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Dutcher01\Desktop\"/>
    </mc:Choice>
  </mc:AlternateContent>
  <xr:revisionPtr revIDLastSave="0" documentId="8_{492C17C8-474B-46C4-B223-2BDDCBB45825}" xr6:coauthVersionLast="47" xr6:coauthVersionMax="47" xr10:uidLastSave="{00000000-0000-0000-0000-000000000000}"/>
  <bookViews>
    <workbookView xWindow="-15480" yWindow="-870" windowWidth="14970" windowHeight="12285" activeTab="1" xr2:uid="{CFF71C7F-8F1D-44E5-A673-D4F20DF25DC1}"/>
  </bookViews>
  <sheets>
    <sheet name="Key" sheetId="148" r:id="rId1"/>
    <sheet name="IGT Commitment Suggestions" sheetId="102" r:id="rId2"/>
    <sheet name="Summary" sheetId="71" r:id="rId3"/>
    <sheet name="90% of ACR" sheetId="139" r:id="rId4"/>
    <sheet name="CHIRP Payment Calc" sheetId="1" r:id="rId5"/>
    <sheet name="FeeCalc" sheetId="170" r:id="rId6"/>
    <sheet name="2023 IP UPL Data" sheetId="171" r:id="rId7"/>
    <sheet name="2023 OP UPL Data" sheetId="172" r:id="rId8"/>
    <sheet name="2023 IMD UPL Data" sheetId="173" r:id="rId9"/>
    <sheet name="Total Dollars" sheetId="105" r:id="rId10"/>
    <sheet name="2023 Master TPI List" sheetId="168" r:id="rId11"/>
    <sheet name="Final PGY4 AA Payment Summary" sheetId="83" state="hidden" r:id="rId12"/>
    <sheet name="MCO IMD Query from 2021 UPL" sheetId="8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0" localSheetId="11">#REF!</definedName>
    <definedName name="\0">#REF!</definedName>
    <definedName name="\A">#REF!</definedName>
    <definedName name="\B">#REF!</definedName>
    <definedName name="\d">#REF!</definedName>
    <definedName name="\e">#N/A</definedName>
    <definedName name="\h">#REF!</definedName>
    <definedName name="\o">#REF!</definedName>
    <definedName name="\s">#N/A</definedName>
    <definedName name="\t">#REF!</definedName>
    <definedName name="\x">#N/A</definedName>
    <definedName name="\y">#REF!</definedName>
    <definedName name="_1\B">#REF!</definedName>
    <definedName name="_1_10_DSH_UPL_OP_COST">#REF!</definedName>
    <definedName name="_1_2005_BR_Provider_Totals">#REF!</definedName>
    <definedName name="_1Prov_Ident_Nbr_with_Suffi">#N/A</definedName>
    <definedName name="_2_10_DSH_UPL_OP_COST">#REF!</definedName>
    <definedName name="_2_DOCS">'[1]SFY 2008 DSH Urban TZG'!#REF!</definedName>
    <definedName name="_2Provider_City_Name">#N/A</definedName>
    <definedName name="_3Provider_Combined_Name">#N/A</definedName>
    <definedName name="_401_HHSC">#REF!</definedName>
    <definedName name="_4Provider_Street_Address_1">#N/A</definedName>
    <definedName name="_A">[2]A83I!#REF!</definedName>
    <definedName name="_DemoType">[3]LKUP!$F$7:$F$9</definedName>
    <definedName name="_FilingStatus">[4]LKUP!$N$7:$N$8</definedName>
    <definedName name="_Fill" localSheetId="8" hidden="1">#REF!</definedName>
    <definedName name="_Fill" localSheetId="6" hidden="1">#REF!</definedName>
    <definedName name="_Fill" localSheetId="10" hidden="1">#REF!</definedName>
    <definedName name="_Fill" localSheetId="7" hidden="1">#REF!</definedName>
    <definedName name="_Fill" localSheetId="3" hidden="1">#REF!</definedName>
    <definedName name="_Fill" localSheetId="11" hidden="1">#REF!</definedName>
    <definedName name="_Fill" localSheetId="1" hidden="1">#REF!</definedName>
    <definedName name="_Fill" localSheetId="2" hidden="1">#REF!</definedName>
    <definedName name="_Fill" hidden="1">#REF!</definedName>
    <definedName name="_xlnm._FilterDatabase" localSheetId="8" hidden="1">'2023 IMD UPL Data'!$A$2:$M$56</definedName>
    <definedName name="_xlnm._FilterDatabase" localSheetId="6" hidden="1">'2023 IP UPL Data'!$A$6:$N$435</definedName>
    <definedName name="_xlnm._FilterDatabase" localSheetId="10" hidden="1">'2023 Master TPI List'!$A$1:$T$12214</definedName>
    <definedName name="_xlnm._FilterDatabase" localSheetId="7" hidden="1">'2023 OP UPL Data'!$A$6:$M$411</definedName>
    <definedName name="_xlnm._FilterDatabase" localSheetId="3" hidden="1">'90% of ACR'!$A$3:$R$60</definedName>
    <definedName name="_xlnm._FilterDatabase" localSheetId="4" hidden="1">'CHIRP Payment Calc'!$A$5:$BG$398</definedName>
    <definedName name="_xlnm._FilterDatabase" localSheetId="11" hidden="1">'Final PGY4 AA Payment Summary'!$A$1:$M$584</definedName>
    <definedName name="_xlnm._FilterDatabase" localSheetId="1" hidden="1">'IGT Commitment Suggestions'!$A$4:$G$17</definedName>
    <definedName name="_xlnm._FilterDatabase" localSheetId="2" hidden="1">Summary!$A$4:$Q$61</definedName>
    <definedName name="_InvalidTemplateDemoDateRange">[3]_Controls!$C$23</definedName>
    <definedName name="_OwnershipType">[3]LKUP!$H$7:$H$9</definedName>
    <definedName name="_RetroProType">[3]LKUP!$J$7:$J$8</definedName>
    <definedName name="_SDA2004">#N/A</definedName>
    <definedName name="_ServiceType">[3]LKUP!$D$7</definedName>
    <definedName name="_StateLkUp">[3]LKUP!$B$7:$B$60</definedName>
    <definedName name="_whatisthis" localSheetId="11">[5]DIS00!#REF!</definedName>
    <definedName name="_whatisthis">[5]DIS00!#REF!</definedName>
    <definedName name="a">#REF!</definedName>
    <definedName name="aaaaaa" localSheetId="11">[2]A83I!#REF!</definedName>
    <definedName name="aaaaaa">[2]A83I!#REF!</definedName>
    <definedName name="adj_fact" localSheetId="11">#REF!</definedName>
    <definedName name="adj_fact">#REF!</definedName>
    <definedName name="Admin">FeeCalc!$B$7</definedName>
    <definedName name="Aggregate_Cap_BR_Only">#REF!</definedName>
    <definedName name="Aggregate_Cap_BR_Only_2">#REF!</definedName>
    <definedName name="ahsc">#REF!</definedName>
    <definedName name="AHSC_NPI_Data">#REF!</definedName>
    <definedName name="AHSC_NPI_Sheet">#REF!</definedName>
    <definedName name="AHSC_NPI_TIN_name">#REF!</definedName>
    <definedName name="AHSC_UPL_Truven__TX">#REF!</definedName>
    <definedName name="All_SDAs_for_DSH_Hospital_Listing">#REF!</definedName>
    <definedName name="AP87_">#REF!</definedName>
    <definedName name="b">#REF!</definedName>
    <definedName name="B_1BD1">#REF!</definedName>
    <definedName name="B_1BD2">#REF!</definedName>
    <definedName name="B_1BD3">#REF!</definedName>
    <definedName name="B_1BD4">#REF!</definedName>
    <definedName name="B_1PG1">#REF!</definedName>
    <definedName name="B_1PG2">#N/A</definedName>
    <definedName name="B_1PG3">#REF!</definedName>
    <definedName name="B_1PG4">#REF!</definedName>
    <definedName name="bbbbb">[5]DIS00!#REF!</definedName>
    <definedName name="BBDRP5_8">#N/A</definedName>
    <definedName name="BBDRREST">#N/A</definedName>
    <definedName name="BexarTotal">'[6]Bexar Actuarial Adjustment'!$M$19</definedName>
    <definedName name="BPT1P2_4">#N/A</definedName>
    <definedName name="BPT1P5_8">#N/A</definedName>
    <definedName name="BPT1PG1">#REF!</definedName>
    <definedName name="BPT1REST">#N/A</definedName>
    <definedName name="BURDEN">#N/A</definedName>
    <definedName name="ccccc" localSheetId="8" hidden="1">#REF!</definedName>
    <definedName name="ccccc" localSheetId="6" hidden="1">#REF!</definedName>
    <definedName name="ccccc" localSheetId="10" hidden="1">#REF!</definedName>
    <definedName name="ccccc" localSheetId="7" hidden="1">#REF!</definedName>
    <definedName name="ccccc" localSheetId="3" hidden="1">#REF!</definedName>
    <definedName name="ccccc" localSheetId="11" hidden="1">#REF!</definedName>
    <definedName name="ccccc" localSheetId="1" hidden="1">#REF!</definedName>
    <definedName name="ccccc" localSheetId="2" hidden="1">#REF!</definedName>
    <definedName name="ccccc" hidden="1">#REF!</definedName>
    <definedName name="cccccc" localSheetId="11">[5]DIS00!#REF!</definedName>
    <definedName name="cccccc">[5]DIS00!#REF!</definedName>
    <definedName name="combined_cap" localSheetId="11">#REF!</definedName>
    <definedName name="combined_cap">#REF!</definedName>
    <definedName name="Component_3_data">#REF!</definedName>
    <definedName name="COUNTY">#N/A</definedName>
    <definedName name="Create_Summary_by_TPI" localSheetId="11">#REF!</definedName>
    <definedName name="Create_Summary_by_TPI">#REF!</definedName>
    <definedName name="_xlnm.Database">#REF!</definedName>
    <definedName name="Documentation">'[7]3 - Review Tracker'!#REF!</definedName>
    <definedName name="DSH_Flag">[7]Checks!$L$3</definedName>
    <definedName name="DSH_IND">[8]Checks!$J$3</definedName>
    <definedName name="DV_Rule_2">[3]LKUP!$O$8</definedName>
    <definedName name="DV_Rule_3">[3]LKUP!$O$9</definedName>
    <definedName name="DV_Rule_4">[3]LKUP!$O$10</definedName>
    <definedName name="DV_Rule_5">[3]LKUP!$O$11</definedName>
    <definedName name="DY_Begin">'[9]Austin Summary'!$N$22</definedName>
    <definedName name="DY_End">'[9]Austin Summary'!$P$22</definedName>
    <definedName name="eeeeee" localSheetId="11">#REF!</definedName>
    <definedName name="eeeeee">#REF!</definedName>
    <definedName name="Estimated_HSL">'[10]Estimated HSL FFY 2011'!$A$2:$D$185</definedName>
    <definedName name="ExportDataSource" localSheetId="11">#REF!</definedName>
    <definedName name="ExportDataSource">#REF!</definedName>
    <definedName name="fdsfd">#REF!</definedName>
    <definedName name="fff">#REF!</definedName>
    <definedName name="Final_Datasheet_03_05_2013">#REF!</definedName>
    <definedName name="FMAP_StateShr" localSheetId="10">'[11]Application Fee'!#REF!</definedName>
    <definedName name="FMAP_StateShr" localSheetId="5">'[12]Application Fee'!#REF!</definedName>
    <definedName name="FMAP_StateShr">'CHIRP Payment Calc'!$AQ$3</definedName>
    <definedName name="GENERAL">#REF!</definedName>
    <definedName name="HOME">#REF!</definedName>
    <definedName name="HospitalClass">'[13]Hospital Classes'!$B$2:$B$9</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IMD_Count">[3]_Controls!$C$3</definedName>
    <definedName name="IME_NPI_Data">#REF!</definedName>
    <definedName name="IME_NPI_Sheet">#REF!</definedName>
    <definedName name="IME_NPI_TIN_name">#REF!</definedName>
    <definedName name="IME_UPL_Truven__TX">#REF!</definedName>
    <definedName name="imppuf_091001">#REF!</definedName>
    <definedName name="inf_0304">#REF!</definedName>
    <definedName name="inf_0405">#REF!</definedName>
    <definedName name="INRR_614_PRELIM">#REF!</definedName>
    <definedName name="INRR_614_W_EFFECTIVE_DATES">#REF!</definedName>
    <definedName name="INRR_625B">#REF!</definedName>
    <definedName name="INRR615__PROV_PDI_PRELIM_4">#REF!</definedName>
    <definedName name="INRR625_DRGS">#REF!</definedName>
    <definedName name="INRR625D_080310">#REF!</definedName>
    <definedName name="LINE69">#REF!</definedName>
    <definedName name="MCO_AdminFee" localSheetId="10">#REF!</definedName>
    <definedName name="MCO_AdminFee" localSheetId="5">#REF!</definedName>
    <definedName name="MCO_AdminFee">#REF!</definedName>
    <definedName name="MCO_PremiumTax" localSheetId="10">#REF!</definedName>
    <definedName name="MCO_PremiumTax" localSheetId="5">#REF!</definedName>
    <definedName name="MCO_PremiumTax">#REF!</definedName>
    <definedName name="nbdgd">#REF!</definedName>
    <definedName name="NPI_Ind">[8]Checks!$F$35</definedName>
    <definedName name="OffsetValue">#REF!</definedName>
    <definedName name="Ownership_List" localSheetId="11">#REF!</definedName>
    <definedName name="Ownership_List">#REF!</definedName>
    <definedName name="PAGE1">#REF!</definedName>
    <definedName name="PAGE2">#REF!</definedName>
    <definedName name="PARTI">#N/A</definedName>
    <definedName name="PARTII">#N/A</definedName>
    <definedName name="PARTIII_1">#N/A</definedName>
    <definedName name="PARTIII_2">#N/A</definedName>
    <definedName name="PARTIV">#REF!</definedName>
    <definedName name="Payment_Count">[14]_Controls!$C$4</definedName>
    <definedName name="PG1BDR">#N/A</definedName>
    <definedName name="PG2_4BDR">#REF!</definedName>
    <definedName name="PG5_8BDR">#REF!</definedName>
    <definedName name="Premium_Tax">FeeCalc!$B$8</definedName>
    <definedName name="_xlnm.Print_Area">#REF!</definedName>
    <definedName name="Print_Area_1">#REF!</definedName>
    <definedName name="Print_Area_MI">#REF!</definedName>
    <definedName name="_xlnm.Print_Titles">#REF!</definedName>
    <definedName name="Q02a___Rebasing_TPI_Rural_Cnt">#REF!</definedName>
    <definedName name="qry_OP_UPL">#REF!</definedName>
    <definedName name="qry_total_IP_days">#REF!</definedName>
    <definedName name="regions">#REF!</definedName>
    <definedName name="RENAL">#REF!</definedName>
    <definedName name="RESTBDR">#REF!</definedName>
    <definedName name="Risk_Margin___STAR">FeeCalc!$B$5</definedName>
    <definedName name="Risk_Margin___STAR_PLUS">FeeCalc!$B$6</definedName>
    <definedName name="RiskMargin_STAR" localSheetId="10">#REF!</definedName>
    <definedName name="RiskMargin_STAR" localSheetId="5">#REF!</definedName>
    <definedName name="RiskMargin_STAR">#REF!</definedName>
    <definedName name="RiskMargin_STARPLUS" localSheetId="10">#REF!</definedName>
    <definedName name="RiskMargin_STARPLUS" localSheetId="5">#REF!</definedName>
    <definedName name="RiskMargin_STARPLUS">#REF!</definedName>
    <definedName name="rrrrrr">#REF!</definedName>
    <definedName name="SCH1A">#REF!</definedName>
    <definedName name="SDA_RATES_FOR_MAILOUT_II">#REF!</definedName>
    <definedName name="selection_adj">[15]Assumptions!$L$25</definedName>
    <definedName name="sort1_beg" localSheetId="11">#REF!</definedName>
    <definedName name="sort1_beg">#REF!</definedName>
    <definedName name="sort1_col">#REF!</definedName>
    <definedName name="sort1_end">#REF!</definedName>
    <definedName name="sort10_beg">#REF!</definedName>
    <definedName name="sort10_col">#REF!</definedName>
    <definedName name="sort10_end">#REF!</definedName>
    <definedName name="sort11_beg">#REF!</definedName>
    <definedName name="sort11_col">#REF!</definedName>
    <definedName name="sort11_end">#REF!</definedName>
    <definedName name="sort2_beg">#REF!</definedName>
    <definedName name="sort2_col">#REF!</definedName>
    <definedName name="sort2_end">#REF!</definedName>
    <definedName name="sort3_beg">#REF!</definedName>
    <definedName name="sort3_col">#REF!</definedName>
    <definedName name="sort3_end">#REF!</definedName>
    <definedName name="sort4_beg">#REF!</definedName>
    <definedName name="sort4_col">#REF!</definedName>
    <definedName name="sort4_end">#REF!</definedName>
    <definedName name="sort5_beg">#REF!</definedName>
    <definedName name="sort5_col">#REF!</definedName>
    <definedName name="sort5_end">#REF!</definedName>
    <definedName name="sort6_beg">#REF!</definedName>
    <definedName name="sort6_col">#REF!</definedName>
    <definedName name="sort6_end">#REF!</definedName>
    <definedName name="sort7_beg">#REF!</definedName>
    <definedName name="sort7_col">#REF!</definedName>
    <definedName name="sort7_end">#REF!</definedName>
    <definedName name="sort8_beg">#REF!</definedName>
    <definedName name="sort8_col">#REF!</definedName>
    <definedName name="sort8_end">#REF!</definedName>
    <definedName name="sort9_beg">#REF!</definedName>
    <definedName name="sort9_col">#REF!</definedName>
    <definedName name="sort9_end">#REF!</definedName>
    <definedName name="STAR_Fee" localSheetId="10">#REF!</definedName>
    <definedName name="STAR_Fee" localSheetId="5">#REF!</definedName>
    <definedName name="STAR_Fee">#REF!</definedName>
    <definedName name="STAR_MCO_Factor">[16]assumptions!$B$7</definedName>
    <definedName name="STARPLUS_Fee" localSheetId="10">#REF!</definedName>
    <definedName name="STARPLUS_Fee" localSheetId="5">#REF!</definedName>
    <definedName name="STARPLUS_Fee">#REF!</definedName>
    <definedName name="STARPLUS_MCO_Factor">[16]assumptions!$B$8</definedName>
    <definedName name="STATE_OWNED_with_Outlier_and_Inflation" localSheetId="11">#REF!</definedName>
    <definedName name="STATE_OWNED_with_Outlier_and_Inflation">#REF!</definedName>
    <definedName name="STBI4D2">#REF!</definedName>
    <definedName name="STBI4D8">#REF!</definedName>
    <definedName name="STBICRNA">#N/A</definedName>
    <definedName name="STBII">#N/A</definedName>
    <definedName name="STMEDED">#N/A</definedName>
    <definedName name="STOREBI">#N/A</definedName>
    <definedName name="tm_4093645015">#REF!</definedName>
    <definedName name="tm_4093645264">#REF!</definedName>
    <definedName name="tm_4093645314">#REF!</definedName>
    <definedName name="tm_4093645323">#REF!</definedName>
    <definedName name="tm_4093645391">#REF!</definedName>
    <definedName name="tm_4093645417">#REF!</definedName>
    <definedName name="tm_4093645453">#REF!</definedName>
    <definedName name="tm_4093645454">#REF!</definedName>
    <definedName name="Total___STAR">FeeCalc!$B$10</definedName>
    <definedName name="Total___STAR_PLUS">FeeCalc!$B$11</definedName>
    <definedName name="TotalActiveRecords">[3]_Controls!$C$4</definedName>
    <definedName name="Traditional_Settlements_Between_1_1_2011___12_31_2011_Rebasing">#REF!</definedName>
    <definedName name="Traditional_Settlements_Between_1_1_2012___12_31_2012">#REF!</definedName>
    <definedName name="Traditional_Settlements_Between_10_1_2013___9_30_2014" localSheetId="11">'[17] Cost Report Settlements'!#REF!</definedName>
    <definedName name="Traditional_Settlements_Between_10_1_2013___9_30_2014">'[17] Cost Report Settlements'!#REF!</definedName>
    <definedName name="trend">[15]Assumptions!$A$14:$D$19</definedName>
    <definedName name="tttttt" localSheetId="11">#REF!</definedName>
    <definedName name="tttttt">#REF!</definedName>
    <definedName name="UP">#REF!</definedName>
    <definedName name="YEAR_BEGIN_1">'[10]DSH Year Totals'!$A$4</definedName>
    <definedName name="YEAR_END_1">'[10]DSH Year Totals'!$B$4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24" i="1" l="1"/>
  <c r="AW76" i="1"/>
  <c r="AW79" i="1"/>
  <c r="AW103" i="1"/>
  <c r="AW282" i="1"/>
  <c r="AW7" i="1" l="1"/>
  <c r="AW8" i="1"/>
  <c r="AW9" i="1"/>
  <c r="AW10" i="1"/>
  <c r="AW11" i="1"/>
  <c r="AW12" i="1"/>
  <c r="AW13" i="1"/>
  <c r="AW14" i="1"/>
  <c r="AW15" i="1"/>
  <c r="AW16" i="1"/>
  <c r="AW17" i="1"/>
  <c r="AW18" i="1"/>
  <c r="AW19" i="1"/>
  <c r="AW20" i="1"/>
  <c r="AW21" i="1"/>
  <c r="AW22" i="1"/>
  <c r="AW23"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7" i="1"/>
  <c r="AW78" i="1"/>
  <c r="AW80" i="1"/>
  <c r="AW81" i="1"/>
  <c r="AW82" i="1"/>
  <c r="AW83" i="1"/>
  <c r="AW84" i="1"/>
  <c r="AW85" i="1"/>
  <c r="AW86" i="1"/>
  <c r="AW87" i="1"/>
  <c r="AW88" i="1"/>
  <c r="AW89" i="1"/>
  <c r="AW90" i="1"/>
  <c r="AW91" i="1"/>
  <c r="AW92" i="1"/>
  <c r="AW93" i="1"/>
  <c r="AW94" i="1"/>
  <c r="AW95" i="1"/>
  <c r="AW96" i="1"/>
  <c r="AW97" i="1"/>
  <c r="AW98" i="1"/>
  <c r="AW99" i="1"/>
  <c r="AW100" i="1"/>
  <c r="AW101" i="1"/>
  <c r="AW102"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K411" i="172"/>
  <c r="M411" i="172" s="1"/>
  <c r="K410" i="172"/>
  <c r="M410" i="172" s="1"/>
  <c r="K409" i="172"/>
  <c r="M409" i="172" s="1"/>
  <c r="K408" i="172"/>
  <c r="M408" i="172" s="1"/>
  <c r="K407" i="172"/>
  <c r="M407" i="172" s="1"/>
  <c r="K406" i="172"/>
  <c r="M406" i="172" s="1"/>
  <c r="K405" i="172"/>
  <c r="M405" i="172" s="1"/>
  <c r="K404" i="172"/>
  <c r="M404" i="172" s="1"/>
  <c r="K403" i="172"/>
  <c r="M403" i="172" s="1"/>
  <c r="K402" i="172"/>
  <c r="M402" i="172" s="1"/>
  <c r="K401" i="172"/>
  <c r="M401" i="172" s="1"/>
  <c r="K400" i="172"/>
  <c r="M400" i="172" s="1"/>
  <c r="K399" i="172"/>
  <c r="M399" i="172" s="1"/>
  <c r="K398" i="172"/>
  <c r="M398" i="172" s="1"/>
  <c r="K397" i="172"/>
  <c r="M397" i="172" s="1"/>
  <c r="K396" i="172"/>
  <c r="M396" i="172" s="1"/>
  <c r="K395" i="172"/>
  <c r="M395" i="172" s="1"/>
  <c r="K394" i="172"/>
  <c r="M394" i="172" s="1"/>
  <c r="K393" i="172"/>
  <c r="M393" i="172" s="1"/>
  <c r="K392" i="172"/>
  <c r="M392" i="172" s="1"/>
  <c r="K391" i="172"/>
  <c r="M391" i="172" s="1"/>
  <c r="K390" i="172"/>
  <c r="M390" i="172" s="1"/>
  <c r="K389" i="172"/>
  <c r="M389" i="172" s="1"/>
  <c r="K388" i="172"/>
  <c r="M388" i="172" s="1"/>
  <c r="K387" i="172"/>
  <c r="M387" i="172" s="1"/>
  <c r="K386" i="172"/>
  <c r="M386" i="172" s="1"/>
  <c r="K385" i="172"/>
  <c r="M385" i="172" s="1"/>
  <c r="K384" i="172"/>
  <c r="M384" i="172" s="1"/>
  <c r="K383" i="172"/>
  <c r="M383" i="172" s="1"/>
  <c r="K382" i="172"/>
  <c r="M382" i="172" s="1"/>
  <c r="K381" i="172"/>
  <c r="M381" i="172" s="1"/>
  <c r="K380" i="172"/>
  <c r="M380" i="172" s="1"/>
  <c r="K379" i="172"/>
  <c r="M379" i="172" s="1"/>
  <c r="K378" i="172"/>
  <c r="M378" i="172" s="1"/>
  <c r="K377" i="172"/>
  <c r="M377" i="172" s="1"/>
  <c r="K376" i="172"/>
  <c r="M376" i="172" s="1"/>
  <c r="K375" i="172"/>
  <c r="M375" i="172" s="1"/>
  <c r="K374" i="172"/>
  <c r="M374" i="172" s="1"/>
  <c r="K373" i="172"/>
  <c r="M373" i="172" s="1"/>
  <c r="K372" i="172"/>
  <c r="M372" i="172" s="1"/>
  <c r="K371" i="172"/>
  <c r="M371" i="172" s="1"/>
  <c r="K370" i="172"/>
  <c r="M370" i="172" s="1"/>
  <c r="K369" i="172"/>
  <c r="M369" i="172" s="1"/>
  <c r="K368" i="172"/>
  <c r="M368" i="172" s="1"/>
  <c r="K367" i="172"/>
  <c r="M367" i="172" s="1"/>
  <c r="K366" i="172"/>
  <c r="M366" i="172" s="1"/>
  <c r="K365" i="172"/>
  <c r="M365" i="172" s="1"/>
  <c r="K364" i="172"/>
  <c r="M364" i="172" s="1"/>
  <c r="K363" i="172"/>
  <c r="M363" i="172" s="1"/>
  <c r="K362" i="172"/>
  <c r="M362" i="172" s="1"/>
  <c r="K361" i="172"/>
  <c r="M361" i="172" s="1"/>
  <c r="K360" i="172"/>
  <c r="M360" i="172" s="1"/>
  <c r="K359" i="172"/>
  <c r="M359" i="172" s="1"/>
  <c r="K358" i="172"/>
  <c r="M358" i="172" s="1"/>
  <c r="K357" i="172"/>
  <c r="M357" i="172" s="1"/>
  <c r="K356" i="172"/>
  <c r="M356" i="172" s="1"/>
  <c r="K355" i="172"/>
  <c r="M355" i="172" s="1"/>
  <c r="K354" i="172"/>
  <c r="M354" i="172" s="1"/>
  <c r="K353" i="172"/>
  <c r="M353" i="172" s="1"/>
  <c r="K352" i="172"/>
  <c r="M352" i="172" s="1"/>
  <c r="K351" i="172"/>
  <c r="M351" i="172" s="1"/>
  <c r="K350" i="172"/>
  <c r="M350" i="172" s="1"/>
  <c r="K349" i="172"/>
  <c r="M349" i="172" s="1"/>
  <c r="K348" i="172"/>
  <c r="M348" i="172" s="1"/>
  <c r="K347" i="172"/>
  <c r="M347" i="172" s="1"/>
  <c r="K346" i="172"/>
  <c r="M346" i="172" s="1"/>
  <c r="K345" i="172"/>
  <c r="M345" i="172" s="1"/>
  <c r="K344" i="172"/>
  <c r="M344" i="172" s="1"/>
  <c r="K343" i="172"/>
  <c r="M343" i="172" s="1"/>
  <c r="K342" i="172"/>
  <c r="M342" i="172" s="1"/>
  <c r="K341" i="172"/>
  <c r="M341" i="172" s="1"/>
  <c r="K340" i="172"/>
  <c r="M340" i="172" s="1"/>
  <c r="K339" i="172"/>
  <c r="M339" i="172" s="1"/>
  <c r="K338" i="172"/>
  <c r="M338" i="172" s="1"/>
  <c r="K337" i="172"/>
  <c r="M337" i="172" s="1"/>
  <c r="K336" i="172"/>
  <c r="M336" i="172" s="1"/>
  <c r="K335" i="172"/>
  <c r="M335" i="172" s="1"/>
  <c r="K334" i="172"/>
  <c r="M334" i="172" s="1"/>
  <c r="K333" i="172"/>
  <c r="M333" i="172" s="1"/>
  <c r="K332" i="172"/>
  <c r="M332" i="172" s="1"/>
  <c r="K331" i="172"/>
  <c r="M331" i="172" s="1"/>
  <c r="K330" i="172"/>
  <c r="M330" i="172" s="1"/>
  <c r="K329" i="172"/>
  <c r="M329" i="172" s="1"/>
  <c r="K328" i="172"/>
  <c r="M328" i="172" s="1"/>
  <c r="K327" i="172"/>
  <c r="M327" i="172" s="1"/>
  <c r="K326" i="172"/>
  <c r="M326" i="172" s="1"/>
  <c r="K325" i="172"/>
  <c r="M325" i="172" s="1"/>
  <c r="K324" i="172"/>
  <c r="M324" i="172" s="1"/>
  <c r="K323" i="172"/>
  <c r="M323" i="172" s="1"/>
  <c r="K322" i="172"/>
  <c r="M322" i="172" s="1"/>
  <c r="K321" i="172"/>
  <c r="M321" i="172" s="1"/>
  <c r="K320" i="172"/>
  <c r="M320" i="172" s="1"/>
  <c r="K319" i="172"/>
  <c r="M319" i="172" s="1"/>
  <c r="K318" i="172"/>
  <c r="M318" i="172" s="1"/>
  <c r="K317" i="172"/>
  <c r="M317" i="172" s="1"/>
  <c r="K316" i="172"/>
  <c r="M316" i="172" s="1"/>
  <c r="K315" i="172"/>
  <c r="M315" i="172" s="1"/>
  <c r="K314" i="172"/>
  <c r="M314" i="172" s="1"/>
  <c r="K313" i="172"/>
  <c r="M313" i="172" s="1"/>
  <c r="K312" i="172"/>
  <c r="M312" i="172" s="1"/>
  <c r="K311" i="172"/>
  <c r="M311" i="172" s="1"/>
  <c r="K310" i="172"/>
  <c r="M310" i="172" s="1"/>
  <c r="K309" i="172"/>
  <c r="M309" i="172" s="1"/>
  <c r="K308" i="172"/>
  <c r="M308" i="172" s="1"/>
  <c r="K307" i="172"/>
  <c r="M307" i="172" s="1"/>
  <c r="K306" i="172"/>
  <c r="M306" i="172" s="1"/>
  <c r="K305" i="172"/>
  <c r="M305" i="172" s="1"/>
  <c r="K304" i="172"/>
  <c r="M304" i="172" s="1"/>
  <c r="K303" i="172"/>
  <c r="M303" i="172" s="1"/>
  <c r="K302" i="172"/>
  <c r="M302" i="172" s="1"/>
  <c r="K301" i="172"/>
  <c r="M301" i="172" s="1"/>
  <c r="K300" i="172"/>
  <c r="M300" i="172" s="1"/>
  <c r="K299" i="172"/>
  <c r="M299" i="172" s="1"/>
  <c r="K298" i="172"/>
  <c r="M298" i="172" s="1"/>
  <c r="K297" i="172"/>
  <c r="M297" i="172" s="1"/>
  <c r="K296" i="172"/>
  <c r="M296" i="172" s="1"/>
  <c r="K295" i="172"/>
  <c r="M295" i="172" s="1"/>
  <c r="K294" i="172"/>
  <c r="M294" i="172" s="1"/>
  <c r="K293" i="172"/>
  <c r="M293" i="172" s="1"/>
  <c r="K292" i="172"/>
  <c r="M292" i="172" s="1"/>
  <c r="K291" i="172"/>
  <c r="M291" i="172" s="1"/>
  <c r="K290" i="172"/>
  <c r="M290" i="172" s="1"/>
  <c r="K289" i="172"/>
  <c r="M289" i="172" s="1"/>
  <c r="K288" i="172"/>
  <c r="M288" i="172" s="1"/>
  <c r="K287" i="172"/>
  <c r="M287" i="172" s="1"/>
  <c r="K286" i="172"/>
  <c r="M286" i="172" s="1"/>
  <c r="K285" i="172"/>
  <c r="M285" i="172" s="1"/>
  <c r="K284" i="172"/>
  <c r="M284" i="172" s="1"/>
  <c r="K283" i="172"/>
  <c r="M283" i="172" s="1"/>
  <c r="K282" i="172"/>
  <c r="M282" i="172" s="1"/>
  <c r="K281" i="172"/>
  <c r="M281" i="172" s="1"/>
  <c r="K280" i="172"/>
  <c r="M280" i="172" s="1"/>
  <c r="K279" i="172"/>
  <c r="M279" i="172" s="1"/>
  <c r="K278" i="172"/>
  <c r="M278" i="172" s="1"/>
  <c r="K277" i="172"/>
  <c r="M277" i="172" s="1"/>
  <c r="K276" i="172"/>
  <c r="M276" i="172" s="1"/>
  <c r="K275" i="172"/>
  <c r="M275" i="172" s="1"/>
  <c r="K274" i="172"/>
  <c r="M274" i="172" s="1"/>
  <c r="K273" i="172"/>
  <c r="M273" i="172" s="1"/>
  <c r="K272" i="172"/>
  <c r="M272" i="172" s="1"/>
  <c r="K271" i="172"/>
  <c r="M271" i="172" s="1"/>
  <c r="K270" i="172"/>
  <c r="M270" i="172" s="1"/>
  <c r="K269" i="172"/>
  <c r="M269" i="172" s="1"/>
  <c r="K268" i="172"/>
  <c r="M268" i="172" s="1"/>
  <c r="K267" i="172"/>
  <c r="M267" i="172" s="1"/>
  <c r="K266" i="172"/>
  <c r="M266" i="172" s="1"/>
  <c r="K265" i="172"/>
  <c r="M265" i="172" s="1"/>
  <c r="K264" i="172"/>
  <c r="M264" i="172" s="1"/>
  <c r="K263" i="172"/>
  <c r="M263" i="172" s="1"/>
  <c r="K262" i="172"/>
  <c r="M262" i="172" s="1"/>
  <c r="K261" i="172"/>
  <c r="M261" i="172" s="1"/>
  <c r="K260" i="172"/>
  <c r="M260" i="172" s="1"/>
  <c r="K259" i="172"/>
  <c r="M259" i="172" s="1"/>
  <c r="K258" i="172"/>
  <c r="M258" i="172" s="1"/>
  <c r="K257" i="172"/>
  <c r="M257" i="172" s="1"/>
  <c r="K256" i="172"/>
  <c r="M256" i="172" s="1"/>
  <c r="K255" i="172"/>
  <c r="M255" i="172" s="1"/>
  <c r="K254" i="172"/>
  <c r="M254" i="172" s="1"/>
  <c r="K253" i="172"/>
  <c r="M253" i="172" s="1"/>
  <c r="K252" i="172"/>
  <c r="M252" i="172" s="1"/>
  <c r="K251" i="172"/>
  <c r="M251" i="172" s="1"/>
  <c r="K250" i="172"/>
  <c r="M250" i="172" s="1"/>
  <c r="K249" i="172"/>
  <c r="M249" i="172" s="1"/>
  <c r="K248" i="172"/>
  <c r="M248" i="172" s="1"/>
  <c r="K247" i="172"/>
  <c r="M247" i="172" s="1"/>
  <c r="K246" i="172"/>
  <c r="M246" i="172" s="1"/>
  <c r="K245" i="172"/>
  <c r="M245" i="172" s="1"/>
  <c r="K244" i="172"/>
  <c r="M244" i="172" s="1"/>
  <c r="K243" i="172"/>
  <c r="M243" i="172" s="1"/>
  <c r="K242" i="172"/>
  <c r="M242" i="172" s="1"/>
  <c r="K241" i="172"/>
  <c r="M241" i="172" s="1"/>
  <c r="K240" i="172"/>
  <c r="M240" i="172" s="1"/>
  <c r="K239" i="172"/>
  <c r="M239" i="172" s="1"/>
  <c r="K238" i="172"/>
  <c r="M238" i="172" s="1"/>
  <c r="K237" i="172"/>
  <c r="M237" i="172" s="1"/>
  <c r="K236" i="172"/>
  <c r="M236" i="172" s="1"/>
  <c r="K235" i="172"/>
  <c r="M235" i="172" s="1"/>
  <c r="K234" i="172"/>
  <c r="M234" i="172" s="1"/>
  <c r="K233" i="172"/>
  <c r="M233" i="172" s="1"/>
  <c r="K232" i="172"/>
  <c r="M232" i="172" s="1"/>
  <c r="K231" i="172"/>
  <c r="M231" i="172" s="1"/>
  <c r="K230" i="172"/>
  <c r="M230" i="172" s="1"/>
  <c r="K229" i="172"/>
  <c r="M229" i="172" s="1"/>
  <c r="K228" i="172"/>
  <c r="M228" i="172" s="1"/>
  <c r="K227" i="172"/>
  <c r="M227" i="172" s="1"/>
  <c r="K226" i="172"/>
  <c r="M226" i="172" s="1"/>
  <c r="K225" i="172"/>
  <c r="M225" i="172" s="1"/>
  <c r="K224" i="172"/>
  <c r="M224" i="172" s="1"/>
  <c r="K223" i="172"/>
  <c r="M223" i="172" s="1"/>
  <c r="K222" i="172"/>
  <c r="M222" i="172" s="1"/>
  <c r="K221" i="172"/>
  <c r="M221" i="172" s="1"/>
  <c r="K220" i="172"/>
  <c r="M220" i="172" s="1"/>
  <c r="K219" i="172"/>
  <c r="M219" i="172" s="1"/>
  <c r="K218" i="172"/>
  <c r="M218" i="172" s="1"/>
  <c r="K217" i="172"/>
  <c r="M217" i="172" s="1"/>
  <c r="K216" i="172"/>
  <c r="M216" i="172" s="1"/>
  <c r="K215" i="172"/>
  <c r="M215" i="172" s="1"/>
  <c r="K214" i="172"/>
  <c r="M214" i="172" s="1"/>
  <c r="K213" i="172"/>
  <c r="M213" i="172" s="1"/>
  <c r="K212" i="172"/>
  <c r="M212" i="172" s="1"/>
  <c r="K211" i="172"/>
  <c r="M211" i="172" s="1"/>
  <c r="K210" i="172"/>
  <c r="M210" i="172" s="1"/>
  <c r="K209" i="172"/>
  <c r="M209" i="172" s="1"/>
  <c r="K208" i="172"/>
  <c r="M208" i="172" s="1"/>
  <c r="K207" i="172"/>
  <c r="M207" i="172" s="1"/>
  <c r="K206" i="172"/>
  <c r="M206" i="172" s="1"/>
  <c r="K205" i="172"/>
  <c r="M205" i="172" s="1"/>
  <c r="K204" i="172"/>
  <c r="M204" i="172" s="1"/>
  <c r="K203" i="172"/>
  <c r="M203" i="172" s="1"/>
  <c r="K202" i="172"/>
  <c r="M202" i="172" s="1"/>
  <c r="K201" i="172"/>
  <c r="M201" i="172" s="1"/>
  <c r="K200" i="172"/>
  <c r="M200" i="172" s="1"/>
  <c r="K199" i="172"/>
  <c r="M199" i="172" s="1"/>
  <c r="K198" i="172"/>
  <c r="M198" i="172" s="1"/>
  <c r="K197" i="172"/>
  <c r="M197" i="172" s="1"/>
  <c r="K196" i="172"/>
  <c r="M196" i="172" s="1"/>
  <c r="K195" i="172"/>
  <c r="M195" i="172" s="1"/>
  <c r="K194" i="172"/>
  <c r="M194" i="172" s="1"/>
  <c r="K193" i="172"/>
  <c r="M193" i="172" s="1"/>
  <c r="K192" i="172"/>
  <c r="M192" i="172" s="1"/>
  <c r="K191" i="172"/>
  <c r="M191" i="172" s="1"/>
  <c r="K190" i="172"/>
  <c r="M190" i="172" s="1"/>
  <c r="K189" i="172"/>
  <c r="M189" i="172" s="1"/>
  <c r="K188" i="172"/>
  <c r="M188" i="172" s="1"/>
  <c r="K187" i="172"/>
  <c r="M187" i="172" s="1"/>
  <c r="K186" i="172"/>
  <c r="M186" i="172" s="1"/>
  <c r="K185" i="172"/>
  <c r="M185" i="172" s="1"/>
  <c r="K184" i="172"/>
  <c r="M184" i="172" s="1"/>
  <c r="K183" i="172"/>
  <c r="M183" i="172" s="1"/>
  <c r="K182" i="172"/>
  <c r="M182" i="172" s="1"/>
  <c r="K181" i="172"/>
  <c r="M181" i="172" s="1"/>
  <c r="K180" i="172"/>
  <c r="M180" i="172" s="1"/>
  <c r="K179" i="172"/>
  <c r="M179" i="172" s="1"/>
  <c r="K178" i="172"/>
  <c r="M178" i="172" s="1"/>
  <c r="K177" i="172"/>
  <c r="M177" i="172" s="1"/>
  <c r="K176" i="172"/>
  <c r="M176" i="172" s="1"/>
  <c r="K175" i="172"/>
  <c r="M175" i="172" s="1"/>
  <c r="K174" i="172"/>
  <c r="M174" i="172" s="1"/>
  <c r="K173" i="172"/>
  <c r="M173" i="172" s="1"/>
  <c r="K172" i="172"/>
  <c r="M172" i="172" s="1"/>
  <c r="K171" i="172"/>
  <c r="M171" i="172" s="1"/>
  <c r="K170" i="172"/>
  <c r="M170" i="172" s="1"/>
  <c r="K169" i="172"/>
  <c r="M169" i="172" s="1"/>
  <c r="K168" i="172"/>
  <c r="M168" i="172" s="1"/>
  <c r="K167" i="172"/>
  <c r="M167" i="172" s="1"/>
  <c r="K166" i="172"/>
  <c r="M166" i="172" s="1"/>
  <c r="K165" i="172"/>
  <c r="M165" i="172" s="1"/>
  <c r="K164" i="172"/>
  <c r="M164" i="172" s="1"/>
  <c r="K163" i="172"/>
  <c r="M163" i="172" s="1"/>
  <c r="K162" i="172"/>
  <c r="M162" i="172" s="1"/>
  <c r="K161" i="172"/>
  <c r="M161" i="172" s="1"/>
  <c r="K160" i="172"/>
  <c r="M160" i="172" s="1"/>
  <c r="K159" i="172"/>
  <c r="M159" i="172" s="1"/>
  <c r="K158" i="172"/>
  <c r="M158" i="172" s="1"/>
  <c r="K157" i="172"/>
  <c r="M157" i="172" s="1"/>
  <c r="K156" i="172"/>
  <c r="M156" i="172" s="1"/>
  <c r="K155" i="172"/>
  <c r="M155" i="172" s="1"/>
  <c r="K154" i="172"/>
  <c r="M154" i="172" s="1"/>
  <c r="K153" i="172"/>
  <c r="M153" i="172" s="1"/>
  <c r="K152" i="172"/>
  <c r="M152" i="172" s="1"/>
  <c r="K151" i="172"/>
  <c r="M151" i="172" s="1"/>
  <c r="K150" i="172"/>
  <c r="M150" i="172" s="1"/>
  <c r="K149" i="172"/>
  <c r="M149" i="172" s="1"/>
  <c r="K148" i="172"/>
  <c r="M148" i="172" s="1"/>
  <c r="K147" i="172"/>
  <c r="M147" i="172" s="1"/>
  <c r="K146" i="172"/>
  <c r="M146" i="172" s="1"/>
  <c r="K145" i="172"/>
  <c r="M145" i="172" s="1"/>
  <c r="K144" i="172"/>
  <c r="M144" i="172" s="1"/>
  <c r="K143" i="172"/>
  <c r="M143" i="172" s="1"/>
  <c r="K142" i="172"/>
  <c r="M142" i="172" s="1"/>
  <c r="K141" i="172"/>
  <c r="M141" i="172" s="1"/>
  <c r="K140" i="172"/>
  <c r="M140" i="172" s="1"/>
  <c r="K139" i="172"/>
  <c r="M139" i="172" s="1"/>
  <c r="K138" i="172"/>
  <c r="M138" i="172" s="1"/>
  <c r="K137" i="172"/>
  <c r="M137" i="172" s="1"/>
  <c r="K136" i="172"/>
  <c r="M136" i="172" s="1"/>
  <c r="K135" i="172"/>
  <c r="M135" i="172" s="1"/>
  <c r="K134" i="172"/>
  <c r="M134" i="172" s="1"/>
  <c r="K133" i="172"/>
  <c r="M133" i="172" s="1"/>
  <c r="K132" i="172"/>
  <c r="M132" i="172" s="1"/>
  <c r="K131" i="172"/>
  <c r="M131" i="172" s="1"/>
  <c r="K130" i="172"/>
  <c r="M130" i="172" s="1"/>
  <c r="K129" i="172"/>
  <c r="M129" i="172" s="1"/>
  <c r="K128" i="172"/>
  <c r="M128" i="172" s="1"/>
  <c r="K127" i="172"/>
  <c r="M127" i="172" s="1"/>
  <c r="K126" i="172"/>
  <c r="M126" i="172" s="1"/>
  <c r="K125" i="172"/>
  <c r="M125" i="172" s="1"/>
  <c r="K124" i="172"/>
  <c r="M124" i="172" s="1"/>
  <c r="K123" i="172"/>
  <c r="M123" i="172" s="1"/>
  <c r="K122" i="172"/>
  <c r="M122" i="172" s="1"/>
  <c r="K121" i="172"/>
  <c r="M121" i="172" s="1"/>
  <c r="K120" i="172"/>
  <c r="M120" i="172" s="1"/>
  <c r="K119" i="172"/>
  <c r="M119" i="172" s="1"/>
  <c r="K118" i="172"/>
  <c r="M118" i="172" s="1"/>
  <c r="K117" i="172"/>
  <c r="M117" i="172" s="1"/>
  <c r="K116" i="172"/>
  <c r="M116" i="172" s="1"/>
  <c r="K115" i="172"/>
  <c r="M115" i="172" s="1"/>
  <c r="K114" i="172"/>
  <c r="M114" i="172" s="1"/>
  <c r="K113" i="172"/>
  <c r="M113" i="172" s="1"/>
  <c r="K112" i="172"/>
  <c r="M112" i="172" s="1"/>
  <c r="K111" i="172"/>
  <c r="M111" i="172" s="1"/>
  <c r="K110" i="172"/>
  <c r="M110" i="172" s="1"/>
  <c r="K109" i="172"/>
  <c r="M109" i="172" s="1"/>
  <c r="K108" i="172"/>
  <c r="M108" i="172" s="1"/>
  <c r="K107" i="172"/>
  <c r="M107" i="172" s="1"/>
  <c r="K106" i="172"/>
  <c r="M106" i="172" s="1"/>
  <c r="K105" i="172"/>
  <c r="M105" i="172" s="1"/>
  <c r="K104" i="172"/>
  <c r="M104" i="172" s="1"/>
  <c r="K103" i="172"/>
  <c r="M103" i="172" s="1"/>
  <c r="K102" i="172"/>
  <c r="M102" i="172" s="1"/>
  <c r="K101" i="172"/>
  <c r="M101" i="172" s="1"/>
  <c r="K100" i="172"/>
  <c r="M100" i="172" s="1"/>
  <c r="K99" i="172"/>
  <c r="M99" i="172" s="1"/>
  <c r="K98" i="172"/>
  <c r="M98" i="172" s="1"/>
  <c r="K97" i="172"/>
  <c r="M97" i="172" s="1"/>
  <c r="K96" i="172"/>
  <c r="M96" i="172" s="1"/>
  <c r="K95" i="172"/>
  <c r="M95" i="172" s="1"/>
  <c r="K94" i="172"/>
  <c r="M94" i="172" s="1"/>
  <c r="K93" i="172"/>
  <c r="M93" i="172" s="1"/>
  <c r="K92" i="172"/>
  <c r="M92" i="172" s="1"/>
  <c r="K91" i="172"/>
  <c r="M91" i="172" s="1"/>
  <c r="K90" i="172"/>
  <c r="M90" i="172" s="1"/>
  <c r="K89" i="172"/>
  <c r="M89" i="172" s="1"/>
  <c r="K88" i="172"/>
  <c r="M88" i="172" s="1"/>
  <c r="K87" i="172"/>
  <c r="M87" i="172" s="1"/>
  <c r="K86" i="172"/>
  <c r="M86" i="172" s="1"/>
  <c r="K85" i="172"/>
  <c r="M85" i="172" s="1"/>
  <c r="K84" i="172"/>
  <c r="M84" i="172" s="1"/>
  <c r="K83" i="172"/>
  <c r="M83" i="172" s="1"/>
  <c r="K82" i="172"/>
  <c r="M82" i="172" s="1"/>
  <c r="K81" i="172"/>
  <c r="M81" i="172" s="1"/>
  <c r="K80" i="172"/>
  <c r="M80" i="172" s="1"/>
  <c r="K79" i="172"/>
  <c r="M79" i="172" s="1"/>
  <c r="K78" i="172"/>
  <c r="M78" i="172" s="1"/>
  <c r="K77" i="172"/>
  <c r="M77" i="172" s="1"/>
  <c r="K76" i="172"/>
  <c r="M76" i="172" s="1"/>
  <c r="K75" i="172"/>
  <c r="M75" i="172" s="1"/>
  <c r="K74" i="172"/>
  <c r="M74" i="172" s="1"/>
  <c r="K73" i="172"/>
  <c r="M73" i="172" s="1"/>
  <c r="K72" i="172"/>
  <c r="M72" i="172" s="1"/>
  <c r="K71" i="172"/>
  <c r="M71" i="172" s="1"/>
  <c r="K70" i="172"/>
  <c r="M70" i="172" s="1"/>
  <c r="K69" i="172"/>
  <c r="M69" i="172" s="1"/>
  <c r="K68" i="172"/>
  <c r="M68" i="172" s="1"/>
  <c r="K67" i="172"/>
  <c r="M67" i="172" s="1"/>
  <c r="K66" i="172"/>
  <c r="M66" i="172" s="1"/>
  <c r="K65" i="172"/>
  <c r="M65" i="172" s="1"/>
  <c r="K64" i="172"/>
  <c r="M64" i="172" s="1"/>
  <c r="K63" i="172"/>
  <c r="M63" i="172" s="1"/>
  <c r="K62" i="172"/>
  <c r="M62" i="172" s="1"/>
  <c r="K61" i="172"/>
  <c r="M61" i="172" s="1"/>
  <c r="K60" i="172"/>
  <c r="M60" i="172" s="1"/>
  <c r="K59" i="172"/>
  <c r="M59" i="172" s="1"/>
  <c r="K58" i="172"/>
  <c r="M58" i="172" s="1"/>
  <c r="K57" i="172"/>
  <c r="M57" i="172" s="1"/>
  <c r="K56" i="172"/>
  <c r="M56" i="172" s="1"/>
  <c r="K55" i="172"/>
  <c r="M55" i="172" s="1"/>
  <c r="K54" i="172"/>
  <c r="M54" i="172" s="1"/>
  <c r="K53" i="172"/>
  <c r="M53" i="172" s="1"/>
  <c r="K52" i="172"/>
  <c r="M52" i="172" s="1"/>
  <c r="K51" i="172"/>
  <c r="M51" i="172" s="1"/>
  <c r="K50" i="172"/>
  <c r="M50" i="172" s="1"/>
  <c r="K49" i="172"/>
  <c r="M49" i="172" s="1"/>
  <c r="K48" i="172"/>
  <c r="M48" i="172" s="1"/>
  <c r="K47" i="172"/>
  <c r="M47" i="172" s="1"/>
  <c r="K46" i="172"/>
  <c r="M46" i="172" s="1"/>
  <c r="K45" i="172"/>
  <c r="M45" i="172" s="1"/>
  <c r="K44" i="172"/>
  <c r="M44" i="172" s="1"/>
  <c r="K43" i="172"/>
  <c r="M43" i="172" s="1"/>
  <c r="K42" i="172"/>
  <c r="M42" i="172" s="1"/>
  <c r="K41" i="172"/>
  <c r="M41" i="172" s="1"/>
  <c r="K40" i="172"/>
  <c r="M40" i="172" s="1"/>
  <c r="K39" i="172"/>
  <c r="M39" i="172" s="1"/>
  <c r="K38" i="172"/>
  <c r="M38" i="172" s="1"/>
  <c r="K37" i="172"/>
  <c r="M37" i="172" s="1"/>
  <c r="K36" i="172"/>
  <c r="M36" i="172" s="1"/>
  <c r="K35" i="172"/>
  <c r="M35" i="172" s="1"/>
  <c r="K34" i="172"/>
  <c r="M34" i="172" s="1"/>
  <c r="K33" i="172"/>
  <c r="M33" i="172" s="1"/>
  <c r="K32" i="172"/>
  <c r="M32" i="172" s="1"/>
  <c r="K31" i="172"/>
  <c r="M31" i="172" s="1"/>
  <c r="K30" i="172"/>
  <c r="M30" i="172" s="1"/>
  <c r="K29" i="172"/>
  <c r="M29" i="172" s="1"/>
  <c r="K28" i="172"/>
  <c r="M28" i="172" s="1"/>
  <c r="K27" i="172"/>
  <c r="M27" i="172" s="1"/>
  <c r="K26" i="172"/>
  <c r="M26" i="172" s="1"/>
  <c r="K25" i="172"/>
  <c r="M25" i="172" s="1"/>
  <c r="K24" i="172"/>
  <c r="M24" i="172" s="1"/>
  <c r="K23" i="172"/>
  <c r="M23" i="172" s="1"/>
  <c r="K22" i="172"/>
  <c r="M22" i="172" s="1"/>
  <c r="K21" i="172"/>
  <c r="M21" i="172" s="1"/>
  <c r="K20" i="172"/>
  <c r="M20" i="172" s="1"/>
  <c r="K19" i="172"/>
  <c r="M19" i="172" s="1"/>
  <c r="K18" i="172"/>
  <c r="M18" i="172" s="1"/>
  <c r="K17" i="172"/>
  <c r="M17" i="172" s="1"/>
  <c r="K16" i="172"/>
  <c r="M16" i="172" s="1"/>
  <c r="K15" i="172"/>
  <c r="M15" i="172" s="1"/>
  <c r="K14" i="172"/>
  <c r="M14" i="172" s="1"/>
  <c r="K13" i="172"/>
  <c r="M13" i="172" s="1"/>
  <c r="K12" i="172"/>
  <c r="M12" i="172" s="1"/>
  <c r="K11" i="172"/>
  <c r="M11" i="172" s="1"/>
  <c r="K10" i="172"/>
  <c r="M10" i="172" s="1"/>
  <c r="K9" i="172"/>
  <c r="M9" i="172" s="1"/>
  <c r="K8" i="172"/>
  <c r="M8" i="172" s="1"/>
  <c r="K7" i="172"/>
  <c r="M7" i="172" s="1"/>
  <c r="L435" i="171"/>
  <c r="L434" i="171"/>
  <c r="N434" i="171" s="1"/>
  <c r="L433" i="171"/>
  <c r="N433" i="171" s="1"/>
  <c r="L432" i="171"/>
  <c r="L431" i="171"/>
  <c r="L430" i="171"/>
  <c r="N430" i="171" s="1"/>
  <c r="L429" i="171"/>
  <c r="N429" i="171" s="1"/>
  <c r="L428" i="171"/>
  <c r="L427" i="171"/>
  <c r="N427" i="171" s="1"/>
  <c r="L426" i="171"/>
  <c r="L425" i="171"/>
  <c r="N425" i="171" s="1"/>
  <c r="L424" i="171"/>
  <c r="L423" i="171"/>
  <c r="L422" i="171"/>
  <c r="L421" i="171"/>
  <c r="L420" i="171"/>
  <c r="L419" i="171"/>
  <c r="N419" i="171" s="1"/>
  <c r="L418" i="171"/>
  <c r="L417" i="171"/>
  <c r="L416" i="171"/>
  <c r="N416" i="171" s="1"/>
  <c r="L415" i="171"/>
  <c r="L414" i="171"/>
  <c r="L413" i="171"/>
  <c r="L412" i="171"/>
  <c r="L411" i="171"/>
  <c r="L410" i="171"/>
  <c r="L409" i="171"/>
  <c r="N409" i="171" s="1"/>
  <c r="L408" i="171"/>
  <c r="N408" i="171" s="1"/>
  <c r="L407" i="171"/>
  <c r="L406" i="171"/>
  <c r="N406" i="171" s="1"/>
  <c r="L405" i="171"/>
  <c r="N405" i="171" s="1"/>
  <c r="L404" i="171"/>
  <c r="L403" i="171"/>
  <c r="L402" i="171"/>
  <c r="L401" i="171"/>
  <c r="L400" i="171"/>
  <c r="N400" i="171" s="1"/>
  <c r="L399" i="171"/>
  <c r="N399" i="171" s="1"/>
  <c r="L398" i="171"/>
  <c r="L397" i="171"/>
  <c r="L396" i="171"/>
  <c r="N396" i="171" s="1"/>
  <c r="L395" i="171"/>
  <c r="N395" i="171" s="1"/>
  <c r="L394" i="171"/>
  <c r="L393" i="171"/>
  <c r="L392" i="171"/>
  <c r="L391" i="171"/>
  <c r="L390" i="171"/>
  <c r="L389" i="171"/>
  <c r="L388" i="171"/>
  <c r="L387" i="171"/>
  <c r="L386" i="171"/>
  <c r="L385" i="171"/>
  <c r="L384" i="171"/>
  <c r="L383" i="171"/>
  <c r="L382" i="171"/>
  <c r="L381" i="171"/>
  <c r="L380" i="171"/>
  <c r="L379" i="171"/>
  <c r="L378" i="171"/>
  <c r="L377" i="171"/>
  <c r="L376" i="171"/>
  <c r="L375" i="171"/>
  <c r="L374" i="171"/>
  <c r="L373" i="171"/>
  <c r="L372" i="171"/>
  <c r="L371" i="171"/>
  <c r="L370" i="171"/>
  <c r="L369" i="171"/>
  <c r="L368" i="171"/>
  <c r="L367" i="171"/>
  <c r="L366" i="171"/>
  <c r="L365" i="171"/>
  <c r="L364" i="171"/>
  <c r="L363" i="171"/>
  <c r="L362" i="171"/>
  <c r="L361" i="171"/>
  <c r="L360" i="171"/>
  <c r="L359" i="171"/>
  <c r="L358" i="171"/>
  <c r="N358" i="171" s="1"/>
  <c r="L357" i="171"/>
  <c r="L356" i="171"/>
  <c r="L355" i="171"/>
  <c r="L354" i="171"/>
  <c r="L353" i="171"/>
  <c r="L352" i="171"/>
  <c r="N352" i="171" s="1"/>
  <c r="L351" i="171"/>
  <c r="L350" i="171"/>
  <c r="L349" i="171"/>
  <c r="N349" i="171" s="1"/>
  <c r="L348" i="171"/>
  <c r="L347" i="171"/>
  <c r="N347" i="171" s="1"/>
  <c r="L346" i="171"/>
  <c r="L345" i="171"/>
  <c r="N345" i="171" s="1"/>
  <c r="L344" i="171"/>
  <c r="L343" i="171"/>
  <c r="L342" i="171"/>
  <c r="N342" i="171" s="1"/>
  <c r="L341" i="171"/>
  <c r="N341" i="171" s="1"/>
  <c r="L340" i="171"/>
  <c r="L339" i="171"/>
  <c r="L338" i="171"/>
  <c r="L337" i="171"/>
  <c r="L336" i="171"/>
  <c r="L335" i="171"/>
  <c r="L334" i="171"/>
  <c r="L333" i="171"/>
  <c r="L332" i="171"/>
  <c r="L331" i="171"/>
  <c r="L330" i="171"/>
  <c r="N330" i="171" s="1"/>
  <c r="L329" i="171"/>
  <c r="N329" i="171" s="1"/>
  <c r="L328" i="171"/>
  <c r="L327" i="171"/>
  <c r="L326" i="171"/>
  <c r="L325" i="171"/>
  <c r="L324" i="171"/>
  <c r="L323" i="171"/>
  <c r="L322" i="171"/>
  <c r="L321" i="171"/>
  <c r="L320" i="171"/>
  <c r="N320" i="171" s="1"/>
  <c r="L319" i="171"/>
  <c r="L318" i="171"/>
  <c r="L317" i="171"/>
  <c r="L316" i="171"/>
  <c r="L315" i="171"/>
  <c r="L314" i="171"/>
  <c r="L313" i="171"/>
  <c r="L312" i="171"/>
  <c r="L311" i="171"/>
  <c r="L310" i="171"/>
  <c r="L309" i="171"/>
  <c r="L308" i="171"/>
  <c r="L307" i="171"/>
  <c r="L306" i="171"/>
  <c r="L305" i="171"/>
  <c r="N305" i="171" s="1"/>
  <c r="L304" i="171"/>
  <c r="L303" i="171"/>
  <c r="N303" i="171" s="1"/>
  <c r="L302" i="171"/>
  <c r="L301" i="171"/>
  <c r="N301" i="171" s="1"/>
  <c r="L300" i="171"/>
  <c r="N300" i="171" s="1"/>
  <c r="L299" i="171"/>
  <c r="L298" i="171"/>
  <c r="L297" i="171"/>
  <c r="L296" i="171"/>
  <c r="L295" i="171"/>
  <c r="L294" i="171"/>
  <c r="L293" i="171"/>
  <c r="L292" i="171"/>
  <c r="L291" i="171"/>
  <c r="L290" i="171"/>
  <c r="N290" i="171" s="1"/>
  <c r="L289" i="171"/>
  <c r="L288" i="171"/>
  <c r="N288" i="171" s="1"/>
  <c r="L287" i="171"/>
  <c r="N287" i="171" s="1"/>
  <c r="L286" i="171"/>
  <c r="L285" i="171"/>
  <c r="L284" i="171"/>
  <c r="N284" i="171" s="1"/>
  <c r="L283" i="171"/>
  <c r="L282" i="171"/>
  <c r="N282" i="171" s="1"/>
  <c r="L281" i="171"/>
  <c r="L280" i="171"/>
  <c r="L279" i="171"/>
  <c r="L278" i="171"/>
  <c r="N278" i="171" s="1"/>
  <c r="L277" i="171"/>
  <c r="L276" i="171"/>
  <c r="L275" i="171"/>
  <c r="L274" i="171"/>
  <c r="N274" i="171" s="1"/>
  <c r="L273" i="171"/>
  <c r="L272" i="171"/>
  <c r="L271" i="171"/>
  <c r="L270" i="171"/>
  <c r="N270" i="171" s="1"/>
  <c r="L269" i="171"/>
  <c r="N269" i="171" s="1"/>
  <c r="L268" i="171"/>
  <c r="L267" i="171"/>
  <c r="L266" i="171"/>
  <c r="N266" i="171" s="1"/>
  <c r="L265" i="171"/>
  <c r="L264" i="171"/>
  <c r="N264" i="171" s="1"/>
  <c r="L263" i="171"/>
  <c r="L262" i="171"/>
  <c r="L261" i="171"/>
  <c r="L260" i="171"/>
  <c r="L259" i="171"/>
  <c r="L258" i="171"/>
  <c r="L257" i="171"/>
  <c r="L256" i="171"/>
  <c r="L255" i="171"/>
  <c r="L254" i="171"/>
  <c r="L253" i="171"/>
  <c r="L252" i="171"/>
  <c r="L251" i="171"/>
  <c r="L250" i="171"/>
  <c r="L249" i="171"/>
  <c r="L248" i="171"/>
  <c r="L247" i="171"/>
  <c r="L246" i="171"/>
  <c r="L245" i="171"/>
  <c r="L244" i="171"/>
  <c r="L243" i="171"/>
  <c r="L242" i="171"/>
  <c r="L241" i="171"/>
  <c r="L240" i="171"/>
  <c r="L239" i="171"/>
  <c r="L238" i="171"/>
  <c r="L237" i="171"/>
  <c r="L236" i="171"/>
  <c r="L235" i="171"/>
  <c r="L234" i="171"/>
  <c r="N234" i="171" s="1"/>
  <c r="L233" i="171"/>
  <c r="N233" i="171" s="1"/>
  <c r="L232" i="171"/>
  <c r="L231" i="171"/>
  <c r="L230" i="171"/>
  <c r="L229" i="171"/>
  <c r="L228" i="171"/>
  <c r="L227" i="171"/>
  <c r="L226" i="171"/>
  <c r="L225" i="171"/>
  <c r="L224" i="171"/>
  <c r="L223" i="171"/>
  <c r="L222" i="171"/>
  <c r="N222" i="171" s="1"/>
  <c r="L221" i="171"/>
  <c r="L220" i="171"/>
  <c r="L219" i="171"/>
  <c r="L218" i="171"/>
  <c r="L217" i="171"/>
  <c r="N217" i="171" s="1"/>
  <c r="L216" i="171"/>
  <c r="L215" i="171"/>
  <c r="L214" i="171"/>
  <c r="L213" i="171"/>
  <c r="L212" i="171"/>
  <c r="L211" i="171"/>
  <c r="N211" i="171" s="1"/>
  <c r="L210" i="171"/>
  <c r="L209" i="171"/>
  <c r="L208" i="171"/>
  <c r="L207" i="171"/>
  <c r="L206" i="171"/>
  <c r="L205" i="171"/>
  <c r="L204" i="171"/>
  <c r="L203" i="171"/>
  <c r="N203" i="171" s="1"/>
  <c r="L202" i="171"/>
  <c r="L201" i="171"/>
  <c r="L200" i="171"/>
  <c r="N200" i="171" s="1"/>
  <c r="L199" i="171"/>
  <c r="N199" i="171" s="1"/>
  <c r="L198" i="171"/>
  <c r="N198" i="171" s="1"/>
  <c r="L197" i="171"/>
  <c r="L196" i="171"/>
  <c r="L195" i="171"/>
  <c r="L194" i="171"/>
  <c r="L193" i="171"/>
  <c r="N193" i="171" s="1"/>
  <c r="L192" i="171"/>
  <c r="L191" i="171"/>
  <c r="L190" i="171"/>
  <c r="L189" i="171"/>
  <c r="L188" i="171"/>
  <c r="L187" i="171"/>
  <c r="N187" i="171" s="1"/>
  <c r="L186" i="171"/>
  <c r="L185" i="171"/>
  <c r="L184" i="171"/>
  <c r="L183" i="171"/>
  <c r="N183" i="171" s="1"/>
  <c r="L182" i="171"/>
  <c r="L181" i="171"/>
  <c r="L180" i="171"/>
  <c r="L179" i="171"/>
  <c r="L178" i="171"/>
  <c r="L177" i="171"/>
  <c r="L176" i="171"/>
  <c r="N176" i="171" s="1"/>
  <c r="L175" i="171"/>
  <c r="N175" i="171" s="1"/>
  <c r="L174" i="171"/>
  <c r="N174" i="171" s="1"/>
  <c r="L173" i="171"/>
  <c r="L172" i="171"/>
  <c r="L171" i="171"/>
  <c r="N171" i="171" s="1"/>
  <c r="L170" i="171"/>
  <c r="L169" i="171"/>
  <c r="L168" i="171"/>
  <c r="N168" i="171" s="1"/>
  <c r="L167" i="171"/>
  <c r="N167" i="171" s="1"/>
  <c r="L166" i="171"/>
  <c r="L165" i="171"/>
  <c r="N165" i="171" s="1"/>
  <c r="L164" i="171"/>
  <c r="L163" i="171"/>
  <c r="L162" i="171"/>
  <c r="N162" i="171" s="1"/>
  <c r="L161" i="171"/>
  <c r="N161" i="171" s="1"/>
  <c r="L160" i="171"/>
  <c r="N160" i="171" s="1"/>
  <c r="L159" i="171"/>
  <c r="L158" i="171"/>
  <c r="L157" i="171"/>
  <c r="L156" i="171"/>
  <c r="L155" i="171"/>
  <c r="L154" i="171"/>
  <c r="L153" i="171"/>
  <c r="N153" i="171" s="1"/>
  <c r="L152" i="171"/>
  <c r="L151" i="171"/>
  <c r="L150" i="171"/>
  <c r="L149" i="171"/>
  <c r="L148" i="171"/>
  <c r="L147" i="171"/>
  <c r="N147" i="171" s="1"/>
  <c r="L146" i="171"/>
  <c r="L145" i="171"/>
  <c r="N145" i="171" s="1"/>
  <c r="L144" i="171"/>
  <c r="N144" i="171" s="1"/>
  <c r="L143" i="171"/>
  <c r="L142" i="171"/>
  <c r="L141" i="171"/>
  <c r="L140" i="171"/>
  <c r="L139" i="171"/>
  <c r="L138" i="171"/>
  <c r="L137" i="171"/>
  <c r="L136" i="171"/>
  <c r="N136" i="171" s="1"/>
  <c r="L135" i="171"/>
  <c r="L134" i="171"/>
  <c r="N134" i="171" s="1"/>
  <c r="L133" i="171"/>
  <c r="L132" i="171"/>
  <c r="N132" i="171" s="1"/>
  <c r="L131" i="171"/>
  <c r="L130" i="171"/>
  <c r="L129" i="171"/>
  <c r="L128" i="171"/>
  <c r="L127" i="171"/>
  <c r="L126" i="171"/>
  <c r="L125" i="171"/>
  <c r="L124" i="171"/>
  <c r="L123" i="171"/>
  <c r="N123" i="171" s="1"/>
  <c r="L122" i="171"/>
  <c r="L121" i="171"/>
  <c r="L120" i="171"/>
  <c r="L119" i="171"/>
  <c r="L118" i="171"/>
  <c r="N118" i="171" s="1"/>
  <c r="L117" i="171"/>
  <c r="L116" i="171"/>
  <c r="L115" i="171"/>
  <c r="L114" i="171"/>
  <c r="L113" i="171"/>
  <c r="N113" i="171" s="1"/>
  <c r="L112" i="171"/>
  <c r="L111" i="171"/>
  <c r="L110" i="171"/>
  <c r="N110" i="171" s="1"/>
  <c r="L109" i="171"/>
  <c r="L108" i="171"/>
  <c r="L107" i="171"/>
  <c r="L106" i="171"/>
  <c r="L105" i="171"/>
  <c r="N105" i="171" s="1"/>
  <c r="L104" i="171"/>
  <c r="L103" i="171"/>
  <c r="L102" i="171"/>
  <c r="L101" i="171"/>
  <c r="L100" i="171"/>
  <c r="N100" i="171" s="1"/>
  <c r="L99" i="171"/>
  <c r="L98" i="171"/>
  <c r="N98" i="171" s="1"/>
  <c r="L97" i="171"/>
  <c r="L96" i="171"/>
  <c r="N96" i="171" s="1"/>
  <c r="L95" i="171"/>
  <c r="N95" i="171" s="1"/>
  <c r="L94" i="171"/>
  <c r="L93" i="171"/>
  <c r="L92" i="171"/>
  <c r="L91" i="171"/>
  <c r="L90" i="171"/>
  <c r="L89" i="171"/>
  <c r="L88" i="171"/>
  <c r="L87" i="171"/>
  <c r="L86" i="171"/>
  <c r="L85" i="171"/>
  <c r="L84" i="171"/>
  <c r="L83" i="171"/>
  <c r="L82" i="171"/>
  <c r="L81" i="171"/>
  <c r="N81" i="171" s="1"/>
  <c r="L80" i="171"/>
  <c r="N80" i="171" s="1"/>
  <c r="L79" i="171"/>
  <c r="L78" i="171"/>
  <c r="L77" i="171"/>
  <c r="L76" i="171"/>
  <c r="L75" i="171"/>
  <c r="L74" i="171"/>
  <c r="L73" i="171"/>
  <c r="L72" i="171"/>
  <c r="L71" i="171"/>
  <c r="L70" i="171"/>
  <c r="L69" i="171"/>
  <c r="L68" i="171"/>
  <c r="N68" i="171" s="1"/>
  <c r="L67" i="171"/>
  <c r="L66" i="171"/>
  <c r="L65" i="171"/>
  <c r="L64" i="171"/>
  <c r="L63" i="171"/>
  <c r="L62" i="171"/>
  <c r="L61" i="171"/>
  <c r="N61" i="171" s="1"/>
  <c r="L60" i="171"/>
  <c r="N60" i="171" s="1"/>
  <c r="L59" i="171"/>
  <c r="N59" i="171" s="1"/>
  <c r="L58" i="171"/>
  <c r="L57" i="171"/>
  <c r="L56" i="171"/>
  <c r="L55" i="171"/>
  <c r="L54" i="171"/>
  <c r="L53" i="171"/>
  <c r="L52" i="171"/>
  <c r="L51" i="171"/>
  <c r="N51" i="171" s="1"/>
  <c r="L50" i="171"/>
  <c r="L49" i="171"/>
  <c r="N49" i="171" s="1"/>
  <c r="L48" i="171"/>
  <c r="L47" i="171"/>
  <c r="L46" i="171"/>
  <c r="L45" i="171"/>
  <c r="L44" i="171"/>
  <c r="L43" i="171"/>
  <c r="L42" i="171"/>
  <c r="N42" i="171" s="1"/>
  <c r="L41" i="171"/>
  <c r="L40" i="171"/>
  <c r="N40" i="171" s="1"/>
  <c r="L39" i="171"/>
  <c r="L38" i="171"/>
  <c r="L37" i="171"/>
  <c r="N37" i="171" s="1"/>
  <c r="L36" i="171"/>
  <c r="N36" i="171" s="1"/>
  <c r="L35" i="171"/>
  <c r="L34" i="171"/>
  <c r="L33" i="171"/>
  <c r="L32" i="171"/>
  <c r="L31" i="171"/>
  <c r="L30" i="171"/>
  <c r="L29" i="171"/>
  <c r="L28" i="171"/>
  <c r="L27" i="171"/>
  <c r="L26" i="171"/>
  <c r="L25" i="171"/>
  <c r="L24" i="171"/>
  <c r="L23" i="171"/>
  <c r="L22" i="171"/>
  <c r="L21" i="171"/>
  <c r="L20" i="171"/>
  <c r="L19" i="171"/>
  <c r="N19" i="171" s="1"/>
  <c r="L18" i="171"/>
  <c r="N18" i="171" s="1"/>
  <c r="L17" i="171"/>
  <c r="L16" i="171"/>
  <c r="N16" i="171" s="1"/>
  <c r="L15" i="171"/>
  <c r="L14" i="171"/>
  <c r="L13" i="171"/>
  <c r="L12" i="171"/>
  <c r="L11" i="171"/>
  <c r="L10" i="171"/>
  <c r="L9" i="171"/>
  <c r="L8" i="171"/>
  <c r="L7" i="171"/>
  <c r="N7" i="171" s="1"/>
  <c r="K3" i="171"/>
  <c r="I3" i="171"/>
  <c r="I1" i="171" s="1"/>
  <c r="I398" i="170"/>
  <c r="J398" i="170"/>
  <c r="K398" i="170"/>
  <c r="H398" i="170"/>
  <c r="AT388" i="1" l="1"/>
  <c r="AT324" i="1"/>
  <c r="AT267" i="1"/>
  <c r="AT219" i="1"/>
  <c r="AT163" i="1"/>
  <c r="AT107" i="1"/>
  <c r="AT48" i="1"/>
  <c r="AT395" i="1"/>
  <c r="AT379" i="1"/>
  <c r="AT363" i="1"/>
  <c r="AT339" i="1"/>
  <c r="AT323" i="1"/>
  <c r="AT315" i="1"/>
  <c r="AT396" i="1"/>
  <c r="AT340" i="1"/>
  <c r="AT284" i="1"/>
  <c r="AT235" i="1"/>
  <c r="AT179" i="1"/>
  <c r="AT131" i="1"/>
  <c r="AT64" i="1"/>
  <c r="AT15" i="1"/>
  <c r="AT387" i="1"/>
  <c r="AT371" i="1"/>
  <c r="AT355" i="1"/>
  <c r="AT347" i="1"/>
  <c r="AT331" i="1"/>
  <c r="AT307" i="1"/>
  <c r="AT356" i="1"/>
  <c r="AT300" i="1"/>
  <c r="AT243" i="1"/>
  <c r="AT187" i="1"/>
  <c r="AT123" i="1"/>
  <c r="AT72" i="1"/>
  <c r="AT7" i="1"/>
  <c r="AT369" i="1"/>
  <c r="AT321" i="1"/>
  <c r="AT280" i="1"/>
  <c r="AT224" i="1"/>
  <c r="AT200" i="1"/>
  <c r="AT152" i="1"/>
  <c r="AT112" i="1"/>
  <c r="AT61" i="1"/>
  <c r="AT372" i="1"/>
  <c r="AT308" i="1"/>
  <c r="AT251" i="1"/>
  <c r="AT195" i="1"/>
  <c r="AT139" i="1"/>
  <c r="AT82" i="1"/>
  <c r="AT32" i="1"/>
  <c r="AT377" i="1"/>
  <c r="AT337" i="1"/>
  <c r="AT289" i="1"/>
  <c r="AT256" i="1"/>
  <c r="AT216" i="1"/>
  <c r="AT176" i="1"/>
  <c r="AT128" i="1"/>
  <c r="AT87" i="1"/>
  <c r="AT78" i="1"/>
  <c r="AT364" i="1"/>
  <c r="AT332" i="1"/>
  <c r="AT275" i="1"/>
  <c r="AT211" i="1"/>
  <c r="AT155" i="1"/>
  <c r="AT98" i="1"/>
  <c r="AT23" i="1"/>
  <c r="AT24" i="1"/>
  <c r="AT76" i="1"/>
  <c r="AT79" i="1"/>
  <c r="AT103" i="1"/>
  <c r="AT282" i="1"/>
  <c r="AT385" i="1"/>
  <c r="AT345" i="1"/>
  <c r="AT305" i="1"/>
  <c r="AT272" i="1"/>
  <c r="AT240" i="1"/>
  <c r="AT192" i="1"/>
  <c r="AT160" i="1"/>
  <c r="AT120" i="1"/>
  <c r="AT45" i="1"/>
  <c r="AT348" i="1"/>
  <c r="AT292" i="1"/>
  <c r="AT227" i="1"/>
  <c r="AT171" i="1"/>
  <c r="AT115" i="1"/>
  <c r="AT56" i="1"/>
  <c r="AT393" i="1"/>
  <c r="AT353" i="1"/>
  <c r="AT313" i="1"/>
  <c r="AT264" i="1"/>
  <c r="AT232" i="1"/>
  <c r="AT184" i="1"/>
  <c r="AT144" i="1"/>
  <c r="AT104" i="1"/>
  <c r="AT69" i="1"/>
  <c r="AT380" i="1"/>
  <c r="AT316" i="1"/>
  <c r="AT259" i="1"/>
  <c r="AT203" i="1"/>
  <c r="AT147" i="1"/>
  <c r="AT90" i="1"/>
  <c r="AT40" i="1"/>
  <c r="AT361" i="1"/>
  <c r="AT329" i="1"/>
  <c r="AT297" i="1"/>
  <c r="AT248" i="1"/>
  <c r="AT208" i="1"/>
  <c r="AT168" i="1"/>
  <c r="AT136" i="1"/>
  <c r="AT95" i="1"/>
  <c r="AT53" i="1"/>
  <c r="AT299" i="1"/>
  <c r="AT291" i="1"/>
  <c r="AT283" i="1"/>
  <c r="AT274" i="1"/>
  <c r="AT266" i="1"/>
  <c r="AT258" i="1"/>
  <c r="AT250" i="1"/>
  <c r="AT242" i="1"/>
  <c r="AT234" i="1"/>
  <c r="AT226" i="1"/>
  <c r="AT218" i="1"/>
  <c r="AT210" i="1"/>
  <c r="AT202" i="1"/>
  <c r="AT194" i="1"/>
  <c r="AT186" i="1"/>
  <c r="AT178" i="1"/>
  <c r="AT170" i="1"/>
  <c r="AT162" i="1"/>
  <c r="AT154" i="1"/>
  <c r="AT146" i="1"/>
  <c r="AT138" i="1"/>
  <c r="AT130" i="1"/>
  <c r="AT122" i="1"/>
  <c r="AT114" i="1"/>
  <c r="AT106" i="1"/>
  <c r="AT97" i="1"/>
  <c r="AT89" i="1"/>
  <c r="AT81" i="1"/>
  <c r="AT71" i="1"/>
  <c r="AT63" i="1"/>
  <c r="AT55" i="1"/>
  <c r="AT47" i="1"/>
  <c r="AT39" i="1"/>
  <c r="AT31" i="1"/>
  <c r="AT22" i="1"/>
  <c r="AT14" i="1"/>
  <c r="M79" i="1"/>
  <c r="AT394" i="1"/>
  <c r="AT386" i="1"/>
  <c r="AT378" i="1"/>
  <c r="AT370" i="1"/>
  <c r="AT362" i="1"/>
  <c r="AT354" i="1"/>
  <c r="AT346" i="1"/>
  <c r="AT338" i="1"/>
  <c r="AT330" i="1"/>
  <c r="AT322" i="1"/>
  <c r="AT314" i="1"/>
  <c r="AT306" i="1"/>
  <c r="AT298" i="1"/>
  <c r="AT290" i="1"/>
  <c r="AT281" i="1"/>
  <c r="AT273" i="1"/>
  <c r="AT265" i="1"/>
  <c r="AT257" i="1"/>
  <c r="AT249" i="1"/>
  <c r="AT241" i="1"/>
  <c r="AT233" i="1"/>
  <c r="AT225" i="1"/>
  <c r="AT217" i="1"/>
  <c r="AT209" i="1"/>
  <c r="AT201" i="1"/>
  <c r="AT193" i="1"/>
  <c r="AT185" i="1"/>
  <c r="AT177" i="1"/>
  <c r="AT169" i="1"/>
  <c r="AT161" i="1"/>
  <c r="AT153" i="1"/>
  <c r="AT145" i="1"/>
  <c r="AT137" i="1"/>
  <c r="AT129" i="1"/>
  <c r="AT121" i="1"/>
  <c r="AT113" i="1"/>
  <c r="AT105" i="1"/>
  <c r="AT96" i="1"/>
  <c r="AT88" i="1"/>
  <c r="AT80" i="1"/>
  <c r="AT70" i="1"/>
  <c r="AT62" i="1"/>
  <c r="AT54" i="1"/>
  <c r="AT46" i="1"/>
  <c r="AT38" i="1"/>
  <c r="AT30" i="1"/>
  <c r="AT21" i="1"/>
  <c r="AT13" i="1"/>
  <c r="M24" i="1"/>
  <c r="AT392" i="1"/>
  <c r="AT384" i="1"/>
  <c r="AT376" i="1"/>
  <c r="AT368" i="1"/>
  <c r="AT360" i="1"/>
  <c r="AT352" i="1"/>
  <c r="AT344" i="1"/>
  <c r="AT336" i="1"/>
  <c r="AT328" i="1"/>
  <c r="AT320" i="1"/>
  <c r="AT312" i="1"/>
  <c r="AT304" i="1"/>
  <c r="AT296" i="1"/>
  <c r="AT288" i="1"/>
  <c r="AT279" i="1"/>
  <c r="AT271" i="1"/>
  <c r="AT263" i="1"/>
  <c r="AT255" i="1"/>
  <c r="AT247" i="1"/>
  <c r="AT239" i="1"/>
  <c r="AT231" i="1"/>
  <c r="AT223" i="1"/>
  <c r="AT215" i="1"/>
  <c r="AT207" i="1"/>
  <c r="AT199" i="1"/>
  <c r="AT191" i="1"/>
  <c r="AT183" i="1"/>
  <c r="AT175" i="1"/>
  <c r="AT167" i="1"/>
  <c r="AT159" i="1"/>
  <c r="AT151" i="1"/>
  <c r="AT143" i="1"/>
  <c r="AT135" i="1"/>
  <c r="AT127" i="1"/>
  <c r="AT119" i="1"/>
  <c r="AT111" i="1"/>
  <c r="AT102" i="1"/>
  <c r="AT94" i="1"/>
  <c r="AT86" i="1"/>
  <c r="AT77" i="1"/>
  <c r="AT68" i="1"/>
  <c r="AT60" i="1"/>
  <c r="AT52" i="1"/>
  <c r="AT44" i="1"/>
  <c r="AT36" i="1"/>
  <c r="AT28" i="1"/>
  <c r="AT19" i="1"/>
  <c r="AT11" i="1"/>
  <c r="AT37" i="1"/>
  <c r="AT29" i="1"/>
  <c r="AT20" i="1"/>
  <c r="AT12" i="1"/>
  <c r="AT391" i="1"/>
  <c r="AT383" i="1"/>
  <c r="AT375" i="1"/>
  <c r="AT367" i="1"/>
  <c r="AT359" i="1"/>
  <c r="AT351" i="1"/>
  <c r="AT343" i="1"/>
  <c r="AT335" i="1"/>
  <c r="AT327" i="1"/>
  <c r="AT319" i="1"/>
  <c r="AT311" i="1"/>
  <c r="AT303" i="1"/>
  <c r="AT295" i="1"/>
  <c r="AT287" i="1"/>
  <c r="AT278" i="1"/>
  <c r="AT270" i="1"/>
  <c r="AT262" i="1"/>
  <c r="AT254" i="1"/>
  <c r="AT246" i="1"/>
  <c r="AT238" i="1"/>
  <c r="AT230" i="1"/>
  <c r="AT222" i="1"/>
  <c r="AT214" i="1"/>
  <c r="AT206" i="1"/>
  <c r="AT198" i="1"/>
  <c r="AT190" i="1"/>
  <c r="AT182" i="1"/>
  <c r="AT174" i="1"/>
  <c r="AT166" i="1"/>
  <c r="AT158" i="1"/>
  <c r="AT150" i="1"/>
  <c r="AT142" i="1"/>
  <c r="AT134" i="1"/>
  <c r="AT126" i="1"/>
  <c r="AT118" i="1"/>
  <c r="AT110" i="1"/>
  <c r="AT101" i="1"/>
  <c r="AT93" i="1"/>
  <c r="AT85" i="1"/>
  <c r="AT75" i="1"/>
  <c r="AT67" i="1"/>
  <c r="AT59" i="1"/>
  <c r="AT51" i="1"/>
  <c r="AT43" i="1"/>
  <c r="AT35" i="1"/>
  <c r="AT27" i="1"/>
  <c r="AT18" i="1"/>
  <c r="AT10" i="1"/>
  <c r="AT398" i="1"/>
  <c r="AT390" i="1"/>
  <c r="AT382" i="1"/>
  <c r="AT374" i="1"/>
  <c r="AT366" i="1"/>
  <c r="AT358" i="1"/>
  <c r="AT350" i="1"/>
  <c r="AT342" i="1"/>
  <c r="AT334" i="1"/>
  <c r="AT326" i="1"/>
  <c r="AT318" i="1"/>
  <c r="AT310" i="1"/>
  <c r="AT302" i="1"/>
  <c r="AT294" i="1"/>
  <c r="AT286" i="1"/>
  <c r="AT277" i="1"/>
  <c r="AT269" i="1"/>
  <c r="AT261" i="1"/>
  <c r="AT253" i="1"/>
  <c r="AT245" i="1"/>
  <c r="AT237" i="1"/>
  <c r="AT229" i="1"/>
  <c r="AT221" i="1"/>
  <c r="AT213" i="1"/>
  <c r="AT205" i="1"/>
  <c r="AT197" i="1"/>
  <c r="AT189" i="1"/>
  <c r="AT181" i="1"/>
  <c r="AT173" i="1"/>
  <c r="AT165" i="1"/>
  <c r="AT157" i="1"/>
  <c r="AT149" i="1"/>
  <c r="AT141" i="1"/>
  <c r="AT133" i="1"/>
  <c r="AT125" i="1"/>
  <c r="AT117" i="1"/>
  <c r="AT109" i="1"/>
  <c r="AT100" i="1"/>
  <c r="AT92" i="1"/>
  <c r="AT84" i="1"/>
  <c r="AT74" i="1"/>
  <c r="AT66" i="1"/>
  <c r="AT58" i="1"/>
  <c r="AT50" i="1"/>
  <c r="AT42" i="1"/>
  <c r="AT34" i="1"/>
  <c r="AT26" i="1"/>
  <c r="AT17" i="1"/>
  <c r="AT9" i="1"/>
  <c r="AT397" i="1"/>
  <c r="AT389" i="1"/>
  <c r="AT381" i="1"/>
  <c r="AT373" i="1"/>
  <c r="AT365" i="1"/>
  <c r="AT357" i="1"/>
  <c r="AT349" i="1"/>
  <c r="AT341" i="1"/>
  <c r="AT333" i="1"/>
  <c r="AT325" i="1"/>
  <c r="AT317" i="1"/>
  <c r="AT309" i="1"/>
  <c r="AT301" i="1"/>
  <c r="AT293" i="1"/>
  <c r="AT285" i="1"/>
  <c r="AT276" i="1"/>
  <c r="AT268" i="1"/>
  <c r="AT260" i="1"/>
  <c r="AT252" i="1"/>
  <c r="AT244" i="1"/>
  <c r="AT236" i="1"/>
  <c r="AT228" i="1"/>
  <c r="AT220" i="1"/>
  <c r="AT212" i="1"/>
  <c r="AT204" i="1"/>
  <c r="AT196" i="1"/>
  <c r="AT188" i="1"/>
  <c r="AT180" i="1"/>
  <c r="AT172" i="1"/>
  <c r="AT164" i="1"/>
  <c r="AT156" i="1"/>
  <c r="AT148" i="1"/>
  <c r="AT140" i="1"/>
  <c r="AT132" i="1"/>
  <c r="AT124" i="1"/>
  <c r="AT116" i="1"/>
  <c r="AT108" i="1"/>
  <c r="AT99" i="1"/>
  <c r="AT91" i="1"/>
  <c r="AT83" i="1"/>
  <c r="AT73" i="1"/>
  <c r="AT65" i="1"/>
  <c r="AT57" i="1"/>
  <c r="AT49" i="1"/>
  <c r="AT41" i="1"/>
  <c r="AT33" i="1"/>
  <c r="AT25" i="1"/>
  <c r="AT16" i="1"/>
  <c r="AT8" i="1"/>
  <c r="N70" i="171"/>
  <c r="L274" i="1" s="1"/>
  <c r="N142" i="171"/>
  <c r="L80" i="1" s="1"/>
  <c r="N206" i="171"/>
  <c r="L368" i="1" s="1"/>
  <c r="N39" i="171"/>
  <c r="L7" i="1" s="1"/>
  <c r="N55" i="171"/>
  <c r="L161" i="1" s="1"/>
  <c r="N127" i="171"/>
  <c r="N151" i="171"/>
  <c r="L204" i="1" s="1"/>
  <c r="N231" i="171"/>
  <c r="L307" i="1" s="1"/>
  <c r="N8" i="171"/>
  <c r="L101" i="1" s="1"/>
  <c r="N24" i="171"/>
  <c r="L295" i="1" s="1"/>
  <c r="N32" i="171"/>
  <c r="L112" i="1" s="1"/>
  <c r="N48" i="171"/>
  <c r="L17" i="1" s="1"/>
  <c r="N56" i="171"/>
  <c r="L171" i="1" s="1"/>
  <c r="N64" i="171"/>
  <c r="L183" i="1" s="1"/>
  <c r="N72" i="171"/>
  <c r="L261" i="1" s="1"/>
  <c r="N88" i="171"/>
  <c r="L247" i="1" s="1"/>
  <c r="N104" i="171"/>
  <c r="L130" i="1" s="1"/>
  <c r="N112" i="171"/>
  <c r="L354" i="1" s="1"/>
  <c r="N120" i="171"/>
  <c r="L180" i="1" s="1"/>
  <c r="N128" i="171"/>
  <c r="L293" i="1" s="1"/>
  <c r="N152" i="171"/>
  <c r="L356" i="1" s="1"/>
  <c r="N184" i="171"/>
  <c r="L159" i="1" s="1"/>
  <c r="N192" i="171"/>
  <c r="L314" i="1" s="1"/>
  <c r="N208" i="171"/>
  <c r="L81" i="1" s="1"/>
  <c r="N216" i="171"/>
  <c r="N224" i="171"/>
  <c r="L327" i="1" s="1"/>
  <c r="N232" i="171"/>
  <c r="L309" i="1" s="1"/>
  <c r="N240" i="171"/>
  <c r="L238" i="1" s="1"/>
  <c r="N248" i="171"/>
  <c r="L209" i="1" s="1"/>
  <c r="N256" i="171"/>
  <c r="L319" i="1" s="1"/>
  <c r="N272" i="171"/>
  <c r="N280" i="171"/>
  <c r="L287" i="1" s="1"/>
  <c r="N296" i="171"/>
  <c r="L140" i="1" s="1"/>
  <c r="N304" i="171"/>
  <c r="L134" i="1" s="1"/>
  <c r="N312" i="171"/>
  <c r="L349" i="1" s="1"/>
  <c r="N328" i="171"/>
  <c r="L16" i="1" s="1"/>
  <c r="N336" i="171"/>
  <c r="L62" i="1" s="1"/>
  <c r="N344" i="171"/>
  <c r="L290" i="1" s="1"/>
  <c r="N360" i="171"/>
  <c r="L145" i="1" s="1"/>
  <c r="N368" i="171"/>
  <c r="L328" i="1" s="1"/>
  <c r="N376" i="171"/>
  <c r="L206" i="1" s="1"/>
  <c r="N384" i="171"/>
  <c r="L73" i="1" s="1"/>
  <c r="N392" i="171"/>
  <c r="L89" i="1" s="1"/>
  <c r="N424" i="171"/>
  <c r="L346" i="1" s="1"/>
  <c r="N432" i="171"/>
  <c r="L157" i="1" s="1"/>
  <c r="N209" i="171"/>
  <c r="L360" i="1" s="1"/>
  <c r="N225" i="171"/>
  <c r="L303" i="1" s="1"/>
  <c r="N241" i="171"/>
  <c r="L216" i="1" s="1"/>
  <c r="N249" i="171"/>
  <c r="L210" i="1" s="1"/>
  <c r="N257" i="171"/>
  <c r="L245" i="1" s="1"/>
  <c r="N265" i="171"/>
  <c r="L358" i="1" s="1"/>
  <c r="N273" i="171"/>
  <c r="L178" i="1" s="1"/>
  <c r="N281" i="171"/>
  <c r="L193" i="1" s="1"/>
  <c r="N289" i="171"/>
  <c r="L386" i="1" s="1"/>
  <c r="N297" i="171"/>
  <c r="L31" i="1" s="1"/>
  <c r="N313" i="171"/>
  <c r="L353" i="1" s="1"/>
  <c r="N321" i="171"/>
  <c r="N337" i="171"/>
  <c r="N353" i="171"/>
  <c r="L237" i="1" s="1"/>
  <c r="N361" i="171"/>
  <c r="L196" i="1" s="1"/>
  <c r="N369" i="171"/>
  <c r="L331" i="1" s="1"/>
  <c r="N377" i="171"/>
  <c r="L316" i="1" s="1"/>
  <c r="N385" i="171"/>
  <c r="N393" i="171"/>
  <c r="L90" i="1" s="1"/>
  <c r="N401" i="171"/>
  <c r="L288" i="1" s="1"/>
  <c r="N417" i="171"/>
  <c r="N13" i="171"/>
  <c r="L68" i="1" s="1"/>
  <c r="N14" i="171"/>
  <c r="L69" i="1" s="1"/>
  <c r="N30" i="171"/>
  <c r="L110" i="1" s="1"/>
  <c r="N46" i="171"/>
  <c r="L26" i="1" s="1"/>
  <c r="N78" i="171"/>
  <c r="L258" i="1" s="1"/>
  <c r="N94" i="171"/>
  <c r="L198" i="1" s="1"/>
  <c r="N126" i="171"/>
  <c r="L276" i="1" s="1"/>
  <c r="N150" i="171"/>
  <c r="L357" i="1" s="1"/>
  <c r="N182" i="171"/>
  <c r="N230" i="171"/>
  <c r="L304" i="1" s="1"/>
  <c r="N15" i="171"/>
  <c r="L64" i="1" s="1"/>
  <c r="N23" i="171"/>
  <c r="L104" i="1" s="1"/>
  <c r="N31" i="171"/>
  <c r="L107" i="1" s="1"/>
  <c r="N47" i="171"/>
  <c r="L136" i="1" s="1"/>
  <c r="N63" i="171"/>
  <c r="L182" i="1" s="1"/>
  <c r="N71" i="171"/>
  <c r="L262" i="1" s="1"/>
  <c r="N79" i="171"/>
  <c r="N87" i="171"/>
  <c r="L249" i="1" s="1"/>
  <c r="N103" i="171"/>
  <c r="L36" i="1" s="1"/>
  <c r="N111" i="171"/>
  <c r="L310" i="1" s="1"/>
  <c r="N119" i="171"/>
  <c r="L162" i="1" s="1"/>
  <c r="N135" i="171"/>
  <c r="L379" i="1" s="1"/>
  <c r="N143" i="171"/>
  <c r="N159" i="171"/>
  <c r="L38" i="1" s="1"/>
  <c r="N191" i="171"/>
  <c r="L248" i="1" s="1"/>
  <c r="N207" i="171"/>
  <c r="L291" i="1" s="1"/>
  <c r="N215" i="171"/>
  <c r="L364" i="1" s="1"/>
  <c r="N223" i="171"/>
  <c r="L224" i="1" s="1"/>
  <c r="N9" i="171"/>
  <c r="L233" i="1" s="1"/>
  <c r="N17" i="171"/>
  <c r="L135" i="1" s="1"/>
  <c r="N25" i="171"/>
  <c r="L106" i="1" s="1"/>
  <c r="N33" i="171"/>
  <c r="N41" i="171"/>
  <c r="N57" i="171"/>
  <c r="L177" i="1" s="1"/>
  <c r="N65" i="171"/>
  <c r="L8" i="1" s="1"/>
  <c r="N73" i="171"/>
  <c r="L260" i="1" s="1"/>
  <c r="N89" i="171"/>
  <c r="L221" i="1" s="1"/>
  <c r="N97" i="171"/>
  <c r="L23" i="1" s="1"/>
  <c r="N121" i="171"/>
  <c r="L341" i="1" s="1"/>
  <c r="N129" i="171"/>
  <c r="L281" i="1" s="1"/>
  <c r="N137" i="171"/>
  <c r="L301" i="1" s="1"/>
  <c r="N169" i="171"/>
  <c r="L54" i="1" s="1"/>
  <c r="N177" i="171"/>
  <c r="L45" i="1" s="1"/>
  <c r="N185" i="171"/>
  <c r="L313" i="1" s="1"/>
  <c r="N201" i="171"/>
  <c r="L169" i="1" s="1"/>
  <c r="N10" i="171"/>
  <c r="L344" i="1" s="1"/>
  <c r="N26" i="171"/>
  <c r="L108" i="1" s="1"/>
  <c r="N34" i="171"/>
  <c r="N50" i="171"/>
  <c r="L361" i="1" s="1"/>
  <c r="N58" i="171"/>
  <c r="L173" i="1" s="1"/>
  <c r="N66" i="171"/>
  <c r="L272" i="1" s="1"/>
  <c r="N74" i="171"/>
  <c r="L268" i="1" s="1"/>
  <c r="N82" i="171"/>
  <c r="L219" i="1" s="1"/>
  <c r="N90" i="171"/>
  <c r="L168" i="1" s="1"/>
  <c r="N106" i="171"/>
  <c r="L146" i="1" s="1"/>
  <c r="N114" i="171"/>
  <c r="N122" i="171"/>
  <c r="L21" i="1" s="1"/>
  <c r="N130" i="171"/>
  <c r="L243" i="1" s="1"/>
  <c r="N138" i="171"/>
  <c r="L378" i="1" s="1"/>
  <c r="N146" i="171"/>
  <c r="N154" i="171"/>
  <c r="L334" i="1" s="1"/>
  <c r="N170" i="171"/>
  <c r="L34" i="1" s="1"/>
  <c r="N178" i="171"/>
  <c r="L372" i="1" s="1"/>
  <c r="N186" i="171"/>
  <c r="L124" i="1" s="1"/>
  <c r="N194" i="171"/>
  <c r="L175" i="1" s="1"/>
  <c r="N202" i="171"/>
  <c r="L18" i="1" s="1"/>
  <c r="N210" i="171"/>
  <c r="L375" i="1" s="1"/>
  <c r="N218" i="171"/>
  <c r="L205" i="1" s="1"/>
  <c r="N226" i="171"/>
  <c r="L308" i="1" s="1"/>
  <c r="N242" i="171"/>
  <c r="L217" i="1" s="1"/>
  <c r="N250" i="171"/>
  <c r="L212" i="1" s="1"/>
  <c r="N258" i="171"/>
  <c r="L13" i="1" s="1"/>
  <c r="N298" i="171"/>
  <c r="L32" i="1" s="1"/>
  <c r="N306" i="171"/>
  <c r="L137" i="1" s="1"/>
  <c r="N314" i="171"/>
  <c r="L345" i="1" s="1"/>
  <c r="N322" i="171"/>
  <c r="N338" i="171"/>
  <c r="L66" i="1" s="1"/>
  <c r="N346" i="171"/>
  <c r="L318" i="1" s="1"/>
  <c r="N354" i="171"/>
  <c r="N362" i="171"/>
  <c r="L195" i="1" s="1"/>
  <c r="N370" i="171"/>
  <c r="N378" i="171"/>
  <c r="L92" i="1" s="1"/>
  <c r="N386" i="171"/>
  <c r="N394" i="171"/>
  <c r="L116" i="1" s="1"/>
  <c r="N402" i="171"/>
  <c r="L234" i="1" s="1"/>
  <c r="N410" i="171"/>
  <c r="L363" i="1" s="1"/>
  <c r="N418" i="171"/>
  <c r="L292" i="1" s="1"/>
  <c r="N426" i="171"/>
  <c r="L362" i="1" s="1"/>
  <c r="N102" i="171"/>
  <c r="N166" i="171"/>
  <c r="L49" i="1" s="1"/>
  <c r="N11" i="171"/>
  <c r="L61" i="1" s="1"/>
  <c r="N35" i="171"/>
  <c r="L111" i="1" s="1"/>
  <c r="N67" i="171"/>
  <c r="N75" i="171"/>
  <c r="L255" i="1" s="1"/>
  <c r="N91" i="171"/>
  <c r="L163" i="1" s="1"/>
  <c r="N107" i="171"/>
  <c r="N139" i="171"/>
  <c r="N155" i="171"/>
  <c r="L19" i="1" s="1"/>
  <c r="N195" i="171"/>
  <c r="L11" i="1" s="1"/>
  <c r="N227" i="171"/>
  <c r="N243" i="171"/>
  <c r="N259" i="171"/>
  <c r="L296" i="1" s="1"/>
  <c r="N275" i="171"/>
  <c r="L226" i="1" s="1"/>
  <c r="N291" i="171"/>
  <c r="N307" i="171"/>
  <c r="N323" i="171"/>
  <c r="L113" i="1" s="1"/>
  <c r="N355" i="171"/>
  <c r="L239" i="1" s="1"/>
  <c r="N379" i="171"/>
  <c r="N411" i="171"/>
  <c r="N22" i="171"/>
  <c r="L164" i="1" s="1"/>
  <c r="N38" i="171"/>
  <c r="L50" i="1" s="1"/>
  <c r="N54" i="171"/>
  <c r="L165" i="1" s="1"/>
  <c r="N62" i="171"/>
  <c r="N86" i="171"/>
  <c r="L246" i="1" s="1"/>
  <c r="N158" i="171"/>
  <c r="L382" i="1" s="1"/>
  <c r="N190" i="171"/>
  <c r="L166" i="1" s="1"/>
  <c r="N214" i="171"/>
  <c r="N27" i="171"/>
  <c r="L118" i="1" s="1"/>
  <c r="N43" i="171"/>
  <c r="L289" i="1" s="1"/>
  <c r="N83" i="171"/>
  <c r="N99" i="171"/>
  <c r="N115" i="171"/>
  <c r="L188" i="1" s="1"/>
  <c r="N131" i="171"/>
  <c r="L44" i="1" s="1"/>
  <c r="N163" i="171"/>
  <c r="L40" i="1" s="1"/>
  <c r="N179" i="171"/>
  <c r="N219" i="171"/>
  <c r="L333" i="1" s="1"/>
  <c r="N235" i="171"/>
  <c r="L200" i="1" s="1"/>
  <c r="N251" i="171"/>
  <c r="N267" i="171"/>
  <c r="N283" i="171"/>
  <c r="L172" i="1" s="1"/>
  <c r="N299" i="171"/>
  <c r="L28" i="1" s="1"/>
  <c r="N315" i="171"/>
  <c r="N331" i="171"/>
  <c r="N339" i="171"/>
  <c r="L351" i="1" s="1"/>
  <c r="N363" i="171"/>
  <c r="L197" i="1" s="1"/>
  <c r="N371" i="171"/>
  <c r="L170" i="1" s="1"/>
  <c r="N387" i="171"/>
  <c r="N403" i="171"/>
  <c r="L115" i="1" s="1"/>
  <c r="N435" i="171"/>
  <c r="L298" i="1" s="1"/>
  <c r="N12" i="171"/>
  <c r="L70" i="1" s="1"/>
  <c r="N20" i="171"/>
  <c r="N28" i="171"/>
  <c r="L126" i="1" s="1"/>
  <c r="N44" i="171"/>
  <c r="L158" i="1" s="1"/>
  <c r="N52" i="171"/>
  <c r="N76" i="171"/>
  <c r="N84" i="171"/>
  <c r="L220" i="1" s="1"/>
  <c r="N92" i="171"/>
  <c r="L252" i="1" s="1"/>
  <c r="N108" i="171"/>
  <c r="L337" i="1" s="1"/>
  <c r="N116" i="171"/>
  <c r="N124" i="171"/>
  <c r="L284" i="1" s="1"/>
  <c r="N140" i="171"/>
  <c r="L294" i="1" s="1"/>
  <c r="N148" i="171"/>
  <c r="L25" i="1" s="1"/>
  <c r="N156" i="171"/>
  <c r="N164" i="171"/>
  <c r="L75" i="1" s="1"/>
  <c r="N172" i="171"/>
  <c r="L41" i="1" s="1"/>
  <c r="N180" i="171"/>
  <c r="L138" i="1" s="1"/>
  <c r="N188" i="171"/>
  <c r="N196" i="171"/>
  <c r="L139" i="1" s="1"/>
  <c r="N204" i="171"/>
  <c r="L174" i="1" s="1"/>
  <c r="N212" i="171"/>
  <c r="N220" i="171"/>
  <c r="N228" i="171"/>
  <c r="L302" i="1" s="1"/>
  <c r="N236" i="171"/>
  <c r="L374" i="1" s="1"/>
  <c r="N244" i="171"/>
  <c r="N252" i="171"/>
  <c r="N260" i="171"/>
  <c r="L128" i="1" s="1"/>
  <c r="N268" i="171"/>
  <c r="L367" i="1" s="1"/>
  <c r="N276" i="171"/>
  <c r="L82" i="1" s="1"/>
  <c r="N292" i="171"/>
  <c r="N308" i="171"/>
  <c r="L385" i="1" s="1"/>
  <c r="N316" i="171"/>
  <c r="L329" i="1" s="1"/>
  <c r="N324" i="171"/>
  <c r="N332" i="171"/>
  <c r="N340" i="171"/>
  <c r="L352" i="1" s="1"/>
  <c r="N348" i="171"/>
  <c r="L83" i="1" s="1"/>
  <c r="N356" i="171"/>
  <c r="L236" i="1" s="1"/>
  <c r="N364" i="171"/>
  <c r="N372" i="171"/>
  <c r="L33" i="1" s="1"/>
  <c r="N380" i="171"/>
  <c r="L72" i="1" s="1"/>
  <c r="N388" i="171"/>
  <c r="N404" i="171"/>
  <c r="N412" i="171"/>
  <c r="L84" i="1" s="1"/>
  <c r="N420" i="171"/>
  <c r="L355" i="1" s="1"/>
  <c r="N428" i="171"/>
  <c r="L250" i="1" s="1"/>
  <c r="N21" i="171"/>
  <c r="N29" i="171"/>
  <c r="N45" i="171"/>
  <c r="L203" i="1" s="1"/>
  <c r="N53" i="171"/>
  <c r="N69" i="171"/>
  <c r="N77" i="171"/>
  <c r="L259" i="1" s="1"/>
  <c r="N85" i="171"/>
  <c r="L223" i="1" s="1"/>
  <c r="N93" i="171"/>
  <c r="L151" i="1" s="1"/>
  <c r="N101" i="171"/>
  <c r="N109" i="171"/>
  <c r="L335" i="1" s="1"/>
  <c r="N117" i="171"/>
  <c r="L277" i="1" s="1"/>
  <c r="N125" i="171"/>
  <c r="L37" i="1" s="1"/>
  <c r="N133" i="171"/>
  <c r="N141" i="171"/>
  <c r="L97" i="1" s="1"/>
  <c r="N149" i="171"/>
  <c r="L57" i="1" s="1"/>
  <c r="N157" i="171"/>
  <c r="L14" i="1" s="1"/>
  <c r="N173" i="171"/>
  <c r="N181" i="171"/>
  <c r="N189" i="171"/>
  <c r="L167" i="1" s="1"/>
  <c r="N197" i="171"/>
  <c r="L370" i="1" s="1"/>
  <c r="N205" i="171"/>
  <c r="N213" i="171"/>
  <c r="L10" i="1" s="1"/>
  <c r="N221" i="171"/>
  <c r="L257" i="1" s="1"/>
  <c r="N229" i="171"/>
  <c r="L306" i="1" s="1"/>
  <c r="N237" i="171"/>
  <c r="N245" i="171"/>
  <c r="N253" i="171"/>
  <c r="L147" i="1" s="1"/>
  <c r="N261" i="171"/>
  <c r="L264" i="1" s="1"/>
  <c r="N277" i="171"/>
  <c r="N285" i="171"/>
  <c r="L340" i="1" s="1"/>
  <c r="N293" i="171"/>
  <c r="L160" i="1" s="1"/>
  <c r="N309" i="171"/>
  <c r="L43" i="1" s="1"/>
  <c r="N317" i="171"/>
  <c r="N325" i="171"/>
  <c r="L119" i="1" s="1"/>
  <c r="N333" i="171"/>
  <c r="L65" i="1" s="1"/>
  <c r="N357" i="171"/>
  <c r="L52" i="1" s="1"/>
  <c r="N365" i="171"/>
  <c r="N373" i="171"/>
  <c r="L339" i="1" s="1"/>
  <c r="N381" i="171"/>
  <c r="L78" i="1" s="1"/>
  <c r="N389" i="171"/>
  <c r="N397" i="171"/>
  <c r="N413" i="171"/>
  <c r="L322" i="1" s="1"/>
  <c r="N421" i="171"/>
  <c r="L300" i="1" s="1"/>
  <c r="N238" i="171"/>
  <c r="N246" i="171"/>
  <c r="N254" i="171"/>
  <c r="L323" i="1" s="1"/>
  <c r="N262" i="171"/>
  <c r="L267" i="1" s="1"/>
  <c r="N286" i="171"/>
  <c r="L365" i="1" s="1"/>
  <c r="N294" i="171"/>
  <c r="N302" i="171"/>
  <c r="L29" i="1" s="1"/>
  <c r="N310" i="171"/>
  <c r="L332" i="1" s="1"/>
  <c r="N318" i="171"/>
  <c r="L240" i="1" s="1"/>
  <c r="N326" i="171"/>
  <c r="N334" i="171"/>
  <c r="L63" i="1" s="1"/>
  <c r="N350" i="171"/>
  <c r="L96" i="1" s="1"/>
  <c r="N366" i="171"/>
  <c r="N374" i="171"/>
  <c r="N382" i="171"/>
  <c r="L71" i="1" s="1"/>
  <c r="N390" i="171"/>
  <c r="L88" i="1" s="1"/>
  <c r="N398" i="171"/>
  <c r="L315" i="1" s="1"/>
  <c r="N414" i="171"/>
  <c r="N422" i="171"/>
  <c r="L348" i="1" s="1"/>
  <c r="N239" i="171"/>
  <c r="L232" i="1" s="1"/>
  <c r="N247" i="171"/>
  <c r="L149" i="1" s="1"/>
  <c r="N255" i="171"/>
  <c r="N263" i="171"/>
  <c r="L265" i="1" s="1"/>
  <c r="N271" i="171"/>
  <c r="L127" i="1" s="1"/>
  <c r="N279" i="171"/>
  <c r="N295" i="171"/>
  <c r="N311" i="171"/>
  <c r="L141" i="1" s="1"/>
  <c r="N319" i="171"/>
  <c r="L317" i="1" s="1"/>
  <c r="N327" i="171"/>
  <c r="L125" i="1" s="1"/>
  <c r="N335" i="171"/>
  <c r="N343" i="171"/>
  <c r="L338" i="1" s="1"/>
  <c r="N351" i="171"/>
  <c r="L286" i="1" s="1"/>
  <c r="N359" i="171"/>
  <c r="L194" i="1" s="1"/>
  <c r="N367" i="171"/>
  <c r="N375" i="171"/>
  <c r="L342" i="1" s="1"/>
  <c r="N383" i="171"/>
  <c r="L77" i="1" s="1"/>
  <c r="N391" i="171"/>
  <c r="L93" i="1" s="1"/>
  <c r="N407" i="171"/>
  <c r="N415" i="171"/>
  <c r="N423" i="171"/>
  <c r="L347" i="1" s="1"/>
  <c r="N431" i="171"/>
  <c r="L191" i="1" s="1"/>
  <c r="M391" i="1"/>
  <c r="M278" i="1"/>
  <c r="M254" i="1"/>
  <c r="M222" i="1"/>
  <c r="M75" i="1"/>
  <c r="M51" i="1"/>
  <c r="M392" i="1"/>
  <c r="M384" i="1"/>
  <c r="M271" i="1"/>
  <c r="M102" i="1"/>
  <c r="M60" i="1"/>
  <c r="M52" i="1"/>
  <c r="M398" i="1"/>
  <c r="M390" i="1"/>
  <c r="M350" i="1"/>
  <c r="M269" i="1"/>
  <c r="M253" i="1"/>
  <c r="M229" i="1"/>
  <c r="M189" i="1"/>
  <c r="M181" i="1"/>
  <c r="M133" i="1"/>
  <c r="M74" i="1"/>
  <c r="M34" i="1"/>
  <c r="M397" i="1"/>
  <c r="M389" i="1"/>
  <c r="M381" i="1"/>
  <c r="M244" i="1"/>
  <c r="M228" i="1"/>
  <c r="M49" i="1"/>
  <c r="M41" i="1"/>
  <c r="M282" i="1"/>
  <c r="M396" i="1"/>
  <c r="M388" i="1"/>
  <c r="M372" i="1"/>
  <c r="M348" i="1"/>
  <c r="M340" i="1"/>
  <c r="M316" i="1"/>
  <c r="M308" i="1"/>
  <c r="M292" i="1"/>
  <c r="M284" i="1"/>
  <c r="M267" i="1"/>
  <c r="M251" i="1"/>
  <c r="M227" i="1"/>
  <c r="M179" i="1"/>
  <c r="M155" i="1"/>
  <c r="M123" i="1"/>
  <c r="M98" i="1"/>
  <c r="M40" i="1"/>
  <c r="M103" i="1"/>
  <c r="M395" i="1"/>
  <c r="M387" i="1"/>
  <c r="M379" i="1"/>
  <c r="M363" i="1"/>
  <c r="M355" i="1"/>
  <c r="M347" i="1"/>
  <c r="M339" i="1"/>
  <c r="M331" i="1"/>
  <c r="M307" i="1"/>
  <c r="M266" i="1"/>
  <c r="M154" i="1"/>
  <c r="M47" i="1"/>
  <c r="M39" i="1"/>
  <c r="M394" i="1"/>
  <c r="M273" i="1"/>
  <c r="M225" i="1"/>
  <c r="M185" i="1"/>
  <c r="M153" i="1"/>
  <c r="M54" i="1"/>
  <c r="M46" i="1"/>
  <c r="M76" i="1"/>
  <c r="M393" i="1"/>
  <c r="M280" i="1"/>
  <c r="M192" i="1"/>
  <c r="M184" i="1"/>
  <c r="M152" i="1"/>
  <c r="M53" i="1"/>
  <c r="M45" i="1"/>
  <c r="M323" i="1"/>
  <c r="M243" i="1"/>
  <c r="M219" i="1"/>
  <c r="M211" i="1"/>
  <c r="M203" i="1"/>
  <c r="M195" i="1"/>
  <c r="M187" i="1"/>
  <c r="M291" i="1"/>
  <c r="M258" i="1"/>
  <c r="M202" i="1"/>
  <c r="M194" i="1"/>
  <c r="M186" i="1"/>
  <c r="M178" i="1"/>
  <c r="M170" i="1"/>
  <c r="M138" i="1"/>
  <c r="M130" i="1"/>
  <c r="M122" i="1"/>
  <c r="M376" i="1"/>
  <c r="M368" i="1"/>
  <c r="M360" i="1"/>
  <c r="M352" i="1"/>
  <c r="M344" i="1"/>
  <c r="M336" i="1"/>
  <c r="M328" i="1"/>
  <c r="M320" i="1"/>
  <c r="M312" i="1"/>
  <c r="M304" i="1"/>
  <c r="M296" i="1"/>
  <c r="M288" i="1"/>
  <c r="M279" i="1"/>
  <c r="M263" i="1"/>
  <c r="M255" i="1"/>
  <c r="M247" i="1"/>
  <c r="M239" i="1"/>
  <c r="M231" i="1"/>
  <c r="M223" i="1"/>
  <c r="M215" i="1"/>
  <c r="M207" i="1"/>
  <c r="M199" i="1"/>
  <c r="M191" i="1"/>
  <c r="M183" i="1"/>
  <c r="M175" i="1"/>
  <c r="M167" i="1"/>
  <c r="M159" i="1"/>
  <c r="M151" i="1"/>
  <c r="M143" i="1"/>
  <c r="M135" i="1"/>
  <c r="M127" i="1"/>
  <c r="M119" i="1"/>
  <c r="M111" i="1"/>
  <c r="M94" i="1"/>
  <c r="M86" i="1"/>
  <c r="M77" i="1"/>
  <c r="M68" i="1"/>
  <c r="M44" i="1"/>
  <c r="M36" i="1"/>
  <c r="M28" i="1"/>
  <c r="M20" i="1"/>
  <c r="M12" i="1"/>
  <c r="M383" i="1"/>
  <c r="M375" i="1"/>
  <c r="M367" i="1"/>
  <c r="M359" i="1"/>
  <c r="M351" i="1"/>
  <c r="M343" i="1"/>
  <c r="M335" i="1"/>
  <c r="M327" i="1"/>
  <c r="M319" i="1"/>
  <c r="M311" i="1"/>
  <c r="M303" i="1"/>
  <c r="M295" i="1"/>
  <c r="M287" i="1"/>
  <c r="M270" i="1"/>
  <c r="M262" i="1"/>
  <c r="M246" i="1"/>
  <c r="M238" i="1"/>
  <c r="M230" i="1"/>
  <c r="M214" i="1"/>
  <c r="M206" i="1"/>
  <c r="M198" i="1"/>
  <c r="M190" i="1"/>
  <c r="M182" i="1"/>
  <c r="M174" i="1"/>
  <c r="M166" i="1"/>
  <c r="M158" i="1"/>
  <c r="M150" i="1"/>
  <c r="M142" i="1"/>
  <c r="M134" i="1"/>
  <c r="M126" i="1"/>
  <c r="M118" i="1"/>
  <c r="M110" i="1"/>
  <c r="M101" i="1"/>
  <c r="M93" i="1"/>
  <c r="M85" i="1"/>
  <c r="M67" i="1"/>
  <c r="M59" i="1"/>
  <c r="M43" i="1"/>
  <c r="M35" i="1"/>
  <c r="M27" i="1"/>
  <c r="M19" i="1"/>
  <c r="M11" i="1"/>
  <c r="M382" i="1"/>
  <c r="M374" i="1"/>
  <c r="M366" i="1"/>
  <c r="M358" i="1"/>
  <c r="M342" i="1"/>
  <c r="M334" i="1"/>
  <c r="M326" i="1"/>
  <c r="M318" i="1"/>
  <c r="M310" i="1"/>
  <c r="M302" i="1"/>
  <c r="M294" i="1"/>
  <c r="M286" i="1"/>
  <c r="M277" i="1"/>
  <c r="M261" i="1"/>
  <c r="M245" i="1"/>
  <c r="M237" i="1"/>
  <c r="M221" i="1"/>
  <c r="M213" i="1"/>
  <c r="M205" i="1"/>
  <c r="M197" i="1"/>
  <c r="M173" i="1"/>
  <c r="M165" i="1"/>
  <c r="M157" i="1"/>
  <c r="M149" i="1"/>
  <c r="M141" i="1"/>
  <c r="M125" i="1"/>
  <c r="M117" i="1"/>
  <c r="M109" i="1"/>
  <c r="M100" i="1"/>
  <c r="M92" i="1"/>
  <c r="M84" i="1"/>
  <c r="M66" i="1"/>
  <c r="M58" i="1"/>
  <c r="M50" i="1"/>
  <c r="M42" i="1"/>
  <c r="M26" i="1"/>
  <c r="M18" i="1"/>
  <c r="M10" i="1"/>
  <c r="M373" i="1"/>
  <c r="M365" i="1"/>
  <c r="M357" i="1"/>
  <c r="M349" i="1"/>
  <c r="M341" i="1"/>
  <c r="M333" i="1"/>
  <c r="M325" i="1"/>
  <c r="M317" i="1"/>
  <c r="M309" i="1"/>
  <c r="M301" i="1"/>
  <c r="M293" i="1"/>
  <c r="M285" i="1"/>
  <c r="M276" i="1"/>
  <c r="M268" i="1"/>
  <c r="M260" i="1"/>
  <c r="M252" i="1"/>
  <c r="M236" i="1"/>
  <c r="M220" i="1"/>
  <c r="M212" i="1"/>
  <c r="M204" i="1"/>
  <c r="M196" i="1"/>
  <c r="M188" i="1"/>
  <c r="M180" i="1"/>
  <c r="M172" i="1"/>
  <c r="M164" i="1"/>
  <c r="M156" i="1"/>
  <c r="M148" i="1"/>
  <c r="M140" i="1"/>
  <c r="M132" i="1"/>
  <c r="M124" i="1"/>
  <c r="M116" i="1"/>
  <c r="M108" i="1"/>
  <c r="M99" i="1"/>
  <c r="M91" i="1"/>
  <c r="M83" i="1"/>
  <c r="M73" i="1"/>
  <c r="M65" i="1"/>
  <c r="M57" i="1"/>
  <c r="M33" i="1"/>
  <c r="M25" i="1"/>
  <c r="M17" i="1"/>
  <c r="M9" i="1"/>
  <c r="M380" i="1"/>
  <c r="M364" i="1"/>
  <c r="M356" i="1"/>
  <c r="M332" i="1"/>
  <c r="M324" i="1"/>
  <c r="M300" i="1"/>
  <c r="M275" i="1"/>
  <c r="M259" i="1"/>
  <c r="M235" i="1"/>
  <c r="M171" i="1"/>
  <c r="M163" i="1"/>
  <c r="M147" i="1"/>
  <c r="M139" i="1"/>
  <c r="M131" i="1"/>
  <c r="M115" i="1"/>
  <c r="M107" i="1"/>
  <c r="M90" i="1"/>
  <c r="M82" i="1"/>
  <c r="M72" i="1"/>
  <c r="M64" i="1"/>
  <c r="M56" i="1"/>
  <c r="M48" i="1"/>
  <c r="M32" i="1"/>
  <c r="M16" i="1"/>
  <c r="M8" i="1"/>
  <c r="M371" i="1"/>
  <c r="M315" i="1"/>
  <c r="M299" i="1"/>
  <c r="M283" i="1"/>
  <c r="M274" i="1"/>
  <c r="M250" i="1"/>
  <c r="M242" i="1"/>
  <c r="M234" i="1"/>
  <c r="M226" i="1"/>
  <c r="M218" i="1"/>
  <c r="M210" i="1"/>
  <c r="M162" i="1"/>
  <c r="M146" i="1"/>
  <c r="M114" i="1"/>
  <c r="M106" i="1"/>
  <c r="M97" i="1"/>
  <c r="M89" i="1"/>
  <c r="M81" i="1"/>
  <c r="M71" i="1"/>
  <c r="M63" i="1"/>
  <c r="M55" i="1"/>
  <c r="M31" i="1"/>
  <c r="M23" i="1"/>
  <c r="M15" i="1"/>
  <c r="M7" i="1"/>
  <c r="M386" i="1"/>
  <c r="M378" i="1"/>
  <c r="M370" i="1"/>
  <c r="M362" i="1"/>
  <c r="M354" i="1"/>
  <c r="M346" i="1"/>
  <c r="M338" i="1"/>
  <c r="M330" i="1"/>
  <c r="M322" i="1"/>
  <c r="M314" i="1"/>
  <c r="M306" i="1"/>
  <c r="M298" i="1"/>
  <c r="M290" i="1"/>
  <c r="M281" i="1"/>
  <c r="M265" i="1"/>
  <c r="M257" i="1"/>
  <c r="M249" i="1"/>
  <c r="M241" i="1"/>
  <c r="M233" i="1"/>
  <c r="M217" i="1"/>
  <c r="M209" i="1"/>
  <c r="M201" i="1"/>
  <c r="M193" i="1"/>
  <c r="M177" i="1"/>
  <c r="M169" i="1"/>
  <c r="M161" i="1"/>
  <c r="M145" i="1"/>
  <c r="M137" i="1"/>
  <c r="M129" i="1"/>
  <c r="M121" i="1"/>
  <c r="M113" i="1"/>
  <c r="M105" i="1"/>
  <c r="M96" i="1"/>
  <c r="M88" i="1"/>
  <c r="M80" i="1"/>
  <c r="M70" i="1"/>
  <c r="M62" i="1"/>
  <c r="M38" i="1"/>
  <c r="M30" i="1"/>
  <c r="M22" i="1"/>
  <c r="M14" i="1"/>
  <c r="M385" i="1"/>
  <c r="M377" i="1"/>
  <c r="M369" i="1"/>
  <c r="M361" i="1"/>
  <c r="M353" i="1"/>
  <c r="M345" i="1"/>
  <c r="M337" i="1"/>
  <c r="M329" i="1"/>
  <c r="M321" i="1"/>
  <c r="M313" i="1"/>
  <c r="M305" i="1"/>
  <c r="M297" i="1"/>
  <c r="M289" i="1"/>
  <c r="M272" i="1"/>
  <c r="M264" i="1"/>
  <c r="M256" i="1"/>
  <c r="M248" i="1"/>
  <c r="M240" i="1"/>
  <c r="M232" i="1"/>
  <c r="M224" i="1"/>
  <c r="M216" i="1"/>
  <c r="M208" i="1"/>
  <c r="M200" i="1"/>
  <c r="M176" i="1"/>
  <c r="M168" i="1"/>
  <c r="M160" i="1"/>
  <c r="M144" i="1"/>
  <c r="M136" i="1"/>
  <c r="M128" i="1"/>
  <c r="M120" i="1"/>
  <c r="M112" i="1"/>
  <c r="M104" i="1"/>
  <c r="M95" i="1"/>
  <c r="M87" i="1"/>
  <c r="M78" i="1"/>
  <c r="M69" i="1"/>
  <c r="M61" i="1"/>
  <c r="M37" i="1"/>
  <c r="M29" i="1"/>
  <c r="M21" i="1"/>
  <c r="M13" i="1"/>
  <c r="L76" i="1"/>
  <c r="L279" i="1"/>
  <c r="L263" i="1"/>
  <c r="L231" i="1"/>
  <c r="L215" i="1"/>
  <c r="L199" i="1"/>
  <c r="L102" i="1"/>
  <c r="L94" i="1"/>
  <c r="L86" i="1"/>
  <c r="L79" i="1"/>
  <c r="L388" i="1"/>
  <c r="L380" i="1"/>
  <c r="L282" i="1"/>
  <c r="L103" i="1"/>
  <c r="L391" i="1"/>
  <c r="L383" i="1"/>
  <c r="L343" i="1"/>
  <c r="L278" i="1"/>
  <c r="L230" i="1"/>
  <c r="L214" i="1"/>
  <c r="L150" i="1"/>
  <c r="L85" i="1"/>
  <c r="L27" i="1"/>
  <c r="L396" i="1"/>
  <c r="L324" i="1"/>
  <c r="L30" i="1"/>
  <c r="L390" i="1"/>
  <c r="L366" i="1"/>
  <c r="L326" i="1"/>
  <c r="L213" i="1"/>
  <c r="L181" i="1"/>
  <c r="L117" i="1"/>
  <c r="L397" i="1"/>
  <c r="L389" i="1"/>
  <c r="L381" i="1"/>
  <c r="L325" i="1"/>
  <c r="L244" i="1"/>
  <c r="L156" i="1"/>
  <c r="L148" i="1"/>
  <c r="J3" i="172"/>
  <c r="J1" i="172" s="1"/>
  <c r="I3" i="172"/>
  <c r="I1" i="172" s="1"/>
  <c r="L280" i="1"/>
  <c r="L184" i="1"/>
  <c r="L152" i="1"/>
  <c r="L74" i="1"/>
  <c r="L58" i="1"/>
  <c r="L42" i="1"/>
  <c r="L395" i="1"/>
  <c r="L387" i="1"/>
  <c r="L371" i="1"/>
  <c r="L299" i="1"/>
  <c r="L271" i="1"/>
  <c r="L251" i="1"/>
  <c r="L229" i="1"/>
  <c r="L207" i="1"/>
  <c r="L187" i="1"/>
  <c r="L155" i="1"/>
  <c r="L143" i="1"/>
  <c r="L133" i="1"/>
  <c r="L123" i="1"/>
  <c r="L91" i="1"/>
  <c r="L394" i="1"/>
  <c r="L330" i="1"/>
  <c r="L270" i="1"/>
  <c r="L228" i="1"/>
  <c r="L185" i="1"/>
  <c r="L153" i="1"/>
  <c r="L142" i="1"/>
  <c r="L132" i="1"/>
  <c r="L121" i="1"/>
  <c r="L100" i="1"/>
  <c r="L67" i="1"/>
  <c r="L53" i="1"/>
  <c r="L98" i="1"/>
  <c r="L56" i="1"/>
  <c r="L48" i="1"/>
  <c r="L24" i="1"/>
  <c r="L393" i="1"/>
  <c r="L377" i="1"/>
  <c r="L369" i="1"/>
  <c r="L321" i="1"/>
  <c r="L305" i="1"/>
  <c r="L297" i="1"/>
  <c r="L269" i="1"/>
  <c r="L227" i="1"/>
  <c r="L131" i="1"/>
  <c r="L109" i="1"/>
  <c r="L99" i="1"/>
  <c r="L87" i="1"/>
  <c r="L266" i="1"/>
  <c r="L242" i="1"/>
  <c r="L218" i="1"/>
  <c r="L202" i="1"/>
  <c r="L186" i="1"/>
  <c r="L154" i="1"/>
  <c r="L122" i="1"/>
  <c r="L114" i="1"/>
  <c r="L55" i="1"/>
  <c r="L47" i="1"/>
  <c r="L39" i="1"/>
  <c r="L15" i="1"/>
  <c r="L392" i="1"/>
  <c r="L384" i="1"/>
  <c r="L376" i="1"/>
  <c r="L336" i="1"/>
  <c r="L320" i="1"/>
  <c r="L312" i="1"/>
  <c r="L225" i="1"/>
  <c r="L129" i="1"/>
  <c r="L51" i="1"/>
  <c r="L12" i="1"/>
  <c r="L359" i="1"/>
  <c r="L311" i="1"/>
  <c r="L235" i="1"/>
  <c r="L95" i="1"/>
  <c r="L22" i="1"/>
  <c r="L120" i="1"/>
  <c r="L398" i="1"/>
  <c r="L350" i="1"/>
  <c r="L285" i="1"/>
  <c r="L254" i="1"/>
  <c r="L222" i="1"/>
  <c r="L201" i="1"/>
  <c r="L190" i="1"/>
  <c r="L105" i="1"/>
  <c r="L60" i="1"/>
  <c r="L46" i="1"/>
  <c r="L35" i="1"/>
  <c r="L9" i="1"/>
  <c r="L373" i="1"/>
  <c r="L275" i="1"/>
  <c r="L253" i="1"/>
  <c r="L211" i="1"/>
  <c r="L189" i="1"/>
  <c r="L179" i="1"/>
  <c r="L59" i="1"/>
  <c r="L20" i="1"/>
  <c r="L256" i="1"/>
  <c r="L208" i="1"/>
  <c r="L192" i="1"/>
  <c r="L176" i="1"/>
  <c r="L144" i="1"/>
  <c r="L283" i="1"/>
  <c r="L273" i="1"/>
  <c r="L241" i="1"/>
  <c r="AX76" i="1"/>
  <c r="AU282" i="1"/>
  <c r="AX282" i="1"/>
  <c r="AU103" i="1"/>
  <c r="AX103" i="1"/>
  <c r="AU79" i="1"/>
  <c r="AX79" i="1"/>
  <c r="AU76" i="1"/>
  <c r="BG282" i="1"/>
  <c r="BG103" i="1"/>
  <c r="BG79" i="1"/>
  <c r="BG76" i="1"/>
  <c r="K1" i="171"/>
  <c r="J3" i="171"/>
  <c r="J1" i="171" s="1"/>
  <c r="M6" i="170"/>
  <c r="M7" i="170"/>
  <c r="M8" i="170"/>
  <c r="M9" i="170"/>
  <c r="M10" i="170"/>
  <c r="M11" i="170"/>
  <c r="M12" i="170"/>
  <c r="M13" i="170"/>
  <c r="M14" i="170"/>
  <c r="M15" i="170"/>
  <c r="M16" i="170"/>
  <c r="M17" i="170"/>
  <c r="M18" i="170"/>
  <c r="M19" i="170"/>
  <c r="M20" i="170"/>
  <c r="M21" i="170"/>
  <c r="M22" i="170"/>
  <c r="M23" i="170"/>
  <c r="M24" i="170"/>
  <c r="M25" i="170"/>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M55" i="170"/>
  <c r="M56" i="170"/>
  <c r="M57" i="170"/>
  <c r="M58" i="170"/>
  <c r="M59" i="170"/>
  <c r="M60" i="170"/>
  <c r="M61" i="170"/>
  <c r="M62" i="170"/>
  <c r="M63" i="170"/>
  <c r="M64" i="170"/>
  <c r="M65" i="170"/>
  <c r="M66" i="170"/>
  <c r="M67" i="170"/>
  <c r="M68" i="170"/>
  <c r="M69" i="170"/>
  <c r="M70" i="170"/>
  <c r="M71" i="170"/>
  <c r="M72" i="170"/>
  <c r="M73" i="170"/>
  <c r="M74" i="170"/>
  <c r="M75" i="170"/>
  <c r="M76" i="170"/>
  <c r="M77" i="170"/>
  <c r="M78" i="170"/>
  <c r="M79" i="170"/>
  <c r="M80" i="170"/>
  <c r="M81" i="170"/>
  <c r="M82" i="170"/>
  <c r="M83" i="170"/>
  <c r="M84" i="170"/>
  <c r="M85" i="170"/>
  <c r="M86" i="170"/>
  <c r="M87" i="170"/>
  <c r="M88" i="170"/>
  <c r="M89" i="170"/>
  <c r="M90" i="170"/>
  <c r="M91" i="170"/>
  <c r="M92" i="170"/>
  <c r="M93" i="170"/>
  <c r="M94" i="170"/>
  <c r="M95" i="170"/>
  <c r="M96" i="170"/>
  <c r="M97" i="170"/>
  <c r="M98" i="170"/>
  <c r="M99" i="170"/>
  <c r="M100" i="170"/>
  <c r="M101" i="170"/>
  <c r="M102" i="170"/>
  <c r="M103" i="170"/>
  <c r="M104" i="170"/>
  <c r="M105" i="170"/>
  <c r="M106" i="170"/>
  <c r="M107" i="170"/>
  <c r="M108" i="170"/>
  <c r="M109" i="170"/>
  <c r="M110" i="170"/>
  <c r="M111" i="170"/>
  <c r="M112" i="170"/>
  <c r="M113" i="170"/>
  <c r="M114" i="170"/>
  <c r="M115" i="170"/>
  <c r="M116" i="170"/>
  <c r="M117" i="170"/>
  <c r="M118" i="170"/>
  <c r="M119" i="170"/>
  <c r="M120" i="170"/>
  <c r="M121" i="170"/>
  <c r="M122" i="170"/>
  <c r="M123" i="170"/>
  <c r="M124" i="170"/>
  <c r="M125" i="170"/>
  <c r="M126" i="170"/>
  <c r="M127" i="170"/>
  <c r="M128" i="170"/>
  <c r="M129" i="170"/>
  <c r="M130" i="170"/>
  <c r="M131" i="170"/>
  <c r="M132" i="170"/>
  <c r="M133" i="170"/>
  <c r="M134" i="170"/>
  <c r="M135" i="170"/>
  <c r="M136" i="170"/>
  <c r="M137" i="170"/>
  <c r="M138" i="170"/>
  <c r="M139" i="170"/>
  <c r="M140" i="170"/>
  <c r="M141" i="170"/>
  <c r="M142" i="170"/>
  <c r="M143" i="170"/>
  <c r="M144" i="170"/>
  <c r="M145" i="170"/>
  <c r="M146" i="170"/>
  <c r="M147" i="170"/>
  <c r="M148" i="170"/>
  <c r="M149" i="170"/>
  <c r="M150" i="170"/>
  <c r="M151" i="170"/>
  <c r="M152" i="170"/>
  <c r="M153" i="170"/>
  <c r="M154" i="170"/>
  <c r="M155" i="170"/>
  <c r="M156" i="170"/>
  <c r="M157" i="170"/>
  <c r="M158" i="170"/>
  <c r="M159" i="170"/>
  <c r="M160" i="170"/>
  <c r="M161" i="170"/>
  <c r="M162" i="170"/>
  <c r="M163" i="170"/>
  <c r="M164" i="170"/>
  <c r="M165" i="170"/>
  <c r="M166" i="170"/>
  <c r="M167" i="170"/>
  <c r="M168" i="170"/>
  <c r="M169" i="170"/>
  <c r="M170" i="170"/>
  <c r="M171" i="170"/>
  <c r="M172" i="170"/>
  <c r="M173" i="170"/>
  <c r="M174" i="170"/>
  <c r="M175" i="170"/>
  <c r="M176" i="170"/>
  <c r="M177" i="170"/>
  <c r="M178" i="170"/>
  <c r="M179" i="170"/>
  <c r="M180" i="170"/>
  <c r="M181" i="170"/>
  <c r="M182" i="170"/>
  <c r="M183" i="170"/>
  <c r="M184" i="170"/>
  <c r="M185" i="170"/>
  <c r="M186" i="170"/>
  <c r="M187" i="170"/>
  <c r="M188" i="170"/>
  <c r="M189" i="170"/>
  <c r="M190" i="170"/>
  <c r="M191" i="170"/>
  <c r="M192" i="170"/>
  <c r="M193" i="170"/>
  <c r="M194" i="170"/>
  <c r="M195" i="170"/>
  <c r="M196" i="170"/>
  <c r="M197" i="170"/>
  <c r="M198" i="170"/>
  <c r="M199" i="170"/>
  <c r="M200" i="170"/>
  <c r="M201" i="170"/>
  <c r="I79" i="1" s="1"/>
  <c r="M202" i="170"/>
  <c r="M203" i="170"/>
  <c r="M204" i="170"/>
  <c r="M205" i="170"/>
  <c r="M206" i="170"/>
  <c r="M207" i="170"/>
  <c r="M208" i="170"/>
  <c r="M209" i="170"/>
  <c r="M210" i="170"/>
  <c r="M211" i="170"/>
  <c r="M212" i="170"/>
  <c r="I282" i="1" s="1"/>
  <c r="M213" i="170"/>
  <c r="M214" i="170"/>
  <c r="M215" i="170"/>
  <c r="M216" i="170"/>
  <c r="M217" i="170"/>
  <c r="M218" i="170"/>
  <c r="M219" i="170"/>
  <c r="M220" i="170"/>
  <c r="M221" i="170"/>
  <c r="M222" i="170"/>
  <c r="M223" i="170"/>
  <c r="M224" i="170"/>
  <c r="M225" i="170"/>
  <c r="M226" i="170"/>
  <c r="M227" i="170"/>
  <c r="M228" i="170"/>
  <c r="M229" i="170"/>
  <c r="M230" i="170"/>
  <c r="M231" i="170"/>
  <c r="M232" i="170"/>
  <c r="M233" i="170"/>
  <c r="M234" i="170"/>
  <c r="M235" i="170"/>
  <c r="M236" i="170"/>
  <c r="M237" i="170"/>
  <c r="M238" i="170"/>
  <c r="M239" i="170"/>
  <c r="M240" i="170"/>
  <c r="M241" i="170"/>
  <c r="M242" i="170"/>
  <c r="M243" i="170"/>
  <c r="M244" i="170"/>
  <c r="M245" i="170"/>
  <c r="M246" i="170"/>
  <c r="M247" i="170"/>
  <c r="M248" i="170"/>
  <c r="M249" i="170"/>
  <c r="M250" i="170"/>
  <c r="M251" i="170"/>
  <c r="M252" i="170"/>
  <c r="M253" i="170"/>
  <c r="M254" i="170"/>
  <c r="M255" i="170"/>
  <c r="M256" i="170"/>
  <c r="M257" i="170"/>
  <c r="M258" i="170"/>
  <c r="M259" i="170"/>
  <c r="M260" i="170"/>
  <c r="M261" i="170"/>
  <c r="M262" i="170"/>
  <c r="M263" i="170"/>
  <c r="M264" i="170"/>
  <c r="M265" i="170"/>
  <c r="M266" i="170"/>
  <c r="M267" i="170"/>
  <c r="M268" i="170"/>
  <c r="M269" i="170"/>
  <c r="M270" i="170"/>
  <c r="M271" i="170"/>
  <c r="M272" i="170"/>
  <c r="M273" i="170"/>
  <c r="M274" i="170"/>
  <c r="M275" i="170"/>
  <c r="M276" i="170"/>
  <c r="M277" i="170"/>
  <c r="M278" i="170"/>
  <c r="M279" i="170"/>
  <c r="M280" i="170"/>
  <c r="M281" i="170"/>
  <c r="M282" i="170"/>
  <c r="M283" i="170"/>
  <c r="M284" i="170"/>
  <c r="M285" i="170"/>
  <c r="M286" i="170"/>
  <c r="M287" i="170"/>
  <c r="M288" i="170"/>
  <c r="I128" i="1" s="1"/>
  <c r="M289" i="170"/>
  <c r="M290" i="170"/>
  <c r="M291" i="170"/>
  <c r="M292" i="170"/>
  <c r="M293" i="170"/>
  <c r="M294" i="170"/>
  <c r="M295" i="170"/>
  <c r="M296" i="170"/>
  <c r="M297" i="170"/>
  <c r="M298" i="170"/>
  <c r="M299" i="170"/>
  <c r="M300" i="170"/>
  <c r="M301" i="170"/>
  <c r="M302" i="170"/>
  <c r="M303" i="170"/>
  <c r="M304" i="170"/>
  <c r="M305" i="170"/>
  <c r="M306" i="170"/>
  <c r="M307" i="170"/>
  <c r="M308" i="170"/>
  <c r="I76" i="1" s="1"/>
  <c r="M309" i="170"/>
  <c r="M310" i="170"/>
  <c r="M311" i="170"/>
  <c r="M312" i="170"/>
  <c r="M313" i="170"/>
  <c r="M314" i="170"/>
  <c r="M315" i="170"/>
  <c r="M316" i="170"/>
  <c r="M317" i="170"/>
  <c r="M318" i="170"/>
  <c r="M319" i="170"/>
  <c r="M320" i="170"/>
  <c r="M321" i="170"/>
  <c r="M322" i="170"/>
  <c r="M323" i="170"/>
  <c r="M324" i="170"/>
  <c r="M325" i="170"/>
  <c r="M326" i="170"/>
  <c r="M327" i="170"/>
  <c r="I24" i="1" s="1"/>
  <c r="M328" i="170"/>
  <c r="M329" i="170"/>
  <c r="M330" i="170"/>
  <c r="M331" i="170"/>
  <c r="M332" i="170"/>
  <c r="M333" i="170"/>
  <c r="M334" i="170"/>
  <c r="M335" i="170"/>
  <c r="M336" i="170"/>
  <c r="M337" i="170"/>
  <c r="M338" i="170"/>
  <c r="M339" i="170"/>
  <c r="M340" i="170"/>
  <c r="M341" i="170"/>
  <c r="M342" i="170"/>
  <c r="M343" i="170"/>
  <c r="M344" i="170"/>
  <c r="M345" i="170"/>
  <c r="M346" i="170"/>
  <c r="M347" i="170"/>
  <c r="M348" i="170"/>
  <c r="M349" i="170"/>
  <c r="M350" i="170"/>
  <c r="M351" i="170"/>
  <c r="M352" i="170"/>
  <c r="M353" i="170"/>
  <c r="M354" i="170"/>
  <c r="M355" i="170"/>
  <c r="M356" i="170"/>
  <c r="M357" i="170"/>
  <c r="M358" i="170"/>
  <c r="M359" i="170"/>
  <c r="M360" i="170"/>
  <c r="M361" i="170"/>
  <c r="M362" i="170"/>
  <c r="M363" i="170"/>
  <c r="M364" i="170"/>
  <c r="M365" i="170"/>
  <c r="M366" i="170"/>
  <c r="M367" i="170"/>
  <c r="M368" i="170"/>
  <c r="M369" i="170"/>
  <c r="M370" i="170"/>
  <c r="M371" i="170"/>
  <c r="M372" i="170"/>
  <c r="M373" i="170"/>
  <c r="M374" i="170"/>
  <c r="M375" i="170"/>
  <c r="M376" i="170"/>
  <c r="M377" i="170"/>
  <c r="M378" i="170"/>
  <c r="M379" i="170"/>
  <c r="M380" i="170"/>
  <c r="M381" i="170"/>
  <c r="M382" i="170"/>
  <c r="M383" i="170"/>
  <c r="M384" i="170"/>
  <c r="M385" i="170"/>
  <c r="M386" i="170"/>
  <c r="M387" i="170"/>
  <c r="M388" i="170"/>
  <c r="M389" i="170"/>
  <c r="M390" i="170"/>
  <c r="M391" i="170"/>
  <c r="M392" i="170"/>
  <c r="M393" i="170"/>
  <c r="M394" i="170"/>
  <c r="M395" i="170"/>
  <c r="M396" i="170"/>
  <c r="M397" i="170"/>
  <c r="M5" i="170"/>
  <c r="L6" i="170"/>
  <c r="L7" i="170"/>
  <c r="L8" i="170"/>
  <c r="L9" i="170"/>
  <c r="L10" i="170"/>
  <c r="L11" i="170"/>
  <c r="L12" i="170"/>
  <c r="L13" i="170"/>
  <c r="L14" i="170"/>
  <c r="L15" i="170"/>
  <c r="L16" i="170"/>
  <c r="L17" i="170"/>
  <c r="L18" i="170"/>
  <c r="L19" i="170"/>
  <c r="L20" i="170"/>
  <c r="L21" i="170"/>
  <c r="L22" i="170"/>
  <c r="L23" i="170"/>
  <c r="L24" i="170"/>
  <c r="L25" i="170"/>
  <c r="L26" i="170"/>
  <c r="L27" i="170"/>
  <c r="L28" i="170"/>
  <c r="L29" i="170"/>
  <c r="L30" i="170"/>
  <c r="L31" i="170"/>
  <c r="L32" i="170"/>
  <c r="L33" i="170"/>
  <c r="L34" i="170"/>
  <c r="L35" i="170"/>
  <c r="L36" i="170"/>
  <c r="L37" i="170"/>
  <c r="L38" i="170"/>
  <c r="L39" i="170"/>
  <c r="L40" i="170"/>
  <c r="L41" i="170"/>
  <c r="L42" i="170"/>
  <c r="L43" i="170"/>
  <c r="L44" i="170"/>
  <c r="L45" i="170"/>
  <c r="L46" i="170"/>
  <c r="L47" i="170"/>
  <c r="L48" i="170"/>
  <c r="L49" i="170"/>
  <c r="L50" i="170"/>
  <c r="L51" i="170"/>
  <c r="L52" i="170"/>
  <c r="L53" i="170"/>
  <c r="L54" i="170"/>
  <c r="L55" i="170"/>
  <c r="L56" i="170"/>
  <c r="L57" i="170"/>
  <c r="L58" i="170"/>
  <c r="L59" i="170"/>
  <c r="L60" i="170"/>
  <c r="L61" i="170"/>
  <c r="L62" i="170"/>
  <c r="L63" i="170"/>
  <c r="L64" i="170"/>
  <c r="L65" i="170"/>
  <c r="L66" i="170"/>
  <c r="L67" i="170"/>
  <c r="L68" i="170"/>
  <c r="L69" i="170"/>
  <c r="L70" i="170"/>
  <c r="L71" i="170"/>
  <c r="L72" i="170"/>
  <c r="L73" i="170"/>
  <c r="L74" i="170"/>
  <c r="L75" i="170"/>
  <c r="L76" i="170"/>
  <c r="L77" i="170"/>
  <c r="L78" i="170"/>
  <c r="L79" i="170"/>
  <c r="L80" i="170"/>
  <c r="L81" i="170"/>
  <c r="L82" i="170"/>
  <c r="L83" i="170"/>
  <c r="L84" i="170"/>
  <c r="L85" i="170"/>
  <c r="L86" i="170"/>
  <c r="L87" i="170"/>
  <c r="L88" i="170"/>
  <c r="L89" i="170"/>
  <c r="L90" i="170"/>
  <c r="L91" i="170"/>
  <c r="L92" i="170"/>
  <c r="L93" i="170"/>
  <c r="L94" i="170"/>
  <c r="L95" i="170"/>
  <c r="L96" i="170"/>
  <c r="L97" i="170"/>
  <c r="L98" i="170"/>
  <c r="L99" i="170"/>
  <c r="L100" i="170"/>
  <c r="L101" i="170"/>
  <c r="L102" i="170"/>
  <c r="L103" i="170"/>
  <c r="L104" i="170"/>
  <c r="L105" i="170"/>
  <c r="L106" i="170"/>
  <c r="L107" i="170"/>
  <c r="L108" i="170"/>
  <c r="L109" i="170"/>
  <c r="L110" i="170"/>
  <c r="L111" i="170"/>
  <c r="L112" i="170"/>
  <c r="L113" i="170"/>
  <c r="L114" i="170"/>
  <c r="L115" i="170"/>
  <c r="L116" i="170"/>
  <c r="L117" i="170"/>
  <c r="L118" i="170"/>
  <c r="L119" i="170"/>
  <c r="L120" i="170"/>
  <c r="L121" i="170"/>
  <c r="L122" i="170"/>
  <c r="L123" i="170"/>
  <c r="L124" i="170"/>
  <c r="L125" i="170"/>
  <c r="L126" i="170"/>
  <c r="L127" i="170"/>
  <c r="L128" i="170"/>
  <c r="L129" i="170"/>
  <c r="L130" i="170"/>
  <c r="L131" i="170"/>
  <c r="L132" i="170"/>
  <c r="L133" i="170"/>
  <c r="L134" i="170"/>
  <c r="L135" i="170"/>
  <c r="L136" i="170"/>
  <c r="L137" i="170"/>
  <c r="L138" i="170"/>
  <c r="L139" i="170"/>
  <c r="L140" i="170"/>
  <c r="L141" i="170"/>
  <c r="L142" i="170"/>
  <c r="L143" i="170"/>
  <c r="L144" i="170"/>
  <c r="L145" i="170"/>
  <c r="L146" i="170"/>
  <c r="L147" i="170"/>
  <c r="L148" i="170"/>
  <c r="L149" i="170"/>
  <c r="L150" i="170"/>
  <c r="L151" i="170"/>
  <c r="L152" i="170"/>
  <c r="L153" i="170"/>
  <c r="L154" i="170"/>
  <c r="L155" i="170"/>
  <c r="L156" i="170"/>
  <c r="L157" i="170"/>
  <c r="L158" i="170"/>
  <c r="L159" i="170"/>
  <c r="L160" i="170"/>
  <c r="L161" i="170"/>
  <c r="L162" i="170"/>
  <c r="L163" i="170"/>
  <c r="L164" i="170"/>
  <c r="L165" i="170"/>
  <c r="L166" i="170"/>
  <c r="L167" i="170"/>
  <c r="L168" i="170"/>
  <c r="L169" i="170"/>
  <c r="L170" i="170"/>
  <c r="L171" i="170"/>
  <c r="L172" i="170"/>
  <c r="L173" i="170"/>
  <c r="L174" i="170"/>
  <c r="L175" i="170"/>
  <c r="L176" i="170"/>
  <c r="L177" i="170"/>
  <c r="L178" i="170"/>
  <c r="L179" i="170"/>
  <c r="L180" i="170"/>
  <c r="L181" i="170"/>
  <c r="L182" i="170"/>
  <c r="L183" i="170"/>
  <c r="L184" i="170"/>
  <c r="L185" i="170"/>
  <c r="L186" i="170"/>
  <c r="L187" i="170"/>
  <c r="L188" i="170"/>
  <c r="L189" i="170"/>
  <c r="L190" i="170"/>
  <c r="L191" i="170"/>
  <c r="L192" i="170"/>
  <c r="L193" i="170"/>
  <c r="L194" i="170"/>
  <c r="L195" i="170"/>
  <c r="L196" i="170"/>
  <c r="L197" i="170"/>
  <c r="L198" i="170"/>
  <c r="L199" i="170"/>
  <c r="L200" i="170"/>
  <c r="L201" i="170"/>
  <c r="L202" i="170"/>
  <c r="L203" i="170"/>
  <c r="L204" i="170"/>
  <c r="L205" i="170"/>
  <c r="L206" i="170"/>
  <c r="L207" i="170"/>
  <c r="L208" i="170"/>
  <c r="L209" i="170"/>
  <c r="L210" i="170"/>
  <c r="L211" i="170"/>
  <c r="L212" i="170"/>
  <c r="L213" i="170"/>
  <c r="L214" i="170"/>
  <c r="L215" i="170"/>
  <c r="L216" i="170"/>
  <c r="L217" i="170"/>
  <c r="L218" i="170"/>
  <c r="L219" i="170"/>
  <c r="L220" i="170"/>
  <c r="L221" i="170"/>
  <c r="L222" i="170"/>
  <c r="L223" i="170"/>
  <c r="L224" i="170"/>
  <c r="L225" i="170"/>
  <c r="L226" i="170"/>
  <c r="L227" i="170"/>
  <c r="L228" i="170"/>
  <c r="L229" i="170"/>
  <c r="L230" i="170"/>
  <c r="L231" i="170"/>
  <c r="L232" i="170"/>
  <c r="L233" i="170"/>
  <c r="L234" i="170"/>
  <c r="L235" i="170"/>
  <c r="L236" i="170"/>
  <c r="L237" i="170"/>
  <c r="L238" i="170"/>
  <c r="L239" i="170"/>
  <c r="L240" i="170"/>
  <c r="L241" i="170"/>
  <c r="L242" i="170"/>
  <c r="L243" i="170"/>
  <c r="L244" i="170"/>
  <c r="L245" i="170"/>
  <c r="L246" i="170"/>
  <c r="L247" i="170"/>
  <c r="L248" i="170"/>
  <c r="L249" i="170"/>
  <c r="L250" i="170"/>
  <c r="L251" i="170"/>
  <c r="L252" i="170"/>
  <c r="L253" i="170"/>
  <c r="L254" i="170"/>
  <c r="L255" i="170"/>
  <c r="L256" i="170"/>
  <c r="L257" i="170"/>
  <c r="L258" i="170"/>
  <c r="L259" i="170"/>
  <c r="L260" i="170"/>
  <c r="L261" i="170"/>
  <c r="L262" i="170"/>
  <c r="L263" i="170"/>
  <c r="L264" i="170"/>
  <c r="L265" i="170"/>
  <c r="L266" i="170"/>
  <c r="L267" i="170"/>
  <c r="L268" i="170"/>
  <c r="L269" i="170"/>
  <c r="L270" i="170"/>
  <c r="L271" i="170"/>
  <c r="L272" i="170"/>
  <c r="L273" i="170"/>
  <c r="L274" i="170"/>
  <c r="L275" i="170"/>
  <c r="L276" i="170"/>
  <c r="L277" i="170"/>
  <c r="L278" i="170"/>
  <c r="L279" i="170"/>
  <c r="L280" i="170"/>
  <c r="L281" i="170"/>
  <c r="L282" i="170"/>
  <c r="L283" i="170"/>
  <c r="L284" i="170"/>
  <c r="L285" i="170"/>
  <c r="L286" i="170"/>
  <c r="L287" i="170"/>
  <c r="L288" i="170"/>
  <c r="J128" i="1" s="1"/>
  <c r="L289" i="170"/>
  <c r="L290" i="170"/>
  <c r="L291" i="170"/>
  <c r="L292" i="170"/>
  <c r="L293" i="170"/>
  <c r="L294" i="170"/>
  <c r="L295" i="170"/>
  <c r="L296" i="170"/>
  <c r="L297" i="170"/>
  <c r="L298" i="170"/>
  <c r="L299" i="170"/>
  <c r="L300" i="170"/>
  <c r="L301" i="170"/>
  <c r="L302" i="170"/>
  <c r="L303" i="170"/>
  <c r="L304" i="170"/>
  <c r="L305" i="170"/>
  <c r="L306" i="170"/>
  <c r="L307" i="170"/>
  <c r="L308" i="170"/>
  <c r="L309" i="170"/>
  <c r="L310" i="170"/>
  <c r="L311" i="170"/>
  <c r="L312" i="170"/>
  <c r="L313" i="170"/>
  <c r="L314" i="170"/>
  <c r="L315" i="170"/>
  <c r="L316" i="170"/>
  <c r="L317" i="170"/>
  <c r="L318" i="170"/>
  <c r="L319" i="170"/>
  <c r="L320" i="170"/>
  <c r="L321" i="170"/>
  <c r="L322" i="170"/>
  <c r="L323" i="170"/>
  <c r="L324" i="170"/>
  <c r="L325" i="170"/>
  <c r="L326" i="170"/>
  <c r="L327" i="170"/>
  <c r="L328" i="170"/>
  <c r="L329" i="170"/>
  <c r="L330" i="170"/>
  <c r="L331" i="170"/>
  <c r="L332" i="170"/>
  <c r="L333" i="170"/>
  <c r="L334" i="170"/>
  <c r="L335" i="170"/>
  <c r="L336" i="170"/>
  <c r="L337" i="170"/>
  <c r="L338" i="170"/>
  <c r="L339" i="170"/>
  <c r="L340" i="170"/>
  <c r="L341" i="170"/>
  <c r="L342" i="170"/>
  <c r="L343" i="170"/>
  <c r="L344" i="170"/>
  <c r="L345" i="170"/>
  <c r="L346" i="170"/>
  <c r="L347" i="170"/>
  <c r="L348" i="170"/>
  <c r="L349" i="170"/>
  <c r="L350" i="170"/>
  <c r="L351" i="170"/>
  <c r="L352" i="170"/>
  <c r="L353" i="170"/>
  <c r="L354" i="170"/>
  <c r="L355" i="170"/>
  <c r="L356" i="170"/>
  <c r="L357" i="170"/>
  <c r="L358" i="170"/>
  <c r="L359" i="170"/>
  <c r="L360" i="170"/>
  <c r="L361" i="170"/>
  <c r="L362" i="170"/>
  <c r="L363" i="170"/>
  <c r="L364" i="170"/>
  <c r="L365" i="170"/>
  <c r="L366" i="170"/>
  <c r="L367" i="170"/>
  <c r="L368" i="170"/>
  <c r="L369" i="170"/>
  <c r="L370" i="170"/>
  <c r="L371" i="170"/>
  <c r="L372" i="170"/>
  <c r="L373" i="170"/>
  <c r="L374" i="170"/>
  <c r="L375" i="170"/>
  <c r="L376" i="170"/>
  <c r="L377" i="170"/>
  <c r="L378" i="170"/>
  <c r="L379" i="170"/>
  <c r="L380" i="170"/>
  <c r="L381" i="170"/>
  <c r="L382" i="170"/>
  <c r="L383" i="170"/>
  <c r="L384" i="170"/>
  <c r="L385" i="170"/>
  <c r="L386" i="170"/>
  <c r="L387" i="170"/>
  <c r="L388" i="170"/>
  <c r="L389" i="170"/>
  <c r="L390" i="170"/>
  <c r="L391" i="170"/>
  <c r="L392" i="170"/>
  <c r="L393" i="170"/>
  <c r="L394" i="170"/>
  <c r="L395" i="170"/>
  <c r="L396" i="170"/>
  <c r="L397" i="170"/>
  <c r="L5" i="170"/>
  <c r="AD20" i="1"/>
  <c r="AD184" i="1"/>
  <c r="AD185" i="1"/>
  <c r="AD206" i="1"/>
  <c r="AD214" i="1"/>
  <c r="AD315" i="1"/>
  <c r="AD333" i="1"/>
  <c r="AD334" i="1"/>
  <c r="AD370" i="1"/>
  <c r="AD377" i="1"/>
  <c r="AD383" i="1"/>
  <c r="AC20" i="1"/>
  <c r="AC184" i="1"/>
  <c r="AC185" i="1"/>
  <c r="AC206" i="1"/>
  <c r="AC214" i="1"/>
  <c r="AC315" i="1"/>
  <c r="AC333" i="1"/>
  <c r="AC334" i="1"/>
  <c r="AC370" i="1"/>
  <c r="AC377" i="1"/>
  <c r="AC383" i="1"/>
  <c r="M398" i="170" l="1"/>
  <c r="L398" i="170"/>
  <c r="J24" i="1"/>
  <c r="J76" i="1"/>
  <c r="J282" i="1"/>
  <c r="J79" i="1"/>
  <c r="AW6" i="1"/>
  <c r="M6" i="1" l="1"/>
  <c r="L6" i="1"/>
  <c r="AX189" i="1"/>
  <c r="AU189" i="1"/>
  <c r="BG189" i="1"/>
  <c r="AX181" i="1"/>
  <c r="AU181" i="1"/>
  <c r="BG181" i="1"/>
  <c r="AX173" i="1"/>
  <c r="AU173" i="1"/>
  <c r="BG173" i="1"/>
  <c r="AX165" i="1"/>
  <c r="AU165" i="1"/>
  <c r="BG165" i="1"/>
  <c r="AX157" i="1"/>
  <c r="AU157" i="1"/>
  <c r="BG157" i="1"/>
  <c r="AX149" i="1"/>
  <c r="AU149" i="1"/>
  <c r="BG149" i="1"/>
  <c r="AX141" i="1"/>
  <c r="AU141" i="1"/>
  <c r="BG141" i="1"/>
  <c r="AX397" i="1"/>
  <c r="AU397" i="1"/>
  <c r="BG397" i="1"/>
  <c r="AX389" i="1"/>
  <c r="AU389" i="1"/>
  <c r="BG389" i="1"/>
  <c r="AX381" i="1"/>
  <c r="AU381" i="1"/>
  <c r="BG381" i="1"/>
  <c r="AX373" i="1"/>
  <c r="AU373" i="1"/>
  <c r="BG373" i="1"/>
  <c r="AX365" i="1"/>
  <c r="AU365" i="1"/>
  <c r="BG365" i="1"/>
  <c r="AX357" i="1"/>
  <c r="AU357" i="1"/>
  <c r="BG357" i="1"/>
  <c r="AX349" i="1"/>
  <c r="AU349" i="1"/>
  <c r="BG349" i="1"/>
  <c r="AX341" i="1"/>
  <c r="AU341" i="1"/>
  <c r="BG341" i="1"/>
  <c r="AX333" i="1"/>
  <c r="AU333" i="1"/>
  <c r="BG333" i="1"/>
  <c r="AX325" i="1"/>
  <c r="AU325" i="1"/>
  <c r="BG325" i="1"/>
  <c r="AX317" i="1"/>
  <c r="AU317" i="1"/>
  <c r="BG317" i="1"/>
  <c r="AX309" i="1"/>
  <c r="AU309" i="1"/>
  <c r="BG309" i="1"/>
  <c r="AX301" i="1"/>
  <c r="AU301" i="1"/>
  <c r="BG301" i="1"/>
  <c r="AX293" i="1"/>
  <c r="AU293" i="1"/>
  <c r="BG293" i="1"/>
  <c r="AX285" i="1"/>
  <c r="AU285" i="1"/>
  <c r="BG285" i="1"/>
  <c r="AX276" i="1"/>
  <c r="AU276" i="1"/>
  <c r="BG276" i="1"/>
  <c r="AX268" i="1"/>
  <c r="AU268" i="1"/>
  <c r="BG268" i="1"/>
  <c r="AX260" i="1"/>
  <c r="AU260" i="1"/>
  <c r="BG260" i="1"/>
  <c r="AX252" i="1"/>
  <c r="AU252" i="1"/>
  <c r="BG252" i="1"/>
  <c r="AX244" i="1"/>
  <c r="AU244" i="1"/>
  <c r="BG244" i="1"/>
  <c r="AX236" i="1"/>
  <c r="AU236" i="1"/>
  <c r="BG236" i="1"/>
  <c r="AX228" i="1"/>
  <c r="AU228" i="1"/>
  <c r="BG228" i="1"/>
  <c r="AX220" i="1"/>
  <c r="AU220" i="1"/>
  <c r="BG220" i="1"/>
  <c r="AX212" i="1"/>
  <c r="AU212" i="1"/>
  <c r="BG212" i="1"/>
  <c r="AX204" i="1"/>
  <c r="AU204" i="1"/>
  <c r="BG204" i="1"/>
  <c r="AX196" i="1"/>
  <c r="AU196" i="1"/>
  <c r="BG196" i="1"/>
  <c r="AX188" i="1"/>
  <c r="AU188" i="1"/>
  <c r="BG188" i="1"/>
  <c r="AX180" i="1"/>
  <c r="AU180" i="1"/>
  <c r="BG180" i="1"/>
  <c r="AX172" i="1"/>
  <c r="AU172" i="1"/>
  <c r="BG172" i="1"/>
  <c r="AX164" i="1"/>
  <c r="AU164" i="1"/>
  <c r="BG164" i="1"/>
  <c r="AX156" i="1"/>
  <c r="AU156" i="1"/>
  <c r="BG156" i="1"/>
  <c r="AX148" i="1"/>
  <c r="AU148" i="1"/>
  <c r="BG148" i="1"/>
  <c r="AX140" i="1"/>
  <c r="AU140" i="1"/>
  <c r="BG140" i="1"/>
  <c r="AX132" i="1"/>
  <c r="AU132" i="1"/>
  <c r="BG132" i="1"/>
  <c r="AX124" i="1"/>
  <c r="AU124" i="1"/>
  <c r="BG124" i="1"/>
  <c r="AX116" i="1"/>
  <c r="AU116" i="1"/>
  <c r="BG116" i="1"/>
  <c r="AX108" i="1"/>
  <c r="AU108" i="1"/>
  <c r="BG108" i="1"/>
  <c r="AX99" i="1"/>
  <c r="AU99" i="1"/>
  <c r="BG99" i="1"/>
  <c r="AX91" i="1"/>
  <c r="AU91" i="1"/>
  <c r="BG91" i="1"/>
  <c r="AX83" i="1"/>
  <c r="AU83" i="1"/>
  <c r="BG83" i="1"/>
  <c r="AX73" i="1"/>
  <c r="AU73" i="1"/>
  <c r="BG73" i="1"/>
  <c r="AX65" i="1"/>
  <c r="AU65" i="1"/>
  <c r="BG65" i="1"/>
  <c r="AX57" i="1"/>
  <c r="AU57" i="1"/>
  <c r="BG57" i="1"/>
  <c r="AX49" i="1"/>
  <c r="AU49" i="1"/>
  <c r="BG49" i="1"/>
  <c r="AX41" i="1"/>
  <c r="AU41" i="1"/>
  <c r="BG41" i="1"/>
  <c r="AX33" i="1"/>
  <c r="AU33" i="1"/>
  <c r="BG33" i="1"/>
  <c r="AX25" i="1"/>
  <c r="AU25" i="1"/>
  <c r="BG25" i="1"/>
  <c r="AX17" i="1"/>
  <c r="AU17" i="1"/>
  <c r="BG17" i="1"/>
  <c r="AX9" i="1"/>
  <c r="AU9" i="1"/>
  <c r="BG9" i="1"/>
  <c r="AX131" i="1"/>
  <c r="AU131" i="1"/>
  <c r="BG131" i="1"/>
  <c r="AX123" i="1"/>
  <c r="AU123" i="1"/>
  <c r="BG123" i="1"/>
  <c r="AX115" i="1"/>
  <c r="AU115" i="1"/>
  <c r="BG115" i="1"/>
  <c r="AX107" i="1"/>
  <c r="AU107" i="1"/>
  <c r="BG107" i="1"/>
  <c r="AX98" i="1"/>
  <c r="AU98" i="1"/>
  <c r="BG98" i="1"/>
  <c r="AX90" i="1"/>
  <c r="AU90" i="1"/>
  <c r="BG90" i="1"/>
  <c r="AX82" i="1"/>
  <c r="AU82" i="1"/>
  <c r="BG82" i="1"/>
  <c r="AX72" i="1"/>
  <c r="AU72" i="1"/>
  <c r="BG72" i="1"/>
  <c r="AX64" i="1"/>
  <c r="AU64" i="1"/>
  <c r="BG64" i="1"/>
  <c r="AX56" i="1"/>
  <c r="AU56" i="1"/>
  <c r="BG56" i="1"/>
  <c r="AX48" i="1"/>
  <c r="AU48" i="1"/>
  <c r="BG48" i="1"/>
  <c r="AX40" i="1"/>
  <c r="AU40" i="1"/>
  <c r="BG40" i="1"/>
  <c r="AX32" i="1"/>
  <c r="AU32" i="1"/>
  <c r="BG32" i="1"/>
  <c r="AX24" i="1"/>
  <c r="AU24" i="1"/>
  <c r="BG24" i="1"/>
  <c r="AX16" i="1"/>
  <c r="AU16" i="1"/>
  <c r="BG16" i="1"/>
  <c r="AX8" i="1"/>
  <c r="AU8" i="1"/>
  <c r="BG8" i="1"/>
  <c r="AX130" i="1"/>
  <c r="AU130" i="1"/>
  <c r="BG130" i="1"/>
  <c r="AX122" i="1"/>
  <c r="AU122" i="1"/>
  <c r="BG122" i="1"/>
  <c r="AX114" i="1"/>
  <c r="AU114" i="1"/>
  <c r="BG114" i="1"/>
  <c r="AX106" i="1"/>
  <c r="AU106" i="1"/>
  <c r="BG106" i="1"/>
  <c r="AX97" i="1"/>
  <c r="AU97" i="1"/>
  <c r="BG97" i="1"/>
  <c r="AX89" i="1"/>
  <c r="AU89" i="1"/>
  <c r="BG89" i="1"/>
  <c r="AX81" i="1"/>
  <c r="AU81" i="1"/>
  <c r="BG81" i="1"/>
  <c r="AX71" i="1"/>
  <c r="AU71" i="1"/>
  <c r="BG71" i="1"/>
  <c r="AX63" i="1"/>
  <c r="AU63" i="1"/>
  <c r="BG63" i="1"/>
  <c r="AX55" i="1"/>
  <c r="AU55" i="1"/>
  <c r="BG55" i="1"/>
  <c r="AX47" i="1"/>
  <c r="AU47" i="1"/>
  <c r="BG47" i="1"/>
  <c r="AX39" i="1"/>
  <c r="AU39" i="1"/>
  <c r="BG39" i="1"/>
  <c r="AX31" i="1"/>
  <c r="AU31" i="1"/>
  <c r="BG31" i="1"/>
  <c r="AX23" i="1"/>
  <c r="AU23" i="1"/>
  <c r="BG23" i="1"/>
  <c r="AX15" i="1"/>
  <c r="AU15" i="1"/>
  <c r="BG15" i="1"/>
  <c r="AX7" i="1"/>
  <c r="AU7" i="1"/>
  <c r="BG7" i="1"/>
  <c r="AX137" i="1"/>
  <c r="AU137" i="1"/>
  <c r="BG137" i="1"/>
  <c r="AX129" i="1"/>
  <c r="AU129" i="1"/>
  <c r="BG129" i="1"/>
  <c r="AX121" i="1"/>
  <c r="AU121" i="1"/>
  <c r="BG121" i="1"/>
  <c r="AX113" i="1"/>
  <c r="AU113" i="1"/>
  <c r="BG113" i="1"/>
  <c r="AX105" i="1"/>
  <c r="AU105" i="1"/>
  <c r="BG105" i="1"/>
  <c r="AX96" i="1"/>
  <c r="AU96" i="1"/>
  <c r="BG96" i="1"/>
  <c r="AX88" i="1"/>
  <c r="AU88" i="1"/>
  <c r="BG88" i="1"/>
  <c r="AX80" i="1"/>
  <c r="AU80" i="1"/>
  <c r="BG80" i="1"/>
  <c r="AX70" i="1"/>
  <c r="AU70" i="1"/>
  <c r="BG70" i="1"/>
  <c r="AX62" i="1"/>
  <c r="AU62" i="1"/>
  <c r="BG62" i="1"/>
  <c r="AX54" i="1"/>
  <c r="AU54" i="1"/>
  <c r="BG54" i="1"/>
  <c r="AX46" i="1"/>
  <c r="AU46" i="1"/>
  <c r="BG46" i="1"/>
  <c r="AX38" i="1"/>
  <c r="AU38" i="1"/>
  <c r="BG38" i="1"/>
  <c r="AX30" i="1"/>
  <c r="AU30" i="1"/>
  <c r="BG30" i="1"/>
  <c r="AX22" i="1"/>
  <c r="AU22" i="1"/>
  <c r="BG22" i="1"/>
  <c r="AX14" i="1"/>
  <c r="AU14" i="1"/>
  <c r="BG14" i="1"/>
  <c r="AX390" i="1"/>
  <c r="AU390" i="1"/>
  <c r="BG390" i="1"/>
  <c r="AX366" i="1"/>
  <c r="AU366" i="1"/>
  <c r="BG366" i="1"/>
  <c r="AX326" i="1"/>
  <c r="AU326" i="1"/>
  <c r="BG326" i="1"/>
  <c r="AX302" i="1"/>
  <c r="AU302" i="1"/>
  <c r="BG302" i="1"/>
  <c r="AX277" i="1"/>
  <c r="AU277" i="1"/>
  <c r="BG277" i="1"/>
  <c r="AX261" i="1"/>
  <c r="AU261" i="1"/>
  <c r="BG261" i="1"/>
  <c r="AX237" i="1"/>
  <c r="AU237" i="1"/>
  <c r="BG237" i="1"/>
  <c r="AX221" i="1"/>
  <c r="AU221" i="1"/>
  <c r="BG221" i="1"/>
  <c r="AX197" i="1"/>
  <c r="AU197" i="1"/>
  <c r="BG197" i="1"/>
  <c r="AX388" i="1"/>
  <c r="AU388" i="1"/>
  <c r="BG388" i="1"/>
  <c r="AX372" i="1"/>
  <c r="AU372" i="1"/>
  <c r="BG372" i="1"/>
  <c r="AX356" i="1"/>
  <c r="AU356" i="1"/>
  <c r="BG356" i="1"/>
  <c r="AX348" i="1"/>
  <c r="AU348" i="1"/>
  <c r="BG348" i="1"/>
  <c r="AX332" i="1"/>
  <c r="AU332" i="1"/>
  <c r="BG332" i="1"/>
  <c r="AX316" i="1"/>
  <c r="AU316" i="1"/>
  <c r="BG316" i="1"/>
  <c r="AX300" i="1"/>
  <c r="AU300" i="1"/>
  <c r="BG300" i="1"/>
  <c r="AX292" i="1"/>
  <c r="AU292" i="1"/>
  <c r="BG292" i="1"/>
  <c r="AX275" i="1"/>
  <c r="AU275" i="1"/>
  <c r="BG275" i="1"/>
  <c r="AX259" i="1"/>
  <c r="AU259" i="1"/>
  <c r="BG259" i="1"/>
  <c r="AX243" i="1"/>
  <c r="AU243" i="1"/>
  <c r="BG243" i="1"/>
  <c r="AX227" i="1"/>
  <c r="AU227" i="1"/>
  <c r="BG227" i="1"/>
  <c r="AX211" i="1"/>
  <c r="AU211" i="1"/>
  <c r="BG211" i="1"/>
  <c r="AX195" i="1"/>
  <c r="AU195" i="1"/>
  <c r="BG195" i="1"/>
  <c r="AX179" i="1"/>
  <c r="AU179" i="1"/>
  <c r="BG179" i="1"/>
  <c r="AX163" i="1"/>
  <c r="AU163" i="1"/>
  <c r="BG163" i="1"/>
  <c r="AX147" i="1"/>
  <c r="AU147" i="1"/>
  <c r="BG147" i="1"/>
  <c r="AX395" i="1"/>
  <c r="AU395" i="1"/>
  <c r="BG395" i="1"/>
  <c r="AX379" i="1"/>
  <c r="AU379" i="1"/>
  <c r="BG379" i="1"/>
  <c r="AX363" i="1"/>
  <c r="AU363" i="1"/>
  <c r="BG363" i="1"/>
  <c r="AX347" i="1"/>
  <c r="AU347" i="1"/>
  <c r="BG347" i="1"/>
  <c r="AX331" i="1"/>
  <c r="AU331" i="1"/>
  <c r="BG331" i="1"/>
  <c r="AX315" i="1"/>
  <c r="AU315" i="1"/>
  <c r="BG315" i="1"/>
  <c r="AX299" i="1"/>
  <c r="AU299" i="1"/>
  <c r="BG299" i="1"/>
  <c r="AX283" i="1"/>
  <c r="AU283" i="1"/>
  <c r="BG283" i="1"/>
  <c r="AX266" i="1"/>
  <c r="AU266" i="1"/>
  <c r="BG266" i="1"/>
  <c r="AX250" i="1"/>
  <c r="AU250" i="1"/>
  <c r="BG250" i="1"/>
  <c r="AX234" i="1"/>
  <c r="AU234" i="1"/>
  <c r="BG234" i="1"/>
  <c r="AX218" i="1"/>
  <c r="AU218" i="1"/>
  <c r="BG218" i="1"/>
  <c r="AX202" i="1"/>
  <c r="AU202" i="1"/>
  <c r="BG202" i="1"/>
  <c r="AX194" i="1"/>
  <c r="AU194" i="1"/>
  <c r="BG194" i="1"/>
  <c r="AX178" i="1"/>
  <c r="AU178" i="1"/>
  <c r="BG178" i="1"/>
  <c r="AX170" i="1"/>
  <c r="AU170" i="1"/>
  <c r="BG170" i="1"/>
  <c r="AX162" i="1"/>
  <c r="AU162" i="1"/>
  <c r="BG162" i="1"/>
  <c r="AX154" i="1"/>
  <c r="AU154" i="1"/>
  <c r="BG154" i="1"/>
  <c r="AX146" i="1"/>
  <c r="AU146" i="1"/>
  <c r="BG146" i="1"/>
  <c r="AX138" i="1"/>
  <c r="AU138" i="1"/>
  <c r="BG138" i="1"/>
  <c r="AX394" i="1"/>
  <c r="AU394" i="1"/>
  <c r="BG394" i="1"/>
  <c r="AX386" i="1"/>
  <c r="AU386" i="1"/>
  <c r="BG386" i="1"/>
  <c r="AX378" i="1"/>
  <c r="AU378" i="1"/>
  <c r="BG378" i="1"/>
  <c r="AX370" i="1"/>
  <c r="AU370" i="1"/>
  <c r="BG370" i="1"/>
  <c r="AX362" i="1"/>
  <c r="AU362" i="1"/>
  <c r="BG362" i="1"/>
  <c r="AX354" i="1"/>
  <c r="AU354" i="1"/>
  <c r="BG354" i="1"/>
  <c r="AX346" i="1"/>
  <c r="AU346" i="1"/>
  <c r="BG346" i="1"/>
  <c r="AX338" i="1"/>
  <c r="AU338" i="1"/>
  <c r="BG338" i="1"/>
  <c r="AX330" i="1"/>
  <c r="AU330" i="1"/>
  <c r="BG330" i="1"/>
  <c r="AX322" i="1"/>
  <c r="AU322" i="1"/>
  <c r="BG322" i="1"/>
  <c r="AX314" i="1"/>
  <c r="AU314" i="1"/>
  <c r="BG314" i="1"/>
  <c r="AX306" i="1"/>
  <c r="AU306" i="1"/>
  <c r="BG306" i="1"/>
  <c r="AX298" i="1"/>
  <c r="AU298" i="1"/>
  <c r="BG298" i="1"/>
  <c r="AX290" i="1"/>
  <c r="AU290" i="1"/>
  <c r="BG290" i="1"/>
  <c r="AX281" i="1"/>
  <c r="AU281" i="1"/>
  <c r="BG281" i="1"/>
  <c r="AX273" i="1"/>
  <c r="AU273" i="1"/>
  <c r="BG273" i="1"/>
  <c r="AX265" i="1"/>
  <c r="AU265" i="1"/>
  <c r="BG265" i="1"/>
  <c r="AX257" i="1"/>
  <c r="AU257" i="1"/>
  <c r="BG257" i="1"/>
  <c r="AX249" i="1"/>
  <c r="AU249" i="1"/>
  <c r="BG249" i="1"/>
  <c r="AX241" i="1"/>
  <c r="AU241" i="1"/>
  <c r="BG241" i="1"/>
  <c r="AX233" i="1"/>
  <c r="AU233" i="1"/>
  <c r="BG233" i="1"/>
  <c r="AX225" i="1"/>
  <c r="AU225" i="1"/>
  <c r="BG225" i="1"/>
  <c r="AX217" i="1"/>
  <c r="AU217" i="1"/>
  <c r="BG217" i="1"/>
  <c r="AX209" i="1"/>
  <c r="AU209" i="1"/>
  <c r="BG209" i="1"/>
  <c r="AX201" i="1"/>
  <c r="AU201" i="1"/>
  <c r="BG201" i="1"/>
  <c r="AX193" i="1"/>
  <c r="AU193" i="1"/>
  <c r="BG193" i="1"/>
  <c r="AX185" i="1"/>
  <c r="AU185" i="1"/>
  <c r="BG185" i="1"/>
  <c r="AX177" i="1"/>
  <c r="AU177" i="1"/>
  <c r="BG177" i="1"/>
  <c r="AX169" i="1"/>
  <c r="AU169" i="1"/>
  <c r="BG169" i="1"/>
  <c r="AX161" i="1"/>
  <c r="AU161" i="1"/>
  <c r="BG161" i="1"/>
  <c r="AX153" i="1"/>
  <c r="AU153" i="1"/>
  <c r="BG153" i="1"/>
  <c r="AX145" i="1"/>
  <c r="AU145" i="1"/>
  <c r="BG145" i="1"/>
  <c r="AX393" i="1"/>
  <c r="AU393" i="1"/>
  <c r="BG393" i="1"/>
  <c r="AX385" i="1"/>
  <c r="AU385" i="1"/>
  <c r="BG385" i="1"/>
  <c r="AX377" i="1"/>
  <c r="AU377" i="1"/>
  <c r="BG377" i="1"/>
  <c r="AX369" i="1"/>
  <c r="AU369" i="1"/>
  <c r="BG369" i="1"/>
  <c r="AX361" i="1"/>
  <c r="AU361" i="1"/>
  <c r="BG361" i="1"/>
  <c r="AX353" i="1"/>
  <c r="AU353" i="1"/>
  <c r="BG353" i="1"/>
  <c r="AX345" i="1"/>
  <c r="AU345" i="1"/>
  <c r="BG345" i="1"/>
  <c r="AX337" i="1"/>
  <c r="AU337" i="1"/>
  <c r="BG337" i="1"/>
  <c r="AX329" i="1"/>
  <c r="AU329" i="1"/>
  <c r="BG329" i="1"/>
  <c r="AX321" i="1"/>
  <c r="AU321" i="1"/>
  <c r="BG321" i="1"/>
  <c r="AX313" i="1"/>
  <c r="AU313" i="1"/>
  <c r="BG313" i="1"/>
  <c r="AX305" i="1"/>
  <c r="AU305" i="1"/>
  <c r="BG305" i="1"/>
  <c r="AX297" i="1"/>
  <c r="AU297" i="1"/>
  <c r="BG297" i="1"/>
  <c r="AX289" i="1"/>
  <c r="AU289" i="1"/>
  <c r="BG289" i="1"/>
  <c r="AX280" i="1"/>
  <c r="AU280" i="1"/>
  <c r="BG280" i="1"/>
  <c r="AX272" i="1"/>
  <c r="AU272" i="1"/>
  <c r="BG272" i="1"/>
  <c r="AX264" i="1"/>
  <c r="AU264" i="1"/>
  <c r="BG264" i="1"/>
  <c r="AX256" i="1"/>
  <c r="AU256" i="1"/>
  <c r="BG256" i="1"/>
  <c r="AX248" i="1"/>
  <c r="AU248" i="1"/>
  <c r="BG248" i="1"/>
  <c r="AX240" i="1"/>
  <c r="AU240" i="1"/>
  <c r="BG240" i="1"/>
  <c r="AX232" i="1"/>
  <c r="AU232" i="1"/>
  <c r="BG232" i="1"/>
  <c r="AX224" i="1"/>
  <c r="AU224" i="1"/>
  <c r="BG224" i="1"/>
  <c r="AX216" i="1"/>
  <c r="AU216" i="1"/>
  <c r="BG216" i="1"/>
  <c r="AX208" i="1"/>
  <c r="AU208" i="1"/>
  <c r="BG208" i="1"/>
  <c r="AX200" i="1"/>
  <c r="AU200" i="1"/>
  <c r="BG200" i="1"/>
  <c r="AX192" i="1"/>
  <c r="AU192" i="1"/>
  <c r="BG192" i="1"/>
  <c r="AX184" i="1"/>
  <c r="AU184" i="1"/>
  <c r="BG184" i="1"/>
  <c r="AX176" i="1"/>
  <c r="AU176" i="1"/>
  <c r="BG176" i="1"/>
  <c r="AX168" i="1"/>
  <c r="AU168" i="1"/>
  <c r="BG168" i="1"/>
  <c r="AX160" i="1"/>
  <c r="AU160" i="1"/>
  <c r="BG160" i="1"/>
  <c r="AX152" i="1"/>
  <c r="AU152" i="1"/>
  <c r="BG152" i="1"/>
  <c r="AX144" i="1"/>
  <c r="AU144" i="1"/>
  <c r="BG144" i="1"/>
  <c r="AX136" i="1"/>
  <c r="AU136" i="1"/>
  <c r="BG136" i="1"/>
  <c r="AX128" i="1"/>
  <c r="AU128" i="1"/>
  <c r="BG128" i="1"/>
  <c r="AX120" i="1"/>
  <c r="AU120" i="1"/>
  <c r="BG120" i="1"/>
  <c r="AX112" i="1"/>
  <c r="AU112" i="1"/>
  <c r="BG112" i="1"/>
  <c r="AX104" i="1"/>
  <c r="AU104" i="1"/>
  <c r="BG104" i="1"/>
  <c r="AX95" i="1"/>
  <c r="AU95" i="1"/>
  <c r="BG95" i="1"/>
  <c r="AX87" i="1"/>
  <c r="AU87" i="1"/>
  <c r="BG87" i="1"/>
  <c r="AX78" i="1"/>
  <c r="AU78" i="1"/>
  <c r="BG78" i="1"/>
  <c r="AX69" i="1"/>
  <c r="AU69" i="1"/>
  <c r="BG69" i="1"/>
  <c r="AX61" i="1"/>
  <c r="AU61" i="1"/>
  <c r="BG61" i="1"/>
  <c r="AX53" i="1"/>
  <c r="AU53" i="1"/>
  <c r="BG53" i="1"/>
  <c r="AX45" i="1"/>
  <c r="AU45" i="1"/>
  <c r="BG45" i="1"/>
  <c r="AX37" i="1"/>
  <c r="AU37" i="1"/>
  <c r="BG37" i="1"/>
  <c r="AX29" i="1"/>
  <c r="AU29" i="1"/>
  <c r="BG29" i="1"/>
  <c r="AX21" i="1"/>
  <c r="AU21" i="1"/>
  <c r="BG21" i="1"/>
  <c r="AX13" i="1"/>
  <c r="AU13" i="1"/>
  <c r="BG13" i="1"/>
  <c r="AX135" i="1"/>
  <c r="AU135" i="1"/>
  <c r="BG135" i="1"/>
  <c r="AX127" i="1"/>
  <c r="AU127" i="1"/>
  <c r="BG127" i="1"/>
  <c r="AX119" i="1"/>
  <c r="AU119" i="1"/>
  <c r="BG119" i="1"/>
  <c r="AX111" i="1"/>
  <c r="AU111" i="1"/>
  <c r="BG111" i="1"/>
  <c r="AX102" i="1"/>
  <c r="AU102" i="1"/>
  <c r="BG102" i="1"/>
  <c r="AX94" i="1"/>
  <c r="AU94" i="1"/>
  <c r="BG94" i="1"/>
  <c r="AX86" i="1"/>
  <c r="AU86" i="1"/>
  <c r="BG86" i="1"/>
  <c r="AX77" i="1"/>
  <c r="AU77" i="1"/>
  <c r="BG77" i="1"/>
  <c r="AX68" i="1"/>
  <c r="AU68" i="1"/>
  <c r="BG68" i="1"/>
  <c r="AX60" i="1"/>
  <c r="AU60" i="1"/>
  <c r="BG60" i="1"/>
  <c r="AX52" i="1"/>
  <c r="AU52" i="1"/>
  <c r="BG52" i="1"/>
  <c r="AX44" i="1"/>
  <c r="AU44" i="1"/>
  <c r="BG44" i="1"/>
  <c r="AX36" i="1"/>
  <c r="AU36" i="1"/>
  <c r="BG36" i="1"/>
  <c r="AX28" i="1"/>
  <c r="AU28" i="1"/>
  <c r="BG28" i="1"/>
  <c r="AX20" i="1"/>
  <c r="AU20" i="1"/>
  <c r="BG20" i="1"/>
  <c r="AX12" i="1"/>
  <c r="AU12" i="1"/>
  <c r="BG12" i="1"/>
  <c r="AX382" i="1"/>
  <c r="AU382" i="1"/>
  <c r="BG382" i="1"/>
  <c r="AX358" i="1"/>
  <c r="AU358" i="1"/>
  <c r="BG358" i="1"/>
  <c r="AX342" i="1"/>
  <c r="AU342" i="1"/>
  <c r="BG342" i="1"/>
  <c r="AX318" i="1"/>
  <c r="AU318" i="1"/>
  <c r="BG318" i="1"/>
  <c r="AX294" i="1"/>
  <c r="AU294" i="1"/>
  <c r="BG294" i="1"/>
  <c r="AX269" i="1"/>
  <c r="AU269" i="1"/>
  <c r="BG269" i="1"/>
  <c r="AX253" i="1"/>
  <c r="AU253" i="1"/>
  <c r="BG253" i="1"/>
  <c r="AX229" i="1"/>
  <c r="AU229" i="1"/>
  <c r="BG229" i="1"/>
  <c r="AX205" i="1"/>
  <c r="AU205" i="1"/>
  <c r="BG205" i="1"/>
  <c r="AX396" i="1"/>
  <c r="AU396" i="1"/>
  <c r="BG396" i="1"/>
  <c r="AX380" i="1"/>
  <c r="AU380" i="1"/>
  <c r="BG380" i="1"/>
  <c r="AX364" i="1"/>
  <c r="AU364" i="1"/>
  <c r="BG364" i="1"/>
  <c r="AX340" i="1"/>
  <c r="AU340" i="1"/>
  <c r="BG340" i="1"/>
  <c r="AX324" i="1"/>
  <c r="AU324" i="1"/>
  <c r="BG324" i="1"/>
  <c r="AX308" i="1"/>
  <c r="AU308" i="1"/>
  <c r="BG308" i="1"/>
  <c r="AX284" i="1"/>
  <c r="AU284" i="1"/>
  <c r="BG284" i="1"/>
  <c r="AX267" i="1"/>
  <c r="AU267" i="1"/>
  <c r="BG267" i="1"/>
  <c r="AX251" i="1"/>
  <c r="AU251" i="1"/>
  <c r="BG251" i="1"/>
  <c r="AX235" i="1"/>
  <c r="AU235" i="1"/>
  <c r="BG235" i="1"/>
  <c r="AX219" i="1"/>
  <c r="AU219" i="1"/>
  <c r="BG219" i="1"/>
  <c r="AX203" i="1"/>
  <c r="AU203" i="1"/>
  <c r="BG203" i="1"/>
  <c r="AX187" i="1"/>
  <c r="AU187" i="1"/>
  <c r="BG187" i="1"/>
  <c r="AX171" i="1"/>
  <c r="AU171" i="1"/>
  <c r="BG171" i="1"/>
  <c r="AX155" i="1"/>
  <c r="AU155" i="1"/>
  <c r="BG155" i="1"/>
  <c r="AX139" i="1"/>
  <c r="AU139" i="1"/>
  <c r="BG139" i="1"/>
  <c r="AX387" i="1"/>
  <c r="AU387" i="1"/>
  <c r="BG387" i="1"/>
  <c r="AX371" i="1"/>
  <c r="AU371" i="1"/>
  <c r="BG371" i="1"/>
  <c r="AX355" i="1"/>
  <c r="AU355" i="1"/>
  <c r="BG355" i="1"/>
  <c r="AX339" i="1"/>
  <c r="AU339" i="1"/>
  <c r="BG339" i="1"/>
  <c r="AX323" i="1"/>
  <c r="AU323" i="1"/>
  <c r="BG323" i="1"/>
  <c r="AX307" i="1"/>
  <c r="AU307" i="1"/>
  <c r="BG307" i="1"/>
  <c r="AX291" i="1"/>
  <c r="AU291" i="1"/>
  <c r="BG291" i="1"/>
  <c r="AX274" i="1"/>
  <c r="AU274" i="1"/>
  <c r="BG274" i="1"/>
  <c r="AX258" i="1"/>
  <c r="AU258" i="1"/>
  <c r="BG258" i="1"/>
  <c r="AX242" i="1"/>
  <c r="AU242" i="1"/>
  <c r="BG242" i="1"/>
  <c r="AX226" i="1"/>
  <c r="AU226" i="1"/>
  <c r="BG226" i="1"/>
  <c r="AX210" i="1"/>
  <c r="AU210" i="1"/>
  <c r="BG210" i="1"/>
  <c r="AX186" i="1"/>
  <c r="AU186" i="1"/>
  <c r="BG186" i="1"/>
  <c r="AX392" i="1"/>
  <c r="AU392" i="1"/>
  <c r="BG392" i="1"/>
  <c r="AX384" i="1"/>
  <c r="AU384" i="1"/>
  <c r="BG384" i="1"/>
  <c r="AX376" i="1"/>
  <c r="AU376" i="1"/>
  <c r="BG376" i="1"/>
  <c r="AX368" i="1"/>
  <c r="AU368" i="1"/>
  <c r="BG368" i="1"/>
  <c r="AX360" i="1"/>
  <c r="AU360" i="1"/>
  <c r="BG360" i="1"/>
  <c r="AX352" i="1"/>
  <c r="AU352" i="1"/>
  <c r="BG352" i="1"/>
  <c r="AX344" i="1"/>
  <c r="AU344" i="1"/>
  <c r="BG344" i="1"/>
  <c r="AX336" i="1"/>
  <c r="AU336" i="1"/>
  <c r="BG336" i="1"/>
  <c r="AX328" i="1"/>
  <c r="AU328" i="1"/>
  <c r="BG328" i="1"/>
  <c r="AX320" i="1"/>
  <c r="AU320" i="1"/>
  <c r="BG320" i="1"/>
  <c r="AX312" i="1"/>
  <c r="AU312" i="1"/>
  <c r="BG312" i="1"/>
  <c r="AX304" i="1"/>
  <c r="AU304" i="1"/>
  <c r="BG304" i="1"/>
  <c r="AX296" i="1"/>
  <c r="AU296" i="1"/>
  <c r="BG296" i="1"/>
  <c r="AX288" i="1"/>
  <c r="AU288" i="1"/>
  <c r="BG288" i="1"/>
  <c r="AX279" i="1"/>
  <c r="AU279" i="1"/>
  <c r="BG279" i="1"/>
  <c r="AX271" i="1"/>
  <c r="AU271" i="1"/>
  <c r="BG271" i="1"/>
  <c r="AX263" i="1"/>
  <c r="AU263" i="1"/>
  <c r="BG263" i="1"/>
  <c r="AX255" i="1"/>
  <c r="AU255" i="1"/>
  <c r="BG255" i="1"/>
  <c r="AX247" i="1"/>
  <c r="AU247" i="1"/>
  <c r="BG247" i="1"/>
  <c r="AX239" i="1"/>
  <c r="AU239" i="1"/>
  <c r="BG239" i="1"/>
  <c r="AX231" i="1"/>
  <c r="AU231" i="1"/>
  <c r="BG231" i="1"/>
  <c r="AX223" i="1"/>
  <c r="AU223" i="1"/>
  <c r="BG223" i="1"/>
  <c r="AX215" i="1"/>
  <c r="AU215" i="1"/>
  <c r="BG215" i="1"/>
  <c r="AX207" i="1"/>
  <c r="AU207" i="1"/>
  <c r="BG207" i="1"/>
  <c r="AX199" i="1"/>
  <c r="AU199" i="1"/>
  <c r="BG199" i="1"/>
  <c r="AX191" i="1"/>
  <c r="AU191" i="1"/>
  <c r="BG191" i="1"/>
  <c r="AX183" i="1"/>
  <c r="AU183" i="1"/>
  <c r="BG183" i="1"/>
  <c r="AX175" i="1"/>
  <c r="AU175" i="1"/>
  <c r="BG175" i="1"/>
  <c r="AX167" i="1"/>
  <c r="AU167" i="1"/>
  <c r="BG167" i="1"/>
  <c r="AX159" i="1"/>
  <c r="AU159" i="1"/>
  <c r="BG159" i="1"/>
  <c r="AX151" i="1"/>
  <c r="AU151" i="1"/>
  <c r="BG151" i="1"/>
  <c r="AX143" i="1"/>
  <c r="AU143" i="1"/>
  <c r="BG143" i="1"/>
  <c r="AX6" i="1"/>
  <c r="AU6" i="1"/>
  <c r="AT6" i="1"/>
  <c r="BG6" i="1"/>
  <c r="AX391" i="1"/>
  <c r="AU391" i="1"/>
  <c r="BG391" i="1"/>
  <c r="AX383" i="1"/>
  <c r="AU383" i="1"/>
  <c r="BG383" i="1"/>
  <c r="AX375" i="1"/>
  <c r="AU375" i="1"/>
  <c r="BG375" i="1"/>
  <c r="AX367" i="1"/>
  <c r="AU367" i="1"/>
  <c r="BG367" i="1"/>
  <c r="AX359" i="1"/>
  <c r="AU359" i="1"/>
  <c r="BG359" i="1"/>
  <c r="AX351" i="1"/>
  <c r="AU351" i="1"/>
  <c r="BG351" i="1"/>
  <c r="AX343" i="1"/>
  <c r="AU343" i="1"/>
  <c r="BG343" i="1"/>
  <c r="AX335" i="1"/>
  <c r="AU335" i="1"/>
  <c r="BG335" i="1"/>
  <c r="AX327" i="1"/>
  <c r="AU327" i="1"/>
  <c r="BG327" i="1"/>
  <c r="AX319" i="1"/>
  <c r="AU319" i="1"/>
  <c r="BG319" i="1"/>
  <c r="AX311" i="1"/>
  <c r="AU311" i="1"/>
  <c r="BG311" i="1"/>
  <c r="AX303" i="1"/>
  <c r="AU303" i="1"/>
  <c r="BG303" i="1"/>
  <c r="AX295" i="1"/>
  <c r="AU295" i="1"/>
  <c r="BG295" i="1"/>
  <c r="AX287" i="1"/>
  <c r="AU287" i="1"/>
  <c r="BG287" i="1"/>
  <c r="AX278" i="1"/>
  <c r="AU278" i="1"/>
  <c r="BG278" i="1"/>
  <c r="AX270" i="1"/>
  <c r="AU270" i="1"/>
  <c r="BG270" i="1"/>
  <c r="AX262" i="1"/>
  <c r="AU262" i="1"/>
  <c r="BG262" i="1"/>
  <c r="AX254" i="1"/>
  <c r="AU254" i="1"/>
  <c r="BG254" i="1"/>
  <c r="AX246" i="1"/>
  <c r="AU246" i="1"/>
  <c r="BG246" i="1"/>
  <c r="AX238" i="1"/>
  <c r="AU238" i="1"/>
  <c r="BG238" i="1"/>
  <c r="AX230" i="1"/>
  <c r="AU230" i="1"/>
  <c r="BG230" i="1"/>
  <c r="AX222" i="1"/>
  <c r="AU222" i="1"/>
  <c r="BG222" i="1"/>
  <c r="AX214" i="1"/>
  <c r="AU214" i="1"/>
  <c r="BG214" i="1"/>
  <c r="AX206" i="1"/>
  <c r="AU206" i="1"/>
  <c r="BG206" i="1"/>
  <c r="AX198" i="1"/>
  <c r="AU198" i="1"/>
  <c r="BG198" i="1"/>
  <c r="AX190" i="1"/>
  <c r="AU190" i="1"/>
  <c r="BG190" i="1"/>
  <c r="AX182" i="1"/>
  <c r="AU182" i="1"/>
  <c r="BG182" i="1"/>
  <c r="AX174" i="1"/>
  <c r="AU174" i="1"/>
  <c r="BG174" i="1"/>
  <c r="AX166" i="1"/>
  <c r="AU166" i="1"/>
  <c r="BG166" i="1"/>
  <c r="AX158" i="1"/>
  <c r="AU158" i="1"/>
  <c r="BG158" i="1"/>
  <c r="AX150" i="1"/>
  <c r="AU150" i="1"/>
  <c r="BG150" i="1"/>
  <c r="AX142" i="1"/>
  <c r="AU142" i="1"/>
  <c r="BG142" i="1"/>
  <c r="AX134" i="1"/>
  <c r="AU134" i="1"/>
  <c r="BG134" i="1"/>
  <c r="AX126" i="1"/>
  <c r="AU126" i="1"/>
  <c r="BG126" i="1"/>
  <c r="AX118" i="1"/>
  <c r="AU118" i="1"/>
  <c r="BG118" i="1"/>
  <c r="AX110" i="1"/>
  <c r="AU110" i="1"/>
  <c r="BG110" i="1"/>
  <c r="AX101" i="1"/>
  <c r="AU101" i="1"/>
  <c r="BG101" i="1"/>
  <c r="AX93" i="1"/>
  <c r="AU93" i="1"/>
  <c r="BG93" i="1"/>
  <c r="AX85" i="1"/>
  <c r="AU85" i="1"/>
  <c r="BG85" i="1"/>
  <c r="AX75" i="1"/>
  <c r="AU75" i="1"/>
  <c r="BG75" i="1"/>
  <c r="AX67" i="1"/>
  <c r="AU67" i="1"/>
  <c r="BG67" i="1"/>
  <c r="AX59" i="1"/>
  <c r="AU59" i="1"/>
  <c r="BG59" i="1"/>
  <c r="AX51" i="1"/>
  <c r="AU51" i="1"/>
  <c r="BG51" i="1"/>
  <c r="AX43" i="1"/>
  <c r="AU43" i="1"/>
  <c r="BG43" i="1"/>
  <c r="AX35" i="1"/>
  <c r="AU35" i="1"/>
  <c r="BG35" i="1"/>
  <c r="AX27" i="1"/>
  <c r="AU27" i="1"/>
  <c r="BG27" i="1"/>
  <c r="AX19" i="1"/>
  <c r="AU19" i="1"/>
  <c r="BG19" i="1"/>
  <c r="AX11" i="1"/>
  <c r="AU11" i="1"/>
  <c r="BG11" i="1"/>
  <c r="AX398" i="1"/>
  <c r="AU398" i="1"/>
  <c r="BG398" i="1"/>
  <c r="AX374" i="1"/>
  <c r="AU374" i="1"/>
  <c r="BG374" i="1"/>
  <c r="AX350" i="1"/>
  <c r="AU350" i="1"/>
  <c r="BG350" i="1"/>
  <c r="AX334" i="1"/>
  <c r="AU334" i="1"/>
  <c r="BG334" i="1"/>
  <c r="AX310" i="1"/>
  <c r="AU310" i="1"/>
  <c r="BG310" i="1"/>
  <c r="AX286" i="1"/>
  <c r="AU286" i="1"/>
  <c r="BG286" i="1"/>
  <c r="AX245" i="1"/>
  <c r="AU245" i="1"/>
  <c r="BG245" i="1"/>
  <c r="AX213" i="1"/>
  <c r="AU213" i="1"/>
  <c r="BG213" i="1"/>
  <c r="AX133" i="1"/>
  <c r="AU133" i="1"/>
  <c r="BG133" i="1"/>
  <c r="AX125" i="1"/>
  <c r="AU125" i="1"/>
  <c r="BG125" i="1"/>
  <c r="AX117" i="1"/>
  <c r="AU117" i="1"/>
  <c r="BG117" i="1"/>
  <c r="AX109" i="1"/>
  <c r="AU109" i="1"/>
  <c r="BG109" i="1"/>
  <c r="AX100" i="1"/>
  <c r="AU100" i="1"/>
  <c r="BG100" i="1"/>
  <c r="AX92" i="1"/>
  <c r="AU92" i="1"/>
  <c r="BG92" i="1"/>
  <c r="AX84" i="1"/>
  <c r="AU84" i="1"/>
  <c r="BG84" i="1"/>
  <c r="AX74" i="1"/>
  <c r="AU74" i="1"/>
  <c r="BG74" i="1"/>
  <c r="AX66" i="1"/>
  <c r="AU66" i="1"/>
  <c r="BG66" i="1"/>
  <c r="AX58" i="1"/>
  <c r="AU58" i="1"/>
  <c r="BG58" i="1"/>
  <c r="AX50" i="1"/>
  <c r="AU50" i="1"/>
  <c r="BG50" i="1"/>
  <c r="AX42" i="1"/>
  <c r="AU42" i="1"/>
  <c r="BG42" i="1"/>
  <c r="AX34" i="1"/>
  <c r="AU34" i="1"/>
  <c r="BG34" i="1"/>
  <c r="AX26" i="1"/>
  <c r="AU26" i="1"/>
  <c r="BG26" i="1"/>
  <c r="AX18" i="1"/>
  <c r="AU18" i="1"/>
  <c r="BG18" i="1"/>
  <c r="AX10" i="1"/>
  <c r="AU10" i="1"/>
  <c r="BG10" i="1"/>
  <c r="AD24" i="1" l="1"/>
  <c r="AF24" i="1" s="1"/>
  <c r="AD76" i="1"/>
  <c r="AF76" i="1" s="1"/>
  <c r="AD79" i="1"/>
  <c r="AF79" i="1" s="1"/>
  <c r="AC24" i="1"/>
  <c r="AE24" i="1" s="1"/>
  <c r="AC79" i="1"/>
  <c r="AE79" i="1" s="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J12214" i="168"/>
  <c r="A12214" i="168"/>
  <c r="J12213" i="168"/>
  <c r="A12213" i="168"/>
  <c r="J12212" i="168"/>
  <c r="A12212" i="168"/>
  <c r="J12211" i="168"/>
  <c r="A12211" i="168"/>
  <c r="J12210" i="168"/>
  <c r="A12210" i="168"/>
  <c r="J12209" i="168"/>
  <c r="A12209" i="168"/>
  <c r="J12208" i="168"/>
  <c r="A12208" i="168"/>
  <c r="J12207" i="168"/>
  <c r="A12207" i="168"/>
  <c r="J12206" i="168"/>
  <c r="A12206" i="168"/>
  <c r="J12205" i="168"/>
  <c r="A12205" i="168"/>
  <c r="J12204" i="168"/>
  <c r="A12204" i="168"/>
  <c r="J12203" i="168"/>
  <c r="A12203" i="168"/>
  <c r="J12202" i="168"/>
  <c r="A12202" i="168"/>
  <c r="J12201" i="168"/>
  <c r="A12201" i="168"/>
  <c r="J12200" i="168"/>
  <c r="A12200" i="168"/>
  <c r="J12199" i="168"/>
  <c r="A12199" i="168"/>
  <c r="J12198" i="168"/>
  <c r="A12198" i="168"/>
  <c r="J12197" i="168"/>
  <c r="A12197" i="168"/>
  <c r="J12196" i="168"/>
  <c r="A12196" i="168"/>
  <c r="J12195" i="168"/>
  <c r="A12195" i="168"/>
  <c r="J12194" i="168"/>
  <c r="A12194" i="168"/>
  <c r="J12193" i="168"/>
  <c r="A12193" i="168"/>
  <c r="J12192" i="168"/>
  <c r="A12192" i="168"/>
  <c r="J12191" i="168"/>
  <c r="A12191" i="168"/>
  <c r="J12190" i="168"/>
  <c r="A12190" i="168"/>
  <c r="J12189" i="168"/>
  <c r="A12189" i="168"/>
  <c r="J12188" i="168"/>
  <c r="A12188" i="168"/>
  <c r="J12187" i="168"/>
  <c r="A12187" i="168"/>
  <c r="J12186" i="168"/>
  <c r="A12186" i="168"/>
  <c r="J12185" i="168"/>
  <c r="A12185" i="168"/>
  <c r="J12184" i="168"/>
  <c r="A12184" i="168"/>
  <c r="J12183" i="168"/>
  <c r="A12183" i="168"/>
  <c r="J12182" i="168"/>
  <c r="A12182" i="168"/>
  <c r="J12181" i="168"/>
  <c r="A12181" i="168"/>
  <c r="J12180" i="168"/>
  <c r="A12180" i="168"/>
  <c r="J12179" i="168"/>
  <c r="A12179" i="168"/>
  <c r="J12178" i="168"/>
  <c r="A12178" i="168"/>
  <c r="J12177" i="168"/>
  <c r="A12177" i="168"/>
  <c r="J12176" i="168"/>
  <c r="A12176" i="168"/>
  <c r="J12175" i="168"/>
  <c r="A12175" i="168"/>
  <c r="J12174" i="168"/>
  <c r="A12174" i="168"/>
  <c r="J12173" i="168"/>
  <c r="A12173" i="168"/>
  <c r="J12172" i="168"/>
  <c r="A12172" i="168"/>
  <c r="J12171" i="168"/>
  <c r="A12171" i="168"/>
  <c r="J12170" i="168"/>
  <c r="A12170" i="168"/>
  <c r="J12169" i="168"/>
  <c r="A12169" i="168"/>
  <c r="J12168" i="168"/>
  <c r="A12168" i="168"/>
  <c r="J12167" i="168"/>
  <c r="A12167" i="168"/>
  <c r="J12166" i="168"/>
  <c r="A12166" i="168"/>
  <c r="J12165" i="168"/>
  <c r="A12165" i="168"/>
  <c r="J12164" i="168"/>
  <c r="A12164" i="168"/>
  <c r="J12163" i="168"/>
  <c r="A12163" i="168"/>
  <c r="J12162" i="168"/>
  <c r="A12162" i="168"/>
  <c r="J12161" i="168"/>
  <c r="A12161" i="168"/>
  <c r="J12160" i="168"/>
  <c r="A12160" i="168"/>
  <c r="J12159" i="168"/>
  <c r="A12159" i="168"/>
  <c r="J12158" i="168"/>
  <c r="A12158" i="168"/>
  <c r="J12157" i="168"/>
  <c r="A12157" i="168"/>
  <c r="J12156" i="168"/>
  <c r="A12156" i="168"/>
  <c r="J12155" i="168"/>
  <c r="A12155" i="168"/>
  <c r="J12154" i="168"/>
  <c r="A12154" i="168"/>
  <c r="J12153" i="168"/>
  <c r="A12153" i="168"/>
  <c r="J12152" i="168"/>
  <c r="A12152" i="168"/>
  <c r="J12151" i="168"/>
  <c r="A12151" i="168"/>
  <c r="J12150" i="168"/>
  <c r="A12150" i="168"/>
  <c r="J12149" i="168"/>
  <c r="A12149" i="168"/>
  <c r="J12148" i="168"/>
  <c r="A12148" i="168"/>
  <c r="J12147" i="168"/>
  <c r="A12147" i="168"/>
  <c r="J12146" i="168"/>
  <c r="A12146" i="168"/>
  <c r="J12145" i="168"/>
  <c r="A12145" i="168"/>
  <c r="J12144" i="168"/>
  <c r="A12144" i="168"/>
  <c r="J12143" i="168"/>
  <c r="A12143" i="168"/>
  <c r="J12142" i="168"/>
  <c r="A12142" i="168"/>
  <c r="J12141" i="168"/>
  <c r="A12141" i="168"/>
  <c r="J12140" i="168"/>
  <c r="A12140" i="168"/>
  <c r="J12139" i="168"/>
  <c r="A12139" i="168"/>
  <c r="J12138" i="168"/>
  <c r="A12138" i="168"/>
  <c r="J12137" i="168"/>
  <c r="A12137" i="168"/>
  <c r="J12136" i="168"/>
  <c r="A12136" i="168"/>
  <c r="J12135" i="168"/>
  <c r="A12135" i="168"/>
  <c r="J12134" i="168"/>
  <c r="A12134" i="168"/>
  <c r="J12133" i="168"/>
  <c r="A12133" i="168"/>
  <c r="J12132" i="168"/>
  <c r="A12132" i="168"/>
  <c r="J12131" i="168"/>
  <c r="A12131" i="168"/>
  <c r="J12130" i="168"/>
  <c r="A12130" i="168"/>
  <c r="J12129" i="168"/>
  <c r="A12129" i="168"/>
  <c r="J12128" i="168"/>
  <c r="A12128" i="168"/>
  <c r="J12127" i="168"/>
  <c r="A12127" i="168"/>
  <c r="J12126" i="168"/>
  <c r="A12126" i="168"/>
  <c r="J12125" i="168"/>
  <c r="A12125" i="168"/>
  <c r="J12124" i="168"/>
  <c r="A12124" i="168"/>
  <c r="J12123" i="168"/>
  <c r="A12123" i="168"/>
  <c r="J12122" i="168"/>
  <c r="A12122" i="168"/>
  <c r="J12121" i="168"/>
  <c r="A12121" i="168"/>
  <c r="J12120" i="168"/>
  <c r="A12120" i="168"/>
  <c r="J12119" i="168"/>
  <c r="A12119" i="168"/>
  <c r="J12118" i="168"/>
  <c r="A12118" i="168"/>
  <c r="J12117" i="168"/>
  <c r="A12117" i="168"/>
  <c r="J12116" i="168"/>
  <c r="A12116" i="168"/>
  <c r="J12115" i="168"/>
  <c r="A12115" i="168"/>
  <c r="J12114" i="168"/>
  <c r="A12114" i="168"/>
  <c r="J12113" i="168"/>
  <c r="A12113" i="168"/>
  <c r="J12112" i="168"/>
  <c r="A12112" i="168"/>
  <c r="J12111" i="168"/>
  <c r="A12111" i="168"/>
  <c r="J12110" i="168"/>
  <c r="A12110" i="168"/>
  <c r="J12109" i="168"/>
  <c r="A12109" i="168"/>
  <c r="J12108" i="168"/>
  <c r="A12108" i="168"/>
  <c r="J12107" i="168"/>
  <c r="A12107" i="168"/>
  <c r="J12106" i="168"/>
  <c r="A12106" i="168"/>
  <c r="J12105" i="168"/>
  <c r="A12105" i="168"/>
  <c r="J12104" i="168"/>
  <c r="A12104" i="168"/>
  <c r="J12103" i="168"/>
  <c r="A12103" i="168"/>
  <c r="J12102" i="168"/>
  <c r="A12102" i="168"/>
  <c r="J12101" i="168"/>
  <c r="A12101" i="168"/>
  <c r="J12100" i="168"/>
  <c r="A12100" i="168"/>
  <c r="J12099" i="168"/>
  <c r="A12099" i="168"/>
  <c r="J12098" i="168"/>
  <c r="A12098" i="168"/>
  <c r="J12097" i="168"/>
  <c r="A12097" i="168"/>
  <c r="J12096" i="168"/>
  <c r="A12096" i="168"/>
  <c r="J12095" i="168"/>
  <c r="A12095" i="168"/>
  <c r="J12094" i="168"/>
  <c r="A12094" i="168"/>
  <c r="J12093" i="168"/>
  <c r="A12093" i="168"/>
  <c r="J12092" i="168"/>
  <c r="A12092" i="168"/>
  <c r="J12091" i="168"/>
  <c r="A12091" i="168"/>
  <c r="J12090" i="168"/>
  <c r="A12090" i="168"/>
  <c r="J12089" i="168"/>
  <c r="A12089" i="168"/>
  <c r="J12088" i="168"/>
  <c r="A12088" i="168"/>
  <c r="J12087" i="168"/>
  <c r="A12087" i="168"/>
  <c r="J12086" i="168"/>
  <c r="A12086" i="168"/>
  <c r="J12085" i="168"/>
  <c r="A12085" i="168"/>
  <c r="J12084" i="168"/>
  <c r="A12084" i="168"/>
  <c r="J12083" i="168"/>
  <c r="A12083" i="168"/>
  <c r="J12082" i="168"/>
  <c r="A12082" i="168"/>
  <c r="J12081" i="168"/>
  <c r="A12081" i="168"/>
  <c r="J12080" i="168"/>
  <c r="A12080" i="168"/>
  <c r="J12079" i="168"/>
  <c r="A12079" i="168"/>
  <c r="J12078" i="168"/>
  <c r="A12078" i="168"/>
  <c r="J12077" i="168"/>
  <c r="A12077" i="168"/>
  <c r="J12076" i="168"/>
  <c r="A12076" i="168"/>
  <c r="J12075" i="168"/>
  <c r="A12075" i="168"/>
  <c r="J12074" i="168"/>
  <c r="A12074" i="168"/>
  <c r="J12073" i="168"/>
  <c r="A12073" i="168"/>
  <c r="J12072" i="168"/>
  <c r="A12072" i="168"/>
  <c r="J12071" i="168"/>
  <c r="A12071" i="168"/>
  <c r="J12070" i="168"/>
  <c r="A12070" i="168"/>
  <c r="J12069" i="168"/>
  <c r="A12069" i="168"/>
  <c r="J12068" i="168"/>
  <c r="A12068" i="168"/>
  <c r="J12067" i="168"/>
  <c r="A12067" i="168"/>
  <c r="J12066" i="168"/>
  <c r="A12066" i="168"/>
  <c r="J12065" i="168"/>
  <c r="A12065" i="168"/>
  <c r="J12064" i="168"/>
  <c r="A12064" i="168"/>
  <c r="J12063" i="168"/>
  <c r="A12063" i="168"/>
  <c r="J12062" i="168"/>
  <c r="A12062" i="168"/>
  <c r="J12061" i="168"/>
  <c r="A12061" i="168"/>
  <c r="J12060" i="168"/>
  <c r="A12060" i="168"/>
  <c r="J12059" i="168"/>
  <c r="A12059" i="168"/>
  <c r="J12058" i="168"/>
  <c r="A12058" i="168"/>
  <c r="J12057" i="168"/>
  <c r="A12057" i="168"/>
  <c r="J12056" i="168"/>
  <c r="A12056" i="168"/>
  <c r="J12055" i="168"/>
  <c r="A12055" i="168"/>
  <c r="J12054" i="168"/>
  <c r="A12054" i="168"/>
  <c r="J12053" i="168"/>
  <c r="A12053" i="168"/>
  <c r="J12052" i="168"/>
  <c r="A12052" i="168"/>
  <c r="J12051" i="168"/>
  <c r="A12051" i="168"/>
  <c r="J12050" i="168"/>
  <c r="A12050" i="168"/>
  <c r="J12049" i="168"/>
  <c r="A12049" i="168"/>
  <c r="J12048" i="168"/>
  <c r="A12048" i="168"/>
  <c r="J12047" i="168"/>
  <c r="A12047" i="168"/>
  <c r="J12046" i="168"/>
  <c r="A12046" i="168"/>
  <c r="J12045" i="168"/>
  <c r="A12045" i="168"/>
  <c r="J12044" i="168"/>
  <c r="A12044" i="168"/>
  <c r="J12043" i="168"/>
  <c r="A12043" i="168"/>
  <c r="J12042" i="168"/>
  <c r="A12042" i="168"/>
  <c r="J12041" i="168"/>
  <c r="A12041" i="168"/>
  <c r="J12040" i="168"/>
  <c r="A12040" i="168"/>
  <c r="J12039" i="168"/>
  <c r="A12039" i="168"/>
  <c r="J12038" i="168"/>
  <c r="A12038" i="168"/>
  <c r="J12037" i="168"/>
  <c r="A12037" i="168"/>
  <c r="J12036" i="168"/>
  <c r="A12036" i="168"/>
  <c r="J12035" i="168"/>
  <c r="A12035" i="168"/>
  <c r="J12034" i="168"/>
  <c r="A12034" i="168"/>
  <c r="J12033" i="168"/>
  <c r="A12033" i="168"/>
  <c r="J12032" i="168"/>
  <c r="A12032" i="168"/>
  <c r="J12031" i="168"/>
  <c r="A12031" i="168"/>
  <c r="J12030" i="168"/>
  <c r="A12030" i="168"/>
  <c r="J12029" i="168"/>
  <c r="A12029" i="168"/>
  <c r="J12028" i="168"/>
  <c r="A12028" i="168"/>
  <c r="J12027" i="168"/>
  <c r="A12027" i="168"/>
  <c r="J12026" i="168"/>
  <c r="A12026" i="168"/>
  <c r="J12025" i="168"/>
  <c r="A12025" i="168"/>
  <c r="J12024" i="168"/>
  <c r="A12024" i="168"/>
  <c r="J12023" i="168"/>
  <c r="A12023" i="168"/>
  <c r="J12022" i="168"/>
  <c r="A12022" i="168"/>
  <c r="J12021" i="168"/>
  <c r="A12021" i="168"/>
  <c r="J12020" i="168"/>
  <c r="A12020" i="168"/>
  <c r="J12019" i="168"/>
  <c r="A12019" i="168"/>
  <c r="J12018" i="168"/>
  <c r="A12018" i="168"/>
  <c r="J12017" i="168"/>
  <c r="A12017" i="168"/>
  <c r="J12016" i="168"/>
  <c r="A12016" i="168"/>
  <c r="J12015" i="168"/>
  <c r="A12015" i="168"/>
  <c r="J12014" i="168"/>
  <c r="A12014" i="168"/>
  <c r="J12013" i="168"/>
  <c r="A12013" i="168"/>
  <c r="J12012" i="168"/>
  <c r="A12012" i="168"/>
  <c r="J12011" i="168"/>
  <c r="A12011" i="168"/>
  <c r="J12010" i="168"/>
  <c r="A12010" i="168"/>
  <c r="J12009" i="168"/>
  <c r="A12009" i="168"/>
  <c r="J12008" i="168"/>
  <c r="A12008" i="168"/>
  <c r="J12007" i="168"/>
  <c r="A12007" i="168"/>
  <c r="J12006" i="168"/>
  <c r="A12006" i="168"/>
  <c r="J12005" i="168"/>
  <c r="A12005" i="168"/>
  <c r="J12004" i="168"/>
  <c r="A12004" i="168"/>
  <c r="J12003" i="168"/>
  <c r="A12003" i="168"/>
  <c r="J12002" i="168"/>
  <c r="A12002" i="168"/>
  <c r="J12001" i="168"/>
  <c r="A12001" i="168"/>
  <c r="J12000" i="168"/>
  <c r="A12000" i="168"/>
  <c r="J11999" i="168"/>
  <c r="A11999" i="168"/>
  <c r="J11998" i="168"/>
  <c r="A11998" i="168"/>
  <c r="J11997" i="168"/>
  <c r="A11997" i="168"/>
  <c r="J11996" i="168"/>
  <c r="A11996" i="168"/>
  <c r="J11995" i="168"/>
  <c r="A11995" i="168"/>
  <c r="J11994" i="168"/>
  <c r="A11994" i="168"/>
  <c r="J11993" i="168"/>
  <c r="A11993" i="168"/>
  <c r="J11992" i="168"/>
  <c r="A11992" i="168"/>
  <c r="J11991" i="168"/>
  <c r="A11991" i="168"/>
  <c r="J11990" i="168"/>
  <c r="A11990" i="168"/>
  <c r="J11989" i="168"/>
  <c r="A11989" i="168"/>
  <c r="J11988" i="168"/>
  <c r="A11988" i="168"/>
  <c r="J11987" i="168"/>
  <c r="A11987" i="168"/>
  <c r="J11986" i="168"/>
  <c r="A11986" i="168"/>
  <c r="J11985" i="168"/>
  <c r="A11985" i="168"/>
  <c r="J11984" i="168"/>
  <c r="A11984" i="168"/>
  <c r="J11983" i="168"/>
  <c r="A11983" i="168"/>
  <c r="J11982" i="168"/>
  <c r="A11982" i="168"/>
  <c r="J11981" i="168"/>
  <c r="A11981" i="168"/>
  <c r="J11980" i="168"/>
  <c r="A11980" i="168"/>
  <c r="J11979" i="168"/>
  <c r="A11979" i="168"/>
  <c r="J11978" i="168"/>
  <c r="A11978" i="168"/>
  <c r="J11977" i="168"/>
  <c r="A11977" i="168"/>
  <c r="J11976" i="168"/>
  <c r="A11976" i="168"/>
  <c r="J11975" i="168"/>
  <c r="A11975" i="168"/>
  <c r="J11974" i="168"/>
  <c r="A11974" i="168"/>
  <c r="J11973" i="168"/>
  <c r="A11973" i="168"/>
  <c r="J11972" i="168"/>
  <c r="A11972" i="168"/>
  <c r="J11971" i="168"/>
  <c r="A11971" i="168"/>
  <c r="J11970" i="168"/>
  <c r="A11970" i="168"/>
  <c r="J11969" i="168"/>
  <c r="A11969" i="168"/>
  <c r="J11968" i="168"/>
  <c r="A11968" i="168"/>
  <c r="J11967" i="168"/>
  <c r="A11967" i="168"/>
  <c r="J11966" i="168"/>
  <c r="A11966" i="168"/>
  <c r="J11965" i="168"/>
  <c r="A11965" i="168"/>
  <c r="J11964" i="168"/>
  <c r="A11964" i="168"/>
  <c r="J11963" i="168"/>
  <c r="A11963" i="168"/>
  <c r="J11962" i="168"/>
  <c r="A11962" i="168"/>
  <c r="J11961" i="168"/>
  <c r="A11961" i="168"/>
  <c r="J11960" i="168"/>
  <c r="A11960" i="168"/>
  <c r="J11959" i="168"/>
  <c r="A11959" i="168"/>
  <c r="J11958" i="168"/>
  <c r="A11958" i="168"/>
  <c r="J11957" i="168"/>
  <c r="A11957" i="168"/>
  <c r="J11956" i="168"/>
  <c r="A11956" i="168"/>
  <c r="J11955" i="168"/>
  <c r="A11955" i="168"/>
  <c r="J11954" i="168"/>
  <c r="A11954" i="168"/>
  <c r="J11953" i="168"/>
  <c r="A11953" i="168"/>
  <c r="J11952" i="168"/>
  <c r="A11952" i="168"/>
  <c r="J11951" i="168"/>
  <c r="A11951" i="168"/>
  <c r="J11950" i="168"/>
  <c r="A11950" i="168"/>
  <c r="J11949" i="168"/>
  <c r="A11949" i="168"/>
  <c r="J11948" i="168"/>
  <c r="A11948" i="168"/>
  <c r="J11947" i="168"/>
  <c r="A11947" i="168"/>
  <c r="J11946" i="168"/>
  <c r="A11946" i="168"/>
  <c r="J11945" i="168"/>
  <c r="A11945" i="168"/>
  <c r="J11944" i="168"/>
  <c r="A11944" i="168"/>
  <c r="J11943" i="168"/>
  <c r="A11943" i="168"/>
  <c r="J11942" i="168"/>
  <c r="A11942" i="168"/>
  <c r="J11941" i="168"/>
  <c r="A11941" i="168"/>
  <c r="J11940" i="168"/>
  <c r="A11940" i="168"/>
  <c r="J11939" i="168"/>
  <c r="A11939" i="168"/>
  <c r="J11938" i="168"/>
  <c r="A11938" i="168"/>
  <c r="J11937" i="168"/>
  <c r="A11937" i="168"/>
  <c r="J11936" i="168"/>
  <c r="A11936" i="168"/>
  <c r="J11935" i="168"/>
  <c r="A11935" i="168"/>
  <c r="J11934" i="168"/>
  <c r="A11934" i="168"/>
  <c r="J11933" i="168"/>
  <c r="A11933" i="168"/>
  <c r="J11932" i="168"/>
  <c r="A11932" i="168"/>
  <c r="J11931" i="168"/>
  <c r="A11931" i="168"/>
  <c r="J11930" i="168"/>
  <c r="A11930" i="168"/>
  <c r="J11929" i="168"/>
  <c r="A11929" i="168"/>
  <c r="J11928" i="168"/>
  <c r="A11928" i="168"/>
  <c r="J11927" i="168"/>
  <c r="A11927" i="168"/>
  <c r="J11926" i="168"/>
  <c r="A11926" i="168"/>
  <c r="J11925" i="168"/>
  <c r="A11925" i="168"/>
  <c r="J11924" i="168"/>
  <c r="A11924" i="168"/>
  <c r="J11923" i="168"/>
  <c r="A11923" i="168"/>
  <c r="J11922" i="168"/>
  <c r="A11922" i="168"/>
  <c r="J11921" i="168"/>
  <c r="A11921" i="168"/>
  <c r="J11920" i="168"/>
  <c r="A11920" i="168"/>
  <c r="J11919" i="168"/>
  <c r="A11919" i="168"/>
  <c r="J11918" i="168"/>
  <c r="A11918" i="168"/>
  <c r="J11917" i="168"/>
  <c r="A11917" i="168"/>
  <c r="J11916" i="168"/>
  <c r="A11916" i="168"/>
  <c r="J11915" i="168"/>
  <c r="A11915" i="168"/>
  <c r="J11914" i="168"/>
  <c r="A11914" i="168"/>
  <c r="J11913" i="168"/>
  <c r="A11913" i="168"/>
  <c r="J11912" i="168"/>
  <c r="A11912" i="168"/>
  <c r="J11911" i="168"/>
  <c r="A11911" i="168"/>
  <c r="J11910" i="168"/>
  <c r="A11910" i="168"/>
  <c r="J11909" i="168"/>
  <c r="A11909" i="168"/>
  <c r="J11908" i="168"/>
  <c r="A11908" i="168"/>
  <c r="J11907" i="168"/>
  <c r="A11907" i="168"/>
  <c r="J11906" i="168"/>
  <c r="A11906" i="168"/>
  <c r="J11905" i="168"/>
  <c r="A11905" i="168"/>
  <c r="J11904" i="168"/>
  <c r="A11904" i="168"/>
  <c r="J11903" i="168"/>
  <c r="A11903" i="168"/>
  <c r="J11902" i="168"/>
  <c r="A11902" i="168"/>
  <c r="J11901" i="168"/>
  <c r="A11901" i="168"/>
  <c r="J11900" i="168"/>
  <c r="A11900" i="168"/>
  <c r="J11899" i="168"/>
  <c r="A11899" i="168"/>
  <c r="J11898" i="168"/>
  <c r="A11898" i="168"/>
  <c r="J11897" i="168"/>
  <c r="A11897" i="168"/>
  <c r="J11896" i="168"/>
  <c r="A11896" i="168"/>
  <c r="J11895" i="168"/>
  <c r="A11895" i="168"/>
  <c r="J11894" i="168"/>
  <c r="A11894" i="168"/>
  <c r="J11893" i="168"/>
  <c r="A11893" i="168"/>
  <c r="J11892" i="168"/>
  <c r="A11892" i="168"/>
  <c r="J11891" i="168"/>
  <c r="A11891" i="168"/>
  <c r="J11890" i="168"/>
  <c r="A11890" i="168"/>
  <c r="J11889" i="168"/>
  <c r="A11889" i="168"/>
  <c r="J11888" i="168"/>
  <c r="A11888" i="168"/>
  <c r="J11887" i="168"/>
  <c r="A11887" i="168"/>
  <c r="J11886" i="168"/>
  <c r="A11886" i="168"/>
  <c r="J11885" i="168"/>
  <c r="A11885" i="168"/>
  <c r="J11884" i="168"/>
  <c r="A11884" i="168"/>
  <c r="J11883" i="168"/>
  <c r="A11883" i="168"/>
  <c r="J11882" i="168"/>
  <c r="A11882" i="168"/>
  <c r="J11881" i="168"/>
  <c r="A11881" i="168"/>
  <c r="J11880" i="168"/>
  <c r="A11880" i="168"/>
  <c r="J11879" i="168"/>
  <c r="A11879" i="168"/>
  <c r="J11878" i="168"/>
  <c r="A11878" i="168"/>
  <c r="J11877" i="168"/>
  <c r="A11877" i="168"/>
  <c r="J11876" i="168"/>
  <c r="A11876" i="168"/>
  <c r="J11875" i="168"/>
  <c r="A11875" i="168"/>
  <c r="J11874" i="168"/>
  <c r="A11874" i="168"/>
  <c r="J11873" i="168"/>
  <c r="A11873" i="168"/>
  <c r="J11872" i="168"/>
  <c r="A11872" i="168"/>
  <c r="J11871" i="168"/>
  <c r="A11871" i="168"/>
  <c r="J11870" i="168"/>
  <c r="A11870" i="168"/>
  <c r="J11869" i="168"/>
  <c r="A11869" i="168"/>
  <c r="J11868" i="168"/>
  <c r="A11868" i="168"/>
  <c r="J11867" i="168"/>
  <c r="A11867" i="168"/>
  <c r="J11866" i="168"/>
  <c r="A11866" i="168"/>
  <c r="J11865" i="168"/>
  <c r="A11865" i="168"/>
  <c r="J11864" i="168"/>
  <c r="A11864" i="168"/>
  <c r="J11863" i="168"/>
  <c r="A11863" i="168"/>
  <c r="J11862" i="168"/>
  <c r="A11862" i="168"/>
  <c r="J11861" i="168"/>
  <c r="A11861" i="168"/>
  <c r="J11860" i="168"/>
  <c r="A11860" i="168"/>
  <c r="J11859" i="168"/>
  <c r="A11859" i="168"/>
  <c r="J11858" i="168"/>
  <c r="A11858" i="168"/>
  <c r="J11857" i="168"/>
  <c r="A11857" i="168"/>
  <c r="J11856" i="168"/>
  <c r="A11856" i="168"/>
  <c r="J11855" i="168"/>
  <c r="A11855" i="168"/>
  <c r="J11854" i="168"/>
  <c r="A11854" i="168"/>
  <c r="J11853" i="168"/>
  <c r="A11853" i="168"/>
  <c r="J11852" i="168"/>
  <c r="A11852" i="168"/>
  <c r="J11851" i="168"/>
  <c r="A11851" i="168"/>
  <c r="J11850" i="168"/>
  <c r="A11850" i="168"/>
  <c r="J11849" i="168"/>
  <c r="A11849" i="168"/>
  <c r="J11848" i="168"/>
  <c r="A11848" i="168"/>
  <c r="J11847" i="168"/>
  <c r="A11847" i="168"/>
  <c r="J11846" i="168"/>
  <c r="A11846" i="168"/>
  <c r="J11845" i="168"/>
  <c r="A11845" i="168"/>
  <c r="J11844" i="168"/>
  <c r="A11844" i="168"/>
  <c r="J11843" i="168"/>
  <c r="A11843" i="168"/>
  <c r="J11842" i="168"/>
  <c r="A11842" i="168"/>
  <c r="J11841" i="168"/>
  <c r="A11841" i="168"/>
  <c r="J11840" i="168"/>
  <c r="A11840" i="168"/>
  <c r="J11839" i="168"/>
  <c r="A11839" i="168"/>
  <c r="J11838" i="168"/>
  <c r="A11838" i="168"/>
  <c r="J11837" i="168"/>
  <c r="A11837" i="168"/>
  <c r="J11836" i="168"/>
  <c r="A11836" i="168"/>
  <c r="J11835" i="168"/>
  <c r="A11835" i="168"/>
  <c r="J11834" i="168"/>
  <c r="A11834" i="168"/>
  <c r="J11833" i="168"/>
  <c r="A11833" i="168"/>
  <c r="J11832" i="168"/>
  <c r="A11832" i="168"/>
  <c r="J11831" i="168"/>
  <c r="A11831" i="168"/>
  <c r="J11830" i="168"/>
  <c r="A11830" i="168"/>
  <c r="J11829" i="168"/>
  <c r="A11829" i="168"/>
  <c r="J11828" i="168"/>
  <c r="A11828" i="168"/>
  <c r="J11827" i="168"/>
  <c r="A11827" i="168"/>
  <c r="J11826" i="168"/>
  <c r="A11826" i="168"/>
  <c r="J11825" i="168"/>
  <c r="A11825" i="168"/>
  <c r="J11824" i="168"/>
  <c r="A11824" i="168"/>
  <c r="J11823" i="168"/>
  <c r="A11823" i="168"/>
  <c r="J11822" i="168"/>
  <c r="A11822" i="168"/>
  <c r="J11821" i="168"/>
  <c r="A11821" i="168"/>
  <c r="J11820" i="168"/>
  <c r="A11820" i="168"/>
  <c r="J11819" i="168"/>
  <c r="A11819" i="168"/>
  <c r="J11818" i="168"/>
  <c r="A11818" i="168"/>
  <c r="J11817" i="168"/>
  <c r="A11817" i="168"/>
  <c r="J11816" i="168"/>
  <c r="A11816" i="168"/>
  <c r="J11815" i="168"/>
  <c r="A11815" i="168"/>
  <c r="J11814" i="168"/>
  <c r="A11814" i="168"/>
  <c r="J11813" i="168"/>
  <c r="A11813" i="168"/>
  <c r="J11812" i="168"/>
  <c r="A11812" i="168"/>
  <c r="J11811" i="168"/>
  <c r="A11811" i="168"/>
  <c r="J11810" i="168"/>
  <c r="A11810" i="168"/>
  <c r="J11809" i="168"/>
  <c r="A11809" i="168"/>
  <c r="J11808" i="168"/>
  <c r="A11808" i="168"/>
  <c r="J11807" i="168"/>
  <c r="A11807" i="168"/>
  <c r="J11806" i="168"/>
  <c r="A11806" i="168"/>
  <c r="J11805" i="168"/>
  <c r="A11805" i="168"/>
  <c r="J11804" i="168"/>
  <c r="A11804" i="168"/>
  <c r="J11803" i="168"/>
  <c r="A11803" i="168"/>
  <c r="J11802" i="168"/>
  <c r="A11802" i="168"/>
  <c r="J11801" i="168"/>
  <c r="A11801" i="168"/>
  <c r="J11800" i="168"/>
  <c r="A11800" i="168"/>
  <c r="J11799" i="168"/>
  <c r="A11799" i="168"/>
  <c r="J11798" i="168"/>
  <c r="A11798" i="168"/>
  <c r="J11797" i="168"/>
  <c r="A11797" i="168"/>
  <c r="J11796" i="168"/>
  <c r="A11796" i="168"/>
  <c r="J11795" i="168"/>
  <c r="A11795" i="168"/>
  <c r="J11794" i="168"/>
  <c r="A11794" i="168"/>
  <c r="J11793" i="168"/>
  <c r="A11793" i="168"/>
  <c r="J11792" i="168"/>
  <c r="A11792" i="168"/>
  <c r="J11791" i="168"/>
  <c r="A11791" i="168"/>
  <c r="J11790" i="168"/>
  <c r="A11790" i="168"/>
  <c r="J11789" i="168"/>
  <c r="A11789" i="168"/>
  <c r="J11788" i="168"/>
  <c r="A11788" i="168"/>
  <c r="J11787" i="168"/>
  <c r="A11787" i="168"/>
  <c r="J11786" i="168"/>
  <c r="A11786" i="168"/>
  <c r="J11785" i="168"/>
  <c r="A11785" i="168"/>
  <c r="J11784" i="168"/>
  <c r="A11784" i="168"/>
  <c r="J11783" i="168"/>
  <c r="A11783" i="168"/>
  <c r="J11782" i="168"/>
  <c r="A11782" i="168"/>
  <c r="J11781" i="168"/>
  <c r="A11781" i="168"/>
  <c r="J11780" i="168"/>
  <c r="A11780" i="168"/>
  <c r="J11779" i="168"/>
  <c r="A11779" i="168"/>
  <c r="J11778" i="168"/>
  <c r="A11778" i="168"/>
  <c r="J11777" i="168"/>
  <c r="A11777" i="168"/>
  <c r="J11776" i="168"/>
  <c r="A11776" i="168"/>
  <c r="J11775" i="168"/>
  <c r="A11775" i="168"/>
  <c r="J11774" i="168"/>
  <c r="A11774" i="168"/>
  <c r="J11773" i="168"/>
  <c r="A11773" i="168"/>
  <c r="J11772" i="168"/>
  <c r="A11772" i="168"/>
  <c r="J11771" i="168"/>
  <c r="A11771" i="168"/>
  <c r="J11770" i="168"/>
  <c r="A11770" i="168"/>
  <c r="J11769" i="168"/>
  <c r="A11769" i="168"/>
  <c r="J11768" i="168"/>
  <c r="A11768" i="168"/>
  <c r="J11767" i="168"/>
  <c r="A11767" i="168"/>
  <c r="J11766" i="168"/>
  <c r="A11766" i="168"/>
  <c r="J11765" i="168"/>
  <c r="A11765" i="168"/>
  <c r="J11764" i="168"/>
  <c r="A11764" i="168"/>
  <c r="J11763" i="168"/>
  <c r="A11763" i="168"/>
  <c r="J11762" i="168"/>
  <c r="A11762" i="168"/>
  <c r="J11761" i="168"/>
  <c r="A11761" i="168"/>
  <c r="J11760" i="168"/>
  <c r="A11760" i="168"/>
  <c r="J11759" i="168"/>
  <c r="A11759" i="168"/>
  <c r="J11758" i="168"/>
  <c r="A11758" i="168"/>
  <c r="J11757" i="168"/>
  <c r="A11757" i="168"/>
  <c r="J11756" i="168"/>
  <c r="A11756" i="168"/>
  <c r="J11755" i="168"/>
  <c r="A11755" i="168"/>
  <c r="J11754" i="168"/>
  <c r="A11754" i="168"/>
  <c r="J11753" i="168"/>
  <c r="A11753" i="168"/>
  <c r="J11752" i="168"/>
  <c r="A11752" i="168"/>
  <c r="J11751" i="168"/>
  <c r="A11751" i="168"/>
  <c r="J11750" i="168"/>
  <c r="A11750" i="168"/>
  <c r="J11749" i="168"/>
  <c r="A11749" i="168"/>
  <c r="J11748" i="168"/>
  <c r="A11748" i="168"/>
  <c r="J11747" i="168"/>
  <c r="A11747" i="168"/>
  <c r="J11746" i="168"/>
  <c r="A11746" i="168"/>
  <c r="J11745" i="168"/>
  <c r="A11745" i="168"/>
  <c r="J11744" i="168"/>
  <c r="A11744" i="168"/>
  <c r="J11743" i="168"/>
  <c r="A11743" i="168"/>
  <c r="J11742" i="168"/>
  <c r="A11742" i="168"/>
  <c r="J11741" i="168"/>
  <c r="A11741" i="168"/>
  <c r="J11740" i="168"/>
  <c r="A11740" i="168"/>
  <c r="J11739" i="168"/>
  <c r="A11739" i="168"/>
  <c r="J11738" i="168"/>
  <c r="A11738" i="168"/>
  <c r="J11737" i="168"/>
  <c r="A11737" i="168"/>
  <c r="J11736" i="168"/>
  <c r="A11736" i="168"/>
  <c r="J11735" i="168"/>
  <c r="A11735" i="168"/>
  <c r="J11734" i="168"/>
  <c r="A11734" i="168"/>
  <c r="J11733" i="168"/>
  <c r="A11733" i="168"/>
  <c r="J11732" i="168"/>
  <c r="A11732" i="168"/>
  <c r="J11731" i="168"/>
  <c r="A11731" i="168"/>
  <c r="J11730" i="168"/>
  <c r="A11730" i="168"/>
  <c r="J11729" i="168"/>
  <c r="A11729" i="168"/>
  <c r="J11728" i="168"/>
  <c r="A11728" i="168"/>
  <c r="J11727" i="168"/>
  <c r="A11727" i="168"/>
  <c r="J11726" i="168"/>
  <c r="A11726" i="168"/>
  <c r="J11725" i="168"/>
  <c r="A11725" i="168"/>
  <c r="J11724" i="168"/>
  <c r="A11724" i="168"/>
  <c r="J11723" i="168"/>
  <c r="A11723" i="168"/>
  <c r="J11722" i="168"/>
  <c r="A11722" i="168"/>
  <c r="J11721" i="168"/>
  <c r="A11721" i="168"/>
  <c r="J11720" i="168"/>
  <c r="A11720" i="168"/>
  <c r="J11719" i="168"/>
  <c r="A11719" i="168"/>
  <c r="J11718" i="168"/>
  <c r="A11718" i="168"/>
  <c r="J11717" i="168"/>
  <c r="A11717" i="168"/>
  <c r="J11716" i="168"/>
  <c r="A11716" i="168"/>
  <c r="J11715" i="168"/>
  <c r="A11715" i="168"/>
  <c r="J11714" i="168"/>
  <c r="A11714" i="168"/>
  <c r="J11713" i="168"/>
  <c r="A11713" i="168"/>
  <c r="J11712" i="168"/>
  <c r="A11712" i="168"/>
  <c r="J11711" i="168"/>
  <c r="A11711" i="168"/>
  <c r="J11710" i="168"/>
  <c r="A11710" i="168"/>
  <c r="J11709" i="168"/>
  <c r="A11709" i="168"/>
  <c r="J11708" i="168"/>
  <c r="A11708" i="168"/>
  <c r="J11707" i="168"/>
  <c r="A11707" i="168"/>
  <c r="J11706" i="168"/>
  <c r="A11706" i="168"/>
  <c r="J11705" i="168"/>
  <c r="A11705" i="168"/>
  <c r="J11704" i="168"/>
  <c r="A11704" i="168"/>
  <c r="J11703" i="168"/>
  <c r="A11703" i="168"/>
  <c r="J11702" i="168"/>
  <c r="A11702" i="168"/>
  <c r="J11701" i="168"/>
  <c r="A11701" i="168"/>
  <c r="J11700" i="168"/>
  <c r="A11700" i="168"/>
  <c r="J11699" i="168"/>
  <c r="A11699" i="168"/>
  <c r="J11698" i="168"/>
  <c r="A11698" i="168"/>
  <c r="J11697" i="168"/>
  <c r="A11697" i="168"/>
  <c r="J11696" i="168"/>
  <c r="A11696" i="168"/>
  <c r="J11695" i="168"/>
  <c r="A11695" i="168"/>
  <c r="J11694" i="168"/>
  <c r="A11694" i="168"/>
  <c r="J11693" i="168"/>
  <c r="A11693" i="168"/>
  <c r="J11692" i="168"/>
  <c r="A11692" i="168"/>
  <c r="J11691" i="168"/>
  <c r="A11691" i="168"/>
  <c r="J11690" i="168"/>
  <c r="A11690" i="168"/>
  <c r="J11689" i="168"/>
  <c r="A11689" i="168"/>
  <c r="J11688" i="168"/>
  <c r="A11688" i="168"/>
  <c r="J11687" i="168"/>
  <c r="A11687" i="168"/>
  <c r="J11686" i="168"/>
  <c r="A11686" i="168"/>
  <c r="J11685" i="168"/>
  <c r="A11685" i="168"/>
  <c r="J11684" i="168"/>
  <c r="A11684" i="168"/>
  <c r="J11683" i="168"/>
  <c r="A11683" i="168"/>
  <c r="J11682" i="168"/>
  <c r="A11682" i="168"/>
  <c r="J11681" i="168"/>
  <c r="A11681" i="168"/>
  <c r="J11680" i="168"/>
  <c r="A11680" i="168"/>
  <c r="J11679" i="168"/>
  <c r="A11679" i="168"/>
  <c r="J11678" i="168"/>
  <c r="A11678" i="168"/>
  <c r="J11677" i="168"/>
  <c r="A11677" i="168"/>
  <c r="J11676" i="168"/>
  <c r="A11676" i="168"/>
  <c r="J11675" i="168"/>
  <c r="A11675" i="168"/>
  <c r="J11674" i="168"/>
  <c r="A11674" i="168"/>
  <c r="J11673" i="168"/>
  <c r="A11673" i="168"/>
  <c r="J11672" i="168"/>
  <c r="A11672" i="168"/>
  <c r="J11671" i="168"/>
  <c r="A11671" i="168"/>
  <c r="J11670" i="168"/>
  <c r="A11670" i="168"/>
  <c r="J11669" i="168"/>
  <c r="A11669" i="168"/>
  <c r="J11668" i="168"/>
  <c r="A11668" i="168"/>
  <c r="J11667" i="168"/>
  <c r="A11667" i="168"/>
  <c r="J11666" i="168"/>
  <c r="A11666" i="168"/>
  <c r="J11665" i="168"/>
  <c r="A11665" i="168"/>
  <c r="J11664" i="168"/>
  <c r="A11664" i="168"/>
  <c r="J11663" i="168"/>
  <c r="A11663" i="168"/>
  <c r="J11662" i="168"/>
  <c r="A11662" i="168"/>
  <c r="J11661" i="168"/>
  <c r="A11661" i="168"/>
  <c r="J11660" i="168"/>
  <c r="A11660" i="168"/>
  <c r="J11659" i="168"/>
  <c r="A11659" i="168"/>
  <c r="J11658" i="168"/>
  <c r="A11658" i="168"/>
  <c r="J11657" i="168"/>
  <c r="A11657" i="168"/>
  <c r="J11656" i="168"/>
  <c r="A11656" i="168"/>
  <c r="J11655" i="168"/>
  <c r="A11655" i="168"/>
  <c r="J11654" i="168"/>
  <c r="A11654" i="168"/>
  <c r="J11653" i="168"/>
  <c r="A11653" i="168"/>
  <c r="J11652" i="168"/>
  <c r="A11652" i="168"/>
  <c r="J11651" i="168"/>
  <c r="A11651" i="168"/>
  <c r="J11650" i="168"/>
  <c r="A11650" i="168"/>
  <c r="J11649" i="168"/>
  <c r="A11649" i="168"/>
  <c r="J11648" i="168"/>
  <c r="A11648" i="168"/>
  <c r="J11647" i="168"/>
  <c r="A11647" i="168"/>
  <c r="J11646" i="168"/>
  <c r="A11646" i="168"/>
  <c r="J11645" i="168"/>
  <c r="A11645" i="168"/>
  <c r="J11644" i="168"/>
  <c r="A11644" i="168"/>
  <c r="J11643" i="168"/>
  <c r="A11643" i="168"/>
  <c r="J11642" i="168"/>
  <c r="A11642" i="168"/>
  <c r="J11641" i="168"/>
  <c r="A11641" i="168"/>
  <c r="J11640" i="168"/>
  <c r="A11640" i="168"/>
  <c r="J11639" i="168"/>
  <c r="A11639" i="168"/>
  <c r="J11638" i="168"/>
  <c r="A11638" i="168"/>
  <c r="J11637" i="168"/>
  <c r="A11637" i="168"/>
  <c r="J11636" i="168"/>
  <c r="A11636" i="168"/>
  <c r="J11635" i="168"/>
  <c r="A11635" i="168"/>
  <c r="J11634" i="168"/>
  <c r="A11634" i="168"/>
  <c r="J11633" i="168"/>
  <c r="A11633" i="168"/>
  <c r="J11632" i="168"/>
  <c r="A11632" i="168"/>
  <c r="J11631" i="168"/>
  <c r="A11631" i="168"/>
  <c r="J11630" i="168"/>
  <c r="A11630" i="168"/>
  <c r="J11629" i="168"/>
  <c r="A11629" i="168"/>
  <c r="J11628" i="168"/>
  <c r="A11628" i="168"/>
  <c r="J11627" i="168"/>
  <c r="A11627" i="168"/>
  <c r="J11626" i="168"/>
  <c r="A11626" i="168"/>
  <c r="J11625" i="168"/>
  <c r="A11625" i="168"/>
  <c r="J11624" i="168"/>
  <c r="A11624" i="168"/>
  <c r="J11623" i="168"/>
  <c r="A11623" i="168"/>
  <c r="J11622" i="168"/>
  <c r="A11622" i="168"/>
  <c r="J11621" i="168"/>
  <c r="A11621" i="168"/>
  <c r="J11620" i="168"/>
  <c r="A11620" i="168"/>
  <c r="J11619" i="168"/>
  <c r="A11619" i="168"/>
  <c r="J11618" i="168"/>
  <c r="A11618" i="168"/>
  <c r="J11617" i="168"/>
  <c r="A11617" i="168"/>
  <c r="J11616" i="168"/>
  <c r="A11616" i="168"/>
  <c r="J11615" i="168"/>
  <c r="A11615" i="168"/>
  <c r="J11614" i="168"/>
  <c r="A11614" i="168"/>
  <c r="J11613" i="168"/>
  <c r="A11613" i="168"/>
  <c r="J11612" i="168"/>
  <c r="A11612" i="168"/>
  <c r="J11611" i="168"/>
  <c r="A11611" i="168"/>
  <c r="J11610" i="168"/>
  <c r="A11610" i="168"/>
  <c r="J11609" i="168"/>
  <c r="A11609" i="168"/>
  <c r="J11608" i="168"/>
  <c r="A11608" i="168"/>
  <c r="J11607" i="168"/>
  <c r="A11607" i="168"/>
  <c r="J11606" i="168"/>
  <c r="A11606" i="168"/>
  <c r="J11605" i="168"/>
  <c r="A11605" i="168"/>
  <c r="J11604" i="168"/>
  <c r="A11604" i="168"/>
  <c r="J11603" i="168"/>
  <c r="A11603" i="168"/>
  <c r="J11602" i="168"/>
  <c r="A11602" i="168"/>
  <c r="J11601" i="168"/>
  <c r="A11601" i="168"/>
  <c r="J11600" i="168"/>
  <c r="A11600" i="168"/>
  <c r="J11599" i="168"/>
  <c r="A11599" i="168"/>
  <c r="J11598" i="168"/>
  <c r="A11598" i="168"/>
  <c r="J11597" i="168"/>
  <c r="A11597" i="168"/>
  <c r="J11596" i="168"/>
  <c r="A11596" i="168"/>
  <c r="J11595" i="168"/>
  <c r="A11595" i="168"/>
  <c r="J11594" i="168"/>
  <c r="A11594" i="168"/>
  <c r="J11593" i="168"/>
  <c r="A11593" i="168"/>
  <c r="J11592" i="168"/>
  <c r="A11592" i="168"/>
  <c r="J11591" i="168"/>
  <c r="A11591" i="168"/>
  <c r="J11590" i="168"/>
  <c r="A11590" i="168"/>
  <c r="J11589" i="168"/>
  <c r="A11589" i="168"/>
  <c r="J11588" i="168"/>
  <c r="A11588" i="168"/>
  <c r="J11587" i="168"/>
  <c r="A11587" i="168"/>
  <c r="J11586" i="168"/>
  <c r="A11586" i="168"/>
  <c r="J11585" i="168"/>
  <c r="A11585" i="168"/>
  <c r="J11584" i="168"/>
  <c r="A11584" i="168"/>
  <c r="J11583" i="168"/>
  <c r="A11583" i="168"/>
  <c r="J11582" i="168"/>
  <c r="A11582" i="168"/>
  <c r="J11581" i="168"/>
  <c r="A11581" i="168"/>
  <c r="J11580" i="168"/>
  <c r="A11580" i="168"/>
  <c r="J11579" i="168"/>
  <c r="A11579" i="168"/>
  <c r="J11578" i="168"/>
  <c r="A11578" i="168"/>
  <c r="J11577" i="168"/>
  <c r="A11577" i="168"/>
  <c r="J11576" i="168"/>
  <c r="A11576" i="168"/>
  <c r="J11575" i="168"/>
  <c r="A11575" i="168"/>
  <c r="J11574" i="168"/>
  <c r="A11574" i="168"/>
  <c r="J11573" i="168"/>
  <c r="A11573" i="168"/>
  <c r="J11572" i="168"/>
  <c r="A11572" i="168"/>
  <c r="J11571" i="168"/>
  <c r="A11571" i="168"/>
  <c r="J11570" i="168"/>
  <c r="A11570" i="168"/>
  <c r="J11569" i="168"/>
  <c r="A11569" i="168"/>
  <c r="J11568" i="168"/>
  <c r="A11568" i="168"/>
  <c r="J11567" i="168"/>
  <c r="A11567" i="168"/>
  <c r="J11566" i="168"/>
  <c r="A11566" i="168"/>
  <c r="J11565" i="168"/>
  <c r="A11565" i="168"/>
  <c r="J11564" i="168"/>
  <c r="A11564" i="168"/>
  <c r="J11563" i="168"/>
  <c r="A11563" i="168"/>
  <c r="J11562" i="168"/>
  <c r="A11562" i="168"/>
  <c r="J11561" i="168"/>
  <c r="A11561" i="168"/>
  <c r="J11560" i="168"/>
  <c r="A11560" i="168"/>
  <c r="J11559" i="168"/>
  <c r="A11559" i="168"/>
  <c r="J11558" i="168"/>
  <c r="A11558" i="168"/>
  <c r="J11557" i="168"/>
  <c r="A11557" i="168"/>
  <c r="J11556" i="168"/>
  <c r="A11556" i="168"/>
  <c r="J11555" i="168"/>
  <c r="A11555" i="168"/>
  <c r="J11554" i="168"/>
  <c r="A11554" i="168"/>
  <c r="J11553" i="168"/>
  <c r="A11553" i="168"/>
  <c r="J11552" i="168"/>
  <c r="A11552" i="168"/>
  <c r="J11551" i="168"/>
  <c r="A11551" i="168"/>
  <c r="J11550" i="168"/>
  <c r="A11550" i="168"/>
  <c r="J11549" i="168"/>
  <c r="A11549" i="168"/>
  <c r="J11548" i="168"/>
  <c r="A11548" i="168"/>
  <c r="J11547" i="168"/>
  <c r="A11547" i="168"/>
  <c r="J11546" i="168"/>
  <c r="A11546" i="168"/>
  <c r="J11545" i="168"/>
  <c r="A11545" i="168"/>
  <c r="J11544" i="168"/>
  <c r="A11544" i="168"/>
  <c r="J11543" i="168"/>
  <c r="A11543" i="168"/>
  <c r="J11542" i="168"/>
  <c r="A11542" i="168"/>
  <c r="J11541" i="168"/>
  <c r="A11541" i="168"/>
  <c r="J11540" i="168"/>
  <c r="A11540" i="168"/>
  <c r="J11539" i="168"/>
  <c r="A11539" i="168"/>
  <c r="J11538" i="168"/>
  <c r="A11538" i="168"/>
  <c r="J11537" i="168"/>
  <c r="A11537" i="168"/>
  <c r="J11536" i="168"/>
  <c r="A11536" i="168"/>
  <c r="J11535" i="168"/>
  <c r="A11535" i="168"/>
  <c r="J11534" i="168"/>
  <c r="A11534" i="168"/>
  <c r="J11533" i="168"/>
  <c r="A11533" i="168"/>
  <c r="J11532" i="168"/>
  <c r="A11532" i="168"/>
  <c r="J11531" i="168"/>
  <c r="A11531" i="168"/>
  <c r="J11530" i="168"/>
  <c r="A11530" i="168"/>
  <c r="J11529" i="168"/>
  <c r="A11529" i="168"/>
  <c r="J11528" i="168"/>
  <c r="A11528" i="168"/>
  <c r="J11527" i="168"/>
  <c r="A11527" i="168"/>
  <c r="J11526" i="168"/>
  <c r="A11526" i="168"/>
  <c r="J11525" i="168"/>
  <c r="A11525" i="168"/>
  <c r="J11524" i="168"/>
  <c r="A11524" i="168"/>
  <c r="J11523" i="168"/>
  <c r="A11523" i="168"/>
  <c r="J11522" i="168"/>
  <c r="A11522" i="168"/>
  <c r="J11521" i="168"/>
  <c r="A11521" i="168"/>
  <c r="J11520" i="168"/>
  <c r="A11520" i="168"/>
  <c r="J11519" i="168"/>
  <c r="A11519" i="168"/>
  <c r="J11518" i="168"/>
  <c r="A11518" i="168"/>
  <c r="J11517" i="168"/>
  <c r="A11517" i="168"/>
  <c r="J11516" i="168"/>
  <c r="A11516" i="168"/>
  <c r="J11515" i="168"/>
  <c r="A11515" i="168"/>
  <c r="J11514" i="168"/>
  <c r="A11514" i="168"/>
  <c r="J11513" i="168"/>
  <c r="A11513" i="168"/>
  <c r="J11512" i="168"/>
  <c r="A11512" i="168"/>
  <c r="J11511" i="168"/>
  <c r="A11511" i="168"/>
  <c r="J11510" i="168"/>
  <c r="A11510" i="168"/>
  <c r="J11509" i="168"/>
  <c r="A11509" i="168"/>
  <c r="J11508" i="168"/>
  <c r="A11508" i="168"/>
  <c r="J11507" i="168"/>
  <c r="A11507" i="168"/>
  <c r="J11506" i="168"/>
  <c r="A11506" i="168"/>
  <c r="J11505" i="168"/>
  <c r="A11505" i="168"/>
  <c r="J11504" i="168"/>
  <c r="A11504" i="168"/>
  <c r="J11503" i="168"/>
  <c r="A11503" i="168"/>
  <c r="J11502" i="168"/>
  <c r="A11502" i="168"/>
  <c r="J11501" i="168"/>
  <c r="A11501" i="168"/>
  <c r="J11500" i="168"/>
  <c r="A11500" i="168"/>
  <c r="J11499" i="168"/>
  <c r="A11499" i="168"/>
  <c r="J11498" i="168"/>
  <c r="A11498" i="168"/>
  <c r="J11497" i="168"/>
  <c r="A11497" i="168"/>
  <c r="J11496" i="168"/>
  <c r="A11496" i="168"/>
  <c r="J11495" i="168"/>
  <c r="A11495" i="168"/>
  <c r="J11494" i="168"/>
  <c r="A11494" i="168"/>
  <c r="J11493" i="168"/>
  <c r="A11493" i="168"/>
  <c r="J11492" i="168"/>
  <c r="A11492" i="168"/>
  <c r="J11491" i="168"/>
  <c r="A11491" i="168"/>
  <c r="J11490" i="168"/>
  <c r="A11490" i="168"/>
  <c r="J11489" i="168"/>
  <c r="A11489" i="168"/>
  <c r="J11488" i="168"/>
  <c r="A11488" i="168"/>
  <c r="J11487" i="168"/>
  <c r="A11487" i="168"/>
  <c r="J11486" i="168"/>
  <c r="A11486" i="168"/>
  <c r="J11485" i="168"/>
  <c r="A11485" i="168"/>
  <c r="J11484" i="168"/>
  <c r="A11484" i="168"/>
  <c r="J11483" i="168"/>
  <c r="A11483" i="168"/>
  <c r="J11482" i="168"/>
  <c r="A11482" i="168"/>
  <c r="J11481" i="168"/>
  <c r="A11481" i="168"/>
  <c r="J11480" i="168"/>
  <c r="A11480" i="168"/>
  <c r="J11479" i="168"/>
  <c r="A11479" i="168"/>
  <c r="J11478" i="168"/>
  <c r="A11478" i="168"/>
  <c r="J11477" i="168"/>
  <c r="A11477" i="168"/>
  <c r="J11476" i="168"/>
  <c r="A11476" i="168"/>
  <c r="J11475" i="168"/>
  <c r="A11475" i="168"/>
  <c r="J11474" i="168"/>
  <c r="A11474" i="168"/>
  <c r="J11473" i="168"/>
  <c r="A11473" i="168"/>
  <c r="J11472" i="168"/>
  <c r="A11472" i="168"/>
  <c r="J11471" i="168"/>
  <c r="A11471" i="168"/>
  <c r="J11470" i="168"/>
  <c r="A11470" i="168"/>
  <c r="J11469" i="168"/>
  <c r="A11469" i="168"/>
  <c r="J11468" i="168"/>
  <c r="A11468" i="168"/>
  <c r="J11467" i="168"/>
  <c r="A11467" i="168"/>
  <c r="J11466" i="168"/>
  <c r="A11466" i="168"/>
  <c r="J11465" i="168"/>
  <c r="A11465" i="168"/>
  <c r="J11464" i="168"/>
  <c r="A11464" i="168"/>
  <c r="J11463" i="168"/>
  <c r="A11463" i="168"/>
  <c r="J11462" i="168"/>
  <c r="A11462" i="168"/>
  <c r="J11461" i="168"/>
  <c r="A11461" i="168"/>
  <c r="J11460" i="168"/>
  <c r="A11460" i="168"/>
  <c r="J11459" i="168"/>
  <c r="A11459" i="168"/>
  <c r="J11458" i="168"/>
  <c r="A11458" i="168"/>
  <c r="J11457" i="168"/>
  <c r="A11457" i="168"/>
  <c r="J11456" i="168"/>
  <c r="A11456" i="168"/>
  <c r="J11455" i="168"/>
  <c r="A11455" i="168"/>
  <c r="J11454" i="168"/>
  <c r="A11454" i="168"/>
  <c r="J11453" i="168"/>
  <c r="A11453" i="168"/>
  <c r="J11452" i="168"/>
  <c r="A11452" i="168"/>
  <c r="J11451" i="168"/>
  <c r="A11451" i="168"/>
  <c r="J11450" i="168"/>
  <c r="A11450" i="168"/>
  <c r="J11449" i="168"/>
  <c r="A11449" i="168"/>
  <c r="J11448" i="168"/>
  <c r="A11448" i="168"/>
  <c r="J11447" i="168"/>
  <c r="A11447" i="168"/>
  <c r="J11446" i="168"/>
  <c r="A11446" i="168"/>
  <c r="J11445" i="168"/>
  <c r="A11445" i="168"/>
  <c r="J11444" i="168"/>
  <c r="A11444" i="168"/>
  <c r="J11443" i="168"/>
  <c r="A11443" i="168"/>
  <c r="J11442" i="168"/>
  <c r="A11442" i="168"/>
  <c r="J11441" i="168"/>
  <c r="A11441" i="168"/>
  <c r="J11440" i="168"/>
  <c r="A11440" i="168"/>
  <c r="J11439" i="168"/>
  <c r="A11439" i="168"/>
  <c r="J11438" i="168"/>
  <c r="A11438" i="168"/>
  <c r="J11437" i="168"/>
  <c r="A11437" i="168"/>
  <c r="J11436" i="168"/>
  <c r="A11436" i="168"/>
  <c r="J11435" i="168"/>
  <c r="A11435" i="168"/>
  <c r="J11434" i="168"/>
  <c r="A11434" i="168"/>
  <c r="J11433" i="168"/>
  <c r="A11433" i="168"/>
  <c r="J11432" i="168"/>
  <c r="A11432" i="168"/>
  <c r="J11431" i="168"/>
  <c r="A11431" i="168"/>
  <c r="J11430" i="168"/>
  <c r="A11430" i="168"/>
  <c r="J11429" i="168"/>
  <c r="A11429" i="168"/>
  <c r="J11428" i="168"/>
  <c r="A11428" i="168"/>
  <c r="J11427" i="168"/>
  <c r="A11427" i="168"/>
  <c r="J11426" i="168"/>
  <c r="A11426" i="168"/>
  <c r="J11425" i="168"/>
  <c r="A11425" i="168"/>
  <c r="J11424" i="168"/>
  <c r="A11424" i="168"/>
  <c r="J11423" i="168"/>
  <c r="A11423" i="168"/>
  <c r="J11422" i="168"/>
  <c r="A11422" i="168"/>
  <c r="J11421" i="168"/>
  <c r="A11421" i="168"/>
  <c r="J11420" i="168"/>
  <c r="A11420" i="168"/>
  <c r="J11419" i="168"/>
  <c r="A11419" i="168"/>
  <c r="J11418" i="168"/>
  <c r="A11418" i="168"/>
  <c r="J11417" i="168"/>
  <c r="A11417" i="168"/>
  <c r="J11416" i="168"/>
  <c r="A11416" i="168"/>
  <c r="J11415" i="168"/>
  <c r="A11415" i="168"/>
  <c r="J11414" i="168"/>
  <c r="A11414" i="168"/>
  <c r="J11413" i="168"/>
  <c r="A11413" i="168"/>
  <c r="J11412" i="168"/>
  <c r="A11412" i="168"/>
  <c r="J11411" i="168"/>
  <c r="A11411" i="168"/>
  <c r="J11410" i="168"/>
  <c r="A11410" i="168"/>
  <c r="J11409" i="168"/>
  <c r="A11409" i="168"/>
  <c r="J11408" i="168"/>
  <c r="A11408" i="168"/>
  <c r="J11407" i="168"/>
  <c r="A11407" i="168"/>
  <c r="J11406" i="168"/>
  <c r="A11406" i="168"/>
  <c r="J11405" i="168"/>
  <c r="A11405" i="168"/>
  <c r="J11404" i="168"/>
  <c r="A11404" i="168"/>
  <c r="J11403" i="168"/>
  <c r="A11403" i="168"/>
  <c r="J11402" i="168"/>
  <c r="A11402" i="168"/>
  <c r="J11401" i="168"/>
  <c r="A11401" i="168"/>
  <c r="J11400" i="168"/>
  <c r="A11400" i="168"/>
  <c r="J11399" i="168"/>
  <c r="A11399" i="168"/>
  <c r="J11398" i="168"/>
  <c r="A11398" i="168"/>
  <c r="J11397" i="168"/>
  <c r="A11397" i="168"/>
  <c r="J11396" i="168"/>
  <c r="A11396" i="168"/>
  <c r="J11395" i="168"/>
  <c r="A11395" i="168"/>
  <c r="J11394" i="168"/>
  <c r="A11394" i="168"/>
  <c r="J11393" i="168"/>
  <c r="A11393" i="168"/>
  <c r="J11392" i="168"/>
  <c r="A11392" i="168"/>
  <c r="J11391" i="168"/>
  <c r="A11391" i="168"/>
  <c r="J11390" i="168"/>
  <c r="A11390" i="168"/>
  <c r="J11389" i="168"/>
  <c r="A11389" i="168"/>
  <c r="J11388" i="168"/>
  <c r="A11388" i="168"/>
  <c r="J11387" i="168"/>
  <c r="A11387" i="168"/>
  <c r="J11386" i="168"/>
  <c r="A11386" i="168"/>
  <c r="J11385" i="168"/>
  <c r="A11385" i="168"/>
  <c r="J11384" i="168"/>
  <c r="A11384" i="168"/>
  <c r="J11383" i="168"/>
  <c r="A11383" i="168"/>
  <c r="J11382" i="168"/>
  <c r="A11382" i="168"/>
  <c r="J11381" i="168"/>
  <c r="A11381" i="168"/>
  <c r="J11380" i="168"/>
  <c r="A11380" i="168"/>
  <c r="J11379" i="168"/>
  <c r="A11379" i="168"/>
  <c r="J11378" i="168"/>
  <c r="A11378" i="168"/>
  <c r="J11377" i="168"/>
  <c r="A11377" i="168"/>
  <c r="J11376" i="168"/>
  <c r="A11376" i="168"/>
  <c r="J11375" i="168"/>
  <c r="A11375" i="168"/>
  <c r="J11374" i="168"/>
  <c r="A11374" i="168"/>
  <c r="J11373" i="168"/>
  <c r="A11373" i="168"/>
  <c r="J11372" i="168"/>
  <c r="A11372" i="168"/>
  <c r="J11371" i="168"/>
  <c r="A11371" i="168"/>
  <c r="J11370" i="168"/>
  <c r="A11370" i="168"/>
  <c r="J11369" i="168"/>
  <c r="A11369" i="168"/>
  <c r="J11368" i="168"/>
  <c r="A11368" i="168"/>
  <c r="J11367" i="168"/>
  <c r="A11367" i="168"/>
  <c r="J11366" i="168"/>
  <c r="A11366" i="168"/>
  <c r="J11365" i="168"/>
  <c r="A11365" i="168"/>
  <c r="J11364" i="168"/>
  <c r="A11364" i="168"/>
  <c r="J11363" i="168"/>
  <c r="A11363" i="168"/>
  <c r="J11362" i="168"/>
  <c r="A11362" i="168"/>
  <c r="J11361" i="168"/>
  <c r="A11361" i="168"/>
  <c r="J11360" i="168"/>
  <c r="A11360" i="168"/>
  <c r="J11359" i="168"/>
  <c r="A11359" i="168"/>
  <c r="J11358" i="168"/>
  <c r="A11358" i="168"/>
  <c r="J11357" i="168"/>
  <c r="A11357" i="168"/>
  <c r="J11356" i="168"/>
  <c r="A11356" i="168"/>
  <c r="J11355" i="168"/>
  <c r="A11355" i="168"/>
  <c r="J11354" i="168"/>
  <c r="A11354" i="168"/>
  <c r="J11353" i="168"/>
  <c r="A11353" i="168"/>
  <c r="J11352" i="168"/>
  <c r="A11352" i="168"/>
  <c r="J11351" i="168"/>
  <c r="A11351" i="168"/>
  <c r="J11350" i="168"/>
  <c r="A11350" i="168"/>
  <c r="J11349" i="168"/>
  <c r="A11349" i="168"/>
  <c r="J11348" i="168"/>
  <c r="A11348" i="168"/>
  <c r="J11347" i="168"/>
  <c r="A11347" i="168"/>
  <c r="J11346" i="168"/>
  <c r="A11346" i="168"/>
  <c r="J11345" i="168"/>
  <c r="A11345" i="168"/>
  <c r="J11344" i="168"/>
  <c r="A11344" i="168"/>
  <c r="J11343" i="168"/>
  <c r="A11343" i="168"/>
  <c r="J11342" i="168"/>
  <c r="A11342" i="168"/>
  <c r="J11341" i="168"/>
  <c r="A11341" i="168"/>
  <c r="J11340" i="168"/>
  <c r="A11340" i="168"/>
  <c r="J11339" i="168"/>
  <c r="A11339" i="168"/>
  <c r="J11338" i="168"/>
  <c r="A11338" i="168"/>
  <c r="J11337" i="168"/>
  <c r="A11337" i="168"/>
  <c r="J11336" i="168"/>
  <c r="A11336" i="168"/>
  <c r="J11335" i="168"/>
  <c r="A11335" i="168"/>
  <c r="J11334" i="168"/>
  <c r="A11334" i="168"/>
  <c r="J11333" i="168"/>
  <c r="A11333" i="168"/>
  <c r="J11332" i="168"/>
  <c r="A11332" i="168"/>
  <c r="J11331" i="168"/>
  <c r="A11331" i="168"/>
  <c r="J11330" i="168"/>
  <c r="A11330" i="168"/>
  <c r="J11329" i="168"/>
  <c r="A11329" i="168"/>
  <c r="J11328" i="168"/>
  <c r="A11328" i="168"/>
  <c r="J11327" i="168"/>
  <c r="A11327" i="168"/>
  <c r="J11326" i="168"/>
  <c r="A11326" i="168"/>
  <c r="J11325" i="168"/>
  <c r="A11325" i="168"/>
  <c r="J11324" i="168"/>
  <c r="A11324" i="168"/>
  <c r="J11323" i="168"/>
  <c r="A11323" i="168"/>
  <c r="J11322" i="168"/>
  <c r="A11322" i="168"/>
  <c r="J11321" i="168"/>
  <c r="A11321" i="168"/>
  <c r="J11320" i="168"/>
  <c r="A11320" i="168"/>
  <c r="J11319" i="168"/>
  <c r="A11319" i="168"/>
  <c r="J11318" i="168"/>
  <c r="A11318" i="168"/>
  <c r="J11317" i="168"/>
  <c r="A11317" i="168"/>
  <c r="J11316" i="168"/>
  <c r="A11316" i="168"/>
  <c r="J11315" i="168"/>
  <c r="A11315" i="168"/>
  <c r="J11314" i="168"/>
  <c r="A11314" i="168"/>
  <c r="J11313" i="168"/>
  <c r="A11313" i="168"/>
  <c r="J11312" i="168"/>
  <c r="A11312" i="168"/>
  <c r="J11311" i="168"/>
  <c r="A11311" i="168"/>
  <c r="J11310" i="168"/>
  <c r="A11310" i="168"/>
  <c r="J11309" i="168"/>
  <c r="A11309" i="168"/>
  <c r="J11308" i="168"/>
  <c r="A11308" i="168"/>
  <c r="J11307" i="168"/>
  <c r="A11307" i="168"/>
  <c r="J11306" i="168"/>
  <c r="A11306" i="168"/>
  <c r="J11305" i="168"/>
  <c r="A11305" i="168"/>
  <c r="J11304" i="168"/>
  <c r="A11304" i="168"/>
  <c r="J11303" i="168"/>
  <c r="A11303" i="168"/>
  <c r="J11302" i="168"/>
  <c r="A11302" i="168"/>
  <c r="J11301" i="168"/>
  <c r="A11301" i="168"/>
  <c r="J11300" i="168"/>
  <c r="A11300" i="168"/>
  <c r="J11299" i="168"/>
  <c r="A11299" i="168"/>
  <c r="J11298" i="168"/>
  <c r="A11298" i="168"/>
  <c r="J11297" i="168"/>
  <c r="A11297" i="168"/>
  <c r="J11296" i="168"/>
  <c r="A11296" i="168"/>
  <c r="J11295" i="168"/>
  <c r="A11295" i="168"/>
  <c r="J11294" i="168"/>
  <c r="A11294" i="168"/>
  <c r="J11293" i="168"/>
  <c r="A11293" i="168"/>
  <c r="J11292" i="168"/>
  <c r="A11292" i="168"/>
  <c r="J11291" i="168"/>
  <c r="A11291" i="168"/>
  <c r="J11290" i="168"/>
  <c r="A11290" i="168"/>
  <c r="J11289" i="168"/>
  <c r="A11289" i="168"/>
  <c r="J11288" i="168"/>
  <c r="A11288" i="168"/>
  <c r="J11287" i="168"/>
  <c r="A11287" i="168"/>
  <c r="J11286" i="168"/>
  <c r="A11286" i="168"/>
  <c r="J11285" i="168"/>
  <c r="A11285" i="168"/>
  <c r="J11284" i="168"/>
  <c r="A11284" i="168"/>
  <c r="J11283" i="168"/>
  <c r="A11283" i="168"/>
  <c r="J11282" i="168"/>
  <c r="A11282" i="168"/>
  <c r="J11281" i="168"/>
  <c r="A11281" i="168"/>
  <c r="J11280" i="168"/>
  <c r="A11280" i="168"/>
  <c r="J11279" i="168"/>
  <c r="A11279" i="168"/>
  <c r="J11278" i="168"/>
  <c r="A11278" i="168"/>
  <c r="J11277" i="168"/>
  <c r="A11277" i="168"/>
  <c r="J11276" i="168"/>
  <c r="A11276" i="168"/>
  <c r="J11275" i="168"/>
  <c r="A11275" i="168"/>
  <c r="J11274" i="168"/>
  <c r="A11274" i="168"/>
  <c r="J11273" i="168"/>
  <c r="A11273" i="168"/>
  <c r="J11272" i="168"/>
  <c r="A11272" i="168"/>
  <c r="J11271" i="168"/>
  <c r="A11271" i="168"/>
  <c r="J11270" i="168"/>
  <c r="A11270" i="168"/>
  <c r="J11269" i="168"/>
  <c r="A11269" i="168"/>
  <c r="J11268" i="168"/>
  <c r="A11268" i="168"/>
  <c r="J11267" i="168"/>
  <c r="A11267" i="168"/>
  <c r="J11266" i="168"/>
  <c r="A11266" i="168"/>
  <c r="J11265" i="168"/>
  <c r="A11265" i="168"/>
  <c r="J11264" i="168"/>
  <c r="A11264" i="168"/>
  <c r="J11263" i="168"/>
  <c r="A11263" i="168"/>
  <c r="J11262" i="168"/>
  <c r="A11262" i="168"/>
  <c r="J11261" i="168"/>
  <c r="A11261" i="168"/>
  <c r="J11260" i="168"/>
  <c r="A11260" i="168"/>
  <c r="J11259" i="168"/>
  <c r="A11259" i="168"/>
  <c r="J11258" i="168"/>
  <c r="A11258" i="168"/>
  <c r="J11257" i="168"/>
  <c r="A11257" i="168"/>
  <c r="J11256" i="168"/>
  <c r="A11256" i="168"/>
  <c r="J11255" i="168"/>
  <c r="A11255" i="168"/>
  <c r="J11254" i="168"/>
  <c r="A11254" i="168"/>
  <c r="J11253" i="168"/>
  <c r="A11253" i="168"/>
  <c r="J11252" i="168"/>
  <c r="A11252" i="168"/>
  <c r="J11251" i="168"/>
  <c r="A11251" i="168"/>
  <c r="J11250" i="168"/>
  <c r="A11250" i="168"/>
  <c r="J11249" i="168"/>
  <c r="A11249" i="168"/>
  <c r="J11248" i="168"/>
  <c r="A11248" i="168"/>
  <c r="J11247" i="168"/>
  <c r="A11247" i="168"/>
  <c r="J11246" i="168"/>
  <c r="A11246" i="168"/>
  <c r="J11245" i="168"/>
  <c r="A11245" i="168"/>
  <c r="J11244" i="168"/>
  <c r="A11244" i="168"/>
  <c r="J11243" i="168"/>
  <c r="A11243" i="168"/>
  <c r="J11242" i="168"/>
  <c r="A11242" i="168"/>
  <c r="J11241" i="168"/>
  <c r="A11241" i="168"/>
  <c r="J11240" i="168"/>
  <c r="A11240" i="168"/>
  <c r="J11239" i="168"/>
  <c r="A11239" i="168"/>
  <c r="J11238" i="168"/>
  <c r="A11238" i="168"/>
  <c r="J11237" i="168"/>
  <c r="A11237" i="168"/>
  <c r="J11236" i="168"/>
  <c r="A11236" i="168"/>
  <c r="J11235" i="168"/>
  <c r="A11235" i="168"/>
  <c r="J11234" i="168"/>
  <c r="A11234" i="168"/>
  <c r="J11233" i="168"/>
  <c r="A11233" i="168"/>
  <c r="J11232" i="168"/>
  <c r="A11232" i="168"/>
  <c r="J11231" i="168"/>
  <c r="A11231" i="168"/>
  <c r="J11230" i="168"/>
  <c r="A11230" i="168"/>
  <c r="J11229" i="168"/>
  <c r="A11229" i="168"/>
  <c r="J11228" i="168"/>
  <c r="A11228" i="168"/>
  <c r="J11227" i="168"/>
  <c r="A11227" i="168"/>
  <c r="J11226" i="168"/>
  <c r="A11226" i="168"/>
  <c r="J11225" i="168"/>
  <c r="A11225" i="168"/>
  <c r="J11224" i="168"/>
  <c r="A11224" i="168"/>
  <c r="J11223" i="168"/>
  <c r="A11223" i="168"/>
  <c r="J11222" i="168"/>
  <c r="A11222" i="168"/>
  <c r="J11221" i="168"/>
  <c r="A11221" i="168"/>
  <c r="J11220" i="168"/>
  <c r="A11220" i="168"/>
  <c r="J11219" i="168"/>
  <c r="A11219" i="168"/>
  <c r="J11218" i="168"/>
  <c r="A11218" i="168"/>
  <c r="J11217" i="168"/>
  <c r="A11217" i="168"/>
  <c r="J11216" i="168"/>
  <c r="A11216" i="168"/>
  <c r="J11215" i="168"/>
  <c r="A11215" i="168"/>
  <c r="J11214" i="168"/>
  <c r="A11214" i="168"/>
  <c r="J11213" i="168"/>
  <c r="A11213" i="168"/>
  <c r="J11212" i="168"/>
  <c r="A11212" i="168"/>
  <c r="J11211" i="168"/>
  <c r="A11211" i="168"/>
  <c r="J11210" i="168"/>
  <c r="A11210" i="168"/>
  <c r="J11209" i="168"/>
  <c r="A11209" i="168"/>
  <c r="J11208" i="168"/>
  <c r="A11208" i="168"/>
  <c r="J11207" i="168"/>
  <c r="A11207" i="168"/>
  <c r="J11206" i="168"/>
  <c r="A11206" i="168"/>
  <c r="J11205" i="168"/>
  <c r="A11205" i="168"/>
  <c r="J11204" i="168"/>
  <c r="A11204" i="168"/>
  <c r="J11203" i="168"/>
  <c r="A11203" i="168"/>
  <c r="J11202" i="168"/>
  <c r="A11202" i="168"/>
  <c r="J11201" i="168"/>
  <c r="A11201" i="168"/>
  <c r="J11200" i="168"/>
  <c r="A11200" i="168"/>
  <c r="J11199" i="168"/>
  <c r="A11199" i="168"/>
  <c r="J11198" i="168"/>
  <c r="A11198" i="168"/>
  <c r="J11197" i="168"/>
  <c r="A11197" i="168"/>
  <c r="J11196" i="168"/>
  <c r="A11196" i="168"/>
  <c r="J11195" i="168"/>
  <c r="A11195" i="168"/>
  <c r="J11194" i="168"/>
  <c r="A11194" i="168"/>
  <c r="J11193" i="168"/>
  <c r="A11193" i="168"/>
  <c r="J11192" i="168"/>
  <c r="A11192" i="168"/>
  <c r="J11191" i="168"/>
  <c r="A11191" i="168"/>
  <c r="J11190" i="168"/>
  <c r="A11190" i="168"/>
  <c r="J11189" i="168"/>
  <c r="A11189" i="168"/>
  <c r="J11188" i="168"/>
  <c r="A11188" i="168"/>
  <c r="J11187" i="168"/>
  <c r="A11187" i="168"/>
  <c r="J11186" i="168"/>
  <c r="A11186" i="168"/>
  <c r="J11185" i="168"/>
  <c r="A11185" i="168"/>
  <c r="J11184" i="168"/>
  <c r="A11184" i="168"/>
  <c r="J11183" i="168"/>
  <c r="A11183" i="168"/>
  <c r="J11182" i="168"/>
  <c r="A11182" i="168"/>
  <c r="J11181" i="168"/>
  <c r="A11181" i="168"/>
  <c r="J11180" i="168"/>
  <c r="A11180" i="168"/>
  <c r="J11179" i="168"/>
  <c r="A11179" i="168"/>
  <c r="J11178" i="168"/>
  <c r="A11178" i="168"/>
  <c r="J11177" i="168"/>
  <c r="A11177" i="168"/>
  <c r="J11176" i="168"/>
  <c r="A11176" i="168"/>
  <c r="J11175" i="168"/>
  <c r="A11175" i="168"/>
  <c r="J11174" i="168"/>
  <c r="A11174" i="168"/>
  <c r="J11173" i="168"/>
  <c r="A11173" i="168"/>
  <c r="J11172" i="168"/>
  <c r="A11172" i="168"/>
  <c r="J11171" i="168"/>
  <c r="A11171" i="168"/>
  <c r="J11170" i="168"/>
  <c r="A11170" i="168"/>
  <c r="J11169" i="168"/>
  <c r="A11169" i="168"/>
  <c r="J11168" i="168"/>
  <c r="A11168" i="168"/>
  <c r="J11167" i="168"/>
  <c r="A11167" i="168"/>
  <c r="J11166" i="168"/>
  <c r="A11166" i="168"/>
  <c r="J11165" i="168"/>
  <c r="A11165" i="168"/>
  <c r="J11164" i="168"/>
  <c r="A11164" i="168"/>
  <c r="J11163" i="168"/>
  <c r="A11163" i="168"/>
  <c r="J11162" i="168"/>
  <c r="A11162" i="168"/>
  <c r="J11161" i="168"/>
  <c r="A11161" i="168"/>
  <c r="J11160" i="168"/>
  <c r="A11160" i="168"/>
  <c r="J11159" i="168"/>
  <c r="A11159" i="168"/>
  <c r="J11158" i="168"/>
  <c r="A11158" i="168"/>
  <c r="J11157" i="168"/>
  <c r="A11157" i="168"/>
  <c r="J11156" i="168"/>
  <c r="A11156" i="168"/>
  <c r="J11155" i="168"/>
  <c r="A11155" i="168"/>
  <c r="J11154" i="168"/>
  <c r="A11154" i="168"/>
  <c r="J11153" i="168"/>
  <c r="A11153" i="168"/>
  <c r="J11152" i="168"/>
  <c r="A11152" i="168"/>
  <c r="J11151" i="168"/>
  <c r="A11151" i="168"/>
  <c r="J11150" i="168"/>
  <c r="A11150" i="168"/>
  <c r="J11149" i="168"/>
  <c r="A11149" i="168"/>
  <c r="J11148" i="168"/>
  <c r="A11148" i="168"/>
  <c r="J11147" i="168"/>
  <c r="A11147" i="168"/>
  <c r="J11146" i="168"/>
  <c r="A11146" i="168"/>
  <c r="J11145" i="168"/>
  <c r="A11145" i="168"/>
  <c r="J11144" i="168"/>
  <c r="A11144" i="168"/>
  <c r="J11143" i="168"/>
  <c r="A11143" i="168"/>
  <c r="J11142" i="168"/>
  <c r="A11142" i="168"/>
  <c r="J11141" i="168"/>
  <c r="A11141" i="168"/>
  <c r="J11140" i="168"/>
  <c r="A11140" i="168"/>
  <c r="J11139" i="168"/>
  <c r="A11139" i="168"/>
  <c r="J11138" i="168"/>
  <c r="A11138" i="168"/>
  <c r="J11137" i="168"/>
  <c r="A11137" i="168"/>
  <c r="J11136" i="168"/>
  <c r="A11136" i="168"/>
  <c r="J11135" i="168"/>
  <c r="A11135" i="168"/>
  <c r="J11134" i="168"/>
  <c r="A11134" i="168"/>
  <c r="J11133" i="168"/>
  <c r="A11133" i="168"/>
  <c r="J11132" i="168"/>
  <c r="A11132" i="168"/>
  <c r="J11131" i="168"/>
  <c r="A11131" i="168"/>
  <c r="J11130" i="168"/>
  <c r="A11130" i="168"/>
  <c r="J11129" i="168"/>
  <c r="A11129" i="168"/>
  <c r="J11128" i="168"/>
  <c r="A11128" i="168"/>
  <c r="J11127" i="168"/>
  <c r="A11127" i="168"/>
  <c r="J11126" i="168"/>
  <c r="A11126" i="168"/>
  <c r="J11125" i="168"/>
  <c r="A11125" i="168"/>
  <c r="J11124" i="168"/>
  <c r="A11124" i="168"/>
  <c r="J11123" i="168"/>
  <c r="A11123" i="168"/>
  <c r="J11122" i="168"/>
  <c r="A11122" i="168"/>
  <c r="J11121" i="168"/>
  <c r="A11121" i="168"/>
  <c r="J11120" i="168"/>
  <c r="A11120" i="168"/>
  <c r="J11119" i="168"/>
  <c r="A11119" i="168"/>
  <c r="J11118" i="168"/>
  <c r="A11118" i="168"/>
  <c r="J11117" i="168"/>
  <c r="A11117" i="168"/>
  <c r="J11116" i="168"/>
  <c r="A11116" i="168"/>
  <c r="J11115" i="168"/>
  <c r="A11115" i="168"/>
  <c r="J11114" i="168"/>
  <c r="A11114" i="168"/>
  <c r="J11113" i="168"/>
  <c r="A11113" i="168"/>
  <c r="J11112" i="168"/>
  <c r="A11112" i="168"/>
  <c r="J11111" i="168"/>
  <c r="A11111" i="168"/>
  <c r="J11110" i="168"/>
  <c r="A11110" i="168"/>
  <c r="J11109" i="168"/>
  <c r="A11109" i="168"/>
  <c r="J11108" i="168"/>
  <c r="A11108" i="168"/>
  <c r="J11107" i="168"/>
  <c r="A11107" i="168"/>
  <c r="J11106" i="168"/>
  <c r="A11106" i="168"/>
  <c r="J11105" i="168"/>
  <c r="A11105" i="168"/>
  <c r="J11104" i="168"/>
  <c r="A11104" i="168"/>
  <c r="J11103" i="168"/>
  <c r="A11103" i="168"/>
  <c r="J11102" i="168"/>
  <c r="A11102" i="168"/>
  <c r="J11101" i="168"/>
  <c r="A11101" i="168"/>
  <c r="J11100" i="168"/>
  <c r="A11100" i="168"/>
  <c r="J11099" i="168"/>
  <c r="A11099" i="168"/>
  <c r="J11098" i="168"/>
  <c r="A11098" i="168"/>
  <c r="J11097" i="168"/>
  <c r="A11097" i="168"/>
  <c r="J11096" i="168"/>
  <c r="A11096" i="168"/>
  <c r="J11095" i="168"/>
  <c r="A11095" i="168"/>
  <c r="J11094" i="168"/>
  <c r="A11094" i="168"/>
  <c r="J11093" i="168"/>
  <c r="A11093" i="168"/>
  <c r="J11092" i="168"/>
  <c r="A11092" i="168"/>
  <c r="J11091" i="168"/>
  <c r="A11091" i="168"/>
  <c r="J11090" i="168"/>
  <c r="A11090" i="168"/>
  <c r="J11089" i="168"/>
  <c r="A11089" i="168"/>
  <c r="J11088" i="168"/>
  <c r="A11088" i="168"/>
  <c r="J11087" i="168"/>
  <c r="A11087" i="168"/>
  <c r="J11086" i="168"/>
  <c r="A11086" i="168"/>
  <c r="J11085" i="168"/>
  <c r="A11085" i="168"/>
  <c r="J11084" i="168"/>
  <c r="A11084" i="168"/>
  <c r="J11083" i="168"/>
  <c r="A11083" i="168"/>
  <c r="J11082" i="168"/>
  <c r="A11082" i="168"/>
  <c r="J11081" i="168"/>
  <c r="A11081" i="168"/>
  <c r="J11080" i="168"/>
  <c r="A11080" i="168"/>
  <c r="J11079" i="168"/>
  <c r="A11079" i="168"/>
  <c r="J11078" i="168"/>
  <c r="A11078" i="168"/>
  <c r="J11077" i="168"/>
  <c r="A11077" i="168"/>
  <c r="J11076" i="168"/>
  <c r="A11076" i="168"/>
  <c r="J11075" i="168"/>
  <c r="A11075" i="168"/>
  <c r="J11074" i="168"/>
  <c r="A11074" i="168"/>
  <c r="J11073" i="168"/>
  <c r="A11073" i="168"/>
  <c r="J11072" i="168"/>
  <c r="A11072" i="168"/>
  <c r="J11071" i="168"/>
  <c r="A11071" i="168"/>
  <c r="J11070" i="168"/>
  <c r="A11070" i="168"/>
  <c r="J11069" i="168"/>
  <c r="A11069" i="168"/>
  <c r="J11068" i="168"/>
  <c r="A11068" i="168"/>
  <c r="J11067" i="168"/>
  <c r="A11067" i="168"/>
  <c r="J11066" i="168"/>
  <c r="A11066" i="168"/>
  <c r="J11065" i="168"/>
  <c r="A11065" i="168"/>
  <c r="J11064" i="168"/>
  <c r="A11064" i="168"/>
  <c r="J11063" i="168"/>
  <c r="A11063" i="168"/>
  <c r="J11062" i="168"/>
  <c r="A11062" i="168"/>
  <c r="J11061" i="168"/>
  <c r="A11061" i="168"/>
  <c r="J11060" i="168"/>
  <c r="A11060" i="168"/>
  <c r="J11059" i="168"/>
  <c r="A11059" i="168"/>
  <c r="J11058" i="168"/>
  <c r="A11058" i="168"/>
  <c r="J11057" i="168"/>
  <c r="A11057" i="168"/>
  <c r="J11056" i="168"/>
  <c r="A11056" i="168"/>
  <c r="J11055" i="168"/>
  <c r="A11055" i="168"/>
  <c r="J11054" i="168"/>
  <c r="A11054" i="168"/>
  <c r="J11053" i="168"/>
  <c r="A11053" i="168"/>
  <c r="J11052" i="168"/>
  <c r="A11052" i="168"/>
  <c r="J11051" i="168"/>
  <c r="A11051" i="168"/>
  <c r="J11050" i="168"/>
  <c r="A11050" i="168"/>
  <c r="J11049" i="168"/>
  <c r="A11049" i="168"/>
  <c r="J11048" i="168"/>
  <c r="A11048" i="168"/>
  <c r="J11047" i="168"/>
  <c r="A11047" i="168"/>
  <c r="J11046" i="168"/>
  <c r="A11046" i="168"/>
  <c r="J11045" i="168"/>
  <c r="A11045" i="168"/>
  <c r="J11044" i="168"/>
  <c r="A11044" i="168"/>
  <c r="J11043" i="168"/>
  <c r="A11043" i="168"/>
  <c r="J11042" i="168"/>
  <c r="A11042" i="168"/>
  <c r="J11041" i="168"/>
  <c r="A11041" i="168"/>
  <c r="J11040" i="168"/>
  <c r="A11040" i="168"/>
  <c r="J11039" i="168"/>
  <c r="A11039" i="168"/>
  <c r="J11038" i="168"/>
  <c r="A11038" i="168"/>
  <c r="J11037" i="168"/>
  <c r="A11037" i="168"/>
  <c r="J11036" i="168"/>
  <c r="A11036" i="168"/>
  <c r="J11035" i="168"/>
  <c r="A11035" i="168"/>
  <c r="J11034" i="168"/>
  <c r="A11034" i="168"/>
  <c r="J11033" i="168"/>
  <c r="A11033" i="168"/>
  <c r="J11032" i="168"/>
  <c r="A11032" i="168"/>
  <c r="J11031" i="168"/>
  <c r="A11031" i="168"/>
  <c r="J11030" i="168"/>
  <c r="A11030" i="168"/>
  <c r="J11029" i="168"/>
  <c r="A11029" i="168"/>
  <c r="J11028" i="168"/>
  <c r="A11028" i="168"/>
  <c r="J11027" i="168"/>
  <c r="A11027" i="168"/>
  <c r="J11026" i="168"/>
  <c r="A11026" i="168"/>
  <c r="J11025" i="168"/>
  <c r="A11025" i="168"/>
  <c r="J11024" i="168"/>
  <c r="A11024" i="168"/>
  <c r="J11023" i="168"/>
  <c r="A11023" i="168"/>
  <c r="J11022" i="168"/>
  <c r="A11022" i="168"/>
  <c r="J11021" i="168"/>
  <c r="A11021" i="168"/>
  <c r="J11020" i="168"/>
  <c r="A11020" i="168"/>
  <c r="J11019" i="168"/>
  <c r="A11019" i="168"/>
  <c r="J11018" i="168"/>
  <c r="A11018" i="168"/>
  <c r="J11017" i="168"/>
  <c r="A11017" i="168"/>
  <c r="J11016" i="168"/>
  <c r="A11016" i="168"/>
  <c r="J11015" i="168"/>
  <c r="A11015" i="168"/>
  <c r="J11014" i="168"/>
  <c r="A11014" i="168"/>
  <c r="J11013" i="168"/>
  <c r="A11013" i="168"/>
  <c r="J11012" i="168"/>
  <c r="A11012" i="168"/>
  <c r="J11011" i="168"/>
  <c r="A11011" i="168"/>
  <c r="J11010" i="168"/>
  <c r="A11010" i="168"/>
  <c r="J11009" i="168"/>
  <c r="A11009" i="168"/>
  <c r="J11008" i="168"/>
  <c r="A11008" i="168"/>
  <c r="J11007" i="168"/>
  <c r="A11007" i="168"/>
  <c r="J11006" i="168"/>
  <c r="A11006" i="168"/>
  <c r="J11005" i="168"/>
  <c r="A11005" i="168"/>
  <c r="J11004" i="168"/>
  <c r="A11004" i="168"/>
  <c r="J11003" i="168"/>
  <c r="A11003" i="168"/>
  <c r="J11002" i="168"/>
  <c r="A11002" i="168"/>
  <c r="J11001" i="168"/>
  <c r="A11001" i="168"/>
  <c r="J11000" i="168"/>
  <c r="A11000" i="168"/>
  <c r="J10999" i="168"/>
  <c r="A10999" i="168"/>
  <c r="J10998" i="168"/>
  <c r="A10998" i="168"/>
  <c r="J10997" i="168"/>
  <c r="A10997" i="168"/>
  <c r="J10996" i="168"/>
  <c r="A10996" i="168"/>
  <c r="J10995" i="168"/>
  <c r="A10995" i="168"/>
  <c r="J10994" i="168"/>
  <c r="A10994" i="168"/>
  <c r="J10993" i="168"/>
  <c r="A10993" i="168"/>
  <c r="J10992" i="168"/>
  <c r="A10992" i="168"/>
  <c r="J10991" i="168"/>
  <c r="A10991" i="168"/>
  <c r="J10990" i="168"/>
  <c r="A10990" i="168"/>
  <c r="J10989" i="168"/>
  <c r="A10989" i="168"/>
  <c r="J10988" i="168"/>
  <c r="A10988" i="168"/>
  <c r="J10987" i="168"/>
  <c r="A10987" i="168"/>
  <c r="J10986" i="168"/>
  <c r="A10986" i="168"/>
  <c r="J10985" i="168"/>
  <c r="A10985" i="168"/>
  <c r="J10984" i="168"/>
  <c r="A10984" i="168"/>
  <c r="J10983" i="168"/>
  <c r="A10983" i="168"/>
  <c r="J10982" i="168"/>
  <c r="A10982" i="168"/>
  <c r="J10981" i="168"/>
  <c r="A10981" i="168"/>
  <c r="J10980" i="168"/>
  <c r="A10980" i="168"/>
  <c r="J10979" i="168"/>
  <c r="A10979" i="168"/>
  <c r="J10978" i="168"/>
  <c r="A10978" i="168"/>
  <c r="J10977" i="168"/>
  <c r="A10977" i="168"/>
  <c r="J10976" i="168"/>
  <c r="A10976" i="168"/>
  <c r="J10975" i="168"/>
  <c r="A10975" i="168"/>
  <c r="J10974" i="168"/>
  <c r="A10974" i="168"/>
  <c r="J10973" i="168"/>
  <c r="A10973" i="168"/>
  <c r="J10972" i="168"/>
  <c r="A10972" i="168"/>
  <c r="J10971" i="168"/>
  <c r="A10971" i="168"/>
  <c r="J10970" i="168"/>
  <c r="A10970" i="168"/>
  <c r="J10969" i="168"/>
  <c r="A10969" i="168"/>
  <c r="J10968" i="168"/>
  <c r="A10968" i="168"/>
  <c r="J10967" i="168"/>
  <c r="A10967" i="168"/>
  <c r="J10966" i="168"/>
  <c r="A10966" i="168"/>
  <c r="J10965" i="168"/>
  <c r="A10965" i="168"/>
  <c r="J10964" i="168"/>
  <c r="A10964" i="168"/>
  <c r="J10963" i="168"/>
  <c r="A10963" i="168"/>
  <c r="J10962" i="168"/>
  <c r="A10962" i="168"/>
  <c r="J10961" i="168"/>
  <c r="A10961" i="168"/>
  <c r="J10960" i="168"/>
  <c r="A10960" i="168"/>
  <c r="J10959" i="168"/>
  <c r="A10959" i="168"/>
  <c r="J10958" i="168"/>
  <c r="A10958" i="168"/>
  <c r="J10957" i="168"/>
  <c r="A10957" i="168"/>
  <c r="J10956" i="168"/>
  <c r="A10956" i="168"/>
  <c r="J10955" i="168"/>
  <c r="A10955" i="168"/>
  <c r="J10954" i="168"/>
  <c r="A10954" i="168"/>
  <c r="J10953" i="168"/>
  <c r="A10953" i="168"/>
  <c r="J10952" i="168"/>
  <c r="A10952" i="168"/>
  <c r="J10951" i="168"/>
  <c r="A10951" i="168"/>
  <c r="J10950" i="168"/>
  <c r="A10950" i="168"/>
  <c r="J10949" i="168"/>
  <c r="A10949" i="168"/>
  <c r="J10948" i="168"/>
  <c r="A10948" i="168"/>
  <c r="J10947" i="168"/>
  <c r="A10947" i="168"/>
  <c r="J10946" i="168"/>
  <c r="A10946" i="168"/>
  <c r="J10945" i="168"/>
  <c r="A10945" i="168"/>
  <c r="J10944" i="168"/>
  <c r="A10944" i="168"/>
  <c r="J10943" i="168"/>
  <c r="A10943" i="168"/>
  <c r="J10942" i="168"/>
  <c r="A10942" i="168"/>
  <c r="J10941" i="168"/>
  <c r="A10941" i="168"/>
  <c r="J10940" i="168"/>
  <c r="A10940" i="168"/>
  <c r="J10939" i="168"/>
  <c r="A10939" i="168"/>
  <c r="J10938" i="168"/>
  <c r="A10938" i="168"/>
  <c r="J10937" i="168"/>
  <c r="A10937" i="168"/>
  <c r="J10936" i="168"/>
  <c r="A10936" i="168"/>
  <c r="J10935" i="168"/>
  <c r="A10935" i="168"/>
  <c r="J10934" i="168"/>
  <c r="A10934" i="168"/>
  <c r="J10933" i="168"/>
  <c r="A10933" i="168"/>
  <c r="J10932" i="168"/>
  <c r="A10932" i="168"/>
  <c r="J10931" i="168"/>
  <c r="A10931" i="168"/>
  <c r="J10930" i="168"/>
  <c r="A10930" i="168"/>
  <c r="J10929" i="168"/>
  <c r="A10929" i="168"/>
  <c r="J10928" i="168"/>
  <c r="A10928" i="168"/>
  <c r="J10927" i="168"/>
  <c r="A10927" i="168"/>
  <c r="J10926" i="168"/>
  <c r="A10926" i="168"/>
  <c r="J10925" i="168"/>
  <c r="A10925" i="168"/>
  <c r="J10924" i="168"/>
  <c r="A10924" i="168"/>
  <c r="J10923" i="168"/>
  <c r="A10923" i="168"/>
  <c r="J10922" i="168"/>
  <c r="A10922" i="168"/>
  <c r="J10921" i="168"/>
  <c r="A10921" i="168"/>
  <c r="J10920" i="168"/>
  <c r="A10920" i="168"/>
  <c r="J10919" i="168"/>
  <c r="A10919" i="168"/>
  <c r="J10918" i="168"/>
  <c r="A10918" i="168"/>
  <c r="J10917" i="168"/>
  <c r="A10917" i="168"/>
  <c r="J10916" i="168"/>
  <c r="A10916" i="168"/>
  <c r="J10915" i="168"/>
  <c r="A10915" i="168"/>
  <c r="J10914" i="168"/>
  <c r="A10914" i="168"/>
  <c r="J10913" i="168"/>
  <c r="A10913" i="168"/>
  <c r="J10912" i="168"/>
  <c r="A10912" i="168"/>
  <c r="J10911" i="168"/>
  <c r="A10911" i="168"/>
  <c r="J10910" i="168"/>
  <c r="A10910" i="168"/>
  <c r="J10909" i="168"/>
  <c r="A10909" i="168"/>
  <c r="J10908" i="168"/>
  <c r="A10908" i="168"/>
  <c r="J10907" i="168"/>
  <c r="A10907" i="168"/>
  <c r="J10906" i="168"/>
  <c r="A10906" i="168"/>
  <c r="J10905" i="168"/>
  <c r="A10905" i="168"/>
  <c r="J10904" i="168"/>
  <c r="A10904" i="168"/>
  <c r="J10903" i="168"/>
  <c r="A10903" i="168"/>
  <c r="J10902" i="168"/>
  <c r="A10902" i="168"/>
  <c r="J10901" i="168"/>
  <c r="A10901" i="168"/>
  <c r="J10900" i="168"/>
  <c r="A10900" i="168"/>
  <c r="J10899" i="168"/>
  <c r="A10899" i="168"/>
  <c r="J10898" i="168"/>
  <c r="A10898" i="168"/>
  <c r="J10897" i="168"/>
  <c r="A10897" i="168"/>
  <c r="J10896" i="168"/>
  <c r="A10896" i="168"/>
  <c r="J10895" i="168"/>
  <c r="A10895" i="168"/>
  <c r="J10894" i="168"/>
  <c r="A10894" i="168"/>
  <c r="J10893" i="168"/>
  <c r="A10893" i="168"/>
  <c r="J10892" i="168"/>
  <c r="A10892" i="168"/>
  <c r="J10891" i="168"/>
  <c r="A10891" i="168"/>
  <c r="J10890" i="168"/>
  <c r="A10890" i="168"/>
  <c r="J10889" i="168"/>
  <c r="A10889" i="168"/>
  <c r="J10888" i="168"/>
  <c r="A10888" i="168"/>
  <c r="J10887" i="168"/>
  <c r="A10887" i="168"/>
  <c r="J10886" i="168"/>
  <c r="A10886" i="168"/>
  <c r="J10885" i="168"/>
  <c r="A10885" i="168"/>
  <c r="J10884" i="168"/>
  <c r="A10884" i="168"/>
  <c r="J10883" i="168"/>
  <c r="A10883" i="168"/>
  <c r="J10882" i="168"/>
  <c r="A10882" i="168"/>
  <c r="J10881" i="168"/>
  <c r="A10881" i="168"/>
  <c r="J10880" i="168"/>
  <c r="A10880" i="168"/>
  <c r="J10879" i="168"/>
  <c r="A10879" i="168"/>
  <c r="J10878" i="168"/>
  <c r="A10878" i="168"/>
  <c r="J10877" i="168"/>
  <c r="A10877" i="168"/>
  <c r="J10876" i="168"/>
  <c r="A10876" i="168"/>
  <c r="J10875" i="168"/>
  <c r="A10875" i="168"/>
  <c r="J10874" i="168"/>
  <c r="A10874" i="168"/>
  <c r="J10873" i="168"/>
  <c r="A10873" i="168"/>
  <c r="J10872" i="168"/>
  <c r="A10872" i="168"/>
  <c r="J10871" i="168"/>
  <c r="A10871" i="168"/>
  <c r="J10870" i="168"/>
  <c r="A10870" i="168"/>
  <c r="J10869" i="168"/>
  <c r="A10869" i="168"/>
  <c r="J10868" i="168"/>
  <c r="A10868" i="168"/>
  <c r="J10867" i="168"/>
  <c r="A10867" i="168"/>
  <c r="J10866" i="168"/>
  <c r="A10866" i="168"/>
  <c r="J10865" i="168"/>
  <c r="A10865" i="168"/>
  <c r="J10864" i="168"/>
  <c r="A10864" i="168"/>
  <c r="J10863" i="168"/>
  <c r="A10863" i="168"/>
  <c r="J10862" i="168"/>
  <c r="A10862" i="168"/>
  <c r="J10861" i="168"/>
  <c r="A10861" i="168"/>
  <c r="J10860" i="168"/>
  <c r="A10860" i="168"/>
  <c r="J10859" i="168"/>
  <c r="A10859" i="168"/>
  <c r="J10858" i="168"/>
  <c r="A10858" i="168"/>
  <c r="J10857" i="168"/>
  <c r="A10857" i="168"/>
  <c r="J10856" i="168"/>
  <c r="A10856" i="168"/>
  <c r="J10855" i="168"/>
  <c r="A10855" i="168"/>
  <c r="J10854" i="168"/>
  <c r="A10854" i="168"/>
  <c r="J10853" i="168"/>
  <c r="A10853" i="168"/>
  <c r="J10852" i="168"/>
  <c r="A10852" i="168"/>
  <c r="J10851" i="168"/>
  <c r="A10851" i="168"/>
  <c r="J10850" i="168"/>
  <c r="A10850" i="168"/>
  <c r="J10849" i="168"/>
  <c r="A10849" i="168"/>
  <c r="J10848" i="168"/>
  <c r="A10848" i="168"/>
  <c r="J10847" i="168"/>
  <c r="A10847" i="168"/>
  <c r="J10846" i="168"/>
  <c r="A10846" i="168"/>
  <c r="J10845" i="168"/>
  <c r="A10845" i="168"/>
  <c r="J10844" i="168"/>
  <c r="A10844" i="168"/>
  <c r="J10843" i="168"/>
  <c r="A10843" i="168"/>
  <c r="J10842" i="168"/>
  <c r="A10842" i="168"/>
  <c r="J10841" i="168"/>
  <c r="A10841" i="168"/>
  <c r="J10840" i="168"/>
  <c r="A10840" i="168"/>
  <c r="J10839" i="168"/>
  <c r="A10839" i="168"/>
  <c r="J10838" i="168"/>
  <c r="A10838" i="168"/>
  <c r="J10837" i="168"/>
  <c r="A10837" i="168"/>
  <c r="J10836" i="168"/>
  <c r="A10836" i="168"/>
  <c r="J10835" i="168"/>
  <c r="A10835" i="168"/>
  <c r="J10834" i="168"/>
  <c r="A10834" i="168"/>
  <c r="J10833" i="168"/>
  <c r="A10833" i="168"/>
  <c r="J10832" i="168"/>
  <c r="A10832" i="168"/>
  <c r="J10831" i="168"/>
  <c r="A10831" i="168"/>
  <c r="J10830" i="168"/>
  <c r="A10830" i="168"/>
  <c r="J10829" i="168"/>
  <c r="A10829" i="168"/>
  <c r="J10828" i="168"/>
  <c r="A10828" i="168"/>
  <c r="J10827" i="168"/>
  <c r="A10827" i="168"/>
  <c r="J10826" i="168"/>
  <c r="A10826" i="168"/>
  <c r="J10825" i="168"/>
  <c r="A10825" i="168"/>
  <c r="J10824" i="168"/>
  <c r="A10824" i="168"/>
  <c r="J10823" i="168"/>
  <c r="A10823" i="168"/>
  <c r="J10822" i="168"/>
  <c r="A10822" i="168"/>
  <c r="J10821" i="168"/>
  <c r="A10821" i="168"/>
  <c r="J10820" i="168"/>
  <c r="A10820" i="168"/>
  <c r="J10819" i="168"/>
  <c r="A10819" i="168"/>
  <c r="J10818" i="168"/>
  <c r="A10818" i="168"/>
  <c r="J10817" i="168"/>
  <c r="A10817" i="168"/>
  <c r="J10816" i="168"/>
  <c r="A10816" i="168"/>
  <c r="J10815" i="168"/>
  <c r="A10815" i="168"/>
  <c r="J10814" i="168"/>
  <c r="A10814" i="168"/>
  <c r="J10813" i="168"/>
  <c r="A10813" i="168"/>
  <c r="J10812" i="168"/>
  <c r="A10812" i="168"/>
  <c r="J10811" i="168"/>
  <c r="A10811" i="168"/>
  <c r="J10810" i="168"/>
  <c r="A10810" i="168"/>
  <c r="J10809" i="168"/>
  <c r="A10809" i="168"/>
  <c r="J10808" i="168"/>
  <c r="A10808" i="168"/>
  <c r="J10807" i="168"/>
  <c r="A10807" i="168"/>
  <c r="J10806" i="168"/>
  <c r="A10806" i="168"/>
  <c r="J10805" i="168"/>
  <c r="A10805" i="168"/>
  <c r="J10804" i="168"/>
  <c r="A10804" i="168"/>
  <c r="J10803" i="168"/>
  <c r="A10803" i="168"/>
  <c r="J10802" i="168"/>
  <c r="A10802" i="168"/>
  <c r="J10801" i="168"/>
  <c r="A10801" i="168"/>
  <c r="J10800" i="168"/>
  <c r="A10800" i="168"/>
  <c r="J10799" i="168"/>
  <c r="A10799" i="168"/>
  <c r="J10798" i="168"/>
  <c r="A10798" i="168"/>
  <c r="J10797" i="168"/>
  <c r="A10797" i="168"/>
  <c r="J10796" i="168"/>
  <c r="A10796" i="168"/>
  <c r="J10795" i="168"/>
  <c r="A10795" i="168"/>
  <c r="J10794" i="168"/>
  <c r="A10794" i="168"/>
  <c r="J10793" i="168"/>
  <c r="A10793" i="168"/>
  <c r="J10792" i="168"/>
  <c r="A10792" i="168"/>
  <c r="J10791" i="168"/>
  <c r="A10791" i="168"/>
  <c r="J10790" i="168"/>
  <c r="A10790" i="168"/>
  <c r="J10789" i="168"/>
  <c r="A10789" i="168"/>
  <c r="J10788" i="168"/>
  <c r="A10788" i="168"/>
  <c r="J10787" i="168"/>
  <c r="A10787" i="168"/>
  <c r="J10786" i="168"/>
  <c r="A10786" i="168"/>
  <c r="J10785" i="168"/>
  <c r="A10785" i="168"/>
  <c r="J10784" i="168"/>
  <c r="A10784" i="168"/>
  <c r="J10783" i="168"/>
  <c r="A10783" i="168"/>
  <c r="J10782" i="168"/>
  <c r="A10782" i="168"/>
  <c r="J10781" i="168"/>
  <c r="A10781" i="168"/>
  <c r="J10780" i="168"/>
  <c r="A10780" i="168"/>
  <c r="J10779" i="168"/>
  <c r="A10779" i="168"/>
  <c r="J10778" i="168"/>
  <c r="A10778" i="168"/>
  <c r="J10777" i="168"/>
  <c r="A10777" i="168"/>
  <c r="J10776" i="168"/>
  <c r="A10776" i="168"/>
  <c r="J10775" i="168"/>
  <c r="A10775" i="168"/>
  <c r="J10774" i="168"/>
  <c r="A10774" i="168"/>
  <c r="J10773" i="168"/>
  <c r="A10773" i="168"/>
  <c r="J10772" i="168"/>
  <c r="A10772" i="168"/>
  <c r="J10771" i="168"/>
  <c r="A10771" i="168"/>
  <c r="J10770" i="168"/>
  <c r="A10770" i="168"/>
  <c r="J10769" i="168"/>
  <c r="A10769" i="168"/>
  <c r="J10768" i="168"/>
  <c r="A10768" i="168"/>
  <c r="J10767" i="168"/>
  <c r="A10767" i="168"/>
  <c r="J10766" i="168"/>
  <c r="A10766" i="168"/>
  <c r="J10765" i="168"/>
  <c r="A10765" i="168"/>
  <c r="J10764" i="168"/>
  <c r="A10764" i="168"/>
  <c r="J10763" i="168"/>
  <c r="A10763" i="168"/>
  <c r="J10762" i="168"/>
  <c r="A10762" i="168"/>
  <c r="J10761" i="168"/>
  <c r="A10761" i="168"/>
  <c r="J10760" i="168"/>
  <c r="A10760" i="168"/>
  <c r="J10759" i="168"/>
  <c r="A10759" i="168"/>
  <c r="J10758" i="168"/>
  <c r="A10758" i="168"/>
  <c r="J10757" i="168"/>
  <c r="A10757" i="168"/>
  <c r="J10756" i="168"/>
  <c r="A10756" i="168"/>
  <c r="J10755" i="168"/>
  <c r="A10755" i="168"/>
  <c r="J10754" i="168"/>
  <c r="A10754" i="168"/>
  <c r="J10753" i="168"/>
  <c r="A10753" i="168"/>
  <c r="J10752" i="168"/>
  <c r="A10752" i="168"/>
  <c r="J10751" i="168"/>
  <c r="A10751" i="168"/>
  <c r="J10750" i="168"/>
  <c r="A10750" i="168"/>
  <c r="J10749" i="168"/>
  <c r="A10749" i="168"/>
  <c r="J10748" i="168"/>
  <c r="A10748" i="168"/>
  <c r="J10747" i="168"/>
  <c r="A10747" i="168"/>
  <c r="J10746" i="168"/>
  <c r="A10746" i="168"/>
  <c r="J10745" i="168"/>
  <c r="A10745" i="168"/>
  <c r="J10744" i="168"/>
  <c r="A10744" i="168"/>
  <c r="J10743" i="168"/>
  <c r="A10743" i="168"/>
  <c r="J10742" i="168"/>
  <c r="A10742" i="168"/>
  <c r="J10741" i="168"/>
  <c r="A10741" i="168"/>
  <c r="J10740" i="168"/>
  <c r="A10740" i="168"/>
  <c r="J10739" i="168"/>
  <c r="A10739" i="168"/>
  <c r="J10738" i="168"/>
  <c r="A10738" i="168"/>
  <c r="J10737" i="168"/>
  <c r="A10737" i="168"/>
  <c r="J10736" i="168"/>
  <c r="A10736" i="168"/>
  <c r="J10735" i="168"/>
  <c r="A10735" i="168"/>
  <c r="J10734" i="168"/>
  <c r="A10734" i="168"/>
  <c r="J10733" i="168"/>
  <c r="A10733" i="168"/>
  <c r="J10732" i="168"/>
  <c r="A10732" i="168"/>
  <c r="J10731" i="168"/>
  <c r="A10731" i="168"/>
  <c r="J10730" i="168"/>
  <c r="A10730" i="168"/>
  <c r="J10729" i="168"/>
  <c r="A10729" i="168"/>
  <c r="J10728" i="168"/>
  <c r="A10728" i="168"/>
  <c r="J10727" i="168"/>
  <c r="A10727" i="168"/>
  <c r="J10726" i="168"/>
  <c r="A10726" i="168"/>
  <c r="J10725" i="168"/>
  <c r="A10725" i="168"/>
  <c r="J10724" i="168"/>
  <c r="A10724" i="168"/>
  <c r="J10723" i="168"/>
  <c r="A10723" i="168"/>
  <c r="J10722" i="168"/>
  <c r="A10722" i="168"/>
  <c r="J10721" i="168"/>
  <c r="A10721" i="168"/>
  <c r="J10720" i="168"/>
  <c r="A10720" i="168"/>
  <c r="J10719" i="168"/>
  <c r="A10719" i="168"/>
  <c r="J10718" i="168"/>
  <c r="A10718" i="168"/>
  <c r="J10717" i="168"/>
  <c r="A10717" i="168"/>
  <c r="J10716" i="168"/>
  <c r="A10716" i="168"/>
  <c r="J10715" i="168"/>
  <c r="A10715" i="168"/>
  <c r="J10714" i="168"/>
  <c r="A10714" i="168"/>
  <c r="J10713" i="168"/>
  <c r="A10713" i="168"/>
  <c r="J10712" i="168"/>
  <c r="A10712" i="168"/>
  <c r="J10711" i="168"/>
  <c r="A10711" i="168"/>
  <c r="J10710" i="168"/>
  <c r="A10710" i="168"/>
  <c r="J10709" i="168"/>
  <c r="A10709" i="168"/>
  <c r="J10708" i="168"/>
  <c r="A10708" i="168"/>
  <c r="J10707" i="168"/>
  <c r="A10707" i="168"/>
  <c r="J10706" i="168"/>
  <c r="A10706" i="168"/>
  <c r="J10705" i="168"/>
  <c r="A10705" i="168"/>
  <c r="J10704" i="168"/>
  <c r="A10704" i="168"/>
  <c r="J10703" i="168"/>
  <c r="A10703" i="168"/>
  <c r="J10702" i="168"/>
  <c r="A10702" i="168"/>
  <c r="J10701" i="168"/>
  <c r="A10701" i="168"/>
  <c r="J10700" i="168"/>
  <c r="A10700" i="168"/>
  <c r="J10699" i="168"/>
  <c r="A10699" i="168"/>
  <c r="J10698" i="168"/>
  <c r="A10698" i="168"/>
  <c r="J10697" i="168"/>
  <c r="A10697" i="168"/>
  <c r="J10696" i="168"/>
  <c r="A10696" i="168"/>
  <c r="J10695" i="168"/>
  <c r="A10695" i="168"/>
  <c r="J10694" i="168"/>
  <c r="A10694" i="168"/>
  <c r="J10693" i="168"/>
  <c r="A10693" i="168"/>
  <c r="J10692" i="168"/>
  <c r="A10692" i="168"/>
  <c r="J10691" i="168"/>
  <c r="A10691" i="168"/>
  <c r="J10690" i="168"/>
  <c r="A10690" i="168"/>
  <c r="J10689" i="168"/>
  <c r="A10689" i="168"/>
  <c r="J10688" i="168"/>
  <c r="A10688" i="168"/>
  <c r="J10687" i="168"/>
  <c r="A10687" i="168"/>
  <c r="J10686" i="168"/>
  <c r="A10686" i="168"/>
  <c r="J10685" i="168"/>
  <c r="A10685" i="168"/>
  <c r="J10684" i="168"/>
  <c r="A10684" i="168"/>
  <c r="J10683" i="168"/>
  <c r="A10683" i="168"/>
  <c r="J10682" i="168"/>
  <c r="A10682" i="168"/>
  <c r="J10681" i="168"/>
  <c r="A10681" i="168"/>
  <c r="J10680" i="168"/>
  <c r="A10680" i="168"/>
  <c r="J10679" i="168"/>
  <c r="A10679" i="168"/>
  <c r="J10678" i="168"/>
  <c r="A10678" i="168"/>
  <c r="J10677" i="168"/>
  <c r="A10677" i="168"/>
  <c r="J10676" i="168"/>
  <c r="A10676" i="168"/>
  <c r="J10675" i="168"/>
  <c r="A10675" i="168"/>
  <c r="J10674" i="168"/>
  <c r="A10674" i="168"/>
  <c r="J10673" i="168"/>
  <c r="A10673" i="168"/>
  <c r="J10672" i="168"/>
  <c r="A10672" i="168"/>
  <c r="J10671" i="168"/>
  <c r="A10671" i="168"/>
  <c r="J10670" i="168"/>
  <c r="A10670" i="168"/>
  <c r="J10669" i="168"/>
  <c r="A10669" i="168"/>
  <c r="J10668" i="168"/>
  <c r="A10668" i="168"/>
  <c r="J10667" i="168"/>
  <c r="A10667" i="168"/>
  <c r="J10666" i="168"/>
  <c r="A10666" i="168"/>
  <c r="J10665" i="168"/>
  <c r="A10665" i="168"/>
  <c r="J10664" i="168"/>
  <c r="A10664" i="168"/>
  <c r="J10663" i="168"/>
  <c r="A10663" i="168"/>
  <c r="J10662" i="168"/>
  <c r="A10662" i="168"/>
  <c r="J10661" i="168"/>
  <c r="A10661" i="168"/>
  <c r="J10660" i="168"/>
  <c r="A10660" i="168"/>
  <c r="J10659" i="168"/>
  <c r="A10659" i="168"/>
  <c r="J10658" i="168"/>
  <c r="A10658" i="168"/>
  <c r="J10657" i="168"/>
  <c r="A10657" i="168"/>
  <c r="J10656" i="168"/>
  <c r="A10656" i="168"/>
  <c r="J10655" i="168"/>
  <c r="A10655" i="168"/>
  <c r="J10654" i="168"/>
  <c r="A10654" i="168"/>
  <c r="J10653" i="168"/>
  <c r="A10653" i="168"/>
  <c r="J10652" i="168"/>
  <c r="A10652" i="168"/>
  <c r="J10651" i="168"/>
  <c r="A10651" i="168"/>
  <c r="J10650" i="168"/>
  <c r="A10650" i="168"/>
  <c r="J10649" i="168"/>
  <c r="A10649" i="168"/>
  <c r="J10648" i="168"/>
  <c r="A10648" i="168"/>
  <c r="J10647" i="168"/>
  <c r="A10647" i="168"/>
  <c r="J10646" i="168"/>
  <c r="A10646" i="168"/>
  <c r="J10645" i="168"/>
  <c r="A10645" i="168"/>
  <c r="J10644" i="168"/>
  <c r="A10644" i="168"/>
  <c r="J10643" i="168"/>
  <c r="A10643" i="168"/>
  <c r="J10642" i="168"/>
  <c r="A10642" i="168"/>
  <c r="J10641" i="168"/>
  <c r="A10641" i="168"/>
  <c r="J10640" i="168"/>
  <c r="A10640" i="168"/>
  <c r="J10639" i="168"/>
  <c r="A10639" i="168"/>
  <c r="J10638" i="168"/>
  <c r="A10638" i="168"/>
  <c r="J10637" i="168"/>
  <c r="A10637" i="168"/>
  <c r="J10636" i="168"/>
  <c r="A10636" i="168"/>
  <c r="J10635" i="168"/>
  <c r="A10635" i="168"/>
  <c r="J10634" i="168"/>
  <c r="A10634" i="168"/>
  <c r="J10633" i="168"/>
  <c r="A10633" i="168"/>
  <c r="J10632" i="168"/>
  <c r="A10632" i="168"/>
  <c r="J10631" i="168"/>
  <c r="A10631" i="168"/>
  <c r="J10630" i="168"/>
  <c r="A10630" i="168"/>
  <c r="J10629" i="168"/>
  <c r="A10629" i="168"/>
  <c r="J10628" i="168"/>
  <c r="A10628" i="168"/>
  <c r="J10627" i="168"/>
  <c r="A10627" i="168"/>
  <c r="J10626" i="168"/>
  <c r="A10626" i="168"/>
  <c r="J10625" i="168"/>
  <c r="A10625" i="168"/>
  <c r="J10624" i="168"/>
  <c r="A10624" i="168"/>
  <c r="J10623" i="168"/>
  <c r="A10623" i="168"/>
  <c r="J10622" i="168"/>
  <c r="A10622" i="168"/>
  <c r="J10621" i="168"/>
  <c r="A10621" i="168"/>
  <c r="J10620" i="168"/>
  <c r="A10620" i="168"/>
  <c r="J10619" i="168"/>
  <c r="A10619" i="168"/>
  <c r="J10618" i="168"/>
  <c r="A10618" i="168"/>
  <c r="J10617" i="168"/>
  <c r="A10617" i="168"/>
  <c r="J10616" i="168"/>
  <c r="A10616" i="168"/>
  <c r="J10615" i="168"/>
  <c r="A10615" i="168"/>
  <c r="J10614" i="168"/>
  <c r="A10614" i="168"/>
  <c r="J10613" i="168"/>
  <c r="A10613" i="168"/>
  <c r="J10612" i="168"/>
  <c r="A10612" i="168"/>
  <c r="J10611" i="168"/>
  <c r="A10611" i="168"/>
  <c r="J10610" i="168"/>
  <c r="A10610" i="168"/>
  <c r="J10609" i="168"/>
  <c r="A10609" i="168"/>
  <c r="J10608" i="168"/>
  <c r="A10608" i="168"/>
  <c r="J10607" i="168"/>
  <c r="A10607" i="168"/>
  <c r="J10606" i="168"/>
  <c r="A10606" i="168"/>
  <c r="J10605" i="168"/>
  <c r="A10605" i="168"/>
  <c r="J10604" i="168"/>
  <c r="A10604" i="168"/>
  <c r="J10603" i="168"/>
  <c r="A10603" i="168"/>
  <c r="J10602" i="168"/>
  <c r="A10602" i="168"/>
  <c r="J10601" i="168"/>
  <c r="A10601" i="168"/>
  <c r="J10600" i="168"/>
  <c r="A10600" i="168"/>
  <c r="J10599" i="168"/>
  <c r="A10599" i="168"/>
  <c r="J10598" i="168"/>
  <c r="A10598" i="168"/>
  <c r="J10597" i="168"/>
  <c r="A10597" i="168"/>
  <c r="J10596" i="168"/>
  <c r="A10596" i="168"/>
  <c r="J10595" i="168"/>
  <c r="A10595" i="168"/>
  <c r="J10594" i="168"/>
  <c r="A10594" i="168"/>
  <c r="J10593" i="168"/>
  <c r="A10593" i="168"/>
  <c r="J10592" i="168"/>
  <c r="A10592" i="168"/>
  <c r="J10591" i="168"/>
  <c r="A10591" i="168"/>
  <c r="J10590" i="168"/>
  <c r="A10590" i="168"/>
  <c r="J10589" i="168"/>
  <c r="A10589" i="168"/>
  <c r="J10588" i="168"/>
  <c r="A10588" i="168"/>
  <c r="J10587" i="168"/>
  <c r="A10587" i="168"/>
  <c r="J10586" i="168"/>
  <c r="A10586" i="168"/>
  <c r="J10585" i="168"/>
  <c r="A10585" i="168"/>
  <c r="J10584" i="168"/>
  <c r="A10584" i="168"/>
  <c r="J10583" i="168"/>
  <c r="A10583" i="168"/>
  <c r="J10582" i="168"/>
  <c r="A10582" i="168"/>
  <c r="J10581" i="168"/>
  <c r="A10581" i="168"/>
  <c r="J10580" i="168"/>
  <c r="A10580" i="168"/>
  <c r="J10579" i="168"/>
  <c r="A10579" i="168"/>
  <c r="J10578" i="168"/>
  <c r="A10578" i="168"/>
  <c r="J10577" i="168"/>
  <c r="A10577" i="168"/>
  <c r="J10576" i="168"/>
  <c r="A10576" i="168"/>
  <c r="J10575" i="168"/>
  <c r="A10575" i="168"/>
  <c r="J10574" i="168"/>
  <c r="A10574" i="168"/>
  <c r="J10573" i="168"/>
  <c r="A10573" i="168"/>
  <c r="J10572" i="168"/>
  <c r="A10572" i="168"/>
  <c r="J10571" i="168"/>
  <c r="A10571" i="168"/>
  <c r="J10570" i="168"/>
  <c r="A10570" i="168"/>
  <c r="J10569" i="168"/>
  <c r="A10569" i="168"/>
  <c r="J10568" i="168"/>
  <c r="A10568" i="168"/>
  <c r="J10567" i="168"/>
  <c r="A10567" i="168"/>
  <c r="J10566" i="168"/>
  <c r="A10566" i="168"/>
  <c r="J10565" i="168"/>
  <c r="A10565" i="168"/>
  <c r="J10564" i="168"/>
  <c r="A10564" i="168"/>
  <c r="J10563" i="168"/>
  <c r="A10563" i="168"/>
  <c r="J10562" i="168"/>
  <c r="A10562" i="168"/>
  <c r="J10561" i="168"/>
  <c r="A10561" i="168"/>
  <c r="J10560" i="168"/>
  <c r="A10560" i="168"/>
  <c r="J10559" i="168"/>
  <c r="A10559" i="168"/>
  <c r="J10558" i="168"/>
  <c r="A10558" i="168"/>
  <c r="J10557" i="168"/>
  <c r="A10557" i="168"/>
  <c r="J10556" i="168"/>
  <c r="A10556" i="168"/>
  <c r="J10555" i="168"/>
  <c r="A10555" i="168"/>
  <c r="J10554" i="168"/>
  <c r="A10554" i="168"/>
  <c r="J10553" i="168"/>
  <c r="A10553" i="168"/>
  <c r="J10552" i="168"/>
  <c r="A10552" i="168"/>
  <c r="J10551" i="168"/>
  <c r="A10551" i="168"/>
  <c r="J10550" i="168"/>
  <c r="A10550" i="168"/>
  <c r="J10549" i="168"/>
  <c r="A10549" i="168"/>
  <c r="J10548" i="168"/>
  <c r="A10548" i="168"/>
  <c r="J10547" i="168"/>
  <c r="A10547" i="168"/>
  <c r="J10546" i="168"/>
  <c r="A10546" i="168"/>
  <c r="J10545" i="168"/>
  <c r="A10545" i="168"/>
  <c r="J10544" i="168"/>
  <c r="A10544" i="168"/>
  <c r="J10543" i="168"/>
  <c r="A10543" i="168"/>
  <c r="J10542" i="168"/>
  <c r="A10542" i="168"/>
  <c r="J10541" i="168"/>
  <c r="A10541" i="168"/>
  <c r="J10540" i="168"/>
  <c r="A10540" i="168"/>
  <c r="J10539" i="168"/>
  <c r="A10539" i="168"/>
  <c r="J10538" i="168"/>
  <c r="A10538" i="168"/>
  <c r="J10537" i="168"/>
  <c r="A10537" i="168"/>
  <c r="J10536" i="168"/>
  <c r="A10536" i="168"/>
  <c r="J10535" i="168"/>
  <c r="A10535" i="168"/>
  <c r="J10534" i="168"/>
  <c r="A10534" i="168"/>
  <c r="J10533" i="168"/>
  <c r="A10533" i="168"/>
  <c r="J10532" i="168"/>
  <c r="A10532" i="168"/>
  <c r="J10531" i="168"/>
  <c r="A10531" i="168"/>
  <c r="J10530" i="168"/>
  <c r="A10530" i="168"/>
  <c r="J10529" i="168"/>
  <c r="A10529" i="168"/>
  <c r="J10528" i="168"/>
  <c r="A10528" i="168"/>
  <c r="J10527" i="168"/>
  <c r="A10527" i="168"/>
  <c r="J10526" i="168"/>
  <c r="A10526" i="168"/>
  <c r="J10525" i="168"/>
  <c r="A10525" i="168"/>
  <c r="J10524" i="168"/>
  <c r="A10524" i="168"/>
  <c r="J10523" i="168"/>
  <c r="A10523" i="168"/>
  <c r="J10522" i="168"/>
  <c r="A10522" i="168"/>
  <c r="J10521" i="168"/>
  <c r="A10521" i="168"/>
  <c r="J10520" i="168"/>
  <c r="A10520" i="168"/>
  <c r="J10519" i="168"/>
  <c r="A10519" i="168"/>
  <c r="J10518" i="168"/>
  <c r="A10518" i="168"/>
  <c r="J10517" i="168"/>
  <c r="A10517" i="168"/>
  <c r="J10516" i="168"/>
  <c r="A10516" i="168"/>
  <c r="J10515" i="168"/>
  <c r="A10515" i="168"/>
  <c r="J10514" i="168"/>
  <c r="A10514" i="168"/>
  <c r="J10513" i="168"/>
  <c r="A10513" i="168"/>
  <c r="J10512" i="168"/>
  <c r="A10512" i="168"/>
  <c r="J10511" i="168"/>
  <c r="A10511" i="168"/>
  <c r="J10510" i="168"/>
  <c r="A10510" i="168"/>
  <c r="J10509" i="168"/>
  <c r="A10509" i="168"/>
  <c r="J10508" i="168"/>
  <c r="A10508" i="168"/>
  <c r="J10507" i="168"/>
  <c r="A10507" i="168"/>
  <c r="J10506" i="168"/>
  <c r="A10506" i="168"/>
  <c r="J10505" i="168"/>
  <c r="A10505" i="168"/>
  <c r="J10504" i="168"/>
  <c r="A10504" i="168"/>
  <c r="J10503" i="168"/>
  <c r="A10503" i="168"/>
  <c r="J10502" i="168"/>
  <c r="A10502" i="168"/>
  <c r="J10501" i="168"/>
  <c r="A10501" i="168"/>
  <c r="J10500" i="168"/>
  <c r="A10500" i="168"/>
  <c r="J10499" i="168"/>
  <c r="A10499" i="168"/>
  <c r="J10498" i="168"/>
  <c r="A10498" i="168"/>
  <c r="J10497" i="168"/>
  <c r="A10497" i="168"/>
  <c r="J10496" i="168"/>
  <c r="A10496" i="168"/>
  <c r="J10495" i="168"/>
  <c r="A10495" i="168"/>
  <c r="J10494" i="168"/>
  <c r="A10494" i="168"/>
  <c r="J10493" i="168"/>
  <c r="A10493" i="168"/>
  <c r="J10492" i="168"/>
  <c r="A10492" i="168"/>
  <c r="J10491" i="168"/>
  <c r="A10491" i="168"/>
  <c r="J10490" i="168"/>
  <c r="A10490" i="168"/>
  <c r="J10489" i="168"/>
  <c r="A10489" i="168"/>
  <c r="J10488" i="168"/>
  <c r="A10488" i="168"/>
  <c r="J10487" i="168"/>
  <c r="A10487" i="168"/>
  <c r="J10486" i="168"/>
  <c r="A10486" i="168"/>
  <c r="J10485" i="168"/>
  <c r="A10485" i="168"/>
  <c r="J10484" i="168"/>
  <c r="A10484" i="168"/>
  <c r="J10483" i="168"/>
  <c r="A10483" i="168"/>
  <c r="J10482" i="168"/>
  <c r="A10482" i="168"/>
  <c r="J10481" i="168"/>
  <c r="A10481" i="168"/>
  <c r="J10480" i="168"/>
  <c r="A10480" i="168"/>
  <c r="J10479" i="168"/>
  <c r="A10479" i="168"/>
  <c r="J10478" i="168"/>
  <c r="A10478" i="168"/>
  <c r="J10477" i="168"/>
  <c r="A10477" i="168"/>
  <c r="J10476" i="168"/>
  <c r="A10476" i="168"/>
  <c r="J10475" i="168"/>
  <c r="A10475" i="168"/>
  <c r="J10474" i="168"/>
  <c r="A10474" i="168"/>
  <c r="J10473" i="168"/>
  <c r="A10473" i="168"/>
  <c r="J10472" i="168"/>
  <c r="A10472" i="168"/>
  <c r="J10471" i="168"/>
  <c r="A10471" i="168"/>
  <c r="J10470" i="168"/>
  <c r="A10470" i="168"/>
  <c r="J10469" i="168"/>
  <c r="A10469" i="168"/>
  <c r="J10468" i="168"/>
  <c r="A10468" i="168"/>
  <c r="J10467" i="168"/>
  <c r="A10467" i="168"/>
  <c r="J10466" i="168"/>
  <c r="A10466" i="168"/>
  <c r="J10465" i="168"/>
  <c r="A10465" i="168"/>
  <c r="J10464" i="168"/>
  <c r="A10464" i="168"/>
  <c r="J10463" i="168"/>
  <c r="A10463" i="168"/>
  <c r="J10462" i="168"/>
  <c r="A10462" i="168"/>
  <c r="J10461" i="168"/>
  <c r="A10461" i="168"/>
  <c r="J10460" i="168"/>
  <c r="A10460" i="168"/>
  <c r="J10459" i="168"/>
  <c r="A10459" i="168"/>
  <c r="J10458" i="168"/>
  <c r="A10458" i="168"/>
  <c r="J10457" i="168"/>
  <c r="A10457" i="168"/>
  <c r="J10456" i="168"/>
  <c r="A10456" i="168"/>
  <c r="J10455" i="168"/>
  <c r="A10455" i="168"/>
  <c r="J10454" i="168"/>
  <c r="A10454" i="168"/>
  <c r="J10453" i="168"/>
  <c r="A10453" i="168"/>
  <c r="J10452" i="168"/>
  <c r="A10452" i="168"/>
  <c r="J10451" i="168"/>
  <c r="A10451" i="168"/>
  <c r="J10450" i="168"/>
  <c r="A10450" i="168"/>
  <c r="J10449" i="168"/>
  <c r="A10449" i="168"/>
  <c r="J10448" i="168"/>
  <c r="A10448" i="168"/>
  <c r="J10447" i="168"/>
  <c r="A10447" i="168"/>
  <c r="J10446" i="168"/>
  <c r="A10446" i="168"/>
  <c r="J10445" i="168"/>
  <c r="A10445" i="168"/>
  <c r="J10444" i="168"/>
  <c r="A10444" i="168"/>
  <c r="J10443" i="168"/>
  <c r="A10443" i="168"/>
  <c r="J10442" i="168"/>
  <c r="A10442" i="168"/>
  <c r="J10441" i="168"/>
  <c r="A10441" i="168"/>
  <c r="J10440" i="168"/>
  <c r="A10440" i="168"/>
  <c r="J10439" i="168"/>
  <c r="A10439" i="168"/>
  <c r="J10438" i="168"/>
  <c r="A10438" i="168"/>
  <c r="J10437" i="168"/>
  <c r="A10437" i="168"/>
  <c r="J10436" i="168"/>
  <c r="A10436" i="168"/>
  <c r="J10435" i="168"/>
  <c r="A10435" i="168"/>
  <c r="J10434" i="168"/>
  <c r="A10434" i="168"/>
  <c r="J10433" i="168"/>
  <c r="A10433" i="168"/>
  <c r="J10432" i="168"/>
  <c r="A10432" i="168"/>
  <c r="J10431" i="168"/>
  <c r="A10431" i="168"/>
  <c r="J10430" i="168"/>
  <c r="A10430" i="168"/>
  <c r="J10429" i="168"/>
  <c r="A10429" i="168"/>
  <c r="J10428" i="168"/>
  <c r="A10428" i="168"/>
  <c r="J10427" i="168"/>
  <c r="A10427" i="168"/>
  <c r="J10426" i="168"/>
  <c r="A10426" i="168"/>
  <c r="J10425" i="168"/>
  <c r="A10425" i="168"/>
  <c r="J10424" i="168"/>
  <c r="A10424" i="168"/>
  <c r="J10423" i="168"/>
  <c r="A10423" i="168"/>
  <c r="J10422" i="168"/>
  <c r="A10422" i="168"/>
  <c r="J10421" i="168"/>
  <c r="A10421" i="168"/>
  <c r="J10420" i="168"/>
  <c r="A10420" i="168"/>
  <c r="J10419" i="168"/>
  <c r="A10419" i="168"/>
  <c r="J10418" i="168"/>
  <c r="A10418" i="168"/>
  <c r="J10417" i="168"/>
  <c r="A10417" i="168"/>
  <c r="J10416" i="168"/>
  <c r="A10416" i="168"/>
  <c r="J10415" i="168"/>
  <c r="A10415" i="168"/>
  <c r="J10414" i="168"/>
  <c r="A10414" i="168"/>
  <c r="J10413" i="168"/>
  <c r="A10413" i="168"/>
  <c r="J10412" i="168"/>
  <c r="A10412" i="168"/>
  <c r="J10411" i="168"/>
  <c r="A10411" i="168"/>
  <c r="J10410" i="168"/>
  <c r="A10410" i="168"/>
  <c r="J10409" i="168"/>
  <c r="A10409" i="168"/>
  <c r="J10408" i="168"/>
  <c r="A10408" i="168"/>
  <c r="J10407" i="168"/>
  <c r="A10407" i="168"/>
  <c r="J10406" i="168"/>
  <c r="A10406" i="168"/>
  <c r="J10405" i="168"/>
  <c r="A10405" i="168"/>
  <c r="J10404" i="168"/>
  <c r="A10404" i="168"/>
  <c r="J10403" i="168"/>
  <c r="A10403" i="168"/>
  <c r="J10402" i="168"/>
  <c r="A10402" i="168"/>
  <c r="J10401" i="168"/>
  <c r="A10401" i="168"/>
  <c r="J10400" i="168"/>
  <c r="A10400" i="168"/>
  <c r="J10399" i="168"/>
  <c r="A10399" i="168"/>
  <c r="J10398" i="168"/>
  <c r="A10398" i="168"/>
  <c r="J10397" i="168"/>
  <c r="A10397" i="168"/>
  <c r="J10396" i="168"/>
  <c r="A10396" i="168"/>
  <c r="J10395" i="168"/>
  <c r="A10395" i="168"/>
  <c r="J10394" i="168"/>
  <c r="A10394" i="168"/>
  <c r="J10393" i="168"/>
  <c r="A10393" i="168"/>
  <c r="J10392" i="168"/>
  <c r="A10392" i="168"/>
  <c r="J10391" i="168"/>
  <c r="A10391" i="168"/>
  <c r="J10390" i="168"/>
  <c r="A10390" i="168"/>
  <c r="J10389" i="168"/>
  <c r="A10389" i="168"/>
  <c r="J10388" i="168"/>
  <c r="A10388" i="168"/>
  <c r="J10387" i="168"/>
  <c r="A10387" i="168"/>
  <c r="J10386" i="168"/>
  <c r="A10386" i="168"/>
  <c r="J10385" i="168"/>
  <c r="A10385" i="168"/>
  <c r="J10384" i="168"/>
  <c r="A10384" i="168"/>
  <c r="J10383" i="168"/>
  <c r="A10383" i="168"/>
  <c r="J10382" i="168"/>
  <c r="A10382" i="168"/>
  <c r="J10381" i="168"/>
  <c r="A10381" i="168"/>
  <c r="J10380" i="168"/>
  <c r="A10380" i="168"/>
  <c r="J10379" i="168"/>
  <c r="A10379" i="168"/>
  <c r="J10378" i="168"/>
  <c r="A10378" i="168"/>
  <c r="J10377" i="168"/>
  <c r="A10377" i="168"/>
  <c r="J10376" i="168"/>
  <c r="A10376" i="168"/>
  <c r="J10375" i="168"/>
  <c r="A10375" i="168"/>
  <c r="J10374" i="168"/>
  <c r="A10374" i="168"/>
  <c r="J10373" i="168"/>
  <c r="A10373" i="168"/>
  <c r="J10372" i="168"/>
  <c r="A10372" i="168"/>
  <c r="J10371" i="168"/>
  <c r="A10371" i="168"/>
  <c r="J10370" i="168"/>
  <c r="A10370" i="168"/>
  <c r="J10369" i="168"/>
  <c r="A10369" i="168"/>
  <c r="J10368" i="168"/>
  <c r="A10368" i="168"/>
  <c r="J10367" i="168"/>
  <c r="A10367" i="168"/>
  <c r="J10366" i="168"/>
  <c r="A10366" i="168"/>
  <c r="J10365" i="168"/>
  <c r="A10365" i="168"/>
  <c r="J10364" i="168"/>
  <c r="A10364" i="168"/>
  <c r="J10363" i="168"/>
  <c r="A10363" i="168"/>
  <c r="J10362" i="168"/>
  <c r="A10362" i="168"/>
  <c r="J10361" i="168"/>
  <c r="A10361" i="168"/>
  <c r="J10360" i="168"/>
  <c r="A10360" i="168"/>
  <c r="J10359" i="168"/>
  <c r="A10359" i="168"/>
  <c r="J10358" i="168"/>
  <c r="A10358" i="168"/>
  <c r="J10357" i="168"/>
  <c r="A10357" i="168"/>
  <c r="J10356" i="168"/>
  <c r="A10356" i="168"/>
  <c r="J10355" i="168"/>
  <c r="A10355" i="168"/>
  <c r="J10354" i="168"/>
  <c r="A10354" i="168"/>
  <c r="J10353" i="168"/>
  <c r="A10353" i="168"/>
  <c r="J10352" i="168"/>
  <c r="A10352" i="168"/>
  <c r="J10351" i="168"/>
  <c r="A10351" i="168"/>
  <c r="J10350" i="168"/>
  <c r="A10350" i="168"/>
  <c r="J10349" i="168"/>
  <c r="A10349" i="168"/>
  <c r="J10348" i="168"/>
  <c r="A10348" i="168"/>
  <c r="J10347" i="168"/>
  <c r="A10347" i="168"/>
  <c r="J10346" i="168"/>
  <c r="A10346" i="168"/>
  <c r="J10345" i="168"/>
  <c r="A10345" i="168"/>
  <c r="J10344" i="168"/>
  <c r="A10344" i="168"/>
  <c r="J10343" i="168"/>
  <c r="A10343" i="168"/>
  <c r="J10342" i="168"/>
  <c r="A10342" i="168"/>
  <c r="J10341" i="168"/>
  <c r="A10341" i="168"/>
  <c r="J10340" i="168"/>
  <c r="A10340" i="168"/>
  <c r="J10339" i="168"/>
  <c r="A10339" i="168"/>
  <c r="J10338" i="168"/>
  <c r="A10338" i="168"/>
  <c r="J10337" i="168"/>
  <c r="A10337" i="168"/>
  <c r="J10336" i="168"/>
  <c r="A10336" i="168"/>
  <c r="J10335" i="168"/>
  <c r="A10335" i="168"/>
  <c r="J10334" i="168"/>
  <c r="A10334" i="168"/>
  <c r="J10333" i="168"/>
  <c r="A10333" i="168"/>
  <c r="J10332" i="168"/>
  <c r="A10332" i="168"/>
  <c r="J10331" i="168"/>
  <c r="A10331" i="168"/>
  <c r="J10330" i="168"/>
  <c r="A10330" i="168"/>
  <c r="J10329" i="168"/>
  <c r="A10329" i="168"/>
  <c r="J10328" i="168"/>
  <c r="A10328" i="168"/>
  <c r="J10327" i="168"/>
  <c r="A10327" i="168"/>
  <c r="J10326" i="168"/>
  <c r="A10326" i="168"/>
  <c r="J10325" i="168"/>
  <c r="A10325" i="168"/>
  <c r="J10324" i="168"/>
  <c r="A10324" i="168"/>
  <c r="J10323" i="168"/>
  <c r="A10323" i="168"/>
  <c r="J10322" i="168"/>
  <c r="A10322" i="168"/>
  <c r="J10321" i="168"/>
  <c r="A10321" i="168"/>
  <c r="J10320" i="168"/>
  <c r="A10320" i="168"/>
  <c r="J10319" i="168"/>
  <c r="A10319" i="168"/>
  <c r="J10318" i="168"/>
  <c r="A10318" i="168"/>
  <c r="J10317" i="168"/>
  <c r="A10317" i="168"/>
  <c r="J10316" i="168"/>
  <c r="A10316" i="168"/>
  <c r="J10315" i="168"/>
  <c r="A10315" i="168"/>
  <c r="J10314" i="168"/>
  <c r="A10314" i="168"/>
  <c r="J10313" i="168"/>
  <c r="A10313" i="168"/>
  <c r="J10312" i="168"/>
  <c r="A10312" i="168"/>
  <c r="J10311" i="168"/>
  <c r="A10311" i="168"/>
  <c r="J10310" i="168"/>
  <c r="A10310" i="168"/>
  <c r="J10309" i="168"/>
  <c r="A10309" i="168"/>
  <c r="J10308" i="168"/>
  <c r="A10308" i="168"/>
  <c r="J10307" i="168"/>
  <c r="A10307" i="168"/>
  <c r="J10306" i="168"/>
  <c r="A10306" i="168"/>
  <c r="J10305" i="168"/>
  <c r="A10305" i="168"/>
  <c r="J10304" i="168"/>
  <c r="A10304" i="168"/>
  <c r="J10303" i="168"/>
  <c r="A10303" i="168"/>
  <c r="J10302" i="168"/>
  <c r="A10302" i="168"/>
  <c r="J10301" i="168"/>
  <c r="A10301" i="168"/>
  <c r="J10300" i="168"/>
  <c r="A10300" i="168"/>
  <c r="J10299" i="168"/>
  <c r="A10299" i="168"/>
  <c r="J10298" i="168"/>
  <c r="A10298" i="168"/>
  <c r="J10297" i="168"/>
  <c r="A10297" i="168"/>
  <c r="J10296" i="168"/>
  <c r="A10296" i="168"/>
  <c r="J10295" i="168"/>
  <c r="A10295" i="168"/>
  <c r="J10294" i="168"/>
  <c r="A10294" i="168"/>
  <c r="J10293" i="168"/>
  <c r="A10293" i="168"/>
  <c r="J10292" i="168"/>
  <c r="A10292" i="168"/>
  <c r="J10291" i="168"/>
  <c r="A10291" i="168"/>
  <c r="J10290" i="168"/>
  <c r="A10290" i="168"/>
  <c r="J10289" i="168"/>
  <c r="A10289" i="168"/>
  <c r="J10288" i="168"/>
  <c r="A10288" i="168"/>
  <c r="J10287" i="168"/>
  <c r="A10287" i="168"/>
  <c r="J10286" i="168"/>
  <c r="A10286" i="168"/>
  <c r="J10285" i="168"/>
  <c r="A10285" i="168"/>
  <c r="J10284" i="168"/>
  <c r="A10284" i="168"/>
  <c r="J10283" i="168"/>
  <c r="A10283" i="168"/>
  <c r="J10282" i="168"/>
  <c r="A10282" i="168"/>
  <c r="J10281" i="168"/>
  <c r="A10281" i="168"/>
  <c r="J10280" i="168"/>
  <c r="A10280" i="168"/>
  <c r="J10279" i="168"/>
  <c r="A10279" i="168"/>
  <c r="J10278" i="168"/>
  <c r="A10278" i="168"/>
  <c r="J10277" i="168"/>
  <c r="A10277" i="168"/>
  <c r="J10276" i="168"/>
  <c r="A10276" i="168"/>
  <c r="J10275" i="168"/>
  <c r="A10275" i="168"/>
  <c r="J10274" i="168"/>
  <c r="A10274" i="168"/>
  <c r="J10273" i="168"/>
  <c r="A10273" i="168"/>
  <c r="J10272" i="168"/>
  <c r="A10272" i="168"/>
  <c r="J10271" i="168"/>
  <c r="A10271" i="168"/>
  <c r="J10270" i="168"/>
  <c r="A10270" i="168"/>
  <c r="J10269" i="168"/>
  <c r="A10269" i="168"/>
  <c r="J10268" i="168"/>
  <c r="A10268" i="168"/>
  <c r="J10267" i="168"/>
  <c r="A10267" i="168"/>
  <c r="J10266" i="168"/>
  <c r="A10266" i="168"/>
  <c r="J10265" i="168"/>
  <c r="A10265" i="168"/>
  <c r="J10264" i="168"/>
  <c r="A10264" i="168"/>
  <c r="J10263" i="168"/>
  <c r="A10263" i="168"/>
  <c r="J10262" i="168"/>
  <c r="A10262" i="168"/>
  <c r="J10261" i="168"/>
  <c r="A10261" i="168"/>
  <c r="J10260" i="168"/>
  <c r="A10260" i="168"/>
  <c r="J10259" i="168"/>
  <c r="A10259" i="168"/>
  <c r="J10258" i="168"/>
  <c r="A10258" i="168"/>
  <c r="J10257" i="168"/>
  <c r="A10257" i="168"/>
  <c r="J10256" i="168"/>
  <c r="A10256" i="168"/>
  <c r="J10255" i="168"/>
  <c r="A10255" i="168"/>
  <c r="J10254" i="168"/>
  <c r="A10254" i="168"/>
  <c r="J10253" i="168"/>
  <c r="A10253" i="168"/>
  <c r="J10252" i="168"/>
  <c r="A10252" i="168"/>
  <c r="J10251" i="168"/>
  <c r="A10251" i="168"/>
  <c r="J10250" i="168"/>
  <c r="A10250" i="168"/>
  <c r="J10249" i="168"/>
  <c r="A10249" i="168"/>
  <c r="J10248" i="168"/>
  <c r="A10248" i="168"/>
  <c r="J10247" i="168"/>
  <c r="A10247" i="168"/>
  <c r="J10246" i="168"/>
  <c r="A10246" i="168"/>
  <c r="J10245" i="168"/>
  <c r="A10245" i="168"/>
  <c r="J10244" i="168"/>
  <c r="A10244" i="168"/>
  <c r="J10243" i="168"/>
  <c r="A10243" i="168"/>
  <c r="J10242" i="168"/>
  <c r="A10242" i="168"/>
  <c r="J10241" i="168"/>
  <c r="A10241" i="168"/>
  <c r="J10240" i="168"/>
  <c r="A10240" i="168"/>
  <c r="J10239" i="168"/>
  <c r="A10239" i="168"/>
  <c r="J10238" i="168"/>
  <c r="A10238" i="168"/>
  <c r="J10237" i="168"/>
  <c r="A10237" i="168"/>
  <c r="J10236" i="168"/>
  <c r="A10236" i="168"/>
  <c r="J10235" i="168"/>
  <c r="A10235" i="168"/>
  <c r="J10234" i="168"/>
  <c r="A10234" i="168"/>
  <c r="J10233" i="168"/>
  <c r="A10233" i="168"/>
  <c r="J10232" i="168"/>
  <c r="A10232" i="168"/>
  <c r="J10231" i="168"/>
  <c r="A10231" i="168"/>
  <c r="J10230" i="168"/>
  <c r="A10230" i="168"/>
  <c r="J10229" i="168"/>
  <c r="A10229" i="168"/>
  <c r="J10228" i="168"/>
  <c r="A10228" i="168"/>
  <c r="J10227" i="168"/>
  <c r="A10227" i="168"/>
  <c r="J10226" i="168"/>
  <c r="A10226" i="168"/>
  <c r="J10225" i="168"/>
  <c r="A10225" i="168"/>
  <c r="J10224" i="168"/>
  <c r="A10224" i="168"/>
  <c r="J10223" i="168"/>
  <c r="A10223" i="168"/>
  <c r="J10222" i="168"/>
  <c r="A10222" i="168"/>
  <c r="J10221" i="168"/>
  <c r="A10221" i="168"/>
  <c r="J10220" i="168"/>
  <c r="A10220" i="168"/>
  <c r="J10219" i="168"/>
  <c r="A10219" i="168"/>
  <c r="J10218" i="168"/>
  <c r="A10218" i="168"/>
  <c r="J10217" i="168"/>
  <c r="A10217" i="168"/>
  <c r="J10216" i="168"/>
  <c r="A10216" i="168"/>
  <c r="J10215" i="168"/>
  <c r="A10215" i="168"/>
  <c r="J10214" i="168"/>
  <c r="A10214" i="168"/>
  <c r="J10213" i="168"/>
  <c r="A10213" i="168"/>
  <c r="J10212" i="168"/>
  <c r="A10212" i="168"/>
  <c r="J10211" i="168"/>
  <c r="A10211" i="168"/>
  <c r="J10210" i="168"/>
  <c r="A10210" i="168"/>
  <c r="J10209" i="168"/>
  <c r="A10209" i="168"/>
  <c r="J10208" i="168"/>
  <c r="A10208" i="168"/>
  <c r="J10207" i="168"/>
  <c r="A10207" i="168"/>
  <c r="J10206" i="168"/>
  <c r="A10206" i="168"/>
  <c r="J10205" i="168"/>
  <c r="A10205" i="168"/>
  <c r="J10204" i="168"/>
  <c r="A10204" i="168"/>
  <c r="J10203" i="168"/>
  <c r="A10203" i="168"/>
  <c r="J10202" i="168"/>
  <c r="A10202" i="168"/>
  <c r="J10201" i="168"/>
  <c r="A10201" i="168"/>
  <c r="J10200" i="168"/>
  <c r="A10200" i="168"/>
  <c r="J10199" i="168"/>
  <c r="A10199" i="168"/>
  <c r="J10198" i="168"/>
  <c r="A10198" i="168"/>
  <c r="J10197" i="168"/>
  <c r="A10197" i="168"/>
  <c r="J10196" i="168"/>
  <c r="A10196" i="168"/>
  <c r="J10195" i="168"/>
  <c r="A10195" i="168"/>
  <c r="J10194" i="168"/>
  <c r="A10194" i="168"/>
  <c r="J10193" i="168"/>
  <c r="A10193" i="168"/>
  <c r="J10192" i="168"/>
  <c r="A10192" i="168"/>
  <c r="J10191" i="168"/>
  <c r="A10191" i="168"/>
  <c r="J10190" i="168"/>
  <c r="A10190" i="168"/>
  <c r="J10189" i="168"/>
  <c r="A10189" i="168"/>
  <c r="J10188" i="168"/>
  <c r="A10188" i="168"/>
  <c r="J10187" i="168"/>
  <c r="A10187" i="168"/>
  <c r="J10186" i="168"/>
  <c r="A10186" i="168"/>
  <c r="J10185" i="168"/>
  <c r="A10185" i="168"/>
  <c r="J10184" i="168"/>
  <c r="A10184" i="168"/>
  <c r="J10183" i="168"/>
  <c r="A10183" i="168"/>
  <c r="J10182" i="168"/>
  <c r="A10182" i="168"/>
  <c r="J10181" i="168"/>
  <c r="A10181" i="168"/>
  <c r="J10180" i="168"/>
  <c r="A10180" i="168"/>
  <c r="J10179" i="168"/>
  <c r="A10179" i="168"/>
  <c r="J10178" i="168"/>
  <c r="A10178" i="168"/>
  <c r="J10177" i="168"/>
  <c r="A10177" i="168"/>
  <c r="J10176" i="168"/>
  <c r="A10176" i="168"/>
  <c r="J10175" i="168"/>
  <c r="A10175" i="168"/>
  <c r="J10174" i="168"/>
  <c r="A10174" i="168"/>
  <c r="J10173" i="168"/>
  <c r="A10173" i="168"/>
  <c r="J10172" i="168"/>
  <c r="A10172" i="168"/>
  <c r="J10171" i="168"/>
  <c r="A10171" i="168"/>
  <c r="J10170" i="168"/>
  <c r="A10170" i="168"/>
  <c r="J10169" i="168"/>
  <c r="A10169" i="168"/>
  <c r="J10168" i="168"/>
  <c r="A10168" i="168"/>
  <c r="J10167" i="168"/>
  <c r="A10167" i="168"/>
  <c r="J10166" i="168"/>
  <c r="A10166" i="168"/>
  <c r="J10165" i="168"/>
  <c r="A10165" i="168"/>
  <c r="J10164" i="168"/>
  <c r="A10164" i="168"/>
  <c r="J10163" i="168"/>
  <c r="A10163" i="168"/>
  <c r="J10162" i="168"/>
  <c r="A10162" i="168"/>
  <c r="J10161" i="168"/>
  <c r="A10161" i="168"/>
  <c r="J10160" i="168"/>
  <c r="A10160" i="168"/>
  <c r="J10159" i="168"/>
  <c r="A10159" i="168"/>
  <c r="J10158" i="168"/>
  <c r="A10158" i="168"/>
  <c r="J10157" i="168"/>
  <c r="A10157" i="168"/>
  <c r="J10156" i="168"/>
  <c r="A10156" i="168"/>
  <c r="J10155" i="168"/>
  <c r="A10155" i="168"/>
  <c r="J10154" i="168"/>
  <c r="A10154" i="168"/>
  <c r="J10153" i="168"/>
  <c r="A10153" i="168"/>
  <c r="J10152" i="168"/>
  <c r="A10152" i="168"/>
  <c r="J10151" i="168"/>
  <c r="A10151" i="168"/>
  <c r="J10150" i="168"/>
  <c r="A10150" i="168"/>
  <c r="J10149" i="168"/>
  <c r="A10149" i="168"/>
  <c r="J10148" i="168"/>
  <c r="A10148" i="168"/>
  <c r="J10147" i="168"/>
  <c r="A10147" i="168"/>
  <c r="J10146" i="168"/>
  <c r="A10146" i="168"/>
  <c r="J10145" i="168"/>
  <c r="A10145" i="168"/>
  <c r="J10144" i="168"/>
  <c r="A10144" i="168"/>
  <c r="J10143" i="168"/>
  <c r="A10143" i="168"/>
  <c r="J10142" i="168"/>
  <c r="A10142" i="168"/>
  <c r="J10141" i="168"/>
  <c r="A10141" i="168"/>
  <c r="J10140" i="168"/>
  <c r="A10140" i="168"/>
  <c r="J10139" i="168"/>
  <c r="A10139" i="168"/>
  <c r="J10138" i="168"/>
  <c r="A10138" i="168"/>
  <c r="J10137" i="168"/>
  <c r="A10137" i="168"/>
  <c r="J10136" i="168"/>
  <c r="A10136" i="168"/>
  <c r="J10135" i="168"/>
  <c r="A10135" i="168"/>
  <c r="J10134" i="168"/>
  <c r="A10134" i="168"/>
  <c r="J10133" i="168"/>
  <c r="A10133" i="168"/>
  <c r="J10132" i="168"/>
  <c r="A10132" i="168"/>
  <c r="J10131" i="168"/>
  <c r="A10131" i="168"/>
  <c r="J10130" i="168"/>
  <c r="A10130" i="168"/>
  <c r="J10129" i="168"/>
  <c r="A10129" i="168"/>
  <c r="J10128" i="168"/>
  <c r="A10128" i="168"/>
  <c r="J10127" i="168"/>
  <c r="A10127" i="168"/>
  <c r="J10126" i="168"/>
  <c r="A10126" i="168"/>
  <c r="J10125" i="168"/>
  <c r="A10125" i="168"/>
  <c r="J10124" i="168"/>
  <c r="A10124" i="168"/>
  <c r="J10123" i="168"/>
  <c r="A10123" i="168"/>
  <c r="J10122" i="168"/>
  <c r="A10122" i="168"/>
  <c r="J10121" i="168"/>
  <c r="A10121" i="168"/>
  <c r="J10120" i="168"/>
  <c r="A10120" i="168"/>
  <c r="J10119" i="168"/>
  <c r="A10119" i="168"/>
  <c r="J10118" i="168"/>
  <c r="A10118" i="168"/>
  <c r="J10117" i="168"/>
  <c r="A10117" i="168"/>
  <c r="J10116" i="168"/>
  <c r="A10116" i="168"/>
  <c r="J10115" i="168"/>
  <c r="A10115" i="168"/>
  <c r="J10114" i="168"/>
  <c r="A10114" i="168"/>
  <c r="J10113" i="168"/>
  <c r="A10113" i="168"/>
  <c r="J10112" i="168"/>
  <c r="A10112" i="168"/>
  <c r="J10111" i="168"/>
  <c r="A10111" i="168"/>
  <c r="J10110" i="168"/>
  <c r="A10110" i="168"/>
  <c r="J10109" i="168"/>
  <c r="A10109" i="168"/>
  <c r="J10108" i="168"/>
  <c r="A10108" i="168"/>
  <c r="J10107" i="168"/>
  <c r="A10107" i="168"/>
  <c r="J10106" i="168"/>
  <c r="A10106" i="168"/>
  <c r="J10105" i="168"/>
  <c r="A10105" i="168"/>
  <c r="J10104" i="168"/>
  <c r="A10104" i="168"/>
  <c r="J10103" i="168"/>
  <c r="A10103" i="168"/>
  <c r="J10102" i="168"/>
  <c r="A10102" i="168"/>
  <c r="J10101" i="168"/>
  <c r="A10101" i="168"/>
  <c r="J10100" i="168"/>
  <c r="A10100" i="168"/>
  <c r="J10099" i="168"/>
  <c r="A10099" i="168"/>
  <c r="J10098" i="168"/>
  <c r="A10098" i="168"/>
  <c r="J10097" i="168"/>
  <c r="A10097" i="168"/>
  <c r="J10096" i="168"/>
  <c r="A10096" i="168"/>
  <c r="J10095" i="168"/>
  <c r="A10095" i="168"/>
  <c r="J10094" i="168"/>
  <c r="A10094" i="168"/>
  <c r="J10093" i="168"/>
  <c r="A10093" i="168"/>
  <c r="J10092" i="168"/>
  <c r="A10092" i="168"/>
  <c r="J10091" i="168"/>
  <c r="A10091" i="168"/>
  <c r="J10090" i="168"/>
  <c r="A10090" i="168"/>
  <c r="J10089" i="168"/>
  <c r="A10089" i="168"/>
  <c r="J10088" i="168"/>
  <c r="A10088" i="168"/>
  <c r="J10087" i="168"/>
  <c r="A10087" i="168"/>
  <c r="J10086" i="168"/>
  <c r="A10086" i="168"/>
  <c r="J10085" i="168"/>
  <c r="A10085" i="168"/>
  <c r="J10084" i="168"/>
  <c r="A10084" i="168"/>
  <c r="J10083" i="168"/>
  <c r="A10083" i="168"/>
  <c r="J10082" i="168"/>
  <c r="A10082" i="168"/>
  <c r="J10081" i="168"/>
  <c r="A10081" i="168"/>
  <c r="J10080" i="168"/>
  <c r="A10080" i="168"/>
  <c r="J10079" i="168"/>
  <c r="A10079" i="168"/>
  <c r="J10078" i="168"/>
  <c r="A10078" i="168"/>
  <c r="J10077" i="168"/>
  <c r="A10077" i="168"/>
  <c r="J10076" i="168"/>
  <c r="A10076" i="168"/>
  <c r="J10075" i="168"/>
  <c r="A10075" i="168"/>
  <c r="J10074" i="168"/>
  <c r="A10074" i="168"/>
  <c r="J10073" i="168"/>
  <c r="A10073" i="168"/>
  <c r="J10072" i="168"/>
  <c r="A10072" i="168"/>
  <c r="J10071" i="168"/>
  <c r="A10071" i="168"/>
  <c r="J10070" i="168"/>
  <c r="A10070" i="168"/>
  <c r="J10069" i="168"/>
  <c r="A10069" i="168"/>
  <c r="J10068" i="168"/>
  <c r="A10068" i="168"/>
  <c r="J10067" i="168"/>
  <c r="A10067" i="168"/>
  <c r="J10066" i="168"/>
  <c r="A10066" i="168"/>
  <c r="J10065" i="168"/>
  <c r="A10065" i="168"/>
  <c r="J10064" i="168"/>
  <c r="A10064" i="168"/>
  <c r="J10063" i="168"/>
  <c r="A10063" i="168"/>
  <c r="J10062" i="168"/>
  <c r="A10062" i="168"/>
  <c r="J10061" i="168"/>
  <c r="A10061" i="168"/>
  <c r="J10060" i="168"/>
  <c r="A10060" i="168"/>
  <c r="J10059" i="168"/>
  <c r="A10059" i="168"/>
  <c r="J10058" i="168"/>
  <c r="A10058" i="168"/>
  <c r="J10057" i="168"/>
  <c r="A10057" i="168"/>
  <c r="J10056" i="168"/>
  <c r="A10056" i="168"/>
  <c r="J10055" i="168"/>
  <c r="A10055" i="168"/>
  <c r="J10054" i="168"/>
  <c r="A10054" i="168"/>
  <c r="J10053" i="168"/>
  <c r="A10053" i="168"/>
  <c r="J10052" i="168"/>
  <c r="A10052" i="168"/>
  <c r="J10051" i="168"/>
  <c r="A10051" i="168"/>
  <c r="J10050" i="168"/>
  <c r="A10050" i="168"/>
  <c r="J10049" i="168"/>
  <c r="A10049" i="168"/>
  <c r="J10048" i="168"/>
  <c r="A10048" i="168"/>
  <c r="J10047" i="168"/>
  <c r="A10047" i="168"/>
  <c r="J10046" i="168"/>
  <c r="A10046" i="168"/>
  <c r="J10045" i="168"/>
  <c r="A10045" i="168"/>
  <c r="J10044" i="168"/>
  <c r="A10044" i="168"/>
  <c r="J10043" i="168"/>
  <c r="A10043" i="168"/>
  <c r="J10042" i="168"/>
  <c r="A10042" i="168"/>
  <c r="J10041" i="168"/>
  <c r="A10041" i="168"/>
  <c r="J10040" i="168"/>
  <c r="A10040" i="168"/>
  <c r="J10039" i="168"/>
  <c r="A10039" i="168"/>
  <c r="J10038" i="168"/>
  <c r="A10038" i="168"/>
  <c r="J10037" i="168"/>
  <c r="A10037" i="168"/>
  <c r="J10036" i="168"/>
  <c r="A10036" i="168"/>
  <c r="J10035" i="168"/>
  <c r="A10035" i="168"/>
  <c r="J10034" i="168"/>
  <c r="A10034" i="168"/>
  <c r="J10033" i="168"/>
  <c r="A10033" i="168"/>
  <c r="J10032" i="168"/>
  <c r="A10032" i="168"/>
  <c r="J10031" i="168"/>
  <c r="A10031" i="168"/>
  <c r="J10030" i="168"/>
  <c r="A10030" i="168"/>
  <c r="J10029" i="168"/>
  <c r="A10029" i="168"/>
  <c r="J10028" i="168"/>
  <c r="A10028" i="168"/>
  <c r="J10027" i="168"/>
  <c r="A10027" i="168"/>
  <c r="J10026" i="168"/>
  <c r="A10026" i="168"/>
  <c r="J10025" i="168"/>
  <c r="A10025" i="168"/>
  <c r="J10024" i="168"/>
  <c r="A10024" i="168"/>
  <c r="J10023" i="168"/>
  <c r="A10023" i="168"/>
  <c r="J10022" i="168"/>
  <c r="A10022" i="168"/>
  <c r="J10021" i="168"/>
  <c r="A10021" i="168"/>
  <c r="J10020" i="168"/>
  <c r="A10020" i="168"/>
  <c r="J10019" i="168"/>
  <c r="A10019" i="168"/>
  <c r="J10018" i="168"/>
  <c r="A10018" i="168"/>
  <c r="J10017" i="168"/>
  <c r="A10017" i="168"/>
  <c r="J10016" i="168"/>
  <c r="A10016" i="168"/>
  <c r="J10015" i="168"/>
  <c r="A10015" i="168"/>
  <c r="J10014" i="168"/>
  <c r="A10014" i="168"/>
  <c r="J10013" i="168"/>
  <c r="A10013" i="168"/>
  <c r="J10012" i="168"/>
  <c r="A10012" i="168"/>
  <c r="J10011" i="168"/>
  <c r="A10011" i="168"/>
  <c r="J10010" i="168"/>
  <c r="A10010" i="168"/>
  <c r="J10009" i="168"/>
  <c r="A10009" i="168"/>
  <c r="J10008" i="168"/>
  <c r="A10008" i="168"/>
  <c r="J10007" i="168"/>
  <c r="A10007" i="168"/>
  <c r="J10006" i="168"/>
  <c r="A10006" i="168"/>
  <c r="J10005" i="168"/>
  <c r="A10005" i="168"/>
  <c r="J10004" i="168"/>
  <c r="A10004" i="168"/>
  <c r="J10003" i="168"/>
  <c r="A10003" i="168"/>
  <c r="J10002" i="168"/>
  <c r="A10002" i="168"/>
  <c r="J10001" i="168"/>
  <c r="A10001" i="168"/>
  <c r="J10000" i="168"/>
  <c r="A10000" i="168"/>
  <c r="J9999" i="168"/>
  <c r="A9999" i="168"/>
  <c r="J9998" i="168"/>
  <c r="A9998" i="168"/>
  <c r="J9997" i="168"/>
  <c r="A9997" i="168"/>
  <c r="J9996" i="168"/>
  <c r="A9996" i="168"/>
  <c r="J9995" i="168"/>
  <c r="A9995" i="168"/>
  <c r="J9994" i="168"/>
  <c r="A9994" i="168"/>
  <c r="J9993" i="168"/>
  <c r="A9993" i="168"/>
  <c r="J9992" i="168"/>
  <c r="A9992" i="168"/>
  <c r="J9991" i="168"/>
  <c r="A9991" i="168"/>
  <c r="J9990" i="168"/>
  <c r="A9990" i="168"/>
  <c r="J9989" i="168"/>
  <c r="A9989" i="168"/>
  <c r="J9988" i="168"/>
  <c r="A9988" i="168"/>
  <c r="J9987" i="168"/>
  <c r="A9987" i="168"/>
  <c r="J9986" i="168"/>
  <c r="A9986" i="168"/>
  <c r="J9985" i="168"/>
  <c r="A9985" i="168"/>
  <c r="J9984" i="168"/>
  <c r="A9984" i="168"/>
  <c r="J9983" i="168"/>
  <c r="A9983" i="168"/>
  <c r="J9982" i="168"/>
  <c r="A9982" i="168"/>
  <c r="J9981" i="168"/>
  <c r="A9981" i="168"/>
  <c r="J9980" i="168"/>
  <c r="A9980" i="168"/>
  <c r="J9979" i="168"/>
  <c r="A9979" i="168"/>
  <c r="J9978" i="168"/>
  <c r="A9978" i="168"/>
  <c r="J9977" i="168"/>
  <c r="A9977" i="168"/>
  <c r="J9976" i="168"/>
  <c r="A9976" i="168"/>
  <c r="J9975" i="168"/>
  <c r="A9975" i="168"/>
  <c r="J9974" i="168"/>
  <c r="A9974" i="168"/>
  <c r="J9973" i="168"/>
  <c r="A9973" i="168"/>
  <c r="J9972" i="168"/>
  <c r="A9972" i="168"/>
  <c r="J9971" i="168"/>
  <c r="A9971" i="168"/>
  <c r="J9970" i="168"/>
  <c r="A9970" i="168"/>
  <c r="J9969" i="168"/>
  <c r="A9969" i="168"/>
  <c r="J9968" i="168"/>
  <c r="A9968" i="168"/>
  <c r="J9967" i="168"/>
  <c r="A9967" i="168"/>
  <c r="J9966" i="168"/>
  <c r="A9966" i="168"/>
  <c r="J9965" i="168"/>
  <c r="A9965" i="168"/>
  <c r="J9964" i="168"/>
  <c r="A9964" i="168"/>
  <c r="J9963" i="168"/>
  <c r="A9963" i="168"/>
  <c r="J9962" i="168"/>
  <c r="A9962" i="168"/>
  <c r="J9961" i="168"/>
  <c r="A9961" i="168"/>
  <c r="J9960" i="168"/>
  <c r="A9960" i="168"/>
  <c r="J9959" i="168"/>
  <c r="A9959" i="168"/>
  <c r="J9958" i="168"/>
  <c r="A9958" i="168"/>
  <c r="J9957" i="168"/>
  <c r="A9957" i="168"/>
  <c r="J9956" i="168"/>
  <c r="A9956" i="168"/>
  <c r="J9955" i="168"/>
  <c r="A9955" i="168"/>
  <c r="J9954" i="168"/>
  <c r="A9954" i="168"/>
  <c r="J9953" i="168"/>
  <c r="A9953" i="168"/>
  <c r="J9952" i="168"/>
  <c r="A9952" i="168"/>
  <c r="J9951" i="168"/>
  <c r="A9951" i="168"/>
  <c r="J9950" i="168"/>
  <c r="A9950" i="168"/>
  <c r="J9949" i="168"/>
  <c r="A9949" i="168"/>
  <c r="J9948" i="168"/>
  <c r="A9948" i="168"/>
  <c r="J9947" i="168"/>
  <c r="A9947" i="168"/>
  <c r="J9946" i="168"/>
  <c r="A9946" i="168"/>
  <c r="J9945" i="168"/>
  <c r="A9945" i="168"/>
  <c r="J9944" i="168"/>
  <c r="A9944" i="168"/>
  <c r="J9943" i="168"/>
  <c r="A9943" i="168"/>
  <c r="J9942" i="168"/>
  <c r="A9942" i="168"/>
  <c r="J9941" i="168"/>
  <c r="A9941" i="168"/>
  <c r="J9940" i="168"/>
  <c r="A9940" i="168"/>
  <c r="J9939" i="168"/>
  <c r="A9939" i="168"/>
  <c r="J9938" i="168"/>
  <c r="A9938" i="168"/>
  <c r="J9937" i="168"/>
  <c r="A9937" i="168"/>
  <c r="J9936" i="168"/>
  <c r="A9936" i="168"/>
  <c r="J9935" i="168"/>
  <c r="A9935" i="168"/>
  <c r="J9934" i="168"/>
  <c r="A9934" i="168"/>
  <c r="J9933" i="168"/>
  <c r="A9933" i="168"/>
  <c r="J9932" i="168"/>
  <c r="A9932" i="168"/>
  <c r="J9931" i="168"/>
  <c r="A9931" i="168"/>
  <c r="J9930" i="168"/>
  <c r="A9930" i="168"/>
  <c r="J9929" i="168"/>
  <c r="A9929" i="168"/>
  <c r="J9928" i="168"/>
  <c r="A9928" i="168"/>
  <c r="J9927" i="168"/>
  <c r="A9927" i="168"/>
  <c r="J9926" i="168"/>
  <c r="A9926" i="168"/>
  <c r="J9925" i="168"/>
  <c r="A9925" i="168"/>
  <c r="J9924" i="168"/>
  <c r="A9924" i="168"/>
  <c r="J9923" i="168"/>
  <c r="A9923" i="168"/>
  <c r="J9922" i="168"/>
  <c r="A9922" i="168"/>
  <c r="J9921" i="168"/>
  <c r="A9921" i="168"/>
  <c r="J9920" i="168"/>
  <c r="A9920" i="168"/>
  <c r="J9919" i="168"/>
  <c r="A9919" i="168"/>
  <c r="J9918" i="168"/>
  <c r="A9918" i="168"/>
  <c r="J9917" i="168"/>
  <c r="A9917" i="168"/>
  <c r="J9916" i="168"/>
  <c r="A9916" i="168"/>
  <c r="J9915" i="168"/>
  <c r="A9915" i="168"/>
  <c r="J9914" i="168"/>
  <c r="A9914" i="168"/>
  <c r="J9913" i="168"/>
  <c r="A9913" i="168"/>
  <c r="J9912" i="168"/>
  <c r="A9912" i="168"/>
  <c r="J9911" i="168"/>
  <c r="A9911" i="168"/>
  <c r="J9910" i="168"/>
  <c r="A9910" i="168"/>
  <c r="J9909" i="168"/>
  <c r="A9909" i="168"/>
  <c r="J9908" i="168"/>
  <c r="A9908" i="168"/>
  <c r="J9907" i="168"/>
  <c r="A9907" i="168"/>
  <c r="J9906" i="168"/>
  <c r="A9906" i="168"/>
  <c r="J9905" i="168"/>
  <c r="A9905" i="168"/>
  <c r="J9904" i="168"/>
  <c r="A9904" i="168"/>
  <c r="J9903" i="168"/>
  <c r="A9903" i="168"/>
  <c r="J9902" i="168"/>
  <c r="A9902" i="168"/>
  <c r="J9901" i="168"/>
  <c r="A9901" i="168"/>
  <c r="J9900" i="168"/>
  <c r="A9900" i="168"/>
  <c r="J9899" i="168"/>
  <c r="A9899" i="168"/>
  <c r="J9898" i="168"/>
  <c r="A9898" i="168"/>
  <c r="J9897" i="168"/>
  <c r="A9897" i="168"/>
  <c r="J9896" i="168"/>
  <c r="A9896" i="168"/>
  <c r="J9895" i="168"/>
  <c r="A9895" i="168"/>
  <c r="J9894" i="168"/>
  <c r="A9894" i="168"/>
  <c r="J9893" i="168"/>
  <c r="A9893" i="168"/>
  <c r="J9892" i="168"/>
  <c r="A9892" i="168"/>
  <c r="J9891" i="168"/>
  <c r="A9891" i="168"/>
  <c r="J9890" i="168"/>
  <c r="A9890" i="168"/>
  <c r="J9889" i="168"/>
  <c r="A9889" i="168"/>
  <c r="J9888" i="168"/>
  <c r="A9888" i="168"/>
  <c r="J9887" i="168"/>
  <c r="A9887" i="168"/>
  <c r="J9886" i="168"/>
  <c r="A9886" i="168"/>
  <c r="J9885" i="168"/>
  <c r="A9885" i="168"/>
  <c r="J9884" i="168"/>
  <c r="A9884" i="168"/>
  <c r="J9883" i="168"/>
  <c r="A9883" i="168"/>
  <c r="J9882" i="168"/>
  <c r="A9882" i="168"/>
  <c r="J9881" i="168"/>
  <c r="A9881" i="168"/>
  <c r="J9880" i="168"/>
  <c r="A9880" i="168"/>
  <c r="J9879" i="168"/>
  <c r="A9879" i="168"/>
  <c r="J9878" i="168"/>
  <c r="A9878" i="168"/>
  <c r="J9877" i="168"/>
  <c r="A9877" i="168"/>
  <c r="J9876" i="168"/>
  <c r="A9876" i="168"/>
  <c r="J9875" i="168"/>
  <c r="A9875" i="168"/>
  <c r="J9874" i="168"/>
  <c r="A9874" i="168"/>
  <c r="J9873" i="168"/>
  <c r="A9873" i="168"/>
  <c r="J9872" i="168"/>
  <c r="A9872" i="168"/>
  <c r="J9871" i="168"/>
  <c r="A9871" i="168"/>
  <c r="J9870" i="168"/>
  <c r="A9870" i="168"/>
  <c r="J9869" i="168"/>
  <c r="A9869" i="168"/>
  <c r="J9868" i="168"/>
  <c r="A9868" i="168"/>
  <c r="J9867" i="168"/>
  <c r="A9867" i="168"/>
  <c r="J9866" i="168"/>
  <c r="A9866" i="168"/>
  <c r="J9865" i="168"/>
  <c r="A9865" i="168"/>
  <c r="J9864" i="168"/>
  <c r="A9864" i="168"/>
  <c r="J9863" i="168"/>
  <c r="A9863" i="168"/>
  <c r="J9862" i="168"/>
  <c r="A9862" i="168"/>
  <c r="J9861" i="168"/>
  <c r="A9861" i="168"/>
  <c r="J9860" i="168"/>
  <c r="A9860" i="168"/>
  <c r="J9859" i="168"/>
  <c r="A9859" i="168"/>
  <c r="J9858" i="168"/>
  <c r="A9858" i="168"/>
  <c r="J9857" i="168"/>
  <c r="A9857" i="168"/>
  <c r="J9856" i="168"/>
  <c r="A9856" i="168"/>
  <c r="J9855" i="168"/>
  <c r="A9855" i="168"/>
  <c r="J9854" i="168"/>
  <c r="A9854" i="168"/>
  <c r="J9853" i="168"/>
  <c r="A9853" i="168"/>
  <c r="J9852" i="168"/>
  <c r="A9852" i="168"/>
  <c r="J9851" i="168"/>
  <c r="A9851" i="168"/>
  <c r="J9850" i="168"/>
  <c r="A9850" i="168"/>
  <c r="J9849" i="168"/>
  <c r="A9849" i="168"/>
  <c r="J9848" i="168"/>
  <c r="A9848" i="168"/>
  <c r="J9847" i="168"/>
  <c r="A9847" i="168"/>
  <c r="J9846" i="168"/>
  <c r="A9846" i="168"/>
  <c r="J9845" i="168"/>
  <c r="A9845" i="168"/>
  <c r="J9844" i="168"/>
  <c r="A9844" i="168"/>
  <c r="J9843" i="168"/>
  <c r="A9843" i="168"/>
  <c r="J9842" i="168"/>
  <c r="A9842" i="168"/>
  <c r="J9841" i="168"/>
  <c r="A9841" i="168"/>
  <c r="J9840" i="168"/>
  <c r="A9840" i="168"/>
  <c r="J9839" i="168"/>
  <c r="A9839" i="168"/>
  <c r="J9838" i="168"/>
  <c r="A9838" i="168"/>
  <c r="J9837" i="168"/>
  <c r="A9837" i="168"/>
  <c r="J9836" i="168"/>
  <c r="A9836" i="168"/>
  <c r="J9835" i="168"/>
  <c r="A9835" i="168"/>
  <c r="J9834" i="168"/>
  <c r="A9834" i="168"/>
  <c r="J9833" i="168"/>
  <c r="A9833" i="168"/>
  <c r="J9832" i="168"/>
  <c r="A9832" i="168"/>
  <c r="J9831" i="168"/>
  <c r="A9831" i="168"/>
  <c r="J9830" i="168"/>
  <c r="A9830" i="168"/>
  <c r="J9829" i="168"/>
  <c r="A9829" i="168"/>
  <c r="J9828" i="168"/>
  <c r="A9828" i="168"/>
  <c r="J9827" i="168"/>
  <c r="A9827" i="168"/>
  <c r="J9826" i="168"/>
  <c r="A9826" i="168"/>
  <c r="J9825" i="168"/>
  <c r="A9825" i="168"/>
  <c r="J9824" i="168"/>
  <c r="A9824" i="168"/>
  <c r="J9823" i="168"/>
  <c r="A9823" i="168"/>
  <c r="J9822" i="168"/>
  <c r="A9822" i="168"/>
  <c r="J9821" i="168"/>
  <c r="A9821" i="168"/>
  <c r="J9820" i="168"/>
  <c r="A9820" i="168"/>
  <c r="J9819" i="168"/>
  <c r="A9819" i="168"/>
  <c r="J9818" i="168"/>
  <c r="A9818" i="168"/>
  <c r="J9817" i="168"/>
  <c r="A9817" i="168"/>
  <c r="J9816" i="168"/>
  <c r="A9816" i="168"/>
  <c r="J9815" i="168"/>
  <c r="A9815" i="168"/>
  <c r="J9814" i="168"/>
  <c r="A9814" i="168"/>
  <c r="J9813" i="168"/>
  <c r="A9813" i="168"/>
  <c r="J9812" i="168"/>
  <c r="A9812" i="168"/>
  <c r="J9811" i="168"/>
  <c r="A9811" i="168"/>
  <c r="J9810" i="168"/>
  <c r="A9810" i="168"/>
  <c r="J9809" i="168"/>
  <c r="A9809" i="168"/>
  <c r="J9808" i="168"/>
  <c r="A9808" i="168"/>
  <c r="J9807" i="168"/>
  <c r="A9807" i="168"/>
  <c r="J9806" i="168"/>
  <c r="A9806" i="168"/>
  <c r="J9805" i="168"/>
  <c r="A9805" i="168"/>
  <c r="J9804" i="168"/>
  <c r="A9804" i="168"/>
  <c r="J9803" i="168"/>
  <c r="A9803" i="168"/>
  <c r="J9802" i="168"/>
  <c r="A9802" i="168"/>
  <c r="J9801" i="168"/>
  <c r="A9801" i="168"/>
  <c r="J9800" i="168"/>
  <c r="A9800" i="168"/>
  <c r="J9799" i="168"/>
  <c r="A9799" i="168"/>
  <c r="J9798" i="168"/>
  <c r="A9798" i="168"/>
  <c r="J9797" i="168"/>
  <c r="A9797" i="168"/>
  <c r="J9796" i="168"/>
  <c r="A9796" i="168"/>
  <c r="J9795" i="168"/>
  <c r="A9795" i="168"/>
  <c r="J9794" i="168"/>
  <c r="A9794" i="168"/>
  <c r="J9793" i="168"/>
  <c r="A9793" i="168"/>
  <c r="J9792" i="168"/>
  <c r="A9792" i="168"/>
  <c r="J9791" i="168"/>
  <c r="A9791" i="168"/>
  <c r="J9790" i="168"/>
  <c r="A9790" i="168"/>
  <c r="J9789" i="168"/>
  <c r="A9789" i="168"/>
  <c r="J9788" i="168"/>
  <c r="A9788" i="168"/>
  <c r="J9787" i="168"/>
  <c r="A9787" i="168"/>
  <c r="J9786" i="168"/>
  <c r="A9786" i="168"/>
  <c r="J9785" i="168"/>
  <c r="A9785" i="168"/>
  <c r="J9784" i="168"/>
  <c r="A9784" i="168"/>
  <c r="J9783" i="168"/>
  <c r="A9783" i="168"/>
  <c r="J9782" i="168"/>
  <c r="A9782" i="168"/>
  <c r="J9781" i="168"/>
  <c r="A9781" i="168"/>
  <c r="J9780" i="168"/>
  <c r="A9780" i="168"/>
  <c r="J9779" i="168"/>
  <c r="A9779" i="168"/>
  <c r="J9778" i="168"/>
  <c r="A9778" i="168"/>
  <c r="J9777" i="168"/>
  <c r="A9777" i="168"/>
  <c r="J9776" i="168"/>
  <c r="A9776" i="168"/>
  <c r="J9775" i="168"/>
  <c r="A9775" i="168"/>
  <c r="J9774" i="168"/>
  <c r="A9774" i="168"/>
  <c r="J9773" i="168"/>
  <c r="A9773" i="168"/>
  <c r="J9772" i="168"/>
  <c r="A9772" i="168"/>
  <c r="J9771" i="168"/>
  <c r="A9771" i="168"/>
  <c r="J9770" i="168"/>
  <c r="A9770" i="168"/>
  <c r="J9769" i="168"/>
  <c r="A9769" i="168"/>
  <c r="J9768" i="168"/>
  <c r="A9768" i="168"/>
  <c r="J9767" i="168"/>
  <c r="A9767" i="168"/>
  <c r="J9766" i="168"/>
  <c r="A9766" i="168"/>
  <c r="J9765" i="168"/>
  <c r="A9765" i="168"/>
  <c r="J9764" i="168"/>
  <c r="A9764" i="168"/>
  <c r="J9763" i="168"/>
  <c r="A9763" i="168"/>
  <c r="J9762" i="168"/>
  <c r="A9762" i="168"/>
  <c r="J9761" i="168"/>
  <c r="A9761" i="168"/>
  <c r="J9760" i="168"/>
  <c r="A9760" i="168"/>
  <c r="J9759" i="168"/>
  <c r="A9759" i="168"/>
  <c r="J9758" i="168"/>
  <c r="A9758" i="168"/>
  <c r="J9757" i="168"/>
  <c r="A9757" i="168"/>
  <c r="J9756" i="168"/>
  <c r="A9756" i="168"/>
  <c r="J9755" i="168"/>
  <c r="A9755" i="168"/>
  <c r="J9754" i="168"/>
  <c r="A9754" i="168"/>
  <c r="J9753" i="168"/>
  <c r="A9753" i="168"/>
  <c r="J9752" i="168"/>
  <c r="A9752" i="168"/>
  <c r="J9751" i="168"/>
  <c r="A9751" i="168"/>
  <c r="J9750" i="168"/>
  <c r="A9750" i="168"/>
  <c r="J9749" i="168"/>
  <c r="A9749" i="168"/>
  <c r="J9748" i="168"/>
  <c r="A9748" i="168"/>
  <c r="J9747" i="168"/>
  <c r="A9747" i="168"/>
  <c r="J9746" i="168"/>
  <c r="A9746" i="168"/>
  <c r="J9745" i="168"/>
  <c r="A9745" i="168"/>
  <c r="J9744" i="168"/>
  <c r="A9744" i="168"/>
  <c r="J9743" i="168"/>
  <c r="A9743" i="168"/>
  <c r="J9742" i="168"/>
  <c r="A9742" i="168"/>
  <c r="J9741" i="168"/>
  <c r="A9741" i="168"/>
  <c r="J9740" i="168"/>
  <c r="A9740" i="168"/>
  <c r="J9739" i="168"/>
  <c r="A9739" i="168"/>
  <c r="J9738" i="168"/>
  <c r="A9738" i="168"/>
  <c r="J9737" i="168"/>
  <c r="A9737" i="168"/>
  <c r="J9736" i="168"/>
  <c r="A9736" i="168"/>
  <c r="J9735" i="168"/>
  <c r="A9735" i="168"/>
  <c r="J9734" i="168"/>
  <c r="A9734" i="168"/>
  <c r="J9733" i="168"/>
  <c r="A9733" i="168"/>
  <c r="J9732" i="168"/>
  <c r="A9732" i="168"/>
  <c r="J9731" i="168"/>
  <c r="A9731" i="168"/>
  <c r="J9730" i="168"/>
  <c r="A9730" i="168"/>
  <c r="J9729" i="168"/>
  <c r="A9729" i="168"/>
  <c r="J9728" i="168"/>
  <c r="A9728" i="168"/>
  <c r="J9727" i="168"/>
  <c r="A9727" i="168"/>
  <c r="J9726" i="168"/>
  <c r="A9726" i="168"/>
  <c r="J9725" i="168"/>
  <c r="A9725" i="168"/>
  <c r="J9724" i="168"/>
  <c r="A9724" i="168"/>
  <c r="J9723" i="168"/>
  <c r="A9723" i="168"/>
  <c r="J9722" i="168"/>
  <c r="A9722" i="168"/>
  <c r="J9721" i="168"/>
  <c r="A9721" i="168"/>
  <c r="J9720" i="168"/>
  <c r="A9720" i="168"/>
  <c r="J9719" i="168"/>
  <c r="A9719" i="168"/>
  <c r="J9718" i="168"/>
  <c r="A9718" i="168"/>
  <c r="J9717" i="168"/>
  <c r="A9717" i="168"/>
  <c r="J9716" i="168"/>
  <c r="A9716" i="168"/>
  <c r="J9715" i="168"/>
  <c r="A9715" i="168"/>
  <c r="J9714" i="168"/>
  <c r="A9714" i="168"/>
  <c r="J9713" i="168"/>
  <c r="A9713" i="168"/>
  <c r="J9712" i="168"/>
  <c r="A9712" i="168"/>
  <c r="J9711" i="168"/>
  <c r="A9711" i="168"/>
  <c r="J9710" i="168"/>
  <c r="A9710" i="168"/>
  <c r="J9709" i="168"/>
  <c r="A9709" i="168"/>
  <c r="J9708" i="168"/>
  <c r="A9708" i="168"/>
  <c r="J9707" i="168"/>
  <c r="A9707" i="168"/>
  <c r="J9706" i="168"/>
  <c r="A9706" i="168"/>
  <c r="J9705" i="168"/>
  <c r="A9705" i="168"/>
  <c r="J9704" i="168"/>
  <c r="A9704" i="168"/>
  <c r="J9703" i="168"/>
  <c r="A9703" i="168"/>
  <c r="J9702" i="168"/>
  <c r="A9702" i="168"/>
  <c r="J9701" i="168"/>
  <c r="A9701" i="168"/>
  <c r="J9700" i="168"/>
  <c r="A9700" i="168"/>
  <c r="J9699" i="168"/>
  <c r="A9699" i="168"/>
  <c r="J9698" i="168"/>
  <c r="A9698" i="168"/>
  <c r="J9697" i="168"/>
  <c r="A9697" i="168"/>
  <c r="J9696" i="168"/>
  <c r="A9696" i="168"/>
  <c r="J9695" i="168"/>
  <c r="A9695" i="168"/>
  <c r="J9694" i="168"/>
  <c r="A9694" i="168"/>
  <c r="J9693" i="168"/>
  <c r="A9693" i="168"/>
  <c r="J9692" i="168"/>
  <c r="A9692" i="168"/>
  <c r="J9691" i="168"/>
  <c r="A9691" i="168"/>
  <c r="J9690" i="168"/>
  <c r="A9690" i="168"/>
  <c r="J9689" i="168"/>
  <c r="A9689" i="168"/>
  <c r="J9688" i="168"/>
  <c r="A9688" i="168"/>
  <c r="J9687" i="168"/>
  <c r="A9687" i="168"/>
  <c r="J9686" i="168"/>
  <c r="A9686" i="168"/>
  <c r="J9685" i="168"/>
  <c r="A9685" i="168"/>
  <c r="J9684" i="168"/>
  <c r="A9684" i="168"/>
  <c r="J9683" i="168"/>
  <c r="A9683" i="168"/>
  <c r="J9682" i="168"/>
  <c r="A9682" i="168"/>
  <c r="J9681" i="168"/>
  <c r="A9681" i="168"/>
  <c r="J9680" i="168"/>
  <c r="A9680" i="168"/>
  <c r="J9679" i="168"/>
  <c r="A9679" i="168"/>
  <c r="J9678" i="168"/>
  <c r="A9678" i="168"/>
  <c r="J9677" i="168"/>
  <c r="A9677" i="168"/>
  <c r="J9676" i="168"/>
  <c r="A9676" i="168"/>
  <c r="J9675" i="168"/>
  <c r="A9675" i="168"/>
  <c r="J9674" i="168"/>
  <c r="A9674" i="168"/>
  <c r="J9673" i="168"/>
  <c r="A9673" i="168"/>
  <c r="J9672" i="168"/>
  <c r="A9672" i="168"/>
  <c r="J9671" i="168"/>
  <c r="A9671" i="168"/>
  <c r="J9670" i="168"/>
  <c r="A9670" i="168"/>
  <c r="J9669" i="168"/>
  <c r="A9669" i="168"/>
  <c r="J9668" i="168"/>
  <c r="A9668" i="168"/>
  <c r="J9667" i="168"/>
  <c r="A9667" i="168"/>
  <c r="J9666" i="168"/>
  <c r="A9666" i="168"/>
  <c r="J9665" i="168"/>
  <c r="A9665" i="168"/>
  <c r="J9664" i="168"/>
  <c r="A9664" i="168"/>
  <c r="J9663" i="168"/>
  <c r="A9663" i="168"/>
  <c r="J9662" i="168"/>
  <c r="A9662" i="168"/>
  <c r="J9661" i="168"/>
  <c r="A9661" i="168"/>
  <c r="J9660" i="168"/>
  <c r="A9660" i="168"/>
  <c r="J9659" i="168"/>
  <c r="A9659" i="168"/>
  <c r="J9658" i="168"/>
  <c r="A9658" i="168"/>
  <c r="J9657" i="168"/>
  <c r="A9657" i="168"/>
  <c r="J9656" i="168"/>
  <c r="A9656" i="168"/>
  <c r="J9655" i="168"/>
  <c r="A9655" i="168"/>
  <c r="J9654" i="168"/>
  <c r="A9654" i="168"/>
  <c r="J9653" i="168"/>
  <c r="A9653" i="168"/>
  <c r="J9652" i="168"/>
  <c r="A9652" i="168"/>
  <c r="J9651" i="168"/>
  <c r="A9651" i="168"/>
  <c r="J9650" i="168"/>
  <c r="A9650" i="168"/>
  <c r="J9649" i="168"/>
  <c r="A9649" i="168"/>
  <c r="J9648" i="168"/>
  <c r="A9648" i="168"/>
  <c r="J9647" i="168"/>
  <c r="A9647" i="168"/>
  <c r="J9646" i="168"/>
  <c r="A9646" i="168"/>
  <c r="J9645" i="168"/>
  <c r="A9645" i="168"/>
  <c r="J9644" i="168"/>
  <c r="A9644" i="168"/>
  <c r="J9643" i="168"/>
  <c r="A9643" i="168"/>
  <c r="J9642" i="168"/>
  <c r="A9642" i="168"/>
  <c r="J9641" i="168"/>
  <c r="A9641" i="168"/>
  <c r="J9640" i="168"/>
  <c r="A9640" i="168"/>
  <c r="J9639" i="168"/>
  <c r="A9639" i="168"/>
  <c r="J9638" i="168"/>
  <c r="A9638" i="168"/>
  <c r="J9637" i="168"/>
  <c r="A9637" i="168"/>
  <c r="J9636" i="168"/>
  <c r="A9636" i="168"/>
  <c r="J9635" i="168"/>
  <c r="A9635" i="168"/>
  <c r="J9634" i="168"/>
  <c r="A9634" i="168"/>
  <c r="J9633" i="168"/>
  <c r="A9633" i="168"/>
  <c r="J9632" i="168"/>
  <c r="A9632" i="168"/>
  <c r="J9631" i="168"/>
  <c r="A9631" i="168"/>
  <c r="J9630" i="168"/>
  <c r="A9630" i="168"/>
  <c r="J9629" i="168"/>
  <c r="A9629" i="168"/>
  <c r="J9628" i="168"/>
  <c r="A9628" i="168"/>
  <c r="J9627" i="168"/>
  <c r="A9627" i="168"/>
  <c r="J9626" i="168"/>
  <c r="A9626" i="168"/>
  <c r="J9625" i="168"/>
  <c r="A9625" i="168"/>
  <c r="J9624" i="168"/>
  <c r="A9624" i="168"/>
  <c r="J9623" i="168"/>
  <c r="A9623" i="168"/>
  <c r="J9622" i="168"/>
  <c r="A9622" i="168"/>
  <c r="J9621" i="168"/>
  <c r="A9621" i="168"/>
  <c r="J9620" i="168"/>
  <c r="A9620" i="168"/>
  <c r="J9619" i="168"/>
  <c r="A9619" i="168"/>
  <c r="J9618" i="168"/>
  <c r="A9618" i="168"/>
  <c r="J9617" i="168"/>
  <c r="A9617" i="168"/>
  <c r="J9616" i="168"/>
  <c r="A9616" i="168"/>
  <c r="J9615" i="168"/>
  <c r="A9615" i="168"/>
  <c r="J9614" i="168"/>
  <c r="A9614" i="168"/>
  <c r="J9613" i="168"/>
  <c r="A9613" i="168"/>
  <c r="J9612" i="168"/>
  <c r="A9612" i="168"/>
  <c r="J9611" i="168"/>
  <c r="A9611" i="168"/>
  <c r="J9610" i="168"/>
  <c r="A9610" i="168"/>
  <c r="J9609" i="168"/>
  <c r="A9609" i="168"/>
  <c r="J9608" i="168"/>
  <c r="A9608" i="168"/>
  <c r="J9607" i="168"/>
  <c r="A9607" i="168"/>
  <c r="J9606" i="168"/>
  <c r="A9606" i="168"/>
  <c r="J9605" i="168"/>
  <c r="A9605" i="168"/>
  <c r="J9604" i="168"/>
  <c r="A9604" i="168"/>
  <c r="J9603" i="168"/>
  <c r="A9603" i="168"/>
  <c r="J9602" i="168"/>
  <c r="A9602" i="168"/>
  <c r="J9601" i="168"/>
  <c r="A9601" i="168"/>
  <c r="J9600" i="168"/>
  <c r="A9600" i="168"/>
  <c r="J9599" i="168"/>
  <c r="A9599" i="168"/>
  <c r="J9598" i="168"/>
  <c r="A9598" i="168"/>
  <c r="J9597" i="168"/>
  <c r="A9597" i="168"/>
  <c r="J9596" i="168"/>
  <c r="A9596" i="168"/>
  <c r="J9595" i="168"/>
  <c r="A9595" i="168"/>
  <c r="J9594" i="168"/>
  <c r="A9594" i="168"/>
  <c r="J9593" i="168"/>
  <c r="A9593" i="168"/>
  <c r="J9592" i="168"/>
  <c r="A9592" i="168"/>
  <c r="J9591" i="168"/>
  <c r="A9591" i="168"/>
  <c r="J9590" i="168"/>
  <c r="A9590" i="168"/>
  <c r="J9589" i="168"/>
  <c r="A9589" i="168"/>
  <c r="J9588" i="168"/>
  <c r="A9588" i="168"/>
  <c r="J9587" i="168"/>
  <c r="A9587" i="168"/>
  <c r="J9586" i="168"/>
  <c r="A9586" i="168"/>
  <c r="J9585" i="168"/>
  <c r="A9585" i="168"/>
  <c r="J9584" i="168"/>
  <c r="A9584" i="168"/>
  <c r="J9583" i="168"/>
  <c r="A9583" i="168"/>
  <c r="J9582" i="168"/>
  <c r="A9582" i="168"/>
  <c r="J9581" i="168"/>
  <c r="A9581" i="168"/>
  <c r="J9580" i="168"/>
  <c r="A9580" i="168"/>
  <c r="J9579" i="168"/>
  <c r="A9579" i="168"/>
  <c r="J9578" i="168"/>
  <c r="A9578" i="168"/>
  <c r="J9577" i="168"/>
  <c r="A9577" i="168"/>
  <c r="J9576" i="168"/>
  <c r="A9576" i="168"/>
  <c r="J9575" i="168"/>
  <c r="A9575" i="168"/>
  <c r="J9574" i="168"/>
  <c r="A9574" i="168"/>
  <c r="J9573" i="168"/>
  <c r="A9573" i="168"/>
  <c r="J9572" i="168"/>
  <c r="A9572" i="168"/>
  <c r="J9571" i="168"/>
  <c r="A9571" i="168"/>
  <c r="J9570" i="168"/>
  <c r="A9570" i="168"/>
  <c r="J9569" i="168"/>
  <c r="A9569" i="168"/>
  <c r="J9568" i="168"/>
  <c r="A9568" i="168"/>
  <c r="J9567" i="168"/>
  <c r="A9567" i="168"/>
  <c r="J9566" i="168"/>
  <c r="A9566" i="168"/>
  <c r="J9565" i="168"/>
  <c r="A9565" i="168"/>
  <c r="J9564" i="168"/>
  <c r="A9564" i="168"/>
  <c r="J9563" i="168"/>
  <c r="A9563" i="168"/>
  <c r="J9562" i="168"/>
  <c r="A9562" i="168"/>
  <c r="J9561" i="168"/>
  <c r="A9561" i="168"/>
  <c r="J9560" i="168"/>
  <c r="A9560" i="168"/>
  <c r="J9559" i="168"/>
  <c r="A9559" i="168"/>
  <c r="J9558" i="168"/>
  <c r="J9557" i="168"/>
  <c r="A9557" i="168"/>
  <c r="J9556" i="168"/>
  <c r="A9556" i="168"/>
  <c r="J9555" i="168"/>
  <c r="A9555" i="168"/>
  <c r="J9554" i="168"/>
  <c r="A9554" i="168"/>
  <c r="J9553" i="168"/>
  <c r="A9553" i="168"/>
  <c r="J9552" i="168"/>
  <c r="A9552" i="168"/>
  <c r="J9551" i="168"/>
  <c r="A9551" i="168"/>
  <c r="J9550" i="168"/>
  <c r="A9550" i="168"/>
  <c r="J9549" i="168"/>
  <c r="A9549" i="168"/>
  <c r="J9548" i="168"/>
  <c r="A9548" i="168"/>
  <c r="J9547" i="168"/>
  <c r="A9547" i="168"/>
  <c r="J9546" i="168"/>
  <c r="A9546" i="168"/>
  <c r="J9545" i="168"/>
  <c r="A9545" i="168"/>
  <c r="J9544" i="168"/>
  <c r="A9544" i="168"/>
  <c r="J9543" i="168"/>
  <c r="A9543" i="168"/>
  <c r="J9542" i="168"/>
  <c r="A9542" i="168"/>
  <c r="J9541" i="168"/>
  <c r="A9541" i="168"/>
  <c r="J9540" i="168"/>
  <c r="A9540" i="168"/>
  <c r="J9539" i="168"/>
  <c r="A9539" i="168"/>
  <c r="J9538" i="168"/>
  <c r="A9538" i="168"/>
  <c r="J9537" i="168"/>
  <c r="A9537" i="168"/>
  <c r="J9536" i="168"/>
  <c r="A9536" i="168"/>
  <c r="J9535" i="168"/>
  <c r="A9535" i="168"/>
  <c r="J9534" i="168"/>
  <c r="A9534" i="168"/>
  <c r="J9533" i="168"/>
  <c r="A9533" i="168"/>
  <c r="J9532" i="168"/>
  <c r="A9532" i="168"/>
  <c r="J9531" i="168"/>
  <c r="A9531" i="168"/>
  <c r="J9530" i="168"/>
  <c r="A9530" i="168"/>
  <c r="J9529" i="168"/>
  <c r="A9529" i="168"/>
  <c r="J9528" i="168"/>
  <c r="A9528" i="168"/>
  <c r="J9527" i="168"/>
  <c r="A9527" i="168"/>
  <c r="J9526" i="168"/>
  <c r="A9526" i="168"/>
  <c r="J9525" i="168"/>
  <c r="A9525" i="168"/>
  <c r="J9524" i="168"/>
  <c r="A9524" i="168"/>
  <c r="J9523" i="168"/>
  <c r="A9523" i="168"/>
  <c r="J9522" i="168"/>
  <c r="A9522" i="168"/>
  <c r="J9521" i="168"/>
  <c r="A9521" i="168"/>
  <c r="J9520" i="168"/>
  <c r="A9520" i="168"/>
  <c r="J9519" i="168"/>
  <c r="A9519" i="168"/>
  <c r="J9518" i="168"/>
  <c r="A9518" i="168"/>
  <c r="J9517" i="168"/>
  <c r="A9517" i="168"/>
  <c r="J9516" i="168"/>
  <c r="A9516" i="168"/>
  <c r="J9515" i="168"/>
  <c r="A9515" i="168"/>
  <c r="J9514" i="168"/>
  <c r="A9514" i="168"/>
  <c r="J9513" i="168"/>
  <c r="A9513" i="168"/>
  <c r="J9512" i="168"/>
  <c r="A9512" i="168"/>
  <c r="J9511" i="168"/>
  <c r="A9511" i="168"/>
  <c r="J9510" i="168"/>
  <c r="A9510" i="168"/>
  <c r="J9509" i="168"/>
  <c r="A9509" i="168"/>
  <c r="J9508" i="168"/>
  <c r="A9508" i="168"/>
  <c r="J9507" i="168"/>
  <c r="A9507" i="168"/>
  <c r="J9506" i="168"/>
  <c r="A9506" i="168"/>
  <c r="J9505" i="168"/>
  <c r="A9505" i="168"/>
  <c r="J9504" i="168"/>
  <c r="A9504" i="168"/>
  <c r="J9503" i="168"/>
  <c r="A9503" i="168"/>
  <c r="J9502" i="168"/>
  <c r="A9502" i="168"/>
  <c r="J9501" i="168"/>
  <c r="A9501" i="168"/>
  <c r="J9500" i="168"/>
  <c r="A9500" i="168"/>
  <c r="J9499" i="168"/>
  <c r="A9499" i="168"/>
  <c r="J9498" i="168"/>
  <c r="A9498" i="168"/>
  <c r="J9497" i="168"/>
  <c r="A9497" i="168"/>
  <c r="J9496" i="168"/>
  <c r="A9496" i="168"/>
  <c r="J9495" i="168"/>
  <c r="A9495" i="168"/>
  <c r="J9494" i="168"/>
  <c r="A9494" i="168"/>
  <c r="J9493" i="168"/>
  <c r="A9493" i="168"/>
  <c r="J9492" i="168"/>
  <c r="A9492" i="168"/>
  <c r="J9491" i="168"/>
  <c r="A9491" i="168"/>
  <c r="J9490" i="168"/>
  <c r="A9490" i="168"/>
  <c r="J9489" i="168"/>
  <c r="A9489" i="168"/>
  <c r="J9488" i="168"/>
  <c r="A9488" i="168"/>
  <c r="J9487" i="168"/>
  <c r="A9487" i="168"/>
  <c r="J9486" i="168"/>
  <c r="A9486" i="168"/>
  <c r="J9485" i="168"/>
  <c r="A9485" i="168"/>
  <c r="J9484" i="168"/>
  <c r="A9484" i="168"/>
  <c r="J9483" i="168"/>
  <c r="A9483" i="168"/>
  <c r="J9482" i="168"/>
  <c r="A9482" i="168"/>
  <c r="J9481" i="168"/>
  <c r="A9481" i="168"/>
  <c r="J9480" i="168"/>
  <c r="A9480" i="168"/>
  <c r="J9479" i="168"/>
  <c r="A9479" i="168"/>
  <c r="J9478" i="168"/>
  <c r="A9478" i="168"/>
  <c r="J9477" i="168"/>
  <c r="A9477" i="168"/>
  <c r="J9476" i="168"/>
  <c r="A9476" i="168"/>
  <c r="J9475" i="168"/>
  <c r="A9475" i="168"/>
  <c r="J9474" i="168"/>
  <c r="A9474" i="168"/>
  <c r="J9473" i="168"/>
  <c r="A9473" i="168"/>
  <c r="J9472" i="168"/>
  <c r="A9472" i="168"/>
  <c r="J9471" i="168"/>
  <c r="A9471" i="168"/>
  <c r="J9470" i="168"/>
  <c r="A9470" i="168"/>
  <c r="J9469" i="168"/>
  <c r="A9469" i="168"/>
  <c r="J9468" i="168"/>
  <c r="A9468" i="168"/>
  <c r="J9467" i="168"/>
  <c r="A9467" i="168"/>
  <c r="J9466" i="168"/>
  <c r="A9466" i="168"/>
  <c r="J9465" i="168"/>
  <c r="A9465" i="168"/>
  <c r="J9464" i="168"/>
  <c r="A9464" i="168"/>
  <c r="J9463" i="168"/>
  <c r="A9463" i="168"/>
  <c r="J9462" i="168"/>
  <c r="A9462" i="168"/>
  <c r="J9461" i="168"/>
  <c r="A9461" i="168"/>
  <c r="J9460" i="168"/>
  <c r="A9460" i="168"/>
  <c r="J9459" i="168"/>
  <c r="A9459" i="168"/>
  <c r="J9458" i="168"/>
  <c r="A9458" i="168"/>
  <c r="J9457" i="168"/>
  <c r="A9457" i="168"/>
  <c r="J9456" i="168"/>
  <c r="A9456" i="168"/>
  <c r="J9455" i="168"/>
  <c r="A9455" i="168"/>
  <c r="J9454" i="168"/>
  <c r="A9454" i="168"/>
  <c r="J9453" i="168"/>
  <c r="A9453" i="168"/>
  <c r="J9452" i="168"/>
  <c r="A9452" i="168"/>
  <c r="J9451" i="168"/>
  <c r="A9451" i="168"/>
  <c r="J9450" i="168"/>
  <c r="A9450" i="168"/>
  <c r="J9449" i="168"/>
  <c r="A9449" i="168"/>
  <c r="J9448" i="168"/>
  <c r="A9448" i="168"/>
  <c r="J9447" i="168"/>
  <c r="A9447" i="168"/>
  <c r="J9446" i="168"/>
  <c r="A9446" i="168"/>
  <c r="J9445" i="168"/>
  <c r="A9445" i="168"/>
  <c r="J9444" i="168"/>
  <c r="A9444" i="168"/>
  <c r="J9443" i="168"/>
  <c r="A9443" i="168"/>
  <c r="J9442" i="168"/>
  <c r="A9442" i="168"/>
  <c r="J9441" i="168"/>
  <c r="A9441" i="168"/>
  <c r="J9440" i="168"/>
  <c r="A9440" i="168"/>
  <c r="J9439" i="168"/>
  <c r="A9439" i="168"/>
  <c r="J9438" i="168"/>
  <c r="A9438" i="168"/>
  <c r="J9437" i="168"/>
  <c r="A9437" i="168"/>
  <c r="J9436" i="168"/>
  <c r="A9436" i="168"/>
  <c r="J9435" i="168"/>
  <c r="A9435" i="168"/>
  <c r="J9434" i="168"/>
  <c r="A9434" i="168"/>
  <c r="J9433" i="168"/>
  <c r="A9433" i="168"/>
  <c r="J9432" i="168"/>
  <c r="A9432" i="168"/>
  <c r="J9431" i="168"/>
  <c r="A9431" i="168"/>
  <c r="J9430" i="168"/>
  <c r="A9430" i="168"/>
  <c r="J9429" i="168"/>
  <c r="A9429" i="168"/>
  <c r="J9428" i="168"/>
  <c r="A9428" i="168"/>
  <c r="J9427" i="168"/>
  <c r="A9427" i="168"/>
  <c r="J9426" i="168"/>
  <c r="A9426" i="168"/>
  <c r="J9425" i="168"/>
  <c r="A9425" i="168"/>
  <c r="J9424" i="168"/>
  <c r="A9424" i="168"/>
  <c r="J9423" i="168"/>
  <c r="A9423" i="168"/>
  <c r="J9422" i="168"/>
  <c r="A9422" i="168"/>
  <c r="J9421" i="168"/>
  <c r="A9421" i="168"/>
  <c r="J9420" i="168"/>
  <c r="A9420" i="168"/>
  <c r="J9419" i="168"/>
  <c r="A9419" i="168"/>
  <c r="J9418" i="168"/>
  <c r="A9418" i="168"/>
  <c r="J9417" i="168"/>
  <c r="A9417" i="168"/>
  <c r="J9416" i="168"/>
  <c r="A9416" i="168"/>
  <c r="J9415" i="168"/>
  <c r="A9415" i="168"/>
  <c r="J9414" i="168"/>
  <c r="A9414" i="168"/>
  <c r="J9413" i="168"/>
  <c r="A9413" i="168"/>
  <c r="J9412" i="168"/>
  <c r="A9412" i="168"/>
  <c r="J9411" i="168"/>
  <c r="A9411" i="168"/>
  <c r="J9410" i="168"/>
  <c r="A9410" i="168"/>
  <c r="J9409" i="168"/>
  <c r="A9409" i="168"/>
  <c r="J9408" i="168"/>
  <c r="A9408" i="168"/>
  <c r="J9407" i="168"/>
  <c r="A9407" i="168"/>
  <c r="J9406" i="168"/>
  <c r="A9406" i="168"/>
  <c r="J9405" i="168"/>
  <c r="A9405" i="168"/>
  <c r="J9404" i="168"/>
  <c r="A9404" i="168"/>
  <c r="J9403" i="168"/>
  <c r="A9403" i="168"/>
  <c r="J9402" i="168"/>
  <c r="A9402" i="168"/>
  <c r="J9401" i="168"/>
  <c r="A9401" i="168"/>
  <c r="J9400" i="168"/>
  <c r="A9400" i="168"/>
  <c r="J9399" i="168"/>
  <c r="A9399" i="168"/>
  <c r="J9398" i="168"/>
  <c r="A9398" i="168"/>
  <c r="J9397" i="168"/>
  <c r="A9397" i="168"/>
  <c r="J9396" i="168"/>
  <c r="A9396" i="168"/>
  <c r="J9395" i="168"/>
  <c r="A9395" i="168"/>
  <c r="J9394" i="168"/>
  <c r="A9394" i="168"/>
  <c r="J9393" i="168"/>
  <c r="A9393" i="168"/>
  <c r="J9392" i="168"/>
  <c r="A9392" i="168"/>
  <c r="J9391" i="168"/>
  <c r="A9391" i="168"/>
  <c r="J9390" i="168"/>
  <c r="A9390" i="168"/>
  <c r="J9389" i="168"/>
  <c r="A9389" i="168"/>
  <c r="J9388" i="168"/>
  <c r="A9388" i="168"/>
  <c r="J9387" i="168"/>
  <c r="A9387" i="168"/>
  <c r="J9386" i="168"/>
  <c r="A9386" i="168"/>
  <c r="J9385" i="168"/>
  <c r="A9385" i="168"/>
  <c r="J9384" i="168"/>
  <c r="A9384" i="168"/>
  <c r="J9383" i="168"/>
  <c r="A9383" i="168"/>
  <c r="J9382" i="168"/>
  <c r="A9382" i="168"/>
  <c r="J9381" i="168"/>
  <c r="A9381" i="168"/>
  <c r="J9380" i="168"/>
  <c r="A9380" i="168"/>
  <c r="J9379" i="168"/>
  <c r="A9379" i="168"/>
  <c r="J9378" i="168"/>
  <c r="A9378" i="168"/>
  <c r="J9377" i="168"/>
  <c r="A9377" i="168"/>
  <c r="J9376" i="168"/>
  <c r="A9376" i="168"/>
  <c r="J9375" i="168"/>
  <c r="A9375" i="168"/>
  <c r="J9374" i="168"/>
  <c r="A9374" i="168"/>
  <c r="J9373" i="168"/>
  <c r="A9373" i="168"/>
  <c r="J9372" i="168"/>
  <c r="A9372" i="168"/>
  <c r="J9371" i="168"/>
  <c r="A9371" i="168"/>
  <c r="J9370" i="168"/>
  <c r="A9370" i="168"/>
  <c r="J9369" i="168"/>
  <c r="A9369" i="168"/>
  <c r="J9368" i="168"/>
  <c r="A9368" i="168"/>
  <c r="J9367" i="168"/>
  <c r="A9367" i="168"/>
  <c r="J9366" i="168"/>
  <c r="A9366" i="168"/>
  <c r="J9365" i="168"/>
  <c r="A9365" i="168"/>
  <c r="J9364" i="168"/>
  <c r="A9364" i="168"/>
  <c r="J9363" i="168"/>
  <c r="A9363" i="168"/>
  <c r="J9362" i="168"/>
  <c r="A9362" i="168"/>
  <c r="J9361" i="168"/>
  <c r="A9361" i="168"/>
  <c r="J9360" i="168"/>
  <c r="A9360" i="168"/>
  <c r="J9359" i="168"/>
  <c r="A9359" i="168"/>
  <c r="J9358" i="168"/>
  <c r="A9358" i="168"/>
  <c r="J9357" i="168"/>
  <c r="A9357" i="168"/>
  <c r="J9356" i="168"/>
  <c r="A9356" i="168"/>
  <c r="J9355" i="168"/>
  <c r="A9355" i="168"/>
  <c r="J9354" i="168"/>
  <c r="A9354" i="168"/>
  <c r="J9353" i="168"/>
  <c r="A9353" i="168"/>
  <c r="J9352" i="168"/>
  <c r="A9352" i="168"/>
  <c r="J9351" i="168"/>
  <c r="A9351" i="168"/>
  <c r="J9350" i="168"/>
  <c r="A9350" i="168"/>
  <c r="J9349" i="168"/>
  <c r="A9349" i="168"/>
  <c r="J9348" i="168"/>
  <c r="A9348" i="168"/>
  <c r="J9347" i="168"/>
  <c r="A9347" i="168"/>
  <c r="J9346" i="168"/>
  <c r="A9346" i="168"/>
  <c r="J9345" i="168"/>
  <c r="A9345" i="168"/>
  <c r="J9344" i="168"/>
  <c r="A9344" i="168"/>
  <c r="J9343" i="168"/>
  <c r="A9343" i="168"/>
  <c r="J9342" i="168"/>
  <c r="A9342" i="168"/>
  <c r="J9341" i="168"/>
  <c r="A9341" i="168"/>
  <c r="J9340" i="168"/>
  <c r="A9340" i="168"/>
  <c r="J9339" i="168"/>
  <c r="A9339" i="168"/>
  <c r="J9338" i="168"/>
  <c r="A9338" i="168"/>
  <c r="J9337" i="168"/>
  <c r="A9337" i="168"/>
  <c r="J9336" i="168"/>
  <c r="A9336" i="168"/>
  <c r="J9335" i="168"/>
  <c r="A9335" i="168"/>
  <c r="J9334" i="168"/>
  <c r="A9334" i="168"/>
  <c r="J9333" i="168"/>
  <c r="A9333" i="168"/>
  <c r="J9332" i="168"/>
  <c r="A9332" i="168"/>
  <c r="J9331" i="168"/>
  <c r="A9331" i="168"/>
  <c r="J9330" i="168"/>
  <c r="A9330" i="168"/>
  <c r="J9329" i="168"/>
  <c r="A9329" i="168"/>
  <c r="J9328" i="168"/>
  <c r="A9328" i="168"/>
  <c r="J9327" i="168"/>
  <c r="A9327" i="168"/>
  <c r="J9326" i="168"/>
  <c r="A9326" i="168"/>
  <c r="J9325" i="168"/>
  <c r="A9325" i="168"/>
  <c r="J9324" i="168"/>
  <c r="A9324" i="168"/>
  <c r="J9323" i="168"/>
  <c r="A9323" i="168"/>
  <c r="J9322" i="168"/>
  <c r="A9322" i="168"/>
  <c r="J9321" i="168"/>
  <c r="A9321" i="168"/>
  <c r="J9320" i="168"/>
  <c r="A9320" i="168"/>
  <c r="J9319" i="168"/>
  <c r="A9319" i="168"/>
  <c r="J9318" i="168"/>
  <c r="A9318" i="168"/>
  <c r="J9317" i="168"/>
  <c r="A9317" i="168"/>
  <c r="J9316" i="168"/>
  <c r="A9316" i="168"/>
  <c r="J9315" i="168"/>
  <c r="A9315" i="168"/>
  <c r="J9314" i="168"/>
  <c r="A9314" i="168"/>
  <c r="J9313" i="168"/>
  <c r="A9313" i="168"/>
  <c r="J9312" i="168"/>
  <c r="A9312" i="168"/>
  <c r="J9311" i="168"/>
  <c r="A9311" i="168"/>
  <c r="J9310" i="168"/>
  <c r="A9310" i="168"/>
  <c r="J9309" i="168"/>
  <c r="A9309" i="168"/>
  <c r="J9308" i="168"/>
  <c r="A9308" i="168"/>
  <c r="J9307" i="168"/>
  <c r="A9307" i="168"/>
  <c r="J9306" i="168"/>
  <c r="A9306" i="168"/>
  <c r="J9305" i="168"/>
  <c r="A9305" i="168"/>
  <c r="J9304" i="168"/>
  <c r="A9304" i="168"/>
  <c r="J9303" i="168"/>
  <c r="A9303" i="168"/>
  <c r="J9302" i="168"/>
  <c r="A9302" i="168"/>
  <c r="J9301" i="168"/>
  <c r="A9301" i="168"/>
  <c r="J9300" i="168"/>
  <c r="A9300" i="168"/>
  <c r="J9299" i="168"/>
  <c r="A9299" i="168"/>
  <c r="J9298" i="168"/>
  <c r="A9298" i="168"/>
  <c r="J9297" i="168"/>
  <c r="A9297" i="168"/>
  <c r="J9296" i="168"/>
  <c r="A9296" i="168"/>
  <c r="J9295" i="168"/>
  <c r="A9295" i="168"/>
  <c r="J9294" i="168"/>
  <c r="A9294" i="168"/>
  <c r="J9293" i="168"/>
  <c r="A9293" i="168"/>
  <c r="J9292" i="168"/>
  <c r="A9292" i="168"/>
  <c r="J9291" i="168"/>
  <c r="A9291" i="168"/>
  <c r="J9290" i="168"/>
  <c r="A9290" i="168"/>
  <c r="J9289" i="168"/>
  <c r="A9289" i="168"/>
  <c r="J9288" i="168"/>
  <c r="A9288" i="168"/>
  <c r="J9287" i="168"/>
  <c r="A9287" i="168"/>
  <c r="J9286" i="168"/>
  <c r="A9286" i="168"/>
  <c r="J9285" i="168"/>
  <c r="A9285" i="168"/>
  <c r="J9284" i="168"/>
  <c r="A9284" i="168"/>
  <c r="J9283" i="168"/>
  <c r="A9283" i="168"/>
  <c r="J9282" i="168"/>
  <c r="A9282" i="168"/>
  <c r="J9281" i="168"/>
  <c r="A9281" i="168"/>
  <c r="J9280" i="168"/>
  <c r="A9280" i="168"/>
  <c r="J9279" i="168"/>
  <c r="A9279" i="168"/>
  <c r="J9278" i="168"/>
  <c r="A9278" i="168"/>
  <c r="J9277" i="168"/>
  <c r="A9277" i="168"/>
  <c r="J9276" i="168"/>
  <c r="A9276" i="168"/>
  <c r="J9275" i="168"/>
  <c r="A9275" i="168"/>
  <c r="J9274" i="168"/>
  <c r="A9274" i="168"/>
  <c r="J9273" i="168"/>
  <c r="A9273" i="168"/>
  <c r="J9272" i="168"/>
  <c r="A9272" i="168"/>
  <c r="J9271" i="168"/>
  <c r="A9271" i="168"/>
  <c r="J9270" i="168"/>
  <c r="A9270" i="168"/>
  <c r="J9269" i="168"/>
  <c r="A9269" i="168"/>
  <c r="J9268" i="168"/>
  <c r="A9268" i="168"/>
  <c r="J9267" i="168"/>
  <c r="A9267" i="168"/>
  <c r="J9266" i="168"/>
  <c r="A9266" i="168"/>
  <c r="J9265" i="168"/>
  <c r="A9265" i="168"/>
  <c r="J9264" i="168"/>
  <c r="A9264" i="168"/>
  <c r="J9263" i="168"/>
  <c r="A9263" i="168"/>
  <c r="J9262" i="168"/>
  <c r="A9262" i="168"/>
  <c r="J9261" i="168"/>
  <c r="A9261" i="168"/>
  <c r="J9260" i="168"/>
  <c r="A9260" i="168"/>
  <c r="J9259" i="168"/>
  <c r="A9259" i="168"/>
  <c r="J9258" i="168"/>
  <c r="A9258" i="168"/>
  <c r="J9257" i="168"/>
  <c r="A9257" i="168"/>
  <c r="J9256" i="168"/>
  <c r="A9256" i="168"/>
  <c r="J9255" i="168"/>
  <c r="A9255" i="168"/>
  <c r="J9254" i="168"/>
  <c r="A9254" i="168"/>
  <c r="J9253" i="168"/>
  <c r="A9253" i="168"/>
  <c r="J9252" i="168"/>
  <c r="A9252" i="168"/>
  <c r="J9251" i="168"/>
  <c r="A9251" i="168"/>
  <c r="J9250" i="168"/>
  <c r="A9250" i="168"/>
  <c r="J9249" i="168"/>
  <c r="A9249" i="168"/>
  <c r="J9248" i="168"/>
  <c r="A9248" i="168"/>
  <c r="J9247" i="168"/>
  <c r="A9247" i="168"/>
  <c r="J9246" i="168"/>
  <c r="A9246" i="168"/>
  <c r="J9245" i="168"/>
  <c r="A9245" i="168"/>
  <c r="J9244" i="168"/>
  <c r="A9244" i="168"/>
  <c r="J9243" i="168"/>
  <c r="A9243" i="168"/>
  <c r="J9242" i="168"/>
  <c r="A9242" i="168"/>
  <c r="J9241" i="168"/>
  <c r="A9241" i="168"/>
  <c r="J9240" i="168"/>
  <c r="A9240" i="168"/>
  <c r="J9239" i="168"/>
  <c r="A9239" i="168"/>
  <c r="J9238" i="168"/>
  <c r="A9238" i="168"/>
  <c r="J9237" i="168"/>
  <c r="A9237" i="168"/>
  <c r="J9236" i="168"/>
  <c r="A9236" i="168"/>
  <c r="J9235" i="168"/>
  <c r="A9235" i="168"/>
  <c r="J9234" i="168"/>
  <c r="A9234" i="168"/>
  <c r="J9233" i="168"/>
  <c r="A9233" i="168"/>
  <c r="J9232" i="168"/>
  <c r="A9232" i="168"/>
  <c r="J9231" i="168"/>
  <c r="A9231" i="168"/>
  <c r="J9230" i="168"/>
  <c r="A9230" i="168"/>
  <c r="J9229" i="168"/>
  <c r="A9229" i="168"/>
  <c r="J9228" i="168"/>
  <c r="A9228" i="168"/>
  <c r="J9227" i="168"/>
  <c r="A9227" i="168"/>
  <c r="J9226" i="168"/>
  <c r="A9226" i="168"/>
  <c r="J9225" i="168"/>
  <c r="A9225" i="168"/>
  <c r="J9224" i="168"/>
  <c r="A9224" i="168"/>
  <c r="J9223" i="168"/>
  <c r="A9223" i="168"/>
  <c r="J9222" i="168"/>
  <c r="A9222" i="168"/>
  <c r="J9221" i="168"/>
  <c r="A9221" i="168"/>
  <c r="J9220" i="168"/>
  <c r="A9220" i="168"/>
  <c r="J9219" i="168"/>
  <c r="A9219" i="168"/>
  <c r="J9218" i="168"/>
  <c r="A9218" i="168"/>
  <c r="J9217" i="168"/>
  <c r="A9217" i="168"/>
  <c r="J9216" i="168"/>
  <c r="A9216" i="168"/>
  <c r="J9215" i="168"/>
  <c r="A9215" i="168"/>
  <c r="J9214" i="168"/>
  <c r="A9214" i="168"/>
  <c r="J9213" i="168"/>
  <c r="A9213" i="168"/>
  <c r="J9212" i="168"/>
  <c r="A9212" i="168"/>
  <c r="J9211" i="168"/>
  <c r="A9211" i="168"/>
  <c r="J9210" i="168"/>
  <c r="A9210" i="168"/>
  <c r="J9209" i="168"/>
  <c r="A9209" i="168"/>
  <c r="J9208" i="168"/>
  <c r="A9208" i="168"/>
  <c r="J9207" i="168"/>
  <c r="A9207" i="168"/>
  <c r="J9206" i="168"/>
  <c r="A9206" i="168"/>
  <c r="J9205" i="168"/>
  <c r="A9205" i="168"/>
  <c r="J9204" i="168"/>
  <c r="A9204" i="168"/>
  <c r="J9203" i="168"/>
  <c r="A9203" i="168"/>
  <c r="J9202" i="168"/>
  <c r="A9202" i="168"/>
  <c r="J9201" i="168"/>
  <c r="A9201" i="168"/>
  <c r="J9200" i="168"/>
  <c r="A9200" i="168"/>
  <c r="J9199" i="168"/>
  <c r="A9199" i="168"/>
  <c r="J9198" i="168"/>
  <c r="A9198" i="168"/>
  <c r="J9197" i="168"/>
  <c r="A9197" i="168"/>
  <c r="J9196" i="168"/>
  <c r="A9196" i="168"/>
  <c r="J9195" i="168"/>
  <c r="A9195" i="168"/>
  <c r="J9194" i="168"/>
  <c r="A9194" i="168"/>
  <c r="J9193" i="168"/>
  <c r="A9193" i="168"/>
  <c r="J9192" i="168"/>
  <c r="A9192" i="168"/>
  <c r="J9191" i="168"/>
  <c r="A9191" i="168"/>
  <c r="J9190" i="168"/>
  <c r="A9190" i="168"/>
  <c r="J9189" i="168"/>
  <c r="A9189" i="168"/>
  <c r="J9188" i="168"/>
  <c r="A9188" i="168"/>
  <c r="J9187" i="168"/>
  <c r="A9187" i="168"/>
  <c r="J9186" i="168"/>
  <c r="A9186" i="168"/>
  <c r="J9185" i="168"/>
  <c r="A9185" i="168"/>
  <c r="J9184" i="168"/>
  <c r="A9184" i="168"/>
  <c r="J9183" i="168"/>
  <c r="A9183" i="168"/>
  <c r="J9182" i="168"/>
  <c r="A9182" i="168"/>
  <c r="J9181" i="168"/>
  <c r="A9181" i="168"/>
  <c r="J9180" i="168"/>
  <c r="A9180" i="168"/>
  <c r="J9179" i="168"/>
  <c r="A9179" i="168"/>
  <c r="J9178" i="168"/>
  <c r="A9178" i="168"/>
  <c r="J9177" i="168"/>
  <c r="A9177" i="168"/>
  <c r="J9176" i="168"/>
  <c r="A9176" i="168"/>
  <c r="J9175" i="168"/>
  <c r="A9175" i="168"/>
  <c r="J9174" i="168"/>
  <c r="A9174" i="168"/>
  <c r="J9173" i="168"/>
  <c r="A9173" i="168"/>
  <c r="J9172" i="168"/>
  <c r="A9172" i="168"/>
  <c r="J9171" i="168"/>
  <c r="A9171" i="168"/>
  <c r="J9170" i="168"/>
  <c r="A9170" i="168"/>
  <c r="J9169" i="168"/>
  <c r="A9169" i="168"/>
  <c r="J9168" i="168"/>
  <c r="A9168" i="168"/>
  <c r="J9167" i="168"/>
  <c r="A9167" i="168"/>
  <c r="J9166" i="168"/>
  <c r="A9166" i="168"/>
  <c r="J9165" i="168"/>
  <c r="A9165" i="168"/>
  <c r="J9164" i="168"/>
  <c r="A9164" i="168"/>
  <c r="J9163" i="168"/>
  <c r="A9163" i="168"/>
  <c r="J9162" i="168"/>
  <c r="A9162" i="168"/>
  <c r="J9161" i="168"/>
  <c r="A9161" i="168"/>
  <c r="J9160" i="168"/>
  <c r="A9160" i="168"/>
  <c r="J9159" i="168"/>
  <c r="A9159" i="168"/>
  <c r="J9158" i="168"/>
  <c r="A9158" i="168"/>
  <c r="J9157" i="168"/>
  <c r="A9157" i="168"/>
  <c r="J9156" i="168"/>
  <c r="A9156" i="168"/>
  <c r="J9155" i="168"/>
  <c r="A9155" i="168"/>
  <c r="J9154" i="168"/>
  <c r="A9154" i="168"/>
  <c r="J9153" i="168"/>
  <c r="A9153" i="168"/>
  <c r="J9152" i="168"/>
  <c r="A9152" i="168"/>
  <c r="J9151" i="168"/>
  <c r="A9151" i="168"/>
  <c r="J9150" i="168"/>
  <c r="A9150" i="168"/>
  <c r="J9149" i="168"/>
  <c r="A9149" i="168"/>
  <c r="J9148" i="168"/>
  <c r="A9148" i="168"/>
  <c r="J9147" i="168"/>
  <c r="A9147" i="168"/>
  <c r="J9146" i="168"/>
  <c r="A9146" i="168"/>
  <c r="J9145" i="168"/>
  <c r="A9145" i="168"/>
  <c r="J9144" i="168"/>
  <c r="A9144" i="168"/>
  <c r="J9143" i="168"/>
  <c r="A9143" i="168"/>
  <c r="J9142" i="168"/>
  <c r="A9142" i="168"/>
  <c r="J9141" i="168"/>
  <c r="A9141" i="168"/>
  <c r="J9140" i="168"/>
  <c r="A9140" i="168"/>
  <c r="J9139" i="168"/>
  <c r="A9139" i="168"/>
  <c r="J9138" i="168"/>
  <c r="A9138" i="168"/>
  <c r="J9137" i="168"/>
  <c r="A9137" i="168"/>
  <c r="J9136" i="168"/>
  <c r="A9136" i="168"/>
  <c r="J9135" i="168"/>
  <c r="A9135" i="168"/>
  <c r="J9134" i="168"/>
  <c r="A9134" i="168"/>
  <c r="J9133" i="168"/>
  <c r="A9133" i="168"/>
  <c r="J9132" i="168"/>
  <c r="A9132" i="168"/>
  <c r="J9131" i="168"/>
  <c r="A9131" i="168"/>
  <c r="J9130" i="168"/>
  <c r="A9130" i="168"/>
  <c r="J9129" i="168"/>
  <c r="A9129" i="168"/>
  <c r="J9128" i="168"/>
  <c r="A9128" i="168"/>
  <c r="J9127" i="168"/>
  <c r="A9127" i="168"/>
  <c r="J9126" i="168"/>
  <c r="A9126" i="168"/>
  <c r="J9125" i="168"/>
  <c r="A9125" i="168"/>
  <c r="J9124" i="168"/>
  <c r="A9124" i="168"/>
  <c r="J9123" i="168"/>
  <c r="A9123" i="168"/>
  <c r="J9122" i="168"/>
  <c r="A9122" i="168"/>
  <c r="J9121" i="168"/>
  <c r="A9121" i="168"/>
  <c r="J9120" i="168"/>
  <c r="A9120" i="168"/>
  <c r="J9119" i="168"/>
  <c r="A9119" i="168"/>
  <c r="J9118" i="168"/>
  <c r="A9118" i="168"/>
  <c r="J9117" i="168"/>
  <c r="A9117" i="168"/>
  <c r="J9116" i="168"/>
  <c r="A9116" i="168"/>
  <c r="J9115" i="168"/>
  <c r="A9115" i="168"/>
  <c r="J9114" i="168"/>
  <c r="A9114" i="168"/>
  <c r="J9113" i="168"/>
  <c r="A9113" i="168"/>
  <c r="J9112" i="168"/>
  <c r="A9112" i="168"/>
  <c r="J9111" i="168"/>
  <c r="A9111" i="168"/>
  <c r="J9110" i="168"/>
  <c r="A9110" i="168"/>
  <c r="J9109" i="168"/>
  <c r="A9109" i="168"/>
  <c r="J9108" i="168"/>
  <c r="A9108" i="168"/>
  <c r="J9107" i="168"/>
  <c r="A9107" i="168"/>
  <c r="J9106" i="168"/>
  <c r="A9106" i="168"/>
  <c r="J9105" i="168"/>
  <c r="A9105" i="168"/>
  <c r="J9104" i="168"/>
  <c r="A9104" i="168"/>
  <c r="J9103" i="168"/>
  <c r="A9103" i="168"/>
  <c r="J9102" i="168"/>
  <c r="A9102" i="168"/>
  <c r="J9101" i="168"/>
  <c r="A9101" i="168"/>
  <c r="J9100" i="168"/>
  <c r="A9100" i="168"/>
  <c r="J9099" i="168"/>
  <c r="A9099" i="168"/>
  <c r="J9098" i="168"/>
  <c r="A9098" i="168"/>
  <c r="J9097" i="168"/>
  <c r="A9097" i="168"/>
  <c r="J9096" i="168"/>
  <c r="A9096" i="168"/>
  <c r="J9095" i="168"/>
  <c r="A9095" i="168"/>
  <c r="J9094" i="168"/>
  <c r="A9094" i="168"/>
  <c r="J9093" i="168"/>
  <c r="A9093" i="168"/>
  <c r="J9092" i="168"/>
  <c r="A9092" i="168"/>
  <c r="J9091" i="168"/>
  <c r="A9091" i="168"/>
  <c r="J9090" i="168"/>
  <c r="A9090" i="168"/>
  <c r="J9089" i="168"/>
  <c r="A9089" i="168"/>
  <c r="J9088" i="168"/>
  <c r="A9088" i="168"/>
  <c r="J9087" i="168"/>
  <c r="A9087" i="168"/>
  <c r="J9086" i="168"/>
  <c r="A9086" i="168"/>
  <c r="J9085" i="168"/>
  <c r="A9085" i="168"/>
  <c r="J9084" i="168"/>
  <c r="A9084" i="168"/>
  <c r="J9083" i="168"/>
  <c r="A9083" i="168"/>
  <c r="J9082" i="168"/>
  <c r="A9082" i="168"/>
  <c r="J9081" i="168"/>
  <c r="A9081" i="168"/>
  <c r="J9080" i="168"/>
  <c r="A9080" i="168"/>
  <c r="J9079" i="168"/>
  <c r="A9079" i="168"/>
  <c r="J9078" i="168"/>
  <c r="A9078" i="168"/>
  <c r="J9077" i="168"/>
  <c r="A9077" i="168"/>
  <c r="J9076" i="168"/>
  <c r="A9076" i="168"/>
  <c r="J9075" i="168"/>
  <c r="A9075" i="168"/>
  <c r="J9074" i="168"/>
  <c r="A9074" i="168"/>
  <c r="J9073" i="168"/>
  <c r="A9073" i="168"/>
  <c r="J9072" i="168"/>
  <c r="A9072" i="168"/>
  <c r="J9071" i="168"/>
  <c r="A9071" i="168"/>
  <c r="J9070" i="168"/>
  <c r="A9070" i="168"/>
  <c r="J9069" i="168"/>
  <c r="A9069" i="168"/>
  <c r="J9068" i="168"/>
  <c r="A9068" i="168"/>
  <c r="J9067" i="168"/>
  <c r="A9067" i="168"/>
  <c r="J9066" i="168"/>
  <c r="A9066" i="168"/>
  <c r="J9065" i="168"/>
  <c r="A9065" i="168"/>
  <c r="J9064" i="168"/>
  <c r="A9064" i="168"/>
  <c r="J9063" i="168"/>
  <c r="A9063" i="168"/>
  <c r="J9062" i="168"/>
  <c r="A9062" i="168"/>
  <c r="J9061" i="168"/>
  <c r="A9061" i="168"/>
  <c r="J9060" i="168"/>
  <c r="A9060" i="168"/>
  <c r="J9059" i="168"/>
  <c r="A9059" i="168"/>
  <c r="J9058" i="168"/>
  <c r="A9058" i="168"/>
  <c r="J9057" i="168"/>
  <c r="A9057" i="168"/>
  <c r="J9056" i="168"/>
  <c r="A9056" i="168"/>
  <c r="J9055" i="168"/>
  <c r="A9055" i="168"/>
  <c r="J9054" i="168"/>
  <c r="A9054" i="168"/>
  <c r="J9053" i="168"/>
  <c r="A9053" i="168"/>
  <c r="J9052" i="168"/>
  <c r="A9052" i="168"/>
  <c r="J9051" i="168"/>
  <c r="A9051" i="168"/>
  <c r="J9050" i="168"/>
  <c r="A9050" i="168"/>
  <c r="J9049" i="168"/>
  <c r="A9049" i="168"/>
  <c r="J9048" i="168"/>
  <c r="A9048" i="168"/>
  <c r="J9047" i="168"/>
  <c r="A9047" i="168"/>
  <c r="J9046" i="168"/>
  <c r="A9046" i="168"/>
  <c r="J9045" i="168"/>
  <c r="A9045" i="168"/>
  <c r="J9044" i="168"/>
  <c r="A9044" i="168"/>
  <c r="J9043" i="168"/>
  <c r="A9043" i="168"/>
  <c r="J9042" i="168"/>
  <c r="A9042" i="168"/>
  <c r="J9041" i="168"/>
  <c r="A9041" i="168"/>
  <c r="J9040" i="168"/>
  <c r="A9040" i="168"/>
  <c r="J9039" i="168"/>
  <c r="A9039" i="168"/>
  <c r="J9038" i="168"/>
  <c r="A9038" i="168"/>
  <c r="J9037" i="168"/>
  <c r="A9037" i="168"/>
  <c r="J9036" i="168"/>
  <c r="A9036" i="168"/>
  <c r="J9035" i="168"/>
  <c r="A9035" i="168"/>
  <c r="J9034" i="168"/>
  <c r="A9034" i="168"/>
  <c r="J9033" i="168"/>
  <c r="A9033" i="168"/>
  <c r="J9032" i="168"/>
  <c r="A9032" i="168"/>
  <c r="J9031" i="168"/>
  <c r="A9031" i="168"/>
  <c r="J9030" i="168"/>
  <c r="A9030" i="168"/>
  <c r="J9029" i="168"/>
  <c r="A9029" i="168"/>
  <c r="J9028" i="168"/>
  <c r="A9028" i="168"/>
  <c r="J9027" i="168"/>
  <c r="A9027" i="168"/>
  <c r="J9026" i="168"/>
  <c r="A9026" i="168"/>
  <c r="J9025" i="168"/>
  <c r="A9025" i="168"/>
  <c r="J9024" i="168"/>
  <c r="A9024" i="168"/>
  <c r="J9023" i="168"/>
  <c r="A9023" i="168"/>
  <c r="J9022" i="168"/>
  <c r="A9022" i="168"/>
  <c r="J9021" i="168"/>
  <c r="A9021" i="168"/>
  <c r="J9020" i="168"/>
  <c r="A9020" i="168"/>
  <c r="J9019" i="168"/>
  <c r="A9019" i="168"/>
  <c r="J9018" i="168"/>
  <c r="A9018" i="168"/>
  <c r="J9017" i="168"/>
  <c r="A9017" i="168"/>
  <c r="J9016" i="168"/>
  <c r="A9016" i="168"/>
  <c r="J9015" i="168"/>
  <c r="A9015" i="168"/>
  <c r="J9014" i="168"/>
  <c r="A9014" i="168"/>
  <c r="J9013" i="168"/>
  <c r="A9013" i="168"/>
  <c r="J9012" i="168"/>
  <c r="A9012" i="168"/>
  <c r="J9011" i="168"/>
  <c r="A9011" i="168"/>
  <c r="J9010" i="168"/>
  <c r="A9010" i="168"/>
  <c r="J9009" i="168"/>
  <c r="A9009" i="168"/>
  <c r="J9008" i="168"/>
  <c r="A9008" i="168"/>
  <c r="J9007" i="168"/>
  <c r="A9007" i="168"/>
  <c r="J9006" i="168"/>
  <c r="A9006" i="168"/>
  <c r="J9005" i="168"/>
  <c r="A9005" i="168"/>
  <c r="J9004" i="168"/>
  <c r="A9004" i="168"/>
  <c r="J9003" i="168"/>
  <c r="A9003" i="168"/>
  <c r="J9002" i="168"/>
  <c r="A9002" i="168"/>
  <c r="J9001" i="168"/>
  <c r="A9001" i="168"/>
  <c r="J9000" i="168"/>
  <c r="A9000" i="168"/>
  <c r="J8999" i="168"/>
  <c r="A8999" i="168"/>
  <c r="J8998" i="168"/>
  <c r="A8998" i="168"/>
  <c r="J8997" i="168"/>
  <c r="A8997" i="168"/>
  <c r="J8996" i="168"/>
  <c r="A8996" i="168"/>
  <c r="J8995" i="168"/>
  <c r="A8995" i="168"/>
  <c r="J8994" i="168"/>
  <c r="A8994" i="168"/>
  <c r="J8993" i="168"/>
  <c r="A8993" i="168"/>
  <c r="J8992" i="168"/>
  <c r="A8992" i="168"/>
  <c r="J8991" i="168"/>
  <c r="A8991" i="168"/>
  <c r="J8990" i="168"/>
  <c r="A8990" i="168"/>
  <c r="J8989" i="168"/>
  <c r="A8989" i="168"/>
  <c r="J8988" i="168"/>
  <c r="A8988" i="168"/>
  <c r="J8987" i="168"/>
  <c r="A8987" i="168"/>
  <c r="J8986" i="168"/>
  <c r="A8986" i="168"/>
  <c r="J8985" i="168"/>
  <c r="A8985" i="168"/>
  <c r="J8984" i="168"/>
  <c r="A8984" i="168"/>
  <c r="J8983" i="168"/>
  <c r="A8983" i="168"/>
  <c r="J8982" i="168"/>
  <c r="A8982" i="168"/>
  <c r="J8981" i="168"/>
  <c r="A8981" i="168"/>
  <c r="J8980" i="168"/>
  <c r="A8980" i="168"/>
  <c r="J8979" i="168"/>
  <c r="A8979" i="168"/>
  <c r="J8978" i="168"/>
  <c r="A8978" i="168"/>
  <c r="J8977" i="168"/>
  <c r="A8977" i="168"/>
  <c r="J8976" i="168"/>
  <c r="A8976" i="168"/>
  <c r="J8975" i="168"/>
  <c r="A8975" i="168"/>
  <c r="J8974" i="168"/>
  <c r="A8974" i="168"/>
  <c r="J8973" i="168"/>
  <c r="A8973" i="168"/>
  <c r="J8972" i="168"/>
  <c r="A8972" i="168"/>
  <c r="J8971" i="168"/>
  <c r="A8971" i="168"/>
  <c r="J8970" i="168"/>
  <c r="A8970" i="168"/>
  <c r="J8969" i="168"/>
  <c r="A8969" i="168"/>
  <c r="J8968" i="168"/>
  <c r="A8968" i="168"/>
  <c r="J8967" i="168"/>
  <c r="A8967" i="168"/>
  <c r="J8966" i="168"/>
  <c r="A8966" i="168"/>
  <c r="J8965" i="168"/>
  <c r="A8965" i="168"/>
  <c r="J8964" i="168"/>
  <c r="A8964" i="168"/>
  <c r="J8963" i="168"/>
  <c r="A8963" i="168"/>
  <c r="J8962" i="168"/>
  <c r="A8962" i="168"/>
  <c r="J8961" i="168"/>
  <c r="A8961" i="168"/>
  <c r="J8960" i="168"/>
  <c r="A8960" i="168"/>
  <c r="J8959" i="168"/>
  <c r="A8959" i="168"/>
  <c r="J8958" i="168"/>
  <c r="A8958" i="168"/>
  <c r="J8957" i="168"/>
  <c r="A8957" i="168"/>
  <c r="J8956" i="168"/>
  <c r="A8956" i="168"/>
  <c r="J8955" i="168"/>
  <c r="A8955" i="168"/>
  <c r="J8954" i="168"/>
  <c r="A8954" i="168"/>
  <c r="J8953" i="168"/>
  <c r="A8953" i="168"/>
  <c r="J8952" i="168"/>
  <c r="A8952" i="168"/>
  <c r="J8951" i="168"/>
  <c r="A8951" i="168"/>
  <c r="J8950" i="168"/>
  <c r="A8950" i="168"/>
  <c r="J8949" i="168"/>
  <c r="A8949" i="168"/>
  <c r="J8948" i="168"/>
  <c r="A8948" i="168"/>
  <c r="J8947" i="168"/>
  <c r="A8947" i="168"/>
  <c r="J8946" i="168"/>
  <c r="A8946" i="168"/>
  <c r="J8945" i="168"/>
  <c r="A8945" i="168"/>
  <c r="J8944" i="168"/>
  <c r="A8944" i="168"/>
  <c r="J8943" i="168"/>
  <c r="A8943" i="168"/>
  <c r="J8942" i="168"/>
  <c r="A8942" i="168"/>
  <c r="J8941" i="168"/>
  <c r="A8941" i="168"/>
  <c r="J8940" i="168"/>
  <c r="A8940" i="168"/>
  <c r="J8939" i="168"/>
  <c r="A8939" i="168"/>
  <c r="J8938" i="168"/>
  <c r="A8938" i="168"/>
  <c r="J8937" i="168"/>
  <c r="A8937" i="168"/>
  <c r="J8936" i="168"/>
  <c r="A8936" i="168"/>
  <c r="J8935" i="168"/>
  <c r="A8935" i="168"/>
  <c r="J8934" i="168"/>
  <c r="A8934" i="168"/>
  <c r="J8933" i="168"/>
  <c r="A8933" i="168"/>
  <c r="J8932" i="168"/>
  <c r="A8932" i="168"/>
  <c r="J8931" i="168"/>
  <c r="A8931" i="168"/>
  <c r="J8930" i="168"/>
  <c r="A8930" i="168"/>
  <c r="J8929" i="168"/>
  <c r="A8929" i="168"/>
  <c r="J8928" i="168"/>
  <c r="A8928" i="168"/>
  <c r="J8927" i="168"/>
  <c r="A8927" i="168"/>
  <c r="J8926" i="168"/>
  <c r="A8926" i="168"/>
  <c r="J8925" i="168"/>
  <c r="A8925" i="168"/>
  <c r="J8924" i="168"/>
  <c r="A8924" i="168"/>
  <c r="J8923" i="168"/>
  <c r="A8923" i="168"/>
  <c r="J8922" i="168"/>
  <c r="A8922" i="168"/>
  <c r="J8921" i="168"/>
  <c r="A8921" i="168"/>
  <c r="J8920" i="168"/>
  <c r="A8920" i="168"/>
  <c r="J8919" i="168"/>
  <c r="A8919" i="168"/>
  <c r="J8918" i="168"/>
  <c r="A8918" i="168"/>
  <c r="J8917" i="168"/>
  <c r="A8917" i="168"/>
  <c r="J8916" i="168"/>
  <c r="A8916" i="168"/>
  <c r="J8915" i="168"/>
  <c r="A8915" i="168"/>
  <c r="J8914" i="168"/>
  <c r="A8914" i="168"/>
  <c r="J8913" i="168"/>
  <c r="A8913" i="168"/>
  <c r="J8912" i="168"/>
  <c r="A8912" i="168"/>
  <c r="J8911" i="168"/>
  <c r="A8911" i="168"/>
  <c r="J8910" i="168"/>
  <c r="A8910" i="168"/>
  <c r="J8909" i="168"/>
  <c r="A8909" i="168"/>
  <c r="J8908" i="168"/>
  <c r="A8908" i="168"/>
  <c r="J8907" i="168"/>
  <c r="A8907" i="168"/>
  <c r="J8906" i="168"/>
  <c r="A8906" i="168"/>
  <c r="J8905" i="168"/>
  <c r="A8905" i="168"/>
  <c r="J8904" i="168"/>
  <c r="A8904" i="168"/>
  <c r="J8903" i="168"/>
  <c r="A8903" i="168"/>
  <c r="J8902" i="168"/>
  <c r="A8902" i="168"/>
  <c r="J8901" i="168"/>
  <c r="A8901" i="168"/>
  <c r="J8900" i="168"/>
  <c r="A8900" i="168"/>
  <c r="J8899" i="168"/>
  <c r="A8899" i="168"/>
  <c r="J8898" i="168"/>
  <c r="A8898" i="168"/>
  <c r="J8897" i="168"/>
  <c r="A8897" i="168"/>
  <c r="J8896" i="168"/>
  <c r="A8896" i="168"/>
  <c r="J8895" i="168"/>
  <c r="A8895" i="168"/>
  <c r="J8894" i="168"/>
  <c r="A8894" i="168"/>
  <c r="J8893" i="168"/>
  <c r="A8893" i="168"/>
  <c r="J8892" i="168"/>
  <c r="A8892" i="168"/>
  <c r="J8891" i="168"/>
  <c r="A8891" i="168"/>
  <c r="J8890" i="168"/>
  <c r="A8890" i="168"/>
  <c r="J8889" i="168"/>
  <c r="A8889" i="168"/>
  <c r="J8888" i="168"/>
  <c r="A8888" i="168"/>
  <c r="J8887" i="168"/>
  <c r="A8887" i="168"/>
  <c r="J8886" i="168"/>
  <c r="A8886" i="168"/>
  <c r="J8885" i="168"/>
  <c r="A8885" i="168"/>
  <c r="J8884" i="168"/>
  <c r="A8884" i="168"/>
  <c r="J8883" i="168"/>
  <c r="A8883" i="168"/>
  <c r="J8882" i="168"/>
  <c r="A8882" i="168"/>
  <c r="J8881" i="168"/>
  <c r="A8881" i="168"/>
  <c r="J8880" i="168"/>
  <c r="A8880" i="168"/>
  <c r="J8879" i="168"/>
  <c r="A8879" i="168"/>
  <c r="J8878" i="168"/>
  <c r="A8878" i="168"/>
  <c r="J8877" i="168"/>
  <c r="A8877" i="168"/>
  <c r="J8876" i="168"/>
  <c r="A8876" i="168"/>
  <c r="J8875" i="168"/>
  <c r="A8875" i="168"/>
  <c r="J8874" i="168"/>
  <c r="A8874" i="168"/>
  <c r="J8873" i="168"/>
  <c r="A8873" i="168"/>
  <c r="J8872" i="168"/>
  <c r="A8872" i="168"/>
  <c r="J8871" i="168"/>
  <c r="A8871" i="168"/>
  <c r="J8870" i="168"/>
  <c r="A8870" i="168"/>
  <c r="J8869" i="168"/>
  <c r="A8869" i="168"/>
  <c r="J8868" i="168"/>
  <c r="A8868" i="168"/>
  <c r="J8867" i="168"/>
  <c r="A8867" i="168"/>
  <c r="J8866" i="168"/>
  <c r="A8866" i="168"/>
  <c r="J8865" i="168"/>
  <c r="A8865" i="168"/>
  <c r="J8864" i="168"/>
  <c r="A8864" i="168"/>
  <c r="J8863" i="168"/>
  <c r="A8863" i="168"/>
  <c r="J8862" i="168"/>
  <c r="A8862" i="168"/>
  <c r="J8861" i="168"/>
  <c r="A8861" i="168"/>
  <c r="J8860" i="168"/>
  <c r="A8860" i="168"/>
  <c r="J8859" i="168"/>
  <c r="A8859" i="168"/>
  <c r="J8858" i="168"/>
  <c r="A8858" i="168"/>
  <c r="J8857" i="168"/>
  <c r="A8857" i="168"/>
  <c r="J8856" i="168"/>
  <c r="A8856" i="168"/>
  <c r="J8855" i="168"/>
  <c r="A8855" i="168"/>
  <c r="J8854" i="168"/>
  <c r="A8854" i="168"/>
  <c r="J8853" i="168"/>
  <c r="A8853" i="168"/>
  <c r="J8852" i="168"/>
  <c r="A8852" i="168"/>
  <c r="J8851" i="168"/>
  <c r="A8851" i="168"/>
  <c r="J8850" i="168"/>
  <c r="A8850" i="168"/>
  <c r="J8849" i="168"/>
  <c r="A8849" i="168"/>
  <c r="J8848" i="168"/>
  <c r="A8848" i="168"/>
  <c r="J8847" i="168"/>
  <c r="A8847" i="168"/>
  <c r="J8846" i="168"/>
  <c r="A8846" i="168"/>
  <c r="J8845" i="168"/>
  <c r="A8845" i="168"/>
  <c r="J8844" i="168"/>
  <c r="A8844" i="168"/>
  <c r="J8843" i="168"/>
  <c r="A8843" i="168"/>
  <c r="J8842" i="168"/>
  <c r="A8842" i="168"/>
  <c r="J8841" i="168"/>
  <c r="A8841" i="168"/>
  <c r="J8840" i="168"/>
  <c r="A8840" i="168"/>
  <c r="J8839" i="168"/>
  <c r="A8839" i="168"/>
  <c r="J8838" i="168"/>
  <c r="A8838" i="168"/>
  <c r="J8837" i="168"/>
  <c r="A8837" i="168"/>
  <c r="J8836" i="168"/>
  <c r="A8836" i="168"/>
  <c r="J8835" i="168"/>
  <c r="A8835" i="168"/>
  <c r="J8834" i="168"/>
  <c r="A8834" i="168"/>
  <c r="J8833" i="168"/>
  <c r="A8833" i="168"/>
  <c r="J8832" i="168"/>
  <c r="A8832" i="168"/>
  <c r="J8831" i="168"/>
  <c r="A8831" i="168"/>
  <c r="J8830" i="168"/>
  <c r="A8830" i="168"/>
  <c r="J8829" i="168"/>
  <c r="A8829" i="168"/>
  <c r="J8828" i="168"/>
  <c r="A8828" i="168"/>
  <c r="J8827" i="168"/>
  <c r="A8827" i="168"/>
  <c r="J8826" i="168"/>
  <c r="A8826" i="168"/>
  <c r="J8825" i="168"/>
  <c r="A8825" i="168"/>
  <c r="J8824" i="168"/>
  <c r="A8824" i="168"/>
  <c r="J8823" i="168"/>
  <c r="A8823" i="168"/>
  <c r="J8822" i="168"/>
  <c r="A8822" i="168"/>
  <c r="J8821" i="168"/>
  <c r="A8821" i="168"/>
  <c r="J8820" i="168"/>
  <c r="A8820" i="168"/>
  <c r="J8819" i="168"/>
  <c r="A8819" i="168"/>
  <c r="J8818" i="168"/>
  <c r="A8818" i="168"/>
  <c r="J8817" i="168"/>
  <c r="A8817" i="168"/>
  <c r="J8816" i="168"/>
  <c r="A8816" i="168"/>
  <c r="J8815" i="168"/>
  <c r="A8815" i="168"/>
  <c r="J8814" i="168"/>
  <c r="A8814" i="168"/>
  <c r="J8813" i="168"/>
  <c r="A8813" i="168"/>
  <c r="J8812" i="168"/>
  <c r="A8812" i="168"/>
  <c r="J8811" i="168"/>
  <c r="A8811" i="168"/>
  <c r="J8810" i="168"/>
  <c r="A8810" i="168"/>
  <c r="J8809" i="168"/>
  <c r="A8809" i="168"/>
  <c r="J8808" i="168"/>
  <c r="A8808" i="168"/>
  <c r="J8807" i="168"/>
  <c r="A8807" i="168"/>
  <c r="J8806" i="168"/>
  <c r="A8806" i="168"/>
  <c r="J8805" i="168"/>
  <c r="A8805" i="168"/>
  <c r="J8804" i="168"/>
  <c r="A8804" i="168"/>
  <c r="J8803" i="168"/>
  <c r="A8803" i="168"/>
  <c r="J8802" i="168"/>
  <c r="A8802" i="168"/>
  <c r="J8801" i="168"/>
  <c r="A8801" i="168"/>
  <c r="J8800" i="168"/>
  <c r="A8800" i="168"/>
  <c r="J8799" i="168"/>
  <c r="A8799" i="168"/>
  <c r="J8798" i="168"/>
  <c r="A8798" i="168"/>
  <c r="J8797" i="168"/>
  <c r="A8797" i="168"/>
  <c r="J8796" i="168"/>
  <c r="A8796" i="168"/>
  <c r="J8795" i="168"/>
  <c r="A8795" i="168"/>
  <c r="J8794" i="168"/>
  <c r="A8794" i="168"/>
  <c r="J8793" i="168"/>
  <c r="A8793" i="168"/>
  <c r="J8792" i="168"/>
  <c r="A8792" i="168"/>
  <c r="J8791" i="168"/>
  <c r="A8791" i="168"/>
  <c r="J8790" i="168"/>
  <c r="A8790" i="168"/>
  <c r="J8789" i="168"/>
  <c r="A8789" i="168"/>
  <c r="J8788" i="168"/>
  <c r="A8788" i="168"/>
  <c r="J8787" i="168"/>
  <c r="A8787" i="168"/>
  <c r="J8786" i="168"/>
  <c r="A8786" i="168"/>
  <c r="J8785" i="168"/>
  <c r="A8785" i="168"/>
  <c r="J8784" i="168"/>
  <c r="A8784" i="168"/>
  <c r="J8783" i="168"/>
  <c r="A8783" i="168"/>
  <c r="J8782" i="168"/>
  <c r="A8782" i="168"/>
  <c r="J8781" i="168"/>
  <c r="A8781" i="168"/>
  <c r="J8780" i="168"/>
  <c r="A8780" i="168"/>
  <c r="J8779" i="168"/>
  <c r="A8779" i="168"/>
  <c r="J8778" i="168"/>
  <c r="A8778" i="168"/>
  <c r="J8777" i="168"/>
  <c r="A8777" i="168"/>
  <c r="J8776" i="168"/>
  <c r="A8776" i="168"/>
  <c r="J8775" i="168"/>
  <c r="A8775" i="168"/>
  <c r="J8774" i="168"/>
  <c r="A8774" i="168"/>
  <c r="J8773" i="168"/>
  <c r="A8773" i="168"/>
  <c r="J8772" i="168"/>
  <c r="A8772" i="168"/>
  <c r="J8771" i="168"/>
  <c r="A8771" i="168"/>
  <c r="J8770" i="168"/>
  <c r="A8770" i="168"/>
  <c r="J8769" i="168"/>
  <c r="A8769" i="168"/>
  <c r="J8768" i="168"/>
  <c r="A8768" i="168"/>
  <c r="J8767" i="168"/>
  <c r="A8767" i="168"/>
  <c r="J8766" i="168"/>
  <c r="A8766" i="168"/>
  <c r="J8765" i="168"/>
  <c r="A8765" i="168"/>
  <c r="J8764" i="168"/>
  <c r="A8764" i="168"/>
  <c r="J8763" i="168"/>
  <c r="A8763" i="168"/>
  <c r="J8762" i="168"/>
  <c r="A8762" i="168"/>
  <c r="J8761" i="168"/>
  <c r="A8761" i="168"/>
  <c r="J8760" i="168"/>
  <c r="A8760" i="168"/>
  <c r="J8759" i="168"/>
  <c r="A8759" i="168"/>
  <c r="J8758" i="168"/>
  <c r="A8758" i="168"/>
  <c r="J8757" i="168"/>
  <c r="A8757" i="168"/>
  <c r="J8756" i="168"/>
  <c r="A8756" i="168"/>
  <c r="J8755" i="168"/>
  <c r="A8755" i="168"/>
  <c r="J8754" i="168"/>
  <c r="A8754" i="168"/>
  <c r="J8753" i="168"/>
  <c r="A8753" i="168"/>
  <c r="J8752" i="168"/>
  <c r="A8752" i="168"/>
  <c r="J8751" i="168"/>
  <c r="A8751" i="168"/>
  <c r="J8750" i="168"/>
  <c r="A8750" i="168"/>
  <c r="J8749" i="168"/>
  <c r="A8749" i="168"/>
  <c r="J8748" i="168"/>
  <c r="A8748" i="168"/>
  <c r="J8747" i="168"/>
  <c r="A8747" i="168"/>
  <c r="J8746" i="168"/>
  <c r="A8746" i="168"/>
  <c r="J8745" i="168"/>
  <c r="A8745" i="168"/>
  <c r="J8744" i="168"/>
  <c r="A8744" i="168"/>
  <c r="J8743" i="168"/>
  <c r="A8743" i="168"/>
  <c r="J8742" i="168"/>
  <c r="A8742" i="168"/>
  <c r="J8741" i="168"/>
  <c r="A8741" i="168"/>
  <c r="J8740" i="168"/>
  <c r="A8740" i="168"/>
  <c r="J8739" i="168"/>
  <c r="A8739" i="168"/>
  <c r="J8738" i="168"/>
  <c r="A8738" i="168"/>
  <c r="J8737" i="168"/>
  <c r="A8737" i="168"/>
  <c r="J8736" i="168"/>
  <c r="A8736" i="168"/>
  <c r="J8735" i="168"/>
  <c r="A8735" i="168"/>
  <c r="J8734" i="168"/>
  <c r="A8734" i="168"/>
  <c r="J8733" i="168"/>
  <c r="A8733" i="168"/>
  <c r="J8732" i="168"/>
  <c r="A8732" i="168"/>
  <c r="J8731" i="168"/>
  <c r="A8731" i="168"/>
  <c r="J8730" i="168"/>
  <c r="A8730" i="168"/>
  <c r="J8729" i="168"/>
  <c r="A8729" i="168"/>
  <c r="J8728" i="168"/>
  <c r="A8728" i="168"/>
  <c r="J8727" i="168"/>
  <c r="A8727" i="168"/>
  <c r="J8726" i="168"/>
  <c r="A8726" i="168"/>
  <c r="J8725" i="168"/>
  <c r="A8725" i="168"/>
  <c r="J8724" i="168"/>
  <c r="A8724" i="168"/>
  <c r="J8723" i="168"/>
  <c r="A8723" i="168"/>
  <c r="J8722" i="168"/>
  <c r="A8722" i="168"/>
  <c r="J8721" i="168"/>
  <c r="A8721" i="168"/>
  <c r="J8720" i="168"/>
  <c r="A8720" i="168"/>
  <c r="J8719" i="168"/>
  <c r="A8719" i="168"/>
  <c r="J8718" i="168"/>
  <c r="A8718" i="168"/>
  <c r="J8717" i="168"/>
  <c r="A8717" i="168"/>
  <c r="J8716" i="168"/>
  <c r="A8716" i="168"/>
  <c r="J8715" i="168"/>
  <c r="A8715" i="168"/>
  <c r="J8714" i="168"/>
  <c r="A8714" i="168"/>
  <c r="J8713" i="168"/>
  <c r="A8713" i="168"/>
  <c r="J8712" i="168"/>
  <c r="A8712" i="168"/>
  <c r="J8711" i="168"/>
  <c r="A8711" i="168"/>
  <c r="J8710" i="168"/>
  <c r="A8710" i="168"/>
  <c r="J8709" i="168"/>
  <c r="A8709" i="168"/>
  <c r="J8708" i="168"/>
  <c r="A8708" i="168"/>
  <c r="J8707" i="168"/>
  <c r="A8707" i="168"/>
  <c r="J8706" i="168"/>
  <c r="A8706" i="168"/>
  <c r="J8705" i="168"/>
  <c r="A8705" i="168"/>
  <c r="J8704" i="168"/>
  <c r="A8704" i="168"/>
  <c r="J8703" i="168"/>
  <c r="A8703" i="168"/>
  <c r="J8702" i="168"/>
  <c r="A8702" i="168"/>
  <c r="J8701" i="168"/>
  <c r="A8701" i="168"/>
  <c r="J8700" i="168"/>
  <c r="A8700" i="168"/>
  <c r="J8699" i="168"/>
  <c r="A8699" i="168"/>
  <c r="J8698" i="168"/>
  <c r="A8698" i="168"/>
  <c r="J8697" i="168"/>
  <c r="A8697" i="168"/>
  <c r="J8696" i="168"/>
  <c r="A8696" i="168"/>
  <c r="J8695" i="168"/>
  <c r="A8695" i="168"/>
  <c r="J8694" i="168"/>
  <c r="A8694" i="168"/>
  <c r="J8693" i="168"/>
  <c r="A8693" i="168"/>
  <c r="J8692" i="168"/>
  <c r="A8692" i="168"/>
  <c r="J8691" i="168"/>
  <c r="A8691" i="168"/>
  <c r="J8690" i="168"/>
  <c r="A8690" i="168"/>
  <c r="J8689" i="168"/>
  <c r="A8689" i="168"/>
  <c r="J8688" i="168"/>
  <c r="A8688" i="168"/>
  <c r="J8687" i="168"/>
  <c r="A8687" i="168"/>
  <c r="J8686" i="168"/>
  <c r="A8686" i="168"/>
  <c r="J8685" i="168"/>
  <c r="A8685" i="168"/>
  <c r="J8684" i="168"/>
  <c r="A8684" i="168"/>
  <c r="J8683" i="168"/>
  <c r="A8683" i="168"/>
  <c r="J8682" i="168"/>
  <c r="A8682" i="168"/>
  <c r="J8681" i="168"/>
  <c r="A8681" i="168"/>
  <c r="J8680" i="168"/>
  <c r="A8680" i="168"/>
  <c r="J8679" i="168"/>
  <c r="A8679" i="168"/>
  <c r="J8678" i="168"/>
  <c r="A8678" i="168"/>
  <c r="J8677" i="168"/>
  <c r="A8677" i="168"/>
  <c r="J8676" i="168"/>
  <c r="A8676" i="168"/>
  <c r="J8675" i="168"/>
  <c r="A8675" i="168"/>
  <c r="J8674" i="168"/>
  <c r="A8674" i="168"/>
  <c r="J8673" i="168"/>
  <c r="A8673" i="168"/>
  <c r="J8672" i="168"/>
  <c r="A8672" i="168"/>
  <c r="J8671" i="168"/>
  <c r="A8671" i="168"/>
  <c r="J8670" i="168"/>
  <c r="A8670" i="168"/>
  <c r="J8669" i="168"/>
  <c r="A8669" i="168"/>
  <c r="J8668" i="168"/>
  <c r="A8668" i="168"/>
  <c r="J8667" i="168"/>
  <c r="A8667" i="168"/>
  <c r="J8666" i="168"/>
  <c r="A8666" i="168"/>
  <c r="J8665" i="168"/>
  <c r="A8665" i="168"/>
  <c r="J8664" i="168"/>
  <c r="A8664" i="168"/>
  <c r="J8663" i="168"/>
  <c r="A8663" i="168"/>
  <c r="J8662" i="168"/>
  <c r="A8662" i="168"/>
  <c r="J8661" i="168"/>
  <c r="A8661" i="168"/>
  <c r="J8660" i="168"/>
  <c r="A8660" i="168"/>
  <c r="J8659" i="168"/>
  <c r="A8659" i="168"/>
  <c r="J8658" i="168"/>
  <c r="A8658" i="168"/>
  <c r="J8657" i="168"/>
  <c r="A8657" i="168"/>
  <c r="J8656" i="168"/>
  <c r="A8656" i="168"/>
  <c r="J8655" i="168"/>
  <c r="A8655" i="168"/>
  <c r="J8654" i="168"/>
  <c r="A8654" i="168"/>
  <c r="J8653" i="168"/>
  <c r="A8653" i="168"/>
  <c r="J8652" i="168"/>
  <c r="A8652" i="168"/>
  <c r="J8651" i="168"/>
  <c r="A8651" i="168"/>
  <c r="J8650" i="168"/>
  <c r="A8650" i="168"/>
  <c r="J8649" i="168"/>
  <c r="A8649" i="168"/>
  <c r="J8648" i="168"/>
  <c r="A8648" i="168"/>
  <c r="J8647" i="168"/>
  <c r="A8647" i="168"/>
  <c r="J8646" i="168"/>
  <c r="A8646" i="168"/>
  <c r="J8645" i="168"/>
  <c r="A8645" i="168"/>
  <c r="J8644" i="168"/>
  <c r="A8644" i="168"/>
  <c r="J8643" i="168"/>
  <c r="A8643" i="168"/>
  <c r="J8642" i="168"/>
  <c r="A8642" i="168"/>
  <c r="J8641" i="168"/>
  <c r="A8641" i="168"/>
  <c r="J8640" i="168"/>
  <c r="A8640" i="168"/>
  <c r="J8639" i="168"/>
  <c r="A8639" i="168"/>
  <c r="J8638" i="168"/>
  <c r="A8638" i="168"/>
  <c r="J8637" i="168"/>
  <c r="A8637" i="168"/>
  <c r="J8636" i="168"/>
  <c r="A8636" i="168"/>
  <c r="J8635" i="168"/>
  <c r="A8635" i="168"/>
  <c r="J8634" i="168"/>
  <c r="A8634" i="168"/>
  <c r="J8633" i="168"/>
  <c r="A8633" i="168"/>
  <c r="J8632" i="168"/>
  <c r="A8632" i="168"/>
  <c r="J8631" i="168"/>
  <c r="A8631" i="168"/>
  <c r="J8630" i="168"/>
  <c r="A8630" i="168"/>
  <c r="J8629" i="168"/>
  <c r="A8629" i="168"/>
  <c r="J8628" i="168"/>
  <c r="A8628" i="168"/>
  <c r="J8627" i="168"/>
  <c r="A8627" i="168"/>
  <c r="J8626" i="168"/>
  <c r="A8626" i="168"/>
  <c r="J8625" i="168"/>
  <c r="A8625" i="168"/>
  <c r="J8624" i="168"/>
  <c r="A8624" i="168"/>
  <c r="J8623" i="168"/>
  <c r="A8623" i="168"/>
  <c r="J8622" i="168"/>
  <c r="A8622" i="168"/>
  <c r="J8621" i="168"/>
  <c r="A8621" i="168"/>
  <c r="J8620" i="168"/>
  <c r="A8620" i="168"/>
  <c r="J8619" i="168"/>
  <c r="A8619" i="168"/>
  <c r="J8618" i="168"/>
  <c r="A8618" i="168"/>
  <c r="J8617" i="168"/>
  <c r="A8617" i="168"/>
  <c r="J8616" i="168"/>
  <c r="A8616" i="168"/>
  <c r="J8615" i="168"/>
  <c r="A8615" i="168"/>
  <c r="J8614" i="168"/>
  <c r="A8614" i="168"/>
  <c r="J8613" i="168"/>
  <c r="A8613" i="168"/>
  <c r="J8612" i="168"/>
  <c r="A8612" i="168"/>
  <c r="J8611" i="168"/>
  <c r="A8611" i="168"/>
  <c r="J8610" i="168"/>
  <c r="A8610" i="168"/>
  <c r="J8609" i="168"/>
  <c r="A8609" i="168"/>
  <c r="J8608" i="168"/>
  <c r="A8608" i="168"/>
  <c r="J8607" i="168"/>
  <c r="A8607" i="168"/>
  <c r="J8606" i="168"/>
  <c r="A8606" i="168"/>
  <c r="J8605" i="168"/>
  <c r="A8605" i="168"/>
  <c r="J8604" i="168"/>
  <c r="A8604" i="168"/>
  <c r="J8603" i="168"/>
  <c r="A8603" i="168"/>
  <c r="J8602" i="168"/>
  <c r="A8602" i="168"/>
  <c r="J8601" i="168"/>
  <c r="A8601" i="168"/>
  <c r="J8600" i="168"/>
  <c r="A8600" i="168"/>
  <c r="J8599" i="168"/>
  <c r="A8599" i="168"/>
  <c r="J8598" i="168"/>
  <c r="A8598" i="168"/>
  <c r="J8597" i="168"/>
  <c r="A8597" i="168"/>
  <c r="J8596" i="168"/>
  <c r="A8596" i="168"/>
  <c r="J8595" i="168"/>
  <c r="A8595" i="168"/>
  <c r="J8594" i="168"/>
  <c r="A8594" i="168"/>
  <c r="J8593" i="168"/>
  <c r="A8593" i="168"/>
  <c r="J8592" i="168"/>
  <c r="A8592" i="168"/>
  <c r="J8591" i="168"/>
  <c r="A8591" i="168"/>
  <c r="J8590" i="168"/>
  <c r="A8590" i="168"/>
  <c r="J8589" i="168"/>
  <c r="A8589" i="168"/>
  <c r="J8588" i="168"/>
  <c r="A8588" i="168"/>
  <c r="J8587" i="168"/>
  <c r="A8587" i="168"/>
  <c r="J8586" i="168"/>
  <c r="A8586" i="168"/>
  <c r="J8585" i="168"/>
  <c r="A8585" i="168"/>
  <c r="J8584" i="168"/>
  <c r="A8584" i="168"/>
  <c r="J8583" i="168"/>
  <c r="A8583" i="168"/>
  <c r="J8582" i="168"/>
  <c r="A8582" i="168"/>
  <c r="J8581" i="168"/>
  <c r="A8581" i="168"/>
  <c r="J8580" i="168"/>
  <c r="A8580" i="168"/>
  <c r="J8579" i="168"/>
  <c r="A8579" i="168"/>
  <c r="J8578" i="168"/>
  <c r="A8578" i="168"/>
  <c r="J8577" i="168"/>
  <c r="A8577" i="168"/>
  <c r="J8576" i="168"/>
  <c r="A8576" i="168"/>
  <c r="J8575" i="168"/>
  <c r="A8575" i="168"/>
  <c r="J8574" i="168"/>
  <c r="A8574" i="168"/>
  <c r="J8573" i="168"/>
  <c r="A8573" i="168"/>
  <c r="J8572" i="168"/>
  <c r="A8572" i="168"/>
  <c r="J8571" i="168"/>
  <c r="A8571" i="168"/>
  <c r="J8570" i="168"/>
  <c r="A8570" i="168"/>
  <c r="J8569" i="168"/>
  <c r="A8569" i="168"/>
  <c r="J8568" i="168"/>
  <c r="A8568" i="168"/>
  <c r="J8567" i="168"/>
  <c r="A8567" i="168"/>
  <c r="J8566" i="168"/>
  <c r="A8566" i="168"/>
  <c r="J8565" i="168"/>
  <c r="A8565" i="168"/>
  <c r="J8564" i="168"/>
  <c r="A8564" i="168"/>
  <c r="J8563" i="168"/>
  <c r="A8563" i="168"/>
  <c r="J8562" i="168"/>
  <c r="A8562" i="168"/>
  <c r="J8561" i="168"/>
  <c r="A8561" i="168"/>
  <c r="J8560" i="168"/>
  <c r="A8560" i="168"/>
  <c r="J8559" i="168"/>
  <c r="A8559" i="168"/>
  <c r="J8558" i="168"/>
  <c r="A8558" i="168"/>
  <c r="J8557" i="168"/>
  <c r="A8557" i="168"/>
  <c r="J8556" i="168"/>
  <c r="A8556" i="168"/>
  <c r="J8555" i="168"/>
  <c r="A8555" i="168"/>
  <c r="J8554" i="168"/>
  <c r="A8554" i="168"/>
  <c r="J8553" i="168"/>
  <c r="A8553" i="168"/>
  <c r="J8552" i="168"/>
  <c r="A8552" i="168"/>
  <c r="J8551" i="168"/>
  <c r="A8551" i="168"/>
  <c r="J8550" i="168"/>
  <c r="A8550" i="168"/>
  <c r="J8549" i="168"/>
  <c r="A8549" i="168"/>
  <c r="J8548" i="168"/>
  <c r="A8548" i="168"/>
  <c r="J8547" i="168"/>
  <c r="A8547" i="168"/>
  <c r="J8546" i="168"/>
  <c r="A8546" i="168"/>
  <c r="J8545" i="168"/>
  <c r="A8545" i="168"/>
  <c r="J8544" i="168"/>
  <c r="A8544" i="168"/>
  <c r="J8543" i="168"/>
  <c r="A8543" i="168"/>
  <c r="J8542" i="168"/>
  <c r="A8542" i="168"/>
  <c r="J8541" i="168"/>
  <c r="A8541" i="168"/>
  <c r="J8540" i="168"/>
  <c r="A8540" i="168"/>
  <c r="J8539" i="168"/>
  <c r="A8539" i="168"/>
  <c r="J8538" i="168"/>
  <c r="A8538" i="168"/>
  <c r="J8537" i="168"/>
  <c r="A8537" i="168"/>
  <c r="J8536" i="168"/>
  <c r="A8536" i="168"/>
  <c r="J8535" i="168"/>
  <c r="A8535" i="168"/>
  <c r="J8534" i="168"/>
  <c r="A8534" i="168"/>
  <c r="J8533" i="168"/>
  <c r="A8533" i="168"/>
  <c r="J8532" i="168"/>
  <c r="A8532" i="168"/>
  <c r="J8531" i="168"/>
  <c r="A8531" i="168"/>
  <c r="J8530" i="168"/>
  <c r="A8530" i="168"/>
  <c r="J8529" i="168"/>
  <c r="A8529" i="168"/>
  <c r="J8528" i="168"/>
  <c r="A8528" i="168"/>
  <c r="J8527" i="168"/>
  <c r="A8527" i="168"/>
  <c r="J8526" i="168"/>
  <c r="A8526" i="168"/>
  <c r="J8525" i="168"/>
  <c r="A8525" i="168"/>
  <c r="J8524" i="168"/>
  <c r="A8524" i="168"/>
  <c r="J8523" i="168"/>
  <c r="A8523" i="168"/>
  <c r="J8522" i="168"/>
  <c r="A8522" i="168"/>
  <c r="J8521" i="168"/>
  <c r="A8521" i="168"/>
  <c r="J8520" i="168"/>
  <c r="A8520" i="168"/>
  <c r="J8519" i="168"/>
  <c r="A8519" i="168"/>
  <c r="J8518" i="168"/>
  <c r="A8518" i="168"/>
  <c r="J8517" i="168"/>
  <c r="A8517" i="168"/>
  <c r="J8516" i="168"/>
  <c r="A8516" i="168"/>
  <c r="J8515" i="168"/>
  <c r="A8515" i="168"/>
  <c r="J8514" i="168"/>
  <c r="A8514" i="168"/>
  <c r="J8513" i="168"/>
  <c r="A8513" i="168"/>
  <c r="J8512" i="168"/>
  <c r="A8512" i="168"/>
  <c r="J8511" i="168"/>
  <c r="A8511" i="168"/>
  <c r="J8510" i="168"/>
  <c r="A8510" i="168"/>
  <c r="J8509" i="168"/>
  <c r="A8509" i="168"/>
  <c r="J8508" i="168"/>
  <c r="A8508" i="168"/>
  <c r="J8507" i="168"/>
  <c r="A8507" i="168"/>
  <c r="J8506" i="168"/>
  <c r="A8506" i="168"/>
  <c r="J8505" i="168"/>
  <c r="A8505" i="168"/>
  <c r="J8504" i="168"/>
  <c r="A8504" i="168"/>
  <c r="J8503" i="168"/>
  <c r="A8503" i="168"/>
  <c r="J8502" i="168"/>
  <c r="A8502" i="168"/>
  <c r="J8501" i="168"/>
  <c r="A8501" i="168"/>
  <c r="J8500" i="168"/>
  <c r="A8500" i="168"/>
  <c r="J8499" i="168"/>
  <c r="A8499" i="168"/>
  <c r="J8498" i="168"/>
  <c r="A8498" i="168"/>
  <c r="J8497" i="168"/>
  <c r="A8497" i="168"/>
  <c r="J8496" i="168"/>
  <c r="A8496" i="168"/>
  <c r="J8495" i="168"/>
  <c r="A8495" i="168"/>
  <c r="J8494" i="168"/>
  <c r="A8494" i="168"/>
  <c r="J8493" i="168"/>
  <c r="A8493" i="168"/>
  <c r="J8492" i="168"/>
  <c r="A8492" i="168"/>
  <c r="J8491" i="168"/>
  <c r="A8491" i="168"/>
  <c r="J8490" i="168"/>
  <c r="A8490" i="168"/>
  <c r="J8489" i="168"/>
  <c r="A8489" i="168"/>
  <c r="J8488" i="168"/>
  <c r="A8488" i="168"/>
  <c r="J8487" i="168"/>
  <c r="A8487" i="168"/>
  <c r="J8486" i="168"/>
  <c r="A8486" i="168"/>
  <c r="J8485" i="168"/>
  <c r="A8485" i="168"/>
  <c r="J8484" i="168"/>
  <c r="A8484" i="168"/>
  <c r="J8483" i="168"/>
  <c r="A8483" i="168"/>
  <c r="J8482" i="168"/>
  <c r="A8482" i="168"/>
  <c r="J8481" i="168"/>
  <c r="A8481" i="168"/>
  <c r="J8480" i="168"/>
  <c r="A8480" i="168"/>
  <c r="J8479" i="168"/>
  <c r="A8479" i="168"/>
  <c r="J8478" i="168"/>
  <c r="A8478" i="168"/>
  <c r="J8477" i="168"/>
  <c r="A8477" i="168"/>
  <c r="J8476" i="168"/>
  <c r="A8476" i="168"/>
  <c r="J8475" i="168"/>
  <c r="A8475" i="168"/>
  <c r="J8474" i="168"/>
  <c r="A8474" i="168"/>
  <c r="J8473" i="168"/>
  <c r="A8473" i="168"/>
  <c r="J8472" i="168"/>
  <c r="A8472" i="168"/>
  <c r="J8471" i="168"/>
  <c r="A8471" i="168"/>
  <c r="J8470" i="168"/>
  <c r="A8470" i="168"/>
  <c r="J8469" i="168"/>
  <c r="A8469" i="168"/>
  <c r="J8468" i="168"/>
  <c r="A8468" i="168"/>
  <c r="J8467" i="168"/>
  <c r="A8467" i="168"/>
  <c r="J8466" i="168"/>
  <c r="A8466" i="168"/>
  <c r="J8465" i="168"/>
  <c r="A8465" i="168"/>
  <c r="J8464" i="168"/>
  <c r="A8464" i="168"/>
  <c r="J8463" i="168"/>
  <c r="A8463" i="168"/>
  <c r="J8462" i="168"/>
  <c r="A8462" i="168"/>
  <c r="J8461" i="168"/>
  <c r="A8461" i="168"/>
  <c r="J8460" i="168"/>
  <c r="A8460" i="168"/>
  <c r="J8459" i="168"/>
  <c r="A8459" i="168"/>
  <c r="J8458" i="168"/>
  <c r="A8458" i="168"/>
  <c r="J8457" i="168"/>
  <c r="A8457" i="168"/>
  <c r="J8456" i="168"/>
  <c r="A8456" i="168"/>
  <c r="J8455" i="168"/>
  <c r="A8455" i="168"/>
  <c r="J8454" i="168"/>
  <c r="A8454" i="168"/>
  <c r="J8453" i="168"/>
  <c r="A8453" i="168"/>
  <c r="J8452" i="168"/>
  <c r="A8452" i="168"/>
  <c r="J8451" i="168"/>
  <c r="A8451" i="168"/>
  <c r="J8450" i="168"/>
  <c r="A8450" i="168"/>
  <c r="J8449" i="168"/>
  <c r="A8449" i="168"/>
  <c r="J8448" i="168"/>
  <c r="A8448" i="168"/>
  <c r="J8447" i="168"/>
  <c r="A8447" i="168"/>
  <c r="J8446" i="168"/>
  <c r="A8446" i="168"/>
  <c r="J8445" i="168"/>
  <c r="A8445" i="168"/>
  <c r="J8444" i="168"/>
  <c r="A8444" i="168"/>
  <c r="J8443" i="168"/>
  <c r="A8443" i="168"/>
  <c r="J8442" i="168"/>
  <c r="A8442" i="168"/>
  <c r="J8441" i="168"/>
  <c r="A8441" i="168"/>
  <c r="J8440" i="168"/>
  <c r="A8440" i="168"/>
  <c r="J8439" i="168"/>
  <c r="A8439" i="168"/>
  <c r="J8438" i="168"/>
  <c r="A8438" i="168"/>
  <c r="J8437" i="168"/>
  <c r="A8437" i="168"/>
  <c r="J8436" i="168"/>
  <c r="A8436" i="168"/>
  <c r="J8435" i="168"/>
  <c r="A8435" i="168"/>
  <c r="J8434" i="168"/>
  <c r="A8434" i="168"/>
  <c r="J8433" i="168"/>
  <c r="A8433" i="168"/>
  <c r="J8432" i="168"/>
  <c r="A8432" i="168"/>
  <c r="J8431" i="168"/>
  <c r="A8431" i="168"/>
  <c r="J8430" i="168"/>
  <c r="A8430" i="168"/>
  <c r="J8429" i="168"/>
  <c r="A8429" i="168"/>
  <c r="J8428" i="168"/>
  <c r="A8428" i="168"/>
  <c r="J8427" i="168"/>
  <c r="A8427" i="168"/>
  <c r="J8426" i="168"/>
  <c r="A8426" i="168"/>
  <c r="J8425" i="168"/>
  <c r="A8425" i="168"/>
  <c r="J8424" i="168"/>
  <c r="A8424" i="168"/>
  <c r="J8423" i="168"/>
  <c r="A8423" i="168"/>
  <c r="J8422" i="168"/>
  <c r="A8422" i="168"/>
  <c r="J8421" i="168"/>
  <c r="A8421" i="168"/>
  <c r="J8420" i="168"/>
  <c r="A8420" i="168"/>
  <c r="J8419" i="168"/>
  <c r="A8419" i="168"/>
  <c r="J8418" i="168"/>
  <c r="A8418" i="168"/>
  <c r="J8417" i="168"/>
  <c r="A8417" i="168"/>
  <c r="J8416" i="168"/>
  <c r="A8416" i="168"/>
  <c r="J8415" i="168"/>
  <c r="A8415" i="168"/>
  <c r="J8414" i="168"/>
  <c r="A8414" i="168"/>
  <c r="J8413" i="168"/>
  <c r="A8413" i="168"/>
  <c r="J8412" i="168"/>
  <c r="A8412" i="168"/>
  <c r="J8411" i="168"/>
  <c r="A8411" i="168"/>
  <c r="J8410" i="168"/>
  <c r="A8410" i="168"/>
  <c r="J8409" i="168"/>
  <c r="A8409" i="168"/>
  <c r="J8408" i="168"/>
  <c r="A8408" i="168"/>
  <c r="J8407" i="168"/>
  <c r="A8407" i="168"/>
  <c r="J8406" i="168"/>
  <c r="A8406" i="168"/>
  <c r="J8405" i="168"/>
  <c r="A8405" i="168"/>
  <c r="J8404" i="168"/>
  <c r="A8404" i="168"/>
  <c r="J8403" i="168"/>
  <c r="A8403" i="168"/>
  <c r="J8402" i="168"/>
  <c r="A8402" i="168"/>
  <c r="J8401" i="168"/>
  <c r="A8401" i="168"/>
  <c r="J8400" i="168"/>
  <c r="A8400" i="168"/>
  <c r="J8399" i="168"/>
  <c r="A8399" i="168"/>
  <c r="J8398" i="168"/>
  <c r="A8398" i="168"/>
  <c r="J8397" i="168"/>
  <c r="A8397" i="168"/>
  <c r="J8396" i="168"/>
  <c r="A8396" i="168"/>
  <c r="J8395" i="168"/>
  <c r="A8395" i="168"/>
  <c r="J8394" i="168"/>
  <c r="A8394" i="168"/>
  <c r="J8393" i="168"/>
  <c r="A8393" i="168"/>
  <c r="J8392" i="168"/>
  <c r="A8392" i="168"/>
  <c r="J8391" i="168"/>
  <c r="A8391" i="168"/>
  <c r="J8390" i="168"/>
  <c r="A8390" i="168"/>
  <c r="J8389" i="168"/>
  <c r="A8389" i="168"/>
  <c r="J8388" i="168"/>
  <c r="A8388" i="168"/>
  <c r="J8387" i="168"/>
  <c r="A8387" i="168"/>
  <c r="J8386" i="168"/>
  <c r="A8386" i="168"/>
  <c r="J8385" i="168"/>
  <c r="A8385" i="168"/>
  <c r="J8384" i="168"/>
  <c r="A8384" i="168"/>
  <c r="J8383" i="168"/>
  <c r="A8383" i="168"/>
  <c r="J8382" i="168"/>
  <c r="A8382" i="168"/>
  <c r="J8381" i="168"/>
  <c r="A8381" i="168"/>
  <c r="J8380" i="168"/>
  <c r="A8380" i="168"/>
  <c r="J8379" i="168"/>
  <c r="A8379" i="168"/>
  <c r="J8378" i="168"/>
  <c r="A8378" i="168"/>
  <c r="J8377" i="168"/>
  <c r="A8377" i="168"/>
  <c r="J8376" i="168"/>
  <c r="A8376" i="168"/>
  <c r="J8375" i="168"/>
  <c r="A8375" i="168"/>
  <c r="J8374" i="168"/>
  <c r="A8374" i="168"/>
  <c r="J8373" i="168"/>
  <c r="A8373" i="168"/>
  <c r="J8372" i="168"/>
  <c r="A8372" i="168"/>
  <c r="J8371" i="168"/>
  <c r="A8371" i="168"/>
  <c r="J8370" i="168"/>
  <c r="A8370" i="168"/>
  <c r="J8369" i="168"/>
  <c r="A8369" i="168"/>
  <c r="J8368" i="168"/>
  <c r="A8368" i="168"/>
  <c r="J8367" i="168"/>
  <c r="A8367" i="168"/>
  <c r="J8366" i="168"/>
  <c r="A8366" i="168"/>
  <c r="J8365" i="168"/>
  <c r="A8365" i="168"/>
  <c r="J8364" i="168"/>
  <c r="A8364" i="168"/>
  <c r="J8363" i="168"/>
  <c r="A8363" i="168"/>
  <c r="J8362" i="168"/>
  <c r="A8362" i="168"/>
  <c r="J8361" i="168"/>
  <c r="A8361" i="168"/>
  <c r="J8360" i="168"/>
  <c r="A8360" i="168"/>
  <c r="J8359" i="168"/>
  <c r="A8359" i="168"/>
  <c r="J8358" i="168"/>
  <c r="A8358" i="168"/>
  <c r="J8357" i="168"/>
  <c r="A8357" i="168"/>
  <c r="J8356" i="168"/>
  <c r="A8356" i="168"/>
  <c r="J8355" i="168"/>
  <c r="A8355" i="168"/>
  <c r="J8354" i="168"/>
  <c r="A8354" i="168"/>
  <c r="J8353" i="168"/>
  <c r="A8353" i="168"/>
  <c r="J8352" i="168"/>
  <c r="A8352" i="168"/>
  <c r="J8351" i="168"/>
  <c r="A8351" i="168"/>
  <c r="J8350" i="168"/>
  <c r="A8350" i="168"/>
  <c r="J8349" i="168"/>
  <c r="A8349" i="168"/>
  <c r="J8348" i="168"/>
  <c r="A8348" i="168"/>
  <c r="J8347" i="168"/>
  <c r="A8347" i="168"/>
  <c r="J8346" i="168"/>
  <c r="A8346" i="168"/>
  <c r="J8345" i="168"/>
  <c r="A8345" i="168"/>
  <c r="J8344" i="168"/>
  <c r="A8344" i="168"/>
  <c r="J8343" i="168"/>
  <c r="A8343" i="168"/>
  <c r="J8342" i="168"/>
  <c r="A8342" i="168"/>
  <c r="J8341" i="168"/>
  <c r="A8341" i="168"/>
  <c r="J8340" i="168"/>
  <c r="A8340" i="168"/>
  <c r="J8339" i="168"/>
  <c r="A8339" i="168"/>
  <c r="J8338" i="168"/>
  <c r="A8338" i="168"/>
  <c r="J8337" i="168"/>
  <c r="A8337" i="168"/>
  <c r="J8336" i="168"/>
  <c r="A8336" i="168"/>
  <c r="J8335" i="168"/>
  <c r="A8335" i="168"/>
  <c r="J8334" i="168"/>
  <c r="A8334" i="168"/>
  <c r="J8333" i="168"/>
  <c r="A8333" i="168"/>
  <c r="J8332" i="168"/>
  <c r="A8332" i="168"/>
  <c r="J8331" i="168"/>
  <c r="A8331" i="168"/>
  <c r="J8330" i="168"/>
  <c r="A8330" i="168"/>
  <c r="J8329" i="168"/>
  <c r="A8329" i="168"/>
  <c r="J8328" i="168"/>
  <c r="A8328" i="168"/>
  <c r="J8327" i="168"/>
  <c r="A8327" i="168"/>
  <c r="J8326" i="168"/>
  <c r="A8326" i="168"/>
  <c r="J8325" i="168"/>
  <c r="A8325" i="168"/>
  <c r="J8324" i="168"/>
  <c r="A8324" i="168"/>
  <c r="J8323" i="168"/>
  <c r="A8323" i="168"/>
  <c r="J8322" i="168"/>
  <c r="A8322" i="168"/>
  <c r="J8321" i="168"/>
  <c r="A8321" i="168"/>
  <c r="J8320" i="168"/>
  <c r="A8320" i="168"/>
  <c r="J8319" i="168"/>
  <c r="A8319" i="168"/>
  <c r="J8318" i="168"/>
  <c r="A8318" i="168"/>
  <c r="J8317" i="168"/>
  <c r="A8317" i="168"/>
  <c r="J8316" i="168"/>
  <c r="A8316" i="168"/>
  <c r="J8315" i="168"/>
  <c r="A8315" i="168"/>
  <c r="J8314" i="168"/>
  <c r="A8314" i="168"/>
  <c r="J8313" i="168"/>
  <c r="A8313" i="168"/>
  <c r="J8312" i="168"/>
  <c r="A8312" i="168"/>
  <c r="J8311" i="168"/>
  <c r="A8311" i="168"/>
  <c r="J8310" i="168"/>
  <c r="A8310" i="168"/>
  <c r="J8309" i="168"/>
  <c r="A8309" i="168"/>
  <c r="J8308" i="168"/>
  <c r="A8308" i="168"/>
  <c r="J8307" i="168"/>
  <c r="A8307" i="168"/>
  <c r="J8306" i="168"/>
  <c r="A8306" i="168"/>
  <c r="J8305" i="168"/>
  <c r="A8305" i="168"/>
  <c r="J8304" i="168"/>
  <c r="A8304" i="168"/>
  <c r="J8303" i="168"/>
  <c r="A8303" i="168"/>
  <c r="J8302" i="168"/>
  <c r="A8302" i="168"/>
  <c r="J8301" i="168"/>
  <c r="A8301" i="168"/>
  <c r="J8300" i="168"/>
  <c r="A8300" i="168"/>
  <c r="J8299" i="168"/>
  <c r="A8299" i="168"/>
  <c r="J8298" i="168"/>
  <c r="A8298" i="168"/>
  <c r="J8297" i="168"/>
  <c r="A8297" i="168"/>
  <c r="J8296" i="168"/>
  <c r="A8296" i="168"/>
  <c r="J8295" i="168"/>
  <c r="A8295" i="168"/>
  <c r="J8294" i="168"/>
  <c r="A8294" i="168"/>
  <c r="J8293" i="168"/>
  <c r="A8293" i="168"/>
  <c r="J8292" i="168"/>
  <c r="A8292" i="168"/>
  <c r="J8291" i="168"/>
  <c r="A8291" i="168"/>
  <c r="J8290" i="168"/>
  <c r="A8290" i="168"/>
  <c r="J8289" i="168"/>
  <c r="A8289" i="168"/>
  <c r="J8288" i="168"/>
  <c r="A8288" i="168"/>
  <c r="J8287" i="168"/>
  <c r="A8287" i="168"/>
  <c r="J8286" i="168"/>
  <c r="A8286" i="168"/>
  <c r="J8285" i="168"/>
  <c r="A8285" i="168"/>
  <c r="J8284" i="168"/>
  <c r="A8284" i="168"/>
  <c r="J8283" i="168"/>
  <c r="A8283" i="168"/>
  <c r="J8282" i="168"/>
  <c r="A8282" i="168"/>
  <c r="J8281" i="168"/>
  <c r="A8281" i="168"/>
  <c r="J8280" i="168"/>
  <c r="A8280" i="168"/>
  <c r="J8279" i="168"/>
  <c r="A8279" i="168"/>
  <c r="J8278" i="168"/>
  <c r="A8278" i="168"/>
  <c r="J8277" i="168"/>
  <c r="A8277" i="168"/>
  <c r="J8276" i="168"/>
  <c r="A8276" i="168"/>
  <c r="J8275" i="168"/>
  <c r="A8275" i="168"/>
  <c r="J8274" i="168"/>
  <c r="A8274" i="168"/>
  <c r="J8273" i="168"/>
  <c r="A8273" i="168"/>
  <c r="J8272" i="168"/>
  <c r="A8272" i="168"/>
  <c r="J8271" i="168"/>
  <c r="A8271" i="168"/>
  <c r="J8270" i="168"/>
  <c r="A8270" i="168"/>
  <c r="J8269" i="168"/>
  <c r="A8269" i="168"/>
  <c r="J8268" i="168"/>
  <c r="A8268" i="168"/>
  <c r="J8267" i="168"/>
  <c r="A8267" i="168"/>
  <c r="J8266" i="168"/>
  <c r="A8266" i="168"/>
  <c r="J8265" i="168"/>
  <c r="A8265" i="168"/>
  <c r="J8264" i="168"/>
  <c r="A8264" i="168"/>
  <c r="J8263" i="168"/>
  <c r="A8263" i="168"/>
  <c r="J8262" i="168"/>
  <c r="A8262" i="168"/>
  <c r="J8261" i="168"/>
  <c r="A8261" i="168"/>
  <c r="J8260" i="168"/>
  <c r="A8260" i="168"/>
  <c r="J8259" i="168"/>
  <c r="A8259" i="168"/>
  <c r="J8258" i="168"/>
  <c r="A8258" i="168"/>
  <c r="J8257" i="168"/>
  <c r="A8257" i="168"/>
  <c r="J8256" i="168"/>
  <c r="A8256" i="168"/>
  <c r="J8255" i="168"/>
  <c r="A8255" i="168"/>
  <c r="J8254" i="168"/>
  <c r="A8254" i="168"/>
  <c r="J8253" i="168"/>
  <c r="A8253" i="168"/>
  <c r="J8252" i="168"/>
  <c r="A8252" i="168"/>
  <c r="J8251" i="168"/>
  <c r="A8251" i="168"/>
  <c r="J8250" i="168"/>
  <c r="A8250" i="168"/>
  <c r="J8249" i="168"/>
  <c r="A8249" i="168"/>
  <c r="J8248" i="168"/>
  <c r="A8248" i="168"/>
  <c r="J8247" i="168"/>
  <c r="A8247" i="168"/>
  <c r="J8246" i="168"/>
  <c r="A8246" i="168"/>
  <c r="J8245" i="168"/>
  <c r="A8245" i="168"/>
  <c r="J8244" i="168"/>
  <c r="A8244" i="168"/>
  <c r="J8243" i="168"/>
  <c r="A8243" i="168"/>
  <c r="J8242" i="168"/>
  <c r="A8242" i="168"/>
  <c r="J8241" i="168"/>
  <c r="A8241" i="168"/>
  <c r="J8240" i="168"/>
  <c r="A8240" i="168"/>
  <c r="J8239" i="168"/>
  <c r="A8239" i="168"/>
  <c r="J8238" i="168"/>
  <c r="A8238" i="168"/>
  <c r="J8237" i="168"/>
  <c r="A8237" i="168"/>
  <c r="J8236" i="168"/>
  <c r="A8236" i="168"/>
  <c r="J8235" i="168"/>
  <c r="A8235" i="168"/>
  <c r="J8234" i="168"/>
  <c r="A8234" i="168"/>
  <c r="J8233" i="168"/>
  <c r="A8233" i="168"/>
  <c r="J8232" i="168"/>
  <c r="A8232" i="168"/>
  <c r="J8231" i="168"/>
  <c r="A8231" i="168"/>
  <c r="J8230" i="168"/>
  <c r="A8230" i="168"/>
  <c r="J8229" i="168"/>
  <c r="A8229" i="168"/>
  <c r="J8228" i="168"/>
  <c r="A8228" i="168"/>
  <c r="J8227" i="168"/>
  <c r="A8227" i="168"/>
  <c r="J8226" i="168"/>
  <c r="A8226" i="168"/>
  <c r="J8225" i="168"/>
  <c r="A8225" i="168"/>
  <c r="J8224" i="168"/>
  <c r="A8224" i="168"/>
  <c r="J8223" i="168"/>
  <c r="A8223" i="168"/>
  <c r="J8222" i="168"/>
  <c r="A8222" i="168"/>
  <c r="J8221" i="168"/>
  <c r="A8221" i="168"/>
  <c r="J8220" i="168"/>
  <c r="A8220" i="168"/>
  <c r="J8219" i="168"/>
  <c r="A8219" i="168"/>
  <c r="J8218" i="168"/>
  <c r="A8218" i="168"/>
  <c r="J8217" i="168"/>
  <c r="A8217" i="168"/>
  <c r="J8216" i="168"/>
  <c r="A8216" i="168"/>
  <c r="J8215" i="168"/>
  <c r="A8215" i="168"/>
  <c r="J8214" i="168"/>
  <c r="A8214" i="168"/>
  <c r="J8213" i="168"/>
  <c r="A8213" i="168"/>
  <c r="J8212" i="168"/>
  <c r="A8212" i="168"/>
  <c r="J8211" i="168"/>
  <c r="A8211" i="168"/>
  <c r="J8210" i="168"/>
  <c r="A8210" i="168"/>
  <c r="J8209" i="168"/>
  <c r="A8209" i="168"/>
  <c r="J8208" i="168"/>
  <c r="A8208" i="168"/>
  <c r="J8207" i="168"/>
  <c r="A8207" i="168"/>
  <c r="J8206" i="168"/>
  <c r="A8206" i="168"/>
  <c r="J8205" i="168"/>
  <c r="A8205" i="168"/>
  <c r="J8204" i="168"/>
  <c r="A8204" i="168"/>
  <c r="J8203" i="168"/>
  <c r="A8203" i="168"/>
  <c r="J8202" i="168"/>
  <c r="A8202" i="168"/>
  <c r="J8201" i="168"/>
  <c r="A8201" i="168"/>
  <c r="J8200" i="168"/>
  <c r="A8200" i="168"/>
  <c r="J8199" i="168"/>
  <c r="A8199" i="168"/>
  <c r="J8198" i="168"/>
  <c r="A8198" i="168"/>
  <c r="J8197" i="168"/>
  <c r="A8197" i="168"/>
  <c r="J8196" i="168"/>
  <c r="A8196" i="168"/>
  <c r="J8195" i="168"/>
  <c r="A8195" i="168"/>
  <c r="J8194" i="168"/>
  <c r="A8194" i="168"/>
  <c r="J8193" i="168"/>
  <c r="A8193" i="168"/>
  <c r="J8192" i="168"/>
  <c r="A8192" i="168"/>
  <c r="J8191" i="168"/>
  <c r="A8191" i="168"/>
  <c r="J8190" i="168"/>
  <c r="A8190" i="168"/>
  <c r="J8189" i="168"/>
  <c r="A8189" i="168"/>
  <c r="J8188" i="168"/>
  <c r="A8188" i="168"/>
  <c r="J8187" i="168"/>
  <c r="A8187" i="168"/>
  <c r="J8186" i="168"/>
  <c r="A8186" i="168"/>
  <c r="J8185" i="168"/>
  <c r="A8185" i="168"/>
  <c r="J8184" i="168"/>
  <c r="A8184" i="168"/>
  <c r="J8183" i="168"/>
  <c r="A8183" i="168"/>
  <c r="J8182" i="168"/>
  <c r="A8182" i="168"/>
  <c r="J8181" i="168"/>
  <c r="A8181" i="168"/>
  <c r="J8180" i="168"/>
  <c r="A8180" i="168"/>
  <c r="J8179" i="168"/>
  <c r="A8179" i="168"/>
  <c r="J8178" i="168"/>
  <c r="A8178" i="168"/>
  <c r="J8177" i="168"/>
  <c r="A8177" i="168"/>
  <c r="J8176" i="168"/>
  <c r="A8176" i="168"/>
  <c r="J8175" i="168"/>
  <c r="A8175" i="168"/>
  <c r="J8174" i="168"/>
  <c r="A8174" i="168"/>
  <c r="J8173" i="168"/>
  <c r="A8173" i="168"/>
  <c r="J8172" i="168"/>
  <c r="A8172" i="168"/>
  <c r="J8171" i="168"/>
  <c r="A8171" i="168"/>
  <c r="J8170" i="168"/>
  <c r="A8170" i="168"/>
  <c r="J8169" i="168"/>
  <c r="A8169" i="168"/>
  <c r="J8168" i="168"/>
  <c r="A8168" i="168"/>
  <c r="J8167" i="168"/>
  <c r="A8167" i="168"/>
  <c r="J8166" i="168"/>
  <c r="A8166" i="168"/>
  <c r="J8165" i="168"/>
  <c r="A8165" i="168"/>
  <c r="J8164" i="168"/>
  <c r="A8164" i="168"/>
  <c r="J8163" i="168"/>
  <c r="A8163" i="168"/>
  <c r="J8162" i="168"/>
  <c r="A8162" i="168"/>
  <c r="J8161" i="168"/>
  <c r="A8161" i="168"/>
  <c r="J8160" i="168"/>
  <c r="A8160" i="168"/>
  <c r="J8159" i="168"/>
  <c r="A8159" i="168"/>
  <c r="J8158" i="168"/>
  <c r="A8158" i="168"/>
  <c r="J8157" i="168"/>
  <c r="A8157" i="168"/>
  <c r="J8156" i="168"/>
  <c r="A8156" i="168"/>
  <c r="J8155" i="168"/>
  <c r="A8155" i="168"/>
  <c r="J8154" i="168"/>
  <c r="A8154" i="168"/>
  <c r="J8153" i="168"/>
  <c r="A8153" i="168"/>
  <c r="J8152" i="168"/>
  <c r="A8152" i="168"/>
  <c r="J8151" i="168"/>
  <c r="A8151" i="168"/>
  <c r="J8150" i="168"/>
  <c r="A8150" i="168"/>
  <c r="J8149" i="168"/>
  <c r="A8149" i="168"/>
  <c r="J8148" i="168"/>
  <c r="A8148" i="168"/>
  <c r="J8147" i="168"/>
  <c r="A8147" i="168"/>
  <c r="J8146" i="168"/>
  <c r="A8146" i="168"/>
  <c r="J8145" i="168"/>
  <c r="A8145" i="168"/>
  <c r="J8144" i="168"/>
  <c r="A8144" i="168"/>
  <c r="J8143" i="168"/>
  <c r="A8143" i="168"/>
  <c r="J8142" i="168"/>
  <c r="A8142" i="168"/>
  <c r="J8141" i="168"/>
  <c r="A8141" i="168"/>
  <c r="J8140" i="168"/>
  <c r="A8140" i="168"/>
  <c r="J8139" i="168"/>
  <c r="A8139" i="168"/>
  <c r="J8138" i="168"/>
  <c r="A8138" i="168"/>
  <c r="J8137" i="168"/>
  <c r="A8137" i="168"/>
  <c r="J8136" i="168"/>
  <c r="A8136" i="168"/>
  <c r="J8135" i="168"/>
  <c r="A8135" i="168"/>
  <c r="J8134" i="168"/>
  <c r="A8134" i="168"/>
  <c r="J8133" i="168"/>
  <c r="A8133" i="168"/>
  <c r="J8132" i="168"/>
  <c r="A8132" i="168"/>
  <c r="J8131" i="168"/>
  <c r="A8131" i="168"/>
  <c r="J8130" i="168"/>
  <c r="A8130" i="168"/>
  <c r="J8129" i="168"/>
  <c r="A8129" i="168"/>
  <c r="J8128" i="168"/>
  <c r="A8128" i="168"/>
  <c r="J8127" i="168"/>
  <c r="A8127" i="168"/>
  <c r="J8126" i="168"/>
  <c r="A8126" i="168"/>
  <c r="J8125" i="168"/>
  <c r="A8125" i="168"/>
  <c r="J8124" i="168"/>
  <c r="A8124" i="168"/>
  <c r="J8123" i="168"/>
  <c r="A8123" i="168"/>
  <c r="J8122" i="168"/>
  <c r="A8122" i="168"/>
  <c r="J8121" i="168"/>
  <c r="A8121" i="168"/>
  <c r="J8120" i="168"/>
  <c r="A8120" i="168"/>
  <c r="J8119" i="168"/>
  <c r="A8119" i="168"/>
  <c r="J8118" i="168"/>
  <c r="A8118" i="168"/>
  <c r="J8117" i="168"/>
  <c r="A8117" i="168"/>
  <c r="J8116" i="168"/>
  <c r="A8116" i="168"/>
  <c r="J8115" i="168"/>
  <c r="A8115" i="168"/>
  <c r="J8114" i="168"/>
  <c r="A8114" i="168"/>
  <c r="J8113" i="168"/>
  <c r="A8113" i="168"/>
  <c r="J8112" i="168"/>
  <c r="A8112" i="168"/>
  <c r="J8111" i="168"/>
  <c r="A8111" i="168"/>
  <c r="J8110" i="168"/>
  <c r="A8110" i="168"/>
  <c r="J8109" i="168"/>
  <c r="A8109" i="168"/>
  <c r="J8108" i="168"/>
  <c r="A8108" i="168"/>
  <c r="J8107" i="168"/>
  <c r="A8107" i="168"/>
  <c r="J8106" i="168"/>
  <c r="A8106" i="168"/>
  <c r="J8105" i="168"/>
  <c r="A8105" i="168"/>
  <c r="J8104" i="168"/>
  <c r="A8104" i="168"/>
  <c r="J8103" i="168"/>
  <c r="A8103" i="168"/>
  <c r="J8102" i="168"/>
  <c r="A8102" i="168"/>
  <c r="J8101" i="168"/>
  <c r="A8101" i="168"/>
  <c r="J8100" i="168"/>
  <c r="A8100" i="168"/>
  <c r="J8099" i="168"/>
  <c r="A8099" i="168"/>
  <c r="J8098" i="168"/>
  <c r="A8098" i="168"/>
  <c r="J8097" i="168"/>
  <c r="A8097" i="168"/>
  <c r="J8096" i="168"/>
  <c r="A8096" i="168"/>
  <c r="J8095" i="168"/>
  <c r="A8095" i="168"/>
  <c r="J8094" i="168"/>
  <c r="A8094" i="168"/>
  <c r="J8093" i="168"/>
  <c r="A8093" i="168"/>
  <c r="J8092" i="168"/>
  <c r="A8092" i="168"/>
  <c r="J8091" i="168"/>
  <c r="A8091" i="168"/>
  <c r="J8090" i="168"/>
  <c r="A8090" i="168"/>
  <c r="J8089" i="168"/>
  <c r="A8089" i="168"/>
  <c r="J8088" i="168"/>
  <c r="A8088" i="168"/>
  <c r="J8087" i="168"/>
  <c r="A8087" i="168"/>
  <c r="J8086" i="168"/>
  <c r="A8086" i="168"/>
  <c r="J8085" i="168"/>
  <c r="A8085" i="168"/>
  <c r="J8084" i="168"/>
  <c r="A8084" i="168"/>
  <c r="J8083" i="168"/>
  <c r="A8083" i="168"/>
  <c r="J8082" i="168"/>
  <c r="A8082" i="168"/>
  <c r="J8081" i="168"/>
  <c r="A8081" i="168"/>
  <c r="J8080" i="168"/>
  <c r="A8080" i="168"/>
  <c r="J8079" i="168"/>
  <c r="A8079" i="168"/>
  <c r="J8078" i="168"/>
  <c r="A8078" i="168"/>
  <c r="J8077" i="168"/>
  <c r="A8077" i="168"/>
  <c r="J8076" i="168"/>
  <c r="A8076" i="168"/>
  <c r="J8075" i="168"/>
  <c r="A8075" i="168"/>
  <c r="J8074" i="168"/>
  <c r="A8074" i="168"/>
  <c r="J8073" i="168"/>
  <c r="A8073" i="168"/>
  <c r="J8072" i="168"/>
  <c r="A8072" i="168"/>
  <c r="J8071" i="168"/>
  <c r="A8071" i="168"/>
  <c r="J8070" i="168"/>
  <c r="A8070" i="168"/>
  <c r="J8069" i="168"/>
  <c r="A8069" i="168"/>
  <c r="J8068" i="168"/>
  <c r="A8068" i="168"/>
  <c r="J8067" i="168"/>
  <c r="A8067" i="168"/>
  <c r="J8066" i="168"/>
  <c r="A8066" i="168"/>
  <c r="J8065" i="168"/>
  <c r="A8065" i="168"/>
  <c r="J8064" i="168"/>
  <c r="A8064" i="168"/>
  <c r="J8063" i="168"/>
  <c r="A8063" i="168"/>
  <c r="J8062" i="168"/>
  <c r="A8062" i="168"/>
  <c r="J8061" i="168"/>
  <c r="A8061" i="168"/>
  <c r="J8060" i="168"/>
  <c r="A8060" i="168"/>
  <c r="J8059" i="168"/>
  <c r="A8059" i="168"/>
  <c r="J8058" i="168"/>
  <c r="A8058" i="168"/>
  <c r="J8057" i="168"/>
  <c r="A8057" i="168"/>
  <c r="J8056" i="168"/>
  <c r="A8056" i="168"/>
  <c r="J8055" i="168"/>
  <c r="A8055" i="168"/>
  <c r="J8054" i="168"/>
  <c r="A8054" i="168"/>
  <c r="J8053" i="168"/>
  <c r="A8053" i="168"/>
  <c r="J8052" i="168"/>
  <c r="A8052" i="168"/>
  <c r="J8051" i="168"/>
  <c r="A8051" i="168"/>
  <c r="J8050" i="168"/>
  <c r="A8050" i="168"/>
  <c r="J8049" i="168"/>
  <c r="A8049" i="168"/>
  <c r="J8048" i="168"/>
  <c r="A8048" i="168"/>
  <c r="J8047" i="168"/>
  <c r="A8047" i="168"/>
  <c r="J8046" i="168"/>
  <c r="A8046" i="168"/>
  <c r="J8045" i="168"/>
  <c r="A8045" i="168"/>
  <c r="J8044" i="168"/>
  <c r="A8044" i="168"/>
  <c r="J8043" i="168"/>
  <c r="A8043" i="168"/>
  <c r="J8042" i="168"/>
  <c r="A8042" i="168"/>
  <c r="J8041" i="168"/>
  <c r="A8041" i="168"/>
  <c r="J8040" i="168"/>
  <c r="A8040" i="168"/>
  <c r="J8039" i="168"/>
  <c r="A8039" i="168"/>
  <c r="J8038" i="168"/>
  <c r="A8038" i="168"/>
  <c r="J8037" i="168"/>
  <c r="A8037" i="168"/>
  <c r="J8036" i="168"/>
  <c r="A8036" i="168"/>
  <c r="J8035" i="168"/>
  <c r="A8035" i="168"/>
  <c r="J8034" i="168"/>
  <c r="A8034" i="168"/>
  <c r="J8033" i="168"/>
  <c r="A8033" i="168"/>
  <c r="J8032" i="168"/>
  <c r="A8032" i="168"/>
  <c r="J8031" i="168"/>
  <c r="A8031" i="168"/>
  <c r="J8030" i="168"/>
  <c r="A8030" i="168"/>
  <c r="J8029" i="168"/>
  <c r="A8029" i="168"/>
  <c r="J8028" i="168"/>
  <c r="A8028" i="168"/>
  <c r="J8027" i="168"/>
  <c r="A8027" i="168"/>
  <c r="J8026" i="168"/>
  <c r="A8026" i="168"/>
  <c r="J8025" i="168"/>
  <c r="A8025" i="168"/>
  <c r="J8024" i="168"/>
  <c r="A8024" i="168"/>
  <c r="J8023" i="168"/>
  <c r="A8023" i="168"/>
  <c r="J8022" i="168"/>
  <c r="A8022" i="168"/>
  <c r="J8021" i="168"/>
  <c r="A8021" i="168"/>
  <c r="J8020" i="168"/>
  <c r="A8020" i="168"/>
  <c r="J8019" i="168"/>
  <c r="A8019" i="168"/>
  <c r="J8018" i="168"/>
  <c r="A8018" i="168"/>
  <c r="J8017" i="168"/>
  <c r="A8017" i="168"/>
  <c r="J8016" i="168"/>
  <c r="A8016" i="168"/>
  <c r="J8015" i="168"/>
  <c r="A8015" i="168"/>
  <c r="J8014" i="168"/>
  <c r="A8014" i="168"/>
  <c r="J8013" i="168"/>
  <c r="A8013" i="168"/>
  <c r="J8012" i="168"/>
  <c r="A8012" i="168"/>
  <c r="J8011" i="168"/>
  <c r="A8011" i="168"/>
  <c r="J8010" i="168"/>
  <c r="A8010" i="168"/>
  <c r="J8009" i="168"/>
  <c r="A8009" i="168"/>
  <c r="J8008" i="168"/>
  <c r="A8008" i="168"/>
  <c r="J8007" i="168"/>
  <c r="A8007" i="168"/>
  <c r="J8006" i="168"/>
  <c r="A8006" i="168"/>
  <c r="J8005" i="168"/>
  <c r="A8005" i="168"/>
  <c r="J8004" i="168"/>
  <c r="A8004" i="168"/>
  <c r="J8003" i="168"/>
  <c r="A8003" i="168"/>
  <c r="J8002" i="168"/>
  <c r="A8002" i="168"/>
  <c r="J8001" i="168"/>
  <c r="A8001" i="168"/>
  <c r="J8000" i="168"/>
  <c r="A8000" i="168"/>
  <c r="J7999" i="168"/>
  <c r="A7999" i="168"/>
  <c r="J7998" i="168"/>
  <c r="A7998" i="168"/>
  <c r="J7997" i="168"/>
  <c r="A7997" i="168"/>
  <c r="J7996" i="168"/>
  <c r="A7996" i="168"/>
  <c r="J7995" i="168"/>
  <c r="A7995" i="168"/>
  <c r="J7994" i="168"/>
  <c r="A7994" i="168"/>
  <c r="J7993" i="168"/>
  <c r="A7993" i="168"/>
  <c r="J7992" i="168"/>
  <c r="A7992" i="168"/>
  <c r="J7991" i="168"/>
  <c r="A7991" i="168"/>
  <c r="J7990" i="168"/>
  <c r="A7990" i="168"/>
  <c r="J7989" i="168"/>
  <c r="A7989" i="168"/>
  <c r="J7988" i="168"/>
  <c r="A7988" i="168"/>
  <c r="J7987" i="168"/>
  <c r="A7987" i="168"/>
  <c r="J7986" i="168"/>
  <c r="A7986" i="168"/>
  <c r="J7985" i="168"/>
  <c r="A7985" i="168"/>
  <c r="J7984" i="168"/>
  <c r="A7984" i="168"/>
  <c r="J7983" i="168"/>
  <c r="A7983" i="168"/>
  <c r="J7982" i="168"/>
  <c r="A7982" i="168"/>
  <c r="J7981" i="168"/>
  <c r="A7981" i="168"/>
  <c r="J7980" i="168"/>
  <c r="A7980" i="168"/>
  <c r="J7979" i="168"/>
  <c r="A7979" i="168"/>
  <c r="J7978" i="168"/>
  <c r="A7978" i="168"/>
  <c r="J7977" i="168"/>
  <c r="A7977" i="168"/>
  <c r="J7976" i="168"/>
  <c r="A7976" i="168"/>
  <c r="J7975" i="168"/>
  <c r="A7975" i="168"/>
  <c r="J7974" i="168"/>
  <c r="A7974" i="168"/>
  <c r="J7973" i="168"/>
  <c r="A7973" i="168"/>
  <c r="J7972" i="168"/>
  <c r="A7972" i="168"/>
  <c r="J7971" i="168"/>
  <c r="A7971" i="168"/>
  <c r="J7970" i="168"/>
  <c r="A7970" i="168"/>
  <c r="J7969" i="168"/>
  <c r="A7969" i="168"/>
  <c r="J7968" i="168"/>
  <c r="A7968" i="168"/>
  <c r="J7967" i="168"/>
  <c r="A7967" i="168"/>
  <c r="J7966" i="168"/>
  <c r="A7966" i="168"/>
  <c r="J7965" i="168"/>
  <c r="A7965" i="168"/>
  <c r="J7964" i="168"/>
  <c r="A7964" i="168"/>
  <c r="J7963" i="168"/>
  <c r="A7963" i="168"/>
  <c r="J7962" i="168"/>
  <c r="A7962" i="168"/>
  <c r="J7961" i="168"/>
  <c r="A7961" i="168"/>
  <c r="J7960" i="168"/>
  <c r="A7960" i="168"/>
  <c r="J7959" i="168"/>
  <c r="A7959" i="168"/>
  <c r="J7958" i="168"/>
  <c r="A7958" i="168"/>
  <c r="J7957" i="168"/>
  <c r="A7957" i="168"/>
  <c r="J7956" i="168"/>
  <c r="A7956" i="168"/>
  <c r="J7955" i="168"/>
  <c r="A7955" i="168"/>
  <c r="J7954" i="168"/>
  <c r="A7954" i="168"/>
  <c r="J7953" i="168"/>
  <c r="A7953" i="168"/>
  <c r="J7952" i="168"/>
  <c r="A7952" i="168"/>
  <c r="J7951" i="168"/>
  <c r="A7951" i="168"/>
  <c r="J7950" i="168"/>
  <c r="A7950" i="168"/>
  <c r="J7949" i="168"/>
  <c r="A7949" i="168"/>
  <c r="J7948" i="168"/>
  <c r="A7948" i="168"/>
  <c r="J7947" i="168"/>
  <c r="A7947" i="168"/>
  <c r="J7946" i="168"/>
  <c r="A7946" i="168"/>
  <c r="J7945" i="168"/>
  <c r="A7945" i="168"/>
  <c r="J7944" i="168"/>
  <c r="A7944" i="168"/>
  <c r="J7943" i="168"/>
  <c r="A7943" i="168"/>
  <c r="J7942" i="168"/>
  <c r="A7942" i="168"/>
  <c r="J7941" i="168"/>
  <c r="A7941" i="168"/>
  <c r="J7940" i="168"/>
  <c r="A7940" i="168"/>
  <c r="J7939" i="168"/>
  <c r="A7939" i="168"/>
  <c r="J7938" i="168"/>
  <c r="A7938" i="168"/>
  <c r="J7937" i="168"/>
  <c r="A7937" i="168"/>
  <c r="J7936" i="168"/>
  <c r="A7936" i="168"/>
  <c r="J7935" i="168"/>
  <c r="A7935" i="168"/>
  <c r="J7934" i="168"/>
  <c r="A7934" i="168"/>
  <c r="J7933" i="168"/>
  <c r="A7933" i="168"/>
  <c r="J7932" i="168"/>
  <c r="A7932" i="168"/>
  <c r="J7931" i="168"/>
  <c r="A7931" i="168"/>
  <c r="J7930" i="168"/>
  <c r="A7930" i="168"/>
  <c r="J7929" i="168"/>
  <c r="A7929" i="168"/>
  <c r="J7928" i="168"/>
  <c r="A7928" i="168"/>
  <c r="J7927" i="168"/>
  <c r="A7927" i="168"/>
  <c r="J7926" i="168"/>
  <c r="A7926" i="168"/>
  <c r="J7925" i="168"/>
  <c r="A7925" i="168"/>
  <c r="J7924" i="168"/>
  <c r="A7924" i="168"/>
  <c r="J7923" i="168"/>
  <c r="A7923" i="168"/>
  <c r="J7922" i="168"/>
  <c r="A7922" i="168"/>
  <c r="J7921" i="168"/>
  <c r="A7921" i="168"/>
  <c r="J7920" i="168"/>
  <c r="A7920" i="168"/>
  <c r="J7919" i="168"/>
  <c r="A7919" i="168"/>
  <c r="J7918" i="168"/>
  <c r="A7918" i="168"/>
  <c r="J7917" i="168"/>
  <c r="A7917" i="168"/>
  <c r="J7916" i="168"/>
  <c r="A7916" i="168"/>
  <c r="J7915" i="168"/>
  <c r="A7915" i="168"/>
  <c r="J7914" i="168"/>
  <c r="A7914" i="168"/>
  <c r="J7913" i="168"/>
  <c r="A7913" i="168"/>
  <c r="J7912" i="168"/>
  <c r="A7912" i="168"/>
  <c r="J7911" i="168"/>
  <c r="A7911" i="168"/>
  <c r="J7910" i="168"/>
  <c r="A7910" i="168"/>
  <c r="J7909" i="168"/>
  <c r="A7909" i="168"/>
  <c r="J7908" i="168"/>
  <c r="A7908" i="168"/>
  <c r="J7907" i="168"/>
  <c r="A7907" i="168"/>
  <c r="J7906" i="168"/>
  <c r="A7906" i="168"/>
  <c r="J7905" i="168"/>
  <c r="A7905" i="168"/>
  <c r="J7904" i="168"/>
  <c r="A7904" i="168"/>
  <c r="J7903" i="168"/>
  <c r="A7903" i="168"/>
  <c r="J7902" i="168"/>
  <c r="A7902" i="168"/>
  <c r="J7901" i="168"/>
  <c r="A7901" i="168"/>
  <c r="J7900" i="168"/>
  <c r="A7900" i="168"/>
  <c r="J7899" i="168"/>
  <c r="A7899" i="168"/>
  <c r="J7898" i="168"/>
  <c r="A7898" i="168"/>
  <c r="J7897" i="168"/>
  <c r="A7897" i="168"/>
  <c r="J7896" i="168"/>
  <c r="A7896" i="168"/>
  <c r="J7895" i="168"/>
  <c r="A7895" i="168"/>
  <c r="J7894" i="168"/>
  <c r="A7894" i="168"/>
  <c r="J7893" i="168"/>
  <c r="A7893" i="168"/>
  <c r="J7892" i="168"/>
  <c r="A7892" i="168"/>
  <c r="J7891" i="168"/>
  <c r="A7891" i="168"/>
  <c r="J7890" i="168"/>
  <c r="A7890" i="168"/>
  <c r="J7889" i="168"/>
  <c r="A7889" i="168"/>
  <c r="J7888" i="168"/>
  <c r="A7888" i="168"/>
  <c r="J7887" i="168"/>
  <c r="A7887" i="168"/>
  <c r="J7886" i="168"/>
  <c r="A7886" i="168"/>
  <c r="J7885" i="168"/>
  <c r="A7885" i="168"/>
  <c r="J7884" i="168"/>
  <c r="A7884" i="168"/>
  <c r="J7883" i="168"/>
  <c r="A7883" i="168"/>
  <c r="J7882" i="168"/>
  <c r="A7882" i="168"/>
  <c r="J7881" i="168"/>
  <c r="A7881" i="168"/>
  <c r="J7880" i="168"/>
  <c r="A7880" i="168"/>
  <c r="J7879" i="168"/>
  <c r="A7879" i="168"/>
  <c r="J7878" i="168"/>
  <c r="A7878" i="168"/>
  <c r="J7877" i="168"/>
  <c r="A7877" i="168"/>
  <c r="J7876" i="168"/>
  <c r="A7876" i="168"/>
  <c r="J7875" i="168"/>
  <c r="A7875" i="168"/>
  <c r="J7874" i="168"/>
  <c r="A7874" i="168"/>
  <c r="J7873" i="168"/>
  <c r="A7873" i="168"/>
  <c r="J7872" i="168"/>
  <c r="A7872" i="168"/>
  <c r="J7871" i="168"/>
  <c r="A7871" i="168"/>
  <c r="J7870" i="168"/>
  <c r="A7870" i="168"/>
  <c r="J7869" i="168"/>
  <c r="A7869" i="168"/>
  <c r="J7868" i="168"/>
  <c r="A7868" i="168"/>
  <c r="J7867" i="168"/>
  <c r="A7867" i="168"/>
  <c r="J7866" i="168"/>
  <c r="A7866" i="168"/>
  <c r="J7865" i="168"/>
  <c r="A7865" i="168"/>
  <c r="J7864" i="168"/>
  <c r="A7864" i="168"/>
  <c r="J7863" i="168"/>
  <c r="A7863" i="168"/>
  <c r="J7862" i="168"/>
  <c r="A7862" i="168"/>
  <c r="J7861" i="168"/>
  <c r="A7861" i="168"/>
  <c r="J7860" i="168"/>
  <c r="A7860" i="168"/>
  <c r="J7859" i="168"/>
  <c r="A7859" i="168"/>
  <c r="J7858" i="168"/>
  <c r="A7858" i="168"/>
  <c r="J7857" i="168"/>
  <c r="A7857" i="168"/>
  <c r="J7856" i="168"/>
  <c r="A7856" i="168"/>
  <c r="J7855" i="168"/>
  <c r="A7855" i="168"/>
  <c r="J7854" i="168"/>
  <c r="A7854" i="168"/>
  <c r="J7853" i="168"/>
  <c r="A7853" i="168"/>
  <c r="J7852" i="168"/>
  <c r="A7852" i="168"/>
  <c r="J7851" i="168"/>
  <c r="A7851" i="168"/>
  <c r="J7850" i="168"/>
  <c r="A7850" i="168"/>
  <c r="J7849" i="168"/>
  <c r="A7849" i="168"/>
  <c r="J7848" i="168"/>
  <c r="A7848" i="168"/>
  <c r="J7847" i="168"/>
  <c r="A7847" i="168"/>
  <c r="J7846" i="168"/>
  <c r="A7846" i="168"/>
  <c r="J7845" i="168"/>
  <c r="A7845" i="168"/>
  <c r="J7844" i="168"/>
  <c r="A7844" i="168"/>
  <c r="J7843" i="168"/>
  <c r="A7843" i="168"/>
  <c r="J7842" i="168"/>
  <c r="A7842" i="168"/>
  <c r="J7841" i="168"/>
  <c r="A7841" i="168"/>
  <c r="J7840" i="168"/>
  <c r="A7840" i="168"/>
  <c r="J7839" i="168"/>
  <c r="A7839" i="168"/>
  <c r="J7838" i="168"/>
  <c r="A7838" i="168"/>
  <c r="J7837" i="168"/>
  <c r="A7837" i="168"/>
  <c r="J7836" i="168"/>
  <c r="A7836" i="168"/>
  <c r="J7835" i="168"/>
  <c r="A7835" i="168"/>
  <c r="J7834" i="168"/>
  <c r="A7834" i="168"/>
  <c r="J7833" i="168"/>
  <c r="A7833" i="168"/>
  <c r="J7832" i="168"/>
  <c r="A7832" i="168"/>
  <c r="J7831" i="168"/>
  <c r="A7831" i="168"/>
  <c r="J7830" i="168"/>
  <c r="A7830" i="168"/>
  <c r="J7829" i="168"/>
  <c r="A7829" i="168"/>
  <c r="J7828" i="168"/>
  <c r="A7828" i="168"/>
  <c r="J7827" i="168"/>
  <c r="A7827" i="168"/>
  <c r="J7826" i="168"/>
  <c r="A7826" i="168"/>
  <c r="J7825" i="168"/>
  <c r="A7825" i="168"/>
  <c r="J7824" i="168"/>
  <c r="A7824" i="168"/>
  <c r="J7823" i="168"/>
  <c r="A7823" i="168"/>
  <c r="J7822" i="168"/>
  <c r="A7822" i="168"/>
  <c r="J7821" i="168"/>
  <c r="A7821" i="168"/>
  <c r="J7820" i="168"/>
  <c r="A7820" i="168"/>
  <c r="J7819" i="168"/>
  <c r="A7819" i="168"/>
  <c r="J7818" i="168"/>
  <c r="A7818" i="168"/>
  <c r="J7817" i="168"/>
  <c r="A7817" i="168"/>
  <c r="J7816" i="168"/>
  <c r="A7816" i="168"/>
  <c r="J7815" i="168"/>
  <c r="A7815" i="168"/>
  <c r="J7814" i="168"/>
  <c r="A7814" i="168"/>
  <c r="J7813" i="168"/>
  <c r="A7813" i="168"/>
  <c r="J7812" i="168"/>
  <c r="A7812" i="168"/>
  <c r="J7811" i="168"/>
  <c r="A7811" i="168"/>
  <c r="J7810" i="168"/>
  <c r="A7810" i="168"/>
  <c r="J7809" i="168"/>
  <c r="A7809" i="168"/>
  <c r="J7808" i="168"/>
  <c r="A7808" i="168"/>
  <c r="J7807" i="168"/>
  <c r="A7807" i="168"/>
  <c r="J7806" i="168"/>
  <c r="A7806" i="168"/>
  <c r="J7805" i="168"/>
  <c r="A7805" i="168"/>
  <c r="J7804" i="168"/>
  <c r="A7804" i="168"/>
  <c r="J7803" i="168"/>
  <c r="A7803" i="168"/>
  <c r="J7802" i="168"/>
  <c r="A7802" i="168"/>
  <c r="J7801" i="168"/>
  <c r="A7801" i="168"/>
  <c r="J7800" i="168"/>
  <c r="A7800" i="168"/>
  <c r="J7799" i="168"/>
  <c r="A7799" i="168"/>
  <c r="J7798" i="168"/>
  <c r="A7798" i="168"/>
  <c r="J7797" i="168"/>
  <c r="A7797" i="168"/>
  <c r="J7796" i="168"/>
  <c r="A7796" i="168"/>
  <c r="J7795" i="168"/>
  <c r="A7795" i="168"/>
  <c r="J7794" i="168"/>
  <c r="A7794" i="168"/>
  <c r="J7793" i="168"/>
  <c r="A7793" i="168"/>
  <c r="J7792" i="168"/>
  <c r="A7792" i="168"/>
  <c r="J7791" i="168"/>
  <c r="A7791" i="168"/>
  <c r="J7790" i="168"/>
  <c r="A7790" i="168"/>
  <c r="J7789" i="168"/>
  <c r="A7789" i="168"/>
  <c r="J7788" i="168"/>
  <c r="A7788" i="168"/>
  <c r="J7787" i="168"/>
  <c r="A7787" i="168"/>
  <c r="J7786" i="168"/>
  <c r="A7786" i="168"/>
  <c r="J7785" i="168"/>
  <c r="A7785" i="168"/>
  <c r="J7784" i="168"/>
  <c r="A7784" i="168"/>
  <c r="J7783" i="168"/>
  <c r="A7783" i="168"/>
  <c r="J7782" i="168"/>
  <c r="A7782" i="168"/>
  <c r="J7781" i="168"/>
  <c r="A7781" i="168"/>
  <c r="J7780" i="168"/>
  <c r="A7780" i="168"/>
  <c r="J7779" i="168"/>
  <c r="A7779" i="168"/>
  <c r="J7778" i="168"/>
  <c r="A7778" i="168"/>
  <c r="J7777" i="168"/>
  <c r="A7777" i="168"/>
  <c r="J7776" i="168"/>
  <c r="A7776" i="168"/>
  <c r="J7775" i="168"/>
  <c r="A7775" i="168"/>
  <c r="J7774" i="168"/>
  <c r="A7774" i="168"/>
  <c r="J7773" i="168"/>
  <c r="A7773" i="168"/>
  <c r="J7772" i="168"/>
  <c r="A7772" i="168"/>
  <c r="J7771" i="168"/>
  <c r="A7771" i="168"/>
  <c r="J7770" i="168"/>
  <c r="A7770" i="168"/>
  <c r="J7769" i="168"/>
  <c r="A7769" i="168"/>
  <c r="J7768" i="168"/>
  <c r="A7768" i="168"/>
  <c r="J7767" i="168"/>
  <c r="A7767" i="168"/>
  <c r="J7766" i="168"/>
  <c r="A7766" i="168"/>
  <c r="J7765" i="168"/>
  <c r="A7765" i="168"/>
  <c r="J7764" i="168"/>
  <c r="A7764" i="168"/>
  <c r="J7763" i="168"/>
  <c r="A7763" i="168"/>
  <c r="J7762" i="168"/>
  <c r="A7762" i="168"/>
  <c r="J7761" i="168"/>
  <c r="A7761" i="168"/>
  <c r="J7760" i="168"/>
  <c r="A7760" i="168"/>
  <c r="J7759" i="168"/>
  <c r="A7759" i="168"/>
  <c r="J7758" i="168"/>
  <c r="A7758" i="168"/>
  <c r="J7757" i="168"/>
  <c r="A7757" i="168"/>
  <c r="J7756" i="168"/>
  <c r="A7756" i="168"/>
  <c r="J7755" i="168"/>
  <c r="A7755" i="168"/>
  <c r="J7754" i="168"/>
  <c r="A7754" i="168"/>
  <c r="J7753" i="168"/>
  <c r="A7753" i="168"/>
  <c r="J7752" i="168"/>
  <c r="A7752" i="168"/>
  <c r="J7751" i="168"/>
  <c r="A7751" i="168"/>
  <c r="J7750" i="168"/>
  <c r="A7750" i="168"/>
  <c r="J7749" i="168"/>
  <c r="A7749" i="168"/>
  <c r="J7748" i="168"/>
  <c r="A7748" i="168"/>
  <c r="J7747" i="168"/>
  <c r="A7747" i="168"/>
  <c r="J7746" i="168"/>
  <c r="A7746" i="168"/>
  <c r="J7745" i="168"/>
  <c r="A7745" i="168"/>
  <c r="J7744" i="168"/>
  <c r="A7744" i="168"/>
  <c r="J7743" i="168"/>
  <c r="A7743" i="168"/>
  <c r="J7742" i="168"/>
  <c r="A7742" i="168"/>
  <c r="J7741" i="168"/>
  <c r="A7741" i="168"/>
  <c r="J7740" i="168"/>
  <c r="A7740" i="168"/>
  <c r="J7739" i="168"/>
  <c r="A7739" i="168"/>
  <c r="J7738" i="168"/>
  <c r="A7738" i="168"/>
  <c r="J7737" i="168"/>
  <c r="A7737" i="168"/>
  <c r="J7736" i="168"/>
  <c r="A7736" i="168"/>
  <c r="J7735" i="168"/>
  <c r="A7735" i="168"/>
  <c r="J7734" i="168"/>
  <c r="A7734" i="168"/>
  <c r="J7733" i="168"/>
  <c r="A7733" i="168"/>
  <c r="J7732" i="168"/>
  <c r="A7732" i="168"/>
  <c r="J7731" i="168"/>
  <c r="A7731" i="168"/>
  <c r="J7730" i="168"/>
  <c r="A7730" i="168"/>
  <c r="J7729" i="168"/>
  <c r="A7729" i="168"/>
  <c r="J7728" i="168"/>
  <c r="A7728" i="168"/>
  <c r="J7727" i="168"/>
  <c r="A7727" i="168"/>
  <c r="J7726" i="168"/>
  <c r="A7726" i="168"/>
  <c r="J7725" i="168"/>
  <c r="A7725" i="168"/>
  <c r="J7724" i="168"/>
  <c r="A7724" i="168"/>
  <c r="J7723" i="168"/>
  <c r="A7723" i="168"/>
  <c r="J7722" i="168"/>
  <c r="A7722" i="168"/>
  <c r="J7721" i="168"/>
  <c r="A7721" i="168"/>
  <c r="J7720" i="168"/>
  <c r="A7720" i="168"/>
  <c r="J7719" i="168"/>
  <c r="A7719" i="168"/>
  <c r="J7718" i="168"/>
  <c r="A7718" i="168"/>
  <c r="J7717" i="168"/>
  <c r="A7717" i="168"/>
  <c r="J7716" i="168"/>
  <c r="A7716" i="168"/>
  <c r="J7715" i="168"/>
  <c r="A7715" i="168"/>
  <c r="J7714" i="168"/>
  <c r="A7714" i="168"/>
  <c r="J7713" i="168"/>
  <c r="A7713" i="168"/>
  <c r="J7712" i="168"/>
  <c r="A7712" i="168"/>
  <c r="J7711" i="168"/>
  <c r="A7711" i="168"/>
  <c r="J7710" i="168"/>
  <c r="A7710" i="168"/>
  <c r="J7709" i="168"/>
  <c r="A7709" i="168"/>
  <c r="J7708" i="168"/>
  <c r="A7708" i="168"/>
  <c r="J7707" i="168"/>
  <c r="A7707" i="168"/>
  <c r="J7706" i="168"/>
  <c r="A7706" i="168"/>
  <c r="J7705" i="168"/>
  <c r="A7705" i="168"/>
  <c r="J7704" i="168"/>
  <c r="A7704" i="168"/>
  <c r="J7703" i="168"/>
  <c r="A7703" i="168"/>
  <c r="J7702" i="168"/>
  <c r="A7702" i="168"/>
  <c r="J7701" i="168"/>
  <c r="A7701" i="168"/>
  <c r="J7700" i="168"/>
  <c r="A7700" i="168"/>
  <c r="J7699" i="168"/>
  <c r="A7699" i="168"/>
  <c r="J7698" i="168"/>
  <c r="A7698" i="168"/>
  <c r="J7697" i="168"/>
  <c r="A7697" i="168"/>
  <c r="J7696" i="168"/>
  <c r="A7696" i="168"/>
  <c r="J7695" i="168"/>
  <c r="A7695" i="168"/>
  <c r="J7694" i="168"/>
  <c r="A7694" i="168"/>
  <c r="J7693" i="168"/>
  <c r="A7693" i="168"/>
  <c r="J7692" i="168"/>
  <c r="A7692" i="168"/>
  <c r="J7691" i="168"/>
  <c r="A7691" i="168"/>
  <c r="J7690" i="168"/>
  <c r="A7690" i="168"/>
  <c r="J7689" i="168"/>
  <c r="A7689" i="168"/>
  <c r="J7688" i="168"/>
  <c r="A7688" i="168"/>
  <c r="J7687" i="168"/>
  <c r="A7687" i="168"/>
  <c r="J7686" i="168"/>
  <c r="A7686" i="168"/>
  <c r="J7685" i="168"/>
  <c r="A7685" i="168"/>
  <c r="J7684" i="168"/>
  <c r="A7684" i="168"/>
  <c r="J7683" i="168"/>
  <c r="A7683" i="168"/>
  <c r="J7682" i="168"/>
  <c r="A7682" i="168"/>
  <c r="J7681" i="168"/>
  <c r="A7681" i="168"/>
  <c r="J7680" i="168"/>
  <c r="A7680" i="168"/>
  <c r="J7679" i="168"/>
  <c r="A7679" i="168"/>
  <c r="J7678" i="168"/>
  <c r="A7678" i="168"/>
  <c r="J7677" i="168"/>
  <c r="A7677" i="168"/>
  <c r="J7676" i="168"/>
  <c r="A7676" i="168"/>
  <c r="J7675" i="168"/>
  <c r="A7675" i="168"/>
  <c r="J7674" i="168"/>
  <c r="A7674" i="168"/>
  <c r="J7673" i="168"/>
  <c r="A7673" i="168"/>
  <c r="J7672" i="168"/>
  <c r="A7672" i="168"/>
  <c r="J7671" i="168"/>
  <c r="A7671" i="168"/>
  <c r="J7670" i="168"/>
  <c r="A7670" i="168"/>
  <c r="J7669" i="168"/>
  <c r="A7669" i="168"/>
  <c r="J7668" i="168"/>
  <c r="A7668" i="168"/>
  <c r="J7667" i="168"/>
  <c r="A7667" i="168"/>
  <c r="J7666" i="168"/>
  <c r="A7666" i="168"/>
  <c r="J7665" i="168"/>
  <c r="A7665" i="168"/>
  <c r="J7664" i="168"/>
  <c r="A7664" i="168"/>
  <c r="J7663" i="168"/>
  <c r="A7663" i="168"/>
  <c r="J7662" i="168"/>
  <c r="A7662" i="168"/>
  <c r="J7661" i="168"/>
  <c r="A7661" i="168"/>
  <c r="J7660" i="168"/>
  <c r="A7660" i="168"/>
  <c r="J7659" i="168"/>
  <c r="A7659" i="168"/>
  <c r="J7658" i="168"/>
  <c r="A7658" i="168"/>
  <c r="J7657" i="168"/>
  <c r="A7657" i="168"/>
  <c r="J7656" i="168"/>
  <c r="A7656" i="168"/>
  <c r="J7655" i="168"/>
  <c r="A7655" i="168"/>
  <c r="J7654" i="168"/>
  <c r="A7654" i="168"/>
  <c r="J7653" i="168"/>
  <c r="A7653" i="168"/>
  <c r="J7652" i="168"/>
  <c r="A7652" i="168"/>
  <c r="J7651" i="168"/>
  <c r="A7651" i="168"/>
  <c r="J7650" i="168"/>
  <c r="A7650" i="168"/>
  <c r="J7649" i="168"/>
  <c r="A7649" i="168"/>
  <c r="J7648" i="168"/>
  <c r="A7648" i="168"/>
  <c r="J7647" i="168"/>
  <c r="A7647" i="168"/>
  <c r="J7646" i="168"/>
  <c r="A7646" i="168"/>
  <c r="J7645" i="168"/>
  <c r="A7645" i="168"/>
  <c r="J7644" i="168"/>
  <c r="A7644" i="168"/>
  <c r="J7643" i="168"/>
  <c r="A7643" i="168"/>
  <c r="J7642" i="168"/>
  <c r="A7642" i="168"/>
  <c r="J7641" i="168"/>
  <c r="A7641" i="168"/>
  <c r="J7640" i="168"/>
  <c r="A7640" i="168"/>
  <c r="J7639" i="168"/>
  <c r="A7639" i="168"/>
  <c r="J7638" i="168"/>
  <c r="A7638" i="168"/>
  <c r="J7637" i="168"/>
  <c r="A7637" i="168"/>
  <c r="J7636" i="168"/>
  <c r="A7636" i="168"/>
  <c r="J7635" i="168"/>
  <c r="A7635" i="168"/>
  <c r="J7634" i="168"/>
  <c r="A7634" i="168"/>
  <c r="J7633" i="168"/>
  <c r="A7633" i="168"/>
  <c r="J7632" i="168"/>
  <c r="A7632" i="168"/>
  <c r="J7631" i="168"/>
  <c r="A7631" i="168"/>
  <c r="J7630" i="168"/>
  <c r="A7630" i="168"/>
  <c r="J7629" i="168"/>
  <c r="A7629" i="168"/>
  <c r="J7628" i="168"/>
  <c r="A7628" i="168"/>
  <c r="J7627" i="168"/>
  <c r="A7627" i="168"/>
  <c r="J7626" i="168"/>
  <c r="A7626" i="168"/>
  <c r="J7625" i="168"/>
  <c r="A7625" i="168"/>
  <c r="J7624" i="168"/>
  <c r="A7624" i="168"/>
  <c r="J7623" i="168"/>
  <c r="A7623" i="168"/>
  <c r="J7622" i="168"/>
  <c r="A7622" i="168"/>
  <c r="J7621" i="168"/>
  <c r="A7621" i="168"/>
  <c r="J7620" i="168"/>
  <c r="A7620" i="168"/>
  <c r="J7619" i="168"/>
  <c r="A7619" i="168"/>
  <c r="J7618" i="168"/>
  <c r="A7618" i="168"/>
  <c r="J7617" i="168"/>
  <c r="A7617" i="168"/>
  <c r="J7616" i="168"/>
  <c r="A7616" i="168"/>
  <c r="J7615" i="168"/>
  <c r="A7615" i="168"/>
  <c r="J7614" i="168"/>
  <c r="A7614" i="168"/>
  <c r="J7613" i="168"/>
  <c r="A7613" i="168"/>
  <c r="J7612" i="168"/>
  <c r="A7612" i="168"/>
  <c r="J7611" i="168"/>
  <c r="A7611" i="168"/>
  <c r="J7610" i="168"/>
  <c r="A7610" i="168"/>
  <c r="J7609" i="168"/>
  <c r="A7609" i="168"/>
  <c r="J7608" i="168"/>
  <c r="A7608" i="168"/>
  <c r="J7607" i="168"/>
  <c r="A7607" i="168"/>
  <c r="J7606" i="168"/>
  <c r="A7606" i="168"/>
  <c r="J7605" i="168"/>
  <c r="A7605" i="168"/>
  <c r="J7604" i="168"/>
  <c r="A7604" i="168"/>
  <c r="J7603" i="168"/>
  <c r="A7603" i="168"/>
  <c r="J7602" i="168"/>
  <c r="A7602" i="168"/>
  <c r="J7601" i="168"/>
  <c r="A7601" i="168"/>
  <c r="J7600" i="168"/>
  <c r="A7600" i="168"/>
  <c r="J7599" i="168"/>
  <c r="A7599" i="168"/>
  <c r="J7598" i="168"/>
  <c r="A7598" i="168"/>
  <c r="J7597" i="168"/>
  <c r="A7597" i="168"/>
  <c r="J7596" i="168"/>
  <c r="A7596" i="168"/>
  <c r="J7595" i="168"/>
  <c r="A7595" i="168"/>
  <c r="J7594" i="168"/>
  <c r="A7594" i="168"/>
  <c r="J7593" i="168"/>
  <c r="A7593" i="168"/>
  <c r="J7592" i="168"/>
  <c r="A7592" i="168"/>
  <c r="J7591" i="168"/>
  <c r="A7591" i="168"/>
  <c r="J7590" i="168"/>
  <c r="A7590" i="168"/>
  <c r="J7589" i="168"/>
  <c r="A7589" i="168"/>
  <c r="J7588" i="168"/>
  <c r="A7588" i="168"/>
  <c r="J7587" i="168"/>
  <c r="A7587" i="168"/>
  <c r="J7586" i="168"/>
  <c r="A7586" i="168"/>
  <c r="J7585" i="168"/>
  <c r="A7585" i="168"/>
  <c r="J7584" i="168"/>
  <c r="A7584" i="168"/>
  <c r="J7583" i="168"/>
  <c r="A7583" i="168"/>
  <c r="J7582" i="168"/>
  <c r="A7582" i="168"/>
  <c r="J7581" i="168"/>
  <c r="A7581" i="168"/>
  <c r="J7580" i="168"/>
  <c r="A7580" i="168"/>
  <c r="J7579" i="168"/>
  <c r="A7579" i="168"/>
  <c r="J7578" i="168"/>
  <c r="A7578" i="168"/>
  <c r="J7577" i="168"/>
  <c r="A7577" i="168"/>
  <c r="J7576" i="168"/>
  <c r="A7576" i="168"/>
  <c r="J7575" i="168"/>
  <c r="A7575" i="168"/>
  <c r="J7574" i="168"/>
  <c r="A7574" i="168"/>
  <c r="J7573" i="168"/>
  <c r="A7573" i="168"/>
  <c r="J7572" i="168"/>
  <c r="A7572" i="168"/>
  <c r="J7571" i="168"/>
  <c r="A7571" i="168"/>
  <c r="J7570" i="168"/>
  <c r="A7570" i="168"/>
  <c r="J7569" i="168"/>
  <c r="A7569" i="168"/>
  <c r="J7568" i="168"/>
  <c r="A7568" i="168"/>
  <c r="J7567" i="168"/>
  <c r="A7567" i="168"/>
  <c r="J7566" i="168"/>
  <c r="A7566" i="168"/>
  <c r="J7565" i="168"/>
  <c r="A7565" i="168"/>
  <c r="J7564" i="168"/>
  <c r="A7564" i="168"/>
  <c r="J7563" i="168"/>
  <c r="A7563" i="168"/>
  <c r="J7562" i="168"/>
  <c r="A7562" i="168"/>
  <c r="J7561" i="168"/>
  <c r="A7561" i="168"/>
  <c r="J7560" i="168"/>
  <c r="A7560" i="168"/>
  <c r="J7559" i="168"/>
  <c r="A7559" i="168"/>
  <c r="J7558" i="168"/>
  <c r="A7558" i="168"/>
  <c r="J7557" i="168"/>
  <c r="A7557" i="168"/>
  <c r="J7556" i="168"/>
  <c r="A7556" i="168"/>
  <c r="J7555" i="168"/>
  <c r="A7555" i="168"/>
  <c r="J7554" i="168"/>
  <c r="A7554" i="168"/>
  <c r="J7553" i="168"/>
  <c r="A7553" i="168"/>
  <c r="J7552" i="168"/>
  <c r="A7552" i="168"/>
  <c r="J7551" i="168"/>
  <c r="A7551" i="168"/>
  <c r="J7550" i="168"/>
  <c r="A7550" i="168"/>
  <c r="J7549" i="168"/>
  <c r="A7549" i="168"/>
  <c r="J7548" i="168"/>
  <c r="A7548" i="168"/>
  <c r="J7547" i="168"/>
  <c r="A7547" i="168"/>
  <c r="J7546" i="168"/>
  <c r="A7546" i="168"/>
  <c r="J7545" i="168"/>
  <c r="A7545" i="168"/>
  <c r="J7544" i="168"/>
  <c r="A7544" i="168"/>
  <c r="J7543" i="168"/>
  <c r="A7543" i="168"/>
  <c r="J7542" i="168"/>
  <c r="A7542" i="168"/>
  <c r="J7541" i="168"/>
  <c r="A7541" i="168"/>
  <c r="J7540" i="168"/>
  <c r="A7540" i="168"/>
  <c r="J7539" i="168"/>
  <c r="A7539" i="168"/>
  <c r="J7538" i="168"/>
  <c r="A7538" i="168"/>
  <c r="J7537" i="168"/>
  <c r="A7537" i="168"/>
  <c r="J7536" i="168"/>
  <c r="A7536" i="168"/>
  <c r="J7535" i="168"/>
  <c r="A7535" i="168"/>
  <c r="J7534" i="168"/>
  <c r="A7534" i="168"/>
  <c r="J7533" i="168"/>
  <c r="A7533" i="168"/>
  <c r="J7532" i="168"/>
  <c r="A7532" i="168"/>
  <c r="J7531" i="168"/>
  <c r="A7531" i="168"/>
  <c r="J7530" i="168"/>
  <c r="A7530" i="168"/>
  <c r="J7529" i="168"/>
  <c r="A7529" i="168"/>
  <c r="J7528" i="168"/>
  <c r="A7528" i="168"/>
  <c r="J7527" i="168"/>
  <c r="A7527" i="168"/>
  <c r="J7526" i="168"/>
  <c r="A7526" i="168"/>
  <c r="J7525" i="168"/>
  <c r="A7525" i="168"/>
  <c r="J7524" i="168"/>
  <c r="A7524" i="168"/>
  <c r="J7523" i="168"/>
  <c r="A7523" i="168"/>
  <c r="J7522" i="168"/>
  <c r="A7522" i="168"/>
  <c r="J7521" i="168"/>
  <c r="A7521" i="168"/>
  <c r="J7520" i="168"/>
  <c r="A7520" i="168"/>
  <c r="J7519" i="168"/>
  <c r="A7519" i="168"/>
  <c r="J7518" i="168"/>
  <c r="A7518" i="168"/>
  <c r="J7517" i="168"/>
  <c r="A7517" i="168"/>
  <c r="J7516" i="168"/>
  <c r="A7516" i="168"/>
  <c r="J7515" i="168"/>
  <c r="A7515" i="168"/>
  <c r="J7514" i="168"/>
  <c r="A7514" i="168"/>
  <c r="J7513" i="168"/>
  <c r="A7513" i="168"/>
  <c r="J7512" i="168"/>
  <c r="A7512" i="168"/>
  <c r="J7511" i="168"/>
  <c r="A7511" i="168"/>
  <c r="J7510" i="168"/>
  <c r="A7510" i="168"/>
  <c r="J7509" i="168"/>
  <c r="A7509" i="168"/>
  <c r="J7508" i="168"/>
  <c r="A7508" i="168"/>
  <c r="J7507" i="168"/>
  <c r="A7507" i="168"/>
  <c r="J7506" i="168"/>
  <c r="A7506" i="168"/>
  <c r="J7505" i="168"/>
  <c r="A7505" i="168"/>
  <c r="J7504" i="168"/>
  <c r="A7504" i="168"/>
  <c r="J7503" i="168"/>
  <c r="A7503" i="168"/>
  <c r="J7502" i="168"/>
  <c r="A7502" i="168"/>
  <c r="J7501" i="168"/>
  <c r="A7501" i="168"/>
  <c r="J7500" i="168"/>
  <c r="A7500" i="168"/>
  <c r="J7499" i="168"/>
  <c r="A7499" i="168"/>
  <c r="J7498" i="168"/>
  <c r="A7498" i="168"/>
  <c r="J7497" i="168"/>
  <c r="A7497" i="168"/>
  <c r="J7496" i="168"/>
  <c r="A7496" i="168"/>
  <c r="J7495" i="168"/>
  <c r="A7495" i="168"/>
  <c r="J7494" i="168"/>
  <c r="A7494" i="168"/>
  <c r="J7493" i="168"/>
  <c r="A7493" i="168"/>
  <c r="J7492" i="168"/>
  <c r="A7492" i="168"/>
  <c r="J7491" i="168"/>
  <c r="A7491" i="168"/>
  <c r="J7490" i="168"/>
  <c r="A7490" i="168"/>
  <c r="J7489" i="168"/>
  <c r="A7489" i="168"/>
  <c r="J7488" i="168"/>
  <c r="A7488" i="168"/>
  <c r="J7487" i="168"/>
  <c r="A7487" i="168"/>
  <c r="J7486" i="168"/>
  <c r="A7486" i="168"/>
  <c r="J7485" i="168"/>
  <c r="A7485" i="168"/>
  <c r="J7484" i="168"/>
  <c r="A7484" i="168"/>
  <c r="J7483" i="168"/>
  <c r="A7483" i="168"/>
  <c r="J7482" i="168"/>
  <c r="A7482" i="168"/>
  <c r="J7481" i="168"/>
  <c r="A7481" i="168"/>
  <c r="J7480" i="168"/>
  <c r="A7480" i="168"/>
  <c r="J7479" i="168"/>
  <c r="A7479" i="168"/>
  <c r="J7478" i="168"/>
  <c r="A7478" i="168"/>
  <c r="J7477" i="168"/>
  <c r="A7477" i="168"/>
  <c r="J7476" i="168"/>
  <c r="A7476" i="168"/>
  <c r="J7475" i="168"/>
  <c r="A7475" i="168"/>
  <c r="J7474" i="168"/>
  <c r="A7474" i="168"/>
  <c r="J7473" i="168"/>
  <c r="A7473" i="168"/>
  <c r="J7472" i="168"/>
  <c r="A7472" i="168"/>
  <c r="J7471" i="168"/>
  <c r="A7471" i="168"/>
  <c r="J7470" i="168"/>
  <c r="A7470" i="168"/>
  <c r="J7469" i="168"/>
  <c r="A7469" i="168"/>
  <c r="J7468" i="168"/>
  <c r="A7468" i="168"/>
  <c r="J7467" i="168"/>
  <c r="A7467" i="168"/>
  <c r="J7466" i="168"/>
  <c r="A7466" i="168"/>
  <c r="J7465" i="168"/>
  <c r="A7465" i="168"/>
  <c r="J7464" i="168"/>
  <c r="A7464" i="168"/>
  <c r="J7463" i="168"/>
  <c r="A7463" i="168"/>
  <c r="J7462" i="168"/>
  <c r="A7462" i="168"/>
  <c r="J7461" i="168"/>
  <c r="A7461" i="168"/>
  <c r="J7460" i="168"/>
  <c r="A7460" i="168"/>
  <c r="J7459" i="168"/>
  <c r="A7459" i="168"/>
  <c r="J7458" i="168"/>
  <c r="A7458" i="168"/>
  <c r="J7457" i="168"/>
  <c r="A7457" i="168"/>
  <c r="J7456" i="168"/>
  <c r="A7456" i="168"/>
  <c r="J7455" i="168"/>
  <c r="A7455" i="168"/>
  <c r="J7454" i="168"/>
  <c r="A7454" i="168"/>
  <c r="J7453" i="168"/>
  <c r="A7453" i="168"/>
  <c r="J7452" i="168"/>
  <c r="A7452" i="168"/>
  <c r="J7451" i="168"/>
  <c r="A7451" i="168"/>
  <c r="J7450" i="168"/>
  <c r="A7450" i="168"/>
  <c r="J7449" i="168"/>
  <c r="A7449" i="168"/>
  <c r="J7448" i="168"/>
  <c r="A7448" i="168"/>
  <c r="J7447" i="168"/>
  <c r="A7447" i="168"/>
  <c r="J7446" i="168"/>
  <c r="A7446" i="168"/>
  <c r="J7445" i="168"/>
  <c r="A7445" i="168"/>
  <c r="J7444" i="168"/>
  <c r="A7444" i="168"/>
  <c r="J7443" i="168"/>
  <c r="A7443" i="168"/>
  <c r="J7442" i="168"/>
  <c r="A7442" i="168"/>
  <c r="J7441" i="168"/>
  <c r="A7441" i="168"/>
  <c r="J7440" i="168"/>
  <c r="A7440" i="168"/>
  <c r="J7439" i="168"/>
  <c r="A7439" i="168"/>
  <c r="J7438" i="168"/>
  <c r="A7438" i="168"/>
  <c r="J7437" i="168"/>
  <c r="A7437" i="168"/>
  <c r="J7436" i="168"/>
  <c r="A7436" i="168"/>
  <c r="J7435" i="168"/>
  <c r="A7435" i="168"/>
  <c r="J7434" i="168"/>
  <c r="A7434" i="168"/>
  <c r="J7433" i="168"/>
  <c r="A7433" i="168"/>
  <c r="J7432" i="168"/>
  <c r="A7432" i="168"/>
  <c r="J7431" i="168"/>
  <c r="A7431" i="168"/>
  <c r="J7430" i="168"/>
  <c r="A7430" i="168"/>
  <c r="J7429" i="168"/>
  <c r="A7429" i="168"/>
  <c r="J7428" i="168"/>
  <c r="A7428" i="168"/>
  <c r="J7427" i="168"/>
  <c r="A7427" i="168"/>
  <c r="J7426" i="168"/>
  <c r="A7426" i="168"/>
  <c r="J7425" i="168"/>
  <c r="A7425" i="168"/>
  <c r="J7424" i="168"/>
  <c r="A7424" i="168"/>
  <c r="J7423" i="168"/>
  <c r="A7423" i="168"/>
  <c r="J7422" i="168"/>
  <c r="A7422" i="168"/>
  <c r="J7421" i="168"/>
  <c r="A7421" i="168"/>
  <c r="J7420" i="168"/>
  <c r="A7420" i="168"/>
  <c r="J7419" i="168"/>
  <c r="A7419" i="168"/>
  <c r="J7418" i="168"/>
  <c r="A7418" i="168"/>
  <c r="J7417" i="168"/>
  <c r="A7417" i="168"/>
  <c r="J7416" i="168"/>
  <c r="A7416" i="168"/>
  <c r="J7415" i="168"/>
  <c r="A7415" i="168"/>
  <c r="J7414" i="168"/>
  <c r="A7414" i="168"/>
  <c r="J7413" i="168"/>
  <c r="A7413" i="168"/>
  <c r="J7412" i="168"/>
  <c r="A7412" i="168"/>
  <c r="J7411" i="168"/>
  <c r="A7411" i="168"/>
  <c r="J7410" i="168"/>
  <c r="A7410" i="168"/>
  <c r="J7409" i="168"/>
  <c r="A7409" i="168"/>
  <c r="J7408" i="168"/>
  <c r="A7408" i="168"/>
  <c r="J7407" i="168"/>
  <c r="A7407" i="168"/>
  <c r="J7406" i="168"/>
  <c r="A7406" i="168"/>
  <c r="J7405" i="168"/>
  <c r="A7405" i="168"/>
  <c r="J7404" i="168"/>
  <c r="A7404" i="168"/>
  <c r="J7403" i="168"/>
  <c r="A7403" i="168"/>
  <c r="J7402" i="168"/>
  <c r="A7402" i="168"/>
  <c r="J7401" i="168"/>
  <c r="A7401" i="168"/>
  <c r="J7400" i="168"/>
  <c r="A7400" i="168"/>
  <c r="J7399" i="168"/>
  <c r="A7399" i="168"/>
  <c r="J7398" i="168"/>
  <c r="A7398" i="168"/>
  <c r="J7397" i="168"/>
  <c r="A7397" i="168"/>
  <c r="J7396" i="168"/>
  <c r="A7396" i="168"/>
  <c r="J7395" i="168"/>
  <c r="A7395" i="168"/>
  <c r="J7394" i="168"/>
  <c r="A7394" i="168"/>
  <c r="J7393" i="168"/>
  <c r="A7393" i="168"/>
  <c r="J7392" i="168"/>
  <c r="A7392" i="168"/>
  <c r="J7391" i="168"/>
  <c r="A7391" i="168"/>
  <c r="J7390" i="168"/>
  <c r="A7390" i="168"/>
  <c r="J7389" i="168"/>
  <c r="A7389" i="168"/>
  <c r="J7388" i="168"/>
  <c r="A7388" i="168"/>
  <c r="J7387" i="168"/>
  <c r="A7387" i="168"/>
  <c r="J7386" i="168"/>
  <c r="A7386" i="168"/>
  <c r="J7385" i="168"/>
  <c r="A7385" i="168"/>
  <c r="J7384" i="168"/>
  <c r="A7384" i="168"/>
  <c r="J7383" i="168"/>
  <c r="A7383" i="168"/>
  <c r="J7382" i="168"/>
  <c r="A7382" i="168"/>
  <c r="J7381" i="168"/>
  <c r="A7381" i="168"/>
  <c r="J7380" i="168"/>
  <c r="A7380" i="168"/>
  <c r="J7379" i="168"/>
  <c r="A7379" i="168"/>
  <c r="J7378" i="168"/>
  <c r="A7378" i="168"/>
  <c r="J7377" i="168"/>
  <c r="A7377" i="168"/>
  <c r="J7376" i="168"/>
  <c r="A7376" i="168"/>
  <c r="J7375" i="168"/>
  <c r="A7375" i="168"/>
  <c r="J7374" i="168"/>
  <c r="A7374" i="168"/>
  <c r="J7373" i="168"/>
  <c r="A7373" i="168"/>
  <c r="J7372" i="168"/>
  <c r="A7372" i="168"/>
  <c r="J7371" i="168"/>
  <c r="A7371" i="168"/>
  <c r="J7370" i="168"/>
  <c r="A7370" i="168"/>
  <c r="J7369" i="168"/>
  <c r="A7369" i="168"/>
  <c r="J7368" i="168"/>
  <c r="A7368" i="168"/>
  <c r="J7367" i="168"/>
  <c r="A7367" i="168"/>
  <c r="J7366" i="168"/>
  <c r="A7366" i="168"/>
  <c r="J7365" i="168"/>
  <c r="A7365" i="168"/>
  <c r="J7364" i="168"/>
  <c r="A7364" i="168"/>
  <c r="J7363" i="168"/>
  <c r="A7363" i="168"/>
  <c r="J7362" i="168"/>
  <c r="A7362" i="168"/>
  <c r="J7361" i="168"/>
  <c r="A7361" i="168"/>
  <c r="J7360" i="168"/>
  <c r="A7360" i="168"/>
  <c r="J7359" i="168"/>
  <c r="A7359" i="168"/>
  <c r="J7358" i="168"/>
  <c r="A7358" i="168"/>
  <c r="J7357" i="168"/>
  <c r="A7357" i="168"/>
  <c r="J7356" i="168"/>
  <c r="A7356" i="168"/>
  <c r="J7355" i="168"/>
  <c r="A7355" i="168"/>
  <c r="J7354" i="168"/>
  <c r="A7354" i="168"/>
  <c r="J7353" i="168"/>
  <c r="A7353" i="168"/>
  <c r="J7352" i="168"/>
  <c r="A7352" i="168"/>
  <c r="J7351" i="168"/>
  <c r="A7351" i="168"/>
  <c r="J7350" i="168"/>
  <c r="A7350" i="168"/>
  <c r="J7349" i="168"/>
  <c r="A7349" i="168"/>
  <c r="J7348" i="168"/>
  <c r="A7348" i="168"/>
  <c r="J7347" i="168"/>
  <c r="A7347" i="168"/>
  <c r="J7346" i="168"/>
  <c r="A7346" i="168"/>
  <c r="J7345" i="168"/>
  <c r="A7345" i="168"/>
  <c r="J7344" i="168"/>
  <c r="A7344" i="168"/>
  <c r="J7343" i="168"/>
  <c r="A7343" i="168"/>
  <c r="J7342" i="168"/>
  <c r="A7342" i="168"/>
  <c r="J7341" i="168"/>
  <c r="A7341" i="168"/>
  <c r="J7340" i="168"/>
  <c r="A7340" i="168"/>
  <c r="J7339" i="168"/>
  <c r="A7339" i="168"/>
  <c r="J7338" i="168"/>
  <c r="A7338" i="168"/>
  <c r="J7337" i="168"/>
  <c r="A7337" i="168"/>
  <c r="J7336" i="168"/>
  <c r="A7336" i="168"/>
  <c r="J7335" i="168"/>
  <c r="A7335" i="168"/>
  <c r="J7334" i="168"/>
  <c r="A7334" i="168"/>
  <c r="J7333" i="168"/>
  <c r="A7333" i="168"/>
  <c r="J7332" i="168"/>
  <c r="A7332" i="168"/>
  <c r="J7331" i="168"/>
  <c r="A7331" i="168"/>
  <c r="J7330" i="168"/>
  <c r="A7330" i="168"/>
  <c r="J7329" i="168"/>
  <c r="A7329" i="168"/>
  <c r="J7328" i="168"/>
  <c r="A7328" i="168"/>
  <c r="J7327" i="168"/>
  <c r="A7327" i="168"/>
  <c r="J7326" i="168"/>
  <c r="A7326" i="168"/>
  <c r="J7325" i="168"/>
  <c r="A7325" i="168"/>
  <c r="J7324" i="168"/>
  <c r="A7324" i="168"/>
  <c r="J7323" i="168"/>
  <c r="A7323" i="168"/>
  <c r="J7322" i="168"/>
  <c r="A7322" i="168"/>
  <c r="J7321" i="168"/>
  <c r="A7321" i="168"/>
  <c r="J7320" i="168"/>
  <c r="A7320" i="168"/>
  <c r="J7319" i="168"/>
  <c r="A7319" i="168"/>
  <c r="J7318" i="168"/>
  <c r="A7318" i="168"/>
  <c r="J7317" i="168"/>
  <c r="A7317" i="168"/>
  <c r="J7316" i="168"/>
  <c r="A7316" i="168"/>
  <c r="J7315" i="168"/>
  <c r="A7315" i="168"/>
  <c r="J7314" i="168"/>
  <c r="A7314" i="168"/>
  <c r="J7313" i="168"/>
  <c r="A7313" i="168"/>
  <c r="J7312" i="168"/>
  <c r="A7312" i="168"/>
  <c r="J7311" i="168"/>
  <c r="A7311" i="168"/>
  <c r="J7310" i="168"/>
  <c r="A7310" i="168"/>
  <c r="J7309" i="168"/>
  <c r="A7309" i="168"/>
  <c r="J7308" i="168"/>
  <c r="A7308" i="168"/>
  <c r="J7307" i="168"/>
  <c r="A7307" i="168"/>
  <c r="J7306" i="168"/>
  <c r="A7306" i="168"/>
  <c r="J7305" i="168"/>
  <c r="A7305" i="168"/>
  <c r="J7304" i="168"/>
  <c r="A7304" i="168"/>
  <c r="J7303" i="168"/>
  <c r="A7303" i="168"/>
  <c r="J7302" i="168"/>
  <c r="A7302" i="168"/>
  <c r="J7301" i="168"/>
  <c r="A7301" i="168"/>
  <c r="J7300" i="168"/>
  <c r="A7300" i="168"/>
  <c r="J7299" i="168"/>
  <c r="A7299" i="168"/>
  <c r="J7298" i="168"/>
  <c r="A7298" i="168"/>
  <c r="J7297" i="168"/>
  <c r="A7297" i="168"/>
  <c r="J7296" i="168"/>
  <c r="A7296" i="168"/>
  <c r="J7295" i="168"/>
  <c r="A7295" i="168"/>
  <c r="J7294" i="168"/>
  <c r="A7294" i="168"/>
  <c r="J7293" i="168"/>
  <c r="A7293" i="168"/>
  <c r="J7292" i="168"/>
  <c r="A7292" i="168"/>
  <c r="J7291" i="168"/>
  <c r="A7291" i="168"/>
  <c r="J7290" i="168"/>
  <c r="A7290" i="168"/>
  <c r="J7289" i="168"/>
  <c r="A7289" i="168"/>
  <c r="J7288" i="168"/>
  <c r="A7288" i="168"/>
  <c r="J7287" i="168"/>
  <c r="A7287" i="168"/>
  <c r="J7286" i="168"/>
  <c r="A7286" i="168"/>
  <c r="J7285" i="168"/>
  <c r="A7285" i="168"/>
  <c r="J7284" i="168"/>
  <c r="A7284" i="168"/>
  <c r="J7283" i="168"/>
  <c r="A7283" i="168"/>
  <c r="J7282" i="168"/>
  <c r="A7282" i="168"/>
  <c r="J7281" i="168"/>
  <c r="A7281" i="168"/>
  <c r="J7280" i="168"/>
  <c r="A7280" i="168"/>
  <c r="J7279" i="168"/>
  <c r="A7279" i="168"/>
  <c r="J7278" i="168"/>
  <c r="A7278" i="168"/>
  <c r="J7277" i="168"/>
  <c r="A7277" i="168"/>
  <c r="J7276" i="168"/>
  <c r="A7276" i="168"/>
  <c r="J7275" i="168"/>
  <c r="A7275" i="168"/>
  <c r="J7274" i="168"/>
  <c r="A7274" i="168"/>
  <c r="J7273" i="168"/>
  <c r="A7273" i="168"/>
  <c r="J7272" i="168"/>
  <c r="A7272" i="168"/>
  <c r="J7271" i="168"/>
  <c r="A7271" i="168"/>
  <c r="J7270" i="168"/>
  <c r="A7270" i="168"/>
  <c r="J7269" i="168"/>
  <c r="A7269" i="168"/>
  <c r="J7268" i="168"/>
  <c r="A7268" i="168"/>
  <c r="J7267" i="168"/>
  <c r="A7267" i="168"/>
  <c r="J7266" i="168"/>
  <c r="A7266" i="168"/>
  <c r="J7265" i="168"/>
  <c r="A7265" i="168"/>
  <c r="J7264" i="168"/>
  <c r="A7264" i="168"/>
  <c r="J7263" i="168"/>
  <c r="A7263" i="168"/>
  <c r="J7262" i="168"/>
  <c r="A7262" i="168"/>
  <c r="J7261" i="168"/>
  <c r="A7261" i="168"/>
  <c r="J7260" i="168"/>
  <c r="A7260" i="168"/>
  <c r="J7259" i="168"/>
  <c r="A7259" i="168"/>
  <c r="J7258" i="168"/>
  <c r="A7258" i="168"/>
  <c r="J7257" i="168"/>
  <c r="A7257" i="168"/>
  <c r="J7256" i="168"/>
  <c r="A7256" i="168"/>
  <c r="J7255" i="168"/>
  <c r="A7255" i="168"/>
  <c r="J7254" i="168"/>
  <c r="A7254" i="168"/>
  <c r="J7253" i="168"/>
  <c r="A7253" i="168"/>
  <c r="J7252" i="168"/>
  <c r="A7252" i="168"/>
  <c r="J7251" i="168"/>
  <c r="A7251" i="168"/>
  <c r="J7250" i="168"/>
  <c r="A7250" i="168"/>
  <c r="J7249" i="168"/>
  <c r="A7249" i="168"/>
  <c r="J7248" i="168"/>
  <c r="A7248" i="168"/>
  <c r="J7247" i="168"/>
  <c r="A7247" i="168"/>
  <c r="J7246" i="168"/>
  <c r="A7246" i="168"/>
  <c r="J7245" i="168"/>
  <c r="A7245" i="168"/>
  <c r="J7244" i="168"/>
  <c r="A7244" i="168"/>
  <c r="J7243" i="168"/>
  <c r="A7243" i="168"/>
  <c r="J7242" i="168"/>
  <c r="A7242" i="168"/>
  <c r="J7241" i="168"/>
  <c r="A7241" i="168"/>
  <c r="J7240" i="168"/>
  <c r="A7240" i="168"/>
  <c r="J7239" i="168"/>
  <c r="A7239" i="168"/>
  <c r="J7238" i="168"/>
  <c r="A7238" i="168"/>
  <c r="J7237" i="168"/>
  <c r="A7237" i="168"/>
  <c r="J7236" i="168"/>
  <c r="A7236" i="168"/>
  <c r="J7235" i="168"/>
  <c r="A7235" i="168"/>
  <c r="J7234" i="168"/>
  <c r="A7234" i="168"/>
  <c r="J7233" i="168"/>
  <c r="A7233" i="168"/>
  <c r="J7232" i="168"/>
  <c r="A7232" i="168"/>
  <c r="J7231" i="168"/>
  <c r="A7231" i="168"/>
  <c r="J7230" i="168"/>
  <c r="A7230" i="168"/>
  <c r="J7229" i="168"/>
  <c r="A7229" i="168"/>
  <c r="J7228" i="168"/>
  <c r="A7228" i="168"/>
  <c r="J7227" i="168"/>
  <c r="A7227" i="168"/>
  <c r="J7226" i="168"/>
  <c r="A7226" i="168"/>
  <c r="J7225" i="168"/>
  <c r="A7225" i="168"/>
  <c r="J7224" i="168"/>
  <c r="A7224" i="168"/>
  <c r="J7223" i="168"/>
  <c r="A7223" i="168"/>
  <c r="J7222" i="168"/>
  <c r="A7222" i="168"/>
  <c r="J7221" i="168"/>
  <c r="A7221" i="168"/>
  <c r="J7220" i="168"/>
  <c r="A7220" i="168"/>
  <c r="J7219" i="168"/>
  <c r="A7219" i="168"/>
  <c r="J7218" i="168"/>
  <c r="A7218" i="168"/>
  <c r="J7217" i="168"/>
  <c r="A7217" i="168"/>
  <c r="J7216" i="168"/>
  <c r="A7216" i="168"/>
  <c r="J7215" i="168"/>
  <c r="A7215" i="168"/>
  <c r="J7214" i="168"/>
  <c r="A7214" i="168"/>
  <c r="J7213" i="168"/>
  <c r="A7213" i="168"/>
  <c r="J7212" i="168"/>
  <c r="A7212" i="168"/>
  <c r="J7211" i="168"/>
  <c r="A7211" i="168"/>
  <c r="J7210" i="168"/>
  <c r="A7210" i="168"/>
  <c r="J7209" i="168"/>
  <c r="A7209" i="168"/>
  <c r="J7208" i="168"/>
  <c r="A7208" i="168"/>
  <c r="J7207" i="168"/>
  <c r="A7207" i="168"/>
  <c r="J7206" i="168"/>
  <c r="A7206" i="168"/>
  <c r="J7205" i="168"/>
  <c r="A7205" i="168"/>
  <c r="J7204" i="168"/>
  <c r="A7204" i="168"/>
  <c r="J7203" i="168"/>
  <c r="A7203" i="168"/>
  <c r="J7202" i="168"/>
  <c r="A7202" i="168"/>
  <c r="J7201" i="168"/>
  <c r="A7201" i="168"/>
  <c r="J7200" i="168"/>
  <c r="A7200" i="168"/>
  <c r="J7199" i="168"/>
  <c r="A7199" i="168"/>
  <c r="J7198" i="168"/>
  <c r="A7198" i="168"/>
  <c r="J7197" i="168"/>
  <c r="A7197" i="168"/>
  <c r="J7196" i="168"/>
  <c r="A7196" i="168"/>
  <c r="J7195" i="168"/>
  <c r="A7195" i="168"/>
  <c r="J7194" i="168"/>
  <c r="A7194" i="168"/>
  <c r="J7193" i="168"/>
  <c r="A7193" i="168"/>
  <c r="J7192" i="168"/>
  <c r="A7192" i="168"/>
  <c r="J7191" i="168"/>
  <c r="A7191" i="168"/>
  <c r="J7190" i="168"/>
  <c r="A7190" i="168"/>
  <c r="J7189" i="168"/>
  <c r="A7189" i="168"/>
  <c r="J7188" i="168"/>
  <c r="A7188" i="168"/>
  <c r="J7187" i="168"/>
  <c r="A7187" i="168"/>
  <c r="J7186" i="168"/>
  <c r="A7186" i="168"/>
  <c r="J7185" i="168"/>
  <c r="A7185" i="168"/>
  <c r="J7184" i="168"/>
  <c r="A7184" i="168"/>
  <c r="J7183" i="168"/>
  <c r="A7183" i="168"/>
  <c r="J7182" i="168"/>
  <c r="A7182" i="168"/>
  <c r="J7181" i="168"/>
  <c r="A7181" i="168"/>
  <c r="J7180" i="168"/>
  <c r="A7180" i="168"/>
  <c r="J7179" i="168"/>
  <c r="A7179" i="168"/>
  <c r="J7178" i="168"/>
  <c r="A7178" i="168"/>
  <c r="J7177" i="168"/>
  <c r="A7177" i="168"/>
  <c r="J7176" i="168"/>
  <c r="A7176" i="168"/>
  <c r="J7175" i="168"/>
  <c r="A7175" i="168"/>
  <c r="J7174" i="168"/>
  <c r="A7174" i="168"/>
  <c r="J7173" i="168"/>
  <c r="A7173" i="168"/>
  <c r="J7172" i="168"/>
  <c r="A7172" i="168"/>
  <c r="J7171" i="168"/>
  <c r="A7171" i="168"/>
  <c r="J7170" i="168"/>
  <c r="A7170" i="168"/>
  <c r="J7169" i="168"/>
  <c r="A7169" i="168"/>
  <c r="J7168" i="168"/>
  <c r="A7168" i="168"/>
  <c r="J7167" i="168"/>
  <c r="A7167" i="168"/>
  <c r="J7166" i="168"/>
  <c r="A7166" i="168"/>
  <c r="J7165" i="168"/>
  <c r="A7165" i="168"/>
  <c r="J7164" i="168"/>
  <c r="A7164" i="168"/>
  <c r="J7163" i="168"/>
  <c r="A7163" i="168"/>
  <c r="J7162" i="168"/>
  <c r="A7162" i="168"/>
  <c r="J7161" i="168"/>
  <c r="A7161" i="168"/>
  <c r="J7160" i="168"/>
  <c r="A7160" i="168"/>
  <c r="J7159" i="168"/>
  <c r="A7159" i="168"/>
  <c r="J7158" i="168"/>
  <c r="A7158" i="168"/>
  <c r="J7157" i="168"/>
  <c r="A7157" i="168"/>
  <c r="J7156" i="168"/>
  <c r="A7156" i="168"/>
  <c r="J7155" i="168"/>
  <c r="A7155" i="168"/>
  <c r="J7154" i="168"/>
  <c r="A7154" i="168"/>
  <c r="J7153" i="168"/>
  <c r="A7153" i="168"/>
  <c r="J7152" i="168"/>
  <c r="A7152" i="168"/>
  <c r="J7151" i="168"/>
  <c r="A7151" i="168"/>
  <c r="J7150" i="168"/>
  <c r="A7150" i="168"/>
  <c r="J7149" i="168"/>
  <c r="A7149" i="168"/>
  <c r="J7148" i="168"/>
  <c r="A7148" i="168"/>
  <c r="J7147" i="168"/>
  <c r="A7147" i="168"/>
  <c r="J7146" i="168"/>
  <c r="A7146" i="168"/>
  <c r="J7145" i="168"/>
  <c r="A7145" i="168"/>
  <c r="J7144" i="168"/>
  <c r="A7144" i="168"/>
  <c r="J7143" i="168"/>
  <c r="A7143" i="168"/>
  <c r="J7142" i="168"/>
  <c r="A7142" i="168"/>
  <c r="J7141" i="168"/>
  <c r="A7141" i="168"/>
  <c r="J7140" i="168"/>
  <c r="A7140" i="168"/>
  <c r="J7139" i="168"/>
  <c r="A7139" i="168"/>
  <c r="J7138" i="168"/>
  <c r="A7138" i="168"/>
  <c r="J7137" i="168"/>
  <c r="A7137" i="168"/>
  <c r="J7136" i="168"/>
  <c r="A7136" i="168"/>
  <c r="J7135" i="168"/>
  <c r="A7135" i="168"/>
  <c r="J7134" i="168"/>
  <c r="A7134" i="168"/>
  <c r="J7133" i="168"/>
  <c r="A7133" i="168"/>
  <c r="J7132" i="168"/>
  <c r="A7132" i="168"/>
  <c r="J7131" i="168"/>
  <c r="A7131" i="168"/>
  <c r="J7130" i="168"/>
  <c r="A7130" i="168"/>
  <c r="J7129" i="168"/>
  <c r="A7129" i="168"/>
  <c r="J7128" i="168"/>
  <c r="A7128" i="168"/>
  <c r="J7127" i="168"/>
  <c r="A7127" i="168"/>
  <c r="J7126" i="168"/>
  <c r="A7126" i="168"/>
  <c r="J7125" i="168"/>
  <c r="A7125" i="168"/>
  <c r="J7124" i="168"/>
  <c r="A7124" i="168"/>
  <c r="J7123" i="168"/>
  <c r="A7123" i="168"/>
  <c r="J7122" i="168"/>
  <c r="A7122" i="168"/>
  <c r="J7121" i="168"/>
  <c r="A7121" i="168"/>
  <c r="J7120" i="168"/>
  <c r="A7120" i="168"/>
  <c r="J7119" i="168"/>
  <c r="A7119" i="168"/>
  <c r="J7118" i="168"/>
  <c r="A7118" i="168"/>
  <c r="J7117" i="168"/>
  <c r="A7117" i="168"/>
  <c r="J7116" i="168"/>
  <c r="A7116" i="168"/>
  <c r="J7115" i="168"/>
  <c r="A7115" i="168"/>
  <c r="J7114" i="168"/>
  <c r="A7114" i="168"/>
  <c r="J7113" i="168"/>
  <c r="A7113" i="168"/>
  <c r="J7112" i="168"/>
  <c r="A7112" i="168"/>
  <c r="J7111" i="168"/>
  <c r="A7111" i="168"/>
  <c r="J7110" i="168"/>
  <c r="A7110" i="168"/>
  <c r="J7109" i="168"/>
  <c r="A7109" i="168"/>
  <c r="J7108" i="168"/>
  <c r="A7108" i="168"/>
  <c r="J7107" i="168"/>
  <c r="A7107" i="168"/>
  <c r="J7106" i="168"/>
  <c r="A7106" i="168"/>
  <c r="J7105" i="168"/>
  <c r="A7105" i="168"/>
  <c r="J7104" i="168"/>
  <c r="A7104" i="168"/>
  <c r="J7103" i="168"/>
  <c r="A7103" i="168"/>
  <c r="J7102" i="168"/>
  <c r="A7102" i="168"/>
  <c r="J7101" i="168"/>
  <c r="A7101" i="168"/>
  <c r="J7100" i="168"/>
  <c r="A7100" i="168"/>
  <c r="J7099" i="168"/>
  <c r="A7099" i="168"/>
  <c r="J7098" i="168"/>
  <c r="A7098" i="168"/>
  <c r="J7097" i="168"/>
  <c r="A7097" i="168"/>
  <c r="J7096" i="168"/>
  <c r="A7096" i="168"/>
  <c r="J7095" i="168"/>
  <c r="A7095" i="168"/>
  <c r="J7094" i="168"/>
  <c r="A7094" i="168"/>
  <c r="J7093" i="168"/>
  <c r="A7093" i="168"/>
  <c r="J7092" i="168"/>
  <c r="A7092" i="168"/>
  <c r="J7091" i="168"/>
  <c r="A7091" i="168"/>
  <c r="J7090" i="168"/>
  <c r="A7090" i="168"/>
  <c r="J7089" i="168"/>
  <c r="A7089" i="168"/>
  <c r="J7088" i="168"/>
  <c r="A7088" i="168"/>
  <c r="J7087" i="168"/>
  <c r="A7087" i="168"/>
  <c r="J7086" i="168"/>
  <c r="A7086" i="168"/>
  <c r="J7085" i="168"/>
  <c r="A7085" i="168"/>
  <c r="J7084" i="168"/>
  <c r="A7084" i="168"/>
  <c r="J7083" i="168"/>
  <c r="A7083" i="168"/>
  <c r="J7082" i="168"/>
  <c r="A7082" i="168"/>
  <c r="J7081" i="168"/>
  <c r="A7081" i="168"/>
  <c r="J7080" i="168"/>
  <c r="A7080" i="168"/>
  <c r="J7079" i="168"/>
  <c r="A7079" i="168"/>
  <c r="J7078" i="168"/>
  <c r="A7078" i="168"/>
  <c r="J7077" i="168"/>
  <c r="A7077" i="168"/>
  <c r="J7076" i="168"/>
  <c r="A7076" i="168"/>
  <c r="J7075" i="168"/>
  <c r="A7075" i="168"/>
  <c r="J7074" i="168"/>
  <c r="A7074" i="168"/>
  <c r="J7073" i="168"/>
  <c r="A7073" i="168"/>
  <c r="J7072" i="168"/>
  <c r="A7072" i="168"/>
  <c r="J7071" i="168"/>
  <c r="A7071" i="168"/>
  <c r="J7070" i="168"/>
  <c r="A7070" i="168"/>
  <c r="J7069" i="168"/>
  <c r="A7069" i="168"/>
  <c r="J7068" i="168"/>
  <c r="A7068" i="168"/>
  <c r="J7067" i="168"/>
  <c r="A7067" i="168"/>
  <c r="J7066" i="168"/>
  <c r="A7066" i="168"/>
  <c r="J7065" i="168"/>
  <c r="A7065" i="168"/>
  <c r="J7064" i="168"/>
  <c r="A7064" i="168"/>
  <c r="J7063" i="168"/>
  <c r="A7063" i="168"/>
  <c r="J7062" i="168"/>
  <c r="A7062" i="168"/>
  <c r="J7061" i="168"/>
  <c r="A7061" i="168"/>
  <c r="J7060" i="168"/>
  <c r="A7060" i="168"/>
  <c r="J7059" i="168"/>
  <c r="A7059" i="168"/>
  <c r="J7058" i="168"/>
  <c r="A7058" i="168"/>
  <c r="J7057" i="168"/>
  <c r="A7057" i="168"/>
  <c r="J7056" i="168"/>
  <c r="A7056" i="168"/>
  <c r="J7055" i="168"/>
  <c r="A7055" i="168"/>
  <c r="J7054" i="168"/>
  <c r="A7054" i="168"/>
  <c r="J7053" i="168"/>
  <c r="A7053" i="168"/>
  <c r="J7052" i="168"/>
  <c r="A7052" i="168"/>
  <c r="J7051" i="168"/>
  <c r="A7051" i="168"/>
  <c r="J7050" i="168"/>
  <c r="A7050" i="168"/>
  <c r="J7049" i="168"/>
  <c r="A7049" i="168"/>
  <c r="J7048" i="168"/>
  <c r="A7048" i="168"/>
  <c r="J7047" i="168"/>
  <c r="A7047" i="168"/>
  <c r="J7046" i="168"/>
  <c r="A7046" i="168"/>
  <c r="J7045" i="168"/>
  <c r="A7045" i="168"/>
  <c r="J7044" i="168"/>
  <c r="A7044" i="168"/>
  <c r="J7043" i="168"/>
  <c r="A7043" i="168"/>
  <c r="J7042" i="168"/>
  <c r="A7042" i="168"/>
  <c r="J7041" i="168"/>
  <c r="A7041" i="168"/>
  <c r="J7040" i="168"/>
  <c r="A7040" i="168"/>
  <c r="J7039" i="168"/>
  <c r="A7039" i="168"/>
  <c r="J7038" i="168"/>
  <c r="A7038" i="168"/>
  <c r="J7037" i="168"/>
  <c r="A7037" i="168"/>
  <c r="J7036" i="168"/>
  <c r="A7036" i="168"/>
  <c r="J7035" i="168"/>
  <c r="A7035" i="168"/>
  <c r="J7034" i="168"/>
  <c r="A7034" i="168"/>
  <c r="J7033" i="168"/>
  <c r="A7033" i="168"/>
  <c r="J7032" i="168"/>
  <c r="A7032" i="168"/>
  <c r="J7031" i="168"/>
  <c r="A7031" i="168"/>
  <c r="J7030" i="168"/>
  <c r="A7030" i="168"/>
  <c r="J7029" i="168"/>
  <c r="A7029" i="168"/>
  <c r="J7028" i="168"/>
  <c r="A7028" i="168"/>
  <c r="J7027" i="168"/>
  <c r="A7027" i="168"/>
  <c r="J7026" i="168"/>
  <c r="A7026" i="168"/>
  <c r="J7025" i="168"/>
  <c r="A7025" i="168"/>
  <c r="J7024" i="168"/>
  <c r="A7024" i="168"/>
  <c r="J7023" i="168"/>
  <c r="A7023" i="168"/>
  <c r="J7022" i="168"/>
  <c r="A7022" i="168"/>
  <c r="J7021" i="168"/>
  <c r="A7021" i="168"/>
  <c r="J7020" i="168"/>
  <c r="A7020" i="168"/>
  <c r="J7019" i="168"/>
  <c r="A7019" i="168"/>
  <c r="J7018" i="168"/>
  <c r="A7018" i="168"/>
  <c r="J7017" i="168"/>
  <c r="A7017" i="168"/>
  <c r="J7016" i="168"/>
  <c r="A7016" i="168"/>
  <c r="J7015" i="168"/>
  <c r="A7015" i="168"/>
  <c r="J7014" i="168"/>
  <c r="A7014" i="168"/>
  <c r="J7013" i="168"/>
  <c r="A7013" i="168"/>
  <c r="J7012" i="168"/>
  <c r="A7012" i="168"/>
  <c r="J7011" i="168"/>
  <c r="A7011" i="168"/>
  <c r="J7010" i="168"/>
  <c r="A7010" i="168"/>
  <c r="J7009" i="168"/>
  <c r="A7009" i="168"/>
  <c r="J7008" i="168"/>
  <c r="A7008" i="168"/>
  <c r="J7007" i="168"/>
  <c r="A7007" i="168"/>
  <c r="J7006" i="168"/>
  <c r="A7006" i="168"/>
  <c r="J7005" i="168"/>
  <c r="A7005" i="168"/>
  <c r="J7004" i="168"/>
  <c r="A7004" i="168"/>
  <c r="J7003" i="168"/>
  <c r="A7003" i="168"/>
  <c r="J7002" i="168"/>
  <c r="A7002" i="168"/>
  <c r="J7001" i="168"/>
  <c r="A7001" i="168"/>
  <c r="J7000" i="168"/>
  <c r="A7000" i="168"/>
  <c r="J6999" i="168"/>
  <c r="A6999" i="168"/>
  <c r="J6998" i="168"/>
  <c r="A6998" i="168"/>
  <c r="J6997" i="168"/>
  <c r="A6997" i="168"/>
  <c r="J6996" i="168"/>
  <c r="A6996" i="168"/>
  <c r="J6995" i="168"/>
  <c r="A6995" i="168"/>
  <c r="J6994" i="168"/>
  <c r="A6994" i="168"/>
  <c r="J6993" i="168"/>
  <c r="A6993" i="168"/>
  <c r="J6992" i="168"/>
  <c r="A6992" i="168"/>
  <c r="J6991" i="168"/>
  <c r="A6991" i="168"/>
  <c r="J6990" i="168"/>
  <c r="A6990" i="168"/>
  <c r="J6989" i="168"/>
  <c r="A6989" i="168"/>
  <c r="J6988" i="168"/>
  <c r="A6988" i="168"/>
  <c r="J6987" i="168"/>
  <c r="A6987" i="168"/>
  <c r="J6986" i="168"/>
  <c r="A6986" i="168"/>
  <c r="J6985" i="168"/>
  <c r="A6985" i="168"/>
  <c r="J6984" i="168"/>
  <c r="A6984" i="168"/>
  <c r="J6983" i="168"/>
  <c r="A6983" i="168"/>
  <c r="J6982" i="168"/>
  <c r="A6982" i="168"/>
  <c r="J6981" i="168"/>
  <c r="A6981" i="168"/>
  <c r="J6980" i="168"/>
  <c r="A6980" i="168"/>
  <c r="J6979" i="168"/>
  <c r="A6979" i="168"/>
  <c r="J6978" i="168"/>
  <c r="A6978" i="168"/>
  <c r="J6977" i="168"/>
  <c r="A6977" i="168"/>
  <c r="J6976" i="168"/>
  <c r="A6976" i="168"/>
  <c r="J6975" i="168"/>
  <c r="A6975" i="168"/>
  <c r="J6974" i="168"/>
  <c r="A6974" i="168"/>
  <c r="J6973" i="168"/>
  <c r="A6973" i="168"/>
  <c r="J6972" i="168"/>
  <c r="A6972" i="168"/>
  <c r="J6971" i="168"/>
  <c r="A6971" i="168"/>
  <c r="J6970" i="168"/>
  <c r="A6970" i="168"/>
  <c r="J6969" i="168"/>
  <c r="A6969" i="168"/>
  <c r="J6968" i="168"/>
  <c r="A6968" i="168"/>
  <c r="J6967" i="168"/>
  <c r="A6967" i="168"/>
  <c r="J6966" i="168"/>
  <c r="A6966" i="168"/>
  <c r="J6965" i="168"/>
  <c r="A6965" i="168"/>
  <c r="J6964" i="168"/>
  <c r="A6964" i="168"/>
  <c r="J6963" i="168"/>
  <c r="A6963" i="168"/>
  <c r="J6962" i="168"/>
  <c r="A6962" i="168"/>
  <c r="J6961" i="168"/>
  <c r="A6961" i="168"/>
  <c r="J6960" i="168"/>
  <c r="A6960" i="168"/>
  <c r="J6959" i="168"/>
  <c r="A6959" i="168"/>
  <c r="J6958" i="168"/>
  <c r="A6958" i="168"/>
  <c r="J6957" i="168"/>
  <c r="A6957" i="168"/>
  <c r="J6956" i="168"/>
  <c r="A6956" i="168"/>
  <c r="J6955" i="168"/>
  <c r="A6955" i="168"/>
  <c r="J6954" i="168"/>
  <c r="A6954" i="168"/>
  <c r="J6953" i="168"/>
  <c r="A6953" i="168"/>
  <c r="J6952" i="168"/>
  <c r="A6952" i="168"/>
  <c r="J6951" i="168"/>
  <c r="A6951" i="168"/>
  <c r="J6950" i="168"/>
  <c r="A6950" i="168"/>
  <c r="J6949" i="168"/>
  <c r="A6949" i="168"/>
  <c r="J6948" i="168"/>
  <c r="A6948" i="168"/>
  <c r="J6947" i="168"/>
  <c r="A6947" i="168"/>
  <c r="J6946" i="168"/>
  <c r="A6946" i="168"/>
  <c r="J6945" i="168"/>
  <c r="A6945" i="168"/>
  <c r="J6944" i="168"/>
  <c r="A6944" i="168"/>
  <c r="J6943" i="168"/>
  <c r="A6943" i="168"/>
  <c r="J6942" i="168"/>
  <c r="A6942" i="168"/>
  <c r="J6941" i="168"/>
  <c r="A6941" i="168"/>
  <c r="J6940" i="168"/>
  <c r="A6940" i="168"/>
  <c r="J6939" i="168"/>
  <c r="A6939" i="168"/>
  <c r="J6938" i="168"/>
  <c r="A6938" i="168"/>
  <c r="J6937" i="168"/>
  <c r="A6937" i="168"/>
  <c r="J6936" i="168"/>
  <c r="A6936" i="168"/>
  <c r="J6935" i="168"/>
  <c r="A6935" i="168"/>
  <c r="J6934" i="168"/>
  <c r="A6934" i="168"/>
  <c r="J6933" i="168"/>
  <c r="A6933" i="168"/>
  <c r="J6932" i="168"/>
  <c r="A6932" i="168"/>
  <c r="J6931" i="168"/>
  <c r="A6931" i="168"/>
  <c r="J6930" i="168"/>
  <c r="A6930" i="168"/>
  <c r="J6929" i="168"/>
  <c r="A6929" i="168"/>
  <c r="J6928" i="168"/>
  <c r="A6928" i="168"/>
  <c r="J6927" i="168"/>
  <c r="A6927" i="168"/>
  <c r="J6926" i="168"/>
  <c r="A6926" i="168"/>
  <c r="J6925" i="168"/>
  <c r="A6925" i="168"/>
  <c r="J6924" i="168"/>
  <c r="A6924" i="168"/>
  <c r="J6923" i="168"/>
  <c r="A6923" i="168"/>
  <c r="J6922" i="168"/>
  <c r="A6922" i="168"/>
  <c r="J6921" i="168"/>
  <c r="A6921" i="168"/>
  <c r="J6920" i="168"/>
  <c r="A6920" i="168"/>
  <c r="J6919" i="168"/>
  <c r="A6919" i="168"/>
  <c r="J6918" i="168"/>
  <c r="A6918" i="168"/>
  <c r="J6917" i="168"/>
  <c r="A6917" i="168"/>
  <c r="J6916" i="168"/>
  <c r="A6916" i="168"/>
  <c r="J6915" i="168"/>
  <c r="A6915" i="168"/>
  <c r="J6914" i="168"/>
  <c r="A6914" i="168"/>
  <c r="J6913" i="168"/>
  <c r="A6913" i="168"/>
  <c r="J6912" i="168"/>
  <c r="A6912" i="168"/>
  <c r="J6911" i="168"/>
  <c r="A6911" i="168"/>
  <c r="J6910" i="168"/>
  <c r="A6910" i="168"/>
  <c r="J6909" i="168"/>
  <c r="A6909" i="168"/>
  <c r="J6908" i="168"/>
  <c r="A6908" i="168"/>
  <c r="J6907" i="168"/>
  <c r="A6907" i="168"/>
  <c r="J6906" i="168"/>
  <c r="A6906" i="168"/>
  <c r="J6905" i="168"/>
  <c r="A6905" i="168"/>
  <c r="J6904" i="168"/>
  <c r="A6904" i="168"/>
  <c r="J6903" i="168"/>
  <c r="A6903" i="168"/>
  <c r="J6902" i="168"/>
  <c r="A6902" i="168"/>
  <c r="J6901" i="168"/>
  <c r="A6901" i="168"/>
  <c r="J6900" i="168"/>
  <c r="A6900" i="168"/>
  <c r="J6899" i="168"/>
  <c r="A6899" i="168"/>
  <c r="J6898" i="168"/>
  <c r="A6898" i="168"/>
  <c r="J6897" i="168"/>
  <c r="A6897" i="168"/>
  <c r="J6896" i="168"/>
  <c r="A6896" i="168"/>
  <c r="J6895" i="168"/>
  <c r="A6895" i="168"/>
  <c r="J6894" i="168"/>
  <c r="A6894" i="168"/>
  <c r="J6893" i="168"/>
  <c r="A6893" i="168"/>
  <c r="J6892" i="168"/>
  <c r="A6892" i="168"/>
  <c r="J6891" i="168"/>
  <c r="A6891" i="168"/>
  <c r="J6890" i="168"/>
  <c r="A6890" i="168"/>
  <c r="J6889" i="168"/>
  <c r="A6889" i="168"/>
  <c r="J6888" i="168"/>
  <c r="A6888" i="168"/>
  <c r="J6887" i="168"/>
  <c r="A6887" i="168"/>
  <c r="J6886" i="168"/>
  <c r="A6886" i="168"/>
  <c r="J6885" i="168"/>
  <c r="A6885" i="168"/>
  <c r="J6884" i="168"/>
  <c r="A6884" i="168"/>
  <c r="J6883" i="168"/>
  <c r="A6883" i="168"/>
  <c r="J6882" i="168"/>
  <c r="A6882" i="168"/>
  <c r="J6881" i="168"/>
  <c r="A6881" i="168"/>
  <c r="J6880" i="168"/>
  <c r="A6880" i="168"/>
  <c r="J6879" i="168"/>
  <c r="A6879" i="168"/>
  <c r="J6878" i="168"/>
  <c r="A6878" i="168"/>
  <c r="J6877" i="168"/>
  <c r="A6877" i="168"/>
  <c r="J6876" i="168"/>
  <c r="A6876" i="168"/>
  <c r="J6875" i="168"/>
  <c r="A6875" i="168"/>
  <c r="J6874" i="168"/>
  <c r="A6874" i="168"/>
  <c r="J6873" i="168"/>
  <c r="A6873" i="168"/>
  <c r="J6872" i="168"/>
  <c r="A6872" i="168"/>
  <c r="J6871" i="168"/>
  <c r="A6871" i="168"/>
  <c r="J6870" i="168"/>
  <c r="A6870" i="168"/>
  <c r="J6869" i="168"/>
  <c r="A6869" i="168"/>
  <c r="J6868" i="168"/>
  <c r="A6868" i="168"/>
  <c r="J6867" i="168"/>
  <c r="A6867" i="168"/>
  <c r="J6866" i="168"/>
  <c r="A6866" i="168"/>
  <c r="J6865" i="168"/>
  <c r="A6865" i="168"/>
  <c r="J6864" i="168"/>
  <c r="A6864" i="168"/>
  <c r="J6863" i="168"/>
  <c r="A6863" i="168"/>
  <c r="J6862" i="168"/>
  <c r="A6862" i="168"/>
  <c r="J6861" i="168"/>
  <c r="A6861" i="168"/>
  <c r="J6860" i="168"/>
  <c r="A6860" i="168"/>
  <c r="J6859" i="168"/>
  <c r="A6859" i="168"/>
  <c r="J6858" i="168"/>
  <c r="A6858" i="168"/>
  <c r="J6857" i="168"/>
  <c r="A6857" i="168"/>
  <c r="J6856" i="168"/>
  <c r="A6856" i="168"/>
  <c r="J6855" i="168"/>
  <c r="A6855" i="168"/>
  <c r="J6854" i="168"/>
  <c r="A6854" i="168"/>
  <c r="J6853" i="168"/>
  <c r="A6853" i="168"/>
  <c r="J6852" i="168"/>
  <c r="A6852" i="168"/>
  <c r="J6851" i="168"/>
  <c r="A6851" i="168"/>
  <c r="J6850" i="168"/>
  <c r="A6850" i="168"/>
  <c r="J6849" i="168"/>
  <c r="A6849" i="168"/>
  <c r="J6848" i="168"/>
  <c r="A6848" i="168"/>
  <c r="J6847" i="168"/>
  <c r="A6847" i="168"/>
  <c r="J6846" i="168"/>
  <c r="A6846" i="168"/>
  <c r="J6845" i="168"/>
  <c r="A6845" i="168"/>
  <c r="J6844" i="168"/>
  <c r="A6844" i="168"/>
  <c r="J6843" i="168"/>
  <c r="A6843" i="168"/>
  <c r="J6842" i="168"/>
  <c r="A6842" i="168"/>
  <c r="J6841" i="168"/>
  <c r="A6841" i="168"/>
  <c r="J6840" i="168"/>
  <c r="A6840" i="168"/>
  <c r="J6839" i="168"/>
  <c r="A6839" i="168"/>
  <c r="J6838" i="168"/>
  <c r="A6838" i="168"/>
  <c r="J6837" i="168"/>
  <c r="A6837" i="168"/>
  <c r="J6836" i="168"/>
  <c r="A6836" i="168"/>
  <c r="J6835" i="168"/>
  <c r="A6835" i="168"/>
  <c r="J6834" i="168"/>
  <c r="A6834" i="168"/>
  <c r="J6833" i="168"/>
  <c r="A6833" i="168"/>
  <c r="J6832" i="168"/>
  <c r="A6832" i="168"/>
  <c r="J6831" i="168"/>
  <c r="A6831" i="168"/>
  <c r="J6830" i="168"/>
  <c r="A6830" i="168"/>
  <c r="J6829" i="168"/>
  <c r="A6829" i="168"/>
  <c r="J6828" i="168"/>
  <c r="A6828" i="168"/>
  <c r="J6827" i="168"/>
  <c r="A6827" i="168"/>
  <c r="J6826" i="168"/>
  <c r="A6826" i="168"/>
  <c r="J6825" i="168"/>
  <c r="A6825" i="168"/>
  <c r="J6824" i="168"/>
  <c r="A6824" i="168"/>
  <c r="J6823" i="168"/>
  <c r="A6823" i="168"/>
  <c r="J6822" i="168"/>
  <c r="A6822" i="168"/>
  <c r="J6821" i="168"/>
  <c r="A6821" i="168"/>
  <c r="J6820" i="168"/>
  <c r="A6820" i="168"/>
  <c r="J6819" i="168"/>
  <c r="A6819" i="168"/>
  <c r="J6818" i="168"/>
  <c r="A6818" i="168"/>
  <c r="J6817" i="168"/>
  <c r="A6817" i="168"/>
  <c r="J6816" i="168"/>
  <c r="A6816" i="168"/>
  <c r="J6815" i="168"/>
  <c r="A6815" i="168"/>
  <c r="J6814" i="168"/>
  <c r="A6814" i="168"/>
  <c r="J6813" i="168"/>
  <c r="A6813" i="168"/>
  <c r="J6812" i="168"/>
  <c r="A6812" i="168"/>
  <c r="J6811" i="168"/>
  <c r="A6811" i="168"/>
  <c r="J6810" i="168"/>
  <c r="A6810" i="168"/>
  <c r="J6809" i="168"/>
  <c r="A6809" i="168"/>
  <c r="J6808" i="168"/>
  <c r="A6808" i="168"/>
  <c r="J6807" i="168"/>
  <c r="A6807" i="168"/>
  <c r="J6806" i="168"/>
  <c r="A6806" i="168"/>
  <c r="J6805" i="168"/>
  <c r="A6805" i="168"/>
  <c r="J6804" i="168"/>
  <c r="A6804" i="168"/>
  <c r="J6803" i="168"/>
  <c r="A6803" i="168"/>
  <c r="J6802" i="168"/>
  <c r="A6802" i="168"/>
  <c r="J6801" i="168"/>
  <c r="A6801" i="168"/>
  <c r="J6800" i="168"/>
  <c r="A6800" i="168"/>
  <c r="J6799" i="168"/>
  <c r="A6799" i="168"/>
  <c r="J6798" i="168"/>
  <c r="A6798" i="168"/>
  <c r="J6797" i="168"/>
  <c r="A6797" i="168"/>
  <c r="J6796" i="168"/>
  <c r="A6796" i="168"/>
  <c r="J6795" i="168"/>
  <c r="A6795" i="168"/>
  <c r="J6794" i="168"/>
  <c r="A6794" i="168"/>
  <c r="J6793" i="168"/>
  <c r="A6793" i="168"/>
  <c r="J6792" i="168"/>
  <c r="A6792" i="168"/>
  <c r="J6791" i="168"/>
  <c r="A6791" i="168"/>
  <c r="J6790" i="168"/>
  <c r="A6790" i="168"/>
  <c r="J6789" i="168"/>
  <c r="A6789" i="168"/>
  <c r="J6788" i="168"/>
  <c r="A6788" i="168"/>
  <c r="J6787" i="168"/>
  <c r="A6787" i="168"/>
  <c r="J6786" i="168"/>
  <c r="A6786" i="168"/>
  <c r="J6785" i="168"/>
  <c r="A6785" i="168"/>
  <c r="J6784" i="168"/>
  <c r="A6784" i="168"/>
  <c r="J6783" i="168"/>
  <c r="A6783" i="168"/>
  <c r="J6782" i="168"/>
  <c r="A6782" i="168"/>
  <c r="J6781" i="168"/>
  <c r="A6781" i="168"/>
  <c r="J6780" i="168"/>
  <c r="A6780" i="168"/>
  <c r="J6779" i="168"/>
  <c r="A6779" i="168"/>
  <c r="J6778" i="168"/>
  <c r="A6778" i="168"/>
  <c r="J6777" i="168"/>
  <c r="A6777" i="168"/>
  <c r="J6776" i="168"/>
  <c r="A6776" i="168"/>
  <c r="J6775" i="168"/>
  <c r="A6775" i="168"/>
  <c r="J6774" i="168"/>
  <c r="A6774" i="168"/>
  <c r="J6773" i="168"/>
  <c r="A6773" i="168"/>
  <c r="J6772" i="168"/>
  <c r="A6772" i="168"/>
  <c r="J6771" i="168"/>
  <c r="A6771" i="168"/>
  <c r="J6770" i="168"/>
  <c r="A6770" i="168"/>
  <c r="J6769" i="168"/>
  <c r="A6769" i="168"/>
  <c r="J6768" i="168"/>
  <c r="A6768" i="168"/>
  <c r="J6767" i="168"/>
  <c r="A6767" i="168"/>
  <c r="J6766" i="168"/>
  <c r="A6766" i="168"/>
  <c r="J6765" i="168"/>
  <c r="A6765" i="168"/>
  <c r="J6764" i="168"/>
  <c r="A6764" i="168"/>
  <c r="J6763" i="168"/>
  <c r="A6763" i="168"/>
  <c r="J6762" i="168"/>
  <c r="A6762" i="168"/>
  <c r="J6761" i="168"/>
  <c r="A6761" i="168"/>
  <c r="J6760" i="168"/>
  <c r="A6760" i="168"/>
  <c r="J6759" i="168"/>
  <c r="A6759" i="168"/>
  <c r="J6758" i="168"/>
  <c r="A6758" i="168"/>
  <c r="J6757" i="168"/>
  <c r="A6757" i="168"/>
  <c r="J6756" i="168"/>
  <c r="A6756" i="168"/>
  <c r="J6755" i="168"/>
  <c r="A6755" i="168"/>
  <c r="J6754" i="168"/>
  <c r="A6754" i="168"/>
  <c r="J6753" i="168"/>
  <c r="A6753" i="168"/>
  <c r="J6752" i="168"/>
  <c r="A6752" i="168"/>
  <c r="J6751" i="168"/>
  <c r="A6751" i="168"/>
  <c r="J6750" i="168"/>
  <c r="A6750" i="168"/>
  <c r="J6749" i="168"/>
  <c r="A6749" i="168"/>
  <c r="J6748" i="168"/>
  <c r="A6748" i="168"/>
  <c r="J6747" i="168"/>
  <c r="A6747" i="168"/>
  <c r="J6746" i="168"/>
  <c r="A6746" i="168"/>
  <c r="J6745" i="168"/>
  <c r="A6745" i="168"/>
  <c r="J6744" i="168"/>
  <c r="A6744" i="168"/>
  <c r="J6743" i="168"/>
  <c r="A6743" i="168"/>
  <c r="J6742" i="168"/>
  <c r="A6742" i="168"/>
  <c r="J6741" i="168"/>
  <c r="A6741" i="168"/>
  <c r="J6740" i="168"/>
  <c r="A6740" i="168"/>
  <c r="J6739" i="168"/>
  <c r="A6739" i="168"/>
  <c r="J6738" i="168"/>
  <c r="A6738" i="168"/>
  <c r="J6737" i="168"/>
  <c r="A6737" i="168"/>
  <c r="J6736" i="168"/>
  <c r="A6736" i="168"/>
  <c r="J6735" i="168"/>
  <c r="A6735" i="168"/>
  <c r="J6734" i="168"/>
  <c r="A6734" i="168"/>
  <c r="J6733" i="168"/>
  <c r="A6733" i="168"/>
  <c r="J6732" i="168"/>
  <c r="A6732" i="168"/>
  <c r="J6731" i="168"/>
  <c r="A6731" i="168"/>
  <c r="J6730" i="168"/>
  <c r="A6730" i="168"/>
  <c r="J6729" i="168"/>
  <c r="A6729" i="168"/>
  <c r="J6728" i="168"/>
  <c r="A6728" i="168"/>
  <c r="J6727" i="168"/>
  <c r="A6727" i="168"/>
  <c r="J6726" i="168"/>
  <c r="A6726" i="168"/>
  <c r="J6725" i="168"/>
  <c r="A6725" i="168"/>
  <c r="J6724" i="168"/>
  <c r="A6724" i="168"/>
  <c r="J6723" i="168"/>
  <c r="A6723" i="168"/>
  <c r="J6722" i="168"/>
  <c r="A6722" i="168"/>
  <c r="J6721" i="168"/>
  <c r="A6721" i="168"/>
  <c r="J6720" i="168"/>
  <c r="A6720" i="168"/>
  <c r="J6719" i="168"/>
  <c r="A6719" i="168"/>
  <c r="J6718" i="168"/>
  <c r="A6718" i="168"/>
  <c r="J6717" i="168"/>
  <c r="A6717" i="168"/>
  <c r="J6716" i="168"/>
  <c r="A6716" i="168"/>
  <c r="J6715" i="168"/>
  <c r="A6715" i="168"/>
  <c r="J6714" i="168"/>
  <c r="A6714" i="168"/>
  <c r="J6713" i="168"/>
  <c r="A6713" i="168"/>
  <c r="J6712" i="168"/>
  <c r="A6712" i="168"/>
  <c r="J6711" i="168"/>
  <c r="A6711" i="168"/>
  <c r="J6710" i="168"/>
  <c r="A6710" i="168"/>
  <c r="J6709" i="168"/>
  <c r="A6709" i="168"/>
  <c r="J6708" i="168"/>
  <c r="A6708" i="168"/>
  <c r="J6707" i="168"/>
  <c r="A6707" i="168"/>
  <c r="J6706" i="168"/>
  <c r="A6706" i="168"/>
  <c r="J6705" i="168"/>
  <c r="A6705" i="168"/>
  <c r="J6704" i="168"/>
  <c r="A6704" i="168"/>
  <c r="J6703" i="168"/>
  <c r="A6703" i="168"/>
  <c r="J6702" i="168"/>
  <c r="A6702" i="168"/>
  <c r="J6701" i="168"/>
  <c r="A6701" i="168"/>
  <c r="J6700" i="168"/>
  <c r="A6700" i="168"/>
  <c r="J6699" i="168"/>
  <c r="A6699" i="168"/>
  <c r="J6698" i="168"/>
  <c r="A6698" i="168"/>
  <c r="J6697" i="168"/>
  <c r="A6697" i="168"/>
  <c r="J6696" i="168"/>
  <c r="A6696" i="168"/>
  <c r="J6695" i="168"/>
  <c r="A6695" i="168"/>
  <c r="J6694" i="168"/>
  <c r="A6694" i="168"/>
  <c r="J6693" i="168"/>
  <c r="A6693" i="168"/>
  <c r="J6692" i="168"/>
  <c r="A6692" i="168"/>
  <c r="J6691" i="168"/>
  <c r="A6691" i="168"/>
  <c r="J6690" i="168"/>
  <c r="A6690" i="168"/>
  <c r="J6689" i="168"/>
  <c r="A6689" i="168"/>
  <c r="J6688" i="168"/>
  <c r="A6688" i="168"/>
  <c r="J6687" i="168"/>
  <c r="A6687" i="168"/>
  <c r="J6686" i="168"/>
  <c r="A6686" i="168"/>
  <c r="J6685" i="168"/>
  <c r="A6685" i="168"/>
  <c r="J6684" i="168"/>
  <c r="A6684" i="168"/>
  <c r="J6683" i="168"/>
  <c r="A6683" i="168"/>
  <c r="J6682" i="168"/>
  <c r="A6682" i="168"/>
  <c r="J6681" i="168"/>
  <c r="A6681" i="168"/>
  <c r="J6680" i="168"/>
  <c r="A6680" i="168"/>
  <c r="J6679" i="168"/>
  <c r="A6679" i="168"/>
  <c r="J6678" i="168"/>
  <c r="A6678" i="168"/>
  <c r="J6677" i="168"/>
  <c r="A6677" i="168"/>
  <c r="J6676" i="168"/>
  <c r="A6676" i="168"/>
  <c r="J6675" i="168"/>
  <c r="A6675" i="168"/>
  <c r="J6674" i="168"/>
  <c r="A6674" i="168"/>
  <c r="J6673" i="168"/>
  <c r="A6673" i="168"/>
  <c r="J6672" i="168"/>
  <c r="A6672" i="168"/>
  <c r="J6671" i="168"/>
  <c r="A6671" i="168"/>
  <c r="J6670" i="168"/>
  <c r="A6670" i="168"/>
  <c r="J6669" i="168"/>
  <c r="A6669" i="168"/>
  <c r="J6668" i="168"/>
  <c r="A6668" i="168"/>
  <c r="J6667" i="168"/>
  <c r="A6667" i="168"/>
  <c r="J6666" i="168"/>
  <c r="A6666" i="168"/>
  <c r="J6665" i="168"/>
  <c r="A6665" i="168"/>
  <c r="J6664" i="168"/>
  <c r="A6664" i="168"/>
  <c r="J6663" i="168"/>
  <c r="A6663" i="168"/>
  <c r="J6662" i="168"/>
  <c r="A6662" i="168"/>
  <c r="J6661" i="168"/>
  <c r="A6661" i="168"/>
  <c r="J6660" i="168"/>
  <c r="A6660" i="168"/>
  <c r="J6659" i="168"/>
  <c r="A6659" i="168"/>
  <c r="J6658" i="168"/>
  <c r="A6658" i="168"/>
  <c r="J6657" i="168"/>
  <c r="A6657" i="168"/>
  <c r="J6656" i="168"/>
  <c r="A6656" i="168"/>
  <c r="J6655" i="168"/>
  <c r="A6655" i="168"/>
  <c r="J6654" i="168"/>
  <c r="A6654" i="168"/>
  <c r="J6653" i="168"/>
  <c r="A6653" i="168"/>
  <c r="J6652" i="168"/>
  <c r="A6652" i="168"/>
  <c r="J6651" i="168"/>
  <c r="A6651" i="168"/>
  <c r="J6650" i="168"/>
  <c r="A6650" i="168"/>
  <c r="J6649" i="168"/>
  <c r="A6649" i="168"/>
  <c r="J6648" i="168"/>
  <c r="A6648" i="168"/>
  <c r="J6647" i="168"/>
  <c r="A6647" i="168"/>
  <c r="J6646" i="168"/>
  <c r="A6646" i="168"/>
  <c r="J6645" i="168"/>
  <c r="A6645" i="168"/>
  <c r="J6644" i="168"/>
  <c r="A6644" i="168"/>
  <c r="J6643" i="168"/>
  <c r="A6643" i="168"/>
  <c r="J6642" i="168"/>
  <c r="A6642" i="168"/>
  <c r="J6641" i="168"/>
  <c r="A6641" i="168"/>
  <c r="J6640" i="168"/>
  <c r="A6640" i="168"/>
  <c r="J6639" i="168"/>
  <c r="A6639" i="168"/>
  <c r="J6638" i="168"/>
  <c r="A6638" i="168"/>
  <c r="J6637" i="168"/>
  <c r="A6637" i="168"/>
  <c r="J6636" i="168"/>
  <c r="A6636" i="168"/>
  <c r="J6635" i="168"/>
  <c r="A6635" i="168"/>
  <c r="J6634" i="168"/>
  <c r="A6634" i="168"/>
  <c r="J6633" i="168"/>
  <c r="A6633" i="168"/>
  <c r="J6632" i="168"/>
  <c r="A6632" i="168"/>
  <c r="J6631" i="168"/>
  <c r="A6631" i="168"/>
  <c r="J6630" i="168"/>
  <c r="A6630" i="168"/>
  <c r="J6629" i="168"/>
  <c r="A6629" i="168"/>
  <c r="J6628" i="168"/>
  <c r="A6628" i="168"/>
  <c r="J6627" i="168"/>
  <c r="A6627" i="168"/>
  <c r="J6626" i="168"/>
  <c r="A6626" i="168"/>
  <c r="J6625" i="168"/>
  <c r="A6625" i="168"/>
  <c r="J6624" i="168"/>
  <c r="A6624" i="168"/>
  <c r="J6623" i="168"/>
  <c r="A6623" i="168"/>
  <c r="J6622" i="168"/>
  <c r="A6622" i="168"/>
  <c r="J6621" i="168"/>
  <c r="A6621" i="168"/>
  <c r="J6620" i="168"/>
  <c r="A6620" i="168"/>
  <c r="J6619" i="168"/>
  <c r="A6619" i="168"/>
  <c r="J6618" i="168"/>
  <c r="A6618" i="168"/>
  <c r="J6617" i="168"/>
  <c r="A6617" i="168"/>
  <c r="J6616" i="168"/>
  <c r="A6616" i="168"/>
  <c r="J6615" i="168"/>
  <c r="A6615" i="168"/>
  <c r="J6614" i="168"/>
  <c r="A6614" i="168"/>
  <c r="J6613" i="168"/>
  <c r="A6613" i="168"/>
  <c r="J6612" i="168"/>
  <c r="A6612" i="168"/>
  <c r="J6611" i="168"/>
  <c r="A6611" i="168"/>
  <c r="J6610" i="168"/>
  <c r="A6610" i="168"/>
  <c r="J6609" i="168"/>
  <c r="A6609" i="168"/>
  <c r="J6608" i="168"/>
  <c r="A6608" i="168"/>
  <c r="J6607" i="168"/>
  <c r="A6607" i="168"/>
  <c r="J6606" i="168"/>
  <c r="A6606" i="168"/>
  <c r="J6605" i="168"/>
  <c r="A6605" i="168"/>
  <c r="J6604" i="168"/>
  <c r="A6604" i="168"/>
  <c r="J6603" i="168"/>
  <c r="A6603" i="168"/>
  <c r="J6602" i="168"/>
  <c r="A6602" i="168"/>
  <c r="J6601" i="168"/>
  <c r="A6601" i="168"/>
  <c r="J6600" i="168"/>
  <c r="A6600" i="168"/>
  <c r="J6599" i="168"/>
  <c r="A6599" i="168"/>
  <c r="J6598" i="168"/>
  <c r="A6598" i="168"/>
  <c r="J6597" i="168"/>
  <c r="A6597" i="168"/>
  <c r="J6596" i="168"/>
  <c r="A6596" i="168"/>
  <c r="J6595" i="168"/>
  <c r="A6595" i="168"/>
  <c r="J6594" i="168"/>
  <c r="A6594" i="168"/>
  <c r="J6593" i="168"/>
  <c r="A6593" i="168"/>
  <c r="J6592" i="168"/>
  <c r="A6592" i="168"/>
  <c r="J6591" i="168"/>
  <c r="A6591" i="168"/>
  <c r="J6590" i="168"/>
  <c r="A6590" i="168"/>
  <c r="J6589" i="168"/>
  <c r="A6589" i="168"/>
  <c r="J6588" i="168"/>
  <c r="A6588" i="168"/>
  <c r="J6587" i="168"/>
  <c r="A6587" i="168"/>
  <c r="J6586" i="168"/>
  <c r="A6586" i="168"/>
  <c r="J6585" i="168"/>
  <c r="A6585" i="168"/>
  <c r="J6584" i="168"/>
  <c r="A6584" i="168"/>
  <c r="J6583" i="168"/>
  <c r="A6583" i="168"/>
  <c r="J6582" i="168"/>
  <c r="A6582" i="168"/>
  <c r="J6581" i="168"/>
  <c r="A6581" i="168"/>
  <c r="J6580" i="168"/>
  <c r="A6580" i="168"/>
  <c r="J6579" i="168"/>
  <c r="A6579" i="168"/>
  <c r="J6578" i="168"/>
  <c r="A6578" i="168"/>
  <c r="J6577" i="168"/>
  <c r="A6577" i="168"/>
  <c r="J6576" i="168"/>
  <c r="A6576" i="168"/>
  <c r="J6575" i="168"/>
  <c r="A6575" i="168"/>
  <c r="J6574" i="168"/>
  <c r="A6574" i="168"/>
  <c r="J6573" i="168"/>
  <c r="A6573" i="168"/>
  <c r="J6572" i="168"/>
  <c r="A6572" i="168"/>
  <c r="J6571" i="168"/>
  <c r="A6571" i="168"/>
  <c r="J6570" i="168"/>
  <c r="A6570" i="168"/>
  <c r="J6569" i="168"/>
  <c r="A6569" i="168"/>
  <c r="J6568" i="168"/>
  <c r="A6568" i="168"/>
  <c r="J6567" i="168"/>
  <c r="A6567" i="168"/>
  <c r="J6566" i="168"/>
  <c r="A6566" i="168"/>
  <c r="J6565" i="168"/>
  <c r="A6565" i="168"/>
  <c r="J6564" i="168"/>
  <c r="A6564" i="168"/>
  <c r="J6563" i="168"/>
  <c r="A6563" i="168"/>
  <c r="J6562" i="168"/>
  <c r="A6562" i="168"/>
  <c r="J6561" i="168"/>
  <c r="A6561" i="168"/>
  <c r="J6560" i="168"/>
  <c r="A6560" i="168"/>
  <c r="J6559" i="168"/>
  <c r="A6559" i="168"/>
  <c r="J6558" i="168"/>
  <c r="A6558" i="168"/>
  <c r="J6557" i="168"/>
  <c r="A6557" i="168"/>
  <c r="J6556" i="168"/>
  <c r="A6556" i="168"/>
  <c r="J6555" i="168"/>
  <c r="A6555" i="168"/>
  <c r="J6554" i="168"/>
  <c r="A6554" i="168"/>
  <c r="J6553" i="168"/>
  <c r="A6553" i="168"/>
  <c r="J6552" i="168"/>
  <c r="A6552" i="168"/>
  <c r="J6551" i="168"/>
  <c r="A6551" i="168"/>
  <c r="J6550" i="168"/>
  <c r="A6550" i="168"/>
  <c r="J6549" i="168"/>
  <c r="A6549" i="168"/>
  <c r="J6548" i="168"/>
  <c r="A6548" i="168"/>
  <c r="J6547" i="168"/>
  <c r="A6547" i="168"/>
  <c r="J6546" i="168"/>
  <c r="A6546" i="168"/>
  <c r="J6545" i="168"/>
  <c r="A6545" i="168"/>
  <c r="J6544" i="168"/>
  <c r="A6544" i="168"/>
  <c r="J6543" i="168"/>
  <c r="A6543" i="168"/>
  <c r="J6542" i="168"/>
  <c r="A6542" i="168"/>
  <c r="J6541" i="168"/>
  <c r="A6541" i="168"/>
  <c r="J6540" i="168"/>
  <c r="A6540" i="168"/>
  <c r="J6539" i="168"/>
  <c r="A6539" i="168"/>
  <c r="J6538" i="168"/>
  <c r="A6538" i="168"/>
  <c r="J6537" i="168"/>
  <c r="A6537" i="168"/>
  <c r="J6536" i="168"/>
  <c r="A6536" i="168"/>
  <c r="J6535" i="168"/>
  <c r="A6535" i="168"/>
  <c r="J6534" i="168"/>
  <c r="A6534" i="168"/>
  <c r="J6533" i="168"/>
  <c r="A6533" i="168"/>
  <c r="J6532" i="168"/>
  <c r="A6532" i="168"/>
  <c r="J6531" i="168"/>
  <c r="A6531" i="168"/>
  <c r="J6530" i="168"/>
  <c r="A6530" i="168"/>
  <c r="J6529" i="168"/>
  <c r="A6529" i="168"/>
  <c r="J6528" i="168"/>
  <c r="A6528" i="168"/>
  <c r="J6527" i="168"/>
  <c r="A6527" i="168"/>
  <c r="J6526" i="168"/>
  <c r="A6526" i="168"/>
  <c r="J6525" i="168"/>
  <c r="A6525" i="168"/>
  <c r="J6524" i="168"/>
  <c r="A6524" i="168"/>
  <c r="J6523" i="168"/>
  <c r="A6523" i="168"/>
  <c r="J6522" i="168"/>
  <c r="A6522" i="168"/>
  <c r="J6521" i="168"/>
  <c r="A6521" i="168"/>
  <c r="J6520" i="168"/>
  <c r="A6520" i="168"/>
  <c r="J6519" i="168"/>
  <c r="A6519" i="168"/>
  <c r="J6518" i="168"/>
  <c r="A6518" i="168"/>
  <c r="J6517" i="168"/>
  <c r="A6517" i="168"/>
  <c r="J6516" i="168"/>
  <c r="A6516" i="168"/>
  <c r="J6515" i="168"/>
  <c r="A6515" i="168"/>
  <c r="J6514" i="168"/>
  <c r="A6514" i="168"/>
  <c r="J6513" i="168"/>
  <c r="A6513" i="168"/>
  <c r="J6512" i="168"/>
  <c r="A6512" i="168"/>
  <c r="J6511" i="168"/>
  <c r="A6511" i="168"/>
  <c r="J6510" i="168"/>
  <c r="A6510" i="168"/>
  <c r="J6509" i="168"/>
  <c r="A6509" i="168"/>
  <c r="J6508" i="168"/>
  <c r="A6508" i="168"/>
  <c r="J6507" i="168"/>
  <c r="A6507" i="168"/>
  <c r="J6506" i="168"/>
  <c r="A6506" i="168"/>
  <c r="J6505" i="168"/>
  <c r="A6505" i="168"/>
  <c r="J6504" i="168"/>
  <c r="A6504" i="168"/>
  <c r="J6503" i="168"/>
  <c r="A6503" i="168"/>
  <c r="J6502" i="168"/>
  <c r="A6502" i="168"/>
  <c r="J6501" i="168"/>
  <c r="A6501" i="168"/>
  <c r="J6500" i="168"/>
  <c r="A6500" i="168"/>
  <c r="J6499" i="168"/>
  <c r="A6499" i="168"/>
  <c r="J6498" i="168"/>
  <c r="A6498" i="168"/>
  <c r="J6497" i="168"/>
  <c r="A6497" i="168"/>
  <c r="J6496" i="168"/>
  <c r="A6496" i="168"/>
  <c r="J6495" i="168"/>
  <c r="A6495" i="168"/>
  <c r="J6494" i="168"/>
  <c r="A6494" i="168"/>
  <c r="J6493" i="168"/>
  <c r="A6493" i="168"/>
  <c r="J6492" i="168"/>
  <c r="A6492" i="168"/>
  <c r="J6491" i="168"/>
  <c r="A6491" i="168"/>
  <c r="J6490" i="168"/>
  <c r="A6490" i="168"/>
  <c r="J6489" i="168"/>
  <c r="A6489" i="168"/>
  <c r="J6488" i="168"/>
  <c r="A6488" i="168"/>
  <c r="J6487" i="168"/>
  <c r="A6487" i="168"/>
  <c r="J6486" i="168"/>
  <c r="A6486" i="168"/>
  <c r="J6485" i="168"/>
  <c r="A6485" i="168"/>
  <c r="J6484" i="168"/>
  <c r="A6484" i="168"/>
  <c r="J6483" i="168"/>
  <c r="A6483" i="168"/>
  <c r="J6482" i="168"/>
  <c r="A6482" i="168"/>
  <c r="J6481" i="168"/>
  <c r="A6481" i="168"/>
  <c r="J6480" i="168"/>
  <c r="A6480" i="168"/>
  <c r="J6479" i="168"/>
  <c r="A6479" i="168"/>
  <c r="J6478" i="168"/>
  <c r="A6478" i="168"/>
  <c r="J6477" i="168"/>
  <c r="A6477" i="168"/>
  <c r="J6476" i="168"/>
  <c r="A6476" i="168"/>
  <c r="J6475" i="168"/>
  <c r="A6475" i="168"/>
  <c r="J6474" i="168"/>
  <c r="A6474" i="168"/>
  <c r="J6473" i="168"/>
  <c r="A6473" i="168"/>
  <c r="J6472" i="168"/>
  <c r="A6472" i="168"/>
  <c r="J6471" i="168"/>
  <c r="A6471" i="168"/>
  <c r="J6470" i="168"/>
  <c r="A6470" i="168"/>
  <c r="J6469" i="168"/>
  <c r="A6469" i="168"/>
  <c r="J6468" i="168"/>
  <c r="A6468" i="168"/>
  <c r="J6467" i="168"/>
  <c r="A6467" i="168"/>
  <c r="J6466" i="168"/>
  <c r="A6466" i="168"/>
  <c r="J6465" i="168"/>
  <c r="A6465" i="168"/>
  <c r="J6464" i="168"/>
  <c r="A6464" i="168"/>
  <c r="J6463" i="168"/>
  <c r="A6463" i="168"/>
  <c r="J6462" i="168"/>
  <c r="A6462" i="168"/>
  <c r="J6461" i="168"/>
  <c r="A6461" i="168"/>
  <c r="J6460" i="168"/>
  <c r="A6460" i="168"/>
  <c r="J6459" i="168"/>
  <c r="A6459" i="168"/>
  <c r="J6458" i="168"/>
  <c r="A6458" i="168"/>
  <c r="J6457" i="168"/>
  <c r="A6457" i="168"/>
  <c r="J6456" i="168"/>
  <c r="A6456" i="168"/>
  <c r="J6455" i="168"/>
  <c r="A6455" i="168"/>
  <c r="J6454" i="168"/>
  <c r="A6454" i="168"/>
  <c r="J6453" i="168"/>
  <c r="A6453" i="168"/>
  <c r="J6452" i="168"/>
  <c r="A6452" i="168"/>
  <c r="J6451" i="168"/>
  <c r="A6451" i="168"/>
  <c r="J6450" i="168"/>
  <c r="A6450" i="168"/>
  <c r="J6449" i="168"/>
  <c r="A6449" i="168"/>
  <c r="J6448" i="168"/>
  <c r="A6448" i="168"/>
  <c r="J6447" i="168"/>
  <c r="A6447" i="168"/>
  <c r="J6446" i="168"/>
  <c r="A6446" i="168"/>
  <c r="J6445" i="168"/>
  <c r="A6445" i="168"/>
  <c r="J6444" i="168"/>
  <c r="A6444" i="168"/>
  <c r="J6443" i="168"/>
  <c r="A6443" i="168"/>
  <c r="J6442" i="168"/>
  <c r="A6442" i="168"/>
  <c r="J6441" i="168"/>
  <c r="A6441" i="168"/>
  <c r="J6440" i="168"/>
  <c r="A6440" i="168"/>
  <c r="J6439" i="168"/>
  <c r="A6439" i="168"/>
  <c r="J6438" i="168"/>
  <c r="A6438" i="168"/>
  <c r="J6437" i="168"/>
  <c r="A6437" i="168"/>
  <c r="J6436" i="168"/>
  <c r="A6436" i="168"/>
  <c r="J6435" i="168"/>
  <c r="A6435" i="168"/>
  <c r="J6434" i="168"/>
  <c r="A6434" i="168"/>
  <c r="J6433" i="168"/>
  <c r="A6433" i="168"/>
  <c r="J6432" i="168"/>
  <c r="A6432" i="168"/>
  <c r="J6431" i="168"/>
  <c r="A6431" i="168"/>
  <c r="J6430" i="168"/>
  <c r="A6430" i="168"/>
  <c r="J6429" i="168"/>
  <c r="A6429" i="168"/>
  <c r="J6428" i="168"/>
  <c r="A6428" i="168"/>
  <c r="J6427" i="168"/>
  <c r="A6427" i="168"/>
  <c r="J6426" i="168"/>
  <c r="A6426" i="168"/>
  <c r="J6425" i="168"/>
  <c r="A6425" i="168"/>
  <c r="J6424" i="168"/>
  <c r="A6424" i="168"/>
  <c r="J6423" i="168"/>
  <c r="A6423" i="168"/>
  <c r="J6422" i="168"/>
  <c r="A6422" i="168"/>
  <c r="J6421" i="168"/>
  <c r="A6421" i="168"/>
  <c r="J6420" i="168"/>
  <c r="A6420" i="168"/>
  <c r="J6419" i="168"/>
  <c r="A6419" i="168"/>
  <c r="J6418" i="168"/>
  <c r="A6418" i="168"/>
  <c r="J6417" i="168"/>
  <c r="A6417" i="168"/>
  <c r="J6416" i="168"/>
  <c r="A6416" i="168"/>
  <c r="J6415" i="168"/>
  <c r="A6415" i="168"/>
  <c r="J6414" i="168"/>
  <c r="A6414" i="168"/>
  <c r="J6413" i="168"/>
  <c r="A6413" i="168"/>
  <c r="J6412" i="168"/>
  <c r="A6412" i="168"/>
  <c r="J6411" i="168"/>
  <c r="A6411" i="168"/>
  <c r="J6410" i="168"/>
  <c r="A6410" i="168"/>
  <c r="J6409" i="168"/>
  <c r="A6409" i="168"/>
  <c r="J6408" i="168"/>
  <c r="A6408" i="168"/>
  <c r="J6407" i="168"/>
  <c r="A6407" i="168"/>
  <c r="J6406" i="168"/>
  <c r="A6406" i="168"/>
  <c r="J6405" i="168"/>
  <c r="A6405" i="168"/>
  <c r="J6404" i="168"/>
  <c r="A6404" i="168"/>
  <c r="J6403" i="168"/>
  <c r="A6403" i="168"/>
  <c r="J6402" i="168"/>
  <c r="A6402" i="168"/>
  <c r="J6401" i="168"/>
  <c r="A6401" i="168"/>
  <c r="J6400" i="168"/>
  <c r="A6400" i="168"/>
  <c r="J6399" i="168"/>
  <c r="A6399" i="168"/>
  <c r="J6398" i="168"/>
  <c r="A6398" i="168"/>
  <c r="J6397" i="168"/>
  <c r="A6397" i="168"/>
  <c r="J6396" i="168"/>
  <c r="A6396" i="168"/>
  <c r="J6395" i="168"/>
  <c r="A6395" i="168"/>
  <c r="J6394" i="168"/>
  <c r="A6394" i="168"/>
  <c r="J6393" i="168"/>
  <c r="A6393" i="168"/>
  <c r="J6392" i="168"/>
  <c r="A6392" i="168"/>
  <c r="J6391" i="168"/>
  <c r="A6391" i="168"/>
  <c r="J6390" i="168"/>
  <c r="A6390" i="168"/>
  <c r="J6389" i="168"/>
  <c r="A6389" i="168"/>
  <c r="J6388" i="168"/>
  <c r="A6388" i="168"/>
  <c r="J6387" i="168"/>
  <c r="A6387" i="168"/>
  <c r="J6386" i="168"/>
  <c r="A6386" i="168"/>
  <c r="J6385" i="168"/>
  <c r="A6385" i="168"/>
  <c r="J6384" i="168"/>
  <c r="A6384" i="168"/>
  <c r="J6383" i="168"/>
  <c r="A6383" i="168"/>
  <c r="J6382" i="168"/>
  <c r="A6382" i="168"/>
  <c r="J6381" i="168"/>
  <c r="A6381" i="168"/>
  <c r="J6380" i="168"/>
  <c r="A6380" i="168"/>
  <c r="J6379" i="168"/>
  <c r="A6379" i="168"/>
  <c r="J6378" i="168"/>
  <c r="A6378" i="168"/>
  <c r="J6377" i="168"/>
  <c r="A6377" i="168"/>
  <c r="J6376" i="168"/>
  <c r="A6376" i="168"/>
  <c r="J6375" i="168"/>
  <c r="A6375" i="168"/>
  <c r="J6374" i="168"/>
  <c r="A6374" i="168"/>
  <c r="J6373" i="168"/>
  <c r="A6373" i="168"/>
  <c r="J6372" i="168"/>
  <c r="A6372" i="168"/>
  <c r="J6371" i="168"/>
  <c r="A6371" i="168"/>
  <c r="J6370" i="168"/>
  <c r="A6370" i="168"/>
  <c r="J6369" i="168"/>
  <c r="A6369" i="168"/>
  <c r="J6368" i="168"/>
  <c r="A6368" i="168"/>
  <c r="J6367" i="168"/>
  <c r="A6367" i="168"/>
  <c r="J6366" i="168"/>
  <c r="A6366" i="168"/>
  <c r="J6365" i="168"/>
  <c r="A6365" i="168"/>
  <c r="J6364" i="168"/>
  <c r="A6364" i="168"/>
  <c r="J6363" i="168"/>
  <c r="A6363" i="168"/>
  <c r="J6362" i="168"/>
  <c r="A6362" i="168"/>
  <c r="J6361" i="168"/>
  <c r="A6361" i="168"/>
  <c r="J6360" i="168"/>
  <c r="A6360" i="168"/>
  <c r="J6359" i="168"/>
  <c r="A6359" i="168"/>
  <c r="J6358" i="168"/>
  <c r="A6358" i="168"/>
  <c r="J6357" i="168"/>
  <c r="A6357" i="168"/>
  <c r="J6356" i="168"/>
  <c r="A6356" i="168"/>
  <c r="J6355" i="168"/>
  <c r="A6355" i="168"/>
  <c r="J6354" i="168"/>
  <c r="A6354" i="168"/>
  <c r="J6353" i="168"/>
  <c r="A6353" i="168"/>
  <c r="J6352" i="168"/>
  <c r="A6352" i="168"/>
  <c r="J6351" i="168"/>
  <c r="A6351" i="168"/>
  <c r="J6350" i="168"/>
  <c r="A6350" i="168"/>
  <c r="J6349" i="168"/>
  <c r="A6349" i="168"/>
  <c r="J6348" i="168"/>
  <c r="A6348" i="168"/>
  <c r="J6347" i="168"/>
  <c r="A6347" i="168"/>
  <c r="J6346" i="168"/>
  <c r="A6346" i="168"/>
  <c r="J6345" i="168"/>
  <c r="A6345" i="168"/>
  <c r="J6344" i="168"/>
  <c r="A6344" i="168"/>
  <c r="J6343" i="168"/>
  <c r="A6343" i="168"/>
  <c r="J6342" i="168"/>
  <c r="A6342" i="168"/>
  <c r="J6341" i="168"/>
  <c r="A6341" i="168"/>
  <c r="J6340" i="168"/>
  <c r="A6340" i="168"/>
  <c r="J6339" i="168"/>
  <c r="A6339" i="168"/>
  <c r="J6338" i="168"/>
  <c r="A6338" i="168"/>
  <c r="J6337" i="168"/>
  <c r="A6337" i="168"/>
  <c r="J6336" i="168"/>
  <c r="A6336" i="168"/>
  <c r="J6335" i="168"/>
  <c r="A6335" i="168"/>
  <c r="J6334" i="168"/>
  <c r="A6334" i="168"/>
  <c r="J6333" i="168"/>
  <c r="A6333" i="168"/>
  <c r="J6332" i="168"/>
  <c r="A6332" i="168"/>
  <c r="J6331" i="168"/>
  <c r="A6331" i="168"/>
  <c r="J6330" i="168"/>
  <c r="A6330" i="168"/>
  <c r="J6329" i="168"/>
  <c r="A6329" i="168"/>
  <c r="J6328" i="168"/>
  <c r="A6328" i="168"/>
  <c r="J6327" i="168"/>
  <c r="A6327" i="168"/>
  <c r="J6326" i="168"/>
  <c r="A6326" i="168"/>
  <c r="J6325" i="168"/>
  <c r="A6325" i="168"/>
  <c r="J6324" i="168"/>
  <c r="A6324" i="168"/>
  <c r="J6323" i="168"/>
  <c r="A6323" i="168"/>
  <c r="J6322" i="168"/>
  <c r="A6322" i="168"/>
  <c r="J6321" i="168"/>
  <c r="A6321" i="168"/>
  <c r="J6320" i="168"/>
  <c r="A6320" i="168"/>
  <c r="J6319" i="168"/>
  <c r="A6319" i="168"/>
  <c r="J6318" i="168"/>
  <c r="A6318" i="168"/>
  <c r="J6317" i="168"/>
  <c r="A6317" i="168"/>
  <c r="J6316" i="168"/>
  <c r="A6316" i="168"/>
  <c r="J6315" i="168"/>
  <c r="A6315" i="168"/>
  <c r="J6314" i="168"/>
  <c r="A6314" i="168"/>
  <c r="J6313" i="168"/>
  <c r="A6313" i="168"/>
  <c r="J6312" i="168"/>
  <c r="A6312" i="168"/>
  <c r="J6311" i="168"/>
  <c r="A6311" i="168"/>
  <c r="J6310" i="168"/>
  <c r="A6310" i="168"/>
  <c r="J6309" i="168"/>
  <c r="A6309" i="168"/>
  <c r="J6308" i="168"/>
  <c r="A6308" i="168"/>
  <c r="J6307" i="168"/>
  <c r="A6307" i="168"/>
  <c r="J6306" i="168"/>
  <c r="A6306" i="168"/>
  <c r="J6305" i="168"/>
  <c r="A6305" i="168"/>
  <c r="J6304" i="168"/>
  <c r="A6304" i="168"/>
  <c r="J6303" i="168"/>
  <c r="A6303" i="168"/>
  <c r="J6302" i="168"/>
  <c r="A6302" i="168"/>
  <c r="J6301" i="168"/>
  <c r="A6301" i="168"/>
  <c r="J6300" i="168"/>
  <c r="A6300" i="168"/>
  <c r="J6299" i="168"/>
  <c r="A6299" i="168"/>
  <c r="J6298" i="168"/>
  <c r="A6298" i="168"/>
  <c r="J6297" i="168"/>
  <c r="A6297" i="168"/>
  <c r="J6296" i="168"/>
  <c r="A6296" i="168"/>
  <c r="J6295" i="168"/>
  <c r="A6295" i="168"/>
  <c r="J6294" i="168"/>
  <c r="A6294" i="168"/>
  <c r="J6293" i="168"/>
  <c r="A6293" i="168"/>
  <c r="J6292" i="168"/>
  <c r="A6292" i="168"/>
  <c r="J6291" i="168"/>
  <c r="A6291" i="168"/>
  <c r="J6290" i="168"/>
  <c r="A6290" i="168"/>
  <c r="J6289" i="168"/>
  <c r="A6289" i="168"/>
  <c r="J6288" i="168"/>
  <c r="A6288" i="168"/>
  <c r="J6287" i="168"/>
  <c r="A6287" i="168"/>
  <c r="J6286" i="168"/>
  <c r="A6286" i="168"/>
  <c r="J6285" i="168"/>
  <c r="A6285" i="168"/>
  <c r="J6284" i="168"/>
  <c r="A6284" i="168"/>
  <c r="J6283" i="168"/>
  <c r="A6283" i="168"/>
  <c r="J6282" i="168"/>
  <c r="A6282" i="168"/>
  <c r="J6281" i="168"/>
  <c r="A6281" i="168"/>
  <c r="J6280" i="168"/>
  <c r="A6280" i="168"/>
  <c r="J6279" i="168"/>
  <c r="A6279" i="168"/>
  <c r="J6278" i="168"/>
  <c r="A6278" i="168"/>
  <c r="J6277" i="168"/>
  <c r="A6277" i="168"/>
  <c r="J6276" i="168"/>
  <c r="A6276" i="168"/>
  <c r="J6275" i="168"/>
  <c r="A6275" i="168"/>
  <c r="J6274" i="168"/>
  <c r="A6274" i="168"/>
  <c r="J6273" i="168"/>
  <c r="A6273" i="168"/>
  <c r="J6272" i="168"/>
  <c r="A6272" i="168"/>
  <c r="J6271" i="168"/>
  <c r="A6271" i="168"/>
  <c r="J6270" i="168"/>
  <c r="A6270" i="168"/>
  <c r="J6269" i="168"/>
  <c r="A6269" i="168"/>
  <c r="J6268" i="168"/>
  <c r="A6268" i="168"/>
  <c r="J6267" i="168"/>
  <c r="A6267" i="168"/>
  <c r="J6266" i="168"/>
  <c r="A6266" i="168"/>
  <c r="J6265" i="168"/>
  <c r="A6265" i="168"/>
  <c r="J6264" i="168"/>
  <c r="A6264" i="168"/>
  <c r="J6263" i="168"/>
  <c r="A6263" i="168"/>
  <c r="J6262" i="168"/>
  <c r="A6262" i="168"/>
  <c r="J6261" i="168"/>
  <c r="A6261" i="168"/>
  <c r="J6260" i="168"/>
  <c r="A6260" i="168"/>
  <c r="J6259" i="168"/>
  <c r="A6259" i="168"/>
  <c r="J6258" i="168"/>
  <c r="A6258" i="168"/>
  <c r="J6257" i="168"/>
  <c r="A6257" i="168"/>
  <c r="J6256" i="168"/>
  <c r="A6256" i="168"/>
  <c r="J6255" i="168"/>
  <c r="A6255" i="168"/>
  <c r="J6254" i="168"/>
  <c r="A6254" i="168"/>
  <c r="J6253" i="168"/>
  <c r="A6253" i="168"/>
  <c r="J6252" i="168"/>
  <c r="A6252" i="168"/>
  <c r="J6251" i="168"/>
  <c r="A6251" i="168"/>
  <c r="J6250" i="168"/>
  <c r="A6250" i="168"/>
  <c r="J6249" i="168"/>
  <c r="A6249" i="168"/>
  <c r="J6248" i="168"/>
  <c r="A6248" i="168"/>
  <c r="J6247" i="168"/>
  <c r="A6247" i="168"/>
  <c r="J6246" i="168"/>
  <c r="A6246" i="168"/>
  <c r="J6245" i="168"/>
  <c r="A6245" i="168"/>
  <c r="J6244" i="168"/>
  <c r="A6244" i="168"/>
  <c r="J6243" i="168"/>
  <c r="A6243" i="168"/>
  <c r="J6242" i="168"/>
  <c r="A6242" i="168"/>
  <c r="J6241" i="168"/>
  <c r="A6241" i="168"/>
  <c r="J6240" i="168"/>
  <c r="A6240" i="168"/>
  <c r="J6239" i="168"/>
  <c r="A6239" i="168"/>
  <c r="J6238" i="168"/>
  <c r="A6238" i="168"/>
  <c r="J6237" i="168"/>
  <c r="A6237" i="168"/>
  <c r="J6236" i="168"/>
  <c r="A6236" i="168"/>
  <c r="J6235" i="168"/>
  <c r="A6235" i="168"/>
  <c r="J6234" i="168"/>
  <c r="A6234" i="168"/>
  <c r="J6233" i="168"/>
  <c r="A6233" i="168"/>
  <c r="J6232" i="168"/>
  <c r="A6232" i="168"/>
  <c r="J6231" i="168"/>
  <c r="A6231" i="168"/>
  <c r="J6230" i="168"/>
  <c r="A6230" i="168"/>
  <c r="J6229" i="168"/>
  <c r="A6229" i="168"/>
  <c r="J6228" i="168"/>
  <c r="A6228" i="168"/>
  <c r="J6227" i="168"/>
  <c r="A6227" i="168"/>
  <c r="J6226" i="168"/>
  <c r="A6226" i="168"/>
  <c r="J6225" i="168"/>
  <c r="A6225" i="168"/>
  <c r="J6224" i="168"/>
  <c r="A6224" i="168"/>
  <c r="J6223" i="168"/>
  <c r="A6223" i="168"/>
  <c r="J6222" i="168"/>
  <c r="A6222" i="168"/>
  <c r="J6221" i="168"/>
  <c r="A6221" i="168"/>
  <c r="J6220" i="168"/>
  <c r="A6220" i="168"/>
  <c r="J6219" i="168"/>
  <c r="A6219" i="168"/>
  <c r="J6218" i="168"/>
  <c r="A6218" i="168"/>
  <c r="J6217" i="168"/>
  <c r="A6217" i="168"/>
  <c r="J6216" i="168"/>
  <c r="A6216" i="168"/>
  <c r="J6215" i="168"/>
  <c r="A6215" i="168"/>
  <c r="J6214" i="168"/>
  <c r="A6214" i="168"/>
  <c r="J6213" i="168"/>
  <c r="A6213" i="168"/>
  <c r="J6212" i="168"/>
  <c r="A6212" i="168"/>
  <c r="J6211" i="168"/>
  <c r="A6211" i="168"/>
  <c r="J6210" i="168"/>
  <c r="A6210" i="168"/>
  <c r="J6209" i="168"/>
  <c r="A6209" i="168"/>
  <c r="J6208" i="168"/>
  <c r="A6208" i="168"/>
  <c r="J6207" i="168"/>
  <c r="A6207" i="168"/>
  <c r="J6206" i="168"/>
  <c r="A6206" i="168"/>
  <c r="J6205" i="168"/>
  <c r="A6205" i="168"/>
  <c r="J6204" i="168"/>
  <c r="A6204" i="168"/>
  <c r="J6203" i="168"/>
  <c r="A6203" i="168"/>
  <c r="J6202" i="168"/>
  <c r="A6202" i="168"/>
  <c r="J6201" i="168"/>
  <c r="A6201" i="168"/>
  <c r="J6200" i="168"/>
  <c r="A6200" i="168"/>
  <c r="J6199" i="168"/>
  <c r="A6199" i="168"/>
  <c r="J6198" i="168"/>
  <c r="A6198" i="168"/>
  <c r="J6197" i="168"/>
  <c r="A6197" i="168"/>
  <c r="J6196" i="168"/>
  <c r="A6196" i="168"/>
  <c r="J6195" i="168"/>
  <c r="A6195" i="168"/>
  <c r="J6194" i="168"/>
  <c r="A6194" i="168"/>
  <c r="J6193" i="168"/>
  <c r="A6193" i="168"/>
  <c r="J6192" i="168"/>
  <c r="A6192" i="168"/>
  <c r="J6191" i="168"/>
  <c r="A6191" i="168"/>
  <c r="J6190" i="168"/>
  <c r="A6190" i="168"/>
  <c r="J6189" i="168"/>
  <c r="A6189" i="168"/>
  <c r="J6188" i="168"/>
  <c r="A6188" i="168"/>
  <c r="J6187" i="168"/>
  <c r="A6187" i="168"/>
  <c r="J6186" i="168"/>
  <c r="A6186" i="168"/>
  <c r="J6185" i="168"/>
  <c r="A6185" i="168"/>
  <c r="J6184" i="168"/>
  <c r="A6184" i="168"/>
  <c r="J6183" i="168"/>
  <c r="A6183" i="168"/>
  <c r="J6182" i="168"/>
  <c r="A6182" i="168"/>
  <c r="J6181" i="168"/>
  <c r="A6181" i="168"/>
  <c r="J6180" i="168"/>
  <c r="A6180" i="168"/>
  <c r="J6179" i="168"/>
  <c r="A6179" i="168"/>
  <c r="J6178" i="168"/>
  <c r="A6178" i="168"/>
  <c r="J6177" i="168"/>
  <c r="A6177" i="168"/>
  <c r="J6176" i="168"/>
  <c r="A6176" i="168"/>
  <c r="J6175" i="168"/>
  <c r="A6175" i="168"/>
  <c r="J6174" i="168"/>
  <c r="A6174" i="168"/>
  <c r="J6173" i="168"/>
  <c r="A6173" i="168"/>
  <c r="J6172" i="168"/>
  <c r="A6172" i="168"/>
  <c r="J6171" i="168"/>
  <c r="A6171" i="168"/>
  <c r="J6170" i="168"/>
  <c r="A6170" i="168"/>
  <c r="J6169" i="168"/>
  <c r="A6169" i="168"/>
  <c r="J6168" i="168"/>
  <c r="A6168" i="168"/>
  <c r="J6167" i="168"/>
  <c r="A6167" i="168"/>
  <c r="J6166" i="168"/>
  <c r="A6166" i="168"/>
  <c r="J6165" i="168"/>
  <c r="A6165" i="168"/>
  <c r="J6164" i="168"/>
  <c r="A6164" i="168"/>
  <c r="J6163" i="168"/>
  <c r="A6163" i="168"/>
  <c r="J6162" i="168"/>
  <c r="A6162" i="168"/>
  <c r="J6161" i="168"/>
  <c r="A6161" i="168"/>
  <c r="J6160" i="168"/>
  <c r="A6160" i="168"/>
  <c r="J6159" i="168"/>
  <c r="A6159" i="168"/>
  <c r="J6158" i="168"/>
  <c r="A6158" i="168"/>
  <c r="J6157" i="168"/>
  <c r="A6157" i="168"/>
  <c r="J6156" i="168"/>
  <c r="A6156" i="168"/>
  <c r="J6155" i="168"/>
  <c r="A6155" i="168"/>
  <c r="J6154" i="168"/>
  <c r="A6154" i="168"/>
  <c r="J6153" i="168"/>
  <c r="A6153" i="168"/>
  <c r="J6152" i="168"/>
  <c r="A6152" i="168"/>
  <c r="J6151" i="168"/>
  <c r="A6151" i="168"/>
  <c r="J6150" i="168"/>
  <c r="A6150" i="168"/>
  <c r="J6149" i="168"/>
  <c r="A6149" i="168"/>
  <c r="J6148" i="168"/>
  <c r="A6148" i="168"/>
  <c r="J6147" i="168"/>
  <c r="A6147" i="168"/>
  <c r="J6146" i="168"/>
  <c r="A6146" i="168"/>
  <c r="J6145" i="168"/>
  <c r="A6145" i="168"/>
  <c r="J6144" i="168"/>
  <c r="A6144" i="168"/>
  <c r="J6143" i="168"/>
  <c r="A6143" i="168"/>
  <c r="J6142" i="168"/>
  <c r="A6142" i="168"/>
  <c r="J6141" i="168"/>
  <c r="A6141" i="168"/>
  <c r="J6140" i="168"/>
  <c r="A6140" i="168"/>
  <c r="J6139" i="168"/>
  <c r="A6139" i="168"/>
  <c r="J6138" i="168"/>
  <c r="A6138" i="168"/>
  <c r="J6137" i="168"/>
  <c r="A6137" i="168"/>
  <c r="J6136" i="168"/>
  <c r="A6136" i="168"/>
  <c r="J6135" i="168"/>
  <c r="A6135" i="168"/>
  <c r="J6134" i="168"/>
  <c r="A6134" i="168"/>
  <c r="J6133" i="168"/>
  <c r="A6133" i="168"/>
  <c r="J6132" i="168"/>
  <c r="A6132" i="168"/>
  <c r="J6131" i="168"/>
  <c r="A6131" i="168"/>
  <c r="J6130" i="168"/>
  <c r="A6130" i="168"/>
  <c r="J6129" i="168"/>
  <c r="A6129" i="168"/>
  <c r="J6128" i="168"/>
  <c r="A6128" i="168"/>
  <c r="J6127" i="168"/>
  <c r="A6127" i="168"/>
  <c r="J6126" i="168"/>
  <c r="A6126" i="168"/>
  <c r="J6125" i="168"/>
  <c r="A6125" i="168"/>
  <c r="J6124" i="168"/>
  <c r="A6124" i="168"/>
  <c r="J6123" i="168"/>
  <c r="A6123" i="168"/>
  <c r="J6122" i="168"/>
  <c r="A6122" i="168"/>
  <c r="J6121" i="168"/>
  <c r="A6121" i="168"/>
  <c r="J6120" i="168"/>
  <c r="A6120" i="168"/>
  <c r="J6119" i="168"/>
  <c r="A6119" i="168"/>
  <c r="J6118" i="168"/>
  <c r="A6118" i="168"/>
  <c r="J6117" i="168"/>
  <c r="A6117" i="168"/>
  <c r="J6116" i="168"/>
  <c r="A6116" i="168"/>
  <c r="J6115" i="168"/>
  <c r="A6115" i="168"/>
  <c r="J6114" i="168"/>
  <c r="A6114" i="168"/>
  <c r="J6113" i="168"/>
  <c r="A6113" i="168"/>
  <c r="J6112" i="168"/>
  <c r="A6112" i="168"/>
  <c r="J6111" i="168"/>
  <c r="A6111" i="168"/>
  <c r="J6110" i="168"/>
  <c r="A6110" i="168"/>
  <c r="J6109" i="168"/>
  <c r="A6109" i="168"/>
  <c r="J6108" i="168"/>
  <c r="A6108" i="168"/>
  <c r="J6107" i="168"/>
  <c r="A6107" i="168"/>
  <c r="J6106" i="168"/>
  <c r="A6106" i="168"/>
  <c r="J6105" i="168"/>
  <c r="A6105" i="168"/>
  <c r="J6104" i="168"/>
  <c r="A6104" i="168"/>
  <c r="J6103" i="168"/>
  <c r="A6103" i="168"/>
  <c r="J6102" i="168"/>
  <c r="A6102" i="168"/>
  <c r="J6101" i="168"/>
  <c r="A6101" i="168"/>
  <c r="J6100" i="168"/>
  <c r="A6100" i="168"/>
  <c r="J6099" i="168"/>
  <c r="A6099" i="168"/>
  <c r="J6098" i="168"/>
  <c r="A6098" i="168"/>
  <c r="J6097" i="168"/>
  <c r="A6097" i="168"/>
  <c r="J6096" i="168"/>
  <c r="A6096" i="168"/>
  <c r="J6095" i="168"/>
  <c r="A6095" i="168"/>
  <c r="J6094" i="168"/>
  <c r="A6094" i="168"/>
  <c r="J6093" i="168"/>
  <c r="A6093" i="168"/>
  <c r="J6092" i="168"/>
  <c r="A6092" i="168"/>
  <c r="J6091" i="168"/>
  <c r="A6091" i="168"/>
  <c r="J6090" i="168"/>
  <c r="A6090" i="168"/>
  <c r="J6089" i="168"/>
  <c r="A6089" i="168"/>
  <c r="J6088" i="168"/>
  <c r="A6088" i="168"/>
  <c r="J6087" i="168"/>
  <c r="A6087" i="168"/>
  <c r="J6086" i="168"/>
  <c r="A6086" i="168"/>
  <c r="J6085" i="168"/>
  <c r="A6085" i="168"/>
  <c r="J6084" i="168"/>
  <c r="A6084" i="168"/>
  <c r="J6083" i="168"/>
  <c r="A6083" i="168"/>
  <c r="J6082" i="168"/>
  <c r="A6082" i="168"/>
  <c r="J6081" i="168"/>
  <c r="A6081" i="168"/>
  <c r="J6080" i="168"/>
  <c r="A6080" i="168"/>
  <c r="J6079" i="168"/>
  <c r="A6079" i="168"/>
  <c r="J6078" i="168"/>
  <c r="A6078" i="168"/>
  <c r="J6077" i="168"/>
  <c r="A6077" i="168"/>
  <c r="J6076" i="168"/>
  <c r="A6076" i="168"/>
  <c r="J6075" i="168"/>
  <c r="A6075" i="168"/>
  <c r="J6074" i="168"/>
  <c r="A6074" i="168"/>
  <c r="J6073" i="168"/>
  <c r="A6073" i="168"/>
  <c r="J6072" i="168"/>
  <c r="A6072" i="168"/>
  <c r="J6071" i="168"/>
  <c r="A6071" i="168"/>
  <c r="J6070" i="168"/>
  <c r="A6070" i="168"/>
  <c r="J6069" i="168"/>
  <c r="A6069" i="168"/>
  <c r="J6068" i="168"/>
  <c r="A6068" i="168"/>
  <c r="J6067" i="168"/>
  <c r="A6067" i="168"/>
  <c r="J6066" i="168"/>
  <c r="A6066" i="168"/>
  <c r="J6065" i="168"/>
  <c r="A6065" i="168"/>
  <c r="J6064" i="168"/>
  <c r="A6064" i="168"/>
  <c r="J6063" i="168"/>
  <c r="A6063" i="168"/>
  <c r="J6062" i="168"/>
  <c r="A6062" i="168"/>
  <c r="J6061" i="168"/>
  <c r="A6061" i="168"/>
  <c r="J6060" i="168"/>
  <c r="A6060" i="168"/>
  <c r="J6059" i="168"/>
  <c r="A6059" i="168"/>
  <c r="J6058" i="168"/>
  <c r="A6058" i="168"/>
  <c r="J6057" i="168"/>
  <c r="A6057" i="168"/>
  <c r="J6056" i="168"/>
  <c r="A6056" i="168"/>
  <c r="J6055" i="168"/>
  <c r="A6055" i="168"/>
  <c r="J6054" i="168"/>
  <c r="A6054" i="168"/>
  <c r="J6053" i="168"/>
  <c r="A6053" i="168"/>
  <c r="J6052" i="168"/>
  <c r="A6052" i="168"/>
  <c r="J6051" i="168"/>
  <c r="A6051" i="168"/>
  <c r="J6050" i="168"/>
  <c r="A6050" i="168"/>
  <c r="J6049" i="168"/>
  <c r="A6049" i="168"/>
  <c r="J6048" i="168"/>
  <c r="A6048" i="168"/>
  <c r="J6047" i="168"/>
  <c r="A6047" i="168"/>
  <c r="J6046" i="168"/>
  <c r="A6046" i="168"/>
  <c r="J6045" i="168"/>
  <c r="A6045" i="168"/>
  <c r="J6044" i="168"/>
  <c r="A6044" i="168"/>
  <c r="J6043" i="168"/>
  <c r="A6043" i="168"/>
  <c r="J6042" i="168"/>
  <c r="A6042" i="168"/>
  <c r="J6041" i="168"/>
  <c r="A6041" i="168"/>
  <c r="J6040" i="168"/>
  <c r="A6040" i="168"/>
  <c r="J6039" i="168"/>
  <c r="A6039" i="168"/>
  <c r="J6038" i="168"/>
  <c r="A6038" i="168"/>
  <c r="J6037" i="168"/>
  <c r="A6037" i="168"/>
  <c r="J6036" i="168"/>
  <c r="A6036" i="168"/>
  <c r="J6035" i="168"/>
  <c r="A6035" i="168"/>
  <c r="J6034" i="168"/>
  <c r="A6034" i="168"/>
  <c r="J6033" i="168"/>
  <c r="A6033" i="168"/>
  <c r="J6032" i="168"/>
  <c r="A6032" i="168"/>
  <c r="J6031" i="168"/>
  <c r="A6031" i="168"/>
  <c r="J6030" i="168"/>
  <c r="A6030" i="168"/>
  <c r="J6029" i="168"/>
  <c r="A6029" i="168"/>
  <c r="J6028" i="168"/>
  <c r="A6028" i="168"/>
  <c r="J6027" i="168"/>
  <c r="A6027" i="168"/>
  <c r="J6026" i="168"/>
  <c r="A6026" i="168"/>
  <c r="J6025" i="168"/>
  <c r="A6025" i="168"/>
  <c r="J6024" i="168"/>
  <c r="A6024" i="168"/>
  <c r="J6023" i="168"/>
  <c r="A6023" i="168"/>
  <c r="J6022" i="168"/>
  <c r="A6022" i="168"/>
  <c r="J6021" i="168"/>
  <c r="A6021" i="168"/>
  <c r="J6020" i="168"/>
  <c r="A6020" i="168"/>
  <c r="J6019" i="168"/>
  <c r="A6019" i="168"/>
  <c r="J6018" i="168"/>
  <c r="A6018" i="168"/>
  <c r="J6017" i="168"/>
  <c r="A6017" i="168"/>
  <c r="J6016" i="168"/>
  <c r="A6016" i="168"/>
  <c r="J6015" i="168"/>
  <c r="A6015" i="168"/>
  <c r="J6014" i="168"/>
  <c r="A6014" i="168"/>
  <c r="J6013" i="168"/>
  <c r="A6013" i="168"/>
  <c r="J6012" i="168"/>
  <c r="A6012" i="168"/>
  <c r="J6011" i="168"/>
  <c r="A6011" i="168"/>
  <c r="J6010" i="168"/>
  <c r="A6010" i="168"/>
  <c r="J6009" i="168"/>
  <c r="A6009" i="168"/>
  <c r="J6008" i="168"/>
  <c r="A6008" i="168"/>
  <c r="J6007" i="168"/>
  <c r="A6007" i="168"/>
  <c r="J6006" i="168"/>
  <c r="A6006" i="168"/>
  <c r="J6005" i="168"/>
  <c r="A6005" i="168"/>
  <c r="J6004" i="168"/>
  <c r="A6004" i="168"/>
  <c r="J6003" i="168"/>
  <c r="A6003" i="168"/>
  <c r="J6002" i="168"/>
  <c r="A6002" i="168"/>
  <c r="J6001" i="168"/>
  <c r="A6001" i="168"/>
  <c r="J6000" i="168"/>
  <c r="A6000" i="168"/>
  <c r="J5999" i="168"/>
  <c r="A5999" i="168"/>
  <c r="J5998" i="168"/>
  <c r="A5998" i="168"/>
  <c r="J5997" i="168"/>
  <c r="A5997" i="168"/>
  <c r="J5996" i="168"/>
  <c r="A5996" i="168"/>
  <c r="J5995" i="168"/>
  <c r="A5995" i="168"/>
  <c r="J5994" i="168"/>
  <c r="A5994" i="168"/>
  <c r="J5993" i="168"/>
  <c r="A5993" i="168"/>
  <c r="J5992" i="168"/>
  <c r="A5992" i="168"/>
  <c r="J5991" i="168"/>
  <c r="A5991" i="168"/>
  <c r="J5990" i="168"/>
  <c r="A5990" i="168"/>
  <c r="J5989" i="168"/>
  <c r="A5989" i="168"/>
  <c r="J5988" i="168"/>
  <c r="A5988" i="168"/>
  <c r="J5987" i="168"/>
  <c r="A5987" i="168"/>
  <c r="J5986" i="168"/>
  <c r="A5986" i="168"/>
  <c r="J5985" i="168"/>
  <c r="A5985" i="168"/>
  <c r="J5984" i="168"/>
  <c r="A5984" i="168"/>
  <c r="J5983" i="168"/>
  <c r="A5983" i="168"/>
  <c r="J5982" i="168"/>
  <c r="A5982" i="168"/>
  <c r="J5981" i="168"/>
  <c r="A5981" i="168"/>
  <c r="J5980" i="168"/>
  <c r="A5980" i="168"/>
  <c r="J5979" i="168"/>
  <c r="A5979" i="168"/>
  <c r="J5978" i="168"/>
  <c r="A5978" i="168"/>
  <c r="J5977" i="168"/>
  <c r="A5977" i="168"/>
  <c r="J5976" i="168"/>
  <c r="A5976" i="168"/>
  <c r="J5975" i="168"/>
  <c r="A5975" i="168"/>
  <c r="J5974" i="168"/>
  <c r="A5974" i="168"/>
  <c r="J5973" i="168"/>
  <c r="A5973" i="168"/>
  <c r="J5972" i="168"/>
  <c r="A5972" i="168"/>
  <c r="J5971" i="168"/>
  <c r="A5971" i="168"/>
  <c r="J5970" i="168"/>
  <c r="A5970" i="168"/>
  <c r="J5969" i="168"/>
  <c r="A5969" i="168"/>
  <c r="J5968" i="168"/>
  <c r="A5968" i="168"/>
  <c r="J5967" i="168"/>
  <c r="A5967" i="168"/>
  <c r="J5966" i="168"/>
  <c r="A5966" i="168"/>
  <c r="J5965" i="168"/>
  <c r="A5965" i="168"/>
  <c r="J5964" i="168"/>
  <c r="A5964" i="168"/>
  <c r="J5963" i="168"/>
  <c r="A5963" i="168"/>
  <c r="J5962" i="168"/>
  <c r="A5962" i="168"/>
  <c r="J5961" i="168"/>
  <c r="A5961" i="168"/>
  <c r="J5960" i="168"/>
  <c r="A5960" i="168"/>
  <c r="J5959" i="168"/>
  <c r="A5959" i="168"/>
  <c r="J5958" i="168"/>
  <c r="A5958" i="168"/>
  <c r="J5957" i="168"/>
  <c r="A5957" i="168"/>
  <c r="J5956" i="168"/>
  <c r="A5956" i="168"/>
  <c r="J5955" i="168"/>
  <c r="A5955" i="168"/>
  <c r="J5954" i="168"/>
  <c r="A5954" i="168"/>
  <c r="J5953" i="168"/>
  <c r="A5953" i="168"/>
  <c r="J5952" i="168"/>
  <c r="A5952" i="168"/>
  <c r="J5951" i="168"/>
  <c r="A5951" i="168"/>
  <c r="J5950" i="168"/>
  <c r="A5950" i="168"/>
  <c r="J5949" i="168"/>
  <c r="A5949" i="168"/>
  <c r="J5948" i="168"/>
  <c r="A5948" i="168"/>
  <c r="J5947" i="168"/>
  <c r="A5947" i="168"/>
  <c r="J5946" i="168"/>
  <c r="A5946" i="168"/>
  <c r="J5945" i="168"/>
  <c r="A5945" i="168"/>
  <c r="J5944" i="168"/>
  <c r="A5944" i="168"/>
  <c r="J5943" i="168"/>
  <c r="A5943" i="168"/>
  <c r="J5942" i="168"/>
  <c r="A5942" i="168"/>
  <c r="J5941" i="168"/>
  <c r="A5941" i="168"/>
  <c r="J5940" i="168"/>
  <c r="A5940" i="168"/>
  <c r="J5939" i="168"/>
  <c r="A5939" i="168"/>
  <c r="J5938" i="168"/>
  <c r="A5938" i="168"/>
  <c r="J5937" i="168"/>
  <c r="A5937" i="168"/>
  <c r="J5936" i="168"/>
  <c r="A5936" i="168"/>
  <c r="J5935" i="168"/>
  <c r="A5935" i="168"/>
  <c r="J5934" i="168"/>
  <c r="A5934" i="168"/>
  <c r="J5933" i="168"/>
  <c r="A5933" i="168"/>
  <c r="J5932" i="168"/>
  <c r="A5932" i="168"/>
  <c r="J5931" i="168"/>
  <c r="A5931" i="168"/>
  <c r="J5930" i="168"/>
  <c r="A5930" i="168"/>
  <c r="J5929" i="168"/>
  <c r="A5929" i="168"/>
  <c r="J5928" i="168"/>
  <c r="A5928" i="168"/>
  <c r="J5927" i="168"/>
  <c r="A5927" i="168"/>
  <c r="J5926" i="168"/>
  <c r="A5926" i="168"/>
  <c r="J5925" i="168"/>
  <c r="A5925" i="168"/>
  <c r="J5924" i="168"/>
  <c r="A5924" i="168"/>
  <c r="J5923" i="168"/>
  <c r="A5923" i="168"/>
  <c r="J5922" i="168"/>
  <c r="A5922" i="168"/>
  <c r="J5921" i="168"/>
  <c r="A5921" i="168"/>
  <c r="J5920" i="168"/>
  <c r="A5920" i="168"/>
  <c r="J5919" i="168"/>
  <c r="A5919" i="168"/>
  <c r="J5918" i="168"/>
  <c r="A5918" i="168"/>
  <c r="J5917" i="168"/>
  <c r="A5917" i="168"/>
  <c r="J5916" i="168"/>
  <c r="A5916" i="168"/>
  <c r="J5915" i="168"/>
  <c r="A5915" i="168"/>
  <c r="J5914" i="168"/>
  <c r="A5914" i="168"/>
  <c r="J5913" i="168"/>
  <c r="A5913" i="168"/>
  <c r="J5912" i="168"/>
  <c r="A5912" i="168"/>
  <c r="J5911" i="168"/>
  <c r="A5911" i="168"/>
  <c r="J5910" i="168"/>
  <c r="A5910" i="168"/>
  <c r="J5909" i="168"/>
  <c r="A5909" i="168"/>
  <c r="J5908" i="168"/>
  <c r="A5908" i="168"/>
  <c r="J5907" i="168"/>
  <c r="A5907" i="168"/>
  <c r="J5906" i="168"/>
  <c r="A5906" i="168"/>
  <c r="J5905" i="168"/>
  <c r="A5905" i="168"/>
  <c r="J5904" i="168"/>
  <c r="A5904" i="168"/>
  <c r="J5903" i="168"/>
  <c r="A5903" i="168"/>
  <c r="J5902" i="168"/>
  <c r="A5902" i="168"/>
  <c r="J5901" i="168"/>
  <c r="A5901" i="168"/>
  <c r="J5900" i="168"/>
  <c r="A5900" i="168"/>
  <c r="J5899" i="168"/>
  <c r="A5899" i="168"/>
  <c r="J5898" i="168"/>
  <c r="A5898" i="168"/>
  <c r="J5897" i="168"/>
  <c r="A5897" i="168"/>
  <c r="J5896" i="168"/>
  <c r="A5896" i="168"/>
  <c r="J5895" i="168"/>
  <c r="A5895" i="168"/>
  <c r="J5894" i="168"/>
  <c r="A5894" i="168"/>
  <c r="J5893" i="168"/>
  <c r="A5893" i="168"/>
  <c r="J5892" i="168"/>
  <c r="A5892" i="168"/>
  <c r="J5891" i="168"/>
  <c r="A5891" i="168"/>
  <c r="J5890" i="168"/>
  <c r="A5890" i="168"/>
  <c r="J5889" i="168"/>
  <c r="A5889" i="168"/>
  <c r="J5888" i="168"/>
  <c r="A5888" i="168"/>
  <c r="J5887" i="168"/>
  <c r="A5887" i="168"/>
  <c r="J5886" i="168"/>
  <c r="A5886" i="168"/>
  <c r="J5885" i="168"/>
  <c r="A5885" i="168"/>
  <c r="J5884" i="168"/>
  <c r="A5884" i="168"/>
  <c r="J5883" i="168"/>
  <c r="A5883" i="168"/>
  <c r="J5882" i="168"/>
  <c r="A5882" i="168"/>
  <c r="J5881" i="168"/>
  <c r="A5881" i="168"/>
  <c r="J5880" i="168"/>
  <c r="A5880" i="168"/>
  <c r="J5879" i="168"/>
  <c r="A5879" i="168"/>
  <c r="J5878" i="168"/>
  <c r="A5878" i="168"/>
  <c r="J5877" i="168"/>
  <c r="A5877" i="168"/>
  <c r="J5876" i="168"/>
  <c r="A5876" i="168"/>
  <c r="J5875" i="168"/>
  <c r="A5875" i="168"/>
  <c r="J5874" i="168"/>
  <c r="A5874" i="168"/>
  <c r="J5873" i="168"/>
  <c r="A5873" i="168"/>
  <c r="J5872" i="168"/>
  <c r="A5872" i="168"/>
  <c r="J5871" i="168"/>
  <c r="A5871" i="168"/>
  <c r="J5870" i="168"/>
  <c r="A5870" i="168"/>
  <c r="J5869" i="168"/>
  <c r="A5869" i="168"/>
  <c r="J5868" i="168"/>
  <c r="A5868" i="168"/>
  <c r="J5867" i="168"/>
  <c r="A5867" i="168"/>
  <c r="J5866" i="168"/>
  <c r="A5866" i="168"/>
  <c r="J5865" i="168"/>
  <c r="A5865" i="168"/>
  <c r="J5864" i="168"/>
  <c r="A5864" i="168"/>
  <c r="J5863" i="168"/>
  <c r="A5863" i="168"/>
  <c r="J5862" i="168"/>
  <c r="A5862" i="168"/>
  <c r="J5861" i="168"/>
  <c r="A5861" i="168"/>
  <c r="J5860" i="168"/>
  <c r="A5860" i="168"/>
  <c r="J5859" i="168"/>
  <c r="A5859" i="168"/>
  <c r="J5858" i="168"/>
  <c r="A5858" i="168"/>
  <c r="J5857" i="168"/>
  <c r="A5857" i="168"/>
  <c r="J5856" i="168"/>
  <c r="A5856" i="168"/>
  <c r="J5855" i="168"/>
  <c r="A5855" i="168"/>
  <c r="J5854" i="168"/>
  <c r="A5854" i="168"/>
  <c r="J5853" i="168"/>
  <c r="A5853" i="168"/>
  <c r="J5852" i="168"/>
  <c r="A5852" i="168"/>
  <c r="J5851" i="168"/>
  <c r="A5851" i="168"/>
  <c r="J5850" i="168"/>
  <c r="A5850" i="168"/>
  <c r="J5849" i="168"/>
  <c r="A5849" i="168"/>
  <c r="J5848" i="168"/>
  <c r="A5848" i="168"/>
  <c r="J5847" i="168"/>
  <c r="A5847" i="168"/>
  <c r="J5846" i="168"/>
  <c r="A5846" i="168"/>
  <c r="J5845" i="168"/>
  <c r="A5845" i="168"/>
  <c r="J5844" i="168"/>
  <c r="A5844" i="168"/>
  <c r="J5843" i="168"/>
  <c r="A5843" i="168"/>
  <c r="J5842" i="168"/>
  <c r="A5842" i="168"/>
  <c r="J5841" i="168"/>
  <c r="A5841" i="168"/>
  <c r="J5840" i="168"/>
  <c r="A5840" i="168"/>
  <c r="J5839" i="168"/>
  <c r="A5839" i="168"/>
  <c r="J5838" i="168"/>
  <c r="A5838" i="168"/>
  <c r="J5837" i="168"/>
  <c r="A5837" i="168"/>
  <c r="J5836" i="168"/>
  <c r="A5836" i="168"/>
  <c r="J5835" i="168"/>
  <c r="A5835" i="168"/>
  <c r="J5834" i="168"/>
  <c r="A5834" i="168"/>
  <c r="J5833" i="168"/>
  <c r="A5833" i="168"/>
  <c r="J5832" i="168"/>
  <c r="A5832" i="168"/>
  <c r="J5831" i="168"/>
  <c r="A5831" i="168"/>
  <c r="J5830" i="168"/>
  <c r="A5830" i="168"/>
  <c r="J5829" i="168"/>
  <c r="A5829" i="168"/>
  <c r="J5828" i="168"/>
  <c r="A5828" i="168"/>
  <c r="J5827" i="168"/>
  <c r="A5827" i="168"/>
  <c r="J5826" i="168"/>
  <c r="A5826" i="168"/>
  <c r="J5825" i="168"/>
  <c r="A5825" i="168"/>
  <c r="J5824" i="168"/>
  <c r="A5824" i="168"/>
  <c r="J5823" i="168"/>
  <c r="A5823" i="168"/>
  <c r="J5822" i="168"/>
  <c r="A5822" i="168"/>
  <c r="J5821" i="168"/>
  <c r="A5821" i="168"/>
  <c r="J5820" i="168"/>
  <c r="A5820" i="168"/>
  <c r="J5819" i="168"/>
  <c r="A5819" i="168"/>
  <c r="J5818" i="168"/>
  <c r="A5818" i="168"/>
  <c r="J5817" i="168"/>
  <c r="A5817" i="168"/>
  <c r="J5816" i="168"/>
  <c r="A5816" i="168"/>
  <c r="J5815" i="168"/>
  <c r="A5815" i="168"/>
  <c r="J5814" i="168"/>
  <c r="A5814" i="168"/>
  <c r="J5813" i="168"/>
  <c r="A5813" i="168"/>
  <c r="J5812" i="168"/>
  <c r="A5812" i="168"/>
  <c r="J5811" i="168"/>
  <c r="A5811" i="168"/>
  <c r="J5810" i="168"/>
  <c r="A5810" i="168"/>
  <c r="J5809" i="168"/>
  <c r="A5809" i="168"/>
  <c r="J5808" i="168"/>
  <c r="A5808" i="168"/>
  <c r="J5807" i="168"/>
  <c r="A5807" i="168"/>
  <c r="J5806" i="168"/>
  <c r="A5806" i="168"/>
  <c r="J5805" i="168"/>
  <c r="A5805" i="168"/>
  <c r="J5804" i="168"/>
  <c r="A5804" i="168"/>
  <c r="J5803" i="168"/>
  <c r="A5803" i="168"/>
  <c r="J5802" i="168"/>
  <c r="A5802" i="168"/>
  <c r="J5801" i="168"/>
  <c r="A5801" i="168"/>
  <c r="J5800" i="168"/>
  <c r="A5800" i="168"/>
  <c r="J5799" i="168"/>
  <c r="A5799" i="168"/>
  <c r="J5798" i="168"/>
  <c r="A5798" i="168"/>
  <c r="J5797" i="168"/>
  <c r="A5797" i="168"/>
  <c r="J5796" i="168"/>
  <c r="A5796" i="168"/>
  <c r="J5795" i="168"/>
  <c r="A5795" i="168"/>
  <c r="J5794" i="168"/>
  <c r="A5794" i="168"/>
  <c r="J5793" i="168"/>
  <c r="A5793" i="168"/>
  <c r="J5792" i="168"/>
  <c r="A5792" i="168"/>
  <c r="J5791" i="168"/>
  <c r="A5791" i="168"/>
  <c r="J5790" i="168"/>
  <c r="A5790" i="168"/>
  <c r="J5789" i="168"/>
  <c r="A5789" i="168"/>
  <c r="J5788" i="168"/>
  <c r="A5788" i="168"/>
  <c r="J5787" i="168"/>
  <c r="A5787" i="168"/>
  <c r="J5786" i="168"/>
  <c r="A5786" i="168"/>
  <c r="J5785" i="168"/>
  <c r="A5785" i="168"/>
  <c r="J5784" i="168"/>
  <c r="A5784" i="168"/>
  <c r="J5783" i="168"/>
  <c r="A5783" i="168"/>
  <c r="J5782" i="168"/>
  <c r="A5782" i="168"/>
  <c r="J5781" i="168"/>
  <c r="A5781" i="168"/>
  <c r="J5780" i="168"/>
  <c r="A5780" i="168"/>
  <c r="J5779" i="168"/>
  <c r="A5779" i="168"/>
  <c r="J5778" i="168"/>
  <c r="A5778" i="168"/>
  <c r="J5777" i="168"/>
  <c r="A5777" i="168"/>
  <c r="J5776" i="168"/>
  <c r="A5776" i="168"/>
  <c r="J5775" i="168"/>
  <c r="A5775" i="168"/>
  <c r="J5774" i="168"/>
  <c r="A5774" i="168"/>
  <c r="J5773" i="168"/>
  <c r="A5773" i="168"/>
  <c r="J5772" i="168"/>
  <c r="A5772" i="168"/>
  <c r="J5771" i="168"/>
  <c r="A5771" i="168"/>
  <c r="J5770" i="168"/>
  <c r="A5770" i="168"/>
  <c r="J5769" i="168"/>
  <c r="A5769" i="168"/>
  <c r="J5768" i="168"/>
  <c r="A5768" i="168"/>
  <c r="J5767" i="168"/>
  <c r="A5767" i="168"/>
  <c r="J5766" i="168"/>
  <c r="A5766" i="168"/>
  <c r="J5765" i="168"/>
  <c r="A5765" i="168"/>
  <c r="J5764" i="168"/>
  <c r="A5764" i="168"/>
  <c r="J5763" i="168"/>
  <c r="A5763" i="168"/>
  <c r="J5762" i="168"/>
  <c r="A5762" i="168"/>
  <c r="J5761" i="168"/>
  <c r="A5761" i="168"/>
  <c r="J5760" i="168"/>
  <c r="A5760" i="168"/>
  <c r="J5759" i="168"/>
  <c r="A5759" i="168"/>
  <c r="J5758" i="168"/>
  <c r="A5758" i="168"/>
  <c r="J5757" i="168"/>
  <c r="A5757" i="168"/>
  <c r="J5756" i="168"/>
  <c r="A5756" i="168"/>
  <c r="J5755" i="168"/>
  <c r="A5755" i="168"/>
  <c r="J5754" i="168"/>
  <c r="A5754" i="168"/>
  <c r="J5753" i="168"/>
  <c r="A5753" i="168"/>
  <c r="J5752" i="168"/>
  <c r="A5752" i="168"/>
  <c r="J5751" i="168"/>
  <c r="A5751" i="168"/>
  <c r="J5750" i="168"/>
  <c r="A5750" i="168"/>
  <c r="J5749" i="168"/>
  <c r="A5749" i="168"/>
  <c r="J5748" i="168"/>
  <c r="A5748" i="168"/>
  <c r="J5747" i="168"/>
  <c r="A5747" i="168"/>
  <c r="J5746" i="168"/>
  <c r="A5746" i="168"/>
  <c r="J5745" i="168"/>
  <c r="A5745" i="168"/>
  <c r="J5744" i="168"/>
  <c r="A5744" i="168"/>
  <c r="J5743" i="168"/>
  <c r="A5743" i="168"/>
  <c r="J5742" i="168"/>
  <c r="A5742" i="168"/>
  <c r="J5741" i="168"/>
  <c r="A5741" i="168"/>
  <c r="J5740" i="168"/>
  <c r="A5740" i="168"/>
  <c r="J5739" i="168"/>
  <c r="A5739" i="168"/>
  <c r="J5738" i="168"/>
  <c r="A5738" i="168"/>
  <c r="J5737" i="168"/>
  <c r="A5737" i="168"/>
  <c r="J5736" i="168"/>
  <c r="A5736" i="168"/>
  <c r="J5735" i="168"/>
  <c r="A5735" i="168"/>
  <c r="J5734" i="168"/>
  <c r="A5734" i="168"/>
  <c r="J5733" i="168"/>
  <c r="A5733" i="168"/>
  <c r="J5732" i="168"/>
  <c r="A5732" i="168"/>
  <c r="J5731" i="168"/>
  <c r="A5731" i="168"/>
  <c r="J5730" i="168"/>
  <c r="A5730" i="168"/>
  <c r="J5729" i="168"/>
  <c r="A5729" i="168"/>
  <c r="J5728" i="168"/>
  <c r="A5728" i="168"/>
  <c r="J5727" i="168"/>
  <c r="A5727" i="168"/>
  <c r="J5726" i="168"/>
  <c r="A5726" i="168"/>
  <c r="J5725" i="168"/>
  <c r="A5725" i="168"/>
  <c r="J5724" i="168"/>
  <c r="A5724" i="168"/>
  <c r="J5723" i="168"/>
  <c r="A5723" i="168"/>
  <c r="J5722" i="168"/>
  <c r="A5722" i="168"/>
  <c r="J5721" i="168"/>
  <c r="A5721" i="168"/>
  <c r="J5720" i="168"/>
  <c r="A5720" i="168"/>
  <c r="J5719" i="168"/>
  <c r="A5719" i="168"/>
  <c r="J5718" i="168"/>
  <c r="A5718" i="168"/>
  <c r="J5717" i="168"/>
  <c r="A5717" i="168"/>
  <c r="J5716" i="168"/>
  <c r="A5716" i="168"/>
  <c r="J5715" i="168"/>
  <c r="A5715" i="168"/>
  <c r="J5714" i="168"/>
  <c r="A5714" i="168"/>
  <c r="J5713" i="168"/>
  <c r="A5713" i="168"/>
  <c r="J5712" i="168"/>
  <c r="A5712" i="168"/>
  <c r="J5711" i="168"/>
  <c r="A5711" i="168"/>
  <c r="J5710" i="168"/>
  <c r="A5710" i="168"/>
  <c r="J5709" i="168"/>
  <c r="A5709" i="168"/>
  <c r="J5708" i="168"/>
  <c r="A5708" i="168"/>
  <c r="J5707" i="168"/>
  <c r="A5707" i="168"/>
  <c r="J5706" i="168"/>
  <c r="A5706" i="168"/>
  <c r="J5705" i="168"/>
  <c r="A5705" i="168"/>
  <c r="J5704" i="168"/>
  <c r="A5704" i="168"/>
  <c r="J5703" i="168"/>
  <c r="A5703" i="168"/>
  <c r="J5702" i="168"/>
  <c r="A5702" i="168"/>
  <c r="J5701" i="168"/>
  <c r="A5701" i="168"/>
  <c r="J5700" i="168"/>
  <c r="A5700" i="168"/>
  <c r="J5699" i="168"/>
  <c r="A5699" i="168"/>
  <c r="J5698" i="168"/>
  <c r="A5698" i="168"/>
  <c r="J5697" i="168"/>
  <c r="A5697" i="168"/>
  <c r="J5696" i="168"/>
  <c r="A5696" i="168"/>
  <c r="J5695" i="168"/>
  <c r="A5695" i="168"/>
  <c r="J5694" i="168"/>
  <c r="A5694" i="168"/>
  <c r="J5693" i="168"/>
  <c r="A5693" i="168"/>
  <c r="J5692" i="168"/>
  <c r="A5692" i="168"/>
  <c r="J5691" i="168"/>
  <c r="A5691" i="168"/>
  <c r="J5690" i="168"/>
  <c r="A5690" i="168"/>
  <c r="J5689" i="168"/>
  <c r="A5689" i="168"/>
  <c r="J5688" i="168"/>
  <c r="A5688" i="168"/>
  <c r="J5687" i="168"/>
  <c r="A5687" i="168"/>
  <c r="J5686" i="168"/>
  <c r="A5686" i="168"/>
  <c r="J5685" i="168"/>
  <c r="A5685" i="168"/>
  <c r="J5684" i="168"/>
  <c r="A5684" i="168"/>
  <c r="J5683" i="168"/>
  <c r="A5683" i="168"/>
  <c r="J5682" i="168"/>
  <c r="A5682" i="168"/>
  <c r="J5681" i="168"/>
  <c r="A5681" i="168"/>
  <c r="J5680" i="168"/>
  <c r="A5680" i="168"/>
  <c r="J5679" i="168"/>
  <c r="A5679" i="168"/>
  <c r="J5678" i="168"/>
  <c r="A5678" i="168"/>
  <c r="J5677" i="168"/>
  <c r="A5677" i="168"/>
  <c r="J5676" i="168"/>
  <c r="A5676" i="168"/>
  <c r="J5675" i="168"/>
  <c r="A5675" i="168"/>
  <c r="J5674" i="168"/>
  <c r="A5674" i="168"/>
  <c r="J5673" i="168"/>
  <c r="A5673" i="168"/>
  <c r="J5672" i="168"/>
  <c r="A5672" i="168"/>
  <c r="J5671" i="168"/>
  <c r="A5671" i="168"/>
  <c r="J5670" i="168"/>
  <c r="A5670" i="168"/>
  <c r="J5669" i="168"/>
  <c r="A5669" i="168"/>
  <c r="J5668" i="168"/>
  <c r="A5668" i="168"/>
  <c r="J5667" i="168"/>
  <c r="A5667" i="168"/>
  <c r="J5666" i="168"/>
  <c r="A5666" i="168"/>
  <c r="J5665" i="168"/>
  <c r="A5665" i="168"/>
  <c r="J5664" i="168"/>
  <c r="A5664" i="168"/>
  <c r="J5663" i="168"/>
  <c r="A5663" i="168"/>
  <c r="J5662" i="168"/>
  <c r="A5662" i="168"/>
  <c r="J5661" i="168"/>
  <c r="A5661" i="168"/>
  <c r="J5660" i="168"/>
  <c r="A5660" i="168"/>
  <c r="J5659" i="168"/>
  <c r="A5659" i="168"/>
  <c r="J5658" i="168"/>
  <c r="A5658" i="168"/>
  <c r="J5657" i="168"/>
  <c r="A5657" i="168"/>
  <c r="J5656" i="168"/>
  <c r="A5656" i="168"/>
  <c r="J5655" i="168"/>
  <c r="A5655" i="168"/>
  <c r="J5654" i="168"/>
  <c r="A5654" i="168"/>
  <c r="J5653" i="168"/>
  <c r="A5653" i="168"/>
  <c r="J5652" i="168"/>
  <c r="A5652" i="168"/>
  <c r="J5651" i="168"/>
  <c r="A5651" i="168"/>
  <c r="J5650" i="168"/>
  <c r="A5650" i="168"/>
  <c r="J5649" i="168"/>
  <c r="A5649" i="168"/>
  <c r="J5648" i="168"/>
  <c r="A5648" i="168"/>
  <c r="J5647" i="168"/>
  <c r="A5647" i="168"/>
  <c r="J5646" i="168"/>
  <c r="A5646" i="168"/>
  <c r="J5645" i="168"/>
  <c r="A5645" i="168"/>
  <c r="J5644" i="168"/>
  <c r="A5644" i="168"/>
  <c r="J5643" i="168"/>
  <c r="A5643" i="168"/>
  <c r="J5642" i="168"/>
  <c r="A5642" i="168"/>
  <c r="J5641" i="168"/>
  <c r="A5641" i="168"/>
  <c r="J5640" i="168"/>
  <c r="A5640" i="168"/>
  <c r="J5639" i="168"/>
  <c r="A5639" i="168"/>
  <c r="J5638" i="168"/>
  <c r="A5638" i="168"/>
  <c r="J5637" i="168"/>
  <c r="A5637" i="168"/>
  <c r="J5636" i="168"/>
  <c r="A5636" i="168"/>
  <c r="J5635" i="168"/>
  <c r="A5635" i="168"/>
  <c r="J5634" i="168"/>
  <c r="A5634" i="168"/>
  <c r="J5633" i="168"/>
  <c r="A5633" i="168"/>
  <c r="J5632" i="168"/>
  <c r="A5632" i="168"/>
  <c r="J5631" i="168"/>
  <c r="A5631" i="168"/>
  <c r="J5630" i="168"/>
  <c r="A5630" i="168"/>
  <c r="J5629" i="168"/>
  <c r="A5629" i="168"/>
  <c r="J5628" i="168"/>
  <c r="A5628" i="168"/>
  <c r="J5627" i="168"/>
  <c r="A5627" i="168"/>
  <c r="J5626" i="168"/>
  <c r="A5626" i="168"/>
  <c r="J5625" i="168"/>
  <c r="A5625" i="168"/>
  <c r="J5624" i="168"/>
  <c r="A5624" i="168"/>
  <c r="J5623" i="168"/>
  <c r="A5623" i="168"/>
  <c r="J5622" i="168"/>
  <c r="A5622" i="168"/>
  <c r="J5621" i="168"/>
  <c r="A5621" i="168"/>
  <c r="J5620" i="168"/>
  <c r="A5620" i="168"/>
  <c r="J5619" i="168"/>
  <c r="A5619" i="168"/>
  <c r="J5618" i="168"/>
  <c r="A5618" i="168"/>
  <c r="J5617" i="168"/>
  <c r="A5617" i="168"/>
  <c r="J5616" i="168"/>
  <c r="A5616" i="168"/>
  <c r="J5615" i="168"/>
  <c r="A5615" i="168"/>
  <c r="J5614" i="168"/>
  <c r="A5614" i="168"/>
  <c r="J5613" i="168"/>
  <c r="A5613" i="168"/>
  <c r="J5612" i="168"/>
  <c r="A5612" i="168"/>
  <c r="J5611" i="168"/>
  <c r="A5611" i="168"/>
  <c r="J5610" i="168"/>
  <c r="A5610" i="168"/>
  <c r="J5609" i="168"/>
  <c r="A5609" i="168"/>
  <c r="J5608" i="168"/>
  <c r="A5608" i="168"/>
  <c r="J5607" i="168"/>
  <c r="A5607" i="168"/>
  <c r="J5606" i="168"/>
  <c r="A5606" i="168"/>
  <c r="J5605" i="168"/>
  <c r="A5605" i="168"/>
  <c r="J5604" i="168"/>
  <c r="A5604" i="168"/>
  <c r="J5603" i="168"/>
  <c r="A5603" i="168"/>
  <c r="J5602" i="168"/>
  <c r="A5602" i="168"/>
  <c r="J5601" i="168"/>
  <c r="A5601" i="168"/>
  <c r="J5600" i="168"/>
  <c r="A5600" i="168"/>
  <c r="J5599" i="168"/>
  <c r="A5599" i="168"/>
  <c r="J5598" i="168"/>
  <c r="A5598" i="168"/>
  <c r="J5597" i="168"/>
  <c r="A5597" i="168"/>
  <c r="J5596" i="168"/>
  <c r="A5596" i="168"/>
  <c r="J5595" i="168"/>
  <c r="A5595" i="168"/>
  <c r="J5594" i="168"/>
  <c r="A5594" i="168"/>
  <c r="J5593" i="168"/>
  <c r="A5593" i="168"/>
  <c r="J5592" i="168"/>
  <c r="A5592" i="168"/>
  <c r="J5591" i="168"/>
  <c r="A5591" i="168"/>
  <c r="J5590" i="168"/>
  <c r="A5590" i="168"/>
  <c r="J5589" i="168"/>
  <c r="A5589" i="168"/>
  <c r="J5588" i="168"/>
  <c r="A5588" i="168"/>
  <c r="J5587" i="168"/>
  <c r="A5587" i="168"/>
  <c r="J5586" i="168"/>
  <c r="A5586" i="168"/>
  <c r="J5585" i="168"/>
  <c r="A5585" i="168"/>
  <c r="J5584" i="168"/>
  <c r="A5584" i="168"/>
  <c r="J5583" i="168"/>
  <c r="A5583" i="168"/>
  <c r="J5582" i="168"/>
  <c r="A5582" i="168"/>
  <c r="J5581" i="168"/>
  <c r="A5581" i="168"/>
  <c r="J5580" i="168"/>
  <c r="A5580" i="168"/>
  <c r="J5579" i="168"/>
  <c r="A5579" i="168"/>
  <c r="J5578" i="168"/>
  <c r="A5578" i="168"/>
  <c r="J5577" i="168"/>
  <c r="A5577" i="168"/>
  <c r="J5576" i="168"/>
  <c r="A5576" i="168"/>
  <c r="J5575" i="168"/>
  <c r="A5575" i="168"/>
  <c r="J5574" i="168"/>
  <c r="A5574" i="168"/>
  <c r="J5573" i="168"/>
  <c r="A5573" i="168"/>
  <c r="J5572" i="168"/>
  <c r="A5572" i="168"/>
  <c r="J5571" i="168"/>
  <c r="A5571" i="168"/>
  <c r="J5570" i="168"/>
  <c r="A5570" i="168"/>
  <c r="J5569" i="168"/>
  <c r="A5569" i="168"/>
  <c r="J5568" i="168"/>
  <c r="A5568" i="168"/>
  <c r="J5567" i="168"/>
  <c r="A5567" i="168"/>
  <c r="J5566" i="168"/>
  <c r="A5566" i="168"/>
  <c r="J5565" i="168"/>
  <c r="A5565" i="168"/>
  <c r="J5564" i="168"/>
  <c r="A5564" i="168"/>
  <c r="J5563" i="168"/>
  <c r="A5563" i="168"/>
  <c r="J5562" i="168"/>
  <c r="A5562" i="168"/>
  <c r="J5561" i="168"/>
  <c r="A5561" i="168"/>
  <c r="J5560" i="168"/>
  <c r="A5560" i="168"/>
  <c r="J5559" i="168"/>
  <c r="A5559" i="168"/>
  <c r="J5558" i="168"/>
  <c r="A5558" i="168"/>
  <c r="J5557" i="168"/>
  <c r="A5557" i="168"/>
  <c r="J5556" i="168"/>
  <c r="A5556" i="168"/>
  <c r="J5555" i="168"/>
  <c r="A5555" i="168"/>
  <c r="J5554" i="168"/>
  <c r="A5554" i="168"/>
  <c r="J5553" i="168"/>
  <c r="A5553" i="168"/>
  <c r="J5552" i="168"/>
  <c r="A5552" i="168"/>
  <c r="J5551" i="168"/>
  <c r="A5551" i="168"/>
  <c r="J5550" i="168"/>
  <c r="A5550" i="168"/>
  <c r="J5549" i="168"/>
  <c r="A5549" i="168"/>
  <c r="J5548" i="168"/>
  <c r="A5548" i="168"/>
  <c r="J5547" i="168"/>
  <c r="A5547" i="168"/>
  <c r="J5546" i="168"/>
  <c r="A5546" i="168"/>
  <c r="J5545" i="168"/>
  <c r="A5545" i="168"/>
  <c r="J5544" i="168"/>
  <c r="A5544" i="168"/>
  <c r="J5543" i="168"/>
  <c r="A5543" i="168"/>
  <c r="J5542" i="168"/>
  <c r="A5542" i="168"/>
  <c r="J5541" i="168"/>
  <c r="A5541" i="168"/>
  <c r="J5540" i="168"/>
  <c r="A5540" i="168"/>
  <c r="J5539" i="168"/>
  <c r="A5539" i="168"/>
  <c r="J5538" i="168"/>
  <c r="A5538" i="168"/>
  <c r="J5537" i="168"/>
  <c r="A5537" i="168"/>
  <c r="J5536" i="168"/>
  <c r="A5536" i="168"/>
  <c r="J5535" i="168"/>
  <c r="A5535" i="168"/>
  <c r="J5534" i="168"/>
  <c r="A5534" i="168"/>
  <c r="J5533" i="168"/>
  <c r="A5533" i="168"/>
  <c r="J5532" i="168"/>
  <c r="A5532" i="168"/>
  <c r="J5531" i="168"/>
  <c r="A5531" i="168"/>
  <c r="J5530" i="168"/>
  <c r="A5530" i="168"/>
  <c r="J5529" i="168"/>
  <c r="A5529" i="168"/>
  <c r="J5528" i="168"/>
  <c r="A5528" i="168"/>
  <c r="J5527" i="168"/>
  <c r="A5527" i="168"/>
  <c r="J5526" i="168"/>
  <c r="A5526" i="168"/>
  <c r="J5525" i="168"/>
  <c r="A5525" i="168"/>
  <c r="J5524" i="168"/>
  <c r="A5524" i="168"/>
  <c r="J5523" i="168"/>
  <c r="A5523" i="168"/>
  <c r="J5522" i="168"/>
  <c r="A5522" i="168"/>
  <c r="J5521" i="168"/>
  <c r="A5521" i="168"/>
  <c r="J5520" i="168"/>
  <c r="A5520" i="168"/>
  <c r="J5519" i="168"/>
  <c r="A5519" i="168"/>
  <c r="J5518" i="168"/>
  <c r="A5518" i="168"/>
  <c r="J5517" i="168"/>
  <c r="A5517" i="168"/>
  <c r="J5516" i="168"/>
  <c r="A5516" i="168"/>
  <c r="J5515" i="168"/>
  <c r="A5515" i="168"/>
  <c r="J5514" i="168"/>
  <c r="A5514" i="168"/>
  <c r="J5513" i="168"/>
  <c r="A5513" i="168"/>
  <c r="J5512" i="168"/>
  <c r="A5512" i="168"/>
  <c r="J5511" i="168"/>
  <c r="A5511" i="168"/>
  <c r="J5510" i="168"/>
  <c r="A5510" i="168"/>
  <c r="J5509" i="168"/>
  <c r="A5509" i="168"/>
  <c r="J5508" i="168"/>
  <c r="A5508" i="168"/>
  <c r="J5507" i="168"/>
  <c r="A5507" i="168"/>
  <c r="J5506" i="168"/>
  <c r="A5506" i="168"/>
  <c r="J5505" i="168"/>
  <c r="A5505" i="168"/>
  <c r="J5504" i="168"/>
  <c r="A5504" i="168"/>
  <c r="J5503" i="168"/>
  <c r="A5503" i="168"/>
  <c r="J5502" i="168"/>
  <c r="A5502" i="168"/>
  <c r="J5501" i="168"/>
  <c r="A5501" i="168"/>
  <c r="J5500" i="168"/>
  <c r="A5500" i="168"/>
  <c r="J5499" i="168"/>
  <c r="A5499" i="168"/>
  <c r="J5498" i="168"/>
  <c r="A5498" i="168"/>
  <c r="J5497" i="168"/>
  <c r="A5497" i="168"/>
  <c r="J5496" i="168"/>
  <c r="A5496" i="168"/>
  <c r="J5495" i="168"/>
  <c r="A5495" i="168"/>
  <c r="J5494" i="168"/>
  <c r="A5494" i="168"/>
  <c r="J5493" i="168"/>
  <c r="A5493" i="168"/>
  <c r="J5492" i="168"/>
  <c r="A5492" i="168"/>
  <c r="J5491" i="168"/>
  <c r="A5491" i="168"/>
  <c r="J5490" i="168"/>
  <c r="A5490" i="168"/>
  <c r="J5489" i="168"/>
  <c r="A5489" i="168"/>
  <c r="J5488" i="168"/>
  <c r="A5488" i="168"/>
  <c r="J5487" i="168"/>
  <c r="A5487" i="168"/>
  <c r="J5486" i="168"/>
  <c r="A5486" i="168"/>
  <c r="J5485" i="168"/>
  <c r="A5485" i="168"/>
  <c r="J5484" i="168"/>
  <c r="A5484" i="168"/>
  <c r="J5483" i="168"/>
  <c r="A5483" i="168"/>
  <c r="J5482" i="168"/>
  <c r="A5482" i="168"/>
  <c r="J5481" i="168"/>
  <c r="A5481" i="168"/>
  <c r="J5480" i="168"/>
  <c r="A5480" i="168"/>
  <c r="J5479" i="168"/>
  <c r="A5479" i="168"/>
  <c r="J5478" i="168"/>
  <c r="A5478" i="168"/>
  <c r="J5477" i="168"/>
  <c r="A5477" i="168"/>
  <c r="J5476" i="168"/>
  <c r="A5476" i="168"/>
  <c r="J5475" i="168"/>
  <c r="A5475" i="168"/>
  <c r="J5474" i="168"/>
  <c r="A5474" i="168"/>
  <c r="J5473" i="168"/>
  <c r="A5473" i="168"/>
  <c r="J5472" i="168"/>
  <c r="A5472" i="168"/>
  <c r="J5471" i="168"/>
  <c r="A5471" i="168"/>
  <c r="J5470" i="168"/>
  <c r="A5470" i="168"/>
  <c r="J5469" i="168"/>
  <c r="A5469" i="168"/>
  <c r="J5468" i="168"/>
  <c r="A5468" i="168"/>
  <c r="J5467" i="168"/>
  <c r="A5467" i="168"/>
  <c r="J5466" i="168"/>
  <c r="A5466" i="168"/>
  <c r="J5465" i="168"/>
  <c r="A5465" i="168"/>
  <c r="J5464" i="168"/>
  <c r="A5464" i="168"/>
  <c r="J5463" i="168"/>
  <c r="A5463" i="168"/>
  <c r="J5462" i="168"/>
  <c r="A5462" i="168"/>
  <c r="J5461" i="168"/>
  <c r="A5461" i="168"/>
  <c r="J5460" i="168"/>
  <c r="A5460" i="168"/>
  <c r="J5459" i="168"/>
  <c r="A5459" i="168"/>
  <c r="J5458" i="168"/>
  <c r="A5458" i="168"/>
  <c r="J5457" i="168"/>
  <c r="A5457" i="168"/>
  <c r="J5456" i="168"/>
  <c r="A5456" i="168"/>
  <c r="J5455" i="168"/>
  <c r="A5455" i="168"/>
  <c r="J5454" i="168"/>
  <c r="A5454" i="168"/>
  <c r="J5453" i="168"/>
  <c r="A5453" i="168"/>
  <c r="J5452" i="168"/>
  <c r="A5452" i="168"/>
  <c r="J5451" i="168"/>
  <c r="A5451" i="168"/>
  <c r="J5450" i="168"/>
  <c r="A5450" i="168"/>
  <c r="J5449" i="168"/>
  <c r="A5449" i="168"/>
  <c r="J5448" i="168"/>
  <c r="A5448" i="168"/>
  <c r="J5447" i="168"/>
  <c r="A5447" i="168"/>
  <c r="J5446" i="168"/>
  <c r="A5446" i="168"/>
  <c r="J5445" i="168"/>
  <c r="A5445" i="168"/>
  <c r="J5444" i="168"/>
  <c r="A5444" i="168"/>
  <c r="J5443" i="168"/>
  <c r="A5443" i="168"/>
  <c r="J5442" i="168"/>
  <c r="A5442" i="168"/>
  <c r="J5441" i="168"/>
  <c r="A5441" i="168"/>
  <c r="J5440" i="168"/>
  <c r="A5440" i="168"/>
  <c r="J5439" i="168"/>
  <c r="A5439" i="168"/>
  <c r="J5438" i="168"/>
  <c r="A5438" i="168"/>
  <c r="J5437" i="168"/>
  <c r="A5437" i="168"/>
  <c r="J5436" i="168"/>
  <c r="A5436" i="168"/>
  <c r="J5435" i="168"/>
  <c r="A5435" i="168"/>
  <c r="J5434" i="168"/>
  <c r="A5434" i="168"/>
  <c r="J5433" i="168"/>
  <c r="A5433" i="168"/>
  <c r="J5432" i="168"/>
  <c r="A5432" i="168"/>
  <c r="J5431" i="168"/>
  <c r="A5431" i="168"/>
  <c r="J5430" i="168"/>
  <c r="A5430" i="168"/>
  <c r="J5429" i="168"/>
  <c r="A5429" i="168"/>
  <c r="J5428" i="168"/>
  <c r="A5428" i="168"/>
  <c r="J5427" i="168"/>
  <c r="A5427" i="168"/>
  <c r="J5426" i="168"/>
  <c r="A5426" i="168"/>
  <c r="J5425" i="168"/>
  <c r="A5425" i="168"/>
  <c r="J5424" i="168"/>
  <c r="A5424" i="168"/>
  <c r="J5423" i="168"/>
  <c r="A5423" i="168"/>
  <c r="J5422" i="168"/>
  <c r="A5422" i="168"/>
  <c r="J5421" i="168"/>
  <c r="A5421" i="168"/>
  <c r="J5420" i="168"/>
  <c r="A5420" i="168"/>
  <c r="J5419" i="168"/>
  <c r="A5419" i="168"/>
  <c r="J5418" i="168"/>
  <c r="A5418" i="168"/>
  <c r="J5417" i="168"/>
  <c r="A5417" i="168"/>
  <c r="J5416" i="168"/>
  <c r="A5416" i="168"/>
  <c r="J5415" i="168"/>
  <c r="A5415" i="168"/>
  <c r="J5414" i="168"/>
  <c r="A5414" i="168"/>
  <c r="J5413" i="168"/>
  <c r="A5413" i="168"/>
  <c r="J5412" i="168"/>
  <c r="A5412" i="168"/>
  <c r="J5411" i="168"/>
  <c r="A5411" i="168"/>
  <c r="J5410" i="168"/>
  <c r="A5410" i="168"/>
  <c r="J5409" i="168"/>
  <c r="A5409" i="168"/>
  <c r="J5408" i="168"/>
  <c r="A5408" i="168"/>
  <c r="J5407" i="168"/>
  <c r="A5407" i="168"/>
  <c r="J5406" i="168"/>
  <c r="A5406" i="168"/>
  <c r="J5405" i="168"/>
  <c r="A5405" i="168"/>
  <c r="J5404" i="168"/>
  <c r="A5404" i="168"/>
  <c r="J5403" i="168"/>
  <c r="A5403" i="168"/>
  <c r="J5402" i="168"/>
  <c r="A5402" i="168"/>
  <c r="J5401" i="168"/>
  <c r="A5401" i="168"/>
  <c r="J5400" i="168"/>
  <c r="A5400" i="168"/>
  <c r="J5399" i="168"/>
  <c r="A5399" i="168"/>
  <c r="J5398" i="168"/>
  <c r="A5398" i="168"/>
  <c r="J5397" i="168"/>
  <c r="A5397" i="168"/>
  <c r="J5396" i="168"/>
  <c r="A5396" i="168"/>
  <c r="J5395" i="168"/>
  <c r="A5395" i="168"/>
  <c r="J5394" i="168"/>
  <c r="A5394" i="168"/>
  <c r="J5393" i="168"/>
  <c r="A5393" i="168"/>
  <c r="J5392" i="168"/>
  <c r="A5392" i="168"/>
  <c r="J5391" i="168"/>
  <c r="A5391" i="168"/>
  <c r="J5390" i="168"/>
  <c r="A5390" i="168"/>
  <c r="J5389" i="168"/>
  <c r="A5389" i="168"/>
  <c r="J5388" i="168"/>
  <c r="A5388" i="168"/>
  <c r="J5387" i="168"/>
  <c r="A5387" i="168"/>
  <c r="J5386" i="168"/>
  <c r="A5386" i="168"/>
  <c r="J5385" i="168"/>
  <c r="A5385" i="168"/>
  <c r="J5384" i="168"/>
  <c r="A5384" i="168"/>
  <c r="J5383" i="168"/>
  <c r="A5383" i="168"/>
  <c r="J5382" i="168"/>
  <c r="A5382" i="168"/>
  <c r="J5381" i="168"/>
  <c r="A5381" i="168"/>
  <c r="J5380" i="168"/>
  <c r="A5380" i="168"/>
  <c r="J5379" i="168"/>
  <c r="A5379" i="168"/>
  <c r="J5378" i="168"/>
  <c r="A5378" i="168"/>
  <c r="J5377" i="168"/>
  <c r="A5377" i="168"/>
  <c r="J5376" i="168"/>
  <c r="A5376" i="168"/>
  <c r="J5375" i="168"/>
  <c r="A5375" i="168"/>
  <c r="J5374" i="168"/>
  <c r="A5374" i="168"/>
  <c r="J5373" i="168"/>
  <c r="A5373" i="168"/>
  <c r="J5372" i="168"/>
  <c r="A5372" i="168"/>
  <c r="J5371" i="168"/>
  <c r="A5371" i="168"/>
  <c r="J5370" i="168"/>
  <c r="A5370" i="168"/>
  <c r="J5369" i="168"/>
  <c r="A5369" i="168"/>
  <c r="J5368" i="168"/>
  <c r="A5368" i="168"/>
  <c r="J5367" i="168"/>
  <c r="A5367" i="168"/>
  <c r="J5366" i="168"/>
  <c r="A5366" i="168"/>
  <c r="J5365" i="168"/>
  <c r="A5365" i="168"/>
  <c r="J5364" i="168"/>
  <c r="A5364" i="168"/>
  <c r="J5363" i="168"/>
  <c r="A5363" i="168"/>
  <c r="J5362" i="168"/>
  <c r="A5362" i="168"/>
  <c r="J5361" i="168"/>
  <c r="A5361" i="168"/>
  <c r="J5360" i="168"/>
  <c r="A5360" i="168"/>
  <c r="J5359" i="168"/>
  <c r="A5359" i="168"/>
  <c r="J5358" i="168"/>
  <c r="A5358" i="168"/>
  <c r="J5357" i="168"/>
  <c r="A5357" i="168"/>
  <c r="J5356" i="168"/>
  <c r="A5356" i="168"/>
  <c r="J5355" i="168"/>
  <c r="A5355" i="168"/>
  <c r="J5354" i="168"/>
  <c r="A5354" i="168"/>
  <c r="J5353" i="168"/>
  <c r="A5353" i="168"/>
  <c r="J5352" i="168"/>
  <c r="A5352" i="168"/>
  <c r="J5351" i="168"/>
  <c r="A5351" i="168"/>
  <c r="J5350" i="168"/>
  <c r="A5350" i="168"/>
  <c r="J5349" i="168"/>
  <c r="A5349" i="168"/>
  <c r="J5348" i="168"/>
  <c r="A5348" i="168"/>
  <c r="J5347" i="168"/>
  <c r="A5347" i="168"/>
  <c r="J5346" i="168"/>
  <c r="A5346" i="168"/>
  <c r="J5345" i="168"/>
  <c r="A5345" i="168"/>
  <c r="J5344" i="168"/>
  <c r="A5344" i="168"/>
  <c r="J5343" i="168"/>
  <c r="A5343" i="168"/>
  <c r="J5342" i="168"/>
  <c r="A5342" i="168"/>
  <c r="J5341" i="168"/>
  <c r="A5341" i="168"/>
  <c r="J5340" i="168"/>
  <c r="A5340" i="168"/>
  <c r="J5339" i="168"/>
  <c r="A5339" i="168"/>
  <c r="J5338" i="168"/>
  <c r="A5338" i="168"/>
  <c r="J5337" i="168"/>
  <c r="A5337" i="168"/>
  <c r="J5336" i="168"/>
  <c r="A5336" i="168"/>
  <c r="J5335" i="168"/>
  <c r="A5335" i="168"/>
  <c r="J5334" i="168"/>
  <c r="A5334" i="168"/>
  <c r="J5333" i="168"/>
  <c r="A5333" i="168"/>
  <c r="J5332" i="168"/>
  <c r="A5332" i="168"/>
  <c r="J5331" i="168"/>
  <c r="A5331" i="168"/>
  <c r="J5330" i="168"/>
  <c r="A5330" i="168"/>
  <c r="J5329" i="168"/>
  <c r="A5329" i="168"/>
  <c r="J5328" i="168"/>
  <c r="A5328" i="168"/>
  <c r="J5327" i="168"/>
  <c r="A5327" i="168"/>
  <c r="J5326" i="168"/>
  <c r="A5326" i="168"/>
  <c r="J5325" i="168"/>
  <c r="A5325" i="168"/>
  <c r="J5324" i="168"/>
  <c r="A5324" i="168"/>
  <c r="J5323" i="168"/>
  <c r="A5323" i="168"/>
  <c r="J5322" i="168"/>
  <c r="A5322" i="168"/>
  <c r="J5321" i="168"/>
  <c r="A5321" i="168"/>
  <c r="J5320" i="168"/>
  <c r="A5320" i="168"/>
  <c r="J5319" i="168"/>
  <c r="A5319" i="168"/>
  <c r="J5318" i="168"/>
  <c r="A5318" i="168"/>
  <c r="J5317" i="168"/>
  <c r="A5317" i="168"/>
  <c r="J5316" i="168"/>
  <c r="A5316" i="168"/>
  <c r="J5315" i="168"/>
  <c r="A5315" i="168"/>
  <c r="J5314" i="168"/>
  <c r="A5314" i="168"/>
  <c r="J5313" i="168"/>
  <c r="A5313" i="168"/>
  <c r="J5312" i="168"/>
  <c r="A5312" i="168"/>
  <c r="J5311" i="168"/>
  <c r="A5311" i="168"/>
  <c r="J5310" i="168"/>
  <c r="A5310" i="168"/>
  <c r="J5309" i="168"/>
  <c r="A5309" i="168"/>
  <c r="J5308" i="168"/>
  <c r="A5308" i="168"/>
  <c r="J5307" i="168"/>
  <c r="A5307" i="168"/>
  <c r="J5306" i="168"/>
  <c r="A5306" i="168"/>
  <c r="J5305" i="168"/>
  <c r="A5305" i="168"/>
  <c r="J5304" i="168"/>
  <c r="A5304" i="168"/>
  <c r="J5303" i="168"/>
  <c r="A5303" i="168"/>
  <c r="J5302" i="168"/>
  <c r="A5302" i="168"/>
  <c r="J5301" i="168"/>
  <c r="A5301" i="168"/>
  <c r="J5300" i="168"/>
  <c r="A5300" i="168"/>
  <c r="J5299" i="168"/>
  <c r="A5299" i="168"/>
  <c r="J5298" i="168"/>
  <c r="A5298" i="168"/>
  <c r="J5297" i="168"/>
  <c r="A5297" i="168"/>
  <c r="J5296" i="168"/>
  <c r="A5296" i="168"/>
  <c r="J5295" i="168"/>
  <c r="A5295" i="168"/>
  <c r="J5294" i="168"/>
  <c r="A5294" i="168"/>
  <c r="J5293" i="168"/>
  <c r="A5293" i="168"/>
  <c r="J5292" i="168"/>
  <c r="A5292" i="168"/>
  <c r="J5291" i="168"/>
  <c r="A5291" i="168"/>
  <c r="J5290" i="168"/>
  <c r="A5290" i="168"/>
  <c r="J5289" i="168"/>
  <c r="A5289" i="168"/>
  <c r="J5288" i="168"/>
  <c r="A5288" i="168"/>
  <c r="J5287" i="168"/>
  <c r="A5287" i="168"/>
  <c r="J5286" i="168"/>
  <c r="A5286" i="168"/>
  <c r="J5285" i="168"/>
  <c r="A5285" i="168"/>
  <c r="J5284" i="168"/>
  <c r="A5284" i="168"/>
  <c r="J5283" i="168"/>
  <c r="A5283" i="168"/>
  <c r="J5282" i="168"/>
  <c r="A5282" i="168"/>
  <c r="J5281" i="168"/>
  <c r="A5281" i="168"/>
  <c r="J5280" i="168"/>
  <c r="A5280" i="168"/>
  <c r="J5279" i="168"/>
  <c r="A5279" i="168"/>
  <c r="J5278" i="168"/>
  <c r="A5278" i="168"/>
  <c r="J5277" i="168"/>
  <c r="A5277" i="168"/>
  <c r="J5276" i="168"/>
  <c r="A5276" i="168"/>
  <c r="J5275" i="168"/>
  <c r="A5275" i="168"/>
  <c r="J5274" i="168"/>
  <c r="A5274" i="168"/>
  <c r="J5273" i="168"/>
  <c r="A5273" i="168"/>
  <c r="J5272" i="168"/>
  <c r="A5272" i="168"/>
  <c r="J5271" i="168"/>
  <c r="A5271" i="168"/>
  <c r="J5270" i="168"/>
  <c r="A5270" i="168"/>
  <c r="J5269" i="168"/>
  <c r="A5269" i="168"/>
  <c r="J5268" i="168"/>
  <c r="A5268" i="168"/>
  <c r="J5267" i="168"/>
  <c r="A5267" i="168"/>
  <c r="J5266" i="168"/>
  <c r="A5266" i="168"/>
  <c r="J5265" i="168"/>
  <c r="A5265" i="168"/>
  <c r="J5264" i="168"/>
  <c r="A5264" i="168"/>
  <c r="J5263" i="168"/>
  <c r="A5263" i="168"/>
  <c r="J5262" i="168"/>
  <c r="A5262" i="168"/>
  <c r="J5261" i="168"/>
  <c r="A5261" i="168"/>
  <c r="J5260" i="168"/>
  <c r="A5260" i="168"/>
  <c r="J5259" i="168"/>
  <c r="A5259" i="168"/>
  <c r="J5258" i="168"/>
  <c r="A5258" i="168"/>
  <c r="J5257" i="168"/>
  <c r="A5257" i="168"/>
  <c r="J5256" i="168"/>
  <c r="A5256" i="168"/>
  <c r="J5255" i="168"/>
  <c r="A5255" i="168"/>
  <c r="J5254" i="168"/>
  <c r="A5254" i="168"/>
  <c r="J5253" i="168"/>
  <c r="A5253" i="168"/>
  <c r="J5252" i="168"/>
  <c r="A5252" i="168"/>
  <c r="J5251" i="168"/>
  <c r="A5251" i="168"/>
  <c r="J5250" i="168"/>
  <c r="A5250" i="168"/>
  <c r="J5249" i="168"/>
  <c r="A5249" i="168"/>
  <c r="J5248" i="168"/>
  <c r="A5248" i="168"/>
  <c r="J5247" i="168"/>
  <c r="A5247" i="168"/>
  <c r="J5246" i="168"/>
  <c r="A5246" i="168"/>
  <c r="J5245" i="168"/>
  <c r="A5245" i="168"/>
  <c r="J5244" i="168"/>
  <c r="A5244" i="168"/>
  <c r="J5243" i="168"/>
  <c r="A5243" i="168"/>
  <c r="J5242" i="168"/>
  <c r="A5242" i="168"/>
  <c r="J5241" i="168"/>
  <c r="A5241" i="168"/>
  <c r="J5240" i="168"/>
  <c r="A5240" i="168"/>
  <c r="J5239" i="168"/>
  <c r="A5239" i="168"/>
  <c r="J5238" i="168"/>
  <c r="A5238" i="168"/>
  <c r="J5237" i="168"/>
  <c r="A5237" i="168"/>
  <c r="J5236" i="168"/>
  <c r="A5236" i="168"/>
  <c r="J5235" i="168"/>
  <c r="A5235" i="168"/>
  <c r="J5234" i="168"/>
  <c r="A5234" i="168"/>
  <c r="J5233" i="168"/>
  <c r="A5233" i="168"/>
  <c r="J5232" i="168"/>
  <c r="A5232" i="168"/>
  <c r="J5231" i="168"/>
  <c r="A5231" i="168"/>
  <c r="J5230" i="168"/>
  <c r="A5230" i="168"/>
  <c r="J5229" i="168"/>
  <c r="A5229" i="168"/>
  <c r="J5228" i="168"/>
  <c r="A5228" i="168"/>
  <c r="J5227" i="168"/>
  <c r="A5227" i="168"/>
  <c r="J5226" i="168"/>
  <c r="A5226" i="168"/>
  <c r="J5225" i="168"/>
  <c r="A5225" i="168"/>
  <c r="J5224" i="168"/>
  <c r="A5224" i="168"/>
  <c r="J5223" i="168"/>
  <c r="A5223" i="168"/>
  <c r="J5222" i="168"/>
  <c r="A5222" i="168"/>
  <c r="J5221" i="168"/>
  <c r="A5221" i="168"/>
  <c r="J5220" i="168"/>
  <c r="A5220" i="168"/>
  <c r="J5219" i="168"/>
  <c r="A5219" i="168"/>
  <c r="J5218" i="168"/>
  <c r="A5218" i="168"/>
  <c r="J5217" i="168"/>
  <c r="A5217" i="168"/>
  <c r="J5216" i="168"/>
  <c r="A5216" i="168"/>
  <c r="J5215" i="168"/>
  <c r="A5215" i="168"/>
  <c r="J5214" i="168"/>
  <c r="A5214" i="168"/>
  <c r="J5213" i="168"/>
  <c r="A5213" i="168"/>
  <c r="J5212" i="168"/>
  <c r="A5212" i="168"/>
  <c r="J5211" i="168"/>
  <c r="A5211" i="168"/>
  <c r="J5210" i="168"/>
  <c r="A5210" i="168"/>
  <c r="J5209" i="168"/>
  <c r="A5209" i="168"/>
  <c r="J5208" i="168"/>
  <c r="A5208" i="168"/>
  <c r="J5207" i="168"/>
  <c r="A5207" i="168"/>
  <c r="J5206" i="168"/>
  <c r="A5206" i="168"/>
  <c r="J5205" i="168"/>
  <c r="A5205" i="168"/>
  <c r="J5204" i="168"/>
  <c r="A5204" i="168"/>
  <c r="J5203" i="168"/>
  <c r="A5203" i="168"/>
  <c r="J5202" i="168"/>
  <c r="A5202" i="168"/>
  <c r="J5201" i="168"/>
  <c r="A5201" i="168"/>
  <c r="J5200" i="168"/>
  <c r="A5200" i="168"/>
  <c r="J5199" i="168"/>
  <c r="A5199" i="168"/>
  <c r="J5198" i="168"/>
  <c r="A5198" i="168"/>
  <c r="J5197" i="168"/>
  <c r="A5197" i="168"/>
  <c r="J5196" i="168"/>
  <c r="A5196" i="168"/>
  <c r="J5195" i="168"/>
  <c r="A5195" i="168"/>
  <c r="J5194" i="168"/>
  <c r="A5194" i="168"/>
  <c r="J5193" i="168"/>
  <c r="A5193" i="168"/>
  <c r="J5192" i="168"/>
  <c r="A5192" i="168"/>
  <c r="J5191" i="168"/>
  <c r="A5191" i="168"/>
  <c r="J5190" i="168"/>
  <c r="A5190" i="168"/>
  <c r="J5189" i="168"/>
  <c r="A5189" i="168"/>
  <c r="J5188" i="168"/>
  <c r="A5188" i="168"/>
  <c r="J5187" i="168"/>
  <c r="A5187" i="168"/>
  <c r="J5186" i="168"/>
  <c r="A5186" i="168"/>
  <c r="J5185" i="168"/>
  <c r="A5185" i="168"/>
  <c r="J5184" i="168"/>
  <c r="A5184" i="168"/>
  <c r="J5183" i="168"/>
  <c r="A5183" i="168"/>
  <c r="J5182" i="168"/>
  <c r="A5182" i="168"/>
  <c r="J5181" i="168"/>
  <c r="A5181" i="168"/>
  <c r="J5180" i="168"/>
  <c r="A5180" i="168"/>
  <c r="J5179" i="168"/>
  <c r="A5179" i="168"/>
  <c r="J5178" i="168"/>
  <c r="A5178" i="168"/>
  <c r="J5177" i="168"/>
  <c r="A5177" i="168"/>
  <c r="J5176" i="168"/>
  <c r="A5176" i="168"/>
  <c r="J5175" i="168"/>
  <c r="A5175" i="168"/>
  <c r="J5174" i="168"/>
  <c r="A5174" i="168"/>
  <c r="J5173" i="168"/>
  <c r="A5173" i="168"/>
  <c r="J5172" i="168"/>
  <c r="A5172" i="168"/>
  <c r="J5171" i="168"/>
  <c r="A5171" i="168"/>
  <c r="J5170" i="168"/>
  <c r="A5170" i="168"/>
  <c r="J5169" i="168"/>
  <c r="A5169" i="168"/>
  <c r="J5168" i="168"/>
  <c r="A5168" i="168"/>
  <c r="J5167" i="168"/>
  <c r="A5167" i="168"/>
  <c r="J5166" i="168"/>
  <c r="A5166" i="168"/>
  <c r="J5165" i="168"/>
  <c r="A5165" i="168"/>
  <c r="J5164" i="168"/>
  <c r="A5164" i="168"/>
  <c r="J5163" i="168"/>
  <c r="A5163" i="168"/>
  <c r="J5162" i="168"/>
  <c r="A5162" i="168"/>
  <c r="J5161" i="168"/>
  <c r="A5161" i="168"/>
  <c r="J5160" i="168"/>
  <c r="A5160" i="168"/>
  <c r="J5159" i="168"/>
  <c r="A5159" i="168"/>
  <c r="J5158" i="168"/>
  <c r="A5158" i="168"/>
  <c r="J5157" i="168"/>
  <c r="A5157" i="168"/>
  <c r="J5156" i="168"/>
  <c r="A5156" i="168"/>
  <c r="J5155" i="168"/>
  <c r="A5155" i="168"/>
  <c r="J5154" i="168"/>
  <c r="A5154" i="168"/>
  <c r="J5153" i="168"/>
  <c r="A5153" i="168"/>
  <c r="J5152" i="168"/>
  <c r="A5152" i="168"/>
  <c r="J5151" i="168"/>
  <c r="A5151" i="168"/>
  <c r="J5150" i="168"/>
  <c r="A5150" i="168"/>
  <c r="J5149" i="168"/>
  <c r="A5149" i="168"/>
  <c r="J5148" i="168"/>
  <c r="A5148" i="168"/>
  <c r="J5147" i="168"/>
  <c r="A5147" i="168"/>
  <c r="J5146" i="168"/>
  <c r="A5146" i="168"/>
  <c r="J5145" i="168"/>
  <c r="A5145" i="168"/>
  <c r="J5144" i="168"/>
  <c r="A5144" i="168"/>
  <c r="J5143" i="168"/>
  <c r="A5143" i="168"/>
  <c r="J5142" i="168"/>
  <c r="A5142" i="168"/>
  <c r="J5141" i="168"/>
  <c r="A5141" i="168"/>
  <c r="J5140" i="168"/>
  <c r="A5140" i="168"/>
  <c r="J5139" i="168"/>
  <c r="A5139" i="168"/>
  <c r="J5138" i="168"/>
  <c r="A5138" i="168"/>
  <c r="J5137" i="168"/>
  <c r="A5137" i="168"/>
  <c r="J5136" i="168"/>
  <c r="A5136" i="168"/>
  <c r="J5135" i="168"/>
  <c r="A5135" i="168"/>
  <c r="J5134" i="168"/>
  <c r="A5134" i="168"/>
  <c r="J5133" i="168"/>
  <c r="A5133" i="168"/>
  <c r="J5132" i="168"/>
  <c r="A5132" i="168"/>
  <c r="J5131" i="168"/>
  <c r="A5131" i="168"/>
  <c r="J5130" i="168"/>
  <c r="A5130" i="168"/>
  <c r="J5129" i="168"/>
  <c r="A5129" i="168"/>
  <c r="J5128" i="168"/>
  <c r="A5128" i="168"/>
  <c r="J5127" i="168"/>
  <c r="A5127" i="168"/>
  <c r="J5126" i="168"/>
  <c r="A5126" i="168"/>
  <c r="J5125" i="168"/>
  <c r="A5125" i="168"/>
  <c r="J5124" i="168"/>
  <c r="A5124" i="168"/>
  <c r="J5123" i="168"/>
  <c r="A5123" i="168"/>
  <c r="J5122" i="168"/>
  <c r="A5122" i="168"/>
  <c r="J5121" i="168"/>
  <c r="A5121" i="168"/>
  <c r="J5120" i="168"/>
  <c r="A5120" i="168"/>
  <c r="J5119" i="168"/>
  <c r="A5119" i="168"/>
  <c r="J5118" i="168"/>
  <c r="A5118" i="168"/>
  <c r="J5117" i="168"/>
  <c r="A5117" i="168"/>
  <c r="J5116" i="168"/>
  <c r="A5116" i="168"/>
  <c r="J5115" i="168"/>
  <c r="A5115" i="168"/>
  <c r="J5114" i="168"/>
  <c r="A5114" i="168"/>
  <c r="J5113" i="168"/>
  <c r="A5113" i="168"/>
  <c r="J5112" i="168"/>
  <c r="A5112" i="168"/>
  <c r="J5111" i="168"/>
  <c r="A5111" i="168"/>
  <c r="J5110" i="168"/>
  <c r="A5110" i="168"/>
  <c r="J5109" i="168"/>
  <c r="A5109" i="168"/>
  <c r="J5108" i="168"/>
  <c r="A5108" i="168"/>
  <c r="J5107" i="168"/>
  <c r="A5107" i="168"/>
  <c r="J5106" i="168"/>
  <c r="A5106" i="168"/>
  <c r="J5105" i="168"/>
  <c r="A5105" i="168"/>
  <c r="J5104" i="168"/>
  <c r="A5104" i="168"/>
  <c r="J5103" i="168"/>
  <c r="A5103" i="168"/>
  <c r="J5102" i="168"/>
  <c r="A5102" i="168"/>
  <c r="J5101" i="168"/>
  <c r="A5101" i="168"/>
  <c r="J5100" i="168"/>
  <c r="A5100" i="168"/>
  <c r="J5099" i="168"/>
  <c r="A5099" i="168"/>
  <c r="J5098" i="168"/>
  <c r="A5098" i="168"/>
  <c r="J5097" i="168"/>
  <c r="A5097" i="168"/>
  <c r="J5096" i="168"/>
  <c r="A5096" i="168"/>
  <c r="J5095" i="168"/>
  <c r="A5095" i="168"/>
  <c r="J5094" i="168"/>
  <c r="A5094" i="168"/>
  <c r="J5093" i="168"/>
  <c r="A5093" i="168"/>
  <c r="J5092" i="168"/>
  <c r="A5092" i="168"/>
  <c r="J5091" i="168"/>
  <c r="A5091" i="168"/>
  <c r="J5090" i="168"/>
  <c r="A5090" i="168"/>
  <c r="J5089" i="168"/>
  <c r="A5089" i="168"/>
  <c r="J5088" i="168"/>
  <c r="A5088" i="168"/>
  <c r="J5087" i="168"/>
  <c r="A5087" i="168"/>
  <c r="J5086" i="168"/>
  <c r="A5086" i="168"/>
  <c r="J5085" i="168"/>
  <c r="A5085" i="168"/>
  <c r="J5084" i="168"/>
  <c r="A5084" i="168"/>
  <c r="J5083" i="168"/>
  <c r="A5083" i="168"/>
  <c r="J5082" i="168"/>
  <c r="A5082" i="168"/>
  <c r="J5081" i="168"/>
  <c r="A5081" i="168"/>
  <c r="J5080" i="168"/>
  <c r="A5080" i="168"/>
  <c r="J5079" i="168"/>
  <c r="A5079" i="168"/>
  <c r="J5078" i="168"/>
  <c r="A5078" i="168"/>
  <c r="J5077" i="168"/>
  <c r="A5077" i="168"/>
  <c r="J5076" i="168"/>
  <c r="A5076" i="168"/>
  <c r="J5075" i="168"/>
  <c r="A5075" i="168"/>
  <c r="J5074" i="168"/>
  <c r="A5074" i="168"/>
  <c r="J5073" i="168"/>
  <c r="A5073" i="168"/>
  <c r="J5072" i="168"/>
  <c r="A5072" i="168"/>
  <c r="J5071" i="168"/>
  <c r="A5071" i="168"/>
  <c r="J5070" i="168"/>
  <c r="A5070" i="168"/>
  <c r="J5069" i="168"/>
  <c r="A5069" i="168"/>
  <c r="J5068" i="168"/>
  <c r="A5068" i="168"/>
  <c r="J5067" i="168"/>
  <c r="A5067" i="168"/>
  <c r="J5066" i="168"/>
  <c r="A5066" i="168"/>
  <c r="J5065" i="168"/>
  <c r="A5065" i="168"/>
  <c r="J5064" i="168"/>
  <c r="A5064" i="168"/>
  <c r="J5063" i="168"/>
  <c r="A5063" i="168"/>
  <c r="J5062" i="168"/>
  <c r="A5062" i="168"/>
  <c r="J5061" i="168"/>
  <c r="A5061" i="168"/>
  <c r="J5060" i="168"/>
  <c r="A5060" i="168"/>
  <c r="J5059" i="168"/>
  <c r="A5059" i="168"/>
  <c r="J5058" i="168"/>
  <c r="A5058" i="168"/>
  <c r="J5057" i="168"/>
  <c r="A5057" i="168"/>
  <c r="J5056" i="168"/>
  <c r="A5056" i="168"/>
  <c r="J5055" i="168"/>
  <c r="A5055" i="168"/>
  <c r="J5054" i="168"/>
  <c r="A5054" i="168"/>
  <c r="J5053" i="168"/>
  <c r="A5053" i="168"/>
  <c r="J5052" i="168"/>
  <c r="A5052" i="168"/>
  <c r="J5051" i="168"/>
  <c r="A5051" i="168"/>
  <c r="J5050" i="168"/>
  <c r="A5050" i="168"/>
  <c r="J5049" i="168"/>
  <c r="A5049" i="168"/>
  <c r="J5048" i="168"/>
  <c r="A5048" i="168"/>
  <c r="J5047" i="168"/>
  <c r="A5047" i="168"/>
  <c r="J5046" i="168"/>
  <c r="A5046" i="168"/>
  <c r="J5045" i="168"/>
  <c r="A5045" i="168"/>
  <c r="J5044" i="168"/>
  <c r="A5044" i="168"/>
  <c r="J5043" i="168"/>
  <c r="A5043" i="168"/>
  <c r="J5042" i="168"/>
  <c r="A5042" i="168"/>
  <c r="J5041" i="168"/>
  <c r="A5041" i="168"/>
  <c r="J5040" i="168"/>
  <c r="A5040" i="168"/>
  <c r="J5039" i="168"/>
  <c r="A5039" i="168"/>
  <c r="J5038" i="168"/>
  <c r="A5038" i="168"/>
  <c r="J5037" i="168"/>
  <c r="A5037" i="168"/>
  <c r="J5036" i="168"/>
  <c r="A5036" i="168"/>
  <c r="J5035" i="168"/>
  <c r="A5035" i="168"/>
  <c r="J5034" i="168"/>
  <c r="A5034" i="168"/>
  <c r="J5033" i="168"/>
  <c r="A5033" i="168"/>
  <c r="J5032" i="168"/>
  <c r="A5032" i="168"/>
  <c r="J5031" i="168"/>
  <c r="A5031" i="168"/>
  <c r="J5030" i="168"/>
  <c r="A5030" i="168"/>
  <c r="J5029" i="168"/>
  <c r="A5029" i="168"/>
  <c r="J5028" i="168"/>
  <c r="A5028" i="168"/>
  <c r="J5027" i="168"/>
  <c r="A5027" i="168"/>
  <c r="J5026" i="168"/>
  <c r="A5026" i="168"/>
  <c r="J5025" i="168"/>
  <c r="A5025" i="168"/>
  <c r="J5024" i="168"/>
  <c r="A5024" i="168"/>
  <c r="J5023" i="168"/>
  <c r="A5023" i="168"/>
  <c r="J5022" i="168"/>
  <c r="A5022" i="168"/>
  <c r="J5021" i="168"/>
  <c r="A5021" i="168"/>
  <c r="J5020" i="168"/>
  <c r="A5020" i="168"/>
  <c r="J5019" i="168"/>
  <c r="A5019" i="168"/>
  <c r="J5018" i="168"/>
  <c r="A5018" i="168"/>
  <c r="J5017" i="168"/>
  <c r="A5017" i="168"/>
  <c r="J5016" i="168"/>
  <c r="A5016" i="168"/>
  <c r="J5015" i="168"/>
  <c r="A5015" i="168"/>
  <c r="J5014" i="168"/>
  <c r="A5014" i="168"/>
  <c r="J5013" i="168"/>
  <c r="A5013" i="168"/>
  <c r="J5012" i="168"/>
  <c r="A5012" i="168"/>
  <c r="J5011" i="168"/>
  <c r="A5011" i="168"/>
  <c r="J5010" i="168"/>
  <c r="A5010" i="168"/>
  <c r="J5009" i="168"/>
  <c r="A5009" i="168"/>
  <c r="J5008" i="168"/>
  <c r="A5008" i="168"/>
  <c r="J5007" i="168"/>
  <c r="A5007" i="168"/>
  <c r="J5006" i="168"/>
  <c r="A5006" i="168"/>
  <c r="J5005" i="168"/>
  <c r="A5005" i="168"/>
  <c r="J5004" i="168"/>
  <c r="A5004" i="168"/>
  <c r="J5003" i="168"/>
  <c r="A5003" i="168"/>
  <c r="J5002" i="168"/>
  <c r="A5002" i="168"/>
  <c r="J5001" i="168"/>
  <c r="A5001" i="168"/>
  <c r="J5000" i="168"/>
  <c r="A5000" i="168"/>
  <c r="J4999" i="168"/>
  <c r="A4999" i="168"/>
  <c r="J4998" i="168"/>
  <c r="A4998" i="168"/>
  <c r="J4997" i="168"/>
  <c r="A4997" i="168"/>
  <c r="J4996" i="168"/>
  <c r="A4996" i="168"/>
  <c r="J4995" i="168"/>
  <c r="A4995" i="168"/>
  <c r="J4994" i="168"/>
  <c r="A4994" i="168"/>
  <c r="J4993" i="168"/>
  <c r="A4993" i="168"/>
  <c r="J4992" i="168"/>
  <c r="A4992" i="168"/>
  <c r="J4991" i="168"/>
  <c r="A4991" i="168"/>
  <c r="J4990" i="168"/>
  <c r="A4990" i="168"/>
  <c r="J4989" i="168"/>
  <c r="A4989" i="168"/>
  <c r="J4988" i="168"/>
  <c r="A4988" i="168"/>
  <c r="J4987" i="168"/>
  <c r="A4987" i="168"/>
  <c r="J4986" i="168"/>
  <c r="A4986" i="168"/>
  <c r="J4985" i="168"/>
  <c r="A4985" i="168"/>
  <c r="J4984" i="168"/>
  <c r="A4984" i="168"/>
  <c r="J4983" i="168"/>
  <c r="A4983" i="168"/>
  <c r="J4982" i="168"/>
  <c r="A4982" i="168"/>
  <c r="J4981" i="168"/>
  <c r="A4981" i="168"/>
  <c r="J4980" i="168"/>
  <c r="A4980" i="168"/>
  <c r="J4979" i="168"/>
  <c r="A4979" i="168"/>
  <c r="J4978" i="168"/>
  <c r="A4978" i="168"/>
  <c r="J4977" i="168"/>
  <c r="A4977" i="168"/>
  <c r="J4976" i="168"/>
  <c r="A4976" i="168"/>
  <c r="J4975" i="168"/>
  <c r="A4975" i="168"/>
  <c r="J4974" i="168"/>
  <c r="A4974" i="168"/>
  <c r="J4973" i="168"/>
  <c r="A4973" i="168"/>
  <c r="J4972" i="168"/>
  <c r="A4972" i="168"/>
  <c r="J4971" i="168"/>
  <c r="A4971" i="168"/>
  <c r="J4970" i="168"/>
  <c r="A4970" i="168"/>
  <c r="J4969" i="168"/>
  <c r="A4969" i="168"/>
  <c r="J4968" i="168"/>
  <c r="A4968" i="168"/>
  <c r="J4967" i="168"/>
  <c r="A4967" i="168"/>
  <c r="J4966" i="168"/>
  <c r="A4966" i="168"/>
  <c r="J4965" i="168"/>
  <c r="A4965" i="168"/>
  <c r="J4964" i="168"/>
  <c r="A4964" i="168"/>
  <c r="J4963" i="168"/>
  <c r="A4963" i="168"/>
  <c r="J4962" i="168"/>
  <c r="A4962" i="168"/>
  <c r="J4961" i="168"/>
  <c r="A4961" i="168"/>
  <c r="J4960" i="168"/>
  <c r="A4960" i="168"/>
  <c r="J4959" i="168"/>
  <c r="A4959" i="168"/>
  <c r="J4958" i="168"/>
  <c r="A4958" i="168"/>
  <c r="J4957" i="168"/>
  <c r="A4957" i="168"/>
  <c r="J4956" i="168"/>
  <c r="A4956" i="168"/>
  <c r="J4955" i="168"/>
  <c r="A4955" i="168"/>
  <c r="J4954" i="168"/>
  <c r="A4954" i="168"/>
  <c r="J4953" i="168"/>
  <c r="A4953" i="168"/>
  <c r="J4952" i="168"/>
  <c r="A4952" i="168"/>
  <c r="J4951" i="168"/>
  <c r="A4951" i="168"/>
  <c r="J4950" i="168"/>
  <c r="A4950" i="168"/>
  <c r="J4949" i="168"/>
  <c r="A4949" i="168"/>
  <c r="J4948" i="168"/>
  <c r="A4948" i="168"/>
  <c r="J4947" i="168"/>
  <c r="A4947" i="168"/>
  <c r="J4946" i="168"/>
  <c r="A4946" i="168"/>
  <c r="J4945" i="168"/>
  <c r="A4945" i="168"/>
  <c r="J4944" i="168"/>
  <c r="A4944" i="168"/>
  <c r="J4943" i="168"/>
  <c r="A4943" i="168"/>
  <c r="J4942" i="168"/>
  <c r="A4942" i="168"/>
  <c r="J4941" i="168"/>
  <c r="A4941" i="168"/>
  <c r="J4940" i="168"/>
  <c r="A4940" i="168"/>
  <c r="J4939" i="168"/>
  <c r="A4939" i="168"/>
  <c r="J4938" i="168"/>
  <c r="A4938" i="168"/>
  <c r="J4937" i="168"/>
  <c r="A4937" i="168"/>
  <c r="J4936" i="168"/>
  <c r="A4936" i="168"/>
  <c r="J4935" i="168"/>
  <c r="A4935" i="168"/>
  <c r="J4934" i="168"/>
  <c r="A4934" i="168"/>
  <c r="J4933" i="168"/>
  <c r="A4933" i="168"/>
  <c r="J4932" i="168"/>
  <c r="A4932" i="168"/>
  <c r="J4931" i="168"/>
  <c r="A4931" i="168"/>
  <c r="J4930" i="168"/>
  <c r="A4930" i="168"/>
  <c r="J4929" i="168"/>
  <c r="A4929" i="168"/>
  <c r="J4928" i="168"/>
  <c r="A4928" i="168"/>
  <c r="J4927" i="168"/>
  <c r="A4927" i="168"/>
  <c r="J4926" i="168"/>
  <c r="A4926" i="168"/>
  <c r="J4925" i="168"/>
  <c r="A4925" i="168"/>
  <c r="J4924" i="168"/>
  <c r="A4924" i="168"/>
  <c r="J4923" i="168"/>
  <c r="A4923" i="168"/>
  <c r="J4922" i="168"/>
  <c r="A4922" i="168"/>
  <c r="J4921" i="168"/>
  <c r="A4921" i="168"/>
  <c r="J4920" i="168"/>
  <c r="A4920" i="168"/>
  <c r="J4919" i="168"/>
  <c r="A4919" i="168"/>
  <c r="J4918" i="168"/>
  <c r="A4918" i="168"/>
  <c r="J4917" i="168"/>
  <c r="A4917" i="168"/>
  <c r="J4916" i="168"/>
  <c r="A4916" i="168"/>
  <c r="J4915" i="168"/>
  <c r="A4915" i="168"/>
  <c r="J4914" i="168"/>
  <c r="A4914" i="168"/>
  <c r="J4913" i="168"/>
  <c r="A4913" i="168"/>
  <c r="J4912" i="168"/>
  <c r="A4912" i="168"/>
  <c r="J4911" i="168"/>
  <c r="A4911" i="168"/>
  <c r="J4910" i="168"/>
  <c r="A4910" i="168"/>
  <c r="J4909" i="168"/>
  <c r="A4909" i="168"/>
  <c r="J4908" i="168"/>
  <c r="A4908" i="168"/>
  <c r="J4907" i="168"/>
  <c r="A4907" i="168"/>
  <c r="J4906" i="168"/>
  <c r="A4906" i="168"/>
  <c r="J4905" i="168"/>
  <c r="A4905" i="168"/>
  <c r="J4904" i="168"/>
  <c r="A4904" i="168"/>
  <c r="J4903" i="168"/>
  <c r="A4903" i="168"/>
  <c r="J4902" i="168"/>
  <c r="A4902" i="168"/>
  <c r="J4901" i="168"/>
  <c r="A4901" i="168"/>
  <c r="J4900" i="168"/>
  <c r="A4900" i="168"/>
  <c r="J4899" i="168"/>
  <c r="A4899" i="168"/>
  <c r="J4898" i="168"/>
  <c r="A4898" i="168"/>
  <c r="J4897" i="168"/>
  <c r="A4897" i="168"/>
  <c r="J4896" i="168"/>
  <c r="A4896" i="168"/>
  <c r="J4895" i="168"/>
  <c r="A4895" i="168"/>
  <c r="J4894" i="168"/>
  <c r="A4894" i="168"/>
  <c r="J4893" i="168"/>
  <c r="A4893" i="168"/>
  <c r="J4892" i="168"/>
  <c r="A4892" i="168"/>
  <c r="J4891" i="168"/>
  <c r="A4891" i="168"/>
  <c r="J4890" i="168"/>
  <c r="A4890" i="168"/>
  <c r="J4889" i="168"/>
  <c r="A4889" i="168"/>
  <c r="J4888" i="168"/>
  <c r="A4888" i="168"/>
  <c r="J4887" i="168"/>
  <c r="A4887" i="168"/>
  <c r="J4886" i="168"/>
  <c r="A4886" i="168"/>
  <c r="J4885" i="168"/>
  <c r="A4885" i="168"/>
  <c r="J4884" i="168"/>
  <c r="A4884" i="168"/>
  <c r="J4883" i="168"/>
  <c r="A4883" i="168"/>
  <c r="J4882" i="168"/>
  <c r="A4882" i="168"/>
  <c r="J4881" i="168"/>
  <c r="A4881" i="168"/>
  <c r="J4880" i="168"/>
  <c r="A4880" i="168"/>
  <c r="J4879" i="168"/>
  <c r="A4879" i="168"/>
  <c r="J4878" i="168"/>
  <c r="A4878" i="168"/>
  <c r="J4877" i="168"/>
  <c r="A4877" i="168"/>
  <c r="J4876" i="168"/>
  <c r="A4876" i="168"/>
  <c r="J4875" i="168"/>
  <c r="A4875" i="168"/>
  <c r="J4874" i="168"/>
  <c r="A4874" i="168"/>
  <c r="J4873" i="168"/>
  <c r="A4873" i="168"/>
  <c r="J4872" i="168"/>
  <c r="A4872" i="168"/>
  <c r="J4871" i="168"/>
  <c r="A4871" i="168"/>
  <c r="J4870" i="168"/>
  <c r="A4870" i="168"/>
  <c r="J4869" i="168"/>
  <c r="A4869" i="168"/>
  <c r="J4868" i="168"/>
  <c r="A4868" i="168"/>
  <c r="J4867" i="168"/>
  <c r="A4867" i="168"/>
  <c r="J4866" i="168"/>
  <c r="A4866" i="168"/>
  <c r="J4865" i="168"/>
  <c r="A4865" i="168"/>
  <c r="J4864" i="168"/>
  <c r="A4864" i="168"/>
  <c r="J4863" i="168"/>
  <c r="A4863" i="168"/>
  <c r="J4862" i="168"/>
  <c r="A4862" i="168"/>
  <c r="J4861" i="168"/>
  <c r="A4861" i="168"/>
  <c r="J4860" i="168"/>
  <c r="A4860" i="168"/>
  <c r="J4859" i="168"/>
  <c r="A4859" i="168"/>
  <c r="J4858" i="168"/>
  <c r="A4858" i="168"/>
  <c r="J4857" i="168"/>
  <c r="A4857" i="168"/>
  <c r="J4856" i="168"/>
  <c r="A4856" i="168"/>
  <c r="J4855" i="168"/>
  <c r="A4855" i="168"/>
  <c r="J4854" i="168"/>
  <c r="A4854" i="168"/>
  <c r="J4853" i="168"/>
  <c r="A4853" i="168"/>
  <c r="J4852" i="168"/>
  <c r="A4852" i="168"/>
  <c r="J4851" i="168"/>
  <c r="A4851" i="168"/>
  <c r="J4850" i="168"/>
  <c r="A4850" i="168"/>
  <c r="J4849" i="168"/>
  <c r="A4849" i="168"/>
  <c r="J4848" i="168"/>
  <c r="A4848" i="168"/>
  <c r="J4847" i="168"/>
  <c r="A4847" i="168"/>
  <c r="J4846" i="168"/>
  <c r="A4846" i="168"/>
  <c r="J4845" i="168"/>
  <c r="A4845" i="168"/>
  <c r="J4844" i="168"/>
  <c r="A4844" i="168"/>
  <c r="J4843" i="168"/>
  <c r="A4843" i="168"/>
  <c r="J4842" i="168"/>
  <c r="A4842" i="168"/>
  <c r="J4841" i="168"/>
  <c r="A4841" i="168"/>
  <c r="J4840" i="168"/>
  <c r="A4840" i="168"/>
  <c r="J4839" i="168"/>
  <c r="A4839" i="168"/>
  <c r="J4838" i="168"/>
  <c r="A4838" i="168"/>
  <c r="J4837" i="168"/>
  <c r="A4837" i="168"/>
  <c r="J4836" i="168"/>
  <c r="A4836" i="168"/>
  <c r="J4835" i="168"/>
  <c r="A4835" i="168"/>
  <c r="J4834" i="168"/>
  <c r="A4834" i="168"/>
  <c r="J4833" i="168"/>
  <c r="A4833" i="168"/>
  <c r="J4832" i="168"/>
  <c r="A4832" i="168"/>
  <c r="J4831" i="168"/>
  <c r="A4831" i="168"/>
  <c r="J4830" i="168"/>
  <c r="A4830" i="168"/>
  <c r="J4829" i="168"/>
  <c r="A4829" i="168"/>
  <c r="J4828" i="168"/>
  <c r="A4828" i="168"/>
  <c r="J4827" i="168"/>
  <c r="A4827" i="168"/>
  <c r="J4826" i="168"/>
  <c r="A4826" i="168"/>
  <c r="J4825" i="168"/>
  <c r="A4825" i="168"/>
  <c r="J4824" i="168"/>
  <c r="A4824" i="168"/>
  <c r="J4823" i="168"/>
  <c r="A4823" i="168"/>
  <c r="J4822" i="168"/>
  <c r="A4822" i="168"/>
  <c r="J4821" i="168"/>
  <c r="A4821" i="168"/>
  <c r="J4820" i="168"/>
  <c r="A4820" i="168"/>
  <c r="J4819" i="168"/>
  <c r="A4819" i="168"/>
  <c r="J4818" i="168"/>
  <c r="A4818" i="168"/>
  <c r="J4817" i="168"/>
  <c r="A4817" i="168"/>
  <c r="J4816" i="168"/>
  <c r="A4816" i="168"/>
  <c r="J4815" i="168"/>
  <c r="A4815" i="168"/>
  <c r="J4814" i="168"/>
  <c r="A4814" i="168"/>
  <c r="J4813" i="168"/>
  <c r="A4813" i="168"/>
  <c r="J4812" i="168"/>
  <c r="A4812" i="168"/>
  <c r="J4811" i="168"/>
  <c r="A4811" i="168"/>
  <c r="J4810" i="168"/>
  <c r="A4810" i="168"/>
  <c r="J4809" i="168"/>
  <c r="A4809" i="168"/>
  <c r="J4808" i="168"/>
  <c r="A4808" i="168"/>
  <c r="J4807" i="168"/>
  <c r="A4807" i="168"/>
  <c r="J4806" i="168"/>
  <c r="A4806" i="168"/>
  <c r="J4805" i="168"/>
  <c r="A4805" i="168"/>
  <c r="J4804" i="168"/>
  <c r="A4804" i="168"/>
  <c r="J4803" i="168"/>
  <c r="A4803" i="168"/>
  <c r="J4802" i="168"/>
  <c r="A4802" i="168"/>
  <c r="J4801" i="168"/>
  <c r="A4801" i="168"/>
  <c r="J4800" i="168"/>
  <c r="A4800" i="168"/>
  <c r="J4799" i="168"/>
  <c r="A4799" i="168"/>
  <c r="J4798" i="168"/>
  <c r="A4798" i="168"/>
  <c r="J4797" i="168"/>
  <c r="A4797" i="168"/>
  <c r="J4796" i="168"/>
  <c r="A4796" i="168"/>
  <c r="J4795" i="168"/>
  <c r="A4795" i="168"/>
  <c r="J4794" i="168"/>
  <c r="A4794" i="168"/>
  <c r="J4793" i="168"/>
  <c r="A4793" i="168"/>
  <c r="J4792" i="168"/>
  <c r="A4792" i="168"/>
  <c r="J4791" i="168"/>
  <c r="A4791" i="168"/>
  <c r="J4790" i="168"/>
  <c r="A4790" i="168"/>
  <c r="J4789" i="168"/>
  <c r="A4789" i="168"/>
  <c r="J4788" i="168"/>
  <c r="A4788" i="168"/>
  <c r="J4787" i="168"/>
  <c r="A4787" i="168"/>
  <c r="J4786" i="168"/>
  <c r="A4786" i="168"/>
  <c r="J4785" i="168"/>
  <c r="A4785" i="168"/>
  <c r="J4784" i="168"/>
  <c r="A4784" i="168"/>
  <c r="J4783" i="168"/>
  <c r="A4783" i="168"/>
  <c r="J4782" i="168"/>
  <c r="A4782" i="168"/>
  <c r="J4781" i="168"/>
  <c r="A4781" i="168"/>
  <c r="J4780" i="168"/>
  <c r="A4780" i="168"/>
  <c r="J4779" i="168"/>
  <c r="A4779" i="168"/>
  <c r="J4778" i="168"/>
  <c r="A4778" i="168"/>
  <c r="J4777" i="168"/>
  <c r="A4777" i="168"/>
  <c r="J4776" i="168"/>
  <c r="A4776" i="168"/>
  <c r="J4775" i="168"/>
  <c r="A4775" i="168"/>
  <c r="J4774" i="168"/>
  <c r="A4774" i="168"/>
  <c r="J4773" i="168"/>
  <c r="A4773" i="168"/>
  <c r="J4772" i="168"/>
  <c r="A4772" i="168"/>
  <c r="J4771" i="168"/>
  <c r="A4771" i="168"/>
  <c r="J4770" i="168"/>
  <c r="A4770" i="168"/>
  <c r="J4769" i="168"/>
  <c r="A4769" i="168"/>
  <c r="J4768" i="168"/>
  <c r="A4768" i="168"/>
  <c r="J4767" i="168"/>
  <c r="A4767" i="168"/>
  <c r="J4766" i="168"/>
  <c r="A4766" i="168"/>
  <c r="J4765" i="168"/>
  <c r="A4765" i="168"/>
  <c r="J4764" i="168"/>
  <c r="A4764" i="168"/>
  <c r="J4763" i="168"/>
  <c r="A4763" i="168"/>
  <c r="J4762" i="168"/>
  <c r="A4762" i="168"/>
  <c r="J4761" i="168"/>
  <c r="A4761" i="168"/>
  <c r="J4760" i="168"/>
  <c r="A4760" i="168"/>
  <c r="J4759" i="168"/>
  <c r="A4759" i="168"/>
  <c r="J4758" i="168"/>
  <c r="A4758" i="168"/>
  <c r="J4757" i="168"/>
  <c r="A4757" i="168"/>
  <c r="J4756" i="168"/>
  <c r="A4756" i="168"/>
  <c r="J4755" i="168"/>
  <c r="A4755" i="168"/>
  <c r="J4754" i="168"/>
  <c r="A4754" i="168"/>
  <c r="J4753" i="168"/>
  <c r="A4753" i="168"/>
  <c r="J4752" i="168"/>
  <c r="A4752" i="168"/>
  <c r="J4751" i="168"/>
  <c r="A4751" i="168"/>
  <c r="J4750" i="168"/>
  <c r="A4750" i="168"/>
  <c r="J4749" i="168"/>
  <c r="A4749" i="168"/>
  <c r="J4748" i="168"/>
  <c r="A4748" i="168"/>
  <c r="J4747" i="168"/>
  <c r="A4747" i="168"/>
  <c r="J4746" i="168"/>
  <c r="A4746" i="168"/>
  <c r="J4745" i="168"/>
  <c r="A4745" i="168"/>
  <c r="J4744" i="168"/>
  <c r="A4744" i="168"/>
  <c r="J4743" i="168"/>
  <c r="A4743" i="168"/>
  <c r="J4742" i="168"/>
  <c r="A4742" i="168"/>
  <c r="J4741" i="168"/>
  <c r="A4741" i="168"/>
  <c r="J4740" i="168"/>
  <c r="A4740" i="168"/>
  <c r="J4739" i="168"/>
  <c r="A4739" i="168"/>
  <c r="J4738" i="168"/>
  <c r="A4738" i="168"/>
  <c r="J4737" i="168"/>
  <c r="A4737" i="168"/>
  <c r="J4736" i="168"/>
  <c r="A4736" i="168"/>
  <c r="J4735" i="168"/>
  <c r="A4735" i="168"/>
  <c r="J4734" i="168"/>
  <c r="A4734" i="168"/>
  <c r="J4733" i="168"/>
  <c r="A4733" i="168"/>
  <c r="J4732" i="168"/>
  <c r="A4732" i="168"/>
  <c r="J4731" i="168"/>
  <c r="A4731" i="168"/>
  <c r="J4730" i="168"/>
  <c r="A4730" i="168"/>
  <c r="J4729" i="168"/>
  <c r="A4729" i="168"/>
  <c r="J4728" i="168"/>
  <c r="A4728" i="168"/>
  <c r="J4727" i="168"/>
  <c r="A4727" i="168"/>
  <c r="J4726" i="168"/>
  <c r="A4726" i="168"/>
  <c r="J4725" i="168"/>
  <c r="A4725" i="168"/>
  <c r="J4724" i="168"/>
  <c r="A4724" i="168"/>
  <c r="J4723" i="168"/>
  <c r="A4723" i="168"/>
  <c r="J4722" i="168"/>
  <c r="A4722" i="168"/>
  <c r="J4721" i="168"/>
  <c r="A4721" i="168"/>
  <c r="J4720" i="168"/>
  <c r="A4720" i="168"/>
  <c r="J4719" i="168"/>
  <c r="A4719" i="168"/>
  <c r="J4718" i="168"/>
  <c r="A4718" i="168"/>
  <c r="J4717" i="168"/>
  <c r="A4717" i="168"/>
  <c r="J4716" i="168"/>
  <c r="A4716" i="168"/>
  <c r="J4715" i="168"/>
  <c r="A4715" i="168"/>
  <c r="J4714" i="168"/>
  <c r="A4714" i="168"/>
  <c r="J4713" i="168"/>
  <c r="A4713" i="168"/>
  <c r="J4712" i="168"/>
  <c r="A4712" i="168"/>
  <c r="J4711" i="168"/>
  <c r="A4711" i="168"/>
  <c r="J4710" i="168"/>
  <c r="A4710" i="168"/>
  <c r="J4709" i="168"/>
  <c r="A4709" i="168"/>
  <c r="J4708" i="168"/>
  <c r="A4708" i="168"/>
  <c r="J4707" i="168"/>
  <c r="A4707" i="168"/>
  <c r="J4706" i="168"/>
  <c r="A4706" i="168"/>
  <c r="J4705" i="168"/>
  <c r="A4705" i="168"/>
  <c r="J4704" i="168"/>
  <c r="A4704" i="168"/>
  <c r="J4703" i="168"/>
  <c r="A4703" i="168"/>
  <c r="J4702" i="168"/>
  <c r="A4702" i="168"/>
  <c r="J4701" i="168"/>
  <c r="A4701" i="168"/>
  <c r="J4700" i="168"/>
  <c r="A4700" i="168"/>
  <c r="J4699" i="168"/>
  <c r="A4699" i="168"/>
  <c r="J4698" i="168"/>
  <c r="A4698" i="168"/>
  <c r="J4697" i="168"/>
  <c r="A4697" i="168"/>
  <c r="J4696" i="168"/>
  <c r="A4696" i="168"/>
  <c r="J4695" i="168"/>
  <c r="A4695" i="168"/>
  <c r="J4694" i="168"/>
  <c r="A4694" i="168"/>
  <c r="J4693" i="168"/>
  <c r="A4693" i="168"/>
  <c r="J4692" i="168"/>
  <c r="A4692" i="168"/>
  <c r="J4691" i="168"/>
  <c r="A4691" i="168"/>
  <c r="J4690" i="168"/>
  <c r="A4690" i="168"/>
  <c r="J4689" i="168"/>
  <c r="A4689" i="168"/>
  <c r="J4688" i="168"/>
  <c r="A4688" i="168"/>
  <c r="J4687" i="168"/>
  <c r="A4687" i="168"/>
  <c r="J4686" i="168"/>
  <c r="A4686" i="168"/>
  <c r="J4685" i="168"/>
  <c r="A4685" i="168"/>
  <c r="J4684" i="168"/>
  <c r="A4684" i="168"/>
  <c r="J4683" i="168"/>
  <c r="A4683" i="168"/>
  <c r="J4682" i="168"/>
  <c r="A4682" i="168"/>
  <c r="J4681" i="168"/>
  <c r="A4681" i="168"/>
  <c r="J4680" i="168"/>
  <c r="A4680" i="168"/>
  <c r="J4679" i="168"/>
  <c r="A4679" i="168"/>
  <c r="J4678" i="168"/>
  <c r="A4678" i="168"/>
  <c r="J4677" i="168"/>
  <c r="A4677" i="168"/>
  <c r="J4676" i="168"/>
  <c r="A4676" i="168"/>
  <c r="J4675" i="168"/>
  <c r="A4675" i="168"/>
  <c r="J4674" i="168"/>
  <c r="A4674" i="168"/>
  <c r="J4673" i="168"/>
  <c r="A4673" i="168"/>
  <c r="J4672" i="168"/>
  <c r="A4672" i="168"/>
  <c r="J4671" i="168"/>
  <c r="A4671" i="168"/>
  <c r="J4670" i="168"/>
  <c r="A4670" i="168"/>
  <c r="J4669" i="168"/>
  <c r="A4669" i="168"/>
  <c r="J4668" i="168"/>
  <c r="A4668" i="168"/>
  <c r="J4667" i="168"/>
  <c r="A4667" i="168"/>
  <c r="J4666" i="168"/>
  <c r="A4666" i="168"/>
  <c r="J4665" i="168"/>
  <c r="A4665" i="168"/>
  <c r="J4664" i="168"/>
  <c r="A4664" i="168"/>
  <c r="J4663" i="168"/>
  <c r="A4663" i="168"/>
  <c r="J4662" i="168"/>
  <c r="A4662" i="168"/>
  <c r="J4661" i="168"/>
  <c r="A4661" i="168"/>
  <c r="J4660" i="168"/>
  <c r="A4660" i="168"/>
  <c r="J4659" i="168"/>
  <c r="A4659" i="168"/>
  <c r="J4658" i="168"/>
  <c r="A4658" i="168"/>
  <c r="J4657" i="168"/>
  <c r="A4657" i="168"/>
  <c r="J4656" i="168"/>
  <c r="A4656" i="168"/>
  <c r="J4655" i="168"/>
  <c r="A4655" i="168"/>
  <c r="J4654" i="168"/>
  <c r="A4654" i="168"/>
  <c r="J4653" i="168"/>
  <c r="A4653" i="168"/>
  <c r="J4652" i="168"/>
  <c r="A4652" i="168"/>
  <c r="J4651" i="168"/>
  <c r="A4651" i="168"/>
  <c r="J4650" i="168"/>
  <c r="A4650" i="168"/>
  <c r="J4649" i="168"/>
  <c r="A4649" i="168"/>
  <c r="J4648" i="168"/>
  <c r="A4648" i="168"/>
  <c r="J4647" i="168"/>
  <c r="A4647" i="168"/>
  <c r="J4646" i="168"/>
  <c r="A4646" i="168"/>
  <c r="J4645" i="168"/>
  <c r="A4645" i="168"/>
  <c r="J4644" i="168"/>
  <c r="A4644" i="168"/>
  <c r="J4643" i="168"/>
  <c r="A4643" i="168"/>
  <c r="J4642" i="168"/>
  <c r="A4642" i="168"/>
  <c r="J4641" i="168"/>
  <c r="A4641" i="168"/>
  <c r="J4640" i="168"/>
  <c r="A4640" i="168"/>
  <c r="J4639" i="168"/>
  <c r="A4639" i="168"/>
  <c r="J4638" i="168"/>
  <c r="A4638" i="168"/>
  <c r="J4637" i="168"/>
  <c r="A4637" i="168"/>
  <c r="J4636" i="168"/>
  <c r="A4636" i="168"/>
  <c r="J4635" i="168"/>
  <c r="A4635" i="168"/>
  <c r="J4634" i="168"/>
  <c r="A4634" i="168"/>
  <c r="J4633" i="168"/>
  <c r="A4633" i="168"/>
  <c r="J4632" i="168"/>
  <c r="A4632" i="168"/>
  <c r="J4631" i="168"/>
  <c r="A4631" i="168"/>
  <c r="J4630" i="168"/>
  <c r="A4630" i="168"/>
  <c r="J4629" i="168"/>
  <c r="A4629" i="168"/>
  <c r="J4628" i="168"/>
  <c r="A4628" i="168"/>
  <c r="J4627" i="168"/>
  <c r="A4627" i="168"/>
  <c r="J4626" i="168"/>
  <c r="A4626" i="168"/>
  <c r="J4625" i="168"/>
  <c r="A4625" i="168"/>
  <c r="J4624" i="168"/>
  <c r="A4624" i="168"/>
  <c r="J4623" i="168"/>
  <c r="A4623" i="168"/>
  <c r="J4622" i="168"/>
  <c r="A4622" i="168"/>
  <c r="J4621" i="168"/>
  <c r="A4621" i="168"/>
  <c r="J4620" i="168"/>
  <c r="A4620" i="168"/>
  <c r="J4619" i="168"/>
  <c r="A4619" i="168"/>
  <c r="J4618" i="168"/>
  <c r="A4618" i="168"/>
  <c r="J4617" i="168"/>
  <c r="A4617" i="168"/>
  <c r="J4616" i="168"/>
  <c r="A4616" i="168"/>
  <c r="J4615" i="168"/>
  <c r="A4615" i="168"/>
  <c r="J4614" i="168"/>
  <c r="A4614" i="168"/>
  <c r="J4613" i="168"/>
  <c r="A4613" i="168"/>
  <c r="J4612" i="168"/>
  <c r="A4612" i="168"/>
  <c r="J4611" i="168"/>
  <c r="A4611" i="168"/>
  <c r="J4610" i="168"/>
  <c r="A4610" i="168"/>
  <c r="J4609" i="168"/>
  <c r="A4609" i="168"/>
  <c r="J4608" i="168"/>
  <c r="A4608" i="168"/>
  <c r="J4607" i="168"/>
  <c r="A4607" i="168"/>
  <c r="J4606" i="168"/>
  <c r="A4606" i="168"/>
  <c r="J4605" i="168"/>
  <c r="A4605" i="168"/>
  <c r="J4604" i="168"/>
  <c r="A4604" i="168"/>
  <c r="J4603" i="168"/>
  <c r="A4603" i="168"/>
  <c r="J4602" i="168"/>
  <c r="A4602" i="168"/>
  <c r="J4601" i="168"/>
  <c r="A4601" i="168"/>
  <c r="J4600" i="168"/>
  <c r="A4600" i="168"/>
  <c r="J4599" i="168"/>
  <c r="A4599" i="168"/>
  <c r="J4598" i="168"/>
  <c r="A4598" i="168"/>
  <c r="J4597" i="168"/>
  <c r="A4597" i="168"/>
  <c r="J4596" i="168"/>
  <c r="A4596" i="168"/>
  <c r="J4595" i="168"/>
  <c r="A4595" i="168"/>
  <c r="J4594" i="168"/>
  <c r="A4594" i="168"/>
  <c r="J4593" i="168"/>
  <c r="A4593" i="168"/>
  <c r="J4592" i="168"/>
  <c r="A4592" i="168"/>
  <c r="J4591" i="168"/>
  <c r="A4591" i="168"/>
  <c r="J4590" i="168"/>
  <c r="A4590" i="168"/>
  <c r="J4589" i="168"/>
  <c r="A4589" i="168"/>
  <c r="J4588" i="168"/>
  <c r="A4588" i="168"/>
  <c r="J4587" i="168"/>
  <c r="A4587" i="168"/>
  <c r="J4586" i="168"/>
  <c r="A4586" i="168"/>
  <c r="J4585" i="168"/>
  <c r="A4585" i="168"/>
  <c r="J4584" i="168"/>
  <c r="A4584" i="168"/>
  <c r="J4583" i="168"/>
  <c r="A4583" i="168"/>
  <c r="J4582" i="168"/>
  <c r="A4582" i="168"/>
  <c r="J4581" i="168"/>
  <c r="A4581" i="168"/>
  <c r="J4580" i="168"/>
  <c r="A4580" i="168"/>
  <c r="J4579" i="168"/>
  <c r="A4579" i="168"/>
  <c r="J4578" i="168"/>
  <c r="A4578" i="168"/>
  <c r="J4577" i="168"/>
  <c r="A4577" i="168"/>
  <c r="J4576" i="168"/>
  <c r="A4576" i="168"/>
  <c r="J4575" i="168"/>
  <c r="A4575" i="168"/>
  <c r="J4574" i="168"/>
  <c r="A4574" i="168"/>
  <c r="J4573" i="168"/>
  <c r="A4573" i="168"/>
  <c r="J4572" i="168"/>
  <c r="A4572" i="168"/>
  <c r="J4571" i="168"/>
  <c r="A4571" i="168"/>
  <c r="J4570" i="168"/>
  <c r="A4570" i="168"/>
  <c r="J4569" i="168"/>
  <c r="A4569" i="168"/>
  <c r="J4568" i="168"/>
  <c r="A4568" i="168"/>
  <c r="J4567" i="168"/>
  <c r="A4567" i="168"/>
  <c r="J4566" i="168"/>
  <c r="A4566" i="168"/>
  <c r="J4565" i="168"/>
  <c r="A4565" i="168"/>
  <c r="J4564" i="168"/>
  <c r="A4564" i="168"/>
  <c r="J4563" i="168"/>
  <c r="A4563" i="168"/>
  <c r="J4562" i="168"/>
  <c r="A4562" i="168"/>
  <c r="J4561" i="168"/>
  <c r="A4561" i="168"/>
  <c r="J4560" i="168"/>
  <c r="A4560" i="168"/>
  <c r="J4559" i="168"/>
  <c r="A4559" i="168"/>
  <c r="J4558" i="168"/>
  <c r="A4558" i="168"/>
  <c r="J4557" i="168"/>
  <c r="A4557" i="168"/>
  <c r="J4556" i="168"/>
  <c r="A4556" i="168"/>
  <c r="J4555" i="168"/>
  <c r="A4555" i="168"/>
  <c r="J4554" i="168"/>
  <c r="A4554" i="168"/>
  <c r="J4553" i="168"/>
  <c r="A4553" i="168"/>
  <c r="J4552" i="168"/>
  <c r="A4552" i="168"/>
  <c r="J4551" i="168"/>
  <c r="A4551" i="168"/>
  <c r="J4550" i="168"/>
  <c r="A4550" i="168"/>
  <c r="J4549" i="168"/>
  <c r="A4549" i="168"/>
  <c r="J4548" i="168"/>
  <c r="A4548" i="168"/>
  <c r="J4547" i="168"/>
  <c r="A4547" i="168"/>
  <c r="J4546" i="168"/>
  <c r="A4546" i="168"/>
  <c r="J4545" i="168"/>
  <c r="A4545" i="168"/>
  <c r="J4544" i="168"/>
  <c r="A4544" i="168"/>
  <c r="J4543" i="168"/>
  <c r="A4543" i="168"/>
  <c r="J4542" i="168"/>
  <c r="A4542" i="168"/>
  <c r="J4541" i="168"/>
  <c r="A4541" i="168"/>
  <c r="J4540" i="168"/>
  <c r="A4540" i="168"/>
  <c r="J4539" i="168"/>
  <c r="A4539" i="168"/>
  <c r="J4538" i="168"/>
  <c r="A4538" i="168"/>
  <c r="J4537" i="168"/>
  <c r="A4537" i="168"/>
  <c r="J4536" i="168"/>
  <c r="A4536" i="168"/>
  <c r="J4535" i="168"/>
  <c r="A4535" i="168"/>
  <c r="J4534" i="168"/>
  <c r="A4534" i="168"/>
  <c r="J4533" i="168"/>
  <c r="A4533" i="168"/>
  <c r="J4532" i="168"/>
  <c r="A4532" i="168"/>
  <c r="J4531" i="168"/>
  <c r="A4531" i="168"/>
  <c r="J4530" i="168"/>
  <c r="A4530" i="168"/>
  <c r="J4529" i="168"/>
  <c r="A4529" i="168"/>
  <c r="J4528" i="168"/>
  <c r="A4528" i="168"/>
  <c r="J4527" i="168"/>
  <c r="A4527" i="168"/>
  <c r="J4526" i="168"/>
  <c r="A4526" i="168"/>
  <c r="J4525" i="168"/>
  <c r="A4525" i="168"/>
  <c r="J4524" i="168"/>
  <c r="A4524" i="168"/>
  <c r="J4523" i="168"/>
  <c r="A4523" i="168"/>
  <c r="J4522" i="168"/>
  <c r="A4522" i="168"/>
  <c r="J4521" i="168"/>
  <c r="A4521" i="168"/>
  <c r="J4520" i="168"/>
  <c r="A4520" i="168"/>
  <c r="J4519" i="168"/>
  <c r="A4519" i="168"/>
  <c r="J4518" i="168"/>
  <c r="A4518" i="168"/>
  <c r="J4517" i="168"/>
  <c r="A4517" i="168"/>
  <c r="J4516" i="168"/>
  <c r="A4516" i="168"/>
  <c r="J4515" i="168"/>
  <c r="A4515" i="168"/>
  <c r="J4514" i="168"/>
  <c r="A4514" i="168"/>
  <c r="J4513" i="168"/>
  <c r="A4513" i="168"/>
  <c r="J4512" i="168"/>
  <c r="A4512" i="168"/>
  <c r="J4511" i="168"/>
  <c r="A4511" i="168"/>
  <c r="J4510" i="168"/>
  <c r="A4510" i="168"/>
  <c r="J4509" i="168"/>
  <c r="A4509" i="168"/>
  <c r="J4508" i="168"/>
  <c r="A4508" i="168"/>
  <c r="J4507" i="168"/>
  <c r="A4507" i="168"/>
  <c r="J4506" i="168"/>
  <c r="A4506" i="168"/>
  <c r="J4505" i="168"/>
  <c r="A4505" i="168"/>
  <c r="J4504" i="168"/>
  <c r="A4504" i="168"/>
  <c r="J4503" i="168"/>
  <c r="A4503" i="168"/>
  <c r="J4502" i="168"/>
  <c r="A4502" i="168"/>
  <c r="J4501" i="168"/>
  <c r="A4501" i="168"/>
  <c r="J4500" i="168"/>
  <c r="A4500" i="168"/>
  <c r="J4499" i="168"/>
  <c r="A4499" i="168"/>
  <c r="J4498" i="168"/>
  <c r="A4498" i="168"/>
  <c r="J4497" i="168"/>
  <c r="A4497" i="168"/>
  <c r="J4496" i="168"/>
  <c r="A4496" i="168"/>
  <c r="J4495" i="168"/>
  <c r="A4495" i="168"/>
  <c r="J4494" i="168"/>
  <c r="A4494" i="168"/>
  <c r="J4493" i="168"/>
  <c r="A4493" i="168"/>
  <c r="J4492" i="168"/>
  <c r="A4492" i="168"/>
  <c r="J4491" i="168"/>
  <c r="A4491" i="168"/>
  <c r="J4490" i="168"/>
  <c r="A4490" i="168"/>
  <c r="J4489" i="168"/>
  <c r="A4489" i="168"/>
  <c r="J4488" i="168"/>
  <c r="A4488" i="168"/>
  <c r="J4487" i="168"/>
  <c r="A4487" i="168"/>
  <c r="J4486" i="168"/>
  <c r="A4486" i="168"/>
  <c r="J4485" i="168"/>
  <c r="A4485" i="168"/>
  <c r="J4484" i="168"/>
  <c r="A4484" i="168"/>
  <c r="J4483" i="168"/>
  <c r="A4483" i="168"/>
  <c r="J4482" i="168"/>
  <c r="A4482" i="168"/>
  <c r="J4481" i="168"/>
  <c r="A4481" i="168"/>
  <c r="J4480" i="168"/>
  <c r="A4480" i="168"/>
  <c r="J4479" i="168"/>
  <c r="A4479" i="168"/>
  <c r="J4478" i="168"/>
  <c r="A4478" i="168"/>
  <c r="J4477" i="168"/>
  <c r="A4477" i="168"/>
  <c r="J4476" i="168"/>
  <c r="A4476" i="168"/>
  <c r="J4475" i="168"/>
  <c r="A4475" i="168"/>
  <c r="J4474" i="168"/>
  <c r="A4474" i="168"/>
  <c r="J4473" i="168"/>
  <c r="A4473" i="168"/>
  <c r="J4472" i="168"/>
  <c r="A4472" i="168"/>
  <c r="J4471" i="168"/>
  <c r="A4471" i="168"/>
  <c r="J4470" i="168"/>
  <c r="A4470" i="168"/>
  <c r="J4469" i="168"/>
  <c r="A4469" i="168"/>
  <c r="J4468" i="168"/>
  <c r="A4468" i="168"/>
  <c r="J4467" i="168"/>
  <c r="A4467" i="168"/>
  <c r="J4466" i="168"/>
  <c r="A4466" i="168"/>
  <c r="J4465" i="168"/>
  <c r="A4465" i="168"/>
  <c r="J4464" i="168"/>
  <c r="A4464" i="168"/>
  <c r="J4463" i="168"/>
  <c r="A4463" i="168"/>
  <c r="J4462" i="168"/>
  <c r="A4462" i="168"/>
  <c r="J4461" i="168"/>
  <c r="A4461" i="168"/>
  <c r="J4460" i="168"/>
  <c r="A4460" i="168"/>
  <c r="J4459" i="168"/>
  <c r="A4459" i="168"/>
  <c r="J4458" i="168"/>
  <c r="A4458" i="168"/>
  <c r="J4457" i="168"/>
  <c r="A4457" i="168"/>
  <c r="J4456" i="168"/>
  <c r="A4456" i="168"/>
  <c r="J4455" i="168"/>
  <c r="A4455" i="168"/>
  <c r="J4454" i="168"/>
  <c r="A4454" i="168"/>
  <c r="J4453" i="168"/>
  <c r="A4453" i="168"/>
  <c r="J4452" i="168"/>
  <c r="A4452" i="168"/>
  <c r="J4451" i="168"/>
  <c r="A4451" i="168"/>
  <c r="J4450" i="168"/>
  <c r="A4450" i="168"/>
  <c r="J4449" i="168"/>
  <c r="A4449" i="168"/>
  <c r="J4448" i="168"/>
  <c r="A4448" i="168"/>
  <c r="J4447" i="168"/>
  <c r="A4447" i="168"/>
  <c r="J4446" i="168"/>
  <c r="A4446" i="168"/>
  <c r="J4445" i="168"/>
  <c r="A4445" i="168"/>
  <c r="J4444" i="168"/>
  <c r="A4444" i="168"/>
  <c r="J4443" i="168"/>
  <c r="A4443" i="168"/>
  <c r="J4442" i="168"/>
  <c r="A4442" i="168"/>
  <c r="J4441" i="168"/>
  <c r="A4441" i="168"/>
  <c r="J4440" i="168"/>
  <c r="A4440" i="168"/>
  <c r="J4439" i="168"/>
  <c r="A4439" i="168"/>
  <c r="J4438" i="168"/>
  <c r="A4438" i="168"/>
  <c r="J4437" i="168"/>
  <c r="A4437" i="168"/>
  <c r="J4436" i="168"/>
  <c r="A4436" i="168"/>
  <c r="J4435" i="168"/>
  <c r="A4435" i="168"/>
  <c r="J4434" i="168"/>
  <c r="A4434" i="168"/>
  <c r="J4433" i="168"/>
  <c r="A4433" i="168"/>
  <c r="J4432" i="168"/>
  <c r="A4432" i="168"/>
  <c r="J4431" i="168"/>
  <c r="A4431" i="168"/>
  <c r="J4430" i="168"/>
  <c r="A4430" i="168"/>
  <c r="J4429" i="168"/>
  <c r="A4429" i="168"/>
  <c r="J4428" i="168"/>
  <c r="A4428" i="168"/>
  <c r="J4427" i="168"/>
  <c r="A4427" i="168"/>
  <c r="J4426" i="168"/>
  <c r="A4426" i="168"/>
  <c r="J4425" i="168"/>
  <c r="A4425" i="168"/>
  <c r="J4424" i="168"/>
  <c r="A4424" i="168"/>
  <c r="J4423" i="168"/>
  <c r="A4423" i="168"/>
  <c r="J4422" i="168"/>
  <c r="A4422" i="168"/>
  <c r="J4421" i="168"/>
  <c r="A4421" i="168"/>
  <c r="J4420" i="168"/>
  <c r="A4420" i="168"/>
  <c r="J4419" i="168"/>
  <c r="A4419" i="168"/>
  <c r="J4418" i="168"/>
  <c r="A4418" i="168"/>
  <c r="J4417" i="168"/>
  <c r="A4417" i="168"/>
  <c r="J4416" i="168"/>
  <c r="A4416" i="168"/>
  <c r="J4415" i="168"/>
  <c r="A4415" i="168"/>
  <c r="J4414" i="168"/>
  <c r="A4414" i="168"/>
  <c r="J4413" i="168"/>
  <c r="A4413" i="168"/>
  <c r="J4412" i="168"/>
  <c r="A4412" i="168"/>
  <c r="J4411" i="168"/>
  <c r="A4411" i="168"/>
  <c r="J4410" i="168"/>
  <c r="A4410" i="168"/>
  <c r="J4409" i="168"/>
  <c r="A4409" i="168"/>
  <c r="J4408" i="168"/>
  <c r="A4408" i="168"/>
  <c r="J4407" i="168"/>
  <c r="A4407" i="168"/>
  <c r="J4406" i="168"/>
  <c r="A4406" i="168"/>
  <c r="J4405" i="168"/>
  <c r="A4405" i="168"/>
  <c r="J4404" i="168"/>
  <c r="A4404" i="168"/>
  <c r="J4403" i="168"/>
  <c r="A4403" i="168"/>
  <c r="J4402" i="168"/>
  <c r="A4402" i="168"/>
  <c r="J4401" i="168"/>
  <c r="A4401" i="168"/>
  <c r="J4400" i="168"/>
  <c r="A4400" i="168"/>
  <c r="J4399" i="168"/>
  <c r="A4399" i="168"/>
  <c r="J4398" i="168"/>
  <c r="A4398" i="168"/>
  <c r="J4397" i="168"/>
  <c r="A4397" i="168"/>
  <c r="J4396" i="168"/>
  <c r="A4396" i="168"/>
  <c r="J4395" i="168"/>
  <c r="A4395" i="168"/>
  <c r="J4394" i="168"/>
  <c r="A4394" i="168"/>
  <c r="J4393" i="168"/>
  <c r="A4393" i="168"/>
  <c r="J4392" i="168"/>
  <c r="A4392" i="168"/>
  <c r="J4391" i="168"/>
  <c r="A4391" i="168"/>
  <c r="J4390" i="168"/>
  <c r="A4390" i="168"/>
  <c r="J4389" i="168"/>
  <c r="A4389" i="168"/>
  <c r="J4388" i="168"/>
  <c r="A4388" i="168"/>
  <c r="J4387" i="168"/>
  <c r="A4387" i="168"/>
  <c r="J4386" i="168"/>
  <c r="A4386" i="168"/>
  <c r="J4385" i="168"/>
  <c r="A4385" i="168"/>
  <c r="J4384" i="168"/>
  <c r="A4384" i="168"/>
  <c r="J4383" i="168"/>
  <c r="A4383" i="168"/>
  <c r="J4382" i="168"/>
  <c r="A4382" i="168"/>
  <c r="J4381" i="168"/>
  <c r="A4381" i="168"/>
  <c r="J4380" i="168"/>
  <c r="A4380" i="168"/>
  <c r="J4379" i="168"/>
  <c r="A4379" i="168"/>
  <c r="J4378" i="168"/>
  <c r="A4378" i="168"/>
  <c r="J4377" i="168"/>
  <c r="A4377" i="168"/>
  <c r="J4376" i="168"/>
  <c r="A4376" i="168"/>
  <c r="J4375" i="168"/>
  <c r="A4375" i="168"/>
  <c r="J4374" i="168"/>
  <c r="A4374" i="168"/>
  <c r="J4373" i="168"/>
  <c r="A4373" i="168"/>
  <c r="J4372" i="168"/>
  <c r="A4372" i="168"/>
  <c r="J4371" i="168"/>
  <c r="A4371" i="168"/>
  <c r="J4370" i="168"/>
  <c r="A4370" i="168"/>
  <c r="J4369" i="168"/>
  <c r="A4369" i="168"/>
  <c r="J4368" i="168"/>
  <c r="A4368" i="168"/>
  <c r="J4367" i="168"/>
  <c r="A4367" i="168"/>
  <c r="J4366" i="168"/>
  <c r="A4366" i="168"/>
  <c r="J4365" i="168"/>
  <c r="A4365" i="168"/>
  <c r="J4364" i="168"/>
  <c r="A4364" i="168"/>
  <c r="J4363" i="168"/>
  <c r="A4363" i="168"/>
  <c r="J4362" i="168"/>
  <c r="A4362" i="168"/>
  <c r="J4361" i="168"/>
  <c r="A4361" i="168"/>
  <c r="J4360" i="168"/>
  <c r="A4360" i="168"/>
  <c r="J4359" i="168"/>
  <c r="A4359" i="168"/>
  <c r="J4358" i="168"/>
  <c r="A4358" i="168"/>
  <c r="J4357" i="168"/>
  <c r="A4357" i="168"/>
  <c r="J4356" i="168"/>
  <c r="A4356" i="168"/>
  <c r="J4355" i="168"/>
  <c r="A4355" i="168"/>
  <c r="J4354" i="168"/>
  <c r="A4354" i="168"/>
  <c r="J4353" i="168"/>
  <c r="A4353" i="168"/>
  <c r="J4352" i="168"/>
  <c r="A4352" i="168"/>
  <c r="J4351" i="168"/>
  <c r="A4351" i="168"/>
  <c r="J4350" i="168"/>
  <c r="A4350" i="168"/>
  <c r="J4349" i="168"/>
  <c r="A4349" i="168"/>
  <c r="J4348" i="168"/>
  <c r="A4348" i="168"/>
  <c r="J4347" i="168"/>
  <c r="A4347" i="168"/>
  <c r="J4346" i="168"/>
  <c r="A4346" i="168"/>
  <c r="J4345" i="168"/>
  <c r="A4345" i="168"/>
  <c r="J4344" i="168"/>
  <c r="A4344" i="168"/>
  <c r="J4343" i="168"/>
  <c r="A4343" i="168"/>
  <c r="J4342" i="168"/>
  <c r="A4342" i="168"/>
  <c r="J4341" i="168"/>
  <c r="A4341" i="168"/>
  <c r="J4340" i="168"/>
  <c r="A4340" i="168"/>
  <c r="J4339" i="168"/>
  <c r="A4339" i="168"/>
  <c r="J4338" i="168"/>
  <c r="A4338" i="168"/>
  <c r="J4337" i="168"/>
  <c r="A4337" i="168"/>
  <c r="J4336" i="168"/>
  <c r="A4336" i="168"/>
  <c r="J4335" i="168"/>
  <c r="A4335" i="168"/>
  <c r="J4334" i="168"/>
  <c r="A4334" i="168"/>
  <c r="J4333" i="168"/>
  <c r="A4333" i="168"/>
  <c r="J4332" i="168"/>
  <c r="A4332" i="168"/>
  <c r="J4331" i="168"/>
  <c r="A4331" i="168"/>
  <c r="J4330" i="168"/>
  <c r="A4330" i="168"/>
  <c r="J4329" i="168"/>
  <c r="A4329" i="168"/>
  <c r="J4328" i="168"/>
  <c r="A4328" i="168"/>
  <c r="J4327" i="168"/>
  <c r="A4327" i="168"/>
  <c r="J4326" i="168"/>
  <c r="A4326" i="168"/>
  <c r="J4325" i="168"/>
  <c r="A4325" i="168"/>
  <c r="J4324" i="168"/>
  <c r="A4324" i="168"/>
  <c r="J4323" i="168"/>
  <c r="A4323" i="168"/>
  <c r="J4322" i="168"/>
  <c r="A4322" i="168"/>
  <c r="J4321" i="168"/>
  <c r="A4321" i="168"/>
  <c r="J4320" i="168"/>
  <c r="A4320" i="168"/>
  <c r="J4319" i="168"/>
  <c r="A4319" i="168"/>
  <c r="J4318" i="168"/>
  <c r="A4318" i="168"/>
  <c r="J4317" i="168"/>
  <c r="A4317" i="168"/>
  <c r="J4316" i="168"/>
  <c r="A4316" i="168"/>
  <c r="J4315" i="168"/>
  <c r="A4315" i="168"/>
  <c r="J4314" i="168"/>
  <c r="A4314" i="168"/>
  <c r="J4313" i="168"/>
  <c r="A4313" i="168"/>
  <c r="J4312" i="168"/>
  <c r="A4312" i="168"/>
  <c r="J4311" i="168"/>
  <c r="A4311" i="168"/>
  <c r="J4310" i="168"/>
  <c r="A4310" i="168"/>
  <c r="J4309" i="168"/>
  <c r="A4309" i="168"/>
  <c r="J4308" i="168"/>
  <c r="A4308" i="168"/>
  <c r="J4307" i="168"/>
  <c r="A4307" i="168"/>
  <c r="J4306" i="168"/>
  <c r="A4306" i="168"/>
  <c r="J4305" i="168"/>
  <c r="A4305" i="168"/>
  <c r="J4304" i="168"/>
  <c r="A4304" i="168"/>
  <c r="J4303" i="168"/>
  <c r="A4303" i="168"/>
  <c r="J4302" i="168"/>
  <c r="A4302" i="168"/>
  <c r="J4301" i="168"/>
  <c r="A4301" i="168"/>
  <c r="J4300" i="168"/>
  <c r="A4300" i="168"/>
  <c r="J4299" i="168"/>
  <c r="A4299" i="168"/>
  <c r="J4298" i="168"/>
  <c r="A4298" i="168"/>
  <c r="J4297" i="168"/>
  <c r="A4297" i="168"/>
  <c r="J4296" i="168"/>
  <c r="A4296" i="168"/>
  <c r="J4295" i="168"/>
  <c r="A4295" i="168"/>
  <c r="J4294" i="168"/>
  <c r="A4294" i="168"/>
  <c r="J4293" i="168"/>
  <c r="A4293" i="168"/>
  <c r="J4292" i="168"/>
  <c r="A4292" i="168"/>
  <c r="J4291" i="168"/>
  <c r="A4291" i="168"/>
  <c r="J4290" i="168"/>
  <c r="A4290" i="168"/>
  <c r="J4289" i="168"/>
  <c r="A4289" i="168"/>
  <c r="J4288" i="168"/>
  <c r="A4288" i="168"/>
  <c r="J4287" i="168"/>
  <c r="A4287" i="168"/>
  <c r="J4286" i="168"/>
  <c r="A4286" i="168"/>
  <c r="J4285" i="168"/>
  <c r="A4285" i="168"/>
  <c r="J4284" i="168"/>
  <c r="A4284" i="168"/>
  <c r="J4283" i="168"/>
  <c r="A4283" i="168"/>
  <c r="J4282" i="168"/>
  <c r="A4282" i="168"/>
  <c r="J4281" i="168"/>
  <c r="A4281" i="168"/>
  <c r="J4280" i="168"/>
  <c r="A4280" i="168"/>
  <c r="J4279" i="168"/>
  <c r="A4279" i="168"/>
  <c r="J4278" i="168"/>
  <c r="A4278" i="168"/>
  <c r="J4277" i="168"/>
  <c r="A4277" i="168"/>
  <c r="J4276" i="168"/>
  <c r="A4276" i="168"/>
  <c r="J4275" i="168"/>
  <c r="A4275" i="168"/>
  <c r="J4274" i="168"/>
  <c r="A4274" i="168"/>
  <c r="J4273" i="168"/>
  <c r="A4273" i="168"/>
  <c r="J4272" i="168"/>
  <c r="A4272" i="168"/>
  <c r="J4271" i="168"/>
  <c r="A4271" i="168"/>
  <c r="J4270" i="168"/>
  <c r="A4270" i="168"/>
  <c r="J4269" i="168"/>
  <c r="A4269" i="168"/>
  <c r="J4268" i="168"/>
  <c r="A4268" i="168"/>
  <c r="J4267" i="168"/>
  <c r="A4267" i="168"/>
  <c r="J4266" i="168"/>
  <c r="A4266" i="168"/>
  <c r="J4265" i="168"/>
  <c r="A4265" i="168"/>
  <c r="J4264" i="168"/>
  <c r="A4264" i="168"/>
  <c r="J4263" i="168"/>
  <c r="A4263" i="168"/>
  <c r="J4262" i="168"/>
  <c r="A4262" i="168"/>
  <c r="J4261" i="168"/>
  <c r="A4261" i="168"/>
  <c r="J4260" i="168"/>
  <c r="A4260" i="168"/>
  <c r="J4259" i="168"/>
  <c r="A4259" i="168"/>
  <c r="J4258" i="168"/>
  <c r="A4258" i="168"/>
  <c r="J4257" i="168"/>
  <c r="A4257" i="168"/>
  <c r="J4256" i="168"/>
  <c r="A4256" i="168"/>
  <c r="J4255" i="168"/>
  <c r="A4255" i="168"/>
  <c r="J4254" i="168"/>
  <c r="A4254" i="168"/>
  <c r="J4253" i="168"/>
  <c r="A4253" i="168"/>
  <c r="J4252" i="168"/>
  <c r="A4252" i="168"/>
  <c r="J4251" i="168"/>
  <c r="A4251" i="168"/>
  <c r="J4250" i="168"/>
  <c r="A4250" i="168"/>
  <c r="J4249" i="168"/>
  <c r="A4249" i="168"/>
  <c r="J4248" i="168"/>
  <c r="A4248" i="168"/>
  <c r="J4247" i="168"/>
  <c r="A4247" i="168"/>
  <c r="J4246" i="168"/>
  <c r="A4246" i="168"/>
  <c r="J4245" i="168"/>
  <c r="A4245" i="168"/>
  <c r="J4244" i="168"/>
  <c r="A4244" i="168"/>
  <c r="J4243" i="168"/>
  <c r="A4243" i="168"/>
  <c r="J4242" i="168"/>
  <c r="A4242" i="168"/>
  <c r="J4241" i="168"/>
  <c r="A4241" i="168"/>
  <c r="J4240" i="168"/>
  <c r="A4240" i="168"/>
  <c r="J4239" i="168"/>
  <c r="A4239" i="168"/>
  <c r="J4238" i="168"/>
  <c r="A4238" i="168"/>
  <c r="J4237" i="168"/>
  <c r="A4237" i="168"/>
  <c r="J4236" i="168"/>
  <c r="A4236" i="168"/>
  <c r="J4235" i="168"/>
  <c r="A4235" i="168"/>
  <c r="J4234" i="168"/>
  <c r="A4234" i="168"/>
  <c r="J4233" i="168"/>
  <c r="A4233" i="168"/>
  <c r="J4232" i="168"/>
  <c r="A4232" i="168"/>
  <c r="J4231" i="168"/>
  <c r="A4231" i="168"/>
  <c r="J4230" i="168"/>
  <c r="A4230" i="168"/>
  <c r="J4229" i="168"/>
  <c r="A4229" i="168"/>
  <c r="J4228" i="168"/>
  <c r="A4228" i="168"/>
  <c r="J4227" i="168"/>
  <c r="A4227" i="168"/>
  <c r="J4226" i="168"/>
  <c r="A4226" i="168"/>
  <c r="J4225" i="168"/>
  <c r="A4225" i="168"/>
  <c r="J4224" i="168"/>
  <c r="A4224" i="168"/>
  <c r="J4223" i="168"/>
  <c r="A4223" i="168"/>
  <c r="J4222" i="168"/>
  <c r="A4222" i="168"/>
  <c r="J4221" i="168"/>
  <c r="A4221" i="168"/>
  <c r="J4220" i="168"/>
  <c r="A4220" i="168"/>
  <c r="J4219" i="168"/>
  <c r="A4219" i="168"/>
  <c r="J4218" i="168"/>
  <c r="A4218" i="168"/>
  <c r="J4217" i="168"/>
  <c r="A4217" i="168"/>
  <c r="J4216" i="168"/>
  <c r="A4216" i="168"/>
  <c r="J4215" i="168"/>
  <c r="A4215" i="168"/>
  <c r="J4214" i="168"/>
  <c r="A4214" i="168"/>
  <c r="J4213" i="168"/>
  <c r="A4213" i="168"/>
  <c r="J4212" i="168"/>
  <c r="A4212" i="168"/>
  <c r="J4211" i="168"/>
  <c r="A4211" i="168"/>
  <c r="J4210" i="168"/>
  <c r="A4210" i="168"/>
  <c r="J4209" i="168"/>
  <c r="A4209" i="168"/>
  <c r="J4208" i="168"/>
  <c r="A4208" i="168"/>
  <c r="J4207" i="168"/>
  <c r="A4207" i="168"/>
  <c r="J4206" i="168"/>
  <c r="A4206" i="168"/>
  <c r="J4205" i="168"/>
  <c r="A4205" i="168"/>
  <c r="J4204" i="168"/>
  <c r="A4204" i="168"/>
  <c r="J4203" i="168"/>
  <c r="A4203" i="168"/>
  <c r="J4202" i="168"/>
  <c r="A4202" i="168"/>
  <c r="J4201" i="168"/>
  <c r="A4201" i="168"/>
  <c r="J4200" i="168"/>
  <c r="A4200" i="168"/>
  <c r="J4199" i="168"/>
  <c r="A4199" i="168"/>
  <c r="J4198" i="168"/>
  <c r="A4198" i="168"/>
  <c r="J4197" i="168"/>
  <c r="A4197" i="168"/>
  <c r="J4196" i="168"/>
  <c r="A4196" i="168"/>
  <c r="J4195" i="168"/>
  <c r="A4195" i="168"/>
  <c r="J4194" i="168"/>
  <c r="A4194" i="168"/>
  <c r="J4193" i="168"/>
  <c r="A4193" i="168"/>
  <c r="J4192" i="168"/>
  <c r="A4192" i="168"/>
  <c r="J4191" i="168"/>
  <c r="A4191" i="168"/>
  <c r="J4190" i="168"/>
  <c r="A4190" i="168"/>
  <c r="J4189" i="168"/>
  <c r="A4189" i="168"/>
  <c r="J4188" i="168"/>
  <c r="A4188" i="168"/>
  <c r="J4187" i="168"/>
  <c r="A4187" i="168"/>
  <c r="J4186" i="168"/>
  <c r="A4186" i="168"/>
  <c r="J4185" i="168"/>
  <c r="A4185" i="168"/>
  <c r="J4184" i="168"/>
  <c r="A4184" i="168"/>
  <c r="J4183" i="168"/>
  <c r="A4183" i="168"/>
  <c r="J4182" i="168"/>
  <c r="A4182" i="168"/>
  <c r="J4181" i="168"/>
  <c r="A4181" i="168"/>
  <c r="J4180" i="168"/>
  <c r="A4180" i="168"/>
  <c r="J4179" i="168"/>
  <c r="A4179" i="168"/>
  <c r="J4178" i="168"/>
  <c r="A4178" i="168"/>
  <c r="J4177" i="168"/>
  <c r="A4177" i="168"/>
  <c r="J4176" i="168"/>
  <c r="A4176" i="168"/>
  <c r="J4175" i="168"/>
  <c r="A4175" i="168"/>
  <c r="J4174" i="168"/>
  <c r="A4174" i="168"/>
  <c r="J4173" i="168"/>
  <c r="A4173" i="168"/>
  <c r="J4172" i="168"/>
  <c r="A4172" i="168"/>
  <c r="J4171" i="168"/>
  <c r="A4171" i="168"/>
  <c r="J4170" i="168"/>
  <c r="A4170" i="168"/>
  <c r="J4169" i="168"/>
  <c r="A4169" i="168"/>
  <c r="J4168" i="168"/>
  <c r="A4168" i="168"/>
  <c r="J4167" i="168"/>
  <c r="A4167" i="168"/>
  <c r="J4166" i="168"/>
  <c r="A4166" i="168"/>
  <c r="J4165" i="168"/>
  <c r="A4165" i="168"/>
  <c r="J4164" i="168"/>
  <c r="A4164" i="168"/>
  <c r="J4163" i="168"/>
  <c r="A4163" i="168"/>
  <c r="J4162" i="168"/>
  <c r="A4162" i="168"/>
  <c r="J4161" i="168"/>
  <c r="A4161" i="168"/>
  <c r="J4160" i="168"/>
  <c r="A4160" i="168"/>
  <c r="J4159" i="168"/>
  <c r="A4159" i="168"/>
  <c r="J4158" i="168"/>
  <c r="A4158" i="168"/>
  <c r="J4157" i="168"/>
  <c r="A4157" i="168"/>
  <c r="J4156" i="168"/>
  <c r="A4156" i="168"/>
  <c r="J4155" i="168"/>
  <c r="A4155" i="168"/>
  <c r="J4154" i="168"/>
  <c r="A4154" i="168"/>
  <c r="J4153" i="168"/>
  <c r="A4153" i="168"/>
  <c r="J4152" i="168"/>
  <c r="A4152" i="168"/>
  <c r="J4151" i="168"/>
  <c r="A4151" i="168"/>
  <c r="J4150" i="168"/>
  <c r="A4150" i="168"/>
  <c r="J4149" i="168"/>
  <c r="A4149" i="168"/>
  <c r="J4148" i="168"/>
  <c r="A4148" i="168"/>
  <c r="J4147" i="168"/>
  <c r="A4147" i="168"/>
  <c r="J4146" i="168"/>
  <c r="A4146" i="168"/>
  <c r="J4145" i="168"/>
  <c r="A4145" i="168"/>
  <c r="J4144" i="168"/>
  <c r="A4144" i="168"/>
  <c r="J4143" i="168"/>
  <c r="A4143" i="168"/>
  <c r="J4142" i="168"/>
  <c r="A4142" i="168"/>
  <c r="J4141" i="168"/>
  <c r="A4141" i="168"/>
  <c r="J4140" i="168"/>
  <c r="A4140" i="168"/>
  <c r="J4139" i="168"/>
  <c r="A4139" i="168"/>
  <c r="J4138" i="168"/>
  <c r="A4138" i="168"/>
  <c r="J4137" i="168"/>
  <c r="A4137" i="168"/>
  <c r="J4136" i="168"/>
  <c r="A4136" i="168"/>
  <c r="J4135" i="168"/>
  <c r="A4135" i="168"/>
  <c r="J4134" i="168"/>
  <c r="A4134" i="168"/>
  <c r="J4133" i="168"/>
  <c r="A4133" i="168"/>
  <c r="J4132" i="168"/>
  <c r="A4132" i="168"/>
  <c r="J4131" i="168"/>
  <c r="A4131" i="168"/>
  <c r="J4130" i="168"/>
  <c r="A4130" i="168"/>
  <c r="J4129" i="168"/>
  <c r="A4129" i="168"/>
  <c r="J4128" i="168"/>
  <c r="A4128" i="168"/>
  <c r="J4127" i="168"/>
  <c r="A4127" i="168"/>
  <c r="J4126" i="168"/>
  <c r="A4126" i="168"/>
  <c r="J4125" i="168"/>
  <c r="A4125" i="168"/>
  <c r="J4124" i="168"/>
  <c r="A4124" i="168"/>
  <c r="J4123" i="168"/>
  <c r="A4123" i="168"/>
  <c r="J4122" i="168"/>
  <c r="A4122" i="168"/>
  <c r="J4121" i="168"/>
  <c r="A4121" i="168"/>
  <c r="J4120" i="168"/>
  <c r="A4120" i="168"/>
  <c r="J4119" i="168"/>
  <c r="A4119" i="168"/>
  <c r="J4118" i="168"/>
  <c r="A4118" i="168"/>
  <c r="J4117" i="168"/>
  <c r="A4117" i="168"/>
  <c r="J4116" i="168"/>
  <c r="A4116" i="168"/>
  <c r="J4115" i="168"/>
  <c r="A4115" i="168"/>
  <c r="J4114" i="168"/>
  <c r="A4114" i="168"/>
  <c r="J4113" i="168"/>
  <c r="A4113" i="168"/>
  <c r="J4112" i="168"/>
  <c r="A4112" i="168"/>
  <c r="J4111" i="168"/>
  <c r="A4111" i="168"/>
  <c r="J4110" i="168"/>
  <c r="A4110" i="168"/>
  <c r="J4109" i="168"/>
  <c r="A4109" i="168"/>
  <c r="J4108" i="168"/>
  <c r="A4108" i="168"/>
  <c r="J4107" i="168"/>
  <c r="A4107" i="168"/>
  <c r="J4106" i="168"/>
  <c r="A4106" i="168"/>
  <c r="J4105" i="168"/>
  <c r="A4105" i="168"/>
  <c r="J4104" i="168"/>
  <c r="A4104" i="168"/>
  <c r="J4103" i="168"/>
  <c r="A4103" i="168"/>
  <c r="J4102" i="168"/>
  <c r="A4102" i="168"/>
  <c r="J4101" i="168"/>
  <c r="A4101" i="168"/>
  <c r="J4100" i="168"/>
  <c r="A4100" i="168"/>
  <c r="J4099" i="168"/>
  <c r="A4099" i="168"/>
  <c r="J4098" i="168"/>
  <c r="A4098" i="168"/>
  <c r="J4097" i="168"/>
  <c r="A4097" i="168"/>
  <c r="J4096" i="168"/>
  <c r="A4096" i="168"/>
  <c r="J4095" i="168"/>
  <c r="A4095" i="168"/>
  <c r="J4094" i="168"/>
  <c r="A4094" i="168"/>
  <c r="J4093" i="168"/>
  <c r="A4093" i="168"/>
  <c r="J4092" i="168"/>
  <c r="A4092" i="168"/>
  <c r="J4091" i="168"/>
  <c r="A4091" i="168"/>
  <c r="J4090" i="168"/>
  <c r="A4090" i="168"/>
  <c r="J4089" i="168"/>
  <c r="A4089" i="168"/>
  <c r="J4088" i="168"/>
  <c r="A4088" i="168"/>
  <c r="J4087" i="168"/>
  <c r="A4087" i="168"/>
  <c r="J4086" i="168"/>
  <c r="A4086" i="168"/>
  <c r="J4085" i="168"/>
  <c r="A4085" i="168"/>
  <c r="J4084" i="168"/>
  <c r="A4084" i="168"/>
  <c r="J4083" i="168"/>
  <c r="A4083" i="168"/>
  <c r="J4082" i="168"/>
  <c r="A4082" i="168"/>
  <c r="J4081" i="168"/>
  <c r="A4081" i="168"/>
  <c r="J4080" i="168"/>
  <c r="A4080" i="168"/>
  <c r="J4079" i="168"/>
  <c r="A4079" i="168"/>
  <c r="J4078" i="168"/>
  <c r="A4078" i="168"/>
  <c r="J4077" i="168"/>
  <c r="A4077" i="168"/>
  <c r="J4076" i="168"/>
  <c r="A4076" i="168"/>
  <c r="J4075" i="168"/>
  <c r="A4075" i="168"/>
  <c r="J4074" i="168"/>
  <c r="A4074" i="168"/>
  <c r="J4073" i="168"/>
  <c r="A4073" i="168"/>
  <c r="J4072" i="168"/>
  <c r="A4072" i="168"/>
  <c r="J4071" i="168"/>
  <c r="A4071" i="168"/>
  <c r="J4070" i="168"/>
  <c r="A4070" i="168"/>
  <c r="J4069" i="168"/>
  <c r="A4069" i="168"/>
  <c r="J4068" i="168"/>
  <c r="A4068" i="168"/>
  <c r="J4067" i="168"/>
  <c r="A4067" i="168"/>
  <c r="J4066" i="168"/>
  <c r="A4066" i="168"/>
  <c r="J4065" i="168"/>
  <c r="A4065" i="168"/>
  <c r="J4064" i="168"/>
  <c r="A4064" i="168"/>
  <c r="J4063" i="168"/>
  <c r="A4063" i="168"/>
  <c r="J4062" i="168"/>
  <c r="A4062" i="168"/>
  <c r="J4061" i="168"/>
  <c r="A4061" i="168"/>
  <c r="J4060" i="168"/>
  <c r="A4060" i="168"/>
  <c r="J4059" i="168"/>
  <c r="A4059" i="168"/>
  <c r="J4058" i="168"/>
  <c r="A4058" i="168"/>
  <c r="J4057" i="168"/>
  <c r="A4057" i="168"/>
  <c r="J4056" i="168"/>
  <c r="A4056" i="168"/>
  <c r="J4055" i="168"/>
  <c r="A4055" i="168"/>
  <c r="J4054" i="168"/>
  <c r="A4054" i="168"/>
  <c r="J4053" i="168"/>
  <c r="A4053" i="168"/>
  <c r="J4052" i="168"/>
  <c r="A4052" i="168"/>
  <c r="J4051" i="168"/>
  <c r="A4051" i="168"/>
  <c r="J4050" i="168"/>
  <c r="A4050" i="168"/>
  <c r="J4049" i="168"/>
  <c r="A4049" i="168"/>
  <c r="J4048" i="168"/>
  <c r="A4048" i="168"/>
  <c r="J4047" i="168"/>
  <c r="A4047" i="168"/>
  <c r="J4046" i="168"/>
  <c r="A4046" i="168"/>
  <c r="J4045" i="168"/>
  <c r="A4045" i="168"/>
  <c r="J4044" i="168"/>
  <c r="A4044" i="168"/>
  <c r="J4043" i="168"/>
  <c r="A4043" i="168"/>
  <c r="J4042" i="168"/>
  <c r="A4042" i="168"/>
  <c r="J4041" i="168"/>
  <c r="A4041" i="168"/>
  <c r="J4040" i="168"/>
  <c r="A4040" i="168"/>
  <c r="J4039" i="168"/>
  <c r="A4039" i="168"/>
  <c r="J4038" i="168"/>
  <c r="A4038" i="168"/>
  <c r="J4037" i="168"/>
  <c r="A4037" i="168"/>
  <c r="J4036" i="168"/>
  <c r="A4036" i="168"/>
  <c r="J4035" i="168"/>
  <c r="A4035" i="168"/>
  <c r="J4034" i="168"/>
  <c r="A4034" i="168"/>
  <c r="J4033" i="168"/>
  <c r="A4033" i="168"/>
  <c r="J4032" i="168"/>
  <c r="A4032" i="168"/>
  <c r="J4031" i="168"/>
  <c r="A4031" i="168"/>
  <c r="J4030" i="168"/>
  <c r="A4030" i="168"/>
  <c r="J4029" i="168"/>
  <c r="A4029" i="168"/>
  <c r="J4028" i="168"/>
  <c r="A4028" i="168"/>
  <c r="J4027" i="168"/>
  <c r="A4027" i="168"/>
  <c r="J4026" i="168"/>
  <c r="A4026" i="168"/>
  <c r="J4025" i="168"/>
  <c r="A4025" i="168"/>
  <c r="J4024" i="168"/>
  <c r="A4024" i="168"/>
  <c r="J4023" i="168"/>
  <c r="A4023" i="168"/>
  <c r="J4022" i="168"/>
  <c r="A4022" i="168"/>
  <c r="J4021" i="168"/>
  <c r="A4021" i="168"/>
  <c r="J4020" i="168"/>
  <c r="A4020" i="168"/>
  <c r="J4019" i="168"/>
  <c r="A4019" i="168"/>
  <c r="J4018" i="168"/>
  <c r="A4018" i="168"/>
  <c r="J4017" i="168"/>
  <c r="A4017" i="168"/>
  <c r="J4016" i="168"/>
  <c r="A4016" i="168"/>
  <c r="J4015" i="168"/>
  <c r="A4015" i="168"/>
  <c r="J4014" i="168"/>
  <c r="A4014" i="168"/>
  <c r="J4013" i="168"/>
  <c r="A4013" i="168"/>
  <c r="J4012" i="168"/>
  <c r="A4012" i="168"/>
  <c r="J4011" i="168"/>
  <c r="A4011" i="168"/>
  <c r="J4010" i="168"/>
  <c r="A4010" i="168"/>
  <c r="J4009" i="168"/>
  <c r="A4009" i="168"/>
  <c r="J4008" i="168"/>
  <c r="A4008" i="168"/>
  <c r="J4007" i="168"/>
  <c r="A4007" i="168"/>
  <c r="J4006" i="168"/>
  <c r="A4006" i="168"/>
  <c r="J4005" i="168"/>
  <c r="A4005" i="168"/>
  <c r="J4004" i="168"/>
  <c r="A4004" i="168"/>
  <c r="J4003" i="168"/>
  <c r="A4003" i="168"/>
  <c r="J4002" i="168"/>
  <c r="A4002" i="168"/>
  <c r="J4001" i="168"/>
  <c r="A4001" i="168"/>
  <c r="J4000" i="168"/>
  <c r="A4000" i="168"/>
  <c r="J3999" i="168"/>
  <c r="A3999" i="168"/>
  <c r="J3998" i="168"/>
  <c r="A3998" i="168"/>
  <c r="J3997" i="168"/>
  <c r="A3997" i="168"/>
  <c r="J3996" i="168"/>
  <c r="A3996" i="168"/>
  <c r="J3995" i="168"/>
  <c r="A3995" i="168"/>
  <c r="J3994" i="168"/>
  <c r="A3994" i="168"/>
  <c r="J3993" i="168"/>
  <c r="A3993" i="168"/>
  <c r="J3992" i="168"/>
  <c r="A3992" i="168"/>
  <c r="J3991" i="168"/>
  <c r="A3991" i="168"/>
  <c r="J3990" i="168"/>
  <c r="A3990" i="168"/>
  <c r="J3989" i="168"/>
  <c r="A3989" i="168"/>
  <c r="J3988" i="168"/>
  <c r="A3988" i="168"/>
  <c r="J3987" i="168"/>
  <c r="A3987" i="168"/>
  <c r="J3986" i="168"/>
  <c r="A3986" i="168"/>
  <c r="J3985" i="168"/>
  <c r="A3985" i="168"/>
  <c r="J3984" i="168"/>
  <c r="A3984" i="168"/>
  <c r="J3983" i="168"/>
  <c r="A3983" i="168"/>
  <c r="J3982" i="168"/>
  <c r="A3982" i="168"/>
  <c r="J3981" i="168"/>
  <c r="A3981" i="168"/>
  <c r="J3980" i="168"/>
  <c r="A3980" i="168"/>
  <c r="J3979" i="168"/>
  <c r="A3979" i="168"/>
  <c r="J3978" i="168"/>
  <c r="A3978" i="168"/>
  <c r="J3977" i="168"/>
  <c r="A3977" i="168"/>
  <c r="J3976" i="168"/>
  <c r="A3976" i="168"/>
  <c r="J3975" i="168"/>
  <c r="A3975" i="168"/>
  <c r="J3974" i="168"/>
  <c r="A3974" i="168"/>
  <c r="J3973" i="168"/>
  <c r="A3973" i="168"/>
  <c r="J3972" i="168"/>
  <c r="A3972" i="168"/>
  <c r="J3971" i="168"/>
  <c r="A3971" i="168"/>
  <c r="J3970" i="168"/>
  <c r="A3970" i="168"/>
  <c r="J3969" i="168"/>
  <c r="A3969" i="168"/>
  <c r="J3968" i="168"/>
  <c r="A3968" i="168"/>
  <c r="J3967" i="168"/>
  <c r="A3967" i="168"/>
  <c r="J3966" i="168"/>
  <c r="A3966" i="168"/>
  <c r="J3965" i="168"/>
  <c r="A3965" i="168"/>
  <c r="J3964" i="168"/>
  <c r="A3964" i="168"/>
  <c r="J3963" i="168"/>
  <c r="A3963" i="168"/>
  <c r="J3962" i="168"/>
  <c r="A3962" i="168"/>
  <c r="J3961" i="168"/>
  <c r="A3961" i="168"/>
  <c r="J3960" i="168"/>
  <c r="A3960" i="168"/>
  <c r="J3959" i="168"/>
  <c r="A3959" i="168"/>
  <c r="J3958" i="168"/>
  <c r="A3958" i="168"/>
  <c r="J3957" i="168"/>
  <c r="A3957" i="168"/>
  <c r="J3956" i="168"/>
  <c r="A3956" i="168"/>
  <c r="J3955" i="168"/>
  <c r="A3955" i="168"/>
  <c r="J3954" i="168"/>
  <c r="A3954" i="168"/>
  <c r="J3953" i="168"/>
  <c r="A3953" i="168"/>
  <c r="J3952" i="168"/>
  <c r="A3952" i="168"/>
  <c r="J3951" i="168"/>
  <c r="A3951" i="168"/>
  <c r="J3950" i="168"/>
  <c r="A3950" i="168"/>
  <c r="J3949" i="168"/>
  <c r="A3949" i="168"/>
  <c r="J3948" i="168"/>
  <c r="A3948" i="168"/>
  <c r="J3947" i="168"/>
  <c r="A3947" i="168"/>
  <c r="J3946" i="168"/>
  <c r="A3946" i="168"/>
  <c r="J3945" i="168"/>
  <c r="A3945" i="168"/>
  <c r="J3944" i="168"/>
  <c r="A3944" i="168"/>
  <c r="J3943" i="168"/>
  <c r="A3943" i="168"/>
  <c r="J3942" i="168"/>
  <c r="A3942" i="168"/>
  <c r="J3941" i="168"/>
  <c r="A3941" i="168"/>
  <c r="J3940" i="168"/>
  <c r="A3940" i="168"/>
  <c r="J3939" i="168"/>
  <c r="A3939" i="168"/>
  <c r="J3938" i="168"/>
  <c r="A3938" i="168"/>
  <c r="J3937" i="168"/>
  <c r="A3937" i="168"/>
  <c r="J3936" i="168"/>
  <c r="A3936" i="168"/>
  <c r="J3935" i="168"/>
  <c r="A3935" i="168"/>
  <c r="J3934" i="168"/>
  <c r="A3934" i="168"/>
  <c r="J3933" i="168"/>
  <c r="A3933" i="168"/>
  <c r="J3932" i="168"/>
  <c r="A3932" i="168"/>
  <c r="J3931" i="168"/>
  <c r="A3931" i="168"/>
  <c r="J3930" i="168"/>
  <c r="A3930" i="168"/>
  <c r="J3929" i="168"/>
  <c r="A3929" i="168"/>
  <c r="J3928" i="168"/>
  <c r="A3928" i="168"/>
  <c r="J3927" i="168"/>
  <c r="A3927" i="168"/>
  <c r="J3926" i="168"/>
  <c r="A3926" i="168"/>
  <c r="J3925" i="168"/>
  <c r="A3925" i="168"/>
  <c r="J3924" i="168"/>
  <c r="A3924" i="168"/>
  <c r="J3923" i="168"/>
  <c r="A3923" i="168"/>
  <c r="J3922" i="168"/>
  <c r="A3922" i="168"/>
  <c r="J3921" i="168"/>
  <c r="A3921" i="168"/>
  <c r="J3920" i="168"/>
  <c r="A3920" i="168"/>
  <c r="J3919" i="168"/>
  <c r="A3919" i="168"/>
  <c r="J3918" i="168"/>
  <c r="A3918" i="168"/>
  <c r="J3917" i="168"/>
  <c r="A3917" i="168"/>
  <c r="J3916" i="168"/>
  <c r="A3916" i="168"/>
  <c r="J3915" i="168"/>
  <c r="A3915" i="168"/>
  <c r="J3914" i="168"/>
  <c r="A3914" i="168"/>
  <c r="J3913" i="168"/>
  <c r="A3913" i="168"/>
  <c r="J3912" i="168"/>
  <c r="A3912" i="168"/>
  <c r="J3911" i="168"/>
  <c r="A3911" i="168"/>
  <c r="J3910" i="168"/>
  <c r="A3910" i="168"/>
  <c r="J3909" i="168"/>
  <c r="A3909" i="168"/>
  <c r="J3908" i="168"/>
  <c r="A3908" i="168"/>
  <c r="J3907" i="168"/>
  <c r="A3907" i="168"/>
  <c r="J3906" i="168"/>
  <c r="A3906" i="168"/>
  <c r="J3905" i="168"/>
  <c r="A3905" i="168"/>
  <c r="J3904" i="168"/>
  <c r="A3904" i="168"/>
  <c r="J3903" i="168"/>
  <c r="A3903" i="168"/>
  <c r="J3902" i="168"/>
  <c r="A3902" i="168"/>
  <c r="J3901" i="168"/>
  <c r="A3901" i="168"/>
  <c r="J3900" i="168"/>
  <c r="A3900" i="168"/>
  <c r="J3899" i="168"/>
  <c r="A3899" i="168"/>
  <c r="J3898" i="168"/>
  <c r="A3898" i="168"/>
  <c r="J3897" i="168"/>
  <c r="A3897" i="168"/>
  <c r="J3896" i="168"/>
  <c r="A3896" i="168"/>
  <c r="J3895" i="168"/>
  <c r="A3895" i="168"/>
  <c r="J3894" i="168"/>
  <c r="A3894" i="168"/>
  <c r="J3893" i="168"/>
  <c r="A3893" i="168"/>
  <c r="J3892" i="168"/>
  <c r="A3892" i="168"/>
  <c r="J3891" i="168"/>
  <c r="A3891" i="168"/>
  <c r="J3890" i="168"/>
  <c r="A3890" i="168"/>
  <c r="J3889" i="168"/>
  <c r="A3889" i="168"/>
  <c r="J3888" i="168"/>
  <c r="A3888" i="168"/>
  <c r="J3887" i="168"/>
  <c r="A3887" i="168"/>
  <c r="J3886" i="168"/>
  <c r="A3886" i="168"/>
  <c r="J3885" i="168"/>
  <c r="A3885" i="168"/>
  <c r="J3884" i="168"/>
  <c r="A3884" i="168"/>
  <c r="J3883" i="168"/>
  <c r="A3883" i="168"/>
  <c r="J3882" i="168"/>
  <c r="A3882" i="168"/>
  <c r="J3881" i="168"/>
  <c r="A3881" i="168"/>
  <c r="J3880" i="168"/>
  <c r="A3880" i="168"/>
  <c r="J3879" i="168"/>
  <c r="A3879" i="168"/>
  <c r="J3878" i="168"/>
  <c r="A3878" i="168"/>
  <c r="J3877" i="168"/>
  <c r="A3877" i="168"/>
  <c r="J3876" i="168"/>
  <c r="A3876" i="168"/>
  <c r="J3875" i="168"/>
  <c r="A3875" i="168"/>
  <c r="J3874" i="168"/>
  <c r="A3874" i="168"/>
  <c r="J3873" i="168"/>
  <c r="A3873" i="168"/>
  <c r="J3872" i="168"/>
  <c r="A3872" i="168"/>
  <c r="J3871" i="168"/>
  <c r="A3871" i="168"/>
  <c r="J3870" i="168"/>
  <c r="A3870" i="168"/>
  <c r="J3869" i="168"/>
  <c r="A3869" i="168"/>
  <c r="J3868" i="168"/>
  <c r="A3868" i="168"/>
  <c r="J3867" i="168"/>
  <c r="A3867" i="168"/>
  <c r="J3866" i="168"/>
  <c r="A3866" i="168"/>
  <c r="J3865" i="168"/>
  <c r="A3865" i="168"/>
  <c r="J3864" i="168"/>
  <c r="A3864" i="168"/>
  <c r="J3863" i="168"/>
  <c r="A3863" i="168"/>
  <c r="J3862" i="168"/>
  <c r="A3862" i="168"/>
  <c r="J3861" i="168"/>
  <c r="A3861" i="168"/>
  <c r="J3860" i="168"/>
  <c r="A3860" i="168"/>
  <c r="J3859" i="168"/>
  <c r="A3859" i="168"/>
  <c r="J3858" i="168"/>
  <c r="A3858" i="168"/>
  <c r="J3857" i="168"/>
  <c r="A3857" i="168"/>
  <c r="J3856" i="168"/>
  <c r="A3856" i="168"/>
  <c r="J3855" i="168"/>
  <c r="A3855" i="168"/>
  <c r="J3854" i="168"/>
  <c r="A3854" i="168"/>
  <c r="J3853" i="168"/>
  <c r="A3853" i="168"/>
  <c r="J3852" i="168"/>
  <c r="A3852" i="168"/>
  <c r="J3851" i="168"/>
  <c r="A3851" i="168"/>
  <c r="J3850" i="168"/>
  <c r="A3850" i="168"/>
  <c r="J3849" i="168"/>
  <c r="A3849" i="168"/>
  <c r="J3848" i="168"/>
  <c r="A3848" i="168"/>
  <c r="J3847" i="168"/>
  <c r="A3847" i="168"/>
  <c r="J3846" i="168"/>
  <c r="A3846" i="168"/>
  <c r="J3845" i="168"/>
  <c r="A3845" i="168"/>
  <c r="J3844" i="168"/>
  <c r="A3844" i="168"/>
  <c r="J3843" i="168"/>
  <c r="A3843" i="168"/>
  <c r="J3842" i="168"/>
  <c r="A3842" i="168"/>
  <c r="J3841" i="168"/>
  <c r="A3841" i="168"/>
  <c r="J3840" i="168"/>
  <c r="A3840" i="168"/>
  <c r="J3839" i="168"/>
  <c r="A3839" i="168"/>
  <c r="J3838" i="168"/>
  <c r="A3838" i="168"/>
  <c r="J3837" i="168"/>
  <c r="A3837" i="168"/>
  <c r="J3836" i="168"/>
  <c r="A3836" i="168"/>
  <c r="J3835" i="168"/>
  <c r="A3835" i="168"/>
  <c r="J3834" i="168"/>
  <c r="A3834" i="168"/>
  <c r="J3833" i="168"/>
  <c r="A3833" i="168"/>
  <c r="J3832" i="168"/>
  <c r="A3832" i="168"/>
  <c r="J3831" i="168"/>
  <c r="A3831" i="168"/>
  <c r="J3830" i="168"/>
  <c r="A3830" i="168"/>
  <c r="J3829" i="168"/>
  <c r="A3829" i="168"/>
  <c r="J3828" i="168"/>
  <c r="A3828" i="168"/>
  <c r="J3827" i="168"/>
  <c r="A3827" i="168"/>
  <c r="J3826" i="168"/>
  <c r="A3826" i="168"/>
  <c r="J3825" i="168"/>
  <c r="A3825" i="168"/>
  <c r="J3824" i="168"/>
  <c r="A3824" i="168"/>
  <c r="J3823" i="168"/>
  <c r="A3823" i="168"/>
  <c r="J3822" i="168"/>
  <c r="A3822" i="168"/>
  <c r="J3821" i="168"/>
  <c r="A3821" i="168"/>
  <c r="J3820" i="168"/>
  <c r="A3820" i="168"/>
  <c r="J3819" i="168"/>
  <c r="A3819" i="168"/>
  <c r="J3818" i="168"/>
  <c r="A3818" i="168"/>
  <c r="J3817" i="168"/>
  <c r="A3817" i="168"/>
  <c r="J3816" i="168"/>
  <c r="A3816" i="168"/>
  <c r="J3815" i="168"/>
  <c r="A3815" i="168"/>
  <c r="J3814" i="168"/>
  <c r="A3814" i="168"/>
  <c r="J3813" i="168"/>
  <c r="A3813" i="168"/>
  <c r="J3812" i="168"/>
  <c r="A3812" i="168"/>
  <c r="J3811" i="168"/>
  <c r="A3811" i="168"/>
  <c r="J3810" i="168"/>
  <c r="A3810" i="168"/>
  <c r="J3809" i="168"/>
  <c r="A3809" i="168"/>
  <c r="J3808" i="168"/>
  <c r="A3808" i="168"/>
  <c r="J3807" i="168"/>
  <c r="A3807" i="168"/>
  <c r="J3806" i="168"/>
  <c r="A3806" i="168"/>
  <c r="J3805" i="168"/>
  <c r="A3805" i="168"/>
  <c r="J3804" i="168"/>
  <c r="A3804" i="168"/>
  <c r="J3803" i="168"/>
  <c r="A3803" i="168"/>
  <c r="J3802" i="168"/>
  <c r="A3802" i="168"/>
  <c r="J3801" i="168"/>
  <c r="A3801" i="168"/>
  <c r="J3800" i="168"/>
  <c r="A3800" i="168"/>
  <c r="J3799" i="168"/>
  <c r="A3799" i="168"/>
  <c r="J3798" i="168"/>
  <c r="A3798" i="168"/>
  <c r="J3797" i="168"/>
  <c r="A3797" i="168"/>
  <c r="J3796" i="168"/>
  <c r="A3796" i="168"/>
  <c r="J3795" i="168"/>
  <c r="A3795" i="168"/>
  <c r="J3794" i="168"/>
  <c r="A3794" i="168"/>
  <c r="J3793" i="168"/>
  <c r="A3793" i="168"/>
  <c r="J3792" i="168"/>
  <c r="A3792" i="168"/>
  <c r="J3791" i="168"/>
  <c r="A3791" i="168"/>
  <c r="J3790" i="168"/>
  <c r="A3790" i="168"/>
  <c r="J3789" i="168"/>
  <c r="A3789" i="168"/>
  <c r="J3788" i="168"/>
  <c r="A3788" i="168"/>
  <c r="J3787" i="168"/>
  <c r="A3787" i="168"/>
  <c r="J3786" i="168"/>
  <c r="A3786" i="168"/>
  <c r="J3785" i="168"/>
  <c r="A3785" i="168"/>
  <c r="J3784" i="168"/>
  <c r="A3784" i="168"/>
  <c r="J3783" i="168"/>
  <c r="A3783" i="168"/>
  <c r="J3782" i="168"/>
  <c r="A3782" i="168"/>
  <c r="J3781" i="168"/>
  <c r="A3781" i="168"/>
  <c r="J3780" i="168"/>
  <c r="A3780" i="168"/>
  <c r="J3779" i="168"/>
  <c r="A3779" i="168"/>
  <c r="J3778" i="168"/>
  <c r="A3778" i="168"/>
  <c r="J3777" i="168"/>
  <c r="A3777" i="168"/>
  <c r="J3776" i="168"/>
  <c r="A3776" i="168"/>
  <c r="J3775" i="168"/>
  <c r="A3775" i="168"/>
  <c r="J3774" i="168"/>
  <c r="A3774" i="168"/>
  <c r="J3773" i="168"/>
  <c r="A3773" i="168"/>
  <c r="J3772" i="168"/>
  <c r="A3772" i="168"/>
  <c r="J3771" i="168"/>
  <c r="A3771" i="168"/>
  <c r="J3770" i="168"/>
  <c r="A3770" i="168"/>
  <c r="J3769" i="168"/>
  <c r="A3769" i="168"/>
  <c r="J3768" i="168"/>
  <c r="A3768" i="168"/>
  <c r="J3767" i="168"/>
  <c r="A3767" i="168"/>
  <c r="J3766" i="168"/>
  <c r="A3766" i="168"/>
  <c r="J3765" i="168"/>
  <c r="A3765" i="168"/>
  <c r="J3764" i="168"/>
  <c r="A3764" i="168"/>
  <c r="J3763" i="168"/>
  <c r="A3763" i="168"/>
  <c r="J3762" i="168"/>
  <c r="A3762" i="168"/>
  <c r="J3761" i="168"/>
  <c r="A3761" i="168"/>
  <c r="J3760" i="168"/>
  <c r="A3760" i="168"/>
  <c r="J3759" i="168"/>
  <c r="A3759" i="168"/>
  <c r="J3758" i="168"/>
  <c r="A3758" i="168"/>
  <c r="J3757" i="168"/>
  <c r="A3757" i="168"/>
  <c r="J3756" i="168"/>
  <c r="A3756" i="168"/>
  <c r="J3755" i="168"/>
  <c r="A3755" i="168"/>
  <c r="J3754" i="168"/>
  <c r="A3754" i="168"/>
  <c r="J3753" i="168"/>
  <c r="A3753" i="168"/>
  <c r="J3752" i="168"/>
  <c r="A3752" i="168"/>
  <c r="J3751" i="168"/>
  <c r="A3751" i="168"/>
  <c r="J3750" i="168"/>
  <c r="A3750" i="168"/>
  <c r="J3749" i="168"/>
  <c r="A3749" i="168"/>
  <c r="J3748" i="168"/>
  <c r="A3748" i="168"/>
  <c r="J3747" i="168"/>
  <c r="A3747" i="168"/>
  <c r="J3746" i="168"/>
  <c r="A3746" i="168"/>
  <c r="J3745" i="168"/>
  <c r="A3745" i="168"/>
  <c r="J3744" i="168"/>
  <c r="A3744" i="168"/>
  <c r="J3743" i="168"/>
  <c r="A3743" i="168"/>
  <c r="J3742" i="168"/>
  <c r="A3742" i="168"/>
  <c r="J3741" i="168"/>
  <c r="A3741" i="168"/>
  <c r="J3740" i="168"/>
  <c r="A3740" i="168"/>
  <c r="J3739" i="168"/>
  <c r="A3739" i="168"/>
  <c r="J3738" i="168"/>
  <c r="A3738" i="168"/>
  <c r="J3737" i="168"/>
  <c r="A3737" i="168"/>
  <c r="J3736" i="168"/>
  <c r="A3736" i="168"/>
  <c r="J3735" i="168"/>
  <c r="A3735" i="168"/>
  <c r="J3734" i="168"/>
  <c r="A3734" i="168"/>
  <c r="J3733" i="168"/>
  <c r="A3733" i="168"/>
  <c r="J3732" i="168"/>
  <c r="A3732" i="168"/>
  <c r="J3731" i="168"/>
  <c r="A3731" i="168"/>
  <c r="J3730" i="168"/>
  <c r="A3730" i="168"/>
  <c r="J3729" i="168"/>
  <c r="A3729" i="168"/>
  <c r="J3728" i="168"/>
  <c r="A3728" i="168"/>
  <c r="J3727" i="168"/>
  <c r="A3727" i="168"/>
  <c r="J3726" i="168"/>
  <c r="A3726" i="168"/>
  <c r="J3725" i="168"/>
  <c r="A3725" i="168"/>
  <c r="J3724" i="168"/>
  <c r="A3724" i="168"/>
  <c r="J3723" i="168"/>
  <c r="A3723" i="168"/>
  <c r="J3722" i="168"/>
  <c r="A3722" i="168"/>
  <c r="J3721" i="168"/>
  <c r="A3721" i="168"/>
  <c r="J3720" i="168"/>
  <c r="A3720" i="168"/>
  <c r="J3719" i="168"/>
  <c r="A3719" i="168"/>
  <c r="J3718" i="168"/>
  <c r="A3718" i="168"/>
  <c r="J3717" i="168"/>
  <c r="A3717" i="168"/>
  <c r="J3716" i="168"/>
  <c r="A3716" i="168"/>
  <c r="J3715" i="168"/>
  <c r="A3715" i="168"/>
  <c r="J3714" i="168"/>
  <c r="A3714" i="168"/>
  <c r="J3713" i="168"/>
  <c r="A3713" i="168"/>
  <c r="J3712" i="168"/>
  <c r="A3712" i="168"/>
  <c r="J3711" i="168"/>
  <c r="A3711" i="168"/>
  <c r="J3710" i="168"/>
  <c r="A3710" i="168"/>
  <c r="J3709" i="168"/>
  <c r="A3709" i="168"/>
  <c r="J3708" i="168"/>
  <c r="A3708" i="168"/>
  <c r="J3707" i="168"/>
  <c r="A3707" i="168"/>
  <c r="J3706" i="168"/>
  <c r="A3706" i="168"/>
  <c r="J3705" i="168"/>
  <c r="A3705" i="168"/>
  <c r="J3704" i="168"/>
  <c r="A3704" i="168"/>
  <c r="J3703" i="168"/>
  <c r="A3703" i="168"/>
  <c r="J3702" i="168"/>
  <c r="A3702" i="168"/>
  <c r="J3701" i="168"/>
  <c r="A3701" i="168"/>
  <c r="J3700" i="168"/>
  <c r="A3700" i="168"/>
  <c r="J3699" i="168"/>
  <c r="A3699" i="168"/>
  <c r="J3698" i="168"/>
  <c r="A3698" i="168"/>
  <c r="J3697" i="168"/>
  <c r="A3697" i="168"/>
  <c r="J3696" i="168"/>
  <c r="A3696" i="168"/>
  <c r="J3695" i="168"/>
  <c r="A3695" i="168"/>
  <c r="J3694" i="168"/>
  <c r="A3694" i="168"/>
  <c r="J3693" i="168"/>
  <c r="A3693" i="168"/>
  <c r="J3692" i="168"/>
  <c r="A3692" i="168"/>
  <c r="J3691" i="168"/>
  <c r="A3691" i="168"/>
  <c r="J3690" i="168"/>
  <c r="A3690" i="168"/>
  <c r="J3689" i="168"/>
  <c r="A3689" i="168"/>
  <c r="J3688" i="168"/>
  <c r="A3688" i="168"/>
  <c r="J3687" i="168"/>
  <c r="A3687" i="168"/>
  <c r="J3686" i="168"/>
  <c r="A3686" i="168"/>
  <c r="J3685" i="168"/>
  <c r="A3685" i="168"/>
  <c r="J3684" i="168"/>
  <c r="A3684" i="168"/>
  <c r="J3683" i="168"/>
  <c r="A3683" i="168"/>
  <c r="J3682" i="168"/>
  <c r="A3682" i="168"/>
  <c r="J3681" i="168"/>
  <c r="A3681" i="168"/>
  <c r="J3680" i="168"/>
  <c r="A3680" i="168"/>
  <c r="J3679" i="168"/>
  <c r="A3679" i="168"/>
  <c r="J3678" i="168"/>
  <c r="A3678" i="168"/>
  <c r="J3677" i="168"/>
  <c r="A3677" i="168"/>
  <c r="J3676" i="168"/>
  <c r="A3676" i="168"/>
  <c r="J3675" i="168"/>
  <c r="A3675" i="168"/>
  <c r="J3674" i="168"/>
  <c r="A3674" i="168"/>
  <c r="J3673" i="168"/>
  <c r="A3673" i="168"/>
  <c r="J3672" i="168"/>
  <c r="A3672" i="168"/>
  <c r="J3671" i="168"/>
  <c r="A3671" i="168"/>
  <c r="J3670" i="168"/>
  <c r="A3670" i="168"/>
  <c r="J3669" i="168"/>
  <c r="A3669" i="168"/>
  <c r="J3668" i="168"/>
  <c r="A3668" i="168"/>
  <c r="J3667" i="168"/>
  <c r="A3667" i="168"/>
  <c r="J3666" i="168"/>
  <c r="A3666" i="168"/>
  <c r="J3665" i="168"/>
  <c r="A3665" i="168"/>
  <c r="J3664" i="168"/>
  <c r="A3664" i="168"/>
  <c r="J3663" i="168"/>
  <c r="A3663" i="168"/>
  <c r="J3662" i="168"/>
  <c r="A3662" i="168"/>
  <c r="J3661" i="168"/>
  <c r="A3661" i="168"/>
  <c r="J3660" i="168"/>
  <c r="A3660" i="168"/>
  <c r="J3659" i="168"/>
  <c r="A3659" i="168"/>
  <c r="J3658" i="168"/>
  <c r="A3658" i="168"/>
  <c r="J3657" i="168"/>
  <c r="A3657" i="168"/>
  <c r="J3656" i="168"/>
  <c r="A3656" i="168"/>
  <c r="J3655" i="168"/>
  <c r="A3655" i="168"/>
  <c r="J3654" i="168"/>
  <c r="A3654" i="168"/>
  <c r="J3653" i="168"/>
  <c r="A3653" i="168"/>
  <c r="J3652" i="168"/>
  <c r="A3652" i="168"/>
  <c r="J3651" i="168"/>
  <c r="A3651" i="168"/>
  <c r="J3650" i="168"/>
  <c r="A3650" i="168"/>
  <c r="J3649" i="168"/>
  <c r="A3649" i="168"/>
  <c r="J3648" i="168"/>
  <c r="A3648" i="168"/>
  <c r="J3647" i="168"/>
  <c r="A3647" i="168"/>
  <c r="J3646" i="168"/>
  <c r="A3646" i="168"/>
  <c r="J3645" i="168"/>
  <c r="A3645" i="168"/>
  <c r="J3644" i="168"/>
  <c r="A3644" i="168"/>
  <c r="J3643" i="168"/>
  <c r="A3643" i="168"/>
  <c r="J3642" i="168"/>
  <c r="A3642" i="168"/>
  <c r="J3641" i="168"/>
  <c r="A3641" i="168"/>
  <c r="J3640" i="168"/>
  <c r="A3640" i="168"/>
  <c r="J3639" i="168"/>
  <c r="A3639" i="168"/>
  <c r="J3638" i="168"/>
  <c r="A3638" i="168"/>
  <c r="J3637" i="168"/>
  <c r="A3637" i="168"/>
  <c r="J3636" i="168"/>
  <c r="A3636" i="168"/>
  <c r="J3635" i="168"/>
  <c r="A3635" i="168"/>
  <c r="J3634" i="168"/>
  <c r="A3634" i="168"/>
  <c r="J3633" i="168"/>
  <c r="A3633" i="168"/>
  <c r="J3632" i="168"/>
  <c r="A3632" i="168"/>
  <c r="J3631" i="168"/>
  <c r="A3631" i="168"/>
  <c r="J3630" i="168"/>
  <c r="A3630" i="168"/>
  <c r="J3629" i="168"/>
  <c r="A3629" i="168"/>
  <c r="J3628" i="168"/>
  <c r="A3628" i="168"/>
  <c r="J3627" i="168"/>
  <c r="A3627" i="168"/>
  <c r="J3626" i="168"/>
  <c r="A3626" i="168"/>
  <c r="J3625" i="168"/>
  <c r="A3625" i="168"/>
  <c r="J3624" i="168"/>
  <c r="A3624" i="168"/>
  <c r="J3623" i="168"/>
  <c r="A3623" i="168"/>
  <c r="J3622" i="168"/>
  <c r="A3622" i="168"/>
  <c r="J3621" i="168"/>
  <c r="A3621" i="168"/>
  <c r="J3620" i="168"/>
  <c r="A3620" i="168"/>
  <c r="J3619" i="168"/>
  <c r="A3619" i="168"/>
  <c r="J3618" i="168"/>
  <c r="A3618" i="168"/>
  <c r="J3617" i="168"/>
  <c r="A3617" i="168"/>
  <c r="J3616" i="168"/>
  <c r="A3616" i="168"/>
  <c r="J3615" i="168"/>
  <c r="A3615" i="168"/>
  <c r="J3614" i="168"/>
  <c r="A3614" i="168"/>
  <c r="J3613" i="168"/>
  <c r="A3613" i="168"/>
  <c r="J3612" i="168"/>
  <c r="A3612" i="168"/>
  <c r="J3611" i="168"/>
  <c r="A3611" i="168"/>
  <c r="J3610" i="168"/>
  <c r="A3610" i="168"/>
  <c r="J3609" i="168"/>
  <c r="A3609" i="168"/>
  <c r="J3608" i="168"/>
  <c r="A3608" i="168"/>
  <c r="J3607" i="168"/>
  <c r="A3607" i="168"/>
  <c r="J3606" i="168"/>
  <c r="A3606" i="168"/>
  <c r="J3605" i="168"/>
  <c r="A3605" i="168"/>
  <c r="J3604" i="168"/>
  <c r="A3604" i="168"/>
  <c r="J3603" i="168"/>
  <c r="A3603" i="168"/>
  <c r="J3602" i="168"/>
  <c r="A3602" i="168"/>
  <c r="J3601" i="168"/>
  <c r="A3601" i="168"/>
  <c r="J3600" i="168"/>
  <c r="A3600" i="168"/>
  <c r="J3599" i="168"/>
  <c r="A3599" i="168"/>
  <c r="J3598" i="168"/>
  <c r="A3598" i="168"/>
  <c r="J3597" i="168"/>
  <c r="A3597" i="168"/>
  <c r="J3596" i="168"/>
  <c r="A3596" i="168"/>
  <c r="J3595" i="168"/>
  <c r="A3595" i="168"/>
  <c r="J3594" i="168"/>
  <c r="A3594" i="168"/>
  <c r="J3593" i="168"/>
  <c r="A3593" i="168"/>
  <c r="J3592" i="168"/>
  <c r="A3592" i="168"/>
  <c r="J3591" i="168"/>
  <c r="A3591" i="168"/>
  <c r="J3590" i="168"/>
  <c r="A3590" i="168"/>
  <c r="J3589" i="168"/>
  <c r="A3589" i="168"/>
  <c r="J3588" i="168"/>
  <c r="A3588" i="168"/>
  <c r="J3587" i="168"/>
  <c r="A3587" i="168"/>
  <c r="J3586" i="168"/>
  <c r="A3586" i="168"/>
  <c r="J3585" i="168"/>
  <c r="A3585" i="168"/>
  <c r="J3584" i="168"/>
  <c r="A3584" i="168"/>
  <c r="J3583" i="168"/>
  <c r="A3583" i="168"/>
  <c r="J3582" i="168"/>
  <c r="A3582" i="168"/>
  <c r="J3581" i="168"/>
  <c r="A3581" i="168"/>
  <c r="J3580" i="168"/>
  <c r="A3580" i="168"/>
  <c r="J3579" i="168"/>
  <c r="A3579" i="168"/>
  <c r="J3578" i="168"/>
  <c r="A3578" i="168"/>
  <c r="J3577" i="168"/>
  <c r="A3577" i="168"/>
  <c r="J3576" i="168"/>
  <c r="A3576" i="168"/>
  <c r="J3575" i="168"/>
  <c r="A3575" i="168"/>
  <c r="J3574" i="168"/>
  <c r="A3574" i="168"/>
  <c r="J3573" i="168"/>
  <c r="A3573" i="168"/>
  <c r="J3572" i="168"/>
  <c r="A3572" i="168"/>
  <c r="J3571" i="168"/>
  <c r="A3571" i="168"/>
  <c r="J3570" i="168"/>
  <c r="A3570" i="168"/>
  <c r="J3569" i="168"/>
  <c r="A3569" i="168"/>
  <c r="J3568" i="168"/>
  <c r="A3568" i="168"/>
  <c r="J3567" i="168"/>
  <c r="A3567" i="168"/>
  <c r="J3566" i="168"/>
  <c r="A3566" i="168"/>
  <c r="J3565" i="168"/>
  <c r="A3565" i="168"/>
  <c r="J3564" i="168"/>
  <c r="A3564" i="168"/>
  <c r="J3563" i="168"/>
  <c r="A3563" i="168"/>
  <c r="J3562" i="168"/>
  <c r="A3562" i="168"/>
  <c r="J3561" i="168"/>
  <c r="A3561" i="168"/>
  <c r="J3560" i="168"/>
  <c r="A3560" i="168"/>
  <c r="J3559" i="168"/>
  <c r="A3559" i="168"/>
  <c r="J3558" i="168"/>
  <c r="A3558" i="168"/>
  <c r="J3557" i="168"/>
  <c r="A3557" i="168"/>
  <c r="J3556" i="168"/>
  <c r="A3556" i="168"/>
  <c r="J3555" i="168"/>
  <c r="A3555" i="168"/>
  <c r="J3554" i="168"/>
  <c r="A3554" i="168"/>
  <c r="J3553" i="168"/>
  <c r="A3553" i="168"/>
  <c r="J3552" i="168"/>
  <c r="A3552" i="168"/>
  <c r="J3551" i="168"/>
  <c r="A3551" i="168"/>
  <c r="J3550" i="168"/>
  <c r="A3550" i="168"/>
  <c r="J3549" i="168"/>
  <c r="A3549" i="168"/>
  <c r="J3548" i="168"/>
  <c r="A3548" i="168"/>
  <c r="J3547" i="168"/>
  <c r="A3547" i="168"/>
  <c r="J3546" i="168"/>
  <c r="A3546" i="168"/>
  <c r="J3545" i="168"/>
  <c r="A3545" i="168"/>
  <c r="J3544" i="168"/>
  <c r="A3544" i="168"/>
  <c r="J3543" i="168"/>
  <c r="A3543" i="168"/>
  <c r="J3542" i="168"/>
  <c r="A3542" i="168"/>
  <c r="J3541" i="168"/>
  <c r="A3541" i="168"/>
  <c r="J3540" i="168"/>
  <c r="A3540" i="168"/>
  <c r="J3539" i="168"/>
  <c r="A3539" i="168"/>
  <c r="J3538" i="168"/>
  <c r="A3538" i="168"/>
  <c r="J3537" i="168"/>
  <c r="A3537" i="168"/>
  <c r="J3536" i="168"/>
  <c r="A3536" i="168"/>
  <c r="J3535" i="168"/>
  <c r="A3535" i="168"/>
  <c r="J3534" i="168"/>
  <c r="A3534" i="168"/>
  <c r="J3533" i="168"/>
  <c r="A3533" i="168"/>
  <c r="J3532" i="168"/>
  <c r="A3532" i="168"/>
  <c r="J3531" i="168"/>
  <c r="A3531" i="168"/>
  <c r="J3530" i="168"/>
  <c r="A3530" i="168"/>
  <c r="J3529" i="168"/>
  <c r="A3529" i="168"/>
  <c r="J3528" i="168"/>
  <c r="A3528" i="168"/>
  <c r="J3527" i="168"/>
  <c r="A3527" i="168"/>
  <c r="J3526" i="168"/>
  <c r="A3526" i="168"/>
  <c r="J3525" i="168"/>
  <c r="A3525" i="168"/>
  <c r="J3524" i="168"/>
  <c r="A3524" i="168"/>
  <c r="J3523" i="168"/>
  <c r="A3523" i="168"/>
  <c r="J3522" i="168"/>
  <c r="A3522" i="168"/>
  <c r="J3521" i="168"/>
  <c r="A3521" i="168"/>
  <c r="J3520" i="168"/>
  <c r="A3520" i="168"/>
  <c r="J3519" i="168"/>
  <c r="A3519" i="168"/>
  <c r="J3518" i="168"/>
  <c r="A3518" i="168"/>
  <c r="J3517" i="168"/>
  <c r="A3517" i="168"/>
  <c r="J3516" i="168"/>
  <c r="A3516" i="168"/>
  <c r="J3515" i="168"/>
  <c r="A3515" i="168"/>
  <c r="J3514" i="168"/>
  <c r="A3514" i="168"/>
  <c r="J3513" i="168"/>
  <c r="A3513" i="168"/>
  <c r="J3512" i="168"/>
  <c r="A3512" i="168"/>
  <c r="J3511" i="168"/>
  <c r="A3511" i="168"/>
  <c r="J3510" i="168"/>
  <c r="A3510" i="168"/>
  <c r="J3509" i="168"/>
  <c r="A3509" i="168"/>
  <c r="J3508" i="168"/>
  <c r="A3508" i="168"/>
  <c r="J3507" i="168"/>
  <c r="A3507" i="168"/>
  <c r="J3506" i="168"/>
  <c r="A3506" i="168"/>
  <c r="J3505" i="168"/>
  <c r="A3505" i="168"/>
  <c r="J3504" i="168"/>
  <c r="A3504" i="168"/>
  <c r="J3503" i="168"/>
  <c r="A3503" i="168"/>
  <c r="J3502" i="168"/>
  <c r="A3502" i="168"/>
  <c r="J3501" i="168"/>
  <c r="A3501" i="168"/>
  <c r="J3500" i="168"/>
  <c r="A3500" i="168"/>
  <c r="J3499" i="168"/>
  <c r="A3499" i="168"/>
  <c r="J3498" i="168"/>
  <c r="A3498" i="168"/>
  <c r="J3497" i="168"/>
  <c r="A3497" i="168"/>
  <c r="J3496" i="168"/>
  <c r="A3496" i="168"/>
  <c r="J3495" i="168"/>
  <c r="A3495" i="168"/>
  <c r="J3494" i="168"/>
  <c r="A3494" i="168"/>
  <c r="J3493" i="168"/>
  <c r="A3493" i="168"/>
  <c r="J3492" i="168"/>
  <c r="A3492" i="168"/>
  <c r="J3491" i="168"/>
  <c r="A3491" i="168"/>
  <c r="J3490" i="168"/>
  <c r="A3490" i="168"/>
  <c r="J3489" i="168"/>
  <c r="A3489" i="168"/>
  <c r="J3488" i="168"/>
  <c r="A3488" i="168"/>
  <c r="J3487" i="168"/>
  <c r="A3487" i="168"/>
  <c r="J3486" i="168"/>
  <c r="A3486" i="168"/>
  <c r="J3485" i="168"/>
  <c r="A3485" i="168"/>
  <c r="J3484" i="168"/>
  <c r="A3484" i="168"/>
  <c r="J3483" i="168"/>
  <c r="A3483" i="168"/>
  <c r="J3482" i="168"/>
  <c r="A3482" i="168"/>
  <c r="J3481" i="168"/>
  <c r="A3481" i="168"/>
  <c r="J3480" i="168"/>
  <c r="A3480" i="168"/>
  <c r="J3479" i="168"/>
  <c r="A3479" i="168"/>
  <c r="J3478" i="168"/>
  <c r="A3478" i="168"/>
  <c r="J3477" i="168"/>
  <c r="A3477" i="168"/>
  <c r="J3476" i="168"/>
  <c r="A3476" i="168"/>
  <c r="J3475" i="168"/>
  <c r="A3475" i="168"/>
  <c r="J3474" i="168"/>
  <c r="A3474" i="168"/>
  <c r="J3473" i="168"/>
  <c r="A3473" i="168"/>
  <c r="J3472" i="168"/>
  <c r="A3472" i="168"/>
  <c r="J3471" i="168"/>
  <c r="A3471" i="168"/>
  <c r="J3470" i="168"/>
  <c r="A3470" i="168"/>
  <c r="J3469" i="168"/>
  <c r="A3469" i="168"/>
  <c r="J3468" i="168"/>
  <c r="A3468" i="168"/>
  <c r="J3467" i="168"/>
  <c r="A3467" i="168"/>
  <c r="J3466" i="168"/>
  <c r="A3466" i="168"/>
  <c r="J3465" i="168"/>
  <c r="A3465" i="168"/>
  <c r="J3464" i="168"/>
  <c r="A3464" i="168"/>
  <c r="J3463" i="168"/>
  <c r="A3463" i="168"/>
  <c r="J3462" i="168"/>
  <c r="A3462" i="168"/>
  <c r="J3461" i="168"/>
  <c r="A3461" i="168"/>
  <c r="J3460" i="168"/>
  <c r="A3460" i="168"/>
  <c r="J3459" i="168"/>
  <c r="A3459" i="168"/>
  <c r="J3458" i="168"/>
  <c r="A3458" i="168"/>
  <c r="J3457" i="168"/>
  <c r="A3457" i="168"/>
  <c r="J3456" i="168"/>
  <c r="A3456" i="168"/>
  <c r="J3455" i="168"/>
  <c r="A3455" i="168"/>
  <c r="J3454" i="168"/>
  <c r="A3454" i="168"/>
  <c r="J3453" i="168"/>
  <c r="A3453" i="168"/>
  <c r="J3452" i="168"/>
  <c r="A3452" i="168"/>
  <c r="J3451" i="168"/>
  <c r="A3451" i="168"/>
  <c r="J3450" i="168"/>
  <c r="A3450" i="168"/>
  <c r="J3449" i="168"/>
  <c r="A3449" i="168"/>
  <c r="J3448" i="168"/>
  <c r="A3448" i="168"/>
  <c r="J3447" i="168"/>
  <c r="A3447" i="168"/>
  <c r="J3446" i="168"/>
  <c r="A3446" i="168"/>
  <c r="J3445" i="168"/>
  <c r="A3445" i="168"/>
  <c r="J3444" i="168"/>
  <c r="A3444" i="168"/>
  <c r="J3443" i="168"/>
  <c r="A3443" i="168"/>
  <c r="J3442" i="168"/>
  <c r="A3442" i="168"/>
  <c r="J3441" i="168"/>
  <c r="A3441" i="168"/>
  <c r="J3440" i="168"/>
  <c r="A3440" i="168"/>
  <c r="J3439" i="168"/>
  <c r="A3439" i="168"/>
  <c r="J3438" i="168"/>
  <c r="A3438" i="168"/>
  <c r="J3437" i="168"/>
  <c r="A3437" i="168"/>
  <c r="J3436" i="168"/>
  <c r="A3436" i="168"/>
  <c r="J3435" i="168"/>
  <c r="A3435" i="168"/>
  <c r="J3434" i="168"/>
  <c r="A3434" i="168"/>
  <c r="J3433" i="168"/>
  <c r="A3433" i="168"/>
  <c r="J3432" i="168"/>
  <c r="A3432" i="168"/>
  <c r="J3431" i="168"/>
  <c r="A3431" i="168"/>
  <c r="J3430" i="168"/>
  <c r="A3430" i="168"/>
  <c r="J3429" i="168"/>
  <c r="A3429" i="168"/>
  <c r="J3428" i="168"/>
  <c r="A3428" i="168"/>
  <c r="J3427" i="168"/>
  <c r="A3427" i="168"/>
  <c r="J3426" i="168"/>
  <c r="A3426" i="168"/>
  <c r="J3425" i="168"/>
  <c r="A3425" i="168"/>
  <c r="J3424" i="168"/>
  <c r="A3424" i="168"/>
  <c r="J3423" i="168"/>
  <c r="A3423" i="168"/>
  <c r="J3422" i="168"/>
  <c r="A3422" i="168"/>
  <c r="J3421" i="168"/>
  <c r="A3421" i="168"/>
  <c r="J3420" i="168"/>
  <c r="A3420" i="168"/>
  <c r="J3419" i="168"/>
  <c r="A3419" i="168"/>
  <c r="J3418" i="168"/>
  <c r="A3418" i="168"/>
  <c r="J3417" i="168"/>
  <c r="A3417" i="168"/>
  <c r="J3416" i="168"/>
  <c r="A3416" i="168"/>
  <c r="J3415" i="168"/>
  <c r="A3415" i="168"/>
  <c r="J3414" i="168"/>
  <c r="A3414" i="168"/>
  <c r="J3413" i="168"/>
  <c r="A3413" i="168"/>
  <c r="J3412" i="168"/>
  <c r="A3412" i="168"/>
  <c r="J3411" i="168"/>
  <c r="A3411" i="168"/>
  <c r="J3410" i="168"/>
  <c r="A3410" i="168"/>
  <c r="J3409" i="168"/>
  <c r="A3409" i="168"/>
  <c r="J3408" i="168"/>
  <c r="A3408" i="168"/>
  <c r="J3407" i="168"/>
  <c r="A3407" i="168"/>
  <c r="J3406" i="168"/>
  <c r="A3406" i="168"/>
  <c r="J3405" i="168"/>
  <c r="A3405" i="168"/>
  <c r="J3404" i="168"/>
  <c r="A3404" i="168"/>
  <c r="J3403" i="168"/>
  <c r="A3403" i="168"/>
  <c r="J3402" i="168"/>
  <c r="A3402" i="168"/>
  <c r="J3401" i="168"/>
  <c r="A3401" i="168"/>
  <c r="J3400" i="168"/>
  <c r="A3400" i="168"/>
  <c r="J3399" i="168"/>
  <c r="A3399" i="168"/>
  <c r="J3398" i="168"/>
  <c r="A3398" i="168"/>
  <c r="J3397" i="168"/>
  <c r="A3397" i="168"/>
  <c r="J3396" i="168"/>
  <c r="A3396" i="168"/>
  <c r="J3395" i="168"/>
  <c r="A3395" i="168"/>
  <c r="J3394" i="168"/>
  <c r="A3394" i="168"/>
  <c r="J3393" i="168"/>
  <c r="A3393" i="168"/>
  <c r="J3392" i="168"/>
  <c r="A3392" i="168"/>
  <c r="J3391" i="168"/>
  <c r="A3391" i="168"/>
  <c r="J3390" i="168"/>
  <c r="A3390" i="168"/>
  <c r="J3389" i="168"/>
  <c r="A3389" i="168"/>
  <c r="J3388" i="168"/>
  <c r="A3388" i="168"/>
  <c r="J3387" i="168"/>
  <c r="A3387" i="168"/>
  <c r="J3386" i="168"/>
  <c r="A3386" i="168"/>
  <c r="J3385" i="168"/>
  <c r="A3385" i="168"/>
  <c r="J3384" i="168"/>
  <c r="A3384" i="168"/>
  <c r="J3383" i="168"/>
  <c r="A3383" i="168"/>
  <c r="J3382" i="168"/>
  <c r="A3382" i="168"/>
  <c r="J3381" i="168"/>
  <c r="A3381" i="168"/>
  <c r="J3380" i="168"/>
  <c r="A3380" i="168"/>
  <c r="J3379" i="168"/>
  <c r="A3379" i="168"/>
  <c r="J3378" i="168"/>
  <c r="A3378" i="168"/>
  <c r="J3377" i="168"/>
  <c r="A3377" i="168"/>
  <c r="J3376" i="168"/>
  <c r="A3376" i="168"/>
  <c r="J3375" i="168"/>
  <c r="A3375" i="168"/>
  <c r="J3374" i="168"/>
  <c r="A3374" i="168"/>
  <c r="J3373" i="168"/>
  <c r="A3373" i="168"/>
  <c r="J3372" i="168"/>
  <c r="A3372" i="168"/>
  <c r="J3371" i="168"/>
  <c r="A3371" i="168"/>
  <c r="J3370" i="168"/>
  <c r="A3370" i="168"/>
  <c r="J3369" i="168"/>
  <c r="A3369" i="168"/>
  <c r="J3368" i="168"/>
  <c r="A3368" i="168"/>
  <c r="J3367" i="168"/>
  <c r="A3367" i="168"/>
  <c r="J3366" i="168"/>
  <c r="A3366" i="168"/>
  <c r="J3365" i="168"/>
  <c r="A3365" i="168"/>
  <c r="J3364" i="168"/>
  <c r="A3364" i="168"/>
  <c r="J3363" i="168"/>
  <c r="A3363" i="168"/>
  <c r="J3362" i="168"/>
  <c r="A3362" i="168"/>
  <c r="J3361" i="168"/>
  <c r="A3361" i="168"/>
  <c r="J3360" i="168"/>
  <c r="A3360" i="168"/>
  <c r="J3359" i="168"/>
  <c r="A3359" i="168"/>
  <c r="J3358" i="168"/>
  <c r="A3358" i="168"/>
  <c r="J3357" i="168"/>
  <c r="A3357" i="168"/>
  <c r="J3356" i="168"/>
  <c r="A3356" i="168"/>
  <c r="J3355" i="168"/>
  <c r="A3355" i="168"/>
  <c r="J3354" i="168"/>
  <c r="A3354" i="168"/>
  <c r="J3353" i="168"/>
  <c r="A3353" i="168"/>
  <c r="J3352" i="168"/>
  <c r="A3352" i="168"/>
  <c r="J3351" i="168"/>
  <c r="A3351" i="168"/>
  <c r="J3350" i="168"/>
  <c r="A3350" i="168"/>
  <c r="J3349" i="168"/>
  <c r="A3349" i="168"/>
  <c r="J3348" i="168"/>
  <c r="A3348" i="168"/>
  <c r="J3347" i="168"/>
  <c r="A3347" i="168"/>
  <c r="J3346" i="168"/>
  <c r="A3346" i="168"/>
  <c r="J3345" i="168"/>
  <c r="A3345" i="168"/>
  <c r="J3344" i="168"/>
  <c r="A3344" i="168"/>
  <c r="J3343" i="168"/>
  <c r="A3343" i="168"/>
  <c r="J3342" i="168"/>
  <c r="A3342" i="168"/>
  <c r="J3341" i="168"/>
  <c r="A3341" i="168"/>
  <c r="J3340" i="168"/>
  <c r="A3340" i="168"/>
  <c r="J3339" i="168"/>
  <c r="A3339" i="168"/>
  <c r="J3338" i="168"/>
  <c r="A3338" i="168"/>
  <c r="J3337" i="168"/>
  <c r="A3337" i="168"/>
  <c r="J3336" i="168"/>
  <c r="A3336" i="168"/>
  <c r="J3335" i="168"/>
  <c r="A3335" i="168"/>
  <c r="J3334" i="168"/>
  <c r="A3334" i="168"/>
  <c r="J3333" i="168"/>
  <c r="A3333" i="168"/>
  <c r="J3332" i="168"/>
  <c r="A3332" i="168"/>
  <c r="J3331" i="168"/>
  <c r="A3331" i="168"/>
  <c r="J3330" i="168"/>
  <c r="A3330" i="168"/>
  <c r="J3329" i="168"/>
  <c r="A3329" i="168"/>
  <c r="J3328" i="168"/>
  <c r="A3328" i="168"/>
  <c r="J3327" i="168"/>
  <c r="A3327" i="168"/>
  <c r="J3326" i="168"/>
  <c r="A3326" i="168"/>
  <c r="J3325" i="168"/>
  <c r="A3325" i="168"/>
  <c r="J3324" i="168"/>
  <c r="A3324" i="168"/>
  <c r="J3323" i="168"/>
  <c r="A3323" i="168"/>
  <c r="J3322" i="168"/>
  <c r="A3322" i="168"/>
  <c r="J3321" i="168"/>
  <c r="A3321" i="168"/>
  <c r="J3320" i="168"/>
  <c r="A3320" i="168"/>
  <c r="J3319" i="168"/>
  <c r="A3319" i="168"/>
  <c r="J3318" i="168"/>
  <c r="A3318" i="168"/>
  <c r="J3317" i="168"/>
  <c r="A3317" i="168"/>
  <c r="J3316" i="168"/>
  <c r="A3316" i="168"/>
  <c r="J3315" i="168"/>
  <c r="A3315" i="168"/>
  <c r="J3314" i="168"/>
  <c r="A3314" i="168"/>
  <c r="J3313" i="168"/>
  <c r="A3313" i="168"/>
  <c r="J3312" i="168"/>
  <c r="A3312" i="168"/>
  <c r="J3311" i="168"/>
  <c r="A3311" i="168"/>
  <c r="J3310" i="168"/>
  <c r="A3310" i="168"/>
  <c r="J3309" i="168"/>
  <c r="A3309" i="168"/>
  <c r="J3308" i="168"/>
  <c r="A3308" i="168"/>
  <c r="J3307" i="168"/>
  <c r="A3307" i="168"/>
  <c r="J3306" i="168"/>
  <c r="A3306" i="168"/>
  <c r="J3305" i="168"/>
  <c r="A3305" i="168"/>
  <c r="J3304" i="168"/>
  <c r="A3304" i="168"/>
  <c r="J3303" i="168"/>
  <c r="A3303" i="168"/>
  <c r="J3302" i="168"/>
  <c r="A3302" i="168"/>
  <c r="J3301" i="168"/>
  <c r="A3301" i="168"/>
  <c r="J3300" i="168"/>
  <c r="A3300" i="168"/>
  <c r="J3299" i="168"/>
  <c r="A3299" i="168"/>
  <c r="J3298" i="168"/>
  <c r="A3298" i="168"/>
  <c r="J3297" i="168"/>
  <c r="A3297" i="168"/>
  <c r="J3296" i="168"/>
  <c r="A3296" i="168"/>
  <c r="J3295" i="168"/>
  <c r="A3295" i="168"/>
  <c r="J3294" i="168"/>
  <c r="A3294" i="168"/>
  <c r="J3293" i="168"/>
  <c r="A3293" i="168"/>
  <c r="J3292" i="168"/>
  <c r="A3292" i="168"/>
  <c r="J3291" i="168"/>
  <c r="A3291" i="168"/>
  <c r="J3290" i="168"/>
  <c r="A3290" i="168"/>
  <c r="J3289" i="168"/>
  <c r="A3289" i="168"/>
  <c r="J3288" i="168"/>
  <c r="A3288" i="168"/>
  <c r="J3287" i="168"/>
  <c r="A3287" i="168"/>
  <c r="J3286" i="168"/>
  <c r="A3286" i="168"/>
  <c r="J3285" i="168"/>
  <c r="A3285" i="168"/>
  <c r="J3284" i="168"/>
  <c r="A3284" i="168"/>
  <c r="J3283" i="168"/>
  <c r="A3283" i="168"/>
  <c r="J3282" i="168"/>
  <c r="A3282" i="168"/>
  <c r="J3281" i="168"/>
  <c r="A3281" i="168"/>
  <c r="J3280" i="168"/>
  <c r="A3280" i="168"/>
  <c r="J3279" i="168"/>
  <c r="A3279" i="168"/>
  <c r="J3278" i="168"/>
  <c r="A3278" i="168"/>
  <c r="J3277" i="168"/>
  <c r="A3277" i="168"/>
  <c r="J3276" i="168"/>
  <c r="A3276" i="168"/>
  <c r="J3275" i="168"/>
  <c r="A3275" i="168"/>
  <c r="J3274" i="168"/>
  <c r="A3274" i="168"/>
  <c r="J3273" i="168"/>
  <c r="A3273" i="168"/>
  <c r="J3272" i="168"/>
  <c r="A3272" i="168"/>
  <c r="J3271" i="168"/>
  <c r="A3271" i="168"/>
  <c r="J3270" i="168"/>
  <c r="A3270" i="168"/>
  <c r="J3269" i="168"/>
  <c r="A3269" i="168"/>
  <c r="J3268" i="168"/>
  <c r="A3268" i="168"/>
  <c r="J3267" i="168"/>
  <c r="A3267" i="168"/>
  <c r="J3266" i="168"/>
  <c r="A3266" i="168"/>
  <c r="J3265" i="168"/>
  <c r="A3265" i="168"/>
  <c r="J3264" i="168"/>
  <c r="A3264" i="168"/>
  <c r="J3263" i="168"/>
  <c r="A3263" i="168"/>
  <c r="J3262" i="168"/>
  <c r="A3262" i="168"/>
  <c r="J3261" i="168"/>
  <c r="A3261" i="168"/>
  <c r="J3260" i="168"/>
  <c r="A3260" i="168"/>
  <c r="J3259" i="168"/>
  <c r="A3259" i="168"/>
  <c r="J3258" i="168"/>
  <c r="A3258" i="168"/>
  <c r="J3257" i="168"/>
  <c r="A3257" i="168"/>
  <c r="J3256" i="168"/>
  <c r="A3256" i="168"/>
  <c r="J3255" i="168"/>
  <c r="A3255" i="168"/>
  <c r="J3254" i="168"/>
  <c r="A3254" i="168"/>
  <c r="J3253" i="168"/>
  <c r="A3253" i="168"/>
  <c r="J3252" i="168"/>
  <c r="A3252" i="168"/>
  <c r="J3251" i="168"/>
  <c r="A3251" i="168"/>
  <c r="J3250" i="168"/>
  <c r="A3250" i="168"/>
  <c r="J3249" i="168"/>
  <c r="A3249" i="168"/>
  <c r="J3248" i="168"/>
  <c r="A3248" i="168"/>
  <c r="J3247" i="168"/>
  <c r="A3247" i="168"/>
  <c r="J3246" i="168"/>
  <c r="A3246" i="168"/>
  <c r="J3245" i="168"/>
  <c r="A3245" i="168"/>
  <c r="J3244" i="168"/>
  <c r="A3244" i="168"/>
  <c r="J3243" i="168"/>
  <c r="A3243" i="168"/>
  <c r="J3242" i="168"/>
  <c r="A3242" i="168"/>
  <c r="J3241" i="168"/>
  <c r="A3241" i="168"/>
  <c r="J3240" i="168"/>
  <c r="A3240" i="168"/>
  <c r="J3239" i="168"/>
  <c r="A3239" i="168"/>
  <c r="J3238" i="168"/>
  <c r="A3238" i="168"/>
  <c r="J3237" i="168"/>
  <c r="A3237" i="168"/>
  <c r="J3236" i="168"/>
  <c r="A3236" i="168"/>
  <c r="J3235" i="168"/>
  <c r="A3235" i="168"/>
  <c r="J3234" i="168"/>
  <c r="A3234" i="168"/>
  <c r="J3233" i="168"/>
  <c r="A3233" i="168"/>
  <c r="J3232" i="168"/>
  <c r="A3232" i="168"/>
  <c r="J3231" i="168"/>
  <c r="A3231" i="168"/>
  <c r="J3230" i="168"/>
  <c r="A3230" i="168"/>
  <c r="J3229" i="168"/>
  <c r="A3229" i="168"/>
  <c r="J3228" i="168"/>
  <c r="A3228" i="168"/>
  <c r="J3227" i="168"/>
  <c r="A3227" i="168"/>
  <c r="J3226" i="168"/>
  <c r="A3226" i="168"/>
  <c r="J3225" i="168"/>
  <c r="A3225" i="168"/>
  <c r="J3224" i="168"/>
  <c r="A3224" i="168"/>
  <c r="J3223" i="168"/>
  <c r="A3223" i="168"/>
  <c r="J3222" i="168"/>
  <c r="A3222" i="168"/>
  <c r="J3221" i="168"/>
  <c r="A3221" i="168"/>
  <c r="J3220" i="168"/>
  <c r="A3220" i="168"/>
  <c r="J3219" i="168"/>
  <c r="A3219" i="168"/>
  <c r="J3218" i="168"/>
  <c r="A3218" i="168"/>
  <c r="J3217" i="168"/>
  <c r="A3217" i="168"/>
  <c r="J3216" i="168"/>
  <c r="A3216" i="168"/>
  <c r="J3215" i="168"/>
  <c r="A3215" i="168"/>
  <c r="J3214" i="168"/>
  <c r="A3214" i="168"/>
  <c r="J3213" i="168"/>
  <c r="A3213" i="168"/>
  <c r="J3212" i="168"/>
  <c r="A3212" i="168"/>
  <c r="J3211" i="168"/>
  <c r="A3211" i="168"/>
  <c r="J3210" i="168"/>
  <c r="A3210" i="168"/>
  <c r="J3209" i="168"/>
  <c r="A3209" i="168"/>
  <c r="J3208" i="168"/>
  <c r="A3208" i="168"/>
  <c r="J3207" i="168"/>
  <c r="A3207" i="168"/>
  <c r="J3206" i="168"/>
  <c r="A3206" i="168"/>
  <c r="J3205" i="168"/>
  <c r="A3205" i="168"/>
  <c r="J3204" i="168"/>
  <c r="A3204" i="168"/>
  <c r="J3203" i="168"/>
  <c r="A3203" i="168"/>
  <c r="J3202" i="168"/>
  <c r="A3202" i="168"/>
  <c r="J3201" i="168"/>
  <c r="A3201" i="168"/>
  <c r="J3200" i="168"/>
  <c r="A3200" i="168"/>
  <c r="J3199" i="168"/>
  <c r="A3199" i="168"/>
  <c r="J3198" i="168"/>
  <c r="A3198" i="168"/>
  <c r="J3197" i="168"/>
  <c r="A3197" i="168"/>
  <c r="J3196" i="168"/>
  <c r="A3196" i="168"/>
  <c r="J3195" i="168"/>
  <c r="A3195" i="168"/>
  <c r="J3194" i="168"/>
  <c r="A3194" i="168"/>
  <c r="J3193" i="168"/>
  <c r="A3193" i="168"/>
  <c r="J3192" i="168"/>
  <c r="A3192" i="168"/>
  <c r="J3191" i="168"/>
  <c r="A3191" i="168"/>
  <c r="J3190" i="168"/>
  <c r="A3190" i="168"/>
  <c r="J3189" i="168"/>
  <c r="A3189" i="168"/>
  <c r="J3188" i="168"/>
  <c r="A3188" i="168"/>
  <c r="J3187" i="168"/>
  <c r="A3187" i="168"/>
  <c r="J3186" i="168"/>
  <c r="A3186" i="168"/>
  <c r="J3185" i="168"/>
  <c r="A3185" i="168"/>
  <c r="J3184" i="168"/>
  <c r="A3184" i="168"/>
  <c r="J3183" i="168"/>
  <c r="A3183" i="168"/>
  <c r="J3182" i="168"/>
  <c r="A3182" i="168"/>
  <c r="J3181" i="168"/>
  <c r="A3181" i="168"/>
  <c r="J3180" i="168"/>
  <c r="A3180" i="168"/>
  <c r="J3179" i="168"/>
  <c r="A3179" i="168"/>
  <c r="J3178" i="168"/>
  <c r="A3178" i="168"/>
  <c r="J3177" i="168"/>
  <c r="A3177" i="168"/>
  <c r="J3176" i="168"/>
  <c r="A3176" i="168"/>
  <c r="J3175" i="168"/>
  <c r="A3175" i="168"/>
  <c r="J3174" i="168"/>
  <c r="A3174" i="168"/>
  <c r="J3173" i="168"/>
  <c r="A3173" i="168"/>
  <c r="J3172" i="168"/>
  <c r="A3172" i="168"/>
  <c r="J3171" i="168"/>
  <c r="A3171" i="168"/>
  <c r="J3170" i="168"/>
  <c r="A3170" i="168"/>
  <c r="J3169" i="168"/>
  <c r="A3169" i="168"/>
  <c r="J3168" i="168"/>
  <c r="A3168" i="168"/>
  <c r="J3167" i="168"/>
  <c r="A3167" i="168"/>
  <c r="J3166" i="168"/>
  <c r="A3166" i="168"/>
  <c r="J3165" i="168"/>
  <c r="A3165" i="168"/>
  <c r="J3164" i="168"/>
  <c r="A3164" i="168"/>
  <c r="J3163" i="168"/>
  <c r="A3163" i="168"/>
  <c r="J3162" i="168"/>
  <c r="A3162" i="168"/>
  <c r="J3161" i="168"/>
  <c r="A3161" i="168"/>
  <c r="J3160" i="168"/>
  <c r="A3160" i="168"/>
  <c r="J3159" i="168"/>
  <c r="A3159" i="168"/>
  <c r="J3158" i="168"/>
  <c r="A3158" i="168"/>
  <c r="J3157" i="168"/>
  <c r="A3157" i="168"/>
  <c r="J3156" i="168"/>
  <c r="A3156" i="168"/>
  <c r="J3155" i="168"/>
  <c r="A3155" i="168"/>
  <c r="J3154" i="168"/>
  <c r="A3154" i="168"/>
  <c r="J3153" i="168"/>
  <c r="A3153" i="168"/>
  <c r="J3152" i="168"/>
  <c r="A3152" i="168"/>
  <c r="J3151" i="168"/>
  <c r="A3151" i="168"/>
  <c r="J3150" i="168"/>
  <c r="A3150" i="168"/>
  <c r="J3149" i="168"/>
  <c r="A3149" i="168"/>
  <c r="J3148" i="168"/>
  <c r="A3148" i="168"/>
  <c r="J3147" i="168"/>
  <c r="A3147" i="168"/>
  <c r="J3146" i="168"/>
  <c r="A3146" i="168"/>
  <c r="J3145" i="168"/>
  <c r="A3145" i="168"/>
  <c r="J3144" i="168"/>
  <c r="A3144" i="168"/>
  <c r="J3143" i="168"/>
  <c r="A3143" i="168"/>
  <c r="J3142" i="168"/>
  <c r="A3142" i="168"/>
  <c r="J3141" i="168"/>
  <c r="A3141" i="168"/>
  <c r="J3140" i="168"/>
  <c r="A3140" i="168"/>
  <c r="J3139" i="168"/>
  <c r="A3139" i="168"/>
  <c r="J3138" i="168"/>
  <c r="A3138" i="168"/>
  <c r="J3137" i="168"/>
  <c r="A3137" i="168"/>
  <c r="J3136" i="168"/>
  <c r="A3136" i="168"/>
  <c r="J3135" i="168"/>
  <c r="A3135" i="168"/>
  <c r="J3134" i="168"/>
  <c r="A3134" i="168"/>
  <c r="J3133" i="168"/>
  <c r="A3133" i="168"/>
  <c r="J3132" i="168"/>
  <c r="A3132" i="168"/>
  <c r="J3131" i="168"/>
  <c r="A3131" i="168"/>
  <c r="J3130" i="168"/>
  <c r="A3130" i="168"/>
  <c r="J3129" i="168"/>
  <c r="A3129" i="168"/>
  <c r="J3128" i="168"/>
  <c r="A3128" i="168"/>
  <c r="J3127" i="168"/>
  <c r="A3127" i="168"/>
  <c r="J3126" i="168"/>
  <c r="A3126" i="168"/>
  <c r="J3125" i="168"/>
  <c r="A3125" i="168"/>
  <c r="J3124" i="168"/>
  <c r="A3124" i="168"/>
  <c r="J3123" i="168"/>
  <c r="A3123" i="168"/>
  <c r="J3122" i="168"/>
  <c r="A3122" i="168"/>
  <c r="J3121" i="168"/>
  <c r="A3121" i="168"/>
  <c r="J3120" i="168"/>
  <c r="A3120" i="168"/>
  <c r="J3119" i="168"/>
  <c r="A3119" i="168"/>
  <c r="J3118" i="168"/>
  <c r="A3118" i="168"/>
  <c r="J3117" i="168"/>
  <c r="A3117" i="168"/>
  <c r="J3116" i="168"/>
  <c r="A3116" i="168"/>
  <c r="J3115" i="168"/>
  <c r="A3115" i="168"/>
  <c r="J3114" i="168"/>
  <c r="A3114" i="168"/>
  <c r="J3113" i="168"/>
  <c r="A3113" i="168"/>
  <c r="J3112" i="168"/>
  <c r="A3112" i="168"/>
  <c r="J3111" i="168"/>
  <c r="A3111" i="168"/>
  <c r="J3110" i="168"/>
  <c r="A3110" i="168"/>
  <c r="J3109" i="168"/>
  <c r="A3109" i="168"/>
  <c r="J3108" i="168"/>
  <c r="A3108" i="168"/>
  <c r="J3107" i="168"/>
  <c r="A3107" i="168"/>
  <c r="J3106" i="168"/>
  <c r="A3106" i="168"/>
  <c r="J3105" i="168"/>
  <c r="A3105" i="168"/>
  <c r="J3104" i="168"/>
  <c r="A3104" i="168"/>
  <c r="J3103" i="168"/>
  <c r="A3103" i="168"/>
  <c r="J3102" i="168"/>
  <c r="A3102" i="168"/>
  <c r="J3101" i="168"/>
  <c r="A3101" i="168"/>
  <c r="J3100" i="168"/>
  <c r="A3100" i="168"/>
  <c r="J3099" i="168"/>
  <c r="A3099" i="168"/>
  <c r="J3098" i="168"/>
  <c r="A3098" i="168"/>
  <c r="J3097" i="168"/>
  <c r="A3097" i="168"/>
  <c r="J3096" i="168"/>
  <c r="A3096" i="168"/>
  <c r="J3095" i="168"/>
  <c r="A3095" i="168"/>
  <c r="J3094" i="168"/>
  <c r="A3094" i="168"/>
  <c r="J3093" i="168"/>
  <c r="A3093" i="168"/>
  <c r="J3092" i="168"/>
  <c r="A3092" i="168"/>
  <c r="J3091" i="168"/>
  <c r="A3091" i="168"/>
  <c r="J3090" i="168"/>
  <c r="A3090" i="168"/>
  <c r="J3089" i="168"/>
  <c r="A3089" i="168"/>
  <c r="J3088" i="168"/>
  <c r="A3088" i="168"/>
  <c r="J3087" i="168"/>
  <c r="A3087" i="168"/>
  <c r="J3086" i="168"/>
  <c r="A3086" i="168"/>
  <c r="J3085" i="168"/>
  <c r="A3085" i="168"/>
  <c r="J3084" i="168"/>
  <c r="A3084" i="168"/>
  <c r="J3083" i="168"/>
  <c r="A3083" i="168"/>
  <c r="J3082" i="168"/>
  <c r="A3082" i="168"/>
  <c r="J3081" i="168"/>
  <c r="A3081" i="168"/>
  <c r="J3080" i="168"/>
  <c r="A3080" i="168"/>
  <c r="J3079" i="168"/>
  <c r="A3079" i="168"/>
  <c r="J3078" i="168"/>
  <c r="A3078" i="168"/>
  <c r="J3077" i="168"/>
  <c r="A3077" i="168"/>
  <c r="J3076" i="168"/>
  <c r="A3076" i="168"/>
  <c r="J3075" i="168"/>
  <c r="A3075" i="168"/>
  <c r="J3074" i="168"/>
  <c r="A3074" i="168"/>
  <c r="J3073" i="168"/>
  <c r="A3073" i="168"/>
  <c r="J3072" i="168"/>
  <c r="A3072" i="168"/>
  <c r="J3071" i="168"/>
  <c r="A3071" i="168"/>
  <c r="J3070" i="168"/>
  <c r="A3070" i="168"/>
  <c r="J3069" i="168"/>
  <c r="A3069" i="168"/>
  <c r="J3068" i="168"/>
  <c r="A3068" i="168"/>
  <c r="J3067" i="168"/>
  <c r="A3067" i="168"/>
  <c r="J3066" i="168"/>
  <c r="A3066" i="168"/>
  <c r="J3065" i="168"/>
  <c r="A3065" i="168"/>
  <c r="J3064" i="168"/>
  <c r="A3064" i="168"/>
  <c r="J3063" i="168"/>
  <c r="A3063" i="168"/>
  <c r="J3062" i="168"/>
  <c r="A3062" i="168"/>
  <c r="J3061" i="168"/>
  <c r="A3061" i="168"/>
  <c r="J3060" i="168"/>
  <c r="A3060" i="168"/>
  <c r="J3059" i="168"/>
  <c r="A3059" i="168"/>
  <c r="J3058" i="168"/>
  <c r="A3058" i="168"/>
  <c r="J3057" i="168"/>
  <c r="A3057" i="168"/>
  <c r="J3056" i="168"/>
  <c r="A3056" i="168"/>
  <c r="J3055" i="168"/>
  <c r="A3055" i="168"/>
  <c r="J3054" i="168"/>
  <c r="A3054" i="168"/>
  <c r="J3053" i="168"/>
  <c r="A3053" i="168"/>
  <c r="J3052" i="168"/>
  <c r="A3052" i="168"/>
  <c r="J3051" i="168"/>
  <c r="A3051" i="168"/>
  <c r="J3050" i="168"/>
  <c r="A3050" i="168"/>
  <c r="J3049" i="168"/>
  <c r="A3049" i="168"/>
  <c r="J3048" i="168"/>
  <c r="A3048" i="168"/>
  <c r="J3047" i="168"/>
  <c r="A3047" i="168"/>
  <c r="J3046" i="168"/>
  <c r="A3046" i="168"/>
  <c r="J3045" i="168"/>
  <c r="A3045" i="168"/>
  <c r="J3044" i="168"/>
  <c r="A3044" i="168"/>
  <c r="J3043" i="168"/>
  <c r="A3043" i="168"/>
  <c r="J3042" i="168"/>
  <c r="A3042" i="168"/>
  <c r="J3041" i="168"/>
  <c r="A3041" i="168"/>
  <c r="J3040" i="168"/>
  <c r="A3040" i="168"/>
  <c r="J3039" i="168"/>
  <c r="A3039" i="168"/>
  <c r="J3038" i="168"/>
  <c r="A3038" i="168"/>
  <c r="J3037" i="168"/>
  <c r="A3037" i="168"/>
  <c r="J3036" i="168"/>
  <c r="A3036" i="168"/>
  <c r="J3035" i="168"/>
  <c r="A3035" i="168"/>
  <c r="J3034" i="168"/>
  <c r="A3034" i="168"/>
  <c r="J3033" i="168"/>
  <c r="A3033" i="168"/>
  <c r="J3032" i="168"/>
  <c r="A3032" i="168"/>
  <c r="J3031" i="168"/>
  <c r="A3031" i="168"/>
  <c r="J3030" i="168"/>
  <c r="A3030" i="168"/>
  <c r="J3029" i="168"/>
  <c r="A3029" i="168"/>
  <c r="J3028" i="168"/>
  <c r="A3028" i="168"/>
  <c r="J3027" i="168"/>
  <c r="A3027" i="168"/>
  <c r="J3026" i="168"/>
  <c r="A3026" i="168"/>
  <c r="J3025" i="168"/>
  <c r="A3025" i="168"/>
  <c r="J3024" i="168"/>
  <c r="A3024" i="168"/>
  <c r="J3023" i="168"/>
  <c r="A3023" i="168"/>
  <c r="J3022" i="168"/>
  <c r="A3022" i="168"/>
  <c r="J3021" i="168"/>
  <c r="A3021" i="168"/>
  <c r="J3020" i="168"/>
  <c r="A3020" i="168"/>
  <c r="J3019" i="168"/>
  <c r="A3019" i="168"/>
  <c r="J3018" i="168"/>
  <c r="A3018" i="168"/>
  <c r="J3017" i="168"/>
  <c r="A3017" i="168"/>
  <c r="J3016" i="168"/>
  <c r="A3016" i="168"/>
  <c r="J3015" i="168"/>
  <c r="A3015" i="168"/>
  <c r="J3014" i="168"/>
  <c r="A3014" i="168"/>
  <c r="J3013" i="168"/>
  <c r="A3013" i="168"/>
  <c r="J3012" i="168"/>
  <c r="A3012" i="168"/>
  <c r="J3011" i="168"/>
  <c r="A3011" i="168"/>
  <c r="J3010" i="168"/>
  <c r="A3010" i="168"/>
  <c r="J3009" i="168"/>
  <c r="A3009" i="168"/>
  <c r="J3008" i="168"/>
  <c r="A3008" i="168"/>
  <c r="J3007" i="168"/>
  <c r="A3007" i="168"/>
  <c r="J3006" i="168"/>
  <c r="A3006" i="168"/>
  <c r="J3005" i="168"/>
  <c r="A3005" i="168"/>
  <c r="J3004" i="168"/>
  <c r="A3004" i="168"/>
  <c r="J3003" i="168"/>
  <c r="A3003" i="168"/>
  <c r="J3002" i="168"/>
  <c r="A3002" i="168"/>
  <c r="J3001" i="168"/>
  <c r="A3001" i="168"/>
  <c r="J3000" i="168"/>
  <c r="A3000" i="168"/>
  <c r="J2999" i="168"/>
  <c r="A2999" i="168"/>
  <c r="J2998" i="168"/>
  <c r="A2998" i="168"/>
  <c r="J2997" i="168"/>
  <c r="A2997" i="168"/>
  <c r="J2996" i="168"/>
  <c r="A2996" i="168"/>
  <c r="J2995" i="168"/>
  <c r="A2995" i="168"/>
  <c r="J2994" i="168"/>
  <c r="A2994" i="168"/>
  <c r="J2993" i="168"/>
  <c r="A2993" i="168"/>
  <c r="J2992" i="168"/>
  <c r="A2992" i="168"/>
  <c r="J2991" i="168"/>
  <c r="A2991" i="168"/>
  <c r="J2990" i="168"/>
  <c r="A2990" i="168"/>
  <c r="J2989" i="168"/>
  <c r="A2989" i="168"/>
  <c r="J2988" i="168"/>
  <c r="A2988" i="168"/>
  <c r="J2987" i="168"/>
  <c r="A2987" i="168"/>
  <c r="J2986" i="168"/>
  <c r="A2986" i="168"/>
  <c r="J2985" i="168"/>
  <c r="A2985" i="168"/>
  <c r="J2984" i="168"/>
  <c r="A2984" i="168"/>
  <c r="J2983" i="168"/>
  <c r="A2983" i="168"/>
  <c r="J2982" i="168"/>
  <c r="A2982" i="168"/>
  <c r="J2981" i="168"/>
  <c r="A2981" i="168"/>
  <c r="J2980" i="168"/>
  <c r="A2980" i="168"/>
  <c r="J2979" i="168"/>
  <c r="A2979" i="168"/>
  <c r="J2978" i="168"/>
  <c r="A2978" i="168"/>
  <c r="J2977" i="168"/>
  <c r="A2977" i="168"/>
  <c r="J2976" i="168"/>
  <c r="A2976" i="168"/>
  <c r="J2975" i="168"/>
  <c r="A2975" i="168"/>
  <c r="J2974" i="168"/>
  <c r="A2974" i="168"/>
  <c r="J2973" i="168"/>
  <c r="A2973" i="168"/>
  <c r="J2972" i="168"/>
  <c r="A2972" i="168"/>
  <c r="J2971" i="168"/>
  <c r="A2971" i="168"/>
  <c r="J2970" i="168"/>
  <c r="A2970" i="168"/>
  <c r="J2969" i="168"/>
  <c r="A2969" i="168"/>
  <c r="J2968" i="168"/>
  <c r="A2968" i="168"/>
  <c r="J2967" i="168"/>
  <c r="A2967" i="168"/>
  <c r="J2966" i="168"/>
  <c r="A2966" i="168"/>
  <c r="J2965" i="168"/>
  <c r="A2965" i="168"/>
  <c r="J2964" i="168"/>
  <c r="A2964" i="168"/>
  <c r="J2963" i="168"/>
  <c r="A2963" i="168"/>
  <c r="J2962" i="168"/>
  <c r="A2962" i="168"/>
  <c r="J2961" i="168"/>
  <c r="A2961" i="168"/>
  <c r="J2960" i="168"/>
  <c r="A2960" i="168"/>
  <c r="J2959" i="168"/>
  <c r="A2959" i="168"/>
  <c r="J2958" i="168"/>
  <c r="A2958" i="168"/>
  <c r="J2957" i="168"/>
  <c r="A2957" i="168"/>
  <c r="J2956" i="168"/>
  <c r="A2956" i="168"/>
  <c r="J2955" i="168"/>
  <c r="A2955" i="168"/>
  <c r="J2954" i="168"/>
  <c r="A2954" i="168"/>
  <c r="J2953" i="168"/>
  <c r="A2953" i="168"/>
  <c r="J2952" i="168"/>
  <c r="A2952" i="168"/>
  <c r="J2951" i="168"/>
  <c r="A2951" i="168"/>
  <c r="J2950" i="168"/>
  <c r="A2950" i="168"/>
  <c r="J2949" i="168"/>
  <c r="A2949" i="168"/>
  <c r="J2948" i="168"/>
  <c r="A2948" i="168"/>
  <c r="J2947" i="168"/>
  <c r="A2947" i="168"/>
  <c r="J2946" i="168"/>
  <c r="A2946" i="168"/>
  <c r="J2945" i="168"/>
  <c r="A2945" i="168"/>
  <c r="J2944" i="168"/>
  <c r="A2944" i="168"/>
  <c r="J2943" i="168"/>
  <c r="A2943" i="168"/>
  <c r="J2942" i="168"/>
  <c r="A2942" i="168"/>
  <c r="J2941" i="168"/>
  <c r="A2941" i="168"/>
  <c r="J2940" i="168"/>
  <c r="A2940" i="168"/>
  <c r="J2939" i="168"/>
  <c r="A2939" i="168"/>
  <c r="J2938" i="168"/>
  <c r="A2938" i="168"/>
  <c r="J2937" i="168"/>
  <c r="A2937" i="168"/>
  <c r="J2936" i="168"/>
  <c r="A2936" i="168"/>
  <c r="J2935" i="168"/>
  <c r="A2935" i="168"/>
  <c r="J2934" i="168"/>
  <c r="A2934" i="168"/>
  <c r="J2933" i="168"/>
  <c r="A2933" i="168"/>
  <c r="J2932" i="168"/>
  <c r="A2932" i="168"/>
  <c r="J2931" i="168"/>
  <c r="A2931" i="168"/>
  <c r="J2930" i="168"/>
  <c r="A2930" i="168"/>
  <c r="J2929" i="168"/>
  <c r="A2929" i="168"/>
  <c r="J2928" i="168"/>
  <c r="A2928" i="168"/>
  <c r="J2927" i="168"/>
  <c r="A2927" i="168"/>
  <c r="J2926" i="168"/>
  <c r="A2926" i="168"/>
  <c r="J2925" i="168"/>
  <c r="A2925" i="168"/>
  <c r="J2924" i="168"/>
  <c r="A2924" i="168"/>
  <c r="J2923" i="168"/>
  <c r="A2923" i="168"/>
  <c r="J2922" i="168"/>
  <c r="A2922" i="168"/>
  <c r="J2921" i="168"/>
  <c r="A2921" i="168"/>
  <c r="J2920" i="168"/>
  <c r="A2920" i="168"/>
  <c r="J2919" i="168"/>
  <c r="A2919" i="168"/>
  <c r="J2918" i="168"/>
  <c r="A2918" i="168"/>
  <c r="J2917" i="168"/>
  <c r="A2917" i="168"/>
  <c r="J2916" i="168"/>
  <c r="A2916" i="168"/>
  <c r="J2915" i="168"/>
  <c r="A2915" i="168"/>
  <c r="J2914" i="168"/>
  <c r="A2914" i="168"/>
  <c r="J2913" i="168"/>
  <c r="A2913" i="168"/>
  <c r="J2912" i="168"/>
  <c r="A2912" i="168"/>
  <c r="J2911" i="168"/>
  <c r="A2911" i="168"/>
  <c r="J2910" i="168"/>
  <c r="A2910" i="168"/>
  <c r="J2909" i="168"/>
  <c r="A2909" i="168"/>
  <c r="J2908" i="168"/>
  <c r="A2908" i="168"/>
  <c r="J2907" i="168"/>
  <c r="A2907" i="168"/>
  <c r="J2906" i="168"/>
  <c r="A2906" i="168"/>
  <c r="J2905" i="168"/>
  <c r="A2905" i="168"/>
  <c r="J2904" i="168"/>
  <c r="A2904" i="168"/>
  <c r="J2903" i="168"/>
  <c r="A2903" i="168"/>
  <c r="J2902" i="168"/>
  <c r="A2902" i="168"/>
  <c r="J2901" i="168"/>
  <c r="A2901" i="168"/>
  <c r="J2900" i="168"/>
  <c r="A2900" i="168"/>
  <c r="J2899" i="168"/>
  <c r="A2899" i="168"/>
  <c r="J2898" i="168"/>
  <c r="A2898" i="168"/>
  <c r="J2897" i="168"/>
  <c r="A2897" i="168"/>
  <c r="J2896" i="168"/>
  <c r="A2896" i="168"/>
  <c r="J2895" i="168"/>
  <c r="A2895" i="168"/>
  <c r="J2894" i="168"/>
  <c r="A2894" i="168"/>
  <c r="J2893" i="168"/>
  <c r="A2893" i="168"/>
  <c r="J2892" i="168"/>
  <c r="A2892" i="168"/>
  <c r="J2891" i="168"/>
  <c r="A2891" i="168"/>
  <c r="J2890" i="168"/>
  <c r="A2890" i="168"/>
  <c r="J2889" i="168"/>
  <c r="A2889" i="168"/>
  <c r="J2888" i="168"/>
  <c r="A2888" i="168"/>
  <c r="J2887" i="168"/>
  <c r="A2887" i="168"/>
  <c r="J2886" i="168"/>
  <c r="A2886" i="168"/>
  <c r="J2885" i="168"/>
  <c r="A2885" i="168"/>
  <c r="J2884" i="168"/>
  <c r="A2884" i="168"/>
  <c r="J2883" i="168"/>
  <c r="A2883" i="168"/>
  <c r="J2882" i="168"/>
  <c r="A2882" i="168"/>
  <c r="J2881" i="168"/>
  <c r="A2881" i="168"/>
  <c r="J2880" i="168"/>
  <c r="A2880" i="168"/>
  <c r="J2879" i="168"/>
  <c r="A2879" i="168"/>
  <c r="J2878" i="168"/>
  <c r="A2878" i="168"/>
  <c r="J2877" i="168"/>
  <c r="A2877" i="168"/>
  <c r="J2876" i="168"/>
  <c r="A2876" i="168"/>
  <c r="J2875" i="168"/>
  <c r="A2875" i="168"/>
  <c r="J2874" i="168"/>
  <c r="A2874" i="168"/>
  <c r="J2873" i="168"/>
  <c r="A2873" i="168"/>
  <c r="J2872" i="168"/>
  <c r="A2872" i="168"/>
  <c r="J2871" i="168"/>
  <c r="A2871" i="168"/>
  <c r="J2870" i="168"/>
  <c r="A2870" i="168"/>
  <c r="J2869" i="168"/>
  <c r="A2869" i="168"/>
  <c r="J2868" i="168"/>
  <c r="A2868" i="168"/>
  <c r="J2867" i="168"/>
  <c r="A2867" i="168"/>
  <c r="J2866" i="168"/>
  <c r="A2866" i="168"/>
  <c r="J2865" i="168"/>
  <c r="A2865" i="168"/>
  <c r="J2864" i="168"/>
  <c r="A2864" i="168"/>
  <c r="J2863" i="168"/>
  <c r="A2863" i="168"/>
  <c r="J2862" i="168"/>
  <c r="A2862" i="168"/>
  <c r="J2861" i="168"/>
  <c r="A2861" i="168"/>
  <c r="J2860" i="168"/>
  <c r="A2860" i="168"/>
  <c r="J2859" i="168"/>
  <c r="A2859" i="168"/>
  <c r="J2858" i="168"/>
  <c r="A2858" i="168"/>
  <c r="J2857" i="168"/>
  <c r="A2857" i="168"/>
  <c r="J2856" i="168"/>
  <c r="A2856" i="168"/>
  <c r="J2855" i="168"/>
  <c r="A2855" i="168"/>
  <c r="J2854" i="168"/>
  <c r="A2854" i="168"/>
  <c r="J2853" i="168"/>
  <c r="A2853" i="168"/>
  <c r="J2852" i="168"/>
  <c r="A2852" i="168"/>
  <c r="J2851" i="168"/>
  <c r="A2851" i="168"/>
  <c r="J2850" i="168"/>
  <c r="A2850" i="168"/>
  <c r="J2849" i="168"/>
  <c r="A2849" i="168"/>
  <c r="J2848" i="168"/>
  <c r="A2848" i="168"/>
  <c r="J2847" i="168"/>
  <c r="A2847" i="168"/>
  <c r="J2846" i="168"/>
  <c r="A2846" i="168"/>
  <c r="J2845" i="168"/>
  <c r="A2845" i="168"/>
  <c r="J2844" i="168"/>
  <c r="A2844" i="168"/>
  <c r="J2843" i="168"/>
  <c r="A2843" i="168"/>
  <c r="J2842" i="168"/>
  <c r="A2842" i="168"/>
  <c r="J2841" i="168"/>
  <c r="A2841" i="168"/>
  <c r="J2840" i="168"/>
  <c r="A2840" i="168"/>
  <c r="J2839" i="168"/>
  <c r="A2839" i="168"/>
  <c r="J2838" i="168"/>
  <c r="A2838" i="168"/>
  <c r="J2837" i="168"/>
  <c r="A2837" i="168"/>
  <c r="J2836" i="168"/>
  <c r="A2836" i="168"/>
  <c r="J2835" i="168"/>
  <c r="A2835" i="168"/>
  <c r="J2834" i="168"/>
  <c r="A2834" i="168"/>
  <c r="J2833" i="168"/>
  <c r="A2833" i="168"/>
  <c r="J2832" i="168"/>
  <c r="A2832" i="168"/>
  <c r="J2831" i="168"/>
  <c r="A2831" i="168"/>
  <c r="J2830" i="168"/>
  <c r="A2830" i="168"/>
  <c r="J2829" i="168"/>
  <c r="A2829" i="168"/>
  <c r="J2828" i="168"/>
  <c r="A2828" i="168"/>
  <c r="J2827" i="168"/>
  <c r="A2827" i="168"/>
  <c r="J2826" i="168"/>
  <c r="A2826" i="168"/>
  <c r="J2825" i="168"/>
  <c r="A2825" i="168"/>
  <c r="J2824" i="168"/>
  <c r="A2824" i="168"/>
  <c r="J2823" i="168"/>
  <c r="A2823" i="168"/>
  <c r="J2822" i="168"/>
  <c r="A2822" i="168"/>
  <c r="J2821" i="168"/>
  <c r="A2821" i="168"/>
  <c r="J2820" i="168"/>
  <c r="A2820" i="168"/>
  <c r="J2819" i="168"/>
  <c r="A2819" i="168"/>
  <c r="J2818" i="168"/>
  <c r="A2818" i="168"/>
  <c r="J2817" i="168"/>
  <c r="A2817" i="168"/>
  <c r="J2816" i="168"/>
  <c r="A2816" i="168"/>
  <c r="J2815" i="168"/>
  <c r="A2815" i="168"/>
  <c r="J2814" i="168"/>
  <c r="A2814" i="168"/>
  <c r="J2813" i="168"/>
  <c r="A2813" i="168"/>
  <c r="J2812" i="168"/>
  <c r="A2812" i="168"/>
  <c r="J2811" i="168"/>
  <c r="A2811" i="168"/>
  <c r="J2810" i="168"/>
  <c r="A2810" i="168"/>
  <c r="J2809" i="168"/>
  <c r="A2809" i="168"/>
  <c r="J2808" i="168"/>
  <c r="A2808" i="168"/>
  <c r="J2807" i="168"/>
  <c r="A2807" i="168"/>
  <c r="J2806" i="168"/>
  <c r="A2806" i="168"/>
  <c r="J2805" i="168"/>
  <c r="A2805" i="168"/>
  <c r="J2804" i="168"/>
  <c r="A2804" i="168"/>
  <c r="J2803" i="168"/>
  <c r="A2803" i="168"/>
  <c r="J2802" i="168"/>
  <c r="A2802" i="168"/>
  <c r="J2801" i="168"/>
  <c r="A2801" i="168"/>
  <c r="J2800" i="168"/>
  <c r="A2800" i="168"/>
  <c r="J2799" i="168"/>
  <c r="A2799" i="168"/>
  <c r="J2798" i="168"/>
  <c r="A2798" i="168"/>
  <c r="J2797" i="168"/>
  <c r="A2797" i="168"/>
  <c r="J2796" i="168"/>
  <c r="A2796" i="168"/>
  <c r="J2795" i="168"/>
  <c r="A2795" i="168"/>
  <c r="J2794" i="168"/>
  <c r="A2794" i="168"/>
  <c r="J2793" i="168"/>
  <c r="A2793" i="168"/>
  <c r="J2792" i="168"/>
  <c r="A2792" i="168"/>
  <c r="J2791" i="168"/>
  <c r="A2791" i="168"/>
  <c r="J2790" i="168"/>
  <c r="A2790" i="168"/>
  <c r="J2789" i="168"/>
  <c r="A2789" i="168"/>
  <c r="J2788" i="168"/>
  <c r="A2788" i="168"/>
  <c r="J2787" i="168"/>
  <c r="A2787" i="168"/>
  <c r="J2786" i="168"/>
  <c r="A2786" i="168"/>
  <c r="J2785" i="168"/>
  <c r="A2785" i="168"/>
  <c r="J2784" i="168"/>
  <c r="A2784" i="168"/>
  <c r="J2783" i="168"/>
  <c r="A2783" i="168"/>
  <c r="J2782" i="168"/>
  <c r="A2782" i="168"/>
  <c r="J2781" i="168"/>
  <c r="A2781" i="168"/>
  <c r="J2780" i="168"/>
  <c r="A2780" i="168"/>
  <c r="J2779" i="168"/>
  <c r="A2779" i="168"/>
  <c r="J2778" i="168"/>
  <c r="A2778" i="168"/>
  <c r="J2777" i="168"/>
  <c r="A2777" i="168"/>
  <c r="J2776" i="168"/>
  <c r="A2776" i="168"/>
  <c r="J2775" i="168"/>
  <c r="A2775" i="168"/>
  <c r="J2774" i="168"/>
  <c r="A2774" i="168"/>
  <c r="J2773" i="168"/>
  <c r="A2773" i="168"/>
  <c r="J2772" i="168"/>
  <c r="A2772" i="168"/>
  <c r="J2771" i="168"/>
  <c r="A2771" i="168"/>
  <c r="J2770" i="168"/>
  <c r="A2770" i="168"/>
  <c r="J2769" i="168"/>
  <c r="A2769" i="168"/>
  <c r="J2768" i="168"/>
  <c r="A2768" i="168"/>
  <c r="J2767" i="168"/>
  <c r="A2767" i="168"/>
  <c r="J2766" i="168"/>
  <c r="A2766" i="168"/>
  <c r="J2765" i="168"/>
  <c r="A2765" i="168"/>
  <c r="J2764" i="168"/>
  <c r="A2764" i="168"/>
  <c r="J2763" i="168"/>
  <c r="A2763" i="168"/>
  <c r="J2762" i="168"/>
  <c r="A2762" i="168"/>
  <c r="J2761" i="168"/>
  <c r="A2761" i="168"/>
  <c r="J2760" i="168"/>
  <c r="A2760" i="168"/>
  <c r="J2759" i="168"/>
  <c r="A2759" i="168"/>
  <c r="J2758" i="168"/>
  <c r="A2758" i="168"/>
  <c r="J2757" i="168"/>
  <c r="A2757" i="168"/>
  <c r="J2756" i="168"/>
  <c r="A2756" i="168"/>
  <c r="J2755" i="168"/>
  <c r="A2755" i="168"/>
  <c r="J2754" i="168"/>
  <c r="A2754" i="168"/>
  <c r="J2753" i="168"/>
  <c r="A2753" i="168"/>
  <c r="J2752" i="168"/>
  <c r="A2752" i="168"/>
  <c r="J2751" i="168"/>
  <c r="A2751" i="168"/>
  <c r="J2750" i="168"/>
  <c r="A2750" i="168"/>
  <c r="J2749" i="168"/>
  <c r="A2749" i="168"/>
  <c r="J2748" i="168"/>
  <c r="A2748" i="168"/>
  <c r="J2747" i="168"/>
  <c r="A2747" i="168"/>
  <c r="J2746" i="168"/>
  <c r="A2746" i="168"/>
  <c r="J2745" i="168"/>
  <c r="A2745" i="168"/>
  <c r="J2744" i="168"/>
  <c r="A2744" i="168"/>
  <c r="J2743" i="168"/>
  <c r="A2743" i="168"/>
  <c r="J2742" i="168"/>
  <c r="A2742" i="168"/>
  <c r="J2741" i="168"/>
  <c r="A2741" i="168"/>
  <c r="J2740" i="168"/>
  <c r="A2740" i="168"/>
  <c r="J2739" i="168"/>
  <c r="A2739" i="168"/>
  <c r="J2738" i="168"/>
  <c r="A2738" i="168"/>
  <c r="J2737" i="168"/>
  <c r="A2737" i="168"/>
  <c r="J2736" i="168"/>
  <c r="A2736" i="168"/>
  <c r="J2735" i="168"/>
  <c r="A2735" i="168"/>
  <c r="J2734" i="168"/>
  <c r="A2734" i="168"/>
  <c r="J2733" i="168"/>
  <c r="A2733" i="168"/>
  <c r="J2732" i="168"/>
  <c r="A2732" i="168"/>
  <c r="J2731" i="168"/>
  <c r="A2731" i="168"/>
  <c r="J2730" i="168"/>
  <c r="A2730" i="168"/>
  <c r="J2729" i="168"/>
  <c r="A2729" i="168"/>
  <c r="J2728" i="168"/>
  <c r="A2728" i="168"/>
  <c r="J2727" i="168"/>
  <c r="A2727" i="168"/>
  <c r="J2726" i="168"/>
  <c r="A2726" i="168"/>
  <c r="J2725" i="168"/>
  <c r="A2725" i="168"/>
  <c r="J2724" i="168"/>
  <c r="A2724" i="168"/>
  <c r="J2723" i="168"/>
  <c r="A2723" i="168"/>
  <c r="J2722" i="168"/>
  <c r="A2722" i="168"/>
  <c r="J2721" i="168"/>
  <c r="A2721" i="168"/>
  <c r="J2720" i="168"/>
  <c r="A2720" i="168"/>
  <c r="J2719" i="168"/>
  <c r="A2719" i="168"/>
  <c r="J2718" i="168"/>
  <c r="A2718" i="168"/>
  <c r="J2717" i="168"/>
  <c r="A2717" i="168"/>
  <c r="J2716" i="168"/>
  <c r="A2716" i="168"/>
  <c r="J2715" i="168"/>
  <c r="A2715" i="168"/>
  <c r="J2714" i="168"/>
  <c r="A2714" i="168"/>
  <c r="J2713" i="168"/>
  <c r="A2713" i="168"/>
  <c r="J2712" i="168"/>
  <c r="A2712" i="168"/>
  <c r="J2711" i="168"/>
  <c r="A2711" i="168"/>
  <c r="J2710" i="168"/>
  <c r="A2710" i="168"/>
  <c r="J2709" i="168"/>
  <c r="A2709" i="168"/>
  <c r="J2708" i="168"/>
  <c r="A2708" i="168"/>
  <c r="J2707" i="168"/>
  <c r="A2707" i="168"/>
  <c r="J2706" i="168"/>
  <c r="A2706" i="168"/>
  <c r="J2705" i="168"/>
  <c r="A2705" i="168"/>
  <c r="J2704" i="168"/>
  <c r="A2704" i="168"/>
  <c r="J2703" i="168"/>
  <c r="A2703" i="168"/>
  <c r="J2702" i="168"/>
  <c r="A2702" i="168"/>
  <c r="J2701" i="168"/>
  <c r="A2701" i="168"/>
  <c r="J2700" i="168"/>
  <c r="A2700" i="168"/>
  <c r="J2699" i="168"/>
  <c r="A2699" i="168"/>
  <c r="J2698" i="168"/>
  <c r="A2698" i="168"/>
  <c r="J2697" i="168"/>
  <c r="A2697" i="168"/>
  <c r="J2696" i="168"/>
  <c r="A2696" i="168"/>
  <c r="J2695" i="168"/>
  <c r="A2695" i="168"/>
  <c r="J2694" i="168"/>
  <c r="A2694" i="168"/>
  <c r="J2693" i="168"/>
  <c r="A2693" i="168"/>
  <c r="J2692" i="168"/>
  <c r="A2692" i="168"/>
  <c r="J2691" i="168"/>
  <c r="A2691" i="168"/>
  <c r="J2690" i="168"/>
  <c r="A2690" i="168"/>
  <c r="J2689" i="168"/>
  <c r="A2689" i="168"/>
  <c r="J2688" i="168"/>
  <c r="A2688" i="168"/>
  <c r="J2687" i="168"/>
  <c r="A2687" i="168"/>
  <c r="J2686" i="168"/>
  <c r="A2686" i="168"/>
  <c r="J2685" i="168"/>
  <c r="A2685" i="168"/>
  <c r="J2684" i="168"/>
  <c r="A2684" i="168"/>
  <c r="J2683" i="168"/>
  <c r="A2683" i="168"/>
  <c r="J2682" i="168"/>
  <c r="A2682" i="168"/>
  <c r="J2681" i="168"/>
  <c r="A2681" i="168"/>
  <c r="J2680" i="168"/>
  <c r="A2680" i="168"/>
  <c r="J2679" i="168"/>
  <c r="A2679" i="168"/>
  <c r="J2678" i="168"/>
  <c r="A2678" i="168"/>
  <c r="J2677" i="168"/>
  <c r="A2677" i="168"/>
  <c r="J2676" i="168"/>
  <c r="A2676" i="168"/>
  <c r="J2675" i="168"/>
  <c r="A2675" i="168"/>
  <c r="J2674" i="168"/>
  <c r="A2674" i="168"/>
  <c r="J2673" i="168"/>
  <c r="A2673" i="168"/>
  <c r="J2672" i="168"/>
  <c r="A2672" i="168"/>
  <c r="J2671" i="168"/>
  <c r="A2671" i="168"/>
  <c r="J2670" i="168"/>
  <c r="A2670" i="168"/>
  <c r="J2669" i="168"/>
  <c r="A2669" i="168"/>
  <c r="J2668" i="168"/>
  <c r="A2668" i="168"/>
  <c r="J2667" i="168"/>
  <c r="A2667" i="168"/>
  <c r="J2666" i="168"/>
  <c r="A2666" i="168"/>
  <c r="J2665" i="168"/>
  <c r="A2665" i="168"/>
  <c r="J2664" i="168"/>
  <c r="A2664" i="168"/>
  <c r="J2663" i="168"/>
  <c r="A2663" i="168"/>
  <c r="J2662" i="168"/>
  <c r="A2662" i="168"/>
  <c r="J2661" i="168"/>
  <c r="A2661" i="168"/>
  <c r="J2660" i="168"/>
  <c r="A2660" i="168"/>
  <c r="J2659" i="168"/>
  <c r="A2659" i="168"/>
  <c r="J2658" i="168"/>
  <c r="A2658" i="168"/>
  <c r="J2657" i="168"/>
  <c r="A2657" i="168"/>
  <c r="J2656" i="168"/>
  <c r="A2656" i="168"/>
  <c r="J2655" i="168"/>
  <c r="A2655" i="168"/>
  <c r="J2654" i="168"/>
  <c r="A2654" i="168"/>
  <c r="J2653" i="168"/>
  <c r="A2653" i="168"/>
  <c r="J2652" i="168"/>
  <c r="A2652" i="168"/>
  <c r="J2651" i="168"/>
  <c r="A2651" i="168"/>
  <c r="J2650" i="168"/>
  <c r="A2650" i="168"/>
  <c r="J2649" i="168"/>
  <c r="A2649" i="168"/>
  <c r="J2648" i="168"/>
  <c r="A2648" i="168"/>
  <c r="J2647" i="168"/>
  <c r="A2647" i="168"/>
  <c r="J2646" i="168"/>
  <c r="A2646" i="168"/>
  <c r="J2645" i="168"/>
  <c r="A2645" i="168"/>
  <c r="J2644" i="168"/>
  <c r="A2644" i="168"/>
  <c r="J2643" i="168"/>
  <c r="A2643" i="168"/>
  <c r="J2642" i="168"/>
  <c r="A2642" i="168"/>
  <c r="J2641" i="168"/>
  <c r="A2641" i="168"/>
  <c r="J2640" i="168"/>
  <c r="A2640" i="168"/>
  <c r="J2639" i="168"/>
  <c r="A2639" i="168"/>
  <c r="J2638" i="168"/>
  <c r="A2638" i="168"/>
  <c r="J2637" i="168"/>
  <c r="A2637" i="168"/>
  <c r="J2636" i="168"/>
  <c r="A2636" i="168"/>
  <c r="J2635" i="168"/>
  <c r="A2635" i="168"/>
  <c r="J2634" i="168"/>
  <c r="A2634" i="168"/>
  <c r="J2633" i="168"/>
  <c r="A2633" i="168"/>
  <c r="J2632" i="168"/>
  <c r="A2632" i="168"/>
  <c r="J2631" i="168"/>
  <c r="A2631" i="168"/>
  <c r="J2630" i="168"/>
  <c r="A2630" i="168"/>
  <c r="J2629" i="168"/>
  <c r="A2629" i="168"/>
  <c r="J2628" i="168"/>
  <c r="A2628" i="168"/>
  <c r="J2627" i="168"/>
  <c r="A2627" i="168"/>
  <c r="J2626" i="168"/>
  <c r="A2626" i="168"/>
  <c r="J2625" i="168"/>
  <c r="A2625" i="168"/>
  <c r="J2624" i="168"/>
  <c r="A2624" i="168"/>
  <c r="J2623" i="168"/>
  <c r="A2623" i="168"/>
  <c r="J2622" i="168"/>
  <c r="A2622" i="168"/>
  <c r="J2621" i="168"/>
  <c r="A2621" i="168"/>
  <c r="J2620" i="168"/>
  <c r="A2620" i="168"/>
  <c r="J2619" i="168"/>
  <c r="A2619" i="168"/>
  <c r="J2618" i="168"/>
  <c r="A2618" i="168"/>
  <c r="J2617" i="168"/>
  <c r="A2617" i="168"/>
  <c r="J2616" i="168"/>
  <c r="A2616" i="168"/>
  <c r="J2615" i="168"/>
  <c r="A2615" i="168"/>
  <c r="J2614" i="168"/>
  <c r="A2614" i="168"/>
  <c r="J2613" i="168"/>
  <c r="A2613" i="168"/>
  <c r="J2612" i="168"/>
  <c r="A2612" i="168"/>
  <c r="J2611" i="168"/>
  <c r="A2611" i="168"/>
  <c r="J2610" i="168"/>
  <c r="A2610" i="168"/>
  <c r="J2609" i="168"/>
  <c r="A2609" i="168"/>
  <c r="J2608" i="168"/>
  <c r="A2608" i="168"/>
  <c r="J2607" i="168"/>
  <c r="A2607" i="168"/>
  <c r="J2606" i="168"/>
  <c r="A2606" i="168"/>
  <c r="J2605" i="168"/>
  <c r="A2605" i="168"/>
  <c r="J2604" i="168"/>
  <c r="A2604" i="168"/>
  <c r="J2603" i="168"/>
  <c r="A2603" i="168"/>
  <c r="J2602" i="168"/>
  <c r="A2602" i="168"/>
  <c r="J2601" i="168"/>
  <c r="A2601" i="168"/>
  <c r="J2600" i="168"/>
  <c r="A2600" i="168"/>
  <c r="J2599" i="168"/>
  <c r="A2599" i="168"/>
  <c r="J2598" i="168"/>
  <c r="A2598" i="168"/>
  <c r="J2597" i="168"/>
  <c r="A2597" i="168"/>
  <c r="J2596" i="168"/>
  <c r="A2596" i="168"/>
  <c r="J2595" i="168"/>
  <c r="A2595" i="168"/>
  <c r="J2594" i="168"/>
  <c r="A2594" i="168"/>
  <c r="J2593" i="168"/>
  <c r="A2593" i="168"/>
  <c r="J2592" i="168"/>
  <c r="A2592" i="168"/>
  <c r="J2591" i="168"/>
  <c r="A2591" i="168"/>
  <c r="J2590" i="168"/>
  <c r="A2590" i="168"/>
  <c r="J2589" i="168"/>
  <c r="A2589" i="168"/>
  <c r="J2588" i="168"/>
  <c r="A2588" i="168"/>
  <c r="J2587" i="168"/>
  <c r="A2587" i="168"/>
  <c r="J2586" i="168"/>
  <c r="A2586" i="168"/>
  <c r="J2585" i="168"/>
  <c r="A2585" i="168"/>
  <c r="J2584" i="168"/>
  <c r="A2584" i="168"/>
  <c r="J2583" i="168"/>
  <c r="A2583" i="168"/>
  <c r="J2582" i="168"/>
  <c r="A2582" i="168"/>
  <c r="J2581" i="168"/>
  <c r="A2581" i="168"/>
  <c r="J2580" i="168"/>
  <c r="A2580" i="168"/>
  <c r="J2579" i="168"/>
  <c r="A2579" i="168"/>
  <c r="J2578" i="168"/>
  <c r="A2578" i="168"/>
  <c r="J2577" i="168"/>
  <c r="A2577" i="168"/>
  <c r="J2576" i="168"/>
  <c r="A2576" i="168"/>
  <c r="J2575" i="168"/>
  <c r="A2575" i="168"/>
  <c r="J2574" i="168"/>
  <c r="A2574" i="168"/>
  <c r="J2573" i="168"/>
  <c r="A2573" i="168"/>
  <c r="J2572" i="168"/>
  <c r="A2572" i="168"/>
  <c r="J2571" i="168"/>
  <c r="A2571" i="168"/>
  <c r="J2570" i="168"/>
  <c r="A2570" i="168"/>
  <c r="J2569" i="168"/>
  <c r="A2569" i="168"/>
  <c r="J2568" i="168"/>
  <c r="A2568" i="168"/>
  <c r="J2567" i="168"/>
  <c r="A2567" i="168"/>
  <c r="J2566" i="168"/>
  <c r="A2566" i="168"/>
  <c r="J2565" i="168"/>
  <c r="A2565" i="168"/>
  <c r="J2564" i="168"/>
  <c r="A2564" i="168"/>
  <c r="J2563" i="168"/>
  <c r="A2563" i="168"/>
  <c r="J2562" i="168"/>
  <c r="A2562" i="168"/>
  <c r="J2561" i="168"/>
  <c r="A2561" i="168"/>
  <c r="J2560" i="168"/>
  <c r="A2560" i="168"/>
  <c r="J2559" i="168"/>
  <c r="A2559" i="168"/>
  <c r="J2558" i="168"/>
  <c r="A2558" i="168"/>
  <c r="J2557" i="168"/>
  <c r="A2557" i="168"/>
  <c r="J2556" i="168"/>
  <c r="A2556" i="168"/>
  <c r="J2555" i="168"/>
  <c r="A2555" i="168"/>
  <c r="J2554" i="168"/>
  <c r="A2554" i="168"/>
  <c r="J2553" i="168"/>
  <c r="A2553" i="168"/>
  <c r="J2552" i="168"/>
  <c r="A2552" i="168"/>
  <c r="J2551" i="168"/>
  <c r="A2551" i="168"/>
  <c r="J2550" i="168"/>
  <c r="A2550" i="168"/>
  <c r="J2549" i="168"/>
  <c r="A2549" i="168"/>
  <c r="J2548" i="168"/>
  <c r="A2548" i="168"/>
  <c r="J2547" i="168"/>
  <c r="A2547" i="168"/>
  <c r="J2546" i="168"/>
  <c r="A2546" i="168"/>
  <c r="J2545" i="168"/>
  <c r="A2545" i="168"/>
  <c r="J2544" i="168"/>
  <c r="A2544" i="168"/>
  <c r="J2543" i="168"/>
  <c r="A2543" i="168"/>
  <c r="J2542" i="168"/>
  <c r="A2542" i="168"/>
  <c r="J2541" i="168"/>
  <c r="A2541" i="168"/>
  <c r="J2540" i="168"/>
  <c r="A2540" i="168"/>
  <c r="J2539" i="168"/>
  <c r="A2539" i="168"/>
  <c r="J2538" i="168"/>
  <c r="A2538" i="168"/>
  <c r="J2537" i="168"/>
  <c r="A2537" i="168"/>
  <c r="J2536" i="168"/>
  <c r="A2536" i="168"/>
  <c r="J2535" i="168"/>
  <c r="A2535" i="168"/>
  <c r="J2534" i="168"/>
  <c r="A2534" i="168"/>
  <c r="J2533" i="168"/>
  <c r="A2533" i="168"/>
  <c r="J2532" i="168"/>
  <c r="A2532" i="168"/>
  <c r="J2531" i="168"/>
  <c r="A2531" i="168"/>
  <c r="J2530" i="168"/>
  <c r="A2530" i="168"/>
  <c r="J2529" i="168"/>
  <c r="A2529" i="168"/>
  <c r="J2528" i="168"/>
  <c r="A2528" i="168"/>
  <c r="J2527" i="168"/>
  <c r="A2527" i="168"/>
  <c r="J2526" i="168"/>
  <c r="A2526" i="168"/>
  <c r="J2525" i="168"/>
  <c r="A2525" i="168"/>
  <c r="J2524" i="168"/>
  <c r="A2524" i="168"/>
  <c r="J2523" i="168"/>
  <c r="A2523" i="168"/>
  <c r="J2522" i="168"/>
  <c r="A2522" i="168"/>
  <c r="J2521" i="168"/>
  <c r="A2521" i="168"/>
  <c r="J2520" i="168"/>
  <c r="A2520" i="168"/>
  <c r="J2519" i="168"/>
  <c r="A2519" i="168"/>
  <c r="J2518" i="168"/>
  <c r="A2518" i="168"/>
  <c r="J2517" i="168"/>
  <c r="A2517" i="168"/>
  <c r="J2516" i="168"/>
  <c r="A2516" i="168"/>
  <c r="J2515" i="168"/>
  <c r="A2515" i="168"/>
  <c r="J2514" i="168"/>
  <c r="A2514" i="168"/>
  <c r="J2513" i="168"/>
  <c r="A2513" i="168"/>
  <c r="J2512" i="168"/>
  <c r="A2512" i="168"/>
  <c r="J2511" i="168"/>
  <c r="A2511" i="168"/>
  <c r="J2510" i="168"/>
  <c r="A2510" i="168"/>
  <c r="J2509" i="168"/>
  <c r="A2509" i="168"/>
  <c r="J2508" i="168"/>
  <c r="A2508" i="168"/>
  <c r="J2507" i="168"/>
  <c r="A2507" i="168"/>
  <c r="J2506" i="168"/>
  <c r="A2506" i="168"/>
  <c r="J2505" i="168"/>
  <c r="A2505" i="168"/>
  <c r="J2504" i="168"/>
  <c r="A2504" i="168"/>
  <c r="J2503" i="168"/>
  <c r="A2503" i="168"/>
  <c r="J2502" i="168"/>
  <c r="A2502" i="168"/>
  <c r="J2501" i="168"/>
  <c r="A2501" i="168"/>
  <c r="J2500" i="168"/>
  <c r="A2500" i="168"/>
  <c r="J2499" i="168"/>
  <c r="A2499" i="168"/>
  <c r="J2498" i="168"/>
  <c r="A2498" i="168"/>
  <c r="J2497" i="168"/>
  <c r="A2497" i="168"/>
  <c r="J2496" i="168"/>
  <c r="A2496" i="168"/>
  <c r="J2495" i="168"/>
  <c r="A2495" i="168"/>
  <c r="J2494" i="168"/>
  <c r="A2494" i="168"/>
  <c r="J2493" i="168"/>
  <c r="A2493" i="168"/>
  <c r="J2492" i="168"/>
  <c r="A2492" i="168"/>
  <c r="J2491" i="168"/>
  <c r="A2491" i="168"/>
  <c r="J2490" i="168"/>
  <c r="A2490" i="168"/>
  <c r="J2489" i="168"/>
  <c r="A2489" i="168"/>
  <c r="J2488" i="168"/>
  <c r="A2488" i="168"/>
  <c r="J2487" i="168"/>
  <c r="A2487" i="168"/>
  <c r="J2486" i="168"/>
  <c r="A2486" i="168"/>
  <c r="J2485" i="168"/>
  <c r="A2485" i="168"/>
  <c r="J2484" i="168"/>
  <c r="A2484" i="168"/>
  <c r="J2483" i="168"/>
  <c r="A2483" i="168"/>
  <c r="J2482" i="168"/>
  <c r="A2482" i="168"/>
  <c r="J2481" i="168"/>
  <c r="A2481" i="168"/>
  <c r="J2480" i="168"/>
  <c r="A2480" i="168"/>
  <c r="J2479" i="168"/>
  <c r="A2479" i="168"/>
  <c r="J2478" i="168"/>
  <c r="A2478" i="168"/>
  <c r="J2477" i="168"/>
  <c r="A2477" i="168"/>
  <c r="J2476" i="168"/>
  <c r="A2476" i="168"/>
  <c r="J2475" i="168"/>
  <c r="A2475" i="168"/>
  <c r="J2474" i="168"/>
  <c r="A2474" i="168"/>
  <c r="J2473" i="168"/>
  <c r="A2473" i="168"/>
  <c r="J2472" i="168"/>
  <c r="A2472" i="168"/>
  <c r="J2471" i="168"/>
  <c r="A2471" i="168"/>
  <c r="J2470" i="168"/>
  <c r="A2470" i="168"/>
  <c r="J2469" i="168"/>
  <c r="A2469" i="168"/>
  <c r="J2468" i="168"/>
  <c r="A2468" i="168"/>
  <c r="J2467" i="168"/>
  <c r="A2467" i="168"/>
  <c r="J2466" i="168"/>
  <c r="A2466" i="168"/>
  <c r="J2465" i="168"/>
  <c r="A2465" i="168"/>
  <c r="J2464" i="168"/>
  <c r="A2464" i="168"/>
  <c r="J2463" i="168"/>
  <c r="A2463" i="168"/>
  <c r="J2462" i="168"/>
  <c r="A2462" i="168"/>
  <c r="J2461" i="168"/>
  <c r="A2461" i="168"/>
  <c r="J2460" i="168"/>
  <c r="A2460" i="168"/>
  <c r="J2459" i="168"/>
  <c r="A2459" i="168"/>
  <c r="J2458" i="168"/>
  <c r="A2458" i="168"/>
  <c r="J2457" i="168"/>
  <c r="A2457" i="168"/>
  <c r="J2456" i="168"/>
  <c r="A2456" i="168"/>
  <c r="J2455" i="168"/>
  <c r="A2455" i="168"/>
  <c r="J2454" i="168"/>
  <c r="A2454" i="168"/>
  <c r="J2453" i="168"/>
  <c r="A2453" i="168"/>
  <c r="J2452" i="168"/>
  <c r="A2452" i="168"/>
  <c r="J2451" i="168"/>
  <c r="A2451" i="168"/>
  <c r="J2450" i="168"/>
  <c r="A2450" i="168"/>
  <c r="J2449" i="168"/>
  <c r="A2449" i="168"/>
  <c r="J2448" i="168"/>
  <c r="A2448" i="168"/>
  <c r="J2447" i="168"/>
  <c r="A2447" i="168"/>
  <c r="J2446" i="168"/>
  <c r="A2446" i="168"/>
  <c r="J2445" i="168"/>
  <c r="A2445" i="168"/>
  <c r="J2444" i="168"/>
  <c r="A2444" i="168"/>
  <c r="J2443" i="168"/>
  <c r="A2443" i="168"/>
  <c r="J2442" i="168"/>
  <c r="A2442" i="168"/>
  <c r="J2441" i="168"/>
  <c r="A2441" i="168"/>
  <c r="J2440" i="168"/>
  <c r="A2440" i="168"/>
  <c r="J2439" i="168"/>
  <c r="A2439" i="168"/>
  <c r="J2438" i="168"/>
  <c r="A2438" i="168"/>
  <c r="J2437" i="168"/>
  <c r="A2437" i="168"/>
  <c r="J2436" i="168"/>
  <c r="A2436" i="168"/>
  <c r="J2435" i="168"/>
  <c r="A2435" i="168"/>
  <c r="J2434" i="168"/>
  <c r="A2434" i="168"/>
  <c r="J2433" i="168"/>
  <c r="A2433" i="168"/>
  <c r="J2432" i="168"/>
  <c r="A2432" i="168"/>
  <c r="J2431" i="168"/>
  <c r="A2431" i="168"/>
  <c r="J2430" i="168"/>
  <c r="A2430" i="168"/>
  <c r="J2429" i="168"/>
  <c r="A2429" i="168"/>
  <c r="J2428" i="168"/>
  <c r="A2428" i="168"/>
  <c r="J2427" i="168"/>
  <c r="A2427" i="168"/>
  <c r="J2426" i="168"/>
  <c r="A2426" i="168"/>
  <c r="J2425" i="168"/>
  <c r="A2425" i="168"/>
  <c r="J2424" i="168"/>
  <c r="A2424" i="168"/>
  <c r="J2423" i="168"/>
  <c r="A2423" i="168"/>
  <c r="J2422" i="168"/>
  <c r="A2422" i="168"/>
  <c r="J2421" i="168"/>
  <c r="A2421" i="168"/>
  <c r="J2420" i="168"/>
  <c r="A2420" i="168"/>
  <c r="J2419" i="168"/>
  <c r="A2419" i="168"/>
  <c r="J2418" i="168"/>
  <c r="A2418" i="168"/>
  <c r="J2417" i="168"/>
  <c r="A2417" i="168"/>
  <c r="J2416" i="168"/>
  <c r="A2416" i="168"/>
  <c r="J2415" i="168"/>
  <c r="A2415" i="168"/>
  <c r="J2414" i="168"/>
  <c r="A2414" i="168"/>
  <c r="J2413" i="168"/>
  <c r="A2413" i="168"/>
  <c r="J2412" i="168"/>
  <c r="A2412" i="168"/>
  <c r="J2411" i="168"/>
  <c r="A2411" i="168"/>
  <c r="J2410" i="168"/>
  <c r="A2410" i="168"/>
  <c r="J2409" i="168"/>
  <c r="A2409" i="168"/>
  <c r="J2408" i="168"/>
  <c r="A2408" i="168"/>
  <c r="J2407" i="168"/>
  <c r="A2407" i="168"/>
  <c r="J2406" i="168"/>
  <c r="A2406" i="168"/>
  <c r="J2405" i="168"/>
  <c r="A2405" i="168"/>
  <c r="J2404" i="168"/>
  <c r="A2404" i="168"/>
  <c r="J2403" i="168"/>
  <c r="A2403" i="168"/>
  <c r="J2402" i="168"/>
  <c r="A2402" i="168"/>
  <c r="J2401" i="168"/>
  <c r="A2401" i="168"/>
  <c r="J2400" i="168"/>
  <c r="A2400" i="168"/>
  <c r="J2399" i="168"/>
  <c r="A2399" i="168"/>
  <c r="J2398" i="168"/>
  <c r="A2398" i="168"/>
  <c r="J2397" i="168"/>
  <c r="A2397" i="168"/>
  <c r="J2396" i="168"/>
  <c r="A2396" i="168"/>
  <c r="J2395" i="168"/>
  <c r="A2395" i="168"/>
  <c r="J2394" i="168"/>
  <c r="A2394" i="168"/>
  <c r="J2393" i="168"/>
  <c r="A2393" i="168"/>
  <c r="J2392" i="168"/>
  <c r="A2392" i="168"/>
  <c r="J2391" i="168"/>
  <c r="A2391" i="168"/>
  <c r="J2390" i="168"/>
  <c r="A2390" i="168"/>
  <c r="J2389" i="168"/>
  <c r="A2389" i="168"/>
  <c r="J2388" i="168"/>
  <c r="A2388" i="168"/>
  <c r="J2387" i="168"/>
  <c r="A2387" i="168"/>
  <c r="J2386" i="168"/>
  <c r="A2386" i="168"/>
  <c r="J2385" i="168"/>
  <c r="A2385" i="168"/>
  <c r="J2384" i="168"/>
  <c r="A2384" i="168"/>
  <c r="J2383" i="168"/>
  <c r="A2383" i="168"/>
  <c r="J2382" i="168"/>
  <c r="A2382" i="168"/>
  <c r="J2381" i="168"/>
  <c r="A2381" i="168"/>
  <c r="J2380" i="168"/>
  <c r="A2380" i="168"/>
  <c r="J2379" i="168"/>
  <c r="A2379" i="168"/>
  <c r="J2378" i="168"/>
  <c r="A2378" i="168"/>
  <c r="J2377" i="168"/>
  <c r="A2377" i="168"/>
  <c r="J2376" i="168"/>
  <c r="A2376" i="168"/>
  <c r="J2375" i="168"/>
  <c r="A2375" i="168"/>
  <c r="J2374" i="168"/>
  <c r="A2374" i="168"/>
  <c r="J2373" i="168"/>
  <c r="A2373" i="168"/>
  <c r="J2372" i="168"/>
  <c r="A2372" i="168"/>
  <c r="J2371" i="168"/>
  <c r="A2371" i="168"/>
  <c r="J2370" i="168"/>
  <c r="A2370" i="168"/>
  <c r="J2369" i="168"/>
  <c r="A2369" i="168"/>
  <c r="J2368" i="168"/>
  <c r="A2368" i="168"/>
  <c r="J2367" i="168"/>
  <c r="A2367" i="168"/>
  <c r="J2366" i="168"/>
  <c r="A2366" i="168"/>
  <c r="J2365" i="168"/>
  <c r="A2365" i="168"/>
  <c r="J2364" i="168"/>
  <c r="A2364" i="168"/>
  <c r="J2363" i="168"/>
  <c r="A2363" i="168"/>
  <c r="J2362" i="168"/>
  <c r="A2362" i="168"/>
  <c r="J2361" i="168"/>
  <c r="A2361" i="168"/>
  <c r="J2360" i="168"/>
  <c r="A2360" i="168"/>
  <c r="J2359" i="168"/>
  <c r="A2359" i="168"/>
  <c r="J2358" i="168"/>
  <c r="A2358" i="168"/>
  <c r="J2357" i="168"/>
  <c r="A2357" i="168"/>
  <c r="J2356" i="168"/>
  <c r="A2356" i="168"/>
  <c r="J2355" i="168"/>
  <c r="A2355" i="168"/>
  <c r="J2354" i="168"/>
  <c r="A2354" i="168"/>
  <c r="J2353" i="168"/>
  <c r="A2353" i="168"/>
  <c r="J2352" i="168"/>
  <c r="A2352" i="168"/>
  <c r="J2351" i="168"/>
  <c r="A2351" i="168"/>
  <c r="J2350" i="168"/>
  <c r="A2350" i="168"/>
  <c r="J2349" i="168"/>
  <c r="A2349" i="168"/>
  <c r="J2348" i="168"/>
  <c r="A2348" i="168"/>
  <c r="J2347" i="168"/>
  <c r="A2347" i="168"/>
  <c r="J2346" i="168"/>
  <c r="A2346" i="168"/>
  <c r="J2345" i="168"/>
  <c r="A2345" i="168"/>
  <c r="J2344" i="168"/>
  <c r="A2344" i="168"/>
  <c r="J2343" i="168"/>
  <c r="A2343" i="168"/>
  <c r="J2342" i="168"/>
  <c r="A2342" i="168"/>
  <c r="J2341" i="168"/>
  <c r="A2341" i="168"/>
  <c r="J2340" i="168"/>
  <c r="A2340" i="168"/>
  <c r="J2339" i="168"/>
  <c r="A2339" i="168"/>
  <c r="J2338" i="168"/>
  <c r="A2338" i="168"/>
  <c r="J2337" i="168"/>
  <c r="A2337" i="168"/>
  <c r="J2336" i="168"/>
  <c r="A2336" i="168"/>
  <c r="J2335" i="168"/>
  <c r="A2335" i="168"/>
  <c r="J2334" i="168"/>
  <c r="A2334" i="168"/>
  <c r="J2333" i="168"/>
  <c r="A2333" i="168"/>
  <c r="J2332" i="168"/>
  <c r="A2332" i="168"/>
  <c r="J2331" i="168"/>
  <c r="A2331" i="168"/>
  <c r="J2330" i="168"/>
  <c r="A2330" i="168"/>
  <c r="J2329" i="168"/>
  <c r="A2329" i="168"/>
  <c r="J2328" i="168"/>
  <c r="A2328" i="168"/>
  <c r="J2327" i="168"/>
  <c r="A2327" i="168"/>
  <c r="J2326" i="168"/>
  <c r="A2326" i="168"/>
  <c r="J2325" i="168"/>
  <c r="A2325" i="168"/>
  <c r="J2324" i="168"/>
  <c r="A2324" i="168"/>
  <c r="J2323" i="168"/>
  <c r="A2323" i="168"/>
  <c r="J2322" i="168"/>
  <c r="A2322" i="168"/>
  <c r="J2321" i="168"/>
  <c r="A2321" i="168"/>
  <c r="J2320" i="168"/>
  <c r="A2320" i="168"/>
  <c r="J2319" i="168"/>
  <c r="A2319" i="168"/>
  <c r="J2318" i="168"/>
  <c r="A2318" i="168"/>
  <c r="J2317" i="168"/>
  <c r="A2317" i="168"/>
  <c r="J2316" i="168"/>
  <c r="A2316" i="168"/>
  <c r="J2315" i="168"/>
  <c r="A2315" i="168"/>
  <c r="J2314" i="168"/>
  <c r="A2314" i="168"/>
  <c r="J2313" i="168"/>
  <c r="A2313" i="168"/>
  <c r="J2312" i="168"/>
  <c r="A2312" i="168"/>
  <c r="J2311" i="168"/>
  <c r="A2311" i="168"/>
  <c r="J2310" i="168"/>
  <c r="A2310" i="168"/>
  <c r="J2309" i="168"/>
  <c r="A2309" i="168"/>
  <c r="J2308" i="168"/>
  <c r="A2308" i="168"/>
  <c r="J2307" i="168"/>
  <c r="A2307" i="168"/>
  <c r="J2306" i="168"/>
  <c r="A2306" i="168"/>
  <c r="J2305" i="168"/>
  <c r="A2305" i="168"/>
  <c r="J2304" i="168"/>
  <c r="A2304" i="168"/>
  <c r="J2303" i="168"/>
  <c r="A2303" i="168"/>
  <c r="J2302" i="168"/>
  <c r="A2302" i="168"/>
  <c r="J2301" i="168"/>
  <c r="A2301" i="168"/>
  <c r="J2300" i="168"/>
  <c r="A2300" i="168"/>
  <c r="J2299" i="168"/>
  <c r="A2299" i="168"/>
  <c r="J2298" i="168"/>
  <c r="A2298" i="168"/>
  <c r="J2297" i="168"/>
  <c r="A2297" i="168"/>
  <c r="J2296" i="168"/>
  <c r="A2296" i="168"/>
  <c r="J2295" i="168"/>
  <c r="A2295" i="168"/>
  <c r="J2294" i="168"/>
  <c r="A2294" i="168"/>
  <c r="J2293" i="168"/>
  <c r="A2293" i="168"/>
  <c r="J2292" i="168"/>
  <c r="A2292" i="168"/>
  <c r="J2291" i="168"/>
  <c r="A2291" i="168"/>
  <c r="J2290" i="168"/>
  <c r="A2290" i="168"/>
  <c r="J2289" i="168"/>
  <c r="A2289" i="168"/>
  <c r="J2288" i="168"/>
  <c r="A2288" i="168"/>
  <c r="J2287" i="168"/>
  <c r="A2287" i="168"/>
  <c r="J2286" i="168"/>
  <c r="A2286" i="168"/>
  <c r="J2285" i="168"/>
  <c r="A2285" i="168"/>
  <c r="J2284" i="168"/>
  <c r="A2284" i="168"/>
  <c r="J2283" i="168"/>
  <c r="A2283" i="168"/>
  <c r="J2282" i="168"/>
  <c r="A2282" i="168"/>
  <c r="J2281" i="168"/>
  <c r="A2281" i="168"/>
  <c r="J2280" i="168"/>
  <c r="A2280" i="168"/>
  <c r="J2279" i="168"/>
  <c r="A2279" i="168"/>
  <c r="J2278" i="168"/>
  <c r="A2278" i="168"/>
  <c r="J2277" i="168"/>
  <c r="A2277" i="168"/>
  <c r="J2276" i="168"/>
  <c r="A2276" i="168"/>
  <c r="J2275" i="168"/>
  <c r="A2275" i="168"/>
  <c r="J2274" i="168"/>
  <c r="A2274" i="168"/>
  <c r="J2273" i="168"/>
  <c r="A2273" i="168"/>
  <c r="J2272" i="168"/>
  <c r="A2272" i="168"/>
  <c r="J2271" i="168"/>
  <c r="A2271" i="168"/>
  <c r="J2270" i="168"/>
  <c r="A2270" i="168"/>
  <c r="J2269" i="168"/>
  <c r="A2269" i="168"/>
  <c r="J2268" i="168"/>
  <c r="A2268" i="168"/>
  <c r="J2267" i="168"/>
  <c r="A2267" i="168"/>
  <c r="J2266" i="168"/>
  <c r="A2266" i="168"/>
  <c r="J2265" i="168"/>
  <c r="A2265" i="168"/>
  <c r="J2264" i="168"/>
  <c r="A2264" i="168"/>
  <c r="J2263" i="168"/>
  <c r="A2263" i="168"/>
  <c r="J2262" i="168"/>
  <c r="A2262" i="168"/>
  <c r="J2261" i="168"/>
  <c r="A2261" i="168"/>
  <c r="J2260" i="168"/>
  <c r="A2260" i="168"/>
  <c r="J2259" i="168"/>
  <c r="A2259" i="168"/>
  <c r="J2258" i="168"/>
  <c r="A2258" i="168"/>
  <c r="J2257" i="168"/>
  <c r="A2257" i="168"/>
  <c r="J2256" i="168"/>
  <c r="A2256" i="168"/>
  <c r="J2255" i="168"/>
  <c r="A2255" i="168"/>
  <c r="J2254" i="168"/>
  <c r="A2254" i="168"/>
  <c r="J2253" i="168"/>
  <c r="A2253" i="168"/>
  <c r="J2252" i="168"/>
  <c r="A2252" i="168"/>
  <c r="J2251" i="168"/>
  <c r="A2251" i="168"/>
  <c r="J2250" i="168"/>
  <c r="A2250" i="168"/>
  <c r="J2249" i="168"/>
  <c r="A2249" i="168"/>
  <c r="J2248" i="168"/>
  <c r="A2248" i="168"/>
  <c r="J2247" i="168"/>
  <c r="A2247" i="168"/>
  <c r="J2246" i="168"/>
  <c r="A2246" i="168"/>
  <c r="J2245" i="168"/>
  <c r="A2245" i="168"/>
  <c r="J2244" i="168"/>
  <c r="A2244" i="168"/>
  <c r="J2243" i="168"/>
  <c r="A2243" i="168"/>
  <c r="J2242" i="168"/>
  <c r="A2242" i="168"/>
  <c r="J2241" i="168"/>
  <c r="A2241" i="168"/>
  <c r="J2240" i="168"/>
  <c r="A2240" i="168"/>
  <c r="J2239" i="168"/>
  <c r="A2239" i="168"/>
  <c r="J2238" i="168"/>
  <c r="A2238" i="168"/>
  <c r="J2237" i="168"/>
  <c r="A2237" i="168"/>
  <c r="J2236" i="168"/>
  <c r="A2236" i="168"/>
  <c r="J2235" i="168"/>
  <c r="A2235" i="168"/>
  <c r="J2234" i="168"/>
  <c r="A2234" i="168"/>
  <c r="J2233" i="168"/>
  <c r="A2233" i="168"/>
  <c r="J2232" i="168"/>
  <c r="A2232" i="168"/>
  <c r="J2231" i="168"/>
  <c r="A2231" i="168"/>
  <c r="J2230" i="168"/>
  <c r="A2230" i="168"/>
  <c r="J2229" i="168"/>
  <c r="A2229" i="168"/>
  <c r="J2228" i="168"/>
  <c r="A2228" i="168"/>
  <c r="J2227" i="168"/>
  <c r="A2227" i="168"/>
  <c r="J2226" i="168"/>
  <c r="A2226" i="168"/>
  <c r="J2225" i="168"/>
  <c r="A2225" i="168"/>
  <c r="J2224" i="168"/>
  <c r="A2224" i="168"/>
  <c r="J2223" i="168"/>
  <c r="A2223" i="168"/>
  <c r="J2222" i="168"/>
  <c r="A2222" i="168"/>
  <c r="J2221" i="168"/>
  <c r="A2221" i="168"/>
  <c r="J2220" i="168"/>
  <c r="A2220" i="168"/>
  <c r="J2219" i="168"/>
  <c r="A2219" i="168"/>
  <c r="J2218" i="168"/>
  <c r="A2218" i="168"/>
  <c r="J2217" i="168"/>
  <c r="A2217" i="168"/>
  <c r="J2216" i="168"/>
  <c r="A2216" i="168"/>
  <c r="J2215" i="168"/>
  <c r="A2215" i="168"/>
  <c r="J2214" i="168"/>
  <c r="A2214" i="168"/>
  <c r="J2213" i="168"/>
  <c r="A2213" i="168"/>
  <c r="J2212" i="168"/>
  <c r="A2212" i="168"/>
  <c r="J2211" i="168"/>
  <c r="A2211" i="168"/>
  <c r="J2210" i="168"/>
  <c r="A2210" i="168"/>
  <c r="J2209" i="168"/>
  <c r="A2209" i="168"/>
  <c r="J2208" i="168"/>
  <c r="A2208" i="168"/>
  <c r="J2207" i="168"/>
  <c r="A2207" i="168"/>
  <c r="J2206" i="168"/>
  <c r="A2206" i="168"/>
  <c r="J2205" i="168"/>
  <c r="A2205" i="168"/>
  <c r="J2204" i="168"/>
  <c r="A2204" i="168"/>
  <c r="J2203" i="168"/>
  <c r="A2203" i="168"/>
  <c r="J2202" i="168"/>
  <c r="A2202" i="168"/>
  <c r="J2201" i="168"/>
  <c r="A2201" i="168"/>
  <c r="J2200" i="168"/>
  <c r="A2200" i="168"/>
  <c r="J2199" i="168"/>
  <c r="A2199" i="168"/>
  <c r="J2198" i="168"/>
  <c r="A2198" i="168"/>
  <c r="J2197" i="168"/>
  <c r="A2197" i="168"/>
  <c r="J2196" i="168"/>
  <c r="A2196" i="168"/>
  <c r="J2195" i="168"/>
  <c r="A2195" i="168"/>
  <c r="J2194" i="168"/>
  <c r="A2194" i="168"/>
  <c r="J2193" i="168"/>
  <c r="A2193" i="168"/>
  <c r="J2192" i="168"/>
  <c r="A2192" i="168"/>
  <c r="J2191" i="168"/>
  <c r="A2191" i="168"/>
  <c r="J2190" i="168"/>
  <c r="A2190" i="168"/>
  <c r="J2189" i="168"/>
  <c r="A2189" i="168"/>
  <c r="J2188" i="168"/>
  <c r="A2188" i="168"/>
  <c r="J2187" i="168"/>
  <c r="A2187" i="168"/>
  <c r="J2186" i="168"/>
  <c r="A2186" i="168"/>
  <c r="J2185" i="168"/>
  <c r="A2185" i="168"/>
  <c r="J2184" i="168"/>
  <c r="A2184" i="168"/>
  <c r="J2183" i="168"/>
  <c r="A2183" i="168"/>
  <c r="J2182" i="168"/>
  <c r="A2182" i="168"/>
  <c r="J2181" i="168"/>
  <c r="A2181" i="168"/>
  <c r="J2180" i="168"/>
  <c r="A2180" i="168"/>
  <c r="J2179" i="168"/>
  <c r="A2179" i="168"/>
  <c r="J2178" i="168"/>
  <c r="A2178" i="168"/>
  <c r="J2177" i="168"/>
  <c r="A2177" i="168"/>
  <c r="J2176" i="168"/>
  <c r="A2176" i="168"/>
  <c r="J2175" i="168"/>
  <c r="A2175" i="168"/>
  <c r="J2174" i="168"/>
  <c r="A2174" i="168"/>
  <c r="J2173" i="168"/>
  <c r="A2173" i="168"/>
  <c r="J2172" i="168"/>
  <c r="A2172" i="168"/>
  <c r="J2171" i="168"/>
  <c r="A2171" i="168"/>
  <c r="J2170" i="168"/>
  <c r="A2170" i="168"/>
  <c r="J2169" i="168"/>
  <c r="A2169" i="168"/>
  <c r="J2168" i="168"/>
  <c r="A2168" i="168"/>
  <c r="J2167" i="168"/>
  <c r="A2167" i="168"/>
  <c r="J2166" i="168"/>
  <c r="A2166" i="168"/>
  <c r="J2165" i="168"/>
  <c r="A2165" i="168"/>
  <c r="J2164" i="168"/>
  <c r="A2164" i="168"/>
  <c r="J2163" i="168"/>
  <c r="A2163" i="168"/>
  <c r="J2162" i="168"/>
  <c r="A2162" i="168"/>
  <c r="J2161" i="168"/>
  <c r="A2161" i="168"/>
  <c r="J2160" i="168"/>
  <c r="A2160" i="168"/>
  <c r="J2159" i="168"/>
  <c r="A2159" i="168"/>
  <c r="J2158" i="168"/>
  <c r="A2158" i="168"/>
  <c r="J2157" i="168"/>
  <c r="A2157" i="168"/>
  <c r="J2156" i="168"/>
  <c r="A2156" i="168"/>
  <c r="J2155" i="168"/>
  <c r="A2155" i="168"/>
  <c r="J2154" i="168"/>
  <c r="A2154" i="168"/>
  <c r="J2153" i="168"/>
  <c r="A2153" i="168"/>
  <c r="J2152" i="168"/>
  <c r="A2152" i="168"/>
  <c r="J2151" i="168"/>
  <c r="A2151" i="168"/>
  <c r="J2150" i="168"/>
  <c r="A2150" i="168"/>
  <c r="J2149" i="168"/>
  <c r="A2149" i="168"/>
  <c r="J2148" i="168"/>
  <c r="A2148" i="168"/>
  <c r="J2147" i="168"/>
  <c r="A2147" i="168"/>
  <c r="J2146" i="168"/>
  <c r="A2146" i="168"/>
  <c r="J2145" i="168"/>
  <c r="A2145" i="168"/>
  <c r="J2144" i="168"/>
  <c r="A2144" i="168"/>
  <c r="J2143" i="168"/>
  <c r="A2143" i="168"/>
  <c r="J2142" i="168"/>
  <c r="A2142" i="168"/>
  <c r="J2141" i="168"/>
  <c r="A2141" i="168"/>
  <c r="J2140" i="168"/>
  <c r="A2140" i="168"/>
  <c r="J2139" i="168"/>
  <c r="A2139" i="168"/>
  <c r="J2138" i="168"/>
  <c r="A2138" i="168"/>
  <c r="J2137" i="168"/>
  <c r="A2137" i="168"/>
  <c r="J2136" i="168"/>
  <c r="A2136" i="168"/>
  <c r="J2135" i="168"/>
  <c r="A2135" i="168"/>
  <c r="J2134" i="168"/>
  <c r="A2134" i="168"/>
  <c r="J2133" i="168"/>
  <c r="A2133" i="168"/>
  <c r="J2132" i="168"/>
  <c r="A2132" i="168"/>
  <c r="J2131" i="168"/>
  <c r="A2131" i="168"/>
  <c r="J2130" i="168"/>
  <c r="A2130" i="168"/>
  <c r="J2129" i="168"/>
  <c r="A2129" i="168"/>
  <c r="J2128" i="168"/>
  <c r="A2128" i="168"/>
  <c r="J2127" i="168"/>
  <c r="A2127" i="168"/>
  <c r="J2126" i="168"/>
  <c r="A2126" i="168"/>
  <c r="J2125" i="168"/>
  <c r="A2125" i="168"/>
  <c r="J2124" i="168"/>
  <c r="A2124" i="168"/>
  <c r="J2123" i="168"/>
  <c r="A2123" i="168"/>
  <c r="J2122" i="168"/>
  <c r="A2122" i="168"/>
  <c r="J2121" i="168"/>
  <c r="A2121" i="168"/>
  <c r="J2120" i="168"/>
  <c r="A2120" i="168"/>
  <c r="J2119" i="168"/>
  <c r="A2119" i="168"/>
  <c r="J2118" i="168"/>
  <c r="A2118" i="168"/>
  <c r="J2117" i="168"/>
  <c r="A2117" i="168"/>
  <c r="J2116" i="168"/>
  <c r="A2116" i="168"/>
  <c r="J2115" i="168"/>
  <c r="A2115" i="168"/>
  <c r="J2114" i="168"/>
  <c r="A2114" i="168"/>
  <c r="J2113" i="168"/>
  <c r="A2113" i="168"/>
  <c r="J2112" i="168"/>
  <c r="A2112" i="168"/>
  <c r="J2111" i="168"/>
  <c r="A2111" i="168"/>
  <c r="J2110" i="168"/>
  <c r="A2110" i="168"/>
  <c r="J2109" i="168"/>
  <c r="A2109" i="168"/>
  <c r="J2108" i="168"/>
  <c r="A2108" i="168"/>
  <c r="J2107" i="168"/>
  <c r="A2107" i="168"/>
  <c r="J2106" i="168"/>
  <c r="A2106" i="168"/>
  <c r="J2105" i="168"/>
  <c r="A2105" i="168"/>
  <c r="J2104" i="168"/>
  <c r="A2104" i="168"/>
  <c r="J2103" i="168"/>
  <c r="A2103" i="168"/>
  <c r="J2102" i="168"/>
  <c r="A2102" i="168"/>
  <c r="J2101" i="168"/>
  <c r="A2101" i="168"/>
  <c r="J2100" i="168"/>
  <c r="A2100" i="168"/>
  <c r="J2099" i="168"/>
  <c r="A2099" i="168"/>
  <c r="J2098" i="168"/>
  <c r="A2098" i="168"/>
  <c r="J2097" i="168"/>
  <c r="A2097" i="168"/>
  <c r="J2096" i="168"/>
  <c r="A2096" i="168"/>
  <c r="J2095" i="168"/>
  <c r="A2095" i="168"/>
  <c r="J2094" i="168"/>
  <c r="A2094" i="168"/>
  <c r="J2093" i="168"/>
  <c r="A2093" i="168"/>
  <c r="J2092" i="168"/>
  <c r="A2092" i="168"/>
  <c r="J2091" i="168"/>
  <c r="A2091" i="168"/>
  <c r="J2090" i="168"/>
  <c r="A2090" i="168"/>
  <c r="J2089" i="168"/>
  <c r="A2089" i="168"/>
  <c r="J2088" i="168"/>
  <c r="A2088" i="168"/>
  <c r="J2087" i="168"/>
  <c r="A2087" i="168"/>
  <c r="J2086" i="168"/>
  <c r="A2086" i="168"/>
  <c r="J2085" i="168"/>
  <c r="A2085" i="168"/>
  <c r="J2084" i="168"/>
  <c r="A2084" i="168"/>
  <c r="J2083" i="168"/>
  <c r="A2083" i="168"/>
  <c r="J2082" i="168"/>
  <c r="A2082" i="168"/>
  <c r="J2081" i="168"/>
  <c r="A2081" i="168"/>
  <c r="J2080" i="168"/>
  <c r="A2080" i="168"/>
  <c r="J2079" i="168"/>
  <c r="A2079" i="168"/>
  <c r="J2078" i="168"/>
  <c r="A2078" i="168"/>
  <c r="J2077" i="168"/>
  <c r="A2077" i="168"/>
  <c r="J2076" i="168"/>
  <c r="A2076" i="168"/>
  <c r="J2075" i="168"/>
  <c r="A2075" i="168"/>
  <c r="J2074" i="168"/>
  <c r="A2074" i="168"/>
  <c r="J2073" i="168"/>
  <c r="A2073" i="168"/>
  <c r="J2072" i="168"/>
  <c r="A2072" i="168"/>
  <c r="J2071" i="168"/>
  <c r="A2071" i="168"/>
  <c r="J2070" i="168"/>
  <c r="A2070" i="168"/>
  <c r="J2069" i="168"/>
  <c r="A2069" i="168"/>
  <c r="J2068" i="168"/>
  <c r="A2068" i="168"/>
  <c r="J2067" i="168"/>
  <c r="A2067" i="168"/>
  <c r="J2066" i="168"/>
  <c r="A2066" i="168"/>
  <c r="J2065" i="168"/>
  <c r="A2065" i="168"/>
  <c r="J2064" i="168"/>
  <c r="A2064" i="168"/>
  <c r="J2063" i="168"/>
  <c r="A2063" i="168"/>
  <c r="J2062" i="168"/>
  <c r="A2062" i="168"/>
  <c r="J2061" i="168"/>
  <c r="A2061" i="168"/>
  <c r="J2060" i="168"/>
  <c r="A2060" i="168"/>
  <c r="J2059" i="168"/>
  <c r="A2059" i="168"/>
  <c r="J2058" i="168"/>
  <c r="A2058" i="168"/>
  <c r="J2057" i="168"/>
  <c r="A2057" i="168"/>
  <c r="J2056" i="168"/>
  <c r="A2056" i="168"/>
  <c r="J2055" i="168"/>
  <c r="A2055" i="168"/>
  <c r="J2054" i="168"/>
  <c r="A2054" i="168"/>
  <c r="J2053" i="168"/>
  <c r="A2053" i="168"/>
  <c r="J2052" i="168"/>
  <c r="A2052" i="168"/>
  <c r="J2051" i="168"/>
  <c r="A2051" i="168"/>
  <c r="J2050" i="168"/>
  <c r="A2050" i="168"/>
  <c r="J2049" i="168"/>
  <c r="A2049" i="168"/>
  <c r="J2048" i="168"/>
  <c r="A2048" i="168"/>
  <c r="J2047" i="168"/>
  <c r="A2047" i="168"/>
  <c r="J2046" i="168"/>
  <c r="A2046" i="168"/>
  <c r="J2045" i="168"/>
  <c r="A2045" i="168"/>
  <c r="J2044" i="168"/>
  <c r="A2044" i="168"/>
  <c r="J2043" i="168"/>
  <c r="A2043" i="168"/>
  <c r="J2042" i="168"/>
  <c r="A2042" i="168"/>
  <c r="J2041" i="168"/>
  <c r="A2041" i="168"/>
  <c r="J2040" i="168"/>
  <c r="A2040" i="168"/>
  <c r="J2039" i="168"/>
  <c r="A2039" i="168"/>
  <c r="J2038" i="168"/>
  <c r="A2038" i="168"/>
  <c r="J2037" i="168"/>
  <c r="A2037" i="168"/>
  <c r="J2036" i="168"/>
  <c r="A2036" i="168"/>
  <c r="J2035" i="168"/>
  <c r="A2035" i="168"/>
  <c r="J2034" i="168"/>
  <c r="A2034" i="168"/>
  <c r="J2033" i="168"/>
  <c r="A2033" i="168"/>
  <c r="J2032" i="168"/>
  <c r="A2032" i="168"/>
  <c r="J2031" i="168"/>
  <c r="A2031" i="168"/>
  <c r="J2030" i="168"/>
  <c r="A2030" i="168"/>
  <c r="J2029" i="168"/>
  <c r="A2029" i="168"/>
  <c r="J2028" i="168"/>
  <c r="A2028" i="168"/>
  <c r="J2027" i="168"/>
  <c r="A2027" i="168"/>
  <c r="J2026" i="168"/>
  <c r="A2026" i="168"/>
  <c r="J2025" i="168"/>
  <c r="A2025" i="168"/>
  <c r="J2024" i="168"/>
  <c r="A2024" i="168"/>
  <c r="J2023" i="168"/>
  <c r="A2023" i="168"/>
  <c r="J2022" i="168"/>
  <c r="A2022" i="168"/>
  <c r="J2021" i="168"/>
  <c r="A2021" i="168"/>
  <c r="J2020" i="168"/>
  <c r="A2020" i="168"/>
  <c r="J2019" i="168"/>
  <c r="A2019" i="168"/>
  <c r="J2018" i="168"/>
  <c r="A2018" i="168"/>
  <c r="J2017" i="168"/>
  <c r="A2017" i="168"/>
  <c r="J2016" i="168"/>
  <c r="A2016" i="168"/>
  <c r="J2015" i="168"/>
  <c r="A2015" i="168"/>
  <c r="J2014" i="168"/>
  <c r="A2014" i="168"/>
  <c r="J2013" i="168"/>
  <c r="A2013" i="168"/>
  <c r="J2012" i="168"/>
  <c r="A2012" i="168"/>
  <c r="J2011" i="168"/>
  <c r="A2011" i="168"/>
  <c r="J2010" i="168"/>
  <c r="A2010" i="168"/>
  <c r="J2009" i="168"/>
  <c r="A2009" i="168"/>
  <c r="J2008" i="168"/>
  <c r="A2008" i="168"/>
  <c r="J2007" i="168"/>
  <c r="A2007" i="168"/>
  <c r="J2006" i="168"/>
  <c r="A2006" i="168"/>
  <c r="J2005" i="168"/>
  <c r="A2005" i="168"/>
  <c r="J2004" i="168"/>
  <c r="A2004" i="168"/>
  <c r="J2003" i="168"/>
  <c r="A2003" i="168"/>
  <c r="J2002" i="168"/>
  <c r="A2002" i="168"/>
  <c r="J2001" i="168"/>
  <c r="A2001" i="168"/>
  <c r="J2000" i="168"/>
  <c r="A2000" i="168"/>
  <c r="J1999" i="168"/>
  <c r="A1999" i="168"/>
  <c r="J1998" i="168"/>
  <c r="A1998" i="168"/>
  <c r="J1997" i="168"/>
  <c r="A1997" i="168"/>
  <c r="J1996" i="168"/>
  <c r="A1996" i="168"/>
  <c r="J1995" i="168"/>
  <c r="A1995" i="168"/>
  <c r="J1994" i="168"/>
  <c r="A1994" i="168"/>
  <c r="J1993" i="168"/>
  <c r="A1993" i="168"/>
  <c r="J1992" i="168"/>
  <c r="A1992" i="168"/>
  <c r="J1991" i="168"/>
  <c r="A1991" i="168"/>
  <c r="J1990" i="168"/>
  <c r="A1990" i="168"/>
  <c r="J1989" i="168"/>
  <c r="A1989" i="168"/>
  <c r="J1988" i="168"/>
  <c r="A1988" i="168"/>
  <c r="J1987" i="168"/>
  <c r="A1987" i="168"/>
  <c r="J1986" i="168"/>
  <c r="A1986" i="168"/>
  <c r="J1985" i="168"/>
  <c r="A1985" i="168"/>
  <c r="J1984" i="168"/>
  <c r="A1984" i="168"/>
  <c r="J1983" i="168"/>
  <c r="A1983" i="168"/>
  <c r="J1982" i="168"/>
  <c r="A1982" i="168"/>
  <c r="J1981" i="168"/>
  <c r="A1981" i="168"/>
  <c r="J1980" i="168"/>
  <c r="A1980" i="168"/>
  <c r="J1979" i="168"/>
  <c r="A1979" i="168"/>
  <c r="J1978" i="168"/>
  <c r="A1978" i="168"/>
  <c r="J1977" i="168"/>
  <c r="A1977" i="168"/>
  <c r="J1976" i="168"/>
  <c r="A1976" i="168"/>
  <c r="J1975" i="168"/>
  <c r="A1975" i="168"/>
  <c r="J1974" i="168"/>
  <c r="A1974" i="168"/>
  <c r="J1973" i="168"/>
  <c r="A1973" i="168"/>
  <c r="J1972" i="168"/>
  <c r="A1972" i="168"/>
  <c r="J1971" i="168"/>
  <c r="A1971" i="168"/>
  <c r="J1970" i="168"/>
  <c r="A1970" i="168"/>
  <c r="J1969" i="168"/>
  <c r="A1969" i="168"/>
  <c r="J1968" i="168"/>
  <c r="A1968" i="168"/>
  <c r="J1967" i="168"/>
  <c r="A1967" i="168"/>
  <c r="J1966" i="168"/>
  <c r="A1966" i="168"/>
  <c r="J1965" i="168"/>
  <c r="A1965" i="168"/>
  <c r="J1964" i="168"/>
  <c r="A1964" i="168"/>
  <c r="J1963" i="168"/>
  <c r="A1963" i="168"/>
  <c r="J1962" i="168"/>
  <c r="A1962" i="168"/>
  <c r="J1961" i="168"/>
  <c r="A1961" i="168"/>
  <c r="J1960" i="168"/>
  <c r="A1960" i="168"/>
  <c r="J1959" i="168"/>
  <c r="A1959" i="168"/>
  <c r="J1958" i="168"/>
  <c r="A1958" i="168"/>
  <c r="J1957" i="168"/>
  <c r="A1957" i="168"/>
  <c r="J1956" i="168"/>
  <c r="A1956" i="168"/>
  <c r="J1955" i="168"/>
  <c r="A1955" i="168"/>
  <c r="J1954" i="168"/>
  <c r="A1954" i="168"/>
  <c r="J1953" i="168"/>
  <c r="A1953" i="168"/>
  <c r="J1952" i="168"/>
  <c r="A1952" i="168"/>
  <c r="J1951" i="168"/>
  <c r="A1951" i="168"/>
  <c r="J1950" i="168"/>
  <c r="A1950" i="168"/>
  <c r="J1949" i="168"/>
  <c r="A1949" i="168"/>
  <c r="J1948" i="168"/>
  <c r="A1948" i="168"/>
  <c r="J1947" i="168"/>
  <c r="A1947" i="168"/>
  <c r="J1946" i="168"/>
  <c r="A1946" i="168"/>
  <c r="J1945" i="168"/>
  <c r="A1945" i="168"/>
  <c r="J1944" i="168"/>
  <c r="A1944" i="168"/>
  <c r="J1943" i="168"/>
  <c r="A1943" i="168"/>
  <c r="J1942" i="168"/>
  <c r="A1942" i="168"/>
  <c r="J1941" i="168"/>
  <c r="A1941" i="168"/>
  <c r="J1940" i="168"/>
  <c r="A1940" i="168"/>
  <c r="J1939" i="168"/>
  <c r="A1939" i="168"/>
  <c r="J1938" i="168"/>
  <c r="A1938" i="168"/>
  <c r="J1937" i="168"/>
  <c r="A1937" i="168"/>
  <c r="J1936" i="168"/>
  <c r="A1936" i="168"/>
  <c r="J1935" i="168"/>
  <c r="A1935" i="168"/>
  <c r="J1934" i="168"/>
  <c r="A1934" i="168"/>
  <c r="J1933" i="168"/>
  <c r="A1933" i="168"/>
  <c r="J1932" i="168"/>
  <c r="A1932" i="168"/>
  <c r="J1931" i="168"/>
  <c r="A1931" i="168"/>
  <c r="J1930" i="168"/>
  <c r="A1930" i="168"/>
  <c r="J1929" i="168"/>
  <c r="A1929" i="168"/>
  <c r="J1928" i="168"/>
  <c r="A1928" i="168"/>
  <c r="J1927" i="168"/>
  <c r="A1927" i="168"/>
  <c r="J1926" i="168"/>
  <c r="A1926" i="168"/>
  <c r="J1925" i="168"/>
  <c r="A1925" i="168"/>
  <c r="J1924" i="168"/>
  <c r="A1924" i="168"/>
  <c r="J1923" i="168"/>
  <c r="A1923" i="168"/>
  <c r="J1922" i="168"/>
  <c r="A1922" i="168"/>
  <c r="J1921" i="168"/>
  <c r="A1921" i="168"/>
  <c r="J1920" i="168"/>
  <c r="A1920" i="168"/>
  <c r="J1919" i="168"/>
  <c r="A1919" i="168"/>
  <c r="J1918" i="168"/>
  <c r="A1918" i="168"/>
  <c r="J1917" i="168"/>
  <c r="A1917" i="168"/>
  <c r="J1916" i="168"/>
  <c r="A1916" i="168"/>
  <c r="J1915" i="168"/>
  <c r="A1915" i="168"/>
  <c r="J1914" i="168"/>
  <c r="A1914" i="168"/>
  <c r="J1913" i="168"/>
  <c r="A1913" i="168"/>
  <c r="J1912" i="168"/>
  <c r="A1912" i="168"/>
  <c r="J1911" i="168"/>
  <c r="A1911" i="168"/>
  <c r="J1910" i="168"/>
  <c r="A1910" i="168"/>
  <c r="J1909" i="168"/>
  <c r="A1909" i="168"/>
  <c r="J1908" i="168"/>
  <c r="A1908" i="168"/>
  <c r="J1907" i="168"/>
  <c r="A1907" i="168"/>
  <c r="J1906" i="168"/>
  <c r="A1906" i="168"/>
  <c r="J1905" i="168"/>
  <c r="A1905" i="168"/>
  <c r="J1904" i="168"/>
  <c r="A1904" i="168"/>
  <c r="J1903" i="168"/>
  <c r="A1903" i="168"/>
  <c r="J1902" i="168"/>
  <c r="A1902" i="168"/>
  <c r="J1901" i="168"/>
  <c r="A1901" i="168"/>
  <c r="J1900" i="168"/>
  <c r="A1900" i="168"/>
  <c r="J1899" i="168"/>
  <c r="A1899" i="168"/>
  <c r="J1898" i="168"/>
  <c r="A1898" i="168"/>
  <c r="J1897" i="168"/>
  <c r="A1897" i="168"/>
  <c r="J1896" i="168"/>
  <c r="A1896" i="168"/>
  <c r="J1895" i="168"/>
  <c r="A1895" i="168"/>
  <c r="J1894" i="168"/>
  <c r="A1894" i="168"/>
  <c r="J1893" i="168"/>
  <c r="A1893" i="168"/>
  <c r="J1892" i="168"/>
  <c r="A1892" i="168"/>
  <c r="J1891" i="168"/>
  <c r="A1891" i="168"/>
  <c r="J1890" i="168"/>
  <c r="A1890" i="168"/>
  <c r="J1889" i="168"/>
  <c r="A1889" i="168"/>
  <c r="J1888" i="168"/>
  <c r="A1888" i="168"/>
  <c r="J1887" i="168"/>
  <c r="A1887" i="168"/>
  <c r="J1886" i="168"/>
  <c r="A1886" i="168"/>
  <c r="J1885" i="168"/>
  <c r="A1885" i="168"/>
  <c r="J1884" i="168"/>
  <c r="A1884" i="168"/>
  <c r="J1883" i="168"/>
  <c r="A1883" i="168"/>
  <c r="J1882" i="168"/>
  <c r="A1882" i="168"/>
  <c r="J1881" i="168"/>
  <c r="A1881" i="168"/>
  <c r="J1880" i="168"/>
  <c r="A1880" i="168"/>
  <c r="J1879" i="168"/>
  <c r="A1879" i="168"/>
  <c r="J1878" i="168"/>
  <c r="A1878" i="168"/>
  <c r="J1877" i="168"/>
  <c r="A1877" i="168"/>
  <c r="J1876" i="168"/>
  <c r="A1876" i="168"/>
  <c r="J1875" i="168"/>
  <c r="A1875" i="168"/>
  <c r="J1874" i="168"/>
  <c r="A1874" i="168"/>
  <c r="J1873" i="168"/>
  <c r="A1873" i="168"/>
  <c r="J1872" i="168"/>
  <c r="A1872" i="168"/>
  <c r="J1871" i="168"/>
  <c r="A1871" i="168"/>
  <c r="J1870" i="168"/>
  <c r="A1870" i="168"/>
  <c r="J1869" i="168"/>
  <c r="A1869" i="168"/>
  <c r="J1868" i="168"/>
  <c r="A1868" i="168"/>
  <c r="J1867" i="168"/>
  <c r="A1867" i="168"/>
  <c r="J1866" i="168"/>
  <c r="A1866" i="168"/>
  <c r="J1865" i="168"/>
  <c r="A1865" i="168"/>
  <c r="J1864" i="168"/>
  <c r="A1864" i="168"/>
  <c r="J1863" i="168"/>
  <c r="A1863" i="168"/>
  <c r="J1862" i="168"/>
  <c r="A1862" i="168"/>
  <c r="J1861" i="168"/>
  <c r="A1861" i="168"/>
  <c r="J1860" i="168"/>
  <c r="A1860" i="168"/>
  <c r="J1859" i="168"/>
  <c r="A1859" i="168"/>
  <c r="J1858" i="168"/>
  <c r="A1858" i="168"/>
  <c r="J1857" i="168"/>
  <c r="A1857" i="168"/>
  <c r="J1856" i="168"/>
  <c r="A1856" i="168"/>
  <c r="J1855" i="168"/>
  <c r="A1855" i="168"/>
  <c r="J1854" i="168"/>
  <c r="A1854" i="168"/>
  <c r="J1853" i="168"/>
  <c r="A1853" i="168"/>
  <c r="J1852" i="168"/>
  <c r="A1852" i="168"/>
  <c r="J1851" i="168"/>
  <c r="A1851" i="168"/>
  <c r="J1850" i="168"/>
  <c r="A1850" i="168"/>
  <c r="J1849" i="168"/>
  <c r="A1849" i="168"/>
  <c r="J1848" i="168"/>
  <c r="A1848" i="168"/>
  <c r="J1847" i="168"/>
  <c r="A1847" i="168"/>
  <c r="J1846" i="168"/>
  <c r="A1846" i="168"/>
  <c r="J1845" i="168"/>
  <c r="A1845" i="168"/>
  <c r="J1844" i="168"/>
  <c r="A1844" i="168"/>
  <c r="J1843" i="168"/>
  <c r="A1843" i="168"/>
  <c r="J1842" i="168"/>
  <c r="A1842" i="168"/>
  <c r="J1841" i="168"/>
  <c r="A1841" i="168"/>
  <c r="J1840" i="168"/>
  <c r="A1840" i="168"/>
  <c r="J1839" i="168"/>
  <c r="A1839" i="168"/>
  <c r="J1838" i="168"/>
  <c r="A1838" i="168"/>
  <c r="J1837" i="168"/>
  <c r="A1837" i="168"/>
  <c r="J1836" i="168"/>
  <c r="A1836" i="168"/>
  <c r="J1835" i="168"/>
  <c r="A1835" i="168"/>
  <c r="J1834" i="168"/>
  <c r="A1834" i="168"/>
  <c r="J1833" i="168"/>
  <c r="A1833" i="168"/>
  <c r="J1832" i="168"/>
  <c r="A1832" i="168"/>
  <c r="J1831" i="168"/>
  <c r="A1831" i="168"/>
  <c r="J1830" i="168"/>
  <c r="A1830" i="168"/>
  <c r="J1829" i="168"/>
  <c r="A1829" i="168"/>
  <c r="J1828" i="168"/>
  <c r="A1828" i="168"/>
  <c r="J1827" i="168"/>
  <c r="A1827" i="168"/>
  <c r="J1826" i="168"/>
  <c r="A1826" i="168"/>
  <c r="J1825" i="168"/>
  <c r="A1825" i="168"/>
  <c r="J1824" i="168"/>
  <c r="A1824" i="168"/>
  <c r="J1823" i="168"/>
  <c r="A1823" i="168"/>
  <c r="J1822" i="168"/>
  <c r="A1822" i="168"/>
  <c r="J1821" i="168"/>
  <c r="A1821" i="168"/>
  <c r="J1820" i="168"/>
  <c r="A1820" i="168"/>
  <c r="J1819" i="168"/>
  <c r="A1819" i="168"/>
  <c r="J1818" i="168"/>
  <c r="A1818" i="168"/>
  <c r="J1817" i="168"/>
  <c r="A1817" i="168"/>
  <c r="J1816" i="168"/>
  <c r="A1816" i="168"/>
  <c r="J1815" i="168"/>
  <c r="A1815" i="168"/>
  <c r="J1814" i="168"/>
  <c r="A1814" i="168"/>
  <c r="J1813" i="168"/>
  <c r="A1813" i="168"/>
  <c r="J1812" i="168"/>
  <c r="A1812" i="168"/>
  <c r="J1811" i="168"/>
  <c r="A1811" i="168"/>
  <c r="J1810" i="168"/>
  <c r="A1810" i="168"/>
  <c r="J1809" i="168"/>
  <c r="A1809" i="168"/>
  <c r="J1808" i="168"/>
  <c r="A1808" i="168"/>
  <c r="J1807" i="168"/>
  <c r="A1807" i="168"/>
  <c r="J1806" i="168"/>
  <c r="A1806" i="168"/>
  <c r="J1805" i="168"/>
  <c r="A1805" i="168"/>
  <c r="J1804" i="168"/>
  <c r="A1804" i="168"/>
  <c r="J1803" i="168"/>
  <c r="A1803" i="168"/>
  <c r="J1802" i="168"/>
  <c r="A1802" i="168"/>
  <c r="J1801" i="168"/>
  <c r="A1801" i="168"/>
  <c r="J1800" i="168"/>
  <c r="A1800" i="168"/>
  <c r="J1799" i="168"/>
  <c r="A1799" i="168"/>
  <c r="J1798" i="168"/>
  <c r="A1798" i="168"/>
  <c r="J1797" i="168"/>
  <c r="A1797" i="168"/>
  <c r="J1796" i="168"/>
  <c r="A1796" i="168"/>
  <c r="J1795" i="168"/>
  <c r="A1795" i="168"/>
  <c r="J1794" i="168"/>
  <c r="A1794" i="168"/>
  <c r="J1793" i="168"/>
  <c r="A1793" i="168"/>
  <c r="J1792" i="168"/>
  <c r="A1792" i="168"/>
  <c r="J1791" i="168"/>
  <c r="A1791" i="168"/>
  <c r="J1790" i="168"/>
  <c r="A1790" i="168"/>
  <c r="J1789" i="168"/>
  <c r="A1789" i="168"/>
  <c r="J1788" i="168"/>
  <c r="A1788" i="168"/>
  <c r="J1787" i="168"/>
  <c r="A1787" i="168"/>
  <c r="J1786" i="168"/>
  <c r="A1786" i="168"/>
  <c r="J1785" i="168"/>
  <c r="A1785" i="168"/>
  <c r="J1784" i="168"/>
  <c r="A1784" i="168"/>
  <c r="J1783" i="168"/>
  <c r="A1783" i="168"/>
  <c r="J1782" i="168"/>
  <c r="A1782" i="168"/>
  <c r="J1781" i="168"/>
  <c r="A1781" i="168"/>
  <c r="J1780" i="168"/>
  <c r="A1780" i="168"/>
  <c r="J1779" i="168"/>
  <c r="A1779" i="168"/>
  <c r="J1778" i="168"/>
  <c r="A1778" i="168"/>
  <c r="J1777" i="168"/>
  <c r="A1777" i="168"/>
  <c r="J1776" i="168"/>
  <c r="A1776" i="168"/>
  <c r="J1775" i="168"/>
  <c r="A1775" i="168"/>
  <c r="J1774" i="168"/>
  <c r="A1774" i="168"/>
  <c r="J1773" i="168"/>
  <c r="A1773" i="168"/>
  <c r="J1772" i="168"/>
  <c r="A1772" i="168"/>
  <c r="J1771" i="168"/>
  <c r="A1771" i="168"/>
  <c r="J1770" i="168"/>
  <c r="A1770" i="168"/>
  <c r="J1769" i="168"/>
  <c r="A1769" i="168"/>
  <c r="J1768" i="168"/>
  <c r="A1768" i="168"/>
  <c r="J1767" i="168"/>
  <c r="A1767" i="168"/>
  <c r="J1766" i="168"/>
  <c r="A1766" i="168"/>
  <c r="J1765" i="168"/>
  <c r="A1765" i="168"/>
  <c r="J1764" i="168"/>
  <c r="A1764" i="168"/>
  <c r="J1763" i="168"/>
  <c r="A1763" i="168"/>
  <c r="J1762" i="168"/>
  <c r="A1762" i="168"/>
  <c r="J1761" i="168"/>
  <c r="A1761" i="168"/>
  <c r="J1760" i="168"/>
  <c r="A1760" i="168"/>
  <c r="J1759" i="168"/>
  <c r="A1759" i="168"/>
  <c r="J1758" i="168"/>
  <c r="A1758" i="168"/>
  <c r="J1757" i="168"/>
  <c r="A1757" i="168"/>
  <c r="J1756" i="168"/>
  <c r="A1756" i="168"/>
  <c r="J1755" i="168"/>
  <c r="A1755" i="168"/>
  <c r="J1754" i="168"/>
  <c r="A1754" i="168"/>
  <c r="J1753" i="168"/>
  <c r="A1753" i="168"/>
  <c r="J1752" i="168"/>
  <c r="A1752" i="168"/>
  <c r="J1751" i="168"/>
  <c r="A1751" i="168"/>
  <c r="J1750" i="168"/>
  <c r="A1750" i="168"/>
  <c r="J1749" i="168"/>
  <c r="A1749" i="168"/>
  <c r="J1748" i="168"/>
  <c r="A1748" i="168"/>
  <c r="J1747" i="168"/>
  <c r="A1747" i="168"/>
  <c r="J1746" i="168"/>
  <c r="A1746" i="168"/>
  <c r="J1745" i="168"/>
  <c r="A1745" i="168"/>
  <c r="J1744" i="168"/>
  <c r="A1744" i="168"/>
  <c r="J1743" i="168"/>
  <c r="A1743" i="168"/>
  <c r="J1742" i="168"/>
  <c r="A1742" i="168"/>
  <c r="J1741" i="168"/>
  <c r="A1741" i="168"/>
  <c r="J1740" i="168"/>
  <c r="A1740" i="168"/>
  <c r="J1739" i="168"/>
  <c r="A1739" i="168"/>
  <c r="J1738" i="168"/>
  <c r="A1738" i="168"/>
  <c r="J1737" i="168"/>
  <c r="A1737" i="168"/>
  <c r="J1736" i="168"/>
  <c r="A1736" i="168"/>
  <c r="J1735" i="168"/>
  <c r="A1735" i="168"/>
  <c r="J1734" i="168"/>
  <c r="A1734" i="168"/>
  <c r="J1733" i="168"/>
  <c r="A1733" i="168"/>
  <c r="J1732" i="168"/>
  <c r="A1732" i="168"/>
  <c r="J1731" i="168"/>
  <c r="A1731" i="168"/>
  <c r="J1730" i="168"/>
  <c r="A1730" i="168"/>
  <c r="J1729" i="168"/>
  <c r="A1729" i="168"/>
  <c r="J1728" i="168"/>
  <c r="A1728" i="168"/>
  <c r="J1727" i="168"/>
  <c r="A1727" i="168"/>
  <c r="J1726" i="168"/>
  <c r="A1726" i="168"/>
  <c r="J1725" i="168"/>
  <c r="A1725" i="168"/>
  <c r="J1724" i="168"/>
  <c r="A1724" i="168"/>
  <c r="J1723" i="168"/>
  <c r="A1723" i="168"/>
  <c r="J1722" i="168"/>
  <c r="A1722" i="168"/>
  <c r="J1721" i="168"/>
  <c r="A1721" i="168"/>
  <c r="J1720" i="168"/>
  <c r="A1720" i="168"/>
  <c r="J1719" i="168"/>
  <c r="A1719" i="168"/>
  <c r="J1718" i="168"/>
  <c r="A1718" i="168"/>
  <c r="J1717" i="168"/>
  <c r="A1717" i="168"/>
  <c r="J1716" i="168"/>
  <c r="A1716" i="168"/>
  <c r="J1715" i="168"/>
  <c r="A1715" i="168"/>
  <c r="J1714" i="168"/>
  <c r="A1714" i="168"/>
  <c r="J1713" i="168"/>
  <c r="A1713" i="168"/>
  <c r="J1712" i="168"/>
  <c r="A1712" i="168"/>
  <c r="J1711" i="168"/>
  <c r="A1711" i="168"/>
  <c r="J1710" i="168"/>
  <c r="A1710" i="168"/>
  <c r="J1709" i="168"/>
  <c r="A1709" i="168"/>
  <c r="J1708" i="168"/>
  <c r="A1708" i="168"/>
  <c r="J1707" i="168"/>
  <c r="A1707" i="168"/>
  <c r="J1706" i="168"/>
  <c r="A1706" i="168"/>
  <c r="J1705" i="168"/>
  <c r="A1705" i="168"/>
  <c r="J1704" i="168"/>
  <c r="A1704" i="168"/>
  <c r="J1703" i="168"/>
  <c r="A1703" i="168"/>
  <c r="J1702" i="168"/>
  <c r="A1702" i="168"/>
  <c r="J1701" i="168"/>
  <c r="A1701" i="168"/>
  <c r="J1700" i="168"/>
  <c r="A1700" i="168"/>
  <c r="J1699" i="168"/>
  <c r="A1699" i="168"/>
  <c r="J1698" i="168"/>
  <c r="A1698" i="168"/>
  <c r="J1697" i="168"/>
  <c r="A1697" i="168"/>
  <c r="J1696" i="168"/>
  <c r="A1696" i="168"/>
  <c r="J1695" i="168"/>
  <c r="A1695" i="168"/>
  <c r="J1694" i="168"/>
  <c r="A1694" i="168"/>
  <c r="J1693" i="168"/>
  <c r="A1693" i="168"/>
  <c r="J1692" i="168"/>
  <c r="A1692" i="168"/>
  <c r="J1691" i="168"/>
  <c r="A1691" i="168"/>
  <c r="J1690" i="168"/>
  <c r="A1690" i="168"/>
  <c r="J1689" i="168"/>
  <c r="A1689" i="168"/>
  <c r="J1688" i="168"/>
  <c r="A1688" i="168"/>
  <c r="J1687" i="168"/>
  <c r="A1687" i="168"/>
  <c r="J1686" i="168"/>
  <c r="A1686" i="168"/>
  <c r="J1685" i="168"/>
  <c r="A1685" i="168"/>
  <c r="J1684" i="168"/>
  <c r="A1684" i="168"/>
  <c r="J1683" i="168"/>
  <c r="A1683" i="168"/>
  <c r="J1682" i="168"/>
  <c r="A1682" i="168"/>
  <c r="J1681" i="168"/>
  <c r="A1681" i="168"/>
  <c r="J1680" i="168"/>
  <c r="A1680" i="168"/>
  <c r="J1679" i="168"/>
  <c r="A1679" i="168"/>
  <c r="J1678" i="168"/>
  <c r="A1678" i="168"/>
  <c r="J1677" i="168"/>
  <c r="A1677" i="168"/>
  <c r="J1676" i="168"/>
  <c r="A1676" i="168"/>
  <c r="J1675" i="168"/>
  <c r="A1675" i="168"/>
  <c r="J1674" i="168"/>
  <c r="A1674" i="168"/>
  <c r="J1673" i="168"/>
  <c r="A1673" i="168"/>
  <c r="J1672" i="168"/>
  <c r="A1672" i="168"/>
  <c r="J1671" i="168"/>
  <c r="A1671" i="168"/>
  <c r="J1670" i="168"/>
  <c r="A1670" i="168"/>
  <c r="J1669" i="168"/>
  <c r="A1669" i="168"/>
  <c r="J1668" i="168"/>
  <c r="A1668" i="168"/>
  <c r="J1667" i="168"/>
  <c r="A1667" i="168"/>
  <c r="J1666" i="168"/>
  <c r="A1666" i="168"/>
  <c r="J1665" i="168"/>
  <c r="A1665" i="168"/>
  <c r="J1664" i="168"/>
  <c r="A1664" i="168"/>
  <c r="J1663" i="168"/>
  <c r="A1663" i="168"/>
  <c r="J1662" i="168"/>
  <c r="A1662" i="168"/>
  <c r="J1661" i="168"/>
  <c r="A1661" i="168"/>
  <c r="J1660" i="168"/>
  <c r="A1660" i="168"/>
  <c r="J1659" i="168"/>
  <c r="A1659" i="168"/>
  <c r="J1658" i="168"/>
  <c r="A1658" i="168"/>
  <c r="J1657" i="168"/>
  <c r="A1657" i="168"/>
  <c r="J1656" i="168"/>
  <c r="A1656" i="168"/>
  <c r="J1655" i="168"/>
  <c r="A1655" i="168"/>
  <c r="J1654" i="168"/>
  <c r="A1654" i="168"/>
  <c r="J1653" i="168"/>
  <c r="A1653" i="168"/>
  <c r="J1652" i="168"/>
  <c r="A1652" i="168"/>
  <c r="J1651" i="168"/>
  <c r="A1651" i="168"/>
  <c r="J1650" i="168"/>
  <c r="A1650" i="168"/>
  <c r="J1649" i="168"/>
  <c r="A1649" i="168"/>
  <c r="J1648" i="168"/>
  <c r="A1648" i="168"/>
  <c r="J1647" i="168"/>
  <c r="A1647" i="168"/>
  <c r="J1646" i="168"/>
  <c r="A1646" i="168"/>
  <c r="J1645" i="168"/>
  <c r="A1645" i="168"/>
  <c r="J1644" i="168"/>
  <c r="A1644" i="168"/>
  <c r="J1643" i="168"/>
  <c r="A1643" i="168"/>
  <c r="J1642" i="168"/>
  <c r="A1642" i="168"/>
  <c r="J1641" i="168"/>
  <c r="A1641" i="168"/>
  <c r="J1640" i="168"/>
  <c r="A1640" i="168"/>
  <c r="J1639" i="168"/>
  <c r="A1639" i="168"/>
  <c r="J1638" i="168"/>
  <c r="A1638" i="168"/>
  <c r="J1637" i="168"/>
  <c r="A1637" i="168"/>
  <c r="J1636" i="168"/>
  <c r="A1636" i="168"/>
  <c r="J1635" i="168"/>
  <c r="A1635" i="168"/>
  <c r="J1634" i="168"/>
  <c r="A1634" i="168"/>
  <c r="J1633" i="168"/>
  <c r="A1633" i="168"/>
  <c r="J1632" i="168"/>
  <c r="A1632" i="168"/>
  <c r="J1631" i="168"/>
  <c r="A1631" i="168"/>
  <c r="J1630" i="168"/>
  <c r="A1630" i="168"/>
  <c r="J1629" i="168"/>
  <c r="A1629" i="168"/>
  <c r="J1628" i="168"/>
  <c r="A1628" i="168"/>
  <c r="J1627" i="168"/>
  <c r="A1627" i="168"/>
  <c r="J1626" i="168"/>
  <c r="A1626" i="168"/>
  <c r="J1625" i="168"/>
  <c r="A1625" i="168"/>
  <c r="J1624" i="168"/>
  <c r="A1624" i="168"/>
  <c r="J1623" i="168"/>
  <c r="A1623" i="168"/>
  <c r="J1622" i="168"/>
  <c r="A1622" i="168"/>
  <c r="J1621" i="168"/>
  <c r="A1621" i="168"/>
  <c r="J1620" i="168"/>
  <c r="A1620" i="168"/>
  <c r="J1619" i="168"/>
  <c r="A1619" i="168"/>
  <c r="J1618" i="168"/>
  <c r="A1618" i="168"/>
  <c r="J1617" i="168"/>
  <c r="A1617" i="168"/>
  <c r="J1616" i="168"/>
  <c r="A1616" i="168"/>
  <c r="J1615" i="168"/>
  <c r="A1615" i="168"/>
  <c r="J1614" i="168"/>
  <c r="A1614" i="168"/>
  <c r="J1613" i="168"/>
  <c r="A1613" i="168"/>
  <c r="J1612" i="168"/>
  <c r="A1612" i="168"/>
  <c r="J1611" i="168"/>
  <c r="A1611" i="168"/>
  <c r="J1610" i="168"/>
  <c r="A1610" i="168"/>
  <c r="J1609" i="168"/>
  <c r="A1609" i="168"/>
  <c r="J1608" i="168"/>
  <c r="A1608" i="168"/>
  <c r="J1607" i="168"/>
  <c r="A1607" i="168"/>
  <c r="J1606" i="168"/>
  <c r="A1606" i="168"/>
  <c r="J1605" i="168"/>
  <c r="A1605" i="168"/>
  <c r="J1604" i="168"/>
  <c r="A1604" i="168"/>
  <c r="J1603" i="168"/>
  <c r="A1603" i="168"/>
  <c r="J1602" i="168"/>
  <c r="A1602" i="168"/>
  <c r="J1601" i="168"/>
  <c r="A1601" i="168"/>
  <c r="J1600" i="168"/>
  <c r="A1600" i="168"/>
  <c r="J1599" i="168"/>
  <c r="A1599" i="168"/>
  <c r="J1598" i="168"/>
  <c r="A1598" i="168"/>
  <c r="J1597" i="168"/>
  <c r="A1597" i="168"/>
  <c r="J1596" i="168"/>
  <c r="A1596" i="168"/>
  <c r="J1595" i="168"/>
  <c r="A1595" i="168"/>
  <c r="J1594" i="168"/>
  <c r="A1594" i="168"/>
  <c r="J1593" i="168"/>
  <c r="A1593" i="168"/>
  <c r="J1592" i="168"/>
  <c r="A1592" i="168"/>
  <c r="J1591" i="168"/>
  <c r="A1591" i="168"/>
  <c r="J1590" i="168"/>
  <c r="A1590" i="168"/>
  <c r="J1589" i="168"/>
  <c r="A1589" i="168"/>
  <c r="J1588" i="168"/>
  <c r="A1588" i="168"/>
  <c r="J1587" i="168"/>
  <c r="A1587" i="168"/>
  <c r="J1586" i="168"/>
  <c r="A1586" i="168"/>
  <c r="J1585" i="168"/>
  <c r="A1585" i="168"/>
  <c r="J1584" i="168"/>
  <c r="A1584" i="168"/>
  <c r="J1583" i="168"/>
  <c r="A1583" i="168"/>
  <c r="J1582" i="168"/>
  <c r="A1582" i="168"/>
  <c r="J1581" i="168"/>
  <c r="A1581" i="168"/>
  <c r="J1580" i="168"/>
  <c r="A1580" i="168"/>
  <c r="J1579" i="168"/>
  <c r="A1579" i="168"/>
  <c r="J1578" i="168"/>
  <c r="A1578" i="168"/>
  <c r="J1577" i="168"/>
  <c r="A1577" i="168"/>
  <c r="J1576" i="168"/>
  <c r="A1576" i="168"/>
  <c r="J1575" i="168"/>
  <c r="A1575" i="168"/>
  <c r="J1574" i="168"/>
  <c r="A1574" i="168"/>
  <c r="J1573" i="168"/>
  <c r="A1573" i="168"/>
  <c r="J1572" i="168"/>
  <c r="A1572" i="168"/>
  <c r="J1571" i="168"/>
  <c r="A1571" i="168"/>
  <c r="J1570" i="168"/>
  <c r="A1570" i="168"/>
  <c r="J1569" i="168"/>
  <c r="A1569" i="168"/>
  <c r="J1568" i="168"/>
  <c r="A1568" i="168"/>
  <c r="J1567" i="168"/>
  <c r="A1567" i="168"/>
  <c r="J1566" i="168"/>
  <c r="A1566" i="168"/>
  <c r="J1565" i="168"/>
  <c r="A1565" i="168"/>
  <c r="J1564" i="168"/>
  <c r="A1564" i="168"/>
  <c r="J1563" i="168"/>
  <c r="A1563" i="168"/>
  <c r="J1562" i="168"/>
  <c r="A1562" i="168"/>
  <c r="J1561" i="168"/>
  <c r="A1561" i="168"/>
  <c r="J1560" i="168"/>
  <c r="A1560" i="168"/>
  <c r="J1559" i="168"/>
  <c r="A1559" i="168"/>
  <c r="J1558" i="168"/>
  <c r="A1558" i="168"/>
  <c r="J1557" i="168"/>
  <c r="A1557" i="168"/>
  <c r="J1556" i="168"/>
  <c r="A1556" i="168"/>
  <c r="J1555" i="168"/>
  <c r="A1555" i="168"/>
  <c r="J1554" i="168"/>
  <c r="A1554" i="168"/>
  <c r="J1553" i="168"/>
  <c r="A1553" i="168"/>
  <c r="J1552" i="168"/>
  <c r="A1552" i="168"/>
  <c r="J1551" i="168"/>
  <c r="A1551" i="168"/>
  <c r="J1550" i="168"/>
  <c r="A1550" i="168"/>
  <c r="J1549" i="168"/>
  <c r="A1549" i="168"/>
  <c r="J1548" i="168"/>
  <c r="A1548" i="168"/>
  <c r="J1547" i="168"/>
  <c r="A1547" i="168"/>
  <c r="J1546" i="168"/>
  <c r="A1546" i="168"/>
  <c r="J1545" i="168"/>
  <c r="A1545" i="168"/>
  <c r="J1544" i="168"/>
  <c r="A1544" i="168"/>
  <c r="J1543" i="168"/>
  <c r="A1543" i="168"/>
  <c r="J1542" i="168"/>
  <c r="A1542" i="168"/>
  <c r="J1541" i="168"/>
  <c r="A1541" i="168"/>
  <c r="J1540" i="168"/>
  <c r="A1540" i="168"/>
  <c r="J1539" i="168"/>
  <c r="A1539" i="168"/>
  <c r="J1538" i="168"/>
  <c r="A1538" i="168"/>
  <c r="J1537" i="168"/>
  <c r="A1537" i="168"/>
  <c r="J1536" i="168"/>
  <c r="A1536" i="168"/>
  <c r="J1535" i="168"/>
  <c r="A1535" i="168"/>
  <c r="J1534" i="168"/>
  <c r="A1534" i="168"/>
  <c r="J1533" i="168"/>
  <c r="A1533" i="168"/>
  <c r="J1532" i="168"/>
  <c r="A1532" i="168"/>
  <c r="J1531" i="168"/>
  <c r="A1531" i="168"/>
  <c r="J1530" i="168"/>
  <c r="A1530" i="168"/>
  <c r="J1529" i="168"/>
  <c r="A1529" i="168"/>
  <c r="J1528" i="168"/>
  <c r="A1528" i="168"/>
  <c r="J1527" i="168"/>
  <c r="A1527" i="168"/>
  <c r="J1526" i="168"/>
  <c r="A1526" i="168"/>
  <c r="J1525" i="168"/>
  <c r="A1525" i="168"/>
  <c r="J1524" i="168"/>
  <c r="A1524" i="168"/>
  <c r="J1523" i="168"/>
  <c r="A1523" i="168"/>
  <c r="J1522" i="168"/>
  <c r="A1522" i="168"/>
  <c r="J1521" i="168"/>
  <c r="A1521" i="168"/>
  <c r="J1520" i="168"/>
  <c r="A1520" i="168"/>
  <c r="J1519" i="168"/>
  <c r="A1519" i="168"/>
  <c r="J1518" i="168"/>
  <c r="A1518" i="168"/>
  <c r="J1517" i="168"/>
  <c r="A1517" i="168"/>
  <c r="J1516" i="168"/>
  <c r="A1516" i="168"/>
  <c r="J1515" i="168"/>
  <c r="A1515" i="168"/>
  <c r="J1514" i="168"/>
  <c r="A1514" i="168"/>
  <c r="J1513" i="168"/>
  <c r="A1513" i="168"/>
  <c r="J1512" i="168"/>
  <c r="A1512" i="168"/>
  <c r="J1511" i="168"/>
  <c r="A1511" i="168"/>
  <c r="J1510" i="168"/>
  <c r="A1510" i="168"/>
  <c r="J1509" i="168"/>
  <c r="A1509" i="168"/>
  <c r="J1508" i="168"/>
  <c r="A1508" i="168"/>
  <c r="J1507" i="168"/>
  <c r="A1507" i="168"/>
  <c r="J1506" i="168"/>
  <c r="A1506" i="168"/>
  <c r="J1505" i="168"/>
  <c r="A1505" i="168"/>
  <c r="J1504" i="168"/>
  <c r="A1504" i="168"/>
  <c r="J1503" i="168"/>
  <c r="A1503" i="168"/>
  <c r="J1502" i="168"/>
  <c r="A1502" i="168"/>
  <c r="J1501" i="168"/>
  <c r="A1501" i="168"/>
  <c r="J1500" i="168"/>
  <c r="A1500" i="168"/>
  <c r="J1499" i="168"/>
  <c r="A1499" i="168"/>
  <c r="J1498" i="168"/>
  <c r="A1498" i="168"/>
  <c r="J1497" i="168"/>
  <c r="A1497" i="168"/>
  <c r="J1496" i="168"/>
  <c r="A1496" i="168"/>
  <c r="J1495" i="168"/>
  <c r="A1495" i="168"/>
  <c r="J1494" i="168"/>
  <c r="A1494" i="168"/>
  <c r="J1493" i="168"/>
  <c r="A1493" i="168"/>
  <c r="J1492" i="168"/>
  <c r="A1492" i="168"/>
  <c r="J1491" i="168"/>
  <c r="A1491" i="168"/>
  <c r="J1490" i="168"/>
  <c r="A1490" i="168"/>
  <c r="J1489" i="168"/>
  <c r="A1489" i="168"/>
  <c r="J1488" i="168"/>
  <c r="A1488" i="168"/>
  <c r="J1487" i="168"/>
  <c r="A1487" i="168"/>
  <c r="J1486" i="168"/>
  <c r="A1486" i="168"/>
  <c r="J1485" i="168"/>
  <c r="A1485" i="168"/>
  <c r="J1484" i="168"/>
  <c r="A1484" i="168"/>
  <c r="J1483" i="168"/>
  <c r="A1483" i="168"/>
  <c r="J1482" i="168"/>
  <c r="A1482" i="168"/>
  <c r="J1481" i="168"/>
  <c r="A1481" i="168"/>
  <c r="J1480" i="168"/>
  <c r="A1480" i="168"/>
  <c r="J1479" i="168"/>
  <c r="A1479" i="168"/>
  <c r="J1478" i="168"/>
  <c r="A1478" i="168"/>
  <c r="J1477" i="168"/>
  <c r="A1477" i="168"/>
  <c r="J1476" i="168"/>
  <c r="A1476" i="168"/>
  <c r="J1475" i="168"/>
  <c r="A1475" i="168"/>
  <c r="J1474" i="168"/>
  <c r="A1474" i="168"/>
  <c r="J1473" i="168"/>
  <c r="A1473" i="168"/>
  <c r="J1472" i="168"/>
  <c r="A1472" i="168"/>
  <c r="J1471" i="168"/>
  <c r="A1471" i="168"/>
  <c r="J1470" i="168"/>
  <c r="A1470" i="168"/>
  <c r="J1469" i="168"/>
  <c r="A1469" i="168"/>
  <c r="J1468" i="168"/>
  <c r="A1468" i="168"/>
  <c r="J1467" i="168"/>
  <c r="A1467" i="168"/>
  <c r="J1466" i="168"/>
  <c r="A1466" i="168"/>
  <c r="J1465" i="168"/>
  <c r="A1465" i="168"/>
  <c r="J1464" i="168"/>
  <c r="A1464" i="168"/>
  <c r="J1463" i="168"/>
  <c r="A1463" i="168"/>
  <c r="J1462" i="168"/>
  <c r="A1462" i="168"/>
  <c r="J1461" i="168"/>
  <c r="A1461" i="168"/>
  <c r="J1460" i="168"/>
  <c r="A1460" i="168"/>
  <c r="J1459" i="168"/>
  <c r="A1459" i="168"/>
  <c r="J1458" i="168"/>
  <c r="A1458" i="168"/>
  <c r="J1457" i="168"/>
  <c r="A1457" i="168"/>
  <c r="J1456" i="168"/>
  <c r="A1456" i="168"/>
  <c r="J1455" i="168"/>
  <c r="A1455" i="168"/>
  <c r="J1454" i="168"/>
  <c r="A1454" i="168"/>
  <c r="J1453" i="168"/>
  <c r="A1453" i="168"/>
  <c r="J1452" i="168"/>
  <c r="A1452" i="168"/>
  <c r="J1451" i="168"/>
  <c r="A1451" i="168"/>
  <c r="J1450" i="168"/>
  <c r="A1450" i="168"/>
  <c r="J1449" i="168"/>
  <c r="A1449" i="168"/>
  <c r="J1448" i="168"/>
  <c r="A1448" i="168"/>
  <c r="J1447" i="168"/>
  <c r="A1447" i="168"/>
  <c r="J1446" i="168"/>
  <c r="A1446" i="168"/>
  <c r="J1445" i="168"/>
  <c r="A1445" i="168"/>
  <c r="J1444" i="168"/>
  <c r="A1444" i="168"/>
  <c r="J1443" i="168"/>
  <c r="A1443" i="168"/>
  <c r="J1442" i="168"/>
  <c r="A1442" i="168"/>
  <c r="J1441" i="168"/>
  <c r="A1441" i="168"/>
  <c r="J1440" i="168"/>
  <c r="A1440" i="168"/>
  <c r="J1439" i="168"/>
  <c r="A1439" i="168"/>
  <c r="J1438" i="168"/>
  <c r="A1438" i="168"/>
  <c r="J1437" i="168"/>
  <c r="A1437" i="168"/>
  <c r="J1436" i="168"/>
  <c r="A1436" i="168"/>
  <c r="J1435" i="168"/>
  <c r="A1435" i="168"/>
  <c r="J1434" i="168"/>
  <c r="A1434" i="168"/>
  <c r="J1433" i="168"/>
  <c r="A1433" i="168"/>
  <c r="J1432" i="168"/>
  <c r="A1432" i="168"/>
  <c r="J1431" i="168"/>
  <c r="A1431" i="168"/>
  <c r="J1430" i="168"/>
  <c r="A1430" i="168"/>
  <c r="J1429" i="168"/>
  <c r="A1429" i="168"/>
  <c r="J1428" i="168"/>
  <c r="A1428" i="168"/>
  <c r="J1427" i="168"/>
  <c r="A1427" i="168"/>
  <c r="J1426" i="168"/>
  <c r="A1426" i="168"/>
  <c r="J1425" i="168"/>
  <c r="A1425" i="168"/>
  <c r="J1424" i="168"/>
  <c r="A1424" i="168"/>
  <c r="J1423" i="168"/>
  <c r="A1423" i="168"/>
  <c r="J1422" i="168"/>
  <c r="A1422" i="168"/>
  <c r="J1421" i="168"/>
  <c r="A1421" i="168"/>
  <c r="J1420" i="168"/>
  <c r="A1420" i="168"/>
  <c r="J1419" i="168"/>
  <c r="A1419" i="168"/>
  <c r="J1418" i="168"/>
  <c r="A1418" i="168"/>
  <c r="J1417" i="168"/>
  <c r="A1417" i="168"/>
  <c r="J1416" i="168"/>
  <c r="A1416" i="168"/>
  <c r="J1415" i="168"/>
  <c r="A1415" i="168"/>
  <c r="J1414" i="168"/>
  <c r="A1414" i="168"/>
  <c r="J1413" i="168"/>
  <c r="A1413" i="168"/>
  <c r="J1412" i="168"/>
  <c r="A1412" i="168"/>
  <c r="J1411" i="168"/>
  <c r="A1411" i="168"/>
  <c r="J1410" i="168"/>
  <c r="A1410" i="168"/>
  <c r="J1409" i="168"/>
  <c r="A1409" i="168"/>
  <c r="J1408" i="168"/>
  <c r="A1408" i="168"/>
  <c r="J1407" i="168"/>
  <c r="A1407" i="168"/>
  <c r="J1406" i="168"/>
  <c r="A1406" i="168"/>
  <c r="J1405" i="168"/>
  <c r="A1405" i="168"/>
  <c r="J1404" i="168"/>
  <c r="A1404" i="168"/>
  <c r="J1403" i="168"/>
  <c r="A1403" i="168"/>
  <c r="J1402" i="168"/>
  <c r="A1402" i="168"/>
  <c r="J1401" i="168"/>
  <c r="A1401" i="168"/>
  <c r="J1400" i="168"/>
  <c r="A1400" i="168"/>
  <c r="J1399" i="168"/>
  <c r="A1399" i="168"/>
  <c r="J1398" i="168"/>
  <c r="A1398" i="168"/>
  <c r="J1397" i="168"/>
  <c r="A1397" i="168"/>
  <c r="J1396" i="168"/>
  <c r="A1396" i="168"/>
  <c r="J1395" i="168"/>
  <c r="A1395" i="168"/>
  <c r="J1394" i="168"/>
  <c r="A1394" i="168"/>
  <c r="J1393" i="168"/>
  <c r="A1393" i="168"/>
  <c r="J1392" i="168"/>
  <c r="A1392" i="168"/>
  <c r="J1391" i="168"/>
  <c r="A1391" i="168"/>
  <c r="J1390" i="168"/>
  <c r="A1390" i="168"/>
  <c r="J1389" i="168"/>
  <c r="A1389" i="168"/>
  <c r="J1388" i="168"/>
  <c r="A1388" i="168"/>
  <c r="J1387" i="168"/>
  <c r="A1387" i="168"/>
  <c r="J1386" i="168"/>
  <c r="A1386" i="168"/>
  <c r="J1385" i="168"/>
  <c r="A1385" i="168"/>
  <c r="J1384" i="168"/>
  <c r="A1384" i="168"/>
  <c r="J1383" i="168"/>
  <c r="A1383" i="168"/>
  <c r="J1382" i="168"/>
  <c r="A1382" i="168"/>
  <c r="J1381" i="168"/>
  <c r="A1381" i="168"/>
  <c r="J1380" i="168"/>
  <c r="A1380" i="168"/>
  <c r="J1379" i="168"/>
  <c r="A1379" i="168"/>
  <c r="J1378" i="168"/>
  <c r="A1378" i="168"/>
  <c r="J1377" i="168"/>
  <c r="A1377" i="168"/>
  <c r="J1376" i="168"/>
  <c r="A1376" i="168"/>
  <c r="J1375" i="168"/>
  <c r="A1375" i="168"/>
  <c r="J1374" i="168"/>
  <c r="A1374" i="168"/>
  <c r="J1373" i="168"/>
  <c r="A1373" i="168"/>
  <c r="J1372" i="168"/>
  <c r="A1372" i="168"/>
  <c r="J1371" i="168"/>
  <c r="A1371" i="168"/>
  <c r="J1370" i="168"/>
  <c r="A1370" i="168"/>
  <c r="J1369" i="168"/>
  <c r="A1369" i="168"/>
  <c r="J1368" i="168"/>
  <c r="A1368" i="168"/>
  <c r="J1367" i="168"/>
  <c r="A1367" i="168"/>
  <c r="J1366" i="168"/>
  <c r="A1366" i="168"/>
  <c r="J1365" i="168"/>
  <c r="A1365" i="168"/>
  <c r="J1364" i="168"/>
  <c r="A1364" i="168"/>
  <c r="J1363" i="168"/>
  <c r="A1363" i="168"/>
  <c r="J1362" i="168"/>
  <c r="A1362" i="168"/>
  <c r="J1361" i="168"/>
  <c r="A1361" i="168"/>
  <c r="J1360" i="168"/>
  <c r="A1360" i="168"/>
  <c r="J1359" i="168"/>
  <c r="A1359" i="168"/>
  <c r="J1358" i="168"/>
  <c r="A1358" i="168"/>
  <c r="J1357" i="168"/>
  <c r="A1357" i="168"/>
  <c r="J1356" i="168"/>
  <c r="A1356" i="168"/>
  <c r="J1355" i="168"/>
  <c r="A1355" i="168"/>
  <c r="J1354" i="168"/>
  <c r="A1354" i="168"/>
  <c r="J1353" i="168"/>
  <c r="A1353" i="168"/>
  <c r="J1352" i="168"/>
  <c r="A1352" i="168"/>
  <c r="J1351" i="168"/>
  <c r="A1351" i="168"/>
  <c r="J1350" i="168"/>
  <c r="A1350" i="168"/>
  <c r="J1349" i="168"/>
  <c r="A1349" i="168"/>
  <c r="J1348" i="168"/>
  <c r="A1348" i="168"/>
  <c r="J1347" i="168"/>
  <c r="A1347" i="168"/>
  <c r="J1346" i="168"/>
  <c r="A1346" i="168"/>
  <c r="J1345" i="168"/>
  <c r="A1345" i="168"/>
  <c r="J1344" i="168"/>
  <c r="A1344" i="168"/>
  <c r="J1343" i="168"/>
  <c r="A1343" i="168"/>
  <c r="J1342" i="168"/>
  <c r="A1342" i="168"/>
  <c r="J1341" i="168"/>
  <c r="A1341" i="168"/>
  <c r="J1340" i="168"/>
  <c r="A1340" i="168"/>
  <c r="J1339" i="168"/>
  <c r="A1339" i="168"/>
  <c r="J1338" i="168"/>
  <c r="A1338" i="168"/>
  <c r="J1337" i="168"/>
  <c r="A1337" i="168"/>
  <c r="J1336" i="168"/>
  <c r="A1336" i="168"/>
  <c r="J1335" i="168"/>
  <c r="A1335" i="168"/>
  <c r="J1334" i="168"/>
  <c r="A1334" i="168"/>
  <c r="J1333" i="168"/>
  <c r="A1333" i="168"/>
  <c r="J1332" i="168"/>
  <c r="A1332" i="168"/>
  <c r="J1331" i="168"/>
  <c r="A1331" i="168"/>
  <c r="J1330" i="168"/>
  <c r="A1330" i="168"/>
  <c r="J1329" i="168"/>
  <c r="A1329" i="168"/>
  <c r="J1328" i="168"/>
  <c r="A1328" i="168"/>
  <c r="J1327" i="168"/>
  <c r="A1327" i="168"/>
  <c r="J1326" i="168"/>
  <c r="A1326" i="168"/>
  <c r="J1325" i="168"/>
  <c r="A1325" i="168"/>
  <c r="J1324" i="168"/>
  <c r="A1324" i="168"/>
  <c r="J1323" i="168"/>
  <c r="A1323" i="168"/>
  <c r="J1322" i="168"/>
  <c r="A1322" i="168"/>
  <c r="J1321" i="168"/>
  <c r="A1321" i="168"/>
  <c r="J1320" i="168"/>
  <c r="A1320" i="168"/>
  <c r="J1319" i="168"/>
  <c r="A1319" i="168"/>
  <c r="J1318" i="168"/>
  <c r="A1318" i="168"/>
  <c r="J1317" i="168"/>
  <c r="A1317" i="168"/>
  <c r="J1316" i="168"/>
  <c r="A1316" i="168"/>
  <c r="J1315" i="168"/>
  <c r="A1315" i="168"/>
  <c r="J1314" i="168"/>
  <c r="A1314" i="168"/>
  <c r="J1313" i="168"/>
  <c r="A1313" i="168"/>
  <c r="J1312" i="168"/>
  <c r="A1312" i="168"/>
  <c r="J1311" i="168"/>
  <c r="A1311" i="168"/>
  <c r="J1310" i="168"/>
  <c r="A1310" i="168"/>
  <c r="J1309" i="168"/>
  <c r="A1309" i="168"/>
  <c r="J1308" i="168"/>
  <c r="A1308" i="168"/>
  <c r="J1307" i="168"/>
  <c r="A1307" i="168"/>
  <c r="J1306" i="168"/>
  <c r="A1306" i="168"/>
  <c r="J1305" i="168"/>
  <c r="A1305" i="168"/>
  <c r="J1304" i="168"/>
  <c r="A1304" i="168"/>
  <c r="J1303" i="168"/>
  <c r="A1303" i="168"/>
  <c r="J1302" i="168"/>
  <c r="A1302" i="168"/>
  <c r="J1301" i="168"/>
  <c r="A1301" i="168"/>
  <c r="J1300" i="168"/>
  <c r="A1300" i="168"/>
  <c r="J1299" i="168"/>
  <c r="A1299" i="168"/>
  <c r="J1298" i="168"/>
  <c r="A1298" i="168"/>
  <c r="J1297" i="168"/>
  <c r="A1297" i="168"/>
  <c r="J1296" i="168"/>
  <c r="A1296" i="168"/>
  <c r="J1295" i="168"/>
  <c r="A1295" i="168"/>
  <c r="J1294" i="168"/>
  <c r="A1294" i="168"/>
  <c r="J1293" i="168"/>
  <c r="A1293" i="168"/>
  <c r="J1292" i="168"/>
  <c r="A1292" i="168"/>
  <c r="J1291" i="168"/>
  <c r="A1291" i="168"/>
  <c r="J1290" i="168"/>
  <c r="A1290" i="168"/>
  <c r="J1289" i="168"/>
  <c r="A1289" i="168"/>
  <c r="J1288" i="168"/>
  <c r="A1288" i="168"/>
  <c r="J1287" i="168"/>
  <c r="A1287" i="168"/>
  <c r="J1286" i="168"/>
  <c r="A1286" i="168"/>
  <c r="J1285" i="168"/>
  <c r="A1285" i="168"/>
  <c r="J1284" i="168"/>
  <c r="A1284" i="168"/>
  <c r="J1283" i="168"/>
  <c r="A1283" i="168"/>
  <c r="J1282" i="168"/>
  <c r="A1282" i="168"/>
  <c r="J1281" i="168"/>
  <c r="A1281" i="168"/>
  <c r="J1280" i="168"/>
  <c r="A1280" i="168"/>
  <c r="J1279" i="168"/>
  <c r="A1279" i="168"/>
  <c r="J1278" i="168"/>
  <c r="A1278" i="168"/>
  <c r="J1277" i="168"/>
  <c r="A1277" i="168"/>
  <c r="J1276" i="168"/>
  <c r="A1276" i="168"/>
  <c r="J1275" i="168"/>
  <c r="A1275" i="168"/>
  <c r="J1274" i="168"/>
  <c r="A1274" i="168"/>
  <c r="J1273" i="168"/>
  <c r="A1273" i="168"/>
  <c r="J1272" i="168"/>
  <c r="A1272" i="168"/>
  <c r="J1271" i="168"/>
  <c r="A1271" i="168"/>
  <c r="J1270" i="168"/>
  <c r="A1270" i="168"/>
  <c r="J1269" i="168"/>
  <c r="A1269" i="168"/>
  <c r="J1268" i="168"/>
  <c r="A1268" i="168"/>
  <c r="J1267" i="168"/>
  <c r="A1267" i="168"/>
  <c r="J1266" i="168"/>
  <c r="A1266" i="168"/>
  <c r="J1265" i="168"/>
  <c r="A1265" i="168"/>
  <c r="J1264" i="168"/>
  <c r="A1264" i="168"/>
  <c r="J1263" i="168"/>
  <c r="A1263" i="168"/>
  <c r="J1262" i="168"/>
  <c r="A1262" i="168"/>
  <c r="J1261" i="168"/>
  <c r="A1261" i="168"/>
  <c r="J1260" i="168"/>
  <c r="A1260" i="168"/>
  <c r="J1259" i="168"/>
  <c r="A1259" i="168"/>
  <c r="J1258" i="168"/>
  <c r="A1258" i="168"/>
  <c r="J1257" i="168"/>
  <c r="A1257" i="168"/>
  <c r="J1256" i="168"/>
  <c r="A1256" i="168"/>
  <c r="J1255" i="168"/>
  <c r="A1255" i="168"/>
  <c r="J1254" i="168"/>
  <c r="A1254" i="168"/>
  <c r="J1253" i="168"/>
  <c r="A1253" i="168"/>
  <c r="J1252" i="168"/>
  <c r="A1252" i="168"/>
  <c r="J1251" i="168"/>
  <c r="A1251" i="168"/>
  <c r="J1250" i="168"/>
  <c r="A1250" i="168"/>
  <c r="J1249" i="168"/>
  <c r="A1249" i="168"/>
  <c r="J1248" i="168"/>
  <c r="A1248" i="168"/>
  <c r="J1247" i="168"/>
  <c r="A1247" i="168"/>
  <c r="J1246" i="168"/>
  <c r="A1246" i="168"/>
  <c r="J1245" i="168"/>
  <c r="A1245" i="168"/>
  <c r="J1244" i="168"/>
  <c r="A1244" i="168"/>
  <c r="J1243" i="168"/>
  <c r="A1243" i="168"/>
  <c r="J1242" i="168"/>
  <c r="A1242" i="168"/>
  <c r="J1241" i="168"/>
  <c r="A1241" i="168"/>
  <c r="J1240" i="168"/>
  <c r="A1240" i="168"/>
  <c r="J1239" i="168"/>
  <c r="A1239" i="168"/>
  <c r="J1238" i="168"/>
  <c r="A1238" i="168"/>
  <c r="J1237" i="168"/>
  <c r="A1237" i="168"/>
  <c r="J1236" i="168"/>
  <c r="A1236" i="168"/>
  <c r="J1235" i="168"/>
  <c r="A1235" i="168"/>
  <c r="J1234" i="168"/>
  <c r="A1234" i="168"/>
  <c r="J1233" i="168"/>
  <c r="A1233" i="168"/>
  <c r="J1232" i="168"/>
  <c r="A1232" i="168"/>
  <c r="J1231" i="168"/>
  <c r="A1231" i="168"/>
  <c r="J1230" i="168"/>
  <c r="A1230" i="168"/>
  <c r="J1229" i="168"/>
  <c r="A1229" i="168"/>
  <c r="J1228" i="168"/>
  <c r="A1228" i="168"/>
  <c r="J1227" i="168"/>
  <c r="A1227" i="168"/>
  <c r="J1226" i="168"/>
  <c r="A1226" i="168"/>
  <c r="J1225" i="168"/>
  <c r="A1225" i="168"/>
  <c r="J1224" i="168"/>
  <c r="A1224" i="168"/>
  <c r="J1223" i="168"/>
  <c r="A1223" i="168"/>
  <c r="J1222" i="168"/>
  <c r="A1222" i="168"/>
  <c r="J1221" i="168"/>
  <c r="A1221" i="168"/>
  <c r="J1220" i="168"/>
  <c r="A1220" i="168"/>
  <c r="J1219" i="168"/>
  <c r="A1219" i="168"/>
  <c r="J1218" i="168"/>
  <c r="A1218" i="168"/>
  <c r="J1217" i="168"/>
  <c r="A1217" i="168"/>
  <c r="J1216" i="168"/>
  <c r="A1216" i="168"/>
  <c r="J1215" i="168"/>
  <c r="A1215" i="168"/>
  <c r="J1214" i="168"/>
  <c r="A1214" i="168"/>
  <c r="J1213" i="168"/>
  <c r="A1213" i="168"/>
  <c r="J1212" i="168"/>
  <c r="A1212" i="168"/>
  <c r="J1211" i="168"/>
  <c r="A1211" i="168"/>
  <c r="J1210" i="168"/>
  <c r="A1210" i="168"/>
  <c r="J1209" i="168"/>
  <c r="A1209" i="168"/>
  <c r="J1208" i="168"/>
  <c r="A1208" i="168"/>
  <c r="J1207" i="168"/>
  <c r="A1207" i="168"/>
  <c r="J1206" i="168"/>
  <c r="A1206" i="168"/>
  <c r="J1205" i="168"/>
  <c r="A1205" i="168"/>
  <c r="J1204" i="168"/>
  <c r="A1204" i="168"/>
  <c r="J1203" i="168"/>
  <c r="A1203" i="168"/>
  <c r="J1202" i="168"/>
  <c r="A1202" i="168"/>
  <c r="J1201" i="168"/>
  <c r="A1201" i="168"/>
  <c r="J1200" i="168"/>
  <c r="A1200" i="168"/>
  <c r="J1199" i="168"/>
  <c r="A1199" i="168"/>
  <c r="J1198" i="168"/>
  <c r="A1198" i="168"/>
  <c r="J1197" i="168"/>
  <c r="A1197" i="168"/>
  <c r="J1196" i="168"/>
  <c r="A1196" i="168"/>
  <c r="J1195" i="168"/>
  <c r="A1195" i="168"/>
  <c r="J1194" i="168"/>
  <c r="A1194" i="168"/>
  <c r="J1193" i="168"/>
  <c r="A1193" i="168"/>
  <c r="J1192" i="168"/>
  <c r="A1192" i="168"/>
  <c r="J1191" i="168"/>
  <c r="A1191" i="168"/>
  <c r="J1190" i="168"/>
  <c r="A1190" i="168"/>
  <c r="J1189" i="168"/>
  <c r="A1189" i="168"/>
  <c r="J1188" i="168"/>
  <c r="A1188" i="168"/>
  <c r="J1187" i="168"/>
  <c r="A1187" i="168"/>
  <c r="J1186" i="168"/>
  <c r="A1186" i="168"/>
  <c r="J1185" i="168"/>
  <c r="A1185" i="168"/>
  <c r="J1184" i="168"/>
  <c r="A1184" i="168"/>
  <c r="J1183" i="168"/>
  <c r="A1183" i="168"/>
  <c r="J1182" i="168"/>
  <c r="A1182" i="168"/>
  <c r="J1181" i="168"/>
  <c r="A1181" i="168"/>
  <c r="J1180" i="168"/>
  <c r="A1180" i="168"/>
  <c r="J1179" i="168"/>
  <c r="A1179" i="168"/>
  <c r="J1178" i="168"/>
  <c r="A1178" i="168"/>
  <c r="J1177" i="168"/>
  <c r="A1177" i="168"/>
  <c r="J1176" i="168"/>
  <c r="A1176" i="168"/>
  <c r="J1175" i="168"/>
  <c r="A1175" i="168"/>
  <c r="J1174" i="168"/>
  <c r="A1174" i="168"/>
  <c r="J1173" i="168"/>
  <c r="A1173" i="168"/>
  <c r="J1172" i="168"/>
  <c r="A1172" i="168"/>
  <c r="J1171" i="168"/>
  <c r="A1171" i="168"/>
  <c r="J1170" i="168"/>
  <c r="A1170" i="168"/>
  <c r="J1169" i="168"/>
  <c r="A1169" i="168"/>
  <c r="J1168" i="168"/>
  <c r="A1168" i="168"/>
  <c r="J1167" i="168"/>
  <c r="A1167" i="168"/>
  <c r="J1166" i="168"/>
  <c r="A1166" i="168"/>
  <c r="J1165" i="168"/>
  <c r="A1165" i="168"/>
  <c r="J1164" i="168"/>
  <c r="A1164" i="168"/>
  <c r="J1163" i="168"/>
  <c r="A1163" i="168"/>
  <c r="J1162" i="168"/>
  <c r="A1162" i="168"/>
  <c r="J1161" i="168"/>
  <c r="A1161" i="168"/>
  <c r="J1160" i="168"/>
  <c r="A1160" i="168"/>
  <c r="J1159" i="168"/>
  <c r="A1159" i="168"/>
  <c r="J1158" i="168"/>
  <c r="A1158" i="168"/>
  <c r="J1157" i="168"/>
  <c r="A1157" i="168"/>
  <c r="J1156" i="168"/>
  <c r="A1156" i="168"/>
  <c r="J1155" i="168"/>
  <c r="A1155" i="168"/>
  <c r="J1154" i="168"/>
  <c r="A1154" i="168"/>
  <c r="J1153" i="168"/>
  <c r="A1153" i="168"/>
  <c r="J1152" i="168"/>
  <c r="A1152" i="168"/>
  <c r="J1151" i="168"/>
  <c r="A1151" i="168"/>
  <c r="J1150" i="168"/>
  <c r="A1150" i="168"/>
  <c r="J1149" i="168"/>
  <c r="A1149" i="168"/>
  <c r="J1148" i="168"/>
  <c r="A1148" i="168"/>
  <c r="J1147" i="168"/>
  <c r="A1147" i="168"/>
  <c r="J1146" i="168"/>
  <c r="A1146" i="168"/>
  <c r="J1145" i="168"/>
  <c r="A1145" i="168"/>
  <c r="J1144" i="168"/>
  <c r="A1144" i="168"/>
  <c r="J1143" i="168"/>
  <c r="A1143" i="168"/>
  <c r="J1142" i="168"/>
  <c r="A1142" i="168"/>
  <c r="J1141" i="168"/>
  <c r="A1141" i="168"/>
  <c r="J1140" i="168"/>
  <c r="A1140" i="168"/>
  <c r="J1139" i="168"/>
  <c r="A1139" i="168"/>
  <c r="J1138" i="168"/>
  <c r="A1138" i="168"/>
  <c r="J1137" i="168"/>
  <c r="A1137" i="168"/>
  <c r="J1136" i="168"/>
  <c r="A1136" i="168"/>
  <c r="J1135" i="168"/>
  <c r="A1135" i="168"/>
  <c r="J1134" i="168"/>
  <c r="A1134" i="168"/>
  <c r="J1133" i="168"/>
  <c r="A1133" i="168"/>
  <c r="J1132" i="168"/>
  <c r="A1132" i="168"/>
  <c r="J1131" i="168"/>
  <c r="A1131" i="168"/>
  <c r="J1130" i="168"/>
  <c r="A1130" i="168"/>
  <c r="J1129" i="168"/>
  <c r="A1129" i="168"/>
  <c r="J1128" i="168"/>
  <c r="A1128" i="168"/>
  <c r="J1127" i="168"/>
  <c r="A1127" i="168"/>
  <c r="J1126" i="168"/>
  <c r="A1126" i="168"/>
  <c r="J1125" i="168"/>
  <c r="A1125" i="168"/>
  <c r="J1124" i="168"/>
  <c r="A1124" i="168"/>
  <c r="J1123" i="168"/>
  <c r="A1123" i="168"/>
  <c r="J1122" i="168"/>
  <c r="A1122" i="168"/>
  <c r="J1121" i="168"/>
  <c r="A1121" i="168"/>
  <c r="J1120" i="168"/>
  <c r="A1120" i="168"/>
  <c r="J1119" i="168"/>
  <c r="A1119" i="168"/>
  <c r="J1118" i="168"/>
  <c r="A1118" i="168"/>
  <c r="J1117" i="168"/>
  <c r="A1117" i="168"/>
  <c r="J1116" i="168"/>
  <c r="A1116" i="168"/>
  <c r="J1115" i="168"/>
  <c r="A1115" i="168"/>
  <c r="J1114" i="168"/>
  <c r="A1114" i="168"/>
  <c r="J1113" i="168"/>
  <c r="A1113" i="168"/>
  <c r="J1112" i="168"/>
  <c r="A1112" i="168"/>
  <c r="J1111" i="168"/>
  <c r="A1111" i="168"/>
  <c r="J1110" i="168"/>
  <c r="A1110" i="168"/>
  <c r="J1109" i="168"/>
  <c r="A1109" i="168"/>
  <c r="J1108" i="168"/>
  <c r="A1108" i="168"/>
  <c r="J1107" i="168"/>
  <c r="A1107" i="168"/>
  <c r="J1106" i="168"/>
  <c r="A1106" i="168"/>
  <c r="J1105" i="168"/>
  <c r="A1105" i="168"/>
  <c r="J1104" i="168"/>
  <c r="A1104" i="168"/>
  <c r="J1103" i="168"/>
  <c r="A1103" i="168"/>
  <c r="J1102" i="168"/>
  <c r="A1102" i="168"/>
  <c r="J1101" i="168"/>
  <c r="A1101" i="168"/>
  <c r="J1100" i="168"/>
  <c r="A1100" i="168"/>
  <c r="J1099" i="168"/>
  <c r="A1099" i="168"/>
  <c r="J1098" i="168"/>
  <c r="A1098" i="168"/>
  <c r="J1097" i="168"/>
  <c r="A1097" i="168"/>
  <c r="J1096" i="168"/>
  <c r="A1096" i="168"/>
  <c r="J1095" i="168"/>
  <c r="A1095" i="168"/>
  <c r="J1094" i="168"/>
  <c r="A1094" i="168"/>
  <c r="J1093" i="168"/>
  <c r="A1093" i="168"/>
  <c r="J1092" i="168"/>
  <c r="A1092" i="168"/>
  <c r="J1091" i="168"/>
  <c r="A1091" i="168"/>
  <c r="J1090" i="168"/>
  <c r="A1090" i="168"/>
  <c r="J1089" i="168"/>
  <c r="A1089" i="168"/>
  <c r="J1088" i="168"/>
  <c r="A1088" i="168"/>
  <c r="J1087" i="168"/>
  <c r="A1087" i="168"/>
  <c r="J1086" i="168"/>
  <c r="A1086" i="168"/>
  <c r="J1085" i="168"/>
  <c r="A1085" i="168"/>
  <c r="J1084" i="168"/>
  <c r="A1084" i="168"/>
  <c r="J1083" i="168"/>
  <c r="A1083" i="168"/>
  <c r="J1082" i="168"/>
  <c r="A1082" i="168"/>
  <c r="J1081" i="168"/>
  <c r="A1081" i="168"/>
  <c r="J1080" i="168"/>
  <c r="A1080" i="168"/>
  <c r="J1079" i="168"/>
  <c r="A1079" i="168"/>
  <c r="J1078" i="168"/>
  <c r="A1078" i="168"/>
  <c r="J1077" i="168"/>
  <c r="A1077" i="168"/>
  <c r="J1076" i="168"/>
  <c r="A1076" i="168"/>
  <c r="J1075" i="168"/>
  <c r="A1075" i="168"/>
  <c r="J1074" i="168"/>
  <c r="A1074" i="168"/>
  <c r="J1073" i="168"/>
  <c r="A1073" i="168"/>
  <c r="J1072" i="168"/>
  <c r="A1072" i="168"/>
  <c r="J1071" i="168"/>
  <c r="A1071" i="168"/>
  <c r="J1070" i="168"/>
  <c r="A1070" i="168"/>
  <c r="J1069" i="168"/>
  <c r="A1069" i="168"/>
  <c r="J1068" i="168"/>
  <c r="A1068" i="168"/>
  <c r="J1067" i="168"/>
  <c r="A1067" i="168"/>
  <c r="J1066" i="168"/>
  <c r="A1066" i="168"/>
  <c r="J1065" i="168"/>
  <c r="A1065" i="168"/>
  <c r="J1064" i="168"/>
  <c r="A1064" i="168"/>
  <c r="J1063" i="168"/>
  <c r="A1063" i="168"/>
  <c r="J1062" i="168"/>
  <c r="A1062" i="168"/>
  <c r="J1061" i="168"/>
  <c r="A1061" i="168"/>
  <c r="J1060" i="168"/>
  <c r="A1060" i="168"/>
  <c r="J1059" i="168"/>
  <c r="A1059" i="168"/>
  <c r="J1058" i="168"/>
  <c r="A1058" i="168"/>
  <c r="J1057" i="168"/>
  <c r="A1057" i="168"/>
  <c r="J1056" i="168"/>
  <c r="A1056" i="168"/>
  <c r="J1055" i="168"/>
  <c r="A1055" i="168"/>
  <c r="J1054" i="168"/>
  <c r="A1054" i="168"/>
  <c r="J1053" i="168"/>
  <c r="A1053" i="168"/>
  <c r="J1052" i="168"/>
  <c r="A1052" i="168"/>
  <c r="J1051" i="168"/>
  <c r="A1051" i="168"/>
  <c r="J1050" i="168"/>
  <c r="A1050" i="168"/>
  <c r="J1049" i="168"/>
  <c r="A1049" i="168"/>
  <c r="J1048" i="168"/>
  <c r="A1048" i="168"/>
  <c r="J1047" i="168"/>
  <c r="A1047" i="168"/>
  <c r="J1046" i="168"/>
  <c r="A1046" i="168"/>
  <c r="J1045" i="168"/>
  <c r="A1045" i="168"/>
  <c r="J1044" i="168"/>
  <c r="A1044" i="168"/>
  <c r="J1043" i="168"/>
  <c r="A1043" i="168"/>
  <c r="J1042" i="168"/>
  <c r="A1042" i="168"/>
  <c r="J1041" i="168"/>
  <c r="A1041" i="168"/>
  <c r="J1040" i="168"/>
  <c r="A1040" i="168"/>
  <c r="J1039" i="168"/>
  <c r="A1039" i="168"/>
  <c r="J1038" i="168"/>
  <c r="A1038" i="168"/>
  <c r="J1037" i="168"/>
  <c r="A1037" i="168"/>
  <c r="J1036" i="168"/>
  <c r="A1036" i="168"/>
  <c r="J1035" i="168"/>
  <c r="A1035" i="168"/>
  <c r="J1034" i="168"/>
  <c r="A1034" i="168"/>
  <c r="J1033" i="168"/>
  <c r="A1033" i="168"/>
  <c r="J1032" i="168"/>
  <c r="A1032" i="168"/>
  <c r="J1031" i="168"/>
  <c r="A1031" i="168"/>
  <c r="J1030" i="168"/>
  <c r="A1030" i="168"/>
  <c r="J1029" i="168"/>
  <c r="A1029" i="168"/>
  <c r="J1028" i="168"/>
  <c r="A1028" i="168"/>
  <c r="J1027" i="168"/>
  <c r="A1027" i="168"/>
  <c r="J1026" i="168"/>
  <c r="A1026" i="168"/>
  <c r="J1025" i="168"/>
  <c r="A1025" i="168"/>
  <c r="J1024" i="168"/>
  <c r="A1024" i="168"/>
  <c r="J1023" i="168"/>
  <c r="A1023" i="168"/>
  <c r="J1022" i="168"/>
  <c r="A1022" i="168"/>
  <c r="J1021" i="168"/>
  <c r="A1021" i="168"/>
  <c r="J1020" i="168"/>
  <c r="A1020" i="168"/>
  <c r="J1019" i="168"/>
  <c r="A1019" i="168"/>
  <c r="J1018" i="168"/>
  <c r="A1018" i="168"/>
  <c r="J1017" i="168"/>
  <c r="A1017" i="168"/>
  <c r="J1016" i="168"/>
  <c r="A1016" i="168"/>
  <c r="J1015" i="168"/>
  <c r="A1015" i="168"/>
  <c r="J1014" i="168"/>
  <c r="A1014" i="168"/>
  <c r="J1013" i="168"/>
  <c r="A1013" i="168"/>
  <c r="J1012" i="168"/>
  <c r="A1012" i="168"/>
  <c r="J1011" i="168"/>
  <c r="A1011" i="168"/>
  <c r="J1010" i="168"/>
  <c r="A1010" i="168"/>
  <c r="J1009" i="168"/>
  <c r="A1009" i="168"/>
  <c r="J1008" i="168"/>
  <c r="A1008" i="168"/>
  <c r="J1007" i="168"/>
  <c r="A1007" i="168"/>
  <c r="J1006" i="168"/>
  <c r="A1006" i="168"/>
  <c r="J1005" i="168"/>
  <c r="A1005" i="168"/>
  <c r="J1004" i="168"/>
  <c r="A1004" i="168"/>
  <c r="J1003" i="168"/>
  <c r="A1003" i="168"/>
  <c r="J1002" i="168"/>
  <c r="A1002" i="168"/>
  <c r="J1001" i="168"/>
  <c r="A1001" i="168"/>
  <c r="J1000" i="168"/>
  <c r="A1000" i="168"/>
  <c r="J999" i="168"/>
  <c r="A999" i="168"/>
  <c r="J998" i="168"/>
  <c r="A998" i="168"/>
  <c r="J997" i="168"/>
  <c r="A997" i="168"/>
  <c r="J996" i="168"/>
  <c r="A996" i="168"/>
  <c r="J995" i="168"/>
  <c r="A995" i="168"/>
  <c r="J994" i="168"/>
  <c r="A994" i="168"/>
  <c r="J993" i="168"/>
  <c r="A993" i="168"/>
  <c r="J992" i="168"/>
  <c r="A992" i="168"/>
  <c r="J991" i="168"/>
  <c r="A991" i="168"/>
  <c r="J990" i="168"/>
  <c r="A990" i="168"/>
  <c r="J989" i="168"/>
  <c r="A989" i="168"/>
  <c r="J988" i="168"/>
  <c r="A988" i="168"/>
  <c r="J987" i="168"/>
  <c r="A987" i="168"/>
  <c r="J986" i="168"/>
  <c r="A986" i="168"/>
  <c r="J985" i="168"/>
  <c r="A985" i="168"/>
  <c r="J984" i="168"/>
  <c r="A984" i="168"/>
  <c r="J983" i="168"/>
  <c r="A983" i="168"/>
  <c r="J982" i="168"/>
  <c r="A982" i="168"/>
  <c r="J981" i="168"/>
  <c r="A981" i="168"/>
  <c r="J980" i="168"/>
  <c r="A980" i="168"/>
  <c r="J979" i="168"/>
  <c r="A979" i="168"/>
  <c r="J978" i="168"/>
  <c r="A978" i="168"/>
  <c r="J977" i="168"/>
  <c r="A977" i="168"/>
  <c r="J976" i="168"/>
  <c r="A976" i="168"/>
  <c r="J975" i="168"/>
  <c r="A975" i="168"/>
  <c r="J974" i="168"/>
  <c r="A974" i="168"/>
  <c r="J973" i="168"/>
  <c r="A973" i="168"/>
  <c r="J972" i="168"/>
  <c r="A972" i="168"/>
  <c r="J971" i="168"/>
  <c r="A971" i="168"/>
  <c r="J970" i="168"/>
  <c r="A970" i="168"/>
  <c r="J969" i="168"/>
  <c r="A969" i="168"/>
  <c r="J968" i="168"/>
  <c r="A968" i="168"/>
  <c r="J967" i="168"/>
  <c r="A967" i="168"/>
  <c r="J966" i="168"/>
  <c r="A966" i="168"/>
  <c r="J965" i="168"/>
  <c r="A965" i="168"/>
  <c r="J964" i="168"/>
  <c r="A964" i="168"/>
  <c r="J963" i="168"/>
  <c r="A963" i="168"/>
  <c r="J962" i="168"/>
  <c r="A962" i="168"/>
  <c r="J961" i="168"/>
  <c r="A961" i="168"/>
  <c r="J960" i="168"/>
  <c r="A960" i="168"/>
  <c r="J959" i="168"/>
  <c r="A959" i="168"/>
  <c r="J958" i="168"/>
  <c r="A958" i="168"/>
  <c r="J957" i="168"/>
  <c r="A957" i="168"/>
  <c r="J956" i="168"/>
  <c r="A956" i="168"/>
  <c r="J955" i="168"/>
  <c r="A955" i="168"/>
  <c r="J954" i="168"/>
  <c r="A954" i="168"/>
  <c r="J953" i="168"/>
  <c r="A953" i="168"/>
  <c r="J952" i="168"/>
  <c r="A952" i="168"/>
  <c r="J951" i="168"/>
  <c r="A951" i="168"/>
  <c r="J950" i="168"/>
  <c r="A950" i="168"/>
  <c r="J949" i="168"/>
  <c r="A949" i="168"/>
  <c r="J948" i="168"/>
  <c r="A948" i="168"/>
  <c r="J947" i="168"/>
  <c r="A947" i="168"/>
  <c r="J946" i="168"/>
  <c r="A946" i="168"/>
  <c r="J945" i="168"/>
  <c r="A945" i="168"/>
  <c r="J944" i="168"/>
  <c r="A944" i="168"/>
  <c r="J943" i="168"/>
  <c r="A943" i="168"/>
  <c r="J942" i="168"/>
  <c r="A942" i="168"/>
  <c r="J941" i="168"/>
  <c r="A941" i="168"/>
  <c r="J940" i="168"/>
  <c r="A940" i="168"/>
  <c r="J939" i="168"/>
  <c r="A939" i="168"/>
  <c r="J938" i="168"/>
  <c r="A938" i="168"/>
  <c r="J937" i="168"/>
  <c r="A937" i="168"/>
  <c r="J936" i="168"/>
  <c r="A936" i="168"/>
  <c r="J935" i="168"/>
  <c r="A935" i="168"/>
  <c r="J934" i="168"/>
  <c r="A934" i="168"/>
  <c r="J933" i="168"/>
  <c r="A933" i="168"/>
  <c r="J932" i="168"/>
  <c r="A932" i="168"/>
  <c r="J931" i="168"/>
  <c r="A931" i="168"/>
  <c r="J930" i="168"/>
  <c r="A930" i="168"/>
  <c r="J929" i="168"/>
  <c r="A929" i="168"/>
  <c r="J928" i="168"/>
  <c r="A928" i="168"/>
  <c r="J927" i="168"/>
  <c r="A927" i="168"/>
  <c r="J926" i="168"/>
  <c r="A926" i="168"/>
  <c r="J925" i="168"/>
  <c r="A925" i="168"/>
  <c r="J924" i="168"/>
  <c r="A924" i="168"/>
  <c r="J923" i="168"/>
  <c r="A923" i="168"/>
  <c r="J922" i="168"/>
  <c r="A922" i="168"/>
  <c r="J921" i="168"/>
  <c r="A921" i="168"/>
  <c r="J920" i="168"/>
  <c r="A920" i="168"/>
  <c r="J919" i="168"/>
  <c r="A919" i="168"/>
  <c r="J918" i="168"/>
  <c r="A918" i="168"/>
  <c r="J917" i="168"/>
  <c r="A917" i="168"/>
  <c r="J916" i="168"/>
  <c r="A916" i="168"/>
  <c r="J915" i="168"/>
  <c r="A915" i="168"/>
  <c r="J914" i="168"/>
  <c r="A914" i="168"/>
  <c r="J913" i="168"/>
  <c r="A913" i="168"/>
  <c r="J912" i="168"/>
  <c r="A912" i="168"/>
  <c r="J911" i="168"/>
  <c r="A911" i="168"/>
  <c r="J910" i="168"/>
  <c r="A910" i="168"/>
  <c r="J909" i="168"/>
  <c r="A909" i="168"/>
  <c r="J908" i="168"/>
  <c r="A908" i="168"/>
  <c r="J907" i="168"/>
  <c r="A907" i="168"/>
  <c r="J906" i="168"/>
  <c r="A906" i="168"/>
  <c r="J905" i="168"/>
  <c r="A905" i="168"/>
  <c r="J904" i="168"/>
  <c r="A904" i="168"/>
  <c r="J903" i="168"/>
  <c r="A903" i="168"/>
  <c r="J902" i="168"/>
  <c r="A902" i="168"/>
  <c r="J901" i="168"/>
  <c r="A901" i="168"/>
  <c r="J900" i="168"/>
  <c r="A900" i="168"/>
  <c r="J899" i="168"/>
  <c r="A899" i="168"/>
  <c r="J898" i="168"/>
  <c r="A898" i="168"/>
  <c r="J897" i="168"/>
  <c r="A897" i="168"/>
  <c r="J896" i="168"/>
  <c r="A896" i="168"/>
  <c r="J895" i="168"/>
  <c r="A895" i="168"/>
  <c r="J894" i="168"/>
  <c r="A894" i="168"/>
  <c r="J893" i="168"/>
  <c r="A893" i="168"/>
  <c r="J892" i="168"/>
  <c r="A892" i="168"/>
  <c r="J891" i="168"/>
  <c r="A891" i="168"/>
  <c r="J890" i="168"/>
  <c r="A890" i="168"/>
  <c r="J889" i="168"/>
  <c r="A889" i="168"/>
  <c r="J888" i="168"/>
  <c r="A888" i="168"/>
  <c r="J887" i="168"/>
  <c r="A887" i="168"/>
  <c r="J886" i="168"/>
  <c r="A886" i="168"/>
  <c r="J885" i="168"/>
  <c r="A885" i="168"/>
  <c r="J884" i="168"/>
  <c r="A884" i="168"/>
  <c r="J883" i="168"/>
  <c r="A883" i="168"/>
  <c r="J882" i="168"/>
  <c r="A882" i="168"/>
  <c r="J881" i="168"/>
  <c r="A881" i="168"/>
  <c r="J880" i="168"/>
  <c r="A880" i="168"/>
  <c r="J879" i="168"/>
  <c r="A879" i="168"/>
  <c r="J878" i="168"/>
  <c r="A878" i="168"/>
  <c r="J877" i="168"/>
  <c r="A877" i="168"/>
  <c r="J876" i="168"/>
  <c r="A876" i="168"/>
  <c r="J875" i="168"/>
  <c r="A875" i="168"/>
  <c r="J874" i="168"/>
  <c r="A874" i="168"/>
  <c r="J873" i="168"/>
  <c r="A873" i="168"/>
  <c r="J872" i="168"/>
  <c r="A872" i="168"/>
  <c r="J871" i="168"/>
  <c r="A871" i="168"/>
  <c r="J870" i="168"/>
  <c r="A870" i="168"/>
  <c r="J869" i="168"/>
  <c r="A869" i="168"/>
  <c r="J868" i="168"/>
  <c r="A868" i="168"/>
  <c r="J867" i="168"/>
  <c r="A867" i="168"/>
  <c r="J866" i="168"/>
  <c r="A866" i="168"/>
  <c r="J865" i="168"/>
  <c r="A865" i="168"/>
  <c r="J864" i="168"/>
  <c r="A864" i="168"/>
  <c r="J863" i="168"/>
  <c r="A863" i="168"/>
  <c r="J862" i="168"/>
  <c r="A862" i="168"/>
  <c r="J861" i="168"/>
  <c r="A861" i="168"/>
  <c r="J860" i="168"/>
  <c r="A860" i="168"/>
  <c r="J859" i="168"/>
  <c r="A859" i="168"/>
  <c r="J858" i="168"/>
  <c r="A858" i="168"/>
  <c r="J857" i="168"/>
  <c r="A857" i="168"/>
  <c r="J856" i="168"/>
  <c r="A856" i="168"/>
  <c r="J855" i="168"/>
  <c r="A855" i="168"/>
  <c r="J854" i="168"/>
  <c r="A854" i="168"/>
  <c r="J853" i="168"/>
  <c r="A853" i="168"/>
  <c r="J852" i="168"/>
  <c r="A852" i="168"/>
  <c r="J851" i="168"/>
  <c r="A851" i="168"/>
  <c r="J850" i="168"/>
  <c r="A850" i="168"/>
  <c r="J849" i="168"/>
  <c r="A849" i="168"/>
  <c r="J848" i="168"/>
  <c r="A848" i="168"/>
  <c r="J847" i="168"/>
  <c r="A847" i="168"/>
  <c r="J846" i="168"/>
  <c r="A846" i="168"/>
  <c r="J845" i="168"/>
  <c r="A845" i="168"/>
  <c r="J844" i="168"/>
  <c r="A844" i="168"/>
  <c r="J843" i="168"/>
  <c r="A843" i="168"/>
  <c r="J842" i="168"/>
  <c r="A842" i="168"/>
  <c r="J841" i="168"/>
  <c r="A841" i="168"/>
  <c r="J840" i="168"/>
  <c r="A840" i="168"/>
  <c r="J839" i="168"/>
  <c r="A839" i="168"/>
  <c r="J838" i="168"/>
  <c r="A838" i="168"/>
  <c r="J837" i="168"/>
  <c r="A837" i="168"/>
  <c r="J836" i="168"/>
  <c r="A836" i="168"/>
  <c r="J835" i="168"/>
  <c r="A835" i="168"/>
  <c r="J834" i="168"/>
  <c r="A834" i="168"/>
  <c r="J833" i="168"/>
  <c r="A833" i="168"/>
  <c r="J832" i="168"/>
  <c r="A832" i="168"/>
  <c r="J831" i="168"/>
  <c r="A831" i="168"/>
  <c r="J830" i="168"/>
  <c r="A830" i="168"/>
  <c r="J829" i="168"/>
  <c r="A829" i="168"/>
  <c r="J828" i="168"/>
  <c r="A828" i="168"/>
  <c r="J827" i="168"/>
  <c r="A827" i="168"/>
  <c r="J826" i="168"/>
  <c r="A826" i="168"/>
  <c r="J825" i="168"/>
  <c r="A825" i="168"/>
  <c r="J824" i="168"/>
  <c r="A824" i="168"/>
  <c r="J823" i="168"/>
  <c r="A823" i="168"/>
  <c r="J822" i="168"/>
  <c r="A822" i="168"/>
  <c r="J821" i="168"/>
  <c r="A821" i="168"/>
  <c r="J820" i="168"/>
  <c r="A820" i="168"/>
  <c r="J819" i="168"/>
  <c r="A819" i="168"/>
  <c r="J818" i="168"/>
  <c r="A818" i="168"/>
  <c r="J817" i="168"/>
  <c r="A817" i="168"/>
  <c r="J816" i="168"/>
  <c r="A816" i="168"/>
  <c r="J815" i="168"/>
  <c r="A815" i="168"/>
  <c r="J814" i="168"/>
  <c r="A814" i="168"/>
  <c r="J813" i="168"/>
  <c r="A813" i="168"/>
  <c r="J812" i="168"/>
  <c r="A812" i="168"/>
  <c r="J811" i="168"/>
  <c r="A811" i="168"/>
  <c r="J810" i="168"/>
  <c r="A810" i="168"/>
  <c r="J809" i="168"/>
  <c r="A809" i="168"/>
  <c r="J808" i="168"/>
  <c r="A808" i="168"/>
  <c r="J807" i="168"/>
  <c r="A807" i="168"/>
  <c r="J806" i="168"/>
  <c r="A806" i="168"/>
  <c r="J805" i="168"/>
  <c r="A805" i="168"/>
  <c r="J804" i="168"/>
  <c r="A804" i="168"/>
  <c r="J803" i="168"/>
  <c r="A803" i="168"/>
  <c r="J802" i="168"/>
  <c r="A802" i="168"/>
  <c r="J801" i="168"/>
  <c r="A801" i="168"/>
  <c r="J800" i="168"/>
  <c r="A800" i="168"/>
  <c r="J799" i="168"/>
  <c r="A799" i="168"/>
  <c r="J798" i="168"/>
  <c r="A798" i="168"/>
  <c r="J797" i="168"/>
  <c r="A797" i="168"/>
  <c r="J796" i="168"/>
  <c r="A796" i="168"/>
  <c r="J795" i="168"/>
  <c r="A795" i="168"/>
  <c r="J794" i="168"/>
  <c r="A794" i="168"/>
  <c r="J793" i="168"/>
  <c r="A793" i="168"/>
  <c r="J792" i="168"/>
  <c r="A792" i="168"/>
  <c r="J791" i="168"/>
  <c r="A791" i="168"/>
  <c r="J790" i="168"/>
  <c r="A790" i="168"/>
  <c r="J789" i="168"/>
  <c r="A789" i="168"/>
  <c r="J788" i="168"/>
  <c r="A788" i="168"/>
  <c r="J787" i="168"/>
  <c r="A787" i="168"/>
  <c r="J786" i="168"/>
  <c r="A786" i="168"/>
  <c r="J785" i="168"/>
  <c r="A785" i="168"/>
  <c r="J784" i="168"/>
  <c r="A784" i="168"/>
  <c r="J783" i="168"/>
  <c r="A783" i="168"/>
  <c r="J782" i="168"/>
  <c r="A782" i="168"/>
  <c r="J781" i="168"/>
  <c r="A781" i="168"/>
  <c r="J780" i="168"/>
  <c r="A780" i="168"/>
  <c r="J779" i="168"/>
  <c r="A779" i="168"/>
  <c r="J778" i="168"/>
  <c r="A778" i="168"/>
  <c r="J777" i="168"/>
  <c r="A777" i="168"/>
  <c r="J776" i="168"/>
  <c r="A776" i="168"/>
  <c r="J775" i="168"/>
  <c r="A775" i="168"/>
  <c r="J774" i="168"/>
  <c r="A774" i="168"/>
  <c r="J773" i="168"/>
  <c r="A773" i="168"/>
  <c r="J772" i="168"/>
  <c r="A772" i="168"/>
  <c r="J771" i="168"/>
  <c r="A771" i="168"/>
  <c r="J770" i="168"/>
  <c r="A770" i="168"/>
  <c r="J769" i="168"/>
  <c r="A769" i="168"/>
  <c r="J768" i="168"/>
  <c r="A768" i="168"/>
  <c r="J767" i="168"/>
  <c r="A767" i="168"/>
  <c r="J766" i="168"/>
  <c r="A766" i="168"/>
  <c r="J765" i="168"/>
  <c r="A765" i="168"/>
  <c r="J764" i="168"/>
  <c r="A764" i="168"/>
  <c r="J763" i="168"/>
  <c r="A763" i="168"/>
  <c r="J762" i="168"/>
  <c r="A762" i="168"/>
  <c r="J761" i="168"/>
  <c r="A761" i="168"/>
  <c r="J760" i="168"/>
  <c r="A760" i="168"/>
  <c r="J759" i="168"/>
  <c r="A759" i="168"/>
  <c r="J758" i="168"/>
  <c r="A758" i="168"/>
  <c r="J757" i="168"/>
  <c r="A757" i="168"/>
  <c r="J756" i="168"/>
  <c r="A756" i="168"/>
  <c r="J755" i="168"/>
  <c r="A755" i="168"/>
  <c r="J754" i="168"/>
  <c r="A754" i="168"/>
  <c r="J753" i="168"/>
  <c r="A753" i="168"/>
  <c r="J752" i="168"/>
  <c r="A752" i="168"/>
  <c r="J751" i="168"/>
  <c r="A751" i="168"/>
  <c r="J750" i="168"/>
  <c r="A750" i="168"/>
  <c r="J749" i="168"/>
  <c r="A749" i="168"/>
  <c r="J748" i="168"/>
  <c r="A748" i="168"/>
  <c r="J747" i="168"/>
  <c r="A747" i="168"/>
  <c r="J746" i="168"/>
  <c r="A746" i="168"/>
  <c r="J745" i="168"/>
  <c r="A745" i="168"/>
  <c r="J744" i="168"/>
  <c r="A744" i="168"/>
  <c r="J743" i="168"/>
  <c r="A743" i="168"/>
  <c r="J742" i="168"/>
  <c r="A742" i="168"/>
  <c r="J741" i="168"/>
  <c r="A741" i="168"/>
  <c r="J740" i="168"/>
  <c r="A740" i="168"/>
  <c r="J739" i="168"/>
  <c r="A739" i="168"/>
  <c r="J738" i="168"/>
  <c r="A738" i="168"/>
  <c r="J737" i="168"/>
  <c r="A737" i="168"/>
  <c r="J736" i="168"/>
  <c r="A736" i="168"/>
  <c r="J735" i="168"/>
  <c r="A735" i="168"/>
  <c r="J734" i="168"/>
  <c r="A734" i="168"/>
  <c r="J733" i="168"/>
  <c r="A733" i="168"/>
  <c r="J732" i="168"/>
  <c r="A732" i="168"/>
  <c r="J731" i="168"/>
  <c r="A731" i="168"/>
  <c r="J730" i="168"/>
  <c r="A730" i="168"/>
  <c r="J729" i="168"/>
  <c r="A729" i="168"/>
  <c r="J728" i="168"/>
  <c r="A728" i="168"/>
  <c r="J727" i="168"/>
  <c r="A727" i="168"/>
  <c r="J726" i="168"/>
  <c r="A726" i="168"/>
  <c r="J725" i="168"/>
  <c r="A725" i="168"/>
  <c r="J724" i="168"/>
  <c r="A724" i="168"/>
  <c r="J723" i="168"/>
  <c r="A723" i="168"/>
  <c r="J722" i="168"/>
  <c r="A722" i="168"/>
  <c r="J721" i="168"/>
  <c r="A721" i="168"/>
  <c r="J720" i="168"/>
  <c r="A720" i="168"/>
  <c r="J719" i="168"/>
  <c r="A719" i="168"/>
  <c r="J718" i="168"/>
  <c r="A718" i="168"/>
  <c r="J717" i="168"/>
  <c r="A717" i="168"/>
  <c r="J716" i="168"/>
  <c r="A716" i="168"/>
  <c r="J715" i="168"/>
  <c r="A715" i="168"/>
  <c r="J714" i="168"/>
  <c r="A714" i="168"/>
  <c r="J713" i="168"/>
  <c r="A713" i="168"/>
  <c r="J712" i="168"/>
  <c r="A712" i="168"/>
  <c r="J711" i="168"/>
  <c r="A711" i="168"/>
  <c r="J710" i="168"/>
  <c r="A710" i="168"/>
  <c r="J709" i="168"/>
  <c r="A709" i="168"/>
  <c r="J708" i="168"/>
  <c r="A708" i="168"/>
  <c r="J707" i="168"/>
  <c r="A707" i="168"/>
  <c r="J706" i="168"/>
  <c r="A706" i="168"/>
  <c r="J705" i="168"/>
  <c r="A705" i="168"/>
  <c r="J704" i="168"/>
  <c r="A704" i="168"/>
  <c r="J703" i="168"/>
  <c r="A703" i="168"/>
  <c r="J702" i="168"/>
  <c r="A702" i="168"/>
  <c r="J701" i="168"/>
  <c r="A701" i="168"/>
  <c r="J700" i="168"/>
  <c r="A700" i="168"/>
  <c r="J699" i="168"/>
  <c r="A699" i="168"/>
  <c r="J698" i="168"/>
  <c r="A698" i="168"/>
  <c r="J697" i="168"/>
  <c r="A697" i="168"/>
  <c r="J696" i="168"/>
  <c r="A696" i="168"/>
  <c r="J695" i="168"/>
  <c r="A695" i="168"/>
  <c r="J694" i="168"/>
  <c r="A694" i="168"/>
  <c r="J693" i="168"/>
  <c r="A693" i="168"/>
  <c r="J692" i="168"/>
  <c r="A692" i="168"/>
  <c r="J691" i="168"/>
  <c r="A691" i="168"/>
  <c r="J690" i="168"/>
  <c r="A690" i="168"/>
  <c r="J689" i="168"/>
  <c r="A689" i="168"/>
  <c r="J688" i="168"/>
  <c r="A688" i="168"/>
  <c r="J687" i="168"/>
  <c r="A687" i="168"/>
  <c r="J686" i="168"/>
  <c r="A686" i="168"/>
  <c r="J685" i="168"/>
  <c r="A685" i="168"/>
  <c r="J684" i="168"/>
  <c r="A684" i="168"/>
  <c r="J683" i="168"/>
  <c r="A683" i="168"/>
  <c r="J682" i="168"/>
  <c r="A682" i="168"/>
  <c r="J681" i="168"/>
  <c r="A681" i="168"/>
  <c r="J680" i="168"/>
  <c r="A680" i="168"/>
  <c r="J679" i="168"/>
  <c r="A679" i="168"/>
  <c r="J678" i="168"/>
  <c r="A678" i="168"/>
  <c r="J677" i="168"/>
  <c r="A677" i="168"/>
  <c r="J676" i="168"/>
  <c r="A676" i="168"/>
  <c r="J675" i="168"/>
  <c r="A675" i="168"/>
  <c r="J674" i="168"/>
  <c r="A674" i="168"/>
  <c r="J673" i="168"/>
  <c r="A673" i="168"/>
  <c r="J672" i="168"/>
  <c r="A672" i="168"/>
  <c r="J671" i="168"/>
  <c r="A671" i="168"/>
  <c r="J670" i="168"/>
  <c r="A670" i="168"/>
  <c r="J669" i="168"/>
  <c r="A669" i="168"/>
  <c r="J668" i="168"/>
  <c r="A668" i="168"/>
  <c r="J667" i="168"/>
  <c r="A667" i="168"/>
  <c r="J666" i="168"/>
  <c r="A666" i="168"/>
  <c r="J665" i="168"/>
  <c r="A665" i="168"/>
  <c r="J664" i="168"/>
  <c r="A664" i="168"/>
  <c r="J663" i="168"/>
  <c r="A663" i="168"/>
  <c r="J662" i="168"/>
  <c r="A662" i="168"/>
  <c r="J661" i="168"/>
  <c r="A661" i="168"/>
  <c r="J660" i="168"/>
  <c r="A660" i="168"/>
  <c r="J659" i="168"/>
  <c r="A659" i="168"/>
  <c r="J658" i="168"/>
  <c r="A658" i="168"/>
  <c r="J657" i="168"/>
  <c r="A657" i="168"/>
  <c r="J656" i="168"/>
  <c r="A656" i="168"/>
  <c r="J655" i="168"/>
  <c r="A655" i="168"/>
  <c r="J654" i="168"/>
  <c r="A654" i="168"/>
  <c r="J653" i="168"/>
  <c r="A653" i="168"/>
  <c r="J652" i="168"/>
  <c r="A652" i="168"/>
  <c r="J651" i="168"/>
  <c r="A651" i="168"/>
  <c r="J650" i="168"/>
  <c r="A650" i="168"/>
  <c r="J649" i="168"/>
  <c r="A649" i="168"/>
  <c r="J648" i="168"/>
  <c r="A648" i="168"/>
  <c r="J647" i="168"/>
  <c r="A647" i="168"/>
  <c r="J646" i="168"/>
  <c r="A646" i="168"/>
  <c r="J645" i="168"/>
  <c r="A645" i="168"/>
  <c r="J644" i="168"/>
  <c r="A644" i="168"/>
  <c r="J643" i="168"/>
  <c r="A643" i="168"/>
  <c r="J642" i="168"/>
  <c r="A642" i="168"/>
  <c r="J641" i="168"/>
  <c r="A641" i="168"/>
  <c r="J640" i="168"/>
  <c r="A640" i="168"/>
  <c r="J639" i="168"/>
  <c r="A639" i="168"/>
  <c r="J638" i="168"/>
  <c r="A638" i="168"/>
  <c r="J637" i="168"/>
  <c r="A637" i="168"/>
  <c r="J636" i="168"/>
  <c r="A636" i="168"/>
  <c r="J635" i="168"/>
  <c r="A635" i="168"/>
  <c r="J634" i="168"/>
  <c r="A634" i="168"/>
  <c r="J633" i="168"/>
  <c r="A633" i="168"/>
  <c r="J632" i="168"/>
  <c r="A632" i="168"/>
  <c r="J631" i="168"/>
  <c r="A631" i="168"/>
  <c r="J630" i="168"/>
  <c r="A630" i="168"/>
  <c r="J629" i="168"/>
  <c r="A629" i="168"/>
  <c r="J628" i="168"/>
  <c r="A628" i="168"/>
  <c r="J627" i="168"/>
  <c r="A627" i="168"/>
  <c r="J626" i="168"/>
  <c r="A626" i="168"/>
  <c r="J625" i="168"/>
  <c r="A625" i="168"/>
  <c r="J624" i="168"/>
  <c r="A624" i="168"/>
  <c r="J623" i="168"/>
  <c r="A623" i="168"/>
  <c r="J622" i="168"/>
  <c r="A622" i="168"/>
  <c r="J621" i="168"/>
  <c r="A621" i="168"/>
  <c r="J620" i="168"/>
  <c r="A620" i="168"/>
  <c r="J619" i="168"/>
  <c r="A619" i="168"/>
  <c r="J618" i="168"/>
  <c r="A618" i="168"/>
  <c r="J617" i="168"/>
  <c r="A617" i="168"/>
  <c r="J616" i="168"/>
  <c r="A616" i="168"/>
  <c r="J615" i="168"/>
  <c r="A615" i="168"/>
  <c r="J614" i="168"/>
  <c r="A614" i="168"/>
  <c r="J613" i="168"/>
  <c r="A613" i="168"/>
  <c r="J612" i="168"/>
  <c r="A612" i="168"/>
  <c r="J611" i="168"/>
  <c r="A611" i="168"/>
  <c r="J610" i="168"/>
  <c r="A610" i="168"/>
  <c r="J609" i="168"/>
  <c r="A609" i="168"/>
  <c r="J608" i="168"/>
  <c r="A608" i="168"/>
  <c r="J607" i="168"/>
  <c r="A607" i="168"/>
  <c r="J606" i="168"/>
  <c r="A606" i="168"/>
  <c r="J605" i="168"/>
  <c r="A605" i="168"/>
  <c r="J604" i="168"/>
  <c r="A604" i="168"/>
  <c r="J603" i="168"/>
  <c r="A603" i="168"/>
  <c r="J602" i="168"/>
  <c r="A602" i="168"/>
  <c r="J601" i="168"/>
  <c r="A601" i="168"/>
  <c r="J600" i="168"/>
  <c r="A600" i="168"/>
  <c r="J599" i="168"/>
  <c r="A599" i="168"/>
  <c r="J598" i="168"/>
  <c r="A598" i="168"/>
  <c r="J597" i="168"/>
  <c r="A597" i="168"/>
  <c r="J596" i="168"/>
  <c r="A596" i="168"/>
  <c r="J595" i="168"/>
  <c r="A595" i="168"/>
  <c r="J594" i="168"/>
  <c r="A594" i="168"/>
  <c r="J593" i="168"/>
  <c r="A593" i="168"/>
  <c r="J592" i="168"/>
  <c r="A592" i="168"/>
  <c r="J591" i="168"/>
  <c r="A591" i="168"/>
  <c r="J590" i="168"/>
  <c r="A590" i="168"/>
  <c r="J589" i="168"/>
  <c r="A589" i="168"/>
  <c r="J588" i="168"/>
  <c r="A588" i="168"/>
  <c r="J587" i="168"/>
  <c r="A587" i="168"/>
  <c r="J586" i="168"/>
  <c r="A586" i="168"/>
  <c r="J585" i="168"/>
  <c r="A585" i="168"/>
  <c r="J584" i="168"/>
  <c r="A584" i="168"/>
  <c r="J583" i="168"/>
  <c r="A583" i="168"/>
  <c r="J582" i="168"/>
  <c r="A582" i="168"/>
  <c r="J581" i="168"/>
  <c r="A581" i="168"/>
  <c r="J580" i="168"/>
  <c r="A580" i="168"/>
  <c r="J579" i="168"/>
  <c r="A579" i="168"/>
  <c r="J578" i="168"/>
  <c r="A578" i="168"/>
  <c r="J577" i="168"/>
  <c r="A577" i="168"/>
  <c r="J576" i="168"/>
  <c r="A576" i="168"/>
  <c r="J575" i="168"/>
  <c r="A575" i="168"/>
  <c r="J574" i="168"/>
  <c r="A574" i="168"/>
  <c r="J573" i="168"/>
  <c r="A573" i="168"/>
  <c r="J572" i="168"/>
  <c r="A572" i="168"/>
  <c r="J571" i="168"/>
  <c r="A571" i="168"/>
  <c r="J570" i="168"/>
  <c r="A570" i="168"/>
  <c r="J569" i="168"/>
  <c r="A569" i="168"/>
  <c r="J568" i="168"/>
  <c r="A568" i="168"/>
  <c r="J567" i="168"/>
  <c r="A567" i="168"/>
  <c r="J566" i="168"/>
  <c r="A566" i="168"/>
  <c r="J565" i="168"/>
  <c r="A565" i="168"/>
  <c r="J564" i="168"/>
  <c r="A564" i="168"/>
  <c r="J563" i="168"/>
  <c r="A563" i="168"/>
  <c r="J562" i="168"/>
  <c r="A562" i="168"/>
  <c r="J561" i="168"/>
  <c r="A561" i="168"/>
  <c r="J560" i="168"/>
  <c r="A560" i="168"/>
  <c r="J559" i="168"/>
  <c r="A559" i="168"/>
  <c r="J558" i="168"/>
  <c r="A558" i="168"/>
  <c r="J557" i="168"/>
  <c r="A557" i="168"/>
  <c r="J556" i="168"/>
  <c r="A556" i="168"/>
  <c r="J555" i="168"/>
  <c r="A555" i="168"/>
  <c r="J554" i="168"/>
  <c r="A554" i="168"/>
  <c r="J553" i="168"/>
  <c r="A553" i="168"/>
  <c r="J552" i="168"/>
  <c r="A552" i="168"/>
  <c r="J551" i="168"/>
  <c r="A551" i="168"/>
  <c r="J550" i="168"/>
  <c r="A550" i="168"/>
  <c r="J549" i="168"/>
  <c r="A549" i="168"/>
  <c r="J548" i="168"/>
  <c r="A548" i="168"/>
  <c r="J547" i="168"/>
  <c r="A547" i="168"/>
  <c r="J546" i="168"/>
  <c r="A546" i="168"/>
  <c r="J545" i="168"/>
  <c r="A545" i="168"/>
  <c r="J544" i="168"/>
  <c r="A544" i="168"/>
  <c r="J543" i="168"/>
  <c r="A543" i="168"/>
  <c r="J542" i="168"/>
  <c r="A542" i="168"/>
  <c r="J541" i="168"/>
  <c r="A541" i="168"/>
  <c r="J540" i="168"/>
  <c r="A540" i="168"/>
  <c r="J539" i="168"/>
  <c r="A539" i="168"/>
  <c r="J538" i="168"/>
  <c r="A538" i="168"/>
  <c r="J537" i="168"/>
  <c r="A537" i="168"/>
  <c r="J536" i="168"/>
  <c r="A536" i="168"/>
  <c r="J535" i="168"/>
  <c r="A535" i="168"/>
  <c r="J534" i="168"/>
  <c r="A534" i="168"/>
  <c r="J533" i="168"/>
  <c r="A533" i="168"/>
  <c r="J532" i="168"/>
  <c r="A532" i="168"/>
  <c r="J531" i="168"/>
  <c r="A531" i="168"/>
  <c r="J530" i="168"/>
  <c r="A530" i="168"/>
  <c r="J529" i="168"/>
  <c r="A529" i="168"/>
  <c r="J528" i="168"/>
  <c r="A528" i="168"/>
  <c r="J527" i="168"/>
  <c r="A527" i="168"/>
  <c r="J526" i="168"/>
  <c r="A526" i="168"/>
  <c r="J525" i="168"/>
  <c r="A525" i="168"/>
  <c r="J524" i="168"/>
  <c r="A524" i="168"/>
  <c r="J523" i="168"/>
  <c r="A523" i="168"/>
  <c r="J522" i="168"/>
  <c r="A522" i="168"/>
  <c r="J521" i="168"/>
  <c r="A521" i="168"/>
  <c r="J520" i="168"/>
  <c r="A520" i="168"/>
  <c r="J519" i="168"/>
  <c r="A519" i="168"/>
  <c r="J518" i="168"/>
  <c r="A518" i="168"/>
  <c r="J517" i="168"/>
  <c r="A517" i="168"/>
  <c r="J516" i="168"/>
  <c r="A516" i="168"/>
  <c r="J515" i="168"/>
  <c r="A515" i="168"/>
  <c r="J514" i="168"/>
  <c r="A514" i="168"/>
  <c r="J513" i="168"/>
  <c r="A513" i="168"/>
  <c r="J512" i="168"/>
  <c r="A512" i="168"/>
  <c r="J511" i="168"/>
  <c r="A511" i="168"/>
  <c r="J510" i="168"/>
  <c r="A510" i="168"/>
  <c r="J509" i="168"/>
  <c r="A509" i="168"/>
  <c r="J508" i="168"/>
  <c r="A508" i="168"/>
  <c r="J507" i="168"/>
  <c r="A507" i="168"/>
  <c r="J506" i="168"/>
  <c r="A506" i="168"/>
  <c r="J505" i="168"/>
  <c r="A505" i="168"/>
  <c r="J504" i="168"/>
  <c r="A504" i="168"/>
  <c r="J503" i="168"/>
  <c r="A503" i="168"/>
  <c r="J502" i="168"/>
  <c r="A502" i="168"/>
  <c r="J501" i="168"/>
  <c r="A501" i="168"/>
  <c r="J500" i="168"/>
  <c r="A500" i="168"/>
  <c r="J499" i="168"/>
  <c r="A499" i="168"/>
  <c r="J498" i="168"/>
  <c r="A498" i="168"/>
  <c r="J497" i="168"/>
  <c r="A497" i="168"/>
  <c r="J496" i="168"/>
  <c r="A496" i="168"/>
  <c r="J495" i="168"/>
  <c r="A495" i="168"/>
  <c r="J494" i="168"/>
  <c r="A494" i="168"/>
  <c r="J493" i="168"/>
  <c r="A493" i="168"/>
  <c r="J492" i="168"/>
  <c r="A492" i="168"/>
  <c r="J491" i="168"/>
  <c r="A491" i="168"/>
  <c r="J490" i="168"/>
  <c r="A490" i="168"/>
  <c r="J489" i="168"/>
  <c r="A489" i="168"/>
  <c r="J488" i="168"/>
  <c r="A488" i="168"/>
  <c r="J487" i="168"/>
  <c r="A487" i="168"/>
  <c r="J486" i="168"/>
  <c r="A486" i="168"/>
  <c r="J485" i="168"/>
  <c r="A485" i="168"/>
  <c r="J484" i="168"/>
  <c r="A484" i="168"/>
  <c r="J483" i="168"/>
  <c r="A483" i="168"/>
  <c r="J482" i="168"/>
  <c r="A482" i="168"/>
  <c r="J481" i="168"/>
  <c r="A481" i="168"/>
  <c r="J480" i="168"/>
  <c r="A480" i="168"/>
  <c r="J479" i="168"/>
  <c r="A479" i="168"/>
  <c r="J478" i="168"/>
  <c r="A478" i="168"/>
  <c r="J477" i="168"/>
  <c r="A477" i="168"/>
  <c r="J476" i="168"/>
  <c r="A476" i="168"/>
  <c r="J475" i="168"/>
  <c r="A475" i="168"/>
  <c r="J474" i="168"/>
  <c r="A474" i="168"/>
  <c r="J473" i="168"/>
  <c r="A473" i="168"/>
  <c r="J472" i="168"/>
  <c r="A472" i="168"/>
  <c r="J471" i="168"/>
  <c r="A471" i="168"/>
  <c r="J470" i="168"/>
  <c r="A470" i="168"/>
  <c r="J469" i="168"/>
  <c r="A469" i="168"/>
  <c r="J468" i="168"/>
  <c r="A468" i="168"/>
  <c r="J467" i="168"/>
  <c r="A467" i="168"/>
  <c r="J466" i="168"/>
  <c r="A466" i="168"/>
  <c r="J465" i="168"/>
  <c r="A465" i="168"/>
  <c r="J464" i="168"/>
  <c r="A464" i="168"/>
  <c r="J463" i="168"/>
  <c r="A463" i="168"/>
  <c r="J462" i="168"/>
  <c r="A462" i="168"/>
  <c r="J461" i="168"/>
  <c r="A461" i="168"/>
  <c r="J460" i="168"/>
  <c r="A460" i="168"/>
  <c r="J459" i="168"/>
  <c r="A459" i="168"/>
  <c r="J458" i="168"/>
  <c r="A458" i="168"/>
  <c r="J457" i="168"/>
  <c r="A457" i="168"/>
  <c r="J456" i="168"/>
  <c r="A456" i="168"/>
  <c r="J455" i="168"/>
  <c r="A455" i="168"/>
  <c r="J454" i="168"/>
  <c r="A454" i="168"/>
  <c r="J453" i="168"/>
  <c r="A453" i="168"/>
  <c r="J452" i="168"/>
  <c r="A452" i="168"/>
  <c r="J451" i="168"/>
  <c r="A451" i="168"/>
  <c r="J450" i="168"/>
  <c r="A450" i="168"/>
  <c r="J449" i="168"/>
  <c r="A449" i="168"/>
  <c r="J448" i="168"/>
  <c r="A448" i="168"/>
  <c r="J447" i="168"/>
  <c r="A447" i="168"/>
  <c r="J446" i="168"/>
  <c r="A446" i="168"/>
  <c r="J445" i="168"/>
  <c r="A445" i="168"/>
  <c r="J444" i="168"/>
  <c r="A444" i="168"/>
  <c r="J443" i="168"/>
  <c r="A443" i="168"/>
  <c r="J442" i="168"/>
  <c r="A442" i="168"/>
  <c r="J441" i="168"/>
  <c r="A441" i="168"/>
  <c r="J440" i="168"/>
  <c r="A440" i="168"/>
  <c r="J439" i="168"/>
  <c r="A439" i="168"/>
  <c r="J438" i="168"/>
  <c r="A438" i="168"/>
  <c r="J437" i="168"/>
  <c r="A437" i="168"/>
  <c r="J436" i="168"/>
  <c r="A436" i="168"/>
  <c r="J435" i="168"/>
  <c r="A435" i="168"/>
  <c r="J434" i="168"/>
  <c r="A434" i="168"/>
  <c r="J433" i="168"/>
  <c r="A433" i="168"/>
  <c r="J432" i="168"/>
  <c r="A432" i="168"/>
  <c r="J431" i="168"/>
  <c r="A431" i="168"/>
  <c r="J430" i="168"/>
  <c r="A430" i="168"/>
  <c r="J429" i="168"/>
  <c r="A429" i="168"/>
  <c r="J428" i="168"/>
  <c r="A428" i="168"/>
  <c r="J427" i="168"/>
  <c r="A427" i="168"/>
  <c r="J426" i="168"/>
  <c r="A426" i="168"/>
  <c r="J425" i="168"/>
  <c r="A425" i="168"/>
  <c r="J424" i="168"/>
  <c r="A424" i="168"/>
  <c r="J423" i="168"/>
  <c r="A423" i="168"/>
  <c r="J422" i="168"/>
  <c r="A422" i="168"/>
  <c r="J421" i="168"/>
  <c r="A421" i="168"/>
  <c r="J420" i="168"/>
  <c r="A420" i="168"/>
  <c r="J419" i="168"/>
  <c r="A419" i="168"/>
  <c r="J418" i="168"/>
  <c r="A418" i="168"/>
  <c r="J417" i="168"/>
  <c r="A417" i="168"/>
  <c r="J416" i="168"/>
  <c r="A416" i="168"/>
  <c r="J415" i="168"/>
  <c r="A415" i="168"/>
  <c r="J414" i="168"/>
  <c r="A414" i="168"/>
  <c r="J413" i="168"/>
  <c r="A413" i="168"/>
  <c r="J412" i="168"/>
  <c r="A412" i="168"/>
  <c r="J411" i="168"/>
  <c r="A411" i="168"/>
  <c r="J410" i="168"/>
  <c r="A410" i="168"/>
  <c r="J409" i="168"/>
  <c r="A409" i="168"/>
  <c r="J408" i="168"/>
  <c r="A408" i="168"/>
  <c r="J407" i="168"/>
  <c r="A407" i="168"/>
  <c r="J406" i="168"/>
  <c r="A406" i="168"/>
  <c r="J405" i="168"/>
  <c r="A405" i="168"/>
  <c r="J404" i="168"/>
  <c r="A404" i="168"/>
  <c r="J403" i="168"/>
  <c r="A403" i="168"/>
  <c r="J402" i="168"/>
  <c r="A402" i="168"/>
  <c r="J401" i="168"/>
  <c r="A401" i="168"/>
  <c r="J400" i="168"/>
  <c r="A400" i="168"/>
  <c r="J399" i="168"/>
  <c r="A399" i="168"/>
  <c r="J398" i="168"/>
  <c r="A398" i="168"/>
  <c r="J397" i="168"/>
  <c r="A397" i="168"/>
  <c r="J396" i="168"/>
  <c r="A396" i="168"/>
  <c r="J395" i="168"/>
  <c r="A395" i="168"/>
  <c r="J394" i="168"/>
  <c r="A394" i="168"/>
  <c r="J393" i="168"/>
  <c r="A393" i="168"/>
  <c r="J392" i="168"/>
  <c r="A392" i="168"/>
  <c r="J391" i="168"/>
  <c r="A391" i="168"/>
  <c r="J390" i="168"/>
  <c r="A390" i="168"/>
  <c r="J389" i="168"/>
  <c r="A389" i="168"/>
  <c r="J388" i="168"/>
  <c r="A388" i="168"/>
  <c r="J387" i="168"/>
  <c r="A387" i="168"/>
  <c r="J386" i="168"/>
  <c r="A386" i="168"/>
  <c r="J385" i="168"/>
  <c r="A385" i="168"/>
  <c r="J384" i="168"/>
  <c r="A384" i="168"/>
  <c r="J383" i="168"/>
  <c r="A383" i="168"/>
  <c r="J382" i="168"/>
  <c r="A382" i="168"/>
  <c r="J381" i="168"/>
  <c r="A381" i="168"/>
  <c r="J380" i="168"/>
  <c r="A380" i="168"/>
  <c r="J379" i="168"/>
  <c r="A379" i="168"/>
  <c r="J378" i="168"/>
  <c r="A378" i="168"/>
  <c r="J377" i="168"/>
  <c r="A377" i="168"/>
  <c r="J376" i="168"/>
  <c r="A376" i="168"/>
  <c r="J375" i="168"/>
  <c r="A375" i="168"/>
  <c r="J374" i="168"/>
  <c r="A374" i="168"/>
  <c r="J373" i="168"/>
  <c r="A373" i="168"/>
  <c r="J372" i="168"/>
  <c r="A372" i="168"/>
  <c r="J371" i="168"/>
  <c r="A371" i="168"/>
  <c r="J370" i="168"/>
  <c r="A370" i="168"/>
  <c r="J369" i="168"/>
  <c r="A369" i="168"/>
  <c r="J368" i="168"/>
  <c r="A368" i="168"/>
  <c r="J367" i="168"/>
  <c r="A367" i="168"/>
  <c r="J366" i="168"/>
  <c r="A366" i="168"/>
  <c r="J365" i="168"/>
  <c r="A365" i="168"/>
  <c r="J364" i="168"/>
  <c r="A364" i="168"/>
  <c r="J363" i="168"/>
  <c r="A363" i="168"/>
  <c r="J362" i="168"/>
  <c r="A362" i="168"/>
  <c r="J361" i="168"/>
  <c r="A361" i="168"/>
  <c r="J360" i="168"/>
  <c r="A360" i="168"/>
  <c r="J359" i="168"/>
  <c r="A359" i="168"/>
  <c r="J358" i="168"/>
  <c r="A358" i="168"/>
  <c r="J357" i="168"/>
  <c r="A357" i="168"/>
  <c r="J356" i="168"/>
  <c r="A356" i="168"/>
  <c r="J355" i="168"/>
  <c r="A355" i="168"/>
  <c r="J354" i="168"/>
  <c r="A354" i="168"/>
  <c r="J353" i="168"/>
  <c r="A353" i="168"/>
  <c r="J352" i="168"/>
  <c r="A352" i="168"/>
  <c r="J351" i="168"/>
  <c r="A351" i="168"/>
  <c r="J350" i="168"/>
  <c r="A350" i="168"/>
  <c r="J349" i="168"/>
  <c r="A349" i="168"/>
  <c r="J348" i="168"/>
  <c r="A348" i="168"/>
  <c r="J347" i="168"/>
  <c r="A347" i="168"/>
  <c r="J346" i="168"/>
  <c r="A346" i="168"/>
  <c r="J345" i="168"/>
  <c r="A345" i="168"/>
  <c r="J344" i="168"/>
  <c r="A344" i="168"/>
  <c r="J343" i="168"/>
  <c r="A343" i="168"/>
  <c r="J342" i="168"/>
  <c r="A342" i="168"/>
  <c r="J341" i="168"/>
  <c r="A341" i="168"/>
  <c r="J340" i="168"/>
  <c r="A340" i="168"/>
  <c r="J339" i="168"/>
  <c r="A339" i="168"/>
  <c r="J338" i="168"/>
  <c r="A338" i="168"/>
  <c r="J337" i="168"/>
  <c r="A337" i="168"/>
  <c r="J336" i="168"/>
  <c r="A336" i="168"/>
  <c r="J335" i="168"/>
  <c r="A335" i="168"/>
  <c r="J334" i="168"/>
  <c r="A334" i="168"/>
  <c r="J333" i="168"/>
  <c r="A333" i="168"/>
  <c r="J332" i="168"/>
  <c r="A332" i="168"/>
  <c r="J331" i="168"/>
  <c r="A331" i="168"/>
  <c r="J330" i="168"/>
  <c r="A330" i="168"/>
  <c r="J329" i="168"/>
  <c r="A329" i="168"/>
  <c r="J328" i="168"/>
  <c r="A328" i="168"/>
  <c r="J327" i="168"/>
  <c r="A327" i="168"/>
  <c r="J326" i="168"/>
  <c r="A326" i="168"/>
  <c r="J325" i="168"/>
  <c r="A325" i="168"/>
  <c r="J324" i="168"/>
  <c r="A324" i="168"/>
  <c r="J323" i="168"/>
  <c r="A323" i="168"/>
  <c r="J322" i="168"/>
  <c r="A322" i="168"/>
  <c r="J321" i="168"/>
  <c r="A321" i="168"/>
  <c r="J320" i="168"/>
  <c r="A320" i="168"/>
  <c r="J319" i="168"/>
  <c r="A319" i="168"/>
  <c r="J318" i="168"/>
  <c r="A318" i="168"/>
  <c r="J317" i="168"/>
  <c r="A317" i="168"/>
  <c r="J316" i="168"/>
  <c r="A316" i="168"/>
  <c r="J315" i="168"/>
  <c r="A315" i="168"/>
  <c r="J314" i="168"/>
  <c r="A314" i="168"/>
  <c r="J313" i="168"/>
  <c r="A313" i="168"/>
  <c r="J312" i="168"/>
  <c r="A312" i="168"/>
  <c r="J311" i="168"/>
  <c r="A311" i="168"/>
  <c r="J310" i="168"/>
  <c r="A310" i="168"/>
  <c r="J309" i="168"/>
  <c r="A309" i="168"/>
  <c r="J308" i="168"/>
  <c r="A308" i="168"/>
  <c r="J307" i="168"/>
  <c r="A307" i="168"/>
  <c r="J306" i="168"/>
  <c r="A306" i="168"/>
  <c r="J305" i="168"/>
  <c r="A305" i="168"/>
  <c r="J304" i="168"/>
  <c r="A304" i="168"/>
  <c r="J303" i="168"/>
  <c r="A303" i="168"/>
  <c r="J302" i="168"/>
  <c r="A302" i="168"/>
  <c r="J301" i="168"/>
  <c r="A301" i="168"/>
  <c r="J300" i="168"/>
  <c r="A300" i="168"/>
  <c r="J299" i="168"/>
  <c r="A299" i="168"/>
  <c r="J298" i="168"/>
  <c r="A298" i="168"/>
  <c r="J297" i="168"/>
  <c r="A297" i="168"/>
  <c r="J296" i="168"/>
  <c r="A296" i="168"/>
  <c r="J295" i="168"/>
  <c r="A295" i="168"/>
  <c r="J294" i="168"/>
  <c r="A294" i="168"/>
  <c r="J293" i="168"/>
  <c r="A293" i="168"/>
  <c r="J292" i="168"/>
  <c r="A292" i="168"/>
  <c r="J291" i="168"/>
  <c r="A291" i="168"/>
  <c r="J290" i="168"/>
  <c r="A290" i="168"/>
  <c r="J289" i="168"/>
  <c r="A289" i="168"/>
  <c r="J288" i="168"/>
  <c r="A288" i="168"/>
  <c r="J287" i="168"/>
  <c r="A287" i="168"/>
  <c r="J286" i="168"/>
  <c r="A286" i="168"/>
  <c r="J285" i="168"/>
  <c r="A285" i="168"/>
  <c r="J284" i="168"/>
  <c r="A284" i="168"/>
  <c r="J283" i="168"/>
  <c r="A283" i="168"/>
  <c r="J282" i="168"/>
  <c r="A282" i="168"/>
  <c r="J281" i="168"/>
  <c r="A281" i="168"/>
  <c r="J280" i="168"/>
  <c r="A280" i="168"/>
  <c r="J279" i="168"/>
  <c r="A279" i="168"/>
  <c r="J278" i="168"/>
  <c r="A278" i="168"/>
  <c r="J277" i="168"/>
  <c r="A277" i="168"/>
  <c r="J276" i="168"/>
  <c r="A276" i="168"/>
  <c r="J275" i="168"/>
  <c r="A275" i="168"/>
  <c r="J274" i="168"/>
  <c r="A274" i="168"/>
  <c r="J273" i="168"/>
  <c r="A273" i="168"/>
  <c r="J272" i="168"/>
  <c r="A272" i="168"/>
  <c r="J271" i="168"/>
  <c r="A271" i="168"/>
  <c r="J270" i="168"/>
  <c r="A270" i="168"/>
  <c r="J269" i="168"/>
  <c r="A269" i="168"/>
  <c r="J268" i="168"/>
  <c r="A268" i="168"/>
  <c r="J267" i="168"/>
  <c r="A267" i="168"/>
  <c r="J266" i="168"/>
  <c r="A266" i="168"/>
  <c r="J265" i="168"/>
  <c r="A265" i="168"/>
  <c r="J264" i="168"/>
  <c r="A264" i="168"/>
  <c r="J263" i="168"/>
  <c r="A263" i="168"/>
  <c r="J262" i="168"/>
  <c r="A262" i="168"/>
  <c r="J261" i="168"/>
  <c r="A261" i="168"/>
  <c r="J260" i="168"/>
  <c r="A260" i="168"/>
  <c r="J259" i="168"/>
  <c r="A259" i="168"/>
  <c r="J258" i="168"/>
  <c r="A258" i="168"/>
  <c r="J257" i="168"/>
  <c r="A257" i="168"/>
  <c r="J256" i="168"/>
  <c r="A256" i="168"/>
  <c r="J255" i="168"/>
  <c r="A255" i="168"/>
  <c r="J254" i="168"/>
  <c r="A254" i="168"/>
  <c r="J253" i="168"/>
  <c r="A253" i="168"/>
  <c r="J252" i="168"/>
  <c r="A252" i="168"/>
  <c r="J251" i="168"/>
  <c r="A251" i="168"/>
  <c r="J250" i="168"/>
  <c r="A250" i="168"/>
  <c r="J249" i="168"/>
  <c r="A249" i="168"/>
  <c r="J248" i="168"/>
  <c r="A248" i="168"/>
  <c r="J247" i="168"/>
  <c r="A247" i="168"/>
  <c r="J246" i="168"/>
  <c r="A246" i="168"/>
  <c r="J245" i="168"/>
  <c r="A245" i="168"/>
  <c r="J244" i="168"/>
  <c r="A244" i="168"/>
  <c r="J243" i="168"/>
  <c r="A243" i="168"/>
  <c r="J242" i="168"/>
  <c r="A242" i="168"/>
  <c r="J241" i="168"/>
  <c r="A241" i="168"/>
  <c r="J240" i="168"/>
  <c r="A240" i="168"/>
  <c r="J239" i="168"/>
  <c r="A239" i="168"/>
  <c r="J238" i="168"/>
  <c r="A238" i="168"/>
  <c r="J237" i="168"/>
  <c r="A237" i="168"/>
  <c r="J236" i="168"/>
  <c r="A236" i="168"/>
  <c r="J235" i="168"/>
  <c r="A235" i="168"/>
  <c r="J234" i="168"/>
  <c r="A234" i="168"/>
  <c r="J233" i="168"/>
  <c r="A233" i="168"/>
  <c r="J232" i="168"/>
  <c r="A232" i="168"/>
  <c r="J231" i="168"/>
  <c r="A231" i="168"/>
  <c r="J230" i="168"/>
  <c r="A230" i="168"/>
  <c r="J229" i="168"/>
  <c r="A229" i="168"/>
  <c r="J228" i="168"/>
  <c r="A228" i="168"/>
  <c r="J227" i="168"/>
  <c r="A227" i="168"/>
  <c r="J226" i="168"/>
  <c r="A226" i="168"/>
  <c r="J225" i="168"/>
  <c r="A225" i="168"/>
  <c r="J224" i="168"/>
  <c r="A224" i="168"/>
  <c r="J223" i="168"/>
  <c r="A223" i="168"/>
  <c r="J222" i="168"/>
  <c r="A222" i="168"/>
  <c r="J221" i="168"/>
  <c r="A221" i="168"/>
  <c r="J220" i="168"/>
  <c r="A220" i="168"/>
  <c r="J219" i="168"/>
  <c r="A219" i="168"/>
  <c r="J218" i="168"/>
  <c r="A218" i="168"/>
  <c r="J217" i="168"/>
  <c r="A217" i="168"/>
  <c r="J216" i="168"/>
  <c r="A216" i="168"/>
  <c r="J215" i="168"/>
  <c r="A215" i="168"/>
  <c r="J214" i="168"/>
  <c r="A214" i="168"/>
  <c r="J213" i="168"/>
  <c r="A213" i="168"/>
  <c r="J212" i="168"/>
  <c r="A212" i="168"/>
  <c r="J211" i="168"/>
  <c r="A211" i="168"/>
  <c r="J210" i="168"/>
  <c r="A210" i="168"/>
  <c r="J209" i="168"/>
  <c r="A209" i="168"/>
  <c r="J208" i="168"/>
  <c r="A208" i="168"/>
  <c r="J207" i="168"/>
  <c r="A207" i="168"/>
  <c r="J206" i="168"/>
  <c r="A206" i="168"/>
  <c r="J205" i="168"/>
  <c r="A205" i="168"/>
  <c r="J204" i="168"/>
  <c r="A204" i="168"/>
  <c r="J203" i="168"/>
  <c r="A203" i="168"/>
  <c r="J202" i="168"/>
  <c r="A202" i="168"/>
  <c r="J201" i="168"/>
  <c r="A201" i="168"/>
  <c r="J200" i="168"/>
  <c r="A200" i="168"/>
  <c r="J199" i="168"/>
  <c r="A199" i="168"/>
  <c r="J198" i="168"/>
  <c r="A198" i="168"/>
  <c r="J197" i="168"/>
  <c r="A197" i="168"/>
  <c r="J196" i="168"/>
  <c r="A196" i="168"/>
  <c r="J195" i="168"/>
  <c r="A195" i="168"/>
  <c r="J194" i="168"/>
  <c r="A194" i="168"/>
  <c r="J193" i="168"/>
  <c r="A193" i="168"/>
  <c r="J192" i="168"/>
  <c r="A192" i="168"/>
  <c r="J191" i="168"/>
  <c r="A191" i="168"/>
  <c r="J190" i="168"/>
  <c r="A190" i="168"/>
  <c r="J189" i="168"/>
  <c r="A189" i="168"/>
  <c r="J188" i="168"/>
  <c r="A188" i="168"/>
  <c r="J187" i="168"/>
  <c r="A187" i="168"/>
  <c r="J186" i="168"/>
  <c r="A186" i="168"/>
  <c r="J185" i="168"/>
  <c r="A185" i="168"/>
  <c r="J184" i="168"/>
  <c r="A184" i="168"/>
  <c r="J183" i="168"/>
  <c r="A183" i="168"/>
  <c r="J182" i="168"/>
  <c r="A182" i="168"/>
  <c r="J181" i="168"/>
  <c r="A181" i="168"/>
  <c r="J180" i="168"/>
  <c r="A180" i="168"/>
  <c r="J179" i="168"/>
  <c r="A179" i="168"/>
  <c r="J178" i="168"/>
  <c r="A178" i="168"/>
  <c r="J177" i="168"/>
  <c r="A177" i="168"/>
  <c r="J176" i="168"/>
  <c r="A176" i="168"/>
  <c r="J175" i="168"/>
  <c r="A175" i="168"/>
  <c r="J174" i="168"/>
  <c r="A174" i="168"/>
  <c r="J173" i="168"/>
  <c r="A173" i="168"/>
  <c r="J172" i="168"/>
  <c r="A172" i="168"/>
  <c r="J171" i="168"/>
  <c r="A171" i="168"/>
  <c r="J170" i="168"/>
  <c r="A170" i="168"/>
  <c r="J169" i="168"/>
  <c r="A169" i="168"/>
  <c r="J168" i="168"/>
  <c r="A168" i="168"/>
  <c r="J167" i="168"/>
  <c r="A167" i="168"/>
  <c r="J166" i="168"/>
  <c r="A166" i="168"/>
  <c r="J165" i="168"/>
  <c r="A165" i="168"/>
  <c r="J164" i="168"/>
  <c r="A164" i="168"/>
  <c r="J163" i="168"/>
  <c r="A163" i="168"/>
  <c r="J162" i="168"/>
  <c r="A162" i="168"/>
  <c r="J161" i="168"/>
  <c r="A161" i="168"/>
  <c r="J160" i="168"/>
  <c r="A160" i="168"/>
  <c r="J159" i="168"/>
  <c r="A159" i="168"/>
  <c r="J158" i="168"/>
  <c r="A158" i="168"/>
  <c r="J157" i="168"/>
  <c r="A157" i="168"/>
  <c r="J156" i="168"/>
  <c r="A156" i="168"/>
  <c r="J155" i="168"/>
  <c r="A155" i="168"/>
  <c r="J154" i="168"/>
  <c r="A154" i="168"/>
  <c r="J153" i="168"/>
  <c r="A153" i="168"/>
  <c r="J152" i="168"/>
  <c r="A152" i="168"/>
  <c r="J151" i="168"/>
  <c r="A151" i="168"/>
  <c r="J150" i="168"/>
  <c r="A150" i="168"/>
  <c r="J149" i="168"/>
  <c r="A149" i="168"/>
  <c r="J148" i="168"/>
  <c r="A148" i="168"/>
  <c r="J147" i="168"/>
  <c r="A147" i="168"/>
  <c r="J146" i="168"/>
  <c r="A146" i="168"/>
  <c r="J145" i="168"/>
  <c r="A145" i="168"/>
  <c r="J144" i="168"/>
  <c r="A144" i="168"/>
  <c r="J143" i="168"/>
  <c r="A143" i="168"/>
  <c r="J142" i="168"/>
  <c r="A142" i="168"/>
  <c r="J141" i="168"/>
  <c r="A141" i="168"/>
  <c r="J140" i="168"/>
  <c r="A140" i="168"/>
  <c r="J139" i="168"/>
  <c r="A139" i="168"/>
  <c r="J138" i="168"/>
  <c r="A138" i="168"/>
  <c r="J137" i="168"/>
  <c r="A137" i="168"/>
  <c r="J136" i="168"/>
  <c r="A136" i="168"/>
  <c r="J135" i="168"/>
  <c r="A135" i="168"/>
  <c r="J134" i="168"/>
  <c r="A134" i="168"/>
  <c r="J133" i="168"/>
  <c r="A133" i="168"/>
  <c r="J132" i="168"/>
  <c r="A132" i="168"/>
  <c r="J131" i="168"/>
  <c r="A131" i="168"/>
  <c r="J130" i="168"/>
  <c r="A130" i="168"/>
  <c r="J129" i="168"/>
  <c r="A129" i="168"/>
  <c r="J128" i="168"/>
  <c r="A128" i="168"/>
  <c r="J127" i="168"/>
  <c r="A127" i="168"/>
  <c r="J126" i="168"/>
  <c r="A126" i="168"/>
  <c r="J125" i="168"/>
  <c r="A125" i="168"/>
  <c r="J124" i="168"/>
  <c r="A124" i="168"/>
  <c r="J123" i="168"/>
  <c r="A123" i="168"/>
  <c r="J122" i="168"/>
  <c r="A122" i="168"/>
  <c r="J121" i="168"/>
  <c r="A121" i="168"/>
  <c r="J120" i="168"/>
  <c r="A120" i="168"/>
  <c r="J119" i="168"/>
  <c r="A119" i="168"/>
  <c r="J118" i="168"/>
  <c r="A118" i="168"/>
  <c r="J117" i="168"/>
  <c r="A117" i="168"/>
  <c r="J116" i="168"/>
  <c r="A116" i="168"/>
  <c r="J115" i="168"/>
  <c r="A115" i="168"/>
  <c r="J114" i="168"/>
  <c r="A114" i="168"/>
  <c r="J113" i="168"/>
  <c r="A113" i="168"/>
  <c r="J112" i="168"/>
  <c r="A112" i="168"/>
  <c r="J111" i="168"/>
  <c r="A111" i="168"/>
  <c r="J110" i="168"/>
  <c r="A110" i="168"/>
  <c r="J109" i="168"/>
  <c r="A109" i="168"/>
  <c r="J108" i="168"/>
  <c r="A108" i="168"/>
  <c r="J107" i="168"/>
  <c r="A107" i="168"/>
  <c r="J106" i="168"/>
  <c r="A106" i="168"/>
  <c r="J105" i="168"/>
  <c r="A105" i="168"/>
  <c r="J104" i="168"/>
  <c r="A104" i="168"/>
  <c r="J103" i="168"/>
  <c r="A103" i="168"/>
  <c r="J102" i="168"/>
  <c r="A102" i="168"/>
  <c r="J101" i="168"/>
  <c r="A101" i="168"/>
  <c r="J100" i="168"/>
  <c r="A100" i="168"/>
  <c r="J99" i="168"/>
  <c r="A99" i="168"/>
  <c r="J98" i="168"/>
  <c r="A98" i="168"/>
  <c r="J97" i="168"/>
  <c r="A97" i="168"/>
  <c r="J96" i="168"/>
  <c r="A96" i="168"/>
  <c r="J95" i="168"/>
  <c r="A95" i="168"/>
  <c r="J94" i="168"/>
  <c r="A94" i="168"/>
  <c r="J93" i="168"/>
  <c r="A93" i="168"/>
  <c r="J92" i="168"/>
  <c r="A92" i="168"/>
  <c r="J91" i="168"/>
  <c r="A91" i="168"/>
  <c r="J90" i="168"/>
  <c r="A90" i="168"/>
  <c r="J89" i="168"/>
  <c r="A89" i="168"/>
  <c r="J88" i="168"/>
  <c r="A88" i="168"/>
  <c r="J87" i="168"/>
  <c r="A87" i="168"/>
  <c r="J86" i="168"/>
  <c r="A86" i="168"/>
  <c r="J85" i="168"/>
  <c r="A85" i="168"/>
  <c r="J84" i="168"/>
  <c r="A84" i="168"/>
  <c r="J83" i="168"/>
  <c r="A83" i="168"/>
  <c r="J82" i="168"/>
  <c r="A82" i="168"/>
  <c r="J81" i="168"/>
  <c r="A81" i="168"/>
  <c r="J80" i="168"/>
  <c r="A80" i="168"/>
  <c r="J79" i="168"/>
  <c r="A79" i="168"/>
  <c r="J78" i="168"/>
  <c r="A78" i="168"/>
  <c r="J77" i="168"/>
  <c r="A77" i="168"/>
  <c r="J76" i="168"/>
  <c r="A76" i="168"/>
  <c r="J75" i="168"/>
  <c r="A75" i="168"/>
  <c r="J74" i="168"/>
  <c r="A74" i="168"/>
  <c r="J73" i="168"/>
  <c r="A73" i="168"/>
  <c r="J72" i="168"/>
  <c r="A72" i="168"/>
  <c r="J71" i="168"/>
  <c r="A71" i="168"/>
  <c r="J70" i="168"/>
  <c r="A70" i="168"/>
  <c r="J69" i="168"/>
  <c r="A69" i="168"/>
  <c r="J68" i="168"/>
  <c r="A68" i="168"/>
  <c r="J67" i="168"/>
  <c r="A67" i="168"/>
  <c r="J66" i="168"/>
  <c r="A66" i="168"/>
  <c r="J65" i="168"/>
  <c r="A65" i="168"/>
  <c r="J64" i="168"/>
  <c r="A64" i="168"/>
  <c r="J63" i="168"/>
  <c r="A63" i="168"/>
  <c r="J62" i="168"/>
  <c r="A62" i="168"/>
  <c r="J61" i="168"/>
  <c r="A61" i="168"/>
  <c r="J60" i="168"/>
  <c r="A60" i="168"/>
  <c r="J59" i="168"/>
  <c r="A59" i="168"/>
  <c r="J58" i="168"/>
  <c r="A58" i="168"/>
  <c r="J57" i="168"/>
  <c r="A57" i="168"/>
  <c r="J56" i="168"/>
  <c r="A56" i="168"/>
  <c r="J55" i="168"/>
  <c r="A55" i="168"/>
  <c r="J54" i="168"/>
  <c r="A54" i="168"/>
  <c r="J53" i="168"/>
  <c r="A53" i="168"/>
  <c r="J52" i="168"/>
  <c r="A52" i="168"/>
  <c r="J51" i="168"/>
  <c r="A51" i="168"/>
  <c r="J50" i="168"/>
  <c r="A50" i="168"/>
  <c r="J49" i="168"/>
  <c r="A49" i="168"/>
  <c r="J48" i="168"/>
  <c r="A48" i="168"/>
  <c r="J47" i="168"/>
  <c r="A47" i="168"/>
  <c r="J46" i="168"/>
  <c r="A46" i="168"/>
  <c r="J45" i="168"/>
  <c r="A45" i="168"/>
  <c r="J44" i="168"/>
  <c r="A44" i="168"/>
  <c r="J43" i="168"/>
  <c r="A43" i="168"/>
  <c r="J42" i="168"/>
  <c r="A42" i="168"/>
  <c r="J41" i="168"/>
  <c r="A41" i="168"/>
  <c r="J40" i="168"/>
  <c r="A40" i="168"/>
  <c r="J39" i="168"/>
  <c r="A39" i="168"/>
  <c r="J38" i="168"/>
  <c r="A38" i="168"/>
  <c r="J37" i="168"/>
  <c r="A37" i="168"/>
  <c r="J36" i="168"/>
  <c r="A36" i="168"/>
  <c r="J35" i="168"/>
  <c r="A35" i="168"/>
  <c r="J34" i="168"/>
  <c r="A34" i="168"/>
  <c r="J33" i="168"/>
  <c r="A33" i="168"/>
  <c r="J32" i="168"/>
  <c r="A32" i="168"/>
  <c r="J31" i="168"/>
  <c r="A31" i="168"/>
  <c r="J30" i="168"/>
  <c r="A30" i="168"/>
  <c r="J29" i="168"/>
  <c r="A29" i="168"/>
  <c r="J28" i="168"/>
  <c r="A28" i="168"/>
  <c r="J27" i="168"/>
  <c r="A27" i="168"/>
  <c r="J26" i="168"/>
  <c r="A26" i="168"/>
  <c r="J25" i="168"/>
  <c r="A25" i="168"/>
  <c r="J24" i="168"/>
  <c r="A24" i="168"/>
  <c r="J23" i="168"/>
  <c r="A23" i="168"/>
  <c r="J22" i="168"/>
  <c r="A22" i="168"/>
  <c r="J21" i="168"/>
  <c r="A21" i="168"/>
  <c r="J20" i="168"/>
  <c r="A20" i="168"/>
  <c r="J19" i="168"/>
  <c r="A19" i="168"/>
  <c r="J18" i="168"/>
  <c r="A18" i="168"/>
  <c r="J17" i="168"/>
  <c r="A17" i="168"/>
  <c r="J16" i="168"/>
  <c r="A16" i="168"/>
  <c r="J15" i="168"/>
  <c r="A15" i="168"/>
  <c r="J14" i="168"/>
  <c r="A14" i="168"/>
  <c r="J13" i="168"/>
  <c r="A13" i="168"/>
  <c r="J12" i="168"/>
  <c r="A12" i="168"/>
  <c r="J11" i="168"/>
  <c r="A11" i="168"/>
  <c r="J10" i="168"/>
  <c r="A10" i="168"/>
  <c r="J9" i="168"/>
  <c r="A9" i="168"/>
  <c r="J8" i="168"/>
  <c r="A8" i="168"/>
  <c r="J7" i="168"/>
  <c r="A7" i="168"/>
  <c r="J6" i="168"/>
  <c r="A6" i="168"/>
  <c r="J5" i="168"/>
  <c r="A5" i="168"/>
  <c r="J4" i="168"/>
  <c r="A4" i="168"/>
  <c r="J3" i="168"/>
  <c r="A3" i="168"/>
  <c r="J2" i="168"/>
  <c r="A2" i="168"/>
  <c r="AG24" i="1" l="1"/>
  <c r="AB24" i="1" s="1"/>
  <c r="J131" i="1"/>
  <c r="I131" i="1"/>
  <c r="J122" i="1"/>
  <c r="I122" i="1"/>
  <c r="J114" i="1"/>
  <c r="I114" i="1"/>
  <c r="J105" i="1"/>
  <c r="I105" i="1"/>
  <c r="J97" i="1"/>
  <c r="I97" i="1"/>
  <c r="J89" i="1"/>
  <c r="I89" i="1"/>
  <c r="J81" i="1"/>
  <c r="I81" i="1"/>
  <c r="J71" i="1"/>
  <c r="I71" i="1"/>
  <c r="J63" i="1"/>
  <c r="I63" i="1"/>
  <c r="J55" i="1"/>
  <c r="I55" i="1"/>
  <c r="J47" i="1"/>
  <c r="I47" i="1"/>
  <c r="J39" i="1"/>
  <c r="I39" i="1"/>
  <c r="J31" i="1"/>
  <c r="I31" i="1"/>
  <c r="J22" i="1"/>
  <c r="I22" i="1"/>
  <c r="J14" i="1"/>
  <c r="I14" i="1"/>
  <c r="J113" i="1"/>
  <c r="I113" i="1"/>
  <c r="J388" i="1"/>
  <c r="I388" i="1"/>
  <c r="J364" i="1"/>
  <c r="I364" i="1"/>
  <c r="J348" i="1"/>
  <c r="I348" i="1"/>
  <c r="I332" i="1"/>
  <c r="J332" i="1"/>
  <c r="I316" i="1"/>
  <c r="J316" i="1"/>
  <c r="I308" i="1"/>
  <c r="J308" i="1"/>
  <c r="J300" i="1"/>
  <c r="I300" i="1"/>
  <c r="J292" i="1"/>
  <c r="I292" i="1"/>
  <c r="J284" i="1"/>
  <c r="I284" i="1"/>
  <c r="J275" i="1"/>
  <c r="I275" i="1"/>
  <c r="J267" i="1"/>
  <c r="I267" i="1"/>
  <c r="J259" i="1"/>
  <c r="I259" i="1"/>
  <c r="J251" i="1"/>
  <c r="I251" i="1"/>
  <c r="J243" i="1"/>
  <c r="I243" i="1"/>
  <c r="J235" i="1"/>
  <c r="I235" i="1"/>
  <c r="J227" i="1"/>
  <c r="I227" i="1"/>
  <c r="J219" i="1"/>
  <c r="I219" i="1"/>
  <c r="J211" i="1"/>
  <c r="I211" i="1"/>
  <c r="J203" i="1"/>
  <c r="I203" i="1"/>
  <c r="J195" i="1"/>
  <c r="I195" i="1"/>
  <c r="J187" i="1"/>
  <c r="I187" i="1"/>
  <c r="J179" i="1"/>
  <c r="I179" i="1"/>
  <c r="J139" i="1"/>
  <c r="I139" i="1"/>
  <c r="J379" i="1"/>
  <c r="I379" i="1"/>
  <c r="J371" i="1"/>
  <c r="I371" i="1"/>
  <c r="J363" i="1"/>
  <c r="I363" i="1"/>
  <c r="J355" i="1"/>
  <c r="I355" i="1"/>
  <c r="J347" i="1"/>
  <c r="I347" i="1"/>
  <c r="J339" i="1"/>
  <c r="I339" i="1"/>
  <c r="J331" i="1"/>
  <c r="I331" i="1"/>
  <c r="J323" i="1"/>
  <c r="I323" i="1"/>
  <c r="J315" i="1"/>
  <c r="I315" i="1"/>
  <c r="J307" i="1"/>
  <c r="I307" i="1"/>
  <c r="J299" i="1"/>
  <c r="I299" i="1"/>
  <c r="J291" i="1"/>
  <c r="I291" i="1"/>
  <c r="J283" i="1"/>
  <c r="I283" i="1"/>
  <c r="J274" i="1"/>
  <c r="I274" i="1"/>
  <c r="J266" i="1"/>
  <c r="I266" i="1"/>
  <c r="J258" i="1"/>
  <c r="I258" i="1"/>
  <c r="J250" i="1"/>
  <c r="I250" i="1"/>
  <c r="J242" i="1"/>
  <c r="I242" i="1"/>
  <c r="J234" i="1"/>
  <c r="I234" i="1"/>
  <c r="J226" i="1"/>
  <c r="I226" i="1"/>
  <c r="J218" i="1"/>
  <c r="I218" i="1"/>
  <c r="J210" i="1"/>
  <c r="I210" i="1"/>
  <c r="J202" i="1"/>
  <c r="I202" i="1"/>
  <c r="J194" i="1"/>
  <c r="I194" i="1"/>
  <c r="J186" i="1"/>
  <c r="I186" i="1"/>
  <c r="J178" i="1"/>
  <c r="I178" i="1"/>
  <c r="J170" i="1"/>
  <c r="I170" i="1"/>
  <c r="J162" i="1"/>
  <c r="I162" i="1"/>
  <c r="J154" i="1"/>
  <c r="I154" i="1"/>
  <c r="J146" i="1"/>
  <c r="I146" i="1"/>
  <c r="J138" i="1"/>
  <c r="I138" i="1"/>
  <c r="J130" i="1"/>
  <c r="I130" i="1"/>
  <c r="J121" i="1"/>
  <c r="I121" i="1"/>
  <c r="I112" i="1"/>
  <c r="J112" i="1"/>
  <c r="I104" i="1"/>
  <c r="J104" i="1"/>
  <c r="I96" i="1"/>
  <c r="J96" i="1"/>
  <c r="I88" i="1"/>
  <c r="J88" i="1"/>
  <c r="I80" i="1"/>
  <c r="J80" i="1"/>
  <c r="J70" i="1"/>
  <c r="I70" i="1"/>
  <c r="J62" i="1"/>
  <c r="I62" i="1"/>
  <c r="J54" i="1"/>
  <c r="I54" i="1"/>
  <c r="I46" i="1"/>
  <c r="J46" i="1"/>
  <c r="J38" i="1"/>
  <c r="I38" i="1"/>
  <c r="J30" i="1"/>
  <c r="I30" i="1"/>
  <c r="J21" i="1"/>
  <c r="I21" i="1"/>
  <c r="J13" i="1"/>
  <c r="I13" i="1"/>
  <c r="J137" i="1"/>
  <c r="I137" i="1"/>
  <c r="J129" i="1"/>
  <c r="I129" i="1"/>
  <c r="I120" i="1"/>
  <c r="J120" i="1"/>
  <c r="J111" i="1"/>
  <c r="I111" i="1"/>
  <c r="J103" i="1"/>
  <c r="I103" i="1"/>
  <c r="J95" i="1"/>
  <c r="I95" i="1"/>
  <c r="J87" i="1"/>
  <c r="I87" i="1"/>
  <c r="J78" i="1"/>
  <c r="I78" i="1"/>
  <c r="J69" i="1"/>
  <c r="I69" i="1"/>
  <c r="J61" i="1"/>
  <c r="I61" i="1"/>
  <c r="J53" i="1"/>
  <c r="I53" i="1"/>
  <c r="J45" i="1"/>
  <c r="I45" i="1"/>
  <c r="J37" i="1"/>
  <c r="I37" i="1"/>
  <c r="J29" i="1"/>
  <c r="I29" i="1"/>
  <c r="J20" i="1"/>
  <c r="I20" i="1"/>
  <c r="J12" i="1"/>
  <c r="I12" i="1"/>
  <c r="J171" i="1"/>
  <c r="I171" i="1"/>
  <c r="J370" i="1"/>
  <c r="I370" i="1"/>
  <c r="J338" i="1"/>
  <c r="I338" i="1"/>
  <c r="J306" i="1"/>
  <c r="I306" i="1"/>
  <c r="J273" i="1"/>
  <c r="I273" i="1"/>
  <c r="J257" i="1"/>
  <c r="I257" i="1"/>
  <c r="J241" i="1"/>
  <c r="I241" i="1"/>
  <c r="J225" i="1"/>
  <c r="I225" i="1"/>
  <c r="J217" i="1"/>
  <c r="I217" i="1"/>
  <c r="J201" i="1"/>
  <c r="I201" i="1"/>
  <c r="J185" i="1"/>
  <c r="I185" i="1"/>
  <c r="J145" i="1"/>
  <c r="I145" i="1"/>
  <c r="J393" i="1"/>
  <c r="I393" i="1"/>
  <c r="J385" i="1"/>
  <c r="I385" i="1"/>
  <c r="J377" i="1"/>
  <c r="I377" i="1"/>
  <c r="J369" i="1"/>
  <c r="I369" i="1"/>
  <c r="J361" i="1"/>
  <c r="I361" i="1"/>
  <c r="J353" i="1"/>
  <c r="I353" i="1"/>
  <c r="J345" i="1"/>
  <c r="I345" i="1"/>
  <c r="J337" i="1"/>
  <c r="I337" i="1"/>
  <c r="J329" i="1"/>
  <c r="I329" i="1"/>
  <c r="J321" i="1"/>
  <c r="I321" i="1"/>
  <c r="J313" i="1"/>
  <c r="I313" i="1"/>
  <c r="J305" i="1"/>
  <c r="I305" i="1"/>
  <c r="J297" i="1"/>
  <c r="I297" i="1"/>
  <c r="J289" i="1"/>
  <c r="I289" i="1"/>
  <c r="I280" i="1"/>
  <c r="J280" i="1"/>
  <c r="I272" i="1"/>
  <c r="J272" i="1"/>
  <c r="J264" i="1"/>
  <c r="I264" i="1"/>
  <c r="J256" i="1"/>
  <c r="I256" i="1"/>
  <c r="I248" i="1"/>
  <c r="J248" i="1"/>
  <c r="J240" i="1"/>
  <c r="I240" i="1"/>
  <c r="J232" i="1"/>
  <c r="I232" i="1"/>
  <c r="I224" i="1"/>
  <c r="J224" i="1"/>
  <c r="J216" i="1"/>
  <c r="I216" i="1"/>
  <c r="I208" i="1"/>
  <c r="J208" i="1"/>
  <c r="J200" i="1"/>
  <c r="I200" i="1"/>
  <c r="J192" i="1"/>
  <c r="I192" i="1"/>
  <c r="I184" i="1"/>
  <c r="J184" i="1"/>
  <c r="J176" i="1"/>
  <c r="I176" i="1"/>
  <c r="J168" i="1"/>
  <c r="I168" i="1"/>
  <c r="I160" i="1"/>
  <c r="J160" i="1"/>
  <c r="I152" i="1"/>
  <c r="J152" i="1"/>
  <c r="J136" i="1"/>
  <c r="I136" i="1"/>
  <c r="J127" i="1"/>
  <c r="I127" i="1"/>
  <c r="J119" i="1"/>
  <c r="I119" i="1"/>
  <c r="J110" i="1"/>
  <c r="I110" i="1"/>
  <c r="I102" i="1"/>
  <c r="J102" i="1"/>
  <c r="I94" i="1"/>
  <c r="J94" i="1"/>
  <c r="I86" i="1"/>
  <c r="J86" i="1"/>
  <c r="J77" i="1"/>
  <c r="I77" i="1"/>
  <c r="J68" i="1"/>
  <c r="I68" i="1"/>
  <c r="J60" i="1"/>
  <c r="I60" i="1"/>
  <c r="J52" i="1"/>
  <c r="I52" i="1"/>
  <c r="J44" i="1"/>
  <c r="I44" i="1"/>
  <c r="J36" i="1"/>
  <c r="I36" i="1"/>
  <c r="J28" i="1"/>
  <c r="I28" i="1"/>
  <c r="J19" i="1"/>
  <c r="I19" i="1"/>
  <c r="J11" i="1"/>
  <c r="I11" i="1"/>
  <c r="J163" i="1"/>
  <c r="I163" i="1"/>
  <c r="J378" i="1"/>
  <c r="I378" i="1"/>
  <c r="J346" i="1"/>
  <c r="I346" i="1"/>
  <c r="J314" i="1"/>
  <c r="I314" i="1"/>
  <c r="J298" i="1"/>
  <c r="I298" i="1"/>
  <c r="J290" i="1"/>
  <c r="I290" i="1"/>
  <c r="J281" i="1"/>
  <c r="I281" i="1"/>
  <c r="J265" i="1"/>
  <c r="I265" i="1"/>
  <c r="J249" i="1"/>
  <c r="I249" i="1"/>
  <c r="J233" i="1"/>
  <c r="I233" i="1"/>
  <c r="J209" i="1"/>
  <c r="I209" i="1"/>
  <c r="J193" i="1"/>
  <c r="I193" i="1"/>
  <c r="J177" i="1"/>
  <c r="I177" i="1"/>
  <c r="J153" i="1"/>
  <c r="I153" i="1"/>
  <c r="I144" i="1"/>
  <c r="J144" i="1"/>
  <c r="J392" i="1"/>
  <c r="I392" i="1"/>
  <c r="J384" i="1"/>
  <c r="I384" i="1"/>
  <c r="J376" i="1"/>
  <c r="I376" i="1"/>
  <c r="J368" i="1"/>
  <c r="I368" i="1"/>
  <c r="J360" i="1"/>
  <c r="I360" i="1"/>
  <c r="J352" i="1"/>
  <c r="I352" i="1"/>
  <c r="J344" i="1"/>
  <c r="I344" i="1"/>
  <c r="J336" i="1"/>
  <c r="I336" i="1"/>
  <c r="J328" i="1"/>
  <c r="I328" i="1"/>
  <c r="J320" i="1"/>
  <c r="I320" i="1"/>
  <c r="J312" i="1"/>
  <c r="I312" i="1"/>
  <c r="J304" i="1"/>
  <c r="I304" i="1"/>
  <c r="J296" i="1"/>
  <c r="I296" i="1"/>
  <c r="I288" i="1"/>
  <c r="J288" i="1"/>
  <c r="J279" i="1"/>
  <c r="I279" i="1"/>
  <c r="J271" i="1"/>
  <c r="I271" i="1"/>
  <c r="J263" i="1"/>
  <c r="I263" i="1"/>
  <c r="J255" i="1"/>
  <c r="I255" i="1"/>
  <c r="J247" i="1"/>
  <c r="I247" i="1"/>
  <c r="J239" i="1"/>
  <c r="I239" i="1"/>
  <c r="J231" i="1"/>
  <c r="I231" i="1"/>
  <c r="J223" i="1"/>
  <c r="I223" i="1"/>
  <c r="J215" i="1"/>
  <c r="I215" i="1"/>
  <c r="J207" i="1"/>
  <c r="I207" i="1"/>
  <c r="J199" i="1"/>
  <c r="I199" i="1"/>
  <c r="J191" i="1"/>
  <c r="I191" i="1"/>
  <c r="J183" i="1"/>
  <c r="I183" i="1"/>
  <c r="J175" i="1"/>
  <c r="I175" i="1"/>
  <c r="J167" i="1"/>
  <c r="I167" i="1"/>
  <c r="J159" i="1"/>
  <c r="I159" i="1"/>
  <c r="J151" i="1"/>
  <c r="I151" i="1"/>
  <c r="J143" i="1"/>
  <c r="I143" i="1"/>
  <c r="J135" i="1"/>
  <c r="I135" i="1"/>
  <c r="I126" i="1"/>
  <c r="J126" i="1"/>
  <c r="I118" i="1"/>
  <c r="J118" i="1"/>
  <c r="J109" i="1"/>
  <c r="I109" i="1"/>
  <c r="J101" i="1"/>
  <c r="I101" i="1"/>
  <c r="J93" i="1"/>
  <c r="I93" i="1"/>
  <c r="J85" i="1"/>
  <c r="I85" i="1"/>
  <c r="J75" i="1"/>
  <c r="I75" i="1"/>
  <c r="J67" i="1"/>
  <c r="I67" i="1"/>
  <c r="J59" i="1"/>
  <c r="I59" i="1"/>
  <c r="J51" i="1"/>
  <c r="I51" i="1"/>
  <c r="J43" i="1"/>
  <c r="I43" i="1"/>
  <c r="J35" i="1"/>
  <c r="I35" i="1"/>
  <c r="J27" i="1"/>
  <c r="I27" i="1"/>
  <c r="J18" i="1"/>
  <c r="I18" i="1"/>
  <c r="J10" i="1"/>
  <c r="I10" i="1"/>
  <c r="I134" i="1"/>
  <c r="J134" i="1"/>
  <c r="J125" i="1"/>
  <c r="I125" i="1"/>
  <c r="J117" i="1"/>
  <c r="I117" i="1"/>
  <c r="J108" i="1"/>
  <c r="I108" i="1"/>
  <c r="J100" i="1"/>
  <c r="I100" i="1"/>
  <c r="J92" i="1"/>
  <c r="I92" i="1"/>
  <c r="J84" i="1"/>
  <c r="I84" i="1"/>
  <c r="J74" i="1"/>
  <c r="I74" i="1"/>
  <c r="J66" i="1"/>
  <c r="I66" i="1"/>
  <c r="J58" i="1"/>
  <c r="I58" i="1"/>
  <c r="J50" i="1"/>
  <c r="I50" i="1"/>
  <c r="J42" i="1"/>
  <c r="I42" i="1"/>
  <c r="J34" i="1"/>
  <c r="I34" i="1"/>
  <c r="J26" i="1"/>
  <c r="I26" i="1"/>
  <c r="J17" i="1"/>
  <c r="I17" i="1"/>
  <c r="J9" i="1"/>
  <c r="I9" i="1"/>
  <c r="I380" i="1"/>
  <c r="J380" i="1"/>
  <c r="I356" i="1"/>
  <c r="J356" i="1"/>
  <c r="J324" i="1"/>
  <c r="I324" i="1"/>
  <c r="J147" i="1"/>
  <c r="I147" i="1"/>
  <c r="J395" i="1"/>
  <c r="I395" i="1"/>
  <c r="J394" i="1"/>
  <c r="I394" i="1"/>
  <c r="J362" i="1"/>
  <c r="I362" i="1"/>
  <c r="J322" i="1"/>
  <c r="I322" i="1"/>
  <c r="J161" i="1"/>
  <c r="I161" i="1"/>
  <c r="J6" i="1"/>
  <c r="I6" i="1"/>
  <c r="J391" i="1"/>
  <c r="I391" i="1"/>
  <c r="J367" i="1"/>
  <c r="I367" i="1"/>
  <c r="J351" i="1"/>
  <c r="I351" i="1"/>
  <c r="J335" i="1"/>
  <c r="I335" i="1"/>
  <c r="J327" i="1"/>
  <c r="I327" i="1"/>
  <c r="J311" i="1"/>
  <c r="I311" i="1"/>
  <c r="J287" i="1"/>
  <c r="I287" i="1"/>
  <c r="J270" i="1"/>
  <c r="I270" i="1"/>
  <c r="I254" i="1"/>
  <c r="J254" i="1"/>
  <c r="J238" i="1"/>
  <c r="I238" i="1"/>
  <c r="I230" i="1"/>
  <c r="J230" i="1"/>
  <c r="J214" i="1"/>
  <c r="I214" i="1"/>
  <c r="I198" i="1"/>
  <c r="J198" i="1"/>
  <c r="J174" i="1"/>
  <c r="I174" i="1"/>
  <c r="I158" i="1"/>
  <c r="J158" i="1"/>
  <c r="J150" i="1"/>
  <c r="I150" i="1"/>
  <c r="I398" i="1"/>
  <c r="J398" i="1"/>
  <c r="J390" i="1"/>
  <c r="I390" i="1"/>
  <c r="J382" i="1"/>
  <c r="I382" i="1"/>
  <c r="I374" i="1"/>
  <c r="J374" i="1"/>
  <c r="J366" i="1"/>
  <c r="I366" i="1"/>
  <c r="I358" i="1"/>
  <c r="J358" i="1"/>
  <c r="J350" i="1"/>
  <c r="I350" i="1"/>
  <c r="J342" i="1"/>
  <c r="I342" i="1"/>
  <c r="I334" i="1"/>
  <c r="J334" i="1"/>
  <c r="J326" i="1"/>
  <c r="I326" i="1"/>
  <c r="J318" i="1"/>
  <c r="I318" i="1"/>
  <c r="I310" i="1"/>
  <c r="J310" i="1"/>
  <c r="J302" i="1"/>
  <c r="I302" i="1"/>
  <c r="J294" i="1"/>
  <c r="I294" i="1"/>
  <c r="I286" i="1"/>
  <c r="J286" i="1"/>
  <c r="J277" i="1"/>
  <c r="I277" i="1"/>
  <c r="J269" i="1"/>
  <c r="I269" i="1"/>
  <c r="J261" i="1"/>
  <c r="I261" i="1"/>
  <c r="J253" i="1"/>
  <c r="I253" i="1"/>
  <c r="J245" i="1"/>
  <c r="I245" i="1"/>
  <c r="J237" i="1"/>
  <c r="I237" i="1"/>
  <c r="J229" i="1"/>
  <c r="I229" i="1"/>
  <c r="J221" i="1"/>
  <c r="I221" i="1"/>
  <c r="J213" i="1"/>
  <c r="I213" i="1"/>
  <c r="J205" i="1"/>
  <c r="I205" i="1"/>
  <c r="J197" i="1"/>
  <c r="I197" i="1"/>
  <c r="J189" i="1"/>
  <c r="I189" i="1"/>
  <c r="J181" i="1"/>
  <c r="I181" i="1"/>
  <c r="J173" i="1"/>
  <c r="I173" i="1"/>
  <c r="J165" i="1"/>
  <c r="I165" i="1"/>
  <c r="J157" i="1"/>
  <c r="I157" i="1"/>
  <c r="J149" i="1"/>
  <c r="I149" i="1"/>
  <c r="J141" i="1"/>
  <c r="I141" i="1"/>
  <c r="J133" i="1"/>
  <c r="I133" i="1"/>
  <c r="J124" i="1"/>
  <c r="I124" i="1"/>
  <c r="J116" i="1"/>
  <c r="I116" i="1"/>
  <c r="J107" i="1"/>
  <c r="I107" i="1"/>
  <c r="J99" i="1"/>
  <c r="I99" i="1"/>
  <c r="J91" i="1"/>
  <c r="I91" i="1"/>
  <c r="J83" i="1"/>
  <c r="I83" i="1"/>
  <c r="J73" i="1"/>
  <c r="I73" i="1"/>
  <c r="J65" i="1"/>
  <c r="I65" i="1"/>
  <c r="J57" i="1"/>
  <c r="I57" i="1"/>
  <c r="J49" i="1"/>
  <c r="I49" i="1"/>
  <c r="J41" i="1"/>
  <c r="I41" i="1"/>
  <c r="J33" i="1"/>
  <c r="I33" i="1"/>
  <c r="J25" i="1"/>
  <c r="I25" i="1"/>
  <c r="J16" i="1"/>
  <c r="I16" i="1"/>
  <c r="J8" i="1"/>
  <c r="I8" i="1"/>
  <c r="I396" i="1"/>
  <c r="J396" i="1"/>
  <c r="I372" i="1"/>
  <c r="J372" i="1"/>
  <c r="J340" i="1"/>
  <c r="I340" i="1"/>
  <c r="J155" i="1"/>
  <c r="I155" i="1"/>
  <c r="J387" i="1"/>
  <c r="I387" i="1"/>
  <c r="J386" i="1"/>
  <c r="I386" i="1"/>
  <c r="J354" i="1"/>
  <c r="I354" i="1"/>
  <c r="J330" i="1"/>
  <c r="I330" i="1"/>
  <c r="J169" i="1"/>
  <c r="I169" i="1"/>
  <c r="J383" i="1"/>
  <c r="I383" i="1"/>
  <c r="J375" i="1"/>
  <c r="I375" i="1"/>
  <c r="J359" i="1"/>
  <c r="I359" i="1"/>
  <c r="J343" i="1"/>
  <c r="I343" i="1"/>
  <c r="J319" i="1"/>
  <c r="I319" i="1"/>
  <c r="J303" i="1"/>
  <c r="I303" i="1"/>
  <c r="J295" i="1"/>
  <c r="I295" i="1"/>
  <c r="J278" i="1"/>
  <c r="I278" i="1"/>
  <c r="I262" i="1"/>
  <c r="J262" i="1"/>
  <c r="J246" i="1"/>
  <c r="I246" i="1"/>
  <c r="I222" i="1"/>
  <c r="J222" i="1"/>
  <c r="J206" i="1"/>
  <c r="I206" i="1"/>
  <c r="I190" i="1"/>
  <c r="J190" i="1"/>
  <c r="J182" i="1"/>
  <c r="I182" i="1"/>
  <c r="I166" i="1"/>
  <c r="J166" i="1"/>
  <c r="J142" i="1"/>
  <c r="I142" i="1"/>
  <c r="J397" i="1"/>
  <c r="I397" i="1"/>
  <c r="J389" i="1"/>
  <c r="I389" i="1"/>
  <c r="J381" i="1"/>
  <c r="I381" i="1"/>
  <c r="J373" i="1"/>
  <c r="I373" i="1"/>
  <c r="J365" i="1"/>
  <c r="I365" i="1"/>
  <c r="J357" i="1"/>
  <c r="I357" i="1"/>
  <c r="J349" i="1"/>
  <c r="I349" i="1"/>
  <c r="J341" i="1"/>
  <c r="I341" i="1"/>
  <c r="J333" i="1"/>
  <c r="I333" i="1"/>
  <c r="J325" i="1"/>
  <c r="I325" i="1"/>
  <c r="J317" i="1"/>
  <c r="I317" i="1"/>
  <c r="J309" i="1"/>
  <c r="I309" i="1"/>
  <c r="J301" i="1"/>
  <c r="I301" i="1"/>
  <c r="J293" i="1"/>
  <c r="I293" i="1"/>
  <c r="J285" i="1"/>
  <c r="I285" i="1"/>
  <c r="J276" i="1"/>
  <c r="I276" i="1"/>
  <c r="J268" i="1"/>
  <c r="I268" i="1"/>
  <c r="J260" i="1"/>
  <c r="I260" i="1"/>
  <c r="J252" i="1"/>
  <c r="I252" i="1"/>
  <c r="J244" i="1"/>
  <c r="I244" i="1"/>
  <c r="J236" i="1"/>
  <c r="I236" i="1"/>
  <c r="J228" i="1"/>
  <c r="I228" i="1"/>
  <c r="J220" i="1"/>
  <c r="I220" i="1"/>
  <c r="J212" i="1"/>
  <c r="I212" i="1"/>
  <c r="J204" i="1"/>
  <c r="I204" i="1"/>
  <c r="J196" i="1"/>
  <c r="I196" i="1"/>
  <c r="J188" i="1"/>
  <c r="I188" i="1"/>
  <c r="J180" i="1"/>
  <c r="I180" i="1"/>
  <c r="J172" i="1"/>
  <c r="I172" i="1"/>
  <c r="J164" i="1"/>
  <c r="I164" i="1"/>
  <c r="J156" i="1"/>
  <c r="I156" i="1"/>
  <c r="J148" i="1"/>
  <c r="I148" i="1"/>
  <c r="J140" i="1"/>
  <c r="I140" i="1"/>
  <c r="J132" i="1"/>
  <c r="I132" i="1"/>
  <c r="J123" i="1"/>
  <c r="I123" i="1"/>
  <c r="J115" i="1"/>
  <c r="I115" i="1"/>
  <c r="J106" i="1"/>
  <c r="I106" i="1"/>
  <c r="J98" i="1"/>
  <c r="I98" i="1"/>
  <c r="J90" i="1"/>
  <c r="I90" i="1"/>
  <c r="J82" i="1"/>
  <c r="I82" i="1"/>
  <c r="I72" i="1"/>
  <c r="J72" i="1"/>
  <c r="I64" i="1"/>
  <c r="J64" i="1"/>
  <c r="I56" i="1"/>
  <c r="J56" i="1"/>
  <c r="I48" i="1"/>
  <c r="J48" i="1"/>
  <c r="I40" i="1"/>
  <c r="J40" i="1"/>
  <c r="I32" i="1"/>
  <c r="J32" i="1"/>
  <c r="J23" i="1"/>
  <c r="I23" i="1"/>
  <c r="J15" i="1"/>
  <c r="I15" i="1"/>
  <c r="J7" i="1"/>
  <c r="I7" i="1"/>
  <c r="AG79" i="1"/>
  <c r="AB79" i="1" s="1"/>
  <c r="K128" i="1"/>
  <c r="K282" i="1"/>
  <c r="K79" i="1"/>
  <c r="K76" i="1"/>
  <c r="K24" i="1"/>
  <c r="R368" i="1"/>
  <c r="AE315" i="1"/>
  <c r="S398" i="1"/>
  <c r="S390" i="1"/>
  <c r="S382" i="1"/>
  <c r="S374" i="1"/>
  <c r="S366" i="1"/>
  <c r="S358" i="1"/>
  <c r="S350" i="1"/>
  <c r="S342" i="1"/>
  <c r="S334" i="1"/>
  <c r="S326" i="1"/>
  <c r="S318" i="1"/>
  <c r="S310" i="1"/>
  <c r="S302" i="1"/>
  <c r="S294" i="1"/>
  <c r="S286" i="1"/>
  <c r="S278" i="1"/>
  <c r="S270" i="1"/>
  <c r="S262" i="1"/>
  <c r="S254" i="1"/>
  <c r="S246" i="1"/>
  <c r="S238" i="1"/>
  <c r="S230" i="1"/>
  <c r="S222" i="1"/>
  <c r="S214" i="1"/>
  <c r="S206" i="1"/>
  <c r="S198" i="1"/>
  <c r="S190" i="1"/>
  <c r="S182" i="1"/>
  <c r="S174" i="1"/>
  <c r="S166" i="1"/>
  <c r="S158" i="1"/>
  <c r="S150" i="1"/>
  <c r="S142" i="1"/>
  <c r="S134" i="1"/>
  <c r="S126" i="1"/>
  <c r="S118" i="1"/>
  <c r="S110" i="1"/>
  <c r="S102" i="1"/>
  <c r="S94" i="1"/>
  <c r="S86" i="1"/>
  <c r="S78" i="1"/>
  <c r="S70" i="1"/>
  <c r="S62" i="1"/>
  <c r="S54" i="1"/>
  <c r="S46" i="1"/>
  <c r="S38" i="1"/>
  <c r="S30" i="1"/>
  <c r="S22" i="1"/>
  <c r="S397" i="1"/>
  <c r="S389" i="1"/>
  <c r="S381" i="1"/>
  <c r="S365" i="1"/>
  <c r="S357" i="1"/>
  <c r="S349" i="1"/>
  <c r="S341" i="1"/>
  <c r="S333" i="1"/>
  <c r="S325" i="1"/>
  <c r="S317" i="1"/>
  <c r="S309" i="1"/>
  <c r="S301" i="1"/>
  <c r="S293" i="1"/>
  <c r="S285" i="1"/>
  <c r="S277" i="1"/>
  <c r="S269" i="1"/>
  <c r="S261" i="1"/>
  <c r="S253" i="1"/>
  <c r="S245" i="1"/>
  <c r="S237" i="1"/>
  <c r="S229" i="1"/>
  <c r="S221" i="1"/>
  <c r="S213" i="1"/>
  <c r="S205" i="1"/>
  <c r="S197" i="1"/>
  <c r="S189" i="1"/>
  <c r="S181" i="1"/>
  <c r="S173" i="1"/>
  <c r="S165" i="1"/>
  <c r="S157" i="1"/>
  <c r="S149" i="1"/>
  <c r="S141" i="1"/>
  <c r="S133" i="1"/>
  <c r="S125" i="1"/>
  <c r="S109" i="1"/>
  <c r="S101" i="1"/>
  <c r="S93" i="1"/>
  <c r="S85" i="1"/>
  <c r="S77" i="1"/>
  <c r="S69" i="1"/>
  <c r="S61" i="1"/>
  <c r="S53" i="1"/>
  <c r="S45" i="1"/>
  <c r="S37" i="1"/>
  <c r="S29" i="1"/>
  <c r="S396" i="1"/>
  <c r="S388" i="1"/>
  <c r="S380" i="1"/>
  <c r="S372" i="1"/>
  <c r="S364" i="1"/>
  <c r="S356" i="1"/>
  <c r="S348" i="1"/>
  <c r="S340" i="1"/>
  <c r="S332" i="1"/>
  <c r="S324" i="1"/>
  <c r="S316" i="1"/>
  <c r="N316" i="1"/>
  <c r="S308" i="1"/>
  <c r="S300" i="1"/>
  <c r="S292" i="1"/>
  <c r="S284" i="1"/>
  <c r="S276" i="1"/>
  <c r="S268" i="1"/>
  <c r="S260" i="1"/>
  <c r="S252" i="1"/>
  <c r="S244" i="1"/>
  <c r="S236" i="1"/>
  <c r="S228" i="1"/>
  <c r="S220" i="1"/>
  <c r="S212" i="1"/>
  <c r="S204" i="1"/>
  <c r="S196" i="1"/>
  <c r="S188" i="1"/>
  <c r="S180" i="1"/>
  <c r="S172" i="1"/>
  <c r="S164" i="1"/>
  <c r="S156" i="1"/>
  <c r="S148" i="1"/>
  <c r="S140" i="1"/>
  <c r="S132" i="1"/>
  <c r="S124" i="1"/>
  <c r="S116" i="1"/>
  <c r="S108" i="1"/>
  <c r="S100" i="1"/>
  <c r="S92" i="1"/>
  <c r="S84" i="1"/>
  <c r="S76" i="1"/>
  <c r="S68" i="1"/>
  <c r="S60" i="1"/>
  <c r="S52" i="1"/>
  <c r="S44" i="1"/>
  <c r="S36" i="1"/>
  <c r="S28" i="1"/>
  <c r="S20" i="1"/>
  <c r="S395" i="1"/>
  <c r="S387" i="1"/>
  <c r="S379" i="1"/>
  <c r="S371" i="1"/>
  <c r="S363" i="1"/>
  <c r="S355" i="1"/>
  <c r="S347" i="1"/>
  <c r="S339" i="1"/>
  <c r="S331" i="1"/>
  <c r="S323" i="1"/>
  <c r="S315" i="1"/>
  <c r="S307" i="1"/>
  <c r="S299" i="1"/>
  <c r="S291" i="1"/>
  <c r="S283" i="1"/>
  <c r="S275" i="1"/>
  <c r="S267" i="1"/>
  <c r="S259" i="1"/>
  <c r="S251" i="1"/>
  <c r="S243" i="1"/>
  <c r="S235" i="1"/>
  <c r="S227" i="1"/>
  <c r="S219" i="1"/>
  <c r="S211" i="1"/>
  <c r="S203" i="1"/>
  <c r="S195" i="1"/>
  <c r="S187" i="1"/>
  <c r="S179" i="1"/>
  <c r="S171" i="1"/>
  <c r="S163" i="1"/>
  <c r="S155" i="1"/>
  <c r="S147" i="1"/>
  <c r="S139" i="1"/>
  <c r="S131" i="1"/>
  <c r="S123" i="1"/>
  <c r="S115" i="1"/>
  <c r="S107" i="1"/>
  <c r="S99" i="1"/>
  <c r="S91" i="1"/>
  <c r="S83" i="1"/>
  <c r="S75" i="1"/>
  <c r="S67" i="1"/>
  <c r="S59" i="1"/>
  <c r="S51" i="1"/>
  <c r="S43" i="1"/>
  <c r="S35" i="1"/>
  <c r="S27" i="1"/>
  <c r="S394" i="1"/>
  <c r="S386" i="1"/>
  <c r="S378" i="1"/>
  <c r="S370" i="1"/>
  <c r="S362" i="1"/>
  <c r="S354" i="1"/>
  <c r="S346" i="1"/>
  <c r="S338" i="1"/>
  <c r="S330" i="1"/>
  <c r="S314" i="1"/>
  <c r="S306" i="1"/>
  <c r="S298" i="1"/>
  <c r="S290" i="1"/>
  <c r="S274" i="1"/>
  <c r="N274" i="1"/>
  <c r="S266" i="1"/>
  <c r="S258" i="1"/>
  <c r="S250" i="1"/>
  <c r="S242" i="1"/>
  <c r="S234" i="1"/>
  <c r="S226" i="1"/>
  <c r="S218" i="1"/>
  <c r="S210" i="1"/>
  <c r="S202" i="1"/>
  <c r="S194" i="1"/>
  <c r="S186" i="1"/>
  <c r="S178" i="1"/>
  <c r="S170" i="1"/>
  <c r="S146" i="1"/>
  <c r="S138" i="1"/>
  <c r="N138" i="1"/>
  <c r="S130" i="1"/>
  <c r="S122" i="1"/>
  <c r="S114" i="1"/>
  <c r="S106" i="1"/>
  <c r="N106" i="1"/>
  <c r="S98" i="1"/>
  <c r="S90" i="1"/>
  <c r="S82" i="1"/>
  <c r="S74" i="1"/>
  <c r="N74" i="1"/>
  <c r="S66" i="1"/>
  <c r="S58" i="1"/>
  <c r="S50" i="1"/>
  <c r="S42" i="1"/>
  <c r="N42" i="1"/>
  <c r="S34" i="1"/>
  <c r="S26" i="1"/>
  <c r="S393" i="1"/>
  <c r="S385" i="1"/>
  <c r="S377" i="1"/>
  <c r="S369" i="1"/>
  <c r="S345" i="1"/>
  <c r="S329" i="1"/>
  <c r="S321" i="1"/>
  <c r="S313" i="1"/>
  <c r="S305" i="1"/>
  <c r="S297" i="1"/>
  <c r="N297" i="1"/>
  <c r="S289" i="1"/>
  <c r="S281" i="1"/>
  <c r="S265" i="1"/>
  <c r="S257" i="1"/>
  <c r="S249" i="1"/>
  <c r="S233" i="1"/>
  <c r="N233" i="1"/>
  <c r="S225" i="1"/>
  <c r="S209" i="1"/>
  <c r="S201" i="1"/>
  <c r="S193" i="1"/>
  <c r="S185" i="1"/>
  <c r="S177" i="1"/>
  <c r="S169" i="1"/>
  <c r="S161" i="1"/>
  <c r="S129" i="1"/>
  <c r="S113" i="1"/>
  <c r="S105" i="1"/>
  <c r="S97" i="1"/>
  <c r="S89" i="1"/>
  <c r="S81" i="1"/>
  <c r="S65" i="1"/>
  <c r="S49" i="1"/>
  <c r="S41" i="1"/>
  <c r="S33" i="1"/>
  <c r="S25" i="1"/>
  <c r="S392" i="1"/>
  <c r="S384" i="1"/>
  <c r="S376" i="1"/>
  <c r="S360" i="1"/>
  <c r="S352" i="1"/>
  <c r="S344" i="1"/>
  <c r="S336" i="1"/>
  <c r="S328" i="1"/>
  <c r="S320" i="1"/>
  <c r="S312" i="1"/>
  <c r="S304" i="1"/>
  <c r="S296" i="1"/>
  <c r="S288" i="1"/>
  <c r="S280" i="1"/>
  <c r="S272" i="1"/>
  <c r="S264" i="1"/>
  <c r="S256" i="1"/>
  <c r="S248" i="1"/>
  <c r="S240" i="1"/>
  <c r="S232" i="1"/>
  <c r="S224" i="1"/>
  <c r="S216" i="1"/>
  <c r="S208" i="1"/>
  <c r="S200" i="1"/>
  <c r="S192" i="1"/>
  <c r="S184" i="1"/>
  <c r="N184" i="1"/>
  <c r="S176" i="1"/>
  <c r="S168" i="1"/>
  <c r="S160" i="1"/>
  <c r="S152" i="1"/>
  <c r="S144" i="1"/>
  <c r="S136" i="1"/>
  <c r="S128" i="1"/>
  <c r="S120" i="1"/>
  <c r="N120" i="1"/>
  <c r="S112" i="1"/>
  <c r="S104" i="1"/>
  <c r="S96" i="1"/>
  <c r="S88" i="1"/>
  <c r="S80" i="1"/>
  <c r="S72" i="1"/>
  <c r="S64" i="1"/>
  <c r="S56" i="1"/>
  <c r="N56" i="1"/>
  <c r="S48" i="1"/>
  <c r="S40" i="1"/>
  <c r="S32" i="1"/>
  <c r="S24" i="1"/>
  <c r="N188" i="1"/>
  <c r="S373" i="1"/>
  <c r="S391" i="1"/>
  <c r="S383" i="1"/>
  <c r="S367" i="1"/>
  <c r="S359" i="1"/>
  <c r="S351" i="1"/>
  <c r="S343" i="1"/>
  <c r="S327" i="1"/>
  <c r="S303" i="1"/>
  <c r="S295" i="1"/>
  <c r="S287" i="1"/>
  <c r="S279" i="1"/>
  <c r="S271" i="1"/>
  <c r="S263" i="1"/>
  <c r="S239" i="1"/>
  <c r="S231" i="1"/>
  <c r="S223" i="1"/>
  <c r="S215" i="1"/>
  <c r="S207" i="1"/>
  <c r="S199" i="1"/>
  <c r="S175" i="1"/>
  <c r="S167" i="1"/>
  <c r="S151" i="1"/>
  <c r="S135" i="1"/>
  <c r="S119" i="1"/>
  <c r="S103" i="1"/>
  <c r="S79" i="1"/>
  <c r="S71" i="1"/>
  <c r="S55" i="1"/>
  <c r="S47" i="1"/>
  <c r="S39" i="1"/>
  <c r="S31" i="1"/>
  <c r="S117" i="1"/>
  <c r="S19" i="1"/>
  <c r="AD244" i="1" l="1"/>
  <c r="AF244" i="1" s="1"/>
  <c r="AD98" i="1"/>
  <c r="AF98" i="1" s="1"/>
  <c r="AD40" i="1"/>
  <c r="AF40" i="1" s="1"/>
  <c r="AE333" i="1"/>
  <c r="AF383" i="1"/>
  <c r="AD189" i="1"/>
  <c r="AF189" i="1" s="1"/>
  <c r="AD350" i="1"/>
  <c r="AF350" i="1" s="1"/>
  <c r="AD34" i="1"/>
  <c r="AF34" i="1" s="1"/>
  <c r="AD392" i="1"/>
  <c r="AF392" i="1" s="1"/>
  <c r="AE184" i="1"/>
  <c r="AF377" i="1"/>
  <c r="AF185" i="1"/>
  <c r="AF20" i="1"/>
  <c r="AD54" i="1"/>
  <c r="AF54" i="1" s="1"/>
  <c r="AD154" i="1"/>
  <c r="AF154" i="1" s="1"/>
  <c r="AF315" i="1"/>
  <c r="AG315" i="1" s="1"/>
  <c r="AB315" i="1" s="1"/>
  <c r="AD39" i="1"/>
  <c r="AF39" i="1" s="1"/>
  <c r="AC309" i="1"/>
  <c r="AE309" i="1" s="1"/>
  <c r="AE206" i="1"/>
  <c r="AD396" i="1"/>
  <c r="AF396" i="1" s="1"/>
  <c r="AE370" i="1"/>
  <c r="AF206" i="1"/>
  <c r="AD278" i="1"/>
  <c r="AF278" i="1" s="1"/>
  <c r="AD390" i="1"/>
  <c r="AF390" i="1" s="1"/>
  <c r="AD74" i="1"/>
  <c r="AF74" i="1" s="1"/>
  <c r="AD271" i="1"/>
  <c r="AF271" i="1" s="1"/>
  <c r="AD52" i="1"/>
  <c r="AF52" i="1" s="1"/>
  <c r="AD192" i="1"/>
  <c r="AF192" i="1" s="1"/>
  <c r="AF370" i="1"/>
  <c r="AD47" i="1"/>
  <c r="AF47" i="1" s="1"/>
  <c r="AD222" i="1"/>
  <c r="AF222" i="1" s="1"/>
  <c r="AF334" i="1"/>
  <c r="AD398" i="1"/>
  <c r="AF398" i="1" s="1"/>
  <c r="AD254" i="1"/>
  <c r="AF254" i="1" s="1"/>
  <c r="AD41" i="1"/>
  <c r="AF41" i="1" s="1"/>
  <c r="AE334" i="1"/>
  <c r="AC398" i="1"/>
  <c r="AE398" i="1" s="1"/>
  <c r="AD391" i="1"/>
  <c r="AF391" i="1" s="1"/>
  <c r="AD153" i="1"/>
  <c r="AF153" i="1" s="1"/>
  <c r="AD60" i="1"/>
  <c r="AF60" i="1" s="1"/>
  <c r="AD393" i="1"/>
  <c r="AF393" i="1" s="1"/>
  <c r="AD273" i="1"/>
  <c r="AF273" i="1" s="1"/>
  <c r="AD266" i="1"/>
  <c r="AF266" i="1" s="1"/>
  <c r="AC389" i="1"/>
  <c r="AE389" i="1" s="1"/>
  <c r="AE214" i="1"/>
  <c r="AC394" i="1"/>
  <c r="AE394" i="1" s="1"/>
  <c r="AC384" i="1"/>
  <c r="AE384" i="1" s="1"/>
  <c r="AD102" i="1"/>
  <c r="AF102" i="1" s="1"/>
  <c r="AD228" i="1"/>
  <c r="AF228" i="1" s="1"/>
  <c r="AD49" i="1"/>
  <c r="AF49" i="1" s="1"/>
  <c r="AF214" i="1"/>
  <c r="AD394" i="1"/>
  <c r="AF394" i="1" s="1"/>
  <c r="AD384" i="1"/>
  <c r="AF384" i="1" s="1"/>
  <c r="AD225" i="1"/>
  <c r="AF225" i="1" s="1"/>
  <c r="AD388" i="1"/>
  <c r="AF388" i="1" s="1"/>
  <c r="AC189" i="1"/>
  <c r="AE189" i="1" s="1"/>
  <c r="AD152" i="1"/>
  <c r="AF152" i="1" s="1"/>
  <c r="AF184" i="1"/>
  <c r="AD280" i="1"/>
  <c r="AF280" i="1" s="1"/>
  <c r="AC142" i="1"/>
  <c r="AE142" i="1" s="1"/>
  <c r="AD148" i="1"/>
  <c r="AF148" i="1" s="1"/>
  <c r="K171" i="1"/>
  <c r="AD28" i="1"/>
  <c r="AF28" i="1" s="1"/>
  <c r="AV230" i="1"/>
  <c r="AD29" i="1"/>
  <c r="AF29" i="1" s="1"/>
  <c r="S282" i="1"/>
  <c r="AV346" i="1"/>
  <c r="AY362" i="1"/>
  <c r="AV167" i="1"/>
  <c r="AY288" i="1"/>
  <c r="AY352" i="1"/>
  <c r="AV32" i="1"/>
  <c r="N169" i="1"/>
  <c r="K313" i="1"/>
  <c r="K356" i="1"/>
  <c r="S255" i="1"/>
  <c r="K175" i="1"/>
  <c r="K209" i="1"/>
  <c r="S121" i="1"/>
  <c r="S337" i="1"/>
  <c r="K381" i="1"/>
  <c r="AD381" i="1"/>
  <c r="AF381" i="1" s="1"/>
  <c r="K111" i="1"/>
  <c r="K277" i="1"/>
  <c r="S191" i="1"/>
  <c r="S319" i="1"/>
  <c r="K251" i="1"/>
  <c r="AD251" i="1"/>
  <c r="AF251" i="1" s="1"/>
  <c r="K75" i="1"/>
  <c r="AD75" i="1"/>
  <c r="AF75" i="1" s="1"/>
  <c r="S57" i="1"/>
  <c r="K131" i="1"/>
  <c r="K213" i="1"/>
  <c r="K169" i="1"/>
  <c r="S95" i="1"/>
  <c r="K383" i="1"/>
  <c r="AE383" i="1"/>
  <c r="S145" i="1"/>
  <c r="S361" i="1"/>
  <c r="K149" i="1"/>
  <c r="K23" i="1"/>
  <c r="K273" i="1"/>
  <c r="S23" i="1"/>
  <c r="S63" i="1"/>
  <c r="S159" i="1"/>
  <c r="K35" i="1"/>
  <c r="K181" i="1"/>
  <c r="AD181" i="1"/>
  <c r="AF181" i="1" s="1"/>
  <c r="K49" i="1"/>
  <c r="K292" i="1"/>
  <c r="S87" i="1"/>
  <c r="S183" i="1"/>
  <c r="S247" i="1"/>
  <c r="S311" i="1"/>
  <c r="S375" i="1"/>
  <c r="S143" i="1"/>
  <c r="S335" i="1"/>
  <c r="K113" i="1"/>
  <c r="K145" i="1"/>
  <c r="S73" i="1"/>
  <c r="S217" i="1"/>
  <c r="S241" i="1"/>
  <c r="S111" i="1"/>
  <c r="K187" i="1"/>
  <c r="K316" i="1"/>
  <c r="K283" i="1"/>
  <c r="K340" i="1"/>
  <c r="S137" i="1"/>
  <c r="S353" i="1"/>
  <c r="K359" i="1"/>
  <c r="K347" i="1"/>
  <c r="K260" i="1"/>
  <c r="K195" i="1"/>
  <c r="K89" i="1"/>
  <c r="K300" i="1"/>
  <c r="K133" i="1"/>
  <c r="AD133" i="1"/>
  <c r="AF133" i="1" s="1"/>
  <c r="K387" i="1"/>
  <c r="K241" i="1"/>
  <c r="K53" i="1"/>
  <c r="AD53" i="1"/>
  <c r="AF53" i="1" s="1"/>
  <c r="K325" i="1"/>
  <c r="K223" i="1"/>
  <c r="K391" i="1"/>
  <c r="AC60" i="1"/>
  <c r="AE60" i="1" s="1"/>
  <c r="K83" i="1"/>
  <c r="K331" i="1"/>
  <c r="K193" i="1"/>
  <c r="K372" i="1"/>
  <c r="K85" i="1"/>
  <c r="K333" i="1"/>
  <c r="AF333" i="1"/>
  <c r="K228" i="1"/>
  <c r="K396" i="1"/>
  <c r="AC396" i="1"/>
  <c r="AE396" i="1" s="1"/>
  <c r="AD46" i="1"/>
  <c r="AF46" i="1" s="1"/>
  <c r="K77" i="1"/>
  <c r="K323" i="1"/>
  <c r="K185" i="1"/>
  <c r="AE185" i="1"/>
  <c r="K388" i="1"/>
  <c r="K67" i="1"/>
  <c r="K307" i="1"/>
  <c r="K201" i="1"/>
  <c r="K377" i="1"/>
  <c r="AE377" i="1"/>
  <c r="K37" i="1"/>
  <c r="K309" i="1"/>
  <c r="K207" i="1"/>
  <c r="AC207" i="1"/>
  <c r="AE207" i="1" s="1"/>
  <c r="K380" i="1"/>
  <c r="K99" i="1"/>
  <c r="K379" i="1"/>
  <c r="K236" i="1"/>
  <c r="K91" i="1"/>
  <c r="K339" i="1"/>
  <c r="K231" i="1"/>
  <c r="K69" i="1"/>
  <c r="K341" i="1"/>
  <c r="K233" i="1"/>
  <c r="K157" i="1"/>
  <c r="K25" i="1"/>
  <c r="K257" i="1"/>
  <c r="K123" i="1"/>
  <c r="AD123" i="1"/>
  <c r="AF123" i="1" s="1"/>
  <c r="K371" i="1"/>
  <c r="K252" i="1"/>
  <c r="K93" i="1"/>
  <c r="K373" i="1"/>
  <c r="K255" i="1"/>
  <c r="K57" i="1"/>
  <c r="K279" i="1"/>
  <c r="K227" i="1"/>
  <c r="AD227" i="1"/>
  <c r="AF227" i="1" s="1"/>
  <c r="K121" i="1"/>
  <c r="K321" i="1"/>
  <c r="K165" i="1"/>
  <c r="K33" i="1"/>
  <c r="K263" i="1"/>
  <c r="K109" i="1"/>
  <c r="K357" i="1"/>
  <c r="K244" i="1"/>
  <c r="K115" i="1"/>
  <c r="AD115" i="1"/>
  <c r="AF115" i="1" s="1"/>
  <c r="K225" i="1"/>
  <c r="K393" i="1"/>
  <c r="K117" i="1"/>
  <c r="K365" i="1"/>
  <c r="K249" i="1"/>
  <c r="K125" i="1"/>
  <c r="K55" i="1"/>
  <c r="K276" i="1"/>
  <c r="K221" i="1"/>
  <c r="K87" i="1"/>
  <c r="K297" i="1"/>
  <c r="K259" i="1"/>
  <c r="K151" i="1"/>
  <c r="K343" i="1"/>
  <c r="K197" i="1"/>
  <c r="K65" i="1"/>
  <c r="K303" i="1"/>
  <c r="K139" i="1"/>
  <c r="K389" i="1"/>
  <c r="AD389" i="1"/>
  <c r="AF389" i="1" s="1"/>
  <c r="K265" i="1"/>
  <c r="K141" i="1"/>
  <c r="K395" i="1"/>
  <c r="AD395" i="1"/>
  <c r="AF395" i="1" s="1"/>
  <c r="K247" i="1"/>
  <c r="K147" i="1"/>
  <c r="K397" i="1"/>
  <c r="AD397" i="1"/>
  <c r="AF397" i="1" s="1"/>
  <c r="K271" i="1"/>
  <c r="K31" i="1"/>
  <c r="K155" i="1"/>
  <c r="AD155" i="1"/>
  <c r="AF155" i="1" s="1"/>
  <c r="K81" i="1"/>
  <c r="K295" i="1"/>
  <c r="K253" i="1"/>
  <c r="AD253" i="1"/>
  <c r="AF253" i="1" s="1"/>
  <c r="K119" i="1"/>
  <c r="K319" i="1"/>
  <c r="K19" i="1"/>
  <c r="AD19" i="1"/>
  <c r="AF19" i="1" s="1"/>
  <c r="K285" i="1"/>
  <c r="K183" i="1"/>
  <c r="K364" i="1"/>
  <c r="K229" i="1"/>
  <c r="AD229" i="1"/>
  <c r="AF229" i="1" s="1"/>
  <c r="K95" i="1"/>
  <c r="K324" i="1"/>
  <c r="K39" i="1"/>
  <c r="K284" i="1"/>
  <c r="K173" i="1"/>
  <c r="K41" i="1"/>
  <c r="K268" i="1"/>
  <c r="K179" i="1"/>
  <c r="AD179" i="1"/>
  <c r="AF179" i="1" s="1"/>
  <c r="K47" i="1"/>
  <c r="K289" i="1"/>
  <c r="K203" i="1"/>
  <c r="K71" i="1"/>
  <c r="K305" i="1"/>
  <c r="K205" i="1"/>
  <c r="K73" i="1"/>
  <c r="K287" i="1"/>
  <c r="K120" i="1"/>
  <c r="K211" i="1"/>
  <c r="K105" i="1"/>
  <c r="K311" i="1"/>
  <c r="K45" i="1"/>
  <c r="AD45" i="1"/>
  <c r="AF45" i="1" s="1"/>
  <c r="K215" i="1"/>
  <c r="K385" i="1"/>
  <c r="K21" i="1"/>
  <c r="K261" i="1"/>
  <c r="K127" i="1"/>
  <c r="K345" i="1"/>
  <c r="K245" i="1"/>
  <c r="K137" i="1"/>
  <c r="K335" i="1"/>
  <c r="K219" i="1"/>
  <c r="K143" i="1"/>
  <c r="K337" i="1"/>
  <c r="K40" i="1"/>
  <c r="K72" i="1"/>
  <c r="K43" i="1"/>
  <c r="K177" i="1"/>
  <c r="K361" i="1"/>
  <c r="K101" i="1"/>
  <c r="K349" i="1"/>
  <c r="K239" i="1"/>
  <c r="K51" i="1"/>
  <c r="AD51" i="1"/>
  <c r="AF51" i="1" s="1"/>
  <c r="K153" i="1"/>
  <c r="K367" i="1"/>
  <c r="K235" i="1"/>
  <c r="K97" i="1"/>
  <c r="K327" i="1"/>
  <c r="K237" i="1"/>
  <c r="K103" i="1"/>
  <c r="K308" i="1"/>
  <c r="K243" i="1"/>
  <c r="K135" i="1"/>
  <c r="K332" i="1"/>
  <c r="AD25" i="1"/>
  <c r="AF25" i="1" s="1"/>
  <c r="K267" i="1"/>
  <c r="K159" i="1"/>
  <c r="K348" i="1"/>
  <c r="K27" i="1"/>
  <c r="K269" i="1"/>
  <c r="AD269" i="1"/>
  <c r="AF269" i="1" s="1"/>
  <c r="K129" i="1"/>
  <c r="K329" i="1"/>
  <c r="K20" i="1"/>
  <c r="AE20" i="1"/>
  <c r="K275" i="1"/>
  <c r="K167" i="1"/>
  <c r="K353" i="1"/>
  <c r="K163" i="1"/>
  <c r="K63" i="1"/>
  <c r="K281" i="1"/>
  <c r="K107" i="1"/>
  <c r="K355" i="1"/>
  <c r="K217" i="1"/>
  <c r="K293" i="1"/>
  <c r="K191" i="1"/>
  <c r="K369" i="1"/>
  <c r="K59" i="1"/>
  <c r="K299" i="1"/>
  <c r="K161" i="1"/>
  <c r="K351" i="1"/>
  <c r="K29" i="1"/>
  <c r="K61" i="1"/>
  <c r="K301" i="1"/>
  <c r="K199" i="1"/>
  <c r="K375" i="1"/>
  <c r="AD186" i="1"/>
  <c r="AF186" i="1" s="1"/>
  <c r="AY19" i="1"/>
  <c r="AY87" i="1"/>
  <c r="N135" i="1"/>
  <c r="AY183" i="1"/>
  <c r="N199" i="1"/>
  <c r="AY247" i="1"/>
  <c r="AY160" i="1"/>
  <c r="AY184" i="1"/>
  <c r="AY329" i="1"/>
  <c r="N345" i="1"/>
  <c r="N369" i="1"/>
  <c r="AV262" i="1"/>
  <c r="N318" i="1"/>
  <c r="N342" i="1"/>
  <c r="N366" i="1"/>
  <c r="AY312" i="1"/>
  <c r="AV83" i="1"/>
  <c r="AV147" i="1"/>
  <c r="AV211" i="1"/>
  <c r="N352" i="1"/>
  <c r="AY118" i="1"/>
  <c r="AY26" i="1"/>
  <c r="AY50" i="1"/>
  <c r="N90" i="1"/>
  <c r="N30" i="1"/>
  <c r="AV62" i="1"/>
  <c r="AV48" i="1"/>
  <c r="AV72" i="1"/>
  <c r="N80" i="1"/>
  <c r="N128" i="1"/>
  <c r="AY176" i="1"/>
  <c r="AY200" i="1"/>
  <c r="AV248" i="1"/>
  <c r="AV312" i="1"/>
  <c r="AY328" i="1"/>
  <c r="AY23" i="1"/>
  <c r="AV31" i="1"/>
  <c r="AY47" i="1"/>
  <c r="N63" i="1"/>
  <c r="AV95" i="1"/>
  <c r="AY111" i="1"/>
  <c r="N127" i="1"/>
  <c r="AY48" i="1"/>
  <c r="AY72" i="1"/>
  <c r="AV144" i="1"/>
  <c r="AV232" i="1"/>
  <c r="AY248" i="1"/>
  <c r="AV296" i="1"/>
  <c r="AV360" i="1"/>
  <c r="AV384" i="1"/>
  <c r="AY241" i="1"/>
  <c r="AV337" i="1"/>
  <c r="AY353" i="1"/>
  <c r="AV134" i="1"/>
  <c r="AY150" i="1"/>
  <c r="AV54" i="1"/>
  <c r="K294" i="1"/>
  <c r="K326" i="1"/>
  <c r="K350" i="1"/>
  <c r="K382" i="1"/>
  <c r="K296" i="1"/>
  <c r="K360" i="1"/>
  <c r="K392" i="1"/>
  <c r="K168" i="1"/>
  <c r="K200" i="1"/>
  <c r="K264" i="1"/>
  <c r="N126" i="1"/>
  <c r="K310" i="1"/>
  <c r="K334" i="1"/>
  <c r="K366" i="1"/>
  <c r="K398" i="1"/>
  <c r="K312" i="1"/>
  <c r="K376" i="1"/>
  <c r="K152" i="1"/>
  <c r="K184" i="1"/>
  <c r="K216" i="1"/>
  <c r="K248" i="1"/>
  <c r="N349" i="1"/>
  <c r="N161" i="1"/>
  <c r="AY169" i="1"/>
  <c r="K328" i="1"/>
  <c r="K38" i="1"/>
  <c r="K70" i="1"/>
  <c r="K104" i="1"/>
  <c r="N89" i="1"/>
  <c r="AV142" i="1"/>
  <c r="AY186" i="1"/>
  <c r="AY210" i="1"/>
  <c r="AY298" i="1"/>
  <c r="N69" i="1"/>
  <c r="AY77" i="1"/>
  <c r="AY165" i="1"/>
  <c r="AV213" i="1"/>
  <c r="AY229" i="1"/>
  <c r="AV277" i="1"/>
  <c r="AY293" i="1"/>
  <c r="AV341" i="1"/>
  <c r="AY357" i="1"/>
  <c r="N373" i="1"/>
  <c r="AY393" i="1"/>
  <c r="N50" i="1"/>
  <c r="N363" i="1"/>
  <c r="AV395" i="1"/>
  <c r="AY36" i="1"/>
  <c r="N52" i="1"/>
  <c r="AV84" i="1"/>
  <c r="N116" i="1"/>
  <c r="AV148" i="1"/>
  <c r="N180" i="1"/>
  <c r="N204" i="1"/>
  <c r="AY276" i="1"/>
  <c r="N292" i="1"/>
  <c r="AY364" i="1"/>
  <c r="AY388" i="1"/>
  <c r="AV45" i="1"/>
  <c r="AY61" i="1"/>
  <c r="N77" i="1"/>
  <c r="AV109" i="1"/>
  <c r="AV133" i="1"/>
  <c r="AY213" i="1"/>
  <c r="AY277" i="1"/>
  <c r="AY78" i="1"/>
  <c r="N94" i="1"/>
  <c r="N384" i="1"/>
  <c r="AV385" i="1"/>
  <c r="AV322" i="1"/>
  <c r="AY35" i="1"/>
  <c r="N51" i="1"/>
  <c r="AY99" i="1"/>
  <c r="N115" i="1"/>
  <c r="AY163" i="1"/>
  <c r="N179" i="1"/>
  <c r="N243" i="1"/>
  <c r="AV275" i="1"/>
  <c r="N307" i="1"/>
  <c r="AV339" i="1"/>
  <c r="N371" i="1"/>
  <c r="AY371" i="1"/>
  <c r="AY22" i="1"/>
  <c r="AV373" i="1"/>
  <c r="AV39" i="1"/>
  <c r="N71" i="1"/>
  <c r="AV79" i="1"/>
  <c r="AV103" i="1"/>
  <c r="AV175" i="1"/>
  <c r="AV239" i="1"/>
  <c r="N271" i="1"/>
  <c r="AV303" i="1"/>
  <c r="N335" i="1"/>
  <c r="AV367" i="1"/>
  <c r="AV240" i="1"/>
  <c r="AY256" i="1"/>
  <c r="AV304" i="1"/>
  <c r="AY320" i="1"/>
  <c r="AV392" i="1"/>
  <c r="AY70" i="1"/>
  <c r="N86" i="1"/>
  <c r="AY146" i="1"/>
  <c r="AV179" i="1"/>
  <c r="AY195" i="1"/>
  <c r="AY259" i="1"/>
  <c r="AY323" i="1"/>
  <c r="AV212" i="1"/>
  <c r="AY252" i="1"/>
  <c r="AV300" i="1"/>
  <c r="AV324" i="1"/>
  <c r="K44" i="1"/>
  <c r="AV214" i="1"/>
  <c r="AV238" i="1"/>
  <c r="AY234" i="1"/>
  <c r="N392" i="1"/>
  <c r="N183" i="1"/>
  <c r="K26" i="1"/>
  <c r="K58" i="1"/>
  <c r="K92" i="1"/>
  <c r="AY396" i="1"/>
  <c r="N37" i="1"/>
  <c r="N101" i="1"/>
  <c r="AY261" i="1"/>
  <c r="AV309" i="1"/>
  <c r="AV41" i="1"/>
  <c r="N49" i="1"/>
  <c r="AY57" i="1"/>
  <c r="AV105" i="1"/>
  <c r="N113" i="1"/>
  <c r="AY121" i="1"/>
  <c r="AY145" i="1"/>
  <c r="N130" i="1"/>
  <c r="N242" i="1"/>
  <c r="K344" i="1"/>
  <c r="AY322" i="1"/>
  <c r="AV318" i="1"/>
  <c r="AV56" i="1"/>
  <c r="AV20" i="1"/>
  <c r="N380" i="1"/>
  <c r="AV49" i="1"/>
  <c r="AY65" i="1"/>
  <c r="AV113" i="1"/>
  <c r="AY129" i="1"/>
  <c r="N145" i="1"/>
  <c r="AV34" i="1"/>
  <c r="AV58" i="1"/>
  <c r="AV82" i="1"/>
  <c r="AY98" i="1"/>
  <c r="AV217" i="1"/>
  <c r="AV241" i="1"/>
  <c r="N249" i="1"/>
  <c r="AY257" i="1"/>
  <c r="N273" i="1"/>
  <c r="AV353" i="1"/>
  <c r="AV377" i="1"/>
  <c r="AY142" i="1"/>
  <c r="AV254" i="1"/>
  <c r="AV278" i="1"/>
  <c r="K138" i="1"/>
  <c r="K170" i="1"/>
  <c r="K202" i="1"/>
  <c r="K234" i="1"/>
  <c r="K266" i="1"/>
  <c r="K116" i="1"/>
  <c r="K232" i="1"/>
  <c r="N168" i="1"/>
  <c r="AY338" i="1"/>
  <c r="K50" i="1"/>
  <c r="K84" i="1"/>
  <c r="AV66" i="1"/>
  <c r="AV90" i="1"/>
  <c r="AV114" i="1"/>
  <c r="AY130" i="1"/>
  <c r="AV138" i="1"/>
  <c r="AV202" i="1"/>
  <c r="AV226" i="1"/>
  <c r="N282" i="1"/>
  <c r="AV314" i="1"/>
  <c r="AY60" i="1"/>
  <c r="AY124" i="1"/>
  <c r="AV196" i="1"/>
  <c r="AV284" i="1"/>
  <c r="AY324" i="1"/>
  <c r="AV372" i="1"/>
  <c r="AV396" i="1"/>
  <c r="K28" i="1"/>
  <c r="K52" i="1"/>
  <c r="AY85" i="1"/>
  <c r="AY173" i="1"/>
  <c r="AV221" i="1"/>
  <c r="AY237" i="1"/>
  <c r="N253" i="1"/>
  <c r="AV285" i="1"/>
  <c r="AY301" i="1"/>
  <c r="N317" i="1"/>
  <c r="AV349" i="1"/>
  <c r="AY365" i="1"/>
  <c r="AY62" i="1"/>
  <c r="N78" i="1"/>
  <c r="AV110" i="1"/>
  <c r="AY190" i="1"/>
  <c r="N206" i="1"/>
  <c r="AY350" i="1"/>
  <c r="AY374" i="1"/>
  <c r="AY398" i="1"/>
  <c r="AV47" i="1"/>
  <c r="AV111" i="1"/>
  <c r="N257" i="1"/>
  <c r="N281" i="1"/>
  <c r="N305" i="1"/>
  <c r="K132" i="1"/>
  <c r="K156" i="1"/>
  <c r="K188" i="1"/>
  <c r="K220" i="1"/>
  <c r="AY177" i="1"/>
  <c r="N193" i="1"/>
  <c r="AV225" i="1"/>
  <c r="AV249" i="1"/>
  <c r="AY265" i="1"/>
  <c r="AV273" i="1"/>
  <c r="AY289" i="1"/>
  <c r="AV297" i="1"/>
  <c r="AV207" i="1"/>
  <c r="N239" i="1"/>
  <c r="AY346" i="1"/>
  <c r="AV198" i="1"/>
  <c r="AV382" i="1"/>
  <c r="K154" i="1"/>
  <c r="K186" i="1"/>
  <c r="K218" i="1"/>
  <c r="K250" i="1"/>
  <c r="AV143" i="1"/>
  <c r="AV271" i="1"/>
  <c r="AY24" i="1"/>
  <c r="N40" i="1"/>
  <c r="N368" i="1"/>
  <c r="AY119" i="1"/>
  <c r="AY151" i="1"/>
  <c r="AY79" i="1"/>
  <c r="AV159" i="1"/>
  <c r="AY175" i="1"/>
  <c r="N191" i="1"/>
  <c r="AV199" i="1"/>
  <c r="N231" i="1"/>
  <c r="AY239" i="1"/>
  <c r="AV263" i="1"/>
  <c r="N295" i="1"/>
  <c r="AY303" i="1"/>
  <c r="AV327" i="1"/>
  <c r="N359" i="1"/>
  <c r="AY367" i="1"/>
  <c r="AV391" i="1"/>
  <c r="AY56" i="1"/>
  <c r="N72" i="1"/>
  <c r="AV152" i="1"/>
  <c r="K90" i="1"/>
  <c r="AY153" i="1"/>
  <c r="N177" i="1"/>
  <c r="N265" i="1"/>
  <c r="N289" i="1"/>
  <c r="N313" i="1"/>
  <c r="AV98" i="1"/>
  <c r="AV122" i="1"/>
  <c r="AV146" i="1"/>
  <c r="N154" i="1"/>
  <c r="AY202" i="1"/>
  <c r="AY226" i="1"/>
  <c r="AV234" i="1"/>
  <c r="N266" i="1"/>
  <c r="AY314" i="1"/>
  <c r="N35" i="1"/>
  <c r="AY43" i="1"/>
  <c r="AY187" i="1"/>
  <c r="AY251" i="1"/>
  <c r="AY315" i="1"/>
  <c r="AY379" i="1"/>
  <c r="N44" i="1"/>
  <c r="AV76" i="1"/>
  <c r="AY92" i="1"/>
  <c r="N108" i="1"/>
  <c r="AV140" i="1"/>
  <c r="N172" i="1"/>
  <c r="N196" i="1"/>
  <c r="N284" i="1"/>
  <c r="AY356" i="1"/>
  <c r="N372" i="1"/>
  <c r="AY380" i="1"/>
  <c r="N396" i="1"/>
  <c r="K110" i="1"/>
  <c r="AV37" i="1"/>
  <c r="AY53" i="1"/>
  <c r="AV101" i="1"/>
  <c r="AV125" i="1"/>
  <c r="AY141" i="1"/>
  <c r="N157" i="1"/>
  <c r="K54" i="1"/>
  <c r="K88" i="1"/>
  <c r="K346" i="1"/>
  <c r="K378" i="1"/>
  <c r="N256" i="1"/>
  <c r="N320" i="1"/>
  <c r="N55" i="1"/>
  <c r="N119" i="1"/>
  <c r="N32" i="1"/>
  <c r="AY104" i="1"/>
  <c r="AY128" i="1"/>
  <c r="AV176" i="1"/>
  <c r="AV200" i="1"/>
  <c r="N208" i="1"/>
  <c r="AY216" i="1"/>
  <c r="AV264" i="1"/>
  <c r="AV328" i="1"/>
  <c r="AY344" i="1"/>
  <c r="AY368" i="1"/>
  <c r="K64" i="1"/>
  <c r="N210" i="1"/>
  <c r="AY161" i="1"/>
  <c r="AV169" i="1"/>
  <c r="AY185" i="1"/>
  <c r="N201" i="1"/>
  <c r="AV257" i="1"/>
  <c r="AV281" i="1"/>
  <c r="AV305" i="1"/>
  <c r="AY321" i="1"/>
  <c r="AV393" i="1"/>
  <c r="AV338" i="1"/>
  <c r="AY354" i="1"/>
  <c r="N252" i="1"/>
  <c r="AV27" i="1"/>
  <c r="N59" i="1"/>
  <c r="AV91" i="1"/>
  <c r="AY107" i="1"/>
  <c r="N123" i="1"/>
  <c r="AV155" i="1"/>
  <c r="N187" i="1"/>
  <c r="AV219" i="1"/>
  <c r="N251" i="1"/>
  <c r="AY275" i="1"/>
  <c r="AV283" i="1"/>
  <c r="N315" i="1"/>
  <c r="AY339" i="1"/>
  <c r="AV347" i="1"/>
  <c r="N379" i="1"/>
  <c r="N46" i="1"/>
  <c r="AV78" i="1"/>
  <c r="AY94" i="1"/>
  <c r="N110" i="1"/>
  <c r="AY270" i="1"/>
  <c r="AY294" i="1"/>
  <c r="AV366" i="1"/>
  <c r="AV390" i="1"/>
  <c r="K286" i="1"/>
  <c r="K318" i="1"/>
  <c r="K224" i="1"/>
  <c r="K256" i="1"/>
  <c r="N27" i="1"/>
  <c r="AV59" i="1"/>
  <c r="AY75" i="1"/>
  <c r="N91" i="1"/>
  <c r="AV123" i="1"/>
  <c r="AY139" i="1"/>
  <c r="N155" i="1"/>
  <c r="AV187" i="1"/>
  <c r="N219" i="1"/>
  <c r="AV251" i="1"/>
  <c r="N283" i="1"/>
  <c r="AV315" i="1"/>
  <c r="N347" i="1"/>
  <c r="AV379" i="1"/>
  <c r="AY395" i="1"/>
  <c r="K86" i="1"/>
  <c r="K136" i="1"/>
  <c r="AY37" i="1"/>
  <c r="AV85" i="1"/>
  <c r="N141" i="1"/>
  <c r="AY189" i="1"/>
  <c r="N205" i="1"/>
  <c r="AY253" i="1"/>
  <c r="AY317" i="1"/>
  <c r="AY182" i="1"/>
  <c r="N198" i="1"/>
  <c r="AV206" i="1"/>
  <c r="AY318" i="1"/>
  <c r="AY342" i="1"/>
  <c r="AY366" i="1"/>
  <c r="AY390" i="1"/>
  <c r="K290" i="1"/>
  <c r="K322" i="1"/>
  <c r="K386" i="1"/>
  <c r="AY152" i="1"/>
  <c r="N248" i="1"/>
  <c r="N312" i="1"/>
  <c r="N209" i="1"/>
  <c r="N21" i="1"/>
  <c r="AV55" i="1"/>
  <c r="AV119" i="1"/>
  <c r="AY199" i="1"/>
  <c r="N215" i="1"/>
  <c r="AV247" i="1"/>
  <c r="AY263" i="1"/>
  <c r="N279" i="1"/>
  <c r="AY287" i="1"/>
  <c r="AV311" i="1"/>
  <c r="AY327" i="1"/>
  <c r="N343" i="1"/>
  <c r="AY351" i="1"/>
  <c r="AV375" i="1"/>
  <c r="AY41" i="1"/>
  <c r="AY105" i="1"/>
  <c r="AV153" i="1"/>
  <c r="AV177" i="1"/>
  <c r="AV201" i="1"/>
  <c r="AY217" i="1"/>
  <c r="N26" i="1"/>
  <c r="AV42" i="1"/>
  <c r="AY58" i="1"/>
  <c r="AY82" i="1"/>
  <c r="N98" i="1"/>
  <c r="AY106" i="1"/>
  <c r="N122" i="1"/>
  <c r="N146" i="1"/>
  <c r="AY170" i="1"/>
  <c r="AV178" i="1"/>
  <c r="N234" i="1"/>
  <c r="AY258" i="1"/>
  <c r="AV266" i="1"/>
  <c r="AY282" i="1"/>
  <c r="AV290" i="1"/>
  <c r="N322" i="1"/>
  <c r="N346" i="1"/>
  <c r="AV378" i="1"/>
  <c r="N386" i="1"/>
  <c r="AY394" i="1"/>
  <c r="K34" i="1"/>
  <c r="K66" i="1"/>
  <c r="K100" i="1"/>
  <c r="K150" i="1"/>
  <c r="K182" i="1"/>
  <c r="K214" i="1"/>
  <c r="K246" i="1"/>
  <c r="K278" i="1"/>
  <c r="AY228" i="1"/>
  <c r="AV325" i="1"/>
  <c r="AV150" i="1"/>
  <c r="AV190" i="1"/>
  <c r="N222" i="1"/>
  <c r="N246" i="1"/>
  <c r="N270" i="1"/>
  <c r="AV350" i="1"/>
  <c r="AV374" i="1"/>
  <c r="AV398" i="1"/>
  <c r="K298" i="1"/>
  <c r="K330" i="1"/>
  <c r="K362" i="1"/>
  <c r="K394" i="1"/>
  <c r="AY20" i="1"/>
  <c r="N36" i="1"/>
  <c r="AV68" i="1"/>
  <c r="N100" i="1"/>
  <c r="AV132" i="1"/>
  <c r="N164" i="1"/>
  <c r="AY212" i="1"/>
  <c r="N276" i="1"/>
  <c r="N364" i="1"/>
  <c r="N388" i="1"/>
  <c r="AV29" i="1"/>
  <c r="AY45" i="1"/>
  <c r="N61" i="1"/>
  <c r="AV93" i="1"/>
  <c r="AV117" i="1"/>
  <c r="AY133" i="1"/>
  <c r="N165" i="1"/>
  <c r="AV181" i="1"/>
  <c r="N229" i="1"/>
  <c r="N357" i="1"/>
  <c r="N381" i="1"/>
  <c r="N142" i="1"/>
  <c r="N31" i="1"/>
  <c r="AY55" i="1"/>
  <c r="AV63" i="1"/>
  <c r="N95" i="1"/>
  <c r="AV127" i="1"/>
  <c r="AY143" i="1"/>
  <c r="N159" i="1"/>
  <c r="AV191" i="1"/>
  <c r="AY207" i="1"/>
  <c r="AY271" i="1"/>
  <c r="AV295" i="1"/>
  <c r="N327" i="1"/>
  <c r="AY335" i="1"/>
  <c r="AV359" i="1"/>
  <c r="N391" i="1"/>
  <c r="K114" i="1"/>
  <c r="AY64" i="1"/>
  <c r="AY88" i="1"/>
  <c r="AV70" i="1"/>
  <c r="AY86" i="1"/>
  <c r="N102" i="1"/>
  <c r="AY238" i="1"/>
  <c r="AY262" i="1"/>
  <c r="K306" i="1"/>
  <c r="K338" i="1"/>
  <c r="K370" i="1"/>
  <c r="N280" i="1"/>
  <c r="K48" i="1"/>
  <c r="AV33" i="1"/>
  <c r="N41" i="1"/>
  <c r="AY49" i="1"/>
  <c r="N65" i="1"/>
  <c r="AV97" i="1"/>
  <c r="N105" i="1"/>
  <c r="AY113" i="1"/>
  <c r="N129" i="1"/>
  <c r="AV209" i="1"/>
  <c r="N217" i="1"/>
  <c r="AY225" i="1"/>
  <c r="AY42" i="1"/>
  <c r="AY178" i="1"/>
  <c r="AY266" i="1"/>
  <c r="AY290" i="1"/>
  <c r="N20" i="1"/>
  <c r="AY44" i="1"/>
  <c r="AV52" i="1"/>
  <c r="AY68" i="1"/>
  <c r="N84" i="1"/>
  <c r="AV116" i="1"/>
  <c r="N148" i="1"/>
  <c r="AY148" i="1"/>
  <c r="AV180" i="1"/>
  <c r="AY196" i="1"/>
  <c r="N236" i="1"/>
  <c r="AY236" i="1"/>
  <c r="AV244" i="1"/>
  <c r="N260" i="1"/>
  <c r="AV268" i="1"/>
  <c r="AY284" i="1"/>
  <c r="AY308" i="1"/>
  <c r="N348" i="1"/>
  <c r="AV356" i="1"/>
  <c r="AV380" i="1"/>
  <c r="K60" i="1"/>
  <c r="AY29" i="1"/>
  <c r="N45" i="1"/>
  <c r="AV77" i="1"/>
  <c r="AY93" i="1"/>
  <c r="N109" i="1"/>
  <c r="AY117" i="1"/>
  <c r="N149" i="1"/>
  <c r="AY181" i="1"/>
  <c r="AV205" i="1"/>
  <c r="N213" i="1"/>
  <c r="N237" i="1"/>
  <c r="AY245" i="1"/>
  <c r="AV269" i="1"/>
  <c r="N277" i="1"/>
  <c r="N301" i="1"/>
  <c r="AY309" i="1"/>
  <c r="AV333" i="1"/>
  <c r="N341" i="1"/>
  <c r="AY397" i="1"/>
  <c r="K280" i="1"/>
  <c r="AY21" i="1"/>
  <c r="N338" i="1"/>
  <c r="AV80" i="1"/>
  <c r="AY120" i="1"/>
  <c r="N176" i="1"/>
  <c r="AY208" i="1"/>
  <c r="AV256" i="1"/>
  <c r="AY272" i="1"/>
  <c r="AV320" i="1"/>
  <c r="AY336" i="1"/>
  <c r="AY73" i="1"/>
  <c r="AY137" i="1"/>
  <c r="AV145" i="1"/>
  <c r="N178" i="1"/>
  <c r="N22" i="1"/>
  <c r="AV222" i="1"/>
  <c r="AV246" i="1"/>
  <c r="AV270" i="1"/>
  <c r="AV294" i="1"/>
  <c r="N350" i="1"/>
  <c r="N374" i="1"/>
  <c r="N398" i="1"/>
  <c r="AY295" i="1"/>
  <c r="AY219" i="1"/>
  <c r="AY283" i="1"/>
  <c r="AY347" i="1"/>
  <c r="AV36" i="1"/>
  <c r="AY52" i="1"/>
  <c r="N68" i="1"/>
  <c r="AV100" i="1"/>
  <c r="N132" i="1"/>
  <c r="AY156" i="1"/>
  <c r="AV164" i="1"/>
  <c r="N220" i="1"/>
  <c r="AY244" i="1"/>
  <c r="N308" i="1"/>
  <c r="N332" i="1"/>
  <c r="N214" i="1"/>
  <c r="N238" i="1"/>
  <c r="AY246" i="1"/>
  <c r="AV342" i="1"/>
  <c r="BF27" i="1"/>
  <c r="R43" i="1"/>
  <c r="Q43" i="1"/>
  <c r="BE67" i="1"/>
  <c r="BF91" i="1"/>
  <c r="R107" i="1"/>
  <c r="Q107" i="1"/>
  <c r="BF131" i="1"/>
  <c r="R171" i="1"/>
  <c r="Q171" i="1"/>
  <c r="BF195" i="1"/>
  <c r="BF259" i="1"/>
  <c r="BF323" i="1"/>
  <c r="BF387" i="1"/>
  <c r="BF60" i="1"/>
  <c r="BE260" i="1"/>
  <c r="R276" i="1"/>
  <c r="Q276" i="1"/>
  <c r="BF300" i="1"/>
  <c r="R37" i="1"/>
  <c r="Q37" i="1"/>
  <c r="BF173" i="1"/>
  <c r="BE261" i="1"/>
  <c r="BE19" i="1"/>
  <c r="BF31" i="1"/>
  <c r="AY39" i="1"/>
  <c r="R71" i="1"/>
  <c r="Q71" i="1"/>
  <c r="BF95" i="1"/>
  <c r="AY103" i="1"/>
  <c r="R135" i="1"/>
  <c r="Q135" i="1"/>
  <c r="BF159" i="1"/>
  <c r="AY167" i="1"/>
  <c r="BE183" i="1"/>
  <c r="R199" i="1"/>
  <c r="Q199" i="1"/>
  <c r="N223" i="1"/>
  <c r="BF223" i="1"/>
  <c r="BE247" i="1"/>
  <c r="AV255" i="1"/>
  <c r="R263" i="1"/>
  <c r="Q263" i="1"/>
  <c r="N287" i="1"/>
  <c r="BF287" i="1"/>
  <c r="BE311" i="1"/>
  <c r="AV319" i="1"/>
  <c r="R327" i="1"/>
  <c r="Q327" i="1"/>
  <c r="N351" i="1"/>
  <c r="BF351" i="1"/>
  <c r="BE375" i="1"/>
  <c r="AV383" i="1"/>
  <c r="N361" i="1"/>
  <c r="BE24" i="1"/>
  <c r="AY32" i="1"/>
  <c r="R40" i="1"/>
  <c r="Q40" i="1"/>
  <c r="R64" i="1"/>
  <c r="Q64" i="1"/>
  <c r="R88" i="1"/>
  <c r="Q88" i="1"/>
  <c r="BF88" i="1"/>
  <c r="AY96" i="1"/>
  <c r="R112" i="1"/>
  <c r="Q112" i="1"/>
  <c r="BE112" i="1"/>
  <c r="BE136" i="1"/>
  <c r="N152" i="1"/>
  <c r="AV168" i="1"/>
  <c r="BE176" i="1"/>
  <c r="AV192" i="1"/>
  <c r="N200" i="1"/>
  <c r="BE200" i="1"/>
  <c r="BF224" i="1"/>
  <c r="N240" i="1"/>
  <c r="N264" i="1"/>
  <c r="BE264" i="1"/>
  <c r="N304" i="1"/>
  <c r="BF312" i="1"/>
  <c r="N328" i="1"/>
  <c r="BE328" i="1"/>
  <c r="S368" i="1"/>
  <c r="Q368" i="1"/>
  <c r="BF376" i="1"/>
  <c r="K82" i="1"/>
  <c r="K148" i="1"/>
  <c r="K180" i="1"/>
  <c r="K212" i="1"/>
  <c r="AV25" i="1"/>
  <c r="R33" i="1"/>
  <c r="Q33" i="1"/>
  <c r="BE57" i="1"/>
  <c r="Q81" i="1"/>
  <c r="R81" i="1"/>
  <c r="BF81" i="1"/>
  <c r="AV89" i="1"/>
  <c r="R97" i="1"/>
  <c r="Q97" i="1"/>
  <c r="BE121" i="1"/>
  <c r="BE145" i="1"/>
  <c r="BE169" i="1"/>
  <c r="BF193" i="1"/>
  <c r="R257" i="1"/>
  <c r="Q257" i="1"/>
  <c r="BE257" i="1"/>
  <c r="R281" i="1"/>
  <c r="Q281" i="1"/>
  <c r="BF281" i="1"/>
  <c r="R305" i="1"/>
  <c r="Q305" i="1"/>
  <c r="BF305" i="1"/>
  <c r="AY313" i="1"/>
  <c r="N329" i="1"/>
  <c r="BF393" i="1"/>
  <c r="AY34" i="1"/>
  <c r="BE122" i="1"/>
  <c r="BE146" i="1"/>
  <c r="BF170" i="1"/>
  <c r="AY194" i="1"/>
  <c r="AY218" i="1"/>
  <c r="BE234" i="1"/>
  <c r="R250" i="1"/>
  <c r="Q250" i="1"/>
  <c r="N258" i="1"/>
  <c r="BF258" i="1"/>
  <c r="R274" i="1"/>
  <c r="Q274" i="1"/>
  <c r="BF282" i="1"/>
  <c r="AY306" i="1"/>
  <c r="R346" i="1"/>
  <c r="Q346" i="1"/>
  <c r="BE346" i="1"/>
  <c r="N370" i="1"/>
  <c r="BF370" i="1"/>
  <c r="BE27" i="1"/>
  <c r="BF51" i="1"/>
  <c r="R67" i="1"/>
  <c r="Q67" i="1"/>
  <c r="BE91" i="1"/>
  <c r="BE115" i="1"/>
  <c r="R131" i="1"/>
  <c r="Q131" i="1"/>
  <c r="BF155" i="1"/>
  <c r="R195" i="1"/>
  <c r="Q195" i="1"/>
  <c r="AY203" i="1"/>
  <c r="BF219" i="1"/>
  <c r="BE243" i="1"/>
  <c r="R259" i="1"/>
  <c r="Q259" i="1"/>
  <c r="AY267" i="1"/>
  <c r="BF283" i="1"/>
  <c r="BE307" i="1"/>
  <c r="R323" i="1"/>
  <c r="Q323" i="1"/>
  <c r="AY331" i="1"/>
  <c r="BF347" i="1"/>
  <c r="BF20" i="1"/>
  <c r="R36" i="1"/>
  <c r="Q36" i="1"/>
  <c r="BE44" i="1"/>
  <c r="R60" i="1"/>
  <c r="Q60" i="1"/>
  <c r="BF84" i="1"/>
  <c r="AY108" i="1"/>
  <c r="R124" i="1"/>
  <c r="Q124" i="1"/>
  <c r="AY132" i="1"/>
  <c r="BF148" i="1"/>
  <c r="BE156" i="1"/>
  <c r="AY172" i="1"/>
  <c r="BE196" i="1"/>
  <c r="AV204" i="1"/>
  <c r="R212" i="1"/>
  <c r="Q212" i="1"/>
  <c r="BE220" i="1"/>
  <c r="BF236" i="1"/>
  <c r="BF260" i="1"/>
  <c r="BF284" i="1"/>
  <c r="AV292" i="1"/>
  <c r="R300" i="1"/>
  <c r="Q300" i="1"/>
  <c r="AV316" i="1"/>
  <c r="R324" i="1"/>
  <c r="Q324" i="1"/>
  <c r="BE348" i="1"/>
  <c r="BF372" i="1"/>
  <c r="BE22" i="1"/>
  <c r="BE55" i="1"/>
  <c r="BE219" i="1"/>
  <c r="R235" i="1"/>
  <c r="Q235" i="1"/>
  <c r="BE283" i="1"/>
  <c r="R299" i="1"/>
  <c r="Q299" i="1"/>
  <c r="BE347" i="1"/>
  <c r="R363" i="1"/>
  <c r="Q363" i="1"/>
  <c r="BE371" i="1"/>
  <c r="BE20" i="1"/>
  <c r="BE84" i="1"/>
  <c r="BE108" i="1"/>
  <c r="BF124" i="1"/>
  <c r="R164" i="1"/>
  <c r="Q164" i="1"/>
  <c r="R188" i="1"/>
  <c r="Q188" i="1"/>
  <c r="BF212" i="1"/>
  <c r="BE324" i="1"/>
  <c r="BE332" i="1"/>
  <c r="BF348" i="1"/>
  <c r="R364" i="1"/>
  <c r="Q364" i="1"/>
  <c r="BE396" i="1"/>
  <c r="BE45" i="1"/>
  <c r="R61" i="1"/>
  <c r="Q61" i="1"/>
  <c r="BF85" i="1"/>
  <c r="R101" i="1"/>
  <c r="Q101" i="1"/>
  <c r="BE109" i="1"/>
  <c r="BE197" i="1"/>
  <c r="BF237" i="1"/>
  <c r="BF301" i="1"/>
  <c r="BE325" i="1"/>
  <c r="R365" i="1"/>
  <c r="Q365" i="1"/>
  <c r="BF365" i="1"/>
  <c r="BF389" i="1"/>
  <c r="N19" i="1"/>
  <c r="R19" i="1"/>
  <c r="Q19" i="1"/>
  <c r="BF19" i="1"/>
  <c r="AV23" i="1"/>
  <c r="BF55" i="1"/>
  <c r="AY63" i="1"/>
  <c r="N79" i="1"/>
  <c r="AV87" i="1"/>
  <c r="Q95" i="1"/>
  <c r="R95" i="1"/>
  <c r="BE103" i="1"/>
  <c r="BF119" i="1"/>
  <c r="AY127" i="1"/>
  <c r="N143" i="1"/>
  <c r="BE143" i="1"/>
  <c r="AV151" i="1"/>
  <c r="Q159" i="1"/>
  <c r="R159" i="1"/>
  <c r="BE167" i="1"/>
  <c r="BF183" i="1"/>
  <c r="AY191" i="1"/>
  <c r="N207" i="1"/>
  <c r="AV215" i="1"/>
  <c r="Q223" i="1"/>
  <c r="R223" i="1"/>
  <c r="AY231" i="1"/>
  <c r="N247" i="1"/>
  <c r="BF247" i="1"/>
  <c r="AY255" i="1"/>
  <c r="AV279" i="1"/>
  <c r="Q287" i="1"/>
  <c r="R287" i="1"/>
  <c r="BE295" i="1"/>
  <c r="N311" i="1"/>
  <c r="BF311" i="1"/>
  <c r="AY319" i="1"/>
  <c r="BE335" i="1"/>
  <c r="AV343" i="1"/>
  <c r="Q351" i="1"/>
  <c r="R351" i="1"/>
  <c r="AY359" i="1"/>
  <c r="N375" i="1"/>
  <c r="BF375" i="1"/>
  <c r="AY383" i="1"/>
  <c r="K22" i="1"/>
  <c r="K122" i="1"/>
  <c r="N24" i="1"/>
  <c r="BF24" i="1"/>
  <c r="R48" i="1"/>
  <c r="Q48" i="1"/>
  <c r="BE48" i="1"/>
  <c r="BE72" i="1"/>
  <c r="N88" i="1"/>
  <c r="BE96" i="1"/>
  <c r="AV104" i="1"/>
  <c r="N112" i="1"/>
  <c r="BF112" i="1"/>
  <c r="AV128" i="1"/>
  <c r="N136" i="1"/>
  <c r="BF136" i="1"/>
  <c r="AY144" i="1"/>
  <c r="N160" i="1"/>
  <c r="BF160" i="1"/>
  <c r="AY168" i="1"/>
  <c r="AY192" i="1"/>
  <c r="R200" i="1"/>
  <c r="Q200" i="1"/>
  <c r="AV216" i="1"/>
  <c r="N224" i="1"/>
  <c r="BE224" i="1"/>
  <c r="AY232" i="1"/>
  <c r="BF248" i="1"/>
  <c r="R264" i="1"/>
  <c r="Q264" i="1"/>
  <c r="AV280" i="1"/>
  <c r="N288" i="1"/>
  <c r="BF288" i="1"/>
  <c r="AY296" i="1"/>
  <c r="R328" i="1"/>
  <c r="Q328" i="1"/>
  <c r="AV344" i="1"/>
  <c r="R352" i="1"/>
  <c r="Q352" i="1"/>
  <c r="BF352" i="1"/>
  <c r="AY360" i="1"/>
  <c r="AV368" i="1"/>
  <c r="N376" i="1"/>
  <c r="BE376" i="1"/>
  <c r="AY384" i="1"/>
  <c r="K32" i="1"/>
  <c r="K56" i="1"/>
  <c r="AY25" i="1"/>
  <c r="BF41" i="1"/>
  <c r="N57" i="1"/>
  <c r="AV73" i="1"/>
  <c r="N81" i="1"/>
  <c r="BE81" i="1"/>
  <c r="AY89" i="1"/>
  <c r="BF105" i="1"/>
  <c r="N121" i="1"/>
  <c r="AV137" i="1"/>
  <c r="AV161" i="1"/>
  <c r="Q169" i="1"/>
  <c r="R169" i="1"/>
  <c r="AV185" i="1"/>
  <c r="BE193" i="1"/>
  <c r="AY201" i="1"/>
  <c r="R217" i="1"/>
  <c r="Q217" i="1"/>
  <c r="BF217" i="1"/>
  <c r="R241" i="1"/>
  <c r="Q241" i="1"/>
  <c r="BF241" i="1"/>
  <c r="BE313" i="1"/>
  <c r="AV321" i="1"/>
  <c r="R329" i="1"/>
  <c r="Q329" i="1"/>
  <c r="BF329" i="1"/>
  <c r="AY337" i="1"/>
  <c r="N353" i="1"/>
  <c r="AY361" i="1"/>
  <c r="N377" i="1"/>
  <c r="R26" i="1"/>
  <c r="Q26" i="1"/>
  <c r="N34" i="1"/>
  <c r="BF34" i="1"/>
  <c r="R50" i="1"/>
  <c r="Q50" i="1"/>
  <c r="N58" i="1"/>
  <c r="BF58" i="1"/>
  <c r="N82" i="1"/>
  <c r="BF82" i="1"/>
  <c r="BF106" i="1"/>
  <c r="AY154" i="1"/>
  <c r="AV162" i="1"/>
  <c r="N170" i="1"/>
  <c r="BE170" i="1"/>
  <c r="R186" i="1"/>
  <c r="Q186" i="1"/>
  <c r="N194" i="1"/>
  <c r="BF194" i="1"/>
  <c r="R210" i="1"/>
  <c r="Q210" i="1"/>
  <c r="N218" i="1"/>
  <c r="BF218" i="1"/>
  <c r="AY242" i="1"/>
  <c r="AV250" i="1"/>
  <c r="BE258" i="1"/>
  <c r="AV274" i="1"/>
  <c r="R298" i="1"/>
  <c r="Q298" i="1"/>
  <c r="N306" i="1"/>
  <c r="BF306" i="1"/>
  <c r="AY330" i="1"/>
  <c r="AV362" i="1"/>
  <c r="Q370" i="1"/>
  <c r="R370" i="1"/>
  <c r="BE370" i="1"/>
  <c r="AY378" i="1"/>
  <c r="N394" i="1"/>
  <c r="BF394" i="1"/>
  <c r="K42" i="1"/>
  <c r="K74" i="1"/>
  <c r="K108" i="1"/>
  <c r="R27" i="1"/>
  <c r="Q27" i="1"/>
  <c r="AV43" i="1"/>
  <c r="BE51" i="1"/>
  <c r="AY59" i="1"/>
  <c r="N75" i="1"/>
  <c r="BF75" i="1"/>
  <c r="R91" i="1"/>
  <c r="Q91" i="1"/>
  <c r="AV107" i="1"/>
  <c r="BF115" i="1"/>
  <c r="AY123" i="1"/>
  <c r="N139" i="1"/>
  <c r="BE139" i="1"/>
  <c r="AV171" i="1"/>
  <c r="BF179" i="1"/>
  <c r="N203" i="1"/>
  <c r="BE203" i="1"/>
  <c r="R219" i="1"/>
  <c r="Q219" i="1"/>
  <c r="AY227" i="1"/>
  <c r="AV235" i="1"/>
  <c r="BF243" i="1"/>
  <c r="N267" i="1"/>
  <c r="BE267" i="1"/>
  <c r="R283" i="1"/>
  <c r="Q283" i="1"/>
  <c r="AY291" i="1"/>
  <c r="AV299" i="1"/>
  <c r="BF307" i="1"/>
  <c r="N331" i="1"/>
  <c r="BE331" i="1"/>
  <c r="R347" i="1"/>
  <c r="Q347" i="1"/>
  <c r="AY355" i="1"/>
  <c r="AV363" i="1"/>
  <c r="N395" i="1"/>
  <c r="R23" i="1"/>
  <c r="Q23" i="1"/>
  <c r="BE95" i="1"/>
  <c r="BF199" i="1"/>
  <c r="AV231" i="1"/>
  <c r="BF263" i="1"/>
  <c r="BE287" i="1"/>
  <c r="BF152" i="1"/>
  <c r="BF240" i="1"/>
  <c r="BE288" i="1"/>
  <c r="BE33" i="1"/>
  <c r="BF57" i="1"/>
  <c r="R73" i="1"/>
  <c r="Q73" i="1"/>
  <c r="BE97" i="1"/>
  <c r="BF257" i="1"/>
  <c r="R345" i="1"/>
  <c r="Q345" i="1"/>
  <c r="BF345" i="1"/>
  <c r="BE50" i="1"/>
  <c r="R66" i="1"/>
  <c r="Q66" i="1"/>
  <c r="BF98" i="1"/>
  <c r="R138" i="1"/>
  <c r="Q138" i="1"/>
  <c r="BF146" i="1"/>
  <c r="BE210" i="1"/>
  <c r="BE298" i="1"/>
  <c r="R314" i="1"/>
  <c r="Q314" i="1"/>
  <c r="BF346" i="1"/>
  <c r="BE386" i="1"/>
  <c r="BE23" i="1"/>
  <c r="Q31" i="1"/>
  <c r="R31" i="1"/>
  <c r="N39" i="1"/>
  <c r="Q55" i="1"/>
  <c r="R55" i="1"/>
  <c r="BE63" i="1"/>
  <c r="AV71" i="1"/>
  <c r="BF79" i="1"/>
  <c r="N103" i="1"/>
  <c r="Q119" i="1"/>
  <c r="R119" i="1"/>
  <c r="AV135" i="1"/>
  <c r="BF143" i="1"/>
  <c r="N167" i="1"/>
  <c r="Q183" i="1"/>
  <c r="R183" i="1"/>
  <c r="BF207" i="1"/>
  <c r="AY215" i="1"/>
  <c r="BE231" i="1"/>
  <c r="Q247" i="1"/>
  <c r="R247" i="1"/>
  <c r="BF271" i="1"/>
  <c r="AY279" i="1"/>
  <c r="Q311" i="1"/>
  <c r="R311" i="1"/>
  <c r="BF335" i="1"/>
  <c r="AY343" i="1"/>
  <c r="BE359" i="1"/>
  <c r="R375" i="1"/>
  <c r="Q375" i="1"/>
  <c r="R24" i="1"/>
  <c r="Q24" i="1"/>
  <c r="AV40" i="1"/>
  <c r="N48" i="1"/>
  <c r="BF48" i="1"/>
  <c r="AV64" i="1"/>
  <c r="BF72" i="1"/>
  <c r="AY80" i="1"/>
  <c r="N96" i="1"/>
  <c r="BE120" i="1"/>
  <c r="R136" i="1"/>
  <c r="Q136" i="1"/>
  <c r="BE160" i="1"/>
  <c r="BF184" i="1"/>
  <c r="Q208" i="1"/>
  <c r="R208" i="1"/>
  <c r="BE208" i="1"/>
  <c r="R224" i="1"/>
  <c r="Q224" i="1"/>
  <c r="BF232" i="1"/>
  <c r="Q248" i="1"/>
  <c r="R248" i="1"/>
  <c r="BE248" i="1"/>
  <c r="BE272" i="1"/>
  <c r="R288" i="1"/>
  <c r="Q288" i="1"/>
  <c r="BF296" i="1"/>
  <c r="Q312" i="1"/>
  <c r="R312" i="1"/>
  <c r="BE312" i="1"/>
  <c r="Q336" i="1"/>
  <c r="R336" i="1"/>
  <c r="BE336" i="1"/>
  <c r="BF360" i="1"/>
  <c r="R376" i="1"/>
  <c r="Q376" i="1"/>
  <c r="BE41" i="1"/>
  <c r="BF65" i="1"/>
  <c r="BE105" i="1"/>
  <c r="BF129" i="1"/>
  <c r="BF177" i="1"/>
  <c r="R193" i="1"/>
  <c r="Q193" i="1"/>
  <c r="BE217" i="1"/>
  <c r="AV233" i="1"/>
  <c r="N241" i="1"/>
  <c r="BE241" i="1"/>
  <c r="AY249" i="1"/>
  <c r="BF265" i="1"/>
  <c r="AY273" i="1"/>
  <c r="BE289" i="1"/>
  <c r="AY297" i="1"/>
  <c r="AV345" i="1"/>
  <c r="BF353" i="1"/>
  <c r="AV369" i="1"/>
  <c r="BF377" i="1"/>
  <c r="AY385" i="1"/>
  <c r="AV26" i="1"/>
  <c r="BE34" i="1"/>
  <c r="AV50" i="1"/>
  <c r="BE58" i="1"/>
  <c r="AY66" i="1"/>
  <c r="AV74" i="1"/>
  <c r="BE82" i="1"/>
  <c r="AY90" i="1"/>
  <c r="BE106" i="1"/>
  <c r="AY114" i="1"/>
  <c r="R122" i="1"/>
  <c r="Q122" i="1"/>
  <c r="BF130" i="1"/>
  <c r="AY138" i="1"/>
  <c r="R146" i="1"/>
  <c r="Q146" i="1"/>
  <c r="AV186" i="1"/>
  <c r="BE194" i="1"/>
  <c r="AV210" i="1"/>
  <c r="BE218" i="1"/>
  <c r="R234" i="1"/>
  <c r="Q234" i="1"/>
  <c r="BF242" i="1"/>
  <c r="AV298" i="1"/>
  <c r="BE306" i="1"/>
  <c r="N330" i="1"/>
  <c r="BF330" i="1"/>
  <c r="R354" i="1"/>
  <c r="Q354" i="1"/>
  <c r="BF354" i="1"/>
  <c r="AV386" i="1"/>
  <c r="K158" i="1"/>
  <c r="K190" i="1"/>
  <c r="K222" i="1"/>
  <c r="K254" i="1"/>
  <c r="BF35" i="1"/>
  <c r="R51" i="1"/>
  <c r="Q51" i="1"/>
  <c r="AV67" i="1"/>
  <c r="BE75" i="1"/>
  <c r="AY83" i="1"/>
  <c r="N99" i="1"/>
  <c r="BF99" i="1"/>
  <c r="R115" i="1"/>
  <c r="Q115" i="1"/>
  <c r="AV131" i="1"/>
  <c r="BF139" i="1"/>
  <c r="AY147" i="1"/>
  <c r="N163" i="1"/>
  <c r="BE163" i="1"/>
  <c r="AV195" i="1"/>
  <c r="BF203" i="1"/>
  <c r="AY211" i="1"/>
  <c r="N227" i="1"/>
  <c r="R243" i="1"/>
  <c r="Q243" i="1"/>
  <c r="AV259" i="1"/>
  <c r="BF267" i="1"/>
  <c r="BE275" i="1"/>
  <c r="N291" i="1"/>
  <c r="BE291" i="1"/>
  <c r="R307" i="1"/>
  <c r="Q307" i="1"/>
  <c r="AV323" i="1"/>
  <c r="BF331" i="1"/>
  <c r="BE339" i="1"/>
  <c r="N355" i="1"/>
  <c r="BE355" i="1"/>
  <c r="R371" i="1"/>
  <c r="Q371" i="1"/>
  <c r="AV387" i="1"/>
  <c r="BF395" i="1"/>
  <c r="BF29" i="1"/>
  <c r="BE53" i="1"/>
  <c r="BF93" i="1"/>
  <c r="BF117" i="1"/>
  <c r="BE141" i="1"/>
  <c r="Q157" i="1"/>
  <c r="R157" i="1"/>
  <c r="BF181" i="1"/>
  <c r="Q197" i="1"/>
  <c r="R197" i="1"/>
  <c r="Q221" i="1"/>
  <c r="R221" i="1"/>
  <c r="BF245" i="1"/>
  <c r="Q261" i="1"/>
  <c r="R261" i="1"/>
  <c r="Q285" i="1"/>
  <c r="R285" i="1"/>
  <c r="BF309" i="1"/>
  <c r="Q325" i="1"/>
  <c r="R325" i="1"/>
  <c r="BE333" i="1"/>
  <c r="BF397" i="1"/>
  <c r="K78" i="1"/>
  <c r="R111" i="1"/>
  <c r="Q111" i="1"/>
  <c r="R175" i="1"/>
  <c r="Q175" i="1"/>
  <c r="BE223" i="1"/>
  <c r="BF391" i="1"/>
  <c r="R128" i="1"/>
  <c r="Q128" i="1"/>
  <c r="BF176" i="1"/>
  <c r="BF200" i="1"/>
  <c r="BF304" i="1"/>
  <c r="R344" i="1"/>
  <c r="Q344" i="1"/>
  <c r="BE352" i="1"/>
  <c r="R57" i="1"/>
  <c r="Q57" i="1"/>
  <c r="R121" i="1"/>
  <c r="Q121" i="1"/>
  <c r="BF121" i="1"/>
  <c r="R137" i="1"/>
  <c r="Q137" i="1"/>
  <c r="BF145" i="1"/>
  <c r="R161" i="1"/>
  <c r="Q161" i="1"/>
  <c r="BF169" i="1"/>
  <c r="Q233" i="1"/>
  <c r="R233" i="1"/>
  <c r="BE233" i="1"/>
  <c r="S273" i="1"/>
  <c r="BE329" i="1"/>
  <c r="BE26" i="1"/>
  <c r="R90" i="1"/>
  <c r="Q90" i="1"/>
  <c r="R114" i="1"/>
  <c r="Q114" i="1"/>
  <c r="BF122" i="1"/>
  <c r="BE186" i="1"/>
  <c r="R202" i="1"/>
  <c r="Q202" i="1"/>
  <c r="R226" i="1"/>
  <c r="Q226" i="1"/>
  <c r="BF234" i="1"/>
  <c r="BF39" i="1"/>
  <c r="BE87" i="1"/>
  <c r="BF103" i="1"/>
  <c r="Q143" i="1"/>
  <c r="R143" i="1"/>
  <c r="BE151" i="1"/>
  <c r="BF167" i="1"/>
  <c r="BE191" i="1"/>
  <c r="BF231" i="1"/>
  <c r="BE255" i="1"/>
  <c r="BF295" i="1"/>
  <c r="BE319" i="1"/>
  <c r="Q335" i="1"/>
  <c r="R335" i="1"/>
  <c r="BF359" i="1"/>
  <c r="BE383" i="1"/>
  <c r="BE32" i="1"/>
  <c r="BE56" i="1"/>
  <c r="R72" i="1"/>
  <c r="Q72" i="1"/>
  <c r="AV88" i="1"/>
  <c r="BF96" i="1"/>
  <c r="Q120" i="1"/>
  <c r="R120" i="1"/>
  <c r="BF120" i="1"/>
  <c r="Q144" i="1"/>
  <c r="R144" i="1"/>
  <c r="BE144" i="1"/>
  <c r="BF201" i="1"/>
  <c r="R265" i="1"/>
  <c r="Q265" i="1"/>
  <c r="BE265" i="1"/>
  <c r="R289" i="1"/>
  <c r="Q289" i="1"/>
  <c r="BF289" i="1"/>
  <c r="R313" i="1"/>
  <c r="Q313" i="1"/>
  <c r="BF313" i="1"/>
  <c r="N337" i="1"/>
  <c r="BE337" i="1"/>
  <c r="BE361" i="1"/>
  <c r="BF42" i="1"/>
  <c r="BE130" i="1"/>
  <c r="R170" i="1"/>
  <c r="Q170" i="1"/>
  <c r="BF178" i="1"/>
  <c r="BE242" i="1"/>
  <c r="R258" i="1"/>
  <c r="Q258" i="1"/>
  <c r="BF266" i="1"/>
  <c r="N290" i="1"/>
  <c r="BF290" i="1"/>
  <c r="BE330" i="1"/>
  <c r="N354" i="1"/>
  <c r="BE354" i="1"/>
  <c r="N378" i="1"/>
  <c r="BF378" i="1"/>
  <c r="R35" i="1"/>
  <c r="Q35" i="1"/>
  <c r="BE35" i="1"/>
  <c r="BF59" i="1"/>
  <c r="R75" i="1"/>
  <c r="Q75" i="1"/>
  <c r="BE123" i="1"/>
  <c r="R139" i="1"/>
  <c r="Q139" i="1"/>
  <c r="BF163" i="1"/>
  <c r="BE187" i="1"/>
  <c r="R203" i="1"/>
  <c r="Q203" i="1"/>
  <c r="BF227" i="1"/>
  <c r="R267" i="1"/>
  <c r="Q267" i="1"/>
  <c r="BF291" i="1"/>
  <c r="BE315" i="1"/>
  <c r="R331" i="1"/>
  <c r="Q331" i="1"/>
  <c r="BF355" i="1"/>
  <c r="BF379" i="1"/>
  <c r="BF28" i="1"/>
  <c r="BE52" i="1"/>
  <c r="R68" i="1"/>
  <c r="Q68" i="1"/>
  <c r="BF92" i="1"/>
  <c r="R132" i="1"/>
  <c r="Q132" i="1"/>
  <c r="BF156" i="1"/>
  <c r="BE204" i="1"/>
  <c r="R220" i="1"/>
  <c r="Q220" i="1"/>
  <c r="BF244" i="1"/>
  <c r="BF268" i="1"/>
  <c r="BE292" i="1"/>
  <c r="R308" i="1"/>
  <c r="Q308" i="1"/>
  <c r="BE316" i="1"/>
  <c r="R332" i="1"/>
  <c r="Q332" i="1"/>
  <c r="BF356" i="1"/>
  <c r="BE380" i="1"/>
  <c r="BF53" i="1"/>
  <c r="Q69" i="1"/>
  <c r="R69" i="1"/>
  <c r="BE77" i="1"/>
  <c r="Q93" i="1"/>
  <c r="R93" i="1"/>
  <c r="AY101" i="1"/>
  <c r="N117" i="1"/>
  <c r="AY125" i="1"/>
  <c r="BF141" i="1"/>
  <c r="BE165" i="1"/>
  <c r="AV173" i="1"/>
  <c r="N181" i="1"/>
  <c r="BF205" i="1"/>
  <c r="AV237" i="1"/>
  <c r="N245" i="1"/>
  <c r="N269" i="1"/>
  <c r="BF269" i="1"/>
  <c r="BE293" i="1"/>
  <c r="AV301" i="1"/>
  <c r="N309" i="1"/>
  <c r="BE30" i="1"/>
  <c r="R46" i="1"/>
  <c r="Q46" i="1"/>
  <c r="BF47" i="1"/>
  <c r="BE31" i="1"/>
  <c r="BE159" i="1"/>
  <c r="R303" i="1"/>
  <c r="Q303" i="1"/>
  <c r="BF327" i="1"/>
  <c r="BF40" i="1"/>
  <c r="BE88" i="1"/>
  <c r="R176" i="1"/>
  <c r="Q176" i="1"/>
  <c r="R240" i="1"/>
  <c r="Q240" i="1"/>
  <c r="R304" i="1"/>
  <c r="Q304" i="1"/>
  <c r="BF328" i="1"/>
  <c r="R160" i="1"/>
  <c r="Q160" i="1"/>
  <c r="BF208" i="1"/>
  <c r="Q272" i="1"/>
  <c r="R272" i="1"/>
  <c r="BF272" i="1"/>
  <c r="AY280" i="1"/>
  <c r="BF336" i="1"/>
  <c r="BE25" i="1"/>
  <c r="R41" i="1"/>
  <c r="Q41" i="1"/>
  <c r="BE65" i="1"/>
  <c r="R89" i="1"/>
  <c r="Q89" i="1"/>
  <c r="BF89" i="1"/>
  <c r="Q105" i="1"/>
  <c r="R105" i="1"/>
  <c r="BE129" i="1"/>
  <c r="R177" i="1"/>
  <c r="Q177" i="1"/>
  <c r="BE177" i="1"/>
  <c r="AV19" i="1"/>
  <c r="N23" i="1"/>
  <c r="BF63" i="1"/>
  <c r="AY71" i="1"/>
  <c r="N87" i="1"/>
  <c r="R103" i="1"/>
  <c r="Q103" i="1"/>
  <c r="AY135" i="1"/>
  <c r="N151" i="1"/>
  <c r="R167" i="1"/>
  <c r="Q167" i="1"/>
  <c r="AV183" i="1"/>
  <c r="BF191" i="1"/>
  <c r="BE215" i="1"/>
  <c r="AV223" i="1"/>
  <c r="R231" i="1"/>
  <c r="Q231" i="1"/>
  <c r="N255" i="1"/>
  <c r="BF255" i="1"/>
  <c r="BE279" i="1"/>
  <c r="AV287" i="1"/>
  <c r="R295" i="1"/>
  <c r="Q295" i="1"/>
  <c r="N319" i="1"/>
  <c r="BF319" i="1"/>
  <c r="BE343" i="1"/>
  <c r="AV351" i="1"/>
  <c r="Q359" i="1"/>
  <c r="R359" i="1"/>
  <c r="N383" i="1"/>
  <c r="BF383" i="1"/>
  <c r="AY391" i="1"/>
  <c r="AV24" i="1"/>
  <c r="BF32" i="1"/>
  <c r="AY40" i="1"/>
  <c r="Q56" i="1"/>
  <c r="R56" i="1"/>
  <c r="BF56" i="1"/>
  <c r="Q80" i="1"/>
  <c r="R80" i="1"/>
  <c r="BE80" i="1"/>
  <c r="R96" i="1"/>
  <c r="Q96" i="1"/>
  <c r="AV112" i="1"/>
  <c r="AV136" i="1"/>
  <c r="N144" i="1"/>
  <c r="BF144" i="1"/>
  <c r="BE168" i="1"/>
  <c r="N192" i="1"/>
  <c r="BF192" i="1"/>
  <c r="AV224" i="1"/>
  <c r="N232" i="1"/>
  <c r="BE232" i="1"/>
  <c r="AY240" i="1"/>
  <c r="BF256" i="1"/>
  <c r="N272" i="1"/>
  <c r="BF280" i="1"/>
  <c r="AV288" i="1"/>
  <c r="N296" i="1"/>
  <c r="BE296" i="1"/>
  <c r="AY304" i="1"/>
  <c r="BE320" i="1"/>
  <c r="N336" i="1"/>
  <c r="AV352" i="1"/>
  <c r="N360" i="1"/>
  <c r="BE360" i="1"/>
  <c r="AV376" i="1"/>
  <c r="BF384" i="1"/>
  <c r="AY392" i="1"/>
  <c r="K98" i="1"/>
  <c r="K164" i="1"/>
  <c r="K196" i="1"/>
  <c r="N25" i="1"/>
  <c r="BF25" i="1"/>
  <c r="AY33" i="1"/>
  <c r="R49" i="1"/>
  <c r="Q49" i="1"/>
  <c r="BF49" i="1"/>
  <c r="AV57" i="1"/>
  <c r="R65" i="1"/>
  <c r="Q65" i="1"/>
  <c r="AV81" i="1"/>
  <c r="BE89" i="1"/>
  <c r="AY97" i="1"/>
  <c r="R113" i="1"/>
  <c r="Q113" i="1"/>
  <c r="BF113" i="1"/>
  <c r="AV121" i="1"/>
  <c r="R129" i="1"/>
  <c r="Q129" i="1"/>
  <c r="N153" i="1"/>
  <c r="AV193" i="1"/>
  <c r="BE201" i="1"/>
  <c r="AY209" i="1"/>
  <c r="N225" i="1"/>
  <c r="BF225" i="1"/>
  <c r="AY233" i="1"/>
  <c r="R249" i="1"/>
  <c r="Q249" i="1"/>
  <c r="BF249" i="1"/>
  <c r="BE297" i="1"/>
  <c r="AV329" i="1"/>
  <c r="Q337" i="1"/>
  <c r="R337" i="1"/>
  <c r="BF337" i="1"/>
  <c r="AY345" i="1"/>
  <c r="Q361" i="1"/>
  <c r="R361" i="1"/>
  <c r="BF361" i="1"/>
  <c r="AY369" i="1"/>
  <c r="N385" i="1"/>
  <c r="BE385" i="1"/>
  <c r="K118" i="1"/>
  <c r="AV44" i="1"/>
  <c r="BF52" i="1"/>
  <c r="N76" i="1"/>
  <c r="R92" i="1"/>
  <c r="Q92" i="1"/>
  <c r="AY100" i="1"/>
  <c r="AV108" i="1"/>
  <c r="BF116" i="1"/>
  <c r="N140" i="1"/>
  <c r="BE140" i="1"/>
  <c r="R156" i="1"/>
  <c r="Q156" i="1"/>
  <c r="BE164" i="1"/>
  <c r="AV172" i="1"/>
  <c r="BF180" i="1"/>
  <c r="AY188" i="1"/>
  <c r="BF204" i="1"/>
  <c r="BE212" i="1"/>
  <c r="N228" i="1"/>
  <c r="AV236" i="1"/>
  <c r="BE252" i="1"/>
  <c r="AV260" i="1"/>
  <c r="R268" i="1"/>
  <c r="Q268" i="1"/>
  <c r="BF292" i="1"/>
  <c r="BE300" i="1"/>
  <c r="BF316" i="1"/>
  <c r="N340" i="1"/>
  <c r="BE340" i="1"/>
  <c r="AV348" i="1"/>
  <c r="R356" i="1"/>
  <c r="Q356" i="1"/>
  <c r="Q380" i="1"/>
  <c r="R380" i="1"/>
  <c r="K94" i="1"/>
  <c r="Q29" i="1"/>
  <c r="R29" i="1"/>
  <c r="BE37" i="1"/>
  <c r="N53" i="1"/>
  <c r="AV69" i="1"/>
  <c r="BF77" i="1"/>
  <c r="BE101" i="1"/>
  <c r="N125" i="1"/>
  <c r="BE125" i="1"/>
  <c r="Q141" i="1"/>
  <c r="R141" i="1"/>
  <c r="AY149" i="1"/>
  <c r="AV157" i="1"/>
  <c r="BF165" i="1"/>
  <c r="N189" i="1"/>
  <c r="AV197" i="1"/>
  <c r="BF229" i="1"/>
  <c r="Q245" i="1"/>
  <c r="R245" i="1"/>
  <c r="AV261" i="1"/>
  <c r="BF293" i="1"/>
  <c r="BE317" i="1"/>
  <c r="N333" i="1"/>
  <c r="AV22" i="1"/>
  <c r="BF71" i="1"/>
  <c r="BE119" i="1"/>
  <c r="BF135" i="1"/>
  <c r="R239" i="1"/>
  <c r="Q239" i="1"/>
  <c r="N263" i="1"/>
  <c r="BE351" i="1"/>
  <c r="R367" i="1"/>
  <c r="Q367" i="1"/>
  <c r="BF64" i="1"/>
  <c r="R104" i="1"/>
  <c r="Q104" i="1"/>
  <c r="AV21" i="1"/>
  <c r="BF23" i="1"/>
  <c r="AY31" i="1"/>
  <c r="N47" i="1"/>
  <c r="R63" i="1"/>
  <c r="Q63" i="1"/>
  <c r="BF87" i="1"/>
  <c r="AY95" i="1"/>
  <c r="N111" i="1"/>
  <c r="BE111" i="1"/>
  <c r="BE135" i="1"/>
  <c r="BF151" i="1"/>
  <c r="AY159" i="1"/>
  <c r="N175" i="1"/>
  <c r="BE175" i="1"/>
  <c r="R191" i="1"/>
  <c r="Q191" i="1"/>
  <c r="BF215" i="1"/>
  <c r="AY223" i="1"/>
  <c r="BE239" i="1"/>
  <c r="R255" i="1"/>
  <c r="Q255" i="1"/>
  <c r="BF279" i="1"/>
  <c r="BE303" i="1"/>
  <c r="R319" i="1"/>
  <c r="Q319" i="1"/>
  <c r="BF343" i="1"/>
  <c r="BE367" i="1"/>
  <c r="R383" i="1"/>
  <c r="Q383" i="1"/>
  <c r="R32" i="1"/>
  <c r="Q32" i="1"/>
  <c r="BE64" i="1"/>
  <c r="BF80" i="1"/>
  <c r="BE104" i="1"/>
  <c r="BE128" i="1"/>
  <c r="AV160" i="1"/>
  <c r="BF168" i="1"/>
  <c r="AV184" i="1"/>
  <c r="R216" i="1"/>
  <c r="Q216" i="1"/>
  <c r="BF216" i="1"/>
  <c r="R232" i="1"/>
  <c r="Q232" i="1"/>
  <c r="BE256" i="1"/>
  <c r="AY264" i="1"/>
  <c r="R296" i="1"/>
  <c r="Q296" i="1"/>
  <c r="BF320" i="1"/>
  <c r="BF344" i="1"/>
  <c r="Q360" i="1"/>
  <c r="R360" i="1"/>
  <c r="BE368" i="1"/>
  <c r="BF392" i="1"/>
  <c r="R145" i="1"/>
  <c r="Q145" i="1"/>
  <c r="R25" i="1"/>
  <c r="Q25" i="1"/>
  <c r="BE49" i="1"/>
  <c r="BF73" i="1"/>
  <c r="BE113" i="1"/>
  <c r="BF137" i="1"/>
  <c r="BF161" i="1"/>
  <c r="N185" i="1"/>
  <c r="BF185" i="1"/>
  <c r="R201" i="1"/>
  <c r="Q201" i="1"/>
  <c r="BE249" i="1"/>
  <c r="BF273" i="1"/>
  <c r="AY281" i="1"/>
  <c r="R297" i="1"/>
  <c r="Q297" i="1"/>
  <c r="BF297" i="1"/>
  <c r="AY305" i="1"/>
  <c r="N321" i="1"/>
  <c r="BE321" i="1"/>
  <c r="BE345" i="1"/>
  <c r="BE369" i="1"/>
  <c r="R385" i="1"/>
  <c r="Q385" i="1"/>
  <c r="BF385" i="1"/>
  <c r="BE66" i="1"/>
  <c r="BE90" i="1"/>
  <c r="AV106" i="1"/>
  <c r="BE114" i="1"/>
  <c r="AY122" i="1"/>
  <c r="R130" i="1"/>
  <c r="Q130" i="1"/>
  <c r="BE138" i="1"/>
  <c r="N162" i="1"/>
  <c r="AV194" i="1"/>
  <c r="BE202" i="1"/>
  <c r="AV218" i="1"/>
  <c r="BE226" i="1"/>
  <c r="R242" i="1"/>
  <c r="Q242" i="1"/>
  <c r="N250" i="1"/>
  <c r="BF250" i="1"/>
  <c r="BF274" i="1"/>
  <c r="AV306" i="1"/>
  <c r="BE314" i="1"/>
  <c r="R330" i="1"/>
  <c r="Q330" i="1"/>
  <c r="R338" i="1"/>
  <c r="Q338" i="1"/>
  <c r="BE338" i="1"/>
  <c r="N362" i="1"/>
  <c r="BF362" i="1"/>
  <c r="AV394" i="1"/>
  <c r="AY27" i="1"/>
  <c r="N43" i="1"/>
  <c r="BF43" i="1"/>
  <c r="R59" i="1"/>
  <c r="Q59" i="1"/>
  <c r="AV75" i="1"/>
  <c r="BE83" i="1"/>
  <c r="AY91" i="1"/>
  <c r="N107" i="1"/>
  <c r="BF107" i="1"/>
  <c r="R123" i="1"/>
  <c r="Q123" i="1"/>
  <c r="AV139" i="1"/>
  <c r="BF147" i="1"/>
  <c r="AY155" i="1"/>
  <c r="N171" i="1"/>
  <c r="BE171" i="1"/>
  <c r="R187" i="1"/>
  <c r="Q187" i="1"/>
  <c r="AV203" i="1"/>
  <c r="BF211" i="1"/>
  <c r="N235" i="1"/>
  <c r="BE235" i="1"/>
  <c r="AV267" i="1"/>
  <c r="BF275" i="1"/>
  <c r="N299" i="1"/>
  <c r="BE299" i="1"/>
  <c r="R315" i="1"/>
  <c r="Q315" i="1"/>
  <c r="AV331" i="1"/>
  <c r="BF339" i="1"/>
  <c r="BE363" i="1"/>
  <c r="R379" i="1"/>
  <c r="Q379" i="1"/>
  <c r="R28" i="1"/>
  <c r="Q28" i="1"/>
  <c r="BE36" i="1"/>
  <c r="R52" i="1"/>
  <c r="Q52" i="1"/>
  <c r="BF76" i="1"/>
  <c r="R116" i="1"/>
  <c r="Q116" i="1"/>
  <c r="BF140" i="1"/>
  <c r="AY164" i="1"/>
  <c r="R180" i="1"/>
  <c r="Q180" i="1"/>
  <c r="BE188" i="1"/>
  <c r="R204" i="1"/>
  <c r="Q204" i="1"/>
  <c r="BF228" i="1"/>
  <c r="BE236" i="1"/>
  <c r="BF252" i="1"/>
  <c r="BE276" i="1"/>
  <c r="R292" i="1"/>
  <c r="Q292" i="1"/>
  <c r="R316" i="1"/>
  <c r="Q316" i="1"/>
  <c r="BF340" i="1"/>
  <c r="BE364" i="1"/>
  <c r="BF37" i="1"/>
  <c r="Q53" i="1"/>
  <c r="R53" i="1"/>
  <c r="BE61" i="1"/>
  <c r="Q77" i="1"/>
  <c r="R77" i="1"/>
  <c r="BF101" i="1"/>
  <c r="BF125" i="1"/>
  <c r="BE149" i="1"/>
  <c r="BF189" i="1"/>
  <c r="BE213" i="1"/>
  <c r="BF253" i="1"/>
  <c r="BE277" i="1"/>
  <c r="N293" i="1"/>
  <c r="BF317" i="1"/>
  <c r="BE341" i="1"/>
  <c r="BE71" i="1"/>
  <c r="R87" i="1"/>
  <c r="Q87" i="1"/>
  <c r="BF111" i="1"/>
  <c r="R151" i="1"/>
  <c r="Q151" i="1"/>
  <c r="BF175" i="1"/>
  <c r="BE199" i="1"/>
  <c r="R215" i="1"/>
  <c r="Q215" i="1"/>
  <c r="BF239" i="1"/>
  <c r="BE263" i="1"/>
  <c r="R279" i="1"/>
  <c r="Q279" i="1"/>
  <c r="N303" i="1"/>
  <c r="BF303" i="1"/>
  <c r="AY311" i="1"/>
  <c r="BE327" i="1"/>
  <c r="AV335" i="1"/>
  <c r="R343" i="1"/>
  <c r="Q343" i="1"/>
  <c r="N367" i="1"/>
  <c r="BF367" i="1"/>
  <c r="AY375" i="1"/>
  <c r="BE40" i="1"/>
  <c r="N64" i="1"/>
  <c r="AV96" i="1"/>
  <c r="N104" i="1"/>
  <c r="BF104" i="1"/>
  <c r="AY112" i="1"/>
  <c r="AV120" i="1"/>
  <c r="BF128" i="1"/>
  <c r="AY136" i="1"/>
  <c r="R168" i="1"/>
  <c r="Q168" i="1"/>
  <c r="AV208" i="1"/>
  <c r="N216" i="1"/>
  <c r="BE216" i="1"/>
  <c r="AY224" i="1"/>
  <c r="BE240" i="1"/>
  <c r="R256" i="1"/>
  <c r="Q256" i="1"/>
  <c r="BF264" i="1"/>
  <c r="AV272" i="1"/>
  <c r="BE304" i="1"/>
  <c r="R320" i="1"/>
  <c r="Q320" i="1"/>
  <c r="AV336" i="1"/>
  <c r="N344" i="1"/>
  <c r="BE344" i="1"/>
  <c r="BF368" i="1"/>
  <c r="AY376" i="1"/>
  <c r="K106" i="1"/>
  <c r="K140" i="1"/>
  <c r="K172" i="1"/>
  <c r="K204" i="1"/>
  <c r="N33" i="1"/>
  <c r="BF33" i="1"/>
  <c r="AV65" i="1"/>
  <c r="N73" i="1"/>
  <c r="BE73" i="1"/>
  <c r="AY81" i="1"/>
  <c r="N97" i="1"/>
  <c r="BF97" i="1"/>
  <c r="AV129" i="1"/>
  <c r="N137" i="1"/>
  <c r="BE137" i="1"/>
  <c r="BE161" i="1"/>
  <c r="AY193" i="1"/>
  <c r="BF209" i="1"/>
  <c r="BF233" i="1"/>
  <c r="AV265" i="1"/>
  <c r="BE281" i="1"/>
  <c r="AV289" i="1"/>
  <c r="BE305" i="1"/>
  <c r="AV313" i="1"/>
  <c r="R321" i="1"/>
  <c r="Q321" i="1"/>
  <c r="BF321" i="1"/>
  <c r="BF26" i="1"/>
  <c r="R42" i="1"/>
  <c r="Q42" i="1"/>
  <c r="BF50" i="1"/>
  <c r="BF74" i="1"/>
  <c r="AV130" i="1"/>
  <c r="AV154" i="1"/>
  <c r="R178" i="1"/>
  <c r="Q178" i="1"/>
  <c r="N186" i="1"/>
  <c r="BF186" i="1"/>
  <c r="BF210" i="1"/>
  <c r="AV242" i="1"/>
  <c r="BE250" i="1"/>
  <c r="BE274" i="1"/>
  <c r="R290" i="1"/>
  <c r="Q290" i="1"/>
  <c r="N298" i="1"/>
  <c r="BF298" i="1"/>
  <c r="AV330" i="1"/>
  <c r="AV354" i="1"/>
  <c r="R362" i="1"/>
  <c r="Q362" i="1"/>
  <c r="BE362" i="1"/>
  <c r="AY370" i="1"/>
  <c r="R386" i="1"/>
  <c r="Q386" i="1"/>
  <c r="BF386" i="1"/>
  <c r="K142" i="1"/>
  <c r="K174" i="1"/>
  <c r="K206" i="1"/>
  <c r="K238" i="1"/>
  <c r="K270" i="1"/>
  <c r="AV35" i="1"/>
  <c r="BE43" i="1"/>
  <c r="AY51" i="1"/>
  <c r="N67" i="1"/>
  <c r="BF67" i="1"/>
  <c r="R83" i="1"/>
  <c r="Q83" i="1"/>
  <c r="AV99" i="1"/>
  <c r="BE107" i="1"/>
  <c r="AY115" i="1"/>
  <c r="N131" i="1"/>
  <c r="BE131" i="1"/>
  <c r="R147" i="1"/>
  <c r="Q147" i="1"/>
  <c r="AV163" i="1"/>
  <c r="BF171" i="1"/>
  <c r="AY179" i="1"/>
  <c r="N195" i="1"/>
  <c r="BE195" i="1"/>
  <c r="R211" i="1"/>
  <c r="Q211" i="1"/>
  <c r="AV227" i="1"/>
  <c r="BF235" i="1"/>
  <c r="AY243" i="1"/>
  <c r="N259" i="1"/>
  <c r="BE259" i="1"/>
  <c r="R275" i="1"/>
  <c r="Q275" i="1"/>
  <c r="AV291" i="1"/>
  <c r="BF299" i="1"/>
  <c r="AY307" i="1"/>
  <c r="N323" i="1"/>
  <c r="BE323" i="1"/>
  <c r="R339" i="1"/>
  <c r="Q339" i="1"/>
  <c r="AV355" i="1"/>
  <c r="BF363" i="1"/>
  <c r="BF371" i="1"/>
  <c r="N387" i="1"/>
  <c r="K126" i="1"/>
  <c r="AV28" i="1"/>
  <c r="BF36" i="1"/>
  <c r="N60" i="1"/>
  <c r="BE60" i="1"/>
  <c r="AY84" i="1"/>
  <c r="AV92" i="1"/>
  <c r="BF100" i="1"/>
  <c r="N124" i="1"/>
  <c r="BE124" i="1"/>
  <c r="R140" i="1"/>
  <c r="Q140" i="1"/>
  <c r="BE148" i="1"/>
  <c r="AV156" i="1"/>
  <c r="BF164" i="1"/>
  <c r="BE172" i="1"/>
  <c r="BF188" i="1"/>
  <c r="N212" i="1"/>
  <c r="AV220" i="1"/>
  <c r="R252" i="1"/>
  <c r="Q252" i="1"/>
  <c r="AY260" i="1"/>
  <c r="BF276" i="1"/>
  <c r="N300" i="1"/>
  <c r="AY300" i="1"/>
  <c r="AV308" i="1"/>
  <c r="N324" i="1"/>
  <c r="BF324" i="1"/>
  <c r="AV332" i="1"/>
  <c r="R340" i="1"/>
  <c r="Q340" i="1"/>
  <c r="AY348" i="1"/>
  <c r="BF364" i="1"/>
  <c r="AY372" i="1"/>
  <c r="BF388" i="1"/>
  <c r="K102" i="1"/>
  <c r="AV53" i="1"/>
  <c r="BF61" i="1"/>
  <c r="AY69" i="1"/>
  <c r="BE85" i="1"/>
  <c r="AY109" i="1"/>
  <c r="R125" i="1"/>
  <c r="Q125" i="1"/>
  <c r="AV141" i="1"/>
  <c r="BF149" i="1"/>
  <c r="AY157" i="1"/>
  <c r="R165" i="1"/>
  <c r="Q165" i="1"/>
  <c r="N173" i="1"/>
  <c r="BE173" i="1"/>
  <c r="AY197" i="1"/>
  <c r="BF213" i="1"/>
  <c r="AY221" i="1"/>
  <c r="BE237" i="1"/>
  <c r="AV245" i="1"/>
  <c r="BF277" i="1"/>
  <c r="AY285" i="1"/>
  <c r="R293" i="1"/>
  <c r="Q293" i="1"/>
  <c r="BE301" i="1"/>
  <c r="R317" i="1"/>
  <c r="Q317" i="1"/>
  <c r="AY325" i="1"/>
  <c r="BF341" i="1"/>
  <c r="AY349" i="1"/>
  <c r="Q357" i="1"/>
  <c r="R357" i="1"/>
  <c r="BE365" i="1"/>
  <c r="AY373" i="1"/>
  <c r="AV397" i="1"/>
  <c r="AV361" i="1"/>
  <c r="R369" i="1"/>
  <c r="Q369" i="1"/>
  <c r="BF369" i="1"/>
  <c r="AY377" i="1"/>
  <c r="N393" i="1"/>
  <c r="R34" i="1"/>
  <c r="Q34" i="1"/>
  <c r="BE42" i="1"/>
  <c r="R58" i="1"/>
  <c r="Q58" i="1"/>
  <c r="N66" i="1"/>
  <c r="BF66" i="1"/>
  <c r="AY74" i="1"/>
  <c r="R82" i="1"/>
  <c r="Q82" i="1"/>
  <c r="BF90" i="1"/>
  <c r="R106" i="1"/>
  <c r="Q106" i="1"/>
  <c r="N114" i="1"/>
  <c r="BF114" i="1"/>
  <c r="BF138" i="1"/>
  <c r="AY162" i="1"/>
  <c r="AV170" i="1"/>
  <c r="BE178" i="1"/>
  <c r="R194" i="1"/>
  <c r="Q194" i="1"/>
  <c r="N202" i="1"/>
  <c r="BF202" i="1"/>
  <c r="R218" i="1"/>
  <c r="Q218" i="1"/>
  <c r="N226" i="1"/>
  <c r="BF226" i="1"/>
  <c r="AY250" i="1"/>
  <c r="AV258" i="1"/>
  <c r="AY274" i="1"/>
  <c r="AV282" i="1"/>
  <c r="BE290" i="1"/>
  <c r="R306" i="1"/>
  <c r="Q306" i="1"/>
  <c r="N314" i="1"/>
  <c r="BF314" i="1"/>
  <c r="BF338" i="1"/>
  <c r="AV370" i="1"/>
  <c r="R378" i="1"/>
  <c r="Q378" i="1"/>
  <c r="BE378" i="1"/>
  <c r="AY386" i="1"/>
  <c r="K134" i="1"/>
  <c r="K166" i="1"/>
  <c r="K198" i="1"/>
  <c r="K230" i="1"/>
  <c r="K262" i="1"/>
  <c r="AV51" i="1"/>
  <c r="BE59" i="1"/>
  <c r="AY67" i="1"/>
  <c r="N83" i="1"/>
  <c r="BF83" i="1"/>
  <c r="AV115" i="1"/>
  <c r="BF123" i="1"/>
  <c r="AY131" i="1"/>
  <c r="N147" i="1"/>
  <c r="BE147" i="1"/>
  <c r="R163" i="1"/>
  <c r="Q163" i="1"/>
  <c r="AY171" i="1"/>
  <c r="BF187" i="1"/>
  <c r="N211" i="1"/>
  <c r="BE211" i="1"/>
  <c r="AY235" i="1"/>
  <c r="AV243" i="1"/>
  <c r="BF251" i="1"/>
  <c r="N275" i="1"/>
  <c r="R291" i="1"/>
  <c r="Q291" i="1"/>
  <c r="AY299" i="1"/>
  <c r="AV307" i="1"/>
  <c r="BF315" i="1"/>
  <c r="N339" i="1"/>
  <c r="R355" i="1"/>
  <c r="Q355" i="1"/>
  <c r="AY363" i="1"/>
  <c r="AV371" i="1"/>
  <c r="BE379" i="1"/>
  <c r="AY387" i="1"/>
  <c r="R20" i="1"/>
  <c r="Q20" i="1"/>
  <c r="N28" i="1"/>
  <c r="BE28" i="1"/>
  <c r="R44" i="1"/>
  <c r="Q44" i="1"/>
  <c r="AV60" i="1"/>
  <c r="BF68" i="1"/>
  <c r="AY76" i="1"/>
  <c r="N92" i="1"/>
  <c r="BE92" i="1"/>
  <c r="R108" i="1"/>
  <c r="Q108" i="1"/>
  <c r="AY116" i="1"/>
  <c r="AV124" i="1"/>
  <c r="BF132" i="1"/>
  <c r="AY140" i="1"/>
  <c r="N156" i="1"/>
  <c r="R172" i="1"/>
  <c r="Q172" i="1"/>
  <c r="AY180" i="1"/>
  <c r="AV188" i="1"/>
  <c r="R196" i="1"/>
  <c r="Q196" i="1"/>
  <c r="AY204" i="1"/>
  <c r="BF220" i="1"/>
  <c r="N244" i="1"/>
  <c r="N268" i="1"/>
  <c r="BE268" i="1"/>
  <c r="AV276" i="1"/>
  <c r="R284" i="1"/>
  <c r="Q284" i="1"/>
  <c r="AY292" i="1"/>
  <c r="BE308" i="1"/>
  <c r="AY316" i="1"/>
  <c r="BF332" i="1"/>
  <c r="AY340" i="1"/>
  <c r="N356" i="1"/>
  <c r="BE356" i="1"/>
  <c r="AV364" i="1"/>
  <c r="R372" i="1"/>
  <c r="Q372" i="1"/>
  <c r="BF380" i="1"/>
  <c r="AV388" i="1"/>
  <c r="Q396" i="1"/>
  <c r="R396" i="1"/>
  <c r="N29" i="1"/>
  <c r="BE29" i="1"/>
  <c r="Q45" i="1"/>
  <c r="R45" i="1"/>
  <c r="AV61" i="1"/>
  <c r="BF69" i="1"/>
  <c r="R85" i="1"/>
  <c r="Q85" i="1"/>
  <c r="N93" i="1"/>
  <c r="BE93" i="1"/>
  <c r="Q109" i="1"/>
  <c r="R109" i="1"/>
  <c r="N133" i="1"/>
  <c r="AV149" i="1"/>
  <c r="BF157" i="1"/>
  <c r="AV189" i="1"/>
  <c r="N197" i="1"/>
  <c r="AY205" i="1"/>
  <c r="N221" i="1"/>
  <c r="BF221" i="1"/>
  <c r="BE245" i="1"/>
  <c r="AV253" i="1"/>
  <c r="N261" i="1"/>
  <c r="AY269" i="1"/>
  <c r="N285" i="1"/>
  <c r="BF285" i="1"/>
  <c r="AV317" i="1"/>
  <c r="N325" i="1"/>
  <c r="AY333" i="1"/>
  <c r="Q349" i="1"/>
  <c r="R349" i="1"/>
  <c r="BF349" i="1"/>
  <c r="BF373" i="1"/>
  <c r="AY381" i="1"/>
  <c r="AV30" i="1"/>
  <c r="N38" i="1"/>
  <c r="BF38" i="1"/>
  <c r="AY46" i="1"/>
  <c r="N62" i="1"/>
  <c r="BE62" i="1"/>
  <c r="Q78" i="1"/>
  <c r="R78" i="1"/>
  <c r="AV94" i="1"/>
  <c r="BF102" i="1"/>
  <c r="AY110" i="1"/>
  <c r="Q142" i="1"/>
  <c r="R142" i="1"/>
  <c r="AV158" i="1"/>
  <c r="BF166" i="1"/>
  <c r="AY174" i="1"/>
  <c r="N190" i="1"/>
  <c r="BE190" i="1"/>
  <c r="Q206" i="1"/>
  <c r="R206" i="1"/>
  <c r="R230" i="1"/>
  <c r="Q230" i="1"/>
  <c r="N254" i="1"/>
  <c r="BF254" i="1"/>
  <c r="N278" i="1"/>
  <c r="BF278" i="1"/>
  <c r="AY286" i="1"/>
  <c r="N302" i="1"/>
  <c r="BF302" i="1"/>
  <c r="AY310" i="1"/>
  <c r="N326" i="1"/>
  <c r="BF326" i="1"/>
  <c r="AY334" i="1"/>
  <c r="AY358" i="1"/>
  <c r="BE374" i="1"/>
  <c r="K46" i="1"/>
  <c r="K80" i="1"/>
  <c r="K112" i="1"/>
  <c r="K302" i="1"/>
  <c r="K358" i="1"/>
  <c r="K390" i="1"/>
  <c r="K304" i="1"/>
  <c r="K336" i="1"/>
  <c r="K368" i="1"/>
  <c r="K144" i="1"/>
  <c r="K176" i="1"/>
  <c r="K208" i="1"/>
  <c r="K240" i="1"/>
  <c r="K272" i="1"/>
  <c r="BF62" i="1"/>
  <c r="BE86" i="1"/>
  <c r="AV118" i="1"/>
  <c r="BF126" i="1"/>
  <c r="AY134" i="1"/>
  <c r="N150" i="1"/>
  <c r="BE150" i="1"/>
  <c r="R166" i="1"/>
  <c r="Q166" i="1"/>
  <c r="AV182" i="1"/>
  <c r="BF190" i="1"/>
  <c r="AY198" i="1"/>
  <c r="BE214" i="1"/>
  <c r="BE238" i="1"/>
  <c r="BE262" i="1"/>
  <c r="R302" i="1"/>
  <c r="Q302" i="1"/>
  <c r="BF350" i="1"/>
  <c r="BF374" i="1"/>
  <c r="AY382" i="1"/>
  <c r="BF398" i="1"/>
  <c r="K291" i="1"/>
  <c r="Q333" i="1"/>
  <c r="R333" i="1"/>
  <c r="BF333" i="1"/>
  <c r="AY341" i="1"/>
  <c r="BE357" i="1"/>
  <c r="AV365" i="1"/>
  <c r="Q373" i="1"/>
  <c r="R373" i="1"/>
  <c r="AV389" i="1"/>
  <c r="N397" i="1"/>
  <c r="R22" i="1"/>
  <c r="Q22" i="1"/>
  <c r="BF22" i="1"/>
  <c r="AY30" i="1"/>
  <c r="BE46" i="1"/>
  <c r="R62" i="1"/>
  <c r="Q62" i="1"/>
  <c r="BF86" i="1"/>
  <c r="BE110" i="1"/>
  <c r="BF150" i="1"/>
  <c r="AY158" i="1"/>
  <c r="N174" i="1"/>
  <c r="BE174" i="1"/>
  <c r="R190" i="1"/>
  <c r="Q190" i="1"/>
  <c r="BF214" i="1"/>
  <c r="AY222" i="1"/>
  <c r="BF238" i="1"/>
  <c r="N262" i="1"/>
  <c r="BF262" i="1"/>
  <c r="BE286" i="1"/>
  <c r="BE310" i="1"/>
  <c r="BE334" i="1"/>
  <c r="R374" i="1"/>
  <c r="Q374" i="1"/>
  <c r="K189" i="1"/>
  <c r="BF357" i="1"/>
  <c r="BF381" i="1"/>
  <c r="AY389" i="1"/>
  <c r="AV38" i="1"/>
  <c r="BF46" i="1"/>
  <c r="AY54" i="1"/>
  <c r="N70" i="1"/>
  <c r="R86" i="1"/>
  <c r="Q86" i="1"/>
  <c r="AV102" i="1"/>
  <c r="BF110" i="1"/>
  <c r="N134" i="1"/>
  <c r="BE134" i="1"/>
  <c r="R150" i="1"/>
  <c r="Q150" i="1"/>
  <c r="BF174" i="1"/>
  <c r="BE198" i="1"/>
  <c r="R214" i="1"/>
  <c r="Q214" i="1"/>
  <c r="R238" i="1"/>
  <c r="Q238" i="1"/>
  <c r="Q262" i="1"/>
  <c r="R262" i="1"/>
  <c r="N286" i="1"/>
  <c r="BF286" i="1"/>
  <c r="N310" i="1"/>
  <c r="BF310" i="1"/>
  <c r="N334" i="1"/>
  <c r="BF334" i="1"/>
  <c r="N358" i="1"/>
  <c r="BF358" i="1"/>
  <c r="BE382" i="1"/>
  <c r="K130" i="1"/>
  <c r="K162" i="1"/>
  <c r="K194" i="1"/>
  <c r="K226" i="1"/>
  <c r="K258" i="1"/>
  <c r="K124" i="1"/>
  <c r="K314" i="1"/>
  <c r="BF70" i="1"/>
  <c r="BE94" i="1"/>
  <c r="R110" i="1"/>
  <c r="Q110" i="1"/>
  <c r="AV126" i="1"/>
  <c r="BF134" i="1"/>
  <c r="N158" i="1"/>
  <c r="BE158" i="1"/>
  <c r="AV166" i="1"/>
  <c r="R174" i="1"/>
  <c r="Q174" i="1"/>
  <c r="BF198" i="1"/>
  <c r="AY206" i="1"/>
  <c r="AY230" i="1"/>
  <c r="BE246" i="1"/>
  <c r="BE270" i="1"/>
  <c r="Q286" i="1"/>
  <c r="R286" i="1"/>
  <c r="BE294" i="1"/>
  <c r="AV302" i="1"/>
  <c r="Q310" i="1"/>
  <c r="R310" i="1"/>
  <c r="AV326" i="1"/>
  <c r="Q334" i="1"/>
  <c r="R334" i="1"/>
  <c r="N382" i="1"/>
  <c r="BF382" i="1"/>
  <c r="K30" i="1"/>
  <c r="K62" i="1"/>
  <c r="K96" i="1"/>
  <c r="K342" i="1"/>
  <c r="K374" i="1"/>
  <c r="K288" i="1"/>
  <c r="K320" i="1"/>
  <c r="K352" i="1"/>
  <c r="K384" i="1"/>
  <c r="K160" i="1"/>
  <c r="K192" i="1"/>
  <c r="BF30" i="1"/>
  <c r="AY38" i="1"/>
  <c r="N54" i="1"/>
  <c r="BE54" i="1"/>
  <c r="AV86" i="1"/>
  <c r="BF94" i="1"/>
  <c r="AY102" i="1"/>
  <c r="N118" i="1"/>
  <c r="BE118" i="1"/>
  <c r="Q134" i="1"/>
  <c r="R134" i="1"/>
  <c r="BF158" i="1"/>
  <c r="AY166" i="1"/>
  <c r="N182" i="1"/>
  <c r="BE182" i="1"/>
  <c r="Q198" i="1"/>
  <c r="R198" i="1"/>
  <c r="BF222" i="1"/>
  <c r="BF246" i="1"/>
  <c r="AY254" i="1"/>
  <c r="BF270" i="1"/>
  <c r="AY278" i="1"/>
  <c r="N294" i="1"/>
  <c r="BF294" i="1"/>
  <c r="AY302" i="1"/>
  <c r="BE318" i="1"/>
  <c r="AY326" i="1"/>
  <c r="BE342" i="1"/>
  <c r="BE366" i="1"/>
  <c r="Q382" i="1"/>
  <c r="R382" i="1"/>
  <c r="K317" i="1"/>
  <c r="K354" i="1"/>
  <c r="AV46" i="1"/>
  <c r="BF54" i="1"/>
  <c r="BE78" i="1"/>
  <c r="Q94" i="1"/>
  <c r="R94" i="1"/>
  <c r="BF118" i="1"/>
  <c r="AY126" i="1"/>
  <c r="BE142" i="1"/>
  <c r="Q158" i="1"/>
  <c r="R158" i="1"/>
  <c r="BF182" i="1"/>
  <c r="BE206" i="1"/>
  <c r="BE230" i="1"/>
  <c r="Q246" i="1"/>
  <c r="R246" i="1"/>
  <c r="Q270" i="1"/>
  <c r="R270" i="1"/>
  <c r="R294" i="1"/>
  <c r="Q294" i="1"/>
  <c r="BF318" i="1"/>
  <c r="BF342" i="1"/>
  <c r="BF366" i="1"/>
  <c r="N390" i="1"/>
  <c r="BF390" i="1"/>
  <c r="K315" i="1"/>
  <c r="K363" i="1"/>
  <c r="AY28" i="1"/>
  <c r="BF44" i="1"/>
  <c r="BE68" i="1"/>
  <c r="R84" i="1"/>
  <c r="Q84" i="1"/>
  <c r="BF108" i="1"/>
  <c r="BE116" i="1"/>
  <c r="BE132" i="1"/>
  <c r="R148" i="1"/>
  <c r="Q148" i="1"/>
  <c r="BF172" i="1"/>
  <c r="BE180" i="1"/>
  <c r="BF196" i="1"/>
  <c r="AY220" i="1"/>
  <c r="AV228" i="1"/>
  <c r="R236" i="1"/>
  <c r="Q236" i="1"/>
  <c r="AV252" i="1"/>
  <c r="R260" i="1"/>
  <c r="Q260" i="1"/>
  <c r="AY268" i="1"/>
  <c r="BE284" i="1"/>
  <c r="BF308" i="1"/>
  <c r="AY332" i="1"/>
  <c r="AV340" i="1"/>
  <c r="R348" i="1"/>
  <c r="Q348" i="1"/>
  <c r="BE372" i="1"/>
  <c r="BF396" i="1"/>
  <c r="K36" i="1"/>
  <c r="K68" i="1"/>
  <c r="BF45" i="1"/>
  <c r="BE69" i="1"/>
  <c r="N85" i="1"/>
  <c r="BF109" i="1"/>
  <c r="BF133" i="1"/>
  <c r="R149" i="1"/>
  <c r="Q149" i="1"/>
  <c r="BE157" i="1"/>
  <c r="AV165" i="1"/>
  <c r="Q173" i="1"/>
  <c r="R173" i="1"/>
  <c r="BF197" i="1"/>
  <c r="R213" i="1"/>
  <c r="Q213" i="1"/>
  <c r="BE221" i="1"/>
  <c r="AV229" i="1"/>
  <c r="Q237" i="1"/>
  <c r="R237" i="1"/>
  <c r="BF261" i="1"/>
  <c r="R277" i="1"/>
  <c r="Q277" i="1"/>
  <c r="BE285" i="1"/>
  <c r="AV293" i="1"/>
  <c r="Q301" i="1"/>
  <c r="R301" i="1"/>
  <c r="BF325" i="1"/>
  <c r="R341" i="1"/>
  <c r="Q341" i="1"/>
  <c r="BE349" i="1"/>
  <c r="AV357" i="1"/>
  <c r="N365" i="1"/>
  <c r="BE373" i="1"/>
  <c r="AV381" i="1"/>
  <c r="N389" i="1"/>
  <c r="Q30" i="1"/>
  <c r="R30" i="1"/>
  <c r="R38" i="1"/>
  <c r="Q38" i="1"/>
  <c r="BE38" i="1"/>
  <c r="Q54" i="1"/>
  <c r="R54" i="1"/>
  <c r="BF78" i="1"/>
  <c r="Q118" i="1"/>
  <c r="R118" i="1"/>
  <c r="BF142" i="1"/>
  <c r="N166" i="1"/>
  <c r="BE166" i="1"/>
  <c r="AV174" i="1"/>
  <c r="Q182" i="1"/>
  <c r="R182" i="1"/>
  <c r="BF206" i="1"/>
  <c r="AY214" i="1"/>
  <c r="N230" i="1"/>
  <c r="BF230" i="1"/>
  <c r="AV286" i="1"/>
  <c r="BE302" i="1"/>
  <c r="AV310" i="1"/>
  <c r="R318" i="1"/>
  <c r="Q318" i="1"/>
  <c r="AV334" i="1"/>
  <c r="R342" i="1"/>
  <c r="Q342" i="1"/>
  <c r="AV358" i="1"/>
  <c r="R366" i="1"/>
  <c r="Q366" i="1"/>
  <c r="K146" i="1"/>
  <c r="K178" i="1"/>
  <c r="K210" i="1"/>
  <c r="K242" i="1"/>
  <c r="K274" i="1"/>
  <c r="AG206" i="1" l="1"/>
  <c r="AB206" i="1" s="1"/>
  <c r="AG396" i="1"/>
  <c r="AB396" i="1" s="1"/>
  <c r="AG20" i="1"/>
  <c r="AB20" i="1" s="1"/>
  <c r="AG214" i="1"/>
  <c r="AB214" i="1" s="1"/>
  <c r="AG377" i="1"/>
  <c r="AB377" i="1" s="1"/>
  <c r="AG398" i="1"/>
  <c r="AB398" i="1" s="1"/>
  <c r="AG333" i="1"/>
  <c r="AB333" i="1" s="1"/>
  <c r="AG189" i="1"/>
  <c r="AB189" i="1" s="1"/>
  <c r="AG394" i="1"/>
  <c r="AB394" i="1" s="1"/>
  <c r="AG389" i="1"/>
  <c r="AB389" i="1" s="1"/>
  <c r="AG383" i="1"/>
  <c r="AB383" i="1" s="1"/>
  <c r="AG334" i="1"/>
  <c r="AB334" i="1" s="1"/>
  <c r="AG384" i="1"/>
  <c r="AB384" i="1" s="1"/>
  <c r="AG370" i="1"/>
  <c r="AB370" i="1" s="1"/>
  <c r="AG185" i="1"/>
  <c r="AB185" i="1" s="1"/>
  <c r="AG60" i="1"/>
  <c r="AB60" i="1" s="1"/>
  <c r="AG184" i="1"/>
  <c r="AB184" i="1" s="1"/>
  <c r="B6" i="105" l="1"/>
  <c r="B5" i="105" s="1"/>
  <c r="BE280" i="1" l="1"/>
  <c r="BE271" i="1"/>
  <c r="BE39" i="1"/>
  <c r="BE278" i="1"/>
  <c r="BE227" i="1"/>
  <c r="BE397" i="1"/>
  <c r="BE388" i="1"/>
  <c r="BE393" i="1"/>
  <c r="BE185" i="1"/>
  <c r="BE395" i="1"/>
  <c r="BE155" i="1"/>
  <c r="BE392" i="1"/>
  <c r="BE266" i="1"/>
  <c r="BE384" i="1"/>
  <c r="BE353" i="1"/>
  <c r="BE74" i="1"/>
  <c r="BE273" i="1"/>
  <c r="BE192" i="1"/>
  <c r="BE79" i="1"/>
  <c r="BE179" i="1"/>
  <c r="BE254" i="1"/>
  <c r="BE381" i="1"/>
  <c r="BE244" i="1"/>
  <c r="BE377" i="1"/>
  <c r="BE184" i="1"/>
  <c r="BE251" i="1"/>
  <c r="BE47" i="1"/>
  <c r="BE222" i="1"/>
  <c r="BE389" i="1"/>
  <c r="BE309" i="1"/>
  <c r="BE228" i="1"/>
  <c r="BE225" i="1"/>
  <c r="BE152" i="1"/>
  <c r="BE99" i="1"/>
  <c r="BE398" i="1"/>
  <c r="BE126" i="1"/>
  <c r="BE229" i="1"/>
  <c r="BE269" i="1"/>
  <c r="BE100" i="1"/>
  <c r="BE209" i="1"/>
  <c r="BE390" i="1"/>
  <c r="BE102" i="1"/>
  <c r="BE181" i="1"/>
  <c r="BE253" i="1"/>
  <c r="AC76" i="1"/>
  <c r="AE76" i="1" s="1"/>
  <c r="AG76" i="1" s="1"/>
  <c r="AB76" i="1" s="1"/>
  <c r="BE76" i="1"/>
  <c r="BE394" i="1"/>
  <c r="BE358" i="1"/>
  <c r="BE70" i="1"/>
  <c r="BE133" i="1"/>
  <c r="BE205" i="1"/>
  <c r="BE282" i="1"/>
  <c r="BE350" i="1"/>
  <c r="BE117" i="1"/>
  <c r="BE189" i="1"/>
  <c r="BE98" i="1"/>
  <c r="BE391" i="1"/>
  <c r="BE207" i="1"/>
  <c r="BE326" i="1"/>
  <c r="BE387" i="1"/>
  <c r="AW4" i="1"/>
  <c r="BG4" i="1"/>
  <c r="M4" i="1"/>
  <c r="J4" i="1"/>
  <c r="L4" i="1"/>
  <c r="I4" i="1"/>
  <c r="Q358" i="1" l="1"/>
  <c r="R358" i="1"/>
  <c r="Q244" i="1"/>
  <c r="R244" i="1"/>
  <c r="Q207" i="1"/>
  <c r="R207" i="1"/>
  <c r="R391" i="1"/>
  <c r="Q391" i="1"/>
  <c r="AC387" i="1"/>
  <c r="AE387" i="1" s="1"/>
  <c r="R387" i="1"/>
  <c r="Q387" i="1"/>
  <c r="Q98" i="1"/>
  <c r="R98" i="1"/>
  <c r="R70" i="1"/>
  <c r="Q70" i="1"/>
  <c r="Q253" i="1"/>
  <c r="R253" i="1"/>
  <c r="Q209" i="1"/>
  <c r="R209" i="1"/>
  <c r="Q126" i="1"/>
  <c r="R126" i="1"/>
  <c r="Q225" i="1"/>
  <c r="R225" i="1"/>
  <c r="Q222" i="1"/>
  <c r="R222" i="1"/>
  <c r="R377" i="1"/>
  <c r="Q377" i="1"/>
  <c r="Q326" i="1"/>
  <c r="R326" i="1"/>
  <c r="R117" i="1"/>
  <c r="Q117" i="1"/>
  <c r="R179" i="1"/>
  <c r="Q179" i="1"/>
  <c r="AC74" i="1"/>
  <c r="AE74" i="1" s="1"/>
  <c r="AG74" i="1" s="1"/>
  <c r="AB74" i="1" s="1"/>
  <c r="R74" i="1"/>
  <c r="Q74" i="1"/>
  <c r="R392" i="1"/>
  <c r="Q392" i="1"/>
  <c r="R393" i="1"/>
  <c r="Q393" i="1"/>
  <c r="R278" i="1"/>
  <c r="Q278" i="1"/>
  <c r="R228" i="1"/>
  <c r="Q228" i="1"/>
  <c r="R79" i="1"/>
  <c r="Q79" i="1"/>
  <c r="R353" i="1"/>
  <c r="Q353" i="1"/>
  <c r="R155" i="1"/>
  <c r="Q155" i="1"/>
  <c r="Q388" i="1"/>
  <c r="R388" i="1"/>
  <c r="R39" i="1"/>
  <c r="Q39" i="1"/>
  <c r="R398" i="1"/>
  <c r="Q398" i="1"/>
  <c r="Q205" i="1"/>
  <c r="R205" i="1"/>
  <c r="Q394" i="1"/>
  <c r="R394" i="1"/>
  <c r="Q102" i="1"/>
  <c r="R102" i="1"/>
  <c r="Q269" i="1"/>
  <c r="R269" i="1"/>
  <c r="R99" i="1"/>
  <c r="Q99" i="1"/>
  <c r="R309" i="1"/>
  <c r="Q309" i="1"/>
  <c r="R251" i="1"/>
  <c r="Q251" i="1"/>
  <c r="AC381" i="1"/>
  <c r="AE381" i="1" s="1"/>
  <c r="AG381" i="1" s="1"/>
  <c r="AB381" i="1" s="1"/>
  <c r="Q381" i="1"/>
  <c r="R381" i="1"/>
  <c r="Q181" i="1"/>
  <c r="R181" i="1"/>
  <c r="R192" i="1"/>
  <c r="Q192" i="1"/>
  <c r="R384" i="1"/>
  <c r="Q384" i="1"/>
  <c r="Q395" i="1"/>
  <c r="R395" i="1"/>
  <c r="R397" i="1"/>
  <c r="Q397" i="1"/>
  <c r="Q271" i="1"/>
  <c r="R271" i="1"/>
  <c r="Q189" i="1"/>
  <c r="R189" i="1"/>
  <c r="R100" i="1"/>
  <c r="Q100" i="1"/>
  <c r="R47" i="1"/>
  <c r="Q47" i="1"/>
  <c r="R350" i="1"/>
  <c r="Q350" i="1"/>
  <c r="Q133" i="1"/>
  <c r="R133" i="1"/>
  <c r="R76" i="1"/>
  <c r="Q76" i="1"/>
  <c r="Q390" i="1"/>
  <c r="R390" i="1"/>
  <c r="R229" i="1"/>
  <c r="Q229" i="1"/>
  <c r="R152" i="1"/>
  <c r="Q152" i="1"/>
  <c r="R389" i="1"/>
  <c r="Q389" i="1"/>
  <c r="Q184" i="1"/>
  <c r="R184" i="1"/>
  <c r="Q282" i="1"/>
  <c r="R282" i="1"/>
  <c r="R254" i="1"/>
  <c r="Q254" i="1"/>
  <c r="R273" i="1"/>
  <c r="Q273" i="1"/>
  <c r="R266" i="1"/>
  <c r="Q266" i="1"/>
  <c r="R185" i="1"/>
  <c r="Q185" i="1"/>
  <c r="R227" i="1"/>
  <c r="Q227" i="1"/>
  <c r="R280" i="1"/>
  <c r="Q280" i="1"/>
  <c r="H7" i="1" l="1"/>
  <c r="H6" i="1"/>
  <c r="H8" i="1"/>
  <c r="H9" i="1"/>
  <c r="H10" i="1"/>
  <c r="H11" i="1"/>
  <c r="H12" i="1"/>
  <c r="H13" i="1"/>
  <c r="H14" i="1"/>
  <c r="H15" i="1"/>
  <c r="H16" i="1"/>
  <c r="H17" i="1"/>
  <c r="H18" i="1"/>
  <c r="I515" i="83"/>
  <c r="J515" i="83"/>
  <c r="J559" i="83"/>
  <c r="K559" i="83" s="1"/>
  <c r="L9" i="83"/>
  <c r="L546" i="83"/>
  <c r="M546" i="83" s="1"/>
  <c r="K546" i="83"/>
  <c r="L28" i="83"/>
  <c r="M28" i="83" s="1"/>
  <c r="L41" i="83"/>
  <c r="L45" i="83"/>
  <c r="M45" i="83" s="1"/>
  <c r="K45" i="83"/>
  <c r="L46" i="83"/>
  <c r="M46" i="83" s="1"/>
  <c r="K46" i="83"/>
  <c r="L71" i="83"/>
  <c r="L79" i="83"/>
  <c r="M79" i="83" s="1"/>
  <c r="K79" i="83"/>
  <c r="L82" i="83"/>
  <c r="L95" i="83"/>
  <c r="M95" i="83" s="1"/>
  <c r="K95" i="83"/>
  <c r="L100" i="83"/>
  <c r="M100" i="83" s="1"/>
  <c r="L109" i="83"/>
  <c r="K109" i="83"/>
  <c r="L110" i="83"/>
  <c r="L115" i="83"/>
  <c r="M115" i="83" s="1"/>
  <c r="K115" i="83"/>
  <c r="L118" i="83"/>
  <c r="M118" i="83" s="1"/>
  <c r="K118" i="83"/>
  <c r="L158" i="83"/>
  <c r="M158" i="83" s="1"/>
  <c r="L161" i="83"/>
  <c r="L162" i="83"/>
  <c r="L166" i="83"/>
  <c r="L169" i="83"/>
  <c r="M169" i="83" s="1"/>
  <c r="L176" i="83"/>
  <c r="L194" i="83"/>
  <c r="L239" i="83"/>
  <c r="L271" i="83"/>
  <c r="M271" i="83" s="1"/>
  <c r="L290" i="83"/>
  <c r="K290" i="83"/>
  <c r="L306" i="83"/>
  <c r="K306" i="83"/>
  <c r="L311" i="83"/>
  <c r="M311" i="83" s="1"/>
  <c r="K141" i="83"/>
  <c r="L348" i="83"/>
  <c r="L379" i="83"/>
  <c r="M379" i="83" s="1"/>
  <c r="L382" i="83"/>
  <c r="L384" i="83"/>
  <c r="L398" i="83"/>
  <c r="K398" i="83"/>
  <c r="L408" i="83"/>
  <c r="M408" i="83" s="1"/>
  <c r="K408" i="83"/>
  <c r="L289" i="83"/>
  <c r="L441" i="83"/>
  <c r="M441" i="83" s="1"/>
  <c r="K441" i="83"/>
  <c r="L471" i="83"/>
  <c r="L514" i="83"/>
  <c r="K514" i="83"/>
  <c r="L354" i="83"/>
  <c r="M354" i="83" s="1"/>
  <c r="K354" i="83"/>
  <c r="L524" i="83"/>
  <c r="K524" i="83"/>
  <c r="L533" i="83"/>
  <c r="K533" i="83"/>
  <c r="L536" i="83"/>
  <c r="K536" i="83"/>
  <c r="L299" i="83"/>
  <c r="L552" i="83"/>
  <c r="L225" i="83"/>
  <c r="M225" i="83" s="1"/>
  <c r="L564" i="83"/>
  <c r="M564" i="83" s="1"/>
  <c r="K564" i="83"/>
  <c r="K3" i="83"/>
  <c r="K4" i="83"/>
  <c r="K5" i="83"/>
  <c r="K6" i="83"/>
  <c r="K7" i="83"/>
  <c r="K9" i="83"/>
  <c r="K10" i="83"/>
  <c r="K11" i="83"/>
  <c r="K12" i="83"/>
  <c r="K13" i="83"/>
  <c r="K14" i="83"/>
  <c r="K15" i="83"/>
  <c r="K16" i="83"/>
  <c r="K17" i="83"/>
  <c r="K18" i="83"/>
  <c r="K19" i="83"/>
  <c r="K20" i="83"/>
  <c r="K21" i="83"/>
  <c r="K22" i="83"/>
  <c r="K23" i="83"/>
  <c r="K25" i="83"/>
  <c r="K26" i="83"/>
  <c r="K27" i="83"/>
  <c r="K28" i="83"/>
  <c r="K29" i="83"/>
  <c r="K30" i="83"/>
  <c r="K31" i="83"/>
  <c r="K32" i="83"/>
  <c r="K33" i="83"/>
  <c r="K34" i="83"/>
  <c r="K35" i="83"/>
  <c r="K36" i="83"/>
  <c r="K37" i="83"/>
  <c r="K38" i="83"/>
  <c r="K39" i="83"/>
  <c r="K40" i="83"/>
  <c r="K41" i="83"/>
  <c r="K42" i="83"/>
  <c r="K43" i="83"/>
  <c r="K44" i="83"/>
  <c r="K47" i="83"/>
  <c r="K48" i="83"/>
  <c r="K49" i="83"/>
  <c r="K50" i="83"/>
  <c r="K51" i="83"/>
  <c r="K52" i="83"/>
  <c r="K53" i="83"/>
  <c r="K54" i="83"/>
  <c r="K55" i="83"/>
  <c r="K56" i="83"/>
  <c r="K57" i="83"/>
  <c r="K58" i="83"/>
  <c r="K59" i="83"/>
  <c r="K60" i="83"/>
  <c r="K61" i="83"/>
  <c r="K62" i="83"/>
  <c r="K63" i="83"/>
  <c r="K64" i="83"/>
  <c r="K65" i="83"/>
  <c r="K66" i="83"/>
  <c r="K67" i="83"/>
  <c r="K68" i="83"/>
  <c r="K69" i="83"/>
  <c r="K70" i="83"/>
  <c r="K71" i="83"/>
  <c r="K72" i="83"/>
  <c r="K73" i="83"/>
  <c r="K74" i="83"/>
  <c r="K75" i="83"/>
  <c r="K76" i="83"/>
  <c r="K77" i="83"/>
  <c r="K78" i="83"/>
  <c r="K80" i="83"/>
  <c r="K81" i="83"/>
  <c r="K82" i="83"/>
  <c r="K83" i="83"/>
  <c r="K84" i="83"/>
  <c r="K85" i="83"/>
  <c r="K86" i="83"/>
  <c r="K87" i="83"/>
  <c r="K88" i="83"/>
  <c r="K89" i="83"/>
  <c r="K90" i="83"/>
  <c r="K91" i="83"/>
  <c r="K92" i="83"/>
  <c r="K93" i="83"/>
  <c r="K94" i="83"/>
  <c r="K96" i="83"/>
  <c r="K97" i="83"/>
  <c r="K98" i="83"/>
  <c r="K99" i="83"/>
  <c r="K100" i="83"/>
  <c r="K101" i="83"/>
  <c r="K102" i="83"/>
  <c r="K103" i="83"/>
  <c r="K104" i="83"/>
  <c r="K105" i="83"/>
  <c r="K106" i="83"/>
  <c r="K107" i="83"/>
  <c r="K108" i="83"/>
  <c r="K110" i="83"/>
  <c r="K111" i="83"/>
  <c r="K112" i="83"/>
  <c r="K113" i="83"/>
  <c r="K114" i="83"/>
  <c r="K116" i="83"/>
  <c r="K117" i="83"/>
  <c r="K119" i="83"/>
  <c r="K120" i="83"/>
  <c r="K121" i="83"/>
  <c r="K122" i="83"/>
  <c r="K123" i="83"/>
  <c r="K124" i="83"/>
  <c r="K125" i="83"/>
  <c r="K126" i="83"/>
  <c r="K127" i="83"/>
  <c r="K128" i="83"/>
  <c r="K129" i="83"/>
  <c r="K130" i="83"/>
  <c r="K131" i="83"/>
  <c r="K132" i="83"/>
  <c r="K133" i="83"/>
  <c r="K134" i="83"/>
  <c r="K135" i="83"/>
  <c r="K136" i="83"/>
  <c r="K137" i="83"/>
  <c r="K435" i="83"/>
  <c r="K139" i="83"/>
  <c r="K140" i="83"/>
  <c r="K468" i="83"/>
  <c r="K142" i="83"/>
  <c r="K143" i="83"/>
  <c r="K144" i="83"/>
  <c r="K145" i="83"/>
  <c r="K146" i="83"/>
  <c r="K147" i="83"/>
  <c r="K148" i="83"/>
  <c r="K149" i="83"/>
  <c r="K150" i="83"/>
  <c r="K151" i="83"/>
  <c r="K152" i="83"/>
  <c r="K153" i="83"/>
  <c r="K154" i="83"/>
  <c r="K155" i="83"/>
  <c r="K156" i="83"/>
  <c r="K157" i="83"/>
  <c r="K158" i="83"/>
  <c r="K159" i="83"/>
  <c r="K160" i="83"/>
  <c r="K161" i="83"/>
  <c r="K162" i="83"/>
  <c r="K163" i="83"/>
  <c r="K164" i="83"/>
  <c r="K165" i="83"/>
  <c r="K166" i="83"/>
  <c r="K167" i="83"/>
  <c r="K168" i="83"/>
  <c r="K169" i="83"/>
  <c r="K170" i="83"/>
  <c r="K171" i="83"/>
  <c r="K172" i="83"/>
  <c r="K173" i="83"/>
  <c r="K174" i="83"/>
  <c r="K175" i="83"/>
  <c r="K176" i="83"/>
  <c r="K177" i="83"/>
  <c r="K178" i="83"/>
  <c r="K179" i="83"/>
  <c r="K180" i="83"/>
  <c r="K181" i="83"/>
  <c r="K182" i="83"/>
  <c r="K183" i="83"/>
  <c r="K184" i="83"/>
  <c r="K185" i="83"/>
  <c r="K186" i="83"/>
  <c r="K187" i="83"/>
  <c r="K188" i="83"/>
  <c r="K189" i="83"/>
  <c r="K190" i="83"/>
  <c r="K191" i="83"/>
  <c r="K192" i="83"/>
  <c r="K193" i="83"/>
  <c r="K194" i="83"/>
  <c r="K195" i="83"/>
  <c r="K196" i="83"/>
  <c r="K197" i="83"/>
  <c r="K198" i="83"/>
  <c r="K199" i="83"/>
  <c r="K200" i="83"/>
  <c r="K201" i="83"/>
  <c r="K202" i="83"/>
  <c r="K203" i="83"/>
  <c r="K204" i="83"/>
  <c r="K205" i="83"/>
  <c r="K206" i="83"/>
  <c r="K207" i="83"/>
  <c r="K208" i="83"/>
  <c r="K209" i="83"/>
  <c r="K210" i="83"/>
  <c r="K211" i="83"/>
  <c r="K212" i="83"/>
  <c r="K213" i="83"/>
  <c r="K214" i="83"/>
  <c r="K215" i="83"/>
  <c r="K216" i="83"/>
  <c r="K217" i="83"/>
  <c r="K218" i="83"/>
  <c r="K219" i="83"/>
  <c r="K220" i="83"/>
  <c r="K221" i="83"/>
  <c r="K222" i="83"/>
  <c r="K223" i="83"/>
  <c r="K224" i="83"/>
  <c r="K319" i="83"/>
  <c r="K226" i="83"/>
  <c r="K227" i="83"/>
  <c r="K228" i="83"/>
  <c r="K229" i="83"/>
  <c r="K230" i="83"/>
  <c r="K231" i="83"/>
  <c r="K232" i="83"/>
  <c r="K233" i="83"/>
  <c r="K234" i="83"/>
  <c r="K235" i="83"/>
  <c r="K236" i="83"/>
  <c r="K237" i="83"/>
  <c r="K238" i="83"/>
  <c r="K239" i="83"/>
  <c r="K240" i="83"/>
  <c r="K241" i="83"/>
  <c r="K242" i="83"/>
  <c r="K243" i="83"/>
  <c r="K244" i="83"/>
  <c r="K245" i="83"/>
  <c r="K246" i="83"/>
  <c r="K247" i="83"/>
  <c r="K248" i="83"/>
  <c r="K249" i="83"/>
  <c r="K250" i="83"/>
  <c r="K251" i="83"/>
  <c r="K252" i="83"/>
  <c r="K253" i="83"/>
  <c r="K254" i="83"/>
  <c r="K255" i="83"/>
  <c r="K256" i="83"/>
  <c r="K257" i="83"/>
  <c r="K258" i="83"/>
  <c r="K259" i="83"/>
  <c r="K260" i="83"/>
  <c r="K261" i="83"/>
  <c r="K262" i="83"/>
  <c r="K263" i="83"/>
  <c r="K560" i="83"/>
  <c r="K265" i="83"/>
  <c r="K266" i="83"/>
  <c r="K267" i="83"/>
  <c r="K268" i="83"/>
  <c r="K269" i="83"/>
  <c r="K270" i="83"/>
  <c r="K271" i="83"/>
  <c r="K272" i="83"/>
  <c r="K273" i="83"/>
  <c r="K274" i="83"/>
  <c r="K275" i="83"/>
  <c r="K276" i="83"/>
  <c r="K277" i="83"/>
  <c r="K278" i="83"/>
  <c r="K279" i="83"/>
  <c r="K280" i="83"/>
  <c r="K281" i="83"/>
  <c r="K282" i="83"/>
  <c r="K283" i="83"/>
  <c r="K284" i="83"/>
  <c r="K285" i="83"/>
  <c r="K286" i="83"/>
  <c r="K287" i="83"/>
  <c r="K288" i="83"/>
  <c r="K24" i="83"/>
  <c r="K291" i="83"/>
  <c r="K292" i="83"/>
  <c r="K293" i="83"/>
  <c r="K294" i="83"/>
  <c r="K296" i="83"/>
  <c r="K297" i="83"/>
  <c r="K298" i="83"/>
  <c r="K300" i="83"/>
  <c r="K301" i="83"/>
  <c r="K302" i="83"/>
  <c r="K303" i="83"/>
  <c r="K304" i="83"/>
  <c r="K305" i="83"/>
  <c r="K307" i="83"/>
  <c r="K308" i="83"/>
  <c r="K309" i="83"/>
  <c r="K310" i="83"/>
  <c r="K311" i="83"/>
  <c r="K312" i="83"/>
  <c r="K313" i="83"/>
  <c r="K314" i="83"/>
  <c r="K315" i="83"/>
  <c r="K316" i="83"/>
  <c r="K317" i="83"/>
  <c r="K318" i="83"/>
  <c r="K320" i="83"/>
  <c r="K321" i="83"/>
  <c r="K322" i="83"/>
  <c r="K323" i="83"/>
  <c r="K324" i="83"/>
  <c r="K325" i="83"/>
  <c r="K326" i="83"/>
  <c r="K327" i="83"/>
  <c r="K328" i="83"/>
  <c r="K329" i="83"/>
  <c r="K330" i="83"/>
  <c r="K331" i="83"/>
  <c r="K332" i="83"/>
  <c r="K333" i="83"/>
  <c r="K334" i="83"/>
  <c r="K335" i="83"/>
  <c r="K336" i="83"/>
  <c r="K337" i="83"/>
  <c r="K338" i="83"/>
  <c r="K339" i="83"/>
  <c r="K340" i="83"/>
  <c r="K341" i="83"/>
  <c r="K342" i="83"/>
  <c r="K343" i="83"/>
  <c r="K344" i="83"/>
  <c r="K345" i="83"/>
  <c r="K346" i="83"/>
  <c r="K347" i="83"/>
  <c r="K348" i="83"/>
  <c r="K349" i="83"/>
  <c r="K350" i="83"/>
  <c r="K351" i="83"/>
  <c r="K352" i="83"/>
  <c r="K353" i="83"/>
  <c r="K138" i="83"/>
  <c r="K355" i="83"/>
  <c r="K356" i="83"/>
  <c r="K357" i="83"/>
  <c r="K358" i="83"/>
  <c r="K359" i="83"/>
  <c r="K360" i="83"/>
  <c r="K361" i="83"/>
  <c r="K362" i="83"/>
  <c r="K363" i="83"/>
  <c r="K364" i="83"/>
  <c r="K365" i="83"/>
  <c r="K366" i="83"/>
  <c r="K367" i="83"/>
  <c r="K368" i="83"/>
  <c r="K369" i="83"/>
  <c r="K370" i="83"/>
  <c r="K371" i="83"/>
  <c r="K372" i="83"/>
  <c r="K373" i="83"/>
  <c r="K374" i="83"/>
  <c r="K295" i="83"/>
  <c r="K375" i="83"/>
  <c r="K376" i="83"/>
  <c r="K377" i="83"/>
  <c r="K378" i="83"/>
  <c r="K379" i="83"/>
  <c r="K380" i="83"/>
  <c r="K381" i="83"/>
  <c r="K382" i="83"/>
  <c r="K383" i="83"/>
  <c r="K384" i="83"/>
  <c r="K385" i="83"/>
  <c r="K386" i="83"/>
  <c r="K387" i="83"/>
  <c r="K388" i="83"/>
  <c r="K389" i="83"/>
  <c r="K390" i="83"/>
  <c r="K391" i="83"/>
  <c r="K392" i="83"/>
  <c r="K393" i="83"/>
  <c r="K394" i="83"/>
  <c r="K395" i="83"/>
  <c r="K396" i="83"/>
  <c r="K397" i="83"/>
  <c r="K399" i="83"/>
  <c r="K400" i="83"/>
  <c r="K401" i="83"/>
  <c r="K402" i="83"/>
  <c r="K403" i="83"/>
  <c r="K404" i="83"/>
  <c r="K405" i="83"/>
  <c r="K406" i="83"/>
  <c r="K407" i="83"/>
  <c r="K409" i="83"/>
  <c r="K410" i="83"/>
  <c r="K411" i="83"/>
  <c r="K412" i="83"/>
  <c r="K413" i="83"/>
  <c r="K414" i="83"/>
  <c r="K415" i="83"/>
  <c r="K416" i="83"/>
  <c r="K417" i="83"/>
  <c r="K418" i="83"/>
  <c r="K419" i="83"/>
  <c r="K420" i="83"/>
  <c r="K421" i="83"/>
  <c r="K422" i="83"/>
  <c r="K423" i="83"/>
  <c r="K424" i="83"/>
  <c r="K425" i="83"/>
  <c r="K426" i="83"/>
  <c r="K427" i="83"/>
  <c r="K428" i="83"/>
  <c r="K429" i="83"/>
  <c r="K430" i="83"/>
  <c r="K431" i="83"/>
  <c r="K432" i="83"/>
  <c r="K433" i="83"/>
  <c r="K434" i="83"/>
  <c r="K289" i="83"/>
  <c r="K436" i="83"/>
  <c r="K437" i="83"/>
  <c r="K438" i="83"/>
  <c r="K439" i="83"/>
  <c r="K440" i="83"/>
  <c r="K442" i="83"/>
  <c r="K443" i="83"/>
  <c r="K444" i="83"/>
  <c r="K445" i="83"/>
  <c r="K446" i="83"/>
  <c r="K447" i="83"/>
  <c r="K448" i="83"/>
  <c r="K449" i="83"/>
  <c r="K450" i="83"/>
  <c r="K451" i="83"/>
  <c r="K452" i="83"/>
  <c r="K453" i="83"/>
  <c r="K454" i="83"/>
  <c r="K455" i="83"/>
  <c r="K456" i="83"/>
  <c r="K457" i="83"/>
  <c r="K458" i="83"/>
  <c r="K459" i="83"/>
  <c r="K460" i="83"/>
  <c r="K461" i="83"/>
  <c r="K462" i="83"/>
  <c r="K463" i="83"/>
  <c r="K464" i="83"/>
  <c r="K465" i="83"/>
  <c r="K466" i="83"/>
  <c r="K467" i="83"/>
  <c r="K8" i="83"/>
  <c r="K469" i="83"/>
  <c r="K470" i="83"/>
  <c r="K471" i="83"/>
  <c r="K472" i="83"/>
  <c r="K473" i="83"/>
  <c r="K474" i="83"/>
  <c r="K475" i="83"/>
  <c r="K476" i="83"/>
  <c r="K477" i="83"/>
  <c r="K478" i="83"/>
  <c r="K479" i="83"/>
  <c r="K480" i="83"/>
  <c r="K481" i="83"/>
  <c r="K482" i="83"/>
  <c r="K483" i="83"/>
  <c r="K484" i="83"/>
  <c r="K485" i="83"/>
  <c r="K486" i="83"/>
  <c r="K487" i="83"/>
  <c r="K488" i="83"/>
  <c r="K489" i="83"/>
  <c r="K490" i="83"/>
  <c r="K491" i="83"/>
  <c r="K492" i="83"/>
  <c r="K493" i="83"/>
  <c r="K494" i="83"/>
  <c r="K495" i="83"/>
  <c r="K496" i="83"/>
  <c r="K497" i="83"/>
  <c r="K498" i="83"/>
  <c r="K499" i="83"/>
  <c r="K500" i="83"/>
  <c r="K501" i="83"/>
  <c r="K502" i="83"/>
  <c r="K503" i="83"/>
  <c r="K504" i="83"/>
  <c r="K505" i="83"/>
  <c r="K506" i="83"/>
  <c r="K507" i="83"/>
  <c r="K508" i="83"/>
  <c r="K509" i="83"/>
  <c r="K510" i="83"/>
  <c r="K511" i="83"/>
  <c r="K512" i="83"/>
  <c r="K513" i="83"/>
  <c r="K516" i="83"/>
  <c r="K517" i="83"/>
  <c r="K518" i="83"/>
  <c r="K519" i="83"/>
  <c r="K520" i="83"/>
  <c r="K521" i="83"/>
  <c r="K522" i="83"/>
  <c r="K523" i="83"/>
  <c r="K525" i="83"/>
  <c r="K526" i="83"/>
  <c r="K527" i="83"/>
  <c r="K528" i="83"/>
  <c r="K529" i="83"/>
  <c r="K530" i="83"/>
  <c r="K531" i="83"/>
  <c r="K532" i="83"/>
  <c r="K534" i="83"/>
  <c r="K535" i="83"/>
  <c r="K537" i="83"/>
  <c r="K538" i="83"/>
  <c r="K539" i="83"/>
  <c r="K540" i="83"/>
  <c r="K541" i="83"/>
  <c r="K542" i="83"/>
  <c r="K543" i="83"/>
  <c r="K544" i="83"/>
  <c r="K545" i="83"/>
  <c r="K299" i="83"/>
  <c r="K547" i="83"/>
  <c r="K548" i="83"/>
  <c r="K549" i="83"/>
  <c r="K550" i="83"/>
  <c r="K551" i="83"/>
  <c r="K552" i="83"/>
  <c r="K553" i="83"/>
  <c r="K554" i="83"/>
  <c r="K555" i="83"/>
  <c r="K556" i="83"/>
  <c r="K557" i="83"/>
  <c r="K558" i="83"/>
  <c r="K225" i="83"/>
  <c r="K264" i="83"/>
  <c r="K561" i="83"/>
  <c r="K562" i="83"/>
  <c r="K563" i="83"/>
  <c r="K565" i="83"/>
  <c r="K566" i="83"/>
  <c r="K567" i="83"/>
  <c r="K568" i="83"/>
  <c r="K569" i="83"/>
  <c r="K570" i="83"/>
  <c r="K571" i="83"/>
  <c r="K572" i="83"/>
  <c r="K573" i="83"/>
  <c r="K574" i="83"/>
  <c r="K575" i="83"/>
  <c r="K576" i="83"/>
  <c r="K577" i="83"/>
  <c r="K578" i="83"/>
  <c r="K579" i="83"/>
  <c r="K580" i="83"/>
  <c r="K581" i="83"/>
  <c r="K582" i="83"/>
  <c r="K583" i="83"/>
  <c r="K2" i="83"/>
  <c r="K584" i="83"/>
  <c r="L336" i="83"/>
  <c r="M336" i="83" s="1"/>
  <c r="L576" i="83"/>
  <c r="M576" i="83" s="1"/>
  <c r="L145" i="83"/>
  <c r="M145" i="83" s="1"/>
  <c r="L469" i="83"/>
  <c r="M469" i="83" s="1"/>
  <c r="L15" i="83"/>
  <c r="M15" i="83" s="1"/>
  <c r="L550" i="83"/>
  <c r="M550" i="83" s="1"/>
  <c r="L186" i="83"/>
  <c r="L180" i="83"/>
  <c r="M180" i="83" s="1"/>
  <c r="L252" i="83"/>
  <c r="M252" i="83" s="1"/>
  <c r="L578" i="83"/>
  <c r="L338" i="83"/>
  <c r="L131" i="83"/>
  <c r="M131" i="83" s="1"/>
  <c r="L462" i="83"/>
  <c r="M462" i="83" s="1"/>
  <c r="L129" i="83"/>
  <c r="L439" i="83"/>
  <c r="L409" i="83"/>
  <c r="M409" i="83" s="1"/>
  <c r="L26" i="83"/>
  <c r="M26" i="83" s="1"/>
  <c r="L122" i="83"/>
  <c r="L254" i="83"/>
  <c r="L196" i="83"/>
  <c r="M196" i="83" s="1"/>
  <c r="L208" i="83"/>
  <c r="M208" i="83" s="1"/>
  <c r="L475" i="83"/>
  <c r="L248" i="83"/>
  <c r="L393" i="83"/>
  <c r="L60" i="83"/>
  <c r="M60" i="83" s="1"/>
  <c r="L435" i="83"/>
  <c r="L160" i="83"/>
  <c r="M160" i="83" s="1"/>
  <c r="L126" i="83"/>
  <c r="L287" i="83"/>
  <c r="M287" i="83" s="1"/>
  <c r="L388" i="83"/>
  <c r="L383" i="83"/>
  <c r="M383" i="83" s="1"/>
  <c r="L235" i="83"/>
  <c r="M235" i="83" s="1"/>
  <c r="L575" i="83"/>
  <c r="M575" i="83" s="1"/>
  <c r="L276" i="83"/>
  <c r="M276" i="83" s="1"/>
  <c r="L150" i="83"/>
  <c r="L532" i="83"/>
  <c r="M532" i="83" s="1"/>
  <c r="L275" i="83"/>
  <c r="M275" i="83" s="1"/>
  <c r="L543" i="83"/>
  <c r="M543" i="83" s="1"/>
  <c r="L326" i="83"/>
  <c r="L156" i="83"/>
  <c r="M156" i="83" s="1"/>
  <c r="L92" i="83"/>
  <c r="M92" i="83" s="1"/>
  <c r="L516" i="83"/>
  <c r="M516" i="83" s="1"/>
  <c r="L97" i="83"/>
  <c r="M97" i="83" s="1"/>
  <c r="L11" i="83"/>
  <c r="M11" i="83" s="1"/>
  <c r="L62" i="83"/>
  <c r="M62" i="83" s="1"/>
  <c r="L10" i="83"/>
  <c r="L556" i="83"/>
  <c r="L297" i="83"/>
  <c r="M297" i="83" s="1"/>
  <c r="L345" i="83"/>
  <c r="M345" i="83" s="1"/>
  <c r="L73" i="83"/>
  <c r="L57" i="83"/>
  <c r="L274" i="83"/>
  <c r="L437" i="83"/>
  <c r="M437" i="83" s="1"/>
  <c r="L538" i="83"/>
  <c r="L128" i="83"/>
  <c r="L424" i="83"/>
  <c r="M424" i="83" s="1"/>
  <c r="L207" i="83"/>
  <c r="M207" i="83" s="1"/>
  <c r="L99" i="83"/>
  <c r="L38" i="83"/>
  <c r="M38" i="83" s="1"/>
  <c r="L350" i="83"/>
  <c r="L19" i="83"/>
  <c r="M19" i="83" s="1"/>
  <c r="L48" i="83"/>
  <c r="L329" i="83"/>
  <c r="L237" i="83"/>
  <c r="M237" i="83" s="1"/>
  <c r="L25" i="83"/>
  <c r="M25" i="83" s="1"/>
  <c r="L98" i="83"/>
  <c r="M98" i="83" s="1"/>
  <c r="L184" i="83"/>
  <c r="M184" i="83" s="1"/>
  <c r="L81" i="83"/>
  <c r="M81" i="83" s="1"/>
  <c r="L250" i="83"/>
  <c r="M250" i="83" s="1"/>
  <c r="L142" i="83"/>
  <c r="L362" i="83"/>
  <c r="L137" i="83"/>
  <c r="M137" i="83" s="1"/>
  <c r="L172" i="83"/>
  <c r="M172" i="83" s="1"/>
  <c r="L474" i="83"/>
  <c r="M474" i="83" s="1"/>
  <c r="L155" i="83"/>
  <c r="M155" i="83" s="1"/>
  <c r="L63" i="83"/>
  <c r="M63" i="83" s="1"/>
  <c r="L330" i="83"/>
  <c r="M330" i="83" s="1"/>
  <c r="L259" i="83"/>
  <c r="M259" i="83" s="1"/>
  <c r="L534" i="83"/>
  <c r="M534" i="83" s="1"/>
  <c r="L182" i="83"/>
  <c r="L240" i="83"/>
  <c r="M240" i="83" s="1"/>
  <c r="L114" i="83"/>
  <c r="M114" i="83" s="1"/>
  <c r="L67" i="83"/>
  <c r="M67" i="83" s="1"/>
  <c r="L50" i="83"/>
  <c r="M50" i="83" s="1"/>
  <c r="L16" i="83"/>
  <c r="M16" i="83" s="1"/>
  <c r="L23" i="83"/>
  <c r="L149" i="83"/>
  <c r="L566" i="83"/>
  <c r="L386" i="83"/>
  <c r="M386" i="83" s="1"/>
  <c r="L526" i="83"/>
  <c r="M526" i="83" s="1"/>
  <c r="L490" i="83"/>
  <c r="M490" i="83" s="1"/>
  <c r="L337" i="83"/>
  <c r="M337" i="83" s="1"/>
  <c r="L472" i="83"/>
  <c r="M472" i="83" s="1"/>
  <c r="L528" i="83"/>
  <c r="L502" i="83"/>
  <c r="L49" i="83"/>
  <c r="L116" i="83"/>
  <c r="M116" i="83" s="1"/>
  <c r="L17" i="83"/>
  <c r="M17" i="83" s="1"/>
  <c r="L215" i="83"/>
  <c r="M215" i="83" s="1"/>
  <c r="L562" i="83"/>
  <c r="M562" i="83" s="1"/>
  <c r="L531" i="83"/>
  <c r="M531" i="83" s="1"/>
  <c r="L91" i="83"/>
  <c r="L241" i="83"/>
  <c r="L491" i="83"/>
  <c r="M491" i="83" s="1"/>
  <c r="L143" i="83"/>
  <c r="M143" i="83" s="1"/>
  <c r="L477" i="83"/>
  <c r="M477" i="83" s="1"/>
  <c r="L164" i="83"/>
  <c r="M164" i="83" s="1"/>
  <c r="L74" i="83"/>
  <c r="M74" i="83" s="1"/>
  <c r="L146" i="83"/>
  <c r="M146" i="83" s="1"/>
  <c r="L205" i="83"/>
  <c r="L175" i="83"/>
  <c r="L190" i="83"/>
  <c r="L255" i="83"/>
  <c r="M255" i="83" s="1"/>
  <c r="L112" i="83"/>
  <c r="L332" i="83"/>
  <c r="M332" i="83" s="1"/>
  <c r="L395" i="83"/>
  <c r="M395" i="83" s="1"/>
  <c r="L134" i="83"/>
  <c r="M134" i="83" s="1"/>
  <c r="L573" i="83"/>
  <c r="L470" i="83"/>
  <c r="L185" i="83"/>
  <c r="M185" i="83" s="1"/>
  <c r="L204" i="83"/>
  <c r="M204" i="83" s="1"/>
  <c r="L555" i="83"/>
  <c r="M555" i="83" s="1"/>
  <c r="L232" i="83"/>
  <c r="M232" i="83" s="1"/>
  <c r="L136" i="83"/>
  <c r="M136" i="83" s="1"/>
  <c r="L85" i="83"/>
  <c r="M85" i="83" s="1"/>
  <c r="L293" i="83"/>
  <c r="M293" i="83" s="1"/>
  <c r="L120" i="83"/>
  <c r="L8" i="83"/>
  <c r="L14" i="83"/>
  <c r="M14" i="83" s="1"/>
  <c r="L574" i="83"/>
  <c r="L390" i="83"/>
  <c r="M390" i="83" s="1"/>
  <c r="L20" i="83"/>
  <c r="M20" i="83" s="1"/>
  <c r="L80" i="83"/>
  <c r="M80" i="83" s="1"/>
  <c r="L199" i="83"/>
  <c r="L151" i="83"/>
  <c r="L270" i="83"/>
  <c r="L212" i="83"/>
  <c r="M212" i="83" s="1"/>
  <c r="L65" i="83"/>
  <c r="L54" i="83"/>
  <c r="M54" i="83" s="1"/>
  <c r="L499" i="83"/>
  <c r="M499" i="83" s="1"/>
  <c r="L228" i="83"/>
  <c r="M228" i="83" s="1"/>
  <c r="L507" i="83"/>
  <c r="L193" i="83"/>
  <c r="L541" i="83"/>
  <c r="L106" i="83"/>
  <c r="M106" i="83" s="1"/>
  <c r="L266" i="83"/>
  <c r="K515" i="83"/>
  <c r="L509" i="83"/>
  <c r="M509" i="83" s="1"/>
  <c r="L195" i="83"/>
  <c r="M195" i="83" s="1"/>
  <c r="L64" i="83"/>
  <c r="L551" i="83"/>
  <c r="M551" i="83" s="1"/>
  <c r="L505" i="83"/>
  <c r="M505" i="83" s="1"/>
  <c r="L78" i="83"/>
  <c r="M78" i="83" s="1"/>
  <c r="L69" i="83"/>
  <c r="L396" i="83"/>
  <c r="M396" i="83" s="1"/>
  <c r="L282" i="83"/>
  <c r="L39" i="83"/>
  <c r="L59" i="83"/>
  <c r="M59" i="83" s="1"/>
  <c r="L569" i="83"/>
  <c r="M569" i="83" s="1"/>
  <c r="L406" i="83"/>
  <c r="L463" i="83"/>
  <c r="L397" i="83"/>
  <c r="M397" i="83" s="1"/>
  <c r="L43" i="83"/>
  <c r="L495" i="83"/>
  <c r="L438" i="83"/>
  <c r="M438" i="83" s="1"/>
  <c r="L525" i="83"/>
  <c r="M525" i="83" s="1"/>
  <c r="L549" i="83"/>
  <c r="L47" i="83"/>
  <c r="M47" i="83" s="1"/>
  <c r="L487" i="83"/>
  <c r="M487" i="83" s="1"/>
  <c r="L399" i="83"/>
  <c r="M399" i="83" s="1"/>
  <c r="L13" i="83"/>
  <c r="M13" i="83" s="1"/>
  <c r="L117" i="83"/>
  <c r="L188" i="83"/>
  <c r="M188" i="83" s="1"/>
  <c r="L2" i="83"/>
  <c r="M2" i="83" s="1"/>
  <c r="K12" i="1"/>
  <c r="L581" i="83" s="1"/>
  <c r="M581" i="83" s="1"/>
  <c r="L305" i="83"/>
  <c r="M305" i="83" s="1"/>
  <c r="L34" i="83"/>
  <c r="M34" i="83" s="1"/>
  <c r="L236" i="83"/>
  <c r="M236" i="83" s="1"/>
  <c r="L452" i="83"/>
  <c r="L535" i="83"/>
  <c r="M535" i="83" s="1"/>
  <c r="L334" i="83"/>
  <c r="M334" i="83" s="1"/>
  <c r="L361" i="83"/>
  <c r="M361" i="83" s="1"/>
  <c r="L357" i="83"/>
  <c r="M357" i="83" s="1"/>
  <c r="L211" i="83"/>
  <c r="M211" i="83" s="1"/>
  <c r="L520" i="83"/>
  <c r="M520" i="83" s="1"/>
  <c r="L230" i="83"/>
  <c r="L482" i="83"/>
  <c r="M482" i="83" s="1"/>
  <c r="L391" i="83"/>
  <c r="M391" i="83" s="1"/>
  <c r="L123" i="83"/>
  <c r="M123" i="83" s="1"/>
  <c r="L530" i="83"/>
  <c r="M530" i="83" s="1"/>
  <c r="L154" i="83"/>
  <c r="L484" i="83"/>
  <c r="M484" i="83" s="1"/>
  <c r="BE154" i="1" l="1"/>
  <c r="BE127" i="1"/>
  <c r="BE21" i="1"/>
  <c r="BE153" i="1"/>
  <c r="BF153" i="1"/>
  <c r="BF322" i="1"/>
  <c r="BF154" i="1"/>
  <c r="BF162" i="1"/>
  <c r="F7" i="139"/>
  <c r="E10" i="139"/>
  <c r="E14" i="139"/>
  <c r="E18" i="139"/>
  <c r="E22" i="139"/>
  <c r="E26" i="139"/>
  <c r="E30" i="139"/>
  <c r="E34" i="139"/>
  <c r="E38" i="139"/>
  <c r="E42" i="139"/>
  <c r="E46" i="139"/>
  <c r="F49" i="139"/>
  <c r="E8" i="139"/>
  <c r="E11" i="139"/>
  <c r="E15" i="139"/>
  <c r="E19" i="139"/>
  <c r="E23" i="139"/>
  <c r="E27" i="139"/>
  <c r="E31" i="139"/>
  <c r="E35" i="139"/>
  <c r="E39" i="139"/>
  <c r="E43" i="139"/>
  <c r="E47" i="139"/>
  <c r="F53" i="139"/>
  <c r="F57" i="139"/>
  <c r="E5" i="139"/>
  <c r="F5" i="139"/>
  <c r="G8" i="139"/>
  <c r="E12" i="139"/>
  <c r="E16" i="139"/>
  <c r="E20" i="139"/>
  <c r="E24" i="139"/>
  <c r="E28" i="139"/>
  <c r="E32" i="139"/>
  <c r="E36" i="139"/>
  <c r="E40" i="139"/>
  <c r="E44" i="139"/>
  <c r="E48" i="139"/>
  <c r="F50" i="139"/>
  <c r="F54" i="139"/>
  <c r="F58" i="139"/>
  <c r="E9" i="139"/>
  <c r="F15" i="139"/>
  <c r="F21" i="139"/>
  <c r="F28" i="139"/>
  <c r="F34" i="139"/>
  <c r="E41" i="139"/>
  <c r="F47" i="139"/>
  <c r="E52" i="139"/>
  <c r="E57" i="139"/>
  <c r="F9" i="139"/>
  <c r="F16" i="139"/>
  <c r="F22" i="139"/>
  <c r="E29" i="139"/>
  <c r="F35" i="139"/>
  <c r="F41" i="139"/>
  <c r="F48" i="139"/>
  <c r="F52" i="139"/>
  <c r="E58" i="139"/>
  <c r="E6" i="139"/>
  <c r="F10" i="139"/>
  <c r="E17" i="139"/>
  <c r="F23" i="139"/>
  <c r="F29" i="139"/>
  <c r="F36" i="139"/>
  <c r="F42" i="139"/>
  <c r="D49" i="139"/>
  <c r="E53" i="139"/>
  <c r="E59" i="139"/>
  <c r="F6" i="139"/>
  <c r="F11" i="139"/>
  <c r="F17" i="139"/>
  <c r="F24" i="139"/>
  <c r="F30" i="139"/>
  <c r="E37" i="139"/>
  <c r="F43" i="139"/>
  <c r="E49" i="139"/>
  <c r="E54" i="139"/>
  <c r="F59" i="139"/>
  <c r="E7" i="139"/>
  <c r="F12" i="139"/>
  <c r="F18" i="139"/>
  <c r="E25" i="139"/>
  <c r="F31" i="139"/>
  <c r="F37" i="139"/>
  <c r="F44" i="139"/>
  <c r="E55" i="139"/>
  <c r="E60" i="139"/>
  <c r="D8" i="139"/>
  <c r="E13" i="139"/>
  <c r="F19" i="139"/>
  <c r="F25" i="139"/>
  <c r="F32" i="139"/>
  <c r="F38" i="139"/>
  <c r="E45" i="139"/>
  <c r="E50" i="139"/>
  <c r="F55" i="139"/>
  <c r="F60" i="139"/>
  <c r="F8" i="139"/>
  <c r="F13" i="139"/>
  <c r="F20" i="139"/>
  <c r="F26" i="139"/>
  <c r="E33" i="139"/>
  <c r="F39" i="139"/>
  <c r="F45" i="139"/>
  <c r="E51" i="139"/>
  <c r="E56" i="139"/>
  <c r="H8" i="139"/>
  <c r="F14" i="139"/>
  <c r="E21" i="139"/>
  <c r="F27" i="139"/>
  <c r="F33" i="139"/>
  <c r="F40" i="139"/>
  <c r="F46" i="139"/>
  <c r="F51" i="139"/>
  <c r="F56" i="139"/>
  <c r="D44" i="139"/>
  <c r="D35" i="139"/>
  <c r="D41" i="139"/>
  <c r="D33" i="139"/>
  <c r="D22" i="139"/>
  <c r="D60" i="139"/>
  <c r="D5" i="139"/>
  <c r="D59" i="139"/>
  <c r="D13" i="139"/>
  <c r="D15" i="139"/>
  <c r="D37" i="139"/>
  <c r="D51" i="139"/>
  <c r="D11" i="139"/>
  <c r="D7" i="139"/>
  <c r="D56" i="139"/>
  <c r="H7" i="139"/>
  <c r="D28" i="139"/>
  <c r="D10" i="139"/>
  <c r="D46" i="139"/>
  <c r="H5" i="139"/>
  <c r="D31" i="139"/>
  <c r="D14" i="139"/>
  <c r="D9" i="139"/>
  <c r="H6" i="139"/>
  <c r="D6" i="139"/>
  <c r="H13" i="139"/>
  <c r="BF9" i="1"/>
  <c r="AX4" i="1"/>
  <c r="AU4" i="1"/>
  <c r="AT4" i="1"/>
  <c r="L448" i="83"/>
  <c r="M448" i="83" s="1"/>
  <c r="D12" i="139"/>
  <c r="BE18" i="1"/>
  <c r="Q18" i="71"/>
  <c r="N14" i="1"/>
  <c r="D35" i="71"/>
  <c r="N18" i="1"/>
  <c r="M61" i="71"/>
  <c r="N50" i="71"/>
  <c r="N61" i="71"/>
  <c r="M50" i="71"/>
  <c r="N17" i="1"/>
  <c r="D41" i="71" s="1"/>
  <c r="N11" i="1"/>
  <c r="D51" i="71" s="1"/>
  <c r="E47" i="71"/>
  <c r="M9" i="139"/>
  <c r="M17" i="139"/>
  <c r="M25" i="139"/>
  <c r="M33" i="139"/>
  <c r="M41" i="139"/>
  <c r="M49" i="139"/>
  <c r="M57" i="139"/>
  <c r="L8" i="139"/>
  <c r="O4" i="139"/>
  <c r="M11" i="139"/>
  <c r="M19" i="139"/>
  <c r="M27" i="139"/>
  <c r="M35" i="139"/>
  <c r="M43" i="139"/>
  <c r="O6" i="139"/>
  <c r="N4" i="139"/>
  <c r="M12" i="139"/>
  <c r="M20" i="139"/>
  <c r="M28" i="139"/>
  <c r="M36" i="139"/>
  <c r="M44" i="139"/>
  <c r="M52" i="139"/>
  <c r="M60" i="139"/>
  <c r="L59" i="139"/>
  <c r="M5" i="139"/>
  <c r="M13" i="139"/>
  <c r="M21" i="139"/>
  <c r="M29" i="139"/>
  <c r="M37" i="139"/>
  <c r="M45" i="139"/>
  <c r="M53" i="139"/>
  <c r="M4" i="139"/>
  <c r="O8" i="139"/>
  <c r="M6" i="139"/>
  <c r="M14" i="139"/>
  <c r="M22" i="139"/>
  <c r="M30" i="139"/>
  <c r="M38" i="139"/>
  <c r="M46" i="139"/>
  <c r="M54" i="139"/>
  <c r="L5" i="139"/>
  <c r="L13" i="139"/>
  <c r="L4" i="139"/>
  <c r="N8" i="139"/>
  <c r="M7" i="139"/>
  <c r="M15" i="139"/>
  <c r="M23" i="139"/>
  <c r="M31" i="139"/>
  <c r="M39" i="139"/>
  <c r="M47" i="139"/>
  <c r="M55" i="139"/>
  <c r="L6" i="139"/>
  <c r="H4" i="139"/>
  <c r="M16" i="139"/>
  <c r="M48" i="139"/>
  <c r="M18" i="139"/>
  <c r="M50" i="139"/>
  <c r="L15" i="139"/>
  <c r="G4" i="139"/>
  <c r="M24" i="139"/>
  <c r="M51" i="139"/>
  <c r="F4" i="139"/>
  <c r="M26" i="139"/>
  <c r="M56" i="139"/>
  <c r="E4" i="139"/>
  <c r="M59" i="139"/>
  <c r="L44" i="139"/>
  <c r="M32" i="139"/>
  <c r="M58" i="139"/>
  <c r="D4" i="139"/>
  <c r="M34" i="139"/>
  <c r="M8" i="139"/>
  <c r="M40" i="139"/>
  <c r="L7" i="139"/>
  <c r="M10" i="139"/>
  <c r="M42" i="139"/>
  <c r="L31" i="139"/>
  <c r="O41" i="139"/>
  <c r="O13" i="139"/>
  <c r="N16" i="1"/>
  <c r="N7" i="1"/>
  <c r="N10" i="1"/>
  <c r="N12" i="1"/>
  <c r="N9" i="1"/>
  <c r="D32" i="71" s="1"/>
  <c r="D49" i="71"/>
  <c r="N8" i="1"/>
  <c r="M452" i="83"/>
  <c r="M541" i="83"/>
  <c r="M566" i="83"/>
  <c r="M495" i="83"/>
  <c r="M463" i="83"/>
  <c r="M154" i="83"/>
  <c r="M230" i="83"/>
  <c r="M117" i="83"/>
  <c r="M270" i="83"/>
  <c r="M190" i="83"/>
  <c r="M49" i="83"/>
  <c r="M43" i="83"/>
  <c r="M406" i="83"/>
  <c r="M39" i="83"/>
  <c r="M69" i="83"/>
  <c r="M350" i="83"/>
  <c r="M274" i="83"/>
  <c r="M126" i="83"/>
  <c r="M524" i="83"/>
  <c r="M289" i="83"/>
  <c r="M348" i="83"/>
  <c r="M239" i="83"/>
  <c r="M57" i="83"/>
  <c r="M150" i="83"/>
  <c r="M254" i="83"/>
  <c r="M338" i="83"/>
  <c r="M552" i="83"/>
  <c r="M194" i="83"/>
  <c r="M549" i="83"/>
  <c r="M266" i="83"/>
  <c r="M65" i="83"/>
  <c r="M574" i="83"/>
  <c r="M112" i="83"/>
  <c r="M99" i="83"/>
  <c r="M73" i="83"/>
  <c r="M435" i="83"/>
  <c r="M122" i="83"/>
  <c r="M578" i="83"/>
  <c r="M299" i="83"/>
  <c r="M176" i="83"/>
  <c r="M82" i="83"/>
  <c r="M41" i="83"/>
  <c r="M8" i="83"/>
  <c r="M182" i="83"/>
  <c r="M393" i="83"/>
  <c r="M536" i="83"/>
  <c r="M514" i="83"/>
  <c r="M398" i="83"/>
  <c r="M306" i="83"/>
  <c r="M166" i="83"/>
  <c r="M110" i="83"/>
  <c r="BE14" i="1"/>
  <c r="BE15" i="1"/>
  <c r="D28" i="71"/>
  <c r="D26" i="139"/>
  <c r="D39" i="139"/>
  <c r="M64" i="83"/>
  <c r="M193" i="83"/>
  <c r="M151" i="83"/>
  <c r="M120" i="83"/>
  <c r="M470" i="83"/>
  <c r="M175" i="83"/>
  <c r="M241" i="83"/>
  <c r="M502" i="83"/>
  <c r="M149" i="83"/>
  <c r="M362" i="83"/>
  <c r="M329" i="83"/>
  <c r="M128" i="83"/>
  <c r="M556" i="83"/>
  <c r="M326" i="83"/>
  <c r="M248" i="83"/>
  <c r="M439" i="83"/>
  <c r="M186" i="83"/>
  <c r="M471" i="83"/>
  <c r="M384" i="83"/>
  <c r="M162" i="83"/>
  <c r="M71" i="83"/>
  <c r="D33" i="71"/>
  <c r="M282" i="83"/>
  <c r="M507" i="83"/>
  <c r="M199" i="83"/>
  <c r="M573" i="83"/>
  <c r="M205" i="83"/>
  <c r="M91" i="83"/>
  <c r="M528" i="83"/>
  <c r="M23" i="83"/>
  <c r="M142" i="83"/>
  <c r="M48" i="83"/>
  <c r="M538" i="83"/>
  <c r="M10" i="83"/>
  <c r="M388" i="83"/>
  <c r="M475" i="83"/>
  <c r="M129" i="83"/>
  <c r="M533" i="83"/>
  <c r="M382" i="83"/>
  <c r="M290" i="83"/>
  <c r="M161" i="83"/>
  <c r="M109" i="83"/>
  <c r="M9" i="83"/>
  <c r="L296" i="83"/>
  <c r="M296" i="83" s="1"/>
  <c r="L572" i="83"/>
  <c r="M572" i="83" s="1"/>
  <c r="L21" i="83"/>
  <c r="M21" i="83" s="1"/>
  <c r="L103" i="83"/>
  <c r="M103" i="83" s="1"/>
  <c r="L246" i="83"/>
  <c r="M246" i="83" s="1"/>
  <c r="L233" i="83"/>
  <c r="M233" i="83" s="1"/>
  <c r="L286" i="83"/>
  <c r="M286" i="83" s="1"/>
  <c r="L303" i="83"/>
  <c r="M303" i="83" s="1"/>
  <c r="L359" i="83"/>
  <c r="M359" i="83" s="1"/>
  <c r="L522" i="83"/>
  <c r="M522" i="83" s="1"/>
  <c r="L547" i="83"/>
  <c r="M547" i="83" s="1"/>
  <c r="L570" i="83"/>
  <c r="M570" i="83" s="1"/>
  <c r="L434" i="83"/>
  <c r="M434" i="83" s="1"/>
  <c r="L561" i="83"/>
  <c r="M561" i="83" s="1"/>
  <c r="L29" i="83"/>
  <c r="M29" i="83" s="1"/>
  <c r="L5" i="83"/>
  <c r="M5" i="83" s="1"/>
  <c r="L75" i="83"/>
  <c r="M75" i="83" s="1"/>
  <c r="L93" i="83"/>
  <c r="M93" i="83" s="1"/>
  <c r="K11" i="1"/>
  <c r="L376" i="83" s="1"/>
  <c r="M376" i="83" s="1"/>
  <c r="L163" i="83"/>
  <c r="M163" i="83" s="1"/>
  <c r="L249" i="83"/>
  <c r="M249" i="83" s="1"/>
  <c r="L268" i="83"/>
  <c r="M268" i="83" s="1"/>
  <c r="K13" i="1"/>
  <c r="L294" i="83" s="1"/>
  <c r="M294" i="83" s="1"/>
  <c r="L373" i="83"/>
  <c r="M373" i="83" s="1"/>
  <c r="L341" i="83"/>
  <c r="M341" i="83" s="1"/>
  <c r="AV16" i="1"/>
  <c r="AV8" i="1"/>
  <c r="AY10" i="1"/>
  <c r="AY16" i="1"/>
  <c r="D58" i="71"/>
  <c r="D47" i="71"/>
  <c r="D22" i="71"/>
  <c r="D54" i="71"/>
  <c r="Q50" i="71"/>
  <c r="D53" i="71"/>
  <c r="Q44" i="71"/>
  <c r="Q11" i="71"/>
  <c r="D59" i="71"/>
  <c r="AY12" i="1"/>
  <c r="AV12" i="1"/>
  <c r="L152" i="83"/>
  <c r="M152" i="83" s="1"/>
  <c r="AY8" i="1"/>
  <c r="AV11" i="1"/>
  <c r="AY13" i="1"/>
  <c r="AV13" i="1"/>
  <c r="AY17" i="1"/>
  <c r="L30" i="83"/>
  <c r="M30" i="83" s="1"/>
  <c r="K8" i="1"/>
  <c r="L6" i="83" s="1"/>
  <c r="M6" i="83" s="1"/>
  <c r="K15" i="1"/>
  <c r="L18" i="83" s="1"/>
  <c r="M18" i="83" s="1"/>
  <c r="K10" i="1"/>
  <c r="L32" i="83" s="1"/>
  <c r="M32" i="83" s="1"/>
  <c r="L35" i="83"/>
  <c r="M35" i="83" s="1"/>
  <c r="L51" i="83"/>
  <c r="M51" i="83" s="1"/>
  <c r="L55" i="83"/>
  <c r="M55" i="83" s="1"/>
  <c r="L61" i="83"/>
  <c r="M61" i="83" s="1"/>
  <c r="L70" i="83"/>
  <c r="M70" i="83" s="1"/>
  <c r="L44" i="83"/>
  <c r="M44" i="83" s="1"/>
  <c r="K17" i="1"/>
  <c r="L83" i="83" s="1"/>
  <c r="M83" i="83" s="1"/>
  <c r="L88" i="83"/>
  <c r="M88" i="83" s="1"/>
  <c r="L125" i="83"/>
  <c r="M125" i="83" s="1"/>
  <c r="L124" i="83"/>
  <c r="M124" i="83" s="1"/>
  <c r="L219" i="83"/>
  <c r="M219" i="83" s="1"/>
  <c r="L148" i="83"/>
  <c r="M148" i="83" s="1"/>
  <c r="L157" i="83"/>
  <c r="M157" i="83" s="1"/>
  <c r="L165" i="83"/>
  <c r="M165" i="83" s="1"/>
  <c r="L206" i="83"/>
  <c r="M206" i="83" s="1"/>
  <c r="L213" i="83"/>
  <c r="M213" i="83" s="1"/>
  <c r="L226" i="83"/>
  <c r="M226" i="83" s="1"/>
  <c r="L238" i="83"/>
  <c r="M238" i="83" s="1"/>
  <c r="L257" i="83"/>
  <c r="M257" i="83" s="1"/>
  <c r="L251" i="83"/>
  <c r="M251" i="83" s="1"/>
  <c r="L283" i="83"/>
  <c r="M283" i="83" s="1"/>
  <c r="L269" i="83"/>
  <c r="M269" i="83" s="1"/>
  <c r="L141" i="83"/>
  <c r="M141" i="83" s="1"/>
  <c r="L321" i="83"/>
  <c r="M321" i="83" s="1"/>
  <c r="L312" i="83"/>
  <c r="M312" i="83" s="1"/>
  <c r="L323" i="83"/>
  <c r="M323" i="83" s="1"/>
  <c r="L317" i="83"/>
  <c r="M317" i="83" s="1"/>
  <c r="L301" i="83"/>
  <c r="M301" i="83" s="1"/>
  <c r="L355" i="83"/>
  <c r="M355" i="83" s="1"/>
  <c r="L358" i="83"/>
  <c r="M358" i="83" s="1"/>
  <c r="L365" i="83"/>
  <c r="M365" i="83" s="1"/>
  <c r="L367" i="83"/>
  <c r="M367" i="83" s="1"/>
  <c r="L335" i="83"/>
  <c r="M335" i="83" s="1"/>
  <c r="L342" i="83"/>
  <c r="M342" i="83" s="1"/>
  <c r="L347" i="83"/>
  <c r="M347" i="83" s="1"/>
  <c r="L413" i="83"/>
  <c r="M413" i="83" s="1"/>
  <c r="L417" i="83"/>
  <c r="M417" i="83" s="1"/>
  <c r="L420" i="83"/>
  <c r="M420" i="83" s="1"/>
  <c r="L430" i="83"/>
  <c r="M430" i="83" s="1"/>
  <c r="L400" i="83"/>
  <c r="M400" i="83" s="1"/>
  <c r="L436" i="83"/>
  <c r="M436" i="83" s="1"/>
  <c r="L442" i="83"/>
  <c r="M442" i="83" s="1"/>
  <c r="L445" i="83"/>
  <c r="M445" i="83" s="1"/>
  <c r="L449" i="83"/>
  <c r="M449" i="83" s="1"/>
  <c r="L459" i="83"/>
  <c r="M459" i="83" s="1"/>
  <c r="L464" i="83"/>
  <c r="M464" i="83" s="1"/>
  <c r="L479" i="83"/>
  <c r="M479" i="83" s="1"/>
  <c r="L483" i="83"/>
  <c r="M483" i="83" s="1"/>
  <c r="L476" i="83"/>
  <c r="M476" i="83" s="1"/>
  <c r="L496" i="83"/>
  <c r="M496" i="83" s="1"/>
  <c r="L501" i="83"/>
  <c r="M501" i="83" s="1"/>
  <c r="L510" i="83"/>
  <c r="M510" i="83" s="1"/>
  <c r="L517" i="83"/>
  <c r="M517" i="83" s="1"/>
  <c r="L539" i="83"/>
  <c r="M539" i="83" s="1"/>
  <c r="L577" i="83"/>
  <c r="M577" i="83" s="1"/>
  <c r="L582" i="83"/>
  <c r="M582" i="83" s="1"/>
  <c r="L558" i="83"/>
  <c r="M558" i="83" s="1"/>
  <c r="AY9" i="1"/>
  <c r="AY18" i="1"/>
  <c r="L31" i="83"/>
  <c r="M31" i="83" s="1"/>
  <c r="L7" i="83"/>
  <c r="M7" i="83" s="1"/>
  <c r="L27" i="83"/>
  <c r="M27" i="83" s="1"/>
  <c r="G54" i="71"/>
  <c r="L66" i="83"/>
  <c r="M66" i="83" s="1"/>
  <c r="L76" i="83"/>
  <c r="M76" i="83" s="1"/>
  <c r="L89" i="83"/>
  <c r="M89" i="83" s="1"/>
  <c r="L96" i="83"/>
  <c r="M96" i="83" s="1"/>
  <c r="L119" i="83"/>
  <c r="M119" i="83" s="1"/>
  <c r="K9" i="1"/>
  <c r="G8" i="71" s="1"/>
  <c r="L135" i="83"/>
  <c r="M135" i="83" s="1"/>
  <c r="L144" i="83"/>
  <c r="M144" i="83" s="1"/>
  <c r="L222" i="83"/>
  <c r="M222" i="83" s="1"/>
  <c r="L159" i="83"/>
  <c r="M159" i="83" s="1"/>
  <c r="L167" i="83"/>
  <c r="M167" i="83" s="1"/>
  <c r="L178" i="83"/>
  <c r="M178" i="83" s="1"/>
  <c r="L183" i="83"/>
  <c r="M183" i="83" s="1"/>
  <c r="L191" i="83"/>
  <c r="M191" i="83" s="1"/>
  <c r="L197" i="83"/>
  <c r="M197" i="83" s="1"/>
  <c r="L202" i="83"/>
  <c r="M202" i="83" s="1"/>
  <c r="L209" i="83"/>
  <c r="M209" i="83" s="1"/>
  <c r="L214" i="83"/>
  <c r="M214" i="83" s="1"/>
  <c r="K14" i="1"/>
  <c r="L242" i="83"/>
  <c r="M242" i="83" s="1"/>
  <c r="L258" i="83"/>
  <c r="M258" i="83" s="1"/>
  <c r="L253" i="83"/>
  <c r="M253" i="83" s="1"/>
  <c r="L278" i="83"/>
  <c r="M278" i="83" s="1"/>
  <c r="L284" i="83"/>
  <c r="M284" i="83" s="1"/>
  <c r="L560" i="83"/>
  <c r="M560" i="83" s="1"/>
  <c r="L320" i="83"/>
  <c r="M320" i="83" s="1"/>
  <c r="L309" i="83"/>
  <c r="M309" i="83" s="1"/>
  <c r="L313" i="83"/>
  <c r="M313" i="83" s="1"/>
  <c r="L316" i="83"/>
  <c r="M316" i="83" s="1"/>
  <c r="L291" i="83"/>
  <c r="M291" i="83" s="1"/>
  <c r="L298" i="83"/>
  <c r="M298" i="83" s="1"/>
  <c r="L352" i="83"/>
  <c r="M352" i="83" s="1"/>
  <c r="L369" i="83"/>
  <c r="M369" i="83" s="1"/>
  <c r="L364" i="83"/>
  <c r="M364" i="83" s="1"/>
  <c r="L368" i="83"/>
  <c r="M368" i="83" s="1"/>
  <c r="L339" i="83"/>
  <c r="M339" i="83" s="1"/>
  <c r="L349" i="83"/>
  <c r="M349" i="83" s="1"/>
  <c r="L418" i="83"/>
  <c r="M418" i="83" s="1"/>
  <c r="L425" i="83"/>
  <c r="M425" i="83" s="1"/>
  <c r="L460" i="83"/>
  <c r="M460" i="83" s="1"/>
  <c r="L394" i="83"/>
  <c r="M394" i="83" s="1"/>
  <c r="L480" i="83"/>
  <c r="M480" i="83" s="1"/>
  <c r="L493" i="83"/>
  <c r="M493" i="83" s="1"/>
  <c r="L497" i="83"/>
  <c r="M497" i="83" s="1"/>
  <c r="L503" i="83"/>
  <c r="M503" i="83" s="1"/>
  <c r="L506" i="83"/>
  <c r="M506" i="83" s="1"/>
  <c r="L518" i="83"/>
  <c r="M518" i="83" s="1"/>
  <c r="L540" i="83"/>
  <c r="M540" i="83" s="1"/>
  <c r="L579" i="83"/>
  <c r="M579" i="83" s="1"/>
  <c r="L553" i="83"/>
  <c r="M553" i="83" s="1"/>
  <c r="L264" i="83"/>
  <c r="M264" i="83" s="1"/>
  <c r="L565" i="83"/>
  <c r="M565" i="83" s="1"/>
  <c r="C9" i="71"/>
  <c r="L171" i="83"/>
  <c r="M171" i="83" s="1"/>
  <c r="L189" i="83"/>
  <c r="M189" i="83" s="1"/>
  <c r="L392" i="83"/>
  <c r="M392" i="83" s="1"/>
  <c r="AY11" i="1"/>
  <c r="L387" i="83"/>
  <c r="M387" i="83" s="1"/>
  <c r="L111" i="83"/>
  <c r="M111" i="83" s="1"/>
  <c r="L133" i="83"/>
  <c r="M133" i="83" s="1"/>
  <c r="L527" i="83"/>
  <c r="M527" i="83" s="1"/>
  <c r="L563" i="83"/>
  <c r="M563" i="83" s="1"/>
  <c r="N15" i="1"/>
  <c r="N6" i="1"/>
  <c r="AV14" i="1"/>
  <c r="AV6" i="1"/>
  <c r="AY7" i="1"/>
  <c r="AV15" i="1"/>
  <c r="AV7" i="1"/>
  <c r="D36" i="71"/>
  <c r="D27" i="71"/>
  <c r="D29" i="71"/>
  <c r="N13" i="1"/>
  <c r="D10" i="71" s="1"/>
  <c r="G56" i="71"/>
  <c r="L12" i="83"/>
  <c r="M12" i="83" s="1"/>
  <c r="K16" i="1"/>
  <c r="L33" i="83" s="1"/>
  <c r="M33" i="83" s="1"/>
  <c r="L52" i="83"/>
  <c r="M52" i="83" s="1"/>
  <c r="L68" i="83"/>
  <c r="M68" i="83" s="1"/>
  <c r="L72" i="83"/>
  <c r="M72" i="83" s="1"/>
  <c r="L77" i="83"/>
  <c r="M77" i="83" s="1"/>
  <c r="L86" i="83"/>
  <c r="M86" i="83" s="1"/>
  <c r="L90" i="83"/>
  <c r="M90" i="83" s="1"/>
  <c r="K7" i="1"/>
  <c r="L107" i="83" s="1"/>
  <c r="M107" i="83" s="1"/>
  <c r="G26" i="71"/>
  <c r="L121" i="83"/>
  <c r="M121" i="83" s="1"/>
  <c r="L218" i="83"/>
  <c r="M218" i="83" s="1"/>
  <c r="L220" i="83"/>
  <c r="M220" i="83" s="1"/>
  <c r="L153" i="83"/>
  <c r="M153" i="83" s="1"/>
  <c r="L168" i="83"/>
  <c r="M168" i="83" s="1"/>
  <c r="L173" i="83"/>
  <c r="M173" i="83" s="1"/>
  <c r="L192" i="83"/>
  <c r="M192" i="83" s="1"/>
  <c r="L515" i="83"/>
  <c r="M515" i="83" s="1"/>
  <c r="L216" i="83"/>
  <c r="M216" i="83" s="1"/>
  <c r="L245" i="83"/>
  <c r="M245" i="83" s="1"/>
  <c r="L385" i="83"/>
  <c r="M385" i="83" s="1"/>
  <c r="L234" i="83"/>
  <c r="M234" i="83" s="1"/>
  <c r="L256" i="83"/>
  <c r="M256" i="83" s="1"/>
  <c r="L247" i="83"/>
  <c r="M247" i="83" s="1"/>
  <c r="L285" i="83"/>
  <c r="M285" i="83" s="1"/>
  <c r="L267" i="83"/>
  <c r="M267" i="83" s="1"/>
  <c r="L272" i="83"/>
  <c r="M272" i="83" s="1"/>
  <c r="L310" i="83"/>
  <c r="M310" i="83" s="1"/>
  <c r="L328" i="83"/>
  <c r="M328" i="83" s="1"/>
  <c r="L292" i="83"/>
  <c r="M292" i="83" s="1"/>
  <c r="L559" i="83"/>
  <c r="M559" i="83" s="1"/>
  <c r="L353" i="83"/>
  <c r="M353" i="83" s="1"/>
  <c r="L356" i="83"/>
  <c r="M356" i="83" s="1"/>
  <c r="L360" i="83"/>
  <c r="M360" i="83" s="1"/>
  <c r="L370" i="83"/>
  <c r="M370" i="83" s="1"/>
  <c r="L372" i="83"/>
  <c r="M372" i="83" s="1"/>
  <c r="L374" i="83"/>
  <c r="M374" i="83" s="1"/>
  <c r="L333" i="83"/>
  <c r="M333" i="83" s="1"/>
  <c r="L344" i="83"/>
  <c r="M344" i="83" s="1"/>
  <c r="L351" i="83"/>
  <c r="M351" i="83" s="1"/>
  <c r="L415" i="83"/>
  <c r="M415" i="83" s="1"/>
  <c r="L421" i="83"/>
  <c r="M421" i="83" s="1"/>
  <c r="L426" i="83"/>
  <c r="M426" i="83" s="1"/>
  <c r="L432" i="83"/>
  <c r="M432" i="83" s="1"/>
  <c r="L447" i="83"/>
  <c r="M447" i="83" s="1"/>
  <c r="L451" i="83"/>
  <c r="M451" i="83" s="1"/>
  <c r="L412" i="83"/>
  <c r="M412" i="83" s="1"/>
  <c r="L461" i="83"/>
  <c r="M461" i="83" s="1"/>
  <c r="L380" i="83"/>
  <c r="M380" i="83" s="1"/>
  <c r="L465" i="83"/>
  <c r="M465" i="83" s="1"/>
  <c r="L481" i="83"/>
  <c r="M481" i="83" s="1"/>
  <c r="L473" i="83"/>
  <c r="M473" i="83" s="1"/>
  <c r="L498" i="83"/>
  <c r="M498" i="83" s="1"/>
  <c r="L504" i="83"/>
  <c r="M504" i="83" s="1"/>
  <c r="L508" i="83"/>
  <c r="M508" i="83" s="1"/>
  <c r="L512" i="83"/>
  <c r="M512" i="83" s="1"/>
  <c r="L519" i="83"/>
  <c r="M519" i="83" s="1"/>
  <c r="L529" i="83"/>
  <c r="M529" i="83" s="1"/>
  <c r="L580" i="83"/>
  <c r="M580" i="83" s="1"/>
  <c r="L583" i="83"/>
  <c r="M583" i="83" s="1"/>
  <c r="L554" i="83"/>
  <c r="M554" i="83" s="1"/>
  <c r="E59" i="71"/>
  <c r="C14" i="71"/>
  <c r="B51" i="71"/>
  <c r="E61" i="71"/>
  <c r="D61" i="71"/>
  <c r="B18" i="71"/>
  <c r="F59" i="71"/>
  <c r="C23" i="71"/>
  <c r="C53" i="71"/>
  <c r="F50" i="71"/>
  <c r="B30" i="71"/>
  <c r="B58" i="71"/>
  <c r="F61" i="71"/>
  <c r="E50" i="71"/>
  <c r="B34" i="71"/>
  <c r="Q8" i="71"/>
  <c r="Q16" i="71"/>
  <c r="Q24" i="71"/>
  <c r="Q32" i="71"/>
  <c r="Q40" i="71"/>
  <c r="Q48" i="71"/>
  <c r="Q56" i="71"/>
  <c r="C50" i="71"/>
  <c r="Q9" i="71"/>
  <c r="Q17" i="71"/>
  <c r="Q25" i="71"/>
  <c r="Q33" i="71"/>
  <c r="Q41" i="71"/>
  <c r="Q49" i="71"/>
  <c r="Q57" i="71"/>
  <c r="B48" i="71"/>
  <c r="D50" i="71"/>
  <c r="G59" i="71"/>
  <c r="C61" i="71"/>
  <c r="Q13" i="71"/>
  <c r="Q21" i="71"/>
  <c r="Q29" i="71"/>
  <c r="Q37" i="71"/>
  <c r="Q45" i="71"/>
  <c r="Q53" i="71"/>
  <c r="Q61" i="71"/>
  <c r="G61" i="71"/>
  <c r="Q7" i="71"/>
  <c r="Q20" i="71"/>
  <c r="Q34" i="71"/>
  <c r="Q46" i="71"/>
  <c r="Q59" i="71"/>
  <c r="Q10" i="71"/>
  <c r="Q22" i="71"/>
  <c r="Q35" i="71"/>
  <c r="Q47" i="71"/>
  <c r="Q60" i="71"/>
  <c r="Q12" i="71"/>
  <c r="Q26" i="71"/>
  <c r="Q38" i="71"/>
  <c r="Q51" i="71"/>
  <c r="B59" i="71"/>
  <c r="Q14" i="71"/>
  <c r="Q27" i="71"/>
  <c r="Q39" i="71"/>
  <c r="Q52" i="71"/>
  <c r="G50" i="71"/>
  <c r="C59" i="71"/>
  <c r="Q15" i="71"/>
  <c r="Q28" i="71"/>
  <c r="Q42" i="71"/>
  <c r="Q54" i="71"/>
  <c r="D25" i="71"/>
  <c r="G53" i="71"/>
  <c r="D60" i="71"/>
  <c r="Q19" i="71"/>
  <c r="Q55" i="71"/>
  <c r="D52" i="71"/>
  <c r="Q23" i="71"/>
  <c r="Q58" i="71"/>
  <c r="B50" i="71"/>
  <c r="Q30" i="71"/>
  <c r="Q5" i="71"/>
  <c r="Q31" i="71"/>
  <c r="B61" i="71"/>
  <c r="Q36" i="71"/>
  <c r="Q6" i="71"/>
  <c r="Q43" i="71"/>
  <c r="AY14" i="1"/>
  <c r="F27" i="71"/>
  <c r="G27" i="71"/>
  <c r="L139" i="83"/>
  <c r="M139" i="83" s="1"/>
  <c r="L307" i="83"/>
  <c r="M307" i="83" s="1"/>
  <c r="L492" i="83"/>
  <c r="M492" i="83" s="1"/>
  <c r="L130" i="83"/>
  <c r="M130" i="83" s="1"/>
  <c r="L4" i="83"/>
  <c r="M4" i="83" s="1"/>
  <c r="L37" i="83"/>
  <c r="M37" i="83" s="1"/>
  <c r="L378" i="83"/>
  <c r="M378" i="83" s="1"/>
  <c r="L548" i="83"/>
  <c r="M548" i="83" s="1"/>
  <c r="L187" i="83"/>
  <c r="M187" i="83" s="1"/>
  <c r="L179" i="83"/>
  <c r="M179" i="83" s="1"/>
  <c r="L486" i="83"/>
  <c r="M486" i="83" s="1"/>
  <c r="G47" i="71"/>
  <c r="L224" i="83"/>
  <c r="M224" i="83" s="1"/>
  <c r="F25" i="71"/>
  <c r="G25" i="71"/>
  <c r="L542" i="83"/>
  <c r="M542" i="83" s="1"/>
  <c r="D55" i="71"/>
  <c r="D23" i="71"/>
  <c r="G9" i="71"/>
  <c r="D57" i="71"/>
  <c r="D26" i="71"/>
  <c r="D56" i="71"/>
  <c r="G41" i="71"/>
  <c r="G52" i="71"/>
  <c r="AV9" i="1"/>
  <c r="L444" i="83"/>
  <c r="M444" i="83" s="1"/>
  <c r="E41" i="71"/>
  <c r="L571" i="83"/>
  <c r="M571" i="83" s="1"/>
  <c r="C15" i="71"/>
  <c r="C41" i="71"/>
  <c r="C37" i="71"/>
  <c r="L567" i="83"/>
  <c r="M567" i="83" s="1"/>
  <c r="L523" i="83"/>
  <c r="M523" i="83" s="1"/>
  <c r="L346" i="83"/>
  <c r="M346" i="83" s="1"/>
  <c r="L500" i="83"/>
  <c r="M500" i="83" s="1"/>
  <c r="L36" i="83"/>
  <c r="M36" i="83" s="1"/>
  <c r="K18" i="1"/>
  <c r="L343" i="83"/>
  <c r="M343" i="83" s="1"/>
  <c r="L431" i="83"/>
  <c r="M431" i="83" s="1"/>
  <c r="L446" i="83"/>
  <c r="M446" i="83" s="1"/>
  <c r="L450" i="83"/>
  <c r="M450" i="83" s="1"/>
  <c r="L457" i="83"/>
  <c r="M457" i="83" s="1"/>
  <c r="L177" i="83"/>
  <c r="M177" i="83" s="1"/>
  <c r="L488" i="83"/>
  <c r="M488" i="83" s="1"/>
  <c r="L411" i="83"/>
  <c r="M411" i="83" s="1"/>
  <c r="L261" i="83"/>
  <c r="M261" i="83" s="1"/>
  <c r="E12" i="71"/>
  <c r="L403" i="83"/>
  <c r="M403" i="83" s="1"/>
  <c r="L281" i="83"/>
  <c r="M281" i="83" s="1"/>
  <c r="L304" i="83"/>
  <c r="M304" i="83" s="1"/>
  <c r="L314" i="83"/>
  <c r="M314" i="83" s="1"/>
  <c r="L419" i="83"/>
  <c r="M419" i="83" s="1"/>
  <c r="L429" i="83"/>
  <c r="M429" i="83" s="1"/>
  <c r="L440" i="83"/>
  <c r="M440" i="83" s="1"/>
  <c r="E36" i="71"/>
  <c r="L511" i="83"/>
  <c r="M511" i="83" s="1"/>
  <c r="L389" i="83"/>
  <c r="M389" i="83" s="1"/>
  <c r="F44" i="71"/>
  <c r="L101" i="83"/>
  <c r="M101" i="83" s="1"/>
  <c r="L221" i="83"/>
  <c r="M221" i="83" s="1"/>
  <c r="L170" i="83"/>
  <c r="M170" i="83" s="1"/>
  <c r="K6" i="1"/>
  <c r="L244" i="83"/>
  <c r="M244" i="83" s="1"/>
  <c r="L262" i="83"/>
  <c r="M262" i="83" s="1"/>
  <c r="L277" i="83"/>
  <c r="M277" i="83" s="1"/>
  <c r="L279" i="83"/>
  <c r="M279" i="83" s="1"/>
  <c r="L273" i="83"/>
  <c r="M273" i="83" s="1"/>
  <c r="L322" i="83"/>
  <c r="M322" i="83" s="1"/>
  <c r="L315" i="83"/>
  <c r="M315" i="83" s="1"/>
  <c r="L325" i="83"/>
  <c r="M325" i="83" s="1"/>
  <c r="L24" i="83"/>
  <c r="M24" i="83" s="1"/>
  <c r="L138" i="83"/>
  <c r="M138" i="83" s="1"/>
  <c r="L422" i="83"/>
  <c r="M422" i="83" s="1"/>
  <c r="L427" i="83"/>
  <c r="M427" i="83" s="1"/>
  <c r="L402" i="83"/>
  <c r="M402" i="83" s="1"/>
  <c r="L407" i="83"/>
  <c r="M407" i="83" s="1"/>
  <c r="L455" i="83"/>
  <c r="M455" i="83" s="1"/>
  <c r="L568" i="83"/>
  <c r="M568" i="83" s="1"/>
  <c r="L56" i="83"/>
  <c r="M56" i="83" s="1"/>
  <c r="E7" i="71"/>
  <c r="L366" i="83"/>
  <c r="M366" i="83" s="1"/>
  <c r="L94" i="83"/>
  <c r="M94" i="83" s="1"/>
  <c r="L423" i="83"/>
  <c r="M423" i="83" s="1"/>
  <c r="L456" i="83"/>
  <c r="M456" i="83" s="1"/>
  <c r="L478" i="83"/>
  <c r="M478" i="83" s="1"/>
  <c r="G60" i="71"/>
  <c r="L87" i="83"/>
  <c r="M87" i="83" s="1"/>
  <c r="L140" i="83"/>
  <c r="M140" i="83" s="1"/>
  <c r="L300" i="83"/>
  <c r="M300" i="83" s="1"/>
  <c r="L377" i="83"/>
  <c r="M377" i="83" s="1"/>
  <c r="L174" i="83"/>
  <c r="M174" i="83" s="1"/>
  <c r="L375" i="83"/>
  <c r="M375" i="83" s="1"/>
  <c r="L58" i="83"/>
  <c r="M58" i="83" s="1"/>
  <c r="L198" i="83"/>
  <c r="M198" i="83" s="1"/>
  <c r="L494" i="83"/>
  <c r="M494" i="83" s="1"/>
  <c r="G22" i="71"/>
  <c r="F56" i="71"/>
  <c r="L42" i="83"/>
  <c r="M42" i="83" s="1"/>
  <c r="L340" i="83"/>
  <c r="M340" i="83" s="1"/>
  <c r="L53" i="83"/>
  <c r="M53" i="83" s="1"/>
  <c r="G57" i="71"/>
  <c r="L416" i="83"/>
  <c r="M416" i="83" s="1"/>
  <c r="L557" i="83"/>
  <c r="M557" i="83" s="1"/>
  <c r="L319" i="83"/>
  <c r="M319" i="83" s="1"/>
  <c r="L132" i="83"/>
  <c r="M132" i="83" s="1"/>
  <c r="L102" i="83"/>
  <c r="M102" i="83" s="1"/>
  <c r="L147" i="83"/>
  <c r="M147" i="83" s="1"/>
  <c r="E20" i="71"/>
  <c r="L181" i="83"/>
  <c r="M181" i="83" s="1"/>
  <c r="L265" i="83"/>
  <c r="M265" i="83" s="1"/>
  <c r="L363" i="83"/>
  <c r="M363" i="83" s="1"/>
  <c r="L405" i="83"/>
  <c r="M405" i="83" s="1"/>
  <c r="F38" i="71"/>
  <c r="E8" i="71"/>
  <c r="G23" i="71"/>
  <c r="B55" i="71"/>
  <c r="B54" i="71"/>
  <c r="B49" i="71"/>
  <c r="E45" i="71"/>
  <c r="B42" i="71"/>
  <c r="E38" i="71"/>
  <c r="B35" i="71"/>
  <c r="B31" i="71"/>
  <c r="E28" i="71"/>
  <c r="E26" i="71"/>
  <c r="B24" i="71"/>
  <c r="E22" i="71"/>
  <c r="C18" i="71"/>
  <c r="E5" i="71"/>
  <c r="B8" i="71"/>
  <c r="E58" i="71"/>
  <c r="E51" i="71"/>
  <c r="E48" i="71"/>
  <c r="B45" i="71"/>
  <c r="F41" i="71"/>
  <c r="B38" i="71"/>
  <c r="E34" i="71"/>
  <c r="E30" i="71"/>
  <c r="B28" i="71"/>
  <c r="B26" i="71"/>
  <c r="F23" i="71"/>
  <c r="B22" i="71"/>
  <c r="E18" i="71"/>
  <c r="B15" i="71"/>
  <c r="C12" i="71"/>
  <c r="B5" i="71"/>
  <c r="C7" i="71"/>
  <c r="C6" i="71"/>
  <c r="C57" i="71"/>
  <c r="C56" i="71"/>
  <c r="E53" i="71"/>
  <c r="E33" i="71"/>
  <c r="C47" i="71"/>
  <c r="E44" i="71"/>
  <c r="B41" i="71"/>
  <c r="B36" i="71"/>
  <c r="C29" i="71"/>
  <c r="C27" i="71"/>
  <c r="C25" i="71"/>
  <c r="E23" i="71"/>
  <c r="B20" i="71"/>
  <c r="E17" i="71"/>
  <c r="E14" i="71"/>
  <c r="B12" i="71"/>
  <c r="E9" i="71"/>
  <c r="B7" i="71"/>
  <c r="F60" i="71"/>
  <c r="F33" i="71"/>
  <c r="F49" i="71"/>
  <c r="F39" i="71"/>
  <c r="F36" i="71"/>
  <c r="F30" i="71"/>
  <c r="F20" i="71"/>
  <c r="C55" i="71"/>
  <c r="C10" i="71"/>
  <c r="C46" i="71"/>
  <c r="C52" i="71"/>
  <c r="C21" i="71"/>
  <c r="C34" i="71"/>
  <c r="C38" i="71"/>
  <c r="E57" i="71"/>
  <c r="E56" i="71"/>
  <c r="B53" i="71"/>
  <c r="B33" i="71"/>
  <c r="B44" i="71"/>
  <c r="E40" i="71"/>
  <c r="E37" i="71"/>
  <c r="C32" i="71"/>
  <c r="E29" i="71"/>
  <c r="E27" i="71"/>
  <c r="E25" i="71"/>
  <c r="B23" i="71"/>
  <c r="F19" i="71"/>
  <c r="B17" i="71"/>
  <c r="B14" i="71"/>
  <c r="E11" i="71"/>
  <c r="B9" i="71"/>
  <c r="F58" i="71"/>
  <c r="F43" i="71"/>
  <c r="F47" i="71"/>
  <c r="F22" i="71"/>
  <c r="F11" i="71"/>
  <c r="F14" i="71"/>
  <c r="C11" i="71"/>
  <c r="C60" i="71"/>
  <c r="B57" i="71"/>
  <c r="B56" i="71"/>
  <c r="F52" i="71"/>
  <c r="B47" i="71"/>
  <c r="E43" i="71"/>
  <c r="B40" i="71"/>
  <c r="B37" i="71"/>
  <c r="E32" i="71"/>
  <c r="B29" i="71"/>
  <c r="B27" i="71"/>
  <c r="B25" i="71"/>
  <c r="E21" i="71"/>
  <c r="C19" i="71"/>
  <c r="C16" i="71"/>
  <c r="C13" i="71"/>
  <c r="B11" i="71"/>
  <c r="F8" i="71"/>
  <c r="C17" i="71"/>
  <c r="C39" i="71"/>
  <c r="E60" i="71"/>
  <c r="F55" i="71"/>
  <c r="C54" i="71"/>
  <c r="E52" i="71"/>
  <c r="C49" i="71"/>
  <c r="E46" i="71"/>
  <c r="B43" i="71"/>
  <c r="E39" i="71"/>
  <c r="C35" i="71"/>
  <c r="B32" i="71"/>
  <c r="F28" i="71"/>
  <c r="F26" i="71"/>
  <c r="C24" i="71"/>
  <c r="B21" i="71"/>
  <c r="E19" i="71"/>
  <c r="E16" i="71"/>
  <c r="E13" i="71"/>
  <c r="E10" i="71"/>
  <c r="C8" i="71"/>
  <c r="F57" i="71"/>
  <c r="F54" i="71"/>
  <c r="F53" i="71"/>
  <c r="F9" i="71"/>
  <c r="B60" i="71"/>
  <c r="E55" i="71"/>
  <c r="E54" i="71"/>
  <c r="B52" i="71"/>
  <c r="E49" i="71"/>
  <c r="B46" i="71"/>
  <c r="E42" i="71"/>
  <c r="B39" i="71"/>
  <c r="E35" i="71"/>
  <c r="E31" i="71"/>
  <c r="C28" i="71"/>
  <c r="C26" i="71"/>
  <c r="E24" i="71"/>
  <c r="C22" i="71"/>
  <c r="B19" i="71"/>
  <c r="B16" i="71"/>
  <c r="B13" i="71"/>
  <c r="B10" i="71"/>
  <c r="C58" i="71"/>
  <c r="L229" i="83"/>
  <c r="M229" i="83" s="1"/>
  <c r="F48" i="71"/>
  <c r="F35" i="71"/>
  <c r="C33" i="71"/>
  <c r="C36" i="71"/>
  <c r="F42" i="71"/>
  <c r="F31" i="71"/>
  <c r="F34" i="71"/>
  <c r="F24" i="71"/>
  <c r="F18" i="71"/>
  <c r="F5" i="71"/>
  <c r="C51" i="71"/>
  <c r="C44" i="71"/>
  <c r="C40" i="71"/>
  <c r="E6" i="71"/>
  <c r="F45" i="71"/>
  <c r="F46" i="71"/>
  <c r="F21" i="71"/>
  <c r="F17" i="71"/>
  <c r="F6" i="71"/>
  <c r="C45" i="71"/>
  <c r="C30" i="71"/>
  <c r="C5" i="71"/>
  <c r="F51" i="71"/>
  <c r="F37" i="71"/>
  <c r="F32" i="71"/>
  <c r="F10" i="71"/>
  <c r="F16" i="71"/>
  <c r="F13" i="71"/>
  <c r="AV17" i="1"/>
  <c r="C43" i="71"/>
  <c r="C48" i="71"/>
  <c r="C20" i="71"/>
  <c r="C42" i="71"/>
  <c r="C31" i="71"/>
  <c r="AY15" i="1"/>
  <c r="F40" i="71"/>
  <c r="F29" i="71"/>
  <c r="F12" i="71"/>
  <c r="F7" i="71"/>
  <c r="B6" i="71"/>
  <c r="L3" i="83"/>
  <c r="M3" i="83" s="1"/>
  <c r="L40" i="83"/>
  <c r="M40" i="83" s="1"/>
  <c r="L513" i="83"/>
  <c r="M513" i="83" s="1"/>
  <c r="L203" i="83"/>
  <c r="M203" i="83" s="1"/>
  <c r="L104" i="83"/>
  <c r="M104" i="83" s="1"/>
  <c r="L84" i="83"/>
  <c r="M84" i="83" s="1"/>
  <c r="AV10" i="1"/>
  <c r="AY6" i="1"/>
  <c r="AV18" i="1"/>
  <c r="BF127" i="1" l="1"/>
  <c r="L223" i="83"/>
  <c r="M223" i="83" s="1"/>
  <c r="L318" i="83"/>
  <c r="M318" i="83" s="1"/>
  <c r="R13" i="1"/>
  <c r="R14" i="1"/>
  <c r="S6" i="1"/>
  <c r="R6" i="1"/>
  <c r="S154" i="1"/>
  <c r="S12" i="1"/>
  <c r="S153" i="1"/>
  <c r="BE162" i="1"/>
  <c r="R10" i="1"/>
  <c r="S9" i="1"/>
  <c r="R12" i="1"/>
  <c r="BE322" i="1"/>
  <c r="D23" i="139"/>
  <c r="L414" i="83"/>
  <c r="M414" i="83" s="1"/>
  <c r="L231" i="83"/>
  <c r="M231" i="83" s="1"/>
  <c r="L401" i="83"/>
  <c r="M401" i="83" s="1"/>
  <c r="L243" i="83"/>
  <c r="M243" i="83" s="1"/>
  <c r="L17" i="139"/>
  <c r="BF15" i="1"/>
  <c r="S7" i="1"/>
  <c r="R18" i="1"/>
  <c r="S17" i="1"/>
  <c r="S16" i="1"/>
  <c r="R7" i="1"/>
  <c r="S15" i="1"/>
  <c r="R15" i="1"/>
  <c r="BF17" i="1"/>
  <c r="BF12" i="1"/>
  <c r="BF7" i="1"/>
  <c r="R8" i="1"/>
  <c r="R17" i="1"/>
  <c r="S8" i="1"/>
  <c r="H59" i="71"/>
  <c r="T398" i="1" s="1"/>
  <c r="D17" i="139"/>
  <c r="Q4" i="139"/>
  <c r="Q8" i="139"/>
  <c r="F2" i="139"/>
  <c r="L113" i="83"/>
  <c r="M113" i="83" s="1"/>
  <c r="M2" i="139"/>
  <c r="I8" i="139"/>
  <c r="J8" i="139"/>
  <c r="K8" i="139" s="1"/>
  <c r="BE17" i="1"/>
  <c r="D36" i="139"/>
  <c r="D45" i="139"/>
  <c r="D50" i="139"/>
  <c r="D27" i="139"/>
  <c r="D29" i="139"/>
  <c r="D38" i="139"/>
  <c r="D54" i="139"/>
  <c r="BE12" i="1"/>
  <c r="D16" i="139"/>
  <c r="D40" i="139"/>
  <c r="D57" i="139"/>
  <c r="D21" i="139"/>
  <c r="D18" i="139"/>
  <c r="BE10" i="1"/>
  <c r="D55" i="139"/>
  <c r="D53" i="139"/>
  <c r="D25" i="139"/>
  <c r="D58" i="139"/>
  <c r="D47" i="139"/>
  <c r="D19" i="139"/>
  <c r="D42" i="139"/>
  <c r="D52" i="139"/>
  <c r="D32" i="139"/>
  <c r="D34" i="139"/>
  <c r="D48" i="139"/>
  <c r="D24" i="139"/>
  <c r="D20" i="139"/>
  <c r="D43" i="139"/>
  <c r="D30" i="139"/>
  <c r="E2" i="139"/>
  <c r="H58" i="71"/>
  <c r="T393" i="1" s="1"/>
  <c r="D45" i="71"/>
  <c r="AV4" i="1"/>
  <c r="BE6" i="1"/>
  <c r="AZ4" i="1"/>
  <c r="AY4" i="1"/>
  <c r="N4" i="1"/>
  <c r="K4" i="1"/>
  <c r="L217" i="83"/>
  <c r="M217" i="83" s="1"/>
  <c r="L308" i="83"/>
  <c r="M308" i="83" s="1"/>
  <c r="L227" i="83"/>
  <c r="M227" i="83" s="1"/>
  <c r="L280" i="83"/>
  <c r="M280" i="83" s="1"/>
  <c r="L260" i="83"/>
  <c r="M260" i="83" s="1"/>
  <c r="L468" i="83"/>
  <c r="M468" i="83" s="1"/>
  <c r="G14" i="71"/>
  <c r="D19" i="71"/>
  <c r="BF10" i="1"/>
  <c r="L58" i="139"/>
  <c r="L489" i="83"/>
  <c r="M489" i="83" s="1"/>
  <c r="L201" i="83"/>
  <c r="M201" i="83" s="1"/>
  <c r="L22" i="83"/>
  <c r="M22" i="83" s="1"/>
  <c r="L210" i="83"/>
  <c r="M210" i="83" s="1"/>
  <c r="L544" i="83"/>
  <c r="M544" i="83" s="1"/>
  <c r="L453" i="83"/>
  <c r="M453" i="83" s="1"/>
  <c r="L521" i="83"/>
  <c r="M521" i="83" s="1"/>
  <c r="G19" i="71"/>
  <c r="L410" i="83"/>
  <c r="M410" i="83" s="1"/>
  <c r="D9" i="71"/>
  <c r="D14" i="71"/>
  <c r="L200" i="83"/>
  <c r="M200" i="83" s="1"/>
  <c r="D8" i="71"/>
  <c r="D16" i="71"/>
  <c r="O61" i="71"/>
  <c r="L404" i="83"/>
  <c r="M404" i="83" s="1"/>
  <c r="H61" i="71"/>
  <c r="J61" i="71" s="1"/>
  <c r="L327" i="83"/>
  <c r="M327" i="83" s="1"/>
  <c r="L381" i="83"/>
  <c r="M381" i="83" s="1"/>
  <c r="L331" i="83"/>
  <c r="M331" i="83" s="1"/>
  <c r="L537" i="83"/>
  <c r="M537" i="83" s="1"/>
  <c r="L302" i="83"/>
  <c r="M302" i="83" s="1"/>
  <c r="L371" i="83"/>
  <c r="M371" i="83" s="1"/>
  <c r="L454" i="83"/>
  <c r="M454" i="83" s="1"/>
  <c r="L428" i="83"/>
  <c r="M428" i="83" s="1"/>
  <c r="L433" i="83"/>
  <c r="M433" i="83" s="1"/>
  <c r="L458" i="83"/>
  <c r="M458" i="83" s="1"/>
  <c r="L443" i="83"/>
  <c r="M443" i="83" s="1"/>
  <c r="I9" i="71"/>
  <c r="U292" i="1" s="1"/>
  <c r="L324" i="83"/>
  <c r="M324" i="83" s="1"/>
  <c r="D24" i="71"/>
  <c r="H51" i="71"/>
  <c r="G55" i="71"/>
  <c r="O50" i="71"/>
  <c r="BE11" i="1"/>
  <c r="D44" i="71"/>
  <c r="L9" i="139"/>
  <c r="BE7" i="1"/>
  <c r="D38" i="71"/>
  <c r="D40" i="71"/>
  <c r="D21" i="71"/>
  <c r="J4" i="139"/>
  <c r="I4" i="139"/>
  <c r="L127" i="83"/>
  <c r="M127" i="83" s="1"/>
  <c r="G32" i="71"/>
  <c r="L485" i="83"/>
  <c r="M485" i="83" s="1"/>
  <c r="D39" i="71"/>
  <c r="D11" i="71"/>
  <c r="D17" i="71"/>
  <c r="BE8" i="1"/>
  <c r="G35" i="71"/>
  <c r="BF11" i="1"/>
  <c r="BE16" i="1"/>
  <c r="L41" i="139"/>
  <c r="BE13" i="1"/>
  <c r="BE9" i="1"/>
  <c r="L60" i="139"/>
  <c r="L22" i="139"/>
  <c r="BF6" i="1"/>
  <c r="L57" i="139"/>
  <c r="L14" i="139"/>
  <c r="L23" i="139"/>
  <c r="L18" i="139"/>
  <c r="L28" i="139"/>
  <c r="BF16" i="1"/>
  <c r="L35" i="139"/>
  <c r="L37" i="139"/>
  <c r="L47" i="139"/>
  <c r="L10" i="139"/>
  <c r="L29" i="139"/>
  <c r="L33" i="139"/>
  <c r="L53" i="139"/>
  <c r="L48" i="139"/>
  <c r="L27" i="139"/>
  <c r="L12" i="139"/>
  <c r="BF8" i="1"/>
  <c r="L39" i="139"/>
  <c r="O7" i="139"/>
  <c r="O15" i="139"/>
  <c r="O33" i="139"/>
  <c r="P4" i="139"/>
  <c r="P8" i="139"/>
  <c r="Q16" i="1"/>
  <c r="D6" i="71"/>
  <c r="D46" i="71"/>
  <c r="D7" i="71"/>
  <c r="Q15" i="1"/>
  <c r="I10" i="71"/>
  <c r="H30" i="71"/>
  <c r="R16" i="1"/>
  <c r="D42" i="71"/>
  <c r="G29" i="71"/>
  <c r="I50" i="71"/>
  <c r="K50" i="71" s="1"/>
  <c r="I58" i="71"/>
  <c r="U393" i="1" s="1"/>
  <c r="H32" i="71"/>
  <c r="H48" i="71"/>
  <c r="H43" i="71"/>
  <c r="I53" i="71"/>
  <c r="U381" i="1" s="1"/>
  <c r="D20" i="71"/>
  <c r="D12" i="71"/>
  <c r="G37" i="71"/>
  <c r="D18" i="71"/>
  <c r="D34" i="71"/>
  <c r="D48" i="71"/>
  <c r="D13" i="71"/>
  <c r="D43" i="71"/>
  <c r="D30" i="71"/>
  <c r="D37" i="71"/>
  <c r="I14" i="71"/>
  <c r="L108" i="83"/>
  <c r="M108" i="83" s="1"/>
  <c r="G42" i="71"/>
  <c r="H34" i="71"/>
  <c r="Q7" i="1"/>
  <c r="G24" i="71"/>
  <c r="H18" i="71"/>
  <c r="Q8" i="1"/>
  <c r="Q17" i="1"/>
  <c r="H5" i="71"/>
  <c r="I17" i="71"/>
  <c r="H7" i="71"/>
  <c r="I19" i="71"/>
  <c r="U21" i="1" s="1"/>
  <c r="D15" i="71"/>
  <c r="I32" i="71"/>
  <c r="I27" i="71"/>
  <c r="U373" i="1" s="1"/>
  <c r="G51" i="71"/>
  <c r="G58" i="71"/>
  <c r="I36" i="71"/>
  <c r="I6" i="71"/>
  <c r="I30" i="71"/>
  <c r="H12" i="71"/>
  <c r="H22" i="71"/>
  <c r="T261" i="1" s="1"/>
  <c r="I24" i="71"/>
  <c r="I5" i="71"/>
  <c r="H35" i="71"/>
  <c r="D31" i="71"/>
  <c r="I25" i="71"/>
  <c r="U147" i="1" s="1"/>
  <c r="I49" i="71"/>
  <c r="I46" i="71"/>
  <c r="H27" i="71"/>
  <c r="T373" i="1" s="1"/>
  <c r="H47" i="71"/>
  <c r="T280" i="1" s="1"/>
  <c r="H29" i="71"/>
  <c r="H25" i="71"/>
  <c r="T147" i="1" s="1"/>
  <c r="I61" i="71"/>
  <c r="K61" i="71" s="1"/>
  <c r="D5" i="71"/>
  <c r="I12" i="71"/>
  <c r="I23" i="71"/>
  <c r="U66" i="1" s="1"/>
  <c r="G44" i="71"/>
  <c r="G43" i="71"/>
  <c r="I44" i="71"/>
  <c r="I26" i="71"/>
  <c r="U293" i="1" s="1"/>
  <c r="H52" i="71"/>
  <c r="T388" i="1" s="1"/>
  <c r="H57" i="71"/>
  <c r="T396" i="1" s="1"/>
  <c r="I43" i="71"/>
  <c r="H38" i="71"/>
  <c r="G21" i="71"/>
  <c r="I55" i="71"/>
  <c r="U391" i="1" s="1"/>
  <c r="H41" i="71"/>
  <c r="T367" i="1" s="1"/>
  <c r="H55" i="71"/>
  <c r="T391" i="1" s="1"/>
  <c r="I7" i="71"/>
  <c r="H8" i="71"/>
  <c r="T316" i="1" s="1"/>
  <c r="L466" i="83"/>
  <c r="M466" i="83" s="1"/>
  <c r="L105" i="83"/>
  <c r="M105" i="83" s="1"/>
  <c r="Q3" i="71"/>
  <c r="I37" i="71"/>
  <c r="G45" i="71"/>
  <c r="H50" i="71"/>
  <c r="J50" i="71" s="1"/>
  <c r="O31" i="139"/>
  <c r="I28" i="71"/>
  <c r="U187" i="1" s="1"/>
  <c r="I29" i="71"/>
  <c r="I57" i="71"/>
  <c r="U396" i="1" s="1"/>
  <c r="H31" i="71"/>
  <c r="H37" i="71"/>
  <c r="H14" i="71"/>
  <c r="H45" i="71"/>
  <c r="I38" i="71"/>
  <c r="H39" i="71"/>
  <c r="I16" i="71"/>
  <c r="H11" i="71"/>
  <c r="I39" i="71"/>
  <c r="H17" i="71"/>
  <c r="H44" i="71"/>
  <c r="H26" i="71"/>
  <c r="T293" i="1" s="1"/>
  <c r="H54" i="71"/>
  <c r="T397" i="1" s="1"/>
  <c r="G17" i="71"/>
  <c r="F15" i="71"/>
  <c r="I15" i="71" s="1"/>
  <c r="I20" i="71"/>
  <c r="G38" i="71"/>
  <c r="H60" i="71"/>
  <c r="T394" i="1" s="1"/>
  <c r="I34" i="71"/>
  <c r="H24" i="71"/>
  <c r="H49" i="71"/>
  <c r="I56" i="71"/>
  <c r="U395" i="1" s="1"/>
  <c r="G30" i="71"/>
  <c r="H16" i="71"/>
  <c r="I47" i="71"/>
  <c r="U280" i="1" s="1"/>
  <c r="H28" i="71"/>
  <c r="T187" i="1" s="1"/>
  <c r="H36" i="71"/>
  <c r="I59" i="71"/>
  <c r="U398" i="1" s="1"/>
  <c r="B3" i="71"/>
  <c r="G31" i="71"/>
  <c r="G7" i="71"/>
  <c r="G5" i="71"/>
  <c r="I21" i="71"/>
  <c r="L263" i="83"/>
  <c r="M263" i="83" s="1"/>
  <c r="H42" i="71"/>
  <c r="H46" i="71"/>
  <c r="H21" i="71"/>
  <c r="I11" i="71"/>
  <c r="H40" i="71"/>
  <c r="H23" i="71"/>
  <c r="T66" i="1" s="1"/>
  <c r="H33" i="71"/>
  <c r="I54" i="71"/>
  <c r="U397" i="1" s="1"/>
  <c r="I52" i="71"/>
  <c r="U388" i="1" s="1"/>
  <c r="I60" i="71"/>
  <c r="U394" i="1" s="1"/>
  <c r="H53" i="71"/>
  <c r="T381" i="1" s="1"/>
  <c r="I35" i="71"/>
  <c r="I13" i="71"/>
  <c r="I45" i="71"/>
  <c r="I18" i="71"/>
  <c r="G33" i="71"/>
  <c r="G49" i="71"/>
  <c r="L288" i="83"/>
  <c r="M288" i="83" s="1"/>
  <c r="G11" i="71"/>
  <c r="H9" i="71"/>
  <c r="T292" i="1" s="1"/>
  <c r="H6" i="71"/>
  <c r="I8" i="71"/>
  <c r="U316" i="1" s="1"/>
  <c r="H10" i="71"/>
  <c r="I41" i="71"/>
  <c r="U367" i="1" s="1"/>
  <c r="H20" i="71"/>
  <c r="G40" i="71"/>
  <c r="G13" i="71"/>
  <c r="G34" i="71"/>
  <c r="E15" i="71"/>
  <c r="H15" i="71" s="1"/>
  <c r="G10" i="71"/>
  <c r="G12" i="71"/>
  <c r="G39" i="71"/>
  <c r="G48" i="71"/>
  <c r="I33" i="71"/>
  <c r="G6" i="71"/>
  <c r="G36" i="71"/>
  <c r="G20" i="71"/>
  <c r="I48" i="71"/>
  <c r="H19" i="71"/>
  <c r="T21" i="1" s="1"/>
  <c r="L467" i="83"/>
  <c r="M467" i="83" s="1"/>
  <c r="G16" i="71"/>
  <c r="G46" i="71"/>
  <c r="L545" i="83"/>
  <c r="M545" i="83" s="1"/>
  <c r="G28" i="71"/>
  <c r="L295" i="83"/>
  <c r="M295" i="83" s="1"/>
  <c r="O5" i="139"/>
  <c r="H13" i="71"/>
  <c r="O10" i="139"/>
  <c r="G18" i="71"/>
  <c r="H56" i="71"/>
  <c r="T395" i="1" s="1"/>
  <c r="I31" i="71"/>
  <c r="I51" i="71"/>
  <c r="I40" i="71"/>
  <c r="I42" i="71"/>
  <c r="I22" i="71"/>
  <c r="U261" i="1" s="1"/>
  <c r="C3" i="71"/>
  <c r="V66" i="1" l="1"/>
  <c r="AC66" i="1" s="1"/>
  <c r="AE66" i="1" s="1"/>
  <c r="W397" i="1"/>
  <c r="W398" i="1"/>
  <c r="W391" i="1"/>
  <c r="W293" i="1"/>
  <c r="V261" i="1"/>
  <c r="W66" i="1"/>
  <c r="W261" i="1"/>
  <c r="W187" i="1"/>
  <c r="V187" i="1"/>
  <c r="V147" i="1"/>
  <c r="W394" i="1"/>
  <c r="W373" i="1"/>
  <c r="V395" i="1"/>
  <c r="BB395" i="1" s="1"/>
  <c r="V21" i="1"/>
  <c r="W367" i="1"/>
  <c r="V292" i="1"/>
  <c r="W280" i="1"/>
  <c r="V394" i="1"/>
  <c r="V391" i="1"/>
  <c r="V381" i="1"/>
  <c r="V316" i="1"/>
  <c r="W147" i="1"/>
  <c r="W21" i="1"/>
  <c r="W292" i="1"/>
  <c r="V393" i="1"/>
  <c r="BB393" i="1" s="1"/>
  <c r="V398" i="1"/>
  <c r="V397" i="1"/>
  <c r="V367" i="1"/>
  <c r="V396" i="1"/>
  <c r="V280" i="1"/>
  <c r="BB280" i="1" s="1"/>
  <c r="W393" i="1"/>
  <c r="W316" i="1"/>
  <c r="W388" i="1"/>
  <c r="W395" i="1"/>
  <c r="V293" i="1"/>
  <c r="W396" i="1"/>
  <c r="V388" i="1"/>
  <c r="V373" i="1"/>
  <c r="W381" i="1"/>
  <c r="Q12" i="1"/>
  <c r="R11" i="1"/>
  <c r="S11" i="1"/>
  <c r="AD11" i="1"/>
  <c r="S162" i="1"/>
  <c r="S322" i="1"/>
  <c r="Q6" i="1"/>
  <c r="Q11" i="1"/>
  <c r="Q9" i="1"/>
  <c r="O4" i="1"/>
  <c r="R9" i="1"/>
  <c r="R322" i="1"/>
  <c r="Q322" i="1"/>
  <c r="S14" i="1"/>
  <c r="R154" i="1"/>
  <c r="Q154" i="1"/>
  <c r="R153" i="1"/>
  <c r="Q153" i="1"/>
  <c r="R21" i="1"/>
  <c r="S10" i="1"/>
  <c r="R127" i="1"/>
  <c r="R162" i="1"/>
  <c r="Q162" i="1"/>
  <c r="BF21" i="1"/>
  <c r="U274" i="1"/>
  <c r="U214" i="1"/>
  <c r="U363" i="1"/>
  <c r="U200" i="1"/>
  <c r="U155" i="1"/>
  <c r="U269" i="1"/>
  <c r="T353" i="1"/>
  <c r="T370" i="1"/>
  <c r="T255" i="1"/>
  <c r="T256" i="1"/>
  <c r="T374" i="1"/>
  <c r="T258" i="1"/>
  <c r="U244" i="1"/>
  <c r="U278" i="1"/>
  <c r="U133" i="1"/>
  <c r="U254" i="1"/>
  <c r="U271" i="1"/>
  <c r="U228" i="1"/>
  <c r="U98" i="1"/>
  <c r="U192" i="1"/>
  <c r="U376" i="1"/>
  <c r="U312" i="1"/>
  <c r="U158" i="1"/>
  <c r="U160" i="1"/>
  <c r="U146" i="1"/>
  <c r="U82" i="1"/>
  <c r="T347" i="1"/>
  <c r="T83" i="1"/>
  <c r="T30" i="1"/>
  <c r="T85" i="1"/>
  <c r="T168" i="1"/>
  <c r="T348" i="1"/>
  <c r="T279" i="1"/>
  <c r="T163" i="1"/>
  <c r="T81" i="1"/>
  <c r="T360" i="1"/>
  <c r="T148" i="1"/>
  <c r="T149" i="1"/>
  <c r="T277" i="1"/>
  <c r="T25" i="1"/>
  <c r="T27" i="1"/>
  <c r="T368" i="1"/>
  <c r="T170" i="1"/>
  <c r="T206" i="1"/>
  <c r="T263" i="1"/>
  <c r="U162" i="1"/>
  <c r="U357" i="1"/>
  <c r="T376" i="1"/>
  <c r="T312" i="1"/>
  <c r="T158" i="1"/>
  <c r="T146" i="1"/>
  <c r="T82" i="1"/>
  <c r="T160" i="1"/>
  <c r="U184" i="1"/>
  <c r="U154" i="1"/>
  <c r="U185" i="1"/>
  <c r="U227" i="1"/>
  <c r="T221" i="1"/>
  <c r="T93" i="1"/>
  <c r="T250" i="1"/>
  <c r="T224" i="1"/>
  <c r="T96" i="1"/>
  <c r="T326" i="1"/>
  <c r="T317" i="1"/>
  <c r="T257" i="1"/>
  <c r="T97" i="1"/>
  <c r="T33" i="1"/>
  <c r="T94" i="1"/>
  <c r="T220" i="1"/>
  <c r="T73" i="1"/>
  <c r="T115" i="1"/>
  <c r="T226" i="1"/>
  <c r="T208" i="1"/>
  <c r="T71" i="1"/>
  <c r="T77" i="1"/>
  <c r="T247" i="1"/>
  <c r="T325" i="1"/>
  <c r="T218" i="1"/>
  <c r="T72" i="1"/>
  <c r="T132" i="1"/>
  <c r="T100" i="1"/>
  <c r="T207" i="1"/>
  <c r="T110" i="1"/>
  <c r="T78" i="1"/>
  <c r="T92" i="1"/>
  <c r="T101" i="1"/>
  <c r="T37" i="1"/>
  <c r="T104" i="1"/>
  <c r="U362" i="1"/>
  <c r="U29" i="1"/>
  <c r="U22" i="1"/>
  <c r="U259" i="1"/>
  <c r="U164" i="1"/>
  <c r="T24" i="1"/>
  <c r="T23" i="1"/>
  <c r="U102" i="1"/>
  <c r="U251" i="1"/>
  <c r="U74" i="1"/>
  <c r="T392" i="1"/>
  <c r="T384" i="1"/>
  <c r="T390" i="1"/>
  <c r="T389" i="1"/>
  <c r="U216" i="1"/>
  <c r="U157" i="1"/>
  <c r="U327" i="1"/>
  <c r="T186" i="1"/>
  <c r="T80" i="1"/>
  <c r="T269" i="1"/>
  <c r="T155" i="1"/>
  <c r="U248" i="1"/>
  <c r="U120" i="1"/>
  <c r="U88" i="1"/>
  <c r="U385" i="1"/>
  <c r="U223" i="1"/>
  <c r="U31" i="1"/>
  <c r="U91" i="1"/>
  <c r="U34" i="1"/>
  <c r="U40" i="1"/>
  <c r="U211" i="1"/>
  <c r="U212" i="1"/>
  <c r="U116" i="1"/>
  <c r="U90" i="1"/>
  <c r="U249" i="1"/>
  <c r="U89" i="1"/>
  <c r="U95" i="1"/>
  <c r="U246" i="1"/>
  <c r="U118" i="1"/>
  <c r="U299" i="1"/>
  <c r="U354" i="1"/>
  <c r="U112" i="1"/>
  <c r="U107" i="1"/>
  <c r="U43" i="1"/>
  <c r="U108" i="1"/>
  <c r="U210" i="1"/>
  <c r="U209" i="1"/>
  <c r="U219" i="1"/>
  <c r="U109" i="1"/>
  <c r="U99" i="1"/>
  <c r="U106" i="1"/>
  <c r="U42" i="1"/>
  <c r="U41" i="1"/>
  <c r="U291" i="1"/>
  <c r="U111" i="1"/>
  <c r="T244" i="1"/>
  <c r="T254" i="1"/>
  <c r="T278" i="1"/>
  <c r="T228" i="1"/>
  <c r="T271" i="1"/>
  <c r="T192" i="1"/>
  <c r="T98" i="1"/>
  <c r="T133" i="1"/>
  <c r="T298" i="1"/>
  <c r="T386" i="1"/>
  <c r="T378" i="1"/>
  <c r="T180" i="1"/>
  <c r="T26" i="1"/>
  <c r="T324" i="1"/>
  <c r="T371" i="1"/>
  <c r="T319" i="1"/>
  <c r="T127" i="1"/>
  <c r="T318" i="1"/>
  <c r="T252" i="1"/>
  <c r="T204" i="1"/>
  <c r="T313" i="1"/>
  <c r="T205" i="1"/>
  <c r="T203" i="1"/>
  <c r="T375" i="1"/>
  <c r="T151" i="1"/>
  <c r="T87" i="1"/>
  <c r="T156" i="1"/>
  <c r="T301" i="1"/>
  <c r="T113" i="1"/>
  <c r="T125" i="1"/>
  <c r="T61" i="1"/>
  <c r="T103" i="1"/>
  <c r="T52" i="1"/>
  <c r="T159" i="1"/>
  <c r="T124" i="1"/>
  <c r="T119" i="1"/>
  <c r="T123" i="1"/>
  <c r="T202" i="1"/>
  <c r="T79" i="1"/>
  <c r="T323" i="1"/>
  <c r="U268" i="1"/>
  <c r="U63" i="1"/>
  <c r="U122" i="1"/>
  <c r="U117" i="1"/>
  <c r="U53" i="1"/>
  <c r="U126" i="1"/>
  <c r="U75" i="1"/>
  <c r="U69" i="1"/>
  <c r="U236" i="1"/>
  <c r="U241" i="1"/>
  <c r="U237" i="1"/>
  <c r="U68" i="1"/>
  <c r="U105" i="1"/>
  <c r="U65" i="1"/>
  <c r="U64" i="1"/>
  <c r="U67" i="1"/>
  <c r="U361" i="1"/>
  <c r="U239" i="1"/>
  <c r="U70" i="1"/>
  <c r="U62" i="1"/>
  <c r="T266" i="1"/>
  <c r="T39" i="1"/>
  <c r="T350" i="1"/>
  <c r="U351" i="1"/>
  <c r="U287" i="1"/>
  <c r="U54" i="1"/>
  <c r="U245" i="1"/>
  <c r="U76" i="1"/>
  <c r="U55" i="1"/>
  <c r="U45" i="1"/>
  <c r="U276" i="1"/>
  <c r="U322" i="1"/>
  <c r="T362" i="1"/>
  <c r="T29" i="1"/>
  <c r="T22" i="1"/>
  <c r="T164" i="1"/>
  <c r="T259" i="1"/>
  <c r="T311" i="1"/>
  <c r="T297" i="1"/>
  <c r="T131" i="1"/>
  <c r="T251" i="1"/>
  <c r="T102" i="1"/>
  <c r="T74" i="1"/>
  <c r="U58" i="1"/>
  <c r="U121" i="1"/>
  <c r="U59" i="1"/>
  <c r="U32" i="1"/>
  <c r="U114" i="1"/>
  <c r="U234" i="1"/>
  <c r="U306" i="1"/>
  <c r="U304" i="1"/>
  <c r="U176" i="1"/>
  <c r="U307" i="1"/>
  <c r="U194" i="1"/>
  <c r="U242" i="1"/>
  <c r="U309" i="1"/>
  <c r="U321" i="1"/>
  <c r="U235" i="1"/>
  <c r="U171" i="1"/>
  <c r="U290" i="1"/>
  <c r="U240" i="1"/>
  <c r="U172" i="1"/>
  <c r="U178" i="1"/>
  <c r="U305" i="1"/>
  <c r="U177" i="1"/>
  <c r="U145" i="1"/>
  <c r="U302" i="1"/>
  <c r="U238" i="1"/>
  <c r="U197" i="1"/>
  <c r="U165" i="1"/>
  <c r="U167" i="1"/>
  <c r="U173" i="1"/>
  <c r="U308" i="1"/>
  <c r="U195" i="1"/>
  <c r="U169" i="1"/>
  <c r="U230" i="1"/>
  <c r="U166" i="1"/>
  <c r="U232" i="1"/>
  <c r="U144" i="1"/>
  <c r="U196" i="1"/>
  <c r="U303" i="1"/>
  <c r="U198" i="1"/>
  <c r="U161" i="1"/>
  <c r="U125" i="1"/>
  <c r="U61" i="1"/>
  <c r="U124" i="1"/>
  <c r="U52" i="1"/>
  <c r="U159" i="1"/>
  <c r="U119" i="1"/>
  <c r="U103" i="1"/>
  <c r="U123" i="1"/>
  <c r="U323" i="1"/>
  <c r="U202" i="1"/>
  <c r="U79" i="1"/>
  <c r="U330" i="1"/>
  <c r="U182" i="1"/>
  <c r="U183" i="1"/>
  <c r="U181" i="1"/>
  <c r="U229" i="1"/>
  <c r="U222" i="1"/>
  <c r="U225" i="1"/>
  <c r="T346" i="1"/>
  <c r="T260" i="1"/>
  <c r="T286" i="1"/>
  <c r="T356" i="1"/>
  <c r="T50" i="1"/>
  <c r="T345" i="1"/>
  <c r="T217" i="1"/>
  <c r="T28" i="1"/>
  <c r="T215" i="1"/>
  <c r="T35" i="1"/>
  <c r="T49" i="1"/>
  <c r="U344" i="1"/>
  <c r="U56" i="1"/>
  <c r="U48" i="1"/>
  <c r="U349" i="1"/>
  <c r="U285" i="1"/>
  <c r="U193" i="1"/>
  <c r="U383" i="1"/>
  <c r="U191" i="1"/>
  <c r="U296" i="1"/>
  <c r="U128" i="1"/>
  <c r="U341" i="1"/>
  <c r="U19" i="1"/>
  <c r="U20" i="1"/>
  <c r="U377" i="1"/>
  <c r="U57" i="1"/>
  <c r="U150" i="1"/>
  <c r="U332" i="1"/>
  <c r="U359" i="1"/>
  <c r="U188" i="1"/>
  <c r="U129" i="1"/>
  <c r="U284" i="1"/>
  <c r="U331" i="1"/>
  <c r="U300" i="1"/>
  <c r="U295" i="1"/>
  <c r="U130" i="1"/>
  <c r="U328" i="1"/>
  <c r="U382" i="1"/>
  <c r="U310" i="1"/>
  <c r="U365" i="1"/>
  <c r="U333" i="1"/>
  <c r="U44" i="1"/>
  <c r="U337" i="1"/>
  <c r="U174" i="1"/>
  <c r="U334" i="1"/>
  <c r="U283" i="1"/>
  <c r="U372" i="1"/>
  <c r="U387" i="1"/>
  <c r="U329" i="1"/>
  <c r="U320" i="1"/>
  <c r="U355" i="1"/>
  <c r="U36" i="1"/>
  <c r="U233" i="1"/>
  <c r="U137" i="1"/>
  <c r="U175" i="1"/>
  <c r="U294" i="1"/>
  <c r="U134" i="1"/>
  <c r="U378" i="1"/>
  <c r="U298" i="1"/>
  <c r="U324" i="1"/>
  <c r="U371" i="1"/>
  <c r="U319" i="1"/>
  <c r="U127" i="1"/>
  <c r="U318" i="1"/>
  <c r="U180" i="1"/>
  <c r="U26" i="1"/>
  <c r="U313" i="1"/>
  <c r="U203" i="1"/>
  <c r="U375" i="1"/>
  <c r="U151" i="1"/>
  <c r="U87" i="1"/>
  <c r="U301" i="1"/>
  <c r="U252" i="1"/>
  <c r="U204" i="1"/>
  <c r="U113" i="1"/>
  <c r="U205" i="1"/>
  <c r="U386" i="1"/>
  <c r="U156" i="1"/>
  <c r="U277" i="1"/>
  <c r="U148" i="1"/>
  <c r="U25" i="1"/>
  <c r="U149" i="1"/>
  <c r="U263" i="1"/>
  <c r="U368" i="1"/>
  <c r="U206" i="1"/>
  <c r="U170" i="1"/>
  <c r="U27" i="1"/>
  <c r="U250" i="1"/>
  <c r="U218" i="1"/>
  <c r="U224" i="1"/>
  <c r="U96" i="1"/>
  <c r="U326" i="1"/>
  <c r="U317" i="1"/>
  <c r="U221" i="1"/>
  <c r="U93" i="1"/>
  <c r="U115" i="1"/>
  <c r="U97" i="1"/>
  <c r="U71" i="1"/>
  <c r="U208" i="1"/>
  <c r="U247" i="1"/>
  <c r="U92" i="1"/>
  <c r="U33" i="1"/>
  <c r="U226" i="1"/>
  <c r="U72" i="1"/>
  <c r="U110" i="1"/>
  <c r="U78" i="1"/>
  <c r="U101" i="1"/>
  <c r="U37" i="1"/>
  <c r="U77" i="1"/>
  <c r="U132" i="1"/>
  <c r="U207" i="1"/>
  <c r="U257" i="1"/>
  <c r="U94" i="1"/>
  <c r="U104" i="1"/>
  <c r="U325" i="1"/>
  <c r="U100" i="1"/>
  <c r="U73" i="1"/>
  <c r="U220" i="1"/>
  <c r="U314" i="1"/>
  <c r="U275" i="1"/>
  <c r="U213" i="1"/>
  <c r="U288" i="1"/>
  <c r="T162" i="1"/>
  <c r="T357" i="1"/>
  <c r="T184" i="1"/>
  <c r="T154" i="1"/>
  <c r="T185" i="1"/>
  <c r="T227" i="1"/>
  <c r="T214" i="1"/>
  <c r="T363" i="1"/>
  <c r="T200" i="1"/>
  <c r="T274" i="1"/>
  <c r="T248" i="1"/>
  <c r="T120" i="1"/>
  <c r="T88" i="1"/>
  <c r="T211" i="1"/>
  <c r="T212" i="1"/>
  <c r="T116" i="1"/>
  <c r="T90" i="1"/>
  <c r="T385" i="1"/>
  <c r="T95" i="1"/>
  <c r="T91" i="1"/>
  <c r="T223" i="1"/>
  <c r="T219" i="1"/>
  <c r="T34" i="1"/>
  <c r="T354" i="1"/>
  <c r="T40" i="1"/>
  <c r="T107" i="1"/>
  <c r="T43" i="1"/>
  <c r="T108" i="1"/>
  <c r="T210" i="1"/>
  <c r="T249" i="1"/>
  <c r="T89" i="1"/>
  <c r="T246" i="1"/>
  <c r="T118" i="1"/>
  <c r="T41" i="1"/>
  <c r="T109" i="1"/>
  <c r="T299" i="1"/>
  <c r="T112" i="1"/>
  <c r="T291" i="1"/>
  <c r="T99" i="1"/>
  <c r="T106" i="1"/>
  <c r="T42" i="1"/>
  <c r="T209" i="1"/>
  <c r="T111" i="1"/>
  <c r="T31" i="1"/>
  <c r="U30" i="1"/>
  <c r="U168" i="1"/>
  <c r="U83" i="1"/>
  <c r="U85" i="1"/>
  <c r="U347" i="1"/>
  <c r="U348" i="1"/>
  <c r="U279" i="1"/>
  <c r="U81" i="1"/>
  <c r="U360" i="1"/>
  <c r="U163" i="1"/>
  <c r="T152" i="1"/>
  <c r="T273" i="1"/>
  <c r="T216" i="1"/>
  <c r="T157" i="1"/>
  <c r="T327" i="1"/>
  <c r="U80" i="1"/>
  <c r="U186" i="1"/>
  <c r="U338" i="1"/>
  <c r="U189" i="1"/>
  <c r="U339" i="1"/>
  <c r="U243" i="1"/>
  <c r="U336" i="1"/>
  <c r="U281" i="1"/>
  <c r="U342" i="1"/>
  <c r="U38" i="1"/>
  <c r="T344" i="1"/>
  <c r="T56" i="1"/>
  <c r="T334" i="1"/>
  <c r="T332" i="1"/>
  <c r="T300" i="1"/>
  <c r="T48" i="1"/>
  <c r="T349" i="1"/>
  <c r="T285" i="1"/>
  <c r="T19" i="1"/>
  <c r="T20" i="1"/>
  <c r="T193" i="1"/>
  <c r="T129" i="1"/>
  <c r="T233" i="1"/>
  <c r="T295" i="1"/>
  <c r="T383" i="1"/>
  <c r="T191" i="1"/>
  <c r="T341" i="1"/>
  <c r="T137" i="1"/>
  <c r="T294" i="1"/>
  <c r="T283" i="1"/>
  <c r="T296" i="1"/>
  <c r="T128" i="1"/>
  <c r="T44" i="1"/>
  <c r="T377" i="1"/>
  <c r="T57" i="1"/>
  <c r="T150" i="1"/>
  <c r="T188" i="1"/>
  <c r="T130" i="1"/>
  <c r="T284" i="1"/>
  <c r="T331" i="1"/>
  <c r="T359" i="1"/>
  <c r="T328" i="1"/>
  <c r="T382" i="1"/>
  <c r="T310" i="1"/>
  <c r="T365" i="1"/>
  <c r="T333" i="1"/>
  <c r="T355" i="1"/>
  <c r="T36" i="1"/>
  <c r="T337" i="1"/>
  <c r="T175" i="1"/>
  <c r="T174" i="1"/>
  <c r="T329" i="1"/>
  <c r="T134" i="1"/>
  <c r="T372" i="1"/>
  <c r="T387" i="1"/>
  <c r="T320" i="1"/>
  <c r="T122" i="1"/>
  <c r="T65" i="1"/>
  <c r="T126" i="1"/>
  <c r="T62" i="1"/>
  <c r="T117" i="1"/>
  <c r="T53" i="1"/>
  <c r="T63" i="1"/>
  <c r="T236" i="1"/>
  <c r="T70" i="1"/>
  <c r="T237" i="1"/>
  <c r="T75" i="1"/>
  <c r="T268" i="1"/>
  <c r="T105" i="1"/>
  <c r="T67" i="1"/>
  <c r="T68" i="1"/>
  <c r="T241" i="1"/>
  <c r="T239" i="1"/>
  <c r="T69" i="1"/>
  <c r="T64" i="1"/>
  <c r="T361" i="1"/>
  <c r="U266" i="1"/>
  <c r="U350" i="1"/>
  <c r="U39" i="1"/>
  <c r="T322" i="1"/>
  <c r="T245" i="1"/>
  <c r="T351" i="1"/>
  <c r="T287" i="1"/>
  <c r="T76" i="1"/>
  <c r="T55" i="1"/>
  <c r="T54" i="1"/>
  <c r="T45" i="1"/>
  <c r="T276" i="1"/>
  <c r="T225" i="1"/>
  <c r="T222" i="1"/>
  <c r="T181" i="1"/>
  <c r="T229" i="1"/>
  <c r="T314" i="1"/>
  <c r="T213" i="1"/>
  <c r="T275" i="1"/>
  <c r="T288" i="1"/>
  <c r="T189" i="1"/>
  <c r="T339" i="1"/>
  <c r="T243" i="1"/>
  <c r="T336" i="1"/>
  <c r="T281" i="1"/>
  <c r="T38" i="1"/>
  <c r="T338" i="1"/>
  <c r="T342" i="1"/>
  <c r="U60" i="1"/>
  <c r="U253" i="1"/>
  <c r="U179" i="1"/>
  <c r="U153" i="1"/>
  <c r="U47" i="1"/>
  <c r="T330" i="1"/>
  <c r="T182" i="1"/>
  <c r="T183" i="1"/>
  <c r="U24" i="1"/>
  <c r="U23" i="1"/>
  <c r="T58" i="1"/>
  <c r="T59" i="1"/>
  <c r="T114" i="1"/>
  <c r="T121" i="1"/>
  <c r="T32" i="1"/>
  <c r="T282" i="1"/>
  <c r="T366" i="1"/>
  <c r="T264" i="1"/>
  <c r="T136" i="1"/>
  <c r="T190" i="1"/>
  <c r="T262" i="1"/>
  <c r="T358" i="1"/>
  <c r="T265" i="1"/>
  <c r="T199" i="1"/>
  <c r="T380" i="1"/>
  <c r="T140" i="1"/>
  <c r="T86" i="1"/>
  <c r="T141" i="1"/>
  <c r="T139" i="1"/>
  <c r="T343" i="1"/>
  <c r="T138" i="1"/>
  <c r="T369" i="1"/>
  <c r="T335" i="1"/>
  <c r="T379" i="1"/>
  <c r="T201" i="1"/>
  <c r="T231" i="1"/>
  <c r="T340" i="1"/>
  <c r="U356" i="1"/>
  <c r="U260" i="1"/>
  <c r="U345" i="1"/>
  <c r="U217" i="1"/>
  <c r="U215" i="1"/>
  <c r="U50" i="1"/>
  <c r="U49" i="1"/>
  <c r="U28" i="1"/>
  <c r="U346" i="1"/>
  <c r="U286" i="1"/>
  <c r="U35" i="1"/>
  <c r="U370" i="1"/>
  <c r="U258" i="1"/>
  <c r="U255" i="1"/>
  <c r="U256" i="1"/>
  <c r="U353" i="1"/>
  <c r="U374" i="1"/>
  <c r="T364" i="1"/>
  <c r="T352" i="1"/>
  <c r="T84" i="1"/>
  <c r="T289" i="1"/>
  <c r="T135" i="1"/>
  <c r="T51" i="1"/>
  <c r="T315" i="1"/>
  <c r="T267" i="1"/>
  <c r="T143" i="1"/>
  <c r="T270" i="1"/>
  <c r="T142" i="1"/>
  <c r="T46" i="1"/>
  <c r="T272" i="1"/>
  <c r="T253" i="1"/>
  <c r="T179" i="1"/>
  <c r="T60" i="1"/>
  <c r="T153" i="1"/>
  <c r="T47" i="1"/>
  <c r="U352" i="1"/>
  <c r="U51" i="1"/>
  <c r="U315" i="1"/>
  <c r="U289" i="1"/>
  <c r="U84" i="1"/>
  <c r="U135" i="1"/>
  <c r="U267" i="1"/>
  <c r="U270" i="1"/>
  <c r="U142" i="1"/>
  <c r="U46" i="1"/>
  <c r="U364" i="1"/>
  <c r="U143" i="1"/>
  <c r="U272" i="1"/>
  <c r="U311" i="1"/>
  <c r="U131" i="1"/>
  <c r="U297" i="1"/>
  <c r="U392" i="1"/>
  <c r="U384" i="1"/>
  <c r="U390" i="1"/>
  <c r="U389" i="1"/>
  <c r="U152" i="1"/>
  <c r="U273" i="1"/>
  <c r="U264" i="1"/>
  <c r="U136" i="1"/>
  <c r="U366" i="1"/>
  <c r="U358" i="1"/>
  <c r="U86" i="1"/>
  <c r="U139" i="1"/>
  <c r="U343" i="1"/>
  <c r="U231" i="1"/>
  <c r="U380" i="1"/>
  <c r="U140" i="1"/>
  <c r="U369" i="1"/>
  <c r="U379" i="1"/>
  <c r="U282" i="1"/>
  <c r="U141" i="1"/>
  <c r="U340" i="1"/>
  <c r="U335" i="1"/>
  <c r="U265" i="1"/>
  <c r="U201" i="1"/>
  <c r="U138" i="1"/>
  <c r="U262" i="1"/>
  <c r="U199" i="1"/>
  <c r="U190" i="1"/>
  <c r="T242" i="1"/>
  <c r="T234" i="1"/>
  <c r="T304" i="1"/>
  <c r="T176" i="1"/>
  <c r="T321" i="1"/>
  <c r="T161" i="1"/>
  <c r="T306" i="1"/>
  <c r="T307" i="1"/>
  <c r="T309" i="1"/>
  <c r="T290" i="1"/>
  <c r="T172" i="1"/>
  <c r="T178" i="1"/>
  <c r="T169" i="1"/>
  <c r="T166" i="1"/>
  <c r="T173" i="1"/>
  <c r="T235" i="1"/>
  <c r="T171" i="1"/>
  <c r="T194" i="1"/>
  <c r="T198" i="1"/>
  <c r="T167" i="1"/>
  <c r="T240" i="1"/>
  <c r="T196" i="1"/>
  <c r="T305" i="1"/>
  <c r="T177" i="1"/>
  <c r="T145" i="1"/>
  <c r="T303" i="1"/>
  <c r="T302" i="1"/>
  <c r="T238" i="1"/>
  <c r="T230" i="1"/>
  <c r="T197" i="1"/>
  <c r="T165" i="1"/>
  <c r="T308" i="1"/>
  <c r="T195" i="1"/>
  <c r="T144" i="1"/>
  <c r="T232" i="1"/>
  <c r="BF18" i="1"/>
  <c r="K9" i="71"/>
  <c r="K57" i="71"/>
  <c r="J51" i="71"/>
  <c r="J19" i="71"/>
  <c r="L40" i="139"/>
  <c r="R8" i="139"/>
  <c r="K4" i="139"/>
  <c r="R4" i="139"/>
  <c r="D2" i="139"/>
  <c r="T11" i="1"/>
  <c r="BA4" i="1"/>
  <c r="BE4" i="1"/>
  <c r="L50" i="139"/>
  <c r="L55" i="139"/>
  <c r="J53" i="71"/>
  <c r="J12" i="71"/>
  <c r="J23" i="71"/>
  <c r="J55" i="71"/>
  <c r="J29" i="71"/>
  <c r="J59" i="71"/>
  <c r="K11" i="71"/>
  <c r="K59" i="71"/>
  <c r="J49" i="71"/>
  <c r="J41" i="71"/>
  <c r="J58" i="71"/>
  <c r="J24" i="71"/>
  <c r="J52" i="71"/>
  <c r="K58" i="71"/>
  <c r="K55" i="71"/>
  <c r="J7" i="71"/>
  <c r="K35" i="71"/>
  <c r="K24" i="71"/>
  <c r="J60" i="71"/>
  <c r="K38" i="71"/>
  <c r="J22" i="71"/>
  <c r="K17" i="71"/>
  <c r="Q10" i="1"/>
  <c r="S18" i="1"/>
  <c r="Q18" i="1"/>
  <c r="U15" i="1"/>
  <c r="U11" i="1"/>
  <c r="W11" i="1" s="1"/>
  <c r="T12" i="1"/>
  <c r="V12" i="1" s="1"/>
  <c r="T9" i="1"/>
  <c r="V9" i="1" s="1"/>
  <c r="AC9" i="1" s="1"/>
  <c r="U9" i="1"/>
  <c r="J18" i="71"/>
  <c r="L61" i="71"/>
  <c r="P61" i="71" s="1"/>
  <c r="K19" i="71"/>
  <c r="K12" i="71"/>
  <c r="U16" i="1"/>
  <c r="J32" i="71"/>
  <c r="K53" i="71"/>
  <c r="K60" i="71"/>
  <c r="K14" i="71"/>
  <c r="J54" i="71"/>
  <c r="K25" i="71"/>
  <c r="J8" i="71"/>
  <c r="J30" i="71"/>
  <c r="J43" i="71"/>
  <c r="K36" i="71"/>
  <c r="K28" i="71"/>
  <c r="K27" i="71"/>
  <c r="J57" i="71"/>
  <c r="L20" i="139"/>
  <c r="J38" i="71"/>
  <c r="J16" i="71"/>
  <c r="K32" i="71"/>
  <c r="L24" i="139"/>
  <c r="L25" i="139"/>
  <c r="L32" i="139"/>
  <c r="L19" i="139"/>
  <c r="BF14" i="1"/>
  <c r="L45" i="139"/>
  <c r="L34" i="139"/>
  <c r="L54" i="139"/>
  <c r="L52" i="139"/>
  <c r="K20" i="71"/>
  <c r="J17" i="71"/>
  <c r="K46" i="71"/>
  <c r="U18" i="1"/>
  <c r="L51" i="139"/>
  <c r="L42" i="139"/>
  <c r="L38" i="139"/>
  <c r="J36" i="71"/>
  <c r="K39" i="71"/>
  <c r="L49" i="139"/>
  <c r="L26" i="139"/>
  <c r="BF13" i="1"/>
  <c r="L46" i="139"/>
  <c r="O27" i="139"/>
  <c r="O11" i="139"/>
  <c r="L43" i="139"/>
  <c r="L30" i="139"/>
  <c r="L16" i="139"/>
  <c r="L36" i="139"/>
  <c r="L11" i="139"/>
  <c r="L56" i="139"/>
  <c r="L21" i="139"/>
  <c r="T17" i="1"/>
  <c r="T8" i="1"/>
  <c r="J45" i="71"/>
  <c r="T10" i="1"/>
  <c r="V10" i="1" s="1"/>
  <c r="K7" i="71"/>
  <c r="K45" i="71"/>
  <c r="J14" i="71"/>
  <c r="J48" i="71"/>
  <c r="K49" i="71"/>
  <c r="K6" i="71"/>
  <c r="U17" i="1"/>
  <c r="T6" i="1"/>
  <c r="U7" i="1"/>
  <c r="W7" i="1" s="1"/>
  <c r="T18" i="1"/>
  <c r="J35" i="71"/>
  <c r="D3" i="71"/>
  <c r="J47" i="71"/>
  <c r="J26" i="71"/>
  <c r="J5" i="71"/>
  <c r="J27" i="71"/>
  <c r="K10" i="71"/>
  <c r="L50" i="71"/>
  <c r="P50" i="71" s="1"/>
  <c r="U13" i="1"/>
  <c r="J37" i="71"/>
  <c r="K37" i="71"/>
  <c r="J34" i="71"/>
  <c r="T16" i="1"/>
  <c r="K26" i="71"/>
  <c r="K30" i="71"/>
  <c r="K29" i="71"/>
  <c r="J31" i="71"/>
  <c r="S13" i="1"/>
  <c r="Q13" i="1"/>
  <c r="K54" i="71"/>
  <c r="T15" i="1"/>
  <c r="J42" i="71"/>
  <c r="T14" i="1"/>
  <c r="K8" i="71"/>
  <c r="K5" i="71"/>
  <c r="K44" i="71"/>
  <c r="J20" i="71"/>
  <c r="J11" i="71"/>
  <c r="K23" i="71"/>
  <c r="U12" i="1"/>
  <c r="K52" i="71"/>
  <c r="K21" i="71"/>
  <c r="K43" i="71"/>
  <c r="J25" i="71"/>
  <c r="J39" i="71"/>
  <c r="U6" i="1"/>
  <c r="W6" i="1" s="1"/>
  <c r="AD6" i="1" s="1"/>
  <c r="J40" i="71"/>
  <c r="K51" i="71"/>
  <c r="K41" i="71"/>
  <c r="J44" i="71"/>
  <c r="J46" i="71"/>
  <c r="K34" i="71"/>
  <c r="K42" i="71"/>
  <c r="J28" i="71"/>
  <c r="K56" i="71"/>
  <c r="K15" i="71"/>
  <c r="T7" i="1"/>
  <c r="U8" i="1"/>
  <c r="F3" i="71"/>
  <c r="U10" i="1"/>
  <c r="J6" i="71"/>
  <c r="U14" i="1"/>
  <c r="G15" i="71"/>
  <c r="G3" i="71" s="1"/>
  <c r="K16" i="71"/>
  <c r="K47" i="71"/>
  <c r="K31" i="71"/>
  <c r="J21" i="71"/>
  <c r="K13" i="71"/>
  <c r="J9" i="71"/>
  <c r="J13" i="71"/>
  <c r="E3" i="71"/>
  <c r="J15" i="71"/>
  <c r="K33" i="71"/>
  <c r="T13" i="1"/>
  <c r="K18" i="71"/>
  <c r="J33" i="71"/>
  <c r="J10" i="71"/>
  <c r="K40" i="71"/>
  <c r="K48" i="71"/>
  <c r="J56" i="71"/>
  <c r="K22" i="71"/>
  <c r="AC316" i="1" l="1"/>
  <c r="AE316" i="1" s="1"/>
  <c r="BB261" i="1"/>
  <c r="BB66" i="1"/>
  <c r="AC261" i="1"/>
  <c r="AE261" i="1" s="1"/>
  <c r="AD66" i="1"/>
  <c r="AF66" i="1" s="1"/>
  <c r="X187" i="1"/>
  <c r="BD187" i="1" s="1"/>
  <c r="AD293" i="1"/>
  <c r="AF293" i="1" s="1"/>
  <c r="BB187" i="1"/>
  <c r="BC293" i="1"/>
  <c r="BB316" i="1"/>
  <c r="AD373" i="1"/>
  <c r="AF373" i="1" s="1"/>
  <c r="AD292" i="1"/>
  <c r="AF292" i="1" s="1"/>
  <c r="BC66" i="1"/>
  <c r="X66" i="1"/>
  <c r="BD66" i="1" s="1"/>
  <c r="X398" i="1"/>
  <c r="BD398" i="1" s="1"/>
  <c r="BC187" i="1"/>
  <c r="AD147" i="1"/>
  <c r="AF147" i="1" s="1"/>
  <c r="BB21" i="1"/>
  <c r="BB147" i="1"/>
  <c r="AC147" i="1"/>
  <c r="AE147" i="1" s="1"/>
  <c r="H53" i="139" s="1"/>
  <c r="BB394" i="1"/>
  <c r="BC147" i="1"/>
  <c r="AC21" i="1"/>
  <c r="AE21" i="1" s="1"/>
  <c r="X147" i="1"/>
  <c r="BD147" i="1" s="1"/>
  <c r="BB398" i="1"/>
  <c r="AD316" i="1"/>
  <c r="AF316" i="1" s="1"/>
  <c r="AD187" i="1"/>
  <c r="AF187" i="1" s="1"/>
  <c r="BC373" i="1"/>
  <c r="X316" i="1"/>
  <c r="BD316" i="1" s="1"/>
  <c r="BB292" i="1"/>
  <c r="BB367" i="1"/>
  <c r="BC316" i="1"/>
  <c r="AC367" i="1"/>
  <c r="AE367" i="1" s="1"/>
  <c r="BC21" i="1"/>
  <c r="BC381" i="1"/>
  <c r="X293" i="1"/>
  <c r="BD293" i="1" s="1"/>
  <c r="BC393" i="1"/>
  <c r="BC394" i="1"/>
  <c r="BC391" i="1"/>
  <c r="X373" i="1"/>
  <c r="BD373" i="1" s="1"/>
  <c r="BC395" i="1"/>
  <c r="AC280" i="1"/>
  <c r="AE280" i="1" s="1"/>
  <c r="AG280" i="1" s="1"/>
  <c r="AB280" i="1" s="1"/>
  <c r="BC398" i="1"/>
  <c r="AC397" i="1"/>
  <c r="AE397" i="1" s="1"/>
  <c r="AG397" i="1" s="1"/>
  <c r="AB397" i="1" s="1"/>
  <c r="BC292" i="1"/>
  <c r="AC388" i="1"/>
  <c r="AE388" i="1" s="1"/>
  <c r="AG388" i="1" s="1"/>
  <c r="AB388" i="1" s="1"/>
  <c r="BC388" i="1"/>
  <c r="BB396" i="1"/>
  <c r="AC393" i="1"/>
  <c r="AE393" i="1" s="1"/>
  <c r="AG393" i="1" s="1"/>
  <c r="AB393" i="1" s="1"/>
  <c r="BC280" i="1"/>
  <c r="AC395" i="1"/>
  <c r="AE395" i="1" s="1"/>
  <c r="AG395" i="1" s="1"/>
  <c r="AB395" i="1" s="1"/>
  <c r="AC187" i="1"/>
  <c r="AE187" i="1" s="1"/>
  <c r="H22" i="139" s="1"/>
  <c r="BC397" i="1"/>
  <c r="X280" i="1"/>
  <c r="BD280" i="1" s="1"/>
  <c r="BC396" i="1"/>
  <c r="BB381" i="1"/>
  <c r="AC373" i="1"/>
  <c r="AE373" i="1" s="1"/>
  <c r="X393" i="1"/>
  <c r="BD393" i="1" s="1"/>
  <c r="BB373" i="1"/>
  <c r="X292" i="1"/>
  <c r="BD292" i="1" s="1"/>
  <c r="AC292" i="1"/>
  <c r="AE292" i="1" s="1"/>
  <c r="X367" i="1"/>
  <c r="BD367" i="1" s="1"/>
  <c r="X261" i="1"/>
  <c r="BD261" i="1" s="1"/>
  <c r="X388" i="1"/>
  <c r="BD388" i="1" s="1"/>
  <c r="X396" i="1"/>
  <c r="BD396" i="1" s="1"/>
  <c r="BC367" i="1"/>
  <c r="AD367" i="1"/>
  <c r="AF367" i="1" s="1"/>
  <c r="AD261" i="1"/>
  <c r="AF261" i="1" s="1"/>
  <c r="BB388" i="1"/>
  <c r="X381" i="1"/>
  <c r="BD381" i="1" s="1"/>
  <c r="BB397" i="1"/>
  <c r="X395" i="1"/>
  <c r="BD395" i="1" s="1"/>
  <c r="X391" i="1"/>
  <c r="BD391" i="1" s="1"/>
  <c r="AC391" i="1"/>
  <c r="AE391" i="1" s="1"/>
  <c r="X397" i="1"/>
  <c r="BD397" i="1" s="1"/>
  <c r="AC293" i="1"/>
  <c r="AE293" i="1" s="1"/>
  <c r="BB391" i="1"/>
  <c r="W282" i="1"/>
  <c r="AD282" i="1" s="1"/>
  <c r="AF282" i="1" s="1"/>
  <c r="W364" i="1"/>
  <c r="BC364" i="1" s="1"/>
  <c r="W50" i="1"/>
  <c r="W179" i="1"/>
  <c r="V243" i="1"/>
  <c r="V181" i="1"/>
  <c r="V287" i="1"/>
  <c r="V64" i="1"/>
  <c r="V75" i="1"/>
  <c r="V126" i="1"/>
  <c r="V174" i="1"/>
  <c r="V382" i="1"/>
  <c r="BB382" i="1" s="1"/>
  <c r="V57" i="1"/>
  <c r="BB57" i="1" s="1"/>
  <c r="V341" i="1"/>
  <c r="V19" i="1"/>
  <c r="BB19" i="1" s="1"/>
  <c r="V344" i="1"/>
  <c r="BB344" i="1" s="1"/>
  <c r="W338" i="1"/>
  <c r="W163" i="1"/>
  <c r="AD163" i="1" s="1"/>
  <c r="AF163" i="1" s="1"/>
  <c r="W168" i="1"/>
  <c r="V291" i="1"/>
  <c r="BB291" i="1" s="1"/>
  <c r="V249" i="1"/>
  <c r="V219" i="1"/>
  <c r="V211" i="1"/>
  <c r="V227" i="1"/>
  <c r="BB227" i="1" s="1"/>
  <c r="W275" i="1"/>
  <c r="W257" i="1"/>
  <c r="W72" i="1"/>
  <c r="W115" i="1"/>
  <c r="W250" i="1"/>
  <c r="W148" i="1"/>
  <c r="W301" i="1"/>
  <c r="W318" i="1"/>
  <c r="W294" i="1"/>
  <c r="W387" i="1"/>
  <c r="W365" i="1"/>
  <c r="W284" i="1"/>
  <c r="AD284" i="1" s="1"/>
  <c r="AF284" i="1" s="1"/>
  <c r="W20" i="1"/>
  <c r="W285" i="1"/>
  <c r="V28" i="1"/>
  <c r="BB28" i="1" s="1"/>
  <c r="W225" i="1"/>
  <c r="W202" i="1"/>
  <c r="W61" i="1"/>
  <c r="W166" i="1"/>
  <c r="W197" i="1"/>
  <c r="BC197" i="1" s="1"/>
  <c r="W240" i="1"/>
  <c r="W307" i="1"/>
  <c r="W121" i="1"/>
  <c r="V259" i="1"/>
  <c r="W55" i="1"/>
  <c r="V266" i="1"/>
  <c r="W105" i="1"/>
  <c r="W53" i="1"/>
  <c r="V123" i="1"/>
  <c r="BB123" i="1" s="1"/>
  <c r="V113" i="1"/>
  <c r="V313" i="1"/>
  <c r="V26" i="1"/>
  <c r="BB26" i="1" s="1"/>
  <c r="V271" i="1"/>
  <c r="W42" i="1"/>
  <c r="W43" i="1"/>
  <c r="W89" i="1"/>
  <c r="W91" i="1"/>
  <c r="V269" i="1"/>
  <c r="V384" i="1"/>
  <c r="W259" i="1"/>
  <c r="BC259" i="1" s="1"/>
  <c r="V78" i="1"/>
  <c r="V247" i="1"/>
  <c r="V94" i="1"/>
  <c r="V250" i="1"/>
  <c r="BB250" i="1" s="1"/>
  <c r="V82" i="1"/>
  <c r="V206" i="1"/>
  <c r="V360" i="1"/>
  <c r="V83" i="1"/>
  <c r="BB83" i="1" s="1"/>
  <c r="W192" i="1"/>
  <c r="V258" i="1"/>
  <c r="W200" i="1"/>
  <c r="W16" i="1"/>
  <c r="V194" i="1"/>
  <c r="W335" i="1"/>
  <c r="W135" i="1"/>
  <c r="V267" i="1"/>
  <c r="V330" i="1"/>
  <c r="BB330" i="1" s="1"/>
  <c r="V305" i="1"/>
  <c r="W199" i="1"/>
  <c r="W390" i="1"/>
  <c r="V272" i="1"/>
  <c r="V135" i="1"/>
  <c r="V201" i="1"/>
  <c r="BB201" i="1" s="1"/>
  <c r="V86" i="1"/>
  <c r="V58" i="1"/>
  <c r="V197" i="1"/>
  <c r="V196" i="1"/>
  <c r="V166" i="1"/>
  <c r="V161" i="1"/>
  <c r="W262" i="1"/>
  <c r="W379" i="1"/>
  <c r="W358" i="1"/>
  <c r="W384" i="1"/>
  <c r="W46" i="1"/>
  <c r="W51" i="1"/>
  <c r="V46" i="1"/>
  <c r="V289" i="1"/>
  <c r="W258" i="1"/>
  <c r="W215" i="1"/>
  <c r="V379" i="1"/>
  <c r="V140" i="1"/>
  <c r="V264" i="1"/>
  <c r="W23" i="1"/>
  <c r="W253" i="1"/>
  <c r="V339" i="1"/>
  <c r="V222" i="1"/>
  <c r="V351" i="1"/>
  <c r="V69" i="1"/>
  <c r="V237" i="1"/>
  <c r="V65" i="1"/>
  <c r="V175" i="1"/>
  <c r="V328" i="1"/>
  <c r="V377" i="1"/>
  <c r="V191" i="1"/>
  <c r="V285" i="1"/>
  <c r="W38" i="1"/>
  <c r="W186" i="1"/>
  <c r="W360" i="1"/>
  <c r="W30" i="1"/>
  <c r="V112" i="1"/>
  <c r="V210" i="1"/>
  <c r="V223" i="1"/>
  <c r="V88" i="1"/>
  <c r="V185" i="1"/>
  <c r="W314" i="1"/>
  <c r="W207" i="1"/>
  <c r="W226" i="1"/>
  <c r="W93" i="1"/>
  <c r="W27" i="1"/>
  <c r="W277" i="1"/>
  <c r="W87" i="1"/>
  <c r="W127" i="1"/>
  <c r="AD127" i="1" s="1"/>
  <c r="AF127" i="1" s="1"/>
  <c r="W175" i="1"/>
  <c r="W372" i="1"/>
  <c r="W310" i="1"/>
  <c r="W129" i="1"/>
  <c r="W19" i="1"/>
  <c r="W349" i="1"/>
  <c r="V217" i="1"/>
  <c r="W222" i="1"/>
  <c r="W323" i="1"/>
  <c r="W125" i="1"/>
  <c r="W230" i="1"/>
  <c r="W238" i="1"/>
  <c r="W290" i="1"/>
  <c r="W176" i="1"/>
  <c r="W58" i="1"/>
  <c r="V164" i="1"/>
  <c r="W76" i="1"/>
  <c r="W62" i="1"/>
  <c r="W68" i="1"/>
  <c r="W117" i="1"/>
  <c r="V119" i="1"/>
  <c r="V301" i="1"/>
  <c r="BB301" i="1" s="1"/>
  <c r="V204" i="1"/>
  <c r="V180" i="1"/>
  <c r="V228" i="1"/>
  <c r="W106" i="1"/>
  <c r="W107" i="1"/>
  <c r="W249" i="1"/>
  <c r="BC249" i="1" s="1"/>
  <c r="W31" i="1"/>
  <c r="V80" i="1"/>
  <c r="V392" i="1"/>
  <c r="BB392" i="1" s="1"/>
  <c r="W22" i="1"/>
  <c r="V110" i="1"/>
  <c r="V77" i="1"/>
  <c r="V33" i="1"/>
  <c r="V93" i="1"/>
  <c r="V146" i="1"/>
  <c r="V170" i="1"/>
  <c r="V81" i="1"/>
  <c r="V347" i="1"/>
  <c r="W98" i="1"/>
  <c r="V374" i="1"/>
  <c r="W363" i="1"/>
  <c r="BC363" i="1" s="1"/>
  <c r="V303" i="1"/>
  <c r="W231" i="1"/>
  <c r="W356" i="1"/>
  <c r="V165" i="1"/>
  <c r="V173" i="1"/>
  <c r="V306" i="1"/>
  <c r="W86" i="1"/>
  <c r="W315" i="1"/>
  <c r="W255" i="1"/>
  <c r="AD255" i="1" s="1"/>
  <c r="AF255" i="1" s="1"/>
  <c r="V136" i="1"/>
  <c r="V230" i="1"/>
  <c r="V240" i="1"/>
  <c r="V169" i="1"/>
  <c r="V321" i="1"/>
  <c r="W138" i="1"/>
  <c r="W369" i="1"/>
  <c r="W366" i="1"/>
  <c r="W392" i="1"/>
  <c r="W142" i="1"/>
  <c r="W352" i="1"/>
  <c r="V142" i="1"/>
  <c r="V84" i="1"/>
  <c r="W370" i="1"/>
  <c r="W217" i="1"/>
  <c r="V335" i="1"/>
  <c r="V380" i="1"/>
  <c r="V366" i="1"/>
  <c r="W24" i="1"/>
  <c r="W60" i="1"/>
  <c r="V189" i="1"/>
  <c r="V225" i="1"/>
  <c r="V245" i="1"/>
  <c r="BB245" i="1" s="1"/>
  <c r="V239" i="1"/>
  <c r="V70" i="1"/>
  <c r="BB70" i="1" s="1"/>
  <c r="V122" i="1"/>
  <c r="V337" i="1"/>
  <c r="V359" i="1"/>
  <c r="BB359" i="1" s="1"/>
  <c r="V44" i="1"/>
  <c r="BB44" i="1" s="1"/>
  <c r="V383" i="1"/>
  <c r="V349" i="1"/>
  <c r="BB349" i="1" s="1"/>
  <c r="W342" i="1"/>
  <c r="W80" i="1"/>
  <c r="W81" i="1"/>
  <c r="V31" i="1"/>
  <c r="BB31" i="1" s="1"/>
  <c r="V299" i="1"/>
  <c r="V108" i="1"/>
  <c r="V91" i="1"/>
  <c r="V120" i="1"/>
  <c r="V154" i="1"/>
  <c r="BB154" i="1" s="1"/>
  <c r="W220" i="1"/>
  <c r="W132" i="1"/>
  <c r="W33" i="1"/>
  <c r="W221" i="1"/>
  <c r="W170" i="1"/>
  <c r="W156" i="1"/>
  <c r="W151" i="1"/>
  <c r="W319" i="1"/>
  <c r="AD319" i="1" s="1"/>
  <c r="AF319" i="1" s="1"/>
  <c r="W137" i="1"/>
  <c r="W283" i="1"/>
  <c r="W382" i="1"/>
  <c r="AD382" i="1" s="1"/>
  <c r="AF382" i="1" s="1"/>
  <c r="W188" i="1"/>
  <c r="W341" i="1"/>
  <c r="W48" i="1"/>
  <c r="V345" i="1"/>
  <c r="W229" i="1"/>
  <c r="W123" i="1"/>
  <c r="X123" i="1" s="1"/>
  <c r="BD123" i="1" s="1"/>
  <c r="W161" i="1"/>
  <c r="BC161" i="1" s="1"/>
  <c r="W169" i="1"/>
  <c r="W302" i="1"/>
  <c r="W171" i="1"/>
  <c r="W304" i="1"/>
  <c r="V74" i="1"/>
  <c r="V22" i="1"/>
  <c r="W245" i="1"/>
  <c r="W70" i="1"/>
  <c r="AD70" i="1" s="1"/>
  <c r="AF70" i="1" s="1"/>
  <c r="W237" i="1"/>
  <c r="W122" i="1"/>
  <c r="V124" i="1"/>
  <c r="V156" i="1"/>
  <c r="V252" i="1"/>
  <c r="BB252" i="1" s="1"/>
  <c r="V378" i="1"/>
  <c r="V278" i="1"/>
  <c r="W99" i="1"/>
  <c r="W112" i="1"/>
  <c r="W90" i="1"/>
  <c r="W223" i="1"/>
  <c r="V186" i="1"/>
  <c r="W74" i="1"/>
  <c r="W29" i="1"/>
  <c r="V207" i="1"/>
  <c r="V71" i="1"/>
  <c r="V97" i="1"/>
  <c r="V221" i="1"/>
  <c r="V158" i="1"/>
  <c r="V368" i="1"/>
  <c r="V163" i="1"/>
  <c r="W82" i="1"/>
  <c r="W228" i="1"/>
  <c r="X228" i="1" s="1"/>
  <c r="BD228" i="1" s="1"/>
  <c r="V256" i="1"/>
  <c r="W214" i="1"/>
  <c r="V17" i="1"/>
  <c r="BB17" i="1" s="1"/>
  <c r="V238" i="1"/>
  <c r="V167" i="1"/>
  <c r="V178" i="1"/>
  <c r="V176" i="1"/>
  <c r="W201" i="1"/>
  <c r="AD201" i="1" s="1"/>
  <c r="AF201" i="1" s="1"/>
  <c r="W140" i="1"/>
  <c r="W136" i="1"/>
  <c r="W297" i="1"/>
  <c r="W270" i="1"/>
  <c r="V47" i="1"/>
  <c r="V270" i="1"/>
  <c r="V352" i="1"/>
  <c r="W35" i="1"/>
  <c r="W345" i="1"/>
  <c r="V369" i="1"/>
  <c r="V199" i="1"/>
  <c r="V282" i="1"/>
  <c r="BB282" i="1" s="1"/>
  <c r="V183" i="1"/>
  <c r="BB183" i="1" s="1"/>
  <c r="V342" i="1"/>
  <c r="V288" i="1"/>
  <c r="V276" i="1"/>
  <c r="V322" i="1"/>
  <c r="V241" i="1"/>
  <c r="V236" i="1"/>
  <c r="V320" i="1"/>
  <c r="V36" i="1"/>
  <c r="V331" i="1"/>
  <c r="V128" i="1"/>
  <c r="BB128" i="1" s="1"/>
  <c r="V295" i="1"/>
  <c r="V48" i="1"/>
  <c r="X48" i="1" s="1"/>
  <c r="BD48" i="1" s="1"/>
  <c r="W281" i="1"/>
  <c r="V327" i="1"/>
  <c r="W279" i="1"/>
  <c r="V111" i="1"/>
  <c r="V109" i="1"/>
  <c r="V43" i="1"/>
  <c r="V95" i="1"/>
  <c r="V248" i="1"/>
  <c r="V184" i="1"/>
  <c r="W73" i="1"/>
  <c r="W77" i="1"/>
  <c r="W92" i="1"/>
  <c r="W317" i="1"/>
  <c r="BC317" i="1" s="1"/>
  <c r="W206" i="1"/>
  <c r="W386" i="1"/>
  <c r="W375" i="1"/>
  <c r="W371" i="1"/>
  <c r="W233" i="1"/>
  <c r="W334" i="1"/>
  <c r="W328" i="1"/>
  <c r="AD328" i="1" s="1"/>
  <c r="AF328" i="1" s="1"/>
  <c r="W359" i="1"/>
  <c r="W128" i="1"/>
  <c r="BC128" i="1" s="1"/>
  <c r="W56" i="1"/>
  <c r="V50" i="1"/>
  <c r="W181" i="1"/>
  <c r="W103" i="1"/>
  <c r="W198" i="1"/>
  <c r="W195" i="1"/>
  <c r="W145" i="1"/>
  <c r="W235" i="1"/>
  <c r="W306" i="1"/>
  <c r="V102" i="1"/>
  <c r="V29" i="1"/>
  <c r="W54" i="1"/>
  <c r="W239" i="1"/>
  <c r="W241" i="1"/>
  <c r="W63" i="1"/>
  <c r="V159" i="1"/>
  <c r="V87" i="1"/>
  <c r="V318" i="1"/>
  <c r="V386" i="1"/>
  <c r="V254" i="1"/>
  <c r="W109" i="1"/>
  <c r="W354" i="1"/>
  <c r="BC354" i="1" s="1"/>
  <c r="W116" i="1"/>
  <c r="W385" i="1"/>
  <c r="W327" i="1"/>
  <c r="W251" i="1"/>
  <c r="W362" i="1"/>
  <c r="V100" i="1"/>
  <c r="V208" i="1"/>
  <c r="V257" i="1"/>
  <c r="BB257" i="1" s="1"/>
  <c r="W227" i="1"/>
  <c r="V312" i="1"/>
  <c r="BB312" i="1" s="1"/>
  <c r="V27" i="1"/>
  <c r="V279" i="1"/>
  <c r="AC279" i="1" s="1"/>
  <c r="AE279" i="1" s="1"/>
  <c r="W146" i="1"/>
  <c r="W271" i="1"/>
  <c r="V255" i="1"/>
  <c r="W274" i="1"/>
  <c r="X394" i="1"/>
  <c r="BD394" i="1" s="1"/>
  <c r="BB293" i="1"/>
  <c r="V232" i="1"/>
  <c r="V302" i="1"/>
  <c r="V198" i="1"/>
  <c r="V172" i="1"/>
  <c r="V304" i="1"/>
  <c r="W265" i="1"/>
  <c r="W380" i="1"/>
  <c r="W264" i="1"/>
  <c r="W131" i="1"/>
  <c r="W267" i="1"/>
  <c r="V153" i="1"/>
  <c r="V143" i="1"/>
  <c r="V364" i="1"/>
  <c r="W286" i="1"/>
  <c r="W260" i="1"/>
  <c r="V138" i="1"/>
  <c r="V265" i="1"/>
  <c r="V32" i="1"/>
  <c r="BB32" i="1" s="1"/>
  <c r="V182" i="1"/>
  <c r="V338" i="1"/>
  <c r="V275" i="1"/>
  <c r="V45" i="1"/>
  <c r="W39" i="1"/>
  <c r="V68" i="1"/>
  <c r="V63" i="1"/>
  <c r="V387" i="1"/>
  <c r="V355" i="1"/>
  <c r="V284" i="1"/>
  <c r="V296" i="1"/>
  <c r="V233" i="1"/>
  <c r="BB233" i="1" s="1"/>
  <c r="V300" i="1"/>
  <c r="W336" i="1"/>
  <c r="V157" i="1"/>
  <c r="W348" i="1"/>
  <c r="V209" i="1"/>
  <c r="V41" i="1"/>
  <c r="V107" i="1"/>
  <c r="V385" i="1"/>
  <c r="V274" i="1"/>
  <c r="V357" i="1"/>
  <c r="W100" i="1"/>
  <c r="AD100" i="1" s="1"/>
  <c r="AF100" i="1" s="1"/>
  <c r="W37" i="1"/>
  <c r="W247" i="1"/>
  <c r="AD247" i="1" s="1"/>
  <c r="AF247" i="1" s="1"/>
  <c r="W326" i="1"/>
  <c r="W368" i="1"/>
  <c r="W205" i="1"/>
  <c r="W203" i="1"/>
  <c r="W324" i="1"/>
  <c r="W36" i="1"/>
  <c r="W174" i="1"/>
  <c r="W130" i="1"/>
  <c r="W332" i="1"/>
  <c r="W296" i="1"/>
  <c r="W344" i="1"/>
  <c r="V356" i="1"/>
  <c r="BB356" i="1" s="1"/>
  <c r="W183" i="1"/>
  <c r="W119" i="1"/>
  <c r="W303" i="1"/>
  <c r="W308" i="1"/>
  <c r="W177" i="1"/>
  <c r="W321" i="1"/>
  <c r="W234" i="1"/>
  <c r="V251" i="1"/>
  <c r="V362" i="1"/>
  <c r="W287" i="1"/>
  <c r="W361" i="1"/>
  <c r="W236" i="1"/>
  <c r="BC236" i="1" s="1"/>
  <c r="W268" i="1"/>
  <c r="V52" i="1"/>
  <c r="V151" i="1"/>
  <c r="V127" i="1"/>
  <c r="V298" i="1"/>
  <c r="V244" i="1"/>
  <c r="W219" i="1"/>
  <c r="W299" i="1"/>
  <c r="W212" i="1"/>
  <c r="W88" i="1"/>
  <c r="W157" i="1"/>
  <c r="W102" i="1"/>
  <c r="V104" i="1"/>
  <c r="V132" i="1"/>
  <c r="BB132" i="1" s="1"/>
  <c r="V226" i="1"/>
  <c r="V317" i="1"/>
  <c r="W185" i="1"/>
  <c r="V376" i="1"/>
  <c r="V25" i="1"/>
  <c r="BB25" i="1" s="1"/>
  <c r="V348" i="1"/>
  <c r="W160" i="1"/>
  <c r="W254" i="1"/>
  <c r="V370" i="1"/>
  <c r="V54" i="1"/>
  <c r="V333" i="1"/>
  <c r="W208" i="1"/>
  <c r="W96" i="1"/>
  <c r="W263" i="1"/>
  <c r="W313" i="1"/>
  <c r="BC313" i="1" s="1"/>
  <c r="W298" i="1"/>
  <c r="W355" i="1"/>
  <c r="W337" i="1"/>
  <c r="W295" i="1"/>
  <c r="W150" i="1"/>
  <c r="W191" i="1"/>
  <c r="V49" i="1"/>
  <c r="V286" i="1"/>
  <c r="W182" i="1"/>
  <c r="W159" i="1"/>
  <c r="W196" i="1"/>
  <c r="BC196" i="1" s="1"/>
  <c r="W173" i="1"/>
  <c r="W305" i="1"/>
  <c r="W309" i="1"/>
  <c r="W114" i="1"/>
  <c r="V131" i="1"/>
  <c r="BB131" i="1" s="1"/>
  <c r="W322" i="1"/>
  <c r="AD322" i="1" s="1"/>
  <c r="AF322" i="1" s="1"/>
  <c r="W351" i="1"/>
  <c r="W67" i="1"/>
  <c r="W69" i="1"/>
  <c r="V323" i="1"/>
  <c r="V103" i="1"/>
  <c r="V375" i="1"/>
  <c r="V319" i="1"/>
  <c r="V133" i="1"/>
  <c r="W111" i="1"/>
  <c r="W209" i="1"/>
  <c r="W118" i="1"/>
  <c r="W211" i="1"/>
  <c r="AD211" i="1" s="1"/>
  <c r="AF211" i="1" s="1"/>
  <c r="W120" i="1"/>
  <c r="W216" i="1"/>
  <c r="V23" i="1"/>
  <c r="V37" i="1"/>
  <c r="V72" i="1"/>
  <c r="V115" i="1"/>
  <c r="BB115" i="1" s="1"/>
  <c r="V326" i="1"/>
  <c r="X326" i="1" s="1"/>
  <c r="BD326" i="1" s="1"/>
  <c r="W154" i="1"/>
  <c r="W357" i="1"/>
  <c r="V277" i="1"/>
  <c r="V168" i="1"/>
  <c r="W158" i="1"/>
  <c r="W133" i="1"/>
  <c r="V353" i="1"/>
  <c r="X21" i="1"/>
  <c r="BD21" i="1" s="1"/>
  <c r="BC261" i="1"/>
  <c r="V144" i="1"/>
  <c r="V234" i="1"/>
  <c r="W311" i="1"/>
  <c r="AD311" i="1" s="1"/>
  <c r="AF311" i="1" s="1"/>
  <c r="W374" i="1"/>
  <c r="V343" i="1"/>
  <c r="V358" i="1"/>
  <c r="V38" i="1"/>
  <c r="W350" i="1"/>
  <c r="V53" i="1"/>
  <c r="V130" i="1"/>
  <c r="V129" i="1"/>
  <c r="W243" i="1"/>
  <c r="V90" i="1"/>
  <c r="V18" i="1"/>
  <c r="V195" i="1"/>
  <c r="V145" i="1"/>
  <c r="V171" i="1"/>
  <c r="V309" i="1"/>
  <c r="V242" i="1"/>
  <c r="W340" i="1"/>
  <c r="W343" i="1"/>
  <c r="BC343" i="1" s="1"/>
  <c r="W152" i="1"/>
  <c r="W272" i="1"/>
  <c r="W84" i="1"/>
  <c r="V179" i="1"/>
  <c r="AC179" i="1" s="1"/>
  <c r="AE179" i="1" s="1"/>
  <c r="AG179" i="1" s="1"/>
  <c r="AB179" i="1" s="1"/>
  <c r="V315" i="1"/>
  <c r="W353" i="1"/>
  <c r="W28" i="1"/>
  <c r="V340" i="1"/>
  <c r="AC340" i="1" s="1"/>
  <c r="AE340" i="1" s="1"/>
  <c r="V139" i="1"/>
  <c r="V262" i="1"/>
  <c r="V114" i="1"/>
  <c r="W47" i="1"/>
  <c r="V281" i="1"/>
  <c r="BB281" i="1" s="1"/>
  <c r="V314" i="1"/>
  <c r="V55" i="1"/>
  <c r="W266" i="1"/>
  <c r="V105" i="1"/>
  <c r="V117" i="1"/>
  <c r="V134" i="1"/>
  <c r="V365" i="1"/>
  <c r="V188" i="1"/>
  <c r="BB188" i="1" s="1"/>
  <c r="V294" i="1"/>
  <c r="V193" i="1"/>
  <c r="BB193" i="1" s="1"/>
  <c r="V334" i="1"/>
  <c r="W339" i="1"/>
  <c r="V273" i="1"/>
  <c r="W85" i="1"/>
  <c r="BC85" i="1" s="1"/>
  <c r="V106" i="1"/>
  <c r="BB106" i="1" s="1"/>
  <c r="V246" i="1"/>
  <c r="V354" i="1"/>
  <c r="V116" i="1"/>
  <c r="V363" i="1"/>
  <c r="W288" i="1"/>
  <c r="W104" i="1"/>
  <c r="W78" i="1"/>
  <c r="BC78" i="1" s="1"/>
  <c r="W71" i="1"/>
  <c r="W224" i="1"/>
  <c r="W149" i="1"/>
  <c r="W204" i="1"/>
  <c r="W26" i="1"/>
  <c r="W378" i="1"/>
  <c r="W320" i="1"/>
  <c r="W44" i="1"/>
  <c r="W300" i="1"/>
  <c r="BC300" i="1" s="1"/>
  <c r="W57" i="1"/>
  <c r="W383" i="1"/>
  <c r="V35" i="1"/>
  <c r="V260" i="1"/>
  <c r="W330" i="1"/>
  <c r="W52" i="1"/>
  <c r="W144" i="1"/>
  <c r="BC144" i="1" s="1"/>
  <c r="W167" i="1"/>
  <c r="W178" i="1"/>
  <c r="W242" i="1"/>
  <c r="W32" i="1"/>
  <c r="BC32" i="1" s="1"/>
  <c r="V297" i="1"/>
  <c r="W276" i="1"/>
  <c r="V350" i="1"/>
  <c r="W64" i="1"/>
  <c r="W75" i="1"/>
  <c r="V79" i="1"/>
  <c r="V61" i="1"/>
  <c r="V203" i="1"/>
  <c r="AC203" i="1" s="1"/>
  <c r="AE203" i="1" s="1"/>
  <c r="V371" i="1"/>
  <c r="V98" i="1"/>
  <c r="BB98" i="1" s="1"/>
  <c r="W291" i="1"/>
  <c r="W210" i="1"/>
  <c r="AD210" i="1" s="1"/>
  <c r="AF210" i="1" s="1"/>
  <c r="W246" i="1"/>
  <c r="BC246" i="1" s="1"/>
  <c r="W40" i="1"/>
  <c r="W248" i="1"/>
  <c r="BC248" i="1" s="1"/>
  <c r="V389" i="1"/>
  <c r="V24" i="1"/>
  <c r="BB24" i="1" s="1"/>
  <c r="V101" i="1"/>
  <c r="V218" i="1"/>
  <c r="V73" i="1"/>
  <c r="BB73" i="1" s="1"/>
  <c r="V96" i="1"/>
  <c r="W184" i="1"/>
  <c r="W162" i="1"/>
  <c r="V149" i="1"/>
  <c r="BB149" i="1" s="1"/>
  <c r="V85" i="1"/>
  <c r="W312" i="1"/>
  <c r="W278" i="1"/>
  <c r="W269" i="1"/>
  <c r="V290" i="1"/>
  <c r="W273" i="1"/>
  <c r="V60" i="1"/>
  <c r="W346" i="1"/>
  <c r="V121" i="1"/>
  <c r="BB121" i="1" s="1"/>
  <c r="V213" i="1"/>
  <c r="V67" i="1"/>
  <c r="V372" i="1"/>
  <c r="V283" i="1"/>
  <c r="BB283" i="1" s="1"/>
  <c r="V332" i="1"/>
  <c r="BB332" i="1" s="1"/>
  <c r="V216" i="1"/>
  <c r="W347" i="1"/>
  <c r="V42" i="1"/>
  <c r="V118" i="1"/>
  <c r="V40" i="1"/>
  <c r="V200" i="1"/>
  <c r="V162" i="1"/>
  <c r="BB162" i="1" s="1"/>
  <c r="W325" i="1"/>
  <c r="W101" i="1"/>
  <c r="BC101" i="1" s="1"/>
  <c r="W113" i="1"/>
  <c r="V308" i="1"/>
  <c r="V177" i="1"/>
  <c r="V235" i="1"/>
  <c r="V307" i="1"/>
  <c r="W190" i="1"/>
  <c r="BC190" i="1" s="1"/>
  <c r="W141" i="1"/>
  <c r="W139" i="1"/>
  <c r="W389" i="1"/>
  <c r="W143" i="1"/>
  <c r="W289" i="1"/>
  <c r="X289" i="1" s="1"/>
  <c r="BD289" i="1" s="1"/>
  <c r="V253" i="1"/>
  <c r="V51" i="1"/>
  <c r="W256" i="1"/>
  <c r="BC256" i="1" s="1"/>
  <c r="W49" i="1"/>
  <c r="V231" i="1"/>
  <c r="V141" i="1"/>
  <c r="BB141" i="1" s="1"/>
  <c r="V190" i="1"/>
  <c r="V59" i="1"/>
  <c r="W153" i="1"/>
  <c r="V336" i="1"/>
  <c r="V229" i="1"/>
  <c r="V76" i="1"/>
  <c r="V361" i="1"/>
  <c r="V268" i="1"/>
  <c r="V62" i="1"/>
  <c r="V329" i="1"/>
  <c r="BB329" i="1" s="1"/>
  <c r="V310" i="1"/>
  <c r="V150" i="1"/>
  <c r="V137" i="1"/>
  <c r="BB137" i="1" s="1"/>
  <c r="V20" i="1"/>
  <c r="V56" i="1"/>
  <c r="W189" i="1"/>
  <c r="V152" i="1"/>
  <c r="AC152" i="1" s="1"/>
  <c r="AE152" i="1" s="1"/>
  <c r="AG152" i="1" s="1"/>
  <c r="AB152" i="1" s="1"/>
  <c r="W83" i="1"/>
  <c r="V99" i="1"/>
  <c r="AC99" i="1" s="1"/>
  <c r="AE99" i="1" s="1"/>
  <c r="V89" i="1"/>
  <c r="AC89" i="1" s="1"/>
  <c r="AE89" i="1" s="1"/>
  <c r="V34" i="1"/>
  <c r="V212" i="1"/>
  <c r="V214" i="1"/>
  <c r="W213" i="1"/>
  <c r="AD213" i="1" s="1"/>
  <c r="AF213" i="1" s="1"/>
  <c r="W94" i="1"/>
  <c r="AD94" i="1" s="1"/>
  <c r="AF94" i="1" s="1"/>
  <c r="W110" i="1"/>
  <c r="X110" i="1" s="1"/>
  <c r="BD110" i="1" s="1"/>
  <c r="W97" i="1"/>
  <c r="W218" i="1"/>
  <c r="AD218" i="1" s="1"/>
  <c r="AF218" i="1" s="1"/>
  <c r="W25" i="1"/>
  <c r="W252" i="1"/>
  <c r="W180" i="1"/>
  <c r="W134" i="1"/>
  <c r="W329" i="1"/>
  <c r="W333" i="1"/>
  <c r="W331" i="1"/>
  <c r="W377" i="1"/>
  <c r="W193" i="1"/>
  <c r="V215" i="1"/>
  <c r="V346" i="1"/>
  <c r="W79" i="1"/>
  <c r="W124" i="1"/>
  <c r="AD124" i="1" s="1"/>
  <c r="AF124" i="1" s="1"/>
  <c r="W232" i="1"/>
  <c r="W165" i="1"/>
  <c r="W172" i="1"/>
  <c r="BC172" i="1" s="1"/>
  <c r="W194" i="1"/>
  <c r="AD194" i="1" s="1"/>
  <c r="AF194" i="1" s="1"/>
  <c r="W59" i="1"/>
  <c r="V311" i="1"/>
  <c r="W45" i="1"/>
  <c r="V39" i="1"/>
  <c r="W65" i="1"/>
  <c r="W126" i="1"/>
  <c r="V202" i="1"/>
  <c r="AC202" i="1" s="1"/>
  <c r="AE202" i="1" s="1"/>
  <c r="V125" i="1"/>
  <c r="BB125" i="1" s="1"/>
  <c r="V205" i="1"/>
  <c r="X205" i="1" s="1"/>
  <c r="BD205" i="1" s="1"/>
  <c r="V324" i="1"/>
  <c r="V192" i="1"/>
  <c r="BB192" i="1" s="1"/>
  <c r="W41" i="1"/>
  <c r="W108" i="1"/>
  <c r="X108" i="1" s="1"/>
  <c r="BD108" i="1" s="1"/>
  <c r="W95" i="1"/>
  <c r="W34" i="1"/>
  <c r="V155" i="1"/>
  <c r="V390" i="1"/>
  <c r="W164" i="1"/>
  <c r="V92" i="1"/>
  <c r="BB92" i="1" s="1"/>
  <c r="V325" i="1"/>
  <c r="V220" i="1"/>
  <c r="AC220" i="1" s="1"/>
  <c r="AE220" i="1" s="1"/>
  <c r="V224" i="1"/>
  <c r="V160" i="1"/>
  <c r="AC160" i="1" s="1"/>
  <c r="AE160" i="1" s="1"/>
  <c r="V263" i="1"/>
  <c r="V148" i="1"/>
  <c r="V30" i="1"/>
  <c r="W376" i="1"/>
  <c r="W244" i="1"/>
  <c r="W155" i="1"/>
  <c r="L9" i="71"/>
  <c r="AC114" i="1"/>
  <c r="AE114" i="1" s="1"/>
  <c r="AC231" i="1"/>
  <c r="AE231" i="1" s="1"/>
  <c r="AC190" i="1"/>
  <c r="AE190" i="1" s="1"/>
  <c r="AC229" i="1"/>
  <c r="AE229" i="1" s="1"/>
  <c r="AG229" i="1" s="1"/>
  <c r="AB229" i="1" s="1"/>
  <c r="AC310" i="1"/>
  <c r="AE310" i="1" s="1"/>
  <c r="AD110" i="1"/>
  <c r="AF110" i="1" s="1"/>
  <c r="BC126" i="1"/>
  <c r="AC324" i="1"/>
  <c r="AE324" i="1" s="1"/>
  <c r="AC263" i="1"/>
  <c r="AE263" i="1" s="1"/>
  <c r="AC341" i="1"/>
  <c r="AE341" i="1" s="1"/>
  <c r="AC313" i="1"/>
  <c r="AE313" i="1" s="1"/>
  <c r="AG66" i="1"/>
  <c r="AB66" i="1" s="1"/>
  <c r="AC46" i="1"/>
  <c r="AE46" i="1" s="1"/>
  <c r="AG46" i="1" s="1"/>
  <c r="AB46" i="1" s="1"/>
  <c r="AC175" i="1"/>
  <c r="AE175" i="1" s="1"/>
  <c r="AC328" i="1"/>
  <c r="AE328" i="1" s="1"/>
  <c r="AC204" i="1"/>
  <c r="AE204" i="1" s="1"/>
  <c r="AC110" i="1"/>
  <c r="AE110" i="1" s="1"/>
  <c r="AC374" i="1"/>
  <c r="AE374" i="1" s="1"/>
  <c r="AC156" i="1"/>
  <c r="AE156" i="1" s="1"/>
  <c r="S127" i="1"/>
  <c r="AC369" i="1"/>
  <c r="AE369" i="1" s="1"/>
  <c r="AC320" i="1"/>
  <c r="AE320" i="1" s="1"/>
  <c r="AC331" i="1"/>
  <c r="AE331" i="1" s="1"/>
  <c r="AC295" i="1"/>
  <c r="AE295" i="1" s="1"/>
  <c r="AD103" i="1"/>
  <c r="AF103" i="1" s="1"/>
  <c r="AC318" i="1"/>
  <c r="AE318" i="1" s="1"/>
  <c r="S21" i="1"/>
  <c r="AD21" i="1"/>
  <c r="AF21" i="1" s="1"/>
  <c r="AC244" i="1"/>
  <c r="AE244" i="1" s="1"/>
  <c r="AG244" i="1" s="1"/>
  <c r="AB244" i="1" s="1"/>
  <c r="AC372" i="1"/>
  <c r="AE372" i="1" s="1"/>
  <c r="AC130" i="1"/>
  <c r="AE130" i="1" s="1"/>
  <c r="AC129" i="1"/>
  <c r="AE129" i="1" s="1"/>
  <c r="AC103" i="1"/>
  <c r="AE103" i="1" s="1"/>
  <c r="AC319" i="1"/>
  <c r="AE319" i="1" s="1"/>
  <c r="AC277" i="1"/>
  <c r="AE277" i="1" s="1"/>
  <c r="L57" i="71"/>
  <c r="P4" i="1"/>
  <c r="Q14" i="1"/>
  <c r="Q127" i="1"/>
  <c r="Q21" i="1"/>
  <c r="L19" i="71"/>
  <c r="L51" i="71"/>
  <c r="G55" i="139"/>
  <c r="AC10" i="1"/>
  <c r="AE10" i="1" s="1"/>
  <c r="AD7" i="1"/>
  <c r="AF7" i="1" s="1"/>
  <c r="G53" i="139"/>
  <c r="G48" i="139"/>
  <c r="AC12" i="1"/>
  <c r="AE12" i="1" s="1"/>
  <c r="G29" i="139"/>
  <c r="V11" i="1"/>
  <c r="L53" i="71"/>
  <c r="L35" i="71"/>
  <c r="L11" i="71"/>
  <c r="L2" i="139"/>
  <c r="L23" i="71"/>
  <c r="G31" i="139"/>
  <c r="G10" i="139"/>
  <c r="G22" i="139"/>
  <c r="G15" i="139"/>
  <c r="G44" i="139"/>
  <c r="BF4" i="1"/>
  <c r="L49" i="71"/>
  <c r="L29" i="71"/>
  <c r="L38" i="71"/>
  <c r="L7" i="71"/>
  <c r="W9" i="1"/>
  <c r="AD9" i="1" s="1"/>
  <c r="L12" i="71"/>
  <c r="L27" i="71"/>
  <c r="W15" i="1"/>
  <c r="L24" i="71"/>
  <c r="L22" i="71"/>
  <c r="L54" i="71"/>
  <c r="L60" i="71"/>
  <c r="BB12" i="1"/>
  <c r="O32" i="139"/>
  <c r="L59" i="71"/>
  <c r="L17" i="71"/>
  <c r="L58" i="71"/>
  <c r="L55" i="71"/>
  <c r="L52" i="71"/>
  <c r="L48" i="71"/>
  <c r="L41" i="71"/>
  <c r="L36" i="71"/>
  <c r="V6" i="1"/>
  <c r="AC6" i="1" s="1"/>
  <c r="L20" i="71"/>
  <c r="W18" i="1"/>
  <c r="L18" i="71"/>
  <c r="L10" i="71"/>
  <c r="L8" i="71"/>
  <c r="L43" i="71"/>
  <c r="BB10" i="1"/>
  <c r="L16" i="71"/>
  <c r="L32" i="71"/>
  <c r="L34" i="71"/>
  <c r="L45" i="71"/>
  <c r="L28" i="71"/>
  <c r="L14" i="71"/>
  <c r="L25" i="71"/>
  <c r="L47" i="71"/>
  <c r="L37" i="71"/>
  <c r="L6" i="71"/>
  <c r="L39" i="71"/>
  <c r="L30" i="71"/>
  <c r="V8" i="1"/>
  <c r="AC8" i="1" s="1"/>
  <c r="L46" i="71"/>
  <c r="L26" i="71"/>
  <c r="L40" i="71"/>
  <c r="L5" i="71"/>
  <c r="N15" i="139"/>
  <c r="Q15" i="139" s="1"/>
  <c r="N22" i="139"/>
  <c r="N60" i="139"/>
  <c r="N44" i="139"/>
  <c r="N31" i="139"/>
  <c r="Q31" i="139" s="1"/>
  <c r="N7" i="139"/>
  <c r="Q7" i="139" s="1"/>
  <c r="N10" i="139"/>
  <c r="Q10" i="139" s="1"/>
  <c r="N33" i="139"/>
  <c r="Q33" i="139" s="1"/>
  <c r="N13" i="139"/>
  <c r="N53" i="139"/>
  <c r="N48" i="139"/>
  <c r="L15" i="71"/>
  <c r="L42" i="71"/>
  <c r="BC7" i="1"/>
  <c r="V16" i="1"/>
  <c r="V7" i="1"/>
  <c r="AC7" i="1" s="1"/>
  <c r="L31" i="71"/>
  <c r="L44" i="71"/>
  <c r="W17" i="1"/>
  <c r="W13" i="1"/>
  <c r="V14" i="1"/>
  <c r="L21" i="71"/>
  <c r="W8" i="1"/>
  <c r="AD8" i="1" s="1"/>
  <c r="L56" i="71"/>
  <c r="V15" i="1"/>
  <c r="W12" i="1"/>
  <c r="K3" i="71"/>
  <c r="W10" i="1"/>
  <c r="AD10" i="1" s="1"/>
  <c r="L33" i="71"/>
  <c r="J3" i="71"/>
  <c r="W14" i="1"/>
  <c r="L13" i="71"/>
  <c r="V13" i="1"/>
  <c r="BC6" i="1"/>
  <c r="BC11" i="1"/>
  <c r="BB9" i="1"/>
  <c r="X336" i="1" l="1"/>
  <c r="BD336" i="1" s="1"/>
  <c r="X51" i="1"/>
  <c r="BD51" i="1" s="1"/>
  <c r="X200" i="1"/>
  <c r="BD200" i="1" s="1"/>
  <c r="X116" i="1"/>
  <c r="BD116" i="1" s="1"/>
  <c r="X216" i="1"/>
  <c r="BD216" i="1" s="1"/>
  <c r="X28" i="1"/>
  <c r="BD28" i="1" s="1"/>
  <c r="AG293" i="1"/>
  <c r="AB293" i="1" s="1"/>
  <c r="BB176" i="1"/>
  <c r="BB327" i="1"/>
  <c r="BC82" i="1"/>
  <c r="BB164" i="1"/>
  <c r="AC112" i="1"/>
  <c r="AE112" i="1" s="1"/>
  <c r="BB328" i="1"/>
  <c r="BB52" i="1"/>
  <c r="AC236" i="1"/>
  <c r="AE236" i="1" s="1"/>
  <c r="AC169" i="1"/>
  <c r="AE169" i="1" s="1"/>
  <c r="BC89" i="1"/>
  <c r="BC188" i="1"/>
  <c r="AG319" i="1"/>
  <c r="AB319" i="1" s="1"/>
  <c r="AD235" i="1"/>
  <c r="AF235" i="1" s="1"/>
  <c r="AG367" i="1"/>
  <c r="AB367" i="1" s="1"/>
  <c r="AG316" i="1"/>
  <c r="AB316" i="1" s="1"/>
  <c r="H44" i="139"/>
  <c r="AD134" i="1"/>
  <c r="AF134" i="1" s="1"/>
  <c r="AD68" i="1"/>
  <c r="AF68" i="1" s="1"/>
  <c r="AD200" i="1"/>
  <c r="AF200" i="1" s="1"/>
  <c r="AD352" i="1"/>
  <c r="AF352" i="1" s="1"/>
  <c r="BB211" i="1"/>
  <c r="AD135" i="1"/>
  <c r="AF135" i="1" s="1"/>
  <c r="BC237" i="1"/>
  <c r="X74" i="1"/>
  <c r="BD74" i="1" s="1"/>
  <c r="AC94" i="1"/>
  <c r="AE94" i="1" s="1"/>
  <c r="AG94" i="1" s="1"/>
  <c r="AB94" i="1" s="1"/>
  <c r="AD371" i="1"/>
  <c r="AF371" i="1" s="1"/>
  <c r="AC270" i="1"/>
  <c r="AE270" i="1" s="1"/>
  <c r="BC58" i="1"/>
  <c r="BC268" i="1"/>
  <c r="BB217" i="1"/>
  <c r="BB351" i="1"/>
  <c r="AD43" i="1"/>
  <c r="AF43" i="1" s="1"/>
  <c r="BB174" i="1"/>
  <c r="H55" i="139"/>
  <c r="J55" i="139" s="1"/>
  <c r="K55" i="139" s="1"/>
  <c r="AH21" i="1" s="1"/>
  <c r="AC143" i="1"/>
  <c r="AE143" i="1" s="1"/>
  <c r="BC281" i="1"/>
  <c r="AD33" i="1"/>
  <c r="AF33" i="1" s="1"/>
  <c r="AC33" i="1"/>
  <c r="AE33" i="1" s="1"/>
  <c r="BC87" i="1"/>
  <c r="BC215" i="1"/>
  <c r="BC50" i="1"/>
  <c r="X215" i="1"/>
  <c r="BD215" i="1" s="1"/>
  <c r="AC88" i="1"/>
  <c r="AE88" i="1" s="1"/>
  <c r="BC105" i="1"/>
  <c r="AC165" i="1"/>
  <c r="AE165" i="1" s="1"/>
  <c r="BB97" i="1"/>
  <c r="BC107" i="1"/>
  <c r="BB196" i="1"/>
  <c r="AD166" i="1"/>
  <c r="AF166" i="1" s="1"/>
  <c r="AC337" i="1"/>
  <c r="AE337" i="1" s="1"/>
  <c r="AD30" i="1"/>
  <c r="AF30" i="1" s="1"/>
  <c r="BC301" i="1"/>
  <c r="N58" i="139"/>
  <c r="AD268" i="1"/>
  <c r="AF268" i="1" s="1"/>
  <c r="AD237" i="1"/>
  <c r="AF237" i="1" s="1"/>
  <c r="AD107" i="1"/>
  <c r="AF107" i="1" s="1"/>
  <c r="BC230" i="1"/>
  <c r="BB285" i="1"/>
  <c r="AD121" i="1"/>
  <c r="AF121" i="1" s="1"/>
  <c r="BC332" i="1"/>
  <c r="AC232" i="1"/>
  <c r="AE232" i="1" s="1"/>
  <c r="AD359" i="1"/>
  <c r="AF359" i="1" s="1"/>
  <c r="X369" i="1"/>
  <c r="BD369" i="1" s="1"/>
  <c r="AC163" i="1"/>
  <c r="AE163" i="1" s="1"/>
  <c r="BB22" i="1"/>
  <c r="BC151" i="1"/>
  <c r="BC369" i="1"/>
  <c r="AC81" i="1"/>
  <c r="AE81" i="1" s="1"/>
  <c r="AD230" i="1"/>
  <c r="AF230" i="1" s="1"/>
  <c r="BC226" i="1"/>
  <c r="AC285" i="1"/>
  <c r="AE285" i="1" s="1"/>
  <c r="AD23" i="1"/>
  <c r="AF23" i="1" s="1"/>
  <c r="O58" i="139" s="1"/>
  <c r="BC121" i="1"/>
  <c r="AD72" i="1"/>
  <c r="AF72" i="1" s="1"/>
  <c r="BC199" i="1"/>
  <c r="BB172" i="1"/>
  <c r="BB369" i="1"/>
  <c r="BC352" i="1"/>
  <c r="BB81" i="1"/>
  <c r="AD87" i="1"/>
  <c r="AF87" i="1" s="1"/>
  <c r="BC23" i="1"/>
  <c r="AC196" i="1"/>
  <c r="AE196" i="1" s="1"/>
  <c r="BB384" i="1"/>
  <c r="AD301" i="1"/>
  <c r="AF301" i="1" s="1"/>
  <c r="AD50" i="1"/>
  <c r="AF50" i="1" s="1"/>
  <c r="AD332" i="1"/>
  <c r="AF332" i="1" s="1"/>
  <c r="AG21" i="1"/>
  <c r="AB21" i="1" s="1"/>
  <c r="BC371" i="1"/>
  <c r="BB270" i="1"/>
  <c r="BB163" i="1"/>
  <c r="BB74" i="1"/>
  <c r="BC33" i="1"/>
  <c r="BB337" i="1"/>
  <c r="AD369" i="1"/>
  <c r="AF369" i="1" s="1"/>
  <c r="BB33" i="1"/>
  <c r="BB204" i="1"/>
  <c r="AC217" i="1"/>
  <c r="AE217" i="1" s="1"/>
  <c r="AD226" i="1"/>
  <c r="AF226" i="1" s="1"/>
  <c r="AD215" i="1"/>
  <c r="AF215" i="1" s="1"/>
  <c r="BC200" i="1"/>
  <c r="BC43" i="1"/>
  <c r="BC166" i="1"/>
  <c r="BC72" i="1"/>
  <c r="AC174" i="1"/>
  <c r="AE174" i="1" s="1"/>
  <c r="AD199" i="1"/>
  <c r="AF199" i="1" s="1"/>
  <c r="BC135" i="1"/>
  <c r="BB109" i="1"/>
  <c r="BB240" i="1"/>
  <c r="X217" i="1"/>
  <c r="BD217" i="1" s="1"/>
  <c r="BB88" i="1"/>
  <c r="AC211" i="1"/>
  <c r="AE211" i="1" s="1"/>
  <c r="AG211" i="1" s="1"/>
  <c r="AB211" i="1" s="1"/>
  <c r="AD324" i="1"/>
  <c r="AF324" i="1" s="1"/>
  <c r="AG324" i="1" s="1"/>
  <c r="AB324" i="1" s="1"/>
  <c r="X201" i="1"/>
  <c r="BD201" i="1" s="1"/>
  <c r="X19" i="1"/>
  <c r="BD19" i="1" s="1"/>
  <c r="AC41" i="1"/>
  <c r="AE41" i="1" s="1"/>
  <c r="AG41" i="1" s="1"/>
  <c r="AB41" i="1" s="1"/>
  <c r="AD112" i="1"/>
  <c r="AF112" i="1" s="1"/>
  <c r="BC68" i="1"/>
  <c r="BB284" i="1"/>
  <c r="BB342" i="1"/>
  <c r="BB178" i="1"/>
  <c r="AC345" i="1"/>
  <c r="AE345" i="1" s="1"/>
  <c r="BB120" i="1"/>
  <c r="AD217" i="1"/>
  <c r="AF217" i="1" s="1"/>
  <c r="AC240" i="1"/>
  <c r="AE240" i="1" s="1"/>
  <c r="BC310" i="1"/>
  <c r="BB175" i="1"/>
  <c r="AD379" i="1"/>
  <c r="AF379" i="1" s="1"/>
  <c r="AC360" i="1"/>
  <c r="AE360" i="1" s="1"/>
  <c r="BC365" i="1"/>
  <c r="AD168" i="1"/>
  <c r="AF168" i="1" s="1"/>
  <c r="BB287" i="1"/>
  <c r="X363" i="1"/>
  <c r="BD363" i="1" s="1"/>
  <c r="X199" i="1"/>
  <c r="BD199" i="1" s="1"/>
  <c r="X151" i="1"/>
  <c r="BD151" i="1" s="1"/>
  <c r="X392" i="1"/>
  <c r="BD392" i="1" s="1"/>
  <c r="X384" i="1"/>
  <c r="BD384" i="1" s="1"/>
  <c r="AD116" i="1"/>
  <c r="AF116" i="1" s="1"/>
  <c r="AC241" i="1"/>
  <c r="AE241" i="1" s="1"/>
  <c r="AD169" i="1"/>
  <c r="AF169" i="1" s="1"/>
  <c r="X33" i="1"/>
  <c r="BD33" i="1" s="1"/>
  <c r="BB360" i="1"/>
  <c r="BB313" i="1"/>
  <c r="AC287" i="1"/>
  <c r="AE287" i="1" s="1"/>
  <c r="X68" i="1"/>
  <c r="BD68" i="1" s="1"/>
  <c r="BC63" i="1"/>
  <c r="AD281" i="1"/>
  <c r="AF281" i="1" s="1"/>
  <c r="AC342" i="1"/>
  <c r="AE342" i="1" s="1"/>
  <c r="AC178" i="1"/>
  <c r="AE178" i="1" s="1"/>
  <c r="BB345" i="1"/>
  <c r="AC120" i="1"/>
  <c r="AE120" i="1" s="1"/>
  <c r="BC217" i="1"/>
  <c r="AD58" i="1"/>
  <c r="AF58" i="1" s="1"/>
  <c r="AD310" i="1"/>
  <c r="AF310" i="1" s="1"/>
  <c r="AG310" i="1" s="1"/>
  <c r="AB310" i="1" s="1"/>
  <c r="BC30" i="1"/>
  <c r="AC351" i="1"/>
  <c r="AE351" i="1" s="1"/>
  <c r="BC379" i="1"/>
  <c r="BB94" i="1"/>
  <c r="AD105" i="1"/>
  <c r="AF105" i="1" s="1"/>
  <c r="AD365" i="1"/>
  <c r="AF365" i="1" s="1"/>
  <c r="BC168" i="1"/>
  <c r="AG261" i="1"/>
  <c r="AB261" i="1" s="1"/>
  <c r="AC146" i="1"/>
  <c r="AE146" i="1" s="1"/>
  <c r="X359" i="1"/>
  <c r="BD359" i="1" s="1"/>
  <c r="X166" i="1"/>
  <c r="BD166" i="1" s="1"/>
  <c r="X259" i="1"/>
  <c r="BD259" i="1" s="1"/>
  <c r="BC234" i="1"/>
  <c r="AC303" i="1"/>
  <c r="AE303" i="1" s="1"/>
  <c r="BC131" i="1"/>
  <c r="X43" i="1"/>
  <c r="BD43" i="1" s="1"/>
  <c r="BB199" i="1"/>
  <c r="AD90" i="1"/>
  <c r="AF90" i="1" s="1"/>
  <c r="AD342" i="1"/>
  <c r="AF342" i="1" s="1"/>
  <c r="BB335" i="1"/>
  <c r="AC347" i="1"/>
  <c r="AE347" i="1" s="1"/>
  <c r="AD249" i="1"/>
  <c r="AF249" i="1" s="1"/>
  <c r="BB46" i="1"/>
  <c r="AC64" i="1"/>
  <c r="AE64" i="1" s="1"/>
  <c r="X312" i="1"/>
  <c r="BD312" i="1" s="1"/>
  <c r="X358" i="1"/>
  <c r="BD358" i="1" s="1"/>
  <c r="AD368" i="1"/>
  <c r="AF368" i="1" s="1"/>
  <c r="BB236" i="1"/>
  <c r="AD297" i="1"/>
  <c r="AF297" i="1" s="1"/>
  <c r="BC90" i="1"/>
  <c r="AC335" i="1"/>
  <c r="AE335" i="1" s="1"/>
  <c r="BB347" i="1"/>
  <c r="BB64" i="1"/>
  <c r="AC260" i="1"/>
  <c r="AE260" i="1" s="1"/>
  <c r="AC267" i="1"/>
  <c r="AE267" i="1" s="1"/>
  <c r="AC176" i="1"/>
  <c r="AE176" i="1" s="1"/>
  <c r="BB378" i="1"/>
  <c r="X22" i="1"/>
  <c r="BD22" i="1" s="1"/>
  <c r="AD188" i="1"/>
  <c r="AF188" i="1" s="1"/>
  <c r="BB169" i="1"/>
  <c r="AC180" i="1"/>
  <c r="AE180" i="1" s="1"/>
  <c r="AC164" i="1"/>
  <c r="AE164" i="1" s="1"/>
  <c r="BC93" i="1"/>
  <c r="BB112" i="1"/>
  <c r="AD89" i="1"/>
  <c r="AF89" i="1" s="1"/>
  <c r="AG89" i="1" s="1"/>
  <c r="AB89" i="1" s="1"/>
  <c r="AC259" i="1"/>
  <c r="AE259" i="1" s="1"/>
  <c r="BB267" i="1"/>
  <c r="BB63" i="1"/>
  <c r="BB288" i="1"/>
  <c r="BC22" i="1"/>
  <c r="AD93" i="1"/>
  <c r="AF93" i="1" s="1"/>
  <c r="X112" i="1"/>
  <c r="BD112" i="1" s="1"/>
  <c r="BB379" i="1"/>
  <c r="BB166" i="1"/>
  <c r="BB86" i="1"/>
  <c r="BB173" i="1"/>
  <c r="X376" i="1"/>
  <c r="BD376" i="1" s="1"/>
  <c r="X185" i="1"/>
  <c r="BD185" i="1" s="1"/>
  <c r="X227" i="1"/>
  <c r="BD227" i="1" s="1"/>
  <c r="X29" i="1"/>
  <c r="BD29" i="1" s="1"/>
  <c r="BC16" i="1"/>
  <c r="BC385" i="1"/>
  <c r="BB352" i="1"/>
  <c r="BB221" i="1"/>
  <c r="BB299" i="1"/>
  <c r="BB93" i="1"/>
  <c r="AD22" i="1"/>
  <c r="AF22" i="1" s="1"/>
  <c r="BC129" i="1"/>
  <c r="X379" i="1"/>
  <c r="BD379" i="1" s="1"/>
  <c r="AC86" i="1"/>
  <c r="AE86" i="1" s="1"/>
  <c r="AC173" i="1"/>
  <c r="AE173" i="1" s="1"/>
  <c r="AD16" i="1"/>
  <c r="AF16" i="1" s="1"/>
  <c r="AD208" i="1"/>
  <c r="AF208" i="1" s="1"/>
  <c r="BB364" i="1"/>
  <c r="X128" i="1"/>
  <c r="BD128" i="1" s="1"/>
  <c r="X352" i="1"/>
  <c r="BD352" i="1" s="1"/>
  <c r="H33" i="139"/>
  <c r="AC221" i="1"/>
  <c r="AE221" i="1" s="1"/>
  <c r="BC122" i="1"/>
  <c r="AD302" i="1"/>
  <c r="AF302" i="1" s="1"/>
  <c r="BC221" i="1"/>
  <c r="AC239" i="1"/>
  <c r="AE239" i="1" s="1"/>
  <c r="BC366" i="1"/>
  <c r="AC93" i="1"/>
  <c r="AE93" i="1" s="1"/>
  <c r="BC117" i="1"/>
  <c r="BC238" i="1"/>
  <c r="AD129" i="1"/>
  <c r="AF129" i="1" s="1"/>
  <c r="BB69" i="1"/>
  <c r="BC318" i="1"/>
  <c r="X38" i="1"/>
  <c r="BD38" i="1" s="1"/>
  <c r="X127" i="1"/>
  <c r="BD127" i="1" s="1"/>
  <c r="X90" i="1"/>
  <c r="BD90" i="1" s="1"/>
  <c r="BB303" i="1"/>
  <c r="AC254" i="1"/>
  <c r="AE254" i="1" s="1"/>
  <c r="AG254" i="1" s="1"/>
  <c r="AB254" i="1" s="1"/>
  <c r="BB43" i="1"/>
  <c r="X342" i="1"/>
  <c r="BD342" i="1" s="1"/>
  <c r="AD122" i="1"/>
  <c r="AF122" i="1" s="1"/>
  <c r="AD221" i="1"/>
  <c r="AF221" i="1" s="1"/>
  <c r="BC342" i="1"/>
  <c r="AD366" i="1"/>
  <c r="AF366" i="1" s="1"/>
  <c r="X93" i="1"/>
  <c r="BD93" i="1" s="1"/>
  <c r="AD117" i="1"/>
  <c r="AF117" i="1" s="1"/>
  <c r="AD238" i="1"/>
  <c r="AF238" i="1" s="1"/>
  <c r="BB185" i="1"/>
  <c r="BC38" i="1"/>
  <c r="AC69" i="1"/>
  <c r="AE69" i="1" s="1"/>
  <c r="AD318" i="1"/>
  <c r="AF318" i="1" s="1"/>
  <c r="AG318" i="1" s="1"/>
  <c r="AB318" i="1" s="1"/>
  <c r="AC18" i="1"/>
  <c r="AE18" i="1" s="1"/>
  <c r="BC171" i="1"/>
  <c r="BC338" i="1"/>
  <c r="BC240" i="1"/>
  <c r="AC228" i="1"/>
  <c r="AE228" i="1" s="1"/>
  <c r="AG228" i="1" s="1"/>
  <c r="AB228" i="1" s="1"/>
  <c r="AD323" i="1"/>
  <c r="AF323" i="1" s="1"/>
  <c r="X103" i="1"/>
  <c r="BD103" i="1" s="1"/>
  <c r="BB387" i="1"/>
  <c r="BB255" i="1"/>
  <c r="BB228" i="1"/>
  <c r="BB339" i="1"/>
  <c r="BB161" i="1"/>
  <c r="BB78" i="1"/>
  <c r="AC271" i="1"/>
  <c r="AE271" i="1" s="1"/>
  <c r="AG271" i="1" s="1"/>
  <c r="AB271" i="1" s="1"/>
  <c r="BB243" i="1"/>
  <c r="X226" i="1"/>
  <c r="BD226" i="1" s="1"/>
  <c r="AC255" i="1"/>
  <c r="AE255" i="1" s="1"/>
  <c r="AG255" i="1" s="1"/>
  <c r="AB255" i="1" s="1"/>
  <c r="BB320" i="1"/>
  <c r="BB207" i="1"/>
  <c r="AC339" i="1"/>
  <c r="AE339" i="1" s="1"/>
  <c r="AC161" i="1"/>
  <c r="AE161" i="1" s="1"/>
  <c r="AC78" i="1"/>
  <c r="AE78" i="1" s="1"/>
  <c r="BB271" i="1"/>
  <c r="AC243" i="1"/>
  <c r="AE243" i="1" s="1"/>
  <c r="AC306" i="1"/>
  <c r="AE306" i="1" s="1"/>
  <c r="BB302" i="1"/>
  <c r="X255" i="1"/>
  <c r="BD255" i="1" s="1"/>
  <c r="BB238" i="1"/>
  <c r="BB124" i="1"/>
  <c r="BB84" i="1"/>
  <c r="AC321" i="1"/>
  <c r="AE321" i="1" s="1"/>
  <c r="BB237" i="1"/>
  <c r="AC289" i="1"/>
  <c r="AE289" i="1" s="1"/>
  <c r="AC75" i="1"/>
  <c r="AE75" i="1" s="1"/>
  <c r="AG75" i="1" s="1"/>
  <c r="AB75" i="1" s="1"/>
  <c r="BB58" i="1"/>
  <c r="BB306" i="1"/>
  <c r="BB234" i="1"/>
  <c r="BB151" i="1"/>
  <c r="BB45" i="1"/>
  <c r="AC302" i="1"/>
  <c r="AE302" i="1" s="1"/>
  <c r="AC27" i="1"/>
  <c r="AE27" i="1" s="1"/>
  <c r="AC87" i="1"/>
  <c r="AE87" i="1" s="1"/>
  <c r="AC238" i="1"/>
  <c r="AE238" i="1" s="1"/>
  <c r="AC124" i="1"/>
  <c r="AE124" i="1" s="1"/>
  <c r="AG124" i="1" s="1"/>
  <c r="AB124" i="1" s="1"/>
  <c r="BB189" i="1"/>
  <c r="AC84" i="1"/>
  <c r="AE84" i="1" s="1"/>
  <c r="BB321" i="1"/>
  <c r="AC210" i="1"/>
  <c r="AE210" i="1" s="1"/>
  <c r="AG210" i="1" s="1"/>
  <c r="AB210" i="1" s="1"/>
  <c r="AC237" i="1"/>
  <c r="AE237" i="1" s="1"/>
  <c r="BB289" i="1"/>
  <c r="BB75" i="1"/>
  <c r="AC58" i="1"/>
  <c r="AE58" i="1" s="1"/>
  <c r="AG58" i="1" s="1"/>
  <c r="AB58" i="1" s="1"/>
  <c r="X45" i="1"/>
  <c r="BD45" i="1" s="1"/>
  <c r="BB18" i="1"/>
  <c r="BB194" i="1"/>
  <c r="AC385" i="1"/>
  <c r="AE385" i="1" s="1"/>
  <c r="AC45" i="1"/>
  <c r="AE45" i="1" s="1"/>
  <c r="AG45" i="1" s="1"/>
  <c r="AB45" i="1" s="1"/>
  <c r="X302" i="1"/>
  <c r="BD302" i="1" s="1"/>
  <c r="BB27" i="1"/>
  <c r="BB87" i="1"/>
  <c r="BB95" i="1"/>
  <c r="X238" i="1"/>
  <c r="BD238" i="1" s="1"/>
  <c r="BB158" i="1"/>
  <c r="AC108" i="1"/>
  <c r="AE108" i="1" s="1"/>
  <c r="BB380" i="1"/>
  <c r="AC119" i="1"/>
  <c r="AE119" i="1" s="1"/>
  <c r="BB210" i="1"/>
  <c r="BB140" i="1"/>
  <c r="AC82" i="1"/>
  <c r="AE82" i="1" s="1"/>
  <c r="X58" i="1"/>
  <c r="BD58" i="1" s="1"/>
  <c r="AC72" i="1"/>
  <c r="AE72" i="1" s="1"/>
  <c r="AC194" i="1"/>
  <c r="AE194" i="1" s="1"/>
  <c r="AG194" i="1" s="1"/>
  <c r="AB194" i="1" s="1"/>
  <c r="BB208" i="1"/>
  <c r="X87" i="1"/>
  <c r="BD87" i="1" s="1"/>
  <c r="AC95" i="1"/>
  <c r="AE95" i="1" s="1"/>
  <c r="BB295" i="1"/>
  <c r="BB276" i="1"/>
  <c r="AC158" i="1"/>
  <c r="AE158" i="1" s="1"/>
  <c r="BB278" i="1"/>
  <c r="BB108" i="1"/>
  <c r="AC380" i="1"/>
  <c r="AE380" i="1" s="1"/>
  <c r="BB119" i="1"/>
  <c r="BB377" i="1"/>
  <c r="AC140" i="1"/>
  <c r="AE140" i="1" s="1"/>
  <c r="BB82" i="1"/>
  <c r="BB249" i="1"/>
  <c r="BB136" i="1"/>
  <c r="BB272" i="1"/>
  <c r="X233" i="1"/>
  <c r="BD233" i="1" s="1"/>
  <c r="AC208" i="1"/>
  <c r="AE208" i="1" s="1"/>
  <c r="AC276" i="1"/>
  <c r="AE276" i="1" s="1"/>
  <c r="AC278" i="1"/>
  <c r="AE278" i="1" s="1"/>
  <c r="AG278" i="1" s="1"/>
  <c r="AB278" i="1" s="1"/>
  <c r="BB146" i="1"/>
  <c r="BB110" i="1"/>
  <c r="AC249" i="1"/>
  <c r="AE249" i="1" s="1"/>
  <c r="AC136" i="1"/>
  <c r="AE136" i="1" s="1"/>
  <c r="AC272" i="1"/>
  <c r="AE272" i="1" s="1"/>
  <c r="AG147" i="1"/>
  <c r="AB147" i="1" s="1"/>
  <c r="AD96" i="1"/>
  <c r="AF96" i="1" s="1"/>
  <c r="BC344" i="1"/>
  <c r="BC348" i="1"/>
  <c r="BC265" i="1"/>
  <c r="AD327" i="1"/>
  <c r="AF327" i="1" s="1"/>
  <c r="BC198" i="1"/>
  <c r="BC386" i="1"/>
  <c r="AD171" i="1"/>
  <c r="AF171" i="1" s="1"/>
  <c r="BC323" i="1"/>
  <c r="BC314" i="1"/>
  <c r="AD240" i="1"/>
  <c r="AF240" i="1" s="1"/>
  <c r="AD250" i="1"/>
  <c r="AF250" i="1" s="1"/>
  <c r="AD348" i="1"/>
  <c r="AF348" i="1" s="1"/>
  <c r="AD198" i="1"/>
  <c r="AF198" i="1" s="1"/>
  <c r="AD386" i="1"/>
  <c r="AF386" i="1" s="1"/>
  <c r="BC279" i="1"/>
  <c r="X270" i="1"/>
  <c r="BD270" i="1" s="1"/>
  <c r="BC223" i="1"/>
  <c r="BC245" i="1"/>
  <c r="X239" i="1"/>
  <c r="BD239" i="1" s="1"/>
  <c r="X240" i="1"/>
  <c r="BD240" i="1" s="1"/>
  <c r="BC290" i="1"/>
  <c r="AD314" i="1"/>
  <c r="AF314" i="1" s="1"/>
  <c r="BC288" i="1"/>
  <c r="AD55" i="1"/>
  <c r="AF55" i="1" s="1"/>
  <c r="BC250" i="1"/>
  <c r="X306" i="1"/>
  <c r="BD306" i="1" s="1"/>
  <c r="X290" i="1"/>
  <c r="BD290" i="1" s="1"/>
  <c r="X334" i="1"/>
  <c r="BD334" i="1" s="1"/>
  <c r="X171" i="1"/>
  <c r="BD171" i="1" s="1"/>
  <c r="AD286" i="1"/>
  <c r="AF286" i="1" s="1"/>
  <c r="BC77" i="1"/>
  <c r="AD279" i="1"/>
  <c r="AF279" i="1" s="1"/>
  <c r="AG279" i="1" s="1"/>
  <c r="AB279" i="1" s="1"/>
  <c r="BC270" i="1"/>
  <c r="AD223" i="1"/>
  <c r="AF223" i="1" s="1"/>
  <c r="AD245" i="1"/>
  <c r="AF245" i="1" s="1"/>
  <c r="BC137" i="1"/>
  <c r="AD290" i="1"/>
  <c r="AF290" i="1" s="1"/>
  <c r="BC27" i="1"/>
  <c r="X250" i="1"/>
  <c r="BD250" i="1" s="1"/>
  <c r="AD91" i="1"/>
  <c r="AF91" i="1" s="1"/>
  <c r="BC55" i="1"/>
  <c r="BC294" i="1"/>
  <c r="BC357" i="1"/>
  <c r="BC109" i="1"/>
  <c r="BC239" i="1"/>
  <c r="AD56" i="1"/>
  <c r="AF56" i="1" s="1"/>
  <c r="AD77" i="1"/>
  <c r="AF77" i="1" s="1"/>
  <c r="AD270" i="1"/>
  <c r="AF270" i="1" s="1"/>
  <c r="AD137" i="1"/>
  <c r="AF137" i="1" s="1"/>
  <c r="BC220" i="1"/>
  <c r="X245" i="1"/>
  <c r="BD245" i="1" s="1"/>
  <c r="AD27" i="1"/>
  <c r="AF27" i="1" s="1"/>
  <c r="BC91" i="1"/>
  <c r="AD294" i="1"/>
  <c r="AF294" i="1" s="1"/>
  <c r="X35" i="1"/>
  <c r="BD35" i="1" s="1"/>
  <c r="AD109" i="1"/>
  <c r="AF109" i="1" s="1"/>
  <c r="AD239" i="1"/>
  <c r="AF239" i="1" s="1"/>
  <c r="BC56" i="1"/>
  <c r="BC35" i="1"/>
  <c r="AD220" i="1"/>
  <c r="AF220" i="1" s="1"/>
  <c r="X31" i="1"/>
  <c r="BD31" i="1" s="1"/>
  <c r="X175" i="1"/>
  <c r="BD175" i="1" s="1"/>
  <c r="BC202" i="1"/>
  <c r="BC275" i="1"/>
  <c r="BC37" i="1"/>
  <c r="BC267" i="1"/>
  <c r="X27" i="1"/>
  <c r="BD27" i="1" s="1"/>
  <c r="BC306" i="1"/>
  <c r="BC341" i="1"/>
  <c r="AD170" i="1"/>
  <c r="AF170" i="1" s="1"/>
  <c r="BC80" i="1"/>
  <c r="AD202" i="1"/>
  <c r="AF202" i="1" s="1"/>
  <c r="AG202" i="1" s="1"/>
  <c r="AB202" i="1" s="1"/>
  <c r="AD275" i="1"/>
  <c r="AF275" i="1" s="1"/>
  <c r="AD267" i="1"/>
  <c r="AF267" i="1" s="1"/>
  <c r="AD306" i="1"/>
  <c r="AF306" i="1" s="1"/>
  <c r="X282" i="1"/>
  <c r="BD282" i="1" s="1"/>
  <c r="AD341" i="1"/>
  <c r="AF341" i="1" s="1"/>
  <c r="AG341" i="1" s="1"/>
  <c r="AB341" i="1" s="1"/>
  <c r="BC170" i="1"/>
  <c r="AD80" i="1"/>
  <c r="AF80" i="1" s="1"/>
  <c r="AD338" i="1"/>
  <c r="AF338" i="1" s="1"/>
  <c r="AG373" i="1"/>
  <c r="AB373" i="1" s="1"/>
  <c r="BB103" i="1"/>
  <c r="BC69" i="1"/>
  <c r="AD374" i="1"/>
  <c r="AF374" i="1" s="1"/>
  <c r="AG374" i="1" s="1"/>
  <c r="AB374" i="1" s="1"/>
  <c r="AC282" i="1"/>
  <c r="AE282" i="1" s="1"/>
  <c r="AG282" i="1" s="1"/>
  <c r="AB282" i="1" s="1"/>
  <c r="H15" i="139"/>
  <c r="I15" i="139" s="1"/>
  <c r="BB213" i="1"/>
  <c r="BB309" i="1"/>
  <c r="AG292" i="1"/>
  <c r="AB292" i="1" s="1"/>
  <c r="AD191" i="1"/>
  <c r="AF191" i="1" s="1"/>
  <c r="AD177" i="1"/>
  <c r="AF177" i="1" s="1"/>
  <c r="BC219" i="1"/>
  <c r="BC177" i="1"/>
  <c r="AD173" i="1"/>
  <c r="AF173" i="1" s="1"/>
  <c r="AD303" i="1"/>
  <c r="AF303" i="1" s="1"/>
  <c r="AG303" i="1" s="1"/>
  <c r="AB303" i="1" s="1"/>
  <c r="BC111" i="1"/>
  <c r="BC355" i="1"/>
  <c r="BC361" i="1"/>
  <c r="AD174" i="1"/>
  <c r="AF174" i="1" s="1"/>
  <c r="BC286" i="1"/>
  <c r="AD265" i="1"/>
  <c r="AF265" i="1" s="1"/>
  <c r="BC362" i="1"/>
  <c r="BC96" i="1"/>
  <c r="BC374" i="1"/>
  <c r="AD157" i="1"/>
  <c r="AF157" i="1" s="1"/>
  <c r="AD159" i="1"/>
  <c r="AF159" i="1" s="1"/>
  <c r="X267" i="1"/>
  <c r="BD267" i="1" s="1"/>
  <c r="X303" i="1"/>
  <c r="BD303" i="1" s="1"/>
  <c r="AD183" i="1"/>
  <c r="AF183" i="1" s="1"/>
  <c r="AD37" i="1"/>
  <c r="AF37" i="1" s="1"/>
  <c r="AD146" i="1"/>
  <c r="AF146" i="1" s="1"/>
  <c r="BC327" i="1"/>
  <c r="X295" i="1"/>
  <c r="BD295" i="1" s="1"/>
  <c r="AD118" i="1"/>
  <c r="AF118" i="1" s="1"/>
  <c r="BC173" i="1"/>
  <c r="BC212" i="1"/>
  <c r="AD234" i="1"/>
  <c r="AF234" i="1" s="1"/>
  <c r="BC276" i="1"/>
  <c r="AD355" i="1"/>
  <c r="AF355" i="1" s="1"/>
  <c r="BC160" i="1"/>
  <c r="BC303" i="1"/>
  <c r="BC205" i="1"/>
  <c r="BC336" i="1"/>
  <c r="AD264" i="1"/>
  <c r="AF264" i="1" s="1"/>
  <c r="AD63" i="1"/>
  <c r="AF63" i="1" s="1"/>
  <c r="X178" i="1"/>
  <c r="BD178" i="1" s="1"/>
  <c r="X198" i="1"/>
  <c r="BD198" i="1" s="1"/>
  <c r="BB358" i="1"/>
  <c r="BC120" i="1"/>
  <c r="AD351" i="1"/>
  <c r="AF351" i="1" s="1"/>
  <c r="AD313" i="1"/>
  <c r="AF313" i="1" s="1"/>
  <c r="AG313" i="1" s="1"/>
  <c r="AB313" i="1" s="1"/>
  <c r="AD212" i="1"/>
  <c r="AF212" i="1" s="1"/>
  <c r="AD361" i="1"/>
  <c r="AF361" i="1" s="1"/>
  <c r="AD344" i="1"/>
  <c r="AF344" i="1" s="1"/>
  <c r="AD205" i="1"/>
  <c r="AF205" i="1" s="1"/>
  <c r="AD336" i="1"/>
  <c r="AF336" i="1" s="1"/>
  <c r="AD145" i="1"/>
  <c r="AF145" i="1" s="1"/>
  <c r="AD35" i="1"/>
  <c r="AF35" i="1" s="1"/>
  <c r="AD84" i="1"/>
  <c r="AF84" i="1" s="1"/>
  <c r="X230" i="1"/>
  <c r="BD230" i="1" s="1"/>
  <c r="BC191" i="1"/>
  <c r="BC325" i="1"/>
  <c r="BC174" i="1"/>
  <c r="X288" i="1"/>
  <c r="BD288" i="1" s="1"/>
  <c r="X339" i="1"/>
  <c r="BD339" i="1" s="1"/>
  <c r="AD357" i="1"/>
  <c r="AF357" i="1" s="1"/>
  <c r="H29" i="139"/>
  <c r="I29" i="139" s="1"/>
  <c r="AC121" i="1"/>
  <c r="AE121" i="1" s="1"/>
  <c r="BB370" i="1"/>
  <c r="X179" i="1"/>
  <c r="BD179" i="1" s="1"/>
  <c r="X281" i="1"/>
  <c r="BD281" i="1" s="1"/>
  <c r="BB72" i="1"/>
  <c r="BB130" i="1"/>
  <c r="AC234" i="1"/>
  <c r="AE234" i="1" s="1"/>
  <c r="BB53" i="1"/>
  <c r="BB226" i="1"/>
  <c r="BC304" i="1"/>
  <c r="X80" i="1"/>
  <c r="BD80" i="1" s="1"/>
  <c r="BB182" i="1"/>
  <c r="AC127" i="1"/>
  <c r="AE127" i="1" s="1"/>
  <c r="AG127" i="1" s="1"/>
  <c r="AB127" i="1" s="1"/>
  <c r="BC349" i="1"/>
  <c r="BB54" i="1"/>
  <c r="X387" i="1"/>
  <c r="BD387" i="1" s="1"/>
  <c r="BB170" i="1"/>
  <c r="AC225" i="1"/>
  <c r="AE225" i="1" s="1"/>
  <c r="AG225" i="1" s="1"/>
  <c r="AB225" i="1" s="1"/>
  <c r="BC243" i="1"/>
  <c r="H10" i="139"/>
  <c r="I10" i="139" s="1"/>
  <c r="AG187" i="1"/>
  <c r="AB187" i="1" s="1"/>
  <c r="AD113" i="1"/>
  <c r="AF113" i="1" s="1"/>
  <c r="BC44" i="1"/>
  <c r="BB168" i="1"/>
  <c r="BC118" i="1"/>
  <c r="AD69" i="1"/>
  <c r="AF69" i="1" s="1"/>
  <c r="AD295" i="1"/>
  <c r="AF295" i="1" s="1"/>
  <c r="AG295" i="1" s="1"/>
  <c r="AB295" i="1" s="1"/>
  <c r="BC204" i="1"/>
  <c r="X340" i="1"/>
  <c r="BD340" i="1" s="1"/>
  <c r="AD204" i="1"/>
  <c r="AF204" i="1" s="1"/>
  <c r="AG204" i="1" s="1"/>
  <c r="AB204" i="1" s="1"/>
  <c r="X173" i="1"/>
  <c r="BD173" i="1" s="1"/>
  <c r="AD347" i="1"/>
  <c r="AF347" i="1" s="1"/>
  <c r="AD160" i="1"/>
  <c r="AF160" i="1" s="1"/>
  <c r="AG160" i="1" s="1"/>
  <c r="AB160" i="1" s="1"/>
  <c r="X32" i="1"/>
  <c r="BD32" i="1" s="1"/>
  <c r="BC264" i="1"/>
  <c r="AD362" i="1"/>
  <c r="AF362" i="1" s="1"/>
  <c r="AD136" i="1"/>
  <c r="AF136" i="1" s="1"/>
  <c r="AC97" i="1"/>
  <c r="AE97" i="1" s="1"/>
  <c r="BC112" i="1"/>
  <c r="BC169" i="1"/>
  <c r="BC382" i="1"/>
  <c r="X169" i="1"/>
  <c r="BD169" i="1" s="1"/>
  <c r="X146" i="1"/>
  <c r="BD146" i="1" s="1"/>
  <c r="X344" i="1"/>
  <c r="BD344" i="1" s="1"/>
  <c r="X243" i="1"/>
  <c r="BD243" i="1" s="1"/>
  <c r="BB165" i="1"/>
  <c r="H41" i="139"/>
  <c r="AD325" i="1"/>
  <c r="AF325" i="1" s="1"/>
  <c r="BC346" i="1"/>
  <c r="X55" i="1"/>
  <c r="BD55" i="1" s="1"/>
  <c r="X378" i="1"/>
  <c r="BD378" i="1" s="1"/>
  <c r="X347" i="1"/>
  <c r="BD347" i="1" s="1"/>
  <c r="BB200" i="1"/>
  <c r="BC210" i="1"/>
  <c r="BC84" i="1"/>
  <c r="BC134" i="1"/>
  <c r="BC141" i="1"/>
  <c r="X134" i="1"/>
  <c r="BD134" i="1" s="1"/>
  <c r="AD120" i="1"/>
  <c r="AF120" i="1" s="1"/>
  <c r="BC159" i="1"/>
  <c r="AD298" i="1"/>
  <c r="AF298" i="1" s="1"/>
  <c r="AD243" i="1"/>
  <c r="AF243" i="1" s="1"/>
  <c r="X234" i="1"/>
  <c r="BD234" i="1" s="1"/>
  <c r="BC157" i="1"/>
  <c r="BC287" i="1"/>
  <c r="BC183" i="1"/>
  <c r="BC324" i="1"/>
  <c r="BC146" i="1"/>
  <c r="BC116" i="1"/>
  <c r="BC145" i="1"/>
  <c r="BC359" i="1"/>
  <c r="X327" i="1"/>
  <c r="BD327" i="1" s="1"/>
  <c r="BC136" i="1"/>
  <c r="AD151" i="1"/>
  <c r="AF151" i="1" s="1"/>
  <c r="X44" i="1"/>
  <c r="BD44" i="1" s="1"/>
  <c r="AD340" i="1"/>
  <c r="AF340" i="1" s="1"/>
  <c r="AG340" i="1" s="1"/>
  <c r="AB340" i="1" s="1"/>
  <c r="X237" i="1"/>
  <c r="BD237" i="1" s="1"/>
  <c r="X219" i="1"/>
  <c r="BD219" i="1" s="1"/>
  <c r="X136" i="1"/>
  <c r="BD136" i="1" s="1"/>
  <c r="AD111" i="1"/>
  <c r="AF111" i="1" s="1"/>
  <c r="BC351" i="1"/>
  <c r="BC295" i="1"/>
  <c r="BC113" i="1"/>
  <c r="AD219" i="1"/>
  <c r="AF219" i="1" s="1"/>
  <c r="AD224" i="1"/>
  <c r="AF224" i="1" s="1"/>
  <c r="X120" i="1"/>
  <c r="BD120" i="1" s="1"/>
  <c r="X84" i="1"/>
  <c r="BD84" i="1" s="1"/>
  <c r="AD330" i="1"/>
  <c r="AF330" i="1" s="1"/>
  <c r="X204" i="1"/>
  <c r="BD204" i="1" s="1"/>
  <c r="X34" i="1"/>
  <c r="BD34" i="1" s="1"/>
  <c r="X37" i="1"/>
  <c r="BD37" i="1" s="1"/>
  <c r="X296" i="1"/>
  <c r="BD296" i="1" s="1"/>
  <c r="X265" i="1"/>
  <c r="BD265" i="1" s="1"/>
  <c r="X100" i="1"/>
  <c r="BD100" i="1" s="1"/>
  <c r="BB319" i="1"/>
  <c r="AC104" i="1"/>
  <c r="AE104" i="1" s="1"/>
  <c r="X184" i="1"/>
  <c r="BD184" i="1" s="1"/>
  <c r="BB104" i="1"/>
  <c r="BB145" i="1"/>
  <c r="AC23" i="1"/>
  <c r="AE23" i="1" s="1"/>
  <c r="BB286" i="1"/>
  <c r="AC357" i="1"/>
  <c r="AE357" i="1" s="1"/>
  <c r="BB338" i="1"/>
  <c r="X386" i="1"/>
  <c r="BD386" i="1" s="1"/>
  <c r="X333" i="1"/>
  <c r="BD333" i="1" s="1"/>
  <c r="BB326" i="1"/>
  <c r="X23" i="1"/>
  <c r="BD23" i="1" s="1"/>
  <c r="AC286" i="1"/>
  <c r="AE286" i="1" s="1"/>
  <c r="BB298" i="1"/>
  <c r="X357" i="1"/>
  <c r="BD357" i="1" s="1"/>
  <c r="AC338" i="1"/>
  <c r="AE338" i="1" s="1"/>
  <c r="BB29" i="1"/>
  <c r="X319" i="1"/>
  <c r="BD319" i="1" s="1"/>
  <c r="X286" i="1"/>
  <c r="BD286" i="1" s="1"/>
  <c r="AC298" i="1"/>
  <c r="AE298" i="1" s="1"/>
  <c r="BB385" i="1"/>
  <c r="BB68" i="1"/>
  <c r="X338" i="1"/>
  <c r="BD338" i="1" s="1"/>
  <c r="BB331" i="1"/>
  <c r="X145" i="1"/>
  <c r="BD145" i="1" s="1"/>
  <c r="BB177" i="1"/>
  <c r="X41" i="1"/>
  <c r="BD41" i="1" s="1"/>
  <c r="X25" i="1"/>
  <c r="BD25" i="1" s="1"/>
  <c r="X143" i="1"/>
  <c r="BD143" i="1" s="1"/>
  <c r="AC168" i="1"/>
  <c r="AE168" i="1" s="1"/>
  <c r="X332" i="1"/>
  <c r="BD332" i="1" s="1"/>
  <c r="AC213" i="1"/>
  <c r="AE213" i="1" s="1"/>
  <c r="AG213" i="1" s="1"/>
  <c r="AB213" i="1" s="1"/>
  <c r="BB55" i="1"/>
  <c r="AC68" i="1"/>
  <c r="AE68" i="1" s="1"/>
  <c r="BB143" i="1"/>
  <c r="AC109" i="1"/>
  <c r="AE109" i="1" s="1"/>
  <c r="AG109" i="1" s="1"/>
  <c r="AB109" i="1" s="1"/>
  <c r="BB362" i="1"/>
  <c r="BB41" i="1"/>
  <c r="AC284" i="1"/>
  <c r="AE284" i="1" s="1"/>
  <c r="AG284" i="1" s="1"/>
  <c r="AB284" i="1" s="1"/>
  <c r="AC172" i="1"/>
  <c r="AE172" i="1" s="1"/>
  <c r="AC105" i="1"/>
  <c r="AE105" i="1" s="1"/>
  <c r="X168" i="1"/>
  <c r="BD168" i="1" s="1"/>
  <c r="X109" i="1"/>
  <c r="BD109" i="1" s="1"/>
  <c r="AC35" i="1"/>
  <c r="AE35" i="1" s="1"/>
  <c r="X72" i="1"/>
  <c r="BD72" i="1" s="1"/>
  <c r="X118" i="1"/>
  <c r="BD118" i="1" s="1"/>
  <c r="X309" i="1"/>
  <c r="BD309" i="1" s="1"/>
  <c r="AC226" i="1"/>
  <c r="AE226" i="1" s="1"/>
  <c r="AC362" i="1"/>
  <c r="AE362" i="1" s="1"/>
  <c r="X284" i="1"/>
  <c r="BD284" i="1" s="1"/>
  <c r="BB138" i="1"/>
  <c r="X172" i="1"/>
  <c r="BD172" i="1" s="1"/>
  <c r="AC386" i="1"/>
  <c r="AE386" i="1" s="1"/>
  <c r="BB184" i="1"/>
  <c r="BB139" i="1"/>
  <c r="BB23" i="1"/>
  <c r="BB333" i="1"/>
  <c r="X362" i="1"/>
  <c r="BD362" i="1" s="1"/>
  <c r="BB357" i="1"/>
  <c r="AC138" i="1"/>
  <c r="AE138" i="1" s="1"/>
  <c r="BB386" i="1"/>
  <c r="BB241" i="1"/>
  <c r="BB246" i="1"/>
  <c r="X141" i="1"/>
  <c r="BD141" i="1" s="1"/>
  <c r="AC133" i="1"/>
  <c r="AE133" i="1" s="1"/>
  <c r="AG133" i="1" s="1"/>
  <c r="AB133" i="1" s="1"/>
  <c r="BC150" i="1"/>
  <c r="X53" i="1"/>
  <c r="BD53" i="1" s="1"/>
  <c r="BB144" i="1"/>
  <c r="AD88" i="1"/>
  <c r="AF88" i="1" s="1"/>
  <c r="X244" i="1"/>
  <c r="BD244" i="1" s="1"/>
  <c r="AC52" i="1"/>
  <c r="AE52" i="1" s="1"/>
  <c r="AG52" i="1" s="1"/>
  <c r="AB52" i="1" s="1"/>
  <c r="BC36" i="1"/>
  <c r="X385" i="1"/>
  <c r="BD385" i="1" s="1"/>
  <c r="BB296" i="1"/>
  <c r="AC63" i="1"/>
  <c r="AE63" i="1" s="1"/>
  <c r="AC275" i="1"/>
  <c r="AE275" i="1" s="1"/>
  <c r="AC364" i="1"/>
  <c r="AE364" i="1" s="1"/>
  <c r="AD131" i="1"/>
  <c r="AF131" i="1" s="1"/>
  <c r="X208" i="1"/>
  <c r="BD208" i="1" s="1"/>
  <c r="AD385" i="1"/>
  <c r="AF385" i="1" s="1"/>
  <c r="X254" i="1"/>
  <c r="BD254" i="1" s="1"/>
  <c r="AC159" i="1"/>
  <c r="AE159" i="1" s="1"/>
  <c r="BC233" i="1"/>
  <c r="AD73" i="1"/>
  <c r="AF73" i="1" s="1"/>
  <c r="BB133" i="1"/>
  <c r="BB323" i="1"/>
  <c r="X131" i="1"/>
  <c r="BD131" i="1" s="1"/>
  <c r="BC182" i="1"/>
  <c r="AD150" i="1"/>
  <c r="AF150" i="1" s="1"/>
  <c r="BB42" i="1"/>
  <c r="BB290" i="1"/>
  <c r="AC144" i="1"/>
  <c r="AE144" i="1" s="1"/>
  <c r="BC88" i="1"/>
  <c r="AD36" i="1"/>
  <c r="AF36" i="1" s="1"/>
  <c r="BB107" i="1"/>
  <c r="BB157" i="1"/>
  <c r="X63" i="1"/>
  <c r="BD63" i="1" s="1"/>
  <c r="BB275" i="1"/>
  <c r="BB265" i="1"/>
  <c r="X364" i="1"/>
  <c r="BD364" i="1" s="1"/>
  <c r="BB100" i="1"/>
  <c r="BB159" i="1"/>
  <c r="BC103" i="1"/>
  <c r="AD233" i="1"/>
  <c r="AF233" i="1" s="1"/>
  <c r="BC73" i="1"/>
  <c r="X176" i="1"/>
  <c r="BD176" i="1" s="1"/>
  <c r="AD82" i="1"/>
  <c r="AF82" i="1" s="1"/>
  <c r="X221" i="1"/>
  <c r="BD221" i="1" s="1"/>
  <c r="X122" i="1"/>
  <c r="BD122" i="1" s="1"/>
  <c r="BB171" i="1"/>
  <c r="AD329" i="1"/>
  <c r="AF329" i="1" s="1"/>
  <c r="X188" i="1"/>
  <c r="BD188" i="1" s="1"/>
  <c r="BC211" i="1"/>
  <c r="X133" i="1"/>
  <c r="BD133" i="1" s="1"/>
  <c r="AC323" i="1"/>
  <c r="AE323" i="1" s="1"/>
  <c r="BC305" i="1"/>
  <c r="AD182" i="1"/>
  <c r="AF182" i="1" s="1"/>
  <c r="AC42" i="1"/>
  <c r="AE42" i="1" s="1"/>
  <c r="AC343" i="1"/>
  <c r="AE343" i="1" s="1"/>
  <c r="X144" i="1"/>
  <c r="BD144" i="1" s="1"/>
  <c r="BC296" i="1"/>
  <c r="AC107" i="1"/>
  <c r="AE107" i="1" s="1"/>
  <c r="AC157" i="1"/>
  <c r="AE157" i="1" s="1"/>
  <c r="X275" i="1"/>
  <c r="BD275" i="1" s="1"/>
  <c r="X159" i="1"/>
  <c r="BD159" i="1" s="1"/>
  <c r="X88" i="1"/>
  <c r="BD88" i="1" s="1"/>
  <c r="X82" i="1"/>
  <c r="BD82" i="1" s="1"/>
  <c r="G57" i="139"/>
  <c r="BB37" i="1"/>
  <c r="X323" i="1"/>
  <c r="BD323" i="1" s="1"/>
  <c r="AD305" i="1"/>
  <c r="AF305" i="1" s="1"/>
  <c r="BB343" i="1"/>
  <c r="X298" i="1"/>
  <c r="BD298" i="1" s="1"/>
  <c r="BC119" i="1"/>
  <c r="AD296" i="1"/>
  <c r="AF296" i="1" s="1"/>
  <c r="X107" i="1"/>
  <c r="BD107" i="1" s="1"/>
  <c r="X157" i="1"/>
  <c r="BD157" i="1" s="1"/>
  <c r="BC235" i="1"/>
  <c r="AC288" i="1"/>
  <c r="AE288" i="1" s="1"/>
  <c r="AC352" i="1"/>
  <c r="AE352" i="1" s="1"/>
  <c r="BC297" i="1"/>
  <c r="BC224" i="1"/>
  <c r="AC22" i="1"/>
  <c r="AE22" i="1" s="1"/>
  <c r="BC302" i="1"/>
  <c r="AC299" i="1"/>
  <c r="AE299" i="1" s="1"/>
  <c r="BB239" i="1"/>
  <c r="BB142" i="1"/>
  <c r="BB180" i="1"/>
  <c r="X119" i="1"/>
  <c r="BD119" i="1" s="1"/>
  <c r="AD38" i="1"/>
  <c r="AF38" i="1" s="1"/>
  <c r="AC379" i="1"/>
  <c r="AE379" i="1" s="1"/>
  <c r="AC155" i="1"/>
  <c r="AE155" i="1" s="1"/>
  <c r="AG155" i="1" s="1"/>
  <c r="AB155" i="1" s="1"/>
  <c r="X343" i="1"/>
  <c r="BD343" i="1" s="1"/>
  <c r="AD119" i="1"/>
  <c r="AF119" i="1" s="1"/>
  <c r="X321" i="1"/>
  <c r="BD321" i="1" s="1"/>
  <c r="BC158" i="1"/>
  <c r="AC90" i="1"/>
  <c r="AE90" i="1" s="1"/>
  <c r="BB376" i="1"/>
  <c r="BC321" i="1"/>
  <c r="BB304" i="1"/>
  <c r="BB363" i="1"/>
  <c r="X26" i="1"/>
  <c r="BD26" i="1" s="1"/>
  <c r="X287" i="1"/>
  <c r="BD287" i="1" s="1"/>
  <c r="AD158" i="1"/>
  <c r="AF158" i="1" s="1"/>
  <c r="BC298" i="1"/>
  <c r="BC208" i="1"/>
  <c r="BB90" i="1"/>
  <c r="AC53" i="1"/>
  <c r="AE53" i="1" s="1"/>
  <c r="AG53" i="1" s="1"/>
  <c r="AB53" i="1" s="1"/>
  <c r="AC376" i="1"/>
  <c r="AE376" i="1" s="1"/>
  <c r="BB244" i="1"/>
  <c r="AD287" i="1"/>
  <c r="AF287" i="1" s="1"/>
  <c r="AG287" i="1" s="1"/>
  <c r="AB287" i="1" s="1"/>
  <c r="AD321" i="1"/>
  <c r="AF321" i="1" s="1"/>
  <c r="BC368" i="1"/>
  <c r="AC304" i="1"/>
  <c r="AE304" i="1" s="1"/>
  <c r="BB232" i="1"/>
  <c r="BB254" i="1"/>
  <c r="AC43" i="1"/>
  <c r="AE43" i="1" s="1"/>
  <c r="AC327" i="1"/>
  <c r="AE327" i="1" s="1"/>
  <c r="X236" i="1"/>
  <c r="BD236" i="1" s="1"/>
  <c r="X158" i="1"/>
  <c r="BD158" i="1" s="1"/>
  <c r="AC378" i="1"/>
  <c r="AE378" i="1" s="1"/>
  <c r="AC34" i="1"/>
  <c r="AE34" i="1" s="1"/>
  <c r="AG34" i="1" s="1"/>
  <c r="AB34" i="1" s="1"/>
  <c r="BB297" i="1"/>
  <c r="X252" i="1"/>
  <c r="BD252" i="1" s="1"/>
  <c r="AD339" i="1"/>
  <c r="AF339" i="1" s="1"/>
  <c r="X268" i="1"/>
  <c r="BD268" i="1" s="1"/>
  <c r="BC178" i="1"/>
  <c r="AC118" i="1"/>
  <c r="AE118" i="1" s="1"/>
  <c r="X193" i="1"/>
  <c r="BD193" i="1" s="1"/>
  <c r="X124" i="1"/>
  <c r="BD124" i="1" s="1"/>
  <c r="BB160" i="1"/>
  <c r="BB105" i="1"/>
  <c r="AD378" i="1"/>
  <c r="AF378" i="1" s="1"/>
  <c r="AC268" i="1"/>
  <c r="AE268" i="1" s="1"/>
  <c r="AG268" i="1" s="1"/>
  <c r="AB268" i="1" s="1"/>
  <c r="X85" i="1"/>
  <c r="BD85" i="1" s="1"/>
  <c r="BB116" i="1"/>
  <c r="X325" i="1"/>
  <c r="BD325" i="1" s="1"/>
  <c r="AC177" i="1"/>
  <c r="AE177" i="1" s="1"/>
  <c r="BB118" i="1"/>
  <c r="BB372" i="1"/>
  <c r="X213" i="1"/>
  <c r="BD213" i="1" s="1"/>
  <c r="AD44" i="1"/>
  <c r="AF44" i="1" s="1"/>
  <c r="AC145" i="1"/>
  <c r="AE145" i="1" s="1"/>
  <c r="BC57" i="1"/>
  <c r="BB365" i="1"/>
  <c r="AC192" i="1"/>
  <c r="AE192" i="1" s="1"/>
  <c r="AG192" i="1" s="1"/>
  <c r="AB192" i="1" s="1"/>
  <c r="BC329" i="1"/>
  <c r="BB389" i="1"/>
  <c r="AD57" i="1"/>
  <c r="AF57" i="1" s="1"/>
  <c r="X105" i="1"/>
  <c r="BD105" i="1" s="1"/>
  <c r="BB215" i="1"/>
  <c r="AD178" i="1"/>
  <c r="AF178" i="1" s="1"/>
  <c r="AC101" i="1"/>
  <c r="AE101" i="1" s="1"/>
  <c r="X330" i="1"/>
  <c r="BD330" i="1" s="1"/>
  <c r="AD346" i="1"/>
  <c r="AF346" i="1" s="1"/>
  <c r="AC55" i="1"/>
  <c r="AE55" i="1" s="1"/>
  <c r="X276" i="1"/>
  <c r="BD276" i="1" s="1"/>
  <c r="AD276" i="1"/>
  <c r="AF276" i="1" s="1"/>
  <c r="BC340" i="1"/>
  <c r="X69" i="1"/>
  <c r="BD69" i="1" s="1"/>
  <c r="AD288" i="1"/>
  <c r="AF288" i="1" s="1"/>
  <c r="BC339" i="1"/>
  <c r="AD65" i="1"/>
  <c r="AF65" i="1" s="1"/>
  <c r="AD83" i="1"/>
  <c r="AF83" i="1" s="1"/>
  <c r="BB190" i="1"/>
  <c r="BB315" i="1"/>
  <c r="BC347" i="1"/>
  <c r="X351" i="1"/>
  <c r="BD351" i="1" s="1"/>
  <c r="X174" i="1"/>
  <c r="BD174" i="1" s="1"/>
  <c r="BC378" i="1"/>
  <c r="BC59" i="1"/>
  <c r="BC83" i="1"/>
  <c r="BB268" i="1"/>
  <c r="X190" i="1"/>
  <c r="BD190" i="1" s="1"/>
  <c r="AD141" i="1"/>
  <c r="AF141" i="1" s="1"/>
  <c r="BB101" i="1"/>
  <c r="BB260" i="1"/>
  <c r="X30" i="1"/>
  <c r="BD30" i="1" s="1"/>
  <c r="BB224" i="1"/>
  <c r="AD164" i="1"/>
  <c r="AF164" i="1" s="1"/>
  <c r="X95" i="1"/>
  <c r="BD95" i="1" s="1"/>
  <c r="BB324" i="1"/>
  <c r="AD126" i="1"/>
  <c r="AF126" i="1" s="1"/>
  <c r="AC311" i="1"/>
  <c r="AE311" i="1" s="1"/>
  <c r="AG311" i="1" s="1"/>
  <c r="AB311" i="1" s="1"/>
  <c r="X165" i="1"/>
  <c r="BD165" i="1" s="1"/>
  <c r="AC346" i="1"/>
  <c r="AE346" i="1" s="1"/>
  <c r="BC331" i="1"/>
  <c r="BC180" i="1"/>
  <c r="BC97" i="1"/>
  <c r="X214" i="1"/>
  <c r="BD214" i="1" s="1"/>
  <c r="BB99" i="1"/>
  <c r="X56" i="1"/>
  <c r="BD56" i="1" s="1"/>
  <c r="X310" i="1"/>
  <c r="BD310" i="1" s="1"/>
  <c r="AC361" i="1"/>
  <c r="AE361" i="1" s="1"/>
  <c r="BC153" i="1"/>
  <c r="BB231" i="1"/>
  <c r="BB253" i="1"/>
  <c r="AD139" i="1"/>
  <c r="AF139" i="1" s="1"/>
  <c r="X101" i="1"/>
  <c r="BD101" i="1" s="1"/>
  <c r="X40" i="1"/>
  <c r="BD40" i="1" s="1"/>
  <c r="AC216" i="1"/>
  <c r="AE216" i="1" s="1"/>
  <c r="X67" i="1"/>
  <c r="BD67" i="1" s="1"/>
  <c r="BC278" i="1"/>
  <c r="BC162" i="1"/>
  <c r="BB218" i="1"/>
  <c r="AD248" i="1"/>
  <c r="AF248" i="1" s="1"/>
  <c r="BC291" i="1"/>
  <c r="X61" i="1"/>
  <c r="BD61" i="1" s="1"/>
  <c r="BC242" i="1"/>
  <c r="BC52" i="1"/>
  <c r="BC383" i="1"/>
  <c r="X320" i="1"/>
  <c r="BD320" i="1" s="1"/>
  <c r="BC149" i="1"/>
  <c r="X354" i="1"/>
  <c r="BD354" i="1" s="1"/>
  <c r="AC273" i="1"/>
  <c r="AE273" i="1" s="1"/>
  <c r="AG273" i="1" s="1"/>
  <c r="AB273" i="1" s="1"/>
  <c r="X294" i="1"/>
  <c r="BD294" i="1" s="1"/>
  <c r="AC117" i="1"/>
  <c r="AE117" i="1" s="1"/>
  <c r="AG117" i="1" s="1"/>
  <c r="AB117" i="1" s="1"/>
  <c r="X314" i="1"/>
  <c r="BD314" i="1" s="1"/>
  <c r="X262" i="1"/>
  <c r="BD262" i="1" s="1"/>
  <c r="BC353" i="1"/>
  <c r="X272" i="1"/>
  <c r="BD272" i="1" s="1"/>
  <c r="X195" i="1"/>
  <c r="BD195" i="1" s="1"/>
  <c r="AC38" i="1"/>
  <c r="AE38" i="1" s="1"/>
  <c r="BC311" i="1"/>
  <c r="AC353" i="1"/>
  <c r="AE353" i="1" s="1"/>
  <c r="X277" i="1"/>
  <c r="BD277" i="1" s="1"/>
  <c r="AC115" i="1"/>
  <c r="AE115" i="1" s="1"/>
  <c r="AG115" i="1" s="1"/>
  <c r="AB115" i="1" s="1"/>
  <c r="AD216" i="1"/>
  <c r="AF216" i="1" s="1"/>
  <c r="AC375" i="1"/>
  <c r="AE375" i="1" s="1"/>
  <c r="AD67" i="1"/>
  <c r="AF67" i="1" s="1"/>
  <c r="AD114" i="1"/>
  <c r="AF114" i="1" s="1"/>
  <c r="AG114" i="1" s="1"/>
  <c r="AB114" i="1" s="1"/>
  <c r="AD196" i="1"/>
  <c r="AF196" i="1" s="1"/>
  <c r="AD263" i="1"/>
  <c r="AF263" i="1" s="1"/>
  <c r="AG263" i="1" s="1"/>
  <c r="AB263" i="1" s="1"/>
  <c r="X348" i="1"/>
  <c r="BD348" i="1" s="1"/>
  <c r="AC317" i="1"/>
  <c r="AE317" i="1" s="1"/>
  <c r="BC102" i="1"/>
  <c r="AD299" i="1"/>
  <c r="AF299" i="1" s="1"/>
  <c r="BB127" i="1"/>
  <c r="AD236" i="1"/>
  <c r="AF236" i="1" s="1"/>
  <c r="X251" i="1"/>
  <c r="BD251" i="1" s="1"/>
  <c r="X356" i="1"/>
  <c r="BD356" i="1" s="1"/>
  <c r="X130" i="1"/>
  <c r="BD130" i="1" s="1"/>
  <c r="BC247" i="1"/>
  <c r="AC274" i="1"/>
  <c r="AE274" i="1" s="1"/>
  <c r="AC209" i="1"/>
  <c r="AE209" i="1" s="1"/>
  <c r="X355" i="1"/>
  <c r="BD355" i="1" s="1"/>
  <c r="BC39" i="1"/>
  <c r="AC153" i="1"/>
  <c r="AE153" i="1" s="1"/>
  <c r="AG153" i="1" s="1"/>
  <c r="AB153" i="1" s="1"/>
  <c r="AD380" i="1"/>
  <c r="AF380" i="1" s="1"/>
  <c r="AC198" i="1"/>
  <c r="AE198" i="1" s="1"/>
  <c r="BC274" i="1"/>
  <c r="X279" i="1"/>
  <c r="BD279" i="1" s="1"/>
  <c r="AC257" i="1"/>
  <c r="AE257" i="1" s="1"/>
  <c r="BC251" i="1"/>
  <c r="AD354" i="1"/>
  <c r="AF354" i="1" s="1"/>
  <c r="AD241" i="1"/>
  <c r="AF241" i="1" s="1"/>
  <c r="AD195" i="1"/>
  <c r="AF195" i="1" s="1"/>
  <c r="AC50" i="1"/>
  <c r="AE50" i="1" s="1"/>
  <c r="BC328" i="1"/>
  <c r="AD375" i="1"/>
  <c r="AF375" i="1" s="1"/>
  <c r="AC48" i="1"/>
  <c r="AE48" i="1" s="1"/>
  <c r="AC36" i="1"/>
  <c r="AE36" i="1" s="1"/>
  <c r="AC322" i="1"/>
  <c r="AE322" i="1" s="1"/>
  <c r="AG322" i="1" s="1"/>
  <c r="AB322" i="1" s="1"/>
  <c r="AC183" i="1"/>
  <c r="AE183" i="1" s="1"/>
  <c r="X140" i="1"/>
  <c r="BD140" i="1" s="1"/>
  <c r="AC71" i="1"/>
  <c r="AE71" i="1" s="1"/>
  <c r="AC186" i="1"/>
  <c r="AE186" i="1" s="1"/>
  <c r="AG186" i="1" s="1"/>
  <c r="AB186" i="1" s="1"/>
  <c r="AD99" i="1"/>
  <c r="AF99" i="1" s="1"/>
  <c r="AG99" i="1" s="1"/>
  <c r="AB99" i="1" s="1"/>
  <c r="X156" i="1"/>
  <c r="BD156" i="1" s="1"/>
  <c r="BC70" i="1"/>
  <c r="X161" i="1"/>
  <c r="BD161" i="1" s="1"/>
  <c r="AD48" i="1"/>
  <c r="AF48" i="1" s="1"/>
  <c r="AD283" i="1"/>
  <c r="AF283" i="1" s="1"/>
  <c r="BC156" i="1"/>
  <c r="BC132" i="1"/>
  <c r="X91" i="1"/>
  <c r="BD91" i="1" s="1"/>
  <c r="BB122" i="1"/>
  <c r="BC370" i="1"/>
  <c r="AD138" i="1"/>
  <c r="AF138" i="1" s="1"/>
  <c r="AC230" i="1"/>
  <c r="AE230" i="1" s="1"/>
  <c r="AD86" i="1"/>
  <c r="AF86" i="1" s="1"/>
  <c r="AG86" i="1" s="1"/>
  <c r="AB86" i="1" s="1"/>
  <c r="BC356" i="1"/>
  <c r="BB374" i="1"/>
  <c r="BB80" i="1"/>
  <c r="BC106" i="1"/>
  <c r="X301" i="1"/>
  <c r="BD301" i="1" s="1"/>
  <c r="AD62" i="1"/>
  <c r="AF62" i="1" s="1"/>
  <c r="AD176" i="1"/>
  <c r="AF176" i="1" s="1"/>
  <c r="AG176" i="1" s="1"/>
  <c r="AB176" i="1" s="1"/>
  <c r="BC372" i="1"/>
  <c r="AD277" i="1"/>
  <c r="AF277" i="1" s="1"/>
  <c r="AG277" i="1" s="1"/>
  <c r="AB277" i="1" s="1"/>
  <c r="X360" i="1"/>
  <c r="BD360" i="1" s="1"/>
  <c r="AC191" i="1"/>
  <c r="AE191" i="1" s="1"/>
  <c r="AD258" i="1"/>
  <c r="AF258" i="1" s="1"/>
  <c r="BC46" i="1"/>
  <c r="AD262" i="1"/>
  <c r="AF262" i="1" s="1"/>
  <c r="X135" i="1"/>
  <c r="BD135" i="1" s="1"/>
  <c r="AC305" i="1"/>
  <c r="AE305" i="1" s="1"/>
  <c r="BC42" i="1"/>
  <c r="AC113" i="1"/>
  <c r="AE113" i="1" s="1"/>
  <c r="BC307" i="1"/>
  <c r="AD61" i="1"/>
  <c r="AF61" i="1" s="1"/>
  <c r="AD285" i="1"/>
  <c r="AF285" i="1" s="1"/>
  <c r="BC148" i="1"/>
  <c r="AD257" i="1"/>
  <c r="AF257" i="1" s="1"/>
  <c r="BB219" i="1"/>
  <c r="BC163" i="1"/>
  <c r="AC126" i="1"/>
  <c r="AE126" i="1" s="1"/>
  <c r="AD364" i="1"/>
  <c r="AF364" i="1" s="1"/>
  <c r="AD12" i="1"/>
  <c r="AD59" i="1"/>
  <c r="AF59" i="1" s="1"/>
  <c r="BC155" i="1"/>
  <c r="X220" i="1"/>
  <c r="BD220" i="1" s="1"/>
  <c r="BB390" i="1"/>
  <c r="BC108" i="1"/>
  <c r="AC205" i="1"/>
  <c r="AE205" i="1" s="1"/>
  <c r="AC215" i="1"/>
  <c r="AE215" i="1" s="1"/>
  <c r="BC333" i="1"/>
  <c r="BC110" i="1"/>
  <c r="AC212" i="1"/>
  <c r="AE212" i="1" s="1"/>
  <c r="AC329" i="1"/>
  <c r="AE329" i="1" s="1"/>
  <c r="X76" i="1"/>
  <c r="BD76" i="1" s="1"/>
  <c r="BB59" i="1"/>
  <c r="BC49" i="1"/>
  <c r="BC289" i="1"/>
  <c r="AC332" i="1"/>
  <c r="AE332" i="1" s="1"/>
  <c r="BC273" i="1"/>
  <c r="BC312" i="1"/>
  <c r="BC184" i="1"/>
  <c r="BC40" i="1"/>
  <c r="X98" i="1"/>
  <c r="BD98" i="1" s="1"/>
  <c r="AC188" i="1"/>
  <c r="AE188" i="1" s="1"/>
  <c r="AC281" i="1"/>
  <c r="AE281" i="1" s="1"/>
  <c r="BC152" i="1"/>
  <c r="AC358" i="1"/>
  <c r="AE358" i="1" s="1"/>
  <c r="BC133" i="1"/>
  <c r="AC25" i="1"/>
  <c r="AE25" i="1" s="1"/>
  <c r="AG25" i="1" s="1"/>
  <c r="AB25" i="1" s="1"/>
  <c r="AC151" i="1"/>
  <c r="AE151" i="1" s="1"/>
  <c r="AC233" i="1"/>
  <c r="AE233" i="1" s="1"/>
  <c r="AC32" i="1"/>
  <c r="AE32" i="1" s="1"/>
  <c r="BC334" i="1"/>
  <c r="BC201" i="1"/>
  <c r="BC228" i="1"/>
  <c r="BC123" i="1"/>
  <c r="AC44" i="1"/>
  <c r="AE44" i="1" s="1"/>
  <c r="AC70" i="1"/>
  <c r="AE70" i="1" s="1"/>
  <c r="AG70" i="1" s="1"/>
  <c r="AB70" i="1" s="1"/>
  <c r="BC392" i="1"/>
  <c r="BC98" i="1"/>
  <c r="BC76" i="1"/>
  <c r="BC19" i="1"/>
  <c r="BC186" i="1"/>
  <c r="BC384" i="1"/>
  <c r="AC330" i="1"/>
  <c r="AE330" i="1" s="1"/>
  <c r="AG330" i="1" s="1"/>
  <c r="AB330" i="1" s="1"/>
  <c r="BC192" i="1"/>
  <c r="AC123" i="1"/>
  <c r="AE123" i="1" s="1"/>
  <c r="AG123" i="1" s="1"/>
  <c r="AB123" i="1" s="1"/>
  <c r="BC20" i="1"/>
  <c r="AC57" i="1"/>
  <c r="AE57" i="1" s="1"/>
  <c r="BC282" i="1"/>
  <c r="AD17" i="1"/>
  <c r="BB148" i="1"/>
  <c r="AC390" i="1"/>
  <c r="AE390" i="1" s="1"/>
  <c r="AG390" i="1" s="1"/>
  <c r="AB390" i="1" s="1"/>
  <c r="BB212" i="1"/>
  <c r="BB20" i="1"/>
  <c r="AC13" i="1"/>
  <c r="AD14" i="1"/>
  <c r="X232" i="1"/>
  <c r="BD232" i="1" s="1"/>
  <c r="BC330" i="1"/>
  <c r="AC139" i="1"/>
  <c r="AE139" i="1" s="1"/>
  <c r="X83" i="1"/>
  <c r="BD83" i="1" s="1"/>
  <c r="X57" i="1"/>
  <c r="BD57" i="1" s="1"/>
  <c r="AC246" i="1"/>
  <c r="AE246" i="1" s="1"/>
  <c r="AC148" i="1"/>
  <c r="AE148" i="1" s="1"/>
  <c r="AG148" i="1" s="1"/>
  <c r="AB148" i="1" s="1"/>
  <c r="X390" i="1"/>
  <c r="BD390" i="1" s="1"/>
  <c r="AD232" i="1"/>
  <c r="AF232" i="1" s="1"/>
  <c r="X212" i="1"/>
  <c r="BD212" i="1" s="1"/>
  <c r="X20" i="1"/>
  <c r="BD20" i="1" s="1"/>
  <c r="AC98" i="1"/>
  <c r="AE98" i="1" s="1"/>
  <c r="AG98" i="1" s="1"/>
  <c r="AB98" i="1" s="1"/>
  <c r="AD312" i="1"/>
  <c r="AF312" i="1" s="1"/>
  <c r="X389" i="1"/>
  <c r="BD389" i="1" s="1"/>
  <c r="BC244" i="1"/>
  <c r="BB263" i="1"/>
  <c r="BB325" i="1"/>
  <c r="BC41" i="1"/>
  <c r="AC125" i="1"/>
  <c r="AE125" i="1" s="1"/>
  <c r="BB39" i="1"/>
  <c r="BC194" i="1"/>
  <c r="BC124" i="1"/>
  <c r="BC193" i="1"/>
  <c r="BC25" i="1"/>
  <c r="BC94" i="1"/>
  <c r="BB34" i="1"/>
  <c r="BB152" i="1"/>
  <c r="AC137" i="1"/>
  <c r="AE137" i="1" s="1"/>
  <c r="AC62" i="1"/>
  <c r="AE62" i="1" s="1"/>
  <c r="BB229" i="1"/>
  <c r="AD256" i="1"/>
  <c r="AF256" i="1" s="1"/>
  <c r="AD143" i="1"/>
  <c r="AF143" i="1" s="1"/>
  <c r="AD190" i="1"/>
  <c r="AF190" i="1" s="1"/>
  <c r="AG190" i="1" s="1"/>
  <c r="AB190" i="1" s="1"/>
  <c r="AC308" i="1"/>
  <c r="AE308" i="1" s="1"/>
  <c r="AC162" i="1"/>
  <c r="AE162" i="1" s="1"/>
  <c r="AC283" i="1"/>
  <c r="AE283" i="1" s="1"/>
  <c r="X121" i="1"/>
  <c r="BD121" i="1" s="1"/>
  <c r="AC290" i="1"/>
  <c r="AE290" i="1" s="1"/>
  <c r="BB85" i="1"/>
  <c r="AC96" i="1"/>
  <c r="AE96" i="1" s="1"/>
  <c r="X24" i="1"/>
  <c r="BD24" i="1" s="1"/>
  <c r="AD246" i="1"/>
  <c r="AF246" i="1" s="1"/>
  <c r="AC371" i="1"/>
  <c r="AE371" i="1" s="1"/>
  <c r="BC75" i="1"/>
  <c r="BC167" i="1"/>
  <c r="AD300" i="1"/>
  <c r="AF300" i="1" s="1"/>
  <c r="AD71" i="1"/>
  <c r="AF71" i="1" s="1"/>
  <c r="AC363" i="1"/>
  <c r="AE363" i="1" s="1"/>
  <c r="AC106" i="1"/>
  <c r="AE106" i="1" s="1"/>
  <c r="BB334" i="1"/>
  <c r="BC266" i="1"/>
  <c r="BC47" i="1"/>
  <c r="BB340" i="1"/>
  <c r="BB179" i="1"/>
  <c r="AD343" i="1"/>
  <c r="AF343" i="1" s="1"/>
  <c r="AC171" i="1"/>
  <c r="AE171" i="1" s="1"/>
  <c r="BC154" i="1"/>
  <c r="AC37" i="1"/>
  <c r="AE37" i="1" s="1"/>
  <c r="X211" i="1"/>
  <c r="BD211" i="1" s="1"/>
  <c r="BC322" i="1"/>
  <c r="BC254" i="1"/>
  <c r="AC132" i="1"/>
  <c r="AE132" i="1" s="1"/>
  <c r="BC100" i="1"/>
  <c r="AC296" i="1"/>
  <c r="AE296" i="1" s="1"/>
  <c r="AG296" i="1" s="1"/>
  <c r="AB296" i="1" s="1"/>
  <c r="AC265" i="1"/>
  <c r="AE265" i="1" s="1"/>
  <c r="BC271" i="1"/>
  <c r="AC312" i="1"/>
  <c r="AE312" i="1" s="1"/>
  <c r="AC100" i="1"/>
  <c r="AE100" i="1" s="1"/>
  <c r="AG100" i="1" s="1"/>
  <c r="AB100" i="1" s="1"/>
  <c r="BC54" i="1"/>
  <c r="AD128" i="1"/>
  <c r="AF128" i="1" s="1"/>
  <c r="BC206" i="1"/>
  <c r="AC128" i="1"/>
  <c r="AE128" i="1" s="1"/>
  <c r="AC199" i="1"/>
  <c r="AE199" i="1" s="1"/>
  <c r="AC17" i="1"/>
  <c r="AE17" i="1" s="1"/>
  <c r="BC29" i="1"/>
  <c r="BC229" i="1"/>
  <c r="BC319" i="1"/>
  <c r="AC154" i="1"/>
  <c r="AE154" i="1" s="1"/>
  <c r="AG154" i="1" s="1"/>
  <c r="AB154" i="1" s="1"/>
  <c r="AC359" i="1"/>
  <c r="AE359" i="1" s="1"/>
  <c r="BC60" i="1"/>
  <c r="BC255" i="1"/>
  <c r="X249" i="1"/>
  <c r="BD249" i="1" s="1"/>
  <c r="BC222" i="1"/>
  <c r="BC127" i="1"/>
  <c r="BC253" i="1"/>
  <c r="AC166" i="1"/>
  <c r="AE166" i="1" s="1"/>
  <c r="BC390" i="1"/>
  <c r="AC83" i="1"/>
  <c r="AE83" i="1" s="1"/>
  <c r="AC250" i="1"/>
  <c r="AE250" i="1" s="1"/>
  <c r="AD259" i="1"/>
  <c r="AF259" i="1" s="1"/>
  <c r="AC26" i="1"/>
  <c r="AE26" i="1" s="1"/>
  <c r="BC53" i="1"/>
  <c r="BB259" i="1"/>
  <c r="AD197" i="1"/>
  <c r="AF197" i="1" s="1"/>
  <c r="BC225" i="1"/>
  <c r="BC284" i="1"/>
  <c r="BC115" i="1"/>
  <c r="AC227" i="1"/>
  <c r="AE227" i="1" s="1"/>
  <c r="AG227" i="1" s="1"/>
  <c r="AB227" i="1" s="1"/>
  <c r="AC291" i="1"/>
  <c r="AE291" i="1" s="1"/>
  <c r="AC344" i="1"/>
  <c r="AE344" i="1" s="1"/>
  <c r="AC382" i="1"/>
  <c r="AE382" i="1" s="1"/>
  <c r="AG382" i="1" s="1"/>
  <c r="AB382" i="1" s="1"/>
  <c r="BC179" i="1"/>
  <c r="AC14" i="1"/>
  <c r="BC232" i="1"/>
  <c r="BC252" i="1"/>
  <c r="AC59" i="1"/>
  <c r="AE59" i="1" s="1"/>
  <c r="AC15" i="1"/>
  <c r="AD108" i="1"/>
  <c r="AF108" i="1" s="1"/>
  <c r="BC65" i="1"/>
  <c r="AD252" i="1"/>
  <c r="AF252" i="1" s="1"/>
  <c r="AD289" i="1"/>
  <c r="AF289" i="1" s="1"/>
  <c r="AD376" i="1"/>
  <c r="AF376" i="1" s="1"/>
  <c r="X160" i="1"/>
  <c r="BD160" i="1" s="1"/>
  <c r="AC92" i="1"/>
  <c r="AE92" i="1" s="1"/>
  <c r="BC34" i="1"/>
  <c r="X192" i="1"/>
  <c r="BD192" i="1" s="1"/>
  <c r="BB202" i="1"/>
  <c r="BC45" i="1"/>
  <c r="AD172" i="1"/>
  <c r="AF172" i="1" s="1"/>
  <c r="BC79" i="1"/>
  <c r="BC377" i="1"/>
  <c r="BC218" i="1"/>
  <c r="BC213" i="1"/>
  <c r="BB89" i="1"/>
  <c r="BC189" i="1"/>
  <c r="AC150" i="1"/>
  <c r="AE150" i="1" s="1"/>
  <c r="AC336" i="1"/>
  <c r="AE336" i="1" s="1"/>
  <c r="AC141" i="1"/>
  <c r="AE141" i="1" s="1"/>
  <c r="BB51" i="1"/>
  <c r="BC389" i="1"/>
  <c r="BB307" i="1"/>
  <c r="AC200" i="1"/>
  <c r="AE200" i="1" s="1"/>
  <c r="BC269" i="1"/>
  <c r="AC149" i="1"/>
  <c r="AE149" i="1" s="1"/>
  <c r="AC73" i="1"/>
  <c r="AE73" i="1" s="1"/>
  <c r="X210" i="1"/>
  <c r="BD210" i="1" s="1"/>
  <c r="BB203" i="1"/>
  <c r="BC64" i="1"/>
  <c r="AD32" i="1"/>
  <c r="AF32" i="1" s="1"/>
  <c r="AD144" i="1"/>
  <c r="AF144" i="1" s="1"/>
  <c r="BB35" i="1"/>
  <c r="AD78" i="1"/>
  <c r="AF78" i="1" s="1"/>
  <c r="AC116" i="1"/>
  <c r="AE116" i="1" s="1"/>
  <c r="AD85" i="1"/>
  <c r="AF85" i="1" s="1"/>
  <c r="AC193" i="1"/>
  <c r="AE193" i="1" s="1"/>
  <c r="AC134" i="1"/>
  <c r="AE134" i="1" s="1"/>
  <c r="BB114" i="1"/>
  <c r="BC28" i="1"/>
  <c r="BC350" i="1"/>
  <c r="AC326" i="1"/>
  <c r="AE326" i="1" s="1"/>
  <c r="AC131" i="1"/>
  <c r="AE131" i="1" s="1"/>
  <c r="AG131" i="1" s="1"/>
  <c r="AB131" i="1" s="1"/>
  <c r="X313" i="1"/>
  <c r="BD313" i="1" s="1"/>
  <c r="BC185" i="1"/>
  <c r="BC227" i="1"/>
  <c r="AC29" i="1"/>
  <c r="AE29" i="1" s="1"/>
  <c r="AG29" i="1" s="1"/>
  <c r="AB29" i="1" s="1"/>
  <c r="BC181" i="1"/>
  <c r="AD317" i="1"/>
  <c r="AF317" i="1" s="1"/>
  <c r="BC214" i="1"/>
  <c r="BC74" i="1"/>
  <c r="AC252" i="1"/>
  <c r="AE252" i="1" s="1"/>
  <c r="AC31" i="1"/>
  <c r="AE31" i="1" s="1"/>
  <c r="AC349" i="1"/>
  <c r="AE349" i="1" s="1"/>
  <c r="AC245" i="1"/>
  <c r="AE245" i="1" s="1"/>
  <c r="BC24" i="1"/>
  <c r="BC315" i="1"/>
  <c r="AD363" i="1"/>
  <c r="AF363" i="1" s="1"/>
  <c r="AC392" i="1"/>
  <c r="AE392" i="1" s="1"/>
  <c r="AG392" i="1" s="1"/>
  <c r="AB392" i="1" s="1"/>
  <c r="BC51" i="1"/>
  <c r="AC201" i="1"/>
  <c r="AE201" i="1" s="1"/>
  <c r="AG201" i="1" s="1"/>
  <c r="AB201" i="1" s="1"/>
  <c r="AC28" i="1"/>
  <c r="AE28" i="1" s="1"/>
  <c r="AG28" i="1" s="1"/>
  <c r="AB28" i="1" s="1"/>
  <c r="AC19" i="1"/>
  <c r="AE19" i="1" s="1"/>
  <c r="AG19" i="1" s="1"/>
  <c r="AB19" i="1" s="1"/>
  <c r="AD13" i="1"/>
  <c r="AF13" i="1" s="1"/>
  <c r="AD18" i="1"/>
  <c r="AF18" i="1" s="1"/>
  <c r="AG18" i="1" s="1"/>
  <c r="AB18" i="1" s="1"/>
  <c r="X49" i="1"/>
  <c r="BD49" i="1" s="1"/>
  <c r="X170" i="1"/>
  <c r="BD170" i="1" s="1"/>
  <c r="X229" i="1"/>
  <c r="BD229" i="1" s="1"/>
  <c r="X189" i="1"/>
  <c r="BD189" i="1" s="1"/>
  <c r="X78" i="1"/>
  <c r="BD78" i="1" s="1"/>
  <c r="AD64" i="1"/>
  <c r="AF64" i="1" s="1"/>
  <c r="AC51" i="1"/>
  <c r="AE51" i="1" s="1"/>
  <c r="AG51" i="1" s="1"/>
  <c r="AB51" i="1" s="1"/>
  <c r="BC376" i="1"/>
  <c r="X150" i="1"/>
  <c r="BD150" i="1" s="1"/>
  <c r="BB336" i="1"/>
  <c r="AC307" i="1"/>
  <c r="AE307" i="1" s="1"/>
  <c r="BB134" i="1"/>
  <c r="X73" i="1"/>
  <c r="BD73" i="1" s="1"/>
  <c r="X89" i="1"/>
  <c r="BD89" i="1" s="1"/>
  <c r="X64" i="1"/>
  <c r="BD64" i="1" s="1"/>
  <c r="X71" i="1"/>
  <c r="BD71" i="1" s="1"/>
  <c r="AD167" i="1"/>
  <c r="AF167" i="1" s="1"/>
  <c r="X94" i="1"/>
  <c r="BD94" i="1" s="1"/>
  <c r="X271" i="1"/>
  <c r="BD271" i="1" s="1"/>
  <c r="AD193" i="1"/>
  <c r="AF193" i="1" s="1"/>
  <c r="AD97" i="1"/>
  <c r="AF97" i="1" s="1"/>
  <c r="X152" i="1"/>
  <c r="BD152" i="1" s="1"/>
  <c r="BB62" i="1"/>
  <c r="AC85" i="1"/>
  <c r="AE85" i="1" s="1"/>
  <c r="X194" i="1"/>
  <c r="BD194" i="1" s="1"/>
  <c r="X154" i="1"/>
  <c r="BD154" i="1" s="1"/>
  <c r="X382" i="1"/>
  <c r="BD382" i="1" s="1"/>
  <c r="AC325" i="1"/>
  <c r="AE325" i="1" s="1"/>
  <c r="X137" i="1"/>
  <c r="BD137" i="1" s="1"/>
  <c r="BC143" i="1"/>
  <c r="BB308" i="1"/>
  <c r="X96" i="1"/>
  <c r="BD96" i="1" s="1"/>
  <c r="BC71" i="1"/>
  <c r="AC39" i="1"/>
  <c r="AE39" i="1" s="1"/>
  <c r="AG39" i="1" s="1"/>
  <c r="AB39" i="1" s="1"/>
  <c r="BB371" i="1"/>
  <c r="X235" i="1"/>
  <c r="BD235" i="1" s="1"/>
  <c r="X60" i="1"/>
  <c r="BD60" i="1" s="1"/>
  <c r="X129" i="1"/>
  <c r="BD129" i="1" s="1"/>
  <c r="X54" i="1"/>
  <c r="BD54" i="1" s="1"/>
  <c r="X308" i="1"/>
  <c r="BD308" i="1" s="1"/>
  <c r="X300" i="1"/>
  <c r="BD300" i="1" s="1"/>
  <c r="X182" i="1"/>
  <c r="BD182" i="1" s="1"/>
  <c r="X260" i="1"/>
  <c r="BD260" i="1" s="1"/>
  <c r="X318" i="1"/>
  <c r="BD318" i="1" s="1"/>
  <c r="X225" i="1"/>
  <c r="BD225" i="1" s="1"/>
  <c r="X366" i="1"/>
  <c r="BD366" i="1" s="1"/>
  <c r="X142" i="1"/>
  <c r="BD142" i="1" s="1"/>
  <c r="X222" i="1"/>
  <c r="BD222" i="1" s="1"/>
  <c r="X197" i="1"/>
  <c r="BD197" i="1" s="1"/>
  <c r="BB346" i="1"/>
  <c r="X371" i="1"/>
  <c r="BD371" i="1" s="1"/>
  <c r="X202" i="1"/>
  <c r="BD202" i="1" s="1"/>
  <c r="X350" i="1"/>
  <c r="BD350" i="1" s="1"/>
  <c r="X104" i="1"/>
  <c r="BD104" i="1" s="1"/>
  <c r="X337" i="1"/>
  <c r="BD337" i="1" s="1"/>
  <c r="X203" i="1"/>
  <c r="BD203" i="1" s="1"/>
  <c r="X92" i="1"/>
  <c r="BD92" i="1" s="1"/>
  <c r="X111" i="1"/>
  <c r="BD111" i="1" s="1"/>
  <c r="X345" i="1"/>
  <c r="BD345" i="1" s="1"/>
  <c r="X47" i="1"/>
  <c r="BD47" i="1" s="1"/>
  <c r="X167" i="1"/>
  <c r="BD167" i="1" s="1"/>
  <c r="X368" i="1"/>
  <c r="BD368" i="1" s="1"/>
  <c r="X304" i="1"/>
  <c r="BD304" i="1" s="1"/>
  <c r="X81" i="1"/>
  <c r="BD81" i="1" s="1"/>
  <c r="X77" i="1"/>
  <c r="BD77" i="1" s="1"/>
  <c r="X125" i="1"/>
  <c r="BD125" i="1" s="1"/>
  <c r="X349" i="1"/>
  <c r="BD349" i="1" s="1"/>
  <c r="X207" i="1"/>
  <c r="BD207" i="1" s="1"/>
  <c r="X335" i="1"/>
  <c r="BD335" i="1" s="1"/>
  <c r="X377" i="1"/>
  <c r="BD377" i="1" s="1"/>
  <c r="BB150" i="1"/>
  <c r="X315" i="1"/>
  <c r="BD315" i="1" s="1"/>
  <c r="X177" i="1"/>
  <c r="BD177" i="1" s="1"/>
  <c r="X242" i="1"/>
  <c r="BD242" i="1" s="1"/>
  <c r="X102" i="1"/>
  <c r="BD102" i="1" s="1"/>
  <c r="X248" i="1"/>
  <c r="BD248" i="1" s="1"/>
  <c r="X256" i="1"/>
  <c r="BD256" i="1" s="1"/>
  <c r="X383" i="1"/>
  <c r="BD383" i="1" s="1"/>
  <c r="X223" i="1"/>
  <c r="BD223" i="1" s="1"/>
  <c r="X65" i="1"/>
  <c r="BD65" i="1" s="1"/>
  <c r="X264" i="1"/>
  <c r="BD264" i="1" s="1"/>
  <c r="X258" i="1"/>
  <c r="BD258" i="1" s="1"/>
  <c r="X206" i="1"/>
  <c r="BD206" i="1" s="1"/>
  <c r="X247" i="1"/>
  <c r="BD247" i="1" s="1"/>
  <c r="X269" i="1"/>
  <c r="BD269" i="1" s="1"/>
  <c r="X266" i="1"/>
  <c r="BD266" i="1" s="1"/>
  <c r="X341" i="1"/>
  <c r="BD341" i="1" s="1"/>
  <c r="X181" i="1"/>
  <c r="BD181" i="1" s="1"/>
  <c r="AD149" i="1"/>
  <c r="AF149" i="1" s="1"/>
  <c r="X196" i="1"/>
  <c r="BD196" i="1" s="1"/>
  <c r="X79" i="1"/>
  <c r="BD79" i="1" s="1"/>
  <c r="X331" i="1"/>
  <c r="BD331" i="1" s="1"/>
  <c r="BB277" i="1"/>
  <c r="X115" i="1"/>
  <c r="BD115" i="1" s="1"/>
  <c r="BB49" i="1"/>
  <c r="AD101" i="1"/>
  <c r="AF101" i="1" s="1"/>
  <c r="X283" i="1"/>
  <c r="BD283" i="1" s="1"/>
  <c r="X372" i="1"/>
  <c r="BD372" i="1" s="1"/>
  <c r="AC54" i="1"/>
  <c r="AE54" i="1" s="1"/>
  <c r="AG54" i="1" s="1"/>
  <c r="AB54" i="1" s="1"/>
  <c r="BB251" i="1"/>
  <c r="AC356" i="1"/>
  <c r="AE356" i="1" s="1"/>
  <c r="AD130" i="1"/>
  <c r="AF130" i="1" s="1"/>
  <c r="AG130" i="1" s="1"/>
  <c r="AB130" i="1" s="1"/>
  <c r="AD203" i="1"/>
  <c r="AF203" i="1" s="1"/>
  <c r="AG203" i="1" s="1"/>
  <c r="AB203" i="1" s="1"/>
  <c r="BB209" i="1"/>
  <c r="AC182" i="1"/>
  <c r="AE182" i="1" s="1"/>
  <c r="X138" i="1"/>
  <c r="BD138" i="1" s="1"/>
  <c r="AD274" i="1"/>
  <c r="AF274" i="1" s="1"/>
  <c r="BB279" i="1"/>
  <c r="X257" i="1"/>
  <c r="BD257" i="1" s="1"/>
  <c r="BB50" i="1"/>
  <c r="BC92" i="1"/>
  <c r="BB248" i="1"/>
  <c r="BB36" i="1"/>
  <c r="X183" i="1"/>
  <c r="BD183" i="1" s="1"/>
  <c r="AD345" i="1"/>
  <c r="AF345" i="1" s="1"/>
  <c r="BB117" i="1"/>
  <c r="X163" i="1"/>
  <c r="BD163" i="1" s="1"/>
  <c r="AD304" i="1"/>
  <c r="AF304" i="1" s="1"/>
  <c r="AD161" i="1"/>
  <c r="AF161" i="1" s="1"/>
  <c r="BB225" i="1"/>
  <c r="AD242" i="1"/>
  <c r="AF242" i="1" s="1"/>
  <c r="X374" i="1"/>
  <c r="BD374" i="1" s="1"/>
  <c r="AC170" i="1"/>
  <c r="AE170" i="1" s="1"/>
  <c r="AC301" i="1"/>
  <c r="AE301" i="1" s="1"/>
  <c r="AG301" i="1" s="1"/>
  <c r="AB301" i="1" s="1"/>
  <c r="BC176" i="1"/>
  <c r="BC125" i="1"/>
  <c r="AD349" i="1"/>
  <c r="AF349" i="1" s="1"/>
  <c r="AC223" i="1"/>
  <c r="AE223" i="1" s="1"/>
  <c r="X328" i="1"/>
  <c r="BD328" i="1" s="1"/>
  <c r="BB222" i="1"/>
  <c r="BB264" i="1"/>
  <c r="AC197" i="1"/>
  <c r="AE197" i="1" s="1"/>
  <c r="AC247" i="1"/>
  <c r="AE247" i="1" s="1"/>
  <c r="AG247" i="1" s="1"/>
  <c r="AB247" i="1" s="1"/>
  <c r="BB341" i="1"/>
  <c r="X263" i="1"/>
  <c r="BD263" i="1" s="1"/>
  <c r="BC95" i="1"/>
  <c r="X324" i="1"/>
  <c r="BD324" i="1" s="1"/>
  <c r="X346" i="1"/>
  <c r="BD346" i="1" s="1"/>
  <c r="X62" i="1"/>
  <c r="BD62" i="1" s="1"/>
  <c r="BB353" i="1"/>
  <c r="BC216" i="1"/>
  <c r="BB375" i="1"/>
  <c r="BC114" i="1"/>
  <c r="AC49" i="1"/>
  <c r="AE49" i="1" s="1"/>
  <c r="AG49" i="1" s="1"/>
  <c r="AB49" i="1" s="1"/>
  <c r="BC263" i="1"/>
  <c r="AD335" i="1"/>
  <c r="AF335" i="1" s="1"/>
  <c r="AG335" i="1" s="1"/>
  <c r="AB335" i="1" s="1"/>
  <c r="X370" i="1"/>
  <c r="BD370" i="1" s="1"/>
  <c r="AC251" i="1"/>
  <c r="AE251" i="1" s="1"/>
  <c r="AG251" i="1" s="1"/>
  <c r="AB251" i="1" s="1"/>
  <c r="BC130" i="1"/>
  <c r="BC203" i="1"/>
  <c r="X209" i="1"/>
  <c r="BD209" i="1" s="1"/>
  <c r="BB300" i="1"/>
  <c r="AD260" i="1"/>
  <c r="AF260" i="1" s="1"/>
  <c r="BB318" i="1"/>
  <c r="AC102" i="1"/>
  <c r="AE102" i="1" s="1"/>
  <c r="AG102" i="1" s="1"/>
  <c r="AB102" i="1" s="1"/>
  <c r="X50" i="1"/>
  <c r="BD50" i="1" s="1"/>
  <c r="AD92" i="1"/>
  <c r="AF92" i="1" s="1"/>
  <c r="AC248" i="1"/>
  <c r="AE248" i="1" s="1"/>
  <c r="X36" i="1"/>
  <c r="BD36" i="1" s="1"/>
  <c r="BC345" i="1"/>
  <c r="BC104" i="1"/>
  <c r="X117" i="1"/>
  <c r="BD117" i="1" s="1"/>
  <c r="BB256" i="1"/>
  <c r="BB368" i="1"/>
  <c r="BB91" i="1"/>
  <c r="X299" i="1"/>
  <c r="BD299" i="1" s="1"/>
  <c r="X70" i="1"/>
  <c r="BD70" i="1" s="1"/>
  <c r="X380" i="1"/>
  <c r="BD380" i="1" s="1"/>
  <c r="BC62" i="1"/>
  <c r="AD125" i="1"/>
  <c r="AF125" i="1" s="1"/>
  <c r="BC277" i="1"/>
  <c r="BB223" i="1"/>
  <c r="X285" i="1"/>
  <c r="BD285" i="1" s="1"/>
  <c r="AC222" i="1"/>
  <c r="AE222" i="1" s="1"/>
  <c r="AG222" i="1" s="1"/>
  <c r="AB222" i="1" s="1"/>
  <c r="AC264" i="1"/>
  <c r="AE264" i="1" s="1"/>
  <c r="BB197" i="1"/>
  <c r="BB247" i="1"/>
  <c r="BB135" i="1"/>
  <c r="BC86" i="1"/>
  <c r="BB61" i="1"/>
  <c r="AD95" i="1"/>
  <c r="AF95" i="1" s="1"/>
  <c r="AD180" i="1"/>
  <c r="AF180" i="1" s="1"/>
  <c r="AC253" i="1"/>
  <c r="AE253" i="1" s="1"/>
  <c r="AG253" i="1" s="1"/>
  <c r="AB253" i="1" s="1"/>
  <c r="AC354" i="1"/>
  <c r="AE354" i="1" s="1"/>
  <c r="X114" i="1"/>
  <c r="BD114" i="1" s="1"/>
  <c r="AC218" i="1"/>
  <c r="AE218" i="1" s="1"/>
  <c r="AG218" i="1" s="1"/>
  <c r="AB218" i="1" s="1"/>
  <c r="AD132" i="1"/>
  <c r="AF132" i="1" s="1"/>
  <c r="X148" i="1"/>
  <c r="BD148" i="1" s="1"/>
  <c r="X353" i="1"/>
  <c r="BD353" i="1" s="1"/>
  <c r="X375" i="1"/>
  <c r="BD375" i="1" s="1"/>
  <c r="BB40" i="1"/>
  <c r="X42" i="1"/>
  <c r="BD42" i="1" s="1"/>
  <c r="AD356" i="1"/>
  <c r="AF356" i="1" s="1"/>
  <c r="BC335" i="1"/>
  <c r="X132" i="1"/>
  <c r="BD132" i="1" s="1"/>
  <c r="AC300" i="1"/>
  <c r="AE300" i="1" s="1"/>
  <c r="BC260" i="1"/>
  <c r="BB102" i="1"/>
  <c r="BC195" i="1"/>
  <c r="X241" i="1"/>
  <c r="BD241" i="1" s="1"/>
  <c r="AC47" i="1"/>
  <c r="AE47" i="1" s="1"/>
  <c r="AG47" i="1" s="1"/>
  <c r="AB47" i="1" s="1"/>
  <c r="AD104" i="1"/>
  <c r="AF104" i="1" s="1"/>
  <c r="BB262" i="1"/>
  <c r="AC256" i="1"/>
  <c r="AE256" i="1" s="1"/>
  <c r="AC368" i="1"/>
  <c r="AE368" i="1" s="1"/>
  <c r="BB186" i="1"/>
  <c r="BC99" i="1"/>
  <c r="AD156" i="1"/>
  <c r="AF156" i="1" s="1"/>
  <c r="AG156" i="1" s="1"/>
  <c r="AB156" i="1" s="1"/>
  <c r="AC91" i="1"/>
  <c r="AE91" i="1" s="1"/>
  <c r="BC138" i="1"/>
  <c r="BB294" i="1"/>
  <c r="BB191" i="1"/>
  <c r="X46" i="1"/>
  <c r="BD46" i="1" s="1"/>
  <c r="BB269" i="1"/>
  <c r="BB126" i="1"/>
  <c r="X86" i="1"/>
  <c r="BD86" i="1" s="1"/>
  <c r="AC135" i="1"/>
  <c r="AE135" i="1" s="1"/>
  <c r="AC61" i="1"/>
  <c r="AE61" i="1" s="1"/>
  <c r="BB30" i="1"/>
  <c r="BB354" i="1"/>
  <c r="X218" i="1"/>
  <c r="BD218" i="1" s="1"/>
  <c r="BC67" i="1"/>
  <c r="AC40" i="1"/>
  <c r="AE40" i="1" s="1"/>
  <c r="AG40" i="1" s="1"/>
  <c r="AB40" i="1" s="1"/>
  <c r="BB60" i="1"/>
  <c r="AC355" i="1"/>
  <c r="AE355" i="1" s="1"/>
  <c r="BB153" i="1"/>
  <c r="BC380" i="1"/>
  <c r="BC241" i="1"/>
  <c r="BB322" i="1"/>
  <c r="BB47" i="1"/>
  <c r="BC140" i="1"/>
  <c r="AC167" i="1"/>
  <c r="AE167" i="1" s="1"/>
  <c r="AC262" i="1"/>
  <c r="AE262" i="1" s="1"/>
  <c r="X186" i="1"/>
  <c r="BD186" i="1" s="1"/>
  <c r="AC294" i="1"/>
  <c r="AE294" i="1" s="1"/>
  <c r="AC77" i="1"/>
  <c r="AE77" i="1" s="1"/>
  <c r="X180" i="1"/>
  <c r="BD180" i="1" s="1"/>
  <c r="AD360" i="1"/>
  <c r="AF360" i="1" s="1"/>
  <c r="X191" i="1"/>
  <c r="BD191" i="1" s="1"/>
  <c r="BC258" i="1"/>
  <c r="BB350" i="1"/>
  <c r="X139" i="1"/>
  <c r="BD139" i="1" s="1"/>
  <c r="AC269" i="1"/>
  <c r="AE269" i="1" s="1"/>
  <c r="AG269" i="1" s="1"/>
  <c r="AB269" i="1" s="1"/>
  <c r="AD42" i="1"/>
  <c r="AF42" i="1" s="1"/>
  <c r="BB266" i="1"/>
  <c r="BC285" i="1"/>
  <c r="BC257" i="1"/>
  <c r="X126" i="1"/>
  <c r="BD126" i="1" s="1"/>
  <c r="BB305" i="1"/>
  <c r="AC30" i="1"/>
  <c r="AE30" i="1" s="1"/>
  <c r="AG30" i="1" s="1"/>
  <c r="AB30" i="1" s="1"/>
  <c r="BC165" i="1"/>
  <c r="AC56" i="1"/>
  <c r="AE56" i="1" s="1"/>
  <c r="BB310" i="1"/>
  <c r="X231" i="1"/>
  <c r="BD231" i="1" s="1"/>
  <c r="AC314" i="1"/>
  <c r="AE314" i="1" s="1"/>
  <c r="AD291" i="1"/>
  <c r="AF291" i="1" s="1"/>
  <c r="X305" i="1"/>
  <c r="BD305" i="1" s="1"/>
  <c r="X162" i="1"/>
  <c r="BD162" i="1" s="1"/>
  <c r="AC67" i="1"/>
  <c r="AE67" i="1" s="1"/>
  <c r="AC348" i="1"/>
  <c r="AE348" i="1" s="1"/>
  <c r="AG348" i="1" s="1"/>
  <c r="AB348" i="1" s="1"/>
  <c r="BB317" i="1"/>
  <c r="BC299" i="1"/>
  <c r="X52" i="1"/>
  <c r="BD52" i="1" s="1"/>
  <c r="BB355" i="1"/>
  <c r="X153" i="1"/>
  <c r="BD153" i="1" s="1"/>
  <c r="BC375" i="1"/>
  <c r="BB111" i="1"/>
  <c r="X322" i="1"/>
  <c r="BD322" i="1" s="1"/>
  <c r="AD140" i="1"/>
  <c r="AF140" i="1" s="1"/>
  <c r="BB167" i="1"/>
  <c r="X97" i="1"/>
  <c r="BD97" i="1" s="1"/>
  <c r="BB156" i="1"/>
  <c r="BC48" i="1"/>
  <c r="BC283" i="1"/>
  <c r="AD81" i="1"/>
  <c r="AF81" i="1" s="1"/>
  <c r="BB383" i="1"/>
  <c r="BB366" i="1"/>
  <c r="BB77" i="1"/>
  <c r="AD106" i="1"/>
  <c r="AF106" i="1" s="1"/>
  <c r="BC360" i="1"/>
  <c r="AC65" i="1"/>
  <c r="AE65" i="1" s="1"/>
  <c r="AC350" i="1"/>
  <c r="AE350" i="1" s="1"/>
  <c r="AG350" i="1" s="1"/>
  <c r="AB350" i="1" s="1"/>
  <c r="BC272" i="1"/>
  <c r="BB258" i="1"/>
  <c r="AC266" i="1"/>
  <c r="AE266" i="1" s="1"/>
  <c r="AG266" i="1" s="1"/>
  <c r="AB266" i="1" s="1"/>
  <c r="X291" i="1"/>
  <c r="BD291" i="1" s="1"/>
  <c r="BB181" i="1"/>
  <c r="BB195" i="1"/>
  <c r="AC224" i="1"/>
  <c r="AE224" i="1" s="1"/>
  <c r="BC164" i="1"/>
  <c r="BB311" i="1"/>
  <c r="AD331" i="1"/>
  <c r="AF331" i="1" s="1"/>
  <c r="AG331" i="1" s="1"/>
  <c r="AB331" i="1" s="1"/>
  <c r="BB214" i="1"/>
  <c r="BB56" i="1"/>
  <c r="BB361" i="1"/>
  <c r="BC139" i="1"/>
  <c r="X307" i="1"/>
  <c r="BD307" i="1" s="1"/>
  <c r="X273" i="1"/>
  <c r="BD273" i="1" s="1"/>
  <c r="BB242" i="1"/>
  <c r="X149" i="1"/>
  <c r="BD149" i="1" s="1"/>
  <c r="BB314" i="1"/>
  <c r="BB216" i="1"/>
  <c r="BB129" i="1"/>
  <c r="BB67" i="1"/>
  <c r="BB38" i="1"/>
  <c r="BB348" i="1"/>
  <c r="X317" i="1"/>
  <c r="BD317" i="1" s="1"/>
  <c r="BB274" i="1"/>
  <c r="BB198" i="1"/>
  <c r="AC111" i="1"/>
  <c r="AE111" i="1" s="1"/>
  <c r="X106" i="1"/>
  <c r="BD106" i="1" s="1"/>
  <c r="BB71" i="1"/>
  <c r="BC81" i="1"/>
  <c r="AC122" i="1"/>
  <c r="AE122" i="1" s="1"/>
  <c r="AC366" i="1"/>
  <c r="AE366" i="1" s="1"/>
  <c r="BB230" i="1"/>
  <c r="AD162" i="1"/>
  <c r="AF162" i="1" s="1"/>
  <c r="AC80" i="1"/>
  <c r="AE80" i="1" s="1"/>
  <c r="X164" i="1"/>
  <c r="BD164" i="1" s="1"/>
  <c r="AD372" i="1"/>
  <c r="AF372" i="1" s="1"/>
  <c r="AG372" i="1" s="1"/>
  <c r="AB372" i="1" s="1"/>
  <c r="BB65" i="1"/>
  <c r="BC262" i="1"/>
  <c r="AD272" i="1"/>
  <c r="AF272" i="1" s="1"/>
  <c r="AC258" i="1"/>
  <c r="AE258" i="1" s="1"/>
  <c r="BB206" i="1"/>
  <c r="BB113" i="1"/>
  <c r="AD307" i="1"/>
  <c r="AF307" i="1" s="1"/>
  <c r="BC61" i="1"/>
  <c r="AC219" i="1"/>
  <c r="AE219" i="1" s="1"/>
  <c r="AC181" i="1"/>
  <c r="AE181" i="1" s="1"/>
  <c r="AG181" i="1" s="1"/>
  <c r="AB181" i="1" s="1"/>
  <c r="AC195" i="1"/>
  <c r="AE195" i="1" s="1"/>
  <c r="X224" i="1"/>
  <c r="BD224" i="1" s="1"/>
  <c r="X311" i="1"/>
  <c r="BD311" i="1" s="1"/>
  <c r="X361" i="1"/>
  <c r="BD361" i="1" s="1"/>
  <c r="BB235" i="1"/>
  <c r="AC242" i="1"/>
  <c r="AE242" i="1" s="1"/>
  <c r="X274" i="1"/>
  <c r="BD274" i="1" s="1"/>
  <c r="BB48" i="1"/>
  <c r="X278" i="1"/>
  <c r="BD278" i="1" s="1"/>
  <c r="X113" i="1"/>
  <c r="BD113" i="1" s="1"/>
  <c r="X99" i="1"/>
  <c r="BD99" i="1" s="1"/>
  <c r="AC235" i="1"/>
  <c r="AE235" i="1" s="1"/>
  <c r="AG235" i="1" s="1"/>
  <c r="AB235" i="1" s="1"/>
  <c r="BC320" i="1"/>
  <c r="AD320" i="1"/>
  <c r="AF320" i="1" s="1"/>
  <c r="AG320" i="1" s="1"/>
  <c r="AB320" i="1" s="1"/>
  <c r="BC209" i="1"/>
  <c r="AD209" i="1"/>
  <c r="AF209" i="1" s="1"/>
  <c r="BC337" i="1"/>
  <c r="AD337" i="1"/>
  <c r="AF337" i="1" s="1"/>
  <c r="BC308" i="1"/>
  <c r="AD308" i="1"/>
  <c r="AF308" i="1" s="1"/>
  <c r="BC142" i="1"/>
  <c r="AD142" i="1"/>
  <c r="AF142" i="1" s="1"/>
  <c r="AG142" i="1" s="1"/>
  <c r="AB142" i="1" s="1"/>
  <c r="BC207" i="1"/>
  <c r="AD207" i="1"/>
  <c r="AF207" i="1" s="1"/>
  <c r="AG207" i="1" s="1"/>
  <c r="AB207" i="1" s="1"/>
  <c r="BC387" i="1"/>
  <c r="AD387" i="1"/>
  <c r="AF387" i="1" s="1"/>
  <c r="AG387" i="1" s="1"/>
  <c r="AB387" i="1" s="1"/>
  <c r="BC309" i="1"/>
  <c r="AD309" i="1"/>
  <c r="AF309" i="1" s="1"/>
  <c r="AG309" i="1" s="1"/>
  <c r="AB309" i="1" s="1"/>
  <c r="BC231" i="1"/>
  <c r="AD231" i="1"/>
  <c r="AF231" i="1" s="1"/>
  <c r="AG231" i="1" s="1"/>
  <c r="AB231" i="1" s="1"/>
  <c r="BC31" i="1"/>
  <c r="AD31" i="1"/>
  <c r="AF31" i="1" s="1"/>
  <c r="BC175" i="1"/>
  <c r="AD175" i="1"/>
  <c r="AF175" i="1" s="1"/>
  <c r="AG175" i="1" s="1"/>
  <c r="AB175" i="1" s="1"/>
  <c r="BC26" i="1"/>
  <c r="AD26" i="1"/>
  <c r="AF26" i="1" s="1"/>
  <c r="BC358" i="1"/>
  <c r="AD358" i="1"/>
  <c r="AF358" i="1" s="1"/>
  <c r="BB220" i="1"/>
  <c r="X39" i="1"/>
  <c r="BD39" i="1" s="1"/>
  <c r="AD165" i="1"/>
  <c r="AF165" i="1" s="1"/>
  <c r="BB79" i="1"/>
  <c r="AD353" i="1"/>
  <c r="AF353" i="1" s="1"/>
  <c r="BC326" i="1"/>
  <c r="AD326" i="1"/>
  <c r="AF326" i="1" s="1"/>
  <c r="X59" i="1"/>
  <c r="BD59" i="1" s="1"/>
  <c r="X253" i="1"/>
  <c r="BD253" i="1" s="1"/>
  <c r="BB205" i="1"/>
  <c r="BB76" i="1"/>
  <c r="X11" i="1"/>
  <c r="BD11" i="1" s="1"/>
  <c r="AC11" i="1"/>
  <c r="AE11" i="1" s="1"/>
  <c r="X155" i="1"/>
  <c r="BD155" i="1" s="1"/>
  <c r="X329" i="1"/>
  <c r="BD329" i="1" s="1"/>
  <c r="X297" i="1"/>
  <c r="BD297" i="1" s="1"/>
  <c r="AC297" i="1"/>
  <c r="AE297" i="1" s="1"/>
  <c r="X365" i="1"/>
  <c r="BD365" i="1" s="1"/>
  <c r="AC365" i="1"/>
  <c r="AE365" i="1" s="1"/>
  <c r="BB273" i="1"/>
  <c r="AG391" i="1"/>
  <c r="AB391" i="1" s="1"/>
  <c r="H9" i="139"/>
  <c r="X246" i="1"/>
  <c r="BD246" i="1" s="1"/>
  <c r="BB155" i="1"/>
  <c r="BB96" i="1"/>
  <c r="X75" i="1"/>
  <c r="BD75" i="1" s="1"/>
  <c r="AG110" i="1"/>
  <c r="AB110" i="1" s="1"/>
  <c r="AG163" i="1"/>
  <c r="AB163" i="1" s="1"/>
  <c r="AG369" i="1"/>
  <c r="AB369" i="1" s="1"/>
  <c r="AG220" i="1"/>
  <c r="AB220" i="1" s="1"/>
  <c r="AG328" i="1"/>
  <c r="AB328" i="1" s="1"/>
  <c r="AG103" i="1"/>
  <c r="AB103" i="1" s="1"/>
  <c r="AG129" i="1"/>
  <c r="AB129" i="1" s="1"/>
  <c r="BB11" i="1"/>
  <c r="Q4" i="1"/>
  <c r="X9" i="1"/>
  <c r="BD9" i="1" s="1"/>
  <c r="BC9" i="1"/>
  <c r="I53" i="139"/>
  <c r="J53" i="139"/>
  <c r="K53" i="139" s="1"/>
  <c r="AH147" i="1" s="1"/>
  <c r="H48" i="139"/>
  <c r="J48" i="139" s="1"/>
  <c r="K48" i="139" s="1"/>
  <c r="AH293" i="1" s="1"/>
  <c r="G58" i="139"/>
  <c r="H49" i="139"/>
  <c r="AC16" i="1"/>
  <c r="AD15" i="1"/>
  <c r="AF15" i="1" s="1"/>
  <c r="G17" i="139"/>
  <c r="X18" i="1"/>
  <c r="BD18" i="1" s="1"/>
  <c r="G5" i="139"/>
  <c r="J5" i="139" s="1"/>
  <c r="K5" i="139" s="1"/>
  <c r="AH396" i="1" s="1"/>
  <c r="G33" i="139"/>
  <c r="G32" i="139"/>
  <c r="G40" i="139"/>
  <c r="G37" i="139"/>
  <c r="N49" i="139"/>
  <c r="G49" i="139"/>
  <c r="P13" i="139"/>
  <c r="Q13" i="139"/>
  <c r="R13" i="139" s="1"/>
  <c r="AI381" i="1" s="1"/>
  <c r="G18" i="139"/>
  <c r="G12" i="139"/>
  <c r="G16" i="139"/>
  <c r="G34" i="139"/>
  <c r="G47" i="139"/>
  <c r="G21" i="139"/>
  <c r="G27" i="139"/>
  <c r="G36" i="139"/>
  <c r="G52" i="139"/>
  <c r="G23" i="139"/>
  <c r="G45" i="139"/>
  <c r="G25" i="139"/>
  <c r="G28" i="139"/>
  <c r="I22" i="139"/>
  <c r="J22" i="139"/>
  <c r="K22" i="139" s="1"/>
  <c r="AH187" i="1" s="1"/>
  <c r="G19" i="139"/>
  <c r="G60" i="139"/>
  <c r="G46" i="139"/>
  <c r="G41" i="139"/>
  <c r="G14" i="139"/>
  <c r="G20" i="139"/>
  <c r="G13" i="139"/>
  <c r="G6" i="139"/>
  <c r="G30" i="139"/>
  <c r="G38" i="139"/>
  <c r="G59" i="139"/>
  <c r="G51" i="139"/>
  <c r="G39" i="139"/>
  <c r="G42" i="139"/>
  <c r="G11" i="139"/>
  <c r="G50" i="139"/>
  <c r="G54" i="139"/>
  <c r="G35" i="139"/>
  <c r="G26" i="139"/>
  <c r="AE6" i="1"/>
  <c r="G43" i="139"/>
  <c r="G7" i="139"/>
  <c r="H31" i="139"/>
  <c r="J31" i="139" s="1"/>
  <c r="K31" i="139" s="1"/>
  <c r="AH280" i="1" s="1"/>
  <c r="G24" i="139"/>
  <c r="G56" i="139"/>
  <c r="G9" i="139"/>
  <c r="I44" i="139"/>
  <c r="J44" i="139"/>
  <c r="K44" i="139" s="1"/>
  <c r="AH316" i="1" s="1"/>
  <c r="X6" i="1"/>
  <c r="BD6" i="1" s="1"/>
  <c r="V4" i="1"/>
  <c r="W4" i="1"/>
  <c r="N32" i="139"/>
  <c r="BC15" i="1"/>
  <c r="BB6" i="1"/>
  <c r="N20" i="139"/>
  <c r="X17" i="1"/>
  <c r="BD17" i="1" s="1"/>
  <c r="N41" i="139"/>
  <c r="N29" i="139"/>
  <c r="BC18" i="1"/>
  <c r="N27" i="139"/>
  <c r="N17" i="139"/>
  <c r="N51" i="139"/>
  <c r="N6" i="139"/>
  <c r="O49" i="139"/>
  <c r="N55" i="139"/>
  <c r="N9" i="139"/>
  <c r="N59" i="139"/>
  <c r="N57" i="139"/>
  <c r="N42" i="139"/>
  <c r="N40" i="139"/>
  <c r="N5" i="139"/>
  <c r="Q5" i="139" s="1"/>
  <c r="X16" i="1"/>
  <c r="BD16" i="1" s="1"/>
  <c r="BB7" i="1"/>
  <c r="AE8" i="1"/>
  <c r="N16" i="139"/>
  <c r="BC13" i="1"/>
  <c r="N50" i="139"/>
  <c r="BB8" i="1"/>
  <c r="X7" i="1"/>
  <c r="BD7" i="1" s="1"/>
  <c r="N21" i="139"/>
  <c r="N46" i="139"/>
  <c r="N26" i="139"/>
  <c r="N37" i="139"/>
  <c r="N25" i="139"/>
  <c r="N24" i="139"/>
  <c r="N56" i="139"/>
  <c r="N11" i="139"/>
  <c r="X13" i="1"/>
  <c r="BD13" i="1" s="1"/>
  <c r="N14" i="139"/>
  <c r="N28" i="139"/>
  <c r="N54" i="139"/>
  <c r="N30" i="139"/>
  <c r="N47" i="139"/>
  <c r="N34" i="139"/>
  <c r="N12" i="139"/>
  <c r="N45" i="139"/>
  <c r="N52" i="139"/>
  <c r="N38" i="139"/>
  <c r="N35" i="139"/>
  <c r="N39" i="139"/>
  <c r="N43" i="139"/>
  <c r="N23" i="139"/>
  <c r="N18" i="139"/>
  <c r="N36" i="139"/>
  <c r="N19" i="139"/>
  <c r="P7" i="139"/>
  <c r="BB16" i="1"/>
  <c r="P15" i="139"/>
  <c r="P33" i="139"/>
  <c r="L3" i="71"/>
  <c r="C4" i="105" s="1"/>
  <c r="C5" i="105" s="1"/>
  <c r="BB14" i="1"/>
  <c r="BC17" i="1"/>
  <c r="P10" i="139"/>
  <c r="P31" i="139"/>
  <c r="BC8" i="1"/>
  <c r="X8" i="1"/>
  <c r="BD8" i="1" s="1"/>
  <c r="BB15" i="1"/>
  <c r="X15" i="1"/>
  <c r="BD15" i="1" s="1"/>
  <c r="X12" i="1"/>
  <c r="BD12" i="1" s="1"/>
  <c r="BC12" i="1"/>
  <c r="BC10" i="1"/>
  <c r="X10" i="1"/>
  <c r="BD10" i="1" s="1"/>
  <c r="X14" i="1"/>
  <c r="BD14" i="1" s="1"/>
  <c r="BC14" i="1"/>
  <c r="BB13" i="1"/>
  <c r="O60" i="139"/>
  <c r="Q60" i="139" s="1"/>
  <c r="O22" i="139"/>
  <c r="Q22" i="139" s="1"/>
  <c r="AF11" i="1"/>
  <c r="AF9" i="1"/>
  <c r="O44" i="139" s="1"/>
  <c r="Q44" i="139" s="1"/>
  <c r="AF6" i="1"/>
  <c r="O53" i="139"/>
  <c r="Q53" i="139" s="1"/>
  <c r="O48" i="139"/>
  <c r="Q48" i="139" s="1"/>
  <c r="AE9" i="1"/>
  <c r="AG116" i="1" l="1"/>
  <c r="AB116" i="1" s="1"/>
  <c r="AG357" i="1"/>
  <c r="AB357" i="1" s="1"/>
  <c r="AG166" i="1"/>
  <c r="AB166" i="1" s="1"/>
  <c r="AG112" i="1"/>
  <c r="AB112" i="1" s="1"/>
  <c r="AG134" i="1"/>
  <c r="AB134" i="1" s="1"/>
  <c r="AG37" i="1"/>
  <c r="AB37" i="1" s="1"/>
  <c r="AG169" i="1"/>
  <c r="AB169" i="1" s="1"/>
  <c r="AG151" i="1"/>
  <c r="AB151" i="1" s="1"/>
  <c r="AG183" i="1"/>
  <c r="AB183" i="1" s="1"/>
  <c r="AG36" i="1"/>
  <c r="AB36" i="1" s="1"/>
  <c r="AG126" i="1"/>
  <c r="AB126" i="1" s="1"/>
  <c r="AG168" i="1"/>
  <c r="AB168" i="1" s="1"/>
  <c r="AG57" i="1"/>
  <c r="AB57" i="1" s="1"/>
  <c r="AG368" i="1"/>
  <c r="AB368" i="1" s="1"/>
  <c r="AG93" i="1"/>
  <c r="AB93" i="1" s="1"/>
  <c r="AG27" i="1"/>
  <c r="AB27" i="1" s="1"/>
  <c r="AG272" i="1"/>
  <c r="AB272" i="1" s="1"/>
  <c r="AG289" i="1"/>
  <c r="AB289" i="1" s="1"/>
  <c r="AG380" i="1"/>
  <c r="AB380" i="1" s="1"/>
  <c r="AG236" i="1"/>
  <c r="AB236" i="1" s="1"/>
  <c r="AG143" i="1"/>
  <c r="AB143" i="1" s="1"/>
  <c r="AG285" i="1"/>
  <c r="AB285" i="1" s="1"/>
  <c r="AG240" i="1"/>
  <c r="AB240" i="1" s="1"/>
  <c r="AG120" i="1"/>
  <c r="AB120" i="1" s="1"/>
  <c r="AG270" i="1"/>
  <c r="AB270" i="1" s="1"/>
  <c r="AG306" i="1"/>
  <c r="AB306" i="1" s="1"/>
  <c r="AG259" i="1"/>
  <c r="AB259" i="1" s="1"/>
  <c r="AG237" i="1"/>
  <c r="AB237" i="1" s="1"/>
  <c r="AG360" i="1"/>
  <c r="AB360" i="1" s="1"/>
  <c r="AG95" i="1"/>
  <c r="AB95" i="1" s="1"/>
  <c r="AG174" i="1"/>
  <c r="AB174" i="1" s="1"/>
  <c r="AG88" i="1"/>
  <c r="AB88" i="1" s="1"/>
  <c r="AG332" i="1"/>
  <c r="AB332" i="1" s="1"/>
  <c r="AG366" i="1"/>
  <c r="AB366" i="1" s="1"/>
  <c r="AG359" i="1"/>
  <c r="AB359" i="1" s="1"/>
  <c r="AG43" i="1"/>
  <c r="AB43" i="1" s="1"/>
  <c r="AG68" i="1"/>
  <c r="AB68" i="1" s="1"/>
  <c r="AG105" i="1"/>
  <c r="AB105" i="1" s="1"/>
  <c r="AG352" i="1"/>
  <c r="AB352" i="1" s="1"/>
  <c r="AG379" i="1"/>
  <c r="AB379" i="1" s="1"/>
  <c r="AG107" i="1"/>
  <c r="AB107" i="1" s="1"/>
  <c r="AG365" i="1"/>
  <c r="AB365" i="1" s="1"/>
  <c r="AG96" i="1"/>
  <c r="AB96" i="1" s="1"/>
  <c r="AG135" i="1"/>
  <c r="AB135" i="1" s="1"/>
  <c r="AG91" i="1"/>
  <c r="AB91" i="1" s="1"/>
  <c r="AG23" i="1"/>
  <c r="AB23" i="1" s="1"/>
  <c r="AG33" i="1"/>
  <c r="AB33" i="1" s="1"/>
  <c r="AG230" i="1"/>
  <c r="AB230" i="1" s="1"/>
  <c r="I55" i="139"/>
  <c r="AG200" i="1"/>
  <c r="AB200" i="1" s="1"/>
  <c r="AG232" i="1"/>
  <c r="AB232" i="1" s="1"/>
  <c r="AG22" i="1"/>
  <c r="AB22" i="1" s="1"/>
  <c r="J29" i="139"/>
  <c r="K29" i="139" s="1"/>
  <c r="AH292" i="1" s="1"/>
  <c r="AG50" i="1"/>
  <c r="AB50" i="1" s="1"/>
  <c r="AG267" i="1"/>
  <c r="AB267" i="1" s="1"/>
  <c r="AG371" i="1"/>
  <c r="AB371" i="1" s="1"/>
  <c r="Q58" i="139"/>
  <c r="AG178" i="1"/>
  <c r="AB178" i="1" s="1"/>
  <c r="AG238" i="1"/>
  <c r="AB238" i="1" s="1"/>
  <c r="AG223" i="1"/>
  <c r="AB223" i="1" s="1"/>
  <c r="AG101" i="1"/>
  <c r="AB101" i="1" s="1"/>
  <c r="AG275" i="1"/>
  <c r="AB275" i="1" s="1"/>
  <c r="AG173" i="1"/>
  <c r="AB173" i="1" s="1"/>
  <c r="AG241" i="1"/>
  <c r="AB241" i="1" s="1"/>
  <c r="AG196" i="1"/>
  <c r="AB196" i="1" s="1"/>
  <c r="AG140" i="1"/>
  <c r="AB140" i="1" s="1"/>
  <c r="AG199" i="1"/>
  <c r="AB199" i="1" s="1"/>
  <c r="AG339" i="1"/>
  <c r="AB339" i="1" s="1"/>
  <c r="AG337" i="1"/>
  <c r="AB337" i="1" s="1"/>
  <c r="AG226" i="1"/>
  <c r="AB226" i="1" s="1"/>
  <c r="AG72" i="1"/>
  <c r="AB72" i="1" s="1"/>
  <c r="AG221" i="1"/>
  <c r="AB221" i="1" s="1"/>
  <c r="AG165" i="1"/>
  <c r="AB165" i="1" s="1"/>
  <c r="AG345" i="1"/>
  <c r="AB345" i="1" s="1"/>
  <c r="AG137" i="1"/>
  <c r="AB137" i="1" s="1"/>
  <c r="AG188" i="1"/>
  <c r="AB188" i="1" s="1"/>
  <c r="AG217" i="1"/>
  <c r="AB217" i="1" s="1"/>
  <c r="AG121" i="1"/>
  <c r="AB121" i="1" s="1"/>
  <c r="AG87" i="1"/>
  <c r="AB87" i="1" s="1"/>
  <c r="AG249" i="1"/>
  <c r="AB249" i="1" s="1"/>
  <c r="AG239" i="1"/>
  <c r="AB239" i="1" s="1"/>
  <c r="AG351" i="1"/>
  <c r="AB351" i="1" s="1"/>
  <c r="AG342" i="1"/>
  <c r="AB342" i="1" s="1"/>
  <c r="AG81" i="1"/>
  <c r="AB81" i="1" s="1"/>
  <c r="AG260" i="1"/>
  <c r="AB260" i="1" s="1"/>
  <c r="AG90" i="1"/>
  <c r="AB90" i="1" s="1"/>
  <c r="AG321" i="1"/>
  <c r="AB321" i="1" s="1"/>
  <c r="AG146" i="1"/>
  <c r="AB146" i="1" s="1"/>
  <c r="AG69" i="1"/>
  <c r="AB69" i="1" s="1"/>
  <c r="AG180" i="1"/>
  <c r="AB180" i="1" s="1"/>
  <c r="AG164" i="1"/>
  <c r="AB164" i="1" s="1"/>
  <c r="AG276" i="1"/>
  <c r="AB276" i="1" s="1"/>
  <c r="AG327" i="1"/>
  <c r="AB327" i="1" s="1"/>
  <c r="AG281" i="1"/>
  <c r="AB281" i="1" s="1"/>
  <c r="AG215" i="1"/>
  <c r="AB215" i="1" s="1"/>
  <c r="AG302" i="1"/>
  <c r="AB302" i="1" s="1"/>
  <c r="AG161" i="1"/>
  <c r="AB161" i="1" s="1"/>
  <c r="AG82" i="1"/>
  <c r="AB82" i="1" s="1"/>
  <c r="AG64" i="1"/>
  <c r="AB64" i="1" s="1"/>
  <c r="AG122" i="1"/>
  <c r="AB122" i="1" s="1"/>
  <c r="AG245" i="1"/>
  <c r="AB245" i="1" s="1"/>
  <c r="AG177" i="1"/>
  <c r="AB177" i="1" s="1"/>
  <c r="AG323" i="1"/>
  <c r="AB323" i="1" s="1"/>
  <c r="AG208" i="1"/>
  <c r="AB208" i="1" s="1"/>
  <c r="AG250" i="1"/>
  <c r="AB250" i="1" s="1"/>
  <c r="AG113" i="1"/>
  <c r="AB113" i="1" s="1"/>
  <c r="AG119" i="1"/>
  <c r="AB119" i="1" s="1"/>
  <c r="AG347" i="1"/>
  <c r="AB347" i="1" s="1"/>
  <c r="AG77" i="1"/>
  <c r="AB77" i="1" s="1"/>
  <c r="I33" i="139"/>
  <c r="AG344" i="1"/>
  <c r="AB344" i="1" s="1"/>
  <c r="AG171" i="1"/>
  <c r="AB171" i="1" s="1"/>
  <c r="AG297" i="1"/>
  <c r="AB297" i="1" s="1"/>
  <c r="AG385" i="1"/>
  <c r="AB385" i="1" s="1"/>
  <c r="AG212" i="1"/>
  <c r="AB212" i="1" s="1"/>
  <c r="AG243" i="1"/>
  <c r="AB243" i="1" s="1"/>
  <c r="AG84" i="1"/>
  <c r="AB84" i="1" s="1"/>
  <c r="AG198" i="1"/>
  <c r="AB198" i="1" s="1"/>
  <c r="AG136" i="1"/>
  <c r="AB136" i="1" s="1"/>
  <c r="AG108" i="1"/>
  <c r="AB108" i="1" s="1"/>
  <c r="AG264" i="1"/>
  <c r="AB264" i="1" s="1"/>
  <c r="AG290" i="1"/>
  <c r="AB290" i="1" s="1"/>
  <c r="AG78" i="1"/>
  <c r="AB78" i="1" s="1"/>
  <c r="AG158" i="1"/>
  <c r="AB158" i="1" s="1"/>
  <c r="AG56" i="1"/>
  <c r="AB56" i="1" s="1"/>
  <c r="AG294" i="1"/>
  <c r="AB294" i="1" s="1"/>
  <c r="AG170" i="1"/>
  <c r="AB170" i="1" s="1"/>
  <c r="AG55" i="1"/>
  <c r="AB55" i="1" s="1"/>
  <c r="AG338" i="1"/>
  <c r="AB338" i="1" s="1"/>
  <c r="AG386" i="1"/>
  <c r="AB386" i="1" s="1"/>
  <c r="AG286" i="1"/>
  <c r="AB286" i="1" s="1"/>
  <c r="AG314" i="1"/>
  <c r="AB314" i="1" s="1"/>
  <c r="J15" i="139"/>
  <c r="K15" i="139" s="1"/>
  <c r="AH397" i="1" s="1"/>
  <c r="AG118" i="1"/>
  <c r="AB118" i="1" s="1"/>
  <c r="AG191" i="1"/>
  <c r="AB191" i="1" s="1"/>
  <c r="AG35" i="1"/>
  <c r="AB35" i="1" s="1"/>
  <c r="AG159" i="1"/>
  <c r="AB159" i="1" s="1"/>
  <c r="J10" i="139"/>
  <c r="K10" i="139" s="1"/>
  <c r="AH395" i="1" s="1"/>
  <c r="AG234" i="1"/>
  <c r="AB234" i="1" s="1"/>
  <c r="AG145" i="1"/>
  <c r="AB145" i="1" s="1"/>
  <c r="AG157" i="1"/>
  <c r="AB157" i="1" s="1"/>
  <c r="AG265" i="1"/>
  <c r="AB265" i="1" s="1"/>
  <c r="AG361" i="1"/>
  <c r="AB361" i="1" s="1"/>
  <c r="AG355" i="1"/>
  <c r="AB355" i="1" s="1"/>
  <c r="AG205" i="1"/>
  <c r="AB205" i="1" s="1"/>
  <c r="AG63" i="1"/>
  <c r="AB63" i="1" s="1"/>
  <c r="AG219" i="1"/>
  <c r="AB219" i="1" s="1"/>
  <c r="AG182" i="1"/>
  <c r="AB182" i="1" s="1"/>
  <c r="AG336" i="1"/>
  <c r="AB336" i="1" s="1"/>
  <c r="AG358" i="1"/>
  <c r="AB358" i="1" s="1"/>
  <c r="AG97" i="1"/>
  <c r="AB97" i="1" s="1"/>
  <c r="AG274" i="1"/>
  <c r="AB274" i="1" s="1"/>
  <c r="AG71" i="1"/>
  <c r="AB71" i="1" s="1"/>
  <c r="AG67" i="1"/>
  <c r="AB67" i="1" s="1"/>
  <c r="AG44" i="1"/>
  <c r="AB44" i="1" s="1"/>
  <c r="AG61" i="1"/>
  <c r="AB61" i="1" s="1"/>
  <c r="AG288" i="1"/>
  <c r="AB288" i="1" s="1"/>
  <c r="AG308" i="1"/>
  <c r="AB308" i="1" s="1"/>
  <c r="AG141" i="1"/>
  <c r="AB141" i="1" s="1"/>
  <c r="AG300" i="1"/>
  <c r="AB300" i="1" s="1"/>
  <c r="AG362" i="1"/>
  <c r="AB362" i="1" s="1"/>
  <c r="AG111" i="1"/>
  <c r="AB111" i="1" s="1"/>
  <c r="AG376" i="1"/>
  <c r="AB376" i="1" s="1"/>
  <c r="AG325" i="1"/>
  <c r="AB325" i="1" s="1"/>
  <c r="AG172" i="1"/>
  <c r="AB172" i="1" s="1"/>
  <c r="AG104" i="1"/>
  <c r="AB104" i="1" s="1"/>
  <c r="AG150" i="1"/>
  <c r="AB150" i="1" s="1"/>
  <c r="AG257" i="1"/>
  <c r="AB257" i="1" s="1"/>
  <c r="AG299" i="1"/>
  <c r="AB299" i="1" s="1"/>
  <c r="AG216" i="1"/>
  <c r="AB216" i="1" s="1"/>
  <c r="AG326" i="1"/>
  <c r="AB326" i="1" s="1"/>
  <c r="AG349" i="1"/>
  <c r="AB349" i="1" s="1"/>
  <c r="AG283" i="1"/>
  <c r="AB283" i="1" s="1"/>
  <c r="AG258" i="1"/>
  <c r="AB258" i="1" s="1"/>
  <c r="AG73" i="1"/>
  <c r="AB73" i="1" s="1"/>
  <c r="AG195" i="1"/>
  <c r="AB195" i="1" s="1"/>
  <c r="AG233" i="1"/>
  <c r="AB233" i="1" s="1"/>
  <c r="AG31" i="1"/>
  <c r="AB31" i="1" s="1"/>
  <c r="AG224" i="1"/>
  <c r="AB224" i="1" s="1"/>
  <c r="AG248" i="1"/>
  <c r="AB248" i="1" s="1"/>
  <c r="AG304" i="1"/>
  <c r="AB304" i="1" s="1"/>
  <c r="AG42" i="1"/>
  <c r="AB42" i="1" s="1"/>
  <c r="AG298" i="1"/>
  <c r="AB298" i="1" s="1"/>
  <c r="AG291" i="1"/>
  <c r="AB291" i="1" s="1"/>
  <c r="AG139" i="1"/>
  <c r="AB139" i="1" s="1"/>
  <c r="AG38" i="1"/>
  <c r="AB38" i="1" s="1"/>
  <c r="AG256" i="1"/>
  <c r="AB256" i="1" s="1"/>
  <c r="AG363" i="1"/>
  <c r="AB363" i="1" s="1"/>
  <c r="AG346" i="1"/>
  <c r="AB346" i="1" s="1"/>
  <c r="AG343" i="1"/>
  <c r="AB343" i="1" s="1"/>
  <c r="AG329" i="1"/>
  <c r="AB329" i="1" s="1"/>
  <c r="AG32" i="1"/>
  <c r="AB32" i="1" s="1"/>
  <c r="AG378" i="1"/>
  <c r="AB378" i="1" s="1"/>
  <c r="AG65" i="1"/>
  <c r="AB65" i="1" s="1"/>
  <c r="AG305" i="1"/>
  <c r="AB305" i="1" s="1"/>
  <c r="AG307" i="1"/>
  <c r="AB307" i="1" s="1"/>
  <c r="AG59" i="1"/>
  <c r="AB59" i="1" s="1"/>
  <c r="AG252" i="1"/>
  <c r="AB252" i="1" s="1"/>
  <c r="AG312" i="1"/>
  <c r="AB312" i="1" s="1"/>
  <c r="AG364" i="1"/>
  <c r="AB364" i="1" s="1"/>
  <c r="AG246" i="1"/>
  <c r="AB246" i="1" s="1"/>
  <c r="AG48" i="1"/>
  <c r="AB48" i="1" s="1"/>
  <c r="AG375" i="1"/>
  <c r="AB375" i="1" s="1"/>
  <c r="AG209" i="1"/>
  <c r="AB209" i="1" s="1"/>
  <c r="AG125" i="1"/>
  <c r="AB125" i="1" s="1"/>
  <c r="AG149" i="1"/>
  <c r="AB149" i="1" s="1"/>
  <c r="AG26" i="1"/>
  <c r="AB26" i="1" s="1"/>
  <c r="AG353" i="1"/>
  <c r="AB353" i="1" s="1"/>
  <c r="AG162" i="1"/>
  <c r="AB162" i="1" s="1"/>
  <c r="AG92" i="1"/>
  <c r="AB92" i="1" s="1"/>
  <c r="H57" i="139"/>
  <c r="J57" i="139" s="1"/>
  <c r="K57" i="139" s="1"/>
  <c r="AG144" i="1"/>
  <c r="AB144" i="1" s="1"/>
  <c r="AG138" i="1"/>
  <c r="AB138" i="1" s="1"/>
  <c r="AG83" i="1"/>
  <c r="AB83" i="1" s="1"/>
  <c r="H42" i="139"/>
  <c r="I42" i="139" s="1"/>
  <c r="H11" i="139"/>
  <c r="J11" i="139" s="1"/>
  <c r="K11" i="139" s="1"/>
  <c r="AG262" i="1"/>
  <c r="AB262" i="1" s="1"/>
  <c r="AG317" i="1"/>
  <c r="AB317" i="1" s="1"/>
  <c r="H20" i="139"/>
  <c r="J20" i="139" s="1"/>
  <c r="K20" i="139" s="1"/>
  <c r="AG354" i="1"/>
  <c r="AB354" i="1" s="1"/>
  <c r="AG62" i="1"/>
  <c r="AB62" i="1" s="1"/>
  <c r="AG197" i="1"/>
  <c r="AB197" i="1" s="1"/>
  <c r="AG128" i="1"/>
  <c r="AB128" i="1" s="1"/>
  <c r="AG85" i="1"/>
  <c r="AB85" i="1" s="1"/>
  <c r="AG132" i="1"/>
  <c r="AB132" i="1" s="1"/>
  <c r="AG193" i="1"/>
  <c r="AB193" i="1" s="1"/>
  <c r="AG106" i="1"/>
  <c r="AB106" i="1" s="1"/>
  <c r="AG242" i="1"/>
  <c r="AB242" i="1" s="1"/>
  <c r="AG167" i="1"/>
  <c r="AB167" i="1" s="1"/>
  <c r="AG356" i="1"/>
  <c r="AB356" i="1" s="1"/>
  <c r="AG80" i="1"/>
  <c r="AB80" i="1" s="1"/>
  <c r="H40" i="139"/>
  <c r="I40" i="139" s="1"/>
  <c r="H32" i="139"/>
  <c r="J32" i="139" s="1"/>
  <c r="K32" i="139" s="1"/>
  <c r="AL280" i="1"/>
  <c r="AJ280" i="1"/>
  <c r="AL293" i="1"/>
  <c r="AJ293" i="1"/>
  <c r="AL147" i="1"/>
  <c r="AJ147" i="1"/>
  <c r="AL396" i="1"/>
  <c r="AJ396" i="1"/>
  <c r="AL316" i="1"/>
  <c r="AJ316" i="1"/>
  <c r="AL21" i="1"/>
  <c r="AJ21" i="1"/>
  <c r="AM381" i="1"/>
  <c r="AK381" i="1"/>
  <c r="AL187" i="1"/>
  <c r="AJ187" i="1"/>
  <c r="I5" i="139"/>
  <c r="I48" i="139"/>
  <c r="J33" i="139"/>
  <c r="K33" i="139" s="1"/>
  <c r="AH388" i="1" s="1"/>
  <c r="Q49" i="139"/>
  <c r="P11" i="139"/>
  <c r="Q11" i="139"/>
  <c r="R11" i="139" s="1"/>
  <c r="P27" i="139"/>
  <c r="Q27" i="139"/>
  <c r="R27" i="139" s="1"/>
  <c r="P41" i="139"/>
  <c r="Q41" i="139"/>
  <c r="R41" i="139" s="1"/>
  <c r="AI393" i="1" s="1"/>
  <c r="J49" i="139"/>
  <c r="K49" i="139" s="1"/>
  <c r="AH373" i="1" s="1"/>
  <c r="I49" i="139"/>
  <c r="P6" i="139"/>
  <c r="Q6" i="139"/>
  <c r="R6" i="139" s="1"/>
  <c r="AI398" i="1" s="1"/>
  <c r="P32" i="139"/>
  <c r="Q32" i="139"/>
  <c r="R32" i="139" s="1"/>
  <c r="R10" i="139"/>
  <c r="AI395" i="1" s="1"/>
  <c r="R33" i="139"/>
  <c r="AI388" i="1" s="1"/>
  <c r="R7" i="139"/>
  <c r="AI394" i="1" s="1"/>
  <c r="R31" i="139"/>
  <c r="AI280" i="1" s="1"/>
  <c r="R15" i="139"/>
  <c r="AI397" i="1" s="1"/>
  <c r="H14" i="139"/>
  <c r="I14" i="139" s="1"/>
  <c r="H47" i="139"/>
  <c r="J47" i="139" s="1"/>
  <c r="K47" i="139" s="1"/>
  <c r="H17" i="139"/>
  <c r="I17" i="139" s="1"/>
  <c r="P5" i="139"/>
  <c r="N2" i="139"/>
  <c r="H21" i="139"/>
  <c r="J21" i="139" s="1"/>
  <c r="K21" i="139" s="1"/>
  <c r="H52" i="139"/>
  <c r="I52" i="139" s="1"/>
  <c r="H25" i="139"/>
  <c r="J25" i="139" s="1"/>
  <c r="K25" i="139" s="1"/>
  <c r="H37" i="139"/>
  <c r="J37" i="139" s="1"/>
  <c r="K37" i="139" s="1"/>
  <c r="J7" i="139"/>
  <c r="K7" i="139" s="1"/>
  <c r="AH394" i="1" s="1"/>
  <c r="I7" i="139"/>
  <c r="I31" i="139"/>
  <c r="I6" i="139"/>
  <c r="J6" i="139"/>
  <c r="K6" i="139" s="1"/>
  <c r="AH398" i="1" s="1"/>
  <c r="H59" i="139"/>
  <c r="J59" i="139" s="1"/>
  <c r="K59" i="139" s="1"/>
  <c r="AH367" i="1" s="1"/>
  <c r="H27" i="139"/>
  <c r="H28" i="139"/>
  <c r="I28" i="139" s="1"/>
  <c r="H58" i="139"/>
  <c r="H60" i="139"/>
  <c r="I60" i="139" s="1"/>
  <c r="J13" i="139"/>
  <c r="K13" i="139" s="1"/>
  <c r="AH381" i="1" s="1"/>
  <c r="I13" i="139"/>
  <c r="H39" i="139"/>
  <c r="I39" i="139" s="1"/>
  <c r="H51" i="139"/>
  <c r="J51" i="139" s="1"/>
  <c r="K51" i="139" s="1"/>
  <c r="H18" i="139"/>
  <c r="H16" i="139"/>
  <c r="J41" i="139"/>
  <c r="K41" i="139" s="1"/>
  <c r="AH393" i="1" s="1"/>
  <c r="I41" i="139"/>
  <c r="H35" i="139"/>
  <c r="J35" i="139" s="1"/>
  <c r="K35" i="139" s="1"/>
  <c r="AH261" i="1" s="1"/>
  <c r="H56" i="139"/>
  <c r="I56" i="139" s="1"/>
  <c r="G2" i="139"/>
  <c r="I9" i="139"/>
  <c r="J9" i="139"/>
  <c r="K9" i="139" s="1"/>
  <c r="AH391" i="1" s="1"/>
  <c r="BC4" i="1"/>
  <c r="BB4" i="1"/>
  <c r="X4" i="1"/>
  <c r="BD4" i="1"/>
  <c r="O9" i="139"/>
  <c r="Q9" i="139" s="1"/>
  <c r="O20" i="139"/>
  <c r="P20" i="139" s="1"/>
  <c r="O17" i="139"/>
  <c r="P17" i="139" s="1"/>
  <c r="C6" i="105"/>
  <c r="O56" i="139"/>
  <c r="Q56" i="139" s="1"/>
  <c r="AE7" i="1"/>
  <c r="O50" i="139"/>
  <c r="Q50" i="139" s="1"/>
  <c r="O23" i="139"/>
  <c r="Q23" i="139" s="1"/>
  <c r="O51" i="139"/>
  <c r="Q51" i="139" s="1"/>
  <c r="O21" i="139"/>
  <c r="Q21" i="139" s="1"/>
  <c r="O40" i="139"/>
  <c r="Q40" i="139" s="1"/>
  <c r="AE16" i="1"/>
  <c r="AG16" i="1" s="1"/>
  <c r="AF17" i="1"/>
  <c r="O59" i="139" s="1"/>
  <c r="Q59" i="139" s="1"/>
  <c r="AE14" i="1"/>
  <c r="H46" i="139" s="1"/>
  <c r="I46" i="139" s="1"/>
  <c r="H34" i="139"/>
  <c r="AF8" i="1"/>
  <c r="AE15" i="1"/>
  <c r="H23" i="139" s="1"/>
  <c r="H54" i="139"/>
  <c r="J54" i="139" s="1"/>
  <c r="K54" i="139" s="1"/>
  <c r="AF12" i="1"/>
  <c r="O16" i="139" s="1"/>
  <c r="P16" i="139" s="1"/>
  <c r="AF10" i="1"/>
  <c r="O55" i="139" s="1"/>
  <c r="Q55" i="139" s="1"/>
  <c r="H50" i="139"/>
  <c r="I50" i="139" s="1"/>
  <c r="AF14" i="1"/>
  <c r="O46" i="139" s="1"/>
  <c r="Q46" i="139" s="1"/>
  <c r="O42" i="139"/>
  <c r="Q42" i="139" s="1"/>
  <c r="H26" i="139"/>
  <c r="I26" i="139" s="1"/>
  <c r="O12" i="139"/>
  <c r="P12" i="139" s="1"/>
  <c r="O57" i="139"/>
  <c r="Q57" i="139" s="1"/>
  <c r="H12" i="139"/>
  <c r="AE13" i="1"/>
  <c r="H45" i="139" s="1"/>
  <c r="H36" i="139"/>
  <c r="O35" i="139"/>
  <c r="Q35" i="139" s="1"/>
  <c r="AG11" i="1"/>
  <c r="AG9" i="1"/>
  <c r="AG6" i="1"/>
  <c r="AJ292" i="1" l="1"/>
  <c r="Z292" i="1" s="1"/>
  <c r="AL292" i="1"/>
  <c r="O93" i="170" s="1"/>
  <c r="AJ395" i="1"/>
  <c r="Z395" i="1" s="1"/>
  <c r="AL395" i="1"/>
  <c r="O12" i="170" s="1"/>
  <c r="AJ397" i="1"/>
  <c r="I20" i="139"/>
  <c r="AL397" i="1"/>
  <c r="O33" i="170" s="1"/>
  <c r="I57" i="139"/>
  <c r="J42" i="139"/>
  <c r="K42" i="139" s="1"/>
  <c r="AH80" i="1" s="1"/>
  <c r="I11" i="139"/>
  <c r="I32" i="139"/>
  <c r="Z396" i="1"/>
  <c r="Z187" i="1"/>
  <c r="Z21" i="1"/>
  <c r="Z147" i="1"/>
  <c r="Z316" i="1"/>
  <c r="Z280" i="1"/>
  <c r="AA381" i="1"/>
  <c r="Z293" i="1"/>
  <c r="J40" i="139"/>
  <c r="K40" i="139" s="1"/>
  <c r="AH182" i="1" s="1"/>
  <c r="O13" i="170"/>
  <c r="O233" i="170"/>
  <c r="O315" i="170"/>
  <c r="O155" i="170"/>
  <c r="N377" i="170"/>
  <c r="O69" i="170"/>
  <c r="O81" i="170"/>
  <c r="O130" i="170"/>
  <c r="AM280" i="1"/>
  <c r="AK280" i="1"/>
  <c r="AM394" i="1"/>
  <c r="AK394" i="1"/>
  <c r="AL373" i="1"/>
  <c r="AJ373" i="1"/>
  <c r="AL261" i="1"/>
  <c r="AJ261" i="1"/>
  <c r="AL394" i="1"/>
  <c r="AJ394" i="1"/>
  <c r="AM388" i="1"/>
  <c r="AK388" i="1"/>
  <c r="AM393" i="1"/>
  <c r="AK393" i="1"/>
  <c r="AL388" i="1"/>
  <c r="AJ388" i="1"/>
  <c r="AM397" i="1"/>
  <c r="AK397" i="1"/>
  <c r="AL391" i="1"/>
  <c r="AJ391" i="1"/>
  <c r="AM395" i="1"/>
  <c r="AK395" i="1"/>
  <c r="AL393" i="1"/>
  <c r="AJ393" i="1"/>
  <c r="AL367" i="1"/>
  <c r="AJ367" i="1"/>
  <c r="AL381" i="1"/>
  <c r="AJ381" i="1"/>
  <c r="AL398" i="1"/>
  <c r="AJ398" i="1"/>
  <c r="AM398" i="1"/>
  <c r="AK398" i="1"/>
  <c r="AI155" i="1"/>
  <c r="AI269" i="1"/>
  <c r="AI222" i="1"/>
  <c r="AI225" i="1"/>
  <c r="AI181" i="1"/>
  <c r="AI229" i="1"/>
  <c r="AI384" i="1"/>
  <c r="AI390" i="1"/>
  <c r="AI389" i="1"/>
  <c r="AI392" i="1"/>
  <c r="AH288" i="1"/>
  <c r="AH314" i="1"/>
  <c r="AH275" i="1"/>
  <c r="AH213" i="1"/>
  <c r="AH357" i="1"/>
  <c r="AH162" i="1"/>
  <c r="AH384" i="1"/>
  <c r="AH392" i="1"/>
  <c r="AH389" i="1"/>
  <c r="AH390" i="1"/>
  <c r="AH157" i="1"/>
  <c r="AH216" i="1"/>
  <c r="AH327" i="1"/>
  <c r="AH22" i="1"/>
  <c r="AH29" i="1"/>
  <c r="AH164" i="1"/>
  <c r="AH362" i="1"/>
  <c r="AH259" i="1"/>
  <c r="AH33" i="1"/>
  <c r="AH73" i="1"/>
  <c r="AH97" i="1"/>
  <c r="AH257" i="1"/>
  <c r="AH72" i="1"/>
  <c r="AH37" i="1"/>
  <c r="AH93" i="1"/>
  <c r="AH71" i="1"/>
  <c r="AH96" i="1"/>
  <c r="AH208" i="1"/>
  <c r="AH218" i="1"/>
  <c r="AH220" i="1"/>
  <c r="AH247" i="1"/>
  <c r="AH77" i="1"/>
  <c r="AH100" i="1"/>
  <c r="AH110" i="1"/>
  <c r="AH221" i="1"/>
  <c r="AH78" i="1"/>
  <c r="AH101" i="1"/>
  <c r="AH250" i="1"/>
  <c r="AH92" i="1"/>
  <c r="AH132" i="1"/>
  <c r="AH317" i="1"/>
  <c r="AH325" i="1"/>
  <c r="AH94" i="1"/>
  <c r="AH104" i="1"/>
  <c r="AH115" i="1"/>
  <c r="AH224" i="1"/>
  <c r="AH326" i="1"/>
  <c r="AH207" i="1"/>
  <c r="AH226" i="1"/>
  <c r="AH312" i="1"/>
  <c r="AH376" i="1"/>
  <c r="AH146" i="1"/>
  <c r="AH158" i="1"/>
  <c r="AH82" i="1"/>
  <c r="AH160" i="1"/>
  <c r="AH273" i="1"/>
  <c r="AH152" i="1"/>
  <c r="AH25" i="1"/>
  <c r="AH27" i="1"/>
  <c r="AH263" i="1"/>
  <c r="AH368" i="1"/>
  <c r="AH148" i="1"/>
  <c r="AH149" i="1"/>
  <c r="AH277" i="1"/>
  <c r="AH170" i="1"/>
  <c r="AH206" i="1"/>
  <c r="AH155" i="1"/>
  <c r="AH269" i="1"/>
  <c r="O39" i="139"/>
  <c r="Q39" i="139" s="1"/>
  <c r="J14" i="139"/>
  <c r="K14" i="139" s="1"/>
  <c r="Q17" i="139"/>
  <c r="R17" i="139" s="1"/>
  <c r="Q20" i="139"/>
  <c r="R20" i="139" s="1"/>
  <c r="Q16" i="139"/>
  <c r="R16" i="139" s="1"/>
  <c r="Q12" i="139"/>
  <c r="R12" i="139" s="1"/>
  <c r="R5" i="139"/>
  <c r="AI396" i="1" s="1"/>
  <c r="I47" i="139"/>
  <c r="J39" i="139"/>
  <c r="K39" i="139" s="1"/>
  <c r="I21" i="139"/>
  <c r="J60" i="139"/>
  <c r="K60" i="139" s="1"/>
  <c r="AH66" i="1" s="1"/>
  <c r="I35" i="139"/>
  <c r="H43" i="139"/>
  <c r="I43" i="139" s="1"/>
  <c r="I37" i="139"/>
  <c r="H38" i="139"/>
  <c r="I38" i="139" s="1"/>
  <c r="J17" i="139"/>
  <c r="K17" i="139" s="1"/>
  <c r="I59" i="139"/>
  <c r="J46" i="139"/>
  <c r="K46" i="139" s="1"/>
  <c r="I25" i="139"/>
  <c r="J52" i="139"/>
  <c r="K52" i="139" s="1"/>
  <c r="H19" i="139"/>
  <c r="I19" i="139" s="1"/>
  <c r="J45" i="139"/>
  <c r="K45" i="139" s="1"/>
  <c r="AH13" i="1" s="1"/>
  <c r="I45" i="139"/>
  <c r="J36" i="139"/>
  <c r="K36" i="139" s="1"/>
  <c r="I36" i="139"/>
  <c r="J27" i="139"/>
  <c r="K27" i="139" s="1"/>
  <c r="I27" i="139"/>
  <c r="I54" i="139"/>
  <c r="H24" i="139"/>
  <c r="J34" i="139"/>
  <c r="K34" i="139" s="1"/>
  <c r="I34" i="139"/>
  <c r="J50" i="139"/>
  <c r="K50" i="139" s="1"/>
  <c r="H30" i="139"/>
  <c r="J26" i="139"/>
  <c r="K26" i="139" s="1"/>
  <c r="I23" i="139"/>
  <c r="J23" i="139"/>
  <c r="K23" i="139" s="1"/>
  <c r="J28" i="139"/>
  <c r="K28" i="139" s="1"/>
  <c r="I16" i="139"/>
  <c r="J16" i="139"/>
  <c r="K16" i="139" s="1"/>
  <c r="J56" i="139"/>
  <c r="K56" i="139" s="1"/>
  <c r="J12" i="139"/>
  <c r="K12" i="139" s="1"/>
  <c r="I12" i="139"/>
  <c r="J18" i="139"/>
  <c r="K18" i="139" s="1"/>
  <c r="I18" i="139"/>
  <c r="J58" i="139"/>
  <c r="K58" i="139" s="1"/>
  <c r="I58" i="139"/>
  <c r="I51" i="139"/>
  <c r="P9" i="139"/>
  <c r="AF4" i="1"/>
  <c r="AE4" i="1"/>
  <c r="AB6" i="1"/>
  <c r="O47" i="139"/>
  <c r="Q47" i="139" s="1"/>
  <c r="O18" i="139"/>
  <c r="O29" i="139"/>
  <c r="Q29" i="139" s="1"/>
  <c r="O14" i="139"/>
  <c r="Q14" i="139" s="1"/>
  <c r="O26" i="139"/>
  <c r="O19" i="139"/>
  <c r="Q19" i="139" s="1"/>
  <c r="O24" i="139"/>
  <c r="Q24" i="139" s="1"/>
  <c r="O30" i="139"/>
  <c r="Q30" i="139" s="1"/>
  <c r="O52" i="139"/>
  <c r="Q52" i="139" s="1"/>
  <c r="O25" i="139"/>
  <c r="Q25" i="139" s="1"/>
  <c r="O43" i="139"/>
  <c r="Q43" i="139" s="1"/>
  <c r="O36" i="139"/>
  <c r="Q36" i="139" s="1"/>
  <c r="O28" i="139"/>
  <c r="Q28" i="139" s="1"/>
  <c r="O37" i="139"/>
  <c r="Q37" i="139" s="1"/>
  <c r="AG7" i="1"/>
  <c r="AB7" i="1" s="1"/>
  <c r="O38" i="139"/>
  <c r="Q38" i="139" s="1"/>
  <c r="O45" i="139"/>
  <c r="Q45" i="139" s="1"/>
  <c r="O34" i="139"/>
  <c r="Q34" i="139" s="1"/>
  <c r="O54" i="139"/>
  <c r="Q54" i="139" s="1"/>
  <c r="AG17" i="1"/>
  <c r="AB17" i="1" s="1"/>
  <c r="P57" i="139"/>
  <c r="AG8" i="1"/>
  <c r="AB8" i="1" s="1"/>
  <c r="AG15" i="1"/>
  <c r="AB15" i="1" s="1"/>
  <c r="AG12" i="1"/>
  <c r="AB12" i="1" s="1"/>
  <c r="AG10" i="1"/>
  <c r="AG14" i="1"/>
  <c r="AB14" i="1" s="1"/>
  <c r="AG13" i="1"/>
  <c r="AB13" i="1" s="1"/>
  <c r="AB11" i="1"/>
  <c r="AB9" i="1"/>
  <c r="AB16" i="1"/>
  <c r="W12" i="170" l="1"/>
  <c r="W33" i="170"/>
  <c r="W233" i="170"/>
  <c r="W130" i="170"/>
  <c r="V13" i="170"/>
  <c r="V81" i="170"/>
  <c r="W155" i="170"/>
  <c r="W69" i="170"/>
  <c r="V315" i="170"/>
  <c r="T377" i="170"/>
  <c r="AH186" i="1"/>
  <c r="Z397" i="1"/>
  <c r="AH330" i="1"/>
  <c r="AH183" i="1"/>
  <c r="Z367" i="1"/>
  <c r="AA397" i="1"/>
  <c r="Z394" i="1"/>
  <c r="AA280" i="1"/>
  <c r="AA398" i="1"/>
  <c r="Z393" i="1"/>
  <c r="Z388" i="1"/>
  <c r="Z261" i="1"/>
  <c r="Z398" i="1"/>
  <c r="AA395" i="1"/>
  <c r="AA393" i="1"/>
  <c r="Z373" i="1"/>
  <c r="Z381" i="1"/>
  <c r="Z391" i="1"/>
  <c r="AA388" i="1"/>
  <c r="AA394" i="1"/>
  <c r="V69" i="170"/>
  <c r="W13" i="170"/>
  <c r="W315" i="170"/>
  <c r="N130" i="170"/>
  <c r="V12" i="170"/>
  <c r="O32" i="170"/>
  <c r="N33" i="170"/>
  <c r="O232" i="170"/>
  <c r="N198" i="170"/>
  <c r="O133" i="170"/>
  <c r="O72" i="170"/>
  <c r="O5" i="170"/>
  <c r="U377" i="170"/>
  <c r="V130" i="170"/>
  <c r="V33" i="170"/>
  <c r="O198" i="170"/>
  <c r="N12" i="170"/>
  <c r="N133" i="170"/>
  <c r="O34" i="170"/>
  <c r="V233" i="170"/>
  <c r="O377" i="170"/>
  <c r="O156" i="170"/>
  <c r="N72" i="170"/>
  <c r="V155" i="170"/>
  <c r="N232" i="170"/>
  <c r="W81" i="170"/>
  <c r="W93" i="170"/>
  <c r="V93" i="170"/>
  <c r="AL66" i="1"/>
  <c r="AJ66" i="1"/>
  <c r="AL273" i="1"/>
  <c r="AJ273" i="1"/>
  <c r="AL132" i="1"/>
  <c r="AJ132" i="1"/>
  <c r="AL37" i="1"/>
  <c r="AJ37" i="1"/>
  <c r="AL182" i="1"/>
  <c r="AJ182" i="1"/>
  <c r="AM384" i="1"/>
  <c r="AK384" i="1"/>
  <c r="AL277" i="1"/>
  <c r="AJ277" i="1"/>
  <c r="AL207" i="1"/>
  <c r="AJ207" i="1"/>
  <c r="AL77" i="1"/>
  <c r="AJ77" i="1"/>
  <c r="AL164" i="1"/>
  <c r="AJ164" i="1"/>
  <c r="AL149" i="1"/>
  <c r="AJ149" i="1"/>
  <c r="AL160" i="1"/>
  <c r="AJ160" i="1"/>
  <c r="AL326" i="1"/>
  <c r="AJ326" i="1"/>
  <c r="AL92" i="1"/>
  <c r="AJ92" i="1"/>
  <c r="AL247" i="1"/>
  <c r="AJ247" i="1"/>
  <c r="AL72" i="1"/>
  <c r="AJ72" i="1"/>
  <c r="AL29" i="1"/>
  <c r="AJ29" i="1"/>
  <c r="AL390" i="1"/>
  <c r="AJ390" i="1"/>
  <c r="AL213" i="1"/>
  <c r="AJ213" i="1"/>
  <c r="AM229" i="1"/>
  <c r="AK229" i="1"/>
  <c r="AL148" i="1"/>
  <c r="AJ148" i="1"/>
  <c r="AL82" i="1"/>
  <c r="AJ82" i="1"/>
  <c r="AL224" i="1"/>
  <c r="AJ224" i="1"/>
  <c r="AL250" i="1"/>
  <c r="AJ250" i="1"/>
  <c r="AL220" i="1"/>
  <c r="AJ220" i="1"/>
  <c r="AL257" i="1"/>
  <c r="AJ257" i="1"/>
  <c r="AL22" i="1"/>
  <c r="AJ22" i="1"/>
  <c r="AL389" i="1"/>
  <c r="AJ389" i="1"/>
  <c r="AL275" i="1"/>
  <c r="AJ275" i="1"/>
  <c r="AM181" i="1"/>
  <c r="AK181" i="1"/>
  <c r="AL368" i="1"/>
  <c r="AJ368" i="1"/>
  <c r="AL158" i="1"/>
  <c r="AJ158" i="1"/>
  <c r="AL115" i="1"/>
  <c r="AJ115" i="1"/>
  <c r="AL101" i="1"/>
  <c r="AJ101" i="1"/>
  <c r="AL218" i="1"/>
  <c r="AJ218" i="1"/>
  <c r="AL97" i="1"/>
  <c r="AJ97" i="1"/>
  <c r="AL327" i="1"/>
  <c r="AJ327" i="1"/>
  <c r="AL392" i="1"/>
  <c r="AJ392" i="1"/>
  <c r="AL314" i="1"/>
  <c r="AJ314" i="1"/>
  <c r="AM225" i="1"/>
  <c r="AK225" i="1"/>
  <c r="AM396" i="1"/>
  <c r="AK396" i="1"/>
  <c r="AL269" i="1"/>
  <c r="AJ269" i="1"/>
  <c r="AL263" i="1"/>
  <c r="AJ263" i="1"/>
  <c r="AL146" i="1"/>
  <c r="AJ146" i="1"/>
  <c r="AL104" i="1"/>
  <c r="AJ104" i="1"/>
  <c r="AL78" i="1"/>
  <c r="AJ78" i="1"/>
  <c r="AL208" i="1"/>
  <c r="AJ208" i="1"/>
  <c r="AL73" i="1"/>
  <c r="AJ73" i="1"/>
  <c r="AL216" i="1"/>
  <c r="AJ216" i="1"/>
  <c r="AL384" i="1"/>
  <c r="AJ384" i="1"/>
  <c r="AL288" i="1"/>
  <c r="AJ288" i="1"/>
  <c r="AM222" i="1"/>
  <c r="AK222" i="1"/>
  <c r="AL155" i="1"/>
  <c r="AJ155" i="1"/>
  <c r="AL27" i="1"/>
  <c r="AJ27" i="1"/>
  <c r="AL376" i="1"/>
  <c r="AJ376" i="1"/>
  <c r="AL94" i="1"/>
  <c r="AJ94" i="1"/>
  <c r="AL221" i="1"/>
  <c r="AJ221" i="1"/>
  <c r="AL96" i="1"/>
  <c r="AJ96" i="1"/>
  <c r="AL33" i="1"/>
  <c r="AJ33" i="1"/>
  <c r="AL157" i="1"/>
  <c r="AJ157" i="1"/>
  <c r="AL162" i="1"/>
  <c r="AJ162" i="1"/>
  <c r="AM392" i="1"/>
  <c r="AK392" i="1"/>
  <c r="AM269" i="1"/>
  <c r="AK269" i="1"/>
  <c r="AL206" i="1"/>
  <c r="AJ206" i="1"/>
  <c r="AL25" i="1"/>
  <c r="AJ25" i="1"/>
  <c r="AL312" i="1"/>
  <c r="AJ312" i="1"/>
  <c r="AL325" i="1"/>
  <c r="AJ325" i="1"/>
  <c r="AL110" i="1"/>
  <c r="AJ110" i="1"/>
  <c r="AL71" i="1"/>
  <c r="AJ71" i="1"/>
  <c r="AL259" i="1"/>
  <c r="AJ259" i="1"/>
  <c r="AL357" i="1"/>
  <c r="AJ357" i="1"/>
  <c r="AM389" i="1"/>
  <c r="AK389" i="1"/>
  <c r="AM155" i="1"/>
  <c r="AK155" i="1"/>
  <c r="AL170" i="1"/>
  <c r="AJ170" i="1"/>
  <c r="AL152" i="1"/>
  <c r="AJ152" i="1"/>
  <c r="AL226" i="1"/>
  <c r="AJ226" i="1"/>
  <c r="AL317" i="1"/>
  <c r="AJ317" i="1"/>
  <c r="AL100" i="1"/>
  <c r="AJ100" i="1"/>
  <c r="AL93" i="1"/>
  <c r="AJ93" i="1"/>
  <c r="AL362" i="1"/>
  <c r="AJ362" i="1"/>
  <c r="AL183" i="1"/>
  <c r="AJ183" i="1"/>
  <c r="AL80" i="1"/>
  <c r="AJ80" i="1"/>
  <c r="AM390" i="1"/>
  <c r="AK390" i="1"/>
  <c r="AI102" i="1"/>
  <c r="AI74" i="1"/>
  <c r="AI251" i="1"/>
  <c r="AI184" i="1"/>
  <c r="AI185" i="1"/>
  <c r="AI154" i="1"/>
  <c r="AI227" i="1"/>
  <c r="AI47" i="1"/>
  <c r="AI60" i="1"/>
  <c r="AI179" i="1"/>
  <c r="AI253" i="1"/>
  <c r="AI153" i="1"/>
  <c r="AI152" i="1"/>
  <c r="AI273" i="1"/>
  <c r="AH200" i="1"/>
  <c r="AH274" i="1"/>
  <c r="AH363" i="1"/>
  <c r="AH214" i="1"/>
  <c r="AH41" i="1"/>
  <c r="AH89" i="1"/>
  <c r="AH209" i="1"/>
  <c r="AH249" i="1"/>
  <c r="AH34" i="1"/>
  <c r="AH42" i="1"/>
  <c r="AH111" i="1"/>
  <c r="AH40" i="1"/>
  <c r="AH31" i="1"/>
  <c r="AH43" i="1"/>
  <c r="AH88" i="1"/>
  <c r="AH107" i="1"/>
  <c r="AH108" i="1"/>
  <c r="AH118" i="1"/>
  <c r="AH210" i="1"/>
  <c r="AH219" i="1"/>
  <c r="AH246" i="1"/>
  <c r="AH385" i="1"/>
  <c r="AH99" i="1"/>
  <c r="AH109" i="1"/>
  <c r="AH211" i="1"/>
  <c r="AH354" i="1"/>
  <c r="AH90" i="1"/>
  <c r="AH120" i="1"/>
  <c r="AH212" i="1"/>
  <c r="AH248" i="1"/>
  <c r="AH291" i="1"/>
  <c r="AH299" i="1"/>
  <c r="AH91" i="1"/>
  <c r="AH112" i="1"/>
  <c r="AH223" i="1"/>
  <c r="AH95" i="1"/>
  <c r="AH106" i="1"/>
  <c r="AH116" i="1"/>
  <c r="AH23" i="1"/>
  <c r="AH24" i="1"/>
  <c r="AH255" i="1"/>
  <c r="AH353" i="1"/>
  <c r="AH256" i="1"/>
  <c r="AH370" i="1"/>
  <c r="AH258" i="1"/>
  <c r="AH374" i="1"/>
  <c r="AH39" i="1"/>
  <c r="AH266" i="1"/>
  <c r="AH350" i="1"/>
  <c r="AH254" i="1"/>
  <c r="AH98" i="1"/>
  <c r="AH228" i="1"/>
  <c r="AH192" i="1"/>
  <c r="AH133" i="1"/>
  <c r="AH278" i="1"/>
  <c r="AH244" i="1"/>
  <c r="AH271" i="1"/>
  <c r="AH225" i="1"/>
  <c r="AH181" i="1"/>
  <c r="AH229" i="1"/>
  <c r="AH222" i="1"/>
  <c r="AH52" i="1"/>
  <c r="AH61" i="1"/>
  <c r="AH79" i="1"/>
  <c r="AH119" i="1"/>
  <c r="AH202" i="1"/>
  <c r="AH323" i="1"/>
  <c r="AH103" i="1"/>
  <c r="AH123" i="1"/>
  <c r="AH159" i="1"/>
  <c r="AH124" i="1"/>
  <c r="AH125" i="1"/>
  <c r="AH102" i="1"/>
  <c r="AH74" i="1"/>
  <c r="AH251" i="1"/>
  <c r="AH297" i="1"/>
  <c r="AH131" i="1"/>
  <c r="AH311" i="1"/>
  <c r="AH121" i="1"/>
  <c r="AH32" i="1"/>
  <c r="AH58" i="1"/>
  <c r="AH59" i="1"/>
  <c r="AH114" i="1"/>
  <c r="AH65" i="1"/>
  <c r="AH105" i="1"/>
  <c r="AH241" i="1"/>
  <c r="AH63" i="1"/>
  <c r="AH75" i="1"/>
  <c r="AH68" i="1"/>
  <c r="AH70" i="1"/>
  <c r="AH117" i="1"/>
  <c r="AH126" i="1"/>
  <c r="AH236" i="1"/>
  <c r="AH53" i="1"/>
  <c r="AH237" i="1"/>
  <c r="AH361" i="1"/>
  <c r="AH239" i="1"/>
  <c r="AH62" i="1"/>
  <c r="AH122" i="1"/>
  <c r="AH268" i="1"/>
  <c r="AH64" i="1"/>
  <c r="AH67" i="1"/>
  <c r="AH69" i="1"/>
  <c r="AH46" i="1"/>
  <c r="AH84" i="1"/>
  <c r="AH51" i="1"/>
  <c r="AH135" i="1"/>
  <c r="AH272" i="1"/>
  <c r="AH352" i="1"/>
  <c r="AH289" i="1"/>
  <c r="AH267" i="1"/>
  <c r="AH315" i="1"/>
  <c r="AH364" i="1"/>
  <c r="AH142" i="1"/>
  <c r="AH270" i="1"/>
  <c r="AH143" i="1"/>
  <c r="AH201" i="1"/>
  <c r="AH265" i="1"/>
  <c r="AH190" i="1"/>
  <c r="AH199" i="1"/>
  <c r="AH86" i="1"/>
  <c r="AH136" i="1"/>
  <c r="AH264" i="1"/>
  <c r="AH369" i="1"/>
  <c r="AH138" i="1"/>
  <c r="AH282" i="1"/>
  <c r="AH139" i="1"/>
  <c r="AH379" i="1"/>
  <c r="AH140" i="1"/>
  <c r="AH231" i="1"/>
  <c r="AH340" i="1"/>
  <c r="AH380" i="1"/>
  <c r="AH141" i="1"/>
  <c r="AH358" i="1"/>
  <c r="AH366" i="1"/>
  <c r="AH262" i="1"/>
  <c r="AH335" i="1"/>
  <c r="AH343" i="1"/>
  <c r="AH185" i="1"/>
  <c r="AH154" i="1"/>
  <c r="AH227" i="1"/>
  <c r="AH184" i="1"/>
  <c r="AH153" i="1"/>
  <c r="AH47" i="1"/>
  <c r="AH60" i="1"/>
  <c r="AH179" i="1"/>
  <c r="AH253" i="1"/>
  <c r="AH38" i="1"/>
  <c r="AH336" i="1"/>
  <c r="AH281" i="1"/>
  <c r="AH338" i="1"/>
  <c r="AH339" i="1"/>
  <c r="AH243" i="1"/>
  <c r="AH342" i="1"/>
  <c r="AH189" i="1"/>
  <c r="AH81" i="1"/>
  <c r="AH30" i="1"/>
  <c r="AH85" i="1"/>
  <c r="AH163" i="1"/>
  <c r="AH360" i="1"/>
  <c r="AH347" i="1"/>
  <c r="AH348" i="1"/>
  <c r="AH168" i="1"/>
  <c r="AH83" i="1"/>
  <c r="AH279" i="1"/>
  <c r="AH12" i="1"/>
  <c r="N59" i="71"/>
  <c r="P26" i="139"/>
  <c r="Q26" i="139"/>
  <c r="R26" i="139" s="1"/>
  <c r="P18" i="139"/>
  <c r="Q18" i="139"/>
  <c r="R18" i="139" s="1"/>
  <c r="R57" i="139"/>
  <c r="J43" i="139"/>
  <c r="K43" i="139" s="1"/>
  <c r="J38" i="139"/>
  <c r="K38" i="139" s="1"/>
  <c r="AH11" i="1" s="1"/>
  <c r="J19" i="139"/>
  <c r="K19" i="139" s="1"/>
  <c r="J30" i="139"/>
  <c r="K30" i="139" s="1"/>
  <c r="I30" i="139"/>
  <c r="J24" i="139"/>
  <c r="K24" i="139" s="1"/>
  <c r="I24" i="139"/>
  <c r="O2" i="139"/>
  <c r="R9" i="139"/>
  <c r="AI391" i="1" s="1"/>
  <c r="H2" i="139"/>
  <c r="AG4" i="1"/>
  <c r="P56" i="139"/>
  <c r="P46" i="139"/>
  <c r="P23" i="139"/>
  <c r="P52" i="139"/>
  <c r="P40" i="139"/>
  <c r="P14" i="139"/>
  <c r="P55" i="139"/>
  <c r="P53" i="139"/>
  <c r="P51" i="139"/>
  <c r="P60" i="139"/>
  <c r="P42" i="139"/>
  <c r="P48" i="139"/>
  <c r="P50" i="139"/>
  <c r="P29" i="139"/>
  <c r="P21" i="139"/>
  <c r="P22" i="139"/>
  <c r="P44" i="139"/>
  <c r="P58" i="139"/>
  <c r="P49" i="139"/>
  <c r="P59" i="139"/>
  <c r="P39" i="139"/>
  <c r="AB10" i="1"/>
  <c r="AJ186" i="1" l="1"/>
  <c r="Z186" i="1" s="1"/>
  <c r="AL186" i="1"/>
  <c r="AL330" i="1"/>
  <c r="AJ330" i="1"/>
  <c r="Z330" i="1" s="1"/>
  <c r="V156" i="170"/>
  <c r="V5" i="170"/>
  <c r="W377" i="170"/>
  <c r="X377" i="170" s="1"/>
  <c r="W72" i="170"/>
  <c r="V198" i="170"/>
  <c r="V133" i="170"/>
  <c r="W32" i="170"/>
  <c r="T72" i="170"/>
  <c r="U198" i="170"/>
  <c r="T133" i="170"/>
  <c r="P130" i="170"/>
  <c r="AN280" i="1" s="1"/>
  <c r="T12" i="170"/>
  <c r="Q12" i="170" s="1"/>
  <c r="U33" i="170"/>
  <c r="R33" i="170" s="1"/>
  <c r="AA390" i="1"/>
  <c r="Z93" i="1"/>
  <c r="Z152" i="1"/>
  <c r="Z357" i="1"/>
  <c r="Z110" i="1"/>
  <c r="Z206" i="1"/>
  <c r="Z157" i="1"/>
  <c r="Z94" i="1"/>
  <c r="AA222" i="1"/>
  <c r="Z73" i="1"/>
  <c r="Z146" i="1"/>
  <c r="AA225" i="1"/>
  <c r="Z97" i="1"/>
  <c r="Z158" i="1"/>
  <c r="Z389" i="1"/>
  <c r="Z250" i="1"/>
  <c r="AA229" i="1"/>
  <c r="Z72" i="1"/>
  <c r="Z160" i="1"/>
  <c r="Z207" i="1"/>
  <c r="Z182" i="1"/>
  <c r="Z66" i="1"/>
  <c r="Z80" i="1"/>
  <c r="Z100" i="1"/>
  <c r="Z170" i="1"/>
  <c r="Z325" i="1"/>
  <c r="AA269" i="1"/>
  <c r="Z33" i="1"/>
  <c r="Z376" i="1"/>
  <c r="Z288" i="1"/>
  <c r="Z208" i="1"/>
  <c r="Z263" i="1"/>
  <c r="Z314" i="1"/>
  <c r="Z218" i="1"/>
  <c r="Z368" i="1"/>
  <c r="Z22" i="1"/>
  <c r="Z224" i="1"/>
  <c r="Z213" i="1"/>
  <c r="Z247" i="1"/>
  <c r="Z149" i="1"/>
  <c r="Z277" i="1"/>
  <c r="Z37" i="1"/>
  <c r="Z183" i="1"/>
  <c r="Z317" i="1"/>
  <c r="AA155" i="1"/>
  <c r="Z259" i="1"/>
  <c r="Z312" i="1"/>
  <c r="AA392" i="1"/>
  <c r="Z96" i="1"/>
  <c r="Z27" i="1"/>
  <c r="Z384" i="1"/>
  <c r="Z78" i="1"/>
  <c r="Z269" i="1"/>
  <c r="Z392" i="1"/>
  <c r="Z101" i="1"/>
  <c r="AA181" i="1"/>
  <c r="Z257" i="1"/>
  <c r="Z82" i="1"/>
  <c r="Z390" i="1"/>
  <c r="Z92" i="1"/>
  <c r="Z164" i="1"/>
  <c r="AA384" i="1"/>
  <c r="Z132" i="1"/>
  <c r="Z362" i="1"/>
  <c r="Z226" i="1"/>
  <c r="AA389" i="1"/>
  <c r="Z71" i="1"/>
  <c r="Z25" i="1"/>
  <c r="Z162" i="1"/>
  <c r="Z221" i="1"/>
  <c r="Z155" i="1"/>
  <c r="Z216" i="1"/>
  <c r="Z104" i="1"/>
  <c r="AA396" i="1"/>
  <c r="Z327" i="1"/>
  <c r="Z115" i="1"/>
  <c r="Z275" i="1"/>
  <c r="Z220" i="1"/>
  <c r="Z148" i="1"/>
  <c r="Z29" i="1"/>
  <c r="Z326" i="1"/>
  <c r="Z77" i="1"/>
  <c r="Z273" i="1"/>
  <c r="P12" i="170"/>
  <c r="AN395" i="1" s="1"/>
  <c r="T198" i="170"/>
  <c r="U130" i="170"/>
  <c r="R130" i="170" s="1"/>
  <c r="V32" i="170"/>
  <c r="W133" i="170"/>
  <c r="W156" i="170"/>
  <c r="U12" i="170"/>
  <c r="U72" i="170"/>
  <c r="R377" i="170"/>
  <c r="P198" i="170"/>
  <c r="AN398" i="1" s="1"/>
  <c r="W198" i="170"/>
  <c r="N303" i="170"/>
  <c r="O346" i="170"/>
  <c r="O165" i="170"/>
  <c r="O305" i="170"/>
  <c r="O348" i="170"/>
  <c r="O71" i="170"/>
  <c r="O302" i="170"/>
  <c r="O350" i="170"/>
  <c r="N29" i="170"/>
  <c r="O361" i="170"/>
  <c r="O167" i="170"/>
  <c r="P377" i="170"/>
  <c r="AN381" i="1" s="1"/>
  <c r="V72" i="170"/>
  <c r="W232" i="170"/>
  <c r="V232" i="170"/>
  <c r="N304" i="170"/>
  <c r="O334" i="170"/>
  <c r="O173" i="170"/>
  <c r="O333" i="170"/>
  <c r="O357" i="170"/>
  <c r="O70" i="170"/>
  <c r="O304" i="170"/>
  <c r="O340" i="170"/>
  <c r="O324" i="170"/>
  <c r="N305" i="170"/>
  <c r="O349" i="170"/>
  <c r="P133" i="170"/>
  <c r="AN393" i="1" s="1"/>
  <c r="O332" i="170"/>
  <c r="O163" i="170"/>
  <c r="O9" i="170"/>
  <c r="N13" i="170"/>
  <c r="O153" i="170"/>
  <c r="O132" i="170"/>
  <c r="O337" i="170"/>
  <c r="O160" i="170"/>
  <c r="O11" i="170"/>
  <c r="O343" i="170"/>
  <c r="P72" i="170"/>
  <c r="AN388" i="1" s="1"/>
  <c r="O322" i="170"/>
  <c r="O347" i="170"/>
  <c r="O338" i="170"/>
  <c r="O131" i="170"/>
  <c r="O172" i="170"/>
  <c r="T33" i="170"/>
  <c r="W5" i="170"/>
  <c r="T232" i="170"/>
  <c r="U232" i="170"/>
  <c r="O336" i="170"/>
  <c r="O358" i="170"/>
  <c r="O10" i="170"/>
  <c r="O342" i="170"/>
  <c r="O345" i="170"/>
  <c r="O159" i="170"/>
  <c r="V377" i="170"/>
  <c r="O27" i="170"/>
  <c r="O335" i="170"/>
  <c r="N30" i="170"/>
  <c r="O352" i="170"/>
  <c r="O171" i="170"/>
  <c r="N31" i="170"/>
  <c r="O363" i="170"/>
  <c r="O166" i="170"/>
  <c r="O303" i="170"/>
  <c r="O351" i="170"/>
  <c r="O26" i="170"/>
  <c r="O341" i="170"/>
  <c r="N71" i="170"/>
  <c r="O364" i="170"/>
  <c r="O170" i="170"/>
  <c r="N28" i="170"/>
  <c r="O353" i="170"/>
  <c r="O169" i="170"/>
  <c r="O355" i="170"/>
  <c r="O25" i="170"/>
  <c r="O365" i="170"/>
  <c r="U133" i="170"/>
  <c r="T130" i="170"/>
  <c r="V34" i="170"/>
  <c r="W34" i="170"/>
  <c r="N70" i="170"/>
  <c r="O325" i="170"/>
  <c r="O168" i="170"/>
  <c r="O154" i="170"/>
  <c r="O360" i="170"/>
  <c r="O164" i="170"/>
  <c r="O152" i="170"/>
  <c r="O339" i="170"/>
  <c r="O162" i="170"/>
  <c r="O323" i="170"/>
  <c r="O344" i="170"/>
  <c r="P33" i="170"/>
  <c r="AN397" i="1" s="1"/>
  <c r="P232" i="170"/>
  <c r="AN394" i="1" s="1"/>
  <c r="O326" i="170"/>
  <c r="O362" i="170"/>
  <c r="N302" i="170"/>
  <c r="O356" i="170"/>
  <c r="O158" i="170"/>
  <c r="O151" i="170"/>
  <c r="O354" i="170"/>
  <c r="O157" i="170"/>
  <c r="O161" i="170"/>
  <c r="O359" i="170"/>
  <c r="V335" i="170"/>
  <c r="AL358" i="1"/>
  <c r="AJ358" i="1"/>
  <c r="AL282" i="1"/>
  <c r="AJ282" i="1"/>
  <c r="AL265" i="1"/>
  <c r="AJ265" i="1"/>
  <c r="AL289" i="1"/>
  <c r="AJ289" i="1"/>
  <c r="AL67" i="1"/>
  <c r="AJ67" i="1"/>
  <c r="AL53" i="1"/>
  <c r="AJ53" i="1"/>
  <c r="AL241" i="1"/>
  <c r="AJ241" i="1"/>
  <c r="AL311" i="1"/>
  <c r="AJ311" i="1"/>
  <c r="AL159" i="1"/>
  <c r="AJ159" i="1"/>
  <c r="AL52" i="1"/>
  <c r="AJ52" i="1"/>
  <c r="AL133" i="1"/>
  <c r="AJ133" i="1"/>
  <c r="AL374" i="1"/>
  <c r="AJ374" i="1"/>
  <c r="AL116" i="1"/>
  <c r="AJ116" i="1"/>
  <c r="AL248" i="1"/>
  <c r="AJ248" i="1"/>
  <c r="AL385" i="1"/>
  <c r="AJ385" i="1"/>
  <c r="AL43" i="1"/>
  <c r="AJ43" i="1"/>
  <c r="AL89" i="1"/>
  <c r="AJ89" i="1"/>
  <c r="AM153" i="1"/>
  <c r="AK153" i="1"/>
  <c r="AM184" i="1"/>
  <c r="AK184" i="1"/>
  <c r="AL30" i="1"/>
  <c r="AJ30" i="1"/>
  <c r="AL227" i="1"/>
  <c r="AJ227" i="1"/>
  <c r="AL138" i="1"/>
  <c r="AJ138" i="1"/>
  <c r="AL352" i="1"/>
  <c r="AJ352" i="1"/>
  <c r="AL64" i="1"/>
  <c r="AJ64" i="1"/>
  <c r="AL236" i="1"/>
  <c r="AJ236" i="1"/>
  <c r="AL105" i="1"/>
  <c r="AJ105" i="1"/>
  <c r="AL131" i="1"/>
  <c r="AJ131" i="1"/>
  <c r="AL123" i="1"/>
  <c r="AJ123" i="1"/>
  <c r="AL222" i="1"/>
  <c r="AJ222" i="1"/>
  <c r="AL192" i="1"/>
  <c r="AJ192" i="1"/>
  <c r="AL258" i="1"/>
  <c r="AJ258" i="1"/>
  <c r="AL106" i="1"/>
  <c r="AJ106" i="1"/>
  <c r="AL212" i="1"/>
  <c r="AJ212" i="1"/>
  <c r="AL246" i="1"/>
  <c r="AJ246" i="1"/>
  <c r="AL31" i="1"/>
  <c r="AJ31" i="1"/>
  <c r="AL41" i="1"/>
  <c r="AJ41" i="1"/>
  <c r="AM253" i="1"/>
  <c r="AK253" i="1"/>
  <c r="AM251" i="1"/>
  <c r="AK251" i="1"/>
  <c r="AL85" i="1"/>
  <c r="AJ85" i="1"/>
  <c r="AL184" i="1"/>
  <c r="AJ184" i="1"/>
  <c r="AL336" i="1"/>
  <c r="AJ336" i="1"/>
  <c r="AL141" i="1"/>
  <c r="AJ141" i="1"/>
  <c r="AL201" i="1"/>
  <c r="AJ201" i="1"/>
  <c r="AL83" i="1"/>
  <c r="AJ83" i="1"/>
  <c r="AL81" i="1"/>
  <c r="AJ81" i="1"/>
  <c r="AL38" i="1"/>
  <c r="AJ38" i="1"/>
  <c r="AL154" i="1"/>
  <c r="AJ154" i="1"/>
  <c r="AL380" i="1"/>
  <c r="AJ380" i="1"/>
  <c r="AL369" i="1"/>
  <c r="AJ369" i="1"/>
  <c r="AL143" i="1"/>
  <c r="AJ143" i="1"/>
  <c r="AL272" i="1"/>
  <c r="AJ272" i="1"/>
  <c r="AL268" i="1"/>
  <c r="AJ268" i="1"/>
  <c r="AL126" i="1"/>
  <c r="AJ126" i="1"/>
  <c r="AL65" i="1"/>
  <c r="AJ65" i="1"/>
  <c r="AL297" i="1"/>
  <c r="AJ297" i="1"/>
  <c r="AL103" i="1"/>
  <c r="AJ103" i="1"/>
  <c r="AL229" i="1"/>
  <c r="AJ229" i="1"/>
  <c r="AL228" i="1"/>
  <c r="AJ228" i="1"/>
  <c r="AL370" i="1"/>
  <c r="AJ370" i="1"/>
  <c r="AL95" i="1"/>
  <c r="AJ95" i="1"/>
  <c r="AL120" i="1"/>
  <c r="AJ120" i="1"/>
  <c r="AL219" i="1"/>
  <c r="AJ219" i="1"/>
  <c r="AL40" i="1"/>
  <c r="AJ40" i="1"/>
  <c r="AL214" i="1"/>
  <c r="AJ214" i="1"/>
  <c r="AM179" i="1"/>
  <c r="AK179" i="1"/>
  <c r="AM74" i="1"/>
  <c r="AK74" i="1"/>
  <c r="AL281" i="1"/>
  <c r="AJ281" i="1"/>
  <c r="AL168" i="1"/>
  <c r="AJ168" i="1"/>
  <c r="AL253" i="1"/>
  <c r="AJ253" i="1"/>
  <c r="AL185" i="1"/>
  <c r="AJ185" i="1"/>
  <c r="AL340" i="1"/>
  <c r="AJ340" i="1"/>
  <c r="AL264" i="1"/>
  <c r="AJ264" i="1"/>
  <c r="AL270" i="1"/>
  <c r="AJ270" i="1"/>
  <c r="AL135" i="1"/>
  <c r="AJ135" i="1"/>
  <c r="AL122" i="1"/>
  <c r="AJ122" i="1"/>
  <c r="AL117" i="1"/>
  <c r="AJ117" i="1"/>
  <c r="AL114" i="1"/>
  <c r="AJ114" i="1"/>
  <c r="AL251" i="1"/>
  <c r="AJ251" i="1"/>
  <c r="AL323" i="1"/>
  <c r="AJ323" i="1"/>
  <c r="AL181" i="1"/>
  <c r="AJ181" i="1"/>
  <c r="AL98" i="1"/>
  <c r="AJ98" i="1"/>
  <c r="AL256" i="1"/>
  <c r="AJ256" i="1"/>
  <c r="AL223" i="1"/>
  <c r="AJ223" i="1"/>
  <c r="AL90" i="1"/>
  <c r="AJ90" i="1"/>
  <c r="AL210" i="1"/>
  <c r="AJ210" i="1"/>
  <c r="AL111" i="1"/>
  <c r="AJ111" i="1"/>
  <c r="AL363" i="1"/>
  <c r="AJ363" i="1"/>
  <c r="AM60" i="1"/>
  <c r="AK60" i="1"/>
  <c r="AM102" i="1"/>
  <c r="AK102" i="1"/>
  <c r="AL347" i="1"/>
  <c r="AJ347" i="1"/>
  <c r="AM391" i="1"/>
  <c r="AK391" i="1"/>
  <c r="AL279" i="1"/>
  <c r="AJ279" i="1"/>
  <c r="AL189" i="1"/>
  <c r="AJ189" i="1"/>
  <c r="AL348" i="1"/>
  <c r="AJ348" i="1"/>
  <c r="AL342" i="1"/>
  <c r="AJ342" i="1"/>
  <c r="AL179" i="1"/>
  <c r="AJ179" i="1"/>
  <c r="AL343" i="1"/>
  <c r="AJ343" i="1"/>
  <c r="AL231" i="1"/>
  <c r="AJ231" i="1"/>
  <c r="AL136" i="1"/>
  <c r="AJ136" i="1"/>
  <c r="AL142" i="1"/>
  <c r="AJ142" i="1"/>
  <c r="AL51" i="1"/>
  <c r="AJ51" i="1"/>
  <c r="AL62" i="1"/>
  <c r="AJ62" i="1"/>
  <c r="AL70" i="1"/>
  <c r="AJ70" i="1"/>
  <c r="AL59" i="1"/>
  <c r="AJ59" i="1"/>
  <c r="AL74" i="1"/>
  <c r="AJ74" i="1"/>
  <c r="AL202" i="1"/>
  <c r="AJ202" i="1"/>
  <c r="AL225" i="1"/>
  <c r="AJ225" i="1"/>
  <c r="AL254" i="1"/>
  <c r="AJ254" i="1"/>
  <c r="AL353" i="1"/>
  <c r="AJ353" i="1"/>
  <c r="AL112" i="1"/>
  <c r="AJ112" i="1"/>
  <c r="AL354" i="1"/>
  <c r="AJ354" i="1"/>
  <c r="AL118" i="1"/>
  <c r="AJ118" i="1"/>
  <c r="AL42" i="1"/>
  <c r="AJ42" i="1"/>
  <c r="AL274" i="1"/>
  <c r="AJ274" i="1"/>
  <c r="AM47" i="1"/>
  <c r="AK47" i="1"/>
  <c r="AL243" i="1"/>
  <c r="AJ243" i="1"/>
  <c r="AL60" i="1"/>
  <c r="AJ60" i="1"/>
  <c r="AL335" i="1"/>
  <c r="AJ335" i="1"/>
  <c r="AL140" i="1"/>
  <c r="AJ140" i="1"/>
  <c r="AL86" i="1"/>
  <c r="AJ86" i="1"/>
  <c r="AL364" i="1"/>
  <c r="AJ364" i="1"/>
  <c r="AL84" i="1"/>
  <c r="AJ84" i="1"/>
  <c r="AL239" i="1"/>
  <c r="AJ239" i="1"/>
  <c r="AL68" i="1"/>
  <c r="AJ68" i="1"/>
  <c r="AL58" i="1"/>
  <c r="AJ58" i="1"/>
  <c r="AL102" i="1"/>
  <c r="AJ102" i="1"/>
  <c r="AL119" i="1"/>
  <c r="AJ119" i="1"/>
  <c r="AL271" i="1"/>
  <c r="AJ271" i="1"/>
  <c r="AL350" i="1"/>
  <c r="AJ350" i="1"/>
  <c r="AL255" i="1"/>
  <c r="AJ255" i="1"/>
  <c r="AL91" i="1"/>
  <c r="AJ91" i="1"/>
  <c r="AL211" i="1"/>
  <c r="AJ211" i="1"/>
  <c r="AL108" i="1"/>
  <c r="AJ108" i="1"/>
  <c r="AL34" i="1"/>
  <c r="AJ34" i="1"/>
  <c r="AL200" i="1"/>
  <c r="AJ200" i="1"/>
  <c r="AM227" i="1"/>
  <c r="AK227" i="1"/>
  <c r="AL360" i="1"/>
  <c r="AJ360" i="1"/>
  <c r="AL47" i="1"/>
  <c r="AJ47" i="1"/>
  <c r="AL379" i="1"/>
  <c r="AJ379" i="1"/>
  <c r="AL199" i="1"/>
  <c r="AJ199" i="1"/>
  <c r="AL315" i="1"/>
  <c r="AJ315" i="1"/>
  <c r="AL46" i="1"/>
  <c r="AJ46" i="1"/>
  <c r="AL361" i="1"/>
  <c r="AJ361" i="1"/>
  <c r="AL75" i="1"/>
  <c r="AJ75" i="1"/>
  <c r="AL32" i="1"/>
  <c r="AJ32" i="1"/>
  <c r="AL125" i="1"/>
  <c r="AJ125" i="1"/>
  <c r="AL79" i="1"/>
  <c r="AJ79" i="1"/>
  <c r="AL244" i="1"/>
  <c r="AJ244" i="1"/>
  <c r="AL266" i="1"/>
  <c r="AJ266" i="1"/>
  <c r="AL24" i="1"/>
  <c r="AJ24" i="1"/>
  <c r="AL299" i="1"/>
  <c r="AJ299" i="1"/>
  <c r="AL109" i="1"/>
  <c r="AJ109" i="1"/>
  <c r="AL107" i="1"/>
  <c r="AJ107" i="1"/>
  <c r="AL249" i="1"/>
  <c r="AJ249" i="1"/>
  <c r="AM273" i="1"/>
  <c r="AK273" i="1"/>
  <c r="AM154" i="1"/>
  <c r="AK154" i="1"/>
  <c r="AL339" i="1"/>
  <c r="AJ339" i="1"/>
  <c r="AL262" i="1"/>
  <c r="AJ262" i="1"/>
  <c r="AL163" i="1"/>
  <c r="AJ163" i="1"/>
  <c r="AL338" i="1"/>
  <c r="AJ338" i="1"/>
  <c r="AL153" i="1"/>
  <c r="AJ153" i="1"/>
  <c r="AL366" i="1"/>
  <c r="AJ366" i="1"/>
  <c r="AL139" i="1"/>
  <c r="AJ139" i="1"/>
  <c r="AL190" i="1"/>
  <c r="AJ190" i="1"/>
  <c r="AL267" i="1"/>
  <c r="AJ267" i="1"/>
  <c r="AL69" i="1"/>
  <c r="AJ69" i="1"/>
  <c r="AL237" i="1"/>
  <c r="AJ237" i="1"/>
  <c r="AL63" i="1"/>
  <c r="AJ63" i="1"/>
  <c r="AL121" i="1"/>
  <c r="AJ121" i="1"/>
  <c r="AL124" i="1"/>
  <c r="AJ124" i="1"/>
  <c r="AL61" i="1"/>
  <c r="AJ61" i="1"/>
  <c r="AL278" i="1"/>
  <c r="AJ278" i="1"/>
  <c r="AL39" i="1"/>
  <c r="AJ39" i="1"/>
  <c r="AL23" i="1"/>
  <c r="AJ23" i="1"/>
  <c r="AL291" i="1"/>
  <c r="AJ291" i="1"/>
  <c r="AL99" i="1"/>
  <c r="AJ99" i="1"/>
  <c r="AL88" i="1"/>
  <c r="AJ88" i="1"/>
  <c r="AL209" i="1"/>
  <c r="AJ209" i="1"/>
  <c r="AM152" i="1"/>
  <c r="AK152" i="1"/>
  <c r="AM185" i="1"/>
  <c r="AK185" i="1"/>
  <c r="AI39" i="1"/>
  <c r="AI350" i="1"/>
  <c r="AI266" i="1"/>
  <c r="AI192" i="1"/>
  <c r="AI133" i="1"/>
  <c r="AI254" i="1"/>
  <c r="AI228" i="1"/>
  <c r="AI98" i="1"/>
  <c r="AI244" i="1"/>
  <c r="AI278" i="1"/>
  <c r="AI271" i="1"/>
  <c r="AI357" i="1"/>
  <c r="AI162" i="1"/>
  <c r="AH145" i="1"/>
  <c r="AH161" i="1"/>
  <c r="AH169" i="1"/>
  <c r="AH177" i="1"/>
  <c r="AH144" i="1"/>
  <c r="AH172" i="1"/>
  <c r="AH304" i="1"/>
  <c r="AH173" i="1"/>
  <c r="AH305" i="1"/>
  <c r="AH321" i="1"/>
  <c r="AH165" i="1"/>
  <c r="AH238" i="1"/>
  <c r="AH290" i="1"/>
  <c r="AH306" i="1"/>
  <c r="AH166" i="1"/>
  <c r="AH194" i="1"/>
  <c r="AH230" i="1"/>
  <c r="AH307" i="1"/>
  <c r="AH167" i="1"/>
  <c r="AH176" i="1"/>
  <c r="AH195" i="1"/>
  <c r="AH240" i="1"/>
  <c r="AH308" i="1"/>
  <c r="AH178" i="1"/>
  <c r="AH196" i="1"/>
  <c r="AH232" i="1"/>
  <c r="AH242" i="1"/>
  <c r="AH309" i="1"/>
  <c r="AH197" i="1"/>
  <c r="AH234" i="1"/>
  <c r="AH302" i="1"/>
  <c r="AH171" i="1"/>
  <c r="AH198" i="1"/>
  <c r="AH235" i="1"/>
  <c r="AH303" i="1"/>
  <c r="AH49" i="1"/>
  <c r="AH217" i="1"/>
  <c r="AH35" i="1"/>
  <c r="AH28" i="1"/>
  <c r="AH50" i="1"/>
  <c r="AH345" i="1"/>
  <c r="AH346" i="1"/>
  <c r="AH356" i="1"/>
  <c r="AH260" i="1"/>
  <c r="AH215" i="1"/>
  <c r="AH286" i="1"/>
  <c r="AH9" i="1"/>
  <c r="AH57" i="1"/>
  <c r="AH129" i="1"/>
  <c r="AH137" i="1"/>
  <c r="AH193" i="1"/>
  <c r="AH233" i="1"/>
  <c r="AH44" i="1"/>
  <c r="AH36" i="1"/>
  <c r="AH56" i="1"/>
  <c r="AH48" i="1"/>
  <c r="AH19" i="1"/>
  <c r="AH20" i="1"/>
  <c r="AH296" i="1"/>
  <c r="AH320" i="1"/>
  <c r="AH328" i="1"/>
  <c r="AH344" i="1"/>
  <c r="AH191" i="1"/>
  <c r="AH329" i="1"/>
  <c r="AH337" i="1"/>
  <c r="AH377" i="1"/>
  <c r="AH128" i="1"/>
  <c r="AH174" i="1"/>
  <c r="AH130" i="1"/>
  <c r="AH175" i="1"/>
  <c r="AH283" i="1"/>
  <c r="AH331" i="1"/>
  <c r="AH355" i="1"/>
  <c r="AH387" i="1"/>
  <c r="AH284" i="1"/>
  <c r="AH300" i="1"/>
  <c r="AH332" i="1"/>
  <c r="AH372" i="1"/>
  <c r="AH150" i="1"/>
  <c r="AH285" i="1"/>
  <c r="AH333" i="1"/>
  <c r="AH341" i="1"/>
  <c r="AH349" i="1"/>
  <c r="AH365" i="1"/>
  <c r="AH188" i="1"/>
  <c r="AH294" i="1"/>
  <c r="AH310" i="1"/>
  <c r="AH334" i="1"/>
  <c r="AH382" i="1"/>
  <c r="AH134" i="1"/>
  <c r="AH295" i="1"/>
  <c r="AH359" i="1"/>
  <c r="AH383" i="1"/>
  <c r="AH10" i="1"/>
  <c r="AH113" i="1"/>
  <c r="AH26" i="1"/>
  <c r="AH127" i="1"/>
  <c r="AH313" i="1"/>
  <c r="AH87" i="1"/>
  <c r="AH156" i="1"/>
  <c r="AH298" i="1"/>
  <c r="AH378" i="1"/>
  <c r="AH386" i="1"/>
  <c r="AH203" i="1"/>
  <c r="AH371" i="1"/>
  <c r="AH204" i="1"/>
  <c r="AH324" i="1"/>
  <c r="AH205" i="1"/>
  <c r="AH301" i="1"/>
  <c r="AH151" i="1"/>
  <c r="AH252" i="1"/>
  <c r="AH318" i="1"/>
  <c r="AH180" i="1"/>
  <c r="AH319" i="1"/>
  <c r="AH375" i="1"/>
  <c r="AH45" i="1"/>
  <c r="AH54" i="1"/>
  <c r="AH245" i="1"/>
  <c r="AH55" i="1"/>
  <c r="AH76" i="1"/>
  <c r="AH322" i="1"/>
  <c r="AH276" i="1"/>
  <c r="AH287" i="1"/>
  <c r="AH351" i="1"/>
  <c r="AH17" i="1"/>
  <c r="AH7" i="1"/>
  <c r="AH15" i="1"/>
  <c r="AH16" i="1"/>
  <c r="AH6" i="1"/>
  <c r="AH8" i="1"/>
  <c r="AH18" i="1"/>
  <c r="AH14" i="1"/>
  <c r="R53" i="139"/>
  <c r="AI147" i="1" s="1"/>
  <c r="R58" i="139"/>
  <c r="R29" i="139"/>
  <c r="AI292" i="1" s="1"/>
  <c r="R14" i="139"/>
  <c r="R39" i="139"/>
  <c r="R50" i="139"/>
  <c r="R40" i="139"/>
  <c r="R60" i="139"/>
  <c r="AI66" i="1" s="1"/>
  <c r="R51" i="139"/>
  <c r="R56" i="139"/>
  <c r="R21" i="139"/>
  <c r="R59" i="139"/>
  <c r="AI367" i="1" s="1"/>
  <c r="R52" i="139"/>
  <c r="R22" i="139"/>
  <c r="AI187" i="1" s="1"/>
  <c r="R55" i="139"/>
  <c r="AI21" i="1" s="1"/>
  <c r="R48" i="139"/>
  <c r="AI293" i="1" s="1"/>
  <c r="R49" i="139"/>
  <c r="AI373" i="1" s="1"/>
  <c r="R42" i="139"/>
  <c r="R23" i="139"/>
  <c r="R46" i="139"/>
  <c r="R44" i="139"/>
  <c r="AI316" i="1" s="1"/>
  <c r="P34" i="139"/>
  <c r="P47" i="139"/>
  <c r="P35" i="139"/>
  <c r="P54" i="139"/>
  <c r="P36" i="139"/>
  <c r="P45" i="139"/>
  <c r="P37" i="139"/>
  <c r="P24" i="139"/>
  <c r="P25" i="139"/>
  <c r="P30" i="139"/>
  <c r="P38" i="139"/>
  <c r="P28" i="139"/>
  <c r="P19" i="139"/>
  <c r="P43" i="139"/>
  <c r="S12" i="170" l="1"/>
  <c r="AO395" i="1" s="1"/>
  <c r="Q133" i="170"/>
  <c r="S33" i="170"/>
  <c r="AO397" i="1" s="1"/>
  <c r="Q198" i="170"/>
  <c r="R72" i="170"/>
  <c r="W25" i="170"/>
  <c r="W356" i="170"/>
  <c r="V355" i="170"/>
  <c r="V170" i="170"/>
  <c r="W26" i="170"/>
  <c r="W326" i="170"/>
  <c r="V131" i="170"/>
  <c r="W165" i="170"/>
  <c r="W354" i="170"/>
  <c r="V168" i="170"/>
  <c r="V169" i="170"/>
  <c r="W364" i="170"/>
  <c r="W351" i="170"/>
  <c r="W335" i="170"/>
  <c r="V132" i="170"/>
  <c r="W338" i="170"/>
  <c r="W346" i="170"/>
  <c r="W359" i="170"/>
  <c r="V362" i="170"/>
  <c r="W303" i="170"/>
  <c r="W171" i="170"/>
  <c r="W27" i="170"/>
  <c r="W11" i="170"/>
  <c r="W332" i="170"/>
  <c r="V151" i="170"/>
  <c r="V325" i="170"/>
  <c r="W365" i="170"/>
  <c r="W352" i="170"/>
  <c r="V160" i="170"/>
  <c r="W161" i="170"/>
  <c r="V341" i="170"/>
  <c r="W172" i="170"/>
  <c r="W305" i="170"/>
  <c r="X33" i="170"/>
  <c r="U304" i="170"/>
  <c r="U71" i="170"/>
  <c r="T70" i="170"/>
  <c r="T28" i="170"/>
  <c r="U303" i="170"/>
  <c r="U30" i="170"/>
  <c r="U31" i="170"/>
  <c r="Z88" i="1"/>
  <c r="Z39" i="1"/>
  <c r="Z121" i="1"/>
  <c r="Z267" i="1"/>
  <c r="Z153" i="1"/>
  <c r="Z339" i="1"/>
  <c r="Z107" i="1"/>
  <c r="Z266" i="1"/>
  <c r="Z32" i="1"/>
  <c r="Z315" i="1"/>
  <c r="Z360" i="1"/>
  <c r="Z108" i="1"/>
  <c r="Z350" i="1"/>
  <c r="Z58" i="1"/>
  <c r="Z364" i="1"/>
  <c r="Z60" i="1"/>
  <c r="Z42" i="1"/>
  <c r="Z353" i="1"/>
  <c r="Z74" i="1"/>
  <c r="Z51" i="1"/>
  <c r="Z343" i="1"/>
  <c r="Z189" i="1"/>
  <c r="AA102" i="1"/>
  <c r="Z210" i="1"/>
  <c r="Z98" i="1"/>
  <c r="Z114" i="1"/>
  <c r="Z270" i="1"/>
  <c r="Z253" i="1"/>
  <c r="AA179" i="1"/>
  <c r="Z120" i="1"/>
  <c r="Z229" i="1"/>
  <c r="Z126" i="1"/>
  <c r="Z369" i="1"/>
  <c r="Z81" i="1"/>
  <c r="Z336" i="1"/>
  <c r="AA253" i="1"/>
  <c r="Z212" i="1"/>
  <c r="Z222" i="1"/>
  <c r="Z236" i="1"/>
  <c r="Z227" i="1"/>
  <c r="Z89" i="1"/>
  <c r="Z116" i="1"/>
  <c r="Z159" i="1"/>
  <c r="Z67" i="1"/>
  <c r="Z358" i="1"/>
  <c r="AA185" i="1"/>
  <c r="Z99" i="1"/>
  <c r="Z278" i="1"/>
  <c r="Z63" i="1"/>
  <c r="Z190" i="1"/>
  <c r="Z338" i="1"/>
  <c r="AA154" i="1"/>
  <c r="Z109" i="1"/>
  <c r="Z244" i="1"/>
  <c r="Z75" i="1"/>
  <c r="Z199" i="1"/>
  <c r="AA227" i="1"/>
  <c r="Z211" i="1"/>
  <c r="Z271" i="1"/>
  <c r="Z68" i="1"/>
  <c r="Z86" i="1"/>
  <c r="Z243" i="1"/>
  <c r="Z118" i="1"/>
  <c r="Z254" i="1"/>
  <c r="Z59" i="1"/>
  <c r="Z142" i="1"/>
  <c r="Z179" i="1"/>
  <c r="Z279" i="1"/>
  <c r="AA60" i="1"/>
  <c r="Z90" i="1"/>
  <c r="Z181" i="1"/>
  <c r="Z117" i="1"/>
  <c r="Z264" i="1"/>
  <c r="Z168" i="1"/>
  <c r="Z214" i="1"/>
  <c r="Z95" i="1"/>
  <c r="Z103" i="1"/>
  <c r="Z268" i="1"/>
  <c r="Z380" i="1"/>
  <c r="Z83" i="1"/>
  <c r="Z184" i="1"/>
  <c r="Z41" i="1"/>
  <c r="Z106" i="1"/>
  <c r="Z123" i="1"/>
  <c r="Z64" i="1"/>
  <c r="Z30" i="1"/>
  <c r="Z43" i="1"/>
  <c r="Z374" i="1"/>
  <c r="Z311" i="1"/>
  <c r="Z289" i="1"/>
  <c r="AA152" i="1"/>
  <c r="Z291" i="1"/>
  <c r="Z61" i="1"/>
  <c r="Z237" i="1"/>
  <c r="Z139" i="1"/>
  <c r="Z163" i="1"/>
  <c r="AA273" i="1"/>
  <c r="Z299" i="1"/>
  <c r="Z79" i="1"/>
  <c r="Z361" i="1"/>
  <c r="Z379" i="1"/>
  <c r="Z200" i="1"/>
  <c r="Z91" i="1"/>
  <c r="Z119" i="1"/>
  <c r="Z239" i="1"/>
  <c r="Z140" i="1"/>
  <c r="AA47" i="1"/>
  <c r="Z354" i="1"/>
  <c r="Z225" i="1"/>
  <c r="Z70" i="1"/>
  <c r="Z136" i="1"/>
  <c r="Z342" i="1"/>
  <c r="AA391" i="1"/>
  <c r="Z363" i="1"/>
  <c r="Z223" i="1"/>
  <c r="Z323" i="1"/>
  <c r="Z122" i="1"/>
  <c r="Z340" i="1"/>
  <c r="Z281" i="1"/>
  <c r="Z40" i="1"/>
  <c r="Z370" i="1"/>
  <c r="Z297" i="1"/>
  <c r="Z272" i="1"/>
  <c r="Z154" i="1"/>
  <c r="Z201" i="1"/>
  <c r="Z85" i="1"/>
  <c r="Z31" i="1"/>
  <c r="Z258" i="1"/>
  <c r="Z131" i="1"/>
  <c r="Z352" i="1"/>
  <c r="AA184" i="1"/>
  <c r="Z385" i="1"/>
  <c r="Z133" i="1"/>
  <c r="Z241" i="1"/>
  <c r="Z265" i="1"/>
  <c r="Z209" i="1"/>
  <c r="Z23" i="1"/>
  <c r="Z124" i="1"/>
  <c r="Z69" i="1"/>
  <c r="Z366" i="1"/>
  <c r="Z262" i="1"/>
  <c r="Z249" i="1"/>
  <c r="Z24" i="1"/>
  <c r="Z125" i="1"/>
  <c r="Z46" i="1"/>
  <c r="Z47" i="1"/>
  <c r="Z34" i="1"/>
  <c r="Z255" i="1"/>
  <c r="Z102" i="1"/>
  <c r="Z84" i="1"/>
  <c r="Z335" i="1"/>
  <c r="Z274" i="1"/>
  <c r="Z112" i="1"/>
  <c r="Z202" i="1"/>
  <c r="Z62" i="1"/>
  <c r="Z231" i="1"/>
  <c r="Z348" i="1"/>
  <c r="Z347" i="1"/>
  <c r="Z111" i="1"/>
  <c r="Z256" i="1"/>
  <c r="Z251" i="1"/>
  <c r="Z135" i="1"/>
  <c r="Z185" i="1"/>
  <c r="AA74" i="1"/>
  <c r="Z219" i="1"/>
  <c r="Z228" i="1"/>
  <c r="Z65" i="1"/>
  <c r="Z143" i="1"/>
  <c r="Z38" i="1"/>
  <c r="Z141" i="1"/>
  <c r="AA251" i="1"/>
  <c r="Z246" i="1"/>
  <c r="Z192" i="1"/>
  <c r="Z105" i="1"/>
  <c r="Z138" i="1"/>
  <c r="AA153" i="1"/>
  <c r="Z248" i="1"/>
  <c r="Z52" i="1"/>
  <c r="Z53" i="1"/>
  <c r="Z282" i="1"/>
  <c r="S198" i="170"/>
  <c r="AO398" i="1" s="1"/>
  <c r="S133" i="170"/>
  <c r="AO393" i="1" s="1"/>
  <c r="V351" i="170"/>
  <c r="T31" i="170"/>
  <c r="Q33" i="170"/>
  <c r="W160" i="170"/>
  <c r="W170" i="170"/>
  <c r="V303" i="170"/>
  <c r="T303" i="170"/>
  <c r="X130" i="170"/>
  <c r="X72" i="170"/>
  <c r="T30" i="170"/>
  <c r="P304" i="170"/>
  <c r="AN390" i="1" s="1"/>
  <c r="T304" i="170"/>
  <c r="V165" i="170"/>
  <c r="W132" i="170"/>
  <c r="V332" i="170"/>
  <c r="V346" i="170"/>
  <c r="V11" i="170"/>
  <c r="O212" i="170"/>
  <c r="V172" i="170"/>
  <c r="U70" i="170"/>
  <c r="V26" i="170"/>
  <c r="U28" i="170"/>
  <c r="W355" i="170"/>
  <c r="V171" i="170"/>
  <c r="P303" i="170"/>
  <c r="AN389" i="1" s="1"/>
  <c r="V27" i="170"/>
  <c r="V305" i="170"/>
  <c r="V352" i="170"/>
  <c r="R198" i="170"/>
  <c r="P70" i="170"/>
  <c r="AN155" i="1" s="1"/>
  <c r="X198" i="170"/>
  <c r="R12" i="170"/>
  <c r="X12" i="170"/>
  <c r="V364" i="170"/>
  <c r="V25" i="170"/>
  <c r="V326" i="170"/>
  <c r="W341" i="170"/>
  <c r="V338" i="170"/>
  <c r="O224" i="170"/>
  <c r="P302" i="170"/>
  <c r="AN392" i="1" s="1"/>
  <c r="U302" i="170"/>
  <c r="T302" i="170"/>
  <c r="V152" i="170"/>
  <c r="W152" i="170"/>
  <c r="V159" i="170"/>
  <c r="W159" i="170"/>
  <c r="W358" i="170"/>
  <c r="V358" i="170"/>
  <c r="W322" i="170"/>
  <c r="V322" i="170"/>
  <c r="W349" i="170"/>
  <c r="V349" i="170"/>
  <c r="W304" i="170"/>
  <c r="V304" i="170"/>
  <c r="W173" i="170"/>
  <c r="V173" i="170"/>
  <c r="S72" i="170"/>
  <c r="AO388" i="1" s="1"/>
  <c r="Q72" i="170"/>
  <c r="N250" i="170"/>
  <c r="O43" i="170"/>
  <c r="O82" i="170"/>
  <c r="O378" i="170"/>
  <c r="O75" i="170"/>
  <c r="W344" i="170"/>
  <c r="V344" i="170"/>
  <c r="N248" i="170"/>
  <c r="O41" i="170"/>
  <c r="O89" i="170"/>
  <c r="O388" i="170"/>
  <c r="O218" i="170"/>
  <c r="N249" i="170"/>
  <c r="O42" i="170"/>
  <c r="O85" i="170"/>
  <c r="O390" i="170"/>
  <c r="O228" i="170"/>
  <c r="O79" i="170"/>
  <c r="O61" i="170"/>
  <c r="O83" i="170"/>
  <c r="O373" i="170"/>
  <c r="O237" i="170"/>
  <c r="O368" i="170"/>
  <c r="O135" i="170"/>
  <c r="N369" i="170"/>
  <c r="O59" i="170"/>
  <c r="O29" i="170"/>
  <c r="O396" i="170"/>
  <c r="O230" i="170"/>
  <c r="O142" i="170"/>
  <c r="O147" i="170"/>
  <c r="O53" i="170"/>
  <c r="O205" i="170"/>
  <c r="O387" i="170"/>
  <c r="O215" i="170"/>
  <c r="O143" i="170"/>
  <c r="O247" i="170"/>
  <c r="O58" i="170"/>
  <c r="O52" i="170"/>
  <c r="O199" i="170"/>
  <c r="O395" i="170"/>
  <c r="O145" i="170"/>
  <c r="O60" i="170"/>
  <c r="O319" i="170"/>
  <c r="O90" i="170"/>
  <c r="O235" i="170"/>
  <c r="X133" i="170"/>
  <c r="V359" i="170"/>
  <c r="V337" i="170"/>
  <c r="W337" i="170"/>
  <c r="V9" i="170"/>
  <c r="W9" i="170"/>
  <c r="W350" i="170"/>
  <c r="V350" i="170"/>
  <c r="W336" i="170"/>
  <c r="V336" i="170"/>
  <c r="U305" i="170"/>
  <c r="P305" i="170"/>
  <c r="AN384" i="1" s="1"/>
  <c r="T305" i="170"/>
  <c r="W70" i="170"/>
  <c r="V70" i="170"/>
  <c r="W334" i="170"/>
  <c r="V334" i="170"/>
  <c r="O200" i="170"/>
  <c r="O227" i="170"/>
  <c r="W362" i="170"/>
  <c r="W345" i="170"/>
  <c r="V345" i="170"/>
  <c r="N172" i="170"/>
  <c r="O37" i="170"/>
  <c r="O201" i="170"/>
  <c r="O386" i="170"/>
  <c r="O211" i="170"/>
  <c r="O150" i="170"/>
  <c r="O50" i="170"/>
  <c r="O202" i="170"/>
  <c r="O393" i="170"/>
  <c r="O216" i="170"/>
  <c r="N367" i="170"/>
  <c r="O65" i="170"/>
  <c r="O31" i="170"/>
  <c r="O397" i="170"/>
  <c r="O221" i="170"/>
  <c r="O77" i="170"/>
  <c r="N156" i="170"/>
  <c r="O148" i="170"/>
  <c r="O64" i="170"/>
  <c r="O204" i="170"/>
  <c r="O384" i="170"/>
  <c r="O214" i="170"/>
  <c r="O76" i="170"/>
  <c r="O39" i="170"/>
  <c r="O320" i="170"/>
  <c r="O91" i="170"/>
  <c r="O236" i="170"/>
  <c r="O248" i="170"/>
  <c r="O222" i="170"/>
  <c r="O139" i="170"/>
  <c r="O36" i="170"/>
  <c r="O317" i="170"/>
  <c r="O92" i="170"/>
  <c r="O234" i="170"/>
  <c r="N247" i="170"/>
  <c r="O57" i="170"/>
  <c r="O88" i="170"/>
  <c r="O392" i="170"/>
  <c r="O223" i="170"/>
  <c r="W151" i="170"/>
  <c r="R232" i="170"/>
  <c r="X232" i="170"/>
  <c r="V343" i="170"/>
  <c r="W343" i="170"/>
  <c r="V163" i="170"/>
  <c r="W163" i="170"/>
  <c r="W167" i="170"/>
  <c r="V167" i="170"/>
  <c r="V302" i="170"/>
  <c r="W302" i="170"/>
  <c r="O62" i="170"/>
  <c r="O48" i="170"/>
  <c r="O328" i="170"/>
  <c r="O207" i="170"/>
  <c r="O381" i="170"/>
  <c r="O220" i="170"/>
  <c r="O210" i="170"/>
  <c r="R133" i="170"/>
  <c r="V354" i="170"/>
  <c r="W158" i="170"/>
  <c r="V158" i="170"/>
  <c r="V162" i="170"/>
  <c r="W162" i="170"/>
  <c r="V360" i="170"/>
  <c r="W360" i="170"/>
  <c r="W342" i="170"/>
  <c r="V342" i="170"/>
  <c r="S232" i="170"/>
  <c r="AO394" i="1" s="1"/>
  <c r="Q232" i="170"/>
  <c r="W324" i="170"/>
  <c r="V324" i="170"/>
  <c r="W357" i="170"/>
  <c r="V357" i="170"/>
  <c r="W164" i="170"/>
  <c r="V164" i="170"/>
  <c r="O56" i="170"/>
  <c r="O327" i="170"/>
  <c r="O203" i="170"/>
  <c r="W203" i="170" s="1"/>
  <c r="O243" i="170"/>
  <c r="O367" i="170"/>
  <c r="O67" i="170"/>
  <c r="O316" i="170"/>
  <c r="O8" i="170"/>
  <c r="O245" i="170"/>
  <c r="O213" i="170"/>
  <c r="O149" i="170"/>
  <c r="W149" i="170" s="1"/>
  <c r="O54" i="170"/>
  <c r="O209" i="170"/>
  <c r="O382" i="170"/>
  <c r="O229" i="170"/>
  <c r="O137" i="170"/>
  <c r="O136" i="170"/>
  <c r="O46" i="170"/>
  <c r="O318" i="170"/>
  <c r="O6" i="170"/>
  <c r="O241" i="170"/>
  <c r="O250" i="170"/>
  <c r="N7" i="170"/>
  <c r="O55" i="170"/>
  <c r="O87" i="170"/>
  <c r="O379" i="170"/>
  <c r="O240" i="170"/>
  <c r="O73" i="170"/>
  <c r="O219" i="170"/>
  <c r="N6" i="170"/>
  <c r="O45" i="170"/>
  <c r="O86" i="170"/>
  <c r="O385" i="170"/>
  <c r="O217" i="170"/>
  <c r="N366" i="170"/>
  <c r="O51" i="170"/>
  <c r="O208" i="170"/>
  <c r="O383" i="170"/>
  <c r="T71" i="170"/>
  <c r="W131" i="170"/>
  <c r="W325" i="170"/>
  <c r="W169" i="170"/>
  <c r="V356" i="170"/>
  <c r="V166" i="170"/>
  <c r="W166" i="170"/>
  <c r="W153" i="170"/>
  <c r="V153" i="170"/>
  <c r="W361" i="170"/>
  <c r="V361" i="170"/>
  <c r="W71" i="170"/>
  <c r="R71" i="170" s="1"/>
  <c r="V71" i="170"/>
  <c r="O394" i="170"/>
  <c r="O134" i="170"/>
  <c r="W323" i="170"/>
  <c r="V323" i="170"/>
  <c r="V353" i="170"/>
  <c r="W353" i="170"/>
  <c r="O44" i="170"/>
  <c r="O330" i="170"/>
  <c r="O374" i="170"/>
  <c r="O244" i="170"/>
  <c r="O366" i="170"/>
  <c r="O80" i="170"/>
  <c r="P71" i="170"/>
  <c r="AN269" i="1" s="1"/>
  <c r="W168" i="170"/>
  <c r="W157" i="170"/>
  <c r="V157" i="170"/>
  <c r="V339" i="170"/>
  <c r="W339" i="170"/>
  <c r="V154" i="170"/>
  <c r="W154" i="170"/>
  <c r="S377" i="170"/>
  <c r="AO381" i="1" s="1"/>
  <c r="Q377" i="170"/>
  <c r="V10" i="170"/>
  <c r="W10" i="170"/>
  <c r="V347" i="170"/>
  <c r="W347" i="170"/>
  <c r="W340" i="170"/>
  <c r="V340" i="170"/>
  <c r="V333" i="170"/>
  <c r="W333" i="170"/>
  <c r="N173" i="170"/>
  <c r="O68" i="170"/>
  <c r="O331" i="170"/>
  <c r="O372" i="170"/>
  <c r="O246" i="170"/>
  <c r="O141" i="170"/>
  <c r="O38" i="170"/>
  <c r="O329" i="170"/>
  <c r="O371" i="170"/>
  <c r="O242" i="170"/>
  <c r="O369" i="170"/>
  <c r="O63" i="170"/>
  <c r="O321" i="170"/>
  <c r="O7" i="170"/>
  <c r="O239" i="170"/>
  <c r="O226" i="170"/>
  <c r="O74" i="170"/>
  <c r="N8" i="170"/>
  <c r="O49" i="170"/>
  <c r="O84" i="170"/>
  <c r="O376" i="170"/>
  <c r="O238" i="170"/>
  <c r="O370" i="170"/>
  <c r="N368" i="170"/>
  <c r="O40" i="170"/>
  <c r="O28" i="170"/>
  <c r="O380" i="170"/>
  <c r="O231" i="170"/>
  <c r="O140" i="170"/>
  <c r="O78" i="170"/>
  <c r="N370" i="170"/>
  <c r="O35" i="170"/>
  <c r="O30" i="170"/>
  <c r="O391" i="170"/>
  <c r="O249" i="170"/>
  <c r="O47" i="170"/>
  <c r="O66" i="170"/>
  <c r="O206" i="170"/>
  <c r="O389" i="170"/>
  <c r="O225" i="170"/>
  <c r="V365" i="170"/>
  <c r="V161" i="170"/>
  <c r="S130" i="170"/>
  <c r="AO280" i="1" s="1"/>
  <c r="Q130" i="170"/>
  <c r="V363" i="170"/>
  <c r="W363" i="170"/>
  <c r="T13" i="170"/>
  <c r="U13" i="170"/>
  <c r="P13" i="170"/>
  <c r="AN396" i="1" s="1"/>
  <c r="T29" i="170"/>
  <c r="U29" i="170"/>
  <c r="W348" i="170"/>
  <c r="V348" i="170"/>
  <c r="AL382" i="1"/>
  <c r="AJ382" i="1"/>
  <c r="AL333" i="1"/>
  <c r="AJ333" i="1"/>
  <c r="AL337" i="1"/>
  <c r="AJ337" i="1"/>
  <c r="AL129" i="1"/>
  <c r="AJ129" i="1"/>
  <c r="AL198" i="1"/>
  <c r="AJ198" i="1"/>
  <c r="AL230" i="1"/>
  <c r="AJ230" i="1"/>
  <c r="AL145" i="1"/>
  <c r="AJ145" i="1"/>
  <c r="AM367" i="1"/>
  <c r="AK367" i="1"/>
  <c r="AL76" i="1"/>
  <c r="AJ76" i="1"/>
  <c r="AL318" i="1"/>
  <c r="AJ318" i="1"/>
  <c r="AL203" i="1"/>
  <c r="AJ203" i="1"/>
  <c r="AL26" i="1"/>
  <c r="AJ26" i="1"/>
  <c r="AL334" i="1"/>
  <c r="AJ334" i="1"/>
  <c r="AL285" i="1"/>
  <c r="AJ285" i="1"/>
  <c r="AL331" i="1"/>
  <c r="AJ331" i="1"/>
  <c r="AL329" i="1"/>
  <c r="AJ329" i="1"/>
  <c r="AL48" i="1"/>
  <c r="AJ48" i="1"/>
  <c r="AL57" i="1"/>
  <c r="AJ57" i="1"/>
  <c r="AL50" i="1"/>
  <c r="AJ50" i="1"/>
  <c r="AL171" i="1"/>
  <c r="AJ171" i="1"/>
  <c r="AL178" i="1"/>
  <c r="AJ178" i="1"/>
  <c r="AL194" i="1"/>
  <c r="AJ194" i="1"/>
  <c r="AL173" i="1"/>
  <c r="AJ173" i="1"/>
  <c r="AM162" i="1"/>
  <c r="AK162" i="1"/>
  <c r="AM133" i="1"/>
  <c r="AK133" i="1"/>
  <c r="AL252" i="1"/>
  <c r="AJ252" i="1"/>
  <c r="AL113" i="1"/>
  <c r="AJ113" i="1"/>
  <c r="AL150" i="1"/>
  <c r="AJ150" i="1"/>
  <c r="AL191" i="1"/>
  <c r="AJ191" i="1"/>
  <c r="AL302" i="1"/>
  <c r="AJ302" i="1"/>
  <c r="AL166" i="1"/>
  <c r="AJ166" i="1"/>
  <c r="AL180" i="1"/>
  <c r="AJ180" i="1"/>
  <c r="AL55" i="1"/>
  <c r="AJ55" i="1"/>
  <c r="AL386" i="1"/>
  <c r="AJ386" i="1"/>
  <c r="AL310" i="1"/>
  <c r="AJ310" i="1"/>
  <c r="AL283" i="1"/>
  <c r="AJ283" i="1"/>
  <c r="AL56" i="1"/>
  <c r="AJ56" i="1"/>
  <c r="AL28" i="1"/>
  <c r="AJ28" i="1"/>
  <c r="AL308" i="1"/>
  <c r="AJ308" i="1"/>
  <c r="AL304" i="1"/>
  <c r="AJ304" i="1"/>
  <c r="AM357" i="1"/>
  <c r="AK357" i="1"/>
  <c r="AM192" i="1"/>
  <c r="AK192" i="1"/>
  <c r="AL245" i="1"/>
  <c r="AJ245" i="1"/>
  <c r="AL151" i="1"/>
  <c r="AJ151" i="1"/>
  <c r="AL378" i="1"/>
  <c r="AJ378" i="1"/>
  <c r="AL294" i="1"/>
  <c r="AJ294" i="1"/>
  <c r="AL372" i="1"/>
  <c r="AJ372" i="1"/>
  <c r="AL175" i="1"/>
  <c r="AJ175" i="1"/>
  <c r="AL344" i="1"/>
  <c r="AJ344" i="1"/>
  <c r="AL36" i="1"/>
  <c r="AJ36" i="1"/>
  <c r="AL286" i="1"/>
  <c r="AJ286" i="1"/>
  <c r="AL35" i="1"/>
  <c r="AJ35" i="1"/>
  <c r="AL234" i="1"/>
  <c r="AJ234" i="1"/>
  <c r="AL240" i="1"/>
  <c r="AJ240" i="1"/>
  <c r="AL306" i="1"/>
  <c r="AJ306" i="1"/>
  <c r="AL172" i="1"/>
  <c r="AJ172" i="1"/>
  <c r="AM271" i="1"/>
  <c r="AK271" i="1"/>
  <c r="AM266" i="1"/>
  <c r="AK266" i="1"/>
  <c r="AM292" i="1"/>
  <c r="AK292" i="1"/>
  <c r="AL301" i="1"/>
  <c r="AJ301" i="1"/>
  <c r="AL383" i="1"/>
  <c r="AJ383" i="1"/>
  <c r="AL130" i="1"/>
  <c r="AJ130" i="1"/>
  <c r="AL215" i="1"/>
  <c r="AJ215" i="1"/>
  <c r="AL290" i="1"/>
  <c r="AJ290" i="1"/>
  <c r="AL371" i="1"/>
  <c r="AJ371" i="1"/>
  <c r="AL54" i="1"/>
  <c r="AJ54" i="1"/>
  <c r="AM293" i="1"/>
  <c r="AK293" i="1"/>
  <c r="AM66" i="1"/>
  <c r="AK66" i="1"/>
  <c r="AL351" i="1"/>
  <c r="AJ351" i="1"/>
  <c r="AL45" i="1"/>
  <c r="AJ45" i="1"/>
  <c r="AL205" i="1"/>
  <c r="AJ205" i="1"/>
  <c r="AL156" i="1"/>
  <c r="AJ156" i="1"/>
  <c r="AL359" i="1"/>
  <c r="AJ359" i="1"/>
  <c r="AL365" i="1"/>
  <c r="AJ365" i="1"/>
  <c r="AL300" i="1"/>
  <c r="AJ300" i="1"/>
  <c r="AL174" i="1"/>
  <c r="AJ174" i="1"/>
  <c r="AL320" i="1"/>
  <c r="AJ320" i="1"/>
  <c r="AL233" i="1"/>
  <c r="AJ233" i="1"/>
  <c r="AL260" i="1"/>
  <c r="AJ260" i="1"/>
  <c r="AL49" i="1"/>
  <c r="AJ49" i="1"/>
  <c r="AL309" i="1"/>
  <c r="AJ309" i="1"/>
  <c r="AL176" i="1"/>
  <c r="AJ176" i="1"/>
  <c r="AL238" i="1"/>
  <c r="AJ238" i="1"/>
  <c r="AL177" i="1"/>
  <c r="AJ177" i="1"/>
  <c r="AM244" i="1"/>
  <c r="AK244" i="1"/>
  <c r="AM39" i="1"/>
  <c r="AK39" i="1"/>
  <c r="AM316" i="1"/>
  <c r="AK316" i="1"/>
  <c r="AM147" i="1"/>
  <c r="AK147" i="1"/>
  <c r="AL298" i="1"/>
  <c r="AJ298" i="1"/>
  <c r="AL332" i="1"/>
  <c r="AJ332" i="1"/>
  <c r="AL44" i="1"/>
  <c r="AJ44" i="1"/>
  <c r="AL197" i="1"/>
  <c r="AJ197" i="1"/>
  <c r="AL144" i="1"/>
  <c r="AJ144" i="1"/>
  <c r="AM350" i="1"/>
  <c r="AK350" i="1"/>
  <c r="AL287" i="1"/>
  <c r="AJ287" i="1"/>
  <c r="AL324" i="1"/>
  <c r="AJ324" i="1"/>
  <c r="AL295" i="1"/>
  <c r="AJ295" i="1"/>
  <c r="AL284" i="1"/>
  <c r="AJ284" i="1"/>
  <c r="AL296" i="1"/>
  <c r="AJ296" i="1"/>
  <c r="AL356" i="1"/>
  <c r="AJ356" i="1"/>
  <c r="AL167" i="1"/>
  <c r="AJ167" i="1"/>
  <c r="AL169" i="1"/>
  <c r="AJ169" i="1"/>
  <c r="AL322" i="1"/>
  <c r="AJ322" i="1"/>
  <c r="AM373" i="1"/>
  <c r="AK373" i="1"/>
  <c r="AL188" i="1"/>
  <c r="AJ188" i="1"/>
  <c r="AL328" i="1"/>
  <c r="AJ328" i="1"/>
  <c r="AL217" i="1"/>
  <c r="AJ217" i="1"/>
  <c r="AL195" i="1"/>
  <c r="AJ195" i="1"/>
  <c r="AM278" i="1"/>
  <c r="AK278" i="1"/>
  <c r="AM21" i="1"/>
  <c r="AK21" i="1"/>
  <c r="AL375" i="1"/>
  <c r="AJ375" i="1"/>
  <c r="AL87" i="1"/>
  <c r="AJ87" i="1"/>
  <c r="AL349" i="1"/>
  <c r="AJ349" i="1"/>
  <c r="AL128" i="1"/>
  <c r="AJ128" i="1"/>
  <c r="AL193" i="1"/>
  <c r="AJ193" i="1"/>
  <c r="AL303" i="1"/>
  <c r="AJ303" i="1"/>
  <c r="AL242" i="1"/>
  <c r="AJ242" i="1"/>
  <c r="AL165" i="1"/>
  <c r="AJ165" i="1"/>
  <c r="AM98" i="1"/>
  <c r="AK98" i="1"/>
  <c r="AM187" i="1"/>
  <c r="AK187" i="1"/>
  <c r="AL276" i="1"/>
  <c r="AJ276" i="1"/>
  <c r="AL319" i="1"/>
  <c r="AJ319" i="1"/>
  <c r="AL204" i="1"/>
  <c r="AJ204" i="1"/>
  <c r="AL313" i="1"/>
  <c r="AJ313" i="1"/>
  <c r="AL134" i="1"/>
  <c r="AJ134" i="1"/>
  <c r="AL341" i="1"/>
  <c r="AJ341" i="1"/>
  <c r="AL387" i="1"/>
  <c r="AJ387" i="1"/>
  <c r="AL377" i="1"/>
  <c r="AJ377" i="1"/>
  <c r="AL20" i="1"/>
  <c r="AJ20" i="1"/>
  <c r="AL137" i="1"/>
  <c r="AJ137" i="1"/>
  <c r="AL346" i="1"/>
  <c r="AJ346" i="1"/>
  <c r="AL235" i="1"/>
  <c r="AJ235" i="1"/>
  <c r="AL232" i="1"/>
  <c r="AJ232" i="1"/>
  <c r="AL307" i="1"/>
  <c r="AJ307" i="1"/>
  <c r="AL321" i="1"/>
  <c r="AJ321" i="1"/>
  <c r="AL161" i="1"/>
  <c r="AJ161" i="1"/>
  <c r="AM228" i="1"/>
  <c r="AK228" i="1"/>
  <c r="AL127" i="1"/>
  <c r="AJ127" i="1"/>
  <c r="AL355" i="1"/>
  <c r="AJ355" i="1"/>
  <c r="AL19" i="1"/>
  <c r="AJ19" i="1"/>
  <c r="AL345" i="1"/>
  <c r="AJ345" i="1"/>
  <c r="AL196" i="1"/>
  <c r="AJ196" i="1"/>
  <c r="AL305" i="1"/>
  <c r="AJ305" i="1"/>
  <c r="AM254" i="1"/>
  <c r="AK254" i="1"/>
  <c r="AI288" i="1"/>
  <c r="AI213" i="1"/>
  <c r="AI314" i="1"/>
  <c r="AI275" i="1"/>
  <c r="AI182" i="1"/>
  <c r="AI330" i="1"/>
  <c r="AI183" i="1"/>
  <c r="AI64" i="1"/>
  <c r="AI75" i="1"/>
  <c r="AI239" i="1"/>
  <c r="AI67" i="1"/>
  <c r="AI122" i="1"/>
  <c r="AI241" i="1"/>
  <c r="AI268" i="1"/>
  <c r="AI361" i="1"/>
  <c r="AI69" i="1"/>
  <c r="AI53" i="1"/>
  <c r="AI62" i="1"/>
  <c r="AI117" i="1"/>
  <c r="AI126" i="1"/>
  <c r="AI236" i="1"/>
  <c r="AI63" i="1"/>
  <c r="AI237" i="1"/>
  <c r="AI65" i="1"/>
  <c r="AI68" i="1"/>
  <c r="AI70" i="1"/>
  <c r="AI105" i="1"/>
  <c r="AI272" i="1"/>
  <c r="AI84" i="1"/>
  <c r="AI267" i="1"/>
  <c r="AI352" i="1"/>
  <c r="AI51" i="1"/>
  <c r="AI142" i="1"/>
  <c r="AI270" i="1"/>
  <c r="AI289" i="1"/>
  <c r="AI315" i="1"/>
  <c r="AI135" i="1"/>
  <c r="AI46" i="1"/>
  <c r="AI143" i="1"/>
  <c r="AI364" i="1"/>
  <c r="AI148" i="1"/>
  <c r="AI368" i="1"/>
  <c r="AI149" i="1"/>
  <c r="AI277" i="1"/>
  <c r="AI170" i="1"/>
  <c r="AI206" i="1"/>
  <c r="AI263" i="1"/>
  <c r="AI27" i="1"/>
  <c r="AI25" i="1"/>
  <c r="AI80" i="1"/>
  <c r="AI186" i="1"/>
  <c r="AI40" i="1"/>
  <c r="AI88" i="1"/>
  <c r="AI112" i="1"/>
  <c r="AI120" i="1"/>
  <c r="AI248" i="1"/>
  <c r="AI111" i="1"/>
  <c r="AI212" i="1"/>
  <c r="AI249" i="1"/>
  <c r="AI385" i="1"/>
  <c r="AI42" i="1"/>
  <c r="AI106" i="1"/>
  <c r="AI90" i="1"/>
  <c r="AI99" i="1"/>
  <c r="AI108" i="1"/>
  <c r="AI209" i="1"/>
  <c r="AI291" i="1"/>
  <c r="AI91" i="1"/>
  <c r="AI109" i="1"/>
  <c r="AI118" i="1"/>
  <c r="AI210" i="1"/>
  <c r="AI219" i="1"/>
  <c r="AI246" i="1"/>
  <c r="AI41" i="1"/>
  <c r="AI89" i="1"/>
  <c r="AI211" i="1"/>
  <c r="AI43" i="1"/>
  <c r="AI116" i="1"/>
  <c r="AI354" i="1"/>
  <c r="AI95" i="1"/>
  <c r="AI223" i="1"/>
  <c r="AI31" i="1"/>
  <c r="AI299" i="1"/>
  <c r="AI34" i="1"/>
  <c r="AI107" i="1"/>
  <c r="AI12" i="1"/>
  <c r="AI32" i="1"/>
  <c r="AI121" i="1"/>
  <c r="AI58" i="1"/>
  <c r="AI114" i="1"/>
  <c r="AI59" i="1"/>
  <c r="AI103" i="1"/>
  <c r="AI124" i="1"/>
  <c r="AI323" i="1"/>
  <c r="AI119" i="1"/>
  <c r="AI123" i="1"/>
  <c r="AI52" i="1"/>
  <c r="AI125" i="1"/>
  <c r="AI159" i="1"/>
  <c r="AI79" i="1"/>
  <c r="AI202" i="1"/>
  <c r="AI61" i="1"/>
  <c r="AI131" i="1"/>
  <c r="AI311" i="1"/>
  <c r="AI297" i="1"/>
  <c r="AI200" i="1"/>
  <c r="AI363" i="1"/>
  <c r="AI274" i="1"/>
  <c r="AI214" i="1"/>
  <c r="AI24" i="1"/>
  <c r="AI23" i="1"/>
  <c r="R24" i="139"/>
  <c r="R28" i="139"/>
  <c r="R54" i="139"/>
  <c r="R38" i="139"/>
  <c r="AI11" i="1" s="1"/>
  <c r="R35" i="139"/>
  <c r="AI261" i="1" s="1"/>
  <c r="R45" i="139"/>
  <c r="AI13" i="1" s="1"/>
  <c r="R34" i="139"/>
  <c r="R19" i="139"/>
  <c r="R36" i="139"/>
  <c r="R30" i="139"/>
  <c r="R25" i="139"/>
  <c r="R37" i="139"/>
  <c r="R47" i="139"/>
  <c r="R43" i="139"/>
  <c r="J2" i="139"/>
  <c r="Q2" i="139"/>
  <c r="R303" i="170" l="1"/>
  <c r="X303" i="170"/>
  <c r="V231" i="170"/>
  <c r="W84" i="170"/>
  <c r="V329" i="170"/>
  <c r="W372" i="170"/>
  <c r="W318" i="170"/>
  <c r="V229" i="170"/>
  <c r="V149" i="170"/>
  <c r="V316" i="170"/>
  <c r="V203" i="170"/>
  <c r="V210" i="170"/>
  <c r="W328" i="170"/>
  <c r="V380" i="170"/>
  <c r="V370" i="170"/>
  <c r="W49" i="170"/>
  <c r="V239" i="170"/>
  <c r="V369" i="170"/>
  <c r="V38" i="170"/>
  <c r="V331" i="170"/>
  <c r="W134" i="170"/>
  <c r="V36" i="170"/>
  <c r="W236" i="170"/>
  <c r="W76" i="170"/>
  <c r="V64" i="170"/>
  <c r="V221" i="170"/>
  <c r="W50" i="170"/>
  <c r="V201" i="170"/>
  <c r="W90" i="170"/>
  <c r="W247" i="170"/>
  <c r="W205" i="170"/>
  <c r="V230" i="170"/>
  <c r="W373" i="170"/>
  <c r="W228" i="170"/>
  <c r="V41" i="170"/>
  <c r="W379" i="170"/>
  <c r="V250" i="170"/>
  <c r="W46" i="170"/>
  <c r="W382" i="170"/>
  <c r="W213" i="170"/>
  <c r="V67" i="170"/>
  <c r="W327" i="170"/>
  <c r="V220" i="170"/>
  <c r="V48" i="170"/>
  <c r="W212" i="170"/>
  <c r="V28" i="170"/>
  <c r="Q28" i="170" s="1"/>
  <c r="V242" i="170"/>
  <c r="W141" i="170"/>
  <c r="V68" i="170"/>
  <c r="W394" i="170"/>
  <c r="V234" i="170"/>
  <c r="W139" i="170"/>
  <c r="V91" i="170"/>
  <c r="V214" i="170"/>
  <c r="W148" i="170"/>
  <c r="W397" i="170"/>
  <c r="W216" i="170"/>
  <c r="W150" i="170"/>
  <c r="W37" i="170"/>
  <c r="V143" i="170"/>
  <c r="V53" i="170"/>
  <c r="W396" i="170"/>
  <c r="W135" i="170"/>
  <c r="V83" i="170"/>
  <c r="V390" i="170"/>
  <c r="W218" i="170"/>
  <c r="W78" i="170"/>
  <c r="W238" i="170"/>
  <c r="W7" i="170"/>
  <c r="V87" i="170"/>
  <c r="V241" i="170"/>
  <c r="W136" i="170"/>
  <c r="W209" i="170"/>
  <c r="W245" i="170"/>
  <c r="W367" i="170"/>
  <c r="V56" i="170"/>
  <c r="W381" i="170"/>
  <c r="V62" i="170"/>
  <c r="V200" i="170"/>
  <c r="W140" i="170"/>
  <c r="V321" i="170"/>
  <c r="W246" i="170"/>
  <c r="V92" i="170"/>
  <c r="W222" i="170"/>
  <c r="W320" i="170"/>
  <c r="W384" i="170"/>
  <c r="P31" i="170"/>
  <c r="AN225" i="1" s="1"/>
  <c r="V393" i="170"/>
  <c r="V211" i="170"/>
  <c r="W60" i="170"/>
  <c r="V52" i="170"/>
  <c r="V215" i="170"/>
  <c r="V147" i="170"/>
  <c r="P29" i="170"/>
  <c r="AN181" i="1" s="1"/>
  <c r="W368" i="170"/>
  <c r="W61" i="170"/>
  <c r="W85" i="170"/>
  <c r="W388" i="170"/>
  <c r="V40" i="170"/>
  <c r="V376" i="170"/>
  <c r="W74" i="170"/>
  <c r="V371" i="170"/>
  <c r="V55" i="170"/>
  <c r="V6" i="170"/>
  <c r="V137" i="170"/>
  <c r="V54" i="170"/>
  <c r="W8" i="170"/>
  <c r="V243" i="170"/>
  <c r="V207" i="170"/>
  <c r="W35" i="170"/>
  <c r="W226" i="170"/>
  <c r="V63" i="170"/>
  <c r="W317" i="170"/>
  <c r="V248" i="170"/>
  <c r="W39" i="170"/>
  <c r="W204" i="170"/>
  <c r="V77" i="170"/>
  <c r="W65" i="170"/>
  <c r="W202" i="170"/>
  <c r="V386" i="170"/>
  <c r="W145" i="170"/>
  <c r="V58" i="170"/>
  <c r="W387" i="170"/>
  <c r="V142" i="170"/>
  <c r="V59" i="170"/>
  <c r="V237" i="170"/>
  <c r="V79" i="170"/>
  <c r="W42" i="170"/>
  <c r="V89" i="170"/>
  <c r="U173" i="170"/>
  <c r="X173" i="170" s="1"/>
  <c r="T156" i="170"/>
  <c r="Q156" i="170" s="1"/>
  <c r="T172" i="170"/>
  <c r="Q172" i="170" s="1"/>
  <c r="U368" i="170"/>
  <c r="U7" i="170"/>
  <c r="R7" i="170" s="1"/>
  <c r="U367" i="170"/>
  <c r="T369" i="170"/>
  <c r="T249" i="170"/>
  <c r="U370" i="170"/>
  <c r="U8" i="170"/>
  <c r="T248" i="170"/>
  <c r="V212" i="170"/>
  <c r="W211" i="170"/>
  <c r="V85" i="170"/>
  <c r="W215" i="170"/>
  <c r="V61" i="170"/>
  <c r="V31" i="170"/>
  <c r="Q31" i="170" s="1"/>
  <c r="W147" i="170"/>
  <c r="V29" i="170"/>
  <c r="W52" i="170"/>
  <c r="U172" i="170"/>
  <c r="R172" i="170" s="1"/>
  <c r="W83" i="170"/>
  <c r="Z303" i="1"/>
  <c r="Z87" i="1"/>
  <c r="Z195" i="1"/>
  <c r="AA373" i="1"/>
  <c r="Z356" i="1"/>
  <c r="Z324" i="1"/>
  <c r="Z197" i="1"/>
  <c r="AA147" i="1"/>
  <c r="Z177" i="1"/>
  <c r="Z49" i="1"/>
  <c r="Z174" i="1"/>
  <c r="Z156" i="1"/>
  <c r="AA66" i="1"/>
  <c r="Z290" i="1"/>
  <c r="Z301" i="1"/>
  <c r="AA271" i="1"/>
  <c r="Z234" i="1"/>
  <c r="Z344" i="1"/>
  <c r="Z378" i="1"/>
  <c r="AA357" i="1"/>
  <c r="Z56" i="1"/>
  <c r="Z55" i="1"/>
  <c r="Z191" i="1"/>
  <c r="Z305" i="1"/>
  <c r="Z355" i="1"/>
  <c r="Z321" i="1"/>
  <c r="Z346" i="1"/>
  <c r="Z387" i="1"/>
  <c r="Z204" i="1"/>
  <c r="V388" i="170"/>
  <c r="AA133" i="1"/>
  <c r="Z178" i="1"/>
  <c r="Z48" i="1"/>
  <c r="Z334" i="1"/>
  <c r="Z76" i="1"/>
  <c r="Z198" i="1"/>
  <c r="Z382" i="1"/>
  <c r="V60" i="170"/>
  <c r="Z193" i="1"/>
  <c r="Z217" i="1"/>
  <c r="Z296" i="1"/>
  <c r="AA316" i="1"/>
  <c r="Z300" i="1"/>
  <c r="AA293" i="1"/>
  <c r="Z172" i="1"/>
  <c r="Z151" i="1"/>
  <c r="Z180" i="1"/>
  <c r="AA98" i="1"/>
  <c r="Z375" i="1"/>
  <c r="Z322" i="1"/>
  <c r="Z287" i="1"/>
  <c r="Z44" i="1"/>
  <c r="Z238" i="1"/>
  <c r="Z260" i="1"/>
  <c r="Z205" i="1"/>
  <c r="Z215" i="1"/>
  <c r="AA292" i="1"/>
  <c r="Z35" i="1"/>
  <c r="Z175" i="1"/>
  <c r="Z304" i="1"/>
  <c r="Z283" i="1"/>
  <c r="Z150" i="1"/>
  <c r="Z196" i="1"/>
  <c r="Z127" i="1"/>
  <c r="Z307" i="1"/>
  <c r="Z137" i="1"/>
  <c r="Z341" i="1"/>
  <c r="Z319" i="1"/>
  <c r="AA162" i="1"/>
  <c r="Z171" i="1"/>
  <c r="Z329" i="1"/>
  <c r="Z26" i="1"/>
  <c r="AA367" i="1"/>
  <c r="Z129" i="1"/>
  <c r="Z233" i="1"/>
  <c r="Z372" i="1"/>
  <c r="Z165" i="1"/>
  <c r="AA21" i="1"/>
  <c r="Z169" i="1"/>
  <c r="AA350" i="1"/>
  <c r="AA39" i="1"/>
  <c r="Z365" i="1"/>
  <c r="Z130" i="1"/>
  <c r="Z306" i="1"/>
  <c r="Z286" i="1"/>
  <c r="Z245" i="1"/>
  <c r="Z308" i="1"/>
  <c r="Z310" i="1"/>
  <c r="Z166" i="1"/>
  <c r="Z113" i="1"/>
  <c r="Z345" i="1"/>
  <c r="AA228" i="1"/>
  <c r="Z232" i="1"/>
  <c r="Z20" i="1"/>
  <c r="Z134" i="1"/>
  <c r="Z276" i="1"/>
  <c r="W29" i="170"/>
  <c r="R29" i="170" s="1"/>
  <c r="Z173" i="1"/>
  <c r="Z50" i="1"/>
  <c r="Z331" i="1"/>
  <c r="Z203" i="1"/>
  <c r="Z145" i="1"/>
  <c r="Z337" i="1"/>
  <c r="V368" i="170"/>
  <c r="V397" i="170"/>
  <c r="Z45" i="1"/>
  <c r="Z349" i="1"/>
  <c r="AA278" i="1"/>
  <c r="Z167" i="1"/>
  <c r="Z295" i="1"/>
  <c r="Z298" i="1"/>
  <c r="AA244" i="1"/>
  <c r="Z320" i="1"/>
  <c r="Z359" i="1"/>
  <c r="Z371" i="1"/>
  <c r="AA266" i="1"/>
  <c r="Z240" i="1"/>
  <c r="Z294" i="1"/>
  <c r="AA192" i="1"/>
  <c r="Z386" i="1"/>
  <c r="Z302" i="1"/>
  <c r="Z128" i="1"/>
  <c r="Z328" i="1"/>
  <c r="Z284" i="1"/>
  <c r="Z332" i="1"/>
  <c r="Z176" i="1"/>
  <c r="Z54" i="1"/>
  <c r="Z242" i="1"/>
  <c r="Z188" i="1"/>
  <c r="Z144" i="1"/>
  <c r="Z309" i="1"/>
  <c r="Z351" i="1"/>
  <c r="Z383" i="1"/>
  <c r="Z36" i="1"/>
  <c r="Z28" i="1"/>
  <c r="Z252" i="1"/>
  <c r="AA254" i="1"/>
  <c r="Z19" i="1"/>
  <c r="Z161" i="1"/>
  <c r="Z235" i="1"/>
  <c r="Z377" i="1"/>
  <c r="Z313" i="1"/>
  <c r="AA187" i="1"/>
  <c r="Z194" i="1"/>
  <c r="Z57" i="1"/>
  <c r="Z285" i="1"/>
  <c r="Z318" i="1"/>
  <c r="Z230" i="1"/>
  <c r="Z333" i="1"/>
  <c r="W393" i="170"/>
  <c r="W31" i="170"/>
  <c r="R31" i="170" s="1"/>
  <c r="W210" i="170"/>
  <c r="T7" i="170"/>
  <c r="W89" i="170"/>
  <c r="V222" i="170"/>
  <c r="S303" i="170"/>
  <c r="AO389" i="1" s="1"/>
  <c r="W369" i="170"/>
  <c r="V204" i="170"/>
  <c r="W58" i="170"/>
  <c r="W77" i="170"/>
  <c r="W380" i="170"/>
  <c r="V202" i="170"/>
  <c r="W237" i="170"/>
  <c r="W142" i="170"/>
  <c r="V145" i="170"/>
  <c r="V65" i="170"/>
  <c r="W79" i="170"/>
  <c r="V387" i="170"/>
  <c r="W386" i="170"/>
  <c r="W59" i="170"/>
  <c r="V42" i="170"/>
  <c r="Q303" i="170"/>
  <c r="V209" i="170"/>
  <c r="V381" i="170"/>
  <c r="W137" i="170"/>
  <c r="V8" i="170"/>
  <c r="W243" i="170"/>
  <c r="W54" i="170"/>
  <c r="T370" i="170"/>
  <c r="W91" i="170"/>
  <c r="W370" i="170"/>
  <c r="W92" i="170"/>
  <c r="V384" i="170"/>
  <c r="P369" i="170"/>
  <c r="AN60" i="1" s="1"/>
  <c r="S304" i="170"/>
  <c r="AO390" i="1" s="1"/>
  <c r="X8" i="170"/>
  <c r="U369" i="170"/>
  <c r="U249" i="170"/>
  <c r="W6" i="170"/>
  <c r="W55" i="170"/>
  <c r="Q304" i="170"/>
  <c r="W248" i="170"/>
  <c r="V317" i="170"/>
  <c r="T367" i="170"/>
  <c r="V136" i="170"/>
  <c r="V320" i="170"/>
  <c r="P249" i="170"/>
  <c r="AN227" i="1" s="1"/>
  <c r="R70" i="170"/>
  <c r="U156" i="170"/>
  <c r="R156" i="170" s="1"/>
  <c r="P156" i="170"/>
  <c r="AN391" i="1" s="1"/>
  <c r="P172" i="170"/>
  <c r="AN273" i="1" s="1"/>
  <c r="W207" i="170"/>
  <c r="W87" i="170"/>
  <c r="W201" i="170"/>
  <c r="V228" i="170"/>
  <c r="V74" i="170"/>
  <c r="W321" i="170"/>
  <c r="W200" i="170"/>
  <c r="W62" i="170"/>
  <c r="V218" i="170"/>
  <c r="V135" i="170"/>
  <c r="W390" i="170"/>
  <c r="W234" i="170"/>
  <c r="P367" i="170"/>
  <c r="AN47" i="1" s="1"/>
  <c r="U248" i="170"/>
  <c r="V37" i="170"/>
  <c r="W53" i="170"/>
  <c r="W143" i="170"/>
  <c r="V148" i="170"/>
  <c r="V150" i="170"/>
  <c r="V367" i="170"/>
  <c r="V396" i="170"/>
  <c r="V139" i="170"/>
  <c r="W241" i="170"/>
  <c r="V216" i="170"/>
  <c r="W38" i="170"/>
  <c r="W331" i="170"/>
  <c r="W239" i="170"/>
  <c r="W48" i="170"/>
  <c r="V318" i="170"/>
  <c r="V39" i="170"/>
  <c r="W316" i="170"/>
  <c r="W229" i="170"/>
  <c r="V141" i="170"/>
  <c r="P248" i="170"/>
  <c r="AN154" i="1" s="1"/>
  <c r="V238" i="170"/>
  <c r="P368" i="170"/>
  <c r="AN179" i="1" s="1"/>
  <c r="T8" i="170"/>
  <c r="V226" i="170"/>
  <c r="P7" i="170"/>
  <c r="AN74" i="1" s="1"/>
  <c r="W231" i="170"/>
  <c r="W376" i="170"/>
  <c r="V394" i="170"/>
  <c r="P8" i="170"/>
  <c r="AN102" i="1" s="1"/>
  <c r="W28" i="170"/>
  <c r="R28" i="170" s="1"/>
  <c r="P247" i="170"/>
  <c r="AN184" i="1" s="1"/>
  <c r="W67" i="170"/>
  <c r="W230" i="170"/>
  <c r="V46" i="170"/>
  <c r="W221" i="170"/>
  <c r="V247" i="170"/>
  <c r="V50" i="170"/>
  <c r="W64" i="170"/>
  <c r="V84" i="170"/>
  <c r="W68" i="170"/>
  <c r="V372" i="170"/>
  <c r="V78" i="170"/>
  <c r="P28" i="170"/>
  <c r="AN229" i="1" s="1"/>
  <c r="W41" i="170"/>
  <c r="V236" i="170"/>
  <c r="V7" i="170"/>
  <c r="W220" i="170"/>
  <c r="V90" i="170"/>
  <c r="V205" i="170"/>
  <c r="V76" i="170"/>
  <c r="V373" i="170"/>
  <c r="W36" i="170"/>
  <c r="W75" i="170"/>
  <c r="V75" i="170"/>
  <c r="T250" i="170"/>
  <c r="U250" i="170"/>
  <c r="O296" i="170"/>
  <c r="V213" i="170"/>
  <c r="O107" i="170"/>
  <c r="O290" i="170"/>
  <c r="O114" i="170"/>
  <c r="O19" i="170"/>
  <c r="O253" i="170"/>
  <c r="O177" i="170"/>
  <c r="O121" i="170"/>
  <c r="O287" i="170"/>
  <c r="N329" i="170"/>
  <c r="O274" i="170"/>
  <c r="O98" i="170"/>
  <c r="O15" i="170"/>
  <c r="O254" i="170"/>
  <c r="O190" i="170"/>
  <c r="N69" i="170"/>
  <c r="O14" i="170"/>
  <c r="N93" i="170"/>
  <c r="N85" i="170"/>
  <c r="O111" i="170"/>
  <c r="O278" i="170"/>
  <c r="O192" i="170"/>
  <c r="N332" i="170"/>
  <c r="O259" i="170"/>
  <c r="O309" i="170"/>
  <c r="O269" i="170"/>
  <c r="N333" i="170"/>
  <c r="O112" i="170"/>
  <c r="O265" i="170"/>
  <c r="O178" i="170"/>
  <c r="N32" i="170"/>
  <c r="O264" i="170"/>
  <c r="V382" i="170"/>
  <c r="Q29" i="170"/>
  <c r="V140" i="170"/>
  <c r="W250" i="170"/>
  <c r="W206" i="170"/>
  <c r="V206" i="170"/>
  <c r="W391" i="170"/>
  <c r="V391" i="170"/>
  <c r="V366" i="170"/>
  <c r="W366" i="170"/>
  <c r="V44" i="170"/>
  <c r="W44" i="170"/>
  <c r="W223" i="170"/>
  <c r="V223" i="170"/>
  <c r="T247" i="170"/>
  <c r="U247" i="170"/>
  <c r="S305" i="170"/>
  <c r="AO384" i="1" s="1"/>
  <c r="Q305" i="170"/>
  <c r="W395" i="170"/>
  <c r="V395" i="170"/>
  <c r="S302" i="170"/>
  <c r="AO392" i="1" s="1"/>
  <c r="Q302" i="170"/>
  <c r="W219" i="170"/>
  <c r="V219" i="170"/>
  <c r="X70" i="170"/>
  <c r="W227" i="170"/>
  <c r="V227" i="170"/>
  <c r="V378" i="170"/>
  <c r="W378" i="170"/>
  <c r="X302" i="170"/>
  <c r="R302" i="170"/>
  <c r="T6" i="170"/>
  <c r="U6" i="170"/>
  <c r="X6" i="170" s="1"/>
  <c r="O117" i="170"/>
  <c r="O104" i="170"/>
  <c r="O115" i="170"/>
  <c r="O108" i="170"/>
  <c r="O271" i="170"/>
  <c r="O181" i="170"/>
  <c r="O262" i="170"/>
  <c r="O194" i="170"/>
  <c r="O101" i="170"/>
  <c r="O300" i="170"/>
  <c r="O293" i="170"/>
  <c r="O118" i="170"/>
  <c r="O183" i="170"/>
  <c r="O23" i="170"/>
  <c r="O188" i="170"/>
  <c r="O125" i="170"/>
  <c r="W66" i="170"/>
  <c r="V66" i="170"/>
  <c r="P173" i="170"/>
  <c r="AN152" i="1" s="1"/>
  <c r="T173" i="170"/>
  <c r="V244" i="170"/>
  <c r="W244" i="170"/>
  <c r="W392" i="170"/>
  <c r="V392" i="170"/>
  <c r="R305" i="170"/>
  <c r="X305" i="170"/>
  <c r="V319" i="170"/>
  <c r="W319" i="170"/>
  <c r="W199" i="170"/>
  <c r="V199" i="170"/>
  <c r="W383" i="170"/>
  <c r="V383" i="170"/>
  <c r="W385" i="170"/>
  <c r="V385" i="170"/>
  <c r="O196" i="170"/>
  <c r="O257" i="170"/>
  <c r="O119" i="170"/>
  <c r="O103" i="170"/>
  <c r="N330" i="170"/>
  <c r="O258" i="170"/>
  <c r="O313" i="170"/>
  <c r="O310" i="170"/>
  <c r="O292" i="170"/>
  <c r="O99" i="170"/>
  <c r="O21" i="170"/>
  <c r="O182" i="170"/>
  <c r="O291" i="170"/>
  <c r="O284" i="170"/>
  <c r="O94" i="170"/>
  <c r="O295" i="170"/>
  <c r="O268" i="170"/>
  <c r="W30" i="170"/>
  <c r="P30" i="170"/>
  <c r="AN222" i="1" s="1"/>
  <c r="V30" i="170"/>
  <c r="N84" i="170"/>
  <c r="O256" i="170"/>
  <c r="O197" i="170"/>
  <c r="O20" i="170"/>
  <c r="O306" i="170"/>
  <c r="W40" i="170"/>
  <c r="W63" i="170"/>
  <c r="W329" i="170"/>
  <c r="W242" i="170"/>
  <c r="V328" i="170"/>
  <c r="V35" i="170"/>
  <c r="R13" i="170"/>
  <c r="X13" i="170"/>
  <c r="W51" i="170"/>
  <c r="V51" i="170"/>
  <c r="W86" i="170"/>
  <c r="V86" i="170"/>
  <c r="W73" i="170"/>
  <c r="V73" i="170"/>
  <c r="X71" i="170"/>
  <c r="V82" i="170"/>
  <c r="W82" i="170"/>
  <c r="O126" i="170"/>
  <c r="V208" i="170"/>
  <c r="W208" i="170"/>
  <c r="O113" i="170"/>
  <c r="O299" i="170"/>
  <c r="O267" i="170"/>
  <c r="O186" i="170"/>
  <c r="O110" i="170"/>
  <c r="O286" i="170"/>
  <c r="W225" i="170"/>
  <c r="V225" i="170"/>
  <c r="W374" i="170"/>
  <c r="V374" i="170"/>
  <c r="W88" i="170"/>
  <c r="V88" i="170"/>
  <c r="V224" i="170"/>
  <c r="W224" i="170"/>
  <c r="N82" i="170"/>
  <c r="W217" i="170"/>
  <c r="V217" i="170"/>
  <c r="O195" i="170"/>
  <c r="N34" i="170"/>
  <c r="P250" i="170"/>
  <c r="AN185" i="1" s="1"/>
  <c r="O17" i="170"/>
  <c r="N87" i="170"/>
  <c r="O102" i="170"/>
  <c r="O266" i="170"/>
  <c r="O275" i="170"/>
  <c r="O311" i="170"/>
  <c r="O22" i="170"/>
  <c r="O189" i="170"/>
  <c r="O109" i="170"/>
  <c r="N155" i="170"/>
  <c r="N89" i="170"/>
  <c r="O95" i="170"/>
  <c r="O263" i="170"/>
  <c r="O276" i="170"/>
  <c r="O314" i="170"/>
  <c r="O191" i="170"/>
  <c r="O281" i="170"/>
  <c r="P6" i="170"/>
  <c r="AN251" i="1" s="1"/>
  <c r="O124" i="170"/>
  <c r="O24" i="170"/>
  <c r="O280" i="170"/>
  <c r="O307" i="170"/>
  <c r="O116" i="170"/>
  <c r="O285" i="170"/>
  <c r="O97" i="170"/>
  <c r="O176" i="170"/>
  <c r="P370" i="170"/>
  <c r="AN253" i="1" s="1"/>
  <c r="V327" i="170"/>
  <c r="S13" i="170"/>
  <c r="AO396" i="1" s="1"/>
  <c r="Q13" i="170"/>
  <c r="V47" i="170"/>
  <c r="W47" i="170"/>
  <c r="O96" i="170"/>
  <c r="O288" i="170"/>
  <c r="N315" i="170"/>
  <c r="O252" i="170"/>
  <c r="V246" i="170"/>
  <c r="V245" i="170"/>
  <c r="W214" i="170"/>
  <c r="W56" i="170"/>
  <c r="W371" i="170"/>
  <c r="V49" i="170"/>
  <c r="V379" i="170"/>
  <c r="T368" i="170"/>
  <c r="V134" i="170"/>
  <c r="S71" i="170"/>
  <c r="AO269" i="1" s="1"/>
  <c r="Q71" i="170"/>
  <c r="T366" i="170"/>
  <c r="U366" i="170"/>
  <c r="P366" i="170"/>
  <c r="AN153" i="1" s="1"/>
  <c r="V45" i="170"/>
  <c r="W45" i="170"/>
  <c r="V240" i="170"/>
  <c r="W240" i="170"/>
  <c r="V43" i="170"/>
  <c r="W43" i="170"/>
  <c r="X304" i="170"/>
  <c r="R304" i="170"/>
  <c r="O255" i="170"/>
  <c r="N83" i="170"/>
  <c r="O297" i="170"/>
  <c r="O127" i="170"/>
  <c r="O122" i="170"/>
  <c r="O273" i="170"/>
  <c r="O185" i="170"/>
  <c r="N233" i="170"/>
  <c r="O261" i="170"/>
  <c r="O312" i="170"/>
  <c r="O298" i="170"/>
  <c r="N81" i="170"/>
  <c r="O106" i="170"/>
  <c r="O18" i="170"/>
  <c r="O279" i="170"/>
  <c r="O180" i="170"/>
  <c r="N365" i="170"/>
  <c r="O100" i="170"/>
  <c r="O179" i="170"/>
  <c r="N331" i="170"/>
  <c r="O123" i="170"/>
  <c r="O289" i="170"/>
  <c r="O283" i="170"/>
  <c r="N86" i="170"/>
  <c r="O16" i="170"/>
  <c r="O184" i="170"/>
  <c r="O129" i="170"/>
  <c r="O187" i="170"/>
  <c r="N88" i="170"/>
  <c r="O120" i="170"/>
  <c r="O294" i="170"/>
  <c r="O301" i="170"/>
  <c r="O308" i="170"/>
  <c r="O128" i="170"/>
  <c r="O260" i="170"/>
  <c r="V389" i="170"/>
  <c r="W389" i="170"/>
  <c r="V249" i="170"/>
  <c r="W249" i="170"/>
  <c r="V80" i="170"/>
  <c r="W80" i="170"/>
  <c r="W330" i="170"/>
  <c r="V330" i="170"/>
  <c r="W57" i="170"/>
  <c r="V57" i="170"/>
  <c r="S70" i="170"/>
  <c r="AO155" i="1" s="1"/>
  <c r="Q70" i="170"/>
  <c r="V235" i="170"/>
  <c r="W235" i="170"/>
  <c r="AM299" i="1"/>
  <c r="AK299" i="1"/>
  <c r="AM297" i="1"/>
  <c r="AK297" i="1"/>
  <c r="AM108" i="1"/>
  <c r="AK108" i="1"/>
  <c r="AM25" i="1"/>
  <c r="AK25" i="1"/>
  <c r="AM142" i="1"/>
  <c r="AK142" i="1"/>
  <c r="AM68" i="1"/>
  <c r="AK68" i="1"/>
  <c r="AM75" i="1"/>
  <c r="AK75" i="1"/>
  <c r="AM288" i="1"/>
  <c r="AK288" i="1"/>
  <c r="AM311" i="1"/>
  <c r="AK311" i="1"/>
  <c r="AM123" i="1"/>
  <c r="AK123" i="1"/>
  <c r="AM121" i="1"/>
  <c r="AK121" i="1"/>
  <c r="AM95" i="1"/>
  <c r="AK95" i="1"/>
  <c r="AM219" i="1"/>
  <c r="AK219" i="1"/>
  <c r="AM99" i="1"/>
  <c r="AK99" i="1"/>
  <c r="AM248" i="1"/>
  <c r="AK248" i="1"/>
  <c r="AM27" i="1"/>
  <c r="AK27" i="1"/>
  <c r="AM364" i="1"/>
  <c r="AK364" i="1"/>
  <c r="AM51" i="1"/>
  <c r="AK51" i="1"/>
  <c r="AM65" i="1"/>
  <c r="AK65" i="1"/>
  <c r="AM69" i="1"/>
  <c r="AK69" i="1"/>
  <c r="AM64" i="1"/>
  <c r="AK64" i="1"/>
  <c r="AM89" i="1"/>
  <c r="AK89" i="1"/>
  <c r="AM52" i="1"/>
  <c r="AK52" i="1"/>
  <c r="AM131" i="1"/>
  <c r="AK131" i="1"/>
  <c r="AM32" i="1"/>
  <c r="AK32" i="1"/>
  <c r="AM210" i="1"/>
  <c r="AK210" i="1"/>
  <c r="AM120" i="1"/>
  <c r="AK120" i="1"/>
  <c r="AM143" i="1"/>
  <c r="AK143" i="1"/>
  <c r="AM237" i="1"/>
  <c r="AK237" i="1"/>
  <c r="AM249" i="1"/>
  <c r="AK249" i="1"/>
  <c r="AM58" i="1"/>
  <c r="AK58" i="1"/>
  <c r="AM119" i="1"/>
  <c r="AK119" i="1"/>
  <c r="AM354" i="1"/>
  <c r="AK354" i="1"/>
  <c r="AM90" i="1"/>
  <c r="AK90" i="1"/>
  <c r="AM263" i="1"/>
  <c r="AK263" i="1"/>
  <c r="AM352" i="1"/>
  <c r="AK352" i="1"/>
  <c r="AM361" i="1"/>
  <c r="AK361" i="1"/>
  <c r="AM183" i="1"/>
  <c r="AK183" i="1"/>
  <c r="AM24" i="1"/>
  <c r="AK24" i="1"/>
  <c r="AM61" i="1"/>
  <c r="AK61" i="1"/>
  <c r="AM323" i="1"/>
  <c r="AK323" i="1"/>
  <c r="AM116" i="1"/>
  <c r="AK116" i="1"/>
  <c r="AM118" i="1"/>
  <c r="AK118" i="1"/>
  <c r="AM106" i="1"/>
  <c r="AK106" i="1"/>
  <c r="AM112" i="1"/>
  <c r="AK112" i="1"/>
  <c r="AM206" i="1"/>
  <c r="AK206" i="1"/>
  <c r="AM46" i="1"/>
  <c r="AK46" i="1"/>
  <c r="AM267" i="1"/>
  <c r="AK267" i="1"/>
  <c r="AM63" i="1"/>
  <c r="AK63" i="1"/>
  <c r="AM268" i="1"/>
  <c r="AK268" i="1"/>
  <c r="AM330" i="1"/>
  <c r="AK330" i="1"/>
  <c r="AM289" i="1"/>
  <c r="AK289" i="1"/>
  <c r="AM23" i="1"/>
  <c r="AK23" i="1"/>
  <c r="AM202" i="1"/>
  <c r="AK202" i="1"/>
  <c r="AM124" i="1"/>
  <c r="AK124" i="1"/>
  <c r="AM43" i="1"/>
  <c r="AK43" i="1"/>
  <c r="AM42" i="1"/>
  <c r="AK42" i="1"/>
  <c r="AM170" i="1"/>
  <c r="AK170" i="1"/>
  <c r="AM84" i="1"/>
  <c r="AK84" i="1"/>
  <c r="AM241" i="1"/>
  <c r="AK241" i="1"/>
  <c r="AM182" i="1"/>
  <c r="AK182" i="1"/>
  <c r="AM291" i="1"/>
  <c r="AK291" i="1"/>
  <c r="AM246" i="1"/>
  <c r="AK246" i="1"/>
  <c r="AM214" i="1"/>
  <c r="AK214" i="1"/>
  <c r="AM107" i="1"/>
  <c r="AK107" i="1"/>
  <c r="AM109" i="1"/>
  <c r="AK109" i="1"/>
  <c r="AM88" i="1"/>
  <c r="AK88" i="1"/>
  <c r="AM135" i="1"/>
  <c r="AK135" i="1"/>
  <c r="AM236" i="1"/>
  <c r="AK236" i="1"/>
  <c r="AM261" i="1"/>
  <c r="AK261" i="1"/>
  <c r="AM274" i="1"/>
  <c r="AK274" i="1"/>
  <c r="AM79" i="1"/>
  <c r="AK79" i="1"/>
  <c r="AM103" i="1"/>
  <c r="AK103" i="1"/>
  <c r="AM34" i="1"/>
  <c r="AK34" i="1"/>
  <c r="AM211" i="1"/>
  <c r="AK211" i="1"/>
  <c r="AM91" i="1"/>
  <c r="AK91" i="1"/>
  <c r="AM385" i="1"/>
  <c r="AK385" i="1"/>
  <c r="AM40" i="1"/>
  <c r="AK40" i="1"/>
  <c r="AM277" i="1"/>
  <c r="AK277" i="1"/>
  <c r="AM315" i="1"/>
  <c r="AK315" i="1"/>
  <c r="AM272" i="1"/>
  <c r="AK272" i="1"/>
  <c r="AM126" i="1"/>
  <c r="AK126" i="1"/>
  <c r="AM122" i="1"/>
  <c r="AK122" i="1"/>
  <c r="AM275" i="1"/>
  <c r="AK275" i="1"/>
  <c r="AM149" i="1"/>
  <c r="AK149" i="1"/>
  <c r="AM159" i="1"/>
  <c r="AK159" i="1"/>
  <c r="AM186" i="1"/>
  <c r="AK186" i="1"/>
  <c r="AM105" i="1"/>
  <c r="AK105" i="1"/>
  <c r="AM117" i="1"/>
  <c r="AK117" i="1"/>
  <c r="AM67" i="1"/>
  <c r="AK67" i="1"/>
  <c r="AM314" i="1"/>
  <c r="AK314" i="1"/>
  <c r="AM200" i="1"/>
  <c r="AK200" i="1"/>
  <c r="AM125" i="1"/>
  <c r="AK125" i="1"/>
  <c r="AM114" i="1"/>
  <c r="AK114" i="1"/>
  <c r="AM31" i="1"/>
  <c r="AK31" i="1"/>
  <c r="AM41" i="1"/>
  <c r="AK41" i="1"/>
  <c r="AM209" i="1"/>
  <c r="AK209" i="1"/>
  <c r="AM212" i="1"/>
  <c r="AK212" i="1"/>
  <c r="AM80" i="1"/>
  <c r="AK80" i="1"/>
  <c r="AM368" i="1"/>
  <c r="AK368" i="1"/>
  <c r="AM270" i="1"/>
  <c r="AK270" i="1"/>
  <c r="AM70" i="1"/>
  <c r="AK70" i="1"/>
  <c r="AM62" i="1"/>
  <c r="AK62" i="1"/>
  <c r="AM239" i="1"/>
  <c r="AK239" i="1"/>
  <c r="AM213" i="1"/>
  <c r="AK213" i="1"/>
  <c r="AM363" i="1"/>
  <c r="AK363" i="1"/>
  <c r="AM59" i="1"/>
  <c r="AK59" i="1"/>
  <c r="AM223" i="1"/>
  <c r="AK223" i="1"/>
  <c r="AM111" i="1"/>
  <c r="AK111" i="1"/>
  <c r="AM148" i="1"/>
  <c r="AK148" i="1"/>
  <c r="AM53" i="1"/>
  <c r="AK53" i="1"/>
  <c r="AI49" i="1"/>
  <c r="AI286" i="1"/>
  <c r="AI345" i="1"/>
  <c r="AI215" i="1"/>
  <c r="AI35" i="1"/>
  <c r="AI260" i="1"/>
  <c r="AI217" i="1"/>
  <c r="AI356" i="1"/>
  <c r="AI50" i="1"/>
  <c r="AI28" i="1"/>
  <c r="AI346" i="1"/>
  <c r="AI29" i="1"/>
  <c r="AI259" i="1"/>
  <c r="AI164" i="1"/>
  <c r="AI22" i="1"/>
  <c r="AI362" i="1"/>
  <c r="AI203" i="1"/>
  <c r="AI113" i="1"/>
  <c r="AI204" i="1"/>
  <c r="AI313" i="1"/>
  <c r="AI87" i="1"/>
  <c r="AI151" i="1"/>
  <c r="AI252" i="1"/>
  <c r="AI298" i="1"/>
  <c r="AI371" i="1"/>
  <c r="AI26" i="1"/>
  <c r="AI127" i="1"/>
  <c r="AI301" i="1"/>
  <c r="AI318" i="1"/>
  <c r="AI375" i="1"/>
  <c r="AI378" i="1"/>
  <c r="AI386" i="1"/>
  <c r="AI319" i="1"/>
  <c r="AI156" i="1"/>
  <c r="AI180" i="1"/>
  <c r="AI205" i="1"/>
  <c r="AI324" i="1"/>
  <c r="AI256" i="1"/>
  <c r="AI258" i="1"/>
  <c r="AI353" i="1"/>
  <c r="AI255" i="1"/>
  <c r="AI374" i="1"/>
  <c r="AI370" i="1"/>
  <c r="AI9" i="1"/>
  <c r="AI48" i="1"/>
  <c r="AI56" i="1"/>
  <c r="AI128" i="1"/>
  <c r="AI296" i="1"/>
  <c r="AI20" i="1"/>
  <c r="AI57" i="1"/>
  <c r="AI130" i="1"/>
  <c r="AI175" i="1"/>
  <c r="AI285" i="1"/>
  <c r="AI294" i="1"/>
  <c r="AI320" i="1"/>
  <c r="AI328" i="1"/>
  <c r="AI344" i="1"/>
  <c r="AI295" i="1"/>
  <c r="AI329" i="1"/>
  <c r="AI337" i="1"/>
  <c r="AI377" i="1"/>
  <c r="AI188" i="1"/>
  <c r="AI331" i="1"/>
  <c r="AI355" i="1"/>
  <c r="AI387" i="1"/>
  <c r="AI44" i="1"/>
  <c r="AI300" i="1"/>
  <c r="AI333" i="1"/>
  <c r="AI341" i="1"/>
  <c r="AI349" i="1"/>
  <c r="AI365" i="1"/>
  <c r="AI36" i="1"/>
  <c r="AI137" i="1"/>
  <c r="AI191" i="1"/>
  <c r="AI283" i="1"/>
  <c r="AI310" i="1"/>
  <c r="AI334" i="1"/>
  <c r="AI382" i="1"/>
  <c r="AI284" i="1"/>
  <c r="AI372" i="1"/>
  <c r="AI19" i="1"/>
  <c r="AI332" i="1"/>
  <c r="AI193" i="1"/>
  <c r="AI359" i="1"/>
  <c r="AI134" i="1"/>
  <c r="AI150" i="1"/>
  <c r="AI174" i="1"/>
  <c r="AI129" i="1"/>
  <c r="AI383" i="1"/>
  <c r="AI233" i="1"/>
  <c r="AI38" i="1"/>
  <c r="AI336" i="1"/>
  <c r="AI243" i="1"/>
  <c r="AI339" i="1"/>
  <c r="AI342" i="1"/>
  <c r="AI189" i="1"/>
  <c r="AI338" i="1"/>
  <c r="AI281" i="1"/>
  <c r="AI136" i="1"/>
  <c r="AI264" i="1"/>
  <c r="AI139" i="1"/>
  <c r="AI140" i="1"/>
  <c r="AI231" i="1"/>
  <c r="AI369" i="1"/>
  <c r="AI379" i="1"/>
  <c r="AI190" i="1"/>
  <c r="AI199" i="1"/>
  <c r="AI282" i="1"/>
  <c r="AI201" i="1"/>
  <c r="AI265" i="1"/>
  <c r="AI358" i="1"/>
  <c r="AI366" i="1"/>
  <c r="AI138" i="1"/>
  <c r="AI141" i="1"/>
  <c r="AI262" i="1"/>
  <c r="AI86" i="1"/>
  <c r="AI335" i="1"/>
  <c r="AI380" i="1"/>
  <c r="AI340" i="1"/>
  <c r="AI343" i="1"/>
  <c r="AI144" i="1"/>
  <c r="AI176" i="1"/>
  <c r="AI232" i="1"/>
  <c r="AI240" i="1"/>
  <c r="AI304" i="1"/>
  <c r="AI166" i="1"/>
  <c r="AI194" i="1"/>
  <c r="AI230" i="1"/>
  <c r="AI303" i="1"/>
  <c r="AI167" i="1"/>
  <c r="AI177" i="1"/>
  <c r="AI195" i="1"/>
  <c r="AI305" i="1"/>
  <c r="AI321" i="1"/>
  <c r="AI161" i="1"/>
  <c r="AI197" i="1"/>
  <c r="AI234" i="1"/>
  <c r="AI307" i="1"/>
  <c r="AI145" i="1"/>
  <c r="AI172" i="1"/>
  <c r="AI309" i="1"/>
  <c r="AI173" i="1"/>
  <c r="AI235" i="1"/>
  <c r="AI308" i="1"/>
  <c r="AI165" i="1"/>
  <c r="AI238" i="1"/>
  <c r="AI169" i="1"/>
  <c r="AI242" i="1"/>
  <c r="AI290" i="1"/>
  <c r="AI171" i="1"/>
  <c r="AI196" i="1"/>
  <c r="AI306" i="1"/>
  <c r="AI198" i="1"/>
  <c r="AI178" i="1"/>
  <c r="AI302" i="1"/>
  <c r="AI276" i="1"/>
  <c r="AI76" i="1"/>
  <c r="AI245" i="1"/>
  <c r="AI45" i="1"/>
  <c r="AI54" i="1"/>
  <c r="AI351" i="1"/>
  <c r="AI287" i="1"/>
  <c r="AI55" i="1"/>
  <c r="AI322" i="1"/>
  <c r="AI168" i="1"/>
  <c r="AI360" i="1"/>
  <c r="AI30" i="1"/>
  <c r="AI85" i="1"/>
  <c r="AI279" i="1"/>
  <c r="AI347" i="1"/>
  <c r="AI81" i="1"/>
  <c r="AI163" i="1"/>
  <c r="AI348" i="1"/>
  <c r="AI83" i="1"/>
  <c r="AI216" i="1"/>
  <c r="AI157" i="1"/>
  <c r="AI327" i="1"/>
  <c r="AI160" i="1"/>
  <c r="AI312" i="1"/>
  <c r="AI376" i="1"/>
  <c r="AI158" i="1"/>
  <c r="AI82" i="1"/>
  <c r="AI146" i="1"/>
  <c r="AI72" i="1"/>
  <c r="AI96" i="1"/>
  <c r="AI104" i="1"/>
  <c r="AI208" i="1"/>
  <c r="AI224" i="1"/>
  <c r="AI93" i="1"/>
  <c r="AI221" i="1"/>
  <c r="AI94" i="1"/>
  <c r="AI250" i="1"/>
  <c r="AI33" i="1"/>
  <c r="AI78" i="1"/>
  <c r="AI97" i="1"/>
  <c r="AI115" i="1"/>
  <c r="AI71" i="1"/>
  <c r="AI218" i="1"/>
  <c r="AI317" i="1"/>
  <c r="AI325" i="1"/>
  <c r="AI73" i="1"/>
  <c r="AI100" i="1"/>
  <c r="AI326" i="1"/>
  <c r="AI92" i="1"/>
  <c r="AI207" i="1"/>
  <c r="AI110" i="1"/>
  <c r="AI257" i="1"/>
  <c r="AI220" i="1"/>
  <c r="AI77" i="1"/>
  <c r="AI101" i="1"/>
  <c r="AI247" i="1"/>
  <c r="AI226" i="1"/>
  <c r="AI132" i="1"/>
  <c r="AI37" i="1"/>
  <c r="AI10" i="1"/>
  <c r="AK10" i="1" s="1"/>
  <c r="AI7" i="1"/>
  <c r="AI15" i="1"/>
  <c r="AI16" i="1"/>
  <c r="AI8" i="1"/>
  <c r="AK8" i="1" s="1"/>
  <c r="AI18" i="1"/>
  <c r="AI14" i="1"/>
  <c r="AI17" i="1"/>
  <c r="AI6" i="1"/>
  <c r="M59" i="71"/>
  <c r="O59" i="71" s="1"/>
  <c r="P59" i="71" s="1"/>
  <c r="AL6" i="1"/>
  <c r="O174" i="170" s="1"/>
  <c r="N28" i="71"/>
  <c r="N60" i="71"/>
  <c r="N56" i="71"/>
  <c r="AJ11" i="1"/>
  <c r="AL11" i="1"/>
  <c r="O175" i="170" s="1"/>
  <c r="AK11" i="1"/>
  <c r="AM11" i="1"/>
  <c r="N175" i="170" s="1"/>
  <c r="AJ8" i="1"/>
  <c r="AL8" i="1"/>
  <c r="O270" i="170" s="1"/>
  <c r="AJ18" i="1"/>
  <c r="AL18" i="1"/>
  <c r="AK12" i="1"/>
  <c r="AM12" i="1"/>
  <c r="AJ14" i="1"/>
  <c r="AL14" i="1"/>
  <c r="AJ15" i="1"/>
  <c r="AL15" i="1"/>
  <c r="Q370" i="170" l="1"/>
  <c r="X29" i="170"/>
  <c r="R367" i="170"/>
  <c r="R8" i="170"/>
  <c r="X369" i="170"/>
  <c r="Q369" i="170"/>
  <c r="X368" i="170"/>
  <c r="Q248" i="170"/>
  <c r="R173" i="170"/>
  <c r="X7" i="170"/>
  <c r="X367" i="170"/>
  <c r="V129" i="170"/>
  <c r="W179" i="170"/>
  <c r="V185" i="170"/>
  <c r="W297" i="170"/>
  <c r="V124" i="170"/>
  <c r="W195" i="170"/>
  <c r="W113" i="170"/>
  <c r="V278" i="170"/>
  <c r="V14" i="170"/>
  <c r="W15" i="170"/>
  <c r="V287" i="170"/>
  <c r="V19" i="170"/>
  <c r="W260" i="170"/>
  <c r="V294" i="170"/>
  <c r="W283" i="170"/>
  <c r="W279" i="170"/>
  <c r="W298" i="170"/>
  <c r="V116" i="170"/>
  <c r="W276" i="170"/>
  <c r="W311" i="170"/>
  <c r="W20" i="170"/>
  <c r="W94" i="170"/>
  <c r="V21" i="170"/>
  <c r="W313" i="170"/>
  <c r="W119" i="170"/>
  <c r="W118" i="170"/>
  <c r="V194" i="170"/>
  <c r="W108" i="170"/>
  <c r="W184" i="170"/>
  <c r="V289" i="170"/>
  <c r="W100" i="170"/>
  <c r="V18" i="170"/>
  <c r="V312" i="170"/>
  <c r="V273" i="170"/>
  <c r="W96" i="170"/>
  <c r="W176" i="170"/>
  <c r="W307" i="170"/>
  <c r="W111" i="170"/>
  <c r="V98" i="170"/>
  <c r="V121" i="170"/>
  <c r="W114" i="170"/>
  <c r="W120" i="170"/>
  <c r="W281" i="170"/>
  <c r="V263" i="170"/>
  <c r="W109" i="170"/>
  <c r="W275" i="170"/>
  <c r="V17" i="170"/>
  <c r="V197" i="170"/>
  <c r="W99" i="170"/>
  <c r="W258" i="170"/>
  <c r="V257" i="170"/>
  <c r="W293" i="170"/>
  <c r="V262" i="170"/>
  <c r="W115" i="170"/>
  <c r="R370" i="170"/>
  <c r="V308" i="170"/>
  <c r="W123" i="170"/>
  <c r="W261" i="170"/>
  <c r="V122" i="170"/>
  <c r="W252" i="170"/>
  <c r="V97" i="170"/>
  <c r="V190" i="170"/>
  <c r="V274" i="170"/>
  <c r="V177" i="170"/>
  <c r="W290" i="170"/>
  <c r="V16" i="170"/>
  <c r="V106" i="170"/>
  <c r="V280" i="170"/>
  <c r="V191" i="170"/>
  <c r="W95" i="170"/>
  <c r="W189" i="170"/>
  <c r="W266" i="170"/>
  <c r="W256" i="170"/>
  <c r="V291" i="170"/>
  <c r="V292" i="170"/>
  <c r="W196" i="170"/>
  <c r="W300" i="170"/>
  <c r="V181" i="170"/>
  <c r="V301" i="170"/>
  <c r="V24" i="170"/>
  <c r="W269" i="170"/>
  <c r="W192" i="170"/>
  <c r="V254" i="170"/>
  <c r="V253" i="170"/>
  <c r="W107" i="170"/>
  <c r="W187" i="170"/>
  <c r="V180" i="170"/>
  <c r="W127" i="170"/>
  <c r="W285" i="170"/>
  <c r="V314" i="170"/>
  <c r="W22" i="170"/>
  <c r="W102" i="170"/>
  <c r="V306" i="170"/>
  <c r="W310" i="170"/>
  <c r="V103" i="170"/>
  <c r="V101" i="170"/>
  <c r="V271" i="170"/>
  <c r="V117" i="170"/>
  <c r="R368" i="170"/>
  <c r="S367" i="170"/>
  <c r="AO47" i="1" s="1"/>
  <c r="U34" i="170"/>
  <c r="R34" i="170" s="1"/>
  <c r="T93" i="170"/>
  <c r="Q93" i="170" s="1"/>
  <c r="T329" i="170"/>
  <c r="Q329" i="170" s="1"/>
  <c r="U89" i="170"/>
  <c r="R89" i="170" s="1"/>
  <c r="T84" i="170"/>
  <c r="P331" i="170"/>
  <c r="AN266" i="1" s="1"/>
  <c r="P86" i="170"/>
  <c r="AN192" i="1" s="1"/>
  <c r="U155" i="170"/>
  <c r="R155" i="170" s="1"/>
  <c r="U87" i="170"/>
  <c r="R87" i="170" s="1"/>
  <c r="T83" i="170"/>
  <c r="Q83" i="170" s="1"/>
  <c r="P69" i="170"/>
  <c r="AN293" i="1" s="1"/>
  <c r="T81" i="170"/>
  <c r="Q81" i="170" s="1"/>
  <c r="T365" i="170"/>
  <c r="Q365" i="170" s="1"/>
  <c r="U85" i="170"/>
  <c r="R85" i="170" s="1"/>
  <c r="T233" i="170"/>
  <c r="Q233" i="170" s="1"/>
  <c r="P330" i="170"/>
  <c r="AN39" i="1" s="1"/>
  <c r="X248" i="170"/>
  <c r="X370" i="170"/>
  <c r="R369" i="170"/>
  <c r="S369" i="170"/>
  <c r="AO60" i="1" s="1"/>
  <c r="Q368" i="170"/>
  <c r="S248" i="170"/>
  <c r="AO154" i="1" s="1"/>
  <c r="X249" i="170"/>
  <c r="W253" i="170"/>
  <c r="V192" i="170"/>
  <c r="S29" i="170"/>
  <c r="AO181" i="1" s="1"/>
  <c r="S172" i="170"/>
  <c r="AO273" i="1" s="1"/>
  <c r="X172" i="170"/>
  <c r="X31" i="170"/>
  <c r="S31" i="170"/>
  <c r="AO225" i="1" s="1"/>
  <c r="AA368" i="1"/>
  <c r="AA53" i="1"/>
  <c r="AA59" i="1"/>
  <c r="AA275" i="1"/>
  <c r="AA315" i="1"/>
  <c r="AA91" i="1"/>
  <c r="AA79" i="1"/>
  <c r="AA135" i="1"/>
  <c r="AA214" i="1"/>
  <c r="AA241" i="1"/>
  <c r="AA43" i="1"/>
  <c r="AA289" i="1"/>
  <c r="AA267" i="1"/>
  <c r="AA106" i="1"/>
  <c r="AA61" i="1"/>
  <c r="AA352" i="1"/>
  <c r="AA119" i="1"/>
  <c r="AA143" i="1"/>
  <c r="AA131" i="1"/>
  <c r="AA69" i="1"/>
  <c r="AA27" i="1"/>
  <c r="AA95" i="1"/>
  <c r="AA288" i="1"/>
  <c r="AA25" i="1"/>
  <c r="AA239" i="1"/>
  <c r="AA200" i="1"/>
  <c r="AA62" i="1"/>
  <c r="AA80" i="1"/>
  <c r="AA31" i="1"/>
  <c r="AA314" i="1"/>
  <c r="AA186" i="1"/>
  <c r="AA148" i="1"/>
  <c r="AA363" i="1"/>
  <c r="AA122" i="1"/>
  <c r="AA277" i="1"/>
  <c r="AA211" i="1"/>
  <c r="AA274" i="1"/>
  <c r="AA88" i="1"/>
  <c r="AA246" i="1"/>
  <c r="AA84" i="1"/>
  <c r="AA124" i="1"/>
  <c r="AA330" i="1"/>
  <c r="AA46" i="1"/>
  <c r="AA118" i="1"/>
  <c r="AA24" i="1"/>
  <c r="AA263" i="1"/>
  <c r="AA58" i="1"/>
  <c r="AA120" i="1"/>
  <c r="AA52" i="1"/>
  <c r="AA65" i="1"/>
  <c r="AA248" i="1"/>
  <c r="AA121" i="1"/>
  <c r="AA75" i="1"/>
  <c r="AA108" i="1"/>
  <c r="AA41" i="1"/>
  <c r="AA105" i="1"/>
  <c r="AA70" i="1"/>
  <c r="AA212" i="1"/>
  <c r="AA114" i="1"/>
  <c r="AA67" i="1"/>
  <c r="AA159" i="1"/>
  <c r="AA111" i="1"/>
  <c r="AA126" i="1"/>
  <c r="AA40" i="1"/>
  <c r="AA34" i="1"/>
  <c r="AA261" i="1"/>
  <c r="AA109" i="1"/>
  <c r="AA291" i="1"/>
  <c r="AA170" i="1"/>
  <c r="AA202" i="1"/>
  <c r="AA268" i="1"/>
  <c r="AA206" i="1"/>
  <c r="AA116" i="1"/>
  <c r="AA183" i="1"/>
  <c r="AA90" i="1"/>
  <c r="AA249" i="1"/>
  <c r="AA210" i="1"/>
  <c r="AA89" i="1"/>
  <c r="AA51" i="1"/>
  <c r="AA99" i="1"/>
  <c r="AA123" i="1"/>
  <c r="AA68" i="1"/>
  <c r="AA297" i="1"/>
  <c r="AA213" i="1"/>
  <c r="AA270" i="1"/>
  <c r="AA209" i="1"/>
  <c r="AA125" i="1"/>
  <c r="AA117" i="1"/>
  <c r="AA149" i="1"/>
  <c r="AA223" i="1"/>
  <c r="AA272" i="1"/>
  <c r="AA385" i="1"/>
  <c r="AA103" i="1"/>
  <c r="AA236" i="1"/>
  <c r="AA107" i="1"/>
  <c r="AA182" i="1"/>
  <c r="AA42" i="1"/>
  <c r="AA23" i="1"/>
  <c r="AA63" i="1"/>
  <c r="AA112" i="1"/>
  <c r="AA323" i="1"/>
  <c r="AA361" i="1"/>
  <c r="AA354" i="1"/>
  <c r="AA237" i="1"/>
  <c r="AA32" i="1"/>
  <c r="AA64" i="1"/>
  <c r="AA364" i="1"/>
  <c r="AA219" i="1"/>
  <c r="AA311" i="1"/>
  <c r="AA142" i="1"/>
  <c r="AA299" i="1"/>
  <c r="S370" i="170"/>
  <c r="AO253" i="1" s="1"/>
  <c r="Q7" i="170"/>
  <c r="W291" i="170"/>
  <c r="S8" i="170"/>
  <c r="AO102" i="1" s="1"/>
  <c r="Q8" i="170"/>
  <c r="S28" i="170"/>
  <c r="AO229" i="1" s="1"/>
  <c r="T155" i="170"/>
  <c r="Q155" i="170" s="1"/>
  <c r="V22" i="170"/>
  <c r="V307" i="170"/>
  <c r="W17" i="170"/>
  <c r="Q367" i="170"/>
  <c r="V313" i="170"/>
  <c r="R248" i="170"/>
  <c r="V196" i="170"/>
  <c r="S156" i="170"/>
  <c r="AO391" i="1" s="1"/>
  <c r="P93" i="170"/>
  <c r="AN292" i="1" s="1"/>
  <c r="S368" i="170"/>
  <c r="AO179" i="1" s="1"/>
  <c r="U329" i="170"/>
  <c r="R329" i="170" s="1"/>
  <c r="P329" i="170"/>
  <c r="AN350" i="1" s="1"/>
  <c r="X156" i="170"/>
  <c r="U330" i="170"/>
  <c r="X330" i="170" s="1"/>
  <c r="T330" i="170"/>
  <c r="Q330" i="170" s="1"/>
  <c r="P83" i="170"/>
  <c r="AN254" i="1" s="1"/>
  <c r="U93" i="170"/>
  <c r="R93" i="170" s="1"/>
  <c r="W14" i="170"/>
  <c r="W101" i="170"/>
  <c r="W103" i="170"/>
  <c r="W271" i="170"/>
  <c r="V310" i="170"/>
  <c r="W185" i="170"/>
  <c r="V300" i="170"/>
  <c r="V298" i="170"/>
  <c r="W292" i="170"/>
  <c r="V179" i="170"/>
  <c r="V195" i="170"/>
  <c r="V297" i="170"/>
  <c r="W181" i="170"/>
  <c r="V290" i="170"/>
  <c r="V279" i="170"/>
  <c r="V15" i="170"/>
  <c r="V99" i="170"/>
  <c r="U81" i="170"/>
  <c r="R81" i="170" s="1"/>
  <c r="U86" i="170"/>
  <c r="R86" i="170" s="1"/>
  <c r="V95" i="170"/>
  <c r="P233" i="170"/>
  <c r="AN187" i="1" s="1"/>
  <c r="U233" i="170"/>
  <c r="R233" i="170" s="1"/>
  <c r="P81" i="170"/>
  <c r="AN316" i="1" s="1"/>
  <c r="W262" i="170"/>
  <c r="W263" i="170"/>
  <c r="V269" i="170"/>
  <c r="V107" i="170"/>
  <c r="W273" i="170"/>
  <c r="W254" i="170"/>
  <c r="W121" i="170"/>
  <c r="U365" i="170"/>
  <c r="R365" i="170" s="1"/>
  <c r="W314" i="170"/>
  <c r="T89" i="170"/>
  <c r="P89" i="170"/>
  <c r="AN244" i="1" s="1"/>
  <c r="U69" i="170"/>
  <c r="R69" i="170" s="1"/>
  <c r="V256" i="170"/>
  <c r="P365" i="170"/>
  <c r="AN66" i="1" s="1"/>
  <c r="V102" i="170"/>
  <c r="V114" i="170"/>
  <c r="Q84" i="170"/>
  <c r="V258" i="170"/>
  <c r="V293" i="170"/>
  <c r="W257" i="170"/>
  <c r="W106" i="170"/>
  <c r="V115" i="170"/>
  <c r="V184" i="170"/>
  <c r="V252" i="170"/>
  <c r="W122" i="170"/>
  <c r="V109" i="170"/>
  <c r="V119" i="170"/>
  <c r="V94" i="170"/>
  <c r="V127" i="170"/>
  <c r="W194" i="170"/>
  <c r="V189" i="170"/>
  <c r="W117" i="170"/>
  <c r="W97" i="170"/>
  <c r="V118" i="170"/>
  <c r="V266" i="170"/>
  <c r="V261" i="170"/>
  <c r="V123" i="170"/>
  <c r="W19" i="170"/>
  <c r="W16" i="170"/>
  <c r="W287" i="170"/>
  <c r="V275" i="170"/>
  <c r="W280" i="170"/>
  <c r="V281" i="170"/>
  <c r="V20" i="170"/>
  <c r="W21" i="170"/>
  <c r="V108" i="170"/>
  <c r="W197" i="170"/>
  <c r="W191" i="170"/>
  <c r="W180" i="170"/>
  <c r="W278" i="170"/>
  <c r="S7" i="170"/>
  <c r="AO74" i="1" s="1"/>
  <c r="W308" i="170"/>
  <c r="U83" i="170"/>
  <c r="R83" i="170" s="1"/>
  <c r="V96" i="170"/>
  <c r="W312" i="170"/>
  <c r="T86" i="170"/>
  <c r="Q86" i="170" s="1"/>
  <c r="V120" i="170"/>
  <c r="U331" i="170"/>
  <c r="R331" i="170" s="1"/>
  <c r="W18" i="170"/>
  <c r="V176" i="170"/>
  <c r="X28" i="170"/>
  <c r="V187" i="170"/>
  <c r="T331" i="170"/>
  <c r="Q331" i="170" s="1"/>
  <c r="P85" i="170"/>
  <c r="AN271" i="1" s="1"/>
  <c r="P87" i="170"/>
  <c r="AN228" i="1" s="1"/>
  <c r="W294" i="170"/>
  <c r="T85" i="170"/>
  <c r="P84" i="170"/>
  <c r="AN98" i="1" s="1"/>
  <c r="W306" i="170"/>
  <c r="T87" i="170"/>
  <c r="V276" i="170"/>
  <c r="U84" i="170"/>
  <c r="R84" i="170" s="1"/>
  <c r="P155" i="170"/>
  <c r="AN147" i="1" s="1"/>
  <c r="V311" i="170"/>
  <c r="W177" i="170"/>
  <c r="W190" i="170"/>
  <c r="W274" i="170"/>
  <c r="V283" i="170"/>
  <c r="W129" i="170"/>
  <c r="V260" i="170"/>
  <c r="N235" i="170"/>
  <c r="N234" i="170"/>
  <c r="N202" i="170"/>
  <c r="N240" i="170"/>
  <c r="N92" i="170"/>
  <c r="N239" i="170"/>
  <c r="N390" i="170"/>
  <c r="S366" i="170"/>
  <c r="AO153" i="1" s="1"/>
  <c r="Q366" i="170"/>
  <c r="T315" i="170"/>
  <c r="U315" i="170"/>
  <c r="P315" i="170"/>
  <c r="AN21" i="1" s="1"/>
  <c r="P34" i="170"/>
  <c r="AN373" i="1" s="1"/>
  <c r="T34" i="170"/>
  <c r="W286" i="170"/>
  <c r="V286" i="170"/>
  <c r="W299" i="170"/>
  <c r="V299" i="170"/>
  <c r="W265" i="170"/>
  <c r="V265" i="170"/>
  <c r="V309" i="170"/>
  <c r="W309" i="170"/>
  <c r="N397" i="170"/>
  <c r="N35" i="170"/>
  <c r="N376" i="170"/>
  <c r="N389" i="170"/>
  <c r="N206" i="170"/>
  <c r="N392" i="170"/>
  <c r="N60" i="170"/>
  <c r="N43" i="170"/>
  <c r="N199" i="170"/>
  <c r="N91" i="170"/>
  <c r="N46" i="170"/>
  <c r="N384" i="170"/>
  <c r="N161" i="170"/>
  <c r="N42" i="170"/>
  <c r="N149" i="170"/>
  <c r="N44" i="170"/>
  <c r="N45" i="170"/>
  <c r="T69" i="170"/>
  <c r="Q69" i="170" s="1"/>
  <c r="N27" i="170"/>
  <c r="N243" i="170"/>
  <c r="N61" i="170"/>
  <c r="N327" i="170"/>
  <c r="W24" i="170"/>
  <c r="W98" i="170"/>
  <c r="R6" i="170"/>
  <c r="R30" i="170"/>
  <c r="X30" i="170"/>
  <c r="V284" i="170"/>
  <c r="W284" i="170"/>
  <c r="V188" i="170"/>
  <c r="W188" i="170"/>
  <c r="Q6" i="170"/>
  <c r="S6" i="170"/>
  <c r="AO251" i="1" s="1"/>
  <c r="R247" i="170"/>
  <c r="X247" i="170"/>
  <c r="V112" i="170"/>
  <c r="W112" i="170"/>
  <c r="W259" i="170"/>
  <c r="V259" i="170"/>
  <c r="W296" i="170"/>
  <c r="V296" i="170"/>
  <c r="N396" i="170"/>
  <c r="N208" i="170"/>
  <c r="N55" i="170"/>
  <c r="N37" i="170"/>
  <c r="S173" i="170"/>
  <c r="AO152" i="1" s="1"/>
  <c r="Q173" i="170"/>
  <c r="W264" i="170"/>
  <c r="V264" i="170"/>
  <c r="N64" i="170"/>
  <c r="N380" i="170"/>
  <c r="N39" i="170"/>
  <c r="N67" i="170"/>
  <c r="N5" i="170"/>
  <c r="N41" i="170"/>
  <c r="N62" i="170"/>
  <c r="N387" i="170"/>
  <c r="N163" i="170"/>
  <c r="N66" i="170"/>
  <c r="V113" i="170"/>
  <c r="V128" i="170"/>
  <c r="W128" i="170"/>
  <c r="W268" i="170"/>
  <c r="V268" i="170"/>
  <c r="W23" i="170"/>
  <c r="V23" i="170"/>
  <c r="R250" i="170"/>
  <c r="X250" i="170"/>
  <c r="AM14" i="1"/>
  <c r="AK9" i="1"/>
  <c r="AA9" i="1" s="1"/>
  <c r="N238" i="170"/>
  <c r="N393" i="170"/>
  <c r="N162" i="170"/>
  <c r="N58" i="170"/>
  <c r="N150" i="170"/>
  <c r="N385" i="170"/>
  <c r="N160" i="170"/>
  <c r="N209" i="170"/>
  <c r="N26" i="170"/>
  <c r="N59" i="170"/>
  <c r="N56" i="170"/>
  <c r="N49" i="170"/>
  <c r="N47" i="170"/>
  <c r="N381" i="170"/>
  <c r="N158" i="170"/>
  <c r="N53" i="170"/>
  <c r="N154" i="170"/>
  <c r="N165" i="170"/>
  <c r="V100" i="170"/>
  <c r="W289" i="170"/>
  <c r="W116" i="170"/>
  <c r="V285" i="170"/>
  <c r="W186" i="170"/>
  <c r="V186" i="170"/>
  <c r="R249" i="170"/>
  <c r="P32" i="170"/>
  <c r="AN367" i="1" s="1"/>
  <c r="T32" i="170"/>
  <c r="U32" i="170"/>
  <c r="P333" i="170"/>
  <c r="AN162" i="1" s="1"/>
  <c r="U333" i="170"/>
  <c r="T333" i="170"/>
  <c r="T332" i="170"/>
  <c r="U332" i="170"/>
  <c r="P332" i="170"/>
  <c r="AN357" i="1" s="1"/>
  <c r="Q250" i="170"/>
  <c r="S250" i="170"/>
  <c r="AO185" i="1" s="1"/>
  <c r="N151" i="170"/>
  <c r="N203" i="170"/>
  <c r="N157" i="170"/>
  <c r="N245" i="170"/>
  <c r="N164" i="170"/>
  <c r="N40" i="170"/>
  <c r="N395" i="170"/>
  <c r="N242" i="170"/>
  <c r="N90" i="170"/>
  <c r="N237" i="170"/>
  <c r="W288" i="170"/>
  <c r="V288" i="170"/>
  <c r="W110" i="170"/>
  <c r="V110" i="170"/>
  <c r="Q247" i="170"/>
  <c r="S247" i="170"/>
  <c r="AO184" i="1" s="1"/>
  <c r="O146" i="170"/>
  <c r="O144" i="170"/>
  <c r="N383" i="170"/>
  <c r="N373" i="170"/>
  <c r="N236" i="170"/>
  <c r="N57" i="170"/>
  <c r="N205" i="170"/>
  <c r="N391" i="170"/>
  <c r="N68" i="170"/>
  <c r="N378" i="170"/>
  <c r="N54" i="170"/>
  <c r="N204" i="170"/>
  <c r="V111" i="170"/>
  <c r="S249" i="170"/>
  <c r="AO227" i="1" s="1"/>
  <c r="Q249" i="170"/>
  <c r="T88" i="170"/>
  <c r="P88" i="170"/>
  <c r="AN133" i="1" s="1"/>
  <c r="U88" i="170"/>
  <c r="W255" i="170"/>
  <c r="V255" i="170"/>
  <c r="W295" i="170"/>
  <c r="V295" i="170"/>
  <c r="V182" i="170"/>
  <c r="W182" i="170"/>
  <c r="V183" i="170"/>
  <c r="W183" i="170"/>
  <c r="V104" i="170"/>
  <c r="W104" i="170"/>
  <c r="N48" i="170"/>
  <c r="N207" i="170"/>
  <c r="N371" i="170"/>
  <c r="N382" i="170"/>
  <c r="N132" i="170"/>
  <c r="N36" i="170"/>
  <c r="N152" i="170"/>
  <c r="N131" i="170"/>
  <c r="N25" i="170"/>
  <c r="N63" i="170"/>
  <c r="N328" i="170"/>
  <c r="N386" i="170"/>
  <c r="N65" i="170"/>
  <c r="N394" i="170"/>
  <c r="N372" i="170"/>
  <c r="N379" i="170"/>
  <c r="N51" i="170"/>
  <c r="N374" i="170"/>
  <c r="N388" i="170"/>
  <c r="N38" i="170"/>
  <c r="W301" i="170"/>
  <c r="P82" i="170"/>
  <c r="AN278" i="1" s="1"/>
  <c r="U82" i="170"/>
  <c r="T82" i="170"/>
  <c r="W267" i="170"/>
  <c r="V267" i="170"/>
  <c r="V178" i="170"/>
  <c r="W178" i="170"/>
  <c r="AM17" i="1"/>
  <c r="O105" i="170"/>
  <c r="N159" i="170"/>
  <c r="N148" i="170"/>
  <c r="N153" i="170"/>
  <c r="N246" i="170"/>
  <c r="N50" i="170"/>
  <c r="N201" i="170"/>
  <c r="N241" i="170"/>
  <c r="N147" i="170"/>
  <c r="N244" i="170"/>
  <c r="N52" i="170"/>
  <c r="N200" i="170"/>
  <c r="W124" i="170"/>
  <c r="X366" i="170"/>
  <c r="R366" i="170"/>
  <c r="W126" i="170"/>
  <c r="V126" i="170"/>
  <c r="Q30" i="170"/>
  <c r="S30" i="170"/>
  <c r="AO222" i="1" s="1"/>
  <c r="V125" i="170"/>
  <c r="W125" i="170"/>
  <c r="N14" i="71"/>
  <c r="AM45" i="1"/>
  <c r="AK45" i="1"/>
  <c r="AM220" i="1"/>
  <c r="AK220" i="1"/>
  <c r="AM325" i="1"/>
  <c r="AK325" i="1"/>
  <c r="AM250" i="1"/>
  <c r="AK250" i="1"/>
  <c r="AM72" i="1"/>
  <c r="AK72" i="1"/>
  <c r="AM157" i="1"/>
  <c r="AK157" i="1"/>
  <c r="AM85" i="1"/>
  <c r="AK85" i="1"/>
  <c r="AM54" i="1"/>
  <c r="AK54" i="1"/>
  <c r="AM306" i="1"/>
  <c r="AK306" i="1"/>
  <c r="AM308" i="1"/>
  <c r="AK308" i="1"/>
  <c r="AM197" i="1"/>
  <c r="AK197" i="1"/>
  <c r="AM230" i="1"/>
  <c r="AK230" i="1"/>
  <c r="AM343" i="1"/>
  <c r="AK343" i="1"/>
  <c r="AM366" i="1"/>
  <c r="AK366" i="1"/>
  <c r="AM369" i="1"/>
  <c r="AK369" i="1"/>
  <c r="AM189" i="1"/>
  <c r="AK189" i="1"/>
  <c r="AM129" i="1"/>
  <c r="AK129" i="1"/>
  <c r="AM372" i="1"/>
  <c r="AK372" i="1"/>
  <c r="AM36" i="1"/>
  <c r="AK36" i="1"/>
  <c r="AM355" i="1"/>
  <c r="AK355" i="1"/>
  <c r="AM328" i="1"/>
  <c r="AK328" i="1"/>
  <c r="AM296" i="1"/>
  <c r="AK296" i="1"/>
  <c r="AM353" i="1"/>
  <c r="AK353" i="1"/>
  <c r="AM386" i="1"/>
  <c r="AK386" i="1"/>
  <c r="AM298" i="1"/>
  <c r="AK298" i="1"/>
  <c r="AM362" i="1"/>
  <c r="AK362" i="1"/>
  <c r="AM356" i="1"/>
  <c r="AK356" i="1"/>
  <c r="AM94" i="1"/>
  <c r="AK94" i="1"/>
  <c r="AM30" i="1"/>
  <c r="AK30" i="1"/>
  <c r="AM196" i="1"/>
  <c r="AK196" i="1"/>
  <c r="AM235" i="1"/>
  <c r="AK235" i="1"/>
  <c r="AM161" i="1"/>
  <c r="AK161" i="1"/>
  <c r="AM194" i="1"/>
  <c r="AK194" i="1"/>
  <c r="AM340" i="1"/>
  <c r="AK340" i="1"/>
  <c r="AM358" i="1"/>
  <c r="AK358" i="1"/>
  <c r="AM231" i="1"/>
  <c r="AK231" i="1"/>
  <c r="AM342" i="1"/>
  <c r="AK342" i="1"/>
  <c r="AM174" i="1"/>
  <c r="AK174" i="1"/>
  <c r="AM284" i="1"/>
  <c r="AK284" i="1"/>
  <c r="AM365" i="1"/>
  <c r="AK365" i="1"/>
  <c r="AM331" i="1"/>
  <c r="AK331" i="1"/>
  <c r="AM320" i="1"/>
  <c r="AK320" i="1"/>
  <c r="AM128" i="1"/>
  <c r="AK128" i="1"/>
  <c r="AM258" i="1"/>
  <c r="AK258" i="1"/>
  <c r="AM378" i="1"/>
  <c r="AK378" i="1"/>
  <c r="AM252" i="1"/>
  <c r="AK252" i="1"/>
  <c r="AM22" i="1"/>
  <c r="AK22" i="1"/>
  <c r="AM217" i="1"/>
  <c r="AK217" i="1"/>
  <c r="AM37" i="1"/>
  <c r="AK37" i="1"/>
  <c r="AM110" i="1"/>
  <c r="AK110" i="1"/>
  <c r="AM218" i="1"/>
  <c r="AK218" i="1"/>
  <c r="AM221" i="1"/>
  <c r="AK221" i="1"/>
  <c r="AM82" i="1"/>
  <c r="AK82" i="1"/>
  <c r="AM83" i="1"/>
  <c r="AK83" i="1"/>
  <c r="AM360" i="1"/>
  <c r="AK360" i="1"/>
  <c r="AM245" i="1"/>
  <c r="AK245" i="1"/>
  <c r="AM171" i="1"/>
  <c r="AK171" i="1"/>
  <c r="AM173" i="1"/>
  <c r="AK173" i="1"/>
  <c r="AM321" i="1"/>
  <c r="AK321" i="1"/>
  <c r="AM166" i="1"/>
  <c r="AK166" i="1"/>
  <c r="AM380" i="1"/>
  <c r="AK380" i="1"/>
  <c r="AM265" i="1"/>
  <c r="AK265" i="1"/>
  <c r="AM140" i="1"/>
  <c r="AK140" i="1"/>
  <c r="AM339" i="1"/>
  <c r="AK339" i="1"/>
  <c r="AM150" i="1"/>
  <c r="AK150" i="1"/>
  <c r="AM382" i="1"/>
  <c r="AK382" i="1"/>
  <c r="AM349" i="1"/>
  <c r="AK349" i="1"/>
  <c r="AM188" i="1"/>
  <c r="AK188" i="1"/>
  <c r="AM294" i="1"/>
  <c r="AK294" i="1"/>
  <c r="AM56" i="1"/>
  <c r="AK56" i="1"/>
  <c r="AM256" i="1"/>
  <c r="AK256" i="1"/>
  <c r="AM375" i="1"/>
  <c r="AK375" i="1"/>
  <c r="AM151" i="1"/>
  <c r="AK151" i="1"/>
  <c r="AM164" i="1"/>
  <c r="AK164" i="1"/>
  <c r="AM260" i="1"/>
  <c r="AK260" i="1"/>
  <c r="AM317" i="1"/>
  <c r="AK317" i="1"/>
  <c r="AM216" i="1"/>
  <c r="AK216" i="1"/>
  <c r="AM207" i="1"/>
  <c r="AK207" i="1"/>
  <c r="AM93" i="1"/>
  <c r="AK93" i="1"/>
  <c r="AM348" i="1"/>
  <c r="AK348" i="1"/>
  <c r="AM168" i="1"/>
  <c r="AK168" i="1"/>
  <c r="AM76" i="1"/>
  <c r="AK76" i="1"/>
  <c r="AM290" i="1"/>
  <c r="AK290" i="1"/>
  <c r="AM309" i="1"/>
  <c r="AK309" i="1"/>
  <c r="AM305" i="1"/>
  <c r="AK305" i="1"/>
  <c r="AM304" i="1"/>
  <c r="AK304" i="1"/>
  <c r="AM335" i="1"/>
  <c r="AK335" i="1"/>
  <c r="AM201" i="1"/>
  <c r="AK201" i="1"/>
  <c r="AM139" i="1"/>
  <c r="AK139" i="1"/>
  <c r="AM243" i="1"/>
  <c r="AK243" i="1"/>
  <c r="AM134" i="1"/>
  <c r="AK134" i="1"/>
  <c r="AM334" i="1"/>
  <c r="AK334" i="1"/>
  <c r="AM341" i="1"/>
  <c r="AK341" i="1"/>
  <c r="AM377" i="1"/>
  <c r="AK377" i="1"/>
  <c r="AM285" i="1"/>
  <c r="AK285" i="1"/>
  <c r="AM48" i="1"/>
  <c r="AK48" i="1"/>
  <c r="AM324" i="1"/>
  <c r="AK324" i="1"/>
  <c r="AM318" i="1"/>
  <c r="AK318" i="1"/>
  <c r="AM87" i="1"/>
  <c r="AK87" i="1"/>
  <c r="AM259" i="1"/>
  <c r="AK259" i="1"/>
  <c r="AM35" i="1"/>
  <c r="AK35" i="1"/>
  <c r="AM257" i="1"/>
  <c r="AK257" i="1"/>
  <c r="AM146" i="1"/>
  <c r="AK146" i="1"/>
  <c r="AM132" i="1"/>
  <c r="AK132" i="1"/>
  <c r="AM71" i="1"/>
  <c r="AK71" i="1"/>
  <c r="AM158" i="1"/>
  <c r="AK158" i="1"/>
  <c r="AM226" i="1"/>
  <c r="AK226" i="1"/>
  <c r="AM92" i="1"/>
  <c r="AK92" i="1"/>
  <c r="AM115" i="1"/>
  <c r="AK115" i="1"/>
  <c r="AM224" i="1"/>
  <c r="AK224" i="1"/>
  <c r="AM376" i="1"/>
  <c r="AK376" i="1"/>
  <c r="AM163" i="1"/>
  <c r="AK163" i="1"/>
  <c r="AM322" i="1"/>
  <c r="AK322" i="1"/>
  <c r="AM276" i="1"/>
  <c r="AK276" i="1"/>
  <c r="AM242" i="1"/>
  <c r="AK242" i="1"/>
  <c r="AM172" i="1"/>
  <c r="AK172" i="1"/>
  <c r="AM195" i="1"/>
  <c r="AK195" i="1"/>
  <c r="AM240" i="1"/>
  <c r="AK240" i="1"/>
  <c r="AM86" i="1"/>
  <c r="AK86" i="1"/>
  <c r="AM282" i="1"/>
  <c r="AK282" i="1"/>
  <c r="AM264" i="1"/>
  <c r="AK264" i="1"/>
  <c r="AM336" i="1"/>
  <c r="AK336" i="1"/>
  <c r="AM359" i="1"/>
  <c r="AK359" i="1"/>
  <c r="AM310" i="1"/>
  <c r="AK310" i="1"/>
  <c r="AM333" i="1"/>
  <c r="AK333" i="1"/>
  <c r="AM337" i="1"/>
  <c r="AK337" i="1"/>
  <c r="AM175" i="1"/>
  <c r="AK175" i="1"/>
  <c r="AM205" i="1"/>
  <c r="AK205" i="1"/>
  <c r="AM301" i="1"/>
  <c r="AK301" i="1"/>
  <c r="AM313" i="1"/>
  <c r="AK313" i="1"/>
  <c r="AM29" i="1"/>
  <c r="AK29" i="1"/>
  <c r="AM215" i="1"/>
  <c r="AK215" i="1"/>
  <c r="AM247" i="1"/>
  <c r="AK247" i="1"/>
  <c r="AM326" i="1"/>
  <c r="AK326" i="1"/>
  <c r="AM97" i="1"/>
  <c r="AK97" i="1"/>
  <c r="AM208" i="1"/>
  <c r="AK208" i="1"/>
  <c r="AM312" i="1"/>
  <c r="AK312" i="1"/>
  <c r="AM81" i="1"/>
  <c r="AK81" i="1"/>
  <c r="AM55" i="1"/>
  <c r="AK55" i="1"/>
  <c r="AM302" i="1"/>
  <c r="AK302" i="1"/>
  <c r="AM169" i="1"/>
  <c r="AK169" i="1"/>
  <c r="AM145" i="1"/>
  <c r="AK145" i="1"/>
  <c r="AM177" i="1"/>
  <c r="AK177" i="1"/>
  <c r="AM232" i="1"/>
  <c r="AK232" i="1"/>
  <c r="AM262" i="1"/>
  <c r="AK262" i="1"/>
  <c r="AM199" i="1"/>
  <c r="AK199" i="1"/>
  <c r="AM136" i="1"/>
  <c r="AK136" i="1"/>
  <c r="AM38" i="1"/>
  <c r="AK38" i="1"/>
  <c r="AM193" i="1"/>
  <c r="AK193" i="1"/>
  <c r="AM283" i="1"/>
  <c r="AK283" i="1"/>
  <c r="AM300" i="1"/>
  <c r="AK300" i="1"/>
  <c r="AM329" i="1"/>
  <c r="AK329" i="1"/>
  <c r="AM130" i="1"/>
  <c r="AK130" i="1"/>
  <c r="AM370" i="1"/>
  <c r="AK370" i="1"/>
  <c r="AM180" i="1"/>
  <c r="AK180" i="1"/>
  <c r="AM127" i="1"/>
  <c r="AK127" i="1"/>
  <c r="AM204" i="1"/>
  <c r="AK204" i="1"/>
  <c r="AM346" i="1"/>
  <c r="AK346" i="1"/>
  <c r="AM345" i="1"/>
  <c r="AK345" i="1"/>
  <c r="AM101" i="1"/>
  <c r="AK101" i="1"/>
  <c r="AM100" i="1"/>
  <c r="AK100" i="1"/>
  <c r="AM78" i="1"/>
  <c r="AK78" i="1"/>
  <c r="AM104" i="1"/>
  <c r="AK104" i="1"/>
  <c r="AM160" i="1"/>
  <c r="AK160" i="1"/>
  <c r="AM347" i="1"/>
  <c r="AK347" i="1"/>
  <c r="AM287" i="1"/>
  <c r="AK287" i="1"/>
  <c r="AM178" i="1"/>
  <c r="AK178" i="1"/>
  <c r="AM238" i="1"/>
  <c r="AK238" i="1"/>
  <c r="AM307" i="1"/>
  <c r="AK307" i="1"/>
  <c r="AM167" i="1"/>
  <c r="AK167" i="1"/>
  <c r="AM176" i="1"/>
  <c r="AK176" i="1"/>
  <c r="AM141" i="1"/>
  <c r="AK141" i="1"/>
  <c r="AM190" i="1"/>
  <c r="AK190" i="1"/>
  <c r="AM281" i="1"/>
  <c r="AK281" i="1"/>
  <c r="AM233" i="1"/>
  <c r="AK233" i="1"/>
  <c r="AM332" i="1"/>
  <c r="AK332" i="1"/>
  <c r="AM191" i="1"/>
  <c r="AK191" i="1"/>
  <c r="AM44" i="1"/>
  <c r="AK44" i="1"/>
  <c r="AM295" i="1"/>
  <c r="AK295" i="1"/>
  <c r="AM57" i="1"/>
  <c r="AK57" i="1"/>
  <c r="AM374" i="1"/>
  <c r="AK374" i="1"/>
  <c r="AM156" i="1"/>
  <c r="AK156" i="1"/>
  <c r="AM26" i="1"/>
  <c r="AK26" i="1"/>
  <c r="AM113" i="1"/>
  <c r="AK113" i="1"/>
  <c r="AM28" i="1"/>
  <c r="AK28" i="1"/>
  <c r="AM286" i="1"/>
  <c r="AK286" i="1"/>
  <c r="AM77" i="1"/>
  <c r="AK77" i="1"/>
  <c r="AM73" i="1"/>
  <c r="AK73" i="1"/>
  <c r="AM33" i="1"/>
  <c r="AK33" i="1"/>
  <c r="AM96" i="1"/>
  <c r="AK96" i="1"/>
  <c r="AM327" i="1"/>
  <c r="AK327" i="1"/>
  <c r="AM279" i="1"/>
  <c r="AK279" i="1"/>
  <c r="AM351" i="1"/>
  <c r="AK351" i="1"/>
  <c r="AM198" i="1"/>
  <c r="AK198" i="1"/>
  <c r="AM165" i="1"/>
  <c r="AK165" i="1"/>
  <c r="AM234" i="1"/>
  <c r="AK234" i="1"/>
  <c r="AM303" i="1"/>
  <c r="AK303" i="1"/>
  <c r="AM144" i="1"/>
  <c r="AK144" i="1"/>
  <c r="AM138" i="1"/>
  <c r="AK138" i="1"/>
  <c r="AM379" i="1"/>
  <c r="AK379" i="1"/>
  <c r="AM338" i="1"/>
  <c r="AK338" i="1"/>
  <c r="AM383" i="1"/>
  <c r="AK383" i="1"/>
  <c r="AM19" i="1"/>
  <c r="AK19" i="1"/>
  <c r="AM137" i="1"/>
  <c r="AK137" i="1"/>
  <c r="AM387" i="1"/>
  <c r="AK387" i="1"/>
  <c r="AM344" i="1"/>
  <c r="AK344" i="1"/>
  <c r="AM20" i="1"/>
  <c r="AK20" i="1"/>
  <c r="AM255" i="1"/>
  <c r="AK255" i="1"/>
  <c r="AM319" i="1"/>
  <c r="AK319" i="1"/>
  <c r="AM371" i="1"/>
  <c r="AK371" i="1"/>
  <c r="AM203" i="1"/>
  <c r="AK203" i="1"/>
  <c r="AM50" i="1"/>
  <c r="AK50" i="1"/>
  <c r="AM49" i="1"/>
  <c r="AK49" i="1"/>
  <c r="AM9" i="1"/>
  <c r="N277" i="170" s="1"/>
  <c r="W270" i="170"/>
  <c r="V270" i="170"/>
  <c r="V174" i="170"/>
  <c r="W174" i="170"/>
  <c r="V175" i="170"/>
  <c r="W175" i="170"/>
  <c r="U175" i="170"/>
  <c r="T175" i="170"/>
  <c r="N375" i="170"/>
  <c r="P175" i="170"/>
  <c r="AN11" i="1" s="1"/>
  <c r="AM10" i="1"/>
  <c r="N193" i="170" s="1"/>
  <c r="AK14" i="1"/>
  <c r="AM7" i="1"/>
  <c r="AK7" i="1"/>
  <c r="AA7" i="1" s="1"/>
  <c r="AP398" i="1"/>
  <c r="AQ398" i="1" s="1"/>
  <c r="AS398" i="1" s="1"/>
  <c r="AM16" i="1"/>
  <c r="AK17" i="1"/>
  <c r="AM8" i="1"/>
  <c r="N270" i="170" s="1"/>
  <c r="AK16" i="1"/>
  <c r="AK6" i="1"/>
  <c r="AM6" i="1"/>
  <c r="N174" i="170" s="1"/>
  <c r="AK15" i="1"/>
  <c r="AM15" i="1"/>
  <c r="AM18" i="1"/>
  <c r="AK18" i="1"/>
  <c r="N57" i="71"/>
  <c r="M57" i="71"/>
  <c r="AL9" i="1"/>
  <c r="AJ9" i="1"/>
  <c r="Z9" i="1" s="1"/>
  <c r="M28" i="71"/>
  <c r="O28" i="71" s="1"/>
  <c r="P28" i="71" s="1"/>
  <c r="AJ12" i="1"/>
  <c r="M60" i="71"/>
  <c r="O60" i="71" s="1"/>
  <c r="P60" i="71" s="1"/>
  <c r="AL12" i="1"/>
  <c r="M56" i="71"/>
  <c r="O56" i="71" s="1"/>
  <c r="P56" i="71" s="1"/>
  <c r="AL7" i="1"/>
  <c r="AJ7" i="1"/>
  <c r="Z7" i="1" s="1"/>
  <c r="AJ6" i="1"/>
  <c r="AL16" i="1"/>
  <c r="AJ16" i="1"/>
  <c r="AL17" i="1"/>
  <c r="M55" i="71"/>
  <c r="AJ17" i="1"/>
  <c r="N55" i="71"/>
  <c r="AL10" i="1"/>
  <c r="AJ10" i="1"/>
  <c r="M19" i="71" s="1"/>
  <c r="AA11" i="1"/>
  <c r="AA8" i="1"/>
  <c r="Z11" i="1"/>
  <c r="Z14" i="1"/>
  <c r="Z8" i="1"/>
  <c r="AA12" i="1"/>
  <c r="N35" i="71"/>
  <c r="N26" i="71"/>
  <c r="N24" i="71"/>
  <c r="N38" i="71"/>
  <c r="N25" i="71"/>
  <c r="N27" i="71"/>
  <c r="N19" i="71"/>
  <c r="AA10" i="1"/>
  <c r="N8" i="71"/>
  <c r="N23" i="71"/>
  <c r="N41" i="71"/>
  <c r="M51" i="71"/>
  <c r="M17" i="71"/>
  <c r="M38" i="71"/>
  <c r="M36" i="71"/>
  <c r="Z18" i="1"/>
  <c r="M44" i="71"/>
  <c r="Z15" i="1"/>
  <c r="N58" i="71"/>
  <c r="N45" i="71"/>
  <c r="M15" i="71"/>
  <c r="N49" i="71"/>
  <c r="N54" i="71"/>
  <c r="M25" i="71"/>
  <c r="M45" i="71"/>
  <c r="N43" i="71"/>
  <c r="M47" i="71"/>
  <c r="M23" i="71"/>
  <c r="N47" i="71"/>
  <c r="M12" i="71"/>
  <c r="M18" i="71"/>
  <c r="M7" i="71"/>
  <c r="M27" i="71"/>
  <c r="M24" i="71"/>
  <c r="N39" i="71"/>
  <c r="M35" i="71"/>
  <c r="M29" i="71"/>
  <c r="M6" i="71"/>
  <c r="M40" i="71"/>
  <c r="N53" i="71"/>
  <c r="M58" i="71"/>
  <c r="N36" i="71"/>
  <c r="M52" i="71"/>
  <c r="N6" i="71"/>
  <c r="M39" i="71"/>
  <c r="N52" i="71"/>
  <c r="M26" i="71"/>
  <c r="N18" i="71"/>
  <c r="N29" i="71"/>
  <c r="N12" i="71"/>
  <c r="N51" i="71"/>
  <c r="AJ13" i="1"/>
  <c r="AL13" i="1"/>
  <c r="AK13" i="1"/>
  <c r="AM13" i="1"/>
  <c r="X34" i="170" l="1"/>
  <c r="X87" i="170"/>
  <c r="X89" i="170"/>
  <c r="X85" i="170"/>
  <c r="V105" i="170"/>
  <c r="V144" i="170"/>
  <c r="V146" i="170"/>
  <c r="S89" i="170"/>
  <c r="AO244" i="1" s="1"/>
  <c r="X155" i="170"/>
  <c r="P392" i="170"/>
  <c r="AN241" i="1" s="1"/>
  <c r="T277" i="170"/>
  <c r="U382" i="170"/>
  <c r="R382" i="170" s="1"/>
  <c r="P151" i="170"/>
  <c r="AN213" i="1" s="1"/>
  <c r="P387" i="170"/>
  <c r="AN268" i="1" s="1"/>
  <c r="U67" i="170"/>
  <c r="R67" i="170" s="1"/>
  <c r="U45" i="170"/>
  <c r="R45" i="170" s="1"/>
  <c r="T161" i="170"/>
  <c r="Q161" i="170" s="1"/>
  <c r="U240" i="170"/>
  <c r="R240" i="170" s="1"/>
  <c r="T91" i="170"/>
  <c r="Q91" i="170" s="1"/>
  <c r="P61" i="170"/>
  <c r="AN118" i="1" s="1"/>
  <c r="U199" i="170"/>
  <c r="R199" i="170" s="1"/>
  <c r="U206" i="170"/>
  <c r="T397" i="170"/>
  <c r="Q397" i="170" s="1"/>
  <c r="U327" i="170"/>
  <c r="R327" i="170" s="1"/>
  <c r="P152" i="170"/>
  <c r="AN314" i="1" s="1"/>
  <c r="T62" i="170"/>
  <c r="Q62" i="170" s="1"/>
  <c r="P39" i="170"/>
  <c r="AN40" i="1" s="1"/>
  <c r="P44" i="170"/>
  <c r="AN88" i="1" s="1"/>
  <c r="U384" i="170"/>
  <c r="R384" i="170" s="1"/>
  <c r="U390" i="170"/>
  <c r="R390" i="170" s="1"/>
  <c r="U202" i="170"/>
  <c r="R202" i="170" s="1"/>
  <c r="T35" i="170"/>
  <c r="Q35" i="170" s="1"/>
  <c r="U243" i="170"/>
  <c r="R243" i="170" s="1"/>
  <c r="T43" i="170"/>
  <c r="Q43" i="170" s="1"/>
  <c r="P389" i="170"/>
  <c r="AN67" i="1" s="1"/>
  <c r="P36" i="170"/>
  <c r="AN31" i="1" s="1"/>
  <c r="U393" i="170"/>
  <c r="P66" i="170"/>
  <c r="AN116" i="1" s="1"/>
  <c r="U41" i="170"/>
  <c r="R41" i="170" s="1"/>
  <c r="T380" i="170"/>
  <c r="Q380" i="170" s="1"/>
  <c r="T149" i="170"/>
  <c r="Q149" i="170" s="1"/>
  <c r="T46" i="170"/>
  <c r="Q46" i="170" s="1"/>
  <c r="U239" i="170"/>
  <c r="R239" i="170" s="1"/>
  <c r="U234" i="170"/>
  <c r="R234" i="170" s="1"/>
  <c r="P238" i="170"/>
  <c r="AN270" i="1" s="1"/>
  <c r="P27" i="170"/>
  <c r="AN330" i="1" s="1"/>
  <c r="P60" i="170"/>
  <c r="AN43" i="1" s="1"/>
  <c r="P376" i="170"/>
  <c r="AN114" i="1" s="1"/>
  <c r="T132" i="170"/>
  <c r="Q132" i="170" s="1"/>
  <c r="T163" i="170"/>
  <c r="Q163" i="170" s="1"/>
  <c r="U5" i="170"/>
  <c r="R5" i="170" s="1"/>
  <c r="U64" i="170"/>
  <c r="R64" i="170" s="1"/>
  <c r="P42" i="170"/>
  <c r="AN211" i="1" s="1"/>
  <c r="P92" i="170"/>
  <c r="AN131" i="1" s="1"/>
  <c r="U235" i="170"/>
  <c r="R235" i="170" s="1"/>
  <c r="T376" i="170"/>
  <c r="Q376" i="170" s="1"/>
  <c r="U60" i="170"/>
  <c r="R60" i="170" s="1"/>
  <c r="R330" i="170"/>
  <c r="S83" i="170"/>
  <c r="AO254" i="1" s="1"/>
  <c r="U376" i="170"/>
  <c r="R376" i="170" s="1"/>
  <c r="U61" i="170"/>
  <c r="R61" i="170" s="1"/>
  <c r="T206" i="170"/>
  <c r="P199" i="170"/>
  <c r="AN123" i="1" s="1"/>
  <c r="P397" i="170"/>
  <c r="AN70" i="1" s="1"/>
  <c r="T61" i="170"/>
  <c r="Q61" i="170" s="1"/>
  <c r="Q89" i="170"/>
  <c r="P206" i="170"/>
  <c r="AN159" i="1" s="1"/>
  <c r="T199" i="170"/>
  <c r="U397" i="170"/>
  <c r="R397" i="170" s="1"/>
  <c r="S155" i="170"/>
  <c r="AO147" i="1" s="1"/>
  <c r="S233" i="170"/>
  <c r="AO187" i="1" s="1"/>
  <c r="X69" i="170"/>
  <c r="X233" i="170"/>
  <c r="P239" i="170"/>
  <c r="AN51" i="1" s="1"/>
  <c r="U149" i="170"/>
  <c r="R149" i="170" s="1"/>
  <c r="T234" i="170"/>
  <c r="S234" i="170" s="1"/>
  <c r="AO352" i="1" s="1"/>
  <c r="P380" i="170"/>
  <c r="AN126" i="1" s="1"/>
  <c r="P46" i="170"/>
  <c r="AN111" i="1" s="1"/>
  <c r="U46" i="170"/>
  <c r="R46" i="170" s="1"/>
  <c r="AA16" i="1"/>
  <c r="AA371" i="1"/>
  <c r="AA344" i="1"/>
  <c r="AA383" i="1"/>
  <c r="AA144" i="1"/>
  <c r="AA198" i="1"/>
  <c r="AA96" i="1"/>
  <c r="AA286" i="1"/>
  <c r="AA156" i="1"/>
  <c r="AA44" i="1"/>
  <c r="AA281" i="1"/>
  <c r="AA167" i="1"/>
  <c r="AA287" i="1"/>
  <c r="AA78" i="1"/>
  <c r="AA346" i="1"/>
  <c r="AA370" i="1"/>
  <c r="AA283" i="1"/>
  <c r="AA199" i="1"/>
  <c r="AA145" i="1"/>
  <c r="AA81" i="1"/>
  <c r="AA326" i="1"/>
  <c r="AA313" i="1"/>
  <c r="AA337" i="1"/>
  <c r="AA336" i="1"/>
  <c r="AA240" i="1"/>
  <c r="AA276" i="1"/>
  <c r="AA224" i="1"/>
  <c r="AA158" i="1"/>
  <c r="AA257" i="1"/>
  <c r="AA318" i="1"/>
  <c r="AA377" i="1"/>
  <c r="AA243" i="1"/>
  <c r="AA304" i="1"/>
  <c r="AA76" i="1"/>
  <c r="AA207" i="1"/>
  <c r="AA164" i="1"/>
  <c r="AA56" i="1"/>
  <c r="AA382" i="1"/>
  <c r="AA265" i="1"/>
  <c r="AA173" i="1"/>
  <c r="AA83" i="1"/>
  <c r="AA110" i="1"/>
  <c r="AA252" i="1"/>
  <c r="AA320" i="1"/>
  <c r="AA174" i="1"/>
  <c r="AA340" i="1"/>
  <c r="AA196" i="1"/>
  <c r="AA362" i="1"/>
  <c r="AA296" i="1"/>
  <c r="AA372" i="1"/>
  <c r="AA366" i="1"/>
  <c r="AA308" i="1"/>
  <c r="AA157" i="1"/>
  <c r="AA220" i="1"/>
  <c r="P41" i="170"/>
  <c r="AN109" i="1" s="1"/>
  <c r="AA18" i="1"/>
  <c r="AA14" i="1"/>
  <c r="X81" i="170"/>
  <c r="AA49" i="1"/>
  <c r="AA319" i="1"/>
  <c r="AA387" i="1"/>
  <c r="AA338" i="1"/>
  <c r="AA303" i="1"/>
  <c r="AA351" i="1"/>
  <c r="AA33" i="1"/>
  <c r="AA28" i="1"/>
  <c r="AA374" i="1"/>
  <c r="AA191" i="1"/>
  <c r="AA190" i="1"/>
  <c r="AA307" i="1"/>
  <c r="AA347" i="1"/>
  <c r="AA100" i="1"/>
  <c r="AA204" i="1"/>
  <c r="AA130" i="1"/>
  <c r="AA193" i="1"/>
  <c r="AA262" i="1"/>
  <c r="AA169" i="1"/>
  <c r="AA312" i="1"/>
  <c r="AA247" i="1"/>
  <c r="AA301" i="1"/>
  <c r="AA333" i="1"/>
  <c r="AA264" i="1"/>
  <c r="AA195" i="1"/>
  <c r="AA322" i="1"/>
  <c r="AA115" i="1"/>
  <c r="AA71" i="1"/>
  <c r="AA35" i="1"/>
  <c r="AA324" i="1"/>
  <c r="AA341" i="1"/>
  <c r="AA139" i="1"/>
  <c r="AA305" i="1"/>
  <c r="AA168" i="1"/>
  <c r="AA216" i="1"/>
  <c r="AA151" i="1"/>
  <c r="AA294" i="1"/>
  <c r="AA150" i="1"/>
  <c r="AA380" i="1"/>
  <c r="AA171" i="1"/>
  <c r="AA82" i="1"/>
  <c r="AA37" i="1"/>
  <c r="AA378" i="1"/>
  <c r="AA331" i="1"/>
  <c r="AA342" i="1"/>
  <c r="AA194" i="1"/>
  <c r="AA30" i="1"/>
  <c r="AA298" i="1"/>
  <c r="AA328" i="1"/>
  <c r="AA129" i="1"/>
  <c r="AA343" i="1"/>
  <c r="AA306" i="1"/>
  <c r="AA72" i="1"/>
  <c r="AA45" i="1"/>
  <c r="T239" i="170"/>
  <c r="Q239" i="170" s="1"/>
  <c r="P234" i="170"/>
  <c r="AN352" i="1" s="1"/>
  <c r="P149" i="170"/>
  <c r="AN274" i="1" s="1"/>
  <c r="Z12" i="1"/>
  <c r="AA50" i="1"/>
  <c r="AA255" i="1"/>
  <c r="AA137" i="1"/>
  <c r="AA379" i="1"/>
  <c r="AA234" i="1"/>
  <c r="AA279" i="1"/>
  <c r="AA73" i="1"/>
  <c r="AA113" i="1"/>
  <c r="AA57" i="1"/>
  <c r="AA332" i="1"/>
  <c r="AA141" i="1"/>
  <c r="AA238" i="1"/>
  <c r="AA160" i="1"/>
  <c r="AA101" i="1"/>
  <c r="AA127" i="1"/>
  <c r="AA329" i="1"/>
  <c r="AA38" i="1"/>
  <c r="AA232" i="1"/>
  <c r="AA302" i="1"/>
  <c r="AA208" i="1"/>
  <c r="AA215" i="1"/>
  <c r="AA205" i="1"/>
  <c r="AA310" i="1"/>
  <c r="AA282" i="1"/>
  <c r="AA172" i="1"/>
  <c r="AA163" i="1"/>
  <c r="AA92" i="1"/>
  <c r="AA132" i="1"/>
  <c r="AA259" i="1"/>
  <c r="AA48" i="1"/>
  <c r="AA334" i="1"/>
  <c r="AA201" i="1"/>
  <c r="AA309" i="1"/>
  <c r="AA348" i="1"/>
  <c r="AA317" i="1"/>
  <c r="AA375" i="1"/>
  <c r="AA188" i="1"/>
  <c r="AA339" i="1"/>
  <c r="AA166" i="1"/>
  <c r="AA245" i="1"/>
  <c r="AA221" i="1"/>
  <c r="AA217" i="1"/>
  <c r="AA258" i="1"/>
  <c r="AA365" i="1"/>
  <c r="AA231" i="1"/>
  <c r="AA161" i="1"/>
  <c r="AA94" i="1"/>
  <c r="AA386" i="1"/>
  <c r="AA355" i="1"/>
  <c r="AA189" i="1"/>
  <c r="AA230" i="1"/>
  <c r="AA54" i="1"/>
  <c r="AA250" i="1"/>
  <c r="S81" i="170"/>
  <c r="AO316" i="1" s="1"/>
  <c r="Z17" i="1"/>
  <c r="AA15" i="1"/>
  <c r="AA203" i="1"/>
  <c r="AA20" i="1"/>
  <c r="AA19" i="1"/>
  <c r="AA138" i="1"/>
  <c r="AA165" i="1"/>
  <c r="AA327" i="1"/>
  <c r="AA77" i="1"/>
  <c r="AA26" i="1"/>
  <c r="AA295" i="1"/>
  <c r="AA233" i="1"/>
  <c r="AA176" i="1"/>
  <c r="AA178" i="1"/>
  <c r="AA104" i="1"/>
  <c r="AA345" i="1"/>
  <c r="AA180" i="1"/>
  <c r="AA300" i="1"/>
  <c r="AA136" i="1"/>
  <c r="AA177" i="1"/>
  <c r="AA55" i="1"/>
  <c r="AA97" i="1"/>
  <c r="AA29" i="1"/>
  <c r="AA175" i="1"/>
  <c r="AA359" i="1"/>
  <c r="AA86" i="1"/>
  <c r="AA242" i="1"/>
  <c r="AA376" i="1"/>
  <c r="AA226" i="1"/>
  <c r="AA146" i="1"/>
  <c r="AA87" i="1"/>
  <c r="AA285" i="1"/>
  <c r="AA134" i="1"/>
  <c r="AA335" i="1"/>
  <c r="AA290" i="1"/>
  <c r="AA93" i="1"/>
  <c r="AA260" i="1"/>
  <c r="AA256" i="1"/>
  <c r="AA349" i="1"/>
  <c r="AA140" i="1"/>
  <c r="AA321" i="1"/>
  <c r="AA360" i="1"/>
  <c r="AA218" i="1"/>
  <c r="AA22" i="1"/>
  <c r="AA128" i="1"/>
  <c r="AA284" i="1"/>
  <c r="AA358" i="1"/>
  <c r="AA235" i="1"/>
  <c r="AA356" i="1"/>
  <c r="AA353" i="1"/>
  <c r="AA36" i="1"/>
  <c r="AA369" i="1"/>
  <c r="AA197" i="1"/>
  <c r="AA85" i="1"/>
  <c r="AA325" i="1"/>
  <c r="U380" i="170"/>
  <c r="R380" i="170" s="1"/>
  <c r="U392" i="170"/>
  <c r="R392" i="170" s="1"/>
  <c r="U66" i="170"/>
  <c r="R66" i="170" s="1"/>
  <c r="X93" i="170"/>
  <c r="T66" i="170"/>
  <c r="Q66" i="170" s="1"/>
  <c r="S86" i="170"/>
  <c r="AO192" i="1" s="1"/>
  <c r="S93" i="170"/>
  <c r="AO292" i="1" s="1"/>
  <c r="U35" i="170"/>
  <c r="R35" i="170" s="1"/>
  <c r="T392" i="170"/>
  <c r="P35" i="170"/>
  <c r="AN212" i="1" s="1"/>
  <c r="P91" i="170"/>
  <c r="AN297" i="1" s="1"/>
  <c r="X329" i="170"/>
  <c r="X86" i="170"/>
  <c r="S329" i="170"/>
  <c r="AO350" i="1" s="1"/>
  <c r="U91" i="170"/>
  <c r="R91" i="170" s="1"/>
  <c r="AA6" i="1"/>
  <c r="AK4" i="1"/>
  <c r="S330" i="170"/>
  <c r="AO39" i="1" s="1"/>
  <c r="W146" i="170"/>
  <c r="U238" i="170"/>
  <c r="R238" i="170" s="1"/>
  <c r="X365" i="170"/>
  <c r="S365" i="170"/>
  <c r="AO66" i="1" s="1"/>
  <c r="X83" i="170"/>
  <c r="T235" i="170"/>
  <c r="P235" i="170"/>
  <c r="AN289" i="1" s="1"/>
  <c r="T202" i="170"/>
  <c r="P202" i="170"/>
  <c r="AN119" i="1" s="1"/>
  <c r="P64" i="170"/>
  <c r="AN223" i="1" s="1"/>
  <c r="T238" i="170"/>
  <c r="U27" i="170"/>
  <c r="T382" i="170"/>
  <c r="T60" i="170"/>
  <c r="X382" i="170"/>
  <c r="T41" i="170"/>
  <c r="T27" i="170"/>
  <c r="Q27" i="170" s="1"/>
  <c r="P384" i="170"/>
  <c r="AN122" i="1" s="1"/>
  <c r="X384" i="170"/>
  <c r="U44" i="170"/>
  <c r="R44" i="170" s="1"/>
  <c r="T384" i="170"/>
  <c r="S384" i="170" s="1"/>
  <c r="AO122" i="1" s="1"/>
  <c r="T44" i="170"/>
  <c r="Q44" i="170" s="1"/>
  <c r="T42" i="170"/>
  <c r="Q42" i="170" s="1"/>
  <c r="U163" i="170"/>
  <c r="R163" i="170" s="1"/>
  <c r="T64" i="170"/>
  <c r="S331" i="170"/>
  <c r="AO266" i="1" s="1"/>
  <c r="U151" i="170"/>
  <c r="R151" i="170" s="1"/>
  <c r="S69" i="170"/>
  <c r="AO293" i="1" s="1"/>
  <c r="U42" i="170"/>
  <c r="R42" i="170" s="1"/>
  <c r="P163" i="170"/>
  <c r="AN206" i="1" s="1"/>
  <c r="X64" i="170"/>
  <c r="X376" i="170"/>
  <c r="X331" i="170"/>
  <c r="R393" i="170"/>
  <c r="X393" i="170"/>
  <c r="P382" i="170"/>
  <c r="AN62" i="1" s="1"/>
  <c r="W144" i="170"/>
  <c r="U43" i="170"/>
  <c r="P243" i="170"/>
  <c r="AN46" i="1" s="1"/>
  <c r="P43" i="170"/>
  <c r="AN99" i="1" s="1"/>
  <c r="T243" i="170"/>
  <c r="T240" i="170"/>
  <c r="P240" i="170"/>
  <c r="AN143" i="1" s="1"/>
  <c r="P45" i="170"/>
  <c r="AN246" i="1" s="1"/>
  <c r="T67" i="170"/>
  <c r="Q87" i="170"/>
  <c r="S87" i="170"/>
  <c r="AO228" i="1" s="1"/>
  <c r="P161" i="170"/>
  <c r="AN277" i="1" s="1"/>
  <c r="N212" i="170"/>
  <c r="T151" i="170"/>
  <c r="Q151" i="170" s="1"/>
  <c r="Q206" i="170"/>
  <c r="T327" i="170"/>
  <c r="S85" i="170"/>
  <c r="AO271" i="1" s="1"/>
  <c r="Q85" i="170"/>
  <c r="T45" i="170"/>
  <c r="U161" i="170"/>
  <c r="P67" i="170"/>
  <c r="AN34" i="1" s="1"/>
  <c r="X84" i="170"/>
  <c r="S84" i="170"/>
  <c r="AO98" i="1" s="1"/>
  <c r="T388" i="170"/>
  <c r="U388" i="170"/>
  <c r="P388" i="170"/>
  <c r="AN75" i="1" s="1"/>
  <c r="T372" i="170"/>
  <c r="U372" i="170"/>
  <c r="P372" i="170"/>
  <c r="AN32" i="1" s="1"/>
  <c r="P328" i="170"/>
  <c r="AN23" i="1" s="1"/>
  <c r="U328" i="170"/>
  <c r="T328" i="170"/>
  <c r="P204" i="170"/>
  <c r="AN323" i="1" s="1"/>
  <c r="U204" i="170"/>
  <c r="T204" i="170"/>
  <c r="T391" i="170"/>
  <c r="U391" i="170"/>
  <c r="P391" i="170"/>
  <c r="AN236" i="1" s="1"/>
  <c r="T373" i="170"/>
  <c r="P373" i="170"/>
  <c r="AN59" i="1" s="1"/>
  <c r="U90" i="170"/>
  <c r="T90" i="170"/>
  <c r="P90" i="170"/>
  <c r="AN311" i="1" s="1"/>
  <c r="U164" i="170"/>
  <c r="P164" i="170"/>
  <c r="AN263" i="1" s="1"/>
  <c r="T164" i="170"/>
  <c r="P53" i="170"/>
  <c r="AN95" i="1" s="1"/>
  <c r="U53" i="170"/>
  <c r="T53" i="170"/>
  <c r="U49" i="170"/>
  <c r="T49" i="170"/>
  <c r="P49" i="170"/>
  <c r="AN210" i="1" s="1"/>
  <c r="T209" i="170"/>
  <c r="U209" i="170"/>
  <c r="P209" i="170"/>
  <c r="AN202" i="1" s="1"/>
  <c r="U58" i="170"/>
  <c r="T58" i="170"/>
  <c r="P58" i="170"/>
  <c r="AN41" i="1" s="1"/>
  <c r="N23" i="170"/>
  <c r="N316" i="170"/>
  <c r="N257" i="170"/>
  <c r="N211" i="170"/>
  <c r="N111" i="170"/>
  <c r="N135" i="170"/>
  <c r="N352" i="170"/>
  <c r="N176" i="170"/>
  <c r="N299" i="170"/>
  <c r="N274" i="170"/>
  <c r="N219" i="170"/>
  <c r="U219" i="170" s="1"/>
  <c r="R219" i="170" s="1"/>
  <c r="N98" i="170"/>
  <c r="N169" i="170"/>
  <c r="N350" i="170"/>
  <c r="N196" i="170"/>
  <c r="N265" i="170"/>
  <c r="N73" i="170"/>
  <c r="N102" i="170"/>
  <c r="N129" i="170"/>
  <c r="N360" i="170"/>
  <c r="N14" i="170"/>
  <c r="N190" i="170"/>
  <c r="N285" i="170"/>
  <c r="N99" i="170"/>
  <c r="N134" i="170"/>
  <c r="N340" i="170"/>
  <c r="N349" i="170"/>
  <c r="N325" i="170"/>
  <c r="N294" i="170"/>
  <c r="N301" i="170"/>
  <c r="N222" i="170"/>
  <c r="T222" i="170" s="1"/>
  <c r="N95" i="170"/>
  <c r="N137" i="170"/>
  <c r="N341" i="170"/>
  <c r="N197" i="170"/>
  <c r="N255" i="170"/>
  <c r="N80" i="170"/>
  <c r="N97" i="170"/>
  <c r="N307" i="170"/>
  <c r="N357" i="170"/>
  <c r="N20" i="170"/>
  <c r="N317" i="170"/>
  <c r="N300" i="170"/>
  <c r="N229" i="170"/>
  <c r="N127" i="170"/>
  <c r="N343" i="170"/>
  <c r="N184" i="170"/>
  <c r="N290" i="170"/>
  <c r="N74" i="170"/>
  <c r="N110" i="170"/>
  <c r="N310" i="170"/>
  <c r="N351" i="170"/>
  <c r="T152" i="170"/>
  <c r="T36" i="170"/>
  <c r="T147" i="170"/>
  <c r="U147" i="170"/>
  <c r="P147" i="170"/>
  <c r="AN214" i="1" s="1"/>
  <c r="P246" i="170"/>
  <c r="AN315" i="1" s="1"/>
  <c r="T246" i="170"/>
  <c r="U246" i="170"/>
  <c r="Q82" i="170"/>
  <c r="S82" i="170"/>
  <c r="AO278" i="1" s="1"/>
  <c r="R88" i="170"/>
  <c r="X88" i="170"/>
  <c r="R32" i="170"/>
  <c r="X32" i="170"/>
  <c r="T387" i="170"/>
  <c r="U387" i="170"/>
  <c r="T208" i="170"/>
  <c r="P208" i="170"/>
  <c r="AN52" i="1" s="1"/>
  <c r="U208" i="170"/>
  <c r="U54" i="170"/>
  <c r="P54" i="170"/>
  <c r="AN112" i="1" s="1"/>
  <c r="T54" i="170"/>
  <c r="U205" i="170"/>
  <c r="P205" i="170"/>
  <c r="AN103" i="1" s="1"/>
  <c r="T205" i="170"/>
  <c r="T383" i="170"/>
  <c r="P383" i="170"/>
  <c r="AN53" i="1" s="1"/>
  <c r="U242" i="170"/>
  <c r="T242" i="170"/>
  <c r="P242" i="170"/>
  <c r="AN364" i="1" s="1"/>
  <c r="U245" i="170"/>
  <c r="P245" i="170"/>
  <c r="AN84" i="1" s="1"/>
  <c r="T245" i="170"/>
  <c r="S32" i="170"/>
  <c r="AO367" i="1" s="1"/>
  <c r="Q32" i="170"/>
  <c r="U158" i="170"/>
  <c r="T158" i="170"/>
  <c r="P158" i="170"/>
  <c r="AN27" i="1" s="1"/>
  <c r="U56" i="170"/>
  <c r="P56" i="170"/>
  <c r="AN249" i="1" s="1"/>
  <c r="T56" i="170"/>
  <c r="T160" i="170"/>
  <c r="P160" i="170"/>
  <c r="AN170" i="1" s="1"/>
  <c r="U160" i="170"/>
  <c r="U162" i="170"/>
  <c r="P162" i="170"/>
  <c r="AN368" i="1" s="1"/>
  <c r="T162" i="170"/>
  <c r="N105" i="170"/>
  <c r="O138" i="170"/>
  <c r="R82" i="170"/>
  <c r="X82" i="170"/>
  <c r="U394" i="170"/>
  <c r="P394" i="170"/>
  <c r="AN237" i="1" s="1"/>
  <c r="T394" i="170"/>
  <c r="U63" i="170"/>
  <c r="T63" i="170"/>
  <c r="P63" i="170"/>
  <c r="AN42" i="1" s="1"/>
  <c r="T371" i="170"/>
  <c r="P371" i="170"/>
  <c r="AN58" i="1" s="1"/>
  <c r="U371" i="170"/>
  <c r="W105" i="170"/>
  <c r="N188" i="170"/>
  <c r="N266" i="170"/>
  <c r="N297" i="170"/>
  <c r="N217" i="170"/>
  <c r="N96" i="170"/>
  <c r="N10" i="170"/>
  <c r="N338" i="170"/>
  <c r="N178" i="170"/>
  <c r="N262" i="170"/>
  <c r="N258" i="170"/>
  <c r="N101" i="170"/>
  <c r="N120" i="170"/>
  <c r="N358" i="170"/>
  <c r="N17" i="170"/>
  <c r="N183" i="170"/>
  <c r="N254" i="170"/>
  <c r="N221" i="170"/>
  <c r="N106" i="170"/>
  <c r="N309" i="170"/>
  <c r="N363" i="170"/>
  <c r="N322" i="170"/>
  <c r="N293" i="170"/>
  <c r="N276" i="170"/>
  <c r="N228" i="170"/>
  <c r="N126" i="170"/>
  <c r="N170" i="170"/>
  <c r="N362" i="170"/>
  <c r="N171" i="170"/>
  <c r="N195" i="170"/>
  <c r="N267" i="170"/>
  <c r="N275" i="170"/>
  <c r="N213" i="170"/>
  <c r="N100" i="170"/>
  <c r="N334" i="170"/>
  <c r="N15" i="170"/>
  <c r="N318" i="170"/>
  <c r="N296" i="170"/>
  <c r="N216" i="170"/>
  <c r="N114" i="170"/>
  <c r="N141" i="170"/>
  <c r="N339" i="170"/>
  <c r="N323" i="170"/>
  <c r="N288" i="170"/>
  <c r="N287" i="170"/>
  <c r="N225" i="170"/>
  <c r="N122" i="170"/>
  <c r="N22" i="170"/>
  <c r="N321" i="170"/>
  <c r="N289" i="170"/>
  <c r="N231" i="170"/>
  <c r="N109" i="170"/>
  <c r="N139" i="170"/>
  <c r="N335" i="170"/>
  <c r="U36" i="170"/>
  <c r="U373" i="170"/>
  <c r="T200" i="170"/>
  <c r="U200" i="170"/>
  <c r="P200" i="170"/>
  <c r="AN61" i="1" s="1"/>
  <c r="P241" i="170"/>
  <c r="AN135" i="1" s="1"/>
  <c r="U241" i="170"/>
  <c r="T241" i="170"/>
  <c r="P153" i="170"/>
  <c r="AN275" i="1" s="1"/>
  <c r="T153" i="170"/>
  <c r="U153" i="170"/>
  <c r="Q88" i="170"/>
  <c r="S88" i="170"/>
  <c r="AO133" i="1" s="1"/>
  <c r="U62" i="170"/>
  <c r="P62" i="170"/>
  <c r="AN291" i="1" s="1"/>
  <c r="T39" i="170"/>
  <c r="U39" i="170"/>
  <c r="T396" i="170"/>
  <c r="U396" i="170"/>
  <c r="P396" i="170"/>
  <c r="AN117" i="1" s="1"/>
  <c r="S34" i="170"/>
  <c r="AO373" i="1" s="1"/>
  <c r="Q34" i="170"/>
  <c r="T390" i="170"/>
  <c r="P390" i="170"/>
  <c r="AN68" i="1" s="1"/>
  <c r="P327" i="170"/>
  <c r="AN24" i="1" s="1"/>
  <c r="N251" i="170"/>
  <c r="T51" i="170"/>
  <c r="U51" i="170"/>
  <c r="P51" i="170"/>
  <c r="AN248" i="1" s="1"/>
  <c r="U65" i="170"/>
  <c r="T65" i="170"/>
  <c r="P65" i="170"/>
  <c r="AN354" i="1" s="1"/>
  <c r="U25" i="170"/>
  <c r="T25" i="170"/>
  <c r="P25" i="170"/>
  <c r="AN182" i="1" s="1"/>
  <c r="U132" i="170"/>
  <c r="P132" i="170"/>
  <c r="AN80" i="1" s="1"/>
  <c r="P207" i="170"/>
  <c r="AN124" i="1" s="1"/>
  <c r="U207" i="170"/>
  <c r="T207" i="170"/>
  <c r="P378" i="170"/>
  <c r="AN63" i="1" s="1"/>
  <c r="U378" i="170"/>
  <c r="T378" i="170"/>
  <c r="U57" i="170"/>
  <c r="T57" i="170"/>
  <c r="P57" i="170"/>
  <c r="AN385" i="1" s="1"/>
  <c r="U395" i="170"/>
  <c r="T395" i="170"/>
  <c r="P395" i="170"/>
  <c r="AN64" i="1" s="1"/>
  <c r="U157" i="170"/>
  <c r="T157" i="170"/>
  <c r="P157" i="170"/>
  <c r="AN149" i="1" s="1"/>
  <c r="R332" i="170"/>
  <c r="X332" i="170"/>
  <c r="U165" i="170"/>
  <c r="T165" i="170"/>
  <c r="P165" i="170"/>
  <c r="AN25" i="1" s="1"/>
  <c r="T381" i="170"/>
  <c r="U381" i="170"/>
  <c r="P381" i="170"/>
  <c r="AN69" i="1" s="1"/>
  <c r="T59" i="170"/>
  <c r="P59" i="170"/>
  <c r="AN90" i="1" s="1"/>
  <c r="U59" i="170"/>
  <c r="U385" i="170"/>
  <c r="T385" i="170"/>
  <c r="P385" i="170"/>
  <c r="AN105" i="1" s="1"/>
  <c r="T393" i="170"/>
  <c r="P393" i="170"/>
  <c r="AN239" i="1" s="1"/>
  <c r="T389" i="170"/>
  <c r="U389" i="170"/>
  <c r="P374" i="170"/>
  <c r="AN121" i="1" s="1"/>
  <c r="U374" i="170"/>
  <c r="T374" i="170"/>
  <c r="N138" i="170"/>
  <c r="N191" i="170"/>
  <c r="N278" i="170"/>
  <c r="N281" i="170"/>
  <c r="N103" i="170"/>
  <c r="N128" i="170"/>
  <c r="N356" i="170"/>
  <c r="N24" i="170"/>
  <c r="N180" i="170"/>
  <c r="N298" i="170"/>
  <c r="N76" i="170"/>
  <c r="N119" i="170"/>
  <c r="N312" i="170"/>
  <c r="N348" i="170"/>
  <c r="N19" i="170"/>
  <c r="N320" i="170"/>
  <c r="N291" i="170"/>
  <c r="N218" i="170"/>
  <c r="N125" i="170"/>
  <c r="N140" i="170"/>
  <c r="N347" i="170"/>
  <c r="N185" i="170"/>
  <c r="N268" i="170"/>
  <c r="N78" i="170"/>
  <c r="N123" i="170"/>
  <c r="N311" i="170"/>
  <c r="N344" i="170"/>
  <c r="N166" i="170"/>
  <c r="N361" i="170"/>
  <c r="N186" i="170"/>
  <c r="N273" i="170"/>
  <c r="N79" i="170"/>
  <c r="N118" i="170"/>
  <c r="N308" i="170"/>
  <c r="N355" i="170"/>
  <c r="N324" i="170"/>
  <c r="N259" i="170"/>
  <c r="N260" i="170"/>
  <c r="N223" i="170"/>
  <c r="N94" i="170"/>
  <c r="N143" i="170"/>
  <c r="N336" i="170"/>
  <c r="N187" i="170"/>
  <c r="N263" i="170"/>
  <c r="N279" i="170"/>
  <c r="N214" i="170"/>
  <c r="N115" i="170"/>
  <c r="N326" i="170"/>
  <c r="N261" i="170"/>
  <c r="N280" i="170"/>
  <c r="N220" i="170"/>
  <c r="N116" i="170"/>
  <c r="N11" i="170"/>
  <c r="N345" i="170"/>
  <c r="T52" i="170"/>
  <c r="P52" i="170"/>
  <c r="AN106" i="1" s="1"/>
  <c r="U52" i="170"/>
  <c r="T201" i="170"/>
  <c r="P201" i="170"/>
  <c r="AN79" i="1" s="1"/>
  <c r="U201" i="170"/>
  <c r="T148" i="170"/>
  <c r="P148" i="170"/>
  <c r="AN363" i="1" s="1"/>
  <c r="U148" i="170"/>
  <c r="Q332" i="170"/>
  <c r="S332" i="170"/>
  <c r="AO357" i="1" s="1"/>
  <c r="AP357" i="1" s="1"/>
  <c r="AQ357" i="1" s="1"/>
  <c r="AS357" i="1" s="1"/>
  <c r="U37" i="170"/>
  <c r="T37" i="170"/>
  <c r="P37" i="170"/>
  <c r="AN299" i="1" s="1"/>
  <c r="U152" i="170"/>
  <c r="U383" i="170"/>
  <c r="T38" i="170"/>
  <c r="P38" i="170"/>
  <c r="AN108" i="1" s="1"/>
  <c r="U38" i="170"/>
  <c r="P379" i="170"/>
  <c r="AN65" i="1" s="1"/>
  <c r="U379" i="170"/>
  <c r="T379" i="170"/>
  <c r="T386" i="170"/>
  <c r="U386" i="170"/>
  <c r="P386" i="170"/>
  <c r="AN361" i="1" s="1"/>
  <c r="U131" i="170"/>
  <c r="P131" i="170"/>
  <c r="AN186" i="1" s="1"/>
  <c r="T131" i="170"/>
  <c r="T48" i="170"/>
  <c r="P48" i="170"/>
  <c r="AN209" i="1" s="1"/>
  <c r="U48" i="170"/>
  <c r="T68" i="170"/>
  <c r="U68" i="170"/>
  <c r="P68" i="170"/>
  <c r="AN107" i="1" s="1"/>
  <c r="U236" i="170"/>
  <c r="T236" i="170"/>
  <c r="P236" i="170"/>
  <c r="AN272" i="1" s="1"/>
  <c r="T237" i="170"/>
  <c r="U237" i="170"/>
  <c r="P237" i="170"/>
  <c r="AN142" i="1" s="1"/>
  <c r="P40" i="170"/>
  <c r="AN120" i="1" s="1"/>
  <c r="U40" i="170"/>
  <c r="T40" i="170"/>
  <c r="T203" i="170"/>
  <c r="P203" i="170"/>
  <c r="AN125" i="1" s="1"/>
  <c r="U203" i="170"/>
  <c r="Q333" i="170"/>
  <c r="S333" i="170"/>
  <c r="AO162" i="1" s="1"/>
  <c r="U154" i="170"/>
  <c r="P154" i="170"/>
  <c r="AN288" i="1" s="1"/>
  <c r="T154" i="170"/>
  <c r="P47" i="170"/>
  <c r="AN89" i="1" s="1"/>
  <c r="U47" i="170"/>
  <c r="T47" i="170"/>
  <c r="U26" i="170"/>
  <c r="T26" i="170"/>
  <c r="P26" i="170"/>
  <c r="AN183" i="1" s="1"/>
  <c r="U150" i="170"/>
  <c r="P150" i="170"/>
  <c r="AN200" i="1" s="1"/>
  <c r="T150" i="170"/>
  <c r="R315" i="170"/>
  <c r="X315" i="170"/>
  <c r="N144" i="170"/>
  <c r="N18" i="170"/>
  <c r="N181" i="170"/>
  <c r="N253" i="170"/>
  <c r="N75" i="170"/>
  <c r="N117" i="170"/>
  <c r="N314" i="170"/>
  <c r="N364" i="170"/>
  <c r="N16" i="170"/>
  <c r="N319" i="170"/>
  <c r="N269" i="170"/>
  <c r="N224" i="170"/>
  <c r="N108" i="170"/>
  <c r="N136" i="170"/>
  <c r="N337" i="170"/>
  <c r="N177" i="170"/>
  <c r="N292" i="170"/>
  <c r="N256" i="170"/>
  <c r="N210" i="170"/>
  <c r="N121" i="170"/>
  <c r="N168" i="170"/>
  <c r="N354" i="170"/>
  <c r="N179" i="170"/>
  <c r="N286" i="170"/>
  <c r="N230" i="170"/>
  <c r="N104" i="170"/>
  <c r="N306" i="170"/>
  <c r="N342" i="170"/>
  <c r="N346" i="170"/>
  <c r="N21" i="170"/>
  <c r="N189" i="170"/>
  <c r="N271" i="170"/>
  <c r="N227" i="170"/>
  <c r="N107" i="170"/>
  <c r="N142" i="170"/>
  <c r="N9" i="170"/>
  <c r="N182" i="170"/>
  <c r="N283" i="170"/>
  <c r="N284" i="170"/>
  <c r="N215" i="170"/>
  <c r="N112" i="170"/>
  <c r="N167" i="170"/>
  <c r="N359" i="170"/>
  <c r="N192" i="170"/>
  <c r="N295" i="170"/>
  <c r="N77" i="170"/>
  <c r="N113" i="170"/>
  <c r="N145" i="170"/>
  <c r="N194" i="170"/>
  <c r="N252" i="170"/>
  <c r="N264" i="170"/>
  <c r="N226" i="170"/>
  <c r="N124" i="170"/>
  <c r="N353" i="170"/>
  <c r="N313" i="170"/>
  <c r="T244" i="170"/>
  <c r="P244" i="170"/>
  <c r="AN267" i="1" s="1"/>
  <c r="U244" i="170"/>
  <c r="T50" i="170"/>
  <c r="U50" i="170"/>
  <c r="P50" i="170"/>
  <c r="AN91" i="1" s="1"/>
  <c r="T159" i="170"/>
  <c r="U159" i="170"/>
  <c r="P159" i="170"/>
  <c r="AN148" i="1" s="1"/>
  <c r="R333" i="170"/>
  <c r="X333" i="170"/>
  <c r="T5" i="170"/>
  <c r="P5" i="170"/>
  <c r="AN261" i="1" s="1"/>
  <c r="P55" i="170"/>
  <c r="AN219" i="1" s="1"/>
  <c r="U55" i="170"/>
  <c r="T55" i="170"/>
  <c r="S315" i="170"/>
  <c r="AO21" i="1" s="1"/>
  <c r="Q315" i="170"/>
  <c r="U92" i="170"/>
  <c r="T92" i="170"/>
  <c r="S376" i="170"/>
  <c r="AO114" i="1" s="1"/>
  <c r="X390" i="170"/>
  <c r="U277" i="170"/>
  <c r="R175" i="170"/>
  <c r="S175" i="170"/>
  <c r="AO11" i="1" s="1"/>
  <c r="Q175" i="170"/>
  <c r="T193" i="170"/>
  <c r="U193" i="170"/>
  <c r="U375" i="170"/>
  <c r="T375" i="170"/>
  <c r="U174" i="170"/>
  <c r="R174" i="170" s="1"/>
  <c r="T174" i="170"/>
  <c r="T270" i="170"/>
  <c r="U270" i="170"/>
  <c r="R270" i="170" s="1"/>
  <c r="N272" i="170"/>
  <c r="O282" i="170"/>
  <c r="O375" i="170"/>
  <c r="P174" i="170"/>
  <c r="AN6" i="1" s="1"/>
  <c r="P270" i="170"/>
  <c r="AN8" i="1" s="1"/>
  <c r="O193" i="170"/>
  <c r="O277" i="170"/>
  <c r="N282" i="170"/>
  <c r="O272" i="170"/>
  <c r="O251" i="170"/>
  <c r="X175" i="170"/>
  <c r="N146" i="170"/>
  <c r="M11" i="71"/>
  <c r="M43" i="71"/>
  <c r="O43" i="71" s="1"/>
  <c r="P43" i="71" s="1"/>
  <c r="N40" i="71"/>
  <c r="O40" i="71" s="1"/>
  <c r="P40" i="71" s="1"/>
  <c r="N22" i="71"/>
  <c r="N44" i="71"/>
  <c r="O44" i="71" s="1"/>
  <c r="P44" i="71" s="1"/>
  <c r="AA17" i="1"/>
  <c r="AP269" i="1"/>
  <c r="AQ269" i="1" s="1"/>
  <c r="AS269" i="1" s="1"/>
  <c r="AP394" i="1"/>
  <c r="AQ394" i="1" s="1"/>
  <c r="AS394" i="1" s="1"/>
  <c r="AP395" i="1"/>
  <c r="AQ395" i="1" s="1"/>
  <c r="AS395" i="1" s="1"/>
  <c r="N11" i="71"/>
  <c r="N15" i="71"/>
  <c r="O15" i="71" s="1"/>
  <c r="P15" i="71" s="1"/>
  <c r="N17" i="71"/>
  <c r="O17" i="71" s="1"/>
  <c r="P17" i="71" s="1"/>
  <c r="N7" i="71"/>
  <c r="O7" i="71" s="1"/>
  <c r="P7" i="71" s="1"/>
  <c r="Z6" i="1"/>
  <c r="AJ4" i="1"/>
  <c r="O57" i="71"/>
  <c r="P57" i="71" s="1"/>
  <c r="M54" i="71"/>
  <c r="O54" i="71" s="1"/>
  <c r="P54" i="71" s="1"/>
  <c r="O35" i="71"/>
  <c r="P35" i="71" s="1"/>
  <c r="M8" i="71"/>
  <c r="O8" i="71" s="1"/>
  <c r="P8" i="71" s="1"/>
  <c r="Z16" i="1"/>
  <c r="M53" i="71"/>
  <c r="O53" i="71" s="1"/>
  <c r="P53" i="71" s="1"/>
  <c r="M49" i="71"/>
  <c r="O49" i="71" s="1"/>
  <c r="P49" i="71" s="1"/>
  <c r="O51" i="71"/>
  <c r="P51" i="71" s="1"/>
  <c r="M22" i="71"/>
  <c r="M41" i="71"/>
  <c r="O41" i="71" s="1"/>
  <c r="P41" i="71" s="1"/>
  <c r="O26" i="71"/>
  <c r="P26" i="71" s="1"/>
  <c r="Z10" i="1"/>
  <c r="M5" i="71"/>
  <c r="O55" i="71"/>
  <c r="P55" i="71" s="1"/>
  <c r="N31" i="71"/>
  <c r="N5" i="71"/>
  <c r="N30" i="71"/>
  <c r="M37" i="71"/>
  <c r="N37" i="71"/>
  <c r="M20" i="71"/>
  <c r="N20" i="71"/>
  <c r="M30" i="71"/>
  <c r="M14" i="71"/>
  <c r="O14" i="71" s="1"/>
  <c r="P14" i="71" s="1"/>
  <c r="N9" i="71"/>
  <c r="M9" i="71"/>
  <c r="M31" i="71"/>
  <c r="O36" i="71"/>
  <c r="P36" i="71" s="1"/>
  <c r="N32" i="71"/>
  <c r="M32" i="71"/>
  <c r="M33" i="71"/>
  <c r="N33" i="71"/>
  <c r="O25" i="71"/>
  <c r="P25" i="71" s="1"/>
  <c r="N48" i="71"/>
  <c r="M48" i="71"/>
  <c r="O38" i="71"/>
  <c r="P38" i="71" s="1"/>
  <c r="O24" i="71"/>
  <c r="P24" i="71" s="1"/>
  <c r="O23" i="71"/>
  <c r="P23" i="71" s="1"/>
  <c r="O45" i="71"/>
  <c r="P45" i="71" s="1"/>
  <c r="Z13" i="1"/>
  <c r="O52" i="71"/>
  <c r="P52" i="71" s="1"/>
  <c r="O6" i="71"/>
  <c r="P6" i="71" s="1"/>
  <c r="N10" i="71"/>
  <c r="AA13" i="1"/>
  <c r="N42" i="71"/>
  <c r="O58" i="71"/>
  <c r="P58" i="71" s="1"/>
  <c r="O19" i="71"/>
  <c r="P19" i="71" s="1"/>
  <c r="O27" i="71"/>
  <c r="P27" i="71" s="1"/>
  <c r="O18" i="71"/>
  <c r="P18" i="71" s="1"/>
  <c r="N34" i="71"/>
  <c r="M42" i="71"/>
  <c r="N13" i="71"/>
  <c r="M16" i="71"/>
  <c r="M13" i="71"/>
  <c r="M21" i="71"/>
  <c r="N21" i="71"/>
  <c r="M10" i="71"/>
  <c r="O12" i="71"/>
  <c r="P12" i="71" s="1"/>
  <c r="N16" i="71"/>
  <c r="O39" i="71"/>
  <c r="P39" i="71" s="1"/>
  <c r="O47" i="71"/>
  <c r="P47" i="71" s="1"/>
  <c r="N46" i="71"/>
  <c r="M34" i="71"/>
  <c r="O29" i="71"/>
  <c r="P29" i="71" s="1"/>
  <c r="M46" i="71"/>
  <c r="X234" i="170" l="1"/>
  <c r="X243" i="170"/>
  <c r="X67" i="170"/>
  <c r="X202" i="170"/>
  <c r="S235" i="170"/>
  <c r="AO289" i="1" s="1"/>
  <c r="X235" i="170"/>
  <c r="X46" i="170"/>
  <c r="S41" i="170"/>
  <c r="AO109" i="1" s="1"/>
  <c r="S202" i="170"/>
  <c r="AO119" i="1" s="1"/>
  <c r="X45" i="170"/>
  <c r="X327" i="170"/>
  <c r="X239" i="170"/>
  <c r="X240" i="170"/>
  <c r="S243" i="170"/>
  <c r="AO46" i="1" s="1"/>
  <c r="S61" i="170"/>
  <c r="AO118" i="1" s="1"/>
  <c r="V138" i="170"/>
  <c r="X60" i="170"/>
  <c r="X41" i="170"/>
  <c r="X380" i="170"/>
  <c r="S60" i="170"/>
  <c r="AO43" i="1" s="1"/>
  <c r="X149" i="170"/>
  <c r="U107" i="170"/>
  <c r="R107" i="170" s="1"/>
  <c r="T344" i="170"/>
  <c r="Q344" i="170" s="1"/>
  <c r="T339" i="170"/>
  <c r="Q339" i="170" s="1"/>
  <c r="T358" i="170"/>
  <c r="Q358" i="170" s="1"/>
  <c r="T99" i="170"/>
  <c r="Q99" i="170" s="1"/>
  <c r="T98" i="170"/>
  <c r="Q98" i="170" s="1"/>
  <c r="T176" i="170"/>
  <c r="Q176" i="170" s="1"/>
  <c r="P211" i="170"/>
  <c r="AN379" i="1" s="1"/>
  <c r="T354" i="170"/>
  <c r="Q354" i="170" s="1"/>
  <c r="T115" i="170"/>
  <c r="Q115" i="170" s="1"/>
  <c r="U19" i="170"/>
  <c r="R19" i="170" s="1"/>
  <c r="T100" i="170"/>
  <c r="Q100" i="170" s="1"/>
  <c r="T322" i="170"/>
  <c r="Q322" i="170" s="1"/>
  <c r="U255" i="170"/>
  <c r="R255" i="170" s="1"/>
  <c r="U325" i="170"/>
  <c r="R325" i="170" s="1"/>
  <c r="T265" i="170"/>
  <c r="Q265" i="170" s="1"/>
  <c r="U112" i="170"/>
  <c r="R112" i="170" s="1"/>
  <c r="T227" i="170"/>
  <c r="Q227" i="170" s="1"/>
  <c r="P230" i="170"/>
  <c r="AN264" i="1" s="1"/>
  <c r="P168" i="170"/>
  <c r="AN312" i="1" s="1"/>
  <c r="P292" i="170"/>
  <c r="AN130" i="1" s="1"/>
  <c r="T108" i="170"/>
  <c r="Q108" i="170" s="1"/>
  <c r="P16" i="170"/>
  <c r="AN28" i="1" s="1"/>
  <c r="P75" i="170"/>
  <c r="AN338" i="1" s="1"/>
  <c r="P144" i="170"/>
  <c r="AN18" i="1" s="1"/>
  <c r="U345" i="170"/>
  <c r="R345" i="170" s="1"/>
  <c r="U280" i="170"/>
  <c r="R280" i="170" s="1"/>
  <c r="U214" i="170"/>
  <c r="R214" i="170" s="1"/>
  <c r="T336" i="170"/>
  <c r="T260" i="170"/>
  <c r="Q260" i="170" s="1"/>
  <c r="U308" i="170"/>
  <c r="R308" i="170" s="1"/>
  <c r="P186" i="170"/>
  <c r="AN318" i="1" s="1"/>
  <c r="U311" i="170"/>
  <c r="R311" i="170" s="1"/>
  <c r="U185" i="170"/>
  <c r="R185" i="170" s="1"/>
  <c r="T218" i="170"/>
  <c r="Q218" i="170" s="1"/>
  <c r="U348" i="170"/>
  <c r="R348" i="170" s="1"/>
  <c r="T298" i="170"/>
  <c r="Q298" i="170" s="1"/>
  <c r="T128" i="170"/>
  <c r="Q128" i="170" s="1"/>
  <c r="U191" i="170"/>
  <c r="R191" i="170" s="1"/>
  <c r="T141" i="170"/>
  <c r="Q141" i="170" s="1"/>
  <c r="T318" i="170"/>
  <c r="Q318" i="170" s="1"/>
  <c r="T213" i="170"/>
  <c r="Q213" i="170" s="1"/>
  <c r="U171" i="170"/>
  <c r="R171" i="170" s="1"/>
  <c r="P228" i="170"/>
  <c r="AN86" i="1" s="1"/>
  <c r="P363" i="170"/>
  <c r="AN97" i="1" s="1"/>
  <c r="U254" i="170"/>
  <c r="R254" i="170" s="1"/>
  <c r="P120" i="170"/>
  <c r="AN178" i="1" s="1"/>
  <c r="P178" i="170"/>
  <c r="AN26" i="1" s="1"/>
  <c r="T217" i="170"/>
  <c r="Q217" i="170" s="1"/>
  <c r="T283" i="170"/>
  <c r="Q283" i="170" s="1"/>
  <c r="U21" i="170"/>
  <c r="R21" i="170" s="1"/>
  <c r="T256" i="170"/>
  <c r="Q256" i="170" s="1"/>
  <c r="U223" i="170"/>
  <c r="R223" i="170" s="1"/>
  <c r="U278" i="170"/>
  <c r="R278" i="170" s="1"/>
  <c r="T126" i="170"/>
  <c r="Q126" i="170" s="1"/>
  <c r="U357" i="170"/>
  <c r="R357" i="170" s="1"/>
  <c r="T95" i="170"/>
  <c r="Q95" i="170" s="1"/>
  <c r="T360" i="170"/>
  <c r="Q360" i="170" s="1"/>
  <c r="T295" i="170"/>
  <c r="Q295" i="170" s="1"/>
  <c r="T182" i="170"/>
  <c r="Q182" i="170" s="1"/>
  <c r="T346" i="170"/>
  <c r="Q346" i="170" s="1"/>
  <c r="T307" i="170"/>
  <c r="Q307" i="170" s="1"/>
  <c r="T197" i="170"/>
  <c r="Q197" i="170" s="1"/>
  <c r="U222" i="170"/>
  <c r="R222" i="170" s="1"/>
  <c r="U349" i="170"/>
  <c r="R349" i="170" s="1"/>
  <c r="U285" i="170"/>
  <c r="R285" i="170" s="1"/>
  <c r="T129" i="170"/>
  <c r="Q129" i="170" s="1"/>
  <c r="T196" i="170"/>
  <c r="Q196" i="170" s="1"/>
  <c r="T219" i="170"/>
  <c r="Q219" i="170" s="1"/>
  <c r="T352" i="170"/>
  <c r="Q352" i="170" s="1"/>
  <c r="T257" i="170"/>
  <c r="Q257" i="170" s="1"/>
  <c r="T136" i="170"/>
  <c r="T18" i="170"/>
  <c r="Q18" i="170" s="1"/>
  <c r="T355" i="170"/>
  <c r="Q355" i="170" s="1"/>
  <c r="U262" i="170"/>
  <c r="R262" i="170" s="1"/>
  <c r="T286" i="170"/>
  <c r="Q286" i="170" s="1"/>
  <c r="T121" i="170"/>
  <c r="Q121" i="170" s="1"/>
  <c r="U261" i="170"/>
  <c r="R261" i="170" s="1"/>
  <c r="T118" i="170"/>
  <c r="Q118" i="170" s="1"/>
  <c r="T347" i="170"/>
  <c r="Q347" i="170" s="1"/>
  <c r="T312" i="170"/>
  <c r="Q312" i="170" s="1"/>
  <c r="T103" i="170"/>
  <c r="Q103" i="170" s="1"/>
  <c r="U138" i="170"/>
  <c r="U288" i="170"/>
  <c r="X288" i="170" s="1"/>
  <c r="U114" i="170"/>
  <c r="R114" i="170" s="1"/>
  <c r="T15" i="170"/>
  <c r="Q15" i="170" s="1"/>
  <c r="T275" i="170"/>
  <c r="Q275" i="170" s="1"/>
  <c r="P362" i="170"/>
  <c r="AN226" i="1" s="1"/>
  <c r="U276" i="170"/>
  <c r="R276" i="170" s="1"/>
  <c r="P309" i="170"/>
  <c r="AN55" i="1" s="1"/>
  <c r="T183" i="170"/>
  <c r="Q183" i="170" s="1"/>
  <c r="T101" i="170"/>
  <c r="Q101" i="170" s="1"/>
  <c r="T338" i="170"/>
  <c r="Q338" i="170" s="1"/>
  <c r="T297" i="170"/>
  <c r="Q297" i="170" s="1"/>
  <c r="T319" i="170"/>
  <c r="Q319" i="170" s="1"/>
  <c r="U187" i="170"/>
  <c r="R187" i="170" s="1"/>
  <c r="T76" i="170"/>
  <c r="Q76" i="170" s="1"/>
  <c r="T296" i="170"/>
  <c r="Q296" i="170" s="1"/>
  <c r="T188" i="170"/>
  <c r="Q188" i="170" s="1"/>
  <c r="T271" i="170"/>
  <c r="Q271" i="170" s="1"/>
  <c r="U253" i="170"/>
  <c r="R253" i="170" s="1"/>
  <c r="U11" i="170"/>
  <c r="R11" i="170" s="1"/>
  <c r="T279" i="170"/>
  <c r="Q279" i="170" s="1"/>
  <c r="T259" i="170"/>
  <c r="Q259" i="170" s="1"/>
  <c r="T123" i="170"/>
  <c r="Q123" i="170" s="1"/>
  <c r="T291" i="170"/>
  <c r="Q291" i="170" s="1"/>
  <c r="T180" i="170"/>
  <c r="Q180" i="170" s="1"/>
  <c r="T317" i="170"/>
  <c r="Q317" i="170" s="1"/>
  <c r="T97" i="170"/>
  <c r="Q97" i="170" s="1"/>
  <c r="T341" i="170"/>
  <c r="Q341" i="170" s="1"/>
  <c r="T301" i="170"/>
  <c r="Q301" i="170" s="1"/>
  <c r="U340" i="170"/>
  <c r="R340" i="170" s="1"/>
  <c r="T190" i="170"/>
  <c r="Q190" i="170" s="1"/>
  <c r="P102" i="170"/>
  <c r="AN232" i="1" s="1"/>
  <c r="U350" i="170"/>
  <c r="R350" i="170" s="1"/>
  <c r="T274" i="170"/>
  <c r="T135" i="170"/>
  <c r="Q135" i="170" s="1"/>
  <c r="U316" i="170"/>
  <c r="R316" i="170" s="1"/>
  <c r="S206" i="170"/>
  <c r="AO159" i="1" s="1"/>
  <c r="T104" i="170"/>
  <c r="Q104" i="170" s="1"/>
  <c r="U220" i="170"/>
  <c r="R220" i="170" s="1"/>
  <c r="T268" i="170"/>
  <c r="Q268" i="170" s="1"/>
  <c r="T195" i="170"/>
  <c r="Q195" i="170" s="1"/>
  <c r="T96" i="170"/>
  <c r="Q96" i="170" s="1"/>
  <c r="U212" i="170"/>
  <c r="R212" i="170" s="1"/>
  <c r="U192" i="170"/>
  <c r="R192" i="170" s="1"/>
  <c r="T9" i="170"/>
  <c r="Q9" i="170" s="1"/>
  <c r="T177" i="170"/>
  <c r="Q177" i="170" s="1"/>
  <c r="T143" i="170"/>
  <c r="Q143" i="170" s="1"/>
  <c r="U284" i="170"/>
  <c r="R284" i="170" s="1"/>
  <c r="T142" i="170"/>
  <c r="Q142" i="170" s="1"/>
  <c r="T189" i="170"/>
  <c r="Q189" i="170" s="1"/>
  <c r="P306" i="170"/>
  <c r="AN322" i="1" s="1"/>
  <c r="P179" i="170"/>
  <c r="AN301" i="1" s="1"/>
  <c r="T210" i="170"/>
  <c r="Q210" i="170" s="1"/>
  <c r="T337" i="170"/>
  <c r="Q337" i="170" s="1"/>
  <c r="P314" i="170"/>
  <c r="AN351" i="1" s="1"/>
  <c r="P181" i="170"/>
  <c r="AN319" i="1" s="1"/>
  <c r="U116" i="170"/>
  <c r="R116" i="170" s="1"/>
  <c r="T326" i="170"/>
  <c r="Q326" i="170" s="1"/>
  <c r="T263" i="170"/>
  <c r="Q263" i="170" s="1"/>
  <c r="T94" i="170"/>
  <c r="Q94" i="170" s="1"/>
  <c r="U324" i="170"/>
  <c r="R324" i="170" s="1"/>
  <c r="T79" i="170"/>
  <c r="Q79" i="170" s="1"/>
  <c r="T166" i="170"/>
  <c r="Q166" i="170" s="1"/>
  <c r="T78" i="170"/>
  <c r="Q78" i="170" s="1"/>
  <c r="P140" i="170"/>
  <c r="AN81" i="1" s="1"/>
  <c r="T320" i="170"/>
  <c r="Q320" i="170" s="1"/>
  <c r="T119" i="170"/>
  <c r="Q119" i="170" s="1"/>
  <c r="T24" i="170"/>
  <c r="Q24" i="170" s="1"/>
  <c r="T281" i="170"/>
  <c r="Q281" i="170" s="1"/>
  <c r="T323" i="170"/>
  <c r="Q323" i="170" s="1"/>
  <c r="T216" i="170"/>
  <c r="Q216" i="170" s="1"/>
  <c r="T334" i="170"/>
  <c r="Q334" i="170" s="1"/>
  <c r="T267" i="170"/>
  <c r="Q267" i="170" s="1"/>
  <c r="T170" i="170"/>
  <c r="Q170" i="170" s="1"/>
  <c r="P293" i="170"/>
  <c r="AN175" i="1" s="1"/>
  <c r="T106" i="170"/>
  <c r="Q106" i="170" s="1"/>
  <c r="T17" i="170"/>
  <c r="Q17" i="170" s="1"/>
  <c r="P258" i="170"/>
  <c r="AN233" i="1" s="1"/>
  <c r="T10" i="170"/>
  <c r="Q10" i="170" s="1"/>
  <c r="T266" i="170"/>
  <c r="Q266" i="170" s="1"/>
  <c r="S46" i="170"/>
  <c r="AO111" i="1" s="1"/>
  <c r="AP111" i="1" s="1"/>
  <c r="AQ111" i="1" s="1"/>
  <c r="AS111" i="1" s="1"/>
  <c r="S199" i="170"/>
  <c r="AO123" i="1" s="1"/>
  <c r="AP123" i="1" s="1"/>
  <c r="AQ123" i="1" s="1"/>
  <c r="AS123" i="1" s="1"/>
  <c r="P117" i="170"/>
  <c r="AN303" i="1" s="1"/>
  <c r="T273" i="170"/>
  <c r="Q273" i="170" s="1"/>
  <c r="T125" i="170"/>
  <c r="Q125" i="170" s="1"/>
  <c r="U356" i="170"/>
  <c r="R356" i="170" s="1"/>
  <c r="T221" i="170"/>
  <c r="Q221" i="170" s="1"/>
  <c r="T215" i="170"/>
  <c r="Q215" i="170" s="1"/>
  <c r="T342" i="170"/>
  <c r="Q342" i="170" s="1"/>
  <c r="T224" i="170"/>
  <c r="Q224" i="170" s="1"/>
  <c r="U364" i="170"/>
  <c r="R364" i="170" s="1"/>
  <c r="T361" i="170"/>
  <c r="Q361" i="170" s="1"/>
  <c r="P269" i="170"/>
  <c r="AN191" i="1" s="1"/>
  <c r="U127" i="170"/>
  <c r="R127" i="170" s="1"/>
  <c r="U20" i="170"/>
  <c r="R20" i="170" s="1"/>
  <c r="T80" i="170"/>
  <c r="Q80" i="170" s="1"/>
  <c r="U137" i="170"/>
  <c r="R137" i="170" s="1"/>
  <c r="T294" i="170"/>
  <c r="Q294" i="170" s="1"/>
  <c r="T134" i="170"/>
  <c r="Q134" i="170" s="1"/>
  <c r="T14" i="170"/>
  <c r="Q14" i="170" s="1"/>
  <c r="T73" i="170"/>
  <c r="Q73" i="170" s="1"/>
  <c r="U169" i="170"/>
  <c r="R169" i="170" s="1"/>
  <c r="T299" i="170"/>
  <c r="Q299" i="170" s="1"/>
  <c r="T111" i="170"/>
  <c r="Q111" i="170" s="1"/>
  <c r="T23" i="170"/>
  <c r="Q23" i="170" s="1"/>
  <c r="X199" i="170"/>
  <c r="R206" i="170"/>
  <c r="X206" i="170"/>
  <c r="S397" i="170"/>
  <c r="AO70" i="1" s="1"/>
  <c r="X61" i="170"/>
  <c r="X397" i="170"/>
  <c r="U176" i="170"/>
  <c r="R176" i="170" s="1"/>
  <c r="P294" i="170"/>
  <c r="AN48" i="1" s="1"/>
  <c r="T137" i="170"/>
  <c r="Q137" i="170" s="1"/>
  <c r="U73" i="170"/>
  <c r="R73" i="170" s="1"/>
  <c r="P73" i="170"/>
  <c r="AN38" i="1" s="1"/>
  <c r="U134" i="170"/>
  <c r="R134" i="170" s="1"/>
  <c r="Q234" i="170"/>
  <c r="Q199" i="170"/>
  <c r="S149" i="170"/>
  <c r="AO274" i="1" s="1"/>
  <c r="AP274" i="1" s="1"/>
  <c r="AQ274" i="1" s="1"/>
  <c r="AS274" i="1" s="1"/>
  <c r="S392" i="170"/>
  <c r="AO241" i="1" s="1"/>
  <c r="AP241" i="1" s="1"/>
  <c r="AQ241" i="1" s="1"/>
  <c r="AS241" i="1" s="1"/>
  <c r="P257" i="170"/>
  <c r="AN137" i="1" s="1"/>
  <c r="X392" i="170"/>
  <c r="P285" i="170"/>
  <c r="AN310" i="1" s="1"/>
  <c r="P197" i="170"/>
  <c r="AN375" i="1" s="1"/>
  <c r="U196" i="170"/>
  <c r="R196" i="170" s="1"/>
  <c r="U352" i="170"/>
  <c r="R352" i="170" s="1"/>
  <c r="P196" i="170"/>
  <c r="AN127" i="1" s="1"/>
  <c r="Q392" i="170"/>
  <c r="T362" i="170"/>
  <c r="Q362" i="170" s="1"/>
  <c r="T228" i="170"/>
  <c r="Q228" i="170" s="1"/>
  <c r="T102" i="170"/>
  <c r="Q102" i="170" s="1"/>
  <c r="U274" i="170"/>
  <c r="R274" i="170" s="1"/>
  <c r="T350" i="170"/>
  <c r="T316" i="170"/>
  <c r="T340" i="170"/>
  <c r="P274" i="170"/>
  <c r="AN332" i="1" s="1"/>
  <c r="P135" i="170"/>
  <c r="AN279" i="1" s="1"/>
  <c r="P24" i="170"/>
  <c r="AN286" i="1" s="1"/>
  <c r="P316" i="170"/>
  <c r="AN255" i="1" s="1"/>
  <c r="Q384" i="170"/>
  <c r="AK3" i="1"/>
  <c r="T212" i="170"/>
  <c r="S212" i="170" s="1"/>
  <c r="AO282" i="1" s="1"/>
  <c r="P212" i="170"/>
  <c r="AN282" i="1" s="1"/>
  <c r="P358" i="170"/>
  <c r="AN104" i="1" s="1"/>
  <c r="P119" i="170"/>
  <c r="AN167" i="1" s="1"/>
  <c r="Q60" i="170"/>
  <c r="U281" i="170"/>
  <c r="R281" i="170" s="1"/>
  <c r="X66" i="170"/>
  <c r="U135" i="170"/>
  <c r="R135" i="170" s="1"/>
  <c r="S66" i="170"/>
  <c r="AO116" i="1" s="1"/>
  <c r="AP116" i="1" s="1"/>
  <c r="AQ116" i="1" s="1"/>
  <c r="AS116" i="1" s="1"/>
  <c r="S239" i="170"/>
  <c r="AO51" i="1" s="1"/>
  <c r="AP51" i="1" s="1"/>
  <c r="AQ51" i="1" s="1"/>
  <c r="AS51" i="1" s="1"/>
  <c r="Q235" i="170"/>
  <c r="S380" i="170"/>
  <c r="AO126" i="1" s="1"/>
  <c r="AP126" i="1" s="1"/>
  <c r="AQ126" i="1" s="1"/>
  <c r="AS126" i="1" s="1"/>
  <c r="U140" i="170"/>
  <c r="R140" i="170" s="1"/>
  <c r="S35" i="170"/>
  <c r="AO212" i="1" s="1"/>
  <c r="AP212" i="1" s="1"/>
  <c r="AQ212" i="1" s="1"/>
  <c r="AS212" i="1" s="1"/>
  <c r="P216" i="170"/>
  <c r="AN140" i="1" s="1"/>
  <c r="S238" i="170"/>
  <c r="AO270" i="1" s="1"/>
  <c r="AP270" i="1" s="1"/>
  <c r="AQ270" i="1" s="1"/>
  <c r="AS270" i="1" s="1"/>
  <c r="Q238" i="170"/>
  <c r="X254" i="170"/>
  <c r="T120" i="170"/>
  <c r="T363" i="170"/>
  <c r="Q363" i="170" s="1"/>
  <c r="P265" i="170"/>
  <c r="AN329" i="1" s="1"/>
  <c r="U228" i="170"/>
  <c r="R228" i="170" s="1"/>
  <c r="T357" i="170"/>
  <c r="S357" i="170" s="1"/>
  <c r="AO221" i="1" s="1"/>
  <c r="P213" i="170"/>
  <c r="AN335" i="1" s="1"/>
  <c r="P217" i="170"/>
  <c r="AN138" i="1" s="1"/>
  <c r="T254" i="170"/>
  <c r="Q254" i="170" s="1"/>
  <c r="P101" i="170"/>
  <c r="AN176" i="1" s="1"/>
  <c r="U265" i="170"/>
  <c r="R265" i="170" s="1"/>
  <c r="T325" i="170"/>
  <c r="Q325" i="170" s="1"/>
  <c r="P99" i="170"/>
  <c r="AN172" i="1" s="1"/>
  <c r="P360" i="170"/>
  <c r="AN208" i="1" s="1"/>
  <c r="S42" i="170"/>
  <c r="AO211" i="1" s="1"/>
  <c r="AP211" i="1" s="1"/>
  <c r="AQ211" i="1" s="1"/>
  <c r="AS211" i="1" s="1"/>
  <c r="X91" i="170"/>
  <c r="U120" i="170"/>
  <c r="R120" i="170" s="1"/>
  <c r="T211" i="170"/>
  <c r="P325" i="170"/>
  <c r="AN259" i="1" s="1"/>
  <c r="T349" i="170"/>
  <c r="S349" i="170" s="1"/>
  <c r="AO132" i="1" s="1"/>
  <c r="T285" i="170"/>
  <c r="U129" i="170"/>
  <c r="R129" i="170" s="1"/>
  <c r="U257" i="170"/>
  <c r="R257" i="170" s="1"/>
  <c r="X42" i="170"/>
  <c r="X35" i="170"/>
  <c r="U95" i="170"/>
  <c r="R95" i="170" s="1"/>
  <c r="X357" i="170"/>
  <c r="U360" i="170"/>
  <c r="R360" i="170" s="1"/>
  <c r="X276" i="170"/>
  <c r="U211" i="170"/>
  <c r="R211" i="170" s="1"/>
  <c r="P254" i="170"/>
  <c r="AN300" i="1" s="1"/>
  <c r="P352" i="170"/>
  <c r="AN73" i="1" s="1"/>
  <c r="P98" i="170"/>
  <c r="AN238" i="1" s="1"/>
  <c r="U197" i="170"/>
  <c r="R197" i="170" s="1"/>
  <c r="U98" i="170"/>
  <c r="R98" i="170" s="1"/>
  <c r="P349" i="170"/>
  <c r="AN132" i="1" s="1"/>
  <c r="P357" i="170"/>
  <c r="AN221" i="1" s="1"/>
  <c r="P95" i="170"/>
  <c r="AN309" i="1" s="1"/>
  <c r="X349" i="170"/>
  <c r="T178" i="170"/>
  <c r="Q178" i="170" s="1"/>
  <c r="P276" i="170"/>
  <c r="AN359" i="1" s="1"/>
  <c r="P176" i="170"/>
  <c r="AN113" i="1" s="1"/>
  <c r="P219" i="170"/>
  <c r="AN141" i="1" s="1"/>
  <c r="P350" i="170"/>
  <c r="AN101" i="1" s="1"/>
  <c r="P129" i="170"/>
  <c r="AN302" i="1" s="1"/>
  <c r="U99" i="170"/>
  <c r="R99" i="170" s="1"/>
  <c r="P222" i="170"/>
  <c r="AN201" i="1" s="1"/>
  <c r="S91" i="170"/>
  <c r="AO297" i="1" s="1"/>
  <c r="AP297" i="1" s="1"/>
  <c r="AQ297" i="1" s="1"/>
  <c r="AS297" i="1" s="1"/>
  <c r="T269" i="170"/>
  <c r="Q269" i="170" s="1"/>
  <c r="U322" i="170"/>
  <c r="R322" i="170" s="1"/>
  <c r="P96" i="170"/>
  <c r="AN165" i="1" s="1"/>
  <c r="P126" i="170"/>
  <c r="AN242" i="1" s="1"/>
  <c r="U126" i="170"/>
  <c r="R126" i="170" s="1"/>
  <c r="P320" i="170"/>
  <c r="AN370" i="1" s="1"/>
  <c r="U320" i="170"/>
  <c r="R320" i="170" s="1"/>
  <c r="P78" i="170"/>
  <c r="AN336" i="1" s="1"/>
  <c r="U119" i="170"/>
  <c r="R119" i="170" s="1"/>
  <c r="U78" i="170"/>
  <c r="R78" i="170" s="1"/>
  <c r="P94" i="170"/>
  <c r="AN173" i="1" s="1"/>
  <c r="P281" i="170"/>
  <c r="AN383" i="1" s="1"/>
  <c r="U94" i="170"/>
  <c r="R94" i="170" s="1"/>
  <c r="U24" i="170"/>
  <c r="R24" i="170" s="1"/>
  <c r="P166" i="170"/>
  <c r="AN158" i="1" s="1"/>
  <c r="U166" i="170"/>
  <c r="R166" i="170" s="1"/>
  <c r="T140" i="170"/>
  <c r="Q140" i="170" s="1"/>
  <c r="P143" i="170"/>
  <c r="AN83" i="1" s="1"/>
  <c r="U318" i="170"/>
  <c r="R318" i="170" s="1"/>
  <c r="P171" i="170"/>
  <c r="AN146" i="1" s="1"/>
  <c r="U213" i="170"/>
  <c r="R213" i="170" s="1"/>
  <c r="P138" i="170"/>
  <c r="AN13" i="1" s="1"/>
  <c r="P278" i="170"/>
  <c r="AN344" i="1" s="1"/>
  <c r="X238" i="170"/>
  <c r="P223" i="170"/>
  <c r="AN265" i="1" s="1"/>
  <c r="U266" i="170"/>
  <c r="R266" i="170" s="1"/>
  <c r="X356" i="170"/>
  <c r="P125" i="170"/>
  <c r="AN145" i="1" s="1"/>
  <c r="X340" i="170"/>
  <c r="P340" i="170"/>
  <c r="AN92" i="1" s="1"/>
  <c r="P355" i="170"/>
  <c r="AN207" i="1" s="1"/>
  <c r="T293" i="170"/>
  <c r="Q293" i="170" s="1"/>
  <c r="P19" i="170"/>
  <c r="AN346" i="1" s="1"/>
  <c r="P268" i="170"/>
  <c r="AN337" i="1" s="1"/>
  <c r="P76" i="170"/>
  <c r="AN281" i="1" s="1"/>
  <c r="U268" i="170"/>
  <c r="R268" i="170" s="1"/>
  <c r="T187" i="170"/>
  <c r="Q187" i="170" s="1"/>
  <c r="P220" i="170"/>
  <c r="AN366" i="1" s="1"/>
  <c r="U125" i="170"/>
  <c r="R125" i="170" s="1"/>
  <c r="U355" i="170"/>
  <c r="R355" i="170" s="1"/>
  <c r="P187" i="170"/>
  <c r="AN252" i="1" s="1"/>
  <c r="X187" i="170"/>
  <c r="X278" i="170"/>
  <c r="P273" i="170"/>
  <c r="AN377" i="1" s="1"/>
  <c r="P115" i="170"/>
  <c r="AN196" i="1" s="1"/>
  <c r="T19" i="170"/>
  <c r="Q19" i="170" s="1"/>
  <c r="U76" i="170"/>
  <c r="R76" i="170" s="1"/>
  <c r="W138" i="170"/>
  <c r="T356" i="170"/>
  <c r="S356" i="170" s="1"/>
  <c r="AO96" i="1" s="1"/>
  <c r="X223" i="170"/>
  <c r="T278" i="170"/>
  <c r="S278" i="170" s="1"/>
  <c r="AO344" i="1" s="1"/>
  <c r="T223" i="170"/>
  <c r="Q223" i="170" s="1"/>
  <c r="U273" i="170"/>
  <c r="R273" i="170" s="1"/>
  <c r="P344" i="170"/>
  <c r="AN224" i="1" s="1"/>
  <c r="P356" i="170"/>
  <c r="AN96" i="1" s="1"/>
  <c r="U344" i="170"/>
  <c r="R344" i="170" s="1"/>
  <c r="U115" i="170"/>
  <c r="R115" i="170" s="1"/>
  <c r="T258" i="170"/>
  <c r="Q258" i="170" s="1"/>
  <c r="U102" i="170"/>
  <c r="R102" i="170" s="1"/>
  <c r="P341" i="170"/>
  <c r="AN317" i="1" s="1"/>
  <c r="U293" i="170"/>
  <c r="R293" i="170" s="1"/>
  <c r="U106" i="170"/>
  <c r="R106" i="170" s="1"/>
  <c r="P190" i="170"/>
  <c r="AN205" i="1" s="1"/>
  <c r="U190" i="170"/>
  <c r="R190" i="170" s="1"/>
  <c r="P170" i="170"/>
  <c r="AN376" i="1" s="1"/>
  <c r="P97" i="170"/>
  <c r="AN166" i="1" s="1"/>
  <c r="U258" i="170"/>
  <c r="R258" i="170" s="1"/>
  <c r="U97" i="170"/>
  <c r="R97" i="170" s="1"/>
  <c r="P301" i="170"/>
  <c r="AN334" i="1" s="1"/>
  <c r="P17" i="170"/>
  <c r="AN345" i="1" s="1"/>
  <c r="U301" i="170"/>
  <c r="R301" i="170" s="1"/>
  <c r="U341" i="170"/>
  <c r="R341" i="170" s="1"/>
  <c r="U17" i="170"/>
  <c r="R17" i="170" s="1"/>
  <c r="P334" i="170"/>
  <c r="AN93" i="1" s="1"/>
  <c r="T116" i="170"/>
  <c r="U188" i="170"/>
  <c r="R188" i="170" s="1"/>
  <c r="P137" i="170"/>
  <c r="AN348" i="1" s="1"/>
  <c r="U23" i="170"/>
  <c r="R23" i="170" s="1"/>
  <c r="U111" i="170"/>
  <c r="R111" i="170" s="1"/>
  <c r="U221" i="170"/>
  <c r="R221" i="170" s="1"/>
  <c r="T292" i="170"/>
  <c r="Q292" i="170" s="1"/>
  <c r="S27" i="170"/>
  <c r="AO330" i="1" s="1"/>
  <c r="AP330" i="1" s="1"/>
  <c r="AQ330" i="1" s="1"/>
  <c r="AS330" i="1" s="1"/>
  <c r="P111" i="170"/>
  <c r="AN234" i="1" s="1"/>
  <c r="P221" i="170"/>
  <c r="AN136" i="1" s="1"/>
  <c r="P339" i="170"/>
  <c r="AN218" i="1" s="1"/>
  <c r="U80" i="170"/>
  <c r="R80" i="170" s="1"/>
  <c r="P262" i="170"/>
  <c r="AN295" i="1" s="1"/>
  <c r="P322" i="170"/>
  <c r="AN29" i="1" s="1"/>
  <c r="P23" i="170"/>
  <c r="AN50" i="1" s="1"/>
  <c r="T169" i="170"/>
  <c r="P169" i="170"/>
  <c r="AN160" i="1" s="1"/>
  <c r="P80" i="170"/>
  <c r="AN339" i="1" s="1"/>
  <c r="Q202" i="170"/>
  <c r="P188" i="170"/>
  <c r="AN203" i="1" s="1"/>
  <c r="U299" i="170"/>
  <c r="R299" i="170" s="1"/>
  <c r="P299" i="170"/>
  <c r="AN57" i="1" s="1"/>
  <c r="P116" i="170"/>
  <c r="AN308" i="1" s="1"/>
  <c r="U294" i="170"/>
  <c r="R294" i="170" s="1"/>
  <c r="U96" i="170"/>
  <c r="R96" i="170" s="1"/>
  <c r="P14" i="170"/>
  <c r="AN215" i="1" s="1"/>
  <c r="P134" i="170"/>
  <c r="AN163" i="1" s="1"/>
  <c r="U14" i="170"/>
  <c r="R14" i="170" s="1"/>
  <c r="U79" i="170"/>
  <c r="R79" i="170" s="1"/>
  <c r="X324" i="170"/>
  <c r="U358" i="170"/>
  <c r="R358" i="170" s="1"/>
  <c r="U339" i="170"/>
  <c r="R339" i="170" s="1"/>
  <c r="U326" i="170"/>
  <c r="R326" i="170" s="1"/>
  <c r="U75" i="170"/>
  <c r="R75" i="170" s="1"/>
  <c r="U195" i="170"/>
  <c r="R195" i="170" s="1"/>
  <c r="P100" i="170"/>
  <c r="AN290" i="1" s="1"/>
  <c r="P324" i="170"/>
  <c r="AN164" i="1" s="1"/>
  <c r="P263" i="170"/>
  <c r="AN320" i="1" s="1"/>
  <c r="T75" i="170"/>
  <c r="Q75" i="170" s="1"/>
  <c r="T324" i="170"/>
  <c r="U296" i="170"/>
  <c r="R296" i="170" s="1"/>
  <c r="P108" i="170"/>
  <c r="AN307" i="1" s="1"/>
  <c r="P79" i="170"/>
  <c r="AN243" i="1" s="1"/>
  <c r="T230" i="170"/>
  <c r="Q230" i="170" s="1"/>
  <c r="P326" i="170"/>
  <c r="AN362" i="1" s="1"/>
  <c r="U263" i="170"/>
  <c r="R263" i="170" s="1"/>
  <c r="P195" i="170"/>
  <c r="AN87" i="1" s="1"/>
  <c r="T262" i="170"/>
  <c r="Q262" i="170" s="1"/>
  <c r="X163" i="170"/>
  <c r="U319" i="170"/>
  <c r="R319" i="170" s="1"/>
  <c r="P319" i="170"/>
  <c r="AN374" i="1" s="1"/>
  <c r="P354" i="170"/>
  <c r="AN247" i="1" s="1"/>
  <c r="P364" i="170"/>
  <c r="AN33" i="1" s="1"/>
  <c r="U363" i="170"/>
  <c r="R363" i="170" s="1"/>
  <c r="T171" i="170"/>
  <c r="P141" i="170"/>
  <c r="AN360" i="1" s="1"/>
  <c r="P256" i="170"/>
  <c r="AN193" i="1" s="1"/>
  <c r="U121" i="170"/>
  <c r="R121" i="170" s="1"/>
  <c r="U217" i="170"/>
  <c r="R217" i="170" s="1"/>
  <c r="U141" i="170"/>
  <c r="R141" i="170" s="1"/>
  <c r="P318" i="170"/>
  <c r="AN256" i="1" s="1"/>
  <c r="U342" i="170"/>
  <c r="R342" i="170" s="1"/>
  <c r="X253" i="170"/>
  <c r="U178" i="170"/>
  <c r="R178" i="170" s="1"/>
  <c r="P227" i="170"/>
  <c r="AN139" i="1" s="1"/>
  <c r="S44" i="170"/>
  <c r="AO88" i="1" s="1"/>
  <c r="AP88" i="1" s="1"/>
  <c r="AQ88" i="1" s="1"/>
  <c r="AS88" i="1" s="1"/>
  <c r="T253" i="170"/>
  <c r="S253" i="170" s="1"/>
  <c r="AO387" i="1" s="1"/>
  <c r="U286" i="170"/>
  <c r="R286" i="170" s="1"/>
  <c r="P286" i="170"/>
  <c r="AN333" i="1" s="1"/>
  <c r="P346" i="170"/>
  <c r="AN71" i="1" s="1"/>
  <c r="S151" i="170"/>
  <c r="AO213" i="1" s="1"/>
  <c r="AP213" i="1" s="1"/>
  <c r="AQ213" i="1" s="1"/>
  <c r="AS213" i="1" s="1"/>
  <c r="Q222" i="170"/>
  <c r="S163" i="170"/>
  <c r="AO206" i="1" s="1"/>
  <c r="AP206" i="1" s="1"/>
  <c r="AQ206" i="1" s="1"/>
  <c r="AS206" i="1" s="1"/>
  <c r="X107" i="170"/>
  <c r="P288" i="170"/>
  <c r="AN128" i="1" s="1"/>
  <c r="P297" i="170"/>
  <c r="AN19" i="1" s="1"/>
  <c r="U297" i="170"/>
  <c r="R297" i="170" s="1"/>
  <c r="U338" i="170"/>
  <c r="R338" i="170" s="1"/>
  <c r="U183" i="170"/>
  <c r="R183" i="170" s="1"/>
  <c r="P338" i="170"/>
  <c r="AN77" i="1" s="1"/>
  <c r="U307" i="170"/>
  <c r="R307" i="170" s="1"/>
  <c r="P307" i="170"/>
  <c r="AN245" i="1" s="1"/>
  <c r="U309" i="170"/>
  <c r="R309" i="170" s="1"/>
  <c r="P18" i="170"/>
  <c r="AN49" i="1" s="1"/>
  <c r="R288" i="170"/>
  <c r="T314" i="170"/>
  <c r="Q314" i="170" s="1"/>
  <c r="T117" i="170"/>
  <c r="Q117" i="170" s="1"/>
  <c r="U275" i="170"/>
  <c r="R275" i="170" s="1"/>
  <c r="U117" i="170"/>
  <c r="R117" i="170" s="1"/>
  <c r="U101" i="170"/>
  <c r="R101" i="170" s="1"/>
  <c r="P323" i="170"/>
  <c r="AN22" i="1" s="1"/>
  <c r="U136" i="170"/>
  <c r="R136" i="170" s="1"/>
  <c r="P183" i="170"/>
  <c r="AN180" i="1" s="1"/>
  <c r="U362" i="170"/>
  <c r="R362" i="170" s="1"/>
  <c r="U256" i="170"/>
  <c r="R256" i="170" s="1"/>
  <c r="U15" i="170"/>
  <c r="R15" i="170" s="1"/>
  <c r="U267" i="170"/>
  <c r="R267" i="170" s="1"/>
  <c r="P275" i="170"/>
  <c r="AN134" i="1" s="1"/>
  <c r="P123" i="170"/>
  <c r="AN240" i="1" s="1"/>
  <c r="U279" i="170"/>
  <c r="R279" i="170" s="1"/>
  <c r="U123" i="170"/>
  <c r="R123" i="170" s="1"/>
  <c r="P253" i="170"/>
  <c r="AN387" i="1" s="1"/>
  <c r="U179" i="170"/>
  <c r="R179" i="170" s="1"/>
  <c r="U347" i="170"/>
  <c r="R347" i="170" s="1"/>
  <c r="T288" i="170"/>
  <c r="U312" i="170"/>
  <c r="S312" i="170" s="1"/>
  <c r="AO287" i="1" s="1"/>
  <c r="U9" i="170"/>
  <c r="R9" i="170" s="1"/>
  <c r="P15" i="170"/>
  <c r="AN260" i="1" s="1"/>
  <c r="U361" i="170"/>
  <c r="R361" i="170" s="1"/>
  <c r="T138" i="170"/>
  <c r="P118" i="170"/>
  <c r="AN304" i="1" s="1"/>
  <c r="U143" i="170"/>
  <c r="R143" i="170" s="1"/>
  <c r="U224" i="170"/>
  <c r="R224" i="170" s="1"/>
  <c r="U271" i="170"/>
  <c r="R271" i="170" s="1"/>
  <c r="P312" i="170"/>
  <c r="AN287" i="1" s="1"/>
  <c r="P291" i="170"/>
  <c r="AN283" i="1" s="1"/>
  <c r="P180" i="170"/>
  <c r="AN156" i="1" s="1"/>
  <c r="P103" i="170"/>
  <c r="AN144" i="1" s="1"/>
  <c r="T181" i="170"/>
  <c r="Q181" i="170" s="1"/>
  <c r="P9" i="170"/>
  <c r="AN216" i="1" s="1"/>
  <c r="T306" i="170"/>
  <c r="Q306" i="170" s="1"/>
  <c r="U180" i="170"/>
  <c r="R180" i="170" s="1"/>
  <c r="T364" i="170"/>
  <c r="S364" i="170" s="1"/>
  <c r="AO33" i="1" s="1"/>
  <c r="U177" i="170"/>
  <c r="R177" i="170" s="1"/>
  <c r="X364" i="170"/>
  <c r="P177" i="170"/>
  <c r="AN204" i="1" s="1"/>
  <c r="P259" i="170"/>
  <c r="AN56" i="1" s="1"/>
  <c r="P361" i="170"/>
  <c r="AN257" i="1" s="1"/>
  <c r="P210" i="170"/>
  <c r="AN262" i="1" s="1"/>
  <c r="T276" i="170"/>
  <c r="S276" i="170" s="1"/>
  <c r="AO359" i="1" s="1"/>
  <c r="U259" i="170"/>
  <c r="R259" i="170" s="1"/>
  <c r="U118" i="170"/>
  <c r="R118" i="170" s="1"/>
  <c r="U210" i="170"/>
  <c r="R210" i="170" s="1"/>
  <c r="T309" i="170"/>
  <c r="Q309" i="170" s="1"/>
  <c r="P261" i="170"/>
  <c r="AN296" i="1" s="1"/>
  <c r="U269" i="170"/>
  <c r="R269" i="170" s="1"/>
  <c r="P224" i="170"/>
  <c r="AN190" i="1" s="1"/>
  <c r="P342" i="170"/>
  <c r="AN115" i="1" s="1"/>
  <c r="U103" i="170"/>
  <c r="R103" i="170" s="1"/>
  <c r="P347" i="170"/>
  <c r="AN326" i="1" s="1"/>
  <c r="X44" i="170"/>
  <c r="Q41" i="170"/>
  <c r="U291" i="170"/>
  <c r="R291" i="170" s="1"/>
  <c r="S382" i="170"/>
  <c r="AO62" i="1" s="1"/>
  <c r="AP62" i="1" s="1"/>
  <c r="AQ62" i="1" s="1"/>
  <c r="AS62" i="1" s="1"/>
  <c r="Q382" i="170"/>
  <c r="X151" i="170"/>
  <c r="R27" i="170"/>
  <c r="X27" i="170"/>
  <c r="P142" i="170"/>
  <c r="AN168" i="1" s="1"/>
  <c r="X255" i="170"/>
  <c r="T191" i="170"/>
  <c r="Q191" i="170" s="1"/>
  <c r="U186" i="170"/>
  <c r="U260" i="170"/>
  <c r="R260" i="170" s="1"/>
  <c r="P260" i="170"/>
  <c r="AN382" i="1" s="1"/>
  <c r="U144" i="170"/>
  <c r="R144" i="170" s="1"/>
  <c r="U128" i="170"/>
  <c r="R128" i="170" s="1"/>
  <c r="T214" i="170"/>
  <c r="P298" i="170"/>
  <c r="AN44" i="1" s="1"/>
  <c r="P271" i="170"/>
  <c r="AN341" i="1" s="1"/>
  <c r="T345" i="170"/>
  <c r="S345" i="170" s="1"/>
  <c r="AO220" i="1" s="1"/>
  <c r="T144" i="170"/>
  <c r="Q144" i="170" s="1"/>
  <c r="T185" i="170"/>
  <c r="P308" i="170"/>
  <c r="AN76" i="1" s="1"/>
  <c r="T186" i="170"/>
  <c r="T311" i="170"/>
  <c r="S311" i="170" s="1"/>
  <c r="AO276" i="1" s="1"/>
  <c r="P191" i="170"/>
  <c r="AN371" i="1" s="1"/>
  <c r="P311" i="170"/>
  <c r="AN276" i="1" s="1"/>
  <c r="P336" i="170"/>
  <c r="AN110" i="1" s="1"/>
  <c r="T280" i="170"/>
  <c r="Q280" i="170" s="1"/>
  <c r="U336" i="170"/>
  <c r="Q336" i="170"/>
  <c r="P218" i="170"/>
  <c r="AN199" i="1" s="1"/>
  <c r="P185" i="170"/>
  <c r="AN313" i="1" s="1"/>
  <c r="P348" i="170"/>
  <c r="AN78" i="1" s="1"/>
  <c r="T308" i="170"/>
  <c r="Q308" i="170" s="1"/>
  <c r="T192" i="170"/>
  <c r="S192" i="170" s="1"/>
  <c r="AO378" i="1" s="1"/>
  <c r="X185" i="170"/>
  <c r="X311" i="170"/>
  <c r="U298" i="170"/>
  <c r="R298" i="170" s="1"/>
  <c r="T348" i="170"/>
  <c r="Q348" i="170" s="1"/>
  <c r="U218" i="170"/>
  <c r="R218" i="170" s="1"/>
  <c r="P345" i="170"/>
  <c r="AN220" i="1" s="1"/>
  <c r="X345" i="170"/>
  <c r="P128" i="170"/>
  <c r="AN198" i="1" s="1"/>
  <c r="S64" i="170"/>
  <c r="AO223" i="1" s="1"/>
  <c r="AP223" i="1" s="1"/>
  <c r="AQ223" i="1" s="1"/>
  <c r="AS223" i="1" s="1"/>
  <c r="Q64" i="170"/>
  <c r="P280" i="170"/>
  <c r="AN372" i="1" s="1"/>
  <c r="P214" i="170"/>
  <c r="AN340" i="1" s="1"/>
  <c r="T261" i="170"/>
  <c r="P279" i="170"/>
  <c r="AN174" i="1" s="1"/>
  <c r="Q243" i="170"/>
  <c r="R43" i="170"/>
  <c r="X43" i="170"/>
  <c r="T284" i="170"/>
  <c r="S284" i="170" s="1"/>
  <c r="AO150" i="1" s="1"/>
  <c r="S43" i="170"/>
  <c r="AO99" i="1" s="1"/>
  <c r="AP99" i="1" s="1"/>
  <c r="AQ99" i="1" s="1"/>
  <c r="AS99" i="1" s="1"/>
  <c r="U189" i="170"/>
  <c r="R189" i="170" s="1"/>
  <c r="S67" i="170"/>
  <c r="AO34" i="1" s="1"/>
  <c r="AP34" i="1" s="1"/>
  <c r="AQ34" i="1" s="1"/>
  <c r="AS34" i="1" s="1"/>
  <c r="Q67" i="170"/>
  <c r="U354" i="170"/>
  <c r="T107" i="170"/>
  <c r="S107" i="170" s="1"/>
  <c r="AO305" i="1" s="1"/>
  <c r="S240" i="170"/>
  <c r="AO143" i="1" s="1"/>
  <c r="AP143" i="1" s="1"/>
  <c r="AQ143" i="1" s="1"/>
  <c r="AS143" i="1" s="1"/>
  <c r="Q240" i="170"/>
  <c r="P284" i="170"/>
  <c r="AN150" i="1" s="1"/>
  <c r="R161" i="170"/>
  <c r="X161" i="170"/>
  <c r="S327" i="170"/>
  <c r="AO24" i="1" s="1"/>
  <c r="AP24" i="1" s="1"/>
  <c r="AQ24" i="1" s="1"/>
  <c r="AS24" i="1" s="1"/>
  <c r="Q327" i="170"/>
  <c r="S45" i="170"/>
  <c r="AO246" i="1" s="1"/>
  <c r="AP246" i="1" s="1"/>
  <c r="AQ246" i="1" s="1"/>
  <c r="AS246" i="1" s="1"/>
  <c r="Q45" i="170"/>
  <c r="S161" i="170"/>
  <c r="AO277" i="1" s="1"/>
  <c r="AP277" i="1" s="1"/>
  <c r="AQ277" i="1" s="1"/>
  <c r="AS277" i="1" s="1"/>
  <c r="R50" i="170"/>
  <c r="X50" i="170"/>
  <c r="P353" i="170"/>
  <c r="AN72" i="1" s="1"/>
  <c r="U353" i="170"/>
  <c r="T353" i="170"/>
  <c r="U252" i="170"/>
  <c r="P252" i="170"/>
  <c r="AN328" i="1" s="1"/>
  <c r="U77" i="170"/>
  <c r="P77" i="170"/>
  <c r="AN342" i="1" s="1"/>
  <c r="T167" i="170"/>
  <c r="Q167" i="170" s="1"/>
  <c r="P167" i="170"/>
  <c r="AN82" i="1" s="1"/>
  <c r="R150" i="170"/>
  <c r="X150" i="170"/>
  <c r="R40" i="170"/>
  <c r="X40" i="170"/>
  <c r="R131" i="170"/>
  <c r="X131" i="170"/>
  <c r="R59" i="170"/>
  <c r="X59" i="170"/>
  <c r="R165" i="170"/>
  <c r="X165" i="170"/>
  <c r="R395" i="170"/>
  <c r="X395" i="170"/>
  <c r="R207" i="170"/>
  <c r="X207" i="170"/>
  <c r="S65" i="170"/>
  <c r="AO354" i="1" s="1"/>
  <c r="AP354" i="1" s="1"/>
  <c r="AQ354" i="1" s="1"/>
  <c r="AS354" i="1" s="1"/>
  <c r="Q65" i="170"/>
  <c r="R39" i="170"/>
  <c r="X39" i="170"/>
  <c r="R36" i="170"/>
  <c r="X36" i="170"/>
  <c r="P231" i="170"/>
  <c r="AN369" i="1" s="1"/>
  <c r="U231" i="170"/>
  <c r="T231" i="170"/>
  <c r="T122" i="170"/>
  <c r="U122" i="170"/>
  <c r="P122" i="170"/>
  <c r="AN235" i="1" s="1"/>
  <c r="R208" i="170"/>
  <c r="X208" i="170"/>
  <c r="Q147" i="170"/>
  <c r="S147" i="170"/>
  <c r="AO214" i="1" s="1"/>
  <c r="AP214" i="1" s="1"/>
  <c r="AQ214" i="1" s="1"/>
  <c r="AS214" i="1" s="1"/>
  <c r="U110" i="170"/>
  <c r="T110" i="170"/>
  <c r="P110" i="170"/>
  <c r="AN230" i="1" s="1"/>
  <c r="T343" i="170"/>
  <c r="P343" i="170"/>
  <c r="AN94" i="1" s="1"/>
  <c r="R209" i="170"/>
  <c r="X209" i="170"/>
  <c r="S164" i="170"/>
  <c r="AO263" i="1" s="1"/>
  <c r="AP263" i="1" s="1"/>
  <c r="AQ263" i="1" s="1"/>
  <c r="AS263" i="1" s="1"/>
  <c r="Q164" i="170"/>
  <c r="S92" i="170"/>
  <c r="AO131" i="1" s="1"/>
  <c r="AP131" i="1" s="1"/>
  <c r="AQ131" i="1" s="1"/>
  <c r="AS131" i="1" s="1"/>
  <c r="Q92" i="170"/>
  <c r="X5" i="170"/>
  <c r="S5" i="170"/>
  <c r="AO261" i="1" s="1"/>
  <c r="Q5" i="170"/>
  <c r="Q50" i="170"/>
  <c r="S50" i="170"/>
  <c r="AO91" i="1" s="1"/>
  <c r="AP91" i="1" s="1"/>
  <c r="AQ91" i="1" s="1"/>
  <c r="AS91" i="1" s="1"/>
  <c r="R154" i="170"/>
  <c r="X154" i="170"/>
  <c r="R68" i="170"/>
  <c r="X68" i="170"/>
  <c r="Q38" i="170"/>
  <c r="S38" i="170"/>
  <c r="AO108" i="1" s="1"/>
  <c r="AP108" i="1" s="1"/>
  <c r="AQ108" i="1" s="1"/>
  <c r="AS108" i="1" s="1"/>
  <c r="R148" i="170"/>
  <c r="X148" i="170"/>
  <c r="Q52" i="170"/>
  <c r="S52" i="170"/>
  <c r="AO106" i="1" s="1"/>
  <c r="AP106" i="1" s="1"/>
  <c r="AQ106" i="1" s="1"/>
  <c r="AS106" i="1" s="1"/>
  <c r="R389" i="170"/>
  <c r="X389" i="170"/>
  <c r="R65" i="170"/>
  <c r="X65" i="170"/>
  <c r="S39" i="170"/>
  <c r="AO40" i="1" s="1"/>
  <c r="AP40" i="1" s="1"/>
  <c r="AQ40" i="1" s="1"/>
  <c r="AS40" i="1" s="1"/>
  <c r="Q39" i="170"/>
  <c r="Q241" i="170"/>
  <c r="S241" i="170"/>
  <c r="AO135" i="1" s="1"/>
  <c r="AP135" i="1" s="1"/>
  <c r="AQ135" i="1" s="1"/>
  <c r="AS135" i="1" s="1"/>
  <c r="Q63" i="170"/>
  <c r="S63" i="170"/>
  <c r="AO42" i="1" s="1"/>
  <c r="AP42" i="1" s="1"/>
  <c r="AQ42" i="1" s="1"/>
  <c r="AS42" i="1" s="1"/>
  <c r="S160" i="170"/>
  <c r="AO170" i="1" s="1"/>
  <c r="AP170" i="1" s="1"/>
  <c r="AQ170" i="1" s="1"/>
  <c r="AS170" i="1" s="1"/>
  <c r="Q160" i="170"/>
  <c r="S383" i="170"/>
  <c r="AO53" i="1" s="1"/>
  <c r="AP53" i="1" s="1"/>
  <c r="AQ53" i="1" s="1"/>
  <c r="AS53" i="1" s="1"/>
  <c r="Q383" i="170"/>
  <c r="S36" i="170"/>
  <c r="AO31" i="1" s="1"/>
  <c r="AP31" i="1" s="1"/>
  <c r="AQ31" i="1" s="1"/>
  <c r="AS31" i="1" s="1"/>
  <c r="Q36" i="170"/>
  <c r="Q209" i="170"/>
  <c r="S209" i="170"/>
  <c r="AO202" i="1" s="1"/>
  <c r="AP202" i="1" s="1"/>
  <c r="AQ202" i="1" s="1"/>
  <c r="AS202" i="1" s="1"/>
  <c r="R391" i="170"/>
  <c r="X391" i="170"/>
  <c r="R92" i="170"/>
  <c r="X92" i="170"/>
  <c r="R244" i="170"/>
  <c r="X244" i="170"/>
  <c r="T124" i="170"/>
  <c r="U124" i="170"/>
  <c r="P124" i="170"/>
  <c r="AN306" i="1" s="1"/>
  <c r="U194" i="170"/>
  <c r="P194" i="170"/>
  <c r="AN298" i="1" s="1"/>
  <c r="U295" i="170"/>
  <c r="P295" i="170"/>
  <c r="AN331" i="1" s="1"/>
  <c r="T112" i="170"/>
  <c r="Q112" i="170" s="1"/>
  <c r="P112" i="170"/>
  <c r="AN171" i="1" s="1"/>
  <c r="S26" i="170"/>
  <c r="AO183" i="1" s="1"/>
  <c r="AP183" i="1" s="1"/>
  <c r="AQ183" i="1" s="1"/>
  <c r="AS183" i="1" s="1"/>
  <c r="Q26" i="170"/>
  <c r="S68" i="170"/>
  <c r="AO107" i="1" s="1"/>
  <c r="AP107" i="1" s="1"/>
  <c r="AQ107" i="1" s="1"/>
  <c r="AS107" i="1" s="1"/>
  <c r="Q68" i="170"/>
  <c r="R386" i="170"/>
  <c r="X386" i="170"/>
  <c r="R383" i="170"/>
  <c r="X383" i="170"/>
  <c r="Q389" i="170"/>
  <c r="S389" i="170"/>
  <c r="AO67" i="1" s="1"/>
  <c r="AP67" i="1" s="1"/>
  <c r="AQ67" i="1" s="1"/>
  <c r="AS67" i="1" s="1"/>
  <c r="Q59" i="170"/>
  <c r="S59" i="170"/>
  <c r="AO90" i="1" s="1"/>
  <c r="AP90" i="1" s="1"/>
  <c r="AQ90" i="1" s="1"/>
  <c r="AS90" i="1" s="1"/>
  <c r="S57" i="170"/>
  <c r="AO385" i="1" s="1"/>
  <c r="AP385" i="1" s="1"/>
  <c r="AQ385" i="1" s="1"/>
  <c r="AS385" i="1" s="1"/>
  <c r="Q57" i="170"/>
  <c r="Q390" i="170"/>
  <c r="S390" i="170"/>
  <c r="AO68" i="1" s="1"/>
  <c r="AP68" i="1" s="1"/>
  <c r="AQ68" i="1" s="1"/>
  <c r="AS68" i="1" s="1"/>
  <c r="R241" i="170"/>
  <c r="X241" i="170"/>
  <c r="P335" i="170"/>
  <c r="AN325" i="1" s="1"/>
  <c r="T335" i="170"/>
  <c r="U335" i="170"/>
  <c r="U289" i="170"/>
  <c r="T289" i="170"/>
  <c r="P289" i="170"/>
  <c r="AN36" i="1" s="1"/>
  <c r="T225" i="170"/>
  <c r="P225" i="170"/>
  <c r="AN358" i="1" s="1"/>
  <c r="R63" i="170"/>
  <c r="X63" i="170"/>
  <c r="S56" i="170"/>
  <c r="AO249" i="1" s="1"/>
  <c r="AP249" i="1" s="1"/>
  <c r="AQ249" i="1" s="1"/>
  <c r="AS249" i="1" s="1"/>
  <c r="Q56" i="170"/>
  <c r="S245" i="170"/>
  <c r="AO84" i="1" s="1"/>
  <c r="AP84" i="1" s="1"/>
  <c r="AQ84" i="1" s="1"/>
  <c r="AS84" i="1" s="1"/>
  <c r="Q245" i="170"/>
  <c r="Q205" i="170"/>
  <c r="S205" i="170"/>
  <c r="AO103" i="1" s="1"/>
  <c r="S208" i="170"/>
  <c r="AO52" i="1" s="1"/>
  <c r="AP52" i="1" s="1"/>
  <c r="AQ52" i="1" s="1"/>
  <c r="AS52" i="1" s="1"/>
  <c r="Q208" i="170"/>
  <c r="S152" i="170"/>
  <c r="AO314" i="1" s="1"/>
  <c r="AP314" i="1" s="1"/>
  <c r="AQ314" i="1" s="1"/>
  <c r="AS314" i="1" s="1"/>
  <c r="Q152" i="170"/>
  <c r="P74" i="170"/>
  <c r="AN189" i="1" s="1"/>
  <c r="U74" i="170"/>
  <c r="T74" i="170"/>
  <c r="T127" i="170"/>
  <c r="P127" i="170"/>
  <c r="AN161" i="1" s="1"/>
  <c r="T20" i="170"/>
  <c r="Q20" i="170" s="1"/>
  <c r="P20" i="170"/>
  <c r="AN217" i="1" s="1"/>
  <c r="R164" i="170"/>
  <c r="X164" i="170"/>
  <c r="S391" i="170"/>
  <c r="AO236" i="1" s="1"/>
  <c r="AP236" i="1" s="1"/>
  <c r="AQ236" i="1" s="1"/>
  <c r="AS236" i="1" s="1"/>
  <c r="Q391" i="170"/>
  <c r="R372" i="170"/>
  <c r="X372" i="170"/>
  <c r="X192" i="170"/>
  <c r="P136" i="170"/>
  <c r="AN347" i="1" s="1"/>
  <c r="X284" i="170"/>
  <c r="P104" i="170"/>
  <c r="AN195" i="1" s="1"/>
  <c r="U170" i="170"/>
  <c r="R170" i="170" s="1"/>
  <c r="U337" i="170"/>
  <c r="R337" i="170" s="1"/>
  <c r="U100" i="170"/>
  <c r="R100" i="170" s="1"/>
  <c r="U306" i="170"/>
  <c r="R306" i="170" s="1"/>
  <c r="U323" i="170"/>
  <c r="S323" i="170" s="1"/>
  <c r="AO22" i="1" s="1"/>
  <c r="U16" i="170"/>
  <c r="R16" i="170" s="1"/>
  <c r="P10" i="170"/>
  <c r="AN327" i="1" s="1"/>
  <c r="U181" i="170"/>
  <c r="R181" i="170" s="1"/>
  <c r="T21" i="170"/>
  <c r="U10" i="170"/>
  <c r="R10" i="170" s="1"/>
  <c r="P192" i="170"/>
  <c r="AN378" i="1" s="1"/>
  <c r="P317" i="170"/>
  <c r="AN258" i="1" s="1"/>
  <c r="R26" i="170"/>
  <c r="X26" i="170"/>
  <c r="R237" i="170"/>
  <c r="X237" i="170"/>
  <c r="R48" i="170"/>
  <c r="X48" i="170"/>
  <c r="S386" i="170"/>
  <c r="AO361" i="1" s="1"/>
  <c r="AP361" i="1" s="1"/>
  <c r="AQ361" i="1" s="1"/>
  <c r="AS361" i="1" s="1"/>
  <c r="Q386" i="170"/>
  <c r="R152" i="170"/>
  <c r="X152" i="170"/>
  <c r="Q148" i="170"/>
  <c r="S148" i="170"/>
  <c r="AO363" i="1" s="1"/>
  <c r="AP363" i="1" s="1"/>
  <c r="AQ363" i="1" s="1"/>
  <c r="AS363" i="1" s="1"/>
  <c r="R57" i="170"/>
  <c r="X57" i="170"/>
  <c r="R132" i="170"/>
  <c r="X132" i="170"/>
  <c r="S132" i="170"/>
  <c r="AO80" i="1" s="1"/>
  <c r="AP80" i="1" s="1"/>
  <c r="AQ80" i="1" s="1"/>
  <c r="AS80" i="1" s="1"/>
  <c r="R51" i="170"/>
  <c r="X51" i="170"/>
  <c r="R62" i="170"/>
  <c r="S62" i="170"/>
  <c r="AO291" i="1" s="1"/>
  <c r="AP291" i="1" s="1"/>
  <c r="AQ291" i="1" s="1"/>
  <c r="AS291" i="1" s="1"/>
  <c r="X62" i="170"/>
  <c r="S394" i="170"/>
  <c r="AO237" i="1" s="1"/>
  <c r="AP237" i="1" s="1"/>
  <c r="AQ237" i="1" s="1"/>
  <c r="AS237" i="1" s="1"/>
  <c r="Q394" i="170"/>
  <c r="U105" i="170"/>
  <c r="T105" i="170"/>
  <c r="P105" i="170"/>
  <c r="AN14" i="1" s="1"/>
  <c r="R387" i="170"/>
  <c r="X387" i="170"/>
  <c r="R246" i="170"/>
  <c r="X246" i="170"/>
  <c r="S49" i="170"/>
  <c r="AO210" i="1" s="1"/>
  <c r="AP210" i="1" s="1"/>
  <c r="AQ210" i="1" s="1"/>
  <c r="AS210" i="1" s="1"/>
  <c r="Q49" i="170"/>
  <c r="Q204" i="170"/>
  <c r="S204" i="170"/>
  <c r="AO323" i="1" s="1"/>
  <c r="AP323" i="1" s="1"/>
  <c r="AQ323" i="1" s="1"/>
  <c r="AS323" i="1" s="1"/>
  <c r="S372" i="170"/>
  <c r="AO32" i="1" s="1"/>
  <c r="AP32" i="1" s="1"/>
  <c r="AQ32" i="1" s="1"/>
  <c r="AS32" i="1" s="1"/>
  <c r="Q372" i="170"/>
  <c r="U230" i="170"/>
  <c r="R230" i="170" s="1"/>
  <c r="U108" i="170"/>
  <c r="R108" i="170" s="1"/>
  <c r="U104" i="170"/>
  <c r="R104" i="170" s="1"/>
  <c r="U167" i="170"/>
  <c r="R167" i="170" s="1"/>
  <c r="T252" i="170"/>
  <c r="T194" i="170"/>
  <c r="S244" i="170"/>
  <c r="AO267" i="1" s="1"/>
  <c r="AP267" i="1" s="1"/>
  <c r="AQ267" i="1" s="1"/>
  <c r="AS267" i="1" s="1"/>
  <c r="Q244" i="170"/>
  <c r="U226" i="170"/>
  <c r="P226" i="170"/>
  <c r="AN343" i="1" s="1"/>
  <c r="T226" i="170"/>
  <c r="P145" i="170"/>
  <c r="AN30" i="1" s="1"/>
  <c r="T145" i="170"/>
  <c r="U145" i="170"/>
  <c r="S47" i="170"/>
  <c r="AO89" i="1" s="1"/>
  <c r="AP89" i="1" s="1"/>
  <c r="AQ89" i="1" s="1"/>
  <c r="AS89" i="1" s="1"/>
  <c r="Q47" i="170"/>
  <c r="R203" i="170"/>
  <c r="X203" i="170"/>
  <c r="S237" i="170"/>
  <c r="AO142" i="1" s="1"/>
  <c r="AP142" i="1" s="1"/>
  <c r="AQ142" i="1" s="1"/>
  <c r="AS142" i="1" s="1"/>
  <c r="Q237" i="170"/>
  <c r="S379" i="170"/>
  <c r="AO65" i="1" s="1"/>
  <c r="AP65" i="1" s="1"/>
  <c r="AQ65" i="1" s="1"/>
  <c r="AS65" i="1" s="1"/>
  <c r="Q379" i="170"/>
  <c r="R201" i="170"/>
  <c r="X201" i="170"/>
  <c r="Q393" i="170"/>
  <c r="S393" i="170"/>
  <c r="AO239" i="1" s="1"/>
  <c r="AP239" i="1" s="1"/>
  <c r="AQ239" i="1" s="1"/>
  <c r="AS239" i="1" s="1"/>
  <c r="R381" i="170"/>
  <c r="X381" i="170"/>
  <c r="Q157" i="170"/>
  <c r="S157" i="170"/>
  <c r="AO149" i="1" s="1"/>
  <c r="AP149" i="1" s="1"/>
  <c r="AQ149" i="1" s="1"/>
  <c r="AS149" i="1" s="1"/>
  <c r="Q378" i="170"/>
  <c r="S378" i="170"/>
  <c r="AO63" i="1" s="1"/>
  <c r="AP63" i="1" s="1"/>
  <c r="AQ63" i="1" s="1"/>
  <c r="AS63" i="1" s="1"/>
  <c r="Q51" i="170"/>
  <c r="S51" i="170"/>
  <c r="AO248" i="1" s="1"/>
  <c r="AP248" i="1" s="1"/>
  <c r="AQ248" i="1" s="1"/>
  <c r="AS248" i="1" s="1"/>
  <c r="U139" i="170"/>
  <c r="T139" i="170"/>
  <c r="P139" i="170"/>
  <c r="AN85" i="1" s="1"/>
  <c r="T321" i="170"/>
  <c r="P321" i="170"/>
  <c r="AN353" i="1" s="1"/>
  <c r="U321" i="170"/>
  <c r="U287" i="170"/>
  <c r="P287" i="170"/>
  <c r="AN284" i="1" s="1"/>
  <c r="S162" i="170"/>
  <c r="AO368" i="1" s="1"/>
  <c r="AP368" i="1" s="1"/>
  <c r="AQ368" i="1" s="1"/>
  <c r="AS368" i="1" s="1"/>
  <c r="Q162" i="170"/>
  <c r="R56" i="170"/>
  <c r="X56" i="170"/>
  <c r="R245" i="170"/>
  <c r="X245" i="170"/>
  <c r="X205" i="170"/>
  <c r="R205" i="170"/>
  <c r="S387" i="170"/>
  <c r="AO268" i="1" s="1"/>
  <c r="AP268" i="1" s="1"/>
  <c r="AQ268" i="1" s="1"/>
  <c r="AS268" i="1" s="1"/>
  <c r="Q387" i="170"/>
  <c r="S246" i="170"/>
  <c r="AO315" i="1" s="1"/>
  <c r="AP315" i="1" s="1"/>
  <c r="AQ315" i="1" s="1"/>
  <c r="AS315" i="1" s="1"/>
  <c r="Q246" i="170"/>
  <c r="P351" i="170"/>
  <c r="AN250" i="1" s="1"/>
  <c r="U351" i="170"/>
  <c r="T351" i="170"/>
  <c r="T290" i="170"/>
  <c r="U290" i="170"/>
  <c r="P290" i="170"/>
  <c r="AN355" i="1" s="1"/>
  <c r="U229" i="170"/>
  <c r="P229" i="170"/>
  <c r="AN231" i="1" s="1"/>
  <c r="T229" i="170"/>
  <c r="T255" i="170"/>
  <c r="P255" i="170"/>
  <c r="AN188" i="1" s="1"/>
  <c r="R49" i="170"/>
  <c r="X49" i="170"/>
  <c r="Q90" i="170"/>
  <c r="S90" i="170"/>
  <c r="AO311" i="1" s="1"/>
  <c r="AP311" i="1" s="1"/>
  <c r="AQ311" i="1" s="1"/>
  <c r="AS311" i="1" s="1"/>
  <c r="R204" i="170"/>
  <c r="X204" i="170"/>
  <c r="P337" i="170"/>
  <c r="AN100" i="1" s="1"/>
  <c r="U292" i="170"/>
  <c r="R292" i="170" s="1"/>
  <c r="T179" i="170"/>
  <c r="Q179" i="170" s="1"/>
  <c r="P266" i="170"/>
  <c r="AN20" i="1" s="1"/>
  <c r="U142" i="170"/>
  <c r="R142" i="170" s="1"/>
  <c r="U334" i="170"/>
  <c r="R334" i="170" s="1"/>
  <c r="U346" i="170"/>
  <c r="R346" i="170" s="1"/>
  <c r="U215" i="170"/>
  <c r="R215" i="170" s="1"/>
  <c r="U227" i="170"/>
  <c r="R227" i="170" s="1"/>
  <c r="U182" i="170"/>
  <c r="R182" i="170" s="1"/>
  <c r="P106" i="170"/>
  <c r="AN177" i="1" s="1"/>
  <c r="U225" i="170"/>
  <c r="P189" i="170"/>
  <c r="AN324" i="1" s="1"/>
  <c r="U317" i="170"/>
  <c r="P182" i="170"/>
  <c r="AN151" i="1" s="1"/>
  <c r="T77" i="170"/>
  <c r="Q55" i="170"/>
  <c r="S55" i="170"/>
  <c r="AO219" i="1" s="1"/>
  <c r="AP219" i="1" s="1"/>
  <c r="AQ219" i="1" s="1"/>
  <c r="AS219" i="1" s="1"/>
  <c r="R159" i="170"/>
  <c r="X159" i="170"/>
  <c r="R47" i="170"/>
  <c r="X47" i="170"/>
  <c r="Q48" i="170"/>
  <c r="S48" i="170"/>
  <c r="AO209" i="1" s="1"/>
  <c r="AP209" i="1" s="1"/>
  <c r="AQ209" i="1" s="1"/>
  <c r="AS209" i="1" s="1"/>
  <c r="R379" i="170"/>
  <c r="X379" i="170"/>
  <c r="Q37" i="170"/>
  <c r="S37" i="170"/>
  <c r="AO299" i="1" s="1"/>
  <c r="AP299" i="1" s="1"/>
  <c r="AQ299" i="1" s="1"/>
  <c r="AS299" i="1" s="1"/>
  <c r="T11" i="170"/>
  <c r="P11" i="170"/>
  <c r="AN157" i="1" s="1"/>
  <c r="S381" i="170"/>
  <c r="AO69" i="1" s="1"/>
  <c r="AP69" i="1" s="1"/>
  <c r="AQ69" i="1" s="1"/>
  <c r="AS69" i="1" s="1"/>
  <c r="Q381" i="170"/>
  <c r="R157" i="170"/>
  <c r="X157" i="170"/>
  <c r="R378" i="170"/>
  <c r="X378" i="170"/>
  <c r="Q25" i="170"/>
  <c r="S25" i="170"/>
  <c r="AO182" i="1" s="1"/>
  <c r="AP182" i="1" s="1"/>
  <c r="AQ182" i="1" s="1"/>
  <c r="AS182" i="1" s="1"/>
  <c r="R200" i="170"/>
  <c r="X200" i="170"/>
  <c r="R371" i="170"/>
  <c r="X371" i="170"/>
  <c r="R394" i="170"/>
  <c r="X394" i="170"/>
  <c r="Q54" i="170"/>
  <c r="S54" i="170"/>
  <c r="AO112" i="1" s="1"/>
  <c r="AP112" i="1" s="1"/>
  <c r="AQ112" i="1" s="1"/>
  <c r="AS112" i="1" s="1"/>
  <c r="S58" i="170"/>
  <c r="AO41" i="1" s="1"/>
  <c r="AP41" i="1" s="1"/>
  <c r="AQ41" i="1" s="1"/>
  <c r="AS41" i="1" s="1"/>
  <c r="Q58" i="170"/>
  <c r="Q53" i="170"/>
  <c r="S53" i="170"/>
  <c r="AO95" i="1" s="1"/>
  <c r="AP95" i="1" s="1"/>
  <c r="AQ95" i="1" s="1"/>
  <c r="AS95" i="1" s="1"/>
  <c r="R90" i="170"/>
  <c r="X90" i="170"/>
  <c r="R388" i="170"/>
  <c r="X388" i="170"/>
  <c r="P21" i="170"/>
  <c r="AN35" i="1" s="1"/>
  <c r="U283" i="170"/>
  <c r="P283" i="170"/>
  <c r="AN294" i="1" s="1"/>
  <c r="R55" i="170"/>
  <c r="X55" i="170"/>
  <c r="Q159" i="170"/>
  <c r="S159" i="170"/>
  <c r="AO148" i="1" s="1"/>
  <c r="AP148" i="1" s="1"/>
  <c r="AQ148" i="1" s="1"/>
  <c r="AS148" i="1" s="1"/>
  <c r="P313" i="170"/>
  <c r="AN45" i="1" s="1"/>
  <c r="U313" i="170"/>
  <c r="T313" i="170"/>
  <c r="T264" i="170"/>
  <c r="U264" i="170"/>
  <c r="P264" i="170"/>
  <c r="AN129" i="1" s="1"/>
  <c r="T113" i="170"/>
  <c r="U113" i="170"/>
  <c r="P113" i="170"/>
  <c r="AN194" i="1" s="1"/>
  <c r="T359" i="170"/>
  <c r="U359" i="170"/>
  <c r="P359" i="170"/>
  <c r="AN37" i="1" s="1"/>
  <c r="Q150" i="170"/>
  <c r="S150" i="170"/>
  <c r="AO200" i="1" s="1"/>
  <c r="AP200" i="1" s="1"/>
  <c r="AQ200" i="1" s="1"/>
  <c r="AS200" i="1" s="1"/>
  <c r="Q203" i="170"/>
  <c r="S203" i="170"/>
  <c r="AO125" i="1" s="1"/>
  <c r="AP125" i="1" s="1"/>
  <c r="AQ125" i="1" s="1"/>
  <c r="AS125" i="1" s="1"/>
  <c r="Q236" i="170"/>
  <c r="S236" i="170"/>
  <c r="AO272" i="1" s="1"/>
  <c r="AP272" i="1" s="1"/>
  <c r="AQ272" i="1" s="1"/>
  <c r="AS272" i="1" s="1"/>
  <c r="Q131" i="170"/>
  <c r="S131" i="170"/>
  <c r="AO186" i="1" s="1"/>
  <c r="AP186" i="1" s="1"/>
  <c r="AQ186" i="1" s="1"/>
  <c r="AS186" i="1" s="1"/>
  <c r="R37" i="170"/>
  <c r="X37" i="170"/>
  <c r="Q201" i="170"/>
  <c r="S201" i="170"/>
  <c r="AO79" i="1" s="1"/>
  <c r="S374" i="170"/>
  <c r="AO121" i="1" s="1"/>
  <c r="AP121" i="1" s="1"/>
  <c r="AQ121" i="1" s="1"/>
  <c r="AS121" i="1" s="1"/>
  <c r="Q374" i="170"/>
  <c r="S385" i="170"/>
  <c r="AO105" i="1" s="1"/>
  <c r="AP105" i="1" s="1"/>
  <c r="AQ105" i="1" s="1"/>
  <c r="AS105" i="1" s="1"/>
  <c r="Q385" i="170"/>
  <c r="R25" i="170"/>
  <c r="X25" i="170"/>
  <c r="U251" i="170"/>
  <c r="T251" i="170"/>
  <c r="R396" i="170"/>
  <c r="X396" i="170"/>
  <c r="R153" i="170"/>
  <c r="X153" i="170"/>
  <c r="S200" i="170"/>
  <c r="AO61" i="1" s="1"/>
  <c r="Q200" i="170"/>
  <c r="P109" i="170"/>
  <c r="AN197" i="1" s="1"/>
  <c r="U109" i="170"/>
  <c r="T109" i="170"/>
  <c r="T22" i="170"/>
  <c r="P22" i="170"/>
  <c r="AN356" i="1" s="1"/>
  <c r="U22" i="170"/>
  <c r="T114" i="170"/>
  <c r="Q114" i="170" s="1"/>
  <c r="P114" i="170"/>
  <c r="AN321" i="1" s="1"/>
  <c r="R162" i="170"/>
  <c r="X162" i="170"/>
  <c r="S158" i="170"/>
  <c r="AO27" i="1" s="1"/>
  <c r="AP27" i="1" s="1"/>
  <c r="AQ27" i="1" s="1"/>
  <c r="AS27" i="1" s="1"/>
  <c r="Q158" i="170"/>
  <c r="S242" i="170"/>
  <c r="AO364" i="1" s="1"/>
  <c r="AP364" i="1" s="1"/>
  <c r="AQ364" i="1" s="1"/>
  <c r="AS364" i="1" s="1"/>
  <c r="Q242" i="170"/>
  <c r="U310" i="170"/>
  <c r="T310" i="170"/>
  <c r="P310" i="170"/>
  <c r="AN54" i="1" s="1"/>
  <c r="T184" i="170"/>
  <c r="U184" i="170"/>
  <c r="P184" i="170"/>
  <c r="AN386" i="1" s="1"/>
  <c r="U300" i="170"/>
  <c r="P300" i="170"/>
  <c r="AN365" i="1" s="1"/>
  <c r="T300" i="170"/>
  <c r="R58" i="170"/>
  <c r="X58" i="170"/>
  <c r="R53" i="170"/>
  <c r="X53" i="170"/>
  <c r="S328" i="170"/>
  <c r="AO23" i="1" s="1"/>
  <c r="AP23" i="1" s="1"/>
  <c r="AQ23" i="1" s="1"/>
  <c r="AS23" i="1" s="1"/>
  <c r="Q328" i="170"/>
  <c r="S388" i="170"/>
  <c r="AO75" i="1" s="1"/>
  <c r="AP75" i="1" s="1"/>
  <c r="AQ75" i="1" s="1"/>
  <c r="AS75" i="1" s="1"/>
  <c r="Q388" i="170"/>
  <c r="X114" i="170"/>
  <c r="U168" i="170"/>
  <c r="T16" i="170"/>
  <c r="Q16" i="170" s="1"/>
  <c r="P121" i="170"/>
  <c r="AN169" i="1" s="1"/>
  <c r="T168" i="170"/>
  <c r="U18" i="170"/>
  <c r="U314" i="170"/>
  <c r="P267" i="170"/>
  <c r="AN285" i="1" s="1"/>
  <c r="U216" i="170"/>
  <c r="P296" i="170"/>
  <c r="AN349" i="1" s="1"/>
  <c r="P107" i="170"/>
  <c r="AN305" i="1" s="1"/>
  <c r="T220" i="170"/>
  <c r="T287" i="170"/>
  <c r="P215" i="170"/>
  <c r="AN380" i="1" s="1"/>
  <c r="U343" i="170"/>
  <c r="S154" i="170"/>
  <c r="AO288" i="1" s="1"/>
  <c r="AP288" i="1" s="1"/>
  <c r="AQ288" i="1" s="1"/>
  <c r="AS288" i="1" s="1"/>
  <c r="Q154" i="170"/>
  <c r="S40" i="170"/>
  <c r="AO120" i="1" s="1"/>
  <c r="AP120" i="1" s="1"/>
  <c r="AQ120" i="1" s="1"/>
  <c r="AS120" i="1" s="1"/>
  <c r="Q40" i="170"/>
  <c r="R236" i="170"/>
  <c r="X236" i="170"/>
  <c r="R38" i="170"/>
  <c r="X38" i="170"/>
  <c r="R52" i="170"/>
  <c r="X52" i="170"/>
  <c r="R374" i="170"/>
  <c r="X374" i="170"/>
  <c r="R385" i="170"/>
  <c r="X385" i="170"/>
  <c r="S165" i="170"/>
  <c r="AO25" i="1" s="1"/>
  <c r="AP25" i="1" s="1"/>
  <c r="AQ25" i="1" s="1"/>
  <c r="AS25" i="1" s="1"/>
  <c r="Q165" i="170"/>
  <c r="S395" i="170"/>
  <c r="AO64" i="1" s="1"/>
  <c r="AP64" i="1" s="1"/>
  <c r="AQ64" i="1" s="1"/>
  <c r="AS64" i="1" s="1"/>
  <c r="Q395" i="170"/>
  <c r="S207" i="170"/>
  <c r="AO124" i="1" s="1"/>
  <c r="Q207" i="170"/>
  <c r="Q396" i="170"/>
  <c r="S396" i="170"/>
  <c r="AO117" i="1" s="1"/>
  <c r="AP117" i="1" s="1"/>
  <c r="AQ117" i="1" s="1"/>
  <c r="AS117" i="1" s="1"/>
  <c r="Q153" i="170"/>
  <c r="S153" i="170"/>
  <c r="AO275" i="1" s="1"/>
  <c r="AP275" i="1" s="1"/>
  <c r="AQ275" i="1" s="1"/>
  <c r="AS275" i="1" s="1"/>
  <c r="R373" i="170"/>
  <c r="X373" i="170"/>
  <c r="S371" i="170"/>
  <c r="AO58" i="1" s="1"/>
  <c r="AP58" i="1" s="1"/>
  <c r="AQ58" i="1" s="1"/>
  <c r="AS58" i="1" s="1"/>
  <c r="Q371" i="170"/>
  <c r="R160" i="170"/>
  <c r="X160" i="170"/>
  <c r="R158" i="170"/>
  <c r="X158" i="170"/>
  <c r="R242" i="170"/>
  <c r="X242" i="170"/>
  <c r="R54" i="170"/>
  <c r="X54" i="170"/>
  <c r="R147" i="170"/>
  <c r="X147" i="170"/>
  <c r="Q373" i="170"/>
  <c r="S373" i="170"/>
  <c r="AO59" i="1" s="1"/>
  <c r="AP59" i="1" s="1"/>
  <c r="AQ59" i="1" s="1"/>
  <c r="AS59" i="1" s="1"/>
  <c r="R328" i="170"/>
  <c r="X328" i="170"/>
  <c r="X112" i="170"/>
  <c r="X219" i="170"/>
  <c r="S219" i="170"/>
  <c r="AO141" i="1" s="1"/>
  <c r="X20" i="170"/>
  <c r="S135" i="170"/>
  <c r="AO279" i="1" s="1"/>
  <c r="O22" i="71"/>
  <c r="P22" i="71" s="1"/>
  <c r="O11" i="71"/>
  <c r="P11" i="71" s="1"/>
  <c r="W272" i="170"/>
  <c r="V272" i="170"/>
  <c r="Q274" i="170"/>
  <c r="U282" i="170"/>
  <c r="T282" i="170"/>
  <c r="U146" i="170"/>
  <c r="R146" i="170" s="1"/>
  <c r="T146" i="170"/>
  <c r="P375" i="170"/>
  <c r="AN12" i="1" s="1"/>
  <c r="W375" i="170"/>
  <c r="V375" i="170"/>
  <c r="Q375" i="170" s="1"/>
  <c r="S174" i="170"/>
  <c r="AO6" i="1" s="1"/>
  <c r="Q174" i="170"/>
  <c r="P277" i="170"/>
  <c r="AN9" i="1" s="1"/>
  <c r="W277" i="170"/>
  <c r="V277" i="170"/>
  <c r="Q270" i="170"/>
  <c r="S270" i="170"/>
  <c r="AO8" i="1" s="1"/>
  <c r="W282" i="170"/>
  <c r="V282" i="170"/>
  <c r="T272" i="170"/>
  <c r="U272" i="170"/>
  <c r="P193" i="170"/>
  <c r="AN10" i="1" s="1"/>
  <c r="W193" i="170"/>
  <c r="R193" i="170" s="1"/>
  <c r="V193" i="170"/>
  <c r="P251" i="170"/>
  <c r="AN17" i="1" s="1"/>
  <c r="W251" i="170"/>
  <c r="V251" i="170"/>
  <c r="Q136" i="170"/>
  <c r="P282" i="170"/>
  <c r="AN16" i="1" s="1"/>
  <c r="X174" i="170"/>
  <c r="X270" i="170"/>
  <c r="P272" i="170"/>
  <c r="AN7" i="1" s="1"/>
  <c r="P146" i="170"/>
  <c r="AN15" i="1" s="1"/>
  <c r="B10" i="102" s="1"/>
  <c r="AP289" i="1"/>
  <c r="AQ289" i="1" s="1"/>
  <c r="AS289" i="1" s="1"/>
  <c r="AP373" i="1"/>
  <c r="AQ373" i="1" s="1"/>
  <c r="AS373" i="1" s="1"/>
  <c r="AP388" i="1"/>
  <c r="AQ388" i="1" s="1"/>
  <c r="AS388" i="1" s="1"/>
  <c r="AP266" i="1"/>
  <c r="AQ266" i="1" s="1"/>
  <c r="AS266" i="1" s="1"/>
  <c r="AP114" i="1"/>
  <c r="AQ114" i="1" s="1"/>
  <c r="AS114" i="1" s="1"/>
  <c r="AP392" i="1"/>
  <c r="AQ392" i="1" s="1"/>
  <c r="AS392" i="1" s="1"/>
  <c r="AP122" i="1"/>
  <c r="AQ122" i="1" s="1"/>
  <c r="AS122" i="1" s="1"/>
  <c r="AP396" i="1"/>
  <c r="AQ396" i="1" s="1"/>
  <c r="AS396" i="1" s="1"/>
  <c r="AP390" i="1"/>
  <c r="AQ390" i="1" s="1"/>
  <c r="AS390" i="1" s="1"/>
  <c r="AP293" i="1"/>
  <c r="AQ293" i="1" s="1"/>
  <c r="AS293" i="1" s="1"/>
  <c r="AP384" i="1"/>
  <c r="AQ384" i="1" s="1"/>
  <c r="AS384" i="1" s="1"/>
  <c r="AP229" i="1"/>
  <c r="AQ229" i="1" s="1"/>
  <c r="AS229" i="1" s="1"/>
  <c r="AP350" i="1"/>
  <c r="AQ350" i="1" s="1"/>
  <c r="AS350" i="1" s="1"/>
  <c r="AP227" i="1"/>
  <c r="AQ227" i="1" s="1"/>
  <c r="AS227" i="1" s="1"/>
  <c r="AP254" i="1"/>
  <c r="AQ254" i="1" s="1"/>
  <c r="AS254" i="1" s="1"/>
  <c r="AP147" i="1"/>
  <c r="AQ147" i="1" s="1"/>
  <c r="AS147" i="1" s="1"/>
  <c r="AP184" i="1"/>
  <c r="AQ184" i="1" s="1"/>
  <c r="AS184" i="1" s="1"/>
  <c r="AP271" i="1"/>
  <c r="AQ271" i="1" s="1"/>
  <c r="AS271" i="1" s="1"/>
  <c r="AP187" i="1"/>
  <c r="AQ187" i="1" s="1"/>
  <c r="AS187" i="1" s="1"/>
  <c r="AP46" i="1"/>
  <c r="AQ46" i="1" s="1"/>
  <c r="AS46" i="1" s="1"/>
  <c r="AP192" i="1"/>
  <c r="AQ192" i="1" s="1"/>
  <c r="AS192" i="1" s="1"/>
  <c r="AP391" i="1"/>
  <c r="AQ391" i="1" s="1"/>
  <c r="AS391" i="1" s="1"/>
  <c r="AP109" i="1"/>
  <c r="AQ109" i="1" s="1"/>
  <c r="AS109" i="1" s="1"/>
  <c r="AP66" i="1"/>
  <c r="AQ66" i="1" s="1"/>
  <c r="AS66" i="1" s="1"/>
  <c r="AP102" i="1"/>
  <c r="AQ102" i="1" s="1"/>
  <c r="AS102" i="1" s="1"/>
  <c r="AP367" i="1"/>
  <c r="AQ367" i="1" s="1"/>
  <c r="AS367" i="1" s="1"/>
  <c r="AP244" i="1"/>
  <c r="AQ244" i="1" s="1"/>
  <c r="AS244" i="1" s="1"/>
  <c r="AP21" i="1"/>
  <c r="AQ21" i="1" s="1"/>
  <c r="AS21" i="1" s="1"/>
  <c r="AP47" i="1"/>
  <c r="AQ47" i="1" s="1"/>
  <c r="AS47" i="1" s="1"/>
  <c r="AP153" i="1"/>
  <c r="AQ153" i="1" s="1"/>
  <c r="AS153" i="1" s="1"/>
  <c r="AP185" i="1"/>
  <c r="AQ185" i="1" s="1"/>
  <c r="AS185" i="1" s="1"/>
  <c r="AP389" i="1"/>
  <c r="AQ389" i="1" s="1"/>
  <c r="AS389" i="1" s="1"/>
  <c r="AP118" i="1"/>
  <c r="AQ118" i="1" s="1"/>
  <c r="AS118" i="1" s="1"/>
  <c r="AP74" i="1"/>
  <c r="AQ74" i="1" s="1"/>
  <c r="AS74" i="1" s="1"/>
  <c r="AP225" i="1"/>
  <c r="AQ225" i="1" s="1"/>
  <c r="AS225" i="1" s="1"/>
  <c r="AP253" i="1"/>
  <c r="AQ253" i="1" s="1"/>
  <c r="AS253" i="1" s="1"/>
  <c r="AP292" i="1"/>
  <c r="AQ292" i="1" s="1"/>
  <c r="AS292" i="1" s="1"/>
  <c r="AP154" i="1"/>
  <c r="AQ154" i="1" s="1"/>
  <c r="AS154" i="1" s="1"/>
  <c r="AP119" i="1"/>
  <c r="AQ119" i="1" s="1"/>
  <c r="AS119" i="1" s="1"/>
  <c r="AP155" i="1"/>
  <c r="AQ155" i="1" s="1"/>
  <c r="AS155" i="1" s="1"/>
  <c r="AP43" i="1"/>
  <c r="AQ43" i="1" s="1"/>
  <c r="AS43" i="1" s="1"/>
  <c r="AP273" i="1"/>
  <c r="AQ273" i="1" s="1"/>
  <c r="AS273" i="1" s="1"/>
  <c r="AP152" i="1"/>
  <c r="AQ152" i="1" s="1"/>
  <c r="AS152" i="1" s="1"/>
  <c r="AP397" i="1"/>
  <c r="AQ397" i="1" s="1"/>
  <c r="AS397" i="1" s="1"/>
  <c r="AP381" i="1"/>
  <c r="AQ381" i="1" s="1"/>
  <c r="AS381" i="1" s="1"/>
  <c r="AP251" i="1"/>
  <c r="AQ251" i="1" s="1"/>
  <c r="AS251" i="1" s="1"/>
  <c r="AP228" i="1"/>
  <c r="AQ228" i="1" s="1"/>
  <c r="AS228" i="1" s="1"/>
  <c r="AP162" i="1"/>
  <c r="AQ162" i="1" s="1"/>
  <c r="AS162" i="1" s="1"/>
  <c r="AP70" i="1"/>
  <c r="AQ70" i="1" s="1"/>
  <c r="AS70" i="1" s="1"/>
  <c r="AP393" i="1"/>
  <c r="AQ393" i="1" s="1"/>
  <c r="AS393" i="1" s="1"/>
  <c r="AP280" i="1"/>
  <c r="AQ280" i="1" s="1"/>
  <c r="AS280" i="1" s="1"/>
  <c r="AP222" i="1"/>
  <c r="AQ222" i="1" s="1"/>
  <c r="AS222" i="1" s="1"/>
  <c r="AP179" i="1"/>
  <c r="AQ179" i="1" s="1"/>
  <c r="AS179" i="1" s="1"/>
  <c r="AP181" i="1"/>
  <c r="AQ181" i="1" s="1"/>
  <c r="AS181" i="1" s="1"/>
  <c r="AP352" i="1"/>
  <c r="AQ352" i="1" s="1"/>
  <c r="AS352" i="1" s="1"/>
  <c r="AJ3" i="1"/>
  <c r="O31" i="71"/>
  <c r="P31" i="71" s="1"/>
  <c r="O20" i="71"/>
  <c r="P20" i="71" s="1"/>
  <c r="O5" i="71"/>
  <c r="P5" i="71" s="1"/>
  <c r="O9" i="71"/>
  <c r="P9" i="71" s="1"/>
  <c r="O32" i="71"/>
  <c r="P32" i="71" s="1"/>
  <c r="O33" i="71"/>
  <c r="P33" i="71" s="1"/>
  <c r="O30" i="71"/>
  <c r="P30" i="71" s="1"/>
  <c r="O37" i="71"/>
  <c r="P37" i="71" s="1"/>
  <c r="O48" i="71"/>
  <c r="P48" i="71" s="1"/>
  <c r="O42" i="71"/>
  <c r="P42" i="71" s="1"/>
  <c r="O46" i="71"/>
  <c r="P46" i="71" s="1"/>
  <c r="O34" i="71"/>
  <c r="P34" i="71" s="1"/>
  <c r="O10" i="71"/>
  <c r="P10" i="71" s="1"/>
  <c r="O13" i="71"/>
  <c r="P13" i="71" s="1"/>
  <c r="O16" i="71"/>
  <c r="P16" i="71" s="1"/>
  <c r="O21" i="71"/>
  <c r="P21" i="71" s="1"/>
  <c r="M3" i="71"/>
  <c r="N3" i="71"/>
  <c r="X137" i="170" l="1"/>
  <c r="X222" i="170"/>
  <c r="X214" i="170"/>
  <c r="X348" i="170"/>
  <c r="S190" i="170"/>
  <c r="AO205" i="1" s="1"/>
  <c r="S214" i="170"/>
  <c r="AO340" i="1" s="1"/>
  <c r="X169" i="170"/>
  <c r="X127" i="170"/>
  <c r="X220" i="170"/>
  <c r="X116" i="170"/>
  <c r="Q212" i="170"/>
  <c r="S324" i="170"/>
  <c r="AO164" i="1" s="1"/>
  <c r="X212" i="170"/>
  <c r="S169" i="170"/>
  <c r="AO160" i="1" s="1"/>
  <c r="AP160" i="1" s="1"/>
  <c r="AQ160" i="1" s="1"/>
  <c r="AS160" i="1" s="1"/>
  <c r="S116" i="170"/>
  <c r="AO308" i="1" s="1"/>
  <c r="X344" i="170"/>
  <c r="X129" i="170"/>
  <c r="X188" i="170"/>
  <c r="X176" i="170"/>
  <c r="S340" i="170"/>
  <c r="AO92" i="1" s="1"/>
  <c r="AP92" i="1" s="1"/>
  <c r="AQ92" i="1" s="1"/>
  <c r="AS92" i="1" s="1"/>
  <c r="S21" i="170"/>
  <c r="AO35" i="1" s="1"/>
  <c r="AP35" i="1" s="1"/>
  <c r="AQ35" i="1" s="1"/>
  <c r="AS35" i="1" s="1"/>
  <c r="X280" i="170"/>
  <c r="S171" i="170"/>
  <c r="AO146" i="1" s="1"/>
  <c r="AP146" i="1" s="1"/>
  <c r="AQ146" i="1" s="1"/>
  <c r="AS146" i="1" s="1"/>
  <c r="X171" i="170"/>
  <c r="X325" i="170"/>
  <c r="S295" i="170"/>
  <c r="AO331" i="1" s="1"/>
  <c r="AP331" i="1" s="1"/>
  <c r="AQ331" i="1" s="1"/>
  <c r="AS331" i="1" s="1"/>
  <c r="Q340" i="170"/>
  <c r="X308" i="170"/>
  <c r="X350" i="170"/>
  <c r="S350" i="170"/>
  <c r="AO101" i="1" s="1"/>
  <c r="AP101" i="1" s="1"/>
  <c r="AQ101" i="1" s="1"/>
  <c r="AS101" i="1" s="1"/>
  <c r="S176" i="170"/>
  <c r="AO113" i="1" s="1"/>
  <c r="X191" i="170"/>
  <c r="X21" i="170"/>
  <c r="X138" i="170"/>
  <c r="X262" i="170"/>
  <c r="X19" i="170"/>
  <c r="X316" i="170"/>
  <c r="X285" i="170"/>
  <c r="X261" i="170"/>
  <c r="S285" i="170"/>
  <c r="AO310" i="1" s="1"/>
  <c r="AP310" i="1" s="1"/>
  <c r="AQ310" i="1" s="1"/>
  <c r="AS310" i="1" s="1"/>
  <c r="S316" i="170"/>
  <c r="AO255" i="1" s="1"/>
  <c r="AP255" i="1" s="1"/>
  <c r="AQ255" i="1" s="1"/>
  <c r="AS255" i="1" s="1"/>
  <c r="X11" i="170"/>
  <c r="S222" i="170"/>
  <c r="AO201" i="1" s="1"/>
  <c r="AP201" i="1" s="1"/>
  <c r="AQ201" i="1" s="1"/>
  <c r="AS201" i="1" s="1"/>
  <c r="X73" i="170"/>
  <c r="S73" i="170"/>
  <c r="AO38" i="1" s="1"/>
  <c r="AP38" i="1" s="1"/>
  <c r="AQ38" i="1" s="1"/>
  <c r="AS38" i="1" s="1"/>
  <c r="S137" i="170"/>
  <c r="AO348" i="1" s="1"/>
  <c r="AP348" i="1" s="1"/>
  <c r="AQ348" i="1" s="1"/>
  <c r="AS348" i="1" s="1"/>
  <c r="X119" i="170"/>
  <c r="S125" i="170"/>
  <c r="AO145" i="1" s="1"/>
  <c r="AP145" i="1" s="1"/>
  <c r="AQ145" i="1" s="1"/>
  <c r="AS145" i="1" s="1"/>
  <c r="X360" i="170"/>
  <c r="S119" i="170"/>
  <c r="AO167" i="1" s="1"/>
  <c r="AP167" i="1" s="1"/>
  <c r="AQ167" i="1" s="1"/>
  <c r="AS167" i="1" s="1"/>
  <c r="S325" i="170"/>
  <c r="AO259" i="1" s="1"/>
  <c r="AP259" i="1" s="1"/>
  <c r="AQ259" i="1" s="1"/>
  <c r="AS259" i="1" s="1"/>
  <c r="S322" i="170"/>
  <c r="AO29" i="1" s="1"/>
  <c r="AP29" i="1" s="1"/>
  <c r="AQ29" i="1" s="1"/>
  <c r="AS29" i="1" s="1"/>
  <c r="S360" i="170"/>
  <c r="AO208" i="1" s="1"/>
  <c r="AP208" i="1" s="1"/>
  <c r="AQ208" i="1" s="1"/>
  <c r="AS208" i="1" s="1"/>
  <c r="X322" i="170"/>
  <c r="Q349" i="170"/>
  <c r="X361" i="170"/>
  <c r="Q357" i="170"/>
  <c r="Q364" i="170"/>
  <c r="S123" i="170"/>
  <c r="AO240" i="1" s="1"/>
  <c r="AP240" i="1" s="1"/>
  <c r="AQ240" i="1" s="1"/>
  <c r="AS240" i="1" s="1"/>
  <c r="X197" i="170"/>
  <c r="S326" i="170"/>
  <c r="AO362" i="1" s="1"/>
  <c r="AP362" i="1" s="1"/>
  <c r="AQ362" i="1" s="1"/>
  <c r="AS362" i="1" s="1"/>
  <c r="X297" i="170"/>
  <c r="S197" i="170"/>
  <c r="AO375" i="1" s="1"/>
  <c r="AP375" i="1" s="1"/>
  <c r="AQ375" i="1" s="1"/>
  <c r="AS375" i="1" s="1"/>
  <c r="Q350" i="170"/>
  <c r="S361" i="170"/>
  <c r="AO257" i="1" s="1"/>
  <c r="AP257" i="1" s="1"/>
  <c r="AQ257" i="1" s="1"/>
  <c r="AS257" i="1" s="1"/>
  <c r="S352" i="170"/>
  <c r="AO73" i="1" s="1"/>
  <c r="AP73" i="1" s="1"/>
  <c r="AQ73" i="1" s="1"/>
  <c r="AS73" i="1" s="1"/>
  <c r="X296" i="170"/>
  <c r="S106" i="170"/>
  <c r="AO177" i="1" s="1"/>
  <c r="AP177" i="1" s="1"/>
  <c r="AQ177" i="1" s="1"/>
  <c r="AS177" i="1" s="1"/>
  <c r="S19" i="170"/>
  <c r="AO346" i="1" s="1"/>
  <c r="AP346" i="1" s="1"/>
  <c r="AQ346" i="1" s="1"/>
  <c r="AS346" i="1" s="1"/>
  <c r="X125" i="170"/>
  <c r="X352" i="170"/>
  <c r="X123" i="170"/>
  <c r="S134" i="170"/>
  <c r="AO163" i="1" s="1"/>
  <c r="AP163" i="1" s="1"/>
  <c r="AQ163" i="1" s="1"/>
  <c r="AS163" i="1" s="1"/>
  <c r="X134" i="170"/>
  <c r="X120" i="170"/>
  <c r="S24" i="170"/>
  <c r="AO286" i="1" s="1"/>
  <c r="AP286" i="1" s="1"/>
  <c r="AQ286" i="1" s="1"/>
  <c r="AS286" i="1" s="1"/>
  <c r="X24" i="170"/>
  <c r="S262" i="170"/>
  <c r="AO295" i="1" s="1"/>
  <c r="AP295" i="1" s="1"/>
  <c r="AQ295" i="1" s="1"/>
  <c r="AS295" i="1" s="1"/>
  <c r="S166" i="170"/>
  <c r="AO158" i="1" s="1"/>
  <c r="AP158" i="1" s="1"/>
  <c r="AQ158" i="1" s="1"/>
  <c r="AS158" i="1" s="1"/>
  <c r="S281" i="170"/>
  <c r="AO383" i="1" s="1"/>
  <c r="AP383" i="1" s="1"/>
  <c r="AQ383" i="1" s="1"/>
  <c r="AS383" i="1" s="1"/>
  <c r="S196" i="170"/>
  <c r="AO127" i="1" s="1"/>
  <c r="AP127" i="1" s="1"/>
  <c r="AQ127" i="1" s="1"/>
  <c r="AS127" i="1" s="1"/>
  <c r="X281" i="170"/>
  <c r="S274" i="170"/>
  <c r="AO332" i="1" s="1"/>
  <c r="AP332" i="1" s="1"/>
  <c r="AQ332" i="1" s="1"/>
  <c r="AS332" i="1" s="1"/>
  <c r="S293" i="170"/>
  <c r="AO175" i="1" s="1"/>
  <c r="AP175" i="1" s="1"/>
  <c r="AQ175" i="1" s="1"/>
  <c r="AS175" i="1" s="1"/>
  <c r="X274" i="170"/>
  <c r="X196" i="170"/>
  <c r="X273" i="170"/>
  <c r="S319" i="170"/>
  <c r="AO374" i="1" s="1"/>
  <c r="AP374" i="1" s="1"/>
  <c r="AQ374" i="1" s="1"/>
  <c r="AS374" i="1" s="1"/>
  <c r="X135" i="170"/>
  <c r="Q316" i="170"/>
  <c r="X76" i="170"/>
  <c r="X95" i="170"/>
  <c r="S140" i="170"/>
  <c r="AO81" i="1" s="1"/>
  <c r="AP81" i="1" s="1"/>
  <c r="AQ81" i="1" s="1"/>
  <c r="AS81" i="1" s="1"/>
  <c r="S297" i="170"/>
  <c r="AO19" i="1" s="1"/>
  <c r="AP19" i="1" s="1"/>
  <c r="AQ19" i="1" s="1"/>
  <c r="AS19" i="1" s="1"/>
  <c r="AP282" i="1"/>
  <c r="AQ282" i="1" s="1"/>
  <c r="AS282" i="1" s="1"/>
  <c r="X268" i="170"/>
  <c r="X318" i="170"/>
  <c r="S256" i="170"/>
  <c r="AO193" i="1" s="1"/>
  <c r="AP193" i="1" s="1"/>
  <c r="AQ193" i="1" s="1"/>
  <c r="AS193" i="1" s="1"/>
  <c r="S195" i="170"/>
  <c r="AO87" i="1" s="1"/>
  <c r="AP87" i="1" s="1"/>
  <c r="AQ87" i="1" s="1"/>
  <c r="AS87" i="1" s="1"/>
  <c r="S362" i="170"/>
  <c r="AO226" i="1" s="1"/>
  <c r="AP226" i="1" s="1"/>
  <c r="AQ226" i="1" s="1"/>
  <c r="AS226" i="1" s="1"/>
  <c r="S23" i="170"/>
  <c r="AO50" i="1" s="1"/>
  <c r="AP50" i="1" s="1"/>
  <c r="AQ50" i="1" s="1"/>
  <c r="AS50" i="1" s="1"/>
  <c r="S120" i="170"/>
  <c r="AO178" i="1" s="1"/>
  <c r="AP178" i="1" s="1"/>
  <c r="AQ178" i="1" s="1"/>
  <c r="AS178" i="1" s="1"/>
  <c r="S94" i="170"/>
  <c r="AO173" i="1" s="1"/>
  <c r="AP173" i="1" s="1"/>
  <c r="AQ173" i="1" s="1"/>
  <c r="AS173" i="1" s="1"/>
  <c r="S102" i="170"/>
  <c r="AO232" i="1" s="1"/>
  <c r="AP232" i="1" s="1"/>
  <c r="AQ232" i="1" s="1"/>
  <c r="AS232" i="1" s="1"/>
  <c r="S268" i="170"/>
  <c r="AO337" i="1" s="1"/>
  <c r="AP337" i="1" s="1"/>
  <c r="AQ337" i="1" s="1"/>
  <c r="AS337" i="1" s="1"/>
  <c r="X211" i="170"/>
  <c r="S213" i="170"/>
  <c r="AO335" i="1" s="1"/>
  <c r="AP335" i="1" s="1"/>
  <c r="AQ335" i="1" s="1"/>
  <c r="AS335" i="1" s="1"/>
  <c r="X102" i="170"/>
  <c r="Q278" i="170"/>
  <c r="X213" i="170"/>
  <c r="Q253" i="170"/>
  <c r="Q120" i="170"/>
  <c r="S99" i="170"/>
  <c r="AO172" i="1" s="1"/>
  <c r="AP172" i="1" s="1"/>
  <c r="AQ172" i="1" s="1"/>
  <c r="AS172" i="1" s="1"/>
  <c r="X94" i="170"/>
  <c r="X99" i="170"/>
  <c r="S211" i="170"/>
  <c r="AO379" i="1" s="1"/>
  <c r="AP379" i="1" s="1"/>
  <c r="AQ379" i="1" s="1"/>
  <c r="AS379" i="1" s="1"/>
  <c r="AP132" i="1"/>
  <c r="AQ132" i="1" s="1"/>
  <c r="AS132" i="1" s="1"/>
  <c r="S273" i="170"/>
  <c r="AO377" i="1" s="1"/>
  <c r="AP377" i="1" s="1"/>
  <c r="AQ377" i="1" s="1"/>
  <c r="AS377" i="1" s="1"/>
  <c r="S95" i="170"/>
  <c r="AO309" i="1" s="1"/>
  <c r="AP309" i="1" s="1"/>
  <c r="AQ309" i="1" s="1"/>
  <c r="AS309" i="1" s="1"/>
  <c r="Q324" i="170"/>
  <c r="S180" i="170"/>
  <c r="AO156" i="1" s="1"/>
  <c r="AP156" i="1" s="1"/>
  <c r="AQ156" i="1" s="1"/>
  <c r="AS156" i="1" s="1"/>
  <c r="AP305" i="1"/>
  <c r="AQ305" i="1" s="1"/>
  <c r="AS305" i="1" s="1"/>
  <c r="X166" i="170"/>
  <c r="S136" i="170"/>
  <c r="AO347" i="1" s="1"/>
  <c r="AP347" i="1" s="1"/>
  <c r="AQ347" i="1" s="1"/>
  <c r="AS347" i="1" s="1"/>
  <c r="X320" i="170"/>
  <c r="S294" i="170"/>
  <c r="AO48" i="1" s="1"/>
  <c r="AP48" i="1" s="1"/>
  <c r="AQ48" i="1" s="1"/>
  <c r="AS48" i="1" s="1"/>
  <c r="X136" i="170"/>
  <c r="X228" i="170"/>
  <c r="S265" i="170"/>
  <c r="AO329" i="1" s="1"/>
  <c r="AP329" i="1" s="1"/>
  <c r="AQ329" i="1" s="1"/>
  <c r="AS329" i="1" s="1"/>
  <c r="S339" i="170"/>
  <c r="AO218" i="1" s="1"/>
  <c r="AP218" i="1" s="1"/>
  <c r="AQ218" i="1" s="1"/>
  <c r="AS218" i="1" s="1"/>
  <c r="Q211" i="170"/>
  <c r="X293" i="170"/>
  <c r="X339" i="170"/>
  <c r="X180" i="170"/>
  <c r="S228" i="170"/>
  <c r="AO86" i="1" s="1"/>
  <c r="AP86" i="1" s="1"/>
  <c r="AQ86" i="1" s="1"/>
  <c r="AS86" i="1" s="1"/>
  <c r="X265" i="170"/>
  <c r="X363" i="170"/>
  <c r="X140" i="170"/>
  <c r="X294" i="170"/>
  <c r="X170" i="170"/>
  <c r="S186" i="170"/>
  <c r="AO318" i="1" s="1"/>
  <c r="AP318" i="1" s="1"/>
  <c r="AQ318" i="1" s="1"/>
  <c r="AS318" i="1" s="1"/>
  <c r="S254" i="170"/>
  <c r="AO300" i="1" s="1"/>
  <c r="AP300" i="1" s="1"/>
  <c r="AQ300" i="1" s="1"/>
  <c r="AS300" i="1" s="1"/>
  <c r="X178" i="170"/>
  <c r="X115" i="170"/>
  <c r="S14" i="170"/>
  <c r="AO215" i="1" s="1"/>
  <c r="AP215" i="1" s="1"/>
  <c r="AQ215" i="1" s="1"/>
  <c r="AS215" i="1" s="1"/>
  <c r="X14" i="170"/>
  <c r="X111" i="170"/>
  <c r="Q116" i="170"/>
  <c r="R138" i="170"/>
  <c r="X183" i="170"/>
  <c r="X126" i="170"/>
  <c r="S129" i="170"/>
  <c r="AO302" i="1" s="1"/>
  <c r="AP302" i="1" s="1"/>
  <c r="AQ302" i="1" s="1"/>
  <c r="AS302" i="1" s="1"/>
  <c r="S318" i="170"/>
  <c r="AO256" i="1" s="1"/>
  <c r="AP256" i="1" s="1"/>
  <c r="AQ256" i="1" s="1"/>
  <c r="AS256" i="1" s="1"/>
  <c r="X341" i="170"/>
  <c r="X257" i="170"/>
  <c r="S115" i="170"/>
  <c r="AO196" i="1" s="1"/>
  <c r="AP196" i="1" s="1"/>
  <c r="AQ196" i="1" s="1"/>
  <c r="AS196" i="1" s="1"/>
  <c r="X179" i="170"/>
  <c r="S341" i="170"/>
  <c r="AO317" i="1" s="1"/>
  <c r="AP317" i="1" s="1"/>
  <c r="AQ317" i="1" s="1"/>
  <c r="AS317" i="1" s="1"/>
  <c r="X256" i="170"/>
  <c r="S257" i="170"/>
  <c r="AO137" i="1" s="1"/>
  <c r="AP137" i="1" s="1"/>
  <c r="AQ137" i="1" s="1"/>
  <c r="AS137" i="1" s="1"/>
  <c r="S111" i="170"/>
  <c r="AO234" i="1" s="1"/>
  <c r="AP234" i="1" s="1"/>
  <c r="AQ234" i="1" s="1"/>
  <c r="AS234" i="1" s="1"/>
  <c r="S183" i="170"/>
  <c r="AO180" i="1" s="1"/>
  <c r="AP180" i="1" s="1"/>
  <c r="AQ180" i="1" s="1"/>
  <c r="AS180" i="1" s="1"/>
  <c r="X190" i="170"/>
  <c r="Q356" i="170"/>
  <c r="X17" i="170"/>
  <c r="S126" i="170"/>
  <c r="AO242" i="1" s="1"/>
  <c r="AP242" i="1" s="1"/>
  <c r="AQ242" i="1" s="1"/>
  <c r="AS242" i="1" s="1"/>
  <c r="S320" i="170"/>
  <c r="AO370" i="1" s="1"/>
  <c r="AP370" i="1" s="1"/>
  <c r="AQ370" i="1" s="1"/>
  <c r="AS370" i="1" s="1"/>
  <c r="Q169" i="170"/>
  <c r="S178" i="170"/>
  <c r="AO26" i="1" s="1"/>
  <c r="AP26" i="1" s="1"/>
  <c r="AQ26" i="1" s="1"/>
  <c r="AS26" i="1" s="1"/>
  <c r="S98" i="170"/>
  <c r="AO238" i="1" s="1"/>
  <c r="AP238" i="1" s="1"/>
  <c r="AQ238" i="1" s="1"/>
  <c r="AS238" i="1" s="1"/>
  <c r="S338" i="170"/>
  <c r="AO77" i="1" s="1"/>
  <c r="AP77" i="1" s="1"/>
  <c r="AQ77" i="1" s="1"/>
  <c r="AS77" i="1" s="1"/>
  <c r="X80" i="170"/>
  <c r="X78" i="170"/>
  <c r="X319" i="170"/>
  <c r="X23" i="170"/>
  <c r="X338" i="170"/>
  <c r="S355" i="170"/>
  <c r="AO207" i="1" s="1"/>
  <c r="AP207" i="1" s="1"/>
  <c r="AQ207" i="1" s="1"/>
  <c r="AS207" i="1" s="1"/>
  <c r="S78" i="170"/>
  <c r="AO336" i="1" s="1"/>
  <c r="AP336" i="1" s="1"/>
  <c r="AQ336" i="1" s="1"/>
  <c r="AS336" i="1" s="1"/>
  <c r="X301" i="170"/>
  <c r="X75" i="170"/>
  <c r="X266" i="170"/>
  <c r="X98" i="170"/>
  <c r="AP141" i="1"/>
  <c r="AQ141" i="1" s="1"/>
  <c r="AS141" i="1" s="1"/>
  <c r="S80" i="170"/>
  <c r="AO339" i="1" s="1"/>
  <c r="AP339" i="1" s="1"/>
  <c r="AQ339" i="1" s="1"/>
  <c r="AS339" i="1" s="1"/>
  <c r="S314" i="170"/>
  <c r="AO351" i="1" s="1"/>
  <c r="AP351" i="1" s="1"/>
  <c r="AQ351" i="1" s="1"/>
  <c r="AS351" i="1" s="1"/>
  <c r="X355" i="170"/>
  <c r="S301" i="170"/>
  <c r="AO334" i="1" s="1"/>
  <c r="AP334" i="1" s="1"/>
  <c r="AQ334" i="1" s="1"/>
  <c r="AS334" i="1" s="1"/>
  <c r="S266" i="170"/>
  <c r="AO20" i="1" s="1"/>
  <c r="AP20" i="1" s="1"/>
  <c r="AQ20" i="1" s="1"/>
  <c r="AS20" i="1" s="1"/>
  <c r="Q285" i="170"/>
  <c r="X362" i="170"/>
  <c r="S76" i="170"/>
  <c r="AO281" i="1" s="1"/>
  <c r="AP281" i="1" s="1"/>
  <c r="AQ281" i="1" s="1"/>
  <c r="AS281" i="1" s="1"/>
  <c r="S344" i="170"/>
  <c r="AO224" i="1" s="1"/>
  <c r="AP224" i="1" s="1"/>
  <c r="AQ224" i="1" s="1"/>
  <c r="AS224" i="1" s="1"/>
  <c r="X195" i="170"/>
  <c r="S138" i="170"/>
  <c r="AO13" i="1" s="1"/>
  <c r="X258" i="170"/>
  <c r="S298" i="170"/>
  <c r="AO44" i="1" s="1"/>
  <c r="AP44" i="1" s="1"/>
  <c r="AQ44" i="1" s="1"/>
  <c r="AS44" i="1" s="1"/>
  <c r="S223" i="170"/>
  <c r="AO265" i="1" s="1"/>
  <c r="AP265" i="1" s="1"/>
  <c r="AQ265" i="1" s="1"/>
  <c r="AS265" i="1" s="1"/>
  <c r="S187" i="170"/>
  <c r="AO252" i="1" s="1"/>
  <c r="AP252" i="1" s="1"/>
  <c r="AQ252" i="1" s="1"/>
  <c r="AS252" i="1" s="1"/>
  <c r="S221" i="170"/>
  <c r="AO136" i="1" s="1"/>
  <c r="AP136" i="1" s="1"/>
  <c r="AQ136" i="1" s="1"/>
  <c r="AS136" i="1" s="1"/>
  <c r="S17" i="170"/>
  <c r="AO345" i="1" s="1"/>
  <c r="AP345" i="1" s="1"/>
  <c r="AQ345" i="1" s="1"/>
  <c r="AS345" i="1" s="1"/>
  <c r="S215" i="170"/>
  <c r="AO380" i="1" s="1"/>
  <c r="AP380" i="1" s="1"/>
  <c r="AQ380" i="1" s="1"/>
  <c r="AS380" i="1" s="1"/>
  <c r="X117" i="170"/>
  <c r="S258" i="170"/>
  <c r="AO233" i="1" s="1"/>
  <c r="AP233" i="1" s="1"/>
  <c r="AQ233" i="1" s="1"/>
  <c r="AS233" i="1" s="1"/>
  <c r="Q345" i="170"/>
  <c r="X292" i="170"/>
  <c r="S170" i="170"/>
  <c r="AO376" i="1" s="1"/>
  <c r="AP376" i="1" s="1"/>
  <c r="AQ376" i="1" s="1"/>
  <c r="AS376" i="1" s="1"/>
  <c r="Q284" i="170"/>
  <c r="Q21" i="170"/>
  <c r="X218" i="170"/>
  <c r="X260" i="170"/>
  <c r="Q171" i="170"/>
  <c r="S342" i="170"/>
  <c r="AO115" i="1" s="1"/>
  <c r="AP115" i="1" s="1"/>
  <c r="AQ115" i="1" s="1"/>
  <c r="AS115" i="1" s="1"/>
  <c r="X221" i="170"/>
  <c r="X342" i="170"/>
  <c r="Q186" i="170"/>
  <c r="X326" i="170"/>
  <c r="X279" i="170"/>
  <c r="X106" i="170"/>
  <c r="S279" i="170"/>
  <c r="AO174" i="1" s="1"/>
  <c r="AP174" i="1" s="1"/>
  <c r="AQ174" i="1" s="1"/>
  <c r="AS174" i="1" s="1"/>
  <c r="S296" i="170"/>
  <c r="AO349" i="1" s="1"/>
  <c r="AP349" i="1" s="1"/>
  <c r="AQ349" i="1" s="1"/>
  <c r="AS349" i="1" s="1"/>
  <c r="S260" i="170"/>
  <c r="AO382" i="1" s="1"/>
  <c r="AP382" i="1" s="1"/>
  <c r="AQ382" i="1" s="1"/>
  <c r="AS382" i="1" s="1"/>
  <c r="X96" i="170"/>
  <c r="S96" i="170"/>
  <c r="AO165" i="1" s="1"/>
  <c r="AP165" i="1" s="1"/>
  <c r="AQ165" i="1" s="1"/>
  <c r="AS165" i="1" s="1"/>
  <c r="X141" i="170"/>
  <c r="S97" i="170"/>
  <c r="AO166" i="1" s="1"/>
  <c r="AP166" i="1" s="1"/>
  <c r="AQ166" i="1" s="1"/>
  <c r="AS166" i="1" s="1"/>
  <c r="X346" i="170"/>
  <c r="X118" i="170"/>
  <c r="X100" i="170"/>
  <c r="S188" i="170"/>
  <c r="AO203" i="1" s="1"/>
  <c r="AP203" i="1" s="1"/>
  <c r="AQ203" i="1" s="1"/>
  <c r="AS203" i="1" s="1"/>
  <c r="S346" i="170"/>
  <c r="AO71" i="1" s="1"/>
  <c r="AP71" i="1" s="1"/>
  <c r="AQ71" i="1" s="1"/>
  <c r="AS71" i="1" s="1"/>
  <c r="X358" i="170"/>
  <c r="S224" i="170"/>
  <c r="AO190" i="1" s="1"/>
  <c r="AP190" i="1" s="1"/>
  <c r="AQ190" i="1" s="1"/>
  <c r="AS190" i="1" s="1"/>
  <c r="S101" i="170"/>
  <c r="AO176" i="1" s="1"/>
  <c r="AP176" i="1" s="1"/>
  <c r="AQ176" i="1" s="1"/>
  <c r="AS176" i="1" s="1"/>
  <c r="S181" i="170"/>
  <c r="AO319" i="1" s="1"/>
  <c r="AP319" i="1" s="1"/>
  <c r="AQ319" i="1" s="1"/>
  <c r="AS319" i="1" s="1"/>
  <c r="S358" i="170"/>
  <c r="AO104" i="1" s="1"/>
  <c r="AP104" i="1" s="1"/>
  <c r="AQ104" i="1" s="1"/>
  <c r="AS104" i="1" s="1"/>
  <c r="S363" i="170"/>
  <c r="AO97" i="1" s="1"/>
  <c r="AP97" i="1" s="1"/>
  <c r="AQ97" i="1" s="1"/>
  <c r="AS97" i="1" s="1"/>
  <c r="S75" i="170"/>
  <c r="AO338" i="1" s="1"/>
  <c r="AP338" i="1" s="1"/>
  <c r="AQ338" i="1" s="1"/>
  <c r="AS338" i="1" s="1"/>
  <c r="S306" i="170"/>
  <c r="AO322" i="1" s="1"/>
  <c r="X97" i="170"/>
  <c r="S141" i="170"/>
  <c r="AO360" i="1" s="1"/>
  <c r="AP360" i="1" s="1"/>
  <c r="AQ360" i="1" s="1"/>
  <c r="AS360" i="1" s="1"/>
  <c r="X306" i="170"/>
  <c r="S191" i="170"/>
  <c r="AO371" i="1" s="1"/>
  <c r="AP371" i="1" s="1"/>
  <c r="AQ371" i="1" s="1"/>
  <c r="AS371" i="1" s="1"/>
  <c r="X215" i="170"/>
  <c r="X101" i="170"/>
  <c r="S118" i="170"/>
  <c r="AO304" i="1" s="1"/>
  <c r="AP304" i="1" s="1"/>
  <c r="AQ304" i="1" s="1"/>
  <c r="AS304" i="1" s="1"/>
  <c r="X189" i="170"/>
  <c r="S189" i="170"/>
  <c r="AO324" i="1" s="1"/>
  <c r="AP324" i="1" s="1"/>
  <c r="AQ324" i="1" s="1"/>
  <c r="AS324" i="1" s="1"/>
  <c r="Q214" i="170"/>
  <c r="X224" i="170"/>
  <c r="S227" i="170"/>
  <c r="AO139" i="1" s="1"/>
  <c r="AP139" i="1" s="1"/>
  <c r="AQ139" i="1" s="1"/>
  <c r="AS139" i="1" s="1"/>
  <c r="X230" i="170"/>
  <c r="X16" i="170"/>
  <c r="S299" i="170"/>
  <c r="AO57" i="1" s="1"/>
  <c r="AP57" i="1" s="1"/>
  <c r="AQ57" i="1" s="1"/>
  <c r="AS57" i="1" s="1"/>
  <c r="X299" i="170"/>
  <c r="X79" i="170"/>
  <c r="S79" i="170"/>
  <c r="AO243" i="1" s="1"/>
  <c r="AP243" i="1" s="1"/>
  <c r="AQ243" i="1" s="1"/>
  <c r="AS243" i="1" s="1"/>
  <c r="X181" i="170"/>
  <c r="S308" i="170"/>
  <c r="AO76" i="1" s="1"/>
  <c r="AP76" i="1" s="1"/>
  <c r="AQ76" i="1" s="1"/>
  <c r="AS76" i="1" s="1"/>
  <c r="S112" i="170"/>
  <c r="AO171" i="1" s="1"/>
  <c r="AP171" i="1" s="1"/>
  <c r="AQ171" i="1" s="1"/>
  <c r="AS171" i="1" s="1"/>
  <c r="X103" i="170"/>
  <c r="Q107" i="170"/>
  <c r="S286" i="170"/>
  <c r="AO333" i="1" s="1"/>
  <c r="AP333" i="1" s="1"/>
  <c r="AQ333" i="1" s="1"/>
  <c r="AS333" i="1" s="1"/>
  <c r="S103" i="170"/>
  <c r="AO144" i="1" s="1"/>
  <c r="AP144" i="1" s="1"/>
  <c r="AQ144" i="1" s="1"/>
  <c r="AS144" i="1" s="1"/>
  <c r="X10" i="170"/>
  <c r="S230" i="170"/>
  <c r="AO264" i="1" s="1"/>
  <c r="AP264" i="1" s="1"/>
  <c r="AQ264" i="1" s="1"/>
  <c r="AS264" i="1" s="1"/>
  <c r="X309" i="170"/>
  <c r="X286" i="170"/>
  <c r="AP387" i="1"/>
  <c r="AQ387" i="1" s="1"/>
  <c r="AS387" i="1" s="1"/>
  <c r="S263" i="170"/>
  <c r="AO320" i="1" s="1"/>
  <c r="AP320" i="1" s="1"/>
  <c r="AQ320" i="1" s="1"/>
  <c r="AS320" i="1" s="1"/>
  <c r="X263" i="170"/>
  <c r="X217" i="170"/>
  <c r="S217" i="170"/>
  <c r="AO138" i="1" s="1"/>
  <c r="AP138" i="1" s="1"/>
  <c r="AQ138" i="1" s="1"/>
  <c r="AS138" i="1" s="1"/>
  <c r="X291" i="170"/>
  <c r="S275" i="170"/>
  <c r="AO134" i="1" s="1"/>
  <c r="AP134" i="1" s="1"/>
  <c r="AQ134" i="1" s="1"/>
  <c r="AS134" i="1" s="1"/>
  <c r="S291" i="170"/>
  <c r="AO283" i="1" s="1"/>
  <c r="AP283" i="1" s="1"/>
  <c r="AQ283" i="1" s="1"/>
  <c r="AS283" i="1" s="1"/>
  <c r="X121" i="170"/>
  <c r="Q276" i="170"/>
  <c r="S347" i="170"/>
  <c r="AO326" i="1" s="1"/>
  <c r="AP326" i="1" s="1"/>
  <c r="AQ326" i="1" s="1"/>
  <c r="AS326" i="1" s="1"/>
  <c r="S121" i="170"/>
  <c r="AO169" i="1" s="1"/>
  <c r="AP169" i="1" s="1"/>
  <c r="AQ169" i="1" s="1"/>
  <c r="AS169" i="1" s="1"/>
  <c r="S348" i="170"/>
  <c r="AO78" i="1" s="1"/>
  <c r="AP78" i="1" s="1"/>
  <c r="AQ78" i="1" s="1"/>
  <c r="AS78" i="1" s="1"/>
  <c r="X347" i="170"/>
  <c r="S269" i="170"/>
  <c r="AO191" i="1" s="1"/>
  <c r="AP191" i="1" s="1"/>
  <c r="AQ191" i="1" s="1"/>
  <c r="AS191" i="1" s="1"/>
  <c r="X307" i="170"/>
  <c r="S143" i="170"/>
  <c r="AO83" i="1" s="1"/>
  <c r="AP83" i="1" s="1"/>
  <c r="AQ83" i="1" s="1"/>
  <c r="AS83" i="1" s="1"/>
  <c r="X144" i="170"/>
  <c r="S144" i="170"/>
  <c r="AO18" i="1" s="1"/>
  <c r="S307" i="170"/>
  <c r="AO245" i="1" s="1"/>
  <c r="AP245" i="1" s="1"/>
  <c r="AQ245" i="1" s="1"/>
  <c r="AS245" i="1" s="1"/>
  <c r="X267" i="170"/>
  <c r="S259" i="170"/>
  <c r="AO56" i="1" s="1"/>
  <c r="AP56" i="1" s="1"/>
  <c r="AQ56" i="1" s="1"/>
  <c r="AS56" i="1" s="1"/>
  <c r="X143" i="170"/>
  <c r="S267" i="170"/>
  <c r="AO285" i="1" s="1"/>
  <c r="AP285" i="1" s="1"/>
  <c r="AQ285" i="1" s="1"/>
  <c r="AS285" i="1" s="1"/>
  <c r="X259" i="170"/>
  <c r="S218" i="170"/>
  <c r="AO199" i="1" s="1"/>
  <c r="AP199" i="1" s="1"/>
  <c r="AQ199" i="1" s="1"/>
  <c r="AS199" i="1" s="1"/>
  <c r="S117" i="170"/>
  <c r="AO303" i="1" s="1"/>
  <c r="AP303" i="1" s="1"/>
  <c r="AQ303" i="1" s="1"/>
  <c r="AS303" i="1" s="1"/>
  <c r="X269" i="170"/>
  <c r="Q192" i="170"/>
  <c r="S309" i="170"/>
  <c r="AO55" i="1" s="1"/>
  <c r="AP55" i="1" s="1"/>
  <c r="AQ55" i="1" s="1"/>
  <c r="AS55" i="1" s="1"/>
  <c r="S128" i="170"/>
  <c r="AO198" i="1" s="1"/>
  <c r="AP198" i="1" s="1"/>
  <c r="AQ198" i="1" s="1"/>
  <c r="AS198" i="1" s="1"/>
  <c r="X9" i="170"/>
  <c r="X210" i="170"/>
  <c r="X271" i="170"/>
  <c r="S271" i="170"/>
  <c r="AO341" i="1" s="1"/>
  <c r="AP341" i="1" s="1"/>
  <c r="AQ341" i="1" s="1"/>
  <c r="AS341" i="1" s="1"/>
  <c r="AP378" i="1"/>
  <c r="AQ378" i="1" s="1"/>
  <c r="AS378" i="1" s="1"/>
  <c r="X128" i="170"/>
  <c r="S9" i="170"/>
  <c r="AO216" i="1" s="1"/>
  <c r="AP216" i="1" s="1"/>
  <c r="AQ216" i="1" s="1"/>
  <c r="AS216" i="1" s="1"/>
  <c r="S210" i="170"/>
  <c r="AO262" i="1" s="1"/>
  <c r="AP262" i="1" s="1"/>
  <c r="AQ262" i="1" s="1"/>
  <c r="AS262" i="1" s="1"/>
  <c r="X334" i="170"/>
  <c r="X177" i="170"/>
  <c r="Q311" i="170"/>
  <c r="X15" i="170"/>
  <c r="X275" i="170"/>
  <c r="S142" i="170"/>
  <c r="AO168" i="1" s="1"/>
  <c r="AP168" i="1" s="1"/>
  <c r="AQ168" i="1" s="1"/>
  <c r="AS168" i="1" s="1"/>
  <c r="S20" i="170"/>
  <c r="AO217" i="1" s="1"/>
  <c r="AP217" i="1" s="1"/>
  <c r="AQ217" i="1" s="1"/>
  <c r="AS217" i="1" s="1"/>
  <c r="S104" i="170"/>
  <c r="AO195" i="1" s="1"/>
  <c r="AP195" i="1" s="1"/>
  <c r="AQ195" i="1" s="1"/>
  <c r="AS195" i="1" s="1"/>
  <c r="S177" i="170"/>
  <c r="AO204" i="1" s="1"/>
  <c r="AP204" i="1" s="1"/>
  <c r="AQ204" i="1" s="1"/>
  <c r="AS204" i="1" s="1"/>
  <c r="Q138" i="170"/>
  <c r="X142" i="170"/>
  <c r="S15" i="170"/>
  <c r="AO260" i="1" s="1"/>
  <c r="AP260" i="1" s="1"/>
  <c r="AQ260" i="1" s="1"/>
  <c r="AS260" i="1" s="1"/>
  <c r="S179" i="170"/>
  <c r="AO301" i="1" s="1"/>
  <c r="AP301" i="1" s="1"/>
  <c r="AQ301" i="1" s="1"/>
  <c r="AS301" i="1" s="1"/>
  <c r="X298" i="170"/>
  <c r="X104" i="170"/>
  <c r="S280" i="170"/>
  <c r="AO372" i="1" s="1"/>
  <c r="AP372" i="1" s="1"/>
  <c r="AQ372" i="1" s="1"/>
  <c r="AS372" i="1" s="1"/>
  <c r="Q288" i="170"/>
  <c r="S288" i="170"/>
  <c r="AO128" i="1" s="1"/>
  <c r="AP128" i="1" s="1"/>
  <c r="AQ128" i="1" s="1"/>
  <c r="AS128" i="1" s="1"/>
  <c r="R312" i="170"/>
  <c r="X312" i="170"/>
  <c r="S16" i="170"/>
  <c r="AO28" i="1" s="1"/>
  <c r="AP28" i="1" s="1"/>
  <c r="AQ28" i="1" s="1"/>
  <c r="AS28" i="1" s="1"/>
  <c r="S292" i="170"/>
  <c r="AO130" i="1" s="1"/>
  <c r="AP130" i="1" s="1"/>
  <c r="AQ130" i="1" s="1"/>
  <c r="AS130" i="1" s="1"/>
  <c r="X182" i="170"/>
  <c r="S100" i="170"/>
  <c r="AO290" i="1" s="1"/>
  <c r="AP290" i="1" s="1"/>
  <c r="AQ290" i="1" s="1"/>
  <c r="AS290" i="1" s="1"/>
  <c r="R186" i="170"/>
  <c r="X186" i="170"/>
  <c r="R336" i="170"/>
  <c r="X336" i="170"/>
  <c r="S185" i="170"/>
  <c r="AO313" i="1" s="1"/>
  <c r="AP313" i="1" s="1"/>
  <c r="AQ313" i="1" s="1"/>
  <c r="AS313" i="1" s="1"/>
  <c r="Q185" i="170"/>
  <c r="S182" i="170"/>
  <c r="AO151" i="1" s="1"/>
  <c r="AP151" i="1" s="1"/>
  <c r="AQ151" i="1" s="1"/>
  <c r="AS151" i="1" s="1"/>
  <c r="S336" i="170"/>
  <c r="AO110" i="1" s="1"/>
  <c r="AP110" i="1" s="1"/>
  <c r="AQ110" i="1" s="1"/>
  <c r="AS110" i="1" s="1"/>
  <c r="X108" i="170"/>
  <c r="S108" i="170"/>
  <c r="AO307" i="1" s="1"/>
  <c r="AP307" i="1" s="1"/>
  <c r="AQ307" i="1" s="1"/>
  <c r="AS307" i="1" s="1"/>
  <c r="AP150" i="1"/>
  <c r="AQ150" i="1" s="1"/>
  <c r="AS150" i="1" s="1"/>
  <c r="Q261" i="170"/>
  <c r="S261" i="170"/>
  <c r="AO296" i="1" s="1"/>
  <c r="AP296" i="1" s="1"/>
  <c r="AQ296" i="1" s="1"/>
  <c r="AS296" i="1" s="1"/>
  <c r="X337" i="170"/>
  <c r="S114" i="170"/>
  <c r="AO321" i="1" s="1"/>
  <c r="AP321" i="1" s="1"/>
  <c r="AQ321" i="1" s="1"/>
  <c r="AS321" i="1" s="1"/>
  <c r="S337" i="170"/>
  <c r="AO100" i="1" s="1"/>
  <c r="AP100" i="1" s="1"/>
  <c r="AQ100" i="1" s="1"/>
  <c r="AS100" i="1" s="1"/>
  <c r="X227" i="170"/>
  <c r="S10" i="170"/>
  <c r="AO327" i="1" s="1"/>
  <c r="AP327" i="1" s="1"/>
  <c r="AQ327" i="1" s="1"/>
  <c r="AS327" i="1" s="1"/>
  <c r="R354" i="170"/>
  <c r="S354" i="170"/>
  <c r="AO247" i="1" s="1"/>
  <c r="AP247" i="1" s="1"/>
  <c r="AQ247" i="1" s="1"/>
  <c r="AS247" i="1" s="1"/>
  <c r="X354" i="170"/>
  <c r="S167" i="170"/>
  <c r="AO82" i="1" s="1"/>
  <c r="AP82" i="1" s="1"/>
  <c r="AQ82" i="1" s="1"/>
  <c r="AS82" i="1" s="1"/>
  <c r="X167" i="170"/>
  <c r="R18" i="170"/>
  <c r="S18" i="170"/>
  <c r="AO49" i="1" s="1"/>
  <c r="AP49" i="1" s="1"/>
  <c r="AQ49" i="1" s="1"/>
  <c r="AS49" i="1" s="1"/>
  <c r="X18" i="170"/>
  <c r="Q310" i="170"/>
  <c r="S310" i="170"/>
  <c r="AO54" i="1" s="1"/>
  <c r="AP54" i="1" s="1"/>
  <c r="AQ54" i="1" s="1"/>
  <c r="AS54" i="1" s="1"/>
  <c r="S255" i="170"/>
  <c r="AO188" i="1" s="1"/>
  <c r="AP188" i="1" s="1"/>
  <c r="AQ188" i="1" s="1"/>
  <c r="AS188" i="1" s="1"/>
  <c r="Q255" i="170"/>
  <c r="R351" i="170"/>
  <c r="X351" i="170"/>
  <c r="R321" i="170"/>
  <c r="X321" i="170"/>
  <c r="S74" i="170"/>
  <c r="AO189" i="1" s="1"/>
  <c r="AP189" i="1" s="1"/>
  <c r="AQ189" i="1" s="1"/>
  <c r="AS189" i="1" s="1"/>
  <c r="Q74" i="170"/>
  <c r="Q225" i="170"/>
  <c r="S225" i="170"/>
  <c r="AO358" i="1" s="1"/>
  <c r="R124" i="170"/>
  <c r="X124" i="170"/>
  <c r="Q343" i="170"/>
  <c r="S343" i="170"/>
  <c r="AO94" i="1" s="1"/>
  <c r="AP94" i="1" s="1"/>
  <c r="AQ94" i="1" s="1"/>
  <c r="AS94" i="1" s="1"/>
  <c r="S353" i="170"/>
  <c r="AO72" i="1" s="1"/>
  <c r="AP72" i="1" s="1"/>
  <c r="AQ72" i="1" s="1"/>
  <c r="AS72" i="1" s="1"/>
  <c r="Q353" i="170"/>
  <c r="S287" i="170"/>
  <c r="AO284" i="1" s="1"/>
  <c r="AP284" i="1" s="1"/>
  <c r="AQ284" i="1" s="1"/>
  <c r="AS284" i="1" s="1"/>
  <c r="Q287" i="170"/>
  <c r="S168" i="170"/>
  <c r="AO312" i="1" s="1"/>
  <c r="AP312" i="1" s="1"/>
  <c r="AQ312" i="1" s="1"/>
  <c r="AS312" i="1" s="1"/>
  <c r="Q168" i="170"/>
  <c r="S300" i="170"/>
  <c r="AO365" i="1" s="1"/>
  <c r="AP365" i="1" s="1"/>
  <c r="AQ365" i="1" s="1"/>
  <c r="AS365" i="1" s="1"/>
  <c r="Q300" i="170"/>
  <c r="R310" i="170"/>
  <c r="X310" i="170"/>
  <c r="R264" i="170"/>
  <c r="X264" i="170"/>
  <c r="S229" i="170"/>
  <c r="AO231" i="1" s="1"/>
  <c r="AP231" i="1" s="1"/>
  <c r="AQ231" i="1" s="1"/>
  <c r="AS231" i="1" s="1"/>
  <c r="Q229" i="170"/>
  <c r="R74" i="170"/>
  <c r="X74" i="170"/>
  <c r="S124" i="170"/>
  <c r="AO306" i="1" s="1"/>
  <c r="AP306" i="1" s="1"/>
  <c r="AQ306" i="1" s="1"/>
  <c r="AS306" i="1" s="1"/>
  <c r="Q124" i="170"/>
  <c r="R122" i="170"/>
  <c r="X122" i="170"/>
  <c r="R353" i="170"/>
  <c r="X353" i="170"/>
  <c r="S220" i="170"/>
  <c r="AO366" i="1" s="1"/>
  <c r="AP366" i="1" s="1"/>
  <c r="AQ366" i="1" s="1"/>
  <c r="AS366" i="1" s="1"/>
  <c r="Q220" i="170"/>
  <c r="R22" i="170"/>
  <c r="X22" i="170"/>
  <c r="Q264" i="170"/>
  <c r="S264" i="170"/>
  <c r="AO129" i="1" s="1"/>
  <c r="AP129" i="1" s="1"/>
  <c r="AQ129" i="1" s="1"/>
  <c r="AS129" i="1" s="1"/>
  <c r="S77" i="170"/>
  <c r="AO342" i="1" s="1"/>
  <c r="AP342" i="1" s="1"/>
  <c r="AQ342" i="1" s="1"/>
  <c r="AS342" i="1" s="1"/>
  <c r="Q77" i="170"/>
  <c r="Q321" i="170"/>
  <c r="S321" i="170"/>
  <c r="AO353" i="1" s="1"/>
  <c r="AP353" i="1" s="1"/>
  <c r="AQ353" i="1" s="1"/>
  <c r="AS353" i="1" s="1"/>
  <c r="R145" i="170"/>
  <c r="X145" i="170"/>
  <c r="Q194" i="170"/>
  <c r="S194" i="170"/>
  <c r="AO298" i="1" s="1"/>
  <c r="AP298" i="1" s="1"/>
  <c r="AQ298" i="1" s="1"/>
  <c r="AS298" i="1" s="1"/>
  <c r="S289" i="170"/>
  <c r="AO36" i="1" s="1"/>
  <c r="AP36" i="1" s="1"/>
  <c r="AQ36" i="1" s="1"/>
  <c r="AS36" i="1" s="1"/>
  <c r="Q289" i="170"/>
  <c r="S110" i="170"/>
  <c r="AO230" i="1" s="1"/>
  <c r="AP230" i="1" s="1"/>
  <c r="AQ230" i="1" s="1"/>
  <c r="AS230" i="1" s="1"/>
  <c r="Q110" i="170"/>
  <c r="S122" i="170"/>
  <c r="AO235" i="1" s="1"/>
  <c r="AP235" i="1" s="1"/>
  <c r="AQ235" i="1" s="1"/>
  <c r="AS235" i="1" s="1"/>
  <c r="Q122" i="170"/>
  <c r="R300" i="170"/>
  <c r="X300" i="170"/>
  <c r="R359" i="170"/>
  <c r="X359" i="170"/>
  <c r="S313" i="170"/>
  <c r="AO45" i="1" s="1"/>
  <c r="AP45" i="1" s="1"/>
  <c r="AQ45" i="1" s="1"/>
  <c r="AS45" i="1" s="1"/>
  <c r="Q313" i="170"/>
  <c r="R283" i="170"/>
  <c r="X283" i="170"/>
  <c r="R229" i="170"/>
  <c r="X229" i="170"/>
  <c r="Q145" i="170"/>
  <c r="S145" i="170"/>
  <c r="AO30" i="1" s="1"/>
  <c r="AP30" i="1" s="1"/>
  <c r="AQ30" i="1" s="1"/>
  <c r="AS30" i="1" s="1"/>
  <c r="Q252" i="170"/>
  <c r="S252" i="170"/>
  <c r="AO328" i="1" s="1"/>
  <c r="AP328" i="1" s="1"/>
  <c r="AQ328" i="1" s="1"/>
  <c r="AS328" i="1" s="1"/>
  <c r="R289" i="170"/>
  <c r="X289" i="170"/>
  <c r="R110" i="170"/>
  <c r="X110" i="170"/>
  <c r="S231" i="170"/>
  <c r="AO369" i="1" s="1"/>
  <c r="AP369" i="1" s="1"/>
  <c r="AQ369" i="1" s="1"/>
  <c r="AS369" i="1" s="1"/>
  <c r="Q231" i="170"/>
  <c r="R168" i="170"/>
  <c r="X168" i="170"/>
  <c r="S22" i="170"/>
  <c r="AO356" i="1" s="1"/>
  <c r="AP356" i="1" s="1"/>
  <c r="AQ356" i="1" s="1"/>
  <c r="AS356" i="1" s="1"/>
  <c r="Q22" i="170"/>
  <c r="S359" i="170"/>
  <c r="AO37" i="1" s="1"/>
  <c r="AP37" i="1" s="1"/>
  <c r="AQ37" i="1" s="1"/>
  <c r="AS37" i="1" s="1"/>
  <c r="Q359" i="170"/>
  <c r="R313" i="170"/>
  <c r="X313" i="170"/>
  <c r="R317" i="170"/>
  <c r="X317" i="170"/>
  <c r="S317" i="170"/>
  <c r="AO258" i="1" s="1"/>
  <c r="AP258" i="1" s="1"/>
  <c r="AQ258" i="1" s="1"/>
  <c r="AS258" i="1" s="1"/>
  <c r="S139" i="170"/>
  <c r="AO85" i="1" s="1"/>
  <c r="AP85" i="1" s="1"/>
  <c r="AQ85" i="1" s="1"/>
  <c r="AS85" i="1" s="1"/>
  <c r="Q139" i="170"/>
  <c r="R335" i="170"/>
  <c r="X335" i="170"/>
  <c r="R295" i="170"/>
  <c r="X295" i="170"/>
  <c r="R231" i="170"/>
  <c r="X231" i="170"/>
  <c r="R216" i="170"/>
  <c r="X216" i="170"/>
  <c r="S216" i="170"/>
  <c r="AO140" i="1" s="1"/>
  <c r="AP140" i="1" s="1"/>
  <c r="AQ140" i="1" s="1"/>
  <c r="AS140" i="1" s="1"/>
  <c r="R184" i="170"/>
  <c r="X184" i="170"/>
  <c r="Q109" i="170"/>
  <c r="S109" i="170"/>
  <c r="AO197" i="1" s="1"/>
  <c r="AP197" i="1" s="1"/>
  <c r="AQ197" i="1" s="1"/>
  <c r="AS197" i="1" s="1"/>
  <c r="Q11" i="170"/>
  <c r="S11" i="170"/>
  <c r="AO157" i="1" s="1"/>
  <c r="AP157" i="1" s="1"/>
  <c r="AQ157" i="1" s="1"/>
  <c r="AS157" i="1" s="1"/>
  <c r="R290" i="170"/>
  <c r="X290" i="170"/>
  <c r="R139" i="170"/>
  <c r="X139" i="170"/>
  <c r="S226" i="170"/>
  <c r="AO343" i="1" s="1"/>
  <c r="AP343" i="1" s="1"/>
  <c r="AQ343" i="1" s="1"/>
  <c r="AS343" i="1" s="1"/>
  <c r="Q226" i="170"/>
  <c r="S105" i="170"/>
  <c r="AO14" i="1" s="1"/>
  <c r="AP14" i="1" s="1"/>
  <c r="Q105" i="170"/>
  <c r="S335" i="170"/>
  <c r="AO325" i="1" s="1"/>
  <c r="AP325" i="1" s="1"/>
  <c r="AQ325" i="1" s="1"/>
  <c r="AS325" i="1" s="1"/>
  <c r="Q335" i="170"/>
  <c r="R77" i="170"/>
  <c r="X77" i="170"/>
  <c r="S184" i="170"/>
  <c r="AO386" i="1" s="1"/>
  <c r="AP386" i="1" s="1"/>
  <c r="AQ386" i="1" s="1"/>
  <c r="AS386" i="1" s="1"/>
  <c r="Q184" i="170"/>
  <c r="R109" i="170"/>
  <c r="X109" i="170"/>
  <c r="R113" i="170"/>
  <c r="X113" i="170"/>
  <c r="R225" i="170"/>
  <c r="X225" i="170"/>
  <c r="S290" i="170"/>
  <c r="AO355" i="1" s="1"/>
  <c r="AP355" i="1" s="1"/>
  <c r="AQ355" i="1" s="1"/>
  <c r="AS355" i="1" s="1"/>
  <c r="Q290" i="170"/>
  <c r="X105" i="170"/>
  <c r="R105" i="170"/>
  <c r="R323" i="170"/>
  <c r="X323" i="170"/>
  <c r="R194" i="170"/>
  <c r="X194" i="170"/>
  <c r="S334" i="170"/>
  <c r="AO93" i="1" s="1"/>
  <c r="AP93" i="1" s="1"/>
  <c r="AQ93" i="1" s="1"/>
  <c r="AS93" i="1" s="1"/>
  <c r="R343" i="170"/>
  <c r="X343" i="170"/>
  <c r="R314" i="170"/>
  <c r="X314" i="170"/>
  <c r="Q113" i="170"/>
  <c r="S113" i="170"/>
  <c r="AO194" i="1" s="1"/>
  <c r="AP194" i="1" s="1"/>
  <c r="AQ194" i="1" s="1"/>
  <c r="AS194" i="1" s="1"/>
  <c r="S351" i="170"/>
  <c r="AO250" i="1" s="1"/>
  <c r="AP250" i="1" s="1"/>
  <c r="AQ250" i="1" s="1"/>
  <c r="AS250" i="1" s="1"/>
  <c r="Q351" i="170"/>
  <c r="R287" i="170"/>
  <c r="X287" i="170"/>
  <c r="R226" i="170"/>
  <c r="X226" i="170"/>
  <c r="Q127" i="170"/>
  <c r="S127" i="170"/>
  <c r="AO161" i="1" s="1"/>
  <c r="AP161" i="1" s="1"/>
  <c r="AQ161" i="1" s="1"/>
  <c r="AS161" i="1" s="1"/>
  <c r="R252" i="170"/>
  <c r="X252" i="170"/>
  <c r="S283" i="170"/>
  <c r="AO294" i="1" s="1"/>
  <c r="AP294" i="1" s="1"/>
  <c r="AQ294" i="1" s="1"/>
  <c r="AS294" i="1" s="1"/>
  <c r="T398" i="170"/>
  <c r="W398" i="170"/>
  <c r="R272" i="170"/>
  <c r="P398" i="170"/>
  <c r="U398" i="170"/>
  <c r="V398" i="170"/>
  <c r="S193" i="170"/>
  <c r="AO10" i="1" s="1"/>
  <c r="X193" i="170"/>
  <c r="S375" i="170"/>
  <c r="AO12" i="1" s="1"/>
  <c r="X375" i="170"/>
  <c r="Q193" i="170"/>
  <c r="Q272" i="170"/>
  <c r="S272" i="170"/>
  <c r="AO7" i="1" s="1"/>
  <c r="R277" i="170"/>
  <c r="X277" i="170"/>
  <c r="R375" i="170"/>
  <c r="Q146" i="170"/>
  <c r="S146" i="170"/>
  <c r="AO15" i="1" s="1"/>
  <c r="AP15" i="1" s="1"/>
  <c r="AQ15" i="1" s="1"/>
  <c r="AS15" i="1" s="1"/>
  <c r="S251" i="170"/>
  <c r="AO17" i="1" s="1"/>
  <c r="Q251" i="170"/>
  <c r="S282" i="170"/>
  <c r="AO16" i="1" s="1"/>
  <c r="Q282" i="170"/>
  <c r="X251" i="170"/>
  <c r="R251" i="170"/>
  <c r="S277" i="170"/>
  <c r="AO9" i="1" s="1"/>
  <c r="Q277" i="170"/>
  <c r="R282" i="170"/>
  <c r="X272" i="170"/>
  <c r="X282" i="170"/>
  <c r="X146" i="170"/>
  <c r="AP61" i="1"/>
  <c r="AQ61" i="1" s="1"/>
  <c r="AS61" i="1" s="1"/>
  <c r="AP103" i="1"/>
  <c r="AQ103" i="1" s="1"/>
  <c r="AS103" i="1" s="1"/>
  <c r="AP11" i="1"/>
  <c r="AQ11" i="1" s="1"/>
  <c r="AS11" i="1" s="1"/>
  <c r="AP221" i="1"/>
  <c r="AQ221" i="1" s="1"/>
  <c r="AS221" i="1" s="1"/>
  <c r="AP359" i="1"/>
  <c r="AQ359" i="1" s="1"/>
  <c r="AS359" i="1" s="1"/>
  <c r="AP279" i="1"/>
  <c r="AQ279" i="1" s="1"/>
  <c r="AS279" i="1" s="1"/>
  <c r="AP164" i="1"/>
  <c r="AQ164" i="1" s="1"/>
  <c r="AS164" i="1" s="1"/>
  <c r="AP205" i="1"/>
  <c r="AQ205" i="1" s="1"/>
  <c r="AS205" i="1" s="1"/>
  <c r="AP39" i="1"/>
  <c r="AQ39" i="1" s="1"/>
  <c r="AS39" i="1" s="1"/>
  <c r="AP316" i="1"/>
  <c r="AQ316" i="1" s="1"/>
  <c r="AS316" i="1" s="1"/>
  <c r="AP60" i="1"/>
  <c r="AQ60" i="1" s="1"/>
  <c r="AS60" i="1" s="1"/>
  <c r="AP344" i="1"/>
  <c r="AQ344" i="1" s="1"/>
  <c r="AS344" i="1" s="1"/>
  <c r="AP113" i="1"/>
  <c r="AQ113" i="1" s="1"/>
  <c r="AS113" i="1" s="1"/>
  <c r="AP33" i="1"/>
  <c r="AQ33" i="1" s="1"/>
  <c r="AS33" i="1" s="1"/>
  <c r="AP133" i="1"/>
  <c r="AQ133" i="1" s="1"/>
  <c r="AS133" i="1" s="1"/>
  <c r="AP159" i="1"/>
  <c r="AQ159" i="1" s="1"/>
  <c r="AS159" i="1" s="1"/>
  <c r="AP22" i="1"/>
  <c r="AQ22" i="1" s="1"/>
  <c r="AS22" i="1" s="1"/>
  <c r="AP98" i="1"/>
  <c r="AQ98" i="1" s="1"/>
  <c r="AS98" i="1" s="1"/>
  <c r="AP220" i="1"/>
  <c r="AQ220" i="1" s="1"/>
  <c r="AS220" i="1" s="1"/>
  <c r="AP124" i="1"/>
  <c r="AQ124" i="1" s="1"/>
  <c r="AS124" i="1" s="1"/>
  <c r="AP308" i="1"/>
  <c r="AQ308" i="1" s="1"/>
  <c r="AS308" i="1" s="1"/>
  <c r="AP276" i="1"/>
  <c r="AQ276" i="1" s="1"/>
  <c r="AS276" i="1" s="1"/>
  <c r="AP340" i="1"/>
  <c r="AQ340" i="1" s="1"/>
  <c r="AS340" i="1" s="1"/>
  <c r="AP96" i="1"/>
  <c r="AQ96" i="1" s="1"/>
  <c r="AS96" i="1" s="1"/>
  <c r="AP261" i="1"/>
  <c r="AQ261" i="1" s="1"/>
  <c r="AS261" i="1" s="1"/>
  <c r="AP8" i="1"/>
  <c r="AP287" i="1"/>
  <c r="AQ287" i="1" s="1"/>
  <c r="AS287" i="1" s="1"/>
  <c r="AP278" i="1"/>
  <c r="AQ278" i="1" s="1"/>
  <c r="AS278" i="1" s="1"/>
  <c r="AP79" i="1"/>
  <c r="AQ79" i="1" s="1"/>
  <c r="AS79" i="1" s="1"/>
  <c r="B9" i="102"/>
  <c r="B5" i="102"/>
  <c r="B7" i="102"/>
  <c r="B11" i="102"/>
  <c r="P3" i="71"/>
  <c r="O3" i="71"/>
  <c r="D4" i="105" s="1"/>
  <c r="D5" i="105" s="1"/>
  <c r="S398" i="170" l="1"/>
  <c r="R398" i="170"/>
  <c r="X398" i="170"/>
  <c r="Q398" i="170"/>
  <c r="AP6" i="1"/>
  <c r="AP322" i="1"/>
  <c r="AQ322" i="1" s="1"/>
  <c r="AS322" i="1" s="1"/>
  <c r="AP358" i="1"/>
  <c r="AQ358" i="1" s="1"/>
  <c r="AS358" i="1" s="1"/>
  <c r="AP17" i="1"/>
  <c r="AQ17" i="1" s="1"/>
  <c r="AS17" i="1" s="1"/>
  <c r="C10" i="102"/>
  <c r="AP18" i="1"/>
  <c r="AQ18" i="1" s="1"/>
  <c r="AS18" i="1" s="1"/>
  <c r="B6" i="102"/>
  <c r="B12" i="102"/>
  <c r="B17" i="102"/>
  <c r="B15" i="102"/>
  <c r="AN4" i="1"/>
  <c r="AP9" i="1"/>
  <c r="AQ9" i="1" s="1"/>
  <c r="AS9" i="1" s="1"/>
  <c r="AP13" i="1"/>
  <c r="AP10" i="1"/>
  <c r="AQ10" i="1" s="1"/>
  <c r="AS10" i="1" s="1"/>
  <c r="AP7" i="1"/>
  <c r="AQ7" i="1" s="1"/>
  <c r="AS7" i="1" s="1"/>
  <c r="AP16" i="1"/>
  <c r="AQ16" i="1" s="1"/>
  <c r="AS16" i="1" s="1"/>
  <c r="AP12" i="1"/>
  <c r="AQ12" i="1" s="1"/>
  <c r="AS12" i="1" s="1"/>
  <c r="B16" i="102"/>
  <c r="B13" i="102"/>
  <c r="B14" i="102"/>
  <c r="B8" i="102"/>
  <c r="D6" i="105"/>
  <c r="AQ14" i="1"/>
  <c r="AS14" i="1" s="1"/>
  <c r="AQ8" i="1"/>
  <c r="AS8" i="1" s="1"/>
  <c r="D11" i="102" l="1"/>
  <c r="C11" i="102"/>
  <c r="AO4" i="1"/>
  <c r="D9" i="102"/>
  <c r="C9" i="102"/>
  <c r="C6" i="102"/>
  <c r="D6" i="102"/>
  <c r="AQ6" i="1"/>
  <c r="AS6" i="1" s="1"/>
  <c r="C12" i="102"/>
  <c r="C15" i="102"/>
  <c r="D13" i="102"/>
  <c r="C13" i="102"/>
  <c r="B3" i="102"/>
  <c r="D17" i="102"/>
  <c r="E17" i="102"/>
  <c r="C16" i="102"/>
  <c r="E10" i="102"/>
  <c r="D10" i="102"/>
  <c r="C17" i="102"/>
  <c r="C14" i="102"/>
  <c r="C8" i="102"/>
  <c r="D8" i="102"/>
  <c r="C7" i="102"/>
  <c r="G17" i="102"/>
  <c r="F17" i="102"/>
  <c r="AQ13" i="1"/>
  <c r="D12" i="102"/>
  <c r="D16" i="102"/>
  <c r="E6" i="102"/>
  <c r="D15" i="102"/>
  <c r="E11" i="102"/>
  <c r="E13" i="102"/>
  <c r="E9" i="102" l="1"/>
  <c r="AS13" i="1"/>
  <c r="E4" i="105"/>
  <c r="E6" i="105" s="1"/>
  <c r="F6" i="105" s="1"/>
  <c r="C5" i="102"/>
  <c r="C3" i="102" s="1"/>
  <c r="F10" i="102"/>
  <c r="E8" i="102"/>
  <c r="D14" i="102"/>
  <c r="D7" i="102"/>
  <c r="F11" i="102"/>
  <c r="G11" i="102"/>
  <c r="G6" i="102"/>
  <c r="F6" i="102"/>
  <c r="F13" i="102"/>
  <c r="E16" i="102"/>
  <c r="E15" i="102"/>
  <c r="F9" i="102"/>
  <c r="E12" i="102"/>
  <c r="F4" i="105" l="1"/>
  <c r="E5" i="105"/>
  <c r="F5" i="105" s="1"/>
  <c r="E5" i="102"/>
  <c r="D5" i="102"/>
  <c r="D3" i="102" s="1"/>
  <c r="AP4" i="1"/>
  <c r="F5" i="102"/>
  <c r="AQ4" i="1"/>
  <c r="G10" i="102"/>
  <c r="E14" i="102"/>
  <c r="F8" i="102"/>
  <c r="G13" i="102"/>
  <c r="E7" i="102"/>
  <c r="G15" i="102"/>
  <c r="F15" i="102"/>
  <c r="G12" i="102"/>
  <c r="F12" i="102"/>
  <c r="F16" i="102"/>
  <c r="G9" i="102" l="1"/>
  <c r="AR4" i="1"/>
  <c r="G16" i="102"/>
  <c r="E3" i="102"/>
  <c r="F14" i="102"/>
  <c r="G8" i="102"/>
  <c r="G7" i="102"/>
  <c r="F7" i="102"/>
  <c r="G5" i="102" l="1"/>
  <c r="AS4" i="1"/>
  <c r="G14" i="102"/>
  <c r="F3" i="102"/>
  <c r="G3" i="102" l="1"/>
</calcChain>
</file>

<file path=xl/sharedStrings.xml><?xml version="1.0" encoding="utf-8"?>
<sst xmlns="http://schemas.openxmlformats.org/spreadsheetml/2006/main" count="145698" uniqueCount="27240">
  <si>
    <t>Master TPI</t>
  </si>
  <si>
    <t>NPI</t>
  </si>
  <si>
    <t>PROVIDER NAME</t>
  </si>
  <si>
    <t>SDA</t>
  </si>
  <si>
    <t>365048301</t>
  </si>
  <si>
    <t>1669732178</t>
  </si>
  <si>
    <t xml:space="preserve">AD HOSPITAL EAST LLC-                                                  </t>
  </si>
  <si>
    <t>282322101</t>
  </si>
  <si>
    <t>1407169196</t>
  </si>
  <si>
    <t xml:space="preserve">AMH CATH LABS, LLC-TEXAS HEALTH HEART &amp; VASCULAR HOSPITAL ARLINGTON  </t>
  </si>
  <si>
    <t>364187001</t>
  </si>
  <si>
    <t>1457393571</t>
  </si>
  <si>
    <t xml:space="preserve">ANSON HOSPITAL DISTRICT-                                                  </t>
  </si>
  <si>
    <t>020834001</t>
  </si>
  <si>
    <t>1730132234</t>
  </si>
  <si>
    <t xml:space="preserve">MEMORIAL HERMANN HEALTH SYSTEM-MHHS THE WOODLANDS  HOSPITAL                      </t>
  </si>
  <si>
    <t>387515501</t>
  </si>
  <si>
    <t>1417465824</t>
  </si>
  <si>
    <t xml:space="preserve">ATHENS HOSPITAL LLC-UT HEALTH EAST TEXAS ATHENS HOSPITAL              </t>
  </si>
  <si>
    <t>282268601</t>
  </si>
  <si>
    <t>1386882488</t>
  </si>
  <si>
    <t xml:space="preserve">ATRIUM MEDICAL CENTER  LP-                                                  </t>
  </si>
  <si>
    <t>094215302</t>
  </si>
  <si>
    <t>1245292630</t>
  </si>
  <si>
    <t xml:space="preserve">AUSTIN CENTER FOR OUTPATIENT SURGERY   LP-NORTHWEST HILLS SURGICAL HOSPITAL                 </t>
  </si>
  <si>
    <t>151691601</t>
  </si>
  <si>
    <t>1609855139</t>
  </si>
  <si>
    <t xml:space="preserve">BAYLOR HEART AND VASCULAR CENTER                  </t>
  </si>
  <si>
    <t>344925801</t>
  </si>
  <si>
    <t>1952509465</t>
  </si>
  <si>
    <t xml:space="preserve">BAYLOR MEDICAL CENTER AT CARROLLTON-BAYLOR SCOTT &amp; WHITE MEDICAL CENTER -CARROLLTON   </t>
  </si>
  <si>
    <t>121776205</t>
  </si>
  <si>
    <t>1992700983</t>
  </si>
  <si>
    <t xml:space="preserve">BAYLOR MEDICAL CENTER AT IRVING-                                                  </t>
  </si>
  <si>
    <t>314161601</t>
  </si>
  <si>
    <t>1124305065</t>
  </si>
  <si>
    <t xml:space="preserve">BAYLOR MEDICAL CENTERS AT GARLAND AND MCKINNEY-BAYLOR SCOTT AND WHITE MEDICAL CENTER - MCKINNEY  </t>
  </si>
  <si>
    <t>388217701</t>
  </si>
  <si>
    <t>1801826839</t>
  </si>
  <si>
    <t xml:space="preserve">BAYLOR SCOTT &amp; WHITE MEDICAL CENTER - CENTENNIAL-                                                  </t>
  </si>
  <si>
    <t>401736001</t>
  </si>
  <si>
    <t>1104383371</t>
  </si>
  <si>
    <t xml:space="preserve">BOSQUE COUNTY HOSPITAL DISTRICT-GOODALL-WITCHER HOSPITAL                          </t>
  </si>
  <si>
    <t>094226002</t>
  </si>
  <si>
    <t>1801817135</t>
  </si>
  <si>
    <t xml:space="preserve">BRAZOS VALLEY PHYSICIANS ORGANIZATION MSO LLC-THE PHYSICIANS CENTRE HOSPITAL                    </t>
  </si>
  <si>
    <t>322879301</t>
  </si>
  <si>
    <t>1407191984</t>
  </si>
  <si>
    <t xml:space="preserve">BSA HOSPITAL LLC-BAPTIST ST ANTHONYS HEALTH SYSTEM                 </t>
  </si>
  <si>
    <t>387663301</t>
  </si>
  <si>
    <t>1538667035</t>
  </si>
  <si>
    <t xml:space="preserve">CARTHAGE HOSPITAL LLC-UT HEALTH EAST TEXAS CARTHAGE HOSPITAL            </t>
  </si>
  <si>
    <t>356438701</t>
  </si>
  <si>
    <t>1912395203</t>
  </si>
  <si>
    <t xml:space="preserve">CHG HOSPITAL AUSTIN LLC-CORNERSTONE SPECIALTY HOSPITALS AUSTIN            </t>
  </si>
  <si>
    <t>138910807</t>
  </si>
  <si>
    <t>1194743013</t>
  </si>
  <si>
    <t xml:space="preserve">CHILDRENS MEDICAL CENTER OF DALLAS-CHILDRENS MEDICAL CENTER                          </t>
  </si>
  <si>
    <t>354178101</t>
  </si>
  <si>
    <t>1720480627</t>
  </si>
  <si>
    <t xml:space="preserve">CHILDRENS MEDICAL CENTER OF DALLAS-CHILDREN'S MEDICAL CENTER PLANO                   </t>
  </si>
  <si>
    <t>020844901</t>
  </si>
  <si>
    <t>1194787218</t>
  </si>
  <si>
    <t xml:space="preserve">CHRISTUS SANTA ROSA HEALTH CARE CORPORATION-CHRISTUS SANTA ROSA HOSPITAL                      </t>
  </si>
  <si>
    <t>112667403</t>
  </si>
  <si>
    <t>1124092036</t>
  </si>
  <si>
    <t xml:space="preserve">CHRISTUS GOOD SHEPHERD MEDICAL CENTER-CHRISTUS GOOD SHEPHERD MEDICAL CENTER MARSHALL    </t>
  </si>
  <si>
    <t>020976902</t>
  </si>
  <si>
    <t>1295736734</t>
  </si>
  <si>
    <t xml:space="preserve">CHRISTUS HEALTH ARK LATEX-                                                  </t>
  </si>
  <si>
    <t>020844903</t>
  </si>
  <si>
    <t>1821004151</t>
  </si>
  <si>
    <t xml:space="preserve">CHRISTUS SANTA ROSA HEALTH CARE CORPORATION-CHRISTUS SANTA ROSA CHILDRENS                     </t>
  </si>
  <si>
    <t>094222903</t>
  </si>
  <si>
    <t>1003885641</t>
  </si>
  <si>
    <t xml:space="preserve">CHRISTUS SPOHN HEALTH SYSTEM CORPORATION-                                                  </t>
  </si>
  <si>
    <t>135033210</t>
  </si>
  <si>
    <t>1740238641</t>
  </si>
  <si>
    <t xml:space="preserve">COLUMBUS COMMUNITY HOSPITAL-                                                  </t>
  </si>
  <si>
    <t>352064501</t>
  </si>
  <si>
    <t>1588005888</t>
  </si>
  <si>
    <t xml:space="preserve">CONTINUECARE HOSPITAL OF MIDLAND INC-                                                  </t>
  </si>
  <si>
    <t>178396101</t>
  </si>
  <si>
    <t>1174524466</t>
  </si>
  <si>
    <t>CONTINUE CARE HOSPITAL OF TYLER INC-TYLER CONTINUE CARE HOSPITAL AT MOTHER FRANCES HOS</t>
  </si>
  <si>
    <t>021184901</t>
  </si>
  <si>
    <t>1891765178</t>
  </si>
  <si>
    <t xml:space="preserve">COOK CHILDREN'S MEDICAL CENTER-                                                  </t>
  </si>
  <si>
    <t>134772611</t>
  </si>
  <si>
    <t>1780823021</t>
  </si>
  <si>
    <t xml:space="preserve">CORYELL COUNTY MEMORIAL HOSPITAL AUTHORITY-                                                  </t>
  </si>
  <si>
    <t>319209801</t>
  </si>
  <si>
    <t>1013941780</t>
  </si>
  <si>
    <t xml:space="preserve">COVENANT LONG TERM CARE LP-COVENANT SPECIALTY HOSPITAL                       </t>
  </si>
  <si>
    <t>303478701</t>
  </si>
  <si>
    <t>1407010622</t>
  </si>
  <si>
    <t xml:space="preserve">CR EMERGENCY ROOM LLC-BAYLOR SCOTT AND WHITE EMERGENCY HOSPITAL         </t>
  </si>
  <si>
    <t>138911619</t>
  </si>
  <si>
    <t>1437148020</t>
  </si>
  <si>
    <t xml:space="preserve">CUERO COMMUNITY HOSPITAL                          </t>
  </si>
  <si>
    <t>361949601</t>
  </si>
  <si>
    <t>1568848059</t>
  </si>
  <si>
    <t xml:space="preserve">CUMBERLAND SURGICAL HOSPITAL OF SAN ANTONIO LLC-                                                  </t>
  </si>
  <si>
    <t>320384603</t>
  </si>
  <si>
    <t>1356559991</t>
  </si>
  <si>
    <t xml:space="preserve">DALLAS LTACH LLC-KINDRED HOSPITAL DALLAS CENTRAL                   </t>
  </si>
  <si>
    <t>189947801</t>
  </si>
  <si>
    <t>1134108053</t>
  </si>
  <si>
    <t xml:space="preserve">DAWSON COUNTY HOSPITAL DISTRICT-MEDICAL ARTS HOSPITAL                             </t>
  </si>
  <si>
    <t>020943906</t>
  </si>
  <si>
    <t>1689628984</t>
  </si>
  <si>
    <t xml:space="preserve">COLUMBIA HOSPITAL MEDICAL CITY DALLAS, SUBSIDIARY-COLUMBIA HOSPITAL AT MEDICAL C                    </t>
  </si>
  <si>
    <t>217884004</t>
  </si>
  <si>
    <t>1326134255</t>
  </si>
  <si>
    <t xml:space="preserve">DIMMIT REGIONAL HOSPITAL-                                                  </t>
  </si>
  <si>
    <t>132812205</t>
  </si>
  <si>
    <t>1548286172</t>
  </si>
  <si>
    <t xml:space="preserve">DRISCOLL CHILDRENS HOSPITAL                       </t>
  </si>
  <si>
    <t>199210901</t>
  </si>
  <si>
    <t>1669655601</t>
  </si>
  <si>
    <t xml:space="preserve">EAST EL PASO PHYSICIANS MEDICAL CENTER LLC-FOUNDATION SURGICAL HOSPITAL OF EL PASO           </t>
  </si>
  <si>
    <t>348928801</t>
  </si>
  <si>
    <t>1679903967</t>
  </si>
  <si>
    <t xml:space="preserve">EBD BEMC BURLESON, LLC-BAYLOR SCOTT AND WHITE EMERGENCY HOSPITAL         </t>
  </si>
  <si>
    <t>311054601</t>
  </si>
  <si>
    <t>1003192311</t>
  </si>
  <si>
    <t xml:space="preserve">EL CAMPO MEMORIAL HOSPITAL-                                                  </t>
  </si>
  <si>
    <t>291854201</t>
  </si>
  <si>
    <t>1558659714</t>
  </si>
  <si>
    <t xml:space="preserve">EL PASO CHILDRENS HOSPITAL-                                                  </t>
  </si>
  <si>
    <t>363070901</t>
  </si>
  <si>
    <t>1992172019</t>
  </si>
  <si>
    <t xml:space="preserve">EMERGENCY HOSPITAL SYSTEMS LLC-CLEVELAND EMERGENCY HOSPITAL                      </t>
  </si>
  <si>
    <t>309798201</t>
  </si>
  <si>
    <t>1669752234</t>
  </si>
  <si>
    <t xml:space="preserve">EMERUS BHS SA THOUSAND OAKS LLC-BAPTIST EMERGENCY HOSPITAL SHAVANO PARK           </t>
  </si>
  <si>
    <t>376537203</t>
  </si>
  <si>
    <t>1235685892</t>
  </si>
  <si>
    <t>330811601</t>
  </si>
  <si>
    <t>1760417646</t>
  </si>
  <si>
    <t xml:space="preserve">FANNIN COUNTY HOSPITAL AUTHORITY-TMC BONHAM HOSPITAL                               </t>
  </si>
  <si>
    <t>365480801</t>
  </si>
  <si>
    <t>1821450255</t>
  </si>
  <si>
    <t xml:space="preserve">FIRST TEXAS HOSPITAL CY-FAIR, LLC-FIRST TEXAS HOSPITAL                              </t>
  </si>
  <si>
    <t>217744601</t>
  </si>
  <si>
    <t>1902047376</t>
  </si>
  <si>
    <t xml:space="preserve">FLOWER MOUND HOSPITAL PARTNERS LLC-TEXAS HEALTH PRESBYTERIAN HOSPITAL FLOWER MOUND   </t>
  </si>
  <si>
    <t>157144001</t>
  </si>
  <si>
    <t>1922002674</t>
  </si>
  <si>
    <t xml:space="preserve">FRISCO MEDICAL CENTER-BAYLOR SCOTT &amp; WHITE MEDICAL CENTER - FRISCO      </t>
  </si>
  <si>
    <t>167364201</t>
  </si>
  <si>
    <t>1871599183</t>
  </si>
  <si>
    <t xml:space="preserve">FT WORTH SURGICARE PARTNERS, LTD-BAYLOR SURGICAL HOSPITAL AT FT WORTH              </t>
  </si>
  <si>
    <t>396650901</t>
  </si>
  <si>
    <t>1972071991</t>
  </si>
  <si>
    <t xml:space="preserve">GAINESVILLE COMMUNITY HOSPITAL, INC.-NORTH TEXAS MEDICAL CENTER                        </t>
  </si>
  <si>
    <t>346945401</t>
  </si>
  <si>
    <t>1881691061</t>
  </si>
  <si>
    <t xml:space="preserve">GRAHAM HOSPITAL DISTRICT-                                                  </t>
  </si>
  <si>
    <t>007068203</t>
  </si>
  <si>
    <t>121792903</t>
  </si>
  <si>
    <t>1326037607</t>
  </si>
  <si>
    <t xml:space="preserve">HAMILTON COUNTY HOSPITAL DISTRICT-HAMILTON GENERAL HOSPITAL                         </t>
  </si>
  <si>
    <t>154504801</t>
  </si>
  <si>
    <t>1881688976</t>
  </si>
  <si>
    <t xml:space="preserve">HARLINGEN MEDICAL CENTER LP-                                                  </t>
  </si>
  <si>
    <t>380473401</t>
  </si>
  <si>
    <t>1003344334</t>
  </si>
  <si>
    <t xml:space="preserve">HCN EP HORIZON CITY LLC-THE HOSPITALS OF PROVIDENCE HORIZON CITY CAMPUS   </t>
  </si>
  <si>
    <t>021185601</t>
  </si>
  <si>
    <t>1013968726</t>
  </si>
  <si>
    <t xml:space="preserve">HEALTHBRIDGE CHILDRENS HOSPITAL- HOUSTON LTD-HEALTHBRIDGE CHILDRENS HOSPITAL                   </t>
  </si>
  <si>
    <t>322916301</t>
  </si>
  <si>
    <t>1558349399</t>
  </si>
  <si>
    <t xml:space="preserve">HEART OF TEXAS HEALTHCARE SYSTEM-                                                  </t>
  </si>
  <si>
    <t>387377001</t>
  </si>
  <si>
    <t>1326546797</t>
  </si>
  <si>
    <t xml:space="preserve">HENDERSON HOSPITAL LLC-UT HEALTH EAST TEXAS HENDERSON HOSPITAL           </t>
  </si>
  <si>
    <t>361699701</t>
  </si>
  <si>
    <t>1235510090</t>
  </si>
  <si>
    <t xml:space="preserve">HERITAGE PARK SURGICAL HOSPITAL, LLC-BAYLOR SCOTT &amp; WHITE SURGICAL HOSPITAL AT SHERMAN </t>
  </si>
  <si>
    <t>342897103</t>
  </si>
  <si>
    <t>1306268321</t>
  </si>
  <si>
    <t xml:space="preserve">HOUSTON METHODIST ST CATHERINE HOSPITAL-HOUSTON METHODIST CONTINUING CARE HOSPITAL        </t>
  </si>
  <si>
    <t>336478801</t>
  </si>
  <si>
    <t>1952723967</t>
  </si>
  <si>
    <t xml:space="preserve">HOUSTON METHODIST ST JOHN HOSPITAL-HOUSTON METHODIST CLEAR LAKE HOSPITAL             </t>
  </si>
  <si>
    <t>378943001</t>
  </si>
  <si>
    <t>1073043592</t>
  </si>
  <si>
    <t xml:space="preserve">HOUSTON PPH LLC-HCA HOUSTON HEALTHCARE MEDICAL CENTER             </t>
  </si>
  <si>
    <t>163936101</t>
  </si>
  <si>
    <t>1669569984</t>
  </si>
  <si>
    <t xml:space="preserve">IRVING COPPELL SURGICAL HOSPITAL LLP-IRVING-COPPELL SURGICAL HOSPITAL LLP              </t>
  </si>
  <si>
    <t>387381201</t>
  </si>
  <si>
    <t>1730697350</t>
  </si>
  <si>
    <t xml:space="preserve">JACKSONVILLE HOSPITAL LLC-UT HEALTH EAST TEXAS JACKSONVILLE HOSPITAL        </t>
  </si>
  <si>
    <t>136412710</t>
  </si>
  <si>
    <t>1699772541</t>
  </si>
  <si>
    <t xml:space="preserve">KARNES COUNTY HOSPITAL DISTRICT-OTTO KAISER MEMORIAL HOSPITAL                     </t>
  </si>
  <si>
    <t>168648701</t>
  </si>
  <si>
    <t>1669480323</t>
  </si>
  <si>
    <t xml:space="preserve">KELL WEST REGIONAL HOSPITAL LLC-KELL WEST REGIONAL HOSPITAL                       </t>
  </si>
  <si>
    <t>021001501</t>
  </si>
  <si>
    <t>1699844654</t>
  </si>
  <si>
    <t xml:space="preserve">KINDRED HOSPITALS LIMITED PARTNERSHIP-KINDRED HOSPITAL- DALLAS                          </t>
  </si>
  <si>
    <t>164466801</t>
  </si>
  <si>
    <t>1598834566</t>
  </si>
  <si>
    <t xml:space="preserve">KINDRED HOSPITALS LIMITED PARTNERSHIP-KINDRED HOSPITAL-FORT WORTH                       </t>
  </si>
  <si>
    <t>021004901</t>
  </si>
  <si>
    <t>1922177997</t>
  </si>
  <si>
    <t xml:space="preserve">KINDRED HOSPITALS LIMITED PARTNERSHIP-KINDRED HOSPITAL - MANSFIELD                      </t>
  </si>
  <si>
    <t>021002301</t>
  </si>
  <si>
    <t>1558430520</t>
  </si>
  <si>
    <t xml:space="preserve">KINDRED HOSPITALS LIMITED PARTNERSHIP-KINDRED HOSPITALS SAN ANTONIO                     </t>
  </si>
  <si>
    <t>149633301</t>
  </si>
  <si>
    <t>1821167818</t>
  </si>
  <si>
    <t xml:space="preserve">KINDRED HOSPITALS LIMITED PARTNERSHIP-KINDRED HOSPITAL-WHITE ROCK                       </t>
  </si>
  <si>
    <t>021008001</t>
  </si>
  <si>
    <t>1942379912</t>
  </si>
  <si>
    <t xml:space="preserve">KINDRED HOSPITALS LIMITED PARTNERSHIP-KINDRED HOSPTIAL HOUSTON MEDICAL CENTER           </t>
  </si>
  <si>
    <t>402430901</t>
  </si>
  <si>
    <t>1679137111</t>
  </si>
  <si>
    <t xml:space="preserve">KPC PROMISE HOSPITAL OF DALLAS, LLC-KPC PROMISE HOSPITAL OF DALLAS                    </t>
  </si>
  <si>
    <t>Other</t>
  </si>
  <si>
    <t>Dallas</t>
  </si>
  <si>
    <t>402388901</t>
  </si>
  <si>
    <t>1700440245</t>
  </si>
  <si>
    <t xml:space="preserve">KPC PROMISE HOSPITAL OF WICHITA FALLS, LLC-KPC PROMISE HOSPITAL OF WICHITA FALLS             </t>
  </si>
  <si>
    <t>MRSA West</t>
  </si>
  <si>
    <t>331242301</t>
  </si>
  <si>
    <t>1851632616</t>
  </si>
  <si>
    <t xml:space="preserve">LANCASTER REGIONAL HOSPITAL LP-CRESCENT MEDICAL CENTER LANCASTER                 </t>
  </si>
  <si>
    <t>185051301</t>
  </si>
  <si>
    <t>1316992878</t>
  </si>
  <si>
    <t xml:space="preserve">LAREDO SPECIALTY HOSPITAL                         </t>
  </si>
  <si>
    <t>388218501</t>
  </si>
  <si>
    <t>1922522606</t>
  </si>
  <si>
    <t xml:space="preserve">LHCG CXXI, LLC-CHRISTUS DUBUIS HOSPITAL OF BEAUMONT              </t>
  </si>
  <si>
    <t>163219201</t>
  </si>
  <si>
    <t>1922001775</t>
  </si>
  <si>
    <t xml:space="preserve">LUBBOCK HEART HOSPITAL LLC-LUBBOCK HEART HOSPITAL                            </t>
  </si>
  <si>
    <t>146509801</t>
  </si>
  <si>
    <t>1932152337</t>
  </si>
  <si>
    <t xml:space="preserve">MEMORIAL HERMANN HOSPITAL SYSTEM-MHHS KATY HOSPITAL                                </t>
  </si>
  <si>
    <t>192751901</t>
  </si>
  <si>
    <t>1295843787</t>
  </si>
  <si>
    <t xml:space="preserve">MEMORIAL HERMANN HOSPITAL SYSTEM-MHHS NORTHEAST HOSPITAL                           </t>
  </si>
  <si>
    <t>146021401</t>
  </si>
  <si>
    <t>1295788735</t>
  </si>
  <si>
    <t xml:space="preserve">MEMORIAL HERMANN HOSPITAL SYSTEM-MHHS SUGAR LAND HOSPITAL                          </t>
  </si>
  <si>
    <t>202351701</t>
  </si>
  <si>
    <t>1366532228</t>
  </si>
  <si>
    <t xml:space="preserve">MEMORIAL HERMANN SPECIALTY HOSPITAL KINGWOOD LLC  </t>
  </si>
  <si>
    <t>353570001</t>
  </si>
  <si>
    <t>1285028951</t>
  </si>
  <si>
    <t xml:space="preserve">MESA HILLS SPECIALTY HOSPITAL OPERATOR, LLC-MESA HILLS SPECIALTY HOSPITAL                     </t>
  </si>
  <si>
    <t>218319601</t>
  </si>
  <si>
    <t>1831146331</t>
  </si>
  <si>
    <t xml:space="preserve">MESQUITE SPECIALTY HOSPITAL LP                    </t>
  </si>
  <si>
    <t>376837601</t>
  </si>
  <si>
    <t>1184179194</t>
  </si>
  <si>
    <t xml:space="preserve">METHODIST HEALTH CENTERS-HOUSTON METHODIST THE WOODLANDS HOSPITAL          </t>
  </si>
  <si>
    <t>281028501</t>
  </si>
  <si>
    <t>1083937593</t>
  </si>
  <si>
    <t xml:space="preserve">METHODIST HEALTH CENTERS-HOUSTON METHODIST WEST HOSPITAL                   </t>
  </si>
  <si>
    <t>186221101</t>
  </si>
  <si>
    <t>1689629941</t>
  </si>
  <si>
    <t xml:space="preserve">METHODIST HOSPITAL OF DALLAS-METHODIST MANSFIELD MEDICAL CENTER                </t>
  </si>
  <si>
    <t>209345201</t>
  </si>
  <si>
    <t>1033165501</t>
  </si>
  <si>
    <t xml:space="preserve">METHODIST HOSPITALS OF DALLAS-METHODIST RICHARDSON MEDICAL CENTER               </t>
  </si>
  <si>
    <t>328934001</t>
  </si>
  <si>
    <t>1952538431</t>
  </si>
  <si>
    <t xml:space="preserve">METHODIST MCKINNEY HOSPITAL LLC-                                                  </t>
  </si>
  <si>
    <t>094219503</t>
  </si>
  <si>
    <t>1497871628</t>
  </si>
  <si>
    <t xml:space="preserve">METHODIST SUGAR LAND HOSPITAL-HOUSTON METHODIST SUGAR LAND HOSPITAL             </t>
  </si>
  <si>
    <t>140713201</t>
  </si>
  <si>
    <t>1871619254</t>
  </si>
  <si>
    <t xml:space="preserve">METHODIST WILLOWBROOK-HOUSTON METHODIST WILLOWBROOK HOSPITAL            </t>
  </si>
  <si>
    <t>149073203</t>
  </si>
  <si>
    <t>1750392916</t>
  </si>
  <si>
    <t xml:space="preserve">METROPLEX ADVENTIST HOSPITAL INC-ROLLINS BROOK COMMUNITY HOSPITAL                  </t>
  </si>
  <si>
    <t>384108201</t>
  </si>
  <si>
    <t>1831629674</t>
  </si>
  <si>
    <t xml:space="preserve">MH EMERUS FIRST COLONY, LLC-MEMORIAL HERMANN FIRST COLONY HOSPITAL            </t>
  </si>
  <si>
    <t>357475801</t>
  </si>
  <si>
    <t>1346630316</t>
  </si>
  <si>
    <t xml:space="preserve">MID JEFFERSON EXTENDED CARE HOSPITAL-                                                  </t>
  </si>
  <si>
    <t>141858401</t>
  </si>
  <si>
    <t>1952306672</t>
  </si>
  <si>
    <t xml:space="preserve">MOTHER FRANCES HOSPITAL JACKSONVILLE              </t>
  </si>
  <si>
    <t>094159302</t>
  </si>
  <si>
    <t>1386647717</t>
  </si>
  <si>
    <t xml:space="preserve">MSH PARTNERS LLC-BAYLOR MEDICAL CENTER AT UPTOWN                   </t>
  </si>
  <si>
    <t>147227603</t>
  </si>
  <si>
    <t>1760482939</t>
  </si>
  <si>
    <t xml:space="preserve">NEURO INSTITUTE OF AUSTIN LP-TEXAS NEUROREHAB CENTER                           </t>
  </si>
  <si>
    <t>094235102</t>
  </si>
  <si>
    <t>1023069697</t>
  </si>
  <si>
    <t xml:space="preserve">NEXUS SPECIALTY HOSPITAL - THE WOODLANDS LTD-NEXUS SPECIALTY HOSPITAL                          </t>
  </si>
  <si>
    <t>Harris</t>
  </si>
  <si>
    <t>021011401</t>
  </si>
  <si>
    <t>1659440634</t>
  </si>
  <si>
    <t xml:space="preserve">TRANSITIONAL HOSPITALS CORPORATION OF TEXAS LLC-KINDRED HOSPITAL- TARRANT COUNTY                  </t>
  </si>
  <si>
    <t>158914501</t>
  </si>
  <si>
    <t>1295890093</t>
  </si>
  <si>
    <t xml:space="preserve">ORTHOPEDIC AND SPINE SURGICAL HOSPITAL OF S TX LP-SOUTH TEXAS SPINE AND SURGICAL HOSPITAL LP        </t>
  </si>
  <si>
    <t>393491101</t>
  </si>
  <si>
    <t>1083104004</t>
  </si>
  <si>
    <t xml:space="preserve">PAM SPECIALTY HOSPITAL OF LUFKIN, LLC-                                                  </t>
  </si>
  <si>
    <t>MRSA Northeast</t>
  </si>
  <si>
    <t>346300201</t>
  </si>
  <si>
    <t>1467853051</t>
  </si>
  <si>
    <t xml:space="preserve">PAM SQUARED AT CORPUS CHRISTI LLC-PAM SPECIALTY HOSPITAL AT CORPUS CHRISTI NORTH    </t>
  </si>
  <si>
    <t>130616909</t>
  </si>
  <si>
    <t>1760598692</t>
  </si>
  <si>
    <t xml:space="preserve">PECOS COUNTY MEMORIAL HOSPITAL-                                                  </t>
  </si>
  <si>
    <t>165305701</t>
  </si>
  <si>
    <t>1912948845</t>
  </si>
  <si>
    <t xml:space="preserve">PHYSICIANS SURGICAL HOSPITALS LLC-QUAIL CREEK SURGICAL HOSPITAL                     </t>
  </si>
  <si>
    <t>388696201</t>
  </si>
  <si>
    <t>1184132524</t>
  </si>
  <si>
    <t xml:space="preserve">PITTSBURG HOSPITAL LLC-UT HEALTH EAST TEXAS PITTSBURG HOSPITAL           </t>
  </si>
  <si>
    <t>199191101</t>
  </si>
  <si>
    <t>1114962842</t>
  </si>
  <si>
    <t xml:space="preserve">POST ACUTE MEDICAL AT LULING LLC-WARM SPRINGS SPECIALTY HOSPITAL OF LULING LLC     </t>
  </si>
  <si>
    <t>199478201</t>
  </si>
  <si>
    <t>1376588228</t>
  </si>
  <si>
    <t>POST ACUTE MEDICAL AT SAN ANTONIO LLC-WARM SPRINGS REHABILITATION HOSPITAL OF SAN ANTONI</t>
  </si>
  <si>
    <t>199183801</t>
  </si>
  <si>
    <t>1659316115</t>
  </si>
  <si>
    <t xml:space="preserve">POST ACUTE MEDICAL AT VICTORIA LLC-PAM SPECIALTY HOSPITAL OF VICTORIA NORTH          </t>
  </si>
  <si>
    <t>317151401</t>
  </si>
  <si>
    <t>1689795098</t>
  </si>
  <si>
    <t xml:space="preserve">POST ACUTE MEDICAL OF NEW BRAUNFELS LLC-WARM SPRINGS SPECIALTY HOSPITAL OF NEW BRAUNFELS  </t>
  </si>
  <si>
    <t>331384301</t>
  </si>
  <si>
    <t>1417389784</t>
  </si>
  <si>
    <t xml:space="preserve">POST ACUTE SPECIALTY HOSPITAL OF VICTORIA LLC-PAM SPECIALTY HOSPITAL OF VICTORIA SOUTH          </t>
  </si>
  <si>
    <t>316360201</t>
  </si>
  <si>
    <t>1407121189</t>
  </si>
  <si>
    <t xml:space="preserve">PREFERRED HOSPITAL LEASING COLEMAN INC-COLEMAN COUNTY MEDICAL CENTER COMPANY             </t>
  </si>
  <si>
    <t>179272301</t>
  </si>
  <si>
    <t>1295764553</t>
  </si>
  <si>
    <t xml:space="preserve">PREFERRED HOSPITAL LEASING ELDORADO INC-SCHLEICHER COUNTY MEDICAL CENTER                  </t>
  </si>
  <si>
    <t>200683501</t>
  </si>
  <si>
    <t>1932379856</t>
  </si>
  <si>
    <t xml:space="preserve">PREFERRED HOSPITAL LEASING HEMPHILL INC-SABINE COUNTY HOSPITAL                            </t>
  </si>
  <si>
    <t>206083201</t>
  </si>
  <si>
    <t>1164688495</t>
  </si>
  <si>
    <t xml:space="preserve">PREFERRED HOSPITAL LEASING JUNCTION INC-KIMBLE HOSPITAL                                   </t>
  </si>
  <si>
    <t>350190001</t>
  </si>
  <si>
    <t>1619368339</t>
  </si>
  <si>
    <t xml:space="preserve">PREFERRED HOSPITAL LEASING MULESHOE INC-MULESHOE AREA MEDICAL CENTER                      </t>
  </si>
  <si>
    <t>121822403</t>
  </si>
  <si>
    <t>1700805678</t>
  </si>
  <si>
    <t xml:space="preserve">PRHC ENNIS LP-ENNIS REGIONAL MEDICAL CENTER                     </t>
  </si>
  <si>
    <t>388701003</t>
  </si>
  <si>
    <t>1477061885</t>
  </si>
  <si>
    <t xml:space="preserve">QUITMAN HOSPITAL LLC-UT HEALTH EAST TEXAS                              </t>
  </si>
  <si>
    <t>112684904</t>
  </si>
  <si>
    <t>1831170273</t>
  </si>
  <si>
    <t xml:space="preserve">REEVES COUNTY HOSPITAL DISTRICT                   </t>
  </si>
  <si>
    <t>343723801</t>
  </si>
  <si>
    <t>1427472463</t>
  </si>
  <si>
    <t xml:space="preserve">RESOLUTE HOSPITAL COMPANY LLC-                                                  </t>
  </si>
  <si>
    <t>193399601</t>
  </si>
  <si>
    <t>1629138029</t>
  </si>
  <si>
    <t xml:space="preserve">ROCKWALL REGIONAL HOSPITAL LLC-TEXAS HEALTH PRESBYTERIAN HOSPITAL ROCKWALL       </t>
  </si>
  <si>
    <t>150967102</t>
  </si>
  <si>
    <t>1013993559</t>
  </si>
  <si>
    <t xml:space="preserve">SCCI HOSPITAL EL PASO  LLC-KINDRED HOSPITAL EL PASO                          </t>
  </si>
  <si>
    <t>220798701</t>
  </si>
  <si>
    <t>1326349986</t>
  </si>
  <si>
    <t xml:space="preserve">SCOTT AND WHITE HOSPITAL - LLANO-BAYLOR SCOTT AND WHITE MEDICAL CENTER - LLANO     </t>
  </si>
  <si>
    <t>353712801</t>
  </si>
  <si>
    <t>1396138970</t>
  </si>
  <si>
    <t xml:space="preserve">SCOTT &amp; WHITE HOSPITAL-MARBLE FALLS-BAYLOR SCOTT &amp; WHITE MEDICAL CENTER-MARBLE FALLS  </t>
  </si>
  <si>
    <t>358597801</t>
  </si>
  <si>
    <t>1184029811</t>
  </si>
  <si>
    <t xml:space="preserve">SELECT SPECIALITY HOSPITAL-DALLAS, INC-                                                  </t>
  </si>
  <si>
    <t>194036301</t>
  </si>
  <si>
    <t>1063411239</t>
  </si>
  <si>
    <t xml:space="preserve">SELECT SPECIALTY HOSPITAL DALLAS INC-DALLAS SPECIALTY HOSPITAL DALLAS INC              </t>
  </si>
  <si>
    <t>197824901</t>
  </si>
  <si>
    <t>1861492670</t>
  </si>
  <si>
    <t xml:space="preserve">SELECT SPECIALTY HOSPITAL LONGVIEW INC-SELECT SPECIALTY HOSPITAL LONGVIEW                </t>
  </si>
  <si>
    <t>158980601</t>
  </si>
  <si>
    <t>1124137054</t>
  </si>
  <si>
    <t xml:space="preserve">SETON FAMILY OF HOSPITALS-ASCENSION SETON NORTHWEST                         </t>
  </si>
  <si>
    <t>158977201</t>
  </si>
  <si>
    <t>1750499273</t>
  </si>
  <si>
    <t xml:space="preserve">SETON FAMILY OF HOSPITALS-SETON SOUTHWEST HOSPITAL                          </t>
  </si>
  <si>
    <t>186599001</t>
  </si>
  <si>
    <t>1447355771</t>
  </si>
  <si>
    <t xml:space="preserve">SETON HEALTHCARE-DELL CHILDRENS MEDICAL CENTER                     </t>
  </si>
  <si>
    <t>298213401</t>
  </si>
  <si>
    <t>1518000306</t>
  </si>
  <si>
    <t xml:space="preserve">SHRINERS HOSPITAL FOR CHILDREN-                                                  </t>
  </si>
  <si>
    <t>293388901</t>
  </si>
  <si>
    <t>1669513941</t>
  </si>
  <si>
    <t xml:space="preserve">SHRINERS HOSPITALS FOR CHILDREN-                                                  </t>
  </si>
  <si>
    <t>190895601</t>
  </si>
  <si>
    <t>1598710592</t>
  </si>
  <si>
    <t xml:space="preserve">SOLARA HOSPITAL HARLINGEN-SOLARA SPECIALTY HOSPITALS HARLINGEN BROWNSVILLE  </t>
  </si>
  <si>
    <t>171461001</t>
  </si>
  <si>
    <t>1629064928</t>
  </si>
  <si>
    <t xml:space="preserve">SOUTHLAKE SPECIALTY HOSPITAL LLC-TEXAS HEALTH HARRIS METHODIST HOSPITAL SOUTHLAKE  </t>
  </si>
  <si>
    <t>388758001</t>
  </si>
  <si>
    <t>1962900472</t>
  </si>
  <si>
    <t xml:space="preserve">SPECIALTY HOSPITAL LLC-UT HEALTH EAST TEXAS SPECIALTY HOSPITAL           </t>
  </si>
  <si>
    <t>298019501</t>
  </si>
  <si>
    <t>1659559573</t>
  </si>
  <si>
    <t xml:space="preserve">ST. LUKE'S COMMUNITY DEVELOPMENT CORPORATION-SUGAR-ST. LUKE'S SUGAR LAND HOSPITAL                    </t>
  </si>
  <si>
    <t>021017101</t>
  </si>
  <si>
    <t>1043389034</t>
  </si>
  <si>
    <t xml:space="preserve">THC HOUSTON LLC-KINDRED HOSPITAL HOUSTON NORTHWEST                </t>
  </si>
  <si>
    <t>210274101</t>
  </si>
  <si>
    <t>1184868879</t>
  </si>
  <si>
    <t xml:space="preserve">ST LUKES LAKESIDE HOSPITAL LLC-ST LUKES LAKESIDE HOSPITAL                        </t>
  </si>
  <si>
    <t>281219001</t>
  </si>
  <si>
    <t>1407990088</t>
  </si>
  <si>
    <t xml:space="preserve">ST LUKES PATIENTS MEDICAL CENTER-                                                  </t>
  </si>
  <si>
    <t>176692501</t>
  </si>
  <si>
    <t>1659362630</t>
  </si>
  <si>
    <t xml:space="preserve">ST MARKS MEDICAL CENTER                           </t>
  </si>
  <si>
    <t>139135109</t>
  </si>
  <si>
    <t>1477643690</t>
  </si>
  <si>
    <t xml:space="preserve">TEXAS CHILDRENS HOSPITAL                          </t>
  </si>
  <si>
    <t>020982701</t>
  </si>
  <si>
    <t>1548291883</t>
  </si>
  <si>
    <t xml:space="preserve">TEXAS HEALTH PRESBYTERIAN HOSPITAL ALLEN-                                                  </t>
  </si>
  <si>
    <t>185556101</t>
  </si>
  <si>
    <t>1962504340</t>
  </si>
  <si>
    <t xml:space="preserve">TEXAS HEART HOSPITAL OF THE SOUTHWEST LLP-BAYLOR SCOTT &amp; WHITE THE HEART HOSPITAL PLANO     </t>
  </si>
  <si>
    <t>209719801</t>
  </si>
  <si>
    <t>1255579389</t>
  </si>
  <si>
    <t xml:space="preserve">TEXAS REGIONAL MEDICAL CENTER LTD-TEXAS REGIONAL MEDICAL CENTER AT SUNNYVALE        </t>
  </si>
  <si>
    <t>315440301</t>
  </si>
  <si>
    <t>1760628184</t>
  </si>
  <si>
    <t xml:space="preserve">TEXAS SCOTTISH RITE HOSPITAL FOR CRIPPLED CHILDREN-                                                  </t>
  </si>
  <si>
    <t>162459501</t>
  </si>
  <si>
    <t>1942292255</t>
  </si>
  <si>
    <t xml:space="preserve">TEXAS SPINE AND JOINT HOSPITAL LTD                </t>
  </si>
  <si>
    <t>330388501</t>
  </si>
  <si>
    <t>1194753590</t>
  </si>
  <si>
    <t xml:space="preserve">THHBP MANAGEMENT COMPANY LLC-BAYLOR SCOTT AND WHITE THE HEART HOSPITAL DENTON  </t>
  </si>
  <si>
    <t>112766403</t>
  </si>
  <si>
    <t>1962492660</t>
  </si>
  <si>
    <t xml:space="preserve">MCALLEN HOSPITALS LP-EDINBURG HOSPITAL REHAB                           </t>
  </si>
  <si>
    <t>149047601</t>
  </si>
  <si>
    <t>1609876309</t>
  </si>
  <si>
    <t xml:space="preserve">TRIUMPH HOSPITAL OF EAST HOUSTON LP-KINDRED HOSPITAL CLEAR LAKE                       </t>
  </si>
  <si>
    <t>094354003</t>
  </si>
  <si>
    <t>1285626028</t>
  </si>
  <si>
    <t xml:space="preserve">TRIUMPH HOSPITAL OF NORTH HOUSTON LP-KINDRED HOSPITAL TOMBALL                          </t>
  </si>
  <si>
    <t>157203401</t>
  </si>
  <si>
    <t>1720088412</t>
  </si>
  <si>
    <t xml:space="preserve">TRIUMPH SOUTHWEST LP-KINDRED HOSPITAL SUGAR LAND                       </t>
  </si>
  <si>
    <t>172620001</t>
  </si>
  <si>
    <t>1982609558</t>
  </si>
  <si>
    <t xml:space="preserve">TROPHY CLUB MEDICAL CENTER LP                     </t>
  </si>
  <si>
    <t>388347201</t>
  </si>
  <si>
    <t>1407364847</t>
  </si>
  <si>
    <t xml:space="preserve">TYLER REGIONAL HOSPITAL LLC-UT HEALTH EAST TEXAS TYLER REGIONAL HOSPITAL      </t>
  </si>
  <si>
    <t>135237906</t>
  </si>
  <si>
    <t>1023013448</t>
  </si>
  <si>
    <t xml:space="preserve">UNITED REGIONAL HEALTHCARE                        </t>
  </si>
  <si>
    <t>175287501</t>
  </si>
  <si>
    <t>1285798918</t>
  </si>
  <si>
    <t>UNIVERSITY OF TEXAS SOUTHWESTERN MEDICAL CENTER AT-UNIVERSITY OF TEXAS SOUTHWESTERN UNIVERSITY HOSPTI</t>
  </si>
  <si>
    <t>162965101</t>
  </si>
  <si>
    <t>1659352987</t>
  </si>
  <si>
    <t xml:space="preserve">USMD HOSPITAL AT ARLINGTON LP                     </t>
  </si>
  <si>
    <t>121782009</t>
  </si>
  <si>
    <t>1740288505</t>
  </si>
  <si>
    <t xml:space="preserve">UVALDE COUNTY HOSPITAL AUTHORITY-UVALDE MEMORIAL HOSPITAL                          </t>
  </si>
  <si>
    <t>334801301</t>
  </si>
  <si>
    <t>1063844306</t>
  </si>
  <si>
    <t xml:space="preserve">VIBRA HOSPITAL OF AMARILLO LLC-VIBRA HOSPITAL OF AMARILLO                        </t>
  </si>
  <si>
    <t>094118905</t>
  </si>
  <si>
    <t>1427338508</t>
  </si>
  <si>
    <t xml:space="preserve">VICTORIA OF TEXAS LP-DETAR HOSPITAL NAVARRO NORTH PSYCH UNIT           </t>
  </si>
  <si>
    <t>094207002</t>
  </si>
  <si>
    <t>1770514077</t>
  </si>
  <si>
    <t xml:space="preserve">TEXAS HEALTH PRESBYTERIAN HOSPTAL PLANO-                                                  </t>
  </si>
  <si>
    <t>020981901</t>
  </si>
  <si>
    <t>1891718789</t>
  </si>
  <si>
    <t xml:space="preserve">VISTA COMMUNITY MEDICAL CENTER HOSPITAL LLP-SURGERY SPECIALTY HOSPITAL OF AMERICA SE HOUSTON  </t>
  </si>
  <si>
    <t>326690001</t>
  </si>
  <si>
    <t>1629037163</t>
  </si>
  <si>
    <t xml:space="preserve">WARM SPRINGS SPECIALTY HOSPITAL OF SAN ANTONIO LLC-PAM SPECIALTY HOSPITAL OF SAN ANTONIO             </t>
  </si>
  <si>
    <t>Bexar</t>
  </si>
  <si>
    <t>094381301</t>
  </si>
  <si>
    <t>1033107826</t>
  </si>
  <si>
    <t xml:space="preserve">INTRACARE HOSPITAL NORTH-INTRACARE NORTH HOSPITAL                          </t>
  </si>
  <si>
    <t>402628801</t>
  </si>
  <si>
    <t>1730183658</t>
  </si>
  <si>
    <t xml:space="preserve">WINKLER COUNTY HOSPITAL DISTRICT-WINKLER COUNTY MEMORIAL HOSPITAL                  </t>
  </si>
  <si>
    <t>112705203</t>
  </si>
  <si>
    <t>1851344162</t>
  </si>
  <si>
    <t xml:space="preserve">ABILENE REGIONAL MEDICAL CENTER                   </t>
  </si>
  <si>
    <t>127298107</t>
  </si>
  <si>
    <t>1174563779</t>
  </si>
  <si>
    <t xml:space="preserve">ANDREWS COUNTY HOSPITAL DISTRICT                  </t>
  </si>
  <si>
    <t>130089906</t>
  </si>
  <si>
    <t>1225038938</t>
  </si>
  <si>
    <t xml:space="preserve">BALLINGER MEMORIAL HOSPITAL                       </t>
  </si>
  <si>
    <t>094148602</t>
  </si>
  <si>
    <t>1093744187</t>
  </si>
  <si>
    <t xml:space="preserve">BAPTIST HOSPITALS OF SOUTHEAST TEXAS-MEMORIAL HERMANN BAPTIST BEAUMONT HOSPITAL        </t>
  </si>
  <si>
    <t>020973601</t>
  </si>
  <si>
    <t>1508810573</t>
  </si>
  <si>
    <t xml:space="preserve">BAY AREA HEALTHCARE GROUP, LTD-CORPUS CHRISTI MEDICAL CENTER                     </t>
  </si>
  <si>
    <t>135036506</t>
  </si>
  <si>
    <t>1669472387</t>
  </si>
  <si>
    <t>BAYLOR ALL SAINTS MEDICAL CENTER-BAYLOR SCOTT &amp; WHITE ALL SAINTS MEDICAL CENTER FOR</t>
  </si>
  <si>
    <t>138353107</t>
  </si>
  <si>
    <t>1194893263</t>
  </si>
  <si>
    <t xml:space="preserve">BAYLOR COUNTY HOSPITAL DISTRICT-SEYMOUR HOSPITAL                                  </t>
  </si>
  <si>
    <t>110803703</t>
  </si>
  <si>
    <t>1770579591</t>
  </si>
  <si>
    <t xml:space="preserve">FORT DUNCAN REGIONAL MEDICAL CENTER LP-FORT DUNCAN REGIONAL MEDICAL CENTER               </t>
  </si>
  <si>
    <t>135223905</t>
  </si>
  <si>
    <t>1265430177</t>
  </si>
  <si>
    <t xml:space="preserve">BAYLOR MEDICAL CENTER AT WAXAHACHIE               </t>
  </si>
  <si>
    <t>171848805</t>
  </si>
  <si>
    <t>1649273434</t>
  </si>
  <si>
    <t xml:space="preserve">BAYLOR REGIONAL MEDICAL CENTER AT PLANO-                                                  </t>
  </si>
  <si>
    <t>139485012</t>
  </si>
  <si>
    <t>1447250253</t>
  </si>
  <si>
    <t xml:space="preserve">BAYLOR UNIVERSITY MEDICAL CENTER                  </t>
  </si>
  <si>
    <t>020993401</t>
  </si>
  <si>
    <t>1174522494</t>
  </si>
  <si>
    <t xml:space="preserve">BAYSIDE COMMUNITY HOSPITAL-                                                  </t>
  </si>
  <si>
    <t>083290905</t>
  </si>
  <si>
    <t>1477857332</t>
  </si>
  <si>
    <t xml:space="preserve">BELLVILLE ST JOSEPH HEALTH CENTER-                                                  </t>
  </si>
  <si>
    <t>094224503</t>
  </si>
  <si>
    <t>1356312243</t>
  </si>
  <si>
    <t xml:space="preserve">BIG BEND REGIONAL MEDICAL CENTER                  </t>
  </si>
  <si>
    <t>207311601</t>
  </si>
  <si>
    <t>1114903523</t>
  </si>
  <si>
    <t xml:space="preserve">BRIM HEALTHCARE OF TEXAS LLC-WADLEY REGIONAL MEDICAL CENTER                    </t>
  </si>
  <si>
    <t>020930601</t>
  </si>
  <si>
    <t>1679526982</t>
  </si>
  <si>
    <t xml:space="preserve">BROWNWOOD REGIONAL MEDICAL CENTER                 </t>
  </si>
  <si>
    <t>112725003</t>
  </si>
  <si>
    <t>1750377289</t>
  </si>
  <si>
    <t xml:space="preserve">BURLESON ST JOSEPH HEALTH CENTER-BURLESON ST. JOSEPH HEALTH CENTER                 </t>
  </si>
  <si>
    <t>212060201</t>
  </si>
  <si>
    <t>1205164928</t>
  </si>
  <si>
    <t xml:space="preserve">CAHRMC LLC-RICE MEDICAL CENTER                               </t>
  </si>
  <si>
    <t>136142011</t>
  </si>
  <si>
    <t>1033118716</t>
  </si>
  <si>
    <t xml:space="preserve">CASTRO COUNTY HOSPITAL DISTRICT-PLAINS MEMORIAL HOSPITAL                          </t>
  </si>
  <si>
    <t>211970301</t>
  </si>
  <si>
    <t>1013142553</t>
  </si>
  <si>
    <t xml:space="preserve">CBSH,LLC-                                                  </t>
  </si>
  <si>
    <t>192622201</t>
  </si>
  <si>
    <t>1376662296</t>
  </si>
  <si>
    <t xml:space="preserve">CEDAR PARK REGIONAL MEDICAL CENTER                </t>
  </si>
  <si>
    <t>020817501</t>
  </si>
  <si>
    <t>1174576698</t>
  </si>
  <si>
    <t xml:space="preserve">CHCA BAYSHORE LP-HCA HOUSTON HEALTHCARE SOUTHEAST                  </t>
  </si>
  <si>
    <t>121807504</t>
  </si>
  <si>
    <t>1063466035</t>
  </si>
  <si>
    <t xml:space="preserve">CHCA CLEAR LAKE  LP-HCA HOUSTON HEALTHCARE CLEAR LAKE                 </t>
  </si>
  <si>
    <t>020841501</t>
  </si>
  <si>
    <t>1962455816</t>
  </si>
  <si>
    <t xml:space="preserve">CHCA CONROE LP-HCA HOUSTON HEALTHCARE CONROE                     </t>
  </si>
  <si>
    <t>349366001</t>
  </si>
  <si>
    <t>1609275585</t>
  </si>
  <si>
    <t xml:space="preserve">CHCA PEARLAND, LP-HCA HOUSTON HEALTHCARE PEARLAND                   </t>
  </si>
  <si>
    <t>094187402</t>
  </si>
  <si>
    <t>1275580938</t>
  </si>
  <si>
    <t xml:space="preserve">CHCA WEST HOUSTON LP-HCA HOUSTON HEALTHCARE WEST                       </t>
  </si>
  <si>
    <t>112712802</t>
  </si>
  <si>
    <t>1023065794</t>
  </si>
  <si>
    <t xml:space="preserve">CHCA WOMANS HOSPITAL LP-THE WOMANS HOSPITAL OF TEXAS                      </t>
  </si>
  <si>
    <t>357216601</t>
  </si>
  <si>
    <t>1073901476</t>
  </si>
  <si>
    <t xml:space="preserve">CHG HOSPITAL CONROE LLC-CORNERSTONE SPECIALTY HOSPITALS CONROE            </t>
  </si>
  <si>
    <t>358588701</t>
  </si>
  <si>
    <t>1457730426</t>
  </si>
  <si>
    <t xml:space="preserve">CHG HOSPITAL HOUSTON LLC-CORNERSTONE SPECIALTY HOSPITALS BELLAIRE          </t>
  </si>
  <si>
    <t>355796901</t>
  </si>
  <si>
    <t>1760870166</t>
  </si>
  <si>
    <t xml:space="preserve">CHG HOSPITAL MCALLEN LLC-SOLARA SPECIALTY HOSPITALS MCALLEN                </t>
  </si>
  <si>
    <t>357053301</t>
  </si>
  <si>
    <t>1659761815</t>
  </si>
  <si>
    <t xml:space="preserve">CHG HOSPITAL MEDICAL CENTER LLC-CORNERSTONE SPECIATLY HOSPITALS MEDICAL CENTER    </t>
  </si>
  <si>
    <t>133250406</t>
  </si>
  <si>
    <t>1326079534</t>
  </si>
  <si>
    <t xml:space="preserve">CHILDRESS COUNTY HOSPITAL DISTRICT-CHILDRESS REGIONAL MEDICAL CENTER                 </t>
  </si>
  <si>
    <t>112679902</t>
  </si>
  <si>
    <t>1205833985</t>
  </si>
  <si>
    <t xml:space="preserve">MISSION HOSPITAL INC-MISSION REGIONAL MEDICAL CENTER                   </t>
  </si>
  <si>
    <t>138296208</t>
  </si>
  <si>
    <t>1679557888</t>
  </si>
  <si>
    <t xml:space="preserve">CHRISTUS HEALTH SOUTHEAST TEXAS-CHRISTUS HOSPITAL                                 </t>
  </si>
  <si>
    <t>366812101</t>
  </si>
  <si>
    <t>1033568621</t>
  </si>
  <si>
    <t>CHRISTUS HOPKINS HEALTH ALLIANCE-CHRISTUS MOTHER FRANCES HOSPITAL - SULPHUR SPRINGS</t>
  </si>
  <si>
    <t>112706003</t>
  </si>
  <si>
    <t>1598749707</t>
  </si>
  <si>
    <t xml:space="preserve">CHRISTUS JASPER MEMORIAL HOSPITAL-                                                  </t>
  </si>
  <si>
    <t>020811801</t>
  </si>
  <si>
    <t>1447228747</t>
  </si>
  <si>
    <t xml:space="preserve">CHRISTUS SPOHN HEALTH SYSTEM CORPORATION-CHRISTUS SPOHN HOSPITAL BEEVILLE                  </t>
  </si>
  <si>
    <t>112698903</t>
  </si>
  <si>
    <t>1437102639</t>
  </si>
  <si>
    <t xml:space="preserve">COLUMBIA MEDICAL CENTER OF MCKINNEY SUBSIDIARY LP-MEDICAL CENTER OF MCKINNEY                        </t>
  </si>
  <si>
    <t>136436606</t>
  </si>
  <si>
    <t>1093783391</t>
  </si>
  <si>
    <t xml:space="preserve">CHRISTUS SPOHN HEALTH SYSTEM CORPORATION-CHRISTUS SPOHN HOSPITAL KLEBERG                   </t>
  </si>
  <si>
    <t>137907508</t>
  </si>
  <si>
    <t>1124052162</t>
  </si>
  <si>
    <t xml:space="preserve">CITIZENS MEDICAL CENTER COUNTY OF VICTORIA-CITIZENS MEDICAL CENTER                           </t>
  </si>
  <si>
    <t>094138703</t>
  </si>
  <si>
    <t>1437156361</t>
  </si>
  <si>
    <t xml:space="preserve">CLAY COUNTY MEMORIAL HOSPITAL                     </t>
  </si>
  <si>
    <t>094152803</t>
  </si>
  <si>
    <t>1942314448</t>
  </si>
  <si>
    <t xml:space="preserve">COCHRAN MEMORIAL HOSPITAL                         </t>
  </si>
  <si>
    <t>112707808</t>
  </si>
  <si>
    <t>1316931835</t>
  </si>
  <si>
    <t xml:space="preserve">WILBARGER COUNTY HOSPITAL DISTRICT-WILBARGER GENERAL HOSPITAL                        </t>
  </si>
  <si>
    <t>020950401</t>
  </si>
  <si>
    <t>1134172406</t>
  </si>
  <si>
    <t xml:space="preserve">COLUMBIA MEDICAL CENTER OF ARLINGTON SUBSIDIARY LP-MEDICAL CENTER OF ARLINGTON                       </t>
  </si>
  <si>
    <t>111905902</t>
  </si>
  <si>
    <t>1306897277</t>
  </si>
  <si>
    <t xml:space="preserve">COLUMBIA MEDICAL CENTER OF DENTON SUBSIDIARY LP-DENTON REGIONAL MEDICAL CENTER                    </t>
  </si>
  <si>
    <t>020979302</t>
  </si>
  <si>
    <t>1902857766</t>
  </si>
  <si>
    <t xml:space="preserve">COLUMBIA MEDICAL CENTER OF LAS COLINAS, INC-LAS COLINAS MEDICAL CENTER                        </t>
  </si>
  <si>
    <t>127311205</t>
  </si>
  <si>
    <t>1699726406</t>
  </si>
  <si>
    <t xml:space="preserve">COLUMBIA MEDICAL CENTER OF PLANO LP-MEDICAL CENTER OF PLANO                           </t>
  </si>
  <si>
    <t>094105602</t>
  </si>
  <si>
    <t>1518911833</t>
  </si>
  <si>
    <t xml:space="preserve">COLUMBIA NORTH HILLS HOSPITAL-COLUMBIA NORTH HILLS HOSPITA                      </t>
  </si>
  <si>
    <t>094193202</t>
  </si>
  <si>
    <t>1659323772</t>
  </si>
  <si>
    <t xml:space="preserve">COLUMBIA PLAZA MED CTR OF FT WORTH SUBSIDIARY LP-PLAZA MEDICAL CENTER OF FORT WORTH                </t>
  </si>
  <si>
    <t>112716902</t>
  </si>
  <si>
    <t>1619924719</t>
  </si>
  <si>
    <t xml:space="preserve">COLUMBIA RIO GRANDE HEALTHCARE LP-RIO GRANDE REGIONAL HOSPITAL                      </t>
  </si>
  <si>
    <t>020947001</t>
  </si>
  <si>
    <t>1043267701</t>
  </si>
  <si>
    <t xml:space="preserve">COLUMBIA VALLEY HEALTHCARE SYSTEMS LP-VALLEY REGIONAL MEDICAL CENTER                    </t>
  </si>
  <si>
    <t>112671602</t>
  </si>
  <si>
    <t>1972581940</t>
  </si>
  <si>
    <t xml:space="preserve">COMMUNITY HOSPITAL OF BRAZOSPORT-BRAZOSPORT REGIONAL HEALTH SYSTEM                 </t>
  </si>
  <si>
    <t>091770005</t>
  </si>
  <si>
    <t>1326025701</t>
  </si>
  <si>
    <t xml:space="preserve">CONCHO COUNTY HOSPITAL                            </t>
  </si>
  <si>
    <t>364396701</t>
  </si>
  <si>
    <t>1992709661</t>
  </si>
  <si>
    <t xml:space="preserve">CONTINUECARE HOSPITAL AT HENDRICK MEDICAL CENTER-CONTINUE CARE HOSPITAL AT HENDRICK MEDICAL CENTER </t>
  </si>
  <si>
    <t>130826407</t>
  </si>
  <si>
    <t>1639176456</t>
  </si>
  <si>
    <t xml:space="preserve">COON MEMORIAL HOSPITAL                            </t>
  </si>
  <si>
    <t>313347201</t>
  </si>
  <si>
    <t>1235374612</t>
  </si>
  <si>
    <t xml:space="preserve">CORINTH INVESTOR HOLDINGS LLC-                                                  </t>
  </si>
  <si>
    <t>094221102</t>
  </si>
  <si>
    <t>1386652527</t>
  </si>
  <si>
    <t xml:space="preserve">CORNERSTONE REGIONAL HOSPITAL                     </t>
  </si>
  <si>
    <t>136331910</t>
  </si>
  <si>
    <t>1720096019</t>
  </si>
  <si>
    <t xml:space="preserve">COUNTY OF WARD-WARD MEMORIAL HOSPITAL                            </t>
  </si>
  <si>
    <t>137227806</t>
  </si>
  <si>
    <t>1790702371</t>
  </si>
  <si>
    <t xml:space="preserve">COUNTY OF YOAKUM-YOAKUM COUNTY HOSPITAL                            </t>
  </si>
  <si>
    <t>139461107</t>
  </si>
  <si>
    <t>1972517365</t>
  </si>
  <si>
    <t xml:space="preserve">COVENANT HEALTH SYSTEM-COVENANT MEDICAL CENTER                           </t>
  </si>
  <si>
    <t>199602701</t>
  </si>
  <si>
    <t>1316197767</t>
  </si>
  <si>
    <t xml:space="preserve">CRANE COUNTY HOSPITAL DISTRICT-CRANE MEMORIAL HOSPITAL                           </t>
  </si>
  <si>
    <t>094141105</t>
  </si>
  <si>
    <t>1063500270</t>
  </si>
  <si>
    <t xml:space="preserve">CROSBYTON CLINIC HOSPITAL                         </t>
  </si>
  <si>
    <t>219336901</t>
  </si>
  <si>
    <t>1861690364</t>
  </si>
  <si>
    <t xml:space="preserve">DALLAS MEDICAL CENTER LLC-                                                  </t>
  </si>
  <si>
    <t>133544006</t>
  </si>
  <si>
    <t>1568454403</t>
  </si>
  <si>
    <t xml:space="preserve">DEAF SMITH COUNTY HOSPITAL DISTRICT-HEREFORD REGIONAL MEDICAL CENTER                  </t>
  </si>
  <si>
    <t>364597001</t>
  </si>
  <si>
    <t>1407229529</t>
  </si>
  <si>
    <t xml:space="preserve">DECATUR HOSPITAL AUTHORITY-WISE HEALTH SYSTEM                                </t>
  </si>
  <si>
    <t>112727605</t>
  </si>
  <si>
    <t>1891741468</t>
  </si>
  <si>
    <t xml:space="preserve">DOCTORS HOSPITAL 1997 LP-UNITED MEMORIAL MEDICAL CENTER                    </t>
  </si>
  <si>
    <t>137074409</t>
  </si>
  <si>
    <t>1689650921</t>
  </si>
  <si>
    <t xml:space="preserve">EASTLAND MEMORIAL HOSPITAL DISTRICT-EASTLAND MEMORIAL HOSPITAL                        </t>
  </si>
  <si>
    <t>121053602</t>
  </si>
  <si>
    <t>1487639175</t>
  </si>
  <si>
    <t xml:space="preserve">KNOX COUNTY HOSPITAL DISTRICT-KNOX COUNTY HOSPITAL                              </t>
  </si>
  <si>
    <t>135034009</t>
  </si>
  <si>
    <t>1871583153</t>
  </si>
  <si>
    <t xml:space="preserve">ELECTRA HOSPITAL DISTRICT-ELECTRA MEMORIAL HOSPITAL                         </t>
  </si>
  <si>
    <t>138951211</t>
  </si>
  <si>
    <t>1316936990</t>
  </si>
  <si>
    <t xml:space="preserve">EL PASO COUNTY HOSPITAL DISTRICT-UNIVERSITY MEDICAL CENTER OF EL PASO              </t>
  </si>
  <si>
    <t>094109802</t>
  </si>
  <si>
    <t>1770536120</t>
  </si>
  <si>
    <t xml:space="preserve">EL PASO HEALTHCARE SYSTEM LTD-LAS PALMAS MEDICAL CENTER                         </t>
  </si>
  <si>
    <t>133367602</t>
  </si>
  <si>
    <t>1841294246</t>
  </si>
  <si>
    <t xml:space="preserve">FALLS COMMUNITY HOSPITAL AND CLINIC               </t>
  </si>
  <si>
    <t>112692202</t>
  </si>
  <si>
    <t>1598746703</t>
  </si>
  <si>
    <t xml:space="preserve">FISHER COUNTY HOSPITAL-FISHER COUNTY HOSPITAL DISTRICT                   </t>
  </si>
  <si>
    <t>112688004</t>
  </si>
  <si>
    <t>1447574819</t>
  </si>
  <si>
    <t xml:space="preserve">FRIO HOSPITAL-FRIO REGIONAL SWING BED                           </t>
  </si>
  <si>
    <t>112728403</t>
  </si>
  <si>
    <t>1083619712</t>
  </si>
  <si>
    <t xml:space="preserve">GENERAL HOSPITAL-IRAAN GENERAL HOSPITAL                            </t>
  </si>
  <si>
    <t>121785303</t>
  </si>
  <si>
    <t>1932108214</t>
  </si>
  <si>
    <t xml:space="preserve">GONZALES HEALTHCARE SYSTEMS-MEMORIAL HOSPITAL                                 </t>
  </si>
  <si>
    <t>197063401</t>
  </si>
  <si>
    <t>1841497153</t>
  </si>
  <si>
    <t xml:space="preserve">GPCH LLC-GOLDEN PLAINS COMMUNITY HOSPITAL                  </t>
  </si>
  <si>
    <t>147918003</t>
  </si>
  <si>
    <t>1154317774</t>
  </si>
  <si>
    <t xml:space="preserve">GRIMES ST JOSEPH HEALTH CENTER                    </t>
  </si>
  <si>
    <t>200141401</t>
  </si>
  <si>
    <t>1255300836</t>
  </si>
  <si>
    <t xml:space="preserve">CHRISTUS SPOHN HEALTH SYSTEM CORPORATION-CHRISTUS SPOHN HOSPITAL CORPUS CHRISTI            </t>
  </si>
  <si>
    <t>110856504</t>
  </si>
  <si>
    <t>1134137466</t>
  </si>
  <si>
    <t xml:space="preserve">HAMILTON HOSPITAL                                 </t>
  </si>
  <si>
    <t>094117105</t>
  </si>
  <si>
    <t>1992707780</t>
  </si>
  <si>
    <t xml:space="preserve">HANSFORD COUNTY HOSPITAL DISTRICT-HANSFORD COUNTY HOSPITAL                          </t>
  </si>
  <si>
    <t>121692107</t>
  </si>
  <si>
    <t>1861510521</t>
  </si>
  <si>
    <t xml:space="preserve">HARDEMAN COUNTY MEMORIAL HOSPITAL                 </t>
  </si>
  <si>
    <t>133355104</t>
  </si>
  <si>
    <t>1205900370</t>
  </si>
  <si>
    <t xml:space="preserve">HARRIS COUNTY HOSPITAL DISTRICT                   </t>
  </si>
  <si>
    <t>112702904</t>
  </si>
  <si>
    <t>1184607897</t>
  </si>
  <si>
    <t xml:space="preserve">HASKELL MEMORIAL HOSPITAL                         </t>
  </si>
  <si>
    <t>109588703</t>
  </si>
  <si>
    <t>1558354241</t>
  </si>
  <si>
    <t xml:space="preserve">HEMPHILL COUNTY HOSPITAL                          </t>
  </si>
  <si>
    <t>138644310</t>
  </si>
  <si>
    <t>1528064649</t>
  </si>
  <si>
    <t xml:space="preserve">HENDRICK MEDICAL CENTER                           </t>
  </si>
  <si>
    <t>312239201</t>
  </si>
  <si>
    <t>1841562709</t>
  </si>
  <si>
    <t xml:space="preserve">HH KILLEEN HEALTH SYSTEM LLC-SETON MEDICAL CENTER HARKER HEIGHTS               </t>
  </si>
  <si>
    <t>136430906</t>
  </si>
  <si>
    <t>1497726343</t>
  </si>
  <si>
    <t xml:space="preserve">HILL COUNTRY MEMORIAL HOSPITAL-HILL COUNTRY MEMORIAL HOSP                        </t>
  </si>
  <si>
    <t>138962907</t>
  </si>
  <si>
    <t>1891882833</t>
  </si>
  <si>
    <t xml:space="preserve">HILLCREST BAPTIST MEDICAL CENTER-BAYLOR SCOTT AND WHITE MEDICAL CENTER HILLCREST   </t>
  </si>
  <si>
    <t>193867201</t>
  </si>
  <si>
    <t>1740450121</t>
  </si>
  <si>
    <t xml:space="preserve">HOUSTON NORTHWEST OPERATING COMPANY LLC-HOUSTON NORTHWEST MEDICAL CENTER                  </t>
  </si>
  <si>
    <t>131038504</t>
  </si>
  <si>
    <t>1598750721</t>
  </si>
  <si>
    <t xml:space="preserve">HUNT MEMORIAL HOSPITAL DISTRICT-HUNT REGIONAL MEDICAL CENTER                      </t>
  </si>
  <si>
    <t>119874904</t>
  </si>
  <si>
    <t>1790777696</t>
  </si>
  <si>
    <t xml:space="preserve">JACK COUNTY HOSPITAL DISTRICT-FAITH COMMUNITY HOSPITAL                          </t>
  </si>
  <si>
    <t>121808305</t>
  </si>
  <si>
    <t>1124061882</t>
  </si>
  <si>
    <t xml:space="preserve">JACKSON COUNTY HOSPITAL DISTRICT-JACKSON HEALTHCARE CENTER                         </t>
  </si>
  <si>
    <t>112724302</t>
  </si>
  <si>
    <t>1811942238</t>
  </si>
  <si>
    <t xml:space="preserve">KINGWOOD PLAZA HOSPITAL-HCA HOUSTON HEALTHCARE KINGWOOD                   </t>
  </si>
  <si>
    <t>135035706</t>
  </si>
  <si>
    <t>1861488579</t>
  </si>
  <si>
    <t xml:space="preserve">KNAPP MEDICAL CENTER                              </t>
  </si>
  <si>
    <t>366222301</t>
  </si>
  <si>
    <t>1558721365</t>
  </si>
  <si>
    <t xml:space="preserve">KND DEVELOPMENT 68, LLC-KINDRED HOSPITAL - SAN ANTONIO CENTRAL            </t>
  </si>
  <si>
    <t>094178302</t>
  </si>
  <si>
    <t>1114998911</t>
  </si>
  <si>
    <t xml:space="preserve">LAKE GRANBURY MEDICAL CENTER                      </t>
  </si>
  <si>
    <t>020966001</t>
  </si>
  <si>
    <t>1205018439</t>
  </si>
  <si>
    <t xml:space="preserve">LAKE POINTE MEDICAL CENTER-BAYLOR SCOTT &amp; WHITE MEDICAL CENTER LAKE POINTE   </t>
  </si>
  <si>
    <t>127313803</t>
  </si>
  <si>
    <t>1700854288</t>
  </si>
  <si>
    <t xml:space="preserve">LAMB HEALTHCARE CENTER                            </t>
  </si>
  <si>
    <t>162033801</t>
  </si>
  <si>
    <t>1548232044</t>
  </si>
  <si>
    <t xml:space="preserve">LAREDO MEDICAL CENTER                             </t>
  </si>
  <si>
    <t>094186602</t>
  </si>
  <si>
    <t>1396731105</t>
  </si>
  <si>
    <t xml:space="preserve">LAREDO REGIONAL MEDICAL CENTER LP-DOCTORS HOSPITAL OF LAREDO                        </t>
  </si>
  <si>
    <t>135233809</t>
  </si>
  <si>
    <t>1992767511</t>
  </si>
  <si>
    <t xml:space="preserve">LAVACA MEDICAL CENTER                             </t>
  </si>
  <si>
    <t>284333604</t>
  </si>
  <si>
    <t>1154324952</t>
  </si>
  <si>
    <t xml:space="preserve">LIBERTY COUNTY HOSPITAL DISTRICT NO 1-LIBERTY DAYTON REGIONAL MEDICAL CENTER            </t>
  </si>
  <si>
    <t>121781205</t>
  </si>
  <si>
    <t>1831140979</t>
  </si>
  <si>
    <t xml:space="preserve">LILLIAN M HUDSPETH MEMORIAL ER PHYS-LILLIAN M HUDSPETH MEMORIAL HOSPITAL              </t>
  </si>
  <si>
    <t>140714001</t>
  </si>
  <si>
    <t>1861487779</t>
  </si>
  <si>
    <t xml:space="preserve">LIMESTONE MEDICAL CENTER                          </t>
  </si>
  <si>
    <t>110839103</t>
  </si>
  <si>
    <t>1528026267</t>
  </si>
  <si>
    <t xml:space="preserve">LONGVIEW MEDICAL CENTER LP-LONGVIEW REGIONAL MEDICAL CENTER                  </t>
  </si>
  <si>
    <t>281514401</t>
  </si>
  <si>
    <t>1225289499</t>
  </si>
  <si>
    <t xml:space="preserve">LUBBOCK HERITAGE HOSPITAL LLC-GRACE MEDICAL CENTER                              </t>
  </si>
  <si>
    <t>094180903</t>
  </si>
  <si>
    <t>1821066820</t>
  </si>
  <si>
    <t xml:space="preserve">LYNN COUNTY HOSPITAL-LYNN COUNTY HOSPITAL DISTRICT                     </t>
  </si>
  <si>
    <t>020990001</t>
  </si>
  <si>
    <t>1780731737</t>
  </si>
  <si>
    <t xml:space="preserve">MADISON ST JOSEPH HEALTH CENTER                   </t>
  </si>
  <si>
    <t>136145310</t>
  </si>
  <si>
    <t>1679560866</t>
  </si>
  <si>
    <t xml:space="preserve">MARTIN COUNTY HOSPITAL DISTRICT                   </t>
  </si>
  <si>
    <t>130959304</t>
  </si>
  <si>
    <t>1679678767</t>
  </si>
  <si>
    <t xml:space="preserve">MATAGORDA COUNTY HOSPITAL DISTRICT-MATAGORDA REGIONAL MEDICAL CENTER                 </t>
  </si>
  <si>
    <t>094172602</t>
  </si>
  <si>
    <t>1023013935</t>
  </si>
  <si>
    <t xml:space="preserve">MCCAMEY HOSPITAL                                  </t>
  </si>
  <si>
    <t>094192402</t>
  </si>
  <si>
    <t>1255384533</t>
  </si>
  <si>
    <t xml:space="preserve">MEDICAL CENTER OF LEWISVILLE SUBSIDIARY LP-MEDICAL CENTER OF LEWISVILLE                      </t>
  </si>
  <si>
    <t>212140201</t>
  </si>
  <si>
    <t>1427048453</t>
  </si>
  <si>
    <t>MEDINA COUNTY HOSPITAL DISTRICT-MEDINA HEALTHCARE SYSTEM,MEDINA REGIONAL HOSPITAL,</t>
  </si>
  <si>
    <t>121789507</t>
  </si>
  <si>
    <t>1417350190</t>
  </si>
  <si>
    <t xml:space="preserve">ADVENTIST HEALTH SYSTEM SUNBELT INC-                                                  </t>
  </si>
  <si>
    <t>137805107</t>
  </si>
  <si>
    <t>1982666111</t>
  </si>
  <si>
    <t xml:space="preserve">MEMORIAL HERMANN HOSPITAL SYSTEM-MHHS HERMANN HOSPITAL                             </t>
  </si>
  <si>
    <t>020934801</t>
  </si>
  <si>
    <t>1740233782</t>
  </si>
  <si>
    <t xml:space="preserve">MEMORIAL HERMANN HOSPITAL SYSTEM-MHHS MEMORIAL CITY HOSPITAL                       </t>
  </si>
  <si>
    <t>201645301</t>
  </si>
  <si>
    <t>1033114608</t>
  </si>
  <si>
    <t xml:space="preserve">MEMORIAL HERMANN SUGAR LAND SURGICAL HOSPITAL LLP-SUGAR LAND SURGICAL HOSPITAL                      </t>
  </si>
  <si>
    <t>094121303</t>
  </si>
  <si>
    <t>1821025990</t>
  </si>
  <si>
    <t xml:space="preserve">MEMORIAL HOSPITAL                                 </t>
  </si>
  <si>
    <t>112697102</t>
  </si>
  <si>
    <t>1689650616</t>
  </si>
  <si>
    <t xml:space="preserve">MEMORIAL HOSP OF POLK COUNTY-CHI ST LUKES HEALTH MEMORIAL LIVINGSTON           </t>
  </si>
  <si>
    <t>137909111</t>
  </si>
  <si>
    <t>1689630865</t>
  </si>
  <si>
    <t xml:space="preserve">MEMORIAL MEDICAL CENTER                           </t>
  </si>
  <si>
    <t>139172412</t>
  </si>
  <si>
    <t>1396746129</t>
  </si>
  <si>
    <t xml:space="preserve">MEMORIAL MEDICAL CENTER OF EAST TEXAS-MEMORIAL MED CTR OF EAST TX                       </t>
  </si>
  <si>
    <t>130734007</t>
  </si>
  <si>
    <t>1578547345</t>
  </si>
  <si>
    <t xml:space="preserve">MEMORIAL MEDICAL CENTER SAN AUGUSTINE             </t>
  </si>
  <si>
    <t>121820803</t>
  </si>
  <si>
    <t>1871560003</t>
  </si>
  <si>
    <t xml:space="preserve">METHODIST HEALTHCARE SYSTEM OF SAN ANTONIO LTD LLP-METHODIST AMBULATORY SURGERY                      </t>
  </si>
  <si>
    <t>379200401</t>
  </si>
  <si>
    <t>1376071530</t>
  </si>
  <si>
    <t xml:space="preserve">METHODIST HEALTHCARE SYSTEM OF SAN ANTONIO LTD LLP-METHODIST HOSPITAL SOUTH                          </t>
  </si>
  <si>
    <t>204254101</t>
  </si>
  <si>
    <t>1659525236</t>
  </si>
  <si>
    <t xml:space="preserve">METHODIST HEALTHCARE SYSTEM OF SAN ANTONIO LTD LLP-METHODIST STONE OAK HOSPITAL                      </t>
  </si>
  <si>
    <t>094154402</t>
  </si>
  <si>
    <t>1124074273</t>
  </si>
  <si>
    <t xml:space="preserve">METHODIST HOSPITAL                                </t>
  </si>
  <si>
    <t>133258705</t>
  </si>
  <si>
    <t>1225146400</t>
  </si>
  <si>
    <t xml:space="preserve">METHODIST HOSPITAL LEVELLAND-COVENANT HOSPITAL LEVELLAND                       </t>
  </si>
  <si>
    <t>126679303</t>
  </si>
  <si>
    <t>1275592131</t>
  </si>
  <si>
    <t xml:space="preserve">METHODIST HOSPITAL OF DALLAS-METHODIST CHARLTON MEDICAL CENTER                 </t>
  </si>
  <si>
    <t>127263503</t>
  </si>
  <si>
    <t>1073580726</t>
  </si>
  <si>
    <t xml:space="preserve">METHODIST HOSPITAL PLAINVIEW-COVENANT HOSPITAL PLAINVIEW                       </t>
  </si>
  <si>
    <t>135032405</t>
  </si>
  <si>
    <t>1528027786</t>
  </si>
  <si>
    <t xml:space="preserve">METHODIST HOSPITALS OF DALLAS-METHODIST DALLAS MEDICAL CENTER                   </t>
  </si>
  <si>
    <t>127319504</t>
  </si>
  <si>
    <t>1437171568</t>
  </si>
  <si>
    <t xml:space="preserve">METHODISTS CHILDRENS HOSPITAL-COVENANT CHILDRENS HOSPITAL                       </t>
  </si>
  <si>
    <t>094119702</t>
  </si>
  <si>
    <t>1629089966</t>
  </si>
  <si>
    <t xml:space="preserve">METROPLEX ADVENTIST HOSPITAL INC-METROPLEX HOSPITAL                                </t>
  </si>
  <si>
    <t>136143806</t>
  </si>
  <si>
    <t>1255325817</t>
  </si>
  <si>
    <t xml:space="preserve">MIDLAND COUNTY HOSPITAL DISTRCT-MIDLAND MEMORIAL HOSPITAL                         </t>
  </si>
  <si>
    <t>136325111</t>
  </si>
  <si>
    <t>1184631673</t>
  </si>
  <si>
    <t xml:space="preserve">MITCHELL COUNTY HOSPITAL DISTRICT-MITCHELL COUNTY HOSPITAL                          </t>
  </si>
  <si>
    <t>094129604</t>
  </si>
  <si>
    <t>1700991700</t>
  </si>
  <si>
    <t xml:space="preserve">MOORE COUNTY HOSPITAL-                                                  </t>
  </si>
  <si>
    <t>094108002</t>
  </si>
  <si>
    <t>1679578439</t>
  </si>
  <si>
    <t xml:space="preserve">MOTHER FRANCES HOSPITAL REGIONAL HEALTHCARE CENTER-MOTHER FRANCES HOSPITAL                           </t>
  </si>
  <si>
    <t>127301306</t>
  </si>
  <si>
    <t>1659308948</t>
  </si>
  <si>
    <t xml:space="preserve">MOTHER FRANCES HOSPITAL WINNSBORO                 </t>
  </si>
  <si>
    <t>120745806</t>
  </si>
  <si>
    <t>1699770149</t>
  </si>
  <si>
    <t xml:space="preserve">MUENSTER HOSPITAL DISTRICT-MUENSTER MEMORIAL HOSPITAL                        </t>
  </si>
  <si>
    <t>121816604</t>
  </si>
  <si>
    <t>1891860235</t>
  </si>
  <si>
    <t xml:space="preserve">PALESTINE PRINCIPAL HEALTHCARE LIMITED PARTNERSHIP-PALESTINE REGIONAL MEDICAL                        </t>
  </si>
  <si>
    <t>130605205</t>
  </si>
  <si>
    <t>1700885076</t>
  </si>
  <si>
    <t xml:space="preserve">NACOGDOCHES MEDICAL CENTER                        </t>
  </si>
  <si>
    <t>112701102</t>
  </si>
  <si>
    <t>1144274226</t>
  </si>
  <si>
    <t xml:space="preserve">NAVARRO REGIONAL HOSPITAL                         </t>
  </si>
  <si>
    <t>133252005</t>
  </si>
  <si>
    <t>1093786204</t>
  </si>
  <si>
    <t xml:space="preserve">NHCI OF HILLSBORO INC-HILL REGIONAL HOSPITAL                            </t>
  </si>
  <si>
    <t>126675104</t>
  </si>
  <si>
    <t>1992753222</t>
  </si>
  <si>
    <t xml:space="preserve">TARRANT COUNTY HOSPITAL DISTRICT-JPS HEALTH NETWORK                                </t>
  </si>
  <si>
    <t>127310404</t>
  </si>
  <si>
    <t>1689655912</t>
  </si>
  <si>
    <t xml:space="preserve">NOCONA HOSPITAL DISTRICT-NOCONA GENERAL HOSPITAL                           </t>
  </si>
  <si>
    <t>185964702</t>
  </si>
  <si>
    <t>1548236524</t>
  </si>
  <si>
    <t xml:space="preserve">NORTH CENTRAL SURGICAL CENTER LLP                 </t>
  </si>
  <si>
    <t>020989201</t>
  </si>
  <si>
    <t>1205837770</t>
  </si>
  <si>
    <t xml:space="preserve">NORTH RUNNELS COUNTY HOSPITAL-                                                  </t>
  </si>
  <si>
    <t>350857401</t>
  </si>
  <si>
    <t>1871911016</t>
  </si>
  <si>
    <t xml:space="preserve">NORTH TEXAS - MCA, LLC-MEDICAL CENTER OF ALLIANCE                        </t>
  </si>
  <si>
    <t>121787905</t>
  </si>
  <si>
    <t>1396748471</t>
  </si>
  <si>
    <t xml:space="preserve">NORTH WHEELER COUNTY HOSTPIAL DISTRICT-PARKVIEW HOSPITAL                                 </t>
  </si>
  <si>
    <t>127262703</t>
  </si>
  <si>
    <t>1073511762</t>
  </si>
  <si>
    <t xml:space="preserve">BAYLOR MED CTR AT GRAPEVINE-BAYLOR SCOTT AND WHITE MEDICAL CENTER-GRAPEVINE   </t>
  </si>
  <si>
    <t>358963201</t>
  </si>
  <si>
    <t>1255708715</t>
  </si>
  <si>
    <t xml:space="preserve">OCH HOLDINGS-OUR CHILDRENS HOUSE                               </t>
  </si>
  <si>
    <t>112704504</t>
  </si>
  <si>
    <t>1245237593</t>
  </si>
  <si>
    <t xml:space="preserve">OCHILTREE GENERAL HOSPITAL                        </t>
  </si>
  <si>
    <t>112711003</t>
  </si>
  <si>
    <t>1801852736</t>
  </si>
  <si>
    <t xml:space="preserve">ODESSA REGIONAL HOSPITAL LP-ODESSA REGIONAL MEDICAL CENTER                    </t>
  </si>
  <si>
    <t>285368102</t>
  </si>
  <si>
    <t>1881915304</t>
  </si>
  <si>
    <t xml:space="preserve">OPREX SURGERY BAYTOWN LP-ALTAS BAYTOWN HOSPICE                             </t>
  </si>
  <si>
    <t>020977701</t>
  </si>
  <si>
    <t>1134166192</t>
  </si>
  <si>
    <t xml:space="preserve">ORTHOPEDIC  HOSPITAL LTD-TEXAS ORTHOPEDIC  HOSPITAL                        </t>
  </si>
  <si>
    <t>152686501</t>
  </si>
  <si>
    <t>1780786699</t>
  </si>
  <si>
    <t xml:space="preserve">PALACIOS COMMUNITY MEDICAL CENTER                 </t>
  </si>
  <si>
    <t>138950412</t>
  </si>
  <si>
    <t>1972590602</t>
  </si>
  <si>
    <t xml:space="preserve">PALO PINTO GENERAL HOSPITAL                       </t>
  </si>
  <si>
    <t>346138602</t>
  </si>
  <si>
    <t>1225439821</t>
  </si>
  <si>
    <t xml:space="preserve">PAM SQUARED AT TEXARKANA, LLC-                                                  </t>
  </si>
  <si>
    <t>111915801</t>
  </si>
  <si>
    <t>1497708929</t>
  </si>
  <si>
    <t xml:space="preserve">PARKVIEW REGIONAL HOSPITAL                        </t>
  </si>
  <si>
    <t>137343308</t>
  </si>
  <si>
    <t>1861475626</t>
  </si>
  <si>
    <t xml:space="preserve">PARMER COUNTY COMMUNITY HOSPITAL                  </t>
  </si>
  <si>
    <t>174662001</t>
  </si>
  <si>
    <t>1316933609</t>
  </si>
  <si>
    <t>PHYSICIANS MEDICAL CENTER LLC-TEXAS HEALTH CENTER FOR DIAGNOSTICS AND SURGERY PL</t>
  </si>
  <si>
    <t>391575301</t>
  </si>
  <si>
    <t>1083112023</t>
  </si>
  <si>
    <t xml:space="preserve">PIPELINE EAST DALLAS LLC-CITY HOSPITAL AT WHITE ROCK                       </t>
  </si>
  <si>
    <t>126840107</t>
  </si>
  <si>
    <t>1477594299</t>
  </si>
  <si>
    <t xml:space="preserve">PREFERRED HOSPITAL LEASING INC-COLLINGSWORTH GENERAL HOSPITAL                    </t>
  </si>
  <si>
    <t>176354201</t>
  </si>
  <si>
    <t>1013970862</t>
  </si>
  <si>
    <t xml:space="preserve">PREFERRED HOSPITAL LEASING VAN HORN INC-CULBERSON HOSPITAL                                </t>
  </si>
  <si>
    <t>354018901</t>
  </si>
  <si>
    <t>1790174860</t>
  </si>
  <si>
    <t xml:space="preserve">PRIME HEALTHCARE SERVICES MESQUITE LLC-DALLAS REGIONAL MEDICAL CENTER                    </t>
  </si>
  <si>
    <t>111829102</t>
  </si>
  <si>
    <t>1093708679</t>
  </si>
  <si>
    <t xml:space="preserve">PROVIDENCE HEALTH SERVICES OF WACO-PROVIDENCE HEALTHCARE NETWORK                     </t>
  </si>
  <si>
    <t>121799406</t>
  </si>
  <si>
    <t>1295739258</t>
  </si>
  <si>
    <t xml:space="preserve">RANKIN COUNTY HOSPITAL DISTRICT                   </t>
  </si>
  <si>
    <t>020991801</t>
  </si>
  <si>
    <t>1942240189</t>
  </si>
  <si>
    <t xml:space="preserve">REFUGIO COUNTY MEMORIAL HOSPITAL DISTRICT         </t>
  </si>
  <si>
    <t>133244705</t>
  </si>
  <si>
    <t>1275581852</t>
  </si>
  <si>
    <t xml:space="preserve">ROLLING PLAINS MEMORIAL HOSPITAL                  </t>
  </si>
  <si>
    <t>127267603</t>
  </si>
  <si>
    <t>1942294939</t>
  </si>
  <si>
    <t xml:space="preserve">SAINT JOSEPH REGIONAL HEALTH CENTER               </t>
  </si>
  <si>
    <t>112693002</t>
  </si>
  <si>
    <t>1194776104</t>
  </si>
  <si>
    <t xml:space="preserve">SAN ANGELO COMMUNITY MEDICAL CENTER               </t>
  </si>
  <si>
    <t>326725404</t>
  </si>
  <si>
    <t>1265772362</t>
  </si>
  <si>
    <t>SCOTT AND WHITE HOSPITAL COLLEGE STATION-BAYLOR SCOTT &amp; WHITE MEDICAL CENTER COLLEGE STATIO</t>
  </si>
  <si>
    <t>190123303</t>
  </si>
  <si>
    <t>1265568638</t>
  </si>
  <si>
    <t xml:space="preserve">SCOTT AND WHITE HOSPITAL ROUND ROCK-BAYLOR SCOTT &amp; WHITE MEDICAL CENTER - ROUND ROCK  </t>
  </si>
  <si>
    <t>136327710</t>
  </si>
  <si>
    <t>1962497800</t>
  </si>
  <si>
    <t xml:space="preserve">SCOTT AND WHITE HOSPITAL TAYLOR-BAYLOR SCOTT AND WHITE MEDICAL CENTER TAYLOR      </t>
  </si>
  <si>
    <t>137249208</t>
  </si>
  <si>
    <t>1477516466</t>
  </si>
  <si>
    <t xml:space="preserve">SCOTT AND WHITE MEMORIAL HOSPITAL-SCOTT AND WHITE MEDICAL CENTER TEMPLE             </t>
  </si>
  <si>
    <t>135226205</t>
  </si>
  <si>
    <t>1154315307</t>
  </si>
  <si>
    <t xml:space="preserve">SCOTT &amp;  WHITE HOSPITAL BRENHAM-BAYLOR SCOTT AND WHITE MEDICAL CENTER BRENHAM     </t>
  </si>
  <si>
    <t>136330112</t>
  </si>
  <si>
    <t>1578588463</t>
  </si>
  <si>
    <t xml:space="preserve">SCURRY COUNTY HOSPITAL DISTRICT-D.M. COGDELL MEMORIAL HOSPITAL                    </t>
  </si>
  <si>
    <t>094153604</t>
  </si>
  <si>
    <t>1356446686</t>
  </si>
  <si>
    <t xml:space="preserve">SETON FAMILY OF HOSPITALS-ASCENSION SETON EDGAR B DAVIS                     </t>
  </si>
  <si>
    <t>137265806</t>
  </si>
  <si>
    <t>1093810327</t>
  </si>
  <si>
    <t>SETON FAMILY OF HOSPITALS-DELL SETON MEDICAL CENTER AT THE UNIVERSITY OF TEX</t>
  </si>
  <si>
    <t>094151004</t>
  </si>
  <si>
    <t>1003833013</t>
  </si>
  <si>
    <t xml:space="preserve">SETON FAMILY OF HOSPITALS-SETON HIGHLAND LAKES                              </t>
  </si>
  <si>
    <t>135225404</t>
  </si>
  <si>
    <t>1164526786</t>
  </si>
  <si>
    <t xml:space="preserve">SETON FAMILY OF HOSPITALS-SETON MEDICAL CENTER AUSTIN                       </t>
  </si>
  <si>
    <t>208013701</t>
  </si>
  <si>
    <t>1619115383</t>
  </si>
  <si>
    <t xml:space="preserve">SETON FAMILY OF HOSPITALS-SETON MEDICAL CENTER HAYS                         </t>
  </si>
  <si>
    <t>194106401</t>
  </si>
  <si>
    <t>1578780870</t>
  </si>
  <si>
    <t xml:space="preserve">SETON FAMILY OF HOSPITALS-SETON MEDICAL CENTER WILLIAMSON                   </t>
  </si>
  <si>
    <t>121193005</t>
  </si>
  <si>
    <t>1538150370</t>
  </si>
  <si>
    <t xml:space="preserve">SHAMROCK GENERAL HOSPITAL                         </t>
  </si>
  <si>
    <t>127295708</t>
  </si>
  <si>
    <t>1407910276</t>
  </si>
  <si>
    <t xml:space="preserve">PARKLAND MEMORIAL HOSPITAL-PARKLAND MEMORIAL-REHAB UNIT                      </t>
  </si>
  <si>
    <t>127300503</t>
  </si>
  <si>
    <t>1184622847</t>
  </si>
  <si>
    <t>CHI ST LUKES HEALTH BAYLOR COLLEGE OF MEDICINE MED</t>
  </si>
  <si>
    <t>127294003</t>
  </si>
  <si>
    <t>1790782704</t>
  </si>
  <si>
    <t xml:space="preserve">SID PETERSON MEMORIAL HOSPITAL-PETERSON REGIONAL MEDICAL CENTER                  </t>
  </si>
  <si>
    <t>127303903</t>
  </si>
  <si>
    <t>1700883196</t>
  </si>
  <si>
    <t xml:space="preserve">OAK BEND MEDICAL CENTER-OAKBEND MEDICAL CENTER                            </t>
  </si>
  <si>
    <t>216719901</t>
  </si>
  <si>
    <t>1700826575</t>
  </si>
  <si>
    <t xml:space="preserve">SOMERVELL COUNTY HOSPITAL DISTRICT-GLEN ROSE MEDICAL CENTER                          </t>
  </si>
  <si>
    <t>136332705</t>
  </si>
  <si>
    <t>1760567085</t>
  </si>
  <si>
    <t xml:space="preserve">STARR COUNTY MEMORIAL HOSPITAL                    </t>
  </si>
  <si>
    <t>094160103</t>
  </si>
  <si>
    <t>1720033947</t>
  </si>
  <si>
    <t xml:space="preserve">ST DAVIDS COMMUNITY HOSPITAL-ST DAVIDS MEDICAL CENTER                          </t>
  </si>
  <si>
    <t>020957901</t>
  </si>
  <si>
    <t>1649223645</t>
  </si>
  <si>
    <t xml:space="preserve">ST DAVIDS HEALTHCARE PARTNERSHIP LP LLP-ROUND ROCK MEDICAL CENTER                         </t>
  </si>
  <si>
    <t>112717702</t>
  </si>
  <si>
    <t>1679528889</t>
  </si>
  <si>
    <t xml:space="preserve">ST DAVIDS HEALTHCARE PARTNERSHIP LP LLP-SOUTH AUSTIN HOSPITAL                             </t>
  </si>
  <si>
    <t>094216103</t>
  </si>
  <si>
    <t>1629021845</t>
  </si>
  <si>
    <t xml:space="preserve">ST DAVID'S HEALTHCARE PARTNERSHIP LP LLP-ST DAVID'S NORTH AUSTIN MEDICAL CENTER            </t>
  </si>
  <si>
    <t>130601109</t>
  </si>
  <si>
    <t>1891117966</t>
  </si>
  <si>
    <t xml:space="preserve">TENET HOSPITALS LIMITED-THE HOSPITALS OF PROVIDENCE MEMORIAL CAMPUS       </t>
  </si>
  <si>
    <t>020992601</t>
  </si>
  <si>
    <t>1083612121</t>
  </si>
  <si>
    <t xml:space="preserve">STONEWALL MEMORIAL HOSPITAL DISTRICT-STONEWALL MEMORIAL HOSPITAL                       </t>
  </si>
  <si>
    <t>020988401</t>
  </si>
  <si>
    <t>1023011657</t>
  </si>
  <si>
    <t xml:space="preserve">SWEENY COMMUNITY HOSPITAL                         </t>
  </si>
  <si>
    <t>316076401</t>
  </si>
  <si>
    <t>1518253194</t>
  </si>
  <si>
    <t xml:space="preserve">SWISHER MEMORIAL HEALTHCARE SYSTEM-SWISHER MEMORIAL HOSPITAL                         </t>
  </si>
  <si>
    <t>130606006</t>
  </si>
  <si>
    <t>1124076401</t>
  </si>
  <si>
    <t>196829901</t>
  </si>
  <si>
    <t>1972709970</t>
  </si>
  <si>
    <t xml:space="preserve">TENET HOSPITALS LIMITED-THE HOSPITALS OF PROVIDENCE EAST CAMPUS           </t>
  </si>
  <si>
    <t>369162801</t>
  </si>
  <si>
    <t>1538522412</t>
  </si>
  <si>
    <t xml:space="preserve">TENET HOSPITALS LIMITED-THE HOSPITALS OF PROVIDENCE TRANSMOUNTAIN CAMPUS  </t>
  </si>
  <si>
    <t>130618504</t>
  </si>
  <si>
    <t>1811916901</t>
  </si>
  <si>
    <t xml:space="preserve">TERRY MEMORIAL HOSPITAL DISTRICT-BROWNFIELD REGIONAL MEDICAL CENTER                </t>
  </si>
  <si>
    <t>130614405</t>
  </si>
  <si>
    <t>1174533343</t>
  </si>
  <si>
    <t xml:space="preserve">TEXAS HEALTH ARLINGTON MEMORIAL HOSPITAL-                                                  </t>
  </si>
  <si>
    <t>316296801</t>
  </si>
  <si>
    <t>1215296884</t>
  </si>
  <si>
    <t xml:space="preserve">TEXAS HEALTH HARRIS METHODIST HOSPITAL ALLIANCE-                                                  </t>
  </si>
  <si>
    <t>127304703</t>
  </si>
  <si>
    <t>1508899204</t>
  </si>
  <si>
    <t xml:space="preserve">TEXAS HEALTH HARRIS METHODIST HOSPITAL AZLE-                                                  </t>
  </si>
  <si>
    <t>131036903</t>
  </si>
  <si>
    <t>1396778064</t>
  </si>
  <si>
    <t xml:space="preserve">TEXAS HEALTH HARRIS METHODIST HOSPITAL CLEBURNE-                                                  </t>
  </si>
  <si>
    <t>112677302</t>
  </si>
  <si>
    <t>1336172105</t>
  </si>
  <si>
    <t xml:space="preserve">TEXAS HEALTH HARRIS METHODIST HOSPITAL FORT WORTH-                                                  </t>
  </si>
  <si>
    <t>120726804</t>
  </si>
  <si>
    <t>1417980202</t>
  </si>
  <si>
    <t xml:space="preserve">TEXAS HEALTH HARRIS METHODIST HOSPITAL SOUTHWEST F-                                                  </t>
  </si>
  <si>
    <t>121794503</t>
  </si>
  <si>
    <t>1922031541</t>
  </si>
  <si>
    <t xml:space="preserve">TEXAS HEALTH HARRIS METHODIST HOSPITAL STEPHENVILL-                                                  </t>
  </si>
  <si>
    <t>314080801</t>
  </si>
  <si>
    <t>1033120423</t>
  </si>
  <si>
    <t xml:space="preserve">TEXAS HEALTH HUGULEY INC-TEXAS HEALTH HUGULEY FORT WORTH SOUTH             </t>
  </si>
  <si>
    <t>020908201</t>
  </si>
  <si>
    <t>1396779948</t>
  </si>
  <si>
    <t xml:space="preserve">TEXAS HEALTH PRESBYTERIAN HOSPITAL DALLAS-TEXAS PRESBYTERIAN HOSPITAL OF DALLAS             </t>
  </si>
  <si>
    <t>020967802</t>
  </si>
  <si>
    <t>1003883158</t>
  </si>
  <si>
    <t xml:space="preserve">TEXAS HEALTH PRESBYTERIAN HOSPITAL DENTON-                                                  </t>
  </si>
  <si>
    <t>094140302</t>
  </si>
  <si>
    <t>1457382798</t>
  </si>
  <si>
    <t xml:space="preserve">TEXAS HEALTH PRESBYTERIAN HOSPITAL KAUFMAN-                                                  </t>
  </si>
  <si>
    <t>131030203</t>
  </si>
  <si>
    <t>1801831748</t>
  </si>
  <si>
    <t xml:space="preserve">NACOGDOCHES COUNTY HOSPITAL DISTRICT-MEMORIAL HOSPITAL                                 </t>
  </si>
  <si>
    <t>094205403</t>
  </si>
  <si>
    <t>1730278417</t>
  </si>
  <si>
    <t xml:space="preserve">TEXAS HEALTH SPECIALTY HOSPITAL FORT WORTH-                                                  </t>
  </si>
  <si>
    <t>173574801</t>
  </si>
  <si>
    <t>1245201656</t>
  </si>
  <si>
    <t>TEXAS INSTITUTE FOR SURGERY LLP-TEXAS INSTITUTE FOR SURGERY AT TEXAS HEALTH PRESBY</t>
  </si>
  <si>
    <t>178795401</t>
  </si>
  <si>
    <t>1043328198</t>
  </si>
  <si>
    <t xml:space="preserve">THE HOSPITAL AT WESTLAKE MEDICAL CENTER           </t>
  </si>
  <si>
    <t>163925401</t>
  </si>
  <si>
    <t>1861467573</t>
  </si>
  <si>
    <t xml:space="preserve">THE MEDICAL CENTER OF SOUTHEAST TEXAS LP-                                                  </t>
  </si>
  <si>
    <t>137949705</t>
  </si>
  <si>
    <t>1548387418</t>
  </si>
  <si>
    <t xml:space="preserve">THE METHODIST HOSPITAL                            </t>
  </si>
  <si>
    <t>088189803</t>
  </si>
  <si>
    <t>1356418974</t>
  </si>
  <si>
    <t xml:space="preserve">THROCKMORTON COUNTY MEMORIAL HOSPITAL-                                                  </t>
  </si>
  <si>
    <t>094208803</t>
  </si>
  <si>
    <t>1144203662</t>
  </si>
  <si>
    <t xml:space="preserve">TOPS SPECIALTY HOSPITAL, LTD-                                                  </t>
  </si>
  <si>
    <t>131043506</t>
  </si>
  <si>
    <t>1831160423</t>
  </si>
  <si>
    <t xml:space="preserve">SCENIC MOUNTAIN MEDICAL CENTER                    </t>
  </si>
  <si>
    <t>136381405</t>
  </si>
  <si>
    <t>1447259627</t>
  </si>
  <si>
    <t xml:space="preserve">TYLER COUNTY HOSPITAL                             </t>
  </si>
  <si>
    <t>137999206</t>
  </si>
  <si>
    <t>1821087164</t>
  </si>
  <si>
    <t xml:space="preserve">UNIVERSITY MEDICAL CENTER                         </t>
  </si>
  <si>
    <t>119877204</t>
  </si>
  <si>
    <t>1104830900</t>
  </si>
  <si>
    <t xml:space="preserve">VAL VERDE HOSPITAL CORPORATION-VAL VERDE REGIONAL MEDICAL CENTER                 </t>
  </si>
  <si>
    <t>294543801</t>
  </si>
  <si>
    <t>1184911877</t>
  </si>
  <si>
    <t xml:space="preserve">VHS BROWNSVILLE HOSPITAL COMPANY LLC-VALLEY BAPTIST MEDICAL CENTER BROWNSVILLE         </t>
  </si>
  <si>
    <t>373132501</t>
  </si>
  <si>
    <t>1780927277</t>
  </si>
  <si>
    <t xml:space="preserve">TENET HOSPITALS LIMITED-THE HOSPITALS OF PROVIDENCE SIERRA CAMPUS         </t>
  </si>
  <si>
    <t>135235306</t>
  </si>
  <si>
    <t>1740273994</t>
  </si>
  <si>
    <t xml:space="preserve">ECTOR COUNTY HOSPITAL DISTRICT-MEDICAL CENTER HOSPITAL                           </t>
  </si>
  <si>
    <t>189791001</t>
  </si>
  <si>
    <t>1144225699</t>
  </si>
  <si>
    <t xml:space="preserve">WALKER COUNTY HOSPITAL CORPORATION-HUNTSVILLE MEMORIAL HOSPITAL                      </t>
  </si>
  <si>
    <t>385345901</t>
  </si>
  <si>
    <t>1417471467</t>
  </si>
  <si>
    <t xml:space="preserve">WEATHERFORD HEALTH SERVICES, LLC-                                                  </t>
  </si>
  <si>
    <t>135151206</t>
  </si>
  <si>
    <t>1871599829</t>
  </si>
  <si>
    <t xml:space="preserve">WILSON COUNTY MEMORIAL HOSPITAL DISTRICT-CONNALLY MEMORIAL MEDICAL CENTER                  </t>
  </si>
  <si>
    <t>148698701</t>
  </si>
  <si>
    <t>1295781227</t>
  </si>
  <si>
    <t xml:space="preserve">WINNIE COMMUNITY HOSPITAL LLC                     </t>
  </si>
  <si>
    <t>126667806</t>
  </si>
  <si>
    <t>1104842475</t>
  </si>
  <si>
    <t xml:space="preserve">W J MANGOLD MEMORIAL HOSPITAL                     </t>
  </si>
  <si>
    <t>094164302</t>
  </si>
  <si>
    <t>1487607792</t>
  </si>
  <si>
    <t xml:space="preserve">WOODLAND HEIGHTS MEDICAL CENTER                   </t>
  </si>
  <si>
    <t>112673204</t>
  </si>
  <si>
    <t>1881697878</t>
  </si>
  <si>
    <t xml:space="preserve">YOAKUM COMMUNITY HOSPITAL                         </t>
  </si>
  <si>
    <t>021302701</t>
  </si>
  <si>
    <t>1700937869</t>
  </si>
  <si>
    <t xml:space="preserve">ALTERNATIVES CENTRE FOR BEHA                      </t>
  </si>
  <si>
    <t>El Paso</t>
  </si>
  <si>
    <t>341779201</t>
  </si>
  <si>
    <t>1649504853</t>
  </si>
  <si>
    <t xml:space="preserve">DAY STARS INC-                                                  </t>
  </si>
  <si>
    <t>282960802</t>
  </si>
  <si>
    <t>1609008838</t>
  </si>
  <si>
    <t xml:space="preserve">ENLIGHTENED BEHAVIORAL HEALTH SYSTEMS LLC-                                                  </t>
  </si>
  <si>
    <t>343621401</t>
  </si>
  <si>
    <t>1467588319</t>
  </si>
  <si>
    <t xml:space="preserve">ER AMERICAN HEALTHCARE SERVICES, LLC-                                                  </t>
  </si>
  <si>
    <t>155006302</t>
  </si>
  <si>
    <t>1063522498</t>
  </si>
  <si>
    <t xml:space="preserve">HILL COUNTRY COUNSELING-HILL COUNTRY CONSELING                            </t>
  </si>
  <si>
    <t>Travis</t>
  </si>
  <si>
    <t>136141205</t>
  </si>
  <si>
    <t>1821011248</t>
  </si>
  <si>
    <t xml:space="preserve">BEXAR COUNTY HOSPITAL DISTRICT-UNIVERSITY HEALTH SYSTEM                          </t>
  </si>
  <si>
    <t>021375301</t>
  </si>
  <si>
    <t>1932186863</t>
  </si>
  <si>
    <t>021367001</t>
  </si>
  <si>
    <t>1770887846</t>
  </si>
  <si>
    <t xml:space="preserve">POST OAKS CARE CENTER                             </t>
  </si>
  <si>
    <t>339420701</t>
  </si>
  <si>
    <t>1306146733</t>
  </si>
  <si>
    <t xml:space="preserve">AUDUBON BEHAVIORAL HEALTHCARE OF LONGVIEW LLC-OCEANS BEHAVIORAL HOSPITAL OF LONGVIEW            </t>
  </si>
  <si>
    <t>348183001</t>
  </si>
  <si>
    <t>1144625153</t>
  </si>
  <si>
    <t xml:space="preserve">AUSTIN BEHAVIORAL HOSPITAL LLC-CROSS CREEK HOSPITAL                              </t>
  </si>
  <si>
    <t>336658501</t>
  </si>
  <si>
    <t>1396184180</t>
  </si>
  <si>
    <t xml:space="preserve">BEHAVIORAL HEALTH CENTER OF THE PERMIAN BASIN LLC-OCEANS BEHAVIORAL HOSPITAL OF PERMIAN BASIN       </t>
  </si>
  <si>
    <t>217547301</t>
  </si>
  <si>
    <t>1093021719</t>
  </si>
  <si>
    <t xml:space="preserve">BEHAVIORAL HEALTH MANAGEMENT, LLC-                                                  </t>
  </si>
  <si>
    <t>314300001</t>
  </si>
  <si>
    <t>1134401466</t>
  </si>
  <si>
    <t xml:space="preserve">CARROLLTON SPRINGS LLC                            </t>
  </si>
  <si>
    <t>386993501</t>
  </si>
  <si>
    <t>1306870399</t>
  </si>
  <si>
    <t xml:space="preserve">TEXAS HEALTH HARRIS METHODIST HOSPITAL HURST-EULES-                                                  </t>
  </si>
  <si>
    <t>136491104</t>
  </si>
  <si>
    <t>1912906298</t>
  </si>
  <si>
    <t xml:space="preserve">SOUTHWEST GENERAL HOSPITAL LP-SOUTHWEST GENERAL HOSPITAL                        </t>
  </si>
  <si>
    <t>315472601</t>
  </si>
  <si>
    <t>1962786608</t>
  </si>
  <si>
    <t xml:space="preserve">C &amp; I HOLDINGS LLC-LONE STAR BEHAVORIAL HEALTH                       </t>
  </si>
  <si>
    <t>021203701</t>
  </si>
  <si>
    <t>1730187568</t>
  </si>
  <si>
    <t xml:space="preserve">CYPRESS CREEK HOSPITAL INC                        </t>
  </si>
  <si>
    <t>333289201</t>
  </si>
  <si>
    <t>1457791105</t>
  </si>
  <si>
    <t xml:space="preserve">DALLAS BEHAVIORAL HEALTHCARE HOSPITAL LLC-                                                  </t>
  </si>
  <si>
    <t>021801801</t>
  </si>
  <si>
    <t>1306806153</t>
  </si>
  <si>
    <t xml:space="preserve">SHANNON MEDICAL CENTER-SHANNON W TX MEM HOSP                             </t>
  </si>
  <si>
    <t>021214401</t>
  </si>
  <si>
    <t>1235212895</t>
  </si>
  <si>
    <t xml:space="preserve">DEVEREUX FOUNDATION-DEVEREUX-TEXAS TREATMENT                          </t>
  </si>
  <si>
    <t>359590201</t>
  </si>
  <si>
    <t>1649646415</t>
  </si>
  <si>
    <t xml:space="preserve">GARLAND BEHAVIORAL HOSPITAL                       </t>
  </si>
  <si>
    <t>345305201</t>
  </si>
  <si>
    <t>1275956807</t>
  </si>
  <si>
    <t xml:space="preserve">GEORGETOWN BEHAVIORAL HEALTH INSTITUTE, LLC-GEORGETOWN BEHAVIORAL HEALTH INSTITUTE LLC        </t>
  </si>
  <si>
    <t>112746602</t>
  </si>
  <si>
    <t>1922078815</t>
  </si>
  <si>
    <t xml:space="preserve">GLEN OAKS HOSPITAL INC-GLEN OAKS HOSPITAL                                </t>
  </si>
  <si>
    <t>021224301</t>
  </si>
  <si>
    <t>1831140698</t>
  </si>
  <si>
    <t xml:space="preserve">GREEN OAKS HOSPITAL SUBSIDIA                      </t>
  </si>
  <si>
    <t>355497401</t>
  </si>
  <si>
    <t>1780025148</t>
  </si>
  <si>
    <t xml:space="preserve">HAVEN BEHAVIORAL SERVICES OF FRISCO LLC-HAVEN BEHAVIORAL HOSPITAL OF FRISCO               </t>
  </si>
  <si>
    <t>184076101</t>
  </si>
  <si>
    <t>1205999232</t>
  </si>
  <si>
    <t xml:space="preserve">HICKORY TRAIL HOSPITAL LP                         </t>
  </si>
  <si>
    <t>021215104</t>
  </si>
  <si>
    <t>1689692402</t>
  </si>
  <si>
    <t xml:space="preserve">HMIH CEDAR CREST LLC-CEDAR CREST HOSPITAL                              </t>
  </si>
  <si>
    <t>192996002</t>
  </si>
  <si>
    <t>1962614834</t>
  </si>
  <si>
    <t xml:space="preserve">HORIZON HEALTH AUSTIN INC-AUSTIN LAKES HOSPITAL                             </t>
  </si>
  <si>
    <t>348990801</t>
  </si>
  <si>
    <t>1689098790</t>
  </si>
  <si>
    <t xml:space="preserve">HOUSTON BEHAVIORAL HEALTHCARE HOSPITAL, LLC-                                                  </t>
  </si>
  <si>
    <t>136492909</t>
  </si>
  <si>
    <t>1992708705</t>
  </si>
  <si>
    <t xml:space="preserve">LUBBOCK REGIONAL MHMR CENTER                      </t>
  </si>
  <si>
    <t>021771301</t>
  </si>
  <si>
    <t>1740347087</t>
  </si>
  <si>
    <t xml:space="preserve">NORTHWEST HEALTHCARE SYSTEM INC-NORTHWEST TEXAS-PSYC UNIT                         </t>
  </si>
  <si>
    <t>339487601</t>
  </si>
  <si>
    <t>1366880627</t>
  </si>
  <si>
    <t xml:space="preserve">MESA SPRINGS, LLC-                                                  </t>
  </si>
  <si>
    <t>021189801</t>
  </si>
  <si>
    <t>1023015120</t>
  </si>
  <si>
    <t xml:space="preserve">MILLWOOD HOSPITAL                                 </t>
  </si>
  <si>
    <t>137962012</t>
  </si>
  <si>
    <t>1891789772</t>
  </si>
  <si>
    <t xml:space="preserve">SAN JACINTO METHODIST HOSPITAL-HOUSTON METHODIST SAN JACINTO HOSPITAL            </t>
  </si>
  <si>
    <t>138411709</t>
  </si>
  <si>
    <t>1720088123</t>
  </si>
  <si>
    <t xml:space="preserve">GUADALUPE COUNTY HOSPITAL BOARD-GUADALUPE REGIONAL MEDICAL CENTER                 </t>
  </si>
  <si>
    <t>333366801</t>
  </si>
  <si>
    <t>1750620456</t>
  </si>
  <si>
    <t xml:space="preserve">OCEANS BEHAVIORAL HOSPITAL OF ABILENE LLC-                                                  </t>
  </si>
  <si>
    <t>352075101</t>
  </si>
  <si>
    <t>1891193868</t>
  </si>
  <si>
    <t xml:space="preserve">OCEANS BEHAVIORAL HOSPITAL OF KATY LLC-                                                  </t>
  </si>
  <si>
    <t>138913209</t>
  </si>
  <si>
    <t>1174526529</t>
  </si>
  <si>
    <t xml:space="preserve">TITUS COUNTY MEM HOSP DIST-TITUS REGIONAL MEDICAL CENTER                     </t>
  </si>
  <si>
    <t>341027602</t>
  </si>
  <si>
    <t>1689004939</t>
  </si>
  <si>
    <t xml:space="preserve">OCEANS BEHAVORIAL HOSPITAL OF LUFKIN LLC-OCEANS BEHAVORIAL HOSPITAL OF LUFKIN              </t>
  </si>
  <si>
    <t>159156201</t>
  </si>
  <si>
    <t>1598744856</t>
  </si>
  <si>
    <t xml:space="preserve">VHS SAN ANTONIO PARTNERS LLC-BAPTIST MEDICAL CENTER                            </t>
  </si>
  <si>
    <t>210433301</t>
  </si>
  <si>
    <t>1427048743</t>
  </si>
  <si>
    <t xml:space="preserve">RED RIVER HOSPITAL LLC-RED RIVER HOSPITAL                                </t>
  </si>
  <si>
    <t>112745802</t>
  </si>
  <si>
    <t>1518937218</t>
  </si>
  <si>
    <t xml:space="preserve">RIVER CREST HOSPITAL                              </t>
  </si>
  <si>
    <t>339869503</t>
  </si>
  <si>
    <t>1184056954</t>
  </si>
  <si>
    <t xml:space="preserve">ROCK SPRINGS, LLC-                                                  </t>
  </si>
  <si>
    <t>349059101</t>
  </si>
  <si>
    <t>1871917971</t>
  </si>
  <si>
    <t xml:space="preserve">SAN ANTONIO BEHAVIORAL HEALTHCARE HOSPITAL, LLC-                                                  </t>
  </si>
  <si>
    <t>094382101</t>
  </si>
  <si>
    <t>1538264866</t>
  </si>
  <si>
    <t xml:space="preserve">SETON SHOAL CREEK HOSPITAL                        </t>
  </si>
  <si>
    <t>175965601</t>
  </si>
  <si>
    <t>1861598633</t>
  </si>
  <si>
    <t xml:space="preserve">SHC KPH LP-KINGWOOD PINES HOSPITAL                           </t>
  </si>
  <si>
    <t>160630301</t>
  </si>
  <si>
    <t>1942208616</t>
  </si>
  <si>
    <t xml:space="preserve">ST LUKES COMMUNITY HEALTH SERVICES-ST LUKES THE WOODLANDS HOSPITAL                   </t>
  </si>
  <si>
    <t>160709501</t>
  </si>
  <si>
    <t>1053317362</t>
  </si>
  <si>
    <t xml:space="preserve">DAY SURGERY AT RENAISSANCE LLC-DOCTORS HOSPITAL AT RENAISSANCE LTD               </t>
  </si>
  <si>
    <t>352273201</t>
  </si>
  <si>
    <t>1376954263</t>
  </si>
  <si>
    <t xml:space="preserve">SRP BEHAVIORAL HOSPITAL OF PLANO LLC-WELLBRIDGE HEALTHCARE OF PLANO                    </t>
  </si>
  <si>
    <t>351415002</t>
  </si>
  <si>
    <t>1447672910</t>
  </si>
  <si>
    <t xml:space="preserve">SRP OCEANS HOSPITAL OF FORTWORTH LLC-WELLBRIDGE HEALTHCARE OF FORT WORTH               </t>
  </si>
  <si>
    <t>362439701</t>
  </si>
  <si>
    <t>1184014433</t>
  </si>
  <si>
    <t xml:space="preserve">SRP OCEANS HOSPITAL OF SAN MARCOS LLC-WELLBRIDGE HEALTHCARE OF SAN MARCOS               </t>
  </si>
  <si>
    <t>371439601</t>
  </si>
  <si>
    <t>1154782548</t>
  </si>
  <si>
    <t xml:space="preserve">STRATEGIC BH-BROWNSVILLE, LLC-PALMS BEHAVIORAL HEALTH                           </t>
  </si>
  <si>
    <t>361635101</t>
  </si>
  <si>
    <t>1003282039</t>
  </si>
  <si>
    <t xml:space="preserve">SUN HOUSTON, LLC-                                                  </t>
  </si>
  <si>
    <t>163111101</t>
  </si>
  <si>
    <t>1063411767</t>
  </si>
  <si>
    <t xml:space="preserve">ESSENT PRMC LP-PARIS REGIONAL MEDICAL CENTER                     </t>
  </si>
  <si>
    <t>021240902</t>
  </si>
  <si>
    <t>1043280951</t>
  </si>
  <si>
    <t xml:space="preserve">TEXAS LAUREL RIDGE HOSPITAL LP-LAUREL RIDGE TREATMENT CENTER                     </t>
  </si>
  <si>
    <t>333086201</t>
  </si>
  <si>
    <t>1578809505</t>
  </si>
  <si>
    <t xml:space="preserve">TEXAS OAKS PSYCHIATRIC HOSPITAL LP-AUSTIN OAKS HOSPITAL                              </t>
  </si>
  <si>
    <t>177658501</t>
  </si>
  <si>
    <t>1851346407</t>
  </si>
  <si>
    <t xml:space="preserve">UHP LP                                            </t>
  </si>
  <si>
    <t>191968002</t>
  </si>
  <si>
    <t>1386779304</t>
  </si>
  <si>
    <t xml:space="preserve">UNIVERSITY BEHAVIORAL HEALTH OF EL PASO LLC       </t>
  </si>
  <si>
    <t>175289103</t>
  </si>
  <si>
    <t>1376607002</t>
  </si>
  <si>
    <t xml:space="preserve">UNIVERSITY OF TEXAS SOUTHWESTERN MEDICAL CENTER AT-UT SOUTHWESTERN UNIVERSITY HOSPITAL  ZALE LIPSHY  </t>
  </si>
  <si>
    <t>195995901</t>
  </si>
  <si>
    <t>1073512000</t>
  </si>
  <si>
    <t xml:space="preserve">UHS OF TEXOMA INC-REBA MCENTIRE CENTER FOR REHABILITATION           </t>
  </si>
  <si>
    <t>121829905</t>
  </si>
  <si>
    <t>1598764359</t>
  </si>
  <si>
    <t xml:space="preserve">WEST OAK HOSPITAL INC-TEXAS WEST OAKS HOSPITAL                          </t>
  </si>
  <si>
    <t>344854001</t>
  </si>
  <si>
    <t>1215354899</t>
  </si>
  <si>
    <t xml:space="preserve">WESTPARK SPRINGS LLC-                                                  </t>
  </si>
  <si>
    <t>197976703</t>
  </si>
  <si>
    <t>1053778860</t>
  </si>
  <si>
    <t xml:space="preserve">VIBRA SPECIALTY HOSPITAL OF DALLAS LLC-VIBRA HOSPITAL OF RICHARDSON                      </t>
  </si>
  <si>
    <t>220351504</t>
  </si>
  <si>
    <t>1528348489</t>
  </si>
  <si>
    <t xml:space="preserve">SHERMAN GRAYSON HOSPITAL LLC-SHERMAN GRAYSON HEALTH SYSTEM                     </t>
  </si>
  <si>
    <t>283280001</t>
  </si>
  <si>
    <t>1871898478</t>
  </si>
  <si>
    <t xml:space="preserve">MAYHILL BEHAVIORAL HEALTH LLC-                                                  </t>
  </si>
  <si>
    <t>Tarrant</t>
  </si>
  <si>
    <t>288563403</t>
  </si>
  <si>
    <t>1285930891</t>
  </si>
  <si>
    <t xml:space="preserve">BAYLOR INSTITUTE FOR REHABILITATION AT FRISCO-                                                  </t>
  </si>
  <si>
    <t>292096901</t>
  </si>
  <si>
    <t>1154618742</t>
  </si>
  <si>
    <t xml:space="preserve">VHS HARLINGEN HOSPITAL COMPANY LLC-                                                  </t>
  </si>
  <si>
    <t>112721903</t>
  </si>
  <si>
    <t>1538465901</t>
  </si>
  <si>
    <t xml:space="preserve">BIR JV LLP-BAYLOR INSTITUTE FOR REHABILITATION               </t>
  </si>
  <si>
    <t>308032701</t>
  </si>
  <si>
    <t>1386902138</t>
  </si>
  <si>
    <t xml:space="preserve">PRIME HEALTHCARE SERVICES PAMPA LLC-PAMPA REGIONAL MEDICAL CENTER                     </t>
  </si>
  <si>
    <t>190809701</t>
  </si>
  <si>
    <t>1609091693</t>
  </si>
  <si>
    <t xml:space="preserve">CENTRAL TEXAS REHABILITATION HOSPITAL LLC-CENTRAL TEXAS REHABILITATION HOSPITAL             </t>
  </si>
  <si>
    <t>094353202</t>
  </si>
  <si>
    <t>1467453902</t>
  </si>
  <si>
    <t xml:space="preserve">CHRISTUS HEALTH ARK LA TEX-CHRISTUS ST MICHAEL REHABILITATION HOSPITAL       </t>
  </si>
  <si>
    <t>396546901</t>
  </si>
  <si>
    <t>1851889463</t>
  </si>
  <si>
    <t>BIR JV LLP-BAYLOR SCOTT AND WHITE INSTITUTE FOR REHABILITATIO</t>
  </si>
  <si>
    <t>354076701</t>
  </si>
  <si>
    <t>1861882532</t>
  </si>
  <si>
    <t xml:space="preserve">CLEAR LAKE INSTITUTE FOR REHABILITATION, LLC-PAM REHABILITATION HOSPITAL OF CLEAR LAKE         </t>
  </si>
  <si>
    <t>179322602</t>
  </si>
  <si>
    <t>1972540417</t>
  </si>
  <si>
    <t xml:space="preserve">CLEAR LAKE REHABILITATION HOSPITAL LLC-KINDRED REHABILIT HOSPITAL CLEAR LAKE             </t>
  </si>
  <si>
    <t>094349003</t>
  </si>
  <si>
    <t>1689648339</t>
  </si>
  <si>
    <t>CMS REHAB OF WF LP-ENCOMPASS HEALTH REHABILITATION HOSPITAL OF WICHIT</t>
  </si>
  <si>
    <t>344945603</t>
  </si>
  <si>
    <t>1821439183</t>
  </si>
  <si>
    <t xml:space="preserve">CORPUS CHRISTI REHABILITATION HOSPITAL LLC        </t>
  </si>
  <si>
    <t>358006003</t>
  </si>
  <si>
    <t>1952784985</t>
  </si>
  <si>
    <t xml:space="preserve">COVENANT REHABILITATION HOSPITAL OF LUBBOCK LLC-TRUSTPOINT REHABILITATION HOSPITAL OF LUBBOCK     </t>
  </si>
  <si>
    <t>365612601</t>
  </si>
  <si>
    <t>1114340080</t>
  </si>
  <si>
    <t xml:space="preserve">ASPIRE HOSPITAL LLC                               </t>
  </si>
  <si>
    <t>312476002</t>
  </si>
  <si>
    <t>1396902540</t>
  </si>
  <si>
    <t xml:space="preserve">GLOBALREHAB FORT WORTH, LP-                                                  </t>
  </si>
  <si>
    <t>349912101</t>
  </si>
  <si>
    <t>1568695146</t>
  </si>
  <si>
    <t xml:space="preserve">GLOBALREHAB SAN ANTONIO LP-SELECT REHABILITATION HOSPITAL OF SAN ANTONIO     </t>
  </si>
  <si>
    <t>377705401</t>
  </si>
  <si>
    <t>1528596889</t>
  </si>
  <si>
    <t xml:space="preserve">NORTH HOUSTON TRMC LLC-TOMBALL REGIONAL MEDICAL CENTER                   </t>
  </si>
  <si>
    <t>199329702</t>
  </si>
  <si>
    <t>1699749341</t>
  </si>
  <si>
    <t>HEALTH SOUTH CITY VIEW REHABILITATION HOSPITAL-ENCOMPASS HEALTH REHABILITATION HOSPITAL OF CITY V</t>
  </si>
  <si>
    <t>094347402</t>
  </si>
  <si>
    <t>1144294893</t>
  </si>
  <si>
    <t xml:space="preserve">HEALTHSOUTH PLANO REHABILITATION HOSPITAL LLC-HEALTHSOUTH PLANO REHABILITATION HOSPITAL         </t>
  </si>
  <si>
    <t>309446801</t>
  </si>
  <si>
    <t>1548546088</t>
  </si>
  <si>
    <t xml:space="preserve">HEALTHSOUTH REHAB  HOSPITAL OF SOUTH AUSTIN LLC-HEALTHSOUTH REHABILITATION  HOSPITAL OF AUSTIN    </t>
  </si>
  <si>
    <t>288662403</t>
  </si>
  <si>
    <t>1427374222</t>
  </si>
  <si>
    <t xml:space="preserve">HEALTHSOUTH REHAB HOSPITAL OF THE MID-CITIES LLC-RELIANT REHABILITATION HOSPITAL MID CITIES        </t>
  </si>
  <si>
    <t>021173202</t>
  </si>
  <si>
    <t>1821062050</t>
  </si>
  <si>
    <t xml:space="preserve">HEALTHSOUTH REHABILIATION HOSPITAL OF ARLINGTON   </t>
  </si>
  <si>
    <t>094351601</t>
  </si>
  <si>
    <t>1821061532</t>
  </si>
  <si>
    <t>HEALTHSOUTH REHABILITATION-ENCOMPASS HEALTH  REHABILITATION HOSPITAL OF MIDLA</t>
  </si>
  <si>
    <t>209804801</t>
  </si>
  <si>
    <t>1477731156</t>
  </si>
  <si>
    <t>HEALTHSOUTH REHABILITATION HOSPITAL NORTH HOUSTON-ENCOMPASS HEALTH REHABILITATION HOSPITAL VISION PA</t>
  </si>
  <si>
    <t>313188001</t>
  </si>
  <si>
    <t>1659539567</t>
  </si>
  <si>
    <t xml:space="preserve">HEALTHSOUTH REHABILITATION HOSPITAL OF ABILENE LLC-HEALTHSOUTH REHABILITATION HOSPITAL OF ABILENE    </t>
  </si>
  <si>
    <t>301006801</t>
  </si>
  <si>
    <t>1275813610</t>
  </si>
  <si>
    <t xml:space="preserve">HEALTHSOUTH REHABILITATION HOSPITAL OF CYPRESS LLC-                                                  </t>
  </si>
  <si>
    <t>314562501</t>
  </si>
  <si>
    <t>1982920773</t>
  </si>
  <si>
    <t xml:space="preserve">HEALTHSOUTH REHABILITATION HOSPITAL OF DALLAS LLC-HEALTHSOUTH REHABILITATION HOSPITAL OF DALLAS     </t>
  </si>
  <si>
    <t>094343303</t>
  </si>
  <si>
    <t>1851364558</t>
  </si>
  <si>
    <t>337018101</t>
  </si>
  <si>
    <t>1366871600</t>
  </si>
  <si>
    <t xml:space="preserve">HEALTH SOUTH REHABILITATION HOSPITAL OF HUMBLE-                                                  </t>
  </si>
  <si>
    <t>379347301</t>
  </si>
  <si>
    <t>1750655833</t>
  </si>
  <si>
    <t>199238002</t>
  </si>
  <si>
    <t>1720279342</t>
  </si>
  <si>
    <t xml:space="preserve">HEALTHSOUTH REHABILITATION HOSPITAL OF RICHARDSON </t>
  </si>
  <si>
    <t>209190201</t>
  </si>
  <si>
    <t>1245422567</t>
  </si>
  <si>
    <t xml:space="preserve">HEALTHSOUTH REHABILITATION HOSPITAL OF ROUND ROCK </t>
  </si>
  <si>
    <t>219907701</t>
  </si>
  <si>
    <t>1518287721</t>
  </si>
  <si>
    <t xml:space="preserve">HEALTHSOUTH REHABILITATION HOSPITAL OF SUGAR LAND-HEALTHSOUTH SUGAR LAND REHABILITATION HOSPITAL    </t>
  </si>
  <si>
    <t>315341301</t>
  </si>
  <si>
    <t>1376829812</t>
  </si>
  <si>
    <t xml:space="preserve">HEALTHSOUTH REHABILITATION HOSPITAL OF VINTAGE PAR-HEALTHSOUTH REHABILITATION HOSPITAL THE VINTAGE   </t>
  </si>
  <si>
    <t>094352403</t>
  </si>
  <si>
    <t>1194798801</t>
  </si>
  <si>
    <t xml:space="preserve">HEALTHSOUTH REHABILITATION  HOSPITAL THE WOODLANDS-ENCOMPASS HEALTH REHABILITATION HOSPITAL OF THE W </t>
  </si>
  <si>
    <t>021175701</t>
  </si>
  <si>
    <t>1649243353</t>
  </si>
  <si>
    <t>HEALTHSOUTH REHABILITATION OF TEXARKANA INC-ENCOMPASS HEALTH REHABILITATION HOSPITAL OF TEXARK</t>
  </si>
  <si>
    <t>021168201</t>
  </si>
  <si>
    <t>1548233265</t>
  </si>
  <si>
    <t>HEALTHSOUTH REHAB INSTITUTUE OF SAN ANTONIO RIOSA-ENCOMPASS HEALTH REHABILITATION HOSPITAL OF SAN AN</t>
  </si>
  <si>
    <t>382091201</t>
  </si>
  <si>
    <t>1144756578</t>
  </si>
  <si>
    <t>HEALTHSOUTH REHABILITATION HOSPITAL OF PEARLAND LL-HEALTHSOUTH REHABILITATION OF HOSPITAL OF PEARLAND</t>
  </si>
  <si>
    <t>350658601</t>
  </si>
  <si>
    <t>1710389929</t>
  </si>
  <si>
    <t xml:space="preserve">LAREDO REHABILITATION HOSPITAL LLC-                                                  </t>
  </si>
  <si>
    <t>395486901</t>
  </si>
  <si>
    <t>1346729159</t>
  </si>
  <si>
    <t>BAYLOR SCOTT &amp; WHITE MEDICAL CENTERS - CAPITOL ARE-BAYLOR SCOTT &amp; WHITE MEDICAL CENTER - PFLUGERVILLE</t>
  </si>
  <si>
    <t>1285280057</t>
  </si>
  <si>
    <t>220238402</t>
  </si>
  <si>
    <t>1043457583</t>
  </si>
  <si>
    <t xml:space="preserve">MEMORIAL HERMANN REHABILITATION HOSPITAL KATY-                                                  </t>
  </si>
  <si>
    <t>391576104</t>
  </si>
  <si>
    <t>1114435260</t>
  </si>
  <si>
    <t xml:space="preserve">CROCKETT MEDICAL CENTER LLC-CROCKETT MEDICAL CENTER                           </t>
  </si>
  <si>
    <t>Rural Private</t>
  </si>
  <si>
    <t>398568101</t>
  </si>
  <si>
    <t>1285699835</t>
  </si>
  <si>
    <t>291429301</t>
  </si>
  <si>
    <t>1801191853</t>
  </si>
  <si>
    <t xml:space="preserve">NEW BRAUNFELS REG REHAB HOSP INC-                                                  </t>
  </si>
  <si>
    <t>133252009</t>
  </si>
  <si>
    <t>1992285282</t>
  </si>
  <si>
    <t>MRSA Central</t>
  </si>
  <si>
    <t>367514201</t>
  </si>
  <si>
    <t>1831550680</t>
  </si>
  <si>
    <t xml:space="preserve">PAM SQUARED AT BEAUMONT, LLC-                                                  </t>
  </si>
  <si>
    <t>388635001</t>
  </si>
  <si>
    <t>1013085083</t>
  </si>
  <si>
    <t xml:space="preserve">SCOTT &amp; WHITE CONTINUING CARE HOSPITAL-BAYLOR SCOTT &amp; WHITE CONTINUING CARE HOSPITAL     </t>
  </si>
  <si>
    <t>325177904</t>
  </si>
  <si>
    <t>1043552177</t>
  </si>
  <si>
    <t xml:space="preserve">POST ACUTE MEDICAL AT ALLEN LLC-PAM REHABILITATION HOSPITAL OF ALLEN              </t>
  </si>
  <si>
    <t>400811201</t>
  </si>
  <si>
    <t>1346724879</t>
  </si>
  <si>
    <t>212203801</t>
  </si>
  <si>
    <t>1770740359</t>
  </si>
  <si>
    <t xml:space="preserve">REHABILIATION INSTITUTE OF DENTON LLC-SELELCT REHABILITATIOIN HOSPITAL OF DENTON        </t>
  </si>
  <si>
    <t>389645801</t>
  </si>
  <si>
    <t>1174021695</t>
  </si>
  <si>
    <t xml:space="preserve">REHABILITATION HOSPITAL LLC-UT HEALTH EAST TEXAS REHABILITATION HOSPITAL      </t>
  </si>
  <si>
    <t>218868201</t>
  </si>
  <si>
    <t>1922321447</t>
  </si>
  <si>
    <t xml:space="preserve">REHABILITATION HOSPITAL OF MESQUITE LLC-MESQUITE REHABILITATION INSTITUTE                 </t>
  </si>
  <si>
    <t>399761101</t>
  </si>
  <si>
    <t>1790252674</t>
  </si>
  <si>
    <t>173995503</t>
  </si>
  <si>
    <t>1093712697</t>
  </si>
  <si>
    <t xml:space="preserve">SOUTH TEXAS REHABILITATION HOSPITAL LP-                                                  </t>
  </si>
  <si>
    <t>368423501</t>
  </si>
  <si>
    <t>1932573417</t>
  </si>
  <si>
    <t xml:space="preserve">ST JOSEPH HEALTHSOUTH REHABILITATION HOSPITAL LLC-CHI ST JOSEPH REHABILITATION HOSPITAL             </t>
  </si>
  <si>
    <t>Hidalgo</t>
  </si>
  <si>
    <t>391264401</t>
  </si>
  <si>
    <t>1740791748</t>
  </si>
  <si>
    <t xml:space="preserve">WOODLAND SPINGS LLC-WOODLAND SPRINGS                                  </t>
  </si>
  <si>
    <t>1114493830</t>
  </si>
  <si>
    <t>184505902</t>
  </si>
  <si>
    <t>1316911068</t>
  </si>
  <si>
    <t>TRINITY MOTHER FRANCES REHABILITATION HOSPITAL-CHRISTUS TRINITY MOTHER FRANCES REHABILITATION HOS</t>
  </si>
  <si>
    <t>322878502</t>
  </si>
  <si>
    <t>1417225434</t>
  </si>
  <si>
    <t xml:space="preserve">TRIUMPH REHABILIATION HOSPITAL OF NORTHEAST HOUSTO-KINDRED REHABILITATION HOSPITAL NORTHEAST HOUSTON </t>
  </si>
  <si>
    <t>398846101</t>
  </si>
  <si>
    <t>1619476926</t>
  </si>
  <si>
    <t>322879305</t>
  </si>
  <si>
    <t>1730425190</t>
  </si>
  <si>
    <t>Lubbock</t>
  </si>
  <si>
    <t>395270701</t>
  </si>
  <si>
    <t>1427506385</t>
  </si>
  <si>
    <t>334224803</t>
  </si>
  <si>
    <t>1750713012</t>
  </si>
  <si>
    <t xml:space="preserve">VIBRA REHABILITATION HOSPITAL OF AMARILLO LLC-VIBRA REHABILITATION HOSPITAL OF AMARILLO         </t>
  </si>
  <si>
    <t>357697701</t>
  </si>
  <si>
    <t>1740693316</t>
  </si>
  <si>
    <t xml:space="preserve">VIBRA REHABILITATION HOSPITAL OF EL PASO, LLC-HIGHLANDS REHABILITATION HOSPITAL                 </t>
  </si>
  <si>
    <t>386625301</t>
  </si>
  <si>
    <t>1003340639</t>
  </si>
  <si>
    <t>347731701</t>
  </si>
  <si>
    <t>1861818809</t>
  </si>
  <si>
    <t xml:space="preserve">WARM SPRINGS REHABILITATION HOSPITAL OF KYLE LLC-                                                  </t>
  </si>
  <si>
    <t>350452401</t>
  </si>
  <si>
    <t>1073952339</t>
  </si>
  <si>
    <t xml:space="preserve">WARM SPRINGS REHABILITATION HOSPITAL OF VICTORIA L-PAM REHABILITATION HOSPITAL OF VICTORIA           </t>
  </si>
  <si>
    <t>350453201</t>
  </si>
  <si>
    <t>1538551791</t>
  </si>
  <si>
    <t xml:space="preserve">WESLACO REGIONAL REHABILITATION HOSPITAL, LLC-                                                  </t>
  </si>
  <si>
    <t>Rural Public</t>
  </si>
  <si>
    <t>169553801</t>
  </si>
  <si>
    <t>Children's</t>
  </si>
  <si>
    <t>Nueces</t>
  </si>
  <si>
    <t>020943901</t>
  </si>
  <si>
    <t>Jefferson</t>
  </si>
  <si>
    <t>094113001</t>
  </si>
  <si>
    <t>094118902</t>
  </si>
  <si>
    <t>Non-Urban Public</t>
  </si>
  <si>
    <t>Urban Public</t>
  </si>
  <si>
    <t>121775403</t>
  </si>
  <si>
    <t>121789503</t>
  </si>
  <si>
    <t>121816602</t>
  </si>
  <si>
    <t>127295703</t>
  </si>
  <si>
    <t>130601104</t>
  </si>
  <si>
    <t>133245406</t>
  </si>
  <si>
    <t>136326908</t>
  </si>
  <si>
    <t>137226005</t>
  </si>
  <si>
    <t>137245009</t>
  </si>
  <si>
    <t>137962006</t>
  </si>
  <si>
    <t>175289101</t>
  </si>
  <si>
    <t>194997601</t>
  </si>
  <si>
    <t>197976701</t>
  </si>
  <si>
    <t>220351501</t>
  </si>
  <si>
    <t>347495902</t>
  </si>
  <si>
    <t>358006001</t>
  </si>
  <si>
    <t xml:space="preserve">357697701 </t>
  </si>
  <si>
    <t>Y</t>
  </si>
  <si>
    <t>NSGO</t>
  </si>
  <si>
    <t>YOAKUM COMMUNITY HOSPITAL</t>
  </si>
  <si>
    <t>451346</t>
  </si>
  <si>
    <t>N</t>
  </si>
  <si>
    <t>Private</t>
  </si>
  <si>
    <t>WOODLAND HEIGHTS MEDICAL CENTER</t>
  </si>
  <si>
    <t>450484</t>
  </si>
  <si>
    <t>WINNIE COMMUNITY HOSPITAL LLC</t>
  </si>
  <si>
    <t>451328</t>
  </si>
  <si>
    <t>451314</t>
  </si>
  <si>
    <t>450108</t>
  </si>
  <si>
    <t>450584</t>
  </si>
  <si>
    <t>450203</t>
  </si>
  <si>
    <t>673056</t>
  </si>
  <si>
    <t>WARM SPRINGS REHABILITATION HOSPITAL OF KYLE LLC</t>
  </si>
  <si>
    <t>673057</t>
  </si>
  <si>
    <t>450347</t>
  </si>
  <si>
    <t>W J MANGOLD MEMORIAL HOSPITAL</t>
  </si>
  <si>
    <t>451337</t>
  </si>
  <si>
    <t>VISTA COMMUNITY MEDICAL CENTER HOSPITAL LLP</t>
  </si>
  <si>
    <t>450831</t>
  </si>
  <si>
    <t>453086</t>
  </si>
  <si>
    <t>450058</t>
  </si>
  <si>
    <t>VHS HARLINGEN HOSPITAL COMPANY LLC</t>
  </si>
  <si>
    <t>450033</t>
  </si>
  <si>
    <t>VHS BROWNSVILLE HOSPITAL COMPANY LLC</t>
  </si>
  <si>
    <t>450028</t>
  </si>
  <si>
    <t>450154</t>
  </si>
  <si>
    <t>UVALDE COUNTY HOSPITAL AUTHORITY</t>
  </si>
  <si>
    <t>USMD HOSPITAL AT FORT WORTH LP</t>
  </si>
  <si>
    <t>198248001</t>
  </si>
  <si>
    <t>670046</t>
  </si>
  <si>
    <t>1568656502</t>
  </si>
  <si>
    <t>USMD HOSPITAL AT ARLINGTON LP</t>
  </si>
  <si>
    <t>450872</t>
  </si>
  <si>
    <t>094212002</t>
  </si>
  <si>
    <t>1538117452</t>
  </si>
  <si>
    <t>State-owned</t>
  </si>
  <si>
    <t>SGO</t>
  </si>
  <si>
    <t>1417010653</t>
  </si>
  <si>
    <t>450044</t>
  </si>
  <si>
    <t>UNIVERSITY OF TEXAS MEDICAL BRANCH AT GALVESTON</t>
  </si>
  <si>
    <t>094092602</t>
  </si>
  <si>
    <t>450018</t>
  </si>
  <si>
    <t>1548226988</t>
  </si>
  <si>
    <t>127278304</t>
  </si>
  <si>
    <t>450690</t>
  </si>
  <si>
    <t>1417941295</t>
  </si>
  <si>
    <t>UNIVERSITY MEDICAL CENTER</t>
  </si>
  <si>
    <t>450686</t>
  </si>
  <si>
    <t>UNITED REGIONAL HEALTHCARE</t>
  </si>
  <si>
    <t>450010</t>
  </si>
  <si>
    <t>450324</t>
  </si>
  <si>
    <t>1851390967</t>
  </si>
  <si>
    <t>450083</t>
  </si>
  <si>
    <t>TYLER COUNTY HOSPITAL</t>
  </si>
  <si>
    <t>450460</t>
  </si>
  <si>
    <t>TRIUMPH SOUTHWEST LP</t>
  </si>
  <si>
    <t>452080</t>
  </si>
  <si>
    <t>452074</t>
  </si>
  <si>
    <t>452075</t>
  </si>
  <si>
    <t>TRINITY MOTHER FRANCES REHABILITATION HOSPITAL</t>
  </si>
  <si>
    <t>453056</t>
  </si>
  <si>
    <t>450730</t>
  </si>
  <si>
    <t>452028</t>
  </si>
  <si>
    <t>450774</t>
  </si>
  <si>
    <t>450080</t>
  </si>
  <si>
    <t>THE UNIVERSITY OF TEXAS MD ANDERSON CANCER CENTER</t>
  </si>
  <si>
    <t>112672402</t>
  </si>
  <si>
    <t>450076</t>
  </si>
  <si>
    <t>1174582050</t>
  </si>
  <si>
    <t>THE METHODIST HOSPITAL</t>
  </si>
  <si>
    <t>450358</t>
  </si>
  <si>
    <t>THE MEDICAL CENTER OF SOUTHEAST TEXAS LP</t>
  </si>
  <si>
    <t>450518</t>
  </si>
  <si>
    <t>452039</t>
  </si>
  <si>
    <t>TEXAS SPINE AND JOINT HOSPITAL LTD</t>
  </si>
  <si>
    <t>450864</t>
  </si>
  <si>
    <t>Childrens</t>
  </si>
  <si>
    <t>453314</t>
  </si>
  <si>
    <t>670060</t>
  </si>
  <si>
    <t>450462</t>
  </si>
  <si>
    <t>450889</t>
  </si>
  <si>
    <t>TEXAS HEART HOSPITAL OF THE SOUTHWEST LLP</t>
  </si>
  <si>
    <t>670025</t>
  </si>
  <si>
    <t>450771</t>
  </si>
  <si>
    <t>TEXAS HEALTH PRESBYTERIAN HOSPITAL KAUFMAN</t>
  </si>
  <si>
    <t>450292</t>
  </si>
  <si>
    <t>TEXAS HEALTH PRESBYTERIAN HOSPITAL DENTON</t>
  </si>
  <si>
    <t>450743</t>
  </si>
  <si>
    <t>TEXAS HEALTH PRESBYTERIAN HOSPITAL ALLEN</t>
  </si>
  <si>
    <t>450840</t>
  </si>
  <si>
    <t>450677</t>
  </si>
  <si>
    <t>450351</t>
  </si>
  <si>
    <t>450779</t>
  </si>
  <si>
    <t>TEXAS HEALTH HARRIS METHODIST HOSPITAL HURST EULES</t>
  </si>
  <si>
    <t>450639</t>
  </si>
  <si>
    <t>1104845015</t>
  </si>
  <si>
    <t>450135</t>
  </si>
  <si>
    <t>450148</t>
  </si>
  <si>
    <t>450419</t>
  </si>
  <si>
    <t>TEXAS HEALTH HARRIS METHODIST HOSPITAL ALLIANCE</t>
  </si>
  <si>
    <t>670085</t>
  </si>
  <si>
    <t>TEXAS HEALTH ARLINGTON MEMORIAL HOSPITAL</t>
  </si>
  <si>
    <t>450064</t>
  </si>
  <si>
    <t>TEXAS GENERAL HOSPITAL - VZRMC LP</t>
  </si>
  <si>
    <t>371495801</t>
  </si>
  <si>
    <t>670117</t>
  </si>
  <si>
    <t>1720474919</t>
  </si>
  <si>
    <t>TEXAS CHILDRENS HOSPITAL</t>
  </si>
  <si>
    <t>453304</t>
  </si>
  <si>
    <t>450399</t>
  </si>
  <si>
    <t>670120</t>
  </si>
  <si>
    <t>670047</t>
  </si>
  <si>
    <t>450002</t>
  </si>
  <si>
    <t>1700801909</t>
  </si>
  <si>
    <t>450885</t>
  </si>
  <si>
    <t>450039</t>
  </si>
  <si>
    <t>451349</t>
  </si>
  <si>
    <t>SWEENY COMMUNITY HOSPITAL</t>
  </si>
  <si>
    <t>451311</t>
  </si>
  <si>
    <t>451318</t>
  </si>
  <si>
    <t>STEPHENS MEMORIAL HOSPITAL</t>
  </si>
  <si>
    <t>337991901</t>
  </si>
  <si>
    <t>450498</t>
  </si>
  <si>
    <t>1285065623</t>
  </si>
  <si>
    <t>STARR COUNTY MEMORIAL HOSPITAL</t>
  </si>
  <si>
    <t>450654</t>
  </si>
  <si>
    <t>126842708</t>
  </si>
  <si>
    <t>1649224825</t>
  </si>
  <si>
    <t>ST. LUKE'S COMMUNITY DEVELOPMENT CORPORATION-SUGAR</t>
  </si>
  <si>
    <t>670053</t>
  </si>
  <si>
    <t>ST MARKS MEDICAL CENTER</t>
  </si>
  <si>
    <t>670004</t>
  </si>
  <si>
    <t>ST LUKES PATIENTS MEDICAL CENTER</t>
  </si>
  <si>
    <t>670031</t>
  </si>
  <si>
    <t>670059</t>
  </si>
  <si>
    <t>ST LUKES HOSPITAL AT THE VINTAGE</t>
  </si>
  <si>
    <t>339153401</t>
  </si>
  <si>
    <t>670075</t>
  </si>
  <si>
    <t>1710314141</t>
  </si>
  <si>
    <t>450862</t>
  </si>
  <si>
    <t>673065</t>
  </si>
  <si>
    <t>450573</t>
  </si>
  <si>
    <t>450809</t>
  </si>
  <si>
    <t>450713</t>
  </si>
  <si>
    <t>450718</t>
  </si>
  <si>
    <t>450431</t>
  </si>
  <si>
    <t>450697</t>
  </si>
  <si>
    <t>450888</t>
  </si>
  <si>
    <t>SOUTH TEXAS REHABILITATION HOSPITAL LP</t>
  </si>
  <si>
    <t>453092</t>
  </si>
  <si>
    <t>SOUTH TEXAS HEALTH SYSTEM</t>
  </si>
  <si>
    <t>450119</t>
  </si>
  <si>
    <t>1770573586</t>
  </si>
  <si>
    <t>450451</t>
  </si>
  <si>
    <t>452101</t>
  </si>
  <si>
    <t>181706601</t>
  </si>
  <si>
    <t>450035</t>
  </si>
  <si>
    <t>1154361475</t>
  </si>
  <si>
    <t>450668</t>
  </si>
  <si>
    <t>1215969787</t>
  </si>
  <si>
    <t>450007</t>
  </si>
  <si>
    <t>453311</t>
  </si>
  <si>
    <t>450469</t>
  </si>
  <si>
    <t>1013957836</t>
  </si>
  <si>
    <t>SHANNON MEDICAL CENTER</t>
  </si>
  <si>
    <t>450571</t>
  </si>
  <si>
    <t>1992707228</t>
  </si>
  <si>
    <t>SHAMROCK GENERAL HOSPITAL</t>
  </si>
  <si>
    <t>451340</t>
  </si>
  <si>
    <t>453310</t>
  </si>
  <si>
    <t>286326801</t>
  </si>
  <si>
    <t>450143</t>
  </si>
  <si>
    <t>1154612638</t>
  </si>
  <si>
    <t>670056</t>
  </si>
  <si>
    <t>670041</t>
  </si>
  <si>
    <t>450867</t>
  </si>
  <si>
    <t>450865</t>
  </si>
  <si>
    <t>450124</t>
  </si>
  <si>
    <t>450056</t>
  </si>
  <si>
    <t>451371</t>
  </si>
  <si>
    <t>451365</t>
  </si>
  <si>
    <t>451358</t>
  </si>
  <si>
    <t>SELECT SPECIALTY HOSPITAL LONGVIEW INC</t>
  </si>
  <si>
    <t>452087</t>
  </si>
  <si>
    <t>SELECT SPECIALTY HOSPITAL DALLAS INC</t>
  </si>
  <si>
    <t>452022</t>
  </si>
  <si>
    <t>451384</t>
  </si>
  <si>
    <t>SCOTT AND WHITE MEMORIAL HOSPITAL</t>
  </si>
  <si>
    <t>450054</t>
  </si>
  <si>
    <t>451374</t>
  </si>
  <si>
    <t>670034</t>
  </si>
  <si>
    <t>SCOTT AND WHITE HOSPITAL COLLEGE STATION</t>
  </si>
  <si>
    <t>670088</t>
  </si>
  <si>
    <t>SCOTT &amp; WHITE HOSPITAL-MARBLE FALLS</t>
  </si>
  <si>
    <t>670108</t>
  </si>
  <si>
    <t>450187</t>
  </si>
  <si>
    <t>SCENIC MOUNTAIN MEDICAL CENTER</t>
  </si>
  <si>
    <t>450653</t>
  </si>
  <si>
    <t>452079</t>
  </si>
  <si>
    <t>450424</t>
  </si>
  <si>
    <t>SAN ANGELO COMMUNITY MEDICAL CENTER</t>
  </si>
  <si>
    <t>SAINT JOSEPH REGIONAL HEALTH CENTER</t>
  </si>
  <si>
    <t>450011</t>
  </si>
  <si>
    <t>ROLLING PLAINS MEMORIAL HOSPITAL</t>
  </si>
  <si>
    <t>450055</t>
  </si>
  <si>
    <t>670044</t>
  </si>
  <si>
    <t>183086102</t>
  </si>
  <si>
    <t>451357</t>
  </si>
  <si>
    <t>1306933692</t>
  </si>
  <si>
    <t>RESOLUTE HOSPITAL COMPANY LLC</t>
  </si>
  <si>
    <t>670098</t>
  </si>
  <si>
    <t>REFUGIO COUNTY MEMORIAL HOSPITAL DISTRICT</t>
  </si>
  <si>
    <t>451317</t>
  </si>
  <si>
    <t>REEVES COUNTY HOSPITAL DISTRICT</t>
  </si>
  <si>
    <t>451377</t>
  </si>
  <si>
    <t>PROVIDENCE HOSPITAL OF NORTH HOUSTON LLC</t>
  </si>
  <si>
    <t>370663201</t>
  </si>
  <si>
    <t>670119</t>
  </si>
  <si>
    <t>1467836841</t>
  </si>
  <si>
    <t>450042</t>
  </si>
  <si>
    <t>PROMISE HOSPITAL OF WICHITA FALLS INC</t>
  </si>
  <si>
    <t>339884401</t>
  </si>
  <si>
    <t>452068</t>
  </si>
  <si>
    <t>1346671849</t>
  </si>
  <si>
    <t>450099</t>
  </si>
  <si>
    <t>450688</t>
  </si>
  <si>
    <t>450833</t>
  </si>
  <si>
    <t>451338</t>
  </si>
  <si>
    <t>451372</t>
  </si>
  <si>
    <t>451355</t>
  </si>
  <si>
    <t>451361</t>
  </si>
  <si>
    <t>451304</t>
  </si>
  <si>
    <t>451347</t>
  </si>
  <si>
    <t>453035</t>
  </si>
  <si>
    <t>POST ACUTE MEDICAL AT LULING LLC</t>
  </si>
  <si>
    <t>452062</t>
  </si>
  <si>
    <t>450678</t>
  </si>
  <si>
    <t>450875</t>
  </si>
  <si>
    <t>450891</t>
  </si>
  <si>
    <t>PECOS COUNTY MEMORIAL HOSPITAL</t>
  </si>
  <si>
    <t>451389</t>
  </si>
  <si>
    <t>PARMER COUNTY COMMUNITY HOSPITAL</t>
  </si>
  <si>
    <t>451300</t>
  </si>
  <si>
    <t>PARKVIEW REGIONAL HOSPITAL</t>
  </si>
  <si>
    <t>450400</t>
  </si>
  <si>
    <t>PARKLAND MEMORIAL HOSPITAL</t>
  </si>
  <si>
    <t>450015</t>
  </si>
  <si>
    <t>1932123247</t>
  </si>
  <si>
    <t>452061</t>
  </si>
  <si>
    <t>PALO PINTO GENERAL HOSPITAL</t>
  </si>
  <si>
    <t>450565</t>
  </si>
  <si>
    <t>450747</t>
  </si>
  <si>
    <t>1164510673</t>
  </si>
  <si>
    <t>PALACIOS COMMUNITY MEDICAL CENTER</t>
  </si>
  <si>
    <t>451332</t>
  </si>
  <si>
    <t>450804</t>
  </si>
  <si>
    <t>450661</t>
  </si>
  <si>
    <t>OCHILTREE GENERAL HOSPITAL</t>
  </si>
  <si>
    <t>451359</t>
  </si>
  <si>
    <t>453308</t>
  </si>
  <si>
    <t>450330</t>
  </si>
  <si>
    <t>450209</t>
  </si>
  <si>
    <t>1467442418</t>
  </si>
  <si>
    <t>NORTH TEXAS - MCA, LLC</t>
  </si>
  <si>
    <t>670103</t>
  </si>
  <si>
    <t>451315</t>
  </si>
  <si>
    <t>450670</t>
  </si>
  <si>
    <t>1750819025</t>
  </si>
  <si>
    <t>450641</t>
  </si>
  <si>
    <t>NIX HOSPITALS SYSTEM LLC</t>
  </si>
  <si>
    <t>297342201</t>
  </si>
  <si>
    <t>450130</t>
  </si>
  <si>
    <t>1801168190</t>
  </si>
  <si>
    <t>NEW LIFECARE HOSPITALS OF NORTH TEXAS LLC</t>
  </si>
  <si>
    <t>331172201</t>
  </si>
  <si>
    <t>452044</t>
  </si>
  <si>
    <t>1023451077</t>
  </si>
  <si>
    <t>NAVARRO REGIONAL HOSPITAL</t>
  </si>
  <si>
    <t>450447</t>
  </si>
  <si>
    <t>NACOGDOCHES MEDICAL CENTER</t>
  </si>
  <si>
    <t>450656</t>
  </si>
  <si>
    <t>450508</t>
  </si>
  <si>
    <t>451335</t>
  </si>
  <si>
    <t>450422</t>
  </si>
  <si>
    <t>MOTHER FRANCES HOSPITAL WINNSBORO</t>
  </si>
  <si>
    <t>451381</t>
  </si>
  <si>
    <t>450102</t>
  </si>
  <si>
    <t>MOTHER FRANCES HOSPITAL JACKSONVILLE</t>
  </si>
  <si>
    <t>451319</t>
  </si>
  <si>
    <t>451386</t>
  </si>
  <si>
    <t>451342</t>
  </si>
  <si>
    <t>450176</t>
  </si>
  <si>
    <t>450133</t>
  </si>
  <si>
    <t>MH EMERUS TOMBALL, LLC</t>
  </si>
  <si>
    <t>379968601</t>
  </si>
  <si>
    <t>670095</t>
  </si>
  <si>
    <t>1376073114</t>
  </si>
  <si>
    <t>670058</t>
  </si>
  <si>
    <t>451323</t>
  </si>
  <si>
    <t>450152</t>
  </si>
  <si>
    <t>450379</t>
  </si>
  <si>
    <t>450844</t>
  </si>
  <si>
    <t>450820</t>
  </si>
  <si>
    <t>450537</t>
  </si>
  <si>
    <t>450051</t>
  </si>
  <si>
    <t>METHODIST HOSPITAL PLAINVIEW</t>
  </si>
  <si>
    <t>450539</t>
  </si>
  <si>
    <t>670023</t>
  </si>
  <si>
    <t>450723</t>
  </si>
  <si>
    <t>450755</t>
  </si>
  <si>
    <t>METHODIST HOSPITAL</t>
  </si>
  <si>
    <t>450388</t>
  </si>
  <si>
    <t>450165</t>
  </si>
  <si>
    <t>670055</t>
  </si>
  <si>
    <t>450780</t>
  </si>
  <si>
    <t>670122</t>
  </si>
  <si>
    <t>670077</t>
  </si>
  <si>
    <t>452035</t>
  </si>
  <si>
    <t>452031</t>
  </si>
  <si>
    <t>MEMORIAL MEDICAL CENTER SAN AUGUSTINE</t>
  </si>
  <si>
    <t>451360</t>
  </si>
  <si>
    <t>MEMORIAL MEDICAL CENTER OF EAST TEXAS</t>
  </si>
  <si>
    <t>450211</t>
  </si>
  <si>
    <t>MEMORIAL MEDICAL CENTER</t>
  </si>
  <si>
    <t>451356</t>
  </si>
  <si>
    <t>450395</t>
  </si>
  <si>
    <t>450860</t>
  </si>
  <si>
    <t>MEMORIAL HERMANN SPECIALTY HOSPITAL KINGWOOD LLC</t>
  </si>
  <si>
    <t>670005</t>
  </si>
  <si>
    <t>673038</t>
  </si>
  <si>
    <t>MEMORIAL HERMANN HOSPITAL SYSTEM</t>
  </si>
  <si>
    <t>450684</t>
  </si>
  <si>
    <t>450847</t>
  </si>
  <si>
    <t>450848</t>
  </si>
  <si>
    <t>450610</t>
  </si>
  <si>
    <t>MEMORIAL HERMANN HEALTH SYSTEM</t>
  </si>
  <si>
    <t>337433201</t>
  </si>
  <si>
    <t>453025</t>
  </si>
  <si>
    <t>1710985098</t>
  </si>
  <si>
    <t>450184</t>
  </si>
  <si>
    <t>MEDINA COMMUNITY HOSPITAL</t>
  </si>
  <si>
    <t>451330</t>
  </si>
  <si>
    <t>450669</t>
  </si>
  <si>
    <t>MCCAMEY HOSPITAL</t>
  </si>
  <si>
    <t>451309</t>
  </si>
  <si>
    <t>MAYHILL BEHAVIORAL HEALTH LLC</t>
  </si>
  <si>
    <t>670010</t>
  </si>
  <si>
    <t>450465</t>
  </si>
  <si>
    <t>MARTIN COUNTY HOSPITAL DISTRICT</t>
  </si>
  <si>
    <t>451333</t>
  </si>
  <si>
    <t>MADISON ST JOSEPH HEALTH CENTER</t>
  </si>
  <si>
    <t>451316</t>
  </si>
  <si>
    <t>451351</t>
  </si>
  <si>
    <t>450162</t>
  </si>
  <si>
    <t>450876</t>
  </si>
  <si>
    <t>450702</t>
  </si>
  <si>
    <t>LITTLE RIVER HEALTHCARE CAMERON HOSPITAL</t>
  </si>
  <si>
    <t>342027501</t>
  </si>
  <si>
    <t>670094</t>
  </si>
  <si>
    <t>1619303641</t>
  </si>
  <si>
    <t>LIMESTONE MEDICAL CENTER</t>
  </si>
  <si>
    <t>451303</t>
  </si>
  <si>
    <t>451324</t>
  </si>
  <si>
    <t>451375</t>
  </si>
  <si>
    <t>LAVACA MEDICAL CENTER HBP</t>
  </si>
  <si>
    <t>451376</t>
  </si>
  <si>
    <t>450643</t>
  </si>
  <si>
    <t>LAREDO MEDICAL CENTER</t>
  </si>
  <si>
    <t>450029</t>
  </si>
  <si>
    <t>670090</t>
  </si>
  <si>
    <t>LAMB HEALTHCARE CENTER</t>
  </si>
  <si>
    <t>450698</t>
  </si>
  <si>
    <t>LAKE POINTE MEDICAL CENTER</t>
  </si>
  <si>
    <t>450742</t>
  </si>
  <si>
    <t>LAKE GRANBURY MEDICAL CENTER</t>
  </si>
  <si>
    <t>450596</t>
  </si>
  <si>
    <t>KNOX COUNTY HOSPITAL</t>
  </si>
  <si>
    <t>452073</t>
  </si>
  <si>
    <t>KNAPP MEDICAL CENTER</t>
  </si>
  <si>
    <t>450128</t>
  </si>
  <si>
    <t>450775</t>
  </si>
  <si>
    <t>452023</t>
  </si>
  <si>
    <t>452019</t>
  </si>
  <si>
    <t>452016</t>
  </si>
  <si>
    <t>450827</t>
  </si>
  <si>
    <t>451364</t>
  </si>
  <si>
    <t>450194</t>
  </si>
  <si>
    <t>451363</t>
  </si>
  <si>
    <t>450241</t>
  </si>
  <si>
    <t>450352</t>
  </si>
  <si>
    <t>450659</t>
  </si>
  <si>
    <t>450638</t>
  </si>
  <si>
    <t>450709</t>
  </si>
  <si>
    <t>452118</t>
  </si>
  <si>
    <t>HILLCREST BAPTIST MEDICAL CENTER</t>
  </si>
  <si>
    <t>450101</t>
  </si>
  <si>
    <t>HILL COUNTRY MEMORIAL HOSPITAL</t>
  </si>
  <si>
    <t>450604</t>
  </si>
  <si>
    <t>HH KILLEEN HEALTH SYSTEM LLC</t>
  </si>
  <si>
    <t>670080</t>
  </si>
  <si>
    <t>450068</t>
  </si>
  <si>
    <t>670076</t>
  </si>
  <si>
    <t>HENDRICK MEDICAL CENTER</t>
  </si>
  <si>
    <t>450229</t>
  </si>
  <si>
    <t>450475</t>
  </si>
  <si>
    <t>HEMPHILL COUNTY HOSPITAL</t>
  </si>
  <si>
    <t>450578</t>
  </si>
  <si>
    <t>451348</t>
  </si>
  <si>
    <t>453053</t>
  </si>
  <si>
    <t>673052</t>
  </si>
  <si>
    <t>673042</t>
  </si>
  <si>
    <t>HEALTHSOUTH REHABILITATION HOSPITAL OF ROUND ROCK</t>
  </si>
  <si>
    <t>673032</t>
  </si>
  <si>
    <t>HEALTHSOUTH REHABILITATION HOSPITAL OF RICHARDSON</t>
  </si>
  <si>
    <t>673029</t>
  </si>
  <si>
    <t>673066</t>
  </si>
  <si>
    <t>453041</t>
  </si>
  <si>
    <t>673043</t>
  </si>
  <si>
    <t>673050</t>
  </si>
  <si>
    <t>673039</t>
  </si>
  <si>
    <t>673034</t>
  </si>
  <si>
    <t>453059</t>
  </si>
  <si>
    <t>HEALTHSOUTH REHABILITATION</t>
  </si>
  <si>
    <t>453057</t>
  </si>
  <si>
    <t>HEALTHSOUTH REHABILIATION HOSPITAL OF ARLINGTON</t>
  </si>
  <si>
    <t>453040</t>
  </si>
  <si>
    <t>453031</t>
  </si>
  <si>
    <t>673044</t>
  </si>
  <si>
    <t>673054</t>
  </si>
  <si>
    <t>453047</t>
  </si>
  <si>
    <t>453309</t>
  </si>
  <si>
    <t>HEALTH SOUTH REHABILITATION HOSPITAL OF HUMBLE</t>
  </si>
  <si>
    <t>453029</t>
  </si>
  <si>
    <t>HEALTH SOUTH CITY VIEW REHABILITATION HOSPITAL</t>
  </si>
  <si>
    <t>453042</t>
  </si>
  <si>
    <t>670124</t>
  </si>
  <si>
    <t>450032</t>
  </si>
  <si>
    <t>HARRIS COUNTY HOSPITAL DISTRICT</t>
  </si>
  <si>
    <t>450289</t>
  </si>
  <si>
    <t>HARLINGEN MEDICAL CENTER LP</t>
  </si>
  <si>
    <t>450855</t>
  </si>
  <si>
    <t>HARDEMAN COUNTY MEMORIAL HOSPITAL</t>
  </si>
  <si>
    <t>451352</t>
  </si>
  <si>
    <t>094131202</t>
  </si>
  <si>
    <t>450243</t>
  </si>
  <si>
    <t>1396739710</t>
  </si>
  <si>
    <t>HAMILTON HOSPITAL</t>
  </si>
  <si>
    <t>451354</t>
  </si>
  <si>
    <t>451392</t>
  </si>
  <si>
    <t>450104</t>
  </si>
  <si>
    <t>GRIMES ST JOSEPH HEALTH CENTER</t>
  </si>
  <si>
    <t>451322</t>
  </si>
  <si>
    <t>GRAHAM GENERAL HOSPITAL</t>
  </si>
  <si>
    <t>450085</t>
  </si>
  <si>
    <t>451369</t>
  </si>
  <si>
    <t>451385</t>
  </si>
  <si>
    <t>1962455832</t>
  </si>
  <si>
    <t>094095902</t>
  </si>
  <si>
    <t>1689663007</t>
  </si>
  <si>
    <t>GONZALES HEALTHCARE SYSTEMS</t>
  </si>
  <si>
    <t>450235</t>
  </si>
  <si>
    <t>673040</t>
  </si>
  <si>
    <t>450090</t>
  </si>
  <si>
    <t>450880</t>
  </si>
  <si>
    <t>FRISCO MEDICAL CENTER</t>
  </si>
  <si>
    <t>450853</t>
  </si>
  <si>
    <t>451391</t>
  </si>
  <si>
    <t>450092</t>
  </si>
  <si>
    <t>670068</t>
  </si>
  <si>
    <t>670118</t>
  </si>
  <si>
    <t>FIRST TEXAS HOSPITAL CARROLLTON LLC</t>
  </si>
  <si>
    <t>354160901</t>
  </si>
  <si>
    <t>670110</t>
  </si>
  <si>
    <t>1336533595</t>
  </si>
  <si>
    <t>FANNIN COUNTY HOSPITAL AUTHORITY</t>
  </si>
  <si>
    <t>451370</t>
  </si>
  <si>
    <t>FALLS COMMUNITY HOSPITAL AND CLINIC</t>
  </si>
  <si>
    <t>450348</t>
  </si>
  <si>
    <t>450196</t>
  </si>
  <si>
    <t>670078</t>
  </si>
  <si>
    <t>670115</t>
  </si>
  <si>
    <t>451343</t>
  </si>
  <si>
    <t>148322401</t>
  </si>
  <si>
    <t>450845</t>
  </si>
  <si>
    <t>1366427130</t>
  </si>
  <si>
    <t>450107</t>
  </si>
  <si>
    <t>450024</t>
  </si>
  <si>
    <t>EL PASO CHILDRENS HOSPITAL</t>
  </si>
  <si>
    <t>453313</t>
  </si>
  <si>
    <t>EL CAMPO MEMORIAL HOSPITAL</t>
  </si>
  <si>
    <t>450694</t>
  </si>
  <si>
    <t>ECTOR COUNTY HOSPITAL DISTRICT</t>
  </si>
  <si>
    <t>450132</t>
  </si>
  <si>
    <t>670107</t>
  </si>
  <si>
    <t>450411</t>
  </si>
  <si>
    <t>451380</t>
  </si>
  <si>
    <t>451367</t>
  </si>
  <si>
    <t>450658</t>
  </si>
  <si>
    <t>450210</t>
  </si>
  <si>
    <t>450877</t>
  </si>
  <si>
    <t>DRISCOLL CHILDRENS HOSPITAL</t>
  </si>
  <si>
    <t>453301</t>
  </si>
  <si>
    <t>450803</t>
  </si>
  <si>
    <t>DIMMIT REGIONAL HOSPITAL</t>
  </si>
  <si>
    <t>450147</t>
  </si>
  <si>
    <t>1851343909</t>
  </si>
  <si>
    <t>670116</t>
  </si>
  <si>
    <t>450271</t>
  </si>
  <si>
    <t>450155</t>
  </si>
  <si>
    <t>450869</t>
  </si>
  <si>
    <t>450489</t>
  </si>
  <si>
    <t>378029801</t>
  </si>
  <si>
    <t>450716</t>
  </si>
  <si>
    <t>1164952685</t>
  </si>
  <si>
    <t>670112</t>
  </si>
  <si>
    <t>CUERO COMMUNITY HOSPITAL</t>
  </si>
  <si>
    <t>450597</t>
  </si>
  <si>
    <t>CROSBYTON CLINIC HOSPITAL</t>
  </si>
  <si>
    <t>451345</t>
  </si>
  <si>
    <t>451353</t>
  </si>
  <si>
    <t>670062</t>
  </si>
  <si>
    <t>670050</t>
  </si>
  <si>
    <t>1518348747</t>
  </si>
  <si>
    <t>COVENANT MEDICAL CENTER</t>
  </si>
  <si>
    <t>453306</t>
  </si>
  <si>
    <t>452102</t>
  </si>
  <si>
    <t>COVENANT HEALTH SYSTEM</t>
  </si>
  <si>
    <t>450040</t>
  </si>
  <si>
    <t>451308</t>
  </si>
  <si>
    <t>451373</t>
  </si>
  <si>
    <t>451379</t>
  </si>
  <si>
    <t>CORPUS CHRISTI REHABILITATION HOSPITAL LLC</t>
  </si>
  <si>
    <t>673053</t>
  </si>
  <si>
    <t>CORNERSTONE REGIONAL HOSPITAL</t>
  </si>
  <si>
    <t>450825</t>
  </si>
  <si>
    <t>COON MEMORIAL HOSPITAL</t>
  </si>
  <si>
    <t>451331</t>
  </si>
  <si>
    <t>COOK CHILDREN'S MEDICAL CENTER</t>
  </si>
  <si>
    <t>453300</t>
  </si>
  <si>
    <t>452117</t>
  </si>
  <si>
    <t>452029</t>
  </si>
  <si>
    <t>CONCHO COUNTY HOSPITAL</t>
  </si>
  <si>
    <t>451325</t>
  </si>
  <si>
    <t>450072</t>
  </si>
  <si>
    <t>COMANCHE COUNTY MEDICAL CENTER COMPANY</t>
  </si>
  <si>
    <t>281406304</t>
  </si>
  <si>
    <t>451382</t>
  </si>
  <si>
    <t>1346544616</t>
  </si>
  <si>
    <t>COLUMBUS COMMUNITY HOSPITAL</t>
  </si>
  <si>
    <t>450370</t>
  </si>
  <si>
    <t>450662</t>
  </si>
  <si>
    <t>450711</t>
  </si>
  <si>
    <t>450672</t>
  </si>
  <si>
    <t>COLUMBIA NORTH HILLS HOSPITAL</t>
  </si>
  <si>
    <t>450087</t>
  </si>
  <si>
    <t>450651</t>
  </si>
  <si>
    <t>450403</t>
  </si>
  <si>
    <t>450822</t>
  </si>
  <si>
    <t>450634</t>
  </si>
  <si>
    <t>450675</t>
  </si>
  <si>
    <t>450647</t>
  </si>
  <si>
    <t>COLLEGE STATION MEDICAL CENTER</t>
  </si>
  <si>
    <t>020860501</t>
  </si>
  <si>
    <t>450299</t>
  </si>
  <si>
    <t>1467403477</t>
  </si>
  <si>
    <t>453054</t>
  </si>
  <si>
    <t>CLAY COUNTY MEMORIAL HOSPITAL</t>
  </si>
  <si>
    <t>451362</t>
  </si>
  <si>
    <t>450023</t>
  </si>
  <si>
    <t>450163</t>
  </si>
  <si>
    <t>450046</t>
  </si>
  <si>
    <t>1689641680</t>
  </si>
  <si>
    <t>450828</t>
  </si>
  <si>
    <t>450082</t>
  </si>
  <si>
    <t>450237</t>
  </si>
  <si>
    <t>453315</t>
  </si>
  <si>
    <t>450236</t>
  </si>
  <si>
    <t>450034</t>
  </si>
  <si>
    <t>CHRISTUS HEALTH ARK LATEX</t>
  </si>
  <si>
    <t>450801</t>
  </si>
  <si>
    <t>453065</t>
  </si>
  <si>
    <t>450369</t>
  </si>
  <si>
    <t>CHILDRENS MEDICAL CENTER OF DALLAS</t>
  </si>
  <si>
    <t>453316</t>
  </si>
  <si>
    <t>453302</t>
  </si>
  <si>
    <t>450193</t>
  </si>
  <si>
    <t>452032</t>
  </si>
  <si>
    <t>452107</t>
  </si>
  <si>
    <t>452034</t>
  </si>
  <si>
    <t>450674</t>
  </si>
  <si>
    <t>450644</t>
  </si>
  <si>
    <t>670106</t>
  </si>
  <si>
    <t>450222</t>
  </si>
  <si>
    <t>450617</t>
  </si>
  <si>
    <t>450097</t>
  </si>
  <si>
    <t>CENTRAL TEXAS REHABILITATION HOSPITAL LLC</t>
  </si>
  <si>
    <t>673027</t>
  </si>
  <si>
    <t>CEDAR PARK REGIONAL MEDICAL CENTER</t>
  </si>
  <si>
    <t>670043</t>
  </si>
  <si>
    <t>670061</t>
  </si>
  <si>
    <t>451350</t>
  </si>
  <si>
    <t>451312</t>
  </si>
  <si>
    <t>451305</t>
  </si>
  <si>
    <t>BROWNWOOD REGIONAL MEDICAL CENTER</t>
  </si>
  <si>
    <t>450587</t>
  </si>
  <si>
    <t>450200</t>
  </si>
  <si>
    <t>453036</t>
  </si>
  <si>
    <t>BIG BEND REGIONAL MEDICAL CENTER</t>
  </si>
  <si>
    <t>451378</t>
  </si>
  <si>
    <t>450213</t>
  </si>
  <si>
    <t>450253</t>
  </si>
  <si>
    <t>BAYSIDE COMMUNITY HOSPITAL</t>
  </si>
  <si>
    <t>451320</t>
  </si>
  <si>
    <t>BAYLOR UNIVERSITY MEDICAL CENTER</t>
  </si>
  <si>
    <t>450021</t>
  </si>
  <si>
    <t>BAYLOR REGIONAL MEDICAL CENTER AT PLANO</t>
  </si>
  <si>
    <t>450890</t>
  </si>
  <si>
    <t>BAYLOR MEDICAL CENTERS AT GARLAND AND MCKINNEY</t>
  </si>
  <si>
    <t>670082</t>
  </si>
  <si>
    <t>BAYLOR MEDICAL CENTER AT WAXAHACHIE</t>
  </si>
  <si>
    <t>450372</t>
  </si>
  <si>
    <t>450079</t>
  </si>
  <si>
    <t>450563</t>
  </si>
  <si>
    <t>BAYLOR HEART AND VASCULAR CENTER</t>
  </si>
  <si>
    <t>450851</t>
  </si>
  <si>
    <t>BAYLOR COUNTY HOSPITAL DISTRICT</t>
  </si>
  <si>
    <t>450586</t>
  </si>
  <si>
    <t>450137</t>
  </si>
  <si>
    <t>450788</t>
  </si>
  <si>
    <t>450231</t>
  </si>
  <si>
    <t>450346</t>
  </si>
  <si>
    <t>BALLINGER MEMORIAL HOSPITAL</t>
  </si>
  <si>
    <t>451310</t>
  </si>
  <si>
    <t>450808</t>
  </si>
  <si>
    <t>452114</t>
  </si>
  <si>
    <t>450389</t>
  </si>
  <si>
    <t>ASPIRE HOSPITAL LLC</t>
  </si>
  <si>
    <t>670093</t>
  </si>
  <si>
    <t>ARISE HEALTHCARE SYSTEM LLC</t>
  </si>
  <si>
    <t>334284201</t>
  </si>
  <si>
    <t>450871</t>
  </si>
  <si>
    <t>1295173664</t>
  </si>
  <si>
    <t>ANSON HOSPITAL DISTRICT</t>
  </si>
  <si>
    <t>450078</t>
  </si>
  <si>
    <t>ANDREWS COUNTY HOSPITAL DISTRICT</t>
  </si>
  <si>
    <t>450144</t>
  </si>
  <si>
    <t>AMH CATH LABS, LLC</t>
  </si>
  <si>
    <t>670071</t>
  </si>
  <si>
    <t>450272</t>
  </si>
  <si>
    <t>1821009242</t>
  </si>
  <si>
    <t>AD HOSPITAL EAST LLC</t>
  </si>
  <si>
    <t>670102</t>
  </si>
  <si>
    <t>ABILENE REGIONAL MEDICAL CENTER</t>
  </si>
  <si>
    <t>ASPIRE HOSPITAL, LLC</t>
  </si>
  <si>
    <t>BAPTIST HOSPITALS OF SOUTHEAST TEXAS - BEAUMONT</t>
  </si>
  <si>
    <t>BAYLOR EMERGENCY MEDICAL CENTER</t>
  </si>
  <si>
    <t>BAYLOR EMERGENCY MEDICAL CENTER AT AUBREY</t>
  </si>
  <si>
    <t>BAYLOR HEART &amp; VASCULAR HOSPITAL</t>
  </si>
  <si>
    <t>BAYLOR MEDICAL CENTER - IRVING</t>
  </si>
  <si>
    <t>BAYLOR MEDICAL CENTER AT CARROLLTON</t>
  </si>
  <si>
    <t>1144566316</t>
  </si>
  <si>
    <t>670087</t>
  </si>
  <si>
    <t>325449201</t>
  </si>
  <si>
    <t>BAYLOR UNIVERSITY MED CENTER</t>
  </si>
  <si>
    <t>BAYSHORE MEDICAL CENTER</t>
  </si>
  <si>
    <t>BELLVILLE GENERAL HOSPITAL</t>
  </si>
  <si>
    <t>BRAZOSPORT MEMORIAL HOSPITAL</t>
  </si>
  <si>
    <t>BROWNFIELD REGIONAL MEDICAL CENTER</t>
  </si>
  <si>
    <t>BURLESON ST. JOSEPH HEALTH CENTER</t>
  </si>
  <si>
    <t>CHILDREN'S MEDICAL CENTER PLANO</t>
  </si>
  <si>
    <t>CHILDRESS GENERAL HOSPITAL</t>
  </si>
  <si>
    <t>1548269590</t>
  </si>
  <si>
    <t>451326</t>
  </si>
  <si>
    <t>154632701</t>
  </si>
  <si>
    <t>CHILLICOTHE HOSPITAL DISTRICT</t>
  </si>
  <si>
    <t>CHRISTUS JASPER MEMORIAL HOSPITAL</t>
  </si>
  <si>
    <t>CHRISTUS SANTA ROSA HEALTHCARE</t>
  </si>
  <si>
    <t>CHRISTUS SPOHN HOSPITAL - CORPUS CHRISTI</t>
  </si>
  <si>
    <t>CHRISTUS SPOHN HOSPITAL ALICE</t>
  </si>
  <si>
    <t>451366</t>
  </si>
  <si>
    <t>COCHRAN MEMORIAL HOSPITAL</t>
  </si>
  <si>
    <t>COLEMAN COUNTY MEDICAL CENTER</t>
  </si>
  <si>
    <t>COLLINGSWORTH GENERAL HOSPITAL</t>
  </si>
  <si>
    <t>COLUMBIA MEDICAL CTR LEWISVILLE</t>
  </si>
  <si>
    <t>COLUMBIA RIO GRANDE REGIONAL</t>
  </si>
  <si>
    <t>CONROE REGIONAL MEDICAL CENTER</t>
  </si>
  <si>
    <t>COOK CHILDRENS MEDICAL CENTER</t>
  </si>
  <si>
    <t>CORPUS CHRISTI MEDICAL CENTER</t>
  </si>
  <si>
    <t>CORYELL MEM HOSP</t>
  </si>
  <si>
    <t>COVENANT HOSPITAL LEVELLAND</t>
  </si>
  <si>
    <t>CRANE MEMORIAL HOSPITAL</t>
  </si>
  <si>
    <t>451393</t>
  </si>
  <si>
    <t>DALLAS COUNTY HOSPITAL DISTRICT</t>
  </si>
  <si>
    <t>DENTON REGIONAL MEDICAL CENTER</t>
  </si>
  <si>
    <t>DETAR HOSPITAL NAVARRO</t>
  </si>
  <si>
    <t>DOCTORS HOSPITAL AT RENAISSANCE LTD</t>
  </si>
  <si>
    <t>DOCTORS HOSPITAL-TIDWELL</t>
  </si>
  <si>
    <t>EASTLAND MEMORIAL HOSPITAL</t>
  </si>
  <si>
    <t>1952732653</t>
  </si>
  <si>
    <t>343799801</t>
  </si>
  <si>
    <t>EL PASO SPECIALTY HOSPITAL</t>
  </si>
  <si>
    <t>ELECTRA MEMORIAL HOSPITAL</t>
  </si>
  <si>
    <t>ENNIS REGIONAL MEDICAL CENTER</t>
  </si>
  <si>
    <t>FIRST TEXAS HOSPITAL</t>
  </si>
  <si>
    <t>451313</t>
  </si>
  <si>
    <t>FISHER COUNTY HOSPITAL DISTRICT</t>
  </si>
  <si>
    <t>FORT DUNCAN MEDICAL CENTER, LP</t>
  </si>
  <si>
    <t>GLEN ROSE MEDICAL CENTER</t>
  </si>
  <si>
    <t>GOOD SHEPHERD MEDICAL CENTER - MARSHALL</t>
  </si>
  <si>
    <t>GRANBURY HOSPITAL CORP LLC</t>
  </si>
  <si>
    <t>GUADALUPE REGIONAL MEDICAL CENTER</t>
  </si>
  <si>
    <t>HAMLIN MEMORIAL HOSPITAL</t>
  </si>
  <si>
    <t>451344</t>
  </si>
  <si>
    <t>HANSFORD HOSPITAL</t>
  </si>
  <si>
    <t>HARDEMAN COUNTY MEMORIAL</t>
  </si>
  <si>
    <t>451341</t>
  </si>
  <si>
    <t>HASKELL MEMORIAL HOSPITAL</t>
  </si>
  <si>
    <t>HEALTHBRIDGE CHILDRENS HOSPITAL</t>
  </si>
  <si>
    <t>HEMPHILL COUNTY</t>
  </si>
  <si>
    <t>HEREFORD REGIONAL MED CNTR</t>
  </si>
  <si>
    <t>HILL REGIONAL HOSPITAL</t>
  </si>
  <si>
    <t>HOUSTON HOSPITAL FOR SPECIALIZED SURGERY</t>
  </si>
  <si>
    <t>HOUSTON METHODIST THE WOODLANDS HOSPITAL</t>
  </si>
  <si>
    <t>HUGULEY MEMORIAL MED CTR.</t>
  </si>
  <si>
    <t>HUNT REGIONAL MEDICAL CENTER</t>
  </si>
  <si>
    <t>HUNTSVILLE MEMORIAL HOSPITAL</t>
  </si>
  <si>
    <t>451307</t>
  </si>
  <si>
    <t>450874</t>
  </si>
  <si>
    <t>451306</t>
  </si>
  <si>
    <t>KIMBLE HOSPITAL</t>
  </si>
  <si>
    <t>KINGWOOD MEDICAL CENTER</t>
  </si>
  <si>
    <t>LAS COLINAS MEDICAL CENTER</t>
  </si>
  <si>
    <t>LAS PALMAS DEL SOL HEALTHCARE</t>
  </si>
  <si>
    <t>LAVACA MEDICAL CENTER</t>
  </si>
  <si>
    <t>LIFECARE SPECIALTY HOSPITAL</t>
  </si>
  <si>
    <t>LILLIAN M HUDSPETH MEMORIAL HOSPITAL</t>
  </si>
  <si>
    <t>LONGVIEW REGIONAL MEDICAL</t>
  </si>
  <si>
    <t>LUBBOCK HEART HOSPITAL</t>
  </si>
  <si>
    <t>MARTIN COUNTY HOSPITAL</t>
  </si>
  <si>
    <t>MATAGORDA REGIONAL MEDICAL CENTER</t>
  </si>
  <si>
    <t>MCCANEY HOSPITAL AND CONVALESCENT HOME</t>
  </si>
  <si>
    <t>METHODIST CHARLTON MEDICAL CENTER</t>
  </si>
  <si>
    <t>METHODIST DALLAS MEDICAL CENTER</t>
  </si>
  <si>
    <t>METHODIST HEALTH CENTER-SUGARLAND</t>
  </si>
  <si>
    <t>METHODIST HEALTHCARE SYSTEM</t>
  </si>
  <si>
    <t>METHODIST MANSFIELD MEDICAL CENTER</t>
  </si>
  <si>
    <t>670069</t>
  </si>
  <si>
    <t>METHODIST MCKINNEY HOSPITAL LLC</t>
  </si>
  <si>
    <t>METHODIST RICHARDSON MEDICAL CENTER</t>
  </si>
  <si>
    <t>METHODIST STONE OAK HOSPITAL</t>
  </si>
  <si>
    <t>METROPLEX ADVENTIST HOSPITAL</t>
  </si>
  <si>
    <t>MHHS KATY HOSPITAL</t>
  </si>
  <si>
    <t>MHHS MEMORIAL CITY HOSPITAL</t>
  </si>
  <si>
    <t>MHHS SUGAR LAND HOSPITAL</t>
  </si>
  <si>
    <t>MOORE COUNTY HOSPITAL DISTRICT</t>
  </si>
  <si>
    <t>MOTHER FRANCES HOSPITAL</t>
  </si>
  <si>
    <t>MUENSTER MEMORIAL HOSPITAL</t>
  </si>
  <si>
    <t>MULESHOE AREAHOSPITAL</t>
  </si>
  <si>
    <t>670049</t>
  </si>
  <si>
    <t>NORTH CENTRAL SURGICAL CENTER LLP</t>
  </si>
  <si>
    <t>451334</t>
  </si>
  <si>
    <t>NORTHWEST HILLS SURGICAL HOSPITAL</t>
  </si>
  <si>
    <t>NORTHWEST TEXAS HOSPITAL</t>
  </si>
  <si>
    <t>OAKBEND MEDICAL CENTER</t>
  </si>
  <si>
    <t>OCHILTREE HOSPITAL DISTRICT</t>
  </si>
  <si>
    <t>670109</t>
  </si>
  <si>
    <t>OTTO KAISER MEMORIAL HOSPITAL</t>
  </si>
  <si>
    <t>PALESTINE REGIONAL MEDICAL CENTER</t>
  </si>
  <si>
    <t>PAMPA REGIONAL MEDICAL CENTER</t>
  </si>
  <si>
    <t>PARMER COUNTY COMMUNITY HOSPITAL, INC</t>
  </si>
  <si>
    <t>PEARLAND MEDICAL CENTER</t>
  </si>
  <si>
    <t>1659374585</t>
  </si>
  <si>
    <t>450894</t>
  </si>
  <si>
    <t>343467201</t>
  </si>
  <si>
    <t>PINE CREEK MEDICAL CENTER, LLC</t>
  </si>
  <si>
    <t>PLAINS MEMORIAL HOSPITAL</t>
  </si>
  <si>
    <t>PLAZA MEDICAL CENTER OF FT. WORTH</t>
  </si>
  <si>
    <t>451329</t>
  </si>
  <si>
    <t>1881697316</t>
  </si>
  <si>
    <t>451301</t>
  </si>
  <si>
    <t>121806703</t>
  </si>
  <si>
    <t>REAGAN MEMORIAL HOSPITAL</t>
  </si>
  <si>
    <t>REFUGIO CO MEMORIAL HOSPITAL DIST</t>
  </si>
  <si>
    <t>SABINE COUNTY HOSPITAL</t>
  </si>
  <si>
    <t>SETON EDGAR B DAVIS HOSPITAL</t>
  </si>
  <si>
    <t>SETON HIGLAND LAKES HOSPITAL</t>
  </si>
  <si>
    <t>SETON MEDICAL CENTER HAYS</t>
  </si>
  <si>
    <t>SETON MEDICAL CENTER WILLIAMSON</t>
  </si>
  <si>
    <t>SETON NORTHWEST HOSPITAL</t>
  </si>
  <si>
    <t>SETON SMITHVILLE REGIONAL HOSPITAL</t>
  </si>
  <si>
    <t>SETON SOUTHWEST HOSPITAL</t>
  </si>
  <si>
    <t>SHRINERS HOSPITAL FOR CHILDREN-</t>
  </si>
  <si>
    <t>SHRINERS HOSPITALS FOR CHILDREN - GALVESTON</t>
  </si>
  <si>
    <t>SOUTH AUSTIN MED CENTERINC</t>
  </si>
  <si>
    <t>450856</t>
  </si>
  <si>
    <t>SOUTH TEXAS SURGICAL HOSPITAL - CORPUS CHRISTI</t>
  </si>
  <si>
    <t>SOUTHWEST GENERAL HOSPITAL</t>
  </si>
  <si>
    <t>ST JOSEPH MEDICAL CENTER</t>
  </si>
  <si>
    <t>ST. LUKE'S EPISCOPAL HOSPITAL</t>
  </si>
  <si>
    <t>STONEWALL MEMORIAL</t>
  </si>
  <si>
    <t>SUGAR LAND SURGICAL HOSPITAL</t>
  </si>
  <si>
    <t>SWEENEY COMMUNITY HOSPITAL</t>
  </si>
  <si>
    <t>SWISHER MEMORIAL HOSPITAL</t>
  </si>
  <si>
    <t>TEXAS HEALTH HARRIS METHODIST HOSPITAL</t>
  </si>
  <si>
    <t>TEXAS HEALTH PRESBYTERIAN HOSPITAL FLOWER MOUND</t>
  </si>
  <si>
    <t>TEXAS HEALTH PRESBYTERIAN HOSPITAL PLANO</t>
  </si>
  <si>
    <t>TEXAS REGIONAL MEDICAL CENTER - SUNNYVALE</t>
  </si>
  <si>
    <t>TEXAS SCOTTISH RITE HOSPITAL FOR CHILDREN</t>
  </si>
  <si>
    <t>TEXAS SPINE &amp; JOINT HOSPITAL</t>
  </si>
  <si>
    <t>670006</t>
  </si>
  <si>
    <t>THE METHODIST HOSPITAL HOUSTON</t>
  </si>
  <si>
    <t>450834</t>
  </si>
  <si>
    <t>450893</t>
  </si>
  <si>
    <t>THHPB MANAGEMENT COMPANY LLC</t>
  </si>
  <si>
    <t>451339</t>
  </si>
  <si>
    <t>TITUS COUNTY MEMORIAL HOSPITAL</t>
  </si>
  <si>
    <t>TOPS SURGICAL SPECIALTY HOSP</t>
  </si>
  <si>
    <t>TRANSITIONAL HOSPITALSCORP</t>
  </si>
  <si>
    <t>TRIUMPH HOSPITAL EAST HOUSTON</t>
  </si>
  <si>
    <t>TRIUMPH HOSPITAL NORTH HOUSTON</t>
  </si>
  <si>
    <t>450883</t>
  </si>
  <si>
    <t>TROPHY CLUB MEDICAL CENTER LP</t>
  </si>
  <si>
    <t>UHS OF TEXOMA, INC.</t>
  </si>
  <si>
    <t>UNIVERSITY MEDICAL CENTER OF EL PASO</t>
  </si>
  <si>
    <t>UNIVERSITY MEDICAL CTR EMS</t>
  </si>
  <si>
    <t>UT HEALTH EAST TEXAS TYLER REGIONAL HOSPITAL</t>
  </si>
  <si>
    <t>VAL VERDE REGIONAL MEDICAL CENTER</t>
  </si>
  <si>
    <t>VALLEY REGIONAL MEDICAL CENTER</t>
  </si>
  <si>
    <t>VHS HARLINGEN HOSPITAL COMPANY LLC-</t>
  </si>
  <si>
    <t>WADLEY REGIONAL MEDICAL CENTER</t>
  </si>
  <si>
    <t>452094</t>
  </si>
  <si>
    <t>WEST HOUSTON MEDICAL CENTER</t>
  </si>
  <si>
    <t>WILBARGER GENERAL HOSPITAL</t>
  </si>
  <si>
    <t>YOAKUM COUNTY HOSPITAL</t>
  </si>
  <si>
    <t>378081901</t>
  </si>
  <si>
    <t>1669821161</t>
  </si>
  <si>
    <t>211454803</t>
  </si>
  <si>
    <t>1548495740</t>
  </si>
  <si>
    <t>338014903</t>
  </si>
  <si>
    <t>1568885549</t>
  </si>
  <si>
    <t>Master NPI</t>
  </si>
  <si>
    <t>SAINT JOSEPH MEDICAL CENTER</t>
  </si>
  <si>
    <t>TIRR MEMORIAL HERMANN</t>
  </si>
  <si>
    <t>SAINT LUKE'S AT VINTAGE</t>
  </si>
  <si>
    <t>PROVIDENCE HOSPITAL OF NORTH HOUSTON</t>
  </si>
  <si>
    <t>COMANCHE COUNTY MEDICAL CENTER COMPANY-COMANCHE COUNTY MEDICAL CENTER</t>
  </si>
  <si>
    <t>CHRISTUS CONTINUING CARE</t>
  </si>
  <si>
    <t>REAGAN HOSPITAL DISTRICT-REAGAN MEMORIAL HOSPITAL</t>
  </si>
  <si>
    <t>SETON FAMILY OF HOSPITALS-SETON SMITHVILLE REGIONAL HOSPITAL</t>
  </si>
  <si>
    <t>ROCK PRAIRIE BEHAVIORAL HEALTH</t>
  </si>
  <si>
    <t>SCOTT AND WHITE HOSPITAL TAYLOR-BAYLOR SCOTT AND WHITE MEDICAL CENTER TAYLOR</t>
  </si>
  <si>
    <t>SCOTT &amp; WHITE HOSPITAL-MARBLE FALLS-BAYLOR SCOTT &amp; WHITE MEDICAL CENTER-MARBLE FALLS</t>
  </si>
  <si>
    <t>SETON FAMILY OF HOSPITALS-ASCENSION SETON EDGAR B DAVIS</t>
  </si>
  <si>
    <t>POST ACUTE MEDICAL AT LULING LLC-WARM SPRINGS SPECIALTY HOSPITAL OF LULING LLC</t>
  </si>
  <si>
    <t>SETON FAMILY OF HOSPITALS-SETON HIGHLAND LAKES</t>
  </si>
  <si>
    <t>CHG HOSPITAL AUSTIN LLC-CORNERSTONE SPECIALTY HOSPITALS AUSTIN</t>
  </si>
  <si>
    <t>WARM SPRINGS REHABILITATION HOSPITAL OF KYLE LLC-</t>
  </si>
  <si>
    <t>ADVENTIST HEALTH SYSTEM SUNBELT INC-CENTRAL TEXASMEDICAL CENTER</t>
  </si>
  <si>
    <t>NEURO INSTITUTE OF AUSTIN LP-TEXAS NEUROREHAB CENTER</t>
  </si>
  <si>
    <t>SETON FAMILY OF HOSPITALS-SETON SOUTHWEST HOSPITAL</t>
  </si>
  <si>
    <t>ST DAVIDS COMMUNITY HOSPITAL-ST DAVIDS MEDICAL CENTER</t>
  </si>
  <si>
    <t>ST DAVIDS HEALTHCARE PARTNERSHIP LP LLP-SOUTH AUSTIN HOSPITAL</t>
  </si>
  <si>
    <t>ST DAVIDS HEALTHCARE PARTNERSHIP LP LLP-ROUND ROCK MEDICAL CENTER</t>
  </si>
  <si>
    <t>ST DAVID'S HEALTHCARE PARTNERSHIP LP LLP-ST DAVID'S NORTH AUSTIN MEDICAL CENTER</t>
  </si>
  <si>
    <t>SETON FAMILY OF HOSPITALS-SETON MEDICAL CENTER HAYS</t>
  </si>
  <si>
    <t>CENTRAL TEXAS REHABILITATION HOSPITAL LLC-CENTRAL TEXAS REHABILITATION HOSPITAL</t>
  </si>
  <si>
    <t>SETON FAMILY OF HOSPITALS-SETON MEDICAL CENTER WILLIAMSON</t>
  </si>
  <si>
    <t>HEALTHSOUTH REHABILITATION HOSPITAL OF AUSTIN</t>
  </si>
  <si>
    <t>094345801</t>
  </si>
  <si>
    <t>1568435279</t>
  </si>
  <si>
    <t>HEALTHSOUTH REHAB HOSPITAL OF SOUTH AUSTIN LLC-HEALTHSOUTH REHABILITATION HOSPITAL OF AUSTIN</t>
  </si>
  <si>
    <t>PAM REHABILITATION HOSPITAL OF ROUND ROCK LLC-PAM REHABILITATION HOSPITAL OF ROUND ROCK</t>
  </si>
  <si>
    <t>SCOTT AND WHITE HOSPITAL ROUND ROCK-BAYLOR SCOTT &amp; WHITE MEDICAL CENTER - ROUND ROCK</t>
  </si>
  <si>
    <t>AUSTIN CENTER FOR OUTPATIENT SURGERY LP-NORTHWEST HILLS SURGICAL HOSPITAL</t>
  </si>
  <si>
    <t>VIBRA REHABILITATION HOSPITAL OF LAKE TRAVIS</t>
  </si>
  <si>
    <t>1194137364</t>
  </si>
  <si>
    <t>SETON FAMILY OF HOSPITALS-SETON MEDICAL CENTER AUSTIN</t>
  </si>
  <si>
    <t>ESWCT CEDAR PARK, LLC-BAYLOR SCOTT &amp; WHITE EMERGENCY MEDICAL CTR AT CEDA</t>
  </si>
  <si>
    <t>SETON FAMILY OF HOSPITALS-ASCENSION SETON NORTHWEST</t>
  </si>
  <si>
    <t>THE HOSPITAL AT WESTLAKE MEDICAL CENTER</t>
  </si>
  <si>
    <t>HORIZON HEALTH AUSTIN INC-AUSTIN LAKES HOSPITAL</t>
  </si>
  <si>
    <t>Institution for Mental Disease</t>
  </si>
  <si>
    <t>TEXAS OAKS PSYCHIATRIC HOSPITAL LP-AUSTIN OAKS HOSPITAL</t>
  </si>
  <si>
    <t>SETON SHOAL CREEK HOSPITAL</t>
  </si>
  <si>
    <t>BRENTWOOD ACQUISITION SHREVEPORT INC-UNIVERSAL HEALTH SERVICES INC</t>
  </si>
  <si>
    <t>1417979204</t>
  </si>
  <si>
    <t>GEORGETOWN BEHAVIORAL HEALTH INSTITUTE, LLC-GEORGETOWN BEHAVIORAL HEALTH INSTITUTE LLC</t>
  </si>
  <si>
    <t>ROCK SPRINGS, LLC-</t>
  </si>
  <si>
    <t>SRP OCEANS HOSPITAL OF SAN MARCOS LLC-WELLBRIDGE HEALTHCARE OF SAN MARCOS</t>
  </si>
  <si>
    <t>AUSTIN BEHAVIORAL HOSPITAL LLC-CROSS CREEK HOSPITAL</t>
  </si>
  <si>
    <t>HILL COUNTRY COUNSELING-HILL COUNTRY CONSELING</t>
  </si>
  <si>
    <t>SETON HEALTHCARE-DELL CHILDRENS MEDICAL CENTER</t>
  </si>
  <si>
    <t>TARRANT COUNTY HOSPITAL DISTRICT-JPS HEALTH NETWORK</t>
  </si>
  <si>
    <t>DECATUR HOSPITAL AUTHORITY-WISE HEALTH SYSTEM</t>
  </si>
  <si>
    <t>Decatur Hospital Authority</t>
  </si>
  <si>
    <t>1123076401</t>
  </si>
  <si>
    <t>Texas Rehabilitation Hospital of Arlington</t>
  </si>
  <si>
    <t>1962809541</t>
  </si>
  <si>
    <t>BAYLOR MEDICAL CENTER AT CARROLLTON-BAYLOR SCOTT &amp; WHITE MEDICAL CENTER -CARROLLTON</t>
  </si>
  <si>
    <t>KINDRED HOSPITALS LIMITED PARTNERSHIP-KINDRED HOSPITAL - MANSFIELD</t>
  </si>
  <si>
    <t>FLOWER MOUND HOSPITAL PARTNERS LLC-TEXAS HEALTH PRESBYTERIAN HOSPITAL FLOWER MOUND</t>
  </si>
  <si>
    <t>NORTH TEXAS - MCA, LLC-MEDICAL CENTER OF ALLIANCE</t>
  </si>
  <si>
    <t>FT WORTH SURGICARE PARTNERS, LTD-BAYLOR SURGICAL HOSPITAL AT FT WORTH</t>
  </si>
  <si>
    <t>REHABILIATION INSTITUTE OF DENTON LLC-SELELCT REHABILITATIOIN HOSPITAL OF DENTON</t>
  </si>
  <si>
    <t>TEXAS HEALTH SPECIALTY HOSPITAL FORT WORTH-</t>
  </si>
  <si>
    <t>TEXAS GENERAL HOSPITAL VZRMC LP</t>
  </si>
  <si>
    <t>METHODIST HOSPITAL OF DALLAS-METHODIST MANSFIELD MEDICAL CENTER</t>
  </si>
  <si>
    <t>EBD BEMC BURLESON, LLC-BAYLOR SCOTT AND WHITE EMERGENCY HOSPITAL</t>
  </si>
  <si>
    <t>COLUMBIA PLAZA MED CTR OF FT WORTH SUBSIDIARY LP-PLAZA MEDICAL CENTER OF FORT WORTH</t>
  </si>
  <si>
    <t>SOUTHLAKE SPECIALTY HOSPITAL LLC-TEXAS HEALTH HARRIS METHODIST HOSPITAL SOUTHLAKE</t>
  </si>
  <si>
    <t>KINDRED HOSPITALS LIMITED PARTNERSHIP-KINDRED HOSPITAL-FORT WORTH</t>
  </si>
  <si>
    <t>WEATHERFORD REHABILITATION HOSPITAL LLC</t>
  </si>
  <si>
    <t>1558758490</t>
  </si>
  <si>
    <t>COLUMBIA NORTH HILLS HOSPITAL-COLUMBIA NORTH HILLS HOSPITA</t>
  </si>
  <si>
    <t>TEXAS HEALTH HARRIS METHODIST HOSPITAL AZLE-</t>
  </si>
  <si>
    <t>HEALTHSOUTH REHAB HOSPITAL OF THE MID-CITIES LLC-RELIANT REHABILITATION HOSPITAL MID CITIES</t>
  </si>
  <si>
    <t>TEXAS HEALTH HARRIS METHODIST HOSPITAL SOUTHWEST F-</t>
  </si>
  <si>
    <t>WEATHERFORD HEALTH SERVICES, LLC-</t>
  </si>
  <si>
    <t>AMH CATH LABS, LLC-TEXAS HEALTH HEART &amp; VASCULAR HOSPITAL ARLINGTON</t>
  </si>
  <si>
    <t>GLOBALREHAB FORT WORTH, LP-</t>
  </si>
  <si>
    <t>TEXAS HEALTH HARRIS METHODIST HOSPITAL CLEBURNE-</t>
  </si>
  <si>
    <t>TEXAS HEALTH HARRIS METHODIST HOSPITAL FORT WORTH-</t>
  </si>
  <si>
    <t>COLUMBIA MEDICAL CENTER OF DENTON SUBSIDIARY LP-DENTON REGIONAL MEDICAL CENTER</t>
  </si>
  <si>
    <t>MEDICAL CENTER OF LEWISVILLE SUBSIDIARY LP-MEDICAL CENTER OF LEWISVILLE</t>
  </si>
  <si>
    <t>CORINTH INVESTOR HOLDINGS LLC-</t>
  </si>
  <si>
    <t>TEXAS HEALTH HARRIS METHODIST HOSPITAL ALLIANCE-</t>
  </si>
  <si>
    <t>THHBP MANAGEMENT COMPANY LLC-BAYLOR SCOTT AND WHITE THE HEART HOSPITAL DENTON</t>
  </si>
  <si>
    <t>TRANSITIONAL HOSPITALS CORPORATION OF TEXAS LLC-KINDRED HOSPITAL - TARRANT COUNTY</t>
  </si>
  <si>
    <t>1174692156</t>
  </si>
  <si>
    <t>TEXAS HEALTH ARLINGTON MEMORIAL HOSPITAL-</t>
  </si>
  <si>
    <t>COLUMBIA MEDICAL CENTER OF ARLINGTON SUBSIDIARY LP-MEDICAL CENTER OF ARLINGTON</t>
  </si>
  <si>
    <t>BAYLOR MED CTR AT GRAPEVINE-BAYLOR SCOTT AND WHITE MEDICAL CENTER-GRAPEVINE</t>
  </si>
  <si>
    <t>TEXAS HEALTH HUGULEY INC-TEXAS HEALTH HUGULEY FORT WORTH SOUTH</t>
  </si>
  <si>
    <t>TEXAS HEALTH PRESBYTERIAN HOSPITAL DENTON-</t>
  </si>
  <si>
    <t>UHP LP</t>
  </si>
  <si>
    <t>HAVEN BEHAVIORAL SERVICES OF FRISCO LLC-HAVEN BEHAVIORAL HOSPITAL OF FRISCO</t>
  </si>
  <si>
    <t>SRP OCEANS HOSPITAL OF FORTWORTH LLC-WELLBRIDGE HEALTHCARE OF FORT WORTH</t>
  </si>
  <si>
    <t>MESA SPRINGS, LLC-</t>
  </si>
  <si>
    <t>MAYHILL BEHAVIORAL HEALTH LLC-</t>
  </si>
  <si>
    <t>1316242910</t>
  </si>
  <si>
    <t>CARROLLTON SPRINGS LLC</t>
  </si>
  <si>
    <t>MILLWOOD HOSPITAL</t>
  </si>
  <si>
    <t>COOK CHILDREN'S MEDICAL CENTER-</t>
  </si>
  <si>
    <t>CHRISTUS SPOHN HEALTH SYSTEM CORPORATION-CHRISTUS SPOHN HOSPITAL CORPUS CHRISTI</t>
  </si>
  <si>
    <t>KARNES COUNTY HOSPITAL DISTRICT-OTTO KAISER MEMORIAL HOSPITAL</t>
  </si>
  <si>
    <t>CHRISTUS SPOHN HEALTH SYSTEM CORPORATION-CHRISTUS SPOHN HOSPITAL BEEVILLE</t>
  </si>
  <si>
    <t>CHRISTUS SPOHN HEALTH SYSTEM CORPORATION-CHRISTUS SPOHN HOSPITAL KLEBERG</t>
  </si>
  <si>
    <t>CHRISTUS SPOHN HEALTH SYSTEM CORPORATION-</t>
  </si>
  <si>
    <t>Dubuis Hospital of Corpus Christi</t>
  </si>
  <si>
    <t>1982792552</t>
  </si>
  <si>
    <t>DETAR HOSPITAL-DETAR HOSPITAL NAVARRO</t>
  </si>
  <si>
    <t>POST ACUTE MEDICAL AT VICTORIA LLC-PAM SPECIALTY HOSPITAL OF VICTORIA NORTH</t>
  </si>
  <si>
    <t>BAY AREA HEALTHCARE GROUP, LTD-CORPUS CHRISTI MEDICAL CENTER</t>
  </si>
  <si>
    <t>POST ACUTE SPECIALTY HOSPITAL OF VICTORIA LLC-PAM SPECIALTY HOSPITAL OF VICTORIA SOUTH</t>
  </si>
  <si>
    <t>POST ACUTE SPECIALTY HOSPITAL OF CORPUS CHRISTI LL</t>
  </si>
  <si>
    <t>329971101</t>
  </si>
  <si>
    <t>1366874620</t>
  </si>
  <si>
    <t>WARM SPRINGS REHABILITATION HOSPITAL OF VICTORIA L-PAM REHABILITATION HOSPITAL OF VICTORIA</t>
  </si>
  <si>
    <t>CBSH,LLC-</t>
  </si>
  <si>
    <t>POST ACUTE MEDICAL REHABILITATION HOSPITAL OF CORP-PAM REHABILITATION HOSPITAL OF CORPUS CHRISTI</t>
  </si>
  <si>
    <t>CITIZENS MEDICAL CENTER COUNTY OF VICTORIA-CITIZENS MEDICAL CENTER</t>
  </si>
  <si>
    <t>ECTOR COUNTY HOSPITAL DISTRICT-MEDICAL CENTER HOSPITAL</t>
  </si>
  <si>
    <t>HANSFORD COUNTY HOSPITAL DISTRICT-HANSFORD COUNTY HOSPITAL</t>
  </si>
  <si>
    <t>GRAHAM HOSPITAL DISTRICT-</t>
  </si>
  <si>
    <t>ELECTRA HOSPITAL DISTRICT-ELECTRA MEMORIAL HOSPITAL</t>
  </si>
  <si>
    <t>LILLIAN M HUDSPETH MEMORIAL ER PHYS-LILLIAN M HUDSPETH MEMORIAL HOSPITAL</t>
  </si>
  <si>
    <t>MEMORIAL HOSPITAL</t>
  </si>
  <si>
    <t>JACK COUNTY HOSPITAL DISTRICT-FAITH COMMUNITY HOSPITAL</t>
  </si>
  <si>
    <t>COUNTY OF YOAKUM-YOAKUM COUNTY HOSPITAL</t>
  </si>
  <si>
    <t>PECOS COUNTY MEMORIAL HOSPITAL-</t>
  </si>
  <si>
    <t>UVALDE COUNTY HOSPITAL AUTHORITY-UVALDE MEMORIAL HOSPITAL</t>
  </si>
  <si>
    <t>WINKLER COUNTY HOSPITAL DISTRICT-WINKLER COUNTY MEMORIAL HOSPITAL</t>
  </si>
  <si>
    <t>COUNTY OF WARD-WARD MEMORIAL HOSPITAL</t>
  </si>
  <si>
    <t>MOORE COUNTY HOSPITAL-</t>
  </si>
  <si>
    <t>EASTLAND MEMORIAL HOSPITAL DISTRICT-EASTLAND MEMORIAL HOSPITAL</t>
  </si>
  <si>
    <t>FISHER COUNTY HOSPITAL-FISHER COUNTY HOSPITAL DISTRICT</t>
  </si>
  <si>
    <t>SCURRY COUNTY HOSPITAL DISTRICT-D.M. COGDELL MEMORIAL HOSPITAL</t>
  </si>
  <si>
    <t>KNOX COUNTY HOSPITAL DISTRICT-KNOX COUNTY HOSPITAL</t>
  </si>
  <si>
    <t>ANSON HOSPITAL DISTRICT-</t>
  </si>
  <si>
    <t>NORTH WHEELER COUNTY HOSTPIAL DISTRICT-PARKVIEW HOSPITAL</t>
  </si>
  <si>
    <t>HAMLIN HOSPITAL DISTRICT-HAMLIN MEMORIAL HOSPITAL</t>
  </si>
  <si>
    <t>THROCKMORTON COUNTY MEMORIAL HOSPITAL-</t>
  </si>
  <si>
    <t>CHILDRESS COUNTY HOSPITAL DISTRICT-CHILDRESS REGIONAL MEDICAL CENTER</t>
  </si>
  <si>
    <t>WILBARGER COUNTY HOSPITAL DISTRICT-WILBARGER GENERAL HOSPITAL</t>
  </si>
  <si>
    <t>CRANE COUNTY HOSPITAL DISTRICT-CRANE MEMORIAL HOSPITAL</t>
  </si>
  <si>
    <t>RANKIN COUNTY HOSPITAL DISTRICT</t>
  </si>
  <si>
    <t>NORTH RUNNELS COUNTY HOSPITAL-</t>
  </si>
  <si>
    <t>BAYLOR COUNTY HOSPITAL DISTRICT-SEYMOUR HOSPITAL</t>
  </si>
  <si>
    <t>MITCHELL COUNTY HOSPITAL DISTRICT-MITCHELL COUNTY HOSPITAL</t>
  </si>
  <si>
    <t>DAWSON COUNTY HOSPITAL DISTRICT-MEDICAL ARTS HOSPITAL</t>
  </si>
  <si>
    <t>VAL VERDE HOSPITAL CORPORATION-VAL VERDE REGIONAL MEDICAL CENTER</t>
  </si>
  <si>
    <t>GENERAL HOSPITAL-IRAAN GENERAL HOSPITAL</t>
  </si>
  <si>
    <t>STONEWALL MEMORIAL HOSPITAL DISTRICT-STONEWALL MEMORIAL HOSPITAL</t>
  </si>
  <si>
    <t>CASTRO COUNTY HOSPITAL DISTRICT-PLAINS MEMORIAL HOSPITAL</t>
  </si>
  <si>
    <t>SID PETERSON MEMORIAL HOSPITAL-PETERSON REGIONAL MEDICAL CENTER</t>
  </si>
  <si>
    <t>Jones County Regional Healthcare System</t>
  </si>
  <si>
    <t>PREFERRED HOSPITAL LEASING MULESHOE INC-MULESHOE AREA MEDICAL CENTER</t>
  </si>
  <si>
    <t>HEART OF TEXAS HEALTHCARE SYSTEM-</t>
  </si>
  <si>
    <t>PREFERRED HOSPITAL LEASING INC-COLLINGSWORTH GENERAL HOSPITAL</t>
  </si>
  <si>
    <t>FRIO HOSPITAL-FRIO REGIONAL SWING BED</t>
  </si>
  <si>
    <t>PREFERRED HOSPITAL LEASING COLEMAN INC-COLEMAN COUNTY MEDICAL CENTER COMPANY</t>
  </si>
  <si>
    <t>PRIME HEALTHCARE SERVICES PAMPA LLC-PAMPA REGIONAL MEDICAL CENTER</t>
  </si>
  <si>
    <t>DIMMIT REGIONAL HOSPITAL-</t>
  </si>
  <si>
    <t>PREFERRED HOSPITAL LEASING ELDORADO INC-SCHLEICHER COUNTY MEDICAL CENTER</t>
  </si>
  <si>
    <t>1285191452</t>
  </si>
  <si>
    <t>PREFERRED HOSPITAL LEASING JUNCTION INC-KIMBLE HOSPITAL</t>
  </si>
  <si>
    <t>PREFERRED HOSPITAL LEASING VAN HORN INC-CULBERSON HOSPITAL</t>
  </si>
  <si>
    <t>CONTINUECARE HOSPITAL AT HENDRICK MEDICAL CENTER-CONTINUE CARE HOSPITAL AT HENDRICK MEDICAL CENTER</t>
  </si>
  <si>
    <t>HEALTHSOUTH REHABILITATION-ENCOMPASS HEALTH REHABILITATION HOSPITAL OF MIDLA</t>
  </si>
  <si>
    <t>ODESSA REGIONAL HOSPITAL LP-ODESSA REGIONAL MEDICAL CENTER</t>
  </si>
  <si>
    <t>KPC PROMISE HOSPITAL OF WICHITA FALLS, LLC-KPC PROMISE HOSPITAL OF WICHITA FALLS</t>
  </si>
  <si>
    <t>KELL WEST REGIONAL HOSPITAL LLC-KELL WEST REGIONAL HOSPITAL</t>
  </si>
  <si>
    <t>HEALTHSOUTH REHABILITATION HOSPITAL OF ABILENE LLC-HEALTHSOUTH REHABILITATION HOSPITAL OF ABILENE</t>
  </si>
  <si>
    <t>CONTINUECARE HOSPITAL OF MIDLAND INC-</t>
  </si>
  <si>
    <t>HealthSouth Rehabilitation Hospital of Midland</t>
  </si>
  <si>
    <t>1033152004</t>
  </si>
  <si>
    <t>MIDLAND COUNTY HOSPITAL DISTRCT-MIDLAND MEMORIAL HOSPITAL</t>
  </si>
  <si>
    <t>WILBARGER COUNTY HOSPITAL DISTRICT-</t>
  </si>
  <si>
    <t>1962658302</t>
  </si>
  <si>
    <t>OCEANS BEHAVIORAL HOSPITAL OF ABILENE LLC-</t>
  </si>
  <si>
    <t>RIVER CREST HOSPITAL</t>
  </si>
  <si>
    <t>RED RIVER HOSPITAL LLC-RED RIVER HOSPITAL</t>
  </si>
  <si>
    <t>BEHAVIORAL HEALTH CENTER OF THE PERMIAN BASIN LLC-OCEANS BEHAVIORAL HOSPITAL OF PERMIAN BASIN</t>
  </si>
  <si>
    <t>UNIVERSITY OF TEXAS HEALTH SCIENCE CENTER AT TYLER-UT HEALTH CENTER-TYLER</t>
  </si>
  <si>
    <t>GAINESVILLE COMMUNITY HOSPITAL, INC.-NORTH TEXAS MEDICAL CENTER</t>
  </si>
  <si>
    <t>NACOGDOCHES COUNTY HOSPITAL DISTRICT-MEMORIAL HOSPITAL</t>
  </si>
  <si>
    <t>FANNIN COUNTY HOSPITAL AUTHORITY-TMC BONHAM HOSPITAL</t>
  </si>
  <si>
    <t>MUENSTER HOSPITAL DISTRICT-MUENSTER MEMORIAL HOSPITAL</t>
  </si>
  <si>
    <t>NOCONA HOSPITAL DISTRICT-NOCONA GENERAL HOSPITAL</t>
  </si>
  <si>
    <t>TITUS COUNTY MEM HOSP DIST-TITUS REGIONAL MEDICAL CENTER</t>
  </si>
  <si>
    <t>PREFERRED HOSPITAL LEASING HEMPHILL INC-SABINE COUNTY HOSPITAL</t>
  </si>
  <si>
    <t>JACKSONVILLE HOSPITAL LLC-UT HEALTH EAST TEXAS JACKSONVILLE HOSPITAL</t>
  </si>
  <si>
    <t>CARTHAGE HOSPITAL LLC-UT HEALTH EAST TEXAS CARTHAGE HOSPITAL</t>
  </si>
  <si>
    <t>QUITMAN HOSPITAL LLC-UT HEALTH EAST TEXAS</t>
  </si>
  <si>
    <t>MEMORIAL MEDICAL CENTER OF EAST TEXAS-MEMORIAL MED CTR OF EAST TX</t>
  </si>
  <si>
    <t>HENDERSON HOSPITAL LLC-UT HEALTH EAST TEXAS HENDERSON HOSPITAL</t>
  </si>
  <si>
    <t>PITTSBURG HOSPITAL LLC-UT HEALTH EAST TEXAS PITTSBURG HOSPITAL</t>
  </si>
  <si>
    <t>PALESTINE PRINCIPAL HEALTHCARE LIMITED PARTNERSHIP-PALESTINE REGIONAL MEDICAL CENTER</t>
  </si>
  <si>
    <t>CROCKETT MEDICAL CENTER LLC-CROCKETT MEDICAL CENTER</t>
  </si>
  <si>
    <t>ESSENT PRMC LP-PARIS REGIONAL MEDICAL CENTER</t>
  </si>
  <si>
    <t>SELECT SPECIALTY HOSPITAL LONGVIEW INC-SELECT SPECIALTY HOSPITAL LONGVIEW</t>
  </si>
  <si>
    <t>UHS OF TEXOMA INC-TEXOMA MEDICAL CENTER</t>
  </si>
  <si>
    <t>The Good Shepherd Hospital, Inc.</t>
  </si>
  <si>
    <t>MOTHER FRANCES HOSPITAL REGIONAL HEALTHCARE CENTER-MOTHER FRANCES HOSPITAL</t>
  </si>
  <si>
    <t>East Texas Medical Center Specialty Hospital</t>
  </si>
  <si>
    <t>1619092780</t>
  </si>
  <si>
    <t>LONGVIEW MEDICAL CENTER LP-LONGVIEW REGIONAL MEDICAL CENTER</t>
  </si>
  <si>
    <t>CHRISTUS HEALTH ARK LA TEX-CHRISTUS ST MICHAEL REHABILITATION HOSPITAL</t>
  </si>
  <si>
    <t>ATHENS HOSPITAL LLC-UT HEALTH EAST TEXAS ATHENS HOSPITAL</t>
  </si>
  <si>
    <t>TYLER REGIONAL HOSPITAL LLC-UT HEALTH EAST TEXAS TYLER REGIONAL HOSPITAL</t>
  </si>
  <si>
    <t>CHRISTUS HEALTH ARK LATEX-</t>
  </si>
  <si>
    <t>HERITAGE PARK SURGICAL HOSPITAL, LLC-BAYLOR SCOTT &amp; WHITE SURGICAL HOSPITAL AT SHERMAN</t>
  </si>
  <si>
    <t>PAM SQUARED AT TEXARKANA, LLC-</t>
  </si>
  <si>
    <t>REHABILITATION HOSPITAL LLC-UT HEALTH EAST TEXAS REHABILITATION HOSPITAL</t>
  </si>
  <si>
    <t>CHRISTUS GOOD SHEPHERD MEDICAL CENTER-CHRISTUS GOOD SHEPHERD MEDICAL CENTER MARSHALL</t>
  </si>
  <si>
    <t>BRIM HEALTHCARE OF TEXAS LLC-WADLEY REGIONAL MEDICAL CENTER</t>
  </si>
  <si>
    <t>PAM SPECIALTY HOSPITAL OF LUFKIN, LLC-</t>
  </si>
  <si>
    <t>SHERMAN GRAYSON HOSPITAL LLC-WILSON N JONES REGIONAL MEMORIAL CENTER</t>
  </si>
  <si>
    <t>OCEANS BEHAVORIAL HOSPITAL OF LUFKIN LLC-OCEANS BEHAVORIAL HOSPITAL OF LUFKIN</t>
  </si>
  <si>
    <t>AUDUBON BEHAVIORAL HEALTHCARE OF LONGVIEW LLC-OCEANS BEHAVIORAL HOSPITAL OF LONGVIEW</t>
  </si>
  <si>
    <t>GOODALL WITCHER HOSPITAL FOUNDATION</t>
  </si>
  <si>
    <t>GONZALES HEALTHCARE SYSTEMS-MEMORIAL HOSPITAL</t>
  </si>
  <si>
    <t>CORYELL COUNTY MEMORIAL HOSPITAL AUTHORITY-</t>
  </si>
  <si>
    <t>SOMERVELL COUNTY HOSPITAL DISTRICT-GLEN ROSE MEDICAL CENTER</t>
  </si>
  <si>
    <t>HAMILTON COUNTY HOSPITAL DISTRICT-HAMILTON GENERAL HOSPITAL</t>
  </si>
  <si>
    <t>FAIRFIELD HOSPITAL DISTRICT-FREESTONE MEDICAL CENTER</t>
  </si>
  <si>
    <t>JACKSON COUNTY HOSPITAL DISTRICT-JACKSON HEALTHCARE CENTER</t>
  </si>
  <si>
    <t>TEXAS HEALTH HARRIS METHODIST HOSPITAL STEPHENVILL-</t>
  </si>
  <si>
    <t>METROPLEX ADVENTIST HOSPITAL INC-ROLLINS BROOK COMMUNITY HOSPITAL</t>
  </si>
  <si>
    <t>BURLESON ST JOSEPH HEALTH CENTER-BURLESON ST. JOSEPH HEALTH CENTER</t>
  </si>
  <si>
    <t>COLUMBUS COMMUNITY HOSPITAL-</t>
  </si>
  <si>
    <t>HILL COUNTRY MEMORIAL HOSPITAL-HILL COUNTRY MEMORIAL HOSP</t>
  </si>
  <si>
    <t>SCOTT AND WHITE HOSPITAL - LLANO-BAYLOR SCOTT AND WHITE MEDICAL CENTER - LLANO</t>
  </si>
  <si>
    <t>Rockdale Blackhawk LLC</t>
  </si>
  <si>
    <t>CAHRMC LLC-RICE MEDICAL CENTER</t>
  </si>
  <si>
    <t>SCOTT &amp; WHITE HOSPITAL BRENHAM-BAYLOR SCOTT AND WHITE MEDICAL CENTER BRENHAM</t>
  </si>
  <si>
    <t>NHCI OF HILLSBORO INC-HILL REGIONAL HOSPITAL</t>
  </si>
  <si>
    <t>ST JOSEPH HEALTHSOUTH REHABILITATION HOSPITAL LLC-CHI ST JOSEPH REHABILITATION HOSPITAL</t>
  </si>
  <si>
    <t>HILLCREST BAPTIST MEDICAL CENTER-BAYLOR SCOTT AND WHITE MEDICAL CENTER HILLCREST</t>
  </si>
  <si>
    <t>HH KILLEEN HEALTH SYSTEM LLC-SETON MEDICAL CENTER HARKER HEIGHTS</t>
  </si>
  <si>
    <t>BRAZOS VALLEY PHYSICIANS ORGANIZATION MSO LLC-THE PHYSICIANS CENTRE HOSPITAL</t>
  </si>
  <si>
    <t>METROPLEX ADVENTIST HOSPITAL INC-METROPLEX HOSPITAL</t>
  </si>
  <si>
    <t>SCOTT AND WHITE MEMORIAL HOSPITAL-SCOTT AND WHITE MEDICAL CENTER TEMPLE</t>
  </si>
  <si>
    <t>PROVIDENCE HEALTH SERVICES OF WACO-PROVIDENCE HEALTHCARE NETWORK</t>
  </si>
  <si>
    <t>1053963009</t>
  </si>
  <si>
    <t>SCOTT &amp; WHITE CONTINUING CARE HOSPITAL-BAYLOR SCOTT &amp; WHITE CONTINUING CARE HOSPITAL</t>
  </si>
  <si>
    <t>HMIH CEDAR CREST LLC-CEDAR CREST HOSPITAL</t>
  </si>
  <si>
    <t>STRATEGIC BH-ROCK PRAIRIE BEHAVIORAL HEALTH</t>
  </si>
  <si>
    <t>LYNN COUNTY HOSPITAL-LYNN COUNTY HOSPITAL DISTRICT</t>
  </si>
  <si>
    <t>TERRY MEMORIAL HOSPITAL DISTRICT-BROWNFIELD REGIONAL MEDICAL CENTER</t>
  </si>
  <si>
    <t>DEAF SMITH COUNTY HOSPITAL DISTRICT-HEREFORD REGIONAL MEDICAL CENTER</t>
  </si>
  <si>
    <t>SWISHER MEMORIAL HEALTHCARE SYSTEM-SWISHER MEMORIAL HOSPITAL</t>
  </si>
  <si>
    <t>GPCH LLC-GOLDEN PLAINS COMMUNITY HOSPITAL</t>
  </si>
  <si>
    <t>METHODIST HOSPITAL LEVELLAND-COVENANT HOSPITAL LEVELLAND</t>
  </si>
  <si>
    <t>METHODIST HOSPITAL PLAINVIEW-COVENANT HOSPITAL PLAINVIEW</t>
  </si>
  <si>
    <t>COVENANT HEALTH SYSTEM-COVENANT MEDICAL CENTER</t>
  </si>
  <si>
    <t>COVENANT REHABILITATION HOSPITAL OF LUBBOCK LLC-TRUSTPOINT REHABILITATION HOSPITAL OF LUBBOCK</t>
  </si>
  <si>
    <t>LUBBOCK HEART HOSPITAL LLC-LUBBOCK HEART HOSPITAL</t>
  </si>
  <si>
    <t>PHYSICIANS SURGICAL HOSPITALS LLC-QUAIL CREEK SURGICAL HOSPITAL</t>
  </si>
  <si>
    <t>PLUM CREEK SPECIALTY HOSPITAL</t>
  </si>
  <si>
    <t>352444901</t>
  </si>
  <si>
    <t>1851785521</t>
  </si>
  <si>
    <t>VIBRA REHABILITATION HOSPITAL OF AMARILLO LLC-VIBRA REHABILITATION HOSPITAL OF AMARILLO</t>
  </si>
  <si>
    <t>NORTHWEST TEXAS HEALTH CARE SYSTEM INC-NORTHWEST TEXAS HOSPITAL</t>
  </si>
  <si>
    <t>BSA HOSPITAL LLC-BAPTIST ST ANTHONYS HEALTH SYSTEM</t>
  </si>
  <si>
    <t>LUBBOCK HERITAGE HOSPITAL LLC-GRACE MEDICAL CENTER</t>
  </si>
  <si>
    <t>VIBRA HOSPITAL OF AMARILLO LLC-VIBRA HOSPITAL OF AMARILLO</t>
  </si>
  <si>
    <t>COVENANT LONG TERM CARE LP-COVENANT SPECIALTY HOSPITAL</t>
  </si>
  <si>
    <t>LUBBOCK REGIONAL MHMR CENTER</t>
  </si>
  <si>
    <t>METHODISTS CHILDRENS HOSPITAL-COVENANT CHILDRENS HOSPITAL</t>
  </si>
  <si>
    <t>BAYSIDE COMMUNITY HOSPITAL-</t>
  </si>
  <si>
    <t>LIBERTY COUNTY HOSPITAL DISTRICT NO 1-LIBERTY DAYTON REGIONAL MEDICAL CENTER</t>
  </si>
  <si>
    <t>OPREX SURGERY BAYTOWN LP-ALTAS BAYTOWN HOSPICE</t>
  </si>
  <si>
    <t>MEMORIAL HOSP OF POLK COUNTY-CHI ST LUKES HEALTH MEMORIAL LIVINGSTON</t>
  </si>
  <si>
    <t>CHRISTUS JASPER MEMORIAL HOSPITAL-</t>
  </si>
  <si>
    <t>EMERGENCY HOSPITAL SYSTEMS LLC-CLEVELAND EMERGENCY HOSPITAL</t>
  </si>
  <si>
    <t>LHCG CXXI, LLC-CHRISTUS DUBUIS HOSPITAL OF BEAUMONT</t>
  </si>
  <si>
    <t>THE MEDICAL CENTER OF SOUTHEAST TEXAS LP-</t>
  </si>
  <si>
    <t>PAM SQUARED AT BEAUMONT, LLC-</t>
  </si>
  <si>
    <t>CHRISTUS HEALTH SOUTHEAST TEXAS-CHRISTUS HOSPITAL</t>
  </si>
  <si>
    <t>MID JEFFERSON EXTENDED CARE HOSPITAL-</t>
  </si>
  <si>
    <t>WALKER COUNTY HOSPITAL CORPORATION-HUNTSVILLE MEMORIAL HOSPITAL</t>
  </si>
  <si>
    <t>BAPTIST HOSPITALS OF SOUTHEAST TEXAS-MEMORIAL HERMANN BAPTIST BEAUMONT HOSPITAL</t>
  </si>
  <si>
    <t>FORT DUNCAN REGIONAL MEDICAL CENTER LP-FORT DUNCAN REGIONAL MEDICAL CENTER</t>
  </si>
  <si>
    <t>HARLINGEN MEDICAL CENTER LP-</t>
  </si>
  <si>
    <t>CHG HOSPITAL MCALLEN LLC-SOLARA SPECIALTY HOSPITALS MCALLEN</t>
  </si>
  <si>
    <t>LAREDO REHABILITATION HOSPITAL LLC-</t>
  </si>
  <si>
    <t>NEW LIFECARE HOSPITALS OF SOUTH TEXAS LLC</t>
  </si>
  <si>
    <t>330847001</t>
  </si>
  <si>
    <t>1679916530</t>
  </si>
  <si>
    <t>COLUMBIA RIO GRANDE HEALTHCARE LP-RIO GRANDE REGIONAL HOSPITAL</t>
  </si>
  <si>
    <t>SOLARA HOSPITAL HARLINGEN-SOLARA SPECIALTY HOSPITALS HARLINGEN BROWNSVILLE</t>
  </si>
  <si>
    <t>WESLACO REGIONAL REHABILITATION HOSPITAL, LLC-</t>
  </si>
  <si>
    <t>LAREDO REGIONAL MEDICAL CENTER LP-DOCTORS HOSPITAL OF LAREDO</t>
  </si>
  <si>
    <t>LAREDO SPECIALTY HOSPITAL</t>
  </si>
  <si>
    <t>MISSION HOSPITAL INC-MISSION REGIONAL MEDICAL CENTER</t>
  </si>
  <si>
    <t>VHS BROWNSVILLE HOSPITAL COMPANY LLC-VALLEY BAPTIST MEDICAL CENTER BROWNSVILLE</t>
  </si>
  <si>
    <t>SOUTH TEXAS REHABILITATION HOSPITAL LP-</t>
  </si>
  <si>
    <t>DAY SURGERY AT RENAISSANCE LLC-DOCTORS HOSPITAL AT RENAISSANCE LTD</t>
  </si>
  <si>
    <t>COLUMBIA VALLEY HEALTHCARE SYSTEMS LP-VALLEY REGIONAL MEDICAL CENTER</t>
  </si>
  <si>
    <t>HEALTH AND HUMAN SERVICES COMMISSION-SOUTH TEXAS HOSPITAL</t>
  </si>
  <si>
    <t>021219301</t>
  </si>
  <si>
    <t>1558434894</t>
  </si>
  <si>
    <t>STRATEGIC BH-BROWNSVILLE, LLC-PALMS BEHAVIORAL HEALTH</t>
  </si>
  <si>
    <t>MATAGORDA COUNTY HOSPITAL DISTRICT-MATAGORDA REGIONAL MEDICAL CENTER</t>
  </si>
  <si>
    <t>BELLVILLE ST JOSEPH HEALTH CENTER-</t>
  </si>
  <si>
    <t>EL CAMPO MEMORIAL HOSPITAL-</t>
  </si>
  <si>
    <t>MEMORIAL HERMANN HOSPITAL SYSTEM-MHHS HERMANN HOSPITAL</t>
  </si>
  <si>
    <t>COMMUNITY HOSPITAL OF BRAZOSPORT-BRAZOSPORT REGIONAL HEALTH SYSTEM</t>
  </si>
  <si>
    <t>CLEAR LAKE REHABILITATION HOSPITAL LLC-KINDRED REHABILIT HOSPITAL CLEAR LAKE</t>
  </si>
  <si>
    <t>CHCA CONROE LP-HCA HOUSTON HEALTHCARE CONROE</t>
  </si>
  <si>
    <t>HOUSTON METHODIST ST JOHN HOSPITAL-HOUSTON METHODIST CLEAR LAKE HOSPITAL</t>
  </si>
  <si>
    <t>KINDRED HOSPITALS LIMITED PARTNERSHIP-KINDRED HOSPTIAL HOUSTON MEDICAL CENTER</t>
  </si>
  <si>
    <t>ST LUKES COMMUNITY HEALTH SERVICES-ST LUKES THE WOODLANDS HOSPITAL</t>
  </si>
  <si>
    <t>MEMORIAL HERMANN HOSPITAL SYSTEM-MHHS KATY HOSPITAL</t>
  </si>
  <si>
    <t>SAN JACINTO METHODIST HOSPITAL-HOUSTON METHODIST SAN JACINTO HOSPITAL</t>
  </si>
  <si>
    <t>DOCTORS HOSPITAL 1997 LP-UNITED MEMORIAL MEDICAL CENTER</t>
  </si>
  <si>
    <t>VISTA COMMUNITY MEDICAL CENTER HOSPITAL LLP-SURGERY SPECIALTY HOSPITAL OF AMERICA SE HOUSTON</t>
  </si>
  <si>
    <t>METHODIST WILLOWBROOK-HOUSTON METHODIST WILLOWBROOK HOSPITAL</t>
  </si>
  <si>
    <t>CLEAR LAKE INSTITUTE FOR REHABILITATION, LLC-PAM REHABILITATION HOSPITAL OF CLEAR LAKE</t>
  </si>
  <si>
    <t>FIRST TEXAS HOSPITAL CY-FAIR, LLC-FIRST TEXAS HOSPITAL</t>
  </si>
  <si>
    <t>KINGWOOD PLAZA HOSPITAL-HCA HOUSTON HEALTHCARE KINGWOOD</t>
  </si>
  <si>
    <t>Tomball Regional Medical Center</t>
  </si>
  <si>
    <t>HOUSTON NORTHWEST OPERATING COMPANY LLC-HOUSTON NORTHWEST MEDICAL CENTER</t>
  </si>
  <si>
    <t>MEMORIAL HERMANN HOSPITAL SYSTEM-MHHS MEMORIAL CITY HOSPITAL</t>
  </si>
  <si>
    <t>MEMORIAL HERMANN HEALTH SYSTEM-MHHS THE WOODLANDS HOSPITAL</t>
  </si>
  <si>
    <t>TRIUMPH SOUTHWEST LP-KINDRED HOSPITAL SUGAR LAND</t>
  </si>
  <si>
    <t>MEMORIAL HERMANN HEALTH SYSTEM-TIRR MEMORIAL HERMANN</t>
  </si>
  <si>
    <t>AD HOSPITAL EAST LLC-</t>
  </si>
  <si>
    <t>ST. LUKE'S COMMUNITY DEVELOPMENT CORPORATION-SUGAR-ST. LUKE'S SUGAR LAND HOSPITAL</t>
  </si>
  <si>
    <t>Memorial Hermann Orthopedic &amp; Spine Hospital</t>
  </si>
  <si>
    <t>1659313146</t>
  </si>
  <si>
    <t>TRIUMPH HOSPITAL OF EAST HOUSTON LP-KINDRED HOSPITAL CLEAR LAKE</t>
  </si>
  <si>
    <t>CHCA PEARLAND, LP-HCA HOUSTON HEALTHCARE PEARLAND</t>
  </si>
  <si>
    <t>Houston Hospital for Specialized Surgery</t>
  </si>
  <si>
    <t>HEALTHSOUTH REHABILITATION HOSPITAL OF SUGAR LAND-HEALTHSOUTH SUGAR LAND REHABILITATION HOSPITAL</t>
  </si>
  <si>
    <t>METHODIST SUGAR LAND HOSPITAL-HOUSTON METHODIST SUGAR LAND HOSPITAL</t>
  </si>
  <si>
    <t>ER AMERICAN HEALTHCARE SERVICES, LLC-</t>
  </si>
  <si>
    <t>TRIUMPH REHABILIATION HOSPITAL OF NORTHEAST HOUSTO-KINDRED REHABILITATION HOSPITAL NORTHEAST HOUSTON</t>
  </si>
  <si>
    <t>ST LUKES PATIENTS MEDICAL CENTER-</t>
  </si>
  <si>
    <t>ATRIUM MEDICAL CENTER LP-</t>
  </si>
  <si>
    <t>HEALTHSOUTH REHABILITATION HOSPITAL OF VINTAGE PAR-HEALTHSOUTH REHABILITATION HOSPITAL THE VINTAGE</t>
  </si>
  <si>
    <t>HOUSTON METHODIST ST CATHERINE HOSPITAL-HOUSTON METHODIST CONTINUING CARE HOSPITAL</t>
  </si>
  <si>
    <t>MEMORIAL HERMANN HOSPITAL SYSTEM-MHHS NORTHEAST HOSPITAL</t>
  </si>
  <si>
    <t>MEMORIAL HERMANN HOSPITAL SYSTEM-MHHS SUGAR LAND HOSPITAL</t>
  </si>
  <si>
    <t>WEBSTER SURGICAL SPECIALTY HOSPITAL, LTD-HOUSTON PHYSICIANS HOSPITAL</t>
  </si>
  <si>
    <t>TRIUMPH HOSPITAL OF NORTH HOUSTON LP-KINDRED HOSPITAL TOMBALL</t>
  </si>
  <si>
    <t>HEALTHSOUTH REHABILITATION HOSPITAL OF CYPRESS LLC-</t>
  </si>
  <si>
    <t>CHCA WEST HOUSTON LP-HCA HOUSTON HEALTHCARE WEST</t>
  </si>
  <si>
    <t>Cornerstone Hospital Medical Center</t>
  </si>
  <si>
    <t>1235416801</t>
  </si>
  <si>
    <t>HEALTHSOUTH REHABILITATION HOSPITAL THE WOODLANDS-ENCOMPASS HEALTH REHABILITATION HOSPITAL OF THE W</t>
  </si>
  <si>
    <t>ST LUKES LAKESIDE HOSPITAL LLC-ST LUKES LAKESIDE HOSPITAL</t>
  </si>
  <si>
    <t>St Lukes Episcopal Hospital</t>
  </si>
  <si>
    <t>1184662847</t>
  </si>
  <si>
    <t>METHODIST HEALTH CENTERS-HOUSTON METHODIST THE WOODLANDS HOSPITAL</t>
  </si>
  <si>
    <t>PINE VALLEY SPECIALTY HOSPITAL OPERATOR, LLC-PINE VALLEY SPECIALTY HOSPITAL</t>
  </si>
  <si>
    <t>361849801</t>
  </si>
  <si>
    <t>1184089054</t>
  </si>
  <si>
    <t>CHCA BAYSHORE LP-HCA HOUSTON HEALTHCARE SOUTHEAST</t>
  </si>
  <si>
    <t>MH EMERUS FIRST COLONY, LLC-MEMORIAL HERMANN FIRST COLONY HOSPITAL</t>
  </si>
  <si>
    <t>1164665899</t>
  </si>
  <si>
    <t>St. Joseph Medical Center</t>
  </si>
  <si>
    <t>MH EMERUS TOMBALL, LLC-MEMORIAL HERMANN TOMBALL</t>
  </si>
  <si>
    <t>340639901</t>
  </si>
  <si>
    <t>1144651514</t>
  </si>
  <si>
    <t>TOPS SPECIALTY HOSPITAL, LTD-</t>
  </si>
  <si>
    <t>ORTHOPEDIC HOSPITAL LTD-TEXAS ORTHOPEDIC HOSPITAL</t>
  </si>
  <si>
    <t>ALL VALLEY SPEECH THERAPY PLLC-</t>
  </si>
  <si>
    <t>METHODIST HEALTH CENTERS-HOUSTON METHODIST WEST HOSPITAL</t>
  </si>
  <si>
    <t>Cornerstone Hospital of Houston - Bellaire</t>
  </si>
  <si>
    <t>1083668685</t>
  </si>
  <si>
    <t>CHG HOSPITAL CONROE LLC-CORNERSTONE SPECIALTY HOSPITALS CONROE</t>
  </si>
  <si>
    <t>HOUSTON PPH LLC-HCA HOUSTON HEALTHCARE MEDICAL CENTER</t>
  </si>
  <si>
    <t>CHCA CLEAR LAKE LP-HCA HOUSTON HEALTHCARE CLEAR LAKE</t>
  </si>
  <si>
    <t>MEMORIAL HERMANN REHABILITATION HOSPITAL KATY-</t>
  </si>
  <si>
    <t>THC HOUSTON LLC-KINDRED HOSPITAL HOUSTON NORTHWEST</t>
  </si>
  <si>
    <t>MEMORIAL HERMANN SUGAR LAND SURGICAL HOSPITAL LLP-SUGAR LAND SURGICAL HOSPITAL</t>
  </si>
  <si>
    <t>NEXUS SPECIALTY HOSPITAL - THE WOODLANDS LTD-NEXUS SPECIALTY HOSPITAL</t>
  </si>
  <si>
    <t>CHCA WOMANS HOSPITAL LP-THE WOMANS HOSPITAL OF TEXAS</t>
  </si>
  <si>
    <t>OAK BEND MEDICAL CENTER-OAKBEND MEDICAL CENTER</t>
  </si>
  <si>
    <t>C &amp; I HOLDINGS LLC-LONE STAR BEHAVORIAL HEALTH</t>
  </si>
  <si>
    <t>OCEANS BEHAVIORAL HOSPITAL OF KATY LLC-</t>
  </si>
  <si>
    <t>SHC KPH LP-KINGWOOD PINES HOSPITAL</t>
  </si>
  <si>
    <t>OCEANS BEHAVIORAL HOSPITAL OF PASADENA LLC-OCEANS BEHAVIORAL HOSPITAL OF PASADENA</t>
  </si>
  <si>
    <t>POST OAKS CARE CENTER</t>
  </si>
  <si>
    <t>WOODLAND SPINGS LLC-WOODLAND SPRINGS</t>
  </si>
  <si>
    <t>CYPRESS CREEK HOSPITAL INC</t>
  </si>
  <si>
    <t>HOUSTON BEHAVIORAL HEALTHCARE HOSPITAL, LLC-</t>
  </si>
  <si>
    <t>SACRED OAK MEDICAL CENTER, LLC-</t>
  </si>
  <si>
    <t>DAY STARS INC-</t>
  </si>
  <si>
    <t>APOLLO REHAB HOSPITAL LLC-SUGAR LAND REHAB HOSPITAL LLC</t>
  </si>
  <si>
    <t>WEST OAK HOSPITAL INC-TEXAS WEST OAKS HOSPITAL</t>
  </si>
  <si>
    <t>DEVEREUX FOUNDATION-DEVEREUX-TEXAS TREATMENT</t>
  </si>
  <si>
    <t>WESTPARK SPRINGS LLC-</t>
  </si>
  <si>
    <t>BEHAVIORAL HEALTH MANAGEMENT, LLC-</t>
  </si>
  <si>
    <t>INTRACARE HOSPITAL NORTH-INTRACARE NORTH HOSPITAL</t>
  </si>
  <si>
    <t>SUN HOUSTON, LLC-</t>
  </si>
  <si>
    <t>SHRINERS HOSPITALS FOR CHILDREN-</t>
  </si>
  <si>
    <t>HEALTHBRIDGE CHILDRENS HOSPITAL- HOUSTON LTD-HEALTHBRIDGE CHILDRENS HOSPITAL</t>
  </si>
  <si>
    <t>EL PASO COUNTY HOSPITAL DISTRICT-UNIVERSITY MEDICAL CENTER OF EL PASO</t>
  </si>
  <si>
    <t>TENET HOSPITALS LIMITED-THE HOSPITALS OF PROVIDENCE EAST CAMPUS</t>
  </si>
  <si>
    <t>EL PASO HEALTHCARE SYSTEM LTD-LAS PALMAS MEDICAL CENTER</t>
  </si>
  <si>
    <t>VIBRA REHABILITATION HOSPITAL OF EL PASO, LLC-HIGHLANDS REHABILITATION HOSPITAL</t>
  </si>
  <si>
    <t>TENET HOSPITALS LIMITED-THE HOSPITALS OF PROVIDENCE MEMORIAL CAMPUS</t>
  </si>
  <si>
    <t>EAST EL PASO PHYSICIANS MEDICAL CENTER LLC-FOUNDATION SURGICAL HOSPITAL OF EL PASO</t>
  </si>
  <si>
    <t>TENET HOSPITALS LIMITED-THE HOSPITALS OF PROVIDENCE TRANSMOUNTAIN CAMPUS</t>
  </si>
  <si>
    <t>EL PASO SPECIALTY HOSPITAL LTD-SURGICAL INSTITUTE OF EL PASO</t>
  </si>
  <si>
    <t>SIERRA MEDICAL CENTER-THE HOSPITAL OF PROVIDENCE SIERRA CAMPUS</t>
  </si>
  <si>
    <t>IHS HOSPITAL AT EL PASO</t>
  </si>
  <si>
    <t>1215937966</t>
  </si>
  <si>
    <t>EL PASO LTAC HOSPITAL</t>
  </si>
  <si>
    <t>190248801</t>
  </si>
  <si>
    <t>1194890103</t>
  </si>
  <si>
    <t>SCCI HOSPITAL EL PASO LLC-KINDRED HOSPITAL EL PASO</t>
  </si>
  <si>
    <t>HCN EP HORIZON CITY LLC-THE HOSPITALS OF PROVIDENCE HORIZON CITY CAMPUS</t>
  </si>
  <si>
    <t>ALTERNATIVES CENTRE FOR BEHA</t>
  </si>
  <si>
    <t>UNIVERSITY BEHAVIORAL HEALTH OF EL PASO LLC</t>
  </si>
  <si>
    <t>EL PASO BEHAVIORAL HOSPITAL LLC-RIO VISTA BEHAVIORAL HEALTH</t>
  </si>
  <si>
    <t>Emergence Health Network</t>
  </si>
  <si>
    <t>1033240353</t>
  </si>
  <si>
    <t>EL PASO CHILDRENS HOSPITAL-</t>
  </si>
  <si>
    <t>UTSOUTHWESTERN UNIVERSITY HOSPITAL ZALE LIPSHY</t>
  </si>
  <si>
    <t>BAYLOR MEDICAL CENTER AT IRVING-</t>
  </si>
  <si>
    <t>HEALTHSOUTH REHABILITATION HOSPITAL OF DALLAS LLC-HEALTHSOUTH REHABILITATION HOSPITAL OF DALLAS</t>
  </si>
  <si>
    <t>TEXAS HEART HOSPITAL OF THE SOUTHWEST LLP-BAYLOR SCOTT &amp; WHITE THE HEART HOSPITAL PLANO</t>
  </si>
  <si>
    <t>EBD BEMC ROCKWALL, LLC-BAYLOR EMERGENCY MEDICAL CENTER</t>
  </si>
  <si>
    <t>METHODIST MCKINNEY HOSPITAL LLC-</t>
  </si>
  <si>
    <t>REHABILITATION HOSPITAL OF MESQUITE LLC-MESQUITE REHABILITATION INSTITUTE</t>
  </si>
  <si>
    <t>FRISCO MEDICAL CENTER-BAYLOR SCOTT &amp; WHITE MEDICAL CENTER - FRISCO</t>
  </si>
  <si>
    <t>COLUMBIA MEDICAL CENTER OF LAS COLINAS, INC-LAS COLINAS MEDICAL CENTER</t>
  </si>
  <si>
    <t>PROMISE HOSPITAL OF DALLAS INC</t>
  </si>
  <si>
    <t>340716501</t>
  </si>
  <si>
    <t>1902237431</t>
  </si>
  <si>
    <t>DALLAS MEDICAL CENTER LLC-</t>
  </si>
  <si>
    <t>LANCASTER REGIONAL HOSPITAL LP-CRESCENT MEDICAL CENTER LANCASTER</t>
  </si>
  <si>
    <t>MESQUITE SPECIALTY HOSPITAL LP</t>
  </si>
  <si>
    <t>KINDRED HOSPITALS LIMITED PARTNERSHIP-KINDRED HOSPITAL-WHITE ROCK</t>
  </si>
  <si>
    <t>BAYLOR SCOTT &amp; WHITE MEDICAL CENTER - CENTENNIAL-</t>
  </si>
  <si>
    <t>PRIME HEALTHCARE SERVICES MESQUITE LLC-DALLAS REGIONAL MEDICAL CENTER</t>
  </si>
  <si>
    <t>TEXAS HEALTH PRESBYTERIAN HOSPTAL PLANO-</t>
  </si>
  <si>
    <t>PRHC ENNIS LP-ENNIS REGIONAL MEDICAL CENTER</t>
  </si>
  <si>
    <t>KINDRED HOSPITALS LIMITED PARTNERSHIP-KINDRED HOSPITAL- DALLAS</t>
  </si>
  <si>
    <t>COLUMBIA MEDICAL CENTER OF PLANO LP-MEDICAL CENTER OF PLANO</t>
  </si>
  <si>
    <t>COLUMBIA HOSPITAL MEDICAL CITY DALLAS, SUBSIDIARY-COLUMBIA HOSPITAL AT MEDICAL C</t>
  </si>
  <si>
    <t>Plano Specialty Hospital</t>
  </si>
  <si>
    <t>353871201</t>
  </si>
  <si>
    <t>1689068355</t>
  </si>
  <si>
    <t>KPC PROMISE HOSPITAL OF DALLAS, LLC-KPC PROMISE HOSPITAL OF DALLAS</t>
  </si>
  <si>
    <t>IRVING COPPELL SURGICAL HOSPITAL LLP-IRVING-COPPELL SURGICAL HOSPITAL LLP</t>
  </si>
  <si>
    <t>BAYLOR REGIONAL MEDICAL CENTER AT PLANO-</t>
  </si>
  <si>
    <t>ROCKWALL REGIONAL HOSPITAL LLC-TEXAS HEALTH PRESBYTERIAN HOSPITAL ROCKWALL</t>
  </si>
  <si>
    <t>TEXAS HEALTH PRESBYTERIAN HOSPITAL ALLEN-</t>
  </si>
  <si>
    <t>BIR JV LLP-BAYLOR INSTITUTE FOR REHABILITATION</t>
  </si>
  <si>
    <t>METHODIST HOSPITALS OF DALLAS-METHODIST DALLAS MEDICAL CENTER</t>
  </si>
  <si>
    <t>Methodist Rehabilitation Hospital</t>
  </si>
  <si>
    <t>1487848941</t>
  </si>
  <si>
    <t>TEXAS HEALTH PRESBYTERIAN HOSPITAL KAUFMAN-</t>
  </si>
  <si>
    <t>COLUMBIA MEDICAL CENTER OF MCKINNEY SUBSIDIARY LP-MEDICAL CENTER OF MCKINNEY</t>
  </si>
  <si>
    <t>CR EMERGENCY ROOM LLC-BAYLOR SCOTT AND WHITE EMERGENCY HOSPITAL</t>
  </si>
  <si>
    <t>TEXAS HEALTH PRESBYTERIAN HOSPITAL DALLAS-TEXAS PRESBYTERIAN HOSPITAL OF DALLAS</t>
  </si>
  <si>
    <t>MSH PARTNERS LLC-BAYLOR MEDICAL CENTER AT UPTOWN</t>
  </si>
  <si>
    <t>HEALTH SOUTH REHABILITATION HOSPITAL OF HUMBLE-</t>
  </si>
  <si>
    <t>DALLAS LTACH LLC-KINDRED HOSPITAL DALLAS CENTRAL</t>
  </si>
  <si>
    <t>BAYLOR INSTITUTE FOR REHABILITATION AT FRISCO-</t>
  </si>
  <si>
    <t>METHODIST HOSPITAL OF DALLAS-METHODIST CHARLTON MEDICAL CENTER</t>
  </si>
  <si>
    <t>TEXAS REGIONAL MEDICAL CENTER LTD-TEXAS REGIONAL MEDICAL CENTER AT SUNNYVALE</t>
  </si>
  <si>
    <t>LAKE POINTE MEDICAL CENTER-BAYLOR SCOTT &amp; WHITE MEDICAL CENTER LAKE POINTE</t>
  </si>
  <si>
    <t>SELECT SPECIALITY HOSPITAL-DALLAS, INC-</t>
  </si>
  <si>
    <t>HEALTHSOUTH PLANO REHABILITATION HOSPITAL LLC-HEALTHSOUTH PLANO REHABILITATION HOSPITAL</t>
  </si>
  <si>
    <t>BAYLOR MEDICAL CENTERS AT GARLAND AND MCKINNEY-BAYLOR SCOTT AND WHITE MEDICAL CENTER - MCKINNEY</t>
  </si>
  <si>
    <t>PIPELINE EAST DALLAS LLC-CITY HOSPITAL AT WHITE ROCK</t>
  </si>
  <si>
    <t>SELECT SPECIALTY HOSPITAL DALLAS INC-DALLAS SPECIALTY HOSPITAL DALLAS INC</t>
  </si>
  <si>
    <t>VIBRA SPECIALTY HOSPITAL OF DALLAS LLC-VIBRA HOSPITAL OF RICHARDSON</t>
  </si>
  <si>
    <t>POST ACUTE MEDICAL AT ALLEN LLC-PAM REHABILITATION HOSPITAL OF ALLEN</t>
  </si>
  <si>
    <t>METHODIST HOSPITALS OF DALLAS-METHODIST RICHARDSON MEDICAL CENTER</t>
  </si>
  <si>
    <t>1023338142</t>
  </si>
  <si>
    <t>HUNT MEMORIAL HOSPITAL DISTRICT-HUNT REGIONAL MEDICAL CENTER</t>
  </si>
  <si>
    <t>GLEN OAKS HOSPITAL INC-GLEN OAKS HOSPITAL</t>
  </si>
  <si>
    <t>GREEN OAKS HOSPITAL SUBSIDIA</t>
  </si>
  <si>
    <t>INNOVATIONS COMMUNITY MENTAL HEALTH CENTER-</t>
  </si>
  <si>
    <t>GARLAND BEHAVIORAL HOSPITAL</t>
  </si>
  <si>
    <t>DALLAS BEHAVIORAL HEALTHCARE HOSPITAL LLC-</t>
  </si>
  <si>
    <t>SRP BEHAVIORAL HOSPITAL OF PLANO LLC-WELLBRIDGE HEALTHCARE OF PLANO</t>
  </si>
  <si>
    <t>HICKORY TRAIL HOSPITAL LP</t>
  </si>
  <si>
    <t>TEXAS SCOTTISH RITE HOSPITAL FOR CRIPPLED CHILDREN-</t>
  </si>
  <si>
    <t>CHILDRENS MEDICAL CENTER OF DALLAS-CHILDREN'S MEDICAL CENTER PLANO</t>
  </si>
  <si>
    <t>OCH HOLDINGS-OUR CHILDRENS HOUSE</t>
  </si>
  <si>
    <t>CHILDRENS MEDICAL CENTER OF DALLAS-CHILDRENS MEDICAL CENTER</t>
  </si>
  <si>
    <t>BEXAR COUNTY HOSPITAL DISTRICT-UNIVERSITY HEALTH SYSTEM</t>
  </si>
  <si>
    <t>WILSON COUNTY MEMORIAL HOSPITAL DISTRICT-CONNALLY MEMORIAL MEDICAL CENTER</t>
  </si>
  <si>
    <t>METHODIST HEALTHCARE SYSTEM OF SAN ANTONIO LTD LLP-METHODIST HOSPITAL SOUTH</t>
  </si>
  <si>
    <t>NEW SAN ANTONIO SPECIALTY HOSPITAL LLC-LIFE CARE HOSPITALS OF SAN ANTONIO</t>
  </si>
  <si>
    <t>329623801</t>
  </si>
  <si>
    <t>1942643804</t>
  </si>
  <si>
    <t>SOUTHWEST GENERAL HOSPITAL LP-SOUTHWEST GENERAL HOSPITAL</t>
  </si>
  <si>
    <t>METHODIST HEALTHCARE SYSTEM OF SAN ANTONIO LTD LLP-METHODIST AMBULATORY SURGERY</t>
  </si>
  <si>
    <t>NEW BRAUNFELS REG REHAB HOSP INC-</t>
  </si>
  <si>
    <t>POST ACUTE MEDICAL OF NEW BRAUNFELS LLC-WARM SPRINGS SPECIALTY HOSPITAL OF NEW BRAUNFELS</t>
  </si>
  <si>
    <t>EMERUS BHS SA THOUSAND OAKS LLC-BAPTIST EMERGENCY HOSPITAL SHAVANO PARK</t>
  </si>
  <si>
    <t>METHODIST HEALTHCARE SYSTEM OF SAN ANTONIO LTD LLP-METHODIST STONE OAK HOSPITAL</t>
  </si>
  <si>
    <t>WARM SPRINGS SPECIALTY HOSPITAL OF SAN ANTONIO LLC-PAM SPECIALTY HOSPITAL OF SAN ANTONIO</t>
  </si>
  <si>
    <t>ENLIGHTENED BEHAVIORAL HEALTH SYSTEMS LLC-</t>
  </si>
  <si>
    <t>VHS SAN ANTONIO PARTNERS LLC-BAPTIST MEDICAL CENTER</t>
  </si>
  <si>
    <t>CUMBERLAND SURGICAL HOSPITAL OF SAN ANTONIO LLC-</t>
  </si>
  <si>
    <t>GLOBALREHAB SAN ANTONIO LP-SELECT REHABILITATION HOSPITAL OF SAN ANTONIO</t>
  </si>
  <si>
    <t>KND DEVELOPMENT 68, LLC-KINDRED HOSPITAL - SAN ANTONIO CENTRAL</t>
  </si>
  <si>
    <t>KINDRED HOSPITALS LIMITED PARTNERSHIP-KINDRED HOSPITALS SAN ANTONIO</t>
  </si>
  <si>
    <t>RESOLUTE HOSPITAL COMPANY LLC-</t>
  </si>
  <si>
    <t>ORTHOPEDIC AND SPINE SURGICAL HOSPITAL OF S TX LP-SOUTH TEXAS SPINE AND SURGICAL HOSPITAL LP</t>
  </si>
  <si>
    <t>ACUITY HOSPITAL OF SOUTH TEXAS LLC</t>
  </si>
  <si>
    <t>203965301</t>
  </si>
  <si>
    <t>1235392192</t>
  </si>
  <si>
    <t>CHRISTUS SANTA ROSA HEALTH CARE CORPORATION-CHRISTUS SANTA ROSA HOSPITAL</t>
  </si>
  <si>
    <t>GUADALUPE COUNTY HOSPITAL BOARD-GUADALUPE REGIONAL MEDICAL CENTER</t>
  </si>
  <si>
    <t>SAN ANTONIO BEHAVIORAL HEALTHCARE HOSPITAL, LLC-</t>
  </si>
  <si>
    <t>TEXAS LAUREL RIDGE HOSPITAL LP-LAUREL RIDGE TREATMENT CENTER</t>
  </si>
  <si>
    <t>CHRISTUS SANTA ROSA HEALTH CARE CORPORATION-CHRISTUS SANTA ROSA CHILDRENS</t>
  </si>
  <si>
    <t>Total OP</t>
  </si>
  <si>
    <t>Non-OP</t>
  </si>
  <si>
    <t>OP</t>
  </si>
  <si>
    <t>Provider Name</t>
  </si>
  <si>
    <t>Hospital Class</t>
  </si>
  <si>
    <t>Urban</t>
  </si>
  <si>
    <t>407128401</t>
  </si>
  <si>
    <t>1962973966</t>
  </si>
  <si>
    <t>670129</t>
  </si>
  <si>
    <t>673068</t>
  </si>
  <si>
    <t>673046</t>
  </si>
  <si>
    <t>BAYLOR INSTITUTE FOR REHABILITATION AT FRISCO</t>
  </si>
  <si>
    <t>409204101</t>
  </si>
  <si>
    <t>1902366305</t>
  </si>
  <si>
    <t>670136</t>
  </si>
  <si>
    <t>407926101</t>
  </si>
  <si>
    <t>1144781501</t>
  </si>
  <si>
    <t>670131</t>
  </si>
  <si>
    <t>670128</t>
  </si>
  <si>
    <t>673058</t>
  </si>
  <si>
    <t>452095</t>
  </si>
  <si>
    <t>112667406</t>
  </si>
  <si>
    <t>673061</t>
  </si>
  <si>
    <t>453052</t>
  </si>
  <si>
    <t>452091</t>
  </si>
  <si>
    <t>452111</t>
  </si>
  <si>
    <t>408600101</t>
  </si>
  <si>
    <t>673063</t>
  </si>
  <si>
    <t>452108</t>
  </si>
  <si>
    <t>673035</t>
  </si>
  <si>
    <t>HEALTHSOUTH REHABILITATION HOSPITAL OF RICHARDSON-ENCOMPASS HEALTH REHABILITATION HOSPITAL OF RICHAR</t>
  </si>
  <si>
    <t>1245878990</t>
  </si>
  <si>
    <t>452071</t>
  </si>
  <si>
    <t>452067</t>
  </si>
  <si>
    <t>KPC PROMISE HOSPITAL OF DALLAS</t>
  </si>
  <si>
    <t>KPC PROMISE HOSPITAL OF WICHITA FALLS</t>
  </si>
  <si>
    <t>673059</t>
  </si>
  <si>
    <t>452096</t>
  </si>
  <si>
    <t>452042</t>
  </si>
  <si>
    <t>452100</t>
  </si>
  <si>
    <t>452083</t>
  </si>
  <si>
    <t>452038</t>
  </si>
  <si>
    <t>673049</t>
  </si>
  <si>
    <t>452057</t>
  </si>
  <si>
    <t>377705402</t>
  </si>
  <si>
    <t>673069</t>
  </si>
  <si>
    <t>PAM SPECIALTY HOSPITAL OF LUFKIN, LLC</t>
  </si>
  <si>
    <t>409331201</t>
  </si>
  <si>
    <t>1780231563</t>
  </si>
  <si>
    <t>452059</t>
  </si>
  <si>
    <t>453048</t>
  </si>
  <si>
    <t>452086</t>
  </si>
  <si>
    <t>673025</t>
  </si>
  <si>
    <t>452106</t>
  </si>
  <si>
    <t>673067</t>
  </si>
  <si>
    <t>452056</t>
  </si>
  <si>
    <t>673036</t>
  </si>
  <si>
    <t>453072</t>
  </si>
  <si>
    <t>673045</t>
  </si>
  <si>
    <t>412883701</t>
  </si>
  <si>
    <t>1184262800</t>
  </si>
  <si>
    <t>452105</t>
  </si>
  <si>
    <t>452119</t>
  </si>
  <si>
    <t>452051</t>
  </si>
  <si>
    <t>409332001</t>
  </si>
  <si>
    <t>133257904</t>
  </si>
  <si>
    <t>1841354677</t>
  </si>
  <si>
    <t>TEXAS CENTER FOR INFECTIOUS</t>
  </si>
  <si>
    <t>452018</t>
  </si>
  <si>
    <t>021011402</t>
  </si>
  <si>
    <t>673051</t>
  </si>
  <si>
    <t>407901401</t>
  </si>
  <si>
    <t>1457994188</t>
  </si>
  <si>
    <t>452060</t>
  </si>
  <si>
    <t>453096</t>
  </si>
  <si>
    <t>1477507432</t>
  </si>
  <si>
    <t>452097</t>
  </si>
  <si>
    <t>452090</t>
  </si>
  <si>
    <t>407503801</t>
  </si>
  <si>
    <t>673062</t>
  </si>
  <si>
    <t>670008</t>
  </si>
  <si>
    <t>453091</t>
  </si>
  <si>
    <t>451390</t>
  </si>
  <si>
    <t>121053605</t>
  </si>
  <si>
    <t>451394</t>
  </si>
  <si>
    <t>451395</t>
  </si>
  <si>
    <t>405102101</t>
  </si>
  <si>
    <t>STEWARD TEXAS HOSPITAL HOLDINGS LLC-SCENIC MOUNTAIN MEDICAL CENTER, A STEWARD FAMILY H</t>
  </si>
  <si>
    <t>451387</t>
  </si>
  <si>
    <t>Rural</t>
  </si>
  <si>
    <t>GEORGETOWN BEHAVIORAL HEALTH INSTITUTE, LLC</t>
  </si>
  <si>
    <t>GLEN OAKS HOSPITAL</t>
  </si>
  <si>
    <t>HAVEN BEHAVIORAL HOSPITAL OF FRISCO</t>
  </si>
  <si>
    <t>HOUSTON BEHAVIORAL HEALTHCARE HOSPITAL, LLC</t>
  </si>
  <si>
    <t>INTRACARE NORTH HOSPITAL</t>
  </si>
  <si>
    <t>MESA SPRINGS, LLC</t>
  </si>
  <si>
    <t>212468702</t>
  </si>
  <si>
    <t>1417199225</t>
  </si>
  <si>
    <t>ROCK SPRINGS, LLC</t>
  </si>
  <si>
    <t>SAN ANTONIO BEHAVIORAL HEALTHCARE HOSPITAL, LLC</t>
  </si>
  <si>
    <t>SUN HOUSTON, LLC</t>
  </si>
  <si>
    <t>021187201</t>
  </si>
  <si>
    <t>1578547667</t>
  </si>
  <si>
    <t>021194801</t>
  </si>
  <si>
    <t>1326052226</t>
  </si>
  <si>
    <t>137918204</t>
  </si>
  <si>
    <t>1881600682</t>
  </si>
  <si>
    <t>021195501</t>
  </si>
  <si>
    <t>1477669208</t>
  </si>
  <si>
    <t>021196301</t>
  </si>
  <si>
    <t>1245344472</t>
  </si>
  <si>
    <t>1821161167</t>
  </si>
  <si>
    <t>133331202</t>
  </si>
  <si>
    <t>1942218581</t>
  </si>
  <si>
    <t>138706004</t>
  </si>
  <si>
    <t>1972511921</t>
  </si>
  <si>
    <t>112751605</t>
  </si>
  <si>
    <t>1720094550</t>
  </si>
  <si>
    <t>137919003</t>
  </si>
  <si>
    <t>1992713119</t>
  </si>
  <si>
    <t>109966502</t>
  </si>
  <si>
    <t>1366450538</t>
  </si>
  <si>
    <t>127320302</t>
  </si>
  <si>
    <t>1407862170</t>
  </si>
  <si>
    <t>NA</t>
  </si>
  <si>
    <t>021187203</t>
  </si>
  <si>
    <t>Number of Hospitals</t>
  </si>
  <si>
    <t>THE HOSPITALS OF PROVIDENCE HORIZON CITY CAMPUS</t>
  </si>
  <si>
    <t>COVENANT SPECIALTY HOSPITAL                      </t>
  </si>
  <si>
    <t>CULBERTSON COUNTY AMB SERV</t>
  </si>
  <si>
    <t>UNITED REGIONAL HEALTH CARE</t>
  </si>
  <si>
    <t>WOMANS HOSPITAL OF TEXAS</t>
  </si>
  <si>
    <t>BEACON HEALTH LTD</t>
  </si>
  <si>
    <t>PARIS REGIONAL MEDICAL CENTER REHAB UNIT</t>
  </si>
  <si>
    <t>CLEAR LAKE REGIONAL MEDICAL</t>
  </si>
  <si>
    <t>VIBRA HOSPITAL OF AMARILLO LLC DBA VIBRA HOSPITAL</t>
  </si>
  <si>
    <t>PARK PLAZA HOSPITAL</t>
  </si>
  <si>
    <t>CHG HOSPITAL CONROE, LLC</t>
  </si>
  <si>
    <t>METHODIST WEST HOUSTON HOSPITAL</t>
  </si>
  <si>
    <t>SPOHN KLEBERG MEMORIAL HOSP</t>
  </si>
  <si>
    <t>VAL VERDE REGIONAL MEDICAL</t>
  </si>
  <si>
    <t>CITIZENS MEDICAL CENTER</t>
  </si>
  <si>
    <t>JACKSON HEALTHCARE CENTER</t>
  </si>
  <si>
    <t>WISE REGIONAL HEALTH SYSTEM</t>
  </si>
  <si>
    <t>MEDICAL ARTS HOSPITAL</t>
  </si>
  <si>
    <t>TEXAS ORTHOPEDIC HOSPITAL</t>
  </si>
  <si>
    <t>PLANO REHABILITATION HOPSITA</t>
  </si>
  <si>
    <t>SCOTT AND WHITE HOSPITAL BRENHAM</t>
  </si>
  <si>
    <t>LIBERTY DAYTON REGIONAL MEDICAL CENTER</t>
  </si>
  <si>
    <t>CYPRESS FAIRBANKS MEDICAL CENTER HOSPITAL</t>
  </si>
  <si>
    <t>TYLER CONTINUE CARE HOSPITAL AT MOTHER FRANCES</t>
  </si>
  <si>
    <t>MITCHELL COUNTY HOSPITAL</t>
  </si>
  <si>
    <t>ST LUKES LAKESIDE HOSPITAL</t>
  </si>
  <si>
    <t>MISSION HOSPITAL</t>
  </si>
  <si>
    <t>RELIANT REHABILITATION HOSPITAL CENTRAL TX LP</t>
  </si>
  <si>
    <t>MIDLAND COUNTY HOSPITAL</t>
  </si>
  <si>
    <t>OCH HOLDINGS-OUR CHILDREN'S HOUSE</t>
  </si>
  <si>
    <t>ROLLING PLAIN MEM HOSP</t>
  </si>
  <si>
    <t>HEALTHSOUTH REHABILITATION HOSPITAL OF CYPRESS</t>
  </si>
  <si>
    <t>MHHS NORTHEAST HOSPITAL</t>
  </si>
  <si>
    <t>ROCKDALE BLACKHAWK LLC - LITTLE RIVER HEALTHCARE</t>
  </si>
  <si>
    <t>DALLAS LTACH LLC</t>
  </si>
  <si>
    <t>MARY SHIELS HOSPITAL-BAYLOR MEDICAL CENTER AT UPTOWN</t>
  </si>
  <si>
    <t>DOCTORS HOSPITAL OF LAREDO</t>
  </si>
  <si>
    <t>BSA HOSPITAL LLC DBA BAPTIST ST ANTHONYS HOSPITAL</t>
  </si>
  <si>
    <t>POST ACUTE SPECIALTY HOSPITAL OF VICTORIA LLC DBA</t>
  </si>
  <si>
    <t>WEATHERFORD HEALTH SERVICES</t>
  </si>
  <si>
    <t>THE UNIV OF TEXAS HLTH</t>
  </si>
  <si>
    <t>RELIANT REHABILITATION HOSPITAL MID CITIES</t>
  </si>
  <si>
    <t>CUERO COMM HOSPITAL E MS</t>
  </si>
  <si>
    <t>METHODISTS CHILDRENS HOSPITAL</t>
  </si>
  <si>
    <t>DELL CHILDRENS MEDICAL CENTER OF CENTRAL TEXAS</t>
  </si>
  <si>
    <t>ANSON GENERAL HOSPITAL</t>
  </si>
  <si>
    <t>CHRISTUS ST MICHAEL REHABILITATION HOSPITAL</t>
  </si>
  <si>
    <t>SCOTT &amp; WHITE MEMORIAL HOSPITAL</t>
  </si>
  <si>
    <t>RELIANT REHABILITATION HOSPITAL NORTH HOUSTON</t>
  </si>
  <si>
    <t>HILL COUNTRY MEMORIAL HOSP</t>
  </si>
  <si>
    <t>HEALTHSOUTH SUGAR LAND REHABILITATION HOSPITAL</t>
  </si>
  <si>
    <t>395673201</t>
  </si>
  <si>
    <t>1528559713</t>
  </si>
  <si>
    <t>452040</t>
  </si>
  <si>
    <t>WESLACO REGIONAL REHABILITATION HOSPITAL, LLC</t>
  </si>
  <si>
    <t>HEALTHSOUTH REHAB INSTOF</t>
  </si>
  <si>
    <t>RELIANT REHABILITATION HOSPITAL AUSTIN</t>
  </si>
  <si>
    <t>USMD HOSPITAL AT FORT WORTH</t>
  </si>
  <si>
    <t>CHRISTUS JASPER MEMORIAL HSP</t>
  </si>
  <si>
    <t>452088</t>
  </si>
  <si>
    <t>TEXAS HEALTH HARRIS METHODIST HOSPITAL SOUTHLAKE</t>
  </si>
  <si>
    <t>TEXAS HEALTH PRESBYTERIAN HOSPITAL ROCKWALL</t>
  </si>
  <si>
    <t>ROUND ROCK MEDICAL CENTER</t>
  </si>
  <si>
    <t>RELIANT REHABILITATION HOSPITAL ABILENE</t>
  </si>
  <si>
    <t>CHG HOSPITAL MEDICAL CENTER LLC</t>
  </si>
  <si>
    <t>452055</t>
  </si>
  <si>
    <t>BAYLOR ALL SAINTS EPISCOPAL HOSP</t>
  </si>
  <si>
    <t>KELL WEST REGIONAL HOSPITAL</t>
  </si>
  <si>
    <t>PHYSICIANS SPECIALTY HOSPITAL OF EL PASO</t>
  </si>
  <si>
    <t>CHRISTUS HEALTH SOUTHEAST TEXAS-ST. ELIZABETH</t>
  </si>
  <si>
    <t>WICHITA FALLS REHABILITATION</t>
  </si>
  <si>
    <t>POLK COUNTY MEMORIAL HOSP</t>
  </si>
  <si>
    <t>NOCONA GENERAL HOSPITAL</t>
  </si>
  <si>
    <t>COLUMBIA MEDICAL CENTER PLAN</t>
  </si>
  <si>
    <t>PROVIDENCE MEMORIAL HOSPITAL</t>
  </si>
  <si>
    <t>NACOGDOCHES MEDICAL CEN HOSP</t>
  </si>
  <si>
    <t>KINDRED HOSPITAL HOUSTON NORTHWEST</t>
  </si>
  <si>
    <t>ST. DAVID'S HEALTHCARE PARTNERSHIP (GEORGETOWN)</t>
  </si>
  <si>
    <t>WARD MEMORIAL HOSP</t>
  </si>
  <si>
    <t>RELIANT REHABILITATION HOSPITAL NORTH TEXAS LP</t>
  </si>
  <si>
    <t>MEMORIAL HERMANN HEALTHCARE</t>
  </si>
  <si>
    <t>HOUSTON NORTHWEST URGENT CARE CENTER</t>
  </si>
  <si>
    <t>ROLLINS BROOK COMMUNITY HOSPITAL</t>
  </si>
  <si>
    <t>PECOS COUNTY MEMORIAL HOSP</t>
  </si>
  <si>
    <t>PETERSON REGIONAL MEDICAL CENTER</t>
  </si>
  <si>
    <t>NEW BRAUNFELS REG REHAB HOSP INC</t>
  </si>
  <si>
    <t>CENTENNIAL MEDICAL CENTER</t>
  </si>
  <si>
    <t>NACOGDOCHES MEMORIAL HOSP</t>
  </si>
  <si>
    <t>BROWNFIELD REGIONAL MED CTR</t>
  </si>
  <si>
    <t>CHRISTUS SANTA ROSA HEALTH CARE CORPORATION</t>
  </si>
  <si>
    <t>LYNN COUNTY HOSPITAL DISTRICT</t>
  </si>
  <si>
    <t>PAM SQUARED AT BEAUMONT, LLC</t>
  </si>
  <si>
    <t>METHODIST WILLOWBROOK HOSP</t>
  </si>
  <si>
    <t>SAN JACINTO METHODIST HOSP</t>
  </si>
  <si>
    <t>GONZALES HEALTHCARE SYSTEMS - MEMORIAL HOSPITAL</t>
  </si>
  <si>
    <t>CHI ST JOSEPEH REHABILITATION HOSPITAL WITH HEALTH</t>
  </si>
  <si>
    <t>ST LUKES THE WOODLANDS HOSPITAL</t>
  </si>
  <si>
    <t>SAINT JOSEPHS HOSPITAL</t>
  </si>
  <si>
    <t>VENCOR HOSPITAL HOUSTON</t>
  </si>
  <si>
    <t>GAINESVILLE COMMUNITY HOSPITAL INC DBA NORTH TEXAS MEDICAL CENTER</t>
  </si>
  <si>
    <t>PALO PINTO GENERAL HOSP</t>
  </si>
  <si>
    <t>RELIANT REHABILITATION HOSPITAL DALLAS LP</t>
  </si>
  <si>
    <t>CISH OPERATIONS LLC</t>
  </si>
  <si>
    <t>SRP OCEANS HOSPITAL OF FORTWORTH LLC</t>
  </si>
  <si>
    <t>1093955296</t>
  </si>
  <si>
    <t>1326015595</t>
  </si>
  <si>
    <t>365612604</t>
  </si>
  <si>
    <t>112742503</t>
  </si>
  <si>
    <t>State-Specific Provider ID</t>
  </si>
  <si>
    <t>454117</t>
  </si>
  <si>
    <t>454133</t>
  </si>
  <si>
    <t>454110</t>
  </si>
  <si>
    <t>454107</t>
  </si>
  <si>
    <t>454118</t>
  </si>
  <si>
    <t>4533F2</t>
  </si>
  <si>
    <t>454108</t>
  </si>
  <si>
    <t>454126</t>
  </si>
  <si>
    <t>454146</t>
  </si>
  <si>
    <t>454138</t>
  </si>
  <si>
    <t>454129</t>
  </si>
  <si>
    <t>454094</t>
  </si>
  <si>
    <t>454134</t>
  </si>
  <si>
    <t>4533C0</t>
  </si>
  <si>
    <t>4533C4</t>
  </si>
  <si>
    <t>4533C5</t>
  </si>
  <si>
    <t>4533C2</t>
  </si>
  <si>
    <t>454100</t>
  </si>
  <si>
    <t>4533C3</t>
  </si>
  <si>
    <t>454065</t>
  </si>
  <si>
    <t>454114</t>
  </si>
  <si>
    <t>454069</t>
  </si>
  <si>
    <t>454135</t>
  </si>
  <si>
    <t>4533H7</t>
  </si>
  <si>
    <t>454093</t>
  </si>
  <si>
    <t>454124</t>
  </si>
  <si>
    <t>454122</t>
  </si>
  <si>
    <t>454136</t>
  </si>
  <si>
    <t>454123</t>
  </si>
  <si>
    <t>454018</t>
  </si>
  <si>
    <t>454064</t>
  </si>
  <si>
    <t>454127</t>
  </si>
  <si>
    <t>454132</t>
  </si>
  <si>
    <t>454103</t>
  </si>
  <si>
    <t>454130</t>
  </si>
  <si>
    <t>454128</t>
  </si>
  <si>
    <t>454137</t>
  </si>
  <si>
    <t>454125</t>
  </si>
  <si>
    <t>454141</t>
  </si>
  <si>
    <t>454139</t>
  </si>
  <si>
    <t>454060</t>
  </si>
  <si>
    <t>454121</t>
  </si>
  <si>
    <t>454104</t>
  </si>
  <si>
    <t>454109</t>
  </si>
  <si>
    <t>454076</t>
  </si>
  <si>
    <t>454026</t>
  </si>
  <si>
    <t>454131</t>
  </si>
  <si>
    <t>454144</t>
  </si>
  <si>
    <t>Medicare Certification Number</t>
  </si>
  <si>
    <t>BAYLOR MEDICAL CENTER - WAXAHACHIE</t>
  </si>
  <si>
    <t>BAYLOR REGIONAL MEDICAL CENTER AT GRAPEVINE</t>
  </si>
  <si>
    <t>BEXAR COUNTY HOSPITAL DISTRICT - UNIVERSITY HEALTH SYSTEM</t>
  </si>
  <si>
    <t>CAHRMC LLC DBA RICE MEDICAL CENTER</t>
  </si>
  <si>
    <t>CHRISTUS SPOHN HOSPITAL - BEEVILLE</t>
  </si>
  <si>
    <t>COLUMBIA HOSPITAL AT MEDICAL CITY DALLAS SUBSIDIARY LP</t>
  </si>
  <si>
    <t>COLUMBIA MEDICAL CENTER OF ARLINGTON, SUBSIDIARY LP</t>
  </si>
  <si>
    <t>COLUMBIA MEDICAL CENTER OF MCKINNEY SUBSIDIARY LP DBA MEDICAL CENTER OF MCKINNEY</t>
  </si>
  <si>
    <t>CORNERSTONE REGIONAL (EDINBURG)</t>
  </si>
  <si>
    <t>EMERUS BHS SA THOUSAND OAKS LLC-BAPTIST EMERGENCY HOSPITAL HAUSMAN</t>
  </si>
  <si>
    <t>GPCH, LLC DBA GOLDEN PLAINS COMMUNITY HOSPITAL</t>
  </si>
  <si>
    <t>HEALTH SOUTH REHAB (ARLINGTON)</t>
  </si>
  <si>
    <t>HEART OF TEXAS HEALTHCARE SYSTEM DBA HEART OF TEXAS MEMORIAL HOSPITAL</t>
  </si>
  <si>
    <t>HIGHLANDS REGIONAL REHAB HOSPITAL</t>
  </si>
  <si>
    <t>JACK COUNTY HOPSITAL DISTRICT -FAITH COMMUNITY HOSPITAL</t>
  </si>
  <si>
    <t>KINDRED HOSPITAL FORT WORTH</t>
  </si>
  <si>
    <t>KINDRED HOSPITAL SAN ANTONIO</t>
  </si>
  <si>
    <t>LONE STAR HMA, L.P. DBA DALLAS REGIONAL MEDICAL CTR.</t>
  </si>
  <si>
    <t>LUBBOCK HERITAGE HOSPITAL LLC DBA GRACE MEDICAL CENTER</t>
  </si>
  <si>
    <t>METHODIST AMBULATORY SURGERY</t>
  </si>
  <si>
    <t>METHODIST HOSPITAL LEVELLAND DBA COVENANT HOSPITAL LEVELLAND</t>
  </si>
  <si>
    <t>ODESSA REGIONAL HOSPITAL, LP DBA ODESSA REGIONAL MEDICAL CENTER</t>
  </si>
  <si>
    <t>PHC D/B/A PROVIDENCE HEALTH CENTER</t>
  </si>
  <si>
    <t>RELIANT REHABILITATION HOSPITAL NORTHWEST HOUSTON</t>
  </si>
  <si>
    <t>SCCI EL PASO</t>
  </si>
  <si>
    <t>SEMINOLE HD OF GAINES CO DBA MEMORIAL HOSPITAL</t>
  </si>
  <si>
    <t>ST DAVID'S HEALTHCARE PARTNERSHIP LP, LLP DBA NORTH AUSTIN MED CENTER</t>
  </si>
  <si>
    <t>TARRANT COUNTY HOSPITAL DISTRICT, D/B/A JPS HEALTH NETWORK</t>
  </si>
  <si>
    <t>TENET HOSPITAL LIMITED DBA/SIERRA PROVIDENCE EAST MEDICAL CENTER</t>
  </si>
  <si>
    <t>TEXAS HEALTH PRESBYTERIAN (FORMERLY WILSON N. JONES MEMORIAL HOSPITAL)</t>
  </si>
  <si>
    <t>THE BAYLOR INSTITUTE FOR REHAB AT GASTON</t>
  </si>
  <si>
    <t>THE SPINE HOSPITAL OF S. TEXAS</t>
  </si>
  <si>
    <t>UNIVERSITY MEDICAL CENTER AT BRACKENRIDGE</t>
  </si>
  <si>
    <t>VHS SAN ANTONIO PARTNERS LP DBA BAPTIST HEALTH SYSTEM</t>
  </si>
  <si>
    <t>WILSON COUNTY MEM HOSP DIST -CONNALLY MEMORIAL MEDICAL CENTER</t>
  </si>
  <si>
    <t>BAPTIST HEALTH SYSTEM</t>
  </si>
  <si>
    <t>CHILDRESS REGIONAL MEDICAL CENTER</t>
  </si>
  <si>
    <t>CORYELL MEMORIAL HOSPITAL</t>
  </si>
  <si>
    <t>FRIO REGIONAL HOSPITAL</t>
  </si>
  <si>
    <t>1548406788</t>
  </si>
  <si>
    <t>452112</t>
  </si>
  <si>
    <t>212167501</t>
  </si>
  <si>
    <t>IRAAN GENERAL HOSPITAL DISTRICT</t>
  </si>
  <si>
    <t>MEDICAL CITY LEWISVILLE</t>
  </si>
  <si>
    <t>MULESHOE AREA MEDICAL CENTER</t>
  </si>
  <si>
    <t>NIX HEALTH CARE SYSTEM</t>
  </si>
  <si>
    <t>OLNEY HAMILTON HOSPITAL DISTRICT</t>
  </si>
  <si>
    <t>PERMIAN REGIONAL MEDICAL CENTER</t>
  </si>
  <si>
    <t>PROVIDENCE HEALTH CENTER</t>
  </si>
  <si>
    <t>SCHLEICHER COUNTY MEDICAL CENTER</t>
  </si>
  <si>
    <t>STONEWALL MEMORIAL HOSPITAL</t>
  </si>
  <si>
    <t>TEXOMA MEDICAL CENTER</t>
  </si>
  <si>
    <t>UNIVERSITY HEALTH SYSTEM</t>
  </si>
  <si>
    <t>IP ACR Gap</t>
  </si>
  <si>
    <t>Medicaid Charges</t>
  </si>
  <si>
    <t>412747401</t>
  </si>
  <si>
    <t>OP ACR Gap</t>
  </si>
  <si>
    <t>Memorial Medical Center</t>
  </si>
  <si>
    <t>Columbus Community Hospital</t>
  </si>
  <si>
    <t>Harris County Hospital District</t>
  </si>
  <si>
    <t>Shannon Medical Center</t>
  </si>
  <si>
    <t>Baylor All Saints Medical Center</t>
  </si>
  <si>
    <t>Lynn County Hospital District</t>
  </si>
  <si>
    <t>Baylor University Medical Center</t>
  </si>
  <si>
    <t>Hendrick Medical Center</t>
  </si>
  <si>
    <t>Knapp Medical Center</t>
  </si>
  <si>
    <t>Woodland Heights Medical Center</t>
  </si>
  <si>
    <t>Driscoll Children's Hospital</t>
  </si>
  <si>
    <t>Corpus Christi Medical Center</t>
  </si>
  <si>
    <t>Electra Memorial Hospital</t>
  </si>
  <si>
    <t>121777003</t>
  </si>
  <si>
    <t>121782006</t>
  </si>
  <si>
    <t>2021 Master TPI</t>
  </si>
  <si>
    <t>OCHSNER MEDICAL CENTER - BATON ROUGE, LLC</t>
  </si>
  <si>
    <t>126686802</t>
  </si>
  <si>
    <t>UNIVERSITY OF TEXAS HEALTH SCIENCE CENTER AT HOUSTON DBA THE UNIVERSITY OF TX HARRIS</t>
  </si>
  <si>
    <t>HHSC (AUSTIN STATE HOSPITAL)</t>
  </si>
  <si>
    <t>HHSC (NORTH TEXAS STATE HOSPITAL WICHITA FALLS)</t>
  </si>
  <si>
    <t>HHSC (NORTH TEXAS STATE HOSPITAL VERNON)</t>
  </si>
  <si>
    <t>TEXAS CYPRESS CREEK HOSPITAL</t>
  </si>
  <si>
    <t>CEDAR CREST HOSPITAL</t>
  </si>
  <si>
    <t>HHSC (RIO GRANDE STATE CENTER)</t>
  </si>
  <si>
    <t>GREEN OAKS</t>
  </si>
  <si>
    <t>LAUREL RIDGE A BROWN SCHOOLS</t>
  </si>
  <si>
    <t>CLARITY CHILD GUIDANCE CENTER</t>
  </si>
  <si>
    <t>RIVER CREST HOSPITAL INC</t>
  </si>
  <si>
    <t>HHSC (EL PASO PSYCHIATRIC CENTER)</t>
  </si>
  <si>
    <t>WEST OAK HOSPITAL INC.</t>
  </si>
  <si>
    <t>127278302</t>
  </si>
  <si>
    <t>HHSC (TERRELL STATE HOSPITAL)</t>
  </si>
  <si>
    <t>HHSC (SAN ANTONIO STATE HOSPITAL)</t>
  </si>
  <si>
    <t>KINGWOOD PINES HOSPITAL, INC</t>
  </si>
  <si>
    <t>UNIVERSITY BEHAVIORAL HEALTH OF DENTON</t>
  </si>
  <si>
    <t>AUSTIN LAKES HOSPITAL @ ST. DAVID'S</t>
  </si>
  <si>
    <t>HAVEN RED RIVER HOSPITAL LLC</t>
  </si>
  <si>
    <t>BEHAVIORAL HOSPITAL OF BELLAIRE</t>
  </si>
  <si>
    <t>C &amp; I HOLDINGS LLC</t>
  </si>
  <si>
    <t>TEXAS OAKS PSYCHIATRIC HOSPITAL LP</t>
  </si>
  <si>
    <t>CROSS CREEK HOSPITAL</t>
  </si>
  <si>
    <t>WESTPARK SPRINGS LLC</t>
  </si>
  <si>
    <t>DALLAS BEHAVIORAL HEALTHCARE HOSPITAL LLC</t>
  </si>
  <si>
    <t>OCEANS BEHAVORIAL HOSPITAL OF LUFKIN LLC</t>
  </si>
  <si>
    <t>OCEANS BEHAVIORAL HOSPITAL OF ABILENE LLC</t>
  </si>
  <si>
    <t>BEHAVIORAL HEALTH CENTER OF THE PERMIAN BASIN LLC</t>
  </si>
  <si>
    <t>AUDUBON BEHAVIORAL HEALTHCARE OF LONGVIEW LLC</t>
  </si>
  <si>
    <t>OCEANS BEHAVIORAL HOSPITAL OF KATY LLC</t>
  </si>
  <si>
    <t>SRP OCEANS HOSPITAL OF PLANO, LLC</t>
  </si>
  <si>
    <t>PALMS BEHAVIORAL HEALTH</t>
  </si>
  <si>
    <t>OCEANS BEHAVIORAL HOSPITAL OF SAN MARCOS</t>
  </si>
  <si>
    <t>Combined Rates Class &amp; SDA</t>
  </si>
  <si>
    <t>Grand Total</t>
  </si>
  <si>
    <t>Total UPL Gap</t>
  </si>
  <si>
    <t>Inpatient Rate Class</t>
  </si>
  <si>
    <t>Sum of Hdr MCO Pd Amt</t>
  </si>
  <si>
    <t>Non-State-Owned IMD</t>
  </si>
  <si>
    <t>State-Owned Non-IMD</t>
  </si>
  <si>
    <t>State-Owned IMD</t>
  </si>
  <si>
    <t>STAR</t>
  </si>
  <si>
    <t>STAR+PLUS</t>
  </si>
  <si>
    <t>Total</t>
  </si>
  <si>
    <t>Check: Scenario Tab</t>
  </si>
  <si>
    <t>Differences</t>
  </si>
  <si>
    <t>Program</t>
  </si>
  <si>
    <t xml:space="preserve">STAR      </t>
  </si>
  <si>
    <t xml:space="preserve">STAR+PLUS </t>
  </si>
  <si>
    <t xml:space="preserve">STAR </t>
  </si>
  <si>
    <t>Totals:</t>
  </si>
  <si>
    <t>Class</t>
  </si>
  <si>
    <t>Full ACR Gap</t>
  </si>
  <si>
    <t>Acronyms:</t>
  </si>
  <si>
    <t>TPI - Texas Provider Identifier</t>
  </si>
  <si>
    <t>NPI - National Provider Identifier</t>
  </si>
  <si>
    <t>UPL - Upper Payment Limit</t>
  </si>
  <si>
    <t>ACR - Average Commercial Reimbursement</t>
  </si>
  <si>
    <t>ACIA - Average Commercial Incentive Award</t>
  </si>
  <si>
    <t>UHRIP - Uniform Hospital Rate Increase Payment</t>
  </si>
  <si>
    <t>CHIRP - Comprehensive Hospital Increase Reimbursement Program</t>
  </si>
  <si>
    <t>OP - Outpatient</t>
  </si>
  <si>
    <t>IP - Inpatient</t>
  </si>
  <si>
    <t>Total CHIRP Payment</t>
  </si>
  <si>
    <t>SDA - Service Delivery Area</t>
  </si>
  <si>
    <t>Inpatient Medicaid Base Payments</t>
  </si>
  <si>
    <t>Inpatient Pass-Through Payments</t>
  </si>
  <si>
    <t>Outpatient Medicaid Base Payments</t>
  </si>
  <si>
    <t>Total OP Medicaid Base Payments</t>
  </si>
  <si>
    <t>Total Medicaid Base Payments</t>
  </si>
  <si>
    <t>IP Medicare UPL</t>
  </si>
  <si>
    <t>OP Medicare UPL</t>
  </si>
  <si>
    <t>Total Medicare UPL</t>
  </si>
  <si>
    <t>IP ACR UPL</t>
  </si>
  <si>
    <t>OP ACR UPL</t>
  </si>
  <si>
    <t>ACR Exceeding Medicare UPL</t>
  </si>
  <si>
    <t>TPI</t>
  </si>
  <si>
    <t>Baptist Hospitals of Southeast Texas</t>
  </si>
  <si>
    <t>Dimmit Regional Hospital</t>
  </si>
  <si>
    <t>Medical City Las Colinas</t>
  </si>
  <si>
    <t>Medical City Green Oaks</t>
  </si>
  <si>
    <t>Medical City Alliance</t>
  </si>
  <si>
    <t>Medical City Plano</t>
  </si>
  <si>
    <t>Medical City Dallas</t>
  </si>
  <si>
    <t>Medical City Weatherford</t>
  </si>
  <si>
    <t>Medical City Arlington</t>
  </si>
  <si>
    <t>Medical City Fort Worth</t>
  </si>
  <si>
    <t>Medical City North Hills</t>
  </si>
  <si>
    <t>Medical City Lewisville</t>
  </si>
  <si>
    <t>Medical City Denton</t>
  </si>
  <si>
    <t>Medical City McKinney</t>
  </si>
  <si>
    <t>Round Rock Medical Center</t>
  </si>
  <si>
    <t>North Austin Medical Center</t>
  </si>
  <si>
    <t>St. David's Medical Center</t>
  </si>
  <si>
    <t>Lubbock County Hospital District</t>
  </si>
  <si>
    <t>Methodist Hospital</t>
  </si>
  <si>
    <t>Big Bend Regional Medical Center</t>
  </si>
  <si>
    <t>Palestine Principal Healthcare Limited Partnership</t>
  </si>
  <si>
    <t>Parkview Regional Hospital</t>
  </si>
  <si>
    <t>Lake Granbury Hospital</t>
  </si>
  <si>
    <t>Laredo Medical Center</t>
  </si>
  <si>
    <t>St. Mark's Medical Center</t>
  </si>
  <si>
    <t>Cedar Park Regional Medical Center</t>
  </si>
  <si>
    <t>Cook Children's Medical Center</t>
  </si>
  <si>
    <t>Detar Hospitals</t>
  </si>
  <si>
    <t>Longview RMC</t>
  </si>
  <si>
    <t>Navarro Regional Hospital</t>
  </si>
  <si>
    <t>Eastland Memorial Hospital District</t>
  </si>
  <si>
    <t>Ascension Providence</t>
  </si>
  <si>
    <t>Ascension Seton Medical Center Austin</t>
  </si>
  <si>
    <t>Ascension Seton Northwest</t>
  </si>
  <si>
    <t>Ascension Seton Highland Lakes</t>
  </si>
  <si>
    <t>4533I7</t>
  </si>
  <si>
    <t>Ascension Seton Shoal Creek</t>
  </si>
  <si>
    <t>Ascension Seton Southwest</t>
  </si>
  <si>
    <t>Ascension Seton Hays</t>
  </si>
  <si>
    <t>Dell Children's Medical Center</t>
  </si>
  <si>
    <t>Ascension Seton Williamson</t>
  </si>
  <si>
    <t>Ascension Seton Smithville</t>
  </si>
  <si>
    <t>Dell Seton Medical Center at University of Texas</t>
  </si>
  <si>
    <t>Mitchell County Hospital District</t>
  </si>
  <si>
    <t>Moore County Hospital District</t>
  </si>
  <si>
    <t>Covenant Medical Center</t>
  </si>
  <si>
    <t>Hunt Regional Medical Center</t>
  </si>
  <si>
    <t>Baylor Medical Center at Waxahachie</t>
  </si>
  <si>
    <t>Baylor Regional Medical Center at Grapevine</t>
  </si>
  <si>
    <t>1265648513</t>
  </si>
  <si>
    <t>NAIP in UPL Test</t>
  </si>
  <si>
    <t>Children's Bexar</t>
  </si>
  <si>
    <t>Children's Dallas</t>
  </si>
  <si>
    <t>Children's El Paso</t>
  </si>
  <si>
    <t>Children's Harris</t>
  </si>
  <si>
    <t>Children's Lubbock</t>
  </si>
  <si>
    <t>Children's Nueces</t>
  </si>
  <si>
    <t>Children's Tarrant</t>
  </si>
  <si>
    <t>Children's Travis</t>
  </si>
  <si>
    <t>Urban Harris</t>
  </si>
  <si>
    <t>Urban Dallas</t>
  </si>
  <si>
    <t>Urban Bexar</t>
  </si>
  <si>
    <t>State-Owned Non-IMD Harris</t>
  </si>
  <si>
    <t>Urban MRSA Central</t>
  </si>
  <si>
    <t>Urban Hidalgo</t>
  </si>
  <si>
    <t>Urban Tarrant</t>
  </si>
  <si>
    <t>Urban Lubbock</t>
  </si>
  <si>
    <t>Urban Nueces</t>
  </si>
  <si>
    <t>Urban El Paso</t>
  </si>
  <si>
    <t>Urban Travis</t>
  </si>
  <si>
    <t>Urban MRSA Northeast</t>
  </si>
  <si>
    <t>Urban MRSA West</t>
  </si>
  <si>
    <t>Urban Jefferson</t>
  </si>
  <si>
    <t>State-Owned Non-IMD Dallas</t>
  </si>
  <si>
    <t>State-Owned Non-IMD MRSA Northeast</t>
  </si>
  <si>
    <t>Rural Hidalgo</t>
  </si>
  <si>
    <t>Rural MRSA Northeast</t>
  </si>
  <si>
    <t>Rural MRSA West</t>
  </si>
  <si>
    <t>Rural Tarrant</t>
  </si>
  <si>
    <t>Non-State-Owned IMD Tarrant</t>
  </si>
  <si>
    <t>Non-State-Owned IMD Harris</t>
  </si>
  <si>
    <t>Non-State-Owned IMD El Paso</t>
  </si>
  <si>
    <t>Non-State-Owned IMD Dallas</t>
  </si>
  <si>
    <t>Non-State-Owned IMD Bexar</t>
  </si>
  <si>
    <t>State-Owned IMD MRSA West</t>
  </si>
  <si>
    <t>Rural Harris</t>
  </si>
  <si>
    <t>Rural Jefferson</t>
  </si>
  <si>
    <t>Rural Dallas</t>
  </si>
  <si>
    <t>Rural Nueces</t>
  </si>
  <si>
    <t>Rural Travis</t>
  </si>
  <si>
    <t>Rural Bexar</t>
  </si>
  <si>
    <t>Rural Lubbock</t>
  </si>
  <si>
    <t>Non-State-Owned IMD Travis</t>
  </si>
  <si>
    <t>Non-State-Owned IMD Hidalgo</t>
  </si>
  <si>
    <t>Rural MRSA Central</t>
  </si>
  <si>
    <t>Non-State-Owned IMD MRSA Central</t>
  </si>
  <si>
    <t>State-Owned IMD Harris</t>
  </si>
  <si>
    <t>Non-State-Owned IMD MRSA West</t>
  </si>
  <si>
    <t>State-Owned IMD El Paso</t>
  </si>
  <si>
    <t>State-Owned IMD Travis</t>
  </si>
  <si>
    <t>State-Owned IMD Dallas</t>
  </si>
  <si>
    <t>Non-State-Owned IMD Lubbock</t>
  </si>
  <si>
    <t>State-Owned IMD Bexar</t>
  </si>
  <si>
    <t>State-Owned Non-IMD Bexar</t>
  </si>
  <si>
    <t>State-Owned IMD Hidalgo</t>
  </si>
  <si>
    <t>State-Owned IMD MRSA Central</t>
  </si>
  <si>
    <t>State-Owned IMD MRSA Northeast</t>
  </si>
  <si>
    <t>Non-State-Owned IMD MRSA Northeast</t>
  </si>
  <si>
    <t>IP Medicare UPL Gap</t>
  </si>
  <si>
    <t>OP Medicare UPL Gap</t>
  </si>
  <si>
    <t>Total Medicare UPL Gap</t>
  </si>
  <si>
    <t>IP UHRIP Payment</t>
  </si>
  <si>
    <t>OP UHRIP Payment</t>
  </si>
  <si>
    <t>Total UHRIP Payment</t>
  </si>
  <si>
    <t>UHRIP Rate Increase based on IP Medicare Gap</t>
  </si>
  <si>
    <t>UHRIP Rate Increase based on OP Medicare Gap</t>
  </si>
  <si>
    <t>415580601</t>
  </si>
  <si>
    <t>Non-state-owned IMD</t>
  </si>
  <si>
    <t>414962701</t>
  </si>
  <si>
    <t>Ascension Seton Bastrop</t>
  </si>
  <si>
    <t>El Paso Behavioral Health, LLC DBA Rio Vista Behavioral Health</t>
  </si>
  <si>
    <t>414763901</t>
  </si>
  <si>
    <t>1104381292</t>
  </si>
  <si>
    <t>413256501</t>
  </si>
  <si>
    <t>1154893675</t>
  </si>
  <si>
    <t>1487271375</t>
  </si>
  <si>
    <t>Methodist Midlothian Medical Center</t>
  </si>
  <si>
    <t>420957901</t>
  </si>
  <si>
    <t>1184233785</t>
  </si>
  <si>
    <t>CHIRP Class</t>
  </si>
  <si>
    <t>454088</t>
  </si>
  <si>
    <t>Dallas Behavioral Healthcare Hospital</t>
  </si>
  <si>
    <t>HAMILTON COUNTY HOSPITAL DISTRICT</t>
  </si>
  <si>
    <t>Bosque County Hospital District dba Goodall-Witcher Hospital</t>
  </si>
  <si>
    <t>121776204</t>
  </si>
  <si>
    <t>171848801</t>
  </si>
  <si>
    <t>Scott &amp; White Hospital - Brenham</t>
  </si>
  <si>
    <t>Scott &amp; White Continuing Care Hospital</t>
  </si>
  <si>
    <t>Lake Pointe Operating Company, LLC</t>
  </si>
  <si>
    <t>Scott &amp; White Hospital - Taylor</t>
  </si>
  <si>
    <t>126667801</t>
  </si>
  <si>
    <t>W.J. Mangold Memorial Hospital</t>
  </si>
  <si>
    <t>Doctors Hospital at Renaissance, Ltd.</t>
  </si>
  <si>
    <t>191968001</t>
  </si>
  <si>
    <t>133252010</t>
  </si>
  <si>
    <t>133478101</t>
  </si>
  <si>
    <t>Children's Health Plano</t>
  </si>
  <si>
    <t>281028502</t>
  </si>
  <si>
    <t>HMIH Cedar Crest, LLC</t>
  </si>
  <si>
    <t>Red River Hospital</t>
  </si>
  <si>
    <t>Bexar County Hospital District d/b/a University Health</t>
  </si>
  <si>
    <t>Fisher County Hospital District</t>
  </si>
  <si>
    <t>Texas Health Huguley, Inc. dba Texas Health Huguley Hospital Fort Worth South</t>
  </si>
  <si>
    <t>Dallas County Hospital District</t>
  </si>
  <si>
    <t>Hardeman County Memorial Hospital</t>
  </si>
  <si>
    <t>Preferred Hospital Leasing Muleshoe, Inc. dba Muleshoe Area Medical Center</t>
  </si>
  <si>
    <t>Muenster Memorial Hospital</t>
  </si>
  <si>
    <t>140715701</t>
  </si>
  <si>
    <t>Martin County Hospital District</t>
  </si>
  <si>
    <t>Uvalde County Hospital Authority</t>
  </si>
  <si>
    <t>Preferred Hospital Leasing Junction, Inc. dba Kimble Hospital</t>
  </si>
  <si>
    <t>220238401</t>
  </si>
  <si>
    <t>Comanche County Medical Center</t>
  </si>
  <si>
    <t>Falls Community Hospital and Clinic</t>
  </si>
  <si>
    <t>Preferred Hospital Leasing Hemphill, Inc. dba Sabine County Hospital</t>
  </si>
  <si>
    <t>094205401</t>
  </si>
  <si>
    <t>670260</t>
  </si>
  <si>
    <t>HCA Houston Clear Lake</t>
  </si>
  <si>
    <t>HCA Houston Conroe</t>
  </si>
  <si>
    <t>HCA Houston Southeast</t>
  </si>
  <si>
    <t>HCA Houston Medical Center</t>
  </si>
  <si>
    <t>HCA Houston Northwest</t>
  </si>
  <si>
    <t>Texas Orthopedic Hospital</t>
  </si>
  <si>
    <t>Encompass Health Rehabilitation Hospital of Abilene</t>
  </si>
  <si>
    <t>Encompass Health Rehabilitation Hospital of Austin</t>
  </si>
  <si>
    <t>HCA Houston West</t>
  </si>
  <si>
    <t>Encompass Health Rehabilitation Hospital of Dallas</t>
  </si>
  <si>
    <t>Swisher Memorial Healthcare System</t>
  </si>
  <si>
    <t>Encompass Health Rehabilitation Hospital of Midland Odessa</t>
  </si>
  <si>
    <t>HCA Houston Tomball</t>
  </si>
  <si>
    <t>Encompass Health Rehabilitation Hospital of Plano</t>
  </si>
  <si>
    <t>HCA Houston Kingwood</t>
  </si>
  <si>
    <t>Encompass Health Rehabilitation Hospital of Richardson</t>
  </si>
  <si>
    <t>Encompass Health Rehabilitation Hospital of Round Rock</t>
  </si>
  <si>
    <t>094204701</t>
  </si>
  <si>
    <t>Encompass Health Rehabilitation Hospital of San Antonio</t>
  </si>
  <si>
    <t>Valley Regional Medical Center</t>
  </si>
  <si>
    <t>Wilson County Memorial Hospital District dba Connally Memorial Medical Center</t>
  </si>
  <si>
    <t>673070</t>
  </si>
  <si>
    <t>Medical Center Health System</t>
  </si>
  <si>
    <t>121053601</t>
  </si>
  <si>
    <t>Encompass Health Rehabilitation Hospital of Texarkana</t>
  </si>
  <si>
    <t>1447883301</t>
  </si>
  <si>
    <t>007047601</t>
  </si>
  <si>
    <t>Preferred Hospital Leasing Coleman, Inc. dba Coleman County Medical Center</t>
  </si>
  <si>
    <t>Jackson County Hospital District</t>
  </si>
  <si>
    <t>Christus Trinity Mother Frances Rehabilitation Hospital, a partner of Encompass Health</t>
  </si>
  <si>
    <t>OakBend Medical Center</t>
  </si>
  <si>
    <t>University of Texas Health Science Center at Tyler</t>
  </si>
  <si>
    <t>130616902</t>
  </si>
  <si>
    <t>University of Texas Southwestern Medical Center - Clements University Hospital</t>
  </si>
  <si>
    <t>Ascension Seton Edgar B Davis</t>
  </si>
  <si>
    <t>021798601</t>
  </si>
  <si>
    <t>Rio Grande Regional Hospital</t>
  </si>
  <si>
    <t>Woman's Hospital of Texas</t>
  </si>
  <si>
    <t>Coryell County Memorial Hospital Authority</t>
  </si>
  <si>
    <t>GPCH LLC</t>
  </si>
  <si>
    <t>163219202</t>
  </si>
  <si>
    <t>Baylor County Hospital District - Seymour Hospital</t>
  </si>
  <si>
    <t>Haskell County Hospital District dba Haskell Memorial Hospital</t>
  </si>
  <si>
    <t>Big Springs State Hospital</t>
  </si>
  <si>
    <t>Rusk State Hospital</t>
  </si>
  <si>
    <t>Reeves County Hospital District</t>
  </si>
  <si>
    <t>130089904</t>
  </si>
  <si>
    <t>Medina County Hospital District</t>
  </si>
  <si>
    <t>Prov ID</t>
  </si>
  <si>
    <t>Original TPI</t>
  </si>
  <si>
    <t>MASTER TPI</t>
  </si>
  <si>
    <t>Comments</t>
  </si>
  <si>
    <t>1053360651</t>
  </si>
  <si>
    <t>329678201</t>
  </si>
  <si>
    <t>329678202</t>
  </si>
  <si>
    <t>329678203</t>
  </si>
  <si>
    <t>1073664116</t>
  </si>
  <si>
    <t xml:space="preserve"> </t>
  </si>
  <si>
    <t/>
  </si>
  <si>
    <t>1427088665</t>
  </si>
  <si>
    <t>1497758312</t>
  </si>
  <si>
    <t>1013066851</t>
  </si>
  <si>
    <t>##</t>
  </si>
  <si>
    <t>PHYSICIANS AMBULATORY SURGERY CENTER</t>
  </si>
  <si>
    <t>1013973403</t>
  </si>
  <si>
    <t>1023061496</t>
  </si>
  <si>
    <t>1023176427</t>
  </si>
  <si>
    <t>1043217888</t>
  </si>
  <si>
    <t>1063418424</t>
  </si>
  <si>
    <t>1083681811</t>
  </si>
  <si>
    <t>1083903744</t>
  </si>
  <si>
    <t>1477805406</t>
  </si>
  <si>
    <t>1154372340</t>
  </si>
  <si>
    <t>1154482628</t>
  </si>
  <si>
    <t>1164457271</t>
  </si>
  <si>
    <t>1194792762</t>
  </si>
  <si>
    <t>1265754386</t>
  </si>
  <si>
    <t>1316992134</t>
  </si>
  <si>
    <t>1326196288</t>
  </si>
  <si>
    <t>1356621239</t>
  </si>
  <si>
    <t>1366442550</t>
  </si>
  <si>
    <t>1366545311</t>
  </si>
  <si>
    <t>1467497735</t>
  </si>
  <si>
    <t>1538345251</t>
  </si>
  <si>
    <t>1578506762</t>
  </si>
  <si>
    <t>1609814508</t>
  </si>
  <si>
    <t>1619308319</t>
  </si>
  <si>
    <t>1659387975</t>
  </si>
  <si>
    <t>1689002651</t>
  </si>
  <si>
    <t>1699769901</t>
  </si>
  <si>
    <t>1740561018</t>
  </si>
  <si>
    <t>1750369203</t>
  </si>
  <si>
    <t>1851393409</t>
  </si>
  <si>
    <t>1881654903</t>
  </si>
  <si>
    <t>1942253398</t>
  </si>
  <si>
    <t>1992008965</t>
  </si>
  <si>
    <t>1003865999</t>
  </si>
  <si>
    <t>LABORATORY CORPORATION OF</t>
  </si>
  <si>
    <t>1013332014</t>
  </si>
  <si>
    <t>1023060472</t>
  </si>
  <si>
    <t>1023114634</t>
  </si>
  <si>
    <t>1023494473</t>
  </si>
  <si>
    <t>1033137062</t>
  </si>
  <si>
    <t>1033163092</t>
  </si>
  <si>
    <t>1043241508</t>
  </si>
  <si>
    <t>1043265564</t>
  </si>
  <si>
    <t>1043279565</t>
  </si>
  <si>
    <t>1043625221</t>
  </si>
  <si>
    <t>1053358945</t>
  </si>
  <si>
    <t>1063426377</t>
  </si>
  <si>
    <t>1063466563</t>
  </si>
  <si>
    <t>1063466589</t>
  </si>
  <si>
    <t>1063494177</t>
  </si>
  <si>
    <t>1063495836</t>
  </si>
  <si>
    <t>1063786465</t>
  </si>
  <si>
    <t>1063968196</t>
  </si>
  <si>
    <t>1073535027</t>
  </si>
  <si>
    <t>1073548020</t>
  </si>
  <si>
    <t>1073594800</t>
  </si>
  <si>
    <t>1073811378</t>
  </si>
  <si>
    <t>1083614382</t>
  </si>
  <si>
    <t>1083698849</t>
  </si>
  <si>
    <t>1093785859</t>
  </si>
  <si>
    <t>1093808800</t>
  </si>
  <si>
    <t>1104057694</t>
  </si>
  <si>
    <t>1104267848</t>
  </si>
  <si>
    <t>1104808062</t>
  </si>
  <si>
    <t>1104853035</t>
  </si>
  <si>
    <t>1104857119</t>
  </si>
  <si>
    <t>1104897859</t>
  </si>
  <si>
    <t>1104981661</t>
  </si>
  <si>
    <t>1104982917</t>
  </si>
  <si>
    <t>1114925567</t>
  </si>
  <si>
    <t>1114971660</t>
  </si>
  <si>
    <t>1114993086</t>
  </si>
  <si>
    <t>1124018494</t>
  </si>
  <si>
    <t>1124272547</t>
  </si>
  <si>
    <t>1124456967</t>
  </si>
  <si>
    <t>1134102080</t>
  </si>
  <si>
    <t>1134227606</t>
  </si>
  <si>
    <t>1134274897</t>
  </si>
  <si>
    <t>1144203563</t>
  </si>
  <si>
    <t>1144227539</t>
  </si>
  <si>
    <t>1144261728</t>
  </si>
  <si>
    <t>1154302487</t>
  </si>
  <si>
    <t>1154381853</t>
  </si>
  <si>
    <t>1154386431</t>
  </si>
  <si>
    <t>1154450161</t>
  </si>
  <si>
    <t>1154461622</t>
  </si>
  <si>
    <t>1154663383</t>
  </si>
  <si>
    <t>1154795581</t>
  </si>
  <si>
    <t>1164590386</t>
  </si>
  <si>
    <t>1174530349</t>
  </si>
  <si>
    <t>1174601397</t>
  </si>
  <si>
    <t>1184655581</t>
  </si>
  <si>
    <t>1184679847</t>
  </si>
  <si>
    <t>1194159525</t>
  </si>
  <si>
    <t>1205833241</t>
  </si>
  <si>
    <t>1205882669</t>
  </si>
  <si>
    <t>1205923539</t>
  </si>
  <si>
    <t>1215030697</t>
  </si>
  <si>
    <t>1215051404</t>
  </si>
  <si>
    <t>1215903018</t>
  </si>
  <si>
    <t>1225016595</t>
  </si>
  <si>
    <t>1225195340</t>
  </si>
  <si>
    <t>1225199987</t>
  </si>
  <si>
    <t>1225450588</t>
  </si>
  <si>
    <t>1235215427</t>
  </si>
  <si>
    <t>1245207521</t>
  </si>
  <si>
    <t>1245221050</t>
  </si>
  <si>
    <t>1245248624</t>
  </si>
  <si>
    <t>1245248939</t>
  </si>
  <si>
    <t>1245430065</t>
  </si>
  <si>
    <t>1255367611</t>
  </si>
  <si>
    <t>1255406369</t>
  </si>
  <si>
    <t>1265445506</t>
  </si>
  <si>
    <t>1265546048</t>
  </si>
  <si>
    <t>1265577191</t>
  </si>
  <si>
    <t>1265818488</t>
  </si>
  <si>
    <t>1275583726</t>
  </si>
  <si>
    <t>1275593337</t>
  </si>
  <si>
    <t>1275763203</t>
  </si>
  <si>
    <t>1275796856</t>
  </si>
  <si>
    <t>1285600379</t>
  </si>
  <si>
    <t>1285601088</t>
  </si>
  <si>
    <t>1285672204</t>
  </si>
  <si>
    <t>1285717298</t>
  </si>
  <si>
    <t>1285794461</t>
  </si>
  <si>
    <t>1285818104</t>
  </si>
  <si>
    <t>1295125078</t>
  </si>
  <si>
    <t>1295718450</t>
  </si>
  <si>
    <t>1295785285</t>
  </si>
  <si>
    <t>1295816569</t>
  </si>
  <si>
    <t>1306004205</t>
  </si>
  <si>
    <t>1306123344</t>
  </si>
  <si>
    <t>1306843826</t>
  </si>
  <si>
    <t>1316180748</t>
  </si>
  <si>
    <t>1316248701</t>
  </si>
  <si>
    <t>1326085424</t>
  </si>
  <si>
    <t>1326142498</t>
  </si>
  <si>
    <t>1346218294</t>
  </si>
  <si>
    <t>1346236015</t>
  </si>
  <si>
    <t>1346248317</t>
  </si>
  <si>
    <t>1346258100</t>
  </si>
  <si>
    <t>1346441953</t>
  </si>
  <si>
    <t>1356307656</t>
  </si>
  <si>
    <t>1356370951</t>
  </si>
  <si>
    <t>1356382899</t>
  </si>
  <si>
    <t>1356389878</t>
  </si>
  <si>
    <t>1356528269</t>
  </si>
  <si>
    <t>1366556227</t>
  </si>
  <si>
    <t>1366614117</t>
  </si>
  <si>
    <t>1376584110</t>
  </si>
  <si>
    <t>1376644385</t>
  </si>
  <si>
    <t>1376698043</t>
  </si>
  <si>
    <t>1386651297</t>
  </si>
  <si>
    <t>1396052221</t>
  </si>
  <si>
    <t>1396747960</t>
  </si>
  <si>
    <t>1396946208</t>
  </si>
  <si>
    <t>1396988903</t>
  </si>
  <si>
    <t>1407803638</t>
  </si>
  <si>
    <t>1407805971</t>
  </si>
  <si>
    <t>1407828429</t>
  </si>
  <si>
    <t>1407910631</t>
  </si>
  <si>
    <t>1407989288</t>
  </si>
  <si>
    <t>1417027558</t>
  </si>
  <si>
    <t>1417089350</t>
  </si>
  <si>
    <t>1417901091</t>
  </si>
  <si>
    <t>1447212592</t>
  </si>
  <si>
    <t>1447457775</t>
  </si>
  <si>
    <t>1457413551</t>
  </si>
  <si>
    <t>1457448037</t>
  </si>
  <si>
    <t>1457538191</t>
  </si>
  <si>
    <t>1467473579</t>
  </si>
  <si>
    <t>1467504555</t>
  </si>
  <si>
    <t>1467521146</t>
  </si>
  <si>
    <t>1467552471</t>
  </si>
  <si>
    <t>1467595793</t>
  </si>
  <si>
    <t>1467764308</t>
  </si>
  <si>
    <t>1477513273</t>
  </si>
  <si>
    <t>1477554152</t>
  </si>
  <si>
    <t>1477574838</t>
  </si>
  <si>
    <t>1477640258</t>
  </si>
  <si>
    <t>1477678811</t>
  </si>
  <si>
    <t>1477690873</t>
  </si>
  <si>
    <t>1487640207</t>
  </si>
  <si>
    <t>1487644035</t>
  </si>
  <si>
    <t>1487677472</t>
  </si>
  <si>
    <t>1487695888</t>
  </si>
  <si>
    <t>1487697215</t>
  </si>
  <si>
    <t>1487740957</t>
  </si>
  <si>
    <t>1487866315</t>
  </si>
  <si>
    <t>1497708838</t>
  </si>
  <si>
    <t>1497790042</t>
  </si>
  <si>
    <t>1508208885</t>
  </si>
  <si>
    <t>1508835828</t>
  </si>
  <si>
    <t>1508843566</t>
  </si>
  <si>
    <t>1508859323</t>
  </si>
  <si>
    <t>1518061803</t>
  </si>
  <si>
    <t>1518916048</t>
  </si>
  <si>
    <t>1518951300</t>
  </si>
  <si>
    <t>1518996040</t>
  </si>
  <si>
    <t>1528027240</t>
  </si>
  <si>
    <t>1528056066</t>
  </si>
  <si>
    <t>1528096914</t>
  </si>
  <si>
    <t>1528138088</t>
  </si>
  <si>
    <t>1528301900</t>
  </si>
  <si>
    <t>1528442357</t>
  </si>
  <si>
    <t>1538112131</t>
  </si>
  <si>
    <t>1538141627</t>
  </si>
  <si>
    <t>1538395975</t>
  </si>
  <si>
    <t>1538535158</t>
  </si>
  <si>
    <t>1548366404</t>
  </si>
  <si>
    <t>1558759498</t>
  </si>
  <si>
    <t>1568488450</t>
  </si>
  <si>
    <t>1578568481</t>
  </si>
  <si>
    <t>1588629968</t>
  </si>
  <si>
    <t>1588654966</t>
  </si>
  <si>
    <t>1588663769</t>
  </si>
  <si>
    <t>1588686679</t>
  </si>
  <si>
    <t>1588825848</t>
  </si>
  <si>
    <t>1598053472</t>
  </si>
  <si>
    <t>1598181091</t>
  </si>
  <si>
    <t>1598740482</t>
  </si>
  <si>
    <t>1598766495</t>
  </si>
  <si>
    <t>1598873796</t>
  </si>
  <si>
    <t>1598875460</t>
  </si>
  <si>
    <t>1609807122</t>
  </si>
  <si>
    <t>1609830173</t>
  </si>
  <si>
    <t>1619341716</t>
  </si>
  <si>
    <t>1619922077</t>
  </si>
  <si>
    <t>1619923919</t>
  </si>
  <si>
    <t>1619985942</t>
  </si>
  <si>
    <t>1629006457</t>
  </si>
  <si>
    <t>1629078712</t>
  </si>
  <si>
    <t>1629503057</t>
  </si>
  <si>
    <t>1639284409</t>
  </si>
  <si>
    <t>1649278250</t>
  </si>
  <si>
    <t>1659330173</t>
  </si>
  <si>
    <t>1669462420</t>
  </si>
  <si>
    <t>1669625455</t>
  </si>
  <si>
    <t>1669882940</t>
  </si>
  <si>
    <t>1679535496</t>
  </si>
  <si>
    <t>1679578850</t>
  </si>
  <si>
    <t>1679627376</t>
  </si>
  <si>
    <t>1679659585</t>
  </si>
  <si>
    <t>1679664395</t>
  </si>
  <si>
    <t>1679684682</t>
  </si>
  <si>
    <t>1679879589</t>
  </si>
  <si>
    <t>1679883037</t>
  </si>
  <si>
    <t>1689624900</t>
  </si>
  <si>
    <t>1689645004</t>
  </si>
  <si>
    <t>1689769911</t>
  </si>
  <si>
    <t>1689772592</t>
  </si>
  <si>
    <t>1699714717</t>
  </si>
  <si>
    <t>1699756445</t>
  </si>
  <si>
    <t>1700037801</t>
  </si>
  <si>
    <t>1700829199</t>
  </si>
  <si>
    <t>1700843216</t>
  </si>
  <si>
    <t>1700886322</t>
  </si>
  <si>
    <t>1700910189</t>
  </si>
  <si>
    <t>1700950060</t>
  </si>
  <si>
    <t>1710909585</t>
  </si>
  <si>
    <t>1710932470</t>
  </si>
  <si>
    <t>1710943881</t>
  </si>
  <si>
    <t>1720158009</t>
  </si>
  <si>
    <t>1720414154</t>
  </si>
  <si>
    <t>1730121633</t>
  </si>
  <si>
    <t>1730173154</t>
  </si>
  <si>
    <t>1740208081</t>
  </si>
  <si>
    <t>1740214808</t>
  </si>
  <si>
    <t>1740230119</t>
  </si>
  <si>
    <t>1750316006</t>
  </si>
  <si>
    <t>1750346151</t>
  </si>
  <si>
    <t>1750353462</t>
  </si>
  <si>
    <t>1750661534</t>
  </si>
  <si>
    <t>1760669790</t>
  </si>
  <si>
    <t>1760764849</t>
  </si>
  <si>
    <t>1770569832</t>
  </si>
  <si>
    <t>1770580813</t>
  </si>
  <si>
    <t>1780608216</t>
  </si>
  <si>
    <t>1780684431</t>
  </si>
  <si>
    <t>1780778969</t>
  </si>
  <si>
    <t>1790732303</t>
  </si>
  <si>
    <t>1790780047</t>
  </si>
  <si>
    <t>1790785996</t>
  </si>
  <si>
    <t>1801803903</t>
  </si>
  <si>
    <t>1801852835</t>
  </si>
  <si>
    <t>1801857172</t>
  </si>
  <si>
    <t>1811099674</t>
  </si>
  <si>
    <t>1811946734</t>
  </si>
  <si>
    <t>1821066499</t>
  </si>
  <si>
    <t>1831151455</t>
  </si>
  <si>
    <t>1831188275</t>
  </si>
  <si>
    <t>1831220714</t>
  </si>
  <si>
    <t>1841241833</t>
  </si>
  <si>
    <t>1841245594</t>
  </si>
  <si>
    <t>1841298999</t>
  </si>
  <si>
    <t>1851370910</t>
  </si>
  <si>
    <t>1851396576</t>
  </si>
  <si>
    <t>1851421861</t>
  </si>
  <si>
    <t>1861554438</t>
  </si>
  <si>
    <t>1871501916</t>
  </si>
  <si>
    <t>1871665380</t>
  </si>
  <si>
    <t>1881632818</t>
  </si>
  <si>
    <t>1881647204</t>
  </si>
  <si>
    <t>1881739613</t>
  </si>
  <si>
    <t>1891059127</t>
  </si>
  <si>
    <t>1891755351</t>
  </si>
  <si>
    <t>1891768099</t>
  </si>
  <si>
    <t>1891900635</t>
  </si>
  <si>
    <t>1902805245</t>
  </si>
  <si>
    <t>1902836943</t>
  </si>
  <si>
    <t>1912000399</t>
  </si>
  <si>
    <t>1912246786</t>
  </si>
  <si>
    <t>1922053107</t>
  </si>
  <si>
    <t>1922090554</t>
  </si>
  <si>
    <t>1932197258</t>
  </si>
  <si>
    <t>1932421401</t>
  </si>
  <si>
    <t>1952311243</t>
  </si>
  <si>
    <t>1952328569</t>
  </si>
  <si>
    <t>1952342297</t>
  </si>
  <si>
    <t>1952347205</t>
  </si>
  <si>
    <t>1952476988</t>
  </si>
  <si>
    <t>1962407460</t>
  </si>
  <si>
    <t>1962435792</t>
  </si>
  <si>
    <t>1962462226</t>
  </si>
  <si>
    <t>1962473306</t>
  </si>
  <si>
    <t>1962480772</t>
  </si>
  <si>
    <t>1972523348</t>
  </si>
  <si>
    <t>1972579837</t>
  </si>
  <si>
    <t>1982629440</t>
  </si>
  <si>
    <t>1982643961</t>
  </si>
  <si>
    <t>1982697678</t>
  </si>
  <si>
    <t>1982997763</t>
  </si>
  <si>
    <t>1992747570</t>
  </si>
  <si>
    <t>1992775449</t>
  </si>
  <si>
    <t>S500453460</t>
  </si>
  <si>
    <t>S500492130</t>
  </si>
  <si>
    <t>S500525170</t>
  </si>
  <si>
    <t>F500175110</t>
  </si>
  <si>
    <t>F500178570</t>
  </si>
  <si>
    <t>F500230170</t>
  </si>
  <si>
    <t>F500230290</t>
  </si>
  <si>
    <t>F500231290</t>
  </si>
  <si>
    <t>F500262930</t>
  </si>
  <si>
    <t>S500404850</t>
  </si>
  <si>
    <t>S500457380</t>
  </si>
  <si>
    <t>S500458070</t>
  </si>
  <si>
    <t>1033594890</t>
  </si>
  <si>
    <t>1043449143</t>
  </si>
  <si>
    <t>1083089700</t>
  </si>
  <si>
    <t>1114473329</t>
  </si>
  <si>
    <t>1134166069</t>
  </si>
  <si>
    <t>1174890487</t>
  </si>
  <si>
    <t>1184908956</t>
  </si>
  <si>
    <t>1205267341</t>
  </si>
  <si>
    <t>1205382413</t>
  </si>
  <si>
    <t>1245311695</t>
  </si>
  <si>
    <t>1255417390</t>
  </si>
  <si>
    <t>1295127769</t>
  </si>
  <si>
    <t>1295959294</t>
  </si>
  <si>
    <t>1316920598</t>
  </si>
  <si>
    <t>1326071093</t>
  </si>
  <si>
    <t>1336493006</t>
  </si>
  <si>
    <t>1346570710</t>
  </si>
  <si>
    <t>1366489445</t>
  </si>
  <si>
    <t>1366890725</t>
  </si>
  <si>
    <t>1376870840</t>
  </si>
  <si>
    <t>1386868388</t>
  </si>
  <si>
    <t>1447555982</t>
  </si>
  <si>
    <t>1467466383</t>
  </si>
  <si>
    <t>1487854568</t>
  </si>
  <si>
    <t>1518402205</t>
  </si>
  <si>
    <t>1538114020</t>
  </si>
  <si>
    <t>1558408633</t>
  </si>
  <si>
    <t>1578795332</t>
  </si>
  <si>
    <t>1598125304</t>
  </si>
  <si>
    <t>1598994691</t>
  </si>
  <si>
    <t>1609206614</t>
  </si>
  <si>
    <t>1659524486</t>
  </si>
  <si>
    <t>1659536944</t>
  </si>
  <si>
    <t>1689606345</t>
  </si>
  <si>
    <t>1750468583</t>
  </si>
  <si>
    <t>1811142359</t>
  </si>
  <si>
    <t>1821268046</t>
  </si>
  <si>
    <t>1871974436</t>
  </si>
  <si>
    <t>1891768628</t>
  </si>
  <si>
    <t>1902983000</t>
  </si>
  <si>
    <t>1922449370</t>
  </si>
  <si>
    <t>1932284411</t>
  </si>
  <si>
    <t>1003232976</t>
  </si>
  <si>
    <t>BANNER HEALTH</t>
  </si>
  <si>
    <t>The rest of the Banner Health is OOS and Prov ID 0 Updated 08/21/2019 - DSH 2020</t>
  </si>
  <si>
    <t>1003243577</t>
  </si>
  <si>
    <t>VISTA BEHAVIORAL HOSPITAL LLC</t>
  </si>
  <si>
    <t>OOS Updated 08/21/2019 - DSH 2020</t>
  </si>
  <si>
    <t>1003280629</t>
  </si>
  <si>
    <t>LIFE SAVERS EMERGENCY ROOM LLC</t>
  </si>
  <si>
    <t>OOS  Updated 08/21/2019 - DSH 2020</t>
  </si>
  <si>
    <t>1003367491</t>
  </si>
  <si>
    <t>LEGACY EMANUEL HOSPITAL &amp; HEALTH CENTER</t>
  </si>
  <si>
    <t>1003811290</t>
  </si>
  <si>
    <t>PROVIDENCE HOSPITAL, LLC</t>
  </si>
  <si>
    <t>No Connected Hospital  Updated 08/21/2019</t>
  </si>
  <si>
    <t>1003822487</t>
  </si>
  <si>
    <t>1013068808</t>
  </si>
  <si>
    <t>ST HELENA PARISH HOSPITAL</t>
  </si>
  <si>
    <t>1013906221</t>
  </si>
  <si>
    <t>SUTTER EAST BAY HOSPITALS</t>
  </si>
  <si>
    <t>1013908839</t>
  </si>
  <si>
    <t>COMPASS BEHAVIORAL CENTER OF HOUMA, INC.</t>
  </si>
  <si>
    <t>1013912633</t>
  </si>
  <si>
    <t>THE VALLEY HOSPITAL INC.</t>
  </si>
  <si>
    <t>1013919315</t>
  </si>
  <si>
    <t>ATLANTICARE REGIONAL MEDICAL CENTER</t>
  </si>
  <si>
    <t>1013998426</t>
  </si>
  <si>
    <t>WSNCHS NORTH, INC.</t>
  </si>
  <si>
    <t>1023065729</t>
  </si>
  <si>
    <t>WEST HILLS HOSPITAL</t>
  </si>
  <si>
    <t>1023107182</t>
  </si>
  <si>
    <t>SERVICIOS MEDICOS UNIVERSITARIOS</t>
  </si>
  <si>
    <t>1023387479</t>
  </si>
  <si>
    <t>PLANTATION GENERAL HOSPITAL LP</t>
  </si>
  <si>
    <t>1043304975</t>
  </si>
  <si>
    <t>UNIVERSITY OF NORTH CAROLINA HOSPITALS AT CHAPEL HILL</t>
  </si>
  <si>
    <t>1053354100</t>
  </si>
  <si>
    <t>BROOKHAVEN MEMORIAL HOSPITAL MEDICAL CENTER</t>
  </si>
  <si>
    <t>1053356352</t>
  </si>
  <si>
    <t>ST JOSEPH MERCY HOSPITAL</t>
  </si>
  <si>
    <t>1053384776</t>
  </si>
  <si>
    <t>AHS HOSPITAL CORP.</t>
  </si>
  <si>
    <t>1053652438</t>
  </si>
  <si>
    <t>SBH EL PASO LLC</t>
  </si>
  <si>
    <t>1063406551</t>
  </si>
  <si>
    <t>COUNTY OF SANTA CLARA</t>
  </si>
  <si>
    <t>1063412005</t>
  </si>
  <si>
    <t>GARDENA HOSPITAL LP</t>
  </si>
  <si>
    <t>1073519443</t>
  </si>
  <si>
    <t>PIONEERS MEMORIAL HEALTHCARE DISTRICT</t>
  </si>
  <si>
    <t>1073597126</t>
  </si>
  <si>
    <t>WINSTON COUNTY MEDICAL FOUNDATION</t>
  </si>
  <si>
    <t>1073665360</t>
  </si>
  <si>
    <t>DIGNITY HEALTH</t>
  </si>
  <si>
    <t>1073714606</t>
  </si>
  <si>
    <t>MOSES CONE HEALTH SYSTEM</t>
  </si>
  <si>
    <t>1083038186</t>
  </si>
  <si>
    <t>FRISCO AMBULATORY SURGERY CENTER, LLC</t>
  </si>
  <si>
    <t>Ambulatory Indep Updated 08/21/2019 - DSH 2020</t>
  </si>
  <si>
    <t>1083621130</t>
  </si>
  <si>
    <t>PLAINVIEW HOSPITAL</t>
  </si>
  <si>
    <t>1083622120</t>
  </si>
  <si>
    <t>PRIME HEALTHCARE HUNTINGTON BEACH, LLC</t>
  </si>
  <si>
    <t>1083778633</t>
  </si>
  <si>
    <t>MEMORIAL HEALTH CARE SYSTEM INC.</t>
  </si>
  <si>
    <t>1093120859</t>
  </si>
  <si>
    <t>PARK HILL SURGERY CENTER, LLC</t>
  </si>
  <si>
    <t>1093718728</t>
  </si>
  <si>
    <t>JOHN T. MATHER MEMORIAL HOSPITAL</t>
  </si>
  <si>
    <t>1104027879</t>
  </si>
  <si>
    <t>THE HEALTH AND HOSPITAL CORPORATION OF MARION COUNTY</t>
  </si>
  <si>
    <t>1104867167</t>
  </si>
  <si>
    <t>THE FORT HAMILTON HOSPITAL</t>
  </si>
  <si>
    <t>1104874684</t>
  </si>
  <si>
    <t>PARKRIDGE MEDICAL CENTER, INC.</t>
  </si>
  <si>
    <t>1104875103</t>
  </si>
  <si>
    <t>LANCASTER GENERAL HOSPITAL</t>
  </si>
  <si>
    <t>1114081056</t>
  </si>
  <si>
    <t>1114224151</t>
  </si>
  <si>
    <t>CHCA CLEAR LAKE, LP</t>
  </si>
  <si>
    <t>Existing Prov ID 0 Updated 08/21/2019 - DSH 2020</t>
  </si>
  <si>
    <t>1114974029</t>
  </si>
  <si>
    <t>CALDWELL MEMORIAL HOSPITAL, INC.</t>
  </si>
  <si>
    <t>1124287628</t>
  </si>
  <si>
    <t>OUTREACH HOME CARE</t>
  </si>
  <si>
    <t>HHA Updated 08/21/2019 - DSH 2020</t>
  </si>
  <si>
    <t>1134114325</t>
  </si>
  <si>
    <t>Provider not in NPI Registry Updated 08/21/2019 - DSH 2020</t>
  </si>
  <si>
    <t>1134128499</t>
  </si>
  <si>
    <t>HARPER COUNTY COMMUNITY HOSPITAL</t>
  </si>
  <si>
    <t>1144231432</t>
  </si>
  <si>
    <t>OWASSO MEDICAL FACILITY, INC</t>
  </si>
  <si>
    <t>1144274770</t>
  </si>
  <si>
    <t>UNIVERSITY HOSPITAL AND MEDICAL CENTER</t>
  </si>
  <si>
    <t>1144375056</t>
  </si>
  <si>
    <t>KAISER FOUNDATION HOSPITAL - ORANGE COUNTY - ANAHEIM MEDICAL CENTER</t>
  </si>
  <si>
    <t>1154303337</t>
  </si>
  <si>
    <t>SAINT LUKES SOUTH HOSPITAL, INC.</t>
  </si>
  <si>
    <t>1154344596</t>
  </si>
  <si>
    <t>NAVIGATION MEDICAL CENTER</t>
  </si>
  <si>
    <t>Tx Health Step Updated 08/21/2019 - DSH 2020</t>
  </si>
  <si>
    <t>1154392090</t>
  </si>
  <si>
    <t>HELENA REGIONAL MEDICAL CENTER</t>
  </si>
  <si>
    <t>1154392231</t>
  </si>
  <si>
    <t>MAYO CLINIC HOSPITAL</t>
  </si>
  <si>
    <t>1154748416</t>
  </si>
  <si>
    <t>DIGNITY HEALTH ARIZONA GENERAL HOSPITAL</t>
  </si>
  <si>
    <t>1164432290</t>
  </si>
  <si>
    <t>WEST JEFFERSON MEDICAL CENTER</t>
  </si>
  <si>
    <t>1164445250</t>
  </si>
  <si>
    <t>AVERA MCKENNAN BEHAVIORAL HEALTH SERVICES</t>
  </si>
  <si>
    <t>1164592283</t>
  </si>
  <si>
    <t>OKLAHOMA STATE UNIVERSITY MEDICAL CENTER</t>
  </si>
  <si>
    <t>1174579155</t>
  </si>
  <si>
    <t>NORTH FLORIDA REGIONAL MEDICAL CENTER</t>
  </si>
  <si>
    <t>1174667158</t>
  </si>
  <si>
    <t>ST. MARY'S MEDICAL CENTER</t>
  </si>
  <si>
    <t>1184638942</t>
  </si>
  <si>
    <t>UPPER VALLEY MEDICAL CENTER</t>
  </si>
  <si>
    <t>1184639973</t>
  </si>
  <si>
    <t>THE GRIFFIN HOSPITAL</t>
  </si>
  <si>
    <t>1194926279</t>
  </si>
  <si>
    <t>ST JUDE MEDICAL CENTER</t>
  </si>
  <si>
    <t>1205373057</t>
  </si>
  <si>
    <t>BAY AREA ASC LLC</t>
  </si>
  <si>
    <t>1205863255</t>
  </si>
  <si>
    <t>NATIVIDAD MEDICAL CENTER</t>
  </si>
  <si>
    <t>1205880945</t>
  </si>
  <si>
    <t>NORTHSIDE HOSPITAL</t>
  </si>
  <si>
    <t>1205883980</t>
  </si>
  <si>
    <t>TWIN RIVERS REGIONAL MEDICAL CENTER</t>
  </si>
  <si>
    <t>1215038096</t>
  </si>
  <si>
    <t>JANE PHILLIPS MEMORIAL MEDICAL CENTER, INC.</t>
  </si>
  <si>
    <t>1215917224</t>
  </si>
  <si>
    <t>BROOKS MEMORIAL HOSPITAL</t>
  </si>
  <si>
    <t>1225046709</t>
  </si>
  <si>
    <t>SUMMA HEALTH SYSTEM</t>
  </si>
  <si>
    <t>1225439250</t>
  </si>
  <si>
    <t>ADVANCED SURGERY CENTER OF SAN ANTONIO, LLC</t>
  </si>
  <si>
    <t>1235495110</t>
  </si>
  <si>
    <t>Rehab Center Updated 08/21/2019 - DSH 2020</t>
  </si>
  <si>
    <t>1255360160</t>
  </si>
  <si>
    <t>CARSON TAHOE REGIONAL HEALTHCARE</t>
  </si>
  <si>
    <t>1255377149</t>
  </si>
  <si>
    <t>GRANT MEDICAL CENTER</t>
  </si>
  <si>
    <t>1255684460</t>
  </si>
  <si>
    <t>INOVA ALEXANDRIA HOSPITAL</t>
  </si>
  <si>
    <t>1255791885</t>
  </si>
  <si>
    <t>HCA HOUSTON HEALTHCARE NORTHWEST</t>
  </si>
  <si>
    <t>Need more research, No connected in Master, not in PHX</t>
  </si>
  <si>
    <t>1265433551</t>
  </si>
  <si>
    <t>DOWNEY REGIONAL MEDICAL CENTER</t>
  </si>
  <si>
    <t>1265820179</t>
  </si>
  <si>
    <t>BANNER --UNIVERSITY MEDICAL CENTER TUCSON CAMPUS LLC</t>
  </si>
  <si>
    <t>1275506115</t>
  </si>
  <si>
    <t>SPRINGHILL MEDICAL CENTER</t>
  </si>
  <si>
    <t>1275518383</t>
  </si>
  <si>
    <t>EXEMPLA LUTHERAN MEDICAL CENTER</t>
  </si>
  <si>
    <t>1275553539</t>
  </si>
  <si>
    <t>THIBODAUX REGIONAL MEDICAL CENTER</t>
  </si>
  <si>
    <t>1275926198</t>
  </si>
  <si>
    <t>SAINT LUKE'S HOSPITAL INFUSION CENTER AT LIBERTY</t>
  </si>
  <si>
    <t>1285064907</t>
  </si>
  <si>
    <t>PARADISE VALLEY HOSPITAL</t>
  </si>
  <si>
    <t>1285671313</t>
  </si>
  <si>
    <t>THE MEDICAL CENTER OF AURORA</t>
  </si>
  <si>
    <t>HOUSTON PHYSICIANS' HOSPITAL</t>
  </si>
  <si>
    <t>No Matching Hospital Updated 08/21/2019 - DSH 2020</t>
  </si>
  <si>
    <t>1285733436</t>
  </si>
  <si>
    <t>BLISS MAIN OP PHCY</t>
  </si>
  <si>
    <t>Pharmacy Updated 08/21/2019 - DSH 2020</t>
  </si>
  <si>
    <t>1295037497</t>
  </si>
  <si>
    <t>MEAGAN DOLIESLAGER</t>
  </si>
  <si>
    <t>MD Updated 08/21/2019 - DSH 2020</t>
  </si>
  <si>
    <t>1295066116</t>
  </si>
  <si>
    <t>SALT LAKE BEHAVIORAL HEALTH</t>
  </si>
  <si>
    <t>1295743060</t>
  </si>
  <si>
    <t>GLEN COVE HOSPITAL</t>
  </si>
  <si>
    <t>1295824183</t>
  </si>
  <si>
    <t>ARTHUR JAMES HOSPITAL</t>
  </si>
  <si>
    <t>1295880912</t>
  </si>
  <si>
    <t>KAISER FOUNDATION HOSPITAL WOODLAND HILLS</t>
  </si>
  <si>
    <t>1306183314</t>
  </si>
  <si>
    <t>CONFLUENCE HEALTH WENATCHEE VALLEY HOSPITAL &amp; CLINICS</t>
  </si>
  <si>
    <t>1306281126</t>
  </si>
  <si>
    <t>UNIVERSITY HOSPITAL &amp; CLINICS, INC.</t>
  </si>
  <si>
    <t>1306889597</t>
  </si>
  <si>
    <t>TENNOVA HEALTHCARE-LEBANON</t>
  </si>
  <si>
    <t>1316047632</t>
  </si>
  <si>
    <t>TRINITY ROCK ISLAND</t>
  </si>
  <si>
    <t>1316061997</t>
  </si>
  <si>
    <t>SAINT FRANCIS MEMORIAL HOSPITAL</t>
  </si>
  <si>
    <t>1316144546</t>
  </si>
  <si>
    <t>CHI ST VINCENT HOSPITAL HOT SPRINGS</t>
  </si>
  <si>
    <t>1326010273</t>
  </si>
  <si>
    <t>ALAMANCE REGIONAL MEDICAL CENTER, INC.</t>
  </si>
  <si>
    <t>1326078288</t>
  </si>
  <si>
    <t>DELRAY MEDICAL CENTER</t>
  </si>
  <si>
    <t>1326093246</t>
  </si>
  <si>
    <t>PSYCHIATRIC TREATMENT CENTER AT FORT WALTON BEACH MEDICAL CENTER</t>
  </si>
  <si>
    <t>1326296211</t>
  </si>
  <si>
    <t>IU HEALTH ARNETT HOSPITAL</t>
  </si>
  <si>
    <t>1336119478</t>
  </si>
  <si>
    <t>COMMUNITY HOSPITAL EAST</t>
  </si>
  <si>
    <t>1336167550</t>
  </si>
  <si>
    <t>ADVENTIST HEALTH REEDLEY</t>
  </si>
  <si>
    <t>1346209137</t>
  </si>
  <si>
    <t>ST. MARY'S GOOD SAMARITAN HOSPITAL</t>
  </si>
  <si>
    <t>1346274537</t>
  </si>
  <si>
    <t>ST JOHN'S EPISCOPAL HOSPITAL SS</t>
  </si>
  <si>
    <t>1356390264</t>
  </si>
  <si>
    <t>SUTTER ROSEVILLE MEDICAL CENTER</t>
  </si>
  <si>
    <t>1356435341</t>
  </si>
  <si>
    <t>FRANCISCAN ST. ELIZABETH HEALTH</t>
  </si>
  <si>
    <t>1356496772</t>
  </si>
  <si>
    <t>KAISER FOUNDATION HOSPITAL - FONTANA</t>
  </si>
  <si>
    <t>1366449282</t>
  </si>
  <si>
    <t>NORTH HOSPITAL OF SURRY COUNTY</t>
  </si>
  <si>
    <t>1376597328</t>
  </si>
  <si>
    <t>EASTSIDE MEDICAL CENTER</t>
  </si>
  <si>
    <t>1376620336</t>
  </si>
  <si>
    <t>WEST COUNTY ADULT MENTAL HEALTH SERVICES - EL PORTAL</t>
  </si>
  <si>
    <t>1376774984</t>
  </si>
  <si>
    <t>BROOKDALE UNIVERSITY HOSPITAL MEDICAL CENTER</t>
  </si>
  <si>
    <t>1376876664</t>
  </si>
  <si>
    <t>SPOTSYLVANIA REGIONAL MEDICAL CENTER</t>
  </si>
  <si>
    <t>1386188837</t>
  </si>
  <si>
    <t>SAINT FRANCIS HOSPITAL MUSKOGEE</t>
  </si>
  <si>
    <t>1386619450</t>
  </si>
  <si>
    <t>LAKE REGIONAL HEALTH SYSTEM</t>
  </si>
  <si>
    <t>1386719086</t>
  </si>
  <si>
    <t>CONTRA COSTA REGIONAL MEDICAL CENTER</t>
  </si>
  <si>
    <t>1386746337</t>
  </si>
  <si>
    <t>SAINT LOUISE REGIONAL HOSPITAL</t>
  </si>
  <si>
    <t>1386983260</t>
  </si>
  <si>
    <t>TEXAS HEALTH CRAIG RANCH SURGERY CENTER LLC</t>
  </si>
  <si>
    <t>1396765681</t>
  </si>
  <si>
    <t>1396849303</t>
  </si>
  <si>
    <t>HUDSON HOSPITAL &amp; CLINICS</t>
  </si>
  <si>
    <t>1407808173</t>
  </si>
  <si>
    <t>SAN ANTONIO EYE CENTER PA</t>
  </si>
  <si>
    <t>1407859655</t>
  </si>
  <si>
    <t>DELNOR-COMMUNITY HOSPITAL</t>
  </si>
  <si>
    <t>Not Found in Phoenix Updated 08/21/2019 - DSH 2020</t>
  </si>
  <si>
    <t>1417279936</t>
  </si>
  <si>
    <t>WEST KENDALL BAPTIST HOSPITAL INC</t>
  </si>
  <si>
    <t>1417957473</t>
  </si>
  <si>
    <t>EAST LOS ANGELES DOCTORS HOSPITAL</t>
  </si>
  <si>
    <t>1417991316</t>
  </si>
  <si>
    <t>REGIONAL HEALTH SERVICES OF HOWARD COUNTY</t>
  </si>
  <si>
    <t>1427007848</t>
  </si>
  <si>
    <t>MIDSTATE MEDICAL CENTER</t>
  </si>
  <si>
    <t>1427055839</t>
  </si>
  <si>
    <t>SANTA MONICAUCLAMC AND ORTHOPEDIC HOSPITAL</t>
  </si>
  <si>
    <t>1427123132</t>
  </si>
  <si>
    <t>KAISER FOUNDATION HOSPITAL OAKLAND-RICHMOND</t>
  </si>
  <si>
    <t>1427320993</t>
  </si>
  <si>
    <t>MARION GENERAL HOSPITAL</t>
  </si>
  <si>
    <t>1437107117</t>
  </si>
  <si>
    <t>STROUD MUN HOSPITAL</t>
  </si>
  <si>
    <t>1437135811</t>
  </si>
  <si>
    <t>MORTON PLANT NORTH BAY HOSPITAL</t>
  </si>
  <si>
    <t>1437135902</t>
  </si>
  <si>
    <t>AU MEDICAL CENTER, INC</t>
  </si>
  <si>
    <t>1437186111</t>
  </si>
  <si>
    <t>PIEDMONT ATHENS REGIONAL MEDICAL CENTER, INC.</t>
  </si>
  <si>
    <t>1447218482</t>
  </si>
  <si>
    <t>HEALTHEAST ST. JOHN'S HOSPITAL</t>
  </si>
  <si>
    <t>1447255153</t>
  </si>
  <si>
    <t>WHITE PLAINS HOSPITAL CENTER</t>
  </si>
  <si>
    <t>1447275037</t>
  </si>
  <si>
    <t>ST. LUKE'S HOSPITAL</t>
  </si>
  <si>
    <t>1447297536</t>
  </si>
  <si>
    <t>1447571658</t>
  </si>
  <si>
    <t>SUMNER REGIONAL MEDICAL CENTER</t>
  </si>
  <si>
    <t>1457392904</t>
  </si>
  <si>
    <t>MONROE COUNTY HOSPITAL BOARD</t>
  </si>
  <si>
    <t>1467484972</t>
  </si>
  <si>
    <t>RIVERSIDE METHODIST HOSPITAL</t>
  </si>
  <si>
    <t>1467519843</t>
  </si>
  <si>
    <t>NORTH COLORADO MEDICAL CENTER</t>
  </si>
  <si>
    <t>1467560128</t>
  </si>
  <si>
    <t>ADVOCATE SOUTH SUBURBAN HOSPITAL</t>
  </si>
  <si>
    <t>1467560599</t>
  </si>
  <si>
    <t>METHODIST HOSPITAL OF SACRAMENTO</t>
  </si>
  <si>
    <t>1477572949</t>
  </si>
  <si>
    <t>ADVENTIST GLENOAKS HOSPITAL</t>
  </si>
  <si>
    <t>1477790152</t>
  </si>
  <si>
    <t>SPICKET CRNA SERVICES</t>
  </si>
  <si>
    <t>1477869295</t>
  </si>
  <si>
    <t>BLUEFIELD REGIONAL MEDICAL CENTER</t>
  </si>
  <si>
    <t>1487655064</t>
  </si>
  <si>
    <t>BAYSTATE MEDICAL CENTER</t>
  </si>
  <si>
    <t>1487734976</t>
  </si>
  <si>
    <t>UNIVERSITY OF UTAH HOSPITAL</t>
  </si>
  <si>
    <t>1497003610</t>
  </si>
  <si>
    <t>CLAIBORNE COUNTY HOSPITAL</t>
  </si>
  <si>
    <t>1508309170</t>
  </si>
  <si>
    <t>CODE 3 ER AT MESQUITE</t>
  </si>
  <si>
    <t>1508872482</t>
  </si>
  <si>
    <t>SAMARITAN AIR AMBULANCE</t>
  </si>
  <si>
    <t>1508895079</t>
  </si>
  <si>
    <t>MISSION REGION, AL MEDICAL CEN .</t>
  </si>
  <si>
    <t>1508913609</t>
  </si>
  <si>
    <t>NORTH SUNFLOWER MEDICAL CENTER</t>
  </si>
  <si>
    <t>1528014669</t>
  </si>
  <si>
    <t>PALMS WEST HOSPITAL</t>
  </si>
  <si>
    <t>1528042884</t>
  </si>
  <si>
    <t>BAPTIST HOSPITAL</t>
  </si>
  <si>
    <t>1528093960</t>
  </si>
  <si>
    <t>WELLSTAR ATLANTA MEDICAL CENTER INPATIENT PSYCH UNIT</t>
  </si>
  <si>
    <t>1528387842</t>
  </si>
  <si>
    <t>DESOTO MEMORIAL HOSPITAL</t>
  </si>
  <si>
    <t>1548293343</t>
  </si>
  <si>
    <t>DANBURY HOSPITAL</t>
  </si>
  <si>
    <t>1568407310</t>
  </si>
  <si>
    <t>ESKENAZI HEALTH</t>
  </si>
  <si>
    <t>1568442309</t>
  </si>
  <si>
    <t>THE COOPER HEALTH SYSTEM</t>
  </si>
  <si>
    <t>1568686566</t>
  </si>
  <si>
    <t>SJ MEDICAL CENTER, LLC</t>
  </si>
  <si>
    <t>1578656161</t>
  </si>
  <si>
    <t>ST JOHN MEDICAL CENTER INC</t>
  </si>
  <si>
    <t>1588636278</t>
  </si>
  <si>
    <t>AESTHETIC PLASTIC SURGERY CENTER, LP</t>
  </si>
  <si>
    <t>1588640692</t>
  </si>
  <si>
    <t>EMORY UNIVERSITY HOSPITAL</t>
  </si>
  <si>
    <t>1588656946</t>
  </si>
  <si>
    <t>COVENANT HEALTHCARE</t>
  </si>
  <si>
    <t>1588668842</t>
  </si>
  <si>
    <t>SENTARA HALIFAX REGIONAL HOSPITAL</t>
  </si>
  <si>
    <t>1588779920</t>
  </si>
  <si>
    <t>GREENE COUNTY HOSPITAL &amp; NURSING HOME</t>
  </si>
  <si>
    <t>1588784649</t>
  </si>
  <si>
    <t>CHRISTUS ST. PATRICK HOSPITAL</t>
  </si>
  <si>
    <t>1598144362</t>
  </si>
  <si>
    <t>PRIME HEALTHCARE SERVICES - SAINT CLARE'S LLC</t>
  </si>
  <si>
    <t>1598297491</t>
  </si>
  <si>
    <t>COMPLETE CARE COMMUNITY HOSPITAL EL PASO</t>
  </si>
  <si>
    <t>1598768780</t>
  </si>
  <si>
    <t>LITTLE COMPANY OF MARY HOSPITAL INC</t>
  </si>
  <si>
    <t>1598871469</t>
  </si>
  <si>
    <t>MYRTUE MEDICAL CENTER</t>
  </si>
  <si>
    <t>1609897339</t>
  </si>
  <si>
    <t>GOOD SAMARITAN REGIONAL HEALTH CENTER</t>
  </si>
  <si>
    <t>1619265295</t>
  </si>
  <si>
    <t>KINGWOOD SURGERY CENTER LLC</t>
  </si>
  <si>
    <t>1619911104</t>
  </si>
  <si>
    <t>JOHNSTON HEALTH SERVICES CORPORATION</t>
  </si>
  <si>
    <t>1619939071</t>
  </si>
  <si>
    <t>BLOUNT MEMORIAL HOSPITAL</t>
  </si>
  <si>
    <t>1619947090</t>
  </si>
  <si>
    <t>VILLA POMERADO</t>
  </si>
  <si>
    <t>1629053731</t>
  </si>
  <si>
    <t>WEST PINES BEHAVIORAL HEALTH</t>
  </si>
  <si>
    <t>1629062799</t>
  </si>
  <si>
    <t>NORTH KANSAS CITY HOSPITAL</t>
  </si>
  <si>
    <t>1629075734</t>
  </si>
  <si>
    <t>1629086012</t>
  </si>
  <si>
    <t>PERKINS COUNTY HEALTH SERVICES</t>
  </si>
  <si>
    <t>1639101751</t>
  </si>
  <si>
    <t>MASSACHUSETTS EYE AND EAR INFIRMARY</t>
  </si>
  <si>
    <t>1639123284</t>
  </si>
  <si>
    <t>ASCENSION ALL SAINTS HOSPITAL</t>
  </si>
  <si>
    <t>1639172372</t>
  </si>
  <si>
    <t>CEDARS-SINAI MEDICAL CENTER</t>
  </si>
  <si>
    <t>1639179328</t>
  </si>
  <si>
    <t>SUNY DOWNSTATE MEDICAL CENTER, UNIVERSITY</t>
  </si>
  <si>
    <t>1639422504</t>
  </si>
  <si>
    <t>BAPTIST EMERGE</t>
  </si>
  <si>
    <t>1649252321</t>
  </si>
  <si>
    <t>NORTH OAKS REHABILITATION HOSPITAL, LLC</t>
  </si>
  <si>
    <t>1649794157</t>
  </si>
  <si>
    <t>OU MEDICINE INC.</t>
  </si>
  <si>
    <t>1659557866</t>
  </si>
  <si>
    <t>SPRINGBROOK HOSPITAL</t>
  </si>
  <si>
    <t>1669441176</t>
  </si>
  <si>
    <t>WILSON COUNTY HOSPITAL</t>
  </si>
  <si>
    <t>1669673646</t>
  </si>
  <si>
    <t>MADERA COMMUNITY HOSPITAL</t>
  </si>
  <si>
    <t>1679587679</t>
  </si>
  <si>
    <t>JACOBI MEDICAL CENTER</t>
  </si>
  <si>
    <t>1679804355</t>
  </si>
  <si>
    <t>LONESTAR AMBULATORY SURGICAL CENTER</t>
  </si>
  <si>
    <t>1689688988</t>
  </si>
  <si>
    <t>LITTLETON ADVENTIST HOSPITAL</t>
  </si>
  <si>
    <t>1689696148</t>
  </si>
  <si>
    <t>ADAMS COUNTY MEMORIAL HOSPITAL</t>
  </si>
  <si>
    <t>1699716027</t>
  </si>
  <si>
    <t>ST MARYS MEDICAL CENTER</t>
  </si>
  <si>
    <t>1700219037</t>
  </si>
  <si>
    <t>HCA HOUSTON HEALTHCARE CONROE</t>
  </si>
  <si>
    <t>1710075361</t>
  </si>
  <si>
    <t>GOLDEN VALLEY MEMORIAL HOSPITAL DISTRICT</t>
  </si>
  <si>
    <t>1710907175</t>
  </si>
  <si>
    <t>ADVENTIST HINSDALE HOSPITAL</t>
  </si>
  <si>
    <t>1710958228</t>
  </si>
  <si>
    <t>WATSONVILLE COMMUNITY HOSPITAL</t>
  </si>
  <si>
    <t>1720058027</t>
  </si>
  <si>
    <t>RENOWN SOUTH MEADOWS MEDICAL CENTER</t>
  </si>
  <si>
    <t>1720306343</t>
  </si>
  <si>
    <t>HOSPITAL METROPOLITANO DR. PILA</t>
  </si>
  <si>
    <t>1720370679</t>
  </si>
  <si>
    <t>DCH HEALTH CARE AUTHORITY - PSYCH</t>
  </si>
  <si>
    <t>1730136532</t>
  </si>
  <si>
    <t>DOCTORS COMMUNITY HOSPITAL</t>
  </si>
  <si>
    <t>1730503103</t>
  </si>
  <si>
    <t>TEXAS ANESTHESIA GROUP PLLC</t>
  </si>
  <si>
    <t>1760426969</t>
  </si>
  <si>
    <t>ST. MARY'S HOSPITAL CORPORATION</t>
  </si>
  <si>
    <t>1760454334</t>
  </si>
  <si>
    <t>MIDDLESEX HOSPITAL</t>
  </si>
  <si>
    <t>1760794044</t>
  </si>
  <si>
    <t>SINAI-GRACE HOSPITAL</t>
  </si>
  <si>
    <t>1770554214</t>
  </si>
  <si>
    <t>SOUTHERN VIRGINIA REGIONAL MEDICAL CENTER</t>
  </si>
  <si>
    <t>1770626608</t>
  </si>
  <si>
    <t>INTEGRIS GROVE EMS</t>
  </si>
  <si>
    <t>1770639494</t>
  </si>
  <si>
    <t>MR. CHRISTOPHER JAMES YOUSO LPT</t>
  </si>
  <si>
    <t>PT Updated 08/21/2019 - DSH 2020</t>
  </si>
  <si>
    <t>1770674350</t>
  </si>
  <si>
    <t>NORTHEASTERN NEVADA REGIONAL HOSPITAL</t>
  </si>
  <si>
    <t>1770802308</t>
  </si>
  <si>
    <t>WESTLAKE HOSPITAL</t>
  </si>
  <si>
    <t>1780689463</t>
  </si>
  <si>
    <t>PENINSULA REGIONAL MEDICAL CENTER</t>
  </si>
  <si>
    <t>1790789147</t>
  </si>
  <si>
    <t>EASTERN MAINE MEDICAL CENTER</t>
  </si>
  <si>
    <t>1801104732</t>
  </si>
  <si>
    <t>NOT-FOR-PROFIT HOSPITAL CORPORATION</t>
  </si>
  <si>
    <t>1801823349</t>
  </si>
  <si>
    <t>FRYE REGIONAL MEDICAL CENTER</t>
  </si>
  <si>
    <t>1801931845</t>
  </si>
  <si>
    <t>MOUNTAIN VILLA NURSING CENTER</t>
  </si>
  <si>
    <t>SNF Updated 08/21/2019 - DSH 2020</t>
  </si>
  <si>
    <t>1801992631</t>
  </si>
  <si>
    <t>NYU LANGONE HOSPITALS</t>
  </si>
  <si>
    <t>1811156326</t>
  </si>
  <si>
    <t>ALLIANCE HEALTH CENTER, INC.</t>
  </si>
  <si>
    <t>1811939887</t>
  </si>
  <si>
    <t>MERCY HEALTH-ST RITA'S MEDICAL CENTER</t>
  </si>
  <si>
    <t>1821039975</t>
  </si>
  <si>
    <t>CAROLINAS HEALTHCARE SYSTEM PINEVILLE</t>
  </si>
  <si>
    <t>1821143850</t>
  </si>
  <si>
    <t>IASIS GLENWOOD REGIONAL MEDICAL CENTER LP</t>
  </si>
  <si>
    <t>1831183748</t>
  </si>
  <si>
    <t>CLAIBORNE MEMORIAL MEDICAL CENTER</t>
  </si>
  <si>
    <t>1831590660</t>
  </si>
  <si>
    <t>ST LUKE'S NAMPA MEDICAL CENTER LTD</t>
  </si>
  <si>
    <t>1841237930</t>
  </si>
  <si>
    <t>OCALA REGIONAL MEDICAL CENTER</t>
  </si>
  <si>
    <t>1851549273</t>
  </si>
  <si>
    <t>WEST CHESTER HOSPITAL LLC</t>
  </si>
  <si>
    <t>1861451114</t>
  </si>
  <si>
    <t>NORTH METRO MEDICAL CENTER</t>
  </si>
  <si>
    <t>1871543215</t>
  </si>
  <si>
    <t>STANFORD HOSPITAL AND CLINICS</t>
  </si>
  <si>
    <t>1871615765</t>
  </si>
  <si>
    <t>LOS ANGELES COUNTY OLIVE VIEW-UCLA MEDICAL CENTER</t>
  </si>
  <si>
    <t>1871672618</t>
  </si>
  <si>
    <t>HOLLAND HOSPITAL</t>
  </si>
  <si>
    <t>1881690691</t>
  </si>
  <si>
    <t>EASTERN LONG ISLAND HOSPITAL ASSOC INC</t>
  </si>
  <si>
    <t>1891126728</t>
  </si>
  <si>
    <t>SOUTH CAMERON MEMORIAL HOSPITAL</t>
  </si>
  <si>
    <t>1902051816</t>
  </si>
  <si>
    <t>SILOAM SPRINGS REGIONAL HOSPITAL</t>
  </si>
  <si>
    <t>1902826779</t>
  </si>
  <si>
    <t>BOCA RATON COMMUNITY HOSPITAL, INC.</t>
  </si>
  <si>
    <t>1902894512</t>
  </si>
  <si>
    <t>MCLAREN FLINT</t>
  </si>
  <si>
    <t>1912954553</t>
  </si>
  <si>
    <t>MERCY HEALTH - ST ANNE HOSPITAL</t>
  </si>
  <si>
    <t>1912966557</t>
  </si>
  <si>
    <t>MILFORD HOSPITAL INC</t>
  </si>
  <si>
    <t>1912997024</t>
  </si>
  <si>
    <t>MORRISTOWN HAMBLEN HEALTHCARE SYSTEM</t>
  </si>
  <si>
    <t>1922043686</t>
  </si>
  <si>
    <t>ST BERNARDS MEDICAL CENTER</t>
  </si>
  <si>
    <t>1922139120</t>
  </si>
  <si>
    <t>INOVA MOUNT VERNON HOSPITAL</t>
  </si>
  <si>
    <t>1922139831</t>
  </si>
  <si>
    <t>NORTHERN LOUISIANA MEDICAL CENTER</t>
  </si>
  <si>
    <t>1922438472</t>
  </si>
  <si>
    <t>PARK AMBULATORY SURGERY CENTER, LLC</t>
  </si>
  <si>
    <t>1942256888</t>
  </si>
  <si>
    <t>HOLZER HOSPITAL FOUNDATION</t>
  </si>
  <si>
    <t>1942276423</t>
  </si>
  <si>
    <t>MEADVILLE MEDICAL CENTER</t>
  </si>
  <si>
    <t>1952326977</t>
  </si>
  <si>
    <t>AMISUB SFH, INC</t>
  </si>
  <si>
    <t>1962446385</t>
  </si>
  <si>
    <t>LENOIR MEMORIAL HOSPITAL</t>
  </si>
  <si>
    <t>1962491043</t>
  </si>
  <si>
    <t>ST FRANCIS SKILLED NURSING UNIT</t>
  </si>
  <si>
    <t>1962602805</t>
  </si>
  <si>
    <t>DIVERSICARE OF LAKE HIGHLANDS</t>
  </si>
  <si>
    <t>1972549855</t>
  </si>
  <si>
    <t>LAKE CHARLES MEMORIAL HOSP</t>
  </si>
  <si>
    <t>1972570117</t>
  </si>
  <si>
    <t>METHODIST AMBULATORY SURGERY CENTER</t>
  </si>
  <si>
    <t>1972878361</t>
  </si>
  <si>
    <t>LOVELACE REGIONAL HOSPITAL-ROSWELL</t>
  </si>
  <si>
    <t>1982650024</t>
  </si>
  <si>
    <t>TRISTAR SUMMIT MEDICAL CENTER</t>
  </si>
  <si>
    <t>1982652343</t>
  </si>
  <si>
    <t>MIDDLESEX HOSPITAL PSYCH</t>
  </si>
  <si>
    <t>1982664124</t>
  </si>
  <si>
    <t>MERCY HOSPITAL</t>
  </si>
  <si>
    <t>1982799375</t>
  </si>
  <si>
    <t>NORTHEAST HEIGHTS MEDICAL CENTER</t>
  </si>
  <si>
    <t>1992776405</t>
  </si>
  <si>
    <t>TRISTAR STONECREST MEDICAL CENTER</t>
  </si>
  <si>
    <t>1992815195</t>
  </si>
  <si>
    <t>OCHSNER BAPTIST MEDICAL CENTER LLC</t>
  </si>
  <si>
    <t>1992870430</t>
  </si>
  <si>
    <t>SAN JOAQUIN GENERAL HOSPITAL</t>
  </si>
  <si>
    <t>1215914254</t>
  </si>
  <si>
    <t>DSH 2020 401 MMP OOS</t>
  </si>
  <si>
    <t>1477559029</t>
  </si>
  <si>
    <t>NORTH HAWAII COMMUNITY HOSPITAL,INC</t>
  </si>
  <si>
    <t>1407027493</t>
  </si>
  <si>
    <t>000012702</t>
  </si>
  <si>
    <t>TERRELL COUNTY</t>
  </si>
  <si>
    <t>1295751022</t>
  </si>
  <si>
    <t>000167901</t>
  </si>
  <si>
    <t>AMARILLO MEDICAL SERVICES</t>
  </si>
  <si>
    <t>1689713729</t>
  </si>
  <si>
    <t>000245301</t>
  </si>
  <si>
    <t>WEST VOLUNTEER AMBULANCE</t>
  </si>
  <si>
    <t>1417075284</t>
  </si>
  <si>
    <t>000335202</t>
  </si>
  <si>
    <t>COMANCHE AMBULANCE SERVICE</t>
  </si>
  <si>
    <t>1558446419</t>
  </si>
  <si>
    <t>000371701</t>
  </si>
  <si>
    <t>GOOD SHEPHERDMEDICAL CTR</t>
  </si>
  <si>
    <t>1396746863</t>
  </si>
  <si>
    <t>000437601</t>
  </si>
  <si>
    <t>NORTH RUNNELS COUNTY HOSPITAL DISTRICT</t>
  </si>
  <si>
    <t>1538114525</t>
  </si>
  <si>
    <t>000485901LT</t>
  </si>
  <si>
    <t>NAZARETH LIVING CARE CENTER</t>
  </si>
  <si>
    <t>1023038379</t>
  </si>
  <si>
    <t>000535501LT</t>
  </si>
  <si>
    <t>000538001LT</t>
  </si>
  <si>
    <t>1689759102</t>
  </si>
  <si>
    <t>1376751404</t>
  </si>
  <si>
    <t>000600200LT</t>
  </si>
  <si>
    <t>1457444150</t>
  </si>
  <si>
    <t>000712201</t>
  </si>
  <si>
    <t>CHAMPION EMS</t>
  </si>
  <si>
    <t>1578565917</t>
  </si>
  <si>
    <t>000714801</t>
  </si>
  <si>
    <t>HOPKINS COUNTY EMS</t>
  </si>
  <si>
    <t>1114987963</t>
  </si>
  <si>
    <t>000916102LT</t>
  </si>
  <si>
    <t>1457392417</t>
  </si>
  <si>
    <t>001004892LT</t>
  </si>
  <si>
    <t>TEAM CARE REHAB SERVICES INC</t>
  </si>
  <si>
    <t>1174658025</t>
  </si>
  <si>
    <t>001013135LT</t>
  </si>
  <si>
    <t>1689885097</t>
  </si>
  <si>
    <t>001013209LT</t>
  </si>
  <si>
    <t>LA MANSION ADULT DAY CARE CENTER, INC.</t>
  </si>
  <si>
    <t>Adult Daycare Updated 08/21/2019 - DSH 2020</t>
  </si>
  <si>
    <t>1578545893</t>
  </si>
  <si>
    <t>001013262LT</t>
  </si>
  <si>
    <t>MERIDIAN CARE</t>
  </si>
  <si>
    <t>1396771614</t>
  </si>
  <si>
    <t>001014118LT</t>
  </si>
  <si>
    <t>MEDICAL ARTS HOSPITAL HOME CARE</t>
  </si>
  <si>
    <t>1437261583</t>
  </si>
  <si>
    <t>001015296LT</t>
  </si>
  <si>
    <t>REGENT CARE CENTER OF LEAGUE</t>
  </si>
  <si>
    <t>1952625048</t>
  </si>
  <si>
    <t>001015341LT</t>
  </si>
  <si>
    <t>EPIC HEALTH SERVICES, INC.</t>
  </si>
  <si>
    <t>1154568616</t>
  </si>
  <si>
    <t>001016667LT</t>
  </si>
  <si>
    <t>LITTLEFIELD HOSPITALITY</t>
  </si>
  <si>
    <t>1770727455</t>
  </si>
  <si>
    <t>001017009LT</t>
  </si>
  <si>
    <t>PARK PLAZA LTC PARTNERS INC</t>
  </si>
  <si>
    <t>1205145968</t>
  </si>
  <si>
    <t>001018944LT</t>
  </si>
  <si>
    <t>TRINITY NURSING AND REHABILITATION LP</t>
  </si>
  <si>
    <t>1629372610</t>
  </si>
  <si>
    <t>001019318LT</t>
  </si>
  <si>
    <t>CROWN POINT HEALTH SUITES</t>
  </si>
  <si>
    <t>1386992337</t>
  </si>
  <si>
    <t>001020735LT</t>
  </si>
  <si>
    <t>RISING STAR SENIOR CARE LLC</t>
  </si>
  <si>
    <t>1699029413</t>
  </si>
  <si>
    <t>001021006LT</t>
  </si>
  <si>
    <t>RICHLAND HILLS REHABILITATION &amp; HEALTHCARE</t>
  </si>
  <si>
    <t>DSH 2020 401 ENC Matching Prov ID 0</t>
  </si>
  <si>
    <t>1447675616</t>
  </si>
  <si>
    <t>001027082LT</t>
  </si>
  <si>
    <t>PARADISE LANE CENTER</t>
  </si>
  <si>
    <t>1003279928</t>
  </si>
  <si>
    <t>001027823LT</t>
  </si>
  <si>
    <t>GRACE CARE CENTER AT VETERANS</t>
  </si>
  <si>
    <t>1730306135</t>
  </si>
  <si>
    <t>003467002</t>
  </si>
  <si>
    <t>REEVES COUNTY HOSPITAL DISTR</t>
  </si>
  <si>
    <t>1104839786</t>
  </si>
  <si>
    <t>004384601</t>
  </si>
  <si>
    <t>GAGE DENISE A</t>
  </si>
  <si>
    <t>1780761148</t>
  </si>
  <si>
    <t>005189803</t>
  </si>
  <si>
    <t>FEARS ANNETTE R</t>
  </si>
  <si>
    <t>1184743585</t>
  </si>
  <si>
    <t>005269804</t>
  </si>
  <si>
    <t>SNEED ELSA G</t>
  </si>
  <si>
    <t>1356553531</t>
  </si>
  <si>
    <t>005865303</t>
  </si>
  <si>
    <t>CARR TRACEY A</t>
  </si>
  <si>
    <t>1295765469</t>
  </si>
  <si>
    <t>006083201</t>
  </si>
  <si>
    <t>TX DEPT HEALTH-INDIGENT</t>
  </si>
  <si>
    <t>1316007032</t>
  </si>
  <si>
    <t>007097101</t>
  </si>
  <si>
    <t>PRESBYTERIAN HOSPITAL OF DALLAS</t>
  </si>
  <si>
    <t>1508859612</t>
  </si>
  <si>
    <t>007150801</t>
  </si>
  <si>
    <t>1073561825</t>
  </si>
  <si>
    <t>010296402</t>
  </si>
  <si>
    <t>ALERE WOMENS AND CHILDRENS HEALTH LLC</t>
  </si>
  <si>
    <t>1053357905</t>
  </si>
  <si>
    <t>010498601</t>
  </si>
  <si>
    <t>ADVANCED RESPIRATORY INC</t>
  </si>
  <si>
    <t>OOS - $0 total Updated 08/21/2019 - DSH 2020</t>
  </si>
  <si>
    <t>1326039306</t>
  </si>
  <si>
    <t>010679101</t>
  </si>
  <si>
    <t>HANSFORD HOSPITAL DME</t>
  </si>
  <si>
    <t>1326057779</t>
  </si>
  <si>
    <t>012133701</t>
  </si>
  <si>
    <t>GIRLING HEATLH CARE INC</t>
  </si>
  <si>
    <t>1932183936</t>
  </si>
  <si>
    <t>012214501</t>
  </si>
  <si>
    <t>NURSES UNLIMITED INC</t>
  </si>
  <si>
    <t>1487637021</t>
  </si>
  <si>
    <t>012218601</t>
  </si>
  <si>
    <t>CAPROCK HOME HEALTH SERVICES INC</t>
  </si>
  <si>
    <t>1053487868</t>
  </si>
  <si>
    <t>012280601</t>
  </si>
  <si>
    <t>CUERO COMMUNITY HOSPITAL H H</t>
  </si>
  <si>
    <t>1538188156</t>
  </si>
  <si>
    <t>012309301</t>
  </si>
  <si>
    <t>1972585016</t>
  </si>
  <si>
    <t>014432101</t>
  </si>
  <si>
    <t>LUBBOCK COUNTY HOSPITAL</t>
  </si>
  <si>
    <t>1013952613</t>
  </si>
  <si>
    <t>014474301</t>
  </si>
  <si>
    <t>THE CARE GROUP OF TEXAS</t>
  </si>
  <si>
    <t>1073506457</t>
  </si>
  <si>
    <t>016043401</t>
  </si>
  <si>
    <t>PROVIDENCE EQUIPMENT SERVICE</t>
  </si>
  <si>
    <t>1770661050</t>
  </si>
  <si>
    <t>017409601</t>
  </si>
  <si>
    <t>REGION 16 EDUCATION SERVICE</t>
  </si>
  <si>
    <t>1669543401</t>
  </si>
  <si>
    <t>017422901</t>
  </si>
  <si>
    <t>LUBBOCK INDEPENDENT SCHOOL</t>
  </si>
  <si>
    <t>1780621441</t>
  </si>
  <si>
    <t>017540801</t>
  </si>
  <si>
    <t>HOMES GROUP</t>
  </si>
  <si>
    <t>1326101692</t>
  </si>
  <si>
    <t>017568901</t>
  </si>
  <si>
    <t>HOUSTON COUNTY HOSPITAL PRIM</t>
  </si>
  <si>
    <t>1063407922</t>
  </si>
  <si>
    <t>017584601</t>
  </si>
  <si>
    <t>COMMUNITY HEALTH CLINIC</t>
  </si>
  <si>
    <t>1508871278</t>
  </si>
  <si>
    <t>017624001</t>
  </si>
  <si>
    <t>EAST TEXAS MEDICAL CENTER -</t>
  </si>
  <si>
    <t>1528015815</t>
  </si>
  <si>
    <t>017688501</t>
  </si>
  <si>
    <t>MEDICAL ARTS HEALTH CLINIC</t>
  </si>
  <si>
    <t>1063447159</t>
  </si>
  <si>
    <t>017887301</t>
  </si>
  <si>
    <t>EAST TEXAS MEDICAL CENTER CLARKSVILLE</t>
  </si>
  <si>
    <t>1215983598</t>
  </si>
  <si>
    <t>017936801</t>
  </si>
  <si>
    <t>REFUGIO RURAL HEALTH CLINIC</t>
  </si>
  <si>
    <t>1124054069</t>
  </si>
  <si>
    <t>018019201</t>
  </si>
  <si>
    <t>ANDREWS COUNTY HOSP DIS</t>
  </si>
  <si>
    <t>1063577013</t>
  </si>
  <si>
    <t>018093701</t>
  </si>
  <si>
    <t>TEXAS HEALTH COMMUNITY MEDICAL CENTER</t>
  </si>
  <si>
    <t>1396788113</t>
  </si>
  <si>
    <t>018105903</t>
  </si>
  <si>
    <t>HENDERSON MEMORIAL HOSPITAL FAMILY HEALTH</t>
  </si>
  <si>
    <t>1780767236</t>
  </si>
  <si>
    <t>018377401</t>
  </si>
  <si>
    <t>CLARENDON FAMILY MEDICAL CENTER</t>
  </si>
  <si>
    <t>1477661262</t>
  </si>
  <si>
    <t>018525801</t>
  </si>
  <si>
    <t>HEALTHTEXAS PROVIDER NETWORK</t>
  </si>
  <si>
    <t>1427071968</t>
  </si>
  <si>
    <t>019025801</t>
  </si>
  <si>
    <t>SU CLINICA FAMILIAR WOMENS HEALTH</t>
  </si>
  <si>
    <t>1285643304</t>
  </si>
  <si>
    <t>019026601</t>
  </si>
  <si>
    <t>SU CLINICA FAMILIAR-CORPORATION</t>
  </si>
  <si>
    <t>1407982481</t>
  </si>
  <si>
    <t>020989202</t>
  </si>
  <si>
    <t>1255429155</t>
  </si>
  <si>
    <t>020989204</t>
  </si>
  <si>
    <t>1366554230</t>
  </si>
  <si>
    <t>021035301</t>
  </si>
  <si>
    <t>BIO-MEDICAL APPLICATIONS OF</t>
  </si>
  <si>
    <t>1720190606</t>
  </si>
  <si>
    <t>021040301</t>
  </si>
  <si>
    <t>BMA PASADENA</t>
  </si>
  <si>
    <t>1215049192</t>
  </si>
  <si>
    <t>021044501</t>
  </si>
  <si>
    <t>EAGLE PASS KIDN/DISEASE CTR</t>
  </si>
  <si>
    <t>1205948189</t>
  </si>
  <si>
    <t>021048601</t>
  </si>
  <si>
    <t>BMA CORSICANA</t>
  </si>
  <si>
    <t>1023120904</t>
  </si>
  <si>
    <t>021077503</t>
  </si>
  <si>
    <t>BMA CLEAR LAKE</t>
  </si>
  <si>
    <t>1356453237</t>
  </si>
  <si>
    <t>021079101</t>
  </si>
  <si>
    <t>PALESTINE DIALYSIS CENTER</t>
  </si>
  <si>
    <t>1730291618</t>
  </si>
  <si>
    <t>021094001</t>
  </si>
  <si>
    <t>BMA SOUTHEAST SAN ANTONIO</t>
  </si>
  <si>
    <t>1730281916</t>
  </si>
  <si>
    <t>021112001</t>
  </si>
  <si>
    <t>METRO EAST DYS CNT #1873</t>
  </si>
  <si>
    <t>1447352638</t>
  </si>
  <si>
    <t>021117901</t>
  </si>
  <si>
    <t>TOWN GATE DYSCNT# 1879</t>
  </si>
  <si>
    <t>1184736076</t>
  </si>
  <si>
    <t>021122901</t>
  </si>
  <si>
    <t>WALNUT HILL DIALYSIS CENTER</t>
  </si>
  <si>
    <t>1093827982</t>
  </si>
  <si>
    <t>021125201</t>
  </si>
  <si>
    <t>WESTMINSTER DIALYSIS</t>
  </si>
  <si>
    <t>1548372410</t>
  </si>
  <si>
    <t>021132801</t>
  </si>
  <si>
    <t>BMA GUADALUPE</t>
  </si>
  <si>
    <t>1841302726</t>
  </si>
  <si>
    <t>021148401</t>
  </si>
  <si>
    <t>NORTHEAST FORT WORTH DIALYSI</t>
  </si>
  <si>
    <t>1619915204</t>
  </si>
  <si>
    <t>021161701</t>
  </si>
  <si>
    <t>BIOMEDICAL APPLICATIONSOF</t>
  </si>
  <si>
    <t>1942509963</t>
  </si>
  <si>
    <t>021184904</t>
  </si>
  <si>
    <t>COOK CHILDRENS BEHAVIORAL HEALTH</t>
  </si>
  <si>
    <t>021197101</t>
  </si>
  <si>
    <t>021220101</t>
  </si>
  <si>
    <t>BRENTWOOD A BEHAVIORAL HEALT</t>
  </si>
  <si>
    <t>1003842642</t>
  </si>
  <si>
    <t>021258101</t>
  </si>
  <si>
    <t>BAY AREA REHABILITATION CENTER</t>
  </si>
  <si>
    <t>021258102</t>
  </si>
  <si>
    <t>1013991017</t>
  </si>
  <si>
    <t>021286201</t>
  </si>
  <si>
    <t>EASTER SEALS CENTRAL TEXAS</t>
  </si>
  <si>
    <t>1972654663</t>
  </si>
  <si>
    <t>021289601</t>
  </si>
  <si>
    <t>TEMPLE MEMORIAL REHABILIAT</t>
  </si>
  <si>
    <t>1942220546</t>
  </si>
  <si>
    <t>021575801</t>
  </si>
  <si>
    <t>1356331896</t>
  </si>
  <si>
    <t>021660801</t>
  </si>
  <si>
    <t>THE REHABILITATION CENTER</t>
  </si>
  <si>
    <t>021660802</t>
  </si>
  <si>
    <t>1285688440</t>
  </si>
  <si>
    <t>021665701</t>
  </si>
  <si>
    <t>PHYSICAL THERAPY CLINIC</t>
  </si>
  <si>
    <t>1578561619</t>
  </si>
  <si>
    <t>021686301</t>
  </si>
  <si>
    <t>TIRR REHABILITATION CENTERS</t>
  </si>
  <si>
    <t>1730159468</t>
  </si>
  <si>
    <t>021697001</t>
  </si>
  <si>
    <t>DENTON SPORTS &amp; PHYSICAL</t>
  </si>
  <si>
    <t>1245397991</t>
  </si>
  <si>
    <t>021708501</t>
  </si>
  <si>
    <t>APTUS HEALTH CARE</t>
  </si>
  <si>
    <t>1083830319</t>
  </si>
  <si>
    <t>021708503</t>
  </si>
  <si>
    <t>021708504</t>
  </si>
  <si>
    <t>1295853836</t>
  </si>
  <si>
    <t>021716801</t>
  </si>
  <si>
    <t>PARADIGN PHYSICAL THERAPY</t>
  </si>
  <si>
    <t>1578556049</t>
  </si>
  <si>
    <t>021719201</t>
  </si>
  <si>
    <t>REBOUND SPORTS AND PT</t>
  </si>
  <si>
    <t>1164555173</t>
  </si>
  <si>
    <t>021726701</t>
  </si>
  <si>
    <t>PROGRESSIVE STEP REHABILITAT</t>
  </si>
  <si>
    <t>021726702</t>
  </si>
  <si>
    <t>1871540971</t>
  </si>
  <si>
    <t>021731701</t>
  </si>
  <si>
    <t>CENTRE OF REHABILITAION</t>
  </si>
  <si>
    <t>1861556508</t>
  </si>
  <si>
    <t>021737401</t>
  </si>
  <si>
    <t>IMPACT PHYSICAL THERAPY LLC</t>
  </si>
  <si>
    <t>1093891053</t>
  </si>
  <si>
    <t>021738201</t>
  </si>
  <si>
    <t>HEALTH SUCCESS L.P.</t>
  </si>
  <si>
    <t>1154377547</t>
  </si>
  <si>
    <t>021745701</t>
  </si>
  <si>
    <t>OMNI REHAB SPECIALISTS LLC</t>
  </si>
  <si>
    <t>1295838787</t>
  </si>
  <si>
    <t>021755601</t>
  </si>
  <si>
    <t>WILLIAM BEAUMONT ARMY MEDICAL CENTER</t>
  </si>
  <si>
    <t>1932161031</t>
  </si>
  <si>
    <t>021850501</t>
  </si>
  <si>
    <t>1932195708</t>
  </si>
  <si>
    <t>021934702</t>
  </si>
  <si>
    <t>SILVER PINES NURSING AND REHABILITATION</t>
  </si>
  <si>
    <t>1356332837</t>
  </si>
  <si>
    <t>021980001</t>
  </si>
  <si>
    <t>GRACE PRESBYTERIAN VILLAGE</t>
  </si>
  <si>
    <t>1104965185</t>
  </si>
  <si>
    <t>022017001</t>
  </si>
  <si>
    <t>APTUS THERAPYSERVICES</t>
  </si>
  <si>
    <t>1467467191</t>
  </si>
  <si>
    <t>022017002</t>
  </si>
  <si>
    <t>022017003</t>
  </si>
  <si>
    <t>1861463382</t>
  </si>
  <si>
    <t>022018801</t>
  </si>
  <si>
    <t>OMEGA REHAB SERVICES</t>
  </si>
  <si>
    <t>023234002</t>
  </si>
  <si>
    <t>1427008523</t>
  </si>
  <si>
    <t>023431203</t>
  </si>
  <si>
    <t>EMCARE RSN EMERGENCY PHYSICIANS</t>
  </si>
  <si>
    <t>1780796169</t>
  </si>
  <si>
    <t>023667101</t>
  </si>
  <si>
    <t>ABILENE HOME HLTH PROF CARE</t>
  </si>
  <si>
    <t>1417063256</t>
  </si>
  <si>
    <t>023672101</t>
  </si>
  <si>
    <t>1437158714</t>
  </si>
  <si>
    <t>023701801</t>
  </si>
  <si>
    <t>MEMORIAL HOSPITAL HOME HLTH</t>
  </si>
  <si>
    <t>1225031446</t>
  </si>
  <si>
    <t>023709101</t>
  </si>
  <si>
    <t>SHANNON HOME HEALTH SERVICES</t>
  </si>
  <si>
    <t>1578651162</t>
  </si>
  <si>
    <t>024037601</t>
  </si>
  <si>
    <t>KNOX COUNTY HOSPITAL HOME CARE</t>
  </si>
  <si>
    <t>1316944390</t>
  </si>
  <si>
    <t>024112701</t>
  </si>
  <si>
    <t>UVALDE MEMORIAL HOSP HOME HLTH</t>
  </si>
  <si>
    <t>1922193085</t>
  </si>
  <si>
    <t>024210901</t>
  </si>
  <si>
    <t>STAR CARE HOME HEALTH, INC.</t>
  </si>
  <si>
    <t>1275526923</t>
  </si>
  <si>
    <t>024351101</t>
  </si>
  <si>
    <t>DEL CIELO HOME CARE SERVICES</t>
  </si>
  <si>
    <t>1467466425</t>
  </si>
  <si>
    <t>024401401</t>
  </si>
  <si>
    <t>COON MEMORIAL HOSPITAL HOME CARE</t>
  </si>
  <si>
    <t>1891734240</t>
  </si>
  <si>
    <t>024430301</t>
  </si>
  <si>
    <t>ALTOMAR HOME HEALTHCARE INC</t>
  </si>
  <si>
    <t>1841241122</t>
  </si>
  <si>
    <t>024455001</t>
  </si>
  <si>
    <t>MEDRIDA HEALTH CARE GROUP</t>
  </si>
  <si>
    <t>1124069760</t>
  </si>
  <si>
    <t>024478201</t>
  </si>
  <si>
    <t>GRAHAM REGIONAL HOME HEALTH</t>
  </si>
  <si>
    <t>1801866306</t>
  </si>
  <si>
    <t>024484001</t>
  </si>
  <si>
    <t>CALVERT HOME HEALTH CARE LTD</t>
  </si>
  <si>
    <t>1821061987</t>
  </si>
  <si>
    <t>024588801</t>
  </si>
  <si>
    <t>HOMECARE PLUS</t>
  </si>
  <si>
    <t>1033106588</t>
  </si>
  <si>
    <t>024603501</t>
  </si>
  <si>
    <t>HANSFORD HOME CARE</t>
  </si>
  <si>
    <t>1710927983</t>
  </si>
  <si>
    <t>024717301</t>
  </si>
  <si>
    <t>INTERIM HEALTHCARE OF WEST TEXAS,</t>
  </si>
  <si>
    <t>1689668006</t>
  </si>
  <si>
    <t>024754601</t>
  </si>
  <si>
    <t>DOR ANS HOME HEALTH SERVICE</t>
  </si>
  <si>
    <t>1487657854</t>
  </si>
  <si>
    <t>024770201</t>
  </si>
  <si>
    <t>QUALITY HOME HEALTH CARE INC</t>
  </si>
  <si>
    <t>1922087378</t>
  </si>
  <si>
    <t>024905401</t>
  </si>
  <si>
    <t>PT HOME SERVICES OF SAN</t>
  </si>
  <si>
    <t>1518942721</t>
  </si>
  <si>
    <t>025062301</t>
  </si>
  <si>
    <t>HOME HEALTH PROVIDERS INC</t>
  </si>
  <si>
    <t>1427068980</t>
  </si>
  <si>
    <t>025135701</t>
  </si>
  <si>
    <t>SOUTHWEST HOME HEALTH</t>
  </si>
  <si>
    <t>1225063639</t>
  </si>
  <si>
    <t>025192803</t>
  </si>
  <si>
    <t>NATIONAL NURSING &amp; REHAB INC.</t>
  </si>
  <si>
    <t>025192804</t>
  </si>
  <si>
    <t>1376598896</t>
  </si>
  <si>
    <t>025220701</t>
  </si>
  <si>
    <t>SPECIAL KIDS CARE</t>
  </si>
  <si>
    <t>1710011382</t>
  </si>
  <si>
    <t>025238901</t>
  </si>
  <si>
    <t>1558565119</t>
  </si>
  <si>
    <t>025287602</t>
  </si>
  <si>
    <t>CARDIOLOGY ASSOCIATES OF VICTORIA AT CITIZENS</t>
  </si>
  <si>
    <t>1447394507</t>
  </si>
  <si>
    <t>028921705</t>
  </si>
  <si>
    <t>ROBERTSON GORDON R</t>
  </si>
  <si>
    <t>028921706</t>
  </si>
  <si>
    <t>1033143516</t>
  </si>
  <si>
    <t>029931501</t>
  </si>
  <si>
    <t>KELLEY URSZULA</t>
  </si>
  <si>
    <t>1205899705</t>
  </si>
  <si>
    <t>02-CH08610488</t>
  </si>
  <si>
    <t>EL PASO SURGERY CENTERS LP</t>
  </si>
  <si>
    <t>1225091721</t>
  </si>
  <si>
    <t>02-CH08640491</t>
  </si>
  <si>
    <t>SURGICAL CENTER OF EL PASO</t>
  </si>
  <si>
    <t>1407807050</t>
  </si>
  <si>
    <t>02-CH42513302</t>
  </si>
  <si>
    <t>EL PASO DAY SURGERY</t>
  </si>
  <si>
    <t>1972569564</t>
  </si>
  <si>
    <t>030308301</t>
  </si>
  <si>
    <t>XUN MAO</t>
  </si>
  <si>
    <t>1689603714</t>
  </si>
  <si>
    <t>030893420</t>
  </si>
  <si>
    <t>WAY PETER C</t>
  </si>
  <si>
    <t>1548369424</t>
  </si>
  <si>
    <t>030940301</t>
  </si>
  <si>
    <t>YASSER ZEID</t>
  </si>
  <si>
    <t>1821028408</t>
  </si>
  <si>
    <t>031157304</t>
  </si>
  <si>
    <t>SILVERBERG DEAN</t>
  </si>
  <si>
    <t>1922082940</t>
  </si>
  <si>
    <t>031182102</t>
  </si>
  <si>
    <t>JOHNSTON JACK C</t>
  </si>
  <si>
    <t>1588673008</t>
  </si>
  <si>
    <t>031495701</t>
  </si>
  <si>
    <t>MISHRA DURBA</t>
  </si>
  <si>
    <t>1194718684</t>
  </si>
  <si>
    <t>03-254110002</t>
  </si>
  <si>
    <t>CHRISTUS SANTA ROSA PHYSICIANS AMBULATORY</t>
  </si>
  <si>
    <t>1255414231</t>
  </si>
  <si>
    <t>032707401</t>
  </si>
  <si>
    <t>SAMUEL DONALD R</t>
  </si>
  <si>
    <t>1053315598</t>
  </si>
  <si>
    <t>035070408</t>
  </si>
  <si>
    <t>TIMOTHY HEATH</t>
  </si>
  <si>
    <t>1174571368</t>
  </si>
  <si>
    <t>035568701</t>
  </si>
  <si>
    <t>FAROOQ SELOD</t>
  </si>
  <si>
    <t>1881642486</t>
  </si>
  <si>
    <t>035790701</t>
  </si>
  <si>
    <t>BATTAGLIA FRANK J</t>
  </si>
  <si>
    <t>1982633970</t>
  </si>
  <si>
    <t>036108101</t>
  </si>
  <si>
    <t>JAMIL BITAR</t>
  </si>
  <si>
    <t>1184648255</t>
  </si>
  <si>
    <t>036159407</t>
  </si>
  <si>
    <t>RALPH DAY</t>
  </si>
  <si>
    <t>1396749727</t>
  </si>
  <si>
    <t>036337601</t>
  </si>
  <si>
    <t>WALTER TURKOWSKI</t>
  </si>
  <si>
    <t>1407916943</t>
  </si>
  <si>
    <t>037033004</t>
  </si>
  <si>
    <t>COOK PAMALA L</t>
  </si>
  <si>
    <t>1245344977</t>
  </si>
  <si>
    <t>039069202</t>
  </si>
  <si>
    <t>REY ROBERTO M</t>
  </si>
  <si>
    <t>1023071560</t>
  </si>
  <si>
    <t>04-00001229</t>
  </si>
  <si>
    <t>PLAZA DAY SURGERY</t>
  </si>
  <si>
    <t>1326042300</t>
  </si>
  <si>
    <t>04-00001231</t>
  </si>
  <si>
    <t>SURGERY CENTER OF LEWISVILLE</t>
  </si>
  <si>
    <t>1417946708</t>
  </si>
  <si>
    <t>043971303</t>
  </si>
  <si>
    <t>KILLIAN LUKE M</t>
  </si>
  <si>
    <t>1174696140</t>
  </si>
  <si>
    <t>044894607</t>
  </si>
  <si>
    <t>EVANS KERRY L</t>
  </si>
  <si>
    <t>044894611</t>
  </si>
  <si>
    <t>1306989975</t>
  </si>
  <si>
    <t>045042102</t>
  </si>
  <si>
    <t>BALDERAS TERESITA G</t>
  </si>
  <si>
    <t>1154303725</t>
  </si>
  <si>
    <t>045399504</t>
  </si>
  <si>
    <t>MILLER GRADY F</t>
  </si>
  <si>
    <t>1932298924</t>
  </si>
  <si>
    <t>045730101</t>
  </si>
  <si>
    <t>SCHLETTE ELLEN J</t>
  </si>
  <si>
    <t>1114920493</t>
  </si>
  <si>
    <t>045874704</t>
  </si>
  <si>
    <t>DUNDAS ROBERT B</t>
  </si>
  <si>
    <t>1497875850</t>
  </si>
  <si>
    <t>047112002</t>
  </si>
  <si>
    <t>AQUI EILEEN G</t>
  </si>
  <si>
    <t>1215091087</t>
  </si>
  <si>
    <t>05-D00022088411206</t>
  </si>
  <si>
    <t>CORPUS CHRISTI OUTPATIENT SURGERY CENTER</t>
  </si>
  <si>
    <t>1801854591</t>
  </si>
  <si>
    <t>05-D00109398240016</t>
  </si>
  <si>
    <t>THE CENTER FOR SPECIAL SURGERY</t>
  </si>
  <si>
    <t>1932162195</t>
  </si>
  <si>
    <t>06-103194100</t>
  </si>
  <si>
    <t>COVENANT SURGICENTER LTD</t>
  </si>
  <si>
    <t>1366471450</t>
  </si>
  <si>
    <t>06-146150100</t>
  </si>
  <si>
    <t>*</t>
  </si>
  <si>
    <t>1730297375</t>
  </si>
  <si>
    <t>063006301</t>
  </si>
  <si>
    <t>LACKEY CASSIE M</t>
  </si>
  <si>
    <t>1841204898</t>
  </si>
  <si>
    <t>063166502</t>
  </si>
  <si>
    <t>COLE REHABILITATION</t>
  </si>
  <si>
    <t>1154516904</t>
  </si>
  <si>
    <t>063216803</t>
  </si>
  <si>
    <t>DIAZ MARIZEL</t>
  </si>
  <si>
    <t>063348901</t>
  </si>
  <si>
    <t>063351301</t>
  </si>
  <si>
    <t>1134115660</t>
  </si>
  <si>
    <t>063353901</t>
  </si>
  <si>
    <t>EAST TEXAS MEDICAL CTR -</t>
  </si>
  <si>
    <t>1306989322</t>
  </si>
  <si>
    <t>063357001</t>
  </si>
  <si>
    <t>NORTHEAST TEXAS RURAL HEALTH</t>
  </si>
  <si>
    <t>1568483931</t>
  </si>
  <si>
    <t>063358801</t>
  </si>
  <si>
    <t>MID COAST MEDICAL CLINIC</t>
  </si>
  <si>
    <t>1073586475</t>
  </si>
  <si>
    <t>063369501</t>
  </si>
  <si>
    <t>MARSHALL HEALTH CLINIC</t>
  </si>
  <si>
    <t>1376732099</t>
  </si>
  <si>
    <t>063386901</t>
  </si>
  <si>
    <t>EDUARDO MORENO MD RURAL HEALTH</t>
  </si>
  <si>
    <t>1063526945</t>
  </si>
  <si>
    <t>063389301</t>
  </si>
  <si>
    <t>UVALDE FAMILY PRACTICE ASSN</t>
  </si>
  <si>
    <t>1457325649</t>
  </si>
  <si>
    <t>063452902</t>
  </si>
  <si>
    <t>EAST TEXAS PEDIATRICS</t>
  </si>
  <si>
    <t>1134113855</t>
  </si>
  <si>
    <t>063458601</t>
  </si>
  <si>
    <t>MEDICAL CLINIC OF HONDO</t>
  </si>
  <si>
    <t>1952453946</t>
  </si>
  <si>
    <t>063459401</t>
  </si>
  <si>
    <t>MEDICAL CLINIC OF DEVINE</t>
  </si>
  <si>
    <t>1184057598</t>
  </si>
  <si>
    <t>063461001</t>
  </si>
  <si>
    <t>STONEWALL MEMORIAL HOSPITAL DISTRICT</t>
  </si>
  <si>
    <t>1558311241</t>
  </si>
  <si>
    <t>063486701</t>
  </si>
  <si>
    <t>FCHC BREMOND CLINIC</t>
  </si>
  <si>
    <t>063486702</t>
  </si>
  <si>
    <t>1679562961</t>
  </si>
  <si>
    <t>063494101</t>
  </si>
  <si>
    <t>FAMILY PRACTICE RURAL HEALTH</t>
  </si>
  <si>
    <t>1912982174</t>
  </si>
  <si>
    <t>063500501</t>
  </si>
  <si>
    <t>PALO PINTO RURAL HEALTH</t>
  </si>
  <si>
    <t>063513801</t>
  </si>
  <si>
    <t>1730157884</t>
  </si>
  <si>
    <t>063532801</t>
  </si>
  <si>
    <t>SPOHN MEMORIAL HOSPITAL</t>
  </si>
  <si>
    <t>1255370474</t>
  </si>
  <si>
    <t>063567401</t>
  </si>
  <si>
    <t>MCCAMEY HOSPITAL RHC</t>
  </si>
  <si>
    <t>1992748693</t>
  </si>
  <si>
    <t>063595501</t>
  </si>
  <si>
    <t>JACKSON HOSPITAL DIST</t>
  </si>
  <si>
    <t>1740258417</t>
  </si>
  <si>
    <t>063600301</t>
  </si>
  <si>
    <t>THREE RIVERS FAMILY HEALTH</t>
  </si>
  <si>
    <t>1497868293</t>
  </si>
  <si>
    <t>063665601</t>
  </si>
  <si>
    <t>KWAN PATRICK K</t>
  </si>
  <si>
    <t>063676301</t>
  </si>
  <si>
    <t>CLARENDON FAMILY MEDICAL</t>
  </si>
  <si>
    <t>1891737920</t>
  </si>
  <si>
    <t>063693802</t>
  </si>
  <si>
    <t>ANSON FAMILY WELLNESS CLINIC</t>
  </si>
  <si>
    <t>1134264781</t>
  </si>
  <si>
    <t>064351202</t>
  </si>
  <si>
    <t>IREDELL ISD</t>
  </si>
  <si>
    <t>1962559252</t>
  </si>
  <si>
    <t>065220801</t>
  </si>
  <si>
    <t>SHORELINE INC</t>
  </si>
  <si>
    <t>1518020692</t>
  </si>
  <si>
    <t>065335401</t>
  </si>
  <si>
    <t>THE RIGHT STEP INC</t>
  </si>
  <si>
    <t>1912049156</t>
  </si>
  <si>
    <t>065363601</t>
  </si>
  <si>
    <t>MANAGED CARE CENTER FOR ADDICTIVE/OTHER</t>
  </si>
  <si>
    <t>1497985998</t>
  </si>
  <si>
    <t>065443601</t>
  </si>
  <si>
    <t>BRAZOS PLACE</t>
  </si>
  <si>
    <t>1528071214</t>
  </si>
  <si>
    <t>065454301</t>
  </si>
  <si>
    <t>NEXUS RECOVERY CENTER INC</t>
  </si>
  <si>
    <t>1508992249</t>
  </si>
  <si>
    <t>065459201</t>
  </si>
  <si>
    <t>PHOENIX HOUSES OF TEXAS INC</t>
  </si>
  <si>
    <t>1366535023</t>
  </si>
  <si>
    <t>065521901</t>
  </si>
  <si>
    <t>CARE COUNSELING SERVICES</t>
  </si>
  <si>
    <t>1396737466</t>
  </si>
  <si>
    <t>070834901</t>
  </si>
  <si>
    <t>JANSA CAROLYN S</t>
  </si>
  <si>
    <t>070834902</t>
  </si>
  <si>
    <t>1154435824</t>
  </si>
  <si>
    <t>071441201</t>
  </si>
  <si>
    <t>UNIV OF ALA HOSP &amp;</t>
  </si>
  <si>
    <t>071441202</t>
  </si>
  <si>
    <t>UNIVERSITY OF ALABAMA HOSPITAL</t>
  </si>
  <si>
    <t>1952390643</t>
  </si>
  <si>
    <t>071449501</t>
  </si>
  <si>
    <t>PROVIDENCE HOSPITAL</t>
  </si>
  <si>
    <t>1023055191</t>
  </si>
  <si>
    <t>071452901</t>
  </si>
  <si>
    <t>USA CHILDREN'S &amp; WOMENS HOSPITAL</t>
  </si>
  <si>
    <t>1205935012</t>
  </si>
  <si>
    <t>071457801</t>
  </si>
  <si>
    <t>THE CHILDRENSHOSPITAL</t>
  </si>
  <si>
    <t>1053363119</t>
  </si>
  <si>
    <t>071459401</t>
  </si>
  <si>
    <t>1184665663</t>
  </si>
  <si>
    <t>071461001</t>
  </si>
  <si>
    <t>FAIRBANKS MEMORIAL HOSPTIAL</t>
  </si>
  <si>
    <t>1952348047</t>
  </si>
  <si>
    <t>071462801</t>
  </si>
  <si>
    <t>ALASKA REGIONAL HOSPITAL</t>
  </si>
  <si>
    <t>1841224870</t>
  </si>
  <si>
    <t>071472701</t>
  </si>
  <si>
    <t>GOOD SAMARITAN REGIONAL MEDICAL CENTER</t>
  </si>
  <si>
    <t>1174512792</t>
  </si>
  <si>
    <t>071474301</t>
  </si>
  <si>
    <t>TUCSON MEDICAL CENTER</t>
  </si>
  <si>
    <t>1346291648</t>
  </si>
  <si>
    <t>071475001</t>
  </si>
  <si>
    <t>VERDE VALLEY MEDICAL CENTER</t>
  </si>
  <si>
    <t>1467537506</t>
  </si>
  <si>
    <t>071476801</t>
  </si>
  <si>
    <t>SAINT MARYS HOSPITAL</t>
  </si>
  <si>
    <t>1790860856</t>
  </si>
  <si>
    <t>071477601</t>
  </si>
  <si>
    <t>ST JOSEPHS HO SP OF</t>
  </si>
  <si>
    <t>1902897820</t>
  </si>
  <si>
    <t>071478401</t>
  </si>
  <si>
    <t>YAVAPAI REGIONAL MED CENTER</t>
  </si>
  <si>
    <t>1770690695</t>
  </si>
  <si>
    <t>071480001</t>
  </si>
  <si>
    <t>JOHN C LINCOLN HOSPITAL</t>
  </si>
  <si>
    <t>1437107208</t>
  </si>
  <si>
    <t>071481801</t>
  </si>
  <si>
    <t>CASA GRANDE REGIONA MEDICAL</t>
  </si>
  <si>
    <t>1073576740</t>
  </si>
  <si>
    <t>071484201</t>
  </si>
  <si>
    <t>MARICOPA MEDICAL CENTER</t>
  </si>
  <si>
    <t>1982733655</t>
  </si>
  <si>
    <t>071485901</t>
  </si>
  <si>
    <t>ST JOSEPHS HOSPITAL</t>
  </si>
  <si>
    <t>1841282852</t>
  </si>
  <si>
    <t>071486702</t>
  </si>
  <si>
    <t>WICKENBURG REGIONAL MEDICAL CENTER</t>
  </si>
  <si>
    <t>1427009026</t>
  </si>
  <si>
    <t>071490901</t>
  </si>
  <si>
    <t>ST LUKES MEDICAL CENTER LP</t>
  </si>
  <si>
    <t>1811951429</t>
  </si>
  <si>
    <t>071491701</t>
  </si>
  <si>
    <t>SCOTTSDALE HEALTHCARE OSBORN</t>
  </si>
  <si>
    <t>1013060367</t>
  </si>
  <si>
    <t>071492501</t>
  </si>
  <si>
    <t>NORTHERN COCHISE COMM HOSP</t>
  </si>
  <si>
    <t>1477653889</t>
  </si>
  <si>
    <t>071494101</t>
  </si>
  <si>
    <t>LITTLE COLORADO MEDICAL CENTER</t>
  </si>
  <si>
    <t>1871566521</t>
  </si>
  <si>
    <t>071498201</t>
  </si>
  <si>
    <t>COBRE VALLEY COMM HOSPITAL</t>
  </si>
  <si>
    <t>1144209271</t>
  </si>
  <si>
    <t>071499001</t>
  </si>
  <si>
    <t>NAVAPACHE REGIONAL MEDICAL CENT</t>
  </si>
  <si>
    <t>1154384899</t>
  </si>
  <si>
    <t>071500503</t>
  </si>
  <si>
    <t>1275588345</t>
  </si>
  <si>
    <t>071501301</t>
  </si>
  <si>
    <t>MOUNTAIN GRAHAM COMM HOSPITA</t>
  </si>
  <si>
    <t>1487607784</t>
  </si>
  <si>
    <t>071504701</t>
  </si>
  <si>
    <t>NORTHWEST MEDICAL CENTER</t>
  </si>
  <si>
    <t>1194758284</t>
  </si>
  <si>
    <t>071505401</t>
  </si>
  <si>
    <t>BANNER BAYWOOD MEDICAL CENTER</t>
  </si>
  <si>
    <t>1528169125</t>
  </si>
  <si>
    <t>071506201</t>
  </si>
  <si>
    <t>1316902414</t>
  </si>
  <si>
    <t>071512002</t>
  </si>
  <si>
    <t>MERCY HOSPITAL NORTHWEST ARKANSAS</t>
  </si>
  <si>
    <t>1790773158</t>
  </si>
  <si>
    <t>071518702</t>
  </si>
  <si>
    <t>BAPTIST MEDICAL CENTER</t>
  </si>
  <si>
    <t>1902868391</t>
  </si>
  <si>
    <t>071520301</t>
  </si>
  <si>
    <t>HOT SPRING COUNTY MEMORIAL</t>
  </si>
  <si>
    <t>1942298153</t>
  </si>
  <si>
    <t>071541901</t>
  </si>
  <si>
    <t>SAINT ROSE HOSPITAL</t>
  </si>
  <si>
    <t>1447311105</t>
  </si>
  <si>
    <t>071549201</t>
  </si>
  <si>
    <t>LOS ANGELES COUNTY VIEW</t>
  </si>
  <si>
    <t>1366419517</t>
  </si>
  <si>
    <t>071555901</t>
  </si>
  <si>
    <t>ANTELOPE VALLEY HOSPITAL DISTRICT</t>
  </si>
  <si>
    <t>071555902</t>
  </si>
  <si>
    <t>ANTELOPE VALLEY HOSPITAL</t>
  </si>
  <si>
    <t>1104906569</t>
  </si>
  <si>
    <t>071557501</t>
  </si>
  <si>
    <t>1205845567</t>
  </si>
  <si>
    <t>071565801</t>
  </si>
  <si>
    <t>SAINT AGNES MEDICAL CENTER</t>
  </si>
  <si>
    <t>1124073366</t>
  </si>
  <si>
    <t>071571601</t>
  </si>
  <si>
    <t>CHILDRENS HOSP LOS ANGELES</t>
  </si>
  <si>
    <t>1285688267</t>
  </si>
  <si>
    <t>071573201</t>
  </si>
  <si>
    <t>REGIONAL MEDICAL CENTER OF SAN</t>
  </si>
  <si>
    <t>1801861190</t>
  </si>
  <si>
    <t>071575701</t>
  </si>
  <si>
    <t>TRI CITY MEDICAL CENTER</t>
  </si>
  <si>
    <t>1801830583</t>
  </si>
  <si>
    <t>071583102</t>
  </si>
  <si>
    <t>1043215379</t>
  </si>
  <si>
    <t>071584901</t>
  </si>
  <si>
    <t>PRESBYTERIAN INTERCOMMUNITY</t>
  </si>
  <si>
    <t>1093892275</t>
  </si>
  <si>
    <t>071594801</t>
  </si>
  <si>
    <t>FAIRCHILD MEDICAL CENTER</t>
  </si>
  <si>
    <t>1396728630</t>
  </si>
  <si>
    <t>071596301</t>
  </si>
  <si>
    <t>SHARP CHULA VISTA MEDICAL CE</t>
  </si>
  <si>
    <t>1407813660</t>
  </si>
  <si>
    <t>071598901</t>
  </si>
  <si>
    <t>POMONA VALLEY HOSPITAL MEDIC</t>
  </si>
  <si>
    <t>1558410217</t>
  </si>
  <si>
    <t>071601101</t>
  </si>
  <si>
    <t>ARROWHEAD REGIONAL MEDICAL</t>
  </si>
  <si>
    <t>1447239785</t>
  </si>
  <si>
    <t>071605201</t>
  </si>
  <si>
    <t>HI DESERT MEDICAL CENTER</t>
  </si>
  <si>
    <t>1235120676</t>
  </si>
  <si>
    <t>071612801</t>
  </si>
  <si>
    <t>UKIAH VALLEY MEDICAL CENTER</t>
  </si>
  <si>
    <t>1376623538</t>
  </si>
  <si>
    <t>071614401</t>
  </si>
  <si>
    <t>KERN MEDICAL CENTER</t>
  </si>
  <si>
    <t>1912914821</t>
  </si>
  <si>
    <t>071617701</t>
  </si>
  <si>
    <t>LOMA LINDA UNIVERSITY</t>
  </si>
  <si>
    <t>1316938301</t>
  </si>
  <si>
    <t>071620101</t>
  </si>
  <si>
    <t>LODI MEMORIAL HOSPITAL</t>
  </si>
  <si>
    <t>1821147786</t>
  </si>
  <si>
    <t>071626801</t>
  </si>
  <si>
    <t>NORTH BAY MEDICAL CENTER</t>
  </si>
  <si>
    <t>1427119197</t>
  </si>
  <si>
    <t>071628401</t>
  </si>
  <si>
    <t>HARBOR UCLA MEDICAL CENTER</t>
  </si>
  <si>
    <t>1447222674</t>
  </si>
  <si>
    <t>071634201</t>
  </si>
  <si>
    <t>FALLBROOK HOSPITAL DISTRICT</t>
  </si>
  <si>
    <t>1316027709</t>
  </si>
  <si>
    <t>071640901</t>
  </si>
  <si>
    <t>CLOVIS COMMUNITY HOSPITAL</t>
  </si>
  <si>
    <t>1659359446</t>
  </si>
  <si>
    <t>071641701</t>
  </si>
  <si>
    <t>SCRIPPS MEMORIAL HOSP</t>
  </si>
  <si>
    <t>1639101116</t>
  </si>
  <si>
    <t>071642502</t>
  </si>
  <si>
    <t>SIERRA VISTA REGIONAL MEDICAL CENTER</t>
  </si>
  <si>
    <t>1821002007</t>
  </si>
  <si>
    <t>071651601</t>
  </si>
  <si>
    <t>FOUNTAIN VALLEY REGHOSPITAL</t>
  </si>
  <si>
    <t>1710918545</t>
  </si>
  <si>
    <t>071656501</t>
  </si>
  <si>
    <t>UCD SACRAMENTO MEDICAL CTR</t>
  </si>
  <si>
    <t>1275576381</t>
  </si>
  <si>
    <t>071658101</t>
  </si>
  <si>
    <t>SADDLEBACK MEMORIAL MEDICAL</t>
  </si>
  <si>
    <t>1467442749</t>
  </si>
  <si>
    <t>071672201</t>
  </si>
  <si>
    <t>PACKARD CHILDRENS HOSPITAL</t>
  </si>
  <si>
    <t>071672202</t>
  </si>
  <si>
    <t>LUCILE PACKARD CHILDRENS HOSPITAL</t>
  </si>
  <si>
    <t>1720004450</t>
  </si>
  <si>
    <t>071687001</t>
  </si>
  <si>
    <t>NORTH COLORADO MEDICAL CTR</t>
  </si>
  <si>
    <t>071687003</t>
  </si>
  <si>
    <t>1366465866</t>
  </si>
  <si>
    <t>071688801</t>
  </si>
  <si>
    <t>LONGMONT UNITED HOSPITAL</t>
  </si>
  <si>
    <t>1760492714</t>
  </si>
  <si>
    <t>071692001</t>
  </si>
  <si>
    <t>POUDRE VALLEY MEMORIAL HOSP</t>
  </si>
  <si>
    <t>1689624686</t>
  </si>
  <si>
    <t>071693801</t>
  </si>
  <si>
    <t>DENVER HEALTH AND HOSOPITAL AUTHORITY</t>
  </si>
  <si>
    <t>1083611644</t>
  </si>
  <si>
    <t>071695301</t>
  </si>
  <si>
    <t>MERCY MEDICAL CENTER</t>
  </si>
  <si>
    <t>1720038946</t>
  </si>
  <si>
    <t>071696101</t>
  </si>
  <si>
    <t>PRESBYTERIAN ST LUKE'S MEDICAL CTR</t>
  </si>
  <si>
    <t>1649241571</t>
  </si>
  <si>
    <t>071698701</t>
  </si>
  <si>
    <t>SOUTHWEST MEMORIAL HOSPITAL</t>
  </si>
  <si>
    <t>1104881507</t>
  </si>
  <si>
    <t>071699501</t>
  </si>
  <si>
    <t>PARKVIEW MEDICAL CENTER</t>
  </si>
  <si>
    <t>1417980566</t>
  </si>
  <si>
    <t>071703501</t>
  </si>
  <si>
    <t>MCKEE MEDICAL CENTER</t>
  </si>
  <si>
    <t>1023062098</t>
  </si>
  <si>
    <t>071704301</t>
  </si>
  <si>
    <t>ROSE MEDICAL CENTER</t>
  </si>
  <si>
    <t>1942238555</t>
  </si>
  <si>
    <t>071722501</t>
  </si>
  <si>
    <t>STERLING REGIONAL MEDCENTER</t>
  </si>
  <si>
    <t>1649260845</t>
  </si>
  <si>
    <t>071737301</t>
  </si>
  <si>
    <t>BRIDGEPORT HOSPITAL</t>
  </si>
  <si>
    <t>1336139500</t>
  </si>
  <si>
    <t>071742301</t>
  </si>
  <si>
    <t>YALE NEW HAVEN HOSPITAL</t>
  </si>
  <si>
    <t>1770696643</t>
  </si>
  <si>
    <t>071743101</t>
  </si>
  <si>
    <t>HARTFORD HOSPITAL</t>
  </si>
  <si>
    <t>1649263880</t>
  </si>
  <si>
    <t>071746401</t>
  </si>
  <si>
    <t>NORWALK HOSPITAL</t>
  </si>
  <si>
    <t>1134194038</t>
  </si>
  <si>
    <t>071749801</t>
  </si>
  <si>
    <t>CHRISTIANA CARE HEALTHSERVIC</t>
  </si>
  <si>
    <t>1245214477</t>
  </si>
  <si>
    <t>071752201</t>
  </si>
  <si>
    <t>NANTICOKE MEMORIAL HOSPITAL</t>
  </si>
  <si>
    <t>1295702728</t>
  </si>
  <si>
    <t>071764701</t>
  </si>
  <si>
    <t>HOLMES REGIONAL MEDICAL CTR</t>
  </si>
  <si>
    <t>1053424648</t>
  </si>
  <si>
    <t>071766201</t>
  </si>
  <si>
    <t>PARRISH MEDICAL CENTER</t>
  </si>
  <si>
    <t>1255572228</t>
  </si>
  <si>
    <t>071767001</t>
  </si>
  <si>
    <t>NORTHSHORE MEDICAL CENTER- FMC CAMPUS</t>
  </si>
  <si>
    <t>1912964768</t>
  </si>
  <si>
    <t>071769601</t>
  </si>
  <si>
    <t>MOUNT SINAI MEDICAL CENTER OF</t>
  </si>
  <si>
    <t>1134117575</t>
  </si>
  <si>
    <t>071770401</t>
  </si>
  <si>
    <t>ST VINCENTS MEDICAL CTR</t>
  </si>
  <si>
    <t>1649367269</t>
  </si>
  <si>
    <t>071771201</t>
  </si>
  <si>
    <t>WEST VOLUSIA MEMORIAL HOSP</t>
  </si>
  <si>
    <t>1336221019</t>
  </si>
  <si>
    <t>071775301</t>
  </si>
  <si>
    <t>SOUTH LAKE HOSPITAL</t>
  </si>
  <si>
    <t>1063442770</t>
  </si>
  <si>
    <t>071777902</t>
  </si>
  <si>
    <t>HIALEAH HOSPITAL</t>
  </si>
  <si>
    <t>1548265739</t>
  </si>
  <si>
    <t>071779501</t>
  </si>
  <si>
    <t>MUNROE REGIONAL MEDICAL CTR</t>
  </si>
  <si>
    <t>1700978558</t>
  </si>
  <si>
    <t>071780301</t>
  </si>
  <si>
    <t>FISH MEMORIAL HOSPITAL</t>
  </si>
  <si>
    <t>1245226190</t>
  </si>
  <si>
    <t>071783701</t>
  </si>
  <si>
    <t>LEESBURG REGIONAL MEDICAL CT</t>
  </si>
  <si>
    <t>071783702</t>
  </si>
  <si>
    <t>1144211020</t>
  </si>
  <si>
    <t>071785202</t>
  </si>
  <si>
    <t>FLAGLER HOSPITAL</t>
  </si>
  <si>
    <t>071785203</t>
  </si>
  <si>
    <t>1265460232</t>
  </si>
  <si>
    <t>071804101</t>
  </si>
  <si>
    <t>IMPERIAAL POINT MEDICAL CNTR</t>
  </si>
  <si>
    <t>1639128820</t>
  </si>
  <si>
    <t>071807401</t>
  </si>
  <si>
    <t>FORT WALTON BEACH MEDICAL</t>
  </si>
  <si>
    <t>1487760906</t>
  </si>
  <si>
    <t>071811601</t>
  </si>
  <si>
    <t>CAPE CORAL HOSPITAL</t>
  </si>
  <si>
    <t>1972664530</t>
  </si>
  <si>
    <t>071814001</t>
  </si>
  <si>
    <t>GULF BREEZE HOSPITAL</t>
  </si>
  <si>
    <t>1174551147</t>
  </si>
  <si>
    <t>071815701</t>
  </si>
  <si>
    <t>CORAL SPRINGS MEDICAL CENTER</t>
  </si>
  <si>
    <t>1275527889</t>
  </si>
  <si>
    <t>071824901</t>
  </si>
  <si>
    <t>CANDLER GENERAL HOSPITAL</t>
  </si>
  <si>
    <t>1588665566</t>
  </si>
  <si>
    <t>071826401</t>
  </si>
  <si>
    <t>UNIVERSITY HOSPITAL</t>
  </si>
  <si>
    <t>1689776841</t>
  </si>
  <si>
    <t>071831401</t>
  </si>
  <si>
    <t>1063406684</t>
  </si>
  <si>
    <t>071832201</t>
  </si>
  <si>
    <t>1154377166</t>
  </si>
  <si>
    <t>071834801</t>
  </si>
  <si>
    <t>FLOYD MEDICAL CENTER</t>
  </si>
  <si>
    <t>1467406132</t>
  </si>
  <si>
    <t>071850401</t>
  </si>
  <si>
    <t>EMORY EASTSIDE MEDICAL CENTER</t>
  </si>
  <si>
    <t>1184612764</t>
  </si>
  <si>
    <t>071854601</t>
  </si>
  <si>
    <t>THE QUEENS MEDICAL CENTER</t>
  </si>
  <si>
    <t>1043263080</t>
  </si>
  <si>
    <t>071857901</t>
  </si>
  <si>
    <t>KAPIOLANI MEDICAL CENTER FOR WOMEN</t>
  </si>
  <si>
    <t>1932154705</t>
  </si>
  <si>
    <t>071860301</t>
  </si>
  <si>
    <t>MAGIC VALLEY REGIONAL MEDICA</t>
  </si>
  <si>
    <t>1770586794</t>
  </si>
  <si>
    <t>071863701</t>
  </si>
  <si>
    <t>ST LUKES HOSPITAL</t>
  </si>
  <si>
    <t>1992736649</t>
  </si>
  <si>
    <t>071864501</t>
  </si>
  <si>
    <t>ST ALPHONSUS HOSPITAL</t>
  </si>
  <si>
    <t>1659371870</t>
  </si>
  <si>
    <t>071866001</t>
  </si>
  <si>
    <t>1891732905</t>
  </si>
  <si>
    <t>071867801</t>
  </si>
  <si>
    <t>WEST VALLEY MEDICAL CENTER</t>
  </si>
  <si>
    <t>1225082209</t>
  </si>
  <si>
    <t>071868601</t>
  </si>
  <si>
    <t>EASTERN IDAHO REGIONAL MEDICAL CENTER</t>
  </si>
  <si>
    <t>1497865315</t>
  </si>
  <si>
    <t>071869401</t>
  </si>
  <si>
    <t>CASSIA MEMORIAL HOSPITAL</t>
  </si>
  <si>
    <t>1518962273</t>
  </si>
  <si>
    <t>071870201</t>
  </si>
  <si>
    <t>ELMORE MEDICAL CENTER</t>
  </si>
  <si>
    <t>1790751055</t>
  </si>
  <si>
    <t>071871003</t>
  </si>
  <si>
    <t>PORTNEUF MEDICAL CENTER</t>
  </si>
  <si>
    <t>1992798409</t>
  </si>
  <si>
    <t>071877701</t>
  </si>
  <si>
    <t>KOOTENAI MEMORIAL HOSPITAL</t>
  </si>
  <si>
    <t>1487715645</t>
  </si>
  <si>
    <t>071880101</t>
  </si>
  <si>
    <t>1184670549</t>
  </si>
  <si>
    <t>071881901</t>
  </si>
  <si>
    <t>EVANSTON HOSPITAL CORPORATIO</t>
  </si>
  <si>
    <t>1306800602</t>
  </si>
  <si>
    <t>071890001</t>
  </si>
  <si>
    <t>ST ANTHONYS MEMORIAL HOSPITAL</t>
  </si>
  <si>
    <t>1083617245</t>
  </si>
  <si>
    <t>071892602</t>
  </si>
  <si>
    <t>ST MARYS HOSPITAL</t>
  </si>
  <si>
    <t>1588771919</t>
  </si>
  <si>
    <t>071899101</t>
  </si>
  <si>
    <t>ST JAMES HOSPITAL MED CENTER</t>
  </si>
  <si>
    <t>1831151257</t>
  </si>
  <si>
    <t>071905603</t>
  </si>
  <si>
    <t>SWEDISH COVENANT HOSPITAL</t>
  </si>
  <si>
    <t>1932213600</t>
  </si>
  <si>
    <t>071906402</t>
  </si>
  <si>
    <t>RUSH-PRESBYTERIAN-ST.LUKE'S</t>
  </si>
  <si>
    <t>1962424036</t>
  </si>
  <si>
    <t>071908001</t>
  </si>
  <si>
    <t>BROKAW HOSPITAL</t>
  </si>
  <si>
    <t>1093801797</t>
  </si>
  <si>
    <t>071913001</t>
  </si>
  <si>
    <t>MEMORIAL HSPITAL OF</t>
  </si>
  <si>
    <t>1730194259</t>
  </si>
  <si>
    <t>071915501</t>
  </si>
  <si>
    <t>1982796181</t>
  </si>
  <si>
    <t>071918901</t>
  </si>
  <si>
    <t>1598756686</t>
  </si>
  <si>
    <t>071920501</t>
  </si>
  <si>
    <t>INGALLS MEMORIAL HOSPITAL</t>
  </si>
  <si>
    <t>1164474755</t>
  </si>
  <si>
    <t>071925401</t>
  </si>
  <si>
    <t>METHODIST MEDICAL CENTER OF</t>
  </si>
  <si>
    <t>1427132604</t>
  </si>
  <si>
    <t>071938701</t>
  </si>
  <si>
    <t>ILLINI HOSPITAL</t>
  </si>
  <si>
    <t>1376521575</t>
  </si>
  <si>
    <t>071939501</t>
  </si>
  <si>
    <t>LOYOLA UNIVERSITY MEDICAL CENTER</t>
  </si>
  <si>
    <t>1497859649</t>
  </si>
  <si>
    <t>071941101</t>
  </si>
  <si>
    <t>NORTHWESTERN MEMORIAL HOSP</t>
  </si>
  <si>
    <t>1134186315</t>
  </si>
  <si>
    <t>071947801</t>
  </si>
  <si>
    <t>CLARK COUNTY MEMORIAL HOSP</t>
  </si>
  <si>
    <t>1306897335</t>
  </si>
  <si>
    <t>071950201</t>
  </si>
  <si>
    <t>LUTHERAN HOSPITAL OF INDIANA</t>
  </si>
  <si>
    <t>1477551489</t>
  </si>
  <si>
    <t>071951001</t>
  </si>
  <si>
    <t>ELKHART GENERAL HOSPITAL</t>
  </si>
  <si>
    <t>1366407603</t>
  </si>
  <si>
    <t>071953601</t>
  </si>
  <si>
    <t>PARKVIEW HOSPITAL INC</t>
  </si>
  <si>
    <t>1558463745</t>
  </si>
  <si>
    <t>071956901</t>
  </si>
  <si>
    <t>SAINT MARY MEDICAL CENTER IN</t>
  </si>
  <si>
    <t>1063457380</t>
  </si>
  <si>
    <t>071961902</t>
  </si>
  <si>
    <t>REID MEMORIAL HOSPITAL</t>
  </si>
  <si>
    <t>1205860335</t>
  </si>
  <si>
    <t>071963501</t>
  </si>
  <si>
    <t>BLOOMINGTON HOSPITAL</t>
  </si>
  <si>
    <t>1295772093</t>
  </si>
  <si>
    <t>071965001</t>
  </si>
  <si>
    <t>1104998624</t>
  </si>
  <si>
    <t>071978301</t>
  </si>
  <si>
    <t>COLUMBUS REGIONAL HOSPITAL</t>
  </si>
  <si>
    <t>1356433049</t>
  </si>
  <si>
    <t>071989001</t>
  </si>
  <si>
    <t>IOWA LUTHERAN HOSPITAL</t>
  </si>
  <si>
    <t>071989002</t>
  </si>
  <si>
    <t>1265517759</t>
  </si>
  <si>
    <t>071990801</t>
  </si>
  <si>
    <t>ALEGENT HEALTH BERGAN MERCY HEALTH SYSTEM</t>
  </si>
  <si>
    <t>1083708226</t>
  </si>
  <si>
    <t>071997301</t>
  </si>
  <si>
    <t>ST LUKES METHODIST HOSPITAL</t>
  </si>
  <si>
    <t>1457448755</t>
  </si>
  <si>
    <t>071998101</t>
  </si>
  <si>
    <t>JENNIE EDMUNDSON MEMORIAL HOSPITAL</t>
  </si>
  <si>
    <t>1134168263</t>
  </si>
  <si>
    <t>072003901</t>
  </si>
  <si>
    <t>GREAT RIVER MEDICAL CENTER</t>
  </si>
  <si>
    <t>1376544320</t>
  </si>
  <si>
    <t>072004701</t>
  </si>
  <si>
    <t>STATE UNIVERSITY OF IOWA</t>
  </si>
  <si>
    <t>1134191653</t>
  </si>
  <si>
    <t>072005401</t>
  </si>
  <si>
    <t>BUENA VISTA CO HOSPITAL</t>
  </si>
  <si>
    <t>1396837951</t>
  </si>
  <si>
    <t>072007001</t>
  </si>
  <si>
    <t>CENTRAL IOWA HOSPITAL CORP</t>
  </si>
  <si>
    <t>1538199617</t>
  </si>
  <si>
    <t>072015301</t>
  </si>
  <si>
    <t>MARIAN HEALTH CENTER</t>
  </si>
  <si>
    <t>1811046568</t>
  </si>
  <si>
    <t>072016103</t>
  </si>
  <si>
    <t>RINGGOLD COUNTY HOSPITAL</t>
  </si>
  <si>
    <t>1205868221</t>
  </si>
  <si>
    <t>072017901</t>
  </si>
  <si>
    <t>NEWMAN MEMORIAL COUNTY HOSP</t>
  </si>
  <si>
    <t>1386678431</t>
  </si>
  <si>
    <t>072019501</t>
  </si>
  <si>
    <t>CITIZENS MEDICAL CENTER HOSP</t>
  </si>
  <si>
    <t>1689635138</t>
  </si>
  <si>
    <t>072022901</t>
  </si>
  <si>
    <t>SALINA REGIONAL HEALTH CENTE</t>
  </si>
  <si>
    <t>1649259656</t>
  </si>
  <si>
    <t>072030201</t>
  </si>
  <si>
    <t>UNIVERSITY KANSAS MEDICAL CT</t>
  </si>
  <si>
    <t>1144266115</t>
  </si>
  <si>
    <t>072031001</t>
  </si>
  <si>
    <t>OLATHE MEDICAL CENTER INC</t>
  </si>
  <si>
    <t>1194782409</t>
  </si>
  <si>
    <t>072037701</t>
  </si>
  <si>
    <t>STORMONT-VAIL REGIONAL</t>
  </si>
  <si>
    <t>1154314789</t>
  </si>
  <si>
    <t>072050001</t>
  </si>
  <si>
    <t>VIA CHRISTI REGIONAL MED CTR</t>
  </si>
  <si>
    <t>1447299649</t>
  </si>
  <si>
    <t>072051801</t>
  </si>
  <si>
    <t>WESLEY MEDICAL CENTER</t>
  </si>
  <si>
    <t>1366486797</t>
  </si>
  <si>
    <t>072053401</t>
  </si>
  <si>
    <t>CUSHING MEMORIAL HOSPITAL</t>
  </si>
  <si>
    <t>1073566949</t>
  </si>
  <si>
    <t>072054201</t>
  </si>
  <si>
    <t>NEOSHO MEMORIAL REGIONAL</t>
  </si>
  <si>
    <t>1891799227</t>
  </si>
  <si>
    <t>072072401</t>
  </si>
  <si>
    <t>NORTON HOSPITAL</t>
  </si>
  <si>
    <t>1265539498</t>
  </si>
  <si>
    <t>072074001</t>
  </si>
  <si>
    <t>BAPTIST HEALTHCARE SYSTEM INC</t>
  </si>
  <si>
    <t>1811973100</t>
  </si>
  <si>
    <t>072082301</t>
  </si>
  <si>
    <t>OCHSNER FOUNDATION HOSPITAL</t>
  </si>
  <si>
    <t>1497792527</t>
  </si>
  <si>
    <t>072099701</t>
  </si>
  <si>
    <t>TULANE MEDICAL HOSPITAL</t>
  </si>
  <si>
    <t>072099702</t>
  </si>
  <si>
    <t>1801849104</t>
  </si>
  <si>
    <t>072107801</t>
  </si>
  <si>
    <t>WOMEN &amp; CHILDREN'S HOSPITAL</t>
  </si>
  <si>
    <t>1760436216</t>
  </si>
  <si>
    <t>072128401</t>
  </si>
  <si>
    <t>MAINE MEDICAL CENTER</t>
  </si>
  <si>
    <t>1205896446</t>
  </si>
  <si>
    <t>072138301</t>
  </si>
  <si>
    <t>SUBURBAN HOSPTIAL</t>
  </si>
  <si>
    <t>1780650473</t>
  </si>
  <si>
    <t>072139101</t>
  </si>
  <si>
    <t>1144291899</t>
  </si>
  <si>
    <t>072142501</t>
  </si>
  <si>
    <t>HOWARD COUNTYGENERAL HOSPITA</t>
  </si>
  <si>
    <t>1063431286</t>
  </si>
  <si>
    <t>072151601</t>
  </si>
  <si>
    <t>BROCKTON HOSPITAL</t>
  </si>
  <si>
    <t>1790706901</t>
  </si>
  <si>
    <t>072161501</t>
  </si>
  <si>
    <t>ST MARY HOSPITAL</t>
  </si>
  <si>
    <t>1972564730</t>
  </si>
  <si>
    <t>072162301</t>
  </si>
  <si>
    <t>E L BIXBY MEDICAL CTR</t>
  </si>
  <si>
    <t>1831116441</t>
  </si>
  <si>
    <t>072164901</t>
  </si>
  <si>
    <t>BRONSON METHODIST HOSPITAL</t>
  </si>
  <si>
    <t>1568414589</t>
  </si>
  <si>
    <t>072165601</t>
  </si>
  <si>
    <t>MID-MICHIGAN MEDICAL CENTER CLARE</t>
  </si>
  <si>
    <t>1063471639</t>
  </si>
  <si>
    <t>072167201</t>
  </si>
  <si>
    <t>COMMUNITY HEALTH CENTER OF</t>
  </si>
  <si>
    <t>072168001</t>
  </si>
  <si>
    <t>1528031226</t>
  </si>
  <si>
    <t>072172201</t>
  </si>
  <si>
    <t>BAY MEDICAL CENTER</t>
  </si>
  <si>
    <t>1831132133</t>
  </si>
  <si>
    <t>072178901</t>
  </si>
  <si>
    <t>HACKLEY HOSPITAL</t>
  </si>
  <si>
    <t>1083644579</t>
  </si>
  <si>
    <t>072181301</t>
  </si>
  <si>
    <t>BATTLE CREEK HEALTH SYSTEM</t>
  </si>
  <si>
    <t>1871507509</t>
  </si>
  <si>
    <t>072183901</t>
  </si>
  <si>
    <t>1346275856</t>
  </si>
  <si>
    <t>072185401</t>
  </si>
  <si>
    <t>SOUTH HAVEN COMMUNITY HOSPITAL</t>
  </si>
  <si>
    <t>1952307852</t>
  </si>
  <si>
    <t>072188801</t>
  </si>
  <si>
    <t>MUNSON MEDICAL CENTER</t>
  </si>
  <si>
    <t>1194713461</t>
  </si>
  <si>
    <t>072189601</t>
  </si>
  <si>
    <t>ST JOSEPH HEALTH SYSTEM</t>
  </si>
  <si>
    <t>1568416311</t>
  </si>
  <si>
    <t>072194601</t>
  </si>
  <si>
    <t>BORGESS MEDICAL CENTER</t>
  </si>
  <si>
    <t>1598717480</t>
  </si>
  <si>
    <t>072198701</t>
  </si>
  <si>
    <t>HURLEY MEDICAL CENTER</t>
  </si>
  <si>
    <t>1285662981</t>
  </si>
  <si>
    <t>072205002</t>
  </si>
  <si>
    <t>LAKESHORE COMMUNITY HOSPITAL</t>
  </si>
  <si>
    <t>072205003</t>
  </si>
  <si>
    <t>1801857362</t>
  </si>
  <si>
    <t>072220901</t>
  </si>
  <si>
    <t>DETROIT RECEIVING HOSPITAL</t>
  </si>
  <si>
    <t>1538471800</t>
  </si>
  <si>
    <t>072221701</t>
  </si>
  <si>
    <t>CHILDRENS HOSPITAL OF MICHIGAN</t>
  </si>
  <si>
    <t>072221702</t>
  </si>
  <si>
    <t>1851344907</t>
  </si>
  <si>
    <t>072223301</t>
  </si>
  <si>
    <t>NORTH MEMORIAL MEDICAL CTR</t>
  </si>
  <si>
    <t>1457393035</t>
  </si>
  <si>
    <t>072224102</t>
  </si>
  <si>
    <t>072224103</t>
  </si>
  <si>
    <t>1043269798</t>
  </si>
  <si>
    <t>072231601</t>
  </si>
  <si>
    <t>THE ST CLOUD HOSPITAL</t>
  </si>
  <si>
    <t>1457319485</t>
  </si>
  <si>
    <t>072232401</t>
  </si>
  <si>
    <t>UNITED HOSPITAL</t>
  </si>
  <si>
    <t>1093713372</t>
  </si>
  <si>
    <t>072236501</t>
  </si>
  <si>
    <t>LAKE REGION HOSPITAL CORP</t>
  </si>
  <si>
    <t>1760446256</t>
  </si>
  <si>
    <t>072238101</t>
  </si>
  <si>
    <t>ABBOTT NORTHWESTERN HOSPITAL</t>
  </si>
  <si>
    <t>1528025632</t>
  </si>
  <si>
    <t>072240701</t>
  </si>
  <si>
    <t>OWATONNA CITY HOSPITAL</t>
  </si>
  <si>
    <t>1194751313</t>
  </si>
  <si>
    <t>072241501</t>
  </si>
  <si>
    <t>RICE COUNTY DISTRICT ONE</t>
  </si>
  <si>
    <t>1568415974</t>
  </si>
  <si>
    <t>072242301</t>
  </si>
  <si>
    <t>ST JOSEPHS MEDICAL CENTER</t>
  </si>
  <si>
    <t>1013994359</t>
  </si>
  <si>
    <t>072243101</t>
  </si>
  <si>
    <t>FAIRVIEW UNIVERSITY MEDICAL</t>
  </si>
  <si>
    <t>1316904287</t>
  </si>
  <si>
    <t>072251401</t>
  </si>
  <si>
    <t>1083672950</t>
  </si>
  <si>
    <t>072257101</t>
  </si>
  <si>
    <t>UNITY MEDICAL CENTER</t>
  </si>
  <si>
    <t>1740240225</t>
  </si>
  <si>
    <t>072260501</t>
  </si>
  <si>
    <t>SIBLEY MEDICAL CENTER</t>
  </si>
  <si>
    <t>1629091871</t>
  </si>
  <si>
    <t>072262101</t>
  </si>
  <si>
    <t>RENVILLE COUNTY HOSPITAL</t>
  </si>
  <si>
    <t>1154317527</t>
  </si>
  <si>
    <t>072271201</t>
  </si>
  <si>
    <t>THE UNIVERSITY OF MISSISSIPP</t>
  </si>
  <si>
    <t>1306876065</t>
  </si>
  <si>
    <t>072279501</t>
  </si>
  <si>
    <t>ST DOMINICS HOSPITAL</t>
  </si>
  <si>
    <t>1306921887</t>
  </si>
  <si>
    <t>072286001</t>
  </si>
  <si>
    <t>DELTA MEDICAL CENTER</t>
  </si>
  <si>
    <t>1235102690</t>
  </si>
  <si>
    <t>072300901</t>
  </si>
  <si>
    <t>BOTHWELL REGIONAL HEALTH</t>
  </si>
  <si>
    <t>1790740363</t>
  </si>
  <si>
    <t>072304101</t>
  </si>
  <si>
    <t>TEXAS COUNTY MEMORIAL HOSP</t>
  </si>
  <si>
    <t>1811905375</t>
  </si>
  <si>
    <t>072309001</t>
  </si>
  <si>
    <t>CAMERON COMMUNITY HOSP</t>
  </si>
  <si>
    <t>1578504056</t>
  </si>
  <si>
    <t>072311601</t>
  </si>
  <si>
    <t>ST JOHNS REGIONAL HEALTH CTR</t>
  </si>
  <si>
    <t>1962572396</t>
  </si>
  <si>
    <t>072316501</t>
  </si>
  <si>
    <t>ST MARYS HEALTH CENTER</t>
  </si>
  <si>
    <t>1760443980</t>
  </si>
  <si>
    <t>072317301</t>
  </si>
  <si>
    <t>SKAGGS COMMUNITY HOSPITAL</t>
  </si>
  <si>
    <t>1598835308</t>
  </si>
  <si>
    <t>072319901</t>
  </si>
  <si>
    <t>DEPAUL COMMUNITY HEALTH CTR</t>
  </si>
  <si>
    <t>072326401</t>
  </si>
  <si>
    <t>OAK HILL HOSPITAL</t>
  </si>
  <si>
    <t>1366515488</t>
  </si>
  <si>
    <t>072329801</t>
  </si>
  <si>
    <t>THE CHILDRENS MERCY HOSPITAL</t>
  </si>
  <si>
    <t>1407886385</t>
  </si>
  <si>
    <t>072332202</t>
  </si>
  <si>
    <t>DES PERES HOSPITAL</t>
  </si>
  <si>
    <t>1811036726</t>
  </si>
  <si>
    <t>072333001</t>
  </si>
  <si>
    <t>LIBERTY HOSPITAL</t>
  </si>
  <si>
    <t>1346251543</t>
  </si>
  <si>
    <t>072335501</t>
  </si>
  <si>
    <t>1003981549</t>
  </si>
  <si>
    <t>072338901</t>
  </si>
  <si>
    <t>CITIZENS MEMORIAL HOSPITAL</t>
  </si>
  <si>
    <t>1508935891</t>
  </si>
  <si>
    <t>072339701</t>
  </si>
  <si>
    <t>CARDINAL GLENNON CHILDRENS</t>
  </si>
  <si>
    <t>1881650737</t>
  </si>
  <si>
    <t>072345401</t>
  </si>
  <si>
    <t>BENEFIS HEALTHCARE E CAMPUS</t>
  </si>
  <si>
    <t>1528006103</t>
  </si>
  <si>
    <t>072360301</t>
  </si>
  <si>
    <t>BRYAN LGH MEDICAL CNTR EAST</t>
  </si>
  <si>
    <t>1356307581</t>
  </si>
  <si>
    <t>072362901</t>
  </si>
  <si>
    <t>NEBRASKA MEDICAL CENTER</t>
  </si>
  <si>
    <t>072362902</t>
  </si>
  <si>
    <t>1336155738</t>
  </si>
  <si>
    <t>072365201</t>
  </si>
  <si>
    <t>SAINT ELIZABETH RMC</t>
  </si>
  <si>
    <t>1982675955</t>
  </si>
  <si>
    <t>072367801</t>
  </si>
  <si>
    <t>SAINT FRANCIS MEDICAL CENTER</t>
  </si>
  <si>
    <t>1508941097</t>
  </si>
  <si>
    <t>072373601</t>
  </si>
  <si>
    <t>ALEGENT HEALTH-BERGAN MERCY MEDICAL CENTER</t>
  </si>
  <si>
    <t>1639101199</t>
  </si>
  <si>
    <t>072374401</t>
  </si>
  <si>
    <t>REGIONAL WEST MEDICAL CENTER</t>
  </si>
  <si>
    <t>1700855533</t>
  </si>
  <si>
    <t>072375101</t>
  </si>
  <si>
    <t>GREAT PLAINS REGIONAL MEDICAL</t>
  </si>
  <si>
    <t>1821037938</t>
  </si>
  <si>
    <t>072378501</t>
  </si>
  <si>
    <t>FREMONT AREA MEDICAL CENTER</t>
  </si>
  <si>
    <t>1215006101</t>
  </si>
  <si>
    <t>072383501</t>
  </si>
  <si>
    <t>MIDLANDS COMMUNITY HOSPITAL</t>
  </si>
  <si>
    <t>1346297843</t>
  </si>
  <si>
    <t>072389201</t>
  </si>
  <si>
    <t>CHILDRENS MEMORIAL HOSPITA</t>
  </si>
  <si>
    <t>072389202</t>
  </si>
  <si>
    <t>1861439952</t>
  </si>
  <si>
    <t>072390001</t>
  </si>
  <si>
    <t>SUNRISE HOSPITAL AND MED CTR</t>
  </si>
  <si>
    <t>072390002</t>
  </si>
  <si>
    <t>SUNRISE HOSPITAL &amp; MEDICAL CENTER</t>
  </si>
  <si>
    <t>1720037799</t>
  </si>
  <si>
    <t>072391801</t>
  </si>
  <si>
    <t>LAKE MEAD HOSPITAL</t>
  </si>
  <si>
    <t>072391802</t>
  </si>
  <si>
    <t>072391803</t>
  </si>
  <si>
    <t>NORTH VISTA HOSPITAL INC</t>
  </si>
  <si>
    <t>1447393152</t>
  </si>
  <si>
    <t>072395901</t>
  </si>
  <si>
    <t>ST ROSE DE LIMA HOSPITAL</t>
  </si>
  <si>
    <t>1487648804</t>
  </si>
  <si>
    <t>072396701</t>
  </si>
  <si>
    <t>WILLIAM BEE RIRIE HOSPITAL</t>
  </si>
  <si>
    <t>1801844527</t>
  </si>
  <si>
    <t>072397501</t>
  </si>
  <si>
    <t>MT GRANT GENERAL HOSP</t>
  </si>
  <si>
    <t>1154317964</t>
  </si>
  <si>
    <t>072400701</t>
  </si>
  <si>
    <t>DESERT SPRINGS HOSPITAL</t>
  </si>
  <si>
    <t>1528064409</t>
  </si>
  <si>
    <t>072413001</t>
  </si>
  <si>
    <t>WEST JERSEY HEALTH SYSTEM</t>
  </si>
  <si>
    <t>1962409987</t>
  </si>
  <si>
    <t>072415501</t>
  </si>
  <si>
    <t>MEDICAL CTR OF OCEAN CO</t>
  </si>
  <si>
    <t>072415502</t>
  </si>
  <si>
    <t>MERIDIAN HOSPITAL CORPORATION</t>
  </si>
  <si>
    <t>1346247368</t>
  </si>
  <si>
    <t>072417101</t>
  </si>
  <si>
    <t>JERSEY SHORE MEDICAL CTR</t>
  </si>
  <si>
    <t>1396716643</t>
  </si>
  <si>
    <t>072426201</t>
  </si>
  <si>
    <t>ALTA VISTA REGIONAL HOSPITAL</t>
  </si>
  <si>
    <t>1427058510</t>
  </si>
  <si>
    <t>072427001</t>
  </si>
  <si>
    <t>SAN JUAN REGIONAL MEDICAL CT</t>
  </si>
  <si>
    <t>1154307593</t>
  </si>
  <si>
    <t>072430401</t>
  </si>
  <si>
    <t>ESPANOLA HOSPITAL</t>
  </si>
  <si>
    <t>1194751958</t>
  </si>
  <si>
    <t>072432001</t>
  </si>
  <si>
    <t>HOLY CROSS HOSPITAL</t>
  </si>
  <si>
    <t>072432002</t>
  </si>
  <si>
    <t>TAOS HEALTH SYSTEMS INC HOLY CROSS HOSPITAL</t>
  </si>
  <si>
    <t>1881665594</t>
  </si>
  <si>
    <t>072433801</t>
  </si>
  <si>
    <t>MIMBRES MEMORIAL HOSPITAL</t>
  </si>
  <si>
    <t>1336220839</t>
  </si>
  <si>
    <t>072434601</t>
  </si>
  <si>
    <t>GILA REGIONALMEDICAL CENTER</t>
  </si>
  <si>
    <t>1780677039</t>
  </si>
  <si>
    <t>072440301</t>
  </si>
  <si>
    <t>CIBOLA GENERAL HOSP</t>
  </si>
  <si>
    <t>1720084999</t>
  </si>
  <si>
    <t>072441101</t>
  </si>
  <si>
    <t>ROHOBETH MCKINLEY CHRISTIAN</t>
  </si>
  <si>
    <t>1427051002</t>
  </si>
  <si>
    <t>072442901</t>
  </si>
  <si>
    <t>UNION COUNTY GENERAL HOSP</t>
  </si>
  <si>
    <t>1881630036</t>
  </si>
  <si>
    <t>072445201</t>
  </si>
  <si>
    <t>NOR-LEA GENERAL HOSPITAL</t>
  </si>
  <si>
    <t>1083931109</t>
  </si>
  <si>
    <t>072446001</t>
  </si>
  <si>
    <t>MINERS' COLFAX MEDICAL CTR</t>
  </si>
  <si>
    <t>1134175433</t>
  </si>
  <si>
    <t>1245365196</t>
  </si>
  <si>
    <t>072456901</t>
  </si>
  <si>
    <t>WOMEN AND CHILDREN'S HOSPITAL OF</t>
  </si>
  <si>
    <t>1376577247</t>
  </si>
  <si>
    <t>072457701</t>
  </si>
  <si>
    <t>ALBANY MEDICAL CTR HOSPITAL</t>
  </si>
  <si>
    <t>1245370717</t>
  </si>
  <si>
    <t>072458501</t>
  </si>
  <si>
    <t>JAMAICA HOSPITAL MEDICAL CENTER</t>
  </si>
  <si>
    <t>1952332801</t>
  </si>
  <si>
    <t>072471801</t>
  </si>
  <si>
    <t>NEW YORK HOSPITAL DIVISION</t>
  </si>
  <si>
    <t>1700887411</t>
  </si>
  <si>
    <t>072479101</t>
  </si>
  <si>
    <t>MEMORIAL HOSPITAL FOR CANCER &amp;</t>
  </si>
  <si>
    <t>1598713745</t>
  </si>
  <si>
    <t>072480901</t>
  </si>
  <si>
    <t>SAMARITAN MEDICAL CENTER</t>
  </si>
  <si>
    <t>1043267727</t>
  </si>
  <si>
    <t>072483301</t>
  </si>
  <si>
    <t>SAMARITAN HOSPITAL</t>
  </si>
  <si>
    <t>1285641514</t>
  </si>
  <si>
    <t>072485801</t>
  </si>
  <si>
    <t>LONG ISLAND JEWISH-HILLSIDE</t>
  </si>
  <si>
    <t>1033107743</t>
  </si>
  <si>
    <t>072487401</t>
  </si>
  <si>
    <t>CROUSE IRVING MEMORIAL HOSP</t>
  </si>
  <si>
    <t>1932280666</t>
  </si>
  <si>
    <t>072496501</t>
  </si>
  <si>
    <t>WESTCHESTR COUNTY MEDICAL</t>
  </si>
  <si>
    <t>1821093402</t>
  </si>
  <si>
    <t>072498101</t>
  </si>
  <si>
    <t>ST ELIZABETH MEDICAL CENTER</t>
  </si>
  <si>
    <t>1346285657</t>
  </si>
  <si>
    <t>072500401</t>
  </si>
  <si>
    <t>STRONG MEMORIAL HOSPITAL</t>
  </si>
  <si>
    <t>1881626075</t>
  </si>
  <si>
    <t>072510301</t>
  </si>
  <si>
    <t>MEMORIAL MISSION HOSPITAL</t>
  </si>
  <si>
    <t>1992703540</t>
  </si>
  <si>
    <t>072521001</t>
  </si>
  <si>
    <t>DUKE UNIVERSITY HOSPITAL</t>
  </si>
  <si>
    <t>072521002</t>
  </si>
  <si>
    <t>1043218944</t>
  </si>
  <si>
    <t>072523601</t>
  </si>
  <si>
    <t>PITT CO MEMORIAL HOSPITAL</t>
  </si>
  <si>
    <t>1427030774</t>
  </si>
  <si>
    <t>072525101</t>
  </si>
  <si>
    <t>SOUTHEASTERN REGIONAL MEDICA</t>
  </si>
  <si>
    <t>1932208576</t>
  </si>
  <si>
    <t>072527701</t>
  </si>
  <si>
    <t>UNC HOSPITALS</t>
  </si>
  <si>
    <t>1477591055</t>
  </si>
  <si>
    <t>072533502</t>
  </si>
  <si>
    <t>THE MOSES H CONE MEMORIAL</t>
  </si>
  <si>
    <t>1295789907</t>
  </si>
  <si>
    <t>072536801</t>
  </si>
  <si>
    <t>CAROLINAS MEDICAL CENTER</t>
  </si>
  <si>
    <t>1164495255</t>
  </si>
  <si>
    <t>072540001</t>
  </si>
  <si>
    <t>CATAWBA MEMORIAL HOSPITAL</t>
  </si>
  <si>
    <t>1619969219</t>
  </si>
  <si>
    <t>072541801</t>
  </si>
  <si>
    <t>NASH GENERAL HOSPITAL</t>
  </si>
  <si>
    <t>1346297892</t>
  </si>
  <si>
    <t>072543401</t>
  </si>
  <si>
    <t>CAROLINAS MEDICAL CENTER-UNIVERSITY</t>
  </si>
  <si>
    <t>1306832654</t>
  </si>
  <si>
    <t>072549102</t>
  </si>
  <si>
    <t>ST ALEXIUS MEDICAL CENTER</t>
  </si>
  <si>
    <t>1154346161</t>
  </si>
  <si>
    <t>072553301</t>
  </si>
  <si>
    <t>ALTRU HEALTH SYSTEM</t>
  </si>
  <si>
    <t>1033154026</t>
  </si>
  <si>
    <t>072562401</t>
  </si>
  <si>
    <t>1417037045</t>
  </si>
  <si>
    <t>072564001</t>
  </si>
  <si>
    <t>ST ANNS HOSPITAL OF COLUMBUS</t>
  </si>
  <si>
    <t>1821035940</t>
  </si>
  <si>
    <t>072570701</t>
  </si>
  <si>
    <t>AKRON GENERAL MEDICAL CENTER</t>
  </si>
  <si>
    <t>1710067376</t>
  </si>
  <si>
    <t>072573101</t>
  </si>
  <si>
    <t>MOUNT CARMEL HEALTH</t>
  </si>
  <si>
    <t>1073688354</t>
  </si>
  <si>
    <t>072581401</t>
  </si>
  <si>
    <t>MIAMI VALLEY HOSPITAL</t>
  </si>
  <si>
    <t>1952471914</t>
  </si>
  <si>
    <t>072582201</t>
  </si>
  <si>
    <t>GOOD SAMARITAN HOSPITAL AND</t>
  </si>
  <si>
    <t>1407854771</t>
  </si>
  <si>
    <t>072587101</t>
  </si>
  <si>
    <t>THE TOLEDO HOSPITAL</t>
  </si>
  <si>
    <t>1467433763</t>
  </si>
  <si>
    <t>072589701</t>
  </si>
  <si>
    <t>FAIRFIELD MEDICAL CENTER</t>
  </si>
  <si>
    <t>1215989611</t>
  </si>
  <si>
    <t>072592101</t>
  </si>
  <si>
    <t>FAIRVIEW HOSPITAL</t>
  </si>
  <si>
    <t>072592102</t>
  </si>
  <si>
    <t>FAIRVIEW GENERAL HOSPITAL</t>
  </si>
  <si>
    <t>1447359997</t>
  </si>
  <si>
    <t>072594701</t>
  </si>
  <si>
    <t>OHIO STATE UNIVERSITY HOSPIT</t>
  </si>
  <si>
    <t>1144286352</t>
  </si>
  <si>
    <t>072595401</t>
  </si>
  <si>
    <t>MERCY MEMORIAL HOSPITAL</t>
  </si>
  <si>
    <t>1750387031</t>
  </si>
  <si>
    <t>072597001</t>
  </si>
  <si>
    <t>1467493551</t>
  </si>
  <si>
    <t>072606901</t>
  </si>
  <si>
    <t>ST VINCENTS HOSPITAL</t>
  </si>
  <si>
    <t>1790837235</t>
  </si>
  <si>
    <t>072608501</t>
  </si>
  <si>
    <t>MED CENTRAL HEALTH SYSTEM</t>
  </si>
  <si>
    <t>1053339507</t>
  </si>
  <si>
    <t>072611901</t>
  </si>
  <si>
    <t>GRANDVIEW HOSPITAL</t>
  </si>
  <si>
    <t>1043397292</t>
  </si>
  <si>
    <t>072613501</t>
  </si>
  <si>
    <t>UNIVERSITY HOSPITALS OF</t>
  </si>
  <si>
    <t>1942248737</t>
  </si>
  <si>
    <t>072615001</t>
  </si>
  <si>
    <t>MARYMOUNT HOSPITAL INC</t>
  </si>
  <si>
    <t>1235183542</t>
  </si>
  <si>
    <t>072616801</t>
  </si>
  <si>
    <t>MERIDIA SOUTH POINT HOSPITAL</t>
  </si>
  <si>
    <t>1154353993</t>
  </si>
  <si>
    <t>072622601</t>
  </si>
  <si>
    <t>SOUTHWEST GENERAL HOSP.</t>
  </si>
  <si>
    <t>1902858152</t>
  </si>
  <si>
    <t>072641601</t>
  </si>
  <si>
    <t>HILLCREST HOSPITAL</t>
  </si>
  <si>
    <t>1558312553</t>
  </si>
  <si>
    <t>072646501</t>
  </si>
  <si>
    <t>WOODWARD MED CENTER AND HOSP</t>
  </si>
  <si>
    <t>1144236571</t>
  </si>
  <si>
    <t>072649901</t>
  </si>
  <si>
    <t>INTEGRIS BASS BAPTIST</t>
  </si>
  <si>
    <t>1104968916</t>
  </si>
  <si>
    <t>072651501</t>
  </si>
  <si>
    <t>MUSKOGEE REGIONAL MEDICAL CENTER</t>
  </si>
  <si>
    <t>1740231752</t>
  </si>
  <si>
    <t>072653101</t>
  </si>
  <si>
    <t>DEACONESS HOSPITAL</t>
  </si>
  <si>
    <t>1295735991</t>
  </si>
  <si>
    <t>072654901</t>
  </si>
  <si>
    <t>HARMON MEMORIAL HOSPITAL</t>
  </si>
  <si>
    <t>1467476556</t>
  </si>
  <si>
    <t>072659801</t>
  </si>
  <si>
    <t>MARSHALL MEMORIAL HOSPITAL</t>
  </si>
  <si>
    <t>1144228487</t>
  </si>
  <si>
    <t>072674701</t>
  </si>
  <si>
    <t>SAINT FRANCES HOSPITAL INC</t>
  </si>
  <si>
    <t>1952359986</t>
  </si>
  <si>
    <t>072678801</t>
  </si>
  <si>
    <t>SOUTHWESTERN MEDICAL CENTER</t>
  </si>
  <si>
    <t>1457372625</t>
  </si>
  <si>
    <t>072681201</t>
  </si>
  <si>
    <t>SOUTHWEST MEDICAL CENTER OF</t>
  </si>
  <si>
    <t>1932169950</t>
  </si>
  <si>
    <t>072691101</t>
  </si>
  <si>
    <t>PAULS VALLEY GENERAL HOSP</t>
  </si>
  <si>
    <t>1144245655</t>
  </si>
  <si>
    <t>072696001</t>
  </si>
  <si>
    <t>JEFFERSON COUNTY HOSPITAL</t>
  </si>
  <si>
    <t>1780631390</t>
  </si>
  <si>
    <t>072698601</t>
  </si>
  <si>
    <t>TH UNIVERSITY HOSPITAL</t>
  </si>
  <si>
    <t>1114015971</t>
  </si>
  <si>
    <t>072714101</t>
  </si>
  <si>
    <t>ST VINCENT HOSP &amp; MEDICAL CT</t>
  </si>
  <si>
    <t>1831112358</t>
  </si>
  <si>
    <t>072716601</t>
  </si>
  <si>
    <t>EMANUEL HOSPITAL AND HEALTH</t>
  </si>
  <si>
    <t>1609824010</t>
  </si>
  <si>
    <t>072717401</t>
  </si>
  <si>
    <t>OREGON HEALTH SCIENCES UNIVE</t>
  </si>
  <si>
    <t>1770587107</t>
  </si>
  <si>
    <t>072721601</t>
  </si>
  <si>
    <t>ROGUE VALLEY MEMORIAL HOSP</t>
  </si>
  <si>
    <t>1568413573</t>
  </si>
  <si>
    <t>072722401</t>
  </si>
  <si>
    <t>MCKENZIE-WILLAMETTE HOSPITAL</t>
  </si>
  <si>
    <t>1255354700</t>
  </si>
  <si>
    <t>072725701</t>
  </si>
  <si>
    <t>MOUNT HOOD MEDICAL CENTER</t>
  </si>
  <si>
    <t>1134146939</t>
  </si>
  <si>
    <t>072726503</t>
  </si>
  <si>
    <t>COLUMBIA MEMORIAL HOSPITAL</t>
  </si>
  <si>
    <t>1477590198</t>
  </si>
  <si>
    <t>072727301</t>
  </si>
  <si>
    <t>1346237971</t>
  </si>
  <si>
    <t>072729901</t>
  </si>
  <si>
    <t>SACRED HEART MEDICAL CENTER UNIVERSITY</t>
  </si>
  <si>
    <t>1982621447</t>
  </si>
  <si>
    <t>072734901</t>
  </si>
  <si>
    <t>ST CHARLES MEDICAL CENTER BEND</t>
  </si>
  <si>
    <t>1891891792</t>
  </si>
  <si>
    <t>072736401</t>
  </si>
  <si>
    <t>HOLY ROSARY MEDICAL CENTER</t>
  </si>
  <si>
    <t>1154302214</t>
  </si>
  <si>
    <t>072737201</t>
  </si>
  <si>
    <t>SANTIAM MEMORIAL HOSPITAL</t>
  </si>
  <si>
    <t>1689755670</t>
  </si>
  <si>
    <t>072741401</t>
  </si>
  <si>
    <t>PROVIDENCE MEDFORD MEDICAL CENTER</t>
  </si>
  <si>
    <t>1326060492</t>
  </si>
  <si>
    <t>072753901</t>
  </si>
  <si>
    <t>YORK HOSPITAL</t>
  </si>
  <si>
    <t>1265466957</t>
  </si>
  <si>
    <t>072757001</t>
  </si>
  <si>
    <t>THE GETTYSBURG HOSPITAL</t>
  </si>
  <si>
    <t>072757002</t>
  </si>
  <si>
    <t>1144249657</t>
  </si>
  <si>
    <t>072759601</t>
  </si>
  <si>
    <t>DU BOIS REGIONAL MEDICAL CTR</t>
  </si>
  <si>
    <t>1114095791</t>
  </si>
  <si>
    <t>072765301</t>
  </si>
  <si>
    <t>ARIA HEALTH SYSTEM</t>
  </si>
  <si>
    <t>1821091059</t>
  </si>
  <si>
    <t>072768701</t>
  </si>
  <si>
    <t>WAYNESBORO HOSPITAL</t>
  </si>
  <si>
    <t>1902804552</t>
  </si>
  <si>
    <t>072771101</t>
  </si>
  <si>
    <t>THE CHAMBERSBURG HOSPITAL</t>
  </si>
  <si>
    <t>1568459436</t>
  </si>
  <si>
    <t>072778601</t>
  </si>
  <si>
    <t>POCONO MEDICAL CENTER</t>
  </si>
  <si>
    <t>1588659528</t>
  </si>
  <si>
    <t>072786901</t>
  </si>
  <si>
    <t>RHODE ISLAND HOSPITAL</t>
  </si>
  <si>
    <t>1457382483</t>
  </si>
  <si>
    <t>072788501</t>
  </si>
  <si>
    <t>A M I PIEDMONT MEDICAL</t>
  </si>
  <si>
    <t>1245220300</t>
  </si>
  <si>
    <t>072795001</t>
  </si>
  <si>
    <t>KERSHAW COUNTY MEDICAL CTR</t>
  </si>
  <si>
    <t>1134172000</t>
  </si>
  <si>
    <t>072796801</t>
  </si>
  <si>
    <t>CONWAY HOSPITAL</t>
  </si>
  <si>
    <t>1366436073</t>
  </si>
  <si>
    <t>072797602</t>
  </si>
  <si>
    <t>BEAUFORT MEMORIAL HOSPITAL</t>
  </si>
  <si>
    <t>1326043548</t>
  </si>
  <si>
    <t>072798401</t>
  </si>
  <si>
    <t>TUOMEY REGIONAL MED CTR</t>
  </si>
  <si>
    <t>1356366314</t>
  </si>
  <si>
    <t>072800801</t>
  </si>
  <si>
    <t>LEXINGTON MEDICAL CENTER</t>
  </si>
  <si>
    <t>072800802</t>
  </si>
  <si>
    <t>1568460772</t>
  </si>
  <si>
    <t>072810701</t>
  </si>
  <si>
    <t>AVERA MCKENNAN HOSPITAL</t>
  </si>
  <si>
    <t>1295780476</t>
  </si>
  <si>
    <t>072824801</t>
  </si>
  <si>
    <t>SKYLINE MEDICAL CENTER</t>
  </si>
  <si>
    <t>1710941356</t>
  </si>
  <si>
    <t>072825501</t>
  </si>
  <si>
    <t>BAPTIST MEMORIAL HOSPITAL</t>
  </si>
  <si>
    <t>1558365890</t>
  </si>
  <si>
    <t>072829701</t>
  </si>
  <si>
    <t>1275531956</t>
  </si>
  <si>
    <t>072833901</t>
  </si>
  <si>
    <t>COOKEVILLE GENERAL HOSPITAL</t>
  </si>
  <si>
    <t>1972606465</t>
  </si>
  <si>
    <t>072834701</t>
  </si>
  <si>
    <t>JOHNSON CITY MED CTR HOSP</t>
  </si>
  <si>
    <t>1669567897</t>
  </si>
  <si>
    <t>072835401</t>
  </si>
  <si>
    <t>NORTHCREST MEDICAL CENTER</t>
  </si>
  <si>
    <t>072835402</t>
  </si>
  <si>
    <t>1366441370</t>
  </si>
  <si>
    <t>072838801</t>
  </si>
  <si>
    <t>SWEETWATER HOSPITAL</t>
  </si>
  <si>
    <t>1699754812</t>
  </si>
  <si>
    <t>072842001</t>
  </si>
  <si>
    <t>HARDIN COUNTY GENERAL HOSP</t>
  </si>
  <si>
    <t>1144213117</t>
  </si>
  <si>
    <t>072852901</t>
  </si>
  <si>
    <t>THE REGIONAL MEDICAL CENTER AT</t>
  </si>
  <si>
    <t>1972576247</t>
  </si>
  <si>
    <t>072853701</t>
  </si>
  <si>
    <t>BAPTIST HOSPITAL OF COCKE COUNTY</t>
  </si>
  <si>
    <t>1760476659</t>
  </si>
  <si>
    <t>072856002</t>
  </si>
  <si>
    <t>EAST TENNESSE CHILDRENS HOSPITAL</t>
  </si>
  <si>
    <t>1538114434</t>
  </si>
  <si>
    <t>072858601</t>
  </si>
  <si>
    <t>HENDERSONVILLE HOSPITAL</t>
  </si>
  <si>
    <t>072858602</t>
  </si>
  <si>
    <t>1033112230</t>
  </si>
  <si>
    <t>072859401</t>
  </si>
  <si>
    <t>ST JUDES CHILDRENS RESEARCH</t>
  </si>
  <si>
    <t>1194749580</t>
  </si>
  <si>
    <t>072862802</t>
  </si>
  <si>
    <t>MCKAY DEE HOSPITAL CENTER</t>
  </si>
  <si>
    <t>1538178801</t>
  </si>
  <si>
    <t>072863601</t>
  </si>
  <si>
    <t>VALLEY VIEW MEDICAL CTR</t>
  </si>
  <si>
    <t>1043220650</t>
  </si>
  <si>
    <t>072865101</t>
  </si>
  <si>
    <t>INTERMOUNTAIN MEDICAL CENTER</t>
  </si>
  <si>
    <t>072865102</t>
  </si>
  <si>
    <t>1831108497</t>
  </si>
  <si>
    <t>072867701</t>
  </si>
  <si>
    <t>LOGAN REGIONAL HOSPITAL</t>
  </si>
  <si>
    <t>1447296249</t>
  </si>
  <si>
    <t>072869301</t>
  </si>
  <si>
    <t>ASHLEY VALLEY MEDICAL CENTER LLC</t>
  </si>
  <si>
    <t>1962412486</t>
  </si>
  <si>
    <t>072871901</t>
  </si>
  <si>
    <t>ALTA VIEW HOSPITAL</t>
  </si>
  <si>
    <t>1316055205</t>
  </si>
  <si>
    <t>072871903</t>
  </si>
  <si>
    <t>HEBER VALLEY MEDICAL CENTER</t>
  </si>
  <si>
    <t>1548205818</t>
  </si>
  <si>
    <t>072872701</t>
  </si>
  <si>
    <t>DAVIS HOSPITAL &amp; MEDICAL CENTER</t>
  </si>
  <si>
    <t>1528010451</t>
  </si>
  <si>
    <t>072873501</t>
  </si>
  <si>
    <t>COLUMBIA LAKEVIEW HOSPTIAL</t>
  </si>
  <si>
    <t>1437119310</t>
  </si>
  <si>
    <t>072881801</t>
  </si>
  <si>
    <t>SENTARA NORFOLK HOSPITAL</t>
  </si>
  <si>
    <t>1780630608</t>
  </si>
  <si>
    <t>072883401</t>
  </si>
  <si>
    <t>UNIVERSITY OF VIRGINIA HOSP</t>
  </si>
  <si>
    <t>1134137615</t>
  </si>
  <si>
    <t>072884201</t>
  </si>
  <si>
    <t>DEPAUL HOSPITAL</t>
  </si>
  <si>
    <t>1376536573</t>
  </si>
  <si>
    <t>072893302</t>
  </si>
  <si>
    <t>CARILION NEW RIVER VALLEY MEDICAL</t>
  </si>
  <si>
    <t>1629038336</t>
  </si>
  <si>
    <t>072899001</t>
  </si>
  <si>
    <t>VIRGINIA BEACH GENERAL HOSP.</t>
  </si>
  <si>
    <t>1679677983</t>
  </si>
  <si>
    <t>072905501</t>
  </si>
  <si>
    <t>LYNCHBURG GENERAL HOSPITAL</t>
  </si>
  <si>
    <t>1700896354</t>
  </si>
  <si>
    <t>072909701</t>
  </si>
  <si>
    <t>CHESAPEAKE GENERAL HOSPITAL</t>
  </si>
  <si>
    <t>1053357244</t>
  </si>
  <si>
    <t>072913901</t>
  </si>
  <si>
    <t>SKAGIT VALLEY HOSPITAL &amp;</t>
  </si>
  <si>
    <t>1376624981</t>
  </si>
  <si>
    <t>072916201</t>
  </si>
  <si>
    <t>1689672693</t>
  </si>
  <si>
    <t>072917001</t>
  </si>
  <si>
    <t>ST CLARE HOSPITAL</t>
  </si>
  <si>
    <t>1346250594</t>
  </si>
  <si>
    <t>072919601</t>
  </si>
  <si>
    <t>ST PETER HOSPITAL</t>
  </si>
  <si>
    <t>1356496582</t>
  </si>
  <si>
    <t>072920401</t>
  </si>
  <si>
    <t>PROVIDENCE MEDICAL CENTER</t>
  </si>
  <si>
    <t>1033107214</t>
  </si>
  <si>
    <t>072921201</t>
  </si>
  <si>
    <t>STEVENS MEMORIAL HOSPITAL</t>
  </si>
  <si>
    <t>1306992151</t>
  </si>
  <si>
    <t>072922001</t>
  </si>
  <si>
    <t>SWEDISH MEDICAL CTR</t>
  </si>
  <si>
    <t>1518912609</t>
  </si>
  <si>
    <t>072924602</t>
  </si>
  <si>
    <t>HARRISON MEMORIAL HOSPITAL</t>
  </si>
  <si>
    <t>1134178999</t>
  </si>
  <si>
    <t>072929501</t>
  </si>
  <si>
    <t>SOUTHWEST WASHINGTON MED.</t>
  </si>
  <si>
    <t>1972507580</t>
  </si>
  <si>
    <t>072933702</t>
  </si>
  <si>
    <t>KADLEC MEDICAL CENTER</t>
  </si>
  <si>
    <t>1053359729</t>
  </si>
  <si>
    <t>072934503</t>
  </si>
  <si>
    <t>HARBORVIEW MEDICAL CENTER</t>
  </si>
  <si>
    <t>1841231461</t>
  </si>
  <si>
    <t>072936001</t>
  </si>
  <si>
    <t>GOOD SAMARITAN HOSPITAL</t>
  </si>
  <si>
    <t>1710927231</t>
  </si>
  <si>
    <t>072943601</t>
  </si>
  <si>
    <t>WHIDBEY GENERAL HOSPITAL</t>
  </si>
  <si>
    <t>1033174933</t>
  </si>
  <si>
    <t>072944401</t>
  </si>
  <si>
    <t>EVERGREEN HOSPITAL MEDICAL</t>
  </si>
  <si>
    <t>1093713091</t>
  </si>
  <si>
    <t>072947701</t>
  </si>
  <si>
    <t>ST FRANCIS COMMUNITY HOSPITAL</t>
  </si>
  <si>
    <t>072947702</t>
  </si>
  <si>
    <t>1467536276</t>
  </si>
  <si>
    <t>072948501</t>
  </si>
  <si>
    <t>CHILDRENS HOSPITAL AND MED</t>
  </si>
  <si>
    <t>1841271459</t>
  </si>
  <si>
    <t>072950101</t>
  </si>
  <si>
    <t>WEST VIRGINIAUNIVERSITY</t>
  </si>
  <si>
    <t>1952390239</t>
  </si>
  <si>
    <t>072957601</t>
  </si>
  <si>
    <t>CHARLESTON AREA MEDICAL CTR</t>
  </si>
  <si>
    <t>1558313213</t>
  </si>
  <si>
    <t>072962601</t>
  </si>
  <si>
    <t>PRINCETON COMMUNITY HOSPITAL</t>
  </si>
  <si>
    <t>1750343125</t>
  </si>
  <si>
    <t>072963401</t>
  </si>
  <si>
    <t>FAIRMONT GENERAL HOSPITAL</t>
  </si>
  <si>
    <t>1073518007</t>
  </si>
  <si>
    <t>072966703</t>
  </si>
  <si>
    <t>CABELL HUNTINGTON HOSPITAL INC</t>
  </si>
  <si>
    <t>1801874227</t>
  </si>
  <si>
    <t>072971701</t>
  </si>
  <si>
    <t>ST FRANCIS MEDICAL CENTER</t>
  </si>
  <si>
    <t>1558363986</t>
  </si>
  <si>
    <t>072974101</t>
  </si>
  <si>
    <t>WAUSAU HOSPITAL CENTER</t>
  </si>
  <si>
    <t>1891796710</t>
  </si>
  <si>
    <t>072977401</t>
  </si>
  <si>
    <t>REEDSBURG MEMORIAL HOSPITAL</t>
  </si>
  <si>
    <t>1114908001</t>
  </si>
  <si>
    <t>072987301</t>
  </si>
  <si>
    <t>ST VINCENT HOSPITAL</t>
  </si>
  <si>
    <t>1982780094</t>
  </si>
  <si>
    <t>072996401</t>
  </si>
  <si>
    <t>BELOIT MEMORIAL HOSPITAL</t>
  </si>
  <si>
    <t>1972628006</t>
  </si>
  <si>
    <t>072997201</t>
  </si>
  <si>
    <t>LAKELAND MEDICAL CENTER</t>
  </si>
  <si>
    <t>1992776041</t>
  </si>
  <si>
    <t>072999801</t>
  </si>
  <si>
    <t>WATERTOWN MEMORIAL HOSPITAL</t>
  </si>
  <si>
    <t>1861447179</t>
  </si>
  <si>
    <t>073003801</t>
  </si>
  <si>
    <t>AURORA ST LUKES MEDICAL CENTER</t>
  </si>
  <si>
    <t>1487707188</t>
  </si>
  <si>
    <t>073011101</t>
  </si>
  <si>
    <t>MEMORIAL HOSP OF SHERIDAN</t>
  </si>
  <si>
    <t>1285621839</t>
  </si>
  <si>
    <t>073014501</t>
  </si>
  <si>
    <t>1336289552</t>
  </si>
  <si>
    <t>073021002</t>
  </si>
  <si>
    <t>IVINSON MEMORIAL HOSPITAL</t>
  </si>
  <si>
    <t>1235148594</t>
  </si>
  <si>
    <t>073105101</t>
  </si>
  <si>
    <t>PRIMARY CHILDRENS HOSPITAL</t>
  </si>
  <si>
    <t>1417912114</t>
  </si>
  <si>
    <t>074039101</t>
  </si>
  <si>
    <t>UNMC PHYSICIANS</t>
  </si>
  <si>
    <t>1134152986</t>
  </si>
  <si>
    <t>074186001</t>
  </si>
  <si>
    <t>NATIONWIDE CHILDRENS HOSPITAL</t>
  </si>
  <si>
    <t>1598797094</t>
  </si>
  <si>
    <t>077228701</t>
  </si>
  <si>
    <t>SAINT LOUIS UNIVERSITY HOSPITAL</t>
  </si>
  <si>
    <t>077228702</t>
  </si>
  <si>
    <t>1356387641</t>
  </si>
  <si>
    <t>077617102</t>
  </si>
  <si>
    <t>JOHN H ROSE DO</t>
  </si>
  <si>
    <t>1508809427</t>
  </si>
  <si>
    <t>078544601</t>
  </si>
  <si>
    <t>UNIVERSITY PHYSICIANS INC</t>
  </si>
  <si>
    <t>1588656870</t>
  </si>
  <si>
    <t>078661801</t>
  </si>
  <si>
    <t>1417950106</t>
  </si>
  <si>
    <t>078774901</t>
  </si>
  <si>
    <t>CHRISTUS HEALTH NORTHERN</t>
  </si>
  <si>
    <t>1427018902</t>
  </si>
  <si>
    <t>078908301</t>
  </si>
  <si>
    <t>Y MEDICAL ASSOCIATES INC</t>
  </si>
  <si>
    <t>079192301</t>
  </si>
  <si>
    <t>1487726873</t>
  </si>
  <si>
    <t>079569201</t>
  </si>
  <si>
    <t>EMERGENCY PHYSICIAN PRO</t>
  </si>
  <si>
    <t>1275677700</t>
  </si>
  <si>
    <t>079580901</t>
  </si>
  <si>
    <t>CONTINUUM INTEGRATED HEALTH SERVICES</t>
  </si>
  <si>
    <t>1730241852</t>
  </si>
  <si>
    <t>079666603</t>
  </si>
  <si>
    <t>PARKVIEW MEDICAL AND SURGICAL GRP</t>
  </si>
  <si>
    <t>1316029325</t>
  </si>
  <si>
    <t>079872001</t>
  </si>
  <si>
    <t>CARDIOVASCULAR ANESTHESIOLOGY PA</t>
  </si>
  <si>
    <t>1447288907</t>
  </si>
  <si>
    <t>080011201</t>
  </si>
  <si>
    <t>080015303</t>
  </si>
  <si>
    <t>1184788978</t>
  </si>
  <si>
    <t>080022901</t>
  </si>
  <si>
    <t>PARKLAND AIDS CLINIC</t>
  </si>
  <si>
    <t>1174573596</t>
  </si>
  <si>
    <t>080026002</t>
  </si>
  <si>
    <t>1629195177</t>
  </si>
  <si>
    <t>080227403</t>
  </si>
  <si>
    <t>SOUTH TEXAS KIDNEY</t>
  </si>
  <si>
    <t>1518021476</t>
  </si>
  <si>
    <t>080307401</t>
  </si>
  <si>
    <t>TEXAS HEALTH PEDIATRIC HEALTH CENTER</t>
  </si>
  <si>
    <t>1356428460</t>
  </si>
  <si>
    <t>080404901</t>
  </si>
  <si>
    <t>080415501</t>
  </si>
  <si>
    <t>1194781773</t>
  </si>
  <si>
    <t>080630901</t>
  </si>
  <si>
    <t>NORTH CENTRAL TEXAS ORTHOPAEDICS AND SPRORTS MEDIC</t>
  </si>
  <si>
    <t>1114924164</t>
  </si>
  <si>
    <t>080644001</t>
  </si>
  <si>
    <t>WINKLER CNTY MEMORIAL MED</t>
  </si>
  <si>
    <t>1780762989</t>
  </si>
  <si>
    <t>080706702</t>
  </si>
  <si>
    <t>CANYON LAKES RESIDENTIAL TREATMENT CENTER</t>
  </si>
  <si>
    <t>080748901</t>
  </si>
  <si>
    <t>1568425254</t>
  </si>
  <si>
    <t>080800804</t>
  </si>
  <si>
    <t>FELICI PEDIATRIC CLINIC PLLC</t>
  </si>
  <si>
    <t>1184623266</t>
  </si>
  <si>
    <t>080804002</t>
  </si>
  <si>
    <t>CHRISTUS ST MICHAEL SENIOR</t>
  </si>
  <si>
    <t>080937802</t>
  </si>
  <si>
    <t>PRIME FINANCIAL SERVICES</t>
  </si>
  <si>
    <t>1861455735</t>
  </si>
  <si>
    <t>081094701</t>
  </si>
  <si>
    <t>EDINBURG OBSTETRICS GYNECOLOGY</t>
  </si>
  <si>
    <t>1457307175</t>
  </si>
  <si>
    <t>081164801</t>
  </si>
  <si>
    <t>FAMILY CARE CENTER</t>
  </si>
  <si>
    <t>1346265071</t>
  </si>
  <si>
    <t>081188702</t>
  </si>
  <si>
    <t>HUGULEY EMERGENCY PHYSICIANS</t>
  </si>
  <si>
    <t>1720044902</t>
  </si>
  <si>
    <t>081738901</t>
  </si>
  <si>
    <t>SOUTHEAST TEXAS GASTROENTROL</t>
  </si>
  <si>
    <t>1851333074</t>
  </si>
  <si>
    <t>081844501</t>
  </si>
  <si>
    <t>TRI COUNTY MENTAL HLTH SERV</t>
  </si>
  <si>
    <t>1760452387</t>
  </si>
  <si>
    <t>081891604</t>
  </si>
  <si>
    <t>UT SOUTHWESTERN MED CNTR</t>
  </si>
  <si>
    <t>1669557179</t>
  </si>
  <si>
    <t>081951801</t>
  </si>
  <si>
    <t>MONTGOMERY GARY M</t>
  </si>
  <si>
    <t>081951802</t>
  </si>
  <si>
    <t>ST JOSEPH HOSPITAL HBP</t>
  </si>
  <si>
    <t>1053352914</t>
  </si>
  <si>
    <t>082006002</t>
  </si>
  <si>
    <t>HCHD FAMILY MEDICINE</t>
  </si>
  <si>
    <t>1649278995</t>
  </si>
  <si>
    <t>082056501</t>
  </si>
  <si>
    <t>PARKLAND HEALTH AND HOSPITAL S</t>
  </si>
  <si>
    <t>1689899072</t>
  </si>
  <si>
    <t>082242101</t>
  </si>
  <si>
    <t>MCCAMEY HOSPITAL FAMILY MED</t>
  </si>
  <si>
    <t>1124014105</t>
  </si>
  <si>
    <t>082378301</t>
  </si>
  <si>
    <t>ALGILANI KAMRAN</t>
  </si>
  <si>
    <t>1447417209</t>
  </si>
  <si>
    <t>082886501</t>
  </si>
  <si>
    <t>REEVES COUNTY HOSPITAL DIST</t>
  </si>
  <si>
    <t>1740294479</t>
  </si>
  <si>
    <t>082892301</t>
  </si>
  <si>
    <t>1285650424</t>
  </si>
  <si>
    <t>083010101</t>
  </si>
  <si>
    <t>COMMUNITY HEALTH CENTERS OF SOUTH</t>
  </si>
  <si>
    <t>1679877641</t>
  </si>
  <si>
    <t>083290907</t>
  </si>
  <si>
    <t>MEDICAL CLINIC OF BELLVILLE</t>
  </si>
  <si>
    <t>1215971478</t>
  </si>
  <si>
    <t>083697501</t>
  </si>
  <si>
    <t>JACKSON COUNTY HOSPITAL PHYS</t>
  </si>
  <si>
    <t>1518930650</t>
  </si>
  <si>
    <t>083851801</t>
  </si>
  <si>
    <t>DEVEREUX TEXAS TREATMENT NETWORK</t>
  </si>
  <si>
    <t>1568689974</t>
  </si>
  <si>
    <t>084565302</t>
  </si>
  <si>
    <t>CRANE MEM HOSP ER PHYSICIANS</t>
  </si>
  <si>
    <t>1598705055</t>
  </si>
  <si>
    <t>084584402</t>
  </si>
  <si>
    <t>TEXAS TECH HS CENTER INTERNAL</t>
  </si>
  <si>
    <t>1063529642</t>
  </si>
  <si>
    <t>084609903</t>
  </si>
  <si>
    <t>COMMUNITY ACTION INTEGRATION CENTER ALICE</t>
  </si>
  <si>
    <t>1821178336</t>
  </si>
  <si>
    <t>084616401</t>
  </si>
  <si>
    <t>REFUGIO CO MEM HOSP DIST</t>
  </si>
  <si>
    <t>1437284460</t>
  </si>
  <si>
    <t>084814501</t>
  </si>
  <si>
    <t>SAN ANTONIO DIGESTIVE DISEAS</t>
  </si>
  <si>
    <t>084897002</t>
  </si>
  <si>
    <t>SILVER STAR HEALTH NETWORK</t>
  </si>
  <si>
    <t>1043266364</t>
  </si>
  <si>
    <t>085340001</t>
  </si>
  <si>
    <t>MEMORIAL FAMILY PRACTICE CTR</t>
  </si>
  <si>
    <t>1134184831</t>
  </si>
  <si>
    <t>085418401</t>
  </si>
  <si>
    <t>METHODIST SPECIALTY AND T</t>
  </si>
  <si>
    <t>085552005</t>
  </si>
  <si>
    <t>1962564617</t>
  </si>
  <si>
    <t>085587602</t>
  </si>
  <si>
    <t>THE MEDICAL CLINIC OF BELLVILLE</t>
  </si>
  <si>
    <t>085587603</t>
  </si>
  <si>
    <t>1962512160</t>
  </si>
  <si>
    <t>085609801</t>
  </si>
  <si>
    <t>GULF COAST MEDICAL GROUP PLL</t>
  </si>
  <si>
    <t>1962435370</t>
  </si>
  <si>
    <t>085741904</t>
  </si>
  <si>
    <t>PEDIATRIC GROUP OF CENTRAL</t>
  </si>
  <si>
    <t>1992877948</t>
  </si>
  <si>
    <t>085746801</t>
  </si>
  <si>
    <t>SHILOH TREATMENT CENTER INC</t>
  </si>
  <si>
    <t>085746802</t>
  </si>
  <si>
    <t>085746803</t>
  </si>
  <si>
    <t>085846602</t>
  </si>
  <si>
    <t>1417912098</t>
  </si>
  <si>
    <t>085849001</t>
  </si>
  <si>
    <t>1396700407</t>
  </si>
  <si>
    <t>085850801</t>
  </si>
  <si>
    <t>TEXAS HEALTH SURGERY CENTER ARLINGTON</t>
  </si>
  <si>
    <t>1629038989</t>
  </si>
  <si>
    <t>085854001</t>
  </si>
  <si>
    <t>SAN ANTONIO EYE SURGICENTER</t>
  </si>
  <si>
    <t>1376540096</t>
  </si>
  <si>
    <t>085855701</t>
  </si>
  <si>
    <t>DEHAVEN SURGICAL CENTER</t>
  </si>
  <si>
    <t>1710071543</t>
  </si>
  <si>
    <t>085857301</t>
  </si>
  <si>
    <t>COASTAL BEND SURGERY CENTER</t>
  </si>
  <si>
    <t>1184687626</t>
  </si>
  <si>
    <t>085858101</t>
  </si>
  <si>
    <t>COLUMBIA PARK CENTRAL SURG</t>
  </si>
  <si>
    <t>1346246840</t>
  </si>
  <si>
    <t>085859901</t>
  </si>
  <si>
    <t>MEMORIAL HERMANN SURGERY CENTER WEST</t>
  </si>
  <si>
    <t>1962459610</t>
  </si>
  <si>
    <t>085869801</t>
  </si>
  <si>
    <t>CENTRAL TEXAS DAY SURGERY</t>
  </si>
  <si>
    <t>1689695959</t>
  </si>
  <si>
    <t>085872201</t>
  </si>
  <si>
    <t>COASTAL BEND AMBULATORY SURG</t>
  </si>
  <si>
    <t>085876301</t>
  </si>
  <si>
    <t>1346248440</t>
  </si>
  <si>
    <t>085877102</t>
  </si>
  <si>
    <t>PHYSICIAN DAY SURGERY CENTER</t>
  </si>
  <si>
    <t>1679554349</t>
  </si>
  <si>
    <t>085879701</t>
  </si>
  <si>
    <t>SOUTH TEXAS EYE SURGICENTER</t>
  </si>
  <si>
    <t>1396870028</t>
  </si>
  <si>
    <t>085885401</t>
  </si>
  <si>
    <t>BRAZOSPORT EYE FACILITY INC</t>
  </si>
  <si>
    <t>1225091630</t>
  </si>
  <si>
    <t>085887001</t>
  </si>
  <si>
    <t>GRAMERCY OUTPATIENT SURGERY</t>
  </si>
  <si>
    <t>085887002</t>
  </si>
  <si>
    <t>1790784726</t>
  </si>
  <si>
    <t>085890401</t>
  </si>
  <si>
    <t>HEART OF TEXAS OUTPATIENT</t>
  </si>
  <si>
    <t>1104930411</t>
  </si>
  <si>
    <t>085891201</t>
  </si>
  <si>
    <t>OUTPATIENT SURGISTE</t>
  </si>
  <si>
    <t>1053388223</t>
  </si>
  <si>
    <t>085892001</t>
  </si>
  <si>
    <t>THE OCULAR SURGERY CENTER</t>
  </si>
  <si>
    <t>1578679726</t>
  </si>
  <si>
    <t>085901901</t>
  </si>
  <si>
    <t>SURGEYECARE,INC</t>
  </si>
  <si>
    <t>1205808938</t>
  </si>
  <si>
    <t>085903501</t>
  </si>
  <si>
    <t>THE ABILENE EYE A.S.C.</t>
  </si>
  <si>
    <t>1396742029</t>
  </si>
  <si>
    <t>085906801</t>
  </si>
  <si>
    <t>BAYLOR SURGICARE AT GARLAND</t>
  </si>
  <si>
    <t>1346237237</t>
  </si>
  <si>
    <t>085910001</t>
  </si>
  <si>
    <t>LUFKIN ENDOSCOPY CENTER</t>
  </si>
  <si>
    <t>1346206992</t>
  </si>
  <si>
    <t>085918301</t>
  </si>
  <si>
    <t>WACO SURGICAL CENTER</t>
  </si>
  <si>
    <t>1750347472</t>
  </si>
  <si>
    <t>085920901</t>
  </si>
  <si>
    <t>VALLEY VIEW SURGERY CENTER</t>
  </si>
  <si>
    <t>1861660151</t>
  </si>
  <si>
    <t>085923301</t>
  </si>
  <si>
    <t>HOWERTON SURGICAL CENTER LLC</t>
  </si>
  <si>
    <t>1700994290</t>
  </si>
  <si>
    <t>085925801</t>
  </si>
  <si>
    <t>UROLOGICAL SURGERY CENTER OF</t>
  </si>
  <si>
    <t>1154434579</t>
  </si>
  <si>
    <t>085927401</t>
  </si>
  <si>
    <t>ENDOSCOPY CENTER</t>
  </si>
  <si>
    <t>1093723900</t>
  </si>
  <si>
    <t>085928201</t>
  </si>
  <si>
    <t>NORTH DALLAS SURGICARE</t>
  </si>
  <si>
    <t>1316902448</t>
  </si>
  <si>
    <t>085931601</t>
  </si>
  <si>
    <t>AMBULATORY ENDOSCOPY CLINIC OF DALLAS</t>
  </si>
  <si>
    <t>1497869267</t>
  </si>
  <si>
    <t>085940701</t>
  </si>
  <si>
    <t>DOCTORS SURGERY CENTER INC</t>
  </si>
  <si>
    <t>1568427151</t>
  </si>
  <si>
    <t>085942301</t>
  </si>
  <si>
    <t>COLUMBIA SURGERY CENTER OF</t>
  </si>
  <si>
    <t>1235102344</t>
  </si>
  <si>
    <t>085943102</t>
  </si>
  <si>
    <t>VALLEY ENDOSCOPY CENTER LLP</t>
  </si>
  <si>
    <t>1659334191</t>
  </si>
  <si>
    <t>085945601</t>
  </si>
  <si>
    <t>LAS COLINAS SURGERY CENTER</t>
  </si>
  <si>
    <t>1104883784</t>
  </si>
  <si>
    <t>085947201</t>
  </si>
  <si>
    <t>FORT WORTH ENDOSCOPY CENTER</t>
  </si>
  <si>
    <t>1538104724</t>
  </si>
  <si>
    <t>085947202</t>
  </si>
  <si>
    <t>1144200163</t>
  </si>
  <si>
    <t>085948001</t>
  </si>
  <si>
    <t>ABILENE ENDOSCOPY CENTER</t>
  </si>
  <si>
    <t>1447207857</t>
  </si>
  <si>
    <t>085950601</t>
  </si>
  <si>
    <t>SOUTHWEST ENDOSCOPY CENTER</t>
  </si>
  <si>
    <t>1437155207</t>
  </si>
  <si>
    <t>085951401</t>
  </si>
  <si>
    <t>TEXARKANA SURGERY CENTE</t>
  </si>
  <si>
    <t>1669466975</t>
  </si>
  <si>
    <t>085953001</t>
  </si>
  <si>
    <t>1467458513</t>
  </si>
  <si>
    <t>085956301</t>
  </si>
  <si>
    <t>METROPLEX SURGICARE</t>
  </si>
  <si>
    <t>1124135918</t>
  </si>
  <si>
    <t>085957101</t>
  </si>
  <si>
    <t>EAST SIDE SURGERY CENTER INC</t>
  </si>
  <si>
    <t>1669465068</t>
  </si>
  <si>
    <t>085959701</t>
  </si>
  <si>
    <t>BAY AREA ENDOSCOPY CENTER</t>
  </si>
  <si>
    <t>1609870336</t>
  </si>
  <si>
    <t>085964701</t>
  </si>
  <si>
    <t>NORTH TEXAS SURGERY CENTER</t>
  </si>
  <si>
    <t>1447214135</t>
  </si>
  <si>
    <t>085967001</t>
  </si>
  <si>
    <t>1821054883</t>
  </si>
  <si>
    <t>085973802</t>
  </si>
  <si>
    <t>UTMB GALVESTON</t>
  </si>
  <si>
    <t>1942266333</t>
  </si>
  <si>
    <t>085993601</t>
  </si>
  <si>
    <t>SCOTT AND WHITE ARTIFICIAL K</t>
  </si>
  <si>
    <t>1548241813</t>
  </si>
  <si>
    <t>086268201</t>
  </si>
  <si>
    <t>CITY OF MINERAL WELLS AMB</t>
  </si>
  <si>
    <t>087787001</t>
  </si>
  <si>
    <t>1275645152</t>
  </si>
  <si>
    <t>087793801</t>
  </si>
  <si>
    <t>BMA ROSENBERG</t>
  </si>
  <si>
    <t>1811009798</t>
  </si>
  <si>
    <t>087795301</t>
  </si>
  <si>
    <t>BMA WACO</t>
  </si>
  <si>
    <t>1801908785</t>
  </si>
  <si>
    <t>087798701</t>
  </si>
  <si>
    <t>FRESENIUS MEDICAL CARE PERMIAN BASIN</t>
  </si>
  <si>
    <t>1497867378</t>
  </si>
  <si>
    <t>087800101</t>
  </si>
  <si>
    <t>BMA SOUTH PLAINS</t>
  </si>
  <si>
    <t>1629180500</t>
  </si>
  <si>
    <t>087801901</t>
  </si>
  <si>
    <t>VALLEY HEMODIALYSIS CENTER</t>
  </si>
  <si>
    <t>1649382516</t>
  </si>
  <si>
    <t>087810001</t>
  </si>
  <si>
    <t>FONDREN DIALYSIS CLINIC INC</t>
  </si>
  <si>
    <t>1407968381</t>
  </si>
  <si>
    <t>087814201</t>
  </si>
  <si>
    <t>BMA BAYTOWN</t>
  </si>
  <si>
    <t>1679685556</t>
  </si>
  <si>
    <t>087822501</t>
  </si>
  <si>
    <t>FRESENIUS MEDICAL CARE ENNIS</t>
  </si>
  <si>
    <t>1861504748</t>
  </si>
  <si>
    <t>087823301</t>
  </si>
  <si>
    <t>FRESENIUS MEDICAL CARE NORTH HOUSTON</t>
  </si>
  <si>
    <t>1134231012</t>
  </si>
  <si>
    <t>087829001</t>
  </si>
  <si>
    <t>SW FORT WORTHDIALYSIS CENTER</t>
  </si>
  <si>
    <t>1265544159</t>
  </si>
  <si>
    <t>087833201</t>
  </si>
  <si>
    <t>WEST TEXAS DIALYSIS CENTER</t>
  </si>
  <si>
    <t>1700988979</t>
  </si>
  <si>
    <t>087836501</t>
  </si>
  <si>
    <t>BMA BELLMEAD</t>
  </si>
  <si>
    <t>087839901</t>
  </si>
  <si>
    <t>1770695652</t>
  </si>
  <si>
    <t>087844901</t>
  </si>
  <si>
    <t>ROSEDALE KIDNEY DISEASE CTR</t>
  </si>
  <si>
    <t>1104938083</t>
  </si>
  <si>
    <t>087851401</t>
  </si>
  <si>
    <t>KILLEEN KIDNEY CENTER</t>
  </si>
  <si>
    <t>1912019894</t>
  </si>
  <si>
    <t>087853001</t>
  </si>
  <si>
    <t>SOUTH TEXAS DIALYSIS CENTER</t>
  </si>
  <si>
    <t>087857101</t>
  </si>
  <si>
    <t>1720190697</t>
  </si>
  <si>
    <t>087865401</t>
  </si>
  <si>
    <t>BIO-MEDICAL APPLICATIONS</t>
  </si>
  <si>
    <t>1194837088</t>
  </si>
  <si>
    <t>087867001</t>
  </si>
  <si>
    <t>BMA LIBERTY</t>
  </si>
  <si>
    <t>1285746164</t>
  </si>
  <si>
    <t>087869601</t>
  </si>
  <si>
    <t>BIO MEDICAL APPLICATIONS OF TEXAS INC</t>
  </si>
  <si>
    <t>1710089990</t>
  </si>
  <si>
    <t>087872001</t>
  </si>
  <si>
    <t>SOUTH OAK CLIFF DYS CNT#1878</t>
  </si>
  <si>
    <t>1801908793</t>
  </si>
  <si>
    <t>087873801</t>
  </si>
  <si>
    <t>COLLIN COUNTYDYS CNT #1871</t>
  </si>
  <si>
    <t>087874601</t>
  </si>
  <si>
    <t>1366544546</t>
  </si>
  <si>
    <t>087875301</t>
  </si>
  <si>
    <t>VILLAGE II DYS CNT #1875</t>
  </si>
  <si>
    <t>1730291626</t>
  </si>
  <si>
    <t>087877901</t>
  </si>
  <si>
    <t>TRINITY DIALYSIS CENTER</t>
  </si>
  <si>
    <t>1710089131</t>
  </si>
  <si>
    <t>087878701</t>
  </si>
  <si>
    <t>SWISS AVE DYSCNT # 1874</t>
  </si>
  <si>
    <t>087880301</t>
  </si>
  <si>
    <t>1356453245</t>
  </si>
  <si>
    <t>087882901</t>
  </si>
  <si>
    <t>BMA CLIFFVIEW</t>
  </si>
  <si>
    <t>1720190614</t>
  </si>
  <si>
    <t>087884501</t>
  </si>
  <si>
    <t>BIOMEDICAL APPLICATIONSOF SO</t>
  </si>
  <si>
    <t>087886001</t>
  </si>
  <si>
    <t>1710099601</t>
  </si>
  <si>
    <t>087887801</t>
  </si>
  <si>
    <t>REDBIRD DIALYSIS CNT #1877</t>
  </si>
  <si>
    <t>1346352226</t>
  </si>
  <si>
    <t>087891001</t>
  </si>
  <si>
    <t>MISSION KIDNEY CENTER LTD</t>
  </si>
  <si>
    <t>1215373691</t>
  </si>
  <si>
    <t>087895101</t>
  </si>
  <si>
    <t>087897701</t>
  </si>
  <si>
    <t>1457463341</t>
  </si>
  <si>
    <t>087903301</t>
  </si>
  <si>
    <t>WEATHERFORD DIALYSIS CENTER</t>
  </si>
  <si>
    <t>1063475036</t>
  </si>
  <si>
    <t>087905801</t>
  </si>
  <si>
    <t>CLEVELAND DIALYSIS CENTER</t>
  </si>
  <si>
    <t>1194789859</t>
  </si>
  <si>
    <t>087908201</t>
  </si>
  <si>
    <t>PEARSALL DIALYSIS</t>
  </si>
  <si>
    <t>1447362330</t>
  </si>
  <si>
    <t>087910801</t>
  </si>
  <si>
    <t>THE BAYSHORE DIALYSIS CENTER</t>
  </si>
  <si>
    <t>1366554255</t>
  </si>
  <si>
    <t>087911601</t>
  </si>
  <si>
    <t>BMA OF EAST CENTRAL HOUSTON</t>
  </si>
  <si>
    <t>1871605766</t>
  </si>
  <si>
    <t>087912401</t>
  </si>
  <si>
    <t>NORTH BUCKNER DIALYSIS CNTR</t>
  </si>
  <si>
    <t>087918101</t>
  </si>
  <si>
    <t>1609988583</t>
  </si>
  <si>
    <t>087924904</t>
  </si>
  <si>
    <t>EDINBURG KIDNEY CENTER</t>
  </si>
  <si>
    <t>1427160308</t>
  </si>
  <si>
    <t>087926401</t>
  </si>
  <si>
    <t>RENAL CARE GROUP</t>
  </si>
  <si>
    <t>1619089505</t>
  </si>
  <si>
    <t>087927201</t>
  </si>
  <si>
    <t>BMA ALAMO CITY</t>
  </si>
  <si>
    <t>1669584546</t>
  </si>
  <si>
    <t>087928001</t>
  </si>
  <si>
    <t>VILLAGE OAKS KIDNEY DISEASE</t>
  </si>
  <si>
    <t>1144334962</t>
  </si>
  <si>
    <t>087936301</t>
  </si>
  <si>
    <t>HEIGHTS SURGERY CENTER</t>
  </si>
  <si>
    <t>1235112814</t>
  </si>
  <si>
    <t>087937101</t>
  </si>
  <si>
    <t>MT PLEASANT SURGICAL CENTER</t>
  </si>
  <si>
    <t>1164480992</t>
  </si>
  <si>
    <t>087939701</t>
  </si>
  <si>
    <t>VICTORIA SURGERY CENTER</t>
  </si>
  <si>
    <t>1689639262</t>
  </si>
  <si>
    <t>087940501</t>
  </si>
  <si>
    <t>OAKWOOD SURGERY CENTER</t>
  </si>
  <si>
    <t>1235241688</t>
  </si>
  <si>
    <t>087941301</t>
  </si>
  <si>
    <t>SPECIALTY SURGERY CENTER</t>
  </si>
  <si>
    <t>1720081664</t>
  </si>
  <si>
    <t>087942101</t>
  </si>
  <si>
    <t>HEATON LASER AND SURGER</t>
  </si>
  <si>
    <t>1407853740</t>
  </si>
  <si>
    <t>087944701</t>
  </si>
  <si>
    <t>1720072457</t>
  </si>
  <si>
    <t>087945401</t>
  </si>
  <si>
    <t>CENTRAL TEXAS AMBULATOR</t>
  </si>
  <si>
    <t>1235132150</t>
  </si>
  <si>
    <t>087946201</t>
  </si>
  <si>
    <t>EAST HOUSTON SURGERY C</t>
  </si>
  <si>
    <t>1336246099</t>
  </si>
  <si>
    <t>087947001</t>
  </si>
  <si>
    <t>VALLEY BAPTIST AMBULATORY</t>
  </si>
  <si>
    <t>087947002</t>
  </si>
  <si>
    <t>1023002524</t>
  </si>
  <si>
    <t>087948801</t>
  </si>
  <si>
    <t>RIVER OAKS SURGICAL CENTER LLP</t>
  </si>
  <si>
    <t>1821067554</t>
  </si>
  <si>
    <t>087952001</t>
  </si>
  <si>
    <t>OLD TOWN ENDOSCOPY CENTER</t>
  </si>
  <si>
    <t>1902844426</t>
  </si>
  <si>
    <t>087953801</t>
  </si>
  <si>
    <t>SAME DAY SURGICARE</t>
  </si>
  <si>
    <t>1033181862</t>
  </si>
  <si>
    <t>087955301</t>
  </si>
  <si>
    <t>ENDOSCOPY CENTER OF ELPASO</t>
  </si>
  <si>
    <t>1053391870</t>
  </si>
  <si>
    <t>087956101</t>
  </si>
  <si>
    <t>NORTHWEST SURGERY CENTE</t>
  </si>
  <si>
    <t>087958702</t>
  </si>
  <si>
    <t>1881678662</t>
  </si>
  <si>
    <t>087960301</t>
  </si>
  <si>
    <t>PASO DEL NORTE SURGERYCENTER</t>
  </si>
  <si>
    <t>087961101</t>
  </si>
  <si>
    <t>TEXARKANA SURGERY CENTER LP</t>
  </si>
  <si>
    <t>1639132178</t>
  </si>
  <si>
    <t>087964501</t>
  </si>
  <si>
    <t>1114996774</t>
  </si>
  <si>
    <t>087966001</t>
  </si>
  <si>
    <t>ENDOSCOPY CENTER AT REDBIRD SQUARE</t>
  </si>
  <si>
    <t>1245266790</t>
  </si>
  <si>
    <t>087968601</t>
  </si>
  <si>
    <t>ABILENE SPINE AND JOINT SURGERY</t>
  </si>
  <si>
    <t>1548238140</t>
  </si>
  <si>
    <t>087969401</t>
  </si>
  <si>
    <t>DENTON SURGICAL</t>
  </si>
  <si>
    <t>1811995913</t>
  </si>
  <si>
    <t>087970201</t>
  </si>
  <si>
    <t>BAYLOR SURGICAL ASC</t>
  </si>
  <si>
    <t>1619971504</t>
  </si>
  <si>
    <t>087972801</t>
  </si>
  <si>
    <t>DOCTORS SURGICENTER</t>
  </si>
  <si>
    <t>1598769481</t>
  </si>
  <si>
    <t>087973601</t>
  </si>
  <si>
    <t>UNITED SURGERY CENTER S</t>
  </si>
  <si>
    <t>1871529388</t>
  </si>
  <si>
    <t>087975101</t>
  </si>
  <si>
    <t>KEY WHITMAN SURGERY CENTER</t>
  </si>
  <si>
    <t>1336142413</t>
  </si>
  <si>
    <t>087976902</t>
  </si>
  <si>
    <t>TEXAN SURGERY CENTER</t>
  </si>
  <si>
    <t>1003887225</t>
  </si>
  <si>
    <t>087979301</t>
  </si>
  <si>
    <t>CENTRAL TEXAS ENDOSCOPY</t>
  </si>
  <si>
    <t>1336366442</t>
  </si>
  <si>
    <t>087980101</t>
  </si>
  <si>
    <t>087980102</t>
  </si>
  <si>
    <t>SURGICAL ARTS CENTER</t>
  </si>
  <si>
    <t>1225064736</t>
  </si>
  <si>
    <t>087981901</t>
  </si>
  <si>
    <t>NMC SURGERY CENTER LP</t>
  </si>
  <si>
    <t>1700887155</t>
  </si>
  <si>
    <t>087982701</t>
  </si>
  <si>
    <t>TEXAS MIDWEST SURGERY C</t>
  </si>
  <si>
    <t>1477569069</t>
  </si>
  <si>
    <t>087985001</t>
  </si>
  <si>
    <t>FISH POND SURGERY CENTER</t>
  </si>
  <si>
    <t>1649252883</t>
  </si>
  <si>
    <t>087988401</t>
  </si>
  <si>
    <t>NACOGDOCHES SURGERY CENTER</t>
  </si>
  <si>
    <t>1982683017</t>
  </si>
  <si>
    <t>088253202</t>
  </si>
  <si>
    <t>1871704155</t>
  </si>
  <si>
    <t>088259901</t>
  </si>
  <si>
    <t>TULE CREEK EMS</t>
  </si>
  <si>
    <t>1093869323</t>
  </si>
  <si>
    <t>088263102</t>
  </si>
  <si>
    <t>MAVERICK HOME HEALTH</t>
  </si>
  <si>
    <t>1144216391</t>
  </si>
  <si>
    <t>088337302</t>
  </si>
  <si>
    <t>FAMILY CENTERED MATERNITY</t>
  </si>
  <si>
    <t>1407813462</t>
  </si>
  <si>
    <t>088338101</t>
  </si>
  <si>
    <t>LOVERS LANE BIRTH CENTER</t>
  </si>
  <si>
    <t>1134344096</t>
  </si>
  <si>
    <t>088338102</t>
  </si>
  <si>
    <t>1891054326</t>
  </si>
  <si>
    <t>089128503</t>
  </si>
  <si>
    <t>GOVEA LAURA</t>
  </si>
  <si>
    <t>089462801</t>
  </si>
  <si>
    <t>1679612808</t>
  </si>
  <si>
    <t>090176102</t>
  </si>
  <si>
    <t>BRMC HOME CARE</t>
  </si>
  <si>
    <t>1043376015</t>
  </si>
  <si>
    <t>09-1043376015</t>
  </si>
  <si>
    <t>SPECIAL BEGINNINGS PLLC</t>
  </si>
  <si>
    <t>1073694550</t>
  </si>
  <si>
    <t>09-1073694550</t>
  </si>
  <si>
    <t>ROCKWALL SURGERY CENTER</t>
  </si>
  <si>
    <t>1669566568</t>
  </si>
  <si>
    <t>091101801</t>
  </si>
  <si>
    <t>SANCHEZ VINCENT C</t>
  </si>
  <si>
    <t>09-1184687626</t>
  </si>
  <si>
    <t>PARK CENTRAL SURGICAL CENTER</t>
  </si>
  <si>
    <t>1073574810</t>
  </si>
  <si>
    <t>091329501</t>
  </si>
  <si>
    <t>PHYSICIANS REFERRAL SERVICE</t>
  </si>
  <si>
    <t>1710942040</t>
  </si>
  <si>
    <t>091350102</t>
  </si>
  <si>
    <t>SCOTT AND WHITE INFUSION</t>
  </si>
  <si>
    <t>09-1396742029</t>
  </si>
  <si>
    <t>1952301608</t>
  </si>
  <si>
    <t>091414501</t>
  </si>
  <si>
    <t>SUMMIT HOME MEDICAL EQUIPMENT</t>
  </si>
  <si>
    <t>DME Updated 08/21/2019 - DSH 2020</t>
  </si>
  <si>
    <t>1417120684</t>
  </si>
  <si>
    <t>09-1417120684</t>
  </si>
  <si>
    <t>SOUTHWESTERN SURGERY CENTER</t>
  </si>
  <si>
    <t>1942299698</t>
  </si>
  <si>
    <t>091445902</t>
  </si>
  <si>
    <t>GEORGETOWN HOSPITAL HOME</t>
  </si>
  <si>
    <t>1548584485</t>
  </si>
  <si>
    <t>09-1548584485</t>
  </si>
  <si>
    <t>1588629604</t>
  </si>
  <si>
    <t>09-1588629604</t>
  </si>
  <si>
    <t>GREENVILLE SURGERY CENTER</t>
  </si>
  <si>
    <t>091589402</t>
  </si>
  <si>
    <t>1619995180</t>
  </si>
  <si>
    <t>09-1619995180</t>
  </si>
  <si>
    <t>1275532566</t>
  </si>
  <si>
    <t>091627201</t>
  </si>
  <si>
    <t>09-1639132178</t>
  </si>
  <si>
    <t>TEXAS PEDIATRIC SURGERY CENTER</t>
  </si>
  <si>
    <t>1699819979</t>
  </si>
  <si>
    <t>09-1699819979</t>
  </si>
  <si>
    <t>TURTLE CREEK SURGERY CENTER</t>
  </si>
  <si>
    <t>091741101</t>
  </si>
  <si>
    <t>1790822278</t>
  </si>
  <si>
    <t>09-1790822278</t>
  </si>
  <si>
    <t>SURGERY CENTER OF WAXAHACHIE LP</t>
  </si>
  <si>
    <t>1376544742</t>
  </si>
  <si>
    <t>091794001</t>
  </si>
  <si>
    <t>GILBERTO SOSA</t>
  </si>
  <si>
    <t>1801847728</t>
  </si>
  <si>
    <t>09-1801847728</t>
  </si>
  <si>
    <t>09-1821067554</t>
  </si>
  <si>
    <t>1891788584</t>
  </si>
  <si>
    <t>09-1891788584</t>
  </si>
  <si>
    <t>HEATH SURGICARE</t>
  </si>
  <si>
    <t>1073654935</t>
  </si>
  <si>
    <t>091933401</t>
  </si>
  <si>
    <t>PECOS VALLEY RURAL HEALTH</t>
  </si>
  <si>
    <t>091933402</t>
  </si>
  <si>
    <t>091939102</t>
  </si>
  <si>
    <t>091939103</t>
  </si>
  <si>
    <t>1750345088</t>
  </si>
  <si>
    <t>091952402</t>
  </si>
  <si>
    <t>MEDICAL CENTER HOSPITAL</t>
  </si>
  <si>
    <t>1306831227</t>
  </si>
  <si>
    <t>092021702</t>
  </si>
  <si>
    <t>JOHNS COMMUNITY HOSPITAL</t>
  </si>
  <si>
    <t>1588672448</t>
  </si>
  <si>
    <t>092075302</t>
  </si>
  <si>
    <t>SANDHILLS FAMILY CLINIC</t>
  </si>
  <si>
    <t>1982737359</t>
  </si>
  <si>
    <t>092107401</t>
  </si>
  <si>
    <t>PERRYTON HEALTH CENTER</t>
  </si>
  <si>
    <t>1871590653</t>
  </si>
  <si>
    <t>092107402</t>
  </si>
  <si>
    <t>1013909936</t>
  </si>
  <si>
    <t>092126401</t>
  </si>
  <si>
    <t>JACK COUNTY MEDICAL CLINIC</t>
  </si>
  <si>
    <t>1639132251</t>
  </si>
  <si>
    <t>092148801</t>
  </si>
  <si>
    <t>ABILENE PHYSICIAN GROUP</t>
  </si>
  <si>
    <t>1609910579</t>
  </si>
  <si>
    <t>092158702</t>
  </si>
  <si>
    <t>GOH EWE G</t>
  </si>
  <si>
    <t>1326125949</t>
  </si>
  <si>
    <t>092277502</t>
  </si>
  <si>
    <t>BEAUMONT PEDIATRIC CENTER</t>
  </si>
  <si>
    <t>1548215379</t>
  </si>
  <si>
    <t>092286601</t>
  </si>
  <si>
    <t>JOE ARRINGTON CANCER CENTER</t>
  </si>
  <si>
    <t>1639197510</t>
  </si>
  <si>
    <t>092290802</t>
  </si>
  <si>
    <t>AMARILLO CHILDRENS CLINIC</t>
  </si>
  <si>
    <t>1255422259</t>
  </si>
  <si>
    <t>092341901</t>
  </si>
  <si>
    <t>CUNNINGHAM STEPHANIE</t>
  </si>
  <si>
    <t>1508926569</t>
  </si>
  <si>
    <t>092434202</t>
  </si>
  <si>
    <t>LAKE WHITNEY RURAL HEALTH</t>
  </si>
  <si>
    <t>1780799171</t>
  </si>
  <si>
    <t>092457302</t>
  </si>
  <si>
    <t>NORTHWOODS PEDIATRIC CENTER</t>
  </si>
  <si>
    <t>1467495184</t>
  </si>
  <si>
    <t>092527302</t>
  </si>
  <si>
    <t>WOODSBORO MEDICAL CLINIC</t>
  </si>
  <si>
    <t>1194764225</t>
  </si>
  <si>
    <t>092547101</t>
  </si>
  <si>
    <t>FELIPE AVILA</t>
  </si>
  <si>
    <t>1689698268</t>
  </si>
  <si>
    <t>092645303</t>
  </si>
  <si>
    <t>FAMILY HEALTH CENTER PA</t>
  </si>
  <si>
    <t>1881663631</t>
  </si>
  <si>
    <t>092949902</t>
  </si>
  <si>
    <t>CHRISTUS SPOHN WOMENS HEALTH</t>
  </si>
  <si>
    <t>1750364998</t>
  </si>
  <si>
    <t>092952301</t>
  </si>
  <si>
    <t>ATASCOSA HEALTH CENTER, INC</t>
  </si>
  <si>
    <t>1164409926</t>
  </si>
  <si>
    <t>092957202</t>
  </si>
  <si>
    <t>HEART OF TEXAS COMMUNITY</t>
  </si>
  <si>
    <t>092963003</t>
  </si>
  <si>
    <t>1376650911</t>
  </si>
  <si>
    <t>092964802</t>
  </si>
  <si>
    <t>092969702</t>
  </si>
  <si>
    <t>SAN ANTONIO SURGERY CENTER</t>
  </si>
  <si>
    <t>092969703</t>
  </si>
  <si>
    <t>092969704</t>
  </si>
  <si>
    <t>1609831700</t>
  </si>
  <si>
    <t>092970501</t>
  </si>
  <si>
    <t>FORT WORTH SURGERY CENTER</t>
  </si>
  <si>
    <t>1003894585</t>
  </si>
  <si>
    <t>092971301</t>
  </si>
  <si>
    <t>NORTH CARRIER SURGICENTER</t>
  </si>
  <si>
    <t>1841253838</t>
  </si>
  <si>
    <t>092973901</t>
  </si>
  <si>
    <t>RIO GRANDE SURGERY CENTER</t>
  </si>
  <si>
    <t>092973902</t>
  </si>
  <si>
    <t>1821174780</t>
  </si>
  <si>
    <t>092974702</t>
  </si>
  <si>
    <t>PREMIER AMBULATORY SURGERY</t>
  </si>
  <si>
    <t>1568419323</t>
  </si>
  <si>
    <t>092977002</t>
  </si>
  <si>
    <t>SOUTH PLAINS ENDOSCOPY CENTE</t>
  </si>
  <si>
    <t>092978801</t>
  </si>
  <si>
    <t>1457378333</t>
  </si>
  <si>
    <t>092982001</t>
  </si>
  <si>
    <t>BEAUMONT SURGICAL AFFIL</t>
  </si>
  <si>
    <t>1063501005</t>
  </si>
  <si>
    <t>092983802</t>
  </si>
  <si>
    <t>AMARILLO CATARACT &amp; EYESURGE</t>
  </si>
  <si>
    <t>1073597548</t>
  </si>
  <si>
    <t>093645201</t>
  </si>
  <si>
    <t>HARRIS COUNTY PSYCHIATRIC</t>
  </si>
  <si>
    <t>1699768705</t>
  </si>
  <si>
    <t>093688201</t>
  </si>
  <si>
    <t>GONZALES MEMORIAL HOSPITAL</t>
  </si>
  <si>
    <t>1629044326</t>
  </si>
  <si>
    <t>093773204</t>
  </si>
  <si>
    <t>FAMILY DIAGNOSTIC MEDICAL CENTER</t>
  </si>
  <si>
    <t>1003823030</t>
  </si>
  <si>
    <t>093780701</t>
  </si>
  <si>
    <t>AUSTIN STATE HOSP PHYS</t>
  </si>
  <si>
    <t>1437181799</t>
  </si>
  <si>
    <t>093894601</t>
  </si>
  <si>
    <t>MOCEGA ASKEW AND ASSOCIATES</t>
  </si>
  <si>
    <t>1184700213</t>
  </si>
  <si>
    <t>094141103</t>
  </si>
  <si>
    <t>CROSBYTON CLINIC HOSPITAL RURAL HEALTH</t>
  </si>
  <si>
    <t>1336257518</t>
  </si>
  <si>
    <t>094152801</t>
  </si>
  <si>
    <t>MORTON CLINIC</t>
  </si>
  <si>
    <t>1184736050</t>
  </si>
  <si>
    <t>094238501</t>
  </si>
  <si>
    <t>MID-TOWN KIDNEY CENTER</t>
  </si>
  <si>
    <t>1225140106</t>
  </si>
  <si>
    <t>094240101</t>
  </si>
  <si>
    <t>FRESENIUS MEDICAL CARE WESTOVER HILLS</t>
  </si>
  <si>
    <t>1710099692</t>
  </si>
  <si>
    <t>094241901</t>
  </si>
  <si>
    <t>VALLEY HEMO DIALYSIS CENTER</t>
  </si>
  <si>
    <t>094243502</t>
  </si>
  <si>
    <t>1902918881</t>
  </si>
  <si>
    <t>094244301</t>
  </si>
  <si>
    <t>AMARILLO HIGHPLAINS DIALYSIS</t>
  </si>
  <si>
    <t>1316059298</t>
  </si>
  <si>
    <t>094248401</t>
  </si>
  <si>
    <t>SAN ANTONIO KIDNEY DISEASE</t>
  </si>
  <si>
    <t>1912019886</t>
  </si>
  <si>
    <t>094250001</t>
  </si>
  <si>
    <t>WATSON W WISE REGIONAL</t>
  </si>
  <si>
    <t>1780796664</t>
  </si>
  <si>
    <t>094253401</t>
  </si>
  <si>
    <t>SOUTHSIDE KIDNEY DISEASE CLINIC</t>
  </si>
  <si>
    <t>1548372428</t>
  </si>
  <si>
    <t>094254201</t>
  </si>
  <si>
    <t>KIDNEY DISEASE CLINIC OF SEGUIN</t>
  </si>
  <si>
    <t>1821100793</t>
  </si>
  <si>
    <t>094257501</t>
  </si>
  <si>
    <t>RCG DOWNTOWN</t>
  </si>
  <si>
    <t>1942312822</t>
  </si>
  <si>
    <t>094264101</t>
  </si>
  <si>
    <t>BMA SOUTHWESTHOUSTON</t>
  </si>
  <si>
    <t>094264102</t>
  </si>
  <si>
    <t>1851403737</t>
  </si>
  <si>
    <t>094265801</t>
  </si>
  <si>
    <t>WESLACO DIALYSIS FACILITY</t>
  </si>
  <si>
    <t>1609860485</t>
  </si>
  <si>
    <t>094270801</t>
  </si>
  <si>
    <t>WEST TEXAS RENAL CARE CENTER</t>
  </si>
  <si>
    <t>094270802</t>
  </si>
  <si>
    <t>1174635056</t>
  </si>
  <si>
    <t>094273201</t>
  </si>
  <si>
    <t>RENAL CARE GROUP TEXAS</t>
  </si>
  <si>
    <t>1558473439</t>
  </si>
  <si>
    <t>094277301</t>
  </si>
  <si>
    <t>CLEBURNE DIALYSIS CENTER</t>
  </si>
  <si>
    <t>1467564344</t>
  </si>
  <si>
    <t>094287201</t>
  </si>
  <si>
    <t>BMA WEST BEXAR COUNTY</t>
  </si>
  <si>
    <t>1629180518</t>
  </si>
  <si>
    <t>094290601</t>
  </si>
  <si>
    <t>FARMERS BRANCH DYS CNT#1800</t>
  </si>
  <si>
    <t>1346342524</t>
  </si>
  <si>
    <t>094312801</t>
  </si>
  <si>
    <t>FMC DIALYSIS SERVICES ALVIN</t>
  </si>
  <si>
    <t>1871556662</t>
  </si>
  <si>
    <t>094317702</t>
  </si>
  <si>
    <t>HOUSTON KIDNEY CENTER CYPRES</t>
  </si>
  <si>
    <t>1679685564</t>
  </si>
  <si>
    <t>094319301</t>
  </si>
  <si>
    <t>LUBBOCK DIALYSIS CENTER-REDBUD</t>
  </si>
  <si>
    <t>1790897684</t>
  </si>
  <si>
    <t>094326801</t>
  </si>
  <si>
    <t>FMC DIALYSIS SERVICES OF</t>
  </si>
  <si>
    <t>1376981803</t>
  </si>
  <si>
    <t>094330001</t>
  </si>
  <si>
    <t>NORTH CENTRAL KIDNEY DISEASE CENTER</t>
  </si>
  <si>
    <t>1972615854</t>
  </si>
  <si>
    <t>094331801</t>
  </si>
  <si>
    <t>RENAL CARE GROUP ATHENS</t>
  </si>
  <si>
    <t>1508978495</t>
  </si>
  <si>
    <t>094332601</t>
  </si>
  <si>
    <t>FMC VISTA DEL SOL DIALYSIS</t>
  </si>
  <si>
    <t>1982716874</t>
  </si>
  <si>
    <t>094338301</t>
  </si>
  <si>
    <t>BIO MEDICAL APPLICATIONS OF</t>
  </si>
  <si>
    <t>1881676393</t>
  </si>
  <si>
    <t>094393801</t>
  </si>
  <si>
    <t>094393803</t>
  </si>
  <si>
    <t>EASTER SEALS EAST TEXAS</t>
  </si>
  <si>
    <t>094393804</t>
  </si>
  <si>
    <t>.</t>
  </si>
  <si>
    <t>1235137506</t>
  </si>
  <si>
    <t>094397902</t>
  </si>
  <si>
    <t>RENAISSANCE OUTPATIENT REHAB</t>
  </si>
  <si>
    <t>1891728085</t>
  </si>
  <si>
    <t>094401902</t>
  </si>
  <si>
    <t>WINTER PEDIATRIC THERAPY</t>
  </si>
  <si>
    <t>094401903</t>
  </si>
  <si>
    <t>1922081181</t>
  </si>
  <si>
    <t>094421701</t>
  </si>
  <si>
    <t>MORNINGSIDE MANOR</t>
  </si>
  <si>
    <t>1912094343</t>
  </si>
  <si>
    <t>094427401</t>
  </si>
  <si>
    <t>ALVARADO LTC PARTNERS INC</t>
  </si>
  <si>
    <t>1720086655</t>
  </si>
  <si>
    <t>094451402</t>
  </si>
  <si>
    <t>SAINT CATHERINE CENTER</t>
  </si>
  <si>
    <t>1598759573</t>
  </si>
  <si>
    <t>094453001</t>
  </si>
  <si>
    <t>RUTHE B COWL REHABILITATION CENTER</t>
  </si>
  <si>
    <t>094453003</t>
  </si>
  <si>
    <t>1427172782</t>
  </si>
  <si>
    <t>094454802</t>
  </si>
  <si>
    <t>EASTER SEALS RIO GRANDE VALLEY</t>
  </si>
  <si>
    <t>1104958701</t>
  </si>
  <si>
    <t>094460501</t>
  </si>
  <si>
    <t>PERMIAN BASIN REHABILITATION</t>
  </si>
  <si>
    <t>1265448054</t>
  </si>
  <si>
    <t>094474602</t>
  </si>
  <si>
    <t>REAVIS REHABILITATION CENTER</t>
  </si>
  <si>
    <t>094645101</t>
  </si>
  <si>
    <t>SCHUMPERT MEDICAL CENTER</t>
  </si>
  <si>
    <t>094645102</t>
  </si>
  <si>
    <t>1508862319</t>
  </si>
  <si>
    <t>094687301</t>
  </si>
  <si>
    <t>HOMECARE DIMENSIONS INC</t>
  </si>
  <si>
    <t>1497724777</t>
  </si>
  <si>
    <t>094781401</t>
  </si>
  <si>
    <t>PATHOLOGY LABORATORY LLP</t>
  </si>
  <si>
    <t>094781402</t>
  </si>
  <si>
    <t>1366557506</t>
  </si>
  <si>
    <t>094784802</t>
  </si>
  <si>
    <t>SOUTHWEST NEUROSCIENCE INSTI</t>
  </si>
  <si>
    <t>1528127172</t>
  </si>
  <si>
    <t>094789701</t>
  </si>
  <si>
    <t>HEATON EYE ASSOC</t>
  </si>
  <si>
    <t>1942241146</t>
  </si>
  <si>
    <t>094800201</t>
  </si>
  <si>
    <t>UT-MED THE GROUP PRACTICE OF</t>
  </si>
  <si>
    <t>1417995481</t>
  </si>
  <si>
    <t>095072703</t>
  </si>
  <si>
    <t>BRYAN EMERGENCY PHYSICIANS PA</t>
  </si>
  <si>
    <t>1184652372</t>
  </si>
  <si>
    <t>095113901</t>
  </si>
  <si>
    <t>FRIO HOSPITAL HOME HEALTH</t>
  </si>
  <si>
    <t>1831287499</t>
  </si>
  <si>
    <t>095118802</t>
  </si>
  <si>
    <t>ROLLING PLAINS HOME HEALTH</t>
  </si>
  <si>
    <t>1114991718</t>
  </si>
  <si>
    <t>095149302</t>
  </si>
  <si>
    <t>UMC HOME HEALTH INC</t>
  </si>
  <si>
    <t>1508886870</t>
  </si>
  <si>
    <t>095158402</t>
  </si>
  <si>
    <t>NEW LIFE PERINATAL HEALTH</t>
  </si>
  <si>
    <t>1962483453</t>
  </si>
  <si>
    <t>095181602</t>
  </si>
  <si>
    <t>EAST TEXAS MEDICAL CTR</t>
  </si>
  <si>
    <t>1073605879</t>
  </si>
  <si>
    <t>095185702</t>
  </si>
  <si>
    <t>MEDICAL UNIV OF S CAROLINA</t>
  </si>
  <si>
    <t>1386613859</t>
  </si>
  <si>
    <t>096338104</t>
  </si>
  <si>
    <t>WAY MATTHEW S</t>
  </si>
  <si>
    <t>1669431094</t>
  </si>
  <si>
    <t>096441302</t>
  </si>
  <si>
    <t>SONG CHENG C</t>
  </si>
  <si>
    <t>1871576652</t>
  </si>
  <si>
    <t>096611105</t>
  </si>
  <si>
    <t>RIGGINS RICHARD R</t>
  </si>
  <si>
    <t>096611109</t>
  </si>
  <si>
    <t>1770583858</t>
  </si>
  <si>
    <t>097815701</t>
  </si>
  <si>
    <t>ICETON JOHN A</t>
  </si>
  <si>
    <t>1982611513</t>
  </si>
  <si>
    <t>098264702</t>
  </si>
  <si>
    <t>INDUKURI PADMANABH R</t>
  </si>
  <si>
    <t>1598805632</t>
  </si>
  <si>
    <t>098349602</t>
  </si>
  <si>
    <t>ZAVALA CHARLES W</t>
  </si>
  <si>
    <t>1982671590</t>
  </si>
  <si>
    <t>098594702</t>
  </si>
  <si>
    <t>EILEEN STARBRANCH</t>
  </si>
  <si>
    <t>1255350211</t>
  </si>
  <si>
    <t>099052503</t>
  </si>
  <si>
    <t>JERRY SINCLAIR</t>
  </si>
  <si>
    <t>1801892849</t>
  </si>
  <si>
    <t>099332101</t>
  </si>
  <si>
    <t>RAMSEY J WESLEY</t>
  </si>
  <si>
    <t>1528377678</t>
  </si>
  <si>
    <t>09-ANC1528377678</t>
  </si>
  <si>
    <t>NORTH TEXAS TEAM CARE SURGERY</t>
  </si>
  <si>
    <t>09-ANC1740561018</t>
  </si>
  <si>
    <t>CHILDREN 1ST GRAND PRAIRIE LLC</t>
  </si>
  <si>
    <t>09-ANC1992008965</t>
  </si>
  <si>
    <t>BAYLOR SURGICARE AT ENNIS</t>
  </si>
  <si>
    <t>1487677936</t>
  </si>
  <si>
    <t>100234702</t>
  </si>
  <si>
    <t>KONAPPA MURTHY</t>
  </si>
  <si>
    <t>1245282938</t>
  </si>
  <si>
    <t>100627204</t>
  </si>
  <si>
    <t>PHAM RICHARD D</t>
  </si>
  <si>
    <t>100627205</t>
  </si>
  <si>
    <t>1205897006</t>
  </si>
  <si>
    <t>100689202</t>
  </si>
  <si>
    <t>PATEL PARITA</t>
  </si>
  <si>
    <t>1720007016</t>
  </si>
  <si>
    <t>100894801</t>
  </si>
  <si>
    <t>MATA CHRISTINE T</t>
  </si>
  <si>
    <t>1588925556</t>
  </si>
  <si>
    <t>101978803</t>
  </si>
  <si>
    <t>JAMES HINES</t>
  </si>
  <si>
    <t>1619939634</t>
  </si>
  <si>
    <t>102545401</t>
  </si>
  <si>
    <t>WAGUESPACK JEFFREY W</t>
  </si>
  <si>
    <t>1477663334</t>
  </si>
  <si>
    <t>102788003</t>
  </si>
  <si>
    <t>PENNESE JOSEPH J</t>
  </si>
  <si>
    <t>1831287788</t>
  </si>
  <si>
    <t>102828408</t>
  </si>
  <si>
    <t>BIRCH JOHN G</t>
  </si>
  <si>
    <t>1285664557</t>
  </si>
  <si>
    <t>103070203</t>
  </si>
  <si>
    <t>GEORGE DAVIS</t>
  </si>
  <si>
    <t>1275509580</t>
  </si>
  <si>
    <t>103295503</t>
  </si>
  <si>
    <t>WILSON J0HNNIE S</t>
  </si>
  <si>
    <t>1205812674</t>
  </si>
  <si>
    <t>103916603</t>
  </si>
  <si>
    <t>CORREDOR FRANK J</t>
  </si>
  <si>
    <t>1366448557</t>
  </si>
  <si>
    <t>104866207</t>
  </si>
  <si>
    <t>NGO NANCY T</t>
  </si>
  <si>
    <t>1760403679</t>
  </si>
  <si>
    <t>105136905</t>
  </si>
  <si>
    <t>DOTI ANTHONY R</t>
  </si>
  <si>
    <t>1306973789</t>
  </si>
  <si>
    <t>107603605</t>
  </si>
  <si>
    <t>BEXAR COUNTY HOSPITAL DISTRICT</t>
  </si>
  <si>
    <t>1184751562</t>
  </si>
  <si>
    <t>107603612</t>
  </si>
  <si>
    <t>1982667499</t>
  </si>
  <si>
    <t>107609301</t>
  </si>
  <si>
    <t>COLUMBIA BAY AREA SURGICARE</t>
  </si>
  <si>
    <t>1972628816</t>
  </si>
  <si>
    <t>107642401</t>
  </si>
  <si>
    <t>HMH MEDICAL CLINIC</t>
  </si>
  <si>
    <t>1710173315</t>
  </si>
  <si>
    <t>107719001</t>
  </si>
  <si>
    <t>NEW BRAUNFELS PEDIATRIC</t>
  </si>
  <si>
    <t>1295714301</t>
  </si>
  <si>
    <t>107758801</t>
  </si>
  <si>
    <t>THE ENDOSCOPY CTR OF SE</t>
  </si>
  <si>
    <t>1447274048</t>
  </si>
  <si>
    <t>107763801</t>
  </si>
  <si>
    <t>FAMILY MEDICAL &amp; SPECIALTY</t>
  </si>
  <si>
    <t>1871596403</t>
  </si>
  <si>
    <t>107801601</t>
  </si>
  <si>
    <t>CUMBERLAND MEDICAL CENTER</t>
  </si>
  <si>
    <t>1548393127</t>
  </si>
  <si>
    <t>107804001</t>
  </si>
  <si>
    <t>UNIVERSITY MEDICAL CENTER OF</t>
  </si>
  <si>
    <t>1528028396</t>
  </si>
  <si>
    <t>107805701</t>
  </si>
  <si>
    <t>SENTARA BAYSIDE HOSPITAL</t>
  </si>
  <si>
    <t>1659327013</t>
  </si>
  <si>
    <t>107806501</t>
  </si>
  <si>
    <t>MEDICAL CENTER OF AURORA</t>
  </si>
  <si>
    <t>1538164090</t>
  </si>
  <si>
    <t>107808101</t>
  </si>
  <si>
    <t>UNIVERSITY OF TENNESSEE HOSP</t>
  </si>
  <si>
    <t>1154417368</t>
  </si>
  <si>
    <t>107811501</t>
  </si>
  <si>
    <t>ST JOHN MEDICAL CENTER</t>
  </si>
  <si>
    <t>1124098421</t>
  </si>
  <si>
    <t>107812301</t>
  </si>
  <si>
    <t>RENOWN REGIONAL MEDICAL CENTER</t>
  </si>
  <si>
    <t>1720032345</t>
  </si>
  <si>
    <t>107814901</t>
  </si>
  <si>
    <t>SOUTHERN HILLS MED CENTER</t>
  </si>
  <si>
    <t>1225041809</t>
  </si>
  <si>
    <t>107815601</t>
  </si>
  <si>
    <t>FORREST GENERAL HOSPITAL</t>
  </si>
  <si>
    <t>1366436123</t>
  </si>
  <si>
    <t>107816401</t>
  </si>
  <si>
    <t>OUR LADY OF THE LAKE</t>
  </si>
  <si>
    <t>1417946021</t>
  </si>
  <si>
    <t>107817201</t>
  </si>
  <si>
    <t>EXEMPLA SAINT JOSEPH HOSPITA</t>
  </si>
  <si>
    <t>1144228446</t>
  </si>
  <si>
    <t>107818001</t>
  </si>
  <si>
    <t>LAKELAND REGIONAL MEDICAL</t>
  </si>
  <si>
    <t>1447221056</t>
  </si>
  <si>
    <t>107821401</t>
  </si>
  <si>
    <t>HUNTSVILLE HOSPITAL</t>
  </si>
  <si>
    <t>1407897309</t>
  </si>
  <si>
    <t>107822201</t>
  </si>
  <si>
    <t>HENNEPIN COUNTY MEDICAL CTR</t>
  </si>
  <si>
    <t>1053375576</t>
  </si>
  <si>
    <t>107823001</t>
  </si>
  <si>
    <t>1639264575</t>
  </si>
  <si>
    <t>107825501</t>
  </si>
  <si>
    <t>ERLANGER MEDICAL CENTER</t>
  </si>
  <si>
    <t>1235196510</t>
  </si>
  <si>
    <t>107836201</t>
  </si>
  <si>
    <t>TAMPA GENERAL HOSPITAL</t>
  </si>
  <si>
    <t>1376564088</t>
  </si>
  <si>
    <t>107837001</t>
  </si>
  <si>
    <t>PONTIAC OSTEOPATHIC HOSPITAL</t>
  </si>
  <si>
    <t>107841201</t>
  </si>
  <si>
    <t>1003878539</t>
  </si>
  <si>
    <t>107842001</t>
  </si>
  <si>
    <t>UNIVERSITY OF MICHIGAN HOSP</t>
  </si>
  <si>
    <t>1720085137</t>
  </si>
  <si>
    <t>107844601</t>
  </si>
  <si>
    <t>NAPLES COMMUNITY HOSPITAL</t>
  </si>
  <si>
    <t>107844603</t>
  </si>
  <si>
    <t>1578527172</t>
  </si>
  <si>
    <t>107845301</t>
  </si>
  <si>
    <t>1821098286</t>
  </si>
  <si>
    <t>107848701</t>
  </si>
  <si>
    <t>TOURO INFIRMARY</t>
  </si>
  <si>
    <t>1720011810</t>
  </si>
  <si>
    <t>107849501</t>
  </si>
  <si>
    <t>DESERT SAMARITAN MEDICAL</t>
  </si>
  <si>
    <t>1083609150</t>
  </si>
  <si>
    <t>107852901</t>
  </si>
  <si>
    <t>WASHINGTON REGIONAL MED CTR</t>
  </si>
  <si>
    <t>1710065933</t>
  </si>
  <si>
    <t>107854501</t>
  </si>
  <si>
    <t>CHILDREN'S HOSPITAL &amp; HEALTH</t>
  </si>
  <si>
    <t>1619931466</t>
  </si>
  <si>
    <t>107856001</t>
  </si>
  <si>
    <t>HARDIN MEMORIAL HOSPITAL</t>
  </si>
  <si>
    <t>1891873337</t>
  </si>
  <si>
    <t>107857801</t>
  </si>
  <si>
    <t>MINDEN MEDICAL CENTER</t>
  </si>
  <si>
    <t>107857803</t>
  </si>
  <si>
    <t>PHC-MINDEN, L.P</t>
  </si>
  <si>
    <t>1043292899</t>
  </si>
  <si>
    <t>107859401</t>
  </si>
  <si>
    <t>MERCY MEDICAL CENTER ST MARYS</t>
  </si>
  <si>
    <t>1518911338</t>
  </si>
  <si>
    <t>107860201</t>
  </si>
  <si>
    <t>UNIVERSITY OF KENTUCKY HOSPITAL</t>
  </si>
  <si>
    <t>1043240682</t>
  </si>
  <si>
    <t>107865101</t>
  </si>
  <si>
    <t>1912939703</t>
  </si>
  <si>
    <t>107866901</t>
  </si>
  <si>
    <t>CHILDRENS HOSP NATL MED CTR</t>
  </si>
  <si>
    <t>1093763781</t>
  </si>
  <si>
    <t>107870101</t>
  </si>
  <si>
    <t>JACKSON COUNTY MEMORIAL HOSP</t>
  </si>
  <si>
    <t>107870103</t>
  </si>
  <si>
    <t>JACKSON COUNTY MEMORIAL HOSPITAL</t>
  </si>
  <si>
    <t>1508964883</t>
  </si>
  <si>
    <t>107871901</t>
  </si>
  <si>
    <t>1164494027</t>
  </si>
  <si>
    <t>107872701</t>
  </si>
  <si>
    <t>STILLWATER MEDICAL CENTER</t>
  </si>
  <si>
    <t>107873501</t>
  </si>
  <si>
    <t>1689747552</t>
  </si>
  <si>
    <t>107874303</t>
  </si>
  <si>
    <t>UNIVERSITY OF NEW MEXICO MED</t>
  </si>
  <si>
    <t>107874304</t>
  </si>
  <si>
    <t>UNIVERSITY OF NEW MEXICO</t>
  </si>
  <si>
    <t>1417935446</t>
  </si>
  <si>
    <t>107875001</t>
  </si>
  <si>
    <t>DELTA COUNTY MEMORIAL HOSP</t>
  </si>
  <si>
    <t>1699721589</t>
  </si>
  <si>
    <t>107876801</t>
  </si>
  <si>
    <t>HCA GULF COAST</t>
  </si>
  <si>
    <t>1205818481</t>
  </si>
  <si>
    <t>107880001</t>
  </si>
  <si>
    <t>ST JOHNS HOSPITAL</t>
  </si>
  <si>
    <t>1760480503</t>
  </si>
  <si>
    <t>107881801</t>
  </si>
  <si>
    <t>PHOENIX CHILDRENS HOSPITAL</t>
  </si>
  <si>
    <t>1275536799</t>
  </si>
  <si>
    <t>107886701</t>
  </si>
  <si>
    <t>LAFAYETTE GENERAL MEDICAL CT</t>
  </si>
  <si>
    <t>108071502</t>
  </si>
  <si>
    <t>1104808112</t>
  </si>
  <si>
    <t>108080602</t>
  </si>
  <si>
    <t>CLEARFORK HEALTH CENTER</t>
  </si>
  <si>
    <t>1902995525</t>
  </si>
  <si>
    <t>108081402</t>
  </si>
  <si>
    <t>FOX RURAL HEALTH CLINIC</t>
  </si>
  <si>
    <t>1104810522</t>
  </si>
  <si>
    <t>108086302</t>
  </si>
  <si>
    <t>MULESHOE FAMILY MEDICINE</t>
  </si>
  <si>
    <t>1932271947</t>
  </si>
  <si>
    <t>108095401</t>
  </si>
  <si>
    <t>EAST TEXAS MEDICAL CENT</t>
  </si>
  <si>
    <t>1669695243</t>
  </si>
  <si>
    <t>108338801</t>
  </si>
  <si>
    <t>ODYSSEY HOUSE TEXAS</t>
  </si>
  <si>
    <t>1982602371</t>
  </si>
  <si>
    <t>108601901</t>
  </si>
  <si>
    <t>HULLENDER MARTIN R</t>
  </si>
  <si>
    <t>1043262488</t>
  </si>
  <si>
    <t>108603502</t>
  </si>
  <si>
    <t>JACKSON HOSPITAL AND CLINIC</t>
  </si>
  <si>
    <t>1497843940</t>
  </si>
  <si>
    <t>108608402</t>
  </si>
  <si>
    <t>WALKER BAPTIST MEDICAL CENTER</t>
  </si>
  <si>
    <t>1992789200</t>
  </si>
  <si>
    <t>108617502</t>
  </si>
  <si>
    <t>MARYVALE HOSPITAL MEDICAL</t>
  </si>
  <si>
    <t>1780635078</t>
  </si>
  <si>
    <t>108618302</t>
  </si>
  <si>
    <t>FLAGSTAFF MEDICAL CENTER</t>
  </si>
  <si>
    <t>1477537363</t>
  </si>
  <si>
    <t>108619102</t>
  </si>
  <si>
    <t>PHOENIX BAPTIST HOSPITAL</t>
  </si>
  <si>
    <t>1265423917</t>
  </si>
  <si>
    <t>108621702</t>
  </si>
  <si>
    <t>KINGMAN REGIONAL MEDICAL</t>
  </si>
  <si>
    <t>1477549756</t>
  </si>
  <si>
    <t>108623302</t>
  </si>
  <si>
    <t>UNIV OF ARK FOR MED</t>
  </si>
  <si>
    <t>1326040007</t>
  </si>
  <si>
    <t>108625802</t>
  </si>
  <si>
    <t>LITTLE RIVER MEM HOSP PHYS</t>
  </si>
  <si>
    <t>1568433480</t>
  </si>
  <si>
    <t>108628202</t>
  </si>
  <si>
    <t>ST EDWARD MERCY MEDICALCTR</t>
  </si>
  <si>
    <t>1528041811</t>
  </si>
  <si>
    <t>108642302</t>
  </si>
  <si>
    <t>GROSSMONT HOSPITAL</t>
  </si>
  <si>
    <t>1407839921</t>
  </si>
  <si>
    <t>108644902</t>
  </si>
  <si>
    <t>SHARP MEMORIAL HOSPITAL</t>
  </si>
  <si>
    <t>1164609962</t>
  </si>
  <si>
    <t>108646402</t>
  </si>
  <si>
    <t>SAN FRANCISCO GENERAL HOSP</t>
  </si>
  <si>
    <t>1275694184</t>
  </si>
  <si>
    <t>108665401</t>
  </si>
  <si>
    <t>VALLEY CHILDREN'S HOSPITAL</t>
  </si>
  <si>
    <t>108665402</t>
  </si>
  <si>
    <t>1235181744</t>
  </si>
  <si>
    <t>108667002</t>
  </si>
  <si>
    <t>SLV REGIONAL MEDICAL CENTER</t>
  </si>
  <si>
    <t>1669461281</t>
  </si>
  <si>
    <t>108668802</t>
  </si>
  <si>
    <t>EXEMPLA LUTHERAN MEDICAL</t>
  </si>
  <si>
    <t>1144397134</t>
  </si>
  <si>
    <t>108670402</t>
  </si>
  <si>
    <t>1477531580</t>
  </si>
  <si>
    <t>108671202</t>
  </si>
  <si>
    <t>UNIVERSITY OF COL MED CTR</t>
  </si>
  <si>
    <t>1396790200</t>
  </si>
  <si>
    <t>108672002</t>
  </si>
  <si>
    <t>SWEDISH MEDICAL CENTER</t>
  </si>
  <si>
    <t>1821042979</t>
  </si>
  <si>
    <t>108674602</t>
  </si>
  <si>
    <t>NORTH SUBURBAN MEDICAL CENTER</t>
  </si>
  <si>
    <t>1982668133</t>
  </si>
  <si>
    <t>108676102</t>
  </si>
  <si>
    <t>VALLEY VIEW HOSPITAL</t>
  </si>
  <si>
    <t>1184709057</t>
  </si>
  <si>
    <t>108680302</t>
  </si>
  <si>
    <t>ORLANDO HEALTH INC</t>
  </si>
  <si>
    <t>1306938071</t>
  </si>
  <si>
    <t>108681102</t>
  </si>
  <si>
    <t>FLORIDA HOSPITAL</t>
  </si>
  <si>
    <t>1558302570</t>
  </si>
  <si>
    <t>108684502</t>
  </si>
  <si>
    <t>LEE MEMORIAL HOSPITAL</t>
  </si>
  <si>
    <t>1811991227</t>
  </si>
  <si>
    <t>108685202</t>
  </si>
  <si>
    <t>HALIFAX MEDICAL CENTER</t>
  </si>
  <si>
    <t>1225033020</t>
  </si>
  <si>
    <t>108686002</t>
  </si>
  <si>
    <t>JACKSON MEMORIAL HOSPITAL</t>
  </si>
  <si>
    <t>108686004</t>
  </si>
  <si>
    <t>1720078041</t>
  </si>
  <si>
    <t>108687802</t>
  </si>
  <si>
    <t>1760472799</t>
  </si>
  <si>
    <t>108689403</t>
  </si>
  <si>
    <t>MANATEE MEMORIAL HOSPITAL</t>
  </si>
  <si>
    <t>1194790055</t>
  </si>
  <si>
    <t>108690202</t>
  </si>
  <si>
    <t>MARTIN MEMORIAL HOSPITAL</t>
  </si>
  <si>
    <t>1346354677</t>
  </si>
  <si>
    <t>108691002</t>
  </si>
  <si>
    <t>FLORIDA HOSPITAL ZEPHYRHILLS</t>
  </si>
  <si>
    <t>1912918277</t>
  </si>
  <si>
    <t>108692802</t>
  </si>
  <si>
    <t>JAY HOSPITAL</t>
  </si>
  <si>
    <t>1376571323</t>
  </si>
  <si>
    <t>108695102</t>
  </si>
  <si>
    <t>NORTH BROWARDMEDICAL CENTER</t>
  </si>
  <si>
    <t>1245294826</t>
  </si>
  <si>
    <t>108696902</t>
  </si>
  <si>
    <t>SARASOTA MEMORIAL HOSPITAL</t>
  </si>
  <si>
    <t>1700979465</t>
  </si>
  <si>
    <t>108697702</t>
  </si>
  <si>
    <t>1699874248</t>
  </si>
  <si>
    <t>108700902</t>
  </si>
  <si>
    <t>SHANDS HOSPITAL AND CLINICS</t>
  </si>
  <si>
    <t>1720078702</t>
  </si>
  <si>
    <t>108712402</t>
  </si>
  <si>
    <t>WELLINGTON REGIONAL MED CTR</t>
  </si>
  <si>
    <t>1952340994</t>
  </si>
  <si>
    <t>108715702</t>
  </si>
  <si>
    <t>GWINNETT HOSPTIAL SYSTEM</t>
  </si>
  <si>
    <t>1316937691</t>
  </si>
  <si>
    <t>108724902</t>
  </si>
  <si>
    <t>CASTLE MEDICAL CENTER</t>
  </si>
  <si>
    <t>1831170232</t>
  </si>
  <si>
    <t>108727202</t>
  </si>
  <si>
    <t>GOTTLIEB MEMORIAL HOSPTIAL</t>
  </si>
  <si>
    <t>1558479212</t>
  </si>
  <si>
    <t>108728002</t>
  </si>
  <si>
    <t>TRINTY HOSPITAL</t>
  </si>
  <si>
    <t>1508956509</t>
  </si>
  <si>
    <t>108734802</t>
  </si>
  <si>
    <t>UNIVERSITY OF CHICAGO</t>
  </si>
  <si>
    <t>1669420766</t>
  </si>
  <si>
    <t>108735502</t>
  </si>
  <si>
    <t>MCDONOUGH DISTRICT HOSPITAL</t>
  </si>
  <si>
    <t>1013071653</t>
  </si>
  <si>
    <t>108736302</t>
  </si>
  <si>
    <t>CARLE FOUNDATION HOSPITAL</t>
  </si>
  <si>
    <t>1255317590</t>
  </si>
  <si>
    <t>108742102</t>
  </si>
  <si>
    <t>1861431751</t>
  </si>
  <si>
    <t>108743902</t>
  </si>
  <si>
    <t>UNIVERSITY OF ILLINOIS HOSP</t>
  </si>
  <si>
    <t>1730166224</t>
  </si>
  <si>
    <t>108744701</t>
  </si>
  <si>
    <t>MERCY HOSPITAL AND MEDICAL</t>
  </si>
  <si>
    <t>1447228788</t>
  </si>
  <si>
    <t>108745402</t>
  </si>
  <si>
    <t>FREEPORT MEMORIAL HOSPITAL</t>
  </si>
  <si>
    <t>1619916806</t>
  </si>
  <si>
    <t>108747002</t>
  </si>
  <si>
    <t>ST JOSEPH MED ICAL CENT</t>
  </si>
  <si>
    <t>1235234535</t>
  </si>
  <si>
    <t>108752002</t>
  </si>
  <si>
    <t>CHILDREN'S MEMORIAL HOSPITAL</t>
  </si>
  <si>
    <t>1669534517</t>
  </si>
  <si>
    <t>108753802</t>
  </si>
  <si>
    <t>KISHWAUKEE COMMUNITY HOSPITA</t>
  </si>
  <si>
    <t>1225032881</t>
  </si>
  <si>
    <t>108767802</t>
  </si>
  <si>
    <t>1154396604</t>
  </si>
  <si>
    <t>108770202</t>
  </si>
  <si>
    <t>SCOTT COUNTY MEMORIAL HOSP</t>
  </si>
  <si>
    <t>1306898960</t>
  </si>
  <si>
    <t>108773602</t>
  </si>
  <si>
    <t>ST VINCENT HOSPITAL &amp; HEALTH</t>
  </si>
  <si>
    <t>1427082957</t>
  </si>
  <si>
    <t>108775102</t>
  </si>
  <si>
    <t>ST MARYS MEDICAL CENTER OF</t>
  </si>
  <si>
    <t>108775103</t>
  </si>
  <si>
    <t>ST MARYS MEDICAL CENTER OF EVANSVILLE INC</t>
  </si>
  <si>
    <t>1467537886</t>
  </si>
  <si>
    <t>108785002</t>
  </si>
  <si>
    <t>NORTH IOWA MERCY HEALTH CTR</t>
  </si>
  <si>
    <t>1700827896</t>
  </si>
  <si>
    <t>108786802</t>
  </si>
  <si>
    <t>1659360196</t>
  </si>
  <si>
    <t>108794202</t>
  </si>
  <si>
    <t>ST CATHERINE HOSPITAL</t>
  </si>
  <si>
    <t>1245238435</t>
  </si>
  <si>
    <t>108796702</t>
  </si>
  <si>
    <t>NEWTON MEDICAL CENTER</t>
  </si>
  <si>
    <t>1467492421</t>
  </si>
  <si>
    <t>108804902</t>
  </si>
  <si>
    <t>ST.ELIZABETH MEDICAL CENTER</t>
  </si>
  <si>
    <t>1689676835</t>
  </si>
  <si>
    <t>108810602</t>
  </si>
  <si>
    <t>NATCHITOCHES PARISH HOSPITAL</t>
  </si>
  <si>
    <t>1639160799</t>
  </si>
  <si>
    <t>108814801</t>
  </si>
  <si>
    <t>CHRISTUS ST FRANCES CABRINI</t>
  </si>
  <si>
    <t>108814802</t>
  </si>
  <si>
    <t>CHRISTUS ST FRANCIS CABRINI</t>
  </si>
  <si>
    <t>1376591941</t>
  </si>
  <si>
    <t>108815502</t>
  </si>
  <si>
    <t>LANE MEMORIAL HOSPTIAL</t>
  </si>
  <si>
    <t>1265437644</t>
  </si>
  <si>
    <t>108817102</t>
  </si>
  <si>
    <t>1962537407</t>
  </si>
  <si>
    <t>108819701</t>
  </si>
  <si>
    <t>BATON ROUGE GENERAL MED CTR</t>
  </si>
  <si>
    <t>1912909912</t>
  </si>
  <si>
    <t>108821302</t>
  </si>
  <si>
    <t>LSU MEDICAL CENTER</t>
  </si>
  <si>
    <t>1295723229</t>
  </si>
  <si>
    <t>108824702</t>
  </si>
  <si>
    <t>ST FRANCIS MEDICAL CENTER IN</t>
  </si>
  <si>
    <t>1801825005</t>
  </si>
  <si>
    <t>108826202</t>
  </si>
  <si>
    <t>LASALLE GENERAL HOSPITAL</t>
  </si>
  <si>
    <t>1982601944</t>
  </si>
  <si>
    <t>108834602</t>
  </si>
  <si>
    <t>ALLEN PARISH HOSPITAL</t>
  </si>
  <si>
    <t>108834603</t>
  </si>
  <si>
    <t>1669423380</t>
  </si>
  <si>
    <t>108836102</t>
  </si>
  <si>
    <t>MAINE GENERALMEDICAL CENTER</t>
  </si>
  <si>
    <t>1730106162</t>
  </si>
  <si>
    <t>108842902</t>
  </si>
  <si>
    <t>STURDY MEMORIAL HOSPITAL</t>
  </si>
  <si>
    <t>1134220031</t>
  </si>
  <si>
    <t>108848602</t>
  </si>
  <si>
    <t>LAKELAND HOSPITALS AT NILES AND</t>
  </si>
  <si>
    <t>1285605444</t>
  </si>
  <si>
    <t>108849402</t>
  </si>
  <si>
    <t>SPECTRUM HEALTH HOSPITALS</t>
  </si>
  <si>
    <t>1689653305</t>
  </si>
  <si>
    <t>108855101</t>
  </si>
  <si>
    <t>WILLIAM BEAUMONT HOSPITAL</t>
  </si>
  <si>
    <t>108855102</t>
  </si>
  <si>
    <t>1902841414</t>
  </si>
  <si>
    <t>108857702</t>
  </si>
  <si>
    <t>MIDMICHIGAN REGIONAL MEDICAL</t>
  </si>
  <si>
    <t>1073588711</t>
  </si>
  <si>
    <t>108858502</t>
  </si>
  <si>
    <t>EDWARD W SPARROW HOSPITAL</t>
  </si>
  <si>
    <t>1619064193</t>
  </si>
  <si>
    <t>108867602</t>
  </si>
  <si>
    <t>RICE MEMORIAL HOSPITAL</t>
  </si>
  <si>
    <t>1578520045</t>
  </si>
  <si>
    <t>108868401</t>
  </si>
  <si>
    <t>ST FRANCIS REGIONAL MED CTR</t>
  </si>
  <si>
    <t>1447352836</t>
  </si>
  <si>
    <t>108871801</t>
  </si>
  <si>
    <t>GILLETTE CHILDRENS HOSPITAL</t>
  </si>
  <si>
    <t>1396709978</t>
  </si>
  <si>
    <t>108875902</t>
  </si>
  <si>
    <t>BAPTIST MEM HOSP BOONVILLE</t>
  </si>
  <si>
    <t>1770543399</t>
  </si>
  <si>
    <t>108876702</t>
  </si>
  <si>
    <t>RUSH FOUNDATION HOSPITAL</t>
  </si>
  <si>
    <t>108877502</t>
  </si>
  <si>
    <t>NATCHEZ REGIONAL MED CENTER</t>
  </si>
  <si>
    <t>1194826453</t>
  </si>
  <si>
    <t>108884102</t>
  </si>
  <si>
    <t>ST JOHNS REG MEDICAL CENTER</t>
  </si>
  <si>
    <t>1508859661</t>
  </si>
  <si>
    <t>108887402</t>
  </si>
  <si>
    <t>JEFFERSON MEMORIAL HOSPITAL</t>
  </si>
  <si>
    <t>1134187842</t>
  </si>
  <si>
    <t>108888201</t>
  </si>
  <si>
    <t>RESEARCH MEDICAL CENTER</t>
  </si>
  <si>
    <t>108888202</t>
  </si>
  <si>
    <t>1649299827</t>
  </si>
  <si>
    <t>108890802</t>
  </si>
  <si>
    <t>BARNES-JEWISH HOSPITAL</t>
  </si>
  <si>
    <t>1992727663</t>
  </si>
  <si>
    <t>108895702</t>
  </si>
  <si>
    <t>ST LOUIS CHILDRENS HOSPITAL</t>
  </si>
  <si>
    <t>108895703</t>
  </si>
  <si>
    <t>1336184019</t>
  </si>
  <si>
    <t>108907002</t>
  </si>
  <si>
    <t>1831203488</t>
  </si>
  <si>
    <t>108910402</t>
  </si>
  <si>
    <t>MARY LANNING MEMORIAL HOSP</t>
  </si>
  <si>
    <t>1427147883</t>
  </si>
  <si>
    <t>108912002</t>
  </si>
  <si>
    <t>NEBRASKA METHODIST HOSPITAL</t>
  </si>
  <si>
    <t>1831189638</t>
  </si>
  <si>
    <t>108921102</t>
  </si>
  <si>
    <t>SUMMERLIN HOSPITAL MEDICAL</t>
  </si>
  <si>
    <t>1457456279</t>
  </si>
  <si>
    <t>108925202</t>
  </si>
  <si>
    <t>HACKENSACK UNIV MEDICAL UNIV</t>
  </si>
  <si>
    <t>1013010917</t>
  </si>
  <si>
    <t>108928602</t>
  </si>
  <si>
    <t>COMMUNITY MEDICAL CENTER</t>
  </si>
  <si>
    <t>1629070149</t>
  </si>
  <si>
    <t>108929402</t>
  </si>
  <si>
    <t>SHORE MEMORIAL HOSPITAL</t>
  </si>
  <si>
    <t>1861450579</t>
  </si>
  <si>
    <t>108935102</t>
  </si>
  <si>
    <t>GERALD CHAMPION MEM HOSP</t>
  </si>
  <si>
    <t>1447221742</t>
  </si>
  <si>
    <t>108936902</t>
  </si>
  <si>
    <t>EASTERN NEW MEXICO MED CENTER</t>
  </si>
  <si>
    <t>1558347708</t>
  </si>
  <si>
    <t>108938502</t>
  </si>
  <si>
    <t>LINCOLN COUNTY MEDICAL CENTE</t>
  </si>
  <si>
    <t>1790722346</t>
  </si>
  <si>
    <t>108939302</t>
  </si>
  <si>
    <t>COLUMBIA MEDICAL CENTER</t>
  </si>
  <si>
    <t>1467656397</t>
  </si>
  <si>
    <t>108940102</t>
  </si>
  <si>
    <t>KASEMAN PRESBYTERIAN HOSP</t>
  </si>
  <si>
    <t>1487644993</t>
  </si>
  <si>
    <t>108945001</t>
  </si>
  <si>
    <t>ELLIS HOSPITAL</t>
  </si>
  <si>
    <t>1407877137</t>
  </si>
  <si>
    <t>108946801</t>
  </si>
  <si>
    <t>STATEN ISLAND UNIVERISTY HOS</t>
  </si>
  <si>
    <t>108957503</t>
  </si>
  <si>
    <t>1811971302</t>
  </si>
  <si>
    <t>108961702</t>
  </si>
  <si>
    <t>MEDICAL COLLEGE OF OHIO HOSP</t>
  </si>
  <si>
    <t>108964102</t>
  </si>
  <si>
    <t>1528009412</t>
  </si>
  <si>
    <t>108967402</t>
  </si>
  <si>
    <t>MERIT CARE HOSPITAL</t>
  </si>
  <si>
    <t>1902824576</t>
  </si>
  <si>
    <t>108968203</t>
  </si>
  <si>
    <t>108968204</t>
  </si>
  <si>
    <t>1497792568</t>
  </si>
  <si>
    <t>108979902</t>
  </si>
  <si>
    <t>ST CHARLES MERCY HOSPITAL</t>
  </si>
  <si>
    <t>1356366991</t>
  </si>
  <si>
    <t>108980703</t>
  </si>
  <si>
    <t>AULTMAN HOSPITAL</t>
  </si>
  <si>
    <t>108980704</t>
  </si>
  <si>
    <t>1346247350</t>
  </si>
  <si>
    <t>108995502</t>
  </si>
  <si>
    <t>SE OHIO REGIONAL MED CENTER</t>
  </si>
  <si>
    <t>1184721722</t>
  </si>
  <si>
    <t>108997102</t>
  </si>
  <si>
    <t>MERCY HEALTH CENTER</t>
  </si>
  <si>
    <t>1770522906</t>
  </si>
  <si>
    <t>108998902</t>
  </si>
  <si>
    <t>MEDICAL CENTER OF SOUTHEASTERRN OKLAHOMA</t>
  </si>
  <si>
    <t>1851396394</t>
  </si>
  <si>
    <t>109001103</t>
  </si>
  <si>
    <t>DUNCAN REGIONAL HOSPITAL INC</t>
  </si>
  <si>
    <t>1831103654</t>
  </si>
  <si>
    <t>109003701</t>
  </si>
  <si>
    <t>109003702</t>
  </si>
  <si>
    <t>1316940034</t>
  </si>
  <si>
    <t>109006002</t>
  </si>
  <si>
    <t>MCALESTER REGIONAL HOSPITAL</t>
  </si>
  <si>
    <t>1386741635</t>
  </si>
  <si>
    <t>109008602</t>
  </si>
  <si>
    <t>MERCY MEMORIAL HEALTH CENTER</t>
  </si>
  <si>
    <t>1508896499</t>
  </si>
  <si>
    <t>109010202</t>
  </si>
  <si>
    <t>ATOKA MEMORIAL HOSPITAL</t>
  </si>
  <si>
    <t>1700869492</t>
  </si>
  <si>
    <t>109012802</t>
  </si>
  <si>
    <t>ARBUCKLE MEMORIAL HOSPITAL</t>
  </si>
  <si>
    <t>1881689289</t>
  </si>
  <si>
    <t>109013602</t>
  </si>
  <si>
    <t>CHOCTAW COUNTY MEMORIAL HOSP</t>
  </si>
  <si>
    <t>1053381947</t>
  </si>
  <si>
    <t>109014402</t>
  </si>
  <si>
    <t>SAYRE MEMORIAL HOSPITAL</t>
  </si>
  <si>
    <t>1144205360</t>
  </si>
  <si>
    <t>109016902</t>
  </si>
  <si>
    <t>109033402</t>
  </si>
  <si>
    <t>LEGACY GOOD SAMARITAN HOSPITAL AND</t>
  </si>
  <si>
    <t>1265431829</t>
  </si>
  <si>
    <t>109034202</t>
  </si>
  <si>
    <t>SALEM HOSPITAL</t>
  </si>
  <si>
    <t>1487647590</t>
  </si>
  <si>
    <t>109046602</t>
  </si>
  <si>
    <t>HAMOT MEDICAL CENTER</t>
  </si>
  <si>
    <t>1164400131</t>
  </si>
  <si>
    <t>109052402</t>
  </si>
  <si>
    <t>LEHIGH VALLEY HOSPITAL</t>
  </si>
  <si>
    <t>1639140445</t>
  </si>
  <si>
    <t>109068002</t>
  </si>
  <si>
    <t>LORIS COMMUNITY HOSPITAL</t>
  </si>
  <si>
    <t>1457309270</t>
  </si>
  <si>
    <t>109072202</t>
  </si>
  <si>
    <t>ST LUKES MIDLAND REGIONAL</t>
  </si>
  <si>
    <t>1093705428</t>
  </si>
  <si>
    <t>109079702</t>
  </si>
  <si>
    <t>JACKSON MADISON CO GEN HOSP</t>
  </si>
  <si>
    <t>1396882205</t>
  </si>
  <si>
    <t>109083902</t>
  </si>
  <si>
    <t>VANDERBILT UNIVERSITY HOSP</t>
  </si>
  <si>
    <t>1114025491</t>
  </si>
  <si>
    <t>109090402</t>
  </si>
  <si>
    <t>UTAH VALLEY REGIONAL MED CTR</t>
  </si>
  <si>
    <t>1528078581</t>
  </si>
  <si>
    <t>109093802</t>
  </si>
  <si>
    <t>COTTONWOOD HOSPITAL</t>
  </si>
  <si>
    <t>1679582944</t>
  </si>
  <si>
    <t>109097902</t>
  </si>
  <si>
    <t>BEAR RIVER VALLEY HOSPITAL</t>
  </si>
  <si>
    <t>1801903240</t>
  </si>
  <si>
    <t>109098703</t>
  </si>
  <si>
    <t>IHC HEALTH SERVICES INC</t>
  </si>
  <si>
    <t>1750399192</t>
  </si>
  <si>
    <t>109099502</t>
  </si>
  <si>
    <t>MARYVIEW MEDICAL CENTER</t>
  </si>
  <si>
    <t>1558333682</t>
  </si>
  <si>
    <t>109104302</t>
  </si>
  <si>
    <t>HIGHLINE COMMUNITY HOSPITAL</t>
  </si>
  <si>
    <t>1689677320</t>
  </si>
  <si>
    <t>109106802</t>
  </si>
  <si>
    <t>ST JOSEPH HOSPITAL OSPIT</t>
  </si>
  <si>
    <t>1902818883</t>
  </si>
  <si>
    <t>109107602</t>
  </si>
  <si>
    <t>1225033814</t>
  </si>
  <si>
    <t>109113402</t>
  </si>
  <si>
    <t>SUNNYSIDE COMMUNITY HOSPITAL</t>
  </si>
  <si>
    <t>1629056890</t>
  </si>
  <si>
    <t>109119102</t>
  </si>
  <si>
    <t>WAUKESHA MEMORIAL HOSPITAL</t>
  </si>
  <si>
    <t>1023187416</t>
  </si>
  <si>
    <t>109125802</t>
  </si>
  <si>
    <t>BEAVER DAM COMMUNITY HOSP</t>
  </si>
  <si>
    <t>1053362624</t>
  </si>
  <si>
    <t>109126602</t>
  </si>
  <si>
    <t>RIPON MEDICAL CENTER</t>
  </si>
  <si>
    <t>1184765240</t>
  </si>
  <si>
    <t>109128203</t>
  </si>
  <si>
    <t>TOMAH MEMORIAL HOSPITAL INC</t>
  </si>
  <si>
    <t>1487638417</t>
  </si>
  <si>
    <t>109130803</t>
  </si>
  <si>
    <t>CAMPBELL COUNTY MEMORIAL HOSPITAL</t>
  </si>
  <si>
    <t>1558361949</t>
  </si>
  <si>
    <t>109132402</t>
  </si>
  <si>
    <t>MEMORIAL HOSP OF SWEETWATER</t>
  </si>
  <si>
    <t>1346332954</t>
  </si>
  <si>
    <t>109133202</t>
  </si>
  <si>
    <t>WYOMING MEDICAL CENTER</t>
  </si>
  <si>
    <t>1164426896</t>
  </si>
  <si>
    <t>109196902</t>
  </si>
  <si>
    <t>CHILDRENS HOSP OF PITTSBURGH</t>
  </si>
  <si>
    <t>109196903</t>
  </si>
  <si>
    <t>CHILDRENS HOSPITAL OF PITTSB</t>
  </si>
  <si>
    <t>1891738050</t>
  </si>
  <si>
    <t>109335301</t>
  </si>
  <si>
    <t>HATCHER STATION HEALTH CENTER</t>
  </si>
  <si>
    <t>1063492320</t>
  </si>
  <si>
    <t>109338701</t>
  </si>
  <si>
    <t>DEBLIN HEALTH CONCEPTS AND ASSOCIATES</t>
  </si>
  <si>
    <t>109372601</t>
  </si>
  <si>
    <t>UTMB FACULTY GROUP PRACTICE</t>
  </si>
  <si>
    <t>1962661884</t>
  </si>
  <si>
    <t>109373402</t>
  </si>
  <si>
    <t>1881639615</t>
  </si>
  <si>
    <t>109373404</t>
  </si>
  <si>
    <t>SENDERO IMAGING AND TRE</t>
  </si>
  <si>
    <t>1023297462</t>
  </si>
  <si>
    <t>109472402</t>
  </si>
  <si>
    <t>GASTROENTEROLOGY CONSULTANTS OF S A</t>
  </si>
  <si>
    <t>1821298225</t>
  </si>
  <si>
    <t>109472403</t>
  </si>
  <si>
    <t>GASTROENTEROLOGY CONSULTANTS OF SAN ANTONIO PA</t>
  </si>
  <si>
    <t>DSH 2020 401 Clinic Grp Practice</t>
  </si>
  <si>
    <t>1992807317</t>
  </si>
  <si>
    <t>109563001</t>
  </si>
  <si>
    <t>1194837096</t>
  </si>
  <si>
    <t>109563003</t>
  </si>
  <si>
    <t>109563004</t>
  </si>
  <si>
    <t>TARRANT COUNTY CAMPUS DIALYSIS</t>
  </si>
  <si>
    <t>1932147907</t>
  </si>
  <si>
    <t>109564802</t>
  </si>
  <si>
    <t>PAMPA DIALYSIS CENTER</t>
  </si>
  <si>
    <t>1093832784</t>
  </si>
  <si>
    <t>109590303</t>
  </si>
  <si>
    <t>CLAY COUNTY MEMORIAL HOSP</t>
  </si>
  <si>
    <t>1487690236</t>
  </si>
  <si>
    <t>109598604</t>
  </si>
  <si>
    <t>MIA LINDA LATHAM</t>
  </si>
  <si>
    <t>1619942844</t>
  </si>
  <si>
    <t>109619003</t>
  </si>
  <si>
    <t>HOLY FAMILY SERVICES INC</t>
  </si>
  <si>
    <t>1669470563</t>
  </si>
  <si>
    <t>109900403</t>
  </si>
  <si>
    <t>BALSLEY SHARON J</t>
  </si>
  <si>
    <t>1245240365</t>
  </si>
  <si>
    <t>110019002</t>
  </si>
  <si>
    <t>ELLIS REHABILITATION SERVICE</t>
  </si>
  <si>
    <t>1619955184</t>
  </si>
  <si>
    <t>110384803</t>
  </si>
  <si>
    <t>SYRQUIN ABRAHAM F</t>
  </si>
  <si>
    <t>1609967926</t>
  </si>
  <si>
    <t>110499402</t>
  </si>
  <si>
    <t>JOVEL BARRIER MANUEL A</t>
  </si>
  <si>
    <t>1376548362</t>
  </si>
  <si>
    <t>110500901</t>
  </si>
  <si>
    <t>GARY MANGOLD</t>
  </si>
  <si>
    <t>1669479598</t>
  </si>
  <si>
    <t>110637904</t>
  </si>
  <si>
    <t>BOTROS MAGED R</t>
  </si>
  <si>
    <t>1386635951</t>
  </si>
  <si>
    <t>110803701</t>
  </si>
  <si>
    <t>FORT DUNCAN REGIONAL MEDICAL CENTER</t>
  </si>
  <si>
    <t>1477544047</t>
  </si>
  <si>
    <t>110803702</t>
  </si>
  <si>
    <t>1750378774</t>
  </si>
  <si>
    <t>110836702</t>
  </si>
  <si>
    <t>KINGS DAUGHTERS CLINIC</t>
  </si>
  <si>
    <t>1851408561</t>
  </si>
  <si>
    <t>110849001</t>
  </si>
  <si>
    <t>RED RIVER REGIONAL HOSPITAL</t>
  </si>
  <si>
    <t>1154322600</t>
  </si>
  <si>
    <t>110853203</t>
  </si>
  <si>
    <t>TEXOMA OUTPATIENT SURGERY CENTER INC</t>
  </si>
  <si>
    <t>1619399128</t>
  </si>
  <si>
    <t>110858104</t>
  </si>
  <si>
    <t>1184614091</t>
  </si>
  <si>
    <t>111371403</t>
  </si>
  <si>
    <t>LOPEZ HEALTH SYSTEMS,INC</t>
  </si>
  <si>
    <t>1669475885</t>
  </si>
  <si>
    <t>111408401</t>
  </si>
  <si>
    <t>NORTH TEXAS REHABILITATION</t>
  </si>
  <si>
    <t>111408402</t>
  </si>
  <si>
    <t>111408404</t>
  </si>
  <si>
    <t>1043394281</t>
  </si>
  <si>
    <t>111409203</t>
  </si>
  <si>
    <t>HEART OF TEXAS REGION MHMR</t>
  </si>
  <si>
    <t>1518976836</t>
  </si>
  <si>
    <t>111482902</t>
  </si>
  <si>
    <t>FAMILY MEDICAL ASSOCIATES</t>
  </si>
  <si>
    <t>1508848029</t>
  </si>
  <si>
    <t>111557801</t>
  </si>
  <si>
    <t>LIVE OAK PROF ESSIONAL</t>
  </si>
  <si>
    <t>111557804</t>
  </si>
  <si>
    <t>1821096140</t>
  </si>
  <si>
    <t>111646903</t>
  </si>
  <si>
    <t>1811987027</t>
  </si>
  <si>
    <t>111661804</t>
  </si>
  <si>
    <t>HEREFORD HEALTH CLINIC</t>
  </si>
  <si>
    <t>1710974225</t>
  </si>
  <si>
    <t>111662603</t>
  </si>
  <si>
    <t>FAMILY MEDICAL CLINIC OF HANSFORD COUNTY</t>
  </si>
  <si>
    <t>1376756460</t>
  </si>
  <si>
    <t>111683202</t>
  </si>
  <si>
    <t>COMMUNITY CARE CENTER</t>
  </si>
  <si>
    <t>1689659765</t>
  </si>
  <si>
    <t>111683203</t>
  </si>
  <si>
    <t>PPGH FAMILY HEALTH CLINIC</t>
  </si>
  <si>
    <t>1699798512</t>
  </si>
  <si>
    <t>111705303</t>
  </si>
  <si>
    <t>RICHARDS MEMORIAL HOSPITAL</t>
  </si>
  <si>
    <t>1285677401</t>
  </si>
  <si>
    <t>111714502</t>
  </si>
  <si>
    <t>JACKSON COUNTY HOSPITAL DISTRICT</t>
  </si>
  <si>
    <t>111714503</t>
  </si>
  <si>
    <t>1457432460</t>
  </si>
  <si>
    <t>111714504</t>
  </si>
  <si>
    <t>1518900778</t>
  </si>
  <si>
    <t>111808503</t>
  </si>
  <si>
    <t>MILLS COUNTY MEDICAL CLINIC</t>
  </si>
  <si>
    <t>1891911350</t>
  </si>
  <si>
    <t>111829107</t>
  </si>
  <si>
    <t>111915803</t>
  </si>
  <si>
    <t>1093754475</t>
  </si>
  <si>
    <t>111924001</t>
  </si>
  <si>
    <t>PEDIATRIC PRIMARY CARECLINIC</t>
  </si>
  <si>
    <t>111924002</t>
  </si>
  <si>
    <t>1023041969</t>
  </si>
  <si>
    <t>111971108</t>
  </si>
  <si>
    <t>SHAWN D PIERCE</t>
  </si>
  <si>
    <t>1386862027</t>
  </si>
  <si>
    <t>111974504</t>
  </si>
  <si>
    <t>WILMA CHERRY</t>
  </si>
  <si>
    <t>1114000577</t>
  </si>
  <si>
    <t>111991901</t>
  </si>
  <si>
    <t>THEOPHILU CHUKWUEKE</t>
  </si>
  <si>
    <t>1689741761</t>
  </si>
  <si>
    <t>112034701</t>
  </si>
  <si>
    <t>MARTIN FE M</t>
  </si>
  <si>
    <t>1235224072</t>
  </si>
  <si>
    <t>112059401</t>
  </si>
  <si>
    <t>PATTERSON PATRICIA E</t>
  </si>
  <si>
    <t>1275561656</t>
  </si>
  <si>
    <t>112081801</t>
  </si>
  <si>
    <t>MANSOUR MOURAD L</t>
  </si>
  <si>
    <t>1497711337</t>
  </si>
  <si>
    <t>112116201</t>
  </si>
  <si>
    <t>BHANDARI ANANTHA R</t>
  </si>
  <si>
    <t>1417036385</t>
  </si>
  <si>
    <t>112123805</t>
  </si>
  <si>
    <t>CHOKSHI SUSHIL B</t>
  </si>
  <si>
    <t>1821026386</t>
  </si>
  <si>
    <t>112177402</t>
  </si>
  <si>
    <t>VICKERY HEALTH CENTER</t>
  </si>
  <si>
    <t>112177403</t>
  </si>
  <si>
    <t>112177404</t>
  </si>
  <si>
    <t>112273103</t>
  </si>
  <si>
    <t>1861542235</t>
  </si>
  <si>
    <t>112504901</t>
  </si>
  <si>
    <t>EMERGENCY ROOM PHYSICIAN GRP</t>
  </si>
  <si>
    <t>1245284769</t>
  </si>
  <si>
    <t>112512204</t>
  </si>
  <si>
    <t>OUACHITA COUNTY MEDICAL CENTER</t>
  </si>
  <si>
    <t>1386605749</t>
  </si>
  <si>
    <t>112551001</t>
  </si>
  <si>
    <t>DEPAUL CENTER PROVIDENCE PARK PROVIDENCE</t>
  </si>
  <si>
    <t>1164463287</t>
  </si>
  <si>
    <t>112573402</t>
  </si>
  <si>
    <t>HCHD INTERNAL MEDICINE</t>
  </si>
  <si>
    <t>1699823740</t>
  </si>
  <si>
    <t>112610411</t>
  </si>
  <si>
    <t>PLANNED PARENTHOOD GULF COAST INC.</t>
  </si>
  <si>
    <t>1679655153</t>
  </si>
  <si>
    <t>112651802</t>
  </si>
  <si>
    <t>DUMAS FAMILY PRACTICE</t>
  </si>
  <si>
    <t>1992743025</t>
  </si>
  <si>
    <t>112701105</t>
  </si>
  <si>
    <t>1437436151</t>
  </si>
  <si>
    <t>112716904</t>
  </si>
  <si>
    <t>112716907</t>
  </si>
  <si>
    <t>1881742179</t>
  </si>
  <si>
    <t>112728401</t>
  </si>
  <si>
    <t>112728404</t>
  </si>
  <si>
    <t>1760452080</t>
  </si>
  <si>
    <t>112731803</t>
  </si>
  <si>
    <t>COOK CHILDERNS MEDICAL CENTE</t>
  </si>
  <si>
    <t>112731805</t>
  </si>
  <si>
    <t>1740392620</t>
  </si>
  <si>
    <t>112733402</t>
  </si>
  <si>
    <t>BMA NORTHWEST BEXAR COUNTY</t>
  </si>
  <si>
    <t>112733403</t>
  </si>
  <si>
    <t>1346353232</t>
  </si>
  <si>
    <t>112751601</t>
  </si>
  <si>
    <t>EL PASO PSYCHIATRIC CENTER</t>
  </si>
  <si>
    <t>1184722779</t>
  </si>
  <si>
    <t>112752403</t>
  </si>
  <si>
    <t>UCSD MEDICAL CENTER</t>
  </si>
  <si>
    <t>1285688697</t>
  </si>
  <si>
    <t>112801902</t>
  </si>
  <si>
    <t>LEA REGIONAL HOSPITAL</t>
  </si>
  <si>
    <t>112801903</t>
  </si>
  <si>
    <t>1467420240</t>
  </si>
  <si>
    <t>112841501</t>
  </si>
  <si>
    <t>HOUSTON EYE ASSOCIATES</t>
  </si>
  <si>
    <t>Opthomology Updated 08/21/2019 - DSH 2020</t>
  </si>
  <si>
    <t>1306861794</t>
  </si>
  <si>
    <t>113321708</t>
  </si>
  <si>
    <t>SIDDIQI MOHAMMED I</t>
  </si>
  <si>
    <t>113321711</t>
  </si>
  <si>
    <t>1053350611</t>
  </si>
  <si>
    <t>113556801</t>
  </si>
  <si>
    <t>PARKEY WENDELL W</t>
  </si>
  <si>
    <t>113556807</t>
  </si>
  <si>
    <t>1396744975</t>
  </si>
  <si>
    <t>114043601</t>
  </si>
  <si>
    <t>JOHN SCHMIDT</t>
  </si>
  <si>
    <t>1144650060</t>
  </si>
  <si>
    <t>1144650060MR</t>
  </si>
  <si>
    <t>SAN ANTONIO CHILDRENS SURGICAL</t>
  </si>
  <si>
    <t>1194795591</t>
  </si>
  <si>
    <t>115115101</t>
  </si>
  <si>
    <t>DAVID SLOBODKIN</t>
  </si>
  <si>
    <t>1679572945</t>
  </si>
  <si>
    <t>115522801</t>
  </si>
  <si>
    <t>SIMS GAYLAND L</t>
  </si>
  <si>
    <t>1093722019</t>
  </si>
  <si>
    <t>115595404</t>
  </si>
  <si>
    <t>ACHARYA SIDDHARTH A</t>
  </si>
  <si>
    <t>1306892005</t>
  </si>
  <si>
    <t>115814904</t>
  </si>
  <si>
    <t>GRAINGER HENRY J</t>
  </si>
  <si>
    <t>1164448486</t>
  </si>
  <si>
    <t>1164448486MR</t>
  </si>
  <si>
    <t>1437234440</t>
  </si>
  <si>
    <t>117078908</t>
  </si>
  <si>
    <t>ZALLOUM SAMEEH M</t>
  </si>
  <si>
    <t>117078913</t>
  </si>
  <si>
    <t>1942227574</t>
  </si>
  <si>
    <t>117240510</t>
  </si>
  <si>
    <t>EVANS PETER S</t>
  </si>
  <si>
    <t>1932217676</t>
  </si>
  <si>
    <t>117839404</t>
  </si>
  <si>
    <t>CEPEDA ABRIL GIL C</t>
  </si>
  <si>
    <t>1205817186</t>
  </si>
  <si>
    <t>118416001</t>
  </si>
  <si>
    <t>ERIC SCHACKMUTH</t>
  </si>
  <si>
    <t>1548212988</t>
  </si>
  <si>
    <t>119659401</t>
  </si>
  <si>
    <t>CHILDRENS HOSPITAL MEDICAL</t>
  </si>
  <si>
    <t>119659403</t>
  </si>
  <si>
    <t>1104819366</t>
  </si>
  <si>
    <t>119660201</t>
  </si>
  <si>
    <t>CHILDRENS HOSPITAL</t>
  </si>
  <si>
    <t>1568626273</t>
  </si>
  <si>
    <t>119661002</t>
  </si>
  <si>
    <t>SABINE MEDICAL CENTER</t>
  </si>
  <si>
    <t>1861479545</t>
  </si>
  <si>
    <t>119664402</t>
  </si>
  <si>
    <t>MAURY REGIONAL HOSPITAL</t>
  </si>
  <si>
    <t>1861506560</t>
  </si>
  <si>
    <t>119665102</t>
  </si>
  <si>
    <t>CHILDREN'S HOSPITAL MEDICAL</t>
  </si>
  <si>
    <t>1942288527</t>
  </si>
  <si>
    <t>119668502</t>
  </si>
  <si>
    <t>MARY WASHINGTON HOSPITAL</t>
  </si>
  <si>
    <t>1164430567</t>
  </si>
  <si>
    <t>119669302</t>
  </si>
  <si>
    <t>ST ANTHONY HOSPITAL SYSTEMS</t>
  </si>
  <si>
    <t>1578587150</t>
  </si>
  <si>
    <t>119671902</t>
  </si>
  <si>
    <t>1093719932</t>
  </si>
  <si>
    <t>119672702</t>
  </si>
  <si>
    <t>WEST CALCASIEU CAMERON</t>
  </si>
  <si>
    <t>1417947490</t>
  </si>
  <si>
    <t>119673502</t>
  </si>
  <si>
    <t>VALLEY HOSPITAL</t>
  </si>
  <si>
    <t>1619973542</t>
  </si>
  <si>
    <t>119674302</t>
  </si>
  <si>
    <t>SOUTH CENTRAL REGIONAL CTR</t>
  </si>
  <si>
    <t>1831193499</t>
  </si>
  <si>
    <t>119676802</t>
  </si>
  <si>
    <t>BEAUREGARD MEMORIAL HOSPITAL</t>
  </si>
  <si>
    <t>1467455154</t>
  </si>
  <si>
    <t>119678402</t>
  </si>
  <si>
    <t>DESOTO GENERAL HOSPITAL</t>
  </si>
  <si>
    <t>1629076468</t>
  </si>
  <si>
    <t>119679202</t>
  </si>
  <si>
    <t>ST PATRICK HOSPITAL</t>
  </si>
  <si>
    <t>1720022379</t>
  </si>
  <si>
    <t>119682602</t>
  </si>
  <si>
    <t>COMANCHE COUNTY MEMORIAL HOS</t>
  </si>
  <si>
    <t>1336245828</t>
  </si>
  <si>
    <t>119686702</t>
  </si>
  <si>
    <t>CHILDRENS HOSPITAL ASSN</t>
  </si>
  <si>
    <t>119686704</t>
  </si>
  <si>
    <t>CHILDRENS HOSPITAL COLORADO</t>
  </si>
  <si>
    <t>1336231091</t>
  </si>
  <si>
    <t>119689101</t>
  </si>
  <si>
    <t>ALLEN MEMORIAL HOSPITAL</t>
  </si>
  <si>
    <t>1790731016</t>
  </si>
  <si>
    <t>119691702</t>
  </si>
  <si>
    <t>MERCY HOSPITAL WILLARD</t>
  </si>
  <si>
    <t>1063468072</t>
  </si>
  <si>
    <t>119696601</t>
  </si>
  <si>
    <t>UNIVERSITY OF SOUTH ALABAMA</t>
  </si>
  <si>
    <t>119696602</t>
  </si>
  <si>
    <t>119702202</t>
  </si>
  <si>
    <t>1649325077</t>
  </si>
  <si>
    <t>119770901</t>
  </si>
  <si>
    <t>NEW BEGINNINGS BEHAVORIAL HS</t>
  </si>
  <si>
    <t>1285662239</t>
  </si>
  <si>
    <t>119805303</t>
  </si>
  <si>
    <t>BROWARD GENERAL MEDICALCENTE</t>
  </si>
  <si>
    <t>1326016684</t>
  </si>
  <si>
    <t>119810301</t>
  </si>
  <si>
    <t>NORTH CADDO MEMORIAL HOSP</t>
  </si>
  <si>
    <t>119810303</t>
  </si>
  <si>
    <t>1770554305</t>
  </si>
  <si>
    <t>119814503</t>
  </si>
  <si>
    <t>MOBERLY REGIONAL MEDICAL CTR</t>
  </si>
  <si>
    <t>1528037215</t>
  </si>
  <si>
    <t>119815203</t>
  </si>
  <si>
    <t>ST JAMES COMMUNITY HOSPITAL</t>
  </si>
  <si>
    <t>1215913470</t>
  </si>
  <si>
    <t>119816003</t>
  </si>
  <si>
    <t>PRESBYTERIAN HOSPITAL</t>
  </si>
  <si>
    <t>1629020177</t>
  </si>
  <si>
    <t>119820203</t>
  </si>
  <si>
    <t>MCCURTAIN MEMORIAL HOSPITAL</t>
  </si>
  <si>
    <t>1184706152</t>
  </si>
  <si>
    <t>119822803</t>
  </si>
  <si>
    <t>WYTHE COUNTY COMMUNITY HOSPI</t>
  </si>
  <si>
    <t>1912059247</t>
  </si>
  <si>
    <t>119838405</t>
  </si>
  <si>
    <t>QUESTCARE MEDICAL SERVICES</t>
  </si>
  <si>
    <t>1760606339</t>
  </si>
  <si>
    <t>119875601</t>
  </si>
  <si>
    <t>1164566998</t>
  </si>
  <si>
    <t>119876404</t>
  </si>
  <si>
    <t>1124105135</t>
  </si>
  <si>
    <t>119894701</t>
  </si>
  <si>
    <t>RUDESEAL RONALD W</t>
  </si>
  <si>
    <t>1235154758</t>
  </si>
  <si>
    <t>120264005</t>
  </si>
  <si>
    <t>HERNDON MILTON B</t>
  </si>
  <si>
    <t>120725003</t>
  </si>
  <si>
    <t>1538177589</t>
  </si>
  <si>
    <t>120726802</t>
  </si>
  <si>
    <t>1700878014</t>
  </si>
  <si>
    <t>120731801</t>
  </si>
  <si>
    <t>ROY H LAIRD MEMORIAL HOSPITA</t>
  </si>
  <si>
    <t>1497878524</t>
  </si>
  <si>
    <t>120988403</t>
  </si>
  <si>
    <t>FISHER COUNTY EMERG MED SERV</t>
  </si>
  <si>
    <t>1104958081</t>
  </si>
  <si>
    <t>121077504</t>
  </si>
  <si>
    <t>EAGLE PASS PEDIATRIC HEALTH</t>
  </si>
  <si>
    <t>121145004</t>
  </si>
  <si>
    <t>1770691438</t>
  </si>
  <si>
    <t>121229201</t>
  </si>
  <si>
    <t>SCOTT AND WHITE FAMILY PRATICE</t>
  </si>
  <si>
    <t>121229204</t>
  </si>
  <si>
    <t>1083696496</t>
  </si>
  <si>
    <t>121239104</t>
  </si>
  <si>
    <t>ROBY RURAL HEALTH CLINIC</t>
  </si>
  <si>
    <t>1639188147</t>
  </si>
  <si>
    <t>121389401</t>
  </si>
  <si>
    <t>RATH KALYAN K</t>
  </si>
  <si>
    <t>1336143007</t>
  </si>
  <si>
    <t>121418103</t>
  </si>
  <si>
    <t>WINKLER COUNTY RURAL HEALTH</t>
  </si>
  <si>
    <t>1689651440</t>
  </si>
  <si>
    <t>121447001</t>
  </si>
  <si>
    <t>FAMILY PRACTICE CENTER</t>
  </si>
  <si>
    <t>121447002</t>
  </si>
  <si>
    <t>1477597300</t>
  </si>
  <si>
    <t>121547701</t>
  </si>
  <si>
    <t>DEHARO SALDIVAR HEALTH CENTER</t>
  </si>
  <si>
    <t>1922032424</t>
  </si>
  <si>
    <t>121707702</t>
  </si>
  <si>
    <t>SACRED HEART HOSPITAL</t>
  </si>
  <si>
    <t>121707705</t>
  </si>
  <si>
    <t>121707706</t>
  </si>
  <si>
    <t>1487600334</t>
  </si>
  <si>
    <t>121708501</t>
  </si>
  <si>
    <t>TCH PEDIATRIC PATHOLOGY CONSULTANTS</t>
  </si>
  <si>
    <t>1669468617</t>
  </si>
  <si>
    <t>121728302</t>
  </si>
  <si>
    <t>1306979240</t>
  </si>
  <si>
    <t>121759805</t>
  </si>
  <si>
    <t>TCH PEDIATRIC ASSOCIATES INC</t>
  </si>
  <si>
    <t>1164465944</t>
  </si>
  <si>
    <t>121789501</t>
  </si>
  <si>
    <t>CENTRAL TEXAS MEDICAL CENTER HOME</t>
  </si>
  <si>
    <t>1548235906</t>
  </si>
  <si>
    <t>121817402</t>
  </si>
  <si>
    <t>EAST TEXAS MEDICAL CENTER TRINITY</t>
  </si>
  <si>
    <t>1912060526</t>
  </si>
  <si>
    <t>121817405</t>
  </si>
  <si>
    <t>1053556704</t>
  </si>
  <si>
    <t>121819004</t>
  </si>
  <si>
    <t>CENTRAL TEXAS HOSPITAL</t>
  </si>
  <si>
    <t>1982716866</t>
  </si>
  <si>
    <t>121825701</t>
  </si>
  <si>
    <t>WATSON W WISE DIALYSIS-PARIS</t>
  </si>
  <si>
    <t>1245342120</t>
  </si>
  <si>
    <t>121825702</t>
  </si>
  <si>
    <t>1801998224</t>
  </si>
  <si>
    <t>121825705</t>
  </si>
  <si>
    <t>1043362908</t>
  </si>
  <si>
    <t>121902403</t>
  </si>
  <si>
    <t>1184639122</t>
  </si>
  <si>
    <t>121903204</t>
  </si>
  <si>
    <t>GREAT PLAINS</t>
  </si>
  <si>
    <t>1285752824</t>
  </si>
  <si>
    <t>122021202</t>
  </si>
  <si>
    <t>YOUNG JERRY D</t>
  </si>
  <si>
    <t>1700830353</t>
  </si>
  <si>
    <t>122024605</t>
  </si>
  <si>
    <t>ALHALEL RALPH</t>
  </si>
  <si>
    <t>1114965233</t>
  </si>
  <si>
    <t>122187105</t>
  </si>
  <si>
    <t>RAJEEV PETHE</t>
  </si>
  <si>
    <t>1225381197</t>
  </si>
  <si>
    <t>1225381197MR</t>
  </si>
  <si>
    <t>1528075686</t>
  </si>
  <si>
    <t>122942901</t>
  </si>
  <si>
    <t>VARGHESE THOMAS K</t>
  </si>
  <si>
    <t>1366465874</t>
  </si>
  <si>
    <t>123151603</t>
  </si>
  <si>
    <t>O NEAL M CLINT</t>
  </si>
  <si>
    <t>123151605</t>
  </si>
  <si>
    <t>1548289275</t>
  </si>
  <si>
    <t>123531901</t>
  </si>
  <si>
    <t>DAVISON DAVID W</t>
  </si>
  <si>
    <t>1407927817</t>
  </si>
  <si>
    <t>123616809</t>
  </si>
  <si>
    <t>POTTS FRED E</t>
  </si>
  <si>
    <t>1912913831</t>
  </si>
  <si>
    <t>123948502</t>
  </si>
  <si>
    <t>TORRES FERNANDO G</t>
  </si>
  <si>
    <t>1215980644</t>
  </si>
  <si>
    <t>124188709</t>
  </si>
  <si>
    <t>GRANADO ELMA G</t>
  </si>
  <si>
    <t>1275647554</t>
  </si>
  <si>
    <t>124374310</t>
  </si>
  <si>
    <t>EAVES JR ROBBY M</t>
  </si>
  <si>
    <t>1487606851</t>
  </si>
  <si>
    <t>124379208</t>
  </si>
  <si>
    <t>TOY EUGENE C</t>
  </si>
  <si>
    <t>1205943206</t>
  </si>
  <si>
    <t>125070608</t>
  </si>
  <si>
    <t>LIZETTE GOMEZ</t>
  </si>
  <si>
    <t>1346222999</t>
  </si>
  <si>
    <t>125096105</t>
  </si>
  <si>
    <t>MANTHEIY JOSEPH R</t>
  </si>
  <si>
    <t>125096106</t>
  </si>
  <si>
    <t>MANTHEIY III JOSEPH R</t>
  </si>
  <si>
    <t>1538211818</t>
  </si>
  <si>
    <t>125421114</t>
  </si>
  <si>
    <t>PENIUK HEATHER J</t>
  </si>
  <si>
    <t>1093740128</t>
  </si>
  <si>
    <t>125944202</t>
  </si>
  <si>
    <t>COX LESTER E MEDICAL CENTER</t>
  </si>
  <si>
    <t>1447230388</t>
  </si>
  <si>
    <t>125949102</t>
  </si>
  <si>
    <t>OPELOUSAS GENERAL HOSPITAL</t>
  </si>
  <si>
    <t>1144274127</t>
  </si>
  <si>
    <t>125950903</t>
  </si>
  <si>
    <t>DAUTERIVE HOSPITAL</t>
  </si>
  <si>
    <t>1932112125</t>
  </si>
  <si>
    <t>125951702</t>
  </si>
  <si>
    <t>CENTURA HEALTH PENROSE ST FRANCIS</t>
  </si>
  <si>
    <t>1851591416</t>
  </si>
  <si>
    <t>125952501</t>
  </si>
  <si>
    <t>RICE HOSPITAL DISTRICT</t>
  </si>
  <si>
    <t>1174589220</t>
  </si>
  <si>
    <t>126131504</t>
  </si>
  <si>
    <t>EASTER SEALS NORTH TEXAS INC</t>
  </si>
  <si>
    <t>126131509</t>
  </si>
  <si>
    <t>126131510</t>
  </si>
  <si>
    <t>1710013602</t>
  </si>
  <si>
    <t>126395602</t>
  </si>
  <si>
    <t>PEARSON LYNN L</t>
  </si>
  <si>
    <t>126395606</t>
  </si>
  <si>
    <t>1043229818</t>
  </si>
  <si>
    <t>126633006</t>
  </si>
  <si>
    <t>STACEY A SCHMIDT</t>
  </si>
  <si>
    <t>1437178357</t>
  </si>
  <si>
    <t>126667804</t>
  </si>
  <si>
    <t>126667807</t>
  </si>
  <si>
    <t>1093779704</t>
  </si>
  <si>
    <t>126669402</t>
  </si>
  <si>
    <t>SCOTT AND WHITE CLINIC</t>
  </si>
  <si>
    <t>1649394735</t>
  </si>
  <si>
    <t>126669403</t>
  </si>
  <si>
    <t>1194849281</t>
  </si>
  <si>
    <t>126669404</t>
  </si>
  <si>
    <t>1396824355</t>
  </si>
  <si>
    <t>126671004</t>
  </si>
  <si>
    <t>THE CENTER FOR SIGHT</t>
  </si>
  <si>
    <t>126672815</t>
  </si>
  <si>
    <t>SCOTT &amp; WHITE CLINIC BRYAN</t>
  </si>
  <si>
    <t>1629181961</t>
  </si>
  <si>
    <t>126673601</t>
  </si>
  <si>
    <t>MISSION HOSPITAL INC</t>
  </si>
  <si>
    <t>1760452767</t>
  </si>
  <si>
    <t>1407893316</t>
  </si>
  <si>
    <t>126840108</t>
  </si>
  <si>
    <t>COLLINGSWORTH FAMILY MEDICINE</t>
  </si>
  <si>
    <t>1700807757</t>
  </si>
  <si>
    <t>126840109</t>
  </si>
  <si>
    <t>COLLINGSWORTH GENERAL HOSP.</t>
  </si>
  <si>
    <t>1184712663</t>
  </si>
  <si>
    <t>126842702</t>
  </si>
  <si>
    <t>STAMFORD MEMORIAL HOSPITAL</t>
  </si>
  <si>
    <t>1144397324</t>
  </si>
  <si>
    <t>126854211</t>
  </si>
  <si>
    <t>COMMUNITY ORIENTED PRIMARY</t>
  </si>
  <si>
    <t>1588778260</t>
  </si>
  <si>
    <t>126862507</t>
  </si>
  <si>
    <t>CROSS TIMBERS HEALTH CLINICS</t>
  </si>
  <si>
    <t>1336353309</t>
  </si>
  <si>
    <t>126881504</t>
  </si>
  <si>
    <t>1811320948</t>
  </si>
  <si>
    <t>126881510</t>
  </si>
  <si>
    <t>126881511</t>
  </si>
  <si>
    <t>1871555409</t>
  </si>
  <si>
    <t>126884905</t>
  </si>
  <si>
    <t>LAVACA FAMILY HEALTH CLINIC</t>
  </si>
  <si>
    <t>1225034168</t>
  </si>
  <si>
    <t>126948201</t>
  </si>
  <si>
    <t>POMONIS NICK S</t>
  </si>
  <si>
    <t>1629290929</t>
  </si>
  <si>
    <t>126986207</t>
  </si>
  <si>
    <t>HUGULEY MEDICAL ASSOCIATES INC</t>
  </si>
  <si>
    <t>1396798609</t>
  </si>
  <si>
    <t>126990403</t>
  </si>
  <si>
    <t>CARPENTER BILLY W</t>
  </si>
  <si>
    <t>1093774259</t>
  </si>
  <si>
    <t>127048002</t>
  </si>
  <si>
    <t>RUIZ TERESA M</t>
  </si>
  <si>
    <t>1760451223</t>
  </si>
  <si>
    <t>127049803</t>
  </si>
  <si>
    <t>SOSA MARIO L</t>
  </si>
  <si>
    <t>1881624864</t>
  </si>
  <si>
    <t>127076104</t>
  </si>
  <si>
    <t>RICE MEDICAL ASSOCIATES</t>
  </si>
  <si>
    <t>1043201635</t>
  </si>
  <si>
    <t>127093604</t>
  </si>
  <si>
    <t>YAZDANI HOSSEIN</t>
  </si>
  <si>
    <t>1861477150</t>
  </si>
  <si>
    <t>127173601</t>
  </si>
  <si>
    <t>NOWZARADAN YOUNAN</t>
  </si>
  <si>
    <t>1417032343</t>
  </si>
  <si>
    <t>127254401</t>
  </si>
  <si>
    <t>BAYSIDE CLINIC</t>
  </si>
  <si>
    <t>1831220904</t>
  </si>
  <si>
    <t>127263501</t>
  </si>
  <si>
    <t>1912091778</t>
  </si>
  <si>
    <t>127285802</t>
  </si>
  <si>
    <t>COMPLETE HEALTHCARE SERVICES</t>
  </si>
  <si>
    <t>1922294867</t>
  </si>
  <si>
    <t>127301307</t>
  </si>
  <si>
    <t>1083609143</t>
  </si>
  <si>
    <t>127305407</t>
  </si>
  <si>
    <t>BOWIE MEMORIAL HOSPITAL HOME HEALTH</t>
  </si>
  <si>
    <t>1700901998</t>
  </si>
  <si>
    <t>127310406</t>
  </si>
  <si>
    <t>1003920356</t>
  </si>
  <si>
    <t>127317901</t>
  </si>
  <si>
    <t>BIOTRONICS KIDNEY CENTER OF</t>
  </si>
  <si>
    <t>127317903</t>
  </si>
  <si>
    <t>1598879827</t>
  </si>
  <si>
    <t>127317906</t>
  </si>
  <si>
    <t>1164790572</t>
  </si>
  <si>
    <t>127339303</t>
  </si>
  <si>
    <t>REACH HEALTHCARE SERVICES</t>
  </si>
  <si>
    <t>1083617807</t>
  </si>
  <si>
    <t>127341901</t>
  </si>
  <si>
    <t>NEWMAN MEMORIAL HOSPITAL</t>
  </si>
  <si>
    <t>127341905</t>
  </si>
  <si>
    <t>1508806894</t>
  </si>
  <si>
    <t>127345004</t>
  </si>
  <si>
    <t>EAST TEXAS EYE ASSOCIATES</t>
  </si>
  <si>
    <t>1770554297</t>
  </si>
  <si>
    <t>127345005</t>
  </si>
  <si>
    <t>127345008</t>
  </si>
  <si>
    <t>1497797005</t>
  </si>
  <si>
    <t>127347607</t>
  </si>
  <si>
    <t>DALLAS NEPHROLOGY ASSOCIATES VASCULAR CENTER PLANO</t>
  </si>
  <si>
    <t>1790721538</t>
  </si>
  <si>
    <t>127355904</t>
  </si>
  <si>
    <t>QUEST DIAGNOSTICS CLINICAL</t>
  </si>
  <si>
    <t>1457479511</t>
  </si>
  <si>
    <t>127373205</t>
  </si>
  <si>
    <t>HELEN FARABEEREGIONAL MHMR</t>
  </si>
  <si>
    <t>1861589772</t>
  </si>
  <si>
    <t>127374005</t>
  </si>
  <si>
    <t>CENTRAL PLAINS MHMR CENTER</t>
  </si>
  <si>
    <t>1447277389</t>
  </si>
  <si>
    <t>127386403</t>
  </si>
  <si>
    <t>WALTON CYNTHIA A</t>
  </si>
  <si>
    <t>1760543821</t>
  </si>
  <si>
    <t>127512507</t>
  </si>
  <si>
    <t>SHERIDAN-SHAYEB EILEEN L</t>
  </si>
  <si>
    <t>1861422412</t>
  </si>
  <si>
    <t>128213907</t>
  </si>
  <si>
    <t>EDE EZEA D</t>
  </si>
  <si>
    <t>1043211444</t>
  </si>
  <si>
    <t>128472104</t>
  </si>
  <si>
    <t>SMITH ARTHUR M</t>
  </si>
  <si>
    <t>1124125521</t>
  </si>
  <si>
    <t>128818521</t>
  </si>
  <si>
    <t>1093957417</t>
  </si>
  <si>
    <t>128881310</t>
  </si>
  <si>
    <t>DIXON RHONDA S</t>
  </si>
  <si>
    <t>1538170071</t>
  </si>
  <si>
    <t>129113007</t>
  </si>
  <si>
    <t>GELDMEIER GARY F</t>
  </si>
  <si>
    <t>1588629372</t>
  </si>
  <si>
    <t>129975208</t>
  </si>
  <si>
    <t>GARCIA SANDY L</t>
  </si>
  <si>
    <t>1437122009</t>
  </si>
  <si>
    <t>130042803</t>
  </si>
  <si>
    <t>RAPID CITY REGIONAL HOSPITAL INC</t>
  </si>
  <si>
    <t>130043603</t>
  </si>
  <si>
    <t>130043606</t>
  </si>
  <si>
    <t>1629053509</t>
  </si>
  <si>
    <t>130076605</t>
  </si>
  <si>
    <t>PLAIN REGIONAL MEDICAL</t>
  </si>
  <si>
    <t>1215991039</t>
  </si>
  <si>
    <t>130089902</t>
  </si>
  <si>
    <t>1053309997</t>
  </si>
  <si>
    <t>130236611</t>
  </si>
  <si>
    <t>HUGHES CHARLES V</t>
  </si>
  <si>
    <t>1568572436</t>
  </si>
  <si>
    <t>130260605</t>
  </si>
  <si>
    <t>THE DON AND SYBIL HARRINGTON</t>
  </si>
  <si>
    <t>1730242538</t>
  </si>
  <si>
    <t>130606007</t>
  </si>
  <si>
    <t>WISE HEALTH SYSTEM</t>
  </si>
  <si>
    <t>1346242567</t>
  </si>
  <si>
    <t>130610201</t>
  </si>
  <si>
    <t>ABILENE DIAGNOSTIC CLINIC-N.</t>
  </si>
  <si>
    <t>1386793115</t>
  </si>
  <si>
    <t>130613601</t>
  </si>
  <si>
    <t>1619991171</t>
  </si>
  <si>
    <t>130618501</t>
  </si>
  <si>
    <t>1063436525</t>
  </si>
  <si>
    <t>130618506</t>
  </si>
  <si>
    <t>130618507</t>
  </si>
  <si>
    <t>1811954159</t>
  </si>
  <si>
    <t>130721703</t>
  </si>
  <si>
    <t>SWISHER MEMORIAL HOSPITAL HOME HEALTH</t>
  </si>
  <si>
    <t>1104889542</t>
  </si>
  <si>
    <t>130721707</t>
  </si>
  <si>
    <t>SWISHER MEMORIAL HOSPTIAL</t>
  </si>
  <si>
    <t>1013916287</t>
  </si>
  <si>
    <t>130781102</t>
  </si>
  <si>
    <t>SIEVERS MEDICAL CLINIC</t>
  </si>
  <si>
    <t>This is an RHC and RHC physicians should not be included in DSH</t>
  </si>
  <si>
    <t>130781103</t>
  </si>
  <si>
    <t>130781104</t>
  </si>
  <si>
    <t>1730114836</t>
  </si>
  <si>
    <t>130862901</t>
  </si>
  <si>
    <t>EAST TEXAS MEDICAL CENTER</t>
  </si>
  <si>
    <t>1124062484</t>
  </si>
  <si>
    <t>130864522</t>
  </si>
  <si>
    <t>ETMC FIRST PHYSICIANS</t>
  </si>
  <si>
    <t>Orgainzation listed as Not Subpart on NPI Registry, others have prov ID 0 Updated 08/21/2019 - DSH 2020</t>
  </si>
  <si>
    <t>1952395378</t>
  </si>
  <si>
    <t>130877703</t>
  </si>
  <si>
    <t>1831267079</t>
  </si>
  <si>
    <t>130880104</t>
  </si>
  <si>
    <t>CENTRO SAN VICENTE</t>
  </si>
  <si>
    <t>1346232907</t>
  </si>
  <si>
    <t>131024502</t>
  </si>
  <si>
    <t>1669403192</t>
  </si>
  <si>
    <t>131030207</t>
  </si>
  <si>
    <t>1437261328</t>
  </si>
  <si>
    <t>131048402</t>
  </si>
  <si>
    <t>FMC DIALYSIS SERVICES</t>
  </si>
  <si>
    <t>1730163650</t>
  </si>
  <si>
    <t>131060906</t>
  </si>
  <si>
    <t>CAPROCK HOME HEALTH SERVICES</t>
  </si>
  <si>
    <t>1760428346</t>
  </si>
  <si>
    <t>131125024</t>
  </si>
  <si>
    <t>OGUEJIOFOR KENNETH C</t>
  </si>
  <si>
    <t>1265433031</t>
  </si>
  <si>
    <t>131450203</t>
  </si>
  <si>
    <t>NEZAR SHOBASSY</t>
  </si>
  <si>
    <t>1326041377</t>
  </si>
  <si>
    <t>131906302</t>
  </si>
  <si>
    <t>HEATON CHARLES L</t>
  </si>
  <si>
    <t>1871543876</t>
  </si>
  <si>
    <t>131915404</t>
  </si>
  <si>
    <t>BLAKEMAN SCOT T</t>
  </si>
  <si>
    <t>1578526323</t>
  </si>
  <si>
    <t>132130908</t>
  </si>
  <si>
    <t>MAHESH K SHETTY</t>
  </si>
  <si>
    <t>1134252281</t>
  </si>
  <si>
    <t>132814803</t>
  </si>
  <si>
    <t>LYNN COUNTY HOSPITAL DIST</t>
  </si>
  <si>
    <t>1316070402</t>
  </si>
  <si>
    <t>132814804</t>
  </si>
  <si>
    <t>1932223765</t>
  </si>
  <si>
    <t>132814809</t>
  </si>
  <si>
    <t>1376509190</t>
  </si>
  <si>
    <t>133051602</t>
  </si>
  <si>
    <t>GILLILAND MARTIN E</t>
  </si>
  <si>
    <t>1639216336</t>
  </si>
  <si>
    <t>133131608</t>
  </si>
  <si>
    <t>NEWTON FAMILY CLINIC</t>
  </si>
  <si>
    <t>1942276605</t>
  </si>
  <si>
    <t>133131610</t>
  </si>
  <si>
    <t>BROWN LARRY D</t>
  </si>
  <si>
    <t>1427171115</t>
  </si>
  <si>
    <t>133244702</t>
  </si>
  <si>
    <t>ROLLING PLAINS MEMORIAL</t>
  </si>
  <si>
    <t>1801894647</t>
  </si>
  <si>
    <t>133247001</t>
  </si>
  <si>
    <t>133247005</t>
  </si>
  <si>
    <t>1790830990</t>
  </si>
  <si>
    <t>133250410</t>
  </si>
  <si>
    <t>1437108792</t>
  </si>
  <si>
    <t>133252001</t>
  </si>
  <si>
    <t>1043328222</t>
  </si>
  <si>
    <t>133258702</t>
  </si>
  <si>
    <t>1619196169</t>
  </si>
  <si>
    <t>133339501</t>
  </si>
  <si>
    <t>OPPORTUNITY DEVELOPMENT CENTER #1</t>
  </si>
  <si>
    <t>133355106</t>
  </si>
  <si>
    <t>133355110</t>
  </si>
  <si>
    <t>1700908506</t>
  </si>
  <si>
    <t>133362701</t>
  </si>
  <si>
    <t>PATIENT BUSINESS SVCS(MS92)</t>
  </si>
  <si>
    <t>1902976392</t>
  </si>
  <si>
    <t>133362706</t>
  </si>
  <si>
    <t>1366512741</t>
  </si>
  <si>
    <t>133362708</t>
  </si>
  <si>
    <t>133362709</t>
  </si>
  <si>
    <t>1629173737</t>
  </si>
  <si>
    <t>133367603</t>
  </si>
  <si>
    <t>133367605</t>
  </si>
  <si>
    <t>1376510347</t>
  </si>
  <si>
    <t>133457501</t>
  </si>
  <si>
    <t>BAPTIST/SAINTANTHONY'SHEALTH</t>
  </si>
  <si>
    <t>1063480721</t>
  </si>
  <si>
    <t>133457502</t>
  </si>
  <si>
    <t>BAPTIST/SAINTANTHONY'S HEALTH - AMARILLO</t>
  </si>
  <si>
    <t>1235148933</t>
  </si>
  <si>
    <t>133553108</t>
  </si>
  <si>
    <t>1356327704</t>
  </si>
  <si>
    <t>133985512</t>
  </si>
  <si>
    <t>VICKERS LONNIE L</t>
  </si>
  <si>
    <t>1346320769</t>
  </si>
  <si>
    <t>134670206</t>
  </si>
  <si>
    <t>ESTHER PEREZ</t>
  </si>
  <si>
    <t>1932155256</t>
  </si>
  <si>
    <t>134760105</t>
  </si>
  <si>
    <t>ALIVIANE NO-AD INC</t>
  </si>
  <si>
    <t>1992832521</t>
  </si>
  <si>
    <t>134772601</t>
  </si>
  <si>
    <t>1265575104</t>
  </si>
  <si>
    <t>134772603</t>
  </si>
  <si>
    <t>1679518542</t>
  </si>
  <si>
    <t>134772605</t>
  </si>
  <si>
    <t>1528195062</t>
  </si>
  <si>
    <t>134772609</t>
  </si>
  <si>
    <t>134772612</t>
  </si>
  <si>
    <t>1407866064</t>
  </si>
  <si>
    <t>134773402</t>
  </si>
  <si>
    <t>1679666754</t>
  </si>
  <si>
    <t>135000112</t>
  </si>
  <si>
    <t>HUCABY DEBORAH S</t>
  </si>
  <si>
    <t>1013942150</t>
  </si>
  <si>
    <t>135030807</t>
  </si>
  <si>
    <t>TEXAS TECH UNIVERSITY HEALTH</t>
  </si>
  <si>
    <t>1922069905</t>
  </si>
  <si>
    <t>135032401</t>
  </si>
  <si>
    <t>METHODIST MEDICAL CENTER</t>
  </si>
  <si>
    <t>1417051806</t>
  </si>
  <si>
    <t>135034001</t>
  </si>
  <si>
    <t>1417947706</t>
  </si>
  <si>
    <t>135034004</t>
  </si>
  <si>
    <t>1083633143</t>
  </si>
  <si>
    <t>135036502</t>
  </si>
  <si>
    <t>ALL SAINTS EPISCOPAL HOSP</t>
  </si>
  <si>
    <t>1558368795</t>
  </si>
  <si>
    <t>135089410</t>
  </si>
  <si>
    <t>MORRIS KAREN G</t>
  </si>
  <si>
    <t>1245274471</t>
  </si>
  <si>
    <t>135233801</t>
  </si>
  <si>
    <t>1366680555</t>
  </si>
  <si>
    <t>135235302</t>
  </si>
  <si>
    <t>1386684793</t>
  </si>
  <si>
    <t>135242901</t>
  </si>
  <si>
    <t>TRI COUNTY MHMR SERVICES</t>
  </si>
  <si>
    <t>1568461572</t>
  </si>
  <si>
    <t>135244506</t>
  </si>
  <si>
    <t>SOUTH HOSPITAL</t>
  </si>
  <si>
    <t>1124170691</t>
  </si>
  <si>
    <t>WILLIS KNIGHTON MEMORIAL HOS</t>
  </si>
  <si>
    <t>135244507</t>
  </si>
  <si>
    <t>1003968579</t>
  </si>
  <si>
    <t>135244509</t>
  </si>
  <si>
    <t>135244510</t>
  </si>
  <si>
    <t>1427141514</t>
  </si>
  <si>
    <t>135496105</t>
  </si>
  <si>
    <t>LEMONS STEVE L</t>
  </si>
  <si>
    <t>1356318042</t>
  </si>
  <si>
    <t>135661011</t>
  </si>
  <si>
    <t>KIRK LOUIS J</t>
  </si>
  <si>
    <t>1457436511</t>
  </si>
  <si>
    <t>136118009</t>
  </si>
  <si>
    <t>MICHAEL ONEILL</t>
  </si>
  <si>
    <t>1790897189</t>
  </si>
  <si>
    <t>136140408</t>
  </si>
  <si>
    <t>1437229861</t>
  </si>
  <si>
    <t>136141202</t>
  </si>
  <si>
    <t>136141210</t>
  </si>
  <si>
    <t>1356375422</t>
  </si>
  <si>
    <t>136142001</t>
  </si>
  <si>
    <t>1891828059</t>
  </si>
  <si>
    <t>136142002</t>
  </si>
  <si>
    <t>1952434375</t>
  </si>
  <si>
    <t>136142004</t>
  </si>
  <si>
    <t>1881817922</t>
  </si>
  <si>
    <t>136144601</t>
  </si>
  <si>
    <t>1558329235</t>
  </si>
  <si>
    <t>136272501</t>
  </si>
  <si>
    <t>ZAFAR USMAN</t>
  </si>
  <si>
    <t>1629082292</t>
  </si>
  <si>
    <t>136324401</t>
  </si>
  <si>
    <t>BAYLOR COLLEGE OF MEDICINE</t>
  </si>
  <si>
    <t>1295745362</t>
  </si>
  <si>
    <t>136326902</t>
  </si>
  <si>
    <t>1780853473</t>
  </si>
  <si>
    <t>136330101</t>
  </si>
  <si>
    <t>D M COGDELL MEMORIAL HOSP</t>
  </si>
  <si>
    <t>1316962103</t>
  </si>
  <si>
    <t>136330110</t>
  </si>
  <si>
    <t>1104906718</t>
  </si>
  <si>
    <t>136331901</t>
  </si>
  <si>
    <t>WARD MEMORIAL HOSPITAL CRNA</t>
  </si>
  <si>
    <t>1558459198</t>
  </si>
  <si>
    <t>136331902</t>
  </si>
  <si>
    <t>WARD MEMORIALHOSPITAL</t>
  </si>
  <si>
    <t>1881782423</t>
  </si>
  <si>
    <t>136331903</t>
  </si>
  <si>
    <t>1265646350</t>
  </si>
  <si>
    <t>136332701</t>
  </si>
  <si>
    <t>STARR COUNTY MEMORIAL HOSP</t>
  </si>
  <si>
    <t>1215065511</t>
  </si>
  <si>
    <t>136332707</t>
  </si>
  <si>
    <t>1023173507</t>
  </si>
  <si>
    <t>136332708</t>
  </si>
  <si>
    <t>1366507477</t>
  </si>
  <si>
    <t>136332709</t>
  </si>
  <si>
    <t>1245331974</t>
  </si>
  <si>
    <t>136361602</t>
  </si>
  <si>
    <t>VALLEY BAPTIST MEDICAL CTR</t>
  </si>
  <si>
    <t>1922085521</t>
  </si>
  <si>
    <t>136377216</t>
  </si>
  <si>
    <t>WINTON KENNETH R</t>
  </si>
  <si>
    <t>1144349952</t>
  </si>
  <si>
    <t>136412702</t>
  </si>
  <si>
    <t>KAISER HOME HEALTH SERVICES</t>
  </si>
  <si>
    <t>136412706</t>
  </si>
  <si>
    <t>1134127681</t>
  </si>
  <si>
    <t>136418406</t>
  </si>
  <si>
    <t>SHANTHI REDDY</t>
  </si>
  <si>
    <t>1205839016</t>
  </si>
  <si>
    <t>136430903</t>
  </si>
  <si>
    <t>1225194822</t>
  </si>
  <si>
    <t>136430910</t>
  </si>
  <si>
    <t>1902913064</t>
  </si>
  <si>
    <t>136448106</t>
  </si>
  <si>
    <t>HAMID BASSAM A</t>
  </si>
  <si>
    <t>1356399406</t>
  </si>
  <si>
    <t>136455615</t>
  </si>
  <si>
    <t>GOOD SHEPHERDPHYSICIANSSERVI</t>
  </si>
  <si>
    <t>136492910</t>
  </si>
  <si>
    <t>1982665550</t>
  </si>
  <si>
    <t>136545418</t>
  </si>
  <si>
    <t>STRANGE CHAD D</t>
  </si>
  <si>
    <t>1134122153</t>
  </si>
  <si>
    <t>136770806</t>
  </si>
  <si>
    <t>HUNTER JEFFREY S</t>
  </si>
  <si>
    <t>136770807</t>
  </si>
  <si>
    <t>1518963545</t>
  </si>
  <si>
    <t>136842505</t>
  </si>
  <si>
    <t>BROWN JAMES M</t>
  </si>
  <si>
    <t>1801985270</t>
  </si>
  <si>
    <t>137006602</t>
  </si>
  <si>
    <t>COLON-RIVERA NILDA L</t>
  </si>
  <si>
    <t>1306849633</t>
  </si>
  <si>
    <t>137227810</t>
  </si>
  <si>
    <t>WEST TEXAS MEDICAL CENTER</t>
  </si>
  <si>
    <t>1154347987</t>
  </si>
  <si>
    <t>137245004</t>
  </si>
  <si>
    <t>1962434860</t>
  </si>
  <si>
    <t>137245005</t>
  </si>
  <si>
    <t>1477518660</t>
  </si>
  <si>
    <t>137249203</t>
  </si>
  <si>
    <t>1811044332</t>
  </si>
  <si>
    <t>137276514</t>
  </si>
  <si>
    <t>PARISH MARY L</t>
  </si>
  <si>
    <t>1508091216</t>
  </si>
  <si>
    <t>137279911</t>
  </si>
  <si>
    <t>CLEVELAND REGIONAL MEDICAL CENTER LP</t>
  </si>
  <si>
    <t>1528030285</t>
  </si>
  <si>
    <t>137305204</t>
  </si>
  <si>
    <t>1063485548</t>
  </si>
  <si>
    <t>137305206</t>
  </si>
  <si>
    <t>1194797621</t>
  </si>
  <si>
    <t>137305210</t>
  </si>
  <si>
    <t>137345808</t>
  </si>
  <si>
    <t>COOK CHILDRENS PHYSICIAN NETWORK</t>
  </si>
  <si>
    <t>1508821216</t>
  </si>
  <si>
    <t>137389608</t>
  </si>
  <si>
    <t>QASSAM MEHBOOB S</t>
  </si>
  <si>
    <t>1477566016</t>
  </si>
  <si>
    <t>137678212</t>
  </si>
  <si>
    <t>HASAN MOSAAB A</t>
  </si>
  <si>
    <t>1063448124</t>
  </si>
  <si>
    <t>137805112</t>
  </si>
  <si>
    <t>HERMANN HOSPITAL</t>
  </si>
  <si>
    <t>137805113</t>
  </si>
  <si>
    <t>1992840409</t>
  </si>
  <si>
    <t>137809308</t>
  </si>
  <si>
    <t>UNITED MEDICAL CENTERS</t>
  </si>
  <si>
    <t>1104851096</t>
  </si>
  <si>
    <t>137896017</t>
  </si>
  <si>
    <t>RAYMOND JORDAN</t>
  </si>
  <si>
    <t>1346393972</t>
  </si>
  <si>
    <t>137907503</t>
  </si>
  <si>
    <t>137907512</t>
  </si>
  <si>
    <t>1205242088</t>
  </si>
  <si>
    <t>137907513</t>
  </si>
  <si>
    <t>1497153589</t>
  </si>
  <si>
    <t>137909112</t>
  </si>
  <si>
    <t>1417086521</t>
  </si>
  <si>
    <t>137920804</t>
  </si>
  <si>
    <t>WEST TEXAS REHABILITI N</t>
  </si>
  <si>
    <t>1922112499</t>
  </si>
  <si>
    <t>137920805</t>
  </si>
  <si>
    <t>137920808</t>
  </si>
  <si>
    <t>WEST TEXAS REHAB CTR</t>
  </si>
  <si>
    <t>137920810</t>
  </si>
  <si>
    <t>137920822</t>
  </si>
  <si>
    <t>137920823</t>
  </si>
  <si>
    <t>137940606</t>
  </si>
  <si>
    <t>1376557165</t>
  </si>
  <si>
    <t>138002405</t>
  </si>
  <si>
    <t>ARKANSAS CHILDRENS HOSPITAL</t>
  </si>
  <si>
    <t>1194776757</t>
  </si>
  <si>
    <t>138002407</t>
  </si>
  <si>
    <t>138002408</t>
  </si>
  <si>
    <t>1598773079</t>
  </si>
  <si>
    <t>138002410</t>
  </si>
  <si>
    <t>1477580561</t>
  </si>
  <si>
    <t>138006519</t>
  </si>
  <si>
    <t>MCKINNEY WILLIAM B</t>
  </si>
  <si>
    <t>1114919362</t>
  </si>
  <si>
    <t>138077607</t>
  </si>
  <si>
    <t>BRIAN DILLON</t>
  </si>
  <si>
    <t>1750368700</t>
  </si>
  <si>
    <t>138293908</t>
  </si>
  <si>
    <t>LABORATORY CORP OF AMERICA</t>
  </si>
  <si>
    <t>1528049723</t>
  </si>
  <si>
    <t>138311911</t>
  </si>
  <si>
    <t>BLACK CHARLES T</t>
  </si>
  <si>
    <t>1205828647</t>
  </si>
  <si>
    <t>138318415</t>
  </si>
  <si>
    <t>SPENCER JAMES B</t>
  </si>
  <si>
    <t>1740358803</t>
  </si>
  <si>
    <t>138353111</t>
  </si>
  <si>
    <t>SEYMOUR HOSPITAL</t>
  </si>
  <si>
    <t>138353113</t>
  </si>
  <si>
    <t>1992868186</t>
  </si>
  <si>
    <t>138354901</t>
  </si>
  <si>
    <t>1518015908</t>
  </si>
  <si>
    <t>138374713</t>
  </si>
  <si>
    <t>1043239577</t>
  </si>
  <si>
    <t>138411702</t>
  </si>
  <si>
    <t>138411706</t>
  </si>
  <si>
    <t>1265544142</t>
  </si>
  <si>
    <t>138413301</t>
  </si>
  <si>
    <t>DIALYSIS MANAGEMENT CORPORATION</t>
  </si>
  <si>
    <t>1528160702</t>
  </si>
  <si>
    <t>138413302</t>
  </si>
  <si>
    <t>BAY AREA DIALYSIS SERVICES</t>
  </si>
  <si>
    <t>1255443131</t>
  </si>
  <si>
    <t>138413304</t>
  </si>
  <si>
    <t>1700998689</t>
  </si>
  <si>
    <t>138413305</t>
  </si>
  <si>
    <t>138413306</t>
  </si>
  <si>
    <t>1609966100</t>
  </si>
  <si>
    <t>138413307</t>
  </si>
  <si>
    <t>1366434185</t>
  </si>
  <si>
    <t>138587405</t>
  </si>
  <si>
    <t>EDWIN RATHBUN</t>
  </si>
  <si>
    <t>1861498735</t>
  </si>
  <si>
    <t>138644303</t>
  </si>
  <si>
    <t>1598761652</t>
  </si>
  <si>
    <t>138644305</t>
  </si>
  <si>
    <t>1952337263</t>
  </si>
  <si>
    <t>138645006</t>
  </si>
  <si>
    <t>SOUTH TEXAS RURAL HLTHSRVC I</t>
  </si>
  <si>
    <t>1285684225</t>
  </si>
  <si>
    <t>138737507</t>
  </si>
  <si>
    <t>TRINITY CLINIC</t>
  </si>
  <si>
    <t>1447461157</t>
  </si>
  <si>
    <t>138744118</t>
  </si>
  <si>
    <t>GRIEME MARTIN D</t>
  </si>
  <si>
    <t>1750327995</t>
  </si>
  <si>
    <t>138880301</t>
  </si>
  <si>
    <t>DONNELLY JOSEPH L</t>
  </si>
  <si>
    <t>1356544803</t>
  </si>
  <si>
    <t>138910815</t>
  </si>
  <si>
    <t>CHILDRENS MEDICAL CENTER OF</t>
  </si>
  <si>
    <t>1437561354</t>
  </si>
  <si>
    <t>138910821</t>
  </si>
  <si>
    <t>CHILDREN'S MEDICAL CENTER</t>
  </si>
  <si>
    <t>1316027717</t>
  </si>
  <si>
    <t>138911605</t>
  </si>
  <si>
    <t>1558331421</t>
  </si>
  <si>
    <t>138911606</t>
  </si>
  <si>
    <t>1366532608</t>
  </si>
  <si>
    <t>138911618</t>
  </si>
  <si>
    <t>1063548881</t>
  </si>
  <si>
    <t>138913204</t>
  </si>
  <si>
    <t>TITUS COUNTY MEM HOSP DIST</t>
  </si>
  <si>
    <t>1841258076</t>
  </si>
  <si>
    <t>138950404</t>
  </si>
  <si>
    <t>1477539039</t>
  </si>
  <si>
    <t>138950408</t>
  </si>
  <si>
    <t>1174562474</t>
  </si>
  <si>
    <t>138964517</t>
  </si>
  <si>
    <t>RAMIREZ RAMIRO</t>
  </si>
  <si>
    <t>1528170404</t>
  </si>
  <si>
    <t>138981902</t>
  </si>
  <si>
    <t>NATIONAL NEPHROLOGY ASSOCIATES NORTH</t>
  </si>
  <si>
    <t>1184726507</t>
  </si>
  <si>
    <t>138981903</t>
  </si>
  <si>
    <t>NATIONAL NEPHROLOGY ASSOCIATES</t>
  </si>
  <si>
    <t>1811009780</t>
  </si>
  <si>
    <t>138981905</t>
  </si>
  <si>
    <t>NATL NEPHROLOGY ASSOCIATES</t>
  </si>
  <si>
    <t>1336251214</t>
  </si>
  <si>
    <t>138981914</t>
  </si>
  <si>
    <t>1538211941</t>
  </si>
  <si>
    <t>139085815</t>
  </si>
  <si>
    <t>KEITH CARAMELLI</t>
  </si>
  <si>
    <t>1073567988</t>
  </si>
  <si>
    <t>139159102</t>
  </si>
  <si>
    <t>ANGELA TSENG</t>
  </si>
  <si>
    <t>1780674465</t>
  </si>
  <si>
    <t>139252416</t>
  </si>
  <si>
    <t>HARRINGTON LUTHER G</t>
  </si>
  <si>
    <t>1821073792</t>
  </si>
  <si>
    <t>139346411</t>
  </si>
  <si>
    <t>LABORATORY CORPORATION OF AMERICA</t>
  </si>
  <si>
    <t>1003928995</t>
  </si>
  <si>
    <t>139363901</t>
  </si>
  <si>
    <t>1821100710</t>
  </si>
  <si>
    <t>139363908</t>
  </si>
  <si>
    <t>139363909</t>
  </si>
  <si>
    <t>1629170808</t>
  </si>
  <si>
    <t>139363917</t>
  </si>
  <si>
    <t>139363918</t>
  </si>
  <si>
    <t>1871516575</t>
  </si>
  <si>
    <t>139397719</t>
  </si>
  <si>
    <t>PILLOW DAVID J</t>
  </si>
  <si>
    <t>1578624169</t>
  </si>
  <si>
    <t>139461105</t>
  </si>
  <si>
    <t>1659443760</t>
  </si>
  <si>
    <t>139476919</t>
  </si>
  <si>
    <t>BUSSEY JIMMIE D</t>
  </si>
  <si>
    <t>1750351375</t>
  </si>
  <si>
    <t>139501415</t>
  </si>
  <si>
    <t>1912999426</t>
  </si>
  <si>
    <t>139514719</t>
  </si>
  <si>
    <t>JAFAR AMAN A</t>
  </si>
  <si>
    <t>1578549747</t>
  </si>
  <si>
    <t>139519642</t>
  </si>
  <si>
    <t>CURVIN THOMAS J</t>
  </si>
  <si>
    <t>1033199542</t>
  </si>
  <si>
    <t>139610305</t>
  </si>
  <si>
    <t>VILLARREAL PATRICIO T</t>
  </si>
  <si>
    <t>139610320</t>
  </si>
  <si>
    <t>1871537621</t>
  </si>
  <si>
    <t>139623623</t>
  </si>
  <si>
    <t>KERSH FREDRICK W</t>
  </si>
  <si>
    <t>1174574933</t>
  </si>
  <si>
    <t>139641820</t>
  </si>
  <si>
    <t>JUNE MABRY</t>
  </si>
  <si>
    <t>1164493185</t>
  </si>
  <si>
    <t>139686325</t>
  </si>
  <si>
    <t>PHILLIPS ROBERT E</t>
  </si>
  <si>
    <t>1720060338</t>
  </si>
  <si>
    <t>139719229</t>
  </si>
  <si>
    <t>CARTER REBECCA A</t>
  </si>
  <si>
    <t>139719230</t>
  </si>
  <si>
    <t>139719237</t>
  </si>
  <si>
    <t>1497737969</t>
  </si>
  <si>
    <t>139773904</t>
  </si>
  <si>
    <t>FORRISTER SKYLAR S</t>
  </si>
  <si>
    <t>1699773226</t>
  </si>
  <si>
    <t>139871125</t>
  </si>
  <si>
    <t>ANDRES LEONIDAS S</t>
  </si>
  <si>
    <t>1285642603</t>
  </si>
  <si>
    <t>140164833</t>
  </si>
  <si>
    <t>CHAMALES MICHAEL H</t>
  </si>
  <si>
    <t>1295750545</t>
  </si>
  <si>
    <t>140214133</t>
  </si>
  <si>
    <t>OTT MICHAEL T</t>
  </si>
  <si>
    <t>140214134</t>
  </si>
  <si>
    <t>1487622692</t>
  </si>
  <si>
    <t>140260460</t>
  </si>
  <si>
    <t>FRIDAY JR ALBERT D</t>
  </si>
  <si>
    <t>1619923950</t>
  </si>
  <si>
    <t>140347948</t>
  </si>
  <si>
    <t>AUSTIN DIAGNOSTIC CLINIC AMBULATORY SURGICAL CENTE</t>
  </si>
  <si>
    <t>1164636486</t>
  </si>
  <si>
    <t>140416202</t>
  </si>
  <si>
    <t>UT PHYSICIANS</t>
  </si>
  <si>
    <t>1063485431</t>
  </si>
  <si>
    <t>140427932</t>
  </si>
  <si>
    <t>TERRY SPRINGER</t>
  </si>
  <si>
    <t>1801866173</t>
  </si>
  <si>
    <t>140622501</t>
  </si>
  <si>
    <t>COOK CHILDRENS HOME HEALTH</t>
  </si>
  <si>
    <t>1770556516</t>
  </si>
  <si>
    <t>141088801</t>
  </si>
  <si>
    <t>COOPER THOMAS W</t>
  </si>
  <si>
    <t>1811990716</t>
  </si>
  <si>
    <t>141274405</t>
  </si>
  <si>
    <t>FLOURNOY AIMEE L</t>
  </si>
  <si>
    <t>141505101</t>
  </si>
  <si>
    <t>ST JOSEPHS HOSPITAL OFATLANT</t>
  </si>
  <si>
    <t>1215981303</t>
  </si>
  <si>
    <t>141506901</t>
  </si>
  <si>
    <t>RIVER REGION HEALTH SYSTEM</t>
  </si>
  <si>
    <t>1659378602</t>
  </si>
  <si>
    <t>141628101</t>
  </si>
  <si>
    <t>JASPER UROLOGY ASSOCIAT</t>
  </si>
  <si>
    <t>1891719753</t>
  </si>
  <si>
    <t>141631501</t>
  </si>
  <si>
    <t>BAYLOR SENIOR HEALTH CT</t>
  </si>
  <si>
    <t>1487732657</t>
  </si>
  <si>
    <t>141641401</t>
  </si>
  <si>
    <t>SAN MARCOS SURGERY CENT</t>
  </si>
  <si>
    <t>141681004</t>
  </si>
  <si>
    <t>1619975604</t>
  </si>
  <si>
    <t>142124001</t>
  </si>
  <si>
    <t>BULLOCK LINDA N</t>
  </si>
  <si>
    <t>1225086028</t>
  </si>
  <si>
    <t>142377401</t>
  </si>
  <si>
    <t>TEMPE ST LUK ES HOSPITAL</t>
  </si>
  <si>
    <t>1154355188</t>
  </si>
  <si>
    <t>142378201</t>
  </si>
  <si>
    <t>THUNDERBIRD SAMARITAN MEDICA</t>
  </si>
  <si>
    <t>1538208210</t>
  </si>
  <si>
    <t>142381601</t>
  </si>
  <si>
    <t>RIVERSIDE MEDICAL CENTER</t>
  </si>
  <si>
    <t>1639186760</t>
  </si>
  <si>
    <t>142384001</t>
  </si>
  <si>
    <t>CHRISTIAN HOSPITAL NORTHEAST</t>
  </si>
  <si>
    <t>1588764898</t>
  </si>
  <si>
    <t>142385701</t>
  </si>
  <si>
    <t>YORK GENERAL HOSPITAL INC</t>
  </si>
  <si>
    <t>1407813603</t>
  </si>
  <si>
    <t>142386502</t>
  </si>
  <si>
    <t>HARRISBURG HOSPITAL</t>
  </si>
  <si>
    <t>1912919481</t>
  </si>
  <si>
    <t>142387301</t>
  </si>
  <si>
    <t>CHILDRENS HOSPITAL OF THE</t>
  </si>
  <si>
    <t>1841397171</t>
  </si>
  <si>
    <t>142453301</t>
  </si>
  <si>
    <t>SUMMIT AMBULATORY SURGERY</t>
  </si>
  <si>
    <t>1750474516</t>
  </si>
  <si>
    <t>142537301</t>
  </si>
  <si>
    <t>NORTHWEST TEXAS SURGICAL HOS</t>
  </si>
  <si>
    <t>1912014564</t>
  </si>
  <si>
    <t>142904501</t>
  </si>
  <si>
    <t>ADVOCATE ILLINOIS MASONIC MED CTR</t>
  </si>
  <si>
    <t>1932104064</t>
  </si>
  <si>
    <t>142949003</t>
  </si>
  <si>
    <t>NORTH STAR SURGICAL CENTER L</t>
  </si>
  <si>
    <t>1265534689</t>
  </si>
  <si>
    <t>142951601</t>
  </si>
  <si>
    <t>1699887570</t>
  </si>
  <si>
    <t>143028201</t>
  </si>
  <si>
    <t>NNA MARBLE FALLS</t>
  </si>
  <si>
    <t>1437177052</t>
  </si>
  <si>
    <t>143064709</t>
  </si>
  <si>
    <t>BURNETT JOHN A</t>
  </si>
  <si>
    <t>143332801</t>
  </si>
  <si>
    <t>NATIONAL NEPHROLOGY ASSOC</t>
  </si>
  <si>
    <t>1629189246</t>
  </si>
  <si>
    <t>143404501</t>
  </si>
  <si>
    <t>MILESTONES THERAPEUTIC ASSOCIATES INC</t>
  </si>
  <si>
    <t>1972589489</t>
  </si>
  <si>
    <t>143420101</t>
  </si>
  <si>
    <t>MEMORIAL MEDICAL CENTER OF WEST</t>
  </si>
  <si>
    <t>1689643553</t>
  </si>
  <si>
    <t>143480501</t>
  </si>
  <si>
    <t>WAHIAWA GENERAL HOSPITAL</t>
  </si>
  <si>
    <t>1720031636</t>
  </si>
  <si>
    <t>143509101</t>
  </si>
  <si>
    <t>COLUMBIA OGDEN REGIONAL MEDICAL CENTER</t>
  </si>
  <si>
    <t>1942210968</t>
  </si>
  <si>
    <t>143682601</t>
  </si>
  <si>
    <t>LOPEZ CYNTHIA</t>
  </si>
  <si>
    <t>1740485697</t>
  </si>
  <si>
    <t>143687501</t>
  </si>
  <si>
    <t>DETAR HOSPITAL NORTH URGENT CARE</t>
  </si>
  <si>
    <t>143687502</t>
  </si>
  <si>
    <t>1245236652</t>
  </si>
  <si>
    <t>143758401</t>
  </si>
  <si>
    <t>PERRY MEMORIAL HOSPITAL</t>
  </si>
  <si>
    <t>1083602940</t>
  </si>
  <si>
    <t>144130503</t>
  </si>
  <si>
    <t>LEVELLAND CLINIC NORTH</t>
  </si>
  <si>
    <t>1447201801</t>
  </si>
  <si>
    <t>144144603</t>
  </si>
  <si>
    <t>DANIEL MOULTON</t>
  </si>
  <si>
    <t>1174533103</t>
  </si>
  <si>
    <t>144326903</t>
  </si>
  <si>
    <t>DALHART FAMILY MEDICINE CLINIC</t>
  </si>
  <si>
    <t>1508829011</t>
  </si>
  <si>
    <t>144393901</t>
  </si>
  <si>
    <t>BAYSHORE SURGERY CENTER</t>
  </si>
  <si>
    <t>1881706760</t>
  </si>
  <si>
    <t>144402802</t>
  </si>
  <si>
    <t>NNA BASTROP</t>
  </si>
  <si>
    <t>1144224676</t>
  </si>
  <si>
    <t>144407701</t>
  </si>
  <si>
    <t>ST JOSEPH'S HOSPITAL</t>
  </si>
  <si>
    <t>1881631810</t>
  </si>
  <si>
    <t>144408504</t>
  </si>
  <si>
    <t>BOLTON CHRISTOPHER J</t>
  </si>
  <si>
    <t>1528150273</t>
  </si>
  <si>
    <t>144412702</t>
  </si>
  <si>
    <t>CATHOLIC MEDICAL CENTER</t>
  </si>
  <si>
    <t>144529801</t>
  </si>
  <si>
    <t>144529802</t>
  </si>
  <si>
    <t>1366459570</t>
  </si>
  <si>
    <t>144707001</t>
  </si>
  <si>
    <t>NORTH SHORE UNIVERSITY HOSPITAL</t>
  </si>
  <si>
    <t>1235100074</t>
  </si>
  <si>
    <t>144732801</t>
  </si>
  <si>
    <t>AUSTIN ENDOSCOPY CENTER I LLC</t>
  </si>
  <si>
    <t>1396746228</t>
  </si>
  <si>
    <t>144802901</t>
  </si>
  <si>
    <t>HIGH POINT REGIONAL HEALTH SYSTEM</t>
  </si>
  <si>
    <t>1437172368</t>
  </si>
  <si>
    <t>144823501</t>
  </si>
  <si>
    <t>EMERGENCY MEDICAL GROUP</t>
  </si>
  <si>
    <t>1699718239</t>
  </si>
  <si>
    <t>145328401</t>
  </si>
  <si>
    <t>KIDS DEVELOPMENTAL THERAPY</t>
  </si>
  <si>
    <t>1205865789</t>
  </si>
  <si>
    <t>145342501</t>
  </si>
  <si>
    <t>SOUTHWESTERN VERMONT MEDICAL CENTER</t>
  </si>
  <si>
    <t>1447395603</t>
  </si>
  <si>
    <t>145383902</t>
  </si>
  <si>
    <t>REEVES MEDICAL ASSOCIATES</t>
  </si>
  <si>
    <t>1285689794</t>
  </si>
  <si>
    <t>145548701</t>
  </si>
  <si>
    <t>GATEWAY MEDICAL CENTER</t>
  </si>
  <si>
    <t>1104956192</t>
  </si>
  <si>
    <t>145632902</t>
  </si>
  <si>
    <t>DUBLIN FAMILY MEDICINE</t>
  </si>
  <si>
    <t>1124197165</t>
  </si>
  <si>
    <t>145785501</t>
  </si>
  <si>
    <t>MCALLEN SURGICAL SPECIALTY CENTER LTD</t>
  </si>
  <si>
    <t>145785503</t>
  </si>
  <si>
    <t>1306863907</t>
  </si>
  <si>
    <t>145844003</t>
  </si>
  <si>
    <t>SARAH SVOBODA</t>
  </si>
  <si>
    <t>1972615862</t>
  </si>
  <si>
    <t>145969502</t>
  </si>
  <si>
    <t>FMC DIALYSIS SERVICES OF WACO WEST</t>
  </si>
  <si>
    <t>1013042746</t>
  </si>
  <si>
    <t>145971101</t>
  </si>
  <si>
    <t>ALL CHURCH HOME FOR CHILDREN</t>
  </si>
  <si>
    <t>145971102</t>
  </si>
  <si>
    <t>DSH 2020 401 - ENC</t>
  </si>
  <si>
    <t>1538174347</t>
  </si>
  <si>
    <t>145991901</t>
  </si>
  <si>
    <t>EAST JEFFERSON GENERAL HOSPITAL</t>
  </si>
  <si>
    <t>145991902</t>
  </si>
  <si>
    <t>1902875438</t>
  </si>
  <si>
    <t>146074302</t>
  </si>
  <si>
    <t>THE ENDOSCOPY CENTER AT CENTRAL</t>
  </si>
  <si>
    <t>1164421608</t>
  </si>
  <si>
    <t>146282201</t>
  </si>
  <si>
    <t>HEALTHMASTERS HAND AND PHYSICAL THERAPY</t>
  </si>
  <si>
    <t>1467458448</t>
  </si>
  <si>
    <t>146347301</t>
  </si>
  <si>
    <t>ONG HELEN</t>
  </si>
  <si>
    <t>1669402335</t>
  </si>
  <si>
    <t>146509804</t>
  </si>
  <si>
    <t>1275564858</t>
  </si>
  <si>
    <t>146509808</t>
  </si>
  <si>
    <t>1124073879</t>
  </si>
  <si>
    <t>146713601</t>
  </si>
  <si>
    <t>ATMORE COMMUNITY HOSPITAL</t>
  </si>
  <si>
    <t>1093777492</t>
  </si>
  <si>
    <t>146841501</t>
  </si>
  <si>
    <t>MAIMONIDES MEDICAL CENTER</t>
  </si>
  <si>
    <t>1659566404</t>
  </si>
  <si>
    <t>146969401</t>
  </si>
  <si>
    <t>AUSTIN RECOVERY INC</t>
  </si>
  <si>
    <t>1780638833</t>
  </si>
  <si>
    <t>146981901</t>
  </si>
  <si>
    <t>EMORY CARTERSVILLE MEDICAL CENTER</t>
  </si>
  <si>
    <t>1619912961</t>
  </si>
  <si>
    <t>147173201</t>
  </si>
  <si>
    <t>RAVAL NIKHILKUMAR C</t>
  </si>
  <si>
    <t>1528062429</t>
  </si>
  <si>
    <t>147204501</t>
  </si>
  <si>
    <t>CENTRAL PENINSULA GENERAL HOSPITAL</t>
  </si>
  <si>
    <t>1255317384</t>
  </si>
  <si>
    <t>147239101</t>
  </si>
  <si>
    <t>GOOD SHEPHERD AMBULATORY SURGICAL CENTER</t>
  </si>
  <si>
    <t>1750454344</t>
  </si>
  <si>
    <t>147271401</t>
  </si>
  <si>
    <t>CARONDELET HOLY CROSS HOSPITAL</t>
  </si>
  <si>
    <t>1144332032</t>
  </si>
  <si>
    <t>147738202</t>
  </si>
  <si>
    <t>FMC DIALYSIS SERVICES OF DEER</t>
  </si>
  <si>
    <t>1154433043</t>
  </si>
  <si>
    <t>147738204</t>
  </si>
  <si>
    <t>1538271424</t>
  </si>
  <si>
    <t>147738205</t>
  </si>
  <si>
    <t>147738206</t>
  </si>
  <si>
    <t>1972524163</t>
  </si>
  <si>
    <t>147738208</t>
  </si>
  <si>
    <t>FMC PLEASANT RUN DIALYSIS</t>
  </si>
  <si>
    <t>1235234576</t>
  </si>
  <si>
    <t>147758001</t>
  </si>
  <si>
    <t>SETON LOCKHART CENTER FOR HEALTHCARE</t>
  </si>
  <si>
    <t>147758002</t>
  </si>
  <si>
    <t>SETON LOCKHART FAMILY HEALTH CENTER</t>
  </si>
  <si>
    <t>1477805406MR</t>
  </si>
  <si>
    <t>EMERUS BHS SA</t>
  </si>
  <si>
    <t>1538123740</t>
  </si>
  <si>
    <t>147896801</t>
  </si>
  <si>
    <t>MAXIM HEALTHCARE SERVICES INC</t>
  </si>
  <si>
    <t>1073517058</t>
  </si>
  <si>
    <t>148185501</t>
  </si>
  <si>
    <t>ROOSEVELT GENERAL HOSPITAL</t>
  </si>
  <si>
    <t>148185503</t>
  </si>
  <si>
    <t>1548375082</t>
  </si>
  <si>
    <t>148189701</t>
  </si>
  <si>
    <t>CHRIST HOSPITAL</t>
  </si>
  <si>
    <t>1942241369</t>
  </si>
  <si>
    <t>148253101</t>
  </si>
  <si>
    <t>AAA MEDICAL EQUIPMENT</t>
  </si>
  <si>
    <t>1689776882</t>
  </si>
  <si>
    <t>148274701</t>
  </si>
  <si>
    <t>ST CATHERINE HOSPITAL INC</t>
  </si>
  <si>
    <t>1336386028</t>
  </si>
  <si>
    <t>148371103</t>
  </si>
  <si>
    <t>SHANNON DIALYSIS SERVICE</t>
  </si>
  <si>
    <t>1841295425</t>
  </si>
  <si>
    <t>148515301</t>
  </si>
  <si>
    <t>CROSS TIMBERS SURGERY CENTER</t>
  </si>
  <si>
    <t>1235111071</t>
  </si>
  <si>
    <t>148595501</t>
  </si>
  <si>
    <t>SALINE MEMORIAL HOSPITAL</t>
  </si>
  <si>
    <t>1548395213</t>
  </si>
  <si>
    <t>148698704</t>
  </si>
  <si>
    <t>148698705</t>
  </si>
  <si>
    <t>WINNIE COMMUNITY CLINIC</t>
  </si>
  <si>
    <t>1891820569</t>
  </si>
  <si>
    <t>1760589295</t>
  </si>
  <si>
    <t>148758901</t>
  </si>
  <si>
    <t>COLUMBUS COMMUNITY HOSPITAL INC</t>
  </si>
  <si>
    <t>1891801049</t>
  </si>
  <si>
    <t>148784502</t>
  </si>
  <si>
    <t>ICE DENNIS A</t>
  </si>
  <si>
    <t>1235352303</t>
  </si>
  <si>
    <t>148799302</t>
  </si>
  <si>
    <t>TEXAS HOME EALTH SKILLED SERVICES</t>
  </si>
  <si>
    <t>1730128836</t>
  </si>
  <si>
    <t>149058301</t>
  </si>
  <si>
    <t>MIDWEST REGIONAL MEDICAL CENTER</t>
  </si>
  <si>
    <t>149058302</t>
  </si>
  <si>
    <t>DSH 2020 401 - FFS</t>
  </si>
  <si>
    <t>1053357517</t>
  </si>
  <si>
    <t>149229001</t>
  </si>
  <si>
    <t>CHEETAH INC</t>
  </si>
  <si>
    <t>1831189836</t>
  </si>
  <si>
    <t>149382703</t>
  </si>
  <si>
    <t>PISTONE JOSEPH A</t>
  </si>
  <si>
    <t>149425401</t>
  </si>
  <si>
    <t>DEPARTMENT OF STATE HEALTH SERVICES-COUNTY</t>
  </si>
  <si>
    <t>1154308930</t>
  </si>
  <si>
    <t>149448601</t>
  </si>
  <si>
    <t>BEST CARE PHYSICAL THERAPY PC</t>
  </si>
  <si>
    <t>1427005263</t>
  </si>
  <si>
    <t>149448602</t>
  </si>
  <si>
    <t>1629003470</t>
  </si>
  <si>
    <t>149459301</t>
  </si>
  <si>
    <t>IROQUOIS MEMORIAL HOSPITAL</t>
  </si>
  <si>
    <t>1710954730</t>
  </si>
  <si>
    <t>149504601</t>
  </si>
  <si>
    <t>HEARTBEAT HOME HEALTH AGENCY LTD,</t>
  </si>
  <si>
    <t>1871530832</t>
  </si>
  <si>
    <t>149780201</t>
  </si>
  <si>
    <t>HORIZON MEDICAL CENTER</t>
  </si>
  <si>
    <t>1467469023</t>
  </si>
  <si>
    <t>149956801</t>
  </si>
  <si>
    <t>WOODHULL MEDICAL AND MENTAL HEALTH</t>
  </si>
  <si>
    <t>149984001</t>
  </si>
  <si>
    <t>SANTE REHABILITATION LP</t>
  </si>
  <si>
    <t>1013163377</t>
  </si>
  <si>
    <t>149984002</t>
  </si>
  <si>
    <t>149984003</t>
  </si>
  <si>
    <t>1477524049</t>
  </si>
  <si>
    <t>149985706</t>
  </si>
  <si>
    <t>RICHARDS DENNIS J</t>
  </si>
  <si>
    <t>1801887658</t>
  </si>
  <si>
    <t>150007601</t>
  </si>
  <si>
    <t>PORTLAND ADVENTIST MEDICAL CENTER</t>
  </si>
  <si>
    <t>1124120928</t>
  </si>
  <si>
    <t>150074601</t>
  </si>
  <si>
    <t>NEWTON FAMILY RURAL HEALTH CLINIC</t>
  </si>
  <si>
    <t>1184663346</t>
  </si>
  <si>
    <t>150122301</t>
  </si>
  <si>
    <t>BEDNAR MARIAN J</t>
  </si>
  <si>
    <t>1972542264</t>
  </si>
  <si>
    <t>150175101</t>
  </si>
  <si>
    <t>GENESIS MEDICAL CENTER</t>
  </si>
  <si>
    <t>1851507487</t>
  </si>
  <si>
    <t>150179302</t>
  </si>
  <si>
    <t>BETANCOURT SANDRA G</t>
  </si>
  <si>
    <t>1164592531</t>
  </si>
  <si>
    <t>150570301</t>
  </si>
  <si>
    <t>UNIVERSITY DIALYSIS SOUTHEAST</t>
  </si>
  <si>
    <t>1770626426</t>
  </si>
  <si>
    <t>150709701</t>
  </si>
  <si>
    <t>ST ROSE DOMINICAN HOSPITAL SIENA</t>
  </si>
  <si>
    <t>1568403111</t>
  </si>
  <si>
    <t>150887101</t>
  </si>
  <si>
    <t>MEDICAL CENTER OF LOUISIANA AT</t>
  </si>
  <si>
    <t>1508895079MR</t>
  </si>
  <si>
    <t>1922075167</t>
  </si>
  <si>
    <t>150974701</t>
  </si>
  <si>
    <t>METHODIST AMBULATORY SURGEY CENTER</t>
  </si>
  <si>
    <t>1003887845</t>
  </si>
  <si>
    <t>151230301</t>
  </si>
  <si>
    <t>AUSTIN ENDOSCOPY CENTER II LLC</t>
  </si>
  <si>
    <t>1336251222</t>
  </si>
  <si>
    <t>151472102</t>
  </si>
  <si>
    <t>1861478349</t>
  </si>
  <si>
    <t>151579301</t>
  </si>
  <si>
    <t>HALL JOHN C</t>
  </si>
  <si>
    <t>151579303</t>
  </si>
  <si>
    <t>1083659866</t>
  </si>
  <si>
    <t>151851601</t>
  </si>
  <si>
    <t>FOUNDATION SURGERY AFFILIATE OF SAN</t>
  </si>
  <si>
    <t>1730146861</t>
  </si>
  <si>
    <t>151885401</t>
  </si>
  <si>
    <t>HEALTHSOUTH SURGERY CENTER OF CONROE</t>
  </si>
  <si>
    <t>1578544367</t>
  </si>
  <si>
    <t>152031401</t>
  </si>
  <si>
    <t>JOHNS JOSEPH B</t>
  </si>
  <si>
    <t>1508911967</t>
  </si>
  <si>
    <t>152192402</t>
  </si>
  <si>
    <t>AMANECER PSYCHOLOGICAL SERVICES</t>
  </si>
  <si>
    <t>1346402070</t>
  </si>
  <si>
    <t>152192403</t>
  </si>
  <si>
    <t>1265401319</t>
  </si>
  <si>
    <t>152372202</t>
  </si>
  <si>
    <t>1609909480</t>
  </si>
  <si>
    <t>152372203</t>
  </si>
  <si>
    <t>1528031390</t>
  </si>
  <si>
    <t>152378901</t>
  </si>
  <si>
    <t>KANABEC HOSPITAL</t>
  </si>
  <si>
    <t>1548345804</t>
  </si>
  <si>
    <t>152434001</t>
  </si>
  <si>
    <t>STEPPING STONES REHABILITATION SERVICES, I,</t>
  </si>
  <si>
    <t>152434003</t>
  </si>
  <si>
    <t>1124175039</t>
  </si>
  <si>
    <t>152488602</t>
  </si>
  <si>
    <t>TEXAS HEALTH WOMENS HEALTH CENTER</t>
  </si>
  <si>
    <t>1366416125</t>
  </si>
  <si>
    <t>152775601</t>
  </si>
  <si>
    <t>TEXAS ORTHOPEDICS SURGERY CENTER LIMITED</t>
  </si>
  <si>
    <t>1396702122</t>
  </si>
  <si>
    <t>152811901</t>
  </si>
  <si>
    <t>EASTER SEAL NORTH TEXAS INC</t>
  </si>
  <si>
    <t>152811903</t>
  </si>
  <si>
    <t>EASTER SEALS NORTH TEXAS, INC</t>
  </si>
  <si>
    <t>1356383244</t>
  </si>
  <si>
    <t>152935601</t>
  </si>
  <si>
    <t>WILLIE MAE LEWIS</t>
  </si>
  <si>
    <t>1821069709</t>
  </si>
  <si>
    <t>153012301</t>
  </si>
  <si>
    <t>COOK CHILDREN'S MOBILE ECHO SERVICES</t>
  </si>
  <si>
    <t>1477639201</t>
  </si>
  <si>
    <t>153102202</t>
  </si>
  <si>
    <t>DAWN M MURPHY INC</t>
  </si>
  <si>
    <t>1588713440</t>
  </si>
  <si>
    <t>153267301</t>
  </si>
  <si>
    <t>OTTAWA REGIONAL HOSPITAL AND HEALTHCARE</t>
  </si>
  <si>
    <t>1154307551</t>
  </si>
  <si>
    <t>153373902</t>
  </si>
  <si>
    <t>DAVID W. HARRISON, MD</t>
  </si>
  <si>
    <t>1023055126</t>
  </si>
  <si>
    <t>153509801</t>
  </si>
  <si>
    <t>1144293978</t>
  </si>
  <si>
    <t>153539502</t>
  </si>
  <si>
    <t>MARSHALL PEDIATRIC CLINIC</t>
  </si>
  <si>
    <t>1457321036</t>
  </si>
  <si>
    <t>153542901</t>
  </si>
  <si>
    <t>PHC CLEVELAND INC</t>
  </si>
  <si>
    <t>1114958337</t>
  </si>
  <si>
    <t>153576701</t>
  </si>
  <si>
    <t>CREIGHTON ST JOSEPH HOSPITAL HEALTHCARE</t>
  </si>
  <si>
    <t>1437374626</t>
  </si>
  <si>
    <t>153664101</t>
  </si>
  <si>
    <t>NEONATAL CONSULTANTS LLP</t>
  </si>
  <si>
    <t>153729204</t>
  </si>
  <si>
    <t>1023069028</t>
  </si>
  <si>
    <t>153759901</t>
  </si>
  <si>
    <t>SOUTH CREST HOSPITAL</t>
  </si>
  <si>
    <t>1205874773</t>
  </si>
  <si>
    <t>153765601</t>
  </si>
  <si>
    <t>WINTER &amp; ASSOCIATES PEDIATRIC THERAPY</t>
  </si>
  <si>
    <t>1841271681</t>
  </si>
  <si>
    <t>153841503</t>
  </si>
  <si>
    <t>COTTON CHRISTOPHER D</t>
  </si>
  <si>
    <t>1083606867</t>
  </si>
  <si>
    <t>153923101</t>
  </si>
  <si>
    <t>NOVAMED SURGERY CENTER OF TYLER</t>
  </si>
  <si>
    <t>1609856194</t>
  </si>
  <si>
    <t>153972804</t>
  </si>
  <si>
    <t>VIESCA CARLOS O</t>
  </si>
  <si>
    <t>1902802036</t>
  </si>
  <si>
    <t>154010601</t>
  </si>
  <si>
    <t>CATARACT SURGICAL CENTER OF LUBBOCK</t>
  </si>
  <si>
    <t>1134104672</t>
  </si>
  <si>
    <t>154081701</t>
  </si>
  <si>
    <t>INGHAM REGIONAL MEDICAL CENTER</t>
  </si>
  <si>
    <t>1386746592</t>
  </si>
  <si>
    <t>154101301</t>
  </si>
  <si>
    <t>KENNEDY MEMORIAL HOSPITALS</t>
  </si>
  <si>
    <t>1962475590</t>
  </si>
  <si>
    <t>154139301</t>
  </si>
  <si>
    <t>THE EYE SURGERY CENTER</t>
  </si>
  <si>
    <t>1407968399</t>
  </si>
  <si>
    <t>154156702</t>
  </si>
  <si>
    <t>FMC DIALYSIS SERVICES OF PLAINVIEW</t>
  </si>
  <si>
    <t>1437108370</t>
  </si>
  <si>
    <t>154189801</t>
  </si>
  <si>
    <t>CRN INC</t>
  </si>
  <si>
    <t>1457469108</t>
  </si>
  <si>
    <t>154222702</t>
  </si>
  <si>
    <t>HALASWAMY HANAGAVADI S</t>
  </si>
  <si>
    <t>1639111057</t>
  </si>
  <si>
    <t>154286201</t>
  </si>
  <si>
    <t>SAINT MARYS HEALTH SERVICES</t>
  </si>
  <si>
    <t>1295771616</t>
  </si>
  <si>
    <t>154314201</t>
  </si>
  <si>
    <t>KINDER HEARTS HOME HEALTH LLC.</t>
  </si>
  <si>
    <t>1861415903</t>
  </si>
  <si>
    <t>154536001</t>
  </si>
  <si>
    <t>CHRISTUS CHILDRENS KIDNEY CENTER</t>
  </si>
  <si>
    <t>154536002</t>
  </si>
  <si>
    <t>1386608859</t>
  </si>
  <si>
    <t>154540201</t>
  </si>
  <si>
    <t>SCOTTSDALE HEALTHCARE SHEA</t>
  </si>
  <si>
    <t>1194763045</t>
  </si>
  <si>
    <t>154777001</t>
  </si>
  <si>
    <t>LUTHERN HOSPITAL</t>
  </si>
  <si>
    <t>1063415008</t>
  </si>
  <si>
    <t>154830701</t>
  </si>
  <si>
    <t>OPEN IMAGING OF ARLINGTON LLC</t>
  </si>
  <si>
    <t>1962557769</t>
  </si>
  <si>
    <t>154836401</t>
  </si>
  <si>
    <t>NISKERS PEDIATRIC REHABILITATION CENTER-BROWNSVILL</t>
  </si>
  <si>
    <t>1427103019</t>
  </si>
  <si>
    <t>154838001</t>
  </si>
  <si>
    <t>NISKERS PEDIATRIC REHABILITATION CENTER -HARLINGEN</t>
  </si>
  <si>
    <t>1902898323</t>
  </si>
  <si>
    <t>154915601</t>
  </si>
  <si>
    <t>1043260482</t>
  </si>
  <si>
    <t>154951101</t>
  </si>
  <si>
    <t>1356342679</t>
  </si>
  <si>
    <t>154973509</t>
  </si>
  <si>
    <t>RILEY DAVID M</t>
  </si>
  <si>
    <t>1881793750</t>
  </si>
  <si>
    <t>154993301</t>
  </si>
  <si>
    <t>CHILDRENS HEALTH CARE</t>
  </si>
  <si>
    <t>1821026352</t>
  </si>
  <si>
    <t>155109501</t>
  </si>
  <si>
    <t>TEXAS HEALTH CARE PLLC</t>
  </si>
  <si>
    <t>1912965963</t>
  </si>
  <si>
    <t>155345501</t>
  </si>
  <si>
    <t>HEALTHSOUTH SURGERY CENTER AT PASTEUR</t>
  </si>
  <si>
    <t>1720099260</t>
  </si>
  <si>
    <t>155637501</t>
  </si>
  <si>
    <t>THE ENDOSCOPY CENTER</t>
  </si>
  <si>
    <t>1346299963</t>
  </si>
  <si>
    <t>155709205</t>
  </si>
  <si>
    <t>ZARZAR FRANCISCO</t>
  </si>
  <si>
    <t>1679525919</t>
  </si>
  <si>
    <t>155712601</t>
  </si>
  <si>
    <t>CLEVELAND CLINIC FOUNDATION</t>
  </si>
  <si>
    <t>1225035090</t>
  </si>
  <si>
    <t>155744901</t>
  </si>
  <si>
    <t>HARRIS METHODIST FT WORTH SURGERY</t>
  </si>
  <si>
    <t>1558366328</t>
  </si>
  <si>
    <t>155889204</t>
  </si>
  <si>
    <t>ARMONDO ANDREW A</t>
  </si>
  <si>
    <t>1942311501</t>
  </si>
  <si>
    <t>155911401</t>
  </si>
  <si>
    <t>QTP INC</t>
  </si>
  <si>
    <t>1730118415</t>
  </si>
  <si>
    <t>155931202</t>
  </si>
  <si>
    <t>GUPTA AND GUPTA PEDIATRICS MD</t>
  </si>
  <si>
    <t>1427089713</t>
  </si>
  <si>
    <t>156013816</t>
  </si>
  <si>
    <t>OCKERSHAUSEN THOMAS G</t>
  </si>
  <si>
    <t>156016101</t>
  </si>
  <si>
    <t>1770764300</t>
  </si>
  <si>
    <t>156057501</t>
  </si>
  <si>
    <t>GEORGETOWN COMMUNITY CLINIC</t>
  </si>
  <si>
    <t>1639129331</t>
  </si>
  <si>
    <t>156057503</t>
  </si>
  <si>
    <t>1942241799</t>
  </si>
  <si>
    <t>156161501</t>
  </si>
  <si>
    <t>SAINT LUKES NORTHLAND HOSPITAL</t>
  </si>
  <si>
    <t>1669471488</t>
  </si>
  <si>
    <t>156219101</t>
  </si>
  <si>
    <t>MEMORIAL HOSPITAL YORK</t>
  </si>
  <si>
    <t>1003867565</t>
  </si>
  <si>
    <t>156258901</t>
  </si>
  <si>
    <t>BARTON MEMORIAL HOSPITAL</t>
  </si>
  <si>
    <t>1215939210</t>
  </si>
  <si>
    <t>156528501</t>
  </si>
  <si>
    <t>E A CONWAY MEDICAL CENTER</t>
  </si>
  <si>
    <t>1699953398</t>
  </si>
  <si>
    <t>156570701</t>
  </si>
  <si>
    <t>CHRISTOPHER E OLSEN MD PA</t>
  </si>
  <si>
    <t>156570703</t>
  </si>
  <si>
    <t>1487660734</t>
  </si>
  <si>
    <t>156587101</t>
  </si>
  <si>
    <t>BACK TO ACTION INC</t>
  </si>
  <si>
    <t>1699875252</t>
  </si>
  <si>
    <t>156656401</t>
  </si>
  <si>
    <t>TODD SHENKENBERG, MD, PA</t>
  </si>
  <si>
    <t>1629161781</t>
  </si>
  <si>
    <t>156701801</t>
  </si>
  <si>
    <t>CHILDRENS HEALTH CARE - ST</t>
  </si>
  <si>
    <t>156701802</t>
  </si>
  <si>
    <t>1497792550</t>
  </si>
  <si>
    <t>156742201</t>
  </si>
  <si>
    <t>CMC - MERCY</t>
  </si>
  <si>
    <t>1902036049</t>
  </si>
  <si>
    <t>156743001</t>
  </si>
  <si>
    <t>PHYSICIANS ENDOSCOPY CENTER</t>
  </si>
  <si>
    <t>1427134998</t>
  </si>
  <si>
    <t>156910501</t>
  </si>
  <si>
    <t>KIRBY HIGHLAND LAKES SURGERY CENTER</t>
  </si>
  <si>
    <t>1922190107</t>
  </si>
  <si>
    <t>156961801</t>
  </si>
  <si>
    <t>ELECTRA TRI-MED AMBULANCE SERVICE</t>
  </si>
  <si>
    <t>1407849367</t>
  </si>
  <si>
    <t>156996401</t>
  </si>
  <si>
    <t>ST PETERCOMMUNITY HOSPITAL AND HEALTH</t>
  </si>
  <si>
    <t>1861432726</t>
  </si>
  <si>
    <t>157043401</t>
  </si>
  <si>
    <t>OVERLAKE HOSPITAL MEDICAL CENTER</t>
  </si>
  <si>
    <t>1750320297</t>
  </si>
  <si>
    <t>157065701</t>
  </si>
  <si>
    <t>ST BENEDICTS FAMILY MEDICAL CENTER</t>
  </si>
  <si>
    <t>1619940012</t>
  </si>
  <si>
    <t>157077201</t>
  </si>
  <si>
    <t>OPTIMUM KIDS LTD</t>
  </si>
  <si>
    <t>1336145168</t>
  </si>
  <si>
    <t>157116801</t>
  </si>
  <si>
    <t>NATHAN LITTAUER HOSPITAL ASSOCIATION</t>
  </si>
  <si>
    <t>1962488304</t>
  </si>
  <si>
    <t>157167101</t>
  </si>
  <si>
    <t>DR DAN C TRIGG MEMORIAL</t>
  </si>
  <si>
    <t>1932181641</t>
  </si>
  <si>
    <t>157270301</t>
  </si>
  <si>
    <t>SOUTH TEXAS EYE CENTER</t>
  </si>
  <si>
    <t>1952309098</t>
  </si>
  <si>
    <t>157461801</t>
  </si>
  <si>
    <t>1750374526</t>
  </si>
  <si>
    <t>157466701</t>
  </si>
  <si>
    <t>LOS FRESNOS MEDICINE</t>
  </si>
  <si>
    <t>1871524108</t>
  </si>
  <si>
    <t>157529204</t>
  </si>
  <si>
    <t>ROBINSON RICHARD D</t>
  </si>
  <si>
    <t>1275647901</t>
  </si>
  <si>
    <t>157568001</t>
  </si>
  <si>
    <t>VISTA SURGERY CENTER</t>
  </si>
  <si>
    <t>1457337800</t>
  </si>
  <si>
    <t>157697701</t>
  </si>
  <si>
    <t>BRADY MEDICAL CLINIC</t>
  </si>
  <si>
    <t>157697702</t>
  </si>
  <si>
    <t>1578679726MR</t>
  </si>
  <si>
    <t>1184647620</t>
  </si>
  <si>
    <t>157937701</t>
  </si>
  <si>
    <t>LEGACY MERIDIAN PARK HOSPITAL</t>
  </si>
  <si>
    <t>157974001</t>
  </si>
  <si>
    <t>157974002</t>
  </si>
  <si>
    <t>1154378925</t>
  </si>
  <si>
    <t>158134001</t>
  </si>
  <si>
    <t>PROFESSIONAL ADDICTION SPECIALTY SERVICES</t>
  </si>
  <si>
    <t>1932212511</t>
  </si>
  <si>
    <t>158224901</t>
  </si>
  <si>
    <t>PALESTINE LASER &amp; SURGERY CENTER</t>
  </si>
  <si>
    <t>1396807350</t>
  </si>
  <si>
    <t>158284301</t>
  </si>
  <si>
    <t>KINGHAVEN COUNSELING GROUP INC</t>
  </si>
  <si>
    <t>1881769222</t>
  </si>
  <si>
    <t>158530901</t>
  </si>
  <si>
    <t>LIBERTY DAYTON COMMUNITY HOSPITAL LP</t>
  </si>
  <si>
    <t>1952328924</t>
  </si>
  <si>
    <t>158738803</t>
  </si>
  <si>
    <t>SETON BURNET HEALTHCARE CENTER</t>
  </si>
  <si>
    <t>1821019571</t>
  </si>
  <si>
    <t>158769301</t>
  </si>
  <si>
    <t>FLORIDA HOSPITAL WATERMAN</t>
  </si>
  <si>
    <t>1619933108</t>
  </si>
  <si>
    <t>158787501</t>
  </si>
  <si>
    <t>MCLAUGHLIN SHANNON R</t>
  </si>
  <si>
    <t>1134144801</t>
  </si>
  <si>
    <t>158847701</t>
  </si>
  <si>
    <t>HENRY FORD HOSPITAL</t>
  </si>
  <si>
    <t>1801847066</t>
  </si>
  <si>
    <t>158894901</t>
  </si>
  <si>
    <t>SAMARITAN PACIFIC COMMUNITIES HOSPITAL</t>
  </si>
  <si>
    <t>1962514851</t>
  </si>
  <si>
    <t>158934302</t>
  </si>
  <si>
    <t>FMC DIALYSIS SERVICES OF MEYERLAND</t>
  </si>
  <si>
    <t>1164469243</t>
  </si>
  <si>
    <t>158945901</t>
  </si>
  <si>
    <t>ST MARKS HOSPITAL</t>
  </si>
  <si>
    <t>158945902</t>
  </si>
  <si>
    <t>1871654244</t>
  </si>
  <si>
    <t>158966501</t>
  </si>
  <si>
    <t>EAST TEXAS CHILDRENS THERAPY SERVICES</t>
  </si>
  <si>
    <t>158966502</t>
  </si>
  <si>
    <t>1497750244</t>
  </si>
  <si>
    <t>159058001</t>
  </si>
  <si>
    <t>HENRY COUNTY GENERA L HOSPITAL</t>
  </si>
  <si>
    <t>1699752915</t>
  </si>
  <si>
    <t>159074701</t>
  </si>
  <si>
    <t>FAIRVIEW SOUTHDAEL HOSPITAL</t>
  </si>
  <si>
    <t>1447212121</t>
  </si>
  <si>
    <t>159180201</t>
  </si>
  <si>
    <t>CHRISTUS SANTA ROSA OUTPATIENT SURGERY</t>
  </si>
  <si>
    <t>1578528782</t>
  </si>
  <si>
    <t>159239601</t>
  </si>
  <si>
    <t>SCOTT AND WHITE SPECIAL SHOE</t>
  </si>
  <si>
    <t>159438401</t>
  </si>
  <si>
    <t>159438402</t>
  </si>
  <si>
    <t>1659475846</t>
  </si>
  <si>
    <t>159601701</t>
  </si>
  <si>
    <t>MARCUS DALY MEMORIAL HOSPITAL</t>
  </si>
  <si>
    <t>1235249350</t>
  </si>
  <si>
    <t>159633001</t>
  </si>
  <si>
    <t>MASEP INC</t>
  </si>
  <si>
    <t>1316945991</t>
  </si>
  <si>
    <t>159659501</t>
  </si>
  <si>
    <t>MECOSTA COUNTY GENERAL HOSPITAL</t>
  </si>
  <si>
    <t>1497724942</t>
  </si>
  <si>
    <t>159670201</t>
  </si>
  <si>
    <t>1093895757</t>
  </si>
  <si>
    <t>159707201</t>
  </si>
  <si>
    <t>WILSON SURGICENTER</t>
  </si>
  <si>
    <t>1386693851</t>
  </si>
  <si>
    <t>159711401</t>
  </si>
  <si>
    <t>ROSSI STEVEN B</t>
  </si>
  <si>
    <t>1881690212</t>
  </si>
  <si>
    <t>159743701</t>
  </si>
  <si>
    <t>HOLY SPIRIT HOSPITAL</t>
  </si>
  <si>
    <t>1548278476</t>
  </si>
  <si>
    <t>159746001</t>
  </si>
  <si>
    <t>ALTON MEMORIAL HOSPITAL</t>
  </si>
  <si>
    <t>1598743585</t>
  </si>
  <si>
    <t>159762701</t>
  </si>
  <si>
    <t>LEHIAH VALLEY HOSPITAL- MUHLENBERG</t>
  </si>
  <si>
    <t>1790761138</t>
  </si>
  <si>
    <t>159814601</t>
  </si>
  <si>
    <t>SOCORRO GENERAL HOSPITAL</t>
  </si>
  <si>
    <t>1386609964</t>
  </si>
  <si>
    <t>159908601</t>
  </si>
  <si>
    <t>SURGICARE OF SOUTH AUSTIN</t>
  </si>
  <si>
    <t>1083692594</t>
  </si>
  <si>
    <t>160089201</t>
  </si>
  <si>
    <t>FLORIDA HOSPITAL HEARTLAND MEDICAL CENTER</t>
  </si>
  <si>
    <t>1912014358</t>
  </si>
  <si>
    <t>160095901</t>
  </si>
  <si>
    <t>AMERICAN FORK HOSPITAL</t>
  </si>
  <si>
    <t>1538123567</t>
  </si>
  <si>
    <t>160147801</t>
  </si>
  <si>
    <t>BUFFALO HOSPITAL</t>
  </si>
  <si>
    <t>1316947609</t>
  </si>
  <si>
    <t>160255901</t>
  </si>
  <si>
    <t>AMARILLO ENDOSCOPY CENTER INC</t>
  </si>
  <si>
    <t>1922043744</t>
  </si>
  <si>
    <t>160277301</t>
  </si>
  <si>
    <t>UNIV OF WI HOSPITAL &amp; CLINICS AUTHORITY</t>
  </si>
  <si>
    <t>160277302</t>
  </si>
  <si>
    <t>1952303406</t>
  </si>
  <si>
    <t>160309401</t>
  </si>
  <si>
    <t>DAVISON ANTHONY G</t>
  </si>
  <si>
    <t>1972535318</t>
  </si>
  <si>
    <t>160343301</t>
  </si>
  <si>
    <t>SPALDING REGIONAL MEDICAL CENTER</t>
  </si>
  <si>
    <t>1265540488</t>
  </si>
  <si>
    <t>160411801</t>
  </si>
  <si>
    <t>UNION COUNTY HOSPITAL DISTRICT</t>
  </si>
  <si>
    <t>1902915846</t>
  </si>
  <si>
    <t>160454801</t>
  </si>
  <si>
    <t>EL PASO PHYSICAL THERAPY SERVICES</t>
  </si>
  <si>
    <t>1598877482</t>
  </si>
  <si>
    <t>160465401</t>
  </si>
  <si>
    <t>FMC DIALYSIS SERVICES OF INGRAM</t>
  </si>
  <si>
    <t>1952414005</t>
  </si>
  <si>
    <t>160473801</t>
  </si>
  <si>
    <t>KIDSCARE THERAPY</t>
  </si>
  <si>
    <t>1366452880</t>
  </si>
  <si>
    <t>160528901</t>
  </si>
  <si>
    <t>DIXIE REGIONAL MEDICAL CENTER</t>
  </si>
  <si>
    <t>160528902</t>
  </si>
  <si>
    <t>1861486698</t>
  </si>
  <si>
    <t>160649301</t>
  </si>
  <si>
    <t>MERCY CATHOLIC MEDICAL CENTER OF</t>
  </si>
  <si>
    <t>1467410415</t>
  </si>
  <si>
    <t>160670901</t>
  </si>
  <si>
    <t>MEDWAY HOME</t>
  </si>
  <si>
    <t>1649370057</t>
  </si>
  <si>
    <t>160701201</t>
  </si>
  <si>
    <t>MORRIS HOSPITAL</t>
  </si>
  <si>
    <t>1326015777</t>
  </si>
  <si>
    <t>160755801</t>
  </si>
  <si>
    <t>NATIONAL JEWISH MEDICAL AND RESEARCH</t>
  </si>
  <si>
    <t>1437259694</t>
  </si>
  <si>
    <t>160773101</t>
  </si>
  <si>
    <t>HEARTLAND REGIONAL MEDICAL CENTER</t>
  </si>
  <si>
    <t>1609984889</t>
  </si>
  <si>
    <t>160853101</t>
  </si>
  <si>
    <t>WASHINGTON HOSPITAL</t>
  </si>
  <si>
    <t>1033115472</t>
  </si>
  <si>
    <t>160857201</t>
  </si>
  <si>
    <t>CAPLAN BERKELEY ,LLP</t>
  </si>
  <si>
    <t>160857202</t>
  </si>
  <si>
    <t>1649209230</t>
  </si>
  <si>
    <t>160939801</t>
  </si>
  <si>
    <t>VALLEY MEDICAL CENTER</t>
  </si>
  <si>
    <t>1487628301</t>
  </si>
  <si>
    <t>160972901</t>
  </si>
  <si>
    <t>SAN ANTONIO GASTROENTEROLOGY ENDOSCOPY CENTER</t>
  </si>
  <si>
    <t>1477655652</t>
  </si>
  <si>
    <t>161002401</t>
  </si>
  <si>
    <t>RENAL CARE GROUP WOODLANDS</t>
  </si>
  <si>
    <t>1548219876</t>
  </si>
  <si>
    <t>161031301</t>
  </si>
  <si>
    <t>REATHA J. BRADBERRY</t>
  </si>
  <si>
    <t>1598719346</t>
  </si>
  <si>
    <t>161061001</t>
  </si>
  <si>
    <t>MERIDIA EUCLID HOSPITAL</t>
  </si>
  <si>
    <t>1780683490</t>
  </si>
  <si>
    <t>161167501</t>
  </si>
  <si>
    <t>METROCREST SURGERY CENTER</t>
  </si>
  <si>
    <t>1720079619</t>
  </si>
  <si>
    <t>161262401</t>
  </si>
  <si>
    <t>BOZEMAN DEACONESS HOSPITAL</t>
  </si>
  <si>
    <t>1811947062</t>
  </si>
  <si>
    <t>161306901</t>
  </si>
  <si>
    <t>WACO GASTROENTEROLOGY ENDOSCOPY CENTER</t>
  </si>
  <si>
    <t>1346269982</t>
  </si>
  <si>
    <t>161309301</t>
  </si>
  <si>
    <t>WILLAMETTE VALLEY MEDICAL CENTER</t>
  </si>
  <si>
    <t>1386608255</t>
  </si>
  <si>
    <t>161326703</t>
  </si>
  <si>
    <t>ALEX S GILMAN DO</t>
  </si>
  <si>
    <t>1194723023</t>
  </si>
  <si>
    <t>161358001</t>
  </si>
  <si>
    <t>ALL VALLEY HOME HEALTH, INC</t>
  </si>
  <si>
    <t>1104870187</t>
  </si>
  <si>
    <t>161363001</t>
  </si>
  <si>
    <t>MOUNTAINVIEW HOSPITAL</t>
  </si>
  <si>
    <t>1679681597</t>
  </si>
  <si>
    <t>161373902</t>
  </si>
  <si>
    <t>PERMIAN BASIN COMMUNITY CENTERS</t>
  </si>
  <si>
    <t>1154301182</t>
  </si>
  <si>
    <t>161561908</t>
  </si>
  <si>
    <t>KELLA NAVEEN</t>
  </si>
  <si>
    <t>1033102942</t>
  </si>
  <si>
    <t>161676501</t>
  </si>
  <si>
    <t>CARILION ROANOKE MEMORIAL HOSPITAL</t>
  </si>
  <si>
    <t>1679686505</t>
  </si>
  <si>
    <t>161726801</t>
  </si>
  <si>
    <t>PERMIAN ENDOSCOPY CENTER</t>
  </si>
  <si>
    <t>1164450771</t>
  </si>
  <si>
    <t>161766402</t>
  </si>
  <si>
    <t>THERA CARE REHAB SERVICES PLLC</t>
  </si>
  <si>
    <t>1811957681</t>
  </si>
  <si>
    <t>161877901</t>
  </si>
  <si>
    <t>SENTARA LEIGH HOSPITAL</t>
  </si>
  <si>
    <t>1831226430</t>
  </si>
  <si>
    <t>161939702</t>
  </si>
  <si>
    <t>CHILDRENS HEALTHCARE ASSOCIATES LLP</t>
  </si>
  <si>
    <t>1245342773</t>
  </si>
  <si>
    <t>161962901</t>
  </si>
  <si>
    <t>PEDIATRIC THERAPY ASSOCIATES</t>
  </si>
  <si>
    <t>1982653473</t>
  </si>
  <si>
    <t>162033805</t>
  </si>
  <si>
    <t>1669477089</t>
  </si>
  <si>
    <t>162038701</t>
  </si>
  <si>
    <t>DALLAS COUNTY HOSPITAL</t>
  </si>
  <si>
    <t>1285631945</t>
  </si>
  <si>
    <t>162059301</t>
  </si>
  <si>
    <t>TCH FAMILY MEDICAL CLINIC</t>
  </si>
  <si>
    <t>1386756260</t>
  </si>
  <si>
    <t>162104701</t>
  </si>
  <si>
    <t>RENAL CARE GROUP JACKSONVILLE</t>
  </si>
  <si>
    <t>1518170646</t>
  </si>
  <si>
    <t>162225002</t>
  </si>
  <si>
    <t>BRIDGE TO HEALTH MOBILE CLINIC</t>
  </si>
  <si>
    <t>1184619082</t>
  </si>
  <si>
    <t>162334001</t>
  </si>
  <si>
    <t>JPS PHYSICIANS GROUP, INC</t>
  </si>
  <si>
    <t>1770611733</t>
  </si>
  <si>
    <t>162348001</t>
  </si>
  <si>
    <t>MSN HOMECARE</t>
  </si>
  <si>
    <t>1700822335</t>
  </si>
  <si>
    <t>162384501</t>
  </si>
  <si>
    <t>DERMATOLOGY SURGERY CENTER</t>
  </si>
  <si>
    <t>1417027269</t>
  </si>
  <si>
    <t>162425601</t>
  </si>
  <si>
    <t>ACCESS QUALITY THERAPY SERVICES</t>
  </si>
  <si>
    <t>1679520258</t>
  </si>
  <si>
    <t>162497501</t>
  </si>
  <si>
    <t>LAFAYETTE REGIONAL HEALTH CENTER</t>
  </si>
  <si>
    <t>1134186356</t>
  </si>
  <si>
    <t>162520401</t>
  </si>
  <si>
    <t>KNOX COUNTY HOSPITAL CLINIC</t>
  </si>
  <si>
    <t>1366509226</t>
  </si>
  <si>
    <t>162553501</t>
  </si>
  <si>
    <t>RUTTER MICHAEL J</t>
  </si>
  <si>
    <t>1700882271</t>
  </si>
  <si>
    <t>162555001</t>
  </si>
  <si>
    <t>GAB ENDOSCOPY CENTER</t>
  </si>
  <si>
    <t>1356308423</t>
  </si>
  <si>
    <t>162693901</t>
  </si>
  <si>
    <t>LHC FAMILY MEDICINE</t>
  </si>
  <si>
    <t>162755601</t>
  </si>
  <si>
    <t>162755602</t>
  </si>
  <si>
    <t>1336109107</t>
  </si>
  <si>
    <t>162874501</t>
  </si>
  <si>
    <t>SENTRA CAREPLEX HOSPITAL</t>
  </si>
  <si>
    <t>1053368753</t>
  </si>
  <si>
    <t>162933901</t>
  </si>
  <si>
    <t>WOMENS &amp; CHILDREN'S HOSPITAL INC</t>
  </si>
  <si>
    <t>1336173590</t>
  </si>
  <si>
    <t>1407842289</t>
  </si>
  <si>
    <t>162934702</t>
  </si>
  <si>
    <t>WESTRIDGE NURSING AND REHABILITATION LP</t>
  </si>
  <si>
    <t>1225095441</t>
  </si>
  <si>
    <t>163033701</t>
  </si>
  <si>
    <t>MUNDAY CLINIC</t>
  </si>
  <si>
    <t>1104899509</t>
  </si>
  <si>
    <t>163130101</t>
  </si>
  <si>
    <t>ALTON REHAB FOR KIDS</t>
  </si>
  <si>
    <t>1851386692</t>
  </si>
  <si>
    <t>163152501</t>
  </si>
  <si>
    <t>ST GEORGE CORPORATION</t>
  </si>
  <si>
    <t>1053316844</t>
  </si>
  <si>
    <t>163194701</t>
  </si>
  <si>
    <t>LOURDES MED CTR BURLINGTON COUNTY</t>
  </si>
  <si>
    <t>1578670543</t>
  </si>
  <si>
    <t>163251501</t>
  </si>
  <si>
    <t>1558573352</t>
  </si>
  <si>
    <t>163274701</t>
  </si>
  <si>
    <t>UTOPIA MEDICAL CLINIC</t>
  </si>
  <si>
    <t>1003851197</t>
  </si>
  <si>
    <t>163325701</t>
  </si>
  <si>
    <t>ADVANCED THERAPY SOLUTIONS</t>
  </si>
  <si>
    <t>1265478291</t>
  </si>
  <si>
    <t>163375201</t>
  </si>
  <si>
    <t>BILILNGS CLINIC HOSPITAL</t>
  </si>
  <si>
    <t>1346288032</t>
  </si>
  <si>
    <t>163422201</t>
  </si>
  <si>
    <t>ENDOSCOPY CENTER AT MEDPOINT</t>
  </si>
  <si>
    <t>1225066327</t>
  </si>
  <si>
    <t>163497401</t>
  </si>
  <si>
    <t>MERCY GENERAL HEALTH PARTNERS</t>
  </si>
  <si>
    <t>1275536328</t>
  </si>
  <si>
    <t>163516101</t>
  </si>
  <si>
    <t>BELLAIRE SURGERY CENTER</t>
  </si>
  <si>
    <t>1447237243</t>
  </si>
  <si>
    <t>163523706</t>
  </si>
  <si>
    <t>MOHAPATRA PRAMODA K</t>
  </si>
  <si>
    <t>163523708</t>
  </si>
  <si>
    <t>163523709</t>
  </si>
  <si>
    <t>1124025176</t>
  </si>
  <si>
    <t>163532801</t>
  </si>
  <si>
    <t>LAKE FOREST HOSPITAL</t>
  </si>
  <si>
    <t>1316956600</t>
  </si>
  <si>
    <t>163549201</t>
  </si>
  <si>
    <t>THERAPY ASSOCIATES</t>
  </si>
  <si>
    <t>1063482321</t>
  </si>
  <si>
    <t>163557501</t>
  </si>
  <si>
    <t>SUSHMA GORRELA</t>
  </si>
  <si>
    <t>1184665317</t>
  </si>
  <si>
    <t>163660703</t>
  </si>
  <si>
    <t>CHILDREN FIRST PEDIATRIC REHABILIATION LLP</t>
  </si>
  <si>
    <t>1306876784</t>
  </si>
  <si>
    <t>163705001</t>
  </si>
  <si>
    <t>EMMACO HOME HEALTH SERVICES INC</t>
  </si>
  <si>
    <t>1043233984</t>
  </si>
  <si>
    <t>163851201</t>
  </si>
  <si>
    <t>KETTERING MEDICAL CENTER</t>
  </si>
  <si>
    <t>1235139312</t>
  </si>
  <si>
    <t>163929601</t>
  </si>
  <si>
    <t>JENNIE STUART MEDICAL CENTER</t>
  </si>
  <si>
    <t>1104856095</t>
  </si>
  <si>
    <t>163933801</t>
  </si>
  <si>
    <t>TENET HEALTH SYSTEMS DESERT INC</t>
  </si>
  <si>
    <t>163933802</t>
  </si>
  <si>
    <t>1639422504MR</t>
  </si>
  <si>
    <t>1912058637</t>
  </si>
  <si>
    <t>163954404</t>
  </si>
  <si>
    <t>LIFE SKILLS THERAPY CENTER LLC</t>
  </si>
  <si>
    <t>163954405</t>
  </si>
  <si>
    <t>1629062369</t>
  </si>
  <si>
    <t>164055902</t>
  </si>
  <si>
    <t>WILLIAMSBURG VILLAGE HEATLHCARE CAMPUS</t>
  </si>
  <si>
    <t>1811084718</t>
  </si>
  <si>
    <t>164094801</t>
  </si>
  <si>
    <t>1104802354</t>
  </si>
  <si>
    <t>164133402</t>
  </si>
  <si>
    <t>PMG CLOVIS PEDIATRICS</t>
  </si>
  <si>
    <t>1265459242</t>
  </si>
  <si>
    <t>164170602</t>
  </si>
  <si>
    <t>SETON MARBLE FALLS HEALTH CARE</t>
  </si>
  <si>
    <t>1578591178</t>
  </si>
  <si>
    <t>164222502</t>
  </si>
  <si>
    <t>1710080049</t>
  </si>
  <si>
    <t>164299301</t>
  </si>
  <si>
    <t>NORTH HOUSTON BIRTH CENTER LLC</t>
  </si>
  <si>
    <t>1437386364</t>
  </si>
  <si>
    <t>164340501</t>
  </si>
  <si>
    <t>1013933175</t>
  </si>
  <si>
    <t>164359501</t>
  </si>
  <si>
    <t>1720031701</t>
  </si>
  <si>
    <t>164363701</t>
  </si>
  <si>
    <t>STRAUB CLINIC &amp; HOSPITAL</t>
  </si>
  <si>
    <t>164363702</t>
  </si>
  <si>
    <t>1033153762</t>
  </si>
  <si>
    <t>164399101</t>
  </si>
  <si>
    <t>CITYVIEW CARE CENTER</t>
  </si>
  <si>
    <t>1659447944</t>
  </si>
  <si>
    <t>164686101</t>
  </si>
  <si>
    <t>EPIC PEDIATRIC THERAPY</t>
  </si>
  <si>
    <t>1518997949</t>
  </si>
  <si>
    <t>164704201</t>
  </si>
  <si>
    <t>TOCHRIL INCORPORATED</t>
  </si>
  <si>
    <t>164704203</t>
  </si>
  <si>
    <t>1871512962</t>
  </si>
  <si>
    <t>164749702</t>
  </si>
  <si>
    <t>BURGES WILLIAM R OD PA</t>
  </si>
  <si>
    <t>1841205671</t>
  </si>
  <si>
    <t>164773703</t>
  </si>
  <si>
    <t>MESILLA VALLEY HOSPITAL</t>
  </si>
  <si>
    <t>1407914872</t>
  </si>
  <si>
    <t>164781001</t>
  </si>
  <si>
    <t>THE THERAPY SPOT PLLC</t>
  </si>
  <si>
    <t>1730254640</t>
  </si>
  <si>
    <t>164874301</t>
  </si>
  <si>
    <t>KIDS THERAPY</t>
  </si>
  <si>
    <t>1306829437</t>
  </si>
  <si>
    <t>164891703</t>
  </si>
  <si>
    <t>INTREPID USA HEALTHCARE SERVICE</t>
  </si>
  <si>
    <t>1649233180</t>
  </si>
  <si>
    <t>164934501</t>
  </si>
  <si>
    <t>MCKINNEY SURGERY CENTER</t>
  </si>
  <si>
    <t>1194789818</t>
  </si>
  <si>
    <t>164988101</t>
  </si>
  <si>
    <t>BAPTIST MEMORIAL HOSPITAL - DESOTO</t>
  </si>
  <si>
    <t>1780681189</t>
  </si>
  <si>
    <t>164995601</t>
  </si>
  <si>
    <t>SAN ANTONIO COMMUNITY HOSPITAL</t>
  </si>
  <si>
    <t>1912953647</t>
  </si>
  <si>
    <t>165314902</t>
  </si>
  <si>
    <t>ENGLISH CHRISTOPHER S</t>
  </si>
  <si>
    <t>1700838190</t>
  </si>
  <si>
    <t>165322201</t>
  </si>
  <si>
    <t>WALNUT HILL SURGERY CENTER LP</t>
  </si>
  <si>
    <t>1861490054</t>
  </si>
  <si>
    <t>165400603</t>
  </si>
  <si>
    <t>PARIS HEALTH CLINIC</t>
  </si>
  <si>
    <t>1255364923</t>
  </si>
  <si>
    <t>165449301</t>
  </si>
  <si>
    <t>CHICKASAW NATION DIVISION OF HEALTH</t>
  </si>
  <si>
    <t>165449302</t>
  </si>
  <si>
    <t>1215982723</t>
  </si>
  <si>
    <t>165550802</t>
  </si>
  <si>
    <t>TUKDI SHAKIL A</t>
  </si>
  <si>
    <t>1871656082</t>
  </si>
  <si>
    <t>165924501</t>
  </si>
  <si>
    <t>SAINT MARY'S HOSPITAL OF MILWAUKEE</t>
  </si>
  <si>
    <t>1497868780</t>
  </si>
  <si>
    <t>165933601</t>
  </si>
  <si>
    <t>VHS SAN ANTONIO PARTNERS LP</t>
  </si>
  <si>
    <t>1376590067</t>
  </si>
  <si>
    <t>166191001</t>
  </si>
  <si>
    <t>RHONDA FLEMING</t>
  </si>
  <si>
    <t>1952346876</t>
  </si>
  <si>
    <t>166227202</t>
  </si>
  <si>
    <t>ANGELS OF CARE PEDIATRIC HOME</t>
  </si>
  <si>
    <t>1245201995</t>
  </si>
  <si>
    <t>166236301</t>
  </si>
  <si>
    <t>CHARLES HENRY</t>
  </si>
  <si>
    <t>1912085184</t>
  </si>
  <si>
    <t>166325401</t>
  </si>
  <si>
    <t>IMMANUEL MEDICAL CENTER</t>
  </si>
  <si>
    <t>1992873194</t>
  </si>
  <si>
    <t>166494801</t>
  </si>
  <si>
    <t>SUPERIOR HOME HEALTH SERVICES</t>
  </si>
  <si>
    <t>1346230323</t>
  </si>
  <si>
    <t>166555601</t>
  </si>
  <si>
    <t>SPRING VALLEY HOSPITAL MEDICAL CENTER</t>
  </si>
  <si>
    <t>1376655241</t>
  </si>
  <si>
    <t>166607501</t>
  </si>
  <si>
    <t>RENAL CARE GROUP - IRVING</t>
  </si>
  <si>
    <t>166607502</t>
  </si>
  <si>
    <t>1538140397</t>
  </si>
  <si>
    <t>166762803</t>
  </si>
  <si>
    <t>HILLIARD MICHAEL W</t>
  </si>
  <si>
    <t>1659347623</t>
  </si>
  <si>
    <t>166953301</t>
  </si>
  <si>
    <t>CHOCTAW NATION HEALTH CARE CENTER</t>
  </si>
  <si>
    <t>1245331396</t>
  </si>
  <si>
    <t>167033301</t>
  </si>
  <si>
    <t>LEAPS AND BOUNDS PEDIATRIC REHAB</t>
  </si>
  <si>
    <t>1366496937</t>
  </si>
  <si>
    <t>167169501</t>
  </si>
  <si>
    <t>TRIDENT MEDICAL CENTER LLC</t>
  </si>
  <si>
    <t>1780655670</t>
  </si>
  <si>
    <t>167172901</t>
  </si>
  <si>
    <t>BARSTOW COMMUNITY HOSPITAL</t>
  </si>
  <si>
    <t>1922057561</t>
  </si>
  <si>
    <t>167174501</t>
  </si>
  <si>
    <t>YOUNG COUNTY FAMILY CLINIC</t>
  </si>
  <si>
    <t>1871584672</t>
  </si>
  <si>
    <t>167185101</t>
  </si>
  <si>
    <t>KIDS IN ACTION THERAPY</t>
  </si>
  <si>
    <t>167185102</t>
  </si>
  <si>
    <t>1386657047</t>
  </si>
  <si>
    <t>167223001</t>
  </si>
  <si>
    <t>167240401</t>
  </si>
  <si>
    <t>167240402</t>
  </si>
  <si>
    <t>1346399557</t>
  </si>
  <si>
    <t>167245302</t>
  </si>
  <si>
    <t>BUILDING BLOCKS REHABILITATION &amp; AUTISM</t>
  </si>
  <si>
    <t>167245303</t>
  </si>
  <si>
    <t>1194837070</t>
  </si>
  <si>
    <t>167265101</t>
  </si>
  <si>
    <t>RENAL CARE GROUP TEXAS,INC</t>
  </si>
  <si>
    <t>167265102</t>
  </si>
  <si>
    <t>1013961408</t>
  </si>
  <si>
    <t>167283401</t>
  </si>
  <si>
    <t>KAPIOLANI MEDICAL CENTER AT PALI MOMI</t>
  </si>
  <si>
    <t>1992785166</t>
  </si>
  <si>
    <t>167297405</t>
  </si>
  <si>
    <t>BALKUNDI DHRUV R</t>
  </si>
  <si>
    <t>167438401</t>
  </si>
  <si>
    <t>1689654451</t>
  </si>
  <si>
    <t>PEAK BEHAVIORAL HEALTH SERVICES, INC</t>
  </si>
  <si>
    <t>1538195912</t>
  </si>
  <si>
    <t>167627201</t>
  </si>
  <si>
    <t>NORTH MEMORIAL AMBULANCE SERVICE</t>
  </si>
  <si>
    <t>1780752105</t>
  </si>
  <si>
    <t>167777501</t>
  </si>
  <si>
    <t>SUPERKIDS REHABILITATION INC</t>
  </si>
  <si>
    <t>1659593028</t>
  </si>
  <si>
    <t>167931801</t>
  </si>
  <si>
    <t>FCHC RUCKER CLINIC</t>
  </si>
  <si>
    <t>167931802</t>
  </si>
  <si>
    <t>1023049236</t>
  </si>
  <si>
    <t>167990401</t>
  </si>
  <si>
    <t>MASSACHUSETTS GENERAL HOSPITAL</t>
  </si>
  <si>
    <t>1790717650</t>
  </si>
  <si>
    <t>168026601</t>
  </si>
  <si>
    <t>BRIGHAM &amp; WOMENS HOSPITAL</t>
  </si>
  <si>
    <t>1194756528</t>
  </si>
  <si>
    <t>1680639</t>
  </si>
  <si>
    <t>168063901</t>
  </si>
  <si>
    <t>1093706442</t>
  </si>
  <si>
    <t>168181901</t>
  </si>
  <si>
    <t>DIALYSIS SERVICES OF WEST TEXAS</t>
  </si>
  <si>
    <t>1992734016</t>
  </si>
  <si>
    <t>168254401</t>
  </si>
  <si>
    <t>SONTERRA ENDOSCOPY CENTER</t>
  </si>
  <si>
    <t>1790890937</t>
  </si>
  <si>
    <t>168327801</t>
  </si>
  <si>
    <t>PHYSICAL THERAPY ASSOCIATES LP</t>
  </si>
  <si>
    <t>1285604686</t>
  </si>
  <si>
    <t>168342701</t>
  </si>
  <si>
    <t>TRITRAX REHABILITATION</t>
  </si>
  <si>
    <t>1073814927</t>
  </si>
  <si>
    <t>168342703</t>
  </si>
  <si>
    <t>DSM HEALTHCARE VENTURES LLC</t>
  </si>
  <si>
    <t>1619124658</t>
  </si>
  <si>
    <t>168447406</t>
  </si>
  <si>
    <t>EAST TEXAS MEDICAL CENTER GILMER</t>
  </si>
  <si>
    <t>1225083801</t>
  </si>
  <si>
    <t>168452402</t>
  </si>
  <si>
    <t>BROWN EMERGENCY MEDICINE ASSOCIATES PA</t>
  </si>
  <si>
    <t>1699832303</t>
  </si>
  <si>
    <t>168517401</t>
  </si>
  <si>
    <t>PROCARE THERAPIES PC</t>
  </si>
  <si>
    <t>1356377915</t>
  </si>
  <si>
    <t>168572908</t>
  </si>
  <si>
    <t>PREMSWARUP IMMARAJU J</t>
  </si>
  <si>
    <t>1023105079</t>
  </si>
  <si>
    <t>168609902</t>
  </si>
  <si>
    <t>DEBRA FERGUSON</t>
  </si>
  <si>
    <t>168795601</t>
  </si>
  <si>
    <t>1356341499</t>
  </si>
  <si>
    <t>168850901</t>
  </si>
  <si>
    <t>GARRETT REGIONAL MEDICAL CENTER</t>
  </si>
  <si>
    <t>1831142769</t>
  </si>
  <si>
    <t>168932501</t>
  </si>
  <si>
    <t>EMERGIGROUP PHYSICIAN ASSOCIATES PA</t>
  </si>
  <si>
    <t>1396857488</t>
  </si>
  <si>
    <t>168968901</t>
  </si>
  <si>
    <t>SAINT BARNABAS MEDICAL CENTER</t>
  </si>
  <si>
    <t>1043222052</t>
  </si>
  <si>
    <t>169033101</t>
  </si>
  <si>
    <t>BRIGHT START CHILDRENS REHAB CENTER</t>
  </si>
  <si>
    <t>1215011515</t>
  </si>
  <si>
    <t>169365701</t>
  </si>
  <si>
    <t>ACCENT THERAPY PROVIDER</t>
  </si>
  <si>
    <t>1740337054</t>
  </si>
  <si>
    <t>169634601</t>
  </si>
  <si>
    <t>1518998699</t>
  </si>
  <si>
    <t>169696501</t>
  </si>
  <si>
    <t>UNITED HEALTH SERVICES HOSPITALS</t>
  </si>
  <si>
    <t>1841394418</t>
  </si>
  <si>
    <t>169699901</t>
  </si>
  <si>
    <t>DCH REGIONAL MEDICAL CENTER</t>
  </si>
  <si>
    <t>1417163098</t>
  </si>
  <si>
    <t>169755901</t>
  </si>
  <si>
    <t>KAYE KIP OWEN MD PA</t>
  </si>
  <si>
    <t>1053361675</t>
  </si>
  <si>
    <t>169866407</t>
  </si>
  <si>
    <t>TIFFAULT GERARD R</t>
  </si>
  <si>
    <t>1992761936</t>
  </si>
  <si>
    <t>169894601</t>
  </si>
  <si>
    <t>ROCKWALL SURGERY CENTER LLP</t>
  </si>
  <si>
    <t>1932268661</t>
  </si>
  <si>
    <t>170003102</t>
  </si>
  <si>
    <t>REEVES COUNTY HOSPITAL DIALYSIS CENTER</t>
  </si>
  <si>
    <t>1225156888</t>
  </si>
  <si>
    <t>170078301</t>
  </si>
  <si>
    <t>AURORA MEDICAL CENTER KENOSHA</t>
  </si>
  <si>
    <t>1700838190MR</t>
  </si>
  <si>
    <t>1346204385</t>
  </si>
  <si>
    <t>170150004</t>
  </si>
  <si>
    <t>EAGLE RIVER MEMORIAL HOSPITAL</t>
  </si>
  <si>
    <t>1538266085</t>
  </si>
  <si>
    <t>170177301</t>
  </si>
  <si>
    <t>THERAPY NETWORK</t>
  </si>
  <si>
    <t>1215959747</t>
  </si>
  <si>
    <t>170177303</t>
  </si>
  <si>
    <t>170177304</t>
  </si>
  <si>
    <t>170251601</t>
  </si>
  <si>
    <t>PHOENIX HOUSE OF TEXAS INC</t>
  </si>
  <si>
    <t>170308401</t>
  </si>
  <si>
    <t>170308402</t>
  </si>
  <si>
    <t>METHODIST MEDICAL CENTER ASC LP</t>
  </si>
  <si>
    <t>1710087127</t>
  </si>
  <si>
    <t>170323301</t>
  </si>
  <si>
    <t>CHILDRENS HOSPITAL CORPORATION</t>
  </si>
  <si>
    <t>170323302</t>
  </si>
  <si>
    <t>170323303</t>
  </si>
  <si>
    <t>170323304</t>
  </si>
  <si>
    <t>BOSTON CHILDREN'S HOSPITAL</t>
  </si>
  <si>
    <t>1508837899</t>
  </si>
  <si>
    <t>170389401</t>
  </si>
  <si>
    <t>MEMORIAL HERMANN SURGERY CENTER NORTHWEST</t>
  </si>
  <si>
    <t>1871539874</t>
  </si>
  <si>
    <t>170390201</t>
  </si>
  <si>
    <t>CARING HEARTS</t>
  </si>
  <si>
    <t>1114033628</t>
  </si>
  <si>
    <t>170411601</t>
  </si>
  <si>
    <t>FRANKLIN WOODS COMMUNITY HOSPITAL</t>
  </si>
  <si>
    <t>1144211301</t>
  </si>
  <si>
    <t>170461101</t>
  </si>
  <si>
    <t>NORTH CAROLINA BAPTIST HOSPITAL</t>
  </si>
  <si>
    <t>1992799050</t>
  </si>
  <si>
    <t>170587301</t>
  </si>
  <si>
    <t>GRADY HEALTH SYSTEM</t>
  </si>
  <si>
    <t>170587304</t>
  </si>
  <si>
    <t>GRADY MEMORIAL HOSPITAL</t>
  </si>
  <si>
    <t>1649342650</t>
  </si>
  <si>
    <t>170637601</t>
  </si>
  <si>
    <t>ETMC FIRST PHYSICIANS CLINIC CARTHAGE</t>
  </si>
  <si>
    <t>1457306359</t>
  </si>
  <si>
    <t>170653301</t>
  </si>
  <si>
    <t>SOUTHERN HILLS HOPISTAL MED CTR</t>
  </si>
  <si>
    <t>170653302</t>
  </si>
  <si>
    <t>SOUTHERN HILLS HOSPITAL AND MEDCIAL CENTER LLC</t>
  </si>
  <si>
    <t>1356309322</t>
  </si>
  <si>
    <t>170711901</t>
  </si>
  <si>
    <t>HEALTHEAST WOODWINDS HOSPITAL</t>
  </si>
  <si>
    <t>1073678330</t>
  </si>
  <si>
    <t>170720001</t>
  </si>
  <si>
    <t>JEWISH HOSPITAL</t>
  </si>
  <si>
    <t>1689673717</t>
  </si>
  <si>
    <t>170720003</t>
  </si>
  <si>
    <t>1396792032</t>
  </si>
  <si>
    <t>170725901</t>
  </si>
  <si>
    <t>RIVER OAKS HOSPITAL</t>
  </si>
  <si>
    <t>1790847531</t>
  </si>
  <si>
    <t>170786101</t>
  </si>
  <si>
    <t>ALL ABOUT KIDS HOME HEALTH</t>
  </si>
  <si>
    <t>1023042066</t>
  </si>
  <si>
    <t>170800001</t>
  </si>
  <si>
    <t>KIDDING AROUND THERAPY</t>
  </si>
  <si>
    <t>1154324507</t>
  </si>
  <si>
    <t>170838001</t>
  </si>
  <si>
    <t>AVERA QUEEN OF PEACE HOSPITAL</t>
  </si>
  <si>
    <t>1457315012</t>
  </si>
  <si>
    <t>170890102</t>
  </si>
  <si>
    <t>TRANSMOUNTAIN DIALYSIS LP</t>
  </si>
  <si>
    <t>1134271661</t>
  </si>
  <si>
    <t>170893501</t>
  </si>
  <si>
    <t>CT CHILDREN'S MEDICAL CTR</t>
  </si>
  <si>
    <t>1619055563</t>
  </si>
  <si>
    <t>170895003</t>
  </si>
  <si>
    <t>BOHMAN CLINIC</t>
  </si>
  <si>
    <t>1033159603</t>
  </si>
  <si>
    <t>170990901</t>
  </si>
  <si>
    <t>JORDAN VALLEY MEDICAL CENTER</t>
  </si>
  <si>
    <t>171018801</t>
  </si>
  <si>
    <t>1700821808</t>
  </si>
  <si>
    <t>171151701</t>
  </si>
  <si>
    <t>1306830500</t>
  </si>
  <si>
    <t>1711814</t>
  </si>
  <si>
    <t>171181401</t>
  </si>
  <si>
    <t>SOUTH TEXAS SURGICAL CENTER</t>
  </si>
  <si>
    <t>171201001</t>
  </si>
  <si>
    <t>1174627772</t>
  </si>
  <si>
    <t>171268901</t>
  </si>
  <si>
    <t>QUALITY THERAPY PROVIDERS</t>
  </si>
  <si>
    <t>171268902</t>
  </si>
  <si>
    <t>1316030810</t>
  </si>
  <si>
    <t>171270503</t>
  </si>
  <si>
    <t>MITCHELL LYLIETH P</t>
  </si>
  <si>
    <t>171270507</t>
  </si>
  <si>
    <t>1477512895</t>
  </si>
  <si>
    <t>171298602</t>
  </si>
  <si>
    <t>US RENAL CARE TRI COUNTY</t>
  </si>
  <si>
    <t>1720067127</t>
  </si>
  <si>
    <t>171323201</t>
  </si>
  <si>
    <t>ST ANTHONY REGIONAL HOSPITAL</t>
  </si>
  <si>
    <t>1558397158</t>
  </si>
  <si>
    <t>171436201</t>
  </si>
  <si>
    <t>WIGGLES CHILDRENS REHAB</t>
  </si>
  <si>
    <t>1457543225</t>
  </si>
  <si>
    <t>171531001</t>
  </si>
  <si>
    <t>IYER VAIDYANAT</t>
  </si>
  <si>
    <t>1740247865</t>
  </si>
  <si>
    <t>171746401</t>
  </si>
  <si>
    <t>MEDWAY HOME HEALTHCARE II</t>
  </si>
  <si>
    <t>1184691610</t>
  </si>
  <si>
    <t>171782901</t>
  </si>
  <si>
    <t>CAPE CANAVERAL HOSPITAL</t>
  </si>
  <si>
    <t>1548288202</t>
  </si>
  <si>
    <t>172095501</t>
  </si>
  <si>
    <t>1508821406</t>
  </si>
  <si>
    <t>172237301</t>
  </si>
  <si>
    <t>MERCY REHAB SERVICES INC</t>
  </si>
  <si>
    <t>1871699389</t>
  </si>
  <si>
    <t>172237303</t>
  </si>
  <si>
    <t>172237304</t>
  </si>
  <si>
    <t>1710999289</t>
  </si>
  <si>
    <t>172242301</t>
  </si>
  <si>
    <t>COUNTRYSIDE THERAPY GROUP</t>
  </si>
  <si>
    <t>172242302</t>
  </si>
  <si>
    <t>172242304</t>
  </si>
  <si>
    <t>1609803113</t>
  </si>
  <si>
    <t>172271201</t>
  </si>
  <si>
    <t>MENDOTA COMMUNITY HOSPITAL</t>
  </si>
  <si>
    <t>1790775229</t>
  </si>
  <si>
    <t>172401501</t>
  </si>
  <si>
    <t>ARKANSAS HEART HOSPITAL</t>
  </si>
  <si>
    <t>1508871245</t>
  </si>
  <si>
    <t>172427001</t>
  </si>
  <si>
    <t>ETMC FIRST PHYSICIANS CLINIC</t>
  </si>
  <si>
    <t>1811942949</t>
  </si>
  <si>
    <t>172441103</t>
  </si>
  <si>
    <t>TEXAS EMERGENCY STAFFING SOLUTIONS PA</t>
  </si>
  <si>
    <t>1912000472</t>
  </si>
  <si>
    <t>172474201</t>
  </si>
  <si>
    <t>WELLNESS CARE CENTER OF DENTON</t>
  </si>
  <si>
    <t>1841305521</t>
  </si>
  <si>
    <t>172599601</t>
  </si>
  <si>
    <t>HEADACHE AND PAIN AMBULATORY SURGERY</t>
  </si>
  <si>
    <t>1669567319</t>
  </si>
  <si>
    <t>172651501</t>
  </si>
  <si>
    <t>ATHENS REGIONAL MEDICAL CENTER</t>
  </si>
  <si>
    <t>1942375191</t>
  </si>
  <si>
    <t>172663001</t>
  </si>
  <si>
    <t>CHILDRENS HOME HEALTHCARE</t>
  </si>
  <si>
    <t>1902937303</t>
  </si>
  <si>
    <t>172728101</t>
  </si>
  <si>
    <t>CIRCO PEDIATRIC REHABILITATION SPECIALISTS</t>
  </si>
  <si>
    <t>172728102</t>
  </si>
  <si>
    <t>1295710580</t>
  </si>
  <si>
    <t>172747101</t>
  </si>
  <si>
    <t>VHS OF ILLINOIS INC</t>
  </si>
  <si>
    <t>1639183973</t>
  </si>
  <si>
    <t>172858601</t>
  </si>
  <si>
    <t>THERAPY CENTER INC</t>
  </si>
  <si>
    <t>172858603</t>
  </si>
  <si>
    <t>1952364499</t>
  </si>
  <si>
    <t>172890901</t>
  </si>
  <si>
    <t>DENTON REGIONAL AMBULATORY SURGERY CENTER</t>
  </si>
  <si>
    <t>1639186828</t>
  </si>
  <si>
    <t>172914701</t>
  </si>
  <si>
    <t>LITTLE TESOROS THERAPY SERVICES LLP</t>
  </si>
  <si>
    <t>1689042970</t>
  </si>
  <si>
    <t>172914704</t>
  </si>
  <si>
    <t>1962455378</t>
  </si>
  <si>
    <t>173002002</t>
  </si>
  <si>
    <t>LIVINGSTON MRI LLP</t>
  </si>
  <si>
    <t>1285726828</t>
  </si>
  <si>
    <t>173033501</t>
  </si>
  <si>
    <t>MERCY HOSPITAL GRAYLING</t>
  </si>
  <si>
    <t>1215039367</t>
  </si>
  <si>
    <t>173119201</t>
  </si>
  <si>
    <t>GREEN OAK DIAGNOSTICS</t>
  </si>
  <si>
    <t>1043289804</t>
  </si>
  <si>
    <t>173157201</t>
  </si>
  <si>
    <t>CHRISTUS SPOHN FAMILY HEALTH CENTER-FREER</t>
  </si>
  <si>
    <t>173157202</t>
  </si>
  <si>
    <t>1275566200</t>
  </si>
  <si>
    <t>173187901</t>
  </si>
  <si>
    <t>BANNER ESTRELLA MEDICAL CENTER</t>
  </si>
  <si>
    <t>1982611281</t>
  </si>
  <si>
    <t>173212501</t>
  </si>
  <si>
    <t>NORTHERN ILLINOIS MEDICAL CENTER</t>
  </si>
  <si>
    <t>1497800882</t>
  </si>
  <si>
    <t>173240601</t>
  </si>
  <si>
    <t>ABC PEDIATRIC REHABILITATION AND AUTISM</t>
  </si>
  <si>
    <t>1417967944</t>
  </si>
  <si>
    <t>173277801</t>
  </si>
  <si>
    <t>ACTIVE DEVELOPMENT THERAPIES LLC</t>
  </si>
  <si>
    <t>1609983790</t>
  </si>
  <si>
    <t>173318001</t>
  </si>
  <si>
    <t>MONMOUTH MEDICAL CENTER</t>
  </si>
  <si>
    <t>1972557064</t>
  </si>
  <si>
    <t>173326301</t>
  </si>
  <si>
    <t>BILOXI REGIONAL MEDICAL CENTER</t>
  </si>
  <si>
    <t>1295702942</t>
  </si>
  <si>
    <t>173382601</t>
  </si>
  <si>
    <t>GRAPEVINE SURGICARE PARTNERS LTD</t>
  </si>
  <si>
    <t>1295803377</t>
  </si>
  <si>
    <t>173451901</t>
  </si>
  <si>
    <t>ALLEGAN GENERAL HOSPITAL</t>
  </si>
  <si>
    <t>1245315720</t>
  </si>
  <si>
    <t>173456801</t>
  </si>
  <si>
    <t>LITTLE TEXANS</t>
  </si>
  <si>
    <t>1649362575</t>
  </si>
  <si>
    <t>173460001</t>
  </si>
  <si>
    <t>CHILDRENS CARE REHABILITATION CENTER LLC</t>
  </si>
  <si>
    <t>1659325629</t>
  </si>
  <si>
    <t>173474101</t>
  </si>
  <si>
    <t>SKY RIDGE MEDICAL CENTER</t>
  </si>
  <si>
    <t>173474102</t>
  </si>
  <si>
    <t>1740293034</t>
  </si>
  <si>
    <t>173486501</t>
  </si>
  <si>
    <t>ENDOSCOPY CENTER OF TYLER</t>
  </si>
  <si>
    <t>1124083076</t>
  </si>
  <si>
    <t>173680301</t>
  </si>
  <si>
    <t>NORTH GARLAND SURGERY CENTER LLP</t>
  </si>
  <si>
    <t>173680302</t>
  </si>
  <si>
    <t>1023105749</t>
  </si>
  <si>
    <t>173684501</t>
  </si>
  <si>
    <t>RISING STARS THERAPY CENTER LLC</t>
  </si>
  <si>
    <t>1366547747</t>
  </si>
  <si>
    <t>173771001</t>
  </si>
  <si>
    <t>RIVERSIDE REGIONAL MEDICAL CENTER</t>
  </si>
  <si>
    <t>1821132994</t>
  </si>
  <si>
    <t>173794201</t>
  </si>
  <si>
    <t>A+ THERAPY LLC</t>
  </si>
  <si>
    <t>1114985538</t>
  </si>
  <si>
    <t>173805601</t>
  </si>
  <si>
    <t>NBH PHYSICIAN SERVICES</t>
  </si>
  <si>
    <t>1801897038</t>
  </si>
  <si>
    <t>173834601</t>
  </si>
  <si>
    <t>CONEMAUGH VALLEY MEMORIAL HOSPITAL</t>
  </si>
  <si>
    <t>1659307254</t>
  </si>
  <si>
    <t>173943501</t>
  </si>
  <si>
    <t>WIGGLES CHILDREN'S REHAB</t>
  </si>
  <si>
    <t>1215930276</t>
  </si>
  <si>
    <t>173960901</t>
  </si>
  <si>
    <t>TEXAS INTERNATIONAL ENDOSCOPY CENTER LP</t>
  </si>
  <si>
    <t>1881788933</t>
  </si>
  <si>
    <t>174036701</t>
  </si>
  <si>
    <t>BAXTER REGIONAL MEDICAL CENTER</t>
  </si>
  <si>
    <t>1407851090</t>
  </si>
  <si>
    <t>174066401</t>
  </si>
  <si>
    <t>WICHITA FALLS ENDOSCOPY CENTER</t>
  </si>
  <si>
    <t>1407922701</t>
  </si>
  <si>
    <t>174090401</t>
  </si>
  <si>
    <t>EPIC HEALTH SERVICES, INC</t>
  </si>
  <si>
    <t>1497867386</t>
  </si>
  <si>
    <t>174120902</t>
  </si>
  <si>
    <t>FRESENIUS MEDICAL CARE OF CROSBY</t>
  </si>
  <si>
    <t>1306952726</t>
  </si>
  <si>
    <t>174181101</t>
  </si>
  <si>
    <t>MARY BRIDGE CHILDRENS HOSPITAL</t>
  </si>
  <si>
    <t>1568435477</t>
  </si>
  <si>
    <t>174250401</t>
  </si>
  <si>
    <t>MILTON S HERSHEY MEDICAL CENTER</t>
  </si>
  <si>
    <t>1134185234</t>
  </si>
  <si>
    <t>174299105</t>
  </si>
  <si>
    <t>BOLEY JASON M</t>
  </si>
  <si>
    <t>1942425343</t>
  </si>
  <si>
    <t>174319701</t>
  </si>
  <si>
    <t>LOVETT MEREDITH RURAL HEALTH CLINIC</t>
  </si>
  <si>
    <t>1942398151</t>
  </si>
  <si>
    <t>174327001</t>
  </si>
  <si>
    <t>LITTLE LIGHTHOUSE CHILDRENS REHAB</t>
  </si>
  <si>
    <t>174327002</t>
  </si>
  <si>
    <t>1548311467</t>
  </si>
  <si>
    <t>174334602</t>
  </si>
  <si>
    <t>TOTAL THERAPEUTICS</t>
  </si>
  <si>
    <t>1578530226</t>
  </si>
  <si>
    <t>174356901</t>
  </si>
  <si>
    <t>FORT WORTH OSTEOPATHIC SURGERY CENTER,</t>
  </si>
  <si>
    <t>1467505073</t>
  </si>
  <si>
    <t>174571301</t>
  </si>
  <si>
    <t>ALFRED I DUPONT HOSPITAL/NEMOURS HOSPITAL</t>
  </si>
  <si>
    <t>174571302</t>
  </si>
  <si>
    <t>ALFRED I DUPONT HOSPITAL/NEMOURS HOSPITAL FOR CHIL</t>
  </si>
  <si>
    <t>174586101</t>
  </si>
  <si>
    <t>1912089962</t>
  </si>
  <si>
    <t>174755201</t>
  </si>
  <si>
    <t>ANGELINA REHABILITATION CENTER LLC</t>
  </si>
  <si>
    <t>174755202</t>
  </si>
  <si>
    <t>1972583078</t>
  </si>
  <si>
    <t>174927702</t>
  </si>
  <si>
    <t>LONGHORN HEALTH SOLUTIONS</t>
  </si>
  <si>
    <t>1184615932</t>
  </si>
  <si>
    <t>175068901</t>
  </si>
  <si>
    <t>1720128275</t>
  </si>
  <si>
    <t>175095201</t>
  </si>
  <si>
    <t>AT HOME HEALTHCARE</t>
  </si>
  <si>
    <t>1154369114</t>
  </si>
  <si>
    <t>1751067</t>
  </si>
  <si>
    <t>175106701</t>
  </si>
  <si>
    <t>175106702</t>
  </si>
  <si>
    <t>1962428268</t>
  </si>
  <si>
    <t>175106703</t>
  </si>
  <si>
    <t>175106704</t>
  </si>
  <si>
    <t>1346354941</t>
  </si>
  <si>
    <t>175132303</t>
  </si>
  <si>
    <t>STAGGEMEIER JR DALE A</t>
  </si>
  <si>
    <t>1740237148</t>
  </si>
  <si>
    <t>175292502</t>
  </si>
  <si>
    <t>ALVORD MEDICAL CLINIC PA</t>
  </si>
  <si>
    <t>1811001423</t>
  </si>
  <si>
    <t>175390702</t>
  </si>
  <si>
    <t>SCHNEIDER REBECCA M</t>
  </si>
  <si>
    <t>1306896253</t>
  </si>
  <si>
    <t>175496201</t>
  </si>
  <si>
    <t>HOSPITAL AUTHORITY OF VALDOSTA &amp; LOWNDES COUNTY GA</t>
  </si>
  <si>
    <t>1700882578</t>
  </si>
  <si>
    <t>175777501</t>
  </si>
  <si>
    <t>NORMAN REGIONAL HOSPITAL</t>
  </si>
  <si>
    <t>1164514295</t>
  </si>
  <si>
    <t>175835101</t>
  </si>
  <si>
    <t>BHC BEHAVIORAL HEALTH CONSULTANTS INC</t>
  </si>
  <si>
    <t>1215027966</t>
  </si>
  <si>
    <t>175883102</t>
  </si>
  <si>
    <t>NEWARK BETH ISRAEL MEDICAL CENTER</t>
  </si>
  <si>
    <t>1902824881</t>
  </si>
  <si>
    <t>175888001</t>
  </si>
  <si>
    <t>TEXAS DEPARTMENT OF STATE HEALTH</t>
  </si>
  <si>
    <t>1407947336</t>
  </si>
  <si>
    <t>176021701</t>
  </si>
  <si>
    <t>VILLE PLATTE MEDICAL CENTER</t>
  </si>
  <si>
    <t>176023301</t>
  </si>
  <si>
    <t>PEDIATRIC SURGERY CENTER</t>
  </si>
  <si>
    <t>1518943679</t>
  </si>
  <si>
    <t>176122301</t>
  </si>
  <si>
    <t>DALLAS ENDOSCOPY CENTER</t>
  </si>
  <si>
    <t>1336102029</t>
  </si>
  <si>
    <t>176163702</t>
  </si>
  <si>
    <t>NORTHWEST MEDICAL CENTER DIALYSIS</t>
  </si>
  <si>
    <t>1063498657</t>
  </si>
  <si>
    <t>176285801</t>
  </si>
  <si>
    <t>NORTHEAST TEXAS SURGICAL CENTER</t>
  </si>
  <si>
    <t>1073579942</t>
  </si>
  <si>
    <t>176355901</t>
  </si>
  <si>
    <t>VAN HORN RURAL HEALTH CLINIC</t>
  </si>
  <si>
    <t>1851545859</t>
  </si>
  <si>
    <t>176375702</t>
  </si>
  <si>
    <t>AHMED MOHAMMED A</t>
  </si>
  <si>
    <t>1255441895</t>
  </si>
  <si>
    <t>176379901</t>
  </si>
  <si>
    <t>SADBERRY FAYE E</t>
  </si>
  <si>
    <t>176379903</t>
  </si>
  <si>
    <t>1144219189</t>
  </si>
  <si>
    <t>176391401</t>
  </si>
  <si>
    <t>FABER WHITE</t>
  </si>
  <si>
    <t>1669405031</t>
  </si>
  <si>
    <t>176449001</t>
  </si>
  <si>
    <t>RGV'S TRAINING WHEELS THERAPY CLINIC</t>
  </si>
  <si>
    <t>1396848859</t>
  </si>
  <si>
    <t>176583601</t>
  </si>
  <si>
    <t>WELLNESS CARE CENTER OF ROWLETT</t>
  </si>
  <si>
    <t>1801850193</t>
  </si>
  <si>
    <t>176669303</t>
  </si>
  <si>
    <t>MYERS CHARLES M</t>
  </si>
  <si>
    <t>1659435808</t>
  </si>
  <si>
    <t>176700601</t>
  </si>
  <si>
    <t>COLE SPEECH &amp; LANGUAGE CENTER</t>
  </si>
  <si>
    <t>176700602</t>
  </si>
  <si>
    <t>COLE SPEECH &amp; LANGUAGE CENTER LP</t>
  </si>
  <si>
    <t>1427021245</t>
  </si>
  <si>
    <t>176731101</t>
  </si>
  <si>
    <t>RGV REHAB CENTER LLC</t>
  </si>
  <si>
    <t>176731102</t>
  </si>
  <si>
    <t>1265481113</t>
  </si>
  <si>
    <t>176811101</t>
  </si>
  <si>
    <t>DARRON ATWOOD</t>
  </si>
  <si>
    <t>1750410270</t>
  </si>
  <si>
    <t>176826901</t>
  </si>
  <si>
    <t>GLEN I FEINSTEIN MD PA</t>
  </si>
  <si>
    <t>1568420800</t>
  </si>
  <si>
    <t>176880601</t>
  </si>
  <si>
    <t>DBA NORTHSIDE COMMINTY HEALTH CENTER</t>
  </si>
  <si>
    <t>1174505051</t>
  </si>
  <si>
    <t>176999401</t>
  </si>
  <si>
    <t>NEW DIMENSIONS HOME HEALTHCARE PLUS</t>
  </si>
  <si>
    <t>1811933377</t>
  </si>
  <si>
    <t>177023201</t>
  </si>
  <si>
    <t>NEW BEGINNINGS CHILDRENS THERAPY</t>
  </si>
  <si>
    <t>1659422467</t>
  </si>
  <si>
    <t>177063801</t>
  </si>
  <si>
    <t>TOWN PARK SURGERY CENTER</t>
  </si>
  <si>
    <t>1457361024</t>
  </si>
  <si>
    <t>177136201</t>
  </si>
  <si>
    <t>CHRISTIAN HOSPITAL NORTHWEST</t>
  </si>
  <si>
    <t>1285613612</t>
  </si>
  <si>
    <t>177198201</t>
  </si>
  <si>
    <t>OWENSBORO MEDICAL HEALTH SYSTEM</t>
  </si>
  <si>
    <t>1861557753</t>
  </si>
  <si>
    <t>177248501</t>
  </si>
  <si>
    <t>MEMORIAL HOSPITAL OF BURLINGTON</t>
  </si>
  <si>
    <t>1134103112</t>
  </si>
  <si>
    <t>177296401</t>
  </si>
  <si>
    <t>SHORY WINFORD BETTY S</t>
  </si>
  <si>
    <t>1194724898</t>
  </si>
  <si>
    <t>177353301</t>
  </si>
  <si>
    <t>BOGATA HEALTH CLINIC</t>
  </si>
  <si>
    <t>1508912395</t>
  </si>
  <si>
    <t>177357401</t>
  </si>
  <si>
    <t>LOS NINOS PEDIATRIC REHAB</t>
  </si>
  <si>
    <t>1578579827</t>
  </si>
  <si>
    <t>177682501</t>
  </si>
  <si>
    <t>BACK TO ACTION PHYSICIAL THERAPY</t>
  </si>
  <si>
    <t>1992796742</t>
  </si>
  <si>
    <t>177724501</t>
  </si>
  <si>
    <t>SAN ANTONIO ENDOSCOPY CENTER LP</t>
  </si>
  <si>
    <t>1346237328</t>
  </si>
  <si>
    <t>177795501</t>
  </si>
  <si>
    <t>THE SURGERY CENTER</t>
  </si>
  <si>
    <t>1376540153</t>
  </si>
  <si>
    <t>177796301</t>
  </si>
  <si>
    <t>ACADIA ST LANDRY HOSPITAL</t>
  </si>
  <si>
    <t>1487766374</t>
  </si>
  <si>
    <t>177798901</t>
  </si>
  <si>
    <t>MEDICAL CENTER KIDNEY CLINIC</t>
  </si>
  <si>
    <t>177798902</t>
  </si>
  <si>
    <t>1083668669</t>
  </si>
  <si>
    <t>177832601</t>
  </si>
  <si>
    <t>GRAND STRAND REGIONAL MEDICAL CENTER</t>
  </si>
  <si>
    <t>177832602</t>
  </si>
  <si>
    <t>1801822762</t>
  </si>
  <si>
    <t>177854003</t>
  </si>
  <si>
    <t>CHRISTUS SCHUMPERT HOSPITAL PHYSICIANS</t>
  </si>
  <si>
    <t>1477500288</t>
  </si>
  <si>
    <t>177857303</t>
  </si>
  <si>
    <t>JACOBSON RICHARD W</t>
  </si>
  <si>
    <t>177857304</t>
  </si>
  <si>
    <t>1336147834</t>
  </si>
  <si>
    <t>177873001</t>
  </si>
  <si>
    <t>RIVERVIEW MEDICAL CENTER</t>
  </si>
  <si>
    <t>1073601670</t>
  </si>
  <si>
    <t>177897901</t>
  </si>
  <si>
    <t>SYNERGY PHYSICAL THERAPY OF ODESSA</t>
  </si>
  <si>
    <t>1821040148</t>
  </si>
  <si>
    <t>177946402</t>
  </si>
  <si>
    <t>DUNN DALE C</t>
  </si>
  <si>
    <t>1972675668</t>
  </si>
  <si>
    <t>178028001</t>
  </si>
  <si>
    <t>1699740951</t>
  </si>
  <si>
    <t>178088405</t>
  </si>
  <si>
    <t>PALAFOX MARIA A</t>
  </si>
  <si>
    <t>1841399623</t>
  </si>
  <si>
    <t>178171801</t>
  </si>
  <si>
    <t>LAGUNA MADRE REHABILITATION CENTER INC</t>
  </si>
  <si>
    <t>1609870021</t>
  </si>
  <si>
    <t>178186601</t>
  </si>
  <si>
    <t>ROADRUNNER HOMECARE</t>
  </si>
  <si>
    <t>1912978875</t>
  </si>
  <si>
    <t>178206201</t>
  </si>
  <si>
    <t>MERCY HOSPITAL SCOTT COUNTY</t>
  </si>
  <si>
    <t>1992820310</t>
  </si>
  <si>
    <t>178224501</t>
  </si>
  <si>
    <t>KIDS ROUND UP PEDIATRIC REHAB</t>
  </si>
  <si>
    <t>1356487847</t>
  </si>
  <si>
    <t>178271601</t>
  </si>
  <si>
    <t>LOS NINOS BILINGUAL THERAPIES PLLC</t>
  </si>
  <si>
    <t>1417006735</t>
  </si>
  <si>
    <t>178296302</t>
  </si>
  <si>
    <t>PRIMARY CARE PEDIATRICS PA</t>
  </si>
  <si>
    <t>178352401</t>
  </si>
  <si>
    <t>1790802353</t>
  </si>
  <si>
    <t>178408401</t>
  </si>
  <si>
    <t>YSLETA CLINIC</t>
  </si>
  <si>
    <t>1154312981</t>
  </si>
  <si>
    <t>178465401</t>
  </si>
  <si>
    <t>ESTES PARK MEDICAL CENTER</t>
  </si>
  <si>
    <t>1619919883</t>
  </si>
  <si>
    <t>178528902</t>
  </si>
  <si>
    <t>KIDS ZONE CHILDRENS REHAB</t>
  </si>
  <si>
    <t>178528903</t>
  </si>
  <si>
    <t>TAURO INVESTMENTS LLC</t>
  </si>
  <si>
    <t>178528904</t>
  </si>
  <si>
    <t>1477506038</t>
  </si>
  <si>
    <t>178558601</t>
  </si>
  <si>
    <t>OASIS HOME HEALTHCARE</t>
  </si>
  <si>
    <t>1861405607</t>
  </si>
  <si>
    <t>178603001</t>
  </si>
  <si>
    <t>HILL COUNTRY SURGERY CENTER</t>
  </si>
  <si>
    <t>1528158243</t>
  </si>
  <si>
    <t>178652701</t>
  </si>
  <si>
    <t>INANNA BIRTH &amp; WOMEN'S CARE</t>
  </si>
  <si>
    <t>1295769222</t>
  </si>
  <si>
    <t>178709501</t>
  </si>
  <si>
    <t>THE KIDS SPOT PEDIATRIC REHAB</t>
  </si>
  <si>
    <t>178709502</t>
  </si>
  <si>
    <t>1447287131</t>
  </si>
  <si>
    <t>178714501</t>
  </si>
  <si>
    <t>ST MARK'S MEDICAL CENTER</t>
  </si>
  <si>
    <t>1235286295</t>
  </si>
  <si>
    <t>178731904</t>
  </si>
  <si>
    <t>HUSAIN SYED R</t>
  </si>
  <si>
    <t>1316923410</t>
  </si>
  <si>
    <t>178752503</t>
  </si>
  <si>
    <t>VALLEY THERAPY CENTER</t>
  </si>
  <si>
    <t>1598797078</t>
  </si>
  <si>
    <t>178769901</t>
  </si>
  <si>
    <t>COASTAL STAFF RELIEF INC (CSR)</t>
  </si>
  <si>
    <t>1992721591</t>
  </si>
  <si>
    <t>178863001</t>
  </si>
  <si>
    <t>DAY SURGERY CENTER OF N</t>
  </si>
  <si>
    <t>1235157165</t>
  </si>
  <si>
    <t>178897801</t>
  </si>
  <si>
    <t>SUNDANCE BEHAVIORAL HEALTHCARE</t>
  </si>
  <si>
    <t>1538464151</t>
  </si>
  <si>
    <t>178897802</t>
  </si>
  <si>
    <t>1992757074</t>
  </si>
  <si>
    <t>178926501</t>
  </si>
  <si>
    <t>NURSES ON WHEELS INC</t>
  </si>
  <si>
    <t>1659319556</t>
  </si>
  <si>
    <t>178933101</t>
  </si>
  <si>
    <t>MEDICAL PARK HOSPITAL</t>
  </si>
  <si>
    <t>1225076904</t>
  </si>
  <si>
    <t>179036201</t>
  </si>
  <si>
    <t>KIDS DEVELOPMENTAL CLINIC</t>
  </si>
  <si>
    <t>179036202</t>
  </si>
  <si>
    <t>179036203</t>
  </si>
  <si>
    <t>179285501</t>
  </si>
  <si>
    <t>1619099124</t>
  </si>
  <si>
    <t>179339001</t>
  </si>
  <si>
    <t>OASIS DERMATOLOGY GROUP PLLC</t>
  </si>
  <si>
    <t>1740215375</t>
  </si>
  <si>
    <t>179356402</t>
  </si>
  <si>
    <t>EISENBERG MICHELLE E</t>
  </si>
  <si>
    <t>1730214990</t>
  </si>
  <si>
    <t>179392901</t>
  </si>
  <si>
    <t>BAY AREA BIRTH CENTER</t>
  </si>
  <si>
    <t>1386601417</t>
  </si>
  <si>
    <t>179435601</t>
  </si>
  <si>
    <t>MHHC III, L.P.</t>
  </si>
  <si>
    <t>1346296332</t>
  </si>
  <si>
    <t>179554401</t>
  </si>
  <si>
    <t>VILLA DE NINOS PEDIATRIC REHABILITATION</t>
  </si>
  <si>
    <t>179643501</t>
  </si>
  <si>
    <t>DARRON ATWOOD MD PA</t>
  </si>
  <si>
    <t>1063575256</t>
  </si>
  <si>
    <t>179670801</t>
  </si>
  <si>
    <t>1023072741</t>
  </si>
  <si>
    <t>179701102</t>
  </si>
  <si>
    <t>SOUTH AUSTIN DIALYSIS</t>
  </si>
  <si>
    <t>179705201</t>
  </si>
  <si>
    <t>179705202</t>
  </si>
  <si>
    <t>MEDICAL CITY DALLAS AMBULATORY SURGERY</t>
  </si>
  <si>
    <t>1609805308</t>
  </si>
  <si>
    <t>179711001</t>
  </si>
  <si>
    <t>FOCUS CHILDRENS REHABILITATION</t>
  </si>
  <si>
    <t>1225091739</t>
  </si>
  <si>
    <t>180120101</t>
  </si>
  <si>
    <t>FANNIN SURGICARE</t>
  </si>
  <si>
    <t>180120102</t>
  </si>
  <si>
    <t>1144277674</t>
  </si>
  <si>
    <t>180132601</t>
  </si>
  <si>
    <t>MEDCARE PEDIATRIC REHAB CENTER LP</t>
  </si>
  <si>
    <t>1699738112</t>
  </si>
  <si>
    <t>180229001</t>
  </si>
  <si>
    <t>NORTH AUSTIN SURGERY CENTER LP</t>
  </si>
  <si>
    <t>1235162264</t>
  </si>
  <si>
    <t>180599601</t>
  </si>
  <si>
    <t>KIDS PLAYHOUSE REHAB, LP</t>
  </si>
  <si>
    <t>180599602</t>
  </si>
  <si>
    <t>1083643852</t>
  </si>
  <si>
    <t>180677001</t>
  </si>
  <si>
    <t>AMARILLO COLONOSCOPY CENTER LP</t>
  </si>
  <si>
    <t>180677002</t>
  </si>
  <si>
    <t>1417985086</t>
  </si>
  <si>
    <t>180679603</t>
  </si>
  <si>
    <t>1982625166</t>
  </si>
  <si>
    <t>180794302</t>
  </si>
  <si>
    <t>DEBOK HEALTHCARE INC</t>
  </si>
  <si>
    <t>1033143474</t>
  </si>
  <si>
    <t>180860201</t>
  </si>
  <si>
    <t>DANNEMILLER TIMOTHY M</t>
  </si>
  <si>
    <t>1962480038</t>
  </si>
  <si>
    <t>180884201</t>
  </si>
  <si>
    <t>RITE OF PASSAGE WOMENS HEALTH</t>
  </si>
  <si>
    <t>1598001596</t>
  </si>
  <si>
    <t>180884203</t>
  </si>
  <si>
    <t>1235157553</t>
  </si>
  <si>
    <t>181035001</t>
  </si>
  <si>
    <t>LLANO MEMORIAL HOME HEALTH AGENCY</t>
  </si>
  <si>
    <t>1568410256</t>
  </si>
  <si>
    <t>181233101</t>
  </si>
  <si>
    <t>S AND R HOME HEALTH</t>
  </si>
  <si>
    <t>1124141015</t>
  </si>
  <si>
    <t>181312301</t>
  </si>
  <si>
    <t>UNITED AMERICA HOME HEALTH SERVICES</t>
  </si>
  <si>
    <t>1740207422</t>
  </si>
  <si>
    <t>181437801</t>
  </si>
  <si>
    <t>AUTISM TREATMENT CENTER REHABILITATION AGENCY</t>
  </si>
  <si>
    <t>1881620995</t>
  </si>
  <si>
    <t>181496401</t>
  </si>
  <si>
    <t>SURGERY CENTER AT CRAIG RANCH</t>
  </si>
  <si>
    <t>1861406803</t>
  </si>
  <si>
    <t>181546602</t>
  </si>
  <si>
    <t>HEYM KENNETH M</t>
  </si>
  <si>
    <t>1134172646</t>
  </si>
  <si>
    <t>181653001</t>
  </si>
  <si>
    <t>ACTION CARE REHABILIATION CENTER LLC</t>
  </si>
  <si>
    <t>181653002</t>
  </si>
  <si>
    <t>1003103862</t>
  </si>
  <si>
    <t>181653003</t>
  </si>
  <si>
    <t>1578670535</t>
  </si>
  <si>
    <t>181788401</t>
  </si>
  <si>
    <t>ELITE REHAB SERVICES LLC</t>
  </si>
  <si>
    <t>1396774535</t>
  </si>
  <si>
    <t>181916101</t>
  </si>
  <si>
    <t>ODESSA EAST LOOP SURGERY CENTER,</t>
  </si>
  <si>
    <t>1568489995</t>
  </si>
  <si>
    <t>181934402</t>
  </si>
  <si>
    <t>CONSOLIDATED REHABILITATION THERAPIES</t>
  </si>
  <si>
    <t>1063586105</t>
  </si>
  <si>
    <t>182071401</t>
  </si>
  <si>
    <t>REAGAN EYE CENTER</t>
  </si>
  <si>
    <t>1568668911</t>
  </si>
  <si>
    <t>182224901</t>
  </si>
  <si>
    <t>MARY BETH EDGETTE</t>
  </si>
  <si>
    <t>1487683561</t>
  </si>
  <si>
    <t>182279302</t>
  </si>
  <si>
    <t>MINDWORKS REHABILITATION CENTER</t>
  </si>
  <si>
    <t>1477581205</t>
  </si>
  <si>
    <t>182280103</t>
  </si>
  <si>
    <t>JARAMILLO EDUARDO L</t>
  </si>
  <si>
    <t>1841241841</t>
  </si>
  <si>
    <t>182293401</t>
  </si>
  <si>
    <t>182293402</t>
  </si>
  <si>
    <t>WESLEY HEALTH SYSTEM LLC</t>
  </si>
  <si>
    <t>1174625594</t>
  </si>
  <si>
    <t>182348601</t>
  </si>
  <si>
    <t>FMC OF WEST PLANO</t>
  </si>
  <si>
    <t>182348602</t>
  </si>
  <si>
    <t>1982610671</t>
  </si>
  <si>
    <t>182399902</t>
  </si>
  <si>
    <t>LA PORTE DIALYSIS FACILITY</t>
  </si>
  <si>
    <t>1245248541</t>
  </si>
  <si>
    <t>182429401</t>
  </si>
  <si>
    <t>FRESENIUS NORTH FORT WORTH</t>
  </si>
  <si>
    <t>1407889694</t>
  </si>
  <si>
    <t>182542402</t>
  </si>
  <si>
    <t>LOGOPEDIA THERAPY CLINIC, INC</t>
  </si>
  <si>
    <t>1427084904</t>
  </si>
  <si>
    <t>182595201</t>
  </si>
  <si>
    <t>HEALTH STAR LLP</t>
  </si>
  <si>
    <t>1215995584</t>
  </si>
  <si>
    <t>182622402</t>
  </si>
  <si>
    <t>METHODIST PATHOLOGY ASSOCIATES PLLC</t>
  </si>
  <si>
    <t>1811901739</t>
  </si>
  <si>
    <t>182903801</t>
  </si>
  <si>
    <t>WHISTLE STOP CHILDRENS REHABILITATION ON</t>
  </si>
  <si>
    <t>1982650974</t>
  </si>
  <si>
    <t>182951702</t>
  </si>
  <si>
    <t>BEAR CREEK DIALYSIS</t>
  </si>
  <si>
    <t>1871526939</t>
  </si>
  <si>
    <t>182964001</t>
  </si>
  <si>
    <t>HELLING CHILDRENS CENTER LP</t>
  </si>
  <si>
    <t>1952355141</t>
  </si>
  <si>
    <t>183097801</t>
  </si>
  <si>
    <t>HARRIS COUNTY ANESTHESIOLOGISTS</t>
  </si>
  <si>
    <t>1740316561</t>
  </si>
  <si>
    <t>183133101</t>
  </si>
  <si>
    <t>EPIC HEALTH SERVICES</t>
  </si>
  <si>
    <t>1346480902</t>
  </si>
  <si>
    <t>183133102</t>
  </si>
  <si>
    <t>1740231489</t>
  </si>
  <si>
    <t>183134901</t>
  </si>
  <si>
    <t>STONEGATE SURGERY CENTER LP</t>
  </si>
  <si>
    <t>1497804371</t>
  </si>
  <si>
    <t>183176001</t>
  </si>
  <si>
    <t>ETMC CRNA SERVICES</t>
  </si>
  <si>
    <t>183176002</t>
  </si>
  <si>
    <t>1578610564</t>
  </si>
  <si>
    <t>183339402</t>
  </si>
  <si>
    <t>SPINECARE LLP</t>
  </si>
  <si>
    <t>1598714495</t>
  </si>
  <si>
    <t>183360002</t>
  </si>
  <si>
    <t>RAHMANI DARUSH</t>
  </si>
  <si>
    <t>1780619031</t>
  </si>
  <si>
    <t>183477201</t>
  </si>
  <si>
    <t>JUMP START THERAPY &amp; MEDICAL</t>
  </si>
  <si>
    <t>183477202</t>
  </si>
  <si>
    <t>183477203</t>
  </si>
  <si>
    <t>183477204</t>
  </si>
  <si>
    <t>183487101</t>
  </si>
  <si>
    <t>MERIDIAN CARE CENTER</t>
  </si>
  <si>
    <t>1912924846</t>
  </si>
  <si>
    <t>183568801</t>
  </si>
  <si>
    <t>PRIMEROS PASOS LLC</t>
  </si>
  <si>
    <t>183568802</t>
  </si>
  <si>
    <t>1487652970</t>
  </si>
  <si>
    <t>183650401</t>
  </si>
  <si>
    <t>TRAWICK THOMAS JR S</t>
  </si>
  <si>
    <t>183650402</t>
  </si>
  <si>
    <t>1306802418</t>
  </si>
  <si>
    <t>183778302</t>
  </si>
  <si>
    <t>HUGULEY SURGERY CENTER LLP</t>
  </si>
  <si>
    <t>1134179153</t>
  </si>
  <si>
    <t>183793201</t>
  </si>
  <si>
    <t>MAINLAND SURGERY CENTER</t>
  </si>
  <si>
    <t>183793202</t>
  </si>
  <si>
    <t>1235152281</t>
  </si>
  <si>
    <t>183929201</t>
  </si>
  <si>
    <t>FRESENIUS MEDICAL CARE OF DEL</t>
  </si>
  <si>
    <t>1174545461</t>
  </si>
  <si>
    <t>183952403</t>
  </si>
  <si>
    <t>ORTIZ FRANCISCO J</t>
  </si>
  <si>
    <t>1942213749</t>
  </si>
  <si>
    <t>184065401</t>
  </si>
  <si>
    <t>RENAL CARE GROUP TEXAS INC</t>
  </si>
  <si>
    <t>184065402</t>
  </si>
  <si>
    <t>1912949264</t>
  </si>
  <si>
    <t>184190002</t>
  </si>
  <si>
    <t>ECCLEAGE THERAPY LLLP</t>
  </si>
  <si>
    <t>1447228218</t>
  </si>
  <si>
    <t>184224711</t>
  </si>
  <si>
    <t>PAUL MAYER</t>
  </si>
  <si>
    <t>1164476933</t>
  </si>
  <si>
    <t>184266801</t>
  </si>
  <si>
    <t>NOVAMED SURGERY CENTER OF SAN</t>
  </si>
  <si>
    <t>1609064120</t>
  </si>
  <si>
    <t>184302101</t>
  </si>
  <si>
    <t>CULBERSON HOSPITAL INC</t>
  </si>
  <si>
    <t>1467488502</t>
  </si>
  <si>
    <t>184435901</t>
  </si>
  <si>
    <t>OCCUPATIONAL THERAPY SERVICES</t>
  </si>
  <si>
    <t>1124057849</t>
  </si>
  <si>
    <t>184529901</t>
  </si>
  <si>
    <t>FREESTONE EMERGENCY MEDICINE ASSOCIATES PA</t>
  </si>
  <si>
    <t>1861573875</t>
  </si>
  <si>
    <t>184572901</t>
  </si>
  <si>
    <t>BACK TO ACTION</t>
  </si>
  <si>
    <t>1427099530</t>
  </si>
  <si>
    <t>184689106</t>
  </si>
  <si>
    <t>BAUER ROBERT A</t>
  </si>
  <si>
    <t>1467566919</t>
  </si>
  <si>
    <t>184691701</t>
  </si>
  <si>
    <t>REHAB 4 KIDS LLC</t>
  </si>
  <si>
    <t>1952498495</t>
  </si>
  <si>
    <t>184743601</t>
  </si>
  <si>
    <t>KIDIATRIC THERAPY SERVICES LP</t>
  </si>
  <si>
    <t>1063481349</t>
  </si>
  <si>
    <t>184765901</t>
  </si>
  <si>
    <t>WAX PAUL M</t>
  </si>
  <si>
    <t>1497767149</t>
  </si>
  <si>
    <t>184860801</t>
  </si>
  <si>
    <t>PEARLAND PREMIER SURGERY CENTER</t>
  </si>
  <si>
    <t>1720020472</t>
  </si>
  <si>
    <t>184865701</t>
  </si>
  <si>
    <t>TEXAS HEALTH SURGERY CENTER DENTON</t>
  </si>
  <si>
    <t>1790845915</t>
  </si>
  <si>
    <t>184911901</t>
  </si>
  <si>
    <t>TREEHOUSE REHABILITATION CENTER</t>
  </si>
  <si>
    <t>1689697658</t>
  </si>
  <si>
    <t>184942401</t>
  </si>
  <si>
    <t>HOUSTON STRIDES</t>
  </si>
  <si>
    <t>1679506943</t>
  </si>
  <si>
    <t>185160201</t>
  </si>
  <si>
    <t>CARLIN SPEECH PATHOLOGY AND ASSOCIATES</t>
  </si>
  <si>
    <t>1407941750</t>
  </si>
  <si>
    <t>185198201</t>
  </si>
  <si>
    <t>MOKONCHU MONIQUE C</t>
  </si>
  <si>
    <t>1194777540</t>
  </si>
  <si>
    <t>185202203</t>
  </si>
  <si>
    <t>FCHC ROSEBUD CLINIC</t>
  </si>
  <si>
    <t>1407989643</t>
  </si>
  <si>
    <t>185520701</t>
  </si>
  <si>
    <t>NURSES BY PRESCRIPTION HOMECARE INC</t>
  </si>
  <si>
    <t>1326022765</t>
  </si>
  <si>
    <t>185542101</t>
  </si>
  <si>
    <t>ARROWHEAD HOSPITAL</t>
  </si>
  <si>
    <t>185542102</t>
  </si>
  <si>
    <t>VHS OF ARROWHEAD INC</t>
  </si>
  <si>
    <t>1295870624</t>
  </si>
  <si>
    <t>185613001</t>
  </si>
  <si>
    <t>YOUNG MISTY L</t>
  </si>
  <si>
    <t>1407959448</t>
  </si>
  <si>
    <t>185684101</t>
  </si>
  <si>
    <t>1417901745</t>
  </si>
  <si>
    <t>185693202</t>
  </si>
  <si>
    <t>DAVID TAYLOR</t>
  </si>
  <si>
    <t>1811087166</t>
  </si>
  <si>
    <t>185726001</t>
  </si>
  <si>
    <t>PROVIDENCE REHABILITATION SERVICES LLC</t>
  </si>
  <si>
    <t>1518052190</t>
  </si>
  <si>
    <t>185832601</t>
  </si>
  <si>
    <t>CORPUS CHRISTI HOSPITALISTS PLLC</t>
  </si>
  <si>
    <t>1851599864</t>
  </si>
  <si>
    <t>185834201</t>
  </si>
  <si>
    <t>NISSI THERAPY CENTER OF EDINBURG</t>
  </si>
  <si>
    <t>1801983036</t>
  </si>
  <si>
    <t>185872201</t>
  </si>
  <si>
    <t>A B K EMERGENCY PHYSICIANS</t>
  </si>
  <si>
    <t>1932294725</t>
  </si>
  <si>
    <t>185969602</t>
  </si>
  <si>
    <t>SATELLITE HEALTHCARE CENTRAL STATES LLC</t>
  </si>
  <si>
    <t>1871608216</t>
  </si>
  <si>
    <t>186066001</t>
  </si>
  <si>
    <t>186066002</t>
  </si>
  <si>
    <t>1790781854</t>
  </si>
  <si>
    <t>186078501</t>
  </si>
  <si>
    <t>NORTH TEXAS HOME HEALTH</t>
  </si>
  <si>
    <t>1427132778</t>
  </si>
  <si>
    <t>186081901</t>
  </si>
  <si>
    <t>JEFFREY CAIN</t>
  </si>
  <si>
    <t>1558331801</t>
  </si>
  <si>
    <t>186338301</t>
  </si>
  <si>
    <t>MEMORIAL HERMANN SURGERY CENTER THE</t>
  </si>
  <si>
    <t>1699712190</t>
  </si>
  <si>
    <t>186521402</t>
  </si>
  <si>
    <t>186521403</t>
  </si>
  <si>
    <t>1285715243</t>
  </si>
  <si>
    <t>186532101</t>
  </si>
  <si>
    <t>CLAYTON FAMILY PRACTICE</t>
  </si>
  <si>
    <t>1487845228</t>
  </si>
  <si>
    <t>186574304</t>
  </si>
  <si>
    <t>ROBERTS DENNIS D</t>
  </si>
  <si>
    <t>1023234978</t>
  </si>
  <si>
    <t>186695601</t>
  </si>
  <si>
    <t>LITTLE RIVERF HEALTHCARE - ROCKDALE</t>
  </si>
  <si>
    <t>1003834508</t>
  </si>
  <si>
    <t>186730101</t>
  </si>
  <si>
    <t>CITRUS MEMORIAL HOSPITAL</t>
  </si>
  <si>
    <t>1023193695</t>
  </si>
  <si>
    <t>186852301</t>
  </si>
  <si>
    <t>DUKE EZEKIEL</t>
  </si>
  <si>
    <t>1831394956</t>
  </si>
  <si>
    <t>186877003</t>
  </si>
  <si>
    <t>KLINGENBERG CHRISTOPHER L</t>
  </si>
  <si>
    <t>1831132430</t>
  </si>
  <si>
    <t>187029702</t>
  </si>
  <si>
    <t>JENKINS MARK D</t>
  </si>
  <si>
    <t>1871529388MR</t>
  </si>
  <si>
    <t>1558453902</t>
  </si>
  <si>
    <t>187389502</t>
  </si>
  <si>
    <t>VICTORIA OF TEXAS LP</t>
  </si>
  <si>
    <t>1083644124</t>
  </si>
  <si>
    <t>187636901</t>
  </si>
  <si>
    <t>MEMORIAL HERMANN SURGERY CENTER SOUTHWEST</t>
  </si>
  <si>
    <t>1952331092</t>
  </si>
  <si>
    <t>187644301</t>
  </si>
  <si>
    <t>MEMORIAL HERMANN SURGERY CENTER SUGAR</t>
  </si>
  <si>
    <t>1629010053</t>
  </si>
  <si>
    <t>187707801</t>
  </si>
  <si>
    <t>RIO GRANDE VALLEY REHAB PLUS</t>
  </si>
  <si>
    <t>1376624247</t>
  </si>
  <si>
    <t>187774801</t>
  </si>
  <si>
    <t>LAMBERT QUARTEY PT</t>
  </si>
  <si>
    <t>1104947647</t>
  </si>
  <si>
    <t>187880301</t>
  </si>
  <si>
    <t>FAITH MEMORIAL NURSING HOME</t>
  </si>
  <si>
    <t>Nursing Home Updated 08/21/2019 - DSH 2020</t>
  </si>
  <si>
    <t>1891726550</t>
  </si>
  <si>
    <t>187959501</t>
  </si>
  <si>
    <t>BAY AREA HOUSTON ENDOSCOPY LC</t>
  </si>
  <si>
    <t>1013955533</t>
  </si>
  <si>
    <t>188050202</t>
  </si>
  <si>
    <t>NURNBERG JASON T</t>
  </si>
  <si>
    <t>1659316917</t>
  </si>
  <si>
    <t>188197101</t>
  </si>
  <si>
    <t>SUGAR LAND SURGERY CENTER</t>
  </si>
  <si>
    <t>1528289873</t>
  </si>
  <si>
    <t>188300101</t>
  </si>
  <si>
    <t>CHAPMAN AMY M</t>
  </si>
  <si>
    <t>1336264415</t>
  </si>
  <si>
    <t>188337302</t>
  </si>
  <si>
    <t>FMC ROWLETT DIALYSIS CENTER</t>
  </si>
  <si>
    <t>1790984565</t>
  </si>
  <si>
    <t>188351401</t>
  </si>
  <si>
    <t>ENDOCRINE AND ONCOLOGIC SURGICAL</t>
  </si>
  <si>
    <t>1124019260</t>
  </si>
  <si>
    <t>188377901</t>
  </si>
  <si>
    <t>PARVEZ SHABANA</t>
  </si>
  <si>
    <t>188377907</t>
  </si>
  <si>
    <t>1336144732</t>
  </si>
  <si>
    <t>188487601</t>
  </si>
  <si>
    <t>LIMA MEMORIAL JOINT OPERATING COMPANY</t>
  </si>
  <si>
    <t>1205967569</t>
  </si>
  <si>
    <t>188491802</t>
  </si>
  <si>
    <t>TRIVEDI KETAN M</t>
  </si>
  <si>
    <t>1750318879</t>
  </si>
  <si>
    <t>188606102</t>
  </si>
  <si>
    <t>TRANSITIONAL HOME HEALTH CARE</t>
  </si>
  <si>
    <t>1487834404</t>
  </si>
  <si>
    <t>188699601</t>
  </si>
  <si>
    <t>AABLE HOMEHEALTH SERVICES INC</t>
  </si>
  <si>
    <t>1477641124</t>
  </si>
  <si>
    <t>188751502</t>
  </si>
  <si>
    <t>FRESENIUS MEDICAL CARE OF MUSEUM</t>
  </si>
  <si>
    <t>1184621211</t>
  </si>
  <si>
    <t>188790301</t>
  </si>
  <si>
    <t>ST MARY'S HOSPITAL</t>
  </si>
  <si>
    <t>1780654962</t>
  </si>
  <si>
    <t>188803401</t>
  </si>
  <si>
    <t>GRANITE FALLS MUNICIPAL HOSPITAL AND</t>
  </si>
  <si>
    <t>1124012877</t>
  </si>
  <si>
    <t>188823201</t>
  </si>
  <si>
    <t>SEGNIK HEALTHCARE SERVICES</t>
  </si>
  <si>
    <t>1528009453</t>
  </si>
  <si>
    <t>188873701</t>
  </si>
  <si>
    <t>1881758001</t>
  </si>
  <si>
    <t>188927101</t>
  </si>
  <si>
    <t>SUPERIOR HOME HEALTH OF EAGLE</t>
  </si>
  <si>
    <t>1659301794</t>
  </si>
  <si>
    <t>188969301</t>
  </si>
  <si>
    <t>MEMORIAL HERMANN SURGERY CENTER TEXAS</t>
  </si>
  <si>
    <t>1952399933</t>
  </si>
  <si>
    <t>189001401</t>
  </si>
  <si>
    <t>1780889741</t>
  </si>
  <si>
    <t>189037802</t>
  </si>
  <si>
    <t>STRICKLAND ELIZABETH A</t>
  </si>
  <si>
    <t>1699708743</t>
  </si>
  <si>
    <t>189047701</t>
  </si>
  <si>
    <t>EAST MORGAN COUNTY HOSPITAL</t>
  </si>
  <si>
    <t>189047702</t>
  </si>
  <si>
    <t>1184612194</t>
  </si>
  <si>
    <t>189058401</t>
  </si>
  <si>
    <t>DEQUEEN MEDICAL CENTER INC</t>
  </si>
  <si>
    <t>1861675506</t>
  </si>
  <si>
    <t>189089902</t>
  </si>
  <si>
    <t>TEXAS CHILDRENS PHYSICIAN GROUP</t>
  </si>
  <si>
    <t>189089904</t>
  </si>
  <si>
    <t>1730369802</t>
  </si>
  <si>
    <t>189160801</t>
  </si>
  <si>
    <t>SURGICARE OF CORPUS CHRISTI</t>
  </si>
  <si>
    <t>1811929151</t>
  </si>
  <si>
    <t>189167301</t>
  </si>
  <si>
    <t>TENET HEALTHSYSTEM BARTLETT INC</t>
  </si>
  <si>
    <t>1760412803</t>
  </si>
  <si>
    <t>189209301</t>
  </si>
  <si>
    <t>MEMORIAL HERMANN SURGERY CENTER KATY</t>
  </si>
  <si>
    <t>1902835879</t>
  </si>
  <si>
    <t>189250702</t>
  </si>
  <si>
    <t>FRESENIUS MEDICAL CARE LAMPASAS</t>
  </si>
  <si>
    <t>1225176787</t>
  </si>
  <si>
    <t>189327301</t>
  </si>
  <si>
    <t>BCM INNOVATIVE THERAPIES INC</t>
  </si>
  <si>
    <t>1790978211</t>
  </si>
  <si>
    <t>189413101</t>
  </si>
  <si>
    <t>CREECH JUDITH L</t>
  </si>
  <si>
    <t>1164582649</t>
  </si>
  <si>
    <t>189417201</t>
  </si>
  <si>
    <t>STRICTLY PEDIATRICS SURGERY CENTER OF</t>
  </si>
  <si>
    <t>1093791170</t>
  </si>
  <si>
    <t>189642501</t>
  </si>
  <si>
    <t>HOSPITAL DEVELOPMENT OF WEST PHOENIX</t>
  </si>
  <si>
    <t>189642502</t>
  </si>
  <si>
    <t>1548250582</t>
  </si>
  <si>
    <t>189676301</t>
  </si>
  <si>
    <t>NORHTERN NEVEDA MEDICAL CENTER</t>
  </si>
  <si>
    <t>1093876005</t>
  </si>
  <si>
    <t>189684701</t>
  </si>
  <si>
    <t>FRESENIUS MEDICAL CARE NACOGDOCHES</t>
  </si>
  <si>
    <t>1093890634</t>
  </si>
  <si>
    <t>189714201</t>
  </si>
  <si>
    <t>PRESIDIO COUNTY MEDICAL CLINIC</t>
  </si>
  <si>
    <t>1023092053</t>
  </si>
  <si>
    <t>189785201</t>
  </si>
  <si>
    <t>MARY HITCHOCK MEMORIAL HOSPITAL</t>
  </si>
  <si>
    <t>1013196625</t>
  </si>
  <si>
    <t>189915501</t>
  </si>
  <si>
    <t>MARFA COMMUNITY HEALTH CLINIC</t>
  </si>
  <si>
    <t>1922428234</t>
  </si>
  <si>
    <t>189972606</t>
  </si>
  <si>
    <t>1922052364</t>
  </si>
  <si>
    <t>189986601</t>
  </si>
  <si>
    <t>ADC ENDOSCOPY SPECIALISTS</t>
  </si>
  <si>
    <t>1487723839</t>
  </si>
  <si>
    <t>189993201</t>
  </si>
  <si>
    <t>JACINTO CITY HEALTHCARE CENTER</t>
  </si>
  <si>
    <t>190080501</t>
  </si>
  <si>
    <t>1831253269</t>
  </si>
  <si>
    <t>190197701</t>
  </si>
  <si>
    <t>CARDIOVASCULAR INSTITUTE OF FORT WORTH</t>
  </si>
  <si>
    <t>1518032879</t>
  </si>
  <si>
    <t>190296701</t>
  </si>
  <si>
    <t>COGDALL CLINIC BROSCOE COUNTY</t>
  </si>
  <si>
    <t>1558589440</t>
  </si>
  <si>
    <t>190397301</t>
  </si>
  <si>
    <t>FRESENIUS MEDICAL CARE CEDAR PARK</t>
  </si>
  <si>
    <t>1699884858</t>
  </si>
  <si>
    <t>190490602</t>
  </si>
  <si>
    <t>BANNER GATEWAY MEDICAL CENTER</t>
  </si>
  <si>
    <t>190490603</t>
  </si>
  <si>
    <t>190490604</t>
  </si>
  <si>
    <t>1144313636</t>
  </si>
  <si>
    <t>190534101</t>
  </si>
  <si>
    <t>MILESTONE THERAPY SERVICES</t>
  </si>
  <si>
    <t>1144406927</t>
  </si>
  <si>
    <t>190686901</t>
  </si>
  <si>
    <t>1609153329</t>
  </si>
  <si>
    <t>190686902</t>
  </si>
  <si>
    <t>1750392304</t>
  </si>
  <si>
    <t>190704001</t>
  </si>
  <si>
    <t>MEDICAL CENTER OF THE ROCKIES</t>
  </si>
  <si>
    <t>190704002</t>
  </si>
  <si>
    <t>1619938149</t>
  </si>
  <si>
    <t>190719801</t>
  </si>
  <si>
    <t>SENTARA WILLIAMSBURG REGIONAL MEDICAL CENTER</t>
  </si>
  <si>
    <t>1730144684</t>
  </si>
  <si>
    <t>190722201</t>
  </si>
  <si>
    <t>PARKVIEW MEDICAL CENTER INC</t>
  </si>
  <si>
    <t>1508916826</t>
  </si>
  <si>
    <t>190829501</t>
  </si>
  <si>
    <t>1124296843</t>
  </si>
  <si>
    <t>190930101</t>
  </si>
  <si>
    <t>HEALTH OPPORTUNITIES FOR THE PEOPLE OF EAST TEXAS</t>
  </si>
  <si>
    <t>190994701</t>
  </si>
  <si>
    <t>1639197395</t>
  </si>
  <si>
    <t>191112501</t>
  </si>
  <si>
    <t>191112502</t>
  </si>
  <si>
    <t>1881751139</t>
  </si>
  <si>
    <t>191122401</t>
  </si>
  <si>
    <t>OCEANS BEHAVIORAL HOSPITAL OF LAKE</t>
  </si>
  <si>
    <t>1326114869</t>
  </si>
  <si>
    <t>191136401</t>
  </si>
  <si>
    <t>EL PASO CENTER FOR GASTROINTESTINAL</t>
  </si>
  <si>
    <t>191136402</t>
  </si>
  <si>
    <t>1043270564</t>
  </si>
  <si>
    <t>191193501</t>
  </si>
  <si>
    <t>THE MEDICAL CENTER OF CENTRAL</t>
  </si>
  <si>
    <t>191193502</t>
  </si>
  <si>
    <t>1932276235</t>
  </si>
  <si>
    <t>191217201</t>
  </si>
  <si>
    <t>ST JOSEPH CALDWELL FAMILY MEDICINE</t>
  </si>
  <si>
    <t>1720156839</t>
  </si>
  <si>
    <t>191249506</t>
  </si>
  <si>
    <t>BRASIER JAMES A</t>
  </si>
  <si>
    <t>1598795585</t>
  </si>
  <si>
    <t>191300601</t>
  </si>
  <si>
    <t>ATLANTA MEDICAL CENTER</t>
  </si>
  <si>
    <t>191300602</t>
  </si>
  <si>
    <t>1023103819</t>
  </si>
  <si>
    <t>191325301</t>
  </si>
  <si>
    <t>SATELLITE DIALYSIS SOUTHWOOD</t>
  </si>
  <si>
    <t>1326022732</t>
  </si>
  <si>
    <t>191335201</t>
  </si>
  <si>
    <t>1568493641</t>
  </si>
  <si>
    <t>191486301</t>
  </si>
  <si>
    <t>PALMETTO GENERAL HOSPITALS</t>
  </si>
  <si>
    <t>191537301</t>
  </si>
  <si>
    <t>BRENTWOOD ACQUISITION SHREVEPORT INC</t>
  </si>
  <si>
    <t>191537303</t>
  </si>
  <si>
    <t>1427227602</t>
  </si>
  <si>
    <t>191616505</t>
  </si>
  <si>
    <t>QUEZADA GERARDO</t>
  </si>
  <si>
    <t>1104974310</t>
  </si>
  <si>
    <t>191622301</t>
  </si>
  <si>
    <t>NORTHWEST SURGERY CENTER LLP</t>
  </si>
  <si>
    <t>1376650705</t>
  </si>
  <si>
    <t>191672801</t>
  </si>
  <si>
    <t>BERKLUND HILARI B</t>
  </si>
  <si>
    <t>1417134255</t>
  </si>
  <si>
    <t>191778302</t>
  </si>
  <si>
    <t>PEDIATRIC ADOLESCENT CENTER OF GRAND</t>
  </si>
  <si>
    <t>1104001957</t>
  </si>
  <si>
    <t>191849202</t>
  </si>
  <si>
    <t>TRAVIS EMERGENCY PHYSICIANS</t>
  </si>
  <si>
    <t>1376591156</t>
  </si>
  <si>
    <t>191880701</t>
  </si>
  <si>
    <t>CENTRAL PARK SURGERY CENTER LP</t>
  </si>
  <si>
    <t>191880702</t>
  </si>
  <si>
    <t>191880703</t>
  </si>
  <si>
    <t>1457553505</t>
  </si>
  <si>
    <t>191901102</t>
  </si>
  <si>
    <t>MASHA OLAJIDE H</t>
  </si>
  <si>
    <t>1831209048</t>
  </si>
  <si>
    <t>191946601</t>
  </si>
  <si>
    <t>OCHSNER MEDICAL CENTER WESTBANK LLC</t>
  </si>
  <si>
    <t>1326088832</t>
  </si>
  <si>
    <t>192053001</t>
  </si>
  <si>
    <t>THE SURGERY CENTER AT PARK</t>
  </si>
  <si>
    <t>1801812698</t>
  </si>
  <si>
    <t>192079501</t>
  </si>
  <si>
    <t>SPORTHERAPY SOUTHWEST PC</t>
  </si>
  <si>
    <t>1992863971</t>
  </si>
  <si>
    <t>192091002</t>
  </si>
  <si>
    <t>BAILES DALLAS</t>
  </si>
  <si>
    <t>1710097936</t>
  </si>
  <si>
    <t>192313801</t>
  </si>
  <si>
    <t>OCHSNER MEDICAL CENTER - KENNER</t>
  </si>
  <si>
    <t>192313802</t>
  </si>
  <si>
    <t>192313803</t>
  </si>
  <si>
    <t>OCHSNER MEDICAL CENTER - KENNER LLC</t>
  </si>
  <si>
    <t>1881697043</t>
  </si>
  <si>
    <t>192318701</t>
  </si>
  <si>
    <t>HAYS MEDICAL CENTER INC</t>
  </si>
  <si>
    <t>1578739769</t>
  </si>
  <si>
    <t>192356701</t>
  </si>
  <si>
    <t>1831338490</t>
  </si>
  <si>
    <t>192363302</t>
  </si>
  <si>
    <t>WEST CHAMBERS MEDICAL CLINIC</t>
  </si>
  <si>
    <t>1922206606</t>
  </si>
  <si>
    <t>192383101</t>
  </si>
  <si>
    <t>SUTTON COUNTY HOSPITAL DISTRICT DBA</t>
  </si>
  <si>
    <t>1467510271</t>
  </si>
  <si>
    <t>192459901</t>
  </si>
  <si>
    <t>ST JOSEPH SOMERVILLE FAMILY MEDICINE</t>
  </si>
  <si>
    <t>192497901</t>
  </si>
  <si>
    <t>1134276876</t>
  </si>
  <si>
    <t>192567901</t>
  </si>
  <si>
    <t>FRESENIUS MEDICAL CARE SUNNYSIDE</t>
  </si>
  <si>
    <t>1962681130</t>
  </si>
  <si>
    <t>192633901</t>
  </si>
  <si>
    <t>BAYLOR SURGICARE AT PLANO LLC</t>
  </si>
  <si>
    <t>1477584993</t>
  </si>
  <si>
    <t>192659402</t>
  </si>
  <si>
    <t>JOHN F KENNEDY MEMORIAL HOSPITAL</t>
  </si>
  <si>
    <t>1508810680</t>
  </si>
  <si>
    <t>192775801</t>
  </si>
  <si>
    <t>WINTER PEDIATRIC THERAPY LP</t>
  </si>
  <si>
    <t>1770641631</t>
  </si>
  <si>
    <t>192793101</t>
  </si>
  <si>
    <t>MATSAN INC</t>
  </si>
  <si>
    <t>1750312997</t>
  </si>
  <si>
    <t>192895401</t>
  </si>
  <si>
    <t>NORTH FULTON REGIONAL HOSPITAL</t>
  </si>
  <si>
    <t>192895402</t>
  </si>
  <si>
    <t>192924201</t>
  </si>
  <si>
    <t>1265468946</t>
  </si>
  <si>
    <t>192932501</t>
  </si>
  <si>
    <t>ALVARADO HOSPITAL</t>
  </si>
  <si>
    <t>1740276518</t>
  </si>
  <si>
    <t>192982001</t>
  </si>
  <si>
    <t>THE VILLAGES REGIONAL HOSPITAL</t>
  </si>
  <si>
    <t>192982002</t>
  </si>
  <si>
    <t>1982803748</t>
  </si>
  <si>
    <t>192983801</t>
  </si>
  <si>
    <t>FALFURRIAS MEDICAL CARE</t>
  </si>
  <si>
    <t>1689872020</t>
  </si>
  <si>
    <t>193004201</t>
  </si>
  <si>
    <t>FRITCH MEDICAL CLINIC</t>
  </si>
  <si>
    <t>193004202</t>
  </si>
  <si>
    <t>1174625362</t>
  </si>
  <si>
    <t>193083601</t>
  </si>
  <si>
    <t>CHILDRESS REGIONAL MEDICAL CENTER DIAYLSIS</t>
  </si>
  <si>
    <t>1831284280</t>
  </si>
  <si>
    <t>193432501</t>
  </si>
  <si>
    <t>OUR LADY OF LOURDES HOSPITAL</t>
  </si>
  <si>
    <t>1275589608</t>
  </si>
  <si>
    <t>193556103</t>
  </si>
  <si>
    <t>BERNARD GABRIELLE D</t>
  </si>
  <si>
    <t>1982613923</t>
  </si>
  <si>
    <t>193750001</t>
  </si>
  <si>
    <t>MIHIR K DAS</t>
  </si>
  <si>
    <t>1144414228</t>
  </si>
  <si>
    <t>193837501</t>
  </si>
  <si>
    <t>SCOTT &amp; WHITE EMS, INC</t>
  </si>
  <si>
    <t>Ambulance Updated 08/21/2019 - DSH 2020</t>
  </si>
  <si>
    <t>193849001</t>
  </si>
  <si>
    <t>193849002</t>
  </si>
  <si>
    <t>1215124177</t>
  </si>
  <si>
    <t>193941501</t>
  </si>
  <si>
    <t>LIBERTY DIALYSIS LAREDO LLC</t>
  </si>
  <si>
    <t>1144397316</t>
  </si>
  <si>
    <t>194037101</t>
  </si>
  <si>
    <t>ST JOSEPH LEXINGTON FAMILY MEDICINE</t>
  </si>
  <si>
    <t>1710082680</t>
  </si>
  <si>
    <t>194171801</t>
  </si>
  <si>
    <t>MANN CATARACT SURGERY CENTER</t>
  </si>
  <si>
    <t>1316107956</t>
  </si>
  <si>
    <t>194174201</t>
  </si>
  <si>
    <t>ANITA L HAYES SLP</t>
  </si>
  <si>
    <t>1962626523</t>
  </si>
  <si>
    <t>194198101</t>
  </si>
  <si>
    <t>CALLOWAY CREEK SURGERY CENTER LP</t>
  </si>
  <si>
    <t>1174713283</t>
  </si>
  <si>
    <t>194216101</t>
  </si>
  <si>
    <t>OPREX SURGERY BEAUMONT LP</t>
  </si>
  <si>
    <t>1548378235</t>
  </si>
  <si>
    <t>194317701</t>
  </si>
  <si>
    <t>WASHINGTON HOSPITAL CENTER</t>
  </si>
  <si>
    <t>1528227147</t>
  </si>
  <si>
    <t>194507301</t>
  </si>
  <si>
    <t>1629057229</t>
  </si>
  <si>
    <t>194544601</t>
  </si>
  <si>
    <t>HILLCREST MEDICAL CENTER</t>
  </si>
  <si>
    <t>1992737613</t>
  </si>
  <si>
    <t>194642802</t>
  </si>
  <si>
    <t>BLACKHAWK MANGUM LLC</t>
  </si>
  <si>
    <t>1598781635</t>
  </si>
  <si>
    <t>194672501</t>
  </si>
  <si>
    <t>SOUTH FULTON MEDICAL CENTER</t>
  </si>
  <si>
    <t>1487654133</t>
  </si>
  <si>
    <t>194679001</t>
  </si>
  <si>
    <t>UHS OF TEXOMA INC</t>
  </si>
  <si>
    <t>1487706214</t>
  </si>
  <si>
    <t>194830901</t>
  </si>
  <si>
    <t>IASIS GLENWOOD REGIONAL MEDICAL CENTER</t>
  </si>
  <si>
    <t>1649264391</t>
  </si>
  <si>
    <t>194884601</t>
  </si>
  <si>
    <t>SOUTHEAST COPC PHARMACY</t>
  </si>
  <si>
    <t>1275610784</t>
  </si>
  <si>
    <t>194909101</t>
  </si>
  <si>
    <t>OSORIO OMAR L</t>
  </si>
  <si>
    <t>1497754527</t>
  </si>
  <si>
    <t>194997604</t>
  </si>
  <si>
    <t>1508014895</t>
  </si>
  <si>
    <t>195175801</t>
  </si>
  <si>
    <t>WISH CAMPUS</t>
  </si>
  <si>
    <t>1508815333</t>
  </si>
  <si>
    <t>195179001</t>
  </si>
  <si>
    <t>ST JOSEPHS HOSPITAL HEALTH CENTER</t>
  </si>
  <si>
    <t>1073606901</t>
  </si>
  <si>
    <t>195252501</t>
  </si>
  <si>
    <t>MEMORIAL HOSPITAL AT GULFPORT</t>
  </si>
  <si>
    <t>1366506826</t>
  </si>
  <si>
    <t>195253301</t>
  </si>
  <si>
    <t>AMERICAN LEGION HOSPITAL</t>
  </si>
  <si>
    <t>1104947357</t>
  </si>
  <si>
    <t>195254101</t>
  </si>
  <si>
    <t>TARRANT COUNTY SURGERY CENTER</t>
  </si>
  <si>
    <t>1538296181</t>
  </si>
  <si>
    <t>195374701</t>
  </si>
  <si>
    <t>ENVISION HOME CARE</t>
  </si>
  <si>
    <t>1982612065</t>
  </si>
  <si>
    <t>195655902</t>
  </si>
  <si>
    <t>HUERFANO COUNTY HOSPITAL DISTRICT</t>
  </si>
  <si>
    <t>195655903</t>
  </si>
  <si>
    <t>1417031766</t>
  </si>
  <si>
    <t>195714401</t>
  </si>
  <si>
    <t>FRESENIUS MEDICAL CARE KIEST STATION</t>
  </si>
  <si>
    <t>1952508285</t>
  </si>
  <si>
    <t>195772201</t>
  </si>
  <si>
    <t>GOLDEN PLAINS HOME CARE</t>
  </si>
  <si>
    <t>1487849634</t>
  </si>
  <si>
    <t>195807601</t>
  </si>
  <si>
    <t>ATHENS ENT AND ALLERGY CENTER</t>
  </si>
  <si>
    <t>1235332933</t>
  </si>
  <si>
    <t>195915701</t>
  </si>
  <si>
    <t>NORTH BROWNSVILLE SURGERY CENTER</t>
  </si>
  <si>
    <t>1568406536</t>
  </si>
  <si>
    <t>196018901</t>
  </si>
  <si>
    <t>WHITE COUNTY MEDICAL CENTER</t>
  </si>
  <si>
    <t>1093994535</t>
  </si>
  <si>
    <t>196152601</t>
  </si>
  <si>
    <t>GARZA ARLENE</t>
  </si>
  <si>
    <t>1942467113</t>
  </si>
  <si>
    <t>196394401</t>
  </si>
  <si>
    <t>EDINBURG EMERGENCY MEDICINE ASSOCIATES PA</t>
  </si>
  <si>
    <t>1841470705</t>
  </si>
  <si>
    <t>196398501</t>
  </si>
  <si>
    <t>BIO-MEDICAL APPLICATIONS OF TEXAS INC</t>
  </si>
  <si>
    <t>1770671489</t>
  </si>
  <si>
    <t>196474401</t>
  </si>
  <si>
    <t>FRESENIUS MEDICAL CARE FORT WORTH</t>
  </si>
  <si>
    <t>1144470899</t>
  </si>
  <si>
    <t>196660807</t>
  </si>
  <si>
    <t>FLORES MELISSA</t>
  </si>
  <si>
    <t>1134331580</t>
  </si>
  <si>
    <t>196730901</t>
  </si>
  <si>
    <t>LADD HOFFMAN</t>
  </si>
  <si>
    <t>1588838593</t>
  </si>
  <si>
    <t>196771301</t>
  </si>
  <si>
    <t>1861668766</t>
  </si>
  <si>
    <t>196898402</t>
  </si>
  <si>
    <t>EMERGENCY PHYSICIANS OF NORTH TEXAS</t>
  </si>
  <si>
    <t>1144251216</t>
  </si>
  <si>
    <t>196991701</t>
  </si>
  <si>
    <t>PALM BEACH GARDENS MEDICAL CENTER</t>
  </si>
  <si>
    <t>1972585347</t>
  </si>
  <si>
    <t>197018801</t>
  </si>
  <si>
    <t>ST MARYS JEFFERSON MEMORIAL HOSPITAL</t>
  </si>
  <si>
    <t>1871512228</t>
  </si>
  <si>
    <t>197064201</t>
  </si>
  <si>
    <t>SETON BERTRAM HEALTHCARE CENTER</t>
  </si>
  <si>
    <t>1154595155</t>
  </si>
  <si>
    <t>197120201</t>
  </si>
  <si>
    <t>MEMORIAL HERMANN IMAGING CENTERS EAST</t>
  </si>
  <si>
    <t>1518162171</t>
  </si>
  <si>
    <t>197220001</t>
  </si>
  <si>
    <t>AZIZA FATEMA SARKER</t>
  </si>
  <si>
    <t>1043464571</t>
  </si>
  <si>
    <t>197223401</t>
  </si>
  <si>
    <t>197465101</t>
  </si>
  <si>
    <t>KAWEAH DELTA HEALTHCARE DISTRICT</t>
  </si>
  <si>
    <t>1306989249</t>
  </si>
  <si>
    <t>197539301</t>
  </si>
  <si>
    <t>MEDICAL ARTS SURGERY CENTER</t>
  </si>
  <si>
    <t>197539302</t>
  </si>
  <si>
    <t>MEDICAL ARTS SURGERY</t>
  </si>
  <si>
    <t>1154526044</t>
  </si>
  <si>
    <t>197547601</t>
  </si>
  <si>
    <t>KERRVILLE AMBULATORY SURGICAL CENTER</t>
  </si>
  <si>
    <t>1013170919</t>
  </si>
  <si>
    <t>197613601</t>
  </si>
  <si>
    <t>HARPER DONALD D</t>
  </si>
  <si>
    <t>1154439750</t>
  </si>
  <si>
    <t>197664901</t>
  </si>
  <si>
    <t>CAPILI ANTHONY L</t>
  </si>
  <si>
    <t>1922142017</t>
  </si>
  <si>
    <t>197944501</t>
  </si>
  <si>
    <t>FRESENIUS MEDICAL CARE HORIZON DIALYSIS</t>
  </si>
  <si>
    <t>1528253523</t>
  </si>
  <si>
    <t>197970001</t>
  </si>
  <si>
    <t>TEXAS GI ENDOSCOPY CENTER</t>
  </si>
  <si>
    <t>1881842474</t>
  </si>
  <si>
    <t>198048401</t>
  </si>
  <si>
    <t>A AMAZING HOME CARE</t>
  </si>
  <si>
    <t>1790706992</t>
  </si>
  <si>
    <t>198073201</t>
  </si>
  <si>
    <t>MAHENDRA C PATEL MD PA</t>
  </si>
  <si>
    <t>1104062991</t>
  </si>
  <si>
    <t>198095501</t>
  </si>
  <si>
    <t>1396922795</t>
  </si>
  <si>
    <t>198142501</t>
  </si>
  <si>
    <t>ER PHYSICIANS OF TEXAS PA</t>
  </si>
  <si>
    <t>1033316765</t>
  </si>
  <si>
    <t>198177101</t>
  </si>
  <si>
    <t>VISTA SURGERY CENTER LLC</t>
  </si>
  <si>
    <t>1992725352</t>
  </si>
  <si>
    <t>198283701</t>
  </si>
  <si>
    <t>HENRY FORD WYANDOTTE HOSPITAL</t>
  </si>
  <si>
    <t>1427041052</t>
  </si>
  <si>
    <t>198306601</t>
  </si>
  <si>
    <t>MONTICELLO BIG LAKE HOSPITAL</t>
  </si>
  <si>
    <t>1538328158</t>
  </si>
  <si>
    <t>198310801</t>
  </si>
  <si>
    <t>ONEAL CHRISTINA N</t>
  </si>
  <si>
    <t>1811165087</t>
  </si>
  <si>
    <t>198471801</t>
  </si>
  <si>
    <t>US RENAL CARE HOME THERAPIES</t>
  </si>
  <si>
    <t>1134371651</t>
  </si>
  <si>
    <t>198473401</t>
  </si>
  <si>
    <t>PATHFINDER PEDIATRIC HOME CARE INC</t>
  </si>
  <si>
    <t>1821074196</t>
  </si>
  <si>
    <t>198474201</t>
  </si>
  <si>
    <t>BOULDER COMMUNITY HOSPITAL</t>
  </si>
  <si>
    <t>198474202</t>
  </si>
  <si>
    <t>1821017880</t>
  </si>
  <si>
    <t>198487401</t>
  </si>
  <si>
    <t>SANFORD USD MEDICAL CENTER</t>
  </si>
  <si>
    <t>198487402</t>
  </si>
  <si>
    <t>1720292550</t>
  </si>
  <si>
    <t>198511107</t>
  </si>
  <si>
    <t>THOMAS SUCHMOR</t>
  </si>
  <si>
    <t>1770739088</t>
  </si>
  <si>
    <t>198526901</t>
  </si>
  <si>
    <t>UT HEALTH SCIENCE CTR AT</t>
  </si>
  <si>
    <t>1508051343</t>
  </si>
  <si>
    <t>198613501</t>
  </si>
  <si>
    <t>GONZALEZ ESMERALDA E</t>
  </si>
  <si>
    <t>1437182037</t>
  </si>
  <si>
    <t>198672101</t>
  </si>
  <si>
    <t>ACTION PHYSICAL THERAPY</t>
  </si>
  <si>
    <t>1407872781</t>
  </si>
  <si>
    <t>198875001</t>
  </si>
  <si>
    <t>GREEN OAKS PHYSICAL THERAPY LIMITED PARTNERSHIP</t>
  </si>
  <si>
    <t>1619993904</t>
  </si>
  <si>
    <t>198875002</t>
  </si>
  <si>
    <t>GREEN OAKS PHYSICAL THERAPY LIMITED</t>
  </si>
  <si>
    <t>1336172931</t>
  </si>
  <si>
    <t>199078003</t>
  </si>
  <si>
    <t>1396902391</t>
  </si>
  <si>
    <t>199171301</t>
  </si>
  <si>
    <t>GEIGEL CARLOS O</t>
  </si>
  <si>
    <t>199198601</t>
  </si>
  <si>
    <t>1992945406</t>
  </si>
  <si>
    <t>1992945406MR</t>
  </si>
  <si>
    <t>REHABILITY THERAPY CENTER, LLC</t>
  </si>
  <si>
    <t>1467520759</t>
  </si>
  <si>
    <t>199387501</t>
  </si>
  <si>
    <t>2920 OPEN MRI &amp; DIGITAL</t>
  </si>
  <si>
    <t>1720231442</t>
  </si>
  <si>
    <t>199481601</t>
  </si>
  <si>
    <t>VIVA PEDIATRICS</t>
  </si>
  <si>
    <t>1942467022</t>
  </si>
  <si>
    <t>199574801</t>
  </si>
  <si>
    <t>DANI RADHIKA</t>
  </si>
  <si>
    <t>1992901847</t>
  </si>
  <si>
    <t>199610001</t>
  </si>
  <si>
    <t>PHYSICIANS SURGICAL CENTER OF FORT</t>
  </si>
  <si>
    <t>1326297441</t>
  </si>
  <si>
    <t>199664701</t>
  </si>
  <si>
    <t>CARE OPTIONS FOR KIDS</t>
  </si>
  <si>
    <t>1730266370</t>
  </si>
  <si>
    <t>199747001</t>
  </si>
  <si>
    <t>STAR THERAPY CENTERS LIMITED PARTNERSHIP</t>
  </si>
  <si>
    <t>1982844767</t>
  </si>
  <si>
    <t>199831201</t>
  </si>
  <si>
    <t>RAMIREZ JENNIFER D</t>
  </si>
  <si>
    <t>1912125683</t>
  </si>
  <si>
    <t>199834601</t>
  </si>
  <si>
    <t>THE COURTYARDS AT PASADENA</t>
  </si>
  <si>
    <t>1437197480</t>
  </si>
  <si>
    <t>199874204</t>
  </si>
  <si>
    <t>ANOOP DUGGAL</t>
  </si>
  <si>
    <t>1B-105811</t>
  </si>
  <si>
    <t>1B-111272</t>
  </si>
  <si>
    <t>TEXAN AMBULATORY CENTER LP</t>
  </si>
  <si>
    <t>1962671487</t>
  </si>
  <si>
    <t>1B-189635</t>
  </si>
  <si>
    <t>HYDE PARK SURGERY CENTER LP</t>
  </si>
  <si>
    <t>1C-087940501</t>
  </si>
  <si>
    <t>1C-159908601</t>
  </si>
  <si>
    <t>1F-QMA000002172002</t>
  </si>
  <si>
    <t>1F-QMA000002238234</t>
  </si>
  <si>
    <t>SANTE PEDIATRIC SERVICES</t>
  </si>
  <si>
    <t>1F-QMA000002240270</t>
  </si>
  <si>
    <t>1F-QMA000002275022</t>
  </si>
  <si>
    <t>1F-QMA000002422679</t>
  </si>
  <si>
    <t>1F-QMA000002496020</t>
  </si>
  <si>
    <t>1326202342</t>
  </si>
  <si>
    <t>1F-QMA000002517116</t>
  </si>
  <si>
    <t>LAREDO LASER AND SURGERY LTD</t>
  </si>
  <si>
    <t>1F-QMA000002634453</t>
  </si>
  <si>
    <t>1F-QMA000002634508</t>
  </si>
  <si>
    <t>1F-QMA000002634609</t>
  </si>
  <si>
    <t>1F-QMA000002634613</t>
  </si>
  <si>
    <t>1770581373</t>
  </si>
  <si>
    <t>1F-QMA000002634626</t>
  </si>
  <si>
    <t>THE CENTRE FOR AMBULATORY SURGERY</t>
  </si>
  <si>
    <t>1F-QMA000002634654</t>
  </si>
  <si>
    <t>1F-QMA000002739994</t>
  </si>
  <si>
    <t>1F-QMA000002829644</t>
  </si>
  <si>
    <t>1F-QMA000002840343</t>
  </si>
  <si>
    <t>1F-QMA000002856596</t>
  </si>
  <si>
    <t>1F-QMA000002857109</t>
  </si>
  <si>
    <t>1F-QMA000002915343</t>
  </si>
  <si>
    <t>1F-QMA000002951714</t>
  </si>
  <si>
    <t>1F-QMA000002956930</t>
  </si>
  <si>
    <t>1F-QMA000003026444</t>
  </si>
  <si>
    <t>1F-QMA000003032519</t>
  </si>
  <si>
    <t>1700024817</t>
  </si>
  <si>
    <t>1F-QMA000003110057</t>
  </si>
  <si>
    <t>KNAPP SURGERY CENTER</t>
  </si>
  <si>
    <t>1F-QMA000003144474</t>
  </si>
  <si>
    <t>1710203427</t>
  </si>
  <si>
    <t>1F-QMA000003198165</t>
  </si>
  <si>
    <t>HARLINGEN SURGICAL CENTER LLC</t>
  </si>
  <si>
    <t>1F-QMA000004489480</t>
  </si>
  <si>
    <t>1F-QMA000006345629</t>
  </si>
  <si>
    <t>1F-QMA000006476212</t>
  </si>
  <si>
    <t>1F-QMP000003678467</t>
  </si>
  <si>
    <t>1F-QMP000003737031</t>
  </si>
  <si>
    <t>1F-QMP000003737819</t>
  </si>
  <si>
    <t>1F-QMP000003776199</t>
  </si>
  <si>
    <t>TEXAS REGIONAL EYE CENTER ASC</t>
  </si>
  <si>
    <t>1F-QMP000003857878</t>
  </si>
  <si>
    <t>1023328192</t>
  </si>
  <si>
    <t>1Q-H00066TX01</t>
  </si>
  <si>
    <t>COLE CONSOLIDATED REHAB LLC</t>
  </si>
  <si>
    <t>1Q-H0HH054D01</t>
  </si>
  <si>
    <t>1Q-H0HH120101</t>
  </si>
  <si>
    <t>BAILEY SQUARE SURGICAL CENTE</t>
  </si>
  <si>
    <t>1Q-H0HH139101</t>
  </si>
  <si>
    <t>1Q-H0HH148A01</t>
  </si>
  <si>
    <t>1Q-H0HH151901</t>
  </si>
  <si>
    <t>1Q-H0HH152A01</t>
  </si>
  <si>
    <t>1Q-H0HH153401</t>
  </si>
  <si>
    <t>1Q-H0HH172A01</t>
  </si>
  <si>
    <t>1457495889</t>
  </si>
  <si>
    <t>200035801</t>
  </si>
  <si>
    <t>NATIONAL SMART HEALTHCARE SERVICES</t>
  </si>
  <si>
    <t>1548222193</t>
  </si>
  <si>
    <t>200073929</t>
  </si>
  <si>
    <t>DAS SAJAL</t>
  </si>
  <si>
    <t>1437390044</t>
  </si>
  <si>
    <t>200162001</t>
  </si>
  <si>
    <t>WHEELER KIMBERLEE A</t>
  </si>
  <si>
    <t>1982781886</t>
  </si>
  <si>
    <t>200217201</t>
  </si>
  <si>
    <t>STAR THERAPY SERVICES</t>
  </si>
  <si>
    <t>1013111681</t>
  </si>
  <si>
    <t>200272701</t>
  </si>
  <si>
    <t>JACKSON LINDSEY N</t>
  </si>
  <si>
    <t>1700809829</t>
  </si>
  <si>
    <t>200408701</t>
  </si>
  <si>
    <t>LEGACY SALMON CREEK HOSPITAL</t>
  </si>
  <si>
    <t>200408702</t>
  </si>
  <si>
    <t>1740287531</t>
  </si>
  <si>
    <t>200412901</t>
  </si>
  <si>
    <t>CORTLAND REGIONAL MEDICAL CENTER</t>
  </si>
  <si>
    <t>200412902</t>
  </si>
  <si>
    <t>1356391247</t>
  </si>
  <si>
    <t>200450902</t>
  </si>
  <si>
    <t>1386689891</t>
  </si>
  <si>
    <t>200569601</t>
  </si>
  <si>
    <t>RRC EAST FORT WORTH</t>
  </si>
  <si>
    <t>1548322001</t>
  </si>
  <si>
    <t>200613201</t>
  </si>
  <si>
    <t>AHMED ANISA</t>
  </si>
  <si>
    <t>1922293703</t>
  </si>
  <si>
    <t>200642101</t>
  </si>
  <si>
    <t>KIDNEY CENTER OF LUBBOCK</t>
  </si>
  <si>
    <t>1285823641</t>
  </si>
  <si>
    <t>200720506</t>
  </si>
  <si>
    <t>PETERS JUSTUS T</t>
  </si>
  <si>
    <t>1184654618</t>
  </si>
  <si>
    <t>200854202</t>
  </si>
  <si>
    <t>WOODS ELIZABETH J</t>
  </si>
  <si>
    <t>1265621056</t>
  </si>
  <si>
    <t>201129801</t>
  </si>
  <si>
    <t>CHRISTUS HOMECARE</t>
  </si>
  <si>
    <t>1285765107</t>
  </si>
  <si>
    <t>201229601</t>
  </si>
  <si>
    <t>201229603</t>
  </si>
  <si>
    <t>RUSTON LOUISIANA HOSPITAL COMPANY LLC</t>
  </si>
  <si>
    <t>201640401</t>
  </si>
  <si>
    <t>201647901</t>
  </si>
  <si>
    <t>1144309584</t>
  </si>
  <si>
    <t>201662801</t>
  </si>
  <si>
    <t>APEX HOMECARE INC</t>
  </si>
  <si>
    <t>1336389717</t>
  </si>
  <si>
    <t>201692501</t>
  </si>
  <si>
    <t>1528104379</t>
  </si>
  <si>
    <t>201733704</t>
  </si>
  <si>
    <t>MORALES ELIZABETH R</t>
  </si>
  <si>
    <t>1477711208</t>
  </si>
  <si>
    <t>201896211</t>
  </si>
  <si>
    <t>JAMES ANTHONY H</t>
  </si>
  <si>
    <t>1457522054</t>
  </si>
  <si>
    <t>201898803</t>
  </si>
  <si>
    <t>HEATH KARINA A</t>
  </si>
  <si>
    <t>1639151301</t>
  </si>
  <si>
    <t>201923401</t>
  </si>
  <si>
    <t>201923402</t>
  </si>
  <si>
    <t>1477711083</t>
  </si>
  <si>
    <t>202530601</t>
  </si>
  <si>
    <t>JOURDAN HOSPITAL CORPORATION</t>
  </si>
  <si>
    <t>1629213079</t>
  </si>
  <si>
    <t>202557901</t>
  </si>
  <si>
    <t>1275779225</t>
  </si>
  <si>
    <t>202569401</t>
  </si>
  <si>
    <t>METHODIST MEDICINE HOSPITALIST TEAM</t>
  </si>
  <si>
    <t>202766601</t>
  </si>
  <si>
    <t>1033362140</t>
  </si>
  <si>
    <t>202809401</t>
  </si>
  <si>
    <t>LORIE CASANOVA-GUIZAR</t>
  </si>
  <si>
    <t>1629219951</t>
  </si>
  <si>
    <t>203084301</t>
  </si>
  <si>
    <t>1609067826</t>
  </si>
  <si>
    <t>203239301</t>
  </si>
  <si>
    <t>SCHLUETER CYNTHIA K</t>
  </si>
  <si>
    <t>1700831724</t>
  </si>
  <si>
    <t>203241901</t>
  </si>
  <si>
    <t>POPLAR BLUFF REGIONAL MEDICAL CENTER</t>
  </si>
  <si>
    <t>1710964655</t>
  </si>
  <si>
    <t>203298902</t>
  </si>
  <si>
    <t>AUSTIN RADIOLOGICAL ASSOCIATION</t>
  </si>
  <si>
    <t>1023113115</t>
  </si>
  <si>
    <t>203370602</t>
  </si>
  <si>
    <t>BANNER CHURCHILL COMMUNITY HOSPITAL</t>
  </si>
  <si>
    <t>1528091550</t>
  </si>
  <si>
    <t>203431609</t>
  </si>
  <si>
    <t>CRUTCHFIELD RUTH O</t>
  </si>
  <si>
    <t>203431610</t>
  </si>
  <si>
    <t>1336183367</t>
  </si>
  <si>
    <t>203445601</t>
  </si>
  <si>
    <t>BOTSFORD HOSPITAL</t>
  </si>
  <si>
    <t>1891999454</t>
  </si>
  <si>
    <t>203471201</t>
  </si>
  <si>
    <t>FOX KARIN A</t>
  </si>
  <si>
    <t>1710983945</t>
  </si>
  <si>
    <t>203600601</t>
  </si>
  <si>
    <t>WHITE COUNTY MEMORIAL HOSPITAL</t>
  </si>
  <si>
    <t>203600602</t>
  </si>
  <si>
    <t>1255472205</t>
  </si>
  <si>
    <t>203821801</t>
  </si>
  <si>
    <t>PERNETT ANGULO FREDDY A</t>
  </si>
  <si>
    <t>1922286178</t>
  </si>
  <si>
    <t>204108901</t>
  </si>
  <si>
    <t>AUTISTIC TREATMENT CENTER INC</t>
  </si>
  <si>
    <t>1578729653</t>
  </si>
  <si>
    <t>204179001</t>
  </si>
  <si>
    <t>PREFERRED HOSPITAL LEASING JUNCTION INC</t>
  </si>
  <si>
    <t>1255526265</t>
  </si>
  <si>
    <t>204208701</t>
  </si>
  <si>
    <t>RIVER OAKS ENDOSCOPY CENTER</t>
  </si>
  <si>
    <t>1306096904</t>
  </si>
  <si>
    <t>204230101</t>
  </si>
  <si>
    <t>BRIGHTSTAR HEALTHCARE</t>
  </si>
  <si>
    <t>1215178967</t>
  </si>
  <si>
    <t>204444801</t>
  </si>
  <si>
    <t>CARDIOVASCULAR SPECIALISTS OF TEXAS PA</t>
  </si>
  <si>
    <t>204637701</t>
  </si>
  <si>
    <t>204727602</t>
  </si>
  <si>
    <t>1790926574</t>
  </si>
  <si>
    <t>204781301</t>
  </si>
  <si>
    <t>1538333406</t>
  </si>
  <si>
    <t>204846401</t>
  </si>
  <si>
    <t>1104085976</t>
  </si>
  <si>
    <t>204851404</t>
  </si>
  <si>
    <t>CHUNG ANDREW W</t>
  </si>
  <si>
    <t>1457382947</t>
  </si>
  <si>
    <t>205180704</t>
  </si>
  <si>
    <t>CH WILKINSON PHYSICIAN NETWORK</t>
  </si>
  <si>
    <t>1407039688</t>
  </si>
  <si>
    <t>205208601</t>
  </si>
  <si>
    <t>LIBERTY DIALYSYS - BRENHAM LLC</t>
  </si>
  <si>
    <t>1346389335</t>
  </si>
  <si>
    <t>205401702</t>
  </si>
  <si>
    <t>MOKWE EVAN O</t>
  </si>
  <si>
    <t>1407845035</t>
  </si>
  <si>
    <t>205448802</t>
  </si>
  <si>
    <t>EXEMPLA GOOD SAMARITAN MEDICAL CENTER</t>
  </si>
  <si>
    <t>1538392600</t>
  </si>
  <si>
    <t>205509701</t>
  </si>
  <si>
    <t>BELINDA DANIEL</t>
  </si>
  <si>
    <t>1528009511</t>
  </si>
  <si>
    <t>205738201</t>
  </si>
  <si>
    <t>MERCY HOSPITAL OF THE FRANCISCAN</t>
  </si>
  <si>
    <t>205808301</t>
  </si>
  <si>
    <t>1003978115</t>
  </si>
  <si>
    <t>205810901</t>
  </si>
  <si>
    <t>SURGERY CENTER OF GARLAND LLC</t>
  </si>
  <si>
    <t>1497956700</t>
  </si>
  <si>
    <t>205875202</t>
  </si>
  <si>
    <t>RANDLES RYAN T</t>
  </si>
  <si>
    <t>1073729810</t>
  </si>
  <si>
    <t>205935402</t>
  </si>
  <si>
    <t>JEFFERSON COUNTY COUNCIL ON ALCOHOL</t>
  </si>
  <si>
    <t>1780840264</t>
  </si>
  <si>
    <t>206085701</t>
  </si>
  <si>
    <t>BOLINGER SHANNON C</t>
  </si>
  <si>
    <t>1568475093</t>
  </si>
  <si>
    <t>206117801</t>
  </si>
  <si>
    <t>HIGH POINT HOME HEALTH</t>
  </si>
  <si>
    <t>1215118609</t>
  </si>
  <si>
    <t>206127701</t>
  </si>
  <si>
    <t>SEBD PROFESSIONAL SUPPORT SERVICES</t>
  </si>
  <si>
    <t>1386894434</t>
  </si>
  <si>
    <t>206262201</t>
  </si>
  <si>
    <t>CRANE COUNTY HOSPITAL DISTRICT ER</t>
  </si>
  <si>
    <t>206295201</t>
  </si>
  <si>
    <t>1336286111</t>
  </si>
  <si>
    <t>206370301</t>
  </si>
  <si>
    <t>PALACIOS MEDICAL CLINIC</t>
  </si>
  <si>
    <t>1033375399</t>
  </si>
  <si>
    <t>206533601</t>
  </si>
  <si>
    <t>1659348506</t>
  </si>
  <si>
    <t>206691202</t>
  </si>
  <si>
    <t>MERCY MEDICAL CENTER DUBUQUE</t>
  </si>
  <si>
    <t>1306967187</t>
  </si>
  <si>
    <t>206717501</t>
  </si>
  <si>
    <t>CLARK PAMELA D</t>
  </si>
  <si>
    <t>1518108323</t>
  </si>
  <si>
    <t>206730801</t>
  </si>
  <si>
    <t>LIVEWELL PHYSICAL THERAPY</t>
  </si>
  <si>
    <t>1427253830</t>
  </si>
  <si>
    <t>206812401</t>
  </si>
  <si>
    <t>COYE Q MCMILLAN</t>
  </si>
  <si>
    <t>1053559443</t>
  </si>
  <si>
    <t>207003901</t>
  </si>
  <si>
    <t>MISSION REHABILITATION AND SPORTS MEDICINE</t>
  </si>
  <si>
    <t>1801064241</t>
  </si>
  <si>
    <t>207029401</t>
  </si>
  <si>
    <t>NEW CENTURY DIALYSIS CENTER OF</t>
  </si>
  <si>
    <t>207164901</t>
  </si>
  <si>
    <t>1831399419</t>
  </si>
  <si>
    <t>207270401</t>
  </si>
  <si>
    <t>SUPERIOR HOME HEALTH OF SAN</t>
  </si>
  <si>
    <t>1831350016</t>
  </si>
  <si>
    <t>207280301</t>
  </si>
  <si>
    <t>TALUKDER SAIMAH</t>
  </si>
  <si>
    <t>1477734762</t>
  </si>
  <si>
    <t>207335501</t>
  </si>
  <si>
    <t>HOME HEALTHCARE NURSING LLC</t>
  </si>
  <si>
    <t>1376790691</t>
  </si>
  <si>
    <t>207344701</t>
  </si>
  <si>
    <t>MEMORIAL HERMANN ENDOSCOPY AND SURGERY</t>
  </si>
  <si>
    <t>1619093218</t>
  </si>
  <si>
    <t>207354601</t>
  </si>
  <si>
    <t>CLEBURNE SURGICAL CENTER LLC</t>
  </si>
  <si>
    <t>1104064807</t>
  </si>
  <si>
    <t>207441101</t>
  </si>
  <si>
    <t>WARD COUNTY EMS</t>
  </si>
  <si>
    <t>1073536900</t>
  </si>
  <si>
    <t>207481701</t>
  </si>
  <si>
    <t>SHL PROFESSIONAL SUPPORT SERVICES</t>
  </si>
  <si>
    <t>1144312430</t>
  </si>
  <si>
    <t>207508701</t>
  </si>
  <si>
    <t>PRINCETON BAPTIST MEDICAL CENTER</t>
  </si>
  <si>
    <t>1922335199</t>
  </si>
  <si>
    <t>207551701</t>
  </si>
  <si>
    <t>PETERSON KYLE D</t>
  </si>
  <si>
    <t>1851512974</t>
  </si>
  <si>
    <t>207557401</t>
  </si>
  <si>
    <t>INTERIM HEALTHCARE OF ROTAN</t>
  </si>
  <si>
    <t>1326201476</t>
  </si>
  <si>
    <t>207581401</t>
  </si>
  <si>
    <t>BAYLOR COLLEGE OF MEDICINE AMBULATORY</t>
  </si>
  <si>
    <t>207581402</t>
  </si>
  <si>
    <t>207634101</t>
  </si>
  <si>
    <t>PEAK BEHAVIORAL HEALTH SERVICES LLC</t>
  </si>
  <si>
    <t>1841277704</t>
  </si>
  <si>
    <t>207787702</t>
  </si>
  <si>
    <t>SCRIPPS MEMORIAL HOSPITAL LA JOLLA</t>
  </si>
  <si>
    <t>1689806234</t>
  </si>
  <si>
    <t>207795001</t>
  </si>
  <si>
    <t>EL PASO ASC LP</t>
  </si>
  <si>
    <t>207954301</t>
  </si>
  <si>
    <t>STEPHENS COUNTY MEDICAL CLINIC</t>
  </si>
  <si>
    <t>1417152745</t>
  </si>
  <si>
    <t>207970901</t>
  </si>
  <si>
    <t>SCOTTSDALE HEALTHCARE THOMPSON PEAK</t>
  </si>
  <si>
    <t>1912176629</t>
  </si>
  <si>
    <t>207979001</t>
  </si>
  <si>
    <t>THE SURGERY CENTER OF TEMPLE</t>
  </si>
  <si>
    <t>1730165655</t>
  </si>
  <si>
    <t>208035001</t>
  </si>
  <si>
    <t>CARTAYA EZEQUIEL B</t>
  </si>
  <si>
    <t>1699806018</t>
  </si>
  <si>
    <t>208086301</t>
  </si>
  <si>
    <t>LEGACY SURGERY CENTER OF FRISCO</t>
  </si>
  <si>
    <t>1881697811</t>
  </si>
  <si>
    <t>208102801</t>
  </si>
  <si>
    <t>LINDSBORG COMMUNITY HOSPITAL ASSOCIATION</t>
  </si>
  <si>
    <t>1083838585</t>
  </si>
  <si>
    <t>208115001</t>
  </si>
  <si>
    <t>LAND MANOR INC</t>
  </si>
  <si>
    <t>1225265895</t>
  </si>
  <si>
    <t>208146501</t>
  </si>
  <si>
    <t>ERIN SCALLORN</t>
  </si>
  <si>
    <t>1982601456</t>
  </si>
  <si>
    <t>208181201</t>
  </si>
  <si>
    <t>FLOWER HOSPITAL</t>
  </si>
  <si>
    <t>1053403220</t>
  </si>
  <si>
    <t>208246301</t>
  </si>
  <si>
    <t>SHELBY BAPTIST MEDICAL CENTER</t>
  </si>
  <si>
    <t>1942455449</t>
  </si>
  <si>
    <t>208310701</t>
  </si>
  <si>
    <t>HEA SURGERY CENTER</t>
  </si>
  <si>
    <t>208327101</t>
  </si>
  <si>
    <t>1912173030</t>
  </si>
  <si>
    <t>208452702</t>
  </si>
  <si>
    <t>SABINE FAMILY MEDICAL CENTER</t>
  </si>
  <si>
    <t>1821277211</t>
  </si>
  <si>
    <t>208504502</t>
  </si>
  <si>
    <t>FOARD COUNTY MEDICAL CLINIC</t>
  </si>
  <si>
    <t>1477596583</t>
  </si>
  <si>
    <t>208525001</t>
  </si>
  <si>
    <t>EARL AND LORRAINE MILLER CHILDRENS</t>
  </si>
  <si>
    <t>1356522759</t>
  </si>
  <si>
    <t>208707401</t>
  </si>
  <si>
    <t>REDMAN JOHN L</t>
  </si>
  <si>
    <t>1376777649</t>
  </si>
  <si>
    <t>208755301</t>
  </si>
  <si>
    <t>ETMC HENDERSON FAMILY HEALTH CLINIC</t>
  </si>
  <si>
    <t>208755302</t>
  </si>
  <si>
    <t>1871540237</t>
  </si>
  <si>
    <t>208928601</t>
  </si>
  <si>
    <t>MIAMI CHILDRENS HOSPITAL</t>
  </si>
  <si>
    <t>208942701</t>
  </si>
  <si>
    <t>1013123165</t>
  </si>
  <si>
    <t>208949201</t>
  </si>
  <si>
    <t>UDALL DAVID B</t>
  </si>
  <si>
    <t>1114934254</t>
  </si>
  <si>
    <t>209026802</t>
  </si>
  <si>
    <t>ROSWELL REGIONAL HOSPITAL</t>
  </si>
  <si>
    <t>209083901</t>
  </si>
  <si>
    <t>1508193822</t>
  </si>
  <si>
    <t>209300703</t>
  </si>
  <si>
    <t>COLLEGE STATION RHC COMPANY LLC</t>
  </si>
  <si>
    <t>1912937624</t>
  </si>
  <si>
    <t>209333801</t>
  </si>
  <si>
    <t>HILTON HEAD HOSPITAL</t>
  </si>
  <si>
    <t>209333802</t>
  </si>
  <si>
    <t>1316170251</t>
  </si>
  <si>
    <t>209341101</t>
  </si>
  <si>
    <t>RANJIT PATEL MD PA</t>
  </si>
  <si>
    <t>1881890861</t>
  </si>
  <si>
    <t>209385802</t>
  </si>
  <si>
    <t>FRESENIUS MEDICAL CARE MISSION BEND</t>
  </si>
  <si>
    <t>1316191430</t>
  </si>
  <si>
    <t>209406201</t>
  </si>
  <si>
    <t>LAREDO DIGESTIVE HEALTH CENTER LLC</t>
  </si>
  <si>
    <t>1043343304</t>
  </si>
  <si>
    <t>209425202</t>
  </si>
  <si>
    <t>STAFFORD HOSPITAL</t>
  </si>
  <si>
    <t>1063441640</t>
  </si>
  <si>
    <t>209433602</t>
  </si>
  <si>
    <t>1104097344</t>
  </si>
  <si>
    <t>209448402</t>
  </si>
  <si>
    <t>BIO MEDICAL APPLICATIONS OF TEXAS</t>
  </si>
  <si>
    <t>1427259399</t>
  </si>
  <si>
    <t>209593701</t>
  </si>
  <si>
    <t>BAYLOR COLLEGE OF MEDICINE SCOTT</t>
  </si>
  <si>
    <t>1699003004</t>
  </si>
  <si>
    <t>209765101</t>
  </si>
  <si>
    <t>TRI-COUNTY KIDS CARE, LLC</t>
  </si>
  <si>
    <t>1396908232</t>
  </si>
  <si>
    <t>210009101</t>
  </si>
  <si>
    <t>HETTIE LEGG AND ASSOCIATES LLC</t>
  </si>
  <si>
    <t>1942440367</t>
  </si>
  <si>
    <t>210114902</t>
  </si>
  <si>
    <t>REILLY BRIAN T</t>
  </si>
  <si>
    <t>1649467069</t>
  </si>
  <si>
    <t>210175001</t>
  </si>
  <si>
    <t>FRESENIUS MEDICAL CARE FIFTH WARD</t>
  </si>
  <si>
    <t>210175002</t>
  </si>
  <si>
    <t>1386751394</t>
  </si>
  <si>
    <t>210288101</t>
  </si>
  <si>
    <t>MEDICAL CLINIC OF CASTROVILLE</t>
  </si>
  <si>
    <t>1306170576</t>
  </si>
  <si>
    <t>210306101</t>
  </si>
  <si>
    <t>GREEN APPLE THERAPY SERVICES PLLC</t>
  </si>
  <si>
    <t>1083685622</t>
  </si>
  <si>
    <t>210339201</t>
  </si>
  <si>
    <t>COATESVILLE HOSPITAL CORPORATION</t>
  </si>
  <si>
    <t>210339202</t>
  </si>
  <si>
    <t>1265675268</t>
  </si>
  <si>
    <t>210469702</t>
  </si>
  <si>
    <t>PEREZ ELIZA</t>
  </si>
  <si>
    <t>1427103910</t>
  </si>
  <si>
    <t>210636101</t>
  </si>
  <si>
    <t>TRINITY HOSPITALS</t>
  </si>
  <si>
    <t>1932146461</t>
  </si>
  <si>
    <t>210769001</t>
  </si>
  <si>
    <t>FORT WASHINGTON HOSPITAL</t>
  </si>
  <si>
    <t>210777301</t>
  </si>
  <si>
    <t>1407098858</t>
  </si>
  <si>
    <t>210912601</t>
  </si>
  <si>
    <t>1386775799</t>
  </si>
  <si>
    <t>210944901</t>
  </si>
  <si>
    <t>FRESENIUS MEDICAL CARE MOODY PARK</t>
  </si>
  <si>
    <t>1104873710</t>
  </si>
  <si>
    <t>211139501</t>
  </si>
  <si>
    <t>OAKDALE COMMUNITY HOSPITAL</t>
  </si>
  <si>
    <t>211139502</t>
  </si>
  <si>
    <t>1316136393</t>
  </si>
  <si>
    <t>211193201</t>
  </si>
  <si>
    <t>DIRECTIONS OF RECOVERY INC</t>
  </si>
  <si>
    <t>211224501</t>
  </si>
  <si>
    <t>1669707501</t>
  </si>
  <si>
    <t>211351601</t>
  </si>
  <si>
    <t>WEST TEXAS RADIOLOGY GROUP PA</t>
  </si>
  <si>
    <t>1578704938</t>
  </si>
  <si>
    <t>211384701</t>
  </si>
  <si>
    <t>OKLAHOMA STATE UNIVERSITY MEDICAL CENTER TRUST</t>
  </si>
  <si>
    <t>211384702</t>
  </si>
  <si>
    <t>1730207556</t>
  </si>
  <si>
    <t>211628701</t>
  </si>
  <si>
    <t>COMPLETE HEALTHCARE SURGERY CENTER LLP</t>
  </si>
  <si>
    <t>1508845322</t>
  </si>
  <si>
    <t>211717801</t>
  </si>
  <si>
    <t>HUNTINGTON HOSPITAL</t>
  </si>
  <si>
    <t>211717802</t>
  </si>
  <si>
    <t>1427093962</t>
  </si>
  <si>
    <t>211947101</t>
  </si>
  <si>
    <t>MERCY MEDICAL CENTER CLINTON</t>
  </si>
  <si>
    <t>1467503151</t>
  </si>
  <si>
    <t>212023001</t>
  </si>
  <si>
    <t>LIFE SPAN REHABILITATION CENTER, LLC</t>
  </si>
  <si>
    <t>1578500484</t>
  </si>
  <si>
    <t>212064402</t>
  </si>
  <si>
    <t>OVERLAND PARK REGIONAL MEDICAL CENTER</t>
  </si>
  <si>
    <t>1417988833</t>
  </si>
  <si>
    <t>212422401</t>
  </si>
  <si>
    <t>SALT LAKE REGIONAL MEDICAL CENTER</t>
  </si>
  <si>
    <t>1639379431</t>
  </si>
  <si>
    <t>212521302</t>
  </si>
  <si>
    <t>HUNTE MICHAEL S</t>
  </si>
  <si>
    <t>212521303</t>
  </si>
  <si>
    <t>1699947408</t>
  </si>
  <si>
    <t>212790402</t>
  </si>
  <si>
    <t>SETON LAMPASAS HEALTHCARE CENTER</t>
  </si>
  <si>
    <t>1356679005</t>
  </si>
  <si>
    <t>212809201</t>
  </si>
  <si>
    <t>MAYOOR BHATT</t>
  </si>
  <si>
    <t>1235333402</t>
  </si>
  <si>
    <t>212908202</t>
  </si>
  <si>
    <t>LEE TAE Y</t>
  </si>
  <si>
    <t>1598708513</t>
  </si>
  <si>
    <t>212974401</t>
  </si>
  <si>
    <t>CHIPPENHAM &amp; JOHNSTON WILLIS MEDICAL</t>
  </si>
  <si>
    <t>212974402</t>
  </si>
  <si>
    <t>1669700647</t>
  </si>
  <si>
    <t>213040301</t>
  </si>
  <si>
    <t>1548403660</t>
  </si>
  <si>
    <t>213069203</t>
  </si>
  <si>
    <t>PARK INFUSIONCARE, LP DBA PREFERRED</t>
  </si>
  <si>
    <t>1912210451</t>
  </si>
  <si>
    <t>213203701</t>
  </si>
  <si>
    <t>1538115753</t>
  </si>
  <si>
    <t>213235901</t>
  </si>
  <si>
    <t>RICK REBEKAH R</t>
  </si>
  <si>
    <t>1689995656</t>
  </si>
  <si>
    <t>213276301</t>
  </si>
  <si>
    <t>SAN ANTONIO RECOVERY CENTER</t>
  </si>
  <si>
    <t>1710910443</t>
  </si>
  <si>
    <t>213403301</t>
  </si>
  <si>
    <t>OAD MEHAR C</t>
  </si>
  <si>
    <t>1144426198</t>
  </si>
  <si>
    <t>213476904</t>
  </si>
  <si>
    <t>UDDIN MUHAMMAD M</t>
  </si>
  <si>
    <t>1336198894</t>
  </si>
  <si>
    <t>213494201</t>
  </si>
  <si>
    <t>213517004</t>
  </si>
  <si>
    <t>CIHCP LEE COUNTY</t>
  </si>
  <si>
    <t>213518804</t>
  </si>
  <si>
    <t>CIHCP ARANSAS COUNTY</t>
  </si>
  <si>
    <t>213527904</t>
  </si>
  <si>
    <t>CIHCP BASTROP COUNTY</t>
  </si>
  <si>
    <t>213529504</t>
  </si>
  <si>
    <t>CIHCP SMITH COUNTY</t>
  </si>
  <si>
    <t>213530304</t>
  </si>
  <si>
    <t>CIHCP BROWN COUNTY</t>
  </si>
  <si>
    <t>213533704</t>
  </si>
  <si>
    <t>CIHCP TAYLOR COUNTY</t>
  </si>
  <si>
    <t>213537804</t>
  </si>
  <si>
    <t>CIHCP WEBB COUNTY</t>
  </si>
  <si>
    <t>213542804</t>
  </si>
  <si>
    <t>CIHCP WICHITA COUNTY</t>
  </si>
  <si>
    <t>213547704</t>
  </si>
  <si>
    <t>CIHCP WISE COUNTY</t>
  </si>
  <si>
    <t>213570904</t>
  </si>
  <si>
    <t>CIHCP GRAYSON COUNTY</t>
  </si>
  <si>
    <t>1063470763</t>
  </si>
  <si>
    <t>213572502</t>
  </si>
  <si>
    <t>RESEARCH BELTON HOSPITAL</t>
  </si>
  <si>
    <t>213573304</t>
  </si>
  <si>
    <t>CIHCP JASPER COUNTY</t>
  </si>
  <si>
    <t>213577404</t>
  </si>
  <si>
    <t>CIHCP LAMAR COUNTY</t>
  </si>
  <si>
    <t>1144551540</t>
  </si>
  <si>
    <t>213868701</t>
  </si>
  <si>
    <t>DONALD P LONG MD PA</t>
  </si>
  <si>
    <t>1023342755</t>
  </si>
  <si>
    <t>213876001</t>
  </si>
  <si>
    <t>ETMC FIRST PHYSICIANS CLINIC FRANKSTON</t>
  </si>
  <si>
    <t>1376857706</t>
  </si>
  <si>
    <t>213904001</t>
  </si>
  <si>
    <t>ADVANCED KIDS CARE PA</t>
  </si>
  <si>
    <t>1679804819</t>
  </si>
  <si>
    <t>214121001</t>
  </si>
  <si>
    <t>FRESENIUS MEDICAL CARE NORTH TEXAS</t>
  </si>
  <si>
    <t>1376735910</t>
  </si>
  <si>
    <t>214169901</t>
  </si>
  <si>
    <t>CROW AMY B</t>
  </si>
  <si>
    <t>214169902</t>
  </si>
  <si>
    <t>AMY B CROW</t>
  </si>
  <si>
    <t>1740475516</t>
  </si>
  <si>
    <t>214240804</t>
  </si>
  <si>
    <t>MORRIS JUSTIN P</t>
  </si>
  <si>
    <t>214413101</t>
  </si>
  <si>
    <t>214413102</t>
  </si>
  <si>
    <t>CHILDREN 1ST DENTAL AND SURGERY</t>
  </si>
  <si>
    <t>1588996086</t>
  </si>
  <si>
    <t>214477601</t>
  </si>
  <si>
    <t>BES GROUP INC</t>
  </si>
  <si>
    <t>1518298801</t>
  </si>
  <si>
    <t>214539301</t>
  </si>
  <si>
    <t>1700817756</t>
  </si>
  <si>
    <t>214587201</t>
  </si>
  <si>
    <t>PLACENTIA LINDA HOSPITAL</t>
  </si>
  <si>
    <t>214587202</t>
  </si>
  <si>
    <t>1508851288</t>
  </si>
  <si>
    <t>214597101</t>
  </si>
  <si>
    <t>METHODIST HOSPITAL OF SOUTHERN CALIFORNIA</t>
  </si>
  <si>
    <t>1518941236</t>
  </si>
  <si>
    <t>214601101</t>
  </si>
  <si>
    <t>MIDWIVES OF EAST HOUSTON</t>
  </si>
  <si>
    <t>1750333407</t>
  </si>
  <si>
    <t>214632601</t>
  </si>
  <si>
    <t>MERIDA HEALTH CARE GROUP</t>
  </si>
  <si>
    <t>214802501</t>
  </si>
  <si>
    <t>1245217520</t>
  </si>
  <si>
    <t>214861101</t>
  </si>
  <si>
    <t>FAIRVIEW RIDGES HOSPITAL</t>
  </si>
  <si>
    <t>214861102</t>
  </si>
  <si>
    <t>1669671939</t>
  </si>
  <si>
    <t>215075701</t>
  </si>
  <si>
    <t>CRESCENT HOME HEALTH, INC.</t>
  </si>
  <si>
    <t>1447434865</t>
  </si>
  <si>
    <t>215174801</t>
  </si>
  <si>
    <t>SILVA ILLEANA D</t>
  </si>
  <si>
    <t>1942247044</t>
  </si>
  <si>
    <t>215246401</t>
  </si>
  <si>
    <t>CENTER POINT MEDICAL CENTER</t>
  </si>
  <si>
    <t>215246402</t>
  </si>
  <si>
    <t>215333006</t>
  </si>
  <si>
    <t>215333007</t>
  </si>
  <si>
    <t>1538585971</t>
  </si>
  <si>
    <t>215333010</t>
  </si>
  <si>
    <t>1578740304</t>
  </si>
  <si>
    <t>215412201</t>
  </si>
  <si>
    <t>FRESENIUS MEDICAL CARE GRAND PRAIRIE</t>
  </si>
  <si>
    <t>215412202</t>
  </si>
  <si>
    <t>1821234535</t>
  </si>
  <si>
    <t>215543401</t>
  </si>
  <si>
    <t>T-REX THERAPY SERVICES LLC</t>
  </si>
  <si>
    <t>1952333205</t>
  </si>
  <si>
    <t>215706701</t>
  </si>
  <si>
    <t>TENET ST MARYS INC</t>
  </si>
  <si>
    <t>1174570683</t>
  </si>
  <si>
    <t>215713302</t>
  </si>
  <si>
    <t>PARKLAND MEDICAL CENTER</t>
  </si>
  <si>
    <t>1811153349</t>
  </si>
  <si>
    <t>215721601</t>
  </si>
  <si>
    <t>WELLBOUND OF AUSTIN</t>
  </si>
  <si>
    <t>1770515991</t>
  </si>
  <si>
    <t>215728101</t>
  </si>
  <si>
    <t>GOOD SAMARITAN MEDICAL CENTER</t>
  </si>
  <si>
    <t>215728102</t>
  </si>
  <si>
    <t>1295878536</t>
  </si>
  <si>
    <t>215833901</t>
  </si>
  <si>
    <t>SATELLITE WELLBOUND OF HOUSTON</t>
  </si>
  <si>
    <t>1285895516</t>
  </si>
  <si>
    <t>215945101</t>
  </si>
  <si>
    <t>FRESENIUS MEDICAL CARE ALLEN</t>
  </si>
  <si>
    <t>1629392618</t>
  </si>
  <si>
    <t>215967501</t>
  </si>
  <si>
    <t>APEX PEDIATRIC HEALTHCARE LLC</t>
  </si>
  <si>
    <t>1255378337</t>
  </si>
  <si>
    <t>216162202</t>
  </si>
  <si>
    <t>MENORAH MEDICAL CENTER</t>
  </si>
  <si>
    <t>1922277177</t>
  </si>
  <si>
    <t>216207501</t>
  </si>
  <si>
    <t>1437325347</t>
  </si>
  <si>
    <t>216264601</t>
  </si>
  <si>
    <t>TOMBALL AMBULATORY SURGERY CENTER LP</t>
  </si>
  <si>
    <t>1386877439</t>
  </si>
  <si>
    <t>216296801</t>
  </si>
  <si>
    <t>SURGISTAR LP</t>
  </si>
  <si>
    <t>1770563017</t>
  </si>
  <si>
    <t>216362801</t>
  </si>
  <si>
    <t>CARONDELET HEART &amp; VASCULAR INSTITUTE</t>
  </si>
  <si>
    <t>216362802</t>
  </si>
  <si>
    <t>1437414810</t>
  </si>
  <si>
    <t>216373502</t>
  </si>
  <si>
    <t>CENIKOR FOUNDATION INC</t>
  </si>
  <si>
    <t>1376771063</t>
  </si>
  <si>
    <t>216583901</t>
  </si>
  <si>
    <t>KRAUSE FREDERICK R</t>
  </si>
  <si>
    <t>1891906327</t>
  </si>
  <si>
    <t>216623304</t>
  </si>
  <si>
    <t>BOWERS JACQUELYN M</t>
  </si>
  <si>
    <t>1710131784</t>
  </si>
  <si>
    <t>216668801</t>
  </si>
  <si>
    <t>TADEOS EMS INC</t>
  </si>
  <si>
    <t>1215927470</t>
  </si>
  <si>
    <t>216763701</t>
  </si>
  <si>
    <t>WHITE MEMORIAL MEDICAL CENTER</t>
  </si>
  <si>
    <t>1437243185</t>
  </si>
  <si>
    <t>216791801</t>
  </si>
  <si>
    <t>NELSON JOYCE B</t>
  </si>
  <si>
    <t>1225343973</t>
  </si>
  <si>
    <t>216880901</t>
  </si>
  <si>
    <t>1275858201</t>
  </si>
  <si>
    <t>216977301</t>
  </si>
  <si>
    <t>REYES ERASMO A</t>
  </si>
  <si>
    <t>1538165527</t>
  </si>
  <si>
    <t>217119101</t>
  </si>
  <si>
    <t>FREDERICK MEMORIAL HOSPITAL</t>
  </si>
  <si>
    <t>217119102</t>
  </si>
  <si>
    <t>1386823995</t>
  </si>
  <si>
    <t>217126601</t>
  </si>
  <si>
    <t>RAYMOND ADEDAPO</t>
  </si>
  <si>
    <t>1114959582</t>
  </si>
  <si>
    <t>217318901</t>
  </si>
  <si>
    <t>ST CHRISTOPHERS HOSPITAL FOR CHILDREN</t>
  </si>
  <si>
    <t>217318902</t>
  </si>
  <si>
    <t>1609199348</t>
  </si>
  <si>
    <t>217333801</t>
  </si>
  <si>
    <t>ADAPT PROGRAMS, LLC</t>
  </si>
  <si>
    <t>1346522398</t>
  </si>
  <si>
    <t>217333802</t>
  </si>
  <si>
    <t>1316176472</t>
  </si>
  <si>
    <t>217367601</t>
  </si>
  <si>
    <t>1184920472</t>
  </si>
  <si>
    <t>217414601</t>
  </si>
  <si>
    <t>1144471715</t>
  </si>
  <si>
    <t>217470801</t>
  </si>
  <si>
    <t>PROVIDENCE SACRED HEART MEDICAL CENTER</t>
  </si>
  <si>
    <t>1144344052</t>
  </si>
  <si>
    <t>217534101</t>
  </si>
  <si>
    <t>HANDS OF COMPASSION HOME CARE,</t>
  </si>
  <si>
    <t>1144266024</t>
  </si>
  <si>
    <t>217716401</t>
  </si>
  <si>
    <t>CLARIAN HEALTH PARTNERS INC</t>
  </si>
  <si>
    <t>217716402</t>
  </si>
  <si>
    <t>METHODIST IU RILEY HOSPITAL</t>
  </si>
  <si>
    <t>217716403</t>
  </si>
  <si>
    <t>1114255833</t>
  </si>
  <si>
    <t>217836001</t>
  </si>
  <si>
    <t>1295054161</t>
  </si>
  <si>
    <t>217884003</t>
  </si>
  <si>
    <t>DIMMIT REGIONAL HOSPITAL DBA DIMMIT</t>
  </si>
  <si>
    <t>1366776106</t>
  </si>
  <si>
    <t>217901201</t>
  </si>
  <si>
    <t>MEMORIAL HERMANN SURGERY CENTER RICHMOND</t>
  </si>
  <si>
    <t>218020001</t>
  </si>
  <si>
    <t>1407072358</t>
  </si>
  <si>
    <t>218049901</t>
  </si>
  <si>
    <t>LITTLE RIVER HEALTHCARE- CAMERON CLINIC</t>
  </si>
  <si>
    <t>1962579029</t>
  </si>
  <si>
    <t>218251101</t>
  </si>
  <si>
    <t>TEMPLE UNIVERSITY HOSPITAL INC</t>
  </si>
  <si>
    <t>1740379239</t>
  </si>
  <si>
    <t>218283401</t>
  </si>
  <si>
    <t>KESSLER MONICA R</t>
  </si>
  <si>
    <t>1982848610</t>
  </si>
  <si>
    <t>218368301</t>
  </si>
  <si>
    <t>FRESENIUS MEDICAL CARE COCKRELL HILL</t>
  </si>
  <si>
    <t>218500101</t>
  </si>
  <si>
    <t>1710108923</t>
  </si>
  <si>
    <t>218737901</t>
  </si>
  <si>
    <t>DALLAS INTER-TRIBAL CENTER, INC</t>
  </si>
  <si>
    <t>1972798411</t>
  </si>
  <si>
    <t>218746001</t>
  </si>
  <si>
    <t>ALEXANDER ISKRENKO</t>
  </si>
  <si>
    <t>1922253236</t>
  </si>
  <si>
    <t>218884901</t>
  </si>
  <si>
    <t>PERMIAN BASIN CARING HEARTS HOME</t>
  </si>
  <si>
    <t>1023310901</t>
  </si>
  <si>
    <t>218889801</t>
  </si>
  <si>
    <t>CORNERSTONE PEDIATRIC THERAPY</t>
  </si>
  <si>
    <t>1295966257</t>
  </si>
  <si>
    <t>2189961</t>
  </si>
  <si>
    <t>218996101</t>
  </si>
  <si>
    <t>1386697688</t>
  </si>
  <si>
    <t>219036501</t>
  </si>
  <si>
    <t>NORTHWEST MEDICAL CENTER ORO VALLEY</t>
  </si>
  <si>
    <t>219036502</t>
  </si>
  <si>
    <t>1982929246</t>
  </si>
  <si>
    <t>219038101</t>
  </si>
  <si>
    <t>LAGUNA MADRE REHABILITATION CENTER</t>
  </si>
  <si>
    <t>1104842137</t>
  </si>
  <si>
    <t>219051401</t>
  </si>
  <si>
    <t>BANDYOPADHYAY SUBHANKAR</t>
  </si>
  <si>
    <t>1568658102</t>
  </si>
  <si>
    <t>219089401</t>
  </si>
  <si>
    <t>KRISTI HINTON</t>
  </si>
  <si>
    <t>1912943184</t>
  </si>
  <si>
    <t>219147001</t>
  </si>
  <si>
    <t>WOMANS HOSPITAL</t>
  </si>
  <si>
    <t>1992736599</t>
  </si>
  <si>
    <t>219206401</t>
  </si>
  <si>
    <t>DOCTORS HOSPITAL OF MANTECA, INC</t>
  </si>
  <si>
    <t>1720019995</t>
  </si>
  <si>
    <t>219247802</t>
  </si>
  <si>
    <t>NORTH SHORE MEDICAL CENTER</t>
  </si>
  <si>
    <t>1376581306</t>
  </si>
  <si>
    <t>219398901</t>
  </si>
  <si>
    <t>CARROLLTON PHYSICAL THERAPY AND WORK HARDENING</t>
  </si>
  <si>
    <t>1831190958</t>
  </si>
  <si>
    <t>219667701</t>
  </si>
  <si>
    <t>SOUTHERN REGIONAL MEDICAL CENTER</t>
  </si>
  <si>
    <t>1053382960</t>
  </si>
  <si>
    <t>219698202</t>
  </si>
  <si>
    <t>HAYWOOD PARK COMMUNITY HOSPITAL</t>
  </si>
  <si>
    <t>1568401016</t>
  </si>
  <si>
    <t>219886302</t>
  </si>
  <si>
    <t>AVERA MARSHALL REGIONAL MEDICAL CENTER</t>
  </si>
  <si>
    <t>1407165772</t>
  </si>
  <si>
    <t>220033901</t>
  </si>
  <si>
    <t>MEMORIAL HERMANN SURGERY CENTER WOODLANDS</t>
  </si>
  <si>
    <t>1295056406</t>
  </si>
  <si>
    <t>220123801</t>
  </si>
  <si>
    <t>BINZ HOME TRAINING</t>
  </si>
  <si>
    <t>1558333542</t>
  </si>
  <si>
    <t>220170901</t>
  </si>
  <si>
    <t>SERENITY FOUNDATION OF TEXAS</t>
  </si>
  <si>
    <t>1134116536</t>
  </si>
  <si>
    <t>220203801</t>
  </si>
  <si>
    <t>LONGVIEW THERAPY CENTER</t>
  </si>
  <si>
    <t>1184615114</t>
  </si>
  <si>
    <t>220324202</t>
  </si>
  <si>
    <t>WATERBURY HOSPITAL</t>
  </si>
  <si>
    <t>1770880080</t>
  </si>
  <si>
    <t>220346501</t>
  </si>
  <si>
    <t>INNOVATIVE PSYCHIATRIC SOLUTIONS INC</t>
  </si>
  <si>
    <t>220346502</t>
  </si>
  <si>
    <t>MIND ABOVE MATTER, LLC</t>
  </si>
  <si>
    <t>1861498743</t>
  </si>
  <si>
    <t>220440601</t>
  </si>
  <si>
    <t>ALLAWALA SHAHZAD</t>
  </si>
  <si>
    <t>1003127606</t>
  </si>
  <si>
    <t>220500701</t>
  </si>
  <si>
    <t>MEMORIAL HERMANN ENDOSCOPY CENTER NORTH</t>
  </si>
  <si>
    <t>1093994691</t>
  </si>
  <si>
    <t>220534602</t>
  </si>
  <si>
    <t>ALBERT W LYON MD</t>
  </si>
  <si>
    <t>1881665164</t>
  </si>
  <si>
    <t>220555101</t>
  </si>
  <si>
    <t>BYRD REGIONAL HOSPITAL</t>
  </si>
  <si>
    <t>220555102</t>
  </si>
  <si>
    <t>1144520578</t>
  </si>
  <si>
    <t>220559301</t>
  </si>
  <si>
    <t>HAMMONDS SHANNON R</t>
  </si>
  <si>
    <t>1841218526</t>
  </si>
  <si>
    <t>220739101</t>
  </si>
  <si>
    <t>DURR CINDY L</t>
  </si>
  <si>
    <t>1760706899</t>
  </si>
  <si>
    <t>220779701</t>
  </si>
  <si>
    <t>1336391085</t>
  </si>
  <si>
    <t>280136701</t>
  </si>
  <si>
    <t>MEMORIAL HERMANN SURGERY CENTER KINGSLAND</t>
  </si>
  <si>
    <t>280279501</t>
  </si>
  <si>
    <t>280295101</t>
  </si>
  <si>
    <t>1356654461</t>
  </si>
  <si>
    <t>280416301</t>
  </si>
  <si>
    <t>DYNAMIC CHILDREN THERAPY SERVICES</t>
  </si>
  <si>
    <t>1376835579</t>
  </si>
  <si>
    <t>280432001</t>
  </si>
  <si>
    <t>RAISING HOPE BEHAVIORAL CENTER PLLC</t>
  </si>
  <si>
    <t>1053382655</t>
  </si>
  <si>
    <t>280595401</t>
  </si>
  <si>
    <t>SOUTH BALDWIN REGIONAL MEDICAL CENTER</t>
  </si>
  <si>
    <t>280595402</t>
  </si>
  <si>
    <t>1811912009</t>
  </si>
  <si>
    <t>280670501</t>
  </si>
  <si>
    <t>FORREST CITY ARKANSAS HOSPITAL COMPANY</t>
  </si>
  <si>
    <t>1073615266</t>
  </si>
  <si>
    <t>280714101</t>
  </si>
  <si>
    <t>FRESENIUS MEDICAL CARE TRI-CITY</t>
  </si>
  <si>
    <t>1598096802</t>
  </si>
  <si>
    <t>280998001</t>
  </si>
  <si>
    <t>MEMORIAL HERMANN MEMORIAL VILLAGE SURGERY CENTER</t>
  </si>
  <si>
    <t>281738901</t>
  </si>
  <si>
    <t>1184929606</t>
  </si>
  <si>
    <t>281748801</t>
  </si>
  <si>
    <t>LNC HEALTH SERVICES</t>
  </si>
  <si>
    <t>1366440620</t>
  </si>
  <si>
    <t>281887401</t>
  </si>
  <si>
    <t>JORDAN VALLEY MEDICAL CENTER LP</t>
  </si>
  <si>
    <t>281887402</t>
  </si>
  <si>
    <t>PIONEER VALLEY HOSPITAL</t>
  </si>
  <si>
    <t>281892401</t>
  </si>
  <si>
    <t>1588827885</t>
  </si>
  <si>
    <t>281993001</t>
  </si>
  <si>
    <t>LIBERTY DIALYSIS VICTORIA</t>
  </si>
  <si>
    <t>1154567568</t>
  </si>
  <si>
    <t>282107601</t>
  </si>
  <si>
    <t>SAFARI KIDS REHAB</t>
  </si>
  <si>
    <t>1215236245</t>
  </si>
  <si>
    <t>282159701</t>
  </si>
  <si>
    <t>COOK CHILDRENS NEUROSCIENCES</t>
  </si>
  <si>
    <t>282159702</t>
  </si>
  <si>
    <t>282243902</t>
  </si>
  <si>
    <t>1699076257</t>
  </si>
  <si>
    <t>282267802</t>
  </si>
  <si>
    <t>SCOTT AND WHITE HOERSTER CLINIC</t>
  </si>
  <si>
    <t>282267803</t>
  </si>
  <si>
    <t>1609007525</t>
  </si>
  <si>
    <t>282272801</t>
  </si>
  <si>
    <t>BELLEVUE MEDICAL CENTER</t>
  </si>
  <si>
    <t>282272802</t>
  </si>
  <si>
    <t>1164419198</t>
  </si>
  <si>
    <t>282321301</t>
  </si>
  <si>
    <t>282321302</t>
  </si>
  <si>
    <t>1134421175</t>
  </si>
  <si>
    <t>2823452</t>
  </si>
  <si>
    <t>282345201</t>
  </si>
  <si>
    <t>282345202</t>
  </si>
  <si>
    <t>HOUSTON CHILDRENS DENTAL CENTER LLC</t>
  </si>
  <si>
    <t>1235212721</t>
  </si>
  <si>
    <t>282389001</t>
  </si>
  <si>
    <t>MOUNTAIN VISTA MEDICAL CENTER LP</t>
  </si>
  <si>
    <t>282389002</t>
  </si>
  <si>
    <t>1487869632</t>
  </si>
  <si>
    <t>282435101</t>
  </si>
  <si>
    <t>AUSTIN DRUG AND ALCOHOL ABUSE</t>
  </si>
  <si>
    <t>1134435746</t>
  </si>
  <si>
    <t>2824849</t>
  </si>
  <si>
    <t>282484901</t>
  </si>
  <si>
    <t>TRINITY SURGERY CENTER LLC</t>
  </si>
  <si>
    <t>282494804</t>
  </si>
  <si>
    <t>CIHCP DENTON COUNTY</t>
  </si>
  <si>
    <t>282494805</t>
  </si>
  <si>
    <t>282494806</t>
  </si>
  <si>
    <t>1023033792</t>
  </si>
  <si>
    <t>282634902</t>
  </si>
  <si>
    <t>HAHNEMANN UNIVERSITY HOSPITAL</t>
  </si>
  <si>
    <t>1285932319</t>
  </si>
  <si>
    <t>282981401</t>
  </si>
  <si>
    <t>SONRISAS THERAPIES PEDIATRIC HOME AND HEALTHCARE S</t>
  </si>
  <si>
    <t>1184926867</t>
  </si>
  <si>
    <t>282995401</t>
  </si>
  <si>
    <t>ROLLINS BROOK COMMUNITY HOSPITAL CRNA</t>
  </si>
  <si>
    <t>1790756203</t>
  </si>
  <si>
    <t>283139802</t>
  </si>
  <si>
    <t>SKYRIDGE MEDICAL CENTER</t>
  </si>
  <si>
    <t>1609039791</t>
  </si>
  <si>
    <t>283369103</t>
  </si>
  <si>
    <t>MOORE SHEILA M</t>
  </si>
  <si>
    <t>1609020403</t>
  </si>
  <si>
    <t>283425101</t>
  </si>
  <si>
    <t>LDNL LLC</t>
  </si>
  <si>
    <t>1417944224</t>
  </si>
  <si>
    <t>283446702</t>
  </si>
  <si>
    <t>IREDELL MEMORIAL HOSPITAL</t>
  </si>
  <si>
    <t>1225289895</t>
  </si>
  <si>
    <t>283486302</t>
  </si>
  <si>
    <t>PROVIDENCE HOLY FAMILY HOSPITAL</t>
  </si>
  <si>
    <t>1972827822</t>
  </si>
  <si>
    <t>283515901</t>
  </si>
  <si>
    <t>EAST TEXAS MEDICAL CENTER JACKSONVILLE</t>
  </si>
  <si>
    <t>283515902</t>
  </si>
  <si>
    <t>1962704031</t>
  </si>
  <si>
    <t>283765001</t>
  </si>
  <si>
    <t>1376844936</t>
  </si>
  <si>
    <t>283840101</t>
  </si>
  <si>
    <t>SCOTT AND WHITE HOSPITAL LLANO</t>
  </si>
  <si>
    <t>283840102</t>
  </si>
  <si>
    <t>283840103</t>
  </si>
  <si>
    <t>1902107568</t>
  </si>
  <si>
    <t>283879901</t>
  </si>
  <si>
    <t>SCOTT AND WHITE - SAN</t>
  </si>
  <si>
    <t>1134329600</t>
  </si>
  <si>
    <t>283887201</t>
  </si>
  <si>
    <t>SOLOMON PENDLETON</t>
  </si>
  <si>
    <t>1376658070</t>
  </si>
  <si>
    <t>283930001</t>
  </si>
  <si>
    <t>BAY AREA RECOVERY CTR, LLC</t>
  </si>
  <si>
    <t>1629215041</t>
  </si>
  <si>
    <t>284095101</t>
  </si>
  <si>
    <t>FAMILY PRACTICE CLINIC OF MILLS</t>
  </si>
  <si>
    <t>1902865355</t>
  </si>
  <si>
    <t>284106601</t>
  </si>
  <si>
    <t>284106602</t>
  </si>
  <si>
    <t>284198301</t>
  </si>
  <si>
    <t>HOLY FAMILY SERVICES, INC</t>
  </si>
  <si>
    <t>1215921077</t>
  </si>
  <si>
    <t>284277501</t>
  </si>
  <si>
    <t>ST ELIZABETH HOSPITAL</t>
  </si>
  <si>
    <t>284277502</t>
  </si>
  <si>
    <t>1578735130</t>
  </si>
  <si>
    <t>284284103</t>
  </si>
  <si>
    <t>SHUKLA PRANAV B</t>
  </si>
  <si>
    <t>1528367356</t>
  </si>
  <si>
    <t>284333603</t>
  </si>
  <si>
    <t>1588823553</t>
  </si>
  <si>
    <t>284453201</t>
  </si>
  <si>
    <t>BANNER DEL E WEBB MEDICAL</t>
  </si>
  <si>
    <t>284453202</t>
  </si>
  <si>
    <t>1114222312</t>
  </si>
  <si>
    <t>284673501</t>
  </si>
  <si>
    <t>COOK CHILDRENS UCC PHYSICIAN GROUP</t>
  </si>
  <si>
    <t>284673503</t>
  </si>
  <si>
    <t>COOK CHILDRENS URGENT CARE SOUTHLAKE</t>
  </si>
  <si>
    <t>284673504</t>
  </si>
  <si>
    <t>1457652745</t>
  </si>
  <si>
    <t>284780801</t>
  </si>
  <si>
    <t>284780802</t>
  </si>
  <si>
    <t>1326068370</t>
  </si>
  <si>
    <t>284908501</t>
  </si>
  <si>
    <t>HO AN D</t>
  </si>
  <si>
    <t>1902105471</t>
  </si>
  <si>
    <t>284970501</t>
  </si>
  <si>
    <t>WUENSCHEL DIEDRA D</t>
  </si>
  <si>
    <t>1326135369</t>
  </si>
  <si>
    <t>285008301</t>
  </si>
  <si>
    <t>SCOTT &amp; WHITE HOMECARE AT</t>
  </si>
  <si>
    <t>1508952235</t>
  </si>
  <si>
    <t>285026501</t>
  </si>
  <si>
    <t>HELEN KELLER MEMORIAL HOSPITAL</t>
  </si>
  <si>
    <t>285027301</t>
  </si>
  <si>
    <t>1497938518</t>
  </si>
  <si>
    <t>285125501</t>
  </si>
  <si>
    <t>DUPREE AARON L</t>
  </si>
  <si>
    <t>1871884163</t>
  </si>
  <si>
    <t>285555301</t>
  </si>
  <si>
    <t>FRESENIUS MEDICAL CARE DESERT MILAGRO</t>
  </si>
  <si>
    <t>1992812614</t>
  </si>
  <si>
    <t>285583501</t>
  </si>
  <si>
    <t>SCOTT AND WHITE HOME CARE</t>
  </si>
  <si>
    <t>1922256114</t>
  </si>
  <si>
    <t>285610602</t>
  </si>
  <si>
    <t>TEXAS CHILD STUDY CENTER</t>
  </si>
  <si>
    <t>1598958258</t>
  </si>
  <si>
    <t>285637901</t>
  </si>
  <si>
    <t>MOLINA ALYSSA B</t>
  </si>
  <si>
    <t>1619269388</t>
  </si>
  <si>
    <t>285647801</t>
  </si>
  <si>
    <t>PERSONAL TOUCH THERAPY LLC</t>
  </si>
  <si>
    <t>285657701</t>
  </si>
  <si>
    <t>1255368593</t>
  </si>
  <si>
    <t>285723701</t>
  </si>
  <si>
    <t>WASHAKIE MEDICAL CENTER</t>
  </si>
  <si>
    <t>1275764870</t>
  </si>
  <si>
    <t>285742701</t>
  </si>
  <si>
    <t>LEGACY THERAPY CENTER INC</t>
  </si>
  <si>
    <t>1639120694</t>
  </si>
  <si>
    <t>285795501</t>
  </si>
  <si>
    <t>WAUKEGAN ILLINOIS HOSPITAL COMPANY LLC</t>
  </si>
  <si>
    <t>1891992871</t>
  </si>
  <si>
    <t>285904302</t>
  </si>
  <si>
    <t>WALPOLE AARON J</t>
  </si>
  <si>
    <t>1124341672</t>
  </si>
  <si>
    <t>286124701</t>
  </si>
  <si>
    <t>BANNER IRONWOOD MEDICAL CENTER</t>
  </si>
  <si>
    <t>286124702</t>
  </si>
  <si>
    <t>1699006254</t>
  </si>
  <si>
    <t>286127001</t>
  </si>
  <si>
    <t>WILLOW CREEK SURGERY CENTER, LP</t>
  </si>
  <si>
    <t>1245479484</t>
  </si>
  <si>
    <t>286173401</t>
  </si>
  <si>
    <t>HOPE THERAPY CENTER</t>
  </si>
  <si>
    <t>286173402</t>
  </si>
  <si>
    <t>1205146404</t>
  </si>
  <si>
    <t>286354001</t>
  </si>
  <si>
    <t>RENAISSANCE SURGERY CENTER</t>
  </si>
  <si>
    <t>1538131214</t>
  </si>
  <si>
    <t>286501602</t>
  </si>
  <si>
    <t>VHS ACQUISITION SUBSIDIARY NUMBER 7</t>
  </si>
  <si>
    <t>1043533706</t>
  </si>
  <si>
    <t>286578401</t>
  </si>
  <si>
    <t>OCHSNER MEDICAL CENTER - NORTHSHORE,</t>
  </si>
  <si>
    <t>286578402</t>
  </si>
  <si>
    <t>1609013689</t>
  </si>
  <si>
    <t>286658401</t>
  </si>
  <si>
    <t>THERAPY R US REHABILITATION SPECIALISTS</t>
  </si>
  <si>
    <t>1003125360</t>
  </si>
  <si>
    <t>286706101</t>
  </si>
  <si>
    <t>ST DAVIDS HEALTHCARE PARTNERSHIP LP</t>
  </si>
  <si>
    <t>1932426772</t>
  </si>
  <si>
    <t xml:space="preserve">286782201 </t>
  </si>
  <si>
    <t>HARDEMAN COUNTY CLINIC</t>
  </si>
  <si>
    <t xml:space="preserve">286782202 </t>
  </si>
  <si>
    <t>1639172869</t>
  </si>
  <si>
    <t>286838201</t>
  </si>
  <si>
    <t>CAPE FEAR VALLEY MEDICAL CENTER</t>
  </si>
  <si>
    <t>286838202</t>
  </si>
  <si>
    <t>1083878953</t>
  </si>
  <si>
    <t>287022201</t>
  </si>
  <si>
    <t>LIFE STEPS LEWISVILLE I</t>
  </si>
  <si>
    <t>287107101</t>
  </si>
  <si>
    <t>287107102</t>
  </si>
  <si>
    <t>1851695316</t>
  </si>
  <si>
    <t>287117001</t>
  </si>
  <si>
    <t>GEORGE RURAL HEALTH CENTER</t>
  </si>
  <si>
    <t>1518096213</t>
  </si>
  <si>
    <t>287167501</t>
  </si>
  <si>
    <t>KID ABILITIES CHILDEREN REHAB</t>
  </si>
  <si>
    <t>287167502</t>
  </si>
  <si>
    <t>1730480393</t>
  </si>
  <si>
    <t>287274901</t>
  </si>
  <si>
    <t>1528353513</t>
  </si>
  <si>
    <t>287473701</t>
  </si>
  <si>
    <t>AMARILLO DIALYSIS</t>
  </si>
  <si>
    <t>1750532727</t>
  </si>
  <si>
    <t>287630201</t>
  </si>
  <si>
    <t>RISAS Y RAYONES REHAB SERVICES</t>
  </si>
  <si>
    <t>287780501</t>
  </si>
  <si>
    <t>287780502</t>
  </si>
  <si>
    <t>1588612832</t>
  </si>
  <si>
    <t>287796102</t>
  </si>
  <si>
    <t>JOHN H STROGER JR HOSPITAL</t>
  </si>
  <si>
    <t>1629386784</t>
  </si>
  <si>
    <t>287803501</t>
  </si>
  <si>
    <t>ODESSA ENDOSCOPY CENTER LLC</t>
  </si>
  <si>
    <t>1083902076</t>
  </si>
  <si>
    <t>288010601</t>
  </si>
  <si>
    <t>SUNSHINE THERAPY &amp; NURSING SERVICES</t>
  </si>
  <si>
    <t>1548491244</t>
  </si>
  <si>
    <t>288017101</t>
  </si>
  <si>
    <t>AMERICAN FAMILY HEALTH SERVICES, INC.</t>
  </si>
  <si>
    <t>288080901</t>
  </si>
  <si>
    <t>1023233756</t>
  </si>
  <si>
    <t>288164101</t>
  </si>
  <si>
    <t>NGUYEN DIANE T</t>
  </si>
  <si>
    <t>1801867643</t>
  </si>
  <si>
    <t>288324101</t>
  </si>
  <si>
    <t>CUSHING REGIONAL HOSPITAL</t>
  </si>
  <si>
    <t>288324102</t>
  </si>
  <si>
    <t>288368801</t>
  </si>
  <si>
    <t>1952560914</t>
  </si>
  <si>
    <t>288464501</t>
  </si>
  <si>
    <t>BANNER BOSWELL MEDICAL CENTER</t>
  </si>
  <si>
    <t>288464502</t>
  </si>
  <si>
    <t>1518968767</t>
  </si>
  <si>
    <t>288528701</t>
  </si>
  <si>
    <t>COPPER QUEEN COMMUNITY HOSPITAL</t>
  </si>
  <si>
    <t>1922301712</t>
  </si>
  <si>
    <t>288582401</t>
  </si>
  <si>
    <t>WILLIAMSON SURGERY CENTER</t>
  </si>
  <si>
    <t>1487736963</t>
  </si>
  <si>
    <t>288592302</t>
  </si>
  <si>
    <t>SIDNEY REGIONAL MEDICAL CENTER</t>
  </si>
  <si>
    <t>1598091555</t>
  </si>
  <si>
    <t>288775401</t>
  </si>
  <si>
    <t>MOTHER FRANCES HOSPITAL - WINNSBORO</t>
  </si>
  <si>
    <t>1114225398</t>
  </si>
  <si>
    <t>288934701</t>
  </si>
  <si>
    <t>CHILDRENS SPEECH &amp; LANGUAGE CENTER,</t>
  </si>
  <si>
    <t>288934702</t>
  </si>
  <si>
    <t>1306953716</t>
  </si>
  <si>
    <t>289032901</t>
  </si>
  <si>
    <t>BEAOUI MAHFOUDH B</t>
  </si>
  <si>
    <t>1750528717</t>
  </si>
  <si>
    <t>289427101</t>
  </si>
  <si>
    <t>ROUND ROCK SURGERY CENTER LLC</t>
  </si>
  <si>
    <t>1134366008</t>
  </si>
  <si>
    <t>289726602</t>
  </si>
  <si>
    <t>SOHOSKI MARY D</t>
  </si>
  <si>
    <t>1801020193</t>
  </si>
  <si>
    <t>289952801</t>
  </si>
  <si>
    <t>TOTAL RENAL CARE INC</t>
  </si>
  <si>
    <t>1497061097</t>
  </si>
  <si>
    <t>290270201</t>
  </si>
  <si>
    <t>NORTHSIDE MEDICAL CENTER</t>
  </si>
  <si>
    <t>290270202</t>
  </si>
  <si>
    <t>290280101</t>
  </si>
  <si>
    <t>1619289998</t>
  </si>
  <si>
    <t>290702402</t>
  </si>
  <si>
    <t>1528101284</t>
  </si>
  <si>
    <t>291603301</t>
  </si>
  <si>
    <t>ST ROSE DOMINICAN HOSPITAL SAN MARTIN CAMPUS</t>
  </si>
  <si>
    <t>291603302</t>
  </si>
  <si>
    <t>ST ROSE DOMINICAN HOSPITAL SAN</t>
  </si>
  <si>
    <t>1265469506</t>
  </si>
  <si>
    <t>291616502</t>
  </si>
  <si>
    <t>PLATTE COUNTY MEMORIAL HOSPITAL</t>
  </si>
  <si>
    <t>1023336773</t>
  </si>
  <si>
    <t>292236101</t>
  </si>
  <si>
    <t>LAREDO AUTISTIC AND KIDS REHABILITATION</t>
  </si>
  <si>
    <t>292236102</t>
  </si>
  <si>
    <t>1962624460</t>
  </si>
  <si>
    <t>292636201</t>
  </si>
  <si>
    <t>CENTER FOR SUCCESS AND INDEPENDENCE</t>
  </si>
  <si>
    <t>Psych Hospital Updated 08/21/2019 - DSH 2020</t>
  </si>
  <si>
    <t>1801837539</t>
  </si>
  <si>
    <t>293931601</t>
  </si>
  <si>
    <t>ALBANY MEMORIAL HOSPITAL</t>
  </si>
  <si>
    <t>293931602</t>
  </si>
  <si>
    <t>1184654923</t>
  </si>
  <si>
    <t>293984501</t>
  </si>
  <si>
    <t>DOCTORS MEDICAL CENTER OF MOOLESTO</t>
  </si>
  <si>
    <t>293984502</t>
  </si>
  <si>
    <t>1588697296</t>
  </si>
  <si>
    <t>294028001</t>
  </si>
  <si>
    <t>WEST BOCA MEDICAL CENTER</t>
  </si>
  <si>
    <t>294028002</t>
  </si>
  <si>
    <t>1972890317</t>
  </si>
  <si>
    <t>294543804</t>
  </si>
  <si>
    <t>1083938765</t>
  </si>
  <si>
    <t>294555201</t>
  </si>
  <si>
    <t>MEDICAL PARK TOWER SURGERY CENTER</t>
  </si>
  <si>
    <t>1417225822</t>
  </si>
  <si>
    <t>295233501</t>
  </si>
  <si>
    <t>HEALTHSTAR PEDIATRIC REHAB</t>
  </si>
  <si>
    <t>1497919708</t>
  </si>
  <si>
    <t>295312701</t>
  </si>
  <si>
    <t>SPRING SURGERY CENTER</t>
  </si>
  <si>
    <t>1891081428</t>
  </si>
  <si>
    <t>295434901</t>
  </si>
  <si>
    <t>BARNHART TERRI L</t>
  </si>
  <si>
    <t>1801830500</t>
  </si>
  <si>
    <t>295487701</t>
  </si>
  <si>
    <t>FLOWERS HOSPITAL</t>
  </si>
  <si>
    <t>295487702</t>
  </si>
  <si>
    <t>1134140825</t>
  </si>
  <si>
    <t>295737501</t>
  </si>
  <si>
    <t>SANFORD HEALTH NETWORK</t>
  </si>
  <si>
    <t>1427360700</t>
  </si>
  <si>
    <t>295764901</t>
  </si>
  <si>
    <t>HARPER HUTZEL HOSPITAL</t>
  </si>
  <si>
    <t>1346485968</t>
  </si>
  <si>
    <t>295812601</t>
  </si>
  <si>
    <t>HOUSTON THERAPY CENTER LLC</t>
  </si>
  <si>
    <t>1871880211</t>
  </si>
  <si>
    <t>295909001</t>
  </si>
  <si>
    <t>TEXOMA EMERGENCY PHYSICIANS, PLLC</t>
  </si>
  <si>
    <t>1871851949</t>
  </si>
  <si>
    <t>296495901</t>
  </si>
  <si>
    <t>REHAB PLUS</t>
  </si>
  <si>
    <t>296495902</t>
  </si>
  <si>
    <t>1336328244</t>
  </si>
  <si>
    <t>296834901</t>
  </si>
  <si>
    <t>CENTINELA HOSPITAL MEDICAL CENTER</t>
  </si>
  <si>
    <t>296834902</t>
  </si>
  <si>
    <t>1073777876</t>
  </si>
  <si>
    <t>296952901</t>
  </si>
  <si>
    <t>JOSHUA SAHARA</t>
  </si>
  <si>
    <t>1457617425</t>
  </si>
  <si>
    <t>297413101</t>
  </si>
  <si>
    <t>1396955985</t>
  </si>
  <si>
    <t>297420601</t>
  </si>
  <si>
    <t>ALL 4 KIDS PEDIATRIC THERAPY</t>
  </si>
  <si>
    <t>1053689034</t>
  </si>
  <si>
    <t>297639101</t>
  </si>
  <si>
    <t>ODESSA DIALYSIS</t>
  </si>
  <si>
    <t>1649200601</t>
  </si>
  <si>
    <t>297989001</t>
  </si>
  <si>
    <t>CGH HOSPITAL LTD</t>
  </si>
  <si>
    <t>297989002</t>
  </si>
  <si>
    <t>1447486691</t>
  </si>
  <si>
    <t>298256301</t>
  </si>
  <si>
    <t>ANGELA CADE</t>
  </si>
  <si>
    <t>1790053775</t>
  </si>
  <si>
    <t>298424701</t>
  </si>
  <si>
    <t>MIDLAND DIALYSIS</t>
  </si>
  <si>
    <t>1346542115</t>
  </si>
  <si>
    <t>298439501</t>
  </si>
  <si>
    <t>GAINSVILLE HOSPITAL DISTRICT</t>
  </si>
  <si>
    <t>1306100797</t>
  </si>
  <si>
    <t>299103601</t>
  </si>
  <si>
    <t>APTUS HEALTH CARE PLLC DBA APTUS AT HOME</t>
  </si>
  <si>
    <t>1568776615</t>
  </si>
  <si>
    <t>299338801</t>
  </si>
  <si>
    <t>CEDAR PARK SURGERY CENTER LLC</t>
  </si>
  <si>
    <t>1770842197</t>
  </si>
  <si>
    <t>299613401</t>
  </si>
  <si>
    <t>DINO HOMEHEALTH CARE SERVICES PLLC</t>
  </si>
  <si>
    <t>1578708483</t>
  </si>
  <si>
    <t>300008501</t>
  </si>
  <si>
    <t>RAINBOW PEDIATRIC HOME HEALTH PLLC</t>
  </si>
  <si>
    <t>1326272188</t>
  </si>
  <si>
    <t>300292505</t>
  </si>
  <si>
    <t>OBIE OGADINMA I</t>
  </si>
  <si>
    <t>1073601043</t>
  </si>
  <si>
    <t>300329502</t>
  </si>
  <si>
    <t>RED BAY HOSPITAL</t>
  </si>
  <si>
    <t>1730253915</t>
  </si>
  <si>
    <t>300353502</t>
  </si>
  <si>
    <t>WILSON GABRIEL R</t>
  </si>
  <si>
    <t>1598066151</t>
  </si>
  <si>
    <t>300806201</t>
  </si>
  <si>
    <t>SCOTT AND WHITE HOME CARE LLANO</t>
  </si>
  <si>
    <t>300835101</t>
  </si>
  <si>
    <t>1336103738</t>
  </si>
  <si>
    <t>300926802</t>
  </si>
  <si>
    <t>COMMUNITY MEMORIAL HEALTHCENTER</t>
  </si>
  <si>
    <t>1053342816</t>
  </si>
  <si>
    <t>300960701</t>
  </si>
  <si>
    <t>SOUTHERN OHIO MEDICAL CENTER</t>
  </si>
  <si>
    <t>300960702</t>
  </si>
  <si>
    <t>1174899835</t>
  </si>
  <si>
    <t>301295701</t>
  </si>
  <si>
    <t>KIDS IN HOME THERAPY SERVICES LLC</t>
  </si>
  <si>
    <t>1689608150</t>
  </si>
  <si>
    <t>301316101</t>
  </si>
  <si>
    <t>UNIVERSITY OF CALIFORNIA IRVINE</t>
  </si>
  <si>
    <t>301316102</t>
  </si>
  <si>
    <t>1114156874</t>
  </si>
  <si>
    <t>301508301</t>
  </si>
  <si>
    <t>MARIO PINOLI</t>
  </si>
  <si>
    <t>1427278837</t>
  </si>
  <si>
    <t>301932501</t>
  </si>
  <si>
    <t>ROSEWOOD RANCH LP</t>
  </si>
  <si>
    <t>301932502</t>
  </si>
  <si>
    <t>1750640124</t>
  </si>
  <si>
    <t>303027201</t>
  </si>
  <si>
    <t>PROFESSIONAL REHAB SERVICES</t>
  </si>
  <si>
    <t>1255655783</t>
  </si>
  <si>
    <t>303664201</t>
  </si>
  <si>
    <t>S.T.E.P.S. COUNSELING</t>
  </si>
  <si>
    <t>1366592230</t>
  </si>
  <si>
    <t>303774901</t>
  </si>
  <si>
    <t>IMAGINE PROGRAMS LLC</t>
  </si>
  <si>
    <t>1023341740</t>
  </si>
  <si>
    <t>303904201</t>
  </si>
  <si>
    <t>OPHTHALMOLOGY SURGERY CENTER OF DALLAS,</t>
  </si>
  <si>
    <t>304242601</t>
  </si>
  <si>
    <t>304242602</t>
  </si>
  <si>
    <t>1083978589</t>
  </si>
  <si>
    <t>304308501</t>
  </si>
  <si>
    <t>TREEHOUSE HOME CARE</t>
  </si>
  <si>
    <t>1528322211</t>
  </si>
  <si>
    <t>304664101</t>
  </si>
  <si>
    <t>ONE CARE PEDIATRIC HOME THERAPY</t>
  </si>
  <si>
    <t>1649488222</t>
  </si>
  <si>
    <t>305122901</t>
  </si>
  <si>
    <t>PRAZAK JAN C</t>
  </si>
  <si>
    <t>1386870434</t>
  </si>
  <si>
    <t>305742401</t>
  </si>
  <si>
    <t>MANKIN SARAH A</t>
  </si>
  <si>
    <t>1437425139</t>
  </si>
  <si>
    <t>306358801</t>
  </si>
  <si>
    <t>LOVING HANDS HOME HEALTHCARE LLC</t>
  </si>
  <si>
    <t>1215291547</t>
  </si>
  <si>
    <t>307040101</t>
  </si>
  <si>
    <t>RGV PEDIATRIC HOME THERAPY</t>
  </si>
  <si>
    <t>1912160763</t>
  </si>
  <si>
    <t>307083102</t>
  </si>
  <si>
    <t>MARCOS SOSA</t>
  </si>
  <si>
    <t>1063646099</t>
  </si>
  <si>
    <t>307877601</t>
  </si>
  <si>
    <t>REED JANELLE L</t>
  </si>
  <si>
    <t>1669728903</t>
  </si>
  <si>
    <t>307944404</t>
  </si>
  <si>
    <t>SALINAS ALBERT</t>
  </si>
  <si>
    <t>1366648529</t>
  </si>
  <si>
    <t>307955001</t>
  </si>
  <si>
    <t>HARDEN GALE E</t>
  </si>
  <si>
    <t>1992771224</t>
  </si>
  <si>
    <t>307957601</t>
  </si>
  <si>
    <t>DRAKE ANITA L</t>
  </si>
  <si>
    <t>1972745651</t>
  </si>
  <si>
    <t>307962603</t>
  </si>
  <si>
    <t>CARTER ELIZABETH</t>
  </si>
  <si>
    <t>1225381072</t>
  </si>
  <si>
    <t>308500301</t>
  </si>
  <si>
    <t>PAMPA REGIONAL MEDICAL CENTER WOMENS HEALTH CLINIC</t>
  </si>
  <si>
    <t>1295080968</t>
  </si>
  <si>
    <t>309119101</t>
  </si>
  <si>
    <t>THERA-CHOICE HOMEHEALTH LLC</t>
  </si>
  <si>
    <t>1396011615</t>
  </si>
  <si>
    <t>309172001</t>
  </si>
  <si>
    <t>MEC ENDOSCOPY LLC</t>
  </si>
  <si>
    <t>1689951311</t>
  </si>
  <si>
    <t>309486401</t>
  </si>
  <si>
    <t>1619249901</t>
  </si>
  <si>
    <t>309551501</t>
  </si>
  <si>
    <t>NIX HOME CARE</t>
  </si>
  <si>
    <t>1265722656</t>
  </si>
  <si>
    <t>309617406</t>
  </si>
  <si>
    <t>DIMAALA JAMES E</t>
  </si>
  <si>
    <t>1508117847</t>
  </si>
  <si>
    <t>309624001</t>
  </si>
  <si>
    <t>RISAS Y RAYONES HOMECARE SERVICES</t>
  </si>
  <si>
    <t>1942290267</t>
  </si>
  <si>
    <t>309639801</t>
  </si>
  <si>
    <t>TEXAS SAN MARCOS TREATMENT CENTER</t>
  </si>
  <si>
    <t>309639802</t>
  </si>
  <si>
    <t>1962772871</t>
  </si>
  <si>
    <t>310133901</t>
  </si>
  <si>
    <t>SURGERY CENTER OF NORTHEAST TEXAS</t>
  </si>
  <si>
    <t>1013227248</t>
  </si>
  <si>
    <t>310604901</t>
  </si>
  <si>
    <t>TUSCAN SURGERY CENTER AT LAS</t>
  </si>
  <si>
    <t>1689625568</t>
  </si>
  <si>
    <t>310684102</t>
  </si>
  <si>
    <t>MEDICAL CENTER OF SOUTH ARKANSAS</t>
  </si>
  <si>
    <t>1609001312</t>
  </si>
  <si>
    <t>310709601</t>
  </si>
  <si>
    <t>PHOEBE SUMTER MEDICAL CENTER INC</t>
  </si>
  <si>
    <t>310951401</t>
  </si>
  <si>
    <t>BAY MEDICAL CENTER SACRED HEART HEALTH SYSTEM</t>
  </si>
  <si>
    <t>310951402</t>
  </si>
  <si>
    <t>BAY MEDICAL CENTER SACRED HEART</t>
  </si>
  <si>
    <t>1316966518</t>
  </si>
  <si>
    <t>311100701</t>
  </si>
  <si>
    <t>311100702</t>
  </si>
  <si>
    <t>1144575820</t>
  </si>
  <si>
    <t>311152802</t>
  </si>
  <si>
    <t>TYLER FAMILY CIRCLE OF CARE</t>
  </si>
  <si>
    <t>311152804</t>
  </si>
  <si>
    <t>311427401</t>
  </si>
  <si>
    <t>1649477134</t>
  </si>
  <si>
    <t>311443101</t>
  </si>
  <si>
    <t>CHICKERING KANWAL B</t>
  </si>
  <si>
    <t>1043282338</t>
  </si>
  <si>
    <t>311522201</t>
  </si>
  <si>
    <t>DYERSBURG HOSPITAL CORPORATION</t>
  </si>
  <si>
    <t>311522202</t>
  </si>
  <si>
    <t>DYERSBURG REGIONAL MEDICAL CENTER</t>
  </si>
  <si>
    <t>1780920249</t>
  </si>
  <si>
    <t>311819204</t>
  </si>
  <si>
    <t>SAVOIE REGINALD W</t>
  </si>
  <si>
    <t>1124090659</t>
  </si>
  <si>
    <t>311992702</t>
  </si>
  <si>
    <t>MOUNTAIN WEST MEDICAL CENTER</t>
  </si>
  <si>
    <t>1487976080</t>
  </si>
  <si>
    <t>312614601</t>
  </si>
  <si>
    <t>TEXAS REHABILITATION &amp; HABILIATION SPECIALISTS</t>
  </si>
  <si>
    <t>1497997019</t>
  </si>
  <si>
    <t>313283901</t>
  </si>
  <si>
    <t>A PLUS PEDIATRIC REHAB</t>
  </si>
  <si>
    <t>1003045741</t>
  </si>
  <si>
    <t>313736601</t>
  </si>
  <si>
    <t>OPS REHABILITATION</t>
  </si>
  <si>
    <t>1508167800</t>
  </si>
  <si>
    <t>313910701</t>
  </si>
  <si>
    <t>LLANO COUNTY EMS</t>
  </si>
  <si>
    <t>1952535056</t>
  </si>
  <si>
    <t>314056802</t>
  </si>
  <si>
    <t>LEILA K PETERSON</t>
  </si>
  <si>
    <t>1407144132</t>
  </si>
  <si>
    <t>314480001</t>
  </si>
  <si>
    <t>STONE OAK SURGERY CENTER, LLC</t>
  </si>
  <si>
    <t>1518960806</t>
  </si>
  <si>
    <t>314530201</t>
  </si>
  <si>
    <t>DEQUINCY MEMORIAL HOSPITAL INC</t>
  </si>
  <si>
    <t>314530202</t>
  </si>
  <si>
    <t>1053495234</t>
  </si>
  <si>
    <t>314701902</t>
  </si>
  <si>
    <t>LAKES REGION GENERAL HOSPITAL</t>
  </si>
  <si>
    <t>1376896845</t>
  </si>
  <si>
    <t>315058301</t>
  </si>
  <si>
    <t>AGAPE INTERNAL MEDICINE, PC</t>
  </si>
  <si>
    <t>1225056146</t>
  </si>
  <si>
    <t>315381902</t>
  </si>
  <si>
    <t>ST CHARLES MEDICAL CENTER REDMOND</t>
  </si>
  <si>
    <t>1720261449</t>
  </si>
  <si>
    <t>315405603</t>
  </si>
  <si>
    <t>SEUNGDAMRONG JASON</t>
  </si>
  <si>
    <t>1336483932</t>
  </si>
  <si>
    <t>315413001</t>
  </si>
  <si>
    <t>CONNECTION HOME THERAPY</t>
  </si>
  <si>
    <t>1881932747</t>
  </si>
  <si>
    <t>315456901</t>
  </si>
  <si>
    <t>BABY BLIS BIRTHING SERVICES</t>
  </si>
  <si>
    <t>1326375239</t>
  </si>
  <si>
    <t>315929501</t>
  </si>
  <si>
    <t>RESOURCE EDUCATION CENTER COMPANY</t>
  </si>
  <si>
    <t>1851650428</t>
  </si>
  <si>
    <t>316285101</t>
  </si>
  <si>
    <t>TEXAS HEALTH OUTPATIENT SURGERY CENTER</t>
  </si>
  <si>
    <t>1679617849</t>
  </si>
  <si>
    <t>316842902</t>
  </si>
  <si>
    <t>SHRINERS HOSPITAL FOR CHILDREN</t>
  </si>
  <si>
    <t>1275886319</t>
  </si>
  <si>
    <t>317513501</t>
  </si>
  <si>
    <t>BAY AREA HOUSTON ENDOSCOPY CENTER</t>
  </si>
  <si>
    <t>1932109048</t>
  </si>
  <si>
    <t>317746102</t>
  </si>
  <si>
    <t>GUNNISON VALLEY HOSPITAL</t>
  </si>
  <si>
    <t>1386644789</t>
  </si>
  <si>
    <t>317747901</t>
  </si>
  <si>
    <t>GRENADA LAKE MEDICAL CENTER</t>
  </si>
  <si>
    <t>1609111558</t>
  </si>
  <si>
    <t>318368301</t>
  </si>
  <si>
    <t>MASTER PEDIATRIC HOME CARE PC</t>
  </si>
  <si>
    <t>1639413289</t>
  </si>
  <si>
    <t>318451701</t>
  </si>
  <si>
    <t>TEXAS PHYSICIANS RESOURCES LLP</t>
  </si>
  <si>
    <t>318612401</t>
  </si>
  <si>
    <t>318739501</t>
  </si>
  <si>
    <t>1811941172</t>
  </si>
  <si>
    <t>318845001</t>
  </si>
  <si>
    <t>SANFORD BISMARCK</t>
  </si>
  <si>
    <t>1295076503</t>
  </si>
  <si>
    <t>319044902</t>
  </si>
  <si>
    <t>LAREDO KIDS ADVANCED THERAPY INC</t>
  </si>
  <si>
    <t>1558635037</t>
  </si>
  <si>
    <t>319428401</t>
  </si>
  <si>
    <t>BELIEVE THERAPIES, LLC</t>
  </si>
  <si>
    <t>1790030906</t>
  </si>
  <si>
    <t>320312702</t>
  </si>
  <si>
    <t>ALLPORT JAY A</t>
  </si>
  <si>
    <t>1659594190</t>
  </si>
  <si>
    <t>321319101</t>
  </si>
  <si>
    <t>THE PAIN RELIEF SURGICENTER,INC</t>
  </si>
  <si>
    <t>1659313906</t>
  </si>
  <si>
    <t>321520401</t>
  </si>
  <si>
    <t>BROOKWOOD MEDICAL CENTER</t>
  </si>
  <si>
    <t>321520402</t>
  </si>
  <si>
    <t>1487771812</t>
  </si>
  <si>
    <t>321670701</t>
  </si>
  <si>
    <t>CENTENNIAL HILLS HOSPITAL MEDICAL CENTER</t>
  </si>
  <si>
    <t>321670702</t>
  </si>
  <si>
    <t>1427353770</t>
  </si>
  <si>
    <t>321678001</t>
  </si>
  <si>
    <t>LITTLE RIVER HEALTHCARE BASTROP IMAGING</t>
  </si>
  <si>
    <t>1285911123</t>
  </si>
  <si>
    <t>321720001</t>
  </si>
  <si>
    <t>321720002</t>
  </si>
  <si>
    <t>1376800748</t>
  </si>
  <si>
    <t>321989101</t>
  </si>
  <si>
    <t>GREEN APPLE THERAPY</t>
  </si>
  <si>
    <t>321989103</t>
  </si>
  <si>
    <t>322177201</t>
  </si>
  <si>
    <t>CARLSBAD MEDICAL CENTER</t>
  </si>
  <si>
    <t>322177202</t>
  </si>
  <si>
    <t>1699070086</t>
  </si>
  <si>
    <t>322226701</t>
  </si>
  <si>
    <t>1ST CHOICE THERAPY PC</t>
  </si>
  <si>
    <t>1477500015</t>
  </si>
  <si>
    <t>322299401</t>
  </si>
  <si>
    <t>RAPIDES REGIONAL MEDICAL CENTER</t>
  </si>
  <si>
    <t>322299402</t>
  </si>
  <si>
    <t>1184883084</t>
  </si>
  <si>
    <t>322352101</t>
  </si>
  <si>
    <t>ALYCIA WANAT-HAWTHORNE</t>
  </si>
  <si>
    <t>1962707216</t>
  </si>
  <si>
    <t>322511201</t>
  </si>
  <si>
    <t>LITTLE RIVER HEALTHCARE GEORGETOWN IMAGING</t>
  </si>
  <si>
    <t>322513801</t>
  </si>
  <si>
    <t>1487823316</t>
  </si>
  <si>
    <t>322862901</t>
  </si>
  <si>
    <t>323175501</t>
  </si>
  <si>
    <t>BEST CARE PHYSICAL THERAPY</t>
  </si>
  <si>
    <t>1063755221</t>
  </si>
  <si>
    <t>323418901</t>
  </si>
  <si>
    <t>VAN MANEN DEBRA A</t>
  </si>
  <si>
    <t>1093053290</t>
  </si>
  <si>
    <t>323765301</t>
  </si>
  <si>
    <t>THE BABY PLACE BIRTHING CENTER</t>
  </si>
  <si>
    <t>1992087720</t>
  </si>
  <si>
    <t>323932901</t>
  </si>
  <si>
    <t>5 STAR THERAPY PLLC</t>
  </si>
  <si>
    <t>323932902</t>
  </si>
  <si>
    <t>1942593447</t>
  </si>
  <si>
    <t>324352901</t>
  </si>
  <si>
    <t>JASPER FAMILY HEALTH &amp; WELLNESS</t>
  </si>
  <si>
    <t>1801880869</t>
  </si>
  <si>
    <t>324779301</t>
  </si>
  <si>
    <t>PROFENNA LEONARDO C</t>
  </si>
  <si>
    <t>1831197508</t>
  </si>
  <si>
    <t>325065601</t>
  </si>
  <si>
    <t>BAYSHORE COMMUNITY HOSPITAL</t>
  </si>
  <si>
    <t>325065602</t>
  </si>
  <si>
    <t>1053639039</t>
  </si>
  <si>
    <t>325926901</t>
  </si>
  <si>
    <t>ADAM ROWE</t>
  </si>
  <si>
    <t>1316938160</t>
  </si>
  <si>
    <t>326030901</t>
  </si>
  <si>
    <t>FAULKNER JEFFREY A</t>
  </si>
  <si>
    <t>1346676285</t>
  </si>
  <si>
    <t>326145501</t>
  </si>
  <si>
    <t>ADAPT PROGRAMS LLC</t>
  </si>
  <si>
    <t>1164855391</t>
  </si>
  <si>
    <t>327027401</t>
  </si>
  <si>
    <t>TOM TOOMEY MD PLLC</t>
  </si>
  <si>
    <t>1003174459</t>
  </si>
  <si>
    <t>327159501</t>
  </si>
  <si>
    <t>FRESENIUS MEDICAL CARE SOUTH PRICE</t>
  </si>
  <si>
    <t>1366476079</t>
  </si>
  <si>
    <t>327216302</t>
  </si>
  <si>
    <t>HUGGINS HOSPITAL</t>
  </si>
  <si>
    <t>1063693398</t>
  </si>
  <si>
    <t>327455701</t>
  </si>
  <si>
    <t>EKMARK RODERICK D</t>
  </si>
  <si>
    <t>1558391771</t>
  </si>
  <si>
    <t>327696601</t>
  </si>
  <si>
    <t>SACRED HEART HOSPITAL ON THE EMERALD COAST</t>
  </si>
  <si>
    <t>327696602</t>
  </si>
  <si>
    <t>1093026080</t>
  </si>
  <si>
    <t>327709701</t>
  </si>
  <si>
    <t>TANDACE MCDILL</t>
  </si>
  <si>
    <t>1306042304</t>
  </si>
  <si>
    <t>327731101</t>
  </si>
  <si>
    <t>DELLIS JAMES T</t>
  </si>
  <si>
    <t>1053622100</t>
  </si>
  <si>
    <t>327989502</t>
  </si>
  <si>
    <t>CRAY ROSS</t>
  </si>
  <si>
    <t>328019001</t>
  </si>
  <si>
    <t>MEMORIAL HEALTH SYSTEM</t>
  </si>
  <si>
    <t>328019002</t>
  </si>
  <si>
    <t>1740578822</t>
  </si>
  <si>
    <t>328126301</t>
  </si>
  <si>
    <t>LIBERTY DIALYSIS - LAKE LEWISVILLE</t>
  </si>
  <si>
    <t>1306199757</t>
  </si>
  <si>
    <t>328291501</t>
  </si>
  <si>
    <t>SONTERRA PROCEDURE CENTER LLC</t>
  </si>
  <si>
    <t>1235498494</t>
  </si>
  <si>
    <t>328401001</t>
  </si>
  <si>
    <t>LUFKIN ENDO ANESTHESIA PLLC</t>
  </si>
  <si>
    <t>1861766016</t>
  </si>
  <si>
    <t>328462201</t>
  </si>
  <si>
    <t>HAYS SURGERY CENTER LLC</t>
  </si>
  <si>
    <t>1891753232</t>
  </si>
  <si>
    <t>328788010</t>
  </si>
  <si>
    <t>ALLISON JERRY A</t>
  </si>
  <si>
    <t>328788023</t>
  </si>
  <si>
    <t>328949801</t>
  </si>
  <si>
    <t>SKC THERAPY CENTER</t>
  </si>
  <si>
    <t>1215125463</t>
  </si>
  <si>
    <t>329000901</t>
  </si>
  <si>
    <t>INNOVIS HEALTH LLC</t>
  </si>
  <si>
    <t>329000902</t>
  </si>
  <si>
    <t>ESSENTIA HEALTH FARGO</t>
  </si>
  <si>
    <t>1194040485</t>
  </si>
  <si>
    <t>329250001</t>
  </si>
  <si>
    <t>CONRAD BOWMAN</t>
  </si>
  <si>
    <t>330064202</t>
  </si>
  <si>
    <t>330085701</t>
  </si>
  <si>
    <t>ST BERNARD PARISH HOSPITAL</t>
  </si>
  <si>
    <t>330147501</t>
  </si>
  <si>
    <t xml:space="preserve">Verfiied OOS </t>
  </si>
  <si>
    <t>Val Lesak</t>
  </si>
  <si>
    <t>1124312749</t>
  </si>
  <si>
    <t>330163201</t>
  </si>
  <si>
    <t>THE PEDIATRIC CARE CENTER</t>
  </si>
  <si>
    <t>1811045859</t>
  </si>
  <si>
    <t>330179801</t>
  </si>
  <si>
    <t>ROSE STREET DAY TREATMENT</t>
  </si>
  <si>
    <t>330179802</t>
  </si>
  <si>
    <t>1942524699</t>
  </si>
  <si>
    <t>330408101</t>
  </si>
  <si>
    <t>GONZALEZ CHRISTINA</t>
  </si>
  <si>
    <t>1467420448</t>
  </si>
  <si>
    <t>330555901</t>
  </si>
  <si>
    <t>WELLSTAR COBB HOSPITAL</t>
  </si>
  <si>
    <t>330555902</t>
  </si>
  <si>
    <t>330736501</t>
  </si>
  <si>
    <t>1932455284</t>
  </si>
  <si>
    <t>330936101</t>
  </si>
  <si>
    <t>AUTISM TREATMENT CENTER</t>
  </si>
  <si>
    <t>1588978613</t>
  </si>
  <si>
    <t>331212601</t>
  </si>
  <si>
    <t>CROW THERAPIES</t>
  </si>
  <si>
    <t>1083692941</t>
  </si>
  <si>
    <t>332078002</t>
  </si>
  <si>
    <t>FAIRVIEW LAKES HOSPITAL</t>
  </si>
  <si>
    <t>1457799876</t>
  </si>
  <si>
    <t>332096201</t>
  </si>
  <si>
    <t>1255612412</t>
  </si>
  <si>
    <t>332120001</t>
  </si>
  <si>
    <t>MAGICAL KIDS THERAPY PLLC</t>
  </si>
  <si>
    <t>332120002</t>
  </si>
  <si>
    <t>1316214158</t>
  </si>
  <si>
    <t>332297601</t>
  </si>
  <si>
    <t>PLACE OF THE PEOPLE AMBULATORY</t>
  </si>
  <si>
    <t>332297602</t>
  </si>
  <si>
    <t>1396083424</t>
  </si>
  <si>
    <t>332696902</t>
  </si>
  <si>
    <t>24 HOUR PHYSICIANS INC</t>
  </si>
  <si>
    <t>1972853810</t>
  </si>
  <si>
    <t>333107601</t>
  </si>
  <si>
    <t>UH COLLEGE OF OPTOMETRY SURGERY</t>
  </si>
  <si>
    <t>1033180195</t>
  </si>
  <si>
    <t>333312201</t>
  </si>
  <si>
    <t>LAKE WALES MEDICAL CENTER</t>
  </si>
  <si>
    <t>333312202</t>
  </si>
  <si>
    <t>1649247974</t>
  </si>
  <si>
    <t>333332001</t>
  </si>
  <si>
    <t>WELLSTAR DOUGLAS HOSPITAL</t>
  </si>
  <si>
    <t>333332002</t>
  </si>
  <si>
    <t>333349401</t>
  </si>
  <si>
    <t>MIDLAND TEXAS SURGICAL CENTER LLC</t>
  </si>
  <si>
    <t>1376981795</t>
  </si>
  <si>
    <t>333418701</t>
  </si>
  <si>
    <t>BROADWAY KIDNEY DISEASE CENTER</t>
  </si>
  <si>
    <t>1881026664</t>
  </si>
  <si>
    <t>333432803</t>
  </si>
  <si>
    <t>BCM PHYSICIANS</t>
  </si>
  <si>
    <t>1982658407</t>
  </si>
  <si>
    <t>333649701</t>
  </si>
  <si>
    <t>GULF COAST MEDICAL CENTER</t>
  </si>
  <si>
    <t>333649702</t>
  </si>
  <si>
    <t>1346429677</t>
  </si>
  <si>
    <t>334000201</t>
  </si>
  <si>
    <t>HUFFMAN JOSEPHINE K</t>
  </si>
  <si>
    <t>1619218096</t>
  </si>
  <si>
    <t>334192701</t>
  </si>
  <si>
    <t>SAN MARCOS ASC LLC</t>
  </si>
  <si>
    <t>1447226584</t>
  </si>
  <si>
    <t>334907801</t>
  </si>
  <si>
    <t>ST MARYS REGIONAL MEDICAL CENTER</t>
  </si>
  <si>
    <t>334907802</t>
  </si>
  <si>
    <t>1346247962</t>
  </si>
  <si>
    <t>335042302</t>
  </si>
  <si>
    <t>KENTUCKY RIVER MEDICAL CENTER</t>
  </si>
  <si>
    <t>335124901</t>
  </si>
  <si>
    <t>LOVELACE HEALTH SYSTEM INC</t>
  </si>
  <si>
    <t>335124902</t>
  </si>
  <si>
    <t>1063495190</t>
  </si>
  <si>
    <t>335152002</t>
  </si>
  <si>
    <t>SIMI VALLEY HOSPITAL AND HEALTHCARE SERVICES</t>
  </si>
  <si>
    <t>1225113442</t>
  </si>
  <si>
    <t>335257701</t>
  </si>
  <si>
    <t>WILCOX MEMORIAL HOSPITAL</t>
  </si>
  <si>
    <t>335257702</t>
  </si>
  <si>
    <t>1295072882</t>
  </si>
  <si>
    <t>335495301</t>
  </si>
  <si>
    <t>AUSPICIOUS LABORATORY INC</t>
  </si>
  <si>
    <t>1306259932</t>
  </si>
  <si>
    <t>335999401</t>
  </si>
  <si>
    <t>1689628232</t>
  </si>
  <si>
    <t>336022401</t>
  </si>
  <si>
    <t>MERCY HOSPITAL HOT SPRINGS</t>
  </si>
  <si>
    <t>336022402</t>
  </si>
  <si>
    <t>1194766543</t>
  </si>
  <si>
    <t>336100801</t>
  </si>
  <si>
    <t>SIERRA VISTA REGIONAL HEALTH CENTER</t>
  </si>
  <si>
    <t>336100802</t>
  </si>
  <si>
    <t>1740460856</t>
  </si>
  <si>
    <t>336408501</t>
  </si>
  <si>
    <t>WETTERING RON V</t>
  </si>
  <si>
    <t>1750336608</t>
  </si>
  <si>
    <t>336410101</t>
  </si>
  <si>
    <t>SYRINGA HOSPITAL DISTRICT</t>
  </si>
  <si>
    <t>1275870537</t>
  </si>
  <si>
    <t>336451501</t>
  </si>
  <si>
    <t>GASTROENTEROLOGY CONSULTANTS</t>
  </si>
  <si>
    <t>1033559497</t>
  </si>
  <si>
    <t>336707001</t>
  </si>
  <si>
    <t>FRESENIUS MEDICAL CARE LUBBOCK</t>
  </si>
  <si>
    <t>336780702</t>
  </si>
  <si>
    <t>1407292485</t>
  </si>
  <si>
    <t>337095901</t>
  </si>
  <si>
    <t>BMA EAGLE PASS</t>
  </si>
  <si>
    <t>1023398807</t>
  </si>
  <si>
    <t>337237701</t>
  </si>
  <si>
    <t>AHS CLAREMORE REGIONAL HOSPITAL LLC</t>
  </si>
  <si>
    <t>337237702</t>
  </si>
  <si>
    <t>1225375587</t>
  </si>
  <si>
    <t>337504001</t>
  </si>
  <si>
    <t>GASTROENTEROLOGY CONSULTANTS OF SAN ANTONIO</t>
  </si>
  <si>
    <t>1609214139</t>
  </si>
  <si>
    <t>337506501</t>
  </si>
  <si>
    <t>LOCKEHILL KIDNEY DISEASE CLINIC</t>
  </si>
  <si>
    <t>1912317801</t>
  </si>
  <si>
    <t>337521401</t>
  </si>
  <si>
    <t>COMMUNITYACTION HEALTH CENTER BEE</t>
  </si>
  <si>
    <t>1871926428</t>
  </si>
  <si>
    <t>337535401</t>
  </si>
  <si>
    <t>CHILDREN 1ST HOUSTON SOUTH LLC</t>
  </si>
  <si>
    <t>1073938437</t>
  </si>
  <si>
    <t>337714501</t>
  </si>
  <si>
    <t>PEDIATRIC HEALTH THERAPY, INC</t>
  </si>
  <si>
    <t>1962833228</t>
  </si>
  <si>
    <t>337786301</t>
  </si>
  <si>
    <t>COOK CHILDRENS URGENT CARE AND</t>
  </si>
  <si>
    <t>1588966121</t>
  </si>
  <si>
    <t>337923201</t>
  </si>
  <si>
    <t>PROGRESSIVE THERAPY LLC</t>
  </si>
  <si>
    <t>337923202</t>
  </si>
  <si>
    <t>1336560382</t>
  </si>
  <si>
    <t>337967901</t>
  </si>
  <si>
    <t>STEPHENS MEMORIAL HOSPITAL DISTRICT</t>
  </si>
  <si>
    <t>337967902</t>
  </si>
  <si>
    <t>1669505400</t>
  </si>
  <si>
    <t>337978601</t>
  </si>
  <si>
    <t>NIGHTRAYS, PA</t>
  </si>
  <si>
    <t>Clinic Grp Practice Updated 08/21/2019 - DSH 2020</t>
  </si>
  <si>
    <t>1912341439</t>
  </si>
  <si>
    <t>338452101</t>
  </si>
  <si>
    <t>METHODIST HEALTH CARE OLIVE BRANCH HOSPITAL</t>
  </si>
  <si>
    <t>338452102</t>
  </si>
  <si>
    <t>METHODIST HEALTH CARE OLIVE BRANCH</t>
  </si>
  <si>
    <t>1568878114</t>
  </si>
  <si>
    <t>338505601</t>
  </si>
  <si>
    <t>RGH ENTERPRISES INC</t>
  </si>
  <si>
    <t>1083673016</t>
  </si>
  <si>
    <t>338523901</t>
  </si>
  <si>
    <t>ANTONACCI MARK A</t>
  </si>
  <si>
    <t>1821435504</t>
  </si>
  <si>
    <t>338844901</t>
  </si>
  <si>
    <t>VILLAGE OAKS KIDNEY DISEASE CLINIC</t>
  </si>
  <si>
    <t>1780020776</t>
  </si>
  <si>
    <t>338864701</t>
  </si>
  <si>
    <t>KIDNEY DISEASE CLINIC OF CENTRAL</t>
  </si>
  <si>
    <t>1396180345</t>
  </si>
  <si>
    <t>339217701</t>
  </si>
  <si>
    <t>LITTLE LIGHTHOUSE REHAB AT HOME</t>
  </si>
  <si>
    <t>1497092589</t>
  </si>
  <si>
    <t>339318301</t>
  </si>
  <si>
    <t>NICOLEST HEALTHCARE SERVICES INC</t>
  </si>
  <si>
    <t>1699723957</t>
  </si>
  <si>
    <t>339385204</t>
  </si>
  <si>
    <t>BURAS JON</t>
  </si>
  <si>
    <t>1083630610</t>
  </si>
  <si>
    <t>339398501</t>
  </si>
  <si>
    <t>CONCORD MEDICAL GROUP PLLC</t>
  </si>
  <si>
    <t>1578817847</t>
  </si>
  <si>
    <t>339473601</t>
  </si>
  <si>
    <t>WOODLANDS AMBULATORY SURGERY CENTER</t>
  </si>
  <si>
    <t>1902228604</t>
  </si>
  <si>
    <t>339492601</t>
  </si>
  <si>
    <t>TCG HOME HEALTH LLC</t>
  </si>
  <si>
    <t>1346652575</t>
  </si>
  <si>
    <t>340087102</t>
  </si>
  <si>
    <t>CHRISTUS PEDIATRIC PHYSICIAN GROUP</t>
  </si>
  <si>
    <t>1063859767</t>
  </si>
  <si>
    <t>340155601</t>
  </si>
  <si>
    <t>FRESENIUS MEDICAL CARE TRI CITY</t>
  </si>
  <si>
    <t>1376500587</t>
  </si>
  <si>
    <t>340649802</t>
  </si>
  <si>
    <t>BURAS WENDE R</t>
  </si>
  <si>
    <t>1598188948</t>
  </si>
  <si>
    <t>340938503</t>
  </si>
  <si>
    <t>TEXAS SCOTTISH RITE HOSPITAL FOR</t>
  </si>
  <si>
    <t>1235420878</t>
  </si>
  <si>
    <t>341143103</t>
  </si>
  <si>
    <t>MALDONADO CESAR A</t>
  </si>
  <si>
    <t>1740618313</t>
  </si>
  <si>
    <t>341162101</t>
  </si>
  <si>
    <t>FRESENIUS MEDICAL CARE WEST BEXAR</t>
  </si>
  <si>
    <t>1225372378</t>
  </si>
  <si>
    <t>341184501</t>
  </si>
  <si>
    <t>PASITOS CLINIC LLC</t>
  </si>
  <si>
    <t>1396188074</t>
  </si>
  <si>
    <t>341585301</t>
  </si>
  <si>
    <t>COOK CHILDRENS URGENT CARE FORT WORTH</t>
  </si>
  <si>
    <t>341585302</t>
  </si>
  <si>
    <t>1841510849</t>
  </si>
  <si>
    <t>341860002</t>
  </si>
  <si>
    <t>MERIDIAN HOSPITALS CORPORATION</t>
  </si>
  <si>
    <t>1821425430</t>
  </si>
  <si>
    <t>342031701</t>
  </si>
  <si>
    <t>CHILDREN 1ST HOUSTON WEST LLC</t>
  </si>
  <si>
    <t>1639511207</t>
  </si>
  <si>
    <t>342093702</t>
  </si>
  <si>
    <t>SCOTT AND WHITE CLINIC JOHNSON</t>
  </si>
  <si>
    <t>342093704</t>
  </si>
  <si>
    <t>1114264488</t>
  </si>
  <si>
    <t>342464001</t>
  </si>
  <si>
    <t>EXECUTIVE SURGERY CENTER LLC</t>
  </si>
  <si>
    <t>1215354832</t>
  </si>
  <si>
    <t>342795701</t>
  </si>
  <si>
    <t>PEDIATRIC THERAPY INC</t>
  </si>
  <si>
    <t>1457643884</t>
  </si>
  <si>
    <t>343449001</t>
  </si>
  <si>
    <t>KAYANI SANA</t>
  </si>
  <si>
    <t>1598765539</t>
  </si>
  <si>
    <t>343676801</t>
  </si>
  <si>
    <t>BAY PARK COMMUNITY HOSPITAL</t>
  </si>
  <si>
    <t>343676802</t>
  </si>
  <si>
    <t>1609286558</t>
  </si>
  <si>
    <t>343818601</t>
  </si>
  <si>
    <t>1790715381</t>
  </si>
  <si>
    <t>344000001</t>
  </si>
  <si>
    <t>GWINNETT MEDICAL CENTER - DULUTH</t>
  </si>
  <si>
    <t>344000002</t>
  </si>
  <si>
    <t>1578818431</t>
  </si>
  <si>
    <t>344382201</t>
  </si>
  <si>
    <t>SCOTT &amp; WHITE CLINIC- BURNET</t>
  </si>
  <si>
    <t>344382202</t>
  </si>
  <si>
    <t>344563701</t>
  </si>
  <si>
    <t>UNVERSITY HEALTH CONWAY</t>
  </si>
  <si>
    <t>344563702</t>
  </si>
  <si>
    <t>1184051088</t>
  </si>
  <si>
    <t>344755901</t>
  </si>
  <si>
    <t>CENTER FOR SPECIAL SURGERY AT</t>
  </si>
  <si>
    <t>1811260193</t>
  </si>
  <si>
    <t>344868001</t>
  </si>
  <si>
    <t>LITTLE LIGHTHOUSE CHILDRENS REHAB LLC</t>
  </si>
  <si>
    <t>344868002</t>
  </si>
  <si>
    <t>344999301</t>
  </si>
  <si>
    <t>BRFHH SHREVEPORT LLC</t>
  </si>
  <si>
    <t>344999302</t>
  </si>
  <si>
    <t>345137901</t>
  </si>
  <si>
    <t>345137902</t>
  </si>
  <si>
    <t>1417243338</t>
  </si>
  <si>
    <t>345669103</t>
  </si>
  <si>
    <t>STEVENS SAMUEL H</t>
  </si>
  <si>
    <t>1578710406</t>
  </si>
  <si>
    <t>345717801</t>
  </si>
  <si>
    <t>MERCY HOSPITAL HEALDTON INC</t>
  </si>
  <si>
    <t>345717802</t>
  </si>
  <si>
    <t>1003221599</t>
  </si>
  <si>
    <t>345891101</t>
  </si>
  <si>
    <t>SUNRISE NURSING AND REHABILITATION CENTER</t>
  </si>
  <si>
    <t>1396175246</t>
  </si>
  <si>
    <t>345893701</t>
  </si>
  <si>
    <t>MEMORIAL HERMANN BAY AREA ENDOSCOPY</t>
  </si>
  <si>
    <t>345895201</t>
  </si>
  <si>
    <t>1801152566</t>
  </si>
  <si>
    <t>345995001</t>
  </si>
  <si>
    <t>SAINT MARYS REGIONAL MEDICAL CENTER</t>
  </si>
  <si>
    <t>345995002</t>
  </si>
  <si>
    <t>1184922353</t>
  </si>
  <si>
    <t>346069301</t>
  </si>
  <si>
    <t>PEARLAND SURGERY CENTER</t>
  </si>
  <si>
    <t>347971901</t>
  </si>
  <si>
    <t>1306263983</t>
  </si>
  <si>
    <t>348007101</t>
  </si>
  <si>
    <t>348112901</t>
  </si>
  <si>
    <t>1427095488</t>
  </si>
  <si>
    <t>348125102</t>
  </si>
  <si>
    <t>FRANFORD HOSPITAL INC</t>
  </si>
  <si>
    <t>1952713869</t>
  </si>
  <si>
    <t>348290301</t>
  </si>
  <si>
    <t>COUNTRYSIDE THERAPY GROUP HOME HEALTH</t>
  </si>
  <si>
    <t>1437420270</t>
  </si>
  <si>
    <t>348333101</t>
  </si>
  <si>
    <t>TURTLE CREEK ANESTHESIA GROUP</t>
  </si>
  <si>
    <t>348333102</t>
  </si>
  <si>
    <t>1194832477</t>
  </si>
  <si>
    <t>348490901</t>
  </si>
  <si>
    <t>NEW YORK AND PRESBYTERIAN HOSPITAL</t>
  </si>
  <si>
    <t>348490902</t>
  </si>
  <si>
    <t>1548654338</t>
  </si>
  <si>
    <t>348629201</t>
  </si>
  <si>
    <t>CENIKOR FOUNDATION</t>
  </si>
  <si>
    <t>1417190869</t>
  </si>
  <si>
    <t>349265401</t>
  </si>
  <si>
    <t>THADDEUS WILSON</t>
  </si>
  <si>
    <t>1952482275</t>
  </si>
  <si>
    <t>349589701</t>
  </si>
  <si>
    <t>PROVIDENCE HEALTH AND SERVICES OREGON</t>
  </si>
  <si>
    <t>349589702</t>
  </si>
  <si>
    <t>1104203181</t>
  </si>
  <si>
    <t>349847901</t>
  </si>
  <si>
    <t>MEMORIAL MEDICAL CENTER SPECIALTY CLINIC</t>
  </si>
  <si>
    <t>1477874337</t>
  </si>
  <si>
    <t>349915401</t>
  </si>
  <si>
    <t>ELIZA COFFEE MEMORIAL HOSPITAL</t>
  </si>
  <si>
    <t>349915402</t>
  </si>
  <si>
    <t>1689801946</t>
  </si>
  <si>
    <t>349926101</t>
  </si>
  <si>
    <t>MOREHEAD CHARLIE A</t>
  </si>
  <si>
    <t>1245527373</t>
  </si>
  <si>
    <t>349929503</t>
  </si>
  <si>
    <t>YU SAMMY C</t>
  </si>
  <si>
    <t>1336547587</t>
  </si>
  <si>
    <t>350441701</t>
  </si>
  <si>
    <t>1811327109</t>
  </si>
  <si>
    <t>350736001</t>
  </si>
  <si>
    <t>BUILDING KID STEPS, LLC</t>
  </si>
  <si>
    <t>1366828303</t>
  </si>
  <si>
    <t>350919201</t>
  </si>
  <si>
    <t>EAST TEXAS BORDER HEALTH CLINIC</t>
  </si>
  <si>
    <t>1962899039</t>
  </si>
  <si>
    <t>350968901</t>
  </si>
  <si>
    <t>CHELSEA GARDENS</t>
  </si>
  <si>
    <t>1649556200</t>
  </si>
  <si>
    <t>352030601</t>
  </si>
  <si>
    <t>UNM SANDOVAL REGIONAL MEDICAL CENTER</t>
  </si>
  <si>
    <t>352030602</t>
  </si>
  <si>
    <t>1912120874</t>
  </si>
  <si>
    <t>352206201</t>
  </si>
  <si>
    <t>NATIONAL MEDICAL PROFESSIONALS OF TEXAS,</t>
  </si>
  <si>
    <t>1023061405</t>
  </si>
  <si>
    <t>352209602</t>
  </si>
  <si>
    <t>GRANDVIEW MEDICAL CENTER</t>
  </si>
  <si>
    <t>1578555736</t>
  </si>
  <si>
    <t>352986901</t>
  </si>
  <si>
    <t>SPARKS REGIONAL MEDICAL CENTER</t>
  </si>
  <si>
    <t>352986902</t>
  </si>
  <si>
    <t>353691404</t>
  </si>
  <si>
    <t>CIHCP ATASCOSA COUNTY</t>
  </si>
  <si>
    <t>1053716951</t>
  </si>
  <si>
    <t>353827401</t>
  </si>
  <si>
    <t>HOSEK KRISTINA N</t>
  </si>
  <si>
    <t>1124136593</t>
  </si>
  <si>
    <t>353939701</t>
  </si>
  <si>
    <t>SINGING RIVER HOSPITAL</t>
  </si>
  <si>
    <t>353939702</t>
  </si>
  <si>
    <t>1609290329</t>
  </si>
  <si>
    <t>355253101</t>
  </si>
  <si>
    <t>LIBERTY DIALYSIS - HUNTSVILLE</t>
  </si>
  <si>
    <t>1528308947</t>
  </si>
  <si>
    <t>355362001</t>
  </si>
  <si>
    <t>FRESENIUS MEDICAL CARE BAYTOWN NORTH</t>
  </si>
  <si>
    <t>1699704254</t>
  </si>
  <si>
    <t>355636702</t>
  </si>
  <si>
    <t>CAMDEN CLARK MEMORIAL HOSPITAL CORPORATION</t>
  </si>
  <si>
    <t>1316207855</t>
  </si>
  <si>
    <t>355733201</t>
  </si>
  <si>
    <t>MEMORIAL HERMANN SPORTS MEDICINE AND</t>
  </si>
  <si>
    <t>1023316197</t>
  </si>
  <si>
    <t>355961901</t>
  </si>
  <si>
    <t>NORTH DALLAS SURGICAL CENTER LLC</t>
  </si>
  <si>
    <t>356049202</t>
  </si>
  <si>
    <t>1447654959</t>
  </si>
  <si>
    <t>356730701</t>
  </si>
  <si>
    <t>AIM HIGH CHILDREN'S THERAPY LLC</t>
  </si>
  <si>
    <t>356730702</t>
  </si>
  <si>
    <t>1346540267</t>
  </si>
  <si>
    <t>356887501</t>
  </si>
  <si>
    <t>CENTRAL TEXAS NURSING &amp; REHABILITATION</t>
  </si>
  <si>
    <t>1275703910</t>
  </si>
  <si>
    <t>357112701</t>
  </si>
  <si>
    <t>BRIMHEALTHCARE OF COLORADO LLC</t>
  </si>
  <si>
    <t>357112702</t>
  </si>
  <si>
    <t>1841563038</t>
  </si>
  <si>
    <t>357379201</t>
  </si>
  <si>
    <t>SOUTHERN SPECIALTY REHAB &amp; NURSING</t>
  </si>
  <si>
    <t>1538579313</t>
  </si>
  <si>
    <t>357402201</t>
  </si>
  <si>
    <t>EYE SURGERY CENTER OF NORTH</t>
  </si>
  <si>
    <t>1386057388</t>
  </si>
  <si>
    <t>357563101</t>
  </si>
  <si>
    <t>FRESENIUS MEDICAL CARE HARKER HEIGHTS</t>
  </si>
  <si>
    <t>1427491547</t>
  </si>
  <si>
    <t>357967401</t>
  </si>
  <si>
    <t>MEMORIAL HERMANN TEXAS INTERNATIONAL ENDOSCOPY</t>
  </si>
  <si>
    <t>1336565290</t>
  </si>
  <si>
    <t>358472401</t>
  </si>
  <si>
    <t>FRESENIUS MEDICAL CARE RIVER VALLEY</t>
  </si>
  <si>
    <t>1770583999</t>
  </si>
  <si>
    <t>358599401</t>
  </si>
  <si>
    <t>TRINTAS REGIONAL MEDICAL CENTER</t>
  </si>
  <si>
    <t>358599402</t>
  </si>
  <si>
    <t>1669417838</t>
  </si>
  <si>
    <t>359202401</t>
  </si>
  <si>
    <t>1558792598</t>
  </si>
  <si>
    <t>359419401</t>
  </si>
  <si>
    <t>PARIS SURGERY CENTER LLC</t>
  </si>
  <si>
    <t>1528339447</t>
  </si>
  <si>
    <t>359522501</t>
  </si>
  <si>
    <t>CENTRAL PARK SURGERY CENTER</t>
  </si>
  <si>
    <t>1972941714</t>
  </si>
  <si>
    <t>359817901</t>
  </si>
  <si>
    <t>ECLIPSE SURGICARE LLC</t>
  </si>
  <si>
    <t>1588837678</t>
  </si>
  <si>
    <t>359923501</t>
  </si>
  <si>
    <t>BREITSPRECHER KATHY L</t>
  </si>
  <si>
    <t>1154789238</t>
  </si>
  <si>
    <t>360069401</t>
  </si>
  <si>
    <t>COOK CHILDRENS URGENT CARE ALLIANCE</t>
  </si>
  <si>
    <t>1124412218</t>
  </si>
  <si>
    <t>360187401</t>
  </si>
  <si>
    <t>1457329435</t>
  </si>
  <si>
    <t>361008101</t>
  </si>
  <si>
    <t>WELLSTAR PAULDING HOSPITAL</t>
  </si>
  <si>
    <t>361008102</t>
  </si>
  <si>
    <t>1124110820</t>
  </si>
  <si>
    <t>361660901</t>
  </si>
  <si>
    <t>TRINITY MEDICAL CENTER</t>
  </si>
  <si>
    <t>1245643576</t>
  </si>
  <si>
    <t>361925601</t>
  </si>
  <si>
    <t>NEWMAN REGIONAL HEALTH</t>
  </si>
  <si>
    <t>361925602</t>
  </si>
  <si>
    <t>1336190727</t>
  </si>
  <si>
    <t>362154201</t>
  </si>
  <si>
    <t>ST VINCENT FRANKFORT HOSPITAL INC</t>
  </si>
  <si>
    <t>1124419163</t>
  </si>
  <si>
    <t>362298701</t>
  </si>
  <si>
    <t>DSH 2020 401 ENC Rural Health</t>
  </si>
  <si>
    <t>1457316176</t>
  </si>
  <si>
    <t>362324101</t>
  </si>
  <si>
    <t>1952709131</t>
  </si>
  <si>
    <t>362348001</t>
  </si>
  <si>
    <t>HERITAGE AT TURNER PARK HEALTH</t>
  </si>
  <si>
    <t>1225173263</t>
  </si>
  <si>
    <t>362486801</t>
  </si>
  <si>
    <t>SUNDOWN RANCH, INC.</t>
  </si>
  <si>
    <t>1528240975</t>
  </si>
  <si>
    <t>362571701</t>
  </si>
  <si>
    <t>AMISTAD NURSING AND REHABILITATION CENTER</t>
  </si>
  <si>
    <t>1972878726</t>
  </si>
  <si>
    <t>362603801</t>
  </si>
  <si>
    <t>STONEBRIDGE SURGERY CENTER</t>
  </si>
  <si>
    <t>1942247291</t>
  </si>
  <si>
    <t>362795201</t>
  </si>
  <si>
    <t>PROV LITTLE CO OF MARY</t>
  </si>
  <si>
    <t>1730133463</t>
  </si>
  <si>
    <t>362989101</t>
  </si>
  <si>
    <t>MARY FREE BED REHABILITATION HOSPITAL</t>
  </si>
  <si>
    <t>1831295898</t>
  </si>
  <si>
    <t>363089901</t>
  </si>
  <si>
    <t>ROHRS REBECCA A</t>
  </si>
  <si>
    <t>1306162920</t>
  </si>
  <si>
    <t>363123601</t>
  </si>
  <si>
    <t>SOUTH TEXAS AMBULATORY SURGERY CENTER</t>
  </si>
  <si>
    <t>1255302766</t>
  </si>
  <si>
    <t>363228301</t>
  </si>
  <si>
    <t>WESTERN ARIZONA REGIONAL MEDICAL CENTER</t>
  </si>
  <si>
    <t>1487759858</t>
  </si>
  <si>
    <t>363235801</t>
  </si>
  <si>
    <t>TRINITY FORT DODGE</t>
  </si>
  <si>
    <t>363235802</t>
  </si>
  <si>
    <t>TRINITY REGIONAL MEDICAL CENTER</t>
  </si>
  <si>
    <t>1336118322</t>
  </si>
  <si>
    <t>363340601</t>
  </si>
  <si>
    <t>BENSON HOSPITAL</t>
  </si>
  <si>
    <t>1861651168</t>
  </si>
  <si>
    <t>363392701</t>
  </si>
  <si>
    <t>NORTH DALLAS CHILDRENS CLINIC PA</t>
  </si>
  <si>
    <t>1821068750</t>
  </si>
  <si>
    <t>363424801</t>
  </si>
  <si>
    <t>CLARION PSYCHIATRIC CENTER</t>
  </si>
  <si>
    <t>1497770424</t>
  </si>
  <si>
    <t>363440401</t>
  </si>
  <si>
    <t>CONWAY REGIONAL MEDICAL CENTER INC</t>
  </si>
  <si>
    <t>1720053556</t>
  </si>
  <si>
    <t>363616901</t>
  </si>
  <si>
    <t>HILLCREST HOSPITAL HENRYETTA</t>
  </si>
  <si>
    <t>1306914213</t>
  </si>
  <si>
    <t>363683901</t>
  </si>
  <si>
    <t>LOVELACE MEDICAL CENTER</t>
  </si>
  <si>
    <t>363748001</t>
  </si>
  <si>
    <t>1821477407</t>
  </si>
  <si>
    <t>363829801</t>
  </si>
  <si>
    <t>PARIS CARDIOLOGY CENTER CATH LAB</t>
  </si>
  <si>
    <t>1386636355</t>
  </si>
  <si>
    <t>363920501</t>
  </si>
  <si>
    <t>SAINT ALPHONSUS MEDICAL CENTER BAKER</t>
  </si>
  <si>
    <t>363920502</t>
  </si>
  <si>
    <t>1205846037</t>
  </si>
  <si>
    <t>364065802</t>
  </si>
  <si>
    <t>BAILEY MEDICAL CENTER</t>
  </si>
  <si>
    <t>1750773354</t>
  </si>
  <si>
    <t>364157301</t>
  </si>
  <si>
    <t>VALLEY AMBULATORY SURGICAL CENTER LLC</t>
  </si>
  <si>
    <t>1891713533</t>
  </si>
  <si>
    <t>364308201</t>
  </si>
  <si>
    <t>BIG HORN COUNTY MEMORIAL HOSPITAL</t>
  </si>
  <si>
    <t>1255317848</t>
  </si>
  <si>
    <t>364588901</t>
  </si>
  <si>
    <t>GREENE MEMORIAL HOSPITAL INC</t>
  </si>
  <si>
    <t>1104859131</t>
  </si>
  <si>
    <t>364660601</t>
  </si>
  <si>
    <t>HOLY NAME MEDICAL CENTER INC</t>
  </si>
  <si>
    <t>1346380870</t>
  </si>
  <si>
    <t>364905501</t>
  </si>
  <si>
    <t>THE BROOKDALE MEDICAL CENTER</t>
  </si>
  <si>
    <t>364905502</t>
  </si>
  <si>
    <t>1902844988</t>
  </si>
  <si>
    <t>364925302</t>
  </si>
  <si>
    <t>PROVIDERNCE LITTLE COMPANY OF MARY</t>
  </si>
  <si>
    <t>1053403402</t>
  </si>
  <si>
    <t>364988102</t>
  </si>
  <si>
    <t>HENRY FORD ALLEGIANCE HEALTH</t>
  </si>
  <si>
    <t>1891124640</t>
  </si>
  <si>
    <t>365016001</t>
  </si>
  <si>
    <t>365016002</t>
  </si>
  <si>
    <t>365016003</t>
  </si>
  <si>
    <t>365016004</t>
  </si>
  <si>
    <t>1174982540</t>
  </si>
  <si>
    <t>365257001</t>
  </si>
  <si>
    <t>1477517720</t>
  </si>
  <si>
    <t>365695101</t>
  </si>
  <si>
    <t>EDINBURG NURSING AND REHABILITATION CENTER</t>
  </si>
  <si>
    <t>1821250762</t>
  </si>
  <si>
    <t>365728001</t>
  </si>
  <si>
    <t>PROVIDENCE TARZANA MEDICAL CENTER</t>
  </si>
  <si>
    <t>1477587632</t>
  </si>
  <si>
    <t>365739702</t>
  </si>
  <si>
    <t>PROVIDENCE HOLY CROSS MEDICAL CTR</t>
  </si>
  <si>
    <t>1093760944</t>
  </si>
  <si>
    <t>366092001</t>
  </si>
  <si>
    <t>CASS COUNTY MEMORIAL HOSPITAL</t>
  </si>
  <si>
    <t>1710351564</t>
  </si>
  <si>
    <t>366190202</t>
  </si>
  <si>
    <t>RICELAND SURGERY CENTER</t>
  </si>
  <si>
    <t>1992131734</t>
  </si>
  <si>
    <t>366219901</t>
  </si>
  <si>
    <t>ST.JOSEPH'S WESTGATE MEDICAL CENTER</t>
  </si>
  <si>
    <t>366219902</t>
  </si>
  <si>
    <t>1992813240</t>
  </si>
  <si>
    <t>366295901</t>
  </si>
  <si>
    <t>INDIAN PATH MEDICAL CENTER</t>
  </si>
  <si>
    <t>1790165009</t>
  </si>
  <si>
    <t>366700801</t>
  </si>
  <si>
    <t>1497859789</t>
  </si>
  <si>
    <t>367031701</t>
  </si>
  <si>
    <t>JOHNSON COUNTY COMMUNITY HOSPITAL</t>
  </si>
  <si>
    <t>1699726695</t>
  </si>
  <si>
    <t>367067101</t>
  </si>
  <si>
    <t>367218001</t>
  </si>
  <si>
    <t>1083000715</t>
  </si>
  <si>
    <t>367738701</t>
  </si>
  <si>
    <t>CLEBURNE ENDOSCOPY CENTER LLC</t>
  </si>
  <si>
    <t>1437505948</t>
  </si>
  <si>
    <t>367753601</t>
  </si>
  <si>
    <t>WATER LEAF SURGERY CENTER LTD</t>
  </si>
  <si>
    <t>1336173269</t>
  </si>
  <si>
    <t>367769202</t>
  </si>
  <si>
    <t>PROVIDENCE SAINT JOSEPH MEDICAL CENTER</t>
  </si>
  <si>
    <t>1326494188</t>
  </si>
  <si>
    <t>367873201</t>
  </si>
  <si>
    <t>SOUTH AUSTIN SURGERY CENTER</t>
  </si>
  <si>
    <t>1851795520</t>
  </si>
  <si>
    <t>368055501</t>
  </si>
  <si>
    <t>FRESENIUS MEDICAL CARE WEST PEARLAND</t>
  </si>
  <si>
    <t>1114460151</t>
  </si>
  <si>
    <t>368543001</t>
  </si>
  <si>
    <t>KURZ SHAUNA M</t>
  </si>
  <si>
    <t>1003991845</t>
  </si>
  <si>
    <t>368664401</t>
  </si>
  <si>
    <t>PROVIDENCE HEALTH &amp; SERVICES-OREGON</t>
  </si>
  <si>
    <t>368664402</t>
  </si>
  <si>
    <t>PROVIDENCE PORTLAND MEDICAL CENTER</t>
  </si>
  <si>
    <t>369083601</t>
  </si>
  <si>
    <t>1831648898</t>
  </si>
  <si>
    <t>369094301</t>
  </si>
  <si>
    <t>FURL KIRSTEN R</t>
  </si>
  <si>
    <t>1306825997</t>
  </si>
  <si>
    <t>369201401</t>
  </si>
  <si>
    <t>369201402</t>
  </si>
  <si>
    <t>369316001</t>
  </si>
  <si>
    <t>BANNER--UNIVERSITY MEDICAL CENTER SOUTH CAMPUS</t>
  </si>
  <si>
    <t>1306226469</t>
  </si>
  <si>
    <t>369431701</t>
  </si>
  <si>
    <t>PROGRESSIVE STEP AT AMARILLO</t>
  </si>
  <si>
    <t>1083034938</t>
  </si>
  <si>
    <t>369473901</t>
  </si>
  <si>
    <t>LINKLATER III WILLIAM M</t>
  </si>
  <si>
    <t>1306201124</t>
  </si>
  <si>
    <t>369600701</t>
  </si>
  <si>
    <t>1982069068</t>
  </si>
  <si>
    <t>369666801</t>
  </si>
  <si>
    <t>RAIDER SURGICAL CENTER, LLC</t>
  </si>
  <si>
    <t>1982634390</t>
  </si>
  <si>
    <t>369927401</t>
  </si>
  <si>
    <t>STEVENS LEE</t>
  </si>
  <si>
    <t>1245401561</t>
  </si>
  <si>
    <t>370002302</t>
  </si>
  <si>
    <t>PAGOSA SPRINGS MEDICAL CENTER</t>
  </si>
  <si>
    <t>370153402</t>
  </si>
  <si>
    <t>1962594622</t>
  </si>
  <si>
    <t>370312601</t>
  </si>
  <si>
    <t>ST LUKE'S REGIONAL MEDICAL CENTER</t>
  </si>
  <si>
    <t>1366809055</t>
  </si>
  <si>
    <t>370326601</t>
  </si>
  <si>
    <t>DFW CHILDREN'S SURGERY CENTER LLC</t>
  </si>
  <si>
    <t>1952643306</t>
  </si>
  <si>
    <t>370353001</t>
  </si>
  <si>
    <t>MERCY HOSPITAL ADA, INC</t>
  </si>
  <si>
    <t>370353002</t>
  </si>
  <si>
    <t>1326585803</t>
  </si>
  <si>
    <t>370647501</t>
  </si>
  <si>
    <t>MIND ABOVE MATTER LLC</t>
  </si>
  <si>
    <t>1821471640</t>
  </si>
  <si>
    <t>371371101</t>
  </si>
  <si>
    <t>WATERMERE SURGERY CENTER LLC</t>
  </si>
  <si>
    <t>1083048417</t>
  </si>
  <si>
    <t>372215902</t>
  </si>
  <si>
    <t>MERCY HOSPITAL KINGFISHER INC</t>
  </si>
  <si>
    <t>1174553796</t>
  </si>
  <si>
    <t>372340501</t>
  </si>
  <si>
    <t>BAPTIST HEALTH MEDICAL CENTER ARKADELPHIA</t>
  </si>
  <si>
    <t>1023326485</t>
  </si>
  <si>
    <t>373102802</t>
  </si>
  <si>
    <t>WALTHALL GENERAL HOSPITAL</t>
  </si>
  <si>
    <t>1497017529</t>
  </si>
  <si>
    <t>373125901</t>
  </si>
  <si>
    <t>MERCY HOSPITAL WATONGA, INC.</t>
  </si>
  <si>
    <t>373176201</t>
  </si>
  <si>
    <t>1588039465</t>
  </si>
  <si>
    <t>373514401</t>
  </si>
  <si>
    <t>SARATOGA SURGICAL CENTER, LLC</t>
  </si>
  <si>
    <t>1720096092</t>
  </si>
  <si>
    <t>374014401</t>
  </si>
  <si>
    <t>ST. ANTHONY SUMMIT MEDICAL CENTER</t>
  </si>
  <si>
    <t>1497284871</t>
  </si>
  <si>
    <t>374779201</t>
  </si>
  <si>
    <t>SOBRIETY MATTERS, LLC</t>
  </si>
  <si>
    <t>Chemical Dependant Facility Updated 08/21/2019 - DSH 2020</t>
  </si>
  <si>
    <t>1932543428</t>
  </si>
  <si>
    <t>374855001</t>
  </si>
  <si>
    <t>BANNER GOLDFIELD MEDICAL CENTER</t>
  </si>
  <si>
    <t>375026702</t>
  </si>
  <si>
    <t>1053353631</t>
  </si>
  <si>
    <t>375034102</t>
  </si>
  <si>
    <t>LATIMER COUNTY GENERAL HOSPITAL</t>
  </si>
  <si>
    <t>1003281452</t>
  </si>
  <si>
    <t>375107501</t>
  </si>
  <si>
    <t>HENDERSON HOSPITAL</t>
  </si>
  <si>
    <t>1306126818</t>
  </si>
  <si>
    <t>375340201</t>
  </si>
  <si>
    <t>MERCY HOSPITAL LOGAN COUNTY, INC</t>
  </si>
  <si>
    <t>1477098994</t>
  </si>
  <si>
    <t>375704901</t>
  </si>
  <si>
    <t>DELIVERED WITH LOVE BIRTHING CENTER</t>
  </si>
  <si>
    <t>375885601</t>
  </si>
  <si>
    <t>EASTLAND MEMORIAL HOSPITAL DISTRIC</t>
  </si>
  <si>
    <t>1093263501</t>
  </si>
  <si>
    <t>376091001</t>
  </si>
  <si>
    <t>FREESTONE HEALTH CLINIC</t>
  </si>
  <si>
    <t>1396291555</t>
  </si>
  <si>
    <t>376310401</t>
  </si>
  <si>
    <t>1144769563</t>
  </si>
  <si>
    <t>376544801</t>
  </si>
  <si>
    <t>THE HEIGHTS OF TOMBALL</t>
  </si>
  <si>
    <t>380923802</t>
  </si>
  <si>
    <t>1912447418</t>
  </si>
  <si>
    <t>382097901</t>
  </si>
  <si>
    <t>LUBBOCK SURGERY CENTER, LLC</t>
  </si>
  <si>
    <t>39-100782</t>
  </si>
  <si>
    <t>39-100800</t>
  </si>
  <si>
    <t>39-100917</t>
  </si>
  <si>
    <t>39-100980</t>
  </si>
  <si>
    <t>39-130253</t>
  </si>
  <si>
    <t>48-101506</t>
  </si>
  <si>
    <t>48-101532</t>
  </si>
  <si>
    <t>48-101680</t>
  </si>
  <si>
    <t>VILLAGE SPECIALTY SURGICAL CENTER</t>
  </si>
  <si>
    <t>48-104915</t>
  </si>
  <si>
    <t>48-109066</t>
  </si>
  <si>
    <t>48-114552</t>
  </si>
  <si>
    <t>1669633848</t>
  </si>
  <si>
    <t>48-157881</t>
  </si>
  <si>
    <t>TEXAS INSTITUTE OF PEDIATRICS PLLC</t>
  </si>
  <si>
    <t>48-164591</t>
  </si>
  <si>
    <t>48-164592</t>
  </si>
  <si>
    <t>48-164594</t>
  </si>
  <si>
    <t>49-1154369114</t>
  </si>
  <si>
    <t>49-1164448486</t>
  </si>
  <si>
    <t>49-1184615932</t>
  </si>
  <si>
    <t>ALAMO HEIGHTS SURGICARE LP</t>
  </si>
  <si>
    <t>49-1306830500</t>
  </si>
  <si>
    <t>49-1336366442</t>
  </si>
  <si>
    <t>49-1407853740</t>
  </si>
  <si>
    <t>49-1487628301</t>
  </si>
  <si>
    <t>49-1700882271</t>
  </si>
  <si>
    <t>49-1801854591</t>
  </si>
  <si>
    <t>49-1962428268</t>
  </si>
  <si>
    <t>57-109891</t>
  </si>
  <si>
    <t>57-111835</t>
  </si>
  <si>
    <t>57-116227</t>
  </si>
  <si>
    <t>57-146235</t>
  </si>
  <si>
    <t>59-101506</t>
  </si>
  <si>
    <t>59-101532</t>
  </si>
  <si>
    <t>59-101680</t>
  </si>
  <si>
    <t>59-104915</t>
  </si>
  <si>
    <t>59-116171</t>
  </si>
  <si>
    <t>59-116227</t>
  </si>
  <si>
    <t>59-116271</t>
  </si>
  <si>
    <t>59-116436</t>
  </si>
  <si>
    <t>59-122076</t>
  </si>
  <si>
    <t>59-122092</t>
  </si>
  <si>
    <t>59-124349</t>
  </si>
  <si>
    <t>59-125431</t>
  </si>
  <si>
    <t>MARROQUIN PALMIRA G</t>
  </si>
  <si>
    <t>59-125563</t>
  </si>
  <si>
    <t>59-130253</t>
  </si>
  <si>
    <t>59-130953</t>
  </si>
  <si>
    <t>59-133931</t>
  </si>
  <si>
    <t>59-139474</t>
  </si>
  <si>
    <t>59-140409</t>
  </si>
  <si>
    <t>59-141589</t>
  </si>
  <si>
    <t>59-143904</t>
  </si>
  <si>
    <t>59-146235</t>
  </si>
  <si>
    <t>HIGH PLAINS SURGERY CENTER</t>
  </si>
  <si>
    <t>59-155944</t>
  </si>
  <si>
    <t>59-157881</t>
  </si>
  <si>
    <t>59-161985</t>
  </si>
  <si>
    <t>59-162154</t>
  </si>
  <si>
    <t>59-164591</t>
  </si>
  <si>
    <t>59-164592</t>
  </si>
  <si>
    <t>59-164594</t>
  </si>
  <si>
    <t>59-170616</t>
  </si>
  <si>
    <t>FIRST SURGERY SUITES LLC</t>
  </si>
  <si>
    <t>1730324500</t>
  </si>
  <si>
    <t>59-175067</t>
  </si>
  <si>
    <t>UVALDE MEDICAL AND SURGICAL ASSOCIATES</t>
  </si>
  <si>
    <t>59-175080</t>
  </si>
  <si>
    <t>59-176105</t>
  </si>
  <si>
    <t>59-183673</t>
  </si>
  <si>
    <t>59-192512</t>
  </si>
  <si>
    <t>SCOTT &amp; WHITE AMBULATORY</t>
  </si>
  <si>
    <t>59-192619</t>
  </si>
  <si>
    <t>6A-01073736</t>
  </si>
  <si>
    <t>6A-01601940</t>
  </si>
  <si>
    <t>6A-01609418</t>
  </si>
  <si>
    <t>6A-01882154</t>
  </si>
  <si>
    <t>6A-10010724</t>
  </si>
  <si>
    <t>6A-10033133</t>
  </si>
  <si>
    <t>6B-1184687626</t>
  </si>
  <si>
    <t>6B-1639132178</t>
  </si>
  <si>
    <t>6B-1801847728</t>
  </si>
  <si>
    <t>7M-BASC</t>
  </si>
  <si>
    <t>7M-BayAreaEndo</t>
  </si>
  <si>
    <t>7M-HouChDentCtr</t>
  </si>
  <si>
    <t>7M-MHSCR</t>
  </si>
  <si>
    <t>7M-NWSurgCtr</t>
  </si>
  <si>
    <t>7N-01357128</t>
  </si>
  <si>
    <t>7N-01421704</t>
  </si>
  <si>
    <t>7N-01452654</t>
  </si>
  <si>
    <t>7N-10007239</t>
  </si>
  <si>
    <t>7N-10021532</t>
  </si>
  <si>
    <t>7N-10061273</t>
  </si>
  <si>
    <t>7T-QMA000002203519</t>
  </si>
  <si>
    <t>7T-QMA000002422679</t>
  </si>
  <si>
    <t>7T-QMP000003645908</t>
  </si>
  <si>
    <t>7W-001834949001</t>
  </si>
  <si>
    <t>7W-002564899001</t>
  </si>
  <si>
    <t>7W-002573838001</t>
  </si>
  <si>
    <t>7W-003023887001</t>
  </si>
  <si>
    <t>7W-003339123001</t>
  </si>
  <si>
    <t>7Y-161410000</t>
  </si>
  <si>
    <t>7Y-163290000</t>
  </si>
  <si>
    <t>7Y-189790001</t>
  </si>
  <si>
    <t>7Y-2259600</t>
  </si>
  <si>
    <t>7Y-2589100</t>
  </si>
  <si>
    <t>7Y-811040000</t>
  </si>
  <si>
    <t>7Y-825110000</t>
  </si>
  <si>
    <t>7Y-87880002</t>
  </si>
  <si>
    <t>7Y-PPRV00000001390</t>
  </si>
  <si>
    <t>87-139474</t>
  </si>
  <si>
    <t>88050203</t>
  </si>
  <si>
    <t>89-QXIPQ0000017160</t>
  </si>
  <si>
    <t>8V-2259600</t>
  </si>
  <si>
    <t>8V-87880001</t>
  </si>
  <si>
    <t>8W-QMA000003118414</t>
  </si>
  <si>
    <t>8X-HouChDentCtr</t>
  </si>
  <si>
    <t>8X-NWSurgCtr</t>
  </si>
  <si>
    <t>8X-OprexSurBeau</t>
  </si>
  <si>
    <t>8Y-7712</t>
  </si>
  <si>
    <t>9A-00432303</t>
  </si>
  <si>
    <t>9A-01073736</t>
  </si>
  <si>
    <t>9A-01392761</t>
  </si>
  <si>
    <t>9A-01445487</t>
  </si>
  <si>
    <t>9A-01465224</t>
  </si>
  <si>
    <t>9A-01469655</t>
  </si>
  <si>
    <t>9A-10033133</t>
  </si>
  <si>
    <t>9B-126227</t>
  </si>
  <si>
    <t>9B-126228</t>
  </si>
  <si>
    <t>9C-QMA000002275022</t>
  </si>
  <si>
    <t>9C-QMP000005158613</t>
  </si>
  <si>
    <t>EPIC PEDIATRIC THERAPY LP</t>
  </si>
  <si>
    <t>1093930083</t>
  </si>
  <si>
    <t>BHO0821514B</t>
  </si>
  <si>
    <t>TEXAS HEALTH PRESBYTERIAN HOME CARE</t>
  </si>
  <si>
    <t>1063402873</t>
  </si>
  <si>
    <t>BHO1213154B</t>
  </si>
  <si>
    <t>LIFESTAR</t>
  </si>
  <si>
    <t>BHO1491214</t>
  </si>
  <si>
    <t>BHO1491214B</t>
  </si>
  <si>
    <t>UNIVERSAL HEALTH SERVICES INC</t>
  </si>
  <si>
    <t>1912059932</t>
  </si>
  <si>
    <t>BHO2935214B</t>
  </si>
  <si>
    <t>WILLIS KNIGHTON SOUTH</t>
  </si>
  <si>
    <t>MD</t>
  </si>
  <si>
    <t>1003318692</t>
  </si>
  <si>
    <t>DSH 2021 ENC</t>
  </si>
  <si>
    <t>Mariana Rios</t>
  </si>
  <si>
    <t>1003856972</t>
  </si>
  <si>
    <t>350683402</t>
  </si>
  <si>
    <t>HUMMEL, CHRISTOPHER J</t>
  </si>
  <si>
    <t>1003963828</t>
  </si>
  <si>
    <t>205119501</t>
  </si>
  <si>
    <t>KHAN, MUHAMMAD A</t>
  </si>
  <si>
    <t>1013257351</t>
  </si>
  <si>
    <t>330110302</t>
  </si>
  <si>
    <t>HUNTER, STACIE A</t>
  </si>
  <si>
    <t>1013947720</t>
  </si>
  <si>
    <t>091430101</t>
  </si>
  <si>
    <t>ALLERGY &amp; IMMUNOLOGY SPECIAL</t>
  </si>
  <si>
    <t>1023336468</t>
  </si>
  <si>
    <t>212741701</t>
  </si>
  <si>
    <t>CHILDS PLAY THERAPEUTIC HOME CARE INC-AVEANNA HEALTHCARE</t>
  </si>
  <si>
    <t>1023363348</t>
  </si>
  <si>
    <t>1033564414</t>
  </si>
  <si>
    <t>387422401</t>
  </si>
  <si>
    <t>TEXAS CENTER FOR INTERVENTIONAL SURGERY, LLC-</t>
  </si>
  <si>
    <t>1043641749</t>
  </si>
  <si>
    <t>1053366625</t>
  </si>
  <si>
    <t>1053634030</t>
  </si>
  <si>
    <t>394929901</t>
  </si>
  <si>
    <t>DALLAS NEPHROLOGY ASSOCIATES-DALLAS NEPHROLOGY ASSOCIATES VASCULAR CENTER DALLA</t>
  </si>
  <si>
    <t>1053896365</t>
  </si>
  <si>
    <t>392310401</t>
  </si>
  <si>
    <t>CARLOS E PUIG MDPA-PUIG OBSTETRICS AND GYNECOLOGY</t>
  </si>
  <si>
    <t>1063441293</t>
  </si>
  <si>
    <t>1063497451</t>
  </si>
  <si>
    <t>153900901</t>
  </si>
  <si>
    <t>LABORATORY CORPORATION OF AMERICA HOLDINGS</t>
  </si>
  <si>
    <t>1063819860</t>
  </si>
  <si>
    <t>352438101</t>
  </si>
  <si>
    <t>TYLER ASC LP-TYLER CARDIAC &amp; ENDOVASCULAR SURGERY CENTER</t>
  </si>
  <si>
    <t>1073013876</t>
  </si>
  <si>
    <t>382157101</t>
  </si>
  <si>
    <t>LHCG CXVI LLC-CHRISTUS VNA HOMECARE SAN ANTONIO</t>
  </si>
  <si>
    <t>1073893020</t>
  </si>
  <si>
    <t>1083631071</t>
  </si>
  <si>
    <t>081018603</t>
  </si>
  <si>
    <t>MAGELLA MEDICAL ASSOCIATES BILLING INC-MAGELLA MEDICAL ASSOCIATES</t>
  </si>
  <si>
    <t>1083669766</t>
  </si>
  <si>
    <t>081901302</t>
  </si>
  <si>
    <t>UNIVERSITY OF TEXAS SOUTHWESTERN MEDICAL-UT SOUTHWESTERN MSP</t>
  </si>
  <si>
    <t>1083907745</t>
  </si>
  <si>
    <t>350014201</t>
  </si>
  <si>
    <t>LAM, VIEN C</t>
  </si>
  <si>
    <t>1093231268</t>
  </si>
  <si>
    <t>1093266330</t>
  </si>
  <si>
    <t>382396501</t>
  </si>
  <si>
    <t>FRESENIUS MEDICAL CARE GRANBURY, LLC-FRESENIUS MEDICAL CARE GRANBURY</t>
  </si>
  <si>
    <t>1093827974</t>
  </si>
  <si>
    <t>298111001</t>
  </si>
  <si>
    <t>BIO-MEDICAL APPLICATIONS OF TEXAS INC-FRESENIUS MEDICAL CARE ABILENE</t>
  </si>
  <si>
    <t>1093876997</t>
  </si>
  <si>
    <t>1104050780</t>
  </si>
  <si>
    <t>331517801</t>
  </si>
  <si>
    <t>JARAMILLO, ELIZABETH A</t>
  </si>
  <si>
    <t>1104204981</t>
  </si>
  <si>
    <t>1104295864</t>
  </si>
  <si>
    <t>1104917780</t>
  </si>
  <si>
    <t>1114097524</t>
  </si>
  <si>
    <t>130321603</t>
  </si>
  <si>
    <t>ALVAREZ, AVELINO C</t>
  </si>
  <si>
    <t>1114958584</t>
  </si>
  <si>
    <t>1124124375</t>
  </si>
  <si>
    <t>217349401</t>
  </si>
  <si>
    <t>HOMEWARD BOUND INC-</t>
  </si>
  <si>
    <t>1124492541</t>
  </si>
  <si>
    <t>395727601</t>
  </si>
  <si>
    <t>MEMORIAL HERMANN SURGERY CENTER PINECROFT, LLC-</t>
  </si>
  <si>
    <t>1124532023</t>
  </si>
  <si>
    <t>387975101</t>
  </si>
  <si>
    <t>BIO-MEDICAL APPLICATIONS OF TEXAS, INC.-FRESENIUS KIDNEY CARE BEAUMONT</t>
  </si>
  <si>
    <t>1134152549</t>
  </si>
  <si>
    <t>1134166069MR</t>
  </si>
  <si>
    <t>DSH 2021 MMP</t>
  </si>
  <si>
    <t>1134250970</t>
  </si>
  <si>
    <t>092295701</t>
  </si>
  <si>
    <t>CORPUS CHRISTI TOTS AND TEENS-CORPUS CHRISTI TOTS &amp; TEENS</t>
  </si>
  <si>
    <t>1134381098</t>
  </si>
  <si>
    <t>153172501</t>
  </si>
  <si>
    <t>ALBERTO D. DURAN , MD , PA-ALBERTO D. DURAN MD,PA</t>
  </si>
  <si>
    <t>1134394539</t>
  </si>
  <si>
    <t>194157701</t>
  </si>
  <si>
    <t>CATARINA POSADA MD PA</t>
  </si>
  <si>
    <t>1134458003</t>
  </si>
  <si>
    <t>214291101</t>
  </si>
  <si>
    <t>SANJAI ISAAC MD PA-</t>
  </si>
  <si>
    <t>1144227935</t>
  </si>
  <si>
    <t>1144254327</t>
  </si>
  <si>
    <t>182481501</t>
  </si>
  <si>
    <t>LAREDO EMERGENCY MEDICINE ASSOCIATES PA</t>
  </si>
  <si>
    <t>1144263849</t>
  </si>
  <si>
    <t>145901802</t>
  </si>
  <si>
    <t>ADVANCED DIAGNOSTICS-</t>
  </si>
  <si>
    <t>1144266883</t>
  </si>
  <si>
    <t>157323010</t>
  </si>
  <si>
    <t>NGUYEN, TRUNG N</t>
  </si>
  <si>
    <t>1154359800</t>
  </si>
  <si>
    <t>027525701</t>
  </si>
  <si>
    <t>TRIPP, ROGER F</t>
  </si>
  <si>
    <t>1164742680</t>
  </si>
  <si>
    <t>286211201</t>
  </si>
  <si>
    <t>HEART OF TEXAS COMMUNITY HEALTH CENTER INC-BELLMEAD COMMUNITY CLINIC</t>
  </si>
  <si>
    <t>1164745550</t>
  </si>
  <si>
    <t>215683801</t>
  </si>
  <si>
    <t>CENIKOR DEER PARK</t>
  </si>
  <si>
    <t>1164801569</t>
  </si>
  <si>
    <t>393436601</t>
  </si>
  <si>
    <t>MURINGAMPURATH JOHN, DISNI</t>
  </si>
  <si>
    <t>1164964953</t>
  </si>
  <si>
    <t>385509001</t>
  </si>
  <si>
    <t>HENDRICK SURGERY CENTER LLC-HENDRICK SURGERY CENTER</t>
  </si>
  <si>
    <t>1174604763</t>
  </si>
  <si>
    <t>176879801</t>
  </si>
  <si>
    <t>CLINICA FAMILIAR SAN JOSE PA</t>
  </si>
  <si>
    <t>1184628919</t>
  </si>
  <si>
    <t>1194179440</t>
  </si>
  <si>
    <t>1194245951</t>
  </si>
  <si>
    <t>382418701</t>
  </si>
  <si>
    <t>PSG SURGERY CENTER LLC-SURGERY CENTER OF AMARILLO</t>
  </si>
  <si>
    <t>1194771030</t>
  </si>
  <si>
    <t>1194786376</t>
  </si>
  <si>
    <t>112837302</t>
  </si>
  <si>
    <t>ANESTHESIOLOGY ASSOCIATES</t>
  </si>
  <si>
    <t>1194905877</t>
  </si>
  <si>
    <t>315330604</t>
  </si>
  <si>
    <t>AGARWAL, NEAL K</t>
  </si>
  <si>
    <t>1205263134</t>
  </si>
  <si>
    <t>380663002</t>
  </si>
  <si>
    <t>ASCENSION SETON-</t>
  </si>
  <si>
    <t>DSH 2021 ENC RHC</t>
  </si>
  <si>
    <t>1205335726</t>
  </si>
  <si>
    <t>387677301</t>
  </si>
  <si>
    <t>QUITMAN HOSPITAL LLC-UT HEALTH EAST TEXAS QUITMAN HOSPITAL</t>
  </si>
  <si>
    <t>388631901</t>
  </si>
  <si>
    <t>BAY AREA ASC LLC-</t>
  </si>
  <si>
    <t>1215066121</t>
  </si>
  <si>
    <t>092695802</t>
  </si>
  <si>
    <t>VALLEY CHILDRENS CLINIC PA</t>
  </si>
  <si>
    <t>1215245022</t>
  </si>
  <si>
    <t>218164601</t>
  </si>
  <si>
    <t>VALLEY DOCTORS CLINIC OF BROWNSVILLE PLLC-</t>
  </si>
  <si>
    <t>1215309422</t>
  </si>
  <si>
    <t>385090101</t>
  </si>
  <si>
    <t>SISTEMA INFANTIL TELETON USA-CHILDREN'S REHABILIATION INSTITUTE OF TELETON USA</t>
  </si>
  <si>
    <t>1215970132</t>
  </si>
  <si>
    <t>136317811</t>
  </si>
  <si>
    <t>MCCARTHY, TERENCE J</t>
  </si>
  <si>
    <t>1215988530</t>
  </si>
  <si>
    <t>1225066434</t>
  </si>
  <si>
    <t>063383601</t>
  </si>
  <si>
    <t>STOCKDALE FAMILY MEDICAL CTR-STOCKDALE FAMILY MEDICAL CENTER</t>
  </si>
  <si>
    <t>1235333832</t>
  </si>
  <si>
    <t>192949901</t>
  </si>
  <si>
    <t>BILLINGSLEY, TRAVIS A</t>
  </si>
  <si>
    <t>1235685470</t>
  </si>
  <si>
    <t>373133301</t>
  </si>
  <si>
    <t>BIO-MEDICAL APPLICATIONS OF TEXAS, INC.-FRESENIUS KIDNEY CARE CAPROCK</t>
  </si>
  <si>
    <t>1245291608</t>
  </si>
  <si>
    <t>122265506</t>
  </si>
  <si>
    <t>LANE, BRYAN L</t>
  </si>
  <si>
    <t>1245768209</t>
  </si>
  <si>
    <t>389240801</t>
  </si>
  <si>
    <t>TEXAS HEALTH SURGERY CENTER BEDFORD LLC-TEXAS HEALTH SURGERY CENTER BEDFORD</t>
  </si>
  <si>
    <t>1275504128</t>
  </si>
  <si>
    <t>1285748996</t>
  </si>
  <si>
    <t>136176809</t>
  </si>
  <si>
    <t>KUTUGATA, JORGE L</t>
  </si>
  <si>
    <t>1295716637</t>
  </si>
  <si>
    <t>108820501</t>
  </si>
  <si>
    <t>ST CHARLES HOSPITAL</t>
  </si>
  <si>
    <t>DSH 2021 ENC Out of State</t>
  </si>
  <si>
    <t>1295839496</t>
  </si>
  <si>
    <t>1306802384</t>
  </si>
  <si>
    <t>251027V</t>
  </si>
  <si>
    <t>1316239155</t>
  </si>
  <si>
    <t>353461201</t>
  </si>
  <si>
    <t>LAREDO MINOR EMERGENCY CLINIC PA-LAREDO FAMILY HEALTH CLINIC LLC</t>
  </si>
  <si>
    <t>1316958663</t>
  </si>
  <si>
    <t>082186001</t>
  </si>
  <si>
    <t>LUBBOCK KIDNEY AND BLOOD PRESSURE CLINIC PA-KIDNEY AND BLOOD PRESSURE</t>
  </si>
  <si>
    <t>1336195429</t>
  </si>
  <si>
    <t>142435003</t>
  </si>
  <si>
    <t>ENRIQUE CACERES MD PA</t>
  </si>
  <si>
    <t>1346624665</t>
  </si>
  <si>
    <t>372362901</t>
  </si>
  <si>
    <t>WESTGREEN SURGICAL CENTER, LLC-</t>
  </si>
  <si>
    <t>1356399539</t>
  </si>
  <si>
    <t>1376837831</t>
  </si>
  <si>
    <t>283233901</t>
  </si>
  <si>
    <t>ADVANCED INSTITUTE FOR WOMENS HEALTH PA-</t>
  </si>
  <si>
    <t>213904002</t>
  </si>
  <si>
    <t>ADVANCED KIDS CARE PA-</t>
  </si>
  <si>
    <t>1386770147</t>
  </si>
  <si>
    <t>215071601</t>
  </si>
  <si>
    <t>AMISTAD COMMUNITY HEALTH CENTER INC</t>
  </si>
  <si>
    <t>1386853224</t>
  </si>
  <si>
    <t>063382801</t>
  </si>
  <si>
    <t>LA VERNIA FAMILY MEDICAL CTR</t>
  </si>
  <si>
    <t>1386933182</t>
  </si>
  <si>
    <t>220420801</t>
  </si>
  <si>
    <t>SCOTT AND WHITE CLINIC-</t>
  </si>
  <si>
    <t>1396189924</t>
  </si>
  <si>
    <t>349431204</t>
  </si>
  <si>
    <t>HEALEY, TIFFANY</t>
  </si>
  <si>
    <t>1396266441</t>
  </si>
  <si>
    <t>389041001</t>
  </si>
  <si>
    <t>EYE SURGERY CENTER OF EAST TEXAS, PLLC</t>
  </si>
  <si>
    <t>1396848529</t>
  </si>
  <si>
    <t>063660701</t>
  </si>
  <si>
    <t>ARMANDO S VILLARREAL MD PA</t>
  </si>
  <si>
    <t>1396967659</t>
  </si>
  <si>
    <t>172803201</t>
  </si>
  <si>
    <t>C L ANDERSON JR MD PA-VALLEY DAY AND NIGHT CLINIC</t>
  </si>
  <si>
    <t>1407202484</t>
  </si>
  <si>
    <t>391353501</t>
  </si>
  <si>
    <t>SPORTSORTHO SURGERY CENTER, LLC-</t>
  </si>
  <si>
    <t>1407388408</t>
  </si>
  <si>
    <t>380588901</t>
  </si>
  <si>
    <t>HOPE, HEALING AND RECOVERY THERAPY SERVICES, LLC-</t>
  </si>
  <si>
    <t>1417005760</t>
  </si>
  <si>
    <t>1417067497</t>
  </si>
  <si>
    <t>090187807</t>
  </si>
  <si>
    <t>SAIGUSA, MAKOTO</t>
  </si>
  <si>
    <t>1417304171</t>
  </si>
  <si>
    <t>385188301</t>
  </si>
  <si>
    <t>COLLIN COUNTY ASC LP-MEDFINITY HEALTH SURGERY CENTER - PLANO</t>
  </si>
  <si>
    <t>1417947466</t>
  </si>
  <si>
    <t>1427079391</t>
  </si>
  <si>
    <t>145222903</t>
  </si>
  <si>
    <t>BHATNAGAR, JUANITA K</t>
  </si>
  <si>
    <t>1427145176</t>
  </si>
  <si>
    <t>1427233238</t>
  </si>
  <si>
    <t>192809501</t>
  </si>
  <si>
    <t>VALLEY CANCER ASSOCIATES PA</t>
  </si>
  <si>
    <t>1427281567</t>
  </si>
  <si>
    <t>065524302</t>
  </si>
  <si>
    <t>CENIKOR FOUNDATION-</t>
  </si>
  <si>
    <t>1427441559</t>
  </si>
  <si>
    <t>1427464759</t>
  </si>
  <si>
    <t>342899701</t>
  </si>
  <si>
    <t>HEART OF TEXAS COMMUNITY HEALTH CENTER INC-AUSTIN AVENUE CLINIC</t>
  </si>
  <si>
    <t>1437158433</t>
  </si>
  <si>
    <t>1437538147</t>
  </si>
  <si>
    <t>394021501</t>
  </si>
  <si>
    <t>CAMPOS, ELIZABETH</t>
  </si>
  <si>
    <t>1447206438</t>
  </si>
  <si>
    <t>1447362322</t>
  </si>
  <si>
    <t>087791201</t>
  </si>
  <si>
    <t>BIO MEDICAL APPLICATIONS OF TEXAS INC-CYPRESS CREEK DIALYSIS</t>
  </si>
  <si>
    <t>1467459776</t>
  </si>
  <si>
    <t>1467538520</t>
  </si>
  <si>
    <t>1467555722</t>
  </si>
  <si>
    <t>1467591032</t>
  </si>
  <si>
    <t>148230901</t>
  </si>
  <si>
    <t>1467742254</t>
  </si>
  <si>
    <t>348014701</t>
  </si>
  <si>
    <t>ELECTRA HOSPITAL DISTRICT-IOWA PARK CLINIC</t>
  </si>
  <si>
    <t>201896208</t>
  </si>
  <si>
    <t>JAMES, ANTHONY H</t>
  </si>
  <si>
    <t>1477837730</t>
  </si>
  <si>
    <t>342969801</t>
  </si>
  <si>
    <t>HEART OF TEXAS COMMUNITY HEALTH CENTER INC-MARTIN LUTHER KING COMMUNITY CLINIC</t>
  </si>
  <si>
    <t>1477905271</t>
  </si>
  <si>
    <t>370190601</t>
  </si>
  <si>
    <t>KATY ASC, LP-ADVANCED CARDIOVASCULAR &amp; SURGERY CENTER AT METHOD</t>
  </si>
  <si>
    <t>1487029914</t>
  </si>
  <si>
    <t>353759901</t>
  </si>
  <si>
    <t>RESET COUNSELING CENTER LLC-</t>
  </si>
  <si>
    <t>1487071742</t>
  </si>
  <si>
    <t>371312505</t>
  </si>
  <si>
    <t>DWIGGINS, DUSTIN</t>
  </si>
  <si>
    <t>1487614269</t>
  </si>
  <si>
    <t>178150204</t>
  </si>
  <si>
    <t>HONRUBIA, DYNIO</t>
  </si>
  <si>
    <t>1487630885</t>
  </si>
  <si>
    <t>115952704</t>
  </si>
  <si>
    <t>TULA, CESAR J</t>
  </si>
  <si>
    <t>1497201867</t>
  </si>
  <si>
    <t>395724301</t>
  </si>
  <si>
    <t>ABILENE CENTER FOR ORTHOPEDIC AND MULTISPECIALTY S-</t>
  </si>
  <si>
    <t>1497254858</t>
  </si>
  <si>
    <t>388690501</t>
  </si>
  <si>
    <t>1508315516</t>
  </si>
  <si>
    <t>1508850066</t>
  </si>
  <si>
    <t>092458101</t>
  </si>
  <si>
    <t>CHAHAL, BALBIR</t>
  </si>
  <si>
    <t>1518104199</t>
  </si>
  <si>
    <t>1518136456</t>
  </si>
  <si>
    <t>292294001</t>
  </si>
  <si>
    <t>HEART OF TEXAS COMMUNITY HEALTH CENTER INC-</t>
  </si>
  <si>
    <t>1518344043</t>
  </si>
  <si>
    <t>384162901</t>
  </si>
  <si>
    <t>MEMORIAL HERMANN SURGERY CENTER KIRBY, LLC-MEMORIAL HERMANN SURGERY CENTER KIRBY GLEN</t>
  </si>
  <si>
    <t>387647601</t>
  </si>
  <si>
    <t>KINGWOOD ASC, LP-NORTH HOUSTON CARDIOVASCULAR SURGERY CENTER</t>
  </si>
  <si>
    <t>1518404631</t>
  </si>
  <si>
    <t>371729002</t>
  </si>
  <si>
    <t>VALLEY MED URGENT CARE PLLC-</t>
  </si>
  <si>
    <t>1518468917</t>
  </si>
  <si>
    <t>388077501</t>
  </si>
  <si>
    <t>MDIG OF TEXAS, PLLC-</t>
  </si>
  <si>
    <t>1528060464</t>
  </si>
  <si>
    <t>168592701</t>
  </si>
  <si>
    <t>NGUYEN, SCHUBERT-THUY Q</t>
  </si>
  <si>
    <t>1548524150</t>
  </si>
  <si>
    <t>312584101</t>
  </si>
  <si>
    <t>NEIGHBORHOOD PEDIATRICS-</t>
  </si>
  <si>
    <t>1548700990</t>
  </si>
  <si>
    <t>389505401</t>
  </si>
  <si>
    <t>C3EROW, LLC-CODE 3 ER AT ROCKPORT</t>
  </si>
  <si>
    <t>1558441857</t>
  </si>
  <si>
    <t>077717902</t>
  </si>
  <si>
    <t>LSU MEDICAL CENTER SHREVEPORT-LSUHSC S DEPT OF ANESHESIOLOGY</t>
  </si>
  <si>
    <t>1568409647</t>
  </si>
  <si>
    <t>1568906212</t>
  </si>
  <si>
    <t>375230501</t>
  </si>
  <si>
    <t>HOUSTON UROLOGIC SURGICENTER, LLC-HMU SURGICAL CENTER</t>
  </si>
  <si>
    <t>1568979805</t>
  </si>
  <si>
    <t>396100501</t>
  </si>
  <si>
    <t>ST DAVID'S AUSTIN AREA ASC LLC-ST DAVID'S AUSTIN SURGERY CENTER</t>
  </si>
  <si>
    <t>1578533196</t>
  </si>
  <si>
    <t>081900501</t>
  </si>
  <si>
    <t>UNIVERSITY OF TEXAS SOUTHWESTERN MEDICAL CENTER AT-UTSW MSP GENERAL SURGERY</t>
  </si>
  <si>
    <t>1588765499</t>
  </si>
  <si>
    <t>150346804</t>
  </si>
  <si>
    <t>RIDENS, DONDI D</t>
  </si>
  <si>
    <t>1598196206</t>
  </si>
  <si>
    <t>1609192319</t>
  </si>
  <si>
    <t>213682201</t>
  </si>
  <si>
    <t>BROWNSVILLE URGENT CARE OF PEDIATRICS PLLC-</t>
  </si>
  <si>
    <t>1609866003</t>
  </si>
  <si>
    <t>082282701</t>
  </si>
  <si>
    <t>VALLEY RADIOLOGISTS ASSOC</t>
  </si>
  <si>
    <t>1609995158</t>
  </si>
  <si>
    <t>082170401</t>
  </si>
  <si>
    <t>DIGESTIVE DISEASE ASSOCIATES</t>
  </si>
  <si>
    <t>1619138203</t>
  </si>
  <si>
    <t>194180901</t>
  </si>
  <si>
    <t>CONTRERAS, SANDRA</t>
  </si>
  <si>
    <t>1629015748</t>
  </si>
  <si>
    <t>1629185616</t>
  </si>
  <si>
    <t>163592204</t>
  </si>
  <si>
    <t>ESPINOZA, ALFREDO A</t>
  </si>
  <si>
    <t>1639131717</t>
  </si>
  <si>
    <t>124201806</t>
  </si>
  <si>
    <t>SWARUP, JYOTHI</t>
  </si>
  <si>
    <t>1639154230</t>
  </si>
  <si>
    <t>081307302</t>
  </si>
  <si>
    <t>MEDICAL CENTER EMERGENCY PHYSICIANS PA-</t>
  </si>
  <si>
    <t>1639669435</t>
  </si>
  <si>
    <t>1639682503</t>
  </si>
  <si>
    <t>403302901</t>
  </si>
  <si>
    <t>SOUTH PLAINS SURGERY CENTER LLC-SOUTH PLAINS SURGERY CENTER</t>
  </si>
  <si>
    <t>1649307489</t>
  </si>
  <si>
    <t>1649344524</t>
  </si>
  <si>
    <t>127171001</t>
  </si>
  <si>
    <t>GARZA, AMANDO F</t>
  </si>
  <si>
    <t>1649345869</t>
  </si>
  <si>
    <t>127376505</t>
  </si>
  <si>
    <t>EL PASO COMMUNITY MHMR-EL PASO COMMUNITY MHMR CENTER</t>
  </si>
  <si>
    <t>1649459595</t>
  </si>
  <si>
    <t>195940503</t>
  </si>
  <si>
    <t>REDDY, SANJAY G</t>
  </si>
  <si>
    <t>146969402</t>
  </si>
  <si>
    <t>1659858033</t>
  </si>
  <si>
    <t>394694901</t>
  </si>
  <si>
    <t>PB TEXAS BEHAVIORAL CARE LLC-THE RIGHT STEP - PB BEHAVIORAL CARE</t>
  </si>
  <si>
    <t>1669427258</t>
  </si>
  <si>
    <t>1679524961</t>
  </si>
  <si>
    <t>080462702</t>
  </si>
  <si>
    <t>LEGACY COMMUNITY HEALTH SERVICES INC-MONTROSE CLINIC INC</t>
  </si>
  <si>
    <t>1679637805</t>
  </si>
  <si>
    <t>130043607</t>
  </si>
  <si>
    <t>SOUTHWEST LOUISIANA HOSPITAL ASSOCIATION-</t>
  </si>
  <si>
    <t>1679660617</t>
  </si>
  <si>
    <t>1679691729</t>
  </si>
  <si>
    <t>126672806</t>
  </si>
  <si>
    <t>SCOTT AND WHITE CLINIC-SCOTT &amp; WHITE CLINIC</t>
  </si>
  <si>
    <t>1679926992</t>
  </si>
  <si>
    <t>284333606</t>
  </si>
  <si>
    <t>LIBERTY COUNTY HOSPITAL DISTRICT NO 1-LIBERTY DAYTON MEDICAL CLINIC</t>
  </si>
  <si>
    <t>1689010795</t>
  </si>
  <si>
    <t>334338601</t>
  </si>
  <si>
    <t>FRESENIUS MEDICAL CARE SAN ANTONIO LLC-ROSEDALE KIDNEY DISEASE CENTER</t>
  </si>
  <si>
    <t>1689621450</t>
  </si>
  <si>
    <t>000582901</t>
  </si>
  <si>
    <t>1689765661</t>
  </si>
  <si>
    <t>200031701</t>
  </si>
  <si>
    <t>GILEAD COMMUNITY HOME HEALTH INC-GILEAD COMMUNITY</t>
  </si>
  <si>
    <t>1689865024</t>
  </si>
  <si>
    <t>186012401</t>
  </si>
  <si>
    <t>CTW HOME HEALTH INC-CIRCLE OF CARE</t>
  </si>
  <si>
    <t>1699096503</t>
  </si>
  <si>
    <t>285245101</t>
  </si>
  <si>
    <t>1699868398</t>
  </si>
  <si>
    <t>1700055639</t>
  </si>
  <si>
    <t>286210401</t>
  </si>
  <si>
    <t>HEART OF TEXAS COMMUNITY HEALTH CENTER INC-ELM AVENUE COMMUNITY CLINIC</t>
  </si>
  <si>
    <t>1710328232</t>
  </si>
  <si>
    <t>372261301</t>
  </si>
  <si>
    <t>TENKE, ADAM T</t>
  </si>
  <si>
    <t>1720434731</t>
  </si>
  <si>
    <t>387785401</t>
  </si>
  <si>
    <t>NEW BRAUNFELS SPINE AND PAIN SURGERY-</t>
  </si>
  <si>
    <t>1730159286</t>
  </si>
  <si>
    <t>1730193244</t>
  </si>
  <si>
    <t>175560501</t>
  </si>
  <si>
    <t>BROWNSVILLE CHILDRENS CLINIC PA-</t>
  </si>
  <si>
    <t>1730257106</t>
  </si>
  <si>
    <t>146400001</t>
  </si>
  <si>
    <t>ALL CHILDREN PEDIATRIC CLINIC PA-ALL CHILDREN PEDIATRIC CLINIC, P.A.</t>
  </si>
  <si>
    <t>1730259912</t>
  </si>
  <si>
    <t>024123401</t>
  </si>
  <si>
    <t>CASA LINDA HOMECARE INC</t>
  </si>
  <si>
    <t>1730409269</t>
  </si>
  <si>
    <t>351323601</t>
  </si>
  <si>
    <t>HEART OF TEXAS COMMUNITY HEALTH CENTER, INC-WEST WACO COMMUNITY CLINIC</t>
  </si>
  <si>
    <t>1740215219</t>
  </si>
  <si>
    <t>1740266444</t>
  </si>
  <si>
    <t>092954901</t>
  </si>
  <si>
    <t>BROWNSVILLE COMMUNITY HEALTH CLINIC CORP-BROWNSVILLE COMMUNITY HEALTH</t>
  </si>
  <si>
    <t>1740447945</t>
  </si>
  <si>
    <t>1740476191</t>
  </si>
  <si>
    <t>285850801</t>
  </si>
  <si>
    <t>FULLICK, ROBERT K</t>
  </si>
  <si>
    <t>1740700111</t>
  </si>
  <si>
    <t>167911003</t>
  </si>
  <si>
    <t>M. REZA MIZANI, M.D. P.A.-TOTAL VASCULAR CARE</t>
  </si>
  <si>
    <t>1750349700</t>
  </si>
  <si>
    <t>080554101</t>
  </si>
  <si>
    <t>BERTHA L MEDINA MD PA</t>
  </si>
  <si>
    <t>1750364329</t>
  </si>
  <si>
    <t>139752321</t>
  </si>
  <si>
    <t>HEAFER, HAROLD A</t>
  </si>
  <si>
    <t>1750532545</t>
  </si>
  <si>
    <t>200741101</t>
  </si>
  <si>
    <t>WOMANS HEALTH GROUP PLLC-F PLAVIDAL MD AND J MCBRIDE MD</t>
  </si>
  <si>
    <t>1760482517</t>
  </si>
  <si>
    <t>1760953699</t>
  </si>
  <si>
    <t>395314301</t>
  </si>
  <si>
    <t>POSITIVE RECOVERY-</t>
  </si>
  <si>
    <t>396875201</t>
  </si>
  <si>
    <t>POSITIVE RECOVERY, LLC-</t>
  </si>
  <si>
    <t>1780199588</t>
  </si>
  <si>
    <t>387978501</t>
  </si>
  <si>
    <t>BIO-MEDICAL APPLICATIONS OF TEXAS, INC.-FRESENIUS KIDNEY CARE ORANGE</t>
  </si>
  <si>
    <t>1780639138</t>
  </si>
  <si>
    <t>181947601</t>
  </si>
  <si>
    <t>OCCUPATIONAL AND FAMILY MEDICINE OF SOUTH TEXAS-KIRKWOOD MEDICAL ASSOCIATES</t>
  </si>
  <si>
    <t>1780892075</t>
  </si>
  <si>
    <t>160025601</t>
  </si>
  <si>
    <t>DARYL C CURRIER MD PA</t>
  </si>
  <si>
    <t>1790006443</t>
  </si>
  <si>
    <t>215263902</t>
  </si>
  <si>
    <t>DONNA CHILDRENS CLINIC-</t>
  </si>
  <si>
    <t>1801116983</t>
  </si>
  <si>
    <t>286905901</t>
  </si>
  <si>
    <t>HEART OF TEXAS COMMUNITY HEALTH CENTER INC.-WOMENS HEALTH CENTER</t>
  </si>
  <si>
    <t>1801317904</t>
  </si>
  <si>
    <t>388341501</t>
  </si>
  <si>
    <t>AUSTIN KIDNEY ASSOCIATES, P.A.-AUSTIN ACCESS CARE</t>
  </si>
  <si>
    <t>1811207848</t>
  </si>
  <si>
    <t>285773201</t>
  </si>
  <si>
    <t>NATIONAL NURSING &amp; REHAB SA PEDIATRICS INC-KIDS FIRST PEDIATRIC HOMECARE</t>
  </si>
  <si>
    <t>1821043993</t>
  </si>
  <si>
    <t>083317002</t>
  </si>
  <si>
    <t>CORPUS CHRISTI UROLOGY GROUP PLLC-</t>
  </si>
  <si>
    <t>109472401</t>
  </si>
  <si>
    <t>GASTROENTEROLOGY CONSULTANTS OF SAN ANTONIO PA-GASTROENTEROLOGY CONSULTANTS OF S A</t>
  </si>
  <si>
    <t>1841295557</t>
  </si>
  <si>
    <t>1851569511</t>
  </si>
  <si>
    <t>211890301</t>
  </si>
  <si>
    <t>USRC ATASCOSA COUNTY DIALYSIS LLC-</t>
  </si>
  <si>
    <t>1861994808</t>
  </si>
  <si>
    <t>1871678458</t>
  </si>
  <si>
    <t>1881118693</t>
  </si>
  <si>
    <t>379235001</t>
  </si>
  <si>
    <t>FRESENIUS KIDNEY CARE CONCHO VALLEY, LLC-FRESENIUS KIDNEY CARE SAN ANGELO</t>
  </si>
  <si>
    <t>1881125870</t>
  </si>
  <si>
    <t>388360501</t>
  </si>
  <si>
    <t>RENAL ASSOCIATES PA-</t>
  </si>
  <si>
    <t>1881719722</t>
  </si>
  <si>
    <t>189972605</t>
  </si>
  <si>
    <t>CHILDRENS HEALTH CLINICAL OPERATIONS-CHILDREN'S MEDICAL CENTER</t>
  </si>
  <si>
    <t>1932154101</t>
  </si>
  <si>
    <t>085113106</t>
  </si>
  <si>
    <t>JAMES A CAPLIN MD PA-</t>
  </si>
  <si>
    <t>1932171667</t>
  </si>
  <si>
    <t>169639501</t>
  </si>
  <si>
    <t>EL CENTRO DE CORAZON- EASTWOOD HEALTH CLINIC</t>
  </si>
  <si>
    <t>1932204385</t>
  </si>
  <si>
    <t>1932210838</t>
  </si>
  <si>
    <t>084249401</t>
  </si>
  <si>
    <t>PROVIDENCE HEALTH ALLIANCE-PROVIDENCE MEDICAL CLINIC</t>
  </si>
  <si>
    <t>1932302767</t>
  </si>
  <si>
    <t>300941701</t>
  </si>
  <si>
    <t>KHAN, SHAMIMA</t>
  </si>
  <si>
    <t>1942283866</t>
  </si>
  <si>
    <t>1942299987</t>
  </si>
  <si>
    <t>104599905</t>
  </si>
  <si>
    <t>MILLS, MONIQUE R</t>
  </si>
  <si>
    <t>1942584255</t>
  </si>
  <si>
    <t>092957204</t>
  </si>
  <si>
    <t>1952526626</t>
  </si>
  <si>
    <t>080557401</t>
  </si>
  <si>
    <t>BABIES AND CHILDRENS CLINIC</t>
  </si>
  <si>
    <t>1952776098</t>
  </si>
  <si>
    <t>370736601</t>
  </si>
  <si>
    <t>BAYTOWN ASC LP-BAYTOWN HEART &amp; VASCULAR SURGERY CENTER</t>
  </si>
  <si>
    <t>1982840815</t>
  </si>
  <si>
    <t>198121901</t>
  </si>
  <si>
    <t>VALLEY PEDIATRIC CARDIOLOGY PLLC</t>
  </si>
  <si>
    <t>1982977427</t>
  </si>
  <si>
    <t>1992214555</t>
  </si>
  <si>
    <t>391651201</t>
  </si>
  <si>
    <t>BIO-MEDICAL APPLICATIONS OF TEXAS, INC.-FRESENIUS KIDNEY CARE WEST ROSENBERG</t>
  </si>
  <si>
    <t>1992701429</t>
  </si>
  <si>
    <t>1003814971</t>
  </si>
  <si>
    <t>Sanjuanita Velazquez</t>
  </si>
  <si>
    <t>1003870858</t>
  </si>
  <si>
    <t>1003898313</t>
  </si>
  <si>
    <t>1003985755</t>
  </si>
  <si>
    <t>1013924372</t>
  </si>
  <si>
    <t>1023055084</t>
  </si>
  <si>
    <t>1033132220</t>
  </si>
  <si>
    <t>1033214416</t>
  </si>
  <si>
    <t>1033636865</t>
  </si>
  <si>
    <t>1043224355</t>
  </si>
  <si>
    <t>1043670334</t>
  </si>
  <si>
    <t>1053353490</t>
  </si>
  <si>
    <t>1053358176</t>
  </si>
  <si>
    <t>1053824292</t>
  </si>
  <si>
    <t>1063482735</t>
  </si>
  <si>
    <t>1063500510</t>
  </si>
  <si>
    <t>1073769329</t>
  </si>
  <si>
    <t>1083687651</t>
  </si>
  <si>
    <t>1093140600</t>
  </si>
  <si>
    <t>1093834608</t>
  </si>
  <si>
    <t>1104870336</t>
  </si>
  <si>
    <t>1114921160</t>
  </si>
  <si>
    <t>1114978848</t>
  </si>
  <si>
    <t>1134569650</t>
  </si>
  <si>
    <t>1144274317</t>
  </si>
  <si>
    <t>1144645573</t>
  </si>
  <si>
    <t>1164619607</t>
  </si>
  <si>
    <t>1164756714</t>
  </si>
  <si>
    <t>1174656367</t>
  </si>
  <si>
    <t>1174660120</t>
  </si>
  <si>
    <t>1194706655</t>
  </si>
  <si>
    <t>1194840421</t>
  </si>
  <si>
    <t>1215139233</t>
  </si>
  <si>
    <t>1215279021</t>
  </si>
  <si>
    <t>1215444054</t>
  </si>
  <si>
    <t>1225038953</t>
  </si>
  <si>
    <t>1225239205</t>
  </si>
  <si>
    <t>1255327201</t>
  </si>
  <si>
    <t>1255334173</t>
  </si>
  <si>
    <t>1255360517</t>
  </si>
  <si>
    <t>1255370144</t>
  </si>
  <si>
    <t>1255372397</t>
  </si>
  <si>
    <t>1255387726</t>
  </si>
  <si>
    <t>1255401519</t>
  </si>
  <si>
    <t>1255724639</t>
  </si>
  <si>
    <t>1275536344</t>
  </si>
  <si>
    <t>1275578817</t>
  </si>
  <si>
    <t>1275620585</t>
  </si>
  <si>
    <t>1295882561</t>
  </si>
  <si>
    <t>1306865357</t>
  </si>
  <si>
    <t>1306991211</t>
  </si>
  <si>
    <t>1326048810</t>
  </si>
  <si>
    <t>1326304486</t>
  </si>
  <si>
    <t>1346510476</t>
  </si>
  <si>
    <t>1366492977</t>
  </si>
  <si>
    <t>1376519629</t>
  </si>
  <si>
    <t>1386178721</t>
  </si>
  <si>
    <t>1407344880</t>
  </si>
  <si>
    <t>1417460205</t>
  </si>
  <si>
    <t>1427007384</t>
  </si>
  <si>
    <t>1427098169</t>
  </si>
  <si>
    <t>1427150697</t>
  </si>
  <si>
    <t>1437103777</t>
  </si>
  <si>
    <t>1457715146</t>
  </si>
  <si>
    <t>1477569838</t>
  </si>
  <si>
    <t>1487694857</t>
  </si>
  <si>
    <t>1487904546</t>
  </si>
  <si>
    <t>1538163886</t>
  </si>
  <si>
    <t>1558391706</t>
  </si>
  <si>
    <t>1558392563</t>
  </si>
  <si>
    <t>1558426692</t>
  </si>
  <si>
    <t>1558573410</t>
  </si>
  <si>
    <t>1568419976</t>
  </si>
  <si>
    <t>1568452290</t>
  </si>
  <si>
    <t>1578547865</t>
  </si>
  <si>
    <t>1578560421</t>
  </si>
  <si>
    <t>1578597993</t>
  </si>
  <si>
    <t>1609275262</t>
  </si>
  <si>
    <t>1619163854</t>
  </si>
  <si>
    <t>1629015573</t>
  </si>
  <si>
    <t>1629040621</t>
  </si>
  <si>
    <t>1639116726</t>
  </si>
  <si>
    <t>1639143381</t>
  </si>
  <si>
    <t>1639209596</t>
  </si>
  <si>
    <t>1649223876</t>
  </si>
  <si>
    <t>1669828083</t>
  </si>
  <si>
    <t>1669954194</t>
  </si>
  <si>
    <t>1720085178</t>
  </si>
  <si>
    <t>1720088354</t>
  </si>
  <si>
    <t>1730132515</t>
  </si>
  <si>
    <t>1740772268</t>
  </si>
  <si>
    <t>1750384079</t>
  </si>
  <si>
    <t>1760488266</t>
  </si>
  <si>
    <t>1770575003</t>
  </si>
  <si>
    <t>1770579534</t>
  </si>
  <si>
    <t>1780621334</t>
  </si>
  <si>
    <t>1780686931</t>
  </si>
  <si>
    <t>1790896710</t>
  </si>
  <si>
    <t>1801315692</t>
  </si>
  <si>
    <t>1811475346</t>
  </si>
  <si>
    <t>1821099441</t>
  </si>
  <si>
    <t>1841299039</t>
  </si>
  <si>
    <t>1851338974</t>
  </si>
  <si>
    <t>1851686059</t>
  </si>
  <si>
    <t>1861435042</t>
  </si>
  <si>
    <t>1871713495</t>
  </si>
  <si>
    <t>1881648855</t>
  </si>
  <si>
    <t>1891904942</t>
  </si>
  <si>
    <t>1902803315</t>
  </si>
  <si>
    <t>1902834880</t>
  </si>
  <si>
    <t>1902872260</t>
  </si>
  <si>
    <t>1922058551</t>
  </si>
  <si>
    <t>1922542968</t>
  </si>
  <si>
    <t>1932190626</t>
  </si>
  <si>
    <t>1962579250</t>
  </si>
  <si>
    <t>1962949958</t>
  </si>
  <si>
    <t>1972689172</t>
  </si>
  <si>
    <t>1982688230</t>
  </si>
  <si>
    <t>1063900975</t>
  </si>
  <si>
    <t>396339902</t>
  </si>
  <si>
    <t>MCCURTAIN MEMORIAL HOSPITAL - MCCURTAIN MEMORIAL HOSPITAL</t>
  </si>
  <si>
    <t>DSH 2021 FFS - OOS</t>
  </si>
  <si>
    <t>020803501</t>
  </si>
  <si>
    <t>SAINT ANN HOSPITAL</t>
  </si>
  <si>
    <t>Changed PROVID 4 to PROVID 0 per LS DSH 2021 SB7 review process</t>
  </si>
  <si>
    <t>020833201</t>
  </si>
  <si>
    <t>CALLAHAN MEMORIAL HOSPITAL</t>
  </si>
  <si>
    <t>Changed PROVID 10 to PROVID 0 per LS DSH 2021 SB7 review process</t>
  </si>
  <si>
    <t>020853001</t>
  </si>
  <si>
    <t>WILBARGER MEDICAL AND SURGIC</t>
  </si>
  <si>
    <t>Changed PROVID 15 to PROVID 0 per LS DSH 2021 SB7 review process</t>
  </si>
  <si>
    <t>021183101</t>
  </si>
  <si>
    <t>WICHITA VALLEY REHABILITATIO</t>
  </si>
  <si>
    <t>Changed PROVID 72 to PROVID 0 per LS DSH 2021 SB7 review process</t>
  </si>
  <si>
    <t>094370602</t>
  </si>
  <si>
    <t>CHARTER BEHAVIORAL HEALTH</t>
  </si>
  <si>
    <t>Changed PROVID 203 to PROVID 0 per LS DSH 2021 SB7 review process</t>
  </si>
  <si>
    <t>094494402</t>
  </si>
  <si>
    <t>SAN ANTONIO COMMUNITY HOSPIT</t>
  </si>
  <si>
    <t>Changed PROVID 212 to PROVID 0 per LS DSH 2021 SB7 review process</t>
  </si>
  <si>
    <t>020873801</t>
  </si>
  <si>
    <t>ALICE REGIONAL (COLUMBIA ALICE P&amp; S HOSPITAL)</t>
  </si>
  <si>
    <t>Changed PROVID 799 to PROVID 0 per LS DSH 2021 SB7 review process</t>
  </si>
  <si>
    <t>1396748430</t>
  </si>
  <si>
    <t>017624002</t>
  </si>
  <si>
    <t>017624003</t>
  </si>
  <si>
    <t>017624007</t>
  </si>
  <si>
    <t>017624008</t>
  </si>
  <si>
    <t>017624009</t>
  </si>
  <si>
    <t>017624010</t>
  </si>
  <si>
    <t>017624011</t>
  </si>
  <si>
    <t>1F-QMP000003737568</t>
  </si>
  <si>
    <t>203042101</t>
  </si>
  <si>
    <t>Mistakenly left off, is Main NPI/TPI</t>
  </si>
  <si>
    <t>DSH 2020 401</t>
  </si>
  <si>
    <t>388701004</t>
  </si>
  <si>
    <t>387677302</t>
  </si>
  <si>
    <t>389281201</t>
  </si>
  <si>
    <t>389281202</t>
  </si>
  <si>
    <t>022485901</t>
  </si>
  <si>
    <t>081314901</t>
  </si>
  <si>
    <t>193864901</t>
  </si>
  <si>
    <t>84-10012025</t>
  </si>
  <si>
    <t>020812601</t>
  </si>
  <si>
    <t>TYLER REGIONAL HOSPITAL LLC; UT HEALTH TYLER</t>
  </si>
  <si>
    <t>020812602</t>
  </si>
  <si>
    <t>020812606</t>
  </si>
  <si>
    <t>020812607</t>
  </si>
  <si>
    <t>020812611</t>
  </si>
  <si>
    <t>020812612</t>
  </si>
  <si>
    <t>020812614</t>
  </si>
  <si>
    <t>094481101</t>
  </si>
  <si>
    <t>1235256884</t>
  </si>
  <si>
    <t>388347202</t>
  </si>
  <si>
    <t>Updated Provider Name to new owner Provider name on CHOW DB for all rows.</t>
  </si>
  <si>
    <t>09-1235256</t>
  </si>
  <si>
    <t>09-1235256884</t>
  </si>
  <si>
    <t>094481102</t>
  </si>
  <si>
    <t>1F-QMA000002133208</t>
  </si>
  <si>
    <t>1F-QMA000002850604</t>
  </si>
  <si>
    <t>BHO3417004</t>
  </si>
  <si>
    <t>020812603</t>
  </si>
  <si>
    <t>020817502</t>
  </si>
  <si>
    <t>1184664468</t>
  </si>
  <si>
    <t>020822501</t>
  </si>
  <si>
    <t>094640201</t>
  </si>
  <si>
    <t>1245284215</t>
  </si>
  <si>
    <t>1174576698MR</t>
  </si>
  <si>
    <t>1F-QMA000002097134</t>
  </si>
  <si>
    <t>7N-0005580</t>
  </si>
  <si>
    <t>7N-00055808</t>
  </si>
  <si>
    <t>7T-QMA000002097134</t>
  </si>
  <si>
    <t>7W-000708796001</t>
  </si>
  <si>
    <t>7W-000708796002</t>
  </si>
  <si>
    <t>7W-6064</t>
  </si>
  <si>
    <t>1316977465</t>
  </si>
  <si>
    <t>1669414884</t>
  </si>
  <si>
    <t>020834002</t>
  </si>
  <si>
    <t>020834003</t>
  </si>
  <si>
    <t>021790301</t>
  </si>
  <si>
    <t>021790302</t>
  </si>
  <si>
    <t>1538382239</t>
  </si>
  <si>
    <t>025266001</t>
  </si>
  <si>
    <t>1902029606</t>
  </si>
  <si>
    <t>094493601</t>
  </si>
  <si>
    <t>094493602</t>
  </si>
  <si>
    <t>1F-QMA000002077317</t>
  </si>
  <si>
    <t>1F-QMA000002086786</t>
  </si>
  <si>
    <t>352919001</t>
  </si>
  <si>
    <t>7N-0002501</t>
  </si>
  <si>
    <t>7N-00025012</t>
  </si>
  <si>
    <t>7N-00025016</t>
  </si>
  <si>
    <t>7N-00055812</t>
  </si>
  <si>
    <t>7N-0005603</t>
  </si>
  <si>
    <t>7N-00056036</t>
  </si>
  <si>
    <t>7N-1001993</t>
  </si>
  <si>
    <t>7N-10019933</t>
  </si>
  <si>
    <t>7N-10019935</t>
  </si>
  <si>
    <t>7N-1002109</t>
  </si>
  <si>
    <t>7T-QMA000002077321</t>
  </si>
  <si>
    <t>7T-QMA000002083940</t>
  </si>
  <si>
    <t>7T-QMA000002086786</t>
  </si>
  <si>
    <t>7T-QMP000003348281</t>
  </si>
  <si>
    <t>7W-000171262001</t>
  </si>
  <si>
    <t>7W-000556894001</t>
  </si>
  <si>
    <t>7W-001249217001</t>
  </si>
  <si>
    <t>7W-001249226001</t>
  </si>
  <si>
    <t>7W-001249246001</t>
  </si>
  <si>
    <t>7W-001251985001</t>
  </si>
  <si>
    <t>7W-001251994001</t>
  </si>
  <si>
    <t>7W-003838818001</t>
  </si>
  <si>
    <t>7W-21967</t>
  </si>
  <si>
    <t>7W-3683</t>
  </si>
  <si>
    <t>7W-3858</t>
  </si>
  <si>
    <t>020841502</t>
  </si>
  <si>
    <t>022498201</t>
  </si>
  <si>
    <t>1699729665</t>
  </si>
  <si>
    <t>1F-QMA000002092661</t>
  </si>
  <si>
    <t>7N-00055768</t>
  </si>
  <si>
    <t>7T-QMA000002092661</t>
  </si>
  <si>
    <t>7W-000339242001</t>
  </si>
  <si>
    <t>7W-6067</t>
  </si>
  <si>
    <t>7W-621801361</t>
  </si>
  <si>
    <t>001002373LT</t>
  </si>
  <si>
    <t>1689940074</t>
  </si>
  <si>
    <t>020844907</t>
  </si>
  <si>
    <t>020844908</t>
  </si>
  <si>
    <t>1881601839</t>
  </si>
  <si>
    <t>021791101</t>
  </si>
  <si>
    <t>022482601</t>
  </si>
  <si>
    <t>094356502</t>
  </si>
  <si>
    <t>This is the incorrect Master TPI for 094356502, the correct one is under Prov ID 803, with at different Master NPI</t>
  </si>
  <si>
    <t>094486001</t>
  </si>
  <si>
    <t>094486002</t>
  </si>
  <si>
    <t>095188102</t>
  </si>
  <si>
    <t>137998403</t>
  </si>
  <si>
    <t>137998405</t>
  </si>
  <si>
    <t>1053312090</t>
  </si>
  <si>
    <t>195406701</t>
  </si>
  <si>
    <t>1780867390</t>
  </si>
  <si>
    <t>195406702</t>
  </si>
  <si>
    <t>1F-QMA000002140451</t>
  </si>
  <si>
    <t>1F-QMA000002275545</t>
  </si>
  <si>
    <t>1F-QMA000002858344</t>
  </si>
  <si>
    <t>1F-QMA000003192745</t>
  </si>
  <si>
    <t>4C-01197189</t>
  </si>
  <si>
    <t>4C-01655354</t>
  </si>
  <si>
    <t>ST JOSEPH REGIONAL HEALTH CENTER DBA CHI ST JOSEPH REGIONAL HOSPITAL</t>
  </si>
  <si>
    <t>CHOW - College Station bought by St Joseph Regional - eff 7-31-2019</t>
  </si>
  <si>
    <t>020860502</t>
  </si>
  <si>
    <t>022501301</t>
  </si>
  <si>
    <t>1F-QMA000002094743</t>
  </si>
  <si>
    <t>1F-QMP000003351017</t>
  </si>
  <si>
    <t>Updated Provider Name in all rows for this PROVID in QC process.</t>
  </si>
  <si>
    <t>1255412789</t>
  </si>
  <si>
    <t>020908204</t>
  </si>
  <si>
    <t>1295887727</t>
  </si>
  <si>
    <t>020908205</t>
  </si>
  <si>
    <t>021795201</t>
  </si>
  <si>
    <t>022833001</t>
  </si>
  <si>
    <t>025249601</t>
  </si>
  <si>
    <t>094491001</t>
  </si>
  <si>
    <t>9A-1002585</t>
  </si>
  <si>
    <t>9A-10025855</t>
  </si>
  <si>
    <t>1255412789MR</t>
  </si>
  <si>
    <t>DSH 2021 MMP - updated PROVID</t>
  </si>
  <si>
    <t>1154316347</t>
  </si>
  <si>
    <t>020927201</t>
  </si>
  <si>
    <t>020927202</t>
  </si>
  <si>
    <t>451321</t>
  </si>
  <si>
    <t>HUNT MEMORIAL HOSPITAL DISTRICT</t>
  </si>
  <si>
    <t>9A-0003665</t>
  </si>
  <si>
    <t>9A-00036655</t>
  </si>
  <si>
    <t>020930602</t>
  </si>
  <si>
    <t>1487916888</t>
  </si>
  <si>
    <t>020930603</t>
  </si>
  <si>
    <t>020930604</t>
  </si>
  <si>
    <t>020930605</t>
  </si>
  <si>
    <t>127321102</t>
  </si>
  <si>
    <t>127321108</t>
  </si>
  <si>
    <t>1F-QMA000002145303</t>
  </si>
  <si>
    <t>1245315647</t>
  </si>
  <si>
    <t>121845505</t>
  </si>
  <si>
    <t>450605</t>
  </si>
  <si>
    <t>NORTH BAY GENERAL HOSPITAL INC</t>
  </si>
  <si>
    <t>020933001</t>
  </si>
  <si>
    <t>022518701</t>
  </si>
  <si>
    <t>121845503</t>
  </si>
  <si>
    <t>121845506</t>
  </si>
  <si>
    <t>1184847295</t>
  </si>
  <si>
    <t>022519501</t>
  </si>
  <si>
    <t>7N-00056035</t>
  </si>
  <si>
    <t>7N-01918834</t>
  </si>
  <si>
    <t>7N-10019932</t>
  </si>
  <si>
    <t>7T-QMA000002082308</t>
  </si>
  <si>
    <t>7T-QMP000003347138</t>
  </si>
  <si>
    <t>7W-000770375001</t>
  </si>
  <si>
    <t>7W-002680219001</t>
  </si>
  <si>
    <t>7W-3857</t>
  </si>
  <si>
    <t>1487606596</t>
  </si>
  <si>
    <t>020943903</t>
  </si>
  <si>
    <t>1053365387</t>
  </si>
  <si>
    <t>020943905</t>
  </si>
  <si>
    <t>1023180502</t>
  </si>
  <si>
    <t>06-104687100</t>
  </si>
  <si>
    <t>112767202</t>
  </si>
  <si>
    <t>121871102</t>
  </si>
  <si>
    <t>1F-QMA000002190776</t>
  </si>
  <si>
    <t>6A-00056034</t>
  </si>
  <si>
    <t>7T-QMA000002190776</t>
  </si>
  <si>
    <t>9A-0005603</t>
  </si>
  <si>
    <t>9A-00056034</t>
  </si>
  <si>
    <t>9C-QMA000002190776</t>
  </si>
  <si>
    <t>020947002</t>
  </si>
  <si>
    <t>1043267701MR</t>
  </si>
  <si>
    <t>112797903</t>
  </si>
  <si>
    <t>1245277318</t>
  </si>
  <si>
    <t>1F-QMA000002145134</t>
  </si>
  <si>
    <t>1366493090</t>
  </si>
  <si>
    <t>022526001</t>
  </si>
  <si>
    <t>1134172406MR</t>
  </si>
  <si>
    <t>DSH 2020 401 - MMP</t>
  </si>
  <si>
    <t>6A-00056091</t>
  </si>
  <si>
    <t>9A-00056091</t>
  </si>
  <si>
    <t>9C-QMA000002630179</t>
  </si>
  <si>
    <t>1295777324</t>
  </si>
  <si>
    <t>020951201</t>
  </si>
  <si>
    <t>020951202</t>
  </si>
  <si>
    <t>1134162746</t>
  </si>
  <si>
    <t>020951203</t>
  </si>
  <si>
    <t>133548102</t>
  </si>
  <si>
    <t>133548104</t>
  </si>
  <si>
    <t>1790174860MR</t>
  </si>
  <si>
    <t>354018902</t>
  </si>
  <si>
    <t>9A-0002901</t>
  </si>
  <si>
    <t>9A-00029019</t>
  </si>
  <si>
    <t>9A-00056133</t>
  </si>
  <si>
    <t>9A-03915009</t>
  </si>
  <si>
    <t>9C-QMA000005289454</t>
  </si>
  <si>
    <t>BHO6037734B</t>
  </si>
  <si>
    <t>020957902</t>
  </si>
  <si>
    <t>022529401</t>
  </si>
  <si>
    <t>1699729681</t>
  </si>
  <si>
    <t>360222901</t>
  </si>
  <si>
    <t>360222902</t>
  </si>
  <si>
    <t>WARM SPRINGS REHABILITATION HOSPITAL OF SAN ANTONIO</t>
  </si>
  <si>
    <t>020964501</t>
  </si>
  <si>
    <t>021172401</t>
  </si>
  <si>
    <t>025231401</t>
  </si>
  <si>
    <t>199181202</t>
  </si>
  <si>
    <t>199478202</t>
  </si>
  <si>
    <t>1F-QMA000002552591</t>
  </si>
  <si>
    <t>Fixed Name per LS review of SB7 process</t>
  </si>
  <si>
    <t>020966002</t>
  </si>
  <si>
    <t>022534401</t>
  </si>
  <si>
    <t>1F-QMA000002400906</t>
  </si>
  <si>
    <t>9A-0005616</t>
  </si>
  <si>
    <t>9A-00056165</t>
  </si>
  <si>
    <t>9C-QMA000002400906</t>
  </si>
  <si>
    <t>020967801</t>
  </si>
  <si>
    <t>020967803</t>
  </si>
  <si>
    <t>020967804</t>
  </si>
  <si>
    <t>022535101</t>
  </si>
  <si>
    <t>1F-QMA000002767357</t>
  </si>
  <si>
    <t>6A-0027847</t>
  </si>
  <si>
    <t>6A-00278475</t>
  </si>
  <si>
    <t>020973602</t>
  </si>
  <si>
    <t>020973603</t>
  </si>
  <si>
    <t>1588661060</t>
  </si>
  <si>
    <t>021223501</t>
  </si>
  <si>
    <t>112800101</t>
  </si>
  <si>
    <t>1366495012</t>
  </si>
  <si>
    <t>1083738827</t>
  </si>
  <si>
    <t>112800102</t>
  </si>
  <si>
    <t>1F-QMA000002167675</t>
  </si>
  <si>
    <t>1F-QMA000002882292</t>
  </si>
  <si>
    <t>1F-QMA000002882294</t>
  </si>
  <si>
    <t>298340501</t>
  </si>
  <si>
    <t>298340502</t>
  </si>
  <si>
    <t>BHO3353564B</t>
  </si>
  <si>
    <t>1073600136</t>
  </si>
  <si>
    <t>133255304</t>
  </si>
  <si>
    <t>133255305</t>
  </si>
  <si>
    <t>450615</t>
  </si>
  <si>
    <t>ATLANTA MEMORIAL HOSPITAL</t>
  </si>
  <si>
    <t>1558443085</t>
  </si>
  <si>
    <t>133255307</t>
  </si>
  <si>
    <t>1F-QMA000002177449</t>
  </si>
  <si>
    <t>1F-QMA000002634343</t>
  </si>
  <si>
    <t>020977702</t>
  </si>
  <si>
    <t>1215984240</t>
  </si>
  <si>
    <t>022540101</t>
  </si>
  <si>
    <t>022540102</t>
  </si>
  <si>
    <t>1255460325</t>
  </si>
  <si>
    <t>112831602</t>
  </si>
  <si>
    <t>7N-0002500</t>
  </si>
  <si>
    <t>7N-00025005</t>
  </si>
  <si>
    <t>7W-001214679001</t>
  </si>
  <si>
    <t>1609814763</t>
  </si>
  <si>
    <t>020978501</t>
  </si>
  <si>
    <t>450813</t>
  </si>
  <si>
    <t>COMMUNITY GENERAL</t>
  </si>
  <si>
    <t>020978502</t>
  </si>
  <si>
    <t>020979301</t>
  </si>
  <si>
    <t>020979303</t>
  </si>
  <si>
    <t>1548213739</t>
  </si>
  <si>
    <t>022547601</t>
  </si>
  <si>
    <t>1902857766MR</t>
  </si>
  <si>
    <t>6A-00036591</t>
  </si>
  <si>
    <t>9A-0003659</t>
  </si>
  <si>
    <t>9A-00036591</t>
  </si>
  <si>
    <t>BHO3300024B</t>
  </si>
  <si>
    <t>020981902</t>
  </si>
  <si>
    <t>020982702</t>
  </si>
  <si>
    <t>1235289844</t>
  </si>
  <si>
    <t>022549201</t>
  </si>
  <si>
    <t>1F-QMA000002176524</t>
  </si>
  <si>
    <t>9A-1002993</t>
  </si>
  <si>
    <t>9A-10029931</t>
  </si>
  <si>
    <t>9C-QMA000002767352</t>
  </si>
  <si>
    <t>1346239753</t>
  </si>
  <si>
    <t>020983501</t>
  </si>
  <si>
    <t>450841</t>
  </si>
  <si>
    <t>BROWNSVILLE SURGICAL HOSPITAL</t>
  </si>
  <si>
    <t>020983502</t>
  </si>
  <si>
    <t>020983503</t>
  </si>
  <si>
    <t>020983504</t>
  </si>
  <si>
    <t>140731401</t>
  </si>
  <si>
    <t>1F-QMA000002629517</t>
  </si>
  <si>
    <t>020988403</t>
  </si>
  <si>
    <t>137073602</t>
  </si>
  <si>
    <t>137073604</t>
  </si>
  <si>
    <t>137073612</t>
  </si>
  <si>
    <t>137073614</t>
  </si>
  <si>
    <t>7N-1002583</t>
  </si>
  <si>
    <t>7N-10025839</t>
  </si>
  <si>
    <t>7T-QMA000002101258</t>
  </si>
  <si>
    <t>7T-QMA000002205796</t>
  </si>
  <si>
    <t>7W-000351673001</t>
  </si>
  <si>
    <t>NORTH RUNNELS</t>
  </si>
  <si>
    <t>094122101</t>
  </si>
  <si>
    <t>138350707</t>
  </si>
  <si>
    <t>1F-QMA000002221049</t>
  </si>
  <si>
    <t>1F-QMA000006241031</t>
  </si>
  <si>
    <t>000259401</t>
  </si>
  <si>
    <t>020991802</t>
  </si>
  <si>
    <t>094116301</t>
  </si>
  <si>
    <t>094116302</t>
  </si>
  <si>
    <t>020992602</t>
  </si>
  <si>
    <t>127312001</t>
  </si>
  <si>
    <t>127312002</t>
  </si>
  <si>
    <t>127312003</t>
  </si>
  <si>
    <t>184253602</t>
  </si>
  <si>
    <t>131031003</t>
  </si>
  <si>
    <t>7W-6102</t>
  </si>
  <si>
    <t>8W-QMA000002101399</t>
  </si>
  <si>
    <t>8Y-000066932001</t>
  </si>
  <si>
    <t>8Y-002450460001</t>
  </si>
  <si>
    <t>452015</t>
  </si>
  <si>
    <t>KINDRED HOSPITAL- DALLAS</t>
  </si>
  <si>
    <t>1851399406</t>
  </si>
  <si>
    <t>021003101</t>
  </si>
  <si>
    <t>452017</t>
  </si>
  <si>
    <t>BAYLOR SPECIALTY HOSPITAL DALLAS</t>
  </si>
  <si>
    <t>KINDRED HOSPITAL- FORT WORTH</t>
  </si>
  <si>
    <t>1942286414</t>
  </si>
  <si>
    <t>021010601</t>
  </si>
  <si>
    <t>021010602</t>
  </si>
  <si>
    <t>452027</t>
  </si>
  <si>
    <t>SCCI HOSPITAL HOUSTON</t>
  </si>
  <si>
    <t>021012201</t>
  </si>
  <si>
    <t>CONTINUECARE HOSPITAL AT HENDRICK MEDICAL CENTER</t>
  </si>
  <si>
    <t>CHG HOSPITAL HOUSTONLLC DBA CORNERSTONE SPECIALTY HOSPITALS BELLAIRE</t>
  </si>
  <si>
    <t>DSH 2021 updated Provider Name with  CHOW verfication process for all rows for PROVID.</t>
  </si>
  <si>
    <t>1104045699</t>
  </si>
  <si>
    <t>021013001</t>
  </si>
  <si>
    <t>021013002</t>
  </si>
  <si>
    <t>Added per 2020 Dispro Set-up Spreadsheet - TPI</t>
  </si>
  <si>
    <t>021013003</t>
  </si>
  <si>
    <t>021013004</t>
  </si>
  <si>
    <t>021014801</t>
  </si>
  <si>
    <t>021014802</t>
  </si>
  <si>
    <t>358588702</t>
  </si>
  <si>
    <t>1811997919</t>
  </si>
  <si>
    <t>021015501</t>
  </si>
  <si>
    <t>452036</t>
  </si>
  <si>
    <t>HORIZON SPECIALTY HOSPITAL</t>
  </si>
  <si>
    <t>1700955796</t>
  </si>
  <si>
    <t>021017102</t>
  </si>
  <si>
    <t>094209601</t>
  </si>
  <si>
    <t>60</t>
  </si>
  <si>
    <t>1841224060</t>
  </si>
  <si>
    <t>021019701</t>
  </si>
  <si>
    <t>331172202</t>
  </si>
  <si>
    <t>61</t>
  </si>
  <si>
    <t>1982603874</t>
  </si>
  <si>
    <t>021021301</t>
  </si>
  <si>
    <t>452049</t>
  </si>
  <si>
    <t>ATH HEIGHTS HOSPITAL</t>
  </si>
  <si>
    <t>1265431308</t>
  </si>
  <si>
    <t>021024701</t>
  </si>
  <si>
    <t>452054</t>
  </si>
  <si>
    <t>PLANO SPECIALTY HOSPITAL OPERATOR LLC DBA PLANO SPECIALTY HOSPITAL</t>
  </si>
  <si>
    <t>353871202</t>
  </si>
  <si>
    <t>1891727475</t>
  </si>
  <si>
    <t>021170801</t>
  </si>
  <si>
    <t>453033</t>
  </si>
  <si>
    <t>RHSC EL PASO INC RIO VISTA</t>
  </si>
  <si>
    <t>021173201</t>
  </si>
  <si>
    <t>1871567529</t>
  </si>
  <si>
    <t>021174001</t>
  </si>
  <si>
    <t>025286801</t>
  </si>
  <si>
    <t>1700901873</t>
  </si>
  <si>
    <t>021177301</t>
  </si>
  <si>
    <t>REHABILITATION HOSPITAL LLC DBA UT HEALTH EAST TEXAS REHABILITATION HOSPITAL</t>
  </si>
  <si>
    <t>Added per 2020 Dispro Set-up Spreadsheet - NPI</t>
  </si>
  <si>
    <t>1710976402</t>
  </si>
  <si>
    <t>021182301</t>
  </si>
  <si>
    <t>1720059785</t>
  </si>
  <si>
    <t>1134422884</t>
  </si>
  <si>
    <t>021184902</t>
  </si>
  <si>
    <t>021184903</t>
  </si>
  <si>
    <t>021184905</t>
  </si>
  <si>
    <t>022545001</t>
  </si>
  <si>
    <t>04-752051646</t>
  </si>
  <si>
    <t>06-103140100</t>
  </si>
  <si>
    <t>1063483261</t>
  </si>
  <si>
    <t>112731802</t>
  </si>
  <si>
    <t>1215907530</t>
  </si>
  <si>
    <t>130088103</t>
  </si>
  <si>
    <t>130088104</t>
  </si>
  <si>
    <t>6A-00056092</t>
  </si>
  <si>
    <t>6A-01417283</t>
  </si>
  <si>
    <t>1326548280</t>
  </si>
  <si>
    <t>390575401</t>
  </si>
  <si>
    <t>DSH 2021 ENC - also capitalized name on all rows</t>
  </si>
  <si>
    <t>6A-01618286</t>
  </si>
  <si>
    <t>9A-01618286</t>
  </si>
  <si>
    <t>021185602</t>
  </si>
  <si>
    <t>021185603</t>
  </si>
  <si>
    <t>022881901</t>
  </si>
  <si>
    <t>021187202</t>
  </si>
  <si>
    <t>THE UNIVERSITY OF TX HARRIS</t>
  </si>
  <si>
    <t>1467652917</t>
  </si>
  <si>
    <t>021243301</t>
  </si>
  <si>
    <t>7N-01382263</t>
  </si>
  <si>
    <t>021226801</t>
  </si>
  <si>
    <t>6A-1002588</t>
  </si>
  <si>
    <t>6A-10025887</t>
  </si>
  <si>
    <t>9A-1002588</t>
  </si>
  <si>
    <t>9A-10025887</t>
  </si>
  <si>
    <t>BHO0324374B</t>
  </si>
  <si>
    <t>121828104</t>
  </si>
  <si>
    <t>AUSTIN STATE HOSPITAL</t>
  </si>
  <si>
    <t xml:space="preserve">DSH 2021 ENC </t>
  </si>
  <si>
    <t>137246805</t>
  </si>
  <si>
    <t>137246811</t>
  </si>
  <si>
    <t>North Texas State Hospital-Wichita Falls</t>
  </si>
  <si>
    <t>BHO3406824B</t>
  </si>
  <si>
    <t>North Texas State Hospital-Vernon</t>
  </si>
  <si>
    <t>130164007</t>
  </si>
  <si>
    <t>021203702</t>
  </si>
  <si>
    <t>021241701</t>
  </si>
  <si>
    <t>7N-10025831</t>
  </si>
  <si>
    <t>7T-QMA000002074189</t>
  </si>
  <si>
    <t>83</t>
  </si>
  <si>
    <t>454085</t>
  </si>
  <si>
    <t>021248201</t>
  </si>
  <si>
    <t>021215101</t>
  </si>
  <si>
    <t>021215102</t>
  </si>
  <si>
    <t>021215103</t>
  </si>
  <si>
    <t>1F-QMA000002633106</t>
  </si>
  <si>
    <t>021219303</t>
  </si>
  <si>
    <t>021219306</t>
  </si>
  <si>
    <t>021219307</t>
  </si>
  <si>
    <t>RIO GRANDE STATE CENTER</t>
  </si>
  <si>
    <t>1356414692</t>
  </si>
  <si>
    <t>084531501</t>
  </si>
  <si>
    <t>1558434894MR</t>
  </si>
  <si>
    <t>021224302</t>
  </si>
  <si>
    <t>1831140698MR</t>
  </si>
  <si>
    <t>92</t>
  </si>
  <si>
    <t>021240901</t>
  </si>
  <si>
    <t>1043280951MR</t>
  </si>
  <si>
    <t>4C-10012800</t>
  </si>
  <si>
    <t>021247401</t>
  </si>
  <si>
    <t>7N-10006409</t>
  </si>
  <si>
    <t>BHO1566504B</t>
  </si>
  <si>
    <t>1972618684</t>
  </si>
  <si>
    <t>021292001</t>
  </si>
  <si>
    <t>454620</t>
  </si>
  <si>
    <t>CLINIC RESOURCES MANAGEMENT</t>
  </si>
  <si>
    <t>1043201437</t>
  </si>
  <si>
    <t>021294601</t>
  </si>
  <si>
    <t>454632</t>
  </si>
  <si>
    <t>PSYCHIATRIC &amp;FAMILYSERVICE</t>
  </si>
  <si>
    <t>1255379202</t>
  </si>
  <si>
    <t>021299501</t>
  </si>
  <si>
    <t>454645</t>
  </si>
  <si>
    <t>INNER WISDOM INC</t>
  </si>
  <si>
    <t>021299502</t>
  </si>
  <si>
    <t>454652</t>
  </si>
  <si>
    <t>1386768158</t>
  </si>
  <si>
    <t>021329001</t>
  </si>
  <si>
    <t>454718</t>
  </si>
  <si>
    <t>FAMILY RECOVERY CENTER</t>
  </si>
  <si>
    <t>1366574303</t>
  </si>
  <si>
    <t>021337301</t>
  </si>
  <si>
    <t>454730</t>
  </si>
  <si>
    <t>DAYBREAK REHABILITATION CTR</t>
  </si>
  <si>
    <t>454769</t>
  </si>
  <si>
    <t>454780</t>
  </si>
  <si>
    <t>LAPAZ COMMUNITY HEALTHCENTER</t>
  </si>
  <si>
    <t>021796001</t>
  </si>
  <si>
    <t>138349905</t>
  </si>
  <si>
    <t>138349906</t>
  </si>
  <si>
    <t>138349907</t>
  </si>
  <si>
    <t>138349908</t>
  </si>
  <si>
    <t>1F-QMA000002425645</t>
  </si>
  <si>
    <t>1F-QMA000002761803</t>
  </si>
  <si>
    <t>1F-QMA000003064690</t>
  </si>
  <si>
    <t>220351502</t>
  </si>
  <si>
    <t>220351503</t>
  </si>
  <si>
    <t>301741001</t>
  </si>
  <si>
    <t>309372601</t>
  </si>
  <si>
    <t>309372602</t>
  </si>
  <si>
    <t>9A-01360156</t>
  </si>
  <si>
    <t>083290904</t>
  </si>
  <si>
    <t>1457358103</t>
  </si>
  <si>
    <t>083290906</t>
  </si>
  <si>
    <t>1F-QMA000003097605</t>
  </si>
  <si>
    <t>1F-QMP000003918112</t>
  </si>
  <si>
    <t>7N-01441298</t>
  </si>
  <si>
    <t>7T-QMA000003097605</t>
  </si>
  <si>
    <t>7W-000640253001</t>
  </si>
  <si>
    <t>091770001</t>
  </si>
  <si>
    <t>CONCHO COUNTY HOPSITAL</t>
  </si>
  <si>
    <t>091770004</t>
  </si>
  <si>
    <t>000657901</t>
  </si>
  <si>
    <t>1497711477</t>
  </si>
  <si>
    <t>021759801</t>
  </si>
  <si>
    <t>022096401</t>
  </si>
  <si>
    <t>094092601</t>
  </si>
  <si>
    <t>112817501</t>
  </si>
  <si>
    <t>112817503</t>
  </si>
  <si>
    <t>1F-QMA000002189137</t>
  </si>
  <si>
    <t>7N-10009772</t>
  </si>
  <si>
    <t>7T-QMA000002189137</t>
  </si>
  <si>
    <t>7W-000537057001</t>
  </si>
  <si>
    <t>7W-9000</t>
  </si>
  <si>
    <t>8U-10009772</t>
  </si>
  <si>
    <t>8W-QMA000004161633</t>
  </si>
  <si>
    <t>094095902 terminated 9/1/2017 and merged with GS Marshall, this was ProvID 126, now 226 - The name in Phoenix says Marshall, however the provider address is Longview.</t>
  </si>
  <si>
    <t>Laura Skaggs</t>
  </si>
  <si>
    <t>1568536985</t>
  </si>
  <si>
    <t>081940103</t>
  </si>
  <si>
    <t>081940104</t>
  </si>
  <si>
    <t>083031701</t>
  </si>
  <si>
    <t>083031703</t>
  </si>
  <si>
    <t>083031704</t>
  </si>
  <si>
    <t>094095901</t>
  </si>
  <si>
    <t>1F-QMP000003365932</t>
  </si>
  <si>
    <t>094104901</t>
  </si>
  <si>
    <t>146545201</t>
  </si>
  <si>
    <t>1F-QMA000002403643</t>
  </si>
  <si>
    <t>364187002</t>
  </si>
  <si>
    <t>364187003</t>
  </si>
  <si>
    <t>1154375475</t>
  </si>
  <si>
    <t>094105601</t>
  </si>
  <si>
    <t>1F-QMA000002873203</t>
  </si>
  <si>
    <t>Updated name per LS review of SB7 process</t>
  </si>
  <si>
    <t>6A-0005610</t>
  </si>
  <si>
    <t>6A-00056108</t>
  </si>
  <si>
    <t>1184671190</t>
  </si>
  <si>
    <t>000664501</t>
  </si>
  <si>
    <t>018145501</t>
  </si>
  <si>
    <t>080362902</t>
  </si>
  <si>
    <t>080719001</t>
  </si>
  <si>
    <t>083768401</t>
  </si>
  <si>
    <t>083768402</t>
  </si>
  <si>
    <t>090047401</t>
  </si>
  <si>
    <t>094108001</t>
  </si>
  <si>
    <t>094108004</t>
  </si>
  <si>
    <t>094108005</t>
  </si>
  <si>
    <t>140188701</t>
  </si>
  <si>
    <t>140188702</t>
  </si>
  <si>
    <t>1F-QMA000002123074</t>
  </si>
  <si>
    <t>1F-QMA000002757413</t>
  </si>
  <si>
    <t>1F-QMP000003360298</t>
  </si>
  <si>
    <t>1720033608</t>
  </si>
  <si>
    <t>021804201</t>
  </si>
  <si>
    <t>1023063914</t>
  </si>
  <si>
    <t>022525201</t>
  </si>
  <si>
    <t>1215982103</t>
  </si>
  <si>
    <t>1689627036</t>
  </si>
  <si>
    <t>094109801</t>
  </si>
  <si>
    <t>094109803</t>
  </si>
  <si>
    <t>094188201</t>
  </si>
  <si>
    <t>1841241544</t>
  </si>
  <si>
    <t>095183202</t>
  </si>
  <si>
    <t>1043200744</t>
  </si>
  <si>
    <t>1508856337</t>
  </si>
  <si>
    <t>025234801</t>
  </si>
  <si>
    <t>1053301754</t>
  </si>
  <si>
    <t>094113002</t>
  </si>
  <si>
    <t>094113005</t>
  </si>
  <si>
    <t>094217901</t>
  </si>
  <si>
    <t>094217902</t>
  </si>
  <si>
    <t>094217903</t>
  </si>
  <si>
    <t>1952391658</t>
  </si>
  <si>
    <t>094217904</t>
  </si>
  <si>
    <t>1043200744MR</t>
  </si>
  <si>
    <t>1053301754MR</t>
  </si>
  <si>
    <t>112766401</t>
  </si>
  <si>
    <t>112766402</t>
  </si>
  <si>
    <t>1770573586MR</t>
  </si>
  <si>
    <t>1962492660MR</t>
  </si>
  <si>
    <t>1F-QMA000002184274</t>
  </si>
  <si>
    <t>1F-QMA000006442188</t>
  </si>
  <si>
    <t>1F-QMP000003781130</t>
  </si>
  <si>
    <t>59-101508</t>
  </si>
  <si>
    <t>06-103850100</t>
  </si>
  <si>
    <t>094117101</t>
  </si>
  <si>
    <t>094117106</t>
  </si>
  <si>
    <t>025223101</t>
  </si>
  <si>
    <t>094118901</t>
  </si>
  <si>
    <t>1952636060</t>
  </si>
  <si>
    <t>094118903</t>
  </si>
  <si>
    <t>094118904</t>
  </si>
  <si>
    <t>1F-QMA000002127334</t>
  </si>
  <si>
    <t>84-0024209</t>
  </si>
  <si>
    <t>1255447181</t>
  </si>
  <si>
    <t>094119703</t>
  </si>
  <si>
    <t>094119704</t>
  </si>
  <si>
    <t>094119705</t>
  </si>
  <si>
    <t>094119706</t>
  </si>
  <si>
    <t>094484501</t>
  </si>
  <si>
    <t>094484502</t>
  </si>
  <si>
    <t>1F-QMA000002138993</t>
  </si>
  <si>
    <t>BHO1189904</t>
  </si>
  <si>
    <t>BHO1189904B</t>
  </si>
  <si>
    <t>023219102</t>
  </si>
  <si>
    <t>023219103</t>
  </si>
  <si>
    <t>025243901</t>
  </si>
  <si>
    <t>06-105919100</t>
  </si>
  <si>
    <t>094121301</t>
  </si>
  <si>
    <t>094121302</t>
  </si>
  <si>
    <t>1F-QMA000002632577</t>
  </si>
  <si>
    <t>1F-QMA000002634518</t>
  </si>
  <si>
    <t>1215003116</t>
  </si>
  <si>
    <t>063445302</t>
  </si>
  <si>
    <t>CARTHAGE HOSPITAL LLC DBA UT HEALTH EAST TEXAS CARTHAGE HOSPITAL</t>
  </si>
  <si>
    <t>063445303</t>
  </si>
  <si>
    <t>Master TPI/NPI changed per 2020 Dispro Set-up Spreadsheet - NPI</t>
  </si>
  <si>
    <t>1023182086</t>
  </si>
  <si>
    <t>094127001</t>
  </si>
  <si>
    <t>1801975107</t>
  </si>
  <si>
    <t>094127002</t>
  </si>
  <si>
    <t>1F-QMA000002765275</t>
  </si>
  <si>
    <t>1F-QMP000003661289</t>
  </si>
  <si>
    <t>387663302</t>
  </si>
  <si>
    <t>000206000LT</t>
  </si>
  <si>
    <t>000524901LT</t>
  </si>
  <si>
    <t>081954202</t>
  </si>
  <si>
    <t>081954203</t>
  </si>
  <si>
    <t>091665202</t>
  </si>
  <si>
    <t>094129601</t>
  </si>
  <si>
    <t>094129602</t>
  </si>
  <si>
    <t>094129603</t>
  </si>
  <si>
    <t>094129605</t>
  </si>
  <si>
    <t>094129606</t>
  </si>
  <si>
    <t>157069901</t>
  </si>
  <si>
    <t>1F-QMA000002282103</t>
  </si>
  <si>
    <t>331607702</t>
  </si>
  <si>
    <t>094131201</t>
  </si>
  <si>
    <t>094131204</t>
  </si>
  <si>
    <t>1003988114</t>
  </si>
  <si>
    <t>000764301</t>
  </si>
  <si>
    <t>094136102</t>
  </si>
  <si>
    <t>450270</t>
  </si>
  <si>
    <t>LAKE WHITNEY MEDICAL CTR</t>
  </si>
  <si>
    <t>082529101</t>
  </si>
  <si>
    <t>094136101</t>
  </si>
  <si>
    <t>181853601</t>
  </si>
  <si>
    <t>1F-QMA000002807388</t>
  </si>
  <si>
    <t>094138701</t>
  </si>
  <si>
    <t>094138702</t>
  </si>
  <si>
    <t>094138704</t>
  </si>
  <si>
    <t>025272801</t>
  </si>
  <si>
    <t>1104976703</t>
  </si>
  <si>
    <t>094140301</t>
  </si>
  <si>
    <t>1F-QMA000002629722</t>
  </si>
  <si>
    <t>9A-0127411</t>
  </si>
  <si>
    <t>9A-01274116</t>
  </si>
  <si>
    <t>9C-QMA000002629722</t>
  </si>
  <si>
    <t>06-103225100</t>
  </si>
  <si>
    <t>094141101</t>
  </si>
  <si>
    <t>094141102</t>
  </si>
  <si>
    <t>094141106</t>
  </si>
  <si>
    <t>021773901</t>
  </si>
  <si>
    <t>094148601</t>
  </si>
  <si>
    <t>1F-QMA000002112663</t>
  </si>
  <si>
    <t>7W-6093</t>
  </si>
  <si>
    <t>8U-00056006</t>
  </si>
  <si>
    <t>8W-QMA000002112663</t>
  </si>
  <si>
    <t>8W-QMP000005300562</t>
  </si>
  <si>
    <t>8Y-001903626001</t>
  </si>
  <si>
    <t>8Y-FAC000096800002</t>
  </si>
  <si>
    <t>BHO3337294B</t>
  </si>
  <si>
    <t>1447272463</t>
  </si>
  <si>
    <t>024510201</t>
  </si>
  <si>
    <t>094151002</t>
  </si>
  <si>
    <t>094151005</t>
  </si>
  <si>
    <t>133259503</t>
  </si>
  <si>
    <t>1417979014</t>
  </si>
  <si>
    <t>220520501</t>
  </si>
  <si>
    <t>56-F05SHLL199</t>
  </si>
  <si>
    <t>094152802</t>
  </si>
  <si>
    <t>094153601</t>
  </si>
  <si>
    <t>094153603</t>
  </si>
  <si>
    <t>127335103</t>
  </si>
  <si>
    <t>1Q-H0HH059401</t>
  </si>
  <si>
    <t>1649482449</t>
  </si>
  <si>
    <t>084667702</t>
  </si>
  <si>
    <t>1750593679</t>
  </si>
  <si>
    <t>084667704</t>
  </si>
  <si>
    <t>1245284223</t>
  </si>
  <si>
    <t>094154401</t>
  </si>
  <si>
    <t>094154403</t>
  </si>
  <si>
    <t>1336193317</t>
  </si>
  <si>
    <t>094154404</t>
  </si>
  <si>
    <t>1245284223MR</t>
  </si>
  <si>
    <t>Added Per conflict with DSH 2020 401 - ENC  Is no long Prov ID 0</t>
  </si>
  <si>
    <t>1750309092</t>
  </si>
  <si>
    <t>163148301</t>
  </si>
  <si>
    <t>163148302</t>
  </si>
  <si>
    <t>1F-QMA000002138998</t>
  </si>
  <si>
    <t>1F-QMA000002145378</t>
  </si>
  <si>
    <t>399034301</t>
  </si>
  <si>
    <t>DSH 2021 ENC - fixed fromat to text</t>
  </si>
  <si>
    <t>1F-QMA000002765317</t>
  </si>
  <si>
    <t>1F-QMA000002948262</t>
  </si>
  <si>
    <t>094159301</t>
  </si>
  <si>
    <t>1477596716</t>
  </si>
  <si>
    <t>1497903728</t>
  </si>
  <si>
    <t>020836501</t>
  </si>
  <si>
    <t>1730126863</t>
  </si>
  <si>
    <t>094160101</t>
  </si>
  <si>
    <t>094160102</t>
  </si>
  <si>
    <t>1154470912</t>
  </si>
  <si>
    <t>181160601</t>
  </si>
  <si>
    <t>1184661217</t>
  </si>
  <si>
    <t>181160602</t>
  </si>
  <si>
    <t>1F-QMA000002364371</t>
  </si>
  <si>
    <t>DSH 2021 FFS</t>
  </si>
  <si>
    <t>001001133LT</t>
  </si>
  <si>
    <t>094164301</t>
  </si>
  <si>
    <t>094164303</t>
  </si>
  <si>
    <t>1F-QMA000002145339</t>
  </si>
  <si>
    <t>094189002</t>
  </si>
  <si>
    <t>094178301</t>
  </si>
  <si>
    <t>1F-QMA000002634488</t>
  </si>
  <si>
    <t>6A-0005612</t>
  </si>
  <si>
    <t>6A-00056125</t>
  </si>
  <si>
    <t>06-104506100</t>
  </si>
  <si>
    <t>06-104507100</t>
  </si>
  <si>
    <t>094180901</t>
  </si>
  <si>
    <t>1194983510</t>
  </si>
  <si>
    <t>094180902</t>
  </si>
  <si>
    <t>022524501</t>
  </si>
  <si>
    <t>022524502</t>
  </si>
  <si>
    <t>094186601</t>
  </si>
  <si>
    <t>1F-QMA000002761229</t>
  </si>
  <si>
    <t>7T-QMA000002761229</t>
  </si>
  <si>
    <t>094187401</t>
  </si>
  <si>
    <t>1437196516</t>
  </si>
  <si>
    <t>112760702</t>
  </si>
  <si>
    <t>112760703</t>
  </si>
  <si>
    <t>7N-00025013</t>
  </si>
  <si>
    <t>7T-QMA000002074788</t>
  </si>
  <si>
    <t>094187403</t>
  </si>
  <si>
    <t>7W-000356348001</t>
  </si>
  <si>
    <t>7W-6084</t>
  </si>
  <si>
    <t>1578542098</t>
  </si>
  <si>
    <t>063474301</t>
  </si>
  <si>
    <t>FAIRFIELD HOSPITAL DISTRICT DBA FREESTONE MEDICAL CENTER</t>
  </si>
  <si>
    <t>Fixed format for provider name on all rows during the DSH 2021 401 roll ups</t>
  </si>
  <si>
    <t>063474302</t>
  </si>
  <si>
    <t>094190801</t>
  </si>
  <si>
    <t>094190802</t>
  </si>
  <si>
    <t>1F-QMA000002634409</t>
  </si>
  <si>
    <t>1F-QMA000002759143</t>
  </si>
  <si>
    <t>1F-QMP000003737574</t>
  </si>
  <si>
    <t>1F-QMP000003802418</t>
  </si>
  <si>
    <t>376537201</t>
  </si>
  <si>
    <t>376537202</t>
  </si>
  <si>
    <t>1023069739</t>
  </si>
  <si>
    <t>094192401</t>
  </si>
  <si>
    <t>1255384533MR</t>
  </si>
  <si>
    <t>6A-00056099</t>
  </si>
  <si>
    <t>9A-00056099</t>
  </si>
  <si>
    <t>1992742019</t>
  </si>
  <si>
    <t>094193201</t>
  </si>
  <si>
    <t>1F-QMA000002942164</t>
  </si>
  <si>
    <t>6A-00056033</t>
  </si>
  <si>
    <t>1598138919</t>
  </si>
  <si>
    <t>PIPELINE EAST DALLAS DBA CITY HOSPITAL AT WHITE ROCK</t>
  </si>
  <si>
    <t>CHOW - Assumed Financial Liability - Added per 2020 Dispro Set-up Spreadsheet - NPI</t>
  </si>
  <si>
    <t>1699705426</t>
  </si>
  <si>
    <t>094194001</t>
  </si>
  <si>
    <t>094194002</t>
  </si>
  <si>
    <t>CHOW - Assumed Financial Liability - Added per 2020 Dispro Set-up Spreadsheet - NPI.  Updated Provider Name to combined name on CHOW DB when verifying CHOWS for DSH 2021.</t>
  </si>
  <si>
    <t>1083112023MR</t>
  </si>
  <si>
    <t>1699705426MR</t>
  </si>
  <si>
    <t>364710901</t>
  </si>
  <si>
    <t>364710902</t>
  </si>
  <si>
    <t>391575302</t>
  </si>
  <si>
    <t>9A-00056124</t>
  </si>
  <si>
    <t>9C-QMA000002559447</t>
  </si>
  <si>
    <t>HOUSTON METHODIST ST JOHN HOSPITAL dba HOUSTON METHODIST CLEAR LAKE HOSPITAL</t>
  </si>
  <si>
    <t>Updated Provider Name to combined name in Phoenix per LS SB 7 review process - on all rows</t>
  </si>
  <si>
    <t>1265434559</t>
  </si>
  <si>
    <t>094198101</t>
  </si>
  <si>
    <t>094198102</t>
  </si>
  <si>
    <t>336478802</t>
  </si>
  <si>
    <t>7N-00025014</t>
  </si>
  <si>
    <t>7W-000130315001</t>
  </si>
  <si>
    <t>7W-000130315002</t>
  </si>
  <si>
    <t>WINKLER COUNTY HOSPITAL DISTRICT</t>
  </si>
  <si>
    <t>094204703</t>
  </si>
  <si>
    <t>112666602</t>
  </si>
  <si>
    <t>1F-QMA000002629803</t>
  </si>
  <si>
    <t>CHOW - Assumed Financial Liability - Added 11/12/2019 - Effective 10/01/2017</t>
  </si>
  <si>
    <t>TEXAS HEALTH SPECIALTY HOSPITAL FORT WORTH DBA HARRIS CONTINUED CARE HOSP</t>
  </si>
  <si>
    <t>094205402</t>
  </si>
  <si>
    <t>1609927748</t>
  </si>
  <si>
    <t>094207001</t>
  </si>
  <si>
    <t>094207003</t>
  </si>
  <si>
    <t>1730245135</t>
  </si>
  <si>
    <t>094207004</t>
  </si>
  <si>
    <t>094207005</t>
  </si>
  <si>
    <t>6A-1002589</t>
  </si>
  <si>
    <t>6A-10025894</t>
  </si>
  <si>
    <t>9A-1002589</t>
  </si>
  <si>
    <t>9A-10025894</t>
  </si>
  <si>
    <t>9C-QMA000002634645</t>
  </si>
  <si>
    <t>389394301</t>
  </si>
  <si>
    <t>DSH 2021 Encounters</t>
  </si>
  <si>
    <t>TEXAS HEALTH PRESBYTERIAN HOSPTAL PLANO</t>
  </si>
  <si>
    <t>DSH 2021 MMP - updated master TPI - changed PROVID 981 to PROVID 174 per LS review of SB7 review process</t>
  </si>
  <si>
    <t>094208801</t>
  </si>
  <si>
    <t>094208802</t>
  </si>
  <si>
    <t>7W-000882470001</t>
  </si>
  <si>
    <t>1003842212</t>
  </si>
  <si>
    <t>094211201</t>
  </si>
  <si>
    <t>094211203</t>
  </si>
  <si>
    <t>450796</t>
  </si>
  <si>
    <t>NORTHWEST TEXAS SURGICAL CNT</t>
  </si>
  <si>
    <t>094211202</t>
  </si>
  <si>
    <t>450797</t>
  </si>
  <si>
    <t>094212001</t>
  </si>
  <si>
    <t>094215301</t>
  </si>
  <si>
    <t>1063466043</t>
  </si>
  <si>
    <t>094216101</t>
  </si>
  <si>
    <t>094216102</t>
  </si>
  <si>
    <t>1F-QMA000002158617</t>
  </si>
  <si>
    <t>1Q-H0HH090801</t>
  </si>
  <si>
    <t>094219501</t>
  </si>
  <si>
    <t>094219502</t>
  </si>
  <si>
    <t>7W-001788954001</t>
  </si>
  <si>
    <t>1417066218</t>
  </si>
  <si>
    <t>094220301</t>
  </si>
  <si>
    <t>094220302</t>
  </si>
  <si>
    <t>450824</t>
  </si>
  <si>
    <t>HEART HOSPITAL OF AUSTIN</t>
  </si>
  <si>
    <t>094221101</t>
  </si>
  <si>
    <t>1386652527MR</t>
  </si>
  <si>
    <t>1F-QMA000002811937</t>
  </si>
  <si>
    <t>094222901</t>
  </si>
  <si>
    <t>094222902</t>
  </si>
  <si>
    <t>1447229703</t>
  </si>
  <si>
    <t>094222904</t>
  </si>
  <si>
    <t>1518935758</t>
  </si>
  <si>
    <t>198451001</t>
  </si>
  <si>
    <t>198451002</t>
  </si>
  <si>
    <t>1F-QMA000002163935</t>
  </si>
  <si>
    <t>1F-QMA000002516540</t>
  </si>
  <si>
    <t>84-10013675</t>
  </si>
  <si>
    <t>9A-10013675</t>
  </si>
  <si>
    <t>094224501</t>
  </si>
  <si>
    <t>094224502</t>
  </si>
  <si>
    <t>094224504</t>
  </si>
  <si>
    <t>1F-QMA000002630409</t>
  </si>
  <si>
    <t>201189201</t>
  </si>
  <si>
    <t>201189202</t>
  </si>
  <si>
    <t>HOUSTON METHODIST ST CATHERINE HOSPITAL</t>
  </si>
  <si>
    <t>1326042805</t>
  </si>
  <si>
    <t>1447253729</t>
  </si>
  <si>
    <t>094225201</t>
  </si>
  <si>
    <t>094225202</t>
  </si>
  <si>
    <t>1F-QMA000002089054</t>
  </si>
  <si>
    <t>342897101</t>
  </si>
  <si>
    <t>342897102</t>
  </si>
  <si>
    <t>342897104</t>
  </si>
  <si>
    <t>7N-0117750</t>
  </si>
  <si>
    <t>7N-01177508</t>
  </si>
  <si>
    <t>7T-QMA000002089054</t>
  </si>
  <si>
    <t>7W-11819A</t>
  </si>
  <si>
    <t>THE PHYSICIANS CENTRE HOSPITAL - BRYAN</t>
  </si>
  <si>
    <t>094226001</t>
  </si>
  <si>
    <t>1003939232</t>
  </si>
  <si>
    <t>094227801</t>
  </si>
  <si>
    <t>094227802</t>
  </si>
  <si>
    <t>450838</t>
  </si>
  <si>
    <t>DICKERSON MEMORIAL HOSPITAL</t>
  </si>
  <si>
    <t>MESA HILLS SPECIALTY HOSPITAL OPERATOR, LLC DBA MESA HILLS SPECIALTY HOSPITAL</t>
  </si>
  <si>
    <t>094232801</t>
  </si>
  <si>
    <t>094232802</t>
  </si>
  <si>
    <t>353570002</t>
  </si>
  <si>
    <t>NEW SAN ANTONIO SPECIALTY HOSPITAL LLC</t>
  </si>
  <si>
    <t>1295769214</t>
  </si>
  <si>
    <t>094236902</t>
  </si>
  <si>
    <t>329623802</t>
  </si>
  <si>
    <t>1790762169</t>
  </si>
  <si>
    <t>094237701</t>
  </si>
  <si>
    <t>094237702</t>
  </si>
  <si>
    <t>SCCI HOSPITAL AMARILLO</t>
  </si>
  <si>
    <t>1770556474</t>
  </si>
  <si>
    <t>094342501</t>
  </si>
  <si>
    <t>094342502</t>
  </si>
  <si>
    <t>453044</t>
  </si>
  <si>
    <t>HEALTHSOUTH OF AUSTININC</t>
  </si>
  <si>
    <t>094349002</t>
  </si>
  <si>
    <t>094351602</t>
  </si>
  <si>
    <t>1F-QMA000002630345</t>
  </si>
  <si>
    <t>094354001</t>
  </si>
  <si>
    <t>1053319798</t>
  </si>
  <si>
    <t>025260301</t>
  </si>
  <si>
    <t>094357302</t>
  </si>
  <si>
    <t>094357305</t>
  </si>
  <si>
    <t>358963203</t>
  </si>
  <si>
    <t>358963202</t>
  </si>
  <si>
    <t>6A-10028172</t>
  </si>
  <si>
    <t>9A-03227823</t>
  </si>
  <si>
    <t>9A-1002817</t>
  </si>
  <si>
    <t>9A-10028172</t>
  </si>
  <si>
    <t>1871566018</t>
  </si>
  <si>
    <t>094379704</t>
  </si>
  <si>
    <t>454140</t>
  </si>
  <si>
    <t>TIMBERLAWN MENTAL HEALTH</t>
  </si>
  <si>
    <t>081074901</t>
  </si>
  <si>
    <t>094379701</t>
  </si>
  <si>
    <t>094379702</t>
  </si>
  <si>
    <t>094379703</t>
  </si>
  <si>
    <t>6A-1002234</t>
  </si>
  <si>
    <t>6A-10022346</t>
  </si>
  <si>
    <t>9A-1002234</t>
  </si>
  <si>
    <t>9A-10022346</t>
  </si>
  <si>
    <t>094382102</t>
  </si>
  <si>
    <t>56-741109643M</t>
  </si>
  <si>
    <t>109574702</t>
  </si>
  <si>
    <t>109574703</t>
  </si>
  <si>
    <t>121846302</t>
  </si>
  <si>
    <t>1F-QMA000002157757</t>
  </si>
  <si>
    <t>314080802</t>
  </si>
  <si>
    <t>6A-00056100</t>
  </si>
  <si>
    <t>6A-01636871</t>
  </si>
  <si>
    <t>9A-01636871</t>
  </si>
  <si>
    <t>BHO1312054B</t>
  </si>
  <si>
    <t>109588702</t>
  </si>
  <si>
    <t>4533C6</t>
  </si>
  <si>
    <t>HHSC (WACO CENTER FOR YOUTH)</t>
  </si>
  <si>
    <t>109966504</t>
  </si>
  <si>
    <t>WACO CENTER FOR YOUTH</t>
  </si>
  <si>
    <t>1083799514</t>
  </si>
  <si>
    <t>110803706</t>
  </si>
  <si>
    <t>137908305</t>
  </si>
  <si>
    <t>137908307</t>
  </si>
  <si>
    <t>1F-QMA000002161396</t>
  </si>
  <si>
    <t>1F-QMA000002765423</t>
  </si>
  <si>
    <t>1F-QMA000006437476</t>
  </si>
  <si>
    <t>025279301</t>
  </si>
  <si>
    <t>110839102</t>
  </si>
  <si>
    <t>1508824038</t>
  </si>
  <si>
    <t>110839104</t>
  </si>
  <si>
    <t>147033802</t>
  </si>
  <si>
    <t>1F-QMA000002158212</t>
  </si>
  <si>
    <t>1F-QMA000002764949</t>
  </si>
  <si>
    <t>000669401</t>
  </si>
  <si>
    <t>110856502</t>
  </si>
  <si>
    <t>153265701</t>
  </si>
  <si>
    <t>172692901</t>
  </si>
  <si>
    <t>111829101</t>
  </si>
  <si>
    <t>1730406265</t>
  </si>
  <si>
    <t>111829104</t>
  </si>
  <si>
    <t>111829105</t>
  </si>
  <si>
    <t>111829106</t>
  </si>
  <si>
    <t>1710970397</t>
  </si>
  <si>
    <t>121831503</t>
  </si>
  <si>
    <t>121831504</t>
  </si>
  <si>
    <t>1F-QMA000002378752</t>
  </si>
  <si>
    <t>1F-QMP000003648526</t>
  </si>
  <si>
    <t>022523701</t>
  </si>
  <si>
    <t>1215989975</t>
  </si>
  <si>
    <t>111905904</t>
  </si>
  <si>
    <t>1F-QMA000002175039</t>
  </si>
  <si>
    <t>6A-00056097</t>
  </si>
  <si>
    <t>1245495852</t>
  </si>
  <si>
    <t>094642801</t>
  </si>
  <si>
    <t>MEXIA PRINCIPAL HEALTHCARE LIMITED PARTNERSHIP</t>
  </si>
  <si>
    <t>Updated provider name to the provider name from DSH 2020  during the DSH 2021 401 roll ups</t>
  </si>
  <si>
    <t>094642802</t>
  </si>
  <si>
    <t>1740312800</t>
  </si>
  <si>
    <t>194222901</t>
  </si>
  <si>
    <t>1F-QMA000002629751</t>
  </si>
  <si>
    <t>022479201</t>
  </si>
  <si>
    <t>Updated provider name to the provider name from DSH 2020 during the DSH 2021 401 roll ups</t>
  </si>
  <si>
    <t>112667405</t>
  </si>
  <si>
    <t>1F-QMA000002442581</t>
  </si>
  <si>
    <t>404034701</t>
  </si>
  <si>
    <t>Added terminated subprovider TPI per MCARE exception</t>
  </si>
  <si>
    <t>404034703</t>
  </si>
  <si>
    <t>Added TPI per MCARE exception - see Good Shephard tab</t>
  </si>
  <si>
    <t>1F-QMA000002759906</t>
  </si>
  <si>
    <t>358919401</t>
  </si>
  <si>
    <t>112671601</t>
  </si>
  <si>
    <t>112671604</t>
  </si>
  <si>
    <t>112764902</t>
  </si>
  <si>
    <t>112764903</t>
  </si>
  <si>
    <t>7N-00055805</t>
  </si>
  <si>
    <t>7T-QMA000002072168</t>
  </si>
  <si>
    <t>7T-QMA000002135319</t>
  </si>
  <si>
    <t>7T-QMP000003343168</t>
  </si>
  <si>
    <t>7W-000104987001</t>
  </si>
  <si>
    <t>112672401</t>
  </si>
  <si>
    <t>112672404</t>
  </si>
  <si>
    <t>7W-001683320001</t>
  </si>
  <si>
    <t>7W-6061</t>
  </si>
  <si>
    <t>112673202</t>
  </si>
  <si>
    <t>1F-QMA000002634672</t>
  </si>
  <si>
    <t>7N-10007593</t>
  </si>
  <si>
    <t>1255603544</t>
  </si>
  <si>
    <t>1487616587</t>
  </si>
  <si>
    <t>021768901</t>
  </si>
  <si>
    <t>1265435887</t>
  </si>
  <si>
    <t>022492501</t>
  </si>
  <si>
    <t>112676501</t>
  </si>
  <si>
    <t>112676504</t>
  </si>
  <si>
    <t>1700158094MR</t>
  </si>
  <si>
    <t>1801168190MR</t>
  </si>
  <si>
    <t>1F-QMA000002145167</t>
  </si>
  <si>
    <t>1F-QMA000005966898</t>
  </si>
  <si>
    <t>1700158094</t>
  </si>
  <si>
    <t>297342202</t>
  </si>
  <si>
    <t>297342203</t>
  </si>
  <si>
    <t>313084101</t>
  </si>
  <si>
    <t>332471701</t>
  </si>
  <si>
    <t>332471702</t>
  </si>
  <si>
    <t>112677301</t>
  </si>
  <si>
    <t>1538292990</t>
  </si>
  <si>
    <t>1972637619</t>
  </si>
  <si>
    <t>1649304221</t>
  </si>
  <si>
    <t>121866103</t>
  </si>
  <si>
    <t>134773405</t>
  </si>
  <si>
    <t>1F-QMA000002380864</t>
  </si>
  <si>
    <t>6A-00056021</t>
  </si>
  <si>
    <t>9A-00056021</t>
  </si>
  <si>
    <t>112679901</t>
  </si>
  <si>
    <t>112679904</t>
  </si>
  <si>
    <t>112679905</t>
  </si>
  <si>
    <t>112679906</t>
  </si>
  <si>
    <t>1205833985MR</t>
  </si>
  <si>
    <t>1F-QMA000002240064</t>
  </si>
  <si>
    <t>1F-QMA000004934125</t>
  </si>
  <si>
    <t>112684901</t>
  </si>
  <si>
    <t>112684902</t>
  </si>
  <si>
    <t>112684905</t>
  </si>
  <si>
    <t>112684906</t>
  </si>
  <si>
    <t>170003101</t>
  </si>
  <si>
    <t>1F-QMA000002410192</t>
  </si>
  <si>
    <t>1952308132</t>
  </si>
  <si>
    <t>Master TPI/NPI and CCN changed per 2020 Dispro Set-up Spreadsheet - NPI</t>
  </si>
  <si>
    <t>007047602</t>
  </si>
  <si>
    <t>082778401</t>
  </si>
  <si>
    <t>112688001</t>
  </si>
  <si>
    <t>112688002</t>
  </si>
  <si>
    <t>1F-QMA000002336617</t>
  </si>
  <si>
    <t>112692201</t>
  </si>
  <si>
    <t xml:space="preserve">HHSC Provider Finance Hospitals received the "CMS tie in notice" from Greg Wheeler with Shannon Medical Center on 1-6-2021.  CCN 450571 (SHANNON MEDICAL CENTER) acquired CCN 450340 (SAN ANGELO COMMUNITY MEDICAL) effective 10-24-2020. It is being treated as a merger. Therefore, PROVID 242 updated to 466 with new master TPI, master NPI,  and hospital name. </t>
  </si>
  <si>
    <t>094719402</t>
  </si>
  <si>
    <t>112693001</t>
  </si>
  <si>
    <t>1659394617</t>
  </si>
  <si>
    <t>112693003</t>
  </si>
  <si>
    <t>112693004</t>
  </si>
  <si>
    <t>112693005</t>
  </si>
  <si>
    <t>112693006</t>
  </si>
  <si>
    <t>1F-QMA000002094591</t>
  </si>
  <si>
    <t>080663002</t>
  </si>
  <si>
    <t>112697101</t>
  </si>
  <si>
    <t>112697105</t>
  </si>
  <si>
    <t>1F-QMA000002634520</t>
  </si>
  <si>
    <t>7W-6110</t>
  </si>
  <si>
    <t>8U-10021838</t>
  </si>
  <si>
    <t>8W-QMA000002634520</t>
  </si>
  <si>
    <t>8Y-000120915001</t>
  </si>
  <si>
    <t>022508801</t>
  </si>
  <si>
    <t>1770537730</t>
  </si>
  <si>
    <t>1497708598</t>
  </si>
  <si>
    <t>112698902</t>
  </si>
  <si>
    <t>1760436737</t>
  </si>
  <si>
    <t>112698904</t>
  </si>
  <si>
    <t>1437102639MR</t>
  </si>
  <si>
    <t>1760436737MR</t>
  </si>
  <si>
    <t>198551701</t>
  </si>
  <si>
    <t>1F-QMA000002133214</t>
  </si>
  <si>
    <t>6A-00073130</t>
  </si>
  <si>
    <t>9A-0007313</t>
  </si>
  <si>
    <t>9A-00073130</t>
  </si>
  <si>
    <t>9C-QMA000002133214</t>
  </si>
  <si>
    <t>BHO1269084B</t>
  </si>
  <si>
    <t>1457376733</t>
  </si>
  <si>
    <t>063490901</t>
  </si>
  <si>
    <t>112700303</t>
  </si>
  <si>
    <t>450438</t>
  </si>
  <si>
    <t>COLORADO-FAYETTE MEDICAL CTR</t>
  </si>
  <si>
    <t>111492801</t>
  </si>
  <si>
    <t>111492802</t>
  </si>
  <si>
    <t>112700301</t>
  </si>
  <si>
    <t>112700302</t>
  </si>
  <si>
    <t>112701101</t>
  </si>
  <si>
    <t>1F-QMA000002195706</t>
  </si>
  <si>
    <t>9A-0001742</t>
  </si>
  <si>
    <t>9A-00017421</t>
  </si>
  <si>
    <t>112702901</t>
  </si>
  <si>
    <t>112702906</t>
  </si>
  <si>
    <t>112702907</t>
  </si>
  <si>
    <t>1467585778</t>
  </si>
  <si>
    <t>112704501</t>
  </si>
  <si>
    <t>112704502</t>
  </si>
  <si>
    <t>1F-QMA000002634552</t>
  </si>
  <si>
    <t>022516101</t>
  </si>
  <si>
    <t>112705201</t>
  </si>
  <si>
    <t>1F-QMA000002633535</t>
  </si>
  <si>
    <t>112706001</t>
  </si>
  <si>
    <t>112706002</t>
  </si>
  <si>
    <t>127002701</t>
  </si>
  <si>
    <t>127002704</t>
  </si>
  <si>
    <t>1F-QMA000002160239</t>
  </si>
  <si>
    <t>6A-01252804</t>
  </si>
  <si>
    <t>7M-ChrJasp</t>
  </si>
  <si>
    <t>7M-ChrJaspMH</t>
  </si>
  <si>
    <t>7W-760591590E</t>
  </si>
  <si>
    <t>8U-01252804</t>
  </si>
  <si>
    <t>8W-QMA000002160239</t>
  </si>
  <si>
    <t>8Y-001450703001</t>
  </si>
  <si>
    <t>8Y-006032584001</t>
  </si>
  <si>
    <t>112707802</t>
  </si>
  <si>
    <t>112707803</t>
  </si>
  <si>
    <t>112707805</t>
  </si>
  <si>
    <t>112707806</t>
  </si>
  <si>
    <t>112707807</t>
  </si>
  <si>
    <t>112707809</t>
  </si>
  <si>
    <t>1F-QMA000002225508</t>
  </si>
  <si>
    <t>06-105184100</t>
  </si>
  <si>
    <t>112711002</t>
  </si>
  <si>
    <t>112711004</t>
  </si>
  <si>
    <t>1689838245</t>
  </si>
  <si>
    <t>112711005</t>
  </si>
  <si>
    <t>1F-QMA000002172599</t>
  </si>
  <si>
    <t>112712801</t>
  </si>
  <si>
    <t>1518906510</t>
  </si>
  <si>
    <t>1F-QMA000002092591</t>
  </si>
  <si>
    <t>250915V</t>
  </si>
  <si>
    <t>7N-00055800</t>
  </si>
  <si>
    <t>7T-QMA000002092591</t>
  </si>
  <si>
    <t>7W-000575709001</t>
  </si>
  <si>
    <t>1114964178</t>
  </si>
  <si>
    <t>112716901</t>
  </si>
  <si>
    <t>112716903</t>
  </si>
  <si>
    <t>112716908</t>
  </si>
  <si>
    <t>112716909</t>
  </si>
  <si>
    <t>1619924719MR</t>
  </si>
  <si>
    <t>1F-QMA000002266533</t>
  </si>
  <si>
    <t>1427095595</t>
  </si>
  <si>
    <t>112717701</t>
  </si>
  <si>
    <t>1114964285</t>
  </si>
  <si>
    <t>1Q-H0HH076201</t>
  </si>
  <si>
    <t>1477583334</t>
  </si>
  <si>
    <t>112718502</t>
  </si>
  <si>
    <t>112718503</t>
  </si>
  <si>
    <t>204335801</t>
  </si>
  <si>
    <t>378029802</t>
  </si>
  <si>
    <t>7N-01050899</t>
  </si>
  <si>
    <t>7W-000670869001</t>
  </si>
  <si>
    <t>1003813742</t>
  </si>
  <si>
    <t>112721901</t>
  </si>
  <si>
    <t>112721902</t>
  </si>
  <si>
    <t>112724303</t>
  </si>
  <si>
    <t>112724304</t>
  </si>
  <si>
    <t>1730126822</t>
  </si>
  <si>
    <t>135231204</t>
  </si>
  <si>
    <t>1F-QMA000002073826</t>
  </si>
  <si>
    <t>7N-00056044</t>
  </si>
  <si>
    <t>7T-QMA000002073826</t>
  </si>
  <si>
    <t>7W-000872644001</t>
  </si>
  <si>
    <t>7W-000872644002</t>
  </si>
  <si>
    <t>7W-6074</t>
  </si>
  <si>
    <t>8W-QMA000002073826</t>
  </si>
  <si>
    <t>092099301</t>
  </si>
  <si>
    <t>112725001</t>
  </si>
  <si>
    <t>112725002</t>
  </si>
  <si>
    <t>1F-QMA000002199918</t>
  </si>
  <si>
    <t>112727601</t>
  </si>
  <si>
    <t>1265648562</t>
  </si>
  <si>
    <t>112727602</t>
  </si>
  <si>
    <t>112727603</t>
  </si>
  <si>
    <t>112727604</t>
  </si>
  <si>
    <t>7N-00025010</t>
  </si>
  <si>
    <t>7W-000845459001</t>
  </si>
  <si>
    <t>112728402</t>
  </si>
  <si>
    <t>IRAAN GENERAL HOSPITAL</t>
  </si>
  <si>
    <t>1F-QMA000002633279</t>
  </si>
  <si>
    <t>1811985526</t>
  </si>
  <si>
    <t>112730001</t>
  </si>
  <si>
    <t>452066</t>
  </si>
  <si>
    <t>PLUM CREEK SPECIAL TY HOSPITAL OPERATOR, LLC DBA PLUM CREEK SPECIALTY HOSPITAL</t>
  </si>
  <si>
    <t>Updated combined name for new owners all rows</t>
  </si>
  <si>
    <t>112730002</t>
  </si>
  <si>
    <t xml:space="preserve">Varified the 35244 is the most current number, corrected master TPI and NIP so the provider has only one master. </t>
  </si>
  <si>
    <t>112730003</t>
  </si>
  <si>
    <t>352444902</t>
  </si>
  <si>
    <t>112742502</t>
  </si>
  <si>
    <t>112742505</t>
  </si>
  <si>
    <t>112742507</t>
  </si>
  <si>
    <t>199367701</t>
  </si>
  <si>
    <t>06-105751100</t>
  </si>
  <si>
    <t>112745803</t>
  </si>
  <si>
    <t>219466401</t>
  </si>
  <si>
    <t>112746601</t>
  </si>
  <si>
    <t>112746603</t>
  </si>
  <si>
    <t>9A-10031792</t>
  </si>
  <si>
    <t>1538157326</t>
  </si>
  <si>
    <t>112749001</t>
  </si>
  <si>
    <t>112749002</t>
  </si>
  <si>
    <t>4533I4</t>
  </si>
  <si>
    <t>INTRACARE HOSPITAL</t>
  </si>
  <si>
    <t>162329001</t>
  </si>
  <si>
    <t>7N-1002587</t>
  </si>
  <si>
    <t>BHO0230754</t>
  </si>
  <si>
    <t>112751602</t>
  </si>
  <si>
    <t>112751603</t>
  </si>
  <si>
    <t>112751604</t>
  </si>
  <si>
    <t>El Paso Psychiatric Center</t>
  </si>
  <si>
    <t>001020833LT</t>
  </si>
  <si>
    <t>119874903</t>
  </si>
  <si>
    <t>119874905</t>
  </si>
  <si>
    <t>1831196005</t>
  </si>
  <si>
    <t>083383202</t>
  </si>
  <si>
    <t>1063638948</t>
  </si>
  <si>
    <t>119875602</t>
  </si>
  <si>
    <t>119875603</t>
  </si>
  <si>
    <t>119875604</t>
  </si>
  <si>
    <t>207954302</t>
  </si>
  <si>
    <t>337991902</t>
  </si>
  <si>
    <t>1639239239</t>
  </si>
  <si>
    <t>1104830900MR</t>
  </si>
  <si>
    <t>112821702</t>
  </si>
  <si>
    <t>119877201</t>
  </si>
  <si>
    <t>119877202</t>
  </si>
  <si>
    <t>119877203</t>
  </si>
  <si>
    <t>119877205</t>
  </si>
  <si>
    <t>1F-QMA000002179723</t>
  </si>
  <si>
    <t>1F-QMA000002539713</t>
  </si>
  <si>
    <t>1730212879</t>
  </si>
  <si>
    <t>120726803</t>
  </si>
  <si>
    <t>6A-00056107</t>
  </si>
  <si>
    <t>1497925267</t>
  </si>
  <si>
    <t>120731802</t>
  </si>
  <si>
    <t>198956801</t>
  </si>
  <si>
    <t>450488</t>
  </si>
  <si>
    <t>ALLEGIANCE SPECIALTY HOSPITAL OF KILGORE</t>
  </si>
  <si>
    <t>120731803</t>
  </si>
  <si>
    <t>120731806</t>
  </si>
  <si>
    <t>198956802</t>
  </si>
  <si>
    <t>120745803</t>
  </si>
  <si>
    <t>121053606</t>
  </si>
  <si>
    <t>DSH/UC Application Process 2021</t>
  </si>
  <si>
    <t>092179301</t>
  </si>
  <si>
    <t>SHAMROCK GENERAL</t>
  </si>
  <si>
    <t>092179302</t>
  </si>
  <si>
    <t>121193001</t>
  </si>
  <si>
    <t>121692102</t>
  </si>
  <si>
    <t>121692103</t>
  </si>
  <si>
    <t>121692106</t>
  </si>
  <si>
    <t>121692108</t>
  </si>
  <si>
    <t>121692109</t>
  </si>
  <si>
    <t>1F-QMA000002634460</t>
  </si>
  <si>
    <t>121775401</t>
  </si>
  <si>
    <t>121775402</t>
  </si>
  <si>
    <t>1467421727</t>
  </si>
  <si>
    <t>121775405</t>
  </si>
  <si>
    <t>121775406</t>
  </si>
  <si>
    <t>1F-QMA000002343816</t>
  </si>
  <si>
    <t>DSH 2021 401 - ENC</t>
  </si>
  <si>
    <t>84-1001369</t>
  </si>
  <si>
    <t>84-1004920</t>
  </si>
  <si>
    <t>121776201</t>
  </si>
  <si>
    <t>121776203</t>
  </si>
  <si>
    <t>121776206</t>
  </si>
  <si>
    <t>1922009331</t>
  </si>
  <si>
    <t>121777002</t>
  </si>
  <si>
    <t xml:space="preserve">Updated Master TPI/NPI due to CHOW </t>
  </si>
  <si>
    <t>1053334342</t>
  </si>
  <si>
    <t>121777005</t>
  </si>
  <si>
    <t>121777006</t>
  </si>
  <si>
    <t>1F-QMA000002634546</t>
  </si>
  <si>
    <t>396650902</t>
  </si>
  <si>
    <t>396650903</t>
  </si>
  <si>
    <t xml:space="preserve">DSH 2020 PPE </t>
  </si>
  <si>
    <t>1184695785</t>
  </si>
  <si>
    <t>METHODIST HEALTHCARE SYSTEM OF SAN ANTONIO, LTD, LLP DBA METHODIST HOSPITAL SOUTH</t>
  </si>
  <si>
    <t>121780402</t>
  </si>
  <si>
    <t>121780403</t>
  </si>
  <si>
    <t>121780404</t>
  </si>
  <si>
    <t>1376071530MR</t>
  </si>
  <si>
    <t>147570901</t>
  </si>
  <si>
    <t>147570902</t>
  </si>
  <si>
    <t>1F-QMA000002140834</t>
  </si>
  <si>
    <t>379200403</t>
  </si>
  <si>
    <t>379200402</t>
  </si>
  <si>
    <t>121781201</t>
  </si>
  <si>
    <t>121781202</t>
  </si>
  <si>
    <t>095182401</t>
  </si>
  <si>
    <t>095182402</t>
  </si>
  <si>
    <t>095182403</t>
  </si>
  <si>
    <t>121782002</t>
  </si>
  <si>
    <t>121782003</t>
  </si>
  <si>
    <t>121782007</t>
  </si>
  <si>
    <t>DSH 2020 PPE - Hosp change to CAH.  New CCN.  New TPI master.</t>
  </si>
  <si>
    <t>145316903</t>
  </si>
  <si>
    <t>1275922452</t>
  </si>
  <si>
    <t>350109001</t>
  </si>
  <si>
    <t>145316904</t>
  </si>
  <si>
    <t>1F-QMA000002213755</t>
  </si>
  <si>
    <t>121784603</t>
  </si>
  <si>
    <t>1598752404</t>
  </si>
  <si>
    <t>121784606</t>
  </si>
  <si>
    <t>250490V</t>
  </si>
  <si>
    <t>251042V</t>
  </si>
  <si>
    <t>281406301</t>
  </si>
  <si>
    <t>281406302</t>
  </si>
  <si>
    <t>281406303</t>
  </si>
  <si>
    <t>290040901</t>
  </si>
  <si>
    <t>001012618LT</t>
  </si>
  <si>
    <t>025275101</t>
  </si>
  <si>
    <t>1770576886</t>
  </si>
  <si>
    <t>121785301</t>
  </si>
  <si>
    <t>121785302</t>
  </si>
  <si>
    <t>1F-QMA000002118576</t>
  </si>
  <si>
    <t>1F-QMA000002761969</t>
  </si>
  <si>
    <t>121787902</t>
  </si>
  <si>
    <t>121787903</t>
  </si>
  <si>
    <t>121787904</t>
  </si>
  <si>
    <t>121787906</t>
  </si>
  <si>
    <t>150895401</t>
  </si>
  <si>
    <t>CHRISTUS SANTA ROSA HEALTH CARE CORPORATION DBA CHRISTUS SANTA ROSA HOSPITAL - SAN MARCOS</t>
  </si>
  <si>
    <t>CHOW assumed liabilities, new TPI and NPI, Same CCN, effective 4-1-2020, Hospital</t>
  </si>
  <si>
    <t>415580602</t>
  </si>
  <si>
    <t>CHOW assumed liabilities, new TPI and NPI, Same CCN, effective 4-1-2020, HASC</t>
  </si>
  <si>
    <t>CHOW assumed liabilities, updated master TPI and master NPI, Same CCN, effective 4-1-2020</t>
  </si>
  <si>
    <t>121789502</t>
  </si>
  <si>
    <t>121789506</t>
  </si>
  <si>
    <t>1Q-H0HH046001</t>
  </si>
  <si>
    <t>1134127749</t>
  </si>
  <si>
    <t>362293801</t>
  </si>
  <si>
    <t>450280</t>
  </si>
  <si>
    <t>BT GARLAND JV LLP DBA BAYLOR SCOTT &amp; WHITE MEDICAL CENTER - GARLAND</t>
  </si>
  <si>
    <t>121790302</t>
  </si>
  <si>
    <t>121790303</t>
  </si>
  <si>
    <t>1972589620</t>
  </si>
  <si>
    <t>121790305</t>
  </si>
  <si>
    <t>362293802</t>
  </si>
  <si>
    <t>007068202</t>
  </si>
  <si>
    <t>Changed CCN 450754 to new CCN 451392</t>
  </si>
  <si>
    <t>107700001</t>
  </si>
  <si>
    <t>107700003</t>
  </si>
  <si>
    <t>107700004</t>
  </si>
  <si>
    <t>121792901</t>
  </si>
  <si>
    <t>121792902</t>
  </si>
  <si>
    <t>1F-QMP000003382377</t>
  </si>
  <si>
    <t>288559201</t>
  </si>
  <si>
    <t>007068205</t>
  </si>
  <si>
    <t xml:space="preserve">DSH 2021 FFS and Encounter - hospital became enrolled as a CAH 12-17-2018 with CCN 451392 eff 9-1-2018. </t>
  </si>
  <si>
    <t>1215060546</t>
  </si>
  <si>
    <t>121794502</t>
  </si>
  <si>
    <t>1F-QMA000002415056</t>
  </si>
  <si>
    <t>121799402</t>
  </si>
  <si>
    <t>RANKIN COUNTY HOSPITAL ER</t>
  </si>
  <si>
    <t>1669567715</t>
  </si>
  <si>
    <t>121805901</t>
  </si>
  <si>
    <t>121805903</t>
  </si>
  <si>
    <t>450591</t>
  </si>
  <si>
    <t>ANGLETON DANBURY GEN HOSP</t>
  </si>
  <si>
    <t>121805902</t>
  </si>
  <si>
    <t>7N-10025829</t>
  </si>
  <si>
    <t>7T-QMA000002048650</t>
  </si>
  <si>
    <t>7W-000627392001</t>
  </si>
  <si>
    <t>121806702</t>
  </si>
  <si>
    <t>021775401</t>
  </si>
  <si>
    <t>1063466035MR</t>
  </si>
  <si>
    <t>121807501</t>
  </si>
  <si>
    <t>1841243342</t>
  </si>
  <si>
    <t>121807502</t>
  </si>
  <si>
    <t>1972557940</t>
  </si>
  <si>
    <t>121807503</t>
  </si>
  <si>
    <t>7N-00056016</t>
  </si>
  <si>
    <t>7T-QMA000002083060</t>
  </si>
  <si>
    <t>7W-000127669001</t>
  </si>
  <si>
    <t>7W-6065</t>
  </si>
  <si>
    <t>7W-621801360</t>
  </si>
  <si>
    <t>121808301</t>
  </si>
  <si>
    <t>121808302</t>
  </si>
  <si>
    <t>1F-QMA000002304837</t>
  </si>
  <si>
    <t>1F-QMA000002765686</t>
  </si>
  <si>
    <t>DSH 2021 MMP ENC</t>
  </si>
  <si>
    <t>1780615880</t>
  </si>
  <si>
    <t>1083143747</t>
  </si>
  <si>
    <t>121811702</t>
  </si>
  <si>
    <t>121811703</t>
  </si>
  <si>
    <t>Per 2020 Staging Set-up spreadsheet - Merged existing Prov ID = 951 to 319 as these are same provider (same CCN), PCD put on old Master TPI = 121811703</t>
  </si>
  <si>
    <t>378943002</t>
  </si>
  <si>
    <t>7N-00025006</t>
  </si>
  <si>
    <t>7W-000324849001</t>
  </si>
  <si>
    <t>7W-000324849002</t>
  </si>
  <si>
    <t>7W-6077</t>
  </si>
  <si>
    <t>031467603</t>
  </si>
  <si>
    <t>1326113762</t>
  </si>
  <si>
    <t>094111402</t>
  </si>
  <si>
    <t>118398005</t>
  </si>
  <si>
    <t>121816601</t>
  </si>
  <si>
    <t>121816603</t>
  </si>
  <si>
    <t>136544713</t>
  </si>
  <si>
    <t>136749219</t>
  </si>
  <si>
    <t>138853016</t>
  </si>
  <si>
    <t>141259505</t>
  </si>
  <si>
    <t>151895305</t>
  </si>
  <si>
    <t>154646704</t>
  </si>
  <si>
    <t>164146601</t>
  </si>
  <si>
    <t>1F-QMA000002224029</t>
  </si>
  <si>
    <t>159165301</t>
  </si>
  <si>
    <t>Updated CCN per LS review of SB7 process</t>
  </si>
  <si>
    <t xml:space="preserve">Val Lesak </t>
  </si>
  <si>
    <t>1821063553</t>
  </si>
  <si>
    <t>022536901</t>
  </si>
  <si>
    <t>121817401</t>
  </si>
  <si>
    <t>450749</t>
  </si>
  <si>
    <t>1F-QMA000002184226</t>
  </si>
  <si>
    <t>1F-QMA000002759246</t>
  </si>
  <si>
    <t>1F-QMP000003802462</t>
  </si>
  <si>
    <t>1063450534</t>
  </si>
  <si>
    <t>080493201</t>
  </si>
  <si>
    <t>121819002</t>
  </si>
  <si>
    <t>450770</t>
  </si>
  <si>
    <t>121819001</t>
  </si>
  <si>
    <t>121820802</t>
  </si>
  <si>
    <t>4C-01185764</t>
  </si>
  <si>
    <t>1497731426</t>
  </si>
  <si>
    <t>121821601</t>
  </si>
  <si>
    <t>Master TPI/NPI changed per 2020 Dispro Set-up spreadsheet - NPI</t>
  </si>
  <si>
    <t>121821602</t>
  </si>
  <si>
    <t>121821603</t>
  </si>
  <si>
    <t>DSH 2021 ENC 401</t>
  </si>
  <si>
    <t xml:space="preserve">Added per 2020 Dispro Set-up spreadsheet - NPI  </t>
  </si>
  <si>
    <t>393491102</t>
  </si>
  <si>
    <t>121822401</t>
  </si>
  <si>
    <t>121822402</t>
  </si>
  <si>
    <t>121822406</t>
  </si>
  <si>
    <t>9A-1003108</t>
  </si>
  <si>
    <t>9A-10031085</t>
  </si>
  <si>
    <t>1447211750</t>
  </si>
  <si>
    <t>121826505</t>
  </si>
  <si>
    <t>452077</t>
  </si>
  <si>
    <t>HOUSTON REHABILITATION INSTI</t>
  </si>
  <si>
    <t>121829902</t>
  </si>
  <si>
    <t>121829903</t>
  </si>
  <si>
    <t>7N-10025837</t>
  </si>
  <si>
    <t>06-106869100</t>
  </si>
  <si>
    <t>126667802</t>
  </si>
  <si>
    <t>007826301</t>
  </si>
  <si>
    <t>007827101</t>
  </si>
  <si>
    <t>009759401</t>
  </si>
  <si>
    <t>090765101</t>
  </si>
  <si>
    <t>112820903</t>
  </si>
  <si>
    <t>126675103</t>
  </si>
  <si>
    <t>1538193073</t>
  </si>
  <si>
    <t>126675105</t>
  </si>
  <si>
    <t>126675106</t>
  </si>
  <si>
    <t>126675108</t>
  </si>
  <si>
    <t>126675107</t>
  </si>
  <si>
    <t>DSH 2020 Appeals, resubmitted MCO Encounter 3/20/2020</t>
  </si>
  <si>
    <t>1F-QMP000003371960</t>
  </si>
  <si>
    <t>332388301</t>
  </si>
  <si>
    <t>369652801</t>
  </si>
  <si>
    <t>6A-00056093</t>
  </si>
  <si>
    <t>9A-00056093</t>
  </si>
  <si>
    <t>126679302</t>
  </si>
  <si>
    <t>9A-0005613</t>
  </si>
  <si>
    <t>9A-00056138</t>
  </si>
  <si>
    <t>126840103</t>
  </si>
  <si>
    <t>1528182029</t>
  </si>
  <si>
    <t>126842704</t>
  </si>
  <si>
    <t>450306</t>
  </si>
  <si>
    <t>126842705</t>
  </si>
  <si>
    <t>126842709</t>
  </si>
  <si>
    <t>126842710</t>
  </si>
  <si>
    <t>127262702</t>
  </si>
  <si>
    <t>1326401951</t>
  </si>
  <si>
    <t>361006501</t>
  </si>
  <si>
    <t>361006502</t>
  </si>
  <si>
    <t>06-103184100</t>
  </si>
  <si>
    <t>1174630198</t>
  </si>
  <si>
    <t>127263502</t>
  </si>
  <si>
    <t>1F-QMA000002634386</t>
  </si>
  <si>
    <t>1831278902</t>
  </si>
  <si>
    <t>1083744940</t>
  </si>
  <si>
    <t>000697501</t>
  </si>
  <si>
    <t>094732702</t>
  </si>
  <si>
    <t>127267602</t>
  </si>
  <si>
    <t>1F-QMA000002097212</t>
  </si>
  <si>
    <t>1F-QMP000003780849</t>
  </si>
  <si>
    <t>59-104822</t>
  </si>
  <si>
    <t>9A-01268411</t>
  </si>
  <si>
    <t>1063400778</t>
  </si>
  <si>
    <t>1003215401</t>
  </si>
  <si>
    <t>127278307</t>
  </si>
  <si>
    <t>127278308</t>
  </si>
  <si>
    <t>138354904</t>
  </si>
  <si>
    <t>138354908</t>
  </si>
  <si>
    <t>1F-QMA000002634651</t>
  </si>
  <si>
    <t>342859101</t>
  </si>
  <si>
    <t>342859102</t>
  </si>
  <si>
    <t>127294001</t>
  </si>
  <si>
    <t>127294002</t>
  </si>
  <si>
    <t>127294004</t>
  </si>
  <si>
    <t>127294009</t>
  </si>
  <si>
    <t>127294010</t>
  </si>
  <si>
    <t>1F-QMA000002290042</t>
  </si>
  <si>
    <t>7T-QMA000002290042</t>
  </si>
  <si>
    <t>1417985979</t>
  </si>
  <si>
    <t>1174685705</t>
  </si>
  <si>
    <t>021758001</t>
  </si>
  <si>
    <t>021783801</t>
  </si>
  <si>
    <t>021783802</t>
  </si>
  <si>
    <t>022477601</t>
  </si>
  <si>
    <t>025235501</t>
  </si>
  <si>
    <t>1033250170</t>
  </si>
  <si>
    <t>079867002</t>
  </si>
  <si>
    <t>1558308130</t>
  </si>
  <si>
    <t>080035101</t>
  </si>
  <si>
    <t>082056502</t>
  </si>
  <si>
    <t>1831198506</t>
  </si>
  <si>
    <t>082056503</t>
  </si>
  <si>
    <t>082056512</t>
  </si>
  <si>
    <t>127295702</t>
  </si>
  <si>
    <t>1F-QMA000002144711</t>
  </si>
  <si>
    <t>6A-10010261</t>
  </si>
  <si>
    <t>9A-10010261</t>
  </si>
  <si>
    <t>9C-QMA000002144711</t>
  </si>
  <si>
    <t>9C-QMA000002890585</t>
  </si>
  <si>
    <t>BHO1268294B</t>
  </si>
  <si>
    <t>1851347835</t>
  </si>
  <si>
    <t>127296501</t>
  </si>
  <si>
    <t>127296503</t>
  </si>
  <si>
    <t>450031</t>
  </si>
  <si>
    <t>THE MEDICAL CENTER OF MESQUITE</t>
  </si>
  <si>
    <t>127296502</t>
  </si>
  <si>
    <t>127298101</t>
  </si>
  <si>
    <t>ANDREWS COUNTY HOSPITAL DISTRICT (DBA PERMIAN REGIONAL MED CTR)</t>
  </si>
  <si>
    <t>127298102</t>
  </si>
  <si>
    <t>127298103</t>
  </si>
  <si>
    <t>127298108</t>
  </si>
  <si>
    <t>127298109</t>
  </si>
  <si>
    <t>127300502</t>
  </si>
  <si>
    <t>1285678458</t>
  </si>
  <si>
    <t>127300504</t>
  </si>
  <si>
    <t>127300506</t>
  </si>
  <si>
    <t>127300507</t>
  </si>
  <si>
    <t>1F-QMA000002078572</t>
  </si>
  <si>
    <t>1F-QMA000002761017</t>
  </si>
  <si>
    <t>7T-QMA0000</t>
  </si>
  <si>
    <t>7T-QMA000002078572</t>
  </si>
  <si>
    <t>7W-000577225001</t>
  </si>
  <si>
    <t>1770633364</t>
  </si>
  <si>
    <t>127301303</t>
  </si>
  <si>
    <t>127301305</t>
  </si>
  <si>
    <t>1F-QMA000002629792</t>
  </si>
  <si>
    <t>127303901</t>
  </si>
  <si>
    <t>127303902</t>
  </si>
  <si>
    <t>1255637286</t>
  </si>
  <si>
    <t>127303904</t>
  </si>
  <si>
    <t>127303906</t>
  </si>
  <si>
    <t>127303907</t>
  </si>
  <si>
    <t>127303908</t>
  </si>
  <si>
    <t>1F-QMA000002092714</t>
  </si>
  <si>
    <t>7N-00055810</t>
  </si>
  <si>
    <t>7T-QMA000002092714</t>
  </si>
  <si>
    <t>7T-QMP000003350197</t>
  </si>
  <si>
    <t>1154454205</t>
  </si>
  <si>
    <t>127304701</t>
  </si>
  <si>
    <t>127304702</t>
  </si>
  <si>
    <t>6A-0005615</t>
  </si>
  <si>
    <t>6A-00056153</t>
  </si>
  <si>
    <t>1417942608</t>
  </si>
  <si>
    <t>081832001</t>
  </si>
  <si>
    <t>127305405</t>
  </si>
  <si>
    <t>450497</t>
  </si>
  <si>
    <t>BOWIE MEMORIAL HOSPITAL</t>
  </si>
  <si>
    <t>127305402</t>
  </si>
  <si>
    <t>127305403</t>
  </si>
  <si>
    <t>127305404</t>
  </si>
  <si>
    <t>127310402</t>
  </si>
  <si>
    <t>127310403</t>
  </si>
  <si>
    <t>1972684827</t>
  </si>
  <si>
    <t>127310408</t>
  </si>
  <si>
    <t>1F-QMP000003737003</t>
  </si>
  <si>
    <t>1588618557</t>
  </si>
  <si>
    <t>127311202</t>
  </si>
  <si>
    <t>127311203</t>
  </si>
  <si>
    <t>1396798518</t>
  </si>
  <si>
    <t>127311204</t>
  </si>
  <si>
    <t>1F-QMA000002138984</t>
  </si>
  <si>
    <t>6A-0001596</t>
  </si>
  <si>
    <t>6A-00015964</t>
  </si>
  <si>
    <t>9A-0001596</t>
  </si>
  <si>
    <t>9A-00015964</t>
  </si>
  <si>
    <t>9C-QMA000002138984</t>
  </si>
  <si>
    <t>06-104364100</t>
  </si>
  <si>
    <t>06-104365100</t>
  </si>
  <si>
    <t>082422901</t>
  </si>
  <si>
    <t>127313801</t>
  </si>
  <si>
    <t>127313802</t>
  </si>
  <si>
    <t>06-103171100</t>
  </si>
  <si>
    <t>Found new name in PHX, updated</t>
  </si>
  <si>
    <t>06-103172101</t>
  </si>
  <si>
    <t>127319501</t>
  </si>
  <si>
    <t>127319502</t>
  </si>
  <si>
    <t>127319503</t>
  </si>
  <si>
    <t>133478102</t>
  </si>
  <si>
    <t>1F-QMA000002630226</t>
  </si>
  <si>
    <t>4533N2</t>
  </si>
  <si>
    <t>TDSHS-KERRVILLE STATE HOSPITAL</t>
  </si>
  <si>
    <t>127320303</t>
  </si>
  <si>
    <t>1538123617</t>
  </si>
  <si>
    <t>130089908</t>
  </si>
  <si>
    <t>130089911</t>
  </si>
  <si>
    <t>130601103</t>
  </si>
  <si>
    <t>136493706</t>
  </si>
  <si>
    <t>1F-QMA000002539971</t>
  </si>
  <si>
    <t>367954001</t>
  </si>
  <si>
    <t>130605204</t>
  </si>
  <si>
    <t>1F-QMA000002206721</t>
  </si>
  <si>
    <t>1F-QMA000002227969</t>
  </si>
  <si>
    <t>1F-QMA000002765927</t>
  </si>
  <si>
    <t>083517501</t>
  </si>
  <si>
    <t>083517502</t>
  </si>
  <si>
    <t>1487779112</t>
  </si>
  <si>
    <t>130606004</t>
  </si>
  <si>
    <t>1275690216</t>
  </si>
  <si>
    <t>130606008</t>
  </si>
  <si>
    <t>130606010</t>
  </si>
  <si>
    <t>DSH 2021 401 ENC</t>
  </si>
  <si>
    <t>1F-QMP000003720661</t>
  </si>
  <si>
    <t>6A-00056104</t>
  </si>
  <si>
    <t>JACKSONVILLE HOSPITAL LLC DBA UT HEALTH EAST TEXAS JACKSONVILLE HSOPITAL</t>
  </si>
  <si>
    <t>1285689133</t>
  </si>
  <si>
    <t>130612801</t>
  </si>
  <si>
    <t>130612804</t>
  </si>
  <si>
    <t>130612806</t>
  </si>
  <si>
    <t>1F-QMA000002397809</t>
  </si>
  <si>
    <t>1F-QMP000003655539</t>
  </si>
  <si>
    <t>1F-QMP000003802428</t>
  </si>
  <si>
    <t>201848301</t>
  </si>
  <si>
    <t>201848302</t>
  </si>
  <si>
    <t>Added per 2020 Dispro Set-up spreadsheet - NPI</t>
  </si>
  <si>
    <t>387381202</t>
  </si>
  <si>
    <t>130613602</t>
  </si>
  <si>
    <t>130613603</t>
  </si>
  <si>
    <t>130613604</t>
  </si>
  <si>
    <t>1F-QMA000002497731</t>
  </si>
  <si>
    <t>346945402</t>
  </si>
  <si>
    <t>1366859597</t>
  </si>
  <si>
    <t>002729401</t>
  </si>
  <si>
    <t>119948104</t>
  </si>
  <si>
    <t>130614401</t>
  </si>
  <si>
    <t>130614402</t>
  </si>
  <si>
    <t>130614403</t>
  </si>
  <si>
    <t>130614404</t>
  </si>
  <si>
    <t>1396901542</t>
  </si>
  <si>
    <t>130614408</t>
  </si>
  <si>
    <t>130614409</t>
  </si>
  <si>
    <t>130614410</t>
  </si>
  <si>
    <t>131969106</t>
  </si>
  <si>
    <t>1F-QMA000002086726</t>
  </si>
  <si>
    <t>6A-00056001</t>
  </si>
  <si>
    <t>9A-00056001</t>
  </si>
  <si>
    <t>9C-QMA000002086726</t>
  </si>
  <si>
    <t>9C-QMA000006387048</t>
  </si>
  <si>
    <t>130616903</t>
  </si>
  <si>
    <t>130616905</t>
  </si>
  <si>
    <t>130616910</t>
  </si>
  <si>
    <t>130616911</t>
  </si>
  <si>
    <t>1F-QMA000002634561</t>
  </si>
  <si>
    <t>1F-QMP000003737726</t>
  </si>
  <si>
    <t>06-102620100</t>
  </si>
  <si>
    <t>06-102621100</t>
  </si>
  <si>
    <t>130618502</t>
  </si>
  <si>
    <t>130618503</t>
  </si>
  <si>
    <t>130618505</t>
  </si>
  <si>
    <t>130618508</t>
  </si>
  <si>
    <t>130734002</t>
  </si>
  <si>
    <t>1F-QMA000002634522</t>
  </si>
  <si>
    <t>000757701</t>
  </si>
  <si>
    <t>1245353747</t>
  </si>
  <si>
    <t>130826401</t>
  </si>
  <si>
    <t>130826402</t>
  </si>
  <si>
    <t>130826403</t>
  </si>
  <si>
    <t>1F-QMA000002630316</t>
  </si>
  <si>
    <t>1F-QMA000005948795</t>
  </si>
  <si>
    <t>1679506174</t>
  </si>
  <si>
    <t>130862904</t>
  </si>
  <si>
    <t>130862905</t>
  </si>
  <si>
    <t>450188</t>
  </si>
  <si>
    <t>EAST TEXAS MEDICAL CENTER - CLARKSVILLE</t>
  </si>
  <si>
    <t>1275525214</t>
  </si>
  <si>
    <t>06-104985101</t>
  </si>
  <si>
    <t>PREFERRED HOSPITAL LEASING MULESHOE, INC DBA MULESHOE AREA MEDICAL CENTER</t>
  </si>
  <si>
    <t>130877701</t>
  </si>
  <si>
    <t>130877702</t>
  </si>
  <si>
    <t>130877708</t>
  </si>
  <si>
    <t>1F-QMA000002632404</t>
  </si>
  <si>
    <t>350190002</t>
  </si>
  <si>
    <t>1821484320</t>
  </si>
  <si>
    <t>356468401</t>
  </si>
  <si>
    <t>1609930999</t>
  </si>
  <si>
    <t>130959303</t>
  </si>
  <si>
    <t>1F-QMA000002119702</t>
  </si>
  <si>
    <t>7N-10009826</t>
  </si>
  <si>
    <t>7T-QMA000002119702</t>
  </si>
  <si>
    <t>7W-000037280001</t>
  </si>
  <si>
    <t>7W-6076</t>
  </si>
  <si>
    <t>7W-746025069</t>
  </si>
  <si>
    <t>1780612754</t>
  </si>
  <si>
    <t>023405601</t>
  </si>
  <si>
    <t>1134263908</t>
  </si>
  <si>
    <t>119876401</t>
  </si>
  <si>
    <t>1215968748</t>
  </si>
  <si>
    <t>131030201</t>
  </si>
  <si>
    <t>1326182197</t>
  </si>
  <si>
    <t>131030202</t>
  </si>
  <si>
    <t>131030209</t>
  </si>
  <si>
    <t>1F-QMA000002133200</t>
  </si>
  <si>
    <t>1780649509</t>
  </si>
  <si>
    <t>131035101</t>
  </si>
  <si>
    <t>131035105</t>
  </si>
  <si>
    <t>451302</t>
  </si>
  <si>
    <t>GOOD SHEPHERD MEDICAL CENTER - LINDEN</t>
  </si>
  <si>
    <t>131035103</t>
  </si>
  <si>
    <t>183315401</t>
  </si>
  <si>
    <t>131036901</t>
  </si>
  <si>
    <t>1750415220</t>
  </si>
  <si>
    <t>1F-QMA000002774182</t>
  </si>
  <si>
    <t>6A-00056156</t>
  </si>
  <si>
    <t>1184618548</t>
  </si>
  <si>
    <t>CHRISTUS HOPKINS HEALTH ALLIANCE DBA CHRISTUS MOTHER FRANCES HOSPITAL- SULPHUR SPRINGS</t>
  </si>
  <si>
    <t>131037702</t>
  </si>
  <si>
    <t>131037704</t>
  </si>
  <si>
    <t>1598757775</t>
  </si>
  <si>
    <t>131037707</t>
  </si>
  <si>
    <t>1F-QMA000002373790</t>
  </si>
  <si>
    <t>300164601</t>
  </si>
  <si>
    <t>300164602</t>
  </si>
  <si>
    <t>366812102</t>
  </si>
  <si>
    <t>1F-QMA000002760188</t>
  </si>
  <si>
    <t>131038502</t>
  </si>
  <si>
    <t>1578558763</t>
  </si>
  <si>
    <t>131038503</t>
  </si>
  <si>
    <t>131038505</t>
  </si>
  <si>
    <t>1801118237</t>
  </si>
  <si>
    <t>131038507</t>
  </si>
  <si>
    <t>9A-0001598</t>
  </si>
  <si>
    <t>9A-00015985</t>
  </si>
  <si>
    <t>1689639254</t>
  </si>
  <si>
    <t>131040103</t>
  </si>
  <si>
    <t>131040104</t>
  </si>
  <si>
    <t>450446</t>
  </si>
  <si>
    <t>RIVERSIDE GENERAL HOSPITAL</t>
  </si>
  <si>
    <t>STEWARD TEXAS HOSPITAL HOLDINGS LLC-SCENIC MOUNTAIN MEDICAL CENTER, A STEWARD FAMILY HOSPITAL</t>
  </si>
  <si>
    <t>DSH 2021 Encounters - CHOW, new owner assumed liabilitie, kept same CCN, new master NPI (1285191452)</t>
  </si>
  <si>
    <t>1699746073</t>
  </si>
  <si>
    <t>131025207</t>
  </si>
  <si>
    <t>DSH 2021 Encounters - CHOW, new owner assumed liabilitie, kept same CCN, new master NPI</t>
  </si>
  <si>
    <t>131043504</t>
  </si>
  <si>
    <t>131043505</t>
  </si>
  <si>
    <t>1F-QMA000002218136</t>
  </si>
  <si>
    <t>1F-QMP000003777125</t>
  </si>
  <si>
    <t>DSH 2021 FFS - Added during 401 FFS roll up</t>
  </si>
  <si>
    <t>DSH 2021 FFS Added Original TPI and Original NPI and updated because of CHOW in Encounters - CHOW, new owner assumed liabilitie, kept same CCN, new master NPI</t>
  </si>
  <si>
    <t>131025204</t>
  </si>
  <si>
    <t>405102102</t>
  </si>
  <si>
    <t>1629001748</t>
  </si>
  <si>
    <t>131045003</t>
  </si>
  <si>
    <t>131045004</t>
  </si>
  <si>
    <t>131045008</t>
  </si>
  <si>
    <t>1F-QMP000003365999</t>
  </si>
  <si>
    <t>311054602</t>
  </si>
  <si>
    <t>311054603</t>
  </si>
  <si>
    <t>311054604</t>
  </si>
  <si>
    <t>7T-QMA000003651478</t>
  </si>
  <si>
    <t>7W-001018230001</t>
  </si>
  <si>
    <t>7W-001018230002</t>
  </si>
  <si>
    <t>7W-001018230003</t>
  </si>
  <si>
    <t>7Y-57620000</t>
  </si>
  <si>
    <t>108051702</t>
  </si>
  <si>
    <t>108051703</t>
  </si>
  <si>
    <t>1215064506</t>
  </si>
  <si>
    <t>132812202</t>
  </si>
  <si>
    <t>132812203</t>
  </si>
  <si>
    <t>132812204</t>
  </si>
  <si>
    <t>132812206</t>
  </si>
  <si>
    <t>132812208</t>
  </si>
  <si>
    <t>132812210</t>
  </si>
  <si>
    <t>132812211</t>
  </si>
  <si>
    <t>132812212</t>
  </si>
  <si>
    <t>132812213</t>
  </si>
  <si>
    <t>1F-QMA000002123749</t>
  </si>
  <si>
    <t>84-1002588</t>
  </si>
  <si>
    <t>84-10025888</t>
  </si>
  <si>
    <t>000931001LT</t>
  </si>
  <si>
    <t>133244703</t>
  </si>
  <si>
    <t>133244704</t>
  </si>
  <si>
    <t>1F-QMA000002302862</t>
  </si>
  <si>
    <t>1F-QMA000002762051</t>
  </si>
  <si>
    <t>59-108897</t>
  </si>
  <si>
    <t>Updated provider name for all rows during QC process</t>
  </si>
  <si>
    <t>133245404</t>
  </si>
  <si>
    <t>133245405</t>
  </si>
  <si>
    <t>133245407</t>
  </si>
  <si>
    <t>373132502</t>
  </si>
  <si>
    <t>DSH 2021 MMP - Corrected PROVID</t>
  </si>
  <si>
    <t>1013129808</t>
  </si>
  <si>
    <t>109587903</t>
  </si>
  <si>
    <t>133250403</t>
  </si>
  <si>
    <t>133250405</t>
  </si>
  <si>
    <t>1F-QMA000002630275</t>
  </si>
  <si>
    <t>133252002</t>
  </si>
  <si>
    <t>133252003</t>
  </si>
  <si>
    <t>133252008</t>
  </si>
  <si>
    <t>DSH 2021 - change to CAH - new CCN, master TPI and NPI  - updated all rows</t>
  </si>
  <si>
    <t>DSH 2021 - change to CAH - new CCN, master TPI and NPI  - HASC</t>
  </si>
  <si>
    <t>1F-QMA000002131577</t>
  </si>
  <si>
    <t>9A-01273309</t>
  </si>
  <si>
    <t>1316000144</t>
  </si>
  <si>
    <t>133257903</t>
  </si>
  <si>
    <t>1336167212</t>
  </si>
  <si>
    <t>094091802</t>
  </si>
  <si>
    <t>06-103183101</t>
  </si>
  <si>
    <t>06-SUP0000000831</t>
  </si>
  <si>
    <t>133258703</t>
  </si>
  <si>
    <t>133258704</t>
  </si>
  <si>
    <t>4533N3</t>
  </si>
  <si>
    <t>HHSC (RUSK STATE HOSPITAL)</t>
  </si>
  <si>
    <t>133331203</t>
  </si>
  <si>
    <t>BHO1523564B</t>
  </si>
  <si>
    <t>1548400229</t>
  </si>
  <si>
    <t>080405602</t>
  </si>
  <si>
    <t>1265672950</t>
  </si>
  <si>
    <t>080406401</t>
  </si>
  <si>
    <t>080408002</t>
  </si>
  <si>
    <t>080410604</t>
  </si>
  <si>
    <t>080414802</t>
  </si>
  <si>
    <t>133355103</t>
  </si>
  <si>
    <t>133355105</t>
  </si>
  <si>
    <t>133355108</t>
  </si>
  <si>
    <t>133355109</t>
  </si>
  <si>
    <t>133355112</t>
  </si>
  <si>
    <t>153729202</t>
  </si>
  <si>
    <t>1F-QMP000003333040</t>
  </si>
  <si>
    <t>311204703</t>
  </si>
  <si>
    <t>333163901</t>
  </si>
  <si>
    <t>384706301</t>
  </si>
  <si>
    <t>7M-BTGH</t>
  </si>
  <si>
    <t>7N-00000064</t>
  </si>
  <si>
    <t>7N-00000072</t>
  </si>
  <si>
    <t>7N-00056029</t>
  </si>
  <si>
    <t>7N-01724525</t>
  </si>
  <si>
    <t>7T-QMA000002078138</t>
  </si>
  <si>
    <t>7T-QMP000003333040</t>
  </si>
  <si>
    <t>7T-QMP000003360937</t>
  </si>
  <si>
    <t>7W-000872356001</t>
  </si>
  <si>
    <t>7W-000872356003</t>
  </si>
  <si>
    <t>7W-001322029001</t>
  </si>
  <si>
    <t>7W-002105031001</t>
  </si>
  <si>
    <t>7W-17310</t>
  </si>
  <si>
    <t>7W-21466</t>
  </si>
  <si>
    <t>7W-741536936D</t>
  </si>
  <si>
    <t>108052503</t>
  </si>
  <si>
    <t>7W-741536936E</t>
  </si>
  <si>
    <t>7W-FAC000068700001</t>
  </si>
  <si>
    <t>1093743783</t>
  </si>
  <si>
    <t>081531801</t>
  </si>
  <si>
    <t>133367601</t>
  </si>
  <si>
    <t>133367610</t>
  </si>
  <si>
    <t>1F-QMA000002138644</t>
  </si>
  <si>
    <t>1F-QMP000003365943</t>
  </si>
  <si>
    <t>1982671491</t>
  </si>
  <si>
    <t>06-102375100</t>
  </si>
  <si>
    <t>133457503</t>
  </si>
  <si>
    <t>133457504</t>
  </si>
  <si>
    <t>133457505</t>
  </si>
  <si>
    <t>133457506</t>
  </si>
  <si>
    <t>322879302</t>
  </si>
  <si>
    <t>322879303</t>
  </si>
  <si>
    <t>322879304</t>
  </si>
  <si>
    <t>000372501</t>
  </si>
  <si>
    <t>06-103992100</t>
  </si>
  <si>
    <t>06-103993100</t>
  </si>
  <si>
    <t>133248801</t>
  </si>
  <si>
    <t>133248803</t>
  </si>
  <si>
    <t>133544004</t>
  </si>
  <si>
    <t>142536501</t>
  </si>
  <si>
    <t>1F-QMP000003735931</t>
  </si>
  <si>
    <t>134772606</t>
  </si>
  <si>
    <t>1568417491</t>
  </si>
  <si>
    <t>134772607</t>
  </si>
  <si>
    <t>1F-QMA000003154436</t>
  </si>
  <si>
    <t>1F-QMP000003931606</t>
  </si>
  <si>
    <t>135032403</t>
  </si>
  <si>
    <t>135032404</t>
  </si>
  <si>
    <t>6A-00015749</t>
  </si>
  <si>
    <t>9A-0001574</t>
  </si>
  <si>
    <t>9A-00015749</t>
  </si>
  <si>
    <t>135033202</t>
  </si>
  <si>
    <t>135033203</t>
  </si>
  <si>
    <t>135033204</t>
  </si>
  <si>
    <t>135033207</t>
  </si>
  <si>
    <t>135033208</t>
  </si>
  <si>
    <t>135033209</t>
  </si>
  <si>
    <t>1F-QMA000002425629</t>
  </si>
  <si>
    <t>7T-QMA000002425629</t>
  </si>
  <si>
    <t>001012262LT</t>
  </si>
  <si>
    <t>135034005</t>
  </si>
  <si>
    <t>1811091903</t>
  </si>
  <si>
    <t>135034006</t>
  </si>
  <si>
    <t>135034007</t>
  </si>
  <si>
    <t>1629266440</t>
  </si>
  <si>
    <t>084734501</t>
  </si>
  <si>
    <t>1740300250</t>
  </si>
  <si>
    <t>135035703</t>
  </si>
  <si>
    <t>135035704</t>
  </si>
  <si>
    <t>135035705</t>
  </si>
  <si>
    <t>1861488579MR</t>
  </si>
  <si>
    <t>1F-QMA000002224150</t>
  </si>
  <si>
    <t>135036504</t>
  </si>
  <si>
    <t>1487654018</t>
  </si>
  <si>
    <t>135036505</t>
  </si>
  <si>
    <t>1497755839</t>
  </si>
  <si>
    <t>135036507</t>
  </si>
  <si>
    <t>001001867LT</t>
  </si>
  <si>
    <t>135151203</t>
  </si>
  <si>
    <t>135151210</t>
  </si>
  <si>
    <t>135151211</t>
  </si>
  <si>
    <t>135151212</t>
  </si>
  <si>
    <t>135151213</t>
  </si>
  <si>
    <t>135151216</t>
  </si>
  <si>
    <t>135151218</t>
  </si>
  <si>
    <t>1659812725</t>
  </si>
  <si>
    <t>135151219</t>
  </si>
  <si>
    <t>1417498585</t>
  </si>
  <si>
    <t>135151215</t>
  </si>
  <si>
    <t>DSH 2021 Encounters - THSTEPS</t>
  </si>
  <si>
    <t>1F-QMA000002150130</t>
  </si>
  <si>
    <t>4C-01150059</t>
  </si>
  <si>
    <t>135223903</t>
  </si>
  <si>
    <t>135223904</t>
  </si>
  <si>
    <t>SETON FAMILY OF HOSPITALS DBA SETON MEDICAL CENTER</t>
  </si>
  <si>
    <t>1770593683</t>
  </si>
  <si>
    <t>135225401</t>
  </si>
  <si>
    <t>135225402</t>
  </si>
  <si>
    <t>135225403</t>
  </si>
  <si>
    <t>1B-101545</t>
  </si>
  <si>
    <t>56-F05SETMC49</t>
  </si>
  <si>
    <t>59-101545</t>
  </si>
  <si>
    <t>135225405</t>
  </si>
  <si>
    <t>158980602</t>
  </si>
  <si>
    <t>1Q-H0HH000801</t>
  </si>
  <si>
    <t>56-F05SETNWH3</t>
  </si>
  <si>
    <t>121229202</t>
  </si>
  <si>
    <t>135226203</t>
  </si>
  <si>
    <t>135226204</t>
  </si>
  <si>
    <t>135226209</t>
  </si>
  <si>
    <t>1F-QMA000002119705</t>
  </si>
  <si>
    <t>1F-QMA000002767401</t>
  </si>
  <si>
    <t>135233804</t>
  </si>
  <si>
    <t>1F-QMA000002760348</t>
  </si>
  <si>
    <t>132138202</t>
  </si>
  <si>
    <t>135235303</t>
  </si>
  <si>
    <t>135235304</t>
  </si>
  <si>
    <t>135235305</t>
  </si>
  <si>
    <t>1780677971</t>
  </si>
  <si>
    <t>169893801</t>
  </si>
  <si>
    <t>169893802</t>
  </si>
  <si>
    <t>1F-QMA000002204140</t>
  </si>
  <si>
    <t>135237904</t>
  </si>
  <si>
    <t>135237905</t>
  </si>
  <si>
    <t>1F-QMA000002150670</t>
  </si>
  <si>
    <t>1F-QMA000002765644</t>
  </si>
  <si>
    <t>1205821113</t>
  </si>
  <si>
    <t>136140401</t>
  </si>
  <si>
    <t>136140407</t>
  </si>
  <si>
    <t>450373</t>
  </si>
  <si>
    <t>EAST TEXAS MEDICAL CENTER MOUNT VERNON</t>
  </si>
  <si>
    <t>136140405</t>
  </si>
  <si>
    <t>1194807438</t>
  </si>
  <si>
    <t>136140406</t>
  </si>
  <si>
    <t>126881501</t>
  </si>
  <si>
    <t>126881502</t>
  </si>
  <si>
    <t>1447320841</t>
  </si>
  <si>
    <t>133362702</t>
  </si>
  <si>
    <t>136141201</t>
  </si>
  <si>
    <t>136141203</t>
  </si>
  <si>
    <t>136141204</t>
  </si>
  <si>
    <t>136141206</t>
  </si>
  <si>
    <t>136141211</t>
  </si>
  <si>
    <t>136141212</t>
  </si>
  <si>
    <t>136141213</t>
  </si>
  <si>
    <t>1F-QMA000002133406</t>
  </si>
  <si>
    <t>1F-QMA000002148213</t>
  </si>
  <si>
    <t>48-101256</t>
  </si>
  <si>
    <t>48-107562</t>
  </si>
  <si>
    <t>4C-10027666</t>
  </si>
  <si>
    <t>06-105460100</t>
  </si>
  <si>
    <t>136142006</t>
  </si>
  <si>
    <t>136142007</t>
  </si>
  <si>
    <t>136142008</t>
  </si>
  <si>
    <t>1F-QMA000002631909</t>
  </si>
  <si>
    <t>136143803</t>
  </si>
  <si>
    <t>136143804</t>
  </si>
  <si>
    <t>136143805</t>
  </si>
  <si>
    <t>136143812</t>
  </si>
  <si>
    <t>1F-QMA000002251867</t>
  </si>
  <si>
    <t>1F-QMA000002807342</t>
  </si>
  <si>
    <t>PREFERRED HOSPITAL LEASING COLEMAN INC - COLEMAN COUNTY MED CTR</t>
  </si>
  <si>
    <t>1376681726</t>
  </si>
  <si>
    <t>136144606</t>
  </si>
  <si>
    <t>1740263318</t>
  </si>
  <si>
    <t>136144610</t>
  </si>
  <si>
    <t>316360202</t>
  </si>
  <si>
    <t>136145302</t>
  </si>
  <si>
    <t>136145303</t>
  </si>
  <si>
    <t>136145305</t>
  </si>
  <si>
    <t>136145311</t>
  </si>
  <si>
    <t>136145312</t>
  </si>
  <si>
    <t>136145313</t>
  </si>
  <si>
    <t>136325102</t>
  </si>
  <si>
    <t>136325105</t>
  </si>
  <si>
    <t>136325107</t>
  </si>
  <si>
    <t>136325112</t>
  </si>
  <si>
    <t>1F-QMP000003737698</t>
  </si>
  <si>
    <t>136326904</t>
  </si>
  <si>
    <t>1154454460</t>
  </si>
  <si>
    <t>136326905</t>
  </si>
  <si>
    <t>136326911</t>
  </si>
  <si>
    <t>1F-QMA000002209230</t>
  </si>
  <si>
    <t>Per 2020 Staging Set-up spreadsheet - Merged existing Prov ID = 966 to 446 as these are same provider (same CCN)</t>
  </si>
  <si>
    <t>6A-00056022</t>
  </si>
  <si>
    <t>9A-0005602</t>
  </si>
  <si>
    <t>9C-QMA000002864204</t>
  </si>
  <si>
    <t>BHO1198174</t>
  </si>
  <si>
    <t>1710094446</t>
  </si>
  <si>
    <t>SCOTT &amp; WHITE TAYLOR - JOHNS COMMUNITY HOSPITAL</t>
  </si>
  <si>
    <t>1659366557</t>
  </si>
  <si>
    <t>092021703</t>
  </si>
  <si>
    <t>1578741849</t>
  </si>
  <si>
    <t>136327705</t>
  </si>
  <si>
    <t>136327706</t>
  </si>
  <si>
    <t>136327707</t>
  </si>
  <si>
    <t>56-F05JOHNCH6</t>
  </si>
  <si>
    <t>136330105</t>
  </si>
  <si>
    <t>SCURRY COUNTY HOSPITAL DISTRICT DBA D.M. COGDELL MEMORIAL HSOPITAL</t>
  </si>
  <si>
    <t>1609971019</t>
  </si>
  <si>
    <t>136330106</t>
  </si>
  <si>
    <t>136330107</t>
  </si>
  <si>
    <t>136330113</t>
  </si>
  <si>
    <t>1F-QMA000002634379</t>
  </si>
  <si>
    <t>06-106899100</t>
  </si>
  <si>
    <t>088254001</t>
  </si>
  <si>
    <t>136331904</t>
  </si>
  <si>
    <t>136331905</t>
  </si>
  <si>
    <t>136331907</t>
  </si>
  <si>
    <t>1063543445</t>
  </si>
  <si>
    <t>000661101</t>
  </si>
  <si>
    <t>094743402</t>
  </si>
  <si>
    <t>1437287091</t>
  </si>
  <si>
    <t>136332704</t>
  </si>
  <si>
    <t>1F-QMA000002161732</t>
  </si>
  <si>
    <t>136381401</t>
  </si>
  <si>
    <t>136381404</t>
  </si>
  <si>
    <t>7W-6112</t>
  </si>
  <si>
    <t>8Y-000088424001</t>
  </si>
  <si>
    <t>8Y-6112</t>
  </si>
  <si>
    <t>084579401</t>
  </si>
  <si>
    <t>136412704</t>
  </si>
  <si>
    <t>136412705</t>
  </si>
  <si>
    <t>136412711</t>
  </si>
  <si>
    <t>136430905</t>
  </si>
  <si>
    <t>136430907</t>
  </si>
  <si>
    <t>1F-QMP000003366105</t>
  </si>
  <si>
    <t>136436604</t>
  </si>
  <si>
    <t>136436605</t>
  </si>
  <si>
    <t>84-1002373</t>
  </si>
  <si>
    <t>84-10023733</t>
  </si>
  <si>
    <t>1295764330</t>
  </si>
  <si>
    <t>136488703</t>
  </si>
  <si>
    <t>136488705</t>
  </si>
  <si>
    <t>450005</t>
  </si>
  <si>
    <t>BAPTIST HOSPITAL-ORANGE</t>
  </si>
  <si>
    <t>136488704</t>
  </si>
  <si>
    <t>7W-7408</t>
  </si>
  <si>
    <t>8Y-001903633001</t>
  </si>
  <si>
    <t>8Y-7408</t>
  </si>
  <si>
    <t>136491101</t>
  </si>
  <si>
    <t>136491102</t>
  </si>
  <si>
    <t>136491103</t>
  </si>
  <si>
    <t>1861576076</t>
  </si>
  <si>
    <t>136491106</t>
  </si>
  <si>
    <t>1922182138</t>
  </si>
  <si>
    <t>136491107</t>
  </si>
  <si>
    <t>136491110</t>
  </si>
  <si>
    <t>1861576076MR</t>
  </si>
  <si>
    <t>1922182138MR</t>
  </si>
  <si>
    <t>1F-QMA000002138800</t>
  </si>
  <si>
    <t>035847504</t>
  </si>
  <si>
    <t>116618303</t>
  </si>
  <si>
    <t>119929102</t>
  </si>
  <si>
    <t>137074404</t>
  </si>
  <si>
    <t>137074405</t>
  </si>
  <si>
    <t>137074407</t>
  </si>
  <si>
    <t>137074411</t>
  </si>
  <si>
    <t>148710005</t>
  </si>
  <si>
    <t>175146301</t>
  </si>
  <si>
    <t>137075101</t>
  </si>
  <si>
    <t>BOSQUE COUNTY HOSPITAL DISTRICT-GOODALL-WITCHER HOSPITAL</t>
  </si>
  <si>
    <t>CHOW - Assumed Financial Liability - Added 11/12/2019 - Effective 07/01/2019</t>
  </si>
  <si>
    <t>137075102</t>
  </si>
  <si>
    <t>137075107</t>
  </si>
  <si>
    <t>137075108</t>
  </si>
  <si>
    <t>137075109</t>
  </si>
  <si>
    <t>137075112</t>
  </si>
  <si>
    <t>137075113</t>
  </si>
  <si>
    <t>137075116</t>
  </si>
  <si>
    <t>137075117</t>
  </si>
  <si>
    <t>401736002</t>
  </si>
  <si>
    <t>401736003</t>
  </si>
  <si>
    <t>DSH 2021 FFS - Updated Name to Show combined name in Phoenix for new owner from CHOW in DSH 2020 for all related rows</t>
  </si>
  <si>
    <t>021801802</t>
  </si>
  <si>
    <t>1770587149</t>
  </si>
  <si>
    <t>127005001</t>
  </si>
  <si>
    <t>137226001</t>
  </si>
  <si>
    <t>137226003</t>
  </si>
  <si>
    <t>1104886969</t>
  </si>
  <si>
    <t>137226004</t>
  </si>
  <si>
    <t>1235199084</t>
  </si>
  <si>
    <t>137226006</t>
  </si>
  <si>
    <t>1992765663</t>
  </si>
  <si>
    <t>137226011</t>
  </si>
  <si>
    <t>1F-QMA000002331964</t>
  </si>
  <si>
    <t>137227802</t>
  </si>
  <si>
    <t>137227804</t>
  </si>
  <si>
    <t>137227805</t>
  </si>
  <si>
    <t>137227807</t>
  </si>
  <si>
    <t>137227808</t>
  </si>
  <si>
    <t>137227811</t>
  </si>
  <si>
    <t>137227812</t>
  </si>
  <si>
    <t>178909103</t>
  </si>
  <si>
    <t>1F-QMA000002409099</t>
  </si>
  <si>
    <t>017565501</t>
  </si>
  <si>
    <t>06-105137100</t>
  </si>
  <si>
    <t>06-173952100</t>
  </si>
  <si>
    <t>06-SUP0000000214</t>
  </si>
  <si>
    <t>137245006</t>
  </si>
  <si>
    <t>137245007</t>
  </si>
  <si>
    <t>137245008</t>
  </si>
  <si>
    <t>137245011</t>
  </si>
  <si>
    <t>1F-QMP000003652945</t>
  </si>
  <si>
    <t>57-100998</t>
  </si>
  <si>
    <t>1730213836</t>
  </si>
  <si>
    <t>1811371784</t>
  </si>
  <si>
    <t>1578502613</t>
  </si>
  <si>
    <t>136489503</t>
  </si>
  <si>
    <t>136489504</t>
  </si>
  <si>
    <t>136489505</t>
  </si>
  <si>
    <t>1457470262</t>
  </si>
  <si>
    <t>137249205</t>
  </si>
  <si>
    <t>1558480350</t>
  </si>
  <si>
    <t>137249206</t>
  </si>
  <si>
    <t>1720102528</t>
  </si>
  <si>
    <t>137249207</t>
  </si>
  <si>
    <t>1932164399</t>
  </si>
  <si>
    <t>170664001</t>
  </si>
  <si>
    <t>170664002</t>
  </si>
  <si>
    <t>177824301</t>
  </si>
  <si>
    <t>177824302</t>
  </si>
  <si>
    <t>1F-QMA000002158274</t>
  </si>
  <si>
    <t>218361801</t>
  </si>
  <si>
    <t>218361802</t>
  </si>
  <si>
    <t>137265803</t>
  </si>
  <si>
    <t>137265804</t>
  </si>
  <si>
    <t>137265805</t>
  </si>
  <si>
    <t>1B-100834</t>
  </si>
  <si>
    <t>1F-QMA000002761832</t>
  </si>
  <si>
    <t>1Q-H0HH020101</t>
  </si>
  <si>
    <t>56-F05CHOASNF</t>
  </si>
  <si>
    <t>1043281330</t>
  </si>
  <si>
    <t>137279904</t>
  </si>
  <si>
    <t>137279905</t>
  </si>
  <si>
    <t>450296</t>
  </si>
  <si>
    <t>CLEVELAND REGIONAL MEDICAL</t>
  </si>
  <si>
    <t>1F-QMA000002087139</t>
  </si>
  <si>
    <t>7N-10025830</t>
  </si>
  <si>
    <t>7T-QMA000002087139</t>
  </si>
  <si>
    <t>7W-6066</t>
  </si>
  <si>
    <t>8U-10025830</t>
  </si>
  <si>
    <t>8W-QMA000002087139</t>
  </si>
  <si>
    <t>8Y-6066</t>
  </si>
  <si>
    <t>1306223458</t>
  </si>
  <si>
    <t>360991901</t>
  </si>
  <si>
    <t>450580</t>
  </si>
  <si>
    <t>HOUSTON COUNTY HOSPITAL DISTRICT</t>
  </si>
  <si>
    <t>1831251479</t>
  </si>
  <si>
    <t>137319303</t>
  </si>
  <si>
    <t>1073500799</t>
  </si>
  <si>
    <t>137319305</t>
  </si>
  <si>
    <t>1619941291</t>
  </si>
  <si>
    <t>137319306</t>
  </si>
  <si>
    <t>1F-QMA000002763407</t>
  </si>
  <si>
    <t>1F-QMP000003801958</t>
  </si>
  <si>
    <t>360991902</t>
  </si>
  <si>
    <t>137343302</t>
  </si>
  <si>
    <t>137343306</t>
  </si>
  <si>
    <t>137343307</t>
  </si>
  <si>
    <t>1992747125</t>
  </si>
  <si>
    <t>1831312941</t>
  </si>
  <si>
    <t>112796102</t>
  </si>
  <si>
    <t>137805103</t>
  </si>
  <si>
    <t>137805106</t>
  </si>
  <si>
    <t>1629291323</t>
  </si>
  <si>
    <t>1710100417</t>
  </si>
  <si>
    <t>137805108</t>
  </si>
  <si>
    <t>1F-QMA000002083943</t>
  </si>
  <si>
    <t>7N-00025009</t>
  </si>
  <si>
    <t>7T-QMA000002083943</t>
  </si>
  <si>
    <t>7W-000586651001</t>
  </si>
  <si>
    <t>7W-000586651002</t>
  </si>
  <si>
    <t>7W-741152597PP</t>
  </si>
  <si>
    <t>1043363435</t>
  </si>
  <si>
    <t>126976304</t>
  </si>
  <si>
    <t>126976306</t>
  </si>
  <si>
    <t>137907506</t>
  </si>
  <si>
    <t>137907507</t>
  </si>
  <si>
    <t>137907509</t>
  </si>
  <si>
    <t>1F-QMA000002171583</t>
  </si>
  <si>
    <t>84-0005601</t>
  </si>
  <si>
    <t>84-00056015</t>
  </si>
  <si>
    <t>001004741LT</t>
  </si>
  <si>
    <t>022476801</t>
  </si>
  <si>
    <t>137909101</t>
  </si>
  <si>
    <t>137909103</t>
  </si>
  <si>
    <t>137909105</t>
  </si>
  <si>
    <t>137909106</t>
  </si>
  <si>
    <t>137909107</t>
  </si>
  <si>
    <t>137909113</t>
  </si>
  <si>
    <t>1F-QMA000002087296</t>
  </si>
  <si>
    <t>7M-MemMedPL</t>
  </si>
  <si>
    <t>DSH 2021 ENC Updated CCN after verifying in Phoenix per LS review of SB 7 process</t>
  </si>
  <si>
    <t>4533C1</t>
  </si>
  <si>
    <t>HHSC (BIG SPRING STATE HOSPITAL)</t>
  </si>
  <si>
    <t>Big Spring State Hospital</t>
  </si>
  <si>
    <t>137918206</t>
  </si>
  <si>
    <t>137918207</t>
  </si>
  <si>
    <t>BHO3412174B</t>
  </si>
  <si>
    <t>137919006</t>
  </si>
  <si>
    <t>137919012</t>
  </si>
  <si>
    <t>9A-10025868</t>
  </si>
  <si>
    <t>Terrell State Hospital</t>
  </si>
  <si>
    <t>BHO1268374B</t>
  </si>
  <si>
    <t>137949702</t>
  </si>
  <si>
    <t>137949703</t>
  </si>
  <si>
    <t>137949704</t>
  </si>
  <si>
    <t>137949713</t>
  </si>
  <si>
    <t>1F-QMA000002099145</t>
  </si>
  <si>
    <t>7T-QMA000002099145</t>
  </si>
  <si>
    <t>7T-QMP000003352620</t>
  </si>
  <si>
    <t>1396886263</t>
  </si>
  <si>
    <t>000916801LT</t>
  </si>
  <si>
    <t>DSH 2020 401 - MMP - Was PROV ID 0, changed to 493</t>
  </si>
  <si>
    <t>137962001</t>
  </si>
  <si>
    <t>137962003</t>
  </si>
  <si>
    <t>137962004</t>
  </si>
  <si>
    <t>1528231917</t>
  </si>
  <si>
    <t>137962005</t>
  </si>
  <si>
    <t>137962008</t>
  </si>
  <si>
    <t>137962013</t>
  </si>
  <si>
    <t>1F-QMA000002083034</t>
  </si>
  <si>
    <t>7N-00056054</t>
  </si>
  <si>
    <t>7T-QMA000002083034</t>
  </si>
  <si>
    <t>7T-QMP000003347314</t>
  </si>
  <si>
    <t>7W-000222665001</t>
  </si>
  <si>
    <t>7W-3688</t>
  </si>
  <si>
    <t>7W-741287015</t>
  </si>
  <si>
    <t>8W-QMA000002083034</t>
  </si>
  <si>
    <t>8Y-3688</t>
  </si>
  <si>
    <t>BHO0125374B</t>
  </si>
  <si>
    <t>06-106735100</t>
  </si>
  <si>
    <t>091589403</t>
  </si>
  <si>
    <t>1174620546</t>
  </si>
  <si>
    <t>137999203</t>
  </si>
  <si>
    <t>1538245717</t>
  </si>
  <si>
    <t>137999204</t>
  </si>
  <si>
    <t>1134364581</t>
  </si>
  <si>
    <t>137999205</t>
  </si>
  <si>
    <t>1598900946</t>
  </si>
  <si>
    <t>137999207</t>
  </si>
  <si>
    <t>1578781969</t>
  </si>
  <si>
    <t>138003205</t>
  </si>
  <si>
    <t>138003207</t>
  </si>
  <si>
    <t>1F-QMA000002158148</t>
  </si>
  <si>
    <t>7N-10020090</t>
  </si>
  <si>
    <t>022487501</t>
  </si>
  <si>
    <t>094107201</t>
  </si>
  <si>
    <t>133240508</t>
  </si>
  <si>
    <t>Moved from 254 to 499 per Laura S.  Medicare and address match</t>
  </si>
  <si>
    <t>138296205</t>
  </si>
  <si>
    <t>138296206</t>
  </si>
  <si>
    <t>138296207</t>
  </si>
  <si>
    <t>1F-QMA000002077360</t>
  </si>
  <si>
    <t>7N-10034000</t>
  </si>
  <si>
    <t>7W-8060</t>
  </si>
  <si>
    <t>8U-10034000</t>
  </si>
  <si>
    <t>8W-QMA000002077360</t>
  </si>
  <si>
    <t>8W-QMA000002275498</t>
  </si>
  <si>
    <t>8W-QMA000005367534</t>
  </si>
  <si>
    <t>8Y-000738275001</t>
  </si>
  <si>
    <t>8Y-001450703002</t>
  </si>
  <si>
    <t>8Y-002509684001</t>
  </si>
  <si>
    <t>8Y-002902308001</t>
  </si>
  <si>
    <t>000629801</t>
  </si>
  <si>
    <t>138353101</t>
  </si>
  <si>
    <t>138353103</t>
  </si>
  <si>
    <t>138353105</t>
  </si>
  <si>
    <t>138353106</t>
  </si>
  <si>
    <t>1F-QMA000002632508</t>
  </si>
  <si>
    <t>138353114</t>
  </si>
  <si>
    <t>DSH 2021 ENC - updated master TPI</t>
  </si>
  <si>
    <t>1720037559</t>
  </si>
  <si>
    <t>138374701</t>
  </si>
  <si>
    <t>PITTSBURG HOSPITAL LLC DBA UT HEALTH EAST TEXAS PITTSBURG HOSPITAL</t>
  </si>
  <si>
    <t>138374703</t>
  </si>
  <si>
    <t>138374704</t>
  </si>
  <si>
    <t>138374706</t>
  </si>
  <si>
    <t>138374715</t>
  </si>
  <si>
    <t>138374716</t>
  </si>
  <si>
    <t>1F-QMA000002607112</t>
  </si>
  <si>
    <t>1F-QMA000002765769</t>
  </si>
  <si>
    <t>1F-QMP000003727781</t>
  </si>
  <si>
    <t>388696202</t>
  </si>
  <si>
    <t>GUADALUPE COUNTY HOSPITAL BOARD dba GUADALUPE REGIONAL MEDICAL CENTER</t>
  </si>
  <si>
    <t>1396767778</t>
  </si>
  <si>
    <t>012309302</t>
  </si>
  <si>
    <t>1821217613</t>
  </si>
  <si>
    <t>138411704</t>
  </si>
  <si>
    <t>138411707</t>
  </si>
  <si>
    <t>138411708</t>
  </si>
  <si>
    <t>138411710</t>
  </si>
  <si>
    <t>1F-QMA000002159714</t>
  </si>
  <si>
    <t>1F-QMP000003376168</t>
  </si>
  <si>
    <t>1841512845</t>
  </si>
  <si>
    <t>215379301</t>
  </si>
  <si>
    <t>4C-01150035</t>
  </si>
  <si>
    <t>138644307</t>
  </si>
  <si>
    <t>138644308</t>
  </si>
  <si>
    <t>1255337309</t>
  </si>
  <si>
    <t>138644309</t>
  </si>
  <si>
    <t>1F-QMA000002316895</t>
  </si>
  <si>
    <t>DSH 2021 END</t>
  </si>
  <si>
    <t>1F-QMP000003626297</t>
  </si>
  <si>
    <t>138706007</t>
  </si>
  <si>
    <t>BHO5294664B</t>
  </si>
  <si>
    <t>San Antonio State Hospital</t>
  </si>
  <si>
    <t>138715103</t>
  </si>
  <si>
    <t>138715106</t>
  </si>
  <si>
    <t>138715107</t>
  </si>
  <si>
    <t>138715114</t>
  </si>
  <si>
    <t>138715115</t>
  </si>
  <si>
    <t>138715116</t>
  </si>
  <si>
    <t>1F-QMA000002634461</t>
  </si>
  <si>
    <t>1F-QMP000003737626</t>
  </si>
  <si>
    <t>322916302</t>
  </si>
  <si>
    <t>322916303</t>
  </si>
  <si>
    <t>1407206972</t>
  </si>
  <si>
    <t>371982501</t>
  </si>
  <si>
    <t>018558901</t>
  </si>
  <si>
    <t>04-00001341</t>
  </si>
  <si>
    <t>04-75-0800628</t>
  </si>
  <si>
    <t>06-102823100</t>
  </si>
  <si>
    <t>138910803</t>
  </si>
  <si>
    <t>138910804</t>
  </si>
  <si>
    <t>138910805</t>
  </si>
  <si>
    <t>138910806</t>
  </si>
  <si>
    <t>138910809</t>
  </si>
  <si>
    <t>138910810</t>
  </si>
  <si>
    <t>138910816</t>
  </si>
  <si>
    <t>138910818</t>
  </si>
  <si>
    <t>138910819</t>
  </si>
  <si>
    <t>138910820</t>
  </si>
  <si>
    <t>138910822</t>
  </si>
  <si>
    <t>160061101</t>
  </si>
  <si>
    <t>189972601</t>
  </si>
  <si>
    <t>189972602</t>
  </si>
  <si>
    <t>189972603</t>
  </si>
  <si>
    <t>1F-QMA000002159394</t>
  </si>
  <si>
    <t>1F-QMA000002758681</t>
  </si>
  <si>
    <t>1F-QMA000003642821</t>
  </si>
  <si>
    <t>1F-QMA000003650314</t>
  </si>
  <si>
    <t>1F-QMP000004932110</t>
  </si>
  <si>
    <t>215333003</t>
  </si>
  <si>
    <t>215333004</t>
  </si>
  <si>
    <t>215333005</t>
  </si>
  <si>
    <t>215333008</t>
  </si>
  <si>
    <t>215333009</t>
  </si>
  <si>
    <t>337503203</t>
  </si>
  <si>
    <t>366122501</t>
  </si>
  <si>
    <t>385008301</t>
  </si>
  <si>
    <t>6A-0001568</t>
  </si>
  <si>
    <t>6A-00015687</t>
  </si>
  <si>
    <t>6A-02033924</t>
  </si>
  <si>
    <t>9A-0001568</t>
  </si>
  <si>
    <t>9A-00015687</t>
  </si>
  <si>
    <t>9A-01150791</t>
  </si>
  <si>
    <t>9A-02033924</t>
  </si>
  <si>
    <t>9B-94484</t>
  </si>
  <si>
    <t>9C-QMA000002159394</t>
  </si>
  <si>
    <t>9C-QMA000003650314</t>
  </si>
  <si>
    <t>BHO2923424</t>
  </si>
  <si>
    <t>BHO2923424B</t>
  </si>
  <si>
    <t>Updated provider name on all rows except last row</t>
  </si>
  <si>
    <t>138911607</t>
  </si>
  <si>
    <t>1952481350</t>
  </si>
  <si>
    <t>138911608</t>
  </si>
  <si>
    <t>138911609</t>
  </si>
  <si>
    <t>1730557026</t>
  </si>
  <si>
    <t>360816801</t>
  </si>
  <si>
    <t>138913207</t>
  </si>
  <si>
    <t>138913208</t>
  </si>
  <si>
    <t>1942373782</t>
  </si>
  <si>
    <t>138913210</t>
  </si>
  <si>
    <t>138913212</t>
  </si>
  <si>
    <t>138913215</t>
  </si>
  <si>
    <t>1F-QMA000002630987</t>
  </si>
  <si>
    <t>200797301</t>
  </si>
  <si>
    <t>200797302</t>
  </si>
  <si>
    <t>1265652267</t>
  </si>
  <si>
    <t>138950410</t>
  </si>
  <si>
    <t>1366400582</t>
  </si>
  <si>
    <t>138950417</t>
  </si>
  <si>
    <t>1F-QMA000002297608</t>
  </si>
  <si>
    <t>1F-QMP000003618633</t>
  </si>
  <si>
    <t>6A-1002587</t>
  </si>
  <si>
    <t>6A-10025878</t>
  </si>
  <si>
    <t>02-000263</t>
  </si>
  <si>
    <t>1811135080</t>
  </si>
  <si>
    <t>092072001</t>
  </si>
  <si>
    <t>092072002</t>
  </si>
  <si>
    <t>138951203</t>
  </si>
  <si>
    <t>138951204</t>
  </si>
  <si>
    <t>138951205</t>
  </si>
  <si>
    <t>138951208</t>
  </si>
  <si>
    <t>138951209</t>
  </si>
  <si>
    <t>138951210</t>
  </si>
  <si>
    <t>138951224</t>
  </si>
  <si>
    <t>138951226</t>
  </si>
  <si>
    <t>138951212</t>
  </si>
  <si>
    <t>138951223</t>
  </si>
  <si>
    <t>138962902</t>
  </si>
  <si>
    <t>138962904</t>
  </si>
  <si>
    <t>138962905</t>
  </si>
  <si>
    <t>138962906</t>
  </si>
  <si>
    <t>1F-QMA000002217825</t>
  </si>
  <si>
    <t>1F-QMA000006567231</t>
  </si>
  <si>
    <t>1568899391</t>
  </si>
  <si>
    <t>398605101</t>
  </si>
  <si>
    <t>06-106432100</t>
  </si>
  <si>
    <t>139135103</t>
  </si>
  <si>
    <t>139135105</t>
  </si>
  <si>
    <t>139135106</t>
  </si>
  <si>
    <t>139135107</t>
  </si>
  <si>
    <t>139135108</t>
  </si>
  <si>
    <t>139135112</t>
  </si>
  <si>
    <t>139135116</t>
  </si>
  <si>
    <t>139135117</t>
  </si>
  <si>
    <t>139135118</t>
  </si>
  <si>
    <t>139135120</t>
  </si>
  <si>
    <t>139135121</t>
  </si>
  <si>
    <t>139135122</t>
  </si>
  <si>
    <t>1F-QMA000002076576</t>
  </si>
  <si>
    <t>1F-QMP000003344666</t>
  </si>
  <si>
    <t>1F-QMP000003987900</t>
  </si>
  <si>
    <t>208517701</t>
  </si>
  <si>
    <t>208517702</t>
  </si>
  <si>
    <t>7N-1001003</t>
  </si>
  <si>
    <t>7N-10010037</t>
  </si>
  <si>
    <t>7T-QMA000002076576</t>
  </si>
  <si>
    <t>7T-TMP000003333836</t>
  </si>
  <si>
    <t>7W-000588085001</t>
  </si>
  <si>
    <t>8U-10010037</t>
  </si>
  <si>
    <t>8W-QMA000002076576</t>
  </si>
  <si>
    <t>139172406</t>
  </si>
  <si>
    <t>139172409</t>
  </si>
  <si>
    <t>139172410</t>
  </si>
  <si>
    <t>139172411</t>
  </si>
  <si>
    <t>139172413</t>
  </si>
  <si>
    <t>1457454431</t>
  </si>
  <si>
    <t>139172414</t>
  </si>
  <si>
    <t>1F-QMA000002228019</t>
  </si>
  <si>
    <t>1F-QMA000002634521</t>
  </si>
  <si>
    <t>1F-QMP000003402370</t>
  </si>
  <si>
    <t>1356320873</t>
  </si>
  <si>
    <t>022506201</t>
  </si>
  <si>
    <t>ATHENS HOSPITAL LLC DBA UT HEALTH EAST TEXAS ATHENS HOSPITAL</t>
  </si>
  <si>
    <t>139173207</t>
  </si>
  <si>
    <t>139173208</t>
  </si>
  <si>
    <t>139173209</t>
  </si>
  <si>
    <t>139173211</t>
  </si>
  <si>
    <t>139173213</t>
  </si>
  <si>
    <t>1F-QMA000002583381</t>
  </si>
  <si>
    <t>1F-QMP000003801845</t>
  </si>
  <si>
    <t>332420401</t>
  </si>
  <si>
    <t>332420402</t>
  </si>
  <si>
    <t>387515502</t>
  </si>
  <si>
    <t>DSH 2021 updated Provider Name with  CHOW verfication process for all rows for PROVID. Updated to CHOW TPI - LS</t>
  </si>
  <si>
    <t>06-103185100</t>
  </si>
  <si>
    <t>06-103188100</t>
  </si>
  <si>
    <t>133478106</t>
  </si>
  <si>
    <t>139461103</t>
  </si>
  <si>
    <t>139461106</t>
  </si>
  <si>
    <t>1033272497</t>
  </si>
  <si>
    <t>1760543342</t>
  </si>
  <si>
    <t>139461108</t>
  </si>
  <si>
    <t>139461109</t>
  </si>
  <si>
    <t>139461120</t>
  </si>
  <si>
    <t>144453101</t>
  </si>
  <si>
    <t>1F-QMA000002765338</t>
  </si>
  <si>
    <t>1F-QMP000003365152</t>
  </si>
  <si>
    <t>139485001</t>
  </si>
  <si>
    <t>139485010</t>
  </si>
  <si>
    <t>139485011</t>
  </si>
  <si>
    <t>139485013</t>
  </si>
  <si>
    <t>1134129851</t>
  </si>
  <si>
    <t>139485014</t>
  </si>
  <si>
    <t>139485018</t>
  </si>
  <si>
    <t>140732201</t>
  </si>
  <si>
    <t>7T-QMP000003349790</t>
  </si>
  <si>
    <t>7W-002009811001</t>
  </si>
  <si>
    <t>1699018523</t>
  </si>
  <si>
    <t>119873102</t>
  </si>
  <si>
    <t>121809101</t>
  </si>
  <si>
    <t>135313808</t>
  </si>
  <si>
    <t>140348729</t>
  </si>
  <si>
    <t>140714002</t>
  </si>
  <si>
    <t>178371403</t>
  </si>
  <si>
    <t>1F-QMA000002229871</t>
  </si>
  <si>
    <t>003034801</t>
  </si>
  <si>
    <t>141858403</t>
  </si>
  <si>
    <t>165773601</t>
  </si>
  <si>
    <t>165773602</t>
  </si>
  <si>
    <t>199777701</t>
  </si>
  <si>
    <t>1F-QMA000002766994</t>
  </si>
  <si>
    <t>1336125806</t>
  </si>
  <si>
    <t>143840002</t>
  </si>
  <si>
    <t>143840003</t>
  </si>
  <si>
    <t>331384302</t>
  </si>
  <si>
    <t>1013130129</t>
  </si>
  <si>
    <t>146021402</t>
  </si>
  <si>
    <t>7N-0132330</t>
  </si>
  <si>
    <t>7N-01323309</t>
  </si>
  <si>
    <t>7T-QMP000003358092</t>
  </si>
  <si>
    <t>7W-001903638001</t>
  </si>
  <si>
    <t>7W-12463</t>
  </si>
  <si>
    <t>1124241229</t>
  </si>
  <si>
    <t>146509802</t>
  </si>
  <si>
    <t>1F-QMA000002085429</t>
  </si>
  <si>
    <t>7N-00055803</t>
  </si>
  <si>
    <t>7T-QMA000002085429</t>
  </si>
  <si>
    <t>7T-QMP000003347926</t>
  </si>
  <si>
    <t>7W-001903644001</t>
  </si>
  <si>
    <t>7W-002680045001</t>
  </si>
  <si>
    <t>7W-11887</t>
  </si>
  <si>
    <t>147227601</t>
  </si>
  <si>
    <t>TEXAS NEUROREHAB CTR</t>
  </si>
  <si>
    <t>147227602</t>
  </si>
  <si>
    <t>350227V</t>
  </si>
  <si>
    <t>147918002</t>
  </si>
  <si>
    <t>1F-QMA000002195324</t>
  </si>
  <si>
    <t>1F-QMP000003388720</t>
  </si>
  <si>
    <t>148322402</t>
  </si>
  <si>
    <t>148698702</t>
  </si>
  <si>
    <t>8Y-002397219001</t>
  </si>
  <si>
    <t>149047602</t>
  </si>
  <si>
    <t>149073202</t>
  </si>
  <si>
    <t>1F-QMA000002217696</t>
  </si>
  <si>
    <t>1F-QMA000002766063</t>
  </si>
  <si>
    <t>KINDRED HOSPITAL-WHITE ROCK</t>
  </si>
  <si>
    <t>150967101</t>
  </si>
  <si>
    <t>151691602</t>
  </si>
  <si>
    <t>001013632LT</t>
  </si>
  <si>
    <t>152686502</t>
  </si>
  <si>
    <t>1F-QMA000002392132</t>
  </si>
  <si>
    <t>7T-QMA000002392132</t>
  </si>
  <si>
    <t>7W-002188825001</t>
  </si>
  <si>
    <t>154504802</t>
  </si>
  <si>
    <t>154504803</t>
  </si>
  <si>
    <t>1881688976MR</t>
  </si>
  <si>
    <t>1F-QMA000002324592</t>
  </si>
  <si>
    <t>111624601</t>
  </si>
  <si>
    <t>111624604</t>
  </si>
  <si>
    <t>112686401</t>
  </si>
  <si>
    <t>112686402</t>
  </si>
  <si>
    <t>112686403</t>
  </si>
  <si>
    <t>155006301</t>
  </si>
  <si>
    <t>454908</t>
  </si>
  <si>
    <t>HILL COUNTRY COUNSELING</t>
  </si>
  <si>
    <t>156405602</t>
  </si>
  <si>
    <t>156405603</t>
  </si>
  <si>
    <t>284333601</t>
  </si>
  <si>
    <t>284333605</t>
  </si>
  <si>
    <t>7W-6153A</t>
  </si>
  <si>
    <t>8U-01381884</t>
  </si>
  <si>
    <t>8W-QMA000003097623</t>
  </si>
  <si>
    <t>8Y-000781165001</t>
  </si>
  <si>
    <t>8Y-000781165002</t>
  </si>
  <si>
    <t>8Y-6153A</t>
  </si>
  <si>
    <t>157144002</t>
  </si>
  <si>
    <t>157203402</t>
  </si>
  <si>
    <t>158914502</t>
  </si>
  <si>
    <t>158977202</t>
  </si>
  <si>
    <t>112670802</t>
  </si>
  <si>
    <t>1487633509MR</t>
  </si>
  <si>
    <t>1124007240</t>
  </si>
  <si>
    <t>1487633509</t>
  </si>
  <si>
    <t>159156202</t>
  </si>
  <si>
    <t>159156203</t>
  </si>
  <si>
    <t>159156204</t>
  </si>
  <si>
    <t>159156206</t>
  </si>
  <si>
    <t>159156207</t>
  </si>
  <si>
    <t>1508012931</t>
  </si>
  <si>
    <t>197476801</t>
  </si>
  <si>
    <t>1F-QMA000002142687</t>
  </si>
  <si>
    <t>1F-QMA000003034188</t>
  </si>
  <si>
    <t>4C-01432134</t>
  </si>
  <si>
    <t>7T-QMA000002142687</t>
  </si>
  <si>
    <t>160630302</t>
  </si>
  <si>
    <t>1F-QMA000002767324</t>
  </si>
  <si>
    <t>1255785382</t>
  </si>
  <si>
    <t>386500801</t>
  </si>
  <si>
    <t>7W-002288830001</t>
  </si>
  <si>
    <t>7W-002288830002</t>
  </si>
  <si>
    <t>1053317362MR</t>
  </si>
  <si>
    <t>1225132863MR</t>
  </si>
  <si>
    <t>1568657583MR</t>
  </si>
  <si>
    <t>1225132863</t>
  </si>
  <si>
    <t>1568657583</t>
  </si>
  <si>
    <t>160709502</t>
  </si>
  <si>
    <t>160709505</t>
  </si>
  <si>
    <t>160709507</t>
  </si>
  <si>
    <t>1043331242</t>
  </si>
  <si>
    <t>160709508</t>
  </si>
  <si>
    <t>160709509</t>
  </si>
  <si>
    <t>160709510</t>
  </si>
  <si>
    <t>195746601</t>
  </si>
  <si>
    <t>1F-QMA000002133429</t>
  </si>
  <si>
    <t>1F-QMA000003287160</t>
  </si>
  <si>
    <t>1558477786</t>
  </si>
  <si>
    <t>160957003</t>
  </si>
  <si>
    <t>454907</t>
  </si>
  <si>
    <t>CADWALDER BEHAVIORAL CLINIC</t>
  </si>
  <si>
    <t>001012094LT</t>
  </si>
  <si>
    <t>025233001</t>
  </si>
  <si>
    <t>025233002</t>
  </si>
  <si>
    <t>126670202</t>
  </si>
  <si>
    <t>126670203</t>
  </si>
  <si>
    <t>162033802</t>
  </si>
  <si>
    <t>162033803</t>
  </si>
  <si>
    <t>162033804</t>
  </si>
  <si>
    <t>1F-QMA000002211149</t>
  </si>
  <si>
    <t>1F-QMA000002765953</t>
  </si>
  <si>
    <t>1700968427</t>
  </si>
  <si>
    <t>162439701</t>
  </si>
  <si>
    <t>ARISE HEALTHCARE SYSTEM, LLC</t>
  </si>
  <si>
    <t>Updated Provider Name - match Phoenix</t>
  </si>
  <si>
    <t>162439702</t>
  </si>
  <si>
    <t>334284202</t>
  </si>
  <si>
    <t>1598758765</t>
  </si>
  <si>
    <t>1861617383</t>
  </si>
  <si>
    <t>162457901</t>
  </si>
  <si>
    <t>162457903</t>
  </si>
  <si>
    <t>162457902</t>
  </si>
  <si>
    <t>162459502</t>
  </si>
  <si>
    <t>162459503</t>
  </si>
  <si>
    <t>162965102</t>
  </si>
  <si>
    <t>1F-QMA000002864209</t>
  </si>
  <si>
    <t>6A-0019327</t>
  </si>
  <si>
    <t>6A-00193276</t>
  </si>
  <si>
    <t>9A-0019327</t>
  </si>
  <si>
    <t>9A-00193276</t>
  </si>
  <si>
    <t>9C-QMA000002864209</t>
  </si>
  <si>
    <t>1710986385</t>
  </si>
  <si>
    <t>Need Master TPI/NPI in Orig</t>
  </si>
  <si>
    <t>1609819515</t>
  </si>
  <si>
    <t>163111102</t>
  </si>
  <si>
    <t>163111106</t>
  </si>
  <si>
    <t>163111107</t>
  </si>
  <si>
    <t>163111108</t>
  </si>
  <si>
    <t>163111109</t>
  </si>
  <si>
    <t>165552401</t>
  </si>
  <si>
    <t>165552402</t>
  </si>
  <si>
    <t>165552403</t>
  </si>
  <si>
    <t>1F-QMA000002223672</t>
  </si>
  <si>
    <t>1F-QMP000003400449</t>
  </si>
  <si>
    <t>085884701</t>
  </si>
  <si>
    <t>163921302</t>
  </si>
  <si>
    <t>163925402</t>
  </si>
  <si>
    <t>1316026941</t>
  </si>
  <si>
    <t>163925404</t>
  </si>
  <si>
    <t>1114006749</t>
  </si>
  <si>
    <t>163925405</t>
  </si>
  <si>
    <t>6A-10018358</t>
  </si>
  <si>
    <t>7W-11617</t>
  </si>
  <si>
    <t>8U-10018358</t>
  </si>
  <si>
    <t>8W-QMA000002112114</t>
  </si>
  <si>
    <t>8Y-000493267001</t>
  </si>
  <si>
    <t>8Y-11617</t>
  </si>
  <si>
    <t>9A-10018358</t>
  </si>
  <si>
    <t>IRVING-COPPELL SURGICAL HOSPITAL LLP</t>
  </si>
  <si>
    <t>163936102</t>
  </si>
  <si>
    <t>9A-0027964</t>
  </si>
  <si>
    <t>9A-00279640</t>
  </si>
  <si>
    <t>1477640662</t>
  </si>
  <si>
    <t>164932901</t>
  </si>
  <si>
    <t>DSH FFS - CHOW old owners. New owners enrolled 10/22/2019 with effective date 6/15/2019 and did not assume liabilities but MCARE allowed new owner to keep CCN 452068.  New owner PROVID 951.</t>
  </si>
  <si>
    <t>164932902</t>
  </si>
  <si>
    <t>1740377936</t>
  </si>
  <si>
    <t>164938601</t>
  </si>
  <si>
    <t>DSH FFS - CHOW old owners. New owners enrolled 10/22/2019 with effective date 6/15/2019 and did not assume liabilities but MCARE allowed new owner to keep CCN 452067.  New owner PROVID 949.</t>
  </si>
  <si>
    <t>164938602</t>
  </si>
  <si>
    <t>1629147673</t>
  </si>
  <si>
    <t>164993101</t>
  </si>
  <si>
    <t>452092</t>
  </si>
  <si>
    <t>164993102</t>
  </si>
  <si>
    <t>164993103</t>
  </si>
  <si>
    <t>329971102</t>
  </si>
  <si>
    <t>1184911877MR</t>
  </si>
  <si>
    <t>137247608</t>
  </si>
  <si>
    <t>1295843753</t>
  </si>
  <si>
    <t>165241401</t>
  </si>
  <si>
    <t>1538260849</t>
  </si>
  <si>
    <t>165241402</t>
  </si>
  <si>
    <t>165241404</t>
  </si>
  <si>
    <t>165241405</t>
  </si>
  <si>
    <t>1F-QMA000002634655</t>
  </si>
  <si>
    <t>1F-QMA000003081886</t>
  </si>
  <si>
    <t>1F-QMA000003697023</t>
  </si>
  <si>
    <t>1780971127</t>
  </si>
  <si>
    <t>294543802</t>
  </si>
  <si>
    <t>294543803</t>
  </si>
  <si>
    <t>294543805</t>
  </si>
  <si>
    <t>294543806</t>
  </si>
  <si>
    <t>318556301</t>
  </si>
  <si>
    <t>318556302</t>
  </si>
  <si>
    <t>BHO5264724</t>
  </si>
  <si>
    <t>06-133790100</t>
  </si>
  <si>
    <t>PHYSICIANS SURGICAL HOSPITALS LLC DBA QUAIL CREEK SURGICAL HOSPITAL</t>
  </si>
  <si>
    <t>165305702</t>
  </si>
  <si>
    <t>1720419260</t>
  </si>
  <si>
    <t>452043</t>
  </si>
  <si>
    <t>PINE VALLEY SPECIALTY HOSPITAL OPERATOR, LLC DBA PINE VALLEY SPECIALTY HOSPITAL</t>
  </si>
  <si>
    <t>1659468841</t>
  </si>
  <si>
    <t>165359401</t>
  </si>
  <si>
    <t>165359402</t>
  </si>
  <si>
    <t>338789601</t>
  </si>
  <si>
    <t>338789602</t>
  </si>
  <si>
    <t>361849802</t>
  </si>
  <si>
    <t>1578650768</t>
  </si>
  <si>
    <t>165656301</t>
  </si>
  <si>
    <t>452050</t>
  </si>
  <si>
    <t>SOUTHWEST REGIONAL SPECIALTY HOSPITAL</t>
  </si>
  <si>
    <t>165656302</t>
  </si>
  <si>
    <t>FT WORTH SURGICARE PARTNERS, LTD DBA BAYLOR SURGICAL HOSPITAL AT FT WORTH</t>
  </si>
  <si>
    <t>087963701</t>
  </si>
  <si>
    <t>167364202</t>
  </si>
  <si>
    <t>9A-10025480</t>
  </si>
  <si>
    <t>1295719227</t>
  </si>
  <si>
    <t>138374707</t>
  </si>
  <si>
    <t>168447401</t>
  </si>
  <si>
    <t>450884</t>
  </si>
  <si>
    <t>168447402</t>
  </si>
  <si>
    <t>168447404</t>
  </si>
  <si>
    <t>168447405</t>
  </si>
  <si>
    <t>177011701</t>
  </si>
  <si>
    <t>177011702</t>
  </si>
  <si>
    <t>1F-QMP000003736650</t>
  </si>
  <si>
    <t>168648702</t>
  </si>
  <si>
    <t>172617601</t>
  </si>
  <si>
    <t>172617602</t>
  </si>
  <si>
    <t>172617603</t>
  </si>
  <si>
    <t>1184625352</t>
  </si>
  <si>
    <t>169498601</t>
  </si>
  <si>
    <t>452045</t>
  </si>
  <si>
    <t>COMPASS HOSPITAL INC</t>
  </si>
  <si>
    <t>169498602</t>
  </si>
  <si>
    <t>DSH 2021 CHOW effective date 03/01/2018.  Updated provider name for all rows for PROVID.</t>
  </si>
  <si>
    <t>169553802</t>
  </si>
  <si>
    <t>DSH 2020 PPE- left master TPI same to get data for PPE. Next year update to 388217701</t>
  </si>
  <si>
    <t>9A-10016626</t>
  </si>
  <si>
    <t>9C-QMA000002159118</t>
  </si>
  <si>
    <t>1801826839MR</t>
  </si>
  <si>
    <t>1538551791MR</t>
  </si>
  <si>
    <t>1497840466</t>
  </si>
  <si>
    <t>169611402</t>
  </si>
  <si>
    <t>169611403</t>
  </si>
  <si>
    <t>1609071976</t>
  </si>
  <si>
    <t>171461002</t>
  </si>
  <si>
    <t>6A-0106350</t>
  </si>
  <si>
    <t>6A-01063508</t>
  </si>
  <si>
    <t>9A-0106350</t>
  </si>
  <si>
    <t>9A-01063508</t>
  </si>
  <si>
    <t>171848802</t>
  </si>
  <si>
    <t>171848803</t>
  </si>
  <si>
    <t>171848804</t>
  </si>
  <si>
    <t>1679503858</t>
  </si>
  <si>
    <t>172262101</t>
  </si>
  <si>
    <t>450886</t>
  </si>
  <si>
    <t>SOUTHWEST SURGICAL HOSPITAL</t>
  </si>
  <si>
    <t>172262102</t>
  </si>
  <si>
    <t>6A-1000964</t>
  </si>
  <si>
    <t>172620002</t>
  </si>
  <si>
    <t>1295736593</t>
  </si>
  <si>
    <t>172972501</t>
  </si>
  <si>
    <t>450715</t>
  </si>
  <si>
    <t>MERIT LANCASTER LP</t>
  </si>
  <si>
    <t>172972502</t>
  </si>
  <si>
    <t>TEXAS INSTITUTE FOR SURGERY AT PRESBYTERIAN HOSPIT</t>
  </si>
  <si>
    <t>1770788168</t>
  </si>
  <si>
    <t>173574802</t>
  </si>
  <si>
    <t>173995501</t>
  </si>
  <si>
    <t>173995502</t>
  </si>
  <si>
    <t>PRESBYTERIAN PLANO CENTER FOR DIAGNOSTICS AND SURG</t>
  </si>
  <si>
    <t>1982809257</t>
  </si>
  <si>
    <t>174662002</t>
  </si>
  <si>
    <t>6A-0116380</t>
  </si>
  <si>
    <t>6A-01163801</t>
  </si>
  <si>
    <t>9A-0116380</t>
  </si>
  <si>
    <t>9A-01163801</t>
  </si>
  <si>
    <t>1528081429</t>
  </si>
  <si>
    <t>175011901</t>
  </si>
  <si>
    <t>450315</t>
  </si>
  <si>
    <t>VISTA HOSPITAL OF DALLAS</t>
  </si>
  <si>
    <t>175011902</t>
  </si>
  <si>
    <t xml:space="preserve">UNIVERSITY OF TEXAS SOUTHWESTERN MEDICAL CENTER AT DALLAS - WILLIAM P. CLEMENTS JR. UNIVERSITY HOSPITAL </t>
  </si>
  <si>
    <t>Merger and updated hospital name with dba</t>
  </si>
  <si>
    <t>112669001</t>
  </si>
  <si>
    <t>112669002</t>
  </si>
  <si>
    <t>1285798918MR</t>
  </si>
  <si>
    <t>132817103</t>
  </si>
  <si>
    <t>132817104</t>
  </si>
  <si>
    <t>175287502</t>
  </si>
  <si>
    <t>175287504</t>
  </si>
  <si>
    <t>Merger in Phoenix on 12-21-2020 with eff date 1-1-1999 TPI 1752891 SFX 01 PDC 44 ADDED PER MERGE; PPM 7310710, - Therefore, updated PROVID from 615 to 614, Master TPI from 175289101 to 175287501, Master NPI from 1417010653 to 1285798918, CCN from 450766 to 450044.  Updated hospital name and dba</t>
  </si>
  <si>
    <t>022538501</t>
  </si>
  <si>
    <t>1417010653MR</t>
  </si>
  <si>
    <t>1144384876</t>
  </si>
  <si>
    <t>175289102</t>
  </si>
  <si>
    <t>1275838732</t>
  </si>
  <si>
    <t>289770401</t>
  </si>
  <si>
    <t>1386691046</t>
  </si>
  <si>
    <t>175925001</t>
  </si>
  <si>
    <t>175925003</t>
  </si>
  <si>
    <t>454101</t>
  </si>
  <si>
    <t>ALLEGIANCE BEHAVIORAL HEALTH CENTER OF PLAINVIEW</t>
  </si>
  <si>
    <t>175925002</t>
  </si>
  <si>
    <t>7N-00114762</t>
  </si>
  <si>
    <t>8W-QMA000002050865</t>
  </si>
  <si>
    <t>BHO4616254</t>
  </si>
  <si>
    <t>020932201</t>
  </si>
  <si>
    <t>020932206</t>
  </si>
  <si>
    <t>083377401</t>
  </si>
  <si>
    <t>086315101</t>
  </si>
  <si>
    <t>176354202</t>
  </si>
  <si>
    <t>176354203</t>
  </si>
  <si>
    <t>127299903</t>
  </si>
  <si>
    <t>176692502</t>
  </si>
  <si>
    <t>1659638914</t>
  </si>
  <si>
    <t>176692503</t>
  </si>
  <si>
    <t>176692504</t>
  </si>
  <si>
    <t>1F-QMA000002145358</t>
  </si>
  <si>
    <t>1Q-H0HH018502</t>
  </si>
  <si>
    <t>177234501</t>
  </si>
  <si>
    <t>177234502</t>
  </si>
  <si>
    <t>330388502</t>
  </si>
  <si>
    <t>189206901</t>
  </si>
  <si>
    <t>Updated Provider Name per LS review of SB7 process</t>
  </si>
  <si>
    <t>6A-10040587</t>
  </si>
  <si>
    <t>9A-10040587</t>
  </si>
  <si>
    <t>177870601</t>
  </si>
  <si>
    <t>1508077207</t>
  </si>
  <si>
    <t>177870602</t>
  </si>
  <si>
    <t>177870603</t>
  </si>
  <si>
    <t>1F-QMA000002629777</t>
  </si>
  <si>
    <t>330811602</t>
  </si>
  <si>
    <t>178396102</t>
  </si>
  <si>
    <t>THE HOSPITAL AT WESTLAKE</t>
  </si>
  <si>
    <t>178795402</t>
  </si>
  <si>
    <t>1013910868</t>
  </si>
  <si>
    <t>309910301</t>
  </si>
  <si>
    <t>450214</t>
  </si>
  <si>
    <t>GCMC OF WHARTON COUNTY TEXAS LLC DBA GULF COAST MEDICAL CENTER</t>
  </si>
  <si>
    <t>1154575934</t>
  </si>
  <si>
    <t>136333505</t>
  </si>
  <si>
    <t>136333507</t>
  </si>
  <si>
    <t>178815001</t>
  </si>
  <si>
    <t>178815002</t>
  </si>
  <si>
    <t>1851522924</t>
  </si>
  <si>
    <t>178815004</t>
  </si>
  <si>
    <t>302807801</t>
  </si>
  <si>
    <t>302807802</t>
  </si>
  <si>
    <t>309910302</t>
  </si>
  <si>
    <t>7W-000330701002</t>
  </si>
  <si>
    <t>06-260105900</t>
  </si>
  <si>
    <t>1497799597</t>
  </si>
  <si>
    <t>111725101</t>
  </si>
  <si>
    <t>111725103</t>
  </si>
  <si>
    <t>127297303</t>
  </si>
  <si>
    <t>1053581397</t>
  </si>
  <si>
    <t>178848101</t>
  </si>
  <si>
    <t>178848102</t>
  </si>
  <si>
    <t>178848103</t>
  </si>
  <si>
    <t>178848105</t>
  </si>
  <si>
    <t>1F-QMA000003195069</t>
  </si>
  <si>
    <t>1639438146</t>
  </si>
  <si>
    <t>308032702</t>
  </si>
  <si>
    <t>308032703</t>
  </si>
  <si>
    <t>179322601</t>
  </si>
  <si>
    <t>CLEAR LAKE REHABILITATION HOSPITAL LLC</t>
  </si>
  <si>
    <t>SOLARA HOSPITAL MCALLEN</t>
  </si>
  <si>
    <t>1760870166MR</t>
  </si>
  <si>
    <t>1568417392</t>
  </si>
  <si>
    <t>179881101</t>
  </si>
  <si>
    <t>179881102</t>
  </si>
  <si>
    <t>355796902</t>
  </si>
  <si>
    <t>1518905025</t>
  </si>
  <si>
    <t>179884501</t>
  </si>
  <si>
    <t>453094</t>
  </si>
  <si>
    <t>REHABCARE GROUP OF ARLINGTON, LP</t>
  </si>
  <si>
    <t>1457354722</t>
  </si>
  <si>
    <t>022480001</t>
  </si>
  <si>
    <t>1003819327</t>
  </si>
  <si>
    <t>094094201</t>
  </si>
  <si>
    <t>112761502</t>
  </si>
  <si>
    <t>1750505756</t>
  </si>
  <si>
    <t>181706602</t>
  </si>
  <si>
    <t>181706603</t>
  </si>
  <si>
    <t>7N-00025363</t>
  </si>
  <si>
    <t>7T-QMA000002072521</t>
  </si>
  <si>
    <t>7T-QMP000003343293</t>
  </si>
  <si>
    <t>7W-000533383002</t>
  </si>
  <si>
    <t>7W-000533383003</t>
  </si>
  <si>
    <t>7W-204835578A</t>
  </si>
  <si>
    <t>BHO0222874B</t>
  </si>
  <si>
    <t>1962486803</t>
  </si>
  <si>
    <t>182034201</t>
  </si>
  <si>
    <t>670007</t>
  </si>
  <si>
    <t>BEAUMONT BONE &amp; JOINT INSTITUTE</t>
  </si>
  <si>
    <t>182034202</t>
  </si>
  <si>
    <t>CHG HOSPITAL AUSTIN, LLC DBA CORNERSTONE SPECIALTY HOSPITALS AUSTIN</t>
  </si>
  <si>
    <t>1508810722</t>
  </si>
  <si>
    <t>182073001</t>
  </si>
  <si>
    <t>182073002</t>
  </si>
  <si>
    <t>356438702</t>
  </si>
  <si>
    <t>1124073150</t>
  </si>
  <si>
    <t>182967301</t>
  </si>
  <si>
    <t>454912</t>
  </si>
  <si>
    <t>SOLARA BEHAVORIAL HEALTH SAN ANTONIO LLP</t>
  </si>
  <si>
    <t>111705301</t>
  </si>
  <si>
    <t>111705302</t>
  </si>
  <si>
    <t>111705304</t>
  </si>
  <si>
    <t>139167422</t>
  </si>
  <si>
    <t>152746702</t>
  </si>
  <si>
    <t>156382706</t>
  </si>
  <si>
    <t>183086101</t>
  </si>
  <si>
    <t>183086103</t>
  </si>
  <si>
    <t>183086104</t>
  </si>
  <si>
    <t>183086105</t>
  </si>
  <si>
    <t>183086106</t>
  </si>
  <si>
    <t>1F-QMP000003737664</t>
  </si>
  <si>
    <t>1Q-H00033NZ03</t>
  </si>
  <si>
    <t>1Q-H0HH070501</t>
  </si>
  <si>
    <t>184076102</t>
  </si>
  <si>
    <t>BHO1261694</t>
  </si>
  <si>
    <t>BHO1261694B</t>
  </si>
  <si>
    <t>1346659851</t>
  </si>
  <si>
    <t>1982781852</t>
  </si>
  <si>
    <t>132813002</t>
  </si>
  <si>
    <t>132813006</t>
  </si>
  <si>
    <t>184409401</t>
  </si>
  <si>
    <t>1245317619</t>
  </si>
  <si>
    <t>Added Original TPI and original NPI combination from CHOW DB</t>
  </si>
  <si>
    <t>184409402</t>
  </si>
  <si>
    <t>184409403</t>
  </si>
  <si>
    <t>1F-QMA000002234264</t>
  </si>
  <si>
    <t>1F-QMA000006324252</t>
  </si>
  <si>
    <t>347459501</t>
  </si>
  <si>
    <t>347459502</t>
  </si>
  <si>
    <t>385345902</t>
  </si>
  <si>
    <t>6A-00056127</t>
  </si>
  <si>
    <t>094350802</t>
  </si>
  <si>
    <t>184505901</t>
  </si>
  <si>
    <t>1972540532</t>
  </si>
  <si>
    <t>184632101</t>
  </si>
  <si>
    <t>670018</t>
  </si>
  <si>
    <t>CLEVELAND IMAGING &amp; SURGICAL HOSPITAL LLC DBA DOCTORS DIAGNOSTIC HOSPITAL</t>
  </si>
  <si>
    <t>184632102</t>
  </si>
  <si>
    <t>7W-52816</t>
  </si>
  <si>
    <t>8Y-002926115001</t>
  </si>
  <si>
    <t>8Y-003359651001</t>
  </si>
  <si>
    <t>185051302</t>
  </si>
  <si>
    <t>185556102</t>
  </si>
  <si>
    <t>185964701</t>
  </si>
  <si>
    <t>185964703</t>
  </si>
  <si>
    <t>186221102</t>
  </si>
  <si>
    <t>6A-01071845</t>
  </si>
  <si>
    <t>9A-0107184</t>
  </si>
  <si>
    <t>9A-01071845</t>
  </si>
  <si>
    <t>186599002</t>
  </si>
  <si>
    <t>186599003</t>
  </si>
  <si>
    <t>186599004</t>
  </si>
  <si>
    <t>1F-QMA000002293440</t>
  </si>
  <si>
    <t>1Q-H0HH114801</t>
  </si>
  <si>
    <t>4C-01051053</t>
  </si>
  <si>
    <t>56-741109643F</t>
  </si>
  <si>
    <t>1780792317</t>
  </si>
  <si>
    <t>186906701</t>
  </si>
  <si>
    <t>454920</t>
  </si>
  <si>
    <t>CONTINUUM BAYTOWN COMMUNITY MENTAL HEALTH CENTER</t>
  </si>
  <si>
    <t>1750307377</t>
  </si>
  <si>
    <t>188654101</t>
  </si>
  <si>
    <t>454923</t>
  </si>
  <si>
    <t>PALADIN CMHC LLC</t>
  </si>
  <si>
    <t>1285681064</t>
  </si>
  <si>
    <t>189049301</t>
  </si>
  <si>
    <t>670024</t>
  </si>
  <si>
    <t>NORTH CYPRESS MEDICAL CENTER</t>
  </si>
  <si>
    <t>189049302</t>
  </si>
  <si>
    <t>7W-002744626001</t>
  </si>
  <si>
    <t>HUNTSVILLE COMMUNITY HOSPITAL INC DBA HUNTSVILLE MEMORIAL HOSPITAL</t>
  </si>
  <si>
    <t>DSH 2021 - added CHOW during CHOW verification process - effective date 02/28/2020</t>
  </si>
  <si>
    <t>107642403</t>
  </si>
  <si>
    <t>121793702</t>
  </si>
  <si>
    <t>121793703</t>
  </si>
  <si>
    <t>121793704</t>
  </si>
  <si>
    <t>189791002</t>
  </si>
  <si>
    <t>1F-QMA000002117578</t>
  </si>
  <si>
    <t>7W-7497</t>
  </si>
  <si>
    <t>8Y-000096830001</t>
  </si>
  <si>
    <t>8Y-7497</t>
  </si>
  <si>
    <t>06-104671101</t>
  </si>
  <si>
    <t>131041901</t>
  </si>
  <si>
    <t>131041903</t>
  </si>
  <si>
    <t>131041905</t>
  </si>
  <si>
    <t>186521401</t>
  </si>
  <si>
    <t>189947802</t>
  </si>
  <si>
    <t>1F-QMA000002633420</t>
  </si>
  <si>
    <t>SCOTT AND WHITE HOSPITAL ROUND ROCK</t>
  </si>
  <si>
    <t>190123301</t>
  </si>
  <si>
    <t>190123302</t>
  </si>
  <si>
    <t>190123304</t>
  </si>
  <si>
    <t>190123305</t>
  </si>
  <si>
    <t>190123306</t>
  </si>
  <si>
    <t>1Q-H0HH061D01</t>
  </si>
  <si>
    <t>1063600724</t>
  </si>
  <si>
    <t>133465802</t>
  </si>
  <si>
    <t>190132401</t>
  </si>
  <si>
    <t>450839</t>
  </si>
  <si>
    <t>SHELBY REGIONAL MEDICAL CENTER</t>
  </si>
  <si>
    <t>133465808</t>
  </si>
  <si>
    <t>1639101108</t>
  </si>
  <si>
    <t>133465809</t>
  </si>
  <si>
    <t>190132402</t>
  </si>
  <si>
    <t>190132404</t>
  </si>
  <si>
    <t>190132405</t>
  </si>
  <si>
    <t>1659373470</t>
  </si>
  <si>
    <t>190146401</t>
  </si>
  <si>
    <t>452085</t>
  </si>
  <si>
    <t>REGENCY HOSPITAL OF ODESSA</t>
  </si>
  <si>
    <t>190248802</t>
  </si>
  <si>
    <t>1063503399</t>
  </si>
  <si>
    <t>190422901</t>
  </si>
  <si>
    <t>454909</t>
  </si>
  <si>
    <t>HARMONY MENTAL HEALTH SERVICES INC</t>
  </si>
  <si>
    <t>SOLARA HOSPITAL HARLINGEN</t>
  </si>
  <si>
    <t>1598710592MR</t>
  </si>
  <si>
    <t>190895602</t>
  </si>
  <si>
    <t>1013075167</t>
  </si>
  <si>
    <t>191080401</t>
  </si>
  <si>
    <t>452098</t>
  </si>
  <si>
    <t>REGENCY HOSPITAL OF NORTH DALLAS II LLP</t>
  </si>
  <si>
    <t>191080402</t>
  </si>
  <si>
    <t>1205884491</t>
  </si>
  <si>
    <t>191816101</t>
  </si>
  <si>
    <t>452099</t>
  </si>
  <si>
    <t>191816102</t>
  </si>
  <si>
    <t>192622202</t>
  </si>
  <si>
    <t>1Q-H0HH117901</t>
  </si>
  <si>
    <t>1821045592</t>
  </si>
  <si>
    <t>192673501</t>
  </si>
  <si>
    <t>670019</t>
  </si>
  <si>
    <t>UNIVERSITY GENERAL HOSPITAL HOUSTON</t>
  </si>
  <si>
    <t>192673502</t>
  </si>
  <si>
    <t>8W-QMA000002335301</t>
  </si>
  <si>
    <t>136486104</t>
  </si>
  <si>
    <t>136486105</t>
  </si>
  <si>
    <t>1679789721</t>
  </si>
  <si>
    <t>192751902</t>
  </si>
  <si>
    <t>7N-1007667</t>
  </si>
  <si>
    <t>7N-10076670</t>
  </si>
  <si>
    <t>7T-QMA000002134840</t>
  </si>
  <si>
    <t>7T-QMP000003364417</t>
  </si>
  <si>
    <t>7W-000340654001</t>
  </si>
  <si>
    <t>7W-741152597Q</t>
  </si>
  <si>
    <t>192996001</t>
  </si>
  <si>
    <t>BHO5970624</t>
  </si>
  <si>
    <t>1619123908</t>
  </si>
  <si>
    <t>193399602</t>
  </si>
  <si>
    <t>9A-0118447</t>
  </si>
  <si>
    <t>9A-01184478</t>
  </si>
  <si>
    <t>9C-QMA000002480183</t>
  </si>
  <si>
    <t>1629166129</t>
  </si>
  <si>
    <t>193783101</t>
  </si>
  <si>
    <t>PAM SQUARED AT TEXARKANA, LLC</t>
  </si>
  <si>
    <t>346138601</t>
  </si>
  <si>
    <t>1942601547</t>
  </si>
  <si>
    <t>357622501</t>
  </si>
  <si>
    <t>357622502</t>
  </si>
  <si>
    <t>094185801</t>
  </si>
  <si>
    <t>1831112895</t>
  </si>
  <si>
    <t>094185802</t>
  </si>
  <si>
    <t>193867202</t>
  </si>
  <si>
    <t>310728601</t>
  </si>
  <si>
    <t>7N-10014316</t>
  </si>
  <si>
    <t>7T-QMA000002346476</t>
  </si>
  <si>
    <t>7T-QMA000002451926</t>
  </si>
  <si>
    <t>7T-QMP000003636883</t>
  </si>
  <si>
    <t>7W-000238424001</t>
  </si>
  <si>
    <t>1063411239MR</t>
  </si>
  <si>
    <t>194036302</t>
  </si>
  <si>
    <t>194106402</t>
  </si>
  <si>
    <t>194106403</t>
  </si>
  <si>
    <t>194106404</t>
  </si>
  <si>
    <t>1Q-H0HH116601</t>
  </si>
  <si>
    <t>56-F05SETPDIA</t>
  </si>
  <si>
    <t>194187401</t>
  </si>
  <si>
    <t>PAM SPECIALTY HOSPITAL AT CORPUS CHRISTI NORTH</t>
  </si>
  <si>
    <t>194187402</t>
  </si>
  <si>
    <t>346300202</t>
  </si>
  <si>
    <t>139174009</t>
  </si>
  <si>
    <t>139174010</t>
  </si>
  <si>
    <t>1720087729</t>
  </si>
  <si>
    <t>139174011</t>
  </si>
  <si>
    <t>155094901</t>
  </si>
  <si>
    <t>155094902</t>
  </si>
  <si>
    <t>194997602</t>
  </si>
  <si>
    <t>194997603</t>
  </si>
  <si>
    <t>194997606</t>
  </si>
  <si>
    <t>196543601</t>
  </si>
  <si>
    <t>1F-QMA000002474582</t>
  </si>
  <si>
    <t>1F-QMA000002773757</t>
  </si>
  <si>
    <t>9C-QMP000005172394</t>
  </si>
  <si>
    <t>Updated per merger identified during review of application submission.</t>
  </si>
  <si>
    <t>131046803</t>
  </si>
  <si>
    <t>131046804</t>
  </si>
  <si>
    <t>131046805</t>
  </si>
  <si>
    <t>1902839707</t>
  </si>
  <si>
    <t>190825301</t>
  </si>
  <si>
    <t>195018001</t>
  </si>
  <si>
    <t>1164619508</t>
  </si>
  <si>
    <t>195018002</t>
  </si>
  <si>
    <t>344925802</t>
  </si>
  <si>
    <t>6A-01273282</t>
  </si>
  <si>
    <t>9A-01273282</t>
  </si>
  <si>
    <t>1063412666</t>
  </si>
  <si>
    <t>KND DEVELOPMENT 68, LLC DBA KINDRED HOSPITAL - SAN ANTONIO CENTRAL</t>
  </si>
  <si>
    <t>1063412666MR</t>
  </si>
  <si>
    <t>196690501</t>
  </si>
  <si>
    <t>196690502</t>
  </si>
  <si>
    <t>366222302</t>
  </si>
  <si>
    <t>1265619068</t>
  </si>
  <si>
    <t>196736601</t>
  </si>
  <si>
    <t>WARM SPRINGS REHABILITATION HOSPITAL OF ALLEN</t>
  </si>
  <si>
    <t>196736602</t>
  </si>
  <si>
    <t>325177901</t>
  </si>
  <si>
    <t>325177902</t>
  </si>
  <si>
    <t>325177903</t>
  </si>
  <si>
    <t>196829902</t>
  </si>
  <si>
    <t>1235299132</t>
  </si>
  <si>
    <t>04-00000127</t>
  </si>
  <si>
    <t>196882804</t>
  </si>
  <si>
    <t>670045</t>
  </si>
  <si>
    <t>COOK CHILDRENS NORTHEAST HOSPITAL, LLC</t>
  </si>
  <si>
    <t>196882801</t>
  </si>
  <si>
    <t>196882802</t>
  </si>
  <si>
    <t>196882805</t>
  </si>
  <si>
    <t>196882806</t>
  </si>
  <si>
    <t>196882807</t>
  </si>
  <si>
    <t>1235462870</t>
  </si>
  <si>
    <t>204477801</t>
  </si>
  <si>
    <t>6A-0104172</t>
  </si>
  <si>
    <t>6A-01041729</t>
  </si>
  <si>
    <t>06-103747101</t>
  </si>
  <si>
    <t>136328504</t>
  </si>
  <si>
    <t>136328505</t>
  </si>
  <si>
    <t>1114042561</t>
  </si>
  <si>
    <t>136328507</t>
  </si>
  <si>
    <t>136328510</t>
  </si>
  <si>
    <t>197063402</t>
  </si>
  <si>
    <t>197063403</t>
  </si>
  <si>
    <t>197063404</t>
  </si>
  <si>
    <t>368274201</t>
  </si>
  <si>
    <t>197824902</t>
  </si>
  <si>
    <t>VIBRA SPECIALTY HOSPITAL OF DALLAS LLC</t>
  </si>
  <si>
    <t>197976702</t>
  </si>
  <si>
    <t>197976704</t>
  </si>
  <si>
    <t>198248002</t>
  </si>
  <si>
    <t>198248003</t>
  </si>
  <si>
    <t>6A-0121564</t>
  </si>
  <si>
    <t>6A-01215644</t>
  </si>
  <si>
    <t>1235301854</t>
  </si>
  <si>
    <t>198369401</t>
  </si>
  <si>
    <t>COVENANT REHABILITATION HOSPITAL OF LUBBOCK, LLC DBA TRUSTPOINT REHABILITATION HOSPITAL OF LUBBOCK</t>
  </si>
  <si>
    <t>1619149234</t>
  </si>
  <si>
    <t>198369402</t>
  </si>
  <si>
    <t>1245402866</t>
  </si>
  <si>
    <t>198369403</t>
  </si>
  <si>
    <t>198369404</t>
  </si>
  <si>
    <t>358006002</t>
  </si>
  <si>
    <t>1780635425</t>
  </si>
  <si>
    <t>199027701</t>
  </si>
  <si>
    <t>454913</t>
  </si>
  <si>
    <t>SPECTRUM CARE PA</t>
  </si>
  <si>
    <t>021180702</t>
  </si>
  <si>
    <t>WARM SPRINGS REHABILITATION FOUNDATION, INC</t>
  </si>
  <si>
    <t>1780876730</t>
  </si>
  <si>
    <t>021180703</t>
  </si>
  <si>
    <t>199180401</t>
  </si>
  <si>
    <t>199183802</t>
  </si>
  <si>
    <t>199183803</t>
  </si>
  <si>
    <t>143026601</t>
  </si>
  <si>
    <t>1912923988</t>
  </si>
  <si>
    <t>143026602</t>
  </si>
  <si>
    <t>199191102</t>
  </si>
  <si>
    <t>1487659884</t>
  </si>
  <si>
    <t>162954501</t>
  </si>
  <si>
    <t>162954502</t>
  </si>
  <si>
    <t>199210903</t>
  </si>
  <si>
    <t>1720279342MR</t>
  </si>
  <si>
    <t>199238001</t>
  </si>
  <si>
    <t>199329701</t>
  </si>
  <si>
    <t>1538317045</t>
  </si>
  <si>
    <t>199515101</t>
  </si>
  <si>
    <t>BCA PERMIAN BASIN</t>
  </si>
  <si>
    <t>06-103204103</t>
  </si>
  <si>
    <t>1174572200</t>
  </si>
  <si>
    <t>121778801</t>
  </si>
  <si>
    <t>121778802</t>
  </si>
  <si>
    <t>121778805</t>
  </si>
  <si>
    <t>199602702</t>
  </si>
  <si>
    <t>1518967074</t>
  </si>
  <si>
    <t>200157001</t>
  </si>
  <si>
    <t>452078</t>
  </si>
  <si>
    <t>SELECT SPECIALTY HOSPITAL- SOUTH DALLAS</t>
  </si>
  <si>
    <t>200157002</t>
  </si>
  <si>
    <t>112715101</t>
  </si>
  <si>
    <t>1508862921</t>
  </si>
  <si>
    <t>112715102</t>
  </si>
  <si>
    <t>112715104</t>
  </si>
  <si>
    <t>1F-QMA000002630066</t>
  </si>
  <si>
    <t>1F-QMP000003735948</t>
  </si>
  <si>
    <t>200683503</t>
  </si>
  <si>
    <t>201331001</t>
  </si>
  <si>
    <t>201331002</t>
  </si>
  <si>
    <t>298019502</t>
  </si>
  <si>
    <t>7W-002957389003</t>
  </si>
  <si>
    <t>7W-002957389006</t>
  </si>
  <si>
    <t>1124279658</t>
  </si>
  <si>
    <t>09-1124279</t>
  </si>
  <si>
    <t>201439101</t>
  </si>
  <si>
    <t>450683</t>
  </si>
  <si>
    <t>RENAISSANCE HOSPITAL TERRELL</t>
  </si>
  <si>
    <t>1508868639</t>
  </si>
  <si>
    <t>112713601</t>
  </si>
  <si>
    <t>112713602</t>
  </si>
  <si>
    <t>187244202</t>
  </si>
  <si>
    <t>1F-QMA000002780883</t>
  </si>
  <si>
    <t>201439102</t>
  </si>
  <si>
    <t>9A-0126366</t>
  </si>
  <si>
    <t>9A-01263669</t>
  </si>
  <si>
    <t>9B-108419</t>
  </si>
  <si>
    <t>201645302</t>
  </si>
  <si>
    <t>7N-01068203</t>
  </si>
  <si>
    <t>7W-002278107001</t>
  </si>
  <si>
    <t>7W-20998</t>
  </si>
  <si>
    <t>1902806540</t>
  </si>
  <si>
    <t>201782401</t>
  </si>
  <si>
    <t>452084</t>
  </si>
  <si>
    <t>SELECT SPECIALTY HOSPITAL MIDLAND INC</t>
  </si>
  <si>
    <t>201782402</t>
  </si>
  <si>
    <t>179919901</t>
  </si>
  <si>
    <t>179919902</t>
  </si>
  <si>
    <t>202351702</t>
  </si>
  <si>
    <t>1467646455</t>
  </si>
  <si>
    <t>203501601</t>
  </si>
  <si>
    <t>454927</t>
  </si>
  <si>
    <t>BEHAVIORAL MEDICINE OF HOUSTON PA</t>
  </si>
  <si>
    <t>1578685277</t>
  </si>
  <si>
    <t>203656801</t>
  </si>
  <si>
    <t>454925</t>
  </si>
  <si>
    <t>RECOVERY BEHAVIORAL HEALTH OF SAN ANTONIO LLC</t>
  </si>
  <si>
    <t>SAN ANTONIO - AMG SPECIALTY HOSPITAL, LLC</t>
  </si>
  <si>
    <t>Update master TPI and master NPI  - CHOW</t>
  </si>
  <si>
    <t>203965302</t>
  </si>
  <si>
    <t xml:space="preserve">DSH 2021 FFS - new owner enr 05/02/2019 w eff 06/07/2018. new owner kept CCN </t>
  </si>
  <si>
    <t>204254102</t>
  </si>
  <si>
    <t>1093709222</t>
  </si>
  <si>
    <t>1740331693</t>
  </si>
  <si>
    <t>150260101</t>
  </si>
  <si>
    <t>205404101</t>
  </si>
  <si>
    <t>454098</t>
  </si>
  <si>
    <t>ABILENE PSYCHIATRIC CENTER INC</t>
  </si>
  <si>
    <t>131042701</t>
  </si>
  <si>
    <t>131042702</t>
  </si>
  <si>
    <t>131042703</t>
  </si>
  <si>
    <t>1F-QMA000002491585</t>
  </si>
  <si>
    <t>206083203</t>
  </si>
  <si>
    <t>133545704</t>
  </si>
  <si>
    <t>133545705</t>
  </si>
  <si>
    <t>1295839991</t>
  </si>
  <si>
    <t>133545708</t>
  </si>
  <si>
    <t>1F-QMA000002854588</t>
  </si>
  <si>
    <t>1023297082</t>
  </si>
  <si>
    <t>207311603</t>
  </si>
  <si>
    <t>207311604</t>
  </si>
  <si>
    <t>1Q-H0HH005D02</t>
  </si>
  <si>
    <t>208013702</t>
  </si>
  <si>
    <t>208013703</t>
  </si>
  <si>
    <t>56-F05SMCHHSP</t>
  </si>
  <si>
    <t>1881823151</t>
  </si>
  <si>
    <t>181544101</t>
  </si>
  <si>
    <t>208397401</t>
  </si>
  <si>
    <t>670011</t>
  </si>
  <si>
    <t>BASTROP BLACKHAWK - LAKESIDE HOSPITAL</t>
  </si>
  <si>
    <t>1851323240</t>
  </si>
  <si>
    <t>181544102</t>
  </si>
  <si>
    <t>205503001</t>
  </si>
  <si>
    <t>208397402</t>
  </si>
  <si>
    <t>1548484967</t>
  </si>
  <si>
    <t>208512801</t>
  </si>
  <si>
    <t>454903</t>
  </si>
  <si>
    <t>STHS LLC</t>
  </si>
  <si>
    <t>HENDERSON HOSPITAL LLC DBA UT HEALTH EAST TEXAS HENDERSON HOSPITAL</t>
  </si>
  <si>
    <t>1205880424</t>
  </si>
  <si>
    <t>094162701</t>
  </si>
  <si>
    <t>094162702</t>
  </si>
  <si>
    <t>1770717167</t>
  </si>
  <si>
    <t>1942437967</t>
  </si>
  <si>
    <t>1F-QMP0000</t>
  </si>
  <si>
    <t>208843701</t>
  </si>
  <si>
    <t>208843702</t>
  </si>
  <si>
    <t>387377002</t>
  </si>
  <si>
    <t>1821044850</t>
  </si>
  <si>
    <t>191119001</t>
  </si>
  <si>
    <t>209075501</t>
  </si>
  <si>
    <t>209075502</t>
  </si>
  <si>
    <t>357216602</t>
  </si>
  <si>
    <t>020921501</t>
  </si>
  <si>
    <t>094429002</t>
  </si>
  <si>
    <t>1033165501MR</t>
  </si>
  <si>
    <t>209345202</t>
  </si>
  <si>
    <t>9A-0001593</t>
  </si>
  <si>
    <t>9A-0127526</t>
  </si>
  <si>
    <t>9A-01275266</t>
  </si>
  <si>
    <t>9C-QMA000003173983</t>
  </si>
  <si>
    <t>209719802</t>
  </si>
  <si>
    <t>9A-01311752</t>
  </si>
  <si>
    <t>1184853020</t>
  </si>
  <si>
    <t>191244602</t>
  </si>
  <si>
    <t>209759401</t>
  </si>
  <si>
    <t>454926</t>
  </si>
  <si>
    <t>SOUTHWEST CLINIC PA</t>
  </si>
  <si>
    <t>1457659096</t>
  </si>
  <si>
    <t>280099701</t>
  </si>
  <si>
    <t>210274102</t>
  </si>
  <si>
    <t>7W-003058016001</t>
  </si>
  <si>
    <t>7W-003058016002</t>
  </si>
  <si>
    <t>021229201</t>
  </si>
  <si>
    <t>1710160296</t>
  </si>
  <si>
    <t>121833103</t>
  </si>
  <si>
    <t>121833104</t>
  </si>
  <si>
    <t xml:space="preserve">Missing Master TPI/NPI, Updated </t>
  </si>
  <si>
    <t>210661901</t>
  </si>
  <si>
    <t>195884501</t>
  </si>
  <si>
    <t>452082</t>
  </si>
  <si>
    <t>CHRISTUS CONTINUING CARE- PARIS</t>
  </si>
  <si>
    <t>1932297520</t>
  </si>
  <si>
    <t>195884502</t>
  </si>
  <si>
    <t>211454801</t>
  </si>
  <si>
    <t>211454802</t>
  </si>
  <si>
    <t>1194813758</t>
  </si>
  <si>
    <t>021018901</t>
  </si>
  <si>
    <t>LHCG CXXI, LLC DBA CHRISTUS DUBUIS HOSPITAL OF BEAUMONT</t>
  </si>
  <si>
    <t>211468801</t>
  </si>
  <si>
    <t>DSH 2021 ENC 401 - Missed until concantenated NPI and TPI</t>
  </si>
  <si>
    <t>1932334125</t>
  </si>
  <si>
    <t>211468802</t>
  </si>
  <si>
    <t>Updated Provider Name to Combined Name on CHOW database</t>
  </si>
  <si>
    <t>211468803</t>
  </si>
  <si>
    <t>211468804</t>
  </si>
  <si>
    <t>1669607859</t>
  </si>
  <si>
    <t>195293901</t>
  </si>
  <si>
    <t>1265520845</t>
  </si>
  <si>
    <t>195293902</t>
  </si>
  <si>
    <t>211487801</t>
  </si>
  <si>
    <t>211487802</t>
  </si>
  <si>
    <t>325532501</t>
  </si>
  <si>
    <t>325532502</t>
  </si>
  <si>
    <t>357053302</t>
  </si>
  <si>
    <t>211970302</t>
  </si>
  <si>
    <t>84-0140223</t>
  </si>
  <si>
    <t>84-01402230</t>
  </si>
  <si>
    <t>094171801</t>
  </si>
  <si>
    <t>1679528525</t>
  </si>
  <si>
    <t>1679528525MR</t>
  </si>
  <si>
    <t>1F-QMA000003105243</t>
  </si>
  <si>
    <t>212060202</t>
  </si>
  <si>
    <t>360578401</t>
  </si>
  <si>
    <t>133260304</t>
  </si>
  <si>
    <t>133260305</t>
  </si>
  <si>
    <t>133260308</t>
  </si>
  <si>
    <t>133260309</t>
  </si>
  <si>
    <t>1F-QMA000002143295</t>
  </si>
  <si>
    <t>1F-QMA000002634513</t>
  </si>
  <si>
    <t>212140202</t>
  </si>
  <si>
    <t>212140204</t>
  </si>
  <si>
    <t>212140203</t>
  </si>
  <si>
    <t>7T-QMA000002143295</t>
  </si>
  <si>
    <t>ICON HOSPITAL, LLP</t>
  </si>
  <si>
    <t>212167502</t>
  </si>
  <si>
    <t>REHABILIATION INSTITUTE OF DENTON LLC</t>
  </si>
  <si>
    <t>TBA TEXARKANA LLC DBA VISTA HEALTH TEXARKANA</t>
  </si>
  <si>
    <t>1568600195</t>
  </si>
  <si>
    <t>212487701</t>
  </si>
  <si>
    <t>670064</t>
  </si>
  <si>
    <t>ALEGIANCE SPECIALTY HOSPITAL MIDLAND</t>
  </si>
  <si>
    <t>212487702</t>
  </si>
  <si>
    <t>1508857467</t>
  </si>
  <si>
    <t>1750523593</t>
  </si>
  <si>
    <t>147714301</t>
  </si>
  <si>
    <t>213659001</t>
  </si>
  <si>
    <t>450795</t>
  </si>
  <si>
    <t>LTHM HOUSTON OPERATIONS LLC DBA ST ANTHONYS HOSPITAL</t>
  </si>
  <si>
    <t>1861695397</t>
  </si>
  <si>
    <t>147714303</t>
  </si>
  <si>
    <t>213659002</t>
  </si>
  <si>
    <t>7N-01371807</t>
  </si>
  <si>
    <t>7T-QMA000002808351</t>
  </si>
  <si>
    <t>7W-001404367001</t>
  </si>
  <si>
    <t>1871739714</t>
  </si>
  <si>
    <t>214757101</t>
  </si>
  <si>
    <t>670066</t>
  </si>
  <si>
    <t>BASIN HEALTH CARE CENTER</t>
  </si>
  <si>
    <t>214757102</t>
  </si>
  <si>
    <t>1649262528</t>
  </si>
  <si>
    <t>215330601</t>
  </si>
  <si>
    <t>452093</t>
  </si>
  <si>
    <t>HARBOR HOSPITAL OF SOUTHEAST TEXAS</t>
  </si>
  <si>
    <t>215330602</t>
  </si>
  <si>
    <t>1851382717</t>
  </si>
  <si>
    <t>1093956070</t>
  </si>
  <si>
    <t>174941801</t>
  </si>
  <si>
    <t>216407101</t>
  </si>
  <si>
    <t>670002</t>
  </si>
  <si>
    <t>SOUTH HAMPTON COMMUNITY HOSPITAL</t>
  </si>
  <si>
    <t>1790971612</t>
  </si>
  <si>
    <t>174941802</t>
  </si>
  <si>
    <t>216407102</t>
  </si>
  <si>
    <t>9A-01397205</t>
  </si>
  <si>
    <t>121800002</t>
  </si>
  <si>
    <t>1821032780</t>
  </si>
  <si>
    <t>121800004</t>
  </si>
  <si>
    <t>216719902</t>
  </si>
  <si>
    <t>6A-02010553</t>
  </si>
  <si>
    <t>6A-10010265</t>
  </si>
  <si>
    <t>192994501</t>
  </si>
  <si>
    <t>217547302</t>
  </si>
  <si>
    <t>BHO5981934</t>
  </si>
  <si>
    <t>BHO5981934B</t>
  </si>
  <si>
    <t>452063</t>
  </si>
  <si>
    <t>LIFE CARE HOSPITAL OF SOUTH TEXAS INC</t>
  </si>
  <si>
    <t>1679916530MR</t>
  </si>
  <si>
    <t>1730113663</t>
  </si>
  <si>
    <t>217727101</t>
  </si>
  <si>
    <t>217727102</t>
  </si>
  <si>
    <t>330847002</t>
  </si>
  <si>
    <t>217744602</t>
  </si>
  <si>
    <t>1962712166</t>
  </si>
  <si>
    <t>6A-0140654</t>
  </si>
  <si>
    <t>6A-01406546</t>
  </si>
  <si>
    <t>9A-01406546</t>
  </si>
  <si>
    <t>090121701</t>
  </si>
  <si>
    <t>090121702</t>
  </si>
  <si>
    <t>112690601</t>
  </si>
  <si>
    <t>112690602</t>
  </si>
  <si>
    <t>112690603</t>
  </si>
  <si>
    <t>1F-QMA000002409595</t>
  </si>
  <si>
    <t>1F-QMA000002754903</t>
  </si>
  <si>
    <t>217884001</t>
  </si>
  <si>
    <t>217884002</t>
  </si>
  <si>
    <t>217884005</t>
  </si>
  <si>
    <t>1639172778</t>
  </si>
  <si>
    <t>1336476845</t>
  </si>
  <si>
    <t>167224802</t>
  </si>
  <si>
    <t>218008501</t>
  </si>
  <si>
    <t>450123</t>
  </si>
  <si>
    <t>RENAISSANCE HOSPITAL GROVES</t>
  </si>
  <si>
    <t>1639310634</t>
  </si>
  <si>
    <t>167224803</t>
  </si>
  <si>
    <t>167224805</t>
  </si>
  <si>
    <t>210497801</t>
  </si>
  <si>
    <t>210497802</t>
  </si>
  <si>
    <t>218008502</t>
  </si>
  <si>
    <t>7W-21870</t>
  </si>
  <si>
    <t>8Y-002453790001</t>
  </si>
  <si>
    <t>218319602</t>
  </si>
  <si>
    <t>1114236304</t>
  </si>
  <si>
    <t>218647001</t>
  </si>
  <si>
    <t>HERITAGE PARK SURGICAL HOSPITAL, LLC DBA BAYLOR SCOTT &amp; WHITE SURGICAL HOSPITAL AT SHERMAN</t>
  </si>
  <si>
    <t>218647002</t>
  </si>
  <si>
    <t>361699702</t>
  </si>
  <si>
    <t>1265808232</t>
  </si>
  <si>
    <t>365213301</t>
  </si>
  <si>
    <t>670072</t>
  </si>
  <si>
    <t>HOPEBRIDGE HOSPITAL HOUSTON, LLC DBA HOPEBRIDGE HOSPIAL</t>
  </si>
  <si>
    <t>1689869216</t>
  </si>
  <si>
    <t>218857501</t>
  </si>
  <si>
    <t>218857502</t>
  </si>
  <si>
    <t>1780022319</t>
  </si>
  <si>
    <t>342612401</t>
  </si>
  <si>
    <t>342612402</t>
  </si>
  <si>
    <t>365213302</t>
  </si>
  <si>
    <t>BHO6684774B</t>
  </si>
  <si>
    <t>REHABILITATION HOSPITAL OF MESQUITE LLC</t>
  </si>
  <si>
    <t>Updated Provider name during QC process for all rows for this PROVID</t>
  </si>
  <si>
    <t>121796001</t>
  </si>
  <si>
    <t>1689606220</t>
  </si>
  <si>
    <t>121796003</t>
  </si>
  <si>
    <t>1356538839</t>
  </si>
  <si>
    <t>190825302</t>
  </si>
  <si>
    <t>190825303</t>
  </si>
  <si>
    <t>190825304</t>
  </si>
  <si>
    <t>219336902</t>
  </si>
  <si>
    <t>219336903</t>
  </si>
  <si>
    <t>9C-QMA000002909751</t>
  </si>
  <si>
    <t>1861690364MR</t>
  </si>
  <si>
    <t>1558682443</t>
  </si>
  <si>
    <t>219386401</t>
  </si>
  <si>
    <t>219386402</t>
  </si>
  <si>
    <t>339153402</t>
  </si>
  <si>
    <t>339153403</t>
  </si>
  <si>
    <t>339153404</t>
  </si>
  <si>
    <t>7W-003237668002</t>
  </si>
  <si>
    <t>7W-003237668004</t>
  </si>
  <si>
    <t>MEMORIAL HERMANN REHABILITATION HOSPITAL KATY</t>
  </si>
  <si>
    <t>7N-01303020</t>
  </si>
  <si>
    <t>7W-002966819001</t>
  </si>
  <si>
    <t>SCOTT &amp; WHITE HOSPITAL - LLANO DBA BAYLOR SCOTT AND WHITE MEDICAL CENTER - LLANO</t>
  </si>
  <si>
    <t>1164403960</t>
  </si>
  <si>
    <t>020840701</t>
  </si>
  <si>
    <t>094641001</t>
  </si>
  <si>
    <t>220798702</t>
  </si>
  <si>
    <t>1851548580</t>
  </si>
  <si>
    <t>280393401</t>
  </si>
  <si>
    <t>454922</t>
  </si>
  <si>
    <t>SHIFA CMHC OF TEXAS LLC</t>
  </si>
  <si>
    <t>1346547981</t>
  </si>
  <si>
    <t>020940501</t>
  </si>
  <si>
    <t>280413001</t>
  </si>
  <si>
    <t>450630</t>
  </si>
  <si>
    <t>SBMC HEALTHCARE LLC dba SPRING BRANCH MEDICAL CENTER</t>
  </si>
  <si>
    <t>1396782355</t>
  </si>
  <si>
    <t>022521101</t>
  </si>
  <si>
    <t>280413002</t>
  </si>
  <si>
    <t>7N-01411648</t>
  </si>
  <si>
    <t>7W-000276410002</t>
  </si>
  <si>
    <t>7W-003193920001</t>
  </si>
  <si>
    <t>281219002</t>
  </si>
  <si>
    <t>1538130737</t>
  </si>
  <si>
    <t>022493301</t>
  </si>
  <si>
    <t>06-SUP0000004226</t>
  </si>
  <si>
    <t>135238703</t>
  </si>
  <si>
    <t>135238706</t>
  </si>
  <si>
    <t>281514402</t>
  </si>
  <si>
    <t>1669796777</t>
  </si>
  <si>
    <t>178737603</t>
  </si>
  <si>
    <t>281929401</t>
  </si>
  <si>
    <t>454105</t>
  </si>
  <si>
    <t>OGLETHORPE OF LONGVIEW LLC</t>
  </si>
  <si>
    <t>281929402</t>
  </si>
  <si>
    <t>1407882962</t>
  </si>
  <si>
    <t>ATRIUM MEDICAL CENTER  LP</t>
  </si>
  <si>
    <t>282268602</t>
  </si>
  <si>
    <t>282322102</t>
  </si>
  <si>
    <t>1578878245</t>
  </si>
  <si>
    <t>283761901</t>
  </si>
  <si>
    <t>454113</t>
  </si>
  <si>
    <t>SUNDANCE HOSPITAL</t>
  </si>
  <si>
    <t>1720411713</t>
  </si>
  <si>
    <t>1720411713MR</t>
  </si>
  <si>
    <t>283761902</t>
  </si>
  <si>
    <t>354215101</t>
  </si>
  <si>
    <t>6A-01466155</t>
  </si>
  <si>
    <t>6A-03151646</t>
  </si>
  <si>
    <t>9A-01466155</t>
  </si>
  <si>
    <t>9A-03151646</t>
  </si>
  <si>
    <t>BHO6840024B</t>
  </si>
  <si>
    <t>020844902</t>
  </si>
  <si>
    <t>020844904</t>
  </si>
  <si>
    <t>020844905</t>
  </si>
  <si>
    <t>022820701</t>
  </si>
  <si>
    <t>025232201</t>
  </si>
  <si>
    <t>091296601</t>
  </si>
  <si>
    <t>091296603</t>
  </si>
  <si>
    <t>094356501</t>
  </si>
  <si>
    <t>This is the correct Master TPI for 094356502 even though it is also under Prov ID 13, but with at different Master NPI</t>
  </si>
  <si>
    <t>120938905</t>
  </si>
  <si>
    <t>1F-QMA000002624450</t>
  </si>
  <si>
    <t>1Q-H0HH088401</t>
  </si>
  <si>
    <t xml:space="preserve">DSH 2021 Encounters - This clinic is located at the Children's hospital. Removed original TPI from PROVID 13. </t>
  </si>
  <si>
    <t>4C-01344516</t>
  </si>
  <si>
    <t>CORINTH INVESTOR HOLDINGS, LLC DBA ATRIUM MEDICAL</t>
  </si>
  <si>
    <t>313347202</t>
  </si>
  <si>
    <t>1154618742MR</t>
  </si>
  <si>
    <t>1164529400</t>
  </si>
  <si>
    <t>136361604</t>
  </si>
  <si>
    <t>1316055833</t>
  </si>
  <si>
    <t>136361605</t>
  </si>
  <si>
    <t>136361607</t>
  </si>
  <si>
    <t>DSH 2020 401 - ENC - removed " - " at end of name per LS SB 7 review process</t>
  </si>
  <si>
    <t>1205935996</t>
  </si>
  <si>
    <t>136361608</t>
  </si>
  <si>
    <t>1F-QMA000002151382</t>
  </si>
  <si>
    <t>1F-QMA000003081589</t>
  </si>
  <si>
    <t>1F-QMA000003192737</t>
  </si>
  <si>
    <t>1F-QMA000003309297</t>
  </si>
  <si>
    <t>1154775401</t>
  </si>
  <si>
    <t>DSH 2021 401 - FFS - added row during 401 FFS roll up and fixed provider name format for all rows</t>
  </si>
  <si>
    <t>1568759991</t>
  </si>
  <si>
    <t>292096902</t>
  </si>
  <si>
    <t>292096903</t>
  </si>
  <si>
    <t>292096904</t>
  </si>
  <si>
    <t>292096906</t>
  </si>
  <si>
    <t>385931601</t>
  </si>
  <si>
    <t>7T-QMA000003677375</t>
  </si>
  <si>
    <t>1215934989</t>
  </si>
  <si>
    <t>1407097231</t>
  </si>
  <si>
    <t>092351801</t>
  </si>
  <si>
    <t>288051001</t>
  </si>
  <si>
    <t>450283</t>
  </si>
  <si>
    <t>COZBY GERMANY HOSPITAL / TM VAN ZANDT HOSPITAL LLC</t>
  </si>
  <si>
    <t>092351802</t>
  </si>
  <si>
    <t>133249604</t>
  </si>
  <si>
    <t>133249606</t>
  </si>
  <si>
    <t>288051002</t>
  </si>
  <si>
    <t>1922398254</t>
  </si>
  <si>
    <t>300308901</t>
  </si>
  <si>
    <t>452116</t>
  </si>
  <si>
    <t>LUBBOCK SPECIALTY HOSPITAL LLC</t>
  </si>
  <si>
    <t>300308902</t>
  </si>
  <si>
    <t>282960801</t>
  </si>
  <si>
    <t>454916</t>
  </si>
  <si>
    <t>ENLIGHTENED BEHAVIORAL HEALTH SYSTEMS LLC</t>
  </si>
  <si>
    <t>1962509497</t>
  </si>
  <si>
    <t>182861801</t>
  </si>
  <si>
    <t>182861802</t>
  </si>
  <si>
    <t>283280002</t>
  </si>
  <si>
    <t>283280003</t>
  </si>
  <si>
    <t>BHO5690814B</t>
  </si>
  <si>
    <t>303478702</t>
  </si>
  <si>
    <t>303478703</t>
  </si>
  <si>
    <t>1831471291</t>
  </si>
  <si>
    <t>310443201</t>
  </si>
  <si>
    <t>670079</t>
  </si>
  <si>
    <t>LAKEWAY REGIONAL MEDICAL CENTER LLC</t>
  </si>
  <si>
    <t>310443202</t>
  </si>
  <si>
    <t>314161602</t>
  </si>
  <si>
    <t>312476001</t>
  </si>
  <si>
    <t>GLOBALREHAB FORT WORTH, LP</t>
  </si>
  <si>
    <t>288662401</t>
  </si>
  <si>
    <t>288662402</t>
  </si>
  <si>
    <t>1700118288</t>
  </si>
  <si>
    <t>288662404</t>
  </si>
  <si>
    <t>288563401</t>
  </si>
  <si>
    <t>288563402</t>
  </si>
  <si>
    <t>291429302</t>
  </si>
  <si>
    <t>312239202</t>
  </si>
  <si>
    <t>1306126974</t>
  </si>
  <si>
    <t>NORTH HOUSTON TRMC LLC DBA TOMBALL REGIONAL MEDICAL CENTER</t>
  </si>
  <si>
    <t>1619259751</t>
  </si>
  <si>
    <t>021779601</t>
  </si>
  <si>
    <t>1295795573</t>
  </si>
  <si>
    <t>021805901</t>
  </si>
  <si>
    <t>1558321836</t>
  </si>
  <si>
    <t>131044302</t>
  </si>
  <si>
    <t>131044303</t>
  </si>
  <si>
    <t>131044305</t>
  </si>
  <si>
    <t>1912035452</t>
  </si>
  <si>
    <t>131044307</t>
  </si>
  <si>
    <t>1F-QMA000002044458</t>
  </si>
  <si>
    <t>1F-QMA000002757264</t>
  </si>
  <si>
    <t>1F-QMA000003109922</t>
  </si>
  <si>
    <t>288523801</t>
  </si>
  <si>
    <t>288523802</t>
  </si>
  <si>
    <t>352414201</t>
  </si>
  <si>
    <t>352414202</t>
  </si>
  <si>
    <t>377705403</t>
  </si>
  <si>
    <t>378658401</t>
  </si>
  <si>
    <t>378658402</t>
  </si>
  <si>
    <t>7W-000152345002</t>
  </si>
  <si>
    <t>7W-6060</t>
  </si>
  <si>
    <t>291854202</t>
  </si>
  <si>
    <t>291854203</t>
  </si>
  <si>
    <t>291854204</t>
  </si>
  <si>
    <t>1801893417</t>
  </si>
  <si>
    <t>094115501</t>
  </si>
  <si>
    <t>094115502</t>
  </si>
  <si>
    <t>1Q-H0HH033901</t>
  </si>
  <si>
    <t>1Q-H0HH033902</t>
  </si>
  <si>
    <t>286326802</t>
  </si>
  <si>
    <t>286326803</t>
  </si>
  <si>
    <t>164466802</t>
  </si>
  <si>
    <t>1831158328</t>
  </si>
  <si>
    <t>158170401</t>
  </si>
  <si>
    <t>MID JEFFERSON EXTEND CARE HOSPITAL LLC</t>
  </si>
  <si>
    <t>158170402</t>
  </si>
  <si>
    <t>294295501</t>
  </si>
  <si>
    <t>294295502</t>
  </si>
  <si>
    <t>357475802</t>
  </si>
  <si>
    <t>1F-QMA000003146975</t>
  </si>
  <si>
    <t>293388902</t>
  </si>
  <si>
    <t>1356615595</t>
  </si>
  <si>
    <t>315452801</t>
  </si>
  <si>
    <t>670084</t>
  </si>
  <si>
    <t>PRISTINE HEALTHCARE, LLC</t>
  </si>
  <si>
    <t>315452802</t>
  </si>
  <si>
    <t>316296802</t>
  </si>
  <si>
    <t>316296803</t>
  </si>
  <si>
    <t>6A-01716334</t>
  </si>
  <si>
    <t>9A-01716334</t>
  </si>
  <si>
    <t>1669690707</t>
  </si>
  <si>
    <t>138003210</t>
  </si>
  <si>
    <t>THE INSTITUTE FOR REHABILITATION AND RESEARCH-THE INSTITUTE FOR REHAB AND                      </t>
  </si>
  <si>
    <t xml:space="preserve">Updated name </t>
  </si>
  <si>
    <t>317151402</t>
  </si>
  <si>
    <t>1689795098MR</t>
  </si>
  <si>
    <t xml:space="preserve">DSH 2021 MMP - corrected PROVID </t>
  </si>
  <si>
    <t>ESWCT CEDAR PARK, LLC dba BAYLOR SCOTT &amp; WHITE EMERGENCY MEDICAL CTR AT CEDAR PARK</t>
  </si>
  <si>
    <t>Updated provider name to combine name in Phoenix per LS SB 7 review process for all rows</t>
  </si>
  <si>
    <t>325449202</t>
  </si>
  <si>
    <t>325449203</t>
  </si>
  <si>
    <t>1861685190</t>
  </si>
  <si>
    <t>319209802</t>
  </si>
  <si>
    <t>1831180447</t>
  </si>
  <si>
    <t>06-106384100</t>
  </si>
  <si>
    <t>Updated CCN after verifying in Phoenix per LS review of SB 7 process</t>
  </si>
  <si>
    <t>130721704</t>
  </si>
  <si>
    <t>130721706</t>
  </si>
  <si>
    <t>130721710</t>
  </si>
  <si>
    <t>06-106384102</t>
  </si>
  <si>
    <t>316076402</t>
  </si>
  <si>
    <t>316076403</t>
  </si>
  <si>
    <t>1F-QMA000004969781</t>
  </si>
  <si>
    <t>298213402</t>
  </si>
  <si>
    <t>7T-QMP000003908524</t>
  </si>
  <si>
    <t>7W-003431568001</t>
  </si>
  <si>
    <t>309798202</t>
  </si>
  <si>
    <t>4C-01637123</t>
  </si>
  <si>
    <t>1245523372</t>
  </si>
  <si>
    <t>318137201</t>
  </si>
  <si>
    <t>670083</t>
  </si>
  <si>
    <t>TEXAS GENERAL HOSPITAL</t>
  </si>
  <si>
    <t>318137202</t>
  </si>
  <si>
    <t>318137204</t>
  </si>
  <si>
    <t>1F-QMP000003867318</t>
  </si>
  <si>
    <t>315440302</t>
  </si>
  <si>
    <t>315440305</t>
  </si>
  <si>
    <t>6A-01879775</t>
  </si>
  <si>
    <t>9A-01879775</t>
  </si>
  <si>
    <t>1306011929</t>
  </si>
  <si>
    <t>310164401</t>
  </si>
  <si>
    <t>673033</t>
  </si>
  <si>
    <t>GLOBALREHAB LP</t>
  </si>
  <si>
    <t>TRIUMPH REHABILITATION HOSPITAL OF NORTHEAST HOUSTON</t>
  </si>
  <si>
    <t>322878501</t>
  </si>
  <si>
    <t>1902164684</t>
  </si>
  <si>
    <t>293849001</t>
  </si>
  <si>
    <t>CHILDREN'S HOPE RESIDENTIAL SERVICES, INC.</t>
  </si>
  <si>
    <t>320384601</t>
  </si>
  <si>
    <t>320384602</t>
  </si>
  <si>
    <t>1922061993</t>
  </si>
  <si>
    <t>126672802</t>
  </si>
  <si>
    <t>DSH 2020 401 ENC Mistaken ID</t>
  </si>
  <si>
    <t>326725401</t>
  </si>
  <si>
    <t>326725402</t>
  </si>
  <si>
    <t>326725403</t>
  </si>
  <si>
    <t>Updated Provider Name to Combined Name during QC</t>
  </si>
  <si>
    <t>331242302</t>
  </si>
  <si>
    <t>9A-01879925</t>
  </si>
  <si>
    <t>1851632616MR</t>
  </si>
  <si>
    <t xml:space="preserve">DSH 2021 MMP - updated PROVID </t>
  </si>
  <si>
    <t>1689861593</t>
  </si>
  <si>
    <t>157708201</t>
  </si>
  <si>
    <t>452081</t>
  </si>
  <si>
    <t>TRIUMPH NORTHWEST LP</t>
  </si>
  <si>
    <t>157708202</t>
  </si>
  <si>
    <t>1881670339</t>
  </si>
  <si>
    <t>144752601</t>
  </si>
  <si>
    <t>452064</t>
  </si>
  <si>
    <t>SCCI HOSPITAL SAN ANGELO</t>
  </si>
  <si>
    <t>328934002</t>
  </si>
  <si>
    <t>326690002</t>
  </si>
  <si>
    <t>1629037163MR</t>
  </si>
  <si>
    <t>DSH 2021 MMP - fixed PROVID</t>
  </si>
  <si>
    <t>084897001</t>
  </si>
  <si>
    <t>LUBBOCK REGIONAL MHMR CENTER DBA SUNRISE CANYON</t>
  </si>
  <si>
    <t>136492903</t>
  </si>
  <si>
    <t>136492911</t>
  </si>
  <si>
    <t>1427390574</t>
  </si>
  <si>
    <t>331941001</t>
  </si>
  <si>
    <t>670089</t>
  </si>
  <si>
    <t>NIX COMMUNITY GENERAL HOSPITAL LLC</t>
  </si>
  <si>
    <t>331941002</t>
  </si>
  <si>
    <t>1295097624</t>
  </si>
  <si>
    <t>312666601</t>
  </si>
  <si>
    <t>454120</t>
  </si>
  <si>
    <t>CAMBRIDGE HOSPITAL, LLC</t>
  </si>
  <si>
    <t>312666602</t>
  </si>
  <si>
    <t>BHO7442524B</t>
  </si>
  <si>
    <t>454119</t>
  </si>
  <si>
    <t>1063728855</t>
  </si>
  <si>
    <t>315109401</t>
  </si>
  <si>
    <t>454929</t>
  </si>
  <si>
    <t>LA PAZ BEHAVIORAL HEALTH RGV INC</t>
  </si>
  <si>
    <t>1609053974</t>
  </si>
  <si>
    <t>197807401</t>
  </si>
  <si>
    <t>670052</t>
  </si>
  <si>
    <t>NORTH TEXAS COMMUNITY HOSPITAL</t>
  </si>
  <si>
    <t>197807402</t>
  </si>
  <si>
    <t>197807403</t>
  </si>
  <si>
    <t>6A-01372825</t>
  </si>
  <si>
    <t>094235101</t>
  </si>
  <si>
    <t>334801302</t>
  </si>
  <si>
    <t>1023062957</t>
  </si>
  <si>
    <t>188186401</t>
  </si>
  <si>
    <t>VIBRA REHABILITATION HOSPITAL OF AMARILLO LLC</t>
  </si>
  <si>
    <t>334224801</t>
  </si>
  <si>
    <t>334224802</t>
  </si>
  <si>
    <t>MH EMERUS FIRST COLONY, LLC DBA MEMORIAL HERMANN FIRST COLONY HOSPITAL</t>
  </si>
  <si>
    <t>1124517347</t>
  </si>
  <si>
    <t>335255101</t>
  </si>
  <si>
    <t>335255102</t>
  </si>
  <si>
    <t xml:space="preserve">Added per 2020 Dispro Set-up spreadsheet - NPI  - This was note in Phoenix for TPI = 335255101 THE PROVIDER REPORTED STOCK TRANSFER WHICH RESULTED IN A CHANGE OF INDIRECT OWNERSHIP.  THE STOCK TRANSFER FINALIZED ON 9/1/2015 AND 100% OF THE STOCK OF EMERUS HOLDINGS INC WAS ACQUIRED BY EMERUS INTERMEDIATE HOLDINGS INC.  THIS DID NOT AFFECT THE DIRECT OWNERSHIP OF THE PROVIDER </t>
  </si>
  <si>
    <t>384108202</t>
  </si>
  <si>
    <t>1770768285</t>
  </si>
  <si>
    <t>322463601</t>
  </si>
  <si>
    <t>454914</t>
  </si>
  <si>
    <t>ADVANCE HEALTH CENTER INC</t>
  </si>
  <si>
    <t>670097</t>
  </si>
  <si>
    <t>EBD BEMC ROCKWALL, LLC</t>
  </si>
  <si>
    <t>343799802</t>
  </si>
  <si>
    <t>314665601</t>
  </si>
  <si>
    <t>314665602</t>
  </si>
  <si>
    <t>314665603</t>
  </si>
  <si>
    <t>314665604</t>
  </si>
  <si>
    <t>314665605</t>
  </si>
  <si>
    <t>314665606</t>
  </si>
  <si>
    <t>314665607</t>
  </si>
  <si>
    <t>365612602</t>
  </si>
  <si>
    <t>365612603</t>
  </si>
  <si>
    <t>342027502</t>
  </si>
  <si>
    <t>342027503</t>
  </si>
  <si>
    <t>342027504</t>
  </si>
  <si>
    <t>348426301</t>
  </si>
  <si>
    <t>338014901</t>
  </si>
  <si>
    <t>338014902</t>
  </si>
  <si>
    <t>343723802</t>
  </si>
  <si>
    <t>350857402</t>
  </si>
  <si>
    <t>350857403</t>
  </si>
  <si>
    <t>6A-02930291</t>
  </si>
  <si>
    <t>1083056790</t>
  </si>
  <si>
    <t>341048201</t>
  </si>
  <si>
    <t>670092</t>
  </si>
  <si>
    <t>WALNUT HILL MEDICAL CENTER</t>
  </si>
  <si>
    <t>341048202</t>
  </si>
  <si>
    <t>9A-02341553</t>
  </si>
  <si>
    <t>9C-QMA000004723485</t>
  </si>
  <si>
    <t>1801262241</t>
  </si>
  <si>
    <t>353712802</t>
  </si>
  <si>
    <t>353712803</t>
  </si>
  <si>
    <t>353712804</t>
  </si>
  <si>
    <t>339869501</t>
  </si>
  <si>
    <t>339869502</t>
  </si>
  <si>
    <t>1215921457</t>
  </si>
  <si>
    <t>351382201</t>
  </si>
  <si>
    <t>THE CHILDRENS HOSPITAL OF PHILADELPHIA</t>
  </si>
  <si>
    <t>345305202</t>
  </si>
  <si>
    <t>454905</t>
  </si>
  <si>
    <t>ER AMERICAN HEALTHCARE SERVICES, LLC</t>
  </si>
  <si>
    <t>TOMBALL EXPRESS MEDICAL CENTER, LLC</t>
  </si>
  <si>
    <t>340639902</t>
  </si>
  <si>
    <t>1033204342</t>
  </si>
  <si>
    <t>343108201</t>
  </si>
  <si>
    <t>452109</t>
  </si>
  <si>
    <t>DENTON TRANSITIONAL LTCH LP</t>
  </si>
  <si>
    <t>343108202</t>
  </si>
  <si>
    <t>343467202</t>
  </si>
  <si>
    <t>344945601</t>
  </si>
  <si>
    <t>344945602</t>
  </si>
  <si>
    <t>1831629526</t>
  </si>
  <si>
    <t>348928802</t>
  </si>
  <si>
    <t>CONTINUECARE HOSPITAL OF MIDLAND INC</t>
  </si>
  <si>
    <t>352064502</t>
  </si>
  <si>
    <t>9A-01962253</t>
  </si>
  <si>
    <t>349366002</t>
  </si>
  <si>
    <t>7W-005336474001</t>
  </si>
  <si>
    <t>1649248626</t>
  </si>
  <si>
    <t>071830601</t>
  </si>
  <si>
    <t>KENNESTONE HOSPITAL</t>
  </si>
  <si>
    <t>071830602</t>
  </si>
  <si>
    <t>1649373887</t>
  </si>
  <si>
    <t>327769101</t>
  </si>
  <si>
    <t>327769102</t>
  </si>
  <si>
    <t>LOVELACE HELATH SYSTEM INC DBA LOVELACE WESTSIDE H</t>
  </si>
  <si>
    <t>341027601</t>
  </si>
  <si>
    <t>454931</t>
  </si>
  <si>
    <t>DAY STARS INC</t>
  </si>
  <si>
    <t>1336574904</t>
  </si>
  <si>
    <t>341698401</t>
  </si>
  <si>
    <t>670096</t>
  </si>
  <si>
    <t>BAY AREA REGIONAL MEDICAL CENTER LLC</t>
  </si>
  <si>
    <t>341698402</t>
  </si>
  <si>
    <t>7W-003830844001</t>
  </si>
  <si>
    <t>1922353754</t>
  </si>
  <si>
    <t>328248501</t>
  </si>
  <si>
    <t>328248502</t>
  </si>
  <si>
    <t>BRIM HOLDING COMPANY INC</t>
  </si>
  <si>
    <t>1871917971MR</t>
  </si>
  <si>
    <t>1932103413</t>
  </si>
  <si>
    <t>170300101</t>
  </si>
  <si>
    <t>MOUNT SINAI HOSPITAL</t>
  </si>
  <si>
    <t>1932278140</t>
  </si>
  <si>
    <t>191013501</t>
  </si>
  <si>
    <t>OCEANS BEHAVIORAL HOSPITAL OF DERIDDER LLC</t>
  </si>
  <si>
    <t>354160902</t>
  </si>
  <si>
    <t>9C-QMP000005289396</t>
  </si>
  <si>
    <t>1F-QMA000006463120</t>
  </si>
  <si>
    <t>354178102</t>
  </si>
  <si>
    <t>354178104</t>
  </si>
  <si>
    <t>6A-03602085</t>
  </si>
  <si>
    <t>354178103</t>
  </si>
  <si>
    <t>9A-03602085</t>
  </si>
  <si>
    <t>9C-QMA000006463108</t>
  </si>
  <si>
    <t>1922195510</t>
  </si>
  <si>
    <t>021756401</t>
  </si>
  <si>
    <t>45069F</t>
  </si>
  <si>
    <t>BROOKE ARMY MEDICAL CENTER</t>
  </si>
  <si>
    <t>088189802</t>
  </si>
  <si>
    <t>THROCKMORTON COUNTY MEMORIAL HOSPITAL</t>
  </si>
  <si>
    <t>CUMBERLAND SURGICAL HOSPITAL OF SAN ANTONIO LLC</t>
  </si>
  <si>
    <t>361949602</t>
  </si>
  <si>
    <t>SELECT SPECIALITY HOSPITAL-DALLAS, INC</t>
  </si>
  <si>
    <t>1184029811MR</t>
  </si>
  <si>
    <t>358597802</t>
  </si>
  <si>
    <t>364597002</t>
  </si>
  <si>
    <t>369162803</t>
  </si>
  <si>
    <t>369162802</t>
  </si>
  <si>
    <t>020976901</t>
  </si>
  <si>
    <t>020976903</t>
  </si>
  <si>
    <t>1790162238</t>
  </si>
  <si>
    <t>080804003</t>
  </si>
  <si>
    <t>094644402</t>
  </si>
  <si>
    <t>1649646415MR</t>
  </si>
  <si>
    <t>DSH 2021 MMP updated PROVID to 931</t>
  </si>
  <si>
    <t>365048302</t>
  </si>
  <si>
    <t>1790189942</t>
  </si>
  <si>
    <t>361697101</t>
  </si>
  <si>
    <t>452120</t>
  </si>
  <si>
    <t>SELECT SPECIALTY HOSPITAL-DALLAS, INCC</t>
  </si>
  <si>
    <t>1790189942MR</t>
  </si>
  <si>
    <t>361697102</t>
  </si>
  <si>
    <t>363070902</t>
  </si>
  <si>
    <t>363070903</t>
  </si>
  <si>
    <t>351415001</t>
  </si>
  <si>
    <t>285368101</t>
  </si>
  <si>
    <t>285368103</t>
  </si>
  <si>
    <t>SELECT REHABILITATION HOSPITAL OF SAN ANTONIO</t>
  </si>
  <si>
    <t>PAM REHABILITATION HOSPITAL OF CLEAR LAKE</t>
  </si>
  <si>
    <t>LAREDO REHABILITATION HOSPITAL LLC</t>
  </si>
  <si>
    <t>1326485749</t>
  </si>
  <si>
    <t>347670701</t>
  </si>
  <si>
    <t>347670702</t>
  </si>
  <si>
    <t>LEONARD J. CHABERT MEDICAL CENTER</t>
  </si>
  <si>
    <t>347495901</t>
  </si>
  <si>
    <t>BIR JV LLP-BAYLOR SCOTT AND WHITE INSTITUTE FOR REHABILITATION</t>
  </si>
  <si>
    <t>DSH 2021 FFS  - CHOW new owner assumed liabilities, kept same CCN, new Master NPI</t>
  </si>
  <si>
    <t>Added Original NPI and original TPI combination from CHOW DB</t>
  </si>
  <si>
    <t>PAM REHABILITATION HOSPITAL OF VICTORIA</t>
  </si>
  <si>
    <t>1720407935</t>
  </si>
  <si>
    <t>359190101</t>
  </si>
  <si>
    <t>670114</t>
  </si>
  <si>
    <t>WEIMAR MEDICAL CENTER</t>
  </si>
  <si>
    <t>359190102</t>
  </si>
  <si>
    <t>359190103</t>
  </si>
  <si>
    <t>DSH 2021 FFS CHOW enroll 10/22/2019 eff 6/15/2019. MCARE allowed new owner to keep CCN 452067 even though they did not assume liabilities for old owner PROVID 584. TMHP verified all old owner TPIs merged with new owner TPI in DSH 2021 DSH 2021 set up spreadsheet. Because of the enrollment date, none of the new owner claims were included in DSH 2021 universe. These should not be merged.</t>
  </si>
  <si>
    <t>365480802</t>
  </si>
  <si>
    <t>DSH 2021 FFS CHOW enroll 10/22/2019 eff 6/15/2019. MCARE allowed new owner to keep CCN 452068 even though they did not assume liabilities for old owner PROVID 583. TMHP verified all old owner TPIs merged with new owner TPI in DSH 2021 DSH 2021 set up spreadsheet. Because of the enrollment date, none of the new owner claims were included in DSH 2021 universe. They should not have been merged.</t>
  </si>
  <si>
    <t>402388902</t>
  </si>
  <si>
    <t>370663202</t>
  </si>
  <si>
    <t>371495802</t>
  </si>
  <si>
    <t>376837602</t>
  </si>
  <si>
    <t>7N-03956613</t>
  </si>
  <si>
    <t>379968602</t>
  </si>
  <si>
    <t>1336100429</t>
  </si>
  <si>
    <t>094096701</t>
  </si>
  <si>
    <t>094096702</t>
  </si>
  <si>
    <t>450047</t>
  </si>
  <si>
    <t>DOLLY VINSANT MEMORIAL HOSPITAL</t>
  </si>
  <si>
    <t>094343302</t>
  </si>
  <si>
    <t>HEALTH SOUTH REHABILITATION HOSPITAL OF FORT WORTH</t>
  </si>
  <si>
    <t>1679588396</t>
  </si>
  <si>
    <t>138351504</t>
  </si>
  <si>
    <t>138351508</t>
  </si>
  <si>
    <t>450760</t>
  </si>
  <si>
    <t>SOUTHWESTERN GENERAL HOSPITAL</t>
  </si>
  <si>
    <t>1376618124</t>
  </si>
  <si>
    <t>160986901</t>
  </si>
  <si>
    <t>450868</t>
  </si>
  <si>
    <t>ALLIANCE HOSPITAL LTD</t>
  </si>
  <si>
    <t>160986902</t>
  </si>
  <si>
    <t>1104913334</t>
  </si>
  <si>
    <t>163959301</t>
  </si>
  <si>
    <t>450879</t>
  </si>
  <si>
    <t>PROVIDENCE HOSPITAL LP</t>
  </si>
  <si>
    <t>163959302</t>
  </si>
  <si>
    <t>1154378255</t>
  </si>
  <si>
    <t>021775402</t>
  </si>
  <si>
    <t>121802603</t>
  </si>
  <si>
    <t>450530</t>
  </si>
  <si>
    <t>CHCA MAINLAND LP DBA MAINLAND CENTER HOSP ITAL</t>
  </si>
  <si>
    <t>Updated Per Dispro Setup Spreadsheet 05/30/2019. Mainland separate from Regular Hospital</t>
  </si>
  <si>
    <t>1932146990</t>
  </si>
  <si>
    <t>121802602</t>
  </si>
  <si>
    <t>1841237807</t>
  </si>
  <si>
    <t>121802604</t>
  </si>
  <si>
    <t>DSH 2020 401 - New NPI/TPI Combo</t>
  </si>
  <si>
    <t>380473402</t>
  </si>
  <si>
    <t>395486902</t>
  </si>
  <si>
    <t>BAYLOR SCOTT &amp; WHITE MEDICAL CENTERS - CAPITOL ARE DBA BAYLOR SCOTT &amp; WHITE MEDICAL CENTER - PFLUGERVILLE</t>
  </si>
  <si>
    <t>CROCKETT MEDICAL CENTER LLC DBA CROCKETT MEDICAL CENTER</t>
  </si>
  <si>
    <t>391576101</t>
  </si>
  <si>
    <t>391576102</t>
  </si>
  <si>
    <t>391576105</t>
  </si>
  <si>
    <t>391576106</t>
  </si>
  <si>
    <t>DSH 2021 FFS, ENC new provider effective date 07/11/2018</t>
  </si>
  <si>
    <t>454147</t>
  </si>
  <si>
    <t>OCEANS BEHAVIORAL HOSPITAL OF PASADENA LLC</t>
  </si>
  <si>
    <t>PAM REHABILITATION HOSPITAL OF ROUND ROCK LLC DBA PAM REHABILITATION HOSPITAL OF ROUND ROCK</t>
  </si>
  <si>
    <t>DSH 2021 FFS - Newly enrolled FS Rehab  effective date  1-14-2019</t>
  </si>
  <si>
    <t>398568102</t>
  </si>
  <si>
    <t>APOLLO REHAB HOSPITAL LLC DBA SUGAR LAND REHAB HOSPITAL LLC</t>
  </si>
  <si>
    <t>DSH 2021 FFS - effective date 11-19-2018</t>
  </si>
  <si>
    <t>1000</t>
  </si>
  <si>
    <t>454142</t>
  </si>
  <si>
    <t>SACRED OAK MEDICAL CENTER, LLC</t>
  </si>
  <si>
    <t>Updated to a new PROVID instead of PROVID 0 -'Psych Hospital Updated 08/21/2019 - DSH 2020</t>
  </si>
  <si>
    <t>1001</t>
  </si>
  <si>
    <t>454932</t>
  </si>
  <si>
    <t>INNOVATIONS COMMUNITY MENTAL HEALTH CENTER</t>
  </si>
  <si>
    <t>Updated to a new PROVID instead of PROVID 0  Updated 08/21/2019 - DSH 2020</t>
  </si>
  <si>
    <t>1002</t>
  </si>
  <si>
    <t>HEALTHSOUTH REHABILITATION HOSPITAL OF PEARLAND LL</t>
  </si>
  <si>
    <t>Updated to a new PROVID instead of PROVID 0 Rehab Center Updated 08/21/2019 - DSH 2020</t>
  </si>
  <si>
    <t>IP ACIA Payment</t>
  </si>
  <si>
    <t>OP ACIA Payment</t>
  </si>
  <si>
    <t>IP ACIA Rate</t>
  </si>
  <si>
    <t>OP ACIA Rate</t>
  </si>
  <si>
    <t>IP UHRIP Rate</t>
  </si>
  <si>
    <t>OP UHRIP Rate</t>
  </si>
  <si>
    <t>Total ACIA Payment</t>
  </si>
  <si>
    <t>State Share</t>
  </si>
  <si>
    <t>% of ACR before Cutback</t>
  </si>
  <si>
    <t>Hospitals Receive</t>
  </si>
  <si>
    <t>MCO Retains</t>
  </si>
  <si>
    <t>Suggested Total IGT for Declaration of Intent after 8% (12 months)</t>
  </si>
  <si>
    <t>Suggested IGT for 1st 6 months</t>
  </si>
  <si>
    <t>Suggested IGT for 2nd 6 months</t>
  </si>
  <si>
    <t>OP ACR Exceeding OP UHRIP Payment</t>
  </si>
  <si>
    <t>IP ACR Exceeding IP UHRIP Payment</t>
  </si>
  <si>
    <t>IP ACR Exceeding Medicare UPL</t>
  </si>
  <si>
    <t>OP ACR Exceeding Medicare UPL</t>
  </si>
  <si>
    <t>SFY 2022 FMAP</t>
  </si>
  <si>
    <t>UHRIP</t>
  </si>
  <si>
    <t>ACIA</t>
  </si>
  <si>
    <t>Fees (Risk Margin, Admin, and Premium Tax)</t>
  </si>
  <si>
    <t>Federal Share</t>
  </si>
  <si>
    <t>Non-Federal Share</t>
  </si>
  <si>
    <t>Class and SDA</t>
  </si>
  <si>
    <t>San Antonio Behavioral Healthcare Hospital</t>
  </si>
  <si>
    <t>Mesa Springs</t>
  </si>
  <si>
    <t>Woodland Springs</t>
  </si>
  <si>
    <t>Georgetown Behavioral Health Institute, LLC</t>
  </si>
  <si>
    <t>Does the Hospital Have Positive IP ACR Room?</t>
  </si>
  <si>
    <t>Does the Hospital Have Positive OP ACR Room?</t>
  </si>
  <si>
    <t>1942795133</t>
  </si>
  <si>
    <t>Inpatient CHIRP Rate</t>
  </si>
  <si>
    <t>Outpatient CHIRP Rate</t>
  </si>
  <si>
    <t>Inpatient SDPs: Estimated UHRIP Payments</t>
  </si>
  <si>
    <t>IP ACIA payment is &gt; $0</t>
  </si>
  <si>
    <t>IGT Recommendations by SDA</t>
  </si>
  <si>
    <t>OP ACIA payment is &gt; $0</t>
  </si>
  <si>
    <t>Total ACIA payment is &gt; $0</t>
  </si>
  <si>
    <t>Inpatient Average Commercial Reimbursement UPL</t>
  </si>
  <si>
    <t>Outpatient Average Commercial Reimbursement UPL</t>
  </si>
  <si>
    <t>Total Dollars</t>
  </si>
  <si>
    <t>STAR IP Total</t>
  </si>
  <si>
    <t>STAR OP Total</t>
  </si>
  <si>
    <t>Capitation Factors</t>
  </si>
  <si>
    <t>Risk Margin - STAR</t>
  </si>
  <si>
    <t>Risk Margin - STAR+PLUS</t>
  </si>
  <si>
    <t>Admin</t>
  </si>
  <si>
    <t>Premium Tax</t>
  </si>
  <si>
    <t>ACA Fee</t>
  </si>
  <si>
    <t>MCO Fees</t>
  </si>
  <si>
    <t>Outpatient SDPs: Estimated UHRIP Payments</t>
  </si>
  <si>
    <t>Requested to participate in ACIA Component?</t>
  </si>
  <si>
    <t>Yes</t>
  </si>
  <si>
    <t>No</t>
  </si>
  <si>
    <t>Inpatient ACR Payment Level</t>
  </si>
  <si>
    <t>Outpatient ACR Payment Level</t>
  </si>
  <si>
    <t>Allowable % of IP ACIA</t>
  </si>
  <si>
    <t>Reduction</t>
  </si>
  <si>
    <t>Allowable IP ACIA Payment to Stay at 90% of ACR.</t>
  </si>
  <si>
    <t>Allowable OP ACIA Payment to Stay at 90% of ACR.</t>
  </si>
  <si>
    <t>Allowable % of OP ACIA</t>
  </si>
  <si>
    <t>Revised IP ACIA Rate</t>
  </si>
  <si>
    <t>Revised OP ACIA Rate</t>
  </si>
  <si>
    <t>Revised IP ACIA Payment to stay at 90% of ACR</t>
  </si>
  <si>
    <t>Revised OP ACIA Payment to stay at 90% of ACR</t>
  </si>
  <si>
    <t>Inpatient SDPs: Estimated Inpatient ACIA Payments before reduction</t>
  </si>
  <si>
    <t>Outpatient SDPs: Estimated Outpatient ACIA Payments before reduction</t>
  </si>
  <si>
    <t>ACIA Reduction Calculation to Stay at 90% of ACR</t>
  </si>
  <si>
    <t>IP ACIA Payment before reduction to stay at 90% of ACR</t>
  </si>
  <si>
    <t>OP ACIA Payment (before reduction to stay at 90% of ACR)</t>
  </si>
  <si>
    <t>Key:</t>
  </si>
  <si>
    <t>Fields that will autofill</t>
  </si>
  <si>
    <t>Master TPI list</t>
  </si>
  <si>
    <t>Enrollment</t>
  </si>
  <si>
    <t>Standard Dollar Amount File</t>
  </si>
  <si>
    <t>Actuarial Analysis</t>
  </si>
  <si>
    <t>IP Medicare UPL Test and IMD Medicare UPL Test</t>
  </si>
  <si>
    <t>OP Medicare UPL Test, or 0 for IMDs</t>
  </si>
  <si>
    <t>Concatenated Orig TPI and Orig NPI (Col E and Col C)</t>
  </si>
  <si>
    <t xml:space="preserve">Original NPI </t>
  </si>
  <si>
    <t>Medicare CCN Nbr (Hospital CCN Only)</t>
  </si>
  <si>
    <t>Old_Provider Name</t>
  </si>
  <si>
    <t>Provider Combined Name</t>
  </si>
  <si>
    <t>Prov ID
(I$=B$)</t>
  </si>
  <si>
    <t>Staff making updates</t>
  </si>
  <si>
    <t>Date file updated</t>
  </si>
  <si>
    <t>Prov Type Cd</t>
  </si>
  <si>
    <t>Prov Type Desc</t>
  </si>
  <si>
    <t>Prov Specialty Cd</t>
  </si>
  <si>
    <t>Prov Specialty Desc</t>
  </si>
  <si>
    <t>0003</t>
  </si>
  <si>
    <t xml:space="preserve">60  </t>
  </si>
  <si>
    <t>HOSPITAL - LONG TERM, LIMITED, OR SP</t>
  </si>
  <si>
    <t xml:space="preserve">83  </t>
  </si>
  <si>
    <t xml:space="preserve">HOSPITAL - PROFIT/ACUTE/1-50 BEDS                 </t>
  </si>
  <si>
    <t>0005</t>
  </si>
  <si>
    <t xml:space="preserve">90  </t>
  </si>
  <si>
    <t xml:space="preserve">HOSPITAL - NONPROFIT/ACUTE/51-100 BEDS            </t>
  </si>
  <si>
    <t>0006</t>
  </si>
  <si>
    <t xml:space="preserve">86  </t>
  </si>
  <si>
    <t xml:space="preserve">HOSPITAL - PROFIT/ACUTE/101 PLUS BEDS             </t>
  </si>
  <si>
    <t>0007</t>
  </si>
  <si>
    <t>0009</t>
  </si>
  <si>
    <t xml:space="preserve">61  </t>
  </si>
  <si>
    <t xml:space="preserve">HOSPITAL - PRIVATE FULL CARE        </t>
  </si>
  <si>
    <t>0011</t>
  </si>
  <si>
    <t xml:space="preserve">MEMORIAL HERMANN HEALTH SYSTEM-                                                  </t>
  </si>
  <si>
    <t xml:space="preserve">92  </t>
  </si>
  <si>
    <t xml:space="preserve">HOSPITAL - NONPROFIT/ACUTE/251 PLUS BEDS          </t>
  </si>
  <si>
    <t>0012</t>
  </si>
  <si>
    <t>0013</t>
  </si>
  <si>
    <t xml:space="preserve">81  </t>
  </si>
  <si>
    <t xml:space="preserve">HOSPITAL - TEACHING AFFILIATE                     </t>
  </si>
  <si>
    <t>0016</t>
  </si>
  <si>
    <t xml:space="preserve">ST JOSEPH REGIONAL HEALTH CENTER-CHI ST JOSEPH REGIONAL HOSPITAL                   </t>
  </si>
  <si>
    <t>2022 DSH 401 - FFS</t>
  </si>
  <si>
    <t>0018</t>
  </si>
  <si>
    <t>0020</t>
  </si>
  <si>
    <t xml:space="preserve">HUNT MEMORIAL HOSPITAL DISTRICT-HUNT REGIONAL COMMUNITY HOSPITAL                  </t>
  </si>
  <si>
    <t>0021</t>
  </si>
  <si>
    <t>420957903</t>
  </si>
  <si>
    <t xml:space="preserve">HENDRICK MEDICAL CENTER BROWNWOOD-                                                  </t>
  </si>
  <si>
    <t>2022 DSH 401; ProvID 0021</t>
  </si>
  <si>
    <t>Updated due to CHOW Liabilities accepted, and CCN retained</t>
  </si>
  <si>
    <t>0022</t>
  </si>
  <si>
    <t xml:space="preserve">NORTH BAY GENERAL HOSPITAL INC                    </t>
  </si>
  <si>
    <t xml:space="preserve">84  </t>
  </si>
  <si>
    <t xml:space="preserve">HOSPITAL - PROFIT/ACUTE/51-100 BEDS               </t>
  </si>
  <si>
    <t>0023</t>
  </si>
  <si>
    <t>0024</t>
  </si>
  <si>
    <t xml:space="preserve">COLUMBIA HOSPITAL MEDICAL CITY DALLAS, SUBSIDIARY-MEDICAL CITY DALLAS                               </t>
  </si>
  <si>
    <t>0025</t>
  </si>
  <si>
    <t xml:space="preserve">COLUMBIA VALLEY HEALTHCARE SYSTEM LP-VALLEY REGIONAL MEDICAL CENTER                    </t>
  </si>
  <si>
    <t>0026</t>
  </si>
  <si>
    <t xml:space="preserve">COLUMBIA MEDICAL CENTER OF ARLINGTON SUBSIDIARY LP-MEDICAL CITY ARLINGTON                            </t>
  </si>
  <si>
    <t>0027</t>
  </si>
  <si>
    <t>0028</t>
  </si>
  <si>
    <t>0029</t>
  </si>
  <si>
    <t xml:space="preserve">82  </t>
  </si>
  <si>
    <t xml:space="preserve">HOSPITAL - LONG TERM OR SPECIALIZED CARE          </t>
  </si>
  <si>
    <t>0030</t>
  </si>
  <si>
    <t>0031</t>
  </si>
  <si>
    <t>0032</t>
  </si>
  <si>
    <t xml:space="preserve">BAY AREA HEALTHCARE GROUP LTD-CORPUS CHRISTI MEDICAL CENTER                     </t>
  </si>
  <si>
    <t>0033</t>
  </si>
  <si>
    <t xml:space="preserve">ATLANTA HOSPITAL AUTHORITY-ATLANTA MEMORIAL HOSPITAL                         </t>
  </si>
  <si>
    <t>0034</t>
  </si>
  <si>
    <t>0035</t>
  </si>
  <si>
    <t xml:space="preserve">COMMUNITY GENERAL HOSPITAL                        </t>
  </si>
  <si>
    <t>0036</t>
  </si>
  <si>
    <t xml:space="preserve">COLUMBIA MEDICAL CENTER OF LAS COLINAS, INC-MEDICAL CITY LAS COLINAS                          </t>
  </si>
  <si>
    <t>0037</t>
  </si>
  <si>
    <t xml:space="preserve">VISTA COMMUNITY MEDICAL CENTER LLP-SURGERY SPECIALTY HOSPITAL OF AMERICA SE HOUSTON  </t>
  </si>
  <si>
    <t>0038</t>
  </si>
  <si>
    <t>0039</t>
  </si>
  <si>
    <t xml:space="preserve">BROWNSVILLE DOCTORS HOSPITAL LLC-BROWNSVILLE SURGICAL HOSPITAL                     </t>
  </si>
  <si>
    <t>0042</t>
  </si>
  <si>
    <t>020988402</t>
  </si>
  <si>
    <t xml:space="preserve">SWEENY HOSPITAL DISTRICT-SWEENY COMMUNITY HOSPITAL                         </t>
  </si>
  <si>
    <t>2022 DSH 401; ProvID 0042</t>
  </si>
  <si>
    <t>0043</t>
  </si>
  <si>
    <t xml:space="preserve">89  </t>
  </si>
  <si>
    <t xml:space="preserve">HOSPITAL - NONPROFIT/ACUTE/1-50 BEDS              </t>
  </si>
  <si>
    <t>0044</t>
  </si>
  <si>
    <t>0045</t>
  </si>
  <si>
    <t>0046</t>
  </si>
  <si>
    <t xml:space="preserve">STONEWALL MEMORIAL HOSPITAL                       </t>
  </si>
  <si>
    <t>0047</t>
  </si>
  <si>
    <t xml:space="preserve">CHAMBERS COUNTY PUBLIC HOSPITAL DISTRICT NO 1-BAYSIDE COMMUNITY HOSPITAL                        </t>
  </si>
  <si>
    <t>0048</t>
  </si>
  <si>
    <t>0049</t>
  </si>
  <si>
    <t>0050</t>
  </si>
  <si>
    <t xml:space="preserve">BAYLOR SPECIALTY HOSPITAL                         </t>
  </si>
  <si>
    <t>0051</t>
  </si>
  <si>
    <t xml:space="preserve">KINDRED HOSPITALS LIMITED PARTNERSHIP-KINDRED HOSPITAL MANSFIELD                        </t>
  </si>
  <si>
    <t>0052</t>
  </si>
  <si>
    <t>0053</t>
  </si>
  <si>
    <t xml:space="preserve">SCCI HOSPITAL HOUSTON-TRIUMPH HOSPITAL CENTRAL HOUSTON                  </t>
  </si>
  <si>
    <t>0054</t>
  </si>
  <si>
    <t>0055</t>
  </si>
  <si>
    <t>0056</t>
  </si>
  <si>
    <t>0057</t>
  </si>
  <si>
    <t xml:space="preserve">IHS HOSPITAL AT CORPUS CHRISTI-HORIZON SPECIALTY HOSPITAL                        </t>
  </si>
  <si>
    <t>0058</t>
  </si>
  <si>
    <t>0060</t>
  </si>
  <si>
    <t xml:space="preserve">NEW LIFECARE HOSPITALS OF NORTH TEXAS LLC-                                                  </t>
  </si>
  <si>
    <t>1487204723</t>
  </si>
  <si>
    <t>0061</t>
  </si>
  <si>
    <t xml:space="preserve">SELECT MEDICAL CORPORATION-SELECT SPECIALTY HOSPITAL HOUSTON                 </t>
  </si>
  <si>
    <t>0062</t>
  </si>
  <si>
    <t xml:space="preserve">PLANO SPECIALTY HOSPITAL OPERATOR LLC-PLANO SPECIALTY HOSPITAL                          </t>
  </si>
  <si>
    <t>0063</t>
  </si>
  <si>
    <t xml:space="preserve">65  </t>
  </si>
  <si>
    <t xml:space="preserve">REHABILITATION CENTERS              </t>
  </si>
  <si>
    <t xml:space="preserve">F3  </t>
  </si>
  <si>
    <t xml:space="preserve">FREESTANDING REHABILITATION FACILITY              </t>
  </si>
  <si>
    <t>0064</t>
  </si>
  <si>
    <t xml:space="preserve">RHSC EL PASO INC RIO VISTA                        </t>
  </si>
  <si>
    <t>0065</t>
  </si>
  <si>
    <t>0066</t>
  </si>
  <si>
    <t xml:space="preserve">PAM SQUARED AT BEAUMONT LLC-                                                  </t>
  </si>
  <si>
    <t>0067</t>
  </si>
  <si>
    <t>0068</t>
  </si>
  <si>
    <t>0071</t>
  </si>
  <si>
    <t>0073</t>
  </si>
  <si>
    <t xml:space="preserve">80  </t>
  </si>
  <si>
    <t xml:space="preserve">CHILDREN'S HOSPITAL                               </t>
  </si>
  <si>
    <t>0074</t>
  </si>
  <si>
    <t>0075</t>
  </si>
  <si>
    <t xml:space="preserve">UNIVERSITY OF TEXAS HEALTH SCIENCE CENTER AT HOUST-HARRIS COUNTY PSYCHIATRIC CENTER                  </t>
  </si>
  <si>
    <t xml:space="preserve">64  </t>
  </si>
  <si>
    <t xml:space="preserve">HOSPITAL - PSYCHIATRIC              </t>
  </si>
  <si>
    <t xml:space="preserve">F2  </t>
  </si>
  <si>
    <t xml:space="preserve">FREESTANDING PSYCHIATRIC HOSPITAL                 </t>
  </si>
  <si>
    <t>0076</t>
  </si>
  <si>
    <t>0077</t>
  </si>
  <si>
    <t xml:space="preserve">HEALTH AND HUMAN SERVICES COMMISSION-AUSTIN STATE HOSPITAL                             </t>
  </si>
  <si>
    <t>0078</t>
  </si>
  <si>
    <t xml:space="preserve">HEALTH AND HUMAN SERVICES COMMISSION-NORTH TEXAS STATE HOSPITAL                        </t>
  </si>
  <si>
    <t>0079</t>
  </si>
  <si>
    <t>0081</t>
  </si>
  <si>
    <t>0083</t>
  </si>
  <si>
    <t>0084</t>
  </si>
  <si>
    <t>0085</t>
  </si>
  <si>
    <t xml:space="preserve">HEALTH AND HUMAN SERVICES COMMISSION-RIO  GRANDE STATE CENTER                          </t>
  </si>
  <si>
    <t>0089</t>
  </si>
  <si>
    <t xml:space="preserve">GREEN OAKS HOSPITAL SUBSIDIA-MEDICAL CITY GREEN OAKS HOSPITAL DALLAS           </t>
  </si>
  <si>
    <t>0092</t>
  </si>
  <si>
    <t>0095</t>
  </si>
  <si>
    <t>0096</t>
  </si>
  <si>
    <t xml:space="preserve">CLINIC RESOURCES MANAGEMENT                       </t>
  </si>
  <si>
    <t xml:space="preserve">62  </t>
  </si>
  <si>
    <t>HOSPITAL - PRIVATE, O/P SERVICE/EMER</t>
  </si>
  <si>
    <t>0097</t>
  </si>
  <si>
    <t xml:space="preserve">PSYCHIATRIC &amp; FAMILY SERVICE OF HOUSTON           </t>
  </si>
  <si>
    <t>0098</t>
  </si>
  <si>
    <t xml:space="preserve">INNER WISDOM INC                                  </t>
  </si>
  <si>
    <t>0099</t>
  </si>
  <si>
    <t>0100</t>
  </si>
  <si>
    <t xml:space="preserve">FAMILY RECOVERY CENTER                            </t>
  </si>
  <si>
    <t>0101</t>
  </si>
  <si>
    <t xml:space="preserve">DAYBREAK REHABILITATION CTR                       </t>
  </si>
  <si>
    <t>0102</t>
  </si>
  <si>
    <t>0103</t>
  </si>
  <si>
    <t xml:space="preserve">LAPAZ COMMUNITY HEALTH CENTER                     </t>
  </si>
  <si>
    <t>0113</t>
  </si>
  <si>
    <t xml:space="preserve">SHERMAN GRAYSON HOSPITAL LLC-WILSON N JONES REGIONAL MEMORIAL CENTER           </t>
  </si>
  <si>
    <t>0120</t>
  </si>
  <si>
    <t>2022 DSH 401; ProvID 0120</t>
  </si>
  <si>
    <t>0123</t>
  </si>
  <si>
    <t>0124</t>
  </si>
  <si>
    <t xml:space="preserve">UNIVERSITY OF TEXAS MEDICAL BRANCH AT GALVESTON-UNIVERSITY OF TEXAS MEDICAL BRANCH                </t>
  </si>
  <si>
    <t>0127</t>
  </si>
  <si>
    <t>0128</t>
  </si>
  <si>
    <t xml:space="preserve">COLUMBIA NORTH HILLS HOSPITAL-MEDICAL CITY NORTH HILLS                          </t>
  </si>
  <si>
    <t>0129</t>
  </si>
  <si>
    <t>0130</t>
  </si>
  <si>
    <t>0133</t>
  </si>
  <si>
    <t xml:space="preserve">SOUTH TEXAS HEALTH SYSTEM                         </t>
  </si>
  <si>
    <t>0137</t>
  </si>
  <si>
    <t>0139</t>
  </si>
  <si>
    <t xml:space="preserve">VICTORIA OF TEXAS LP-DETAR HEALTHCARE SYSTEM                           </t>
  </si>
  <si>
    <t>0141</t>
  </si>
  <si>
    <t xml:space="preserve">91  </t>
  </si>
  <si>
    <t xml:space="preserve">HOSPITAL - NONPROFIT/ACUTE/101-250 BEDS           </t>
  </si>
  <si>
    <t>0142</t>
  </si>
  <si>
    <t xml:space="preserve">SEMINOLE HOSPITAL DISTRICT OF GAINES COUNTY TEXAS-MEMORIAL HOSPITAL                                 </t>
  </si>
  <si>
    <t>0143</t>
  </si>
  <si>
    <t>0144</t>
  </si>
  <si>
    <t>0145</t>
  </si>
  <si>
    <t xml:space="preserve">HAMLIN HOSPITAL DISTRICT-HAMLIN MEMORIAL HOSPITAL                          </t>
  </si>
  <si>
    <t>0146</t>
  </si>
  <si>
    <t xml:space="preserve">LAKE WHITNEY MEMORIAL HOSP-LAKE WHITNEY MEDICAL CTR                          </t>
  </si>
  <si>
    <t>0147</t>
  </si>
  <si>
    <t xml:space="preserve">COUNTY OF CLAY-CLAY COUNTY MEMORIAL HOSPITAL                     </t>
  </si>
  <si>
    <t>0148</t>
  </si>
  <si>
    <t>0149</t>
  </si>
  <si>
    <t>0150</t>
  </si>
  <si>
    <t>0152</t>
  </si>
  <si>
    <t>0153</t>
  </si>
  <si>
    <t>0155</t>
  </si>
  <si>
    <t>0156</t>
  </si>
  <si>
    <t>0157</t>
  </si>
  <si>
    <t xml:space="preserve">MSH PARTNERS LLC-BAYLOR SCOTT &amp; WHITE MEDICAL CENTER UPTOWN        </t>
  </si>
  <si>
    <t>0158</t>
  </si>
  <si>
    <t xml:space="preserve">ST DAVIDS HEALTH CARE PARTNERSHIP LP LLP-ST DAVIDS MEDICAL CENTER                          </t>
  </si>
  <si>
    <t>0159</t>
  </si>
  <si>
    <t xml:space="preserve">PINEY WOODS HEALTHCARE SYSTEM LP-WOODLAND HEIGHTS MEDICAL CENTER                   </t>
  </si>
  <si>
    <t>0161</t>
  </si>
  <si>
    <t>0162</t>
  </si>
  <si>
    <t xml:space="preserve">GRANBURY HOSPITAL CORPORATION-LAKE GRANBURY MEDICAL CENTER                      </t>
  </si>
  <si>
    <t>0163</t>
  </si>
  <si>
    <t>0164</t>
  </si>
  <si>
    <t>0166</t>
  </si>
  <si>
    <t>0167</t>
  </si>
  <si>
    <t xml:space="preserve">FAIRFIELD HOSPITAL DISTRICT-FREESTONE MEDICAL CENTER                          </t>
  </si>
  <si>
    <t>0168</t>
  </si>
  <si>
    <t xml:space="preserve">MEDICAL CENTER OF LEWISVILLE SUBSIDIARY LP-MEDICAL CITY LEWISVILLE                           </t>
  </si>
  <si>
    <t>0169</t>
  </si>
  <si>
    <t xml:space="preserve">COLUMBIA PLAZA MED CTR OF FT WORTH SUBSIDIARY LP-MEDICAL CITY FORT WORTH                           </t>
  </si>
  <si>
    <t>0170</t>
  </si>
  <si>
    <t>0171</t>
  </si>
  <si>
    <t>0172</t>
  </si>
  <si>
    <t>0173</t>
  </si>
  <si>
    <t>0174</t>
  </si>
  <si>
    <t>2022 DSH 401; ProvID 0174</t>
  </si>
  <si>
    <t>0175</t>
  </si>
  <si>
    <t>0176</t>
  </si>
  <si>
    <t xml:space="preserve">NORTHWEST TEXAS SURGICAL CNT                      </t>
  </si>
  <si>
    <t>0177</t>
  </si>
  <si>
    <t xml:space="preserve">US PAIN AND SPINE HOSPITAL LP-                                                  </t>
  </si>
  <si>
    <t>0178</t>
  </si>
  <si>
    <t>0179</t>
  </si>
  <si>
    <t>0181</t>
  </si>
  <si>
    <t>0182</t>
  </si>
  <si>
    <t xml:space="preserve">HEART HOSPITAL OF AUSTIN                          </t>
  </si>
  <si>
    <t>0183</t>
  </si>
  <si>
    <t xml:space="preserve">CORNERSTONE REGIONAL HOSPITAL-                                                  </t>
  </si>
  <si>
    <t>0184</t>
  </si>
  <si>
    <t>0185</t>
  </si>
  <si>
    <t>0186</t>
  </si>
  <si>
    <t>0187</t>
  </si>
  <si>
    <t>0188</t>
  </si>
  <si>
    <t xml:space="preserve">DICKERSON MEMORIAL HOSPITAL                       </t>
  </si>
  <si>
    <t>0189</t>
  </si>
  <si>
    <t>0190</t>
  </si>
  <si>
    <t>0191</t>
  </si>
  <si>
    <t xml:space="preserve">SCCI HOSPITAL AMARILLO-TRIUMPH HOSPITAL AMARILLO                         </t>
  </si>
  <si>
    <t>0192</t>
  </si>
  <si>
    <t>ENCOMPASS HEALTH REHABILITATION HOSPITAL OF HUMBLE</t>
  </si>
  <si>
    <t>0194</t>
  </si>
  <si>
    <t xml:space="preserve">HEALTHSOUTH REHABILITATION HOSPITAL OF AUSTIN     </t>
  </si>
  <si>
    <t>0195</t>
  </si>
  <si>
    <t>0196</t>
  </si>
  <si>
    <t>0198</t>
  </si>
  <si>
    <t>0199</t>
  </si>
  <si>
    <t>0200</t>
  </si>
  <si>
    <t>0201</t>
  </si>
  <si>
    <t>0202</t>
  </si>
  <si>
    <t>0204</t>
  </si>
  <si>
    <t xml:space="preserve">TIMBERLAWN MENTAL HEALTH SYSTEM                   </t>
  </si>
  <si>
    <t>0208</t>
  </si>
  <si>
    <t xml:space="preserve">ASCENSION SETON-ASCENSION SETON SHOAL CREEK                       </t>
  </si>
  <si>
    <t>0214</t>
  </si>
  <si>
    <t>0215</t>
  </si>
  <si>
    <t>0216</t>
  </si>
  <si>
    <t xml:space="preserve">HEALTH AND HUMAN SERVICES COMMISSION-WACO CENTER FOR YOUTH                             </t>
  </si>
  <si>
    <t>0218</t>
  </si>
  <si>
    <t>0220</t>
  </si>
  <si>
    <t>0221</t>
  </si>
  <si>
    <t xml:space="preserve">OLNEY HAMILTON HOSPITAL DISTRICT-HAMILTON HOSPITAL                                 </t>
  </si>
  <si>
    <t>0222</t>
  </si>
  <si>
    <t xml:space="preserve">ASCENSION PROVIDENCE                              </t>
  </si>
  <si>
    <t>0224</t>
  </si>
  <si>
    <t xml:space="preserve">COLUMBIA MEDICAL CENTER OF DENTON SUBSIDIARY LP-MEDICAL CITY DENTON                               </t>
  </si>
  <si>
    <t>0225</t>
  </si>
  <si>
    <t>0226</t>
  </si>
  <si>
    <t>404034702</t>
  </si>
  <si>
    <t>2022 DSH 401; ProvID 0226</t>
  </si>
  <si>
    <t>112667408</t>
  </si>
  <si>
    <t>0229</t>
  </si>
  <si>
    <t>0231</t>
  </si>
  <si>
    <t xml:space="preserve">THE UNIVERSITY OF TEXAS MD ANDERSON CANCER CENTER-MD ANDERSON HOSPITAL                              </t>
  </si>
  <si>
    <t>0233</t>
  </si>
  <si>
    <t>0234</t>
  </si>
  <si>
    <t xml:space="preserve">NIX HOSPITALS SYSTEM LLC-                                                  </t>
  </si>
  <si>
    <t>0235</t>
  </si>
  <si>
    <t>0236</t>
  </si>
  <si>
    <t>0238</t>
  </si>
  <si>
    <t>0240</t>
  </si>
  <si>
    <t>0241</t>
  </si>
  <si>
    <t>0244</t>
  </si>
  <si>
    <t>0247</t>
  </si>
  <si>
    <t>0248</t>
  </si>
  <si>
    <t xml:space="preserve">COLORADO FAYETTE MEDICAL CENTER-COLORADO-FAYETTE MEDICAL CENTER                   </t>
  </si>
  <si>
    <t>0249</t>
  </si>
  <si>
    <t xml:space="preserve">NAVARRO HOSPITAL LP-NAVARRO REGIONAL HOSPITAL                         </t>
  </si>
  <si>
    <t>0250</t>
  </si>
  <si>
    <t xml:space="preserve">HASKELL COUNTY HOSPITAL-HASKELL MEMORIAL HOSPITAL                         </t>
  </si>
  <si>
    <t>0251</t>
  </si>
  <si>
    <t xml:space="preserve">OCHILTREE HOSPITAL DISTRICT-OCHILTREE GENERAL HOSPITAL                        </t>
  </si>
  <si>
    <t>0254</t>
  </si>
  <si>
    <t xml:space="preserve">CHRISTUS HEALTH SOUTHEAST TEXAS-CHRISTUS SOUTHEAST TEXAS JASPER MEMORIAL          </t>
  </si>
  <si>
    <t>0255</t>
  </si>
  <si>
    <t>0257</t>
  </si>
  <si>
    <t>0259</t>
  </si>
  <si>
    <t>0261</t>
  </si>
  <si>
    <t>0262</t>
  </si>
  <si>
    <t xml:space="preserve">ST DAVIDS HEALTHCARE PARTNERSHIP LP LLP-ST DAVIDS SOUTH AUSTIN MEDICAL CENTER             </t>
  </si>
  <si>
    <t>0263</t>
  </si>
  <si>
    <t xml:space="preserve">CY FAIR MEDICAL CENTER HOSPITAL LLC-HCA HOUSTON HEALTHCARE CYPRESS FAIRBANKS          </t>
  </si>
  <si>
    <t>0264</t>
  </si>
  <si>
    <t>0266</t>
  </si>
  <si>
    <t>0267</t>
  </si>
  <si>
    <t>0269</t>
  </si>
  <si>
    <t>0270</t>
  </si>
  <si>
    <t>0271</t>
  </si>
  <si>
    <t xml:space="preserve">PLUM CREEK SPECIALTY HOSPITAL OPERATOR LLC-PLUM CREEK SPECIALTY HOSPITAL                     </t>
  </si>
  <si>
    <t>0273</t>
  </si>
  <si>
    <t xml:space="preserve">CLARITY CHILD GUIDANCE CENTER-SOUTHWEST MENTAL HEALTH                           </t>
  </si>
  <si>
    <t>0274</t>
  </si>
  <si>
    <t xml:space="preserve">RIVER CREST HOSPITAL INC-RIVER CREST HOSPITAL                              </t>
  </si>
  <si>
    <t>0275</t>
  </si>
  <si>
    <t>0277</t>
  </si>
  <si>
    <t xml:space="preserve">INTRACARE MEDICAL CENTER-INTRACARE MEDICAL CENTER HOSPITAL                 </t>
  </si>
  <si>
    <t>0278</t>
  </si>
  <si>
    <t xml:space="preserve">HEALTH AND HUMAN SERVICES COMMISSION-TDMHMR-EL PASO PSYCHIATRIC CENTER                 </t>
  </si>
  <si>
    <t>0284</t>
  </si>
  <si>
    <t>0286</t>
  </si>
  <si>
    <t xml:space="preserve">STEPHENS MEMORIAL HOSPITAL DISTRICT-STEPHENS MEMORIAL HOSPITAL                        </t>
  </si>
  <si>
    <t>0287</t>
  </si>
  <si>
    <t>0288</t>
  </si>
  <si>
    <t>0289</t>
  </si>
  <si>
    <t xml:space="preserve">ALLEGIANCE SPECIALTY HOSPITAL OF KILGORE LLC      </t>
  </si>
  <si>
    <t>0291</t>
  </si>
  <si>
    <t>0292</t>
  </si>
  <si>
    <t>0293</t>
  </si>
  <si>
    <t>0294</t>
  </si>
  <si>
    <t xml:space="preserve">HARDEMAN COUNTY MEMORIAL HOSP-HARDEMAN COUNTY MEMORIAL HOSPITAL                 </t>
  </si>
  <si>
    <t>0295</t>
  </si>
  <si>
    <t>0297</t>
  </si>
  <si>
    <t xml:space="preserve">BAYLOR SCOTT AND WHITE MEDICAL CENTER IRVING-                                                  </t>
  </si>
  <si>
    <t>0298</t>
  </si>
  <si>
    <t>0300</t>
  </si>
  <si>
    <t>0302</t>
  </si>
  <si>
    <t xml:space="preserve">SUTTON COUNTY   HOSPITAL DISTRICT-LILLIAN M HUDSPETH MEMORIAL HOSPITAL              </t>
  </si>
  <si>
    <t>0303</t>
  </si>
  <si>
    <t>0304</t>
  </si>
  <si>
    <t xml:space="preserve">COMANCHE COUNTY MEDICAL CENTER COMPANY-COMANCHE COUNTY MEDICAL CENTER                    </t>
  </si>
  <si>
    <t>0305</t>
  </si>
  <si>
    <t>0306</t>
  </si>
  <si>
    <t>0307</t>
  </si>
  <si>
    <t xml:space="preserve">CHRISTUS SANTA ROSA HEALTH CARE CORPORATION-CHRISTUS SANTA ROSA HOSPITAL - SAN MARCOS         </t>
  </si>
  <si>
    <t>2022 DSH 401; ProvID 0307</t>
  </si>
  <si>
    <t>415580603</t>
  </si>
  <si>
    <t>0308</t>
  </si>
  <si>
    <t xml:space="preserve">BT GARLAND JV LLP-BAYLOR SCOTT &amp; WHITE MEDICAL CENTER - GARLAND     </t>
  </si>
  <si>
    <t>0309</t>
  </si>
  <si>
    <t>007068204</t>
  </si>
  <si>
    <t>2022 DSH 401; ProvID 0309</t>
  </si>
  <si>
    <t>Updated Master TPI/NPI wrong TPI was in that field Master TPI is 0070682-03</t>
  </si>
  <si>
    <t>0311</t>
  </si>
  <si>
    <t>0312</t>
  </si>
  <si>
    <t>0314</t>
  </si>
  <si>
    <t xml:space="preserve">ANGLETON DANBURY HOSPITAL DISTRICT-ANGLETON DANBURY MEDICAL CENTER                   </t>
  </si>
  <si>
    <t>0315</t>
  </si>
  <si>
    <t xml:space="preserve">REAGAN HOSPITAL DISTRICT-REAGAN MEMORIAL HOSPITAL                          </t>
  </si>
  <si>
    <t>0317</t>
  </si>
  <si>
    <t>0318</t>
  </si>
  <si>
    <t>0319</t>
  </si>
  <si>
    <t>411677401</t>
  </si>
  <si>
    <t>0320</t>
  </si>
  <si>
    <t xml:space="preserve">PALESTINE PRINCIPAL HEALTHCARE LIMITED PARTNERSHIP-PALESTINE REGIONAL MEDICAL CENTER                 </t>
  </si>
  <si>
    <t>0322</t>
  </si>
  <si>
    <t xml:space="preserve">EAST TEXAS MEDICAL CENTER TRINITY                 </t>
  </si>
  <si>
    <t>0323</t>
  </si>
  <si>
    <t xml:space="preserve">CENTRAL TEXAS HOSPITAL                            </t>
  </si>
  <si>
    <t>0324</t>
  </si>
  <si>
    <t>0325</t>
  </si>
  <si>
    <t>0326</t>
  </si>
  <si>
    <t>0327</t>
  </si>
  <si>
    <t xml:space="preserve">HOUSTON REHABILITATION INSTI-HEALTH SOUTH HOSPITAL OF HOUSTON                  </t>
  </si>
  <si>
    <t>0329</t>
  </si>
  <si>
    <t>0335</t>
  </si>
  <si>
    <t xml:space="preserve">LOCKNEY GENERAL HOSPITAL DISTRICT-W J MANGOLD MEMORIAL HOSPITAL                     </t>
  </si>
  <si>
    <t>0336</t>
  </si>
  <si>
    <t>0339</t>
  </si>
  <si>
    <t>0340</t>
  </si>
  <si>
    <t>0341</t>
  </si>
  <si>
    <t xml:space="preserve">STAMFORD MEMORIAL HOSPITAL-                                                  </t>
  </si>
  <si>
    <t>0342</t>
  </si>
  <si>
    <t xml:space="preserve">BAYLOR SCOTT AND WHITE MEDICAL CENTER GRAPEVINE   </t>
  </si>
  <si>
    <t>0343</t>
  </si>
  <si>
    <t xml:space="preserve">METHODIST HOSPITAL PLAINVIEW TEXAS-COVENANT HOSPITAL PLAINVIEW                       </t>
  </si>
  <si>
    <t>0344</t>
  </si>
  <si>
    <t>0345</t>
  </si>
  <si>
    <t xml:space="preserve">UNIVERSITY OF TEXAS HEALTH SCIENCE CENTER AT TYLER-UT HEALTH CENTER-TYLER                            </t>
  </si>
  <si>
    <t>0346</t>
  </si>
  <si>
    <t>0347</t>
  </si>
  <si>
    <t xml:space="preserve">DALLAS COUNTY HOSPITAL DISTRICT-PARKLAND MEMORIAL HOSPITAL                        </t>
  </si>
  <si>
    <t>0348</t>
  </si>
  <si>
    <t xml:space="preserve">THE MEDICAL CENTER OF MESQUITE                    </t>
  </si>
  <si>
    <t>0350</t>
  </si>
  <si>
    <t>0351</t>
  </si>
  <si>
    <t xml:space="preserve">CHI ST LUKES HEALTH BAYLOR COLLEGE OF MEDICINE MED-                                                  </t>
  </si>
  <si>
    <t>0354</t>
  </si>
  <si>
    <t>0355</t>
  </si>
  <si>
    <t>0358</t>
  </si>
  <si>
    <t>0360</t>
  </si>
  <si>
    <t xml:space="preserve">BOWIE MEMORIAL HOSPITAL                           </t>
  </si>
  <si>
    <t>0361</t>
  </si>
  <si>
    <t>0363</t>
  </si>
  <si>
    <t xml:space="preserve">COLUMBIA MEDICAL CENTER OF PLANO LP-MEDICAL CITY PLANO                                </t>
  </si>
  <si>
    <t>0364</t>
  </si>
  <si>
    <t>0365</t>
  </si>
  <si>
    <t>0366</t>
  </si>
  <si>
    <t xml:space="preserve">HEALTH AND HUMAN SERVICES COMMISSION-KERRVILLE STATE HOSPITAL                          </t>
  </si>
  <si>
    <t>0368</t>
  </si>
  <si>
    <t xml:space="preserve">BALLINGER MEMORIAL HOSPITAL DISTRICT-BALLINGER MEMORIAL HOSPITAL                       </t>
  </si>
  <si>
    <t>0369</t>
  </si>
  <si>
    <t>0370</t>
  </si>
  <si>
    <t>0371</t>
  </si>
  <si>
    <t>0373</t>
  </si>
  <si>
    <t>0374</t>
  </si>
  <si>
    <t>0375</t>
  </si>
  <si>
    <t>0377</t>
  </si>
  <si>
    <t>0378</t>
  </si>
  <si>
    <t>0380</t>
  </si>
  <si>
    <t>0381</t>
  </si>
  <si>
    <t xml:space="preserve">DALLAM HARTLEY COUNTIES HOSPITAL DISTRICT-COON MEMORIAL HOSPITAL                            </t>
  </si>
  <si>
    <t>0382</t>
  </si>
  <si>
    <t xml:space="preserve">EAST TEXAS MEDICAL CENTER CLARKSVILLE             </t>
  </si>
  <si>
    <t>0383</t>
  </si>
  <si>
    <t>0384</t>
  </si>
  <si>
    <t>0385</t>
  </si>
  <si>
    <t>0386</t>
  </si>
  <si>
    <t xml:space="preserve">GOOD SHEPHERD MEDICAL CENTER LINDEN INC           </t>
  </si>
  <si>
    <t>0387</t>
  </si>
  <si>
    <t>0388</t>
  </si>
  <si>
    <t>0389</t>
  </si>
  <si>
    <t>0392</t>
  </si>
  <si>
    <t xml:space="preserve">RIVERSIDE GENERAL HOSPITAL                        </t>
  </si>
  <si>
    <t>0394</t>
  </si>
  <si>
    <t>0396</t>
  </si>
  <si>
    <t>0397</t>
  </si>
  <si>
    <t>0398</t>
  </si>
  <si>
    <t>133244709</t>
  </si>
  <si>
    <t>2022 DSH 401; ProvID 0398</t>
  </si>
  <si>
    <t>0399</t>
  </si>
  <si>
    <t xml:space="preserve">SIERRA MEDICAL CENTER-THE HOSPITAL OF PROVIDENCE SIERRA CAMPUS          </t>
  </si>
  <si>
    <t>0401</t>
  </si>
  <si>
    <t>0402</t>
  </si>
  <si>
    <t>0405</t>
  </si>
  <si>
    <t xml:space="preserve">TEXAS CENTER FOR INFECTIOUS                       </t>
  </si>
  <si>
    <t>0406</t>
  </si>
  <si>
    <t>0407</t>
  </si>
  <si>
    <t xml:space="preserve">HEALTH AND HUMAN SERVICES COMMISSION-RUSK STATE HOSPITAL                               </t>
  </si>
  <si>
    <t>0409</t>
  </si>
  <si>
    <t>0412</t>
  </si>
  <si>
    <t>0413</t>
  </si>
  <si>
    <t>0415</t>
  </si>
  <si>
    <t>0419</t>
  </si>
  <si>
    <t>0421</t>
  </si>
  <si>
    <t>0422</t>
  </si>
  <si>
    <t>0424</t>
  </si>
  <si>
    <t>0426</t>
  </si>
  <si>
    <t>0428</t>
  </si>
  <si>
    <t>0430</t>
  </si>
  <si>
    <t>0432</t>
  </si>
  <si>
    <t xml:space="preserve">BAYLOR SCOTT AND WHITE MEDICAL CENTER WAXAHACHIE  </t>
  </si>
  <si>
    <t>0433</t>
  </si>
  <si>
    <t>0434</t>
  </si>
  <si>
    <t>0435</t>
  </si>
  <si>
    <t>0436</t>
  </si>
  <si>
    <t>0437</t>
  </si>
  <si>
    <t>0438</t>
  </si>
  <si>
    <t>0439</t>
  </si>
  <si>
    <t xml:space="preserve">EAST TEXAS MEDICAL CENTER MOUNT VERNON-EAST TEXAS MEDICAL CENTER MT VERNON               </t>
  </si>
  <si>
    <t>0440</t>
  </si>
  <si>
    <t>133362703</t>
  </si>
  <si>
    <t>2022 DSH 401; ProvID 0440</t>
  </si>
  <si>
    <t>0441</t>
  </si>
  <si>
    <t>0442</t>
  </si>
  <si>
    <t>0443</t>
  </si>
  <si>
    <t>0444</t>
  </si>
  <si>
    <t>0445</t>
  </si>
  <si>
    <t>0446</t>
  </si>
  <si>
    <t xml:space="preserve">TEXAS HEALTH HARRIS METHODIST HOSPITAL HURST EULES-                                                  </t>
  </si>
  <si>
    <t>0449</t>
  </si>
  <si>
    <t xml:space="preserve">SCOTT &amp; WHITE HOSPITAL - TAYLOR-BAYLOR SCOTT &amp; WHITE MEDICAL CENTER -TAYLOR       </t>
  </si>
  <si>
    <t>0450</t>
  </si>
  <si>
    <t>0451</t>
  </si>
  <si>
    <t>0452</t>
  </si>
  <si>
    <t xml:space="preserve">STARR COUNTY HOSPITAL  DISTRICT-STARR COUNTY MEMORIAL HOSPITAL                    </t>
  </si>
  <si>
    <t>0454</t>
  </si>
  <si>
    <t xml:space="preserve">TYLER COUNTY HOSPITAL DISTRICT-TYLER COUNTY HOSPITAL                             </t>
  </si>
  <si>
    <t>0456</t>
  </si>
  <si>
    <t>0457</t>
  </si>
  <si>
    <t>0458</t>
  </si>
  <si>
    <t>0459</t>
  </si>
  <si>
    <t xml:space="preserve">BAPTIST HOSPITALS OF SOUTHEAST TEXAS-MEMORIAL HERMANN BAPTIST ORANGE HOSPITAL          </t>
  </si>
  <si>
    <t>0460</t>
  </si>
  <si>
    <t xml:space="preserve">SOUTHWEST GENERAL HOSPITAL LP-TEXAS VISTA MEDICAL CENTER                        </t>
  </si>
  <si>
    <t>0463</t>
  </si>
  <si>
    <t>0465</t>
  </si>
  <si>
    <t>0466</t>
  </si>
  <si>
    <t xml:space="preserve">SHANNON MEDICAL CENTER                            </t>
  </si>
  <si>
    <t>0469</t>
  </si>
  <si>
    <t>0471</t>
  </si>
  <si>
    <t xml:space="preserve">NORTHWEST TEXAS  HEALTH CARE SYSTEM INC-NORTHWEST TEXAS HOSPITAL                          </t>
  </si>
  <si>
    <t>0474</t>
  </si>
  <si>
    <t xml:space="preserve">SCOTT AND WHITE MEMORIAL HOSPITAL-BAYLOR SCOTT AND WHITE MEDICAL CENTER TEMPLE      </t>
  </si>
  <si>
    <t>0476</t>
  </si>
  <si>
    <t>0477</t>
  </si>
  <si>
    <t xml:space="preserve">CLEVELAND REGIONAL MEDICAL CENTER LP-CLEVELAND REGIONAL MEDICAL CENTER                 </t>
  </si>
  <si>
    <t>0478</t>
  </si>
  <si>
    <t xml:space="preserve">HOUSTON COUNTY HOSPITAL DISTRICT-                                                  </t>
  </si>
  <si>
    <t>0479</t>
  </si>
  <si>
    <t xml:space="preserve">PARMER COUNTY COMMUNITY HOSPITAL-PARMER MEDICAL CENTER                             </t>
  </si>
  <si>
    <t>0480</t>
  </si>
  <si>
    <t>0481</t>
  </si>
  <si>
    <t>0485</t>
  </si>
  <si>
    <t>0486</t>
  </si>
  <si>
    <t xml:space="preserve">HEALTH AND HUMAN SERVICES COMMISSION-BIG SPRING HOSPITAL                               </t>
  </si>
  <si>
    <t>0488</t>
  </si>
  <si>
    <t xml:space="preserve">HEALTH AND HUMAN SERVICES COMMISSION-TERRELL STATE HOSPITAL                            </t>
  </si>
  <si>
    <t>0491</t>
  </si>
  <si>
    <t xml:space="preserve">THE METHODIST HOSPITAL-HOUSTON METHODIST HOSPITAL                        </t>
  </si>
  <si>
    <t>0493</t>
  </si>
  <si>
    <t xml:space="preserve">SAN JACINTO METHODIST HOSPITAL-HOUSTON METHODIST BAYTOWN HOSPITAL                </t>
  </si>
  <si>
    <t>0495</t>
  </si>
  <si>
    <t>0497</t>
  </si>
  <si>
    <t xml:space="preserve">MEMORIAL HERMANN HEALTH SYSTEM-TIRR MEMORIAL HERMANN                             </t>
  </si>
  <si>
    <t>0499</t>
  </si>
  <si>
    <t>0501</t>
  </si>
  <si>
    <t>0502</t>
  </si>
  <si>
    <t>0504</t>
  </si>
  <si>
    <t>0507</t>
  </si>
  <si>
    <t>0508</t>
  </si>
  <si>
    <t xml:space="preserve">HEALTH AND HUMAN SERVICES COMMISSION-SAN ANTONIO STATE HOSPITAL                        </t>
  </si>
  <si>
    <t>0510</t>
  </si>
  <si>
    <t>0512</t>
  </si>
  <si>
    <t xml:space="preserve">CHILDRENS HEALTH CLINICAL OPERATIONS-CHILDRENS MEDICAL CENTER DALLAS                   </t>
  </si>
  <si>
    <t>400238801</t>
  </si>
  <si>
    <t>2022 DSH 401; ProvID 0512</t>
  </si>
  <si>
    <t>405569101</t>
  </si>
  <si>
    <t>406264801</t>
  </si>
  <si>
    <t>417653901</t>
  </si>
  <si>
    <t>0513</t>
  </si>
  <si>
    <t xml:space="preserve">DEWITT MEDICAL DISTRICT-CUERO COMMUNITY HOSPITAL                          </t>
  </si>
  <si>
    <t>0514</t>
  </si>
  <si>
    <t>0516</t>
  </si>
  <si>
    <t>0517</t>
  </si>
  <si>
    <t>0519</t>
  </si>
  <si>
    <t>0520</t>
  </si>
  <si>
    <t>0521</t>
  </si>
  <si>
    <t xml:space="preserve">MEMORIAL MEDICAL CENTER OF EAST TEXAS-CHI ST LUKES HEALTH MEMORIAL LUFKIN               </t>
  </si>
  <si>
    <t>0524</t>
  </si>
  <si>
    <t>0525</t>
  </si>
  <si>
    <t xml:space="preserve">COVENANT MEDICAL CENTER-                                                  </t>
  </si>
  <si>
    <t>408600102</t>
  </si>
  <si>
    <t>2022 DSH 401; ProvID 0525</t>
  </si>
  <si>
    <t>0528</t>
  </si>
  <si>
    <t>0530</t>
  </si>
  <si>
    <t>0531</t>
  </si>
  <si>
    <t>0532</t>
  </si>
  <si>
    <t>0533</t>
  </si>
  <si>
    <t>0534</t>
  </si>
  <si>
    <t xml:space="preserve">MEMORIAL HERMANN HOSPITAL SYSTEM                  </t>
  </si>
  <si>
    <t>0535</t>
  </si>
  <si>
    <t>0537</t>
  </si>
  <si>
    <t>0538</t>
  </si>
  <si>
    <t>0539</t>
  </si>
  <si>
    <t xml:space="preserve">EL PASO SPECIALTY HOSPITAL LTD-SURGICAL INSTITUTE OF EL PASO                     </t>
  </si>
  <si>
    <t>0540</t>
  </si>
  <si>
    <t>0541</t>
  </si>
  <si>
    <t>0542</t>
  </si>
  <si>
    <t>0543</t>
  </si>
  <si>
    <t>0545</t>
  </si>
  <si>
    <t>0546</t>
  </si>
  <si>
    <t>0547</t>
  </si>
  <si>
    <t>0548</t>
  </si>
  <si>
    <t>0549</t>
  </si>
  <si>
    <t xml:space="preserve">CHILLICOTHE HOSPITAL DISTRICT                     </t>
  </si>
  <si>
    <t>0550</t>
  </si>
  <si>
    <t>0551</t>
  </si>
  <si>
    <t>0552</t>
  </si>
  <si>
    <t>0553</t>
  </si>
  <si>
    <t>0555</t>
  </si>
  <si>
    <t>0556</t>
  </si>
  <si>
    <t xml:space="preserve">ASCENSION SETON-ASCENSION SETON SOUTHWEST                         </t>
  </si>
  <si>
    <t>0558</t>
  </si>
  <si>
    <t>0563</t>
  </si>
  <si>
    <t xml:space="preserve">ST LUKES COMMUNITY HEALTH SERVICES-                                                  </t>
  </si>
  <si>
    <t>0564</t>
  </si>
  <si>
    <t>0566</t>
  </si>
  <si>
    <t xml:space="preserve">CADWALDER BEHAVIORAL CLINIC-CADWALDER BEHAVIORAL CLINICS, INC                 </t>
  </si>
  <si>
    <t>0567</t>
  </si>
  <si>
    <t xml:space="preserve">LAREDO TEXAS HOSPITAL COMPANY LP-LAREDO MEDICAL CENTER                             </t>
  </si>
  <si>
    <t>0569</t>
  </si>
  <si>
    <t xml:space="preserve">ARISE HEALTHCARE SYSTEM LLC-                                                  </t>
  </si>
  <si>
    <t>0570</t>
  </si>
  <si>
    <t>45S378</t>
  </si>
  <si>
    <t xml:space="preserve">RIVER OAKS MEDICAL CENTER LP-RIVER OAKS HOSPITAL                               </t>
  </si>
  <si>
    <t xml:space="preserve">F6  </t>
  </si>
  <si>
    <t xml:space="preserve">PSYCHIATRIC HOSPITAL, MEDICARE CROSSOVERS ONLY    </t>
  </si>
  <si>
    <t>0572</t>
  </si>
  <si>
    <t>0573</t>
  </si>
  <si>
    <t>0574</t>
  </si>
  <si>
    <t>0578</t>
  </si>
  <si>
    <t>0579</t>
  </si>
  <si>
    <t>0581</t>
  </si>
  <si>
    <t>IRVING COPPELL SURGICAL HOSPITAL LLP-BAYLOR SCOTT AND WHITE SURGICAL HOSPITAL LAS COLIN</t>
  </si>
  <si>
    <t>0583</t>
  </si>
  <si>
    <t xml:space="preserve">PROMISE HOSPITAL OF WICHITA FALLS INC-                                                  </t>
  </si>
  <si>
    <t>0584</t>
  </si>
  <si>
    <t xml:space="preserve">PROMISE HOSPITAL OF DALLAS INC-                                                  </t>
  </si>
  <si>
    <t>0586</t>
  </si>
  <si>
    <t xml:space="preserve">POST ACUTE SPECIALTY HOSPITAL OF CORPUS CHRISTI LL-                                                  </t>
  </si>
  <si>
    <t>0587</t>
  </si>
  <si>
    <t>0589</t>
  </si>
  <si>
    <t>0590</t>
  </si>
  <si>
    <t xml:space="preserve">PINE VALLEY SPECIALTY HOSPITAL OPERATOR, LLC-PINE VALLEY SPECIALTY HOSPITAL                    </t>
  </si>
  <si>
    <t>0592</t>
  </si>
  <si>
    <t xml:space="preserve">TEXAS SPECIALTY HOSPITAL OF LUBBOCK-LLANO SPECIALTY HOSPITAL                          </t>
  </si>
  <si>
    <t>0595</t>
  </si>
  <si>
    <t>0598</t>
  </si>
  <si>
    <t xml:space="preserve">EAST TEXAS MEDICAL CENTER GILMER                  </t>
  </si>
  <si>
    <t>0600</t>
  </si>
  <si>
    <t>0601</t>
  </si>
  <si>
    <t xml:space="preserve">COMPASS HOSPITAL INC-COMPASS HOSPITAL OF SAN ANTONIO                   </t>
  </si>
  <si>
    <t>0602</t>
  </si>
  <si>
    <t>388217702</t>
  </si>
  <si>
    <t>2022 DSH 401; ProvID 0602</t>
  </si>
  <si>
    <t>0603</t>
  </si>
  <si>
    <t>0605</t>
  </si>
  <si>
    <t>0606</t>
  </si>
  <si>
    <t xml:space="preserve">BAYLOR SCOTT AND WHITE MEDICAL CENTER PLANO       </t>
  </si>
  <si>
    <t>0607</t>
  </si>
  <si>
    <t xml:space="preserve">SOUTHWEST SURGICAL HOSPITAL-                                                  </t>
  </si>
  <si>
    <t>0608</t>
  </si>
  <si>
    <t>0609</t>
  </si>
  <si>
    <t xml:space="preserve">MERIT LANCASTER LP-MEDICAL CENTER AT LANCASTER                       </t>
  </si>
  <si>
    <t>0610</t>
  </si>
  <si>
    <t>0611</t>
  </si>
  <si>
    <t>0612</t>
  </si>
  <si>
    <t>0613</t>
  </si>
  <si>
    <t xml:space="preserve">VISTA HOSPITAL OF DALLAS LP-                                                  </t>
  </si>
  <si>
    <t>0614</t>
  </si>
  <si>
    <t>2022 DSH 401; ProvID 0614</t>
  </si>
  <si>
    <t>0618</t>
  </si>
  <si>
    <t xml:space="preserve">ALLEGIANCE BEHAVIORAL HEALTH CENTER OF PLAINVIEW  </t>
  </si>
  <si>
    <t>0619</t>
  </si>
  <si>
    <t>0620</t>
  </si>
  <si>
    <t>0621</t>
  </si>
  <si>
    <t>0622</t>
  </si>
  <si>
    <t>0623</t>
  </si>
  <si>
    <t>0624</t>
  </si>
  <si>
    <t>0625</t>
  </si>
  <si>
    <t>0627</t>
  </si>
  <si>
    <t>0628</t>
  </si>
  <si>
    <t xml:space="preserve">GCMC OF WHARTON COUNTY TEXAS LLC-GULF COAST MEDICAL CENTER                         </t>
  </si>
  <si>
    <t>0630</t>
  </si>
  <si>
    <t>0632</t>
  </si>
  <si>
    <t>0633</t>
  </si>
  <si>
    <t>0634</t>
  </si>
  <si>
    <t>0635</t>
  </si>
  <si>
    <t xml:space="preserve">REHABCARE GROUP OF ARLINGTON LP-KINDRED REHABILITATION HOSPITAL ARLINGTON         </t>
  </si>
  <si>
    <t>0638</t>
  </si>
  <si>
    <t xml:space="preserve">SJ MEDICAL CENTER LLC-ST JOSEPH MEDICAL CENTER                          </t>
  </si>
  <si>
    <t xml:space="preserve">SJ MEDICAL CENTER LLC-ST JOSEPH HOSPITAL                                </t>
  </si>
  <si>
    <t>2022 DSH 401; ProvID 0638?</t>
  </si>
  <si>
    <t>0639</t>
  </si>
  <si>
    <t xml:space="preserve">BEAUMONT BONE &amp; JOINT INSTITUTE                   </t>
  </si>
  <si>
    <t>0640</t>
  </si>
  <si>
    <t>0642</t>
  </si>
  <si>
    <t xml:space="preserve">SOLARA BEHAVORIAL HEALTH SAN ANTONIO LLP-                                                  </t>
  </si>
  <si>
    <t>0643</t>
  </si>
  <si>
    <t xml:space="preserve">ROCKDALE BLACKHAWK LLC-LITTLE RIVER HEALTHCARE                           </t>
  </si>
  <si>
    <t>0644</t>
  </si>
  <si>
    <t xml:space="preserve">HICKORY TRAIL HOSPITAL LP-                                                  </t>
  </si>
  <si>
    <t>0645</t>
  </si>
  <si>
    <t>0646</t>
  </si>
  <si>
    <t>0647</t>
  </si>
  <si>
    <t xml:space="preserve">CLEVELAND IMAGING &amp; SURGICAL HOSPITAL LLC-DOCTORS DIAGNOSTIC HOSPITAL                       </t>
  </si>
  <si>
    <t>0648</t>
  </si>
  <si>
    <t>0649</t>
  </si>
  <si>
    <t>0650</t>
  </si>
  <si>
    <t>0651</t>
  </si>
  <si>
    <t>0652</t>
  </si>
  <si>
    <t>0654</t>
  </si>
  <si>
    <t>CONTINUUM BAYTOWN COMMUNITY MENTAL HEALTH CENTER-CONTINUUM BAYTOWN COMMUNITY MENTAL HEALTH CENTER L</t>
  </si>
  <si>
    <t>0656</t>
  </si>
  <si>
    <t xml:space="preserve">PALADIN CMHC LLC                                  </t>
  </si>
  <si>
    <t>0657</t>
  </si>
  <si>
    <t xml:space="preserve">NORTH CYPRESS MEDICAL CENTER OPERATION COMPANY LTD-NORTH CYPRESS MEDICAL CENTER                      </t>
  </si>
  <si>
    <t>0659</t>
  </si>
  <si>
    <t xml:space="preserve">HUNTSVILLE COMMUNITY HOSPITAL INC-HUNTSVILLE MEMORIAL HOSPITAL                      </t>
  </si>
  <si>
    <t>Added per review of 2022 DSH Setup Spreadsheet</t>
  </si>
  <si>
    <t>412747402</t>
  </si>
  <si>
    <t>2022 DSH 401; ProvID 0659</t>
  </si>
  <si>
    <t>0660</t>
  </si>
  <si>
    <t>0661</t>
  </si>
  <si>
    <t>0662</t>
  </si>
  <si>
    <t xml:space="preserve">SHELBY HOSPITAL LLC-SHELBY REGIONAL MEDICAL CENTER                    </t>
  </si>
  <si>
    <t>0663</t>
  </si>
  <si>
    <t xml:space="preserve">REGENCY HOSPITAL OF ODESSA LLLP-REGENCY HOSPITAL OF ODESSA                        </t>
  </si>
  <si>
    <t>0664</t>
  </si>
  <si>
    <t>452103</t>
  </si>
  <si>
    <t xml:space="preserve">EL PASO LTAC HOSPITAL LP-EL PASO LTAC HOSPITAL                             </t>
  </si>
  <si>
    <t>0665</t>
  </si>
  <si>
    <t xml:space="preserve">HARMONY MENTAL HEALTH SERVICES INC-TEXAS HARMONY HOUSE                               </t>
  </si>
  <si>
    <t>0666</t>
  </si>
  <si>
    <t>0667</t>
  </si>
  <si>
    <t>0668</t>
  </si>
  <si>
    <t xml:space="preserve">REGENCY HOSPITAL OF NORTH DALLAS II LLP           </t>
  </si>
  <si>
    <t>0671</t>
  </si>
  <si>
    <t xml:space="preserve">REGENCY HOSPITAL OF FORT WORTH LLLP               </t>
  </si>
  <si>
    <t>0672</t>
  </si>
  <si>
    <t xml:space="preserve">F1  </t>
  </si>
  <si>
    <t xml:space="preserve">PSYCHIATRIC HOSPITAL                              </t>
  </si>
  <si>
    <t>0674</t>
  </si>
  <si>
    <t xml:space="preserve">CEDAR PARK HEALTH SYSTEM LP-CEDAR PARK REGIONAL MEDICAL CENTER                </t>
  </si>
  <si>
    <t>0675</t>
  </si>
  <si>
    <t xml:space="preserve">UNIVERSITY GENERAL HOSPITAL LLC-UNIVERSITY GENERAL HOSPITAL                       </t>
  </si>
  <si>
    <t>0676</t>
  </si>
  <si>
    <t>0677</t>
  </si>
  <si>
    <t>0678</t>
  </si>
  <si>
    <t>0679</t>
  </si>
  <si>
    <t>0680</t>
  </si>
  <si>
    <t xml:space="preserve">HOUSTON NORTHWEST OPERATING COMPANY LLC-HCA HOUSTON HEALTHCARE NORTHWEST                  </t>
  </si>
  <si>
    <t>0681</t>
  </si>
  <si>
    <t>0682</t>
  </si>
  <si>
    <t>0684</t>
  </si>
  <si>
    <t>0686</t>
  </si>
  <si>
    <t xml:space="preserve">UHS OF TEXOMA INC-TEXOMA MEDICAL CENTER                             </t>
  </si>
  <si>
    <t>0688</t>
  </si>
  <si>
    <t xml:space="preserve">SANA HEALTHCARE CARROLLTON-CARROLLTON REGIONAL MEDICAL CENTER                </t>
  </si>
  <si>
    <t>Updated Per review of DSH Setup Spreadsheet</t>
  </si>
  <si>
    <t>2022 DSH 401; ProvID 0688</t>
  </si>
  <si>
    <t>412883702</t>
  </si>
  <si>
    <t>0694</t>
  </si>
  <si>
    <t>0695</t>
  </si>
  <si>
    <t>0696</t>
  </si>
  <si>
    <t>0697</t>
  </si>
  <si>
    <t xml:space="preserve">COOK CHILDRENS NORTHEAST HOSPITAL, LLC-                                                  </t>
  </si>
  <si>
    <t>0698</t>
  </si>
  <si>
    <t>0700</t>
  </si>
  <si>
    <t>0701</t>
  </si>
  <si>
    <t xml:space="preserve">VIBRA SPECIALTY HOSPITAL OF DALLAS LLC-                                                  </t>
  </si>
  <si>
    <t>0702</t>
  </si>
  <si>
    <t xml:space="preserve">USMD HOSPITAL AT FORT WORTH LP                    </t>
  </si>
  <si>
    <t>0705</t>
  </si>
  <si>
    <t>0709</t>
  </si>
  <si>
    <t xml:space="preserve">SPECTRUM CARE PA-                                                  </t>
  </si>
  <si>
    <t>0710</t>
  </si>
  <si>
    <t>0712</t>
  </si>
  <si>
    <t>0713</t>
  </si>
  <si>
    <t>0714</t>
  </si>
  <si>
    <t>0715</t>
  </si>
  <si>
    <t>0718</t>
  </si>
  <si>
    <t xml:space="preserve">BCA OF TEXAS LLC-BCA PERMIAN BASIN                                 </t>
  </si>
  <si>
    <t>0719</t>
  </si>
  <si>
    <t>0721</t>
  </si>
  <si>
    <t xml:space="preserve">SELECT SPECIALTY HOSPITAL- SOUTH DALLAS-                                                  </t>
  </si>
  <si>
    <t>0722</t>
  </si>
  <si>
    <t>0724</t>
  </si>
  <si>
    <t xml:space="preserve">ST LUKES COMMUNITY DEVELOPMENT CORPORATION SUGAR-                                                  </t>
  </si>
  <si>
    <t>0725</t>
  </si>
  <si>
    <t xml:space="preserve">RH TERRELL MANAGEMENT LLC-RENAISSANCE HOSPITAL TERRELL                      </t>
  </si>
  <si>
    <t>0726</t>
  </si>
  <si>
    <t>0727</t>
  </si>
  <si>
    <t xml:space="preserve">SELECT SPECIALTY HOSPITAL MIDLAND INC             </t>
  </si>
  <si>
    <t>0728</t>
  </si>
  <si>
    <t>0729</t>
  </si>
  <si>
    <t xml:space="preserve">BEHAVIORAL MEDICINE OF HOUSTON PA-                                                  </t>
  </si>
  <si>
    <t>0730</t>
  </si>
  <si>
    <t xml:space="preserve">RECOVERY BEHAVIORAL HEALTH OF SAN ANTONIO LLC     </t>
  </si>
  <si>
    <t>0731</t>
  </si>
  <si>
    <t xml:space="preserve">SAN ANTONIO -AMG SPECIALTY HOSPITAL, LLC-                                                  </t>
  </si>
  <si>
    <t>0732</t>
  </si>
  <si>
    <t xml:space="preserve">METHODIST HEALTHCARE SYSTEM OF SAN ANTONIO LTD LLP-METHODIST HOSPITAL STONE OAK                      </t>
  </si>
  <si>
    <t>0733</t>
  </si>
  <si>
    <t xml:space="preserve">ACADIA ABILENE LLC-                                                  </t>
  </si>
  <si>
    <t>0734</t>
  </si>
  <si>
    <t>0735</t>
  </si>
  <si>
    <t>0736</t>
  </si>
  <si>
    <t xml:space="preserve">ASCENSION SETON-ASCENSION SETON HAYS                              </t>
  </si>
  <si>
    <t>0738</t>
  </si>
  <si>
    <t xml:space="preserve">BASTROP BLACKHAWK LLC-LAKESIDE HOSPITAL AT BASTROP                      </t>
  </si>
  <si>
    <t>0739</t>
  </si>
  <si>
    <t xml:space="preserve">STHS LLC-SOUTH TEXAS HEALTH SERVICES                       </t>
  </si>
  <si>
    <t>0740</t>
  </si>
  <si>
    <t>0741</t>
  </si>
  <si>
    <t>0742</t>
  </si>
  <si>
    <t>0743</t>
  </si>
  <si>
    <t>0744</t>
  </si>
  <si>
    <t>0745</t>
  </si>
  <si>
    <t xml:space="preserve">SOUTHWEST CLINIC PA- SOUTHWEST CLINIC PA                              </t>
  </si>
  <si>
    <t>0746</t>
  </si>
  <si>
    <t>0747</t>
  </si>
  <si>
    <t xml:space="preserve">ST LUKES LAKESIDE HOSPITAL LLC-                                                  </t>
  </si>
  <si>
    <t>0748</t>
  </si>
  <si>
    <t>0750</t>
  </si>
  <si>
    <t xml:space="preserve">CHRISTUS CONTINUING CARE-                                                  </t>
  </si>
  <si>
    <t>0751</t>
  </si>
  <si>
    <t>0752</t>
  </si>
  <si>
    <t>0753</t>
  </si>
  <si>
    <t>0754</t>
  </si>
  <si>
    <t>0755</t>
  </si>
  <si>
    <t>0756</t>
  </si>
  <si>
    <t xml:space="preserve">EVEREST REAL ESTATE INVESTMENTS LLP-SE TEXAS ER AND HOSPITAL                          </t>
  </si>
  <si>
    <t>0757</t>
  </si>
  <si>
    <t>0759</t>
  </si>
  <si>
    <t xml:space="preserve">ALLEGIANCE HEALTH CENTER OF MIDLAND LLC           </t>
  </si>
  <si>
    <t>0768</t>
  </si>
  <si>
    <t xml:space="preserve">LTHM HOUSTON OPERATIONS LLC-ST ANTHONYS HOSPITAL                              </t>
  </si>
  <si>
    <t>0769</t>
  </si>
  <si>
    <t xml:space="preserve">BASIN HEALTHCARE CENTER-                                                  </t>
  </si>
  <si>
    <t>0770</t>
  </si>
  <si>
    <t xml:space="preserve">HARBOR HOSPITAL OF SOUTHEAST TEXAS-                                                  </t>
  </si>
  <si>
    <t>0771</t>
  </si>
  <si>
    <t xml:space="preserve">LTHM DALLAS  OPERATIONS LLC-SOUTH HAMPTON COMMUNITY HOSPITAL                  </t>
  </si>
  <si>
    <t>0772</t>
  </si>
  <si>
    <t>0773</t>
  </si>
  <si>
    <t>0774</t>
  </si>
  <si>
    <t xml:space="preserve">NEW LIFECARE HOSPITALS OF SOUTH TEXAS LLC-                                                  </t>
  </si>
  <si>
    <t>0775</t>
  </si>
  <si>
    <t>0776</t>
  </si>
  <si>
    <t>0777</t>
  </si>
  <si>
    <t xml:space="preserve">RENAISSANCE HOSPITAL GROVES                       </t>
  </si>
  <si>
    <t>0778</t>
  </si>
  <si>
    <t>0780</t>
  </si>
  <si>
    <t>0781</t>
  </si>
  <si>
    <t xml:space="preserve">HOPEBRIDGE HOSPITAL HOUSTON, LLC-HOPEBRIDGE HOSPITAL                               </t>
  </si>
  <si>
    <t>0782</t>
  </si>
  <si>
    <t>0783</t>
  </si>
  <si>
    <t>0784</t>
  </si>
  <si>
    <t xml:space="preserve">ST LUKES HOSPITAL AT THE VINTAGE-                                                  </t>
  </si>
  <si>
    <t>0785</t>
  </si>
  <si>
    <t>0786</t>
  </si>
  <si>
    <t>0788</t>
  </si>
  <si>
    <t>Old TPI 220798701 Reason for termination was “Provider requested Disenrollment” New TPI 220798704</t>
  </si>
  <si>
    <t>451396</t>
  </si>
  <si>
    <t>Old TPI 220798701 Reason for termination was “Provider requested Disenrollment” New TPI 220798704; Updated CCN</t>
  </si>
  <si>
    <t>0789</t>
  </si>
  <si>
    <t xml:space="preserve">SHIFA CMHC OF TEXAS LLC-                                                  </t>
  </si>
  <si>
    <t>0790</t>
  </si>
  <si>
    <t xml:space="preserve">SBMC HEALTHCARE LLC-SPRING BRANCH MEDICAL CENTER                      </t>
  </si>
  <si>
    <t>0791</t>
  </si>
  <si>
    <t>0792</t>
  </si>
  <si>
    <t>0794</t>
  </si>
  <si>
    <t xml:space="preserve">LUBBOCK HERITAGE HOSPITAL LLC-GRACE SURGICAL HOSPITAL                           </t>
  </si>
  <si>
    <t>0795</t>
  </si>
  <si>
    <t xml:space="preserve">OGLETHORPE OF LONGVIEW LLC-                                                  </t>
  </si>
  <si>
    <t>0796</t>
  </si>
  <si>
    <t>0797</t>
  </si>
  <si>
    <t>0798</t>
  </si>
  <si>
    <t xml:space="preserve">SUNDANCE HOSPITAL-                                                  </t>
  </si>
  <si>
    <t>0803</t>
  </si>
  <si>
    <t xml:space="preserve">CHRISTUS SANTA ROSA HEALTH CARE CORPORATION-CHILDRENS HOSPITAL OF SAN ANTONIO                 </t>
  </si>
  <si>
    <t>0804</t>
  </si>
  <si>
    <t>0805</t>
  </si>
  <si>
    <t xml:space="preserve">VHS HARLINGEN HOSPITAL COMPANY LLC-VALLEY BAPTIST MEDICAL CENTER                     </t>
  </si>
  <si>
    <t xml:space="preserve">VHS HARLINGEN HOSPITAL COMPANY LLC                </t>
  </si>
  <si>
    <t>2022 DSH 401; ProvID 0805</t>
  </si>
  <si>
    <t>292096907</t>
  </si>
  <si>
    <t>292096908</t>
  </si>
  <si>
    <t xml:space="preserve">VHS HARLINGEN HOSPITAL COMPANY LLC-VALLEY BAPTIST MICRO-HOSPITAL WESLACO             </t>
  </si>
  <si>
    <t>407901402</t>
  </si>
  <si>
    <t>0806</t>
  </si>
  <si>
    <t xml:space="preserve">TM VAN ZANDT HOSPITAL LLC-COZBY GERMANY HOSPITAL                            </t>
  </si>
  <si>
    <t>0808</t>
  </si>
  <si>
    <t xml:space="preserve">LUBBOCK SPECIALTY HOSPITAL LLC-TEXAS SPECIALTY HOSPITAL AT LUBBOCK               </t>
  </si>
  <si>
    <t>0809</t>
  </si>
  <si>
    <t>0810</t>
  </si>
  <si>
    <t>0811</t>
  </si>
  <si>
    <t>0812</t>
  </si>
  <si>
    <t xml:space="preserve">LAKEWAY REGIONAL MEDICAL CENTER LLC-                                                  </t>
  </si>
  <si>
    <t>0813</t>
  </si>
  <si>
    <t>0814</t>
  </si>
  <si>
    <t>0815</t>
  </si>
  <si>
    <t>0816</t>
  </si>
  <si>
    <t>0817</t>
  </si>
  <si>
    <t>0818</t>
  </si>
  <si>
    <t>0819</t>
  </si>
  <si>
    <t>0820</t>
  </si>
  <si>
    <t>0821</t>
  </si>
  <si>
    <t>0822</t>
  </si>
  <si>
    <t xml:space="preserve">ASCENSION SETON-ASCENSION SETON SMITHVILLE                        </t>
  </si>
  <si>
    <t>0823</t>
  </si>
  <si>
    <t>0824</t>
  </si>
  <si>
    <t>0827</t>
  </si>
  <si>
    <t xml:space="preserve">MID JEFFERSON EXTENDED CARE HOSPITAL-POST ACUTE ENTERPRISES                            </t>
  </si>
  <si>
    <t>0828</t>
  </si>
  <si>
    <t>0829</t>
  </si>
  <si>
    <t xml:space="preserve">PRISTINE HEALTHCARE, LLC-PRISTINE HOSPITAL OF PASADENA                     </t>
  </si>
  <si>
    <t>0830</t>
  </si>
  <si>
    <t>0831</t>
  </si>
  <si>
    <t xml:space="preserve">THE INSTITUTE FOR REHABILITATION AND RESEARCH-THE INSTITUTE FOR REHAB AND                       </t>
  </si>
  <si>
    <t>0832</t>
  </si>
  <si>
    <t>0834</t>
  </si>
  <si>
    <t>0835</t>
  </si>
  <si>
    <t>0836</t>
  </si>
  <si>
    <t>0837</t>
  </si>
  <si>
    <t>0844</t>
  </si>
  <si>
    <t>0845</t>
  </si>
  <si>
    <t xml:space="preserve">TEXAS GENERAL HOSPITAL-                                                  </t>
  </si>
  <si>
    <t>0846</t>
  </si>
  <si>
    <t>0847</t>
  </si>
  <si>
    <t xml:space="preserve">GLOBALREHAB LP-                                                  </t>
  </si>
  <si>
    <t>0848</t>
  </si>
  <si>
    <t>0849</t>
  </si>
  <si>
    <t>0851</t>
  </si>
  <si>
    <t xml:space="preserve">CHILDREN'S HOPE RESIDENTIAL SERVICES, INC.-                                                  </t>
  </si>
  <si>
    <t>0852</t>
  </si>
  <si>
    <t>0853</t>
  </si>
  <si>
    <t>0854</t>
  </si>
  <si>
    <t>0856</t>
  </si>
  <si>
    <t xml:space="preserve">TRIUMPH NORTHWEST LP-TRIUMPH HOSPITAL NORTHWEST                        </t>
  </si>
  <si>
    <t>0857</t>
  </si>
  <si>
    <t xml:space="preserve">SCCI HOSPITAL SAN ANGELO-TRIUMPH HOSPITAL SAN ANGELO                       </t>
  </si>
  <si>
    <t>0858</t>
  </si>
  <si>
    <t>0859</t>
  </si>
  <si>
    <t>0860</t>
  </si>
  <si>
    <t>0861</t>
  </si>
  <si>
    <t>0862</t>
  </si>
  <si>
    <t xml:space="preserve">NIX COMMUNITY GENERAL HOSPITAL LLC-NIX GENERAL HOSPITAL                              </t>
  </si>
  <si>
    <t>0863</t>
  </si>
  <si>
    <t xml:space="preserve">CAMBRIDGE HOSPITAL, LLC-                                                  </t>
  </si>
  <si>
    <t>0865</t>
  </si>
  <si>
    <t>0866</t>
  </si>
  <si>
    <t xml:space="preserve">LA PAZ BEHAVIORAL HEALTH RGV INC-                                                  </t>
  </si>
  <si>
    <t>0867</t>
  </si>
  <si>
    <t>0870</t>
  </si>
  <si>
    <t xml:space="preserve">WEST 380 FAMILY CARE FACILITY-NORTH TEXAS COMMUNITY HOSPITAL                    </t>
  </si>
  <si>
    <t>0872</t>
  </si>
  <si>
    <t>0873</t>
  </si>
  <si>
    <t>0874</t>
  </si>
  <si>
    <t>0875</t>
  </si>
  <si>
    <t>0876</t>
  </si>
  <si>
    <t>0878</t>
  </si>
  <si>
    <t xml:space="preserve">ADVANCE HEALTH CENTER INC-                                                  </t>
  </si>
  <si>
    <t>0880</t>
  </si>
  <si>
    <t xml:space="preserve">EBD BEMC ROCKWALL, LLC-BAYLOR EMERGENCY MEDICAL CENTER                   </t>
  </si>
  <si>
    <t>0881</t>
  </si>
  <si>
    <t>0882</t>
  </si>
  <si>
    <t xml:space="preserve">LITTLE RIVER HEALTHCARE CAMERON HOSPITAL-                                                  </t>
  </si>
  <si>
    <t>0883</t>
  </si>
  <si>
    <t xml:space="preserve">STRATEGIC BH COLLEGE STATION LLC-ROCK PRAIRIE BEHAVIORAL HEALTH                    </t>
  </si>
  <si>
    <t>0884</t>
  </si>
  <si>
    <t>0885</t>
  </si>
  <si>
    <t xml:space="preserve">NORTH TEXAS - MCA, LLC-MEDICAL CITY ALLIANCE                             </t>
  </si>
  <si>
    <t>0886</t>
  </si>
  <si>
    <t xml:space="preserve">WALNUT HILL PHYSICIANS HOSPITAL LLC-WALNUT HILL MEDICAL CENTER                        </t>
  </si>
  <si>
    <t>0887</t>
  </si>
  <si>
    <t>0888</t>
  </si>
  <si>
    <t>0889</t>
  </si>
  <si>
    <t>0890</t>
  </si>
  <si>
    <t>0892</t>
  </si>
  <si>
    <t>0893</t>
  </si>
  <si>
    <t>0894</t>
  </si>
  <si>
    <t xml:space="preserve">TOMBALL EXPRESS MEDICAL CENTER, LLC-EMERUS COMMUNITY HOSPITAL                         </t>
  </si>
  <si>
    <t>0895</t>
  </si>
  <si>
    <t xml:space="preserve">DENTON TRANSITIONAL LTCH LP-INTEGRITY TRANSITIONAL HOSPITAL                   </t>
  </si>
  <si>
    <t>0896</t>
  </si>
  <si>
    <t xml:space="preserve">PINE CREEK MEDICAL CENTER, LLC-                                                  </t>
  </si>
  <si>
    <t>0897</t>
  </si>
  <si>
    <t>CCN should be 673053 it looks like at some point there was a typo in Phoenix. They end dated the 373053 and added 673053.</t>
  </si>
  <si>
    <t>0898</t>
  </si>
  <si>
    <t>0899</t>
  </si>
  <si>
    <t>0900</t>
  </si>
  <si>
    <t>CCN Changed in Phoenix now 454126</t>
  </si>
  <si>
    <t>0901</t>
  </si>
  <si>
    <t xml:space="preserve">CHCA PEARLAND LP-HCA HOUSTON HEALTHCARE PEARLAND                   </t>
  </si>
  <si>
    <t>0904</t>
  </si>
  <si>
    <t>0905</t>
  </si>
  <si>
    <t>0906</t>
  </si>
  <si>
    <t>0907</t>
  </si>
  <si>
    <t>0908</t>
  </si>
  <si>
    <t>0910</t>
  </si>
  <si>
    <t>0911</t>
  </si>
  <si>
    <t xml:space="preserve">BAY AREA REGIONAL MEDICAL CENTER LLC-                                                  </t>
  </si>
  <si>
    <t>0913</t>
  </si>
  <si>
    <t>0914</t>
  </si>
  <si>
    <t>0917</t>
  </si>
  <si>
    <t xml:space="preserve">FIRST TEXAS HOSPITAL CARROLLTON LLC-                                                  </t>
  </si>
  <si>
    <t>0918</t>
  </si>
  <si>
    <t xml:space="preserve">CHILDRENS HEALTH CLINICAL OPERATIONS-CHILDRENS MEDICAL CENTER PLANO                    </t>
  </si>
  <si>
    <t>0920</t>
  </si>
  <si>
    <t xml:space="preserve">BROOKE ARMY MEDICAL CENTER                        </t>
  </si>
  <si>
    <t xml:space="preserve">DE  </t>
  </si>
  <si>
    <t xml:space="preserve">MILITARY HOSPITAL                   </t>
  </si>
  <si>
    <t xml:space="preserve">B2  </t>
  </si>
  <si>
    <t xml:space="preserve">MILITARY HOSPITAL                                 </t>
  </si>
  <si>
    <t>0922</t>
  </si>
  <si>
    <t>0924</t>
  </si>
  <si>
    <t>0925</t>
  </si>
  <si>
    <t>0926</t>
  </si>
  <si>
    <t>0928</t>
  </si>
  <si>
    <t>0929</t>
  </si>
  <si>
    <t>0930</t>
  </si>
  <si>
    <t xml:space="preserve">CHRISTUS HEALTH ARK LA TEX-                                                  </t>
  </si>
  <si>
    <t>0931</t>
  </si>
  <si>
    <t>0932</t>
  </si>
  <si>
    <t>0934</t>
  </si>
  <si>
    <t>0935</t>
  </si>
  <si>
    <t xml:space="preserve">SELECT SPECIALTY HOSPITAL-DALLAS, INC             </t>
  </si>
  <si>
    <t>0936</t>
  </si>
  <si>
    <t>0937</t>
  </si>
  <si>
    <t>0938</t>
  </si>
  <si>
    <t>0939</t>
  </si>
  <si>
    <t>0940</t>
  </si>
  <si>
    <t>0941</t>
  </si>
  <si>
    <t>0942</t>
  </si>
  <si>
    <t xml:space="preserve">CLEAR LAKE INSTITUTE FOR REHABILITATION LLC-PAM REHABILITATION HOSPITAL OF CLEAR LAKE         </t>
  </si>
  <si>
    <t>0943</t>
  </si>
  <si>
    <t>0945</t>
  </si>
  <si>
    <t>0946</t>
  </si>
  <si>
    <t>0947</t>
  </si>
  <si>
    <t xml:space="preserve">WEIMAR MEDICAL CENTER                             </t>
  </si>
  <si>
    <t>0949</t>
  </si>
  <si>
    <t>2022 DSH 401; ProvID 0949? Check 0584 (same CCN)</t>
  </si>
  <si>
    <t>402430902</t>
  </si>
  <si>
    <t xml:space="preserve">52  </t>
  </si>
  <si>
    <t>AMBULATORY SURGICAL CENTER - HOSPITA</t>
  </si>
  <si>
    <t xml:space="preserve">49  </t>
  </si>
  <si>
    <t xml:space="preserve">AMBULATORY SURGICAL SERVICES                      </t>
  </si>
  <si>
    <t>0950</t>
  </si>
  <si>
    <t>0951</t>
  </si>
  <si>
    <t>0952</t>
  </si>
  <si>
    <t xml:space="preserve">PROVIDENCE HOSPITAL OF NORTH HOUSTON LLC-                                                  </t>
  </si>
  <si>
    <t>0953</t>
  </si>
  <si>
    <t xml:space="preserve">TEXAS GENERAL HOSPITAL - VZRMC LP-                                                  </t>
  </si>
  <si>
    <t>0954</t>
  </si>
  <si>
    <t>371439603</t>
  </si>
  <si>
    <t>2022 DSH 401; ProvID 0954</t>
  </si>
  <si>
    <t>0955</t>
  </si>
  <si>
    <t>0956</t>
  </si>
  <si>
    <t>361635102</t>
  </si>
  <si>
    <t>2022 DSH 401; ProvID 0956</t>
  </si>
  <si>
    <t>0957</t>
  </si>
  <si>
    <t>0958</t>
  </si>
  <si>
    <t>0959</t>
  </si>
  <si>
    <t xml:space="preserve">MH EMERUS TOMBALL, LLC-MEMORIAL HERMANN TOMBALL                          </t>
  </si>
  <si>
    <t>0960</t>
  </si>
  <si>
    <t xml:space="preserve">HEALTHMONT OF TEXAS I LLC-DOLLY VINSANT MEMORIAL HOSPITAL                   </t>
  </si>
  <si>
    <t>0961</t>
  </si>
  <si>
    <t xml:space="preserve">HEALTHSOUTH REHABILITATION HOSPITAL OF FORT WORTH-                                                  </t>
  </si>
  <si>
    <t>0962</t>
  </si>
  <si>
    <t xml:space="preserve">PAN AMERICAN GENERAL HOSPITAL-SOUTHWESTERN GENERAL HOSPITAL                     </t>
  </si>
  <si>
    <t>0963</t>
  </si>
  <si>
    <t xml:space="preserve">ALLIANCE HOSPITAL LTD                             </t>
  </si>
  <si>
    <t>0964</t>
  </si>
  <si>
    <t xml:space="preserve">PROVIDENCE HOSPITAL LP                            </t>
  </si>
  <si>
    <t>0965</t>
  </si>
  <si>
    <t xml:space="preserve">CHCA MAINLAND LP-MAINLAND MEDICAL CENTER                           </t>
  </si>
  <si>
    <t>0966</t>
  </si>
  <si>
    <t>380473403</t>
  </si>
  <si>
    <t>2022 DSH 401; ProvID 0966</t>
  </si>
  <si>
    <t>0967</t>
  </si>
  <si>
    <t xml:space="preserve">POST ACUTE MEDICAL REHABILITATION HOSPITAL OF CORP-PAM REHABILITATION HOSPITAL OF CORPUS CHRISTI     </t>
  </si>
  <si>
    <t>0968</t>
  </si>
  <si>
    <t>0969</t>
  </si>
  <si>
    <t>0970</t>
  </si>
  <si>
    <t>DSH 2021 FFS and ENC</t>
  </si>
  <si>
    <t>0973</t>
  </si>
  <si>
    <t>0989</t>
  </si>
  <si>
    <t xml:space="preserve">OCEANS BEHAVIORAL HOSPITAL OF PASADENA LLC-OCEANS BEHAVIORAL HOSPITAL OF PASADENA            </t>
  </si>
  <si>
    <t>0990</t>
  </si>
  <si>
    <t xml:space="preserve">PAM REHABILITATION HOSPITAL OF ROUND ROCK LLC-PAM REHABILITATION HOSPITAL OF ROUND ROCK         </t>
  </si>
  <si>
    <t>0993</t>
  </si>
  <si>
    <t xml:space="preserve">WEBSTER SURGICAL SPECIALTY HOSPITAL, LTD-HOUSTON PHYSICIANS HOSPITAL                       </t>
  </si>
  <si>
    <t>0999</t>
  </si>
  <si>
    <t xml:space="preserve">APOLLO REHAB HOSPITAL LLC-SUGAR LAND REHAB HOSPITAL LLC                     </t>
  </si>
  <si>
    <t xml:space="preserve">SACRED OAK MEDICAL CENTER, LLC-                                                  </t>
  </si>
  <si>
    <t xml:space="preserve">INNOVATIONS COMMUNITY MENTAL HEALTH CENTER-                                                  </t>
  </si>
  <si>
    <t>HEALTHSOUTH REHABILITATION HOSPITAL OF PEARLAND LL-HEALTHSOUTH REHABILITATION OF HOSPITAL OF PERRLAND</t>
  </si>
  <si>
    <t>1003</t>
  </si>
  <si>
    <t xml:space="preserve">1917 ASHLAND VENTURE LLC-THE HEIGHTS HOSPITAL                              </t>
  </si>
  <si>
    <t>2022 DSH 401; New ProvID 1003</t>
  </si>
  <si>
    <t>1004</t>
  </si>
  <si>
    <t>1649781915</t>
  </si>
  <si>
    <t>422236601</t>
  </si>
  <si>
    <t>670135</t>
  </si>
  <si>
    <t xml:space="preserve">ALTUS HOUSTON HOSPITAL LP-ALTUS HOUSTON HOSPITAL                            </t>
  </si>
  <si>
    <t>2022 DSH 401; New ProvID 1004, ls CORRECTED MASTER NPI AND ADDED HASC</t>
  </si>
  <si>
    <t>422236602</t>
  </si>
  <si>
    <t>1005</t>
  </si>
  <si>
    <t>670143</t>
  </si>
  <si>
    <t xml:space="preserve">ASCENSION SETON-ASCENSION SETON BASTROP                           </t>
  </si>
  <si>
    <t>2022 DSH 401; New ProvID 1005, ls CORRECTED MASTER NPI</t>
  </si>
  <si>
    <t>1006</t>
  </si>
  <si>
    <t xml:space="preserve">BAYLOR SCOTT AND WHITE MEDICAL CENTERS CAPITOL ARE-BAYLOR SCOTT &amp; WHITE MEDICAL CENTER - AUSTIN      </t>
  </si>
  <si>
    <t>2022 DSH 401; New ProvID 1006, ls CORRECTED MASTER NPI</t>
  </si>
  <si>
    <t>409204102</t>
  </si>
  <si>
    <t>1007</t>
  </si>
  <si>
    <t xml:space="preserve">BAYLOR SCOTT &amp; WHITE MEDICAL CENTERS - CAPITOL ARE-BAYLOR SCOTT &amp; WHITE MEDICAL CENTER - BUDA        </t>
  </si>
  <si>
    <t xml:space="preserve">BAYLOR SCOTT AND WHITE MEDICAL CENTERS CAPITOL ARE-BAYLOR SCOTT &amp; WHITE MEDICAL CENTER - BUDA        </t>
  </si>
  <si>
    <t>2022 DSH 401; New ProvID 1007, ls CORRECTED MASTER NPI</t>
  </si>
  <si>
    <t>407926102</t>
  </si>
  <si>
    <t>1457820995</t>
  </si>
  <si>
    <t>422067501</t>
  </si>
  <si>
    <t xml:space="preserve">BAYTOWN MEDICAL CENTER, LP-ALTUS BAYTOWN HOSPITAL, BAYTOWN MEDICAL CENTER    </t>
  </si>
  <si>
    <t>1009</t>
  </si>
  <si>
    <t>1053839233</t>
  </si>
  <si>
    <t>417321301</t>
  </si>
  <si>
    <t>673075</t>
  </si>
  <si>
    <t xml:space="preserve">COBALT REHABILITATION HOSPITAL EL PASO LLC-COBALT REHABILITATION HOSPITAL EL PASO            </t>
  </si>
  <si>
    <t>2022 DSH 401; New ProvID 1009, ls CORRECTED MASTER NPI</t>
  </si>
  <si>
    <t>1528546736</t>
  </si>
  <si>
    <t>414344801</t>
  </si>
  <si>
    <t xml:space="preserve">LAKELINE EMERGENCY CENTER, LLC-                                                  </t>
  </si>
  <si>
    <t>1011</t>
  </si>
  <si>
    <t>1326692872</t>
  </si>
  <si>
    <t>413028801</t>
  </si>
  <si>
    <t>454150</t>
  </si>
  <si>
    <t xml:space="preserve">OCEANS BEHAVIORAL HOSPITAL OF WACO LLC-OCEANS BEHAVIORAL HOSPITAL OF WACO                </t>
  </si>
  <si>
    <t>2022 DSH 401; New ProvID 1011, ls CORRECTED MASTER NPI</t>
  </si>
  <si>
    <t>PAM SPECIALTY HOSPITAL OF SAN ANTONIO MEDICAL CENT</t>
  </si>
  <si>
    <t>1013</t>
  </si>
  <si>
    <t>1346805520</t>
  </si>
  <si>
    <t>406443801</t>
  </si>
  <si>
    <t xml:space="preserve">PERIMETER BEHAVIORAL HOSPITAL OF ARLINGTON, LLC-                                                  </t>
  </si>
  <si>
    <t>2022 DSH 401; New ProvID 1013, ls CORRECTED MASTER NPI</t>
  </si>
  <si>
    <t>1014</t>
  </si>
  <si>
    <t>1700441086</t>
  </si>
  <si>
    <t>408236401</t>
  </si>
  <si>
    <t>454149</t>
  </si>
  <si>
    <t xml:space="preserve">PERIMETER BEHAVIORAL HOSPITAL OF GARLAND, LLC-PERIMETER BEHAVIORAL HOSPITAL OF DALLAS           </t>
  </si>
  <si>
    <t>2022 DSH 401; New ProvID 1014, ls CORRECTED MASTER NPI</t>
  </si>
  <si>
    <t>1015</t>
  </si>
  <si>
    <t>SOUTH PLAINS REHABILITATION HOSPITAL, LLC-SOUTH PLAINS REHABILITATION HOSPITAL, AN AFFILIATE</t>
  </si>
  <si>
    <t>2022 DSH 401; New ProvID 1015, ls CORRECTED MASTER NPI</t>
  </si>
  <si>
    <t>1016</t>
  </si>
  <si>
    <t xml:space="preserve">WEATHERFORD REHABILITATION HOSPITAL LLC-WEATHERFORD REHABILITATION HOSPITAL               </t>
  </si>
  <si>
    <t>2022 DSH 401; New ProvID 1016, ls CORRECTED MASTER NPI</t>
  </si>
  <si>
    <t>9999</t>
  </si>
  <si>
    <t>1043317761</t>
  </si>
  <si>
    <t>016413903</t>
  </si>
  <si>
    <t xml:space="preserve">A&amp;P QUALITY CARE MEDICAL LLP-A&amp;P QUALITY CARE &amp; EQUIPMENT                      </t>
  </si>
  <si>
    <t>2022 DSH 401; ProvID 0</t>
  </si>
  <si>
    <t xml:space="preserve">40  </t>
  </si>
  <si>
    <t xml:space="preserve">MEDICAL SUPPLIER (DME)              </t>
  </si>
  <si>
    <t xml:space="preserve">54  </t>
  </si>
  <si>
    <t xml:space="preserve">IN-HOME HYPERALIMENTATION SUPPLIES                </t>
  </si>
  <si>
    <t>1891756219</t>
  </si>
  <si>
    <t>045782202</t>
  </si>
  <si>
    <t>MILANO, EMIL L</t>
  </si>
  <si>
    <t xml:space="preserve">20  </t>
  </si>
  <si>
    <t xml:space="preserve">PHYSICIAN (M.D.)                    </t>
  </si>
  <si>
    <t xml:space="preserve">37  </t>
  </si>
  <si>
    <t xml:space="preserve">PEDIATRICS                                        </t>
  </si>
  <si>
    <t>1114047875</t>
  </si>
  <si>
    <t>063568201</t>
  </si>
  <si>
    <t xml:space="preserve">THROCKMORTON COUNTY MEMORIAL HOSP-THROCKMORTON RURAL HEALTH                         </t>
  </si>
  <si>
    <t xml:space="preserve">79  </t>
  </si>
  <si>
    <t>RURAL HEALTH CLINIC - HOSPITAL BASED</t>
  </si>
  <si>
    <t xml:space="preserve">85  </t>
  </si>
  <si>
    <t xml:space="preserve">RURAL HEALTH CLINIC (PROVIDER)                    </t>
  </si>
  <si>
    <t>1457315152</t>
  </si>
  <si>
    <t>071702702</t>
  </si>
  <si>
    <t xml:space="preserve">ST VINCENT GENERAL HOSPITAL  DISTRICT-ST VINCENT GENERAL HOSPITAL DISTRICT              </t>
  </si>
  <si>
    <t>2022 DSH 401; Out of State</t>
  </si>
  <si>
    <t>1427114099</t>
  </si>
  <si>
    <t xml:space="preserve">ALL CHILDRENS HOSPITAL                            </t>
  </si>
  <si>
    <t xml:space="preserve">93  </t>
  </si>
  <si>
    <t xml:space="preserve">HOSPITAL - OTHER/OUT-OF-STATE                     </t>
  </si>
  <si>
    <t xml:space="preserve">KENNESTONE HOSPITAL INC-WELLSTAR KENNESTONE HOSPITAL                      </t>
  </si>
  <si>
    <t>Out of State</t>
  </si>
  <si>
    <t>1649221557</t>
  </si>
  <si>
    <t>072695203</t>
  </si>
  <si>
    <t xml:space="preserve">LOVE COUNTY HEALTH CENTER-                                                  </t>
  </si>
  <si>
    <t>1073569059</t>
  </si>
  <si>
    <t>081598701</t>
  </si>
  <si>
    <t xml:space="preserve">DAGOBERTO MARTINEZ MD PA-CLINICA SANTA MARIA                               </t>
  </si>
  <si>
    <t xml:space="preserve">22  </t>
  </si>
  <si>
    <t xml:space="preserve">CLINIC/GROUP PRACTICE               </t>
  </si>
  <si>
    <t xml:space="preserve">70  </t>
  </si>
  <si>
    <t xml:space="preserve">CLINIC/GROUP PRACTICE                             </t>
  </si>
  <si>
    <t>1538194394</t>
  </si>
  <si>
    <t>084070409</t>
  </si>
  <si>
    <t xml:space="preserve">MCKINNEY PODIATRIC ASSOCIATES PA                  </t>
  </si>
  <si>
    <t xml:space="preserve">17  </t>
  </si>
  <si>
    <t xml:space="preserve">HOME HEALTH DME                     </t>
  </si>
  <si>
    <t xml:space="preserve">A8  </t>
  </si>
  <si>
    <t xml:space="preserve">HOME HEALTH DME                                   </t>
  </si>
  <si>
    <t>1427334077</t>
  </si>
  <si>
    <t>085552006</t>
  </si>
  <si>
    <t>1730291600</t>
  </si>
  <si>
    <t>087809201</t>
  </si>
  <si>
    <t xml:space="preserve">RENAL CARE GROUP TEXAS INC-CARTHAGE DIALYSIS CENTER                          </t>
  </si>
  <si>
    <t xml:space="preserve">72  </t>
  </si>
  <si>
    <t>NEPHROLOGY (HEMODIALYSIS, RENAL DIAL</t>
  </si>
  <si>
    <t xml:space="preserve">F4  </t>
  </si>
  <si>
    <t xml:space="preserve">FREESTANDING RENAL DIALYSIS FACILITY              </t>
  </si>
  <si>
    <t>1780796672</t>
  </si>
  <si>
    <t>087929801</t>
  </si>
  <si>
    <t xml:space="preserve">TERRELL DIALYSIS CENTER LLC-FRESENIUS MEDICAL CARE KAUFMAN                    </t>
  </si>
  <si>
    <t>1447437827</t>
  </si>
  <si>
    <t>091294101</t>
  </si>
  <si>
    <t xml:space="preserve">CHILD STUDY CENTER                                </t>
  </si>
  <si>
    <t>1073551123</t>
  </si>
  <si>
    <t>091912802</t>
  </si>
  <si>
    <t xml:space="preserve">SEARS MEDICAL ASSOCIATES                          </t>
  </si>
  <si>
    <t xml:space="preserve">78  </t>
  </si>
  <si>
    <t>RURAL HEALTH CLINIC - FREESTANDING/I</t>
  </si>
  <si>
    <t xml:space="preserve">77  </t>
  </si>
  <si>
    <t xml:space="preserve">RURAL HEALTH CLINIC (INDEPENDENT)                 </t>
  </si>
  <si>
    <t>1881742575</t>
  </si>
  <si>
    <t>092423501</t>
  </si>
  <si>
    <t xml:space="preserve">ALMOUIE PEDIATRICS PA                             </t>
  </si>
  <si>
    <t>092695806</t>
  </si>
  <si>
    <t xml:space="preserve">VALLEY CHILDRENS CLINIC PA-VALLEY CHILDREN'S CLINIC PA                       </t>
  </si>
  <si>
    <t>2022 DSH 401; ProvID 0; Update</t>
  </si>
  <si>
    <t xml:space="preserve">66  </t>
  </si>
  <si>
    <t xml:space="preserve">TEXAS HEALTH STEPS - MEDICAL        </t>
  </si>
  <si>
    <t xml:space="preserve">45  </t>
  </si>
  <si>
    <t xml:space="preserve">EPSDT/THSTEPS                                     </t>
  </si>
  <si>
    <t>1124016696</t>
  </si>
  <si>
    <t xml:space="preserve">NORTH ARUNDEL HOSPITAL ASSOC                      </t>
  </si>
  <si>
    <t xml:space="preserve">08  </t>
  </si>
  <si>
    <t xml:space="preserve">FAMILY PRACTICE/GENERAL PRACTICE                  </t>
  </si>
  <si>
    <t>112048702</t>
  </si>
  <si>
    <t xml:space="preserve">UTMB FACULTY GROUP PRACTICE-UT-MED THE GROUP PRACTICE OF MEDICINE             </t>
  </si>
  <si>
    <t>1003256488</t>
  </si>
  <si>
    <t>126672829</t>
  </si>
  <si>
    <t xml:space="preserve">SCOTT AND WHITE CLINIC-                                                  </t>
  </si>
  <si>
    <t>1396713616</t>
  </si>
  <si>
    <t>126917703</t>
  </si>
  <si>
    <t xml:space="preserve">CANALES, ERASTO  </t>
  </si>
  <si>
    <t>1710034962</t>
  </si>
  <si>
    <t>126943303</t>
  </si>
  <si>
    <t xml:space="preserve">ABC PEDIATRICS                                    </t>
  </si>
  <si>
    <t>1760447494</t>
  </si>
  <si>
    <t>127084519</t>
  </si>
  <si>
    <t xml:space="preserve">TAHIR, SAIFUDDIN  </t>
  </si>
  <si>
    <t>127347608</t>
  </si>
  <si>
    <t>DALLAS NEPHROLOGY ASSOCIATES-DALLAS NEPHROLOGY ASSOCIATES VASCULAR CENTER PLANO</t>
  </si>
  <si>
    <t xml:space="preserve">51  </t>
  </si>
  <si>
    <t>AMBULATORY SURGICAL CENTER - FREESTA</t>
  </si>
  <si>
    <t>1790859957</t>
  </si>
  <si>
    <t>138305102</t>
  </si>
  <si>
    <t xml:space="preserve">NUECES COUNTY MHMR COMMUNITY CENTER-NUECES COUNTY MHMR COMMUNITY                      </t>
  </si>
  <si>
    <t xml:space="preserve">07  </t>
  </si>
  <si>
    <t xml:space="preserve">CASE MANAGEMENT/HCBS PROVIDER       </t>
  </si>
  <si>
    <t xml:space="preserve">47  </t>
  </si>
  <si>
    <t xml:space="preserve">MH CASE MGT/MH REHAB/YES WAIVER - LMHA            </t>
  </si>
  <si>
    <t>1245342138</t>
  </si>
  <si>
    <t>143331001</t>
  </si>
  <si>
    <t xml:space="preserve">BIO MEDICAL APPLICATIONS OF TEXAS INC-FMC DIALYISIS SERVICES WAXAHA                     </t>
  </si>
  <si>
    <t>1003811639</t>
  </si>
  <si>
    <t>151617102</t>
  </si>
  <si>
    <t xml:space="preserve">HEALTH TEXAS PROVIDER NETWORK-FAMILY MEDICAL CENTER AT FRISCO                   </t>
  </si>
  <si>
    <t>1073569034</t>
  </si>
  <si>
    <t>151917501</t>
  </si>
  <si>
    <t xml:space="preserve">ACCREDO HEALTH GROUP INC                          </t>
  </si>
  <si>
    <t xml:space="preserve">A3  </t>
  </si>
  <si>
    <t xml:space="preserve">DME/PHARMACY (CCP)                                </t>
  </si>
  <si>
    <t>1235125006</t>
  </si>
  <si>
    <t>001004401LT</t>
  </si>
  <si>
    <t xml:space="preserve">LYNWOOD NURSING AND REHABILITATION LP             </t>
  </si>
  <si>
    <t xml:space="preserve">MEDICAL SUPPLY COMPANY              </t>
  </si>
  <si>
    <t xml:space="preserve">NURSING HOME                        </t>
  </si>
  <si>
    <t xml:space="preserve">73  </t>
  </si>
  <si>
    <t xml:space="preserve">NURSING HOME                                      </t>
  </si>
  <si>
    <t xml:space="preserve">MOUNT SINAI HOSPITAL                              </t>
  </si>
  <si>
    <t>1376625483</t>
  </si>
  <si>
    <t>172827101</t>
  </si>
  <si>
    <t>MCGLOTHLIN, JENNIFER H</t>
  </si>
  <si>
    <t xml:space="preserve">50  </t>
  </si>
  <si>
    <t xml:space="preserve">CCP PROVIDER                        </t>
  </si>
  <si>
    <t xml:space="preserve">A0  </t>
  </si>
  <si>
    <t xml:space="preserve">SPEECH THERAPY (CCP)                              </t>
  </si>
  <si>
    <t xml:space="preserve">OCEANS BEHAVIORAL HOSPITAL OF DERIDDER LLC-OCEANS BEHAVIORAL HOSPITAL OF DERIDDER            </t>
  </si>
  <si>
    <t>192318702</t>
  </si>
  <si>
    <t xml:space="preserve">HAYS MEDICAL CENTER INC                           </t>
  </si>
  <si>
    <t>2022 DSH 401; Out of State; ProvID 0</t>
  </si>
  <si>
    <t>1598958431</t>
  </si>
  <si>
    <t>196196301</t>
  </si>
  <si>
    <t xml:space="preserve">BHS PHYSICIANS NETWORK INC-                                                  </t>
  </si>
  <si>
    <t>1215179205</t>
  </si>
  <si>
    <t>204008101</t>
  </si>
  <si>
    <t xml:space="preserve">BROWNSVILLE PEDIATRIC HOSPITALIST CARE LLC        </t>
  </si>
  <si>
    <t>1235219866</t>
  </si>
  <si>
    <t>208521901</t>
  </si>
  <si>
    <t xml:space="preserve">LAREDO WOMENS CENTER PA                           </t>
  </si>
  <si>
    <t xml:space="preserve">RIVERVIEW BEHAVIORAL HEALTH LLC-VISTA HEALTH TEXARKANA                            </t>
  </si>
  <si>
    <t>213476913</t>
  </si>
  <si>
    <t>UDDIN, MUHAMMAD M</t>
  </si>
  <si>
    <t>1386967164</t>
  </si>
  <si>
    <t>219454001</t>
  </si>
  <si>
    <t xml:space="preserve">VALLEY HOUSE CALLS PLLC-                                                  </t>
  </si>
  <si>
    <t>1750609731</t>
  </si>
  <si>
    <t>283342801</t>
  </si>
  <si>
    <t xml:space="preserve">BELTLINE SURGERY CENTER LLC-                                                  </t>
  </si>
  <si>
    <t>292636202</t>
  </si>
  <si>
    <t xml:space="preserve">CENTER FOR SUCCESS AND INDEPENDENCE INC-                                                  </t>
  </si>
  <si>
    <t>1649542564</t>
  </si>
  <si>
    <t>298928701</t>
  </si>
  <si>
    <t xml:space="preserve">HIP AND JOINT SPECIALISTS OF NORTH TEXAS PLLC-                                                  </t>
  </si>
  <si>
    <t>1376868901</t>
  </si>
  <si>
    <t>302256801</t>
  </si>
  <si>
    <t xml:space="preserve">LENA SPECK HOPKINS MD PA-                                                  </t>
  </si>
  <si>
    <t>1356526438</t>
  </si>
  <si>
    <t>308996302</t>
  </si>
  <si>
    <t xml:space="preserve">SAYEGH, GILBERT  </t>
  </si>
  <si>
    <t xml:space="preserve">16  </t>
  </si>
  <si>
    <t xml:space="preserve">OBSTETRICS/GYNECOLOGY (M.D.)                      </t>
  </si>
  <si>
    <t>1841371317</t>
  </si>
  <si>
    <t>312162601</t>
  </si>
  <si>
    <t xml:space="preserve">PHYSICIANS FOR CHILDREN-CHILDREN'S HEALTH PEDIATRIC GROUP                 </t>
  </si>
  <si>
    <t>1437287133</t>
  </si>
  <si>
    <t>322034501</t>
  </si>
  <si>
    <t xml:space="preserve">CHI D NGUYEN MD PA-                                                  </t>
  </si>
  <si>
    <t xml:space="preserve">LOVELACE HELATH SYSTEM INC DBA LOVELACE WESTSIDE H-                                                  </t>
  </si>
  <si>
    <t xml:space="preserve">BRIM HOLDING COMPANY INC-WADLEY REGIONAL MEDICAL CENTER AT HOPE            </t>
  </si>
  <si>
    <t>1184041725</t>
  </si>
  <si>
    <t>336659301</t>
  </si>
  <si>
    <t xml:space="preserve">GUARDIAN ANGELS PEDIATRIC HOME CARE LLC-GUARDIAN ANGELS HEALTHCARE                        </t>
  </si>
  <si>
    <t xml:space="preserve">44  </t>
  </si>
  <si>
    <t xml:space="preserve">HOME HEALTH AGENCY                  </t>
  </si>
  <si>
    <t xml:space="preserve">HOME HEALTH AGENCY                                </t>
  </si>
  <si>
    <t>1841606027</t>
  </si>
  <si>
    <t>337210401</t>
  </si>
  <si>
    <t xml:space="preserve">CENIKOR FOUNDATION-CARE COUNSELING SERVICES                          </t>
  </si>
  <si>
    <t>CHEMICAL DEPENDENCY TREATMENT FACILI</t>
  </si>
  <si>
    <t>1306284864</t>
  </si>
  <si>
    <t>337254201</t>
  </si>
  <si>
    <t xml:space="preserve">FRESENIUS MEDICAL CARE SAN ANTONIO LLC-CARRIZO SPRINGS KIDNEY DISEASE CLINIC             </t>
  </si>
  <si>
    <t>1528406949</t>
  </si>
  <si>
    <t>338856301</t>
  </si>
  <si>
    <t xml:space="preserve">FRESENIUS MEDICAL CARE SAN ANTONIO LLC-FRESENIUS MEDICAL CARE WEST SEGUIN                </t>
  </si>
  <si>
    <t xml:space="preserve">SOUTHERN REGIONAL MEDICAL CORPORATION-LEONARD J. CHABERT MEDICAL CENTER                 </t>
  </si>
  <si>
    <t>1174918825</t>
  </si>
  <si>
    <t>348892601</t>
  </si>
  <si>
    <t xml:space="preserve">HOUSTON THERAPY CONSULT PLLC-                                                  </t>
  </si>
  <si>
    <t>1700072964</t>
  </si>
  <si>
    <t>350831901</t>
  </si>
  <si>
    <t xml:space="preserve">NEONATOLOGY CONSULTANTS OF SOUTH TEXAS            </t>
  </si>
  <si>
    <t>1053714758</t>
  </si>
  <si>
    <t>351254301</t>
  </si>
  <si>
    <t xml:space="preserve">TEXAS PRECISION SURGERY CENTER-                                                  </t>
  </si>
  <si>
    <t xml:space="preserve">CHILDREN'S HOSPITAL OF PHILADELPHIA-                                                  </t>
  </si>
  <si>
    <t>Was provid 851, changed to 0 because provider is out of state.</t>
  </si>
  <si>
    <t>1619231966</t>
  </si>
  <si>
    <t>351506601</t>
  </si>
  <si>
    <t xml:space="preserve">BACKOFEN, GREGORY  </t>
  </si>
  <si>
    <t>1649688755</t>
  </si>
  <si>
    <t>356670501</t>
  </si>
  <si>
    <t xml:space="preserve">BIO-MEDICAL APPLICATIONS OF TEXAS, INC.-FRESENIUS MEDICAL CARE KATY                       </t>
  </si>
  <si>
    <t>1861887101</t>
  </si>
  <si>
    <t>001026844LT</t>
  </si>
  <si>
    <t xml:space="preserve">CAMP HEALTHCARE PARTNERS, LLC-COUNTRY TRAILS WELLNESS &amp; REHABILITATION CENTER   </t>
  </si>
  <si>
    <t>1326061086</t>
  </si>
  <si>
    <t>361611202</t>
  </si>
  <si>
    <t xml:space="preserve">BENSON, KEVIN  </t>
  </si>
  <si>
    <t>1760810378</t>
  </si>
  <si>
    <t>367003601</t>
  </si>
  <si>
    <t xml:space="preserve">LEWISVILLE LD, LLC-LIBERTY DIALYSIS OF SOUTH LEWISVILLE              </t>
  </si>
  <si>
    <t>395319201</t>
  </si>
  <si>
    <t xml:space="preserve">SOBRIETY MATTERS LLC-                                                  </t>
  </si>
  <si>
    <t>1487026340</t>
  </si>
  <si>
    <t>375199201</t>
  </si>
  <si>
    <t xml:space="preserve">BIO-MEDICAL APPLICATIONS OF TEXAS, INC.-FRESENIUS MEDICAL CARE EAST BASTROP               </t>
  </si>
  <si>
    <t>1285994384</t>
  </si>
  <si>
    <t>378301102</t>
  </si>
  <si>
    <t>VEXLER, SANDRA S</t>
  </si>
  <si>
    <t xml:space="preserve">26  </t>
  </si>
  <si>
    <t xml:space="preserve">PSYCHIATRY                                        </t>
  </si>
  <si>
    <t>1669929642</t>
  </si>
  <si>
    <t>001028475LT</t>
  </si>
  <si>
    <t>NB BROWN ROCK HEALTHCARE, INC.-LEGEND OAKS HEALTHCARE AND REHABILITATION - FORT W</t>
  </si>
  <si>
    <t>1740715333</t>
  </si>
  <si>
    <t>380464301</t>
  </si>
  <si>
    <t xml:space="preserve">ALTRU DIAGNOSTICS INC-                                                  </t>
  </si>
  <si>
    <t xml:space="preserve">23  </t>
  </si>
  <si>
    <t xml:space="preserve">INDEPENDENT LAB/PRIVATELY OWNED LAB </t>
  </si>
  <si>
    <t xml:space="preserve">69  </t>
  </si>
  <si>
    <t xml:space="preserve">INDEPENDENT LABORATORY                            </t>
  </si>
  <si>
    <t>1194271338</t>
  </si>
  <si>
    <t>381859301</t>
  </si>
  <si>
    <t xml:space="preserve">CONROE ASC, LP-COLLEGE PARK HEART &amp; VASCULAR SURGERY CENTER      </t>
  </si>
  <si>
    <t>1770081028</t>
  </si>
  <si>
    <t>387420801</t>
  </si>
  <si>
    <t xml:space="preserve">SWEENY HOSPITAL DISTRICT-WEST COLUMBIA RURAL HEALTH CLINIC                 </t>
  </si>
  <si>
    <t>1366945057</t>
  </si>
  <si>
    <t>389374501</t>
  </si>
  <si>
    <t xml:space="preserve">ALAMO CENTER ENT INC-                                                  </t>
  </si>
  <si>
    <t>1730638222</t>
  </si>
  <si>
    <t>392768301</t>
  </si>
  <si>
    <t xml:space="preserve">BIO-MEDICAL APPLICATIONS OF TEXAS, INC.-FRESENIUS KIDNEY CARE MID-VALLEY                  </t>
  </si>
  <si>
    <t>1134663677</t>
  </si>
  <si>
    <t>392774101</t>
  </si>
  <si>
    <t xml:space="preserve">CASTLE HILLS SURGICARE, LLC-                                                  </t>
  </si>
  <si>
    <t>1083108583</t>
  </si>
  <si>
    <t>393636101</t>
  </si>
  <si>
    <t xml:space="preserve">ARBE PROFESSIONAL SERVICES OF TEXAS SERIES, LLC-EVOLVING STEPS COUNSELING                         </t>
  </si>
  <si>
    <t>1942773874</t>
  </si>
  <si>
    <t>394303701</t>
  </si>
  <si>
    <t xml:space="preserve">EL CAMPO MEMORIAL HOSPITAL-MID COAST MEDICAL CLINIC-PALACIOS                 </t>
  </si>
  <si>
    <t>1104370600</t>
  </si>
  <si>
    <t>394335901</t>
  </si>
  <si>
    <t xml:space="preserve">FRESENIUS MEDICAL CARE NORTHSIDE DIALYSIS, LLC-FRESENIUS KIDNEY CARE NORTHSIDE DIALYSIS          </t>
  </si>
  <si>
    <t>394907501</t>
  </si>
  <si>
    <t xml:space="preserve">BANNER HEALTH-BANNER CASA GRANDE MEDICAL CENTER                 </t>
  </si>
  <si>
    <t>1578010195</t>
  </si>
  <si>
    <t>396002301</t>
  </si>
  <si>
    <t xml:space="preserve">FRESENIUS MEDICAL CARE LIVINGSTON (TEXAS), LLC-FRESENIUS KIDNEY CARE LIVINGSTON                  </t>
  </si>
  <si>
    <t>1700820065</t>
  </si>
  <si>
    <t>396541001</t>
  </si>
  <si>
    <t xml:space="preserve">SPARROW IONIA HOSPITAL                            </t>
  </si>
  <si>
    <t>1447747126</t>
  </si>
  <si>
    <t>396904001</t>
  </si>
  <si>
    <t xml:space="preserve">BIO-MEDICAL APPLICATIONS OF TEXAS, INC.-FRESENIUS KIDNEY CARE TOMBALL                     </t>
  </si>
  <si>
    <t>1003373887</t>
  </si>
  <si>
    <t>397602901</t>
  </si>
  <si>
    <t xml:space="preserve">COOK CHILDREN'S MEDICAL CENTER-COOK CHILDREN'S URGENT CARE PROSPER               </t>
  </si>
  <si>
    <t>1609338490</t>
  </si>
  <si>
    <t>397659901</t>
  </si>
  <si>
    <t xml:space="preserve">COOK CHILDRENS MEDICAL CENTER-COOK CHILDREN'S URGENT CARE WALSH RANCH           </t>
  </si>
  <si>
    <t>1902340268</t>
  </si>
  <si>
    <t>398930301</t>
  </si>
  <si>
    <t xml:space="preserve">TEXAS HEALTH RECOVERY AND WELLNESS CENTER-                                                  </t>
  </si>
  <si>
    <t>1386143022</t>
  </si>
  <si>
    <t>399077201</t>
  </si>
  <si>
    <t xml:space="preserve">CENIKOR FOUNDATION-                                                  </t>
  </si>
  <si>
    <t>1215495163</t>
  </si>
  <si>
    <t>399732201</t>
  </si>
  <si>
    <t xml:space="preserve">KARNES COUNTY HOSPITAL DISTRICT-KAISER FAMILY PRACTICE                            </t>
  </si>
  <si>
    <t xml:space="preserve">EL PASO BEHAVIORAL HOSPITAL LLC-RIO VISTA BEHAVIORAL HEALTH                       </t>
  </si>
  <si>
    <t>1376109637</t>
  </si>
  <si>
    <t>402146101</t>
  </si>
  <si>
    <t xml:space="preserve">VALLEY DIABETES &amp; ENDOCRINOLOGY COMPREHENSIVE CENT-                                                  </t>
  </si>
  <si>
    <t>1427289065</t>
  </si>
  <si>
    <t>S500327710LS</t>
  </si>
  <si>
    <t xml:space="preserve">CHINNAM GROUP INC-PROVIDENCE HEALTHCARE SERVICES                    </t>
  </si>
  <si>
    <t xml:space="preserve">59  </t>
  </si>
  <si>
    <t xml:space="preserve">CCP - PCS                           </t>
  </si>
  <si>
    <t xml:space="preserve">PC  </t>
  </si>
  <si>
    <t xml:space="preserve">PERSONAL CARE SERVICES (PCS)                      </t>
  </si>
  <si>
    <t>1295397859</t>
  </si>
  <si>
    <t>402615502</t>
  </si>
  <si>
    <t>SCOTT AND WHITE HOSPITAL MARBLE FALLS-BAYLOR SCOTT &amp; WHITE MEDICAL CENTER - MARBLE FALLS</t>
  </si>
  <si>
    <t>1427536325</t>
  </si>
  <si>
    <t>402803701</t>
  </si>
  <si>
    <t xml:space="preserve">UNIVERSITY HEALTH SHREVEPORT, LLC-OCHSNER LSU HEALTH SHREVEPORT                     </t>
  </si>
  <si>
    <t>1922575323</t>
  </si>
  <si>
    <t>403119701</t>
  </si>
  <si>
    <t>FRESENIUS MEDICAL CARE ELLA, LLC-FRESENIUS KIDNEY CARE HOUSTON ELLA DIALYSIS CENTER</t>
  </si>
  <si>
    <t>1699286922</t>
  </si>
  <si>
    <t>404757301</t>
  </si>
  <si>
    <t xml:space="preserve">HUMBLE VASCULAR SURGICAL CENTER INC.-HUMBLE VASCULAR SURGICAL CENTER                   </t>
  </si>
  <si>
    <t>1730249186</t>
  </si>
  <si>
    <t>407507901</t>
  </si>
  <si>
    <t xml:space="preserve">CHICKASAW NATION DIVISION OF HEALTH CHICKASAW NATI-                                                  </t>
  </si>
  <si>
    <t xml:space="preserve">INDIAN HEALTH SERVICES              </t>
  </si>
  <si>
    <t xml:space="preserve">19  </t>
  </si>
  <si>
    <t xml:space="preserve">DENTISTS/ORTHODONTISTS (D.M.D., D.D.S.)           </t>
  </si>
  <si>
    <t>1265447015</t>
  </si>
  <si>
    <t>407956801</t>
  </si>
  <si>
    <t xml:space="preserve">STARLITE RECOVERY CENTER, LLC-STARLITE RECOVERY CENTER                          </t>
  </si>
  <si>
    <t>1649330242</t>
  </si>
  <si>
    <t>408706601</t>
  </si>
  <si>
    <t>1811387368</t>
  </si>
  <si>
    <t>409218101</t>
  </si>
  <si>
    <t xml:space="preserve">AUA SURGICAL CENTER, LLC-                                                  </t>
  </si>
  <si>
    <t>410174301</t>
  </si>
  <si>
    <t xml:space="preserve">PARK AMBULATORY SURGERY CENTER LLC-                                                  </t>
  </si>
  <si>
    <t>410276601</t>
  </si>
  <si>
    <t xml:space="preserve">HURST AMBULATORY SURGERY CENTER LLC-PRECINCT AMBULATORY SURGERY CENTER LLC            </t>
  </si>
  <si>
    <t>1255875126</t>
  </si>
  <si>
    <t>410619701</t>
  </si>
  <si>
    <t xml:space="preserve">VIP SURG ASC LLC-VIP SURGICAL CENTER                               </t>
  </si>
  <si>
    <t>1629108949</t>
  </si>
  <si>
    <t>411560201</t>
  </si>
  <si>
    <t xml:space="preserve">CHRIS TAYLOR COSMETICS PA-TAYLOR SURGICAL ARTS                              </t>
  </si>
  <si>
    <t>1396087672</t>
  </si>
  <si>
    <t>413973501</t>
  </si>
  <si>
    <t xml:space="preserve">DOCTORS MEDICAL CENTER OF MODESTO, INC.-                                                  </t>
  </si>
  <si>
    <t xml:space="preserve">PEDERSON MARTINEZ PLLC-OPS REHABILITATION                                </t>
  </si>
  <si>
    <t xml:space="preserve">ST DAVIDS HEALTHCARE PARTNERSHIP LP LLP-                                                  </t>
  </si>
  <si>
    <t xml:space="preserve">MEMORIAL HERMANN ENDOSCOPY CENTER NORTH FREEWAY-MEMORIAL HERMANN ENCOSCOPY CENTER NORTH LOOP      </t>
  </si>
  <si>
    <t xml:space="preserve">BIO-MEDICAL APPLICATIONS OF TEXAS INC-FRESENIUS MEDICAL CARE SOUTH PRICE                </t>
  </si>
  <si>
    <t xml:space="preserve">SUNRISE NURSING CARE CENTER, LLC-SUNRISE NURSING  AND REHABILITATION CENTER        </t>
  </si>
  <si>
    <t xml:space="preserve">HENDERSON HOSPITAL-                                                  </t>
  </si>
  <si>
    <t xml:space="preserve">CITRUS MEMORIAL HOSPITAL                          </t>
  </si>
  <si>
    <t xml:space="preserve">BAY AREA REHABILITATION CENTER                    </t>
  </si>
  <si>
    <t xml:space="preserve">R L PARTNERS LLC-ADVANCED THERAPY SOLUTIONS                        </t>
  </si>
  <si>
    <t xml:space="preserve">BARTON MEMORIAL HOSPITAL                          </t>
  </si>
  <si>
    <t xml:space="preserve">REGENTS OF THE UNIVERSITY OF MICHIGAN-UNIVERSITY OF MICHIGAN HOSP                       </t>
  </si>
  <si>
    <t xml:space="preserve">CENTRAL TEXAS ENDOSCOPY CENTER LLC-CENTRAL TEXAS ENDOSCOPY                           </t>
  </si>
  <si>
    <t xml:space="preserve">AUSTIN ENDOSCOPY CENTER II LLC                    </t>
  </si>
  <si>
    <t xml:space="preserve">NORTH CARRIER SURGICENTER                         </t>
  </si>
  <si>
    <t xml:space="preserve">BIOTRONICS KIDNEY CENTER OF BEAUMONT, INC-BIOTRONICS KIDNEY CENTER OF                       </t>
  </si>
  <si>
    <t xml:space="preserve">BIO MEDICAL APPLICATIONS OF TEXAS INC-BIOMEDICAL APPLICATIONSOF                         </t>
  </si>
  <si>
    <t xml:space="preserve">WILLIS KNIGHTON MEDICAL CENTER-WK BOSSIER HEALTH CENTER                          </t>
  </si>
  <si>
    <t xml:space="preserve">SURGERY CENTER OF GARLAND LLC-                                                  </t>
  </si>
  <si>
    <t xml:space="preserve">CITIZENS MEMORIAL HOSPITAL                        </t>
  </si>
  <si>
    <t xml:space="preserve">PROVIDENCE HEALTH AND SERVICES OREGON-PROVIDENCE PORTLAND MEDICAL CENTER                </t>
  </si>
  <si>
    <t xml:space="preserve">COMMUNITY MEDICAL CENTER                          </t>
  </si>
  <si>
    <t xml:space="preserve">NORTHERN COCHISE COMM HOSP                        </t>
  </si>
  <si>
    <t xml:space="preserve">CARLE FOUNDATION HOSPITAL                         </t>
  </si>
  <si>
    <t>JACKSON, LINDSEY N</t>
  </si>
  <si>
    <t>UDALL, DAVID B</t>
  </si>
  <si>
    <t xml:space="preserve">AVEANNA HEALTHCARE-SANTE REHABILITATION GROUP                        </t>
  </si>
  <si>
    <t>HARPER, DONALD D</t>
  </si>
  <si>
    <t xml:space="preserve">PRESIDIO COUNTY HEALTH SERVICES INC-MARFA COMMUNITY HEALTH CLINIC                     </t>
  </si>
  <si>
    <t xml:space="preserve">TUSCAN SURGERY CENTER AT LAS COLINAS-                                                  </t>
  </si>
  <si>
    <t xml:space="preserve">GONZALES HEALTHCARE SYSTEMS-SIEVERS MEDICAL CLINIC                            </t>
  </si>
  <si>
    <t xml:space="preserve">ST LUKES HOSPITAL-ST. LUKE'S HOSPITAL                               </t>
  </si>
  <si>
    <t xml:space="preserve">ALLERGY &amp; IMMUNOLOGY SPECIAL                      </t>
  </si>
  <si>
    <t>NURNBERG, JASON T</t>
  </si>
  <si>
    <t xml:space="preserve">PALI MOMI MEDICAL CENTER                          </t>
  </si>
  <si>
    <t xml:space="preserve">EASTER SEALS CENTRAL TEXAS                        </t>
  </si>
  <si>
    <t xml:space="preserve">FAIRVIEW HEALTH SERVICES-FAIRVIEW UNIVERSITY MEDICAL                       </t>
  </si>
  <si>
    <t xml:space="preserve">RIVER OAKS SURGICAL CENTER LLP-                                                  </t>
  </si>
  <si>
    <t xml:space="preserve">TENET HEALTH SYSTEM HAHNEMANN LLC-HAHNEMANN UNIVERSITY HOSPITAL                     </t>
  </si>
  <si>
    <t>PIERCE, SHAWN D</t>
  </si>
  <si>
    <t xml:space="preserve">KIDDING AROUND THERAPY INC-KIDDING AROUND THERAPY                            </t>
  </si>
  <si>
    <t xml:space="preserve">MASSACHUSETTS GENERAL HOSPITAL                    </t>
  </si>
  <si>
    <t xml:space="preserve">USA CHILDREN'S &amp;  WOMENS HOSPITAL-USA CHILDREN'S &amp; WOMENS HOSPITAL                  </t>
  </si>
  <si>
    <t xml:space="preserve">AFFINITY HOSPITAL LLC-GRANDVIEW MEDICAL CENTER                          </t>
  </si>
  <si>
    <t xml:space="preserve">ROSE MEDICAL CENTER                               </t>
  </si>
  <si>
    <t xml:space="preserve">PLAZA DAY SURGERY                                 </t>
  </si>
  <si>
    <t xml:space="preserve">AUSTIN DIALYSIS CENTERS LP-SOUTH AUSTIN DIALYSIS CENTER                      </t>
  </si>
  <si>
    <t xml:space="preserve">MARY HITCHCOCK MEMORIAL HOSPITAL-MARY HITCHOCK MEMORIAL HOSPITAL                   </t>
  </si>
  <si>
    <t xml:space="preserve">SATELLITE HEALTHCARE CENTRAL STATES LLC-SATELLITE DIALYSIS SOUTHWOOD                      </t>
  </si>
  <si>
    <t>FERGUSON, DEBRA K</t>
  </si>
  <si>
    <t xml:space="preserve">RISING STARS THERAPY CENTER LLC-                                                  </t>
  </si>
  <si>
    <t xml:space="preserve">BANNER CHURCHILL COMMUNITY HOSPITAL               </t>
  </si>
  <si>
    <t xml:space="preserve">BIO-MEDICAL APPLICATIONS OF TEXAS INC-BMA CLEAR LAKE                                    </t>
  </si>
  <si>
    <t xml:space="preserve">BEAVER DAM COMMUNITY HOSP                         </t>
  </si>
  <si>
    <t xml:space="preserve">DUKE, EZEKIEL  </t>
  </si>
  <si>
    <t xml:space="preserve">ROCKDALE BLACKHAWK LLC-LITTLE RIVERF HEALTHCARE - ROCKDALE CLINIC        </t>
  </si>
  <si>
    <t xml:space="preserve">GASTROENTEROLOGY CONSULTANTS OF SAN ANTONIO PA-GASTROENTEROLOGY CONSULTANTS OF S A               </t>
  </si>
  <si>
    <t xml:space="preserve">NORTH DALLAS SURGICAL CENTER LLC-                                                  </t>
  </si>
  <si>
    <t xml:space="preserve">WALTHALL GENERAL HOSPITAL-                                                  </t>
  </si>
  <si>
    <t xml:space="preserve">COLE CONSOLIDATED REHAB LLC-                                                  </t>
  </si>
  <si>
    <t xml:space="preserve">LAREDO AUTISTIC AND KIDS REHABILITATION CENTER LLC-                                                  </t>
  </si>
  <si>
    <t xml:space="preserve">OPHTHALMOLOGY SURGERY CENTER OF DALLAS, LLC-                                                  </t>
  </si>
  <si>
    <t xml:space="preserve">ETMC FIRST PHYSICIANS CLINIC FRANKSTON-                                                  </t>
  </si>
  <si>
    <t xml:space="preserve">AHS CLAREMORE REGIONAL HOSPITAL LLC-                                                  </t>
  </si>
  <si>
    <t xml:space="preserve">CARILION ROANOKE MEMORIAL HOSPITAL                </t>
  </si>
  <si>
    <t xml:space="preserve">HANSFORD HOME CARE                                </t>
  </si>
  <si>
    <t xml:space="preserve">STEVENS MEMORIAL HOSPITAL                         </t>
  </si>
  <si>
    <t xml:space="preserve">CROUSE IRVING MEMORIAL HOSP                       </t>
  </si>
  <si>
    <t xml:space="preserve">ST JUDES CHILDRENS RESEARCH HOSPITAL INC-ST JUDES CHILDRENS RESEARCH                       </t>
  </si>
  <si>
    <t xml:space="preserve">CAPLAN BERKELEY LLP-CAPLAN BERKELEY ,LLP                              </t>
  </si>
  <si>
    <t xml:space="preserve">CAPLAN BERKELEY LLP-CAPLAN SURGERY CENTER                             </t>
  </si>
  <si>
    <t>DANNEMILLER, TIMOTHY M</t>
  </si>
  <si>
    <t>KELLEY, URSZULA B</t>
  </si>
  <si>
    <t xml:space="preserve">TEXAS CITYVIEW CARE CENTER LP-TEXAS CITY CARE CENTER LP                         </t>
  </si>
  <si>
    <t xml:space="preserve">UNIVERSITY HOSPITAL                               </t>
  </si>
  <si>
    <t xml:space="preserve">JORDAN VALLEY MEDICAL CENTER                      </t>
  </si>
  <si>
    <t xml:space="preserve">EVERGREEN HOSPITAL MEDICAL                        </t>
  </si>
  <si>
    <t xml:space="preserve">LAKE WALES HOSPITAL CORPORATION-LAKE WALES MEDICAL CENTER                         </t>
  </si>
  <si>
    <t xml:space="preserve">EL PASO ASC LP-ENDOSCOPY CENTER OF EL PASO                       </t>
  </si>
  <si>
    <t>VILLARREAL, PATRICIO T</t>
  </si>
  <si>
    <t xml:space="preserve">VISTA SURGERY CENTER LLC                          </t>
  </si>
  <si>
    <t>ABILENE SURGERY CENTER LLC</t>
  </si>
  <si>
    <t xml:space="preserve">ABILENE SURGERY CENTER LLC-                                                  </t>
  </si>
  <si>
    <t xml:space="preserve">FRESENIUS MEDICAL CARE LUBBOCK LLC-FRESENIUS MEDICAL CARE LUBBOCK                    </t>
  </si>
  <si>
    <t xml:space="preserve">TEXAS CENTER FOR INTERVENTIONAL SURGERY, LLC-                                                  </t>
  </si>
  <si>
    <t xml:space="preserve">YAZDANI, HOSSEIN  </t>
  </si>
  <si>
    <t>SMITH, ARTHUR M</t>
  </si>
  <si>
    <t xml:space="preserve">PRESBYTERIAN INTERCOMMUNITY                       </t>
  </si>
  <si>
    <t xml:space="preserve">PITT CO MEMORIAL HOSPITAL                         </t>
  </si>
  <si>
    <t xml:space="preserve">INC HEALTH SERVICES INC-INTERMOUNTAIN MEDICAL CENTER                      </t>
  </si>
  <si>
    <t xml:space="preserve">BRIGHT MEDICAL INVESTMENTS INC-BRIGHT START CHILDRENS REHAB CENTER               </t>
  </si>
  <si>
    <t>SCHMIDT, STACEY A</t>
  </si>
  <si>
    <t xml:space="preserve">KETTERING MEDICAL CENTER                          </t>
  </si>
  <si>
    <t xml:space="preserve">BAPTIST HEALTH-BAPTIST MEDICAL CENTER                            </t>
  </si>
  <si>
    <t xml:space="preserve">SAINT FRANCIS MEDICAL CENTER                      </t>
  </si>
  <si>
    <t xml:space="preserve">JACKSON HOSPITAL AND CLINIC                       </t>
  </si>
  <si>
    <t xml:space="preserve">KAPIOLANI MEDICAL CENTER FOR WOMEN &amp; CHILDREN     </t>
  </si>
  <si>
    <t xml:space="preserve">MEMORIAL FAMILY PRACTICE CTR                      </t>
  </si>
  <si>
    <t xml:space="preserve">SAMARITAN HOSPITAL OF TROY INC-SAMARITAN HOSPITAL                                </t>
  </si>
  <si>
    <t xml:space="preserve">THE ST CLOUD HOSPITAL                             </t>
  </si>
  <si>
    <t xml:space="preserve">THE MEDICAL CENTER OF CENTRAL GEORGIA             </t>
  </si>
  <si>
    <t xml:space="preserve">DYERSBURG HOSPITAL CORPORATION-WEST TENNESSEE HEALTHCARE DYERSBURG HOSPITAL      </t>
  </si>
  <si>
    <t xml:space="preserve">CHRISTUS SPOHN HEALTH SYSTEM CORPORATION-CHRISTUS SPOHN FAMILY HEALTH CENTER-FREER         </t>
  </si>
  <si>
    <t xml:space="preserve">METRO KNOXVILLE HMA LLC-MERCY MEDICAL CENTER ST MARYS                     </t>
  </si>
  <si>
    <t xml:space="preserve">STAFFORD HOSPITAL LLC-                                                  </t>
  </si>
  <si>
    <t xml:space="preserve">UNIVERSITY HOSPITALS OF                           </t>
  </si>
  <si>
    <t xml:space="preserve">OCHSNER MEDICAL CENTER - NORTHSHORE, LLC-                                                  </t>
  </si>
  <si>
    <t>HUGHES, CHARLES V</t>
  </si>
  <si>
    <t>HEATH, TIMOTHY R</t>
  </si>
  <si>
    <t xml:space="preserve">LOURDES MED CTR BURLINGTON COUNTY                 </t>
  </si>
  <si>
    <t xml:space="preserve">GRANDVIEW HOSPITAL                                </t>
  </si>
  <si>
    <t xml:space="preserve">SOUTHERN OHIO MEDICAL CENTER-                                                  </t>
  </si>
  <si>
    <t>PARKEY, WENDELL W</t>
  </si>
  <si>
    <t xml:space="preserve">LATIMER COUNTY HOSPITAL AUTHORITY-LATIMER COUNTY GENERAL HOSPITAL                   </t>
  </si>
  <si>
    <t xml:space="preserve">ST JOSEPH MERCY HOSPITAL                          </t>
  </si>
  <si>
    <t xml:space="preserve">SKAGIT VALLEY HOSPITAL &amp;                          </t>
  </si>
  <si>
    <t xml:space="preserve">CHEETAH INC                                       </t>
  </si>
  <si>
    <t>TIFFAULT, GERARD R</t>
  </si>
  <si>
    <t xml:space="preserve">RIPON MEDICAL CENTER                              </t>
  </si>
  <si>
    <t xml:space="preserve">PROVIDENCE HEALTH &amp; SERVICES WASHINGTON-PROVIDENCE HOSPITAL                               </t>
  </si>
  <si>
    <t xml:space="preserve">WOMEN'S &amp; CHILDREN'S HOSPITAL INC-WOMENS &amp; CHILDREN'S HOSPITAL INC                  </t>
  </si>
  <si>
    <t xml:space="preserve">BAPTIST MEMORIAL HOSPITAL                         </t>
  </si>
  <si>
    <t xml:space="preserve">SAYRE MEMORIAL HOSPITALINC-SAYRE MEMORIAL HOSPITAL                           </t>
  </si>
  <si>
    <t xml:space="preserve">FOLEY HOSPITAL CORPORATION-SOUTH BALDWIN REGIONAL MEDICAL CENTER             </t>
  </si>
  <si>
    <t xml:space="preserve">BROWNSVILLE HOSPITAL CORPORATION-HAYWOOD PARK COMMUNITY HOSPITAL                   </t>
  </si>
  <si>
    <t xml:space="preserve">THE OCULAR SURGERY CENTER, LLC-THE OCULAR SURGERY CENTER                         </t>
  </si>
  <si>
    <t xml:space="preserve">NORTHWEST SURGERY CENTER LTD-NORTHWEST SURGERY CENTE                           </t>
  </si>
  <si>
    <t xml:space="preserve">SHELBY BAPTIST MEDICAL CENTER                     </t>
  </si>
  <si>
    <t xml:space="preserve">W A FOOTE MEMORIAL HOSPITAL, INC.-HENRY FORD ALLEGIANCE HEALTH                      </t>
  </si>
  <si>
    <t xml:space="preserve">PARRISH MEDICAL CENTER                            </t>
  </si>
  <si>
    <t xml:space="preserve">LRG HEALTHCARE-LAKES REGION GENERAL HOSPITAL                     </t>
  </si>
  <si>
    <t>CENTRAL TEXAS HOSPITAL-CENTRAL TEXAS HOSPITAL RURAL HEALTH CLINIC MEDICAL</t>
  </si>
  <si>
    <t xml:space="preserve">MISSION REHABILITATION AND SPORTS MEDICINE LIMITED-                                                  </t>
  </si>
  <si>
    <t>ROSS, CRAY L</t>
  </si>
  <si>
    <t>ROWE, ADAM E</t>
  </si>
  <si>
    <t xml:space="preserve">SBH EL PASO LLC-PEAK BEHAVIORAL SERVICES LLC                      </t>
  </si>
  <si>
    <t xml:space="preserve">SBH EL PASO-PEAK BEHAVIORAL SERVICES LLC                      </t>
  </si>
  <si>
    <t xml:space="preserve">ODESSA DIALYSIS-                                                  </t>
  </si>
  <si>
    <t>HOSEK, KRISTINA N</t>
  </si>
  <si>
    <t xml:space="preserve">CARLOS E PUIG MDPA-PUIG OBSTETRICS AND GYNECOLOGY                    </t>
  </si>
  <si>
    <t xml:space="preserve">ST JOSEPHS HOSPITAL                               </t>
  </si>
  <si>
    <t xml:space="preserve">ARLINGTON MEDICAL IMAGING LLC-OPEN IMAGING OF ARLINGTON LLC                     </t>
  </si>
  <si>
    <t xml:space="preserve">BROCKTON HOSPITAL INC-BROCKTON HOSPITAL                                 </t>
  </si>
  <si>
    <t xml:space="preserve">MEMORIAL HOSPITAL-                                                  </t>
  </si>
  <si>
    <t xml:space="preserve">EAST TEXAS MEDICAL CENTER CLARKSVILLE-BOGATA MEDICAL CLINIC                             </t>
  </si>
  <si>
    <t xml:space="preserve">MEMORIAL HERMANN HOSPITAL SYSTEM-HERMANN HOSPITAL                                  </t>
  </si>
  <si>
    <t xml:space="preserve">UNIVERSITY OF SOUTH ALABAMA                       </t>
  </si>
  <si>
    <t xml:space="preserve">RESEARCH BELTON HOSPITAL-                                                  </t>
  </si>
  <si>
    <t xml:space="preserve">COMMUNITY HEALTH CENTER OF                        </t>
  </si>
  <si>
    <t xml:space="preserve">RENAL TREATMENT CENTERS SOUTHEAST LP-CLEVELAND DIALYSIS CENTER                         </t>
  </si>
  <si>
    <t xml:space="preserve">BAPTIST ST ANTHONYS HOSPITAL CORPORATION-BAPTIST ST. ANTHONYS HOMECAR                      </t>
  </si>
  <si>
    <t>WAX, PAUL M</t>
  </si>
  <si>
    <t xml:space="preserve">SUSHAM GORRELA-SUSHMA GORRELA                                    </t>
  </si>
  <si>
    <t>SPRINGER, TERRY W</t>
  </si>
  <si>
    <t xml:space="preserve">CHRISTUS HEALTH SOUTHEAST TEXAS-ST ELIZABETH HOSPITAL FAMILY                      </t>
  </si>
  <si>
    <t xml:space="preserve">SIMI VALLEY HOSPITAL AND HEALTHCARE SERVICES-                                                  </t>
  </si>
  <si>
    <t xml:space="preserve">LABORATORY CORPORATION OF AMERICA HOLDINGS        </t>
  </si>
  <si>
    <t xml:space="preserve">NORTHEAST TEXAS SURGICAL CENTER LP-NORTHEAST TEXAS SURGICAL CENTER                   </t>
  </si>
  <si>
    <t xml:space="preserve">AMARILLO CATARACT AND EYE-AMARILLO CATARACT &amp; EYESURGE                      </t>
  </si>
  <si>
    <t xml:space="preserve">UVALDE FAMILY PRACTICE ASSOCIATION-UVALDE FAMILY PRACTICE ASSOC                      </t>
  </si>
  <si>
    <t xml:space="preserve">COMMUNITY ACTION CORPORATION OF SOUTH TEXAS       </t>
  </si>
  <si>
    <t xml:space="preserve">TITUS COUNTY HOSPITAL DISTRICT-TITUS COUNTY MEM HOSP DIST                        </t>
  </si>
  <si>
    <t xml:space="preserve">TITUS REGIONAL MEDICAL CENTER EMERGENCY MEDICAL S-TITUS COUNTY MEMORIAL HOSPITAL                    </t>
  </si>
  <si>
    <t xml:space="preserve">REAGAN EYE CENTER                                 </t>
  </si>
  <si>
    <t>REED, JANELLE L</t>
  </si>
  <si>
    <t>EKMARK, RODERICK D</t>
  </si>
  <si>
    <t>VAN MANEN, DEBRA A</t>
  </si>
  <si>
    <t xml:space="preserve">TYLER ASC LP-TYLER CARDIAC &amp; ENDOVASCULAR SURGERY CENTER       </t>
  </si>
  <si>
    <t xml:space="preserve">FRESENIUS MEDICAL CARE SAN ANTONIO LLC-FRESENIUS MEDICAL CARE TRI CITY                   </t>
  </si>
  <si>
    <t xml:space="preserve">MCCURTAIN MEMORIAL HOSPITAL                       </t>
  </si>
  <si>
    <t xml:space="preserve">ROOSEVELT COUNTY SPECIAL HOSPITAL DISTRICT-ROOSEVELT GENERAL HOSPITAL                        </t>
  </si>
  <si>
    <t xml:space="preserve">CABELL HUNTINGTON HOSPITAL INC-                                                  </t>
  </si>
  <si>
    <t xml:space="preserve">ASCENSION SETON-SHL PROFESSIONAL SUPPORT SERVICES                 </t>
  </si>
  <si>
    <t xml:space="preserve">NEOSHO MEMORIAL REGIONAL                          </t>
  </si>
  <si>
    <t xml:space="preserve">TSENG, ANGELA  </t>
  </si>
  <si>
    <t xml:space="preserve">PHYSICIANS REFERRAL SERVICE                       </t>
  </si>
  <si>
    <t xml:space="preserve">MARICOPA COUNTY SPECIAL HEALTH CARE DISTRICT-VALLEYWISE HEALTH                                 </t>
  </si>
  <si>
    <t xml:space="preserve">PREFERRED HOSPITAL LEASING VAN HORN INC-VAN HORN RURAL HEALTH CLINIC                      </t>
  </si>
  <si>
    <t xml:space="preserve">MARSHALL HEALTH CLINIC                            </t>
  </si>
  <si>
    <t xml:space="preserve">EDWARD W SPARROW HOSPITAL ASSOCIATION-EDWARD W SPARROW HOSPITAL                         </t>
  </si>
  <si>
    <t xml:space="preserve">HARRIS COUNTY PSYCHIATRIC                         </t>
  </si>
  <si>
    <t xml:space="preserve">RED BAY HOSPITAL-                                                  </t>
  </si>
  <si>
    <t xml:space="preserve">SYNERGY PHYSICAL THERAPY OF ODESSA LP             </t>
  </si>
  <si>
    <t xml:space="preserve">MEDICAL UNIV  OF S CAROLINA                       </t>
  </si>
  <si>
    <t xml:space="preserve">MEMORIAL HOSPITAL AT GULFPORT                     </t>
  </si>
  <si>
    <t xml:space="preserve">FRESENIUS MEDICAL CARE SOUTH TEXAS KIDNEY LLC-FRESENIUS MEDICAL CARE TRI-CITY                   </t>
  </si>
  <si>
    <t xml:space="preserve">PECOS VALLEY RURAL HEALTH CLINIC                  </t>
  </si>
  <si>
    <t xml:space="preserve">JEWISH HOSPITAL HEALTHCARE SERVICES INC-JEWISH HOSPITAL                                   </t>
  </si>
  <si>
    <t xml:space="preserve">MIAMI VALLEY HOSPITAL                             </t>
  </si>
  <si>
    <t xml:space="preserve">ROCKWALL AMBULATORY SURGERY CENTER LLP-ROCKWALL SURGERY CENTER                           </t>
  </si>
  <si>
    <t>SAHARA, JOSHUA J</t>
  </si>
  <si>
    <t xml:space="preserve">CLEBURNE ENDOSCOPY CENTER LLC-                                                  </t>
  </si>
  <si>
    <t>LINKLATER III, WILLIAM M</t>
  </si>
  <si>
    <t xml:space="preserve">MERCY HOSPITAL KINGFISHER INC-                                                  </t>
  </si>
  <si>
    <t xml:space="preserve">NOVAMED SURGERY CENTER OF TYLER LP                </t>
  </si>
  <si>
    <t xml:space="preserve">WASHINGTON REGIONAL MEDICAL CENTER-WASHINGTON REGIONAL MED CTR                       </t>
  </si>
  <si>
    <t xml:space="preserve">MERCY MEDICAL CENTER                              </t>
  </si>
  <si>
    <t xml:space="preserve">ST MARYS HOSPITAL-                                                  </t>
  </si>
  <si>
    <t xml:space="preserve">NEWMAN MEMORIAL HOSPITAL INC-NEWMAN MEMORIAL HOSPITAL                          </t>
  </si>
  <si>
    <t xml:space="preserve">CONCORD MEDICAL GROUP, INC-                                                  </t>
  </si>
  <si>
    <t>BAYLOR ALL SAINTS MEDICAL CENTER-BAYLOR SCOTT &amp; WHITE ALL SAINTS MEDICAL CENTER-FOR</t>
  </si>
  <si>
    <t xml:space="preserve">AMARILLO COLONOSCOPY CENTER LP                    </t>
  </si>
  <si>
    <t xml:space="preserve">AMARILLO COLONOSCOPY CENTER LP-                                                  </t>
  </si>
  <si>
    <t xml:space="preserve">MEMORIAL HERMANN SURGERY CENTER SOUTHWEST-                                                  </t>
  </si>
  <si>
    <t xml:space="preserve">BATTLE CREEK HEALTH SYSTEM                        </t>
  </si>
  <si>
    <t xml:space="preserve">THE SAN ANTONIO ORTHOPAEDIC SURGERY CENTER-FOUNDATION SURGERY AFFILIATE OF SAN ANTONIO LP    </t>
  </si>
  <si>
    <t xml:space="preserve">GRAND STRAND REGIONAL MEDICAL CENTER-GRAND STRAND REGIONAL MEDICAL CENTER LLC          </t>
  </si>
  <si>
    <t xml:space="preserve">UNIVERSITY OF TEXAS SOUTHWESTERN MEDICAL CENTER AT-UT SOUTHWESTERN MSP                               </t>
  </si>
  <si>
    <t xml:space="preserve">UNITY MEDICAL CENTER                              </t>
  </si>
  <si>
    <t>ANTONACCI, MARK A</t>
  </si>
  <si>
    <t xml:space="preserve">COATESVILLE HOSPITAL CORPORATION                  </t>
  </si>
  <si>
    <t xml:space="preserve">FLORIDA HOSPITAL HEARTLAND MEDICAL CENTER-                                                  </t>
  </si>
  <si>
    <t xml:space="preserve">FAIRVIEW LAKES HOSPITAL-                                                  </t>
  </si>
  <si>
    <t xml:space="preserve">FISHER COUNTY HOSPITAL DISTRICT-ROBY RURAL HEALTH CLINIC                          </t>
  </si>
  <si>
    <t xml:space="preserve">ST LUKES METHODIST HOSPITAL                       </t>
  </si>
  <si>
    <t xml:space="preserve">APTUS HEALTH CARE PLLC-APTUS THERAPY SERVICES                            </t>
  </si>
  <si>
    <t xml:space="preserve">SLB LEWISVILLE LLC-LIFE STEPS LEWISVILLE I                           </t>
  </si>
  <si>
    <t xml:space="preserve">MINERS COLFAX MEDICAL CENTER-MINERS' COLFAX MEDICAL CTR                        </t>
  </si>
  <si>
    <t xml:space="preserve">MEDICAL PARK TOWER SURGERY CENTER LLC-MEDICAL PARK TOWER SURGERY CENTER                 </t>
  </si>
  <si>
    <t>MCDILL, TANDACE L</t>
  </si>
  <si>
    <t xml:space="preserve">FREESTONE HOSPITAL DISTRICT-FREESTONE HEALTH CLINIC                           </t>
  </si>
  <si>
    <t xml:space="preserve">FRESENIUS MEDICAL CARE GRANBURY, LLC-FRESENIUS MEDICAL CARE GRANBURY                   </t>
  </si>
  <si>
    <t xml:space="preserve">JACKSON MADISON CO GEN HOSP-JACKSON MADISON COUNTY GENERAL HOSP               </t>
  </si>
  <si>
    <t xml:space="preserve">COUNTY OF YOAKUM-DIALYSIS SERVICES OF WEST TEXAS                   </t>
  </si>
  <si>
    <t xml:space="preserve">ST FRANCIS COMMUNITY HOSPITAL                     </t>
  </si>
  <si>
    <t xml:space="preserve">LAKE REGION HOSPITAL CORP                         </t>
  </si>
  <si>
    <t xml:space="preserve">CALCASIEU CAMERON HOSPITAL SERVICE DISTRICT-WEST CALCASIEU CAMERON                            </t>
  </si>
  <si>
    <t>ACHARYA, SIDDHARTH A</t>
  </si>
  <si>
    <t xml:space="preserve">NORTH DALLAS SURGICARE                            </t>
  </si>
  <si>
    <t xml:space="preserve">LESTER E COX MEDICAL CENTERS-COX LESTER E MEDICAL CENTER                       </t>
  </si>
  <si>
    <t xml:space="preserve">CASS COUNTY MEMORIAL HOSPITAL                     </t>
  </si>
  <si>
    <t xml:space="preserve">JACKSON COUNTY MEMORIAL HOSPITAL                  </t>
  </si>
  <si>
    <t xml:space="preserve">JACKSON COUNTY MEMORIAL HOSPITAL AUTHORITY-                                                  </t>
  </si>
  <si>
    <t xml:space="preserve">JACKSON COUNTY MEMORIAL HOSPITAL AUTHORITY-JACKSON COUNTY MEMORIAL HOSP                      </t>
  </si>
  <si>
    <t>RUIZ, TERESA M</t>
  </si>
  <si>
    <t xml:space="preserve">MAIMONIDES MEDICAL CENTER                         </t>
  </si>
  <si>
    <t xml:space="preserve">HOSPITAL DEVELOPMENT OF WEST PHOENIX INC          </t>
  </si>
  <si>
    <t xml:space="preserve">MEMORIAL HSPITAL OF                               </t>
  </si>
  <si>
    <t xml:space="preserve">BIO-MEDICAL APPLICATIONS OF TEXAS INC-FRESENIUS MEDICAL CARE ABILENE                    </t>
  </si>
  <si>
    <t xml:space="preserve">BIO MEDICAL APPLICATIONS OF TEXAS INC-WESTMINSTER DIALYSIS                              </t>
  </si>
  <si>
    <t xml:space="preserve">WESTMINSTER DIALYSIS                              </t>
  </si>
  <si>
    <t xml:space="preserve">CLAY COUNTY MEMORIAL HOSPITAL-CLAY COUNTY MEMORIAL HOSP                         </t>
  </si>
  <si>
    <t xml:space="preserve">RIO BRAVO HEALTH SYSTEM LLC-MAVERICK COUNTY HOME HEALTH                       </t>
  </si>
  <si>
    <t xml:space="preserve">RENAL CARE GROUP NACOGDOCHES LLP-FRESENIUS MEDICAL CARE NACOGDOCHES                </t>
  </si>
  <si>
    <t xml:space="preserve">PRESIDIO COUNTY HEALTH SERVICES INC-PRESIDIO COUNTY MEDICAL CLINIC                    </t>
  </si>
  <si>
    <t xml:space="preserve">HEALTH SUCCESS-HEALTH SUCCESS L.P.                               </t>
  </si>
  <si>
    <t xml:space="preserve">SIKIYOU GENERAL HOSPITAL-FAIRCHILD MEDICAL CENTER                          </t>
  </si>
  <si>
    <t xml:space="preserve">WILSON SURGICENTER                                </t>
  </si>
  <si>
    <t>DIXON, RHONDA S</t>
  </si>
  <si>
    <t xml:space="preserve">COUNTY OF WARD-WARD COUNTY EMS                                   </t>
  </si>
  <si>
    <t>CHUNG, ANDREW W</t>
  </si>
  <si>
    <t xml:space="preserve">FRESENIUS MEDICAL CARE WEST SEGUIN-BIO MEDICAL APPLICATIONS OF TEXAS INC             </t>
  </si>
  <si>
    <t xml:space="preserve">MEMORIAL MEDICAL CENTER SPECIALTY CLINIC-                                                  </t>
  </si>
  <si>
    <t xml:space="preserve">PRESBYTERIAN HEALTHCARE SERVICES-PMG CLOVIS PEDIATRICS                             </t>
  </si>
  <si>
    <t xml:space="preserve">FISHER COUNTY HOSPITAL DISTRICT-CLEARFORK HEALTH CENTER                           </t>
  </si>
  <si>
    <t xml:space="preserve">MULESHOE METHODIST FAMI-MULESHOE FAMILY MEDICINE                          </t>
  </si>
  <si>
    <t xml:space="preserve">CHILDRENS HOSPITAL                                </t>
  </si>
  <si>
    <t xml:space="preserve">BANDYOPADHYAY, SUBHANKAR  </t>
  </si>
  <si>
    <t>JORDAN, RAYMOND F</t>
  </si>
  <si>
    <t xml:space="preserve">DESERT REGIONAL MEDICAL CENTER INC-TENET HEALTH SYSTEMS DESERT INC                   </t>
  </si>
  <si>
    <t xml:space="preserve">HOLY NAME MEDICAL CENTER INC-                                                  </t>
  </si>
  <si>
    <t xml:space="preserve">MOUNTAINVIEW  HOSPITAL-                                                  </t>
  </si>
  <si>
    <t xml:space="preserve">OAKDALE COMMUNITY HOSPITAL                        </t>
  </si>
  <si>
    <t xml:space="preserve">PARKVIEW MEDICAL CENTER                           </t>
  </si>
  <si>
    <t xml:space="preserve">FORT WORTH ENDOSCOPY CENTERS LLC-FORT WORTH ENDOSCOPY CENTER                       </t>
  </si>
  <si>
    <t xml:space="preserve">SWISHER MEMORIAL HOSPITAL ER-TULIA RURAL HEALTH CLINIC                         </t>
  </si>
  <si>
    <t xml:space="preserve">OPTIMUM KIDS LTD-ALL AROUND THERAPY                                </t>
  </si>
  <si>
    <t xml:space="preserve">FRESNO COMMUNITY HOSPITAL-UNIVERSITY MEDICAL CENTER                         </t>
  </si>
  <si>
    <t xml:space="preserve">COUNTY OF WARD-WARD MEMORIAL HOSPITAL CRNA                       </t>
  </si>
  <si>
    <t xml:space="preserve">PINECREST EYE CENTER INC-OUTPATIENT SURGISTE                               </t>
  </si>
  <si>
    <t xml:space="preserve">BIO MEDICAL APPLICATIONS OF TEXAS INC-KILLEEN KIDNEY CENTER                             </t>
  </si>
  <si>
    <t xml:space="preserve">TARRANT COUNTY SURGERY CENTER-TRINITY PARK SURGERY CENTER                       </t>
  </si>
  <si>
    <t xml:space="preserve">SSC PASADENA OPERATING COMPANY LLC-FAITH MEMOIRAL NURSING HOME                       </t>
  </si>
  <si>
    <t xml:space="preserve">PEDIATRIC SPECIALTY RURAL HEALTH CLINIC LTD-EAGLE PASS PEDIATRIC HEALTH CLINIC                </t>
  </si>
  <si>
    <t xml:space="preserve">PERMIAN BASIN REHABILITION-PERMIAN BASIN REHABILITATION                      </t>
  </si>
  <si>
    <t xml:space="preserve">APTUS HEALTH CARE PLLC-APTUS THERAPYSERVICES                             </t>
  </si>
  <si>
    <t xml:space="preserve">MUSKOGEE REGIONAL MEDICAL CENTER                  </t>
  </si>
  <si>
    <t xml:space="preserve">NORTHWEST SURGERY CENTER LLP-                                                  </t>
  </si>
  <si>
    <t xml:space="preserve">COLUMBUS REGIONAL HOSPITAL                        </t>
  </si>
  <si>
    <t>CHUKWUEKE, THEOPHILU O</t>
  </si>
  <si>
    <t xml:space="preserve">PROVIDENCE HEALTH AND SERVICE OREGON-ST VINCENT HOSP &amp; MEDICAL CT                      </t>
  </si>
  <si>
    <t xml:space="preserve">UTAH VALLEY REGIONAL MED CTR                      </t>
  </si>
  <si>
    <t xml:space="preserve">MOUNTAIN STATES HEALTH ALLIANCE-FRANKLIN WOODS COMMUNITY HOSPITAL                 </t>
  </si>
  <si>
    <t xml:space="preserve">ARIA HEALTH SYSTEM                                </t>
  </si>
  <si>
    <t>PINOLI, MARIO L</t>
  </si>
  <si>
    <t xml:space="preserve">DINO THERAPY SERVICES LLC-                                                  </t>
  </si>
  <si>
    <t xml:space="preserve">CAHRMC LLC-                                                  </t>
  </si>
  <si>
    <t xml:space="preserve">EXECUTIVE SURGERY CENTER LLC-                                                  </t>
  </si>
  <si>
    <t>KURZ, SHAUNA M</t>
  </si>
  <si>
    <t xml:space="preserve">ST VINCENT   HOSPITAL                             </t>
  </si>
  <si>
    <t>DILLON, BRIAN T</t>
  </si>
  <si>
    <t xml:space="preserve">WINKLER CNTY MEMORIAL HOSPITAL-WINKLER COUNTY MEMORIAL HOSPITAL                  </t>
  </si>
  <si>
    <t xml:space="preserve">ROSWELL REGIONAL HOSPITAL-                                                  </t>
  </si>
  <si>
    <t xml:space="preserve">ST CHRISTOPHERS HOSPITAL FOR CHILDREN             </t>
  </si>
  <si>
    <t>PETHE, RAJEEV S</t>
  </si>
  <si>
    <t xml:space="preserve">NORTH BAY GENERAL HOSPITAL INC-NBH PHYSICIAN SERVICES                            </t>
  </si>
  <si>
    <t xml:space="preserve">LUBBOCK COUNTY HOSPITAL DISTRICT-UMC HOME HEALTH                                   </t>
  </si>
  <si>
    <t xml:space="preserve">REDBIRD SQUARE ENDOSCOPY CENTER LLC-DIGESTIVE HEALTH CENTER AT REDBIRD SQUARE         </t>
  </si>
  <si>
    <t xml:space="preserve">SEGNIK GROUP INC                                  </t>
  </si>
  <si>
    <t xml:space="preserve">BOWIE EMERGENCY ROOM SERVICE                      </t>
  </si>
  <si>
    <t xml:space="preserve">PARVEZ, SHABANA  </t>
  </si>
  <si>
    <t xml:space="preserve">LAKE FOREST HOSPITAL FOUNDATION-LAKE FOREST HOSPITAL                              </t>
  </si>
  <si>
    <t xml:space="preserve">ANDREWS COUNTY HOSPITAL DISTRICT-ANDREWS FAMILY MEDICINE                           </t>
  </si>
  <si>
    <t xml:space="preserve">FREESTONE EMERGENCY MEDICINE ASSOCIATES PA        </t>
  </si>
  <si>
    <t xml:space="preserve">GRAHAM REGIONAL HOME HEALTH                       </t>
  </si>
  <si>
    <t xml:space="preserve">CHILDRENS HOSP LOS ANGELES                        </t>
  </si>
  <si>
    <t xml:space="preserve">ATMORE COMMUNITY HOSPITAL                         </t>
  </si>
  <si>
    <t xml:space="preserve">NORTH GARLAND SURGERY CENTER LLP                  </t>
  </si>
  <si>
    <t xml:space="preserve">NORTH GARLAND SURGERY CENTER LLP-                                                  </t>
  </si>
  <si>
    <t xml:space="preserve">TOOELE HOSPITAL CORPORATION-MOUNTAIN WEST MEDICAL CENTER                      </t>
  </si>
  <si>
    <t xml:space="preserve">RENOWN REGIONAL MEDICAL CENTER                    </t>
  </si>
  <si>
    <t>RUDESEAL, RONALD W</t>
  </si>
  <si>
    <t xml:space="preserve">NEWTON FAMILY RURAL HEALTH CLINIC                 </t>
  </si>
  <si>
    <t>JOPLIN, LEON D</t>
  </si>
  <si>
    <t>NILES, RICHARD K</t>
  </si>
  <si>
    <t xml:space="preserve">EAST SIDE SURGERY CENTER INC-EAST SIDE SURGERY CENTER                          </t>
  </si>
  <si>
    <t xml:space="preserve">SINGING RIVER HEALTH SYSTEM-SINGING RIVER HOSPITAL                            </t>
  </si>
  <si>
    <t xml:space="preserve">UNITED AMERICA HOME HEALTH SERVICES INC-UNITED AMERICA HOME HEALTH SERVICES               </t>
  </si>
  <si>
    <t xml:space="preserve">WILLIS KNIGHTON MEDICAL CENTER-SOUTH HOSPITAL                                    </t>
  </si>
  <si>
    <t xml:space="preserve">WILLIS KNIGHTON MEDICAL CENTER-WILLIS KNIGHTON MEM HOSPITAL                      </t>
  </si>
  <si>
    <t xml:space="preserve">MCALLEN SURGICAL SPECIALTY CENTER LTD-MCALLEN SURGICAL SPECIALTY CENTER LTD MSSC INC    </t>
  </si>
  <si>
    <t xml:space="preserve">DARIA BABINEAUX MD PA-THE PEDIATRIC CARE CENTER                         </t>
  </si>
  <si>
    <t xml:space="preserve">BANNER IRONWOOD MEDICAL CENTER-                                                  </t>
  </si>
  <si>
    <t xml:space="preserve">PREFERRED HOSPITAL LEASING MULESHOE INC-                                                  </t>
  </si>
  <si>
    <t xml:space="preserve">MEMORIAL HERMANN SURGERY CENTER PINECROFT, LLC-                                                  </t>
  </si>
  <si>
    <t xml:space="preserve">BIO-MEDICAL APPLICATIONS OF TEXAS, INC.-FRESENIUS KIDNEY CARE BEAUMONT                    </t>
  </si>
  <si>
    <t>SHORY WINFORD, BETTY S</t>
  </si>
  <si>
    <t xml:space="preserve">INGHAM REGIONAL MEDICAL CENTER                    </t>
  </si>
  <si>
    <t xml:space="preserve">MEDICAL CLINIC OF HONDO-MEDINA HEALTHCARE SYSTEM MEDINA REGIONAL HOSPITAL </t>
  </si>
  <si>
    <t xml:space="preserve">MEDICAL CLINICS OF HONDO #1                       </t>
  </si>
  <si>
    <t xml:space="preserve">EAST TEXAS MEDICAL CTR - VAN                      </t>
  </si>
  <si>
    <t xml:space="preserve">LONGVIEW THERAPY CENTER-                                                  </t>
  </si>
  <si>
    <t xml:space="preserve">ST VINCENTS MEDICAL CTR                           </t>
  </si>
  <si>
    <t>REDDY, SHANTHI G</t>
  </si>
  <si>
    <t xml:space="preserve">DEPAUL MEDICAL CENTER-DEPAUL HOSPITAL                                   </t>
  </si>
  <si>
    <t xml:space="preserve">SANFORD HEALTH NETWORK-                                                  </t>
  </si>
  <si>
    <t xml:space="preserve">HENRY FORD HOSPITAL                               </t>
  </si>
  <si>
    <t xml:space="preserve">COLUMBIA MEMORIAL HOSPITAL-                                                  </t>
  </si>
  <si>
    <t xml:space="preserve">NATIONWIDE CHILDRENS HOSPITAL-                                                  </t>
  </si>
  <si>
    <t xml:space="preserve">BURLINGTON MEDICAL CENTER-GREAT RIVER MEDICAL CENTER                        </t>
  </si>
  <si>
    <t xml:space="preserve">CONWAY HOSPITAL                                   </t>
  </si>
  <si>
    <t xml:space="preserve">ACTION CARE REHABILIATION CENTER LLC              </t>
  </si>
  <si>
    <t xml:space="preserve">PEACEHEALTH SOUTHWEST MEDICAL CENTER-SOUTHWEST WASHINGTON  MED.                        </t>
  </si>
  <si>
    <t xml:space="preserve">MAINLAND SURGERY CENTER                           </t>
  </si>
  <si>
    <t xml:space="preserve">GREATER SAN ANTONIO EMERGENCY PHYSICIANS PA-                                                  </t>
  </si>
  <si>
    <t>BOLEY, JASON M</t>
  </si>
  <si>
    <t xml:space="preserve">CLARK COUNTY MEMORIAL HOSP                        </t>
  </si>
  <si>
    <t xml:space="preserve">KNOX COUNTY HOSPITAL DISTRICT-KNOX COUNTY HOSPITAL CLINIC                       </t>
  </si>
  <si>
    <t xml:space="preserve">RESEARCH MEDICAL CENTER                           </t>
  </si>
  <si>
    <t xml:space="preserve">BUENA VISTA CO HOSPITAL                           </t>
  </si>
  <si>
    <t xml:space="preserve">CHRISTIANA CARE HEALTHSERVIC                      </t>
  </si>
  <si>
    <t xml:space="preserve">LAKELAND HOSPITALS AT NILES AND SAINT JOSEPH      </t>
  </si>
  <si>
    <t xml:space="preserve">BIO MEDICAL APPLICATIONS OF TEXAS INC-SW FORT WORTHDIALYSIS CENTER                      </t>
  </si>
  <si>
    <t xml:space="preserve">CORPUS CHRISTI TOTS AND TEENS-CORPUS CHRISTI TOTS &amp; TEENS                       </t>
  </si>
  <si>
    <t xml:space="preserve">LYNN COUNTY HOSPITAL DISTRICT-LYNN COUNTY HOSPITAL DIST                         </t>
  </si>
  <si>
    <t xml:space="preserve">CONNECTICUT CHILDRENS MEDICAL CENTER-                                                  </t>
  </si>
  <si>
    <t xml:space="preserve">BIOMEDICAL APPLICATIONS OF TEXAS INCORPORATED-FRESENIUS MEDICAL CARE SUNNYSIDE                  </t>
  </si>
  <si>
    <t xml:space="preserve">PENDLETON, SOLOMON  </t>
  </si>
  <si>
    <t>HOFFMAN, LADD C</t>
  </si>
  <si>
    <t xml:space="preserve">HOUSTON CHILDRENS DENTAL CENTER LLC-                                                  </t>
  </si>
  <si>
    <t xml:space="preserve">TRINITY SURGERY CENTER LLC-                                                  </t>
  </si>
  <si>
    <t xml:space="preserve">SANJAI ISAAC MD PA-                                                  </t>
  </si>
  <si>
    <t xml:space="preserve">ABILENE ASC LP-ABILENE ENDOSCOPY CENTER                          </t>
  </si>
  <si>
    <t xml:space="preserve">SUMMIT HEALTHCARE ASSOCIATION-SUMMIT HEALTHCARE REGIONAL MEDICAL CENTER         </t>
  </si>
  <si>
    <t xml:space="preserve">FLAGLER HOSPITAL-                                                  </t>
  </si>
  <si>
    <t xml:space="preserve">NORTH CAROLINA BAPTIST HOSPITAL-                                                  </t>
  </si>
  <si>
    <t xml:space="preserve">SHELBY COUNTY HEALTH CARE CORPORATION-REGIONAL ONE HEALTH                               </t>
  </si>
  <si>
    <t>WHITE, FABER A</t>
  </si>
  <si>
    <t xml:space="preserve">ST JOSEPH'S HOSPITAL                              </t>
  </si>
  <si>
    <t xml:space="preserve">LAKELAND REGIONAL MEDICAL                         </t>
  </si>
  <si>
    <t xml:space="preserve">SAINT FRANCIS HOSPITAL INC-SAINT FRANCES HOSPITAL INC                        </t>
  </si>
  <si>
    <t xml:space="preserve">BAPTIST HEALTHCARE OF OKLAHOMA-INTEGRIS BASS BAPTIST                             </t>
  </si>
  <si>
    <t xml:space="preserve">JEFFERSON COUNTY HOSPITAL                         </t>
  </si>
  <si>
    <t xml:space="preserve">DU BOIS REGIONAL MEDICAL CTR                      </t>
  </si>
  <si>
    <t xml:space="preserve">PALM BEACH GARDENS COMMUNITY HOSPITAL INC-PALM BEACH GARDENS MEDICAL CENTER                 </t>
  </si>
  <si>
    <t xml:space="preserve">LAREDO EMERGENCY MEDICINE ASSOCIATES PA           </t>
  </si>
  <si>
    <t xml:space="preserve">ADVANCED DIAGNOSTICS-                                                  </t>
  </si>
  <si>
    <t xml:space="preserve">INDIANA UNIVESITY HEALTH INC-METHODIST IU RILEY HOSPITAL                       </t>
  </si>
  <si>
    <t xml:space="preserve">OLATHE MEDICAL CENTER INC                         </t>
  </si>
  <si>
    <t xml:space="preserve">DAUTERIVE HOSPITAL                                </t>
  </si>
  <si>
    <t xml:space="preserve">MEDCARE PEDIATRIC REHAB CENTER LP-                                                  </t>
  </si>
  <si>
    <t xml:space="preserve">MERCY MEMORIAL HOSPITAL                           </t>
  </si>
  <si>
    <t xml:space="preserve">HOWARD COUNTY GENERAL HOSPITAL-HOWARD COUNTYGENERAL HOSPITA                      </t>
  </si>
  <si>
    <t xml:space="preserve">MARSHALL PEDIATRIC CLINIC                         </t>
  </si>
  <si>
    <t xml:space="preserve">APEX HOMECARE INC                                 </t>
  </si>
  <si>
    <t xml:space="preserve">PRINCETON BAPTIST MEDICAL CENTER                  </t>
  </si>
  <si>
    <t xml:space="preserve">BIO MEDICAL APPLICATIONS OF TEXAS INC-FMC DIALYSIS SERVICES OF DEER PARK                </t>
  </si>
  <si>
    <t xml:space="preserve">HEIGHTS SURGERY CENTER INC-HEIGHTS SURGERY CENTER                            </t>
  </si>
  <si>
    <t xml:space="preserve">HANDS OF COMPASSION HOMECARE LLC                  </t>
  </si>
  <si>
    <t xml:space="preserve">KARNES COUNTY HOSPITAL DISTRICT-KAISER HOME HEALTH SERVICES                       </t>
  </si>
  <si>
    <t xml:space="preserve">UCH-MHS-MEMORIAL HEALTH SYSTEM                            </t>
  </si>
  <si>
    <t xml:space="preserve">ST JOSEPH LEXINGTON FAMILY MEDICINE CLINIC-ST JOSEPH LEXINGTON FAMILY MEDICINE CENTER        </t>
  </si>
  <si>
    <t>SAN ANTONIO TX ENDOSCOPY  ASC LP-SAN ANTONIO GASTROENTEROLOGY ENDOSCOPY CENTER NORT</t>
  </si>
  <si>
    <t xml:space="preserve">SCOTT &amp; WHITE EMS INC-SCOTT &amp; WHITE EMS                                 </t>
  </si>
  <si>
    <t>PROVIDENCE SACRED HEART MEDICAL CENTER AND CHILDRE</t>
  </si>
  <si>
    <t>HAMMONDS, SHANNON R</t>
  </si>
  <si>
    <t xml:space="preserve">DONALD P LONG MD PA                               </t>
  </si>
  <si>
    <t xml:space="preserve">SAN ANTONIO CHILDRENS SURGICAL-                                                  </t>
  </si>
  <si>
    <t xml:space="preserve">LIBERTY COUNTY HOSPITAL DISTRICT NO. 1-THE HEIGHTS OF TOMBALL                            </t>
  </si>
  <si>
    <t xml:space="preserve">KELLA, NAVEEN  </t>
  </si>
  <si>
    <t xml:space="preserve">SANTIAM MEMORIAL HOSPITAL                         </t>
  </si>
  <si>
    <t>MILLER, GRADY F</t>
  </si>
  <si>
    <t>HARRISON, DAVID W</t>
  </si>
  <si>
    <t xml:space="preserve">ESPANOLA HOSPITAL-PRESBYTERIAN ESPANOLA HOSPITAL                    </t>
  </si>
  <si>
    <t xml:space="preserve">BEST CARE PHYSICAL THERAPY-BEST CARE PHYSICAL THERAPY PC                     </t>
  </si>
  <si>
    <t xml:space="preserve">PARK HOSPITAL DISTRICT DBA ESTES PARK MEDICAL CENT-ESTES PARK MEDICAL CENTER                         </t>
  </si>
  <si>
    <t xml:space="preserve">VIA CHRISTI REGIONAL MED CTR                      </t>
  </si>
  <si>
    <t xml:space="preserve">STATE OF MISSISSIPPI UNIVERSITY OF MISSISSIPPI MED-UNIVERSITY OF MISSISSIPPI MEDICAL CENTER          </t>
  </si>
  <si>
    <t xml:space="preserve">DESERT SPRINGS HOSPITAL MEDICAL CENTER            </t>
  </si>
  <si>
    <t xml:space="preserve">TEXOMA OUTPATIENT SURGERY CENTER INC-                                                  </t>
  </si>
  <si>
    <t xml:space="preserve">AVERA QUEEN OF PEACE HOSPITAL-                                                  </t>
  </si>
  <si>
    <t xml:space="preserve">ALTRU HEALTH SYSTEM                               </t>
  </si>
  <si>
    <t xml:space="preserve">NORTHWEST TEXAS  HEALTH CARE SYSTEM INC-NORTHWEST TEXAS  HEALTH CARE SYSTEM               </t>
  </si>
  <si>
    <t xml:space="preserve">SOUTHWEST    GENERAL  HOSP.                       </t>
  </si>
  <si>
    <t xml:space="preserve">BANNER THUNDERBIRD MEDICAL CENTER-THUNDERBIRD SAMARITAN MEDICA                      </t>
  </si>
  <si>
    <t xml:space="preserve">CHRISTUS SANTA ROSA PASC-SAN ANTONIO LLC-CHRISTUS SURGERY CENTER ALAMO HEIGHTS             </t>
  </si>
  <si>
    <t xml:space="preserve">FLOYD MEDICAL CENTER                              </t>
  </si>
  <si>
    <t xml:space="preserve">OMNI REHAB SPECIALISTS LLC-OMNI REHABILITATION CONSULTA                      </t>
  </si>
  <si>
    <t xml:space="preserve">UNIVERSITY MEDICAL CENTER CORPORATION-UNIVERSITY MEDICAL CENTER                         </t>
  </si>
  <si>
    <t xml:space="preserve">SCOTT COUNTY MEMORIAL HOSP                        </t>
  </si>
  <si>
    <t xml:space="preserve">ST JOHN MEDICAL CENTER                            </t>
  </si>
  <si>
    <t xml:space="preserve">BIO MEDICAL APPLICATIONS OF TEXAS INC-FMC DIALYSIS SERVICES OF ABILENE SOUTH            </t>
  </si>
  <si>
    <t xml:space="preserve">ENDOSCOPY CENTER                                  </t>
  </si>
  <si>
    <t xml:space="preserve">UNIVERSITY OF ALABAMA HOSPITAL-UNIV OF ALA HOSP &amp; CLINIC                         </t>
  </si>
  <si>
    <t>CAPILI, ANTHONY L</t>
  </si>
  <si>
    <t xml:space="preserve">KERRVILLE AMBULATORY SURGERY CENTER LLC-KERRVILLE AMBULATORY SURGICAL CENTER              </t>
  </si>
  <si>
    <t xml:space="preserve">SAFARI KIDS REHABILITATION CENTER LLC-SAFARI KIDS REHAB                                 </t>
  </si>
  <si>
    <t>MEMORIAL HERMANN HOSPITAL SYSTEM-MEMORIAL HERMANN IMAGING CENTERS EAST HOUSTON CENT</t>
  </si>
  <si>
    <t xml:space="preserve">LEHIGH VALLEY HOSPITAL                            </t>
  </si>
  <si>
    <t xml:space="preserve">HEART OF TEXAS COMMUNITY HEALTH CENTER INC-HEART OF TEXAS COMMUNITY                          </t>
  </si>
  <si>
    <t xml:space="preserve">OUR LADY OF THE LAKE REGIONAL MEDICAL CENTER-                                                  </t>
  </si>
  <si>
    <t xml:space="preserve">LOUIS ZUNIGA PHYSICAL THERAPY P C-FYZICAL EL PASO                                   </t>
  </si>
  <si>
    <t xml:space="preserve">CHILDRENS HOSPITAL OF PITTSBURGH                  </t>
  </si>
  <si>
    <t xml:space="preserve">CHILDRENS HOSPITAL OF PITTSBURGH-                                                  </t>
  </si>
  <si>
    <t xml:space="preserve">CATHOLIC HEALTH INITIATIVES COLORADO-ST ANTHONY HOSPITAL                               </t>
  </si>
  <si>
    <t xml:space="preserve">CHRISTUS SANTA ROSA PASC-SAN ANTONIO LLC-CHRISTUS SANTA ROSA PHYSICIANS AMBULATORY SURGERY </t>
  </si>
  <si>
    <t xml:space="preserve">THERA CARE REHAB SERVICES PLLC                    </t>
  </si>
  <si>
    <t xml:space="preserve">HCHD INTERNAL MEDICINE                            </t>
  </si>
  <si>
    <t xml:space="preserve">ADVENTIST HEALTH SYSTEM SUNBELT INC-CENTRAL TEXAS MEDICAL CENTER HOME HEALTH          </t>
  </si>
  <si>
    <t xml:space="preserve">ST. MARK'S HOSPITAL-ST MARKS HOSPITAL                                 </t>
  </si>
  <si>
    <t xml:space="preserve">METHODIST MEDICAL CENTER OF                       </t>
  </si>
  <si>
    <t xml:space="preserve">NOVAMED SURGERY CENTER OF SAN ANTONIO LP-AMERICAN SURGERY CENTER                           </t>
  </si>
  <si>
    <t xml:space="preserve">VICTORIA SURGERY CENTER                           </t>
  </si>
  <si>
    <t>PHILLIPS, ROBERT E</t>
  </si>
  <si>
    <t xml:space="preserve">STILLWATER MEDICAL CENTER AUTHORITY-STILLWATER MEDICAL CENTER                         </t>
  </si>
  <si>
    <t xml:space="preserve">CATAWBA MEMORIAL HOSPITAL                         </t>
  </si>
  <si>
    <t xml:space="preserve">BHC BEHAVIORAL HEALTH CONSULTANTS INC             </t>
  </si>
  <si>
    <t xml:space="preserve">PROGRESSIVE STEP REHABILITATION SERVICES-PROGRESSIVE STEP REHABILITAT                      </t>
  </si>
  <si>
    <t xml:space="preserve">STRICTLY PEDIATRICS SURGERY CENTER OF CENTRAL TX  </t>
  </si>
  <si>
    <t xml:space="preserve">SAN FRANCISCO GENERAL HOSP                        </t>
  </si>
  <si>
    <t xml:space="preserve">HEART OF TEXAS COMMUNITY HEALTH CENTER INC-BELLMEAD COMMUNITY CLINIC                         </t>
  </si>
  <si>
    <t xml:space="preserve">TCG CLINIC LLC-REACH HEALTHCARE SERVICES                         </t>
  </si>
  <si>
    <t xml:space="preserve">MURINGAMPURATH JOHN, DISNI  </t>
  </si>
  <si>
    <t xml:space="preserve">TOM TOOMEY MD PLLC-                                                  </t>
  </si>
  <si>
    <t xml:space="preserve">HENDRICK SURGERY CENTER LLC-HENDRICK SURGERY CENTER                           </t>
  </si>
  <si>
    <t xml:space="preserve">NEW DIMENSIONS HOME HEALTHCARE PLUS INC           </t>
  </si>
  <si>
    <t xml:space="preserve">TUCSON MEDICAL CENTER                             </t>
  </si>
  <si>
    <t>ORTIZ, FRANCISCO J</t>
  </si>
  <si>
    <t xml:space="preserve">NORTH BROWARD HOSPITAL DISTRICT-CORAL SPRINGS MEDICAL CENTER                      </t>
  </si>
  <si>
    <t xml:space="preserve">BAPTIST HEALTH-BAPTIST HEALTH MEDICAL CENTER ARKADELPHIA         </t>
  </si>
  <si>
    <t xml:space="preserve">RAMIREZ, RAMIRO  </t>
  </si>
  <si>
    <t xml:space="preserve">PARKLAND MEDICAL CENTER-                                                  </t>
  </si>
  <si>
    <t>SELOD, FAROOQ I</t>
  </si>
  <si>
    <t xml:space="preserve">TEXAS HEALTH PHYSICIANS GROUP                     </t>
  </si>
  <si>
    <t>MABRY, JUNE S</t>
  </si>
  <si>
    <t xml:space="preserve">EASTER SEALS NORTH TEXAS INC                      </t>
  </si>
  <si>
    <t xml:space="preserve">EASTER SEALS NORTH TEXAS INC-                                                  </t>
  </si>
  <si>
    <t xml:space="preserve">CLINICA FAMILIAR SAN JOSE PA                      </t>
  </si>
  <si>
    <t xml:space="preserve">CHILDRESS REGIONAL MEDICAL CENTER DIALYSIS-CHILDRESS REGIONAL MEDICAL CENTER DIAYLSIS        </t>
  </si>
  <si>
    <t xml:space="preserve">BIO MEDICAL APPLICATIONS OF TEXAS INC-FMC OF WEST PLANO                                 </t>
  </si>
  <si>
    <t xml:space="preserve">BIO MEDICAL APPLICATIONS OF TEXAS INC-FMC WEST PLANO                                    </t>
  </si>
  <si>
    <t xml:space="preserve">QTP II INC-QUALITY THERAPY PROVIDERS                         </t>
  </si>
  <si>
    <t xml:space="preserve">RENAL CARE GROUP TEXAS INC-FRESENIUS MEDICAL CARE CALALLEN                   </t>
  </si>
  <si>
    <t>EVANS, KERRY L</t>
  </si>
  <si>
    <t xml:space="preserve">OPREX SURGERY BEAUMONT LP                         </t>
  </si>
  <si>
    <t xml:space="preserve">ROLLING PLAINS MEMORIAL HOSPITAL-                                                  </t>
  </si>
  <si>
    <t xml:space="preserve">SAN ANTONIO SURGICENTER LLC-THE CENTER FOR SPECIAL SURGERY AT TCA             </t>
  </si>
  <si>
    <t xml:space="preserve">DEQUEEN MEDICAL CENTER INC                        </t>
  </si>
  <si>
    <t xml:space="preserve">THE QUEENS MEDICAL CENTER                         </t>
  </si>
  <si>
    <t xml:space="preserve">LOPEZ HEALTH SYSTEMS INC-LOPEZ HEALTH SYSTEMS  INC                         </t>
  </si>
  <si>
    <t xml:space="preserve">WATERBURY HOSPITAL                                </t>
  </si>
  <si>
    <t xml:space="preserve">ALAMO HEIGHTS SURGICARE LP                        </t>
  </si>
  <si>
    <t xml:space="preserve">JPS PHYSICIANS GROUP INC-JPS PHYSICIANS GROUP, INC                         </t>
  </si>
  <si>
    <t xml:space="preserve">ST MARYS HOSPITAL-ST MARY'S HOSPITAL                                </t>
  </si>
  <si>
    <t xml:space="preserve">CHRISTUS ST MICHAEL SENIOR                        </t>
  </si>
  <si>
    <t xml:space="preserve">FARMERS UNION HOSPITAL ASSOCIATION-GREAT PLAINS MED CENTER                           </t>
  </si>
  <si>
    <t xml:space="preserve">LEGACY MERIDIAN PARK HOSPITAL-                                                  </t>
  </si>
  <si>
    <t>DAY, RALPH E</t>
  </si>
  <si>
    <t>FRIO HOSPITAL ASSOCIATION-FRIO HOSPITAL FRIO REGIONAL HOME HEALTH FRIO REHAB</t>
  </si>
  <si>
    <t xml:space="preserve">DOCTORS MEDICAL CENTER OF MODESTO INC-                                                  </t>
  </si>
  <si>
    <t>BEDNAR, MARIAN J</t>
  </si>
  <si>
    <t xml:space="preserve">CHILDREN FIRST PEDIATRIC REHABILIATION LLP-                                                  </t>
  </si>
  <si>
    <t xml:space="preserve">FAIRBANKS MEMORIAL HOSPTIAL                       </t>
  </si>
  <si>
    <t>EVANSTON HOSPITAL CORPORATIO-NORTHSHORE UNIVERSITY HEALTHSYSTEM EVANSTON HOSPIT</t>
  </si>
  <si>
    <t xml:space="preserve">PARK CENTRAL SURGICAL CENTER LTD-MEDICAL CITY SURGERY CENTER PARK CENTRAL          </t>
  </si>
  <si>
    <t xml:space="preserve">CAPE CANAVERAL HOSPITAL                           </t>
  </si>
  <si>
    <t xml:space="preserve">CROSBYTON CLINIC HOSPITAL-CROSBYTON CLINIC HOSPITAL RURAL HEALTH CLINIC     </t>
  </si>
  <si>
    <t xml:space="preserve">WYTHE COUNTY COMMUNITY HOSPI                      </t>
  </si>
  <si>
    <t xml:space="preserve">ORLANDO HEALTH INC                                </t>
  </si>
  <si>
    <t xml:space="preserve">MERCY HOSPITAL OKLAHOMA CITY INC-                                                  </t>
  </si>
  <si>
    <t xml:space="preserve">UCSD MEDICAL CENTER                               </t>
  </si>
  <si>
    <t xml:space="preserve">NATIONAL NEPHROLOGY ASSOCIATES OF TEXAS LP-NNA SAN MARCOS                                    </t>
  </si>
  <si>
    <t xml:space="preserve">BIO-MEDICAL APPLICATION OF TEXAS INC-FMC DIALYSIS SERVICES OF MID-TOWN KIDNEY CENTER   </t>
  </si>
  <si>
    <t xml:space="preserve">BIO MEDICAL APPLICATIONS OF TEXAS INC-WALNUT HILL DIALYSIS CENTER                       </t>
  </si>
  <si>
    <t xml:space="preserve">RICHARDSON DIALYSIS CN#1870                       </t>
  </si>
  <si>
    <t>WANAT-HAWTHORNE, ALYCIA M</t>
  </si>
  <si>
    <t xml:space="preserve">PEARLAND SURGERY CENTER-                                                  </t>
  </si>
  <si>
    <t xml:space="preserve">METROPLEX ADVENTIST HOSPITAL INC-ROLLINS BROOK COMMUNITY HOSPITAL CRNA GROUP       </t>
  </si>
  <si>
    <t>BOWMAN, CONRAD B</t>
  </si>
  <si>
    <t xml:space="preserve">PSG SURGERY CENTER LLC-SURGERY CENTER OF AMARILLO                        </t>
  </si>
  <si>
    <t xml:space="preserve">ST JOSEPH HEALTH SYSTEM                           </t>
  </si>
  <si>
    <t xml:space="preserve">ALL VALLEY HOME HEALTH INC                        </t>
  </si>
  <si>
    <t xml:space="preserve">MCKAY DEE HOSPITAL CENTER-                                                  </t>
  </si>
  <si>
    <t xml:space="preserve">RICE COUNTY DISTRICT ONE                          </t>
  </si>
  <si>
    <t xml:space="preserve">TAOS HEALTH SYSTEMS INC HOLY CROSS HOSPITAL-                                                  </t>
  </si>
  <si>
    <t xml:space="preserve">TAOS HEALTH SYSTEMS INC HOLY CROSS HOSPITAL-HOLY CROSS HOSPITAL                               </t>
  </si>
  <si>
    <t xml:space="preserve">NORTH HOUSTON GI CENTER LP                        </t>
  </si>
  <si>
    <t xml:space="preserve">BANNER BAYWOOD MEDICAL CENTER                     </t>
  </si>
  <si>
    <t xml:space="preserve">RCHP-SIERRA VISTA INC-SIERRA VISTA REGIONAL HEALTH CENTER               </t>
  </si>
  <si>
    <t xml:space="preserve">ARKANSAS CHILDRENS HOSPITAL-                                                  </t>
  </si>
  <si>
    <t xml:space="preserve">FALLS COMMUNITY HOSPITAL AND CLINIC INC-FCHC ROSEBUD CLINIC                               </t>
  </si>
  <si>
    <t xml:space="preserve">STORMONT-VAIL REGIONAL                            </t>
  </si>
  <si>
    <t xml:space="preserve">ANESTHESIOLOGY ASSOCIATES                         </t>
  </si>
  <si>
    <t xml:space="preserve">BAPTIST MEMORIAL HOSPITAL - DESOTO                </t>
  </si>
  <si>
    <t xml:space="preserve">DVA HEALTHCARE RENAL CARE INC-PEARSALL DIALYSIS                                 </t>
  </si>
  <si>
    <t xml:space="preserve">MARTIN MEMORIAL MEDICAL CENTER INC-MARTIN MEMORIAL HOSPITAL                          </t>
  </si>
  <si>
    <t xml:space="preserve">ST JOHNS REGIONAL MEDICAL CENTER-ST JOHNS REG MEDICAL CENTER                       </t>
  </si>
  <si>
    <t xml:space="preserve">NEW YORK AND PRESBYTERIAN HOSPITAL-                                                  </t>
  </si>
  <si>
    <t xml:space="preserve">RENAL CARE GROUP TEXAS INC-RENAL CARE GROUP TEXAS, INC                       </t>
  </si>
  <si>
    <t xml:space="preserve">RENAL CARE GROUP TEXAS INC-RENAL CARE GROUP TEXAS,INC                        </t>
  </si>
  <si>
    <t xml:space="preserve">BIO MEDICAL APPLICATIONS OF TEXAS INC-BMA LIBERTY                                       </t>
  </si>
  <si>
    <t xml:space="preserve">BIO MEDICAL APPLICATIONS OF TEXAS INC-TARRANT COUNTY CAMPUS DIALYSIS                    </t>
  </si>
  <si>
    <t xml:space="preserve">SURGERY CENTER OF CROCKETT LLC-RENAISSANCE SURGERY CENTER                        </t>
  </si>
  <si>
    <t xml:space="preserve">CITIZENS MEDICAL CENTER COUNTY OF VICTORIA-CITIZENS MEDICAL PROFESSIONAL                     </t>
  </si>
  <si>
    <t xml:space="preserve">ASCENSION SETON-                                                  </t>
  </si>
  <si>
    <t xml:space="preserve">QUITMAN HOSPITAL LLC-UT HEALTH EAST TEXAS QUITMAN HOSPITAL             </t>
  </si>
  <si>
    <t xml:space="preserve">BAY AREA ASC LLC-                                                  </t>
  </si>
  <si>
    <t xml:space="preserve">ABILENE EYE ASC LP-ABILENE CATARACT AND REFRACTIVE SURGERY CENTER    </t>
  </si>
  <si>
    <t>CORREDOR, FRANK J</t>
  </si>
  <si>
    <t>SCHACKMUTH, ERIC M</t>
  </si>
  <si>
    <t xml:space="preserve">ST JOHNS HOSPITAL                                 </t>
  </si>
  <si>
    <t>SPENCER, JAMES B</t>
  </si>
  <si>
    <t xml:space="preserve">HILL COUNTRY MEMORIAL HOSPITAL-HILL COUNTRY MEMORIAL HOME                        </t>
  </si>
  <si>
    <t xml:space="preserve">SAINT AGNES MEDICAL CENTER                        </t>
  </si>
  <si>
    <t xml:space="preserve">BAILEY MEDICAL CENTER LLC-BAILEY MEDICAL CENTER                             </t>
  </si>
  <si>
    <t xml:space="preserve">BLOOMINGTON HOSPITAL-                                                  </t>
  </si>
  <si>
    <t xml:space="preserve">NEWMAN MEMORIAL COUNTY HOSP                       </t>
  </si>
  <si>
    <t xml:space="preserve">WINTER &amp; ASSOCIATES PEDIATRIC THERAPY CENTER LTD  </t>
  </si>
  <si>
    <t xml:space="preserve">SURBURBAN HOSPTIAL-SUBURBAN HOSPTIAL                                 </t>
  </si>
  <si>
    <t xml:space="preserve">EAST EL PASO SURGERY CENTER-EL PASO SURGERY CENTERS LP                        </t>
  </si>
  <si>
    <t xml:space="preserve">CHILDRENS HOSPITAL-THE CHILDRENSHOSPITAL                             </t>
  </si>
  <si>
    <t>GOMEZ, LIZETTE R</t>
  </si>
  <si>
    <t xml:space="preserve">BIO MEDICAL APPLICATIONS OF                       </t>
  </si>
  <si>
    <t>TRIVEDI, KETAN M</t>
  </si>
  <si>
    <t xml:space="preserve">MIDLANDS COMMUNITY HOSPITAL-CHI HEALTH MIDLANDS                               </t>
  </si>
  <si>
    <t xml:space="preserve">ACCENT THERAPY PROVIDER                           </t>
  </si>
  <si>
    <t xml:space="preserve">PENN IMAGING OF HUMBLE LP-GREEN OAK DIAGNOSTICS                             </t>
  </si>
  <si>
    <t xml:space="preserve">EAGLE PASS KIDNEY DISEASE                         </t>
  </si>
  <si>
    <t xml:space="preserve">CORPUS CHRISTI OUTPATIE-CORPUS CHRISTI OUTPATIENT SURGERY CENTER          </t>
  </si>
  <si>
    <t xml:space="preserve">ASCENSION SETON-SEBD PROFESSIONAL SUPPORT SERVICES                </t>
  </si>
  <si>
    <t xml:space="preserve">LIBERTY DIALYSIS LAREDO LLC-HOPE KIDNEY CLINIC                                </t>
  </si>
  <si>
    <t xml:space="preserve">INNOVIS HEALTH LLC-ESSENTIA HEALTH FARGO                             </t>
  </si>
  <si>
    <t xml:space="preserve">CARDIOVASCULAR SPECIALISTS OF TEXAS PA-                                                  </t>
  </si>
  <si>
    <t xml:space="preserve">VALLEY DOCTORS CLINIC OF BROWNSVILLE PLLC-                                                  </t>
  </si>
  <si>
    <t xml:space="preserve">SISTEMA INFANTIL TELETON USA-CHILDREN'S REHABILIATION INSTITUTE OF TELETON USA </t>
  </si>
  <si>
    <t xml:space="preserve">FRESENIUS MEDICAL CARE SAN ANTONIO LLC-BMA GUADALUPE                                     </t>
  </si>
  <si>
    <t xml:space="preserve">PRESBYTERIAN HOSPITAL SERVICES-PRESBYTERIAN HOSPITAL                             </t>
  </si>
  <si>
    <t xml:space="preserve">OUR LADY OF THE LAKE ASCENSION COMMUNITY INC-ST ELIZABETH HOSPITAL                             </t>
  </si>
  <si>
    <t xml:space="preserve">WHITE MEMORIAL MEDICAL CENTER-                                                  </t>
  </si>
  <si>
    <t xml:space="preserve">TEXAS INTERNATIONAL ENDOSCOPY CENTER LP-                                                  </t>
  </si>
  <si>
    <t xml:space="preserve">BRFHH MONROE LLC-OCHSNER LSU HEALTH MONROE                         </t>
  </si>
  <si>
    <t xml:space="preserve">E A CONWAY MEDICAL CENTER                         </t>
  </si>
  <si>
    <t xml:space="preserve">THERAPY ASSOCIATES-THERAPY NETWORK                                   </t>
  </si>
  <si>
    <t xml:space="preserve">JACKSON COUNTY HOSPITAL DISTRICT                  </t>
  </si>
  <si>
    <t>GRANADO, ELMA G</t>
  </si>
  <si>
    <t xml:space="preserve">VICKSBURG HEALTHCARE LLC-MERIT HEALTH RIVER REGION                         </t>
  </si>
  <si>
    <t>TUKDI, SHAKIL A</t>
  </si>
  <si>
    <t xml:space="preserve">REFUGIO RURAL HEALTH CLINIC                       </t>
  </si>
  <si>
    <t xml:space="preserve">FAIRVIEW GENERAL HOSPITAL-FAIRVIEW HOSPITAL                                 </t>
  </si>
  <si>
    <t xml:space="preserve">METHODIST PATHOLOGY ASSOCIATES PLLC               </t>
  </si>
  <si>
    <t xml:space="preserve">SHANNON HOME HEALTH SERVICES                      </t>
  </si>
  <si>
    <t xml:space="preserve">GOOD SAMARITAN HOSPITAL                           </t>
  </si>
  <si>
    <t xml:space="preserve">PUBLIC HEALTH TRUST OF DADE COUNTY FLORIDA-JACKSON MEMORIAL HOSPITAL                         </t>
  </si>
  <si>
    <t xml:space="preserve">SUNNYSIDE COMMUNITY HOSPITAL                      </t>
  </si>
  <si>
    <t>POMONIS, NICK S</t>
  </si>
  <si>
    <t xml:space="preserve">CLEAR FORK SURGERY CENTER-HARRIS METHODIST FT WORTH SURGERY CENTER LP       </t>
  </si>
  <si>
    <t xml:space="preserve">FORREST GENERAL HOSPITAL-                                                  </t>
  </si>
  <si>
    <t xml:space="preserve">ST CHARLES MEDICAL CENTER REDMOND-                                                  </t>
  </si>
  <si>
    <t xml:space="preserve">NMC SURGERY CENTER LP-THE SURGERY CENTER OF NACOGDOCHES                 </t>
  </si>
  <si>
    <t xml:space="preserve">MERCY HOSPITAL MUSKEGON SMHC-MERCY GENERAL HEALTH PARTNERS                     </t>
  </si>
  <si>
    <t xml:space="preserve">DARYL C CURRIER MD PA-STOCKDALE FAMILY MEDICAL CENTER                   </t>
  </si>
  <si>
    <t xml:space="preserve">KIDS DC LLC-KIDS DEVELOPMENTAL CLINIC                         </t>
  </si>
  <si>
    <t xml:space="preserve">EASTERN IDAHO HEALTH SERVICES INC-EASTERN IDAHO REGIONAL MEDICAL CENTER             </t>
  </si>
  <si>
    <t xml:space="preserve">BROWN EMERGENCY MEDICINE ASSOCIATES PA            </t>
  </si>
  <si>
    <t xml:space="preserve">TEMPE ST LUKES HOSPITAL                           </t>
  </si>
  <si>
    <t xml:space="preserve">GRAMERCY OUTPATIENT SURGERY                       </t>
  </si>
  <si>
    <t xml:space="preserve">EL PASO SUGERY CENTERS LP-SURGICAL CENTER OF EL PASO                        </t>
  </si>
  <si>
    <t xml:space="preserve">OUTPATIENT WOMEN AND CHILDRENS SURGERY CENTER-FANNIN SURGICARE                                  </t>
  </si>
  <si>
    <t xml:space="preserve">KNOX COUNTY HOSPITAL DISTRICT-MUNDAY CLINIC                                     </t>
  </si>
  <si>
    <t xml:space="preserve">WILCOX MEMORIAL HOSPITAL-                                                  </t>
  </si>
  <si>
    <t xml:space="preserve">BIO MEDICAL APPLICATIONS OF SAN ANTONIO LLC-FRESENIUS MEDICAL CARE WESTOVER HILLS             </t>
  </si>
  <si>
    <t xml:space="preserve">AURORA MEDICAL CENTER KENOSHA                     </t>
  </si>
  <si>
    <t xml:space="preserve">BCM INNOVATIVE THERAPIES INC                      </t>
  </si>
  <si>
    <t xml:space="preserve">PROVIDENCE HOLY FAMILY HOSPITAL                   </t>
  </si>
  <si>
    <t xml:space="preserve">PASITOS CLINIC LLC-                                                  </t>
  </si>
  <si>
    <t>GCSA AMBULATORY SURGERY CENTER LLC-GASTROENTEROLOGY CONSULTANTS OF SAN ANTONIO PROTON</t>
  </si>
  <si>
    <t xml:space="preserve">AUSTIN ENDOSCOPY CENTER I LP-AUSTIN ENDOSCOPY CENTER I LLC                     </t>
  </si>
  <si>
    <t xml:space="preserve">THE HARLINGEN ENDOSCOPY CENTER LP-VALLEY ENDOSCOPY CENTER LLP                       </t>
  </si>
  <si>
    <t xml:space="preserve">BOTHWELL REGIONAL HEALTH                          </t>
  </si>
  <si>
    <t xml:space="preserve">SALINE MEMORIAL HOSPITAL                          </t>
  </si>
  <si>
    <t xml:space="preserve">MT PLEASANT SURGICAL CENTER-                                                  </t>
  </si>
  <si>
    <t xml:space="preserve">UKIAH VALLEY MEDICAL CENTER                       </t>
  </si>
  <si>
    <t xml:space="preserve">EAST HOUSTON SURGERY CENTER LLC-EAST HOUSTON  SURGERY C                           </t>
  </si>
  <si>
    <t xml:space="preserve">RENAISSANCE OUTPATIENT REHAB                      </t>
  </si>
  <si>
    <t xml:space="preserve">JENNIE STUART MEDICAL CENTER                      </t>
  </si>
  <si>
    <t xml:space="preserve">GIRLING HEALTH CARE INC-KINDRED AT HOME                                   </t>
  </si>
  <si>
    <t xml:space="preserve">BIO MEDICAL APPLICATION OF TEXAS INC-FRESENIOS MEDICAL CARE OF DEL RIO                 </t>
  </si>
  <si>
    <t>HERNDON, MILTON B</t>
  </si>
  <si>
    <t xml:space="preserve">SUNDANCE BEHAVIORAL HEALTHCARE INC-SUNDANCE BEHAVIORAL HEALTHCARE                    </t>
  </si>
  <si>
    <t xml:space="preserve">LLANO MEMORIAL HOME HEALTH AGENCY                 </t>
  </si>
  <si>
    <t xml:space="preserve">KIDS PLAYHOUSE REHAB, LP                          </t>
  </si>
  <si>
    <t xml:space="preserve">LUTHERAN HOSPITAL ASSOC OF THE SAN LUIS VALLEY-SLV REGIONAL MEDICAL CENTER                       </t>
  </si>
  <si>
    <t xml:space="preserve">MERIDIA SOUTH POINT HOSPITAL                      </t>
  </si>
  <si>
    <t xml:space="preserve">FLORIDA HEALTH SCIENCES CENTER INC-TAMPA GENERAL HOSPITAL                            </t>
  </si>
  <si>
    <t xml:space="preserve">MOUNTAIN VISTA MEDICAL CENTER LP-                                                  </t>
  </si>
  <si>
    <t>PATTERSON, PATRICIA E</t>
  </si>
  <si>
    <t xml:space="preserve">CHILDREN'S MEMORIAL HOSPITAL                      </t>
  </si>
  <si>
    <t xml:space="preserve">ASCENSION SETON-DBA SHL PROFESSIONAL SUPPORT SERVICES             </t>
  </si>
  <si>
    <t xml:space="preserve">SPECIALTY SURGERY CENTER                          </t>
  </si>
  <si>
    <t xml:space="preserve">MASEP INC-                                                  </t>
  </si>
  <si>
    <t xml:space="preserve">VBOA ASC PARTNERS LP-NORTH BROWNSVILLE SURGERY CENTER                  </t>
  </si>
  <si>
    <t>LEE, TAE Y</t>
  </si>
  <si>
    <t xml:space="preserve">TEXAS HOME HEALTH SKILLED SERVICES LP-TEXAS HOME HEALTH SKILLED SERVICE                 </t>
  </si>
  <si>
    <t>MALDONADO, CESAR A</t>
  </si>
  <si>
    <t xml:space="preserve">LUFKIN ENDO ANESTHESIA PLLC-                                                  </t>
  </si>
  <si>
    <t xml:space="preserve">BIO-MEDICAL APPLICATIONS OF TEXAS, INC.-FRESENIUS KIDNEY CARE CAPROCK                     </t>
  </si>
  <si>
    <t>HENRY, CHARLES S</t>
  </si>
  <si>
    <t xml:space="preserve">NANTICOKE MEMORIAL HOSPITAL                       </t>
  </si>
  <si>
    <t xml:space="preserve">FAIRVIEW HEALTH SERVICES-                                                  </t>
  </si>
  <si>
    <t xml:space="preserve">KERSHAW COUNTY MEDICAL CTR                        </t>
  </si>
  <si>
    <t xml:space="preserve">LEESBURG REGIONAL MEDICAL CT                      </t>
  </si>
  <si>
    <t xml:space="preserve">LEESBURG REGIONAL MEDICAL CT-                                                  </t>
  </si>
  <si>
    <t xml:space="preserve">PERRY MEMORIAL HOSPITAL                           </t>
  </si>
  <si>
    <t xml:space="preserve">NEWTON MEDICAL CENTER                             </t>
  </si>
  <si>
    <t xml:space="preserve">ELLIS REHABILITATION SERVICE                      </t>
  </si>
  <si>
    <t xml:space="preserve">BIO-MEDICAL APPLICATIONS OF TEXAS INC-FRESENIUS NORTH FORT WORTH                        </t>
  </si>
  <si>
    <t xml:space="preserve">ABILENE SPINE AND JOINT SURGERY CENTER PA-                                                  </t>
  </si>
  <si>
    <t xml:space="preserve">LAVACA MEDICAL CENTER-LAVACA MEDICAL CENTER LAVACA FAMILY HEALTH        </t>
  </si>
  <si>
    <t>PHAM, RICHARD D</t>
  </si>
  <si>
    <t xml:space="preserve">OUACHITA COUNTY MEDICALCENT-OUACHITA COUNTY MEDICAL CENTER                    </t>
  </si>
  <si>
    <t xml:space="preserve">SARASOTA MEMORIAL HOSPITAL                        </t>
  </si>
  <si>
    <t xml:space="preserve">LITTLE TEXANS CHILDRENS REHABILITATION LLC-LITTLE TEXANS                                     </t>
  </si>
  <si>
    <t xml:space="preserve">LEAPS AND BOUNDS PEDIATRIC REHABILITATION CENTER-LEAPS AND BOUNDS PEDIATRIC REHAB                  </t>
  </si>
  <si>
    <t xml:space="preserve">VALLEY BAPTIST MEDICAL CENTER-VALLEY BAPTIST MEDICAL CTR                        </t>
  </si>
  <si>
    <t xml:space="preserve">RENAL CARE GROUP TEXAS INC-RENAL CARE GROUP TEXASINC                         </t>
  </si>
  <si>
    <t xml:space="preserve">S POTTS &amp; PROFESSIONALS INC-PEDIATRIC THERAPY ASSOCIATES                      </t>
  </si>
  <si>
    <t>REY, ROBERTO M</t>
  </si>
  <si>
    <t xml:space="preserve">KALEIDA HEALTH-WOMEN AND CHILDREN'S HOSPITAL OF BUFALO           </t>
  </si>
  <si>
    <t xml:space="preserve">JAMAICA HOSPITAL MEDICAL CENTER                   </t>
  </si>
  <si>
    <t xml:space="preserve">APTUS HEALTH CARE PLLC-APTUS HEALTH CARE                                 </t>
  </si>
  <si>
    <t xml:space="preserve">UPPER SAN JUAN HEALTH SERVICE DISTRICT-PAGOSA SPRINGS MEDICAL CENTER                     </t>
  </si>
  <si>
    <t xml:space="preserve">ARWT LLC-HOPE THERAPY CENTER                               </t>
  </si>
  <si>
    <t>YU, SAMMY C</t>
  </si>
  <si>
    <t xml:space="preserve">NEWMAN MEMORIAL COUNTY HOSPITAL-NEWMAN REGIONAL HEALTH                            </t>
  </si>
  <si>
    <t xml:space="preserve">TEXAS HEALTH SURGERY CENTER BEDFORD LLC-TEXAS HEALTH SURGERY CENTER BEDFORD               </t>
  </si>
  <si>
    <t xml:space="preserve">BULLHEAD CITY HOSPITAL CORPORATION-WESTERN ARIZONA REGIONAL MEDICAL CENTER           </t>
  </si>
  <si>
    <t xml:space="preserve">GOOD SHEPHERD AMBULATORY SURGICAL CENTER-GOOD SHEPHERD AMBULATORY SURGICAL CENTER LTD      </t>
  </si>
  <si>
    <t xml:space="preserve">GREENE MEMORIAL HOSPITAL INC-                                                  </t>
  </si>
  <si>
    <t>SINCLAIR, JERRY W</t>
  </si>
  <si>
    <t xml:space="preserve">MOUNT HOOD MEDICAL CENTER                         </t>
  </si>
  <si>
    <t xml:space="preserve">CHICKASAW NATION DIVISION OF HEALTH-                                                  </t>
  </si>
  <si>
    <t xml:space="preserve">WASHAKIE MEDICAL CENTER-                                                  </t>
  </si>
  <si>
    <t xml:space="preserve">MCCAMEY COUNTY HOSPITAL DISTRICT-                                                  </t>
  </si>
  <si>
    <t xml:space="preserve">MENORAH MEDICAL CENTER-                                                  </t>
  </si>
  <si>
    <t>SAMUEL, DONALD R</t>
  </si>
  <si>
    <t xml:space="preserve">CUNNINGHAM, STEPHANIE  </t>
  </si>
  <si>
    <t xml:space="preserve">NORTH RUNNELS COUNTY HOSPITAL-NORTH RUNNELS COUNTY HOSPITAL DISTRICT            </t>
  </si>
  <si>
    <t>SADBERRY, FAYE E</t>
  </si>
  <si>
    <t xml:space="preserve">DIALYSIS MANAGEMENT CORPORATION-BAY AREA DIALYSIS SERVICE                         </t>
  </si>
  <si>
    <t>PERNETT, FREDDY A</t>
  </si>
  <si>
    <t xml:space="preserve">CONROE TX ENDOSCOPY ASC LLC-RIVER OAKS ENDOSCOPY CENTER                       </t>
  </si>
  <si>
    <t xml:space="preserve">NORTHSHORE MEDICAL CENTER- FMC CAMPUS-NORTH SHORE MEDICAL CENTER FMC CAMPUS             </t>
  </si>
  <si>
    <t xml:space="preserve">MAGICAL KIDS THERAPY PLLC                         </t>
  </si>
  <si>
    <t xml:space="preserve">COLEMAN COUNTY MEDICAL CENTER                     </t>
  </si>
  <si>
    <t xml:space="preserve">KINGMAN HOSPITAL INC-KINGMAN REGIONAL MEDICAL CENTER                   </t>
  </si>
  <si>
    <t xml:space="preserve">SALEM HOSPITAL                                    </t>
  </si>
  <si>
    <t>SHOBASSY, NEZAR A</t>
  </si>
  <si>
    <t xml:space="preserve">WEST JEFFERSON MEDICAL CENTER                     </t>
  </si>
  <si>
    <t xml:space="preserve">REAVIS REHABILITATION CENTER                      </t>
  </si>
  <si>
    <t xml:space="preserve">IMPERIAL POINT MEDICAL CENTER-IMPERIAAL POINT MEDICAL CNTR                      </t>
  </si>
  <si>
    <t xml:space="preserve">THE GETTYSBURG HOSPITAL                           </t>
  </si>
  <si>
    <t xml:space="preserve">ALVARADO HOSPITAL LLC-ALVARADO HOSPITAL                                 </t>
  </si>
  <si>
    <t xml:space="preserve">PLATTE COUNTY MEMORIAL HOSPITAL-                                                  </t>
  </si>
  <si>
    <t xml:space="preserve">BILLINGS CLINIC-BILILNGS CLINIC HOSPITAL                          </t>
  </si>
  <si>
    <t xml:space="preserve">ATWOOD, DARRON  </t>
  </si>
  <si>
    <t xml:space="preserve">DARRON ATWOOD MD PA-DARRON T ATWOOD MD PA                             </t>
  </si>
  <si>
    <t xml:space="preserve">ALEGENT HEALTH BERGAN MERCY HEALTH SYSTEM-ALEGENT HEALTH MERCY HOSPITAL                     </t>
  </si>
  <si>
    <t xml:space="preserve">BIO MEDICAL APPLICATIONS OF TEXAS INC-FMC DIALYSIS SERVICES                             </t>
  </si>
  <si>
    <t xml:space="preserve">BAPTIST HEALTHCARE SYSTEM INC-BAPTIST HOSPITAL EAST                             </t>
  </si>
  <si>
    <t xml:space="preserve">UNION COUNTY HOSPITAL DISTRICT-                                                  </t>
  </si>
  <si>
    <t xml:space="preserve">DIALYSIS MANAGEMENT CORPORATION-BAY AREA DIALYSIS SERVICES                        </t>
  </si>
  <si>
    <t xml:space="preserve">BIO MEDICAL APPLICATIONS OF TEXAS INC-WEST TEXAS DIALYSIS CENTER                        </t>
  </si>
  <si>
    <t xml:space="preserve">FREEMAN OAKHILL HEALTH SYSTEM-FREEMAN HEALTH SYSTEM                             </t>
  </si>
  <si>
    <t xml:space="preserve">CORYELL COUNTY MEMORIAL HOSPITAL AUTHORITY-CORYELL MEMORIAL HOSPITAL                         </t>
  </si>
  <si>
    <t xml:space="preserve">CHRISTUS CONTINUING CARE-CHRISTUS HOMECARE                                 </t>
  </si>
  <si>
    <t xml:space="preserve">STARR COUNTY HOSPITAL  DISTRICT-STARR COUNTY MEMORIAL HOSP                        </t>
  </si>
  <si>
    <t xml:space="preserve">STARR COUNTY HOSPITAL DISTRICT                    </t>
  </si>
  <si>
    <t>DIMAALA, JAMES E</t>
  </si>
  <si>
    <t xml:space="preserve">GOLD HORSES LLC-DEL CIELO HOME CARE                               </t>
  </si>
  <si>
    <t xml:space="preserve">CANDLER HOSPITAL INCORPORATED-CANDLER HOSPITAL INC                              </t>
  </si>
  <si>
    <t xml:space="preserve">COOKEVILLE GENERAL HOSPITAL                       </t>
  </si>
  <si>
    <t xml:space="preserve">BELLAIRE OUTPATIENT SURGERY CENTER LLP-BELLAIRE SURGERY CENTER                           </t>
  </si>
  <si>
    <t xml:space="preserve">LAFAYETTE GENERAL MEDICAL CENTER INC-LAFAYETTE GENERAL MEDICAL CENTER                  </t>
  </si>
  <si>
    <t>MANSOUR, MOURAD L</t>
  </si>
  <si>
    <t xml:space="preserve">MEMORIAL HERMANN HOSPITAL SYSTEM-MEMORIAL HERMANN OUTPATIENT IMAGING CENTER        </t>
  </si>
  <si>
    <t xml:space="preserve">BANNER ESTRELLA MEDICAL CENTER-                                                  </t>
  </si>
  <si>
    <t xml:space="preserve">SADDLEBACK MEMORIAL MEDICAL CENTER-SADDLEBACK MEMORIAL MEDICAL                       </t>
  </si>
  <si>
    <t xml:space="preserve">MOUNTAIN GRAHAM COMM HOSPITA                      </t>
  </si>
  <si>
    <t>BERNARD, GABRIELLE D</t>
  </si>
  <si>
    <t>OSORIO, OMAR L</t>
  </si>
  <si>
    <t xml:space="preserve">BIO MEDICAL APPLICATIONS OF TEXAS INC-BMA ROSENBERG                                     </t>
  </si>
  <si>
    <t>EAVES JR, ROBBY M</t>
  </si>
  <si>
    <t xml:space="preserve">PERMIAN BASIN SURGICAL CARE CENTER-VISTA SURGERY CENTER                              </t>
  </si>
  <si>
    <t xml:space="preserve">CONTINUUM INTEGRATED HE                           </t>
  </si>
  <si>
    <t xml:space="preserve">CONTINUUM INTEGRATED HEALTH SERVICES-                                                  </t>
  </si>
  <si>
    <t xml:space="preserve">CHILDRENS HOSPITAL OF CENTRAL CALIFORNIA          </t>
  </si>
  <si>
    <t xml:space="preserve">BRIMHEALTHCARE OF COLORADO LLC-                                                  </t>
  </si>
  <si>
    <t xml:space="preserve">LEGACY THERAPY CENTER INC                         </t>
  </si>
  <si>
    <t xml:space="preserve">TMH PHYSICIAN ASSOCIATES PLLC-METHODIST MEDICINE HOSPITALIST TEAM               </t>
  </si>
  <si>
    <t>REYES, ERASMO A</t>
  </si>
  <si>
    <t xml:space="preserve">GCSA AMBULATORY SURGERY CENTER LLC-GASTROENTEROLOGY CONSULTANTS                      </t>
  </si>
  <si>
    <t xml:space="preserve">SURGERY CENTER OF BAY AREA HOUSTON LLC-BAY AREA HOUSTON ENDOSCOPY CENTER                 </t>
  </si>
  <si>
    <t xml:space="preserve">DSM HEALTHCARE VENTURES LLC-TRITRAX REHABILITATION                            </t>
  </si>
  <si>
    <t xml:space="preserve">SPECTRUM HEALTH HOSPITALS                         </t>
  </si>
  <si>
    <t xml:space="preserve">OWENSBORO MEDICAL HEALTH SYSTEMS INC-OWENSBORO MEDICAL HEALTH SYSTEM                   </t>
  </si>
  <si>
    <t xml:space="preserve">MEMORIAL HOSPITAL OF LARAMIE COUNTY-                                                  </t>
  </si>
  <si>
    <t xml:space="preserve">TYLER COUNTY HOSPITAL DISTRICT-TCH FAMILY MEDICAL CLINIC                         </t>
  </si>
  <si>
    <t xml:space="preserve">LONG ISLAND JEWISH HILLSIDE-LONG ISLAND JEWISH-HILLSIDE                       </t>
  </si>
  <si>
    <t>CHAMALES, MICHAEL H</t>
  </si>
  <si>
    <t xml:space="preserve">SU CLINICA FAMILIAR-HARLINGEN                     </t>
  </si>
  <si>
    <t xml:space="preserve">COMMUNITY HEALTH CENTERS OF SOUTH CENTRAL TX INC-GONZALES CO HEALTH AGENCY                         </t>
  </si>
  <si>
    <t xml:space="preserve">NORTH BROWARD HOSPITAL DISTRICT-BROWARD GENERAL MEDICALCENTE                      </t>
  </si>
  <si>
    <t xml:space="preserve">LAKESHORE COMMUNITY HOSPITAL-                                                  </t>
  </si>
  <si>
    <t>DAVIS, GEORGE M</t>
  </si>
  <si>
    <t xml:space="preserve">JACKSON COUNTY HOSPITAL DISTRICT-JACKSON HOSPITAL      DIST                        </t>
  </si>
  <si>
    <t xml:space="preserve">CHRISTUS TRINITY CLINIC-TRINITY CLINIC                                    </t>
  </si>
  <si>
    <t xml:space="preserve">REGIONAL MEDICAL CENTER OF SAN JOSE               </t>
  </si>
  <si>
    <t xml:space="preserve">PHYSICAL THERAPY CLINIC OF PARIS LP-PHYSICAL THERAPY CLINIC OF                        </t>
  </si>
  <si>
    <t xml:space="preserve">LEA REGIONAL HOSPITAL LLC-LEA REGIONAL HOSPITAL                             </t>
  </si>
  <si>
    <t xml:space="preserve">CLARKSVILLE HEALTH SYSTEM GP-GATEWAY MEDICAL CENTER                            </t>
  </si>
  <si>
    <t xml:space="preserve">CLAYTON FAMILY PRACTICE                           </t>
  </si>
  <si>
    <t xml:space="preserve">MERCY HOSPITAL GRAYLING                           </t>
  </si>
  <si>
    <t xml:space="preserve">BIO MEDICAL APPLICATIONS OF TEXAS INC-BMA NORTHWEST HOUSTON                             </t>
  </si>
  <si>
    <t>YOUNG, JERRY D</t>
  </si>
  <si>
    <t xml:space="preserve">RUSTON LOUISIANA HOSPITAL COMPANY LLC-NORTHERN LOUISIANA MEDICAL CENTER                 </t>
  </si>
  <si>
    <t>PETERS, JUSTUS T</t>
  </si>
  <si>
    <t xml:space="preserve">BIO MEDICAL APPLICATIONS OF TEXAS INC-                                                  </t>
  </si>
  <si>
    <t>DIMMIT REGIONAL HOSPITAL-DIMMIT COUNTY MEMORIAL HOSPITAL HOME HEALTH CARE D</t>
  </si>
  <si>
    <t xml:space="preserve">OASIS   DIALYSIS LLC-BINZ HOME TRAINING                                </t>
  </si>
  <si>
    <t xml:space="preserve">AUSPICIOUS LABORATORY INC-                                                  </t>
  </si>
  <si>
    <t xml:space="preserve">HOLMES REGIONAL MEDICAL CTR                       </t>
  </si>
  <si>
    <t xml:space="preserve">GRAPEVINE SURGICARE PARTNERS LTD-                                                  </t>
  </si>
  <si>
    <t xml:space="preserve">VHS OF ILLINOIS INC                               </t>
  </si>
  <si>
    <t xml:space="preserve">ENDOSCOPY CENTER OF SOUTHEAST TEXAS LP-ENDOSCOPY CENTER OF SOUTHEAST TEXAS               </t>
  </si>
  <si>
    <t xml:space="preserve">ST. CHARLES PARISH HOSPITAL SERVICE DISTRICT-ST CHARLES HOSPITAL                               </t>
  </si>
  <si>
    <t xml:space="preserve">ST FRANCIS MEDICAL CENTER INC-ST FRANCIS MEDICAL CENTER IN                      </t>
  </si>
  <si>
    <t xml:space="preserve">HARMON MEMORIAL HOSPITAL                          </t>
  </si>
  <si>
    <t>OTT, MICHAEL T</t>
  </si>
  <si>
    <t xml:space="preserve">AMARILLO MEDICAL SERVICES                         </t>
  </si>
  <si>
    <t xml:space="preserve">WINNIE COMMUNITY HOSPITAL LLC-RICELAND MEDICAL CENTER                           </t>
  </si>
  <si>
    <t xml:space="preserve">THE KIDS SPOT PEDIATRIC REHAB                     </t>
  </si>
  <si>
    <t xml:space="preserve">KINDER HEARTS HOME HEALTH LLC                     </t>
  </si>
  <si>
    <t xml:space="preserve">SKYLINE MEDICAL CENTER-TRISTAR SKYLINE MEDICAL CENTER                    </t>
  </si>
  <si>
    <t xml:space="preserve">CAROLINAS MEDICAL CENTER                          </t>
  </si>
  <si>
    <t xml:space="preserve">ALLEGAN GENERAL HOSPITAL                          </t>
  </si>
  <si>
    <t xml:space="preserve">WILLIAM BEAUMONT ARMY MEDICAL CENTER              </t>
  </si>
  <si>
    <t xml:space="preserve">PARADIGM PHYSICAL THERAPY-PARADIGN PHYSICAL THERAPY                         </t>
  </si>
  <si>
    <t>YOUNG, MISTY L</t>
  </si>
  <si>
    <t xml:space="preserve">SATELLITE WELLBOUND OF HOUSTON LLC-WELLBOUND OF HOUSTON LLC                          </t>
  </si>
  <si>
    <t xml:space="preserve">FIRST SURGERY SUITES LLC                          </t>
  </si>
  <si>
    <t>DELLIS, JAMES T</t>
  </si>
  <si>
    <t xml:space="preserve">SL BLOOMER ENTERPRISES INC-                                                  </t>
  </si>
  <si>
    <t xml:space="preserve">MERCY HOSPITAL LOGAN COUNTY INC-                                                  </t>
  </si>
  <si>
    <t xml:space="preserve">SOUTH TEXAS AMBULATORY SURGERY CENTER PLLC-                                                  </t>
  </si>
  <si>
    <t xml:space="preserve">SONTERRA PROCEDURE CENTER LLC-                                                  </t>
  </si>
  <si>
    <t xml:space="preserve">CHRISTUS SANTA ROSA OUTPATIENT SURGERY - NEW BRAUN-CHRISTUS SANTA ROSA PHYSICIANS AMBULATORY SURGERY </t>
  </si>
  <si>
    <t xml:space="preserve">GENESIS PROSTEP LLC-H2 HEALTH                                         </t>
  </si>
  <si>
    <t xml:space="preserve">GCSA AMBULATORY SURGERY CENTER, LLC-GASTROENTEROLOGY CONSULTANTS OF SAN ANTONIO NE    </t>
  </si>
  <si>
    <t xml:space="preserve">ST ANTHONYS MEMORIAL HOSPITAL-                                                  </t>
  </si>
  <si>
    <t xml:space="preserve">HUGULEY SURGERY CENTER LLP                        </t>
  </si>
  <si>
    <t xml:space="preserve">WILLIAM BEAUMONT HOSPITAL-                                                  </t>
  </si>
  <si>
    <t xml:space="preserve">FC OF TEXAS INC-INTREPID USA HEALTHCARE SERVICE                   </t>
  </si>
  <si>
    <t xml:space="preserve">SOUTH TEXAS SURGICAL CENTER                       </t>
  </si>
  <si>
    <t xml:space="preserve">ST ALEXIUS MEDICAL CENTER                         </t>
  </si>
  <si>
    <t xml:space="preserve">COUNTY OF YOAKUM-WEST TEXAS MEDICAL CENTER                         </t>
  </si>
  <si>
    <t>SIDDIQI, MOHAMMAD I</t>
  </si>
  <si>
    <t>SVOBODA, SARAH L</t>
  </si>
  <si>
    <t xml:space="preserve">ST DOMINICS HOSPITAL                              </t>
  </si>
  <si>
    <t xml:space="preserve">EMMACO HOME HEALTH SERVICES INC-                                                  </t>
  </si>
  <si>
    <t>GRAINGER, HENRY J</t>
  </si>
  <si>
    <t xml:space="preserve">IOM HEALTH SYSTEM LP-LUTHERAN HOSPITAL OF INDIANA                      </t>
  </si>
  <si>
    <t xml:space="preserve">ST VINCENT HOSPITAL &amp; HEALTH                      </t>
  </si>
  <si>
    <t xml:space="preserve">LOVELACE HEALTH SYSTEM INC-LOVELACE MEDICAL CENTER                           </t>
  </si>
  <si>
    <t xml:space="preserve">DELTA REGIONAL MEDICAL CENTER-DELTA MEDICAL CENTER                              </t>
  </si>
  <si>
    <t xml:space="preserve">FLORIDA HOSPITAL                                  </t>
  </si>
  <si>
    <t xml:space="preserve">MULTICARE HEALTH CENTER-MARY BRIDGE CHILDRENS HOSPITAL                    </t>
  </si>
  <si>
    <t>BEAOUI, MAHFOUDH B</t>
  </si>
  <si>
    <t>CLARK, PAMELA D</t>
  </si>
  <si>
    <t xml:space="preserve">MEDICAL ARTS SURGERY CENTER LLC                   </t>
  </si>
  <si>
    <t xml:space="preserve">MEDICAL ARTS SURGERY CENTER LLC-MEDICAL ARTS SURGERY CENTER                       </t>
  </si>
  <si>
    <t xml:space="preserve">NORTHEAST TEXAS RURAL HEALTH                      </t>
  </si>
  <si>
    <t>BALDERAS, TERESITA G</t>
  </si>
  <si>
    <t xml:space="preserve">PRESBYTERIAN HOSPITAL OF DALLAS                   </t>
  </si>
  <si>
    <t xml:space="preserve">CLOVIS COMMUNITY HOSPITAL                         </t>
  </si>
  <si>
    <t xml:space="preserve">DEWITT MEDICAL DISTRICT-CUERO COMM HOSPITAL EMS                           </t>
  </si>
  <si>
    <t xml:space="preserve">CARDIOVASCULAR ANESTHESIOLOGY PA                  </t>
  </si>
  <si>
    <t>MITCHELL, LYLIETH P</t>
  </si>
  <si>
    <t xml:space="preserve">HEBER VALLEY MEDICAL CENTER-                                                  </t>
  </si>
  <si>
    <t xml:space="preserve">SAN ANTONIO KIDNEY DISEASE                        </t>
  </si>
  <si>
    <t xml:space="preserve">RANJIT PATEL MD PA-UNIVERSAL CLINICAL AND RESEARCH LABORATORIES      </t>
  </si>
  <si>
    <t xml:space="preserve">GPCH LLC-                                                  </t>
  </si>
  <si>
    <t xml:space="preserve">LAREDO DIGESTIVE HEALTH CENTER LLC-                                                  </t>
  </si>
  <si>
    <t>MEMORIAL HERMANN HEALTH SYSTEM-MEMORIAL HERMANN SPORTS MEDICINE AND REHABILITATIO</t>
  </si>
  <si>
    <t xml:space="preserve">PLACE OF THE PEOPLE AMBULATORY SURGERY CENTER, LLP-                                                  </t>
  </si>
  <si>
    <t xml:space="preserve">LAREDO MINOR EMERGENCY CLINIC PA-LAREDO FAMILY HEALTH CLINIC LLC                   </t>
  </si>
  <si>
    <t xml:space="preserve">MERCY HOSPITAL ROGERS-MERCY HOSPITAL NORTHWEST ARKANSAS                 </t>
  </si>
  <si>
    <t xml:space="preserve">AMBULATORY ENDOSCOPY CLINIC OF DALLAS, LTD-AMBULATORY ENDOSCOPY CLINIC OF DALLAS             </t>
  </si>
  <si>
    <t xml:space="preserve">MERCY HOSPITAL                                    </t>
  </si>
  <si>
    <t xml:space="preserve">VALLEY THERAPY CENTER INC-VALLEY THERAPY CENTER                             </t>
  </si>
  <si>
    <t xml:space="preserve">CASTLE MEDICAL CENTER                             </t>
  </si>
  <si>
    <t>FAULKNER, JEFFREY A</t>
  </si>
  <si>
    <t xml:space="preserve">LODI MEMORIAL HOSPITAL                            </t>
  </si>
  <si>
    <t xml:space="preserve">MCALESTER REGIONAL HEALTH CENTER-MCALESTER REGIONAL HOSPITAL                       </t>
  </si>
  <si>
    <t xml:space="preserve">UVALDE COUNTY HOSPITAL AUTHORITY                  </t>
  </si>
  <si>
    <t xml:space="preserve">MECOSTA COUNTY GENERAL HOSPITAL                   </t>
  </si>
  <si>
    <t xml:space="preserve">AMARILLO ENDOSCOPY CENTER INC                     </t>
  </si>
  <si>
    <t xml:space="preserve">THERAPY ASSOCIATES                                </t>
  </si>
  <si>
    <t xml:space="preserve">LUBBOCK KIDNEY AND BLOOD PRESSURE CLINIC PA-KIDNEY AND BLOOD PRESSURE                         </t>
  </si>
  <si>
    <t xml:space="preserve">SCURRY COUNTY HOSPITAL DISTRICT-COGDELL FAMILY CLINIC                             </t>
  </si>
  <si>
    <t xml:space="preserve">KETTERING MEDICAL CENTER-                                                  </t>
  </si>
  <si>
    <t xml:space="preserve">NATIONAL JEWISH MEDICAL AND RESEARCH CENTER-                                                  </t>
  </si>
  <si>
    <t xml:space="preserve">NORTH CADDO HOSPITAL SERVICE DISTRICT-NORTH CADDO MEMORIAL HOSP                         </t>
  </si>
  <si>
    <t xml:space="preserve">VHS ACQUISITION SUBSIDIARY NUMBER 1 INC-PARADISE VALLEY HOSPITAL                          </t>
  </si>
  <si>
    <t xml:space="preserve">VHS OF ARROWHEAD INC-ARROWHEAD HOSPITAL                                </t>
  </si>
  <si>
    <t xml:space="preserve">LITTLE RIVER MEM HOSP PHYS-LITTLE RIVER MEM HOSP                             </t>
  </si>
  <si>
    <t>HEATON, CHARLES L</t>
  </si>
  <si>
    <t xml:space="preserve">SURGERY CENTER OF LEWISVILLE                      </t>
  </si>
  <si>
    <t xml:space="preserve">TUOMEY REGIONAL MED CTR                           </t>
  </si>
  <si>
    <t xml:space="preserve">YORK HOSPITAL                                     </t>
  </si>
  <si>
    <t>HO, AN D</t>
  </si>
  <si>
    <t xml:space="preserve">IDC OPERATIONS LP-THE SURGERY CENTER AT PARK CITY MEDICAL COMPLEX   </t>
  </si>
  <si>
    <t xml:space="preserve">EL PASO CENTER FOR GASTROINTESTINAL ENDOSCOPY LP-EL PASO CENTER FOR GASTROINTESTINAL ENDOSCOPY     </t>
  </si>
  <si>
    <t xml:space="preserve">SCOTT &amp; WHITE HOMECARE AT HILLCREST-                                                  </t>
  </si>
  <si>
    <t>BAYLOR COLLEGE OF MEDICINE AMBULATORY SURGERY CENT</t>
  </si>
  <si>
    <t xml:space="preserve">LAREDO LASER AND SURGERY LTD-                                                  </t>
  </si>
  <si>
    <t>OBIE, OGADINMA I</t>
  </si>
  <si>
    <t xml:space="preserve">SOUTH AUSTIN SURGICENTER LLC-SOUTH AUSTIN SURGERY CENTER                       </t>
  </si>
  <si>
    <t xml:space="preserve">SAKDC DAVITA DIALYSIS PARTNERS LP-NORTHWEST MEDICAL CENTER DIALYSIS                 </t>
  </si>
  <si>
    <t xml:space="preserve">COMMUNITY MEMORIAL HOSPITAL-                                                  </t>
  </si>
  <si>
    <t xml:space="preserve">SENTARA HOSPITALS-SENTRA CAREPLEX HOSPITAL                          </t>
  </si>
  <si>
    <t xml:space="preserve">YALE NEW HAVEN HOSPITAL-                                                  </t>
  </si>
  <si>
    <t xml:space="preserve">TEXAN AMBULATORY SURGERY CENTER LP-TEXAN SURGERY CENTER                              </t>
  </si>
  <si>
    <t xml:space="preserve">WINKLER COUNTY RURAL HEALTH                       </t>
  </si>
  <si>
    <t xml:space="preserve">LIMO MEMORIAL HOSPITAL-LIMA MEMORIAL JOINT OPERATING COMPANY             </t>
  </si>
  <si>
    <t xml:space="preserve">NATHAN LITTAUER HOSPITAL ASSOCIATION              </t>
  </si>
  <si>
    <t xml:space="preserve">RIVERVIEW MEDICAL CENTER                          </t>
  </si>
  <si>
    <t xml:space="preserve">SAINT ELIZABETH RMC-                                                  </t>
  </si>
  <si>
    <t xml:space="preserve">ACTION THERAPY CENTERS LIMITED PARTNERSHIP-ACTION PHYSICAL THERAPY                           </t>
  </si>
  <si>
    <t xml:space="preserve">PROVIDENCE HEALTH SYSTEM-SOUTHERN CALIFORNIA-PROVIDENCE SAINT JOSEPH MEDICAL CENTER            </t>
  </si>
  <si>
    <t xml:space="preserve">BOTSFORD GENERAL HOSPITAL-BOTSFORD HOSPITAL                                 </t>
  </si>
  <si>
    <t xml:space="preserve">ST VINCENT FRANKFORT HOSPITAL INC                 </t>
  </si>
  <si>
    <t xml:space="preserve">GILA REGIONALMEDICAL CENTER                       </t>
  </si>
  <si>
    <t xml:space="preserve">SOUTH LAKE HOSPITAL                               </t>
  </si>
  <si>
    <t xml:space="preserve">ALLEN HOSPITAL-ALLEN MEMORIAL HOSPITAL                           </t>
  </si>
  <si>
    <t xml:space="preserve">CHILDRENS HOSPITAL COLORADO                       </t>
  </si>
  <si>
    <t xml:space="preserve">VALLEY BAPTIST AMBULATORY SURGERY CENTER LLC-VALLEY BAPTIST AMBULATORY                         </t>
  </si>
  <si>
    <t xml:space="preserve">NATIONAL NEPHROLOGY ASSOCIATES OF TEXAS LP-NNA ROUND ROCK                                    </t>
  </si>
  <si>
    <t xml:space="preserve">BIO MEDICAL APPLICATIONS OF TEXAS INC             </t>
  </si>
  <si>
    <t xml:space="preserve">COCHRAN MEMORIAL HOSPITAL-MORTON CLINIC                                     </t>
  </si>
  <si>
    <t xml:space="preserve">BIO MEDICAL APPLICATIONS OF TEXAS INC-FMC ROWLETT DIALYSIS CENTER                       </t>
  </si>
  <si>
    <t xml:space="preserve">PALACIOS COMMUNITY MEDICAL CENTER-                                                  </t>
  </si>
  <si>
    <t xml:space="preserve">PRIME HEALTHCARE CENTINELA LLC-CENTINELA HOSPITAL MEDICAL CENTER                 </t>
  </si>
  <si>
    <t xml:space="preserve">BEXAR COUNTY HOSPITAL  DISTRICT-BEXAR COUNTY HOSP DIST                            </t>
  </si>
  <si>
    <t xml:space="preserve">CASTLE HILLS OUTPATIENT CENTER, INC.-SURGICAL ARTS CENTER                              </t>
  </si>
  <si>
    <t xml:space="preserve">SHANNON DIALYSIS SERVICE-                                                  </t>
  </si>
  <si>
    <t xml:space="preserve">MEMORIAL HERMANN SURGERY CENTER KINGSLAND LLC     </t>
  </si>
  <si>
    <t xml:space="preserve">STONEWALL MEMORIAL HOSPITAL-                                                  </t>
  </si>
  <si>
    <t xml:space="preserve">STEPHENS MEMORIAL HOSPITAL DISTRICT-BRECKENRIDGE MEDICAL CENTER                       </t>
  </si>
  <si>
    <t xml:space="preserve">BIO-MEDICAL APPLICATIONS OF TEXAS, INC.-FRESENIUS MEDICAL CARE RIVER VALLEY CLINIC        </t>
  </si>
  <si>
    <t xml:space="preserve">EAGLE RIVER MEMORIAL HOSPITAL                     </t>
  </si>
  <si>
    <t xml:space="preserve">WACO SURGICAL CENTER LTD-WACO SURGICAL CENTER                              </t>
  </si>
  <si>
    <t>MANTHEIY III, JOSEPH R</t>
  </si>
  <si>
    <t xml:space="preserve">SPRING VALLEY MEDICAL CENTER-SPRING VALLEY HOSPITAL MEDICAL CENTER             </t>
  </si>
  <si>
    <t xml:space="preserve">MULESHOE AREA MEDICAL CENTER                      </t>
  </si>
  <si>
    <t xml:space="preserve">LUFKIN ENDOSCOPY CENTER LTD-LUFKIN ENDOSCOPY CENTER                           </t>
  </si>
  <si>
    <t xml:space="preserve">VICTORIA AMBULATORY SURGERY CENTER LP-THE SURGERY CENTER                                </t>
  </si>
  <si>
    <t xml:space="preserve">PEACE HEALTH-SACRED HEART MEDICAL CENTER UNIVERSITY DISTRICT   </t>
  </si>
  <si>
    <t xml:space="preserve">ABILENE DIAGNOSTIC CLINIC PLLC-ABILENE DIAGNOSTIC CLINIC ANESTHESIA DEPT         </t>
  </si>
  <si>
    <t xml:space="preserve">MEMORIAL HERMANN WEST HOUSTON SURGERY CENTER LLC-MEMORIAL HERMANN SURGERY CENTER WEST HOUSTON      </t>
  </si>
  <si>
    <t xml:space="preserve">SE OHIO REGIONAL MED CENTER                       </t>
  </si>
  <si>
    <t xml:space="preserve">JERSEY SHORE UNIVERSITY MEDICAL CENTER-JERSEY SHORE MEDICAL CTR                          </t>
  </si>
  <si>
    <t xml:space="preserve">JACKSON HOSPITAL CORPORATION-KENTUCKY RIVER MEDICAL CENTER                     </t>
  </si>
  <si>
    <t xml:space="preserve">PHYSICIAN DAY SURGERY CENTER                      </t>
  </si>
  <si>
    <t xml:space="preserve">ST LUKES     HOSPITAL-ST LUKES HOSPITAL                                 </t>
  </si>
  <si>
    <t xml:space="preserve">HUGULEY EMERGENCY PHYSICIANS-HUGULEY EMERGENCY PHYSICIANS LLP                  </t>
  </si>
  <si>
    <t xml:space="preserve">WILLAMETTE VALLEY MEDICAL CENTER LLC-WILLAMETTE VALLEY MEDICAL CENTER                  </t>
  </si>
  <si>
    <t xml:space="preserve">SOUTH HAVEN COMMUNITY HOSPITAL                    </t>
  </si>
  <si>
    <t xml:space="preserve">STRONG MEMORIAL HOSPITAL                          </t>
  </si>
  <si>
    <t xml:space="preserve">ENDOSCOPY CENTER AT RIDGE PLAZA LP-ENDOSCOPY CENTER AT MEDPOINT                      </t>
  </si>
  <si>
    <t xml:space="preserve">VERDE VALLEY MEDICAL CENTER                       </t>
  </si>
  <si>
    <t>VILLA DE NINOS PEDIATRIC REHABILITATION CENTER LLC</t>
  </si>
  <si>
    <t xml:space="preserve">CHILDREN'S HOSPITAL &amp; MEDICAL CENTER-CHILDRENS MEMORIAL HOSPITA                        </t>
  </si>
  <si>
    <t xml:space="preserve">THE CHARLOTTE MECKLENBURG HOSPITAL AUTHORITY-ATRIUM HEALTH UNIVERSITY CITY                     </t>
  </si>
  <si>
    <t>PEREZ, ESTHER P</t>
  </si>
  <si>
    <t xml:space="preserve">WYOMING MEDICAL CENTER                            </t>
  </si>
  <si>
    <t xml:space="preserve">BIO-MEDICAL APPLICATIONS OF TEXAS INC-FMC DIALYSIS SERVICES ALVIN                       </t>
  </si>
  <si>
    <t xml:space="preserve">STAT DIALYSIS CORPORATION-MISSION KIDNEY CENTER                             </t>
  </si>
  <si>
    <t xml:space="preserve">HEALTH AND HUMAN SERVICES COMMISSION-EL PASO PSYCHIATRIC CENTER                        </t>
  </si>
  <si>
    <t xml:space="preserve">FLORIDA HOSPITAL ZEPHYRHILLS                      </t>
  </si>
  <si>
    <t>STAGGEMEIER JR, DALE A</t>
  </si>
  <si>
    <t xml:space="preserve">BROOKDALE HOSPITAL MEDICAL CENTER-THE BROOKDALE MEDICAL CENTER                      </t>
  </si>
  <si>
    <t>MOKWE, EVAN O</t>
  </si>
  <si>
    <t xml:space="preserve">SPECTRUM THERAPEUTIC ENTERPRISES LLP-BUILDING BLOCKS REHABILITATION &amp; AUTISM CENTERS   </t>
  </si>
  <si>
    <t>PORTER, JOSEPHINE K</t>
  </si>
  <si>
    <t xml:space="preserve">AVIDA THERAPY SERVICES, LLC                       </t>
  </si>
  <si>
    <t xml:space="preserve">BALLIGNER I ENTERPRISES, LLC-CENTRAL TEXAS NURSING &amp; REHABILITATION            </t>
  </si>
  <si>
    <t xml:space="preserve">GAINSVILLE HOSPITAL DISTRICT-                                                  </t>
  </si>
  <si>
    <t xml:space="preserve">WESTGREEN SURGICAL CENTER, LLC-                                                  </t>
  </si>
  <si>
    <t xml:space="preserve">NEBRASKA MEDICAL CENTER-NEBRASKA MEDICINE                                 </t>
  </si>
  <si>
    <t xml:space="preserve">LAMB HEALTHCARE CENTER-LHC FAMILY MEDICINE                               </t>
  </si>
  <si>
    <t xml:space="preserve">HEALTHEAST WOODWINDS HOSPITAL-                                                  </t>
  </si>
  <si>
    <t>KIRK, LOUIS J</t>
  </si>
  <si>
    <t xml:space="preserve">THE REHABILITATION CENTER THERAPEUTIC SOLUTIONS-THE REHABILITATION CENTER                         </t>
  </si>
  <si>
    <t xml:space="preserve">GRACE PRESBYTERIAN VILLAGE                        </t>
  </si>
  <si>
    <t xml:space="preserve">GARRETT COUNTY MEMORIAL HOSPITAL-GARRETT REGIONAL MEDICAL CENTER                   </t>
  </si>
  <si>
    <t xml:space="preserve">LEXINGTON MEDICAL CENTER                          </t>
  </si>
  <si>
    <t xml:space="preserve">AULTMAN HOSPITAL-                                                  </t>
  </si>
  <si>
    <t>IMMARAJ, PREMSWARUP J</t>
  </si>
  <si>
    <t>ROSE, JOHN H</t>
  </si>
  <si>
    <t xml:space="preserve">HARRIS COUNTY HOSPITAL DISTRICT-HARRIS COUNTY HOSPITAL DISTRICT DBA HARRIS HEALTH </t>
  </si>
  <si>
    <t xml:space="preserve">UNITYPOINT HEALTH DES MOINES IOWA LUTHERAN HOSPITA-                                                  </t>
  </si>
  <si>
    <t xml:space="preserve">PALESTINE DIALYSIS CENTER                         </t>
  </si>
  <si>
    <t xml:space="preserve">RENAL CARE GROUP TEXAS INC-PALESTINE DIALYSIS CENTER                         </t>
  </si>
  <si>
    <t xml:space="preserve">BIO MEDICAL APPLICATIONS OF TEXAS INC-BMA CLIFFVIEW                                     </t>
  </si>
  <si>
    <t xml:space="preserve">LOS NINOS BILINGUAL THERAPIES PLLC                </t>
  </si>
  <si>
    <t xml:space="preserve">PROVIDENCE MEDICAL CENTER                         </t>
  </si>
  <si>
    <t>REDMAN, JOHN L</t>
  </si>
  <si>
    <t xml:space="preserve">MIDLAND TEXAS SURGICAL CENTER LLC-                                                  </t>
  </si>
  <si>
    <t xml:space="preserve">DYNAMIC REHAB GROUP LLC-DYNAMIC CHILDREN THERAPY SERVICES                 </t>
  </si>
  <si>
    <t xml:space="preserve">PARKVIEW HOSPITAL INC                             </t>
  </si>
  <si>
    <t>TEXAS ORTHOPEDICS SURGERY CENTER-TEXAS ORTHOPEDICS SURGERY CENTER LIMITED PARTNERSH</t>
  </si>
  <si>
    <t xml:space="preserve">ANTELOPE VALLEY HOSPITAL-ANTELOPE VALLEY HOSPITAL DISTRICT                 </t>
  </si>
  <si>
    <t xml:space="preserve">RATHBUN, EDWIN  </t>
  </si>
  <si>
    <t xml:space="preserve">OUR LADY OF THE LAKE HOSPITAL INC-OUR LADY OF THE LAKE REGIONAL MEDICAL CENTER      </t>
  </si>
  <si>
    <t xml:space="preserve">JORDAN VALLEY MEDICAL CENTER LP-PIONEER VALLEY HOSPITAL                           </t>
  </si>
  <si>
    <t xml:space="preserve">SWEETWATER HOSPITAL                               </t>
  </si>
  <si>
    <t xml:space="preserve">DIXIE REGIONAL MEDICAL CENTER-                                                  </t>
  </si>
  <si>
    <t xml:space="preserve">LONGMONT UNITED HOSPITAL                          </t>
  </si>
  <si>
    <t xml:space="preserve">ONEAL, MONTE  </t>
  </si>
  <si>
    <t>AVEANNA HEALTHCARE</t>
  </si>
  <si>
    <t xml:space="preserve">AVEANNA HEALTHCARE                                </t>
  </si>
  <si>
    <t xml:space="preserve">HUGGINS HOSPITAL-                                                  </t>
  </si>
  <si>
    <t xml:space="preserve">CUSHING MEMORIAL HOSPITAL                         </t>
  </si>
  <si>
    <t xml:space="preserve">TRIDENT REGIONAL MEDICAL CENTER-TRIDENT MEDICAL CENTER LLC                        </t>
  </si>
  <si>
    <t xml:space="preserve">AMERICAN LEGION HOSPITAL                          </t>
  </si>
  <si>
    <t>RUTTER, MICHAEL J</t>
  </si>
  <si>
    <t xml:space="preserve">BEXAR COUNTY HOSPITAL DISTRICT-PATIENT BUSINESS SVCS(MS92)                       </t>
  </si>
  <si>
    <t xml:space="preserve">THE CHILDRENS MERCY HOSPITAL                      </t>
  </si>
  <si>
    <t xml:space="preserve">DEWITT MEDICAL DISTRICT-CUERO COMMUNITY HOSP ER PHYS                      </t>
  </si>
  <si>
    <t xml:space="preserve">BIO MEDICAL APPLICATIONS OF TEXAS INC-VILLAGE II DYS CNT #1875                          </t>
  </si>
  <si>
    <t xml:space="preserve">RIVERSIDE REGIONAL MEDICAL CENTER                 </t>
  </si>
  <si>
    <t xml:space="preserve">BMA WEST HOUSTON                                  </t>
  </si>
  <si>
    <t xml:space="preserve">BIO MEDICAL APPLICATIONS OF TEXAS INC-BMA OF EAST CENTRAL HOUSTON                       </t>
  </si>
  <si>
    <t xml:space="preserve">SOUTHWEST NEUROSCIENCE INSTI-                                                  </t>
  </si>
  <si>
    <t xml:space="preserve">MEMORIAL HERMANN SURGERY CENTER RICHMOND LLC-                                                  </t>
  </si>
  <si>
    <t xml:space="preserve">DFW CHILDREN'S SURGERY CENTER LLC-                                                  </t>
  </si>
  <si>
    <t xml:space="preserve">EAST TEXAS BORDER HEALTH CLINIC-GENISIS PRIMECARE                                 </t>
  </si>
  <si>
    <t>BURAS, WENDE R</t>
  </si>
  <si>
    <t>GILLILAND, MARTIN E</t>
  </si>
  <si>
    <t xml:space="preserve">BAPTIST ST ANTHONYS HOSPITAL CORPORATION-BAPTIST/SAINTANTHONY'SHEALTH                      </t>
  </si>
  <si>
    <t xml:space="preserve">FOSTER G MCGAW DBA LOYOLA UNIVERSITY MEDICAL CENTE-LOYOLA UNIVERSITY MEDICAL CENTER                  </t>
  </si>
  <si>
    <t xml:space="preserve">DEHAVEN SURGICAL CENTER                           </t>
  </si>
  <si>
    <t xml:space="preserve">ACADIA ST LANDRY HOSPITAL                         </t>
  </si>
  <si>
    <t xml:space="preserve">UNIVERSITY OF IOWA HOSPITALS AND CLINICS-STATE UNIVERSITY OF IOWA HOSPITALS AND CLINICS    </t>
  </si>
  <si>
    <t xml:space="preserve">SOSA, GILBERTO  </t>
  </si>
  <si>
    <t>MANGOLD, GARY B</t>
  </si>
  <si>
    <t xml:space="preserve">PONTIAC OSTEOPATHIC HOSPITAL                      </t>
  </si>
  <si>
    <t xml:space="preserve">NORTH BROWARD MEDICAL CENTER-NORTH BROWARDMEDICAL CENTER                       </t>
  </si>
  <si>
    <t xml:space="preserve">ALBANY MEDICAL CTR HOSPITAL                       </t>
  </si>
  <si>
    <t xml:space="preserve">CARROLLTON PHYSICAL THERAPY AND WORK HARDENING-                                                  </t>
  </si>
  <si>
    <t xml:space="preserve">FLEMING, RHONDA  </t>
  </si>
  <si>
    <t xml:space="preserve">CENTRAL PARK SURGERY CENTER LP                    </t>
  </si>
  <si>
    <t xml:space="preserve">CENTRAL PARK SURGERY CENTER LP-                                                  </t>
  </si>
  <si>
    <t xml:space="preserve">LANE REGIONAL MEDICAL CENTER-LANE MEMORIAL HOSPTIAL                            </t>
  </si>
  <si>
    <t xml:space="preserve">KIDS HOME CARE OF TEXAS INC-SKC THERAPY CENTER                                </t>
  </si>
  <si>
    <t xml:space="preserve">SPECIAL KIDS CARE                                 </t>
  </si>
  <si>
    <t xml:space="preserve">KERN MEDICAL CENTER                               </t>
  </si>
  <si>
    <t xml:space="preserve">QUARTEY, LAMBERT  </t>
  </si>
  <si>
    <t xml:space="preserve">PROVIDENCE HOSPITAL                               </t>
  </si>
  <si>
    <t>BERKLUND, HILARI B</t>
  </si>
  <si>
    <t xml:space="preserve">ELM PLACE AMBULATORY SURGICA-ELM PLACE AMBULATORY                              </t>
  </si>
  <si>
    <t xml:space="preserve">RCG IRVING LLP-RENAL CARE GROUP - IRVING                         </t>
  </si>
  <si>
    <t xml:space="preserve">EDUARDO MORENO MD RURAL HEALTH                    </t>
  </si>
  <si>
    <t>KRAUSE, FREDERICK R</t>
  </si>
  <si>
    <t xml:space="preserve">EAST TEXAS MEDICAL CENTER HENDERSON FAMILY HEALTH </t>
  </si>
  <si>
    <t xml:space="preserve">MEMORIAL HERMANN ENDOSCOPY &amp; SURGERY CENTER NORTH-NORTH HOUSTON ENDOSCOPY AND SURGERY               </t>
  </si>
  <si>
    <t xml:space="preserve">GREEN APPLE THERAPY                               </t>
  </si>
  <si>
    <t xml:space="preserve">ADVANCED INSTITUTE FOR WOMENS HEALTH PA-                                                  </t>
  </si>
  <si>
    <t xml:space="preserve">SCOTT &amp; WHITE HOSPITAL  MARBLE FALLS-                                                  </t>
  </si>
  <si>
    <t xml:space="preserve">SCOTT &amp; WHITE HOSPITAL  MARBLE FALLS-BAYLOR SCOTT &amp; WHITE MEDICAL CENTER MARBLE FALLS  </t>
  </si>
  <si>
    <t xml:space="preserve">AGAPE INTERNAL MEDICINE, PC                       </t>
  </si>
  <si>
    <t xml:space="preserve">FRESENIUS MEDICAL CARE SAN ANTONIO LLC-BROADWAY KIDNEY DISEASE CENTER                    </t>
  </si>
  <si>
    <t xml:space="preserve">FRESENIUS MEDICAL CARE SAN ANTONIO LLC-NORTH CENTRAL KIDNEY DISEASE CENTER               </t>
  </si>
  <si>
    <t xml:space="preserve">BIO-MEDICAL APPLICATIONS OF TEXAS, INC.-FRESENIUS MEDICAL CARE HARKER HEIGHTS             </t>
  </si>
  <si>
    <t xml:space="preserve">MHHC III, L.P.-                                                  </t>
  </si>
  <si>
    <t>PROVIDENCE HEALTH SERVICES OF WACO-DEPAUL CENTER PROVIDENCE PARK PROVIDENCE HOME CARE</t>
  </si>
  <si>
    <t>GILMAN, ALEX S</t>
  </si>
  <si>
    <t xml:space="preserve">SCOTTSDALE HEALTHCARE SHEA                        </t>
  </si>
  <si>
    <t xml:space="preserve">SURGICARE OF SOUTH AUSTIN-                                                  </t>
  </si>
  <si>
    <t>WAY, MATTHEW S</t>
  </si>
  <si>
    <t xml:space="preserve">SAINT ALPHONSUS MEDICAL CENTER BAKER CITY INC-SAINT ALPHONSUS MEDICAL CENTER BAKER CITY         </t>
  </si>
  <si>
    <t>THEDA OAKS GASTROENTEROLOGY AND ENDOSCOPY CENTER L-THEDA OAKS GASTROENEROLOGY AND ENDOSCOPY CENTER LT</t>
  </si>
  <si>
    <t xml:space="preserve">CITIZENS MEDICAL CENTER-CITIZENS MEDICAL CENTER HOSP                      </t>
  </si>
  <si>
    <t xml:space="preserve">RELIANT RENAL CARE TEXAS LLC-RRC EAST FORT WORTH                               </t>
  </si>
  <si>
    <t>ROSSI, STEVEN B</t>
  </si>
  <si>
    <t xml:space="preserve">ORO VALLEY HOSPITAL LLC-NORTHWEST MEDICAL CENTER ORO VALLEY               </t>
  </si>
  <si>
    <t xml:space="preserve">MERCY HOSPITAL ARDMORE INC-                                                  </t>
  </si>
  <si>
    <t>MEDICAL CLINIC OF CASTROVILLE-MEDINA HEALTHCARE SYSTEM, MEDINA REGIONAL HOSPITAL</t>
  </si>
  <si>
    <t xml:space="preserve">RCG EAST TEXAS LLP-RENAL CARE GROUP JACKSONVILLE                     </t>
  </si>
  <si>
    <t xml:space="preserve">AMISTAD COMMUNITY HEALTH CENTER INCORPORATED-                                                  </t>
  </si>
  <si>
    <t xml:space="preserve">BIO MEDICAL APPLICATIONS OF TEXAS INC-FRESENIUS MEDICAL CARE MOODY PARK                 </t>
  </si>
  <si>
    <t xml:space="preserve">GRAHAM GENERAL HOSPITAL                           </t>
  </si>
  <si>
    <t>ADEDAPO, RAYMOND T</t>
  </si>
  <si>
    <t xml:space="preserve">DARYL C CURRIER MD PA-                                                  </t>
  </si>
  <si>
    <t>CHERRY, WILMA L</t>
  </si>
  <si>
    <t>MANKIN, SARAH A</t>
  </si>
  <si>
    <t xml:space="preserve">SURGISTAR LP                                      </t>
  </si>
  <si>
    <t xml:space="preserve">CRANE  COUNTY HOSPITAL DISTRICT-                                                  </t>
  </si>
  <si>
    <t xml:space="preserve">MEC ENDOSCOPY LLC-                                                  </t>
  </si>
  <si>
    <t xml:space="preserve">24 HOUR PHYSICIANS INC-                                                  </t>
  </si>
  <si>
    <t xml:space="preserve">MEMORIAL HERMANN BAY AREA ENDOSCOPY CENTER LLC-BAY AREA ENDOSCOPY                                </t>
  </si>
  <si>
    <t xml:space="preserve">HEALEY, TIFFANY  </t>
  </si>
  <si>
    <t xml:space="preserve">EYE SURGERY CENTER OF EAST TEXAS, PLLC            </t>
  </si>
  <si>
    <t xml:space="preserve">KIDDING AROUND THERAPY, INC.-                                                  </t>
  </si>
  <si>
    <t xml:space="preserve">ARLINGTON SURGERY CENTER ASSOCIATES-TEXAS HEALTH SURGERY CENTER ARLINGTON             </t>
  </si>
  <si>
    <t xml:space="preserve">EASTER SEALS NORTH TEXAS INC-EASTER SEAL NORTH TEXAS INC                       </t>
  </si>
  <si>
    <t xml:space="preserve">EASTER SEALS NORTH TEXAS, INC-                                                  </t>
  </si>
  <si>
    <t xml:space="preserve">EASTER SEALS NORTH TEXAS, INC-EASTER SEALS OF GREATER DALLAS                    </t>
  </si>
  <si>
    <t xml:space="preserve">BAPTIST MEM HOSP BOONVILLE                        </t>
  </si>
  <si>
    <t xml:space="preserve">ALTA VISTA REGIONAL HOSPITAL                      </t>
  </si>
  <si>
    <t xml:space="preserve">SHARP CHULA VISTA MEDICAL CENTER-SHARP CHULA VISTA MEDICAL CE                      </t>
  </si>
  <si>
    <t xml:space="preserve">GARLAND SURGERY CENTER LP                         </t>
  </si>
  <si>
    <t xml:space="preserve">GARLAND SURGICARE PARTNERS LTD-BAYLOR SURGICARE AT GARLAND                       </t>
  </si>
  <si>
    <t>SCHMIDT, JOHN A</t>
  </si>
  <si>
    <t xml:space="preserve">HIGH POINT REGIONAL HEALTH SYSTEM                 </t>
  </si>
  <si>
    <t xml:space="preserve">NORTH RUNNELS COUNTY HOSPITAL DISTRICT            </t>
  </si>
  <si>
    <t xml:space="preserve">NORTH RUNNELS COUNTY HOSPITAL-NORTH RUNNELS EMERGENCY MEDICAL SERVICE           </t>
  </si>
  <si>
    <t>TURKOWSKI, WALTER J</t>
  </si>
  <si>
    <t xml:space="preserve">ODESSA EAST LOOP SURGERY CENTER-ODESSA EAST LOOP SURGERY CENTER, LP               </t>
  </si>
  <si>
    <t xml:space="preserve">HENDERSON MEMORIAL HOSPITAL-HENDERSON MEMORIAL HOSPITAL FAMILY HEALTH CLINIC  </t>
  </si>
  <si>
    <t xml:space="preserve">HCA-HEALTHONE LLC-SWEDISH MEDICAL CENTER                            </t>
  </si>
  <si>
    <t xml:space="preserve">RIVER OAKS HOSPITAL-                                                  </t>
  </si>
  <si>
    <t xml:space="preserve">THE CENTER FOR SIGHT                              </t>
  </si>
  <si>
    <t xml:space="preserve">UNITY POINT HEALTH DES MOINES IOWA METHODIST MEDIC-                                                  </t>
  </si>
  <si>
    <t xml:space="preserve">ARMANDO S VILLARREAL MD PA                        </t>
  </si>
  <si>
    <t xml:space="preserve">WELLNESS CARE CENTER OF ROWLETT LTD-                                                  </t>
  </si>
  <si>
    <t xml:space="preserve">SAINT BARNABAS MEDICAL CENTER                     </t>
  </si>
  <si>
    <t xml:space="preserve">BRAZOSPORT EYE FACILITY INC                       </t>
  </si>
  <si>
    <t xml:space="preserve">VANDERBILT UNIVERSITY HOSPIT-VANDERBILT UNIVERSITY HOSP                        </t>
  </si>
  <si>
    <t>GEIGEL, CARLOS O</t>
  </si>
  <si>
    <t xml:space="preserve">HETTIE LEGG AND ASSOCIATES-HETTIE LEGG AND ASSOCIATES LLC                    </t>
  </si>
  <si>
    <t xml:space="preserve">ER PHYSICIANS OF TEXAS PA                         </t>
  </si>
  <si>
    <t xml:space="preserve">ABILITY ALL 4 KIDS LLC-ALL 4 THERAPY                                     </t>
  </si>
  <si>
    <t xml:space="preserve">C L ANDERSON JR MD PA-VALLEY DAY AND NIGHT CLINIC                       </t>
  </si>
  <si>
    <t xml:space="preserve">TERRELL COUNTY-                                                  </t>
  </si>
  <si>
    <t xml:space="preserve">LIBERTY DIALYSYS - BRENHAM LLC-                                                  </t>
  </si>
  <si>
    <t xml:space="preserve">ROCKDALE BLACKHAWK LLC-LITTLE RIVER HEALTHCARE- CAMERON CLINIC           </t>
  </si>
  <si>
    <t xml:space="preserve">UNIVERSITY DIALYSIS SOUTH-UNIVERSITY HEALTH SYSTEM                          </t>
  </si>
  <si>
    <t xml:space="preserve">STONE OAK SURGERY CENTER LLC-                                                  </t>
  </si>
  <si>
    <t xml:space="preserve">MEMORIAL HERMANN SURGERY CENTER WOODLANDS PARKWAY-                                                  </t>
  </si>
  <si>
    <t xml:space="preserve">SPORTSORTHO SURGERY CENTER, LLC-                                                  </t>
  </si>
  <si>
    <t xml:space="preserve">FRESENIUS MEDICAL CARE SAN ANTONIO LLC-BMA EAGLE PASS                                    </t>
  </si>
  <si>
    <t xml:space="preserve">HOPE, HEALING AND RECOVERY THERAPY SERVICES, LLC-                                                  </t>
  </si>
  <si>
    <t xml:space="preserve">EL PASO DAY SURGERY                               </t>
  </si>
  <si>
    <t xml:space="preserve">SAN ANTONIO EYE CENTER PA                         </t>
  </si>
  <si>
    <t xml:space="preserve">LOVERS LANE BIRTH CENTER                          </t>
  </si>
  <si>
    <t xml:space="preserve">PINNACLE HEALTH HOSPITALS-HARRISBURG HOSPITAL                               </t>
  </si>
  <si>
    <t xml:space="preserve">POMONA VALLEY HOSPITAL MEDIC                      </t>
  </si>
  <si>
    <t xml:space="preserve">SHARP MEMORIAL HOSPITAL                           </t>
  </si>
  <si>
    <t xml:space="preserve">WESTRIDGE NURSING AND REHABILITATION LP-                                                  </t>
  </si>
  <si>
    <t xml:space="preserve">EXEMPLA GOOD SAMARITAN MEDICAL CENTER-                                                  </t>
  </si>
  <si>
    <t xml:space="preserve">ST PETER COMMUNITY HOSPITAL AND HEALTH CARE CENTER-ST PETERCOMMUNITY HOSPITAL AND HEALTH CARE CENTER </t>
  </si>
  <si>
    <t xml:space="preserve">WICHITA FALLS ENDOSCOPY CENTER                    </t>
  </si>
  <si>
    <t xml:space="preserve">NORTHEAST BAPTIST SURGE-VILLAGE SPECIALTY SURGICAL CENTER                 </t>
  </si>
  <si>
    <t xml:space="preserve">THE TOLEDO HOSPITAL                               </t>
  </si>
  <si>
    <t xml:space="preserve">GREEN OAKS PHYSICAL THERAPY LIMITED PARTNERSHIP   </t>
  </si>
  <si>
    <t xml:space="preserve">LOGOPEDIA THERAPY CLINIC INC-LOGOPEDIA THERAPY CLINIC, INC                     </t>
  </si>
  <si>
    <t xml:space="preserve">PREFERRED HOSPITAL LEASING INC-COLLINGSWORTH FAMILY MEDICINE                     </t>
  </si>
  <si>
    <t xml:space="preserve">HENNEPIN HEALTHCARE SYSTEM INC-HENNEPIN COUNTY MEDICAL CTR                       </t>
  </si>
  <si>
    <t xml:space="preserve">SOUTHWEST LOUISIANA HOSPITAL ASSOCIATION-LAKE CHARLES MEMORIAL HOSPITAL                    </t>
  </si>
  <si>
    <t xml:space="preserve">THE THERAPY SPOT PLLC                             </t>
  </si>
  <si>
    <t>COOK, PAMALA L</t>
  </si>
  <si>
    <t>POTTS, FRED E</t>
  </si>
  <si>
    <t>MOKONCHU, MONIQUE C</t>
  </si>
  <si>
    <t xml:space="preserve">MEMORIAL HERMANN HOSPITAL SYSTEM-                                                  </t>
  </si>
  <si>
    <t xml:space="preserve">BIO MEDICAL APPLICATIONS OF TEXAS INC-FESENIUS MEDICAL CARE BAYTOWN DIALYSIS            </t>
  </si>
  <si>
    <t xml:space="preserve">BIO MEDICAL APPLICATIONS OF TEXAS INC-FMC DIALYSIS SERVICES OF PLAINVIEW                </t>
  </si>
  <si>
    <t xml:space="preserve">ACCESS QUALITY THERAPY SERVICES INC-ACCESS QUALITY THERAPY SERVICES                   </t>
  </si>
  <si>
    <t xml:space="preserve">BIO MEDICAL APPLICATIONS OF TEXAS INC-FRESENIUS MEDICAL CARE KIEST STATION              </t>
  </si>
  <si>
    <t xml:space="preserve">BAYSIDE CLINIC                                    </t>
  </si>
  <si>
    <t>CHOKSHI, SUSHIL B</t>
  </si>
  <si>
    <t xml:space="preserve">ST ANNS HOSPITAL OF COLUMBUS                      </t>
  </si>
  <si>
    <t xml:space="preserve">HUGULEY HOME HEALTH AGENCY                        </t>
  </si>
  <si>
    <t xml:space="preserve">SAIGUSA, MAKOTO  </t>
  </si>
  <si>
    <t xml:space="preserve">COMANCHE COUNTY CONSOLIDATED HOSPITAL DISTRICT-COMANCHE COUNTY EMS                               </t>
  </si>
  <si>
    <t xml:space="preserve">WEST TEXAS REHABILITATION CENTER-WEST TEXAS REHABILITATION                         </t>
  </si>
  <si>
    <t xml:space="preserve">NORTH TEXAS HEALTH ALLIANCE INC-SOUTHWESTERN SURGERY CENTER                       </t>
  </si>
  <si>
    <t xml:space="preserve">SCOTTSDALE HEALTHCARE THOMPSON PEAK-                                                  </t>
  </si>
  <si>
    <t xml:space="preserve">KAYE KIP OWEN MD PA                               </t>
  </si>
  <si>
    <t xml:space="preserve">TS CARLSON PEDIATRIC REHAB LP-                                                  </t>
  </si>
  <si>
    <t>STEVENS, SAMUEL H</t>
  </si>
  <si>
    <t xml:space="preserve">COLLIN COUNTY ASC LP-MEDFINITY HEALTH SURGERY CENTER - PLANO           </t>
  </si>
  <si>
    <t>BAILEY SQUARE AMBULATORY SURGICAL CENTER, LTD</t>
  </si>
  <si>
    <t xml:space="preserve">BAILEY SQUARE AMBULATORY SURGICAL CENTER, LTD-BAILEY SQUARE SURGICAL CENTER                     </t>
  </si>
  <si>
    <t xml:space="preserve">UNMC PHYSICIANS                                   </t>
  </si>
  <si>
    <t xml:space="preserve">DELTA COUNTY MEMORIAL HOSP                        </t>
  </si>
  <si>
    <t xml:space="preserve">IREDELL MEMORIAL HOSPITAL-                                                  </t>
  </si>
  <si>
    <t xml:space="preserve">SAINT JOSEPH HOSPITAL, INC-EXEMPLA SAINT JOSEPH HOSPITA                      </t>
  </si>
  <si>
    <t>KILLIAN, LUKE M</t>
  </si>
  <si>
    <t xml:space="preserve">VALLEY HOSPITAL MEDICAL CENTER-VALLEY HOSPITAL                                   </t>
  </si>
  <si>
    <t xml:space="preserve">CHRISTUS HEALTH NORTHERN LOUISIANA-SEE ATTACHED DBA LISTING                          </t>
  </si>
  <si>
    <t xml:space="preserve">ACTIVE DEVELOPMENT THERAPIES LLC-                                                  </t>
  </si>
  <si>
    <t xml:space="preserve">BRENTWOOD ACQUISITION SHREVEPORT INC-BRENTWOOD HOSPITAL                                </t>
  </si>
  <si>
    <t xml:space="preserve">BRENTWOOD ACQUISITION SHREVEPORT INC-UNIVERSAL HEALTH SERVICES INC                     </t>
  </si>
  <si>
    <t xml:space="preserve">MCKEE MEDICAL CENTER                              </t>
  </si>
  <si>
    <t xml:space="preserve">PREFERRED HOSPITAL LEASING ELDORADO INC           </t>
  </si>
  <si>
    <t xml:space="preserve">SALT LAKE REGIONAL MEDICAL CENTER LP-                                                  </t>
  </si>
  <si>
    <t xml:space="preserve">BRYAN EMERGENCY PHYSICIANS PA                     </t>
  </si>
  <si>
    <t xml:space="preserve">BEST CARE PHYSICAL THERAPY PC-                                                  </t>
  </si>
  <si>
    <t xml:space="preserve">BEST CARE PHYSICAL THERAPY-BEST CARE PHYSCIAL THERAPY PC                     </t>
  </si>
  <si>
    <t xml:space="preserve">ST LUKES MEDICAL CENTER LP                        </t>
  </si>
  <si>
    <t xml:space="preserve">RGV REHAB  CENTER, LLC-                                                  </t>
  </si>
  <si>
    <t xml:space="preserve">SOUTHEASTERN REGIONAL MEDICA                      </t>
  </si>
  <si>
    <t xml:space="preserve">MONTICELLO BIG LAKE HOSPITAL                      </t>
  </si>
  <si>
    <t xml:space="preserve">CLAYTON HEALTH SYSTEMS INC-UNION COUNTY GENERAL HOSP                         </t>
  </si>
  <si>
    <t xml:space="preserve">SAN JUAN REGIONAL MEDICAL CT                      </t>
  </si>
  <si>
    <t xml:space="preserve">SOUTHWEST HOME HEALTH                             </t>
  </si>
  <si>
    <t xml:space="preserve">SU CLINICA FAMILIAR WOMENS HEALTH CENTER          </t>
  </si>
  <si>
    <t xml:space="preserve">ST MARYS MEDICAL CENTER OF EVANSVILLE INC         </t>
  </si>
  <si>
    <t xml:space="preserve">HEALTH STAR LLP                                   </t>
  </si>
  <si>
    <t>OCKERSHAUSEN, THOMAS G</t>
  </si>
  <si>
    <t xml:space="preserve">MERCY MEDICAL CENTER CLINTON-                                                  </t>
  </si>
  <si>
    <t xml:space="preserve">FRANFORD HOSPITAL INC-                                                  </t>
  </si>
  <si>
    <t>BAUER, ROBERT A</t>
  </si>
  <si>
    <t xml:space="preserve">RGV REHAB NORTH LLC-NISKERS RGV REHAB HARLINGEN                       </t>
  </si>
  <si>
    <t xml:space="preserve">TRINITY HOSPITALS                                 </t>
  </si>
  <si>
    <t xml:space="preserve">HARBOR UCLA MEDICAL CENTER                        </t>
  </si>
  <si>
    <t xml:space="preserve">ILLINI HOSPITAL                                   </t>
  </si>
  <si>
    <t>CAIN, JEFFREY S</t>
  </si>
  <si>
    <t xml:space="preserve">HILL COUNTRY MEMORIAL SURGERY CENTER, LLC-KIRBY HIGHLAND LAKES SURGERY CENTER LLP           </t>
  </si>
  <si>
    <t xml:space="preserve">NEBRASKA METHODIST HOSPITAL                       </t>
  </si>
  <si>
    <t xml:space="preserve">RENAL CARE GROUP TEXAS INC-FORT BEND DIALYSIS CENTER                         </t>
  </si>
  <si>
    <t xml:space="preserve">ROLLING PLAINS MEMORIAL HOSPITAL-ROLLING PLAINS MEMORIAL                           </t>
  </si>
  <si>
    <t xml:space="preserve">EASTER SEALS RIO GRANDE VALLEY                    </t>
  </si>
  <si>
    <t xml:space="preserve">QUEZADA, GERARDO  </t>
  </si>
  <si>
    <t xml:space="preserve">VALLEY CANCER ASSOCIATES PA                       </t>
  </si>
  <si>
    <t>MCMILLAN, COYE Q</t>
  </si>
  <si>
    <t xml:space="preserve">USRC COLLEGE PARTNERSHIP LP-BAYLOR COLLEGE OF MEDICINE SCOTT STREET DIALYSIS  </t>
  </si>
  <si>
    <t xml:space="preserve">FORREST COUNTY GENERAL HOSPITAL-MARION GENERAL HOSPITAL                           </t>
  </si>
  <si>
    <t xml:space="preserve">LITTLE RIVER HEALTHCARE BASTROP IMAGING-                                                  </t>
  </si>
  <si>
    <t xml:space="preserve">HARPER HUTZEL HOSPITAL-                                                  </t>
  </si>
  <si>
    <t xml:space="preserve">HEART OF TEXAS COMMUNITY HEALTH CENTER INC-AUSTIN AVENUE CLINIC                              </t>
  </si>
  <si>
    <t>MEMORIAL HERMANN TEXAS INTERNATIONAL ENDOSCOPY CEN</t>
  </si>
  <si>
    <t xml:space="preserve">CASA GRANDE REGIONA MEDICAL                       </t>
  </si>
  <si>
    <t xml:space="preserve">CRN INC-                                                  </t>
  </si>
  <si>
    <t xml:space="preserve">SENTARA NORFOLK HOSPITAL                          </t>
  </si>
  <si>
    <t xml:space="preserve">RAPID CITY REGIONAL HOSPITAL INC-                                                  </t>
  </si>
  <si>
    <t xml:space="preserve">TEXARKANA SURGERY CENTE                           </t>
  </si>
  <si>
    <t xml:space="preserve">TEXARKANA SURGERY CENTER LP-TEXARKANA SURGERY CENTER                          </t>
  </si>
  <si>
    <t xml:space="preserve">MEMORIAL HOSPITAL HOME HLTH                       </t>
  </si>
  <si>
    <t xml:space="preserve">SETON FAMILY OF HOSPITALS-EMERGENCY MEDICAL GROUP                           </t>
  </si>
  <si>
    <t>BURNETT, JOHN A</t>
  </si>
  <si>
    <t xml:space="preserve">LOCKNEY GENERAL HOSPITAL DISTRICT-COGDELL CLINIC                                    </t>
  </si>
  <si>
    <t xml:space="preserve">NORTH HOUSTON PATHOLOGY ASSOCIATES LLP-MOCEGA ASKEW AND ASSOCIATES                       </t>
  </si>
  <si>
    <t xml:space="preserve">ACTION THERAPY CENTERS LIMITED-ACTION PHYSICAL THERAPY                           </t>
  </si>
  <si>
    <t xml:space="preserve">ANOOP, DUGGAL  </t>
  </si>
  <si>
    <t>ZALLOUM, SAMEEH M</t>
  </si>
  <si>
    <t xml:space="preserve">HEARTLAND REGIONAL MEDICAL CENTER-                                                  </t>
  </si>
  <si>
    <t xml:space="preserve">BIO MEDICAL APPLICATIONS OF TEXAS INC-FMC DIALYSIS SERVICES TERRELL                     </t>
  </si>
  <si>
    <t xml:space="preserve">SAN ANTONIO DIGESTIVE DISEAS                      </t>
  </si>
  <si>
    <t xml:space="preserve">TOMBALL AMBULATORY SURGERY CENTER LP-                                                  </t>
  </si>
  <si>
    <t xml:space="preserve">TURTLE CREEK SURGERY CENTER, LLC-TURTLE CREEK ANESTHESIA GROUP                     </t>
  </si>
  <si>
    <t xml:space="preserve">COLUMBIA RIO GRANDE HEALTHCARE LP-RIO GRANDE WOMEN'S CLINIC                         </t>
  </si>
  <si>
    <t xml:space="preserve">WATER LEAF SURGERY CENTER LTD-                                                  </t>
  </si>
  <si>
    <t xml:space="preserve">SOUTHWEST ENDOSCOPY CENTER                        </t>
  </si>
  <si>
    <t>CHRISTUS SANTA ROSA NEW BRAUNFELS OUTPATIENT SURGE</t>
  </si>
  <si>
    <t xml:space="preserve">CHRISTUS SANTA ROSA OUTPATIENT SURGERY NEW BRAUNFE-                                                  </t>
  </si>
  <si>
    <t xml:space="preserve">SCOTT &amp; WHITE AMBULATORY                          </t>
  </si>
  <si>
    <t xml:space="preserve">HUNTSVILLE HOSPITAL                               </t>
  </si>
  <si>
    <t xml:space="preserve">ROSWELL HOSPITAL CORPORATION-EASTERN NEW MEXICO MED CENTER                     </t>
  </si>
  <si>
    <t xml:space="preserve">FALLBROOK HOSPITAL DISTRICT                       </t>
  </si>
  <si>
    <t xml:space="preserve">ST MARYS REGIONAL MEDICAL CENTER-                                                  </t>
  </si>
  <si>
    <t xml:space="preserve">MAYER, PAUL  </t>
  </si>
  <si>
    <t xml:space="preserve">FREEPORT MEMORIAL HOSPITAL                        </t>
  </si>
  <si>
    <t xml:space="preserve">OPELOUSAS GENERAL HOSPITAL-OPELOUSAS GENERAL HEALTH SYSTEM                   </t>
  </si>
  <si>
    <t>MOHAPATRA, PRAMODA K</t>
  </si>
  <si>
    <t xml:space="preserve">HI DESERT MEDICAL CENTER                          </t>
  </si>
  <si>
    <t xml:space="preserve">FAMILY MEDICAL &amp; SPECIALTY CLINIC LLP-FAMILY MEDICAL &amp; SPECIALTY                        </t>
  </si>
  <si>
    <t xml:space="preserve">ST MARK'S MEDICAL CENTER                          </t>
  </si>
  <si>
    <t xml:space="preserve">ASHLEY VALLEY MEDICAL CENTER LLC                  </t>
  </si>
  <si>
    <t xml:space="preserve">WESLEY MEDICAL CENTER LLC-WESLEY MEDICAL CENTER                             </t>
  </si>
  <si>
    <t xml:space="preserve">LOS ANGELES COUNTY VIEW                           </t>
  </si>
  <si>
    <t xml:space="preserve">BIO MEDICAL APPLICATIONS OF TEXAS INC-TOWN GATE DYSCNT# 1879                            </t>
  </si>
  <si>
    <t xml:space="preserve">TOWN GATE DIALYSIS CENTER                         </t>
  </si>
  <si>
    <t xml:space="preserve">OHIO STATE UNIVERSITY HOSPIT                      </t>
  </si>
  <si>
    <t xml:space="preserve">BIO MEDICAL APPLICATIONS OF TEXAS INC-CYPRESS CREEK DIALYSIS                            </t>
  </si>
  <si>
    <t xml:space="preserve">BIO-MEDICAL APPLICATIONS OF TEXAS INC-THE BAYSHORE DIALYSIS CENTER                      </t>
  </si>
  <si>
    <t xml:space="preserve">DIGNITY HEALTH-ST ROSE DOMINICAN HOSPITAL  ROSE DE LIMA HOSPITAL </t>
  </si>
  <si>
    <t xml:space="preserve">REEVES COUNTY HOSPITAL DISTRICT EMERGENCY ROOM PHY-REEVES MEDICAL ASSOCIATES                         </t>
  </si>
  <si>
    <t xml:space="preserve">REEVES COUNTY HOSPITAL DISTRICT-REEVES COUNTY HOSPITAL DIST                       </t>
  </si>
  <si>
    <t>SILVA, ILLEANA D</t>
  </si>
  <si>
    <t>GRIEME, MARTIN D</t>
  </si>
  <si>
    <t>CADE, ANGELA N</t>
  </si>
  <si>
    <t xml:space="preserve">AIM HIGH CHILDREN'S THERAPY LLC-                                                  </t>
  </si>
  <si>
    <t xml:space="preserve">SOUTHERN HILLS HOSPITAL AND MEDCIAL CENTER LLC-SOUTHERN HILLS HOPISTAL MED CTR LLC               </t>
  </si>
  <si>
    <t xml:space="preserve">PECOS COUNTY MEMORIAL HOSPITAL-FAMILY CARE CENTER                                </t>
  </si>
  <si>
    <t xml:space="preserve">ST LUKES MIDLAND REGIONAL                         </t>
  </si>
  <si>
    <t xml:space="preserve">TRANSMOUNTAIN DIALYSIS LP-TRANSMOUNTAIN DIALYSIS                            </t>
  </si>
  <si>
    <t xml:space="preserve">OAKBEND MEDICAL CENTER-                                                  </t>
  </si>
  <si>
    <t xml:space="preserve">UNITED       HOSPITAL                             </t>
  </si>
  <si>
    <t xml:space="preserve">PHC CLEVELAND INC-BOLIVAR MEDICAL CENTER                            </t>
  </si>
  <si>
    <t xml:space="preserve">HARRISON COUNTY HOSPITAL ASSOCIATION-EAST TEXAS PEDIATRICS                             </t>
  </si>
  <si>
    <t xml:space="preserve">PAULDING MEDICAL CENTER INC-WELLSTAR PAULDING HOSPITAL                        </t>
  </si>
  <si>
    <t xml:space="preserve">HEART OF TEXAS HEALTHCARE SYSTM-BRADY MEDICAL CLINIC                              </t>
  </si>
  <si>
    <t xml:space="preserve">CHRISTIAN HOSPITAL NORTHEAST NORTHWEST-CHRISTIAN HOSPITAL NORTHWEST                      </t>
  </si>
  <si>
    <t xml:space="preserve">SOUTHWEST MEDICAL CENTER OF                       </t>
  </si>
  <si>
    <t xml:space="preserve">BEAUMONT SURGICAL AFFILIATES LTD-BAPTIST BEAUMONT SURGICAL AFFILIATES              </t>
  </si>
  <si>
    <t xml:space="preserve">A M I PIEDMONT MEDICAL CTR                        </t>
  </si>
  <si>
    <t xml:space="preserve">TEAM CARE REHAB SERVICES INC                      </t>
  </si>
  <si>
    <t xml:space="preserve">ST MARYS MEDICAL CENTER-                                                  </t>
  </si>
  <si>
    <t xml:space="preserve">JACKSON COUNTY HOSPITAL DISTRICT-                                                  </t>
  </si>
  <si>
    <t>ONEILL, MICHAEL S</t>
  </si>
  <si>
    <t xml:space="preserve">CHRISTUS EMS                                      </t>
  </si>
  <si>
    <t xml:space="preserve">JENNIE EDMUNDSON MEMORIAL HOSPITAL                </t>
  </si>
  <si>
    <t xml:space="preserve">HACKENSACK UNIV MEDICAL UNIV                      </t>
  </si>
  <si>
    <t xml:space="preserve">BIO MEDICAL APPLICATIONS OF TEXAS INC-FRESENIUS MEDICAL CARE WEATHERFORD                </t>
  </si>
  <si>
    <t>HALASWAMY, HANAGAVADI S</t>
  </si>
  <si>
    <t xml:space="preserve">HELEN FARABEE CENTERS-HELEN FARABEE REGIONAL                            </t>
  </si>
  <si>
    <t xml:space="preserve">NATIONAL SMART HEALTHCARE SERVICES                </t>
  </si>
  <si>
    <t>HEATH, KARINA A</t>
  </si>
  <si>
    <t xml:space="preserve">IYER VAIDYANATH MD PA-                                                  </t>
  </si>
  <si>
    <t>MASHA, OLAJIDE H</t>
  </si>
  <si>
    <t xml:space="preserve">KAYANI, SANA  </t>
  </si>
  <si>
    <t xml:space="preserve">SCOTT AND WHITE HOSPITAL LLANO-BAYLOR SCOTT AND WHITE MEDICAL CENTER LLANO       </t>
  </si>
  <si>
    <t>SCOTT AND WHITE HOSPITAL LLANO-SCOTT AND WHITE HOSPITAL LLANO PROFESSIONAL SERVIC</t>
  </si>
  <si>
    <t xml:space="preserve">FRESENIUS MEDICAL CARE SAN ANTONIO LLC-FMC DIALYSIS SERVICES OF INGRAM                   </t>
  </si>
  <si>
    <t xml:space="preserve">EASTSIDE MEDICAL CENTER LLC-EMORY EASTSIDE MEDICAL CENTER                     </t>
  </si>
  <si>
    <t xml:space="preserve">MEDWAY HOME-                                                  </t>
  </si>
  <si>
    <t xml:space="preserve">HEA CLINIC PA-HOUSTON EYE ASSOCIATES                            </t>
  </si>
  <si>
    <t xml:space="preserve">COBB HOSPITAL INC-WELLSTAR COBB HOSPITAL                            </t>
  </si>
  <si>
    <t xml:space="preserve">FAIRFIELD MEDICAL CENTER                          </t>
  </si>
  <si>
    <t xml:space="preserve">LUCILE PACKARD CHILDRENS HOSPITAL                 </t>
  </si>
  <si>
    <t xml:space="preserve">DESOTO GENERAL HOSPITAL                           </t>
  </si>
  <si>
    <t xml:space="preserve">ONG, HELEN  </t>
  </si>
  <si>
    <t xml:space="preserve">METROPLEX SURGICARE                               </t>
  </si>
  <si>
    <t xml:space="preserve">DALLAM-HARTLEY COUNTIES HOSPITAL DISTRICT-COON MEMORIAL HOSPITAL HOME CARE                  </t>
  </si>
  <si>
    <t xml:space="preserve">WOODHULL MEDICAL AND MENTAL HEALTH CENTER         </t>
  </si>
  <si>
    <t xml:space="preserve">MARSHALL MEMORIAL HOSPITAL                        </t>
  </si>
  <si>
    <t xml:space="preserve">JEANNETTE  BURG-OCCUPATIONAL THERAPY SERVICES                     </t>
  </si>
  <si>
    <t xml:space="preserve">ST ELIZABETH MEDICAL CENTER INC-ST.ELIZABETH MEDICAL CENTER                       </t>
  </si>
  <si>
    <t xml:space="preserve">MERCY HEALTH ST VINCENT MEDICAL CENTER LLC-ST VINCENTS HOSPITAL                              </t>
  </si>
  <si>
    <t xml:space="preserve">WOODSBORO MEDICAL CLINIC                          </t>
  </si>
  <si>
    <t xml:space="preserve">LIFE SPAN REHABILITATION CENTER, LLC-                                                  </t>
  </si>
  <si>
    <t xml:space="preserve">THE NEMOURS FOUNDATION-A I DUPONT HOSPITAL FOR CHILDREN                  </t>
  </si>
  <si>
    <t xml:space="preserve">ST JOSEPH REGIONAL HEALTH CENTER-ST JOSEPH SOMERVILLE FAMILY MEDICINE CLINIC       </t>
  </si>
  <si>
    <t xml:space="preserve">2920 OPEN MRI &amp; DIGITAL IMAGING-                                                  </t>
  </si>
  <si>
    <t xml:space="preserve">CARONDELET ST MARYS HOSPITAL AND HEALTH CARE CENTE-SAINT MARYS HOSPITAL                              </t>
  </si>
  <si>
    <t xml:space="preserve">MERCY HEALTH SERVICES-IOWA CORP.-NORTH IOWA MERCY HEALTH CTR                       </t>
  </si>
  <si>
    <t xml:space="preserve">SAKDC INC-BMA WEST BEXAR COUNTY                             </t>
  </si>
  <si>
    <t xml:space="preserve">REHAB 4 KIDS LLC-                                                  </t>
  </si>
  <si>
    <t xml:space="preserve">NORTHEAST TEXAS HOME HEALTH AGENCY LTD-AT HOME HEALTHCARE                                </t>
  </si>
  <si>
    <t xml:space="preserve">KASEMAN PRESBYTERIAN HOSP                         </t>
  </si>
  <si>
    <t xml:space="preserve">ELECTRA HOSPITAL DISTRICT-IOWA PARK CLINIC                                  </t>
  </si>
  <si>
    <t xml:space="preserve">RAPIDES HEALTHCARE SYSTEM-RAPIDES REGIONAL MEDICAL CENTER                   </t>
  </si>
  <si>
    <t>JACOBSON, RICHARD W</t>
  </si>
  <si>
    <t xml:space="preserve">AKESO HEALTH SERVICES INC                         </t>
  </si>
  <si>
    <t xml:space="preserve">USRC SA TRI COUNTY LLC-US RENAL CARE TRI COUNTY DIALYSIS                 </t>
  </si>
  <si>
    <t xml:space="preserve">REGENCY IHS OF EDINBURG LLC-EDINBURG NURSING AND REHABILITATION CENTER        </t>
  </si>
  <si>
    <t>RICHARDS, DENNIS J</t>
  </si>
  <si>
    <t xml:space="preserve">UNIVERSITY OF COLORADO HOSPITAL AUTHORITY-UNIVERSITY OF COL MED CTR                         </t>
  </si>
  <si>
    <t xml:space="preserve">PHOENIX BAPTIST HOSPITAL                          </t>
  </si>
  <si>
    <t xml:space="preserve">VHS OF PHOENIX INC-PHOENIX BAPTIST HOSPITAL                          </t>
  </si>
  <si>
    <t xml:space="preserve">UNIVERSITY OF ARKANSAS FOR MEDICAL SCIENCES-UAMS MEDICAL CENTER                               </t>
  </si>
  <si>
    <t xml:space="preserve">ELKHART GENERAL HOSPITAL                          </t>
  </si>
  <si>
    <t>HASAN, MOSAAB A</t>
  </si>
  <si>
    <t xml:space="preserve">FISH POND SURGERY CENTER                          </t>
  </si>
  <si>
    <t>MCKINNEY, WILLIAM B</t>
  </si>
  <si>
    <t xml:space="preserve">JOHN F KENNEDY MEMORIAL HOSPITAL-                                                  </t>
  </si>
  <si>
    <t xml:space="preserve">PROVIDENCE HEALTH SYSTEM-SOUTHERN CALIFORNIA-PROVIDENCE HOLY CROSS MEDICAL CTR                 </t>
  </si>
  <si>
    <t xml:space="preserve">THE MOSES H CONE MEMOR HOSP-THE MOSES H CONE MEMORIAL HOSPITAL                </t>
  </si>
  <si>
    <t xml:space="preserve">EARL AND LORRAINE MILLER CHILDRENS HOSPITAL       </t>
  </si>
  <si>
    <t xml:space="preserve">DAWN M MURPHY INC-COMPREHENSIVE THERAPY SERVICES                    </t>
  </si>
  <si>
    <t xml:space="preserve">BIO MEDICAL APPLICATIONS OF TEXAS INC-FRESENIUS MEDICAL CARE OF MUSEUM DISTRICT         </t>
  </si>
  <si>
    <t xml:space="preserve">WINSLOW MEMORIAL HOSPITAL-LITTLE COLORADO MEDICAL CENTER                    </t>
  </si>
  <si>
    <t xml:space="preserve">RENAL CARE GROUP CENTER-                                                  </t>
  </si>
  <si>
    <t xml:space="preserve">HEALTHTEXAS PROVIDER NETWORK-                                                  </t>
  </si>
  <si>
    <t xml:space="preserve">HEALTHTEXAS PROVIDER NETWORK-PCA PRIMARY CARE ASSOC-PARIS                      </t>
  </si>
  <si>
    <t>PENNESE, JOSEPH J</t>
  </si>
  <si>
    <t xml:space="preserve">JOURDANTON HOSPITAL CORPORATION-JOURDAN HOSPITAL CORPORATION                      </t>
  </si>
  <si>
    <t xml:space="preserve">HOME HEALTHCARE NURSING LLC-HOME NURSING                                      </t>
  </si>
  <si>
    <t xml:space="preserve">HEART OF TEXAS COMMUNITY HEALTH CENTER INC-MARTIN LUTHER KING COMMUNITY CLINIC               </t>
  </si>
  <si>
    <t xml:space="preserve">ELIZA COFFEE MEMORIAL HOSPITAL                    </t>
  </si>
  <si>
    <t xml:space="preserve">DWIGGINS, DUSTIN  </t>
  </si>
  <si>
    <t xml:space="preserve">TEXAS CHILDRENS HOSPITAL-                                                  </t>
  </si>
  <si>
    <t xml:space="preserve">NORTHWEST HOSPITAL LLC-NORTHWEST MEDICAL CENTER                          </t>
  </si>
  <si>
    <t>FRIDAY JR, ALBERT D</t>
  </si>
  <si>
    <t xml:space="preserve">SAN ANTONIO TX ENDOSCOPY ASC LP-SAN ANTONIO GASTROENTEROLOGY ENDOSCOPY CENTER     </t>
  </si>
  <si>
    <t xml:space="preserve">CAMPBELL COUNTY MEMORIAL HOS-CAMPBELL COUNTY MEMORIAL HOSPITAL                 </t>
  </si>
  <si>
    <t xml:space="preserve">ELLIS HOSPITAL E R GRP-ELLIS HOSPITAL                                    </t>
  </si>
  <si>
    <t xml:space="preserve">HAMOT MEDICAL CENTER                              </t>
  </si>
  <si>
    <t xml:space="preserve">WILLIAM BEE RIRIE HOSPITAL                        </t>
  </si>
  <si>
    <t>TRAWICK, THOMAS S</t>
  </si>
  <si>
    <t xml:space="preserve">BACK TO ACTION INC-                                                  </t>
  </si>
  <si>
    <t>MURTHY, KONAPPA H</t>
  </si>
  <si>
    <t xml:space="preserve">MINDWORKS LLC-MINDWORKS REHABILITATION CENTER                   </t>
  </si>
  <si>
    <t xml:space="preserve">IASIS GLENWOOD REGIONAL MEDICAL CENTER LP         </t>
  </si>
  <si>
    <t xml:space="preserve">MEMORIAL HOSP OF SHERIDAN                         </t>
  </si>
  <si>
    <t xml:space="preserve">ST JOSEPH MEDICAL CENTER                          </t>
  </si>
  <si>
    <t xml:space="preserve">SSC HARRIS JACINTO CITY LP-JACINTO CITY HEALTHCARE CENTER                    </t>
  </si>
  <si>
    <t xml:space="preserve">EMERGENCY PHYSICIAN PRO                           </t>
  </si>
  <si>
    <t xml:space="preserve">SAN MARCOS SURGERY CENT                           </t>
  </si>
  <si>
    <t xml:space="preserve">CHEYENNE COUNTY HOSPITAL ASSOCIATION INC-SIDNEY REGIONAL MEDICAL CENTER                    </t>
  </si>
  <si>
    <t xml:space="preserve">TRINITY REGIONAL MEDICAL CENTER-TRINITY FORT DODGE                                </t>
  </si>
  <si>
    <t xml:space="preserve">CAPE CORAL HOSPITAL INC-CAPE CORAL HOSPITAL                               </t>
  </si>
  <si>
    <t xml:space="preserve">BIO MEDICAL APPLICATIONS OF TEXAS INC-MEDICAL CENTER KIDNEY CLINIC                      </t>
  </si>
  <si>
    <t xml:space="preserve">CENTENNIAL HILLS HOSPITAL MEDICAL CENTER-                                                  </t>
  </si>
  <si>
    <t xml:space="preserve">CITIMED-                                                  </t>
  </si>
  <si>
    <t xml:space="preserve">AABLE HOMEHEALTH SERVICES INC                     </t>
  </si>
  <si>
    <t>ROBERTS, DENNIS D</t>
  </si>
  <si>
    <t xml:space="preserve">ATHENS ENT AND ALLERGY CENTER LLP-ATHENS ENT AND ALLERGY CENTER                     </t>
  </si>
  <si>
    <t xml:space="preserve">ALIGHT PEDIATRIC THERAPY CLINIC INC-TEXAS REHABILITATION &amp; HABILIATION SPECIALISTS    </t>
  </si>
  <si>
    <t xml:space="preserve">MERCY HOSPITAL WATONGA INC-                                                  </t>
  </si>
  <si>
    <t xml:space="preserve">YOUNGSTOWN OHIO HOSPITAL COMPANY LLC-NORTHSIDE MEDICAL CENTER                          </t>
  </si>
  <si>
    <t xml:space="preserve">MEMORIAL MEDICAL CENTER-                                                  </t>
  </si>
  <si>
    <t xml:space="preserve">ABILENE CENTER FOR ORTHOPEDIC AND MULTISPECIALTY S-                                                  </t>
  </si>
  <si>
    <t>BHANDARI, ANANTHA R</t>
  </si>
  <si>
    <t xml:space="preserve">PATHOLOGY LABORATORY LLP                          </t>
  </si>
  <si>
    <t xml:space="preserve">PARK VENTURA ENDOSCOPY CENTER LLC-DIGESTIVE HEALTH CENTER OF PLANO                  </t>
  </si>
  <si>
    <t>FORRISTER, SKYLAR S</t>
  </si>
  <si>
    <t xml:space="preserve">HENRY COUNTY GENERAL HOSPITAL-HENRY COUNTY GENERA L HOSPITAL                    </t>
  </si>
  <si>
    <t xml:space="preserve">UHS OF TEXOMA INC-TEXOMA MEDICAL CENTER HOME HEALTH SERVICES        </t>
  </si>
  <si>
    <t xml:space="preserve">PEARLAND PREMIER SURGERY CENTER LTD-PEARLAND PREMIER SURGERY CENTER                   </t>
  </si>
  <si>
    <t xml:space="preserve">CONWAY REGIONAL MEDICAL CENTER INC-                                                  </t>
  </si>
  <si>
    <t xml:space="preserve">TULANE MEDICAL HOSPITAL                           </t>
  </si>
  <si>
    <t xml:space="preserve">CMC - MERCY                                       </t>
  </si>
  <si>
    <t xml:space="preserve">MERCY HEALTH ST CHARLES HOSPITAL LLC-ST CHARLES MERCY HOSPITAL                         </t>
  </si>
  <si>
    <t xml:space="preserve">ABC PEDIATRIC REHABILITATION &amp; AUTISM DEVELOPMENT-ABC PEDIATRIC REHABILITATION AND AUTISM DEVELOPME </t>
  </si>
  <si>
    <t xml:space="preserve">EAST TEXAS MEDICAL CENTER-                                                  </t>
  </si>
  <si>
    <t xml:space="preserve">EAST TEXAS MEDICAL CENTER-ETMC CRNA SERVICES                                </t>
  </si>
  <si>
    <t xml:space="preserve">WALKER REGIONAL MEDICAL CENTER INC-WALKER BAPTIST MEDICAL CENTER                     </t>
  </si>
  <si>
    <t xml:space="preserve">NORTHWESTERN MEMORIAL HOSP                        </t>
  </si>
  <si>
    <t xml:space="preserve">MOUNTAIN STATES HEALTH ALLIANCE-JOHNSON COUNTY COMMUNITY HOSPITAL                 </t>
  </si>
  <si>
    <t xml:space="preserve">CASSIA MEMORIAL HOSPITAL                          </t>
  </si>
  <si>
    <t xml:space="preserve">BIO-MEDICAL APPLICATIONS OF TEXAS INC-BMA SOUTH PLAINS                                  </t>
  </si>
  <si>
    <t xml:space="preserve">BIO-MEDICAL APPLICATIONS OF TEXAS INC-CROSBY DIALYSIS FACILITY                          </t>
  </si>
  <si>
    <t xml:space="preserve">RED RIVER MEDICAL CENTER                          </t>
  </si>
  <si>
    <t xml:space="preserve">VHS SAN ANTONIO PARTNERS LLC-VHS SAN ANTONIO PARTNERS LP                       </t>
  </si>
  <si>
    <t xml:space="preserve">DOCTORS SURGERY CENTER INC                        </t>
  </si>
  <si>
    <t>AQUI, EILEEN G</t>
  </si>
  <si>
    <t xml:space="preserve">FISHER COUNTY HOSPITAL DISTRICT-FISHER COUNTY HOSPITAL DISTRICT EMS               </t>
  </si>
  <si>
    <t xml:space="preserve">SPRING SURGERY CENTER                             </t>
  </si>
  <si>
    <t>DUPREE, AARON L</t>
  </si>
  <si>
    <t>RANDLES, RYAN T</t>
  </si>
  <si>
    <t xml:space="preserve">A PLUS REHAB INC-A PLUS PEDIATRIC REHAB                            </t>
  </si>
  <si>
    <t xml:space="preserve">CLEVELAND REGIONAL MEDICAL CENTER LP              </t>
  </si>
  <si>
    <t xml:space="preserve">SCOTT &amp; WHITE HOSPITAL - LLANO-LLANO COUNTY EMS                                  </t>
  </si>
  <si>
    <t xml:space="preserve">COLLEGE STATION RHC COMPANY LLC                   </t>
  </si>
  <si>
    <t xml:space="preserve">EAST TEXAS EYE ASSOCIATES                         </t>
  </si>
  <si>
    <t xml:space="preserve">UNIVERSITY PHYSICIANS INC                         </t>
  </si>
  <si>
    <t xml:space="preserve">WINTER PEDIATRIC THERAPY LP-                                                  </t>
  </si>
  <si>
    <t xml:space="preserve">ST JOSEPHS HOSPITAL HEALTH CENTER                 </t>
  </si>
  <si>
    <t>QASSAM, MEHBOOB S</t>
  </si>
  <si>
    <t xml:space="preserve">MERCY REHAB SERVICES INC-MERCY KIDS REHAB                                  </t>
  </si>
  <si>
    <t xml:space="preserve">BAYSHORE SURGERY CENTER                           </t>
  </si>
  <si>
    <t xml:space="preserve">MEMORIAL HERMANN SURGERY CENTER NORTHWEST LLP-MEMORIAL HERMANN SURGERY CENTER NORTHWEST         </t>
  </si>
  <si>
    <t xml:space="preserve">HUNTINGTON HOSPITAL                               </t>
  </si>
  <si>
    <t xml:space="preserve">SELVAGGI INVESTMENTS-LIVE OAK PROFESSIONAL CENTER                      </t>
  </si>
  <si>
    <t xml:space="preserve">CHAHAL, BALBIR  </t>
  </si>
  <si>
    <t xml:space="preserve">METHODIST HOSPITAL OF SOUTHERN CALIFORNIA         </t>
  </si>
  <si>
    <t xml:space="preserve">JEFFERSON MEMORIAL HOSPITAL                       </t>
  </si>
  <si>
    <t xml:space="preserve">HOMECARE DIMENSIONS INC-HOMECARE DIMENSIONS                               </t>
  </si>
  <si>
    <t xml:space="preserve">ETMC FIRST PHYSICIANS CLINIC                      </t>
  </si>
  <si>
    <t xml:space="preserve">EAST TEXAS MEDICAL CENTER -                       </t>
  </si>
  <si>
    <t xml:space="preserve">NEW LIFE PERINATAL HEALTH CARE SERVICES INC-                                                  </t>
  </si>
  <si>
    <t xml:space="preserve">ATOKA MEMORIAL HOSPITAL                           </t>
  </si>
  <si>
    <t xml:space="preserve">AMANECER PSYCHOLOGICAL SERVICES-                                                  </t>
  </si>
  <si>
    <t xml:space="preserve">LOS NINOS PEDIATRIC REHAB                         </t>
  </si>
  <si>
    <t xml:space="preserve">LAKE WHITNEY RURAL HEALTH                         </t>
  </si>
  <si>
    <t xml:space="preserve">CARDINAL GLENNON CHILDRENS                        </t>
  </si>
  <si>
    <t xml:space="preserve">ALEGENT HEALTH BERGAN MERCY HEALTH SYSTEM-ALEGENT HEALTH-BERGAN MERCY MEDICAL CENTER        </t>
  </si>
  <si>
    <t xml:space="preserve">HELEN KELLER MEMORIAL HOSPITAL                    </t>
  </si>
  <si>
    <t xml:space="preserve">UNIVERSITY OF CHICAGO                             </t>
  </si>
  <si>
    <t xml:space="preserve">BIO MEDICAL APPLICATIONS OF TEXAS INC-FMC VISTA DEL SOL DIALYSIS                        </t>
  </si>
  <si>
    <t xml:space="preserve">EAST TEXAS MEDICAL CENTER PITTSBURG-ETMC FIRST PHYSICIANS RURAL HEALTH CLINIC         </t>
  </si>
  <si>
    <t xml:space="preserve">LOCKNEY GENERAL HOSPITAL DISTRICT-COGDELL CLINIC BRISCOE COUNTY                     </t>
  </si>
  <si>
    <t xml:space="preserve">CORPUS CHRISTI HOSPITALISTS PLLC-                                                  </t>
  </si>
  <si>
    <t xml:space="preserve">SAB AND ASSOCIATES LLC-                                                  </t>
  </si>
  <si>
    <t xml:space="preserve">SAB AND ASSOCIATES LLC-KID ABILITIES CHILDEREN REHAB                     </t>
  </si>
  <si>
    <t xml:space="preserve">LIVEWELL PHYSICAL THERAPY-                                                  </t>
  </si>
  <si>
    <t xml:space="preserve">HEART OF TEXAS COMMUNITY HEALTH CENTER INC-                                                  </t>
  </si>
  <si>
    <t>SARKER, AZIZA F</t>
  </si>
  <si>
    <t xml:space="preserve">MEMORIAL HERMANN SURGERY CENTER KIRBY, LLC-MEMORIAL HERMANN SURGERY CENTER KIRBY GLEN        </t>
  </si>
  <si>
    <t xml:space="preserve">KINGWOOD ASC, LP-NORTH HOUSTON CARDIOVASCULAR SURGERY CENTER       </t>
  </si>
  <si>
    <t xml:space="preserve">VALLEY MED URGENT CARE PLLC-                                                  </t>
  </si>
  <si>
    <t xml:space="preserve">MDIG OF TEXAS, PLLC-                                                  </t>
  </si>
  <si>
    <t xml:space="preserve">CORYELL COUNTY MEMORIAL HOSPITAL AUTHORITY-MILLS COUNTY  MEDICAL CLINIC                      </t>
  </si>
  <si>
    <t xml:space="preserve">UNIVERSITY HOSPITAL-UNIVERSITY OF KENTUCKY HOSPITAL                   </t>
  </si>
  <si>
    <t xml:space="preserve">HARRISON MEMORIAL HOSPITAL                        </t>
  </si>
  <si>
    <t xml:space="preserve">DEVEREUX  HOSPITAL-DEVEREUX TEXAS TREATMENT NETWORK                  </t>
  </si>
  <si>
    <t xml:space="preserve">CHCA BAYSHORE LP-MIDWIVES OF EAST HOUSTON                          </t>
  </si>
  <si>
    <t xml:space="preserve">HOME HEALTH PROVIDERS INC                         </t>
  </si>
  <si>
    <t xml:space="preserve">DALLAS ENDOSCOPY CENTER LTD-DALLAS ENDOSCOPY CENTER                           </t>
  </si>
  <si>
    <t xml:space="preserve">DEQUINCY MEMORIAL HOSPITAL INC-                                                  </t>
  </si>
  <si>
    <t xml:space="preserve">ELMORE MEDICAL CENTER                             </t>
  </si>
  <si>
    <t>BROWN, JAMES M</t>
  </si>
  <si>
    <t xml:space="preserve">COPPER QUEEN COMMUNITY HOSPITAL-                                                  </t>
  </si>
  <si>
    <t xml:space="preserve">MITCHELL COUNTY HOSPITAL DISTRICT-FAMILY MEDICAL ASSOCIATES                         </t>
  </si>
  <si>
    <t xml:space="preserve">TOCHRIL INCORPORATED                              </t>
  </si>
  <si>
    <t xml:space="preserve">UNITED HEALTH SERVICES HOSPITALS-                                                  </t>
  </si>
  <si>
    <t xml:space="preserve">BRYAN LGH MEDICAL CNTR  EAST                      </t>
  </si>
  <si>
    <t xml:space="preserve">SANFORD MEDICAL CENTER FARGO-MERIT CARE HOSPITAL                               </t>
  </si>
  <si>
    <t xml:space="preserve">TGLP LP-THE ENDOSCOPY CENTER OF TEXARKANA                 </t>
  </si>
  <si>
    <t xml:space="preserve">MERCY HOSPITAL OF THE FRANCISCAN SISTERS          </t>
  </si>
  <si>
    <t xml:space="preserve">HOSPITAL CORPORATION OF UTAH-COLUMBIA LAKEVIEW HOSPTIAL                        </t>
  </si>
  <si>
    <t xml:space="preserve">MEDICAL ARTS RURAL HLTH CLIN-MEDICAL ARTS RURAL HLTHCLIN                       </t>
  </si>
  <si>
    <t xml:space="preserve">OWATONNA CITY HOSPITAL                            </t>
  </si>
  <si>
    <t xml:space="preserve">SENTARA BAYSIDE HOSPITAL                          </t>
  </si>
  <si>
    <t xml:space="preserve">CHRISTUS HEALTH SOUTHEAST TEXAS-CHRISTUS JASPER MEMORIAL HOSPITAL                 </t>
  </si>
  <si>
    <t xml:space="preserve">MCLAREN BAY REGION-BAY MEDICAL CENTER                                </t>
  </si>
  <si>
    <t xml:space="preserve">KANABEC HOSPITAL                                  </t>
  </si>
  <si>
    <t xml:space="preserve">ST JAMES HEALTHCARE-ST JAMES COMMUNITY HOSPITAL                       </t>
  </si>
  <si>
    <t xml:space="preserve">GROSSMONT    HOSPITAL                             </t>
  </si>
  <si>
    <t>BLACK, CHARLES T</t>
  </si>
  <si>
    <t xml:space="preserve">CENTRAL PENINSULA GENERAL HOSPITAL                </t>
  </si>
  <si>
    <t xml:space="preserve">VIRTUA WEST JERSEY HOSPITAL SYSTEM-WEST JERSEY HEALTH SYSTEM                         </t>
  </si>
  <si>
    <t>VARGHESE, KOCHUPARAMPIL T K</t>
  </si>
  <si>
    <t xml:space="preserve">DIGNITY HEALTH-ST ROSE DOMINICAN HOSPITAL SAN MARTIN CAMPUS      </t>
  </si>
  <si>
    <t xml:space="preserve">DIALYSIS MANAGEMENT CORPORATION-BAY AREA DIALYSIS SERVAT ALICE                    </t>
  </si>
  <si>
    <t xml:space="preserve">SCOTTSDALE HEALTHCARE HOSPITALS-JOHN C LINCOLN DEER VALLEY HOSPITAL               </t>
  </si>
  <si>
    <t xml:space="preserve">NATIONAL NEPHROLOGY ASSOCIATES OF TEXAS LP-NNA NORTH                                         </t>
  </si>
  <si>
    <t xml:space="preserve">VAL VERDE COUNTY HOSPITAL DISTRICT-AMISTAD NURSING AND REHABILITATION CENTER         </t>
  </si>
  <si>
    <t xml:space="preserve">MESQUITE TX ENDOSCOPY ASC LLC-TEXAS GI ENDOSCOPY CENTER                         </t>
  </si>
  <si>
    <t>CHAPMAN, AMY M</t>
  </si>
  <si>
    <t xml:space="preserve">BIO-MEDICAL APPLICATIONS OF TEXAS, INC.-FRESENIUS MEDICAL CARE BAYTOWN NORTH              </t>
  </si>
  <si>
    <t xml:space="preserve">CP SURGERY CENTER, LLC-CENTRAL PARK SURGERY CENTER                       </t>
  </si>
  <si>
    <t xml:space="preserve">MINAM DIALYSIS LLC-AMARILLO DIALYSIS                                 </t>
  </si>
  <si>
    <t xml:space="preserve">NORTH TEXAS TEAM CARE SURGERY CENTER LLC-                                                  </t>
  </si>
  <si>
    <t xml:space="preserve">FORT WORTH ENDOSCOPY CENTERS LLC-FORT WORTH ENDOSCOPY CENTER GENERAL PARTNERSHIP   </t>
  </si>
  <si>
    <t xml:space="preserve">HENDERSONVILLE HOSPITAL                           </t>
  </si>
  <si>
    <t>RICK, REBEKAH R</t>
  </si>
  <si>
    <t xml:space="preserve">ALLINA HEALTH SYTEMS-BUFFALO HOSPITAL                                  </t>
  </si>
  <si>
    <t xml:space="preserve">MAXIM HEALTHCARE SERVICES INC                     </t>
  </si>
  <si>
    <t xml:space="preserve">VHS ACQUISITION SUBSIDIARY NUMBER 7 INC-                                                  </t>
  </si>
  <si>
    <t>HILLIARD, MICHAEL W</t>
  </si>
  <si>
    <t xml:space="preserve">UNIVERSITY OF TENNESSEE MEMORIAL HOSP-UNIVERSITY OF TENNESSEE HOSP                      </t>
  </si>
  <si>
    <t xml:space="preserve">FREDERICK MEMORIAL HOSPITAL                       </t>
  </si>
  <si>
    <t>GELDMEIER, GARY F</t>
  </si>
  <si>
    <t xml:space="preserve">EAST JEFFERSON HOSPITAL-EAST JEFFERSON GENERAL HOSPITAL                   </t>
  </si>
  <si>
    <t xml:space="preserve">VALLEY VIEW MEDICAL CTR                           </t>
  </si>
  <si>
    <t xml:space="preserve">GUADALUPE COUNTY HOSPITAL BOARD-GUADALUPE VALLEY HOSP                             </t>
  </si>
  <si>
    <t xml:space="preserve">NORTH MEMORIAL MEDICAL CENTER-NORTH MEMORIAL AMBULANCE SERVICE                  </t>
  </si>
  <si>
    <t xml:space="preserve">MARIAN HEALTH CENTER SMHC-MERCYONE SIOUXLAND MEDICAL CENTER                 </t>
  </si>
  <si>
    <t xml:space="preserve">RIVERSIDE MEDICAL CENTER                          </t>
  </si>
  <si>
    <t xml:space="preserve">BIO MEDICAL APPLICATIONS OF TEXAS INC-FRESENIUS MEDICAL CARE OF FOREST PARK             </t>
  </si>
  <si>
    <t xml:space="preserve">SUN CITY ENVISION HEALTHCARE SERVICES INC-ENVISION HOME CARE                                </t>
  </si>
  <si>
    <t>DANIEL, BELINDA S</t>
  </si>
  <si>
    <t xml:space="preserve">SUNDANCE BEHAVIORAL HEALTHCARE INC-                                                  </t>
  </si>
  <si>
    <t xml:space="preserve">CHILDRENS HOSPITAL OF MICHIGAN-                                                  </t>
  </si>
  <si>
    <t xml:space="preserve">VHS CHILDRENS HOSP OF MICHIGAN INC-CHILDRENS HOSPITAL OF MICHIGAN                    </t>
  </si>
  <si>
    <t xml:space="preserve">EYE SURGERY CENTER OF NORTH DALLAS-                                                  </t>
  </si>
  <si>
    <t xml:space="preserve">DAVIS HOSPITAL AND MEDICAL CENTER-DAVIS HOSPITAL &amp; MEDICAL CENTER LP                </t>
  </si>
  <si>
    <t xml:space="preserve">CHILDRENS HOSPITAL MEDICAL CENTER-CHILDRENS HOSPITAL MEDICAL                        </t>
  </si>
  <si>
    <t xml:space="preserve">JOE ARRINGTON CANCER CENTER                       </t>
  </si>
  <si>
    <t>BRADBERRY, REATHA J</t>
  </si>
  <si>
    <t xml:space="preserve">DAS, SAJAL  </t>
  </si>
  <si>
    <t xml:space="preserve">EAST TEXAS MEDICAL CENTER TRINITY-ETMC TRINITY COMMUNITY RURAL HEALTH CLINIC        </t>
  </si>
  <si>
    <t xml:space="preserve">DENTON SURGICAL-BAYLOR SCOTT AND WHITE SURGICARE DENTON           </t>
  </si>
  <si>
    <t xml:space="preserve">CITY OF MINERAL WELLS AMB DI-                                                  </t>
  </si>
  <si>
    <t xml:space="preserve">SPARKS FAMILY HOSPITAL, INC-NORTHERN NEVADA MEDICAL CENTER                    </t>
  </si>
  <si>
    <t xml:space="preserve">MUNROE REGIONAL MEDICAL CTR                       </t>
  </si>
  <si>
    <t xml:space="preserve">ALTON MEMORIAL HOSPITAL-                                                  </t>
  </si>
  <si>
    <t>DAVISON, DAVID W</t>
  </si>
  <si>
    <t xml:space="preserve">US HEALTH FACILITY DEVELOPMENT CORP-TOTAL THERAPEUTICS                                </t>
  </si>
  <si>
    <t>STEPPING STONES REHABILITATION SERVICES I LTD-STEPPING STONES REHABILITATION SERVICES, I, L.T.D.</t>
  </si>
  <si>
    <t>ZEID, YASSER F</t>
  </si>
  <si>
    <t xml:space="preserve">BMA GUADALUPE                                     </t>
  </si>
  <si>
    <t xml:space="preserve">BIO MEDICAL APPLICATIONS OF SAN ANTONIO LLC-KIDNEY DISEASE CLINIC OF SEGUIN                   </t>
  </si>
  <si>
    <t xml:space="preserve">ADVOCATE HEALTH AND HOSPITALS-CHRIST HOSPITAL                                   </t>
  </si>
  <si>
    <t xml:space="preserve">WASHINGTON HOSPITAL CENTER                        </t>
  </si>
  <si>
    <t xml:space="preserve">UNIVERSITY MEDICAL CENTER OF-UNIVERSITY MEDICAL CENTER OF SOUTHERN NEVADA      </t>
  </si>
  <si>
    <t xml:space="preserve">AMERICAN FAMILY HEALTH SERVICES INC-                                                  </t>
  </si>
  <si>
    <t xml:space="preserve">NEIGHBORHOOD PEDIATRICS-                                                  </t>
  </si>
  <si>
    <t xml:space="preserve">CHILDREN 1ST DENTAL AND SURGERY CENTER LLC-                                                  </t>
  </si>
  <si>
    <t xml:space="preserve">C3EROW, LLC-CODE 3 ER AT ROCKPORT                             </t>
  </si>
  <si>
    <t xml:space="preserve">LEE MEMORIAL HEALTH SYSTEM-LEE MEMORIAL HOSPITAL                             </t>
  </si>
  <si>
    <t xml:space="preserve">FALLS COMMUNITY HOSPITAL AND CLINIC-FCHC BREMOND CLINIC                               </t>
  </si>
  <si>
    <t xml:space="preserve">WOODWARD HEALTH SYSTEM LLC-WOODWARD MED CENTER AND HOSP                      </t>
  </si>
  <si>
    <t xml:space="preserve">PRINCETON COMMUNITY HOSPITAL                      </t>
  </si>
  <si>
    <t xml:space="preserve">DEWITT MEDICAL DISTRICT-CUERO COMMUNITY HOSPITAL HOME HEALTH              </t>
  </si>
  <si>
    <t xml:space="preserve">MEMORIAL HERMANN SURGERY CENTER THE WOODLANDS     </t>
  </si>
  <si>
    <t xml:space="preserve">HIGHLINE MEDICAL CENTER-HIGHLINE COMMUNITY HOSPITAL                       </t>
  </si>
  <si>
    <t xml:space="preserve">PRESBYTERIAN HEALTHCARE SERVICES-LINCOLN COUNTY MEDICAL CENTE                      </t>
  </si>
  <si>
    <t xml:space="preserve">MEMORIAL HOSP OF SWEETWATER                       </t>
  </si>
  <si>
    <t xml:space="preserve">WAUSAU HOSPITAL INC-WAUSAU HOSPITAL CENTER                            </t>
  </si>
  <si>
    <t xml:space="preserve">LEBONHEUR CHILDRENS HOSPITAL-LE BONHEUR CHILDRENS HOSPITAL                     </t>
  </si>
  <si>
    <t xml:space="preserve">METHODIST HEALTHCARE MEMPHIS HOSPITALS-METHODIST HOSPITAL                                </t>
  </si>
  <si>
    <t>RIGHTMIRE, KAREN G</t>
  </si>
  <si>
    <t xml:space="preserve">SACRED HEART HOSPITAL ON THE EMERALD COAST-                                                  </t>
  </si>
  <si>
    <t xml:space="preserve">ROSE JULE ENTERPRISES INC-WIGGLES CHILDRENS REHAB                           </t>
  </si>
  <si>
    <t xml:space="preserve">COUNTY OF SAN BERNARDINO-ARROWHEAD REGIONAL MEDICAL                        </t>
  </si>
  <si>
    <t xml:space="preserve">LSU MEDICAL CENTER SHREVEPORT-LSUHSC S DEPT OF ANESHESIOLOGY                    </t>
  </si>
  <si>
    <t xml:space="preserve">GOOD SHEPHERDMEDICAL CTR                          </t>
  </si>
  <si>
    <t xml:space="preserve">DETAR HOSPITAL NAVARRO-VICTORIA OF TEXAS LP                              </t>
  </si>
  <si>
    <t xml:space="preserve">COUNTY OF WARD-WARD MEMORIALHOSPITAL                             </t>
  </si>
  <si>
    <t xml:space="preserve">SAINT MARY MEDICAL CENTER INC-SAINT MARY MEDICAL CENTER IN                      </t>
  </si>
  <si>
    <t xml:space="preserve">BIO MEDICAL APPLICATIONS OF TEXAS INC-CLEBURNE DIALYSIS CENTER                          </t>
  </si>
  <si>
    <t xml:space="preserve">TRINTY HOSPITAL                                   </t>
  </si>
  <si>
    <t xml:space="preserve">COUNTY OF VICTORIA CITIZENS-CARDIOLOGY ASSOCIATES OF VICTORIA AT CITIZENS     </t>
  </si>
  <si>
    <t xml:space="preserve">METHODIST HEALTHCARE SYSTEM OF SAN ANTONIO LTD LL-UTOPIA MEDICAL CLINIC                             </t>
  </si>
  <si>
    <t xml:space="preserve">BIOMEDICAL APPLICATION OF TEXAS INC-FRESENIUS MEDICAL CARE CEDAR PARK                 </t>
  </si>
  <si>
    <t xml:space="preserve">BELIEVE THERAPIES, LLC-                                                  </t>
  </si>
  <si>
    <t xml:space="preserve">BANNER UNIVERSITY MEDICAL CENTER SOUTH CAMPUS LLC-                                                  </t>
  </si>
  <si>
    <t xml:space="preserve">PARIS SURGERY CENTER LLC-                                                  </t>
  </si>
  <si>
    <t xml:space="preserve">AVERA MARSHALL-AVERA MARSHALL REGIONAL MEDICAL CENTER            </t>
  </si>
  <si>
    <t xml:space="preserve">MEDICAL CENTER OF LOUISIANA AT NEW ORLEANS        </t>
  </si>
  <si>
    <t xml:space="preserve">WHITE COUNTY MEDICAL CENTER                       </t>
  </si>
  <si>
    <t xml:space="preserve">S AND R HOME HEALTH INC-S AND R HOME HEALTH                               </t>
  </si>
  <si>
    <t xml:space="preserve">MCKENZIE WILLAMETTE REGIONAL MEDICAL CENTER ASSOCI-MCKENZIE-WILLAMETTE HOSPITAL                      </t>
  </si>
  <si>
    <t xml:space="preserve">CLARE COMMUNITY HOSPITAL-MID-MICHIGAN MEDICAL CENTER CLARE                 </t>
  </si>
  <si>
    <t xml:space="preserve">ST JOSEPHS MEDICAL CENTER                         </t>
  </si>
  <si>
    <t xml:space="preserve">BORGESS MEDICAL CENTER                            </t>
  </si>
  <si>
    <t xml:space="preserve">SOUTH PLAINS ENDOSCOPY CENTER-SOUTH PLAINS ENDOSCOPY CENTE                      </t>
  </si>
  <si>
    <t xml:space="preserve">NORTH TEXAS AREA COMMUNITY HEALTH CENTERS INC-                                                  </t>
  </si>
  <si>
    <t xml:space="preserve">COLUMBIA SURGERY CENTER OF                        </t>
  </si>
  <si>
    <t xml:space="preserve">MERCY HOSPITAL FORT SMITH-ST EDWARD MERCY MEDICALCTR                        </t>
  </si>
  <si>
    <t xml:space="preserve">MILTON S HERSHEY MEDICAL CENTER                   </t>
  </si>
  <si>
    <t xml:space="preserve">POCONO MEDICAL CENTER                             </t>
  </si>
  <si>
    <t xml:space="preserve">AVERA MCKENNAN-                                                  </t>
  </si>
  <si>
    <t xml:space="preserve">HIGH POINT HOME HEALTH LP-                                                  </t>
  </si>
  <si>
    <t xml:space="preserve">MID COAST MEDICAL CLINIC-EL CAMPO MEMORIAL CLINIC                          </t>
  </si>
  <si>
    <t xml:space="preserve">SPEECH THERAPY ASSOCIATES-CONSOLIDATED REHABILITATION THERAPIES             </t>
  </si>
  <si>
    <t xml:space="preserve">LIFEMARK HOSPITALS OF FLORIDA INC-PALMETTO GENERAL HOSPITAL                         </t>
  </si>
  <si>
    <t xml:space="preserve">THE DON AND SYBIL HARRINGTON                      </t>
  </si>
  <si>
    <t xml:space="preserve">SABINE MEDICAL CENTER                             </t>
  </si>
  <si>
    <t>HINTON, KRISTI J</t>
  </si>
  <si>
    <t xml:space="preserve">CRANE MEM HOSP ER PHYSICIANS                      </t>
  </si>
  <si>
    <t xml:space="preserve">CEDAR PARK SURGERY CENTER LLC-                                                  </t>
  </si>
  <si>
    <t xml:space="preserve">HOUSTON UROLOGIC SURGICENTER, LLC-HMU SURGICAL CENTER                               </t>
  </si>
  <si>
    <t xml:space="preserve">ST DAVID'S AUSTIN AREA ASC LLC-ST DAVID'S AUSTIN SURGERY CENTER                  </t>
  </si>
  <si>
    <t xml:space="preserve">MIDWEST DIVISION OPRMC LLC-                                                  </t>
  </si>
  <si>
    <t xml:space="preserve">MERCY HOSPITAL SPRINGFIELD-                                                  </t>
  </si>
  <si>
    <t xml:space="preserve">ST FRANCIS REGIONAL MED CTR                       </t>
  </si>
  <si>
    <t>SHETTY, MAHESH K</t>
  </si>
  <si>
    <t xml:space="preserve">PHYSICIANS SURGICAL CENTER OF FT. WORTH LLP-BAYLOR SURGICARE AT FORT WORTH                    </t>
  </si>
  <si>
    <t xml:space="preserve">UNIVERSITY OF TEXAS SOUTHWESTERN MEDICAL CENTER AT-UTSW MSP GENERAL SURGERY                          </t>
  </si>
  <si>
    <t>JOHNS, JOSEPH B</t>
  </si>
  <si>
    <t xml:space="preserve">RJ MERIDIAN CARE OF SAN ANTONIO LTD-MERIDIAN CARE                                     </t>
  </si>
  <si>
    <t>CURVIN, THOMAS J</t>
  </si>
  <si>
    <t xml:space="preserve">FORT SMITH HMA LLC-SPARKS REGIONAL MEDICAL CENTER                    </t>
  </si>
  <si>
    <t xml:space="preserve">REBOUND SPORTS AND PHYSICAL THERAPY               </t>
  </si>
  <si>
    <t xml:space="preserve">TIRR REHABILITATION CENTERS                       </t>
  </si>
  <si>
    <t xml:space="preserve">HOPKINS COUNTY HOSPITAL DISTRICT-HOPKINS COUNTY EMS                                </t>
  </si>
  <si>
    <t xml:space="preserve">EAGLE PASS THERAPY CLINIC PC-BACK TO ACTION PHYSICIAL THERAPY                  </t>
  </si>
  <si>
    <t xml:space="preserve">ST VINCENT HOSPITAL                               </t>
  </si>
  <si>
    <t xml:space="preserve">SPINECARE LLP                                     </t>
  </si>
  <si>
    <t xml:space="preserve">COVENANT HEALTH SYSTEM                            </t>
  </si>
  <si>
    <t xml:space="preserve">KNOX COUNTY HOSPITAL DISTRICT-KNOX COUNTY HOSPITAL HOME CA                      </t>
  </si>
  <si>
    <t xml:space="preserve">ELITE REHAB SERVICES LLC-                                                  </t>
  </si>
  <si>
    <t xml:space="preserve">SURGEYECARE,INC                                   </t>
  </si>
  <si>
    <t xml:space="preserve">OKLAHOMA STATE UNIVERSITY MEDICAL CENTER TRUST    </t>
  </si>
  <si>
    <t xml:space="preserve">OKLAHOMA STATE UNIVERSITY MEDICAL TRUST-OKLAHOMA STATE UNIVERSITY MEDICAL CENTER          </t>
  </si>
  <si>
    <t xml:space="preserve">MERCY HOSPITAL HEALDTON INC-                                                  </t>
  </si>
  <si>
    <t xml:space="preserve">PREFERRED HOSPITAL LEASING JUNCTION INC-                                                  </t>
  </si>
  <si>
    <t xml:space="preserve">PREFERRED HOSPITAL LEASING JUNCTION INC-JUNCTION MEDICAL CLINIC                           </t>
  </si>
  <si>
    <t>SHUKLA, PRANAV B</t>
  </si>
  <si>
    <t xml:space="preserve">BIO-MEDICAL APPLICATIONS OF TEXAS, INC-FRESENIUS MEDICAL CARE GRAND PRAIRIE              </t>
  </si>
  <si>
    <t xml:space="preserve">ENZO MEDICAL SERVICES LP-WOODLANDS AMBULATORY SURGERY CENTER               </t>
  </si>
  <si>
    <t xml:space="preserve">SCOTT AND WHITE HOSPITAL MARBLE FALLS-BAYLOR SCOTT AND WHITE CLINIC BURNET              </t>
  </si>
  <si>
    <t xml:space="preserve">SARATOGA SURGICAL CENTER LLC-                                                  </t>
  </si>
  <si>
    <t xml:space="preserve">JOHN H STROGER JR HOSPITAL OF COOK COUNTY-                                                  </t>
  </si>
  <si>
    <t>GARCIA, SANDY L</t>
  </si>
  <si>
    <t xml:space="preserve">GREENVILLE SURGERY CENTER                         </t>
  </si>
  <si>
    <t xml:space="preserve">AESTHETIC PLASTIC SURGERY CENTER, LP-                                                  </t>
  </si>
  <si>
    <t xml:space="preserve">UNIVERSITY MEDICAL CENTER-UNIVERSITY HEALTH CARE HOSPITAL AND CLINICS       </t>
  </si>
  <si>
    <t xml:space="preserve">RHODE ISLAND HOSPITAL                             </t>
  </si>
  <si>
    <t xml:space="preserve">KAWEAH DELTA HEALTHCARE DISTRICT                  </t>
  </si>
  <si>
    <t xml:space="preserve">COUNTY OF WARD-SANDHILLS FAMILY CLINIC                           </t>
  </si>
  <si>
    <t xml:space="preserve">MISHRA, DURBA  </t>
  </si>
  <si>
    <t xml:space="preserve">WEST BOCA MEDICAL CENTER INC-WEST BOCA MEDICAL CENTER                          </t>
  </si>
  <si>
    <t xml:space="preserve">OTTAWA REGIONAL HOSPITAL AND HEALTHCARE CENTER-                                                  </t>
  </si>
  <si>
    <t xml:space="preserve">YORK GENERAL HOSPITAL INC                         </t>
  </si>
  <si>
    <t xml:space="preserve">ST JAMES HOSPITAL &amp; HEALTH CENTERS-ST JAMES HOSPITAL MED CENTER                      </t>
  </si>
  <si>
    <t xml:space="preserve">CROSS TIMBERS HEALTH CLINICS INC-BROWNWOOD COMMUNITY HEALTH CLINIC                 </t>
  </si>
  <si>
    <t xml:space="preserve">BANNER DEL E WEBB MEDICAL CENTER-                                                  </t>
  </si>
  <si>
    <t xml:space="preserve">LDV LLC-LIBERTY DIALYSIS VICTORIA                         </t>
  </si>
  <si>
    <t>BREITSPRECHER, KATHY L</t>
  </si>
  <si>
    <t>HINES, JAMES C</t>
  </si>
  <si>
    <t xml:space="preserve">PROGRESSIVE THERAPY LLC-                                                  </t>
  </si>
  <si>
    <t xml:space="preserve">INNOVATIVE REHABILITATION LLC-CROW THERAPIES                                    </t>
  </si>
  <si>
    <t xml:space="preserve">SCOTT AND WHITE HOSPITAL LLANO- SCOTT AND WHITE HOME CARE LLANO                  </t>
  </si>
  <si>
    <t xml:space="preserve">MOTHER FRANCES HOSPITAL - WINNSBORO-                                                  </t>
  </si>
  <si>
    <t xml:space="preserve">MEMORIAL HERMANN SURGERY CENTER, MEMORIAL CITY,LLC-MEMORIAL HERMANN MEMORIAL VILLAGE SURGERY CENTER  </t>
  </si>
  <si>
    <t xml:space="preserve">CHIPPENHAM &amp; JOHNSTON WILLIS MEDICAL CENTER-                                                  </t>
  </si>
  <si>
    <t xml:space="preserve">SAMARITAN MEDICAL CENTER                          </t>
  </si>
  <si>
    <t xml:space="preserve">RAHMANI, DARUSH  </t>
  </si>
  <si>
    <t xml:space="preserve">HURLEY MEDICAL CENTER                             </t>
  </si>
  <si>
    <t xml:space="preserve">MERIDIA EUCLID HOSPITAL                           </t>
  </si>
  <si>
    <t xml:space="preserve">INGALLS MEMORIAL HOSPITAL                         </t>
  </si>
  <si>
    <t xml:space="preserve">RUTHE B COWL REHABILITATION CENTER-                                                  </t>
  </si>
  <si>
    <t xml:space="preserve">HENDRICK MEDICAL CENTER-HENDRICKS HOUSECALLS                              </t>
  </si>
  <si>
    <t xml:space="preserve">BAY PARK COMMUNITY HOSPITAL                       </t>
  </si>
  <si>
    <t xml:space="preserve">MEMORIAL HERMANN SURGERY CENTER PRESTON ROAD LTD-UNITED SURGERY CENTER S                           </t>
  </si>
  <si>
    <t xml:space="preserve">ARKANSAS CHILDRENS HOSPITAL                       </t>
  </si>
  <si>
    <t xml:space="preserve">ATLANTA MEDICAL CENTER                            </t>
  </si>
  <si>
    <t xml:space="preserve">COASTAL STAFF RELIEF INC-                                                  </t>
  </si>
  <si>
    <t xml:space="preserve">SAINT LOUIS UNIVERSITY HOSPITAL                   </t>
  </si>
  <si>
    <t>ZAVALA, CHARLES W</t>
  </si>
  <si>
    <t xml:space="preserve">SSM DEPAUL COMMUNITY HEALTH CTR-DEPAUL COMMUNITY HEALTH CTR                       </t>
  </si>
  <si>
    <t xml:space="preserve">BIO MEDICAL APPLICATIONS OF TEXAS INC-FMC DIALYSIS SERVICES OF INGRAM                   </t>
  </si>
  <si>
    <t xml:space="preserve">BIOTRONICS KIDNEY CENTER OF BEAUMONT, INC-                                                  </t>
  </si>
  <si>
    <t xml:space="preserve">PHOEBE SUMTER MEDICAL CENTER INC-                                                  </t>
  </si>
  <si>
    <t xml:space="preserve">BELLEVUE MEDICAL CENTER                           </t>
  </si>
  <si>
    <t xml:space="preserve">THERAPY R US REHABILITATION SPECIALISTS PLLC      </t>
  </si>
  <si>
    <t xml:space="preserve">LDNL LLC                                          </t>
  </si>
  <si>
    <t>MOORE, SHEILA M</t>
  </si>
  <si>
    <t xml:space="preserve">PREFERRED HOSPITAL LEASING VAN HORN INC-CULBERSON HOSPITAL INC                            </t>
  </si>
  <si>
    <t>SCHLUETER, CYNTHIA K</t>
  </si>
  <si>
    <t xml:space="preserve">SAN ANTONIO TX ENDOSCOPY  ASC LP-                                                  </t>
  </si>
  <si>
    <t xml:space="preserve">FRESENIUS MEDICAL CARE SAN ANTONIO LLC-LOCKEHILL KIDNEY DISEASE CLINIC                   </t>
  </si>
  <si>
    <t xml:space="preserve">LDHV LLC-LIBERTY DIALYSIS - HUNTSVILLE                     </t>
  </si>
  <si>
    <t xml:space="preserve">MENDOTA COMMUNITY HOSPITAL                        </t>
  </si>
  <si>
    <t xml:space="preserve">FOCUS CHILDRENS REHABILITATION CENTER LLC-FOCUS CHILDRENS REHABILITATION                    </t>
  </si>
  <si>
    <t xml:space="preserve">OREGON HEALTH SCIENCES UNIVE                      </t>
  </si>
  <si>
    <t xml:space="preserve">SURGICAL CAREGIVERS OF FORT WORTH LLC-FORT WORTH SURGERY CENTER                         </t>
  </si>
  <si>
    <t>VIESCA, CARLOS O</t>
  </si>
  <si>
    <t xml:space="preserve">WEST TEXAS RENAL CARE CENTER INC-WEST TEXAS RENAL CARE CENTER                      </t>
  </si>
  <si>
    <t xml:space="preserve">VALLEY RADIOLOGISTS ASSOC                         </t>
  </si>
  <si>
    <t xml:space="preserve">B&amp;H HEALTH SERVICES INC-ROADRUNNER HOMECARE                               </t>
  </si>
  <si>
    <t xml:space="preserve">DESOTO SURGICARE PARTNERS LTD-NORTH TEXAS SURGERY CENTER                        </t>
  </si>
  <si>
    <t xml:space="preserve">GOOD SAMARITAN REGIONAL HEALTH CENTER-                                                  </t>
  </si>
  <si>
    <t>JOVEL- BARRIERE, MANUEL A</t>
  </si>
  <si>
    <t xml:space="preserve">MONMOUTH MEDICAL CENTER                           </t>
  </si>
  <si>
    <t xml:space="preserve">WASHINGTON HOSPITAL-                                                  </t>
  </si>
  <si>
    <t xml:space="preserve">STAT DIALYSIS CORPORATION-EDINBURG KIDNEY CENTER                            </t>
  </si>
  <si>
    <t xml:space="preserve">DIGESTIVE DISEASE ASSOCIATES                      </t>
  </si>
  <si>
    <t xml:space="preserve">GRACIA MEDICAL LLP-BOHMAN CLINIC                                     </t>
  </si>
  <si>
    <t xml:space="preserve">RICE MEMORIAL HOSPITAL                            </t>
  </si>
  <si>
    <t xml:space="preserve">BMA ALAMO CITY                                    </t>
  </si>
  <si>
    <t xml:space="preserve">CLEBURNE SURGICAL CENTER LLC                      </t>
  </si>
  <si>
    <t xml:space="preserve">OASIS DERMATOLOGY GROUP PLLC                      </t>
  </si>
  <si>
    <t xml:space="preserve">EAST TEXAS MEDICAL CENTER GILMER-EAST TEXAS MEDICAL CENTER DANGERFIELD             </t>
  </si>
  <si>
    <t xml:space="preserve">SAN MARCOS ASC LLC-SAN MARCOS SURGERY CENTER                         </t>
  </si>
  <si>
    <t xml:space="preserve">NIX HOSPITALS SYSTEM LLC-NIX HOME CARE                                     </t>
  </si>
  <si>
    <t xml:space="preserve">VHS DETROIT RECEIVING HOSPITAL INC-DETROIT RECEIVING HOSPITAL                        </t>
  </si>
  <si>
    <t xml:space="preserve">YOAKUM COMMUNITY HOSPITAL-                                                  </t>
  </si>
  <si>
    <t xml:space="preserve">CARRIZO SPRINGS KIDNEY                            </t>
  </si>
  <si>
    <t>ST JOSEPH MED, ICAL CENT E</t>
  </si>
  <si>
    <t xml:space="preserve">KIDS ZONE CHILDRENS REHAB-TAURO INVESTMENTS LLC                             </t>
  </si>
  <si>
    <t>THE AUSTIN DIAGNOSTIC CLINIC PLLC-AUSTIN DIAGNOSTIC CLINIC AMBULATORY SURGICAL CENTE</t>
  </si>
  <si>
    <t xml:space="preserve">HARDIN MEMORIAL HOSPITAL                          </t>
  </si>
  <si>
    <t xml:space="preserve">STRIDE LLC-STEP AND STRIDE REHAB CENTER                      </t>
  </si>
  <si>
    <t xml:space="preserve">SENTARA HOSPITALS-SENTARA WILLIAMSBURG REGIONAL MEDICAL CENTER      </t>
  </si>
  <si>
    <t>WAGUESPACK, JEFFREY W</t>
  </si>
  <si>
    <t xml:space="preserve">OPTIMUM KIDS LTD                                  </t>
  </si>
  <si>
    <t>SYRQUIN, ABRAHAM F</t>
  </si>
  <si>
    <t xml:space="preserve">NASH GENERAL HOSPITAL                             </t>
  </si>
  <si>
    <t xml:space="preserve">DOCTORS SURGICENTER                               </t>
  </si>
  <si>
    <t xml:space="preserve">SOUTH CENTRAL REGIONAL CTR                        </t>
  </si>
  <si>
    <t>BULLOCK, LINDA N</t>
  </si>
  <si>
    <t xml:space="preserve">TERRY MEMORIAL HOSPITAL DISTRICT                  </t>
  </si>
  <si>
    <t xml:space="preserve">TERRY MEMORIAL HOSPITAL DISTRICT-BROWNFIELD REGIONAL MED CTR                       </t>
  </si>
  <si>
    <t xml:space="preserve">GREEN OAKS PHYSICAL THERAPY LIMITED PARTNERSHIP-                                                  </t>
  </si>
  <si>
    <t xml:space="preserve">MED CITY DALLAS OUTPATIENT SURGERY CENTER LP-MEDICAL CITY DALLAS AMBULATORY SURGERY CENTER     </t>
  </si>
  <si>
    <t xml:space="preserve">IROQUOIS MEMORIAL HOSPITAL AND RESIDENT HOME-                                                  </t>
  </si>
  <si>
    <t xml:space="preserve">RIO GRANDE VALLEY REHAB PLUS OUTPATIENT THERAPY SE-                                                  </t>
  </si>
  <si>
    <t xml:space="preserve">RIO GRANDE VALLEY REHAB PLUS OUTPATIENT THERAPY-REHAB PLUS                                        </t>
  </si>
  <si>
    <t xml:space="preserve">VIRGINIA BEACH GENERAL HOSPITAL-VIRGINIA BEACH GENERAL HOSP.                      </t>
  </si>
  <si>
    <t xml:space="preserve">SAN ANTONIO EYE SURGICENTER                       </t>
  </si>
  <si>
    <t xml:space="preserve">FAMILY DIAGNOSTIC MEDICAL CENTER LLP-FAMILY DIAGNOSTIC MEDICAL CENTER                  </t>
  </si>
  <si>
    <t xml:space="preserve">PRESBYTERIAN HEALTHCARE SERVICE-PLAINS REGIONAL MEDICAL                           </t>
  </si>
  <si>
    <t xml:space="preserve">WAUKESHA MEMORIAL HOSPITAL                        </t>
  </si>
  <si>
    <t xml:space="preserve">AHS HILLCREST MEDICAL CENTER LLC-HILLCREST MEDICAL CENTER                          </t>
  </si>
  <si>
    <t xml:space="preserve">DALLAS COUNTY HOSPITAL DISTRICT-WILLIAMSBURG VILLAGE HEALTHCARE CAMPUS            </t>
  </si>
  <si>
    <t xml:space="preserve">SHORE MEMORIAL HOSPITAL                           </t>
  </si>
  <si>
    <t xml:space="preserve">CHRISTUS HEALTH SOUTHWESTERN LOUISIANA-CHRISTUS ST PATRICK HOSPITAL                      </t>
  </si>
  <si>
    <t xml:space="preserve">BAYLOR COLLEGE OF MEDICINE                        </t>
  </si>
  <si>
    <t xml:space="preserve">RENVILLE COUNTY HOSPITAL                          </t>
  </si>
  <si>
    <t xml:space="preserve">CHILDRENS HEALTH CARE-CHILDRENS HEALTH CARE - ST PAUL                   </t>
  </si>
  <si>
    <t xml:space="preserve">BIO MEDICAL APPLICATIONS OF TEXAS INC-DIALYSIS SERVICES OF NORTH BROWNSVILLE            </t>
  </si>
  <si>
    <t xml:space="preserve">BIO MEDICAL APPLICATIONS OF TEXAS INC-FMC DIALYSIS SERVICES OF NORTH BROWNSVILLE        </t>
  </si>
  <si>
    <t xml:space="preserve">FALLS COMMUNITY HOSPITAL AND CLINIC-FALLS COMMUNITY HOSPITAL &amp; RHC                    </t>
  </si>
  <si>
    <t xml:space="preserve">BIO-MEDICAL APPLICATIONS OF TEXAS INC-VALLEY HEMODIALYSIS CENTER                        </t>
  </si>
  <si>
    <t xml:space="preserve">BIO MEDICAL APPLICATIONS OF TEXAS INC-FARMERS BRANCH DIALYSIS CENTER                    </t>
  </si>
  <si>
    <t xml:space="preserve">MISSION HOSPITAL INC                              </t>
  </si>
  <si>
    <t xml:space="preserve">MILESTONES THERAPEUTIC ASSOCIATES INC             </t>
  </si>
  <si>
    <t xml:space="preserve">SOUTH TEXAS KIDNEY                                </t>
  </si>
  <si>
    <t xml:space="preserve">GOOD SHEPHARD AMBULATORY SURGICAL CENTER-GOOD SHEPHERD AMBULATORY SURGICAL CENTER          </t>
  </si>
  <si>
    <t xml:space="preserve">HAMILTON COUNTY HOSPITAL DISTRICT-                                                  </t>
  </si>
  <si>
    <t xml:space="preserve">ODESSA ENDOSCOPY CENTER LLC-                                                  </t>
  </si>
  <si>
    <t xml:space="preserve">SIERRA VISTA REGIONAL MEDICAL CENTER-                                                  </t>
  </si>
  <si>
    <t xml:space="preserve">REGIONAL WEST MEDICAL CENTER                      </t>
  </si>
  <si>
    <t xml:space="preserve">SAINT MARYS HEALTH SERVICES                       </t>
  </si>
  <si>
    <t xml:space="preserve">WAUKEGAN ILLINOIS HOSPITAL COMPANY LLC-                                                  </t>
  </si>
  <si>
    <t xml:space="preserve">FORT WALTON BEACH MEDICAL                         </t>
  </si>
  <si>
    <t xml:space="preserve">NORTH HILLS SURGICARE LP-TEXAS PEDIATRIC SURGERY CENTER                    </t>
  </si>
  <si>
    <t xml:space="preserve">DCF-ABILENE PHYSICIAN GROUP                           </t>
  </si>
  <si>
    <t xml:space="preserve">LORIS COMMUNITY HOSPITAL                          </t>
  </si>
  <si>
    <t xml:space="preserve">ST MARYS MEDICAL CENTER OF CAMPBELL COUNTY        </t>
  </si>
  <si>
    <t xml:space="preserve">MEDICAL CENTER EMERGENCY PHYSICIANS PA-                                                  </t>
  </si>
  <si>
    <t xml:space="preserve">CHRISTUS HEALTH CENTRAL LOUISIANA-CHRISTUS ST FRANCES CABRINI                       </t>
  </si>
  <si>
    <t xml:space="preserve">CAPE FEAR VALLEY MEDICAL CENTER-                                                  </t>
  </si>
  <si>
    <t xml:space="preserve">SUNY DOWNSTATE MEDICAL CENTER, UNIVERSITY HOSPITAL-                                                  </t>
  </si>
  <si>
    <t xml:space="preserve">THERAPY CENTER INC                                </t>
  </si>
  <si>
    <t xml:space="preserve">CHRISTIAN HOSPITAL NORTHEAST                      </t>
  </si>
  <si>
    <t xml:space="preserve">LITTLE TESOROS THERAPY SERVICES LLP-                                                  </t>
  </si>
  <si>
    <t>RATH, KALYAN K</t>
  </si>
  <si>
    <t xml:space="preserve">HOLY CROSS HOSPITAL                               </t>
  </si>
  <si>
    <t xml:space="preserve">ERLANGER MEDICAL CENTER                           </t>
  </si>
  <si>
    <t>HUNTE, MICHAEL S</t>
  </si>
  <si>
    <t xml:space="preserve">TEXAS PHYSICIAN RESOURCES LLP-                                                  </t>
  </si>
  <si>
    <t xml:space="preserve">SCOTT AND WHITE HOSPITAL - MARBLE FALLS-SCOTT AND WHITE CLINIC JOHNSON CITY               </t>
  </si>
  <si>
    <t xml:space="preserve">SOUTH PLAINS SURGERY CENTER LLC-SOUTH PLAINS SURGERY CENTER                       </t>
  </si>
  <si>
    <t xml:space="preserve">CGH HOSPITAL LTD-                                                  </t>
  </si>
  <si>
    <t xml:space="preserve">VALLEY MEDICAL CENTER-                                                  </t>
  </si>
  <si>
    <t xml:space="preserve">WEST PARK SURGERY CENTER LP-MCKINNEY SURGERY CENTER                           </t>
  </si>
  <si>
    <t xml:space="preserve">SOUTHWEST MEMORIAL HOSPITAL                       </t>
  </si>
  <si>
    <t xml:space="preserve">DOUGLAS HOSPITAL INC-WELLSTAR DOUGLAS HOSPITAL                         </t>
  </si>
  <si>
    <t xml:space="preserve">FOUNDATION SURGERY AFFILIATE OF NACOGDOCHES LLC-NACOGDOCHES SURGERY CENTER                        </t>
  </si>
  <si>
    <t xml:space="preserve">UNIVERSITY OF KANSAS HOSPITAL AUTHORITY-                                                  </t>
  </si>
  <si>
    <t xml:space="preserve">BRIDGEPORT HOSPITAL                               </t>
  </si>
  <si>
    <t xml:space="preserve">NORWALK HOSPITAL-                                                  </t>
  </si>
  <si>
    <t xml:space="preserve">DALLAS COUNTY HOSPITAL DISTRICT-DBA PARKLAND HEALTH AND HOSPITAL SYSTEM           </t>
  </si>
  <si>
    <t xml:space="preserve">BARNES-JEWISH HOSPITAL                            </t>
  </si>
  <si>
    <t xml:space="preserve">ETMC FIRST PHYSICIANS CLINIC CARTHAGE             </t>
  </si>
  <si>
    <t xml:space="preserve">EL PASO COMMUNITY MHMR-EL PASO COMMUNITY MHMR CENTER                     </t>
  </si>
  <si>
    <t xml:space="preserve">CHILDRENS CARE REHABILITATION CENTER LLC          </t>
  </si>
  <si>
    <t xml:space="preserve">WEST VOLUSIA MEMORIAL HOSP                        </t>
  </si>
  <si>
    <t xml:space="preserve">MORRIS HOSPITAL-                                                  </t>
  </si>
  <si>
    <t xml:space="preserve">FONDREN DIALYSIS CLINIC INC-FRESENIUS MEDICAL CARE FONDREN                    </t>
  </si>
  <si>
    <t xml:space="preserve">BIO MEDICAL APPLICATIONS OF TEXAS INC-FRESENIUS MEDICAL CARE FIFTH WARD                 </t>
  </si>
  <si>
    <t>CHICKERING, KANWAL B</t>
  </si>
  <si>
    <t>PRAZAK, JAN C</t>
  </si>
  <si>
    <t xml:space="preserve">UNM SANDOVAL REGIONAL MEDICAL CENTER INC-                                                  </t>
  </si>
  <si>
    <t xml:space="preserve">MEMORIAL HERMANN SURGERY CENTER TEXAS MEDICAL CENT-MEMORIAL HERMANN SURGERY CENTER TEXAS MEDICAL     </t>
  </si>
  <si>
    <t xml:space="preserve">JORKY INC-WIGGLES CHILDREN'S REHAB                          </t>
  </si>
  <si>
    <t xml:space="preserve">BROOKWOOD MEDICAL CENTER                          </t>
  </si>
  <si>
    <t xml:space="preserve">SUGAR LAND SURGERY CENTER LTD-SUGAR LAND SURGERY CENTER                         </t>
  </si>
  <si>
    <t xml:space="preserve">SIGNATURE MEDICAL PARK HOSPITAL LLC-MEDICAL PARK HOSPITAL                             </t>
  </si>
  <si>
    <t xml:space="preserve">HCA HEALTHONE LLC-SKY RIDGE MEDICAL CENTER                          </t>
  </si>
  <si>
    <t xml:space="preserve">HCA HEALTHONE LLC-MEDICAL CENTER OF AURORA                          </t>
  </si>
  <si>
    <t xml:space="preserve">LAS COLINAS SURGERY CENTER LTD-MEDICAL CITY SURGERY CENTER LAS COLINAS           </t>
  </si>
  <si>
    <t xml:space="preserve">CHOCTAW NATION OF OKLAHOMA-                                                  </t>
  </si>
  <si>
    <t xml:space="preserve">MERCY MEDICAL CENTER DUBUQUE                      </t>
  </si>
  <si>
    <t xml:space="preserve">SCRIPPS MEMORIAL HOSP                             </t>
  </si>
  <si>
    <t xml:space="preserve">ST CATHERINE HOSPITAL                             </t>
  </si>
  <si>
    <t xml:space="preserve">SAINT ALPHONSUS MEDICAL CENTER NAMPA,INC          </t>
  </si>
  <si>
    <t xml:space="preserve">JASPER UROLOGY ASSOCIAT                           </t>
  </si>
  <si>
    <t xml:space="preserve">TRUE VIEW SURGERY CENTER ONE LP-TOWN PARK SURGERY CENTER                          </t>
  </si>
  <si>
    <t xml:space="preserve">COLE SPEECH AND LANGUAGE CENTER LP-COLE SPEECH &amp; LANGUAGE CENTER LP                  </t>
  </si>
  <si>
    <t xml:space="preserve">COLE SPEECH AND LANGUAGE CENTER LP-COLE THERAPY CENTER                               </t>
  </si>
  <si>
    <t>BUSSEY, JIMMIE D</t>
  </si>
  <si>
    <t xml:space="preserve">MARCUS DALY MEMORIAL HOSPITAL                     </t>
  </si>
  <si>
    <t xml:space="preserve">FALLS COMMUNITY HOSPITAL AND CLINIC-FCHC RUCKER CLINIC                                </t>
  </si>
  <si>
    <t xml:space="preserve">THE PAIN RELIEF SURGICENTER,INC-                                                  </t>
  </si>
  <si>
    <t xml:space="preserve">RGV'S TRAINING WHEELS THERAPY CLINIC LLC-                                                  </t>
  </si>
  <si>
    <t xml:space="preserve">HOLY CROSS HEALTH INC-HOLY CROSS HOSPITAL                               </t>
  </si>
  <si>
    <t xml:space="preserve">MCDONOUGH DISTRICT HOSPITAL                       </t>
  </si>
  <si>
    <t xml:space="preserve">MAINE GENERALMEDICAL CENTER                       </t>
  </si>
  <si>
    <t>SONG, CHENG C</t>
  </si>
  <si>
    <t xml:space="preserve">SCL HEALTH FRONT RANGE INC-LUTHERAN MEDICAL CENTER                           </t>
  </si>
  <si>
    <t xml:space="preserve">BAY AREA ENDOSCOPY CENTER                         </t>
  </si>
  <si>
    <t xml:space="preserve">SAN ANTONIO DIGESTIVE DISEASE ENDOSCOPY CENTER INC-SAN ANTONIO DIGESTIVE DISEAS                      </t>
  </si>
  <si>
    <t xml:space="preserve">FAMILY MED CENTER-GROESBECK                       </t>
  </si>
  <si>
    <t>BALSLEY, SHARON J</t>
  </si>
  <si>
    <t xml:space="preserve">MEMORIAL HOSPITAL YORK                            </t>
  </si>
  <si>
    <t xml:space="preserve">NORTH TEXAS REHABILITATION                        </t>
  </si>
  <si>
    <t xml:space="preserve">DALLAS COUNTY HOSPITAL                            </t>
  </si>
  <si>
    <t>BOTROS, MAGED R</t>
  </si>
  <si>
    <t xml:space="preserve">NIGHTRAYS PA                                      </t>
  </si>
  <si>
    <t xml:space="preserve">KISHWAUKEE COMMUNITY HOSPITA                      </t>
  </si>
  <si>
    <t xml:space="preserve">ST JOSEPH REGIONAL HEALTH CENTER-                                                  </t>
  </si>
  <si>
    <t xml:space="preserve">ATHENS REGIONAL MEDICAL CENTER LLC-ATHENS REGIONAL MEDICAL CENTER                    </t>
  </si>
  <si>
    <t xml:space="preserve">NORTHCREST MEDICAL CENTER                         </t>
  </si>
  <si>
    <t xml:space="preserve">VILLAGE OAKS KIDNEY DISEASE                       </t>
  </si>
  <si>
    <t xml:space="preserve">CRESCENT HOME HEALTH INC-                                                  </t>
  </si>
  <si>
    <t xml:space="preserve">WEST TEXAS RADIOLOGY GROUP PA                     </t>
  </si>
  <si>
    <t xml:space="preserve">SALINAS, ALBERT  </t>
  </si>
  <si>
    <t xml:space="preserve">CARLIN SPEECH PATHOLOGY AND ASSOCIATES INC        </t>
  </si>
  <si>
    <t xml:space="preserve">CORYELL COUNTY MEMORIAL HOSPITAL AUTHORITY-CORYELL MEM HOSP HOME HLTH                        </t>
  </si>
  <si>
    <t xml:space="preserve">MIDWEST DIVISION LRHC LLC-LAFAYETTE REGIONAL HEALTH CENTER                  </t>
  </si>
  <si>
    <t xml:space="preserve">LEGACY COMMUNITY HEALTH SERVICES INC-MONTROSE CLINIC INC                               </t>
  </si>
  <si>
    <t xml:space="preserve">CLEVELAND CLINIC FOUNDATION-CLEVELAND CLINIC                                  </t>
  </si>
  <si>
    <t xml:space="preserve">SOUTH TEXAS EYE  SURGICENTER INC-SOUTH TEXAS EYE SURGICENTER                       </t>
  </si>
  <si>
    <t xml:space="preserve">FAMILY PRACTICE RURAL HEALTH                      </t>
  </si>
  <si>
    <t>SIMS, GAYLAND L</t>
  </si>
  <si>
    <t xml:space="preserve">BEAR RIVER VALLEY HOSPITAL                        </t>
  </si>
  <si>
    <t xml:space="preserve">BROWNFIELD MEDICAL CENTER                         </t>
  </si>
  <si>
    <t xml:space="preserve">SOUTHWEST LOUISIANA HOSPITAL ASSOCIATION-                                                  </t>
  </si>
  <si>
    <t xml:space="preserve">DUMAS FAMILY PRACTICE LLC-DUMAS FAMILY PRACTICE                             </t>
  </si>
  <si>
    <t xml:space="preserve">ST JOSEPHS HOSPITAL OFATLANT                      </t>
  </si>
  <si>
    <t xml:space="preserve">LYNCHBURG GENERAL HOSPITAL                        </t>
  </si>
  <si>
    <t xml:space="preserve">BIO-MEDICAL APPLICATIONS OF TEXAS INC-FRESENIUS MEDICAL CARE ENNIS                      </t>
  </si>
  <si>
    <t xml:space="preserve">BIO MEDICAL APPLICATIONS OF TEXAS INC-LUBBOCK DIALYSIS CENTER-REDBUD                    </t>
  </si>
  <si>
    <t xml:space="preserve">PERMIAN ENDOSCOPY CENTER                          </t>
  </si>
  <si>
    <t xml:space="preserve">SCOTT AND WHITE CLINIC-SCOTT &amp; WHITE CLINIC                              </t>
  </si>
  <si>
    <t xml:space="preserve">FRESENIUS MEDICAL CARE WICHITA FALLS LLC-FRESENIUS MEDICAL CARE NORTH TEXAS                </t>
  </si>
  <si>
    <t xml:space="preserve">BELLVILLE ST JOSEPH HEALTH CENTER-MEDICAL CLINIC OF BELLVILLE                       </t>
  </si>
  <si>
    <t xml:space="preserve">LIBERTY COUNTY HOSPITAL DISTRICT NO 1-LIBERTY DAYTON MEDICAL CLINIC                     </t>
  </si>
  <si>
    <t xml:space="preserve">FRESENIUS MEDICAL CARE SAN ANTONIO LLC-ROSEDALE KIDNEY DISEASE CENTER                    </t>
  </si>
  <si>
    <t>WAY, PETER C</t>
  </si>
  <si>
    <t xml:space="preserve">UNIVERSITY OF CALIFORNIA IRVINE-                                                  </t>
  </si>
  <si>
    <t xml:space="preserve">DENVER HEALTH AND HOSPITAL AUTHORITY-DENVER HEALTH AND HOSOPITAL AUTHORITY             </t>
  </si>
  <si>
    <t xml:space="preserve">MCSA LLC-MEDICAL CENTER OF SOUTH ARKANSAS                  </t>
  </si>
  <si>
    <t xml:space="preserve">MERCY HOSPITAL HOT SPRINGS-                                                  </t>
  </si>
  <si>
    <t xml:space="preserve">SALINA REGIONAL HEALTH CENTER INC-SALINA REGIONAL HEALTH CENTER                     </t>
  </si>
  <si>
    <t xml:space="preserve">OAKWOOD SURGERY CENTER-                                                  </t>
  </si>
  <si>
    <t xml:space="preserve">WAHIAWA GENERAL HOSPITAL                          </t>
  </si>
  <si>
    <t xml:space="preserve">MCLENNAN COUNTY MEDICAL EDUCATION AND RESEARCH FOU-FAMILY PRACTICE CENTER                            </t>
  </si>
  <si>
    <t xml:space="preserve">WILLIAM BEAUMONT HOSPITAL                         </t>
  </si>
  <si>
    <t xml:space="preserve">PEAK BEHAVIORAL HEALTH SERVICES LLC               </t>
  </si>
  <si>
    <t xml:space="preserve">PPGH FAMILY HEALTH CLINIC-PALO PINTO GENERAL HOSPITAL                       </t>
  </si>
  <si>
    <t xml:space="preserve">DOR-ANS HOME HEALTH SERVICE-DOR-ANS HOME HEALTH SERVICE INC                   </t>
  </si>
  <si>
    <t xml:space="preserve">ST CLARE HOSPITAL                                 </t>
  </si>
  <si>
    <t xml:space="preserve">JEWISH HOSPITAL HEALTHCARE SERVICES INC-JEWISH HOSPITAL SHELBYVILLE                       </t>
  </si>
  <si>
    <t xml:space="preserve">NATCHITOCHES PARISH HOSPITAL                      </t>
  </si>
  <si>
    <t xml:space="preserve">ST JOSEPH HOSPITAL-ST JOSEPH HOSPITAL     OSPIT                      </t>
  </si>
  <si>
    <t xml:space="preserve">COASTAL BEND AMBULATORY SURGICAL CENTER INC-COASTAL BEND AMBULATORY SURG                      </t>
  </si>
  <si>
    <t xml:space="preserve">HOUSTON STRIDES                                   </t>
  </si>
  <si>
    <t xml:space="preserve">FAMILY HEALTH CENTER PA                           </t>
  </si>
  <si>
    <t xml:space="preserve">WEST VOLUNTEER AMBULANCE                          </t>
  </si>
  <si>
    <t>MARTIN, FE M</t>
  </si>
  <si>
    <t xml:space="preserve">UNM HOSPTIAL-UNIVERSITY OF NEW MEXICO MED                      </t>
  </si>
  <si>
    <t xml:space="preserve">PROVIDENCE HEALTH &amp; SERVICES OREGON-PROVIDENCE MEDFORD MEDICAL CENTER                 </t>
  </si>
  <si>
    <t xml:space="preserve">GILEAD COMMUNITY HOME HEALTH INC-GILEAD COMMUNITY                                  </t>
  </si>
  <si>
    <t xml:space="preserve">ST CATHERINE HOSPITAL INC                         </t>
  </si>
  <si>
    <t>MOREHEAD, CHARLIE A</t>
  </si>
  <si>
    <t xml:space="preserve">EL PASO ASC LP-                                                  </t>
  </si>
  <si>
    <t xml:space="preserve">GPCH LLC-FRITCH MEDICAL CLINIC                             </t>
  </si>
  <si>
    <t xml:space="preserve">MCCAMEY COUNTY HOSPITAL DISTRICT-MCCAMEY HOSPITAL FAMILY MED                       </t>
  </si>
  <si>
    <t xml:space="preserve">CHCA CLEAR LAKE, LP-                                                  </t>
  </si>
  <si>
    <t xml:space="preserve">WILLOW CREEK SURGERY CENTER, LP-                                                  </t>
  </si>
  <si>
    <t>EASTLAND MEMORIAL HOSPITAL DISTRICT-RICHLAND HILLS REHABILITATION AND HEALTHCARE CENTE</t>
  </si>
  <si>
    <t xml:space="preserve">1ST CHOICE THERAPY PC-                                                  </t>
  </si>
  <si>
    <t xml:space="preserve">SCOTT AND WHITE HOSPITAL MARBLE FALLS-BAYLOR SCOTT AND WHITE CLINIC LLANO               </t>
  </si>
  <si>
    <t xml:space="preserve">CAMDEN CLARK MEMORIAL HOSPITAL CORPORATION-                                                  </t>
  </si>
  <si>
    <t xml:space="preserve">EAST MORGAN COUNTY HOSPITAL                       </t>
  </si>
  <si>
    <t xml:space="preserve">DAWSON COUNTY HOSPITAL DISTRICT-CHOWPAKNAM FAMILY HEALTH CARE                     </t>
  </si>
  <si>
    <t xml:space="preserve">KDT LLC-KIDS DEVELOPMENTAL THERAPY                        </t>
  </si>
  <si>
    <t xml:space="preserve">HCA GULF COAST                                    </t>
  </si>
  <si>
    <t xml:space="preserve">BURAS, JON  </t>
  </si>
  <si>
    <t xml:space="preserve">NORTHWEST ARKANSAS HOSPITALS LLC-NORTHWEST MEDICAL CENTER                          </t>
  </si>
  <si>
    <t xml:space="preserve">NORTH AUSTIN SURGERY CENTER LP-NORTH AUSTIN SURGERY CENTER                       </t>
  </si>
  <si>
    <t>PALAFOX, MARIA A</t>
  </si>
  <si>
    <t xml:space="preserve">HARDIN COUNTY GENERAL HOSP                        </t>
  </si>
  <si>
    <t xml:space="preserve">GONZALES MEMORIAL HOSPITAL                        </t>
  </si>
  <si>
    <t>ANDRES, LEONIDAS S</t>
  </si>
  <si>
    <t xml:space="preserve">ROCKDALE BLACKHAWK LLC-RICHARDS MEDICAL CLINIC                           </t>
  </si>
  <si>
    <t xml:space="preserve">LEGACY SURGERY CENTER OF FRISCO-                                                  </t>
  </si>
  <si>
    <t xml:space="preserve">TURTLE CREEK SURGERY CENTER                       </t>
  </si>
  <si>
    <t xml:space="preserve">PROCARE THERAPIES PC                              </t>
  </si>
  <si>
    <t xml:space="preserve">SHANDS TEACHING HOSPITAL AND CLINICS INC-SHANDS HOSPITAL AND CLINICS                       </t>
  </si>
  <si>
    <t xml:space="preserve">TODD SHENKENBERG, MD, PA-                                                  </t>
  </si>
  <si>
    <t xml:space="preserve">BANNER GATEWAY MEDICAL CENTER-                                                  </t>
  </si>
  <si>
    <t xml:space="preserve">NATIONAL NEPHROLOGY ASSOCIATES OF TEXAS LP-NATIONAL NEPHROLOGY ASSOC                         </t>
  </si>
  <si>
    <t xml:space="preserve">NNA- MARBLE FALLS-NNA MARBLE FALLS                                  </t>
  </si>
  <si>
    <t xml:space="preserve">ASCENSION SETON-SETON LAMPASAS HEALTHCARE CENTER                  </t>
  </si>
  <si>
    <t xml:space="preserve">CHRISTOPHER E OLSON MD PA-CHRISTOPHER E OLSEN MD PA                         </t>
  </si>
  <si>
    <t xml:space="preserve">KNAPP MEDICAL CENTER ASC LLC-KNAPP SURGERY CENTER                              </t>
  </si>
  <si>
    <t xml:space="preserve">HEART OF TEXAS COMMUNITY HEALTH CENTER INC-ELM AVENUE COMMUNITY CLINIC                       </t>
  </si>
  <si>
    <t xml:space="preserve">LEGACY SALMON CREEK HOSPITAL-                                                  </t>
  </si>
  <si>
    <t xml:space="preserve">PLACENTIA LINDA HOSPITAL                          </t>
  </si>
  <si>
    <t xml:space="preserve">PHC LAS CRUCES INC-MEMORIAL MEDICAL CENTER                           </t>
  </si>
  <si>
    <t xml:space="preserve">DERMATOLOGY SURGERY CENTER                        </t>
  </si>
  <si>
    <t xml:space="preserve">ALHALEL, RALPH  </t>
  </si>
  <si>
    <t xml:space="preserve">POPLAR BLUFF REGIONAL MEDICAL CENTER LLC-                                                  </t>
  </si>
  <si>
    <t xml:space="preserve">WALNUT HILL SURGERY CENTER LP                     </t>
  </si>
  <si>
    <t xml:space="preserve">NORTH PLATTE NEBRASKA HOSPITAL CORPORATION-GREAT PLAINS HEALTH                               </t>
  </si>
  <si>
    <t xml:space="preserve">ARBUCKLE MEMORIAL HOSPITAL                        </t>
  </si>
  <si>
    <t xml:space="preserve">LAIRD MEMORIAL HOSPITAL-ROY H LAIRD MEMORIAL HOSPITA                      </t>
  </si>
  <si>
    <t xml:space="preserve">GAB ENDOSCOPY CENTER                              </t>
  </si>
  <si>
    <t xml:space="preserve">NORMAN REGIONAL HOSPITAL AUTHORITY-NORMAN REGIONAL HOSPITAL                          </t>
  </si>
  <si>
    <t xml:space="preserve">TEXAS MIDWEST SURGERY C                           </t>
  </si>
  <si>
    <t xml:space="preserve">MEMORIAL HOSPITAL FOR CANCER &amp; ALLIED DISEASES    </t>
  </si>
  <si>
    <t xml:space="preserve">CHESAPEAKE GENERAL HOSPITAL                       </t>
  </si>
  <si>
    <t xml:space="preserve">SOUTHWEST VOLUSIA HEALTHCARE CORP-FISH MEMORIAL HOSPITAL                            </t>
  </si>
  <si>
    <t xml:space="preserve">BAPTIST HOSPITAL INC-BAPTIST HOSPITAL                                  </t>
  </si>
  <si>
    <t xml:space="preserve">BIO MEDICAL APPLICATIONS OF TEXAS INC-BMA BELLMEAD                                      </t>
  </si>
  <si>
    <t xml:space="preserve">UROLOGICAL SURGERY CENTER OF                      </t>
  </si>
  <si>
    <t xml:space="preserve">DIALYSIS MANAGEMENT CORPORATION-BAY AREA DIALYSIS ARANSAS PASS                    </t>
  </si>
  <si>
    <t>PEARSON, LYNN L</t>
  </si>
  <si>
    <t xml:space="preserve">RADY CHILDREN'S HOSPITAL - SAN DIEGO-CHILDREN'S HOSPITAL &amp; HEALTH                      </t>
  </si>
  <si>
    <t xml:space="preserve">MOUNT CARMEL HEALTH                               </t>
  </si>
  <si>
    <t xml:space="preserve">COASTAL BEND SURGERY CENTER                       </t>
  </si>
  <si>
    <t xml:space="preserve">MBC AMBULATORY SURGERY CENTER-MANN CATARACT SURGERY CENTER                      </t>
  </si>
  <si>
    <t xml:space="preserve">CHILDRENS HOSPITAL CORPORATION                    </t>
  </si>
  <si>
    <t xml:space="preserve">CHILDRENS HOSPITAL CORPORATION-BOSTON CHILDREN'S HOSPITAL                        </t>
  </si>
  <si>
    <t xml:space="preserve">BIO MEDICAL APPLICATIONS OF TEXAS INC-SWISS AVENUE DIALYSIS CENTER                      </t>
  </si>
  <si>
    <t xml:space="preserve">BIO MEDICAL APPLICATIONS OF TEXAS INC-SOUTH OAK CLIFF DIALYSIS CENTER                   </t>
  </si>
  <si>
    <t xml:space="preserve">OCHSNER MEDICAL CENTER - KENNER LLC-                                                  </t>
  </si>
  <si>
    <t xml:space="preserve">BIO MEDICAL APPLICATIONS OF TEXAS INC-REDBIRD DIALYSIS CENTER                           </t>
  </si>
  <si>
    <t xml:space="preserve">BIO MEDICAL APPLICATIONS OF TEXAS INC-VALLEY HEMO DIALYSIS CENTER                       </t>
  </si>
  <si>
    <t xml:space="preserve">URBAN INTER-TRIBAL CENTER OF TEXAS                </t>
  </si>
  <si>
    <t xml:space="preserve">TADEOS EMS INC-                                                  </t>
  </si>
  <si>
    <t xml:space="preserve">NEW BRAUNFELS PEDIATRIC ASSOCIATES PA-NEW BRAUNFELS PEDIATRIC ASSOCIATES, P.A.          </t>
  </si>
  <si>
    <t xml:space="preserve">HARLINGEN SURGICAL CENTER LLC-                                                  </t>
  </si>
  <si>
    <t xml:space="preserve">WINNIE COMMUNITY HOSPITAL, LLC-RICELAND SURGERY CENTER                           </t>
  </si>
  <si>
    <t>OAD, MEHAR C</t>
  </si>
  <si>
    <t xml:space="preserve">UCD SACRAMENTO MEDICAL CTR-UC DAVIS MEDICAL CENTER                           </t>
  </si>
  <si>
    <t xml:space="preserve">WHIDBEY GENERAL HOSPITAL                          </t>
  </si>
  <si>
    <t xml:space="preserve">INTERIM HEALTHCARE OF WEST TEXAS LLC              </t>
  </si>
  <si>
    <t xml:space="preserve">HEARTBEAT HOME HEALTH LTD LLP-                                                  </t>
  </si>
  <si>
    <t xml:space="preserve">FAMILY MEDICAL CLINIC OF HANSFORD COUNTY          </t>
  </si>
  <si>
    <t xml:space="preserve">WHITE COUNTY MEMORIAL HOSPITAL                    </t>
  </si>
  <si>
    <t xml:space="preserve">COUNTRYSIDE THERAPY GROUP INC-COUNTRYSIDE THERAPY GROUP                         </t>
  </si>
  <si>
    <t xml:space="preserve">NORTH COLORADO MEDICAL CENTER-NORTH COLORADO MEDICAL CTR                        </t>
  </si>
  <si>
    <t>MATA, CHRISTINE T</t>
  </si>
  <si>
    <t xml:space="preserve">BANNER DESERT MEDICAL CENTER-DESERT SAMARITAN MEDICAL                          </t>
  </si>
  <si>
    <t xml:space="preserve">NORTH SHORE MEDICAL CENTER INC-                                                  </t>
  </si>
  <si>
    <t xml:space="preserve">DENTON SURGERY CENTER LLC-TEXAS HEALTH SURGERY CENTER DENTON                </t>
  </si>
  <si>
    <t xml:space="preserve">COMANCHE COUNTY HOSPITAL AUTHORITY-COMANCHE COUNTY MEMORIAL HOS                      </t>
  </si>
  <si>
    <t xml:space="preserve">STRAUB CLINIC &amp; HOSPITAL                          </t>
  </si>
  <si>
    <t xml:space="preserve">SOUTHERN HILL S MED CENTER-SOUTHERN HILLS MED CENTER                         </t>
  </si>
  <si>
    <t xml:space="preserve">NORTH VISTA HOSPITAL INC-LAKE MEAD HOSPITAL                                </t>
  </si>
  <si>
    <t xml:space="preserve">HCA-HEALTHONE LLC-PRESBYTERIAN ST LUKE'S MEDICAL CENTER             </t>
  </si>
  <si>
    <t xml:space="preserve">SOUTHEAST TEXAS GASTROENTEROLOGY ASSOC-SOUTHEAST TEXAS GASTROENTROL                      </t>
  </si>
  <si>
    <t xml:space="preserve">AHS HENRYETTA HOSPITAL LLC-HILLCREST HOSPITAL HENRYETTA                      </t>
  </si>
  <si>
    <t>CARTER, REBECCA A</t>
  </si>
  <si>
    <t xml:space="preserve">ST ANTHONY REGIONAL HOSPITAL                      </t>
  </si>
  <si>
    <t xml:space="preserve">CENTRAL TEXAS AMBULATOR                           </t>
  </si>
  <si>
    <t xml:space="preserve">BAY MEDICAL CENTER                                </t>
  </si>
  <si>
    <t xml:space="preserve">BAY MEDICAL CENTER SACRED HEART HEALTH SYSTEM     </t>
  </si>
  <si>
    <t xml:space="preserve">WELLINGTON REGIONAL MEDICAL CENTER LLC-WELLINGTON REGIONAL MED CTR                       </t>
  </si>
  <si>
    <t xml:space="preserve">BOZEMAN DEACONESS HOSPITAL                        </t>
  </si>
  <si>
    <t xml:space="preserve">HEATON LASER AND SURGERY CENTER LLC               </t>
  </si>
  <si>
    <t xml:space="preserve">ROHOBETH MCKINLEY CHRISTIAN                       </t>
  </si>
  <si>
    <t xml:space="preserve">NAPLES COMMUNITY HOSPITAL                         </t>
  </si>
  <si>
    <t xml:space="preserve">ST CATHERINE CTR PHCY-ST CATHERINE CENTER                               </t>
  </si>
  <si>
    <t xml:space="preserve">CATHOLIC HEALTH INITIATIVES COLORADO-ST ANTHONY SUMMIT MEDICAL CENTER                  </t>
  </si>
  <si>
    <t xml:space="preserve">MEAH ASC MANAGEMENT LLC-THE ENDOSCOPY CENTER                              </t>
  </si>
  <si>
    <t>BRASIER, JAMES A</t>
  </si>
  <si>
    <t xml:space="preserve">BIO MEDICAL APPLICATIONS OF TEXAS INC-BMA PASADENA                                      </t>
  </si>
  <si>
    <t xml:space="preserve">BMA PASADENA                                      </t>
  </si>
  <si>
    <t xml:space="preserve">BIO MEDICAL APPLICATIONS OF TEXAS INC-BIOMEDICAL APPLICATIONS OF                        </t>
  </si>
  <si>
    <t xml:space="preserve">BIO MEDICAL APPLICATIONS OF TEXAS INC-BIOMEDICAL APPLICATIONSOF SO                      </t>
  </si>
  <si>
    <t xml:space="preserve">BIO MEDICAL APPLICATIONS OF TEXAS INC-BMA RIO GRANDE CITY                               </t>
  </si>
  <si>
    <t xml:space="preserve">SEUNGDAMRONG, JASON  </t>
  </si>
  <si>
    <t xml:space="preserve">THOMAS, SUCHMOR  </t>
  </si>
  <si>
    <t xml:space="preserve">NEW BRAUNFELS SPINE AND PAIN SURGERY-                                                  </t>
  </si>
  <si>
    <t xml:space="preserve">STURDY MEMORIAL HOSPITAL                          </t>
  </si>
  <si>
    <t xml:space="preserve">EAST TEXAS MEDICAL CENTER CLARKSVILLE-EAST TEXAS MEDICAL CENTER                         </t>
  </si>
  <si>
    <t xml:space="preserve">MIDWEST REGIONAL MEDICAL CENTER LLC-ALLIANCEHEALTH MIDWEST                            </t>
  </si>
  <si>
    <t xml:space="preserve">MIDWEST REGIONAL MEDICAL CENTER LLC-MIDWEST REGIONAL MEDICAL CENTER                   </t>
  </si>
  <si>
    <t xml:space="preserve">MARY FREE BED REHABILITATION HOSPITAL-                                                  </t>
  </si>
  <si>
    <t xml:space="preserve">PARKVIEW MEDICAL CENTER INC                       </t>
  </si>
  <si>
    <t xml:space="preserve">CONROE SURGERY CENTER 2, LLC-MEMORIAL HERMANN SURGERY CENTER CONROE            </t>
  </si>
  <si>
    <t xml:space="preserve">SPOHN MEMORIAL HOSPITAL                           </t>
  </si>
  <si>
    <t xml:space="preserve">DENTON SPORTS &amp; PHYSICAL THERAPY CENTER INC-DENTON SPORTS &amp; PHYSICAL                          </t>
  </si>
  <si>
    <t xml:space="preserve">CAPROCK HOME HEALTH SERVICES INC-CAPROCK HOME HEALTH SERVICES                      </t>
  </si>
  <si>
    <t xml:space="preserve">MERCY HOSPITAL AND MEDICAL                        </t>
  </si>
  <si>
    <t xml:space="preserve">COMPLETE HEALTHCARE SURGERY CENTER LLP            </t>
  </si>
  <si>
    <t>WILSON, GABRIEL R</t>
  </si>
  <si>
    <t xml:space="preserve">BORDERMED SOLUTIONS LLC-KIDS THERAPY                                      </t>
  </si>
  <si>
    <t xml:space="preserve">CASA LINDA HOMECARE INC                           </t>
  </si>
  <si>
    <t xml:space="preserve">STAR THERAPY CENTERS LIMITED PARTNERSHIP          </t>
  </si>
  <si>
    <t xml:space="preserve">BIO MEDICAL APPLICATIONS OF TEXAS INC-METRO EAST DIALYSIS CENTER                        </t>
  </si>
  <si>
    <t xml:space="preserve">METRO EAST DYS CNT #1873                          </t>
  </si>
  <si>
    <t xml:space="preserve">SAKDC LLC-BMA SOUTHEAST SAN ANTONIO                         </t>
  </si>
  <si>
    <t xml:space="preserve">SOUTHEAST KIDNEY DISEASE                          </t>
  </si>
  <si>
    <t xml:space="preserve">BIO MEDICAL APPLICATIONS OF TEXAS INC-TRINITY DIALYSIS CENTER                           </t>
  </si>
  <si>
    <t>GIARDINA, JERRY F</t>
  </si>
  <si>
    <t xml:space="preserve">SHORELINE SURGERY CENTER LLP-SURGICARE OF CORPUS CHRISTI                       </t>
  </si>
  <si>
    <t xml:space="preserve">HEART OF TEXAS COMMUNITY HEALTH CENTER, INC-WEST WACO COMMUNITY CLINIC                        </t>
  </si>
  <si>
    <t xml:space="preserve">SCOTT AND WHITE HOSPITAL MARBLE FALLS-BAYLOR SCOTT AND WHITE CLINIC KINGSLAND           </t>
  </si>
  <si>
    <t xml:space="preserve">AUTISTIC TREATMENT CENTER INC-AUTISM TREATMENT CENTER REHABILITATION AGENCY     </t>
  </si>
  <si>
    <t>EISENBERG, MICHELLE E</t>
  </si>
  <si>
    <t xml:space="preserve">STONEGATE SURGERY CENTER LP-                                                  </t>
  </si>
  <si>
    <t xml:space="preserve">DEACONESS HEALTH SYSTEM LLC-ALLIANCE HEALTH DEACONESS                         </t>
  </si>
  <si>
    <t xml:space="preserve">SIBLEY MEDICAL CENTER                             </t>
  </si>
  <si>
    <t xml:space="preserve">MHHC II LTD-MEDWAY HOME HEALTHCARE II                         </t>
  </si>
  <si>
    <t xml:space="preserve">THREE RIVERS FAMILY HEALTH                        </t>
  </si>
  <si>
    <t xml:space="preserve">BROWNSVILLE COMMUNITY HEALTH CLINIC CORP-BROWNSVILLE COMMUNITY HEALTH                      </t>
  </si>
  <si>
    <t xml:space="preserve">THE VILLAGES TRI COUNTY MEDICAL CENTER INC-THE VILLAGES REGIONAL HOSPITAL                    </t>
  </si>
  <si>
    <t xml:space="preserve">CORTLAND REGIONAL MEDICAL CENTER                  </t>
  </si>
  <si>
    <t xml:space="preserve">TYLER ENDOSCOPY CENTER-ENDOSCOPY CENTER OF TYLER                         </t>
  </si>
  <si>
    <t xml:space="preserve">PRMC ANESTHESIA SERVICES-PERMIAN REGIONAL MEDICAL CENTER                   </t>
  </si>
  <si>
    <t>TEXAS HEALTH PRESBYTERIAN HOSPITAL DALLAS-TEXAS HEALTH WOMENS HEALTH CENTER DALLAS MULTISPEC</t>
  </si>
  <si>
    <t>KESSLER, MONICA R</t>
  </si>
  <si>
    <t xml:space="preserve">SAKDC LLC-BMA NORTHWEST BEXAR COUNTY                        </t>
  </si>
  <si>
    <t xml:space="preserve">SAKDC LLC-NORTHWEST KIDNEY DISEASE CTR                      </t>
  </si>
  <si>
    <t>WETTERING, RON V</t>
  </si>
  <si>
    <t>MORRIS, JUSTIN P</t>
  </si>
  <si>
    <t xml:space="preserve">DETAR HOSPITAL NORTH URGENT CARE                  </t>
  </si>
  <si>
    <t xml:space="preserve">DETAR HOSPITAL NORTH URGENT CARE-                                                  </t>
  </si>
  <si>
    <t xml:space="preserve">DENTON LD, LLC-LIBERTY DIALYSIS LAKE LEWISVILLE                  </t>
  </si>
  <si>
    <t xml:space="preserve">FRESENIUS MEDICAL CARE WEST BEXAR                 </t>
  </si>
  <si>
    <t xml:space="preserve">M. REZA MIZANI, M.D. P.A.-TOTAL VASCULAR CARE                               </t>
  </si>
  <si>
    <t xml:space="preserve">NORTH FULTON REGIONAL HOSPITAL                    </t>
  </si>
  <si>
    <t xml:space="preserve">NORTH FULTON REGIONAL HOSPITAL-                                                  </t>
  </si>
  <si>
    <t xml:space="preserve">ST LUKES JEROME-ST BENEDICTS FAMILY MEDICAL CENTER                </t>
  </si>
  <si>
    <t>DONNELLY, JOSEPH L</t>
  </si>
  <si>
    <t xml:space="preserve">VIRTUE HOME HEALTH INC-MERIDA HEALTH CARE GROUP                          </t>
  </si>
  <si>
    <t xml:space="preserve">FAIRMONT GENERAL HOSPITAL                         </t>
  </si>
  <si>
    <t xml:space="preserve">BAYLOR SURGICARE AT TNORTH DALLAS LLC-BAYLOR SURGICARE AT NORTH DALLAS                  </t>
  </si>
  <si>
    <t xml:space="preserve">BERTHA LAURA R MEDINA MD PA-DR BERTHA MEDINA AND ASSOCIATES                   </t>
  </si>
  <si>
    <t xml:space="preserve">ATASCOSA HEALTH CENTER INC-                                                  </t>
  </si>
  <si>
    <t xml:space="preserve">C M DODSON PROFESSIONAL CORP-LOS FRESNOS MEDICINE                              </t>
  </si>
  <si>
    <t xml:space="preserve">KINGS DAUGHTERS CLINIC                            </t>
  </si>
  <si>
    <t xml:space="preserve">ST LUKES HOSPITAL                                 </t>
  </si>
  <si>
    <t xml:space="preserve">MEDICAL CENTER OF THE ROCKIES-                                                  </t>
  </si>
  <si>
    <t xml:space="preserve">MARYVIEW MEDICAL CENTER                           </t>
  </si>
  <si>
    <t xml:space="preserve">GLEN I FEINSTEIN MD PA                            </t>
  </si>
  <si>
    <t xml:space="preserve">CARONDELET HOLY CROSS HOSPITAL                    </t>
  </si>
  <si>
    <t xml:space="preserve">NORTHWEST TEXAS SURGICAL HOSP-NORTHWEST TEXAS SURGICAL HOS                      </t>
  </si>
  <si>
    <t xml:space="preserve">ROUND ROCK SURGERY CENTER LLC-ADVANCED SURGICAL CENTER-ROUND ROCK               </t>
  </si>
  <si>
    <t xml:space="preserve">WOMANS HEALTH GROUP PLLC-F PLAVIDAL MD AND J MCBRIDE MD                    </t>
  </si>
  <si>
    <t xml:space="preserve">RISAS Y RAYONES REHAB SERVICES-                                                  </t>
  </si>
  <si>
    <t xml:space="preserve">VALLEY AMBULATORY SURGICAL CENTER LLC             </t>
  </si>
  <si>
    <t>DOTI, ANTHONY R</t>
  </si>
  <si>
    <t xml:space="preserve">MEMORIAL HERMANN SURGERY CENTER KATY LLP          </t>
  </si>
  <si>
    <t>OGUEJIOFOR, KENNETH C</t>
  </si>
  <si>
    <t xml:space="preserve">MAINE MEDICAL CENTER                              </t>
  </si>
  <si>
    <t xml:space="preserve">SKAGGS COMMUNITY HOSPITAL                         </t>
  </si>
  <si>
    <t xml:space="preserve">ALLINA HEALTH SYSTEM-ABBOTT NORTHWESTERN HOSPITAL                      </t>
  </si>
  <si>
    <t>SOSA, MARIO L</t>
  </si>
  <si>
    <t xml:space="preserve">COOK CHILDERNS MEDICAL CENTER-COOK CHILDERNS MEDICAL CENTE                      </t>
  </si>
  <si>
    <t xml:space="preserve">UNIVERSITY OF SOUTHWESTERN MEDICAL CENTER AT DALLA-UT SOUTHWESTERN MSP                               </t>
  </si>
  <si>
    <t xml:space="preserve">MANATEE MEMORIAL HOSPITAL LP-MANATEE MEMORIAL HOSPITAL                         </t>
  </si>
  <si>
    <t xml:space="preserve">POUDRE VALLEY HEALTHCARE INC-POUDRE VALLEY  HOSPITAL                           </t>
  </si>
  <si>
    <t xml:space="preserve">COLUMBUS COMMUNITY HOSPITAL INC                   </t>
  </si>
  <si>
    <t xml:space="preserve">SINAI-GRACE HOSPITAL-                                                  </t>
  </si>
  <si>
    <t xml:space="preserve">GOOD SAMARITAN MEDICAL CENTER                     </t>
  </si>
  <si>
    <t xml:space="preserve">DURANT HMA LLC-ALLIANCE HEALTH DURANT                            </t>
  </si>
  <si>
    <t xml:space="preserve">RUSH FOUNDATION HOSPITAL                          </t>
  </si>
  <si>
    <t xml:space="preserve">EAST TEXAS EYE ASSOCIATES-                                                  </t>
  </si>
  <si>
    <t xml:space="preserve">EAST TEXAS EYE ASSOCIATES-EAST TEXAS EYE ASSOC SURGERY                      </t>
  </si>
  <si>
    <t xml:space="preserve">MOBERLY REGIONAL MEDICAL CTR-MOBERLY REGIONAL MEDICAL CENTER                   </t>
  </si>
  <si>
    <t>COOPER, THOMAS W</t>
  </si>
  <si>
    <t xml:space="preserve">CARONDELET HEART &amp; VASCULAR INSTITUTE-                                                  </t>
  </si>
  <si>
    <t>ICETON, JOHN A</t>
  </si>
  <si>
    <t xml:space="preserve">TRINTAS REGIONAL MEDICAL CENTER-                                                  </t>
  </si>
  <si>
    <t xml:space="preserve">ST LUKES REGIONAL MEDICAL CENTER-ST LUKES HOSPITAL                                 </t>
  </si>
  <si>
    <t xml:space="preserve">ASANTE-ASANTE ROGUE REGIONAL MEMORIAL CENTER             </t>
  </si>
  <si>
    <t xml:space="preserve">DIGNITY HEALTH-ST ROSE DOMINICAN HOSPITAL SIENA CAMPUS           </t>
  </si>
  <si>
    <t xml:space="preserve">MATSAN INC-                                                  </t>
  </si>
  <si>
    <t xml:space="preserve">BIO MEDICAL APPLICATIONS OF TEXAS INC-FRESENIUS MEDICAL CARE FORT WORTH PARKWAY         </t>
  </si>
  <si>
    <t xml:space="preserve">SCOTTSDALE HEALTHCARE HOSPITALS-JOHN C LINCOLN HOSPITAL                           </t>
  </si>
  <si>
    <t xml:space="preserve">SCOTT AND WHITE HOSPITAL BRENHAM-SCOTT AND WHITE FAMILY PRACTICE BRENHAM           </t>
  </si>
  <si>
    <t xml:space="preserve">SCOTT AND WHITE HOSPITAL BRENHAM-SCOTT AND WHITE FAMILY PRATICE BRENHAM            </t>
  </si>
  <si>
    <t xml:space="preserve">ROSEDALE KIDNEY DISEASE CTR                       </t>
  </si>
  <si>
    <t xml:space="preserve">HARTFORD HOSPITAL                                 </t>
  </si>
  <si>
    <t>UT HEALTH SCIENCE CTR AT HOUSTON HARRIS CNTY PSYCH</t>
  </si>
  <si>
    <t xml:space="preserve">LONE STAR CIRCLE OF CARE-GEORGETOWN COMMUNITY CLINIC                       </t>
  </si>
  <si>
    <t xml:space="preserve">FRESENIUS MEDICAL CARE SAN ANTONIO LLC-KIDNEY DISEASE CLINIC OF CENTRAL SAN ANTONIO      </t>
  </si>
  <si>
    <t xml:space="preserve">BIO-MEDICAL APPLICATIONS OF TEXAS, INC.-FRESENIUS KIDNEY CARE ORANGE                      </t>
  </si>
  <si>
    <t xml:space="preserve">LEGACY GOOD SAMARITAN HOSPITAL-LEGACY GOOD SAMARITAN HOSPITAL AND MEDICAL CENTER </t>
  </si>
  <si>
    <t xml:space="preserve">ELSA THERAPY &amp; WELLNESS-JUMP START THERAPY &amp; MEDICAL CLINIC               </t>
  </si>
  <si>
    <t xml:space="preserve">ELSA THERAPY &amp; WELLNESS-JUMP START THERAPY AND WELLNESS CENTER            </t>
  </si>
  <si>
    <t xml:space="preserve">HOMES GROUP-                                                  </t>
  </si>
  <si>
    <t xml:space="preserve">UNIVERSITY OF VIRGINIA HOSP                       </t>
  </si>
  <si>
    <t xml:space="preserve">THE UNIVERSITY HOSPITAL-TH UNIVERSITY HOSPITAL                            </t>
  </si>
  <si>
    <t xml:space="preserve">FLAGSTAFF MEDICAL CENTER                          </t>
  </si>
  <si>
    <t xml:space="preserve">EMORY CARTERSVILLE MEDICAL CENTER                 </t>
  </si>
  <si>
    <t xml:space="preserve">OCCUPATIONAL AND FAMILY MEDICINE OF SOUTH TEXAS-KIRKWOOD MEDICAL ASSOCIATES                       </t>
  </si>
  <si>
    <t xml:space="preserve">ST MARYS, HOSPITAL  </t>
  </si>
  <si>
    <t xml:space="preserve">HOSPITAL OF BARSTOW INC-BARSTOW COMMUNITY HOSPITAL                        </t>
  </si>
  <si>
    <t>HARRINGTON, LUTHER G</t>
  </si>
  <si>
    <t xml:space="preserve">CIBOLA GENERAL HOSP                               </t>
  </si>
  <si>
    <t xml:space="preserve">SAN ANTONIO REGIONAL HOSPITAL-SAN ANTONIO REGIONAL  HOSPITAL                    </t>
  </si>
  <si>
    <t xml:space="preserve">METROCREST SURGERY CENTER-                                                  </t>
  </si>
  <si>
    <t xml:space="preserve">SUPERKIDS REHABILITATION INC                      </t>
  </si>
  <si>
    <t xml:space="preserve">CLARENDON FAMILY MED CENTER-CLARENDON FAMILY MEDICAL CENTER                   </t>
  </si>
  <si>
    <t xml:space="preserve">ABILENE HOME HLTH PROF CARE                       </t>
  </si>
  <si>
    <t xml:space="preserve">BIO MEDICAL APPLICATIONS OF SAN ANTONIO LLC-SOUTHSIDE KIDNEY DISEASE CLINIC                   </t>
  </si>
  <si>
    <t>BOLINGER, SHANNON C</t>
  </si>
  <si>
    <t xml:space="preserve">SCURRY COUNTY HOSPITAL DISTRICT-D M COGDELL MEMORIAL HOSP                         </t>
  </si>
  <si>
    <t xml:space="preserve">DARYL C CURRIER MD PA                             </t>
  </si>
  <si>
    <t>SAVOIE, REGINALD W</t>
  </si>
  <si>
    <t xml:space="preserve">RAYBURN DIALYSIS LLC-MIDLAND DIALYSIS                                  </t>
  </si>
  <si>
    <t xml:space="preserve">LONGVIEW THERAPY CENTER-H2 HEALTH                                         </t>
  </si>
  <si>
    <t xml:space="preserve">ST MARY HOSPITAL                                  </t>
  </si>
  <si>
    <t xml:space="preserve">MAHENDRA C PATEL MD PA                            </t>
  </si>
  <si>
    <t xml:space="preserve">GWINNETT HOSPITAL SYSTEM INC-GWINNETT MEDICAL CENTER - DULUTH                  </t>
  </si>
  <si>
    <t xml:space="preserve">BRIGHAM &amp; WOMENS HOSPITAL-                                                  </t>
  </si>
  <si>
    <t xml:space="preserve">QUEST DIAGNOSTICS CLINICAL LABORATORIES INC-QUEST DIAGNOSTIC CLINICAL                         </t>
  </si>
  <si>
    <t xml:space="preserve">CARLSBAD MEDICAL CENTER LLC-CARLSBAD MEDICAL CENTER                           </t>
  </si>
  <si>
    <t xml:space="preserve">COLUMBIA MEDICAL CENTER                           </t>
  </si>
  <si>
    <t xml:space="preserve">MERCY HOSPITAL WILLARD                            </t>
  </si>
  <si>
    <t xml:space="preserve">TEXAS COUNTY MEMORIAL HOSPITAL-TEXAS COUNTY MEMORIAL HOSP                        </t>
  </si>
  <si>
    <t xml:space="preserve">POCATELLO HOSPITAL LLC-PORTNEUF MEDICAL CENTER                           </t>
  </si>
  <si>
    <t xml:space="preserve">CLEVELAND TENNESSEE HOSPITAL COMPANY LLC-TENNOVA HEALTHCARE-CLEVELAND                      </t>
  </si>
  <si>
    <t xml:space="preserve">PRESBYTERIAN HEALTHCARE SERVICES-                                                  </t>
  </si>
  <si>
    <t xml:space="preserve">BAPTIST HEALTH-BAPTIST HEALTH MEDICAL CENTER STUTTGART           </t>
  </si>
  <si>
    <t xml:space="preserve">ARKANSAS HEART HOSPITAL                           </t>
  </si>
  <si>
    <t xml:space="preserve">WICHITA FALLS TEXAS HOME CARE CORPORATION-NORTH TEXAS HOME HEALTH                           </t>
  </si>
  <si>
    <t xml:space="preserve">HEART OF TEXAS OUTPATIENT                         </t>
  </si>
  <si>
    <t xml:space="preserve">SURGERY CENTER OF WAXAHACHIE LP                   </t>
  </si>
  <si>
    <t xml:space="preserve">MED CENTRAL HEALTH SYSTEM                         </t>
  </si>
  <si>
    <t xml:space="preserve">RIVER HEALTH CARE LLC-TREEHOUSE REHABILITATION CENTER                   </t>
  </si>
  <si>
    <t xml:space="preserve">SANTA CRUZ HEALTH SERVICES INC-ALL ABOUT KIDS HOME HEALTH                        </t>
  </si>
  <si>
    <t>ST JOSEPHS HO, SP OF TUC S</t>
  </si>
  <si>
    <t xml:space="preserve">PHYSICAL THERAPY ASSOCIATES LP                    </t>
  </si>
  <si>
    <t xml:space="preserve">FMC DIALYSIS SERVICES OF                          </t>
  </si>
  <si>
    <t>CREECH, JUDITH L</t>
  </si>
  <si>
    <t xml:space="preserve">ENDOCRINE AND ONCOLOGIC SURGICAL-                                                  </t>
  </si>
  <si>
    <t xml:space="preserve">TOTAL RENAL CARE INC-MISSION VALLEY DIALYSIS                           </t>
  </si>
  <si>
    <t xml:space="preserve">NEW CENTURY DIALYSIS CENTER OF JASPER LLC         </t>
  </si>
  <si>
    <t xml:space="preserve">HEART OF TEXAS COMMUNITY HEALTH CENTER INC.-WOMENS HEALTH CENTER                              </t>
  </si>
  <si>
    <t xml:space="preserve">PRIME HEALTHCARE SERVICES RENO LLC-SAINT MARYS REGIONAL MEDICAL CENTER               </t>
  </si>
  <si>
    <t xml:space="preserve">AUSTIN KIDNEY ASSOCIATES, P.A.-AUSTIN ACCESS CARE                                </t>
  </si>
  <si>
    <t xml:space="preserve">SPORTHERAPY SOUTHWEST PC                          </t>
  </si>
  <si>
    <t xml:space="preserve">CHRISTUS HEALTH NORTHERN LOUISIANA-                                                  </t>
  </si>
  <si>
    <t xml:space="preserve">FRYE REGIONAL MEDICAL CENTER                      </t>
  </si>
  <si>
    <t xml:space="preserve">LASALLE GENERAL HOSPITAL                          </t>
  </si>
  <si>
    <t xml:space="preserve">TRIAD OF ALABAMA LLC-FLOWERS HOSPITAL                                  </t>
  </si>
  <si>
    <t xml:space="preserve">SAN JOAQUIN GENERAL HOSPITAL-                                                  </t>
  </si>
  <si>
    <t xml:space="preserve">ALBANY MEMORIAL HOSPITAL                          </t>
  </si>
  <si>
    <t xml:space="preserve">MT GRANT GENERAL HOSP                             </t>
  </si>
  <si>
    <t xml:space="preserve">SAMARITAN PACIFIC COMMUNITIES HOSPITAL            </t>
  </si>
  <si>
    <t xml:space="preserve">CENTER FOR PEDIATRIC SURGERY LTD-PEDIATRIC SURGERY CENTER                          </t>
  </si>
  <si>
    <t xml:space="preserve">WOMEN &amp; CHILDREN'S HOSPITAL                       </t>
  </si>
  <si>
    <t>MYERS, CHARLES M</t>
  </si>
  <si>
    <t xml:space="preserve">THE CENTER FOR SPECIAL SURGERY AT TCA             </t>
  </si>
  <si>
    <t xml:space="preserve">THE CENTER FOR SPECIAL SURGERY AT TCA-SAN ANTONIO SURGERY CENTER                        </t>
  </si>
  <si>
    <t xml:space="preserve">DETROIT RECEIVING HOSPITAL                        </t>
  </si>
  <si>
    <t xml:space="preserve">TRI CITY MEDICAL CENTER-                                                  </t>
  </si>
  <si>
    <t xml:space="preserve">CALVERT HOME HEALTH CARE LTD                      </t>
  </si>
  <si>
    <t xml:space="preserve">AHS CUSHING HOSPITAL LLC-CUSHING REGIONAL HOSPITAL                         </t>
  </si>
  <si>
    <t>PROFENNA, LEONARDO C</t>
  </si>
  <si>
    <t xml:space="preserve">PORTLAND ADVENTIST MEDICAL CENTER-ADVENTIST HEALTH PORTLAND                         </t>
  </si>
  <si>
    <t xml:space="preserve">RAMSEY, J WESLEY  </t>
  </si>
  <si>
    <t xml:space="preserve">DALLAS COUNTY HOSPITAL DISTRICT                   </t>
  </si>
  <si>
    <t xml:space="preserve">CONEMAUGH VALLEY MEMORIAL HOSPITAL                </t>
  </si>
  <si>
    <t xml:space="preserve">OREM COMMUNITY HOSPITAL-IHC HEALTH SERVICES INC                           </t>
  </si>
  <si>
    <t xml:space="preserve">BIO MEDICAL APPLICATIONS OF TEXAS INC-FRESENIUS MEDICAL CARE PERMIAN BASIN              </t>
  </si>
  <si>
    <t xml:space="preserve">PERMIAN BASIN DIALYSISCNTR-PERMIAN BASIN DIALYSISCENTER                      </t>
  </si>
  <si>
    <t xml:space="preserve">BIO MEDICAL APPLICATIONS OF TEXAS INC-COLLIN COUNTY DIALYSIS CENTER                     </t>
  </si>
  <si>
    <t xml:space="preserve">A B K EMERGENCY PHYSICIANS PLLC-A B K EMERGENCY PHYSICIANS                        </t>
  </si>
  <si>
    <t>COLON-RIVERA, NILDA L</t>
  </si>
  <si>
    <t xml:space="preserve">RENAL CARE GROUP TEXAS INC                        </t>
  </si>
  <si>
    <t>SCHNEIDER, REBECCA M</t>
  </si>
  <si>
    <t xml:space="preserve">NATIONAL NEPHROLOGY ASSOCIATES OF TEXAS LP-FRESENIUS MEDICAL CARE NNA AUSTIN SOUTH           </t>
  </si>
  <si>
    <t xml:space="preserve">BIO-MEDICAL APPLICATIONS OF TEXAS INC-BMA WACO                                          </t>
  </si>
  <si>
    <t xml:space="preserve">NEW LIBERTY HOSPITAL DISTRICT-                                                  </t>
  </si>
  <si>
    <t>PARISH, MARY L</t>
  </si>
  <si>
    <t xml:space="preserve">RINGGOLD COUNTY HOSPITAL-                                                  </t>
  </si>
  <si>
    <t xml:space="preserve">PROVIDENCE REHABILITATION SERVICES LLC-                                                  </t>
  </si>
  <si>
    <t xml:space="preserve">WELLBOUND OF AUSTIN                               </t>
  </si>
  <si>
    <t xml:space="preserve">US RENAL CARE HOME THERAPIES LLC-US RENAL CARE HOME THERAPIES                      </t>
  </si>
  <si>
    <t xml:space="preserve">LITTLE LIGHTHOUSE CHILDRENS REHAB-LITTLE LIGHTHOUSE CHILDRENS REHAD LLC             </t>
  </si>
  <si>
    <t xml:space="preserve">BEXAR COUNTY HOSPITAL  DISTRICT-                                                  </t>
  </si>
  <si>
    <t xml:space="preserve">BUILDING KID STEPS, LLC-                                                  </t>
  </si>
  <si>
    <t>WHISTLE STOP CHILDRENS REHABILITATION ON CENTER LL</t>
  </si>
  <si>
    <t xml:space="preserve">CAMERON COMMUNITY HOSP                            </t>
  </si>
  <si>
    <t xml:space="preserve">FORREST CITY ARKANSAS HOSPITAL COMPANY LLC-FORREST CITY MEDICAL CENTER                       </t>
  </si>
  <si>
    <t xml:space="preserve">NATCHEZ HOSPITAL COMPANY LLC-                                                  </t>
  </si>
  <si>
    <t xml:space="preserve">SAINT FRANCIS HOSPITAL-BARTLETT INC-SAINT FRANCIS HOSPITAL-BARTLETT                   </t>
  </si>
  <si>
    <t xml:space="preserve">NEW BEGINNINGS CHILDRENS THERAPY                  </t>
  </si>
  <si>
    <t xml:space="preserve">SANFORD BISMARCK-                                                  </t>
  </si>
  <si>
    <t xml:space="preserve">TEXAS EMERGENCY STAFFING SOLUTIONS PA             </t>
  </si>
  <si>
    <t xml:space="preserve">WACO GASTROENTEROLOGY ENDOSCOPY CENTER LLC-WACO GASTROENTEROLOGY ENDOSCOPY CENTER            </t>
  </si>
  <si>
    <t xml:space="preserve">SCOTTSDALE HEALTHCARE OSBORN                      </t>
  </si>
  <si>
    <t xml:space="preserve">SWISHER MEMORIAL HOSPITAL ER-SWISHER MEMORIAL HOSPTIAL                         </t>
  </si>
  <si>
    <t xml:space="preserve">SENTARA LEIGH HOSPITAL                            </t>
  </si>
  <si>
    <t xml:space="preserve">MEDICAL COLLEGE OF OHIO HOSPITAL-MEDICAL COLLEGE OF OHIO HOSP                      </t>
  </si>
  <si>
    <t xml:space="preserve">OCHSNER FOUNDATION HOSPITAL-OCHSNER CLINIC FOUNDATION                         </t>
  </si>
  <si>
    <t xml:space="preserve">DEAF SMITH COUNTY HOSPITAL DISTRICT-HEREFORD HEALTH CLINIC                            </t>
  </si>
  <si>
    <t>FLOURNOY, AIMEE L</t>
  </si>
  <si>
    <t xml:space="preserve">HALIFAX HOSPITAL MEDICAL CENTER-HALIFAX MEDICAL CENTER                            </t>
  </si>
  <si>
    <t xml:space="preserve">DALLAS SURGICAL PARTNERS LLC-BAYLOR SCOTT &amp; WHITE SURGICARE                    </t>
  </si>
  <si>
    <t xml:space="preserve">FOUNTAIN VALLEY REGIONAL HOSPITAL &amp; MEDICAL CENTER-FOUNTAIN VALLEY REGHOSPITAL                       </t>
  </si>
  <si>
    <t xml:space="preserve">SANFORD USD MEDICAL CENTER                        </t>
  </si>
  <si>
    <t xml:space="preserve">FLORIDA HOSPITAL WATERMAN                         </t>
  </si>
  <si>
    <t xml:space="preserve">TEXAS HEALTH CARE PLLC                            </t>
  </si>
  <si>
    <t xml:space="preserve">SILVERBERG, DEAN  </t>
  </si>
  <si>
    <t xml:space="preserve">AKRON GENERAL MEDICAL CENTER                      </t>
  </si>
  <si>
    <t xml:space="preserve">FREMONT AREA MEDICAL CENTER                       </t>
  </si>
  <si>
    <t>DUNN, DALE C</t>
  </si>
  <si>
    <t xml:space="preserve">HCA-HEALTHONE LLC-NORTH SUBURBAN MEDICAL CENTER                     </t>
  </si>
  <si>
    <t xml:space="preserve">CORPUS CHRISTI UROLOGY GROUP PLLC-                                                  </t>
  </si>
  <si>
    <t xml:space="preserve">UNIVERSITY OF TEXAS MEDICAL BRANCH AT GALVESTON-UTMB GALVESTON                                    </t>
  </si>
  <si>
    <t xml:space="preserve">HOME CARE OF THE PERMIAN BASIN INC-HOMECARE PLUS                                     </t>
  </si>
  <si>
    <t xml:space="preserve">OLD TOWN ENDOSCOPY CENTER LLC-DIGESTIVE HEALTH CENTER OF DALLAS                 </t>
  </si>
  <si>
    <t xml:space="preserve">UHS OF PENNSYLVANIA INC-CLARION PSYCHIATRIC CENTER                        </t>
  </si>
  <si>
    <t xml:space="preserve">COOK CHILDREN'S MEDICAL CENTER-COOK CHILDREN'S MOBILE ECHO SERVICES              </t>
  </si>
  <si>
    <t xml:space="preserve">LABORATORY CORPORATION OF AMERICA                 </t>
  </si>
  <si>
    <t xml:space="preserve">BOULDER COMMUNITY HOSPITAL                        </t>
  </si>
  <si>
    <t xml:space="preserve">WAYNESBORO HOSPITAL                               </t>
  </si>
  <si>
    <t xml:space="preserve">ST ELIZABETH MEDICAL CENTER                       </t>
  </si>
  <si>
    <t xml:space="preserve">STAT DIALYSIS CORPORATION-RCG DOWNTOWN                                      </t>
  </si>
  <si>
    <t xml:space="preserve">A PLUS THERAPY LLC-A+ THERAPY LLC                                    </t>
  </si>
  <si>
    <t xml:space="preserve">NORTH BAY MEDICAL CENTER                          </t>
  </si>
  <si>
    <t xml:space="preserve">PREMIER AMBULATORY SURGERY                        </t>
  </si>
  <si>
    <t xml:space="preserve">REFUGIO COUNTY MEMORIAL  HOSPITAL  DISTRICT-REFUGIO CO MEM HOSP DIST                          </t>
  </si>
  <si>
    <t xml:space="preserve">T-REX THERAPY SERVICES LLC-                                                  </t>
  </si>
  <si>
    <t xml:space="preserve">PROVIDENCE HEALTH SYSTEM SOUTHERN CALIFORNIA-PROVIDENCE TARZANA MEDICAL CENTER                 </t>
  </si>
  <si>
    <t xml:space="preserve">GASTROENTEROLOGY CONSULTANTS OF SAN ANTONIO PA    </t>
  </si>
  <si>
    <t xml:space="preserve">FRESENIUS MEDICAL CARE SAN ANTONIO LLC-VILLAGE OAKS KIDNEY DISEASE CLINIC                </t>
  </si>
  <si>
    <t xml:space="preserve">WATERMERE SURGERY CENTER LLC-                                                  </t>
  </si>
  <si>
    <t xml:space="preserve">PARIS CARDIOLOGY CENTER CATH LAB PA-PARIS CARDIOLOGY CENTER CATH LAB                  </t>
  </si>
  <si>
    <t xml:space="preserve">INTEGRIS BAPTIST MEDICAL CENTER INC-INTEGRIS BAPTIST MEDICAL CENTER                   </t>
  </si>
  <si>
    <t xml:space="preserve">LOGAN REGIONAL HOSPITAL                           </t>
  </si>
  <si>
    <t xml:space="preserve">LEGACY EMANUEL HOSPITAL &amp; HEALTH CENTER-EMANUEL HOSPITAL AND HEALTH                       </t>
  </si>
  <si>
    <t xml:space="preserve">BRONSON METHODIST HOSPITAL                        </t>
  </si>
  <si>
    <t xml:space="preserve">HACKLEY HOSPITAL-MHP HACKLEY CAMPUS                                </t>
  </si>
  <si>
    <t>JENKINS, MARK D</t>
  </si>
  <si>
    <t xml:space="preserve">EMERGIGROUP PHYSICIAN ASSOCIATES PA-                                                  </t>
  </si>
  <si>
    <t xml:space="preserve">SWEDISH COVENANT HOSPITAL                         </t>
  </si>
  <si>
    <t xml:space="preserve">GOTTLIEB MEMORIAL HOSPITAL-GOTTLIEB MEMORIAL HOSPTIAL                        </t>
  </si>
  <si>
    <t xml:space="preserve">SUMMERLIN HOSPITAL MEDICAL CENTER LLC-SUMMERLIN HOSPITAL MEDICAL CENTER                 </t>
  </si>
  <si>
    <t>PISTONE, JOSEPH A</t>
  </si>
  <si>
    <t xml:space="preserve">SOUTHERN REGIONAL MEDICAL CENTER                  </t>
  </si>
  <si>
    <t xml:space="preserve">WEST LOUISIANA HEALTH SERVICES INC-BEAUREGARD MEMORIAL HOSPITAL                      </t>
  </si>
  <si>
    <t xml:space="preserve">BAYSHORE COMMUNITY HOSPITAL-                                                  </t>
  </si>
  <si>
    <t xml:space="preserve">THE MARY LANNING MEMORIAL HOSPITAL ASSOCIATION-MARY LANNING HEALTHCARE                           </t>
  </si>
  <si>
    <t xml:space="preserve">OCHSNER MEDICAL CENTER  WESTBANK LLC-                                                  </t>
  </si>
  <si>
    <t xml:space="preserve">METHODIST HOSPITAL PLAINVIEW TEXAS-METHODIST HOSPITAL PLAINVIEW                      </t>
  </si>
  <si>
    <t xml:space="preserve">CARDIOVASCULAR CENTER OF FORT WORTH LP-CARDIOVASCULAR INSTITUTE OF FORT WORTH            </t>
  </si>
  <si>
    <t xml:space="preserve">CENTRO SAN VICENTE                                </t>
  </si>
  <si>
    <t xml:space="preserve">OUR LADY OF LOURDES HOSPITAL AT PASCO-OUR LADY OF LOURDES HOSPITAL                      </t>
  </si>
  <si>
    <t xml:space="preserve">ROLLING PLAINS HOME HEALTH                        </t>
  </si>
  <si>
    <t>BIRCH, JOHN G</t>
  </si>
  <si>
    <t>ROHRS, REBECCA A</t>
  </si>
  <si>
    <t xml:space="preserve">TALUKDER, SAIMAH  </t>
  </si>
  <si>
    <t xml:space="preserve">SUPERIOR HOME HEALTH OF SAN ANTONIO LLC-SUPERIOR HOME HEALTH OF SAN ANTONIO, LLC          </t>
  </si>
  <si>
    <t>FURL, KIRSTEN R</t>
  </si>
  <si>
    <t xml:space="preserve">COLE HEALTH INC-COLE REHABILITATION                               </t>
  </si>
  <si>
    <t xml:space="preserve">MATHEW, THOMAS  </t>
  </si>
  <si>
    <t xml:space="preserve">NORTHEAST REHAB CENTER, INC-                                                  </t>
  </si>
  <si>
    <t>DURR, CINDY E</t>
  </si>
  <si>
    <t xml:space="preserve">BANNER  UNIVERSITY MEDICAL CENTER PHOENIX-                                                  </t>
  </si>
  <si>
    <t xml:space="preserve">MEDRIDA HEALTH CARE GROUP                         </t>
  </si>
  <si>
    <t xml:space="preserve">WESLEY HEALTH SYSTEM LLC-MERIT HEALTH WESLEY                               </t>
  </si>
  <si>
    <t xml:space="preserve">RIO GRANDE SURGERY ASSOCIATES LP                  </t>
  </si>
  <si>
    <t xml:space="preserve">RIO GRANDE SURGERY CENTER                         </t>
  </si>
  <si>
    <t xml:space="preserve">PALO PINTO GENERAL HOSPITAL-PALO PINTO GENERAL HOSP                           </t>
  </si>
  <si>
    <t xml:space="preserve">WEST VIRGINIA UNIVERSITY-WEST VIRGINIAUNIVERSITY                           </t>
  </si>
  <si>
    <t>COTTON, CHRISTOPHER D</t>
  </si>
  <si>
    <t xml:space="preserve">COMMUNITY HOSPITAL ASSOC-WICKENBURG REGIONAL MEDICAL CENTER                </t>
  </si>
  <si>
    <t xml:space="preserve">NORTH TEXAS UROLOGY AND GI CENTER-CROSS TIMBERS SURGERY CENTER                      </t>
  </si>
  <si>
    <t xml:space="preserve">BIO MEDICAL APPLICATIONS OF TEXAS INC-NORTHEAST DIALYSIS CENTER                         </t>
  </si>
  <si>
    <t xml:space="preserve">NORTHEAST FORT WORTH DIALYSI                      </t>
  </si>
  <si>
    <t xml:space="preserve">HEADACHE AND PAIN AMBULATORY SURGERY CENTER       </t>
  </si>
  <si>
    <t xml:space="preserve">DCH REGIONAL MEDICAL CENTER                       </t>
  </si>
  <si>
    <t xml:space="preserve">SUMMIT AMBULATORY SURGERY CENTER LLP-SUMMIT AMBULATORY SURGERY                         </t>
  </si>
  <si>
    <t xml:space="preserve">LAGUNA MADRE REHABILITATION CENTER INC            </t>
  </si>
  <si>
    <t xml:space="preserve">BIO MEDICAL APPLICATIONS OF TEXAS INC-BIO MEDICAL APPLICATIONS OF TEXAS INC.            </t>
  </si>
  <si>
    <t xml:space="preserve">MERIDIAN HOSPITALS CORPORATION-                                                  </t>
  </si>
  <si>
    <t xml:space="preserve">LUBBOCK I ENTERPRISES, LLC-SOUTHERN SPECIALITY REHAB &amp; NURSING               </t>
  </si>
  <si>
    <t xml:space="preserve">TRI COUNTY BEHAVIORAL HEALTHCARE-TRI COUNTY MENTAL HLTH SERV                       </t>
  </si>
  <si>
    <t xml:space="preserve">NORTH MEMORIAL MEDICAL CTR                        </t>
  </si>
  <si>
    <t xml:space="preserve">PALOS COMMUNITY HOSPITAL-ST GEORGE CORPORATION                             </t>
  </si>
  <si>
    <t xml:space="preserve">DUNCAN REGIONAL HOSPITAL-DUNCAN REGIONAL HOSPITAL INC                      </t>
  </si>
  <si>
    <t xml:space="preserve">BIO MEDICAL APPLICATIONS OF TEXAS INC-WESLACO DIALYSIS FACILITY                         </t>
  </si>
  <si>
    <t xml:space="preserve">NORTHEAST MEDICAL CENTER-RED RIVER REGIONAL HOSPITAL                       </t>
  </si>
  <si>
    <t xml:space="preserve">INTERMIN HEALTH CARE OF WEST TEXAS LLC-INTERIM HEALTHCARE OF ROTAN                       </t>
  </si>
  <si>
    <t>AHMED, MOHAMMED A</t>
  </si>
  <si>
    <t xml:space="preserve">USRC ATASCOSA COUNTY DIALYSIS LLC-                                                  </t>
  </si>
  <si>
    <t xml:space="preserve">RICE HOSPITAL DISTRICT                            </t>
  </si>
  <si>
    <t xml:space="preserve">NISSI THERAPY CENTER OF EDINBURG LLC              </t>
  </si>
  <si>
    <t xml:space="preserve">TEXAS HEALTH OUTPATIENT SURGERY CENTER ALLIANCE-                                                  </t>
  </si>
  <si>
    <t xml:space="preserve">PECOS COUNTY MEMORIAL HOSPITAL-FAMILY CARE CENTER WALK IN CLINIC                 </t>
  </si>
  <si>
    <t xml:space="preserve">BIO-MEDICAL APPLICATIONS OF TEXAS, INC.-FRESENIUS MEDICAL CARE WEST PEARLAND              </t>
  </si>
  <si>
    <t xml:space="preserve">HILL COUNTRY SURGERY CENTER                       </t>
  </si>
  <si>
    <t xml:space="preserve">CHRISTUS SANTA ROSA HEALTH CARE CORPORATION-CHRISTUS CHILDRENS KIDNEY CENTER                  </t>
  </si>
  <si>
    <t>EDE, EZEA D</t>
  </si>
  <si>
    <t xml:space="preserve">MEDICAL SERVICE PLAN-UNIVERSITY OF ILLINOIS HOSP                       </t>
  </si>
  <si>
    <t xml:space="preserve">SUNRISE HOSPITAL AND MEDICAL CENTER LLC-SUNRISE HOSPITAL AND MED CTR                      </t>
  </si>
  <si>
    <t xml:space="preserve">AURORA HEALTH CARE METRO INC-AURORA ST LUKES MEDICAL CENTER                    </t>
  </si>
  <si>
    <t xml:space="preserve">OTERO COUNTY HOSPITAL ASSOCIATION-GERALD CHAMPION MEM HOSP                          </t>
  </si>
  <si>
    <t xml:space="preserve">EDINBURG OBSTETRICS GYNECOLOGY                    </t>
  </si>
  <si>
    <t xml:space="preserve">THERAPOOL INC-OMEGA REHAB SERVICES                              </t>
  </si>
  <si>
    <t xml:space="preserve">NOWZARADAN, YOUNAN  </t>
  </si>
  <si>
    <t>HALL, JOHN C</t>
  </si>
  <si>
    <t xml:space="preserve">MAURY REGIONAL HOSPITAL                           </t>
  </si>
  <si>
    <t xml:space="preserve">MERCY CATHOLIC MEDICAL CENTER OF SOUTHEASTERN PA-                                                  </t>
  </si>
  <si>
    <t xml:space="preserve">ESSENT PRMC LP-PARIS HEALTH CLINIC                               </t>
  </si>
  <si>
    <t xml:space="preserve">ALLAWALA, SHAHZAD  </t>
  </si>
  <si>
    <t xml:space="preserve">BIO MEDICAL APPLICATIONS OF TEXAS INC-FRESENIUS MEDICAL CARE NORTH HOUSTON              </t>
  </si>
  <si>
    <t xml:space="preserve">CHILDREN'S HOSPITAL MEDICAL                       </t>
  </si>
  <si>
    <t xml:space="preserve">CHAMBERS COUNTY PUBLIC HOSPITAL DISTRICT NO. 1-EMERGENCY ROOM PHYSICIAN GRP                      </t>
  </si>
  <si>
    <t xml:space="preserve">IMPACT PHYSICAL THERAPY LLC                       </t>
  </si>
  <si>
    <t xml:space="preserve">MEMORIAL HOSPITAL OF BURLINGTON                   </t>
  </si>
  <si>
    <t xml:space="preserve">DEL RIO THERAPY PC-BACK TO ACTION                                    </t>
  </si>
  <si>
    <t xml:space="preserve">CENTRAL PLAINS CENTER FOR MENTAL HEALTH MENTAL RET-CENTRAL PLAINS MHMR CENTER                        </t>
  </si>
  <si>
    <t xml:space="preserve">HOWERTON EYE AND LASER SURGICAL CENTER-HOWERTON EYE AND LASER SURG                       </t>
  </si>
  <si>
    <t xml:space="preserve">HOWERTON SURGICAL CENTER LLC-                                                  </t>
  </si>
  <si>
    <t xml:space="preserve">TEXAS CHILDRENS PHYSICIAN GROUP-                                                  </t>
  </si>
  <si>
    <t xml:space="preserve">HAYS SURGERY CENTER LLC-                                                  </t>
  </si>
  <si>
    <t xml:space="preserve">ST MARYS MEDICAL CENTER                           </t>
  </si>
  <si>
    <t xml:space="preserve">ASCENSION SETON-ASCENSION SETON BERTRAM HEALTH CENTER             </t>
  </si>
  <si>
    <t xml:space="preserve">BURGES WILLIAM R OD PA-                                                  </t>
  </si>
  <si>
    <t>PILLOW, DAVID J</t>
  </si>
  <si>
    <t>ROBINSON, RICHARD D</t>
  </si>
  <si>
    <t xml:space="preserve">HELLING CHILDRENS CENTER LP-                                                  </t>
  </si>
  <si>
    <t xml:space="preserve">PRG DALLAS ASC LP-CENTRAL POINT SURGERY CENTER                      </t>
  </si>
  <si>
    <t xml:space="preserve">HORIZON MEDICAL CENTER                            </t>
  </si>
  <si>
    <t>KERSH, FREDERICK W</t>
  </si>
  <si>
    <t xml:space="preserve">MARCOT FARMS INC-CARING HEARTS                                     </t>
  </si>
  <si>
    <t xml:space="preserve">VARIETY CHILDRENS HOSPITAL-NICKLAUS CHILDRENS HOSPITAL                       </t>
  </si>
  <si>
    <t xml:space="preserve">CENTRE OF REHABILITAION                           </t>
  </si>
  <si>
    <t>BLAKEMAN, SCOT T</t>
  </si>
  <si>
    <t xml:space="preserve">LAVACA FAMILY HEALTH CLINIC                       </t>
  </si>
  <si>
    <t xml:space="preserve">HOUSTON KIDNEY CENTER TOTAL RENAL CARE INTEGRATED-HOUSTON KIDNEY CENTER CYPRES                      </t>
  </si>
  <si>
    <t xml:space="preserve">COBRE VALLEY COMM HOSPITAL                        </t>
  </si>
  <si>
    <t>RIGGINS, RICHARD R</t>
  </si>
  <si>
    <t xml:space="preserve">KIDS IN ACTION THERAPY                            </t>
  </si>
  <si>
    <t xml:space="preserve">OCHILTREE HOSPITAL DISTRICT-PERRYTON HEALTH CENTER                            </t>
  </si>
  <si>
    <t xml:space="preserve">CUMBERLAND MEDICAL CENTER                         </t>
  </si>
  <si>
    <t xml:space="preserve">EVEREST HEALTHCARE TEXAS LP-NORTH BUCKNER DIALYSIS CNTR                       </t>
  </si>
  <si>
    <t xml:space="preserve">COVENANT HIGH PLAINS SURGERY CENTER LLC-COVENANT HIGH PLAINS SURGERY CENTER - 22ND STREET </t>
  </si>
  <si>
    <t xml:space="preserve">COVENANT HIGH PLAINS SURGERY CENTER LLC-HIGH PLAINS SURGERY CENTER                        </t>
  </si>
  <si>
    <t xml:space="preserve">EAST TEXAS PEDIATRIC REHABILITATION ASSOCIATION IN-EAST TEXAS CHILDRENS THERAPY SERVICES             </t>
  </si>
  <si>
    <t xml:space="preserve">SAINT MARY'S HOSPITAL OF MILWAUKEE                </t>
  </si>
  <si>
    <t xml:space="preserve">MERCY REHAB SERVICES INC                          </t>
  </si>
  <si>
    <t xml:space="preserve">SWISHER MEMORIAL HOSPITAL DISTRICT-TULE CREEK EMS                                    </t>
  </si>
  <si>
    <t xml:space="preserve">TEXOMA EMERGENCY PHYSICIANS, PLLC-                                                  </t>
  </si>
  <si>
    <t>BIO-MEDICAL APPLICATIONS OF TEXAS , INC-FRESENIUS MEDICAL CARE DESERT MILAGRO DIALYSIS CEN</t>
  </si>
  <si>
    <t xml:space="preserve">FRESENIUS KIDNEY CARE CONCHO VALLEY, LLC-FRESENIUS KIDNEY CARE SAN ANGELO                  </t>
  </si>
  <si>
    <t xml:space="preserve">RENAL ASSOCIATES PA-                                                  </t>
  </si>
  <si>
    <t xml:space="preserve">MCKINNEY SURGERY CENTER LP-SURGERY CENTER AT CRAIG RANCH                     </t>
  </si>
  <si>
    <t xml:space="preserve">RICE MEDICAL ASSOCIATES-THE THOMAS CLINIC                                 </t>
  </si>
  <si>
    <t xml:space="preserve">MEMORIAL MISSION HOSPITAL                         </t>
  </si>
  <si>
    <t xml:space="preserve">NOR-LEA GENERAL HOSPITAL                          </t>
  </si>
  <si>
    <t>BOLTON, CHRISTOPHER J</t>
  </si>
  <si>
    <t xml:space="preserve">SENDERO IMAGING AND TREATMENT-SENDERO IMAGING AND TREATMENT CENTER              </t>
  </si>
  <si>
    <t>BATTAGLIA, FRANK J</t>
  </si>
  <si>
    <t xml:space="preserve">BENEFIS HEALTHCARE E CAMPUS                       </t>
  </si>
  <si>
    <t xml:space="preserve">PRIME FINANCIAL SERVICES                          </t>
  </si>
  <si>
    <t xml:space="preserve">CHRISTUS SPOHN HEALTH SYSTEM CORPORATION-CHRISTUS SPOHN MEDICAL CLINIC BEEVILLE            </t>
  </si>
  <si>
    <t xml:space="preserve">NATIONAL HEALTHCARE OF LEESVILLE INC-BYRD REGIONAL HOSPITAL                            </t>
  </si>
  <si>
    <t xml:space="preserve">MIMBRES MEMORIAL HOSPITAL                         </t>
  </si>
  <si>
    <t>BRAZOS VALLEY REHABILITATION CENTER INC</t>
  </si>
  <si>
    <t xml:space="preserve">BRAZOS VALLEY REHABILITATION CENTER INC-                                                  </t>
  </si>
  <si>
    <t xml:space="preserve">SURGERY AFFILIATE OF EL PASO, LLC-PASO DEL NORTE SURGERY CENTER                     </t>
  </si>
  <si>
    <t xml:space="preserve">CHOCTAW COUNTY CITY OF HUGO HOSPITAL AUTHORITY-CHOCTAW COUNTY MEMORIAL HOSP                      </t>
  </si>
  <si>
    <t xml:space="preserve">HOLY SPIRIT HOSPITAL-                                                  </t>
  </si>
  <si>
    <t xml:space="preserve">LINDSBORG COMMUNITY HOSPITAL ASSOCIATION-                                                  </t>
  </si>
  <si>
    <t xml:space="preserve">NATIONAL NEPHROLOGY ASSOCIATES OF TEXAS LP-NNA BASTROP                                       </t>
  </si>
  <si>
    <t xml:space="preserve">GENERAL HOSPITAL-IRAAN GENERAL HOSPITAL DISTRICT                   </t>
  </si>
  <si>
    <t xml:space="preserve">OCEANS BEHAVIORAL HOSPITAL OF LAKE CHARLES LLC    </t>
  </si>
  <si>
    <t xml:space="preserve">SUPERIOR HOME HEALTH OF EAGLE PASS LLC-                                                  </t>
  </si>
  <si>
    <t xml:space="preserve">LIBERTY DAYTON COMMUNITY HOSPITAL LP              </t>
  </si>
  <si>
    <t xml:space="preserve">COUNTY OF WARD-WARD MEMORIAL HOSPITAL ER GP                      </t>
  </si>
  <si>
    <t xml:space="preserve">BAXTER REGIONAL MEDICAL CENTER-                                                  </t>
  </si>
  <si>
    <t xml:space="preserve">CHILDRENS HEALTH CARE                             </t>
  </si>
  <si>
    <t xml:space="preserve">BIO MEDICAL APPLICATIONS OF TEXAS INC-FRESENIUS MEDICAL CARE MISSION BEND               </t>
  </si>
  <si>
    <t>BARNHART, TERRI L</t>
  </si>
  <si>
    <t xml:space="preserve">VAL VERDE HOSPITAL CORPORATION-                                                  </t>
  </si>
  <si>
    <t xml:space="preserve">VAL VERDE HOSPITAL CORPORATION-VAL VERDE REGIONAL MEDICAL CENTER RHC             </t>
  </si>
  <si>
    <t xml:space="preserve">BIG HORN HOSPITAL ASSOCIATION-BIG HORN COUNTY MEMORIAL HOSPITAL                 </t>
  </si>
  <si>
    <t xml:space="preserve">BAYLOR SENIOR HEALTH CT                           </t>
  </si>
  <si>
    <t xml:space="preserve">BAY AREA HOUSTON ENDOSCOPY LC                     </t>
  </si>
  <si>
    <t xml:space="preserve">WINTER PEDIATRIC THERAPY                          </t>
  </si>
  <si>
    <t xml:space="preserve">WEST VALLEY MEDICAL CENTER                        </t>
  </si>
  <si>
    <t xml:space="preserve">ALTOMAR HOME HEALTHCARE INC                       </t>
  </si>
  <si>
    <t>ALLISON, JERRY A</t>
  </si>
  <si>
    <t xml:space="preserve">ROCKWALL HEALTH SURGERY CENTER LLP-HEATH SURGICARE                                   </t>
  </si>
  <si>
    <t xml:space="preserve">REEDSBURG AREA MEDICAL CENTER INC-REEDSBURG MEMORIAL HOSPITAL                       </t>
  </si>
  <si>
    <t xml:space="preserve">NORTON HOSPITAL                                   </t>
  </si>
  <si>
    <t>ICE, DENNIS A</t>
  </si>
  <si>
    <t xml:space="preserve">MINDEN MEDICAL CENTER                             </t>
  </si>
  <si>
    <t xml:space="preserve">MINDEN MEDICAL CENTER-                                                  </t>
  </si>
  <si>
    <t xml:space="preserve">SAINT ALPHONSUS MEDICAL CENTER-ONTARIO INC-HOLY ROSARY MEDICAL CENTER                        </t>
  </si>
  <si>
    <t>BOWERS, JACQUELYN M</t>
  </si>
  <si>
    <t>FOX, KARIN A</t>
  </si>
  <si>
    <t xml:space="preserve">PHYSICIANS ENDOSCOPY CENTER-                                                  </t>
  </si>
  <si>
    <t>WUENSCHEL, DIEDRA D</t>
  </si>
  <si>
    <t xml:space="preserve">SCOTT AND WHITE - SAN SABA-                                                  </t>
  </si>
  <si>
    <t xml:space="preserve">SCOTT AND WHITE HOSPITAL MARBLE FALLS-BAYLOR SCOTT AND WHITE CLINIC SAN SABA            </t>
  </si>
  <si>
    <t xml:space="preserve">TCG HOME HEALTH LLC-AVEANNA HEALTHCARE                                </t>
  </si>
  <si>
    <t xml:space="preserve">CATARACT AND SURGICAL CENTER OF LUBBOCK LLC-CATARACT SURGICAL CENTER OF LUBBOCK               </t>
  </si>
  <si>
    <t xml:space="preserve">THE CHAMBERSBURG HOSPITAL                         </t>
  </si>
  <si>
    <t xml:space="preserve">SAMARITAN HOSPITAL                                </t>
  </si>
  <si>
    <t xml:space="preserve">MERCY HOSPITAL-ER PHYSICIANS-MERCY MEDICAL CENTER                              </t>
  </si>
  <si>
    <t xml:space="preserve">TEXAS DEPARTMENT OF STATE HEALTH SERVICES         </t>
  </si>
  <si>
    <t xml:space="preserve">BIO MEDICAL APPLICATIONS OF TEXAS INC-FRESENIUS MEDICAL CARE LAMPASAS                   </t>
  </si>
  <si>
    <t xml:space="preserve">MID MICHIGAN REGIONAL MEDICAL CENTER-MIDMICHIGAN REGIONAL MEDICAL                      </t>
  </si>
  <si>
    <t xml:space="preserve">SOUTH ARLINGTON SURGICAL PROVIDERS INC-SAME DAY SURGICARE                                </t>
  </si>
  <si>
    <t xml:space="preserve">PROVIDENCE HEALTH SYSTEM-SOUTHERN CALIFORNIA-PROVIDERNCE LITTLE COMPANY OF MARY MEDICAL CENTER </t>
  </si>
  <si>
    <t xml:space="preserve">MERIDA HILLCREST HOSPITAL-HILLCREST HOSPITAL                                </t>
  </si>
  <si>
    <t xml:space="preserve">GOOD SAMARITAN HOSPITAL MEDICAL CENTER-GOOD SAMARITAN HOSPITAL                           </t>
  </si>
  <si>
    <t xml:space="preserve">BAPTIST HEALTH-HOT SPRING COUNTY MEMORIAL                        </t>
  </si>
  <si>
    <t xml:space="preserve">CENTRAL PARK ENDOSCOPY CENTER LLC-DIGESTIVE HEALTH CENTER OF BEDFORD                </t>
  </si>
  <si>
    <t xml:space="preserve">YAVAPAI REGIONAL MED CENTER-YAVAPAI REGIONAL MEDICAL CENTER                   </t>
  </si>
  <si>
    <t xml:space="preserve">NOVAMED SURGERY CENTER OF TYLER LP-NOVAMED SURGERY CENTER OF TYLER ,LP               </t>
  </si>
  <si>
    <t>HAMID, BASSAM A</t>
  </si>
  <si>
    <t xml:space="preserve">EL PASO PHYSICAL THERAPY SERVICES INC-EL PASO PHYSICAL THERAPY SERVICES                 </t>
  </si>
  <si>
    <t xml:space="preserve">BIO MEDICAL APPLICATIONS OF AMARILLO INC-FRESENIUS MEDICAL CARE AMARILLO HIGH PLAINS       </t>
  </si>
  <si>
    <t xml:space="preserve">MATISSE INVESTMENT GROUP LLC-CIRCO PEDIATRIC REHABILITATION SPECIALISTS        </t>
  </si>
  <si>
    <t xml:space="preserve">BEXAR COUNTY HOSPITAL DISTRICT-UNIVERSITY HEALTH SYSTEM RENAL DIALYSIS WEST      </t>
  </si>
  <si>
    <t xml:space="preserve">CHILDRESS COUNTY HOSPITAL DISTRICT-FOX RURAL HEALTH CLINIC                           </t>
  </si>
  <si>
    <t xml:space="preserve">WELLNESS CARE CENTER OF DENTON LTD-                                                  </t>
  </si>
  <si>
    <t xml:space="preserve">AMERICAN FORK HOSPITAL-                                                  </t>
  </si>
  <si>
    <t xml:space="preserve">ADVOCATE NORTHSIDE HEALTH NETWORK-ADVOCATE ILLINOIS MASONIC MED CTR                 </t>
  </si>
  <si>
    <t xml:space="preserve">RENAL CARE GROUP TEXAS INC-WATSON W WISE REGIONAL                            </t>
  </si>
  <si>
    <t xml:space="preserve">BIO-MEDICAL APPLICATIONS OF TEXAS, INC.-SOUTH TEXAS DIALYSIS CENTER                       </t>
  </si>
  <si>
    <t xml:space="preserve">LIFE SKILLS THERAPY CENTER LLC-                                                  </t>
  </si>
  <si>
    <t xml:space="preserve">QUESTCARE MEDICAL SERVICES PLLC-QUESTCARE MEDICAL SERVICES                        </t>
  </si>
  <si>
    <t xml:space="preserve">IMMANUEL MEDICAL CENTER-ALEGENT CREIGHTON  HEALTH IMMANUEL MEDICAL CENTER </t>
  </si>
  <si>
    <t xml:space="preserve">ANGELINA REHABILITATION CENTER LLC                </t>
  </si>
  <si>
    <t xml:space="preserve">COMPLETE HEALTHCARE SERVICES RHC PLLC-COMPLETE HEALTHCARE SERVICES                      </t>
  </si>
  <si>
    <t xml:space="preserve">ALVARADO LTC PARTNERS INC                         </t>
  </si>
  <si>
    <t xml:space="preserve">NATIONAL MEDICAL PROFESSIONALS OF TEXAS, PLLC-                                                  </t>
  </si>
  <si>
    <t xml:space="preserve">RED BLUFF LLC-THE COURTYARDS AT PASADENA                        </t>
  </si>
  <si>
    <t xml:space="preserve">MARCOS, SOSA  </t>
  </si>
  <si>
    <t xml:space="preserve">THE SURGERY CENTER OF TEMPLE LLC-THE SURGERY CENTER OF TEMPLE                      </t>
  </si>
  <si>
    <t xml:space="preserve">METHODIST HEALTH CARE OLIVE BRANCH HOSPITAL-                                                  </t>
  </si>
  <si>
    <t xml:space="preserve">LUBBOCK SURGERY CENTER, LLC-                                                  </t>
  </si>
  <si>
    <t xml:space="preserve">BRFHH SHREVEPORT LLC-                                                  </t>
  </si>
  <si>
    <t xml:space="preserve">LSU MEDICAL CENTER                                </t>
  </si>
  <si>
    <t>TORRES, FERNANDO G</t>
  </si>
  <si>
    <t xml:space="preserve">LOMA LINDA UNIVERSITY                             </t>
  </si>
  <si>
    <t xml:space="preserve">JAY HOSPITAL                                      </t>
  </si>
  <si>
    <t xml:space="preserve">CHILDRENS HOSPITAL OF THE                         </t>
  </si>
  <si>
    <t xml:space="preserve">PRIMEROS PASOS LLC-FIRST STEPS PEDIATRIC REHABILIATION SPECIALIST    </t>
  </si>
  <si>
    <t xml:space="preserve">HILTON HEAD HOSPITAL-                                                  </t>
  </si>
  <si>
    <t xml:space="preserve">CHILDRENS HOSP NATL MEDCTR-CHILDRENS HOSP NATL MED CTR                       </t>
  </si>
  <si>
    <t xml:space="preserve">WOMANS HOSPITAL-                                                  </t>
  </si>
  <si>
    <t xml:space="preserve">ECCLEAGE THERAPY LLC-ECCLEAGE THERAPY LLLP                             </t>
  </si>
  <si>
    <t>ENGLISH, CHRISTOPHER S</t>
  </si>
  <si>
    <t xml:space="preserve">MOUNT SINAI MEDICAL CENTER OF FLORIDA INC         </t>
  </si>
  <si>
    <t xml:space="preserve">PASTEUR PLAZA SURGERY CENTER LP-PASTEUR PLAZA SURGERY CENTER                      </t>
  </si>
  <si>
    <t xml:space="preserve">MILFORD HOSPITAL INC-                                                  </t>
  </si>
  <si>
    <t xml:space="preserve">ST EDWARD HEALTH FACILITIES OF SCOTT COUNTY-MERCY HOSPITAL SCOTT COUNTY                       </t>
  </si>
  <si>
    <t xml:space="preserve">PALO PINTO COUNTY HOSPITAL DISTRICT-PALO PINTO RURAL HEALTH                           </t>
  </si>
  <si>
    <t>JAFAR, AMAN A</t>
  </si>
  <si>
    <t xml:space="preserve">SACRED HEART HOSPITAL-                                                  </t>
  </si>
  <si>
    <t xml:space="preserve">UNIV OF WI HOSPITAL &amp; CLINICS AUTHORITY-                                                  </t>
  </si>
  <si>
    <t xml:space="preserve">AMARILLO SURGERY AND ENDOSCOPY LP-ADC ENDOSCOPY SPECIALISTS                         </t>
  </si>
  <si>
    <t xml:space="preserve">YOUNG COUNTY FAMILY CLINIC                        </t>
  </si>
  <si>
    <t xml:space="preserve">METHODIST HOSPITALS OF DALLAS-METHODIST MEDICAL CENTER                          </t>
  </si>
  <si>
    <t xml:space="preserve">NORTH CENTRAL METHODIST ASC LP-METHODIST AMBULATORY SURGEY CENTER NORTH CENTRAL  </t>
  </si>
  <si>
    <t xml:space="preserve">MORNINGSIDE MINISTRIES-MORNINGSIDE MANOR                                 </t>
  </si>
  <si>
    <t>JOHNSTON, JACK C</t>
  </si>
  <si>
    <t>WINTON, KENNETH R</t>
  </si>
  <si>
    <t xml:space="preserve">PT HOME SERVICES OF SAN ANTONIO-PT HOME SRVCS OF SAN ANTONIO                      </t>
  </si>
  <si>
    <t xml:space="preserve">WEST TEXAS REHABILITATION CENTER-                                                  </t>
  </si>
  <si>
    <t xml:space="preserve">WEST TEXAS REHABILITATION CENTER-WEST TEXAS REHABILITATION CT                      </t>
  </si>
  <si>
    <t xml:space="preserve">BIO MEDICAL APPLICATIONS OF TEXAS INC-FRESENIUS MEDICAL CARE HORIZON DIALYSIS           </t>
  </si>
  <si>
    <t xml:space="preserve">ELECTRA TRI MED AMBULANCE SERVICE                 </t>
  </si>
  <si>
    <t xml:space="preserve">STAR CARE HOME HEALTH                             </t>
  </si>
  <si>
    <t xml:space="preserve">SUTTON COUNTY HOSPITAL DISTRICT-SONORA MEDICAL CLINIC                             </t>
  </si>
  <si>
    <t xml:space="preserve">PERMIAN BASIN CARING HEARTS HOME HEALTH INC-                                                  </t>
  </si>
  <si>
    <t xml:space="preserve">SWISHER MEMORIAL HOSPITAL-                                                  </t>
  </si>
  <si>
    <t xml:space="preserve">AUTISTIC TREATMENT CENTER INC-                                                  </t>
  </si>
  <si>
    <t xml:space="preserve">RSA SOUTH PLAINS LLP-US RENAL CARE LUBBOCK DIALYSIS                    </t>
  </si>
  <si>
    <t>MOTHER FRANCES HOSPITAL WINNSBORO-TRINITY MOTHER FRANCES WINNSBORO RURAL HEALTH CLIN</t>
  </si>
  <si>
    <t xml:space="preserve">THE SURGERY CENTER AT WILLIAMSON LLC-WILLIAMSON SURGERY CENTER                         </t>
  </si>
  <si>
    <t>PETERSON, KYLE D</t>
  </si>
  <si>
    <t xml:space="preserve">CHILDRENS HEALTH CLINICAL OPERATIONS-CHILDREN'S MEDICAL CENTER                         </t>
  </si>
  <si>
    <t xml:space="preserve">NORTH STAR SURGICAL CENTER L-                                                  </t>
  </si>
  <si>
    <t xml:space="preserve">GUNNISON VALLEY HOSPITAL                          </t>
  </si>
  <si>
    <t xml:space="preserve">CATHOLIC HEALTH INITIATIVES COLORADO-PENROSE ST FRANCIS MEDICAL CENTER                 </t>
  </si>
  <si>
    <t xml:space="preserve">FORT WASHINGTON HOSPITAL                          </t>
  </si>
  <si>
    <t xml:space="preserve">BIO MEDICAL APPLICATIONS OF TEXAS INC-PAMPA DIALYSIS CENTER                             </t>
  </si>
  <si>
    <t xml:space="preserve">ST LUKES MAGIC VALLEY REGIONAL MEDICAL CENTER LTD-MAGIC VALLEY REGIONAL MEDICA                      </t>
  </si>
  <si>
    <t xml:space="preserve">NIX MEDICAL CENTER SKILLED-NIX HEALTH CARE SYSTEM                            </t>
  </si>
  <si>
    <t xml:space="preserve">COVENANT HIGH PLAINS SURGERY CENTER LLC-COVENANT SURGICENTER  LTD                         </t>
  </si>
  <si>
    <t xml:space="preserve">PAULS VALLEY GENERAL HOSP                         </t>
  </si>
  <si>
    <t xml:space="preserve">EL CENTRO DE CORAZON-EL CENTRO DE CORAZON EASTWOOD CLINIC              </t>
  </si>
  <si>
    <t xml:space="preserve">SOUTH TEXAS EYE CENTER                            </t>
  </si>
  <si>
    <t xml:space="preserve">SILVER PINES NURSING AND REHABILITATION LP        </t>
  </si>
  <si>
    <t xml:space="preserve">UNC HOSPITALS                                     </t>
  </si>
  <si>
    <t xml:space="preserve">PROVIDENCE HEALTH ALLIANCE-                                                  </t>
  </si>
  <si>
    <t xml:space="preserve">PALESTINE LASER &amp; SURGERY CENTER                  </t>
  </si>
  <si>
    <t xml:space="preserve">RUSH-PRESBYTERIAN-ST.LUKE'S                       </t>
  </si>
  <si>
    <t xml:space="preserve">LYNN COUNTY HOSPITAL DISTRICT-                                                  </t>
  </si>
  <si>
    <t xml:space="preserve">REEVES COUNTY HOSPITAL DISTRICT-REEVES COUNTY HOSPITAL DIALYSIS CENTER            </t>
  </si>
  <si>
    <t xml:space="preserve">EAST TEXAS MEDICAL CENTER-EAST TEXAS MEDICAL CENT                           </t>
  </si>
  <si>
    <t xml:space="preserve">ST JOSEPH REGIONAL HEALTH CENTER-ST JOSEPH CALDWELL FAMILY MEDICINE CLINIC         </t>
  </si>
  <si>
    <t xml:space="preserve">WESTCHESTR COUNTY MEDICAL                         </t>
  </si>
  <si>
    <t>SATELLITE HEALTHCARE CENTRAL STATES LLC-SATELLITE HEALTHCARE CENTRAL STATES LLC DBA SATELL</t>
  </si>
  <si>
    <t>SCHLETTE, ELLEN J</t>
  </si>
  <si>
    <t xml:space="preserve">KHAN, SHAMIMA  </t>
  </si>
  <si>
    <t xml:space="preserve">AUTISM TREATMENT CENTER-                                                  </t>
  </si>
  <si>
    <t xml:space="preserve">BANNER GOLDFIELD MEDICAL CENTER-                                                  </t>
  </si>
  <si>
    <t xml:space="preserve">LOPEZ, CYNTHIA  </t>
  </si>
  <si>
    <t xml:space="preserve">RENAL CARE GROUP TEXAS INC-                                                  </t>
  </si>
  <si>
    <t xml:space="preserve">BROWNWOOD REGIONAL MEDICAL                        </t>
  </si>
  <si>
    <t>EVANS, PETER S</t>
  </si>
  <si>
    <t xml:space="preserve">STERLING REGIONAL MEDCENTER                       </t>
  </si>
  <si>
    <t xml:space="preserve">UTMB FACULTY GROUP PRACTICE                       </t>
  </si>
  <si>
    <t xml:space="preserve">SAINT LUKES NORTHLAND HOSPITAL                    </t>
  </si>
  <si>
    <t xml:space="preserve">CENTERPOINT MEDICAL CENTER                        </t>
  </si>
  <si>
    <t xml:space="preserve">CENTERPOINT MEDICAL CENTER-                                                  </t>
  </si>
  <si>
    <t xml:space="preserve">MARYMOUNT HOSPITAL INC                            </t>
  </si>
  <si>
    <t xml:space="preserve">SCOTT AND WHITE MEMORIAL HOSPITAL-BAYLOR SCOTT &amp; WHITE DIALYSIS CENTER TEMPLE       </t>
  </si>
  <si>
    <t>BROWN, LARRY D</t>
  </si>
  <si>
    <t xml:space="preserve">MARY WASHINGTON HOSPITAL INC-MARY WASHINGTON HOSPITAL                          </t>
  </si>
  <si>
    <t xml:space="preserve">SAINT ROSE HOSPITAL                               </t>
  </si>
  <si>
    <t xml:space="preserve">GEORGETOWN HOME HEALTH-GEORGETOWN HOSPITAL HOME                          </t>
  </si>
  <si>
    <t xml:space="preserve">QUALITY THERAPY PROVIDERS-QTP INC                                           </t>
  </si>
  <si>
    <t xml:space="preserve">BIO MEDICAL APPLICATIONS OF TEXAS INC-BMA SOUTHWEST HOUSTON                             </t>
  </si>
  <si>
    <t xml:space="preserve">BIO MEDICAL APPLICATIONS OF TEXAS INC-BMA SOUTHWESTHOUSTON                              </t>
  </si>
  <si>
    <t xml:space="preserve">LITTLE LIGHTHOUSE CHILDRENS REHAB                 </t>
  </si>
  <si>
    <t xml:space="preserve">OLNEY HAMILTON HOSPITAL DISTRICT-LOVETT MEREDITH RURAL HEALTH CLINIC               </t>
  </si>
  <si>
    <t xml:space="preserve">HEA GRAMERCY SURGERY CENTER PLLC-HEA SURGERY CENTER                                </t>
  </si>
  <si>
    <t xml:space="preserve">DANI, RADHIKA  </t>
  </si>
  <si>
    <t xml:space="preserve">EDINBURG EMERGENCY MEDICINE ASSOCIATES PA-                                                  </t>
  </si>
  <si>
    <t xml:space="preserve">JFHW RURAL CLINIC PA-JASPER FAMILY HEALTH &amp; WELLNESS RURAL CLINIC      </t>
  </si>
  <si>
    <t>DAVISON, ANTHONY G</t>
  </si>
  <si>
    <t xml:space="preserve">MUNSON MEDICAL CENTER                             </t>
  </si>
  <si>
    <t xml:space="preserve">FRANCISCAN HEALTH SYSTEM-ST JOSEPH MEDICAL CENTER                          </t>
  </si>
  <si>
    <t xml:space="preserve">SAINT FRANCIS HOSPITAL                            </t>
  </si>
  <si>
    <t xml:space="preserve">SAINT FRANCIS HOSPITAL-AMISUB SFM INC                                    </t>
  </si>
  <si>
    <t xml:space="preserve">ASENSION SETON-CHILDREN'S CARE-A-VAN                             </t>
  </si>
  <si>
    <t xml:space="preserve">MEMORIAL HERMANN SURGERY CENTER SUGAR LAND LLP-MEMORIAL HERMANN SURGERY CENTER SUGAR LAND        </t>
  </si>
  <si>
    <t xml:space="preserve">NEW YORK PRESBYTERIAN HOSPITAL-NEW YORK HOSPITAL DIVISION                        </t>
  </si>
  <si>
    <t xml:space="preserve">ST. MARY'S MEDICAL CENTER, INC-                                                  </t>
  </si>
  <si>
    <t xml:space="preserve">SOUTH TEXAS RURAL HEALTH SERVICES INC-SOUTH TEXAS RURAL HEALTH SVC                      </t>
  </si>
  <si>
    <t xml:space="preserve">GWINNETT HOSPITAL SYSTEM INC-GWINNETT HOSPTIAL SYSTEM                          </t>
  </si>
  <si>
    <t xml:space="preserve">ALASKA REGIONAL HOSPITAL                          </t>
  </si>
  <si>
    <t xml:space="preserve">HARRIS COUNTY ANESTHESIOLOGISTS-                                                  </t>
  </si>
  <si>
    <t xml:space="preserve">SOUTHWESTERN MEDICAL CENTER                       </t>
  </si>
  <si>
    <t xml:space="preserve">DENTON REGIONAL AMBULATORY SURGERY CENTER LP-MEDICAL CITY SURGERY CENTER DENTON                </t>
  </si>
  <si>
    <t xml:space="preserve">THERAPY MANAGEMENT SERVICES LLC-KIDSCARE THERAPY                                  </t>
  </si>
  <si>
    <t xml:space="preserve">MEDICAL CLINIC OF DEVINE                          </t>
  </si>
  <si>
    <t xml:space="preserve">GOOD SAMARITAN HOSPITAL AND                       </t>
  </si>
  <si>
    <t xml:space="preserve">PROVIDENCE HEALTH AND SERVICES OREGON-                                                  </t>
  </si>
  <si>
    <t xml:space="preserve">KIDIATRIC THERAPY SERVICES LP                     </t>
  </si>
  <si>
    <t>PETERSON, LEILA K</t>
  </si>
  <si>
    <t xml:space="preserve">BANNER BOSWELL MEDICAL CENTER-                                                  </t>
  </si>
  <si>
    <t xml:space="preserve">MERCY HOSPITAL ADA INC-                                                  </t>
  </si>
  <si>
    <t xml:space="preserve">SOUTHWEST LTC-GRAND PRAIRIE,LLC-HERITAGE AT TURNER PARK HEALTH AND REHAB          </t>
  </si>
  <si>
    <t xml:space="preserve">BAYTOWN ASC LP-BAYTOWN HEART &amp; VASCULAR SURGERY CENTER           </t>
  </si>
  <si>
    <t xml:space="preserve">OCEAN MEDICAL CENTER-MEDICAL CTR OF OCEAN CO                           </t>
  </si>
  <si>
    <t xml:space="preserve">OCEAN MEDICAL CENTER-MERIDIAN HOSPITAL CORPORATION                     </t>
  </si>
  <si>
    <t xml:space="preserve">ALTA VIEW HOSPITAL                                </t>
  </si>
  <si>
    <t xml:space="preserve">HEBER VALLEY MEDICAL CENTER                       </t>
  </si>
  <si>
    <t xml:space="preserve">BROMENN REGIONAL MEDICAL CENTER-BROKAW HOSPITAL                                   </t>
  </si>
  <si>
    <t xml:space="preserve">LIVINGSTON MRI LLP-LIVINGSTON DIAGNOSTIC                             </t>
  </si>
  <si>
    <t xml:space="preserve">CENTRAL TEXAS DAY SURGERY CENTER LIMITED PARTNERSH-                                                  </t>
  </si>
  <si>
    <t xml:space="preserve">TIFT REGIONAL MEDICAL CENTER                      </t>
  </si>
  <si>
    <t xml:space="preserve">THE EYE SURGERY CENTER                            </t>
  </si>
  <si>
    <t xml:space="preserve">BERNADETTE OLIVIER ENTERPRISES INC-RITE OF PASSAGE WOMENS HEALTH &amp; BIRTH CTR         </t>
  </si>
  <si>
    <t xml:space="preserve">EAST TEXAS MEDICAL CENTER CROCKETT-EAST TEXAS MEDICAL CTR                            </t>
  </si>
  <si>
    <t xml:space="preserve">PRESBYTERIAN HEALTHCARE SERVICES-DR DAN C TRIGG MEMORIAL                           </t>
  </si>
  <si>
    <t xml:space="preserve">TEXAS GULF COAST MEDICAL SYSTEM INC-GULF COAST MEDICAL GROUP PLL                      </t>
  </si>
  <si>
    <t xml:space="preserve">BIO MEDICAL APPLICATIONS OF TEXAS INC-FMC DIALYSIS SERVICES OF MEYERLAND                </t>
  </si>
  <si>
    <t xml:space="preserve">BATON ROUGE GENERAL MEDICAL CENTER                </t>
  </si>
  <si>
    <t xml:space="preserve">RGV REHAB NORTH LLC-NISKERS RGV REHAB-BROWNSVILLE                     </t>
  </si>
  <si>
    <t xml:space="preserve">BELLVILLE HOSPITAL DISTRICT-THE MEDICAL CLINIC OF BELLVILLE                   </t>
  </si>
  <si>
    <t xml:space="preserve">ST MARYS HEALTH CENTER                            </t>
  </si>
  <si>
    <t xml:space="preserve">TEMPLE UNIVERSITY HOSPITAL INC-                                                  </t>
  </si>
  <si>
    <t xml:space="preserve">NORTHWEST IOWA HOSPITAL CORPORATION-ST LUKES REGIONAL MEDICAL CENTER                  </t>
  </si>
  <si>
    <t xml:space="preserve">CALLOWAY CREEK SURGERY CENTER LP-CALLOWAY CREEK SURGERY CENTER                     </t>
  </si>
  <si>
    <t xml:space="preserve">HYDE PARK SURGERY CENTER LLC-HYDE PARK SURGERY CENTER                          </t>
  </si>
  <si>
    <t xml:space="preserve">BAYLOR SURGICARE AT PLANO LLC                     </t>
  </si>
  <si>
    <t xml:space="preserve">BIO-MEDICAL APPLICATIONS OF TEXAS INC-                                                  </t>
  </si>
  <si>
    <t xml:space="preserve">LITTLE RIVER HEALTHCARE GEORGETOWN IMAGING        </t>
  </si>
  <si>
    <t xml:space="preserve">SURGERY CENTER OF NORTHEAST TEXAS LLC-SURGERY CENTER OF NORTHEAST TEXAS                 </t>
  </si>
  <si>
    <t xml:space="preserve">J AND B ASSOCIATES LLC-CHELSEA GARDENS                                   </t>
  </si>
  <si>
    <t xml:space="preserve">KADLEC MEDICAL CENTER                             </t>
  </si>
  <si>
    <t xml:space="preserve">BIO MEDICAL APPLICATIONS OF TEXAS INC-FMC PLEASANT RUN DIALYSIS                         </t>
  </si>
  <si>
    <t xml:space="preserve">SPALDING REGIONAL MEDICAL CENTER                  </t>
  </si>
  <si>
    <t xml:space="preserve">WELLSTAR SPALDING REGIONAL HOSPITAL, INC-                                                  </t>
  </si>
  <si>
    <t xml:space="preserve">GENESIS MEDICAL CENTER                            </t>
  </si>
  <si>
    <t xml:space="preserve">BILOXI REGIONAL MEDICAL CENTER-MERIT HEALTH BILOXI                               </t>
  </si>
  <si>
    <t xml:space="preserve">EMMA L BIXBY MEDICAL CENTER-E L BIXBY MEDICAL CTR                             </t>
  </si>
  <si>
    <t xml:space="preserve">METHODIST MEDICAL CENTER ASC LP-                                                  </t>
  </si>
  <si>
    <t xml:space="preserve">METHODIST MEDICAL CENTER ASC LP-METHODIST AMBULATORY SURGERY CENTER               </t>
  </si>
  <si>
    <t xml:space="preserve">BAPTIST HOSPITAL OF COCKE COUNTY                  </t>
  </si>
  <si>
    <t xml:space="preserve">ST MARYS JEFFERSON MEMORIAL HOSPITAL              </t>
  </si>
  <si>
    <t xml:space="preserve">MEMORIAL MEDICAL CENTER OF WEST MICHIGAN          </t>
  </si>
  <si>
    <t xml:space="preserve">MOUNTAIN STATES HEALTH ALLIANCE-                                                  </t>
  </si>
  <si>
    <t xml:space="preserve">RENAL CARE GROUP TEXAS INC-RENAL CARE GROUP ATHENS                           </t>
  </si>
  <si>
    <t xml:space="preserve">BIO MEDICAL APPLICATIONS OF TEXAS INC.-FMC DIALYSIS SERVICES OF WACO WEST                </t>
  </si>
  <si>
    <t xml:space="preserve">LAKELAND MEDICAL CENTER                           </t>
  </si>
  <si>
    <t xml:space="preserve">EASTER SEALS EAST TEXAS INC-                                                  </t>
  </si>
  <si>
    <t xml:space="preserve">BAPTIST HOSPITAL INC-GULF BREEZE  HOSPITAL                             </t>
  </si>
  <si>
    <t>TEXAS REGIONAL EYE CENTER ASC LLC</t>
  </si>
  <si>
    <t xml:space="preserve">TEXAS REGIONAL EYE CENTER ASC LLC-PARK HUDSON SURGERY CENTER                        </t>
  </si>
  <si>
    <t>ISKRENKO, ALEXANDER V</t>
  </si>
  <si>
    <t xml:space="preserve">EAST TEXAS MEDICAL CENTER JACKSONVILLE-                                                  </t>
  </si>
  <si>
    <t xml:space="preserve">UNIVERSITY OF HOUSTON SYSTEM-UH COLLEGE OF OPTOMETRY SURGERY CENTER            </t>
  </si>
  <si>
    <t xml:space="preserve">LOVELACE HEALTH SYSTEM INC-LOVELACE RGIONAL HOSPITAL-ROSWELL                 </t>
  </si>
  <si>
    <t xml:space="preserve">WILSON CREEK SURGICAL CENTER, LLC-STONEBRIDGE SURGERY CENTER                        </t>
  </si>
  <si>
    <t xml:space="preserve">VHS BROWNSVILLE HOSPITAL COMPANY LLC              </t>
  </si>
  <si>
    <t xml:space="preserve">VHS BROWNSVILLE HOSPITAL COMPANY LLC-                                                  </t>
  </si>
  <si>
    <t xml:space="preserve">ECLIPSE SURGICARE LLC-                                                  </t>
  </si>
  <si>
    <t xml:space="preserve">RAIDER SURGICAL CENTER, LLC-                                                  </t>
  </si>
  <si>
    <t xml:space="preserve">FLOWER HOSPITAL-                                                  </t>
  </si>
  <si>
    <t xml:space="preserve">ALLEN PARISH HOSPITAL                             </t>
  </si>
  <si>
    <t xml:space="preserve">ALLEN PARISH HOSPITAL-                                                  </t>
  </si>
  <si>
    <t>HULLENDER, MARTIN R</t>
  </si>
  <si>
    <t xml:space="preserve">BIO MEDICAL APPLICATIONS OF TEXAS INC-LA PORTE DIALYSIS FACILITY                        </t>
  </si>
  <si>
    <t xml:space="preserve">NORTHERN ILLINOIS MEDICAL CENTER                  </t>
  </si>
  <si>
    <t>INDUKURI, PADMANABHA R</t>
  </si>
  <si>
    <t xml:space="preserve">HUERFANO COUNTY HOSPITAL DISTRICT-SPANISH PEAKS REGIONAL HEALTH CENTER              </t>
  </si>
  <si>
    <t>DAS, MIHIR K</t>
  </si>
  <si>
    <t xml:space="preserve">ST CHARLES MEDICAL CENTER-ST CHARLES MEDICAL CENTER BEND AND REDMOND        </t>
  </si>
  <si>
    <t>BITAR, JAMIL N</t>
  </si>
  <si>
    <t xml:space="preserve">STEVENS, LEE  </t>
  </si>
  <si>
    <t xml:space="preserve">BEAR CREEK DIALYSIS CENTER  LP-BEAR CREEK DIALYSIS                               </t>
  </si>
  <si>
    <t xml:space="preserve">LEE MEMORIAL HEALTH SYSTEM-GULF COAST MEDICAL CENTER                         </t>
  </si>
  <si>
    <t>STRANGE, CHAD D</t>
  </si>
  <si>
    <t xml:space="preserve">COLUMBIA BAY AREA SURGICARE                       </t>
  </si>
  <si>
    <t xml:space="preserve">VALLEY VIEW HOSPITAL                              </t>
  </si>
  <si>
    <t>STARBRANCH, EILEEN K</t>
  </si>
  <si>
    <t xml:space="preserve">RENAL CARE GROUP TEXAS INC-WATSON W WISE DIALYSIS-PARIS                      </t>
  </si>
  <si>
    <t xml:space="preserve">DIGNITY HEALTH-ST JOSEPHS HOSPITAL                               </t>
  </si>
  <si>
    <t xml:space="preserve">BELOIT MEMORIAL HOSPITAL                          </t>
  </si>
  <si>
    <t xml:space="preserve">STAR THERAPY CENTERS LIMITED PARTNERSHIP-STAR THERAPY SERVICES                             </t>
  </si>
  <si>
    <t xml:space="preserve">LOVELACE HEALTH SYSTEM INC-NORTHEAST HEIGHTS MEDICAL CENTER                  </t>
  </si>
  <si>
    <t xml:space="preserve">BIO MEDICAL APPLICATIONS OF TEXAS INC-FRESENIUS MEDICAL CARE FALFURRIAS                 </t>
  </si>
  <si>
    <t>KINCAID, JENNIFER D</t>
  </si>
  <si>
    <t xml:space="preserve">BIO MEDICAL APPLICATIONS OF TEXAS INC-FRESENIUS MEDICAL CARE COCKRELL HILL              </t>
  </si>
  <si>
    <t xml:space="preserve">LAGUNA MADRE REHABILITATION CENTER                </t>
  </si>
  <si>
    <t xml:space="preserve">BAYLOR SURGICARE AT ENNIS LLC-                                                  </t>
  </si>
  <si>
    <t xml:space="preserve">5 STAR THERAPY PLLC-SUPERSTAR HOME THERAPY                            </t>
  </si>
  <si>
    <t xml:space="preserve">DIGNITY HEALTH-ST.JOSEPH'S WESTGATE MEDICAL CENTER               </t>
  </si>
  <si>
    <t xml:space="preserve">BIO-MEDICAL APPLICATIONS OF TEXAS, INC.-FRESENIUS KIDNEY CARE WEST ROSENBERG              </t>
  </si>
  <si>
    <t xml:space="preserve">DUKE UNIVERSITY HEALTH SYSTEM INC-DUKE UNIVERSITY HOSPITAL                          </t>
  </si>
  <si>
    <t xml:space="preserve">DAY SURGERY CENTER OF N TEXAS LTD                 </t>
  </si>
  <si>
    <t xml:space="preserve">HENRY FORD WYANDOTTE HOSPITAL                     </t>
  </si>
  <si>
    <t xml:space="preserve">ST LOUIS CHILDRENS HOSPITAL                       </t>
  </si>
  <si>
    <t xml:space="preserve">SONTERRA ENDOSCOPY CENTER                         </t>
  </si>
  <si>
    <t xml:space="preserve">DOCTORS HOSPITAL OF MANTECA, INC-                                                  </t>
  </si>
  <si>
    <t xml:space="preserve">SAINT ALPHONSUS REGIONAL MEDICAL CENTER INC-ST ALPHONSUS HOSPITAL                             </t>
  </si>
  <si>
    <t xml:space="preserve">BLACKHAWK MANGUM LLC                              </t>
  </si>
  <si>
    <t xml:space="preserve">JACKSON MEDICAL CLINIC                            </t>
  </si>
  <si>
    <t xml:space="preserve">NURSES ON WHEELS INC                              </t>
  </si>
  <si>
    <t xml:space="preserve">ROCKWALL SURGERY CENTER LLP                       </t>
  </si>
  <si>
    <t xml:space="preserve">WATERTOWN MEMORIAL HOSPITAL                       </t>
  </si>
  <si>
    <t xml:space="preserve">HCA HEALTH SERVICES OF TENNESSEE  INC-TRISTAR STONECREST MEDICAL CENTER                 </t>
  </si>
  <si>
    <t xml:space="preserve">MARYVALE HOSPITAL MEDICAL                         </t>
  </si>
  <si>
    <t xml:space="preserve">SAN ANTONIO ENDOSCOPY LP                          </t>
  </si>
  <si>
    <t xml:space="preserve">KOOTENAI MEDICAL CENTER-KOOTENAI MEMORIAL HOSPITAL                        </t>
  </si>
  <si>
    <t xml:space="preserve">FULTON DEKALB HOSPITAL AUTHORITY-                                                  </t>
  </si>
  <si>
    <t xml:space="preserve">BIO MEDICAL APPLICATIONS OF TEXAS INC-BIO-MEDICAL APPLICATIONS                          </t>
  </si>
  <si>
    <t xml:space="preserve">SCOTT AND WHITE HOME CARE TAYLOR-                                                  </t>
  </si>
  <si>
    <t xml:space="preserve">MOUNTAIN STATES HEALTH ALLIANCE-INDIAN PATH COMMUNITY HOSPITAL                    </t>
  </si>
  <si>
    <t xml:space="preserve">OCHSNER BAPTIST MEDICAL CENTER  LLC               </t>
  </si>
  <si>
    <t xml:space="preserve">KIDS ROUND UP PEDIATRIC REHAB LLC-                                                  </t>
  </si>
  <si>
    <t xml:space="preserve">UNITED MEDICAL CENTERS-UNITED MEDICAL CENTER #3                          </t>
  </si>
  <si>
    <t xml:space="preserve">BAILES, DALLAS  </t>
  </si>
  <si>
    <t xml:space="preserve">UNIVERSITY OF TEXAS HEALTH SCIENCE CENTER AT TYLER-THE UNIV OF TEXAS HLTH CTR                        </t>
  </si>
  <si>
    <t xml:space="preserve">SUPERIOR HOME HEALTH SERVICES LLC-SUPERIOR HOME HEALTH SERVICES                     </t>
  </si>
  <si>
    <t xml:space="preserve">SHILOH TREATMENT CENTER INC                       </t>
  </si>
  <si>
    <t xml:space="preserve">SHILOH TREATMENT CENTER INC-                                                  </t>
  </si>
  <si>
    <t xml:space="preserve">PHYSICIANS SURGICAL CENTER OF FORT WORTH LLP      </t>
  </si>
  <si>
    <t xml:space="preserve">REHABILITY THERAPY CENTER, LLC-LIFE SKILLS THERAPY CENTER OF SAN JUAN            </t>
  </si>
  <si>
    <t xml:space="preserve">STEPHENS COUNTY MEDICAL CLINIC                    </t>
  </si>
  <si>
    <t>Sources:</t>
  </si>
  <si>
    <t>020844909</t>
  </si>
  <si>
    <t>410530602</t>
  </si>
  <si>
    <t>1518439009</t>
  </si>
  <si>
    <t>673073</t>
  </si>
  <si>
    <t>411431601</t>
  </si>
  <si>
    <t>1417429945</t>
  </si>
  <si>
    <t>670300</t>
  </si>
  <si>
    <t>TEXAS HEALTH HOSPITAL FRISCO</t>
  </si>
  <si>
    <t>424980701</t>
  </si>
  <si>
    <t>1184042822</t>
  </si>
  <si>
    <t>670267</t>
  </si>
  <si>
    <t>133367611</t>
  </si>
  <si>
    <t>Calculated in the ACR model tab using enrollment and UPL info; for IMDs, need Medicaid charges as well.</t>
  </si>
  <si>
    <t>Calculated in the ACR model tab using enrollment and UPL info.</t>
  </si>
  <si>
    <t>Corresponding UPL Demo Column</t>
  </si>
  <si>
    <t>Column G of IP Payment tab of UPL test [109]</t>
  </si>
  <si>
    <t>Column H of IP Payment tab of UPL test [112]</t>
  </si>
  <si>
    <t>Column I of IP Payment tab of UPL Test [107]</t>
  </si>
  <si>
    <t>Column J of IP Payment tab of UPL Test [108]</t>
  </si>
  <si>
    <t>Column K of IP Payment tab of UPL Test [110]</t>
  </si>
  <si>
    <t>Column L of IP Payment tab of UPL Test [113]</t>
  </si>
  <si>
    <t>Column U of IP Payment tab of UPL Test [301]</t>
  </si>
  <si>
    <t>Column V of IP Payment tab of UPL Test [302]</t>
  </si>
  <si>
    <t>Column W of IP Payment tab of UPL Test [303.1]</t>
  </si>
  <si>
    <t>Column AD of IP Payment tab of UPL Test [318]</t>
  </si>
  <si>
    <t>Column AJ of IP Payment tab of UPL Test [403]</t>
  </si>
  <si>
    <t>Column AM of IP Payment tab of UPL Test [409]</t>
  </si>
  <si>
    <t>Ownership Category</t>
  </si>
  <si>
    <t>Critical Access Hospital</t>
  </si>
  <si>
    <t>Medicaid Regular Payments (no UHRIP)</t>
  </si>
  <si>
    <t>Medicaid Supplemental Payments (NAIP)</t>
  </si>
  <si>
    <t>Medicaid Payments Inflated to Demonstration Year</t>
  </si>
  <si>
    <t>Adjusted Medicare UPL Amount</t>
  </si>
  <si>
    <t>Adjusted UPL Gap</t>
  </si>
  <si>
    <t>Frio Hospital Association dba Frio Regional Hospital</t>
  </si>
  <si>
    <t>Wise Health System</t>
  </si>
  <si>
    <t>Stephens Memorial Hospital</t>
  </si>
  <si>
    <t>Rock Springs, LLC</t>
  </si>
  <si>
    <t>COUNTY OF YOAKUM, d/b/a, YOAKUM COUNTY HOSPITAL</t>
  </si>
  <si>
    <t>Baptist Neighborhood Hospital</t>
  </si>
  <si>
    <t>Memorial Hermann - Northeast</t>
  </si>
  <si>
    <t>Memorial Hermann - TIRR</t>
  </si>
  <si>
    <t>Graham Regional Medical Center</t>
  </si>
  <si>
    <t>Heart of Texas Memorial Hospital</t>
  </si>
  <si>
    <t>Oceans Behavioral Hospital of Abilene, LLC</t>
  </si>
  <si>
    <t>Oceans Behavioral Hospital of the Permian Basin</t>
  </si>
  <si>
    <t>Harlingen Medical Center</t>
  </si>
  <si>
    <t>Pampa Regional Medical Center</t>
  </si>
  <si>
    <t>Methodist Health Centers d/b/a Houston Methodist Sugar Land Hospital</t>
  </si>
  <si>
    <t>Methodist Health Centers d/b/a Houston Methodist Willowbrook Hospital</t>
  </si>
  <si>
    <t>Methodist Health Centers d/b/a Houston Methodist West Hospital</t>
  </si>
  <si>
    <t>San Jacinto Methodist Hospital d/b/a Houston Methodist Baytown Hospital</t>
  </si>
  <si>
    <t>The Methodist Hospital d/b/a Houston Methodist Hospital</t>
  </si>
  <si>
    <t>Methodist Health Centers d/b/a Houston Methodist The Woodlands Hospital</t>
  </si>
  <si>
    <t>Guadalupe County Hospital Board DBA Guadalupe Regional Medical Center</t>
  </si>
  <si>
    <t>Glen Oaks Hospital</t>
  </si>
  <si>
    <t>River Crest Hospital</t>
  </si>
  <si>
    <t>Cypress Creek Hospital Inc</t>
  </si>
  <si>
    <t>SHC KPH LP</t>
  </si>
  <si>
    <t>Laurel Ridge Treatment Center</t>
  </si>
  <si>
    <t>Millwood Hospital</t>
  </si>
  <si>
    <t>Austin Oaks Hospital</t>
  </si>
  <si>
    <t>Behavioral Health Bellaire</t>
  </si>
  <si>
    <t>Mayhill Hospital</t>
  </si>
  <si>
    <t>University Behavioral Health of Denton</t>
  </si>
  <si>
    <t>University BH of El Paso</t>
  </si>
  <si>
    <t>Matagorda County Hospital District</t>
  </si>
  <si>
    <t>CASTRO COUNTY HOSPITAL DISTRICT DBA PLAINS MEMORIAL HOSPITAL</t>
  </si>
  <si>
    <t>Scott &amp; White Hospital -Marble Falls</t>
  </si>
  <si>
    <t>HCA Houston Pearland</t>
  </si>
  <si>
    <t>Methodist Charlton Medical Center</t>
  </si>
  <si>
    <t>Methodist Dallas Medical Center</t>
  </si>
  <si>
    <t>Methodist Mansfield Medical Center</t>
  </si>
  <si>
    <t>Methodist Richardson Medical Center</t>
  </si>
  <si>
    <t>CAHRMC LLC dba Rice Medical Center</t>
  </si>
  <si>
    <t>St. Davids South Austin</t>
  </si>
  <si>
    <t>Las Palmas Del Sol</t>
  </si>
  <si>
    <t>Shannon Rehabilitation Hospital, an affiliate of Encompass Health</t>
  </si>
  <si>
    <t>Deaf Smith County Hospital District</t>
  </si>
  <si>
    <t>Encompass Health Rehabilitation Hospital of Waco</t>
  </si>
  <si>
    <t>Throckmorton County Memorial Hospital</t>
  </si>
  <si>
    <t>Kerrville State Hospital</t>
  </si>
  <si>
    <t>North Texas State Hospital/Wichita</t>
  </si>
  <si>
    <t>North Texas State Hospital/Vernon</t>
  </si>
  <si>
    <t>Rio Grande State School</t>
  </si>
  <si>
    <t>Texas Center for Infectious Diseases</t>
  </si>
  <si>
    <t>Waco Center for Youth</t>
  </si>
  <si>
    <t>Paris Regional Medical Center</t>
  </si>
  <si>
    <t>Cuero Community Hospital</t>
  </si>
  <si>
    <t>Wilbarger County Hospital District</t>
  </si>
  <si>
    <t>Scenic Mountain Medical Center</t>
  </si>
  <si>
    <t>Odessa Regional Medical Center</t>
  </si>
  <si>
    <t>The Medical Center Of Southeast Texas</t>
  </si>
  <si>
    <t>Wadley Regional Medical Center</t>
  </si>
  <si>
    <t>Andrews County Hospital District</t>
  </si>
  <si>
    <t>Ward Memorial Hospital</t>
  </si>
  <si>
    <t>Karnes County Hospital District</t>
  </si>
  <si>
    <t>Sweeny Community Hospital</t>
  </si>
  <si>
    <t>Texas Vista Medical Center</t>
  </si>
  <si>
    <t>Houston Behavioral Healthcare Hospital</t>
  </si>
  <si>
    <t>Lillian Hudspeth Memorial Hospital</t>
  </si>
  <si>
    <t>El Paso County Hospital District dba University Medical Center of El Paso</t>
  </si>
  <si>
    <t>Crane County Hospital District</t>
  </si>
  <si>
    <t>Val Verde Regional Medical Center</t>
  </si>
  <si>
    <t>Metroplex Adventist Hospital, Inc. dba AdventHealth Central Texas</t>
  </si>
  <si>
    <t>Metroplex Adventist Hospital, Inc. dba AdventHealth Rollins Brook</t>
  </si>
  <si>
    <t>Stonewall Memorial Hospital District</t>
  </si>
  <si>
    <t>PRHC Ennis LP</t>
  </si>
  <si>
    <t>MIDLAND COUNTY HOSPITAL DISTRCT - MIDLAND MEMORIAL HOSPITAL</t>
  </si>
  <si>
    <t>Methodist Southlake Medical Center</t>
  </si>
  <si>
    <t>Hendrick Medical Center Brownwood</t>
  </si>
  <si>
    <t>State-owned non-IMD</t>
  </si>
  <si>
    <t>State-owned IMD</t>
  </si>
  <si>
    <t>1881252203</t>
  </si>
  <si>
    <t>1306448899</t>
  </si>
  <si>
    <t>1205420916</t>
  </si>
  <si>
    <t>1427671064</t>
  </si>
  <si>
    <t>1568818417</t>
  </si>
  <si>
    <t>Provider Info:
(PIA)
National 
Provider ID 
(NPI)
[109]</t>
  </si>
  <si>
    <t>Provider Info:
(Required)
Medicare 
Certification 
Number 
(Medicare ID)
[112]</t>
  </si>
  <si>
    <t>Provider Info:
(Required)
State-specific 
Provider ID 
(Medicaid ID)
[107]</t>
  </si>
  <si>
    <t>Provider Info:
(Required)
Provider Name
[108]</t>
  </si>
  <si>
    <t>Provider 
Info:
(Required)
Ownership 
Category 
Type
[110]</t>
  </si>
  <si>
    <t>MCD Inflated 
Payment Info:
(Calculated)
Total Medicaid 
Payments 
[316]</t>
  </si>
  <si>
    <t>UPL Gap Info:
(Calculated) 
UPL Gap 
Amount
[407]</t>
  </si>
  <si>
    <t>UPL Gap Info:
(Required)
Adjustment to 
the UPL Gap
[408]</t>
  </si>
  <si>
    <t>UPL Gap Info:
(Calculated) 
Adjusted UPL 
Gap
[409]</t>
  </si>
  <si>
    <t>Ownership Category Type (Private, NSGO, SGO)</t>
  </si>
  <si>
    <t>Total Medicaid Payments (Per Diem * Days)</t>
  </si>
  <si>
    <t>UPL Gap Amount</t>
  </si>
  <si>
    <t>Adjustment to the UPL Gap ($)</t>
  </si>
  <si>
    <t>Hospital Location</t>
  </si>
  <si>
    <t>All</t>
  </si>
  <si>
    <t>12 Month CHIRP Increase</t>
  </si>
  <si>
    <t xml:space="preserve">  Total - STAR</t>
  </si>
  <si>
    <t xml:space="preserve">  Total - STAR+PLUS</t>
  </si>
  <si>
    <t>OP identified by Bill Codes starting with '13'</t>
  </si>
  <si>
    <t>Children's Health Dallas</t>
  </si>
  <si>
    <t>Sunrise Canyon Hospital</t>
  </si>
  <si>
    <t>NHCI of Hillsboro, Inc. DBA Hill Regional Hospital</t>
  </si>
  <si>
    <t>Austin Behavioral Health</t>
  </si>
  <si>
    <t>STAR+PLUS IP Total</t>
  </si>
  <si>
    <t>UPL Calc Info:
(Calculated)
Inflated UPL 
Amount 
[406]</t>
  </si>
  <si>
    <t>UPL</t>
  </si>
  <si>
    <t>Total IP Medicaid Base Payments (with NAIP)</t>
  </si>
  <si>
    <t>Green Tabs are UPL Data</t>
  </si>
  <si>
    <t>Purple tabs are for IGT</t>
  </si>
  <si>
    <t>Change Log:</t>
  </si>
  <si>
    <t>Total Non-OP (IP)</t>
  </si>
  <si>
    <t>CHIRP OP % Increase</t>
  </si>
  <si>
    <t>CHIRP IP % Increase</t>
  </si>
  <si>
    <t>N/A</t>
  </si>
  <si>
    <t>STAR MCO Retains</t>
  </si>
  <si>
    <t>STAR+PLUS MCO Retains</t>
  </si>
  <si>
    <t>CHIRP SFY2024 Payment Calculation Model</t>
  </si>
  <si>
    <t>CHILDRESS COUNTY HOSPITAL DISTRICT</t>
  </si>
  <si>
    <t>Limestone Medical Center</t>
  </si>
  <si>
    <t>Mission Hospital, Inc</t>
  </si>
  <si>
    <t>Liberty Dayton Regional Medical Center</t>
  </si>
  <si>
    <t>Scurry County Hospital District dba Cogdell Memorial Hospital</t>
  </si>
  <si>
    <t>Citizens Medical Center</t>
  </si>
  <si>
    <t>Cook Children's Medical Center - Prosper</t>
  </si>
  <si>
    <t>GPCH LLC dba Golden Plains Community Hospital</t>
  </si>
  <si>
    <t>Warm Springs Rehabilitation Hospital of San Antonio</t>
  </si>
  <si>
    <t>PAM Rehabilitation Hospital of Corpus Christi</t>
  </si>
  <si>
    <t>PAM Rehabilitation Hospital of Allen</t>
  </si>
  <si>
    <t>PAM Specialty and Rehabilitation Hospital of Luling</t>
  </si>
  <si>
    <t>Tarrant County Hospital District</t>
  </si>
  <si>
    <t>Baylor Scott and White Emergency Hospital -Burleson</t>
  </si>
  <si>
    <t>The Hospitals of Providence</t>
  </si>
  <si>
    <t>Dallas Medical Center</t>
  </si>
  <si>
    <t xml:space="preserve"> Prime Healthcare Services - Mesquite LLC (DBA Dallas Regional Medical Center)</t>
  </si>
  <si>
    <t>Seminole Hospital District of Gaines County</t>
  </si>
  <si>
    <t>CHI St. Joesph Health Rehabilitation Hospital, an affiliate of Encompass Health</t>
  </si>
  <si>
    <t>Texas Health Harris Methodist Hospital Fort Worth</t>
  </si>
  <si>
    <t>Texas Health Harris Methodist Hospital Azle</t>
  </si>
  <si>
    <t>Texas Health Harris Methodist Hospital Southwest Fort Worth</t>
  </si>
  <si>
    <t>Clarity Child Guidance Center</t>
  </si>
  <si>
    <t>Texas Health Harris Methodist Hospital Hurst-Euless-Bedford</t>
  </si>
  <si>
    <t>Texas Health Harris Methodist Hospital Cleburne</t>
  </si>
  <si>
    <t>Fort Duncan Medical Center</t>
  </si>
  <si>
    <t>Laredo Regional Medical Center LP</t>
  </si>
  <si>
    <t>Northwest Texas Healthcare System</t>
  </si>
  <si>
    <t>McAllen Hospital LP</t>
  </si>
  <si>
    <t>UHS of Texoma</t>
  </si>
  <si>
    <t xml:space="preserve">Cornerstone Regional Hospital </t>
  </si>
  <si>
    <t>Fannin County Hospital Authority</t>
  </si>
  <si>
    <t>Texas Health Harris Methodist Hospital Stephenville</t>
  </si>
  <si>
    <t>Texas Health Presbyterian Hospital Dallas</t>
  </si>
  <si>
    <t>Texas Health Presbyterian Hospital Kaufman</t>
  </si>
  <si>
    <t>Texas Health Presbyterian Hospital Plano</t>
  </si>
  <si>
    <t>Texas Health Presbyterian Hospital Allen</t>
  </si>
  <si>
    <t>Texas Health Arlington Memorial Hospital</t>
  </si>
  <si>
    <t>Texas Health Presbyterian Hospital Denton</t>
  </si>
  <si>
    <t>Texas Health Harris Methodist Hospital Alliance</t>
  </si>
  <si>
    <t>Texas Health Rockwall</t>
  </si>
  <si>
    <t>Texas Health Southlake</t>
  </si>
  <si>
    <t>Texas Health Flower Mound</t>
  </si>
  <si>
    <t>Westpark Springs</t>
  </si>
  <si>
    <t>Texas Health Center for Diagnostics and Surgery</t>
  </si>
  <si>
    <t>Texas Health Frisco</t>
  </si>
  <si>
    <t>Texas Health Heart and Vascular Hospital</t>
  </si>
  <si>
    <t>Ascension Providence DePaul</t>
  </si>
  <si>
    <t>Baylor Scott &amp; White Medical Centers - Capitol Area - Pflugerville</t>
  </si>
  <si>
    <t xml:space="preserve">Baylor Heart &amp; Vascular Center LLP </t>
  </si>
  <si>
    <t>Baylor Medical Center at Irving</t>
  </si>
  <si>
    <t>Baylor Medical Centers at Garland and McKinney</t>
  </si>
  <si>
    <t>Baylor Regional Medical Center at Plano</t>
  </si>
  <si>
    <t xml:space="preserve">THHBP Management Company LLC </t>
  </si>
  <si>
    <t>Texas Heart Hospital of the Southwest LLP</t>
  </si>
  <si>
    <t>BAYLOR SCOTT &amp; WHITE MEDICAL CENTERS - CAPITOL AREA Austin Oak Hill</t>
  </si>
  <si>
    <t>Baylor Scott &amp; White Medical Center - Centennial</t>
  </si>
  <si>
    <t>Scott &amp; White Hospital - College Station</t>
  </si>
  <si>
    <t>Scott &amp; White Hospital - Round Rock</t>
  </si>
  <si>
    <t>Hillcrest Baptist Medical Center</t>
  </si>
  <si>
    <t>Scott and White Memorial Hospital</t>
  </si>
  <si>
    <t>BAYLOR SCOTT &amp; WHITE MEDICAL CENTERS - CAPITOL AREA BUDA</t>
  </si>
  <si>
    <t>Baylor Scott and White Emergency Hospital - Aubrey</t>
  </si>
  <si>
    <t>ATHENS HOSPITAL LLC - UT HEALTH EAST TEXAS ATHENS HOSPITAL</t>
  </si>
  <si>
    <t>CARTHAGE HOSPITAL LLC - UT HEALTH EAST TEXAS CARTHAGE HOSPITAL</t>
  </si>
  <si>
    <t>HENDERSON HOSPITAL LLC - UT HEALTH EAST TEXAS HENDERSON HOSPITAL</t>
  </si>
  <si>
    <t>JACKSONVILLE HOSPITAL LLC - UT HEALTH EAST TEXAS JACKSONVILLE HOSPITAL</t>
  </si>
  <si>
    <t>PITTSBURG HOSPITAL LLC - UT HEALTH EAST TEXAS PITTSBURG HOSPITAL</t>
  </si>
  <si>
    <t>QUITMAN HOSPITAL LLC - UT HEALTH EAST TEXAS</t>
  </si>
  <si>
    <t>REHABILITATION HOSPITAL LLC - UT HEALTH EAST TEXAS REHABILITATION HOSPITAL</t>
  </si>
  <si>
    <t>TYLER REGIONAL HOSPITAL LLC - UT HEALTH EAST TEXAS TYLER REGIONAL HOSPITAL</t>
  </si>
  <si>
    <t>CHI St. Luke's Health Baylor College of Medicine Medical Center</t>
  </si>
  <si>
    <t>St. Luke's Community Health Services</t>
  </si>
  <si>
    <t>Methodist Children's Hospital dba Covenant Children's Hospital</t>
  </si>
  <si>
    <t>Methodist Hospital Levelland, Inc. dba Covenant Hospital Levelland</t>
  </si>
  <si>
    <t>Methodist Hospital Plainview dba Covenant Hospital Plainview</t>
  </si>
  <si>
    <t>Hamilton County Hospital District</t>
  </si>
  <si>
    <t>BSA HOSPITAL LLC - BAPTIST ST ANTHONYS HOSPITAL</t>
  </si>
  <si>
    <t>HH KILLEEN HEALTH SYSTEM LLC - SETON MEDICAL CENTER HARKER HEIGHTS</t>
  </si>
  <si>
    <t>PHYSICIANS SURGICAL HOSPITALS LLC</t>
  </si>
  <si>
    <t>Knox County Hospital District</t>
  </si>
  <si>
    <t>FAITH COMMUNITY HOSPITA</t>
  </si>
  <si>
    <t>Starr County Memorial Hospital</t>
  </si>
  <si>
    <t>Dawson County Hospital District Dba Medical Arts Hospital</t>
  </si>
  <si>
    <t>PAM Health Rehabilitation Hospital of El Paso</t>
  </si>
  <si>
    <t>St Lukes Community Development Corporation - Sugar Land (St. Luke's Sugar Land Hospital)</t>
  </si>
  <si>
    <t>St Lukes Lakeside Hospital LLC</t>
  </si>
  <si>
    <t>St. Luke's Hospital at the Vintage</t>
  </si>
  <si>
    <t>PMC Hospital LLC (St. Luke's Patients Medical Center)</t>
  </si>
  <si>
    <t>Community Hospital of Brazosport (Brazosport Regional Health System)</t>
  </si>
  <si>
    <t xml:space="preserve">Memorial Medical Center of East Texas </t>
  </si>
  <si>
    <t>Memorial Hospital of Polk County</t>
  </si>
  <si>
    <t xml:space="preserve">Memorial Hospital - San Augustine </t>
  </si>
  <si>
    <t>CHI St. Joseph Regional Health Center</t>
  </si>
  <si>
    <t>CHI St. Joseph Health - Burleson</t>
  </si>
  <si>
    <t>CHI St. Joseph Health - Grimes</t>
  </si>
  <si>
    <t>CHI St. Joseph Health - Madison</t>
  </si>
  <si>
    <t>Brownfield Regional Medical Center</t>
  </si>
  <si>
    <t>Chambers County Public Hospital District No.1</t>
  </si>
  <si>
    <t>Methodist Hospital Atascosa</t>
  </si>
  <si>
    <t>Methodist Hospital Stone Oak</t>
  </si>
  <si>
    <t>Hickory Trail</t>
  </si>
  <si>
    <t>Houston Methodist St. John Hospital d/b/a Houston Methodist Clear Lake Hospital</t>
  </si>
  <si>
    <t xml:space="preserve">CHRISTUS SPOHN HEALTH SYSTEM CORPORATION-CHRISTUS SPOHN HOSPITAL ALICE      </t>
  </si>
  <si>
    <t xml:space="preserve">CHRISTUS Santa Rosa Hospital-San Marcos                                      </t>
  </si>
  <si>
    <t xml:space="preserve">CHRISTUS HEALTH ARK LATEX-CHRISTUS ST MICHAEL        </t>
  </si>
  <si>
    <t xml:space="preserve">West Oak Hospital Inc </t>
  </si>
  <si>
    <t xml:space="preserve">Temple Behavioral Healthcare Hospital Inc dba Canyon Creek Behavioral Health </t>
  </si>
  <si>
    <t>SUN HOUSTON LLC</t>
  </si>
  <si>
    <t>Palms Behavioral Health</t>
  </si>
  <si>
    <t>Lion Star Nacogdoches Hospital</t>
  </si>
  <si>
    <t>Crescent Medical Center Lancaster</t>
  </si>
  <si>
    <t xml:space="preserve">University of Texas Medical Branch </t>
  </si>
  <si>
    <t>El Paso Children's Hospital Corporation</t>
  </si>
  <si>
    <t>WHITE ROCK MEDICAL CENTER</t>
  </si>
  <si>
    <t>Fairfield Hospital District d/b/a Freestone Medical Center</t>
  </si>
  <si>
    <t xml:space="preserve">Memorial Hermann  - TMC </t>
  </si>
  <si>
    <t>Memorial Hermann  - MHHS  ( SE, PL, GH, SW, TW )</t>
  </si>
  <si>
    <t>Memorial Hermann - Memorial City Medical Center</t>
  </si>
  <si>
    <t>Memorial Hermann - Sugar Land Hospital</t>
  </si>
  <si>
    <t>Memorial Hermann - Katy Hospital</t>
  </si>
  <si>
    <t>Memorial Hermann - Katy Rehabilitation Hospital</t>
  </si>
  <si>
    <t>Dallam Hartley Counties Hospital District</t>
  </si>
  <si>
    <t>Hill Country Memorial Hospital</t>
  </si>
  <si>
    <t>Texas Spine and Joint Hospital, LLC</t>
  </si>
  <si>
    <t>Texas Children's Hospital</t>
  </si>
  <si>
    <t>Sana Healthcare Carrollton, LLC dba Carrollton Regional Medical Center</t>
  </si>
  <si>
    <t>SOMERVELL COUNTY HOSPITAL DISTRICT</t>
  </si>
  <si>
    <t>Mid Coast Medical Center - Central</t>
  </si>
  <si>
    <t>BALLINGER MEMORIAL HOSPITAL DISTRICT</t>
  </si>
  <si>
    <t>United Regional Health Care System</t>
  </si>
  <si>
    <t>Texas Health Hospital Mansfield</t>
  </si>
  <si>
    <t xml:space="preserve">Rolling Plains Memorial Hospital </t>
  </si>
  <si>
    <t>Texas Scottish Rite for Crippled Children</t>
  </si>
  <si>
    <t>Hansford County Hospital District</t>
  </si>
  <si>
    <t>CROCKETT MEDICAL CENTER</t>
  </si>
  <si>
    <t>The Hospitals of Providence Memorial Campus</t>
  </si>
  <si>
    <t>The Hospitals of Providence Sierra Campus</t>
  </si>
  <si>
    <t>The Hospitals of Providence East Campus</t>
  </si>
  <si>
    <t>The Hospitals of Providence Transmountain Campus</t>
  </si>
  <si>
    <t>Nacogdoches Medical Center</t>
  </si>
  <si>
    <t>Anson Hospital District</t>
  </si>
  <si>
    <t>Resolute Hospital Company LLC</t>
  </si>
  <si>
    <t>VHS San Antonio Partners LLC</t>
  </si>
  <si>
    <t>Valley Baptist Medical Center - Harlingen</t>
  </si>
  <si>
    <t>Valley Baptist Medical Center - Brownsville</t>
  </si>
  <si>
    <t>Sherman/Grayson Hospital, LLC dba Wilson N Jones Regional Medical Center</t>
  </si>
  <si>
    <t>Refugio County Memorial Hospital</t>
  </si>
  <si>
    <t>Clay County Memorial Hospital</t>
  </si>
  <si>
    <t>Tyler County Hospital District</t>
  </si>
  <si>
    <t>Palo Pinto Hospital District dba Palo Pinto General Hospital</t>
  </si>
  <si>
    <t>Lamb County Hospital DBA Lamb Healthcare Center</t>
  </si>
  <si>
    <t xml:space="preserve">Gainesville Community Hospital, Inc dba North Texas Medical Center </t>
  </si>
  <si>
    <t>Lavaca Hospital District</t>
  </si>
  <si>
    <t>TITUS COUNTY HOSPITAL DISTRICT DBA TITUS REGIONAL MEDICAL CENTER</t>
  </si>
  <si>
    <t xml:space="preserve">Austin State Hospital </t>
  </si>
  <si>
    <t>Hemphill County Hospital</t>
  </si>
  <si>
    <t>1215609896</t>
  </si>
  <si>
    <t xml:space="preserve">1700991700 </t>
  </si>
  <si>
    <t>1073183141</t>
  </si>
  <si>
    <t>1356960132</t>
  </si>
  <si>
    <t>New provider added</t>
  </si>
  <si>
    <t>MLV</t>
  </si>
  <si>
    <t>420957902</t>
  </si>
  <si>
    <t>454012</t>
  </si>
  <si>
    <t>Updated CCN according to Phoenix (4533A8 end dated 2016)</t>
  </si>
  <si>
    <t>Denise Collins</t>
  </si>
  <si>
    <t>BAYLOR SCOTT &amp; WHITE MEDICAL</t>
  </si>
  <si>
    <t>chnged from 1012 to 0190, should have been part of existing 0190</t>
  </si>
  <si>
    <t>LS</t>
  </si>
  <si>
    <t>409331202</t>
  </si>
  <si>
    <t>149927V</t>
  </si>
  <si>
    <t>454050</t>
  </si>
  <si>
    <t>Updated CCN per Phoenix (old one endated 1997-4555G4)</t>
  </si>
  <si>
    <t>1336818707</t>
  </si>
  <si>
    <t>434254501</t>
  </si>
  <si>
    <t>PREFERRED HOSPITAL LEASING SHAMROCK, INC.</t>
  </si>
  <si>
    <t>CHOW, hospital re-enrolled under new ownership, liabilities were assumed.</t>
  </si>
  <si>
    <t>130606009</t>
  </si>
  <si>
    <t>131038508</t>
  </si>
  <si>
    <t>425956601</t>
  </si>
  <si>
    <t>670125</t>
  </si>
  <si>
    <t>LS, provider CCN and TPI changed due to new type and specialty old ccn 452033</t>
  </si>
  <si>
    <t>1205900370MR</t>
  </si>
  <si>
    <t>135226210</t>
  </si>
  <si>
    <t>1821011248MR</t>
  </si>
  <si>
    <t>137074413</t>
  </si>
  <si>
    <t>mlv 9/13/2022</t>
  </si>
  <si>
    <t>401543001</t>
  </si>
  <si>
    <t>401543002</t>
  </si>
  <si>
    <t>DSH 2023 Combination</t>
  </si>
  <si>
    <t>137909104</t>
  </si>
  <si>
    <t>Merged in this tab. If need unmerged go to Mstr Unmerged tab</t>
  </si>
  <si>
    <t>416733001</t>
  </si>
  <si>
    <t>1851944029</t>
  </si>
  <si>
    <t xml:space="preserve">UNIVERSITY OF TEXAS SOUTHWESTERN MEDICAL CENTER AT-UT SOUTHWESTERN UNIVERSITY HOSPITAL  </t>
  </si>
  <si>
    <t xml:space="preserve">New Provider </t>
  </si>
  <si>
    <t>1205999232MR</t>
  </si>
  <si>
    <t>412747403</t>
  </si>
  <si>
    <t>415015301</t>
  </si>
  <si>
    <t>1740450121MR</t>
  </si>
  <si>
    <t>1184262800MR</t>
  </si>
  <si>
    <t>1043552177MR</t>
  </si>
  <si>
    <t>0706</t>
  </si>
  <si>
    <t>Rehab hospital is freestanding, made separate provid for it.</t>
  </si>
  <si>
    <t>220798704</t>
  </si>
  <si>
    <t>MID COAST MEDICAL CENTER - CENTRAL - MID COAST MEDICAL CENTER - CENTRAL</t>
  </si>
  <si>
    <t>281514404</t>
  </si>
  <si>
    <t>updated the master tpi new 02 suffix eff 11/20</t>
  </si>
  <si>
    <t>281514403</t>
  </si>
  <si>
    <t xml:space="preserve">New Provider added </t>
  </si>
  <si>
    <t>New suffix effective 10/15/2021</t>
  </si>
  <si>
    <t>DC</t>
  </si>
  <si>
    <t>89</t>
  </si>
  <si>
    <t>HOSPITAL-NONPROFIT/ACUTE/1-50 BEDS</t>
  </si>
  <si>
    <t>1457994188MR</t>
  </si>
  <si>
    <t>1316242910MR</t>
  </si>
  <si>
    <t>SHRINERS HOSPITALS FOR CHILDREN- GALVESTON</t>
  </si>
  <si>
    <t>Merged Houston with Galveston</t>
  </si>
  <si>
    <t>SHRINERS HOSPITAL FOR CHILDREN- HOUSTON</t>
  </si>
  <si>
    <t>326725406</t>
  </si>
  <si>
    <t>1982920773MR</t>
  </si>
  <si>
    <t>1780025148MR</t>
  </si>
  <si>
    <t>1821612284</t>
  </si>
  <si>
    <t>418113301</t>
  </si>
  <si>
    <t xml:space="preserve">KINDRED BH ACQUISITION 1, LLC-WELLBRIDGE HEALTHCARE GREATER DALLAS              </t>
  </si>
  <si>
    <t>Merged ProvID 1008 with 0940 per Phoenix Information</t>
  </si>
  <si>
    <t>DSH 2020 401; Merged ProvID 1008 with 0940 per Phoenix Information</t>
  </si>
  <si>
    <r>
      <t xml:space="preserve">2022 DSH 401; </t>
    </r>
    <r>
      <rPr>
        <strike/>
        <sz val="9"/>
        <rFont val="Arial"/>
        <family val="2"/>
      </rPr>
      <t>New ProvID 1008</t>
    </r>
    <r>
      <rPr>
        <sz val="9"/>
        <rFont val="Arial"/>
        <family val="2"/>
      </rPr>
      <t>, ls CORRECTED MASTER NPI:Merged ProvID 1008 with 0940 per Phoenix Information</t>
    </r>
  </si>
  <si>
    <t>1017</t>
  </si>
  <si>
    <t>425740401</t>
  </si>
  <si>
    <t>Methodist Hospitals Of Dallas - Methodist Midlothian Medical Center</t>
  </si>
  <si>
    <t>2022 DSH 401; New ProvID 1017</t>
  </si>
  <si>
    <t>1018</t>
  </si>
  <si>
    <t>432815501</t>
  </si>
  <si>
    <t>670132</t>
  </si>
  <si>
    <t>Methodist Hospitals Of Dallas - Methodist Southlake Medical Center</t>
  </si>
  <si>
    <t>2022 DSH 401; New ProvID 1018</t>
  </si>
  <si>
    <t>84</t>
  </si>
  <si>
    <t>1019</t>
  </si>
  <si>
    <t>Texas Health Hospital Frisco</t>
  </si>
  <si>
    <t>2022 DSH 401; New ProvID 1019</t>
  </si>
  <si>
    <t>414763902</t>
  </si>
  <si>
    <t>1020</t>
  </si>
  <si>
    <t>2022 DSH 401; New provid 1020</t>
  </si>
  <si>
    <t>1021</t>
  </si>
  <si>
    <t>452046</t>
  </si>
  <si>
    <t>CORNERSTONE SPECIALTY HOSPITALS HOUSTON MEDICAL CE</t>
  </si>
  <si>
    <t>PLAZA SPECIALTY HOSPITAL LLC - CORNERSTONE SPECIALTY HOSPITALS HOUSTON MEDICAL CE</t>
  </si>
  <si>
    <t>1022</t>
  </si>
  <si>
    <t>WOODLANDS SPECIALTY HOSPITAL</t>
  </si>
  <si>
    <t>1023</t>
  </si>
  <si>
    <t>1669003729</t>
  </si>
  <si>
    <t>431973301</t>
  </si>
  <si>
    <t>670280</t>
  </si>
  <si>
    <t>NORTH HOUSTON SURGICAL HOSPITAL LLC</t>
  </si>
  <si>
    <t>1024</t>
  </si>
  <si>
    <t>427092801</t>
  </si>
  <si>
    <t>673071</t>
  </si>
  <si>
    <t>ENCOMPASS HEALTH REHABILITATION HOSPITAL OF KATY L</t>
  </si>
  <si>
    <t>1025</t>
  </si>
  <si>
    <t>431284501</t>
  </si>
  <si>
    <t>670309</t>
  </si>
  <si>
    <t>TEXAS HEALTH HOSPITAL MANSFIELD</t>
  </si>
  <si>
    <t>1026</t>
  </si>
  <si>
    <t>673074</t>
  </si>
  <si>
    <t>EVEREST REHABILITATION HOSPITAL TEMPLE LLC</t>
  </si>
  <si>
    <t>EVEREST REHABILITATION HOSPITAL TEMPLE</t>
  </si>
  <si>
    <t>1027</t>
  </si>
  <si>
    <t>1922642040</t>
  </si>
  <si>
    <t>427962201</t>
  </si>
  <si>
    <t>454153</t>
  </si>
  <si>
    <t>CARRUS BEHAVIORAL HOSPITAL</t>
  </si>
  <si>
    <t>64</t>
  </si>
  <si>
    <t xml:space="preserve">HOSPITAL - PSYCHIATRIC     </t>
  </si>
  <si>
    <t>F2</t>
  </si>
  <si>
    <t>1028</t>
  </si>
  <si>
    <t>1033744743</t>
  </si>
  <si>
    <t>425050801</t>
  </si>
  <si>
    <t>454151</t>
  </si>
  <si>
    <t xml:space="preserve">MEDICAL BEHAVIORAL HOSPITAL OF CLEAR LAKE LLC-MEDICAL BEHAVIORAL HOSPITAL OF CLEAR LAKE         </t>
  </si>
  <si>
    <t>1029</t>
  </si>
  <si>
    <t>1285258640</t>
  </si>
  <si>
    <t>415930301</t>
  </si>
  <si>
    <t xml:space="preserve">KINDRED BH ACQUISITION 2, LLC-WELLBRIDGE HEALTHCARE FORT WORTH                  </t>
  </si>
  <si>
    <t>1030</t>
  </si>
  <si>
    <t>1366080525</t>
  </si>
  <si>
    <t>426515901</t>
  </si>
  <si>
    <t>454154</t>
  </si>
  <si>
    <t xml:space="preserve">OCEANS BEHAVIORAL HOSPITAL OF AMARILLO LLC-OCEANS BEHAVIORAL HOSPITAL OF AMARILLO            </t>
  </si>
  <si>
    <t>1031</t>
  </si>
  <si>
    <t>421199701</t>
  </si>
  <si>
    <t>454152</t>
  </si>
  <si>
    <t xml:space="preserve">TEMPLE BEHAVIORAL HEALTHCARE HOSPITAL INC-CANYON CREEK BEHAVIORAL HEALTH                    </t>
  </si>
  <si>
    <t>1032</t>
  </si>
  <si>
    <t>410530601</t>
  </si>
  <si>
    <t xml:space="preserve">EVEREST REHABILITATION HOSPITAL LONGVIEW LLC-EVEREST REHABILITATION HOSPITAL LONGVIEW          </t>
  </si>
  <si>
    <t>1034</t>
  </si>
  <si>
    <t>1841611126</t>
  </si>
  <si>
    <t>414342201</t>
  </si>
  <si>
    <t>670149</t>
  </si>
  <si>
    <t xml:space="preserve">COMMON SENSE CARE LLC-CEDAR PARK EMERGENCY CENTER                       </t>
  </si>
  <si>
    <t>414342202</t>
  </si>
  <si>
    <t>414342203</t>
  </si>
  <si>
    <t>1036</t>
  </si>
  <si>
    <t>1952961138</t>
  </si>
  <si>
    <t>426592801</t>
  </si>
  <si>
    <t>673072</t>
  </si>
  <si>
    <t xml:space="preserve">CURAHEALTH HOUSTON HEIGHTS LLC-COBALT REHABILITATION HOUSTON HEIGHTS             </t>
  </si>
  <si>
    <r>
      <t xml:space="preserve">2022 DSH 401; </t>
    </r>
    <r>
      <rPr>
        <strike/>
        <sz val="9"/>
        <rFont val="Arial"/>
        <family val="2"/>
      </rPr>
      <t>New ProvID 1010</t>
    </r>
    <r>
      <rPr>
        <sz val="9"/>
        <rFont val="Arial"/>
        <family val="2"/>
      </rPr>
      <t>, This provider terminated 2/1/2022, it is not an ASC, appears to have been enrolled incorrectly; Changed Prov ID to 9999 pending investigation with TMHP</t>
    </r>
  </si>
  <si>
    <t>1164821559</t>
  </si>
  <si>
    <t>Updated NPI incorrect one was inputed.</t>
  </si>
  <si>
    <t>0719619011063457380</t>
  </si>
  <si>
    <t>071961901</t>
  </si>
  <si>
    <t xml:space="preserve">REID HOSPITAL &amp; HEALTH CARE SERVICES INC-REID MEMORIAL HOSPITAL                            </t>
  </si>
  <si>
    <t>DALLAS NEPHROLOGY ASSOCIATES</t>
  </si>
  <si>
    <t>1003831132</t>
  </si>
  <si>
    <t xml:space="preserve">UNKNOWN </t>
  </si>
  <si>
    <t>UNKNOWN</t>
  </si>
  <si>
    <t>1003864810</t>
  </si>
  <si>
    <t>1003961251</t>
  </si>
  <si>
    <t>1013386143</t>
  </si>
  <si>
    <t>1013468172</t>
  </si>
  <si>
    <t>1013499383</t>
  </si>
  <si>
    <t>1033210166</t>
  </si>
  <si>
    <t>1033648852</t>
  </si>
  <si>
    <t>1033661913</t>
  </si>
  <si>
    <t>1043762578</t>
  </si>
  <si>
    <t>1053321919</t>
  </si>
  <si>
    <t>1063415800</t>
  </si>
  <si>
    <t>1073552022</t>
  </si>
  <si>
    <t>1093180804</t>
  </si>
  <si>
    <t>1093894990</t>
  </si>
  <si>
    <t>1104920412</t>
  </si>
  <si>
    <t>1114367497</t>
  </si>
  <si>
    <t>1124669262</t>
  </si>
  <si>
    <t>1134123193</t>
  </si>
  <si>
    <t>1134125016</t>
  </si>
  <si>
    <t>1134297393</t>
  </si>
  <si>
    <t>1134783913</t>
  </si>
  <si>
    <t>1154400232</t>
  </si>
  <si>
    <t>1164493847</t>
  </si>
  <si>
    <t>1164900239</t>
  </si>
  <si>
    <t>1174618953</t>
  </si>
  <si>
    <t>1174689665</t>
  </si>
  <si>
    <t>1184157034</t>
  </si>
  <si>
    <t>1184621096</t>
  </si>
  <si>
    <t>1194194720</t>
  </si>
  <si>
    <t>1205189172</t>
  </si>
  <si>
    <t>1215947387</t>
  </si>
  <si>
    <t>1235453192</t>
  </si>
  <si>
    <t>1245282227</t>
  </si>
  <si>
    <t>1245371343</t>
  </si>
  <si>
    <t>1245520386</t>
  </si>
  <si>
    <t>1275523912</t>
  </si>
  <si>
    <t>1295213601</t>
  </si>
  <si>
    <t>1295225274</t>
  </si>
  <si>
    <t>1295765261</t>
  </si>
  <si>
    <t>1316412034</t>
  </si>
  <si>
    <t>1316505043</t>
  </si>
  <si>
    <t>1316901937</t>
  </si>
  <si>
    <t>1316938327</t>
  </si>
  <si>
    <t>1326002049</t>
  </si>
  <si>
    <t>1336623198</t>
  </si>
  <si>
    <t>1336637438</t>
  </si>
  <si>
    <t>1346309929</t>
  </si>
  <si>
    <t>1386697803</t>
  </si>
  <si>
    <t>1386709871</t>
  </si>
  <si>
    <t>1396714663</t>
  </si>
  <si>
    <t>1407082308</t>
  </si>
  <si>
    <t>1427064310</t>
  </si>
  <si>
    <t>1427300201</t>
  </si>
  <si>
    <t>1437581725</t>
  </si>
  <si>
    <t>1437634524</t>
  </si>
  <si>
    <t>1447280284</t>
  </si>
  <si>
    <t>1457346413</t>
  </si>
  <si>
    <t>1467412726</t>
  </si>
  <si>
    <t>1497701106</t>
  </si>
  <si>
    <t>1508424490</t>
  </si>
  <si>
    <t>1528015302</t>
  </si>
  <si>
    <t>1528162534</t>
  </si>
  <si>
    <t>1548207640</t>
  </si>
  <si>
    <t>1548245871</t>
  </si>
  <si>
    <t>1548333214</t>
  </si>
  <si>
    <t>1558404632</t>
  </si>
  <si>
    <t>1558575746</t>
  </si>
  <si>
    <t>1568835569</t>
  </si>
  <si>
    <t>1568987410</t>
  </si>
  <si>
    <t>1578500492</t>
  </si>
  <si>
    <t>1578677811</t>
  </si>
  <si>
    <t>1588673578</t>
  </si>
  <si>
    <t>1588770416</t>
  </si>
  <si>
    <t>1588908388</t>
  </si>
  <si>
    <t>1598186686</t>
  </si>
  <si>
    <t>1609804822</t>
  </si>
  <si>
    <t>1619069440</t>
  </si>
  <si>
    <t>1619928017</t>
  </si>
  <si>
    <t>1629025648</t>
  </si>
  <si>
    <t>1639174204</t>
  </si>
  <si>
    <t>1639797913</t>
  </si>
  <si>
    <t>1649770488</t>
  </si>
  <si>
    <t>1659675882</t>
  </si>
  <si>
    <t>1669020277</t>
  </si>
  <si>
    <t>1669410643</t>
  </si>
  <si>
    <t>1689744856</t>
  </si>
  <si>
    <t>1699293753</t>
  </si>
  <si>
    <t>1700949336</t>
  </si>
  <si>
    <t>1700994845</t>
  </si>
  <si>
    <t>1710931985</t>
  </si>
  <si>
    <t>1730123175</t>
  </si>
  <si>
    <t>1730684853</t>
  </si>
  <si>
    <t>1730798893</t>
  </si>
  <si>
    <t>1740239557</t>
  </si>
  <si>
    <t>1740488386</t>
  </si>
  <si>
    <t>1750932117</t>
  </si>
  <si>
    <t>1770991580</t>
  </si>
  <si>
    <t>1780667923</t>
  </si>
  <si>
    <t>1790996783</t>
  </si>
  <si>
    <t>1801319983</t>
  </si>
  <si>
    <t>1811929060</t>
  </si>
  <si>
    <t>1841843455</t>
  </si>
  <si>
    <t>1841844735</t>
  </si>
  <si>
    <t>1851738959</t>
  </si>
  <si>
    <t>1851949408</t>
  </si>
  <si>
    <t>1861446825</t>
  </si>
  <si>
    <t>1881764934</t>
  </si>
  <si>
    <t>1881906337</t>
  </si>
  <si>
    <t>1902901333</t>
  </si>
  <si>
    <t>1952348021</t>
  </si>
  <si>
    <t>1952908253</t>
  </si>
  <si>
    <t>1962538959</t>
  </si>
  <si>
    <t>1972001469</t>
  </si>
  <si>
    <t>1972966430</t>
  </si>
  <si>
    <t>1982673620</t>
  </si>
  <si>
    <t>1992751879</t>
  </si>
  <si>
    <t>1003067679</t>
  </si>
  <si>
    <t>215854501</t>
  </si>
  <si>
    <t xml:space="preserve">PROVIDENCE MOUNT CARMEL HOSPITAL-                                                  </t>
  </si>
  <si>
    <t>1003079666</t>
  </si>
  <si>
    <t>287722701</t>
  </si>
  <si>
    <t>CALERO, SHANNA M</t>
  </si>
  <si>
    <t>287722702</t>
  </si>
  <si>
    <t>287722703</t>
  </si>
  <si>
    <t>287722704</t>
  </si>
  <si>
    <t>287722705</t>
  </si>
  <si>
    <t>287722706</t>
  </si>
  <si>
    <t>287722707</t>
  </si>
  <si>
    <t>287722708</t>
  </si>
  <si>
    <t>287722709</t>
  </si>
  <si>
    <t>287722710</t>
  </si>
  <si>
    <t>287722711</t>
  </si>
  <si>
    <t>287722712</t>
  </si>
  <si>
    <t>287722713</t>
  </si>
  <si>
    <t>287722714</t>
  </si>
  <si>
    <t>287722715</t>
  </si>
  <si>
    <t>287722716</t>
  </si>
  <si>
    <t>287722717</t>
  </si>
  <si>
    <t>1003814211</t>
  </si>
  <si>
    <t>110680901</t>
  </si>
  <si>
    <t xml:space="preserve">PHYSICIAN (D.O.)                    </t>
  </si>
  <si>
    <t>TREMPER, LAWRENCE J</t>
  </si>
  <si>
    <t>110680902</t>
  </si>
  <si>
    <t>110680904</t>
  </si>
  <si>
    <t>110680905</t>
  </si>
  <si>
    <t>110680906</t>
  </si>
  <si>
    <t xml:space="preserve">29  </t>
  </si>
  <si>
    <t>110680907</t>
  </si>
  <si>
    <t>110680908</t>
  </si>
  <si>
    <t>110680909</t>
  </si>
  <si>
    <t>1003925827</t>
  </si>
  <si>
    <t>193950601</t>
  </si>
  <si>
    <t>MASCHER-DENEN, MARCELLA T</t>
  </si>
  <si>
    <t>193950602</t>
  </si>
  <si>
    <t>1013170299</t>
  </si>
  <si>
    <t>368003501</t>
  </si>
  <si>
    <t xml:space="preserve">WESTBROOK, BENJAMIN  </t>
  </si>
  <si>
    <t xml:space="preserve">04  </t>
  </si>
  <si>
    <t>368003502</t>
  </si>
  <si>
    <t>368003503</t>
  </si>
  <si>
    <t>368003504</t>
  </si>
  <si>
    <t>1013272772</t>
  </si>
  <si>
    <t>355004801</t>
  </si>
  <si>
    <t xml:space="preserve">PHYSICIAN ASST/NURSE PRACT/CLINICAL </t>
  </si>
  <si>
    <t xml:space="preserve">KVIATKOVSKAYA, JULIA  </t>
  </si>
  <si>
    <t xml:space="preserve">10  </t>
  </si>
  <si>
    <t xml:space="preserve">N1  </t>
  </si>
  <si>
    <t>355004802</t>
  </si>
  <si>
    <t>1023012556</t>
  </si>
  <si>
    <t>097457802</t>
  </si>
  <si>
    <t>DAVIS, PATRICIA M</t>
  </si>
  <si>
    <t>097457803</t>
  </si>
  <si>
    <t>097457804</t>
  </si>
  <si>
    <t>1023014503</t>
  </si>
  <si>
    <t>094435701</t>
  </si>
  <si>
    <t xml:space="preserve">LION HEALTH CENTER INC-IRVING LIVING CENTER                              </t>
  </si>
  <si>
    <t>378945501</t>
  </si>
  <si>
    <t xml:space="preserve">DALLAS COUNTY HOSPITAL DISTRICT-ASHFORD HALL                                      </t>
  </si>
  <si>
    <t>408209101</t>
  </si>
  <si>
    <t xml:space="preserve">ASHFORD HALL, INC.-ASHFORD HALL                                      </t>
  </si>
  <si>
    <t>1023016326</t>
  </si>
  <si>
    <t>173293501</t>
  </si>
  <si>
    <t xml:space="preserve">DESANTOS, CHRISTINA  </t>
  </si>
  <si>
    <t>173293502</t>
  </si>
  <si>
    <t>173293503</t>
  </si>
  <si>
    <t>1023114220</t>
  </si>
  <si>
    <t>184373201</t>
  </si>
  <si>
    <t>ASIAIN, MARIA D</t>
  </si>
  <si>
    <t>1023407723</t>
  </si>
  <si>
    <t>348825601</t>
  </si>
  <si>
    <t>FERNANDES, ROCHELLE D</t>
  </si>
  <si>
    <t xml:space="preserve">PA  </t>
  </si>
  <si>
    <t>348825602</t>
  </si>
  <si>
    <t>348825603</t>
  </si>
  <si>
    <t>348825604</t>
  </si>
  <si>
    <t>348825605</t>
  </si>
  <si>
    <t>348825606</t>
  </si>
  <si>
    <t>348825607</t>
  </si>
  <si>
    <t>1023456332</t>
  </si>
  <si>
    <t>375322001</t>
  </si>
  <si>
    <t>KHIN, EI E</t>
  </si>
  <si>
    <t>375322002</t>
  </si>
  <si>
    <t>1023586211</t>
  </si>
  <si>
    <t>392722001</t>
  </si>
  <si>
    <t>GUERRERO, ERICA P</t>
  </si>
  <si>
    <t>392722002</t>
  </si>
  <si>
    <t>1033120399</t>
  </si>
  <si>
    <t>148958501</t>
  </si>
  <si>
    <t>BUCKMILLER, LISA M</t>
  </si>
  <si>
    <t>148958502</t>
  </si>
  <si>
    <t>148958503</t>
  </si>
  <si>
    <t>148958504</t>
  </si>
  <si>
    <t>148958505</t>
  </si>
  <si>
    <t>148958506</t>
  </si>
  <si>
    <t>148958507</t>
  </si>
  <si>
    <t>148958508</t>
  </si>
  <si>
    <t>148958509</t>
  </si>
  <si>
    <t>148958510</t>
  </si>
  <si>
    <t>1033180898</t>
  </si>
  <si>
    <t>147467806</t>
  </si>
  <si>
    <t xml:space="preserve">ABRAHAM, MOTOKO  </t>
  </si>
  <si>
    <t>147467807</t>
  </si>
  <si>
    <t>147467808</t>
  </si>
  <si>
    <t>147467809</t>
  </si>
  <si>
    <t>147467810</t>
  </si>
  <si>
    <t>147467811</t>
  </si>
  <si>
    <t>147467812</t>
  </si>
  <si>
    <t>147467813</t>
  </si>
  <si>
    <t>147467814</t>
  </si>
  <si>
    <t>1033246418</t>
  </si>
  <si>
    <t>107603609</t>
  </si>
  <si>
    <t xml:space="preserve">FAMILY PLANNING CLINIC              </t>
  </si>
  <si>
    <t xml:space="preserve">CITY OF SAN ANTONIO METRO HEALTH DISTRICT-KENWOOD CLINIC                                    </t>
  </si>
  <si>
    <t xml:space="preserve">71  </t>
  </si>
  <si>
    <t>126881507</t>
  </si>
  <si>
    <t>1033260641</t>
  </si>
  <si>
    <t>092302101</t>
  </si>
  <si>
    <t>NOWAK, PAUL C</t>
  </si>
  <si>
    <t>092302102</t>
  </si>
  <si>
    <t>1033525779</t>
  </si>
  <si>
    <t>407404901</t>
  </si>
  <si>
    <t xml:space="preserve">US CARDIO OF SA LLC-                                                  </t>
  </si>
  <si>
    <t>1033591938</t>
  </si>
  <si>
    <t>386761601</t>
  </si>
  <si>
    <t xml:space="preserve">CHANDRAN, ARJUN  </t>
  </si>
  <si>
    <t>386761602</t>
  </si>
  <si>
    <t>386761603</t>
  </si>
  <si>
    <t>386761604</t>
  </si>
  <si>
    <t>1033648589</t>
  </si>
  <si>
    <t>406314101</t>
  </si>
  <si>
    <t xml:space="preserve">MALHOTRA, ANISHA  </t>
  </si>
  <si>
    <t>406314102</t>
  </si>
  <si>
    <t>406314103</t>
  </si>
  <si>
    <t>406314104</t>
  </si>
  <si>
    <t>1043468945</t>
  </si>
  <si>
    <t>304255801</t>
  </si>
  <si>
    <t xml:space="preserve">HARTMAN, LISA  </t>
  </si>
  <si>
    <t>304255802</t>
  </si>
  <si>
    <t>1043481401</t>
  </si>
  <si>
    <t>362983401</t>
  </si>
  <si>
    <t xml:space="preserve">TANTCHOU, MICHELINE  </t>
  </si>
  <si>
    <t>362983402</t>
  </si>
  <si>
    <t>362983403</t>
  </si>
  <si>
    <t>362983404</t>
  </si>
  <si>
    <t>1043486236</t>
  </si>
  <si>
    <t>397873601</t>
  </si>
  <si>
    <t xml:space="preserve">BACA, ANTONIO  </t>
  </si>
  <si>
    <t>1043494735</t>
  </si>
  <si>
    <t>211618801</t>
  </si>
  <si>
    <t xml:space="preserve">REYNA III, RICARDO  </t>
  </si>
  <si>
    <t>211618802</t>
  </si>
  <si>
    <t>211618803</t>
  </si>
  <si>
    <t>211618804</t>
  </si>
  <si>
    <t>211618805</t>
  </si>
  <si>
    <t>211618806</t>
  </si>
  <si>
    <t>211618807</t>
  </si>
  <si>
    <t>211618808</t>
  </si>
  <si>
    <t>1043503691</t>
  </si>
  <si>
    <t>377691601</t>
  </si>
  <si>
    <t xml:space="preserve">FRANCIS, DENEASE  </t>
  </si>
  <si>
    <t>377691602</t>
  </si>
  <si>
    <t>1043624620</t>
  </si>
  <si>
    <t>370952901</t>
  </si>
  <si>
    <t>GARZA, BRIANNA C</t>
  </si>
  <si>
    <t>1043874621</t>
  </si>
  <si>
    <t>412340801</t>
  </si>
  <si>
    <t xml:space="preserve">BROWNSVILLE SURGICENTER LLC-BROWNSVILLE SURGERY CENTER                        </t>
  </si>
  <si>
    <t>1053313213</t>
  </si>
  <si>
    <t>162419903</t>
  </si>
  <si>
    <t>MCALEER, IRENE M</t>
  </si>
  <si>
    <t xml:space="preserve">34  </t>
  </si>
  <si>
    <t>1053318931</t>
  </si>
  <si>
    <t>164276101</t>
  </si>
  <si>
    <t xml:space="preserve">DE LA ROSA, ANTONIO  </t>
  </si>
  <si>
    <t>164276102</t>
  </si>
  <si>
    <t>164276104</t>
  </si>
  <si>
    <t>1053458836</t>
  </si>
  <si>
    <t>151151101</t>
  </si>
  <si>
    <t>MENDOZA-CASTILLO, RODIN R</t>
  </si>
  <si>
    <t>151151102</t>
  </si>
  <si>
    <t>151151103</t>
  </si>
  <si>
    <t>151151104</t>
  </si>
  <si>
    <t>151151105</t>
  </si>
  <si>
    <t>151151106</t>
  </si>
  <si>
    <t>151151107</t>
  </si>
  <si>
    <t>1053495267</t>
  </si>
  <si>
    <t>160786302</t>
  </si>
  <si>
    <t>NASSAR, EDDIE R</t>
  </si>
  <si>
    <t>160786303</t>
  </si>
  <si>
    <t>1053511279</t>
  </si>
  <si>
    <t>283520901</t>
  </si>
  <si>
    <t>EISENBERG, LAUREN N</t>
  </si>
  <si>
    <t>283520902</t>
  </si>
  <si>
    <t>1053521989</t>
  </si>
  <si>
    <t>337151001</t>
  </si>
  <si>
    <t xml:space="preserve">RAMIREZ, RUBEN  </t>
  </si>
  <si>
    <t>337151002</t>
  </si>
  <si>
    <t>337151003</t>
  </si>
  <si>
    <t>337151004</t>
  </si>
  <si>
    <t>337151005</t>
  </si>
  <si>
    <t>1053530907</t>
  </si>
  <si>
    <t>168078701</t>
  </si>
  <si>
    <t xml:space="preserve">MARC ELLMAN MD PA-SOUTHWEST EYE INSTITUTE                           </t>
  </si>
  <si>
    <t>168078702</t>
  </si>
  <si>
    <t>168078703</t>
  </si>
  <si>
    <t xml:space="preserve">MARC ELLMAN MD PA-                                                  </t>
  </si>
  <si>
    <t>1063409274</t>
  </si>
  <si>
    <t>141260303</t>
  </si>
  <si>
    <t>HALE, ANNE V</t>
  </si>
  <si>
    <t>141260304</t>
  </si>
  <si>
    <t>141260305</t>
  </si>
  <si>
    <t>1063526622</t>
  </si>
  <si>
    <t>110704702</t>
  </si>
  <si>
    <t>RIOS, ANGEL M</t>
  </si>
  <si>
    <t>110704704</t>
  </si>
  <si>
    <t>1063609873</t>
  </si>
  <si>
    <t>189334901</t>
  </si>
  <si>
    <t xml:space="preserve">PODIATRIST                          </t>
  </si>
  <si>
    <t>ROSADO, REBECCA J</t>
  </si>
  <si>
    <t xml:space="preserve">32  </t>
  </si>
  <si>
    <t xml:space="preserve">48  </t>
  </si>
  <si>
    <t>189334902</t>
  </si>
  <si>
    <t>1063631281</t>
  </si>
  <si>
    <t>284114001</t>
  </si>
  <si>
    <t xml:space="preserve">ADZOTOR, KWASI  </t>
  </si>
  <si>
    <t xml:space="preserve">13  </t>
  </si>
  <si>
    <t>284114002</t>
  </si>
  <si>
    <t>1063714970</t>
  </si>
  <si>
    <t>286269001</t>
  </si>
  <si>
    <t>FAMILUA, OLUWAMAYOWA F</t>
  </si>
  <si>
    <t>286269002</t>
  </si>
  <si>
    <t xml:space="preserve">02  </t>
  </si>
  <si>
    <t>286269003</t>
  </si>
  <si>
    <t>286269004</t>
  </si>
  <si>
    <t>286269005</t>
  </si>
  <si>
    <t>286269006</t>
  </si>
  <si>
    <t>286269007</t>
  </si>
  <si>
    <t>286269008</t>
  </si>
  <si>
    <t>286269009</t>
  </si>
  <si>
    <t>1063893121</t>
  </si>
  <si>
    <t>392622201</t>
  </si>
  <si>
    <t xml:space="preserve">BANNER HEALTH-BANNER PAYSON MEDICAL CENTER                      </t>
  </si>
  <si>
    <t>392622202</t>
  </si>
  <si>
    <t>1073022026</t>
  </si>
  <si>
    <t>379138601</t>
  </si>
  <si>
    <t>MINEROS, HENRY J</t>
  </si>
  <si>
    <t>379138602</t>
  </si>
  <si>
    <t>379138603</t>
  </si>
  <si>
    <t>379138604</t>
  </si>
  <si>
    <t>1073552808</t>
  </si>
  <si>
    <t>104514803</t>
  </si>
  <si>
    <t>GANDY, DONALD D</t>
  </si>
  <si>
    <t>104514809</t>
  </si>
  <si>
    <t>104514810</t>
  </si>
  <si>
    <t>104514811</t>
  </si>
  <si>
    <t>104514812</t>
  </si>
  <si>
    <t>104514813</t>
  </si>
  <si>
    <t>104514814</t>
  </si>
  <si>
    <t>104514815</t>
  </si>
  <si>
    <t>104514816</t>
  </si>
  <si>
    <t>1073562948</t>
  </si>
  <si>
    <t>200858301</t>
  </si>
  <si>
    <t>JESSE, ANN M</t>
  </si>
  <si>
    <t>200858302</t>
  </si>
  <si>
    <t>1073582656</t>
  </si>
  <si>
    <t>091526602</t>
  </si>
  <si>
    <t xml:space="preserve">SID PETERSON MEMORIAL HOSPITAL-PETERSON HOME CARE                                </t>
  </si>
  <si>
    <t>1073924767</t>
  </si>
  <si>
    <t>361367101</t>
  </si>
  <si>
    <t xml:space="preserve">PROSTHETIST                         </t>
  </si>
  <si>
    <t>CUMMINGS, DONALD R</t>
  </si>
  <si>
    <t xml:space="preserve">38  </t>
  </si>
  <si>
    <t xml:space="preserve">56  </t>
  </si>
  <si>
    <t>361367102</t>
  </si>
  <si>
    <t>361367103</t>
  </si>
  <si>
    <t>361367104</t>
  </si>
  <si>
    <t>1083010060</t>
  </si>
  <si>
    <t>385956301</t>
  </si>
  <si>
    <t xml:space="preserve">EGBUONU, IFEOMA  </t>
  </si>
  <si>
    <t xml:space="preserve">11  </t>
  </si>
  <si>
    <t>385956302</t>
  </si>
  <si>
    <t>1083060974</t>
  </si>
  <si>
    <t>371578101</t>
  </si>
  <si>
    <t>CASTILLO, BRENDA I</t>
  </si>
  <si>
    <t>371578102</t>
  </si>
  <si>
    <t>371578103</t>
  </si>
  <si>
    <t>371578104</t>
  </si>
  <si>
    <t>371578105</t>
  </si>
  <si>
    <t>371578106</t>
  </si>
  <si>
    <t>371578107</t>
  </si>
  <si>
    <t>371578108</t>
  </si>
  <si>
    <t>371578109</t>
  </si>
  <si>
    <t>371578110</t>
  </si>
  <si>
    <t>371578111</t>
  </si>
  <si>
    <t>1083093660</t>
  </si>
  <si>
    <t>386283101</t>
  </si>
  <si>
    <t>ESPARZA, MARY J</t>
  </si>
  <si>
    <t>386283102</t>
  </si>
  <si>
    <t>1083612592</t>
  </si>
  <si>
    <t>160526301</t>
  </si>
  <si>
    <t>ORTIZ, JORGE L</t>
  </si>
  <si>
    <t>160526302</t>
  </si>
  <si>
    <t>160526303</t>
  </si>
  <si>
    <t>160526304</t>
  </si>
  <si>
    <t>160526305</t>
  </si>
  <si>
    <t>160526306</t>
  </si>
  <si>
    <t>160526307</t>
  </si>
  <si>
    <t>160526308</t>
  </si>
  <si>
    <t>1083617328</t>
  </si>
  <si>
    <t>175261001</t>
  </si>
  <si>
    <t>MARRANZINI, BENITO A</t>
  </si>
  <si>
    <t>175261002</t>
  </si>
  <si>
    <t>1083692750</t>
  </si>
  <si>
    <t>133636403</t>
  </si>
  <si>
    <t>BROWER, MARY C</t>
  </si>
  <si>
    <t>133636408</t>
  </si>
  <si>
    <t>133636409</t>
  </si>
  <si>
    <t>1083976252</t>
  </si>
  <si>
    <t>343098501</t>
  </si>
  <si>
    <t xml:space="preserve">GONZALEZ TREVIZO, GILBERTO  </t>
  </si>
  <si>
    <t>343098502</t>
  </si>
  <si>
    <t>1093371163</t>
  </si>
  <si>
    <t>407559001</t>
  </si>
  <si>
    <t xml:space="preserve">SAN ANTONIO VASCULAR SPECIALISTS CORP-                                                  </t>
  </si>
  <si>
    <t>1093827255</t>
  </si>
  <si>
    <t>130273901</t>
  </si>
  <si>
    <t xml:space="preserve">CANALES, ROBERTO  </t>
  </si>
  <si>
    <t>130273902</t>
  </si>
  <si>
    <t>130273905</t>
  </si>
  <si>
    <t>130273907</t>
  </si>
  <si>
    <t>1093890139</t>
  </si>
  <si>
    <t>165130901</t>
  </si>
  <si>
    <t xml:space="preserve">PSYCHOLOGIST                        </t>
  </si>
  <si>
    <t xml:space="preserve">ELLIOTT, LISA  </t>
  </si>
  <si>
    <t xml:space="preserve">31  </t>
  </si>
  <si>
    <t>165130902</t>
  </si>
  <si>
    <t>165130903</t>
  </si>
  <si>
    <t>165130904</t>
  </si>
  <si>
    <t>165130905</t>
  </si>
  <si>
    <t>1104015577</t>
  </si>
  <si>
    <t>205287001</t>
  </si>
  <si>
    <t xml:space="preserve">DIAZ, MARCO  </t>
  </si>
  <si>
    <t>205287002</t>
  </si>
  <si>
    <t>205287003</t>
  </si>
  <si>
    <t>205287004</t>
  </si>
  <si>
    <t>205287005</t>
  </si>
  <si>
    <t>205287006</t>
  </si>
  <si>
    <t>205287007</t>
  </si>
  <si>
    <t>205287008</t>
  </si>
  <si>
    <t>205287009</t>
  </si>
  <si>
    <t>205287010</t>
  </si>
  <si>
    <t>205287011</t>
  </si>
  <si>
    <t>1104047505</t>
  </si>
  <si>
    <t>215283701</t>
  </si>
  <si>
    <t>ORTEGA, RAE L</t>
  </si>
  <si>
    <t>215283702</t>
  </si>
  <si>
    <t>215283703</t>
  </si>
  <si>
    <t>215283704</t>
  </si>
  <si>
    <t>215283705</t>
  </si>
  <si>
    <t>215283706</t>
  </si>
  <si>
    <t>215283707</t>
  </si>
  <si>
    <t>215283708</t>
  </si>
  <si>
    <t>215283709</t>
  </si>
  <si>
    <t>1104063627</t>
  </si>
  <si>
    <t>203885301</t>
  </si>
  <si>
    <t>VALENCIA, GABRIEL A</t>
  </si>
  <si>
    <t>203885302</t>
  </si>
  <si>
    <t>203885303</t>
  </si>
  <si>
    <t>203885304</t>
  </si>
  <si>
    <t>203885305</t>
  </si>
  <si>
    <t>203885306</t>
  </si>
  <si>
    <t>203885308</t>
  </si>
  <si>
    <t>203885309</t>
  </si>
  <si>
    <t>1104184993</t>
  </si>
  <si>
    <t>350428401</t>
  </si>
  <si>
    <t xml:space="preserve">MULLEN, CASEY  </t>
  </si>
  <si>
    <t>350428402</t>
  </si>
  <si>
    <t>350428403</t>
  </si>
  <si>
    <t>350428404</t>
  </si>
  <si>
    <t>350428405</t>
  </si>
  <si>
    <t>1104245505</t>
  </si>
  <si>
    <t>400942501</t>
  </si>
  <si>
    <t>GOLDMAN, SHAUNA E</t>
  </si>
  <si>
    <t>400942502</t>
  </si>
  <si>
    <t>400942503</t>
  </si>
  <si>
    <t>400942504</t>
  </si>
  <si>
    <t>400942505</t>
  </si>
  <si>
    <t>400942506</t>
  </si>
  <si>
    <t>400942507</t>
  </si>
  <si>
    <t>400942508</t>
  </si>
  <si>
    <t>1104350636</t>
  </si>
  <si>
    <t>414094901</t>
  </si>
  <si>
    <t xml:space="preserve">KRESTA, ALEXANDER  </t>
  </si>
  <si>
    <t>414094902</t>
  </si>
  <si>
    <t>414094903</t>
  </si>
  <si>
    <t>414094904</t>
  </si>
  <si>
    <t>414094905</t>
  </si>
  <si>
    <t>414094906</t>
  </si>
  <si>
    <t>414094907</t>
  </si>
  <si>
    <t>1104864362</t>
  </si>
  <si>
    <t>102419203</t>
  </si>
  <si>
    <t>KATAN, BRIAN S</t>
  </si>
  <si>
    <t>102419204</t>
  </si>
  <si>
    <t>102419205</t>
  </si>
  <si>
    <t>1114061504</t>
  </si>
  <si>
    <t>412332501</t>
  </si>
  <si>
    <t>BEUERLE, JOHN R</t>
  </si>
  <si>
    <t>412332502</t>
  </si>
  <si>
    <t>1114221199</t>
  </si>
  <si>
    <t>293082801</t>
  </si>
  <si>
    <t xml:space="preserve">COMANCHE COUNTY MEDICAL CENTER COMPANY-DOCTORS MEDICAL CENTER                            </t>
  </si>
  <si>
    <t>293082802</t>
  </si>
  <si>
    <t>1114370632</t>
  </si>
  <si>
    <t>372627501</t>
  </si>
  <si>
    <t>372627502</t>
  </si>
  <si>
    <t xml:space="preserve">NAVARRO HOSPITAL LP-NAVARRO PEDIATRICS                                </t>
  </si>
  <si>
    <t>372627503</t>
  </si>
  <si>
    <t xml:space="preserve">NAVARRO HOSPITAL LP-                                                  </t>
  </si>
  <si>
    <t>1114492675</t>
  </si>
  <si>
    <t>401598401</t>
  </si>
  <si>
    <t>LAMBETH, KELLY M</t>
  </si>
  <si>
    <t>401598402</t>
  </si>
  <si>
    <t>1114578937</t>
  </si>
  <si>
    <t>407781001</t>
  </si>
  <si>
    <t xml:space="preserve">PEDRAZA, ALBERTO  </t>
  </si>
  <si>
    <t>407781002</t>
  </si>
  <si>
    <t>407781003</t>
  </si>
  <si>
    <t>1114937216</t>
  </si>
  <si>
    <t>092327802</t>
  </si>
  <si>
    <t xml:space="preserve">GONZALEZ SOZER, MARIA ELENA  </t>
  </si>
  <si>
    <t>092327805</t>
  </si>
  <si>
    <t>092327808</t>
  </si>
  <si>
    <t>092327809</t>
  </si>
  <si>
    <t>1114955184</t>
  </si>
  <si>
    <t>128947206</t>
  </si>
  <si>
    <t>MONTELONGO, JUAN A</t>
  </si>
  <si>
    <t>128947207</t>
  </si>
  <si>
    <t>128947208</t>
  </si>
  <si>
    <t>128947209</t>
  </si>
  <si>
    <t>128947210</t>
  </si>
  <si>
    <t>128947211</t>
  </si>
  <si>
    <t>128947212</t>
  </si>
  <si>
    <t>128947213</t>
  </si>
  <si>
    <t>128947214</t>
  </si>
  <si>
    <t>128947215</t>
  </si>
  <si>
    <t>128947216</t>
  </si>
  <si>
    <t>1114979572</t>
  </si>
  <si>
    <t>156195301</t>
  </si>
  <si>
    <t>GONZALEZ, JOSE E</t>
  </si>
  <si>
    <t>156195303</t>
  </si>
  <si>
    <t>156195304</t>
  </si>
  <si>
    <t>156195305</t>
  </si>
  <si>
    <t>156195306</t>
  </si>
  <si>
    <t>156195307</t>
  </si>
  <si>
    <t>156195308</t>
  </si>
  <si>
    <t>156195309</t>
  </si>
  <si>
    <t>156195310</t>
  </si>
  <si>
    <t>1114989977</t>
  </si>
  <si>
    <t>146542902</t>
  </si>
  <si>
    <t>MITTAL, NAVEEN K</t>
  </si>
  <si>
    <t>146542903</t>
  </si>
  <si>
    <t>146542904</t>
  </si>
  <si>
    <t>146542905</t>
  </si>
  <si>
    <t>146542906</t>
  </si>
  <si>
    <t>146542907</t>
  </si>
  <si>
    <t>146542908</t>
  </si>
  <si>
    <t>146542909</t>
  </si>
  <si>
    <t>146542910</t>
  </si>
  <si>
    <t>146542911</t>
  </si>
  <si>
    <t>1124076971</t>
  </si>
  <si>
    <t>139201128</t>
  </si>
  <si>
    <t>RO, KENNETH G</t>
  </si>
  <si>
    <t>139201129</t>
  </si>
  <si>
    <t>139201130</t>
  </si>
  <si>
    <t>139201131</t>
  </si>
  <si>
    <t>139201132</t>
  </si>
  <si>
    <t>139201133</t>
  </si>
  <si>
    <t>139201134</t>
  </si>
  <si>
    <t>139201135</t>
  </si>
  <si>
    <t>139201136</t>
  </si>
  <si>
    <t>139201137</t>
  </si>
  <si>
    <t>139201138</t>
  </si>
  <si>
    <t>139201139</t>
  </si>
  <si>
    <t>139201140</t>
  </si>
  <si>
    <t>139201141</t>
  </si>
  <si>
    <t>139201142</t>
  </si>
  <si>
    <t>139201143</t>
  </si>
  <si>
    <t>139201144</t>
  </si>
  <si>
    <t>139201145</t>
  </si>
  <si>
    <t>139201146</t>
  </si>
  <si>
    <t>139201147</t>
  </si>
  <si>
    <t>139201148</t>
  </si>
  <si>
    <t>139201149</t>
  </si>
  <si>
    <t>139201150</t>
  </si>
  <si>
    <t>139201151</t>
  </si>
  <si>
    <t>139201152</t>
  </si>
  <si>
    <t>139201154</t>
  </si>
  <si>
    <t>1124248513</t>
  </si>
  <si>
    <t>123673903</t>
  </si>
  <si>
    <t>LOYA, JUAN F</t>
  </si>
  <si>
    <t>123673905</t>
  </si>
  <si>
    <t>123673906</t>
  </si>
  <si>
    <t>123673907</t>
  </si>
  <si>
    <t>123673908</t>
  </si>
  <si>
    <t>123673909</t>
  </si>
  <si>
    <t>1124366653</t>
  </si>
  <si>
    <t>338647601</t>
  </si>
  <si>
    <t xml:space="preserve">NEWBERRY, JULIE  </t>
  </si>
  <si>
    <t>338647602</t>
  </si>
  <si>
    <t xml:space="preserve">SPEECH-LANGUAGE PATHOLOGIST (SLP)   </t>
  </si>
  <si>
    <t xml:space="preserve">36  </t>
  </si>
  <si>
    <t xml:space="preserve">41  </t>
  </si>
  <si>
    <t>1124387394</t>
  </si>
  <si>
    <t>352224501</t>
  </si>
  <si>
    <t>ROMAN, MARIA C</t>
  </si>
  <si>
    <t>352224502</t>
  </si>
  <si>
    <t>352224503</t>
  </si>
  <si>
    <t>352224504</t>
  </si>
  <si>
    <t>352224505</t>
  </si>
  <si>
    <t>352224506</t>
  </si>
  <si>
    <t>352224507</t>
  </si>
  <si>
    <t>352224508</t>
  </si>
  <si>
    <t>352224509</t>
  </si>
  <si>
    <t>352224510</t>
  </si>
  <si>
    <t>352224511</t>
  </si>
  <si>
    <t>352224512</t>
  </si>
  <si>
    <t>352224513</t>
  </si>
  <si>
    <t>352224514</t>
  </si>
  <si>
    <t>352224515</t>
  </si>
  <si>
    <t>352224516</t>
  </si>
  <si>
    <t>352224517</t>
  </si>
  <si>
    <t>352224518</t>
  </si>
  <si>
    <t>352224519</t>
  </si>
  <si>
    <t>352224520</t>
  </si>
  <si>
    <t>352224521</t>
  </si>
  <si>
    <t>352224522</t>
  </si>
  <si>
    <t>352224523</t>
  </si>
  <si>
    <t>352224524</t>
  </si>
  <si>
    <t>352224525</t>
  </si>
  <si>
    <t>1124425129</t>
  </si>
  <si>
    <t>403949701</t>
  </si>
  <si>
    <t xml:space="preserve">IDADA, FRANCIS  </t>
  </si>
  <si>
    <t>403949702</t>
  </si>
  <si>
    <t>1124587548</t>
  </si>
  <si>
    <t>421134401</t>
  </si>
  <si>
    <t xml:space="preserve">GATEWAY SURGICAL CENTER                           </t>
  </si>
  <si>
    <t>1134164924</t>
  </si>
  <si>
    <t>408198601</t>
  </si>
  <si>
    <t xml:space="preserve">GULF HEALTH HOSPITALS, INC-NORTH BALDWIN INFIRMARY                           </t>
  </si>
  <si>
    <t>1134171747</t>
  </si>
  <si>
    <t>182457501</t>
  </si>
  <si>
    <t>MACHORRO, ANGELICA I</t>
  </si>
  <si>
    <t>182457502</t>
  </si>
  <si>
    <t>182457503</t>
  </si>
  <si>
    <t>182457504</t>
  </si>
  <si>
    <t>Electronic Health Record (EHR) Incen</t>
  </si>
  <si>
    <t xml:space="preserve">EH  </t>
  </si>
  <si>
    <t>182457505</t>
  </si>
  <si>
    <t>182457506</t>
  </si>
  <si>
    <t>182457507</t>
  </si>
  <si>
    <t>1134172513</t>
  </si>
  <si>
    <t>096531102</t>
  </si>
  <si>
    <t>CLARK, GLORIA M</t>
  </si>
  <si>
    <t>096531103</t>
  </si>
  <si>
    <t>1134187396</t>
  </si>
  <si>
    <t>169522302</t>
  </si>
  <si>
    <t>ARELLANO, PAUL P</t>
  </si>
  <si>
    <t>169522303</t>
  </si>
  <si>
    <t>1134412398</t>
  </si>
  <si>
    <t>300725401</t>
  </si>
  <si>
    <t xml:space="preserve">AMPARAN, RAMON  </t>
  </si>
  <si>
    <t>300725402</t>
  </si>
  <si>
    <t>1134475270</t>
  </si>
  <si>
    <t>364064101</t>
  </si>
  <si>
    <t xml:space="preserve">NAZEER, OMER  </t>
  </si>
  <si>
    <t>364064102</t>
  </si>
  <si>
    <t>364064103</t>
  </si>
  <si>
    <t>364064104</t>
  </si>
  <si>
    <t>364064105</t>
  </si>
  <si>
    <t>364064106</t>
  </si>
  <si>
    <t>364064107</t>
  </si>
  <si>
    <t>364064108</t>
  </si>
  <si>
    <t>364064109</t>
  </si>
  <si>
    <t>364064110</t>
  </si>
  <si>
    <t>364064111</t>
  </si>
  <si>
    <t>364064112</t>
  </si>
  <si>
    <t>364064113</t>
  </si>
  <si>
    <t>364064114</t>
  </si>
  <si>
    <t>364064115</t>
  </si>
  <si>
    <t>364064116</t>
  </si>
  <si>
    <t>364064117</t>
  </si>
  <si>
    <t>364064118</t>
  </si>
  <si>
    <t>364064119</t>
  </si>
  <si>
    <t>364064120</t>
  </si>
  <si>
    <t>364064121</t>
  </si>
  <si>
    <t>364064122</t>
  </si>
  <si>
    <t>364064123</t>
  </si>
  <si>
    <t>364064124</t>
  </si>
  <si>
    <t>1144473356</t>
  </si>
  <si>
    <t>112673206</t>
  </si>
  <si>
    <t>CERTIFIED REGISTERED NURSE ANESTHETI</t>
  </si>
  <si>
    <t xml:space="preserve">05  </t>
  </si>
  <si>
    <t xml:space="preserve">43  </t>
  </si>
  <si>
    <t>348397601</t>
  </si>
  <si>
    <t>350611501</t>
  </si>
  <si>
    <t>1144501875</t>
  </si>
  <si>
    <t>299693601</t>
  </si>
  <si>
    <t>MGBOKWERE, CHIOMA J</t>
  </si>
  <si>
    <t>299693602</t>
  </si>
  <si>
    <t>299693603</t>
  </si>
  <si>
    <t>299693604</t>
  </si>
  <si>
    <t>299693605</t>
  </si>
  <si>
    <t>299693606</t>
  </si>
  <si>
    <t>299693607</t>
  </si>
  <si>
    <t>299693608</t>
  </si>
  <si>
    <t>299693609</t>
  </si>
  <si>
    <t>299693610</t>
  </si>
  <si>
    <t>299693611</t>
  </si>
  <si>
    <t>299693612</t>
  </si>
  <si>
    <t>1144652512</t>
  </si>
  <si>
    <t>339678001</t>
  </si>
  <si>
    <t xml:space="preserve">AMBULANCE                           </t>
  </si>
  <si>
    <t xml:space="preserve">LAREDO LIFELINE LLC-                                                  </t>
  </si>
  <si>
    <t xml:space="preserve">42  </t>
  </si>
  <si>
    <t>339678002</t>
  </si>
  <si>
    <t>1144680299</t>
  </si>
  <si>
    <t>377568601</t>
  </si>
  <si>
    <t xml:space="preserve">TREVIZO, ROBERTO  </t>
  </si>
  <si>
    <t>377568602</t>
  </si>
  <si>
    <t>1154403665</t>
  </si>
  <si>
    <t>187638501</t>
  </si>
  <si>
    <t>DODSON, DARREL W</t>
  </si>
  <si>
    <t>187638502</t>
  </si>
  <si>
    <t>187638503</t>
  </si>
  <si>
    <t>187638504</t>
  </si>
  <si>
    <t>187638505</t>
  </si>
  <si>
    <t>187638506</t>
  </si>
  <si>
    <t>187638507</t>
  </si>
  <si>
    <t>187638508</t>
  </si>
  <si>
    <t>187638509</t>
  </si>
  <si>
    <t>187638510</t>
  </si>
  <si>
    <t>187638511</t>
  </si>
  <si>
    <t>187638512</t>
  </si>
  <si>
    <t>187638513</t>
  </si>
  <si>
    <t>187638514</t>
  </si>
  <si>
    <t>187638515</t>
  </si>
  <si>
    <t>187638516</t>
  </si>
  <si>
    <t>187638517</t>
  </si>
  <si>
    <t>187638518</t>
  </si>
  <si>
    <t>187638519</t>
  </si>
  <si>
    <t>187638520</t>
  </si>
  <si>
    <t>187638521</t>
  </si>
  <si>
    <t>187638522</t>
  </si>
  <si>
    <t>187638523</t>
  </si>
  <si>
    <t>187638524</t>
  </si>
  <si>
    <t>187638525</t>
  </si>
  <si>
    <t>1154549954</t>
  </si>
  <si>
    <t>186812701</t>
  </si>
  <si>
    <t xml:space="preserve">VELAZQUEZ, MARIA  </t>
  </si>
  <si>
    <t>186812702</t>
  </si>
  <si>
    <t>1154551943</t>
  </si>
  <si>
    <t>361185701</t>
  </si>
  <si>
    <t xml:space="preserve">GARCIA, CESAR  </t>
  </si>
  <si>
    <t>361185702</t>
  </si>
  <si>
    <t>1154584449</t>
  </si>
  <si>
    <t>294298901</t>
  </si>
  <si>
    <t>YATES, MARIANA M</t>
  </si>
  <si>
    <t>294298902</t>
  </si>
  <si>
    <t>294298903</t>
  </si>
  <si>
    <t>1154616068</t>
  </si>
  <si>
    <t>331222501</t>
  </si>
  <si>
    <t xml:space="preserve">GRANADOS, HECTOR  </t>
  </si>
  <si>
    <t>331222502</t>
  </si>
  <si>
    <t>331222503</t>
  </si>
  <si>
    <t>331222504</t>
  </si>
  <si>
    <t>1164413803</t>
  </si>
  <si>
    <t>040148103</t>
  </si>
  <si>
    <t>NOVOA, JULIO C</t>
  </si>
  <si>
    <t>040148104</t>
  </si>
  <si>
    <t>040148105</t>
  </si>
  <si>
    <t>1164679536</t>
  </si>
  <si>
    <t>200567001</t>
  </si>
  <si>
    <t xml:space="preserve">CHAVEZ, SYLVIA  </t>
  </si>
  <si>
    <t>200567002</t>
  </si>
  <si>
    <t>200567003</t>
  </si>
  <si>
    <t>1164743860</t>
  </si>
  <si>
    <t>326375801</t>
  </si>
  <si>
    <t>RAO, KRISHNASWAMY J</t>
  </si>
  <si>
    <t>326375802</t>
  </si>
  <si>
    <t>326375803</t>
  </si>
  <si>
    <t>326375804</t>
  </si>
  <si>
    <t>326375805</t>
  </si>
  <si>
    <t>326375806</t>
  </si>
  <si>
    <t>1164788311</t>
  </si>
  <si>
    <t>352838201</t>
  </si>
  <si>
    <t xml:space="preserve">VILLALOBOS, ENRIQUE  </t>
  </si>
  <si>
    <t>352838202</t>
  </si>
  <si>
    <t>352838203</t>
  </si>
  <si>
    <t>352838204</t>
  </si>
  <si>
    <t>1174524441</t>
  </si>
  <si>
    <t>045712901</t>
  </si>
  <si>
    <t>BRIGHT, KEVIN E</t>
  </si>
  <si>
    <t>045712902</t>
  </si>
  <si>
    <t>1174924047</t>
  </si>
  <si>
    <t>411398701</t>
  </si>
  <si>
    <t xml:space="preserve">ARIAS MENDOZA, PAOLA  </t>
  </si>
  <si>
    <t>411398702</t>
  </si>
  <si>
    <t>411398703</t>
  </si>
  <si>
    <t>411398704</t>
  </si>
  <si>
    <t>411398705</t>
  </si>
  <si>
    <t>1184041402</t>
  </si>
  <si>
    <t>384963001</t>
  </si>
  <si>
    <t>FLO, FREDERICK J</t>
  </si>
  <si>
    <t>384963002</t>
  </si>
  <si>
    <t>384963003</t>
  </si>
  <si>
    <t>384963004</t>
  </si>
  <si>
    <t>384963005</t>
  </si>
  <si>
    <t>384963006</t>
  </si>
  <si>
    <t>384963007</t>
  </si>
  <si>
    <t>384963008</t>
  </si>
  <si>
    <t>384963009</t>
  </si>
  <si>
    <t>384963010</t>
  </si>
  <si>
    <t>384963011</t>
  </si>
  <si>
    <t>384963012</t>
  </si>
  <si>
    <t>1184678062</t>
  </si>
  <si>
    <t>342913601</t>
  </si>
  <si>
    <t xml:space="preserve">MILLER, TOBY  </t>
  </si>
  <si>
    <t>342913602</t>
  </si>
  <si>
    <t>342913603</t>
  </si>
  <si>
    <t>342913604</t>
  </si>
  <si>
    <t>342913605</t>
  </si>
  <si>
    <t>342913606</t>
  </si>
  <si>
    <t>342913607</t>
  </si>
  <si>
    <t>342913608</t>
  </si>
  <si>
    <t>342913609</t>
  </si>
  <si>
    <t>1194253997</t>
  </si>
  <si>
    <t>412814201</t>
  </si>
  <si>
    <t xml:space="preserve">GRATTON, RYAN  </t>
  </si>
  <si>
    <t>412814202</t>
  </si>
  <si>
    <t>412814203</t>
  </si>
  <si>
    <t>412814204</t>
  </si>
  <si>
    <t>1194264036</t>
  </si>
  <si>
    <t>389177201</t>
  </si>
  <si>
    <t xml:space="preserve">ADVANCED SURGICAL CENTER LLC-                                                  </t>
  </si>
  <si>
    <t>1194930966</t>
  </si>
  <si>
    <t>184826901</t>
  </si>
  <si>
    <t>PRODANOVIC, MARIA L</t>
  </si>
  <si>
    <t>184826902</t>
  </si>
  <si>
    <t>184826903</t>
  </si>
  <si>
    <t>184826904</t>
  </si>
  <si>
    <t>184826905</t>
  </si>
  <si>
    <t>184826906</t>
  </si>
  <si>
    <t>184826907</t>
  </si>
  <si>
    <t>184826908</t>
  </si>
  <si>
    <t>184826909</t>
  </si>
  <si>
    <t>1205077104</t>
  </si>
  <si>
    <t>401643801</t>
  </si>
  <si>
    <t xml:space="preserve">WALKER, SARAH  </t>
  </si>
  <si>
    <t>401643802</t>
  </si>
  <si>
    <t>1205221579</t>
  </si>
  <si>
    <t>385485301</t>
  </si>
  <si>
    <t xml:space="preserve">BEAUCHAMP, JOHN  </t>
  </si>
  <si>
    <t>385485302</t>
  </si>
  <si>
    <t>1205499670</t>
  </si>
  <si>
    <t>402553801</t>
  </si>
  <si>
    <t>ALCAZAR, LISSET C</t>
  </si>
  <si>
    <t>402553802</t>
  </si>
  <si>
    <t>1205842341</t>
  </si>
  <si>
    <t>202028101</t>
  </si>
  <si>
    <t xml:space="preserve">ZAFAR, NADAH  </t>
  </si>
  <si>
    <t>202028102</t>
  </si>
  <si>
    <t>202028103</t>
  </si>
  <si>
    <t>1205858271</t>
  </si>
  <si>
    <t>188737401</t>
  </si>
  <si>
    <t xml:space="preserve">FODOR, ZSOLT  </t>
  </si>
  <si>
    <t>188737402</t>
  </si>
  <si>
    <t>188737403</t>
  </si>
  <si>
    <t>188737404</t>
  </si>
  <si>
    <t>188737405</t>
  </si>
  <si>
    <t>188737406</t>
  </si>
  <si>
    <t>188737407</t>
  </si>
  <si>
    <t>188737408</t>
  </si>
  <si>
    <t>188737409</t>
  </si>
  <si>
    <t>188737410</t>
  </si>
  <si>
    <t>1205887361</t>
  </si>
  <si>
    <t>138992619</t>
  </si>
  <si>
    <t>GREENE, URIL C</t>
  </si>
  <si>
    <t>138992625</t>
  </si>
  <si>
    <t>138992627</t>
  </si>
  <si>
    <t>138992628</t>
  </si>
  <si>
    <t>138992629</t>
  </si>
  <si>
    <t>138992630</t>
  </si>
  <si>
    <t>138992631</t>
  </si>
  <si>
    <t>138992632</t>
  </si>
  <si>
    <t>138992633</t>
  </si>
  <si>
    <t>138992634</t>
  </si>
  <si>
    <t>138992635</t>
  </si>
  <si>
    <t>138992636</t>
  </si>
  <si>
    <t>138992637</t>
  </si>
  <si>
    <t>138992638</t>
  </si>
  <si>
    <t>1205916186</t>
  </si>
  <si>
    <t>177111502</t>
  </si>
  <si>
    <t xml:space="preserve">ABC KIDS PEDIATRICS PA                            </t>
  </si>
  <si>
    <t>177112301</t>
  </si>
  <si>
    <t xml:space="preserve">PERALTA KATTENGELL, IVANIA  </t>
  </si>
  <si>
    <t>177112302</t>
  </si>
  <si>
    <t>177112303</t>
  </si>
  <si>
    <t>177112304</t>
  </si>
  <si>
    <t>177112305</t>
  </si>
  <si>
    <t>1215004726</t>
  </si>
  <si>
    <t>132033501</t>
  </si>
  <si>
    <t>KUMAR, SATHEES B</t>
  </si>
  <si>
    <t xml:space="preserve">06  </t>
  </si>
  <si>
    <t>132033507</t>
  </si>
  <si>
    <t>132033508</t>
  </si>
  <si>
    <t>132033509</t>
  </si>
  <si>
    <t>1215044557</t>
  </si>
  <si>
    <t>165779301</t>
  </si>
  <si>
    <t xml:space="preserve">GOMEZ, GILBERTO  </t>
  </si>
  <si>
    <t>165779302</t>
  </si>
  <si>
    <t>165779303</t>
  </si>
  <si>
    <t>165779304</t>
  </si>
  <si>
    <t>165779305</t>
  </si>
  <si>
    <t>165779306</t>
  </si>
  <si>
    <t>165779307</t>
  </si>
  <si>
    <t>165779308</t>
  </si>
  <si>
    <t>165779309</t>
  </si>
  <si>
    <t>1215236831</t>
  </si>
  <si>
    <t>288425601</t>
  </si>
  <si>
    <t>ALVAREZ, KELLY A</t>
  </si>
  <si>
    <t>288425602</t>
  </si>
  <si>
    <t>288425603</t>
  </si>
  <si>
    <t>288425604</t>
  </si>
  <si>
    <t>288425605</t>
  </si>
  <si>
    <t>1215325600</t>
  </si>
  <si>
    <t>379903301</t>
  </si>
  <si>
    <t xml:space="preserve">GONZALES, IRENE  </t>
  </si>
  <si>
    <t>379903302</t>
  </si>
  <si>
    <t>379903303</t>
  </si>
  <si>
    <t>1215487715</t>
  </si>
  <si>
    <t>380282901</t>
  </si>
  <si>
    <t xml:space="preserve">GARCIA, LUPITA  </t>
  </si>
  <si>
    <t>380282902</t>
  </si>
  <si>
    <t>380282903</t>
  </si>
  <si>
    <t>1215931878</t>
  </si>
  <si>
    <t>092408604</t>
  </si>
  <si>
    <t xml:space="preserve">PRIETO, JOSE  </t>
  </si>
  <si>
    <t>092408606</t>
  </si>
  <si>
    <t>092408607</t>
  </si>
  <si>
    <t>092408608</t>
  </si>
  <si>
    <t>092408609</t>
  </si>
  <si>
    <t>092408610</t>
  </si>
  <si>
    <t>092408611</t>
  </si>
  <si>
    <t>1225036692</t>
  </si>
  <si>
    <t>031917002</t>
  </si>
  <si>
    <t>ROLON Z, JUAN C</t>
  </si>
  <si>
    <t>031917003</t>
  </si>
  <si>
    <t>031917004</t>
  </si>
  <si>
    <t>1225058985</t>
  </si>
  <si>
    <t>359102601</t>
  </si>
  <si>
    <t xml:space="preserve">MICHELSON, EDWARD  </t>
  </si>
  <si>
    <t>359102602</t>
  </si>
  <si>
    <t>1225263429</t>
  </si>
  <si>
    <t>340169701</t>
  </si>
  <si>
    <t>ARANDA JAIMES, JORGE F</t>
  </si>
  <si>
    <t>340169702</t>
  </si>
  <si>
    <t>340169703</t>
  </si>
  <si>
    <t>1225324692</t>
  </si>
  <si>
    <t>373778501</t>
  </si>
  <si>
    <t>MARTINEZ, MIGUEL A</t>
  </si>
  <si>
    <t>373778502</t>
  </si>
  <si>
    <t>373778503</t>
  </si>
  <si>
    <t>373778504</t>
  </si>
  <si>
    <t>373778505</t>
  </si>
  <si>
    <t>373778506</t>
  </si>
  <si>
    <t>373778507</t>
  </si>
  <si>
    <t>373778508</t>
  </si>
  <si>
    <t>373778509</t>
  </si>
  <si>
    <t>373778510</t>
  </si>
  <si>
    <t>1225440399</t>
  </si>
  <si>
    <t>379093301</t>
  </si>
  <si>
    <t xml:space="preserve">MOLINA PAREDES, SONARIS  </t>
  </si>
  <si>
    <t>1225561384</t>
  </si>
  <si>
    <t>412443001</t>
  </si>
  <si>
    <t>YOUSEF, KARL A</t>
  </si>
  <si>
    <t>412443002</t>
  </si>
  <si>
    <t>1225581986</t>
  </si>
  <si>
    <t>407021101</t>
  </si>
  <si>
    <t xml:space="preserve">SAPIEN, MARIANO  </t>
  </si>
  <si>
    <t>1235202482</t>
  </si>
  <si>
    <t>326974801</t>
  </si>
  <si>
    <t xml:space="preserve">WILLIAMS, GETHIN  </t>
  </si>
  <si>
    <t xml:space="preserve">30  </t>
  </si>
  <si>
    <t>326974802</t>
  </si>
  <si>
    <t>326974803</t>
  </si>
  <si>
    <t>326974804</t>
  </si>
  <si>
    <t>326974805</t>
  </si>
  <si>
    <t>326974806</t>
  </si>
  <si>
    <t>326974807</t>
  </si>
  <si>
    <t>326974808</t>
  </si>
  <si>
    <t>326974809</t>
  </si>
  <si>
    <t>1235390204</t>
  </si>
  <si>
    <t>285014101</t>
  </si>
  <si>
    <t>COFFIE, LINCOLN G</t>
  </si>
  <si>
    <t>285014102</t>
  </si>
  <si>
    <t>285014103</t>
  </si>
  <si>
    <t>285014104</t>
  </si>
  <si>
    <t>285014105</t>
  </si>
  <si>
    <t>285014106</t>
  </si>
  <si>
    <t>285014107</t>
  </si>
  <si>
    <t>285014108</t>
  </si>
  <si>
    <t>285014109</t>
  </si>
  <si>
    <t>285014110</t>
  </si>
  <si>
    <t>285014111</t>
  </si>
  <si>
    <t>285014112</t>
  </si>
  <si>
    <t>285014113</t>
  </si>
  <si>
    <t>285014114</t>
  </si>
  <si>
    <t>285014115</t>
  </si>
  <si>
    <t>285014116</t>
  </si>
  <si>
    <t>285014117</t>
  </si>
  <si>
    <t>285014118</t>
  </si>
  <si>
    <t>285014119</t>
  </si>
  <si>
    <t>285014120</t>
  </si>
  <si>
    <t>285014121</t>
  </si>
  <si>
    <t>285014122</t>
  </si>
  <si>
    <t>285014123</t>
  </si>
  <si>
    <t>285014124</t>
  </si>
  <si>
    <t>285014125</t>
  </si>
  <si>
    <t>285014126</t>
  </si>
  <si>
    <t>285014127</t>
  </si>
  <si>
    <t>285014128</t>
  </si>
  <si>
    <t>285014129</t>
  </si>
  <si>
    <t>285014130</t>
  </si>
  <si>
    <t>285014131</t>
  </si>
  <si>
    <t>285014132</t>
  </si>
  <si>
    <t>1235602301</t>
  </si>
  <si>
    <t>396832301</t>
  </si>
  <si>
    <t xml:space="preserve">HERNANDEZ BIZOUARN, BRUNO  </t>
  </si>
  <si>
    <t>396832302</t>
  </si>
  <si>
    <t>396832303</t>
  </si>
  <si>
    <t>396832304</t>
  </si>
  <si>
    <t>1245216852</t>
  </si>
  <si>
    <t>163070901</t>
  </si>
  <si>
    <t xml:space="preserve">CHRISTIAN UNITY HOSPITAL INC.                     </t>
  </si>
  <si>
    <t>1245267210</t>
  </si>
  <si>
    <t>134979710</t>
  </si>
  <si>
    <t>BEAMER, CYNTHIA L</t>
  </si>
  <si>
    <t>134979711</t>
  </si>
  <si>
    <t>134979712</t>
  </si>
  <si>
    <t>134979713</t>
  </si>
  <si>
    <t>134979714</t>
  </si>
  <si>
    <t>134979715</t>
  </si>
  <si>
    <t>134979716</t>
  </si>
  <si>
    <t>134979717</t>
  </si>
  <si>
    <t>134979718</t>
  </si>
  <si>
    <t>134979719</t>
  </si>
  <si>
    <t>134979720</t>
  </si>
  <si>
    <t>134979721</t>
  </si>
  <si>
    <t>134979722</t>
  </si>
  <si>
    <t>134979723</t>
  </si>
  <si>
    <t>134979724</t>
  </si>
  <si>
    <t>134979725</t>
  </si>
  <si>
    <t>134979726</t>
  </si>
  <si>
    <t>134979727</t>
  </si>
  <si>
    <t>134979728</t>
  </si>
  <si>
    <t>134979729</t>
  </si>
  <si>
    <t>134979730</t>
  </si>
  <si>
    <t>134979731</t>
  </si>
  <si>
    <t>134979732</t>
  </si>
  <si>
    <t>134979733</t>
  </si>
  <si>
    <t>134979734</t>
  </si>
  <si>
    <t>134979735</t>
  </si>
  <si>
    <t>1245288109</t>
  </si>
  <si>
    <t>152119701</t>
  </si>
  <si>
    <t>URQUIDI, ULYSSES J</t>
  </si>
  <si>
    <t>152119702</t>
  </si>
  <si>
    <t>152119703</t>
  </si>
  <si>
    <t>152119704</t>
  </si>
  <si>
    <t>152119705</t>
  </si>
  <si>
    <t>152119706</t>
  </si>
  <si>
    <t>1245545557</t>
  </si>
  <si>
    <t>377886201</t>
  </si>
  <si>
    <t xml:space="preserve">ATAALLA, MOHAMED  </t>
  </si>
  <si>
    <t>377886202</t>
  </si>
  <si>
    <t>377886203</t>
  </si>
  <si>
    <t>1245610344</t>
  </si>
  <si>
    <t>409138101</t>
  </si>
  <si>
    <t>BENNALLACK, GUY R</t>
  </si>
  <si>
    <t>409138102</t>
  </si>
  <si>
    <t>409138103</t>
  </si>
  <si>
    <t>409138104</t>
  </si>
  <si>
    <t>409138105</t>
  </si>
  <si>
    <t>1245660711</t>
  </si>
  <si>
    <t>340599501</t>
  </si>
  <si>
    <t xml:space="preserve">REYES, ELIZABETH  </t>
  </si>
  <si>
    <t>340599502</t>
  </si>
  <si>
    <t>1245759356</t>
  </si>
  <si>
    <t>398386801</t>
  </si>
  <si>
    <t xml:space="preserve">DALLAS ASC, LLC-NORTH PARK HEART &amp; VASCULAR SURGERY CENTER        </t>
  </si>
  <si>
    <t>1245772128</t>
  </si>
  <si>
    <t>369446501</t>
  </si>
  <si>
    <t xml:space="preserve">WATTS, WALLACE  </t>
  </si>
  <si>
    <t>369446502</t>
  </si>
  <si>
    <t>1255328621</t>
  </si>
  <si>
    <t>108789202</t>
  </si>
  <si>
    <t xml:space="preserve">SPENCER HOSPITAL ER PHYSICIA-SPENCER MUNICIPAL HOSPITAL                        </t>
  </si>
  <si>
    <t>1255419651</t>
  </si>
  <si>
    <t>153845601</t>
  </si>
  <si>
    <t xml:space="preserve">ST FRANCIS MEDICAL CENTER-                                                  </t>
  </si>
  <si>
    <t>1255538187</t>
  </si>
  <si>
    <t>361289701</t>
  </si>
  <si>
    <t>AVILA, JORGE N</t>
  </si>
  <si>
    <t>361289702</t>
  </si>
  <si>
    <t>361289703</t>
  </si>
  <si>
    <t>361289704</t>
  </si>
  <si>
    <t>361289705</t>
  </si>
  <si>
    <t>361289706</t>
  </si>
  <si>
    <t>361289707</t>
  </si>
  <si>
    <t>1255592432</t>
  </si>
  <si>
    <t>286255901</t>
  </si>
  <si>
    <t>LOPEZ, JOSUE E</t>
  </si>
  <si>
    <t>286255902</t>
  </si>
  <si>
    <t>286255903</t>
  </si>
  <si>
    <t>286255904</t>
  </si>
  <si>
    <t>286255905</t>
  </si>
  <si>
    <t>286255906</t>
  </si>
  <si>
    <t>286255907</t>
  </si>
  <si>
    <t>286255908</t>
  </si>
  <si>
    <t>286255909</t>
  </si>
  <si>
    <t>286255910</t>
  </si>
  <si>
    <t>286255911</t>
  </si>
  <si>
    <t>286255912</t>
  </si>
  <si>
    <t>286255913</t>
  </si>
  <si>
    <t>286255914</t>
  </si>
  <si>
    <t>1255605952</t>
  </si>
  <si>
    <t>392634701</t>
  </si>
  <si>
    <t>KENNEBREW, JR., GARRY J</t>
  </si>
  <si>
    <t>392634702</t>
  </si>
  <si>
    <t>392634703</t>
  </si>
  <si>
    <t>392634704</t>
  </si>
  <si>
    <t>392634705</t>
  </si>
  <si>
    <t>392634706</t>
  </si>
  <si>
    <t>392634707</t>
  </si>
  <si>
    <t>392634708</t>
  </si>
  <si>
    <t>392634709</t>
  </si>
  <si>
    <t>392634710</t>
  </si>
  <si>
    <t>392634711</t>
  </si>
  <si>
    <t>392634712</t>
  </si>
  <si>
    <t>392634713</t>
  </si>
  <si>
    <t>392634714</t>
  </si>
  <si>
    <t>392634715</t>
  </si>
  <si>
    <t>392634716</t>
  </si>
  <si>
    <t>392634717</t>
  </si>
  <si>
    <t>392634718</t>
  </si>
  <si>
    <t>392634719</t>
  </si>
  <si>
    <t>392634720</t>
  </si>
  <si>
    <t>392634721</t>
  </si>
  <si>
    <t>1255759023</t>
  </si>
  <si>
    <t>378923201</t>
  </si>
  <si>
    <t xml:space="preserve">ARROYO, MIGUEL  </t>
  </si>
  <si>
    <t>378923202</t>
  </si>
  <si>
    <t>378923203</t>
  </si>
  <si>
    <t>378923204</t>
  </si>
  <si>
    <t>378923205</t>
  </si>
  <si>
    <t>378923206</t>
  </si>
  <si>
    <t>1265427280</t>
  </si>
  <si>
    <t>005716802</t>
  </si>
  <si>
    <t>MARTINEZ, JESUS L</t>
  </si>
  <si>
    <t>005716804</t>
  </si>
  <si>
    <t>1265437347</t>
  </si>
  <si>
    <t>182328801</t>
  </si>
  <si>
    <t>LUGO, NICHOLE E</t>
  </si>
  <si>
    <t>182328802</t>
  </si>
  <si>
    <t>182328803</t>
  </si>
  <si>
    <t>182328804</t>
  </si>
  <si>
    <t>1265466353</t>
  </si>
  <si>
    <t>178243501</t>
  </si>
  <si>
    <t>USEN, STANLEY O</t>
  </si>
  <si>
    <t>178243502</t>
  </si>
  <si>
    <t>178243503</t>
  </si>
  <si>
    <t>1265485932</t>
  </si>
  <si>
    <t>166683602</t>
  </si>
  <si>
    <t xml:space="preserve">IBARRA, ISELA  </t>
  </si>
  <si>
    <t>166683603</t>
  </si>
  <si>
    <t>166683604</t>
  </si>
  <si>
    <t>166683605</t>
  </si>
  <si>
    <t>166683606</t>
  </si>
  <si>
    <t>166683607</t>
  </si>
  <si>
    <t>166683608</t>
  </si>
  <si>
    <t>1265708580</t>
  </si>
  <si>
    <t>345029801</t>
  </si>
  <si>
    <t xml:space="preserve">OKPALAJI, CHUKWUJEKWU  </t>
  </si>
  <si>
    <t>345029802</t>
  </si>
  <si>
    <t>345029803</t>
  </si>
  <si>
    <t>345029804</t>
  </si>
  <si>
    <t>345029805</t>
  </si>
  <si>
    <t>345029806</t>
  </si>
  <si>
    <t>345029807</t>
  </si>
  <si>
    <t>345029808</t>
  </si>
  <si>
    <t>1265723837</t>
  </si>
  <si>
    <t>130417210</t>
  </si>
  <si>
    <t>NTAKIRUTIMANA, ELIEL N</t>
  </si>
  <si>
    <t>363346301</t>
  </si>
  <si>
    <t xml:space="preserve">LAREDO PAIN CONSULTANTS INC-                                                  </t>
  </si>
  <si>
    <t>363346302</t>
  </si>
  <si>
    <t>1275532863</t>
  </si>
  <si>
    <t>089830601</t>
  </si>
  <si>
    <t>SANTOS, LUIS A</t>
  </si>
  <si>
    <t>089830602</t>
  </si>
  <si>
    <t>089830603</t>
  </si>
  <si>
    <t>089830604</t>
  </si>
  <si>
    <t>089830605</t>
  </si>
  <si>
    <t>089830606</t>
  </si>
  <si>
    <t>089830607</t>
  </si>
  <si>
    <t>089830608</t>
  </si>
  <si>
    <t>1275537847</t>
  </si>
  <si>
    <t>040151501</t>
  </si>
  <si>
    <t xml:space="preserve">LODHI, HUMA  </t>
  </si>
  <si>
    <t>040151502</t>
  </si>
  <si>
    <t>040151503</t>
  </si>
  <si>
    <t>040151504</t>
  </si>
  <si>
    <t>1275574196</t>
  </si>
  <si>
    <t>029821803</t>
  </si>
  <si>
    <t>JANKE, CLIFFORD O</t>
  </si>
  <si>
    <t>029821804</t>
  </si>
  <si>
    <t>029821805</t>
  </si>
  <si>
    <t>029821806</t>
  </si>
  <si>
    <t>029821807</t>
  </si>
  <si>
    <t>029821808</t>
  </si>
  <si>
    <t>029821809</t>
  </si>
  <si>
    <t>029821810</t>
  </si>
  <si>
    <t>029821811</t>
  </si>
  <si>
    <t>029821812</t>
  </si>
  <si>
    <t>029821813</t>
  </si>
  <si>
    <t>029821814</t>
  </si>
  <si>
    <t>029821815</t>
  </si>
  <si>
    <t>029821816</t>
  </si>
  <si>
    <t>029821817</t>
  </si>
  <si>
    <t>029821818</t>
  </si>
  <si>
    <t>1275700742</t>
  </si>
  <si>
    <t>359104201</t>
  </si>
  <si>
    <t xml:space="preserve">DENTIST (D.D.S., D.M.D.)            </t>
  </si>
  <si>
    <t xml:space="preserve">YATES, DAVID  </t>
  </si>
  <si>
    <t xml:space="preserve">27  </t>
  </si>
  <si>
    <t>359104202</t>
  </si>
  <si>
    <t>359104203</t>
  </si>
  <si>
    <t xml:space="preserve">ORAL MAXILOFACIAL SURGEON           </t>
  </si>
  <si>
    <t>359104204</t>
  </si>
  <si>
    <t>359104205</t>
  </si>
  <si>
    <t>359104206</t>
  </si>
  <si>
    <t>359104207</t>
  </si>
  <si>
    <t>359104208</t>
  </si>
  <si>
    <t>1275766693</t>
  </si>
  <si>
    <t>349576401</t>
  </si>
  <si>
    <t xml:space="preserve">IYANAGA, MASAYUKI  </t>
  </si>
  <si>
    <t>349576402</t>
  </si>
  <si>
    <t>1275872772</t>
  </si>
  <si>
    <t>415010401</t>
  </si>
  <si>
    <t xml:space="preserve">CENTRACARE HEALTH SYSTEM  NR LLC-                                                  </t>
  </si>
  <si>
    <t>1275938714</t>
  </si>
  <si>
    <t>339485002</t>
  </si>
  <si>
    <t xml:space="preserve">PREFERRED HOSPITAL LEASING COLEMAN INC-                                                  </t>
  </si>
  <si>
    <t>1275988669</t>
  </si>
  <si>
    <t>147319104</t>
  </si>
  <si>
    <t xml:space="preserve">BIG BEND HOSPITAL CORPORATION-                                                  </t>
  </si>
  <si>
    <t>147319105</t>
  </si>
  <si>
    <t>388349801</t>
  </si>
  <si>
    <t>388349802</t>
  </si>
  <si>
    <t>1285042556</t>
  </si>
  <si>
    <t>372095501</t>
  </si>
  <si>
    <t xml:space="preserve">SOUTH TEXAS AESTHETIC AND RECONSTRUCTIVE SURGERY P-STARS PLASTIC SURGERY                             </t>
  </si>
  <si>
    <t>372095502</t>
  </si>
  <si>
    <t>1285917013</t>
  </si>
  <si>
    <t>283654601</t>
  </si>
  <si>
    <t xml:space="preserve">LICENSED PROFESSIONAL COUNSELOR     </t>
  </si>
  <si>
    <t>SERRANO, SARA M</t>
  </si>
  <si>
    <t xml:space="preserve">A5  </t>
  </si>
  <si>
    <t>283654602</t>
  </si>
  <si>
    <t>1306008180</t>
  </si>
  <si>
    <t>369104001</t>
  </si>
  <si>
    <t xml:space="preserve">ONYEDIKA, IKECHUKWU  </t>
  </si>
  <si>
    <t>369104002</t>
  </si>
  <si>
    <t>1306484050</t>
  </si>
  <si>
    <t>413880201</t>
  </si>
  <si>
    <t>413880202</t>
  </si>
  <si>
    <t>413880203</t>
  </si>
  <si>
    <t>1306845417</t>
  </si>
  <si>
    <t>030384401</t>
  </si>
  <si>
    <t>NOE, MICHIEL R</t>
  </si>
  <si>
    <t>118373304</t>
  </si>
  <si>
    <t>118373305</t>
  </si>
  <si>
    <t>118373306</t>
  </si>
  <si>
    <t>118373307</t>
  </si>
  <si>
    <t>1306859681</t>
  </si>
  <si>
    <t>151412701</t>
  </si>
  <si>
    <t xml:space="preserve">GREGORIS E NUNEZ MD PA                            </t>
  </si>
  <si>
    <t>151412702</t>
  </si>
  <si>
    <t xml:space="preserve">GREGORIS E NUNEZ MD PA-                                                  </t>
  </si>
  <si>
    <t>151412703</t>
  </si>
  <si>
    <t xml:space="preserve">GREGORIS E NUNEZ MD PA-GREGORIS E. NUNEZ,M.D.,P.A.                       </t>
  </si>
  <si>
    <t>1316133218</t>
  </si>
  <si>
    <t>295865401</t>
  </si>
  <si>
    <t>ROSAS BLUM, EDUARDO D</t>
  </si>
  <si>
    <t>295865402</t>
  </si>
  <si>
    <t>295865403</t>
  </si>
  <si>
    <t>295865404</t>
  </si>
  <si>
    <t>1316137797</t>
  </si>
  <si>
    <t>356232401</t>
  </si>
  <si>
    <t xml:space="preserve">HOWZE, SHERI  </t>
  </si>
  <si>
    <t>356232402</t>
  </si>
  <si>
    <t>356232403</t>
  </si>
  <si>
    <t>356232404</t>
  </si>
  <si>
    <t>356232405</t>
  </si>
  <si>
    <t>356232406</t>
  </si>
  <si>
    <t>356232407</t>
  </si>
  <si>
    <t>356232408</t>
  </si>
  <si>
    <t>1316142078</t>
  </si>
  <si>
    <t>196699601</t>
  </si>
  <si>
    <t xml:space="preserve">ALAMO HEIGHTS HEALTH AND REHABILITATION CENTER    </t>
  </si>
  <si>
    <t>376397101</t>
  </si>
  <si>
    <t xml:space="preserve">FRIO HOSPITAL DISTRICT-ALAMO HEIGHTS HEALTH AND REHABILITATION CENTER    </t>
  </si>
  <si>
    <t>1316248305</t>
  </si>
  <si>
    <t>281363601</t>
  </si>
  <si>
    <t>MEHTA, SHIVANI U</t>
  </si>
  <si>
    <t>281363602</t>
  </si>
  <si>
    <t>281363603</t>
  </si>
  <si>
    <t>281363604</t>
  </si>
  <si>
    <t>281363605</t>
  </si>
  <si>
    <t>281363606</t>
  </si>
  <si>
    <t>281363607</t>
  </si>
  <si>
    <t>1316945629</t>
  </si>
  <si>
    <t>043779001</t>
  </si>
  <si>
    <t xml:space="preserve">BRANDL, CHRISTINE  </t>
  </si>
  <si>
    <t>043779002</t>
  </si>
  <si>
    <t>043779003</t>
  </si>
  <si>
    <t>043779004</t>
  </si>
  <si>
    <t>1326150202</t>
  </si>
  <si>
    <t>154725901</t>
  </si>
  <si>
    <t xml:space="preserve">RENAL DIALYSIS FACILITY             </t>
  </si>
  <si>
    <t xml:space="preserve">RCG EAST TEXAS LLP-RENAL CARE GROUP MINEOLA                          </t>
  </si>
  <si>
    <t>154725902</t>
  </si>
  <si>
    <t xml:space="preserve">RCG EAST TEXAS LLP-RENAL CARE GROUPP MINEOLA                         </t>
  </si>
  <si>
    <t>1326426420</t>
  </si>
  <si>
    <t>387071901</t>
  </si>
  <si>
    <t>GETREU, DAVID M</t>
  </si>
  <si>
    <t>387071902</t>
  </si>
  <si>
    <t>387071904</t>
  </si>
  <si>
    <t>387071905</t>
  </si>
  <si>
    <t>387071906</t>
  </si>
  <si>
    <t>1336144922</t>
  </si>
  <si>
    <t>010591801</t>
  </si>
  <si>
    <t xml:space="preserve">INMON RESPIRATORY SERVICES INC-INMON RESPIRATORY SERVICES                        </t>
  </si>
  <si>
    <t>016511001</t>
  </si>
  <si>
    <t xml:space="preserve">INMON RESPIRATORY SERVICES                        </t>
  </si>
  <si>
    <t>1336145374</t>
  </si>
  <si>
    <t>097655701</t>
  </si>
  <si>
    <t>CHAVEZ-HOLGUIN, PEDRO S</t>
  </si>
  <si>
    <t xml:space="preserve">24  </t>
  </si>
  <si>
    <t>097655703</t>
  </si>
  <si>
    <t>1336209147</t>
  </si>
  <si>
    <t>114349701</t>
  </si>
  <si>
    <t>PEREZ, OSCAR E</t>
  </si>
  <si>
    <t>114349705</t>
  </si>
  <si>
    <t>114349706</t>
  </si>
  <si>
    <t>114349707</t>
  </si>
  <si>
    <t>114349708</t>
  </si>
  <si>
    <t>114349709</t>
  </si>
  <si>
    <t>1336326255</t>
  </si>
  <si>
    <t>193906801</t>
  </si>
  <si>
    <t>OMEARA, SEAN M</t>
  </si>
  <si>
    <t>193906802</t>
  </si>
  <si>
    <t>193906803</t>
  </si>
  <si>
    <t>1336444975</t>
  </si>
  <si>
    <t>335214801</t>
  </si>
  <si>
    <t xml:space="preserve">JALOWY, NOLANA  </t>
  </si>
  <si>
    <t>335214802</t>
  </si>
  <si>
    <t>1336466135</t>
  </si>
  <si>
    <t>347398501</t>
  </si>
  <si>
    <t>REIERSEN, DAVID A</t>
  </si>
  <si>
    <t>347398502</t>
  </si>
  <si>
    <t>347398503</t>
  </si>
  <si>
    <t>347398504</t>
  </si>
  <si>
    <t>1336492800</t>
  </si>
  <si>
    <t>395273101</t>
  </si>
  <si>
    <t xml:space="preserve">REAL TIME NEUROMONITORING ASSOCIATES OF CA, PC-                                                  </t>
  </si>
  <si>
    <t>1346220043</t>
  </si>
  <si>
    <t>184656001</t>
  </si>
  <si>
    <t xml:space="preserve">GAYTAN JR, OSVALDO  </t>
  </si>
  <si>
    <t>184656002</t>
  </si>
  <si>
    <t>184656003</t>
  </si>
  <si>
    <t>184656004</t>
  </si>
  <si>
    <t>184656005</t>
  </si>
  <si>
    <t>184656006</t>
  </si>
  <si>
    <t>184656007</t>
  </si>
  <si>
    <t>184656008</t>
  </si>
  <si>
    <t>184656009</t>
  </si>
  <si>
    <t>1346243235</t>
  </si>
  <si>
    <t>111753301</t>
  </si>
  <si>
    <t xml:space="preserve">ARMENDARIZ, RAFAEL  </t>
  </si>
  <si>
    <t>111753302</t>
  </si>
  <si>
    <t>111753303</t>
  </si>
  <si>
    <t>111753304</t>
  </si>
  <si>
    <t>1356358121</t>
  </si>
  <si>
    <t>160952101</t>
  </si>
  <si>
    <t xml:space="preserve">TALAMAS, EMILIA  </t>
  </si>
  <si>
    <t>160952102</t>
  </si>
  <si>
    <t>1356638621</t>
  </si>
  <si>
    <t>360295501</t>
  </si>
  <si>
    <t xml:space="preserve">ALVARADO, CARLA  </t>
  </si>
  <si>
    <t>360295502</t>
  </si>
  <si>
    <t>360295503</t>
  </si>
  <si>
    <t>360295504</t>
  </si>
  <si>
    <t>360295505</t>
  </si>
  <si>
    <t>360295506</t>
  </si>
  <si>
    <t>360295507</t>
  </si>
  <si>
    <t>1356745111</t>
  </si>
  <si>
    <t>341333801</t>
  </si>
  <si>
    <t>CERTIFIED NURSE MIDWIFE/REGISTERED N</t>
  </si>
  <si>
    <t xml:space="preserve">SKRINAK, NIKKI  </t>
  </si>
  <si>
    <t xml:space="preserve">33  </t>
  </si>
  <si>
    <t xml:space="preserve">75  </t>
  </si>
  <si>
    <t>1356751994</t>
  </si>
  <si>
    <t>407246401</t>
  </si>
  <si>
    <t xml:space="preserve">URIBE, FRANCISCO  </t>
  </si>
  <si>
    <t>407246402</t>
  </si>
  <si>
    <t>407246403</t>
  </si>
  <si>
    <t>407246404</t>
  </si>
  <si>
    <t>1356798854</t>
  </si>
  <si>
    <t>381269501</t>
  </si>
  <si>
    <t xml:space="preserve">MID CITIES ASC, LP-                                                  </t>
  </si>
  <si>
    <t>1356988117</t>
  </si>
  <si>
    <t>407599601</t>
  </si>
  <si>
    <t xml:space="preserve">ALI, AHTESHAM  </t>
  </si>
  <si>
    <t>1366431421</t>
  </si>
  <si>
    <t>139421513</t>
  </si>
  <si>
    <t>ATKINSON, DARRYL A</t>
  </si>
  <si>
    <t>139421515</t>
  </si>
  <si>
    <t>139421516</t>
  </si>
  <si>
    <t>139421517</t>
  </si>
  <si>
    <t>139421518</t>
  </si>
  <si>
    <t>139421519</t>
  </si>
  <si>
    <t>139421520</t>
  </si>
  <si>
    <t>1366501355</t>
  </si>
  <si>
    <t>134205703</t>
  </si>
  <si>
    <t>RAMIREZ, ARTHUR L</t>
  </si>
  <si>
    <t>1366557548</t>
  </si>
  <si>
    <t>084243701</t>
  </si>
  <si>
    <t xml:space="preserve">RAUL A. MARQUEZ, MD PA-ORTHOPEDIC SURGERY CENTER                         </t>
  </si>
  <si>
    <t>1366649279</t>
  </si>
  <si>
    <t>381721501</t>
  </si>
  <si>
    <t>EZE, CHIGOLUM C</t>
  </si>
  <si>
    <t>381721502</t>
  </si>
  <si>
    <t>1366864233</t>
  </si>
  <si>
    <t>358754501</t>
  </si>
  <si>
    <t xml:space="preserve">CAPPS, KIMBERLY  </t>
  </si>
  <si>
    <t>358754502</t>
  </si>
  <si>
    <t>358754503</t>
  </si>
  <si>
    <t>1366939589</t>
  </si>
  <si>
    <t>386915801</t>
  </si>
  <si>
    <t xml:space="preserve">SHAHABUDDIN, AMENA  </t>
  </si>
  <si>
    <t>386915802</t>
  </si>
  <si>
    <t>386915803</t>
  </si>
  <si>
    <t>386915804</t>
  </si>
  <si>
    <t>386915805</t>
  </si>
  <si>
    <t>386915806</t>
  </si>
  <si>
    <t>1366943847</t>
  </si>
  <si>
    <t>388252401</t>
  </si>
  <si>
    <t xml:space="preserve">BIO-MEDICAL APPLICATIONS OF TEXAS, INC.-FRESENIUS KIDNEY CARE GESSNER                     </t>
  </si>
  <si>
    <t>1376850651</t>
  </si>
  <si>
    <t>367660301</t>
  </si>
  <si>
    <t xml:space="preserve">OMAR, ASAD  </t>
  </si>
  <si>
    <t>367660302</t>
  </si>
  <si>
    <t>1386031391</t>
  </si>
  <si>
    <t>402347501</t>
  </si>
  <si>
    <t xml:space="preserve">DHAR, ABHISHEK  </t>
  </si>
  <si>
    <t>402347502</t>
  </si>
  <si>
    <t>402347503</t>
  </si>
  <si>
    <t>402347504</t>
  </si>
  <si>
    <t>1386039097</t>
  </si>
  <si>
    <t>385279001</t>
  </si>
  <si>
    <t>SEPULVEDA, SARAH A</t>
  </si>
  <si>
    <t>385279002</t>
  </si>
  <si>
    <t>1386132132</t>
  </si>
  <si>
    <t>409875801</t>
  </si>
  <si>
    <t xml:space="preserve">SPORTHERAPY LLC-                                                  </t>
  </si>
  <si>
    <t>409875802</t>
  </si>
  <si>
    <t xml:space="preserve">SPORTHERAPY LLC-SPORTHERAPY, LLC                                  </t>
  </si>
  <si>
    <t>1386609659</t>
  </si>
  <si>
    <t>131219108</t>
  </si>
  <si>
    <t xml:space="preserve">ARANDA, MANUEL  </t>
  </si>
  <si>
    <t>131219109</t>
  </si>
  <si>
    <t>131219110</t>
  </si>
  <si>
    <t>131219111</t>
  </si>
  <si>
    <t>131219112</t>
  </si>
  <si>
    <t>131219113</t>
  </si>
  <si>
    <t>131219114</t>
  </si>
  <si>
    <t>131219115</t>
  </si>
  <si>
    <t>131219116</t>
  </si>
  <si>
    <t>131219117</t>
  </si>
  <si>
    <t>131219118</t>
  </si>
  <si>
    <t>131219119</t>
  </si>
  <si>
    <t>1386642528</t>
  </si>
  <si>
    <t>159598502</t>
  </si>
  <si>
    <t>DE ANDA ORTIZ, JOSE L</t>
  </si>
  <si>
    <t>159598503</t>
  </si>
  <si>
    <t>159598504</t>
  </si>
  <si>
    <t>159598505</t>
  </si>
  <si>
    <t>159598506</t>
  </si>
  <si>
    <t>159598507</t>
  </si>
  <si>
    <t>159598508</t>
  </si>
  <si>
    <t>1386648798</t>
  </si>
  <si>
    <t>080612701</t>
  </si>
  <si>
    <t xml:space="preserve">VALLEY EAR NOSE AND THROAT SPECIALIST PA-VALLEY EAR NOSE &amp; THROAT                          </t>
  </si>
  <si>
    <t>080612702</t>
  </si>
  <si>
    <t>080612703</t>
  </si>
  <si>
    <t xml:space="preserve">VALLEY EAR NOSE AND THROAT SPECIALIST PA-VALLEY EAR NOSE AND THROAT SPECIALISTS            </t>
  </si>
  <si>
    <t>080612704</t>
  </si>
  <si>
    <t xml:space="preserve">VALLEY EAR NOSE AND THROAT SPECIALIST PA-                                                  </t>
  </si>
  <si>
    <t>1386660850</t>
  </si>
  <si>
    <t>380710901</t>
  </si>
  <si>
    <t>ZERAH, MICHELE M</t>
  </si>
  <si>
    <t>380710902</t>
  </si>
  <si>
    <t>1386900967</t>
  </si>
  <si>
    <t>374009401</t>
  </si>
  <si>
    <t xml:space="preserve">SEHGAL, NEHA  </t>
  </si>
  <si>
    <t>374009402</t>
  </si>
  <si>
    <t>1396102778</t>
  </si>
  <si>
    <t>356808101</t>
  </si>
  <si>
    <t xml:space="preserve">VELEZ, VANESSA  </t>
  </si>
  <si>
    <t>356808102</t>
  </si>
  <si>
    <t>1396212908</t>
  </si>
  <si>
    <t>411516401</t>
  </si>
  <si>
    <t xml:space="preserve">JUAREZ, KRISTAL  </t>
  </si>
  <si>
    <t>411516402</t>
  </si>
  <si>
    <t>1396357372</t>
  </si>
  <si>
    <t>422260601</t>
  </si>
  <si>
    <t xml:space="preserve">INNOVATIONS SURGERY CENTER LP-                                                  </t>
  </si>
  <si>
    <t>1396701207</t>
  </si>
  <si>
    <t>166864201</t>
  </si>
  <si>
    <t xml:space="preserve">ACOSTA, JORGE  </t>
  </si>
  <si>
    <t>166864202</t>
  </si>
  <si>
    <t>166864203</t>
  </si>
  <si>
    <t>166864204</t>
  </si>
  <si>
    <t>166864205</t>
  </si>
  <si>
    <t>1396762068</t>
  </si>
  <si>
    <t>206932001</t>
  </si>
  <si>
    <t>KIFER, SHAWNNA L</t>
  </si>
  <si>
    <t>206932002</t>
  </si>
  <si>
    <t>1407083645</t>
  </si>
  <si>
    <t>387592401</t>
  </si>
  <si>
    <t>BROWN, JENNIFER L</t>
  </si>
  <si>
    <t>387592402</t>
  </si>
  <si>
    <t>387592403</t>
  </si>
  <si>
    <t>387592404</t>
  </si>
  <si>
    <t>1407288475</t>
  </si>
  <si>
    <t>356753901</t>
  </si>
  <si>
    <t xml:space="preserve">CLARK, JOANNE  </t>
  </si>
  <si>
    <t>356753902</t>
  </si>
  <si>
    <t>1407325905</t>
  </si>
  <si>
    <t>397661501</t>
  </si>
  <si>
    <t xml:space="preserve">FRESENIUS MEDICAL CARE WILLOW BEND, LLC-FRESENIUS KIDNEY CARE WILLOW BEND                 </t>
  </si>
  <si>
    <t>1407822281</t>
  </si>
  <si>
    <t>100208101</t>
  </si>
  <si>
    <t>ZAMUDIO, JOSE M</t>
  </si>
  <si>
    <t>100208103</t>
  </si>
  <si>
    <t>100208104</t>
  </si>
  <si>
    <t>100208105</t>
  </si>
  <si>
    <t>1407840820</t>
  </si>
  <si>
    <t>133040903</t>
  </si>
  <si>
    <t xml:space="preserve">PALACIOS, MARIANO  </t>
  </si>
  <si>
    <t>1407979255</t>
  </si>
  <si>
    <t>198530101</t>
  </si>
  <si>
    <t>LOAIZA, JOSE L</t>
  </si>
  <si>
    <t>198530102</t>
  </si>
  <si>
    <t>198530103</t>
  </si>
  <si>
    <t>198530104</t>
  </si>
  <si>
    <t>198530105</t>
  </si>
  <si>
    <t>198530106</t>
  </si>
  <si>
    <t>198530107</t>
  </si>
  <si>
    <t>198530108</t>
  </si>
  <si>
    <t>198530109</t>
  </si>
  <si>
    <t>198530110</t>
  </si>
  <si>
    <t>1417038555</t>
  </si>
  <si>
    <t>141214001</t>
  </si>
  <si>
    <t>HERNANDEZ, LETICIA S</t>
  </si>
  <si>
    <t>1417191289</t>
  </si>
  <si>
    <t>381725601</t>
  </si>
  <si>
    <t xml:space="preserve">BENSON, OLAJIDE  </t>
  </si>
  <si>
    <t>381725602</t>
  </si>
  <si>
    <t>381725603</t>
  </si>
  <si>
    <t>1417277419</t>
  </si>
  <si>
    <t>389327301</t>
  </si>
  <si>
    <t xml:space="preserve">CHAWLA, GOSHAWN  </t>
  </si>
  <si>
    <t>1417409285</t>
  </si>
  <si>
    <t>371712601</t>
  </si>
  <si>
    <t xml:space="preserve">BEAUMONT ASC, LP-BEAUMONT HEART &amp; VASCULAR SURGERY CENTER          </t>
  </si>
  <si>
    <t>1417932948</t>
  </si>
  <si>
    <t>175732001</t>
  </si>
  <si>
    <t xml:space="preserve">AL-CHALABI, MUSTAFA  </t>
  </si>
  <si>
    <t>175732002</t>
  </si>
  <si>
    <t>175732003</t>
  </si>
  <si>
    <t>175732004</t>
  </si>
  <si>
    <t>175732005</t>
  </si>
  <si>
    <t>175732006</t>
  </si>
  <si>
    <t>1427049378</t>
  </si>
  <si>
    <t>106138401</t>
  </si>
  <si>
    <t>GUZMAN, JORGE G</t>
  </si>
  <si>
    <t>106138402</t>
  </si>
  <si>
    <t>1427138114</t>
  </si>
  <si>
    <t>168402905</t>
  </si>
  <si>
    <t>MANOR, DAVIDA E</t>
  </si>
  <si>
    <t>168402906</t>
  </si>
  <si>
    <t>168402907</t>
  </si>
  <si>
    <t>168402908</t>
  </si>
  <si>
    <t>168402909</t>
  </si>
  <si>
    <t>168402910</t>
  </si>
  <si>
    <t>168402911</t>
  </si>
  <si>
    <t>168402912</t>
  </si>
  <si>
    <t>168402913</t>
  </si>
  <si>
    <t>168402914</t>
  </si>
  <si>
    <t>168402915</t>
  </si>
  <si>
    <t>168402916</t>
  </si>
  <si>
    <t>168402917</t>
  </si>
  <si>
    <t>168402918</t>
  </si>
  <si>
    <t>168402919</t>
  </si>
  <si>
    <t>168402920</t>
  </si>
  <si>
    <t>168402921</t>
  </si>
  <si>
    <t>168402922</t>
  </si>
  <si>
    <t>168402923</t>
  </si>
  <si>
    <t>168402924</t>
  </si>
  <si>
    <t>168402925</t>
  </si>
  <si>
    <t>168402926</t>
  </si>
  <si>
    <t>1427150457</t>
  </si>
  <si>
    <t>293947201</t>
  </si>
  <si>
    <t xml:space="preserve">NAYAK, TANAYA  </t>
  </si>
  <si>
    <t>293947202</t>
  </si>
  <si>
    <t>293947203</t>
  </si>
  <si>
    <t>1427241009</t>
  </si>
  <si>
    <t>150109001</t>
  </si>
  <si>
    <t xml:space="preserve">RECTO PEDIATRICS                                  </t>
  </si>
  <si>
    <t>150109002</t>
  </si>
  <si>
    <t xml:space="preserve">RECTO PEDIATRICS-MCPHERSON PEDIATRIC CENTER                        </t>
  </si>
  <si>
    <t>150109003</t>
  </si>
  <si>
    <t>150109004</t>
  </si>
  <si>
    <t>1427269489</t>
  </si>
  <si>
    <t>211283101</t>
  </si>
  <si>
    <t xml:space="preserve">MENDEZ, MELISSA  </t>
  </si>
  <si>
    <t>211283102</t>
  </si>
  <si>
    <t>211283103</t>
  </si>
  <si>
    <t>1427285972</t>
  </si>
  <si>
    <t>329013201</t>
  </si>
  <si>
    <t>ROJAS MENDEZ, PATRICIA P</t>
  </si>
  <si>
    <t>329013202</t>
  </si>
  <si>
    <t>329013203</t>
  </si>
  <si>
    <t>329013204</t>
  </si>
  <si>
    <t>329013205</t>
  </si>
  <si>
    <t>329013206</t>
  </si>
  <si>
    <t>329013207</t>
  </si>
  <si>
    <t>1427475599</t>
  </si>
  <si>
    <t>386731901</t>
  </si>
  <si>
    <t>RUIZ, RAYMOND RYAN N</t>
  </si>
  <si>
    <t>386731902</t>
  </si>
  <si>
    <t>1427545540</t>
  </si>
  <si>
    <t>430004801</t>
  </si>
  <si>
    <t xml:space="preserve">ORBIS SURGERY CENTER LLC-ORBIS SURGERY CENTER                              </t>
  </si>
  <si>
    <t>1437254521</t>
  </si>
  <si>
    <t>165684501</t>
  </si>
  <si>
    <t>JIMENEZ, DAVID F</t>
  </si>
  <si>
    <t xml:space="preserve">14  </t>
  </si>
  <si>
    <t>165684502</t>
  </si>
  <si>
    <t>165684503</t>
  </si>
  <si>
    <t>165684504</t>
  </si>
  <si>
    <t>165684505</t>
  </si>
  <si>
    <t>165684506</t>
  </si>
  <si>
    <t>165684507</t>
  </si>
  <si>
    <t>1437362092</t>
  </si>
  <si>
    <t>125255305</t>
  </si>
  <si>
    <t xml:space="preserve">CARCAMO, BENJAMIN  </t>
  </si>
  <si>
    <t>125255306</t>
  </si>
  <si>
    <t>125255307</t>
  </si>
  <si>
    <t>125255308</t>
  </si>
  <si>
    <t>125255309</t>
  </si>
  <si>
    <t>125255310</t>
  </si>
  <si>
    <t>1437390614</t>
  </si>
  <si>
    <t>313608701</t>
  </si>
  <si>
    <t xml:space="preserve">ADEREMI, ADETUNJI  </t>
  </si>
  <si>
    <t>313608702</t>
  </si>
  <si>
    <t>313608703</t>
  </si>
  <si>
    <t>1437400082</t>
  </si>
  <si>
    <t>358234801</t>
  </si>
  <si>
    <t>HEYDEMANN, JOHN A</t>
  </si>
  <si>
    <t>358234802</t>
  </si>
  <si>
    <t>358234803</t>
  </si>
  <si>
    <t>358234804</t>
  </si>
  <si>
    <t>358234805</t>
  </si>
  <si>
    <t>358234806</t>
  </si>
  <si>
    <t>1437512282</t>
  </si>
  <si>
    <t>412623701</t>
  </si>
  <si>
    <t>AHMED III, MOHAMED A</t>
  </si>
  <si>
    <t>412623702</t>
  </si>
  <si>
    <t>412623703</t>
  </si>
  <si>
    <t>412623704</t>
  </si>
  <si>
    <t>412623705</t>
  </si>
  <si>
    <t>412623706</t>
  </si>
  <si>
    <t>1447367818</t>
  </si>
  <si>
    <t>125323902</t>
  </si>
  <si>
    <t>SINGH, NAMRATA S</t>
  </si>
  <si>
    <t>125323903</t>
  </si>
  <si>
    <t>125323905</t>
  </si>
  <si>
    <t>125323906</t>
  </si>
  <si>
    <t>125323907</t>
  </si>
  <si>
    <t>1447606181</t>
  </si>
  <si>
    <t>401040701</t>
  </si>
  <si>
    <t xml:space="preserve">JANOSZ, CALEB  </t>
  </si>
  <si>
    <t>401040702</t>
  </si>
  <si>
    <t>1447613211</t>
  </si>
  <si>
    <t>412934801</t>
  </si>
  <si>
    <t xml:space="preserve">BOYD, SARAH  </t>
  </si>
  <si>
    <t>412934802</t>
  </si>
  <si>
    <t>1447615711</t>
  </si>
  <si>
    <t>358438501</t>
  </si>
  <si>
    <t xml:space="preserve">CENTURY INTEGRATED PARTNERS INC                   </t>
  </si>
  <si>
    <t>358438502</t>
  </si>
  <si>
    <t>358438506</t>
  </si>
  <si>
    <t xml:space="preserve">CENTURY INTEGRATED PARTNERS INC-                                                  </t>
  </si>
  <si>
    <t>358438507</t>
  </si>
  <si>
    <t>358438508</t>
  </si>
  <si>
    <t>358438509</t>
  </si>
  <si>
    <t>358438510</t>
  </si>
  <si>
    <t>358438511</t>
  </si>
  <si>
    <t>358438512</t>
  </si>
  <si>
    <t>358438513</t>
  </si>
  <si>
    <t>358438514</t>
  </si>
  <si>
    <t>1447655774</t>
  </si>
  <si>
    <t>356087201</t>
  </si>
  <si>
    <t xml:space="preserve">ZUNIGA, MARCO  </t>
  </si>
  <si>
    <t>356087202</t>
  </si>
  <si>
    <t>356087203</t>
  </si>
  <si>
    <t>356087204</t>
  </si>
  <si>
    <t>356087205</t>
  </si>
  <si>
    <t>356087206</t>
  </si>
  <si>
    <t>356087207</t>
  </si>
  <si>
    <t>356087208</t>
  </si>
  <si>
    <t>356087209</t>
  </si>
  <si>
    <t>1457340549</t>
  </si>
  <si>
    <t>158542401</t>
  </si>
  <si>
    <t xml:space="preserve">KILGO, ROBERT  </t>
  </si>
  <si>
    <t>158542402</t>
  </si>
  <si>
    <t>158542403</t>
  </si>
  <si>
    <t>1457468787</t>
  </si>
  <si>
    <t>174733901</t>
  </si>
  <si>
    <t>ANTOWAN, CENAN M</t>
  </si>
  <si>
    <t>174733902</t>
  </si>
  <si>
    <t>174733903</t>
  </si>
  <si>
    <t>174733904</t>
  </si>
  <si>
    <t>174733905</t>
  </si>
  <si>
    <t>174733906</t>
  </si>
  <si>
    <t>174733907</t>
  </si>
  <si>
    <t>1457477101</t>
  </si>
  <si>
    <t>215601001</t>
  </si>
  <si>
    <t xml:space="preserve">RANCH, DANIEL  </t>
  </si>
  <si>
    <t>215601002</t>
  </si>
  <si>
    <t>215601003</t>
  </si>
  <si>
    <t>215601004</t>
  </si>
  <si>
    <t>1457685034</t>
  </si>
  <si>
    <t>400158801</t>
  </si>
  <si>
    <t>ISKANDER, GEORGE B</t>
  </si>
  <si>
    <t>400158802</t>
  </si>
  <si>
    <t>1467491100</t>
  </si>
  <si>
    <t>285410101</t>
  </si>
  <si>
    <t>LANSKI, STEVEN L</t>
  </si>
  <si>
    <t>285410102</t>
  </si>
  <si>
    <t>285410103</t>
  </si>
  <si>
    <t>285410104</t>
  </si>
  <si>
    <t>285410105</t>
  </si>
  <si>
    <t>285410106</t>
  </si>
  <si>
    <t>285410107</t>
  </si>
  <si>
    <t>285410108</t>
  </si>
  <si>
    <t>285410109</t>
  </si>
  <si>
    <t>285410111</t>
  </si>
  <si>
    <t>285410112</t>
  </si>
  <si>
    <t>1467515940</t>
  </si>
  <si>
    <t>119328601</t>
  </si>
  <si>
    <t>COLON DORDAL, RAMON A</t>
  </si>
  <si>
    <t>119328604</t>
  </si>
  <si>
    <t>119328605</t>
  </si>
  <si>
    <t>1467520957</t>
  </si>
  <si>
    <t>036629601</t>
  </si>
  <si>
    <t>SHOKAR, GURJEET S</t>
  </si>
  <si>
    <t>036629602</t>
  </si>
  <si>
    <t>036629603</t>
  </si>
  <si>
    <t>036629604</t>
  </si>
  <si>
    <t>036629605</t>
  </si>
  <si>
    <t>036629606</t>
  </si>
  <si>
    <t>048678901</t>
  </si>
  <si>
    <t>1467545558</t>
  </si>
  <si>
    <t>125424502</t>
  </si>
  <si>
    <t>KREBEL, STEVEN R</t>
  </si>
  <si>
    <t>125424503</t>
  </si>
  <si>
    <t>125424506</t>
  </si>
  <si>
    <t>125424507</t>
  </si>
  <si>
    <t>125424508</t>
  </si>
  <si>
    <t>125424509</t>
  </si>
  <si>
    <t>125424510</t>
  </si>
  <si>
    <t>125424511</t>
  </si>
  <si>
    <t>125424512</t>
  </si>
  <si>
    <t>125424513</t>
  </si>
  <si>
    <t>125424514</t>
  </si>
  <si>
    <t>125424515</t>
  </si>
  <si>
    <t>125424516</t>
  </si>
  <si>
    <t>125424517</t>
  </si>
  <si>
    <t>125424518</t>
  </si>
  <si>
    <t>125424519</t>
  </si>
  <si>
    <t>125424520</t>
  </si>
  <si>
    <t>125424521</t>
  </si>
  <si>
    <t>125424522</t>
  </si>
  <si>
    <t>1467681106</t>
  </si>
  <si>
    <t>303897801</t>
  </si>
  <si>
    <t xml:space="preserve">REYES, PRISCILLA  </t>
  </si>
  <si>
    <t>303897802</t>
  </si>
  <si>
    <t>303897803</t>
  </si>
  <si>
    <t>303897804</t>
  </si>
  <si>
    <t>303897805</t>
  </si>
  <si>
    <t>303897806</t>
  </si>
  <si>
    <t>303897807</t>
  </si>
  <si>
    <t>303897808</t>
  </si>
  <si>
    <t>303897809</t>
  </si>
  <si>
    <t>303897810</t>
  </si>
  <si>
    <t>303897811</t>
  </si>
  <si>
    <t>303897812</t>
  </si>
  <si>
    <t>1467823849</t>
  </si>
  <si>
    <t>358429401</t>
  </si>
  <si>
    <t xml:space="preserve">GIROUX, KRISTIN  </t>
  </si>
  <si>
    <t>1467838581</t>
  </si>
  <si>
    <t>367736101</t>
  </si>
  <si>
    <t xml:space="preserve">FRESENIUS MEDICAL CARE SUGARLAND, LLC-FRESENIUS MEDICAL CARE SUGAR LAND                 </t>
  </si>
  <si>
    <t>1477536894</t>
  </si>
  <si>
    <t>204780501</t>
  </si>
  <si>
    <t>NWOFOR, FLORENCE O</t>
  </si>
  <si>
    <t>204780502</t>
  </si>
  <si>
    <t>204780503</t>
  </si>
  <si>
    <t>204780504</t>
  </si>
  <si>
    <t>1477538296</t>
  </si>
  <si>
    <t>123273806</t>
  </si>
  <si>
    <t>WHITE GREEN, ANDREA L</t>
  </si>
  <si>
    <t>123273807</t>
  </si>
  <si>
    <t>123273808</t>
  </si>
  <si>
    <t>123273809</t>
  </si>
  <si>
    <t>123273810</t>
  </si>
  <si>
    <t>123273811</t>
  </si>
  <si>
    <t>123273812</t>
  </si>
  <si>
    <t>123273813</t>
  </si>
  <si>
    <t>123273814</t>
  </si>
  <si>
    <t>123273815</t>
  </si>
  <si>
    <t>123273816</t>
  </si>
  <si>
    <t>123273817</t>
  </si>
  <si>
    <t>123273818</t>
  </si>
  <si>
    <t>123273819</t>
  </si>
  <si>
    <t>123273820</t>
  </si>
  <si>
    <t>123273821</t>
  </si>
  <si>
    <t>158826104</t>
  </si>
  <si>
    <t>GREEN, ANDREA L</t>
  </si>
  <si>
    <t>1477553196</t>
  </si>
  <si>
    <t>128243602</t>
  </si>
  <si>
    <t>QUINTANA, JOSEPH A</t>
  </si>
  <si>
    <t>128243606</t>
  </si>
  <si>
    <t>128243607</t>
  </si>
  <si>
    <t>128243608</t>
  </si>
  <si>
    <t>128243609</t>
  </si>
  <si>
    <t>1477666279</t>
  </si>
  <si>
    <t>128589202</t>
  </si>
  <si>
    <t>REVILLA, RODOLFO M</t>
  </si>
  <si>
    <t>128589206</t>
  </si>
  <si>
    <t>128589207</t>
  </si>
  <si>
    <t>1477692465</t>
  </si>
  <si>
    <t>304715101</t>
  </si>
  <si>
    <t>MASPONS, ALDO R</t>
  </si>
  <si>
    <t>304715102</t>
  </si>
  <si>
    <t>304715103</t>
  </si>
  <si>
    <t>304715104</t>
  </si>
  <si>
    <t>304715105</t>
  </si>
  <si>
    <t>304715106</t>
  </si>
  <si>
    <t>304715107</t>
  </si>
  <si>
    <t>304715108</t>
  </si>
  <si>
    <t>304715109</t>
  </si>
  <si>
    <t>304715110</t>
  </si>
  <si>
    <t>1477713154</t>
  </si>
  <si>
    <t>361482801</t>
  </si>
  <si>
    <t>CROSBY, MARK I</t>
  </si>
  <si>
    <t>361482802</t>
  </si>
  <si>
    <t>361482803</t>
  </si>
  <si>
    <t>361482804</t>
  </si>
  <si>
    <t>361482805</t>
  </si>
  <si>
    <t>1477845709</t>
  </si>
  <si>
    <t>377704701</t>
  </si>
  <si>
    <t>RIOS TOVAR, ALEJANDRO J</t>
  </si>
  <si>
    <t>377704702</t>
  </si>
  <si>
    <t>1477931491</t>
  </si>
  <si>
    <t>385473901</t>
  </si>
  <si>
    <t xml:space="preserve">KIM, CLAUDIA  </t>
  </si>
  <si>
    <t>385473902</t>
  </si>
  <si>
    <t>1487018321</t>
  </si>
  <si>
    <t>401016701</t>
  </si>
  <si>
    <t xml:space="preserve">JURADO SOLIS, MARGARITA  </t>
  </si>
  <si>
    <t>401016702</t>
  </si>
  <si>
    <t>1487644498</t>
  </si>
  <si>
    <t>156505301</t>
  </si>
  <si>
    <t>GOLDSTEIN, RANDY J</t>
  </si>
  <si>
    <t>156505303</t>
  </si>
  <si>
    <t>156505304</t>
  </si>
  <si>
    <t>156505305</t>
  </si>
  <si>
    <t>156505306</t>
  </si>
  <si>
    <t>156505307</t>
  </si>
  <si>
    <t>156505308</t>
  </si>
  <si>
    <t>156505309</t>
  </si>
  <si>
    <t>156505310</t>
  </si>
  <si>
    <t>156505311</t>
  </si>
  <si>
    <t>156505312</t>
  </si>
  <si>
    <t>156505313</t>
  </si>
  <si>
    <t>156505314</t>
  </si>
  <si>
    <t>156505315</t>
  </si>
  <si>
    <t>156505316</t>
  </si>
  <si>
    <t>156505317</t>
  </si>
  <si>
    <t>156505318</t>
  </si>
  <si>
    <t>156505319</t>
  </si>
  <si>
    <t>156505320</t>
  </si>
  <si>
    <t>156505321</t>
  </si>
  <si>
    <t>1497138937</t>
  </si>
  <si>
    <t>401570301</t>
  </si>
  <si>
    <t>MADRID, ELISE M</t>
  </si>
  <si>
    <t>401570302</t>
  </si>
  <si>
    <t>1497287171</t>
  </si>
  <si>
    <t>411479501</t>
  </si>
  <si>
    <t>PITTMAN, ERIC F</t>
  </si>
  <si>
    <t>411479502</t>
  </si>
  <si>
    <t>1497310692</t>
  </si>
  <si>
    <t>400608201</t>
  </si>
  <si>
    <t>RENTERIA, JENNIFER A</t>
  </si>
  <si>
    <t>400608202</t>
  </si>
  <si>
    <t>400608203</t>
  </si>
  <si>
    <t>1497756613</t>
  </si>
  <si>
    <t>133174609</t>
  </si>
  <si>
    <t>ISAAC, DAVID W</t>
  </si>
  <si>
    <t>133174610</t>
  </si>
  <si>
    <t>133174611</t>
  </si>
  <si>
    <t>133174612</t>
  </si>
  <si>
    <t>133174613</t>
  </si>
  <si>
    <t>133174614</t>
  </si>
  <si>
    <t>133174615</t>
  </si>
  <si>
    <t>133174616</t>
  </si>
  <si>
    <t>1497915771</t>
  </si>
  <si>
    <t>351447301</t>
  </si>
  <si>
    <t xml:space="preserve">CHAMBERS, KARINN  </t>
  </si>
  <si>
    <t>351447302</t>
  </si>
  <si>
    <t>351447303</t>
  </si>
  <si>
    <t>351447304</t>
  </si>
  <si>
    <t>1508139791</t>
  </si>
  <si>
    <t>298815601</t>
  </si>
  <si>
    <t xml:space="preserve">VICTORIA HEART &amp; VASCULAR CENTER PA-                                                  </t>
  </si>
  <si>
    <t>1508338690</t>
  </si>
  <si>
    <t>401271801</t>
  </si>
  <si>
    <t xml:space="preserve">ELEVATE HEALTHCARE LLC-                                                  </t>
  </si>
  <si>
    <t>401271802</t>
  </si>
  <si>
    <t>427964801</t>
  </si>
  <si>
    <t>1508390998</t>
  </si>
  <si>
    <t>374824601</t>
  </si>
  <si>
    <t>NELLIKAPPALLIL, ANNA M</t>
  </si>
  <si>
    <t>1508826066</t>
  </si>
  <si>
    <t>152235101</t>
  </si>
  <si>
    <t>HORTON, STEPHEN H</t>
  </si>
  <si>
    <t>152235103</t>
  </si>
  <si>
    <t>152235104</t>
  </si>
  <si>
    <t>152235105</t>
  </si>
  <si>
    <t>152235106</t>
  </si>
  <si>
    <t>152235107</t>
  </si>
  <si>
    <t>152235108</t>
  </si>
  <si>
    <t>152235109</t>
  </si>
  <si>
    <t>152235110</t>
  </si>
  <si>
    <t>152235111</t>
  </si>
  <si>
    <t>152235112</t>
  </si>
  <si>
    <t>152235113</t>
  </si>
  <si>
    <t>1508969015</t>
  </si>
  <si>
    <t>164462701</t>
  </si>
  <si>
    <t>SUAREZ, CLAUDIA E</t>
  </si>
  <si>
    <t>164462702</t>
  </si>
  <si>
    <t>164462703</t>
  </si>
  <si>
    <t>1518465616</t>
  </si>
  <si>
    <t>388407401</t>
  </si>
  <si>
    <t xml:space="preserve">EL CAMPO MEMORIAL HOSPITAL-MID COAST MEDICAL CENTER                          </t>
  </si>
  <si>
    <t>388407402</t>
  </si>
  <si>
    <t>1518486091</t>
  </si>
  <si>
    <t>393527201</t>
  </si>
  <si>
    <t xml:space="preserve">LEGACY TRAIL SURGERY CENTER-LIVE OAK SURGERY CENTER                           </t>
  </si>
  <si>
    <t>393527202</t>
  </si>
  <si>
    <t>1518959709</t>
  </si>
  <si>
    <t>133134002</t>
  </si>
  <si>
    <t>PATEL, JAGDISH D</t>
  </si>
  <si>
    <t>133134006</t>
  </si>
  <si>
    <t>1528036787</t>
  </si>
  <si>
    <t>176534905</t>
  </si>
  <si>
    <t>JOSHI, SAMIR V</t>
  </si>
  <si>
    <t>176534906</t>
  </si>
  <si>
    <t>176534907</t>
  </si>
  <si>
    <t>176534908</t>
  </si>
  <si>
    <t>176534909</t>
  </si>
  <si>
    <t>176534910</t>
  </si>
  <si>
    <t>176534911</t>
  </si>
  <si>
    <t>176534912</t>
  </si>
  <si>
    <t>176534913</t>
  </si>
  <si>
    <t>176534914</t>
  </si>
  <si>
    <t>176534915</t>
  </si>
  <si>
    <t>176534916</t>
  </si>
  <si>
    <t>176534917</t>
  </si>
  <si>
    <t>176534918</t>
  </si>
  <si>
    <t>176534919</t>
  </si>
  <si>
    <t>176534920</t>
  </si>
  <si>
    <t>176534921</t>
  </si>
  <si>
    <t>176534922</t>
  </si>
  <si>
    <t>176534923</t>
  </si>
  <si>
    <t>176534924</t>
  </si>
  <si>
    <t>176534925</t>
  </si>
  <si>
    <t>1528268166</t>
  </si>
  <si>
    <t>217193601</t>
  </si>
  <si>
    <t>BENITEZ, ADOLFO L</t>
  </si>
  <si>
    <t>217193602</t>
  </si>
  <si>
    <t>217193603</t>
  </si>
  <si>
    <t>217193604</t>
  </si>
  <si>
    <t>217193605</t>
  </si>
  <si>
    <t>217193606</t>
  </si>
  <si>
    <t>217193607</t>
  </si>
  <si>
    <t>1538166947</t>
  </si>
  <si>
    <t>040246301</t>
  </si>
  <si>
    <t>AZARCON-SAMON, PATRICIA A</t>
  </si>
  <si>
    <t>040246303</t>
  </si>
  <si>
    <t>1538403068</t>
  </si>
  <si>
    <t>320548601</t>
  </si>
  <si>
    <t xml:space="preserve">TERRAZAS PONCE, BELEN  </t>
  </si>
  <si>
    <t>320548602</t>
  </si>
  <si>
    <t>1538457239</t>
  </si>
  <si>
    <t>386845701</t>
  </si>
  <si>
    <t xml:space="preserve">GORLA, SUDHEER  </t>
  </si>
  <si>
    <t>386845702</t>
  </si>
  <si>
    <t>1538524723</t>
  </si>
  <si>
    <t>367111701</t>
  </si>
  <si>
    <t>CAMPBELL, KELLY M</t>
  </si>
  <si>
    <t>367111702</t>
  </si>
  <si>
    <t>367111703</t>
  </si>
  <si>
    <t>367111704</t>
  </si>
  <si>
    <t>367111706</t>
  </si>
  <si>
    <t>367111707</t>
  </si>
  <si>
    <t>1538548615</t>
  </si>
  <si>
    <t>401168601</t>
  </si>
  <si>
    <t xml:space="preserve">POWELL, SIOBHAN  </t>
  </si>
  <si>
    <t>401168602</t>
  </si>
  <si>
    <t>401168603</t>
  </si>
  <si>
    <t>1538571849</t>
  </si>
  <si>
    <t>414529401</t>
  </si>
  <si>
    <t xml:space="preserve">AL BAYATI, IHSAN  </t>
  </si>
  <si>
    <t>414529402</t>
  </si>
  <si>
    <t>1538622980</t>
  </si>
  <si>
    <t>400056401</t>
  </si>
  <si>
    <t xml:space="preserve">HERNANDEZ, FRANCISCO  </t>
  </si>
  <si>
    <t>400056402</t>
  </si>
  <si>
    <t>400056403</t>
  </si>
  <si>
    <t>400056404</t>
  </si>
  <si>
    <t>400056405</t>
  </si>
  <si>
    <t>400056406</t>
  </si>
  <si>
    <t>400056407</t>
  </si>
  <si>
    <t>400056408</t>
  </si>
  <si>
    <t>1548263635</t>
  </si>
  <si>
    <t>128273306</t>
  </si>
  <si>
    <t>HEYDEMANN, JACOB S</t>
  </si>
  <si>
    <t>128273307</t>
  </si>
  <si>
    <t>128273308</t>
  </si>
  <si>
    <t>1548266216</t>
  </si>
  <si>
    <t>144748402</t>
  </si>
  <si>
    <t xml:space="preserve">WOO TELLES, ARGELIA  </t>
  </si>
  <si>
    <t>144748403</t>
  </si>
  <si>
    <t>144748406</t>
  </si>
  <si>
    <t>144748407</t>
  </si>
  <si>
    <t>144748408</t>
  </si>
  <si>
    <t>144748409</t>
  </si>
  <si>
    <t>144748410</t>
  </si>
  <si>
    <t>144748411</t>
  </si>
  <si>
    <t>1548457906</t>
  </si>
  <si>
    <t>220513001</t>
  </si>
  <si>
    <t>BARNEY, PEDRO A</t>
  </si>
  <si>
    <t>220513002</t>
  </si>
  <si>
    <t>1548586084</t>
  </si>
  <si>
    <t>356527701</t>
  </si>
  <si>
    <t xml:space="preserve">JEZARI, ANNA  </t>
  </si>
  <si>
    <t>356527702</t>
  </si>
  <si>
    <t>1558321331</t>
  </si>
  <si>
    <t>140172131</t>
  </si>
  <si>
    <t>KAVONIAN, GARY D</t>
  </si>
  <si>
    <t>140172132</t>
  </si>
  <si>
    <t>140172133</t>
  </si>
  <si>
    <t>1558369058</t>
  </si>
  <si>
    <t>151853203</t>
  </si>
  <si>
    <t>JOHNSON, KEITH R</t>
  </si>
  <si>
    <t>151853205</t>
  </si>
  <si>
    <t>151853206</t>
  </si>
  <si>
    <t>151853207</t>
  </si>
  <si>
    <t>1558689554</t>
  </si>
  <si>
    <t>376577801</t>
  </si>
  <si>
    <t xml:space="preserve">LONGORIA, LEONARDO  </t>
  </si>
  <si>
    <t>1558788919</t>
  </si>
  <si>
    <t>399663901</t>
  </si>
  <si>
    <t>WATKINS, SARAH A</t>
  </si>
  <si>
    <t>399663902</t>
  </si>
  <si>
    <t>1558801308</t>
  </si>
  <si>
    <t>396987501</t>
  </si>
  <si>
    <t xml:space="preserve">VILLA, MINDY  </t>
  </si>
  <si>
    <t>396987502</t>
  </si>
  <si>
    <t>396987503</t>
  </si>
  <si>
    <t>396987504</t>
  </si>
  <si>
    <t>1568409894</t>
  </si>
  <si>
    <t>332210901</t>
  </si>
  <si>
    <t>LODEIRO, JORGE G</t>
  </si>
  <si>
    <t>332210902</t>
  </si>
  <si>
    <t>332210903</t>
  </si>
  <si>
    <t>332210904</t>
  </si>
  <si>
    <t>332210905</t>
  </si>
  <si>
    <t>1568429348</t>
  </si>
  <si>
    <t>130507007</t>
  </si>
  <si>
    <t xml:space="preserve">COVARRUBIAS, EDUARDO  </t>
  </si>
  <si>
    <t>130507008</t>
  </si>
  <si>
    <t>130507009</t>
  </si>
  <si>
    <t>130507010</t>
  </si>
  <si>
    <t>130507011</t>
  </si>
  <si>
    <t>130507012</t>
  </si>
  <si>
    <t>130507013</t>
  </si>
  <si>
    <t>1568469245</t>
  </si>
  <si>
    <t>089870201</t>
  </si>
  <si>
    <t xml:space="preserve">FIERRO-STEVENS, RODOLFO  </t>
  </si>
  <si>
    <t>089870202</t>
  </si>
  <si>
    <t>1568547032</t>
  </si>
  <si>
    <t>366750301</t>
  </si>
  <si>
    <t xml:space="preserve">ALEGENT HEALTH MEMORIAL HOSPITAL SCHUYLER-CHI HEALTH SCHUYLER                               </t>
  </si>
  <si>
    <t>366750302</t>
  </si>
  <si>
    <t>1578554895</t>
  </si>
  <si>
    <t>174271001</t>
  </si>
  <si>
    <t>SPURBECK, WILLIAM W</t>
  </si>
  <si>
    <t>174271002</t>
  </si>
  <si>
    <t>174271004</t>
  </si>
  <si>
    <t>174271005</t>
  </si>
  <si>
    <t>174271006</t>
  </si>
  <si>
    <t>174271007</t>
  </si>
  <si>
    <t>174271008</t>
  </si>
  <si>
    <t>174271009</t>
  </si>
  <si>
    <t>1578701710</t>
  </si>
  <si>
    <t>340244801</t>
  </si>
  <si>
    <t xml:space="preserve">BADUGU, SRINIVASA  </t>
  </si>
  <si>
    <t>340244802</t>
  </si>
  <si>
    <t>340244803</t>
  </si>
  <si>
    <t>340244804</t>
  </si>
  <si>
    <t>340244805</t>
  </si>
  <si>
    <t>340244806</t>
  </si>
  <si>
    <t>340244807</t>
  </si>
  <si>
    <t>1578907754</t>
  </si>
  <si>
    <t>414499001</t>
  </si>
  <si>
    <t>CAMPBELL, RYAN R</t>
  </si>
  <si>
    <t>414499002</t>
  </si>
  <si>
    <t>1588042907</t>
  </si>
  <si>
    <t>388332401</t>
  </si>
  <si>
    <t>SANTE, SARAH C</t>
  </si>
  <si>
    <t>388332402</t>
  </si>
  <si>
    <t>388332403</t>
  </si>
  <si>
    <t>388332404</t>
  </si>
  <si>
    <t>388332405</t>
  </si>
  <si>
    <t>388332406</t>
  </si>
  <si>
    <t>388332407</t>
  </si>
  <si>
    <t>388332408</t>
  </si>
  <si>
    <t>388332409</t>
  </si>
  <si>
    <t>388332410</t>
  </si>
  <si>
    <t>1588197594</t>
  </si>
  <si>
    <t>412120401</t>
  </si>
  <si>
    <t>MONTOYA, MELISSA M</t>
  </si>
  <si>
    <t>412120402</t>
  </si>
  <si>
    <t>1588661243</t>
  </si>
  <si>
    <t>144172705</t>
  </si>
  <si>
    <t>BERUMEN, KENNETH A</t>
  </si>
  <si>
    <t>144172706</t>
  </si>
  <si>
    <t>144172707</t>
  </si>
  <si>
    <t>144172708</t>
  </si>
  <si>
    <t>144172709</t>
  </si>
  <si>
    <t>144172710</t>
  </si>
  <si>
    <t>144172711</t>
  </si>
  <si>
    <t>144172712</t>
  </si>
  <si>
    <t>144172713</t>
  </si>
  <si>
    <t>144172714</t>
  </si>
  <si>
    <t>144172715</t>
  </si>
  <si>
    <t>144172716</t>
  </si>
  <si>
    <t>144172717</t>
  </si>
  <si>
    <t>144172718</t>
  </si>
  <si>
    <t>1588714596</t>
  </si>
  <si>
    <t>197854601</t>
  </si>
  <si>
    <t xml:space="preserve">NUTIS, MARIO  </t>
  </si>
  <si>
    <t>197854602</t>
  </si>
  <si>
    <t>197854603</t>
  </si>
  <si>
    <t>197854604</t>
  </si>
  <si>
    <t>197854605</t>
  </si>
  <si>
    <t>197854606</t>
  </si>
  <si>
    <t>1598008617</t>
  </si>
  <si>
    <t>367767601</t>
  </si>
  <si>
    <t>HERRERA, JESSICA M</t>
  </si>
  <si>
    <t>367767602</t>
  </si>
  <si>
    <t>367767603</t>
  </si>
  <si>
    <t>367767604</t>
  </si>
  <si>
    <t>1598053423</t>
  </si>
  <si>
    <t>349943601</t>
  </si>
  <si>
    <t>HERNANDEZ GARCIA, JUAN CARLOS I</t>
  </si>
  <si>
    <t>349943602</t>
  </si>
  <si>
    <t>349943603</t>
  </si>
  <si>
    <t>349943604</t>
  </si>
  <si>
    <t>349943605</t>
  </si>
  <si>
    <t>349943606</t>
  </si>
  <si>
    <t>1598058679</t>
  </si>
  <si>
    <t>343934101</t>
  </si>
  <si>
    <t>SAINTE-THOMAS, NAGELA F</t>
  </si>
  <si>
    <t>343934102</t>
  </si>
  <si>
    <t>343934103</t>
  </si>
  <si>
    <t>343934104</t>
  </si>
  <si>
    <t>343934105</t>
  </si>
  <si>
    <t>343934106</t>
  </si>
  <si>
    <t>1598721490</t>
  </si>
  <si>
    <t>168612301</t>
  </si>
  <si>
    <t>LARA, MICHAEL D</t>
  </si>
  <si>
    <t>168612302</t>
  </si>
  <si>
    <t>168612303</t>
  </si>
  <si>
    <t>168612304</t>
  </si>
  <si>
    <t>1598744583</t>
  </si>
  <si>
    <t>391149701</t>
  </si>
  <si>
    <t xml:space="preserve">CHABRA, MONICA  </t>
  </si>
  <si>
    <t>1598761355</t>
  </si>
  <si>
    <t>072143301</t>
  </si>
  <si>
    <t xml:space="preserve">FALLSTON GENERAL HOPITAL                          </t>
  </si>
  <si>
    <t>1598992190</t>
  </si>
  <si>
    <t>359808801</t>
  </si>
  <si>
    <t xml:space="preserve">COTA, FRANCISCO  </t>
  </si>
  <si>
    <t>1609052703</t>
  </si>
  <si>
    <t>391589401</t>
  </si>
  <si>
    <t>WEBER, NANCY W</t>
  </si>
  <si>
    <t>391589402</t>
  </si>
  <si>
    <t>1609088467</t>
  </si>
  <si>
    <t>138305107</t>
  </si>
  <si>
    <t xml:space="preserve">EARLY CHILDHOOD INTERVENTION        </t>
  </si>
  <si>
    <t xml:space="preserve">NUECES COUNTY MHMR COMMUNITY CENTER-NUECES COUNTY MHMR COM CNTR                       </t>
  </si>
  <si>
    <t xml:space="preserve">25  </t>
  </si>
  <si>
    <t>1609237841</t>
  </si>
  <si>
    <t>405093201</t>
  </si>
  <si>
    <t>WILLIAMS, NAYO S</t>
  </si>
  <si>
    <t>1609273663</t>
  </si>
  <si>
    <t>398661401</t>
  </si>
  <si>
    <t>DOMINGUEZ SILVEYRA, ENDY A</t>
  </si>
  <si>
    <t>398661402</t>
  </si>
  <si>
    <t>1609328806</t>
  </si>
  <si>
    <t>356468403</t>
  </si>
  <si>
    <t xml:space="preserve">PREFERRED HOSPITAL LEASING MULESHOE, INC-                                                  </t>
  </si>
  <si>
    <t>373389101</t>
  </si>
  <si>
    <t xml:space="preserve">PREFERRED HOSPITAL LEASING MULESHOE, INC.-                                                  </t>
  </si>
  <si>
    <t>1609854538</t>
  </si>
  <si>
    <t>099203402</t>
  </si>
  <si>
    <t>ALPARD, ALLAN J</t>
  </si>
  <si>
    <t>1609874098</t>
  </si>
  <si>
    <t>173140801</t>
  </si>
  <si>
    <t xml:space="preserve">MONTES, REBECCA  </t>
  </si>
  <si>
    <t>173140802</t>
  </si>
  <si>
    <t>173140803</t>
  </si>
  <si>
    <t>1609875558</t>
  </si>
  <si>
    <t>085741902</t>
  </si>
  <si>
    <t xml:space="preserve">PEDIATRIC GROUP OF CENTRAL-PEDIATRIC GROUP OF CENTRAL EL PASO                </t>
  </si>
  <si>
    <t>130435401</t>
  </si>
  <si>
    <t>CASILLAS, ARTURO C</t>
  </si>
  <si>
    <t>130435405</t>
  </si>
  <si>
    <t>130435406</t>
  </si>
  <si>
    <t>130435407</t>
  </si>
  <si>
    <t>130435408</t>
  </si>
  <si>
    <t>130435409</t>
  </si>
  <si>
    <t>130435410</t>
  </si>
  <si>
    <t>130435411</t>
  </si>
  <si>
    <t>130435412</t>
  </si>
  <si>
    <t>130435413</t>
  </si>
  <si>
    <t>130435414</t>
  </si>
  <si>
    <t>130435415</t>
  </si>
  <si>
    <t>130435416</t>
  </si>
  <si>
    <t>130435417</t>
  </si>
  <si>
    <t>130435418</t>
  </si>
  <si>
    <t>130435419</t>
  </si>
  <si>
    <t>130435420</t>
  </si>
  <si>
    <t>1619106960</t>
  </si>
  <si>
    <t>205121101</t>
  </si>
  <si>
    <t xml:space="preserve">TEXAS HEALTH STEPS - DENTAL         </t>
  </si>
  <si>
    <t xml:space="preserve">HOLGUIN, LIZBETH  </t>
  </si>
  <si>
    <t>205121102</t>
  </si>
  <si>
    <t>205121103</t>
  </si>
  <si>
    <t>205121104</t>
  </si>
  <si>
    <t>205121105</t>
  </si>
  <si>
    <t>205121106</t>
  </si>
  <si>
    <t>205121107</t>
  </si>
  <si>
    <t>1619351160</t>
  </si>
  <si>
    <t>430472701</t>
  </si>
  <si>
    <t xml:space="preserve">UCHEALTH GRANDVIEW  HOSPITAL-UCHEALTH GRANDVIEW HOSPITAL                       </t>
  </si>
  <si>
    <t>430472702</t>
  </si>
  <si>
    <t>1619401122</t>
  </si>
  <si>
    <t>406896701</t>
  </si>
  <si>
    <t>WILLIAMSON, JEREMY S</t>
  </si>
  <si>
    <t>406896702</t>
  </si>
  <si>
    <t>406896703</t>
  </si>
  <si>
    <t>406896704</t>
  </si>
  <si>
    <t>406896705</t>
  </si>
  <si>
    <t>406896706</t>
  </si>
  <si>
    <t>406896707</t>
  </si>
  <si>
    <t>406896708</t>
  </si>
  <si>
    <t>406896709</t>
  </si>
  <si>
    <t>406896710</t>
  </si>
  <si>
    <t>406896711</t>
  </si>
  <si>
    <t>406896712</t>
  </si>
  <si>
    <t>1619462868</t>
  </si>
  <si>
    <t>394760801</t>
  </si>
  <si>
    <t>CROSLEN, MARGARET S</t>
  </si>
  <si>
    <t>1619980935</t>
  </si>
  <si>
    <t>165564901</t>
  </si>
  <si>
    <t>HERNANDEZ, ARTURO A</t>
  </si>
  <si>
    <t>165564902</t>
  </si>
  <si>
    <t>165564903</t>
  </si>
  <si>
    <t>165564904</t>
  </si>
  <si>
    <t>165564905</t>
  </si>
  <si>
    <t>165564906</t>
  </si>
  <si>
    <t>165564907</t>
  </si>
  <si>
    <t>165564908</t>
  </si>
  <si>
    <t>165564909</t>
  </si>
  <si>
    <t>165564910</t>
  </si>
  <si>
    <t>165564911</t>
  </si>
  <si>
    <t>165564912</t>
  </si>
  <si>
    <t>1629011002</t>
  </si>
  <si>
    <t>424730601</t>
  </si>
  <si>
    <t xml:space="preserve">ST. VINCENT INFIRMARY MEDICAL CENTER-ST. VINCENT MEDICAL CENTER NORTH                  </t>
  </si>
  <si>
    <t>424730602</t>
  </si>
  <si>
    <t>1629015698</t>
  </si>
  <si>
    <t>072968301</t>
  </si>
  <si>
    <t xml:space="preserve">RALEIGH GENERAL HOSPITAL LLC-RALEIGH GENERAL HOSPITAL                          </t>
  </si>
  <si>
    <t>1629056387</t>
  </si>
  <si>
    <t>098826301</t>
  </si>
  <si>
    <t>RODRIGUEZ, KIM V</t>
  </si>
  <si>
    <t>1629069208</t>
  </si>
  <si>
    <t>137320104</t>
  </si>
  <si>
    <t>VIADO, EMMA S</t>
  </si>
  <si>
    <t>137320111</t>
  </si>
  <si>
    <t>137320112</t>
  </si>
  <si>
    <t>137320113</t>
  </si>
  <si>
    <t>1629071758</t>
  </si>
  <si>
    <t>071689601</t>
  </si>
  <si>
    <t xml:space="preserve">BRIGHTON COMMUNITY HOSPITAL ASSOCIATION-PLATTE VALLEY MEDICAL CENTER                      </t>
  </si>
  <si>
    <t>1629080833</t>
  </si>
  <si>
    <t>146994201</t>
  </si>
  <si>
    <t>GARCIA, BLANCA I</t>
  </si>
  <si>
    <t>146994202</t>
  </si>
  <si>
    <t>146994203</t>
  </si>
  <si>
    <t>146994204</t>
  </si>
  <si>
    <t>146994205</t>
  </si>
  <si>
    <t>1629081948</t>
  </si>
  <si>
    <t>129763204</t>
  </si>
  <si>
    <t>HANDAL, GILBERTO A</t>
  </si>
  <si>
    <t>129763205</t>
  </si>
  <si>
    <t>129763206</t>
  </si>
  <si>
    <t>129763207</t>
  </si>
  <si>
    <t>1629449509</t>
  </si>
  <si>
    <t>357117601</t>
  </si>
  <si>
    <t xml:space="preserve">TOFILON, JANETT  </t>
  </si>
  <si>
    <t>357117602</t>
  </si>
  <si>
    <t>1639162381</t>
  </si>
  <si>
    <t>416751201</t>
  </si>
  <si>
    <t xml:space="preserve">ST FRANCIS MEDICAL CENTER-ST FRANCIS HEALTHCARE CAMPUS                      </t>
  </si>
  <si>
    <t>1639464803</t>
  </si>
  <si>
    <t>351815101</t>
  </si>
  <si>
    <t>LARRAZALETA, MARIA E</t>
  </si>
  <si>
    <t>1639516222</t>
  </si>
  <si>
    <t>376262701</t>
  </si>
  <si>
    <t>PEREZ, JENNIFER A</t>
  </si>
  <si>
    <t>376262702</t>
  </si>
  <si>
    <t>1639538424</t>
  </si>
  <si>
    <t>359509201</t>
  </si>
  <si>
    <t>MORA, MISTY D</t>
  </si>
  <si>
    <t>1639670466</t>
  </si>
  <si>
    <t>389235801</t>
  </si>
  <si>
    <t xml:space="preserve">HENDERSON HOSPITAL, LLC-UT HEALTH EAST TEXAS HENDERSON HOSPITAL           </t>
  </si>
  <si>
    <t>1639678030</t>
  </si>
  <si>
    <t>387692201</t>
  </si>
  <si>
    <t xml:space="preserve">CARTHAGE HOSPITAL LLC-DBA UT HEALTH CARTHAGE H                          </t>
  </si>
  <si>
    <t>387692202</t>
  </si>
  <si>
    <t>1649267295</t>
  </si>
  <si>
    <t>137872110</t>
  </si>
  <si>
    <t xml:space="preserve">BELTRAN, ARMANDO  </t>
  </si>
  <si>
    <t>137872113</t>
  </si>
  <si>
    <t>137872114</t>
  </si>
  <si>
    <t>137872115</t>
  </si>
  <si>
    <t>137872116</t>
  </si>
  <si>
    <t>137872117</t>
  </si>
  <si>
    <t>137872118</t>
  </si>
  <si>
    <t>137872119</t>
  </si>
  <si>
    <t>137872120</t>
  </si>
  <si>
    <t>137872121</t>
  </si>
  <si>
    <t>137872122</t>
  </si>
  <si>
    <t>1649278276</t>
  </si>
  <si>
    <t>168339301</t>
  </si>
  <si>
    <t>PEREZ, JUAN R</t>
  </si>
  <si>
    <t>1649466244</t>
  </si>
  <si>
    <t>197331501</t>
  </si>
  <si>
    <t>MAIYEGUN, SITRATULLAH O</t>
  </si>
  <si>
    <t>197331502</t>
  </si>
  <si>
    <t>1649466459</t>
  </si>
  <si>
    <t>202772401</t>
  </si>
  <si>
    <t>BAKER, RUSSELL A</t>
  </si>
  <si>
    <t>202772402</t>
  </si>
  <si>
    <t>202772403</t>
  </si>
  <si>
    <t>202772404</t>
  </si>
  <si>
    <t>1649533969</t>
  </si>
  <si>
    <t>339530301</t>
  </si>
  <si>
    <t xml:space="preserve">SCHAEFER, DAVID  </t>
  </si>
  <si>
    <t>339530302</t>
  </si>
  <si>
    <t>339530303</t>
  </si>
  <si>
    <t>339530304</t>
  </si>
  <si>
    <t>1649563602</t>
  </si>
  <si>
    <t>335804601</t>
  </si>
  <si>
    <t xml:space="preserve">HE, YU  </t>
  </si>
  <si>
    <t>335804602</t>
  </si>
  <si>
    <t>335804603</t>
  </si>
  <si>
    <t>335804604</t>
  </si>
  <si>
    <t>335804605</t>
  </si>
  <si>
    <t>335804606</t>
  </si>
  <si>
    <t>335804607</t>
  </si>
  <si>
    <t>335804608</t>
  </si>
  <si>
    <t>335804609</t>
  </si>
  <si>
    <t>335804610</t>
  </si>
  <si>
    <t>335804611</t>
  </si>
  <si>
    <t>1649630500</t>
  </si>
  <si>
    <t>357454301</t>
  </si>
  <si>
    <t xml:space="preserve">ARREDONDO, DANIEL  </t>
  </si>
  <si>
    <t>357454302</t>
  </si>
  <si>
    <t>357454303</t>
  </si>
  <si>
    <t>357454304</t>
  </si>
  <si>
    <t>357454305</t>
  </si>
  <si>
    <t>357454306</t>
  </si>
  <si>
    <t>357454307</t>
  </si>
  <si>
    <t>357454308</t>
  </si>
  <si>
    <t>357454309</t>
  </si>
  <si>
    <t>357454310</t>
  </si>
  <si>
    <t>1659448108</t>
  </si>
  <si>
    <t>195649201</t>
  </si>
  <si>
    <t>TERRES, JAYSON J</t>
  </si>
  <si>
    <t>195649202</t>
  </si>
  <si>
    <t>195649203</t>
  </si>
  <si>
    <t>195649204</t>
  </si>
  <si>
    <t>1659658839</t>
  </si>
  <si>
    <t>312336601</t>
  </si>
  <si>
    <t xml:space="preserve">BELTRAN, ERIKA  </t>
  </si>
  <si>
    <t>312336602</t>
  </si>
  <si>
    <t>312336603</t>
  </si>
  <si>
    <t>312336604</t>
  </si>
  <si>
    <t>312336605</t>
  </si>
  <si>
    <t>312336606</t>
  </si>
  <si>
    <t>312336607</t>
  </si>
  <si>
    <t>312336608</t>
  </si>
  <si>
    <t>312336609</t>
  </si>
  <si>
    <t>312336610</t>
  </si>
  <si>
    <t>312336611</t>
  </si>
  <si>
    <t>1659993145</t>
  </si>
  <si>
    <t>424844501</t>
  </si>
  <si>
    <t xml:space="preserve">PRIME HEALTHCARE SERVICES PAMPA, LLC-PAMPA MEDICAL GROUP                               </t>
  </si>
  <si>
    <t>1669477741</t>
  </si>
  <si>
    <t>172868502</t>
  </si>
  <si>
    <t xml:space="preserve">AKINJAIYEJU, AKINTOLUWA  </t>
  </si>
  <si>
    <t>172868503</t>
  </si>
  <si>
    <t>172868504</t>
  </si>
  <si>
    <t>172868505</t>
  </si>
  <si>
    <t>172868506</t>
  </si>
  <si>
    <t>172868507</t>
  </si>
  <si>
    <t>172868508</t>
  </si>
  <si>
    <t>1669812079</t>
  </si>
  <si>
    <t>404828201</t>
  </si>
  <si>
    <t>SON, MARY ANN H</t>
  </si>
  <si>
    <t>404828202</t>
  </si>
  <si>
    <t>1679065759</t>
  </si>
  <si>
    <t>414792801</t>
  </si>
  <si>
    <t xml:space="preserve">MEMORIAL HERMANN SURGERY CENTER BRAZORIA, LLC-                                                  </t>
  </si>
  <si>
    <t>1679582860</t>
  </si>
  <si>
    <t>295873801</t>
  </si>
  <si>
    <t xml:space="preserve">NATIVIDAD, LORENA  </t>
  </si>
  <si>
    <t>295873802</t>
  </si>
  <si>
    <t>1679658090</t>
  </si>
  <si>
    <t>340627401</t>
  </si>
  <si>
    <t xml:space="preserve">JAMISON, JAMIE  </t>
  </si>
  <si>
    <t>340627402</t>
  </si>
  <si>
    <t>340627403</t>
  </si>
  <si>
    <t>1679689277</t>
  </si>
  <si>
    <t>146775501</t>
  </si>
  <si>
    <t xml:space="preserve">RAMIREZ, AMADO  </t>
  </si>
  <si>
    <t>146775502</t>
  </si>
  <si>
    <t>146775503</t>
  </si>
  <si>
    <t>146775504</t>
  </si>
  <si>
    <t>146775506</t>
  </si>
  <si>
    <t>1679831721</t>
  </si>
  <si>
    <t>387876101</t>
  </si>
  <si>
    <t xml:space="preserve">MCBRIDE, SANDRA  </t>
  </si>
  <si>
    <t>387876102</t>
  </si>
  <si>
    <t>1679992911</t>
  </si>
  <si>
    <t>063619301</t>
  </si>
  <si>
    <t xml:space="preserve">STONEWALL MEMORIAL HOSPITAL-KENT COUNTY RURAL HEALTH CLINIC                   </t>
  </si>
  <si>
    <t>063619302</t>
  </si>
  <si>
    <t>1689093064</t>
  </si>
  <si>
    <t>377806001</t>
  </si>
  <si>
    <t>GEORGE, JESSY A</t>
  </si>
  <si>
    <t>377806002</t>
  </si>
  <si>
    <t>1689099293</t>
  </si>
  <si>
    <t>375583701</t>
  </si>
  <si>
    <t>LIEVANO, KANG MEI N</t>
  </si>
  <si>
    <t>375583702</t>
  </si>
  <si>
    <t>375583703</t>
  </si>
  <si>
    <t>375583704</t>
  </si>
  <si>
    <t>375583705</t>
  </si>
  <si>
    <t>375583706</t>
  </si>
  <si>
    <t>375583707</t>
  </si>
  <si>
    <t>375583708</t>
  </si>
  <si>
    <t>375583709</t>
  </si>
  <si>
    <t>375583710</t>
  </si>
  <si>
    <t>375583711</t>
  </si>
  <si>
    <t>1689143398</t>
  </si>
  <si>
    <t>397812401</t>
  </si>
  <si>
    <t xml:space="preserve">SCOTT, CRYSTAL  </t>
  </si>
  <si>
    <t>397812402</t>
  </si>
  <si>
    <t>397812403</t>
  </si>
  <si>
    <t>1689664682</t>
  </si>
  <si>
    <t>131130003</t>
  </si>
  <si>
    <t>131130004</t>
  </si>
  <si>
    <t>131130007</t>
  </si>
  <si>
    <t>131130008</t>
  </si>
  <si>
    <t>131130009</t>
  </si>
  <si>
    <t>156971701</t>
  </si>
  <si>
    <t>1689741712</t>
  </si>
  <si>
    <t>130502107</t>
  </si>
  <si>
    <t xml:space="preserve">RICH, NICOLAS  </t>
  </si>
  <si>
    <t>1689814253</t>
  </si>
  <si>
    <t>311338301</t>
  </si>
  <si>
    <t>ASHBURN, JEFFERY C</t>
  </si>
  <si>
    <t>311338302</t>
  </si>
  <si>
    <t>311338303</t>
  </si>
  <si>
    <t>311338304</t>
  </si>
  <si>
    <t>311338305</t>
  </si>
  <si>
    <t>311338306</t>
  </si>
  <si>
    <t>311338307</t>
  </si>
  <si>
    <t>311338308</t>
  </si>
  <si>
    <t>311338309</t>
  </si>
  <si>
    <t>311338310</t>
  </si>
  <si>
    <t>311338311</t>
  </si>
  <si>
    <t>311338312</t>
  </si>
  <si>
    <t>311338313</t>
  </si>
  <si>
    <t>311338314</t>
  </si>
  <si>
    <t>1689836025</t>
  </si>
  <si>
    <t>283464001</t>
  </si>
  <si>
    <t xml:space="preserve">GARCIA, BRIANA  </t>
  </si>
  <si>
    <t>283464002</t>
  </si>
  <si>
    <t>283464003</t>
  </si>
  <si>
    <t>283464004</t>
  </si>
  <si>
    <t>283464005</t>
  </si>
  <si>
    <t>283464006</t>
  </si>
  <si>
    <t>283464007</t>
  </si>
  <si>
    <t>283464008</t>
  </si>
  <si>
    <t>283464009</t>
  </si>
  <si>
    <t>283464010</t>
  </si>
  <si>
    <t>283464011</t>
  </si>
  <si>
    <t>283464012</t>
  </si>
  <si>
    <t>1699013565</t>
  </si>
  <si>
    <t>409291801</t>
  </si>
  <si>
    <t xml:space="preserve">ST LUKE'S REGIONAL MEDICAL CENTER-ST LUKE'S ELMORE MEDICAL CENTER                   </t>
  </si>
  <si>
    <t>1699086991</t>
  </si>
  <si>
    <t>216753801</t>
  </si>
  <si>
    <t>CHAVEZ-GELO, EDNA M</t>
  </si>
  <si>
    <t>216753802</t>
  </si>
  <si>
    <t>216753803</t>
  </si>
  <si>
    <t>216753804</t>
  </si>
  <si>
    <t>216753805</t>
  </si>
  <si>
    <t>216753806</t>
  </si>
  <si>
    <t>216753807</t>
  </si>
  <si>
    <t>216753808</t>
  </si>
  <si>
    <t>216753809</t>
  </si>
  <si>
    <t>216753810</t>
  </si>
  <si>
    <t>216753811</t>
  </si>
  <si>
    <t>216753812</t>
  </si>
  <si>
    <t>216753813</t>
  </si>
  <si>
    <t>216753814</t>
  </si>
  <si>
    <t>216753815</t>
  </si>
  <si>
    <t>216753816</t>
  </si>
  <si>
    <t>216753817</t>
  </si>
  <si>
    <t>216753818</t>
  </si>
  <si>
    <t>216753819</t>
  </si>
  <si>
    <t>216753820</t>
  </si>
  <si>
    <t>216753821</t>
  </si>
  <si>
    <t>1699096685</t>
  </si>
  <si>
    <t>349118501</t>
  </si>
  <si>
    <t xml:space="preserve">ANDRADE, ALONSO  </t>
  </si>
  <si>
    <t>349118502</t>
  </si>
  <si>
    <t>1699246181</t>
  </si>
  <si>
    <t>404583301</t>
  </si>
  <si>
    <t xml:space="preserve">DEERBROOK ASC LLC-VITAL HEART AND VEIN ASC                          </t>
  </si>
  <si>
    <t>1699795047</t>
  </si>
  <si>
    <t>183272701</t>
  </si>
  <si>
    <t>PIMENTEL, ELIZABETH A</t>
  </si>
  <si>
    <t>183272702</t>
  </si>
  <si>
    <t>183272703</t>
  </si>
  <si>
    <t>183272704</t>
  </si>
  <si>
    <t>183272705</t>
  </si>
  <si>
    <t>1699804930</t>
  </si>
  <si>
    <t>282130801</t>
  </si>
  <si>
    <t xml:space="preserve">VAZQUEZ CUFFE, ERIKA  </t>
  </si>
  <si>
    <t>282130802</t>
  </si>
  <si>
    <t>282130803</t>
  </si>
  <si>
    <t>282130804</t>
  </si>
  <si>
    <t>282130805</t>
  </si>
  <si>
    <t>282130806</t>
  </si>
  <si>
    <t>1699826834</t>
  </si>
  <si>
    <t>090181101</t>
  </si>
  <si>
    <t>BRITTON, JOHN C</t>
  </si>
  <si>
    <t>090181102</t>
  </si>
  <si>
    <t>090181103</t>
  </si>
  <si>
    <t>090181104</t>
  </si>
  <si>
    <t>090181105</t>
  </si>
  <si>
    <t>090181106</t>
  </si>
  <si>
    <t>090181107</t>
  </si>
  <si>
    <t>090181108</t>
  </si>
  <si>
    <t>1700163748</t>
  </si>
  <si>
    <t>311517201</t>
  </si>
  <si>
    <t>BRAVO, ELIZABETH H</t>
  </si>
  <si>
    <t>311517202</t>
  </si>
  <si>
    <t>311517203</t>
  </si>
  <si>
    <t>311517204</t>
  </si>
  <si>
    <t>311517205</t>
  </si>
  <si>
    <t>311517206</t>
  </si>
  <si>
    <t>311517207</t>
  </si>
  <si>
    <t>311517208</t>
  </si>
  <si>
    <t>311517209</t>
  </si>
  <si>
    <t>311517210</t>
  </si>
  <si>
    <t>1700166881</t>
  </si>
  <si>
    <t>360465401</t>
  </si>
  <si>
    <t xml:space="preserve">CANALES CHAVEZ, ROBERTO  </t>
  </si>
  <si>
    <t>1700179645</t>
  </si>
  <si>
    <t>341537401</t>
  </si>
  <si>
    <t>MATEO, CHRISTINA C</t>
  </si>
  <si>
    <t>341537402</t>
  </si>
  <si>
    <t>1700225265</t>
  </si>
  <si>
    <t>366323901</t>
  </si>
  <si>
    <t>COSBAN, TRAVIS M</t>
  </si>
  <si>
    <t>366323902</t>
  </si>
  <si>
    <t>366323903</t>
  </si>
  <si>
    <t>366323904</t>
  </si>
  <si>
    <t>366323905</t>
  </si>
  <si>
    <t>366323906</t>
  </si>
  <si>
    <t>366323907</t>
  </si>
  <si>
    <t>366323908</t>
  </si>
  <si>
    <t>366323909</t>
  </si>
  <si>
    <t>366323910</t>
  </si>
  <si>
    <t>366323911</t>
  </si>
  <si>
    <t>366323912</t>
  </si>
  <si>
    <t>366323913</t>
  </si>
  <si>
    <t>366323914</t>
  </si>
  <si>
    <t>366323915</t>
  </si>
  <si>
    <t>1700229432</t>
  </si>
  <si>
    <t>378024901</t>
  </si>
  <si>
    <t xml:space="preserve">GUTIERREZ, LAURA  </t>
  </si>
  <si>
    <t>1700270741</t>
  </si>
  <si>
    <t>381607601</t>
  </si>
  <si>
    <t xml:space="preserve">MCLARTY, DAISHA  </t>
  </si>
  <si>
    <t>381607602</t>
  </si>
  <si>
    <t>381607603</t>
  </si>
  <si>
    <t>381607604</t>
  </si>
  <si>
    <t>381607605</t>
  </si>
  <si>
    <t>1700310554</t>
  </si>
  <si>
    <t>412534601</t>
  </si>
  <si>
    <t xml:space="preserve">SIDHU, GURBANS  </t>
  </si>
  <si>
    <t>412534602</t>
  </si>
  <si>
    <t>1700942919</t>
  </si>
  <si>
    <t>284831901</t>
  </si>
  <si>
    <t>CHAVEZ, EVA P</t>
  </si>
  <si>
    <t>284831902</t>
  </si>
  <si>
    <t>1710539465</t>
  </si>
  <si>
    <t>414165701</t>
  </si>
  <si>
    <t xml:space="preserve">SOUTH LIMESTONE HOSPITAL DISTRICT-                                                  </t>
  </si>
  <si>
    <t>414165702</t>
  </si>
  <si>
    <t>1720274434</t>
  </si>
  <si>
    <t>285933201</t>
  </si>
  <si>
    <t xml:space="preserve">GASCO-TAMARIT, JAIME  </t>
  </si>
  <si>
    <t>285933202</t>
  </si>
  <si>
    <t>285933203</t>
  </si>
  <si>
    <t>285933204</t>
  </si>
  <si>
    <t>1720572415</t>
  </si>
  <si>
    <t>403601401</t>
  </si>
  <si>
    <t xml:space="preserve">APC-AMARILLO SURGICAL OPERATING COMPANY, LLC-ADVANCED SURGICAL CENTER AMARILLO                 </t>
  </si>
  <si>
    <t>1730256355</t>
  </si>
  <si>
    <t>044293102</t>
  </si>
  <si>
    <t>MUNOZ, LUIS R</t>
  </si>
  <si>
    <t>1730363425</t>
  </si>
  <si>
    <t>340517701</t>
  </si>
  <si>
    <t xml:space="preserve">DAHILL, VALERIE  </t>
  </si>
  <si>
    <t>340517702</t>
  </si>
  <si>
    <t>1730547985</t>
  </si>
  <si>
    <t>367995301</t>
  </si>
  <si>
    <t xml:space="preserve">ALVAREZ, LOURDES  </t>
  </si>
  <si>
    <t>367995302</t>
  </si>
  <si>
    <t>1740644061</t>
  </si>
  <si>
    <t>400053101</t>
  </si>
  <si>
    <t xml:space="preserve">BAYLON ANDREW, ANGELICA  </t>
  </si>
  <si>
    <t>400053102</t>
  </si>
  <si>
    <t>400053103</t>
  </si>
  <si>
    <t>400053104</t>
  </si>
  <si>
    <t>1740782598</t>
  </si>
  <si>
    <t>395283001</t>
  </si>
  <si>
    <t xml:space="preserve">FRESENIUS MEDICAL CARE CEDAR HILL, LLC-FRESENIUS KIDNEY CARE CEDAR HILL                  </t>
  </si>
  <si>
    <t>1740788124</t>
  </si>
  <si>
    <t>395921501</t>
  </si>
  <si>
    <t xml:space="preserve">FRESENIUS MEDICAL CARE LAMESA, LLC-FRESENIUS KIDNEY CARE STANBAUGH MEMORIAL          </t>
  </si>
  <si>
    <t>1750341020</t>
  </si>
  <si>
    <t>127454009</t>
  </si>
  <si>
    <t>CRESPO, JOSE R</t>
  </si>
  <si>
    <t>127454010</t>
  </si>
  <si>
    <t>127454011</t>
  </si>
  <si>
    <t>127454012</t>
  </si>
  <si>
    <t>1750616462</t>
  </si>
  <si>
    <t>325884001</t>
  </si>
  <si>
    <t xml:space="preserve">BAEZA, JESUS  </t>
  </si>
  <si>
    <t>325884002</t>
  </si>
  <si>
    <t>325884003</t>
  </si>
  <si>
    <t>325884004</t>
  </si>
  <si>
    <t>325884005</t>
  </si>
  <si>
    <t>1760610976</t>
  </si>
  <si>
    <t>326022601</t>
  </si>
  <si>
    <t xml:space="preserve">LOPEZ, SANDRA  </t>
  </si>
  <si>
    <t>326022602</t>
  </si>
  <si>
    <t>326022603</t>
  </si>
  <si>
    <t>1760670756</t>
  </si>
  <si>
    <t>204367101</t>
  </si>
  <si>
    <t xml:space="preserve">ARISTIZABAL-ORTIZ, ANDRES  </t>
  </si>
  <si>
    <t>204367102</t>
  </si>
  <si>
    <t>204367103</t>
  </si>
  <si>
    <t>204367104</t>
  </si>
  <si>
    <t>204367105</t>
  </si>
  <si>
    <t>204367106</t>
  </si>
  <si>
    <t>204367107</t>
  </si>
  <si>
    <t>204367108</t>
  </si>
  <si>
    <t>204367109</t>
  </si>
  <si>
    <t>1760677678</t>
  </si>
  <si>
    <t>204124601</t>
  </si>
  <si>
    <t xml:space="preserve">CURBELO, NIURKA  </t>
  </si>
  <si>
    <t>204124602</t>
  </si>
  <si>
    <t>204124603</t>
  </si>
  <si>
    <t>204124604</t>
  </si>
  <si>
    <t>204124605</t>
  </si>
  <si>
    <t>1760846679</t>
  </si>
  <si>
    <t>412937101</t>
  </si>
  <si>
    <t>MISHAW, STEPHANIE M</t>
  </si>
  <si>
    <t>412937102</t>
  </si>
  <si>
    <t>1760879621</t>
  </si>
  <si>
    <t>403254201</t>
  </si>
  <si>
    <t xml:space="preserve">POSADA, VALERIE  </t>
  </si>
  <si>
    <t>403254202</t>
  </si>
  <si>
    <t>1770516106</t>
  </si>
  <si>
    <t>127059704</t>
  </si>
  <si>
    <t>SUCHOFF, MONICA L</t>
  </si>
  <si>
    <t>127059707</t>
  </si>
  <si>
    <t>1770633216</t>
  </si>
  <si>
    <t>133825302</t>
  </si>
  <si>
    <t>THEARD, FRANZ C</t>
  </si>
  <si>
    <t>133825304</t>
  </si>
  <si>
    <t>133825305</t>
  </si>
  <si>
    <t>133825308</t>
  </si>
  <si>
    <t>133825309</t>
  </si>
  <si>
    <t>1770779506</t>
  </si>
  <si>
    <t>196524601</t>
  </si>
  <si>
    <t>PANIAGUA, JULIAN R</t>
  </si>
  <si>
    <t>196524602</t>
  </si>
  <si>
    <t>196524603</t>
  </si>
  <si>
    <t>196524604</t>
  </si>
  <si>
    <t>196524605</t>
  </si>
  <si>
    <t>196524606</t>
  </si>
  <si>
    <t>196524607</t>
  </si>
  <si>
    <t>196524608</t>
  </si>
  <si>
    <t>196524609</t>
  </si>
  <si>
    <t>196524610</t>
  </si>
  <si>
    <t>196524611</t>
  </si>
  <si>
    <t>196524612</t>
  </si>
  <si>
    <t>196524613</t>
  </si>
  <si>
    <t>196524614</t>
  </si>
  <si>
    <t>196524615</t>
  </si>
  <si>
    <t>196524616</t>
  </si>
  <si>
    <t>196524617</t>
  </si>
  <si>
    <t>1780125005</t>
  </si>
  <si>
    <t>424835301</t>
  </si>
  <si>
    <t xml:space="preserve">AHS PRYOR HOSPITAL LLC-HILLCREST HOSPITAL PRYOR                          </t>
  </si>
  <si>
    <t>1780167866</t>
  </si>
  <si>
    <t>413610301</t>
  </si>
  <si>
    <t xml:space="preserve">DOMAIN SURGICAL LLC-                                                  </t>
  </si>
  <si>
    <t>1780183145</t>
  </si>
  <si>
    <t>426506801</t>
  </si>
  <si>
    <t xml:space="preserve">UCHEALTH GREELEY HOSPITAL                         </t>
  </si>
  <si>
    <t>426506802</t>
  </si>
  <si>
    <t>1780604793</t>
  </si>
  <si>
    <t>126481401</t>
  </si>
  <si>
    <t>COLE, JOE L</t>
  </si>
  <si>
    <t>126481402</t>
  </si>
  <si>
    <t>126481406</t>
  </si>
  <si>
    <t>126481407</t>
  </si>
  <si>
    <t>126481408</t>
  </si>
  <si>
    <t>1780656843</t>
  </si>
  <si>
    <t>118015001</t>
  </si>
  <si>
    <t>LATIFF, GUILLERMO A</t>
  </si>
  <si>
    <t>118015002</t>
  </si>
  <si>
    <t>118015004</t>
  </si>
  <si>
    <t>118015005</t>
  </si>
  <si>
    <t>1780726893</t>
  </si>
  <si>
    <t>080195301</t>
  </si>
  <si>
    <t xml:space="preserve">FRANZ C. THEARD, M.D.,P.A-THEARD       FRANZ     MD PA                      </t>
  </si>
  <si>
    <t>080195302</t>
  </si>
  <si>
    <t xml:space="preserve">FRANZ C. THEARD, M.D.,P.A-                                                  </t>
  </si>
  <si>
    <t>1790784692</t>
  </si>
  <si>
    <t>130349701</t>
  </si>
  <si>
    <t xml:space="preserve">LAM, MAN TAI  </t>
  </si>
  <si>
    <t>130349707</t>
  </si>
  <si>
    <t>1801037973</t>
  </si>
  <si>
    <t>216987201</t>
  </si>
  <si>
    <t>IWALOYE, FEMI D</t>
  </si>
  <si>
    <t>216987202</t>
  </si>
  <si>
    <t>216987203</t>
  </si>
  <si>
    <t>216987204</t>
  </si>
  <si>
    <t>1801087184</t>
  </si>
  <si>
    <t>220711001</t>
  </si>
  <si>
    <t xml:space="preserve">BEAUREGARD MEMORIAL HOSPITAL MEDICAL STAFF SERVICE-                                                  </t>
  </si>
  <si>
    <t>1801152525</t>
  </si>
  <si>
    <t>346582501</t>
  </si>
  <si>
    <t xml:space="preserve">ORTIZ, CARLOS  </t>
  </si>
  <si>
    <t>346582502</t>
  </si>
  <si>
    <t>346582503</t>
  </si>
  <si>
    <t>346582504</t>
  </si>
  <si>
    <t>1801841077</t>
  </si>
  <si>
    <t>414866001</t>
  </si>
  <si>
    <t>LACY, ERIK R</t>
  </si>
  <si>
    <t>414866002</t>
  </si>
  <si>
    <t>1801847587</t>
  </si>
  <si>
    <t>131423902</t>
  </si>
  <si>
    <t xml:space="preserve">LAGUNAS, YOLANDA  </t>
  </si>
  <si>
    <t>131423907</t>
  </si>
  <si>
    <t>1801851258</t>
  </si>
  <si>
    <t>339426401</t>
  </si>
  <si>
    <t xml:space="preserve">VIRGINIA MASON MEDICAL CENTER-                                                  </t>
  </si>
  <si>
    <t>339426402</t>
  </si>
  <si>
    <t>1801875273</t>
  </si>
  <si>
    <t>170509701</t>
  </si>
  <si>
    <t>BASSETT, KATHLENE E</t>
  </si>
  <si>
    <t>170509702</t>
  </si>
  <si>
    <t>170509703</t>
  </si>
  <si>
    <t>170509704</t>
  </si>
  <si>
    <t>170509705</t>
  </si>
  <si>
    <t>170509706</t>
  </si>
  <si>
    <t>170509707</t>
  </si>
  <si>
    <t>1811962673</t>
  </si>
  <si>
    <t>081906202</t>
  </si>
  <si>
    <t xml:space="preserve">UNIVERSITY OF TEXAS SOUTHWESTERN MEDICAL CENTE-UNIVERSITY OF TEXAS SOUTHWESTERN MEDICAL CENTER   </t>
  </si>
  <si>
    <t>081906203</t>
  </si>
  <si>
    <t xml:space="preserve">UNIVERSITY OF TEXAS SOUTHWESTERN MEDICAL CENTE-UTSW MSP OTOLARYNGOLOGY                           </t>
  </si>
  <si>
    <t>081906204</t>
  </si>
  <si>
    <t>081906205</t>
  </si>
  <si>
    <t>139501401</t>
  </si>
  <si>
    <t xml:space="preserve">UNIVERSITY OF TEXAS SOUTHWESTERN MEDICAL CENTER AT-UT SOUTHWESTERN MED CNTR                          </t>
  </si>
  <si>
    <t>1811995640</t>
  </si>
  <si>
    <t>125712305</t>
  </si>
  <si>
    <t>WATSON, WAYNE K</t>
  </si>
  <si>
    <t>125712306</t>
  </si>
  <si>
    <t>125712307</t>
  </si>
  <si>
    <t>125712308</t>
  </si>
  <si>
    <t>125712309</t>
  </si>
  <si>
    <t>1821174897</t>
  </si>
  <si>
    <t>096266404</t>
  </si>
  <si>
    <t>PITRE, CLARENCE A</t>
  </si>
  <si>
    <t>096266406</t>
  </si>
  <si>
    <t>1821269036</t>
  </si>
  <si>
    <t>284167801</t>
  </si>
  <si>
    <t>SANCHEZ, ROSALINDA T</t>
  </si>
  <si>
    <t>284167802</t>
  </si>
  <si>
    <t>284167803</t>
  </si>
  <si>
    <t>284167804</t>
  </si>
  <si>
    <t>284167805</t>
  </si>
  <si>
    <t>284167806</t>
  </si>
  <si>
    <t>284167807</t>
  </si>
  <si>
    <t>284167808</t>
  </si>
  <si>
    <t>284167809</t>
  </si>
  <si>
    <t>1821546078</t>
  </si>
  <si>
    <t>384130601</t>
  </si>
  <si>
    <t xml:space="preserve">PSYCHOLOGY GROUP                    </t>
  </si>
  <si>
    <t xml:space="preserve">INNOVA RECOVERY CENTER                            </t>
  </si>
  <si>
    <t xml:space="preserve">97  </t>
  </si>
  <si>
    <t>384130602</t>
  </si>
  <si>
    <t>1821564717</t>
  </si>
  <si>
    <t>392842601</t>
  </si>
  <si>
    <t xml:space="preserve">DANDAM, YACHIT  </t>
  </si>
  <si>
    <t>1831176833</t>
  </si>
  <si>
    <t>110252702</t>
  </si>
  <si>
    <t>SEGAPELI, JOSEPH H</t>
  </si>
  <si>
    <t>1841208501</t>
  </si>
  <si>
    <t>189187101</t>
  </si>
  <si>
    <t>GOMEZ, OSCAR E</t>
  </si>
  <si>
    <t>189187102</t>
  </si>
  <si>
    <t>189187103</t>
  </si>
  <si>
    <t>189187104</t>
  </si>
  <si>
    <t>189187105</t>
  </si>
  <si>
    <t>189187106</t>
  </si>
  <si>
    <t>189187107</t>
  </si>
  <si>
    <t>189187108</t>
  </si>
  <si>
    <t>189187109</t>
  </si>
  <si>
    <t>189187110</t>
  </si>
  <si>
    <t>189187111</t>
  </si>
  <si>
    <t>189187112</t>
  </si>
  <si>
    <t>189187113</t>
  </si>
  <si>
    <t>189187114</t>
  </si>
  <si>
    <t>189187115</t>
  </si>
  <si>
    <t>189187116</t>
  </si>
  <si>
    <t>189187117</t>
  </si>
  <si>
    <t>189187118</t>
  </si>
  <si>
    <t>189187119</t>
  </si>
  <si>
    <t>1841631298</t>
  </si>
  <si>
    <t>346842301</t>
  </si>
  <si>
    <t>DABBS, KIMBERLY A</t>
  </si>
  <si>
    <t>346842302</t>
  </si>
  <si>
    <t>346842303</t>
  </si>
  <si>
    <t>346842304</t>
  </si>
  <si>
    <t>346842305</t>
  </si>
  <si>
    <t>346842306</t>
  </si>
  <si>
    <t>346842307</t>
  </si>
  <si>
    <t>346842308</t>
  </si>
  <si>
    <t>346842309</t>
  </si>
  <si>
    <t>346842310</t>
  </si>
  <si>
    <t>346842311</t>
  </si>
  <si>
    <t>1841680691</t>
  </si>
  <si>
    <t>417001101</t>
  </si>
  <si>
    <t xml:space="preserve">TEXAN PROCEDURE CENTER, LLC-TEXAN PROCEDURE CENTER                            </t>
  </si>
  <si>
    <t>1851318737</t>
  </si>
  <si>
    <t>101868103</t>
  </si>
  <si>
    <t>RONCALLO, RUBEN R</t>
  </si>
  <si>
    <t>101868104</t>
  </si>
  <si>
    <t>101868105</t>
  </si>
  <si>
    <t>101868106</t>
  </si>
  <si>
    <t>101868107</t>
  </si>
  <si>
    <t>101868108</t>
  </si>
  <si>
    <t>101868109</t>
  </si>
  <si>
    <t>101868110</t>
  </si>
  <si>
    <t>101868111</t>
  </si>
  <si>
    <t>1851343461</t>
  </si>
  <si>
    <t>181325501</t>
  </si>
  <si>
    <t>HOLGUIN, MELISSA R</t>
  </si>
  <si>
    <t>181325502</t>
  </si>
  <si>
    <t>181325503</t>
  </si>
  <si>
    <t>181325504</t>
  </si>
  <si>
    <t>1851344212</t>
  </si>
  <si>
    <t>176345001</t>
  </si>
  <si>
    <t xml:space="preserve">RODRIGUES, ALWYN  </t>
  </si>
  <si>
    <t>176345002</t>
  </si>
  <si>
    <t>176345003</t>
  </si>
  <si>
    <t>176345004</t>
  </si>
  <si>
    <t>176345005</t>
  </si>
  <si>
    <t>176345006</t>
  </si>
  <si>
    <t>176345007</t>
  </si>
  <si>
    <t>176345008</t>
  </si>
  <si>
    <t>176345009</t>
  </si>
  <si>
    <t>176345010</t>
  </si>
  <si>
    <t>176345011</t>
  </si>
  <si>
    <t>176345012</t>
  </si>
  <si>
    <t>176345013</t>
  </si>
  <si>
    <t>176345014</t>
  </si>
  <si>
    <t>176345015</t>
  </si>
  <si>
    <t>176345016</t>
  </si>
  <si>
    <t>176345017</t>
  </si>
  <si>
    <t>176345018</t>
  </si>
  <si>
    <t>176345019</t>
  </si>
  <si>
    <t>176345020</t>
  </si>
  <si>
    <t>1851347645</t>
  </si>
  <si>
    <t>193716101</t>
  </si>
  <si>
    <t>TORRES, JOSE A</t>
  </si>
  <si>
    <t>193716102</t>
  </si>
  <si>
    <t>193716103</t>
  </si>
  <si>
    <t>1851362610</t>
  </si>
  <si>
    <t>046076801</t>
  </si>
  <si>
    <t>BAUSAS, WILMA I</t>
  </si>
  <si>
    <t>046076802</t>
  </si>
  <si>
    <t>1851366991</t>
  </si>
  <si>
    <t>034722101</t>
  </si>
  <si>
    <t>STONE, DAVID A</t>
  </si>
  <si>
    <t>1851380810</t>
  </si>
  <si>
    <t>106012101</t>
  </si>
  <si>
    <t>MACKAY, JOHN M</t>
  </si>
  <si>
    <t>106012102</t>
  </si>
  <si>
    <t>106012103</t>
  </si>
  <si>
    <t>106012104</t>
  </si>
  <si>
    <t>106012105</t>
  </si>
  <si>
    <t>106012106</t>
  </si>
  <si>
    <t>106012107</t>
  </si>
  <si>
    <t>106012108</t>
  </si>
  <si>
    <t>1851390454</t>
  </si>
  <si>
    <t>172867701</t>
  </si>
  <si>
    <t>VALENZUELA, MANUEL F</t>
  </si>
  <si>
    <t>172867702</t>
  </si>
  <si>
    <t>172867703</t>
  </si>
  <si>
    <t>172867704</t>
  </si>
  <si>
    <t>172867705</t>
  </si>
  <si>
    <t>172867706</t>
  </si>
  <si>
    <t>172867707</t>
  </si>
  <si>
    <t>1851526792</t>
  </si>
  <si>
    <t>213392801</t>
  </si>
  <si>
    <t>MALDONADO, ALFREDO A</t>
  </si>
  <si>
    <t>213392802</t>
  </si>
  <si>
    <t>213392803</t>
  </si>
  <si>
    <t>213392804</t>
  </si>
  <si>
    <t>213392805</t>
  </si>
  <si>
    <t>213392806</t>
  </si>
  <si>
    <t>213392807</t>
  </si>
  <si>
    <t>1851602908</t>
  </si>
  <si>
    <t>216752001</t>
  </si>
  <si>
    <t xml:space="preserve">RUCKER, EBONY  </t>
  </si>
  <si>
    <t>216752002</t>
  </si>
  <si>
    <t>216752003</t>
  </si>
  <si>
    <t>216752004</t>
  </si>
  <si>
    <t>216752005</t>
  </si>
  <si>
    <t>216752006</t>
  </si>
  <si>
    <t>216752007</t>
  </si>
  <si>
    <t>216752008</t>
  </si>
  <si>
    <t>216752009</t>
  </si>
  <si>
    <t>216752010</t>
  </si>
  <si>
    <t>216752011</t>
  </si>
  <si>
    <t>216752012</t>
  </si>
  <si>
    <t>216752013</t>
  </si>
  <si>
    <t>216752014</t>
  </si>
  <si>
    <t>216752015</t>
  </si>
  <si>
    <t>216752016</t>
  </si>
  <si>
    <t>216752017</t>
  </si>
  <si>
    <t>216752018</t>
  </si>
  <si>
    <t>216752019</t>
  </si>
  <si>
    <t>216752020</t>
  </si>
  <si>
    <t>216752021</t>
  </si>
  <si>
    <t>216752022</t>
  </si>
  <si>
    <t>216752023</t>
  </si>
  <si>
    <t>1851771257</t>
  </si>
  <si>
    <t>385578501</t>
  </si>
  <si>
    <t>GONZALES, JACOB R</t>
  </si>
  <si>
    <t>385578502</t>
  </si>
  <si>
    <t>1861440109</t>
  </si>
  <si>
    <t>127347601</t>
  </si>
  <si>
    <t xml:space="preserve">DALLAS NEPHROLOGY ASSOCIATES                      </t>
  </si>
  <si>
    <t>127347606</t>
  </si>
  <si>
    <t>127347609</t>
  </si>
  <si>
    <t>127347610</t>
  </si>
  <si>
    <t xml:space="preserve">DALLAS NEPHROLOGY ASSOCIATES-                                                  </t>
  </si>
  <si>
    <t>127347611</t>
  </si>
  <si>
    <t>127347612</t>
  </si>
  <si>
    <t>127347613</t>
  </si>
  <si>
    <t>127347614</t>
  </si>
  <si>
    <t>127347615</t>
  </si>
  <si>
    <t>127347616</t>
  </si>
  <si>
    <t>127347617</t>
  </si>
  <si>
    <t>127347618</t>
  </si>
  <si>
    <t>1861519175</t>
  </si>
  <si>
    <t>121698801</t>
  </si>
  <si>
    <t xml:space="preserve">SAN MARCOS MEDICAL IMAGING PLLC                   </t>
  </si>
  <si>
    <t>1861719593</t>
  </si>
  <si>
    <t>379819101</t>
  </si>
  <si>
    <t xml:space="preserve">MOLOKWU, REGINA  </t>
  </si>
  <si>
    <t>379819102</t>
  </si>
  <si>
    <t>1861853004</t>
  </si>
  <si>
    <t>335989501</t>
  </si>
  <si>
    <t>FEDERALLY QUALIFIED HEALTH CENTERS (</t>
  </si>
  <si>
    <t xml:space="preserve">DALLAS COUNTY HOSPITAL DISTRICT-THE BRIDGE                                        </t>
  </si>
  <si>
    <t xml:space="preserve">46  </t>
  </si>
  <si>
    <t>335989502</t>
  </si>
  <si>
    <t>1871525287</t>
  </si>
  <si>
    <t>142928401</t>
  </si>
  <si>
    <t xml:space="preserve">PHYSICAL/OCCUPATIONAL THERAPY GROUP </t>
  </si>
  <si>
    <t xml:space="preserve">HUMPAL PHYSICAL THERAPY PC-HUMPAL PHYSICAL THERAPY                           </t>
  </si>
  <si>
    <t xml:space="preserve">98  </t>
  </si>
  <si>
    <t>142928402</t>
  </si>
  <si>
    <t>1871528125</t>
  </si>
  <si>
    <t>335298101</t>
  </si>
  <si>
    <t>CASILLAS, ADRIAN M</t>
  </si>
  <si>
    <t xml:space="preserve">03  </t>
  </si>
  <si>
    <t>335298102</t>
  </si>
  <si>
    <t>335298103</t>
  </si>
  <si>
    <t>335298104</t>
  </si>
  <si>
    <t>335298105</t>
  </si>
  <si>
    <t>335298106</t>
  </si>
  <si>
    <t>1871533372</t>
  </si>
  <si>
    <t>106225902</t>
  </si>
  <si>
    <t>BRIGHT, TAMIS M</t>
  </si>
  <si>
    <t>106225903</t>
  </si>
  <si>
    <t>1871602755</t>
  </si>
  <si>
    <t>207864401</t>
  </si>
  <si>
    <t>ARONSON, DANIEL J</t>
  </si>
  <si>
    <t>207864402</t>
  </si>
  <si>
    <t>207864403</t>
  </si>
  <si>
    <t>207864404</t>
  </si>
  <si>
    <t>1881148401</t>
  </si>
  <si>
    <t>363336401</t>
  </si>
  <si>
    <t xml:space="preserve">MARTINEZ, DESIREE  </t>
  </si>
  <si>
    <t>363336402</t>
  </si>
  <si>
    <t>1881247955</t>
  </si>
  <si>
    <t>178928101</t>
  </si>
  <si>
    <t xml:space="preserve">AREA HOME CARE                                    </t>
  </si>
  <si>
    <t>1881654408</t>
  </si>
  <si>
    <t>128078608</t>
  </si>
  <si>
    <t>HOWARD, JAMES R</t>
  </si>
  <si>
    <t>128078609</t>
  </si>
  <si>
    <t>128078610</t>
  </si>
  <si>
    <t>128078611</t>
  </si>
  <si>
    <t>128078612</t>
  </si>
  <si>
    <t>128078613</t>
  </si>
  <si>
    <t>128078614</t>
  </si>
  <si>
    <t>128078615</t>
  </si>
  <si>
    <t>128078616</t>
  </si>
  <si>
    <t>128078617</t>
  </si>
  <si>
    <t>128078618</t>
  </si>
  <si>
    <t>128078619</t>
  </si>
  <si>
    <t>128078620</t>
  </si>
  <si>
    <t>182834501</t>
  </si>
  <si>
    <t>1881833937</t>
  </si>
  <si>
    <t>376930901</t>
  </si>
  <si>
    <t>DAGGETT, BENJAMIN D</t>
  </si>
  <si>
    <t>376930902</t>
  </si>
  <si>
    <t>376930903</t>
  </si>
  <si>
    <t>376930904</t>
  </si>
  <si>
    <t>376930905</t>
  </si>
  <si>
    <t>376930906</t>
  </si>
  <si>
    <t>376930907</t>
  </si>
  <si>
    <t>376930908</t>
  </si>
  <si>
    <t>376930909</t>
  </si>
  <si>
    <t>376930910</t>
  </si>
  <si>
    <t>376930911</t>
  </si>
  <si>
    <t>1881912996</t>
  </si>
  <si>
    <t>346051101</t>
  </si>
  <si>
    <t>GONZALEZ, ESTEBAN A</t>
  </si>
  <si>
    <t>346051102</t>
  </si>
  <si>
    <t>1891044228</t>
  </si>
  <si>
    <t>339175701</t>
  </si>
  <si>
    <t xml:space="preserve">RAYL ENTERPRISES, INC.-                                                  </t>
  </si>
  <si>
    <t>339175702</t>
  </si>
  <si>
    <t xml:space="preserve">RAYL ENTERPRISES, INC.-GRACE COUNSELING CENTER                           </t>
  </si>
  <si>
    <t>1891107637</t>
  </si>
  <si>
    <t>359038201</t>
  </si>
  <si>
    <t xml:space="preserve">TOMAS, IRIS  </t>
  </si>
  <si>
    <t>359038202</t>
  </si>
  <si>
    <t>359038203</t>
  </si>
  <si>
    <t>359038204</t>
  </si>
  <si>
    <t>1891189833</t>
  </si>
  <si>
    <t>380548301</t>
  </si>
  <si>
    <t>DIB, SASHA M</t>
  </si>
  <si>
    <t>380548302</t>
  </si>
  <si>
    <t>380548303</t>
  </si>
  <si>
    <t>380548304</t>
  </si>
  <si>
    <t>380548305</t>
  </si>
  <si>
    <t>1891342739</t>
  </si>
  <si>
    <t>407133401</t>
  </si>
  <si>
    <t xml:space="preserve">VASCULAR BONE AND SLEEP ENTERPRISES PA-                                                  </t>
  </si>
  <si>
    <t>1891756011</t>
  </si>
  <si>
    <t>199871801</t>
  </si>
  <si>
    <t>INGRAM, JAMES R</t>
  </si>
  <si>
    <t>199871802</t>
  </si>
  <si>
    <t>199871803</t>
  </si>
  <si>
    <t>199871804</t>
  </si>
  <si>
    <t>1891771416</t>
  </si>
  <si>
    <t>156930305</t>
  </si>
  <si>
    <t xml:space="preserve">SAINZ, JORGE  </t>
  </si>
  <si>
    <t>156930306</t>
  </si>
  <si>
    <t>156930307</t>
  </si>
  <si>
    <t>156930308</t>
  </si>
  <si>
    <t>156930309</t>
  </si>
  <si>
    <t>156930310</t>
  </si>
  <si>
    <t>156930311</t>
  </si>
  <si>
    <t>156930312</t>
  </si>
  <si>
    <t>156930313</t>
  </si>
  <si>
    <t>156930314</t>
  </si>
  <si>
    <t>1891778049</t>
  </si>
  <si>
    <t>420759901</t>
  </si>
  <si>
    <t xml:space="preserve">ST ANTHONYS HOSPITAL ASSOCIATION-CHI ST. VINCENT MORRILTON                         </t>
  </si>
  <si>
    <t>420759902</t>
  </si>
  <si>
    <t>1891783528</t>
  </si>
  <si>
    <t>116964104</t>
  </si>
  <si>
    <t>MONTICONE, DAVID E</t>
  </si>
  <si>
    <t xml:space="preserve">15  </t>
  </si>
  <si>
    <t>116964105</t>
  </si>
  <si>
    <t>1891851135</t>
  </si>
  <si>
    <t>185981101</t>
  </si>
  <si>
    <t>GILARDONI, PAUL G</t>
  </si>
  <si>
    <t>185981102</t>
  </si>
  <si>
    <t>185981103</t>
  </si>
  <si>
    <t>185981104</t>
  </si>
  <si>
    <t>185981105</t>
  </si>
  <si>
    <t>1891892741</t>
  </si>
  <si>
    <t>204362201</t>
  </si>
  <si>
    <t xml:space="preserve">JACKSON PURCHASE MEDICAL CENTER                   </t>
  </si>
  <si>
    <t>204362202</t>
  </si>
  <si>
    <t>1891926572</t>
  </si>
  <si>
    <t>373732201</t>
  </si>
  <si>
    <t>REHMAN, AZIZ U</t>
  </si>
  <si>
    <t>373732202</t>
  </si>
  <si>
    <t>1902035686</t>
  </si>
  <si>
    <t>342117401</t>
  </si>
  <si>
    <t xml:space="preserve">KASSAR, DARINE  </t>
  </si>
  <si>
    <t>342117402</t>
  </si>
  <si>
    <t>1902093016</t>
  </si>
  <si>
    <t>191284201</t>
  </si>
  <si>
    <t xml:space="preserve">GRIEGO, ANNETTE  </t>
  </si>
  <si>
    <t>191284202</t>
  </si>
  <si>
    <t>191284203</t>
  </si>
  <si>
    <t>191284204</t>
  </si>
  <si>
    <t>191284205</t>
  </si>
  <si>
    <t>191284206</t>
  </si>
  <si>
    <t>191284207</t>
  </si>
  <si>
    <t>191284208</t>
  </si>
  <si>
    <t>191284209</t>
  </si>
  <si>
    <t>1902149123</t>
  </si>
  <si>
    <t>413577401</t>
  </si>
  <si>
    <t xml:space="preserve">BLYTHE, KEVIN  </t>
  </si>
  <si>
    <t>413577402</t>
  </si>
  <si>
    <t>413577403</t>
  </si>
  <si>
    <t>413577404</t>
  </si>
  <si>
    <t>413577405</t>
  </si>
  <si>
    <t>413577406</t>
  </si>
  <si>
    <t>413577407</t>
  </si>
  <si>
    <t>413577409</t>
  </si>
  <si>
    <t>413577410</t>
  </si>
  <si>
    <t>413577411</t>
  </si>
  <si>
    <t>413577412</t>
  </si>
  <si>
    <t>413577413</t>
  </si>
  <si>
    <t>413577414</t>
  </si>
  <si>
    <t>413577415</t>
  </si>
  <si>
    <t>413577416</t>
  </si>
  <si>
    <t>413577417</t>
  </si>
  <si>
    <t>413577418</t>
  </si>
  <si>
    <t>413577419</t>
  </si>
  <si>
    <t>413577420</t>
  </si>
  <si>
    <t>413577421</t>
  </si>
  <si>
    <t>413577422</t>
  </si>
  <si>
    <t>1902216468</t>
  </si>
  <si>
    <t>408798301</t>
  </si>
  <si>
    <t xml:space="preserve">BENNALLACK, LAUREN  </t>
  </si>
  <si>
    <t>408798302</t>
  </si>
  <si>
    <t>408798303</t>
  </si>
  <si>
    <t>408798304</t>
  </si>
  <si>
    <t>408798305</t>
  </si>
  <si>
    <t>408798306</t>
  </si>
  <si>
    <t>408798307</t>
  </si>
  <si>
    <t>1902295215</t>
  </si>
  <si>
    <t>358384101</t>
  </si>
  <si>
    <t xml:space="preserve">PENA-HUMAN, LYNDA  </t>
  </si>
  <si>
    <t>358384102</t>
  </si>
  <si>
    <t>358384103</t>
  </si>
  <si>
    <t>358384104</t>
  </si>
  <si>
    <t>1902456452</t>
  </si>
  <si>
    <t>404285501</t>
  </si>
  <si>
    <t xml:space="preserve">MENDOZA MARCIAL, KARINA  </t>
  </si>
  <si>
    <t>404285502</t>
  </si>
  <si>
    <t>404285503</t>
  </si>
  <si>
    <t>404285504</t>
  </si>
  <si>
    <t>404285505</t>
  </si>
  <si>
    <t>404285506</t>
  </si>
  <si>
    <t>404285507</t>
  </si>
  <si>
    <t>404285508</t>
  </si>
  <si>
    <t>404285509</t>
  </si>
  <si>
    <t>404285510</t>
  </si>
  <si>
    <t>1902469653</t>
  </si>
  <si>
    <t>416395801</t>
  </si>
  <si>
    <t xml:space="preserve">CLHG DEQUINCY LLC-DEQUINCY MEMORIAL HOSPITAL                        </t>
  </si>
  <si>
    <t>1902839046</t>
  </si>
  <si>
    <t>196146801</t>
  </si>
  <si>
    <t xml:space="preserve">RALPH ALHALEL MD PA                               </t>
  </si>
  <si>
    <t>1902993413</t>
  </si>
  <si>
    <t>121351403</t>
  </si>
  <si>
    <t xml:space="preserve">FIRST CHOICE HEALTHCARE                           </t>
  </si>
  <si>
    <t>1912023169</t>
  </si>
  <si>
    <t>339849701</t>
  </si>
  <si>
    <t>PATEK, GREGORY C</t>
  </si>
  <si>
    <t>339849702</t>
  </si>
  <si>
    <t>339849703</t>
  </si>
  <si>
    <t>1912169921</t>
  </si>
  <si>
    <t>303433201</t>
  </si>
  <si>
    <t xml:space="preserve">NAGA, OSAMA  </t>
  </si>
  <si>
    <t>303433202</t>
  </si>
  <si>
    <t>303433203</t>
  </si>
  <si>
    <t>303433204</t>
  </si>
  <si>
    <t>1912193624</t>
  </si>
  <si>
    <t>357281001</t>
  </si>
  <si>
    <t>CASTRO GARCIA, JOSE A</t>
  </si>
  <si>
    <t>357281002</t>
  </si>
  <si>
    <t>1912392069</t>
  </si>
  <si>
    <t>401041501</t>
  </si>
  <si>
    <t xml:space="preserve">MAGALLANES, CHRISTIAN  </t>
  </si>
  <si>
    <t>401041502</t>
  </si>
  <si>
    <t>401041503</t>
  </si>
  <si>
    <t>401041504</t>
  </si>
  <si>
    <t>1922042985</t>
  </si>
  <si>
    <t>130202807</t>
  </si>
  <si>
    <t>GUTIERREZ, CARLOS A</t>
  </si>
  <si>
    <t>130202809</t>
  </si>
  <si>
    <t>130202810</t>
  </si>
  <si>
    <t>130202811</t>
  </si>
  <si>
    <t>130202812</t>
  </si>
  <si>
    <t>1922060425</t>
  </si>
  <si>
    <t>135678411</t>
  </si>
  <si>
    <t>HARPER, WILLIAM D</t>
  </si>
  <si>
    <t>135678413</t>
  </si>
  <si>
    <t>135678414</t>
  </si>
  <si>
    <t>135678415</t>
  </si>
  <si>
    <t>135678416</t>
  </si>
  <si>
    <t>135678417</t>
  </si>
  <si>
    <t>135678418</t>
  </si>
  <si>
    <t>135678419</t>
  </si>
  <si>
    <t>135678420</t>
  </si>
  <si>
    <t>135678421</t>
  </si>
  <si>
    <t>135678422</t>
  </si>
  <si>
    <t>1922074798</t>
  </si>
  <si>
    <t>117880801</t>
  </si>
  <si>
    <t>GERGES, ANWAR S</t>
  </si>
  <si>
    <t xml:space="preserve">39  </t>
  </si>
  <si>
    <t>117880803</t>
  </si>
  <si>
    <t>117880804</t>
  </si>
  <si>
    <t>117880805</t>
  </si>
  <si>
    <t>117880806</t>
  </si>
  <si>
    <t>117880807</t>
  </si>
  <si>
    <t>117880808</t>
  </si>
  <si>
    <t>1922214519</t>
  </si>
  <si>
    <t>169279001</t>
  </si>
  <si>
    <t>BAIDA FRAGOSO, NICOLAS B</t>
  </si>
  <si>
    <t>169279002</t>
  </si>
  <si>
    <t>169279003</t>
  </si>
  <si>
    <t>1922280213</t>
  </si>
  <si>
    <t>212852201</t>
  </si>
  <si>
    <t>STERN, ERIC W</t>
  </si>
  <si>
    <t>212852202</t>
  </si>
  <si>
    <t>212852203</t>
  </si>
  <si>
    <t>212852204</t>
  </si>
  <si>
    <t>212852205</t>
  </si>
  <si>
    <t>212852206</t>
  </si>
  <si>
    <t>1922402734</t>
  </si>
  <si>
    <t>357190301</t>
  </si>
  <si>
    <t>VOLKOVA, OLGA M</t>
  </si>
  <si>
    <t>357190302</t>
  </si>
  <si>
    <t>357190303</t>
  </si>
  <si>
    <t>357190304</t>
  </si>
  <si>
    <t>1922519727</t>
  </si>
  <si>
    <t>398129201</t>
  </si>
  <si>
    <t xml:space="preserve">WOODLANDS RECOVERY CENTERS                        </t>
  </si>
  <si>
    <t>1932109683</t>
  </si>
  <si>
    <t>105634302</t>
  </si>
  <si>
    <t>TAVERAS, JUAN M</t>
  </si>
  <si>
    <t>105634303</t>
  </si>
  <si>
    <t>105634304</t>
  </si>
  <si>
    <t>105634305</t>
  </si>
  <si>
    <t>1932282225</t>
  </si>
  <si>
    <t>188239101</t>
  </si>
  <si>
    <t>GAZAROV, ALEKSANDR G</t>
  </si>
  <si>
    <t>188239102</t>
  </si>
  <si>
    <t>1932554722</t>
  </si>
  <si>
    <t>360878801</t>
  </si>
  <si>
    <t xml:space="preserve">VALLE, CHRISTINA  </t>
  </si>
  <si>
    <t>360878802</t>
  </si>
  <si>
    <t>1942351267</t>
  </si>
  <si>
    <t>382939201</t>
  </si>
  <si>
    <t xml:space="preserve">NG, MICHAEL  </t>
  </si>
  <si>
    <t>1942404520</t>
  </si>
  <si>
    <t>286368001</t>
  </si>
  <si>
    <t>NATIVIDAD, TORIBIO T</t>
  </si>
  <si>
    <t>286368002</t>
  </si>
  <si>
    <t>1942644224</t>
  </si>
  <si>
    <t>399395801</t>
  </si>
  <si>
    <t>RYMER, JESSICA M</t>
  </si>
  <si>
    <t>399395802</t>
  </si>
  <si>
    <t>399395803</t>
  </si>
  <si>
    <t>399395804</t>
  </si>
  <si>
    <t>399395805</t>
  </si>
  <si>
    <t>399395806</t>
  </si>
  <si>
    <t>399395807</t>
  </si>
  <si>
    <t>1942699152</t>
  </si>
  <si>
    <t>353745801</t>
  </si>
  <si>
    <t xml:space="preserve">PENAFIEL, LAURA  </t>
  </si>
  <si>
    <t>353745802</t>
  </si>
  <si>
    <t>353745803</t>
  </si>
  <si>
    <t>353745804</t>
  </si>
  <si>
    <t>353745805</t>
  </si>
  <si>
    <t>1952442808</t>
  </si>
  <si>
    <t>217957401</t>
  </si>
  <si>
    <t>MORENO, ARMIDA G</t>
  </si>
  <si>
    <t>217957402</t>
  </si>
  <si>
    <t>1952545188</t>
  </si>
  <si>
    <t>311461301</t>
  </si>
  <si>
    <t xml:space="preserve">NAVARRO, SANDRA  </t>
  </si>
  <si>
    <t>311461302</t>
  </si>
  <si>
    <t>1952629826</t>
  </si>
  <si>
    <t>320418201</t>
  </si>
  <si>
    <t>BOADELLA, ANDRES D</t>
  </si>
  <si>
    <t>320418202</t>
  </si>
  <si>
    <t>320418203</t>
  </si>
  <si>
    <t>320418204</t>
  </si>
  <si>
    <t>320418205</t>
  </si>
  <si>
    <t>320418206</t>
  </si>
  <si>
    <t>320418207</t>
  </si>
  <si>
    <t>320418208</t>
  </si>
  <si>
    <t>320418209</t>
  </si>
  <si>
    <t>1952801243</t>
  </si>
  <si>
    <t>385369901</t>
  </si>
  <si>
    <t xml:space="preserve">PINEDA, ANGEL  </t>
  </si>
  <si>
    <t>385369902</t>
  </si>
  <si>
    <t>1952945156</t>
  </si>
  <si>
    <t>418001001</t>
  </si>
  <si>
    <t xml:space="preserve">PHYSICIANS WEST SURGICENTER LLC-WEST EL PASO SURGICAL CENTER                      </t>
  </si>
  <si>
    <t>1962442012</t>
  </si>
  <si>
    <t>208103601</t>
  </si>
  <si>
    <t xml:space="preserve">LONG BEACH MEMORIAL MEDICAL CENTER                </t>
  </si>
  <si>
    <t>208103602</t>
  </si>
  <si>
    <t>1962517284</t>
  </si>
  <si>
    <t>331144101</t>
  </si>
  <si>
    <t>FARBER, GERALD L</t>
  </si>
  <si>
    <t>331144102</t>
  </si>
  <si>
    <t>331144103</t>
  </si>
  <si>
    <t>1962587949</t>
  </si>
  <si>
    <t>118697504</t>
  </si>
  <si>
    <t>ZABANAL, ROSARIO C</t>
  </si>
  <si>
    <t>118697505</t>
  </si>
  <si>
    <t>118697506</t>
  </si>
  <si>
    <t>1962664664</t>
  </si>
  <si>
    <t>308377601</t>
  </si>
  <si>
    <t>EADY, BONNIE E</t>
  </si>
  <si>
    <t>308377602</t>
  </si>
  <si>
    <t>308377603</t>
  </si>
  <si>
    <t>1962666842</t>
  </si>
  <si>
    <t>281593801</t>
  </si>
  <si>
    <t>KOTTO-KOME-GARCIA-SALAS, ANNE C</t>
  </si>
  <si>
    <t>281593802</t>
  </si>
  <si>
    <t>1962741389</t>
  </si>
  <si>
    <t>316361001</t>
  </si>
  <si>
    <t>316361002</t>
  </si>
  <si>
    <t>316361003</t>
  </si>
  <si>
    <t>316361004</t>
  </si>
  <si>
    <t>316361005</t>
  </si>
  <si>
    <t>316361006</t>
  </si>
  <si>
    <t>316361007</t>
  </si>
  <si>
    <t>316361008</t>
  </si>
  <si>
    <t>1962765552</t>
  </si>
  <si>
    <t>363858701</t>
  </si>
  <si>
    <t>WEIDNER, JENNIFER L</t>
  </si>
  <si>
    <t>1962819235</t>
  </si>
  <si>
    <t>387228501</t>
  </si>
  <si>
    <t xml:space="preserve">WORKMAN JR, HENRY  </t>
  </si>
  <si>
    <t>387228502</t>
  </si>
  <si>
    <t>387228503</t>
  </si>
  <si>
    <t>1972035905</t>
  </si>
  <si>
    <t>404895101</t>
  </si>
  <si>
    <t xml:space="preserve">FLORES, SANDRA  </t>
  </si>
  <si>
    <t>404895102</t>
  </si>
  <si>
    <t>1972501435</t>
  </si>
  <si>
    <t>120338201</t>
  </si>
  <si>
    <t>LOZANO, JESUS L</t>
  </si>
  <si>
    <t>120338205</t>
  </si>
  <si>
    <t>120338206</t>
  </si>
  <si>
    <t>120338207</t>
  </si>
  <si>
    <t>120338208</t>
  </si>
  <si>
    <t>120338209</t>
  </si>
  <si>
    <t>120338210</t>
  </si>
  <si>
    <t>1972619500</t>
  </si>
  <si>
    <t>060906702</t>
  </si>
  <si>
    <t xml:space="preserve">SALLOUM, HASSAN  </t>
  </si>
  <si>
    <t>103742601</t>
  </si>
  <si>
    <t>SALLOUM, HASSAN N</t>
  </si>
  <si>
    <t>103742602</t>
  </si>
  <si>
    <t>103742605</t>
  </si>
  <si>
    <t>103742606</t>
  </si>
  <si>
    <t>103742607</t>
  </si>
  <si>
    <t>103742608</t>
  </si>
  <si>
    <t>103742609</t>
  </si>
  <si>
    <t>103742610</t>
  </si>
  <si>
    <t>103742611</t>
  </si>
  <si>
    <t>103742612</t>
  </si>
  <si>
    <t>103742613</t>
  </si>
  <si>
    <t>1972790053</t>
  </si>
  <si>
    <t>351622101</t>
  </si>
  <si>
    <t xml:space="preserve">HOWE, JARETT  </t>
  </si>
  <si>
    <t>351622102</t>
  </si>
  <si>
    <t>1972845352</t>
  </si>
  <si>
    <t>363739901</t>
  </si>
  <si>
    <t xml:space="preserve">RUIZ, VANESSA  </t>
  </si>
  <si>
    <t>1972870178</t>
  </si>
  <si>
    <t>318681901</t>
  </si>
  <si>
    <t xml:space="preserve">GONZALES, LORI  </t>
  </si>
  <si>
    <t>318681902</t>
  </si>
  <si>
    <t>318681903</t>
  </si>
  <si>
    <t>318681904</t>
  </si>
  <si>
    <t>1972910503</t>
  </si>
  <si>
    <t>387279801</t>
  </si>
  <si>
    <t xml:space="preserve">MARTINEZ, ENDRY  </t>
  </si>
  <si>
    <t>1982047726</t>
  </si>
  <si>
    <t>398827101</t>
  </si>
  <si>
    <t xml:space="preserve">GUPTA, DHRUV  </t>
  </si>
  <si>
    <t>1982107207</t>
  </si>
  <si>
    <t>382011001</t>
  </si>
  <si>
    <t>NORRELL, LUCY O</t>
  </si>
  <si>
    <t>1982696324</t>
  </si>
  <si>
    <t>103154401</t>
  </si>
  <si>
    <t>KARP, ALAN J</t>
  </si>
  <si>
    <t>1982816880</t>
  </si>
  <si>
    <t>185290701</t>
  </si>
  <si>
    <t>GARCIA, GENEVIEVE M</t>
  </si>
  <si>
    <t>185290702</t>
  </si>
  <si>
    <t>185290703</t>
  </si>
  <si>
    <t>1992024699</t>
  </si>
  <si>
    <t>324255401</t>
  </si>
  <si>
    <t xml:space="preserve">REGALADO, NORA  </t>
  </si>
  <si>
    <t>324255402</t>
  </si>
  <si>
    <t>1992731608</t>
  </si>
  <si>
    <t>116599505</t>
  </si>
  <si>
    <t>KRONFOL, RANA N</t>
  </si>
  <si>
    <t>1992796247</t>
  </si>
  <si>
    <t>343088601</t>
  </si>
  <si>
    <t xml:space="preserve">ROCHA, OFELIA  </t>
  </si>
  <si>
    <t>343088602</t>
  </si>
  <si>
    <t>343088603</t>
  </si>
  <si>
    <t>343088604</t>
  </si>
  <si>
    <t>343088605</t>
  </si>
  <si>
    <t>343088606</t>
  </si>
  <si>
    <t>343088607</t>
  </si>
  <si>
    <t xml:space="preserve">New provider added- out of state only added due to DHS combination column </t>
  </si>
  <si>
    <t>1003833526</t>
  </si>
  <si>
    <t>1023010113</t>
  </si>
  <si>
    <t>1023301199</t>
  </si>
  <si>
    <t>1033135959</t>
  </si>
  <si>
    <t>1033228168</t>
  </si>
  <si>
    <t>1043625940</t>
  </si>
  <si>
    <t>1053361642</t>
  </si>
  <si>
    <t>1063051159</t>
  </si>
  <si>
    <t>1083732853</t>
  </si>
  <si>
    <t>1083759633</t>
  </si>
  <si>
    <t>1083815872</t>
  </si>
  <si>
    <t>1104199017</t>
  </si>
  <si>
    <t>1104286780</t>
  </si>
  <si>
    <t>1114290079</t>
  </si>
  <si>
    <t>1124026273</t>
  </si>
  <si>
    <t>1124355128</t>
  </si>
  <si>
    <t>1134161623</t>
  </si>
  <si>
    <t>1144250176</t>
  </si>
  <si>
    <t>1154378859</t>
  </si>
  <si>
    <t>1164530465</t>
  </si>
  <si>
    <t>1174059208</t>
  </si>
  <si>
    <t>1184071532</t>
  </si>
  <si>
    <t>1194894840</t>
  </si>
  <si>
    <t>1205212313</t>
  </si>
  <si>
    <t>1215373626</t>
  </si>
  <si>
    <t>1225031495</t>
  </si>
  <si>
    <t>1235172057</t>
  </si>
  <si>
    <t>1235290818</t>
  </si>
  <si>
    <t>1255380127</t>
  </si>
  <si>
    <t>1255428736</t>
  </si>
  <si>
    <t>1285109298</t>
  </si>
  <si>
    <t>1285676544</t>
  </si>
  <si>
    <t>1285835561</t>
  </si>
  <si>
    <t>1295200202</t>
  </si>
  <si>
    <t>1295223477</t>
  </si>
  <si>
    <t>1295732899</t>
  </si>
  <si>
    <t>1306930318</t>
  </si>
  <si>
    <t>1326079666</t>
  </si>
  <si>
    <t>1326133216</t>
  </si>
  <si>
    <t>1336125640</t>
  </si>
  <si>
    <t>1336231232</t>
  </si>
  <si>
    <t>1346224847</t>
  </si>
  <si>
    <t>1346753118</t>
  </si>
  <si>
    <t>1346802915</t>
  </si>
  <si>
    <t>1356328199</t>
  </si>
  <si>
    <t>1356375943</t>
  </si>
  <si>
    <t>1356410351</t>
  </si>
  <si>
    <t>1376141556</t>
  </si>
  <si>
    <t>1376529743</t>
  </si>
  <si>
    <t>1386749893</t>
  </si>
  <si>
    <t>1396220604</t>
  </si>
  <si>
    <t>1396280756</t>
  </si>
  <si>
    <t>1396739165</t>
  </si>
  <si>
    <t>1427493246</t>
  </si>
  <si>
    <t>1427655844</t>
  </si>
  <si>
    <t>1437188505</t>
  </si>
  <si>
    <t>1437222312</t>
  </si>
  <si>
    <t>1437591708</t>
  </si>
  <si>
    <t>1447793708</t>
  </si>
  <si>
    <t>1457396079</t>
  </si>
  <si>
    <t>1457701591</t>
  </si>
  <si>
    <t>1467978585</t>
  </si>
  <si>
    <t>1497193932</t>
  </si>
  <si>
    <t>1497250757</t>
  </si>
  <si>
    <t>1508242777</t>
  </si>
  <si>
    <t>1508810565</t>
  </si>
  <si>
    <t>1508819202</t>
  </si>
  <si>
    <t>1518132273</t>
  </si>
  <si>
    <t>1518911031</t>
  </si>
  <si>
    <t>1528052578</t>
  </si>
  <si>
    <t>1528691755</t>
  </si>
  <si>
    <t>1538417753</t>
  </si>
  <si>
    <t>1538508635</t>
  </si>
  <si>
    <t>1548374549</t>
  </si>
  <si>
    <t>1548624851</t>
  </si>
  <si>
    <t>1548800733</t>
  </si>
  <si>
    <t>1568481984</t>
  </si>
  <si>
    <t>1568551455</t>
  </si>
  <si>
    <t>1568646735</t>
  </si>
  <si>
    <t>1568705267</t>
  </si>
  <si>
    <t>1578778726</t>
  </si>
  <si>
    <t>1609399096</t>
  </si>
  <si>
    <t>1609419878</t>
  </si>
  <si>
    <t>1619567021</t>
  </si>
  <si>
    <t>1619943511</t>
  </si>
  <si>
    <t>1649646787</t>
  </si>
  <si>
    <t>1649722463</t>
  </si>
  <si>
    <t>1659700086</t>
  </si>
  <si>
    <t>1669434023</t>
  </si>
  <si>
    <t>1669456299</t>
  </si>
  <si>
    <t>1669565180</t>
  </si>
  <si>
    <t>1669938437</t>
  </si>
  <si>
    <t>1689679581</t>
  </si>
  <si>
    <t>1699819003</t>
  </si>
  <si>
    <t>1699986331</t>
  </si>
  <si>
    <t>1710109186</t>
  </si>
  <si>
    <t>1710951686</t>
  </si>
  <si>
    <t>1730692641</t>
  </si>
  <si>
    <t>1730774340</t>
  </si>
  <si>
    <t>1740268846</t>
  </si>
  <si>
    <t>1750392502</t>
  </si>
  <si>
    <t>1750749313</t>
  </si>
  <si>
    <t>1760402424</t>
  </si>
  <si>
    <t>1760542732</t>
  </si>
  <si>
    <t>1770004772</t>
  </si>
  <si>
    <t>1770678260</t>
  </si>
  <si>
    <t>1780183335</t>
  </si>
  <si>
    <t>1780297598</t>
  </si>
  <si>
    <t>1780623710</t>
  </si>
  <si>
    <t>1790844132</t>
  </si>
  <si>
    <t>1801457510</t>
  </si>
  <si>
    <t>1801821376</t>
  </si>
  <si>
    <t>1821186313</t>
  </si>
  <si>
    <t>1831195908</t>
  </si>
  <si>
    <t>1851338149</t>
  </si>
  <si>
    <t>1871534297</t>
  </si>
  <si>
    <t>1871935072</t>
  </si>
  <si>
    <t>1871937144</t>
  </si>
  <si>
    <t>1881760452</t>
  </si>
  <si>
    <t>1902381403</t>
  </si>
  <si>
    <t>1902800535</t>
  </si>
  <si>
    <t>1912472929</t>
  </si>
  <si>
    <t>1912950114</t>
  </si>
  <si>
    <t>1932310026</t>
  </si>
  <si>
    <t>1932713666</t>
  </si>
  <si>
    <t>1962403865</t>
  </si>
  <si>
    <t>1962458521</t>
  </si>
  <si>
    <t>1972500452</t>
  </si>
  <si>
    <t>1982703047</t>
  </si>
  <si>
    <t>1982784534</t>
  </si>
  <si>
    <t>1992752133</t>
  </si>
  <si>
    <t>1992812382</t>
  </si>
  <si>
    <t>1992882005</t>
  </si>
  <si>
    <t>LAKELINE EMERGENCY CENTER, LLC</t>
  </si>
  <si>
    <t>New Provider added</t>
  </si>
  <si>
    <t>174356902</t>
  </si>
  <si>
    <t>BAYLOR SURGICARE AT FORT WORTH</t>
  </si>
  <si>
    <t>196398502</t>
  </si>
  <si>
    <t>109080502</t>
  </si>
  <si>
    <t>1053700617</t>
  </si>
  <si>
    <t>001026648LT</t>
  </si>
  <si>
    <t>BRENTWOOD PLACE THREE</t>
  </si>
  <si>
    <t>176023302</t>
  </si>
  <si>
    <t>COOK CHILDRENS PEDIATRIC SURGERY CENTER</t>
  </si>
  <si>
    <t>407894101</t>
  </si>
  <si>
    <t>DOCTORS MEDICAL CENTER OF MODESTO,</t>
  </si>
  <si>
    <t>001028660LT</t>
  </si>
  <si>
    <t>FOSSIL CREEK HEALTHCARE INC</t>
  </si>
  <si>
    <t>072264701</t>
  </si>
  <si>
    <t>HEALTHEAST ST JOHNS HOSPITAL</t>
  </si>
  <si>
    <t>157323013</t>
  </si>
  <si>
    <t>NGUYEN TRUNG N</t>
  </si>
  <si>
    <t>300292517</t>
  </si>
  <si>
    <t>424032702</t>
  </si>
  <si>
    <t>PHYSICIANS REGIONAL MEDICAL CENTER-PINE RIDGE</t>
  </si>
  <si>
    <t>395733401</t>
  </si>
  <si>
    <t>POSITIVE RECOVERY, LLC</t>
  </si>
  <si>
    <t>208452701</t>
  </si>
  <si>
    <t>PREFERRED HOSPITAL LEASING HEMPHILL INC</t>
  </si>
  <si>
    <t>1982069068MR</t>
  </si>
  <si>
    <t>374879002</t>
  </si>
  <si>
    <t>410549601</t>
  </si>
  <si>
    <t>ST. JOSEPH HOSPITAL</t>
  </si>
  <si>
    <t>071511201</t>
  </si>
  <si>
    <t>ST VINCENT HEALTH SYSTEM</t>
  </si>
  <si>
    <t>1205189172MR</t>
  </si>
  <si>
    <t>EMERUS BHS SA, NCY HOSPITAL O .</t>
  </si>
  <si>
    <t>1922075167MR</t>
  </si>
  <si>
    <t>METHODIST AMBULATORY SURGEY CENTER NORTH</t>
  </si>
  <si>
    <t>1780683490MR</t>
  </si>
  <si>
    <t>1922438472MR</t>
  </si>
  <si>
    <t>PARK AMBULATORY SURGERY CENTER LLC</t>
  </si>
  <si>
    <t>072414801</t>
  </si>
  <si>
    <t>SAINT CLARES HOSPITAL</t>
  </si>
  <si>
    <t>423434601</t>
  </si>
  <si>
    <t>1861853004MR</t>
  </si>
  <si>
    <t>THE BRIDGE</t>
  </si>
  <si>
    <t>389779501</t>
  </si>
  <si>
    <t>Pending</t>
  </si>
  <si>
    <t>431237301</t>
  </si>
  <si>
    <t>432310701</t>
  </si>
  <si>
    <t>Provider-Submitted TPI</t>
  </si>
  <si>
    <t>2023 Master TPI List</t>
  </si>
  <si>
    <t>SFY - State Fiscal Year</t>
  </si>
  <si>
    <t>MCO - Managed Care Organization</t>
  </si>
  <si>
    <t>IGT - Intergovernmental Transfer</t>
  </si>
  <si>
    <t>IMD - Institute for Mental Disease</t>
  </si>
  <si>
    <t>SFY24 Estimated Payments*</t>
  </si>
  <si>
    <t>* SFY22 data trended to SFY24 with 5/4 preliminary factors</t>
  </si>
  <si>
    <t>Prime Healthcare Services - Mesquite LLC (DBA Dallas Regional Medical Center)</t>
  </si>
  <si>
    <t>STAR+PLUS OP Total</t>
  </si>
  <si>
    <t>Check</t>
  </si>
  <si>
    <t>IP MCO Data</t>
  </si>
  <si>
    <t>ASCENSION PROVIDENCE</t>
  </si>
  <si>
    <t>ASCENSION SETON-ASCENSION SETON BASTROP</t>
  </si>
  <si>
    <t>ASCENSION SETON-ASCENSION SETON HAYS</t>
  </si>
  <si>
    <t>ASCENSION SETON-ASCENSION SETON SMITHVILLE</t>
  </si>
  <si>
    <t>ASCENSION SETON-ASCENSION SETON SOUTHWEST</t>
  </si>
  <si>
    <t>ATRIUM MEDICAL CENTER LP</t>
  </si>
  <si>
    <t>BALLINGER MEMORIAL HOSPITAL DISTRICT-BALLINGER MEMORIAL HOSPITAL</t>
  </si>
  <si>
    <t>BAY AREA HEALTHCARE GROUP LTD-CORPUS CHRISTI MEDICAL CENTER</t>
  </si>
  <si>
    <t>BAYLOR SCOTT &amp; WHITE MEDICAL CENTER - CENTENNIAL</t>
  </si>
  <si>
    <t>BAYLOR SCOTT &amp; WHITE MEDICAL CENTERS - CAPITOL ARE-BAYLOR SCOTT &amp; WHITE MEDICAL CENTER - BUDA</t>
  </si>
  <si>
    <t>BAYLOR SCOTT AND WHITE MEDICAL CENTER GRAPEVINE</t>
  </si>
  <si>
    <t>BAYLOR SCOTT AND WHITE MEDICAL CENTER IRVING</t>
  </si>
  <si>
    <t>BAYLOR SCOTT AND WHITE MEDICAL CENTER PLANO</t>
  </si>
  <si>
    <t>BAYLOR SCOTT AND WHITE MEDICAL CENTER WAXAHACHIE</t>
  </si>
  <si>
    <t>BAYLOR SCOTT AND WHITE MEDICAL CENTERS CAPITOL ARE-BAYLOR SCOTT &amp; WHITE MEDICAL CENTER - AUSTIN</t>
  </si>
  <si>
    <t>BAYTOWN MEDICAL CENTER, LP-ALTUS BAYTOWN HOSPITAL, BAYTOWN MEDICAL CENTER</t>
  </si>
  <si>
    <t>BELLVILLE ST JOSEPH HEALTH CENTER</t>
  </si>
  <si>
    <t>CEDAR PARK HEALTH SYSTEM LP-CEDAR PARK REGIONAL MEDICAL CENTER</t>
  </si>
  <si>
    <t>CHAMBERS COUNTY NSGO HOSPITAL DISTRICT NO 1-BAYSIDE COMMUNITY HOSPITAL</t>
  </si>
  <si>
    <t>CHCA PEARLAND LP-HCA HOUSTON HEALTHCARE PEARLAND</t>
  </si>
  <si>
    <t>CHG HOSPITAL HOUSTON LLC-CORNERSTONE SPECIALTY HOSPITALS BELLAIRE</t>
  </si>
  <si>
    <t>CHILDRENS HEALTH CLINICAL OPERATIONS-CHILDRENS MEDICAL CENTER DALLAS</t>
  </si>
  <si>
    <t>CHILDRENS HEALTH CLINICAL OPERATIONS-CHILDRENS MEDICAL CENTER PLANO</t>
  </si>
  <si>
    <t>CHRISTUS GOOD SHEPHERD MEDICAL CENTER - LONGVIEW</t>
  </si>
  <si>
    <t>CHRISTUS HEALTH ARK LA TEX</t>
  </si>
  <si>
    <t>CHRISTUS HEALTH SOUTHEAST TEXAS-CHRISTUS SOUTHEAST TEXAS JASPER MEMORIAL</t>
  </si>
  <si>
    <t>CHRISTUS SANTA ROSA HEALTH CARE CORPORATION-CHILDRENS HOSPITAL OF SAN ANTONIO</t>
  </si>
  <si>
    <t>CHRISTUS SANTA ROSA HEALTH CARE CORPORATION-CHRISTUS SANTA ROSA HOSPITAL - SAN MARCOS</t>
  </si>
  <si>
    <t>CHRISTUS SPOHN HEALTH SYSTEM CORPORATION</t>
  </si>
  <si>
    <t>CLEAR LAKE INSTITUTE FOR REHABILITATION LLC-PAM REHABILITATION HOSPITAL OF CLEAR LAKE</t>
  </si>
  <si>
    <t>COLUMBIA HOSPITAL MEDICAL CITY DALLAS, SUBSIDIARY-MEDICAL CITY DALLAS</t>
  </si>
  <si>
    <t>COLUMBIA MEDICAL CENTER OF DENTON SUBSIDIARY LP-MEDICAL CITY DENTON</t>
  </si>
  <si>
    <t>CORINTH INVESTOR HOLDINGS LLC</t>
  </si>
  <si>
    <t>CORYELL COUNTY MEMORIAL HOSPITAL AUTHORITY</t>
  </si>
  <si>
    <t>COUNTY OF CLAY-CLAY COUNTY MEMORIAL HOSPITAL</t>
  </si>
  <si>
    <t>DALLAM HARTLEY COUNTIES HOSPITAL DISTRICT-COON MEMORIAL HOSPITAL</t>
  </si>
  <si>
    <t>DALLAS COUNTY HOSPITAL DISTRICT-PARKLAND MEMORIAL HOSPITAL</t>
  </si>
  <si>
    <t>DEWITT MEDICAL DISTRICT-CUERO COMMUNITY HOSPITAL</t>
  </si>
  <si>
    <t xml:space="preserve">ENCOMPASS HEALTH REHABILITATION HOSPITAL OF KATY L-ENCOMPASS HEALTH REHABILITATION HOSPITAL OF KATY  </t>
  </si>
  <si>
    <t>private</t>
  </si>
  <si>
    <t>EVEREST REHABILITATION HOSPITAL TEMPLE LLC-EVEREST REHABILITATION HOSPITAL TEMPLE</t>
  </si>
  <si>
    <t>GRANBURY HOSPITAL CORPORATION-LAKE GRANBURY MEDICAL CENTER</t>
  </si>
  <si>
    <t>07068203</t>
  </si>
  <si>
    <t>HARDEMAN COUNTY MEMORIAL HOSP-HARDEMAN COUNTY MEMORIAL HOSPITAL</t>
  </si>
  <si>
    <t>HASKELL COUNTY HOSPITAL-HASKELL MEMORIAL HOSPITAL</t>
  </si>
  <si>
    <t>HEALTHSOUTH REHABILITATION HOSPITAL OF PEARLAND LL - HEALTHSOUTH REHABILITATION OF HOSPITAL OF PEARLAND</t>
  </si>
  <si>
    <t>HENDRICK MEDICAL CENTER BROWNWOOD</t>
  </si>
  <si>
    <t>HOUSTON NORTHWEST OPERATING COMPANY LLC-HCA HOUSTON HEALTHCARE NORTHWEST</t>
  </si>
  <si>
    <t>HUNTSVILLE COMMUNITY HOSPITAL INC-HUNTSVILLE MEMORIAL HOSPITAL</t>
  </si>
  <si>
    <t>LAREDO TEXAS HOSPITAL COMPANY LP-LAREDO MEDICAL CENTER</t>
  </si>
  <si>
    <t>LOCKNEY GENERAL HOSPITAL DISTRICT-W J MANGOLD MEMORIAL HOSPITAL</t>
  </si>
  <si>
    <t>MEDICAL CENTER OF LEWISVILLE SUBSIDIARY LP-MEDICAL CITY LEWISVILLE</t>
  </si>
  <si>
    <t>MEDINA COUNTY HOSPITAL DISTRICT-MEDINA HEALTHCARE SYSTEM,MEDINA REGIONAL HOSPITAL</t>
  </si>
  <si>
    <t>MEMORIAL MEDICAL CENTER OF EAST TEXAS-CHI ST LUKES HEALTH MEMORIAL LUFKIN</t>
  </si>
  <si>
    <t>METHODIST HEALTHCARE SYSTEM OF SAN ANTONIO LTD LLP-METHODIST HOSPITAL STONE OAK</t>
  </si>
  <si>
    <t>METHODIST HOSPITAL PLAINVIEW TEXAS-COVENANT HOSPITAL PLAINVIEW</t>
  </si>
  <si>
    <t>METHODIST HOSPITALS OF DALLAS - METHODIST MIDLOTHIAN MEDICAL CENTER</t>
  </si>
  <si>
    <t>MID COAST MEDICAL CENTER - CENTRAL</t>
  </si>
  <si>
    <t>MOORE COUNTY HOSPITAL</t>
  </si>
  <si>
    <t>MSH PARTNERS LLC-BAYLOR SCOTT &amp; WHITE MEDICAL CENTER UPTOWN</t>
  </si>
  <si>
    <t>NAVARRO HOSPITAL LP-NAVARRO REGIONAL HOSPITAL</t>
  </si>
  <si>
    <t>NORTH HOUSTON TRMC LLC-HCA HOUSTON HEALTHCARE TOMBALL</t>
  </si>
  <si>
    <t>NORTH TEXAS - MCA, LLC-MEDICAL CITY ALLIANCE</t>
  </si>
  <si>
    <t>OCHILTREE HOSPITAL DISTRICT-OCHILTREE GENERAL HOSPITAL</t>
  </si>
  <si>
    <t>OLNEY HAMILTON HOSPITAL DISTRICT-HAMILTON HOSPITAL</t>
  </si>
  <si>
    <t>PAM SQUARED AT CORPUS CHRISTI LLC-PAM SPECIALTY HOSPITAL AT CORPUS CHRISTI NORTH</t>
  </si>
  <si>
    <t>PARMER COUNTY COMMUNITY HOSPITAL-PARMER MEDICAL CENTER</t>
  </si>
  <si>
    <t>PINEY WOODS HEALTHCARE SYSTEM LP-WOODLAND HEIGHTS MEDICAL CENTER</t>
  </si>
  <si>
    <t>SAN JACINTO METHODIST HOSPITAL-HOUSTON METHODIST BAYTOWN HOSPITAL</t>
  </si>
  <si>
    <t>SANA HEALTHCARE CARROLLTON-CARROLLTON REGIONAL MEDICAL CENTER</t>
  </si>
  <si>
    <t>SCOTT &amp; WHITE HOSPITAL - TAYLOR-BAYLOR SCOTT &amp; WHITE MEDICAL CENTER -TAYLOR</t>
  </si>
  <si>
    <t>SCOTT AND WHITE MEMORIAL HOSPITAL-BAYLOR SCOTT AND WHITE MEDICAL CENTER TEMPLE</t>
  </si>
  <si>
    <t>SEMINOLE HOSPITAL DISTRICT OF GAINES COUNTY TEXAS-MEMORIAL HOSPITAL</t>
  </si>
  <si>
    <t>SETON HEALTHCARE-DELL CHILDRENS MEDICAL CENTER OF CENTRAL TEXAS</t>
  </si>
  <si>
    <t>SHRINERS HOSPITALS FOR CHILDREN</t>
  </si>
  <si>
    <t>SJ MEDICAL CENTER LLC-ST JOSEPH MEDICAL CENTER</t>
  </si>
  <si>
    <t>SOUTHWEST GENERAL HOSPITAL LP-TEXAS VISTA MEDICAL CENTER</t>
  </si>
  <si>
    <t>SPECIALTY HOSPITAL LLC-UT HEALTH EAST TEXAS SPECIALTY HOSPITAL</t>
  </si>
  <si>
    <t>ST JOSEPH REGIONAL HEALTH CENTER-CHI ST JOSEPH REGIONAL HOSPITAL</t>
  </si>
  <si>
    <t>ST LUKES COMMUNITY DEVELOPMENT CORPORATION SUGAR-ST. LUKE'S SUGAR LAND HOSPITAL</t>
  </si>
  <si>
    <t>ST LUKES HOSPITAL AT THE VINTAGE-</t>
  </si>
  <si>
    <t>STARR COUNTY HOSPITAL DISTRICT-STARR COUNTY MEMORIAL HOSPITAL</t>
  </si>
  <si>
    <t>STEPHENS MEMORIAL HOSPITAL DISTRICT-STEPHENS MEMORIAL HOSPITAL</t>
  </si>
  <si>
    <t>SUTTON COUNTY HOSPITAL DISTRICT-LILLIAN M HUDSPETH MEMORIAL HOSPITAL</t>
  </si>
  <si>
    <t>SWEENY HOSPITAL DISTRICT-SWEENY COMMUNITY HOSPITAL</t>
  </si>
  <si>
    <t>TEXAS HEALTH HARRIS METHODIST HOSPITAL HURST EULES-</t>
  </si>
  <si>
    <t xml:space="preserve">TEXAS HEALTH HOSPITAL MANSFIELD-                                                  </t>
  </si>
  <si>
    <t>TEXAS SCOTTISH RITE HOSPITAL FOR CRIPPLED CHILDREN</t>
  </si>
  <si>
    <t>THE METHODIST HOSPITAL-HOUSTON METHODIST HOSPITAL</t>
  </si>
  <si>
    <t>TRANSITIONAL HOSPITALS CORPORATION OF TEXAS LLC-KINDRED HOSPITAL- TARRANT COUNTY</t>
  </si>
  <si>
    <t>TYLER COUNTY HOSPITAL DISTRICT-TYLER COUNTY HOSPITAL</t>
  </si>
  <si>
    <t>UNIVERSITY OF TEXAS HELATH SCIENCE CENTER AT TYLER</t>
  </si>
  <si>
    <t>UNIVERSITY OF TEXAS MD ANDERSON CANCER CENTER</t>
  </si>
  <si>
    <t>UNIVERSITY OF TEXAS MEDICAL BRANCH AT DALLAS</t>
  </si>
  <si>
    <t>VHS HARLINGEN HOSPITAL COMPANY LLC-VALLEY BAPTIST MEDICAL CENTER</t>
  </si>
  <si>
    <t>VICTORIA OF TEXAS LP-DETAR HEALTHCARE SYSTEM</t>
  </si>
  <si>
    <t>VISTA COMMUNITY MEDICAL CENTER LLP-SURGERY SPECIALTY HOSPITAL OF AMERICA SE HOUSTON</t>
  </si>
  <si>
    <t>ALTUS HOUSTON HOSPITAL LP-ALTUS HOUSTON HOSPITAL</t>
  </si>
  <si>
    <t>MESA HILLS SPECIALTY HOSPITAL OPERATOR, LLC-MESA HILLS SPECIALTY HOSPITAL</t>
  </si>
  <si>
    <t xml:space="preserve">NORTH HOUSTON SURGICAL HOSPITAL LLC-                                                  </t>
  </si>
  <si>
    <t>y</t>
  </si>
  <si>
    <t xml:space="preserve">WOODLANDS SPECIALTY HOSPITAL-WOODLANDS SPECIALTY HOSPITAL LLC                  </t>
  </si>
  <si>
    <t>2023 IP UPL Gap</t>
  </si>
  <si>
    <t>2023 OP UPL Gap</t>
  </si>
  <si>
    <t>PGY 7 IP Encounters</t>
  </si>
  <si>
    <t>Comprehensive Hospital Increase Reimbursement Program for FY 2024 Preliminary Modeling</t>
  </si>
  <si>
    <t>PGY 7 Encounters</t>
  </si>
  <si>
    <t>Medicaid  Charges</t>
  </si>
  <si>
    <t>FY24 CHIRP Enrollment Working File</t>
  </si>
  <si>
    <t>2023 UPLs without UHRIP</t>
  </si>
  <si>
    <t>FY 2023 SDA Rate File</t>
  </si>
  <si>
    <t>PGY 7 OP Encounters</t>
  </si>
  <si>
    <t>SFY24 IP Encounters STAR and STAR Plus</t>
  </si>
  <si>
    <t>SFY24 AA OP Encounters STAR and STAR Plus</t>
  </si>
  <si>
    <t>Total SFY24 AA Encounters</t>
  </si>
  <si>
    <t>Hospital Projected Payment</t>
  </si>
  <si>
    <t>Total Hospital Projected Payment Plus MCO Fees</t>
  </si>
  <si>
    <t>Total ACIA Projected Payment</t>
  </si>
  <si>
    <t>Total UHRIP Projected Payment</t>
  </si>
  <si>
    <t>SFY24 Actuarial Trended Estimates</t>
  </si>
  <si>
    <t>437483703</t>
  </si>
  <si>
    <t>06.01.2023 Manually corrected master TPI and NPI for Lion Star Nacogdoches (Nacogdoches Co. HD). Red tabs not updated yet.</t>
  </si>
  <si>
    <t>06.08.2023 Corrected Andrews County Hospital District ACR data.</t>
  </si>
  <si>
    <t>06.23.2023 Updated calculation with actuarial factors dated 06.20.2023.</t>
  </si>
  <si>
    <t>05.31.2023 Corrected LaVaca Hospital District ACR data.</t>
  </si>
  <si>
    <t>05.11.2023 Updated with 2023 Adjusted UPL</t>
  </si>
  <si>
    <t>03.22.2023 Added enrolled providers to calculation, tab "CHIRP Payment Calc".</t>
  </si>
  <si>
    <t>05.04.2023 Updated calculation with preliminary actuarial factors.</t>
  </si>
  <si>
    <t>07.03.2023 Updated red tabs.</t>
  </si>
  <si>
    <t>Red tabs are used in Preprint responses</t>
  </si>
  <si>
    <t>07.06.2023 Updated calculation with actuarial factors dated 07.06.2023. Updated red tabs.</t>
  </si>
  <si>
    <t>07.28.2023 Updated the IP ACIA Payment Levels tab and OP ACIA Payment Levels to include UHRIP payments in the analysis, and for providers with no ACR to read "Not Participating" instead of setting it to 0%. In the CHIRP Payment Levels - All tabs, updated the no Medicare UPL to read "Not Participating" instead of setting it to 0%. In the UHRIP Payment Levels tabs - also updated iferror 0 to "Not Participating".</t>
  </si>
  <si>
    <t xml:space="preserve">08.21.2023 Updated calculation with actuarial factors dated 08.18.2023. </t>
  </si>
  <si>
    <t>Suggested IGT from the 1st IGT Call 06.13.23</t>
  </si>
  <si>
    <t>11.03.2023 Updated FMAP and hard-coded suggested IGT from 1st IGT call.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</si>
</sst>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_(* #,##0_);_(* \(#,##0\);_(* &quot;-&quot;??_);_(@_)"/>
    <numFmt numFmtId="167" formatCode="_(&quot;$&quot;* #,##0_);_(&quot;$&quot;* \(#,##0\);_(&quot;$&quot;* &quot;-&quot;??_);_(@_)"/>
    <numFmt numFmtId="168" formatCode="mm/dd/yy;@"/>
  </numFmts>
  <fonts count="40">
    <font>
      <sz val="12"/>
      <color theme="1"/>
      <name val="Verdana"/>
      <family val="2"/>
    </font>
    <font>
      <sz val="12"/>
      <color theme="1"/>
      <name val="Verdana"/>
      <family val="2"/>
    </font>
    <font>
      <sz val="10"/>
      <color rgb="FF000000"/>
      <name val="Arial"/>
      <family val="2"/>
    </font>
    <font>
      <sz val="10"/>
      <color indexed="8"/>
      <name val="Arial"/>
      <family val="2"/>
    </font>
    <font>
      <sz val="12"/>
      <color theme="1"/>
      <name val="Calibri"/>
      <family val="2"/>
      <scheme val="minor"/>
    </font>
    <font>
      <sz val="10"/>
      <color theme="1"/>
      <name val="Arial"/>
      <family val="2"/>
    </font>
    <font>
      <sz val="11"/>
      <color indexed="8"/>
      <name val="Calibri"/>
      <family val="2"/>
    </font>
    <font>
      <u/>
      <sz val="10"/>
      <color theme="10"/>
      <name val="Arial"/>
      <family val="2"/>
    </font>
    <font>
      <u/>
      <sz val="10"/>
      <color theme="10"/>
      <name val="ArialMT"/>
      <family val="2"/>
    </font>
    <font>
      <sz val="10"/>
      <name val="Arial"/>
      <family val="2"/>
    </font>
    <font>
      <b/>
      <sz val="12"/>
      <color theme="1"/>
      <name val="Verdana"/>
      <family val="2"/>
    </font>
    <font>
      <sz val="11"/>
      <color theme="1"/>
      <name val="Calibri"/>
      <family val="2"/>
      <scheme val="minor"/>
    </font>
    <font>
      <sz val="10"/>
      <color rgb="FF000000"/>
      <name val="Arial"/>
      <family val="2"/>
    </font>
    <font>
      <sz val="10"/>
      <name val="Arial"/>
      <family val="2"/>
    </font>
    <font>
      <sz val="11"/>
      <color theme="1"/>
      <name val="Calibri"/>
      <family val="2"/>
    </font>
    <font>
      <sz val="10"/>
      <color rgb="FF000000"/>
      <name val="Arial"/>
      <family val="2"/>
    </font>
    <font>
      <sz val="10"/>
      <color rgb="FF000000"/>
      <name val="Arial"/>
      <family val="2"/>
    </font>
    <font>
      <b/>
      <sz val="16"/>
      <color theme="1"/>
      <name val="Verdana"/>
      <family val="2"/>
    </font>
    <font>
      <sz val="10"/>
      <color rgb="FF000000"/>
      <name val="Verdana"/>
      <family val="2"/>
    </font>
    <font>
      <b/>
      <sz val="9"/>
      <color theme="1"/>
      <name val="Verdana"/>
      <family val="2"/>
    </font>
    <font>
      <sz val="9"/>
      <color rgb="FF333333"/>
      <name val="Verdana"/>
      <family val="2"/>
    </font>
    <font>
      <b/>
      <sz val="10"/>
      <color rgb="FF000000"/>
      <name val="Verdana"/>
      <family val="2"/>
    </font>
    <font>
      <sz val="9"/>
      <color rgb="FF000000"/>
      <name val="Verdana"/>
      <family val="2"/>
    </font>
    <font>
      <b/>
      <sz val="9"/>
      <color rgb="FF333333"/>
      <name val="Verdana"/>
      <family val="2"/>
    </font>
    <font>
      <b/>
      <u/>
      <sz val="14"/>
      <color theme="1"/>
      <name val="Verdana"/>
      <family val="2"/>
    </font>
    <font>
      <b/>
      <sz val="9"/>
      <color theme="1"/>
      <name val="Arial"/>
      <family val="2"/>
    </font>
    <font>
      <sz val="9"/>
      <color rgb="FFC00000"/>
      <name val="Arial"/>
      <family val="2"/>
    </font>
    <font>
      <sz val="8"/>
      <name val="Verdana"/>
      <family val="2"/>
    </font>
    <font>
      <b/>
      <sz val="10"/>
      <color theme="1"/>
      <name val="Verdana"/>
      <family val="2"/>
    </font>
    <font>
      <sz val="9"/>
      <color theme="1"/>
      <name val="Verdana"/>
      <family val="2"/>
    </font>
    <font>
      <u/>
      <sz val="12"/>
      <color theme="10"/>
      <name val="Verdana"/>
      <family val="2"/>
    </font>
    <font>
      <b/>
      <sz val="9"/>
      <name val="Arial"/>
      <family val="2"/>
    </font>
    <font>
      <sz val="9"/>
      <name val="Arial"/>
      <family val="2"/>
    </font>
    <font>
      <sz val="9"/>
      <color theme="1"/>
      <name val="Arial"/>
      <family val="2"/>
    </font>
    <font>
      <sz val="9"/>
      <color rgb="FFFF0000"/>
      <name val="Arial"/>
      <family val="2"/>
    </font>
    <font>
      <sz val="9"/>
      <color theme="8" tint="-0.249977111117893"/>
      <name val="Arial"/>
      <family val="2"/>
    </font>
    <font>
      <sz val="9"/>
      <color theme="9" tint="-0.249977111117893"/>
      <name val="Arial"/>
      <family val="2"/>
    </font>
    <font>
      <sz val="10"/>
      <color rgb="FF000000"/>
      <name val="Arial"/>
      <family val="2"/>
    </font>
    <font>
      <sz val="12"/>
      <color theme="0"/>
      <name val="Verdana"/>
      <family val="2"/>
    </font>
    <font>
      <strike/>
      <sz val="9"/>
      <name val="Arial"/>
      <family val="2"/>
    </font>
  </fonts>
  <fills count="26">
    <fill>
      <patternFill patternType="none"/>
    </fill>
    <fill>
      <patternFill patternType="gray125"/>
    </fill>
    <fill>
      <patternFill patternType="solid">
        <fgColor theme="5" tint="0.59999389629810485"/>
        <bgColor indexed="65"/>
      </patternFill>
    </fill>
    <fill>
      <patternFill patternType="solid">
        <fgColor theme="8" tint="0.59999389629810485"/>
        <bgColor indexed="65"/>
      </patternFill>
    </fill>
    <fill>
      <patternFill patternType="solid">
        <fgColor theme="4"/>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FFCC"/>
      </patternFill>
    </fill>
    <fill>
      <patternFill patternType="solid">
        <fgColor rgb="FF43D6DD"/>
        <bgColor indexed="64"/>
      </patternFill>
    </fill>
    <fill>
      <patternFill patternType="solid">
        <fgColor theme="4" tint="0.39997558519241921"/>
        <bgColor indexed="64"/>
      </patternFill>
    </fill>
    <fill>
      <patternFill patternType="solid">
        <fgColor rgb="FF26B8FA"/>
        <bgColor indexed="64"/>
      </patternFill>
    </fill>
    <fill>
      <patternFill patternType="solid">
        <fgColor theme="6" tint="0.79998168889431442"/>
        <bgColor indexed="65"/>
      </patternFill>
    </fill>
    <fill>
      <patternFill patternType="solid">
        <fgColor them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59999389629810485"/>
        <bgColor indexed="64"/>
      </patternFill>
    </fill>
    <fill>
      <patternFill patternType="solid">
        <fgColor theme="8" tint="0.39997558519241921"/>
        <bgColor rgb="FFFFFFFF"/>
      </patternFill>
    </fill>
    <fill>
      <patternFill patternType="solid">
        <fgColor rgb="FF9BC2E6"/>
        <bgColor rgb="FFFFFFFF"/>
      </patternFill>
    </fill>
    <fill>
      <patternFill patternType="solid">
        <fgColor theme="9" tint="0.59999389629810485"/>
        <bgColor indexed="64"/>
      </patternFill>
    </fill>
    <fill>
      <patternFill patternType="solid">
        <fgColor rgb="FF7030A0"/>
        <bgColor indexed="64"/>
      </patternFill>
    </fill>
    <fill>
      <patternFill patternType="solid">
        <fgColor rgb="FFFF0000"/>
        <bgColor indexed="64"/>
      </patternFill>
    </fill>
    <fill>
      <patternFill patternType="solid">
        <fgColor rgb="FFF894AD"/>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s>
  <cellStyleXfs count="103">
    <xf numFmtId="0" fontId="0" fillId="0" borderId="0"/>
    <xf numFmtId="0" fontId="2" fillId="0" borderId="0"/>
    <xf numFmtId="0" fontId="3" fillId="0" borderId="0"/>
    <xf numFmtId="44" fontId="6"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6"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5" fillId="3" borderId="0" applyNumberFormat="0" applyBorder="0" applyAlignment="0" applyProtection="0"/>
    <xf numFmtId="9" fontId="3" fillId="0" borderId="0" applyFont="0" applyFill="0" applyBorder="0" applyAlignment="0" applyProtection="0"/>
    <xf numFmtId="0" fontId="3"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3" fillId="0" borderId="0"/>
    <xf numFmtId="42"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0" fontId="7" fillId="0" borderId="0" applyNumberFormat="0" applyFill="0" applyBorder="0" applyAlignment="0" applyProtection="0"/>
    <xf numFmtId="0" fontId="5" fillId="2" borderId="0" applyNumberFormat="0" applyBorder="0" applyAlignment="0" applyProtection="0"/>
    <xf numFmtId="0" fontId="5" fillId="3" borderId="0" applyNumberFormat="0" applyBorder="0" applyAlignment="0" applyProtection="0"/>
    <xf numFmtId="9" fontId="3"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4" fillId="0" borderId="0"/>
    <xf numFmtId="0" fontId="4" fillId="0" borderId="0"/>
    <xf numFmtId="9" fontId="1" fillId="0" borderId="0" applyFont="0" applyFill="0" applyBorder="0" applyAlignment="0" applyProtection="0"/>
    <xf numFmtId="0" fontId="11" fillId="0" borderId="0"/>
    <xf numFmtId="43" fontId="11" fillId="0" borderId="0" applyFont="0" applyFill="0" applyBorder="0" applyAlignment="0" applyProtection="0"/>
    <xf numFmtId="43" fontId="1" fillId="0" borderId="0" applyFont="0" applyFill="0" applyBorder="0" applyAlignment="0" applyProtection="0"/>
    <xf numFmtId="0" fontId="1" fillId="0" borderId="0"/>
    <xf numFmtId="0" fontId="12" fillId="0" borderId="0"/>
    <xf numFmtId="9"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11" fillId="0" borderId="0"/>
    <xf numFmtId="9" fontId="11"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0" fontId="11" fillId="0" borderId="0"/>
    <xf numFmtId="0" fontId="1" fillId="0" borderId="0"/>
    <xf numFmtId="0" fontId="9" fillId="0" borderId="0"/>
    <xf numFmtId="0" fontId="9" fillId="8" borderId="12" applyNumberFormat="0" applyFont="0" applyAlignment="0" applyProtection="0"/>
    <xf numFmtId="44" fontId="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0" fontId="11" fillId="0" borderId="0"/>
    <xf numFmtId="43" fontId="9" fillId="0" borderId="0" applyFont="0" applyFill="0" applyBorder="0" applyAlignment="0" applyProtection="0"/>
    <xf numFmtId="0" fontId="5" fillId="0" borderId="0"/>
    <xf numFmtId="43" fontId="5" fillId="0" borderId="0" applyFont="0" applyFill="0" applyBorder="0" applyAlignment="0" applyProtection="0"/>
    <xf numFmtId="0" fontId="11" fillId="0" borderId="0"/>
    <xf numFmtId="9" fontId="3" fillId="0" borderId="0" applyFont="0" applyFill="0" applyBorder="0" applyAlignment="0" applyProtection="0"/>
    <xf numFmtId="44" fontId="6" fillId="0" borderId="0" applyFont="0" applyFill="0" applyBorder="0" applyAlignment="0" applyProtection="0"/>
    <xf numFmtId="9" fontId="4" fillId="0" borderId="0" applyFont="0" applyFill="0" applyBorder="0" applyAlignment="0" applyProtection="0"/>
    <xf numFmtId="44" fontId="11" fillId="0" borderId="0" applyFont="0" applyFill="0" applyBorder="0" applyAlignment="0" applyProtection="0"/>
    <xf numFmtId="0" fontId="9" fillId="0" borderId="0"/>
    <xf numFmtId="44" fontId="6" fillId="0" borderId="0" applyFont="0" applyFill="0" applyBorder="0" applyAlignment="0" applyProtection="0"/>
    <xf numFmtId="0" fontId="14" fillId="0" borderId="0"/>
    <xf numFmtId="0" fontId="11" fillId="0" borderId="0"/>
    <xf numFmtId="9" fontId="11"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6" fillId="0" borderId="0"/>
    <xf numFmtId="0" fontId="1" fillId="12" borderId="0" applyNumberFormat="0" applyBorder="0" applyAlignment="0" applyProtection="0"/>
    <xf numFmtId="44" fontId="5" fillId="0" borderId="0" applyFont="0" applyFill="0" applyBorder="0" applyAlignment="0" applyProtection="0"/>
    <xf numFmtId="0" fontId="11" fillId="0" borderId="0"/>
    <xf numFmtId="0" fontId="5" fillId="8" borderId="12" applyNumberFormat="0" applyFont="0" applyAlignment="0" applyProtection="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30" fillId="0" borderId="0" applyNumberFormat="0" applyFill="0" applyBorder="0" applyAlignment="0" applyProtection="0"/>
    <xf numFmtId="0" fontId="2" fillId="0" borderId="0"/>
    <xf numFmtId="0" fontId="2" fillId="0" borderId="0"/>
    <xf numFmtId="0" fontId="2" fillId="0" borderId="0"/>
    <xf numFmtId="0" fontId="37" fillId="0" borderId="0"/>
    <xf numFmtId="44" fontId="2" fillId="0" borderId="0" applyFont="0" applyFill="0" applyBorder="0" applyAlignment="0" applyProtection="0"/>
    <xf numFmtId="0" fontId="1" fillId="0" borderId="0"/>
  </cellStyleXfs>
  <cellXfs count="412">
    <xf numFmtId="0" fontId="0" fillId="0" borderId="0" xfId="0"/>
    <xf numFmtId="0" fontId="10" fillId="0" borderId="0" xfId="0" applyFont="1"/>
    <xf numFmtId="37" fontId="0" fillId="0" borderId="0" xfId="0" applyNumberFormat="1"/>
    <xf numFmtId="37" fontId="0" fillId="0" borderId="0" xfId="48" applyNumberFormat="1" applyFont="1"/>
    <xf numFmtId="49" fontId="0" fillId="0" borderId="0" xfId="0" applyNumberFormat="1"/>
    <xf numFmtId="49" fontId="10" fillId="0" borderId="0" xfId="0" applyNumberFormat="1" applyFont="1"/>
    <xf numFmtId="43" fontId="0" fillId="0" borderId="0" xfId="48" applyFont="1"/>
    <xf numFmtId="0" fontId="0" fillId="0" borderId="0" xfId="0" applyAlignment="1">
      <alignment wrapText="1"/>
    </xf>
    <xf numFmtId="166" fontId="0" fillId="0" borderId="0" xfId="48" applyNumberFormat="1" applyFont="1"/>
    <xf numFmtId="0" fontId="0" fillId="0" borderId="0" xfId="0"/>
    <xf numFmtId="9" fontId="0" fillId="0" borderId="0" xfId="45" applyFont="1"/>
    <xf numFmtId="0" fontId="0" fillId="0" borderId="0" xfId="0" applyFill="1"/>
    <xf numFmtId="0" fontId="10" fillId="0" borderId="0" xfId="0" applyNumberFormat="1" applyFont="1"/>
    <xf numFmtId="0" fontId="10" fillId="0" borderId="0" xfId="0" applyFont="1" applyFill="1" applyAlignment="1">
      <alignment horizontal="center"/>
    </xf>
    <xf numFmtId="0" fontId="0" fillId="0" borderId="0" xfId="0" applyNumberFormat="1"/>
    <xf numFmtId="0" fontId="0" fillId="5" borderId="0" xfId="0" applyFill="1"/>
    <xf numFmtId="0" fontId="10" fillId="5" borderId="0" xfId="0" applyFont="1" applyFill="1" applyAlignment="1">
      <alignment wrapText="1"/>
    </xf>
    <xf numFmtId="0" fontId="10" fillId="5" borderId="0" xfId="0" applyFont="1" applyFill="1" applyAlignment="1">
      <alignment horizontal="center" wrapText="1"/>
    </xf>
    <xf numFmtId="0" fontId="16" fillId="0" borderId="0" xfId="87"/>
    <xf numFmtId="166" fontId="16" fillId="0" borderId="0" xfId="48" applyNumberFormat="1" applyFont="1"/>
    <xf numFmtId="0" fontId="16" fillId="0" borderId="0" xfId="87" applyAlignment="1">
      <alignment wrapText="1"/>
    </xf>
    <xf numFmtId="9" fontId="0" fillId="0" borderId="0" xfId="45" applyFont="1" applyBorder="1"/>
    <xf numFmtId="9" fontId="0" fillId="0" borderId="13" xfId="45" applyFont="1" applyBorder="1"/>
    <xf numFmtId="166" fontId="0" fillId="0" borderId="6" xfId="48" applyNumberFormat="1" applyFont="1" applyBorder="1"/>
    <xf numFmtId="0" fontId="0" fillId="0" borderId="5" xfId="0" applyBorder="1"/>
    <xf numFmtId="0" fontId="0" fillId="0" borderId="7" xfId="0" applyBorder="1"/>
    <xf numFmtId="166" fontId="0" fillId="0" borderId="1" xfId="48" applyNumberFormat="1" applyFont="1" applyBorder="1"/>
    <xf numFmtId="0" fontId="10" fillId="0" borderId="20" xfId="0" applyFont="1" applyBorder="1"/>
    <xf numFmtId="166" fontId="10" fillId="0" borderId="14" xfId="48" applyNumberFormat="1" applyFont="1" applyBorder="1"/>
    <xf numFmtId="0" fontId="17" fillId="0" borderId="0" xfId="0" applyFont="1"/>
    <xf numFmtId="0" fontId="17" fillId="0" borderId="0" xfId="0" applyFont="1" applyFill="1" applyBorder="1"/>
    <xf numFmtId="2" fontId="20" fillId="0" borderId="6" xfId="1" applyNumberFormat="1" applyFont="1" applyBorder="1" applyAlignment="1">
      <alignment horizontal="left"/>
    </xf>
    <xf numFmtId="0" fontId="21" fillId="0" borderId="20" xfId="1" applyFont="1" applyFill="1" applyBorder="1" applyAlignment="1">
      <alignment wrapText="1"/>
    </xf>
    <xf numFmtId="0" fontId="21" fillId="0" borderId="14" xfId="1" applyFont="1" applyFill="1" applyBorder="1" applyAlignment="1">
      <alignment wrapText="1"/>
    </xf>
    <xf numFmtId="49" fontId="10" fillId="7" borderId="3" xfId="1" applyNumberFormat="1" applyFont="1" applyFill="1" applyBorder="1" applyAlignment="1">
      <alignment horizontal="center" vertical="center" wrapText="1"/>
    </xf>
    <xf numFmtId="0" fontId="18" fillId="0" borderId="0" xfId="1" applyFont="1" applyFill="1" applyBorder="1" applyAlignment="1">
      <alignment wrapText="1"/>
    </xf>
    <xf numFmtId="0" fontId="1" fillId="0" borderId="0" xfId="0" applyFont="1" applyFill="1" applyBorder="1"/>
    <xf numFmtId="0" fontId="18" fillId="0" borderId="0" xfId="1" applyFont="1" applyFill="1" applyBorder="1"/>
    <xf numFmtId="165" fontId="1" fillId="0" borderId="0" xfId="0" applyNumberFormat="1" applyFont="1" applyFill="1" applyBorder="1" applyAlignment="1">
      <alignment horizontal="right"/>
    </xf>
    <xf numFmtId="164" fontId="1" fillId="0" borderId="0" xfId="0" applyNumberFormat="1" applyFont="1" applyFill="1" applyBorder="1" applyAlignment="1">
      <alignment horizontal="right"/>
    </xf>
    <xf numFmtId="9" fontId="1" fillId="0" borderId="0" xfId="45" applyFont="1" applyFill="1" applyBorder="1" applyAlignment="1">
      <alignment horizontal="right"/>
    </xf>
    <xf numFmtId="44" fontId="1" fillId="0" borderId="0" xfId="59" applyFont="1" applyFill="1" applyBorder="1" applyAlignment="1">
      <alignment horizontal="right"/>
    </xf>
    <xf numFmtId="0" fontId="10" fillId="0" borderId="0" xfId="0" applyFont="1" applyFill="1" applyBorder="1"/>
    <xf numFmtId="0" fontId="20" fillId="0" borderId="6" xfId="1" applyNumberFormat="1" applyFont="1" applyBorder="1" applyAlignment="1">
      <alignment horizontal="left" wrapText="1"/>
    </xf>
    <xf numFmtId="0" fontId="20" fillId="0" borderId="6" xfId="1" applyNumberFormat="1" applyFont="1" applyFill="1" applyBorder="1" applyAlignment="1">
      <alignment horizontal="left" wrapText="1"/>
    </xf>
    <xf numFmtId="165" fontId="20" fillId="0" borderId="6" xfId="1" applyNumberFormat="1" applyFont="1" applyBorder="1" applyAlignment="1">
      <alignment horizontal="right"/>
    </xf>
    <xf numFmtId="164" fontId="20" fillId="0" borderId="6" xfId="1" applyNumberFormat="1" applyFont="1" applyBorder="1" applyAlignment="1">
      <alignment horizontal="right"/>
    </xf>
    <xf numFmtId="9" fontId="20" fillId="0" borderId="6" xfId="45" applyFont="1" applyBorder="1" applyAlignment="1">
      <alignment horizontal="right"/>
    </xf>
    <xf numFmtId="49" fontId="20" fillId="0" borderId="6" xfId="1" applyNumberFormat="1" applyFont="1" applyFill="1" applyBorder="1" applyAlignment="1">
      <alignment horizontal="left" wrapText="1"/>
    </xf>
    <xf numFmtId="49" fontId="19" fillId="4" borderId="3" xfId="1" applyNumberFormat="1" applyFont="1" applyFill="1" applyBorder="1" applyAlignment="1">
      <alignment horizontal="center" vertical="center" wrapText="1"/>
    </xf>
    <xf numFmtId="49" fontId="19" fillId="4" borderId="4" xfId="1" applyNumberFormat="1" applyFont="1" applyFill="1" applyBorder="1" applyAlignment="1">
      <alignment horizontal="center" vertical="center" wrapText="1"/>
    </xf>
    <xf numFmtId="164" fontId="19" fillId="10" borderId="4" xfId="1" applyNumberFormat="1" applyFont="1" applyFill="1" applyBorder="1" applyAlignment="1">
      <alignment horizontal="center" vertical="center" wrapText="1"/>
    </xf>
    <xf numFmtId="164" fontId="19" fillId="9" borderId="4" xfId="1" applyNumberFormat="1" applyFont="1" applyFill="1" applyBorder="1" applyAlignment="1">
      <alignment horizontal="center" vertical="center" wrapText="1"/>
    </xf>
    <xf numFmtId="164" fontId="19" fillId="11" borderId="4" xfId="1" applyNumberFormat="1" applyFont="1" applyFill="1" applyBorder="1" applyAlignment="1">
      <alignment horizontal="center" vertical="center" wrapText="1"/>
    </xf>
    <xf numFmtId="0" fontId="10" fillId="0" borderId="14" xfId="0" applyFont="1" applyFill="1" applyBorder="1"/>
    <xf numFmtId="0" fontId="21" fillId="0" borderId="14" xfId="1" applyFont="1" applyFill="1" applyBorder="1"/>
    <xf numFmtId="165" fontId="23" fillId="0" borderId="14" xfId="1" applyNumberFormat="1" applyFont="1" applyBorder="1" applyAlignment="1">
      <alignment horizontal="right"/>
    </xf>
    <xf numFmtId="9" fontId="23" fillId="0" borderId="14" xfId="45" applyFont="1" applyBorder="1" applyAlignment="1">
      <alignment horizontal="right"/>
    </xf>
    <xf numFmtId="167" fontId="0" fillId="0" borderId="1" xfId="59" applyNumberFormat="1" applyFont="1" applyBorder="1"/>
    <xf numFmtId="0" fontId="10" fillId="0" borderId="8" xfId="0" applyFont="1" applyBorder="1"/>
    <xf numFmtId="0" fontId="10" fillId="0" borderId="9" xfId="0" applyFont="1" applyBorder="1"/>
    <xf numFmtId="0" fontId="10" fillId="0" borderId="9" xfId="0" applyFont="1" applyBorder="1" applyAlignment="1">
      <alignment wrapText="1"/>
    </xf>
    <xf numFmtId="166" fontId="10" fillId="0" borderId="9" xfId="0" applyNumberFormat="1" applyFont="1" applyBorder="1"/>
    <xf numFmtId="49" fontId="10" fillId="7" borderId="5" xfId="1" applyNumberFormat="1" applyFont="1" applyFill="1" applyBorder="1" applyAlignment="1">
      <alignment horizontal="center" vertical="center" wrapText="1"/>
    </xf>
    <xf numFmtId="49" fontId="10" fillId="7" borderId="6" xfId="1" applyNumberFormat="1" applyFont="1" applyFill="1" applyBorder="1" applyAlignment="1">
      <alignment horizontal="center" vertical="center" wrapText="1"/>
    </xf>
    <xf numFmtId="49" fontId="10" fillId="7" borderId="22" xfId="1" applyNumberFormat="1" applyFont="1" applyFill="1" applyBorder="1" applyAlignment="1">
      <alignment horizontal="center" vertical="center" wrapText="1"/>
    </xf>
    <xf numFmtId="0" fontId="17" fillId="0" borderId="0" xfId="0" applyFont="1" applyAlignment="1"/>
    <xf numFmtId="0" fontId="24" fillId="0" borderId="0" xfId="0" applyFont="1"/>
    <xf numFmtId="167" fontId="0" fillId="0" borderId="6" xfId="59" applyNumberFormat="1" applyFont="1" applyFill="1" applyBorder="1"/>
    <xf numFmtId="165" fontId="20" fillId="0" borderId="4" xfId="1" applyNumberFormat="1" applyFont="1" applyBorder="1" applyAlignment="1">
      <alignment horizontal="right"/>
    </xf>
    <xf numFmtId="165" fontId="20" fillId="0" borderId="19" xfId="1" applyNumberFormat="1" applyFont="1" applyBorder="1" applyAlignment="1">
      <alignment horizontal="right"/>
    </xf>
    <xf numFmtId="164" fontId="25" fillId="5" borderId="6" xfId="1" applyNumberFormat="1" applyFont="1" applyFill="1" applyBorder="1" applyAlignment="1">
      <alignment horizontal="center" vertical="center" wrapText="1"/>
    </xf>
    <xf numFmtId="0" fontId="0" fillId="0" borderId="23" xfId="0" applyBorder="1"/>
    <xf numFmtId="166" fontId="0" fillId="0" borderId="23" xfId="48" applyNumberFormat="1" applyFont="1" applyBorder="1"/>
    <xf numFmtId="9" fontId="0" fillId="0" borderId="23" xfId="45" applyFont="1" applyBorder="1"/>
    <xf numFmtId="166" fontId="0" fillId="0" borderId="23" xfId="0" applyNumberFormat="1" applyBorder="1"/>
    <xf numFmtId="166" fontId="10" fillId="0" borderId="21" xfId="48" applyNumberFormat="1" applyFont="1" applyBorder="1"/>
    <xf numFmtId="0" fontId="0" fillId="0" borderId="24" xfId="0" applyBorder="1"/>
    <xf numFmtId="166" fontId="0" fillId="0" borderId="7" xfId="48" applyNumberFormat="1" applyFont="1" applyBorder="1"/>
    <xf numFmtId="0" fontId="0" fillId="0" borderId="25" xfId="0" applyBorder="1"/>
    <xf numFmtId="49" fontId="10" fillId="14" borderId="3" xfId="1" applyNumberFormat="1" applyFont="1" applyFill="1" applyBorder="1" applyAlignment="1">
      <alignment horizontal="center" vertical="center" wrapText="1"/>
    </xf>
    <xf numFmtId="164" fontId="19" fillId="14" borderId="4" xfId="1" applyNumberFormat="1" applyFont="1" applyFill="1" applyBorder="1" applyAlignment="1">
      <alignment horizontal="center" vertical="center" wrapText="1"/>
    </xf>
    <xf numFmtId="167" fontId="20" fillId="0" borderId="6" xfId="59" applyNumberFormat="1" applyFont="1" applyBorder="1" applyAlignment="1">
      <alignment horizontal="right"/>
    </xf>
    <xf numFmtId="9" fontId="20" fillId="0" borderId="6" xfId="45" applyNumberFormat="1" applyFont="1" applyBorder="1" applyAlignment="1">
      <alignment horizontal="right"/>
    </xf>
    <xf numFmtId="166" fontId="20" fillId="0" borderId="6" xfId="48" applyNumberFormat="1" applyFont="1" applyBorder="1" applyAlignment="1">
      <alignment horizontal="right"/>
    </xf>
    <xf numFmtId="0" fontId="0" fillId="0" borderId="0" xfId="0" quotePrefix="1"/>
    <xf numFmtId="10" fontId="1" fillId="0" borderId="0" xfId="59" applyNumberFormat="1" applyFont="1" applyFill="1" applyBorder="1" applyAlignment="1">
      <alignment horizontal="right"/>
    </xf>
    <xf numFmtId="164" fontId="1" fillId="0" borderId="0" xfId="0" applyNumberFormat="1" applyFont="1" applyFill="1" applyBorder="1" applyAlignment="1">
      <alignment horizontal="right" wrapText="1"/>
    </xf>
    <xf numFmtId="166" fontId="0" fillId="0" borderId="0" xfId="48" applyNumberFormat="1" applyFont="1" applyAlignment="1">
      <alignment wrapText="1"/>
    </xf>
    <xf numFmtId="0" fontId="0" fillId="0" borderId="11" xfId="0" applyBorder="1"/>
    <xf numFmtId="164" fontId="25" fillId="5" borderId="27" xfId="1" applyNumberFormat="1" applyFont="1" applyFill="1" applyBorder="1" applyAlignment="1">
      <alignment horizontal="center" vertical="center" wrapText="1"/>
    </xf>
    <xf numFmtId="165" fontId="20" fillId="0" borderId="15" xfId="1" applyNumberFormat="1" applyFont="1" applyBorder="1" applyAlignment="1">
      <alignment horizontal="right"/>
    </xf>
    <xf numFmtId="0" fontId="0" fillId="0" borderId="8" xfId="0" applyBorder="1"/>
    <xf numFmtId="0" fontId="10" fillId="0" borderId="16" xfId="0" applyFont="1" applyBorder="1"/>
    <xf numFmtId="0" fontId="10" fillId="0" borderId="7" xfId="0" applyFont="1" applyBorder="1" applyAlignment="1">
      <alignment horizontal="left"/>
    </xf>
    <xf numFmtId="9" fontId="10" fillId="0" borderId="1" xfId="0" applyNumberFormat="1" applyFont="1" applyBorder="1" applyAlignment="1">
      <alignment horizontal="right"/>
    </xf>
    <xf numFmtId="167" fontId="10" fillId="0" borderId="1" xfId="59" applyNumberFormat="1" applyFont="1" applyBorder="1" applyAlignment="1">
      <alignment horizontal="right"/>
    </xf>
    <xf numFmtId="167" fontId="10" fillId="0" borderId="18" xfId="59" applyNumberFormat="1" applyFont="1" applyBorder="1" applyAlignment="1">
      <alignment horizontal="right"/>
    </xf>
    <xf numFmtId="0" fontId="0" fillId="0" borderId="3" xfId="0" applyBorder="1" applyAlignment="1">
      <alignment horizontal="left" indent="1"/>
    </xf>
    <xf numFmtId="10" fontId="0" fillId="0" borderId="4" xfId="45" applyNumberFormat="1" applyFont="1" applyBorder="1"/>
    <xf numFmtId="167" fontId="0" fillId="0" borderId="4" xfId="59" applyNumberFormat="1" applyFont="1" applyBorder="1"/>
    <xf numFmtId="167" fontId="0" fillId="0" borderId="19" xfId="59" applyNumberFormat="1" applyFont="1" applyBorder="1"/>
    <xf numFmtId="0" fontId="0" fillId="0" borderId="7" xfId="0" applyBorder="1" applyAlignment="1">
      <alignment horizontal="left" indent="1"/>
    </xf>
    <xf numFmtId="10" fontId="0" fillId="0" borderId="1" xfId="45" applyNumberFormat="1" applyFont="1" applyBorder="1"/>
    <xf numFmtId="167" fontId="0" fillId="0" borderId="18" xfId="59" applyNumberFormat="1" applyFont="1" applyBorder="1"/>
    <xf numFmtId="0" fontId="17" fillId="0" borderId="0" xfId="0" applyFont="1" applyAlignment="1">
      <alignment wrapText="1"/>
    </xf>
    <xf numFmtId="0" fontId="0" fillId="0" borderId="6" xfId="0" applyBorder="1" applyAlignment="1">
      <alignment wrapText="1"/>
    </xf>
    <xf numFmtId="0" fontId="0" fillId="0" borderId="1" xfId="0" applyBorder="1" applyAlignment="1">
      <alignment wrapText="1"/>
    </xf>
    <xf numFmtId="0" fontId="17" fillId="0" borderId="0" xfId="0" quotePrefix="1" applyFont="1"/>
    <xf numFmtId="166" fontId="28" fillId="0" borderId="0" xfId="0" applyNumberFormat="1" applyFont="1" applyAlignment="1">
      <alignment wrapText="1"/>
    </xf>
    <xf numFmtId="166" fontId="10" fillId="0" borderId="14" xfId="48" applyNumberFormat="1" applyFont="1" applyFill="1" applyBorder="1"/>
    <xf numFmtId="165" fontId="23" fillId="0" borderId="14" xfId="1" applyNumberFormat="1" applyFont="1" applyFill="1" applyBorder="1" applyAlignment="1">
      <alignment horizontal="right"/>
    </xf>
    <xf numFmtId="0" fontId="0" fillId="0" borderId="23" xfId="0" applyFill="1" applyBorder="1"/>
    <xf numFmtId="166" fontId="0" fillId="0" borderId="23" xfId="48" applyNumberFormat="1" applyFont="1" applyFill="1" applyBorder="1"/>
    <xf numFmtId="166" fontId="0" fillId="0" borderId="23" xfId="0" applyNumberFormat="1" applyFill="1" applyBorder="1"/>
    <xf numFmtId="0" fontId="0" fillId="0" borderId="24" xfId="0" applyFill="1" applyBorder="1"/>
    <xf numFmtId="9" fontId="0" fillId="0" borderId="7" xfId="45" applyFont="1" applyBorder="1"/>
    <xf numFmtId="0" fontId="18" fillId="0" borderId="6" xfId="1" applyFont="1" applyFill="1" applyBorder="1" applyAlignment="1">
      <alignment wrapText="1"/>
    </xf>
    <xf numFmtId="165" fontId="23" fillId="5" borderId="14" xfId="1" applyNumberFormat="1" applyFont="1" applyFill="1" applyBorder="1" applyAlignment="1">
      <alignment horizontal="right"/>
    </xf>
    <xf numFmtId="167" fontId="29" fillId="0" borderId="0" xfId="59" applyNumberFormat="1" applyFont="1" applyFill="1" applyBorder="1" applyAlignment="1">
      <alignment horizontal="right"/>
    </xf>
    <xf numFmtId="2" fontId="20" fillId="0" borderId="6" xfId="1" applyNumberFormat="1" applyFont="1" applyFill="1" applyBorder="1" applyAlignment="1">
      <alignment horizontal="left"/>
    </xf>
    <xf numFmtId="0" fontId="10" fillId="16" borderId="9" xfId="0" applyFont="1" applyFill="1" applyBorder="1" applyAlignment="1">
      <alignment wrapText="1"/>
    </xf>
    <xf numFmtId="0" fontId="10" fillId="0" borderId="0" xfId="88" applyFont="1" applyFill="1" applyBorder="1" applyAlignment="1">
      <alignment wrapText="1"/>
    </xf>
    <xf numFmtId="9" fontId="0" fillId="0" borderId="6" xfId="45" applyFont="1" applyFill="1" applyBorder="1"/>
    <xf numFmtId="0" fontId="10" fillId="14" borderId="9" xfId="0" applyFont="1" applyFill="1" applyBorder="1" applyAlignment="1">
      <alignment wrapText="1"/>
    </xf>
    <xf numFmtId="164" fontId="19" fillId="5" borderId="4" xfId="1" applyNumberFormat="1" applyFont="1" applyFill="1" applyBorder="1" applyAlignment="1">
      <alignment horizontal="center" vertical="center" wrapText="1"/>
    </xf>
    <xf numFmtId="165" fontId="1" fillId="0" borderId="0" xfId="59" applyNumberFormat="1" applyFont="1" applyFill="1" applyBorder="1" applyAlignment="1">
      <alignment horizontal="right"/>
    </xf>
    <xf numFmtId="0" fontId="10" fillId="14" borderId="16" xfId="0" applyFont="1" applyFill="1" applyBorder="1" applyAlignment="1">
      <alignment wrapText="1"/>
    </xf>
    <xf numFmtId="9" fontId="0" fillId="0" borderId="17" xfId="45" applyFont="1" applyFill="1" applyBorder="1"/>
    <xf numFmtId="9" fontId="0" fillId="0" borderId="1" xfId="45" applyFont="1" applyFill="1" applyBorder="1"/>
    <xf numFmtId="9" fontId="0" fillId="0" borderId="18" xfId="45" applyFont="1" applyFill="1" applyBorder="1"/>
    <xf numFmtId="43" fontId="0" fillId="0" borderId="0" xfId="48" applyNumberFormat="1" applyFont="1"/>
    <xf numFmtId="0" fontId="0" fillId="17" borderId="0" xfId="0" applyFill="1"/>
    <xf numFmtId="49" fontId="19" fillId="17" borderId="4" xfId="1" applyNumberFormat="1" applyFont="1" applyFill="1" applyBorder="1" applyAlignment="1">
      <alignment horizontal="center" vertical="center" wrapText="1"/>
    </xf>
    <xf numFmtId="0" fontId="29" fillId="0" borderId="0" xfId="0" applyFont="1" applyFill="1" applyBorder="1" applyAlignment="1">
      <alignment wrapText="1"/>
    </xf>
    <xf numFmtId="164" fontId="19" fillId="17" borderId="4" xfId="1" applyNumberFormat="1" applyFont="1" applyFill="1" applyBorder="1" applyAlignment="1">
      <alignment horizontal="center" vertical="center" wrapText="1"/>
    </xf>
    <xf numFmtId="0" fontId="32" fillId="0" borderId="6" xfId="97" applyFont="1" applyBorder="1" applyAlignment="1">
      <alignment horizontal="right" vertical="center"/>
    </xf>
    <xf numFmtId="49" fontId="32" fillId="0" borderId="6" xfId="97" applyNumberFormat="1" applyFont="1" applyBorder="1" applyAlignment="1">
      <alignment horizontal="right" vertical="center"/>
    </xf>
    <xf numFmtId="49" fontId="32" fillId="0" borderId="6" xfId="98" applyNumberFormat="1" applyFont="1" applyBorder="1" applyAlignment="1">
      <alignment horizontal="right" vertical="center"/>
    </xf>
    <xf numFmtId="49" fontId="32" fillId="0" borderId="6" xfId="98" applyNumberFormat="1" applyFont="1" applyBorder="1" applyAlignment="1">
      <alignment horizontal="left" vertical="center"/>
    </xf>
    <xf numFmtId="0" fontId="32" fillId="0" borderId="6" xfId="98" applyFont="1" applyBorder="1" applyAlignment="1">
      <alignment horizontal="right" vertical="center"/>
    </xf>
    <xf numFmtId="49" fontId="32" fillId="0" borderId="6" xfId="61" applyNumberFormat="1" applyFont="1" applyBorder="1" applyAlignment="1">
      <alignment horizontal="left" vertical="center"/>
    </xf>
    <xf numFmtId="49" fontId="32" fillId="0" borderId="6" xfId="97" applyNumberFormat="1" applyFont="1" applyBorder="1" applyAlignment="1">
      <alignment horizontal="left" vertical="center"/>
    </xf>
    <xf numFmtId="0" fontId="32" fillId="13" borderId="6" xfId="97" applyFont="1" applyFill="1" applyBorder="1" applyAlignment="1">
      <alignment horizontal="right" vertical="center"/>
    </xf>
    <xf numFmtId="49" fontId="32" fillId="13" borderId="6" xfId="97" applyNumberFormat="1" applyFont="1" applyFill="1" applyBorder="1" applyAlignment="1">
      <alignment horizontal="right" vertical="center"/>
    </xf>
    <xf numFmtId="49" fontId="32" fillId="13" borderId="6" xfId="97" quotePrefix="1" applyNumberFormat="1" applyFont="1" applyFill="1" applyBorder="1" applyAlignment="1">
      <alignment horizontal="right" vertical="center"/>
    </xf>
    <xf numFmtId="49" fontId="32" fillId="13" borderId="6" xfId="97" applyNumberFormat="1" applyFont="1" applyFill="1" applyBorder="1" applyAlignment="1">
      <alignment horizontal="left" vertical="center"/>
    </xf>
    <xf numFmtId="49" fontId="32" fillId="13" borderId="6" xfId="98" applyNumberFormat="1" applyFont="1" applyFill="1" applyBorder="1" applyAlignment="1">
      <alignment horizontal="right" vertical="center"/>
    </xf>
    <xf numFmtId="0" fontId="32" fillId="13" borderId="6" xfId="98" applyFont="1" applyFill="1" applyBorder="1" applyAlignment="1">
      <alignment horizontal="right" vertical="center"/>
    </xf>
    <xf numFmtId="49" fontId="32" fillId="13" borderId="6" xfId="98" applyNumberFormat="1" applyFont="1" applyFill="1" applyBorder="1" applyAlignment="1">
      <alignment horizontal="left" vertical="center"/>
    </xf>
    <xf numFmtId="0" fontId="30" fillId="0" borderId="0" xfId="96"/>
    <xf numFmtId="0" fontId="0" fillId="21" borderId="6" xfId="0" applyFill="1" applyBorder="1" applyAlignment="1">
      <alignment wrapText="1"/>
    </xf>
    <xf numFmtId="0" fontId="0" fillId="21" borderId="6" xfId="0" applyFill="1" applyBorder="1"/>
    <xf numFmtId="49" fontId="31" fillId="19" borderId="14" xfId="99" applyNumberFormat="1" applyFont="1" applyFill="1" applyBorder="1" applyAlignment="1">
      <alignment horizontal="center" vertical="center" wrapText="1"/>
    </xf>
    <xf numFmtId="49" fontId="31" fillId="20" borderId="14" xfId="99" applyNumberFormat="1" applyFont="1" applyFill="1" applyBorder="1" applyAlignment="1">
      <alignment horizontal="center" vertical="center" wrapText="1"/>
    </xf>
    <xf numFmtId="49" fontId="31" fillId="19" borderId="21" xfId="99" applyNumberFormat="1" applyFont="1" applyFill="1" applyBorder="1" applyAlignment="1">
      <alignment horizontal="center" vertical="center" wrapText="1"/>
    </xf>
    <xf numFmtId="164" fontId="25" fillId="5" borderId="9" xfId="1" applyNumberFormat="1" applyFont="1" applyFill="1" applyBorder="1" applyAlignment="1">
      <alignment horizontal="center" vertical="center" wrapText="1"/>
    </xf>
    <xf numFmtId="0" fontId="29" fillId="0" borderId="6" xfId="0" applyFont="1" applyBorder="1"/>
    <xf numFmtId="0" fontId="21" fillId="0" borderId="28" xfId="1" applyFont="1" applyFill="1" applyBorder="1" applyAlignment="1">
      <alignment wrapText="1"/>
    </xf>
    <xf numFmtId="49" fontId="19" fillId="4" borderId="6" xfId="1" applyNumberFormat="1" applyFont="1" applyFill="1" applyBorder="1" applyAlignment="1">
      <alignment horizontal="center" vertical="center" wrapText="1"/>
    </xf>
    <xf numFmtId="166" fontId="0" fillId="0" borderId="7" xfId="0" applyNumberFormat="1" applyBorder="1"/>
    <xf numFmtId="0" fontId="29" fillId="0" borderId="6" xfId="0" applyFont="1" applyFill="1" applyBorder="1"/>
    <xf numFmtId="0" fontId="22" fillId="0" borderId="6" xfId="1" applyFont="1" applyFill="1" applyBorder="1" applyAlignment="1">
      <alignment wrapText="1"/>
    </xf>
    <xf numFmtId="0" fontId="0" fillId="14" borderId="6" xfId="0" applyFill="1" applyBorder="1" applyAlignment="1">
      <alignment wrapText="1"/>
    </xf>
    <xf numFmtId="43" fontId="0" fillId="14" borderId="6" xfId="48" applyFont="1" applyFill="1" applyBorder="1" applyAlignment="1">
      <alignment wrapText="1"/>
    </xf>
    <xf numFmtId="0" fontId="10" fillId="0" borderId="29" xfId="0" applyFont="1" applyBorder="1" applyAlignment="1">
      <alignment horizontal="centerContinuous"/>
    </xf>
    <xf numFmtId="0" fontId="10" fillId="0" borderId="11" xfId="0" applyFont="1" applyBorder="1" applyAlignment="1">
      <alignment horizontal="centerContinuous"/>
    </xf>
    <xf numFmtId="0" fontId="10" fillId="0" borderId="30" xfId="0" applyFont="1" applyBorder="1" applyAlignment="1">
      <alignment horizontal="centerContinuous"/>
    </xf>
    <xf numFmtId="0" fontId="10" fillId="0" borderId="2" xfId="0" applyFont="1" applyBorder="1" applyAlignment="1">
      <alignment horizontal="centerContinuous"/>
    </xf>
    <xf numFmtId="0" fontId="10" fillId="0" borderId="0" xfId="0" applyFont="1" applyAlignment="1">
      <alignment horizontal="centerContinuous"/>
    </xf>
    <xf numFmtId="0" fontId="10" fillId="0" borderId="0" xfId="0" applyFont="1" applyAlignment="1">
      <alignment wrapText="1"/>
    </xf>
    <xf numFmtId="0" fontId="10" fillId="0" borderId="2" xfId="0" applyFont="1" applyBorder="1" applyAlignment="1">
      <alignment horizontal="center"/>
    </xf>
    <xf numFmtId="0" fontId="10" fillId="0" borderId="0" xfId="0" applyFont="1" applyAlignment="1">
      <alignment horizontal="center" wrapText="1"/>
    </xf>
    <xf numFmtId="0" fontId="10" fillId="0" borderId="2" xfId="0" applyFont="1" applyBorder="1" applyAlignment="1">
      <alignment horizontal="center" wrapText="1"/>
    </xf>
    <xf numFmtId="0" fontId="10" fillId="0" borderId="10" xfId="0" applyFont="1" applyBorder="1" applyAlignment="1">
      <alignment horizontal="center"/>
    </xf>
    <xf numFmtId="10" fontId="0" fillId="0" borderId="0" xfId="0" applyNumberFormat="1"/>
    <xf numFmtId="3" fontId="0" fillId="0" borderId="2" xfId="0" applyNumberFormat="1" applyBorder="1"/>
    <xf numFmtId="3" fontId="0" fillId="0" borderId="0" xfId="0" applyNumberFormat="1"/>
    <xf numFmtId="3" fontId="0" fillId="0" borderId="10" xfId="0" applyNumberFormat="1" applyBorder="1"/>
    <xf numFmtId="10" fontId="10" fillId="0" borderId="0" xfId="0" applyNumberFormat="1" applyFont="1"/>
    <xf numFmtId="3" fontId="0" fillId="0" borderId="15" xfId="0" applyNumberFormat="1" applyBorder="1"/>
    <xf numFmtId="3" fontId="0" fillId="0" borderId="13" xfId="0" applyNumberFormat="1" applyBorder="1"/>
    <xf numFmtId="3" fontId="10" fillId="0" borderId="0" xfId="0" applyNumberFormat="1" applyFont="1"/>
    <xf numFmtId="9" fontId="10" fillId="0" borderId="0" xfId="0" applyNumberFormat="1" applyFont="1"/>
    <xf numFmtId="0" fontId="0" fillId="14" borderId="0" xfId="0" applyFill="1"/>
    <xf numFmtId="0" fontId="38" fillId="22" borderId="0" xfId="0" applyFont="1" applyFill="1" applyAlignment="1">
      <alignment wrapText="1"/>
    </xf>
    <xf numFmtId="0" fontId="38" fillId="23" borderId="0" xfId="0" applyFont="1" applyFill="1" applyAlignment="1">
      <alignment wrapText="1"/>
    </xf>
    <xf numFmtId="0" fontId="10" fillId="0" borderId="0" xfId="0" applyFont="1" applyAlignment="1">
      <alignment horizontal="center"/>
    </xf>
    <xf numFmtId="3" fontId="0" fillId="0" borderId="32" xfId="0" applyNumberFormat="1" applyBorder="1"/>
    <xf numFmtId="3" fontId="0" fillId="0" borderId="0" xfId="0" applyNumberFormat="1" applyBorder="1"/>
    <xf numFmtId="165" fontId="1" fillId="0" borderId="0" xfId="45" applyNumberFormat="1" applyFont="1" applyFill="1" applyBorder="1" applyAlignment="1">
      <alignment horizontal="right"/>
    </xf>
    <xf numFmtId="49" fontId="20" fillId="0" borderId="6" xfId="1" applyNumberFormat="1" applyFont="1" applyBorder="1" applyAlignment="1">
      <alignment horizontal="left"/>
    </xf>
    <xf numFmtId="49" fontId="20" fillId="0" borderId="6" xfId="1" applyNumberFormat="1" applyFont="1" applyBorder="1" applyAlignment="1">
      <alignment horizontal="left" wrapText="1"/>
    </xf>
    <xf numFmtId="49" fontId="22" fillId="0" borderId="6" xfId="1" applyNumberFormat="1" applyFont="1" applyFill="1" applyBorder="1" applyAlignment="1">
      <alignment wrapText="1"/>
    </xf>
    <xf numFmtId="49" fontId="31" fillId="18" borderId="20" xfId="102" applyNumberFormat="1" applyFont="1" applyFill="1" applyBorder="1" applyAlignment="1">
      <alignment horizontal="center" vertical="center" wrapText="1"/>
    </xf>
    <xf numFmtId="49" fontId="31" fillId="18" borderId="14" xfId="102" applyNumberFormat="1" applyFont="1" applyFill="1" applyBorder="1" applyAlignment="1">
      <alignment horizontal="center" vertical="center" wrapText="1"/>
    </xf>
    <xf numFmtId="49" fontId="31" fillId="6" borderId="14" xfId="102" applyNumberFormat="1" applyFont="1" applyFill="1" applyBorder="1" applyAlignment="1">
      <alignment horizontal="center" vertical="center" wrapText="1"/>
    </xf>
    <xf numFmtId="49" fontId="31" fillId="18" borderId="14" xfId="102" applyNumberFormat="1" applyFont="1" applyFill="1" applyBorder="1" applyAlignment="1">
      <alignment horizontal="center" vertical="center"/>
    </xf>
    <xf numFmtId="14" fontId="31" fillId="18" borderId="14" xfId="102" applyNumberFormat="1" applyFont="1" applyFill="1" applyBorder="1" applyAlignment="1">
      <alignment horizontal="center" vertical="center" wrapText="1"/>
    </xf>
    <xf numFmtId="0" fontId="25" fillId="0" borderId="0" xfId="102" applyFont="1" applyAlignment="1">
      <alignment horizontal="center" vertical="center" wrapText="1"/>
    </xf>
    <xf numFmtId="49" fontId="32" fillId="0" borderId="4" xfId="102" applyNumberFormat="1" applyFont="1" applyBorder="1" applyAlignment="1">
      <alignment vertical="center"/>
    </xf>
    <xf numFmtId="0" fontId="32" fillId="0" borderId="4" xfId="102" applyFont="1" applyBorder="1" applyAlignment="1">
      <alignment horizontal="center" vertical="center"/>
    </xf>
    <xf numFmtId="49" fontId="32" fillId="0" borderId="4" xfId="102" applyNumberFormat="1" applyFont="1" applyBorder="1" applyAlignment="1">
      <alignment horizontal="right" vertical="center"/>
    </xf>
    <xf numFmtId="49" fontId="32" fillId="0" borderId="4" xfId="102" quotePrefix="1" applyNumberFormat="1" applyFont="1" applyBorder="1" applyAlignment="1">
      <alignment horizontal="right" vertical="center"/>
    </xf>
    <xf numFmtId="49" fontId="32" fillId="0" borderId="4" xfId="102" applyNumberFormat="1" applyFont="1" applyBorder="1" applyAlignment="1">
      <alignment horizontal="left" vertical="center"/>
    </xf>
    <xf numFmtId="0" fontId="32" fillId="0" borderId="4" xfId="102" applyFont="1" applyBorder="1" applyAlignment="1">
      <alignment horizontal="left" vertical="center"/>
    </xf>
    <xf numFmtId="14" fontId="32" fillId="0" borderId="4" xfId="102" applyNumberFormat="1" applyFont="1" applyBorder="1" applyAlignment="1">
      <alignment horizontal="right" vertical="center"/>
    </xf>
    <xf numFmtId="49" fontId="33" fillId="0" borderId="4" xfId="102" applyNumberFormat="1" applyFont="1" applyBorder="1" applyAlignment="1">
      <alignment vertical="center"/>
    </xf>
    <xf numFmtId="0" fontId="33" fillId="0" borderId="0" xfId="102" applyFont="1"/>
    <xf numFmtId="49" fontId="32" fillId="0" borderId="6" xfId="102" applyNumberFormat="1" applyFont="1" applyBorder="1" applyAlignment="1">
      <alignment vertical="center"/>
    </xf>
    <xf numFmtId="0" fontId="32" fillId="0" borderId="6" xfId="102" applyFont="1" applyBorder="1" applyAlignment="1">
      <alignment horizontal="center" vertical="center"/>
    </xf>
    <xf numFmtId="49" fontId="32" fillId="0" borderId="6" xfId="102" applyNumberFormat="1" applyFont="1" applyBorder="1" applyAlignment="1">
      <alignment horizontal="right" vertical="center"/>
    </xf>
    <xf numFmtId="49" fontId="32" fillId="0" borderId="6" xfId="102" applyNumberFormat="1" applyFont="1" applyBorder="1" applyAlignment="1">
      <alignment horizontal="left" vertical="center"/>
    </xf>
    <xf numFmtId="0" fontId="32" fillId="0" borderId="6" xfId="102" applyFont="1" applyBorder="1" applyAlignment="1">
      <alignment horizontal="left" vertical="center"/>
    </xf>
    <xf numFmtId="14" fontId="32" fillId="0" borderId="6" xfId="102" applyNumberFormat="1" applyFont="1" applyBorder="1" applyAlignment="1">
      <alignment horizontal="right" vertical="center"/>
    </xf>
    <xf numFmtId="49" fontId="33" fillId="0" borderId="6" xfId="102" applyNumberFormat="1" applyFont="1" applyBorder="1" applyAlignment="1">
      <alignment vertical="center"/>
    </xf>
    <xf numFmtId="49" fontId="32" fillId="24" borderId="6" xfId="102" applyNumberFormat="1" applyFont="1" applyFill="1" applyBorder="1" applyAlignment="1">
      <alignment vertical="center"/>
    </xf>
    <xf numFmtId="0" fontId="32" fillId="24" borderId="6" xfId="102" applyFont="1" applyFill="1" applyBorder="1" applyAlignment="1">
      <alignment horizontal="center" vertical="center"/>
    </xf>
    <xf numFmtId="49" fontId="32" fillId="24" borderId="6" xfId="102" applyNumberFormat="1" applyFont="1" applyFill="1" applyBorder="1" applyAlignment="1">
      <alignment horizontal="right" vertical="center"/>
    </xf>
    <xf numFmtId="49" fontId="32" fillId="24" borderId="6" xfId="102" applyNumberFormat="1" applyFont="1" applyFill="1" applyBorder="1" applyAlignment="1">
      <alignment horizontal="left" vertical="center"/>
    </xf>
    <xf numFmtId="0" fontId="32" fillId="24" borderId="6" xfId="102" applyFont="1" applyFill="1" applyBorder="1" applyAlignment="1">
      <alignment horizontal="left" vertical="center"/>
    </xf>
    <xf numFmtId="14" fontId="32" fillId="24" borderId="6" xfId="102" applyNumberFormat="1" applyFont="1" applyFill="1" applyBorder="1" applyAlignment="1">
      <alignment horizontal="right" vertical="center"/>
    </xf>
    <xf numFmtId="49" fontId="33" fillId="24" borderId="6" xfId="102" applyNumberFormat="1" applyFont="1" applyFill="1" applyBorder="1" applyAlignment="1">
      <alignment vertical="center"/>
    </xf>
    <xf numFmtId="0" fontId="33" fillId="24" borderId="0" xfId="102" applyFont="1" applyFill="1"/>
    <xf numFmtId="0" fontId="32" fillId="0" borderId="6" xfId="102" quotePrefix="1" applyFont="1" applyBorder="1" applyAlignment="1">
      <alignment horizontal="center" vertical="center"/>
    </xf>
    <xf numFmtId="49" fontId="32" fillId="0" borderId="0" xfId="102" applyNumberFormat="1" applyFont="1" applyAlignment="1">
      <alignment horizontal="right" vertical="center"/>
    </xf>
    <xf numFmtId="49" fontId="32" fillId="24" borderId="0" xfId="102" applyNumberFormat="1" applyFont="1" applyFill="1" applyAlignment="1">
      <alignment horizontal="right"/>
    </xf>
    <xf numFmtId="49" fontId="32" fillId="24" borderId="6" xfId="102" applyNumberFormat="1" applyFont="1" applyFill="1" applyBorder="1" applyAlignment="1">
      <alignment horizontal="right"/>
    </xf>
    <xf numFmtId="49" fontId="32" fillId="24" borderId="6" xfId="102" applyNumberFormat="1" applyFont="1" applyFill="1" applyBorder="1" applyAlignment="1">
      <alignment horizontal="left"/>
    </xf>
    <xf numFmtId="14" fontId="33" fillId="24" borderId="6" xfId="102" applyNumberFormat="1" applyFont="1" applyFill="1" applyBorder="1" applyAlignment="1">
      <alignment horizontal="right" vertical="center"/>
    </xf>
    <xf numFmtId="0" fontId="1" fillId="24" borderId="0" xfId="102" applyFill="1"/>
    <xf numFmtId="14" fontId="33" fillId="0" borderId="6" xfId="102" applyNumberFormat="1" applyFont="1" applyBorder="1" applyAlignment="1">
      <alignment horizontal="right" vertical="center"/>
    </xf>
    <xf numFmtId="0" fontId="32" fillId="0" borderId="6" xfId="102" applyFont="1" applyBorder="1" applyAlignment="1">
      <alignment vertical="center"/>
    </xf>
    <xf numFmtId="0" fontId="33" fillId="0" borderId="6" xfId="102" applyFont="1" applyBorder="1" applyAlignment="1">
      <alignment vertical="center"/>
    </xf>
    <xf numFmtId="49" fontId="32" fillId="24" borderId="6" xfId="98" applyNumberFormat="1" applyFont="1" applyFill="1" applyBorder="1" applyAlignment="1">
      <alignment horizontal="right" vertical="center"/>
    </xf>
    <xf numFmtId="49" fontId="32" fillId="24" borderId="6" xfId="98" applyNumberFormat="1" applyFont="1" applyFill="1" applyBorder="1" applyAlignment="1">
      <alignment horizontal="left" vertical="center"/>
    </xf>
    <xf numFmtId="0" fontId="32" fillId="24" borderId="6" xfId="102" applyFont="1" applyFill="1" applyBorder="1" applyAlignment="1">
      <alignment vertical="center"/>
    </xf>
    <xf numFmtId="0" fontId="33" fillId="24" borderId="6" xfId="102" applyFont="1" applyFill="1" applyBorder="1" applyAlignment="1">
      <alignment vertical="center"/>
    </xf>
    <xf numFmtId="0" fontId="1" fillId="0" borderId="6" xfId="102" applyBorder="1" applyAlignment="1">
      <alignment horizontal="right" vertical="center"/>
    </xf>
    <xf numFmtId="0" fontId="32" fillId="0" borderId="6" xfId="102" applyFont="1" applyBorder="1" applyAlignment="1">
      <alignment horizontal="right" vertical="center"/>
    </xf>
    <xf numFmtId="168" fontId="32" fillId="0" borderId="6" xfId="102" applyNumberFormat="1" applyFont="1" applyBorder="1" applyAlignment="1">
      <alignment vertical="center"/>
    </xf>
    <xf numFmtId="0" fontId="33" fillId="0" borderId="6" xfId="102" quotePrefix="1" applyFont="1" applyBorder="1" applyAlignment="1">
      <alignment horizontal="right" vertical="center"/>
    </xf>
    <xf numFmtId="0" fontId="33" fillId="0" borderId="6" xfId="102" applyFont="1" applyBorder="1" applyAlignment="1">
      <alignment horizontal="right" vertical="center"/>
    </xf>
    <xf numFmtId="49" fontId="33" fillId="24" borderId="6" xfId="102" applyNumberFormat="1" applyFont="1" applyFill="1" applyBorder="1"/>
    <xf numFmtId="0" fontId="33" fillId="0" borderId="6" xfId="102" applyFont="1" applyBorder="1" applyAlignment="1">
      <alignment horizontal="center" vertical="center"/>
    </xf>
    <xf numFmtId="0" fontId="33" fillId="24" borderId="6" xfId="102" applyFont="1" applyFill="1" applyBorder="1"/>
    <xf numFmtId="0" fontId="33" fillId="21" borderId="0" xfId="102" applyFont="1" applyFill="1"/>
    <xf numFmtId="0" fontId="34" fillId="0" borderId="0" xfId="102" applyFont="1"/>
    <xf numFmtId="0" fontId="32" fillId="24" borderId="4" xfId="102" applyFont="1" applyFill="1" applyBorder="1" applyAlignment="1">
      <alignment horizontal="center" vertical="center"/>
    </xf>
    <xf numFmtId="49" fontId="32" fillId="21" borderId="6" xfId="102" applyNumberFormat="1" applyFont="1" applyFill="1" applyBorder="1" applyAlignment="1">
      <alignment vertical="center"/>
    </xf>
    <xf numFmtId="0" fontId="32" fillId="21" borderId="6" xfId="102" applyFont="1" applyFill="1" applyBorder="1" applyAlignment="1">
      <alignment horizontal="center" vertical="center"/>
    </xf>
    <xf numFmtId="49" fontId="32" fillId="21" borderId="6" xfId="102" applyNumberFormat="1" applyFont="1" applyFill="1" applyBorder="1" applyAlignment="1">
      <alignment horizontal="right" vertical="center"/>
    </xf>
    <xf numFmtId="49" fontId="32" fillId="21" borderId="6" xfId="102" applyNumberFormat="1" applyFont="1" applyFill="1" applyBorder="1" applyAlignment="1">
      <alignment horizontal="left" vertical="center"/>
    </xf>
    <xf numFmtId="0" fontId="32" fillId="21" borderId="6" xfId="102" applyFont="1" applyFill="1" applyBorder="1" applyAlignment="1">
      <alignment horizontal="left" vertical="center"/>
    </xf>
    <xf numFmtId="0" fontId="32" fillId="21" borderId="4" xfId="102" applyFont="1" applyFill="1" applyBorder="1" applyAlignment="1">
      <alignment horizontal="center" vertical="center"/>
    </xf>
    <xf numFmtId="14" fontId="32" fillId="21" borderId="6" xfId="102" applyNumberFormat="1" applyFont="1" applyFill="1" applyBorder="1" applyAlignment="1">
      <alignment horizontal="right" vertical="center"/>
    </xf>
    <xf numFmtId="49" fontId="33" fillId="21" borderId="6" xfId="102" applyNumberFormat="1" applyFont="1" applyFill="1" applyBorder="1" applyAlignment="1">
      <alignment vertical="center"/>
    </xf>
    <xf numFmtId="0" fontId="32" fillId="0" borderId="0" xfId="102" applyFont="1"/>
    <xf numFmtId="0" fontId="1" fillId="0" borderId="0" xfId="102"/>
    <xf numFmtId="49" fontId="32" fillId="24" borderId="6" xfId="102" applyNumberFormat="1" applyFont="1" applyFill="1" applyBorder="1" applyAlignment="1">
      <alignment horizontal="center" vertical="center"/>
    </xf>
    <xf numFmtId="14" fontId="32" fillId="0" borderId="6" xfId="102" applyNumberFormat="1" applyFont="1" applyBorder="1" applyAlignment="1">
      <alignment horizontal="right" vertical="center" wrapText="1"/>
    </xf>
    <xf numFmtId="49" fontId="32" fillId="24" borderId="6" xfId="97" applyNumberFormat="1" applyFont="1" applyFill="1" applyBorder="1" applyAlignment="1">
      <alignment horizontal="right" vertical="center"/>
    </xf>
    <xf numFmtId="49" fontId="32" fillId="0" borderId="33" xfId="102" applyNumberFormat="1" applyFont="1" applyBorder="1" applyAlignment="1">
      <alignment horizontal="right" vertical="center"/>
    </xf>
    <xf numFmtId="49" fontId="32" fillId="24" borderId="6" xfId="61" applyNumberFormat="1" applyFont="1" applyFill="1" applyBorder="1" applyAlignment="1">
      <alignment horizontal="left" vertical="center"/>
    </xf>
    <xf numFmtId="168" fontId="32" fillId="0" borderId="6" xfId="102" applyNumberFormat="1" applyFont="1" applyBorder="1" applyAlignment="1">
      <alignment horizontal="right" vertical="center"/>
    </xf>
    <xf numFmtId="168" fontId="32" fillId="0" borderId="6" xfId="102" applyNumberFormat="1" applyFont="1" applyBorder="1" applyAlignment="1">
      <alignment horizontal="left" vertical="center"/>
    </xf>
    <xf numFmtId="49" fontId="32" fillId="0" borderId="6" xfId="102" applyNumberFormat="1" applyFont="1" applyBorder="1" applyAlignment="1">
      <alignment horizontal="right"/>
    </xf>
    <xf numFmtId="49" fontId="32" fillId="0" borderId="6" xfId="102" applyNumberFormat="1" applyFont="1" applyBorder="1" applyAlignment="1">
      <alignment horizontal="left"/>
    </xf>
    <xf numFmtId="49" fontId="32" fillId="15" borderId="6" xfId="102" applyNumberFormat="1" applyFont="1" applyFill="1" applyBorder="1" applyAlignment="1">
      <alignment vertical="center"/>
    </xf>
    <xf numFmtId="49" fontId="32" fillId="13" borderId="6" xfId="102" applyNumberFormat="1" applyFont="1" applyFill="1" applyBorder="1" applyAlignment="1">
      <alignment horizontal="right" vertical="center"/>
    </xf>
    <xf numFmtId="49" fontId="32" fillId="13" borderId="6" xfId="102" applyNumberFormat="1" applyFont="1" applyFill="1" applyBorder="1" applyAlignment="1">
      <alignment vertical="center"/>
    </xf>
    <xf numFmtId="14" fontId="32" fillId="13" borderId="6" xfId="102" applyNumberFormat="1" applyFont="1" applyFill="1" applyBorder="1" applyAlignment="1">
      <alignment horizontal="right" vertical="center"/>
    </xf>
    <xf numFmtId="49" fontId="33" fillId="13" borderId="6" xfId="102" applyNumberFormat="1" applyFont="1" applyFill="1" applyBorder="1" applyAlignment="1">
      <alignment vertical="center"/>
    </xf>
    <xf numFmtId="0" fontId="32" fillId="24" borderId="6" xfId="97" applyFont="1" applyFill="1" applyBorder="1" applyAlignment="1">
      <alignment horizontal="right" vertical="center"/>
    </xf>
    <xf numFmtId="2" fontId="32" fillId="0" borderId="6" xfId="102" applyNumberFormat="1" applyFont="1" applyBorder="1" applyAlignment="1">
      <alignment vertical="center"/>
    </xf>
    <xf numFmtId="0" fontId="31" fillId="0" borderId="6" xfId="102" applyFont="1" applyBorder="1" applyAlignment="1">
      <alignment horizontal="center" vertical="center"/>
    </xf>
    <xf numFmtId="49" fontId="32" fillId="0" borderId="6" xfId="102" quotePrefix="1" applyNumberFormat="1" applyFont="1" applyBorder="1" applyAlignment="1">
      <alignment horizontal="right"/>
    </xf>
    <xf numFmtId="49" fontId="32" fillId="0" borderId="6" xfId="102" applyNumberFormat="1" applyFont="1" applyBorder="1" applyAlignment="1">
      <alignment horizontal="center" vertical="center"/>
    </xf>
    <xf numFmtId="0" fontId="32" fillId="0" borderId="6" xfId="102" applyFont="1" applyBorder="1" applyAlignment="1">
      <alignment horizontal="center"/>
    </xf>
    <xf numFmtId="49" fontId="33" fillId="0" borderId="6" xfId="102" applyNumberFormat="1" applyFont="1" applyBorder="1"/>
    <xf numFmtId="0" fontId="33" fillId="5" borderId="0" xfId="102" applyFont="1" applyFill="1"/>
    <xf numFmtId="49" fontId="32" fillId="5" borderId="6" xfId="102" applyNumberFormat="1" applyFont="1" applyFill="1" applyBorder="1" applyAlignment="1">
      <alignment vertical="center"/>
    </xf>
    <xf numFmtId="0" fontId="32" fillId="5" borderId="6" xfId="102" applyFont="1" applyFill="1" applyBorder="1" applyAlignment="1">
      <alignment horizontal="center" vertical="center"/>
    </xf>
    <xf numFmtId="49" fontId="32" fillId="5" borderId="6" xfId="102" applyNumberFormat="1" applyFont="1" applyFill="1" applyBorder="1" applyAlignment="1">
      <alignment horizontal="right" vertical="center"/>
    </xf>
    <xf numFmtId="49" fontId="32" fillId="5" borderId="6" xfId="102" applyNumberFormat="1" applyFont="1" applyFill="1" applyBorder="1" applyAlignment="1">
      <alignment horizontal="left" vertical="center"/>
    </xf>
    <xf numFmtId="0" fontId="32" fillId="5" borderId="6" xfId="102" applyFont="1" applyFill="1" applyBorder="1" applyAlignment="1">
      <alignment horizontal="left" vertical="center"/>
    </xf>
    <xf numFmtId="0" fontId="32" fillId="5" borderId="4" xfId="102" applyFont="1" applyFill="1" applyBorder="1" applyAlignment="1">
      <alignment horizontal="center" vertical="center"/>
    </xf>
    <xf numFmtId="14" fontId="32" fillId="5" borderId="6" xfId="102" applyNumberFormat="1" applyFont="1" applyFill="1" applyBorder="1" applyAlignment="1">
      <alignment horizontal="right" vertical="center"/>
    </xf>
    <xf numFmtId="49" fontId="33" fillId="5" borderId="6" xfId="102" applyNumberFormat="1" applyFont="1" applyFill="1" applyBorder="1" applyAlignment="1">
      <alignment vertical="center"/>
    </xf>
    <xf numFmtId="49" fontId="32" fillId="0" borderId="0" xfId="102" applyNumberFormat="1" applyFont="1" applyAlignment="1">
      <alignment vertical="center"/>
    </xf>
    <xf numFmtId="49" fontId="32" fillId="24" borderId="6" xfId="97" applyNumberFormat="1" applyFont="1" applyFill="1" applyBorder="1" applyAlignment="1">
      <alignment horizontal="left" vertical="center"/>
    </xf>
    <xf numFmtId="49" fontId="32" fillId="0" borderId="6" xfId="102" quotePrefix="1" applyNumberFormat="1" applyFont="1" applyBorder="1" applyAlignment="1">
      <alignment horizontal="center" vertical="center"/>
    </xf>
    <xf numFmtId="49" fontId="32" fillId="24" borderId="6" xfId="102" quotePrefix="1" applyNumberFormat="1" applyFont="1" applyFill="1" applyBorder="1" applyAlignment="1">
      <alignment horizontal="center" vertical="center"/>
    </xf>
    <xf numFmtId="49" fontId="32" fillId="24" borderId="6" xfId="102" quotePrefix="1" applyNumberFormat="1" applyFont="1" applyFill="1" applyBorder="1" applyAlignment="1">
      <alignment horizontal="right"/>
    </xf>
    <xf numFmtId="0" fontId="33" fillId="0" borderId="6" xfId="102" applyFont="1" applyBorder="1"/>
    <xf numFmtId="0" fontId="33" fillId="5" borderId="6" xfId="102" applyFont="1" applyFill="1" applyBorder="1"/>
    <xf numFmtId="49" fontId="32" fillId="5" borderId="6" xfId="102" applyNumberFormat="1" applyFont="1" applyFill="1" applyBorder="1" applyAlignment="1">
      <alignment horizontal="center" vertical="center"/>
    </xf>
    <xf numFmtId="49" fontId="32" fillId="5" borderId="6" xfId="102" applyNumberFormat="1" applyFont="1" applyFill="1" applyBorder="1" applyAlignment="1">
      <alignment horizontal="right"/>
    </xf>
    <xf numFmtId="49" fontId="32" fillId="5" borderId="6" xfId="102" applyNumberFormat="1" applyFont="1" applyFill="1" applyBorder="1" applyAlignment="1">
      <alignment horizontal="left"/>
    </xf>
    <xf numFmtId="14" fontId="33" fillId="5" borderId="6" xfId="102" applyNumberFormat="1" applyFont="1" applyFill="1" applyBorder="1" applyAlignment="1">
      <alignment horizontal="right" vertical="center"/>
    </xf>
    <xf numFmtId="49" fontId="33" fillId="5" borderId="6" xfId="102" applyNumberFormat="1" applyFont="1" applyFill="1" applyBorder="1"/>
    <xf numFmtId="0" fontId="1" fillId="5" borderId="0" xfId="102" applyFill="1"/>
    <xf numFmtId="49" fontId="32" fillId="0" borderId="6" xfId="102" quotePrefix="1" applyNumberFormat="1" applyFont="1" applyBorder="1" applyAlignment="1">
      <alignment horizontal="right" vertical="center"/>
    </xf>
    <xf numFmtId="0" fontId="35" fillId="0" borderId="0" xfId="102" applyFont="1"/>
    <xf numFmtId="0" fontId="32" fillId="13" borderId="6" xfId="102" quotePrefix="1" applyFont="1" applyFill="1" applyBorder="1" applyAlignment="1">
      <alignment horizontal="center" vertical="center"/>
    </xf>
    <xf numFmtId="49" fontId="32" fillId="13" borderId="6" xfId="102" applyNumberFormat="1" applyFont="1" applyFill="1" applyBorder="1" applyAlignment="1">
      <alignment horizontal="left" vertical="center"/>
    </xf>
    <xf numFmtId="0" fontId="32" fillId="13" borderId="6" xfId="102" applyFont="1" applyFill="1" applyBorder="1" applyAlignment="1">
      <alignment horizontal="left" vertical="center"/>
    </xf>
    <xf numFmtId="168" fontId="32" fillId="13" borderId="6" xfId="102" applyNumberFormat="1" applyFont="1" applyFill="1" applyBorder="1" applyAlignment="1">
      <alignment horizontal="left" vertical="center"/>
    </xf>
    <xf numFmtId="0" fontId="32" fillId="13" borderId="6" xfId="102" applyFont="1" applyFill="1" applyBorder="1" applyAlignment="1">
      <alignment vertical="center"/>
    </xf>
    <xf numFmtId="0" fontId="36" fillId="0" borderId="0" xfId="102" applyFont="1"/>
    <xf numFmtId="49" fontId="34" fillId="0" borderId="0" xfId="102" applyNumberFormat="1" applyFont="1"/>
    <xf numFmtId="0" fontId="26" fillId="0" borderId="0" xfId="102" applyFont="1"/>
    <xf numFmtId="49" fontId="26" fillId="0" borderId="0" xfId="102" applyNumberFormat="1" applyFont="1" applyAlignment="1">
      <alignment wrapText="1"/>
    </xf>
    <xf numFmtId="49" fontId="32" fillId="13" borderId="0" xfId="102" applyNumberFormat="1" applyFont="1" applyFill="1" applyAlignment="1">
      <alignment horizontal="right" vertical="center"/>
    </xf>
    <xf numFmtId="0" fontId="33" fillId="13" borderId="6" xfId="102" applyFont="1" applyFill="1" applyBorder="1" applyAlignment="1">
      <alignment vertical="center"/>
    </xf>
    <xf numFmtId="168" fontId="32" fillId="13" borderId="6" xfId="102" applyNumberFormat="1" applyFont="1" applyFill="1" applyBorder="1" applyAlignment="1">
      <alignment vertical="center"/>
    </xf>
    <xf numFmtId="49" fontId="32" fillId="15" borderId="33" xfId="102" applyNumberFormat="1" applyFont="1" applyFill="1" applyBorder="1" applyAlignment="1">
      <alignment vertical="center"/>
    </xf>
    <xf numFmtId="0" fontId="32" fillId="13" borderId="33" xfId="102" quotePrefix="1" applyFont="1" applyFill="1" applyBorder="1" applyAlignment="1">
      <alignment horizontal="center" vertical="center"/>
    </xf>
    <xf numFmtId="49" fontId="32" fillId="13" borderId="33" xfId="102" applyNumberFormat="1" applyFont="1" applyFill="1" applyBorder="1" applyAlignment="1">
      <alignment horizontal="right" vertical="center"/>
    </xf>
    <xf numFmtId="49" fontId="32" fillId="13" borderId="33" xfId="97" applyNumberFormat="1" applyFont="1" applyFill="1" applyBorder="1" applyAlignment="1">
      <alignment horizontal="right" vertical="center"/>
    </xf>
    <xf numFmtId="49" fontId="32" fillId="13" borderId="33" xfId="97" quotePrefix="1" applyNumberFormat="1" applyFont="1" applyFill="1" applyBorder="1" applyAlignment="1">
      <alignment horizontal="right" vertical="center"/>
    </xf>
    <xf numFmtId="49" fontId="32" fillId="13" borderId="33" xfId="102" applyNumberFormat="1" applyFont="1" applyFill="1" applyBorder="1" applyAlignment="1">
      <alignment horizontal="left" vertical="center"/>
    </xf>
    <xf numFmtId="168" fontId="32" fillId="13" borderId="33" xfId="102" applyNumberFormat="1" applyFont="1" applyFill="1" applyBorder="1" applyAlignment="1">
      <alignment horizontal="left" vertical="center"/>
    </xf>
    <xf numFmtId="49" fontId="32" fillId="13" borderId="26" xfId="102" applyNumberFormat="1" applyFont="1" applyFill="1" applyBorder="1" applyAlignment="1">
      <alignment vertical="center"/>
    </xf>
    <xf numFmtId="49" fontId="32" fillId="15" borderId="0" xfId="102" applyNumberFormat="1" applyFont="1" applyFill="1" applyAlignment="1">
      <alignment vertical="center"/>
    </xf>
    <xf numFmtId="0" fontId="32" fillId="13" borderId="0" xfId="102" quotePrefix="1" applyFont="1" applyFill="1" applyAlignment="1">
      <alignment horizontal="center" vertical="center"/>
    </xf>
    <xf numFmtId="49" fontId="32" fillId="13" borderId="0" xfId="97" applyNumberFormat="1" applyFont="1" applyFill="1" applyAlignment="1">
      <alignment horizontal="right" vertical="center"/>
    </xf>
    <xf numFmtId="49" fontId="32" fillId="13" borderId="0" xfId="97" quotePrefix="1" applyNumberFormat="1" applyFont="1" applyFill="1" applyAlignment="1">
      <alignment horizontal="right" vertical="center"/>
    </xf>
    <xf numFmtId="49" fontId="32" fillId="13" borderId="0" xfId="102" applyNumberFormat="1" applyFont="1" applyFill="1" applyAlignment="1">
      <alignment horizontal="left" vertical="center"/>
    </xf>
    <xf numFmtId="168" fontId="32" fillId="13" borderId="0" xfId="102" applyNumberFormat="1" applyFont="1" applyFill="1" applyAlignment="1">
      <alignment horizontal="left" vertical="center"/>
    </xf>
    <xf numFmtId="49" fontId="32" fillId="13" borderId="0" xfId="102" applyNumberFormat="1" applyFont="1" applyFill="1" applyAlignment="1">
      <alignment vertical="center"/>
    </xf>
    <xf numFmtId="14" fontId="32" fillId="13" borderId="0" xfId="102" applyNumberFormat="1" applyFont="1" applyFill="1" applyAlignment="1">
      <alignment horizontal="right" vertical="center"/>
    </xf>
    <xf numFmtId="0" fontId="32" fillId="13" borderId="0" xfId="102" applyFont="1" applyFill="1" applyAlignment="1">
      <alignment horizontal="left" vertical="center"/>
    </xf>
    <xf numFmtId="14" fontId="32" fillId="13" borderId="26" xfId="102" applyNumberFormat="1" applyFont="1" applyFill="1" applyBorder="1" applyAlignment="1">
      <alignment horizontal="right" vertical="center"/>
    </xf>
    <xf numFmtId="49" fontId="33" fillId="13" borderId="0" xfId="102" applyNumberFormat="1" applyFont="1" applyFill="1" applyAlignment="1">
      <alignment vertical="center"/>
    </xf>
    <xf numFmtId="49" fontId="32" fillId="13" borderId="13" xfId="102" applyNumberFormat="1" applyFont="1" applyFill="1" applyBorder="1" applyAlignment="1">
      <alignment horizontal="right" vertical="center"/>
    </xf>
    <xf numFmtId="49" fontId="32" fillId="13" borderId="13" xfId="97" quotePrefix="1" applyNumberFormat="1" applyFont="1" applyFill="1" applyBorder="1" applyAlignment="1">
      <alignment horizontal="right" vertical="center"/>
    </xf>
    <xf numFmtId="49" fontId="32" fillId="13" borderId="13" xfId="102" applyNumberFormat="1" applyFont="1" applyFill="1" applyBorder="1" applyAlignment="1">
      <alignment vertical="center"/>
    </xf>
    <xf numFmtId="49" fontId="33" fillId="13" borderId="13" xfId="102" applyNumberFormat="1" applyFont="1" applyFill="1" applyBorder="1" applyAlignment="1">
      <alignment vertical="center"/>
    </xf>
    <xf numFmtId="0" fontId="33" fillId="0" borderId="13" xfId="102" applyFont="1" applyBorder="1"/>
    <xf numFmtId="0" fontId="33" fillId="24" borderId="13" xfId="102" applyFont="1" applyFill="1" applyBorder="1"/>
    <xf numFmtId="49" fontId="32" fillId="15" borderId="35" xfId="102" applyNumberFormat="1" applyFont="1" applyFill="1" applyBorder="1" applyAlignment="1">
      <alignment vertical="center"/>
    </xf>
    <xf numFmtId="0" fontId="32" fillId="13" borderId="35" xfId="102" quotePrefix="1" applyFont="1" applyFill="1" applyBorder="1" applyAlignment="1">
      <alignment horizontal="center" vertical="center"/>
    </xf>
    <xf numFmtId="49" fontId="32" fillId="13" borderId="35" xfId="102" applyNumberFormat="1" applyFont="1" applyFill="1" applyBorder="1" applyAlignment="1">
      <alignment horizontal="right" vertical="center"/>
    </xf>
    <xf numFmtId="49" fontId="32" fillId="13" borderId="35" xfId="97" applyNumberFormat="1" applyFont="1" applyFill="1" applyBorder="1" applyAlignment="1">
      <alignment horizontal="right" vertical="center"/>
    </xf>
    <xf numFmtId="49" fontId="32" fillId="13" borderId="35" xfId="102" applyNumberFormat="1" applyFont="1" applyFill="1" applyBorder="1" applyAlignment="1">
      <alignment horizontal="left" vertical="center"/>
    </xf>
    <xf numFmtId="168" fontId="32" fillId="13" borderId="35" xfId="102" applyNumberFormat="1" applyFont="1" applyFill="1" applyBorder="1" applyAlignment="1">
      <alignment horizontal="left" vertical="center"/>
    </xf>
    <xf numFmtId="49" fontId="32" fillId="13" borderId="35" xfId="97" quotePrefix="1" applyNumberFormat="1" applyFont="1" applyFill="1" applyBorder="1" applyAlignment="1">
      <alignment horizontal="right" vertical="center"/>
    </xf>
    <xf numFmtId="0" fontId="1" fillId="0" borderId="6" xfId="102" applyBorder="1"/>
    <xf numFmtId="0" fontId="32" fillId="0" borderId="6" xfId="102" applyFont="1" applyBorder="1"/>
    <xf numFmtId="0" fontId="32" fillId="13" borderId="6" xfId="102" quotePrefix="1" applyFont="1" applyFill="1" applyBorder="1" applyAlignment="1">
      <alignment horizontal="right" vertical="center"/>
    </xf>
    <xf numFmtId="14" fontId="32" fillId="13" borderId="6" xfId="102" applyNumberFormat="1" applyFont="1" applyFill="1" applyBorder="1" applyAlignment="1">
      <alignment vertical="center"/>
    </xf>
    <xf numFmtId="0" fontId="32" fillId="24" borderId="6" xfId="102" quotePrefix="1" applyFont="1" applyFill="1" applyBorder="1" applyAlignment="1">
      <alignment horizontal="center" vertical="center"/>
    </xf>
    <xf numFmtId="49" fontId="32" fillId="24" borderId="6" xfId="97" quotePrefix="1" applyNumberFormat="1" applyFont="1" applyFill="1" applyBorder="1" applyAlignment="1">
      <alignment horizontal="right" vertical="center"/>
    </xf>
    <xf numFmtId="0" fontId="1" fillId="24" borderId="6" xfId="102" applyFill="1" applyBorder="1"/>
    <xf numFmtId="168" fontId="32" fillId="24" borderId="6" xfId="102" applyNumberFormat="1" applyFont="1" applyFill="1" applyBorder="1" applyAlignment="1">
      <alignment horizontal="left" vertical="center"/>
    </xf>
    <xf numFmtId="0" fontId="33" fillId="24" borderId="27" xfId="102" applyFont="1" applyFill="1" applyBorder="1"/>
    <xf numFmtId="49" fontId="32" fillId="24" borderId="31" xfId="102" applyNumberFormat="1" applyFont="1" applyFill="1" applyBorder="1" applyAlignment="1">
      <alignment horizontal="right"/>
    </xf>
    <xf numFmtId="0" fontId="33" fillId="24" borderId="31" xfId="102" applyFont="1" applyFill="1" applyBorder="1"/>
    <xf numFmtId="0" fontId="1" fillId="24" borderId="31" xfId="102" applyFill="1" applyBorder="1"/>
    <xf numFmtId="0" fontId="33" fillId="24" borderId="33" xfId="102" applyFont="1" applyFill="1" applyBorder="1"/>
    <xf numFmtId="0" fontId="32" fillId="24" borderId="33" xfId="102" applyFont="1" applyFill="1" applyBorder="1" applyAlignment="1">
      <alignment horizontal="center" vertical="center"/>
    </xf>
    <xf numFmtId="49" fontId="32" fillId="24" borderId="33" xfId="102" applyNumberFormat="1" applyFont="1" applyFill="1" applyBorder="1" applyAlignment="1">
      <alignment horizontal="right"/>
    </xf>
    <xf numFmtId="49" fontId="32" fillId="24" borderId="33" xfId="102" applyNumberFormat="1" applyFont="1" applyFill="1" applyBorder="1" applyAlignment="1">
      <alignment horizontal="left"/>
    </xf>
    <xf numFmtId="14" fontId="33" fillId="24" borderId="33" xfId="102" applyNumberFormat="1" applyFont="1" applyFill="1" applyBorder="1" applyAlignment="1">
      <alignment horizontal="right" vertical="center"/>
    </xf>
    <xf numFmtId="49" fontId="33" fillId="24" borderId="33" xfId="102" applyNumberFormat="1" applyFont="1" applyFill="1" applyBorder="1"/>
    <xf numFmtId="49" fontId="32" fillId="24" borderId="0" xfId="102" applyNumberFormat="1" applyFont="1" applyFill="1" applyAlignment="1">
      <alignment horizontal="left"/>
    </xf>
    <xf numFmtId="0" fontId="1" fillId="24" borderId="33" xfId="102" applyFill="1" applyBorder="1"/>
    <xf numFmtId="0" fontId="33" fillId="24" borderId="4" xfId="102" applyFont="1" applyFill="1" applyBorder="1"/>
    <xf numFmtId="49" fontId="32" fillId="24" borderId="4" xfId="102" applyNumberFormat="1" applyFont="1" applyFill="1" applyBorder="1" applyAlignment="1">
      <alignment horizontal="right"/>
    </xf>
    <xf numFmtId="49" fontId="32" fillId="24" borderId="4" xfId="102" applyNumberFormat="1" applyFont="1" applyFill="1" applyBorder="1" applyAlignment="1">
      <alignment horizontal="left"/>
    </xf>
    <xf numFmtId="14" fontId="33" fillId="24" borderId="4" xfId="102" applyNumberFormat="1" applyFont="1" applyFill="1" applyBorder="1" applyAlignment="1">
      <alignment horizontal="right" vertical="center"/>
    </xf>
    <xf numFmtId="0" fontId="1" fillId="24" borderId="4" xfId="102" applyFill="1" applyBorder="1"/>
    <xf numFmtId="14" fontId="33" fillId="24" borderId="0" xfId="102" applyNumberFormat="1" applyFont="1" applyFill="1" applyAlignment="1">
      <alignment horizontal="right" vertical="center"/>
    </xf>
    <xf numFmtId="0" fontId="32" fillId="24" borderId="0" xfId="102" applyFont="1" applyFill="1" applyAlignment="1">
      <alignment horizontal="center" vertical="center"/>
    </xf>
    <xf numFmtId="49" fontId="32" fillId="0" borderId="0" xfId="102" applyNumberFormat="1" applyFont="1" applyAlignment="1">
      <alignment horizontal="center" vertical="center"/>
    </xf>
    <xf numFmtId="49" fontId="32" fillId="0" borderId="0" xfId="102" applyNumberFormat="1" applyFont="1" applyAlignment="1">
      <alignment horizontal="right"/>
    </xf>
    <xf numFmtId="49" fontId="32" fillId="0" borderId="0" xfId="102" applyNumberFormat="1" applyFont="1" applyAlignment="1">
      <alignment horizontal="left"/>
    </xf>
    <xf numFmtId="0" fontId="32" fillId="0" borderId="0" xfId="102" applyFont="1" applyAlignment="1">
      <alignment horizontal="center"/>
    </xf>
    <xf numFmtId="14" fontId="33" fillId="0" borderId="0" xfId="102" applyNumberFormat="1" applyFont="1" applyAlignment="1">
      <alignment horizontal="right" vertical="center"/>
    </xf>
    <xf numFmtId="49" fontId="33" fillId="0" borderId="0" xfId="102" applyNumberFormat="1" applyFont="1"/>
    <xf numFmtId="0" fontId="22" fillId="25" borderId="34" xfId="5" applyFont="1" applyFill="1" applyBorder="1" applyAlignment="1">
      <alignment vertical="center"/>
    </xf>
    <xf numFmtId="0" fontId="29" fillId="0" borderId="6" xfId="0" quotePrefix="1" applyFont="1" applyFill="1" applyBorder="1"/>
    <xf numFmtId="3" fontId="0" fillId="0" borderId="29" xfId="0" applyNumberFormat="1" applyBorder="1"/>
    <xf numFmtId="3" fontId="0" fillId="0" borderId="11" xfId="0" applyNumberFormat="1" applyBorder="1"/>
    <xf numFmtId="3" fontId="0" fillId="0" borderId="30" xfId="0" applyNumberFormat="1" applyBorder="1"/>
    <xf numFmtId="9" fontId="0" fillId="0" borderId="13" xfId="0" applyNumberFormat="1" applyBorder="1"/>
    <xf numFmtId="9" fontId="0" fillId="0" borderId="0" xfId="0" applyNumberFormat="1" applyBorder="1"/>
    <xf numFmtId="9" fontId="0" fillId="0" borderId="32" xfId="0" applyNumberFormat="1" applyBorder="1"/>
    <xf numFmtId="0" fontId="10" fillId="0" borderId="10" xfId="0" applyFont="1" applyBorder="1" applyAlignment="1">
      <alignment horizontal="centerContinuous"/>
    </xf>
    <xf numFmtId="166" fontId="0" fillId="0" borderId="9" xfId="48" applyNumberFormat="1" applyFont="1" applyBorder="1"/>
    <xf numFmtId="166" fontId="0" fillId="0" borderId="16" xfId="48" applyNumberFormat="1" applyFont="1" applyBorder="1"/>
    <xf numFmtId="166" fontId="0" fillId="0" borderId="0" xfId="48" applyNumberFormat="1" applyFont="1" applyFill="1" applyBorder="1"/>
    <xf numFmtId="166" fontId="0" fillId="14" borderId="6" xfId="48" applyNumberFormat="1" applyFont="1" applyFill="1" applyBorder="1"/>
    <xf numFmtId="166" fontId="0" fillId="14" borderId="17" xfId="48" applyNumberFormat="1" applyFont="1" applyFill="1" applyBorder="1"/>
    <xf numFmtId="166" fontId="0" fillId="21" borderId="1" xfId="48" applyNumberFormat="1" applyFont="1" applyFill="1" applyBorder="1" applyAlignment="1">
      <alignment wrapText="1"/>
    </xf>
    <xf numFmtId="166" fontId="0" fillId="21" borderId="18" xfId="48" applyNumberFormat="1" applyFont="1" applyFill="1" applyBorder="1"/>
    <xf numFmtId="166" fontId="0" fillId="0" borderId="0" xfId="48" applyNumberFormat="1" applyFont="1" applyFill="1" applyBorder="1" applyAlignment="1">
      <alignment wrapText="1"/>
    </xf>
    <xf numFmtId="166" fontId="0" fillId="21" borderId="6" xfId="48" applyNumberFormat="1" applyFont="1" applyFill="1" applyBorder="1" applyAlignment="1">
      <alignment wrapText="1"/>
    </xf>
    <xf numFmtId="44" fontId="0" fillId="0" borderId="0" xfId="0" applyNumberFormat="1"/>
    <xf numFmtId="44" fontId="0" fillId="0" borderId="0" xfId="59" applyFont="1"/>
    <xf numFmtId="44" fontId="0" fillId="21" borderId="6" xfId="59" applyFont="1" applyFill="1" applyBorder="1" applyAlignment="1">
      <alignment wrapText="1"/>
    </xf>
    <xf numFmtId="8" fontId="0" fillId="0" borderId="0" xfId="48" applyNumberFormat="1" applyFont="1"/>
    <xf numFmtId="6" fontId="0" fillId="0" borderId="0" xfId="0" applyNumberFormat="1" applyAlignment="1">
      <alignment wrapText="1"/>
    </xf>
    <xf numFmtId="0" fontId="30" fillId="0" borderId="0" xfId="96" applyFill="1"/>
    <xf numFmtId="49" fontId="29" fillId="0" borderId="6" xfId="0" applyNumberFormat="1" applyFont="1" applyFill="1" applyBorder="1"/>
    <xf numFmtId="0" fontId="10" fillId="0" borderId="13" xfId="0" applyFont="1" applyBorder="1" applyAlignment="1">
      <alignment horizontal="center"/>
    </xf>
    <xf numFmtId="0" fontId="10" fillId="0" borderId="32" xfId="0" applyFont="1" applyBorder="1" applyAlignment="1">
      <alignment horizontal="center" wrapText="1"/>
    </xf>
    <xf numFmtId="10" fontId="1" fillId="0" borderId="0" xfId="59" applyNumberFormat="1" applyFont="1" applyFill="1" applyBorder="1" applyAlignment="1">
      <alignment horizontal="right" wrapText="1"/>
    </xf>
    <xf numFmtId="0" fontId="20" fillId="0" borderId="6" xfId="1" quotePrefix="1" applyFont="1" applyFill="1" applyBorder="1" applyAlignment="1">
      <alignment horizontal="left"/>
    </xf>
    <xf numFmtId="0" fontId="0" fillId="0" borderId="0" xfId="0" applyAlignment="1">
      <alignment horizontal="left" vertical="top" wrapText="1"/>
    </xf>
    <xf numFmtId="0" fontId="10" fillId="0" borderId="0" xfId="0" applyFont="1" applyAlignment="1">
      <alignment horizontal="center"/>
    </xf>
  </cellXfs>
  <cellStyles count="103">
    <cellStyle name="20% - Accent3" xfId="88" builtinId="38"/>
    <cellStyle name="40% - Accent2 2" xfId="32" xr:uid="{00000000-0005-0000-0000-000000000000}"/>
    <cellStyle name="40% - Accent2 3" xfId="25" xr:uid="{00000000-0005-0000-0000-000001000000}"/>
    <cellStyle name="40% - Accent5 2" xfId="33" xr:uid="{00000000-0005-0000-0000-000003000000}"/>
    <cellStyle name="40% - Accent5 3" xfId="26" xr:uid="{00000000-0005-0000-0000-000004000000}"/>
    <cellStyle name="40% - Accent5 4" xfId="15" xr:uid="{00000000-0005-0000-0000-000032000000}"/>
    <cellStyle name="Comma" xfId="48" builtinId="3"/>
    <cellStyle name="Comma [0] 2" xfId="30" xr:uid="{00000000-0005-0000-0000-000006000000}"/>
    <cellStyle name="Comma 12 2" xfId="73" xr:uid="{00000000-0005-0000-0000-000007000000}"/>
    <cellStyle name="Comma 14" xfId="71" xr:uid="{00000000-0005-0000-0000-000008000000}"/>
    <cellStyle name="Comma 2" xfId="20" xr:uid="{00000000-0005-0000-0000-000007000000}"/>
    <cellStyle name="Comma 2 2" xfId="29" xr:uid="{00000000-0005-0000-0000-000008000000}"/>
    <cellStyle name="Comma 2 3" xfId="47" xr:uid="{3A48F811-8025-4BC2-8BBD-53B066854A84}"/>
    <cellStyle name="Comma 3" xfId="23" xr:uid="{00000000-0005-0000-0000-000009000000}"/>
    <cellStyle name="Comma 3 2" xfId="37" xr:uid="{00000000-0005-0000-0000-00000A000000}"/>
    <cellStyle name="Comma 4" xfId="40" xr:uid="{00000000-0005-0000-0000-00000B000000}"/>
    <cellStyle name="Comma 5" xfId="42" xr:uid="{00000000-0005-0000-0000-000035000000}"/>
    <cellStyle name="Comma 6" xfId="52" xr:uid="{E99AFBC6-F814-4130-AD7D-AE885D494441}"/>
    <cellStyle name="Comma 7" xfId="58" xr:uid="{4205392D-25FC-4546-B6F1-C658BC1F1384}"/>
    <cellStyle name="Comma 8" xfId="85" xr:uid="{26D964D9-D24D-4F0D-AB42-87E618A13769}"/>
    <cellStyle name="Comma 8 2" xfId="94" xr:uid="{20255198-D47A-4C9E-A872-D60A9B54BC01}"/>
    <cellStyle name="Currency" xfId="59" builtinId="4"/>
    <cellStyle name="Currency [0] 2" xfId="28" xr:uid="{00000000-0005-0000-0000-00000D000000}"/>
    <cellStyle name="Currency 10 10" xfId="7" xr:uid="{00000000-0005-0000-0000-00000E000000}"/>
    <cellStyle name="Currency 11 2 3" xfId="12" xr:uid="{00000000-0005-0000-0000-00000F000000}"/>
    <cellStyle name="Currency 2" xfId="10" xr:uid="{00000000-0005-0000-0000-000010000000}"/>
    <cellStyle name="Currency 2 10" xfId="14" xr:uid="{00000000-0005-0000-0000-000011000000}"/>
    <cellStyle name="Currency 2 2" xfId="64" xr:uid="{00000000-0005-0000-0000-000014000000}"/>
    <cellStyle name="Currency 2 3" xfId="89" xr:uid="{143E536D-D87C-4148-BE85-A1751BF5D074}"/>
    <cellStyle name="Currency 2 4" xfId="101" xr:uid="{E6E06CBA-5F90-4B11-81E8-3F575C9C8DD6}"/>
    <cellStyle name="Currency 23" xfId="78" xr:uid="{00000000-0005-0000-0000-000016000000}"/>
    <cellStyle name="Currency 3" xfId="3" xr:uid="{00000000-0005-0000-0000-00003C000000}"/>
    <cellStyle name="Currency 3 2" xfId="80" xr:uid="{00000000-0005-0000-0000-000018000000}"/>
    <cellStyle name="Currency 3 25" xfId="13" xr:uid="{00000000-0005-0000-0000-000012000000}"/>
    <cellStyle name="Currency 3 3" xfId="66" xr:uid="{00000000-0005-0000-0000-000017000000}"/>
    <cellStyle name="Currency 4" xfId="53" xr:uid="{8FA0C8C7-690C-49AB-9648-756DD3B76E74}"/>
    <cellStyle name="Currency 4 2" xfId="76" xr:uid="{00000000-0005-0000-0000-00001A000000}"/>
    <cellStyle name="Currency 5" xfId="86" xr:uid="{DA56D324-457C-470C-BFC0-B8E969C8F219}"/>
    <cellStyle name="Currency 5 2" xfId="95" xr:uid="{44206822-EFEF-47B4-9AC4-DEE9DBB8FA97}"/>
    <cellStyle name="Hyperlink" xfId="96" builtinId="8"/>
    <cellStyle name="Hyperlink 2" xfId="31" xr:uid="{00000000-0005-0000-0000-00001A000000}"/>
    <cellStyle name="Hyperlink 3" xfId="24" xr:uid="{00000000-0005-0000-0000-00001B000000}"/>
    <cellStyle name="Hyperlink 5" xfId="41" xr:uid="{00000000-0005-0000-0000-00001C000000}"/>
    <cellStyle name="Normal" xfId="0" builtinId="0"/>
    <cellStyle name="Normal 10" xfId="87" xr:uid="{F94B95F0-FFD0-45F7-9DE5-B5C5008F8CFD}"/>
    <cellStyle name="Normal 151" xfId="72" xr:uid="{00000000-0005-0000-0000-00001F000000}"/>
    <cellStyle name="Normal 2" xfId="1" xr:uid="{50C3D9A5-F899-4607-9E29-2897BFA33FB1}"/>
    <cellStyle name="Normal 2 11 3" xfId="74" xr:uid="{00000000-0005-0000-0000-000021000000}"/>
    <cellStyle name="Normal 2 2" xfId="5" xr:uid="{00000000-0005-0000-0000-00001F000000}"/>
    <cellStyle name="Normal 2 2 2" xfId="27" xr:uid="{00000000-0005-0000-0000-000020000000}"/>
    <cellStyle name="Normal 2 2 3" xfId="69" xr:uid="{00000000-0005-0000-0000-000022000000}"/>
    <cellStyle name="Normal 2 2 5" xfId="17" xr:uid="{00000000-0005-0000-0000-000021000000}"/>
    <cellStyle name="Normal 2 3" xfId="35" xr:uid="{00000000-0005-0000-0000-000022000000}"/>
    <cellStyle name="Normal 2 3 2" xfId="68" xr:uid="{00000000-0005-0000-0000-000025000000}"/>
    <cellStyle name="Normal 2 3 3" xfId="90" xr:uid="{B34DD2DA-D31B-4B03-9B94-C4545E39AFE9}"/>
    <cellStyle name="Normal 2 4" xfId="18" xr:uid="{00000000-0005-0000-0000-00001E000000}"/>
    <cellStyle name="Normal 2 5" xfId="46" xr:uid="{68EDE517-228D-46EB-B357-15169F807378}"/>
    <cellStyle name="Normal 2 6" xfId="81" xr:uid="{C258D477-25EC-4624-B431-85443C663073}"/>
    <cellStyle name="Normal 2 7" xfId="102" xr:uid="{7A31B902-C1B6-4C59-981C-015832697B5F}"/>
    <cellStyle name="Normal 3" xfId="21" xr:uid="{00000000-0005-0000-0000-000023000000}"/>
    <cellStyle name="Normal 3 2" xfId="38" xr:uid="{00000000-0005-0000-0000-000024000000}"/>
    <cellStyle name="Normal 3 2 2" xfId="61" xr:uid="{00000000-0005-0000-0000-000029000000}"/>
    <cellStyle name="Normal 3 3" xfId="49" xr:uid="{59E9F85D-80A7-4625-A739-AD3F109A52D7}"/>
    <cellStyle name="Normal 3 3 2" xfId="11" xr:uid="{00000000-0005-0000-0000-000025000000}"/>
    <cellStyle name="Normal 3 4" xfId="60" xr:uid="{00000000-0005-0000-0000-000028000000}"/>
    <cellStyle name="Normal 3 5" xfId="100" xr:uid="{40171DE9-51CB-457F-ACD6-BA064BD39738}"/>
    <cellStyle name="Normal 4" xfId="43" xr:uid="{00000000-0005-0000-0000-000026000000}"/>
    <cellStyle name="Normal 4 2" xfId="70" xr:uid="{00000000-0005-0000-0000-00002C000000}"/>
    <cellStyle name="Normal 4 3" xfId="82" xr:uid="{EEF32F37-6274-48F4-9FD4-271F6677F62A}"/>
    <cellStyle name="Normal 4 4" xfId="62" xr:uid="{00000000-0005-0000-0000-00002B000000}"/>
    <cellStyle name="Normal 5" xfId="44" xr:uid="{00000000-0005-0000-0000-000027000000}"/>
    <cellStyle name="Normal 5 2" xfId="79" xr:uid="{00000000-0005-0000-0000-00002E000000}"/>
    <cellStyle name="Normal 5 3" xfId="65" xr:uid="{00000000-0005-0000-0000-00002D000000}"/>
    <cellStyle name="Normal 6" xfId="2" xr:uid="{00000000-0005-0000-0000-000047000000}"/>
    <cellStyle name="Normal 6 2" xfId="54" xr:uid="{68F16885-062B-4573-92C1-E5374B91A43E}"/>
    <cellStyle name="Normal 6 3" xfId="92" xr:uid="{00000000-0005-0000-0000-00003D000000}"/>
    <cellStyle name="Normal 7" xfId="50" xr:uid="{43517783-DF34-41E6-A815-3D14BE163B46}"/>
    <cellStyle name="Normal 8" xfId="56" xr:uid="{9AE91A76-A9F1-4FF8-A9D2-B28148365998}"/>
    <cellStyle name="Normal 9" xfId="84" xr:uid="{DE507443-01AB-4B60-ADDD-512487AB6078}"/>
    <cellStyle name="Normal 9 2" xfId="93" xr:uid="{40EB77CC-8C35-4F1B-B15D-A01D1A81920D}"/>
    <cellStyle name="Normal_Sheet1" xfId="98" xr:uid="{CDA95454-46CD-49D3-BA55-B07192014292}"/>
    <cellStyle name="Normal_Sheet2 2" xfId="99" xr:uid="{A3491541-611F-432F-B061-AEEB79F7393E}"/>
    <cellStyle name="Normal_Sheet4" xfId="97" xr:uid="{6C4BE030-6253-4BE9-B819-E5502B222BBC}"/>
    <cellStyle name="Note 2" xfId="63" xr:uid="{00000000-0005-0000-0000-000030000000}"/>
    <cellStyle name="Note 2 2" xfId="91" xr:uid="{00000000-0005-0000-0000-00003A000000}"/>
    <cellStyle name="Percent" xfId="45" builtinId="5"/>
    <cellStyle name="Percent 18" xfId="34" xr:uid="{00000000-0005-0000-0000-000029000000}"/>
    <cellStyle name="Percent 2" xfId="9" xr:uid="{00000000-0005-0000-0000-00002A000000}"/>
    <cellStyle name="Percent 2 2" xfId="6" xr:uid="{00000000-0005-0000-0000-00002B000000}"/>
    <cellStyle name="Percent 2 2 2" xfId="77" xr:uid="{00000000-0005-0000-0000-000034000000}"/>
    <cellStyle name="Percent 2 3" xfId="67" xr:uid="{00000000-0005-0000-0000-000033000000}"/>
    <cellStyle name="Percent 3" xfId="19" xr:uid="{00000000-0005-0000-0000-00002C000000}"/>
    <cellStyle name="Percent 3 2" xfId="36" xr:uid="{00000000-0005-0000-0000-00002D000000}"/>
    <cellStyle name="Percent 3 3" xfId="75" xr:uid="{00000000-0005-0000-0000-000035000000}"/>
    <cellStyle name="Percent 4" xfId="22" xr:uid="{00000000-0005-0000-0000-00002E000000}"/>
    <cellStyle name="Percent 4 2" xfId="39" xr:uid="{00000000-0005-0000-0000-00002F000000}"/>
    <cellStyle name="Percent 5" xfId="4" xr:uid="{00000000-0005-0000-0000-000052000000}"/>
    <cellStyle name="Percent 5 10" xfId="8" xr:uid="{00000000-0005-0000-0000-000030000000}"/>
    <cellStyle name="Percent 5 10 2" xfId="16" xr:uid="{00000000-0005-0000-0000-000031000000}"/>
    <cellStyle name="Percent 6" xfId="51" xr:uid="{A6C91195-C18D-436C-A5BB-5745DD22B2EB}"/>
    <cellStyle name="Percent 6 2" xfId="83" xr:uid="{ADAE99D8-8FC4-4F1E-8283-AF179EA7DC30}"/>
    <cellStyle name="Percent 7" xfId="55" xr:uid="{43CAB761-189F-455B-8A60-944C0B234B45}"/>
    <cellStyle name="Percent 8" xfId="57" xr:uid="{6F8A8F77-3857-4E04-B157-9797A4DACF15}"/>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D5"/>
      <color rgb="FF26B8FA"/>
      <color rgb="FFFECEFE"/>
      <color rgb="FFCCCCFF"/>
      <color rgb="FFFF99FF"/>
      <color rgb="FF43D6DD"/>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5.12%20-%2008-01-804%20-%205-15-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xhhs.sharepoint.com/Users/rcantu05/Desktop/DSH%20Audits/2011/Amended%20March%202015/Master/1310%20Final%20Revised%2003112015%20Statewide%20DSH%20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xhhs.sharepoint.com/sites/hhsc/fs/ra/hs/RAH_ShareDrive/Supplemental%20Payments/Rate%20Analysis%20-%20UHRIP%20-%20CHIRP/PGY7%20-%20CHIRP/Applications%20and%20Enrollment/2024%20CHIRP%20Enrollment%20Working%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ctuary%20Analysis\Supplemental%20Programs\CHIRP\202309%20-%20SFY24\MCO%20In-Network%20Info\JG_2024%20CHIRP%20Enrollment%20Working%20Fil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MRSA%20West%20SDA/MRSA%20West%20Application%20-%2095%25%20Compliance%20with%20Actuarial%20Adjust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xhhs.sharepoint.com/sites/hhsc/fs/ra/hs/RAH_ShareDrive/HRA/UPL/IP&amp;OP%20MCO%20UPL%20for%20UHRIP/2022%20UPLs%20without%20UHRIP/UPL_20210901-20220831_IP_R06_TX_02_wo_UHRIP.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00R1004VFSRV01.txhhsc.txnet.state.tx.us\MyDocs1$\AC%20&amp;%20Hosp\UHRIP\PGY3\Actuarial\SFY20%20UHRIP%20Workbook%20-%2020190424%20PRELI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ocalhost\Rate%20Analysis\AC%20&amp;%20Hosp\2017%20Tools\Sending%20Apps\2017%20Apps\DY%206%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hhsc-sp.hhsea.txnet.state.tx.us/Documents%20and%20Settings/bcastillo1/Local%20Settings/Temporary%20Internet%20Files/Content.IE5/LFJB5X0E/255296_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xhhs.sharepoint.com/sites/hhsc/fs/ra/hs/RAH_ShareDrive/HRA/UPL/2022/IMD/UPL_20210901_20220831_IMD_R06_TX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xhhs.sharepoint.com/sites/hhsc/fs/ra/hs/RAH_ShareDrive/HRA/UPL/2022/IP%20Hosp/IP%20MCO/UPL_20210901-20220831_IP_R06_TX_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hhsc-sp.hhsea.txnet.state.tx.us/AC%20&amp;%20Hosp/DSH/2008%20DSH/DSH2008ADJUS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xhhs.sharepoint.com/Users/sgovind01/Documents/El%20Paso%20Managed%20Care%20Rates%20UMC%20Proposal/URI%20Applications/Bexar%20SDA/Bexar%20SDA%20Application%20-%2095%25%20Compliance%20Version%20with%20Actuarial%20Adjustme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5-4-2014/2013%20UC%20RW%20-%20Master%20-%205.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hhsc-sp.hhsea.txnet.state.tx.us/Users/iblaine/Documents/Medicaid/2014/Texas/Review%20Models/4-30-2014/UC%20Check%20Tool%20Mar.%201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xhhs.sharepoint.com/Users/mfine01/AppData/Local/Microsoft/Windows/INetCache/Content.Outlook/FBN3LC0B/UC_DY1_FinalRecon_EY2016%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SFY 2008 DSH TZF"/>
      <sheetName val="SFY 2008 DSH Urban TZG"/>
      <sheetName val="SFY 2008 DSH Rural TZH"/>
      <sheetName val="SFY 2008 DSH TZI"/>
      <sheetName val="Email"/>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S"/>
      <sheetName val="DSH Year Data"/>
      <sheetName val="CR Year Data"/>
      <sheetName val="CR Year RHC Data"/>
      <sheetName val="CR Year Alloc to DSH Year"/>
      <sheetName val="DSH Year Totals"/>
      <sheetName val="Notes"/>
      <sheetName val="Estimated HSL FFY 2011"/>
      <sheetName val="Report on Verifications"/>
      <sheetName val="Annual Reporting Requirements"/>
      <sheetName val="CR Year RHC Alloc to DSH Year"/>
      <sheetName val="DSH Year RHC Totals"/>
      <sheetName val="DSH Year Combined Totals"/>
      <sheetName val="Annual Reporting Requirements 2"/>
      <sheetName val="Report on Verifications 2"/>
      <sheetName val="Expanded Data Summary"/>
      <sheetName val="TPL Analysis"/>
      <sheetName val="#REF"/>
    </sheetNames>
    <sheetDataSet>
      <sheetData sheetId="0"/>
      <sheetData sheetId="1"/>
      <sheetData sheetId="2"/>
      <sheetData sheetId="3"/>
      <sheetData sheetId="4"/>
      <sheetData sheetId="5">
        <row r="4">
          <cell r="A4">
            <v>40452</v>
          </cell>
          <cell r="B4">
            <v>40816</v>
          </cell>
        </row>
      </sheetData>
      <sheetData sheetId="6"/>
      <sheetData sheetId="7">
        <row r="2">
          <cell r="A2" t="str">
            <v>Medicare Number</v>
          </cell>
          <cell r="B2" t="str">
            <v>TPI</v>
          </cell>
          <cell r="C2" t="str">
            <v>QUALIFIED HOSPITAL</v>
          </cell>
          <cell r="D2" t="str">
            <v>DSH CAP (Estimated HSL)</v>
          </cell>
        </row>
        <row r="3">
          <cell r="A3" t="str">
            <v>450082</v>
          </cell>
          <cell r="B3" t="str">
            <v>020811801</v>
          </cell>
          <cell r="C3" t="str">
            <v>CHRISTUS SPOHN HOSPITAL - BEEVILLE</v>
          </cell>
          <cell r="D3">
            <v>3761786</v>
          </cell>
        </row>
        <row r="4">
          <cell r="A4" t="str">
            <v>450083</v>
          </cell>
          <cell r="B4" t="str">
            <v>020812601</v>
          </cell>
          <cell r="C4" t="str">
            <v>EAST TEXAS MEDICAL CENTER-TYLER</v>
          </cell>
          <cell r="D4">
            <v>22749751</v>
          </cell>
        </row>
        <row r="5">
          <cell r="A5" t="str">
            <v>450097</v>
          </cell>
          <cell r="B5" t="str">
            <v>020817501</v>
          </cell>
          <cell r="C5" t="str">
            <v>BAYSHORE MEDICAL CENTER</v>
          </cell>
          <cell r="D5">
            <v>28910566</v>
          </cell>
        </row>
        <row r="6">
          <cell r="A6" t="str">
            <v>450184</v>
          </cell>
          <cell r="B6" t="str">
            <v>020834001</v>
          </cell>
          <cell r="C6" t="str">
            <v>MEMORIAL HERMANN HOSPITAL SYSTEM</v>
          </cell>
          <cell r="D6">
            <v>116653466</v>
          </cell>
        </row>
        <row r="7">
          <cell r="A7" t="str">
            <v>450219</v>
          </cell>
          <cell r="B7" t="str">
            <v>020840701</v>
          </cell>
          <cell r="C7" t="str">
            <v>LLANO MEMORIAL HOSPITAL</v>
          </cell>
          <cell r="D7">
            <v>761705</v>
          </cell>
        </row>
        <row r="8">
          <cell r="A8" t="str">
            <v>450237</v>
          </cell>
          <cell r="B8" t="str">
            <v>020844901</v>
          </cell>
          <cell r="C8" t="str">
            <v>CHRISTUS SANTA ROSA HEALTH CARE</v>
          </cell>
          <cell r="D8">
            <v>63023841</v>
          </cell>
        </row>
        <row r="9">
          <cell r="A9" t="str">
            <v>450587</v>
          </cell>
          <cell r="B9" t="str">
            <v>020930601</v>
          </cell>
          <cell r="C9" t="str">
            <v>BROWNWOOD REGIONAL MEDICAL CTR</v>
          </cell>
          <cell r="D9">
            <v>3371554</v>
          </cell>
        </row>
        <row r="10">
          <cell r="A10" t="str">
            <v>450662</v>
          </cell>
          <cell r="B10" t="str">
            <v>020947001</v>
          </cell>
          <cell r="C10" t="str">
            <v>VALLEY REGIONAL MEDICAL CENTER</v>
          </cell>
          <cell r="D10">
            <v>20355806</v>
          </cell>
        </row>
        <row r="11">
          <cell r="A11" t="str">
            <v>450788</v>
          </cell>
          <cell r="B11" t="str">
            <v>020973601</v>
          </cell>
          <cell r="C11" t="str">
            <v>CORPUS CHRISTI MEDICAL CENTER</v>
          </cell>
          <cell r="D11">
            <v>12137897</v>
          </cell>
        </row>
        <row r="12">
          <cell r="A12" t="str">
            <v>450801</v>
          </cell>
          <cell r="B12" t="str">
            <v>020976901</v>
          </cell>
          <cell r="C12" t="str">
            <v>CHRISTUS ST MICHAEL HEALTH SYSTEM</v>
          </cell>
          <cell r="D12">
            <v>33386345</v>
          </cell>
        </row>
        <row r="13">
          <cell r="A13" t="str">
            <v>451317</v>
          </cell>
          <cell r="B13" t="str">
            <v>020991801</v>
          </cell>
          <cell r="C13" t="str">
            <v>MEMORIAL HOSPITAL DISTRICT-REFUGIO</v>
          </cell>
          <cell r="D13">
            <v>685791</v>
          </cell>
        </row>
        <row r="14">
          <cell r="A14" t="str">
            <v>453300</v>
          </cell>
          <cell r="B14" t="str">
            <v>021184901</v>
          </cell>
          <cell r="C14" t="str">
            <v>COOK CHILDREN'S MEDICAL CENTER</v>
          </cell>
          <cell r="D14">
            <v>11197247</v>
          </cell>
        </row>
        <row r="15">
          <cell r="A15" t="str">
            <v>453309</v>
          </cell>
          <cell r="B15" t="str">
            <v>021185601</v>
          </cell>
          <cell r="C15" t="str">
            <v>HEALTHBRIDGE CHILDREN'S HOSPITAL</v>
          </cell>
          <cell r="D15">
            <v>166159</v>
          </cell>
        </row>
        <row r="16">
          <cell r="A16" t="e">
            <v>#N/A</v>
          </cell>
          <cell r="B16" t="str">
            <v>021189801</v>
          </cell>
          <cell r="C16" t="str">
            <v>MILLWOOD HOSPITAL</v>
          </cell>
          <cell r="D16">
            <v>-1641025</v>
          </cell>
        </row>
        <row r="17">
          <cell r="A17" t="str">
            <v>454084</v>
          </cell>
          <cell r="B17" t="str">
            <v>021194801</v>
          </cell>
          <cell r="C17" t="str">
            <v>AUSTIN STATE HOSP</v>
          </cell>
          <cell r="D17">
            <v>56361493</v>
          </cell>
        </row>
        <row r="18">
          <cell r="A18" t="str">
            <v>454008</v>
          </cell>
          <cell r="B18" t="str">
            <v>021195501</v>
          </cell>
          <cell r="C18" t="str">
            <v>N TEXAS STATE-WICHITA FALLS and VERNON</v>
          </cell>
          <cell r="D18">
            <v>104028388</v>
          </cell>
        </row>
        <row r="19">
          <cell r="A19" t="e">
            <v>#N/A</v>
          </cell>
          <cell r="B19" t="str">
            <v>021214401</v>
          </cell>
          <cell r="C19" t="str">
            <v>DEVEREUX-TEXAS TREATMENT</v>
          </cell>
          <cell r="D19">
            <v>-204885</v>
          </cell>
        </row>
        <row r="20">
          <cell r="A20" t="str">
            <v>454114</v>
          </cell>
          <cell r="B20" t="str">
            <v>021215102</v>
          </cell>
          <cell r="C20" t="str">
            <v>CEDAR CREST HOSPITAL</v>
          </cell>
          <cell r="D20">
            <v>2903546</v>
          </cell>
        </row>
        <row r="21">
          <cell r="A21" t="str">
            <v>454088</v>
          </cell>
          <cell r="B21" t="str">
            <v>021219301</v>
          </cell>
          <cell r="C21" t="str">
            <v>RIO  GRANDE STATE HOSP</v>
          </cell>
          <cell r="D21">
            <v>15220723</v>
          </cell>
        </row>
        <row r="22">
          <cell r="A22" t="str">
            <v>454096</v>
          </cell>
          <cell r="B22" t="str">
            <v>021223501</v>
          </cell>
          <cell r="C22" t="str">
            <v>PADRE BEHAVIORAL HOSPITAL</v>
          </cell>
          <cell r="D22">
            <v>20125</v>
          </cell>
        </row>
        <row r="23">
          <cell r="A23" t="str">
            <v>450253</v>
          </cell>
          <cell r="B23" t="str">
            <v>083290905</v>
          </cell>
          <cell r="C23" t="str">
            <v>BELLVILLE GENERAL HOSPITAL</v>
          </cell>
          <cell r="D23">
            <v>473322</v>
          </cell>
        </row>
        <row r="24">
          <cell r="A24" t="str">
            <v>451325</v>
          </cell>
          <cell r="B24" t="str">
            <v>091770005</v>
          </cell>
          <cell r="C24" t="str">
            <v>CONCHO COUNTY HOSPITAL</v>
          </cell>
          <cell r="D24">
            <v>399567</v>
          </cell>
        </row>
        <row r="25">
          <cell r="A25" t="str">
            <v>450018</v>
          </cell>
          <cell r="B25" t="str">
            <v>094092602</v>
          </cell>
          <cell r="C25" t="str">
            <v>UNIV OF TEX MED BRANCH</v>
          </cell>
          <cell r="D25">
            <v>62627913</v>
          </cell>
        </row>
        <row r="26">
          <cell r="A26" t="str">
            <v>450037</v>
          </cell>
          <cell r="B26" t="str">
            <v>094095902</v>
          </cell>
          <cell r="C26" t="str">
            <v>GOOD SHEPHERD MEDICAL CENTER</v>
          </cell>
          <cell r="D26">
            <v>23785497</v>
          </cell>
        </row>
        <row r="27">
          <cell r="A27" t="str">
            <v>450102</v>
          </cell>
          <cell r="B27" t="str">
            <v>094108002</v>
          </cell>
          <cell r="C27" t="str">
            <v>MOTHER FRANCES HOSP REG HEALTHCARE CTR</v>
          </cell>
          <cell r="D27">
            <v>15153890</v>
          </cell>
        </row>
        <row r="28">
          <cell r="A28" t="str">
            <v>450107</v>
          </cell>
          <cell r="B28" t="str">
            <v>094109802</v>
          </cell>
          <cell r="C28" t="str">
            <v>LAS PALMAS MEDICAL CENTER</v>
          </cell>
          <cell r="D28">
            <v>25088305</v>
          </cell>
        </row>
        <row r="29">
          <cell r="A29" t="str">
            <v>450119</v>
          </cell>
          <cell r="B29" t="str">
            <v>094113001</v>
          </cell>
          <cell r="C29" t="str">
            <v>SOUTH TEXAS HEALTH SYSTEM</v>
          </cell>
          <cell r="D29">
            <v>29753896</v>
          </cell>
        </row>
        <row r="30">
          <cell r="A30" t="str">
            <v>450147</v>
          </cell>
          <cell r="B30" t="str">
            <v>094118902</v>
          </cell>
          <cell r="C30" t="str">
            <v>DETAR HOSPITAL</v>
          </cell>
          <cell r="D30">
            <v>4865973</v>
          </cell>
        </row>
        <row r="31">
          <cell r="A31" t="str">
            <v>450152</v>
          </cell>
          <cell r="B31" t="str">
            <v>094119702</v>
          </cell>
          <cell r="C31" t="str">
            <v>METROPLEX ADVENTIST HOSPITAL</v>
          </cell>
          <cell r="D31">
            <v>7722905</v>
          </cell>
        </row>
        <row r="32">
          <cell r="A32" t="str">
            <v>451358</v>
          </cell>
          <cell r="B32" t="str">
            <v>094121303</v>
          </cell>
          <cell r="C32" t="str">
            <v>MEMORIAL HOSPITAL-SEMINOLE</v>
          </cell>
          <cell r="D32">
            <v>1969956</v>
          </cell>
        </row>
        <row r="33">
          <cell r="A33" t="str">
            <v>450210</v>
          </cell>
          <cell r="B33" t="str">
            <v>094127002</v>
          </cell>
          <cell r="C33" t="str">
            <v>EAST TEXAS MEDICAL CENTER-CARTHAGE</v>
          </cell>
          <cell r="D33">
            <v>1365102</v>
          </cell>
        </row>
        <row r="34">
          <cell r="A34" t="str">
            <v>450221</v>
          </cell>
          <cell r="B34" t="str">
            <v>094129602</v>
          </cell>
          <cell r="C34" t="str">
            <v>MOORE COUNTY HOSPITAL DISTRICT</v>
          </cell>
          <cell r="D34">
            <v>637401</v>
          </cell>
        </row>
        <row r="35">
          <cell r="A35" t="str">
            <v>450243</v>
          </cell>
          <cell r="B35" t="str">
            <v>094131202</v>
          </cell>
          <cell r="C35" t="str">
            <v>HAMLIN MEMORIAL HOSPITAL</v>
          </cell>
          <cell r="D35">
            <v>311535</v>
          </cell>
        </row>
        <row r="36">
          <cell r="A36" t="str">
            <v>450388</v>
          </cell>
          <cell r="B36" t="str">
            <v>094154402</v>
          </cell>
          <cell r="C36" t="str">
            <v>METHODIST HOSPITAL</v>
          </cell>
          <cell r="D36">
            <v>69688339</v>
          </cell>
        </row>
        <row r="37">
          <cell r="A37" t="str">
            <v>450431</v>
          </cell>
          <cell r="B37" t="str">
            <v>094160102</v>
          </cell>
          <cell r="C37" t="str">
            <v>ST DAVID'S MEDICAL CENTER</v>
          </cell>
          <cell r="D37">
            <v>21696164</v>
          </cell>
        </row>
        <row r="38">
          <cell r="A38" t="str">
            <v>450475</v>
          </cell>
          <cell r="B38" t="str">
            <v>094162702</v>
          </cell>
          <cell r="C38" t="str">
            <v>HENDERSON MEMORIAL HOSPITAL</v>
          </cell>
          <cell r="D38">
            <v>828902</v>
          </cell>
        </row>
        <row r="39">
          <cell r="A39" t="str">
            <v>451312</v>
          </cell>
          <cell r="B39" t="str">
            <v>094171801</v>
          </cell>
          <cell r="C39" t="str">
            <v>RICE MEDICAL CENTER</v>
          </cell>
          <cell r="D39">
            <v>825948</v>
          </cell>
        </row>
        <row r="40">
          <cell r="A40" t="str">
            <v>450643</v>
          </cell>
          <cell r="B40" t="str">
            <v>094186602</v>
          </cell>
          <cell r="C40" t="str">
            <v>DOCTORS HOSPITAL - LAREDO</v>
          </cell>
          <cell r="D40">
            <v>4411440</v>
          </cell>
        </row>
        <row r="41">
          <cell r="A41" t="str">
            <v>450828</v>
          </cell>
          <cell r="B41" t="str">
            <v>094222902</v>
          </cell>
          <cell r="C41" t="str">
            <v>CHRISTUS SPOHN HOSPITAL -  ALICE</v>
          </cell>
          <cell r="D41">
            <v>4255480</v>
          </cell>
        </row>
        <row r="42">
          <cell r="A42" t="str">
            <v>451378</v>
          </cell>
          <cell r="B42" t="str">
            <v>094224503</v>
          </cell>
          <cell r="C42" t="str">
            <v>BIG BEND REGIONAL MEDICAL CENTER</v>
          </cell>
          <cell r="D42">
            <v>2464586</v>
          </cell>
        </row>
        <row r="43">
          <cell r="A43" t="str">
            <v>453308</v>
          </cell>
          <cell r="B43" t="str">
            <v>094357302</v>
          </cell>
          <cell r="C43" t="str">
            <v>OUR CHILDREN'S HOUSE AT BAYLOR</v>
          </cell>
          <cell r="D43">
            <v>1794015</v>
          </cell>
        </row>
        <row r="44">
          <cell r="A44" t="str">
            <v>450092</v>
          </cell>
          <cell r="B44" t="str">
            <v>110803703</v>
          </cell>
          <cell r="C44" t="str">
            <v>FORT DUNCAN REGIONAL MEDICAL CENTER</v>
          </cell>
          <cell r="D44">
            <v>5831497</v>
          </cell>
        </row>
        <row r="45">
          <cell r="A45" t="str">
            <v>451354</v>
          </cell>
          <cell r="B45" t="str">
            <v>110856504</v>
          </cell>
          <cell r="C45" t="str">
            <v>HAMILTON HOSPITAL</v>
          </cell>
          <cell r="D45">
            <v>1290646</v>
          </cell>
        </row>
        <row r="46">
          <cell r="A46" t="str">
            <v>450032</v>
          </cell>
          <cell r="B46" t="str">
            <v>112667403</v>
          </cell>
          <cell r="C46" t="str">
            <v>Good Shepherd Medical Center - Marshall</v>
          </cell>
          <cell r="D46">
            <v>6095598</v>
          </cell>
        </row>
        <row r="47">
          <cell r="A47" t="str">
            <v>450076</v>
          </cell>
          <cell r="B47" t="str">
            <v>112672402</v>
          </cell>
          <cell r="C47" t="str">
            <v>M. D. ANDERSON CANCER CENTER</v>
          </cell>
          <cell r="D47">
            <v>49050767</v>
          </cell>
        </row>
        <row r="48">
          <cell r="A48" t="str">
            <v>451346</v>
          </cell>
          <cell r="B48" t="str">
            <v>112673204</v>
          </cell>
          <cell r="C48" t="str">
            <v>YOAKUM COMMUNITY HOSPITAL</v>
          </cell>
          <cell r="D48">
            <v>1156049</v>
          </cell>
        </row>
        <row r="49">
          <cell r="A49" t="str">
            <v>450135</v>
          </cell>
          <cell r="B49" t="str">
            <v>112677302</v>
          </cell>
          <cell r="C49" t="str">
            <v>TEXAS HEALTH FORT WORTH</v>
          </cell>
          <cell r="D49">
            <v>67556896</v>
          </cell>
        </row>
        <row r="50">
          <cell r="A50" t="str">
            <v>450176</v>
          </cell>
          <cell r="B50" t="str">
            <v>112679902</v>
          </cell>
          <cell r="C50" t="str">
            <v>MISSION REGIONAL MEDICAL CENTER</v>
          </cell>
          <cell r="D50">
            <v>14190330</v>
          </cell>
        </row>
        <row r="51">
          <cell r="A51" t="str">
            <v>451377</v>
          </cell>
          <cell r="B51" t="str">
            <v>112684904</v>
          </cell>
          <cell r="C51" t="str">
            <v>REEVES COUNTY HOSPITAL</v>
          </cell>
          <cell r="D51">
            <v>1891289</v>
          </cell>
        </row>
        <row r="52">
          <cell r="A52" t="str">
            <v>450293</v>
          </cell>
          <cell r="B52" t="str">
            <v>112688002</v>
          </cell>
          <cell r="C52" t="str">
            <v>FRIO HOSPITAL</v>
          </cell>
          <cell r="D52">
            <v>1658161</v>
          </cell>
        </row>
        <row r="53">
          <cell r="A53" t="str">
            <v>450620</v>
          </cell>
          <cell r="B53" t="str">
            <v>112690603</v>
          </cell>
          <cell r="C53" t="str">
            <v>DIMMIT COUNTY MEMORIAL HOSPITAL</v>
          </cell>
          <cell r="D53">
            <v>1892872</v>
          </cell>
        </row>
        <row r="54">
          <cell r="A54" t="str">
            <v>450395</v>
          </cell>
          <cell r="B54" t="str">
            <v>112697102</v>
          </cell>
          <cell r="C54" t="str">
            <v>POLK COUNTY MEMORIAL HOSP</v>
          </cell>
          <cell r="D54">
            <v>5724882</v>
          </cell>
        </row>
        <row r="55">
          <cell r="A55" t="str">
            <v>450447</v>
          </cell>
          <cell r="B55" t="str">
            <v>112701102</v>
          </cell>
          <cell r="C55" t="str">
            <v>NAVARRO REGIONAL HOSPITAL</v>
          </cell>
          <cell r="D55">
            <v>3665202</v>
          </cell>
        </row>
        <row r="56">
          <cell r="A56" t="e">
            <v>#N/A</v>
          </cell>
          <cell r="B56" t="str">
            <v>112704504</v>
          </cell>
          <cell r="C56" t="str">
            <v>OCHILTREE HOSPITAL DISTRICT</v>
          </cell>
          <cell r="D56">
            <v>-137327</v>
          </cell>
        </row>
        <row r="57">
          <cell r="A57" t="str">
            <v>450573</v>
          </cell>
          <cell r="B57" t="str">
            <v>112706003</v>
          </cell>
          <cell r="C57" t="str">
            <v>CHRISTUS JASPER MEMORIAL HOSPITAL</v>
          </cell>
          <cell r="D57">
            <v>2272204</v>
          </cell>
        </row>
        <row r="58">
          <cell r="A58" t="str">
            <v>450711</v>
          </cell>
          <cell r="B58" t="str">
            <v>112716902</v>
          </cell>
          <cell r="C58" t="str">
            <v>RIO GRANDE REGIONAL HOSPITAL</v>
          </cell>
          <cell r="D58">
            <v>14351907</v>
          </cell>
        </row>
        <row r="59">
          <cell r="A59" t="str">
            <v>450716</v>
          </cell>
          <cell r="B59" t="str">
            <v>112718503</v>
          </cell>
          <cell r="C59" t="str">
            <v>CYPRESS FAIRBANKS MEDICAL CENTER</v>
          </cell>
          <cell r="D59">
            <v>7089948</v>
          </cell>
        </row>
        <row r="60">
          <cell r="A60" t="str">
            <v>450803</v>
          </cell>
          <cell r="B60" t="str">
            <v>112727604</v>
          </cell>
          <cell r="C60" t="str">
            <v>DOCTORS HOSPITAL-TIDWELL</v>
          </cell>
          <cell r="D60">
            <v>3265692</v>
          </cell>
        </row>
        <row r="61">
          <cell r="A61" t="str">
            <v>453323</v>
          </cell>
          <cell r="B61" t="str">
            <v>112742503</v>
          </cell>
          <cell r="C61" t="str">
            <v>CLARITY CHILD GUIDANCE CENTER</v>
          </cell>
          <cell r="D61">
            <v>1791277</v>
          </cell>
        </row>
        <row r="62">
          <cell r="A62" t="str">
            <v>454100</v>
          </cell>
          <cell r="B62" t="str">
            <v>112751605</v>
          </cell>
          <cell r="C62" t="str">
            <v>EL PASO PSYCHIATRIC CENTER</v>
          </cell>
          <cell r="D62">
            <v>17949625</v>
          </cell>
        </row>
        <row r="63">
          <cell r="A63" t="str">
            <v>450241</v>
          </cell>
          <cell r="B63" t="str">
            <v>119874904</v>
          </cell>
          <cell r="C63" t="str">
            <v>FAITH COMMUNITY HOSPITAL</v>
          </cell>
          <cell r="D63">
            <v>475188</v>
          </cell>
        </row>
        <row r="64">
          <cell r="A64" t="str">
            <v>450154</v>
          </cell>
          <cell r="B64" t="str">
            <v>119877204</v>
          </cell>
          <cell r="C64" t="str">
            <v>VAL VERDE REGIONAL MED CENTER</v>
          </cell>
          <cell r="D64">
            <v>6549320</v>
          </cell>
        </row>
        <row r="65">
          <cell r="A65" t="str">
            <v>450746</v>
          </cell>
          <cell r="B65" t="str">
            <v>121053602</v>
          </cell>
          <cell r="C65" t="str">
            <v>KNOX COUNTY HOSPITAL</v>
          </cell>
          <cell r="D65">
            <v>202429</v>
          </cell>
        </row>
        <row r="66">
          <cell r="A66" t="str">
            <v>451352</v>
          </cell>
          <cell r="B66" t="str">
            <v>121692107</v>
          </cell>
          <cell r="C66" t="str">
            <v>HARDEMAN COUNTY MEMORIAL</v>
          </cell>
          <cell r="D66">
            <v>326649</v>
          </cell>
        </row>
        <row r="67">
          <cell r="A67" t="str">
            <v>450090</v>
          </cell>
          <cell r="B67" t="str">
            <v>121777003</v>
          </cell>
          <cell r="C67" t="str">
            <v>NORTH TEXAS MEDICAL CENTER</v>
          </cell>
          <cell r="D67">
            <v>2429962</v>
          </cell>
        </row>
        <row r="68">
          <cell r="A68" t="str">
            <v>450165</v>
          </cell>
          <cell r="B68" t="str">
            <v>121780403</v>
          </cell>
          <cell r="C68" t="str">
            <v>SOUTH TEXAS REGIONAL MEDICAL</v>
          </cell>
          <cell r="D68">
            <v>2875302</v>
          </cell>
        </row>
        <row r="69">
          <cell r="A69" t="str">
            <v>451324</v>
          </cell>
          <cell r="B69" t="str">
            <v>121781205</v>
          </cell>
          <cell r="C69" t="str">
            <v>LILLIAN M HUDSPETH MEMORIAL HOSP</v>
          </cell>
          <cell r="D69">
            <v>785180</v>
          </cell>
        </row>
        <row r="70">
          <cell r="A70" t="str">
            <v>450177</v>
          </cell>
          <cell r="B70" t="str">
            <v>121782003</v>
          </cell>
          <cell r="C70" t="str">
            <v>UVALDE MEMORIAL HOSPITAL</v>
          </cell>
          <cell r="D70">
            <v>3692120</v>
          </cell>
        </row>
        <row r="71">
          <cell r="A71" t="str">
            <v>450234</v>
          </cell>
          <cell r="B71" t="str">
            <v>121784603</v>
          </cell>
          <cell r="C71" t="str">
            <v>COMANCHE COMMUNITY HOSPITAL</v>
          </cell>
          <cell r="D71">
            <v>415758</v>
          </cell>
        </row>
        <row r="72">
          <cell r="A72" t="str">
            <v>450235</v>
          </cell>
          <cell r="B72" t="str">
            <v>121785303</v>
          </cell>
          <cell r="C72" t="str">
            <v>MEMORIAL HOSPITAL-GONZALES</v>
          </cell>
          <cell r="D72">
            <v>2112085</v>
          </cell>
        </row>
        <row r="73">
          <cell r="A73" t="str">
            <v>450591</v>
          </cell>
          <cell r="B73" t="str">
            <v>121805903</v>
          </cell>
          <cell r="C73" t="str">
            <v>ANGLETON DANBURY MEDICAL CENTER</v>
          </cell>
          <cell r="D73">
            <v>4576612</v>
          </cell>
        </row>
        <row r="74">
          <cell r="A74" t="str">
            <v>450617</v>
          </cell>
          <cell r="B74" t="str">
            <v>121807504</v>
          </cell>
          <cell r="C74" t="str">
            <v>CLEAR LAKE REGIONAL MEDICAL</v>
          </cell>
          <cell r="D74">
            <v>3769234</v>
          </cell>
        </row>
        <row r="75">
          <cell r="A75" t="str">
            <v>451363</v>
          </cell>
          <cell r="B75" t="str">
            <v>121808305</v>
          </cell>
          <cell r="C75" t="str">
            <v>JACKSON COUNTY HOSPITAL</v>
          </cell>
          <cell r="D75">
            <v>2186708</v>
          </cell>
        </row>
        <row r="76">
          <cell r="A76" t="str">
            <v>450833</v>
          </cell>
          <cell r="B76" t="str">
            <v>121822403</v>
          </cell>
          <cell r="C76" t="str">
            <v>ENNIS REGIONAL MEDICAL CENTER</v>
          </cell>
          <cell r="D76">
            <v>2649791</v>
          </cell>
        </row>
        <row r="77">
          <cell r="A77" t="e">
            <v>#N/A</v>
          </cell>
          <cell r="B77" t="str">
            <v>121829902</v>
          </cell>
          <cell r="C77" t="str">
            <v>WEST OAKS HOSPITAL INC</v>
          </cell>
          <cell r="D77">
            <v>-1286962</v>
          </cell>
        </row>
        <row r="78">
          <cell r="A78" t="str">
            <v>451337</v>
          </cell>
          <cell r="B78" t="str">
            <v>126667806</v>
          </cell>
          <cell r="C78" t="str">
            <v>W. J. MANGOLD MEMORIAL HOSP</v>
          </cell>
          <cell r="D78">
            <v>917310</v>
          </cell>
        </row>
        <row r="79">
          <cell r="A79" t="str">
            <v>450039</v>
          </cell>
          <cell r="B79" t="str">
            <v>126675104</v>
          </cell>
          <cell r="C79" t="str">
            <v>JPS HEALTH NETWORK</v>
          </cell>
          <cell r="D79">
            <v>257755375</v>
          </cell>
        </row>
        <row r="80">
          <cell r="A80" t="str">
            <v>450539</v>
          </cell>
          <cell r="B80" t="str">
            <v>127263503</v>
          </cell>
          <cell r="C80" t="str">
            <v>METHODIST HOSPITAL-PLAINVIEW</v>
          </cell>
          <cell r="D80">
            <v>1075120</v>
          </cell>
        </row>
        <row r="81">
          <cell r="A81" t="str">
            <v>450011</v>
          </cell>
          <cell r="B81" t="str">
            <v>127267603</v>
          </cell>
          <cell r="C81" t="str">
            <v>ST JOSEPH REGIONAL HEALTH CENTER</v>
          </cell>
          <cell r="D81">
            <v>22545280</v>
          </cell>
        </row>
        <row r="82">
          <cell r="A82" t="str">
            <v>450690</v>
          </cell>
          <cell r="B82" t="str">
            <v>127278304</v>
          </cell>
          <cell r="C82" t="str">
            <v>UT HEALTH CENTER-TYLER</v>
          </cell>
          <cell r="D82">
            <v>8564214</v>
          </cell>
        </row>
        <row r="83">
          <cell r="A83" t="str">
            <v>450015</v>
          </cell>
          <cell r="B83" t="str">
            <v>127295703</v>
          </cell>
          <cell r="C83" t="str">
            <v>DALLAS COUNTY HOSPITAL DISTRICT</v>
          </cell>
          <cell r="D83">
            <v>400228098</v>
          </cell>
        </row>
        <row r="84">
          <cell r="A84" t="str">
            <v>450144</v>
          </cell>
          <cell r="B84" t="str">
            <v>127298103</v>
          </cell>
          <cell r="C84" t="str">
            <v>PERMIAN REGIONAL MEDICAL CENTER</v>
          </cell>
          <cell r="D84">
            <v>1558654</v>
          </cell>
        </row>
        <row r="85">
          <cell r="A85" t="str">
            <v>450330</v>
          </cell>
          <cell r="B85" t="str">
            <v>127303903</v>
          </cell>
          <cell r="C85" t="str">
            <v>OAK BEND MED. CTR.</v>
          </cell>
          <cell r="D85">
            <v>11220268</v>
          </cell>
        </row>
        <row r="86">
          <cell r="A86" t="str">
            <v>450698</v>
          </cell>
          <cell r="B86" t="str">
            <v>127313803</v>
          </cell>
          <cell r="C86" t="str">
            <v>LAMB HEALTHCARE CENTER</v>
          </cell>
          <cell r="D86">
            <v>1713821</v>
          </cell>
        </row>
        <row r="87">
          <cell r="A87" t="str">
            <v>453306</v>
          </cell>
          <cell r="B87" t="str">
            <v>127319504</v>
          </cell>
          <cell r="C87" t="str">
            <v>COVENANT CHILDREN'S HOSPITAL</v>
          </cell>
          <cell r="D87">
            <v>3619390</v>
          </cell>
        </row>
        <row r="88">
          <cell r="A88" t="str">
            <v>450002</v>
          </cell>
          <cell r="B88" t="str">
            <v>130601104</v>
          </cell>
          <cell r="C88" t="str">
            <v>PROVIDENCE MEMORIAL HOSPITAL</v>
          </cell>
          <cell r="D88">
            <v>6429022</v>
          </cell>
        </row>
        <row r="89">
          <cell r="A89" t="str">
            <v>450194</v>
          </cell>
          <cell r="B89" t="str">
            <v>130612806</v>
          </cell>
          <cell r="C89" t="str">
            <v>EAST TEXAS MEDICAL CENTER-JACKSONVILLE</v>
          </cell>
          <cell r="D89">
            <v>2644178</v>
          </cell>
        </row>
        <row r="90">
          <cell r="A90" t="str">
            <v>450085</v>
          </cell>
          <cell r="B90" t="str">
            <v>130613604</v>
          </cell>
          <cell r="C90" t="str">
            <v>GRAHAM GENERAL HOSPITAL</v>
          </cell>
          <cell r="D90">
            <v>1055150</v>
          </cell>
        </row>
        <row r="91">
          <cell r="A91" t="str">
            <v>450178</v>
          </cell>
          <cell r="B91" t="str">
            <v>130616905</v>
          </cell>
          <cell r="C91" t="str">
            <v>PECOS COUNTY MEMORIAL HOSP</v>
          </cell>
          <cell r="D91">
            <v>2597296</v>
          </cell>
        </row>
        <row r="92">
          <cell r="A92" t="str">
            <v>450399</v>
          </cell>
          <cell r="B92" t="str">
            <v>130618504</v>
          </cell>
          <cell r="C92" t="str">
            <v>BROWNFIELD REGIONAL MEDICAL CENTER</v>
          </cell>
          <cell r="D92">
            <v>1643816</v>
          </cell>
        </row>
        <row r="93">
          <cell r="A93" t="str">
            <v>451331</v>
          </cell>
          <cell r="B93" t="str">
            <v>130826407</v>
          </cell>
          <cell r="C93" t="str">
            <v>COON MEMORIAL HOSPITAL</v>
          </cell>
          <cell r="D93">
            <v>1053818</v>
          </cell>
        </row>
        <row r="94">
          <cell r="A94" t="str">
            <v>450188</v>
          </cell>
          <cell r="B94" t="str">
            <v>130862905</v>
          </cell>
          <cell r="C94" t="str">
            <v>EAST TEXAS MED CTR-CLARKSVILLE</v>
          </cell>
          <cell r="D94">
            <v>2738103</v>
          </cell>
        </row>
        <row r="95">
          <cell r="A95" t="str">
            <v>451372</v>
          </cell>
          <cell r="B95" t="str">
            <v>130877708</v>
          </cell>
          <cell r="C95" t="str">
            <v>MULESHOE AREA HOSPITAL</v>
          </cell>
          <cell r="D95">
            <v>552514</v>
          </cell>
        </row>
        <row r="96">
          <cell r="A96" t="str">
            <v>450465</v>
          </cell>
          <cell r="B96" t="str">
            <v>130959304</v>
          </cell>
          <cell r="C96" t="str">
            <v>MATAGORDA REGIONAL MEDICAL CENTER</v>
          </cell>
          <cell r="D96">
            <v>3531665</v>
          </cell>
        </row>
        <row r="97">
          <cell r="A97" t="str">
            <v>450508</v>
          </cell>
          <cell r="B97" t="str">
            <v>131030203</v>
          </cell>
          <cell r="C97" t="str">
            <v>MEMORIAL HOSPITAL-NACOGDOCHES</v>
          </cell>
          <cell r="D97">
            <v>10202369</v>
          </cell>
        </row>
        <row r="98">
          <cell r="A98" t="str">
            <v>451302</v>
          </cell>
          <cell r="B98" t="str">
            <v>131035105</v>
          </cell>
          <cell r="C98" t="str">
            <v>GOOD SHEPHERD M C - LINDEN</v>
          </cell>
          <cell r="D98">
            <v>397789</v>
          </cell>
        </row>
        <row r="99">
          <cell r="A99" t="str">
            <v>450236</v>
          </cell>
          <cell r="B99" t="str">
            <v>131037704</v>
          </cell>
          <cell r="C99" t="str">
            <v>HOPKINS COUNTY MEMORIAL HOSP</v>
          </cell>
          <cell r="D99">
            <v>2975180</v>
          </cell>
        </row>
        <row r="100">
          <cell r="A100" t="str">
            <v>450352</v>
          </cell>
          <cell r="B100" t="str">
            <v>131038504</v>
          </cell>
          <cell r="C100" t="str">
            <v>PRESBYTERIAN HOSPITAL OF GREENVILLE</v>
          </cell>
          <cell r="D100">
            <v>13695876</v>
          </cell>
        </row>
        <row r="101">
          <cell r="A101" t="str">
            <v>450446</v>
          </cell>
          <cell r="B101" t="str">
            <v>131040104</v>
          </cell>
          <cell r="C101" t="str">
            <v>RIVERSIDE GENERAL HOSPITAL</v>
          </cell>
          <cell r="D101">
            <v>3801049</v>
          </cell>
        </row>
        <row r="102">
          <cell r="A102" t="str">
            <v>450653</v>
          </cell>
          <cell r="B102" t="str">
            <v>131043506</v>
          </cell>
          <cell r="C102" t="str">
            <v>SCENIC MOUNTAIN MEDICAL CENTER</v>
          </cell>
          <cell r="D102">
            <v>2295123</v>
          </cell>
        </row>
        <row r="103">
          <cell r="A103" t="str">
            <v>453301</v>
          </cell>
          <cell r="B103" t="str">
            <v>132812205</v>
          </cell>
          <cell r="C103" t="str">
            <v>DRISCOLL CHILDREN'S HOSPITAL</v>
          </cell>
          <cell r="D103">
            <v>22923674</v>
          </cell>
        </row>
        <row r="104">
          <cell r="A104" t="str">
            <v>450055</v>
          </cell>
          <cell r="B104" t="str">
            <v>133244705</v>
          </cell>
          <cell r="C104" t="str">
            <v>ROLLING PLAINS MEMORIAL HOSPITAL</v>
          </cell>
          <cell r="D104">
            <v>3090096</v>
          </cell>
        </row>
        <row r="105">
          <cell r="A105" t="str">
            <v>450369</v>
          </cell>
          <cell r="B105" t="str">
            <v>133250406</v>
          </cell>
          <cell r="C105" t="str">
            <v>CHILDRESS REGIONAL MEDICAL</v>
          </cell>
          <cell r="D105">
            <v>1478489</v>
          </cell>
        </row>
        <row r="106">
          <cell r="A106" t="str">
            <v>450192</v>
          </cell>
          <cell r="B106" t="str">
            <v>133252005</v>
          </cell>
          <cell r="C106" t="str">
            <v>HILL REGIONAL HOSPITAL</v>
          </cell>
          <cell r="D106">
            <v>2622668</v>
          </cell>
        </row>
        <row r="107">
          <cell r="A107" t="str">
            <v>452033</v>
          </cell>
          <cell r="B107" t="str">
            <v>133257904</v>
          </cell>
          <cell r="C107" t="str">
            <v>T. C. I. D.</v>
          </cell>
          <cell r="D107">
            <v>13331075</v>
          </cell>
        </row>
        <row r="108">
          <cell r="A108" t="str">
            <v>454009</v>
          </cell>
          <cell r="B108" t="str">
            <v>133331202</v>
          </cell>
          <cell r="C108" t="str">
            <v>RUSK STATE HOSPITAL</v>
          </cell>
          <cell r="D108">
            <v>58284806</v>
          </cell>
        </row>
        <row r="109">
          <cell r="A109" t="str">
            <v>450289</v>
          </cell>
          <cell r="B109" t="str">
            <v>133355104</v>
          </cell>
          <cell r="C109" t="str">
            <v>HARRIS COUNTY HOSPITAL DISTRICT</v>
          </cell>
          <cell r="D109">
            <v>517210372</v>
          </cell>
        </row>
        <row r="110">
          <cell r="A110" t="str">
            <v>450348</v>
          </cell>
          <cell r="B110" t="str">
            <v>133367602</v>
          </cell>
          <cell r="C110" t="str">
            <v>FALLS COMMUNITY HOSPITAL</v>
          </cell>
          <cell r="D110">
            <v>1539666</v>
          </cell>
        </row>
        <row r="111">
          <cell r="A111" t="str">
            <v>450231</v>
          </cell>
          <cell r="B111" t="str">
            <v>133457505</v>
          </cell>
          <cell r="C111" t="str">
            <v>BAPTIST ST ANTHONY'S</v>
          </cell>
          <cell r="D111">
            <v>13563518</v>
          </cell>
        </row>
        <row r="112">
          <cell r="A112" t="str">
            <v>450155</v>
          </cell>
          <cell r="B112" t="str">
            <v>133544006</v>
          </cell>
          <cell r="C112" t="str">
            <v>HEREFORD REGIONAL MEDICAL CENTER</v>
          </cell>
          <cell r="D112">
            <v>1157673</v>
          </cell>
        </row>
        <row r="113">
          <cell r="A113" t="str">
            <v>450200</v>
          </cell>
          <cell r="B113" t="str">
            <v>133545705</v>
          </cell>
          <cell r="C113" t="str">
            <v>WADLEY REGIONAL MEDICAL CENTER</v>
          </cell>
          <cell r="D113">
            <v>14758940</v>
          </cell>
        </row>
        <row r="114">
          <cell r="A114" t="str">
            <v>450051</v>
          </cell>
          <cell r="B114" t="str">
            <v>135032405</v>
          </cell>
          <cell r="C114" t="str">
            <v>METHODIST DALLAS MEDICAL CENTER</v>
          </cell>
          <cell r="D114">
            <v>42346283</v>
          </cell>
        </row>
        <row r="115">
          <cell r="A115" t="str">
            <v>450370</v>
          </cell>
          <cell r="B115" t="str">
            <v>135033204</v>
          </cell>
          <cell r="C115" t="str">
            <v>COLUMBUS COMMUNITY HOSPITAL</v>
          </cell>
          <cell r="D115">
            <v>450168</v>
          </cell>
        </row>
        <row r="116">
          <cell r="A116" t="str">
            <v>450128</v>
          </cell>
          <cell r="B116" t="str">
            <v>135035706</v>
          </cell>
          <cell r="C116" t="str">
            <v>KNAPP MEDICAL CENTER</v>
          </cell>
          <cell r="D116">
            <v>42841661</v>
          </cell>
        </row>
        <row r="117">
          <cell r="A117" t="str">
            <v>450137</v>
          </cell>
          <cell r="B117" t="str">
            <v>135036506</v>
          </cell>
          <cell r="C117" t="str">
            <v>BAYLOR ALL SAINTS MEDICAL CENTER</v>
          </cell>
          <cell r="D117">
            <v>12583129</v>
          </cell>
        </row>
        <row r="118">
          <cell r="A118" t="str">
            <v>450108</v>
          </cell>
          <cell r="B118" t="str">
            <v>135151206</v>
          </cell>
          <cell r="C118" t="str">
            <v>CONNALLY MEMORIAL MEDICAL CENTER</v>
          </cell>
          <cell r="D118">
            <v>2270763</v>
          </cell>
        </row>
        <row r="119">
          <cell r="A119" t="str">
            <v>450187</v>
          </cell>
          <cell r="B119" t="str">
            <v>135226205</v>
          </cell>
          <cell r="C119" t="str">
            <v>TRINITY COMMUNITY MEDICAL CTR of BRENHAM</v>
          </cell>
          <cell r="D119">
            <v>1322124</v>
          </cell>
        </row>
        <row r="120">
          <cell r="A120" t="str">
            <v>450132</v>
          </cell>
          <cell r="B120" t="str">
            <v>135235306</v>
          </cell>
          <cell r="C120" t="str">
            <v>MEDICAL CENTER HOSPITAL</v>
          </cell>
          <cell r="D120">
            <v>33147614</v>
          </cell>
        </row>
        <row r="121">
          <cell r="A121" t="str">
            <v>450010</v>
          </cell>
          <cell r="B121" t="str">
            <v>135237906</v>
          </cell>
          <cell r="C121" t="str">
            <v>UNITED REGIONAL HEALTHCARE SYSTEM</v>
          </cell>
          <cell r="D121">
            <v>29111264</v>
          </cell>
        </row>
        <row r="122">
          <cell r="A122" t="str">
            <v>450213</v>
          </cell>
          <cell r="B122" t="str">
            <v>136141205</v>
          </cell>
          <cell r="C122" t="str">
            <v>BEXAR COUNTY HOSPITAL DISTRICT</v>
          </cell>
          <cell r="D122">
            <v>207622864</v>
          </cell>
        </row>
        <row r="123">
          <cell r="A123" t="str">
            <v>450133</v>
          </cell>
          <cell r="B123" t="str">
            <v>136143806</v>
          </cell>
          <cell r="C123" t="str">
            <v>MIDLAND MEMORIAL HOSPITAL</v>
          </cell>
          <cell r="D123">
            <v>22755558</v>
          </cell>
        </row>
        <row r="124">
          <cell r="A124" t="str">
            <v>451347</v>
          </cell>
          <cell r="B124" t="str">
            <v>136144610</v>
          </cell>
          <cell r="C124" t="str">
            <v>COLEMAN CO. MED. CTR.</v>
          </cell>
          <cell r="D124">
            <v>708174</v>
          </cell>
        </row>
        <row r="125">
          <cell r="A125" t="str">
            <v>451333</v>
          </cell>
          <cell r="B125">
            <v>136145310</v>
          </cell>
          <cell r="C125" t="str">
            <v>MARTIN COUNTY HOSPITAL DIST</v>
          </cell>
          <cell r="D125">
            <v>1897664</v>
          </cell>
        </row>
        <row r="126">
          <cell r="A126" t="str">
            <v>450073</v>
          </cell>
          <cell r="B126" t="str">
            <v>136330107</v>
          </cell>
          <cell r="C126" t="str">
            <v>D M COGDELL MEMORIAL HOSPITAL</v>
          </cell>
          <cell r="D126">
            <v>3728358</v>
          </cell>
        </row>
        <row r="127">
          <cell r="A127" t="str">
            <v>450654</v>
          </cell>
          <cell r="B127" t="str">
            <v>136332705</v>
          </cell>
          <cell r="C127" t="str">
            <v>STARR COUNTY MEMORIAL HOSP</v>
          </cell>
          <cell r="D127">
            <v>7061410</v>
          </cell>
        </row>
        <row r="128">
          <cell r="A128" t="str">
            <v>450033</v>
          </cell>
          <cell r="B128" t="str">
            <v>136361607</v>
          </cell>
          <cell r="C128" t="str">
            <v>VALLEY BAPTIST MEDICAL CENTER</v>
          </cell>
          <cell r="D128">
            <v>27152136</v>
          </cell>
        </row>
        <row r="129">
          <cell r="A129" t="str">
            <v>450163</v>
          </cell>
          <cell r="B129" t="str">
            <v>136436606</v>
          </cell>
          <cell r="C129" t="str">
            <v>CHRISTUS SPOHN HOSPITAL - KLEBERG</v>
          </cell>
          <cell r="D129">
            <v>5040506</v>
          </cell>
        </row>
        <row r="130">
          <cell r="A130" t="str">
            <v>450005</v>
          </cell>
          <cell r="B130" t="str">
            <v>136488705</v>
          </cell>
          <cell r="C130" t="str">
            <v>MEMORIAL HERMANN BAPTIST ORANGE HOSPITAL</v>
          </cell>
          <cell r="D130">
            <v>6477542</v>
          </cell>
        </row>
        <row r="131">
          <cell r="A131" t="str">
            <v>450697</v>
          </cell>
          <cell r="B131" t="str">
            <v>136491104</v>
          </cell>
          <cell r="C131" t="str">
            <v>SOUTHWEST GENERAL HOSPITAL</v>
          </cell>
          <cell r="D131">
            <v>6060647</v>
          </cell>
        </row>
        <row r="132">
          <cell r="A132" t="str">
            <v>450571</v>
          </cell>
          <cell r="B132" t="str">
            <v>137226005</v>
          </cell>
          <cell r="C132" t="str">
            <v>SHANNON MEDICAL CENTER</v>
          </cell>
          <cell r="D132">
            <v>18867230</v>
          </cell>
        </row>
        <row r="133">
          <cell r="A133" t="str">
            <v>451308</v>
          </cell>
          <cell r="B133" t="str">
            <v>137227806</v>
          </cell>
          <cell r="C133" t="str">
            <v>YOAKUM COUNTY HOSPITAL</v>
          </cell>
          <cell r="D133">
            <v>1376235</v>
          </cell>
        </row>
        <row r="134">
          <cell r="A134" t="str">
            <v>450209</v>
          </cell>
          <cell r="B134" t="str">
            <v>137245009</v>
          </cell>
          <cell r="C134" t="str">
            <v>NORTHWEST TEXAS HEATHCARE SYSTEM</v>
          </cell>
          <cell r="D134">
            <v>35259518</v>
          </cell>
        </row>
        <row r="135">
          <cell r="A135" t="str">
            <v>450054</v>
          </cell>
          <cell r="B135" t="str">
            <v>137249208</v>
          </cell>
          <cell r="C135" t="str">
            <v>SCOTT AND WHITE MEMORIAL HOSPITAL</v>
          </cell>
          <cell r="D135">
            <v>44594350</v>
          </cell>
        </row>
        <row r="136">
          <cell r="A136" t="str">
            <v>450124</v>
          </cell>
          <cell r="B136" t="str">
            <v>137265806</v>
          </cell>
          <cell r="C136" t="str">
            <v>UNIVERSITY MEDICAL CENTER at BRACKENRIDGE</v>
          </cell>
          <cell r="D136">
            <v>92989105</v>
          </cell>
        </row>
        <row r="137">
          <cell r="A137" t="str">
            <v>450296</v>
          </cell>
          <cell r="B137" t="str">
            <v>137279905</v>
          </cell>
          <cell r="C137" t="str">
            <v>CLEVELAND REGIONAL MEDICAL</v>
          </cell>
          <cell r="D137">
            <v>6547183</v>
          </cell>
        </row>
        <row r="138">
          <cell r="A138" t="str">
            <v>450580</v>
          </cell>
          <cell r="B138" t="str">
            <v>137319306</v>
          </cell>
          <cell r="C138" t="str">
            <v>EAST TEXAS MEDICAL CENTER-CROCKETT</v>
          </cell>
          <cell r="D138">
            <v>3197733</v>
          </cell>
        </row>
        <row r="139">
          <cell r="A139" t="str">
            <v>451300</v>
          </cell>
          <cell r="B139" t="str">
            <v>137343308</v>
          </cell>
          <cell r="C139" t="str">
            <v>PARMER COUNTY COMMUNITY HOSPITAL</v>
          </cell>
          <cell r="D139">
            <v>740945</v>
          </cell>
        </row>
        <row r="140">
          <cell r="A140" t="str">
            <v>450068</v>
          </cell>
          <cell r="B140" t="str">
            <v>137805107</v>
          </cell>
          <cell r="C140" t="str">
            <v>MEMORIAL HERMANN HOSPITAL - TMC</v>
          </cell>
          <cell r="D140">
            <v>119807625</v>
          </cell>
        </row>
        <row r="141">
          <cell r="A141" t="str">
            <v>451356</v>
          </cell>
          <cell r="B141" t="str">
            <v>137909111</v>
          </cell>
          <cell r="C141" t="str">
            <v>MEMORIAL MEDICAL CENTER-PORT LAVACA</v>
          </cell>
          <cell r="D141">
            <v>3041156</v>
          </cell>
        </row>
        <row r="142">
          <cell r="A142" t="str">
            <v>454000</v>
          </cell>
          <cell r="B142" t="str">
            <v>137918204</v>
          </cell>
          <cell r="C142" t="str">
            <v>BIG SPRING STATE HOSP</v>
          </cell>
          <cell r="D142">
            <v>35783156</v>
          </cell>
        </row>
        <row r="143">
          <cell r="A143" t="str">
            <v>454006</v>
          </cell>
          <cell r="B143" t="str">
            <v>137919003</v>
          </cell>
          <cell r="C143" t="str">
            <v>TERRELL STATE HOSPITAL</v>
          </cell>
          <cell r="D143">
            <v>60571153</v>
          </cell>
        </row>
        <row r="144">
          <cell r="A144" t="str">
            <v>450686</v>
          </cell>
          <cell r="B144" t="str">
            <v>137999206</v>
          </cell>
          <cell r="C144" t="str">
            <v>UNIVERSITY MEDICAL CENTER-LUBBOCK</v>
          </cell>
          <cell r="D144">
            <v>60073970</v>
          </cell>
        </row>
        <row r="145">
          <cell r="A145" t="str">
            <v>450034</v>
          </cell>
          <cell r="B145" t="str">
            <v>138296208</v>
          </cell>
          <cell r="C145" t="str">
            <v>CHRISTUS HOSPITAL</v>
          </cell>
          <cell r="D145">
            <v>47164211</v>
          </cell>
        </row>
        <row r="146">
          <cell r="A146" t="str">
            <v>450586</v>
          </cell>
          <cell r="B146" t="str">
            <v>138353107</v>
          </cell>
          <cell r="C146" t="str">
            <v>SEYMOUR HOSPITAL</v>
          </cell>
          <cell r="D146">
            <v>672742</v>
          </cell>
        </row>
        <row r="147">
          <cell r="A147" t="str">
            <v>450104</v>
          </cell>
          <cell r="B147" t="str">
            <v>138411709</v>
          </cell>
          <cell r="C147" t="str">
            <v>GUADALUPE VALLEY HOSPITAL</v>
          </cell>
          <cell r="D147">
            <v>8421729</v>
          </cell>
        </row>
        <row r="148">
          <cell r="A148" t="str">
            <v>450229</v>
          </cell>
          <cell r="B148" t="str">
            <v>138644310</v>
          </cell>
          <cell r="C148" t="str">
            <v>HENDRICK MEDICAL CENTER</v>
          </cell>
          <cell r="D148">
            <v>22320889</v>
          </cell>
        </row>
        <row r="149">
          <cell r="A149" t="str">
            <v>454011</v>
          </cell>
          <cell r="B149" t="str">
            <v>138706004</v>
          </cell>
          <cell r="C149" t="str">
            <v>SAN ANTONIO STATE HOSP</v>
          </cell>
          <cell r="D149">
            <v>54327108</v>
          </cell>
        </row>
        <row r="150">
          <cell r="A150" t="str">
            <v>451348</v>
          </cell>
          <cell r="B150" t="str">
            <v>138715115</v>
          </cell>
          <cell r="C150" t="str">
            <v>HEART OF TEXAS MEMORIAL HOSPITAL</v>
          </cell>
          <cell r="D150">
            <v>1053518</v>
          </cell>
        </row>
        <row r="151">
          <cell r="A151" t="str">
            <v>453302</v>
          </cell>
          <cell r="B151" t="str">
            <v>138910807</v>
          </cell>
          <cell r="C151" t="str">
            <v>CHILDREN'S MEDICAL CENTER-DALLAS</v>
          </cell>
          <cell r="D151">
            <v>60573943</v>
          </cell>
        </row>
        <row r="152">
          <cell r="A152" t="str">
            <v>450597</v>
          </cell>
          <cell r="B152" t="str">
            <v>138911609</v>
          </cell>
          <cell r="C152" t="str">
            <v>CUERO COMMUNITY HOSPITAL</v>
          </cell>
          <cell r="D152">
            <v>992915</v>
          </cell>
        </row>
        <row r="153">
          <cell r="A153" t="str">
            <v>450080</v>
          </cell>
          <cell r="B153" t="str">
            <v>138913209</v>
          </cell>
          <cell r="C153" t="str">
            <v>TITUS COUNTY MEMORIAL HOSPITAL</v>
          </cell>
          <cell r="D153">
            <v>3508825</v>
          </cell>
        </row>
        <row r="154">
          <cell r="A154" t="str">
            <v>450565</v>
          </cell>
          <cell r="B154" t="str">
            <v>138950412</v>
          </cell>
          <cell r="C154" t="str">
            <v>PALO PINTO GENERAL HOSPITAL</v>
          </cell>
          <cell r="D154">
            <v>2182634</v>
          </cell>
        </row>
        <row r="155">
          <cell r="A155" t="str">
            <v>450024</v>
          </cell>
          <cell r="B155" t="str">
            <v>138951211</v>
          </cell>
          <cell r="C155" t="str">
            <v>UNIVERSITY MEDICAL CENTER of EL PASO</v>
          </cell>
          <cell r="D155">
            <v>90149158</v>
          </cell>
        </row>
        <row r="156">
          <cell r="A156" t="str">
            <v>450101</v>
          </cell>
          <cell r="B156" t="str">
            <v>138962907</v>
          </cell>
          <cell r="C156" t="str">
            <v>HILLCREST BAPTIST MEDICAL CENTER</v>
          </cell>
          <cell r="D156">
            <v>21613131</v>
          </cell>
        </row>
        <row r="157">
          <cell r="A157" t="str">
            <v>453304</v>
          </cell>
          <cell r="B157" t="str">
            <v>139135109</v>
          </cell>
          <cell r="C157" t="str">
            <v>TEXAS CHILDREN'S HOSPITAL</v>
          </cell>
          <cell r="D157">
            <v>21707266</v>
          </cell>
        </row>
        <row r="158">
          <cell r="A158" t="str">
            <v>450389</v>
          </cell>
          <cell r="B158" t="str">
            <v>139173209</v>
          </cell>
          <cell r="C158" t="str">
            <v>EAST TEXAS MEDICAL CENTER-ATHENS</v>
          </cell>
          <cell r="D158">
            <v>10043486</v>
          </cell>
        </row>
        <row r="159">
          <cell r="A159" t="str">
            <v>450040</v>
          </cell>
          <cell r="B159" t="str">
            <v>139461107</v>
          </cell>
          <cell r="C159" t="str">
            <v>COVENANT HEALTH SYSTEM</v>
          </cell>
          <cell r="D159">
            <v>50015905</v>
          </cell>
        </row>
        <row r="160">
          <cell r="A160" t="str">
            <v>450021</v>
          </cell>
          <cell r="B160" t="str">
            <v>139485012</v>
          </cell>
          <cell r="C160" t="str">
            <v>BAYLOR UNIVERSITY MEDICAL CENTER</v>
          </cell>
          <cell r="D160">
            <v>85941904</v>
          </cell>
        </row>
        <row r="161">
          <cell r="A161" t="str">
            <v>451303</v>
          </cell>
          <cell r="B161" t="str">
            <v>140714001</v>
          </cell>
          <cell r="C161" t="str">
            <v>LIMESTONE MEDICAL CENTER</v>
          </cell>
          <cell r="D161">
            <v>1216791</v>
          </cell>
        </row>
        <row r="162">
          <cell r="A162" t="str">
            <v>451319</v>
          </cell>
          <cell r="B162" t="str">
            <v>141858401</v>
          </cell>
          <cell r="C162" t="str">
            <v>MOTHER FRANCES HOSP - JACKSONVILLE</v>
          </cell>
          <cell r="D162">
            <v>2211253</v>
          </cell>
        </row>
        <row r="163">
          <cell r="A163" t="str">
            <v>450795</v>
          </cell>
          <cell r="B163" t="str">
            <v>147714301</v>
          </cell>
          <cell r="C163" t="str">
            <v>ST. ANTHONY'S HOSPITAL</v>
          </cell>
          <cell r="D163">
            <v>1157682</v>
          </cell>
        </row>
        <row r="164">
          <cell r="A164" t="str">
            <v>450855</v>
          </cell>
          <cell r="B164" t="str">
            <v>154504801</v>
          </cell>
          <cell r="C164" t="str">
            <v>HARLINGEN MEDICAL CENTER</v>
          </cell>
          <cell r="D164">
            <v>5716041</v>
          </cell>
        </row>
        <row r="165">
          <cell r="A165" t="str">
            <v>450058</v>
          </cell>
          <cell r="B165" t="str">
            <v>159156201</v>
          </cell>
          <cell r="C165" t="str">
            <v>BAPTIST HEALTH SYSTEM</v>
          </cell>
          <cell r="D165">
            <v>38697018</v>
          </cell>
        </row>
        <row r="166">
          <cell r="A166" t="str">
            <v>450869</v>
          </cell>
          <cell r="B166" t="str">
            <v>160709501</v>
          </cell>
          <cell r="C166" t="str">
            <v>DOCTORS HOSPITAL AT RENAISSANCE</v>
          </cell>
          <cell r="D166">
            <v>426950</v>
          </cell>
        </row>
        <row r="167">
          <cell r="A167" t="e">
            <v>#N/A</v>
          </cell>
          <cell r="B167" t="str">
            <v>162033801</v>
          </cell>
          <cell r="C167" t="str">
            <v>LAREDO MEDICAL CENTER</v>
          </cell>
          <cell r="D167">
            <v>-1743710</v>
          </cell>
        </row>
        <row r="168">
          <cell r="A168" t="str">
            <v>450028</v>
          </cell>
          <cell r="B168" t="str">
            <v>165241401</v>
          </cell>
          <cell r="C168" t="str">
            <v>VALLEY BAPTIST MC - BROWNSVILLE</v>
          </cell>
          <cell r="D168">
            <v>17189526</v>
          </cell>
        </row>
        <row r="169">
          <cell r="A169" t="str">
            <v>670002</v>
          </cell>
          <cell r="B169" t="str">
            <v>174941801</v>
          </cell>
          <cell r="C169" t="str">
            <v>SOUTH HAMPTON COMMUNITY HOSPITAL</v>
          </cell>
          <cell r="D169">
            <v>5062324</v>
          </cell>
        </row>
        <row r="170">
          <cell r="A170" t="e">
            <v>#N/A</v>
          </cell>
          <cell r="B170" t="str">
            <v>175965601</v>
          </cell>
          <cell r="C170" t="str">
            <v>KINGWOOD PINES HOSPITAL</v>
          </cell>
          <cell r="D170">
            <v>-952998</v>
          </cell>
        </row>
        <row r="171">
          <cell r="A171" t="str">
            <v>670004</v>
          </cell>
          <cell r="B171" t="str">
            <v>176692501</v>
          </cell>
          <cell r="C171" t="str">
            <v>ST MARK'S MEDICAL CENTER</v>
          </cell>
          <cell r="D171">
            <v>1127295</v>
          </cell>
        </row>
        <row r="172">
          <cell r="A172" t="str">
            <v>450214</v>
          </cell>
          <cell r="B172" t="str">
            <v>178815001</v>
          </cell>
          <cell r="C172" t="str">
            <v>SIGNATURE GULF COAST HOSPITAL</v>
          </cell>
          <cell r="D172">
            <v>5376137</v>
          </cell>
        </row>
        <row r="173">
          <cell r="A173" t="str">
            <v>450099</v>
          </cell>
          <cell r="B173" t="str">
            <v>178848102</v>
          </cell>
          <cell r="C173" t="str">
            <v>PAMPA REGIONAL MEDICAL CENTER</v>
          </cell>
          <cell r="D173">
            <v>2172692</v>
          </cell>
        </row>
        <row r="174">
          <cell r="A174" t="str">
            <v>451304</v>
          </cell>
          <cell r="B174" t="str">
            <v>179272301</v>
          </cell>
          <cell r="C174" t="str">
            <v>SCHLEICHER COUNTY MEDICAL</v>
          </cell>
          <cell r="D174">
            <v>593227</v>
          </cell>
        </row>
        <row r="175">
          <cell r="A175" t="str">
            <v>450035</v>
          </cell>
          <cell r="B175" t="str">
            <v>181706601</v>
          </cell>
          <cell r="C175" t="str">
            <v>SJ MEDICAL CENTER LLC</v>
          </cell>
          <cell r="D175">
            <v>15445619</v>
          </cell>
        </row>
        <row r="176">
          <cell r="A176" t="e">
            <v>#N/A</v>
          </cell>
          <cell r="B176" t="str">
            <v>184076101</v>
          </cell>
          <cell r="C176" t="str">
            <v>HICKORY TRAIL HOSPITAL</v>
          </cell>
          <cell r="D176">
            <v>-343851</v>
          </cell>
        </row>
        <row r="177">
          <cell r="A177" t="str">
            <v>453310</v>
          </cell>
          <cell r="B177" t="str">
            <v>186599001</v>
          </cell>
          <cell r="C177" t="str">
            <v>DELL CHILDRENS MEDICAL CENTER</v>
          </cell>
          <cell r="D177">
            <v>3641033</v>
          </cell>
        </row>
        <row r="178">
          <cell r="A178" t="str">
            <v>450347</v>
          </cell>
          <cell r="B178" t="str">
            <v>189791001</v>
          </cell>
          <cell r="C178" t="str">
            <v>HUNTSVILLE MEMORIAL HOSPITAL</v>
          </cell>
          <cell r="D178">
            <v>2269803</v>
          </cell>
        </row>
        <row r="179">
          <cell r="A179" t="str">
            <v>450489</v>
          </cell>
          <cell r="B179" t="str">
            <v>189947801</v>
          </cell>
          <cell r="C179" t="str">
            <v>MEDICAL ARTS HOSPITAL</v>
          </cell>
          <cell r="D179">
            <v>1667411</v>
          </cell>
        </row>
        <row r="180">
          <cell r="A180" t="str">
            <v>450324</v>
          </cell>
          <cell r="B180" t="str">
            <v>194997601</v>
          </cell>
          <cell r="C180" t="str">
            <v>TEXOMA MEDICAL CENTER INC</v>
          </cell>
          <cell r="D180">
            <v>11496553</v>
          </cell>
        </row>
        <row r="181">
          <cell r="A181" t="str">
            <v>451369</v>
          </cell>
          <cell r="B181" t="str">
            <v>197063401</v>
          </cell>
          <cell r="C181" t="str">
            <v>GOLDEN PLAINS COMMUNITY HOSPITAL</v>
          </cell>
          <cell r="D181">
            <v>2164781</v>
          </cell>
        </row>
        <row r="182">
          <cell r="A182" t="str">
            <v>450747</v>
          </cell>
          <cell r="B182">
            <v>121816602</v>
          </cell>
          <cell r="C182" t="str">
            <v>PALESTINE REGIONAL MEDICAL</v>
          </cell>
          <cell r="D182">
            <v>5053357</v>
          </cell>
        </row>
        <row r="183">
          <cell r="A183" t="str">
            <v>450042</v>
          </cell>
          <cell r="B183" t="str">
            <v>121831504</v>
          </cell>
          <cell r="C183" t="str">
            <v>DEPAUL CENTER</v>
          </cell>
          <cell r="D183">
            <v>1457932</v>
          </cell>
        </row>
        <row r="184">
          <cell r="A184" t="str">
            <v>451330</v>
          </cell>
          <cell r="B184" t="str">
            <v>133260309</v>
          </cell>
          <cell r="C184" t="str">
            <v>MEDINA COMMUNITY HOSPITAL</v>
          </cell>
          <cell r="D184">
            <v>2163670</v>
          </cell>
        </row>
        <row r="185">
          <cell r="A185" t="str">
            <v>450755</v>
          </cell>
          <cell r="B185" t="str">
            <v>133258705</v>
          </cell>
          <cell r="C185" t="str">
            <v>METHODIST HOSPITAL-LEVELLAND</v>
          </cell>
          <cell r="D185">
            <v>2447655</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List for Actuarial"/>
      <sheetName val="PGY6 Providers"/>
      <sheetName val="Unknown NPIs"/>
      <sheetName val="Application Fee"/>
      <sheetName val="Removed"/>
      <sheetName val="2023 Master TPI List"/>
      <sheetName val="2023 Provider List"/>
      <sheetName val="SDA by County"/>
      <sheetName val="Class Lis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24_JG"/>
      <sheetName val="Complete list_JG"/>
      <sheetName val="Compare to FY23"/>
      <sheetName val="SFY23"/>
      <sheetName val="List for Actuarial"/>
      <sheetName val="Enrollment"/>
      <sheetName val="PGY6 Providers"/>
      <sheetName val="Unknown NPIs"/>
      <sheetName val="Application Fee"/>
      <sheetName val="Removed"/>
      <sheetName val="2023 Master TPI List"/>
      <sheetName val="2023 Provider List"/>
      <sheetName val="SDA by County"/>
      <sheetName val="Class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SA West"/>
      <sheetName val="Participants"/>
      <sheetName val="Sheet3"/>
      <sheetName val="95% Class Test"/>
      <sheetName val="IGT Sufficiency"/>
      <sheetName val="Hospital Classes"/>
      <sheetName val="MRSA West Actuarial Adjustment"/>
      <sheetName val="Budget Neutrality Adjustment"/>
      <sheetName val="MRSA West Application - 95% Com"/>
    </sheetNames>
    <sheetDataSet>
      <sheetData sheetId="0" refreshError="1"/>
      <sheetData sheetId="1" refreshError="1"/>
      <sheetData sheetId="2" refreshError="1"/>
      <sheetData sheetId="3" refreshError="1"/>
      <sheetData sheetId="4" refreshError="1"/>
      <sheetData sheetId="5" refreshError="1">
        <row r="2">
          <cell r="B2" t="str">
            <v>Non-urban Public Hospital</v>
          </cell>
        </row>
        <row r="3">
          <cell r="B3" t="str">
            <v>Rural Private Hospital</v>
          </cell>
        </row>
        <row r="4">
          <cell r="B4" t="str">
            <v>Rural Public Hospital</v>
          </cell>
        </row>
        <row r="5">
          <cell r="B5" t="str">
            <v>State-owned Hospital</v>
          </cell>
        </row>
        <row r="6">
          <cell r="B6" t="str">
            <v>Urban Public Hospital</v>
          </cell>
        </row>
        <row r="7">
          <cell r="B7" t="str">
            <v>Children's Hospital</v>
          </cell>
        </row>
        <row r="8">
          <cell r="B8" t="str">
            <v>Institution for Mental Disease</v>
          </cell>
        </row>
        <row r="9">
          <cell r="B9" t="str">
            <v>Other</v>
          </cell>
        </row>
      </sheetData>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Attestation"/>
      <sheetName val="Overview &amp; Instructions"/>
      <sheetName val="Data Dictionary"/>
      <sheetName val="Required State Input"/>
      <sheetName val="IP Cost"/>
      <sheetName val="IP Payment"/>
      <sheetName val="IP DRG"/>
      <sheetName val="IP Per Diem"/>
      <sheetName val="UPL Demonstration Summary"/>
      <sheetName val="_Controls"/>
      <sheetName val="LKUP"/>
      <sheetName val="Optional_Sheet_1"/>
      <sheetName val="Optional_Sheet_2"/>
      <sheetName val="Optional_Sheet_3"/>
      <sheetName val="Optional_Sheet_4"/>
      <sheetName val="Optional_Sheet_5"/>
      <sheetName val="Optional_Sheet_6"/>
      <sheetName val="Optional_Sheet_7"/>
      <sheetName val="Optional_Sheet_8"/>
      <sheetName val="Optional_Sheet_9"/>
      <sheetName val="Optional_Sheet_10"/>
      <sheetName val="Optional_Sheet_11"/>
      <sheetName val="Optional_Sheet_12"/>
      <sheetName val="Optional_Sheet_13"/>
      <sheetName val="Optional_Sheet_14"/>
      <sheetName val="Optional_Sheet_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C4">
            <v>421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 val="dis00"/>
      <sheetName val="Checks"/>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assumptions"/>
      <sheetName val="Bexar"/>
      <sheetName val="Dallas"/>
      <sheetName val="El Paso"/>
      <sheetName val="Harris"/>
      <sheetName val="Hidalgo"/>
      <sheetName val="Jefferson"/>
      <sheetName val="Lubbock"/>
      <sheetName val="MRSA Central"/>
      <sheetName val="MRSA Northeast"/>
      <sheetName val="MRSA West"/>
      <sheetName val="Nueces"/>
      <sheetName val="Tarrant"/>
      <sheetName val="Travis"/>
    </sheetNames>
    <sheetDataSet>
      <sheetData sheetId="0">
        <row r="7">
          <cell r="B7">
            <v>8.2900000000000001E-2</v>
          </cell>
        </row>
      </sheetData>
      <sheetData sheetId="1">
        <row r="7">
          <cell r="B7">
            <v>8.2900000000000001E-2</v>
          </cell>
        </row>
        <row r="8">
          <cell r="B8">
            <v>8.5400000000000004E-2</v>
          </cell>
        </row>
      </sheetData>
      <sheetData sheetId="2">
        <row r="5">
          <cell r="A5" t="str">
            <v>Childrens</v>
          </cell>
        </row>
      </sheetData>
      <sheetData sheetId="3"/>
      <sheetData sheetId="4"/>
      <sheetData sheetId="5"/>
      <sheetData sheetId="6"/>
      <sheetData sheetId="7"/>
      <sheetData sheetId="8"/>
      <sheetData sheetId="9"/>
      <sheetData sheetId="10"/>
      <sheetData sheetId="11"/>
      <sheetData sheetId="12"/>
      <sheetData sheetId="13"/>
      <sheetData sheetId="14">
        <row r="5">
          <cell r="A5" t="str">
            <v>Childrens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Cost Summary"/>
      <sheetName val="Adjustments Summary"/>
      <sheetName val="Schedule 1"/>
      <sheetName val="Schedule 2 "/>
      <sheetName val="Schedule 3"/>
      <sheetName val="Hospital Data"/>
      <sheetName val="Hospital Data 2"/>
      <sheetName val="Sched3-Cost Rept Collection"/>
      <sheetName val="Sched3-Cost Rept Hospital Costs"/>
      <sheetName val="Sched3-Cost Rept Uninsured Cost"/>
      <sheetName val="Sched3-CostReptUninsured(IMDEx)"/>
      <sheetName val="Sched 3-HSL"/>
      <sheetName val="Sched 3-HSL No Other Insurance"/>
      <sheetName val="Sched 3-HSL(IMD Exclusion)"/>
      <sheetName val="Sched 3-HSL(IMD Exclusion)No OI"/>
      <sheetName val="Sched3HSL prepopdata"/>
      <sheetName val="2017 Medicaid Claims Data"/>
      <sheetName val="CPart I B Part I A-8-2"/>
      <sheetName val="Sched 3 HSL DSH Report"/>
      <sheetName val="UC Report"/>
      <sheetName val="Hospital Data Report"/>
      <sheetName val="Historical Medicaid &amp; Uninsured"/>
      <sheetName val="PrePop"/>
      <sheetName val="Data All Providers 2017"/>
      <sheetName val="HCRIS data"/>
      <sheetName val="MasterContactListDY5"/>
      <sheetName val="2017 Hospital Contacts"/>
      <sheetName val="Trauma"/>
      <sheetName val="B Part I Col 24"/>
      <sheetName val="C Part I 4"/>
      <sheetName val="C Part I 6"/>
      <sheetName val="C Part I 7"/>
      <sheetName val="WS S-3 PartI 28"/>
      <sheetName val="C Part I 8"/>
      <sheetName val="C Part I 9"/>
      <sheetName val="DY 6 Census Swing"/>
      <sheetName val="GME Payments2015"/>
      <sheetName val="Master TPI 2016"/>
      <sheetName val="Organ Acquisition"/>
      <sheetName val="Days Summary"/>
      <sheetName val="HSL"/>
      <sheetName val="Shortfalls"/>
      <sheetName val="MCO Day Adjustment (subtract)"/>
      <sheetName val="FFS Day Adjustment (subtract)"/>
      <sheetName val="FFS PPE Adjustment (add)"/>
      <sheetName val=" MCO PPE Adjustment (add)"/>
      <sheetName val="OP FFS Rural Adj (add)"/>
      <sheetName val="OP MCO Rural Adjustment (add)"/>
      <sheetName val="SDA Adjustment Percentages"/>
      <sheetName val="Positive Days Adjustment"/>
      <sheetName val=" Cost Report Settl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6"/>
      <sheetName val="A7I"/>
      <sheetName val="A7III"/>
      <sheetName val="A8"/>
      <sheetName val="A81"/>
      <sheetName val="A82"/>
      <sheetName val="A83I"/>
      <sheetName val="A83III"/>
      <sheetName val="A83V"/>
      <sheetName val="A8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Attestation"/>
      <sheetName val="Overview &amp; Instructions"/>
      <sheetName val="Data Dictionary"/>
      <sheetName val="Required State Input"/>
      <sheetName val="IMD"/>
      <sheetName val="UPL Demonstration Summary"/>
      <sheetName val="_Controls"/>
      <sheetName val="LKUP"/>
      <sheetName val="Optional_Sheet_1"/>
      <sheetName val="Optional_Sheet_2"/>
      <sheetName val="Optional_Sheet_3"/>
      <sheetName val="Optional_Sheet_4"/>
      <sheetName val="Optional_Sheet_5"/>
      <sheetName val="Optional_Sheet_6"/>
      <sheetName val="Optional_Sheet_7"/>
      <sheetName val="Optional_Sheet_8"/>
      <sheetName val="Optional_Sheet_9"/>
      <sheetName val="Optional_Sheet_10"/>
      <sheetName val="Optional_Sheet_11"/>
      <sheetName val="Optional_Sheet_12"/>
      <sheetName val="Optional_Sheet_13"/>
      <sheetName val="Optional_Sheet_14"/>
      <sheetName val="Optional_Sheet_15"/>
    </sheetNames>
    <sheetDataSet>
      <sheetData sheetId="0" refreshError="1"/>
      <sheetData sheetId="1" refreshError="1"/>
      <sheetData sheetId="2" refreshError="1"/>
      <sheetData sheetId="3" refreshError="1"/>
      <sheetData sheetId="4" refreshError="1"/>
      <sheetData sheetId="5" refreshError="1"/>
      <sheetData sheetId="6">
        <row r="3">
          <cell r="C3">
            <v>43</v>
          </cell>
        </row>
        <row r="4">
          <cell r="C4">
            <v>43</v>
          </cell>
        </row>
        <row r="23">
          <cell r="C23" t="b">
            <v>0</v>
          </cell>
        </row>
      </sheetData>
      <sheetData sheetId="7">
        <row r="7">
          <cell r="B7" t="str">
            <v>AL</v>
          </cell>
          <cell r="D7" t="str">
            <v>IMD</v>
          </cell>
          <cell r="F7" t="str">
            <v>Cost</v>
          </cell>
          <cell r="H7" t="str">
            <v>Private</v>
          </cell>
          <cell r="J7" t="str">
            <v>Retrospective</v>
          </cell>
        </row>
        <row r="8">
          <cell r="B8" t="str">
            <v>AK</v>
          </cell>
          <cell r="F8" t="str">
            <v>Charge</v>
          </cell>
          <cell r="H8" t="str">
            <v>NSGO</v>
          </cell>
          <cell r="J8" t="str">
            <v>Prospective</v>
          </cell>
          <cell r="O8">
            <v>2</v>
          </cell>
        </row>
        <row r="9">
          <cell r="B9" t="str">
            <v>AZ</v>
          </cell>
          <cell r="F9" t="str">
            <v>Payment</v>
          </cell>
          <cell r="H9" t="str">
            <v>SGO</v>
          </cell>
          <cell r="O9">
            <v>2</v>
          </cell>
        </row>
        <row r="10">
          <cell r="B10" t="str">
            <v>AR</v>
          </cell>
          <cell r="O10">
            <v>2</v>
          </cell>
        </row>
        <row r="11">
          <cell r="B11" t="str">
            <v>CA</v>
          </cell>
          <cell r="O11">
            <v>5</v>
          </cell>
        </row>
        <row r="12">
          <cell r="B12" t="str">
            <v>CO</v>
          </cell>
        </row>
        <row r="13">
          <cell r="B13" t="str">
            <v>CT</v>
          </cell>
        </row>
        <row r="14">
          <cell r="B14" t="str">
            <v>DE</v>
          </cell>
        </row>
        <row r="15">
          <cell r="B15" t="str">
            <v>DC</v>
          </cell>
        </row>
        <row r="16">
          <cell r="B16" t="str">
            <v>FL</v>
          </cell>
        </row>
        <row r="17">
          <cell r="B17" t="str">
            <v>GA</v>
          </cell>
        </row>
        <row r="18">
          <cell r="B18" t="str">
            <v>GU</v>
          </cell>
        </row>
        <row r="19">
          <cell r="B19" t="str">
            <v>HI</v>
          </cell>
        </row>
        <row r="20">
          <cell r="B20" t="str">
            <v>ID</v>
          </cell>
        </row>
        <row r="21">
          <cell r="B21" t="str">
            <v>IL</v>
          </cell>
        </row>
        <row r="22">
          <cell r="B22" t="str">
            <v>IN</v>
          </cell>
        </row>
        <row r="23">
          <cell r="B23" t="str">
            <v>IA</v>
          </cell>
        </row>
        <row r="24">
          <cell r="B24" t="str">
            <v>KS</v>
          </cell>
        </row>
        <row r="25">
          <cell r="B25" t="str">
            <v>KY</v>
          </cell>
        </row>
        <row r="26">
          <cell r="B26" t="str">
            <v>LA</v>
          </cell>
        </row>
        <row r="27">
          <cell r="B27" t="str">
            <v>ME</v>
          </cell>
        </row>
        <row r="28">
          <cell r="B28" t="str">
            <v>MD</v>
          </cell>
        </row>
        <row r="29">
          <cell r="B29" t="str">
            <v>MA</v>
          </cell>
        </row>
        <row r="30">
          <cell r="B30" t="str">
            <v>MI</v>
          </cell>
        </row>
        <row r="31">
          <cell r="B31" t="str">
            <v>MN</v>
          </cell>
        </row>
        <row r="32">
          <cell r="B32" t="str">
            <v>MS</v>
          </cell>
        </row>
        <row r="33">
          <cell r="B33" t="str">
            <v>MO</v>
          </cell>
        </row>
        <row r="34">
          <cell r="B34" t="str">
            <v>MT</v>
          </cell>
        </row>
        <row r="35">
          <cell r="B35" t="str">
            <v>NE</v>
          </cell>
        </row>
        <row r="36">
          <cell r="B36" t="str">
            <v>NV</v>
          </cell>
        </row>
        <row r="37">
          <cell r="B37" t="str">
            <v>NH</v>
          </cell>
        </row>
        <row r="38">
          <cell r="B38" t="str">
            <v>NJ</v>
          </cell>
        </row>
        <row r="39">
          <cell r="B39" t="str">
            <v>NM</v>
          </cell>
        </row>
        <row r="40">
          <cell r="B40" t="str">
            <v>NY</v>
          </cell>
        </row>
        <row r="41">
          <cell r="B41" t="str">
            <v>NC</v>
          </cell>
        </row>
        <row r="42">
          <cell r="B42" t="str">
            <v>ND</v>
          </cell>
        </row>
        <row r="43">
          <cell r="B43" t="str">
            <v>OH</v>
          </cell>
        </row>
        <row r="44">
          <cell r="B44" t="str">
            <v>OK</v>
          </cell>
        </row>
        <row r="45">
          <cell r="B45" t="str">
            <v>OR</v>
          </cell>
        </row>
        <row r="46">
          <cell r="B46" t="str">
            <v>PA</v>
          </cell>
        </row>
        <row r="47">
          <cell r="B47" t="str">
            <v>PR</v>
          </cell>
        </row>
        <row r="48">
          <cell r="B48" t="str">
            <v>RI</v>
          </cell>
        </row>
        <row r="49">
          <cell r="B49" t="str">
            <v>SC</v>
          </cell>
        </row>
        <row r="50">
          <cell r="B50" t="str">
            <v>SD</v>
          </cell>
        </row>
        <row r="51">
          <cell r="B51" t="str">
            <v>TN</v>
          </cell>
        </row>
        <row r="52">
          <cell r="B52" t="str">
            <v>TX</v>
          </cell>
        </row>
        <row r="53">
          <cell r="B53" t="str">
            <v>UT</v>
          </cell>
        </row>
        <row r="54">
          <cell r="B54" t="str">
            <v>VT</v>
          </cell>
        </row>
        <row r="55">
          <cell r="B55" t="str">
            <v>VA</v>
          </cell>
        </row>
        <row r="56">
          <cell r="B56" t="str">
            <v>VI</v>
          </cell>
        </row>
        <row r="57">
          <cell r="B57" t="str">
            <v>WA</v>
          </cell>
        </row>
        <row r="58">
          <cell r="B58" t="str">
            <v>WV</v>
          </cell>
        </row>
        <row r="59">
          <cell r="B59" t="str">
            <v>WI</v>
          </cell>
        </row>
        <row r="60">
          <cell r="B60" t="str">
            <v>WY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Attestation"/>
      <sheetName val="Overview &amp; Instructions"/>
      <sheetName val="Data Dictionary"/>
      <sheetName val="Required State Input"/>
      <sheetName val="IP Cost"/>
      <sheetName val="IP Payment"/>
      <sheetName val="IP DRG"/>
      <sheetName val="IP Per Diem"/>
      <sheetName val="UPL Demonstration Summary"/>
      <sheetName val="_Controls"/>
      <sheetName val="LKUP"/>
      <sheetName val="Optional_Sheet_1"/>
      <sheetName val="Optional_Sheet_2"/>
      <sheetName val="Optional_Sheet_3"/>
      <sheetName val="Optional_Sheet_4"/>
      <sheetName val="Optional_Sheet_5"/>
      <sheetName val="Optional_Sheet_6"/>
      <sheetName val="Optional_Sheet_7"/>
      <sheetName val="Optional_Sheet_8"/>
      <sheetName val="Optional_Sheet_9"/>
      <sheetName val="Optional_Sheet_10"/>
      <sheetName val="Optional_Sheet_11"/>
      <sheetName val="Optional_Sheet_12"/>
      <sheetName val="Optional_Sheet_13"/>
      <sheetName val="Optional_Sheet_14"/>
      <sheetName val="Optional_Sheet_15"/>
    </sheetNames>
    <sheetDataSet>
      <sheetData sheetId="0"/>
      <sheetData sheetId="1"/>
      <sheetData sheetId="2"/>
      <sheetData sheetId="3"/>
      <sheetData sheetId="4"/>
      <sheetData sheetId="5">
        <row r="12">
          <cell r="H12" t="str">
            <v>670129</v>
          </cell>
        </row>
      </sheetData>
      <sheetData sheetId="6"/>
      <sheetData sheetId="7"/>
      <sheetData sheetId="8"/>
      <sheetData sheetId="9"/>
      <sheetData sheetId="10">
        <row r="7">
          <cell r="N7" t="str">
            <v>Filed</v>
          </cell>
        </row>
        <row r="8">
          <cell r="N8" t="str">
            <v>Settled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UPL"/>
      <sheetName val="Henry3"/>
      <sheetName val="DIS00"/>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ar"/>
      <sheetName val="Analysis"/>
      <sheetName val="Hospital Classes"/>
      <sheetName val="IGT Sufficiency"/>
      <sheetName val="Bexar Actuarial Adjustment"/>
      <sheetName val="Budget Neutrality Adjustment"/>
      <sheetName val="Data Validation"/>
    </sheetNames>
    <sheetDataSet>
      <sheetData sheetId="0">
        <row r="19">
          <cell r="M19">
            <v>154840451.74021089</v>
          </cell>
        </row>
      </sheetData>
      <sheetData sheetId="1"/>
      <sheetData sheetId="2"/>
      <sheetData sheetId="3"/>
      <sheetData sheetId="4">
        <row r="19">
          <cell r="M19">
            <v>154840451.74021089</v>
          </cell>
        </row>
      </sheetData>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rogress Summary"/>
      <sheetName val="Macros"/>
      <sheetName val="1 - Imported Files"/>
      <sheetName val="0 - Template Checks"/>
      <sheetName val="Checks"/>
      <sheetName val="2 - Report Card"/>
      <sheetName val="Application Tracker"/>
      <sheetName val="UC Summary"/>
      <sheetName val="3 - Review Tracker"/>
      <sheetName val="HSL Info"/>
      <sheetName val="DSH QUAL."/>
      <sheetName val="Contact Info"/>
      <sheetName val="SCH 2 SUM"/>
      <sheetName val="Certification"/>
      <sheetName val="Cost Summary"/>
      <sheetName val="Adjustments Summary"/>
      <sheetName val="Schedule 1"/>
      <sheetName val="Schedule 2 "/>
      <sheetName val="Schedule 3"/>
      <sheetName val="Sched3-DSH2013Application"/>
      <sheetName val="HHSC Requested info."/>
      <sheetName val="HHSC Requested info. 2"/>
      <sheetName val="Sched3-Cost Rept Collection"/>
      <sheetName val="Sched3-Cost Rept Hospital Costs"/>
      <sheetName val="Sched3-Cost Rept Uninsured Cost"/>
      <sheetName val="Sched 3-HSL"/>
      <sheetName val="Sched 3-HSL (UC)"/>
      <sheetName val="DSH"/>
      <sheetName val="Pharmacies"/>
      <sheetName val="NonDSH "/>
      <sheetName val="Dsh Data for UC Payments"/>
    </sheetNames>
    <sheetDataSet>
      <sheetData sheetId="0" refreshError="1"/>
      <sheetData sheetId="1" refreshError="1"/>
      <sheetData sheetId="2" refreshError="1"/>
      <sheetData sheetId="3" refreshError="1"/>
      <sheetData sheetId="4">
        <row r="3">
          <cell r="L3" t="str">
            <v>Non-DSH</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 - List of Template Checks"/>
      <sheetName val="STEP 1 - Module"/>
      <sheetName val="1 - List of Imported Files"/>
      <sheetName val="2 - Report Card"/>
      <sheetName val="3 - Review Tracker"/>
      <sheetName val="UC Payments"/>
      <sheetName val="Checks"/>
      <sheetName val="Certification Check"/>
      <sheetName val="Data -&gt;"/>
      <sheetName val="Certification"/>
      <sheetName val="Cost Summary"/>
      <sheetName val="Sched1-Instructions"/>
      <sheetName val="Cost Center Crosswalk"/>
      <sheetName val="Schedule 1"/>
      <sheetName val="Schedule 2"/>
      <sheetName val="Schedule 3"/>
      <sheetName val="Sched3-Instructions"/>
      <sheetName val="Sched3-Cost Rept Collection"/>
      <sheetName val="Sched3-DSH2012Application"/>
      <sheetName val="Sched3-Cost Rept Hospital Costs"/>
      <sheetName val="Sched3-Cost Rept Uninsured Cost"/>
      <sheetName val="Sched3-DSH HSL"/>
      <sheetName val="DSH2012 HOSPITAL COSTRPTPERIOD"/>
      <sheetName val="Non-DSH"/>
      <sheetName val="DSH"/>
      <sheetName val="Pharmacies"/>
      <sheetName val="Dsh Data for UC 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J3" t="str">
            <v>DSH</v>
          </cell>
        </row>
        <row r="35">
          <cell r="F35"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 Final Reconciliation"/>
      <sheetName val="UC Final Reconciliation wo OI"/>
      <sheetName val="UC Final Recon wo OI and MCR"/>
      <sheetName val="IMD"/>
      <sheetName val="Other Payments"/>
      <sheetName val="Provider List"/>
      <sheetName val="DSH Results w Addendum"/>
      <sheetName val="TPL Analysis"/>
      <sheetName val="Austin Summary"/>
      <sheetName val="Big Spring Summary"/>
      <sheetName val="El Paso Summary"/>
      <sheetName val="North Texas Summary"/>
      <sheetName val="Rio Grande Summary"/>
      <sheetName val="Rusk Summary"/>
      <sheetName val="San Antonio Summary"/>
      <sheetName val="Terrell Summary"/>
    </sheetNames>
    <sheetDataSet>
      <sheetData sheetId="0" refreshError="1"/>
      <sheetData sheetId="1" refreshError="1"/>
      <sheetData sheetId="2"/>
      <sheetData sheetId="3">
        <row r="3">
          <cell r="A3">
            <v>454000</v>
          </cell>
        </row>
      </sheetData>
      <sheetData sheetId="4" refreshError="1"/>
      <sheetData sheetId="5">
        <row r="2">
          <cell r="B2">
            <v>450558</v>
          </cell>
        </row>
      </sheetData>
      <sheetData sheetId="6">
        <row r="5">
          <cell r="C5">
            <v>450002</v>
          </cell>
        </row>
      </sheetData>
      <sheetData sheetId="7" refreshError="1"/>
      <sheetData sheetId="8">
        <row r="22">
          <cell r="N22">
            <v>40817</v>
          </cell>
          <cell r="P22">
            <v>41182</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xhhs.sharepoint.com/:x:/r/sites/pf/hs/RAH%20Master%20TPI%20List/2023%20DSH_UC%20Master%20TPI%20List_Final.xlsx?d=we852181eeca64e33973cb33e0ad0a59d&amp;csf=1&amp;web=1&amp;e=1t85Nf" TargetMode="External"/><Relationship Id="rId2" Type="http://schemas.openxmlformats.org/officeDocument/2006/relationships/hyperlink" Target="https://txhhs.sharepoint.com/:x:/r/sites/pf/hs/RAH_ShareDrive/Supplemental%20Payments/Rate%20Analysis%20-%20UHRIP%20-%20CHIRP/PGY7%20-%20CHIRP/Applications%20and%20Enrollment/2024%20CHIRP%20Enrollment%20Working%20File.xlsx?d=w3f1935f047904003b4dae744dd87ead8&amp;csf=1&amp;web=1&amp;e=Jc2ar2" TargetMode="External"/><Relationship Id="rId1" Type="http://schemas.openxmlformats.org/officeDocument/2006/relationships/hyperlink" Target="https://txhhs.sharepoint.com/:x:/r/sites/pf/hs/RAH_ShareDrive/HRA/IP%20Services/SDA%20Verification/2023%20SDA%20Verification/FY%202023%20SDA%20Verification%20Final%20Posting.xlsx?d=w3bd9dbb7190f40d681a5290f1e248b62&amp;csf=1&amp;web=1&amp;e=aF94Tt" TargetMode="External"/><Relationship Id="rId5" Type="http://schemas.openxmlformats.org/officeDocument/2006/relationships/hyperlink" Target="https://txhhs.sharepoint.com/:f:/r/sites/pf/hs/RAH_ShareDrive/Supplemental%20Payments/Rate%20Analysis%20-%20UHRIP%20-%20CHIRP/PGY7%20-%20CHIRP/Files%20from%20Actuarial?csf=1&amp;web=1&amp;e=YUD11N" TargetMode="External"/><Relationship Id="rId4" Type="http://schemas.openxmlformats.org/officeDocument/2006/relationships/hyperlink" Target="https://txhhs.sharepoint.com/:x:/r/sites/pf/hs/RAH_ShareDrive/HRA/UPL/IP%26OP%20MCO%20UPL%20for%20UHRIP/2023%20UPLs%20without%20UHRIP/Supplemental%20Payments%202023%20CHIRP%20Data.xlsx?d=w2b4d92d2cf5940fa8d08e9d07a8f6637&amp;csf=1&amp;web=1&amp;e=eTq8C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90A6B-E85A-49A3-A9B0-1E35B0E47BAA}">
  <dimension ref="A1:F44"/>
  <sheetViews>
    <sheetView topLeftCell="A4" workbookViewId="0">
      <selection activeCell="G46" sqref="G46"/>
    </sheetView>
  </sheetViews>
  <sheetFormatPr defaultRowHeight="15"/>
  <cols>
    <col min="1" max="1" width="26" customWidth="1"/>
    <col min="6" max="6" width="12.296875" customWidth="1"/>
  </cols>
  <sheetData>
    <row r="1" spans="1:1">
      <c r="A1" t="s">
        <v>18744</v>
      </c>
    </row>
    <row r="2" spans="1:1">
      <c r="A2" s="132" t="s">
        <v>18745</v>
      </c>
    </row>
    <row r="3" spans="1:1">
      <c r="A3" s="184" t="s">
        <v>23032</v>
      </c>
    </row>
    <row r="4" spans="1:1">
      <c r="A4" s="185" t="s">
        <v>23033</v>
      </c>
    </row>
    <row r="5" spans="1:1" ht="30">
      <c r="A5" s="186" t="s">
        <v>27234</v>
      </c>
    </row>
    <row r="7" spans="1:1">
      <c r="A7" t="s">
        <v>22886</v>
      </c>
    </row>
    <row r="8" spans="1:1">
      <c r="A8" s="404" t="s">
        <v>27094</v>
      </c>
    </row>
    <row r="9" spans="1:1">
      <c r="A9" s="150" t="s">
        <v>27215</v>
      </c>
    </row>
    <row r="10" spans="1:1">
      <c r="A10" s="404" t="s">
        <v>27214</v>
      </c>
    </row>
    <row r="11" spans="1:1" s="9" customFormat="1">
      <c r="A11" s="150" t="s">
        <v>27213</v>
      </c>
    </row>
    <row r="12" spans="1:1" s="9" customFormat="1">
      <c r="A12" s="150" t="s">
        <v>27224</v>
      </c>
    </row>
    <row r="14" spans="1:1">
      <c r="A14" s="1" t="s">
        <v>3396</v>
      </c>
    </row>
    <row r="15" spans="1:1">
      <c r="A15" s="9" t="s">
        <v>3401</v>
      </c>
    </row>
    <row r="16" spans="1:1">
      <c r="A16" s="9" t="s">
        <v>3400</v>
      </c>
    </row>
    <row r="17" spans="1:1">
      <c r="A17" s="9" t="s">
        <v>3403</v>
      </c>
    </row>
    <row r="18" spans="1:1" s="9" customFormat="1">
      <c r="A18" s="9" t="s">
        <v>27097</v>
      </c>
    </row>
    <row r="19" spans="1:1" s="9" customFormat="1">
      <c r="A19" s="9" t="s">
        <v>27098</v>
      </c>
    </row>
    <row r="20" spans="1:1">
      <c r="A20" s="9" t="s">
        <v>3405</v>
      </c>
    </row>
    <row r="21" spans="1:1" s="9" customFormat="1">
      <c r="A21" s="9" t="s">
        <v>27096</v>
      </c>
    </row>
    <row r="22" spans="1:1">
      <c r="A22" s="9" t="s">
        <v>3398</v>
      </c>
    </row>
    <row r="23" spans="1:1">
      <c r="A23" s="9" t="s">
        <v>3404</v>
      </c>
    </row>
    <row r="24" spans="1:1">
      <c r="A24" s="9" t="s">
        <v>3407</v>
      </c>
    </row>
    <row r="25" spans="1:1" s="9" customFormat="1">
      <c r="A25" s="9" t="s">
        <v>27095</v>
      </c>
    </row>
    <row r="26" spans="1:1">
      <c r="A26" s="9" t="s">
        <v>3397</v>
      </c>
    </row>
    <row r="27" spans="1:1">
      <c r="A27" s="9" t="s">
        <v>3402</v>
      </c>
    </row>
    <row r="28" spans="1:1">
      <c r="A28" s="9" t="s">
        <v>3399</v>
      </c>
    </row>
    <row r="30" spans="1:1">
      <c r="A30" t="s">
        <v>23034</v>
      </c>
    </row>
    <row r="31" spans="1:1">
      <c r="A31" t="s">
        <v>27231</v>
      </c>
    </row>
    <row r="32" spans="1:1">
      <c r="A32" t="s">
        <v>27232</v>
      </c>
    </row>
    <row r="33" spans="1:6">
      <c r="A33" t="s">
        <v>27230</v>
      </c>
    </row>
    <row r="34" spans="1:6">
      <c r="A34" t="s">
        <v>27229</v>
      </c>
    </row>
    <row r="35" spans="1:6">
      <c r="A35" t="s">
        <v>27226</v>
      </c>
    </row>
    <row r="36" spans="1:6">
      <c r="A36" s="9" t="s">
        <v>27227</v>
      </c>
    </row>
    <row r="37" spans="1:6">
      <c r="A37" t="s">
        <v>27228</v>
      </c>
    </row>
    <row r="38" spans="1:6">
      <c r="A38" t="s">
        <v>27233</v>
      </c>
    </row>
    <row r="39" spans="1:6">
      <c r="A39" t="s">
        <v>27235</v>
      </c>
    </row>
    <row r="40" spans="1:6">
      <c r="A40" s="410" t="s">
        <v>27236</v>
      </c>
      <c r="B40" s="410"/>
      <c r="C40" s="410"/>
      <c r="D40" s="410"/>
      <c r="E40" s="410"/>
      <c r="F40" s="410"/>
    </row>
    <row r="41" spans="1:6">
      <c r="A41" s="410"/>
      <c r="B41" s="410"/>
      <c r="C41" s="410"/>
      <c r="D41" s="410"/>
      <c r="E41" s="410"/>
      <c r="F41" s="410"/>
    </row>
    <row r="42" spans="1:6" ht="50.25" customHeight="1">
      <c r="A42" s="410"/>
      <c r="B42" s="410"/>
      <c r="C42" s="410"/>
      <c r="D42" s="410"/>
      <c r="E42" s="410"/>
      <c r="F42" s="410"/>
    </row>
    <row r="43" spans="1:6">
      <c r="A43" t="s">
        <v>27237</v>
      </c>
    </row>
    <row r="44" spans="1:6">
      <c r="A44" t="s">
        <v>27239</v>
      </c>
    </row>
  </sheetData>
  <mergeCells count="1">
    <mergeCell ref="A40:F42"/>
  </mergeCells>
  <hyperlinks>
    <hyperlink ref="A9" r:id="rId1" xr:uid="{51FEB26F-F065-44E1-AFDB-CD0F5C19F705}"/>
    <hyperlink ref="A11" r:id="rId2" xr:uid="{61756816-F4AE-4F2C-967F-A1AF1DAA70F3}"/>
    <hyperlink ref="A8" r:id="rId3" xr:uid="{26432DCE-4E67-4CA5-A358-6133EDDF1F1F}"/>
    <hyperlink ref="A10" r:id="rId4" xr:uid="{7856685B-5955-41E3-8AAC-6F975B615ED2}"/>
    <hyperlink ref="A12" r:id="rId5" xr:uid="{0B0E9C0A-2FAD-417C-8417-03D120B337D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E82DA-D87D-4F67-B120-531F313BCAF9}">
  <sheetPr>
    <tabColor rgb="FFFF0000"/>
  </sheetPr>
  <dimension ref="A1:F6"/>
  <sheetViews>
    <sheetView workbookViewId="0"/>
  </sheetViews>
  <sheetFormatPr defaultColWidth="8.796875" defaultRowHeight="15"/>
  <cols>
    <col min="1" max="1" width="19.3984375" style="9" customWidth="1"/>
    <col min="2" max="2" width="16.09765625" style="9" customWidth="1"/>
    <col min="3" max="3" width="17.09765625" style="9" customWidth="1"/>
    <col min="4" max="4" width="18" style="9" customWidth="1"/>
    <col min="5" max="5" width="16.8984375" style="9" customWidth="1"/>
    <col min="6" max="6" width="17.69921875" style="9" customWidth="1"/>
    <col min="7" max="16384" width="8.796875" style="9"/>
  </cols>
  <sheetData>
    <row r="1" spans="1:6" ht="19.5">
      <c r="A1" s="29" t="s">
        <v>18714</v>
      </c>
    </row>
    <row r="2" spans="1:6" ht="15.75" thickBot="1"/>
    <row r="3" spans="1:6" ht="60">
      <c r="A3" s="92"/>
      <c r="B3" s="60" t="s">
        <v>18691</v>
      </c>
      <c r="C3" s="60" t="s">
        <v>18692</v>
      </c>
      <c r="D3" s="60" t="s">
        <v>18693</v>
      </c>
      <c r="E3" s="61" t="s">
        <v>18694</v>
      </c>
      <c r="F3" s="93" t="s">
        <v>3386</v>
      </c>
    </row>
    <row r="4" spans="1:6" ht="15.75" thickBot="1">
      <c r="A4" s="94" t="s">
        <v>3386</v>
      </c>
      <c r="B4" s="95">
        <v>1</v>
      </c>
      <c r="C4" s="96">
        <f>Summary!L3</f>
        <v>4090314156.2397337</v>
      </c>
      <c r="D4" s="96">
        <f>Summary!O3</f>
        <v>2036162576.0645645</v>
      </c>
      <c r="E4" s="96">
        <f>'CHIRP Payment Calc'!AO4</f>
        <v>378091574.0482924</v>
      </c>
      <c r="F4" s="97">
        <f>SUM(C4:E4)</f>
        <v>6504568306.3525906</v>
      </c>
    </row>
    <row r="5" spans="1:6">
      <c r="A5" s="98" t="s">
        <v>18695</v>
      </c>
      <c r="B5" s="99">
        <f>1-B6</f>
        <v>0.60709999999999997</v>
      </c>
      <c r="C5" s="100">
        <f t="shared" ref="C5:E6" si="0">$B5*C$4</f>
        <v>2483229724.2531424</v>
      </c>
      <c r="D5" s="100">
        <f t="shared" si="0"/>
        <v>1236154299.928797</v>
      </c>
      <c r="E5" s="100">
        <f t="shared" si="0"/>
        <v>229539394.6047183</v>
      </c>
      <c r="F5" s="101">
        <f>SUM(C5:E5)</f>
        <v>3948923418.7866573</v>
      </c>
    </row>
    <row r="6" spans="1:6" ht="15.75" thickBot="1">
      <c r="A6" s="102" t="s">
        <v>18696</v>
      </c>
      <c r="B6" s="103">
        <f>'CHIRP Payment Calc'!AQ3</f>
        <v>0.39290000000000003</v>
      </c>
      <c r="C6" s="58">
        <f t="shared" si="0"/>
        <v>1607084431.9865916</v>
      </c>
      <c r="D6" s="58">
        <f t="shared" si="0"/>
        <v>800008276.13576746</v>
      </c>
      <c r="E6" s="58">
        <f t="shared" si="0"/>
        <v>148552179.4435741</v>
      </c>
      <c r="F6" s="104">
        <f t="shared" ref="F6" si="1">SUM(C6:E6)</f>
        <v>2555644887.5659332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1D0BD-9B55-4601-B3C9-A37F5F295EFD}">
  <sheetPr>
    <tabColor rgb="FFFFFF00"/>
  </sheetPr>
  <dimension ref="A1:T12214"/>
  <sheetViews>
    <sheetView workbookViewId="0"/>
  </sheetViews>
  <sheetFormatPr defaultColWidth="6.796875" defaultRowHeight="13.15" customHeight="1"/>
  <cols>
    <col min="1" max="1" width="17.3984375" style="208" customWidth="1"/>
    <col min="2" max="2" width="4.5" style="375" customWidth="1"/>
    <col min="3" max="3" width="10.59765625" style="376" bestFit="1" customWidth="1"/>
    <col min="4" max="4" width="10.09765625" style="376" bestFit="1" customWidth="1"/>
    <col min="5" max="5" width="14.09765625" style="376" bestFit="1" customWidth="1"/>
    <col min="6" max="6" width="10.796875" style="376" bestFit="1" customWidth="1"/>
    <col min="7" max="7" width="9.19921875" style="376" bestFit="1" customWidth="1"/>
    <col min="8" max="8" width="53.8984375" style="377" customWidth="1"/>
    <col min="9" max="9" width="53.3984375" style="377" customWidth="1"/>
    <col min="10" max="10" width="4.796875" style="378" customWidth="1"/>
    <col min="11" max="11" width="50.69921875" style="377" customWidth="1"/>
    <col min="12" max="12" width="7" style="377" customWidth="1"/>
    <col min="13" max="13" width="6.3984375" style="379" customWidth="1"/>
    <col min="14" max="14" width="3.296875" style="380" customWidth="1"/>
    <col min="15" max="15" width="6.69921875" style="380" customWidth="1"/>
    <col min="16" max="16" width="3.5" style="380" customWidth="1"/>
    <col min="17" max="17" width="7" style="380" customWidth="1"/>
    <col min="18" max="18" width="6.796875" style="208"/>
    <col min="19" max="19" width="6.796875" style="258"/>
    <col min="20" max="16384" width="6.796875" style="208"/>
  </cols>
  <sheetData>
    <row r="1" spans="1:17" s="199" customFormat="1" ht="62.45" customHeight="1" thickBot="1">
      <c r="A1" s="194" t="s">
        <v>18752</v>
      </c>
      <c r="B1" s="195" t="s">
        <v>3635</v>
      </c>
      <c r="C1" s="196" t="s">
        <v>18753</v>
      </c>
      <c r="D1" s="196" t="s">
        <v>2464</v>
      </c>
      <c r="E1" s="196" t="s">
        <v>3636</v>
      </c>
      <c r="F1" s="196" t="s">
        <v>3637</v>
      </c>
      <c r="G1" s="196" t="s">
        <v>18754</v>
      </c>
      <c r="H1" s="196" t="s">
        <v>18755</v>
      </c>
      <c r="I1" s="196" t="s">
        <v>18756</v>
      </c>
      <c r="J1" s="195" t="s">
        <v>18757</v>
      </c>
      <c r="K1" s="197" t="s">
        <v>3638</v>
      </c>
      <c r="L1" s="195" t="s">
        <v>18758</v>
      </c>
      <c r="M1" s="198" t="s">
        <v>18759</v>
      </c>
      <c r="N1" s="153" t="s">
        <v>18760</v>
      </c>
      <c r="O1" s="154" t="s">
        <v>18761</v>
      </c>
      <c r="P1" s="153" t="s">
        <v>18762</v>
      </c>
      <c r="Q1" s="155" t="s">
        <v>18763</v>
      </c>
    </row>
    <row r="2" spans="1:17" s="208" customFormat="1" ht="13.15" customHeight="1">
      <c r="A2" s="200" t="str">
        <f t="shared" ref="A2:A65" si="0">E2&amp;C2</f>
        <v>0176240021396748430</v>
      </c>
      <c r="B2" s="201" t="s">
        <v>18764</v>
      </c>
      <c r="C2" s="202" t="s">
        <v>14581</v>
      </c>
      <c r="D2" s="202" t="s">
        <v>358</v>
      </c>
      <c r="E2" s="202" t="s">
        <v>14582</v>
      </c>
      <c r="F2" s="202" t="s">
        <v>357</v>
      </c>
      <c r="G2" s="203" t="s">
        <v>2119</v>
      </c>
      <c r="H2" s="204" t="s">
        <v>14052</v>
      </c>
      <c r="I2" s="205" t="s">
        <v>359</v>
      </c>
      <c r="J2" s="201" t="str">
        <f t="shared" ref="J2:J65" si="1">B2</f>
        <v>0003</v>
      </c>
      <c r="K2" s="200"/>
      <c r="L2" s="200"/>
      <c r="M2" s="206"/>
      <c r="N2" s="200" t="s">
        <v>18765</v>
      </c>
      <c r="O2" s="207" t="s">
        <v>18766</v>
      </c>
      <c r="P2" s="207" t="s">
        <v>18767</v>
      </c>
      <c r="Q2" s="207" t="s">
        <v>18768</v>
      </c>
    </row>
    <row r="3" spans="1:17" s="208" customFormat="1" ht="13.15" customHeight="1">
      <c r="A3" s="209" t="str">
        <f t="shared" si="0"/>
        <v>0176240021477061885</v>
      </c>
      <c r="B3" s="210" t="s">
        <v>18764</v>
      </c>
      <c r="C3" s="211" t="s">
        <v>358</v>
      </c>
      <c r="D3" s="211" t="s">
        <v>358</v>
      </c>
      <c r="E3" s="211" t="s">
        <v>14582</v>
      </c>
      <c r="F3" s="211" t="s">
        <v>357</v>
      </c>
      <c r="G3" s="211" t="s">
        <v>2119</v>
      </c>
      <c r="H3" s="212" t="s">
        <v>14052</v>
      </c>
      <c r="I3" s="213" t="s">
        <v>359</v>
      </c>
      <c r="J3" s="201" t="str">
        <f t="shared" si="1"/>
        <v>0003</v>
      </c>
      <c r="K3" s="209" t="s">
        <v>9153</v>
      </c>
      <c r="L3" s="209"/>
      <c r="M3" s="214"/>
      <c r="N3" s="209" t="s">
        <v>18765</v>
      </c>
      <c r="O3" s="215" t="s">
        <v>18766</v>
      </c>
      <c r="P3" s="215" t="s">
        <v>18767</v>
      </c>
      <c r="Q3" s="215" t="s">
        <v>18768</v>
      </c>
    </row>
    <row r="4" spans="1:17" s="208" customFormat="1" ht="13.15" customHeight="1">
      <c r="A4" s="209" t="str">
        <f t="shared" si="0"/>
        <v>0176240031396748430</v>
      </c>
      <c r="B4" s="210" t="s">
        <v>18764</v>
      </c>
      <c r="C4" s="211" t="s">
        <v>14581</v>
      </c>
      <c r="D4" s="211" t="s">
        <v>358</v>
      </c>
      <c r="E4" s="211" t="s">
        <v>14583</v>
      </c>
      <c r="F4" s="211" t="s">
        <v>357</v>
      </c>
      <c r="G4" s="211" t="s">
        <v>2119</v>
      </c>
      <c r="H4" s="212" t="s">
        <v>14052</v>
      </c>
      <c r="I4" s="213" t="s">
        <v>359</v>
      </c>
      <c r="J4" s="201" t="str">
        <f t="shared" si="1"/>
        <v>0003</v>
      </c>
      <c r="K4" s="209"/>
      <c r="L4" s="209"/>
      <c r="M4" s="214"/>
      <c r="N4" s="209" t="s">
        <v>18765</v>
      </c>
      <c r="O4" s="215" t="s">
        <v>18766</v>
      </c>
      <c r="P4" s="215" t="s">
        <v>18767</v>
      </c>
      <c r="Q4" s="215" t="s">
        <v>18768</v>
      </c>
    </row>
    <row r="5" spans="1:17" s="208" customFormat="1" ht="13.15" customHeight="1">
      <c r="A5" s="209" t="str">
        <f t="shared" si="0"/>
        <v>0176240071396748430</v>
      </c>
      <c r="B5" s="210" t="s">
        <v>18764</v>
      </c>
      <c r="C5" s="211" t="s">
        <v>14581</v>
      </c>
      <c r="D5" s="211" t="s">
        <v>358</v>
      </c>
      <c r="E5" s="211" t="s">
        <v>14584</v>
      </c>
      <c r="F5" s="211" t="s">
        <v>357</v>
      </c>
      <c r="G5" s="211" t="s">
        <v>2119</v>
      </c>
      <c r="H5" s="212" t="s">
        <v>14052</v>
      </c>
      <c r="I5" s="213" t="s">
        <v>359</v>
      </c>
      <c r="J5" s="201" t="str">
        <f t="shared" si="1"/>
        <v>0003</v>
      </c>
      <c r="K5" s="209"/>
      <c r="L5" s="209"/>
      <c r="M5" s="214"/>
      <c r="N5" s="209" t="s">
        <v>18765</v>
      </c>
      <c r="O5" s="215" t="s">
        <v>18766</v>
      </c>
      <c r="P5" s="215" t="s">
        <v>18767</v>
      </c>
      <c r="Q5" s="215" t="s">
        <v>18768</v>
      </c>
    </row>
    <row r="6" spans="1:17" s="208" customFormat="1" ht="13.15" customHeight="1">
      <c r="A6" s="209" t="str">
        <f t="shared" si="0"/>
        <v>0176240071477061885</v>
      </c>
      <c r="B6" s="210" t="s">
        <v>18764</v>
      </c>
      <c r="C6" s="211" t="s">
        <v>358</v>
      </c>
      <c r="D6" s="211" t="s">
        <v>358</v>
      </c>
      <c r="E6" s="211" t="s">
        <v>14584</v>
      </c>
      <c r="F6" s="211" t="s">
        <v>357</v>
      </c>
      <c r="G6" s="211" t="s">
        <v>2119</v>
      </c>
      <c r="H6" s="212" t="s">
        <v>14052</v>
      </c>
      <c r="I6" s="213" t="s">
        <v>359</v>
      </c>
      <c r="J6" s="201" t="str">
        <f t="shared" si="1"/>
        <v>0003</v>
      </c>
      <c r="K6" s="209" t="s">
        <v>9153</v>
      </c>
      <c r="L6" s="209"/>
      <c r="M6" s="214"/>
      <c r="N6" s="209" t="s">
        <v>18765</v>
      </c>
      <c r="O6" s="215" t="s">
        <v>18766</v>
      </c>
      <c r="P6" s="215" t="s">
        <v>18767</v>
      </c>
      <c r="Q6" s="215" t="s">
        <v>18768</v>
      </c>
    </row>
    <row r="7" spans="1:17" s="208" customFormat="1" ht="13.15" customHeight="1">
      <c r="A7" s="209" t="str">
        <f t="shared" si="0"/>
        <v>0176240081396748430</v>
      </c>
      <c r="B7" s="210" t="s">
        <v>18764</v>
      </c>
      <c r="C7" s="211" t="s">
        <v>14581</v>
      </c>
      <c r="D7" s="211" t="s">
        <v>358</v>
      </c>
      <c r="E7" s="211" t="s">
        <v>14585</v>
      </c>
      <c r="F7" s="211" t="s">
        <v>357</v>
      </c>
      <c r="G7" s="211" t="s">
        <v>2119</v>
      </c>
      <c r="H7" s="212" t="s">
        <v>14052</v>
      </c>
      <c r="I7" s="213" t="s">
        <v>359</v>
      </c>
      <c r="J7" s="201" t="str">
        <f t="shared" si="1"/>
        <v>0003</v>
      </c>
      <c r="K7" s="209"/>
      <c r="L7" s="209"/>
      <c r="M7" s="214"/>
      <c r="N7" s="209" t="s">
        <v>18765</v>
      </c>
      <c r="O7" s="215" t="s">
        <v>18766</v>
      </c>
      <c r="P7" s="215" t="s">
        <v>18767</v>
      </c>
      <c r="Q7" s="215" t="s">
        <v>18768</v>
      </c>
    </row>
    <row r="8" spans="1:17" s="208" customFormat="1" ht="13.15" customHeight="1">
      <c r="A8" s="209" t="str">
        <f t="shared" si="0"/>
        <v>0176240091396748430</v>
      </c>
      <c r="B8" s="210" t="s">
        <v>18764</v>
      </c>
      <c r="C8" s="211" t="s">
        <v>14581</v>
      </c>
      <c r="D8" s="211" t="s">
        <v>358</v>
      </c>
      <c r="E8" s="211" t="s">
        <v>14586</v>
      </c>
      <c r="F8" s="211" t="s">
        <v>357</v>
      </c>
      <c r="G8" s="211" t="s">
        <v>2119</v>
      </c>
      <c r="H8" s="212" t="s">
        <v>14052</v>
      </c>
      <c r="I8" s="213" t="s">
        <v>359</v>
      </c>
      <c r="J8" s="201" t="str">
        <f t="shared" si="1"/>
        <v>0003</v>
      </c>
      <c r="K8" s="209"/>
      <c r="L8" s="209"/>
      <c r="M8" s="214"/>
      <c r="N8" s="209" t="s">
        <v>18765</v>
      </c>
      <c r="O8" s="215" t="s">
        <v>18766</v>
      </c>
      <c r="P8" s="215" t="s">
        <v>18767</v>
      </c>
      <c r="Q8" s="215" t="s">
        <v>18768</v>
      </c>
    </row>
    <row r="9" spans="1:17" s="208" customFormat="1" ht="13.15" customHeight="1">
      <c r="A9" s="209" t="str">
        <f t="shared" si="0"/>
        <v>0176240101396748430</v>
      </c>
      <c r="B9" s="210" t="s">
        <v>18764</v>
      </c>
      <c r="C9" s="211" t="s">
        <v>14581</v>
      </c>
      <c r="D9" s="211" t="s">
        <v>358</v>
      </c>
      <c r="E9" s="211" t="s">
        <v>14587</v>
      </c>
      <c r="F9" s="211" t="s">
        <v>357</v>
      </c>
      <c r="G9" s="211" t="s">
        <v>2119</v>
      </c>
      <c r="H9" s="212" t="s">
        <v>14052</v>
      </c>
      <c r="I9" s="213" t="s">
        <v>359</v>
      </c>
      <c r="J9" s="201" t="str">
        <f t="shared" si="1"/>
        <v>0003</v>
      </c>
      <c r="K9" s="209"/>
      <c r="L9" s="209"/>
      <c r="M9" s="214"/>
      <c r="N9" s="209" t="s">
        <v>18765</v>
      </c>
      <c r="O9" s="215" t="s">
        <v>18766</v>
      </c>
      <c r="P9" s="215" t="s">
        <v>18767</v>
      </c>
      <c r="Q9" s="215" t="s">
        <v>18768</v>
      </c>
    </row>
    <row r="10" spans="1:17" s="208" customFormat="1" ht="13.15" customHeight="1">
      <c r="A10" s="209" t="str">
        <f t="shared" si="0"/>
        <v>0176240101477061885</v>
      </c>
      <c r="B10" s="210" t="s">
        <v>18764</v>
      </c>
      <c r="C10" s="211" t="s">
        <v>358</v>
      </c>
      <c r="D10" s="211" t="s">
        <v>358</v>
      </c>
      <c r="E10" s="211" t="s">
        <v>14587</v>
      </c>
      <c r="F10" s="211" t="s">
        <v>357</v>
      </c>
      <c r="G10" s="211" t="s">
        <v>2119</v>
      </c>
      <c r="H10" s="212" t="s">
        <v>14052</v>
      </c>
      <c r="I10" s="213" t="s">
        <v>359</v>
      </c>
      <c r="J10" s="201" t="str">
        <f t="shared" si="1"/>
        <v>0003</v>
      </c>
      <c r="K10" s="209" t="s">
        <v>9153</v>
      </c>
      <c r="L10" s="209"/>
      <c r="M10" s="214"/>
      <c r="N10" s="209" t="s">
        <v>18765</v>
      </c>
      <c r="O10" s="215" t="s">
        <v>18766</v>
      </c>
      <c r="P10" s="215" t="s">
        <v>18767</v>
      </c>
      <c r="Q10" s="215" t="s">
        <v>18768</v>
      </c>
    </row>
    <row r="11" spans="1:17" s="208" customFormat="1" ht="13.15" customHeight="1">
      <c r="A11" s="209" t="str">
        <f t="shared" si="0"/>
        <v>0176240111396748430</v>
      </c>
      <c r="B11" s="210" t="s">
        <v>18764</v>
      </c>
      <c r="C11" s="211" t="s">
        <v>14581</v>
      </c>
      <c r="D11" s="211" t="s">
        <v>358</v>
      </c>
      <c r="E11" s="211" t="s">
        <v>14588</v>
      </c>
      <c r="F11" s="211" t="s">
        <v>357</v>
      </c>
      <c r="G11" s="211" t="s">
        <v>2119</v>
      </c>
      <c r="H11" s="212" t="s">
        <v>14052</v>
      </c>
      <c r="I11" s="213" t="s">
        <v>359</v>
      </c>
      <c r="J11" s="201" t="str">
        <f t="shared" si="1"/>
        <v>0003</v>
      </c>
      <c r="K11" s="209"/>
      <c r="L11" s="209"/>
      <c r="M11" s="214"/>
      <c r="N11" s="209" t="s">
        <v>18765</v>
      </c>
      <c r="O11" s="215" t="s">
        <v>18766</v>
      </c>
      <c r="P11" s="215" t="s">
        <v>18767</v>
      </c>
      <c r="Q11" s="215" t="s">
        <v>18768</v>
      </c>
    </row>
    <row r="12" spans="1:17" s="208" customFormat="1" ht="13.15" customHeight="1">
      <c r="A12" s="209" t="str">
        <f t="shared" si="0"/>
        <v>0176240111477061885</v>
      </c>
      <c r="B12" s="210" t="s">
        <v>18764</v>
      </c>
      <c r="C12" s="211" t="s">
        <v>358</v>
      </c>
      <c r="D12" s="211" t="s">
        <v>358</v>
      </c>
      <c r="E12" s="211" t="s">
        <v>14588</v>
      </c>
      <c r="F12" s="211" t="s">
        <v>357</v>
      </c>
      <c r="G12" s="211" t="s">
        <v>2119</v>
      </c>
      <c r="H12" s="212" t="s">
        <v>14052</v>
      </c>
      <c r="I12" s="213" t="s">
        <v>359</v>
      </c>
      <c r="J12" s="201" t="str">
        <f t="shared" si="1"/>
        <v>0003</v>
      </c>
      <c r="K12" s="209" t="s">
        <v>9153</v>
      </c>
      <c r="L12" s="209"/>
      <c r="M12" s="214"/>
      <c r="N12" s="209" t="s">
        <v>18765</v>
      </c>
      <c r="O12" s="215" t="s">
        <v>18766</v>
      </c>
      <c r="P12" s="215" t="s">
        <v>18767</v>
      </c>
      <c r="Q12" s="215" t="s">
        <v>18768</v>
      </c>
    </row>
    <row r="13" spans="1:17" s="208" customFormat="1" ht="13.15" customHeight="1">
      <c r="A13" s="209" t="str">
        <f t="shared" si="0"/>
        <v>2030421011396748430</v>
      </c>
      <c r="B13" s="210" t="s">
        <v>18764</v>
      </c>
      <c r="C13" s="211" t="s">
        <v>14581</v>
      </c>
      <c r="D13" s="211" t="s">
        <v>358</v>
      </c>
      <c r="E13" s="211" t="s">
        <v>14590</v>
      </c>
      <c r="F13" s="211" t="s">
        <v>357</v>
      </c>
      <c r="G13" s="211" t="s">
        <v>2119</v>
      </c>
      <c r="H13" s="212" t="s">
        <v>14052</v>
      </c>
      <c r="I13" s="213" t="s">
        <v>359</v>
      </c>
      <c r="J13" s="201" t="str">
        <f t="shared" si="1"/>
        <v>0003</v>
      </c>
      <c r="K13" s="209"/>
      <c r="L13" s="209"/>
      <c r="M13" s="214"/>
      <c r="N13" s="209" t="s">
        <v>18765</v>
      </c>
      <c r="O13" s="215" t="s">
        <v>18766</v>
      </c>
      <c r="P13" s="215" t="s">
        <v>18767</v>
      </c>
      <c r="Q13" s="215" t="s">
        <v>18768</v>
      </c>
    </row>
    <row r="14" spans="1:17" s="208" customFormat="1" ht="13.15" customHeight="1">
      <c r="A14" s="209" t="str">
        <f t="shared" si="0"/>
        <v>2030421011477061885</v>
      </c>
      <c r="B14" s="210" t="s">
        <v>18764</v>
      </c>
      <c r="C14" s="211" t="s">
        <v>358</v>
      </c>
      <c r="D14" s="211" t="s">
        <v>358</v>
      </c>
      <c r="E14" s="211" t="s">
        <v>14590</v>
      </c>
      <c r="F14" s="211" t="s">
        <v>357</v>
      </c>
      <c r="G14" s="211" t="s">
        <v>2119</v>
      </c>
      <c r="H14" s="212" t="s">
        <v>14052</v>
      </c>
      <c r="I14" s="213" t="s">
        <v>359</v>
      </c>
      <c r="J14" s="201" t="str">
        <f t="shared" si="1"/>
        <v>0003</v>
      </c>
      <c r="K14" s="209" t="s">
        <v>9153</v>
      </c>
      <c r="L14" s="209"/>
      <c r="M14" s="214"/>
      <c r="N14" s="209" t="s">
        <v>18765</v>
      </c>
      <c r="O14" s="215" t="s">
        <v>18766</v>
      </c>
      <c r="P14" s="215" t="s">
        <v>18767</v>
      </c>
      <c r="Q14" s="215" t="s">
        <v>18768</v>
      </c>
    </row>
    <row r="15" spans="1:17" s="208" customFormat="1" ht="13.15" customHeight="1">
      <c r="A15" s="209" t="str">
        <f t="shared" si="0"/>
        <v>3887010031396748430</v>
      </c>
      <c r="B15" s="210" t="s">
        <v>18764</v>
      </c>
      <c r="C15" s="211" t="s">
        <v>14581</v>
      </c>
      <c r="D15" s="211" t="s">
        <v>358</v>
      </c>
      <c r="E15" s="211" t="s">
        <v>357</v>
      </c>
      <c r="F15" s="211" t="s">
        <v>357</v>
      </c>
      <c r="G15" s="211" t="s">
        <v>2119</v>
      </c>
      <c r="H15" s="212" t="s">
        <v>14052</v>
      </c>
      <c r="I15" s="213" t="s">
        <v>359</v>
      </c>
      <c r="J15" s="201" t="str">
        <f t="shared" si="1"/>
        <v>0003</v>
      </c>
      <c r="K15" s="209" t="s">
        <v>14592</v>
      </c>
      <c r="L15" s="209"/>
      <c r="M15" s="214"/>
      <c r="N15" s="209" t="s">
        <v>18765</v>
      </c>
      <c r="O15" s="215" t="s">
        <v>18766</v>
      </c>
      <c r="P15" s="215" t="s">
        <v>18767</v>
      </c>
      <c r="Q15" s="215" t="s">
        <v>18768</v>
      </c>
    </row>
    <row r="16" spans="1:17" s="208" customFormat="1" ht="13.15" customHeight="1">
      <c r="A16" s="209" t="str">
        <f t="shared" si="0"/>
        <v>3887010031477061885</v>
      </c>
      <c r="B16" s="210" t="s">
        <v>18764</v>
      </c>
      <c r="C16" s="211" t="s">
        <v>358</v>
      </c>
      <c r="D16" s="211" t="s">
        <v>358</v>
      </c>
      <c r="E16" s="211" t="s">
        <v>357</v>
      </c>
      <c r="F16" s="211" t="s">
        <v>357</v>
      </c>
      <c r="G16" s="211" t="s">
        <v>2119</v>
      </c>
      <c r="H16" s="212" t="s">
        <v>14052</v>
      </c>
      <c r="I16" s="213" t="s">
        <v>359</v>
      </c>
      <c r="J16" s="201" t="str">
        <f t="shared" si="1"/>
        <v>0003</v>
      </c>
      <c r="K16" s="209" t="s">
        <v>14591</v>
      </c>
      <c r="L16" s="209"/>
      <c r="M16" s="214"/>
      <c r="N16" s="209" t="s">
        <v>18765</v>
      </c>
      <c r="O16" s="215" t="s">
        <v>18766</v>
      </c>
      <c r="P16" s="215" t="s">
        <v>18767</v>
      </c>
      <c r="Q16" s="215" t="s">
        <v>18768</v>
      </c>
    </row>
    <row r="17" spans="1:20" ht="13.15" customHeight="1">
      <c r="A17" s="209" t="str">
        <f t="shared" si="0"/>
        <v>3887010041477061885</v>
      </c>
      <c r="B17" s="210" t="s">
        <v>18764</v>
      </c>
      <c r="C17" s="211" t="s">
        <v>358</v>
      </c>
      <c r="D17" s="211" t="s">
        <v>358</v>
      </c>
      <c r="E17" s="211" t="s">
        <v>14593</v>
      </c>
      <c r="F17" s="211" t="s">
        <v>357</v>
      </c>
      <c r="G17" s="211" t="s">
        <v>2119</v>
      </c>
      <c r="H17" s="212" t="s">
        <v>14052</v>
      </c>
      <c r="I17" s="213" t="s">
        <v>359</v>
      </c>
      <c r="J17" s="201" t="str">
        <f t="shared" si="1"/>
        <v>0003</v>
      </c>
      <c r="K17" s="209" t="s">
        <v>13915</v>
      </c>
      <c r="L17" s="209" t="s">
        <v>13094</v>
      </c>
      <c r="M17" s="214">
        <v>44084</v>
      </c>
      <c r="N17" s="209" t="s">
        <v>18765</v>
      </c>
      <c r="O17" s="215" t="s">
        <v>18766</v>
      </c>
      <c r="P17" s="215" t="s">
        <v>18767</v>
      </c>
      <c r="Q17" s="215" t="s">
        <v>18768</v>
      </c>
      <c r="S17" s="208"/>
    </row>
    <row r="18" spans="1:20" ht="13.15" customHeight="1">
      <c r="A18" s="209" t="str">
        <f t="shared" si="0"/>
        <v>3892812011477061885</v>
      </c>
      <c r="B18" s="210" t="s">
        <v>18764</v>
      </c>
      <c r="C18" s="211" t="s">
        <v>358</v>
      </c>
      <c r="D18" s="211" t="s">
        <v>358</v>
      </c>
      <c r="E18" s="211" t="s">
        <v>14595</v>
      </c>
      <c r="F18" s="211" t="s">
        <v>357</v>
      </c>
      <c r="G18" s="211" t="s">
        <v>2119</v>
      </c>
      <c r="H18" s="212" t="s">
        <v>14052</v>
      </c>
      <c r="I18" s="213" t="s">
        <v>359</v>
      </c>
      <c r="J18" s="201" t="str">
        <f t="shared" si="1"/>
        <v>0003</v>
      </c>
      <c r="K18" s="209"/>
      <c r="L18" s="209"/>
      <c r="M18" s="214"/>
      <c r="N18" s="209" t="s">
        <v>18765</v>
      </c>
      <c r="O18" s="215" t="s">
        <v>18766</v>
      </c>
      <c r="P18" s="215" t="s">
        <v>18767</v>
      </c>
      <c r="Q18" s="215" t="s">
        <v>18768</v>
      </c>
      <c r="S18" s="208"/>
    </row>
    <row r="19" spans="1:20" ht="13.15" customHeight="1">
      <c r="A19" s="209" t="str">
        <f t="shared" si="0"/>
        <v>3892812021477061885</v>
      </c>
      <c r="B19" s="210" t="s">
        <v>18764</v>
      </c>
      <c r="C19" s="211" t="s">
        <v>358</v>
      </c>
      <c r="D19" s="211" t="s">
        <v>358</v>
      </c>
      <c r="E19" s="211" t="s">
        <v>14596</v>
      </c>
      <c r="F19" s="211" t="s">
        <v>357</v>
      </c>
      <c r="G19" s="211" t="s">
        <v>2119</v>
      </c>
      <c r="H19" s="212" t="s">
        <v>14052</v>
      </c>
      <c r="I19" s="213" t="s">
        <v>359</v>
      </c>
      <c r="J19" s="201" t="str">
        <f t="shared" si="1"/>
        <v>0003</v>
      </c>
      <c r="K19" s="209"/>
      <c r="L19" s="209"/>
      <c r="M19" s="214"/>
      <c r="N19" s="209" t="s">
        <v>18765</v>
      </c>
      <c r="O19" s="215" t="s">
        <v>18766</v>
      </c>
      <c r="P19" s="215" t="s">
        <v>18767</v>
      </c>
      <c r="Q19" s="215" t="s">
        <v>18768</v>
      </c>
      <c r="S19" s="208"/>
    </row>
    <row r="20" spans="1:20" ht="13.15" customHeight="1">
      <c r="A20" s="209" t="str">
        <f t="shared" si="0"/>
        <v>1F-QMP0000037375681396748430</v>
      </c>
      <c r="B20" s="210" t="s">
        <v>18764</v>
      </c>
      <c r="C20" s="211" t="s">
        <v>14581</v>
      </c>
      <c r="D20" s="211" t="s">
        <v>358</v>
      </c>
      <c r="E20" s="211" t="s">
        <v>14589</v>
      </c>
      <c r="F20" s="211" t="s">
        <v>357</v>
      </c>
      <c r="G20" s="211" t="s">
        <v>2119</v>
      </c>
      <c r="H20" s="212" t="s">
        <v>14052</v>
      </c>
      <c r="I20" s="213" t="s">
        <v>359</v>
      </c>
      <c r="J20" s="201" t="str">
        <f t="shared" si="1"/>
        <v>0003</v>
      </c>
      <c r="K20" s="209"/>
      <c r="L20" s="209"/>
      <c r="M20" s="214"/>
      <c r="N20" s="209" t="s">
        <v>18765</v>
      </c>
      <c r="O20" s="215" t="s">
        <v>18766</v>
      </c>
      <c r="P20" s="215" t="s">
        <v>18767</v>
      </c>
      <c r="Q20" s="215" t="s">
        <v>18768</v>
      </c>
      <c r="S20" s="208"/>
    </row>
    <row r="21" spans="1:20" ht="13.15" customHeight="1">
      <c r="A21" s="216" t="str">
        <f t="shared" si="0"/>
        <v>##1477061885</v>
      </c>
      <c r="B21" s="217" t="s">
        <v>18764</v>
      </c>
      <c r="C21" s="218" t="s">
        <v>358</v>
      </c>
      <c r="D21" s="218" t="s">
        <v>358</v>
      </c>
      <c r="E21" s="218" t="s">
        <v>3649</v>
      </c>
      <c r="F21" s="218" t="s">
        <v>357</v>
      </c>
      <c r="G21" s="218" t="s">
        <v>2119</v>
      </c>
      <c r="H21" s="219" t="s">
        <v>14052</v>
      </c>
      <c r="I21" s="220" t="s">
        <v>359</v>
      </c>
      <c r="J21" s="201" t="str">
        <f t="shared" si="1"/>
        <v>0003</v>
      </c>
      <c r="K21" s="216" t="s">
        <v>23203</v>
      </c>
      <c r="L21" s="216" t="s">
        <v>23204</v>
      </c>
      <c r="M21" s="221">
        <v>44812</v>
      </c>
      <c r="N21" s="216" t="s">
        <v>18765</v>
      </c>
      <c r="O21" s="222" t="s">
        <v>18766</v>
      </c>
      <c r="P21" s="222" t="s">
        <v>18767</v>
      </c>
      <c r="Q21" s="222" t="s">
        <v>18768</v>
      </c>
      <c r="R21" s="223"/>
      <c r="S21" s="223"/>
      <c r="T21" s="223"/>
    </row>
    <row r="22" spans="1:20" ht="13.15" customHeight="1">
      <c r="A22" s="209" t="str">
        <f t="shared" si="0"/>
        <v>0208118011447228747</v>
      </c>
      <c r="B22" s="210" t="s">
        <v>18769</v>
      </c>
      <c r="C22" s="211" t="s">
        <v>608</v>
      </c>
      <c r="D22" s="211" t="s">
        <v>608</v>
      </c>
      <c r="E22" s="211" t="s">
        <v>607</v>
      </c>
      <c r="F22" s="211" t="s">
        <v>607</v>
      </c>
      <c r="G22" s="211" t="s">
        <v>2197</v>
      </c>
      <c r="H22" s="212" t="s">
        <v>3271</v>
      </c>
      <c r="I22" s="213" t="s">
        <v>609</v>
      </c>
      <c r="J22" s="201" t="str">
        <f t="shared" si="1"/>
        <v>0005</v>
      </c>
      <c r="K22" s="209"/>
      <c r="L22" s="209"/>
      <c r="M22" s="214"/>
      <c r="N22" s="209" t="s">
        <v>18765</v>
      </c>
      <c r="O22" s="215" t="s">
        <v>18766</v>
      </c>
      <c r="P22" s="215" t="s">
        <v>18770</v>
      </c>
      <c r="Q22" s="215" t="s">
        <v>18771</v>
      </c>
      <c r="S22" s="208"/>
    </row>
    <row r="23" spans="1:20" ht="13.15" customHeight="1">
      <c r="A23" s="209" t="str">
        <f t="shared" si="0"/>
        <v>0224859011447228747</v>
      </c>
      <c r="B23" s="210" t="s">
        <v>18769</v>
      </c>
      <c r="C23" s="211" t="s">
        <v>608</v>
      </c>
      <c r="D23" s="211" t="s">
        <v>608</v>
      </c>
      <c r="E23" s="211" t="s">
        <v>14597</v>
      </c>
      <c r="F23" s="211" t="s">
        <v>607</v>
      </c>
      <c r="G23" s="211" t="s">
        <v>2197</v>
      </c>
      <c r="H23" s="212" t="s">
        <v>3271</v>
      </c>
      <c r="I23" s="213" t="s">
        <v>609</v>
      </c>
      <c r="J23" s="201" t="str">
        <f t="shared" si="1"/>
        <v>0005</v>
      </c>
      <c r="K23" s="209"/>
      <c r="L23" s="209"/>
      <c r="M23" s="214"/>
      <c r="N23" s="209" t="s">
        <v>18765</v>
      </c>
      <c r="O23" s="215" t="s">
        <v>18766</v>
      </c>
      <c r="P23" s="215" t="s">
        <v>18770</v>
      </c>
      <c r="Q23" s="215" t="s">
        <v>18771</v>
      </c>
      <c r="S23" s="208"/>
    </row>
    <row r="24" spans="1:20" ht="13.15" customHeight="1">
      <c r="A24" s="209" t="str">
        <f t="shared" si="0"/>
        <v>0813149011447228747</v>
      </c>
      <c r="B24" s="210" t="s">
        <v>18769</v>
      </c>
      <c r="C24" s="211" t="s">
        <v>608</v>
      </c>
      <c r="D24" s="211" t="s">
        <v>608</v>
      </c>
      <c r="E24" s="211" t="s">
        <v>14598</v>
      </c>
      <c r="F24" s="211" t="s">
        <v>607</v>
      </c>
      <c r="G24" s="211" t="s">
        <v>2197</v>
      </c>
      <c r="H24" s="212" t="s">
        <v>3271</v>
      </c>
      <c r="I24" s="213" t="s">
        <v>609</v>
      </c>
      <c r="J24" s="201" t="str">
        <f t="shared" si="1"/>
        <v>0005</v>
      </c>
      <c r="K24" s="209"/>
      <c r="L24" s="209"/>
      <c r="M24" s="214"/>
      <c r="N24" s="209" t="s">
        <v>18765</v>
      </c>
      <c r="O24" s="215" t="s">
        <v>18766</v>
      </c>
      <c r="P24" s="215" t="s">
        <v>18770</v>
      </c>
      <c r="Q24" s="215" t="s">
        <v>18771</v>
      </c>
      <c r="S24" s="208"/>
    </row>
    <row r="25" spans="1:20" ht="13.15" customHeight="1">
      <c r="A25" s="209" t="str">
        <f t="shared" si="0"/>
        <v>1938649011447228747</v>
      </c>
      <c r="B25" s="210" t="s">
        <v>18769</v>
      </c>
      <c r="C25" s="211" t="s">
        <v>608</v>
      </c>
      <c r="D25" s="211" t="s">
        <v>608</v>
      </c>
      <c r="E25" s="211" t="s">
        <v>14599</v>
      </c>
      <c r="F25" s="211" t="s">
        <v>607</v>
      </c>
      <c r="G25" s="211" t="s">
        <v>2197</v>
      </c>
      <c r="H25" s="212" t="s">
        <v>3271</v>
      </c>
      <c r="I25" s="213" t="s">
        <v>609</v>
      </c>
      <c r="J25" s="201" t="str">
        <f t="shared" si="1"/>
        <v>0005</v>
      </c>
      <c r="K25" s="209"/>
      <c r="L25" s="209"/>
      <c r="M25" s="214"/>
      <c r="N25" s="209" t="s">
        <v>18765</v>
      </c>
      <c r="O25" s="215" t="s">
        <v>18766</v>
      </c>
      <c r="P25" s="215" t="s">
        <v>18770</v>
      </c>
      <c r="Q25" s="215" t="s">
        <v>18771</v>
      </c>
      <c r="S25" s="208"/>
    </row>
    <row r="26" spans="1:20" ht="13.15" customHeight="1">
      <c r="A26" s="209" t="str">
        <f t="shared" si="0"/>
        <v>84-100120251447228747</v>
      </c>
      <c r="B26" s="210" t="s">
        <v>18769</v>
      </c>
      <c r="C26" s="211" t="s">
        <v>608</v>
      </c>
      <c r="D26" s="211" t="s">
        <v>608</v>
      </c>
      <c r="E26" s="211" t="s">
        <v>14600</v>
      </c>
      <c r="F26" s="211" t="s">
        <v>607</v>
      </c>
      <c r="G26" s="211" t="s">
        <v>2197</v>
      </c>
      <c r="H26" s="212" t="s">
        <v>3271</v>
      </c>
      <c r="I26" s="213" t="s">
        <v>609</v>
      </c>
      <c r="J26" s="201" t="str">
        <f t="shared" si="1"/>
        <v>0005</v>
      </c>
      <c r="K26" s="209"/>
      <c r="L26" s="209"/>
      <c r="M26" s="214"/>
      <c r="N26" s="209" t="s">
        <v>18765</v>
      </c>
      <c r="O26" s="215" t="s">
        <v>18766</v>
      </c>
      <c r="P26" s="215" t="s">
        <v>18770</v>
      </c>
      <c r="Q26" s="215" t="s">
        <v>18771</v>
      </c>
      <c r="S26" s="208"/>
    </row>
    <row r="27" spans="1:20" ht="13.15" customHeight="1">
      <c r="A27" s="216" t="str">
        <f t="shared" si="0"/>
        <v>##1447228747</v>
      </c>
      <c r="B27" s="217" t="s">
        <v>18769</v>
      </c>
      <c r="C27" s="218" t="s">
        <v>608</v>
      </c>
      <c r="D27" s="218" t="s">
        <v>608</v>
      </c>
      <c r="E27" s="218" t="s">
        <v>3649</v>
      </c>
      <c r="F27" s="218" t="s">
        <v>607</v>
      </c>
      <c r="G27" s="218" t="s">
        <v>2197</v>
      </c>
      <c r="H27" s="219" t="s">
        <v>3271</v>
      </c>
      <c r="I27" s="220" t="s">
        <v>609</v>
      </c>
      <c r="J27" s="201" t="str">
        <f t="shared" si="1"/>
        <v>0005</v>
      </c>
      <c r="K27" s="216" t="s">
        <v>23203</v>
      </c>
      <c r="L27" s="216" t="s">
        <v>23204</v>
      </c>
      <c r="M27" s="221">
        <v>44812</v>
      </c>
      <c r="N27" s="216" t="s">
        <v>18765</v>
      </c>
      <c r="O27" s="222" t="s">
        <v>18766</v>
      </c>
      <c r="P27" s="222" t="s">
        <v>18770</v>
      </c>
      <c r="Q27" s="222" t="s">
        <v>18771</v>
      </c>
      <c r="R27" s="223"/>
      <c r="S27" s="223"/>
      <c r="T27" s="223"/>
    </row>
    <row r="28" spans="1:20" ht="13.15" customHeight="1">
      <c r="A28" s="209" t="str">
        <f t="shared" si="0"/>
        <v>0208126011235256884</v>
      </c>
      <c r="B28" s="210" t="s">
        <v>18772</v>
      </c>
      <c r="C28" s="211" t="s">
        <v>14610</v>
      </c>
      <c r="D28" s="211" t="s">
        <v>463</v>
      </c>
      <c r="E28" s="211" t="s">
        <v>14601</v>
      </c>
      <c r="F28" s="211" t="s">
        <v>462</v>
      </c>
      <c r="G28" s="211" t="s">
        <v>1676</v>
      </c>
      <c r="H28" s="212" t="s">
        <v>14602</v>
      </c>
      <c r="I28" s="213" t="s">
        <v>464</v>
      </c>
      <c r="J28" s="201" t="str">
        <f t="shared" si="1"/>
        <v>0006</v>
      </c>
      <c r="K28" s="209" t="s">
        <v>14612</v>
      </c>
      <c r="L28" s="209" t="s">
        <v>13094</v>
      </c>
      <c r="M28" s="214">
        <v>44090</v>
      </c>
      <c r="N28" s="209" t="s">
        <v>18765</v>
      </c>
      <c r="O28" s="215" t="s">
        <v>18766</v>
      </c>
      <c r="P28" s="215" t="s">
        <v>18773</v>
      </c>
      <c r="Q28" s="215" t="s">
        <v>18774</v>
      </c>
      <c r="S28" s="208"/>
    </row>
    <row r="29" spans="1:20" ht="13.15" customHeight="1">
      <c r="A29" s="209" t="str">
        <f t="shared" si="0"/>
        <v>0208126011407364847</v>
      </c>
      <c r="B29" s="210" t="s">
        <v>18772</v>
      </c>
      <c r="C29" s="211" t="s">
        <v>463</v>
      </c>
      <c r="D29" s="211" t="s">
        <v>463</v>
      </c>
      <c r="E29" s="211" t="s">
        <v>14601</v>
      </c>
      <c r="F29" s="211" t="s">
        <v>462</v>
      </c>
      <c r="G29" s="211" t="s">
        <v>1676</v>
      </c>
      <c r="H29" s="212" t="s">
        <v>14602</v>
      </c>
      <c r="I29" s="213" t="s">
        <v>464</v>
      </c>
      <c r="J29" s="201" t="str">
        <f t="shared" si="1"/>
        <v>0006</v>
      </c>
      <c r="K29" s="209" t="s">
        <v>9153</v>
      </c>
      <c r="L29" s="209"/>
      <c r="M29" s="214"/>
      <c r="N29" s="209" t="s">
        <v>18765</v>
      </c>
      <c r="O29" s="215" t="s">
        <v>18766</v>
      </c>
      <c r="P29" s="215" t="s">
        <v>18773</v>
      </c>
      <c r="Q29" s="215" t="s">
        <v>18774</v>
      </c>
      <c r="S29" s="208"/>
    </row>
    <row r="30" spans="1:20" ht="13.15" customHeight="1">
      <c r="A30" s="209" t="str">
        <f t="shared" si="0"/>
        <v>0208126021235256884</v>
      </c>
      <c r="B30" s="210" t="s">
        <v>18772</v>
      </c>
      <c r="C30" s="211" t="s">
        <v>14610</v>
      </c>
      <c r="D30" s="211" t="s">
        <v>463</v>
      </c>
      <c r="E30" s="211" t="s">
        <v>14603</v>
      </c>
      <c r="F30" s="211" t="s">
        <v>462</v>
      </c>
      <c r="G30" s="211" t="s">
        <v>1676</v>
      </c>
      <c r="H30" s="212" t="s">
        <v>14602</v>
      </c>
      <c r="I30" s="213" t="s">
        <v>464</v>
      </c>
      <c r="J30" s="201" t="str">
        <f t="shared" si="1"/>
        <v>0006</v>
      </c>
      <c r="K30" s="209"/>
      <c r="L30" s="209"/>
      <c r="M30" s="214"/>
      <c r="N30" s="209" t="s">
        <v>18765</v>
      </c>
      <c r="O30" s="215" t="s">
        <v>18766</v>
      </c>
      <c r="P30" s="215" t="s">
        <v>18773</v>
      </c>
      <c r="Q30" s="215" t="s">
        <v>18774</v>
      </c>
      <c r="S30" s="208"/>
    </row>
    <row r="31" spans="1:20" ht="13.15" customHeight="1">
      <c r="A31" s="209" t="str">
        <f t="shared" si="0"/>
        <v>0208126021407364847</v>
      </c>
      <c r="B31" s="210" t="s">
        <v>18772</v>
      </c>
      <c r="C31" s="211" t="s">
        <v>463</v>
      </c>
      <c r="D31" s="211" t="s">
        <v>463</v>
      </c>
      <c r="E31" s="211" t="s">
        <v>14603</v>
      </c>
      <c r="F31" s="211" t="s">
        <v>462</v>
      </c>
      <c r="G31" s="211" t="s">
        <v>1676</v>
      </c>
      <c r="H31" s="212" t="s">
        <v>14602</v>
      </c>
      <c r="I31" s="213" t="s">
        <v>464</v>
      </c>
      <c r="J31" s="201" t="str">
        <f t="shared" si="1"/>
        <v>0006</v>
      </c>
      <c r="K31" s="209" t="s">
        <v>9153</v>
      </c>
      <c r="L31" s="209"/>
      <c r="M31" s="214"/>
      <c r="N31" s="209" t="s">
        <v>18765</v>
      </c>
      <c r="O31" s="215" t="s">
        <v>18766</v>
      </c>
      <c r="P31" s="215" t="s">
        <v>18773</v>
      </c>
      <c r="Q31" s="215" t="s">
        <v>18774</v>
      </c>
      <c r="S31" s="208"/>
    </row>
    <row r="32" spans="1:20" ht="13.15" customHeight="1">
      <c r="A32" s="209" t="str">
        <f t="shared" si="0"/>
        <v>0208126061235256884</v>
      </c>
      <c r="B32" s="210" t="s">
        <v>18772</v>
      </c>
      <c r="C32" s="211" t="s">
        <v>14610</v>
      </c>
      <c r="D32" s="211" t="s">
        <v>463</v>
      </c>
      <c r="E32" s="211" t="s">
        <v>14604</v>
      </c>
      <c r="F32" s="211" t="s">
        <v>462</v>
      </c>
      <c r="G32" s="211" t="s">
        <v>1676</v>
      </c>
      <c r="H32" s="212" t="s">
        <v>14602</v>
      </c>
      <c r="I32" s="213" t="s">
        <v>464</v>
      </c>
      <c r="J32" s="201" t="str">
        <f t="shared" si="1"/>
        <v>0006</v>
      </c>
      <c r="K32" s="209"/>
      <c r="L32" s="209"/>
      <c r="M32" s="214"/>
      <c r="N32" s="209" t="s">
        <v>18765</v>
      </c>
      <c r="O32" s="215" t="s">
        <v>18766</v>
      </c>
      <c r="P32" s="215" t="s">
        <v>18773</v>
      </c>
      <c r="Q32" s="215" t="s">
        <v>18774</v>
      </c>
      <c r="S32" s="208"/>
    </row>
    <row r="33" spans="1:17" s="208" customFormat="1" ht="13.15" customHeight="1">
      <c r="A33" s="209" t="str">
        <f t="shared" si="0"/>
        <v>0208126061407364847</v>
      </c>
      <c r="B33" s="210" t="s">
        <v>18772</v>
      </c>
      <c r="C33" s="211" t="s">
        <v>463</v>
      </c>
      <c r="D33" s="211" t="s">
        <v>463</v>
      </c>
      <c r="E33" s="211" t="s">
        <v>14604</v>
      </c>
      <c r="F33" s="211" t="s">
        <v>462</v>
      </c>
      <c r="G33" s="211" t="s">
        <v>1676</v>
      </c>
      <c r="H33" s="212" t="s">
        <v>14602</v>
      </c>
      <c r="I33" s="213" t="s">
        <v>464</v>
      </c>
      <c r="J33" s="201" t="str">
        <f t="shared" si="1"/>
        <v>0006</v>
      </c>
      <c r="K33" s="209" t="s">
        <v>9153</v>
      </c>
      <c r="L33" s="209"/>
      <c r="M33" s="214"/>
      <c r="N33" s="209" t="s">
        <v>18765</v>
      </c>
      <c r="O33" s="215" t="s">
        <v>18766</v>
      </c>
      <c r="P33" s="215" t="s">
        <v>18773</v>
      </c>
      <c r="Q33" s="215" t="s">
        <v>18774</v>
      </c>
    </row>
    <row r="34" spans="1:17" s="208" customFormat="1" ht="13.15" customHeight="1">
      <c r="A34" s="209" t="str">
        <f t="shared" si="0"/>
        <v>0208126071235256884</v>
      </c>
      <c r="B34" s="210" t="s">
        <v>18772</v>
      </c>
      <c r="C34" s="211" t="s">
        <v>14610</v>
      </c>
      <c r="D34" s="211" t="s">
        <v>463</v>
      </c>
      <c r="E34" s="211" t="s">
        <v>14605</v>
      </c>
      <c r="F34" s="211" t="s">
        <v>462</v>
      </c>
      <c r="G34" s="211" t="s">
        <v>1676</v>
      </c>
      <c r="H34" s="212" t="s">
        <v>14602</v>
      </c>
      <c r="I34" s="213" t="s">
        <v>464</v>
      </c>
      <c r="J34" s="201" t="str">
        <f t="shared" si="1"/>
        <v>0006</v>
      </c>
      <c r="K34" s="209"/>
      <c r="L34" s="209"/>
      <c r="M34" s="214"/>
      <c r="N34" s="209" t="s">
        <v>18765</v>
      </c>
      <c r="O34" s="215" t="s">
        <v>18766</v>
      </c>
      <c r="P34" s="215" t="s">
        <v>18773</v>
      </c>
      <c r="Q34" s="215" t="s">
        <v>18774</v>
      </c>
    </row>
    <row r="35" spans="1:17" s="208" customFormat="1" ht="13.15" customHeight="1">
      <c r="A35" s="209" t="str">
        <f t="shared" si="0"/>
        <v>0208126071407364847</v>
      </c>
      <c r="B35" s="210" t="s">
        <v>18772</v>
      </c>
      <c r="C35" s="211" t="s">
        <v>463</v>
      </c>
      <c r="D35" s="211" t="s">
        <v>463</v>
      </c>
      <c r="E35" s="211" t="s">
        <v>14605</v>
      </c>
      <c r="F35" s="211" t="s">
        <v>462</v>
      </c>
      <c r="G35" s="211" t="s">
        <v>1676</v>
      </c>
      <c r="H35" s="212" t="s">
        <v>14602</v>
      </c>
      <c r="I35" s="213" t="s">
        <v>464</v>
      </c>
      <c r="J35" s="201" t="str">
        <f t="shared" si="1"/>
        <v>0006</v>
      </c>
      <c r="K35" s="209" t="s">
        <v>9153</v>
      </c>
      <c r="L35" s="209"/>
      <c r="M35" s="214"/>
      <c r="N35" s="209" t="s">
        <v>18765</v>
      </c>
      <c r="O35" s="215" t="s">
        <v>18766</v>
      </c>
      <c r="P35" s="215" t="s">
        <v>18773</v>
      </c>
      <c r="Q35" s="215" t="s">
        <v>18774</v>
      </c>
    </row>
    <row r="36" spans="1:17" s="208" customFormat="1" ht="13.15" customHeight="1">
      <c r="A36" s="209" t="str">
        <f t="shared" si="0"/>
        <v>0208126111235256884</v>
      </c>
      <c r="B36" s="210" t="s">
        <v>18772</v>
      </c>
      <c r="C36" s="211" t="s">
        <v>14610</v>
      </c>
      <c r="D36" s="211" t="s">
        <v>463</v>
      </c>
      <c r="E36" s="211" t="s">
        <v>14606</v>
      </c>
      <c r="F36" s="211" t="s">
        <v>462</v>
      </c>
      <c r="G36" s="211" t="s">
        <v>1676</v>
      </c>
      <c r="H36" s="212" t="s">
        <v>14602</v>
      </c>
      <c r="I36" s="213" t="s">
        <v>464</v>
      </c>
      <c r="J36" s="201" t="str">
        <f t="shared" si="1"/>
        <v>0006</v>
      </c>
      <c r="K36" s="209"/>
      <c r="L36" s="209"/>
      <c r="M36" s="214"/>
      <c r="N36" s="209" t="s">
        <v>18765</v>
      </c>
      <c r="O36" s="215" t="s">
        <v>18766</v>
      </c>
      <c r="P36" s="215" t="s">
        <v>18773</v>
      </c>
      <c r="Q36" s="215" t="s">
        <v>18774</v>
      </c>
    </row>
    <row r="37" spans="1:17" s="208" customFormat="1" ht="13.15" customHeight="1">
      <c r="A37" s="209" t="str">
        <f t="shared" si="0"/>
        <v>0208126111407364847</v>
      </c>
      <c r="B37" s="210" t="s">
        <v>18772</v>
      </c>
      <c r="C37" s="211" t="s">
        <v>463</v>
      </c>
      <c r="D37" s="211" t="s">
        <v>463</v>
      </c>
      <c r="E37" s="211" t="s">
        <v>14606</v>
      </c>
      <c r="F37" s="211" t="s">
        <v>462</v>
      </c>
      <c r="G37" s="211" t="s">
        <v>1676</v>
      </c>
      <c r="H37" s="212" t="s">
        <v>14602</v>
      </c>
      <c r="I37" s="213" t="s">
        <v>464</v>
      </c>
      <c r="J37" s="201" t="str">
        <f t="shared" si="1"/>
        <v>0006</v>
      </c>
      <c r="K37" s="209" t="s">
        <v>9153</v>
      </c>
      <c r="L37" s="209"/>
      <c r="M37" s="214"/>
      <c r="N37" s="209" t="s">
        <v>18765</v>
      </c>
      <c r="O37" s="215" t="s">
        <v>18766</v>
      </c>
      <c r="P37" s="215" t="s">
        <v>18773</v>
      </c>
      <c r="Q37" s="215" t="s">
        <v>18774</v>
      </c>
    </row>
    <row r="38" spans="1:17" s="208" customFormat="1" ht="13.15" customHeight="1">
      <c r="A38" s="209" t="str">
        <f t="shared" si="0"/>
        <v>0208126121235256884</v>
      </c>
      <c r="B38" s="210" t="s">
        <v>18772</v>
      </c>
      <c r="C38" s="211" t="s">
        <v>14610</v>
      </c>
      <c r="D38" s="211" t="s">
        <v>463</v>
      </c>
      <c r="E38" s="211" t="s">
        <v>14607</v>
      </c>
      <c r="F38" s="211" t="s">
        <v>462</v>
      </c>
      <c r="G38" s="211" t="s">
        <v>1676</v>
      </c>
      <c r="H38" s="212" t="s">
        <v>14602</v>
      </c>
      <c r="I38" s="213" t="s">
        <v>464</v>
      </c>
      <c r="J38" s="201" t="str">
        <f t="shared" si="1"/>
        <v>0006</v>
      </c>
      <c r="K38" s="209"/>
      <c r="L38" s="209"/>
      <c r="M38" s="214"/>
      <c r="N38" s="209" t="s">
        <v>18765</v>
      </c>
      <c r="O38" s="215" t="s">
        <v>18766</v>
      </c>
      <c r="P38" s="215" t="s">
        <v>18773</v>
      </c>
      <c r="Q38" s="215" t="s">
        <v>18774</v>
      </c>
    </row>
    <row r="39" spans="1:17" s="208" customFormat="1" ht="13.15" customHeight="1">
      <c r="A39" s="209" t="str">
        <f t="shared" si="0"/>
        <v>0208126121407364847</v>
      </c>
      <c r="B39" s="210" t="s">
        <v>18772</v>
      </c>
      <c r="C39" s="211" t="s">
        <v>463</v>
      </c>
      <c r="D39" s="211" t="s">
        <v>463</v>
      </c>
      <c r="E39" s="211" t="s">
        <v>14607</v>
      </c>
      <c r="F39" s="211" t="s">
        <v>462</v>
      </c>
      <c r="G39" s="211" t="s">
        <v>1676</v>
      </c>
      <c r="H39" s="212" t="s">
        <v>14602</v>
      </c>
      <c r="I39" s="213" t="s">
        <v>464</v>
      </c>
      <c r="J39" s="201" t="str">
        <f t="shared" si="1"/>
        <v>0006</v>
      </c>
      <c r="K39" s="209" t="s">
        <v>9153</v>
      </c>
      <c r="L39" s="209"/>
      <c r="M39" s="214"/>
      <c r="N39" s="209" t="s">
        <v>18765</v>
      </c>
      <c r="O39" s="215" t="s">
        <v>18766</v>
      </c>
      <c r="P39" s="215" t="s">
        <v>18773</v>
      </c>
      <c r="Q39" s="215" t="s">
        <v>18774</v>
      </c>
    </row>
    <row r="40" spans="1:17" s="208" customFormat="1" ht="13.15" customHeight="1">
      <c r="A40" s="209" t="str">
        <f t="shared" si="0"/>
        <v>0208126141235256884</v>
      </c>
      <c r="B40" s="210" t="s">
        <v>18772</v>
      </c>
      <c r="C40" s="211" t="s">
        <v>14610</v>
      </c>
      <c r="D40" s="211" t="s">
        <v>463</v>
      </c>
      <c r="E40" s="211" t="s">
        <v>14608</v>
      </c>
      <c r="F40" s="211" t="s">
        <v>462</v>
      </c>
      <c r="G40" s="211" t="s">
        <v>1676</v>
      </c>
      <c r="H40" s="212" t="s">
        <v>14602</v>
      </c>
      <c r="I40" s="213" t="s">
        <v>464</v>
      </c>
      <c r="J40" s="201" t="str">
        <f t="shared" si="1"/>
        <v>0006</v>
      </c>
      <c r="K40" s="209"/>
      <c r="L40" s="209"/>
      <c r="M40" s="214"/>
      <c r="N40" s="209" t="s">
        <v>18765</v>
      </c>
      <c r="O40" s="215" t="s">
        <v>18766</v>
      </c>
      <c r="P40" s="215" t="s">
        <v>18773</v>
      </c>
      <c r="Q40" s="215" t="s">
        <v>18774</v>
      </c>
    </row>
    <row r="41" spans="1:17" s="208" customFormat="1" ht="13.15" customHeight="1">
      <c r="A41" s="209" t="str">
        <f t="shared" si="0"/>
        <v>0208126141407364847</v>
      </c>
      <c r="B41" s="210" t="s">
        <v>18772</v>
      </c>
      <c r="C41" s="211" t="s">
        <v>463</v>
      </c>
      <c r="D41" s="211" t="s">
        <v>463</v>
      </c>
      <c r="E41" s="211" t="s">
        <v>14608</v>
      </c>
      <c r="F41" s="211" t="s">
        <v>462</v>
      </c>
      <c r="G41" s="211" t="s">
        <v>1676</v>
      </c>
      <c r="H41" s="212" t="s">
        <v>14602</v>
      </c>
      <c r="I41" s="213" t="s">
        <v>464</v>
      </c>
      <c r="J41" s="201" t="str">
        <f t="shared" si="1"/>
        <v>0006</v>
      </c>
      <c r="K41" s="209" t="s">
        <v>9153</v>
      </c>
      <c r="L41" s="209"/>
      <c r="M41" s="214"/>
      <c r="N41" s="209" t="s">
        <v>18765</v>
      </c>
      <c r="O41" s="215" t="s">
        <v>18766</v>
      </c>
      <c r="P41" s="215" t="s">
        <v>18773</v>
      </c>
      <c r="Q41" s="215" t="s">
        <v>18774</v>
      </c>
    </row>
    <row r="42" spans="1:17" s="208" customFormat="1" ht="13.15" customHeight="1">
      <c r="A42" s="209" t="str">
        <f t="shared" si="0"/>
        <v>0944811011235256884</v>
      </c>
      <c r="B42" s="210" t="s">
        <v>18772</v>
      </c>
      <c r="C42" s="211" t="s">
        <v>14610</v>
      </c>
      <c r="D42" s="211" t="s">
        <v>463</v>
      </c>
      <c r="E42" s="211" t="s">
        <v>14609</v>
      </c>
      <c r="F42" s="211" t="s">
        <v>462</v>
      </c>
      <c r="G42" s="211" t="s">
        <v>1676</v>
      </c>
      <c r="H42" s="212" t="s">
        <v>14602</v>
      </c>
      <c r="I42" s="213" t="s">
        <v>464</v>
      </c>
      <c r="J42" s="201" t="str">
        <f t="shared" si="1"/>
        <v>0006</v>
      </c>
      <c r="K42" s="209"/>
      <c r="L42" s="209"/>
      <c r="M42" s="214"/>
      <c r="N42" s="209" t="s">
        <v>18765</v>
      </c>
      <c r="O42" s="215" t="s">
        <v>18766</v>
      </c>
      <c r="P42" s="215" t="s">
        <v>18773</v>
      </c>
      <c r="Q42" s="215" t="s">
        <v>18774</v>
      </c>
    </row>
    <row r="43" spans="1:17" s="208" customFormat="1" ht="13.15" customHeight="1">
      <c r="A43" s="209" t="str">
        <f t="shared" si="0"/>
        <v>0944811011407364847</v>
      </c>
      <c r="B43" s="210" t="s">
        <v>18772</v>
      </c>
      <c r="C43" s="211" t="s">
        <v>463</v>
      </c>
      <c r="D43" s="211" t="s">
        <v>463</v>
      </c>
      <c r="E43" s="211" t="s">
        <v>14609</v>
      </c>
      <c r="F43" s="211" t="s">
        <v>462</v>
      </c>
      <c r="G43" s="211" t="s">
        <v>1676</v>
      </c>
      <c r="H43" s="212" t="s">
        <v>14602</v>
      </c>
      <c r="I43" s="213" t="s">
        <v>464</v>
      </c>
      <c r="J43" s="201" t="str">
        <f t="shared" si="1"/>
        <v>0006</v>
      </c>
      <c r="K43" s="209" t="s">
        <v>9153</v>
      </c>
      <c r="L43" s="209"/>
      <c r="M43" s="214"/>
      <c r="N43" s="209" t="s">
        <v>18765</v>
      </c>
      <c r="O43" s="215" t="s">
        <v>18766</v>
      </c>
      <c r="P43" s="215" t="s">
        <v>18773</v>
      </c>
      <c r="Q43" s="215" t="s">
        <v>18774</v>
      </c>
    </row>
    <row r="44" spans="1:17" s="208" customFormat="1" ht="13.15" customHeight="1">
      <c r="A44" s="209" t="str">
        <f t="shared" si="0"/>
        <v>0944811021235256884</v>
      </c>
      <c r="B44" s="210" t="s">
        <v>18772</v>
      </c>
      <c r="C44" s="211" t="s">
        <v>14610</v>
      </c>
      <c r="D44" s="211" t="s">
        <v>463</v>
      </c>
      <c r="E44" s="211" t="s">
        <v>14615</v>
      </c>
      <c r="F44" s="211" t="s">
        <v>462</v>
      </c>
      <c r="G44" s="211" t="s">
        <v>1676</v>
      </c>
      <c r="H44" s="212" t="s">
        <v>14602</v>
      </c>
      <c r="I44" s="213" t="s">
        <v>464</v>
      </c>
      <c r="J44" s="201" t="str">
        <f t="shared" si="1"/>
        <v>0006</v>
      </c>
      <c r="K44" s="209"/>
      <c r="L44" s="209"/>
      <c r="M44" s="214"/>
      <c r="N44" s="209" t="s">
        <v>18765</v>
      </c>
      <c r="O44" s="215" t="s">
        <v>18766</v>
      </c>
      <c r="P44" s="215" t="s">
        <v>18773</v>
      </c>
      <c r="Q44" s="215" t="s">
        <v>18774</v>
      </c>
    </row>
    <row r="45" spans="1:17" s="208" customFormat="1" ht="13.15" customHeight="1">
      <c r="A45" s="209" t="str">
        <f t="shared" si="0"/>
        <v>3883472011235256884</v>
      </c>
      <c r="B45" s="210" t="s">
        <v>18772</v>
      </c>
      <c r="C45" s="211" t="s">
        <v>14610</v>
      </c>
      <c r="D45" s="211" t="s">
        <v>463</v>
      </c>
      <c r="E45" s="211" t="s">
        <v>462</v>
      </c>
      <c r="F45" s="211" t="s">
        <v>462</v>
      </c>
      <c r="G45" s="211" t="s">
        <v>1676</v>
      </c>
      <c r="H45" s="212" t="s">
        <v>14602</v>
      </c>
      <c r="I45" s="213" t="s">
        <v>464</v>
      </c>
      <c r="J45" s="201" t="str">
        <f t="shared" si="1"/>
        <v>0006</v>
      </c>
      <c r="K45" s="209" t="s">
        <v>14592</v>
      </c>
      <c r="L45" s="209"/>
      <c r="M45" s="214"/>
      <c r="N45" s="209" t="s">
        <v>18765</v>
      </c>
      <c r="O45" s="215" t="s">
        <v>18766</v>
      </c>
      <c r="P45" s="215" t="s">
        <v>18773</v>
      </c>
      <c r="Q45" s="215" t="s">
        <v>18774</v>
      </c>
    </row>
    <row r="46" spans="1:17" s="208" customFormat="1" ht="13.15" customHeight="1">
      <c r="A46" s="209" t="str">
        <f t="shared" si="0"/>
        <v>3883472011407364847</v>
      </c>
      <c r="B46" s="210" t="s">
        <v>18772</v>
      </c>
      <c r="C46" s="211" t="s">
        <v>463</v>
      </c>
      <c r="D46" s="211" t="s">
        <v>463</v>
      </c>
      <c r="E46" s="211" t="s">
        <v>462</v>
      </c>
      <c r="F46" s="211" t="s">
        <v>462</v>
      </c>
      <c r="G46" s="211" t="s">
        <v>1676</v>
      </c>
      <c r="H46" s="212" t="s">
        <v>14602</v>
      </c>
      <c r="I46" s="213" t="s">
        <v>464</v>
      </c>
      <c r="J46" s="201" t="str">
        <f t="shared" si="1"/>
        <v>0006</v>
      </c>
      <c r="K46" s="212"/>
      <c r="L46" s="212"/>
      <c r="M46" s="214"/>
      <c r="N46" s="209" t="s">
        <v>18765</v>
      </c>
      <c r="O46" s="215" t="s">
        <v>18766</v>
      </c>
      <c r="P46" s="215" t="s">
        <v>18773</v>
      </c>
      <c r="Q46" s="215" t="s">
        <v>18774</v>
      </c>
    </row>
    <row r="47" spans="1:17" s="208" customFormat="1" ht="13.15" customHeight="1">
      <c r="A47" s="209" t="str">
        <f t="shared" si="0"/>
        <v>3883472021407364847</v>
      </c>
      <c r="B47" s="210" t="s">
        <v>18772</v>
      </c>
      <c r="C47" s="211" t="s">
        <v>463</v>
      </c>
      <c r="D47" s="211" t="s">
        <v>463</v>
      </c>
      <c r="E47" s="211" t="s">
        <v>14611</v>
      </c>
      <c r="F47" s="211" t="s">
        <v>462</v>
      </c>
      <c r="G47" s="211" t="s">
        <v>1676</v>
      </c>
      <c r="H47" s="212" t="s">
        <v>14602</v>
      </c>
      <c r="I47" s="213" t="s">
        <v>464</v>
      </c>
      <c r="J47" s="201" t="str">
        <f t="shared" si="1"/>
        <v>0006</v>
      </c>
      <c r="K47" s="209"/>
      <c r="L47" s="209"/>
      <c r="M47" s="214"/>
      <c r="N47" s="209" t="s">
        <v>18765</v>
      </c>
      <c r="O47" s="215" t="s">
        <v>18766</v>
      </c>
      <c r="P47" s="215" t="s">
        <v>18773</v>
      </c>
      <c r="Q47" s="215" t="s">
        <v>18774</v>
      </c>
    </row>
    <row r="48" spans="1:17" s="208" customFormat="1" ht="13.15" customHeight="1">
      <c r="A48" s="209" t="str">
        <f t="shared" si="0"/>
        <v>##1235256884</v>
      </c>
      <c r="B48" s="210" t="s">
        <v>18772</v>
      </c>
      <c r="C48" s="211" t="s">
        <v>14610</v>
      </c>
      <c r="D48" s="211" t="s">
        <v>463</v>
      </c>
      <c r="E48" s="211" t="s">
        <v>3649</v>
      </c>
      <c r="F48" s="211" t="s">
        <v>462</v>
      </c>
      <c r="G48" s="211" t="s">
        <v>1676</v>
      </c>
      <c r="H48" s="212" t="s">
        <v>14602</v>
      </c>
      <c r="I48" s="213" t="s">
        <v>464</v>
      </c>
      <c r="J48" s="201" t="str">
        <f t="shared" si="1"/>
        <v>0006</v>
      </c>
      <c r="K48" s="209"/>
      <c r="L48" s="209"/>
      <c r="M48" s="214"/>
      <c r="N48" s="209" t="s">
        <v>18765</v>
      </c>
      <c r="O48" s="215" t="s">
        <v>18766</v>
      </c>
      <c r="P48" s="215" t="s">
        <v>18773</v>
      </c>
      <c r="Q48" s="215" t="s">
        <v>18774</v>
      </c>
    </row>
    <row r="49" spans="1:17" s="208" customFormat="1" ht="13.15" customHeight="1">
      <c r="A49" s="209" t="str">
        <f t="shared" si="0"/>
        <v>##1407364847</v>
      </c>
      <c r="B49" s="210" t="s">
        <v>18772</v>
      </c>
      <c r="C49" s="211" t="s">
        <v>463</v>
      </c>
      <c r="D49" s="211" t="s">
        <v>463</v>
      </c>
      <c r="E49" s="211" t="s">
        <v>3649</v>
      </c>
      <c r="F49" s="211" t="s">
        <v>462</v>
      </c>
      <c r="G49" s="211" t="s">
        <v>1676</v>
      </c>
      <c r="H49" s="212" t="s">
        <v>14602</v>
      </c>
      <c r="I49" s="213" t="s">
        <v>464</v>
      </c>
      <c r="J49" s="201" t="str">
        <f t="shared" si="1"/>
        <v>0006</v>
      </c>
      <c r="K49" s="209" t="s">
        <v>13915</v>
      </c>
      <c r="L49" s="209" t="s">
        <v>13094</v>
      </c>
      <c r="M49" s="214">
        <v>44084</v>
      </c>
      <c r="N49" s="209" t="s">
        <v>18765</v>
      </c>
      <c r="O49" s="215" t="s">
        <v>18766</v>
      </c>
      <c r="P49" s="215" t="s">
        <v>18773</v>
      </c>
      <c r="Q49" s="215" t="s">
        <v>18774</v>
      </c>
    </row>
    <row r="50" spans="1:17" s="208" customFormat="1" ht="13.15" customHeight="1">
      <c r="A50" s="209" t="str">
        <f t="shared" si="0"/>
        <v>09-12352561235256884</v>
      </c>
      <c r="B50" s="210" t="s">
        <v>18772</v>
      </c>
      <c r="C50" s="211" t="s">
        <v>14610</v>
      </c>
      <c r="D50" s="211" t="s">
        <v>463</v>
      </c>
      <c r="E50" s="211" t="s">
        <v>14613</v>
      </c>
      <c r="F50" s="211" t="s">
        <v>462</v>
      </c>
      <c r="G50" s="211" t="s">
        <v>1676</v>
      </c>
      <c r="H50" s="212" t="s">
        <v>14602</v>
      </c>
      <c r="I50" s="213" t="s">
        <v>464</v>
      </c>
      <c r="J50" s="201" t="str">
        <f t="shared" si="1"/>
        <v>0006</v>
      </c>
      <c r="K50" s="209"/>
      <c r="L50" s="209"/>
      <c r="M50" s="214"/>
      <c r="N50" s="209" t="s">
        <v>18765</v>
      </c>
      <c r="O50" s="215" t="s">
        <v>18766</v>
      </c>
      <c r="P50" s="215" t="s">
        <v>18773</v>
      </c>
      <c r="Q50" s="215" t="s">
        <v>18774</v>
      </c>
    </row>
    <row r="51" spans="1:17" s="208" customFormat="1" ht="13.15" customHeight="1">
      <c r="A51" s="209" t="str">
        <f t="shared" si="0"/>
        <v>09-12352568841235256884</v>
      </c>
      <c r="B51" s="210" t="s">
        <v>18772</v>
      </c>
      <c r="C51" s="211" t="s">
        <v>14610</v>
      </c>
      <c r="D51" s="211" t="s">
        <v>463</v>
      </c>
      <c r="E51" s="211" t="s">
        <v>14614</v>
      </c>
      <c r="F51" s="211" t="s">
        <v>462</v>
      </c>
      <c r="G51" s="211" t="s">
        <v>1676</v>
      </c>
      <c r="H51" s="212" t="s">
        <v>14602</v>
      </c>
      <c r="I51" s="213" t="s">
        <v>464</v>
      </c>
      <c r="J51" s="201" t="str">
        <f t="shared" si="1"/>
        <v>0006</v>
      </c>
      <c r="K51" s="209"/>
      <c r="L51" s="209"/>
      <c r="M51" s="214"/>
      <c r="N51" s="209" t="s">
        <v>18765</v>
      </c>
      <c r="O51" s="215" t="s">
        <v>18766</v>
      </c>
      <c r="P51" s="215" t="s">
        <v>18773</v>
      </c>
      <c r="Q51" s="215" t="s">
        <v>18774</v>
      </c>
    </row>
    <row r="52" spans="1:17" s="208" customFormat="1" ht="13.15" customHeight="1">
      <c r="A52" s="209" t="str">
        <f t="shared" si="0"/>
        <v>1F-QMA0000021332081235256884</v>
      </c>
      <c r="B52" s="210" t="s">
        <v>18772</v>
      </c>
      <c r="C52" s="211" t="s">
        <v>14610</v>
      </c>
      <c r="D52" s="211" t="s">
        <v>463</v>
      </c>
      <c r="E52" s="211" t="s">
        <v>14616</v>
      </c>
      <c r="F52" s="211" t="s">
        <v>462</v>
      </c>
      <c r="G52" s="211" t="s">
        <v>1676</v>
      </c>
      <c r="H52" s="212" t="s">
        <v>14602</v>
      </c>
      <c r="I52" s="213" t="s">
        <v>464</v>
      </c>
      <c r="J52" s="201" t="str">
        <f t="shared" si="1"/>
        <v>0006</v>
      </c>
      <c r="K52" s="209"/>
      <c r="L52" s="209"/>
      <c r="M52" s="214"/>
      <c r="N52" s="209" t="s">
        <v>18765</v>
      </c>
      <c r="O52" s="215" t="s">
        <v>18766</v>
      </c>
      <c r="P52" s="215" t="s">
        <v>18773</v>
      </c>
      <c r="Q52" s="215" t="s">
        <v>18774</v>
      </c>
    </row>
    <row r="53" spans="1:17" s="208" customFormat="1" ht="13.15" customHeight="1">
      <c r="A53" s="209" t="str">
        <f t="shared" si="0"/>
        <v>1F-QMA0000028506041235256884</v>
      </c>
      <c r="B53" s="210" t="s">
        <v>18772</v>
      </c>
      <c r="C53" s="211" t="s">
        <v>14610</v>
      </c>
      <c r="D53" s="211" t="s">
        <v>463</v>
      </c>
      <c r="E53" s="211" t="s">
        <v>14617</v>
      </c>
      <c r="F53" s="211" t="s">
        <v>462</v>
      </c>
      <c r="G53" s="211" t="s">
        <v>1676</v>
      </c>
      <c r="H53" s="212" t="s">
        <v>14602</v>
      </c>
      <c r="I53" s="213" t="s">
        <v>464</v>
      </c>
      <c r="J53" s="201" t="str">
        <f t="shared" si="1"/>
        <v>0006</v>
      </c>
      <c r="K53" s="209"/>
      <c r="L53" s="209"/>
      <c r="M53" s="214"/>
      <c r="N53" s="209" t="s">
        <v>18765</v>
      </c>
      <c r="O53" s="215" t="s">
        <v>18766</v>
      </c>
      <c r="P53" s="215" t="s">
        <v>18773</v>
      </c>
      <c r="Q53" s="215" t="s">
        <v>18774</v>
      </c>
    </row>
    <row r="54" spans="1:17" s="208" customFormat="1" ht="13.15" customHeight="1">
      <c r="A54" s="209" t="str">
        <f t="shared" si="0"/>
        <v>BHO34170041235256884</v>
      </c>
      <c r="B54" s="210" t="s">
        <v>18772</v>
      </c>
      <c r="C54" s="211" t="s">
        <v>14610</v>
      </c>
      <c r="D54" s="211" t="s">
        <v>463</v>
      </c>
      <c r="E54" s="211" t="s">
        <v>14618</v>
      </c>
      <c r="F54" s="211" t="s">
        <v>462</v>
      </c>
      <c r="G54" s="211" t="s">
        <v>1676</v>
      </c>
      <c r="H54" s="212" t="s">
        <v>14602</v>
      </c>
      <c r="I54" s="213" t="s">
        <v>464</v>
      </c>
      <c r="J54" s="201" t="str">
        <f t="shared" si="1"/>
        <v>0006</v>
      </c>
      <c r="K54" s="209"/>
      <c r="L54" s="209"/>
      <c r="M54" s="214"/>
      <c r="N54" s="209" t="s">
        <v>18765</v>
      </c>
      <c r="O54" s="215" t="s">
        <v>18766</v>
      </c>
      <c r="P54" s="215" t="s">
        <v>18773</v>
      </c>
      <c r="Q54" s="215" t="s">
        <v>18774</v>
      </c>
    </row>
    <row r="55" spans="1:17" s="208" customFormat="1" ht="13.15" customHeight="1">
      <c r="A55" s="209" t="str">
        <f t="shared" si="0"/>
        <v>0208126031619092780</v>
      </c>
      <c r="B55" s="210" t="s">
        <v>18775</v>
      </c>
      <c r="C55" s="211" t="s">
        <v>2669</v>
      </c>
      <c r="D55" s="211" t="s">
        <v>409</v>
      </c>
      <c r="E55" s="211" t="s">
        <v>14619</v>
      </c>
      <c r="F55" s="211" t="s">
        <v>408</v>
      </c>
      <c r="G55" s="211" t="s">
        <v>3045</v>
      </c>
      <c r="H55" s="212" t="s">
        <v>2449</v>
      </c>
      <c r="I55" s="213" t="s">
        <v>410</v>
      </c>
      <c r="J55" s="201" t="str">
        <f t="shared" si="1"/>
        <v>0007</v>
      </c>
      <c r="K55" s="209"/>
      <c r="L55" s="209"/>
      <c r="M55" s="214"/>
      <c r="N55" s="209" t="s">
        <v>18765</v>
      </c>
      <c r="O55" s="215" t="s">
        <v>18766</v>
      </c>
      <c r="P55" s="215" t="s">
        <v>18767</v>
      </c>
      <c r="Q55" s="215" t="s">
        <v>18768</v>
      </c>
    </row>
    <row r="56" spans="1:17" s="208" customFormat="1" ht="13.15" customHeight="1">
      <c r="A56" s="209" t="str">
        <f t="shared" si="0"/>
        <v>0208126031962900472</v>
      </c>
      <c r="B56" s="210" t="s">
        <v>18775</v>
      </c>
      <c r="C56" s="211" t="s">
        <v>409</v>
      </c>
      <c r="D56" s="211" t="s">
        <v>409</v>
      </c>
      <c r="E56" s="211" t="s">
        <v>14619</v>
      </c>
      <c r="F56" s="211" t="s">
        <v>408</v>
      </c>
      <c r="G56" s="211" t="s">
        <v>3045</v>
      </c>
      <c r="H56" s="212" t="s">
        <v>2449</v>
      </c>
      <c r="I56" s="213" t="s">
        <v>410</v>
      </c>
      <c r="J56" s="201" t="str">
        <f t="shared" si="1"/>
        <v>0007</v>
      </c>
      <c r="K56" s="209" t="s">
        <v>9153</v>
      </c>
      <c r="L56" s="209"/>
      <c r="M56" s="214"/>
      <c r="N56" s="209" t="s">
        <v>18765</v>
      </c>
      <c r="O56" s="215" t="s">
        <v>18766</v>
      </c>
      <c r="P56" s="215" t="s">
        <v>18767</v>
      </c>
      <c r="Q56" s="215" t="s">
        <v>18768</v>
      </c>
    </row>
    <row r="57" spans="1:17" s="208" customFormat="1" ht="13.15" customHeight="1">
      <c r="A57" s="209" t="str">
        <f t="shared" si="0"/>
        <v>3887580011619092780</v>
      </c>
      <c r="B57" s="210" t="s">
        <v>18775</v>
      </c>
      <c r="C57" s="211" t="s">
        <v>2669</v>
      </c>
      <c r="D57" s="211" t="s">
        <v>409</v>
      </c>
      <c r="E57" s="211" t="s">
        <v>408</v>
      </c>
      <c r="F57" s="211" t="s">
        <v>408</v>
      </c>
      <c r="G57" s="211" t="s">
        <v>3045</v>
      </c>
      <c r="H57" s="212" t="s">
        <v>2449</v>
      </c>
      <c r="I57" s="213" t="s">
        <v>410</v>
      </c>
      <c r="J57" s="201" t="str">
        <f t="shared" si="1"/>
        <v>0007</v>
      </c>
      <c r="K57" s="209" t="s">
        <v>14592</v>
      </c>
      <c r="L57" s="209"/>
      <c r="M57" s="214"/>
      <c r="N57" s="209" t="s">
        <v>18765</v>
      </c>
      <c r="O57" s="215" t="s">
        <v>18766</v>
      </c>
      <c r="P57" s="215" t="s">
        <v>18767</v>
      </c>
      <c r="Q57" s="215" t="s">
        <v>18768</v>
      </c>
    </row>
    <row r="58" spans="1:17" s="208" customFormat="1" ht="13.15" customHeight="1">
      <c r="A58" s="209" t="str">
        <f t="shared" si="0"/>
        <v>3887580011962900472</v>
      </c>
      <c r="B58" s="210" t="s">
        <v>18775</v>
      </c>
      <c r="C58" s="211">
        <v>1962900472</v>
      </c>
      <c r="D58" s="211" t="s">
        <v>409</v>
      </c>
      <c r="E58" s="211" t="s">
        <v>408</v>
      </c>
      <c r="F58" s="211" t="s">
        <v>408</v>
      </c>
      <c r="G58" s="211" t="s">
        <v>3045</v>
      </c>
      <c r="H58" s="212" t="s">
        <v>2449</v>
      </c>
      <c r="I58" s="213" t="s">
        <v>410</v>
      </c>
      <c r="J58" s="201" t="str">
        <f t="shared" si="1"/>
        <v>0007</v>
      </c>
      <c r="K58" s="209"/>
      <c r="L58" s="209"/>
      <c r="M58" s="214"/>
      <c r="N58" s="209" t="s">
        <v>18765</v>
      </c>
      <c r="O58" s="215" t="s">
        <v>18766</v>
      </c>
      <c r="P58" s="215" t="s">
        <v>18767</v>
      </c>
      <c r="Q58" s="215" t="s">
        <v>18768</v>
      </c>
    </row>
    <row r="59" spans="1:17" s="208" customFormat="1" ht="13.15" customHeight="1">
      <c r="A59" s="209" t="str">
        <f t="shared" si="0"/>
        <v>0208175011174576698</v>
      </c>
      <c r="B59" s="224" t="s">
        <v>18776</v>
      </c>
      <c r="C59" s="211" t="s">
        <v>563</v>
      </c>
      <c r="D59" s="211" t="s">
        <v>563</v>
      </c>
      <c r="E59" s="211" t="s">
        <v>562</v>
      </c>
      <c r="F59" s="211" t="s">
        <v>562</v>
      </c>
      <c r="G59" s="211" t="s">
        <v>2218</v>
      </c>
      <c r="H59" s="212" t="s">
        <v>2288</v>
      </c>
      <c r="I59" s="213" t="s">
        <v>564</v>
      </c>
      <c r="J59" s="201" t="str">
        <f t="shared" si="1"/>
        <v>0009</v>
      </c>
      <c r="K59" s="209"/>
      <c r="L59" s="209"/>
      <c r="M59" s="214"/>
      <c r="N59" s="209" t="s">
        <v>18777</v>
      </c>
      <c r="O59" s="215" t="s">
        <v>18778</v>
      </c>
      <c r="P59" s="215" t="s">
        <v>18773</v>
      </c>
      <c r="Q59" s="215" t="s">
        <v>18774</v>
      </c>
    </row>
    <row r="60" spans="1:17" s="208" customFormat="1" ht="13.15" customHeight="1">
      <c r="A60" s="209" t="str">
        <f t="shared" si="0"/>
        <v>0208175021174576698</v>
      </c>
      <c r="B60" s="210" t="s">
        <v>18776</v>
      </c>
      <c r="C60" s="211" t="s">
        <v>563</v>
      </c>
      <c r="D60" s="211" t="s">
        <v>563</v>
      </c>
      <c r="E60" s="211" t="s">
        <v>14620</v>
      </c>
      <c r="F60" s="211" t="s">
        <v>562</v>
      </c>
      <c r="G60" s="211" t="s">
        <v>2218</v>
      </c>
      <c r="H60" s="212" t="s">
        <v>2288</v>
      </c>
      <c r="I60" s="213" t="s">
        <v>564</v>
      </c>
      <c r="J60" s="201" t="str">
        <f t="shared" si="1"/>
        <v>0009</v>
      </c>
      <c r="K60" s="209"/>
      <c r="L60" s="209"/>
      <c r="M60" s="214"/>
      <c r="N60" s="209" t="s">
        <v>18777</v>
      </c>
      <c r="O60" s="215" t="s">
        <v>18778</v>
      </c>
      <c r="P60" s="215" t="s">
        <v>18773</v>
      </c>
      <c r="Q60" s="215" t="s">
        <v>18774</v>
      </c>
    </row>
    <row r="61" spans="1:17" s="208" customFormat="1" ht="13.15" customHeight="1">
      <c r="A61" s="209" t="str">
        <f t="shared" si="0"/>
        <v>0208225011174576698</v>
      </c>
      <c r="B61" s="210" t="s">
        <v>18776</v>
      </c>
      <c r="C61" s="211" t="s">
        <v>563</v>
      </c>
      <c r="D61" s="211" t="s">
        <v>563</v>
      </c>
      <c r="E61" s="211" t="s">
        <v>14622</v>
      </c>
      <c r="F61" s="211" t="s">
        <v>562</v>
      </c>
      <c r="G61" s="211" t="s">
        <v>2218</v>
      </c>
      <c r="H61" s="212" t="s">
        <v>2288</v>
      </c>
      <c r="I61" s="213" t="s">
        <v>564</v>
      </c>
      <c r="J61" s="201" t="str">
        <f t="shared" si="1"/>
        <v>0009</v>
      </c>
      <c r="K61" s="209"/>
      <c r="L61" s="209"/>
      <c r="M61" s="214"/>
      <c r="N61" s="209" t="s">
        <v>18777</v>
      </c>
      <c r="O61" s="215" t="s">
        <v>18778</v>
      </c>
      <c r="P61" s="215" t="s">
        <v>18773</v>
      </c>
      <c r="Q61" s="215" t="s">
        <v>18774</v>
      </c>
    </row>
    <row r="62" spans="1:17" s="208" customFormat="1" ht="13.15" customHeight="1">
      <c r="A62" s="209" t="str">
        <f t="shared" si="0"/>
        <v>0208225011184664468</v>
      </c>
      <c r="B62" s="210" t="s">
        <v>18776</v>
      </c>
      <c r="C62" s="211" t="s">
        <v>14621</v>
      </c>
      <c r="D62" s="211" t="s">
        <v>563</v>
      </c>
      <c r="E62" s="211" t="s">
        <v>14622</v>
      </c>
      <c r="F62" s="211" t="s">
        <v>562</v>
      </c>
      <c r="G62" s="211" t="s">
        <v>2218</v>
      </c>
      <c r="H62" s="212" t="s">
        <v>2288</v>
      </c>
      <c r="I62" s="213" t="s">
        <v>564</v>
      </c>
      <c r="J62" s="201" t="str">
        <f t="shared" si="1"/>
        <v>0009</v>
      </c>
      <c r="K62" s="209"/>
      <c r="L62" s="209"/>
      <c r="M62" s="214"/>
      <c r="N62" s="209" t="s">
        <v>18777</v>
      </c>
      <c r="O62" s="215" t="s">
        <v>18778</v>
      </c>
      <c r="P62" s="215" t="s">
        <v>18773</v>
      </c>
      <c r="Q62" s="215" t="s">
        <v>18774</v>
      </c>
    </row>
    <row r="63" spans="1:17" s="208" customFormat="1" ht="13.15" customHeight="1">
      <c r="A63" s="209" t="str">
        <f t="shared" si="0"/>
        <v>0946402011174576698</v>
      </c>
      <c r="B63" s="210" t="s">
        <v>18776</v>
      </c>
      <c r="C63" s="211" t="s">
        <v>563</v>
      </c>
      <c r="D63" s="211" t="s">
        <v>563</v>
      </c>
      <c r="E63" s="211" t="s">
        <v>14623</v>
      </c>
      <c r="F63" s="211" t="s">
        <v>562</v>
      </c>
      <c r="G63" s="211" t="s">
        <v>2218</v>
      </c>
      <c r="H63" s="212" t="s">
        <v>2288</v>
      </c>
      <c r="I63" s="213" t="s">
        <v>564</v>
      </c>
      <c r="J63" s="201" t="str">
        <f t="shared" si="1"/>
        <v>0009</v>
      </c>
      <c r="K63" s="209"/>
      <c r="L63" s="209"/>
      <c r="M63" s="214"/>
      <c r="N63" s="209" t="s">
        <v>18777</v>
      </c>
      <c r="O63" s="215" t="s">
        <v>18778</v>
      </c>
      <c r="P63" s="215" t="s">
        <v>18773</v>
      </c>
      <c r="Q63" s="215" t="s">
        <v>18774</v>
      </c>
    </row>
    <row r="64" spans="1:17" s="208" customFormat="1" ht="13.15" customHeight="1">
      <c r="A64" s="209" t="str">
        <f t="shared" si="0"/>
        <v>0946402011245284215</v>
      </c>
      <c r="B64" s="210" t="s">
        <v>18776</v>
      </c>
      <c r="C64" s="211" t="s">
        <v>14624</v>
      </c>
      <c r="D64" s="211" t="s">
        <v>563</v>
      </c>
      <c r="E64" s="211" t="s">
        <v>14623</v>
      </c>
      <c r="F64" s="211" t="s">
        <v>562</v>
      </c>
      <c r="G64" s="211" t="s">
        <v>2218</v>
      </c>
      <c r="H64" s="212" t="s">
        <v>2288</v>
      </c>
      <c r="I64" s="213" t="s">
        <v>564</v>
      </c>
      <c r="J64" s="201" t="str">
        <f t="shared" si="1"/>
        <v>0009</v>
      </c>
      <c r="K64" s="209"/>
      <c r="L64" s="209"/>
      <c r="M64" s="214"/>
      <c r="N64" s="209" t="s">
        <v>18777</v>
      </c>
      <c r="O64" s="215" t="s">
        <v>18778</v>
      </c>
      <c r="P64" s="215" t="s">
        <v>18773</v>
      </c>
      <c r="Q64" s="215" t="s">
        <v>18774</v>
      </c>
    </row>
    <row r="65" spans="1:17" s="208" customFormat="1" ht="13.15" customHeight="1">
      <c r="A65" s="209" t="str">
        <f t="shared" si="0"/>
        <v>##1174576698</v>
      </c>
      <c r="B65" s="210" t="s">
        <v>18776</v>
      </c>
      <c r="C65" s="211" t="s">
        <v>563</v>
      </c>
      <c r="D65" s="211" t="s">
        <v>563</v>
      </c>
      <c r="E65" s="211" t="s">
        <v>3649</v>
      </c>
      <c r="F65" s="211" t="s">
        <v>562</v>
      </c>
      <c r="G65" s="211" t="s">
        <v>2218</v>
      </c>
      <c r="H65" s="212" t="s">
        <v>2288</v>
      </c>
      <c r="I65" s="213" t="s">
        <v>564</v>
      </c>
      <c r="J65" s="201" t="str">
        <f t="shared" si="1"/>
        <v>0009</v>
      </c>
      <c r="K65" s="209"/>
      <c r="L65" s="209"/>
      <c r="M65" s="214"/>
      <c r="N65" s="209" t="s">
        <v>18777</v>
      </c>
      <c r="O65" s="215" t="s">
        <v>18778</v>
      </c>
      <c r="P65" s="215" t="s">
        <v>18773</v>
      </c>
      <c r="Q65" s="215" t="s">
        <v>18774</v>
      </c>
    </row>
    <row r="66" spans="1:17" s="208" customFormat="1" ht="13.15" customHeight="1">
      <c r="A66" s="209" t="str">
        <f t="shared" ref="A66:A129" si="2">E66&amp;C66</f>
        <v>020822501NA</v>
      </c>
      <c r="B66" s="210" t="s">
        <v>18776</v>
      </c>
      <c r="C66" s="211" t="s">
        <v>3106</v>
      </c>
      <c r="D66" s="211" t="s">
        <v>563</v>
      </c>
      <c r="E66" s="211" t="s">
        <v>14622</v>
      </c>
      <c r="F66" s="211" t="s">
        <v>562</v>
      </c>
      <c r="G66" s="211" t="s">
        <v>2218</v>
      </c>
      <c r="H66" s="212" t="s">
        <v>2288</v>
      </c>
      <c r="I66" s="213" t="s">
        <v>564</v>
      </c>
      <c r="J66" s="201" t="str">
        <f t="shared" ref="J66:J129" si="3">B66</f>
        <v>0009</v>
      </c>
      <c r="K66" s="209"/>
      <c r="L66" s="209"/>
      <c r="M66" s="214"/>
      <c r="N66" s="209" t="s">
        <v>18777</v>
      </c>
      <c r="O66" s="215" t="s">
        <v>18778</v>
      </c>
      <c r="P66" s="215" t="s">
        <v>18773</v>
      </c>
      <c r="Q66" s="215" t="s">
        <v>18774</v>
      </c>
    </row>
    <row r="67" spans="1:17" s="208" customFormat="1" ht="13.15" customHeight="1">
      <c r="A67" s="209" t="str">
        <f t="shared" si="2"/>
        <v>1174576698MR1174576698</v>
      </c>
      <c r="B67" s="210" t="s">
        <v>18776</v>
      </c>
      <c r="C67" s="211" t="s">
        <v>563</v>
      </c>
      <c r="D67" s="211" t="s">
        <v>563</v>
      </c>
      <c r="E67" s="211" t="s">
        <v>14625</v>
      </c>
      <c r="F67" s="211" t="s">
        <v>562</v>
      </c>
      <c r="G67" s="211" t="s">
        <v>2218</v>
      </c>
      <c r="H67" s="212" t="s">
        <v>2288</v>
      </c>
      <c r="I67" s="213" t="s">
        <v>564</v>
      </c>
      <c r="J67" s="201" t="str">
        <f t="shared" si="3"/>
        <v>0009</v>
      </c>
      <c r="K67" s="209"/>
      <c r="L67" s="209"/>
      <c r="M67" s="214"/>
      <c r="N67" s="209" t="s">
        <v>18777</v>
      </c>
      <c r="O67" s="215" t="s">
        <v>18778</v>
      </c>
      <c r="P67" s="215" t="s">
        <v>18773</v>
      </c>
      <c r="Q67" s="215" t="s">
        <v>18774</v>
      </c>
    </row>
    <row r="68" spans="1:17" s="208" customFormat="1" ht="13.15" customHeight="1">
      <c r="A68" s="209" t="str">
        <f t="shared" si="2"/>
        <v>1F-QMA0000020971341174576698</v>
      </c>
      <c r="B68" s="210" t="s">
        <v>18776</v>
      </c>
      <c r="C68" s="211" t="s">
        <v>563</v>
      </c>
      <c r="D68" s="211" t="s">
        <v>563</v>
      </c>
      <c r="E68" s="211" t="s">
        <v>14626</v>
      </c>
      <c r="F68" s="211" t="s">
        <v>562</v>
      </c>
      <c r="G68" s="211" t="s">
        <v>2218</v>
      </c>
      <c r="H68" s="212" t="s">
        <v>2288</v>
      </c>
      <c r="I68" s="213" t="s">
        <v>564</v>
      </c>
      <c r="J68" s="201" t="str">
        <f t="shared" si="3"/>
        <v>0009</v>
      </c>
      <c r="K68" s="209"/>
      <c r="L68" s="209"/>
      <c r="M68" s="214"/>
      <c r="N68" s="209" t="s">
        <v>18777</v>
      </c>
      <c r="O68" s="215" t="s">
        <v>18778</v>
      </c>
      <c r="P68" s="215" t="s">
        <v>18773</v>
      </c>
      <c r="Q68" s="215" t="s">
        <v>18774</v>
      </c>
    </row>
    <row r="69" spans="1:17" s="208" customFormat="1" ht="13.15" customHeight="1">
      <c r="A69" s="209" t="str">
        <f t="shared" si="2"/>
        <v>7N-00055801174576698</v>
      </c>
      <c r="B69" s="210" t="s">
        <v>18776</v>
      </c>
      <c r="C69" s="211" t="s">
        <v>563</v>
      </c>
      <c r="D69" s="211" t="s">
        <v>563</v>
      </c>
      <c r="E69" s="211" t="s">
        <v>14627</v>
      </c>
      <c r="F69" s="211" t="s">
        <v>562</v>
      </c>
      <c r="G69" s="211" t="s">
        <v>2218</v>
      </c>
      <c r="H69" s="212" t="s">
        <v>2288</v>
      </c>
      <c r="I69" s="213" t="s">
        <v>564</v>
      </c>
      <c r="J69" s="201" t="str">
        <f t="shared" si="3"/>
        <v>0009</v>
      </c>
      <c r="K69" s="209"/>
      <c r="L69" s="209"/>
      <c r="M69" s="214"/>
      <c r="N69" s="209" t="s">
        <v>18777</v>
      </c>
      <c r="O69" s="215" t="s">
        <v>18778</v>
      </c>
      <c r="P69" s="215" t="s">
        <v>18773</v>
      </c>
      <c r="Q69" s="215" t="s">
        <v>18774</v>
      </c>
    </row>
    <row r="70" spans="1:17" s="208" customFormat="1" ht="13.15" customHeight="1">
      <c r="A70" s="209" t="str">
        <f t="shared" si="2"/>
        <v>7N-000558081174576698</v>
      </c>
      <c r="B70" s="210" t="s">
        <v>18776</v>
      </c>
      <c r="C70" s="211" t="s">
        <v>563</v>
      </c>
      <c r="D70" s="211" t="s">
        <v>563</v>
      </c>
      <c r="E70" s="211" t="s">
        <v>14628</v>
      </c>
      <c r="F70" s="211" t="s">
        <v>562</v>
      </c>
      <c r="G70" s="211" t="s">
        <v>2218</v>
      </c>
      <c r="H70" s="212" t="s">
        <v>2288</v>
      </c>
      <c r="I70" s="213" t="s">
        <v>564</v>
      </c>
      <c r="J70" s="201" t="str">
        <f t="shared" si="3"/>
        <v>0009</v>
      </c>
      <c r="K70" s="209"/>
      <c r="L70" s="209"/>
      <c r="M70" s="214"/>
      <c r="N70" s="209" t="s">
        <v>18777</v>
      </c>
      <c r="O70" s="215" t="s">
        <v>18778</v>
      </c>
      <c r="P70" s="215" t="s">
        <v>18773</v>
      </c>
      <c r="Q70" s="215" t="s">
        <v>18774</v>
      </c>
    </row>
    <row r="71" spans="1:17" s="208" customFormat="1" ht="13.15" customHeight="1">
      <c r="A71" s="209" t="str">
        <f t="shared" si="2"/>
        <v>7T-QMA0000020971341174576698</v>
      </c>
      <c r="B71" s="210" t="s">
        <v>18776</v>
      </c>
      <c r="C71" s="211" t="s">
        <v>563</v>
      </c>
      <c r="D71" s="211" t="s">
        <v>563</v>
      </c>
      <c r="E71" s="211" t="s">
        <v>14629</v>
      </c>
      <c r="F71" s="211" t="s">
        <v>562</v>
      </c>
      <c r="G71" s="211" t="s">
        <v>2218</v>
      </c>
      <c r="H71" s="212" t="s">
        <v>2288</v>
      </c>
      <c r="I71" s="213" t="s">
        <v>564</v>
      </c>
      <c r="J71" s="201" t="str">
        <f t="shared" si="3"/>
        <v>0009</v>
      </c>
      <c r="K71" s="209"/>
      <c r="L71" s="209"/>
      <c r="M71" s="214"/>
      <c r="N71" s="209" t="s">
        <v>18777</v>
      </c>
      <c r="O71" s="215" t="s">
        <v>18778</v>
      </c>
      <c r="P71" s="215" t="s">
        <v>18773</v>
      </c>
      <c r="Q71" s="215" t="s">
        <v>18774</v>
      </c>
    </row>
    <row r="72" spans="1:17" s="208" customFormat="1" ht="13.15" customHeight="1">
      <c r="A72" s="209" t="str">
        <f t="shared" si="2"/>
        <v>7W-0007087960011174576698</v>
      </c>
      <c r="B72" s="210" t="s">
        <v>18776</v>
      </c>
      <c r="C72" s="211" t="s">
        <v>563</v>
      </c>
      <c r="D72" s="211" t="s">
        <v>563</v>
      </c>
      <c r="E72" s="211" t="s">
        <v>14630</v>
      </c>
      <c r="F72" s="211" t="s">
        <v>562</v>
      </c>
      <c r="G72" s="211" t="s">
        <v>2218</v>
      </c>
      <c r="H72" s="212" t="s">
        <v>2288</v>
      </c>
      <c r="I72" s="213" t="s">
        <v>564</v>
      </c>
      <c r="J72" s="201" t="str">
        <f t="shared" si="3"/>
        <v>0009</v>
      </c>
      <c r="K72" s="209"/>
      <c r="L72" s="209"/>
      <c r="M72" s="214"/>
      <c r="N72" s="209" t="s">
        <v>18777</v>
      </c>
      <c r="O72" s="215" t="s">
        <v>18778</v>
      </c>
      <c r="P72" s="215" t="s">
        <v>18773</v>
      </c>
      <c r="Q72" s="215" t="s">
        <v>18774</v>
      </c>
    </row>
    <row r="73" spans="1:17" s="208" customFormat="1" ht="13.15" customHeight="1">
      <c r="A73" s="209" t="str">
        <f t="shared" si="2"/>
        <v>7W-0007087960021174576698</v>
      </c>
      <c r="B73" s="210" t="s">
        <v>18776</v>
      </c>
      <c r="C73" s="211" t="s">
        <v>563</v>
      </c>
      <c r="D73" s="211" t="s">
        <v>563</v>
      </c>
      <c r="E73" s="211" t="s">
        <v>14631</v>
      </c>
      <c r="F73" s="211" t="s">
        <v>562</v>
      </c>
      <c r="G73" s="211" t="s">
        <v>2218</v>
      </c>
      <c r="H73" s="212" t="s">
        <v>2288</v>
      </c>
      <c r="I73" s="213" t="s">
        <v>564</v>
      </c>
      <c r="J73" s="201" t="str">
        <f t="shared" si="3"/>
        <v>0009</v>
      </c>
      <c r="K73" s="209"/>
      <c r="L73" s="209"/>
      <c r="M73" s="214"/>
      <c r="N73" s="209" t="s">
        <v>18777</v>
      </c>
      <c r="O73" s="215" t="s">
        <v>18778</v>
      </c>
      <c r="P73" s="215" t="s">
        <v>18773</v>
      </c>
      <c r="Q73" s="215" t="s">
        <v>18774</v>
      </c>
    </row>
    <row r="74" spans="1:17" s="208" customFormat="1" ht="13.15" customHeight="1">
      <c r="A74" s="209" t="str">
        <f t="shared" si="2"/>
        <v>7W-60641174576698</v>
      </c>
      <c r="B74" s="210" t="s">
        <v>18776</v>
      </c>
      <c r="C74" s="211" t="s">
        <v>563</v>
      </c>
      <c r="D74" s="211" t="s">
        <v>563</v>
      </c>
      <c r="E74" s="211" t="s">
        <v>14632</v>
      </c>
      <c r="F74" s="211" t="s">
        <v>562</v>
      </c>
      <c r="G74" s="211" t="s">
        <v>2218</v>
      </c>
      <c r="H74" s="212" t="s">
        <v>2288</v>
      </c>
      <c r="I74" s="213" t="s">
        <v>564</v>
      </c>
      <c r="J74" s="201" t="str">
        <f t="shared" si="3"/>
        <v>0009</v>
      </c>
      <c r="K74" s="209"/>
      <c r="L74" s="209"/>
      <c r="M74" s="214"/>
      <c r="N74" s="209" t="s">
        <v>18777</v>
      </c>
      <c r="O74" s="215" t="s">
        <v>18778</v>
      </c>
      <c r="P74" s="215" t="s">
        <v>18773</v>
      </c>
      <c r="Q74" s="215" t="s">
        <v>18774</v>
      </c>
    </row>
    <row r="75" spans="1:17" s="208" customFormat="1" ht="13.15" customHeight="1">
      <c r="A75" s="209" t="str">
        <f t="shared" si="2"/>
        <v>0208340011730132234</v>
      </c>
      <c r="B75" s="210" t="s">
        <v>18779</v>
      </c>
      <c r="C75" s="211" t="s">
        <v>14</v>
      </c>
      <c r="D75" s="211" t="s">
        <v>14</v>
      </c>
      <c r="E75" s="211" t="s">
        <v>13</v>
      </c>
      <c r="F75" s="211" t="s">
        <v>13</v>
      </c>
      <c r="G75" s="211" t="s">
        <v>1963</v>
      </c>
      <c r="H75" s="212" t="s">
        <v>3189</v>
      </c>
      <c r="I75" s="213" t="s">
        <v>18780</v>
      </c>
      <c r="J75" s="201" t="str">
        <f t="shared" si="3"/>
        <v>0011</v>
      </c>
      <c r="K75" s="209"/>
      <c r="L75" s="209"/>
      <c r="M75" s="214"/>
      <c r="N75" s="209" t="s">
        <v>18777</v>
      </c>
      <c r="O75" s="215" t="s">
        <v>18778</v>
      </c>
      <c r="P75" s="215" t="s">
        <v>18781</v>
      </c>
      <c r="Q75" s="215" t="s">
        <v>18782</v>
      </c>
    </row>
    <row r="76" spans="1:17" s="208" customFormat="1" ht="13.15" customHeight="1">
      <c r="A76" s="209" t="str">
        <f t="shared" si="2"/>
        <v>0208340021669414884</v>
      </c>
      <c r="B76" s="210" t="s">
        <v>18779</v>
      </c>
      <c r="C76" s="211" t="s">
        <v>14634</v>
      </c>
      <c r="D76" s="211" t="s">
        <v>14</v>
      </c>
      <c r="E76" s="211" t="s">
        <v>14635</v>
      </c>
      <c r="F76" s="211" t="s">
        <v>13</v>
      </c>
      <c r="G76" s="211" t="s">
        <v>1963</v>
      </c>
      <c r="H76" s="212" t="s">
        <v>3189</v>
      </c>
      <c r="I76" s="213" t="s">
        <v>18780</v>
      </c>
      <c r="J76" s="201" t="str">
        <f t="shared" si="3"/>
        <v>0011</v>
      </c>
      <c r="K76" s="209"/>
      <c r="L76" s="209"/>
      <c r="M76" s="214"/>
      <c r="N76" s="209" t="s">
        <v>18777</v>
      </c>
      <c r="O76" s="215" t="s">
        <v>18778</v>
      </c>
      <c r="P76" s="215" t="s">
        <v>18781</v>
      </c>
      <c r="Q76" s="215" t="s">
        <v>18782</v>
      </c>
    </row>
    <row r="77" spans="1:17" s="208" customFormat="1" ht="13.15" customHeight="1">
      <c r="A77" s="209" t="str">
        <f t="shared" si="2"/>
        <v>0208340021730132234</v>
      </c>
      <c r="B77" s="210" t="s">
        <v>18779</v>
      </c>
      <c r="C77" s="211" t="s">
        <v>14</v>
      </c>
      <c r="D77" s="211" t="s">
        <v>14</v>
      </c>
      <c r="E77" s="211" t="s">
        <v>14635</v>
      </c>
      <c r="F77" s="211" t="s">
        <v>13</v>
      </c>
      <c r="G77" s="211" t="s">
        <v>1963</v>
      </c>
      <c r="H77" s="212" t="s">
        <v>3189</v>
      </c>
      <c r="I77" s="213" t="s">
        <v>18780</v>
      </c>
      <c r="J77" s="201" t="str">
        <f t="shared" si="3"/>
        <v>0011</v>
      </c>
      <c r="K77" s="209" t="s">
        <v>9153</v>
      </c>
      <c r="L77" s="209"/>
      <c r="M77" s="214"/>
      <c r="N77" s="209" t="s">
        <v>18777</v>
      </c>
      <c r="O77" s="215" t="s">
        <v>18778</v>
      </c>
      <c r="P77" s="215" t="s">
        <v>18781</v>
      </c>
      <c r="Q77" s="215" t="s">
        <v>18782</v>
      </c>
    </row>
    <row r="78" spans="1:17" s="208" customFormat="1" ht="13.15" customHeight="1">
      <c r="A78" s="209" t="str">
        <f t="shared" si="2"/>
        <v>0208340031730132234</v>
      </c>
      <c r="B78" s="210" t="s">
        <v>18779</v>
      </c>
      <c r="C78" s="211" t="s">
        <v>14</v>
      </c>
      <c r="D78" s="211" t="s">
        <v>14</v>
      </c>
      <c r="E78" s="211" t="s">
        <v>14636</v>
      </c>
      <c r="F78" s="211" t="s">
        <v>13</v>
      </c>
      <c r="G78" s="211" t="s">
        <v>1963</v>
      </c>
      <c r="H78" s="212" t="s">
        <v>3189</v>
      </c>
      <c r="I78" s="213" t="s">
        <v>18780</v>
      </c>
      <c r="J78" s="201" t="str">
        <f t="shared" si="3"/>
        <v>0011</v>
      </c>
      <c r="K78" s="209"/>
      <c r="L78" s="209"/>
      <c r="M78" s="214"/>
      <c r="N78" s="209" t="s">
        <v>18777</v>
      </c>
      <c r="O78" s="215" t="s">
        <v>18778</v>
      </c>
      <c r="P78" s="215" t="s">
        <v>18781</v>
      </c>
      <c r="Q78" s="215" t="s">
        <v>18782</v>
      </c>
    </row>
    <row r="79" spans="1:17" s="208" customFormat="1" ht="13.15" customHeight="1">
      <c r="A79" s="209" t="str">
        <f t="shared" si="2"/>
        <v>0217903011669414884</v>
      </c>
      <c r="B79" s="210" t="s">
        <v>18779</v>
      </c>
      <c r="C79" s="211" t="s">
        <v>14634</v>
      </c>
      <c r="D79" s="211" t="s">
        <v>14</v>
      </c>
      <c r="E79" s="211" t="s">
        <v>14637</v>
      </c>
      <c r="F79" s="211" t="s">
        <v>13</v>
      </c>
      <c r="G79" s="211" t="s">
        <v>1963</v>
      </c>
      <c r="H79" s="212" t="s">
        <v>3189</v>
      </c>
      <c r="I79" s="213" t="s">
        <v>18780</v>
      </c>
      <c r="J79" s="201" t="str">
        <f t="shared" si="3"/>
        <v>0011</v>
      </c>
      <c r="K79" s="209"/>
      <c r="L79" s="209"/>
      <c r="M79" s="214"/>
      <c r="N79" s="209" t="s">
        <v>18777</v>
      </c>
      <c r="O79" s="215" t="s">
        <v>18778</v>
      </c>
      <c r="P79" s="215" t="s">
        <v>18781</v>
      </c>
      <c r="Q79" s="215" t="s">
        <v>18782</v>
      </c>
    </row>
    <row r="80" spans="1:17" s="208" customFormat="1" ht="13.15" customHeight="1">
      <c r="A80" s="209" t="str">
        <f t="shared" si="2"/>
        <v>0252660011538382239</v>
      </c>
      <c r="B80" s="210" t="s">
        <v>18779</v>
      </c>
      <c r="C80" s="211" t="s">
        <v>14639</v>
      </c>
      <c r="D80" s="211" t="s">
        <v>14</v>
      </c>
      <c r="E80" s="211" t="s">
        <v>14640</v>
      </c>
      <c r="F80" s="211" t="s">
        <v>13</v>
      </c>
      <c r="G80" s="211" t="s">
        <v>1963</v>
      </c>
      <c r="H80" s="212" t="s">
        <v>3189</v>
      </c>
      <c r="I80" s="213" t="s">
        <v>18780</v>
      </c>
      <c r="J80" s="201" t="str">
        <f t="shared" si="3"/>
        <v>0011</v>
      </c>
      <c r="K80" s="209"/>
      <c r="L80" s="209"/>
      <c r="M80" s="214"/>
      <c r="N80" s="209" t="s">
        <v>18777</v>
      </c>
      <c r="O80" s="215" t="s">
        <v>18778</v>
      </c>
      <c r="P80" s="215" t="s">
        <v>18781</v>
      </c>
      <c r="Q80" s="215" t="s">
        <v>18782</v>
      </c>
    </row>
    <row r="81" spans="1:17" s="208" customFormat="1" ht="13.15" customHeight="1">
      <c r="A81" s="209" t="str">
        <f t="shared" si="2"/>
        <v>0252660011730132234</v>
      </c>
      <c r="B81" s="210" t="s">
        <v>18779</v>
      </c>
      <c r="C81" s="211" t="s">
        <v>14</v>
      </c>
      <c r="D81" s="211" t="s">
        <v>14</v>
      </c>
      <c r="E81" s="211" t="s">
        <v>14640</v>
      </c>
      <c r="F81" s="211" t="s">
        <v>13</v>
      </c>
      <c r="G81" s="211" t="s">
        <v>1963</v>
      </c>
      <c r="H81" s="212" t="s">
        <v>3189</v>
      </c>
      <c r="I81" s="213" t="s">
        <v>18780</v>
      </c>
      <c r="J81" s="201" t="str">
        <f t="shared" si="3"/>
        <v>0011</v>
      </c>
      <c r="K81" s="209" t="s">
        <v>9153</v>
      </c>
      <c r="L81" s="209"/>
      <c r="M81" s="214"/>
      <c r="N81" s="209" t="s">
        <v>18777</v>
      </c>
      <c r="O81" s="215" t="s">
        <v>18778</v>
      </c>
      <c r="P81" s="215" t="s">
        <v>18781</v>
      </c>
      <c r="Q81" s="215" t="s">
        <v>18782</v>
      </c>
    </row>
    <row r="82" spans="1:17" s="208" customFormat="1" ht="13.15" customHeight="1">
      <c r="A82" s="209" t="str">
        <f t="shared" si="2"/>
        <v>0944936011730132234</v>
      </c>
      <c r="B82" s="210" t="s">
        <v>18779</v>
      </c>
      <c r="C82" s="211" t="s">
        <v>14</v>
      </c>
      <c r="D82" s="211" t="s">
        <v>14</v>
      </c>
      <c r="E82" s="211" t="s">
        <v>14642</v>
      </c>
      <c r="F82" s="211" t="s">
        <v>13</v>
      </c>
      <c r="G82" s="211" t="s">
        <v>1963</v>
      </c>
      <c r="H82" s="212" t="s">
        <v>3189</v>
      </c>
      <c r="I82" s="213" t="s">
        <v>18780</v>
      </c>
      <c r="J82" s="201" t="str">
        <f t="shared" si="3"/>
        <v>0011</v>
      </c>
      <c r="K82" s="209" t="s">
        <v>9153</v>
      </c>
      <c r="L82" s="209"/>
      <c r="M82" s="214"/>
      <c r="N82" s="209" t="s">
        <v>18777</v>
      </c>
      <c r="O82" s="215" t="s">
        <v>18778</v>
      </c>
      <c r="P82" s="215" t="s">
        <v>18781</v>
      </c>
      <c r="Q82" s="215" t="s">
        <v>18782</v>
      </c>
    </row>
    <row r="83" spans="1:17" s="208" customFormat="1" ht="13.15" customHeight="1">
      <c r="A83" s="209" t="str">
        <f t="shared" si="2"/>
        <v>0944936011902029606</v>
      </c>
      <c r="B83" s="210" t="s">
        <v>18779</v>
      </c>
      <c r="C83" s="211" t="s">
        <v>14641</v>
      </c>
      <c r="D83" s="211" t="s">
        <v>14</v>
      </c>
      <c r="E83" s="211" t="s">
        <v>14642</v>
      </c>
      <c r="F83" s="211" t="s">
        <v>13</v>
      </c>
      <c r="G83" s="211" t="s">
        <v>1963</v>
      </c>
      <c r="H83" s="212" t="s">
        <v>3189</v>
      </c>
      <c r="I83" s="213" t="s">
        <v>18780</v>
      </c>
      <c r="J83" s="201" t="str">
        <f t="shared" si="3"/>
        <v>0011</v>
      </c>
      <c r="K83" s="209"/>
      <c r="L83" s="209"/>
      <c r="M83" s="214"/>
      <c r="N83" s="209" t="s">
        <v>18777</v>
      </c>
      <c r="O83" s="215" t="s">
        <v>18778</v>
      </c>
      <c r="P83" s="215" t="s">
        <v>18781</v>
      </c>
      <c r="Q83" s="215" t="s">
        <v>18782</v>
      </c>
    </row>
    <row r="84" spans="1:17" s="208" customFormat="1" ht="13.15" customHeight="1">
      <c r="A84" s="209" t="str">
        <f t="shared" si="2"/>
        <v>0944936021730132234</v>
      </c>
      <c r="B84" s="210" t="s">
        <v>18779</v>
      </c>
      <c r="C84" s="211" t="s">
        <v>14</v>
      </c>
      <c r="D84" s="211" t="s">
        <v>14</v>
      </c>
      <c r="E84" s="211" t="s">
        <v>14643</v>
      </c>
      <c r="F84" s="211" t="s">
        <v>13</v>
      </c>
      <c r="G84" s="211" t="s">
        <v>1963</v>
      </c>
      <c r="H84" s="212" t="s">
        <v>3189</v>
      </c>
      <c r="I84" s="213" t="s">
        <v>18780</v>
      </c>
      <c r="J84" s="201" t="str">
        <f t="shared" si="3"/>
        <v>0011</v>
      </c>
      <c r="K84" s="209"/>
      <c r="L84" s="209"/>
      <c r="M84" s="214"/>
      <c r="N84" s="209" t="s">
        <v>18777</v>
      </c>
      <c r="O84" s="215" t="s">
        <v>18778</v>
      </c>
      <c r="P84" s="215" t="s">
        <v>18781</v>
      </c>
      <c r="Q84" s="215" t="s">
        <v>18782</v>
      </c>
    </row>
    <row r="85" spans="1:17" s="208" customFormat="1" ht="13.15" customHeight="1">
      <c r="A85" s="209" t="str">
        <f t="shared" si="2"/>
        <v>3529190011730132234</v>
      </c>
      <c r="B85" s="210" t="s">
        <v>18779</v>
      </c>
      <c r="C85" s="211" t="s">
        <v>14</v>
      </c>
      <c r="D85" s="211" t="s">
        <v>14</v>
      </c>
      <c r="E85" s="211" t="s">
        <v>14646</v>
      </c>
      <c r="F85" s="211" t="s">
        <v>13</v>
      </c>
      <c r="G85" s="211" t="s">
        <v>1963</v>
      </c>
      <c r="H85" s="212" t="s">
        <v>3189</v>
      </c>
      <c r="I85" s="213" t="s">
        <v>18780</v>
      </c>
      <c r="J85" s="201" t="str">
        <f t="shared" si="3"/>
        <v>0011</v>
      </c>
      <c r="K85" s="209"/>
      <c r="L85" s="209"/>
      <c r="M85" s="214"/>
      <c r="N85" s="209" t="s">
        <v>18777</v>
      </c>
      <c r="O85" s="215" t="s">
        <v>18778</v>
      </c>
      <c r="P85" s="215" t="s">
        <v>18781</v>
      </c>
      <c r="Q85" s="215" t="s">
        <v>18782</v>
      </c>
    </row>
    <row r="86" spans="1:17" s="208" customFormat="1" ht="13.15" customHeight="1">
      <c r="A86" s="209" t="str">
        <f t="shared" si="2"/>
        <v>##1316977465</v>
      </c>
      <c r="B86" s="210" t="s">
        <v>18779</v>
      </c>
      <c r="C86" s="211" t="s">
        <v>14633</v>
      </c>
      <c r="D86" s="211" t="s">
        <v>14</v>
      </c>
      <c r="E86" s="211" t="s">
        <v>3649</v>
      </c>
      <c r="F86" s="211" t="s">
        <v>13</v>
      </c>
      <c r="G86" s="211" t="s">
        <v>1963</v>
      </c>
      <c r="H86" s="212" t="s">
        <v>3189</v>
      </c>
      <c r="I86" s="213" t="s">
        <v>18780</v>
      </c>
      <c r="J86" s="201" t="str">
        <f t="shared" si="3"/>
        <v>0011</v>
      </c>
      <c r="K86" s="209" t="s">
        <v>14592</v>
      </c>
      <c r="L86" s="209"/>
      <c r="M86" s="214"/>
      <c r="N86" s="209" t="s">
        <v>18777</v>
      </c>
      <c r="O86" s="215" t="s">
        <v>18778</v>
      </c>
      <c r="P86" s="215" t="s">
        <v>18781</v>
      </c>
      <c r="Q86" s="215" t="s">
        <v>18782</v>
      </c>
    </row>
    <row r="87" spans="1:17" s="208" customFormat="1" ht="13.15" customHeight="1">
      <c r="A87" s="209" t="str">
        <f t="shared" si="2"/>
        <v>##1730132234</v>
      </c>
      <c r="B87" s="210" t="s">
        <v>18779</v>
      </c>
      <c r="C87" s="211" t="s">
        <v>14</v>
      </c>
      <c r="D87" s="211" t="s">
        <v>14</v>
      </c>
      <c r="E87" s="211" t="s">
        <v>3649</v>
      </c>
      <c r="F87" s="211" t="s">
        <v>13</v>
      </c>
      <c r="G87" s="211" t="s">
        <v>1963</v>
      </c>
      <c r="H87" s="212" t="s">
        <v>3189</v>
      </c>
      <c r="I87" s="213" t="s">
        <v>18780</v>
      </c>
      <c r="J87" s="201" t="str">
        <f t="shared" si="3"/>
        <v>0011</v>
      </c>
      <c r="K87" s="209"/>
      <c r="L87" s="209"/>
      <c r="M87" s="214"/>
      <c r="N87" s="209" t="s">
        <v>18777</v>
      </c>
      <c r="O87" s="215" t="s">
        <v>18778</v>
      </c>
      <c r="P87" s="215" t="s">
        <v>18781</v>
      </c>
      <c r="Q87" s="215" t="s">
        <v>18782</v>
      </c>
    </row>
    <row r="88" spans="1:17" s="208" customFormat="1" ht="13.15" customHeight="1">
      <c r="A88" s="209" t="str">
        <f t="shared" si="2"/>
        <v>021790302NA</v>
      </c>
      <c r="B88" s="210" t="s">
        <v>18779</v>
      </c>
      <c r="C88" s="211" t="s">
        <v>3106</v>
      </c>
      <c r="D88" s="211" t="s">
        <v>14</v>
      </c>
      <c r="E88" s="211" t="s">
        <v>14638</v>
      </c>
      <c r="F88" s="211" t="s">
        <v>13</v>
      </c>
      <c r="G88" s="211" t="s">
        <v>1963</v>
      </c>
      <c r="H88" s="212" t="s">
        <v>3189</v>
      </c>
      <c r="I88" s="213" t="s">
        <v>18780</v>
      </c>
      <c r="J88" s="201" t="str">
        <f t="shared" si="3"/>
        <v>0011</v>
      </c>
      <c r="K88" s="209"/>
      <c r="L88" s="209"/>
      <c r="M88" s="214"/>
      <c r="N88" s="209" t="s">
        <v>18777</v>
      </c>
      <c r="O88" s="215" t="s">
        <v>18778</v>
      </c>
      <c r="P88" s="215" t="s">
        <v>18781</v>
      </c>
      <c r="Q88" s="215" t="s">
        <v>18782</v>
      </c>
    </row>
    <row r="89" spans="1:17" s="208" customFormat="1" ht="13.15" customHeight="1">
      <c r="A89" s="209" t="str">
        <f t="shared" si="2"/>
        <v>1F-QMA0000020773171730132234</v>
      </c>
      <c r="B89" s="210" t="s">
        <v>18779</v>
      </c>
      <c r="C89" s="211" t="s">
        <v>14</v>
      </c>
      <c r="D89" s="211" t="s">
        <v>14</v>
      </c>
      <c r="E89" s="211" t="s">
        <v>14644</v>
      </c>
      <c r="F89" s="211" t="s">
        <v>13</v>
      </c>
      <c r="G89" s="211" t="s">
        <v>1963</v>
      </c>
      <c r="H89" s="212" t="s">
        <v>3189</v>
      </c>
      <c r="I89" s="213" t="s">
        <v>18780</v>
      </c>
      <c r="J89" s="201" t="str">
        <f t="shared" si="3"/>
        <v>0011</v>
      </c>
      <c r="K89" s="209"/>
      <c r="L89" s="209"/>
      <c r="M89" s="214"/>
      <c r="N89" s="209" t="s">
        <v>18777</v>
      </c>
      <c r="O89" s="215" t="s">
        <v>18778</v>
      </c>
      <c r="P89" s="215" t="s">
        <v>18781</v>
      </c>
      <c r="Q89" s="215" t="s">
        <v>18782</v>
      </c>
    </row>
    <row r="90" spans="1:17" s="208" customFormat="1" ht="13.15" customHeight="1">
      <c r="A90" s="209" t="str">
        <f t="shared" si="2"/>
        <v>1F-QMA0000020867861730132234</v>
      </c>
      <c r="B90" s="210" t="s">
        <v>18779</v>
      </c>
      <c r="C90" s="211" t="s">
        <v>14</v>
      </c>
      <c r="D90" s="211" t="s">
        <v>14</v>
      </c>
      <c r="E90" s="211" t="s">
        <v>14645</v>
      </c>
      <c r="F90" s="211" t="s">
        <v>13</v>
      </c>
      <c r="G90" s="211" t="s">
        <v>1963</v>
      </c>
      <c r="H90" s="212" t="s">
        <v>3189</v>
      </c>
      <c r="I90" s="213" t="s">
        <v>18780</v>
      </c>
      <c r="J90" s="201" t="str">
        <f t="shared" si="3"/>
        <v>0011</v>
      </c>
      <c r="K90" s="209"/>
      <c r="L90" s="209"/>
      <c r="M90" s="214"/>
      <c r="N90" s="209" t="s">
        <v>18777</v>
      </c>
      <c r="O90" s="215" t="s">
        <v>18778</v>
      </c>
      <c r="P90" s="215" t="s">
        <v>18781</v>
      </c>
      <c r="Q90" s="215" t="s">
        <v>18782</v>
      </c>
    </row>
    <row r="91" spans="1:17" s="208" customFormat="1" ht="13.15" customHeight="1">
      <c r="A91" s="209" t="str">
        <f t="shared" si="2"/>
        <v>7N-00025011730132234</v>
      </c>
      <c r="B91" s="210" t="s">
        <v>18779</v>
      </c>
      <c r="C91" s="211" t="s">
        <v>14</v>
      </c>
      <c r="D91" s="211" t="s">
        <v>14</v>
      </c>
      <c r="E91" s="211" t="s">
        <v>14647</v>
      </c>
      <c r="F91" s="211" t="s">
        <v>13</v>
      </c>
      <c r="G91" s="211" t="s">
        <v>1963</v>
      </c>
      <c r="H91" s="212" t="s">
        <v>3189</v>
      </c>
      <c r="I91" s="213" t="s">
        <v>18780</v>
      </c>
      <c r="J91" s="201" t="str">
        <f t="shared" si="3"/>
        <v>0011</v>
      </c>
      <c r="K91" s="209"/>
      <c r="L91" s="209"/>
      <c r="M91" s="214"/>
      <c r="N91" s="209" t="s">
        <v>18777</v>
      </c>
      <c r="O91" s="215" t="s">
        <v>18778</v>
      </c>
      <c r="P91" s="215" t="s">
        <v>18781</v>
      </c>
      <c r="Q91" s="215" t="s">
        <v>18782</v>
      </c>
    </row>
    <row r="92" spans="1:17" s="208" customFormat="1" ht="13.15" customHeight="1">
      <c r="A92" s="209" t="str">
        <f t="shared" si="2"/>
        <v>7N-000250121730132234</v>
      </c>
      <c r="B92" s="210" t="s">
        <v>18779</v>
      </c>
      <c r="C92" s="211" t="s">
        <v>14</v>
      </c>
      <c r="D92" s="211" t="s">
        <v>14</v>
      </c>
      <c r="E92" s="211" t="s">
        <v>14648</v>
      </c>
      <c r="F92" s="211" t="s">
        <v>13</v>
      </c>
      <c r="G92" s="211" t="s">
        <v>1963</v>
      </c>
      <c r="H92" s="212" t="s">
        <v>3189</v>
      </c>
      <c r="I92" s="213" t="s">
        <v>18780</v>
      </c>
      <c r="J92" s="201" t="str">
        <f t="shared" si="3"/>
        <v>0011</v>
      </c>
      <c r="K92" s="209"/>
      <c r="L92" s="209"/>
      <c r="M92" s="214"/>
      <c r="N92" s="209" t="s">
        <v>18777</v>
      </c>
      <c r="O92" s="215" t="s">
        <v>18778</v>
      </c>
      <c r="P92" s="215" t="s">
        <v>18781</v>
      </c>
      <c r="Q92" s="215" t="s">
        <v>18782</v>
      </c>
    </row>
    <row r="93" spans="1:17" s="208" customFormat="1" ht="13.15" customHeight="1">
      <c r="A93" s="209" t="str">
        <f t="shared" si="2"/>
        <v>7N-000250161730132234</v>
      </c>
      <c r="B93" s="210" t="s">
        <v>18779</v>
      </c>
      <c r="C93" s="211" t="s">
        <v>14</v>
      </c>
      <c r="D93" s="211" t="s">
        <v>14</v>
      </c>
      <c r="E93" s="211" t="s">
        <v>14649</v>
      </c>
      <c r="F93" s="211" t="s">
        <v>13</v>
      </c>
      <c r="G93" s="211" t="s">
        <v>1963</v>
      </c>
      <c r="H93" s="212" t="s">
        <v>3189</v>
      </c>
      <c r="I93" s="213" t="s">
        <v>18780</v>
      </c>
      <c r="J93" s="201" t="str">
        <f t="shared" si="3"/>
        <v>0011</v>
      </c>
      <c r="K93" s="209"/>
      <c r="L93" s="209"/>
      <c r="M93" s="214"/>
      <c r="N93" s="209" t="s">
        <v>18777</v>
      </c>
      <c r="O93" s="215" t="s">
        <v>18778</v>
      </c>
      <c r="P93" s="215" t="s">
        <v>18781</v>
      </c>
      <c r="Q93" s="215" t="s">
        <v>18782</v>
      </c>
    </row>
    <row r="94" spans="1:17" s="208" customFormat="1" ht="13.15" customHeight="1">
      <c r="A94" s="209" t="str">
        <f t="shared" si="2"/>
        <v>7N-000558121730132234</v>
      </c>
      <c r="B94" s="210" t="s">
        <v>18779</v>
      </c>
      <c r="C94" s="211" t="s">
        <v>14</v>
      </c>
      <c r="D94" s="211" t="s">
        <v>14</v>
      </c>
      <c r="E94" s="211" t="s">
        <v>14650</v>
      </c>
      <c r="F94" s="211" t="s">
        <v>13</v>
      </c>
      <c r="G94" s="211" t="s">
        <v>1963</v>
      </c>
      <c r="H94" s="212" t="s">
        <v>3189</v>
      </c>
      <c r="I94" s="213" t="s">
        <v>18780</v>
      </c>
      <c r="J94" s="201" t="str">
        <f t="shared" si="3"/>
        <v>0011</v>
      </c>
      <c r="K94" s="209"/>
      <c r="L94" s="209"/>
      <c r="M94" s="214"/>
      <c r="N94" s="209" t="s">
        <v>18777</v>
      </c>
      <c r="O94" s="215" t="s">
        <v>18778</v>
      </c>
      <c r="P94" s="215" t="s">
        <v>18781</v>
      </c>
      <c r="Q94" s="215" t="s">
        <v>18782</v>
      </c>
    </row>
    <row r="95" spans="1:17" s="208" customFormat="1" ht="13.15" customHeight="1">
      <c r="A95" s="209" t="str">
        <f t="shared" si="2"/>
        <v>7N-00056031730132234</v>
      </c>
      <c r="B95" s="210" t="s">
        <v>18779</v>
      </c>
      <c r="C95" s="211" t="s">
        <v>14</v>
      </c>
      <c r="D95" s="211" t="s">
        <v>14</v>
      </c>
      <c r="E95" s="211" t="s">
        <v>14651</v>
      </c>
      <c r="F95" s="211" t="s">
        <v>13</v>
      </c>
      <c r="G95" s="211" t="s">
        <v>1963</v>
      </c>
      <c r="H95" s="212" t="s">
        <v>3189</v>
      </c>
      <c r="I95" s="213" t="s">
        <v>18780</v>
      </c>
      <c r="J95" s="201" t="str">
        <f t="shared" si="3"/>
        <v>0011</v>
      </c>
      <c r="K95" s="209"/>
      <c r="L95" s="209"/>
      <c r="M95" s="214"/>
      <c r="N95" s="209" t="s">
        <v>18777</v>
      </c>
      <c r="O95" s="215" t="s">
        <v>18778</v>
      </c>
      <c r="P95" s="215" t="s">
        <v>18781</v>
      </c>
      <c r="Q95" s="215" t="s">
        <v>18782</v>
      </c>
    </row>
    <row r="96" spans="1:17" s="208" customFormat="1" ht="13.15" customHeight="1">
      <c r="A96" s="209" t="str">
        <f t="shared" si="2"/>
        <v>7N-000560361730132234</v>
      </c>
      <c r="B96" s="210" t="s">
        <v>18779</v>
      </c>
      <c r="C96" s="211" t="s">
        <v>14</v>
      </c>
      <c r="D96" s="211" t="s">
        <v>14</v>
      </c>
      <c r="E96" s="211" t="s">
        <v>14652</v>
      </c>
      <c r="F96" s="211" t="s">
        <v>13</v>
      </c>
      <c r="G96" s="211" t="s">
        <v>1963</v>
      </c>
      <c r="H96" s="212" t="s">
        <v>3189</v>
      </c>
      <c r="I96" s="213" t="s">
        <v>18780</v>
      </c>
      <c r="J96" s="201" t="str">
        <f t="shared" si="3"/>
        <v>0011</v>
      </c>
      <c r="K96" s="209"/>
      <c r="L96" s="209"/>
      <c r="M96" s="214"/>
      <c r="N96" s="209" t="s">
        <v>18777</v>
      </c>
      <c r="O96" s="215" t="s">
        <v>18778</v>
      </c>
      <c r="P96" s="215" t="s">
        <v>18781</v>
      </c>
      <c r="Q96" s="215" t="s">
        <v>18782</v>
      </c>
    </row>
    <row r="97" spans="1:17" s="208" customFormat="1" ht="13.15" customHeight="1">
      <c r="A97" s="209" t="str">
        <f t="shared" si="2"/>
        <v>7N-10019931730132234</v>
      </c>
      <c r="B97" s="210" t="s">
        <v>18779</v>
      </c>
      <c r="C97" s="211" t="s">
        <v>14</v>
      </c>
      <c r="D97" s="211" t="s">
        <v>14</v>
      </c>
      <c r="E97" s="211" t="s">
        <v>14653</v>
      </c>
      <c r="F97" s="211" t="s">
        <v>13</v>
      </c>
      <c r="G97" s="211" t="s">
        <v>1963</v>
      </c>
      <c r="H97" s="212" t="s">
        <v>3189</v>
      </c>
      <c r="I97" s="213" t="s">
        <v>18780</v>
      </c>
      <c r="J97" s="201" t="str">
        <f t="shared" si="3"/>
        <v>0011</v>
      </c>
      <c r="K97" s="209"/>
      <c r="L97" s="209"/>
      <c r="M97" s="214"/>
      <c r="N97" s="209" t="s">
        <v>18777</v>
      </c>
      <c r="O97" s="215" t="s">
        <v>18778</v>
      </c>
      <c r="P97" s="215" t="s">
        <v>18781</v>
      </c>
      <c r="Q97" s="215" t="s">
        <v>18782</v>
      </c>
    </row>
    <row r="98" spans="1:17" s="208" customFormat="1" ht="13.15" customHeight="1">
      <c r="A98" s="209" t="str">
        <f t="shared" si="2"/>
        <v>7N-10019931902029606</v>
      </c>
      <c r="B98" s="210" t="s">
        <v>18779</v>
      </c>
      <c r="C98" s="211" t="s">
        <v>14641</v>
      </c>
      <c r="D98" s="211" t="s">
        <v>14</v>
      </c>
      <c r="E98" s="211" t="s">
        <v>14653</v>
      </c>
      <c r="F98" s="211" t="s">
        <v>13</v>
      </c>
      <c r="G98" s="211" t="s">
        <v>1963</v>
      </c>
      <c r="H98" s="212" t="s">
        <v>3189</v>
      </c>
      <c r="I98" s="213" t="s">
        <v>18780</v>
      </c>
      <c r="J98" s="201" t="str">
        <f t="shared" si="3"/>
        <v>0011</v>
      </c>
      <c r="K98" s="209"/>
      <c r="L98" s="209"/>
      <c r="M98" s="214"/>
      <c r="N98" s="209" t="s">
        <v>18777</v>
      </c>
      <c r="O98" s="215" t="s">
        <v>18778</v>
      </c>
      <c r="P98" s="215" t="s">
        <v>18781</v>
      </c>
      <c r="Q98" s="215" t="s">
        <v>18782</v>
      </c>
    </row>
    <row r="99" spans="1:17" s="208" customFormat="1" ht="13.15" customHeight="1">
      <c r="A99" s="209" t="str">
        <f t="shared" si="2"/>
        <v>7N-100199331730132234</v>
      </c>
      <c r="B99" s="210" t="s">
        <v>18779</v>
      </c>
      <c r="C99" s="211" t="s">
        <v>14</v>
      </c>
      <c r="D99" s="211" t="s">
        <v>14</v>
      </c>
      <c r="E99" s="211" t="s">
        <v>14654</v>
      </c>
      <c r="F99" s="211" t="s">
        <v>13</v>
      </c>
      <c r="G99" s="211" t="s">
        <v>1963</v>
      </c>
      <c r="H99" s="212" t="s">
        <v>3189</v>
      </c>
      <c r="I99" s="213" t="s">
        <v>18780</v>
      </c>
      <c r="J99" s="201" t="str">
        <f t="shared" si="3"/>
        <v>0011</v>
      </c>
      <c r="K99" s="209"/>
      <c r="L99" s="209"/>
      <c r="M99" s="214"/>
      <c r="N99" s="209" t="s">
        <v>18777</v>
      </c>
      <c r="O99" s="215" t="s">
        <v>18778</v>
      </c>
      <c r="P99" s="215" t="s">
        <v>18781</v>
      </c>
      <c r="Q99" s="215" t="s">
        <v>18782</v>
      </c>
    </row>
    <row r="100" spans="1:17" s="208" customFormat="1" ht="13.15" customHeight="1">
      <c r="A100" s="209" t="str">
        <f t="shared" si="2"/>
        <v>7N-100199351730132234</v>
      </c>
      <c r="B100" s="210" t="s">
        <v>18779</v>
      </c>
      <c r="C100" s="211" t="s">
        <v>14</v>
      </c>
      <c r="D100" s="211" t="s">
        <v>14</v>
      </c>
      <c r="E100" s="211" t="s">
        <v>14655</v>
      </c>
      <c r="F100" s="211" t="s">
        <v>13</v>
      </c>
      <c r="G100" s="211" t="s">
        <v>1963</v>
      </c>
      <c r="H100" s="212" t="s">
        <v>3189</v>
      </c>
      <c r="I100" s="213" t="s">
        <v>18780</v>
      </c>
      <c r="J100" s="201" t="str">
        <f t="shared" si="3"/>
        <v>0011</v>
      </c>
      <c r="K100" s="209"/>
      <c r="L100" s="209"/>
      <c r="M100" s="214"/>
      <c r="N100" s="209" t="s">
        <v>18777</v>
      </c>
      <c r="O100" s="215" t="s">
        <v>18778</v>
      </c>
      <c r="P100" s="215" t="s">
        <v>18781</v>
      </c>
      <c r="Q100" s="215" t="s">
        <v>18782</v>
      </c>
    </row>
    <row r="101" spans="1:17" s="208" customFormat="1" ht="13.15" customHeight="1">
      <c r="A101" s="209" t="str">
        <f t="shared" si="2"/>
        <v>7N-10021091730132234</v>
      </c>
      <c r="B101" s="210" t="s">
        <v>18779</v>
      </c>
      <c r="C101" s="211" t="s">
        <v>14</v>
      </c>
      <c r="D101" s="211" t="s">
        <v>14</v>
      </c>
      <c r="E101" s="211" t="s">
        <v>14656</v>
      </c>
      <c r="F101" s="211" t="s">
        <v>13</v>
      </c>
      <c r="G101" s="211" t="s">
        <v>1963</v>
      </c>
      <c r="H101" s="212" t="s">
        <v>3189</v>
      </c>
      <c r="I101" s="213" t="s">
        <v>18780</v>
      </c>
      <c r="J101" s="201" t="str">
        <f t="shared" si="3"/>
        <v>0011</v>
      </c>
      <c r="K101" s="209"/>
      <c r="L101" s="209"/>
      <c r="M101" s="214"/>
      <c r="N101" s="209" t="s">
        <v>18777</v>
      </c>
      <c r="O101" s="215" t="s">
        <v>18778</v>
      </c>
      <c r="P101" s="215" t="s">
        <v>18781</v>
      </c>
      <c r="Q101" s="215" t="s">
        <v>18782</v>
      </c>
    </row>
    <row r="102" spans="1:17" s="208" customFormat="1" ht="13.15" customHeight="1">
      <c r="A102" s="209" t="str">
        <f t="shared" si="2"/>
        <v>7T-QMA0000020773211730132234</v>
      </c>
      <c r="B102" s="210" t="s">
        <v>18779</v>
      </c>
      <c r="C102" s="211" t="s">
        <v>14</v>
      </c>
      <c r="D102" s="211" t="s">
        <v>14</v>
      </c>
      <c r="E102" s="211" t="s">
        <v>14657</v>
      </c>
      <c r="F102" s="211" t="s">
        <v>13</v>
      </c>
      <c r="G102" s="211" t="s">
        <v>1963</v>
      </c>
      <c r="H102" s="212" t="s">
        <v>3189</v>
      </c>
      <c r="I102" s="213" t="s">
        <v>18780</v>
      </c>
      <c r="J102" s="201" t="str">
        <f t="shared" si="3"/>
        <v>0011</v>
      </c>
      <c r="K102" s="209"/>
      <c r="L102" s="209"/>
      <c r="M102" s="214"/>
      <c r="N102" s="209" t="s">
        <v>18777</v>
      </c>
      <c r="O102" s="215" t="s">
        <v>18778</v>
      </c>
      <c r="P102" s="215" t="s">
        <v>18781</v>
      </c>
      <c r="Q102" s="215" t="s">
        <v>18782</v>
      </c>
    </row>
    <row r="103" spans="1:17" s="208" customFormat="1" ht="13.15" customHeight="1">
      <c r="A103" s="209" t="str">
        <f t="shared" si="2"/>
        <v>7T-QMA0000020839401730132234</v>
      </c>
      <c r="B103" s="210" t="s">
        <v>18779</v>
      </c>
      <c r="C103" s="211" t="s">
        <v>14</v>
      </c>
      <c r="D103" s="211" t="s">
        <v>14</v>
      </c>
      <c r="E103" s="211" t="s">
        <v>14658</v>
      </c>
      <c r="F103" s="211" t="s">
        <v>13</v>
      </c>
      <c r="G103" s="211" t="s">
        <v>1963</v>
      </c>
      <c r="H103" s="212" t="s">
        <v>3189</v>
      </c>
      <c r="I103" s="213" t="s">
        <v>18780</v>
      </c>
      <c r="J103" s="201" t="str">
        <f t="shared" si="3"/>
        <v>0011</v>
      </c>
      <c r="K103" s="209"/>
      <c r="L103" s="209"/>
      <c r="M103" s="214"/>
      <c r="N103" s="209" t="s">
        <v>18777</v>
      </c>
      <c r="O103" s="215" t="s">
        <v>18778</v>
      </c>
      <c r="P103" s="215" t="s">
        <v>18781</v>
      </c>
      <c r="Q103" s="215" t="s">
        <v>18782</v>
      </c>
    </row>
    <row r="104" spans="1:17" s="208" customFormat="1" ht="13.15" customHeight="1">
      <c r="A104" s="209" t="str">
        <f t="shared" si="2"/>
        <v>7T-QMA0000020867861730132234</v>
      </c>
      <c r="B104" s="210" t="s">
        <v>18779</v>
      </c>
      <c r="C104" s="211" t="s">
        <v>14</v>
      </c>
      <c r="D104" s="211" t="s">
        <v>14</v>
      </c>
      <c r="E104" s="211" t="s">
        <v>14659</v>
      </c>
      <c r="F104" s="211" t="s">
        <v>13</v>
      </c>
      <c r="G104" s="211" t="s">
        <v>1963</v>
      </c>
      <c r="H104" s="212" t="s">
        <v>3189</v>
      </c>
      <c r="I104" s="213" t="s">
        <v>18780</v>
      </c>
      <c r="J104" s="201" t="str">
        <f t="shared" si="3"/>
        <v>0011</v>
      </c>
      <c r="K104" s="209"/>
      <c r="L104" s="209"/>
      <c r="M104" s="214"/>
      <c r="N104" s="209" t="s">
        <v>18777</v>
      </c>
      <c r="O104" s="215" t="s">
        <v>18778</v>
      </c>
      <c r="P104" s="215" t="s">
        <v>18781</v>
      </c>
      <c r="Q104" s="215" t="s">
        <v>18782</v>
      </c>
    </row>
    <row r="105" spans="1:17" s="208" customFormat="1" ht="13.15" customHeight="1">
      <c r="A105" s="209" t="str">
        <f t="shared" si="2"/>
        <v>7T-QMP0000033482811730132234</v>
      </c>
      <c r="B105" s="210" t="s">
        <v>18779</v>
      </c>
      <c r="C105" s="211" t="s">
        <v>14</v>
      </c>
      <c r="D105" s="211" t="s">
        <v>14</v>
      </c>
      <c r="E105" s="211" t="s">
        <v>14660</v>
      </c>
      <c r="F105" s="211" t="s">
        <v>13</v>
      </c>
      <c r="G105" s="211" t="s">
        <v>1963</v>
      </c>
      <c r="H105" s="212" t="s">
        <v>3189</v>
      </c>
      <c r="I105" s="213" t="s">
        <v>18780</v>
      </c>
      <c r="J105" s="201" t="str">
        <f t="shared" si="3"/>
        <v>0011</v>
      </c>
      <c r="K105" s="209"/>
      <c r="L105" s="209"/>
      <c r="M105" s="214"/>
      <c r="N105" s="209" t="s">
        <v>18777</v>
      </c>
      <c r="O105" s="215" t="s">
        <v>18778</v>
      </c>
      <c r="P105" s="215" t="s">
        <v>18781</v>
      </c>
      <c r="Q105" s="215" t="s">
        <v>18782</v>
      </c>
    </row>
    <row r="106" spans="1:17" s="208" customFormat="1" ht="13.15" customHeight="1">
      <c r="A106" s="209" t="str">
        <f t="shared" si="2"/>
        <v>7W-0001712620011730132234</v>
      </c>
      <c r="B106" s="210" t="s">
        <v>18779</v>
      </c>
      <c r="C106" s="211" t="s">
        <v>14</v>
      </c>
      <c r="D106" s="211" t="s">
        <v>14</v>
      </c>
      <c r="E106" s="211" t="s">
        <v>14661</v>
      </c>
      <c r="F106" s="211" t="s">
        <v>13</v>
      </c>
      <c r="G106" s="211" t="s">
        <v>1963</v>
      </c>
      <c r="H106" s="212" t="s">
        <v>3189</v>
      </c>
      <c r="I106" s="213" t="s">
        <v>18780</v>
      </c>
      <c r="J106" s="201" t="str">
        <f t="shared" si="3"/>
        <v>0011</v>
      </c>
      <c r="K106" s="209"/>
      <c r="L106" s="209"/>
      <c r="M106" s="214"/>
      <c r="N106" s="209" t="s">
        <v>18777</v>
      </c>
      <c r="O106" s="215" t="s">
        <v>18778</v>
      </c>
      <c r="P106" s="215" t="s">
        <v>18781</v>
      </c>
      <c r="Q106" s="215" t="s">
        <v>18782</v>
      </c>
    </row>
    <row r="107" spans="1:17" s="208" customFormat="1" ht="13.15" customHeight="1">
      <c r="A107" s="209" t="str">
        <f t="shared" si="2"/>
        <v>7W-0005568940011730132234</v>
      </c>
      <c r="B107" s="210" t="s">
        <v>18779</v>
      </c>
      <c r="C107" s="211" t="s">
        <v>14</v>
      </c>
      <c r="D107" s="211" t="s">
        <v>14</v>
      </c>
      <c r="E107" s="211" t="s">
        <v>14662</v>
      </c>
      <c r="F107" s="211" t="s">
        <v>13</v>
      </c>
      <c r="G107" s="211" t="s">
        <v>1963</v>
      </c>
      <c r="H107" s="212" t="s">
        <v>3189</v>
      </c>
      <c r="I107" s="213" t="s">
        <v>18780</v>
      </c>
      <c r="J107" s="201" t="str">
        <f t="shared" si="3"/>
        <v>0011</v>
      </c>
      <c r="K107" s="209"/>
      <c r="L107" s="209"/>
      <c r="M107" s="214"/>
      <c r="N107" s="209" t="s">
        <v>18777</v>
      </c>
      <c r="O107" s="215" t="s">
        <v>18778</v>
      </c>
      <c r="P107" s="215" t="s">
        <v>18781</v>
      </c>
      <c r="Q107" s="215" t="s">
        <v>18782</v>
      </c>
    </row>
    <row r="108" spans="1:17" s="208" customFormat="1" ht="13.15" customHeight="1">
      <c r="A108" s="209" t="str">
        <f t="shared" si="2"/>
        <v>7W-0012492170011902029606</v>
      </c>
      <c r="B108" s="210" t="s">
        <v>18779</v>
      </c>
      <c r="C108" s="211" t="s">
        <v>14641</v>
      </c>
      <c r="D108" s="211" t="s">
        <v>14</v>
      </c>
      <c r="E108" s="211" t="s">
        <v>14663</v>
      </c>
      <c r="F108" s="211" t="s">
        <v>13</v>
      </c>
      <c r="G108" s="211" t="s">
        <v>1963</v>
      </c>
      <c r="H108" s="212" t="s">
        <v>3189</v>
      </c>
      <c r="I108" s="213" t="s">
        <v>18780</v>
      </c>
      <c r="J108" s="201" t="str">
        <f t="shared" si="3"/>
        <v>0011</v>
      </c>
      <c r="K108" s="209"/>
      <c r="L108" s="209"/>
      <c r="M108" s="214"/>
      <c r="N108" s="209" t="s">
        <v>18777</v>
      </c>
      <c r="O108" s="215" t="s">
        <v>18778</v>
      </c>
      <c r="P108" s="215" t="s">
        <v>18781</v>
      </c>
      <c r="Q108" s="215" t="s">
        <v>18782</v>
      </c>
    </row>
    <row r="109" spans="1:17" s="208" customFormat="1" ht="13.15" customHeight="1">
      <c r="A109" s="209" t="str">
        <f t="shared" si="2"/>
        <v>7W-0012492260011902029606</v>
      </c>
      <c r="B109" s="210" t="s">
        <v>18779</v>
      </c>
      <c r="C109" s="211" t="s">
        <v>14641</v>
      </c>
      <c r="D109" s="211" t="s">
        <v>14</v>
      </c>
      <c r="E109" s="211" t="s">
        <v>14664</v>
      </c>
      <c r="F109" s="211" t="s">
        <v>13</v>
      </c>
      <c r="G109" s="211" t="s">
        <v>1963</v>
      </c>
      <c r="H109" s="212" t="s">
        <v>3189</v>
      </c>
      <c r="I109" s="213" t="s">
        <v>18780</v>
      </c>
      <c r="J109" s="201" t="str">
        <f t="shared" si="3"/>
        <v>0011</v>
      </c>
      <c r="K109" s="209"/>
      <c r="L109" s="209"/>
      <c r="M109" s="214"/>
      <c r="N109" s="209" t="s">
        <v>18777</v>
      </c>
      <c r="O109" s="215" t="s">
        <v>18778</v>
      </c>
      <c r="P109" s="215" t="s">
        <v>18781</v>
      </c>
      <c r="Q109" s="215" t="s">
        <v>18782</v>
      </c>
    </row>
    <row r="110" spans="1:17" s="208" customFormat="1" ht="13.15" customHeight="1">
      <c r="A110" s="209" t="str">
        <f t="shared" si="2"/>
        <v>7W-0012492460011902029606</v>
      </c>
      <c r="B110" s="210" t="s">
        <v>18779</v>
      </c>
      <c r="C110" s="211" t="s">
        <v>14641</v>
      </c>
      <c r="D110" s="211" t="s">
        <v>14</v>
      </c>
      <c r="E110" s="211" t="s">
        <v>14665</v>
      </c>
      <c r="F110" s="211" t="s">
        <v>13</v>
      </c>
      <c r="G110" s="211" t="s">
        <v>1963</v>
      </c>
      <c r="H110" s="212" t="s">
        <v>3189</v>
      </c>
      <c r="I110" s="213" t="s">
        <v>18780</v>
      </c>
      <c r="J110" s="201" t="str">
        <f t="shared" si="3"/>
        <v>0011</v>
      </c>
      <c r="K110" s="209"/>
      <c r="L110" s="209"/>
      <c r="M110" s="214"/>
      <c r="N110" s="209" t="s">
        <v>18777</v>
      </c>
      <c r="O110" s="215" t="s">
        <v>18778</v>
      </c>
      <c r="P110" s="215" t="s">
        <v>18781</v>
      </c>
      <c r="Q110" s="215" t="s">
        <v>18782</v>
      </c>
    </row>
    <row r="111" spans="1:17" s="208" customFormat="1" ht="13.15" customHeight="1">
      <c r="A111" s="209" t="str">
        <f t="shared" si="2"/>
        <v>7W-0012519850011730132234</v>
      </c>
      <c r="B111" s="210" t="s">
        <v>18779</v>
      </c>
      <c r="C111" s="211" t="s">
        <v>14</v>
      </c>
      <c r="D111" s="211" t="s">
        <v>14</v>
      </c>
      <c r="E111" s="211" t="s">
        <v>14666</v>
      </c>
      <c r="F111" s="211" t="s">
        <v>13</v>
      </c>
      <c r="G111" s="211" t="s">
        <v>1963</v>
      </c>
      <c r="H111" s="212" t="s">
        <v>3189</v>
      </c>
      <c r="I111" s="213" t="s">
        <v>18780</v>
      </c>
      <c r="J111" s="201" t="str">
        <f t="shared" si="3"/>
        <v>0011</v>
      </c>
      <c r="K111" s="209"/>
      <c r="L111" s="209"/>
      <c r="M111" s="214"/>
      <c r="N111" s="209" t="s">
        <v>18777</v>
      </c>
      <c r="O111" s="215" t="s">
        <v>18778</v>
      </c>
      <c r="P111" s="215" t="s">
        <v>18781</v>
      </c>
      <c r="Q111" s="215" t="s">
        <v>18782</v>
      </c>
    </row>
    <row r="112" spans="1:17" s="208" customFormat="1" ht="13.15" customHeight="1">
      <c r="A112" s="209" t="str">
        <f t="shared" si="2"/>
        <v>7W-0012519940011730132234</v>
      </c>
      <c r="B112" s="210" t="s">
        <v>18779</v>
      </c>
      <c r="C112" s="211" t="s">
        <v>14</v>
      </c>
      <c r="D112" s="211" t="s">
        <v>14</v>
      </c>
      <c r="E112" s="211" t="s">
        <v>14667</v>
      </c>
      <c r="F112" s="211" t="s">
        <v>13</v>
      </c>
      <c r="G112" s="211" t="s">
        <v>1963</v>
      </c>
      <c r="H112" s="212" t="s">
        <v>3189</v>
      </c>
      <c r="I112" s="213" t="s">
        <v>18780</v>
      </c>
      <c r="J112" s="201" t="str">
        <f t="shared" si="3"/>
        <v>0011</v>
      </c>
      <c r="K112" s="209"/>
      <c r="L112" s="209"/>
      <c r="M112" s="214"/>
      <c r="N112" s="209" t="s">
        <v>18777</v>
      </c>
      <c r="O112" s="215" t="s">
        <v>18778</v>
      </c>
      <c r="P112" s="215" t="s">
        <v>18781</v>
      </c>
      <c r="Q112" s="215" t="s">
        <v>18782</v>
      </c>
    </row>
    <row r="113" spans="1:17" s="208" customFormat="1" ht="13.15" customHeight="1">
      <c r="A113" s="209" t="str">
        <f t="shared" si="2"/>
        <v>7W-0038388180011730132234</v>
      </c>
      <c r="B113" s="210" t="s">
        <v>18779</v>
      </c>
      <c r="C113" s="211" t="s">
        <v>14</v>
      </c>
      <c r="D113" s="211" t="s">
        <v>14</v>
      </c>
      <c r="E113" s="211" t="s">
        <v>14668</v>
      </c>
      <c r="F113" s="211" t="s">
        <v>13</v>
      </c>
      <c r="G113" s="211" t="s">
        <v>1963</v>
      </c>
      <c r="H113" s="212" t="s">
        <v>3189</v>
      </c>
      <c r="I113" s="213" t="s">
        <v>18780</v>
      </c>
      <c r="J113" s="201" t="str">
        <f t="shared" si="3"/>
        <v>0011</v>
      </c>
      <c r="K113" s="209"/>
      <c r="L113" s="209"/>
      <c r="M113" s="214"/>
      <c r="N113" s="209" t="s">
        <v>18777</v>
      </c>
      <c r="O113" s="215" t="s">
        <v>18778</v>
      </c>
      <c r="P113" s="215" t="s">
        <v>18781</v>
      </c>
      <c r="Q113" s="215" t="s">
        <v>18782</v>
      </c>
    </row>
    <row r="114" spans="1:17" s="208" customFormat="1" ht="13.15" customHeight="1">
      <c r="A114" s="209" t="str">
        <f t="shared" si="2"/>
        <v>7W-219671730132234</v>
      </c>
      <c r="B114" s="210" t="s">
        <v>18779</v>
      </c>
      <c r="C114" s="211" t="s">
        <v>14</v>
      </c>
      <c r="D114" s="211" t="s">
        <v>14</v>
      </c>
      <c r="E114" s="211" t="s">
        <v>14669</v>
      </c>
      <c r="F114" s="211" t="s">
        <v>13</v>
      </c>
      <c r="G114" s="211" t="s">
        <v>1963</v>
      </c>
      <c r="H114" s="212" t="s">
        <v>3189</v>
      </c>
      <c r="I114" s="213" t="s">
        <v>18780</v>
      </c>
      <c r="J114" s="201" t="str">
        <f t="shared" si="3"/>
        <v>0011</v>
      </c>
      <c r="K114" s="209"/>
      <c r="L114" s="209"/>
      <c r="M114" s="214"/>
      <c r="N114" s="209" t="s">
        <v>18777</v>
      </c>
      <c r="O114" s="215" t="s">
        <v>18778</v>
      </c>
      <c r="P114" s="215" t="s">
        <v>18781</v>
      </c>
      <c r="Q114" s="215" t="s">
        <v>18782</v>
      </c>
    </row>
    <row r="115" spans="1:17" s="208" customFormat="1" ht="13.15" customHeight="1">
      <c r="A115" s="209" t="str">
        <f t="shared" si="2"/>
        <v>7W-36831730132234</v>
      </c>
      <c r="B115" s="210" t="s">
        <v>18779</v>
      </c>
      <c r="C115" s="211" t="s">
        <v>14</v>
      </c>
      <c r="D115" s="211" t="s">
        <v>14</v>
      </c>
      <c r="E115" s="211" t="s">
        <v>14670</v>
      </c>
      <c r="F115" s="211" t="s">
        <v>13</v>
      </c>
      <c r="G115" s="211" t="s">
        <v>1963</v>
      </c>
      <c r="H115" s="212" t="s">
        <v>3189</v>
      </c>
      <c r="I115" s="213" t="s">
        <v>18780</v>
      </c>
      <c r="J115" s="201" t="str">
        <f t="shared" si="3"/>
        <v>0011</v>
      </c>
      <c r="K115" s="209"/>
      <c r="L115" s="209"/>
      <c r="M115" s="214"/>
      <c r="N115" s="209" t="s">
        <v>18777</v>
      </c>
      <c r="O115" s="215" t="s">
        <v>18778</v>
      </c>
      <c r="P115" s="215" t="s">
        <v>18781</v>
      </c>
      <c r="Q115" s="215" t="s">
        <v>18782</v>
      </c>
    </row>
    <row r="116" spans="1:17" s="208" customFormat="1" ht="13.15" customHeight="1">
      <c r="A116" s="209" t="str">
        <f t="shared" si="2"/>
        <v>7W-38581730132234</v>
      </c>
      <c r="B116" s="210" t="s">
        <v>18779</v>
      </c>
      <c r="C116" s="211" t="s">
        <v>14</v>
      </c>
      <c r="D116" s="211" t="s">
        <v>14</v>
      </c>
      <c r="E116" s="211" t="s">
        <v>14671</v>
      </c>
      <c r="F116" s="211" t="s">
        <v>13</v>
      </c>
      <c r="G116" s="211" t="s">
        <v>1963</v>
      </c>
      <c r="H116" s="212" t="s">
        <v>3189</v>
      </c>
      <c r="I116" s="213" t="s">
        <v>18780</v>
      </c>
      <c r="J116" s="201" t="str">
        <f t="shared" si="3"/>
        <v>0011</v>
      </c>
      <c r="K116" s="209"/>
      <c r="L116" s="209"/>
      <c r="M116" s="214"/>
      <c r="N116" s="209" t="s">
        <v>18777</v>
      </c>
      <c r="O116" s="215" t="s">
        <v>18778</v>
      </c>
      <c r="P116" s="215" t="s">
        <v>18781</v>
      </c>
      <c r="Q116" s="215" t="s">
        <v>18782</v>
      </c>
    </row>
    <row r="117" spans="1:17" s="208" customFormat="1" ht="13.15" customHeight="1">
      <c r="A117" s="209" t="str">
        <f t="shared" si="2"/>
        <v>0208415011962455816</v>
      </c>
      <c r="B117" s="210" t="s">
        <v>18783</v>
      </c>
      <c r="C117" s="211" t="s">
        <v>569</v>
      </c>
      <c r="D117" s="211" t="s">
        <v>569</v>
      </c>
      <c r="E117" s="211" t="s">
        <v>568</v>
      </c>
      <c r="F117" s="211" t="s">
        <v>568</v>
      </c>
      <c r="G117" s="211" t="s">
        <v>2216</v>
      </c>
      <c r="H117" s="212" t="s">
        <v>2309</v>
      </c>
      <c r="I117" s="213" t="s">
        <v>570</v>
      </c>
      <c r="J117" s="201" t="str">
        <f t="shared" si="3"/>
        <v>0012</v>
      </c>
      <c r="K117" s="209"/>
      <c r="L117" s="209"/>
      <c r="M117" s="214"/>
      <c r="N117" s="209" t="s">
        <v>18777</v>
      </c>
      <c r="O117" s="215" t="s">
        <v>18778</v>
      </c>
      <c r="P117" s="215" t="s">
        <v>18773</v>
      </c>
      <c r="Q117" s="215" t="s">
        <v>18774</v>
      </c>
    </row>
    <row r="118" spans="1:17" s="208" customFormat="1" ht="13.15" customHeight="1">
      <c r="A118" s="209" t="str">
        <f t="shared" si="2"/>
        <v>0208415021962455816</v>
      </c>
      <c r="B118" s="210" t="s">
        <v>18783</v>
      </c>
      <c r="C118" s="211" t="s">
        <v>569</v>
      </c>
      <c r="D118" s="211" t="s">
        <v>569</v>
      </c>
      <c r="E118" s="211" t="s">
        <v>14672</v>
      </c>
      <c r="F118" s="211" t="s">
        <v>568</v>
      </c>
      <c r="G118" s="211" t="s">
        <v>2216</v>
      </c>
      <c r="H118" s="212" t="s">
        <v>2309</v>
      </c>
      <c r="I118" s="213" t="s">
        <v>570</v>
      </c>
      <c r="J118" s="201" t="str">
        <f t="shared" si="3"/>
        <v>0012</v>
      </c>
      <c r="K118" s="209"/>
      <c r="L118" s="209"/>
      <c r="M118" s="214"/>
      <c r="N118" s="209" t="s">
        <v>18777</v>
      </c>
      <c r="O118" s="215" t="s">
        <v>18778</v>
      </c>
      <c r="P118" s="215" t="s">
        <v>18773</v>
      </c>
      <c r="Q118" s="215" t="s">
        <v>18774</v>
      </c>
    </row>
    <row r="119" spans="1:17" s="208" customFormat="1" ht="13.15" customHeight="1">
      <c r="A119" s="209" t="str">
        <f t="shared" si="2"/>
        <v>0224982011699729665</v>
      </c>
      <c r="B119" s="210" t="s">
        <v>18783</v>
      </c>
      <c r="C119" s="211" t="s">
        <v>14674</v>
      </c>
      <c r="D119" s="211" t="s">
        <v>569</v>
      </c>
      <c r="E119" s="211" t="s">
        <v>14673</v>
      </c>
      <c r="F119" s="211" t="s">
        <v>568</v>
      </c>
      <c r="G119" s="211" t="s">
        <v>2216</v>
      </c>
      <c r="H119" s="212" t="s">
        <v>2309</v>
      </c>
      <c r="I119" s="213" t="s">
        <v>570</v>
      </c>
      <c r="J119" s="201" t="str">
        <f t="shared" si="3"/>
        <v>0012</v>
      </c>
      <c r="K119" s="209"/>
      <c r="L119" s="209"/>
      <c r="M119" s="214"/>
      <c r="N119" s="209" t="s">
        <v>18777</v>
      </c>
      <c r="O119" s="215" t="s">
        <v>18778</v>
      </c>
      <c r="P119" s="215" t="s">
        <v>18773</v>
      </c>
      <c r="Q119" s="215" t="s">
        <v>18774</v>
      </c>
    </row>
    <row r="120" spans="1:17" s="208" customFormat="1" ht="13.15" customHeight="1">
      <c r="A120" s="209" t="str">
        <f t="shared" si="2"/>
        <v>0224982011962455816</v>
      </c>
      <c r="B120" s="210" t="s">
        <v>18783</v>
      </c>
      <c r="C120" s="211" t="s">
        <v>569</v>
      </c>
      <c r="D120" s="211" t="s">
        <v>569</v>
      </c>
      <c r="E120" s="211" t="s">
        <v>14673</v>
      </c>
      <c r="F120" s="211" t="s">
        <v>568</v>
      </c>
      <c r="G120" s="211" t="s">
        <v>2216</v>
      </c>
      <c r="H120" s="212" t="s">
        <v>2309</v>
      </c>
      <c r="I120" s="213" t="s">
        <v>570</v>
      </c>
      <c r="J120" s="201" t="str">
        <f t="shared" si="3"/>
        <v>0012</v>
      </c>
      <c r="K120" s="209"/>
      <c r="L120" s="209"/>
      <c r="M120" s="214"/>
      <c r="N120" s="209" t="s">
        <v>18777</v>
      </c>
      <c r="O120" s="215" t="s">
        <v>18778</v>
      </c>
      <c r="P120" s="215" t="s">
        <v>18773</v>
      </c>
      <c r="Q120" s="215" t="s">
        <v>18774</v>
      </c>
    </row>
    <row r="121" spans="1:17" s="208" customFormat="1" ht="13.15" customHeight="1">
      <c r="A121" s="209" t="str">
        <f t="shared" si="2"/>
        <v>##1962455816</v>
      </c>
      <c r="B121" s="210" t="s">
        <v>18783</v>
      </c>
      <c r="C121" s="211" t="s">
        <v>569</v>
      </c>
      <c r="D121" s="211" t="s">
        <v>569</v>
      </c>
      <c r="E121" s="211" t="s">
        <v>3649</v>
      </c>
      <c r="F121" s="211" t="s">
        <v>568</v>
      </c>
      <c r="G121" s="211" t="s">
        <v>2216</v>
      </c>
      <c r="H121" s="212" t="s">
        <v>2309</v>
      </c>
      <c r="I121" s="213" t="s">
        <v>570</v>
      </c>
      <c r="J121" s="201" t="str">
        <f t="shared" si="3"/>
        <v>0012</v>
      </c>
      <c r="K121" s="209"/>
      <c r="L121" s="209"/>
      <c r="M121" s="214"/>
      <c r="N121" s="209" t="s">
        <v>18777</v>
      </c>
      <c r="O121" s="215" t="s">
        <v>18778</v>
      </c>
      <c r="P121" s="215" t="s">
        <v>18773</v>
      </c>
      <c r="Q121" s="215" t="s">
        <v>18774</v>
      </c>
    </row>
    <row r="122" spans="1:17" s="208" customFormat="1" ht="13.15" customHeight="1">
      <c r="A122" s="209" t="str">
        <f t="shared" si="2"/>
        <v>1F-QMA0000020926611962455816</v>
      </c>
      <c r="B122" s="210" t="s">
        <v>18783</v>
      </c>
      <c r="C122" s="211" t="s">
        <v>569</v>
      </c>
      <c r="D122" s="211" t="s">
        <v>569</v>
      </c>
      <c r="E122" s="211" t="s">
        <v>14675</v>
      </c>
      <c r="F122" s="211" t="s">
        <v>568</v>
      </c>
      <c r="G122" s="211" t="s">
        <v>2216</v>
      </c>
      <c r="H122" s="212" t="s">
        <v>2309</v>
      </c>
      <c r="I122" s="213" t="s">
        <v>570</v>
      </c>
      <c r="J122" s="201" t="str">
        <f t="shared" si="3"/>
        <v>0012</v>
      </c>
      <c r="K122" s="209"/>
      <c r="L122" s="209"/>
      <c r="M122" s="214"/>
      <c r="N122" s="209" t="s">
        <v>18777</v>
      </c>
      <c r="O122" s="215" t="s">
        <v>18778</v>
      </c>
      <c r="P122" s="215" t="s">
        <v>18773</v>
      </c>
      <c r="Q122" s="215" t="s">
        <v>18774</v>
      </c>
    </row>
    <row r="123" spans="1:17" s="208" customFormat="1" ht="13.15" customHeight="1">
      <c r="A123" s="209" t="str">
        <f t="shared" si="2"/>
        <v>7N-000557681962455816</v>
      </c>
      <c r="B123" s="210" t="s">
        <v>18783</v>
      </c>
      <c r="C123" s="211" t="s">
        <v>569</v>
      </c>
      <c r="D123" s="211" t="s">
        <v>569</v>
      </c>
      <c r="E123" s="211" t="s">
        <v>14676</v>
      </c>
      <c r="F123" s="211" t="s">
        <v>568</v>
      </c>
      <c r="G123" s="211" t="s">
        <v>2216</v>
      </c>
      <c r="H123" s="212" t="s">
        <v>2309</v>
      </c>
      <c r="I123" s="213" t="s">
        <v>570</v>
      </c>
      <c r="J123" s="201" t="str">
        <f t="shared" si="3"/>
        <v>0012</v>
      </c>
      <c r="K123" s="209"/>
      <c r="L123" s="209"/>
      <c r="M123" s="214"/>
      <c r="N123" s="209" t="s">
        <v>18777</v>
      </c>
      <c r="O123" s="215" t="s">
        <v>18778</v>
      </c>
      <c r="P123" s="215" t="s">
        <v>18773</v>
      </c>
      <c r="Q123" s="215" t="s">
        <v>18774</v>
      </c>
    </row>
    <row r="124" spans="1:17" s="208" customFormat="1" ht="13.15" customHeight="1">
      <c r="A124" s="209" t="str">
        <f t="shared" si="2"/>
        <v>7T-QMA0000020926611962455816</v>
      </c>
      <c r="B124" s="210" t="s">
        <v>18783</v>
      </c>
      <c r="C124" s="211" t="s">
        <v>569</v>
      </c>
      <c r="D124" s="211" t="s">
        <v>569</v>
      </c>
      <c r="E124" s="211" t="s">
        <v>14677</v>
      </c>
      <c r="F124" s="211" t="s">
        <v>568</v>
      </c>
      <c r="G124" s="211" t="s">
        <v>2216</v>
      </c>
      <c r="H124" s="212" t="s">
        <v>2309</v>
      </c>
      <c r="I124" s="213" t="s">
        <v>570</v>
      </c>
      <c r="J124" s="201" t="str">
        <f t="shared" si="3"/>
        <v>0012</v>
      </c>
      <c r="K124" s="209"/>
      <c r="L124" s="209"/>
      <c r="M124" s="214"/>
      <c r="N124" s="209" t="s">
        <v>18777</v>
      </c>
      <c r="O124" s="215" t="s">
        <v>18778</v>
      </c>
      <c r="P124" s="215" t="s">
        <v>18773</v>
      </c>
      <c r="Q124" s="215" t="s">
        <v>18774</v>
      </c>
    </row>
    <row r="125" spans="1:17" s="208" customFormat="1" ht="13.15" customHeight="1">
      <c r="A125" s="209" t="str">
        <f t="shared" si="2"/>
        <v>7W-0003392420011962455816</v>
      </c>
      <c r="B125" s="210" t="s">
        <v>18783</v>
      </c>
      <c r="C125" s="211" t="s">
        <v>569</v>
      </c>
      <c r="D125" s="211" t="s">
        <v>569</v>
      </c>
      <c r="E125" s="211" t="s">
        <v>14678</v>
      </c>
      <c r="F125" s="211" t="s">
        <v>568</v>
      </c>
      <c r="G125" s="211" t="s">
        <v>2216</v>
      </c>
      <c r="H125" s="212" t="s">
        <v>2309</v>
      </c>
      <c r="I125" s="213" t="s">
        <v>570</v>
      </c>
      <c r="J125" s="201" t="str">
        <f t="shared" si="3"/>
        <v>0012</v>
      </c>
      <c r="K125" s="209"/>
      <c r="L125" s="209"/>
      <c r="M125" s="214"/>
      <c r="N125" s="209" t="s">
        <v>18777</v>
      </c>
      <c r="O125" s="215" t="s">
        <v>18778</v>
      </c>
      <c r="P125" s="215" t="s">
        <v>18773</v>
      </c>
      <c r="Q125" s="215" t="s">
        <v>18774</v>
      </c>
    </row>
    <row r="126" spans="1:17" s="208" customFormat="1" ht="13.15" customHeight="1">
      <c r="A126" s="209" t="str">
        <f t="shared" si="2"/>
        <v>7W-60671962455816</v>
      </c>
      <c r="B126" s="210" t="s">
        <v>18783</v>
      </c>
      <c r="C126" s="211" t="s">
        <v>569</v>
      </c>
      <c r="D126" s="211" t="s">
        <v>569</v>
      </c>
      <c r="E126" s="211" t="s">
        <v>14679</v>
      </c>
      <c r="F126" s="211" t="s">
        <v>568</v>
      </c>
      <c r="G126" s="211" t="s">
        <v>2216</v>
      </c>
      <c r="H126" s="212" t="s">
        <v>2309</v>
      </c>
      <c r="I126" s="213" t="s">
        <v>570</v>
      </c>
      <c r="J126" s="201" t="str">
        <f t="shared" si="3"/>
        <v>0012</v>
      </c>
      <c r="K126" s="209"/>
      <c r="L126" s="209"/>
      <c r="M126" s="214"/>
      <c r="N126" s="209" t="s">
        <v>18777</v>
      </c>
      <c r="O126" s="215" t="s">
        <v>18778</v>
      </c>
      <c r="P126" s="215" t="s">
        <v>18773</v>
      </c>
      <c r="Q126" s="215" t="s">
        <v>18774</v>
      </c>
    </row>
    <row r="127" spans="1:17" s="208" customFormat="1" ht="13.15" customHeight="1">
      <c r="A127" s="209" t="str">
        <f t="shared" si="2"/>
        <v>7W-6218013611962455816</v>
      </c>
      <c r="B127" s="210" t="s">
        <v>18783</v>
      </c>
      <c r="C127" s="211" t="s">
        <v>569</v>
      </c>
      <c r="D127" s="211" t="s">
        <v>569</v>
      </c>
      <c r="E127" s="211" t="s">
        <v>14680</v>
      </c>
      <c r="F127" s="225" t="s">
        <v>568</v>
      </c>
      <c r="G127" s="211" t="s">
        <v>2216</v>
      </c>
      <c r="H127" s="212" t="s">
        <v>2309</v>
      </c>
      <c r="I127" s="213" t="s">
        <v>570</v>
      </c>
      <c r="J127" s="201" t="str">
        <f t="shared" si="3"/>
        <v>0012</v>
      </c>
      <c r="K127" s="209"/>
      <c r="L127" s="209"/>
      <c r="M127" s="214"/>
      <c r="N127" s="209" t="s">
        <v>18777</v>
      </c>
      <c r="O127" s="215" t="s">
        <v>18778</v>
      </c>
      <c r="P127" s="215" t="s">
        <v>18773</v>
      </c>
      <c r="Q127" s="215" t="s">
        <v>18774</v>
      </c>
    </row>
    <row r="128" spans="1:17" s="208" customFormat="1" ht="13.15" customHeight="1">
      <c r="A128" s="209" t="str">
        <f t="shared" si="2"/>
        <v>0208449011194787218</v>
      </c>
      <c r="B128" s="210" t="s">
        <v>18784</v>
      </c>
      <c r="C128" s="211" t="s">
        <v>62</v>
      </c>
      <c r="D128" s="211" t="s">
        <v>62</v>
      </c>
      <c r="E128" s="211" t="s">
        <v>61</v>
      </c>
      <c r="F128" s="226" t="s">
        <v>22887</v>
      </c>
      <c r="G128" s="211" t="s">
        <v>2198</v>
      </c>
      <c r="H128" s="212" t="s">
        <v>2300</v>
      </c>
      <c r="I128" s="213" t="s">
        <v>63</v>
      </c>
      <c r="J128" s="201" t="str">
        <f t="shared" si="3"/>
        <v>0013</v>
      </c>
      <c r="K128" s="209"/>
      <c r="L128" s="209"/>
      <c r="M128" s="214"/>
      <c r="N128" s="209" t="s">
        <v>18777</v>
      </c>
      <c r="O128" s="215" t="s">
        <v>18778</v>
      </c>
      <c r="P128" s="215" t="s">
        <v>18785</v>
      </c>
      <c r="Q128" s="215" t="s">
        <v>18786</v>
      </c>
    </row>
    <row r="129" spans="1:17" s="208" customFormat="1" ht="13.15" customHeight="1">
      <c r="A129" s="209" t="str">
        <f t="shared" si="2"/>
        <v>0208449011689940074</v>
      </c>
      <c r="B129" s="210" t="s">
        <v>18784</v>
      </c>
      <c r="C129" s="211" t="s">
        <v>14682</v>
      </c>
      <c r="D129" s="211" t="s">
        <v>62</v>
      </c>
      <c r="E129" s="211" t="s">
        <v>61</v>
      </c>
      <c r="F129" s="226" t="s">
        <v>22887</v>
      </c>
      <c r="G129" s="211" t="s">
        <v>2198</v>
      </c>
      <c r="H129" s="212" t="s">
        <v>2300</v>
      </c>
      <c r="I129" s="213" t="s">
        <v>63</v>
      </c>
      <c r="J129" s="201" t="str">
        <f t="shared" si="3"/>
        <v>0013</v>
      </c>
      <c r="K129" s="209" t="s">
        <v>14592</v>
      </c>
      <c r="L129" s="209"/>
      <c r="M129" s="214"/>
      <c r="N129" s="209" t="s">
        <v>18777</v>
      </c>
      <c r="O129" s="215" t="s">
        <v>18778</v>
      </c>
      <c r="P129" s="215" t="s">
        <v>18785</v>
      </c>
      <c r="Q129" s="215" t="s">
        <v>18786</v>
      </c>
    </row>
    <row r="130" spans="1:17" s="208" customFormat="1" ht="13.15" customHeight="1">
      <c r="A130" s="209" t="str">
        <f t="shared" ref="A130:A193" si="4">E130&amp;C130</f>
        <v>0208449071194787218</v>
      </c>
      <c r="B130" s="210" t="s">
        <v>18784</v>
      </c>
      <c r="C130" s="211" t="s">
        <v>62</v>
      </c>
      <c r="D130" s="211" t="s">
        <v>62</v>
      </c>
      <c r="E130" s="211" t="s">
        <v>14683</v>
      </c>
      <c r="F130" s="226" t="s">
        <v>22887</v>
      </c>
      <c r="G130" s="211" t="s">
        <v>2198</v>
      </c>
      <c r="H130" s="212" t="s">
        <v>2300</v>
      </c>
      <c r="I130" s="213" t="s">
        <v>63</v>
      </c>
      <c r="J130" s="201" t="str">
        <f t="shared" ref="J130:J193" si="5">B130</f>
        <v>0013</v>
      </c>
      <c r="K130" s="209"/>
      <c r="L130" s="209"/>
      <c r="M130" s="214"/>
      <c r="N130" s="209" t="s">
        <v>18777</v>
      </c>
      <c r="O130" s="215" t="s">
        <v>18778</v>
      </c>
      <c r="P130" s="215" t="s">
        <v>18785</v>
      </c>
      <c r="Q130" s="215" t="s">
        <v>18786</v>
      </c>
    </row>
    <row r="131" spans="1:17" s="208" customFormat="1" ht="13.15" customHeight="1">
      <c r="A131" s="209" t="str">
        <f t="shared" si="4"/>
        <v>0208449081194787218</v>
      </c>
      <c r="B131" s="210" t="s">
        <v>18784</v>
      </c>
      <c r="C131" s="211" t="s">
        <v>62</v>
      </c>
      <c r="D131" s="211" t="s">
        <v>62</v>
      </c>
      <c r="E131" s="211" t="s">
        <v>14684</v>
      </c>
      <c r="F131" s="226" t="s">
        <v>22887</v>
      </c>
      <c r="G131" s="211" t="s">
        <v>2198</v>
      </c>
      <c r="H131" s="212" t="s">
        <v>2300</v>
      </c>
      <c r="I131" s="213" t="s">
        <v>63</v>
      </c>
      <c r="J131" s="201" t="str">
        <f t="shared" si="5"/>
        <v>0013</v>
      </c>
      <c r="K131" s="209"/>
      <c r="L131" s="209"/>
      <c r="M131" s="214"/>
      <c r="N131" s="209" t="s">
        <v>18777</v>
      </c>
      <c r="O131" s="215" t="s">
        <v>18778</v>
      </c>
      <c r="P131" s="215" t="s">
        <v>18785</v>
      </c>
      <c r="Q131" s="215" t="s">
        <v>18786</v>
      </c>
    </row>
    <row r="132" spans="1:17" s="208" customFormat="1" ht="13.15" customHeight="1">
      <c r="A132" s="209" t="str">
        <f t="shared" si="4"/>
        <v>0217911011881601839</v>
      </c>
      <c r="B132" s="210" t="s">
        <v>18784</v>
      </c>
      <c r="C132" s="211" t="s">
        <v>14685</v>
      </c>
      <c r="D132" s="211" t="s">
        <v>62</v>
      </c>
      <c r="E132" s="211" t="s">
        <v>14686</v>
      </c>
      <c r="F132" s="226" t="s">
        <v>22887</v>
      </c>
      <c r="G132" s="211" t="s">
        <v>2198</v>
      </c>
      <c r="H132" s="212" t="s">
        <v>2300</v>
      </c>
      <c r="I132" s="213" t="s">
        <v>63</v>
      </c>
      <c r="J132" s="201" t="str">
        <f t="shared" si="5"/>
        <v>0013</v>
      </c>
      <c r="K132" s="209"/>
      <c r="L132" s="209"/>
      <c r="M132" s="214"/>
      <c r="N132" s="209" t="s">
        <v>18777</v>
      </c>
      <c r="O132" s="215" t="s">
        <v>18778</v>
      </c>
      <c r="P132" s="215" t="s">
        <v>18785</v>
      </c>
      <c r="Q132" s="215" t="s">
        <v>18786</v>
      </c>
    </row>
    <row r="133" spans="1:17" s="208" customFormat="1" ht="13.15" customHeight="1">
      <c r="A133" s="209" t="str">
        <f t="shared" si="4"/>
        <v>0224826011194787218</v>
      </c>
      <c r="B133" s="210" t="s">
        <v>18784</v>
      </c>
      <c r="C133" s="211" t="s">
        <v>62</v>
      </c>
      <c r="D133" s="211" t="s">
        <v>62</v>
      </c>
      <c r="E133" s="211" t="s">
        <v>14687</v>
      </c>
      <c r="F133" s="226" t="s">
        <v>22887</v>
      </c>
      <c r="G133" s="211" t="s">
        <v>2198</v>
      </c>
      <c r="H133" s="212" t="s">
        <v>2300</v>
      </c>
      <c r="I133" s="213" t="s">
        <v>63</v>
      </c>
      <c r="J133" s="201" t="str">
        <f t="shared" si="5"/>
        <v>0013</v>
      </c>
      <c r="K133" s="209"/>
      <c r="L133" s="209"/>
      <c r="M133" s="214"/>
      <c r="N133" s="209" t="s">
        <v>18777</v>
      </c>
      <c r="O133" s="215" t="s">
        <v>18778</v>
      </c>
      <c r="P133" s="215" t="s">
        <v>18785</v>
      </c>
      <c r="Q133" s="215" t="s">
        <v>18786</v>
      </c>
    </row>
    <row r="134" spans="1:17" s="208" customFormat="1" ht="13.15" customHeight="1">
      <c r="A134" s="209" t="str">
        <f t="shared" si="4"/>
        <v>0943565021194787218</v>
      </c>
      <c r="B134" s="210" t="s">
        <v>18784</v>
      </c>
      <c r="C134" s="211" t="s">
        <v>62</v>
      </c>
      <c r="D134" s="211" t="s">
        <v>62</v>
      </c>
      <c r="E134" s="211" t="s">
        <v>14688</v>
      </c>
      <c r="F134" s="226" t="s">
        <v>22887</v>
      </c>
      <c r="G134" s="211" t="s">
        <v>2198</v>
      </c>
      <c r="H134" s="212" t="s">
        <v>2300</v>
      </c>
      <c r="I134" s="213" t="s">
        <v>63</v>
      </c>
      <c r="J134" s="201" t="str">
        <f t="shared" si="5"/>
        <v>0013</v>
      </c>
      <c r="K134" s="209" t="s">
        <v>14689</v>
      </c>
      <c r="L134" s="209"/>
      <c r="M134" s="214"/>
      <c r="N134" s="209" t="s">
        <v>18777</v>
      </c>
      <c r="O134" s="215" t="s">
        <v>18778</v>
      </c>
      <c r="P134" s="215" t="s">
        <v>18785</v>
      </c>
      <c r="Q134" s="215" t="s">
        <v>18786</v>
      </c>
    </row>
    <row r="135" spans="1:17" s="208" customFormat="1" ht="13.15" customHeight="1">
      <c r="A135" s="209" t="str">
        <f t="shared" si="4"/>
        <v>0944860011194787218</v>
      </c>
      <c r="B135" s="210" t="s">
        <v>18784</v>
      </c>
      <c r="C135" s="211" t="s">
        <v>62</v>
      </c>
      <c r="D135" s="211" t="s">
        <v>62</v>
      </c>
      <c r="E135" s="211" t="s">
        <v>14690</v>
      </c>
      <c r="F135" s="226" t="s">
        <v>22887</v>
      </c>
      <c r="G135" s="211" t="s">
        <v>2198</v>
      </c>
      <c r="H135" s="212" t="s">
        <v>2300</v>
      </c>
      <c r="I135" s="213" t="s">
        <v>63</v>
      </c>
      <c r="J135" s="201" t="str">
        <f t="shared" si="5"/>
        <v>0013</v>
      </c>
      <c r="K135" s="209"/>
      <c r="L135" s="209"/>
      <c r="M135" s="214"/>
      <c r="N135" s="209" t="s">
        <v>18777</v>
      </c>
      <c r="O135" s="215" t="s">
        <v>18778</v>
      </c>
      <c r="P135" s="215" t="s">
        <v>18785</v>
      </c>
      <c r="Q135" s="215" t="s">
        <v>18786</v>
      </c>
    </row>
    <row r="136" spans="1:17" s="208" customFormat="1" ht="13.15" customHeight="1">
      <c r="A136" s="209" t="str">
        <f t="shared" si="4"/>
        <v>0944860021194787218</v>
      </c>
      <c r="B136" s="210" t="s">
        <v>18784</v>
      </c>
      <c r="C136" s="211" t="s">
        <v>62</v>
      </c>
      <c r="D136" s="211" t="s">
        <v>62</v>
      </c>
      <c r="E136" s="211" t="s">
        <v>14691</v>
      </c>
      <c r="F136" s="226" t="s">
        <v>22887</v>
      </c>
      <c r="G136" s="211" t="s">
        <v>2198</v>
      </c>
      <c r="H136" s="212" t="s">
        <v>2300</v>
      </c>
      <c r="I136" s="213" t="s">
        <v>63</v>
      </c>
      <c r="J136" s="201" t="str">
        <f t="shared" si="5"/>
        <v>0013</v>
      </c>
      <c r="K136" s="209" t="s">
        <v>14592</v>
      </c>
      <c r="L136" s="209"/>
      <c r="M136" s="214"/>
      <c r="N136" s="209" t="s">
        <v>18777</v>
      </c>
      <c r="O136" s="215" t="s">
        <v>18778</v>
      </c>
      <c r="P136" s="215" t="s">
        <v>18785</v>
      </c>
      <c r="Q136" s="215" t="s">
        <v>18786</v>
      </c>
    </row>
    <row r="137" spans="1:17" s="208" customFormat="1" ht="13.15" customHeight="1">
      <c r="A137" s="209" t="str">
        <f t="shared" si="4"/>
        <v>0944860021689940074</v>
      </c>
      <c r="B137" s="210" t="s">
        <v>18784</v>
      </c>
      <c r="C137" s="211" t="s">
        <v>14682</v>
      </c>
      <c r="D137" s="211" t="s">
        <v>62</v>
      </c>
      <c r="E137" s="211" t="s">
        <v>14691</v>
      </c>
      <c r="F137" s="226" t="s">
        <v>22887</v>
      </c>
      <c r="G137" s="211" t="s">
        <v>2198</v>
      </c>
      <c r="H137" s="212" t="s">
        <v>2300</v>
      </c>
      <c r="I137" s="213" t="s">
        <v>63</v>
      </c>
      <c r="J137" s="201" t="str">
        <f t="shared" si="5"/>
        <v>0013</v>
      </c>
      <c r="K137" s="209"/>
      <c r="L137" s="209"/>
      <c r="M137" s="214"/>
      <c r="N137" s="209" t="s">
        <v>18777</v>
      </c>
      <c r="O137" s="215" t="s">
        <v>18778</v>
      </c>
      <c r="P137" s="215" t="s">
        <v>18785</v>
      </c>
      <c r="Q137" s="215" t="s">
        <v>18786</v>
      </c>
    </row>
    <row r="138" spans="1:17" s="208" customFormat="1" ht="13.15" customHeight="1">
      <c r="A138" s="209" t="str">
        <f t="shared" si="4"/>
        <v>0951881021881601839</v>
      </c>
      <c r="B138" s="210" t="s">
        <v>18784</v>
      </c>
      <c r="C138" s="211" t="s">
        <v>14685</v>
      </c>
      <c r="D138" s="211" t="s">
        <v>62</v>
      </c>
      <c r="E138" s="211" t="s">
        <v>14692</v>
      </c>
      <c r="F138" s="226" t="s">
        <v>22887</v>
      </c>
      <c r="G138" s="211" t="s">
        <v>2198</v>
      </c>
      <c r="H138" s="212" t="s">
        <v>2300</v>
      </c>
      <c r="I138" s="213" t="s">
        <v>63</v>
      </c>
      <c r="J138" s="201" t="str">
        <f t="shared" si="5"/>
        <v>0013</v>
      </c>
      <c r="K138" s="209"/>
      <c r="L138" s="209"/>
      <c r="M138" s="214"/>
      <c r="N138" s="209" t="s">
        <v>18777</v>
      </c>
      <c r="O138" s="215" t="s">
        <v>18778</v>
      </c>
      <c r="P138" s="215" t="s">
        <v>18785</v>
      </c>
      <c r="Q138" s="215" t="s">
        <v>18786</v>
      </c>
    </row>
    <row r="139" spans="1:17" s="208" customFormat="1" ht="13.15" customHeight="1">
      <c r="A139" s="209" t="str">
        <f t="shared" si="4"/>
        <v>1379984031194787218</v>
      </c>
      <c r="B139" s="210" t="s">
        <v>18784</v>
      </c>
      <c r="C139" s="211" t="s">
        <v>62</v>
      </c>
      <c r="D139" s="211" t="s">
        <v>62</v>
      </c>
      <c r="E139" s="211" t="s">
        <v>14693</v>
      </c>
      <c r="F139" s="226" t="s">
        <v>22887</v>
      </c>
      <c r="G139" s="211" t="s">
        <v>2198</v>
      </c>
      <c r="H139" s="212" t="s">
        <v>2300</v>
      </c>
      <c r="I139" s="213" t="s">
        <v>63</v>
      </c>
      <c r="J139" s="201" t="str">
        <f t="shared" si="5"/>
        <v>0013</v>
      </c>
      <c r="K139" s="209"/>
      <c r="L139" s="209"/>
      <c r="M139" s="214"/>
      <c r="N139" s="209" t="s">
        <v>18777</v>
      </c>
      <c r="O139" s="215" t="s">
        <v>18778</v>
      </c>
      <c r="P139" s="215" t="s">
        <v>18785</v>
      </c>
      <c r="Q139" s="215" t="s">
        <v>18786</v>
      </c>
    </row>
    <row r="140" spans="1:17" s="208" customFormat="1" ht="13.15" customHeight="1">
      <c r="A140" s="209" t="str">
        <f t="shared" si="4"/>
        <v>1379984051053312090</v>
      </c>
      <c r="B140" s="210" t="s">
        <v>18784</v>
      </c>
      <c r="C140" s="211" t="s">
        <v>14695</v>
      </c>
      <c r="D140" s="211" t="s">
        <v>62</v>
      </c>
      <c r="E140" s="211" t="s">
        <v>14694</v>
      </c>
      <c r="F140" s="226" t="s">
        <v>22887</v>
      </c>
      <c r="G140" s="211" t="s">
        <v>2198</v>
      </c>
      <c r="H140" s="212" t="s">
        <v>2300</v>
      </c>
      <c r="I140" s="213" t="s">
        <v>63</v>
      </c>
      <c r="J140" s="201" t="str">
        <f t="shared" si="5"/>
        <v>0013</v>
      </c>
      <c r="K140" s="209"/>
      <c r="L140" s="209"/>
      <c r="M140" s="214"/>
      <c r="N140" s="209" t="s">
        <v>18777</v>
      </c>
      <c r="O140" s="215" t="s">
        <v>18778</v>
      </c>
      <c r="P140" s="215" t="s">
        <v>18785</v>
      </c>
      <c r="Q140" s="215" t="s">
        <v>18786</v>
      </c>
    </row>
    <row r="141" spans="1:17" s="208" customFormat="1" ht="13.15" customHeight="1">
      <c r="A141" s="209" t="str">
        <f t="shared" si="4"/>
        <v>1379984051194787218</v>
      </c>
      <c r="B141" s="210" t="s">
        <v>18784</v>
      </c>
      <c r="C141" s="211" t="s">
        <v>62</v>
      </c>
      <c r="D141" s="211" t="s">
        <v>62</v>
      </c>
      <c r="E141" s="211" t="s">
        <v>14694</v>
      </c>
      <c r="F141" s="226" t="s">
        <v>22887</v>
      </c>
      <c r="G141" s="211" t="s">
        <v>2198</v>
      </c>
      <c r="H141" s="212" t="s">
        <v>2300</v>
      </c>
      <c r="I141" s="213" t="s">
        <v>63</v>
      </c>
      <c r="J141" s="201" t="str">
        <f t="shared" si="5"/>
        <v>0013</v>
      </c>
      <c r="K141" s="209"/>
      <c r="L141" s="209"/>
      <c r="M141" s="214"/>
      <c r="N141" s="209" t="s">
        <v>18777</v>
      </c>
      <c r="O141" s="215" t="s">
        <v>18778</v>
      </c>
      <c r="P141" s="215" t="s">
        <v>18785</v>
      </c>
      <c r="Q141" s="215" t="s">
        <v>18786</v>
      </c>
    </row>
    <row r="142" spans="1:17" s="208" customFormat="1" ht="13.15" customHeight="1">
      <c r="A142" s="209" t="str">
        <f t="shared" si="4"/>
        <v>1954067011194787218</v>
      </c>
      <c r="B142" s="210" t="s">
        <v>18784</v>
      </c>
      <c r="C142" s="211" t="s">
        <v>62</v>
      </c>
      <c r="D142" s="211" t="s">
        <v>62</v>
      </c>
      <c r="E142" s="211" t="s">
        <v>14696</v>
      </c>
      <c r="F142" s="226" t="s">
        <v>22887</v>
      </c>
      <c r="G142" s="211" t="s">
        <v>2198</v>
      </c>
      <c r="H142" s="212" t="s">
        <v>2300</v>
      </c>
      <c r="I142" s="213" t="s">
        <v>63</v>
      </c>
      <c r="J142" s="201" t="str">
        <f t="shared" si="5"/>
        <v>0013</v>
      </c>
      <c r="K142" s="209"/>
      <c r="L142" s="209"/>
      <c r="M142" s="214"/>
      <c r="N142" s="209" t="s">
        <v>18777</v>
      </c>
      <c r="O142" s="215" t="s">
        <v>18778</v>
      </c>
      <c r="P142" s="215" t="s">
        <v>18785</v>
      </c>
      <c r="Q142" s="215" t="s">
        <v>18786</v>
      </c>
    </row>
    <row r="143" spans="1:17" s="208" customFormat="1" ht="13.15" customHeight="1">
      <c r="A143" s="209" t="str">
        <f t="shared" si="4"/>
        <v>1954067011780867390</v>
      </c>
      <c r="B143" s="210" t="s">
        <v>18784</v>
      </c>
      <c r="C143" s="211" t="s">
        <v>14697</v>
      </c>
      <c r="D143" s="211" t="s">
        <v>62</v>
      </c>
      <c r="E143" s="211" t="s">
        <v>14696</v>
      </c>
      <c r="F143" s="226" t="s">
        <v>22887</v>
      </c>
      <c r="G143" s="211" t="s">
        <v>2198</v>
      </c>
      <c r="H143" s="212" t="s">
        <v>2300</v>
      </c>
      <c r="I143" s="213" t="s">
        <v>63</v>
      </c>
      <c r="J143" s="201" t="str">
        <f t="shared" si="5"/>
        <v>0013</v>
      </c>
      <c r="K143" s="209"/>
      <c r="L143" s="209"/>
      <c r="M143" s="214"/>
      <c r="N143" s="209" t="s">
        <v>18777</v>
      </c>
      <c r="O143" s="215" t="s">
        <v>18778</v>
      </c>
      <c r="P143" s="215" t="s">
        <v>18785</v>
      </c>
      <c r="Q143" s="215" t="s">
        <v>18786</v>
      </c>
    </row>
    <row r="144" spans="1:17" s="208" customFormat="1" ht="13.15" customHeight="1">
      <c r="A144" s="209" t="str">
        <f t="shared" si="4"/>
        <v>1954067021780867390</v>
      </c>
      <c r="B144" s="210" t="s">
        <v>18784</v>
      </c>
      <c r="C144" s="211" t="s">
        <v>14697</v>
      </c>
      <c r="D144" s="211" t="s">
        <v>62</v>
      </c>
      <c r="E144" s="211" t="s">
        <v>14698</v>
      </c>
      <c r="F144" s="226" t="s">
        <v>22887</v>
      </c>
      <c r="G144" s="211" t="s">
        <v>2198</v>
      </c>
      <c r="H144" s="212" t="s">
        <v>2300</v>
      </c>
      <c r="I144" s="213" t="s">
        <v>63</v>
      </c>
      <c r="J144" s="201" t="str">
        <f t="shared" si="5"/>
        <v>0013</v>
      </c>
      <c r="K144" s="209"/>
      <c r="L144" s="209"/>
      <c r="M144" s="214"/>
      <c r="N144" s="209" t="s">
        <v>18777</v>
      </c>
      <c r="O144" s="215" t="s">
        <v>18778</v>
      </c>
      <c r="P144" s="215" t="s">
        <v>18785</v>
      </c>
      <c r="Q144" s="215" t="s">
        <v>18786</v>
      </c>
    </row>
    <row r="145" spans="1:20" ht="13.15" customHeight="1">
      <c r="A145" s="209" t="str">
        <f t="shared" si="4"/>
        <v>##1194787218</v>
      </c>
      <c r="B145" s="210" t="s">
        <v>18784</v>
      </c>
      <c r="C145" s="211" t="s">
        <v>62</v>
      </c>
      <c r="D145" s="211" t="s">
        <v>62</v>
      </c>
      <c r="E145" s="211" t="s">
        <v>3649</v>
      </c>
      <c r="F145" s="226" t="s">
        <v>22887</v>
      </c>
      <c r="G145" s="211" t="s">
        <v>2198</v>
      </c>
      <c r="H145" s="212" t="s">
        <v>2300</v>
      </c>
      <c r="I145" s="213" t="s">
        <v>63</v>
      </c>
      <c r="J145" s="201" t="str">
        <f t="shared" si="5"/>
        <v>0013</v>
      </c>
      <c r="K145" s="209"/>
      <c r="L145" s="209"/>
      <c r="M145" s="214"/>
      <c r="N145" s="209" t="s">
        <v>18777</v>
      </c>
      <c r="O145" s="215" t="s">
        <v>18778</v>
      </c>
      <c r="P145" s="215" t="s">
        <v>18785</v>
      </c>
      <c r="Q145" s="215" t="s">
        <v>18786</v>
      </c>
      <c r="S145" s="208"/>
    </row>
    <row r="146" spans="1:20" ht="13.15" customHeight="1">
      <c r="A146" s="209" t="str">
        <f t="shared" si="4"/>
        <v>001002373LT1194787218</v>
      </c>
      <c r="B146" s="210" t="s">
        <v>18784</v>
      </c>
      <c r="C146" s="211" t="s">
        <v>62</v>
      </c>
      <c r="D146" s="211" t="s">
        <v>62</v>
      </c>
      <c r="E146" s="211" t="s">
        <v>14681</v>
      </c>
      <c r="F146" s="226" t="s">
        <v>22887</v>
      </c>
      <c r="G146" s="211" t="s">
        <v>2198</v>
      </c>
      <c r="H146" s="212" t="s">
        <v>2300</v>
      </c>
      <c r="I146" s="213" t="s">
        <v>63</v>
      </c>
      <c r="J146" s="201" t="str">
        <f t="shared" si="5"/>
        <v>0013</v>
      </c>
      <c r="K146" s="209"/>
      <c r="L146" s="209"/>
      <c r="M146" s="214"/>
      <c r="N146" s="209" t="s">
        <v>18777</v>
      </c>
      <c r="O146" s="215" t="s">
        <v>18778</v>
      </c>
      <c r="P146" s="215" t="s">
        <v>18785</v>
      </c>
      <c r="Q146" s="215" t="s">
        <v>18786</v>
      </c>
      <c r="S146" s="208"/>
    </row>
    <row r="147" spans="1:20" ht="13.15" customHeight="1">
      <c r="A147" s="209" t="str">
        <f t="shared" si="4"/>
        <v>137998405NA</v>
      </c>
      <c r="B147" s="210" t="s">
        <v>18784</v>
      </c>
      <c r="C147" s="211" t="s">
        <v>3106</v>
      </c>
      <c r="D147" s="211" t="s">
        <v>62</v>
      </c>
      <c r="E147" s="211" t="s">
        <v>14694</v>
      </c>
      <c r="F147" s="226" t="s">
        <v>22887</v>
      </c>
      <c r="G147" s="211" t="s">
        <v>2198</v>
      </c>
      <c r="H147" s="212" t="s">
        <v>2300</v>
      </c>
      <c r="I147" s="213" t="s">
        <v>63</v>
      </c>
      <c r="J147" s="201" t="str">
        <f t="shared" si="5"/>
        <v>0013</v>
      </c>
      <c r="K147" s="209"/>
      <c r="L147" s="209"/>
      <c r="M147" s="214"/>
      <c r="N147" s="209" t="s">
        <v>18777</v>
      </c>
      <c r="O147" s="215" t="s">
        <v>18778</v>
      </c>
      <c r="P147" s="215" t="s">
        <v>18785</v>
      </c>
      <c r="Q147" s="215" t="s">
        <v>18786</v>
      </c>
      <c r="S147" s="208"/>
    </row>
    <row r="148" spans="1:20" ht="13.15" customHeight="1">
      <c r="A148" s="209" t="str">
        <f t="shared" si="4"/>
        <v>195406701NA</v>
      </c>
      <c r="B148" s="210" t="s">
        <v>18784</v>
      </c>
      <c r="C148" s="211" t="s">
        <v>3106</v>
      </c>
      <c r="D148" s="211" t="s">
        <v>62</v>
      </c>
      <c r="E148" s="211" t="s">
        <v>14696</v>
      </c>
      <c r="F148" s="226" t="s">
        <v>22887</v>
      </c>
      <c r="G148" s="211" t="s">
        <v>2198</v>
      </c>
      <c r="H148" s="212" t="s">
        <v>2300</v>
      </c>
      <c r="I148" s="213" t="s">
        <v>63</v>
      </c>
      <c r="J148" s="201" t="str">
        <f t="shared" si="5"/>
        <v>0013</v>
      </c>
      <c r="K148" s="209"/>
      <c r="L148" s="209"/>
      <c r="M148" s="214"/>
      <c r="N148" s="209" t="s">
        <v>18777</v>
      </c>
      <c r="O148" s="215" t="s">
        <v>18778</v>
      </c>
      <c r="P148" s="215" t="s">
        <v>18785</v>
      </c>
      <c r="Q148" s="215" t="s">
        <v>18786</v>
      </c>
      <c r="S148" s="208"/>
    </row>
    <row r="149" spans="1:20" ht="13.15" customHeight="1">
      <c r="A149" s="209" t="str">
        <f t="shared" si="4"/>
        <v>1F-QMA0000021404511194787218</v>
      </c>
      <c r="B149" s="210" t="s">
        <v>18784</v>
      </c>
      <c r="C149" s="211" t="s">
        <v>62</v>
      </c>
      <c r="D149" s="211" t="s">
        <v>62</v>
      </c>
      <c r="E149" s="211" t="s">
        <v>14699</v>
      </c>
      <c r="F149" s="226" t="s">
        <v>22887</v>
      </c>
      <c r="G149" s="211" t="s">
        <v>2198</v>
      </c>
      <c r="H149" s="212" t="s">
        <v>2300</v>
      </c>
      <c r="I149" s="213" t="s">
        <v>63</v>
      </c>
      <c r="J149" s="201" t="str">
        <f t="shared" si="5"/>
        <v>0013</v>
      </c>
      <c r="K149" s="209"/>
      <c r="L149" s="209"/>
      <c r="M149" s="214"/>
      <c r="N149" s="209" t="s">
        <v>18777</v>
      </c>
      <c r="O149" s="215" t="s">
        <v>18778</v>
      </c>
      <c r="P149" s="215" t="s">
        <v>18785</v>
      </c>
      <c r="Q149" s="215" t="s">
        <v>18786</v>
      </c>
      <c r="S149" s="208"/>
    </row>
    <row r="150" spans="1:20" ht="13.15" customHeight="1">
      <c r="A150" s="209" t="str">
        <f t="shared" si="4"/>
        <v>1F-QMA0000022755451780867390</v>
      </c>
      <c r="B150" s="210" t="s">
        <v>18784</v>
      </c>
      <c r="C150" s="211" t="s">
        <v>14697</v>
      </c>
      <c r="D150" s="211" t="s">
        <v>62</v>
      </c>
      <c r="E150" s="211" t="s">
        <v>14700</v>
      </c>
      <c r="F150" s="226" t="s">
        <v>22887</v>
      </c>
      <c r="G150" s="211" t="s">
        <v>2198</v>
      </c>
      <c r="H150" s="212" t="s">
        <v>2300</v>
      </c>
      <c r="I150" s="213" t="s">
        <v>63</v>
      </c>
      <c r="J150" s="201" t="str">
        <f t="shared" si="5"/>
        <v>0013</v>
      </c>
      <c r="K150" s="209"/>
      <c r="L150" s="209"/>
      <c r="M150" s="214"/>
      <c r="N150" s="209" t="s">
        <v>18777</v>
      </c>
      <c r="O150" s="215" t="s">
        <v>18778</v>
      </c>
      <c r="P150" s="215" t="s">
        <v>18785</v>
      </c>
      <c r="Q150" s="215" t="s">
        <v>18786</v>
      </c>
      <c r="S150" s="208"/>
    </row>
    <row r="151" spans="1:20" ht="13.15" customHeight="1">
      <c r="A151" s="209" t="str">
        <f t="shared" si="4"/>
        <v>1F-QMA0000028583441194787218</v>
      </c>
      <c r="B151" s="210" t="s">
        <v>18784</v>
      </c>
      <c r="C151" s="211" t="s">
        <v>62</v>
      </c>
      <c r="D151" s="211" t="s">
        <v>62</v>
      </c>
      <c r="E151" s="211" t="s">
        <v>14701</v>
      </c>
      <c r="F151" s="226" t="s">
        <v>22887</v>
      </c>
      <c r="G151" s="211" t="s">
        <v>2198</v>
      </c>
      <c r="H151" s="212" t="s">
        <v>2300</v>
      </c>
      <c r="I151" s="213" t="s">
        <v>63</v>
      </c>
      <c r="J151" s="201" t="str">
        <f t="shared" si="5"/>
        <v>0013</v>
      </c>
      <c r="K151" s="209"/>
      <c r="L151" s="209"/>
      <c r="M151" s="214"/>
      <c r="N151" s="209" t="s">
        <v>18777</v>
      </c>
      <c r="O151" s="215" t="s">
        <v>18778</v>
      </c>
      <c r="P151" s="215" t="s">
        <v>18785</v>
      </c>
      <c r="Q151" s="215" t="s">
        <v>18786</v>
      </c>
      <c r="S151" s="208"/>
    </row>
    <row r="152" spans="1:20" ht="13.15" customHeight="1">
      <c r="A152" s="209" t="str">
        <f t="shared" si="4"/>
        <v>1F-QMA0000031927451194787218</v>
      </c>
      <c r="B152" s="210" t="s">
        <v>18784</v>
      </c>
      <c r="C152" s="211" t="s">
        <v>62</v>
      </c>
      <c r="D152" s="211" t="s">
        <v>62</v>
      </c>
      <c r="E152" s="211" t="s">
        <v>14702</v>
      </c>
      <c r="F152" s="226" t="s">
        <v>22887</v>
      </c>
      <c r="G152" s="211" t="s">
        <v>2198</v>
      </c>
      <c r="H152" s="212" t="s">
        <v>2300</v>
      </c>
      <c r="I152" s="213" t="s">
        <v>63</v>
      </c>
      <c r="J152" s="201" t="str">
        <f t="shared" si="5"/>
        <v>0013</v>
      </c>
      <c r="K152" s="209"/>
      <c r="L152" s="209"/>
      <c r="M152" s="214"/>
      <c r="N152" s="209" t="s">
        <v>18777</v>
      </c>
      <c r="O152" s="215" t="s">
        <v>18778</v>
      </c>
      <c r="P152" s="215" t="s">
        <v>18785</v>
      </c>
      <c r="Q152" s="215" t="s">
        <v>18786</v>
      </c>
      <c r="S152" s="208"/>
    </row>
    <row r="153" spans="1:20" ht="13.15" customHeight="1">
      <c r="A153" s="209" t="str">
        <f t="shared" si="4"/>
        <v>4C-011971891194787218</v>
      </c>
      <c r="B153" s="210" t="s">
        <v>18784</v>
      </c>
      <c r="C153" s="211" t="s">
        <v>62</v>
      </c>
      <c r="D153" s="211" t="s">
        <v>62</v>
      </c>
      <c r="E153" s="211" t="s">
        <v>14703</v>
      </c>
      <c r="F153" s="226" t="s">
        <v>22887</v>
      </c>
      <c r="G153" s="211" t="s">
        <v>2198</v>
      </c>
      <c r="H153" s="212" t="s">
        <v>2300</v>
      </c>
      <c r="I153" s="213" t="s">
        <v>63</v>
      </c>
      <c r="J153" s="201" t="str">
        <f t="shared" si="5"/>
        <v>0013</v>
      </c>
      <c r="K153" s="209"/>
      <c r="L153" s="209"/>
      <c r="M153" s="214"/>
      <c r="N153" s="209" t="s">
        <v>18777</v>
      </c>
      <c r="O153" s="215" t="s">
        <v>18778</v>
      </c>
      <c r="P153" s="215" t="s">
        <v>18785</v>
      </c>
      <c r="Q153" s="215" t="s">
        <v>18786</v>
      </c>
      <c r="S153" s="208"/>
    </row>
    <row r="154" spans="1:20" ht="13.15" customHeight="1">
      <c r="A154" s="209" t="str">
        <f t="shared" si="4"/>
        <v>4C-016553541194787218</v>
      </c>
      <c r="B154" s="210" t="s">
        <v>18784</v>
      </c>
      <c r="C154" s="211" t="s">
        <v>62</v>
      </c>
      <c r="D154" s="211" t="s">
        <v>62</v>
      </c>
      <c r="E154" s="211" t="s">
        <v>14704</v>
      </c>
      <c r="F154" s="227" t="s">
        <v>22887</v>
      </c>
      <c r="G154" s="211" t="s">
        <v>2198</v>
      </c>
      <c r="H154" s="212" t="s">
        <v>2300</v>
      </c>
      <c r="I154" s="213" t="s">
        <v>63</v>
      </c>
      <c r="J154" s="201" t="str">
        <f t="shared" si="5"/>
        <v>0013</v>
      </c>
      <c r="K154" s="209"/>
      <c r="L154" s="209"/>
      <c r="M154" s="214"/>
      <c r="N154" s="209" t="s">
        <v>18777</v>
      </c>
      <c r="O154" s="215" t="s">
        <v>18778</v>
      </c>
      <c r="P154" s="215" t="s">
        <v>18785</v>
      </c>
      <c r="Q154" s="215" t="s">
        <v>18786</v>
      </c>
      <c r="S154" s="208"/>
    </row>
    <row r="155" spans="1:20" ht="13.15" customHeight="1">
      <c r="A155" s="216" t="str">
        <f t="shared" si="4"/>
        <v>0208449091194787218</v>
      </c>
      <c r="B155" s="217" t="s">
        <v>18784</v>
      </c>
      <c r="C155" s="218" t="s">
        <v>62</v>
      </c>
      <c r="D155" s="218" t="s">
        <v>62</v>
      </c>
      <c r="E155" s="227" t="s">
        <v>22887</v>
      </c>
      <c r="F155" s="227" t="s">
        <v>22887</v>
      </c>
      <c r="G155" s="218" t="s">
        <v>2198</v>
      </c>
      <c r="H155" s="219" t="s">
        <v>2300</v>
      </c>
      <c r="I155" s="220" t="s">
        <v>63</v>
      </c>
      <c r="J155" s="201" t="str">
        <f t="shared" si="5"/>
        <v>0013</v>
      </c>
      <c r="K155" s="228" t="s">
        <v>23203</v>
      </c>
      <c r="L155" s="228" t="s">
        <v>23204</v>
      </c>
      <c r="M155" s="229">
        <v>44813</v>
      </c>
      <c r="N155" s="216" t="s">
        <v>18777</v>
      </c>
      <c r="O155" s="222" t="s">
        <v>18778</v>
      </c>
      <c r="P155" s="222" t="s">
        <v>18785</v>
      </c>
      <c r="Q155" s="222" t="s">
        <v>18786</v>
      </c>
      <c r="R155" s="223"/>
      <c r="S155" s="230"/>
      <c r="T155" s="223"/>
    </row>
    <row r="156" spans="1:20" ht="13.15" customHeight="1">
      <c r="A156" s="209" t="str">
        <f t="shared" si="4"/>
        <v>0208605011467403477</v>
      </c>
      <c r="B156" s="210" t="s">
        <v>18787</v>
      </c>
      <c r="C156" s="211" t="s">
        <v>2188</v>
      </c>
      <c r="D156" s="211" t="s">
        <v>2708</v>
      </c>
      <c r="E156" s="211" t="s">
        <v>2186</v>
      </c>
      <c r="F156" s="211" t="s">
        <v>3046</v>
      </c>
      <c r="G156" s="211" t="s">
        <v>2187</v>
      </c>
      <c r="H156" s="212" t="s">
        <v>14705</v>
      </c>
      <c r="I156" s="213" t="s">
        <v>18788</v>
      </c>
      <c r="J156" s="201" t="str">
        <f t="shared" si="5"/>
        <v>0016</v>
      </c>
      <c r="K156" s="209" t="s">
        <v>14706</v>
      </c>
      <c r="L156" s="209" t="s">
        <v>13094</v>
      </c>
      <c r="M156" s="214">
        <v>44236</v>
      </c>
      <c r="N156" s="209" t="s">
        <v>18777</v>
      </c>
      <c r="O156" s="215" t="s">
        <v>18778</v>
      </c>
      <c r="P156" s="215" t="s">
        <v>18773</v>
      </c>
      <c r="Q156" s="215" t="s">
        <v>18774</v>
      </c>
      <c r="S156" s="208"/>
    </row>
    <row r="157" spans="1:20" ht="13.15" customHeight="1">
      <c r="A157" s="209" t="str">
        <f t="shared" si="4"/>
        <v>0208605021467403477</v>
      </c>
      <c r="B157" s="210" t="s">
        <v>18787</v>
      </c>
      <c r="C157" s="211" t="s">
        <v>2188</v>
      </c>
      <c r="D157" s="211" t="s">
        <v>2708</v>
      </c>
      <c r="E157" s="211" t="s">
        <v>14707</v>
      </c>
      <c r="F157" s="211" t="s">
        <v>3046</v>
      </c>
      <c r="G157" s="211" t="s">
        <v>2187</v>
      </c>
      <c r="H157" s="212" t="s">
        <v>14705</v>
      </c>
      <c r="I157" s="213" t="s">
        <v>18788</v>
      </c>
      <c r="J157" s="201" t="str">
        <f t="shared" si="5"/>
        <v>0016</v>
      </c>
      <c r="K157" s="209" t="s">
        <v>14706</v>
      </c>
      <c r="L157" s="209" t="s">
        <v>13094</v>
      </c>
      <c r="M157" s="214">
        <v>44236</v>
      </c>
      <c r="N157" s="209" t="s">
        <v>18777</v>
      </c>
      <c r="O157" s="215" t="s">
        <v>18778</v>
      </c>
      <c r="P157" s="215" t="s">
        <v>18773</v>
      </c>
      <c r="Q157" s="215" t="s">
        <v>18774</v>
      </c>
      <c r="S157" s="208"/>
    </row>
    <row r="158" spans="1:20" ht="13.15" customHeight="1">
      <c r="A158" s="209" t="str">
        <f t="shared" si="4"/>
        <v>0225013011467403477</v>
      </c>
      <c r="B158" s="210" t="s">
        <v>18787</v>
      </c>
      <c r="C158" s="211" t="s">
        <v>2188</v>
      </c>
      <c r="D158" s="211" t="s">
        <v>2708</v>
      </c>
      <c r="E158" s="211" t="s">
        <v>14708</v>
      </c>
      <c r="F158" s="211" t="s">
        <v>3046</v>
      </c>
      <c r="G158" s="211" t="s">
        <v>2187</v>
      </c>
      <c r="H158" s="212" t="s">
        <v>14705</v>
      </c>
      <c r="I158" s="213" t="s">
        <v>18788</v>
      </c>
      <c r="J158" s="201" t="str">
        <f t="shared" si="5"/>
        <v>0016</v>
      </c>
      <c r="K158" s="209" t="s">
        <v>14706</v>
      </c>
      <c r="L158" s="209" t="s">
        <v>13094</v>
      </c>
      <c r="M158" s="214">
        <v>44236</v>
      </c>
      <c r="N158" s="209" t="s">
        <v>18777</v>
      </c>
      <c r="O158" s="215" t="s">
        <v>18778</v>
      </c>
      <c r="P158" s="215" t="s">
        <v>18773</v>
      </c>
      <c r="Q158" s="215" t="s">
        <v>18774</v>
      </c>
      <c r="S158" s="208"/>
    </row>
    <row r="159" spans="1:20" ht="13.15" customHeight="1">
      <c r="A159" s="209" t="str">
        <f t="shared" si="4"/>
        <v>4093320011053963009</v>
      </c>
      <c r="B159" s="210" t="s">
        <v>18787</v>
      </c>
      <c r="C159" s="211" t="s">
        <v>2708</v>
      </c>
      <c r="D159" s="211" t="s">
        <v>2708</v>
      </c>
      <c r="E159" s="211" t="s">
        <v>3046</v>
      </c>
      <c r="F159" s="211" t="s">
        <v>3046</v>
      </c>
      <c r="G159" s="211" t="s">
        <v>2187</v>
      </c>
      <c r="H159" s="212" t="s">
        <v>14705</v>
      </c>
      <c r="I159" s="213" t="s">
        <v>18788</v>
      </c>
      <c r="J159" s="201" t="str">
        <f t="shared" si="5"/>
        <v>0016</v>
      </c>
      <c r="K159" s="209" t="s">
        <v>14706</v>
      </c>
      <c r="L159" s="209" t="s">
        <v>13094</v>
      </c>
      <c r="M159" s="214">
        <v>44236</v>
      </c>
      <c r="N159" s="209" t="s">
        <v>18777</v>
      </c>
      <c r="O159" s="215" t="s">
        <v>18778</v>
      </c>
      <c r="P159" s="215" t="s">
        <v>18773</v>
      </c>
      <c r="Q159" s="215" t="s">
        <v>18774</v>
      </c>
      <c r="S159" s="208"/>
    </row>
    <row r="160" spans="1:20" ht="13.15" customHeight="1">
      <c r="A160" s="209" t="str">
        <f t="shared" si="4"/>
        <v>4093320011467403477</v>
      </c>
      <c r="B160" s="210" t="s">
        <v>18787</v>
      </c>
      <c r="C160" s="211" t="s">
        <v>2188</v>
      </c>
      <c r="D160" s="211" t="s">
        <v>2708</v>
      </c>
      <c r="E160" s="211" t="s">
        <v>3046</v>
      </c>
      <c r="F160" s="211" t="s">
        <v>3046</v>
      </c>
      <c r="G160" s="211" t="s">
        <v>2187</v>
      </c>
      <c r="H160" s="212" t="s">
        <v>14705</v>
      </c>
      <c r="I160" s="213" t="s">
        <v>18788</v>
      </c>
      <c r="J160" s="201" t="str">
        <f t="shared" si="5"/>
        <v>0016</v>
      </c>
      <c r="K160" s="212" t="s">
        <v>18789</v>
      </c>
      <c r="L160" s="212" t="s">
        <v>13916</v>
      </c>
      <c r="M160" s="231">
        <v>44495</v>
      </c>
      <c r="N160" s="209" t="s">
        <v>18777</v>
      </c>
      <c r="O160" s="215" t="s">
        <v>18778</v>
      </c>
      <c r="P160" s="215" t="s">
        <v>18773</v>
      </c>
      <c r="Q160" s="215" t="s">
        <v>18774</v>
      </c>
      <c r="S160" s="208"/>
    </row>
    <row r="161" spans="1:20" ht="13.15" customHeight="1">
      <c r="A161" s="209" t="str">
        <f t="shared" si="4"/>
        <v>##1467403477</v>
      </c>
      <c r="B161" s="210" t="s">
        <v>18787</v>
      </c>
      <c r="C161" s="211" t="s">
        <v>2188</v>
      </c>
      <c r="D161" s="211" t="s">
        <v>2708</v>
      </c>
      <c r="E161" s="211" t="s">
        <v>3649</v>
      </c>
      <c r="F161" s="211" t="s">
        <v>3046</v>
      </c>
      <c r="G161" s="211" t="s">
        <v>2187</v>
      </c>
      <c r="H161" s="212" t="s">
        <v>14705</v>
      </c>
      <c r="I161" s="213" t="s">
        <v>18788</v>
      </c>
      <c r="J161" s="201" t="str">
        <f t="shared" si="5"/>
        <v>0016</v>
      </c>
      <c r="K161" s="209" t="s">
        <v>14706</v>
      </c>
      <c r="L161" s="209" t="s">
        <v>13094</v>
      </c>
      <c r="M161" s="214">
        <v>44236</v>
      </c>
      <c r="N161" s="209" t="s">
        <v>18777</v>
      </c>
      <c r="O161" s="215" t="s">
        <v>18778</v>
      </c>
      <c r="P161" s="215" t="s">
        <v>18773</v>
      </c>
      <c r="Q161" s="215" t="s">
        <v>18774</v>
      </c>
      <c r="S161" s="208"/>
    </row>
    <row r="162" spans="1:20" ht="13.15" customHeight="1">
      <c r="A162" s="209" t="str">
        <f t="shared" si="4"/>
        <v>1F-QMA0000020947431467403477</v>
      </c>
      <c r="B162" s="210" t="s">
        <v>18787</v>
      </c>
      <c r="C162" s="211" t="s">
        <v>2188</v>
      </c>
      <c r="D162" s="211" t="s">
        <v>2708</v>
      </c>
      <c r="E162" s="211" t="s">
        <v>14709</v>
      </c>
      <c r="F162" s="211" t="s">
        <v>3046</v>
      </c>
      <c r="G162" s="211" t="s">
        <v>2187</v>
      </c>
      <c r="H162" s="212" t="s">
        <v>14705</v>
      </c>
      <c r="I162" s="213" t="s">
        <v>18788</v>
      </c>
      <c r="J162" s="201" t="str">
        <f t="shared" si="5"/>
        <v>0016</v>
      </c>
      <c r="K162" s="209" t="s">
        <v>14706</v>
      </c>
      <c r="L162" s="209" t="s">
        <v>13094</v>
      </c>
      <c r="M162" s="214">
        <v>44236</v>
      </c>
      <c r="N162" s="209" t="s">
        <v>18777</v>
      </c>
      <c r="O162" s="215" t="s">
        <v>18778</v>
      </c>
      <c r="P162" s="215" t="s">
        <v>18773</v>
      </c>
      <c r="Q162" s="215" t="s">
        <v>18774</v>
      </c>
      <c r="S162" s="208"/>
    </row>
    <row r="163" spans="1:20" ht="13.15" customHeight="1">
      <c r="A163" s="209" t="str">
        <f t="shared" si="4"/>
        <v>1F-QMP0000033510171467403477</v>
      </c>
      <c r="B163" s="210" t="s">
        <v>18787</v>
      </c>
      <c r="C163" s="211" t="s">
        <v>2188</v>
      </c>
      <c r="D163" s="211" t="s">
        <v>2708</v>
      </c>
      <c r="E163" s="211" t="s">
        <v>14710</v>
      </c>
      <c r="F163" s="211" t="s">
        <v>3046</v>
      </c>
      <c r="G163" s="211" t="s">
        <v>2187</v>
      </c>
      <c r="H163" s="212" t="s">
        <v>14705</v>
      </c>
      <c r="I163" s="213" t="s">
        <v>18788</v>
      </c>
      <c r="J163" s="201" t="str">
        <f t="shared" si="5"/>
        <v>0016</v>
      </c>
      <c r="K163" s="209"/>
      <c r="L163" s="209"/>
      <c r="M163" s="214"/>
      <c r="N163" s="209" t="s">
        <v>18777</v>
      </c>
      <c r="O163" s="215" t="s">
        <v>18778</v>
      </c>
      <c r="P163" s="215" t="s">
        <v>18773</v>
      </c>
      <c r="Q163" s="215" t="s">
        <v>18774</v>
      </c>
      <c r="S163" s="208"/>
    </row>
    <row r="164" spans="1:20" ht="13.15" customHeight="1">
      <c r="A164" s="216" t="str">
        <f t="shared" si="4"/>
        <v>0208605011053963009</v>
      </c>
      <c r="B164" s="217" t="s">
        <v>18787</v>
      </c>
      <c r="C164" s="218" t="s">
        <v>2708</v>
      </c>
      <c r="D164" s="218" t="s">
        <v>2708</v>
      </c>
      <c r="E164" s="227" t="s">
        <v>2186</v>
      </c>
      <c r="F164" s="211" t="s">
        <v>3046</v>
      </c>
      <c r="G164" s="211" t="s">
        <v>2187</v>
      </c>
      <c r="H164" s="212" t="s">
        <v>14705</v>
      </c>
      <c r="I164" s="213" t="s">
        <v>18788</v>
      </c>
      <c r="J164" s="201" t="str">
        <f t="shared" si="5"/>
        <v>0016</v>
      </c>
      <c r="K164" s="228" t="s">
        <v>23203</v>
      </c>
      <c r="L164" s="228" t="s">
        <v>23204</v>
      </c>
      <c r="M164" s="229">
        <v>44830</v>
      </c>
      <c r="N164" s="209" t="s">
        <v>18777</v>
      </c>
      <c r="O164" s="215" t="s">
        <v>18778</v>
      </c>
      <c r="P164" s="215" t="s">
        <v>18773</v>
      </c>
      <c r="Q164" s="215" t="s">
        <v>18774</v>
      </c>
      <c r="R164" s="223"/>
      <c r="S164" s="230"/>
      <c r="T164" s="223"/>
    </row>
    <row r="165" spans="1:20" ht="13.15" customHeight="1">
      <c r="A165" s="216" t="str">
        <f t="shared" si="4"/>
        <v>0225013011053963009</v>
      </c>
      <c r="B165" s="217" t="s">
        <v>18787</v>
      </c>
      <c r="C165" s="227" t="s">
        <v>2708</v>
      </c>
      <c r="D165" s="218" t="s">
        <v>2708</v>
      </c>
      <c r="E165" s="227" t="s">
        <v>14708</v>
      </c>
      <c r="F165" s="211" t="s">
        <v>3046</v>
      </c>
      <c r="G165" s="211" t="s">
        <v>2187</v>
      </c>
      <c r="H165" s="212" t="s">
        <v>14705</v>
      </c>
      <c r="I165" s="213" t="s">
        <v>18788</v>
      </c>
      <c r="J165" s="201" t="str">
        <f t="shared" si="5"/>
        <v>0016</v>
      </c>
      <c r="K165" s="228" t="s">
        <v>23203</v>
      </c>
      <c r="L165" s="228" t="s">
        <v>23204</v>
      </c>
      <c r="M165" s="229">
        <v>44830</v>
      </c>
      <c r="N165" s="209" t="s">
        <v>18777</v>
      </c>
      <c r="O165" s="215" t="s">
        <v>18778</v>
      </c>
      <c r="P165" s="215" t="s">
        <v>18773</v>
      </c>
      <c r="Q165" s="215" t="s">
        <v>18774</v>
      </c>
      <c r="R165" s="223"/>
      <c r="S165" s="230"/>
      <c r="T165" s="223"/>
    </row>
    <row r="166" spans="1:20" ht="13.15" customHeight="1">
      <c r="A166" s="209" t="str">
        <f t="shared" si="4"/>
        <v>0209082011255412789</v>
      </c>
      <c r="B166" s="210" t="s">
        <v>18790</v>
      </c>
      <c r="C166" s="211" t="s">
        <v>14712</v>
      </c>
      <c r="D166" s="211" t="s">
        <v>1129</v>
      </c>
      <c r="E166" s="211" t="s">
        <v>1128</v>
      </c>
      <c r="F166" s="211" t="s">
        <v>1128</v>
      </c>
      <c r="G166" s="211" t="s">
        <v>1703</v>
      </c>
      <c r="H166" s="212" t="s">
        <v>2924</v>
      </c>
      <c r="I166" s="213" t="s">
        <v>1130</v>
      </c>
      <c r="J166" s="201" t="str">
        <f t="shared" si="5"/>
        <v>0018</v>
      </c>
      <c r="K166" s="209" t="s">
        <v>9256</v>
      </c>
      <c r="L166" s="209"/>
      <c r="M166" s="214"/>
      <c r="N166" s="209" t="s">
        <v>18777</v>
      </c>
      <c r="O166" s="215" t="s">
        <v>18778</v>
      </c>
      <c r="P166" s="215" t="s">
        <v>18785</v>
      </c>
      <c r="Q166" s="215" t="s">
        <v>18786</v>
      </c>
      <c r="S166" s="208"/>
    </row>
    <row r="167" spans="1:20" ht="13.15" customHeight="1">
      <c r="A167" s="209" t="str">
        <f t="shared" si="4"/>
        <v>0209082011396779948</v>
      </c>
      <c r="B167" s="210" t="s">
        <v>18790</v>
      </c>
      <c r="C167" s="211" t="s">
        <v>1129</v>
      </c>
      <c r="D167" s="211" t="s">
        <v>1129</v>
      </c>
      <c r="E167" s="211" t="s">
        <v>1128</v>
      </c>
      <c r="F167" s="211" t="s">
        <v>1128</v>
      </c>
      <c r="G167" s="211" t="s">
        <v>1703</v>
      </c>
      <c r="H167" s="212" t="s">
        <v>2924</v>
      </c>
      <c r="I167" s="213" t="s">
        <v>1130</v>
      </c>
      <c r="J167" s="201" t="str">
        <f t="shared" si="5"/>
        <v>0018</v>
      </c>
      <c r="K167" s="209"/>
      <c r="L167" s="209"/>
      <c r="M167" s="214"/>
      <c r="N167" s="209" t="s">
        <v>18777</v>
      </c>
      <c r="O167" s="215" t="s">
        <v>18778</v>
      </c>
      <c r="P167" s="215" t="s">
        <v>18785</v>
      </c>
      <c r="Q167" s="215" t="s">
        <v>18786</v>
      </c>
      <c r="S167" s="208"/>
    </row>
    <row r="168" spans="1:20" ht="13.15" customHeight="1">
      <c r="A168" s="209" t="str">
        <f t="shared" si="4"/>
        <v>0209082041295887727</v>
      </c>
      <c r="B168" s="210" t="s">
        <v>18790</v>
      </c>
      <c r="C168" s="211" t="s">
        <v>14714</v>
      </c>
      <c r="D168" s="211" t="s">
        <v>1129</v>
      </c>
      <c r="E168" s="211" t="s">
        <v>14713</v>
      </c>
      <c r="F168" s="211" t="s">
        <v>1128</v>
      </c>
      <c r="G168" s="211" t="s">
        <v>1703</v>
      </c>
      <c r="H168" s="212" t="s">
        <v>2924</v>
      </c>
      <c r="I168" s="213" t="s">
        <v>1130</v>
      </c>
      <c r="J168" s="201" t="str">
        <f t="shared" si="5"/>
        <v>0018</v>
      </c>
      <c r="K168" s="209"/>
      <c r="L168" s="209"/>
      <c r="M168" s="214"/>
      <c r="N168" s="209" t="s">
        <v>18777</v>
      </c>
      <c r="O168" s="215" t="s">
        <v>18778</v>
      </c>
      <c r="P168" s="215" t="s">
        <v>18785</v>
      </c>
      <c r="Q168" s="215" t="s">
        <v>18786</v>
      </c>
      <c r="S168" s="208"/>
    </row>
    <row r="169" spans="1:20" ht="13.15" customHeight="1">
      <c r="A169" s="209" t="str">
        <f t="shared" si="4"/>
        <v>0209082041396779948</v>
      </c>
      <c r="B169" s="210" t="s">
        <v>18790</v>
      </c>
      <c r="C169" s="211" t="s">
        <v>1129</v>
      </c>
      <c r="D169" s="211" t="s">
        <v>1129</v>
      </c>
      <c r="E169" s="211" t="s">
        <v>14713</v>
      </c>
      <c r="F169" s="211" t="s">
        <v>1128</v>
      </c>
      <c r="G169" s="211" t="s">
        <v>1703</v>
      </c>
      <c r="H169" s="212" t="s">
        <v>2924</v>
      </c>
      <c r="I169" s="213" t="s">
        <v>1130</v>
      </c>
      <c r="J169" s="201" t="str">
        <f t="shared" si="5"/>
        <v>0018</v>
      </c>
      <c r="K169" s="209"/>
      <c r="L169" s="209"/>
      <c r="M169" s="214"/>
      <c r="N169" s="209" t="s">
        <v>18777</v>
      </c>
      <c r="O169" s="215" t="s">
        <v>18778</v>
      </c>
      <c r="P169" s="215" t="s">
        <v>18785</v>
      </c>
      <c r="Q169" s="215" t="s">
        <v>18786</v>
      </c>
      <c r="S169" s="208"/>
    </row>
    <row r="170" spans="1:20" ht="13.15" customHeight="1">
      <c r="A170" s="209" t="str">
        <f t="shared" si="4"/>
        <v>0209082051255412789</v>
      </c>
      <c r="B170" s="210" t="s">
        <v>18790</v>
      </c>
      <c r="C170" s="211" t="s">
        <v>14712</v>
      </c>
      <c r="D170" s="211" t="s">
        <v>1129</v>
      </c>
      <c r="E170" s="211" t="s">
        <v>14715</v>
      </c>
      <c r="F170" s="211" t="s">
        <v>1128</v>
      </c>
      <c r="G170" s="211" t="s">
        <v>1703</v>
      </c>
      <c r="H170" s="212" t="s">
        <v>2924</v>
      </c>
      <c r="I170" s="213" t="s">
        <v>1130</v>
      </c>
      <c r="J170" s="201" t="str">
        <f t="shared" si="5"/>
        <v>0018</v>
      </c>
      <c r="K170" s="209"/>
      <c r="L170" s="209"/>
      <c r="M170" s="214"/>
      <c r="N170" s="209" t="s">
        <v>18777</v>
      </c>
      <c r="O170" s="215" t="s">
        <v>18778</v>
      </c>
      <c r="P170" s="215" t="s">
        <v>18785</v>
      </c>
      <c r="Q170" s="215" t="s">
        <v>18786</v>
      </c>
      <c r="S170" s="208"/>
    </row>
    <row r="171" spans="1:20" ht="13.15" customHeight="1">
      <c r="A171" s="209" t="str">
        <f t="shared" si="4"/>
        <v>0209082051396779948</v>
      </c>
      <c r="B171" s="210" t="s">
        <v>18790</v>
      </c>
      <c r="C171" s="211" t="s">
        <v>1129</v>
      </c>
      <c r="D171" s="211" t="s">
        <v>1129</v>
      </c>
      <c r="E171" s="211" t="s">
        <v>14715</v>
      </c>
      <c r="F171" s="211" t="s">
        <v>1128</v>
      </c>
      <c r="G171" s="211" t="s">
        <v>1703</v>
      </c>
      <c r="H171" s="212" t="s">
        <v>2924</v>
      </c>
      <c r="I171" s="213" t="s">
        <v>1130</v>
      </c>
      <c r="J171" s="201" t="str">
        <f t="shared" si="5"/>
        <v>0018</v>
      </c>
      <c r="K171" s="209" t="s">
        <v>9153</v>
      </c>
      <c r="L171" s="209"/>
      <c r="M171" s="214"/>
      <c r="N171" s="209" t="s">
        <v>18777</v>
      </c>
      <c r="O171" s="215" t="s">
        <v>18778</v>
      </c>
      <c r="P171" s="215" t="s">
        <v>18785</v>
      </c>
      <c r="Q171" s="215" t="s">
        <v>18786</v>
      </c>
      <c r="S171" s="208"/>
    </row>
    <row r="172" spans="1:20" ht="13.15" customHeight="1">
      <c r="A172" s="209" t="str">
        <f t="shared" si="4"/>
        <v>0228330011295887727</v>
      </c>
      <c r="B172" s="210" t="s">
        <v>18790</v>
      </c>
      <c r="C172" s="211" t="s">
        <v>14714</v>
      </c>
      <c r="D172" s="211" t="s">
        <v>1129</v>
      </c>
      <c r="E172" s="211" t="s">
        <v>14717</v>
      </c>
      <c r="F172" s="211" t="s">
        <v>1128</v>
      </c>
      <c r="G172" s="211" t="s">
        <v>1703</v>
      </c>
      <c r="H172" s="212" t="s">
        <v>2924</v>
      </c>
      <c r="I172" s="213" t="s">
        <v>1130</v>
      </c>
      <c r="J172" s="201" t="str">
        <f t="shared" si="5"/>
        <v>0018</v>
      </c>
      <c r="K172" s="209"/>
      <c r="L172" s="209"/>
      <c r="M172" s="214"/>
      <c r="N172" s="209" t="s">
        <v>18777</v>
      </c>
      <c r="O172" s="215" t="s">
        <v>18778</v>
      </c>
      <c r="P172" s="215" t="s">
        <v>18785</v>
      </c>
      <c r="Q172" s="215" t="s">
        <v>18786</v>
      </c>
      <c r="S172" s="208"/>
    </row>
    <row r="173" spans="1:20" ht="13.15" customHeight="1">
      <c r="A173" s="209" t="str">
        <f t="shared" si="4"/>
        <v>0252496011396779948</v>
      </c>
      <c r="B173" s="210" t="s">
        <v>18790</v>
      </c>
      <c r="C173" s="211" t="s">
        <v>1129</v>
      </c>
      <c r="D173" s="211" t="s">
        <v>1129</v>
      </c>
      <c r="E173" s="211" t="s">
        <v>14718</v>
      </c>
      <c r="F173" s="211" t="s">
        <v>1128</v>
      </c>
      <c r="G173" s="211" t="s">
        <v>1703</v>
      </c>
      <c r="H173" s="212" t="s">
        <v>2924</v>
      </c>
      <c r="I173" s="213" t="s">
        <v>1130</v>
      </c>
      <c r="J173" s="201" t="str">
        <f t="shared" si="5"/>
        <v>0018</v>
      </c>
      <c r="K173" s="209"/>
      <c r="L173" s="209"/>
      <c r="M173" s="214"/>
      <c r="N173" s="209" t="s">
        <v>18777</v>
      </c>
      <c r="O173" s="215" t="s">
        <v>18778</v>
      </c>
      <c r="P173" s="215" t="s">
        <v>18785</v>
      </c>
      <c r="Q173" s="215" t="s">
        <v>18786</v>
      </c>
      <c r="S173" s="208"/>
    </row>
    <row r="174" spans="1:20" ht="13.15" customHeight="1">
      <c r="A174" s="209" t="str">
        <f t="shared" si="4"/>
        <v>0944910011396779948</v>
      </c>
      <c r="B174" s="210" t="s">
        <v>18790</v>
      </c>
      <c r="C174" s="211" t="s">
        <v>1129</v>
      </c>
      <c r="D174" s="211" t="s">
        <v>1129</v>
      </c>
      <c r="E174" s="211" t="s">
        <v>14719</v>
      </c>
      <c r="F174" s="211" t="s">
        <v>1128</v>
      </c>
      <c r="G174" s="211" t="s">
        <v>1703</v>
      </c>
      <c r="H174" s="212" t="s">
        <v>2924</v>
      </c>
      <c r="I174" s="213" t="s">
        <v>1130</v>
      </c>
      <c r="J174" s="201" t="str">
        <f t="shared" si="5"/>
        <v>0018</v>
      </c>
      <c r="K174" s="209"/>
      <c r="L174" s="209"/>
      <c r="M174" s="214"/>
      <c r="N174" s="209" t="s">
        <v>18777</v>
      </c>
      <c r="O174" s="215" t="s">
        <v>18778</v>
      </c>
      <c r="P174" s="215" t="s">
        <v>18785</v>
      </c>
      <c r="Q174" s="215" t="s">
        <v>18786</v>
      </c>
      <c r="S174" s="208"/>
    </row>
    <row r="175" spans="1:20" ht="13.15" customHeight="1">
      <c r="A175" s="209" t="str">
        <f t="shared" si="4"/>
        <v>##1396779948</v>
      </c>
      <c r="B175" s="210" t="s">
        <v>18790</v>
      </c>
      <c r="C175" s="211" t="s">
        <v>1129</v>
      </c>
      <c r="D175" s="211" t="s">
        <v>1129</v>
      </c>
      <c r="E175" s="211" t="s">
        <v>3649</v>
      </c>
      <c r="F175" s="211" t="s">
        <v>1128</v>
      </c>
      <c r="G175" s="211" t="s">
        <v>1703</v>
      </c>
      <c r="H175" s="212" t="s">
        <v>2924</v>
      </c>
      <c r="I175" s="213" t="s">
        <v>1130</v>
      </c>
      <c r="J175" s="201" t="str">
        <f t="shared" si="5"/>
        <v>0018</v>
      </c>
      <c r="K175" s="209" t="s">
        <v>14711</v>
      </c>
      <c r="L175" s="209" t="s">
        <v>13094</v>
      </c>
      <c r="M175" s="214">
        <v>44098</v>
      </c>
      <c r="N175" s="209" t="s">
        <v>18777</v>
      </c>
      <c r="O175" s="215" t="s">
        <v>18778</v>
      </c>
      <c r="P175" s="215" t="s">
        <v>18785</v>
      </c>
      <c r="Q175" s="215" t="s">
        <v>18786</v>
      </c>
      <c r="S175" s="208"/>
    </row>
    <row r="176" spans="1:20" ht="13.15" customHeight="1">
      <c r="A176" s="209" t="str">
        <f t="shared" si="4"/>
        <v>021795201NA</v>
      </c>
      <c r="B176" s="210" t="s">
        <v>18790</v>
      </c>
      <c r="C176" s="211" t="s">
        <v>3106</v>
      </c>
      <c r="D176" s="211" t="s">
        <v>1129</v>
      </c>
      <c r="E176" s="211" t="s">
        <v>14716</v>
      </c>
      <c r="F176" s="211" t="s">
        <v>1128</v>
      </c>
      <c r="G176" s="211" t="s">
        <v>1703</v>
      </c>
      <c r="H176" s="212" t="s">
        <v>2924</v>
      </c>
      <c r="I176" s="213" t="s">
        <v>1130</v>
      </c>
      <c r="J176" s="201" t="str">
        <f t="shared" si="5"/>
        <v>0018</v>
      </c>
      <c r="K176" s="209"/>
      <c r="L176" s="209"/>
      <c r="M176" s="214"/>
      <c r="N176" s="209" t="s">
        <v>18777</v>
      </c>
      <c r="O176" s="215" t="s">
        <v>18778</v>
      </c>
      <c r="P176" s="215" t="s">
        <v>18785</v>
      </c>
      <c r="Q176" s="215" t="s">
        <v>18786</v>
      </c>
      <c r="S176" s="208"/>
    </row>
    <row r="177" spans="1:17" s="208" customFormat="1" ht="13.15" customHeight="1">
      <c r="A177" s="209" t="str">
        <f t="shared" si="4"/>
        <v>1255412789MR1396779948</v>
      </c>
      <c r="B177" s="210" t="s">
        <v>18790</v>
      </c>
      <c r="C177" s="211" t="s">
        <v>1129</v>
      </c>
      <c r="D177" s="211" t="s">
        <v>1129</v>
      </c>
      <c r="E177" s="211" t="s">
        <v>14722</v>
      </c>
      <c r="F177" s="211" t="s">
        <v>1128</v>
      </c>
      <c r="G177" s="211" t="s">
        <v>1703</v>
      </c>
      <c r="H177" s="212" t="s">
        <v>2924</v>
      </c>
      <c r="I177" s="213" t="s">
        <v>1130</v>
      </c>
      <c r="J177" s="201" t="str">
        <f t="shared" si="5"/>
        <v>0018</v>
      </c>
      <c r="K177" s="209" t="s">
        <v>14723</v>
      </c>
      <c r="L177" s="209" t="s">
        <v>13916</v>
      </c>
      <c r="M177" s="214">
        <v>44098</v>
      </c>
      <c r="N177" s="209" t="s">
        <v>18777</v>
      </c>
      <c r="O177" s="215" t="s">
        <v>18778</v>
      </c>
      <c r="P177" s="215" t="s">
        <v>18785</v>
      </c>
      <c r="Q177" s="215" t="s">
        <v>18786</v>
      </c>
    </row>
    <row r="178" spans="1:17" s="208" customFormat="1" ht="13.15" customHeight="1">
      <c r="A178" s="209" t="str">
        <f t="shared" si="4"/>
        <v>9A-10025851396779948</v>
      </c>
      <c r="B178" s="210" t="s">
        <v>18790</v>
      </c>
      <c r="C178" s="211" t="s">
        <v>1129</v>
      </c>
      <c r="D178" s="211" t="s">
        <v>1129</v>
      </c>
      <c r="E178" s="211" t="s">
        <v>14720</v>
      </c>
      <c r="F178" s="211" t="s">
        <v>1128</v>
      </c>
      <c r="G178" s="211" t="s">
        <v>1703</v>
      </c>
      <c r="H178" s="212" t="s">
        <v>2924</v>
      </c>
      <c r="I178" s="213" t="s">
        <v>1130</v>
      </c>
      <c r="J178" s="201" t="str">
        <f t="shared" si="5"/>
        <v>0018</v>
      </c>
      <c r="K178" s="209"/>
      <c r="L178" s="209"/>
      <c r="M178" s="214"/>
      <c r="N178" s="209" t="s">
        <v>18777</v>
      </c>
      <c r="O178" s="215" t="s">
        <v>18778</v>
      </c>
      <c r="P178" s="215" t="s">
        <v>18785</v>
      </c>
      <c r="Q178" s="215" t="s">
        <v>18786</v>
      </c>
    </row>
    <row r="179" spans="1:17" s="208" customFormat="1" ht="13.15" customHeight="1">
      <c r="A179" s="209" t="str">
        <f t="shared" si="4"/>
        <v>9A-100258551396779948</v>
      </c>
      <c r="B179" s="210" t="s">
        <v>18790</v>
      </c>
      <c r="C179" s="211" t="s">
        <v>1129</v>
      </c>
      <c r="D179" s="211" t="s">
        <v>1129</v>
      </c>
      <c r="E179" s="211" t="s">
        <v>14721</v>
      </c>
      <c r="F179" s="211" t="s">
        <v>1128</v>
      </c>
      <c r="G179" s="211" t="s">
        <v>1703</v>
      </c>
      <c r="H179" s="212" t="s">
        <v>2924</v>
      </c>
      <c r="I179" s="213" t="s">
        <v>1130</v>
      </c>
      <c r="J179" s="201" t="str">
        <f t="shared" si="5"/>
        <v>0018</v>
      </c>
      <c r="K179" s="209"/>
      <c r="L179" s="209"/>
      <c r="M179" s="214"/>
      <c r="N179" s="209" t="s">
        <v>18777</v>
      </c>
      <c r="O179" s="215" t="s">
        <v>18778</v>
      </c>
      <c r="P179" s="215" t="s">
        <v>18785</v>
      </c>
      <c r="Q179" s="215" t="s">
        <v>18786</v>
      </c>
    </row>
    <row r="180" spans="1:17" s="208" customFormat="1" ht="13.15" customHeight="1">
      <c r="A180" s="209" t="str">
        <f t="shared" si="4"/>
        <v>0209272011154316347</v>
      </c>
      <c r="B180" s="210" t="s">
        <v>18791</v>
      </c>
      <c r="C180" s="211" t="s">
        <v>14724</v>
      </c>
      <c r="D180" s="211" t="s">
        <v>14724</v>
      </c>
      <c r="E180" s="211" t="s">
        <v>14725</v>
      </c>
      <c r="F180" s="211" t="s">
        <v>14726</v>
      </c>
      <c r="G180" s="211" t="s">
        <v>14727</v>
      </c>
      <c r="H180" s="212" t="s">
        <v>14728</v>
      </c>
      <c r="I180" s="213" t="s">
        <v>18792</v>
      </c>
      <c r="J180" s="201" t="str">
        <f t="shared" si="5"/>
        <v>0020</v>
      </c>
      <c r="K180" s="209"/>
      <c r="L180" s="209"/>
      <c r="M180" s="214"/>
      <c r="N180" s="209" t="s">
        <v>18777</v>
      </c>
      <c r="O180" s="215" t="s">
        <v>18778</v>
      </c>
      <c r="P180" s="215" t="s">
        <v>18767</v>
      </c>
      <c r="Q180" s="215" t="s">
        <v>18768</v>
      </c>
    </row>
    <row r="181" spans="1:17" s="208" customFormat="1" ht="13.15" customHeight="1">
      <c r="A181" s="209" t="str">
        <f t="shared" si="4"/>
        <v>0209272021154316347</v>
      </c>
      <c r="B181" s="210" t="s">
        <v>18791</v>
      </c>
      <c r="C181" s="211" t="s">
        <v>14724</v>
      </c>
      <c r="D181" s="211" t="s">
        <v>14724</v>
      </c>
      <c r="E181" s="211" t="s">
        <v>14726</v>
      </c>
      <c r="F181" s="211" t="s">
        <v>14726</v>
      </c>
      <c r="G181" s="211" t="s">
        <v>14727</v>
      </c>
      <c r="H181" s="212" t="s">
        <v>14728</v>
      </c>
      <c r="I181" s="213" t="s">
        <v>18792</v>
      </c>
      <c r="J181" s="201" t="str">
        <f t="shared" si="5"/>
        <v>0020</v>
      </c>
      <c r="K181" s="209"/>
      <c r="L181" s="209"/>
      <c r="M181" s="214"/>
      <c r="N181" s="209" t="s">
        <v>18777</v>
      </c>
      <c r="O181" s="215" t="s">
        <v>18778</v>
      </c>
      <c r="P181" s="215" t="s">
        <v>18767</v>
      </c>
      <c r="Q181" s="215" t="s">
        <v>18768</v>
      </c>
    </row>
    <row r="182" spans="1:17" s="208" customFormat="1" ht="13.15" customHeight="1">
      <c r="A182" s="209" t="str">
        <f t="shared" si="4"/>
        <v>9A-00036651154316347</v>
      </c>
      <c r="B182" s="210" t="s">
        <v>18791</v>
      </c>
      <c r="C182" s="211" t="s">
        <v>14724</v>
      </c>
      <c r="D182" s="211" t="s">
        <v>14724</v>
      </c>
      <c r="E182" s="211" t="s">
        <v>14729</v>
      </c>
      <c r="F182" s="211" t="s">
        <v>14726</v>
      </c>
      <c r="G182" s="211" t="s">
        <v>14727</v>
      </c>
      <c r="H182" s="212" t="s">
        <v>14728</v>
      </c>
      <c r="I182" s="213" t="s">
        <v>18792</v>
      </c>
      <c r="J182" s="201" t="str">
        <f t="shared" si="5"/>
        <v>0020</v>
      </c>
      <c r="K182" s="209"/>
      <c r="L182" s="209"/>
      <c r="M182" s="214"/>
      <c r="N182" s="209" t="s">
        <v>18777</v>
      </c>
      <c r="O182" s="215" t="s">
        <v>18778</v>
      </c>
      <c r="P182" s="215" t="s">
        <v>18767</v>
      </c>
      <c r="Q182" s="215" t="s">
        <v>18768</v>
      </c>
    </row>
    <row r="183" spans="1:17" s="208" customFormat="1" ht="13.15" customHeight="1">
      <c r="A183" s="209" t="str">
        <f t="shared" si="4"/>
        <v>9A-000366551154316347</v>
      </c>
      <c r="B183" s="210" t="s">
        <v>18791</v>
      </c>
      <c r="C183" s="211" t="s">
        <v>14724</v>
      </c>
      <c r="D183" s="211" t="s">
        <v>14724</v>
      </c>
      <c r="E183" s="211" t="s">
        <v>14730</v>
      </c>
      <c r="F183" s="211" t="s">
        <v>14726</v>
      </c>
      <c r="G183" s="211" t="s">
        <v>14727</v>
      </c>
      <c r="H183" s="212" t="s">
        <v>14728</v>
      </c>
      <c r="I183" s="213" t="s">
        <v>18792</v>
      </c>
      <c r="J183" s="201" t="str">
        <f t="shared" si="5"/>
        <v>0020</v>
      </c>
      <c r="K183" s="209"/>
      <c r="L183" s="209"/>
      <c r="M183" s="214"/>
      <c r="N183" s="209" t="s">
        <v>18777</v>
      </c>
      <c r="O183" s="215" t="s">
        <v>18778</v>
      </c>
      <c r="P183" s="215" t="s">
        <v>18767</v>
      </c>
      <c r="Q183" s="215" t="s">
        <v>18768</v>
      </c>
    </row>
    <row r="184" spans="1:17" s="208" customFormat="1" ht="13.15" customHeight="1">
      <c r="A184" s="209" t="str">
        <f t="shared" si="4"/>
        <v>0209306011679526982</v>
      </c>
      <c r="B184" s="210" t="s">
        <v>18793</v>
      </c>
      <c r="C184" s="211" t="s">
        <v>545</v>
      </c>
      <c r="D184" s="211" t="s">
        <v>3548</v>
      </c>
      <c r="E184" s="211" t="s">
        <v>544</v>
      </c>
      <c r="F184" s="138" t="s">
        <v>3547</v>
      </c>
      <c r="G184" s="211" t="s">
        <v>2228</v>
      </c>
      <c r="H184" s="139" t="s">
        <v>18795</v>
      </c>
      <c r="I184" s="213" t="s">
        <v>18795</v>
      </c>
      <c r="J184" s="201" t="str">
        <f t="shared" si="5"/>
        <v>0021</v>
      </c>
      <c r="K184" s="209" t="s">
        <v>18797</v>
      </c>
      <c r="L184" s="209" t="s">
        <v>15111</v>
      </c>
      <c r="M184" s="214">
        <v>44341</v>
      </c>
      <c r="N184" s="232" t="s">
        <v>18765</v>
      </c>
      <c r="O184" s="233" t="s">
        <v>18766</v>
      </c>
      <c r="P184" s="233" t="s">
        <v>18773</v>
      </c>
      <c r="Q184" s="233" t="s">
        <v>18774</v>
      </c>
    </row>
    <row r="185" spans="1:17" s="208" customFormat="1" ht="13.15" customHeight="1">
      <c r="A185" s="209" t="str">
        <f t="shared" si="4"/>
        <v>0209306021184233785</v>
      </c>
      <c r="B185" s="210" t="s">
        <v>18793</v>
      </c>
      <c r="C185" s="136" t="s">
        <v>3548</v>
      </c>
      <c r="D185" s="211" t="s">
        <v>3548</v>
      </c>
      <c r="E185" s="137" t="s">
        <v>14731</v>
      </c>
      <c r="F185" s="138" t="s">
        <v>3547</v>
      </c>
      <c r="G185" s="211" t="s">
        <v>2228</v>
      </c>
      <c r="H185" s="139" t="s">
        <v>18795</v>
      </c>
      <c r="I185" s="213" t="s">
        <v>18795</v>
      </c>
      <c r="J185" s="201" t="str">
        <f t="shared" si="5"/>
        <v>0021</v>
      </c>
      <c r="K185" s="232" t="s">
        <v>18796</v>
      </c>
      <c r="L185" s="232" t="s">
        <v>13916</v>
      </c>
      <c r="M185" s="214">
        <v>44475</v>
      </c>
      <c r="N185" s="232" t="s">
        <v>18765</v>
      </c>
      <c r="O185" s="233" t="s">
        <v>18766</v>
      </c>
      <c r="P185" s="233" t="s">
        <v>18773</v>
      </c>
      <c r="Q185" s="233" t="s">
        <v>18774</v>
      </c>
    </row>
    <row r="186" spans="1:17" s="208" customFormat="1" ht="13.15" customHeight="1">
      <c r="A186" s="209" t="str">
        <f t="shared" si="4"/>
        <v>0209306021679526982</v>
      </c>
      <c r="B186" s="210" t="s">
        <v>18793</v>
      </c>
      <c r="C186" s="211" t="s">
        <v>545</v>
      </c>
      <c r="D186" s="211" t="s">
        <v>3548</v>
      </c>
      <c r="E186" s="211" t="s">
        <v>14731</v>
      </c>
      <c r="F186" s="138" t="s">
        <v>3547</v>
      </c>
      <c r="G186" s="211" t="s">
        <v>2228</v>
      </c>
      <c r="H186" s="139" t="s">
        <v>18795</v>
      </c>
      <c r="I186" s="213" t="s">
        <v>18795</v>
      </c>
      <c r="J186" s="201" t="str">
        <f t="shared" si="5"/>
        <v>0021</v>
      </c>
      <c r="K186" s="209" t="s">
        <v>18797</v>
      </c>
      <c r="L186" s="209" t="s">
        <v>15111</v>
      </c>
      <c r="M186" s="214">
        <v>44341</v>
      </c>
      <c r="N186" s="232" t="s">
        <v>18765</v>
      </c>
      <c r="O186" s="233" t="s">
        <v>18766</v>
      </c>
      <c r="P186" s="233" t="s">
        <v>18773</v>
      </c>
      <c r="Q186" s="233" t="s">
        <v>18774</v>
      </c>
    </row>
    <row r="187" spans="1:17" s="208" customFormat="1" ht="13.15" customHeight="1">
      <c r="A187" s="209" t="str">
        <f t="shared" si="4"/>
        <v>0209306031487916888</v>
      </c>
      <c r="B187" s="210" t="s">
        <v>18793</v>
      </c>
      <c r="C187" s="211" t="s">
        <v>14732</v>
      </c>
      <c r="D187" s="211" t="s">
        <v>3548</v>
      </c>
      <c r="E187" s="211" t="s">
        <v>14733</v>
      </c>
      <c r="F187" s="138" t="s">
        <v>3547</v>
      </c>
      <c r="G187" s="211" t="s">
        <v>2228</v>
      </c>
      <c r="H187" s="139" t="s">
        <v>18795</v>
      </c>
      <c r="I187" s="213" t="s">
        <v>18795</v>
      </c>
      <c r="J187" s="201" t="str">
        <f t="shared" si="5"/>
        <v>0021</v>
      </c>
      <c r="K187" s="209" t="s">
        <v>18797</v>
      </c>
      <c r="L187" s="209" t="s">
        <v>15111</v>
      </c>
      <c r="M187" s="214">
        <v>44341</v>
      </c>
      <c r="N187" s="232" t="s">
        <v>18765</v>
      </c>
      <c r="O187" s="233" t="s">
        <v>18766</v>
      </c>
      <c r="P187" s="233" t="s">
        <v>18773</v>
      </c>
      <c r="Q187" s="233" t="s">
        <v>18774</v>
      </c>
    </row>
    <row r="188" spans="1:17" s="208" customFormat="1" ht="13.15" customHeight="1">
      <c r="A188" s="209" t="str">
        <f t="shared" si="4"/>
        <v>0209306041679526982</v>
      </c>
      <c r="B188" s="210" t="s">
        <v>18793</v>
      </c>
      <c r="C188" s="211" t="s">
        <v>545</v>
      </c>
      <c r="D188" s="211" t="s">
        <v>3548</v>
      </c>
      <c r="E188" s="211" t="s">
        <v>14734</v>
      </c>
      <c r="F188" s="138" t="s">
        <v>3547</v>
      </c>
      <c r="G188" s="211" t="s">
        <v>2228</v>
      </c>
      <c r="H188" s="139" t="s">
        <v>18795</v>
      </c>
      <c r="I188" s="213" t="s">
        <v>18795</v>
      </c>
      <c r="J188" s="201" t="str">
        <f t="shared" si="5"/>
        <v>0021</v>
      </c>
      <c r="K188" s="209" t="s">
        <v>18797</v>
      </c>
      <c r="L188" s="209" t="s">
        <v>15111</v>
      </c>
      <c r="M188" s="214">
        <v>44341</v>
      </c>
      <c r="N188" s="232" t="s">
        <v>18765</v>
      </c>
      <c r="O188" s="233" t="s">
        <v>18766</v>
      </c>
      <c r="P188" s="233" t="s">
        <v>18773</v>
      </c>
      <c r="Q188" s="233" t="s">
        <v>18774</v>
      </c>
    </row>
    <row r="189" spans="1:17" s="208" customFormat="1" ht="13.15" customHeight="1">
      <c r="A189" s="209" t="str">
        <f t="shared" si="4"/>
        <v>0209306051679526982</v>
      </c>
      <c r="B189" s="210" t="s">
        <v>18793</v>
      </c>
      <c r="C189" s="211" t="s">
        <v>545</v>
      </c>
      <c r="D189" s="211" t="s">
        <v>3548</v>
      </c>
      <c r="E189" s="211" t="s">
        <v>14735</v>
      </c>
      <c r="F189" s="138" t="s">
        <v>3547</v>
      </c>
      <c r="G189" s="211" t="s">
        <v>2228</v>
      </c>
      <c r="H189" s="139" t="s">
        <v>18795</v>
      </c>
      <c r="I189" s="213" t="s">
        <v>18795</v>
      </c>
      <c r="J189" s="201" t="str">
        <f t="shared" si="5"/>
        <v>0021</v>
      </c>
      <c r="K189" s="209" t="s">
        <v>18797</v>
      </c>
      <c r="L189" s="209" t="s">
        <v>15111</v>
      </c>
      <c r="M189" s="214">
        <v>44341</v>
      </c>
      <c r="N189" s="232" t="s">
        <v>18765</v>
      </c>
      <c r="O189" s="233" t="s">
        <v>18766</v>
      </c>
      <c r="P189" s="233" t="s">
        <v>18773</v>
      </c>
      <c r="Q189" s="233" t="s">
        <v>18774</v>
      </c>
    </row>
    <row r="190" spans="1:17" s="208" customFormat="1" ht="13.15" customHeight="1">
      <c r="A190" s="209" t="str">
        <f t="shared" si="4"/>
        <v>1273211021184233785</v>
      </c>
      <c r="B190" s="210" t="s">
        <v>18793</v>
      </c>
      <c r="C190" s="138" t="s">
        <v>3548</v>
      </c>
      <c r="D190" s="138" t="s">
        <v>3548</v>
      </c>
      <c r="E190" s="140" t="s">
        <v>14736</v>
      </c>
      <c r="F190" s="138" t="s">
        <v>3547</v>
      </c>
      <c r="G190" s="211" t="s">
        <v>2228</v>
      </c>
      <c r="H190" s="139" t="s">
        <v>18795</v>
      </c>
      <c r="I190" s="213" t="s">
        <v>18795</v>
      </c>
      <c r="J190" s="201" t="str">
        <f t="shared" si="5"/>
        <v>0021</v>
      </c>
      <c r="K190" s="232" t="s">
        <v>18796</v>
      </c>
      <c r="L190" s="232" t="s">
        <v>13916</v>
      </c>
      <c r="M190" s="214">
        <v>44475</v>
      </c>
      <c r="N190" s="232" t="s">
        <v>18765</v>
      </c>
      <c r="O190" s="233" t="s">
        <v>18766</v>
      </c>
      <c r="P190" s="233" t="s">
        <v>18773</v>
      </c>
      <c r="Q190" s="233" t="s">
        <v>18774</v>
      </c>
    </row>
    <row r="191" spans="1:17" s="208" customFormat="1" ht="13.15" customHeight="1">
      <c r="A191" s="209" t="str">
        <f t="shared" si="4"/>
        <v>1273211021679526982</v>
      </c>
      <c r="B191" s="210" t="s">
        <v>18793</v>
      </c>
      <c r="C191" s="211" t="s">
        <v>545</v>
      </c>
      <c r="D191" s="211" t="s">
        <v>3548</v>
      </c>
      <c r="E191" s="211" t="s">
        <v>14736</v>
      </c>
      <c r="F191" s="138" t="s">
        <v>3547</v>
      </c>
      <c r="G191" s="211" t="s">
        <v>2228</v>
      </c>
      <c r="H191" s="139" t="s">
        <v>18795</v>
      </c>
      <c r="I191" s="213" t="s">
        <v>18795</v>
      </c>
      <c r="J191" s="201" t="str">
        <f t="shared" si="5"/>
        <v>0021</v>
      </c>
      <c r="K191" s="209" t="s">
        <v>18797</v>
      </c>
      <c r="L191" s="209" t="s">
        <v>15111</v>
      </c>
      <c r="M191" s="214">
        <v>44341</v>
      </c>
      <c r="N191" s="232" t="s">
        <v>18765</v>
      </c>
      <c r="O191" s="233" t="s">
        <v>18766</v>
      </c>
      <c r="P191" s="233" t="s">
        <v>18773</v>
      </c>
      <c r="Q191" s="233" t="s">
        <v>18774</v>
      </c>
    </row>
    <row r="192" spans="1:17" s="208" customFormat="1" ht="13.15" customHeight="1">
      <c r="A192" s="209" t="str">
        <f t="shared" si="4"/>
        <v>1273211081679526982</v>
      </c>
      <c r="B192" s="210" t="s">
        <v>18793</v>
      </c>
      <c r="C192" s="211" t="s">
        <v>545</v>
      </c>
      <c r="D192" s="211" t="s">
        <v>3548</v>
      </c>
      <c r="E192" s="211" t="s">
        <v>14737</v>
      </c>
      <c r="F192" s="138" t="s">
        <v>3547</v>
      </c>
      <c r="G192" s="211" t="s">
        <v>2228</v>
      </c>
      <c r="H192" s="139" t="s">
        <v>18795</v>
      </c>
      <c r="I192" s="213" t="s">
        <v>18795</v>
      </c>
      <c r="J192" s="201" t="str">
        <f t="shared" si="5"/>
        <v>0021</v>
      </c>
      <c r="K192" s="209" t="s">
        <v>18797</v>
      </c>
      <c r="L192" s="209" t="s">
        <v>15111</v>
      </c>
      <c r="M192" s="214">
        <v>44341</v>
      </c>
      <c r="N192" s="232" t="s">
        <v>18765</v>
      </c>
      <c r="O192" s="233" t="s">
        <v>18766</v>
      </c>
      <c r="P192" s="233" t="s">
        <v>18773</v>
      </c>
      <c r="Q192" s="233" t="s">
        <v>18774</v>
      </c>
    </row>
    <row r="193" spans="1:20" ht="13.15" customHeight="1">
      <c r="A193" s="209" t="str">
        <f t="shared" si="4"/>
        <v>4209579011184233785</v>
      </c>
      <c r="B193" s="210" t="s">
        <v>18793</v>
      </c>
      <c r="C193" s="211" t="s">
        <v>3548</v>
      </c>
      <c r="D193" s="211" t="s">
        <v>3548</v>
      </c>
      <c r="E193" s="211" t="s">
        <v>3547</v>
      </c>
      <c r="F193" s="138" t="s">
        <v>3547</v>
      </c>
      <c r="G193" s="211" t="s">
        <v>2228</v>
      </c>
      <c r="H193" s="139" t="s">
        <v>18795</v>
      </c>
      <c r="I193" s="213" t="s">
        <v>18795</v>
      </c>
      <c r="J193" s="201" t="str">
        <f t="shared" si="5"/>
        <v>0021</v>
      </c>
      <c r="K193" s="209" t="s">
        <v>18797</v>
      </c>
      <c r="L193" s="209" t="s">
        <v>15111</v>
      </c>
      <c r="M193" s="214">
        <v>44341</v>
      </c>
      <c r="N193" s="232" t="s">
        <v>18765</v>
      </c>
      <c r="O193" s="233" t="s">
        <v>18766</v>
      </c>
      <c r="P193" s="233" t="s">
        <v>18773</v>
      </c>
      <c r="Q193" s="233" t="s">
        <v>18774</v>
      </c>
      <c r="S193" s="208"/>
    </row>
    <row r="194" spans="1:20" ht="13.15" customHeight="1">
      <c r="A194" s="209" t="str">
        <f t="shared" ref="A194:A257" si="6">E194&amp;C194</f>
        <v>4209579011679526982</v>
      </c>
      <c r="B194" s="210" t="s">
        <v>18793</v>
      </c>
      <c r="C194" s="211" t="s">
        <v>545</v>
      </c>
      <c r="D194" s="211" t="s">
        <v>3548</v>
      </c>
      <c r="E194" s="211" t="s">
        <v>3547</v>
      </c>
      <c r="F194" s="138" t="s">
        <v>3547</v>
      </c>
      <c r="G194" s="211" t="s">
        <v>2228</v>
      </c>
      <c r="H194" s="139" t="s">
        <v>18795</v>
      </c>
      <c r="I194" s="213" t="s">
        <v>18795</v>
      </c>
      <c r="J194" s="201" t="str">
        <f t="shared" ref="J194:J257" si="7">B194</f>
        <v>0021</v>
      </c>
      <c r="K194" s="232" t="s">
        <v>18789</v>
      </c>
      <c r="L194" s="212" t="s">
        <v>13916</v>
      </c>
      <c r="M194" s="231">
        <v>44495</v>
      </c>
      <c r="N194" s="232" t="s">
        <v>18765</v>
      </c>
      <c r="O194" s="233" t="s">
        <v>18766</v>
      </c>
      <c r="P194" s="233" t="s">
        <v>18773</v>
      </c>
      <c r="Q194" s="233" t="s">
        <v>18774</v>
      </c>
      <c r="S194" s="208"/>
    </row>
    <row r="195" spans="1:20" ht="13.15" customHeight="1">
      <c r="A195" s="209" t="str">
        <f t="shared" si="6"/>
        <v>4209579031184233785</v>
      </c>
      <c r="B195" s="210" t="s">
        <v>18793</v>
      </c>
      <c r="C195" s="211" t="s">
        <v>3548</v>
      </c>
      <c r="D195" s="211" t="s">
        <v>3548</v>
      </c>
      <c r="E195" s="211" t="s">
        <v>18794</v>
      </c>
      <c r="F195" s="138" t="s">
        <v>3547</v>
      </c>
      <c r="G195" s="211" t="s">
        <v>2228</v>
      </c>
      <c r="H195" s="139" t="s">
        <v>18795</v>
      </c>
      <c r="I195" s="213" t="s">
        <v>18795</v>
      </c>
      <c r="J195" s="201" t="str">
        <f t="shared" si="7"/>
        <v>0021</v>
      </c>
      <c r="K195" s="232" t="s">
        <v>18789</v>
      </c>
      <c r="L195" s="212" t="s">
        <v>13916</v>
      </c>
      <c r="M195" s="231">
        <v>44495</v>
      </c>
      <c r="N195" s="232" t="s">
        <v>18765</v>
      </c>
      <c r="O195" s="233" t="s">
        <v>18766</v>
      </c>
      <c r="P195" s="233" t="s">
        <v>18773</v>
      </c>
      <c r="Q195" s="233" t="s">
        <v>18774</v>
      </c>
      <c r="S195" s="208"/>
    </row>
    <row r="196" spans="1:20" ht="13.15" customHeight="1">
      <c r="A196" s="209" t="str">
        <f t="shared" si="6"/>
        <v>1F-QMA0000021453031679526982</v>
      </c>
      <c r="B196" s="210" t="s">
        <v>18793</v>
      </c>
      <c r="C196" s="211" t="s">
        <v>545</v>
      </c>
      <c r="D196" s="211" t="s">
        <v>3548</v>
      </c>
      <c r="E196" s="211" t="s">
        <v>14738</v>
      </c>
      <c r="F196" s="138" t="s">
        <v>3547</v>
      </c>
      <c r="G196" s="211" t="s">
        <v>2228</v>
      </c>
      <c r="H196" s="139" t="s">
        <v>18795</v>
      </c>
      <c r="I196" s="213" t="s">
        <v>18795</v>
      </c>
      <c r="J196" s="201" t="str">
        <f t="shared" si="7"/>
        <v>0021</v>
      </c>
      <c r="K196" s="209" t="s">
        <v>18797</v>
      </c>
      <c r="L196" s="209" t="s">
        <v>15111</v>
      </c>
      <c r="M196" s="214">
        <v>44341</v>
      </c>
      <c r="N196" s="232" t="s">
        <v>18765</v>
      </c>
      <c r="O196" s="233" t="s">
        <v>18766</v>
      </c>
      <c r="P196" s="233" t="s">
        <v>18773</v>
      </c>
      <c r="Q196" s="233" t="s">
        <v>18774</v>
      </c>
      <c r="S196" s="208"/>
    </row>
    <row r="197" spans="1:20" ht="13.15" customHeight="1">
      <c r="A197" s="216" t="str">
        <f t="shared" si="6"/>
        <v>0209306011184233785</v>
      </c>
      <c r="B197" s="217" t="s">
        <v>18793</v>
      </c>
      <c r="C197" s="218" t="s">
        <v>3548</v>
      </c>
      <c r="D197" s="218" t="s">
        <v>3548</v>
      </c>
      <c r="E197" s="227" t="s">
        <v>544</v>
      </c>
      <c r="F197" s="234" t="s">
        <v>3547</v>
      </c>
      <c r="G197" s="218" t="s">
        <v>2228</v>
      </c>
      <c r="H197" s="235" t="s">
        <v>18795</v>
      </c>
      <c r="I197" s="220" t="s">
        <v>18795</v>
      </c>
      <c r="J197" s="201" t="str">
        <f t="shared" si="7"/>
        <v>0021</v>
      </c>
      <c r="K197" s="228" t="s">
        <v>23203</v>
      </c>
      <c r="L197" s="228" t="s">
        <v>23204</v>
      </c>
      <c r="M197" s="229">
        <v>44805</v>
      </c>
      <c r="N197" s="236" t="s">
        <v>18765</v>
      </c>
      <c r="O197" s="237" t="s">
        <v>18766</v>
      </c>
      <c r="P197" s="237" t="s">
        <v>18773</v>
      </c>
      <c r="Q197" s="237" t="s">
        <v>18774</v>
      </c>
      <c r="R197" s="223"/>
      <c r="S197" s="223"/>
      <c r="T197" s="223"/>
    </row>
    <row r="198" spans="1:20" ht="13.15" customHeight="1">
      <c r="A198" s="216" t="str">
        <f t="shared" si="6"/>
        <v>##1184233785</v>
      </c>
      <c r="B198" s="217" t="s">
        <v>18793</v>
      </c>
      <c r="C198" s="218" t="s">
        <v>3548</v>
      </c>
      <c r="D198" s="218" t="s">
        <v>3548</v>
      </c>
      <c r="E198" s="227" t="s">
        <v>3649</v>
      </c>
      <c r="F198" s="234" t="s">
        <v>3547</v>
      </c>
      <c r="G198" s="218" t="s">
        <v>2228</v>
      </c>
      <c r="H198" s="235" t="s">
        <v>18795</v>
      </c>
      <c r="I198" s="220" t="s">
        <v>18795</v>
      </c>
      <c r="J198" s="201" t="str">
        <f t="shared" si="7"/>
        <v>0021</v>
      </c>
      <c r="K198" s="228" t="s">
        <v>23203</v>
      </c>
      <c r="L198" s="228" t="s">
        <v>23204</v>
      </c>
      <c r="M198" s="229">
        <v>44812</v>
      </c>
      <c r="N198" s="236" t="s">
        <v>18765</v>
      </c>
      <c r="O198" s="237" t="s">
        <v>18766</v>
      </c>
      <c r="P198" s="237" t="s">
        <v>18773</v>
      </c>
      <c r="Q198" s="237" t="s">
        <v>18774</v>
      </c>
      <c r="R198" s="223"/>
      <c r="S198" s="223"/>
      <c r="T198" s="223"/>
    </row>
    <row r="199" spans="1:20" ht="13.15" customHeight="1">
      <c r="A199" s="216" t="str">
        <f t="shared" si="6"/>
        <v>4209579021184233785</v>
      </c>
      <c r="B199" s="217" t="s">
        <v>18793</v>
      </c>
      <c r="C199" s="218" t="s">
        <v>3548</v>
      </c>
      <c r="D199" s="218" t="s">
        <v>3548</v>
      </c>
      <c r="E199" s="227" t="s">
        <v>23205</v>
      </c>
      <c r="F199" s="234" t="s">
        <v>3547</v>
      </c>
      <c r="G199" s="218" t="s">
        <v>2228</v>
      </c>
      <c r="H199" s="235" t="s">
        <v>18795</v>
      </c>
      <c r="I199" s="220" t="s">
        <v>18795</v>
      </c>
      <c r="J199" s="201" t="str">
        <f t="shared" si="7"/>
        <v>0021</v>
      </c>
      <c r="K199" s="228" t="s">
        <v>23203</v>
      </c>
      <c r="L199" s="228" t="s">
        <v>23204</v>
      </c>
      <c r="M199" s="229">
        <v>44812</v>
      </c>
      <c r="N199" s="236" t="s">
        <v>18765</v>
      </c>
      <c r="O199" s="237" t="s">
        <v>18766</v>
      </c>
      <c r="P199" s="237" t="s">
        <v>18773</v>
      </c>
      <c r="Q199" s="237" t="s">
        <v>18774</v>
      </c>
      <c r="R199" s="223"/>
      <c r="S199" s="230"/>
      <c r="T199" s="223"/>
    </row>
    <row r="200" spans="1:20" ht="13.15" customHeight="1">
      <c r="A200" s="209" t="str">
        <f t="shared" si="6"/>
        <v>0209330011245315647</v>
      </c>
      <c r="B200" s="210" t="s">
        <v>18798</v>
      </c>
      <c r="C200" s="211" t="s">
        <v>14739</v>
      </c>
      <c r="D200" s="211" t="s">
        <v>14739</v>
      </c>
      <c r="E200" s="211" t="s">
        <v>14743</v>
      </c>
      <c r="F200" s="211" t="s">
        <v>14740</v>
      </c>
      <c r="G200" s="211" t="s">
        <v>14741</v>
      </c>
      <c r="H200" s="212" t="s">
        <v>14742</v>
      </c>
      <c r="I200" s="213" t="s">
        <v>18799</v>
      </c>
      <c r="J200" s="201" t="str">
        <f t="shared" si="7"/>
        <v>0022</v>
      </c>
      <c r="K200" s="209"/>
      <c r="L200" s="209"/>
      <c r="M200" s="214"/>
      <c r="N200" s="209" t="s">
        <v>18765</v>
      </c>
      <c r="O200" s="215" t="s">
        <v>18766</v>
      </c>
      <c r="P200" s="215" t="s">
        <v>18800</v>
      </c>
      <c r="Q200" s="215" t="s">
        <v>18801</v>
      </c>
      <c r="S200" s="208"/>
    </row>
    <row r="201" spans="1:20" ht="13.15" customHeight="1">
      <c r="A201" s="209" t="str">
        <f t="shared" si="6"/>
        <v>0225187011245315647</v>
      </c>
      <c r="B201" s="210" t="s">
        <v>18798</v>
      </c>
      <c r="C201" s="211" t="s">
        <v>14739</v>
      </c>
      <c r="D201" s="211" t="s">
        <v>14739</v>
      </c>
      <c r="E201" s="211" t="s">
        <v>14744</v>
      </c>
      <c r="F201" s="211" t="s">
        <v>14740</v>
      </c>
      <c r="G201" s="211" t="s">
        <v>14741</v>
      </c>
      <c r="H201" s="212" t="s">
        <v>14742</v>
      </c>
      <c r="I201" s="213" t="s">
        <v>18799</v>
      </c>
      <c r="J201" s="201" t="str">
        <f t="shared" si="7"/>
        <v>0022</v>
      </c>
      <c r="K201" s="209"/>
      <c r="L201" s="209"/>
      <c r="M201" s="214"/>
      <c r="N201" s="209" t="s">
        <v>18765</v>
      </c>
      <c r="O201" s="215" t="s">
        <v>18766</v>
      </c>
      <c r="P201" s="215" t="s">
        <v>18800</v>
      </c>
      <c r="Q201" s="215" t="s">
        <v>18801</v>
      </c>
      <c r="S201" s="208"/>
    </row>
    <row r="202" spans="1:20" ht="13.15" customHeight="1">
      <c r="A202" s="209" t="str">
        <f t="shared" si="6"/>
        <v>1218455031245315647</v>
      </c>
      <c r="B202" s="210" t="s">
        <v>18798</v>
      </c>
      <c r="C202" s="211" t="s">
        <v>14739</v>
      </c>
      <c r="D202" s="211" t="s">
        <v>14739</v>
      </c>
      <c r="E202" s="211" t="s">
        <v>14745</v>
      </c>
      <c r="F202" s="211" t="s">
        <v>14740</v>
      </c>
      <c r="G202" s="211" t="s">
        <v>14741</v>
      </c>
      <c r="H202" s="212" t="s">
        <v>14742</v>
      </c>
      <c r="I202" s="213" t="s">
        <v>18799</v>
      </c>
      <c r="J202" s="201" t="str">
        <f t="shared" si="7"/>
        <v>0022</v>
      </c>
      <c r="K202" s="209"/>
      <c r="L202" s="209"/>
      <c r="M202" s="214"/>
      <c r="N202" s="209" t="s">
        <v>18765</v>
      </c>
      <c r="O202" s="215" t="s">
        <v>18766</v>
      </c>
      <c r="P202" s="215" t="s">
        <v>18800</v>
      </c>
      <c r="Q202" s="215" t="s">
        <v>18801</v>
      </c>
      <c r="S202" s="208"/>
    </row>
    <row r="203" spans="1:20" ht="13.15" customHeight="1">
      <c r="A203" s="209" t="str">
        <f t="shared" si="6"/>
        <v>1218455051245315647</v>
      </c>
      <c r="B203" s="210" t="s">
        <v>18798</v>
      </c>
      <c r="C203" s="211" t="s">
        <v>14739</v>
      </c>
      <c r="D203" s="211" t="s">
        <v>14739</v>
      </c>
      <c r="E203" s="211" t="s">
        <v>14740</v>
      </c>
      <c r="F203" s="211" t="s">
        <v>14740</v>
      </c>
      <c r="G203" s="211" t="s">
        <v>14741</v>
      </c>
      <c r="H203" s="212" t="s">
        <v>14742</v>
      </c>
      <c r="I203" s="213" t="s">
        <v>18799</v>
      </c>
      <c r="J203" s="201" t="str">
        <f t="shared" si="7"/>
        <v>0022</v>
      </c>
      <c r="K203" s="209"/>
      <c r="L203" s="209"/>
      <c r="M203" s="214"/>
      <c r="N203" s="209" t="s">
        <v>18765</v>
      </c>
      <c r="O203" s="215" t="s">
        <v>18766</v>
      </c>
      <c r="P203" s="215" t="s">
        <v>18800</v>
      </c>
      <c r="Q203" s="215" t="s">
        <v>18801</v>
      </c>
      <c r="S203" s="208"/>
    </row>
    <row r="204" spans="1:20" ht="13.15" customHeight="1">
      <c r="A204" s="209" t="str">
        <f t="shared" si="6"/>
        <v>1218455061245315647</v>
      </c>
      <c r="B204" s="210" t="s">
        <v>18798</v>
      </c>
      <c r="C204" s="211" t="s">
        <v>14739</v>
      </c>
      <c r="D204" s="211" t="s">
        <v>14739</v>
      </c>
      <c r="E204" s="211" t="s">
        <v>14746</v>
      </c>
      <c r="F204" s="211" t="s">
        <v>14740</v>
      </c>
      <c r="G204" s="211" t="s">
        <v>14741</v>
      </c>
      <c r="H204" s="212" t="s">
        <v>14742</v>
      </c>
      <c r="I204" s="213" t="s">
        <v>18799</v>
      </c>
      <c r="J204" s="201" t="str">
        <f t="shared" si="7"/>
        <v>0022</v>
      </c>
      <c r="K204" s="209"/>
      <c r="L204" s="209"/>
      <c r="M204" s="214"/>
      <c r="N204" s="209" t="s">
        <v>18765</v>
      </c>
      <c r="O204" s="215" t="s">
        <v>18766</v>
      </c>
      <c r="P204" s="215" t="s">
        <v>18800</v>
      </c>
      <c r="Q204" s="215" t="s">
        <v>18801</v>
      </c>
      <c r="S204" s="208"/>
    </row>
    <row r="205" spans="1:20" ht="13.15" customHeight="1">
      <c r="A205" s="209" t="str">
        <f t="shared" si="6"/>
        <v>##1245315647</v>
      </c>
      <c r="B205" s="210" t="s">
        <v>18798</v>
      </c>
      <c r="C205" s="211" t="s">
        <v>14739</v>
      </c>
      <c r="D205" s="211" t="s">
        <v>14739</v>
      </c>
      <c r="E205" s="211" t="s">
        <v>3649</v>
      </c>
      <c r="F205" s="211" t="s">
        <v>14740</v>
      </c>
      <c r="G205" s="211" t="s">
        <v>14741</v>
      </c>
      <c r="H205" s="212" t="s">
        <v>14742</v>
      </c>
      <c r="I205" s="213" t="s">
        <v>18799</v>
      </c>
      <c r="J205" s="201" t="str">
        <f t="shared" si="7"/>
        <v>0022</v>
      </c>
      <c r="K205" s="209"/>
      <c r="L205" s="209"/>
      <c r="M205" s="214"/>
      <c r="N205" s="209" t="s">
        <v>18765</v>
      </c>
      <c r="O205" s="215" t="s">
        <v>18766</v>
      </c>
      <c r="P205" s="215" t="s">
        <v>18800</v>
      </c>
      <c r="Q205" s="215" t="s">
        <v>18801</v>
      </c>
      <c r="S205" s="208"/>
    </row>
    <row r="206" spans="1:20" ht="13.15" customHeight="1">
      <c r="A206" s="209" t="str">
        <f t="shared" si="6"/>
        <v>0209348011740233782</v>
      </c>
      <c r="B206" s="210" t="s">
        <v>18802</v>
      </c>
      <c r="C206" s="211" t="s">
        <v>848</v>
      </c>
      <c r="D206" s="211" t="s">
        <v>848</v>
      </c>
      <c r="E206" s="211" t="s">
        <v>847</v>
      </c>
      <c r="F206" s="211" t="s">
        <v>847</v>
      </c>
      <c r="G206" s="211" t="s">
        <v>1958</v>
      </c>
      <c r="H206" s="212" t="s">
        <v>2376</v>
      </c>
      <c r="I206" s="213" t="s">
        <v>849</v>
      </c>
      <c r="J206" s="201" t="str">
        <f t="shared" si="7"/>
        <v>0023</v>
      </c>
      <c r="K206" s="209"/>
      <c r="L206" s="209"/>
      <c r="M206" s="214"/>
      <c r="N206" s="209" t="s">
        <v>18777</v>
      </c>
      <c r="O206" s="215" t="s">
        <v>18778</v>
      </c>
      <c r="P206" s="215" t="s">
        <v>18773</v>
      </c>
      <c r="Q206" s="215" t="s">
        <v>18774</v>
      </c>
      <c r="S206" s="208"/>
    </row>
    <row r="207" spans="1:20" ht="13.15" customHeight="1">
      <c r="A207" s="209" t="str">
        <f t="shared" si="6"/>
        <v>0225195011184847295</v>
      </c>
      <c r="B207" s="210" t="s">
        <v>18802</v>
      </c>
      <c r="C207" s="211" t="s">
        <v>14747</v>
      </c>
      <c r="D207" s="211" t="s">
        <v>848</v>
      </c>
      <c r="E207" s="211" t="s">
        <v>14748</v>
      </c>
      <c r="F207" s="211" t="s">
        <v>847</v>
      </c>
      <c r="G207" s="211" t="s">
        <v>1958</v>
      </c>
      <c r="H207" s="212" t="s">
        <v>2376</v>
      </c>
      <c r="I207" s="213" t="s">
        <v>849</v>
      </c>
      <c r="J207" s="201" t="str">
        <f t="shared" si="7"/>
        <v>0023</v>
      </c>
      <c r="K207" s="209"/>
      <c r="L207" s="209"/>
      <c r="M207" s="214"/>
      <c r="N207" s="209" t="s">
        <v>18777</v>
      </c>
      <c r="O207" s="215" t="s">
        <v>18778</v>
      </c>
      <c r="P207" s="215" t="s">
        <v>18773</v>
      </c>
      <c r="Q207" s="215" t="s">
        <v>18774</v>
      </c>
      <c r="S207" s="208"/>
    </row>
    <row r="208" spans="1:20" ht="13.15" customHeight="1">
      <c r="A208" s="209" t="str">
        <f t="shared" si="6"/>
        <v>0225195011740233782</v>
      </c>
      <c r="B208" s="210" t="s">
        <v>18802</v>
      </c>
      <c r="C208" s="211" t="s">
        <v>848</v>
      </c>
      <c r="D208" s="211" t="s">
        <v>848</v>
      </c>
      <c r="E208" s="211" t="s">
        <v>14748</v>
      </c>
      <c r="F208" s="211" t="s">
        <v>847</v>
      </c>
      <c r="G208" s="211" t="s">
        <v>1958</v>
      </c>
      <c r="H208" s="212" t="s">
        <v>2376</v>
      </c>
      <c r="I208" s="213" t="s">
        <v>849</v>
      </c>
      <c r="J208" s="201" t="str">
        <f t="shared" si="7"/>
        <v>0023</v>
      </c>
      <c r="K208" s="209" t="s">
        <v>9153</v>
      </c>
      <c r="L208" s="209"/>
      <c r="M208" s="214"/>
      <c r="N208" s="209" t="s">
        <v>18777</v>
      </c>
      <c r="O208" s="215" t="s">
        <v>18778</v>
      </c>
      <c r="P208" s="215" t="s">
        <v>18773</v>
      </c>
      <c r="Q208" s="215" t="s">
        <v>18774</v>
      </c>
      <c r="S208" s="208"/>
    </row>
    <row r="209" spans="1:17" s="208" customFormat="1" ht="13.15" customHeight="1">
      <c r="A209" s="209" t="str">
        <f t="shared" si="6"/>
        <v>##1740233782</v>
      </c>
      <c r="B209" s="210" t="s">
        <v>18802</v>
      </c>
      <c r="C209" s="211" t="s">
        <v>848</v>
      </c>
      <c r="D209" s="211" t="s">
        <v>848</v>
      </c>
      <c r="E209" s="211" t="s">
        <v>3649</v>
      </c>
      <c r="F209" s="211" t="s">
        <v>847</v>
      </c>
      <c r="G209" s="211" t="s">
        <v>1958</v>
      </c>
      <c r="H209" s="212" t="s">
        <v>2376</v>
      </c>
      <c r="I209" s="213" t="s">
        <v>849</v>
      </c>
      <c r="J209" s="201" t="str">
        <f t="shared" si="7"/>
        <v>0023</v>
      </c>
      <c r="K209" s="209"/>
      <c r="L209" s="209"/>
      <c r="M209" s="214"/>
      <c r="N209" s="209" t="s">
        <v>18777</v>
      </c>
      <c r="O209" s="215" t="s">
        <v>18778</v>
      </c>
      <c r="P209" s="215" t="s">
        <v>18773</v>
      </c>
      <c r="Q209" s="215" t="s">
        <v>18774</v>
      </c>
    </row>
    <row r="210" spans="1:17" s="208" customFormat="1" ht="13.15" customHeight="1">
      <c r="A210" s="209" t="str">
        <f t="shared" si="6"/>
        <v>7N-00056031740233782</v>
      </c>
      <c r="B210" s="210" t="s">
        <v>18802</v>
      </c>
      <c r="C210" s="211" t="s">
        <v>848</v>
      </c>
      <c r="D210" s="211" t="s">
        <v>848</v>
      </c>
      <c r="E210" s="211" t="s">
        <v>14651</v>
      </c>
      <c r="F210" s="211" t="s">
        <v>847</v>
      </c>
      <c r="G210" s="211" t="s">
        <v>1958</v>
      </c>
      <c r="H210" s="212" t="s">
        <v>2376</v>
      </c>
      <c r="I210" s="213" t="s">
        <v>849</v>
      </c>
      <c r="J210" s="201" t="str">
        <f t="shared" si="7"/>
        <v>0023</v>
      </c>
      <c r="K210" s="209"/>
      <c r="L210" s="209"/>
      <c r="M210" s="214"/>
      <c r="N210" s="209" t="s">
        <v>18777</v>
      </c>
      <c r="O210" s="215" t="s">
        <v>18778</v>
      </c>
      <c r="P210" s="215" t="s">
        <v>18773</v>
      </c>
      <c r="Q210" s="215" t="s">
        <v>18774</v>
      </c>
    </row>
    <row r="211" spans="1:17" s="208" customFormat="1" ht="13.15" customHeight="1">
      <c r="A211" s="209" t="str">
        <f t="shared" si="6"/>
        <v>7N-000560351740233782</v>
      </c>
      <c r="B211" s="210" t="s">
        <v>18802</v>
      </c>
      <c r="C211" s="211" t="s">
        <v>848</v>
      </c>
      <c r="D211" s="211" t="s">
        <v>848</v>
      </c>
      <c r="E211" s="211" t="s">
        <v>14749</v>
      </c>
      <c r="F211" s="211" t="s">
        <v>847</v>
      </c>
      <c r="G211" s="211" t="s">
        <v>1958</v>
      </c>
      <c r="H211" s="212" t="s">
        <v>2376</v>
      </c>
      <c r="I211" s="213" t="s">
        <v>849</v>
      </c>
      <c r="J211" s="201" t="str">
        <f t="shared" si="7"/>
        <v>0023</v>
      </c>
      <c r="K211" s="209"/>
      <c r="L211" s="209"/>
      <c r="M211" s="214"/>
      <c r="N211" s="209" t="s">
        <v>18777</v>
      </c>
      <c r="O211" s="215" t="s">
        <v>18778</v>
      </c>
      <c r="P211" s="215" t="s">
        <v>18773</v>
      </c>
      <c r="Q211" s="215" t="s">
        <v>18774</v>
      </c>
    </row>
    <row r="212" spans="1:17" s="208" customFormat="1" ht="13.15" customHeight="1">
      <c r="A212" s="209" t="str">
        <f t="shared" si="6"/>
        <v>7N-019188341740233782</v>
      </c>
      <c r="B212" s="210" t="s">
        <v>18802</v>
      </c>
      <c r="C212" s="211" t="s">
        <v>848</v>
      </c>
      <c r="D212" s="211" t="s">
        <v>848</v>
      </c>
      <c r="E212" s="211" t="s">
        <v>14750</v>
      </c>
      <c r="F212" s="211" t="s">
        <v>847</v>
      </c>
      <c r="G212" s="211" t="s">
        <v>1958</v>
      </c>
      <c r="H212" s="212" t="s">
        <v>2376</v>
      </c>
      <c r="I212" s="213" t="s">
        <v>849</v>
      </c>
      <c r="J212" s="201" t="str">
        <f t="shared" si="7"/>
        <v>0023</v>
      </c>
      <c r="K212" s="209"/>
      <c r="L212" s="209"/>
      <c r="M212" s="214"/>
      <c r="N212" s="209" t="s">
        <v>18777</v>
      </c>
      <c r="O212" s="215" t="s">
        <v>18778</v>
      </c>
      <c r="P212" s="215" t="s">
        <v>18773</v>
      </c>
      <c r="Q212" s="215" t="s">
        <v>18774</v>
      </c>
    </row>
    <row r="213" spans="1:17" s="208" customFormat="1" ht="13.15" customHeight="1">
      <c r="A213" s="209" t="str">
        <f t="shared" si="6"/>
        <v>7N-10019931740233782</v>
      </c>
      <c r="B213" s="210" t="s">
        <v>18802</v>
      </c>
      <c r="C213" s="211" t="s">
        <v>848</v>
      </c>
      <c r="D213" s="211" t="s">
        <v>848</v>
      </c>
      <c r="E213" s="211" t="s">
        <v>14653</v>
      </c>
      <c r="F213" s="211" t="s">
        <v>847</v>
      </c>
      <c r="G213" s="211" t="s">
        <v>1958</v>
      </c>
      <c r="H213" s="212" t="s">
        <v>2376</v>
      </c>
      <c r="I213" s="213" t="s">
        <v>849</v>
      </c>
      <c r="J213" s="201" t="str">
        <f t="shared" si="7"/>
        <v>0023</v>
      </c>
      <c r="K213" s="209"/>
      <c r="L213" s="209"/>
      <c r="M213" s="214"/>
      <c r="N213" s="209" t="s">
        <v>18777</v>
      </c>
      <c r="O213" s="215" t="s">
        <v>18778</v>
      </c>
      <c r="P213" s="215" t="s">
        <v>18773</v>
      </c>
      <c r="Q213" s="215" t="s">
        <v>18774</v>
      </c>
    </row>
    <row r="214" spans="1:17" s="208" customFormat="1" ht="13.15" customHeight="1">
      <c r="A214" s="209" t="str">
        <f t="shared" si="6"/>
        <v>7N-100199321740233782</v>
      </c>
      <c r="B214" s="210" t="s">
        <v>18802</v>
      </c>
      <c r="C214" s="211" t="s">
        <v>848</v>
      </c>
      <c r="D214" s="211" t="s">
        <v>848</v>
      </c>
      <c r="E214" s="211" t="s">
        <v>14751</v>
      </c>
      <c r="F214" s="211" t="s">
        <v>847</v>
      </c>
      <c r="G214" s="211" t="s">
        <v>1958</v>
      </c>
      <c r="H214" s="212" t="s">
        <v>2376</v>
      </c>
      <c r="I214" s="213" t="s">
        <v>849</v>
      </c>
      <c r="J214" s="201" t="str">
        <f t="shared" si="7"/>
        <v>0023</v>
      </c>
      <c r="K214" s="209"/>
      <c r="L214" s="209"/>
      <c r="M214" s="214"/>
      <c r="N214" s="209" t="s">
        <v>18777</v>
      </c>
      <c r="O214" s="215" t="s">
        <v>18778</v>
      </c>
      <c r="P214" s="215" t="s">
        <v>18773</v>
      </c>
      <c r="Q214" s="215" t="s">
        <v>18774</v>
      </c>
    </row>
    <row r="215" spans="1:17" s="208" customFormat="1" ht="13.15" customHeight="1">
      <c r="A215" s="209" t="str">
        <f t="shared" si="6"/>
        <v>7T-QMA0000020823081740233782</v>
      </c>
      <c r="B215" s="210" t="s">
        <v>18802</v>
      </c>
      <c r="C215" s="211" t="s">
        <v>848</v>
      </c>
      <c r="D215" s="211" t="s">
        <v>848</v>
      </c>
      <c r="E215" s="211" t="s">
        <v>14752</v>
      </c>
      <c r="F215" s="211" t="s">
        <v>847</v>
      </c>
      <c r="G215" s="211" t="s">
        <v>1958</v>
      </c>
      <c r="H215" s="212" t="s">
        <v>2376</v>
      </c>
      <c r="I215" s="213" t="s">
        <v>849</v>
      </c>
      <c r="J215" s="201" t="str">
        <f t="shared" si="7"/>
        <v>0023</v>
      </c>
      <c r="K215" s="209"/>
      <c r="L215" s="209"/>
      <c r="M215" s="214"/>
      <c r="N215" s="209" t="s">
        <v>18777</v>
      </c>
      <c r="O215" s="215" t="s">
        <v>18778</v>
      </c>
      <c r="P215" s="215" t="s">
        <v>18773</v>
      </c>
      <c r="Q215" s="215" t="s">
        <v>18774</v>
      </c>
    </row>
    <row r="216" spans="1:17" s="208" customFormat="1" ht="13.15" customHeight="1">
      <c r="A216" s="209" t="str">
        <f t="shared" si="6"/>
        <v>7T-QMP0000033471381740233782</v>
      </c>
      <c r="B216" s="210" t="s">
        <v>18802</v>
      </c>
      <c r="C216" s="211" t="s">
        <v>848</v>
      </c>
      <c r="D216" s="211" t="s">
        <v>848</v>
      </c>
      <c r="E216" s="211" t="s">
        <v>14753</v>
      </c>
      <c r="F216" s="211" t="s">
        <v>847</v>
      </c>
      <c r="G216" s="211" t="s">
        <v>1958</v>
      </c>
      <c r="H216" s="212" t="s">
        <v>2376</v>
      </c>
      <c r="I216" s="213" t="s">
        <v>849</v>
      </c>
      <c r="J216" s="201" t="str">
        <f t="shared" si="7"/>
        <v>0023</v>
      </c>
      <c r="K216" s="209"/>
      <c r="L216" s="209"/>
      <c r="M216" s="214"/>
      <c r="N216" s="209" t="s">
        <v>18777</v>
      </c>
      <c r="O216" s="215" t="s">
        <v>18778</v>
      </c>
      <c r="P216" s="215" t="s">
        <v>18773</v>
      </c>
      <c r="Q216" s="215" t="s">
        <v>18774</v>
      </c>
    </row>
    <row r="217" spans="1:17" s="208" customFormat="1" ht="13.15" customHeight="1">
      <c r="A217" s="209" t="str">
        <f t="shared" si="6"/>
        <v>7W-0007703750011740233782</v>
      </c>
      <c r="B217" s="210" t="s">
        <v>18802</v>
      </c>
      <c r="C217" s="211" t="s">
        <v>848</v>
      </c>
      <c r="D217" s="211" t="s">
        <v>848</v>
      </c>
      <c r="E217" s="211" t="s">
        <v>14754</v>
      </c>
      <c r="F217" s="211" t="s">
        <v>847</v>
      </c>
      <c r="G217" s="211" t="s">
        <v>1958</v>
      </c>
      <c r="H217" s="212" t="s">
        <v>2376</v>
      </c>
      <c r="I217" s="213" t="s">
        <v>849</v>
      </c>
      <c r="J217" s="201" t="str">
        <f t="shared" si="7"/>
        <v>0023</v>
      </c>
      <c r="K217" s="209"/>
      <c r="L217" s="209"/>
      <c r="M217" s="214"/>
      <c r="N217" s="209" t="s">
        <v>18777</v>
      </c>
      <c r="O217" s="215" t="s">
        <v>18778</v>
      </c>
      <c r="P217" s="215" t="s">
        <v>18773</v>
      </c>
      <c r="Q217" s="215" t="s">
        <v>18774</v>
      </c>
    </row>
    <row r="218" spans="1:17" s="208" customFormat="1" ht="13.15" customHeight="1">
      <c r="A218" s="209" t="str">
        <f t="shared" si="6"/>
        <v>7W-0026802190011740233782</v>
      </c>
      <c r="B218" s="210" t="s">
        <v>18802</v>
      </c>
      <c r="C218" s="211" t="s">
        <v>848</v>
      </c>
      <c r="D218" s="211" t="s">
        <v>848</v>
      </c>
      <c r="E218" s="211" t="s">
        <v>14755</v>
      </c>
      <c r="F218" s="211" t="s">
        <v>847</v>
      </c>
      <c r="G218" s="211" t="s">
        <v>1958</v>
      </c>
      <c r="H218" s="212" t="s">
        <v>2376</v>
      </c>
      <c r="I218" s="213" t="s">
        <v>849</v>
      </c>
      <c r="J218" s="201" t="str">
        <f t="shared" si="7"/>
        <v>0023</v>
      </c>
      <c r="K218" s="209"/>
      <c r="L218" s="209"/>
      <c r="M218" s="214"/>
      <c r="N218" s="209" t="s">
        <v>18777</v>
      </c>
      <c r="O218" s="215" t="s">
        <v>18778</v>
      </c>
      <c r="P218" s="215" t="s">
        <v>18773</v>
      </c>
      <c r="Q218" s="215" t="s">
        <v>18774</v>
      </c>
    </row>
    <row r="219" spans="1:17" s="208" customFormat="1" ht="13.15" customHeight="1">
      <c r="A219" s="209" t="str">
        <f t="shared" si="6"/>
        <v>7W-38571740233782</v>
      </c>
      <c r="B219" s="210" t="s">
        <v>18802</v>
      </c>
      <c r="C219" s="211" t="s">
        <v>848</v>
      </c>
      <c r="D219" s="211" t="s">
        <v>848</v>
      </c>
      <c r="E219" s="211" t="s">
        <v>14756</v>
      </c>
      <c r="F219" s="211" t="s">
        <v>847</v>
      </c>
      <c r="G219" s="211" t="s">
        <v>1958</v>
      </c>
      <c r="H219" s="212" t="s">
        <v>2376</v>
      </c>
      <c r="I219" s="213" t="s">
        <v>849</v>
      </c>
      <c r="J219" s="201" t="str">
        <f t="shared" si="7"/>
        <v>0023</v>
      </c>
      <c r="K219" s="209"/>
      <c r="L219" s="209"/>
      <c r="M219" s="214"/>
      <c r="N219" s="209" t="s">
        <v>18777</v>
      </c>
      <c r="O219" s="215" t="s">
        <v>18778</v>
      </c>
      <c r="P219" s="215" t="s">
        <v>18773</v>
      </c>
      <c r="Q219" s="215" t="s">
        <v>18774</v>
      </c>
    </row>
    <row r="220" spans="1:17" s="208" customFormat="1" ht="13.15" customHeight="1">
      <c r="A220" s="209" t="str">
        <f t="shared" si="6"/>
        <v>0209439011689628984</v>
      </c>
      <c r="B220" s="210" t="s">
        <v>18803</v>
      </c>
      <c r="C220" s="211" t="s">
        <v>110</v>
      </c>
      <c r="D220" s="211" t="s">
        <v>110</v>
      </c>
      <c r="E220" s="211" t="s">
        <v>1598</v>
      </c>
      <c r="F220" s="211" t="s">
        <v>1598</v>
      </c>
      <c r="G220" s="211" t="s">
        <v>2184</v>
      </c>
      <c r="H220" s="212" t="s">
        <v>3272</v>
      </c>
      <c r="I220" s="213" t="s">
        <v>18804</v>
      </c>
      <c r="J220" s="201" t="str">
        <f t="shared" si="7"/>
        <v>0024</v>
      </c>
      <c r="K220" s="209"/>
      <c r="L220" s="209"/>
      <c r="M220" s="214"/>
      <c r="N220" s="209" t="s">
        <v>18777</v>
      </c>
      <c r="O220" s="215" t="s">
        <v>18778</v>
      </c>
      <c r="P220" s="215" t="s">
        <v>18773</v>
      </c>
      <c r="Q220" s="215" t="s">
        <v>18774</v>
      </c>
    </row>
    <row r="221" spans="1:17" s="208" customFormat="1" ht="13.15" customHeight="1">
      <c r="A221" s="209" t="str">
        <f t="shared" si="6"/>
        <v>0209439031689628984</v>
      </c>
      <c r="B221" s="210" t="s">
        <v>18803</v>
      </c>
      <c r="C221" s="211" t="s">
        <v>110</v>
      </c>
      <c r="D221" s="211" t="s">
        <v>110</v>
      </c>
      <c r="E221" s="211" t="s">
        <v>14758</v>
      </c>
      <c r="F221" s="211" t="s">
        <v>1598</v>
      </c>
      <c r="G221" s="211" t="s">
        <v>2184</v>
      </c>
      <c r="H221" s="212" t="s">
        <v>3272</v>
      </c>
      <c r="I221" s="213" t="s">
        <v>18804</v>
      </c>
      <c r="J221" s="201" t="str">
        <f t="shared" si="7"/>
        <v>0024</v>
      </c>
      <c r="K221" s="209"/>
      <c r="L221" s="209"/>
      <c r="M221" s="214"/>
      <c r="N221" s="209" t="s">
        <v>18777</v>
      </c>
      <c r="O221" s="215" t="s">
        <v>18778</v>
      </c>
      <c r="P221" s="215" t="s">
        <v>18773</v>
      </c>
      <c r="Q221" s="215" t="s">
        <v>18774</v>
      </c>
    </row>
    <row r="222" spans="1:17" s="208" customFormat="1" ht="13.15" customHeight="1">
      <c r="A222" s="209" t="str">
        <f t="shared" si="6"/>
        <v>0209439051053365387</v>
      </c>
      <c r="B222" s="210" t="s">
        <v>18803</v>
      </c>
      <c r="C222" s="211" t="s">
        <v>14759</v>
      </c>
      <c r="D222" s="211" t="s">
        <v>110</v>
      </c>
      <c r="E222" s="211" t="s">
        <v>14760</v>
      </c>
      <c r="F222" s="211" t="s">
        <v>1598</v>
      </c>
      <c r="G222" s="211" t="s">
        <v>2184</v>
      </c>
      <c r="H222" s="212" t="s">
        <v>3272</v>
      </c>
      <c r="I222" s="213" t="s">
        <v>18804</v>
      </c>
      <c r="J222" s="201" t="str">
        <f t="shared" si="7"/>
        <v>0024</v>
      </c>
      <c r="K222" s="209"/>
      <c r="L222" s="209"/>
      <c r="M222" s="214"/>
      <c r="N222" s="209" t="s">
        <v>18777</v>
      </c>
      <c r="O222" s="215" t="s">
        <v>18778</v>
      </c>
      <c r="P222" s="215" t="s">
        <v>18773</v>
      </c>
      <c r="Q222" s="215" t="s">
        <v>18774</v>
      </c>
    </row>
    <row r="223" spans="1:17" s="208" customFormat="1" ht="13.15" customHeight="1">
      <c r="A223" s="209" t="str">
        <f t="shared" si="6"/>
        <v>0209439051689628984</v>
      </c>
      <c r="B223" s="210" t="s">
        <v>18803</v>
      </c>
      <c r="C223" s="211" t="s">
        <v>110</v>
      </c>
      <c r="D223" s="211" t="s">
        <v>110</v>
      </c>
      <c r="E223" s="211" t="s">
        <v>14760</v>
      </c>
      <c r="F223" s="211" t="s">
        <v>1598</v>
      </c>
      <c r="G223" s="211" t="s">
        <v>2184</v>
      </c>
      <c r="H223" s="212" t="s">
        <v>3272</v>
      </c>
      <c r="I223" s="213" t="s">
        <v>18804</v>
      </c>
      <c r="J223" s="201" t="str">
        <f t="shared" si="7"/>
        <v>0024</v>
      </c>
      <c r="K223" s="209"/>
      <c r="L223" s="209"/>
      <c r="M223" s="214"/>
      <c r="N223" s="209" t="s">
        <v>18777</v>
      </c>
      <c r="O223" s="215" t="s">
        <v>18778</v>
      </c>
      <c r="P223" s="215" t="s">
        <v>18773</v>
      </c>
      <c r="Q223" s="215" t="s">
        <v>18774</v>
      </c>
    </row>
    <row r="224" spans="1:17" s="208" customFormat="1" ht="13.15" customHeight="1">
      <c r="A224" s="209" t="str">
        <f t="shared" si="6"/>
        <v>0209439061023180502</v>
      </c>
      <c r="B224" s="210" t="s">
        <v>18803</v>
      </c>
      <c r="C224" s="211" t="s">
        <v>14761</v>
      </c>
      <c r="D224" s="211" t="s">
        <v>110</v>
      </c>
      <c r="E224" s="211" t="s">
        <v>109</v>
      </c>
      <c r="F224" s="211" t="s">
        <v>1598</v>
      </c>
      <c r="G224" s="211" t="s">
        <v>2184</v>
      </c>
      <c r="H224" s="212" t="s">
        <v>3272</v>
      </c>
      <c r="I224" s="213" t="s">
        <v>18804</v>
      </c>
      <c r="J224" s="201" t="str">
        <f t="shared" si="7"/>
        <v>0024</v>
      </c>
      <c r="K224" s="209"/>
      <c r="L224" s="209"/>
      <c r="M224" s="214"/>
      <c r="N224" s="209" t="s">
        <v>18777</v>
      </c>
      <c r="O224" s="215" t="s">
        <v>18778</v>
      </c>
      <c r="P224" s="215" t="s">
        <v>18773</v>
      </c>
      <c r="Q224" s="215" t="s">
        <v>18774</v>
      </c>
    </row>
    <row r="225" spans="1:17" s="208" customFormat="1" ht="13.15" customHeight="1">
      <c r="A225" s="209" t="str">
        <f t="shared" si="6"/>
        <v>1127672021689628984</v>
      </c>
      <c r="B225" s="210" t="s">
        <v>18803</v>
      </c>
      <c r="C225" s="211" t="s">
        <v>110</v>
      </c>
      <c r="D225" s="211" t="s">
        <v>110</v>
      </c>
      <c r="E225" s="211" t="s">
        <v>14763</v>
      </c>
      <c r="F225" s="211" t="s">
        <v>1598</v>
      </c>
      <c r="G225" s="211" t="s">
        <v>2184</v>
      </c>
      <c r="H225" s="212" t="s">
        <v>3272</v>
      </c>
      <c r="I225" s="213" t="s">
        <v>18804</v>
      </c>
      <c r="J225" s="201" t="str">
        <f t="shared" si="7"/>
        <v>0024</v>
      </c>
      <c r="K225" s="209"/>
      <c r="L225" s="209"/>
      <c r="M225" s="214"/>
      <c r="N225" s="209" t="s">
        <v>18777</v>
      </c>
      <c r="O225" s="215" t="s">
        <v>18778</v>
      </c>
      <c r="P225" s="215" t="s">
        <v>18773</v>
      </c>
      <c r="Q225" s="215" t="s">
        <v>18774</v>
      </c>
    </row>
    <row r="226" spans="1:17" s="208" customFormat="1" ht="13.15" customHeight="1">
      <c r="A226" s="209" t="str">
        <f t="shared" si="6"/>
        <v>1218711021023180502</v>
      </c>
      <c r="B226" s="210" t="s">
        <v>18803</v>
      </c>
      <c r="C226" s="211" t="s">
        <v>14761</v>
      </c>
      <c r="D226" s="211" t="s">
        <v>110</v>
      </c>
      <c r="E226" s="211" t="s">
        <v>14764</v>
      </c>
      <c r="F226" s="211" t="s">
        <v>1598</v>
      </c>
      <c r="G226" s="211" t="s">
        <v>2184</v>
      </c>
      <c r="H226" s="212" t="s">
        <v>3272</v>
      </c>
      <c r="I226" s="213" t="s">
        <v>18804</v>
      </c>
      <c r="J226" s="201" t="str">
        <f t="shared" si="7"/>
        <v>0024</v>
      </c>
      <c r="K226" s="209"/>
      <c r="L226" s="209"/>
      <c r="M226" s="214"/>
      <c r="N226" s="209" t="s">
        <v>18777</v>
      </c>
      <c r="O226" s="215" t="s">
        <v>18778</v>
      </c>
      <c r="P226" s="215" t="s">
        <v>18773</v>
      </c>
      <c r="Q226" s="215" t="s">
        <v>18774</v>
      </c>
    </row>
    <row r="227" spans="1:17" s="208" customFormat="1" ht="13.15" customHeight="1">
      <c r="A227" s="209" t="str">
        <f t="shared" si="6"/>
        <v>##1487606596</v>
      </c>
      <c r="B227" s="210" t="s">
        <v>18803</v>
      </c>
      <c r="C227" s="211" t="s">
        <v>14757</v>
      </c>
      <c r="D227" s="211" t="s">
        <v>110</v>
      </c>
      <c r="E227" s="211" t="s">
        <v>3649</v>
      </c>
      <c r="F227" s="211" t="s">
        <v>1598</v>
      </c>
      <c r="G227" s="211" t="s">
        <v>2184</v>
      </c>
      <c r="H227" s="212" t="s">
        <v>3272</v>
      </c>
      <c r="I227" s="213" t="s">
        <v>18804</v>
      </c>
      <c r="J227" s="201" t="str">
        <f t="shared" si="7"/>
        <v>0024</v>
      </c>
      <c r="K227" s="209" t="s">
        <v>14592</v>
      </c>
      <c r="L227" s="209"/>
      <c r="M227" s="214"/>
      <c r="N227" s="209" t="s">
        <v>18777</v>
      </c>
      <c r="O227" s="215" t="s">
        <v>18778</v>
      </c>
      <c r="P227" s="215" t="s">
        <v>18773</v>
      </c>
      <c r="Q227" s="215" t="s">
        <v>18774</v>
      </c>
    </row>
    <row r="228" spans="1:17" s="208" customFormat="1" ht="13.15" customHeight="1">
      <c r="A228" s="209" t="str">
        <f t="shared" si="6"/>
        <v>##1689628984</v>
      </c>
      <c r="B228" s="210" t="s">
        <v>18803</v>
      </c>
      <c r="C228" s="211" t="s">
        <v>110</v>
      </c>
      <c r="D228" s="211" t="s">
        <v>110</v>
      </c>
      <c r="E228" s="211" t="s">
        <v>3649</v>
      </c>
      <c r="F228" s="211" t="s">
        <v>1598</v>
      </c>
      <c r="G228" s="211" t="s">
        <v>2184</v>
      </c>
      <c r="H228" s="212" t="s">
        <v>3272</v>
      </c>
      <c r="I228" s="213" t="s">
        <v>18804</v>
      </c>
      <c r="J228" s="201" t="str">
        <f t="shared" si="7"/>
        <v>0024</v>
      </c>
      <c r="K228" s="209"/>
      <c r="L228" s="209"/>
      <c r="M228" s="214"/>
      <c r="N228" s="209" t="s">
        <v>18777</v>
      </c>
      <c r="O228" s="215" t="s">
        <v>18778</v>
      </c>
      <c r="P228" s="215" t="s">
        <v>18773</v>
      </c>
      <c r="Q228" s="215" t="s">
        <v>18774</v>
      </c>
    </row>
    <row r="229" spans="1:17" s="208" customFormat="1" ht="13.15" customHeight="1">
      <c r="A229" s="209" t="str">
        <f t="shared" si="6"/>
        <v>06-1046871001689628984</v>
      </c>
      <c r="B229" s="210" t="s">
        <v>18803</v>
      </c>
      <c r="C229" s="211" t="s">
        <v>110</v>
      </c>
      <c r="D229" s="211" t="s">
        <v>110</v>
      </c>
      <c r="E229" s="211" t="s">
        <v>14762</v>
      </c>
      <c r="F229" s="211" t="s">
        <v>1598</v>
      </c>
      <c r="G229" s="211" t="s">
        <v>2184</v>
      </c>
      <c r="H229" s="212" t="s">
        <v>3272</v>
      </c>
      <c r="I229" s="213" t="s">
        <v>18804</v>
      </c>
      <c r="J229" s="201" t="str">
        <f t="shared" si="7"/>
        <v>0024</v>
      </c>
      <c r="K229" s="209"/>
      <c r="L229" s="209"/>
      <c r="M229" s="214"/>
      <c r="N229" s="209" t="s">
        <v>18777</v>
      </c>
      <c r="O229" s="215" t="s">
        <v>18778</v>
      </c>
      <c r="P229" s="215" t="s">
        <v>18773</v>
      </c>
      <c r="Q229" s="215" t="s">
        <v>18774</v>
      </c>
    </row>
    <row r="230" spans="1:17" s="208" customFormat="1" ht="13.15" customHeight="1">
      <c r="A230" s="209" t="str">
        <f t="shared" si="6"/>
        <v>1F-QMA0000021907761689628984</v>
      </c>
      <c r="B230" s="210" t="s">
        <v>18803</v>
      </c>
      <c r="C230" s="211" t="s">
        <v>110</v>
      </c>
      <c r="D230" s="211" t="s">
        <v>110</v>
      </c>
      <c r="E230" s="211" t="s">
        <v>14765</v>
      </c>
      <c r="F230" s="211" t="s">
        <v>1598</v>
      </c>
      <c r="G230" s="211" t="s">
        <v>2184</v>
      </c>
      <c r="H230" s="212" t="s">
        <v>3272</v>
      </c>
      <c r="I230" s="213" t="s">
        <v>18804</v>
      </c>
      <c r="J230" s="201" t="str">
        <f t="shared" si="7"/>
        <v>0024</v>
      </c>
      <c r="K230" s="209"/>
      <c r="L230" s="209"/>
      <c r="M230" s="214"/>
      <c r="N230" s="209" t="s">
        <v>18777</v>
      </c>
      <c r="O230" s="215" t="s">
        <v>18778</v>
      </c>
      <c r="P230" s="215" t="s">
        <v>18773</v>
      </c>
      <c r="Q230" s="215" t="s">
        <v>18774</v>
      </c>
    </row>
    <row r="231" spans="1:17" s="208" customFormat="1" ht="13.15" customHeight="1">
      <c r="A231" s="209" t="str">
        <f t="shared" si="6"/>
        <v>6A-000560341689628984</v>
      </c>
      <c r="B231" s="210" t="s">
        <v>18803</v>
      </c>
      <c r="C231" s="211" t="s">
        <v>110</v>
      </c>
      <c r="D231" s="211" t="s">
        <v>110</v>
      </c>
      <c r="E231" s="211" t="s">
        <v>14766</v>
      </c>
      <c r="F231" s="211" t="s">
        <v>1598</v>
      </c>
      <c r="G231" s="211" t="s">
        <v>2184</v>
      </c>
      <c r="H231" s="212" t="s">
        <v>3272</v>
      </c>
      <c r="I231" s="213" t="s">
        <v>18804</v>
      </c>
      <c r="J231" s="201" t="str">
        <f t="shared" si="7"/>
        <v>0024</v>
      </c>
      <c r="K231" s="209"/>
      <c r="L231" s="209"/>
      <c r="M231" s="214"/>
      <c r="N231" s="209" t="s">
        <v>18777</v>
      </c>
      <c r="O231" s="215" t="s">
        <v>18778</v>
      </c>
      <c r="P231" s="215" t="s">
        <v>18773</v>
      </c>
      <c r="Q231" s="215" t="s">
        <v>18774</v>
      </c>
    </row>
    <row r="232" spans="1:17" s="208" customFormat="1" ht="13.15" customHeight="1">
      <c r="A232" s="209" t="str">
        <f t="shared" si="6"/>
        <v>7T-QMA0000021907761689628984</v>
      </c>
      <c r="B232" s="210" t="s">
        <v>18803</v>
      </c>
      <c r="C232" s="211" t="s">
        <v>110</v>
      </c>
      <c r="D232" s="211" t="s">
        <v>110</v>
      </c>
      <c r="E232" s="211" t="s">
        <v>14767</v>
      </c>
      <c r="F232" s="211" t="s">
        <v>1598</v>
      </c>
      <c r="G232" s="211" t="s">
        <v>2184</v>
      </c>
      <c r="H232" s="212" t="s">
        <v>3272</v>
      </c>
      <c r="I232" s="213" t="s">
        <v>18804</v>
      </c>
      <c r="J232" s="201" t="str">
        <f t="shared" si="7"/>
        <v>0024</v>
      </c>
      <c r="K232" s="209"/>
      <c r="L232" s="209"/>
      <c r="M232" s="214"/>
      <c r="N232" s="209" t="s">
        <v>18777</v>
      </c>
      <c r="O232" s="215" t="s">
        <v>18778</v>
      </c>
      <c r="P232" s="215" t="s">
        <v>18773</v>
      </c>
      <c r="Q232" s="215" t="s">
        <v>18774</v>
      </c>
    </row>
    <row r="233" spans="1:17" s="208" customFormat="1" ht="13.15" customHeight="1">
      <c r="A233" s="209" t="str">
        <f t="shared" si="6"/>
        <v>9A-00056031689628984</v>
      </c>
      <c r="B233" s="210" t="s">
        <v>18803</v>
      </c>
      <c r="C233" s="211" t="s">
        <v>110</v>
      </c>
      <c r="D233" s="211" t="s">
        <v>110</v>
      </c>
      <c r="E233" s="211" t="s">
        <v>14768</v>
      </c>
      <c r="F233" s="211" t="s">
        <v>1598</v>
      </c>
      <c r="G233" s="211" t="s">
        <v>2184</v>
      </c>
      <c r="H233" s="212" t="s">
        <v>3272</v>
      </c>
      <c r="I233" s="213" t="s">
        <v>18804</v>
      </c>
      <c r="J233" s="201" t="str">
        <f t="shared" si="7"/>
        <v>0024</v>
      </c>
      <c r="K233" s="209"/>
      <c r="L233" s="209"/>
      <c r="M233" s="214"/>
      <c r="N233" s="209" t="s">
        <v>18777</v>
      </c>
      <c r="O233" s="215" t="s">
        <v>18778</v>
      </c>
      <c r="P233" s="215" t="s">
        <v>18773</v>
      </c>
      <c r="Q233" s="215" t="s">
        <v>18774</v>
      </c>
    </row>
    <row r="234" spans="1:17" s="208" customFormat="1" ht="13.15" customHeight="1">
      <c r="A234" s="209" t="str">
        <f t="shared" si="6"/>
        <v>9A-000560341689628984</v>
      </c>
      <c r="B234" s="210" t="s">
        <v>18803</v>
      </c>
      <c r="C234" s="211" t="s">
        <v>110</v>
      </c>
      <c r="D234" s="211" t="s">
        <v>110</v>
      </c>
      <c r="E234" s="211" t="s">
        <v>14769</v>
      </c>
      <c r="F234" s="211" t="s">
        <v>1598</v>
      </c>
      <c r="G234" s="211" t="s">
        <v>2184</v>
      </c>
      <c r="H234" s="212" t="s">
        <v>3272</v>
      </c>
      <c r="I234" s="213" t="s">
        <v>18804</v>
      </c>
      <c r="J234" s="201" t="str">
        <f t="shared" si="7"/>
        <v>0024</v>
      </c>
      <c r="K234" s="209"/>
      <c r="L234" s="209"/>
      <c r="M234" s="214"/>
      <c r="N234" s="209" t="s">
        <v>18777</v>
      </c>
      <c r="O234" s="215" t="s">
        <v>18778</v>
      </c>
      <c r="P234" s="215" t="s">
        <v>18773</v>
      </c>
      <c r="Q234" s="215" t="s">
        <v>18774</v>
      </c>
    </row>
    <row r="235" spans="1:17" s="208" customFormat="1" ht="13.15" customHeight="1">
      <c r="A235" s="209" t="str">
        <f t="shared" si="6"/>
        <v>9C-QMA0000021907761689628984</v>
      </c>
      <c r="B235" s="210" t="s">
        <v>18803</v>
      </c>
      <c r="C235" s="211" t="s">
        <v>110</v>
      </c>
      <c r="D235" s="211" t="s">
        <v>110</v>
      </c>
      <c r="E235" s="211" t="s">
        <v>14770</v>
      </c>
      <c r="F235" s="211" t="s">
        <v>1598</v>
      </c>
      <c r="G235" s="211" t="s">
        <v>2184</v>
      </c>
      <c r="H235" s="212" t="s">
        <v>3272</v>
      </c>
      <c r="I235" s="213" t="s">
        <v>18804</v>
      </c>
      <c r="J235" s="201" t="str">
        <f t="shared" si="7"/>
        <v>0024</v>
      </c>
      <c r="K235" s="209"/>
      <c r="L235" s="209"/>
      <c r="M235" s="214"/>
      <c r="N235" s="209" t="s">
        <v>18777</v>
      </c>
      <c r="O235" s="215" t="s">
        <v>18778</v>
      </c>
      <c r="P235" s="215" t="s">
        <v>18773</v>
      </c>
      <c r="Q235" s="215" t="s">
        <v>18774</v>
      </c>
    </row>
    <row r="236" spans="1:17" s="208" customFormat="1" ht="13.15" customHeight="1">
      <c r="A236" s="209" t="str">
        <f t="shared" si="6"/>
        <v>020947001</v>
      </c>
      <c r="B236" s="210" t="s">
        <v>18805</v>
      </c>
      <c r="C236" s="238"/>
      <c r="D236" s="211" t="s">
        <v>650</v>
      </c>
      <c r="E236" s="211" t="s">
        <v>649</v>
      </c>
      <c r="F236" s="211" t="s">
        <v>649</v>
      </c>
      <c r="G236" s="211" t="s">
        <v>2174</v>
      </c>
      <c r="H236" s="212" t="s">
        <v>2451</v>
      </c>
      <c r="I236" s="213" t="s">
        <v>18806</v>
      </c>
      <c r="J236" s="201" t="str">
        <f t="shared" si="7"/>
        <v>0025</v>
      </c>
      <c r="K236" s="209" t="s">
        <v>18789</v>
      </c>
      <c r="L236" s="212" t="s">
        <v>13916</v>
      </c>
      <c r="M236" s="231">
        <v>44495</v>
      </c>
      <c r="N236" s="209" t="s">
        <v>18777</v>
      </c>
      <c r="O236" s="215" t="s">
        <v>18778</v>
      </c>
      <c r="P236" s="215" t="s">
        <v>18773</v>
      </c>
      <c r="Q236" s="215" t="s">
        <v>18774</v>
      </c>
    </row>
    <row r="237" spans="1:17" s="208" customFormat="1" ht="13.15" customHeight="1">
      <c r="A237" s="209" t="str">
        <f t="shared" si="6"/>
        <v>0209470011043267701</v>
      </c>
      <c r="B237" s="210" t="s">
        <v>18805</v>
      </c>
      <c r="C237" s="211" t="s">
        <v>650</v>
      </c>
      <c r="D237" s="211" t="s">
        <v>650</v>
      </c>
      <c r="E237" s="211" t="s">
        <v>649</v>
      </c>
      <c r="F237" s="211" t="s">
        <v>649</v>
      </c>
      <c r="G237" s="211" t="s">
        <v>2174</v>
      </c>
      <c r="H237" s="212" t="s">
        <v>2451</v>
      </c>
      <c r="I237" s="213" t="s">
        <v>18806</v>
      </c>
      <c r="J237" s="201" t="str">
        <f t="shared" si="7"/>
        <v>0025</v>
      </c>
      <c r="K237" s="209"/>
      <c r="L237" s="209"/>
      <c r="M237" s="214"/>
      <c r="N237" s="209" t="s">
        <v>18777</v>
      </c>
      <c r="O237" s="215" t="s">
        <v>18778</v>
      </c>
      <c r="P237" s="215" t="s">
        <v>18773</v>
      </c>
      <c r="Q237" s="215" t="s">
        <v>18774</v>
      </c>
    </row>
    <row r="238" spans="1:17" s="208" customFormat="1" ht="13.15" customHeight="1">
      <c r="A238" s="209" t="str">
        <f t="shared" si="6"/>
        <v>0209470021043267701</v>
      </c>
      <c r="B238" s="210" t="s">
        <v>18805</v>
      </c>
      <c r="C238" s="211" t="s">
        <v>650</v>
      </c>
      <c r="D238" s="211" t="s">
        <v>650</v>
      </c>
      <c r="E238" s="211" t="s">
        <v>14771</v>
      </c>
      <c r="F238" s="211" t="s">
        <v>649</v>
      </c>
      <c r="G238" s="211" t="s">
        <v>2174</v>
      </c>
      <c r="H238" s="212" t="s">
        <v>2451</v>
      </c>
      <c r="I238" s="213" t="s">
        <v>18806</v>
      </c>
      <c r="J238" s="201" t="str">
        <f t="shared" si="7"/>
        <v>0025</v>
      </c>
      <c r="K238" s="209"/>
      <c r="L238" s="209"/>
      <c r="M238" s="214"/>
      <c r="N238" s="209" t="s">
        <v>18777</v>
      </c>
      <c r="O238" s="215" t="s">
        <v>18778</v>
      </c>
      <c r="P238" s="215" t="s">
        <v>18773</v>
      </c>
      <c r="Q238" s="215" t="s">
        <v>18774</v>
      </c>
    </row>
    <row r="239" spans="1:17" s="208" customFormat="1" ht="13.15" customHeight="1">
      <c r="A239" s="209" t="str">
        <f t="shared" si="6"/>
        <v>1127979031043267701</v>
      </c>
      <c r="B239" s="210" t="s">
        <v>18805</v>
      </c>
      <c r="C239" s="211" t="s">
        <v>650</v>
      </c>
      <c r="D239" s="211" t="s">
        <v>650</v>
      </c>
      <c r="E239" s="211" t="s">
        <v>14773</v>
      </c>
      <c r="F239" s="211" t="s">
        <v>649</v>
      </c>
      <c r="G239" s="211" t="s">
        <v>2174</v>
      </c>
      <c r="H239" s="212" t="s">
        <v>2451</v>
      </c>
      <c r="I239" s="213" t="s">
        <v>18806</v>
      </c>
      <c r="J239" s="201" t="str">
        <f t="shared" si="7"/>
        <v>0025</v>
      </c>
      <c r="K239" s="209"/>
      <c r="L239" s="209"/>
      <c r="M239" s="214"/>
      <c r="N239" s="209" t="s">
        <v>18777</v>
      </c>
      <c r="O239" s="215" t="s">
        <v>18778</v>
      </c>
      <c r="P239" s="215" t="s">
        <v>18773</v>
      </c>
      <c r="Q239" s="215" t="s">
        <v>18774</v>
      </c>
    </row>
    <row r="240" spans="1:17" s="208" customFormat="1" ht="13.15" customHeight="1">
      <c r="A240" s="209" t="str">
        <f t="shared" si="6"/>
        <v>1127979031245277318</v>
      </c>
      <c r="B240" s="210" t="s">
        <v>18805</v>
      </c>
      <c r="C240" s="211" t="s">
        <v>14774</v>
      </c>
      <c r="D240" s="211" t="s">
        <v>650</v>
      </c>
      <c r="E240" s="211" t="s">
        <v>14773</v>
      </c>
      <c r="F240" s="211" t="s">
        <v>649</v>
      </c>
      <c r="G240" s="211" t="s">
        <v>2174</v>
      </c>
      <c r="H240" s="212" t="s">
        <v>2451</v>
      </c>
      <c r="I240" s="213" t="s">
        <v>18806</v>
      </c>
      <c r="J240" s="201" t="str">
        <f t="shared" si="7"/>
        <v>0025</v>
      </c>
      <c r="K240" s="209"/>
      <c r="L240" s="209"/>
      <c r="M240" s="214"/>
      <c r="N240" s="209" t="s">
        <v>18777</v>
      </c>
      <c r="O240" s="215" t="s">
        <v>18778</v>
      </c>
      <c r="P240" s="215" t="s">
        <v>18773</v>
      </c>
      <c r="Q240" s="215" t="s">
        <v>18774</v>
      </c>
    </row>
    <row r="241" spans="1:17" s="208" customFormat="1" ht="13.15" customHeight="1">
      <c r="A241" s="209" t="str">
        <f t="shared" si="6"/>
        <v>##1043267701</v>
      </c>
      <c r="B241" s="210" t="s">
        <v>18805</v>
      </c>
      <c r="C241" s="211" t="s">
        <v>650</v>
      </c>
      <c r="D241" s="211" t="s">
        <v>650</v>
      </c>
      <c r="E241" s="211" t="s">
        <v>3649</v>
      </c>
      <c r="F241" s="211" t="s">
        <v>649</v>
      </c>
      <c r="G241" s="211" t="s">
        <v>2174</v>
      </c>
      <c r="H241" s="212" t="s">
        <v>2451</v>
      </c>
      <c r="I241" s="213" t="s">
        <v>18806</v>
      </c>
      <c r="J241" s="201" t="str">
        <f t="shared" si="7"/>
        <v>0025</v>
      </c>
      <c r="K241" s="209"/>
      <c r="L241" s="209"/>
      <c r="M241" s="214"/>
      <c r="N241" s="209" t="s">
        <v>18777</v>
      </c>
      <c r="O241" s="215" t="s">
        <v>18778</v>
      </c>
      <c r="P241" s="215" t="s">
        <v>18773</v>
      </c>
      <c r="Q241" s="215" t="s">
        <v>18774</v>
      </c>
    </row>
    <row r="242" spans="1:17" s="208" customFormat="1" ht="13.15" customHeight="1">
      <c r="A242" s="209" t="str">
        <f t="shared" si="6"/>
        <v>020947001NA</v>
      </c>
      <c r="B242" s="210" t="s">
        <v>18805</v>
      </c>
      <c r="C242" s="239" t="s">
        <v>3106</v>
      </c>
      <c r="D242" s="211" t="s">
        <v>650</v>
      </c>
      <c r="E242" s="211" t="s">
        <v>649</v>
      </c>
      <c r="F242" s="211" t="s">
        <v>649</v>
      </c>
      <c r="G242" s="211" t="s">
        <v>2174</v>
      </c>
      <c r="H242" s="212" t="s">
        <v>2451</v>
      </c>
      <c r="I242" s="213" t="s">
        <v>18806</v>
      </c>
      <c r="J242" s="201" t="str">
        <f t="shared" si="7"/>
        <v>0025</v>
      </c>
      <c r="K242" s="209" t="s">
        <v>9256</v>
      </c>
      <c r="L242" s="209"/>
      <c r="M242" s="214"/>
      <c r="N242" s="209" t="s">
        <v>18777</v>
      </c>
      <c r="O242" s="215" t="s">
        <v>18778</v>
      </c>
      <c r="P242" s="215" t="s">
        <v>18773</v>
      </c>
      <c r="Q242" s="215" t="s">
        <v>18774</v>
      </c>
    </row>
    <row r="243" spans="1:17" s="208" customFormat="1" ht="13.15" customHeight="1">
      <c r="A243" s="209" t="str">
        <f t="shared" si="6"/>
        <v>1043267701MR1043267701</v>
      </c>
      <c r="B243" s="210" t="s">
        <v>18805</v>
      </c>
      <c r="C243" s="211" t="s">
        <v>650</v>
      </c>
      <c r="D243" s="211" t="s">
        <v>650</v>
      </c>
      <c r="E243" s="211" t="s">
        <v>14772</v>
      </c>
      <c r="F243" s="211" t="s">
        <v>649</v>
      </c>
      <c r="G243" s="211" t="s">
        <v>2174</v>
      </c>
      <c r="H243" s="212" t="s">
        <v>2451</v>
      </c>
      <c r="I243" s="213" t="s">
        <v>18806</v>
      </c>
      <c r="J243" s="201" t="str">
        <f t="shared" si="7"/>
        <v>0025</v>
      </c>
      <c r="K243" s="209"/>
      <c r="L243" s="209"/>
      <c r="M243" s="214"/>
      <c r="N243" s="209" t="s">
        <v>18777</v>
      </c>
      <c r="O243" s="215" t="s">
        <v>18778</v>
      </c>
      <c r="P243" s="215" t="s">
        <v>18773</v>
      </c>
      <c r="Q243" s="215" t="s">
        <v>18774</v>
      </c>
    </row>
    <row r="244" spans="1:17" s="208" customFormat="1" ht="13.15" customHeight="1">
      <c r="A244" s="209" t="str">
        <f t="shared" si="6"/>
        <v>1F-QMA0000021451341043267701</v>
      </c>
      <c r="B244" s="210" t="s">
        <v>18805</v>
      </c>
      <c r="C244" s="211" t="s">
        <v>650</v>
      </c>
      <c r="D244" s="211" t="s">
        <v>650</v>
      </c>
      <c r="E244" s="211" t="s">
        <v>14775</v>
      </c>
      <c r="F244" s="211" t="s">
        <v>649</v>
      </c>
      <c r="G244" s="211" t="s">
        <v>2174</v>
      </c>
      <c r="H244" s="212" t="s">
        <v>2451</v>
      </c>
      <c r="I244" s="213" t="s">
        <v>18806</v>
      </c>
      <c r="J244" s="201" t="str">
        <f t="shared" si="7"/>
        <v>0025</v>
      </c>
      <c r="K244" s="209"/>
      <c r="L244" s="209"/>
      <c r="M244" s="214"/>
      <c r="N244" s="209" t="s">
        <v>18777</v>
      </c>
      <c r="O244" s="215" t="s">
        <v>18778</v>
      </c>
      <c r="P244" s="215" t="s">
        <v>18773</v>
      </c>
      <c r="Q244" s="215" t="s">
        <v>18774</v>
      </c>
    </row>
    <row r="245" spans="1:17" s="208" customFormat="1" ht="13.15" customHeight="1">
      <c r="A245" s="209" t="str">
        <f t="shared" si="6"/>
        <v>0209504011134172406</v>
      </c>
      <c r="B245" s="210" t="s">
        <v>18807</v>
      </c>
      <c r="C245" s="211" t="s">
        <v>629</v>
      </c>
      <c r="D245" s="211" t="s">
        <v>629</v>
      </c>
      <c r="E245" s="211" t="s">
        <v>628</v>
      </c>
      <c r="F245" s="211" t="s">
        <v>628</v>
      </c>
      <c r="G245" s="211" t="s">
        <v>2183</v>
      </c>
      <c r="H245" s="212" t="s">
        <v>3273</v>
      </c>
      <c r="I245" s="213" t="s">
        <v>18808</v>
      </c>
      <c r="J245" s="201" t="str">
        <f t="shared" si="7"/>
        <v>0026</v>
      </c>
      <c r="K245" s="209"/>
      <c r="L245" s="209"/>
      <c r="M245" s="214"/>
      <c r="N245" s="209" t="s">
        <v>18777</v>
      </c>
      <c r="O245" s="215" t="s">
        <v>18778</v>
      </c>
      <c r="P245" s="215" t="s">
        <v>18773</v>
      </c>
      <c r="Q245" s="215" t="s">
        <v>18774</v>
      </c>
    </row>
    <row r="246" spans="1:17" s="208" customFormat="1" ht="13.15" customHeight="1">
      <c r="A246" s="209" t="str">
        <f t="shared" si="6"/>
        <v>0209504011366493090</v>
      </c>
      <c r="B246" s="210" t="s">
        <v>18807</v>
      </c>
      <c r="C246" s="211" t="s">
        <v>14776</v>
      </c>
      <c r="D246" s="211" t="s">
        <v>629</v>
      </c>
      <c r="E246" s="211" t="s">
        <v>628</v>
      </c>
      <c r="F246" s="211" t="s">
        <v>628</v>
      </c>
      <c r="G246" s="211" t="s">
        <v>2183</v>
      </c>
      <c r="H246" s="212" t="s">
        <v>3273</v>
      </c>
      <c r="I246" s="213" t="s">
        <v>18808</v>
      </c>
      <c r="J246" s="201" t="str">
        <f t="shared" si="7"/>
        <v>0026</v>
      </c>
      <c r="K246" s="209" t="s">
        <v>14592</v>
      </c>
      <c r="L246" s="209"/>
      <c r="M246" s="214"/>
      <c r="N246" s="209" t="s">
        <v>18777</v>
      </c>
      <c r="O246" s="215" t="s">
        <v>18778</v>
      </c>
      <c r="P246" s="215" t="s">
        <v>18773</v>
      </c>
      <c r="Q246" s="215" t="s">
        <v>18774</v>
      </c>
    </row>
    <row r="247" spans="1:17" s="208" customFormat="1" ht="13.15" customHeight="1">
      <c r="A247" s="209" t="str">
        <f t="shared" si="6"/>
        <v>0225260011366493090</v>
      </c>
      <c r="B247" s="210" t="s">
        <v>18807</v>
      </c>
      <c r="C247" s="211" t="s">
        <v>14776</v>
      </c>
      <c r="D247" s="211" t="s">
        <v>629</v>
      </c>
      <c r="E247" s="211" t="s">
        <v>14777</v>
      </c>
      <c r="F247" s="211" t="s">
        <v>628</v>
      </c>
      <c r="G247" s="211" t="s">
        <v>2183</v>
      </c>
      <c r="H247" s="212" t="s">
        <v>3273</v>
      </c>
      <c r="I247" s="213" t="s">
        <v>18808</v>
      </c>
      <c r="J247" s="201" t="str">
        <f t="shared" si="7"/>
        <v>0026</v>
      </c>
      <c r="K247" s="209"/>
      <c r="L247" s="209"/>
      <c r="M247" s="214"/>
      <c r="N247" s="209" t="s">
        <v>18777</v>
      </c>
      <c r="O247" s="215" t="s">
        <v>18778</v>
      </c>
      <c r="P247" s="215" t="s">
        <v>18773</v>
      </c>
      <c r="Q247" s="215" t="s">
        <v>18774</v>
      </c>
    </row>
    <row r="248" spans="1:17" s="208" customFormat="1" ht="13.15" customHeight="1">
      <c r="A248" s="209" t="str">
        <f t="shared" si="6"/>
        <v>1134172406MR1134172406</v>
      </c>
      <c r="B248" s="210" t="s">
        <v>18807</v>
      </c>
      <c r="C248" s="211" t="s">
        <v>629</v>
      </c>
      <c r="D248" s="211" t="s">
        <v>629</v>
      </c>
      <c r="E248" s="211" t="s">
        <v>14778</v>
      </c>
      <c r="F248" s="211" t="s">
        <v>628</v>
      </c>
      <c r="G248" s="211" t="s">
        <v>2183</v>
      </c>
      <c r="H248" s="212" t="s">
        <v>3273</v>
      </c>
      <c r="I248" s="213" t="s">
        <v>18808</v>
      </c>
      <c r="J248" s="201" t="str">
        <f t="shared" si="7"/>
        <v>0026</v>
      </c>
      <c r="K248" s="209" t="s">
        <v>14779</v>
      </c>
      <c r="L248" s="209"/>
      <c r="M248" s="214"/>
      <c r="N248" s="209" t="s">
        <v>18777</v>
      </c>
      <c r="O248" s="215" t="s">
        <v>18778</v>
      </c>
      <c r="P248" s="215" t="s">
        <v>18773</v>
      </c>
      <c r="Q248" s="215" t="s">
        <v>18774</v>
      </c>
    </row>
    <row r="249" spans="1:17" s="208" customFormat="1" ht="13.15" customHeight="1">
      <c r="A249" s="209" t="str">
        <f t="shared" si="6"/>
        <v>1134172406MR1366493090</v>
      </c>
      <c r="B249" s="210" t="s">
        <v>18807</v>
      </c>
      <c r="C249" s="211" t="s">
        <v>14776</v>
      </c>
      <c r="D249" s="211" t="s">
        <v>629</v>
      </c>
      <c r="E249" s="211" t="s">
        <v>14778</v>
      </c>
      <c r="F249" s="211" t="s">
        <v>628</v>
      </c>
      <c r="G249" s="211" t="s">
        <v>2183</v>
      </c>
      <c r="H249" s="212" t="s">
        <v>3273</v>
      </c>
      <c r="I249" s="213" t="s">
        <v>18808</v>
      </c>
      <c r="J249" s="201" t="str">
        <f t="shared" si="7"/>
        <v>0026</v>
      </c>
      <c r="K249" s="209"/>
      <c r="L249" s="209"/>
      <c r="M249" s="214"/>
      <c r="N249" s="209" t="s">
        <v>18777</v>
      </c>
      <c r="O249" s="215" t="s">
        <v>18778</v>
      </c>
      <c r="P249" s="215" t="s">
        <v>18773</v>
      </c>
      <c r="Q249" s="215" t="s">
        <v>18774</v>
      </c>
    </row>
    <row r="250" spans="1:17" s="208" customFormat="1" ht="13.15" customHeight="1">
      <c r="A250" s="209" t="str">
        <f t="shared" si="6"/>
        <v>6A-000560911134172406</v>
      </c>
      <c r="B250" s="210" t="s">
        <v>18807</v>
      </c>
      <c r="C250" s="211" t="s">
        <v>629</v>
      </c>
      <c r="D250" s="211" t="s">
        <v>629</v>
      </c>
      <c r="E250" s="211" t="s">
        <v>14780</v>
      </c>
      <c r="F250" s="211" t="s">
        <v>628</v>
      </c>
      <c r="G250" s="211" t="s">
        <v>2183</v>
      </c>
      <c r="H250" s="212" t="s">
        <v>3273</v>
      </c>
      <c r="I250" s="213" t="s">
        <v>18808</v>
      </c>
      <c r="J250" s="201" t="str">
        <f t="shared" si="7"/>
        <v>0026</v>
      </c>
      <c r="K250" s="209"/>
      <c r="L250" s="209"/>
      <c r="M250" s="214"/>
      <c r="N250" s="209" t="s">
        <v>18777</v>
      </c>
      <c r="O250" s="215" t="s">
        <v>18778</v>
      </c>
      <c r="P250" s="215" t="s">
        <v>18773</v>
      </c>
      <c r="Q250" s="215" t="s">
        <v>18774</v>
      </c>
    </row>
    <row r="251" spans="1:17" s="208" customFormat="1" ht="13.15" customHeight="1">
      <c r="A251" s="209" t="str">
        <f t="shared" si="6"/>
        <v>9A-000560911134172406</v>
      </c>
      <c r="B251" s="210" t="s">
        <v>18807</v>
      </c>
      <c r="C251" s="211" t="s">
        <v>629</v>
      </c>
      <c r="D251" s="211" t="s">
        <v>629</v>
      </c>
      <c r="E251" s="211" t="s">
        <v>14781</v>
      </c>
      <c r="F251" s="211" t="s">
        <v>628</v>
      </c>
      <c r="G251" s="211" t="s">
        <v>2183</v>
      </c>
      <c r="H251" s="212" t="s">
        <v>3273</v>
      </c>
      <c r="I251" s="213" t="s">
        <v>18808</v>
      </c>
      <c r="J251" s="201" t="str">
        <f t="shared" si="7"/>
        <v>0026</v>
      </c>
      <c r="K251" s="209"/>
      <c r="L251" s="209"/>
      <c r="M251" s="214"/>
      <c r="N251" s="209" t="s">
        <v>18777</v>
      </c>
      <c r="O251" s="215" t="s">
        <v>18778</v>
      </c>
      <c r="P251" s="215" t="s">
        <v>18773</v>
      </c>
      <c r="Q251" s="215" t="s">
        <v>18774</v>
      </c>
    </row>
    <row r="252" spans="1:17" s="208" customFormat="1" ht="13.15" customHeight="1">
      <c r="A252" s="209" t="str">
        <f t="shared" si="6"/>
        <v>9C-QMA0000026301791134172406</v>
      </c>
      <c r="B252" s="210" t="s">
        <v>18807</v>
      </c>
      <c r="C252" s="211" t="s">
        <v>629</v>
      </c>
      <c r="D252" s="211" t="s">
        <v>629</v>
      </c>
      <c r="E252" s="211" t="s">
        <v>14782</v>
      </c>
      <c r="F252" s="211" t="s">
        <v>628</v>
      </c>
      <c r="G252" s="211" t="s">
        <v>2183</v>
      </c>
      <c r="H252" s="212" t="s">
        <v>3273</v>
      </c>
      <c r="I252" s="213" t="s">
        <v>18808</v>
      </c>
      <c r="J252" s="201" t="str">
        <f t="shared" si="7"/>
        <v>0026</v>
      </c>
      <c r="K252" s="209"/>
      <c r="L252" s="209"/>
      <c r="M252" s="214"/>
      <c r="N252" s="209" t="s">
        <v>18777</v>
      </c>
      <c r="O252" s="215" t="s">
        <v>18778</v>
      </c>
      <c r="P252" s="215" t="s">
        <v>18773</v>
      </c>
      <c r="Q252" s="215" t="s">
        <v>18774</v>
      </c>
    </row>
    <row r="253" spans="1:17" s="208" customFormat="1" ht="13.15" customHeight="1">
      <c r="A253" s="209" t="str">
        <f t="shared" si="6"/>
        <v>0209512011295777324</v>
      </c>
      <c r="B253" s="210" t="s">
        <v>18809</v>
      </c>
      <c r="C253" s="211" t="s">
        <v>14783</v>
      </c>
      <c r="D253" s="211" t="s">
        <v>992</v>
      </c>
      <c r="E253" s="211" t="s">
        <v>14784</v>
      </c>
      <c r="F253" s="211" t="s">
        <v>991</v>
      </c>
      <c r="G253" s="211" t="s">
        <v>1849</v>
      </c>
      <c r="H253" s="212" t="s">
        <v>3284</v>
      </c>
      <c r="I253" s="213" t="s">
        <v>993</v>
      </c>
      <c r="J253" s="201" t="str">
        <f t="shared" si="7"/>
        <v>0027</v>
      </c>
      <c r="K253" s="209"/>
      <c r="L253" s="209"/>
      <c r="M253" s="214"/>
      <c r="N253" s="209" t="s">
        <v>18777</v>
      </c>
      <c r="O253" s="215" t="s">
        <v>18778</v>
      </c>
      <c r="P253" s="215" t="s">
        <v>18773</v>
      </c>
      <c r="Q253" s="215" t="s">
        <v>18774</v>
      </c>
    </row>
    <row r="254" spans="1:17" s="208" customFormat="1" ht="13.15" customHeight="1">
      <c r="A254" s="209" t="str">
        <f t="shared" si="6"/>
        <v>0209512011790174860</v>
      </c>
      <c r="B254" s="210" t="s">
        <v>18809</v>
      </c>
      <c r="C254" s="211" t="s">
        <v>992</v>
      </c>
      <c r="D254" s="211" t="s">
        <v>992</v>
      </c>
      <c r="E254" s="211" t="s">
        <v>14784</v>
      </c>
      <c r="F254" s="211" t="s">
        <v>991</v>
      </c>
      <c r="G254" s="211" t="s">
        <v>1849</v>
      </c>
      <c r="H254" s="212" t="s">
        <v>3284</v>
      </c>
      <c r="I254" s="213" t="s">
        <v>993</v>
      </c>
      <c r="J254" s="201" t="str">
        <f t="shared" si="7"/>
        <v>0027</v>
      </c>
      <c r="K254" s="209" t="s">
        <v>9153</v>
      </c>
      <c r="L254" s="209"/>
      <c r="M254" s="214"/>
      <c r="N254" s="209" t="s">
        <v>18777</v>
      </c>
      <c r="O254" s="215" t="s">
        <v>18778</v>
      </c>
      <c r="P254" s="215" t="s">
        <v>18773</v>
      </c>
      <c r="Q254" s="215" t="s">
        <v>18774</v>
      </c>
    </row>
    <row r="255" spans="1:17" s="208" customFormat="1" ht="13.15" customHeight="1">
      <c r="A255" s="209" t="str">
        <f t="shared" si="6"/>
        <v>0209512021790174860</v>
      </c>
      <c r="B255" s="210" t="s">
        <v>18809</v>
      </c>
      <c r="C255" s="211" t="s">
        <v>992</v>
      </c>
      <c r="D255" s="211" t="s">
        <v>992</v>
      </c>
      <c r="E255" s="211" t="s">
        <v>14785</v>
      </c>
      <c r="F255" s="211" t="s">
        <v>991</v>
      </c>
      <c r="G255" s="211" t="s">
        <v>1849</v>
      </c>
      <c r="H255" s="212" t="s">
        <v>3284</v>
      </c>
      <c r="I255" s="213" t="s">
        <v>993</v>
      </c>
      <c r="J255" s="201" t="str">
        <f t="shared" si="7"/>
        <v>0027</v>
      </c>
      <c r="K255" s="209"/>
      <c r="L255" s="209"/>
      <c r="M255" s="214"/>
      <c r="N255" s="209" t="s">
        <v>18777</v>
      </c>
      <c r="O255" s="215" t="s">
        <v>18778</v>
      </c>
      <c r="P255" s="215" t="s">
        <v>18773</v>
      </c>
      <c r="Q255" s="215" t="s">
        <v>18774</v>
      </c>
    </row>
    <row r="256" spans="1:17" s="208" customFormat="1" ht="13.15" customHeight="1">
      <c r="A256" s="209" t="str">
        <f t="shared" si="6"/>
        <v>0209512031134162746</v>
      </c>
      <c r="B256" s="210" t="s">
        <v>18809</v>
      </c>
      <c r="C256" s="211" t="s">
        <v>14786</v>
      </c>
      <c r="D256" s="211" t="s">
        <v>992</v>
      </c>
      <c r="E256" s="211" t="s">
        <v>14787</v>
      </c>
      <c r="F256" s="211" t="s">
        <v>991</v>
      </c>
      <c r="G256" s="211" t="s">
        <v>1849</v>
      </c>
      <c r="H256" s="212" t="s">
        <v>3284</v>
      </c>
      <c r="I256" s="213" t="s">
        <v>993</v>
      </c>
      <c r="J256" s="201" t="str">
        <f t="shared" si="7"/>
        <v>0027</v>
      </c>
      <c r="K256" s="209"/>
      <c r="L256" s="209"/>
      <c r="M256" s="214"/>
      <c r="N256" s="209" t="s">
        <v>18777</v>
      </c>
      <c r="O256" s="215" t="s">
        <v>18778</v>
      </c>
      <c r="P256" s="215" t="s">
        <v>18773</v>
      </c>
      <c r="Q256" s="215" t="s">
        <v>18774</v>
      </c>
    </row>
    <row r="257" spans="1:17" s="208" customFormat="1" ht="13.15" customHeight="1">
      <c r="A257" s="209" t="str">
        <f t="shared" si="6"/>
        <v>1335481021295777324</v>
      </c>
      <c r="B257" s="210" t="s">
        <v>18809</v>
      </c>
      <c r="C257" s="211" t="s">
        <v>14783</v>
      </c>
      <c r="D257" s="211" t="s">
        <v>992</v>
      </c>
      <c r="E257" s="211" t="s">
        <v>14788</v>
      </c>
      <c r="F257" s="211" t="s">
        <v>991</v>
      </c>
      <c r="G257" s="211" t="s">
        <v>1849</v>
      </c>
      <c r="H257" s="212" t="s">
        <v>3284</v>
      </c>
      <c r="I257" s="213" t="s">
        <v>993</v>
      </c>
      <c r="J257" s="201" t="str">
        <f t="shared" si="7"/>
        <v>0027</v>
      </c>
      <c r="K257" s="209"/>
      <c r="L257" s="209"/>
      <c r="M257" s="214"/>
      <c r="N257" s="209" t="s">
        <v>18777</v>
      </c>
      <c r="O257" s="215" t="s">
        <v>18778</v>
      </c>
      <c r="P257" s="215" t="s">
        <v>18773</v>
      </c>
      <c r="Q257" s="215" t="s">
        <v>18774</v>
      </c>
    </row>
    <row r="258" spans="1:17" s="208" customFormat="1" ht="13.15" customHeight="1">
      <c r="A258" s="209" t="str">
        <f t="shared" ref="A258:A321" si="8">E258&amp;C258</f>
        <v>1335481021790174860</v>
      </c>
      <c r="B258" s="210" t="s">
        <v>18809</v>
      </c>
      <c r="C258" s="211" t="s">
        <v>992</v>
      </c>
      <c r="D258" s="211" t="s">
        <v>992</v>
      </c>
      <c r="E258" s="211" t="s">
        <v>14788</v>
      </c>
      <c r="F258" s="211" t="s">
        <v>991</v>
      </c>
      <c r="G258" s="211" t="s">
        <v>1849</v>
      </c>
      <c r="H258" s="212" t="s">
        <v>3284</v>
      </c>
      <c r="I258" s="213" t="s">
        <v>993</v>
      </c>
      <c r="J258" s="201" t="str">
        <f t="shared" ref="J258:J321" si="9">B258</f>
        <v>0027</v>
      </c>
      <c r="K258" s="209" t="s">
        <v>9153</v>
      </c>
      <c r="L258" s="209"/>
      <c r="M258" s="214"/>
      <c r="N258" s="209" t="s">
        <v>18777</v>
      </c>
      <c r="O258" s="215" t="s">
        <v>18778</v>
      </c>
      <c r="P258" s="215" t="s">
        <v>18773</v>
      </c>
      <c r="Q258" s="215" t="s">
        <v>18774</v>
      </c>
    </row>
    <row r="259" spans="1:17" s="208" customFormat="1" ht="13.15" customHeight="1">
      <c r="A259" s="209" t="str">
        <f t="shared" si="8"/>
        <v>1335481041295777324</v>
      </c>
      <c r="B259" s="210" t="s">
        <v>18809</v>
      </c>
      <c r="C259" s="211" t="s">
        <v>14783</v>
      </c>
      <c r="D259" s="211" t="s">
        <v>992</v>
      </c>
      <c r="E259" s="211" t="s">
        <v>14789</v>
      </c>
      <c r="F259" s="211" t="s">
        <v>991</v>
      </c>
      <c r="G259" s="211" t="s">
        <v>1849</v>
      </c>
      <c r="H259" s="212" t="s">
        <v>3284</v>
      </c>
      <c r="I259" s="213" t="s">
        <v>993</v>
      </c>
      <c r="J259" s="201" t="str">
        <f t="shared" si="9"/>
        <v>0027</v>
      </c>
      <c r="K259" s="209"/>
      <c r="L259" s="209"/>
      <c r="M259" s="214"/>
      <c r="N259" s="209" t="s">
        <v>18777</v>
      </c>
      <c r="O259" s="215" t="s">
        <v>18778</v>
      </c>
      <c r="P259" s="215" t="s">
        <v>18773</v>
      </c>
      <c r="Q259" s="215" t="s">
        <v>18774</v>
      </c>
    </row>
    <row r="260" spans="1:17" s="208" customFormat="1" ht="13.15" customHeight="1">
      <c r="A260" s="209" t="str">
        <f t="shared" si="8"/>
        <v>1335481041790174860</v>
      </c>
      <c r="B260" s="210" t="s">
        <v>18809</v>
      </c>
      <c r="C260" s="211" t="s">
        <v>992</v>
      </c>
      <c r="D260" s="211" t="s">
        <v>992</v>
      </c>
      <c r="E260" s="211" t="s">
        <v>14789</v>
      </c>
      <c r="F260" s="211" t="s">
        <v>991</v>
      </c>
      <c r="G260" s="211" t="s">
        <v>1849</v>
      </c>
      <c r="H260" s="212" t="s">
        <v>3284</v>
      </c>
      <c r="I260" s="213" t="s">
        <v>993</v>
      </c>
      <c r="J260" s="201" t="str">
        <f t="shared" si="9"/>
        <v>0027</v>
      </c>
      <c r="K260" s="209" t="s">
        <v>9153</v>
      </c>
      <c r="L260" s="209"/>
      <c r="M260" s="214"/>
      <c r="N260" s="209" t="s">
        <v>18777</v>
      </c>
      <c r="O260" s="215" t="s">
        <v>18778</v>
      </c>
      <c r="P260" s="215" t="s">
        <v>18773</v>
      </c>
      <c r="Q260" s="215" t="s">
        <v>18774</v>
      </c>
    </row>
    <row r="261" spans="1:17" s="208" customFormat="1" ht="13.15" customHeight="1">
      <c r="A261" s="209" t="str">
        <f t="shared" si="8"/>
        <v>3540189011295777324</v>
      </c>
      <c r="B261" s="210" t="s">
        <v>18809</v>
      </c>
      <c r="C261" s="211" t="s">
        <v>14783</v>
      </c>
      <c r="D261" s="211" t="s">
        <v>992</v>
      </c>
      <c r="E261" s="211" t="s">
        <v>991</v>
      </c>
      <c r="F261" s="211" t="s">
        <v>991</v>
      </c>
      <c r="G261" s="211" t="s">
        <v>1849</v>
      </c>
      <c r="H261" s="212" t="s">
        <v>3284</v>
      </c>
      <c r="I261" s="213" t="s">
        <v>993</v>
      </c>
      <c r="J261" s="201" t="str">
        <f t="shared" si="9"/>
        <v>0027</v>
      </c>
      <c r="K261" s="209" t="s">
        <v>14592</v>
      </c>
      <c r="L261" s="209"/>
      <c r="M261" s="214"/>
      <c r="N261" s="209" t="s">
        <v>18777</v>
      </c>
      <c r="O261" s="215" t="s">
        <v>18778</v>
      </c>
      <c r="P261" s="215" t="s">
        <v>18773</v>
      </c>
      <c r="Q261" s="215" t="s">
        <v>18774</v>
      </c>
    </row>
    <row r="262" spans="1:17" s="208" customFormat="1" ht="13.15" customHeight="1">
      <c r="A262" s="209" t="str">
        <f t="shared" si="8"/>
        <v>3540189011790174860</v>
      </c>
      <c r="B262" s="210" t="s">
        <v>18809</v>
      </c>
      <c r="C262" s="211" t="s">
        <v>992</v>
      </c>
      <c r="D262" s="211" t="s">
        <v>992</v>
      </c>
      <c r="E262" s="211" t="s">
        <v>991</v>
      </c>
      <c r="F262" s="211" t="s">
        <v>991</v>
      </c>
      <c r="G262" s="211" t="s">
        <v>1849</v>
      </c>
      <c r="H262" s="212" t="s">
        <v>3284</v>
      </c>
      <c r="I262" s="213" t="s">
        <v>993</v>
      </c>
      <c r="J262" s="201" t="str">
        <f t="shared" si="9"/>
        <v>0027</v>
      </c>
      <c r="K262" s="209"/>
      <c r="L262" s="209"/>
      <c r="M262" s="214"/>
      <c r="N262" s="209" t="s">
        <v>18777</v>
      </c>
      <c r="O262" s="215" t="s">
        <v>18778</v>
      </c>
      <c r="P262" s="215" t="s">
        <v>18773</v>
      </c>
      <c r="Q262" s="215" t="s">
        <v>18774</v>
      </c>
    </row>
    <row r="263" spans="1:17" s="208" customFormat="1" ht="13.15" customHeight="1">
      <c r="A263" s="209" t="str">
        <f t="shared" si="8"/>
        <v>3540189021790174860</v>
      </c>
      <c r="B263" s="210" t="s">
        <v>18809</v>
      </c>
      <c r="C263" s="211" t="s">
        <v>992</v>
      </c>
      <c r="D263" s="211" t="s">
        <v>992</v>
      </c>
      <c r="E263" s="211" t="s">
        <v>14791</v>
      </c>
      <c r="F263" s="211" t="s">
        <v>991</v>
      </c>
      <c r="G263" s="211" t="s">
        <v>1849</v>
      </c>
      <c r="H263" s="212" t="s">
        <v>3284</v>
      </c>
      <c r="I263" s="213" t="s">
        <v>993</v>
      </c>
      <c r="J263" s="201" t="str">
        <f t="shared" si="9"/>
        <v>0027</v>
      </c>
      <c r="K263" s="209"/>
      <c r="L263" s="209"/>
      <c r="M263" s="214"/>
      <c r="N263" s="209" t="s">
        <v>18777</v>
      </c>
      <c r="O263" s="215" t="s">
        <v>18778</v>
      </c>
      <c r="P263" s="215" t="s">
        <v>18773</v>
      </c>
      <c r="Q263" s="215" t="s">
        <v>18774</v>
      </c>
    </row>
    <row r="264" spans="1:17" s="208" customFormat="1" ht="13.15" customHeight="1">
      <c r="A264" s="209" t="str">
        <f t="shared" si="8"/>
        <v>##1790174860</v>
      </c>
      <c r="B264" s="210" t="s">
        <v>18809</v>
      </c>
      <c r="C264" s="211" t="s">
        <v>992</v>
      </c>
      <c r="D264" s="211" t="s">
        <v>992</v>
      </c>
      <c r="E264" s="211" t="s">
        <v>3649</v>
      </c>
      <c r="F264" s="211" t="s">
        <v>991</v>
      </c>
      <c r="G264" s="211" t="s">
        <v>1849</v>
      </c>
      <c r="H264" s="212" t="s">
        <v>3284</v>
      </c>
      <c r="I264" s="213" t="s">
        <v>993</v>
      </c>
      <c r="J264" s="201" t="str">
        <f t="shared" si="9"/>
        <v>0027</v>
      </c>
      <c r="K264" s="209"/>
      <c r="L264" s="209"/>
      <c r="M264" s="214"/>
      <c r="N264" s="209" t="s">
        <v>18777</v>
      </c>
      <c r="O264" s="215" t="s">
        <v>18778</v>
      </c>
      <c r="P264" s="215" t="s">
        <v>18773</v>
      </c>
      <c r="Q264" s="215" t="s">
        <v>18774</v>
      </c>
    </row>
    <row r="265" spans="1:17" s="208" customFormat="1" ht="13.15" customHeight="1">
      <c r="A265" s="209" t="str">
        <f t="shared" si="8"/>
        <v>1790174860MR1790174860</v>
      </c>
      <c r="B265" s="210" t="s">
        <v>18809</v>
      </c>
      <c r="C265" s="211" t="s">
        <v>992</v>
      </c>
      <c r="D265" s="211" t="s">
        <v>992</v>
      </c>
      <c r="E265" s="211" t="s">
        <v>14790</v>
      </c>
      <c r="F265" s="211" t="s">
        <v>991</v>
      </c>
      <c r="G265" s="211" t="s">
        <v>1849</v>
      </c>
      <c r="H265" s="212" t="s">
        <v>3284</v>
      </c>
      <c r="I265" s="213" t="s">
        <v>993</v>
      </c>
      <c r="J265" s="201" t="str">
        <f t="shared" si="9"/>
        <v>0027</v>
      </c>
      <c r="K265" s="209"/>
      <c r="L265" s="209"/>
      <c r="M265" s="214"/>
      <c r="N265" s="209" t="s">
        <v>18777</v>
      </c>
      <c r="O265" s="215" t="s">
        <v>18778</v>
      </c>
      <c r="P265" s="215" t="s">
        <v>18773</v>
      </c>
      <c r="Q265" s="215" t="s">
        <v>18774</v>
      </c>
    </row>
    <row r="266" spans="1:17" s="208" customFormat="1" ht="13.15" customHeight="1">
      <c r="A266" s="209" t="str">
        <f t="shared" si="8"/>
        <v>9A-00029011295777324</v>
      </c>
      <c r="B266" s="210" t="s">
        <v>18809</v>
      </c>
      <c r="C266" s="211" t="s">
        <v>14783</v>
      </c>
      <c r="D266" s="211" t="s">
        <v>992</v>
      </c>
      <c r="E266" s="211" t="s">
        <v>14792</v>
      </c>
      <c r="F266" s="211" t="s">
        <v>991</v>
      </c>
      <c r="G266" s="211" t="s">
        <v>1849</v>
      </c>
      <c r="H266" s="212" t="s">
        <v>3284</v>
      </c>
      <c r="I266" s="213" t="s">
        <v>993</v>
      </c>
      <c r="J266" s="201" t="str">
        <f t="shared" si="9"/>
        <v>0027</v>
      </c>
      <c r="K266" s="209"/>
      <c r="L266" s="209"/>
      <c r="M266" s="214"/>
      <c r="N266" s="209" t="s">
        <v>18777</v>
      </c>
      <c r="O266" s="215" t="s">
        <v>18778</v>
      </c>
      <c r="P266" s="215" t="s">
        <v>18773</v>
      </c>
      <c r="Q266" s="215" t="s">
        <v>18774</v>
      </c>
    </row>
    <row r="267" spans="1:17" s="208" customFormat="1" ht="13.15" customHeight="1">
      <c r="A267" s="209" t="str">
        <f t="shared" si="8"/>
        <v>9A-000290191295777324</v>
      </c>
      <c r="B267" s="210" t="s">
        <v>18809</v>
      </c>
      <c r="C267" s="211" t="s">
        <v>14783</v>
      </c>
      <c r="D267" s="211" t="s">
        <v>992</v>
      </c>
      <c r="E267" s="211" t="s">
        <v>14793</v>
      </c>
      <c r="F267" s="211" t="s">
        <v>991</v>
      </c>
      <c r="G267" s="211" t="s">
        <v>1849</v>
      </c>
      <c r="H267" s="212" t="s">
        <v>3284</v>
      </c>
      <c r="I267" s="213" t="s">
        <v>993</v>
      </c>
      <c r="J267" s="201" t="str">
        <f t="shared" si="9"/>
        <v>0027</v>
      </c>
      <c r="K267" s="209"/>
      <c r="L267" s="209"/>
      <c r="M267" s="214"/>
      <c r="N267" s="209" t="s">
        <v>18777</v>
      </c>
      <c r="O267" s="215" t="s">
        <v>18778</v>
      </c>
      <c r="P267" s="215" t="s">
        <v>18773</v>
      </c>
      <c r="Q267" s="215" t="s">
        <v>18774</v>
      </c>
    </row>
    <row r="268" spans="1:17" s="208" customFormat="1" ht="13.15" customHeight="1">
      <c r="A268" s="209" t="str">
        <f t="shared" si="8"/>
        <v>9A-000561331295777324</v>
      </c>
      <c r="B268" s="210" t="s">
        <v>18809</v>
      </c>
      <c r="C268" s="211" t="s">
        <v>14783</v>
      </c>
      <c r="D268" s="211" t="s">
        <v>992</v>
      </c>
      <c r="E268" s="211" t="s">
        <v>14794</v>
      </c>
      <c r="F268" s="211" t="s">
        <v>991</v>
      </c>
      <c r="G268" s="211" t="s">
        <v>1849</v>
      </c>
      <c r="H268" s="212" t="s">
        <v>3284</v>
      </c>
      <c r="I268" s="213" t="s">
        <v>993</v>
      </c>
      <c r="J268" s="201" t="str">
        <f t="shared" si="9"/>
        <v>0027</v>
      </c>
      <c r="K268" s="209"/>
      <c r="L268" s="209"/>
      <c r="M268" s="214"/>
      <c r="N268" s="209" t="s">
        <v>18777</v>
      </c>
      <c r="O268" s="215" t="s">
        <v>18778</v>
      </c>
      <c r="P268" s="215" t="s">
        <v>18773</v>
      </c>
      <c r="Q268" s="215" t="s">
        <v>18774</v>
      </c>
    </row>
    <row r="269" spans="1:17" s="208" customFormat="1" ht="13.15" customHeight="1">
      <c r="A269" s="209" t="str">
        <f t="shared" si="8"/>
        <v>9A-039150091790174860</v>
      </c>
      <c r="B269" s="210" t="s">
        <v>18809</v>
      </c>
      <c r="C269" s="211" t="s">
        <v>992</v>
      </c>
      <c r="D269" s="211" t="s">
        <v>992</v>
      </c>
      <c r="E269" s="211" t="s">
        <v>14795</v>
      </c>
      <c r="F269" s="211" t="s">
        <v>991</v>
      </c>
      <c r="G269" s="211" t="s">
        <v>1849</v>
      </c>
      <c r="H269" s="212" t="s">
        <v>3284</v>
      </c>
      <c r="I269" s="213" t="s">
        <v>993</v>
      </c>
      <c r="J269" s="201" t="str">
        <f t="shared" si="9"/>
        <v>0027</v>
      </c>
      <c r="K269" s="209"/>
      <c r="L269" s="209"/>
      <c r="M269" s="214"/>
      <c r="N269" s="209" t="s">
        <v>18777</v>
      </c>
      <c r="O269" s="215" t="s">
        <v>18778</v>
      </c>
      <c r="P269" s="215" t="s">
        <v>18773</v>
      </c>
      <c r="Q269" s="215" t="s">
        <v>18774</v>
      </c>
    </row>
    <row r="270" spans="1:17" s="208" customFormat="1" ht="13.15" customHeight="1">
      <c r="A270" s="209" t="str">
        <f t="shared" si="8"/>
        <v>9C-QMA0000052894541790174860</v>
      </c>
      <c r="B270" s="210" t="s">
        <v>18809</v>
      </c>
      <c r="C270" s="211" t="s">
        <v>992</v>
      </c>
      <c r="D270" s="211" t="s">
        <v>992</v>
      </c>
      <c r="E270" s="211" t="s">
        <v>14796</v>
      </c>
      <c r="F270" s="211" t="s">
        <v>991</v>
      </c>
      <c r="G270" s="211" t="s">
        <v>1849</v>
      </c>
      <c r="H270" s="212" t="s">
        <v>3284</v>
      </c>
      <c r="I270" s="213" t="s">
        <v>993</v>
      </c>
      <c r="J270" s="201" t="str">
        <f t="shared" si="9"/>
        <v>0027</v>
      </c>
      <c r="K270" s="209"/>
      <c r="L270" s="209"/>
      <c r="M270" s="214"/>
      <c r="N270" s="209" t="s">
        <v>18777</v>
      </c>
      <c r="O270" s="215" t="s">
        <v>18778</v>
      </c>
      <c r="P270" s="215" t="s">
        <v>18773</v>
      </c>
      <c r="Q270" s="215" t="s">
        <v>18774</v>
      </c>
    </row>
    <row r="271" spans="1:17" s="208" customFormat="1" ht="13.15" customHeight="1">
      <c r="A271" s="209" t="str">
        <f t="shared" si="8"/>
        <v>BHO6037734B1295777324</v>
      </c>
      <c r="B271" s="210" t="s">
        <v>18809</v>
      </c>
      <c r="C271" s="211" t="s">
        <v>14783</v>
      </c>
      <c r="D271" s="211" t="s">
        <v>992</v>
      </c>
      <c r="E271" s="211" t="s">
        <v>14797</v>
      </c>
      <c r="F271" s="211" t="s">
        <v>991</v>
      </c>
      <c r="G271" s="211" t="s">
        <v>1849</v>
      </c>
      <c r="H271" s="212" t="s">
        <v>3284</v>
      </c>
      <c r="I271" s="213" t="s">
        <v>993</v>
      </c>
      <c r="J271" s="201" t="str">
        <f t="shared" si="9"/>
        <v>0027</v>
      </c>
      <c r="K271" s="209"/>
      <c r="L271" s="209"/>
      <c r="M271" s="214"/>
      <c r="N271" s="209" t="s">
        <v>18777</v>
      </c>
      <c r="O271" s="215" t="s">
        <v>18778</v>
      </c>
      <c r="P271" s="215" t="s">
        <v>18773</v>
      </c>
      <c r="Q271" s="215" t="s">
        <v>18774</v>
      </c>
    </row>
    <row r="272" spans="1:17" s="208" customFormat="1" ht="13.15" customHeight="1">
      <c r="A272" s="209" t="str">
        <f t="shared" si="8"/>
        <v>0209579011649223645</v>
      </c>
      <c r="B272" s="210" t="s">
        <v>18810</v>
      </c>
      <c r="C272" s="211" t="s">
        <v>1073</v>
      </c>
      <c r="D272" s="211" t="s">
        <v>1073</v>
      </c>
      <c r="E272" s="211" t="s">
        <v>1072</v>
      </c>
      <c r="F272" s="211" t="s">
        <v>1072</v>
      </c>
      <c r="G272" s="211" t="s">
        <v>1768</v>
      </c>
      <c r="H272" s="212" t="s">
        <v>3171</v>
      </c>
      <c r="I272" s="213" t="s">
        <v>1074</v>
      </c>
      <c r="J272" s="201" t="str">
        <f t="shared" si="9"/>
        <v>0028</v>
      </c>
      <c r="K272" s="209"/>
      <c r="L272" s="209"/>
      <c r="M272" s="214"/>
      <c r="N272" s="209" t="s">
        <v>18777</v>
      </c>
      <c r="O272" s="215" t="s">
        <v>18778</v>
      </c>
      <c r="P272" s="215" t="s">
        <v>18773</v>
      </c>
      <c r="Q272" s="215" t="s">
        <v>18774</v>
      </c>
    </row>
    <row r="273" spans="1:17" s="208" customFormat="1" ht="13.15" customHeight="1">
      <c r="A273" s="209" t="str">
        <f t="shared" si="8"/>
        <v>0209579021649223645</v>
      </c>
      <c r="B273" s="210" t="s">
        <v>18810</v>
      </c>
      <c r="C273" s="211" t="s">
        <v>1073</v>
      </c>
      <c r="D273" s="211" t="s">
        <v>1073</v>
      </c>
      <c r="E273" s="211" t="s">
        <v>14798</v>
      </c>
      <c r="F273" s="211" t="s">
        <v>1072</v>
      </c>
      <c r="G273" s="211" t="s">
        <v>1768</v>
      </c>
      <c r="H273" s="212" t="s">
        <v>3171</v>
      </c>
      <c r="I273" s="213" t="s">
        <v>1074</v>
      </c>
      <c r="J273" s="201" t="str">
        <f t="shared" si="9"/>
        <v>0028</v>
      </c>
      <c r="K273" s="209"/>
      <c r="L273" s="209"/>
      <c r="M273" s="214"/>
      <c r="N273" s="209" t="s">
        <v>18777</v>
      </c>
      <c r="O273" s="215" t="s">
        <v>18778</v>
      </c>
      <c r="P273" s="215" t="s">
        <v>18773</v>
      </c>
      <c r="Q273" s="215" t="s">
        <v>18774</v>
      </c>
    </row>
    <row r="274" spans="1:17" s="208" customFormat="1" ht="13.15" customHeight="1">
      <c r="A274" s="209" t="str">
        <f t="shared" si="8"/>
        <v>0225294011649223645</v>
      </c>
      <c r="B274" s="210" t="s">
        <v>18810</v>
      </c>
      <c r="C274" s="211" t="s">
        <v>1073</v>
      </c>
      <c r="D274" s="211" t="s">
        <v>1073</v>
      </c>
      <c r="E274" s="211" t="s">
        <v>14799</v>
      </c>
      <c r="F274" s="211" t="s">
        <v>1072</v>
      </c>
      <c r="G274" s="211" t="s">
        <v>1768</v>
      </c>
      <c r="H274" s="212" t="s">
        <v>3171</v>
      </c>
      <c r="I274" s="213" t="s">
        <v>1074</v>
      </c>
      <c r="J274" s="201" t="str">
        <f t="shared" si="9"/>
        <v>0028</v>
      </c>
      <c r="K274" s="209"/>
      <c r="L274" s="209"/>
      <c r="M274" s="214"/>
      <c r="N274" s="209" t="s">
        <v>18777</v>
      </c>
      <c r="O274" s="215" t="s">
        <v>18778</v>
      </c>
      <c r="P274" s="215" t="s">
        <v>18773</v>
      </c>
      <c r="Q274" s="215" t="s">
        <v>18774</v>
      </c>
    </row>
    <row r="275" spans="1:17" s="208" customFormat="1" ht="13.15" customHeight="1">
      <c r="A275" s="209" t="str">
        <f t="shared" si="8"/>
        <v>0225294011699729681</v>
      </c>
      <c r="B275" s="210" t="s">
        <v>18810</v>
      </c>
      <c r="C275" s="211" t="s">
        <v>14800</v>
      </c>
      <c r="D275" s="211" t="s">
        <v>1073</v>
      </c>
      <c r="E275" s="211" t="s">
        <v>14799</v>
      </c>
      <c r="F275" s="211" t="s">
        <v>1072</v>
      </c>
      <c r="G275" s="211" t="s">
        <v>1768</v>
      </c>
      <c r="H275" s="212" t="s">
        <v>3171</v>
      </c>
      <c r="I275" s="213" t="s">
        <v>1074</v>
      </c>
      <c r="J275" s="201" t="str">
        <f t="shared" si="9"/>
        <v>0028</v>
      </c>
      <c r="K275" s="209"/>
      <c r="L275" s="209"/>
      <c r="M275" s="214"/>
      <c r="N275" s="209" t="s">
        <v>18777</v>
      </c>
      <c r="O275" s="215" t="s">
        <v>18778</v>
      </c>
      <c r="P275" s="215" t="s">
        <v>18773</v>
      </c>
      <c r="Q275" s="215" t="s">
        <v>18774</v>
      </c>
    </row>
    <row r="276" spans="1:17" s="208" customFormat="1" ht="13.15" customHeight="1">
      <c r="A276" s="209" t="str">
        <f t="shared" si="8"/>
        <v>3602229011649223645</v>
      </c>
      <c r="B276" s="210" t="s">
        <v>18810</v>
      </c>
      <c r="C276" s="211" t="s">
        <v>1073</v>
      </c>
      <c r="D276" s="211" t="s">
        <v>1073</v>
      </c>
      <c r="E276" s="211" t="s">
        <v>14801</v>
      </c>
      <c r="F276" s="211" t="s">
        <v>1072</v>
      </c>
      <c r="G276" s="211" t="s">
        <v>1768</v>
      </c>
      <c r="H276" s="212" t="s">
        <v>3171</v>
      </c>
      <c r="I276" s="213" t="s">
        <v>1074</v>
      </c>
      <c r="J276" s="201" t="str">
        <f t="shared" si="9"/>
        <v>0028</v>
      </c>
      <c r="K276" s="209"/>
      <c r="L276" s="209"/>
      <c r="M276" s="214"/>
      <c r="N276" s="209" t="s">
        <v>18777</v>
      </c>
      <c r="O276" s="215" t="s">
        <v>18778</v>
      </c>
      <c r="P276" s="215" t="s">
        <v>18773</v>
      </c>
      <c r="Q276" s="215" t="s">
        <v>18774</v>
      </c>
    </row>
    <row r="277" spans="1:17" s="208" customFormat="1" ht="13.15" customHeight="1">
      <c r="A277" s="209" t="str">
        <f t="shared" si="8"/>
        <v>3602229021649223645</v>
      </c>
      <c r="B277" s="210" t="s">
        <v>18810</v>
      </c>
      <c r="C277" s="211" t="s">
        <v>1073</v>
      </c>
      <c r="D277" s="211" t="s">
        <v>1073</v>
      </c>
      <c r="E277" s="211" t="s">
        <v>14802</v>
      </c>
      <c r="F277" s="211" t="s">
        <v>1072</v>
      </c>
      <c r="G277" s="211" t="s">
        <v>1768</v>
      </c>
      <c r="H277" s="212" t="s">
        <v>3171</v>
      </c>
      <c r="I277" s="213" t="s">
        <v>1074</v>
      </c>
      <c r="J277" s="201" t="str">
        <f t="shared" si="9"/>
        <v>0028</v>
      </c>
      <c r="K277" s="209"/>
      <c r="L277" s="209"/>
      <c r="M277" s="214"/>
      <c r="N277" s="209" t="s">
        <v>18777</v>
      </c>
      <c r="O277" s="215" t="s">
        <v>18778</v>
      </c>
      <c r="P277" s="215" t="s">
        <v>18773</v>
      </c>
      <c r="Q277" s="215" t="s">
        <v>18774</v>
      </c>
    </row>
    <row r="278" spans="1:17" s="208" customFormat="1" ht="13.15" customHeight="1">
      <c r="A278" s="209" t="str">
        <f t="shared" si="8"/>
        <v>##1649223645</v>
      </c>
      <c r="B278" s="210" t="s">
        <v>18810</v>
      </c>
      <c r="C278" s="211" t="s">
        <v>1073</v>
      </c>
      <c r="D278" s="211" t="s">
        <v>1073</v>
      </c>
      <c r="E278" s="211" t="s">
        <v>3649</v>
      </c>
      <c r="F278" s="211" t="s">
        <v>1072</v>
      </c>
      <c r="G278" s="211" t="s">
        <v>1768</v>
      </c>
      <c r="H278" s="212" t="s">
        <v>3171</v>
      </c>
      <c r="I278" s="213" t="s">
        <v>1074</v>
      </c>
      <c r="J278" s="201" t="str">
        <f t="shared" si="9"/>
        <v>0028</v>
      </c>
      <c r="K278" s="209" t="s">
        <v>14592</v>
      </c>
      <c r="L278" s="209"/>
      <c r="M278" s="214"/>
      <c r="N278" s="209" t="s">
        <v>18777</v>
      </c>
      <c r="O278" s="215" t="s">
        <v>18778</v>
      </c>
      <c r="P278" s="215" t="s">
        <v>18773</v>
      </c>
      <c r="Q278" s="215" t="s">
        <v>18774</v>
      </c>
    </row>
    <row r="279" spans="1:17" s="208" customFormat="1" ht="13.15" customHeight="1">
      <c r="A279" s="209" t="str">
        <f t="shared" si="8"/>
        <v>0209645011376588228</v>
      </c>
      <c r="B279" s="210" t="s">
        <v>18811</v>
      </c>
      <c r="C279" s="211" t="s">
        <v>328</v>
      </c>
      <c r="D279" s="211" t="s">
        <v>328</v>
      </c>
      <c r="E279" s="211" t="s">
        <v>14804</v>
      </c>
      <c r="F279" s="211" t="s">
        <v>14808</v>
      </c>
      <c r="G279" s="211" t="s">
        <v>1857</v>
      </c>
      <c r="H279" s="212" t="s">
        <v>14803</v>
      </c>
      <c r="I279" s="213" t="s">
        <v>329</v>
      </c>
      <c r="J279" s="201" t="str">
        <f t="shared" si="9"/>
        <v>0029</v>
      </c>
      <c r="K279" s="209"/>
      <c r="L279" s="209"/>
      <c r="M279" s="214"/>
      <c r="N279" s="209" t="s">
        <v>18765</v>
      </c>
      <c r="O279" s="215" t="s">
        <v>18766</v>
      </c>
      <c r="P279" s="215" t="s">
        <v>18812</v>
      </c>
      <c r="Q279" s="215" t="s">
        <v>18813</v>
      </c>
    </row>
    <row r="280" spans="1:17" s="208" customFormat="1" ht="13.15" customHeight="1">
      <c r="A280" s="209" t="str">
        <f t="shared" si="8"/>
        <v>0211724011376588228</v>
      </c>
      <c r="B280" s="210" t="s">
        <v>18811</v>
      </c>
      <c r="C280" s="211" t="s">
        <v>328</v>
      </c>
      <c r="D280" s="211" t="s">
        <v>328</v>
      </c>
      <c r="E280" s="211" t="s">
        <v>14805</v>
      </c>
      <c r="F280" s="211" t="s">
        <v>14808</v>
      </c>
      <c r="G280" s="211" t="s">
        <v>1857</v>
      </c>
      <c r="H280" s="212" t="s">
        <v>14803</v>
      </c>
      <c r="I280" s="213" t="s">
        <v>329</v>
      </c>
      <c r="J280" s="201" t="str">
        <f t="shared" si="9"/>
        <v>0029</v>
      </c>
      <c r="K280" s="209"/>
      <c r="L280" s="209"/>
      <c r="M280" s="214"/>
      <c r="N280" s="209" t="s">
        <v>18765</v>
      </c>
      <c r="O280" s="215" t="s">
        <v>18766</v>
      </c>
      <c r="P280" s="215" t="s">
        <v>18812</v>
      </c>
      <c r="Q280" s="215" t="s">
        <v>18813</v>
      </c>
    </row>
    <row r="281" spans="1:17" s="208" customFormat="1" ht="13.15" customHeight="1">
      <c r="A281" s="209" t="str">
        <f t="shared" si="8"/>
        <v>0252314011376588228</v>
      </c>
      <c r="B281" s="210" t="s">
        <v>18811</v>
      </c>
      <c r="C281" s="211" t="s">
        <v>328</v>
      </c>
      <c r="D281" s="211" t="s">
        <v>328</v>
      </c>
      <c r="E281" s="211" t="s">
        <v>14806</v>
      </c>
      <c r="F281" s="211" t="s">
        <v>14808</v>
      </c>
      <c r="G281" s="211" t="s">
        <v>1857</v>
      </c>
      <c r="H281" s="212" t="s">
        <v>14803</v>
      </c>
      <c r="I281" s="213" t="s">
        <v>329</v>
      </c>
      <c r="J281" s="201" t="str">
        <f t="shared" si="9"/>
        <v>0029</v>
      </c>
      <c r="K281" s="209"/>
      <c r="L281" s="209"/>
      <c r="M281" s="214"/>
      <c r="N281" s="209" t="s">
        <v>18765</v>
      </c>
      <c r="O281" s="215" t="s">
        <v>18766</v>
      </c>
      <c r="P281" s="215" t="s">
        <v>18812</v>
      </c>
      <c r="Q281" s="215" t="s">
        <v>18813</v>
      </c>
    </row>
    <row r="282" spans="1:17" s="208" customFormat="1" ht="13.15" customHeight="1">
      <c r="A282" s="209" t="str">
        <f t="shared" si="8"/>
        <v>1994782011376588228</v>
      </c>
      <c r="B282" s="210" t="s">
        <v>18811</v>
      </c>
      <c r="C282" s="211" t="s">
        <v>328</v>
      </c>
      <c r="D282" s="211" t="s">
        <v>328</v>
      </c>
      <c r="E282" s="211" t="s">
        <v>327</v>
      </c>
      <c r="F282" s="211" t="s">
        <v>14808</v>
      </c>
      <c r="G282" s="211" t="s">
        <v>1857</v>
      </c>
      <c r="H282" s="212" t="s">
        <v>14803</v>
      </c>
      <c r="I282" s="213" t="s">
        <v>329</v>
      </c>
      <c r="J282" s="201" t="str">
        <f t="shared" si="9"/>
        <v>0029</v>
      </c>
      <c r="K282" s="209"/>
      <c r="L282" s="209"/>
      <c r="M282" s="214"/>
      <c r="N282" s="209" t="s">
        <v>18765</v>
      </c>
      <c r="O282" s="215" t="s">
        <v>18766</v>
      </c>
      <c r="P282" s="215" t="s">
        <v>18812</v>
      </c>
      <c r="Q282" s="215" t="s">
        <v>18813</v>
      </c>
    </row>
    <row r="283" spans="1:17" s="208" customFormat="1" ht="13.15" customHeight="1">
      <c r="A283" s="209" t="str">
        <f t="shared" si="8"/>
        <v>1994782021376588228</v>
      </c>
      <c r="B283" s="210" t="s">
        <v>18811</v>
      </c>
      <c r="C283" s="211" t="s">
        <v>328</v>
      </c>
      <c r="D283" s="211" t="s">
        <v>328</v>
      </c>
      <c r="E283" s="211" t="s">
        <v>14808</v>
      </c>
      <c r="F283" s="211" t="s">
        <v>14808</v>
      </c>
      <c r="G283" s="211" t="s">
        <v>1857</v>
      </c>
      <c r="H283" s="212" t="s">
        <v>14803</v>
      </c>
      <c r="I283" s="213" t="s">
        <v>329</v>
      </c>
      <c r="J283" s="201" t="str">
        <f t="shared" si="9"/>
        <v>0029</v>
      </c>
      <c r="K283" s="209"/>
      <c r="L283" s="209"/>
      <c r="M283" s="214"/>
      <c r="N283" s="209" t="s">
        <v>18765</v>
      </c>
      <c r="O283" s="215" t="s">
        <v>18766</v>
      </c>
      <c r="P283" s="215" t="s">
        <v>18812</v>
      </c>
      <c r="Q283" s="215" t="s">
        <v>18813</v>
      </c>
    </row>
    <row r="284" spans="1:17" s="208" customFormat="1" ht="13.15" customHeight="1">
      <c r="A284" s="209" t="str">
        <f t="shared" si="8"/>
        <v>##1376588228</v>
      </c>
      <c r="B284" s="210" t="s">
        <v>18811</v>
      </c>
      <c r="C284" s="211" t="s">
        <v>328</v>
      </c>
      <c r="D284" s="211" t="s">
        <v>328</v>
      </c>
      <c r="E284" s="211" t="s">
        <v>3649</v>
      </c>
      <c r="F284" s="211" t="s">
        <v>14808</v>
      </c>
      <c r="G284" s="211" t="s">
        <v>1857</v>
      </c>
      <c r="H284" s="212" t="s">
        <v>14803</v>
      </c>
      <c r="I284" s="213" t="s">
        <v>329</v>
      </c>
      <c r="J284" s="201" t="str">
        <f t="shared" si="9"/>
        <v>0029</v>
      </c>
      <c r="K284" s="209"/>
      <c r="L284" s="209"/>
      <c r="M284" s="214"/>
      <c r="N284" s="209" t="s">
        <v>18765</v>
      </c>
      <c r="O284" s="215" t="s">
        <v>18766</v>
      </c>
      <c r="P284" s="215" t="s">
        <v>18812</v>
      </c>
      <c r="Q284" s="215" t="s">
        <v>18813</v>
      </c>
    </row>
    <row r="285" spans="1:17" s="208" customFormat="1" ht="13.15" customHeight="1">
      <c r="A285" s="209" t="str">
        <f t="shared" si="8"/>
        <v>021172401NA</v>
      </c>
      <c r="B285" s="210" t="s">
        <v>18811</v>
      </c>
      <c r="C285" s="211" t="s">
        <v>3106</v>
      </c>
      <c r="D285" s="211" t="s">
        <v>328</v>
      </c>
      <c r="E285" s="211" t="s">
        <v>14805</v>
      </c>
      <c r="F285" s="211" t="s">
        <v>14808</v>
      </c>
      <c r="G285" s="211" t="s">
        <v>1857</v>
      </c>
      <c r="H285" s="212" t="s">
        <v>14803</v>
      </c>
      <c r="I285" s="213" t="s">
        <v>329</v>
      </c>
      <c r="J285" s="201" t="str">
        <f t="shared" si="9"/>
        <v>0029</v>
      </c>
      <c r="K285" s="209"/>
      <c r="L285" s="209"/>
      <c r="M285" s="214"/>
      <c r="N285" s="209" t="s">
        <v>18765</v>
      </c>
      <c r="O285" s="215" t="s">
        <v>18766</v>
      </c>
      <c r="P285" s="215" t="s">
        <v>18812</v>
      </c>
      <c r="Q285" s="215" t="s">
        <v>18813</v>
      </c>
    </row>
    <row r="286" spans="1:17" s="208" customFormat="1" ht="13.15" customHeight="1">
      <c r="A286" s="209" t="str">
        <f t="shared" si="8"/>
        <v>199181202NA</v>
      </c>
      <c r="B286" s="210" t="s">
        <v>18811</v>
      </c>
      <c r="C286" s="211" t="s">
        <v>3106</v>
      </c>
      <c r="D286" s="211" t="s">
        <v>328</v>
      </c>
      <c r="E286" s="211" t="s">
        <v>14807</v>
      </c>
      <c r="F286" s="211" t="s">
        <v>14808</v>
      </c>
      <c r="G286" s="211" t="s">
        <v>1857</v>
      </c>
      <c r="H286" s="212" t="s">
        <v>14803</v>
      </c>
      <c r="I286" s="213" t="s">
        <v>329</v>
      </c>
      <c r="J286" s="201" t="str">
        <f t="shared" si="9"/>
        <v>0029</v>
      </c>
      <c r="K286" s="209"/>
      <c r="L286" s="209"/>
      <c r="M286" s="214"/>
      <c r="N286" s="209" t="s">
        <v>18765</v>
      </c>
      <c r="O286" s="215" t="s">
        <v>18766</v>
      </c>
      <c r="P286" s="215" t="s">
        <v>18812</v>
      </c>
      <c r="Q286" s="215" t="s">
        <v>18813</v>
      </c>
    </row>
    <row r="287" spans="1:17" s="208" customFormat="1" ht="13.15" customHeight="1">
      <c r="A287" s="209" t="str">
        <f t="shared" si="8"/>
        <v>1F-QMA0000025525911376588228</v>
      </c>
      <c r="B287" s="210" t="s">
        <v>18811</v>
      </c>
      <c r="C287" s="211" t="s">
        <v>328</v>
      </c>
      <c r="D287" s="211" t="s">
        <v>328</v>
      </c>
      <c r="E287" s="211" t="s">
        <v>14809</v>
      </c>
      <c r="F287" s="211" t="s">
        <v>14808</v>
      </c>
      <c r="G287" s="211" t="s">
        <v>1857</v>
      </c>
      <c r="H287" s="212" t="s">
        <v>14803</v>
      </c>
      <c r="I287" s="213" t="s">
        <v>329</v>
      </c>
      <c r="J287" s="201" t="str">
        <f t="shared" si="9"/>
        <v>0029</v>
      </c>
      <c r="K287" s="240" t="s">
        <v>14810</v>
      </c>
      <c r="L287" s="240" t="s">
        <v>13094</v>
      </c>
      <c r="M287" s="214">
        <v>44110</v>
      </c>
      <c r="N287" s="209" t="s">
        <v>18765</v>
      </c>
      <c r="O287" s="215" t="s">
        <v>18766</v>
      </c>
      <c r="P287" s="215" t="s">
        <v>18812</v>
      </c>
      <c r="Q287" s="215" t="s">
        <v>18813</v>
      </c>
    </row>
    <row r="288" spans="1:17" s="208" customFormat="1" ht="13.15" customHeight="1">
      <c r="A288" s="209" t="str">
        <f t="shared" si="8"/>
        <v>0209660011205018439</v>
      </c>
      <c r="B288" s="210" t="s">
        <v>18814</v>
      </c>
      <c r="C288" s="211" t="s">
        <v>791</v>
      </c>
      <c r="D288" s="211" t="s">
        <v>791</v>
      </c>
      <c r="E288" s="211" t="s">
        <v>790</v>
      </c>
      <c r="F288" s="211" t="s">
        <v>790</v>
      </c>
      <c r="G288" s="211" t="s">
        <v>1997</v>
      </c>
      <c r="H288" s="212" t="s">
        <v>1996</v>
      </c>
      <c r="I288" s="213" t="s">
        <v>792</v>
      </c>
      <c r="J288" s="201" t="str">
        <f t="shared" si="9"/>
        <v>0030</v>
      </c>
      <c r="K288" s="209"/>
      <c r="L288" s="209"/>
      <c r="M288" s="214"/>
      <c r="N288" s="209" t="s">
        <v>18777</v>
      </c>
      <c r="O288" s="215" t="s">
        <v>18778</v>
      </c>
      <c r="P288" s="215" t="s">
        <v>18773</v>
      </c>
      <c r="Q288" s="215" t="s">
        <v>18774</v>
      </c>
    </row>
    <row r="289" spans="1:17" s="208" customFormat="1" ht="13.15" customHeight="1">
      <c r="A289" s="209" t="str">
        <f t="shared" si="8"/>
        <v>0209660021205018439</v>
      </c>
      <c r="B289" s="210" t="s">
        <v>18814</v>
      </c>
      <c r="C289" s="211" t="s">
        <v>791</v>
      </c>
      <c r="D289" s="211" t="s">
        <v>791</v>
      </c>
      <c r="E289" s="211" t="s">
        <v>14811</v>
      </c>
      <c r="F289" s="211" t="s">
        <v>790</v>
      </c>
      <c r="G289" s="211" t="s">
        <v>1997</v>
      </c>
      <c r="H289" s="212" t="s">
        <v>1996</v>
      </c>
      <c r="I289" s="213" t="s">
        <v>792</v>
      </c>
      <c r="J289" s="201" t="str">
        <f t="shared" si="9"/>
        <v>0030</v>
      </c>
      <c r="K289" s="209"/>
      <c r="L289" s="209"/>
      <c r="M289" s="214"/>
      <c r="N289" s="209" t="s">
        <v>18777</v>
      </c>
      <c r="O289" s="215" t="s">
        <v>18778</v>
      </c>
      <c r="P289" s="215" t="s">
        <v>18773</v>
      </c>
      <c r="Q289" s="215" t="s">
        <v>18774</v>
      </c>
    </row>
    <row r="290" spans="1:17" s="208" customFormat="1" ht="13.15" customHeight="1">
      <c r="A290" s="209" t="str">
        <f t="shared" si="8"/>
        <v>0225344011205018439</v>
      </c>
      <c r="B290" s="210" t="s">
        <v>18814</v>
      </c>
      <c r="C290" s="211" t="s">
        <v>791</v>
      </c>
      <c r="D290" s="211" t="s">
        <v>791</v>
      </c>
      <c r="E290" s="211" t="s">
        <v>14812</v>
      </c>
      <c r="F290" s="211" t="s">
        <v>790</v>
      </c>
      <c r="G290" s="211" t="s">
        <v>1997</v>
      </c>
      <c r="H290" s="212" t="s">
        <v>1996</v>
      </c>
      <c r="I290" s="213" t="s">
        <v>792</v>
      </c>
      <c r="J290" s="201" t="str">
        <f t="shared" si="9"/>
        <v>0030</v>
      </c>
      <c r="K290" s="209"/>
      <c r="L290" s="209"/>
      <c r="M290" s="214"/>
      <c r="N290" s="209" t="s">
        <v>18777</v>
      </c>
      <c r="O290" s="215" t="s">
        <v>18778</v>
      </c>
      <c r="P290" s="215" t="s">
        <v>18773</v>
      </c>
      <c r="Q290" s="215" t="s">
        <v>18774</v>
      </c>
    </row>
    <row r="291" spans="1:17" s="208" customFormat="1" ht="13.15" customHeight="1">
      <c r="A291" s="209" t="str">
        <f t="shared" si="8"/>
        <v>##1205018439</v>
      </c>
      <c r="B291" s="210" t="s">
        <v>18814</v>
      </c>
      <c r="C291" s="211" t="s">
        <v>791</v>
      </c>
      <c r="D291" s="211" t="s">
        <v>791</v>
      </c>
      <c r="E291" s="211" t="s">
        <v>3649</v>
      </c>
      <c r="F291" s="211" t="s">
        <v>790</v>
      </c>
      <c r="G291" s="211" t="s">
        <v>1997</v>
      </c>
      <c r="H291" s="212" t="s">
        <v>1996</v>
      </c>
      <c r="I291" s="213" t="s">
        <v>792</v>
      </c>
      <c r="J291" s="201" t="str">
        <f t="shared" si="9"/>
        <v>0030</v>
      </c>
      <c r="K291" s="209"/>
      <c r="L291" s="209"/>
      <c r="M291" s="214"/>
      <c r="N291" s="209" t="s">
        <v>18777</v>
      </c>
      <c r="O291" s="215" t="s">
        <v>18778</v>
      </c>
      <c r="P291" s="215" t="s">
        <v>18773</v>
      </c>
      <c r="Q291" s="215" t="s">
        <v>18774</v>
      </c>
    </row>
    <row r="292" spans="1:17" s="208" customFormat="1" ht="13.15" customHeight="1">
      <c r="A292" s="209" t="str">
        <f t="shared" si="8"/>
        <v>1F-QMA0000024009061205018439</v>
      </c>
      <c r="B292" s="210" t="s">
        <v>18814</v>
      </c>
      <c r="C292" s="211" t="s">
        <v>791</v>
      </c>
      <c r="D292" s="211" t="s">
        <v>791</v>
      </c>
      <c r="E292" s="211" t="s">
        <v>14813</v>
      </c>
      <c r="F292" s="211" t="s">
        <v>790</v>
      </c>
      <c r="G292" s="211" t="s">
        <v>1997</v>
      </c>
      <c r="H292" s="212" t="s">
        <v>1996</v>
      </c>
      <c r="I292" s="213" t="s">
        <v>792</v>
      </c>
      <c r="J292" s="201" t="str">
        <f t="shared" si="9"/>
        <v>0030</v>
      </c>
      <c r="K292" s="209"/>
      <c r="L292" s="209"/>
      <c r="M292" s="214"/>
      <c r="N292" s="209" t="s">
        <v>18777</v>
      </c>
      <c r="O292" s="215" t="s">
        <v>18778</v>
      </c>
      <c r="P292" s="215" t="s">
        <v>18773</v>
      </c>
      <c r="Q292" s="215" t="s">
        <v>18774</v>
      </c>
    </row>
    <row r="293" spans="1:17" s="208" customFormat="1" ht="13.15" customHeight="1">
      <c r="A293" s="209" t="str">
        <f t="shared" si="8"/>
        <v>9A-00056161205018439</v>
      </c>
      <c r="B293" s="210" t="s">
        <v>18814</v>
      </c>
      <c r="C293" s="211" t="s">
        <v>791</v>
      </c>
      <c r="D293" s="211" t="s">
        <v>791</v>
      </c>
      <c r="E293" s="211" t="s">
        <v>14814</v>
      </c>
      <c r="F293" s="211" t="s">
        <v>790</v>
      </c>
      <c r="G293" s="211" t="s">
        <v>1997</v>
      </c>
      <c r="H293" s="212" t="s">
        <v>1996</v>
      </c>
      <c r="I293" s="213" t="s">
        <v>792</v>
      </c>
      <c r="J293" s="201" t="str">
        <f t="shared" si="9"/>
        <v>0030</v>
      </c>
      <c r="K293" s="209"/>
      <c r="L293" s="209"/>
      <c r="M293" s="214"/>
      <c r="N293" s="209" t="s">
        <v>18777</v>
      </c>
      <c r="O293" s="215" t="s">
        <v>18778</v>
      </c>
      <c r="P293" s="215" t="s">
        <v>18773</v>
      </c>
      <c r="Q293" s="215" t="s">
        <v>18774</v>
      </c>
    </row>
    <row r="294" spans="1:17" s="208" customFormat="1" ht="13.15" customHeight="1">
      <c r="A294" s="209" t="str">
        <f t="shared" si="8"/>
        <v>9A-000561651205018439</v>
      </c>
      <c r="B294" s="210" t="s">
        <v>18814</v>
      </c>
      <c r="C294" s="211" t="s">
        <v>791</v>
      </c>
      <c r="D294" s="211" t="s">
        <v>791</v>
      </c>
      <c r="E294" s="211" t="s">
        <v>14815</v>
      </c>
      <c r="F294" s="211" t="s">
        <v>790</v>
      </c>
      <c r="G294" s="211" t="s">
        <v>1997</v>
      </c>
      <c r="H294" s="212" t="s">
        <v>1996</v>
      </c>
      <c r="I294" s="213" t="s">
        <v>792</v>
      </c>
      <c r="J294" s="201" t="str">
        <f t="shared" si="9"/>
        <v>0030</v>
      </c>
      <c r="K294" s="209"/>
      <c r="L294" s="209"/>
      <c r="M294" s="214"/>
      <c r="N294" s="209" t="s">
        <v>18777</v>
      </c>
      <c r="O294" s="215" t="s">
        <v>18778</v>
      </c>
      <c r="P294" s="215" t="s">
        <v>18773</v>
      </c>
      <c r="Q294" s="215" t="s">
        <v>18774</v>
      </c>
    </row>
    <row r="295" spans="1:17" s="208" customFormat="1" ht="13.15" customHeight="1">
      <c r="A295" s="209" t="str">
        <f t="shared" si="8"/>
        <v>9C-QMA0000024009061205018439</v>
      </c>
      <c r="B295" s="210" t="s">
        <v>18814</v>
      </c>
      <c r="C295" s="211" t="s">
        <v>791</v>
      </c>
      <c r="D295" s="211" t="s">
        <v>791</v>
      </c>
      <c r="E295" s="211" t="s">
        <v>14816</v>
      </c>
      <c r="F295" s="211" t="s">
        <v>790</v>
      </c>
      <c r="G295" s="211" t="s">
        <v>1997</v>
      </c>
      <c r="H295" s="212" t="s">
        <v>1996</v>
      </c>
      <c r="I295" s="213" t="s">
        <v>792</v>
      </c>
      <c r="J295" s="201" t="str">
        <f t="shared" si="9"/>
        <v>0030</v>
      </c>
      <c r="K295" s="209"/>
      <c r="L295" s="209"/>
      <c r="M295" s="214"/>
      <c r="N295" s="209" t="s">
        <v>18777</v>
      </c>
      <c r="O295" s="215" t="s">
        <v>18778</v>
      </c>
      <c r="P295" s="215" t="s">
        <v>18773</v>
      </c>
      <c r="Q295" s="215" t="s">
        <v>18774</v>
      </c>
    </row>
    <row r="296" spans="1:17" s="208" customFormat="1" ht="13.15" customHeight="1">
      <c r="A296" s="209" t="str">
        <f t="shared" si="8"/>
        <v>0209678011003883158</v>
      </c>
      <c r="B296" s="210" t="s">
        <v>18815</v>
      </c>
      <c r="C296" s="211" t="s">
        <v>1132</v>
      </c>
      <c r="D296" s="211" t="s">
        <v>1132</v>
      </c>
      <c r="E296" s="211" t="s">
        <v>14817</v>
      </c>
      <c r="F296" s="211" t="s">
        <v>1131</v>
      </c>
      <c r="G296" s="211" t="s">
        <v>1711</v>
      </c>
      <c r="H296" s="212" t="s">
        <v>1710</v>
      </c>
      <c r="I296" s="213" t="s">
        <v>1133</v>
      </c>
      <c r="J296" s="201" t="str">
        <f t="shared" si="9"/>
        <v>0031</v>
      </c>
      <c r="K296" s="209"/>
      <c r="L296" s="209"/>
      <c r="M296" s="214"/>
      <c r="N296" s="209" t="s">
        <v>18777</v>
      </c>
      <c r="O296" s="215" t="s">
        <v>18778</v>
      </c>
      <c r="P296" s="215" t="s">
        <v>18773</v>
      </c>
      <c r="Q296" s="215" t="s">
        <v>18774</v>
      </c>
    </row>
    <row r="297" spans="1:17" s="208" customFormat="1" ht="13.15" customHeight="1">
      <c r="A297" s="209" t="str">
        <f t="shared" si="8"/>
        <v>0209678021003883158</v>
      </c>
      <c r="B297" s="210" t="s">
        <v>18815</v>
      </c>
      <c r="C297" s="211" t="s">
        <v>1132</v>
      </c>
      <c r="D297" s="211" t="s">
        <v>1132</v>
      </c>
      <c r="E297" s="211" t="s">
        <v>1131</v>
      </c>
      <c r="F297" s="211" t="s">
        <v>1131</v>
      </c>
      <c r="G297" s="211" t="s">
        <v>1711</v>
      </c>
      <c r="H297" s="212" t="s">
        <v>1710</v>
      </c>
      <c r="I297" s="213" t="s">
        <v>1133</v>
      </c>
      <c r="J297" s="201" t="str">
        <f t="shared" si="9"/>
        <v>0031</v>
      </c>
      <c r="K297" s="209"/>
      <c r="L297" s="209"/>
      <c r="M297" s="214"/>
      <c r="N297" s="209" t="s">
        <v>18777</v>
      </c>
      <c r="O297" s="215" t="s">
        <v>18778</v>
      </c>
      <c r="P297" s="215" t="s">
        <v>18773</v>
      </c>
      <c r="Q297" s="215" t="s">
        <v>18774</v>
      </c>
    </row>
    <row r="298" spans="1:17" s="208" customFormat="1" ht="13.15" customHeight="1">
      <c r="A298" s="209" t="str">
        <f t="shared" si="8"/>
        <v>0209678031003883158</v>
      </c>
      <c r="B298" s="210" t="s">
        <v>18815</v>
      </c>
      <c r="C298" s="211" t="s">
        <v>1132</v>
      </c>
      <c r="D298" s="211" t="s">
        <v>1132</v>
      </c>
      <c r="E298" s="211" t="s">
        <v>14818</v>
      </c>
      <c r="F298" s="211" t="s">
        <v>1131</v>
      </c>
      <c r="G298" s="211" t="s">
        <v>1711</v>
      </c>
      <c r="H298" s="212" t="s">
        <v>1710</v>
      </c>
      <c r="I298" s="213" t="s">
        <v>1133</v>
      </c>
      <c r="J298" s="201" t="str">
        <f t="shared" si="9"/>
        <v>0031</v>
      </c>
      <c r="K298" s="209"/>
      <c r="L298" s="209"/>
      <c r="M298" s="214"/>
      <c r="N298" s="209" t="s">
        <v>18777</v>
      </c>
      <c r="O298" s="215" t="s">
        <v>18778</v>
      </c>
      <c r="P298" s="215" t="s">
        <v>18773</v>
      </c>
      <c r="Q298" s="215" t="s">
        <v>18774</v>
      </c>
    </row>
    <row r="299" spans="1:17" s="208" customFormat="1" ht="13.15" customHeight="1">
      <c r="A299" s="209" t="str">
        <f t="shared" si="8"/>
        <v>0209678041003883158</v>
      </c>
      <c r="B299" s="210" t="s">
        <v>18815</v>
      </c>
      <c r="C299" s="211" t="s">
        <v>1132</v>
      </c>
      <c r="D299" s="211" t="s">
        <v>1132</v>
      </c>
      <c r="E299" s="211" t="s">
        <v>14819</v>
      </c>
      <c r="F299" s="211" t="s">
        <v>1131</v>
      </c>
      <c r="G299" s="211" t="s">
        <v>1711</v>
      </c>
      <c r="H299" s="212" t="s">
        <v>1710</v>
      </c>
      <c r="I299" s="213" t="s">
        <v>1133</v>
      </c>
      <c r="J299" s="201" t="str">
        <f t="shared" si="9"/>
        <v>0031</v>
      </c>
      <c r="K299" s="209"/>
      <c r="L299" s="209"/>
      <c r="M299" s="214"/>
      <c r="N299" s="209" t="s">
        <v>18777</v>
      </c>
      <c r="O299" s="215" t="s">
        <v>18778</v>
      </c>
      <c r="P299" s="215" t="s">
        <v>18773</v>
      </c>
      <c r="Q299" s="215" t="s">
        <v>18774</v>
      </c>
    </row>
    <row r="300" spans="1:17" s="208" customFormat="1" ht="13.15" customHeight="1">
      <c r="A300" s="209" t="str">
        <f t="shared" si="8"/>
        <v>0225351011003883158</v>
      </c>
      <c r="B300" s="210" t="s">
        <v>18815</v>
      </c>
      <c r="C300" s="211" t="s">
        <v>1132</v>
      </c>
      <c r="D300" s="211" t="s">
        <v>1132</v>
      </c>
      <c r="E300" s="211" t="s">
        <v>14820</v>
      </c>
      <c r="F300" s="211" t="s">
        <v>1131</v>
      </c>
      <c r="G300" s="211" t="s">
        <v>1711</v>
      </c>
      <c r="H300" s="212" t="s">
        <v>1710</v>
      </c>
      <c r="I300" s="213" t="s">
        <v>1133</v>
      </c>
      <c r="J300" s="201" t="str">
        <f t="shared" si="9"/>
        <v>0031</v>
      </c>
      <c r="K300" s="209"/>
      <c r="L300" s="209"/>
      <c r="M300" s="214"/>
      <c r="N300" s="209" t="s">
        <v>18777</v>
      </c>
      <c r="O300" s="215" t="s">
        <v>18778</v>
      </c>
      <c r="P300" s="215" t="s">
        <v>18773</v>
      </c>
      <c r="Q300" s="215" t="s">
        <v>18774</v>
      </c>
    </row>
    <row r="301" spans="1:17" s="208" customFormat="1" ht="13.15" customHeight="1">
      <c r="A301" s="209" t="str">
        <f t="shared" si="8"/>
        <v>##1003883158</v>
      </c>
      <c r="B301" s="210" t="s">
        <v>18815</v>
      </c>
      <c r="C301" s="211" t="s">
        <v>1132</v>
      </c>
      <c r="D301" s="211" t="s">
        <v>1132</v>
      </c>
      <c r="E301" s="211" t="s">
        <v>3649</v>
      </c>
      <c r="F301" s="211" t="s">
        <v>1131</v>
      </c>
      <c r="G301" s="211" t="s">
        <v>1711</v>
      </c>
      <c r="H301" s="212" t="s">
        <v>1710</v>
      </c>
      <c r="I301" s="213" t="s">
        <v>1133</v>
      </c>
      <c r="J301" s="201" t="str">
        <f t="shared" si="9"/>
        <v>0031</v>
      </c>
      <c r="K301" s="209"/>
      <c r="L301" s="209"/>
      <c r="M301" s="214"/>
      <c r="N301" s="209" t="s">
        <v>18777</v>
      </c>
      <c r="O301" s="215" t="s">
        <v>18778</v>
      </c>
      <c r="P301" s="215" t="s">
        <v>18773</v>
      </c>
      <c r="Q301" s="215" t="s">
        <v>18774</v>
      </c>
    </row>
    <row r="302" spans="1:17" s="208" customFormat="1" ht="13.15" customHeight="1">
      <c r="A302" s="209" t="str">
        <f t="shared" si="8"/>
        <v>1F-QMA0000027673571003883158</v>
      </c>
      <c r="B302" s="210" t="s">
        <v>18815</v>
      </c>
      <c r="C302" s="211" t="s">
        <v>1132</v>
      </c>
      <c r="D302" s="211" t="s">
        <v>1132</v>
      </c>
      <c r="E302" s="211" t="s">
        <v>14821</v>
      </c>
      <c r="F302" s="211" t="s">
        <v>1131</v>
      </c>
      <c r="G302" s="211" t="s">
        <v>1711</v>
      </c>
      <c r="H302" s="212" t="s">
        <v>1710</v>
      </c>
      <c r="I302" s="213" t="s">
        <v>1133</v>
      </c>
      <c r="J302" s="201" t="str">
        <f t="shared" si="9"/>
        <v>0031</v>
      </c>
      <c r="K302" s="209"/>
      <c r="L302" s="209"/>
      <c r="M302" s="214"/>
      <c r="N302" s="209" t="s">
        <v>18777</v>
      </c>
      <c r="O302" s="215" t="s">
        <v>18778</v>
      </c>
      <c r="P302" s="215" t="s">
        <v>18773</v>
      </c>
      <c r="Q302" s="215" t="s">
        <v>18774</v>
      </c>
    </row>
    <row r="303" spans="1:17" s="208" customFormat="1" ht="13.15" customHeight="1">
      <c r="A303" s="209" t="str">
        <f t="shared" si="8"/>
        <v>6A-00278471003883158</v>
      </c>
      <c r="B303" s="210" t="s">
        <v>18815</v>
      </c>
      <c r="C303" s="211" t="s">
        <v>1132</v>
      </c>
      <c r="D303" s="211" t="s">
        <v>1132</v>
      </c>
      <c r="E303" s="211" t="s">
        <v>14822</v>
      </c>
      <c r="F303" s="211" t="s">
        <v>1131</v>
      </c>
      <c r="G303" s="211" t="s">
        <v>1711</v>
      </c>
      <c r="H303" s="212" t="s">
        <v>1710</v>
      </c>
      <c r="I303" s="213" t="s">
        <v>1133</v>
      </c>
      <c r="J303" s="201" t="str">
        <f t="shared" si="9"/>
        <v>0031</v>
      </c>
      <c r="K303" s="209"/>
      <c r="L303" s="209"/>
      <c r="M303" s="214"/>
      <c r="N303" s="209" t="s">
        <v>18777</v>
      </c>
      <c r="O303" s="215" t="s">
        <v>18778</v>
      </c>
      <c r="P303" s="215" t="s">
        <v>18773</v>
      </c>
      <c r="Q303" s="215" t="s">
        <v>18774</v>
      </c>
    </row>
    <row r="304" spans="1:17" s="208" customFormat="1" ht="13.15" customHeight="1">
      <c r="A304" s="209" t="str">
        <f t="shared" si="8"/>
        <v>6A-002784751003883158</v>
      </c>
      <c r="B304" s="210" t="s">
        <v>18815</v>
      </c>
      <c r="C304" s="211" t="s">
        <v>1132</v>
      </c>
      <c r="D304" s="211" t="s">
        <v>1132</v>
      </c>
      <c r="E304" s="211" t="s">
        <v>14823</v>
      </c>
      <c r="F304" s="211" t="s">
        <v>1131</v>
      </c>
      <c r="G304" s="211" t="s">
        <v>1711</v>
      </c>
      <c r="H304" s="212" t="s">
        <v>1710</v>
      </c>
      <c r="I304" s="213" t="s">
        <v>1133</v>
      </c>
      <c r="J304" s="201" t="str">
        <f t="shared" si="9"/>
        <v>0031</v>
      </c>
      <c r="K304" s="209"/>
      <c r="L304" s="209"/>
      <c r="M304" s="214"/>
      <c r="N304" s="209" t="s">
        <v>18777</v>
      </c>
      <c r="O304" s="215" t="s">
        <v>18778</v>
      </c>
      <c r="P304" s="215" t="s">
        <v>18773</v>
      </c>
      <c r="Q304" s="215" t="s">
        <v>18774</v>
      </c>
    </row>
    <row r="305" spans="1:17" s="208" customFormat="1" ht="13.15" customHeight="1">
      <c r="A305" s="209" t="str">
        <f t="shared" si="8"/>
        <v>0209736011508810573</v>
      </c>
      <c r="B305" s="210" t="s">
        <v>18816</v>
      </c>
      <c r="C305" s="211" t="s">
        <v>512</v>
      </c>
      <c r="D305" s="211" t="s">
        <v>512</v>
      </c>
      <c r="E305" s="211" t="s">
        <v>511</v>
      </c>
      <c r="F305" s="211" t="s">
        <v>511</v>
      </c>
      <c r="G305" s="211" t="s">
        <v>2252</v>
      </c>
      <c r="H305" s="212" t="s">
        <v>2311</v>
      </c>
      <c r="I305" s="213" t="s">
        <v>18817</v>
      </c>
      <c r="J305" s="201" t="str">
        <f t="shared" si="9"/>
        <v>0032</v>
      </c>
      <c r="K305" s="209"/>
      <c r="L305" s="209"/>
      <c r="M305" s="214"/>
      <c r="N305" s="209" t="s">
        <v>18777</v>
      </c>
      <c r="O305" s="215" t="s">
        <v>18778</v>
      </c>
      <c r="P305" s="215" t="s">
        <v>18800</v>
      </c>
      <c r="Q305" s="215" t="s">
        <v>18801</v>
      </c>
    </row>
    <row r="306" spans="1:17" s="208" customFormat="1" ht="13.15" customHeight="1">
      <c r="A306" s="209" t="str">
        <f t="shared" si="8"/>
        <v>0209736021508810573</v>
      </c>
      <c r="B306" s="210" t="s">
        <v>18816</v>
      </c>
      <c r="C306" s="211" t="s">
        <v>512</v>
      </c>
      <c r="D306" s="211" t="s">
        <v>512</v>
      </c>
      <c r="E306" s="211" t="s">
        <v>14824</v>
      </c>
      <c r="F306" s="211" t="s">
        <v>511</v>
      </c>
      <c r="G306" s="211" t="s">
        <v>2252</v>
      </c>
      <c r="H306" s="212" t="s">
        <v>2311</v>
      </c>
      <c r="I306" s="213" t="s">
        <v>18817</v>
      </c>
      <c r="J306" s="201" t="str">
        <f t="shared" si="9"/>
        <v>0032</v>
      </c>
      <c r="K306" s="209"/>
      <c r="L306" s="209"/>
      <c r="M306" s="214"/>
      <c r="N306" s="209" t="s">
        <v>18777</v>
      </c>
      <c r="O306" s="215" t="s">
        <v>18778</v>
      </c>
      <c r="P306" s="215" t="s">
        <v>18800</v>
      </c>
      <c r="Q306" s="215" t="s">
        <v>18801</v>
      </c>
    </row>
    <row r="307" spans="1:17" s="208" customFormat="1" ht="13.15" customHeight="1">
      <c r="A307" s="209" t="str">
        <f t="shared" si="8"/>
        <v>0209736031508810573</v>
      </c>
      <c r="B307" s="210" t="s">
        <v>18816</v>
      </c>
      <c r="C307" s="211" t="s">
        <v>512</v>
      </c>
      <c r="D307" s="211" t="s">
        <v>512</v>
      </c>
      <c r="E307" s="211" t="s">
        <v>14825</v>
      </c>
      <c r="F307" s="211" t="s">
        <v>511</v>
      </c>
      <c r="G307" s="211" t="s">
        <v>2252</v>
      </c>
      <c r="H307" s="212" t="s">
        <v>2311</v>
      </c>
      <c r="I307" s="213" t="s">
        <v>18817</v>
      </c>
      <c r="J307" s="201" t="str">
        <f t="shared" si="9"/>
        <v>0032</v>
      </c>
      <c r="K307" s="209"/>
      <c r="L307" s="209"/>
      <c r="M307" s="214"/>
      <c r="N307" s="209" t="s">
        <v>18777</v>
      </c>
      <c r="O307" s="215" t="s">
        <v>18778</v>
      </c>
      <c r="P307" s="215" t="s">
        <v>18800</v>
      </c>
      <c r="Q307" s="215" t="s">
        <v>18801</v>
      </c>
    </row>
    <row r="308" spans="1:17" s="208" customFormat="1" ht="13.15" customHeight="1">
      <c r="A308" s="209" t="str">
        <f t="shared" si="8"/>
        <v>0212235011588661060</v>
      </c>
      <c r="B308" s="210" t="s">
        <v>18816</v>
      </c>
      <c r="C308" s="211" t="s">
        <v>14826</v>
      </c>
      <c r="D308" s="211" t="s">
        <v>512</v>
      </c>
      <c r="E308" s="211" t="s">
        <v>14827</v>
      </c>
      <c r="F308" s="211" t="s">
        <v>511</v>
      </c>
      <c r="G308" s="211" t="s">
        <v>2252</v>
      </c>
      <c r="H308" s="212" t="s">
        <v>2311</v>
      </c>
      <c r="I308" s="213" t="s">
        <v>18817</v>
      </c>
      <c r="J308" s="201" t="str">
        <f t="shared" si="9"/>
        <v>0032</v>
      </c>
      <c r="K308" s="209"/>
      <c r="L308" s="209"/>
      <c r="M308" s="214"/>
      <c r="N308" s="209" t="s">
        <v>18777</v>
      </c>
      <c r="O308" s="215" t="s">
        <v>18778</v>
      </c>
      <c r="P308" s="215" t="s">
        <v>18800</v>
      </c>
      <c r="Q308" s="215" t="s">
        <v>18801</v>
      </c>
    </row>
    <row r="309" spans="1:17" s="208" customFormat="1" ht="13.15" customHeight="1">
      <c r="A309" s="209" t="str">
        <f t="shared" si="8"/>
        <v>1128001011366495012</v>
      </c>
      <c r="B309" s="210" t="s">
        <v>18816</v>
      </c>
      <c r="C309" s="211" t="s">
        <v>14829</v>
      </c>
      <c r="D309" s="211" t="s">
        <v>512</v>
      </c>
      <c r="E309" s="211" t="s">
        <v>14828</v>
      </c>
      <c r="F309" s="211" t="s">
        <v>511</v>
      </c>
      <c r="G309" s="211" t="s">
        <v>2252</v>
      </c>
      <c r="H309" s="212" t="s">
        <v>2311</v>
      </c>
      <c r="I309" s="213" t="s">
        <v>18817</v>
      </c>
      <c r="J309" s="201" t="str">
        <f t="shared" si="9"/>
        <v>0032</v>
      </c>
      <c r="K309" s="209"/>
      <c r="L309" s="209"/>
      <c r="M309" s="214"/>
      <c r="N309" s="209" t="s">
        <v>18777</v>
      </c>
      <c r="O309" s="215" t="s">
        <v>18778</v>
      </c>
      <c r="P309" s="215" t="s">
        <v>18800</v>
      </c>
      <c r="Q309" s="215" t="s">
        <v>18801</v>
      </c>
    </row>
    <row r="310" spans="1:17" s="208" customFormat="1" ht="13.15" customHeight="1">
      <c r="A310" s="209" t="str">
        <f t="shared" si="8"/>
        <v>1128001011508810573</v>
      </c>
      <c r="B310" s="210" t="s">
        <v>18816</v>
      </c>
      <c r="C310" s="211" t="s">
        <v>512</v>
      </c>
      <c r="D310" s="211" t="s">
        <v>512</v>
      </c>
      <c r="E310" s="211" t="s">
        <v>14828</v>
      </c>
      <c r="F310" s="211" t="s">
        <v>511</v>
      </c>
      <c r="G310" s="211" t="s">
        <v>2252</v>
      </c>
      <c r="H310" s="212" t="s">
        <v>2311</v>
      </c>
      <c r="I310" s="213" t="s">
        <v>18817</v>
      </c>
      <c r="J310" s="201" t="str">
        <f t="shared" si="9"/>
        <v>0032</v>
      </c>
      <c r="K310" s="209"/>
      <c r="L310" s="209"/>
      <c r="M310" s="214"/>
      <c r="N310" s="209" t="s">
        <v>18777</v>
      </c>
      <c r="O310" s="215" t="s">
        <v>18778</v>
      </c>
      <c r="P310" s="215" t="s">
        <v>18800</v>
      </c>
      <c r="Q310" s="215" t="s">
        <v>18801</v>
      </c>
    </row>
    <row r="311" spans="1:17" s="208" customFormat="1" ht="13.15" customHeight="1">
      <c r="A311" s="209" t="str">
        <f t="shared" si="8"/>
        <v>1128001021083738827</v>
      </c>
      <c r="B311" s="210" t="s">
        <v>18816</v>
      </c>
      <c r="C311" s="211" t="s">
        <v>14830</v>
      </c>
      <c r="D311" s="211" t="s">
        <v>512</v>
      </c>
      <c r="E311" s="211" t="s">
        <v>14831</v>
      </c>
      <c r="F311" s="211" t="s">
        <v>511</v>
      </c>
      <c r="G311" s="211" t="s">
        <v>2252</v>
      </c>
      <c r="H311" s="212" t="s">
        <v>2311</v>
      </c>
      <c r="I311" s="213" t="s">
        <v>18817</v>
      </c>
      <c r="J311" s="201" t="str">
        <f t="shared" si="9"/>
        <v>0032</v>
      </c>
      <c r="K311" s="209"/>
      <c r="L311" s="209"/>
      <c r="M311" s="214"/>
      <c r="N311" s="209" t="s">
        <v>18777</v>
      </c>
      <c r="O311" s="215" t="s">
        <v>18778</v>
      </c>
      <c r="P311" s="215" t="s">
        <v>18800</v>
      </c>
      <c r="Q311" s="215" t="s">
        <v>18801</v>
      </c>
    </row>
    <row r="312" spans="1:17" s="208" customFormat="1" ht="13.15" customHeight="1">
      <c r="A312" s="209" t="str">
        <f t="shared" si="8"/>
        <v>2983405011508810573</v>
      </c>
      <c r="B312" s="210" t="s">
        <v>18816</v>
      </c>
      <c r="C312" s="211" t="s">
        <v>512</v>
      </c>
      <c r="D312" s="211" t="s">
        <v>512</v>
      </c>
      <c r="E312" s="211" t="s">
        <v>14835</v>
      </c>
      <c r="F312" s="211" t="s">
        <v>511</v>
      </c>
      <c r="G312" s="211" t="s">
        <v>2252</v>
      </c>
      <c r="H312" s="212" t="s">
        <v>2311</v>
      </c>
      <c r="I312" s="213" t="s">
        <v>18817</v>
      </c>
      <c r="J312" s="201" t="str">
        <f t="shared" si="9"/>
        <v>0032</v>
      </c>
      <c r="K312" s="209"/>
      <c r="L312" s="209"/>
      <c r="M312" s="214"/>
      <c r="N312" s="209" t="s">
        <v>18777</v>
      </c>
      <c r="O312" s="215" t="s">
        <v>18778</v>
      </c>
      <c r="P312" s="215" t="s">
        <v>18800</v>
      </c>
      <c r="Q312" s="215" t="s">
        <v>18801</v>
      </c>
    </row>
    <row r="313" spans="1:17" s="208" customFormat="1" ht="13.15" customHeight="1">
      <c r="A313" s="209" t="str">
        <f t="shared" si="8"/>
        <v>2983405021508810573</v>
      </c>
      <c r="B313" s="210" t="s">
        <v>18816</v>
      </c>
      <c r="C313" s="211" t="s">
        <v>512</v>
      </c>
      <c r="D313" s="211" t="s">
        <v>512</v>
      </c>
      <c r="E313" s="211" t="s">
        <v>14836</v>
      </c>
      <c r="F313" s="211" t="s">
        <v>511</v>
      </c>
      <c r="G313" s="211" t="s">
        <v>2252</v>
      </c>
      <c r="H313" s="212" t="s">
        <v>2311</v>
      </c>
      <c r="I313" s="213" t="s">
        <v>18817</v>
      </c>
      <c r="J313" s="201" t="str">
        <f t="shared" si="9"/>
        <v>0032</v>
      </c>
      <c r="K313" s="209"/>
      <c r="L313" s="209"/>
      <c r="M313" s="214"/>
      <c r="N313" s="209" t="s">
        <v>18777</v>
      </c>
      <c r="O313" s="215" t="s">
        <v>18778</v>
      </c>
      <c r="P313" s="215" t="s">
        <v>18800</v>
      </c>
      <c r="Q313" s="215" t="s">
        <v>18801</v>
      </c>
    </row>
    <row r="314" spans="1:17" s="208" customFormat="1" ht="13.15" customHeight="1">
      <c r="A314" s="209" t="str">
        <f t="shared" si="8"/>
        <v>##1508810573</v>
      </c>
      <c r="B314" s="210" t="s">
        <v>18816</v>
      </c>
      <c r="C314" s="211" t="s">
        <v>512</v>
      </c>
      <c r="D314" s="211" t="s">
        <v>512</v>
      </c>
      <c r="E314" s="211" t="s">
        <v>3649</v>
      </c>
      <c r="F314" s="211" t="s">
        <v>511</v>
      </c>
      <c r="G314" s="211" t="s">
        <v>2252</v>
      </c>
      <c r="H314" s="212" t="s">
        <v>2311</v>
      </c>
      <c r="I314" s="213" t="s">
        <v>18817</v>
      </c>
      <c r="J314" s="201" t="str">
        <f t="shared" si="9"/>
        <v>0032</v>
      </c>
      <c r="K314" s="209" t="s">
        <v>14592</v>
      </c>
      <c r="L314" s="209"/>
      <c r="M314" s="214"/>
      <c r="N314" s="209" t="s">
        <v>18777</v>
      </c>
      <c r="O314" s="215" t="s">
        <v>18778</v>
      </c>
      <c r="P314" s="215" t="s">
        <v>18800</v>
      </c>
      <c r="Q314" s="215" t="s">
        <v>18801</v>
      </c>
    </row>
    <row r="315" spans="1:17" s="208" customFormat="1" ht="13.15" customHeight="1">
      <c r="A315" s="209" t="str">
        <f t="shared" si="8"/>
        <v>1F-QMA0000021676751508810573</v>
      </c>
      <c r="B315" s="210" t="s">
        <v>18816</v>
      </c>
      <c r="C315" s="211" t="s">
        <v>512</v>
      </c>
      <c r="D315" s="211" t="s">
        <v>512</v>
      </c>
      <c r="E315" s="211" t="s">
        <v>14832</v>
      </c>
      <c r="F315" s="211" t="s">
        <v>511</v>
      </c>
      <c r="G315" s="211" t="s">
        <v>2252</v>
      </c>
      <c r="H315" s="212" t="s">
        <v>2311</v>
      </c>
      <c r="I315" s="213" t="s">
        <v>18817</v>
      </c>
      <c r="J315" s="201" t="str">
        <f t="shared" si="9"/>
        <v>0032</v>
      </c>
      <c r="K315" s="209"/>
      <c r="L315" s="209"/>
      <c r="M315" s="214"/>
      <c r="N315" s="209" t="s">
        <v>18777</v>
      </c>
      <c r="O315" s="215" t="s">
        <v>18778</v>
      </c>
      <c r="P315" s="215" t="s">
        <v>18800</v>
      </c>
      <c r="Q315" s="215" t="s">
        <v>18801</v>
      </c>
    </row>
    <row r="316" spans="1:17" s="208" customFormat="1" ht="13.15" customHeight="1">
      <c r="A316" s="209" t="str">
        <f t="shared" si="8"/>
        <v>1F-QMA0000028822921508810573</v>
      </c>
      <c r="B316" s="210" t="s">
        <v>18816</v>
      </c>
      <c r="C316" s="211" t="s">
        <v>512</v>
      </c>
      <c r="D316" s="211" t="s">
        <v>512</v>
      </c>
      <c r="E316" s="211" t="s">
        <v>14833</v>
      </c>
      <c r="F316" s="211" t="s">
        <v>511</v>
      </c>
      <c r="G316" s="211" t="s">
        <v>2252</v>
      </c>
      <c r="H316" s="212" t="s">
        <v>2311</v>
      </c>
      <c r="I316" s="213" t="s">
        <v>18817</v>
      </c>
      <c r="J316" s="201" t="str">
        <f t="shared" si="9"/>
        <v>0032</v>
      </c>
      <c r="K316" s="209"/>
      <c r="L316" s="209"/>
      <c r="M316" s="214"/>
      <c r="N316" s="209" t="s">
        <v>18777</v>
      </c>
      <c r="O316" s="215" t="s">
        <v>18778</v>
      </c>
      <c r="P316" s="215" t="s">
        <v>18800</v>
      </c>
      <c r="Q316" s="215" t="s">
        <v>18801</v>
      </c>
    </row>
    <row r="317" spans="1:17" s="208" customFormat="1" ht="13.15" customHeight="1">
      <c r="A317" s="209" t="str">
        <f t="shared" si="8"/>
        <v>1F-QMA0000028822941588661060</v>
      </c>
      <c r="B317" s="210" t="s">
        <v>18816</v>
      </c>
      <c r="C317" s="211" t="s">
        <v>14826</v>
      </c>
      <c r="D317" s="211" t="s">
        <v>512</v>
      </c>
      <c r="E317" s="211" t="s">
        <v>14834</v>
      </c>
      <c r="F317" s="211" t="s">
        <v>511</v>
      </c>
      <c r="G317" s="211" t="s">
        <v>2252</v>
      </c>
      <c r="H317" s="212" t="s">
        <v>2311</v>
      </c>
      <c r="I317" s="213" t="s">
        <v>18817</v>
      </c>
      <c r="J317" s="201" t="str">
        <f t="shared" si="9"/>
        <v>0032</v>
      </c>
      <c r="K317" s="209"/>
      <c r="L317" s="209"/>
      <c r="M317" s="214"/>
      <c r="N317" s="209" t="s">
        <v>18777</v>
      </c>
      <c r="O317" s="215" t="s">
        <v>18778</v>
      </c>
      <c r="P317" s="215" t="s">
        <v>18800</v>
      </c>
      <c r="Q317" s="215" t="s">
        <v>18801</v>
      </c>
    </row>
    <row r="318" spans="1:17" s="208" customFormat="1" ht="13.15" customHeight="1">
      <c r="A318" s="209" t="str">
        <f t="shared" si="8"/>
        <v>BHO3353564B1588661060</v>
      </c>
      <c r="B318" s="210" t="s">
        <v>18816</v>
      </c>
      <c r="C318" s="211" t="s">
        <v>14826</v>
      </c>
      <c r="D318" s="211" t="s">
        <v>512</v>
      </c>
      <c r="E318" s="211" t="s">
        <v>14837</v>
      </c>
      <c r="F318" s="211" t="s">
        <v>511</v>
      </c>
      <c r="G318" s="211" t="s">
        <v>2252</v>
      </c>
      <c r="H318" s="212" t="s">
        <v>2311</v>
      </c>
      <c r="I318" s="213" t="s">
        <v>18817</v>
      </c>
      <c r="J318" s="201" t="str">
        <f t="shared" si="9"/>
        <v>0032</v>
      </c>
      <c r="K318" s="209"/>
      <c r="L318" s="209"/>
      <c r="M318" s="214"/>
      <c r="N318" s="209" t="s">
        <v>18777</v>
      </c>
      <c r="O318" s="215" t="s">
        <v>18778</v>
      </c>
      <c r="P318" s="215" t="s">
        <v>18800</v>
      </c>
      <c r="Q318" s="215" t="s">
        <v>18801</v>
      </c>
    </row>
    <row r="319" spans="1:17" s="208" customFormat="1" ht="13.15" customHeight="1">
      <c r="A319" s="209" t="str">
        <f t="shared" si="8"/>
        <v>1332553041073600136</v>
      </c>
      <c r="B319" s="210" t="s">
        <v>18818</v>
      </c>
      <c r="C319" s="211" t="s">
        <v>14838</v>
      </c>
      <c r="D319" s="211" t="s">
        <v>14838</v>
      </c>
      <c r="E319" s="211" t="s">
        <v>14839</v>
      </c>
      <c r="F319" s="211" t="s">
        <v>14840</v>
      </c>
      <c r="G319" s="211" t="s">
        <v>14841</v>
      </c>
      <c r="H319" s="212" t="s">
        <v>14842</v>
      </c>
      <c r="I319" s="213" t="s">
        <v>18819</v>
      </c>
      <c r="J319" s="201" t="str">
        <f t="shared" si="9"/>
        <v>0033</v>
      </c>
      <c r="K319" s="209"/>
      <c r="L319" s="209"/>
      <c r="M319" s="214"/>
      <c r="N319" s="209" t="s">
        <v>18777</v>
      </c>
      <c r="O319" s="215" t="s">
        <v>18778</v>
      </c>
      <c r="P319" s="215" t="s">
        <v>18770</v>
      </c>
      <c r="Q319" s="215" t="s">
        <v>18771</v>
      </c>
    </row>
    <row r="320" spans="1:17" s="208" customFormat="1" ht="13.15" customHeight="1">
      <c r="A320" s="209" t="str">
        <f t="shared" si="8"/>
        <v>1332553051073600136</v>
      </c>
      <c r="B320" s="210" t="s">
        <v>18818</v>
      </c>
      <c r="C320" s="211" t="s">
        <v>14838</v>
      </c>
      <c r="D320" s="211" t="s">
        <v>14838</v>
      </c>
      <c r="E320" s="211" t="s">
        <v>14840</v>
      </c>
      <c r="F320" s="211" t="s">
        <v>14840</v>
      </c>
      <c r="G320" s="211" t="s">
        <v>14841</v>
      </c>
      <c r="H320" s="212" t="s">
        <v>14842</v>
      </c>
      <c r="I320" s="213" t="s">
        <v>18819</v>
      </c>
      <c r="J320" s="201" t="str">
        <f t="shared" si="9"/>
        <v>0033</v>
      </c>
      <c r="K320" s="209"/>
      <c r="L320" s="209"/>
      <c r="M320" s="214"/>
      <c r="N320" s="209" t="s">
        <v>18777</v>
      </c>
      <c r="O320" s="215" t="s">
        <v>18778</v>
      </c>
      <c r="P320" s="215" t="s">
        <v>18770</v>
      </c>
      <c r="Q320" s="215" t="s">
        <v>18771</v>
      </c>
    </row>
    <row r="321" spans="1:17" s="208" customFormat="1" ht="13.15" customHeight="1">
      <c r="A321" s="209" t="str">
        <f t="shared" si="8"/>
        <v>1332553071558443085</v>
      </c>
      <c r="B321" s="210" t="s">
        <v>18818</v>
      </c>
      <c r="C321" s="211" t="s">
        <v>14843</v>
      </c>
      <c r="D321" s="211" t="s">
        <v>14838</v>
      </c>
      <c r="E321" s="211" t="s">
        <v>14844</v>
      </c>
      <c r="F321" s="211" t="s">
        <v>14840</v>
      </c>
      <c r="G321" s="211" t="s">
        <v>14841</v>
      </c>
      <c r="H321" s="212" t="s">
        <v>14842</v>
      </c>
      <c r="I321" s="213" t="s">
        <v>18819</v>
      </c>
      <c r="J321" s="201" t="str">
        <f t="shared" si="9"/>
        <v>0033</v>
      </c>
      <c r="K321" s="209"/>
      <c r="L321" s="209"/>
      <c r="M321" s="214"/>
      <c r="N321" s="209" t="s">
        <v>18777</v>
      </c>
      <c r="O321" s="215" t="s">
        <v>18778</v>
      </c>
      <c r="P321" s="215" t="s">
        <v>18770</v>
      </c>
      <c r="Q321" s="215" t="s">
        <v>18771</v>
      </c>
    </row>
    <row r="322" spans="1:17" s="208" customFormat="1" ht="13.15" customHeight="1">
      <c r="A322" s="209" t="str">
        <f t="shared" ref="A322:A385" si="10">E322&amp;C322</f>
        <v>1F-QMA0000021774491073600136</v>
      </c>
      <c r="B322" s="210" t="s">
        <v>18818</v>
      </c>
      <c r="C322" s="211" t="s">
        <v>14838</v>
      </c>
      <c r="D322" s="211" t="s">
        <v>14838</v>
      </c>
      <c r="E322" s="211" t="s">
        <v>14845</v>
      </c>
      <c r="F322" s="211" t="s">
        <v>14840</v>
      </c>
      <c r="G322" s="211" t="s">
        <v>14841</v>
      </c>
      <c r="H322" s="212" t="s">
        <v>14842</v>
      </c>
      <c r="I322" s="213" t="s">
        <v>18819</v>
      </c>
      <c r="J322" s="201" t="str">
        <f t="shared" ref="J322:J385" si="11">B322</f>
        <v>0033</v>
      </c>
      <c r="K322" s="209"/>
      <c r="L322" s="209"/>
      <c r="M322" s="214"/>
      <c r="N322" s="209" t="s">
        <v>18777</v>
      </c>
      <c r="O322" s="215" t="s">
        <v>18778</v>
      </c>
      <c r="P322" s="215" t="s">
        <v>18770</v>
      </c>
      <c r="Q322" s="215" t="s">
        <v>18771</v>
      </c>
    </row>
    <row r="323" spans="1:17" s="208" customFormat="1" ht="13.15" customHeight="1">
      <c r="A323" s="209" t="str">
        <f t="shared" si="10"/>
        <v>1F-QMA0000026343431073600136</v>
      </c>
      <c r="B323" s="210" t="s">
        <v>18818</v>
      </c>
      <c r="C323" s="211" t="s">
        <v>14838</v>
      </c>
      <c r="D323" s="211" t="s">
        <v>14838</v>
      </c>
      <c r="E323" s="211" t="s">
        <v>14846</v>
      </c>
      <c r="F323" s="211" t="s">
        <v>14840</v>
      </c>
      <c r="G323" s="211" t="s">
        <v>14841</v>
      </c>
      <c r="H323" s="212" t="s">
        <v>14842</v>
      </c>
      <c r="I323" s="213" t="s">
        <v>18819</v>
      </c>
      <c r="J323" s="201" t="str">
        <f t="shared" si="11"/>
        <v>0033</v>
      </c>
      <c r="K323" s="209"/>
      <c r="L323" s="209"/>
      <c r="M323" s="214"/>
      <c r="N323" s="209" t="s">
        <v>18777</v>
      </c>
      <c r="O323" s="215" t="s">
        <v>18778</v>
      </c>
      <c r="P323" s="215" t="s">
        <v>18770</v>
      </c>
      <c r="Q323" s="215" t="s">
        <v>18771</v>
      </c>
    </row>
    <row r="324" spans="1:17" s="208" customFormat="1" ht="13.15" customHeight="1">
      <c r="A324" s="209" t="str">
        <f t="shared" si="10"/>
        <v>0209777011134166192</v>
      </c>
      <c r="B324" s="210" t="s">
        <v>18820</v>
      </c>
      <c r="C324" s="211" t="s">
        <v>962</v>
      </c>
      <c r="D324" s="211" t="s">
        <v>962</v>
      </c>
      <c r="E324" s="211" t="s">
        <v>961</v>
      </c>
      <c r="F324" s="211" t="s">
        <v>961</v>
      </c>
      <c r="G324" s="211" t="s">
        <v>1879</v>
      </c>
      <c r="H324" s="212" t="s">
        <v>3127</v>
      </c>
      <c r="I324" s="213" t="s">
        <v>963</v>
      </c>
      <c r="J324" s="201" t="str">
        <f t="shared" si="11"/>
        <v>0034</v>
      </c>
      <c r="K324" s="209"/>
      <c r="L324" s="209"/>
      <c r="M324" s="214"/>
      <c r="N324" s="209" t="s">
        <v>18777</v>
      </c>
      <c r="O324" s="215" t="s">
        <v>18778</v>
      </c>
      <c r="P324" s="215" t="s">
        <v>18767</v>
      </c>
      <c r="Q324" s="215" t="s">
        <v>18768</v>
      </c>
    </row>
    <row r="325" spans="1:17" s="208" customFormat="1" ht="13.15" customHeight="1">
      <c r="A325" s="209" t="str">
        <f t="shared" si="10"/>
        <v>0209777021134166192</v>
      </c>
      <c r="B325" s="210" t="s">
        <v>18820</v>
      </c>
      <c r="C325" s="211" t="s">
        <v>962</v>
      </c>
      <c r="D325" s="211" t="s">
        <v>962</v>
      </c>
      <c r="E325" s="211" t="s">
        <v>14847</v>
      </c>
      <c r="F325" s="211" t="s">
        <v>961</v>
      </c>
      <c r="G325" s="211" t="s">
        <v>1879</v>
      </c>
      <c r="H325" s="212" t="s">
        <v>3127</v>
      </c>
      <c r="I325" s="213" t="s">
        <v>963</v>
      </c>
      <c r="J325" s="201" t="str">
        <f t="shared" si="11"/>
        <v>0034</v>
      </c>
      <c r="K325" s="209"/>
      <c r="L325" s="209"/>
      <c r="M325" s="214"/>
      <c r="N325" s="209" t="s">
        <v>18777</v>
      </c>
      <c r="O325" s="215" t="s">
        <v>18778</v>
      </c>
      <c r="P325" s="215" t="s">
        <v>18767</v>
      </c>
      <c r="Q325" s="215" t="s">
        <v>18768</v>
      </c>
    </row>
    <row r="326" spans="1:17" s="208" customFormat="1" ht="13.15" customHeight="1">
      <c r="A326" s="209" t="str">
        <f t="shared" si="10"/>
        <v>0225401011134166192</v>
      </c>
      <c r="B326" s="210" t="s">
        <v>18820</v>
      </c>
      <c r="C326" s="211" t="s">
        <v>962</v>
      </c>
      <c r="D326" s="211" t="s">
        <v>962</v>
      </c>
      <c r="E326" s="211" t="s">
        <v>14849</v>
      </c>
      <c r="F326" s="211" t="s">
        <v>961</v>
      </c>
      <c r="G326" s="211" t="s">
        <v>1879</v>
      </c>
      <c r="H326" s="212" t="s">
        <v>3127</v>
      </c>
      <c r="I326" s="213" t="s">
        <v>963</v>
      </c>
      <c r="J326" s="201" t="str">
        <f t="shared" si="11"/>
        <v>0034</v>
      </c>
      <c r="K326" s="209"/>
      <c r="L326" s="209"/>
      <c r="M326" s="214"/>
      <c r="N326" s="209" t="s">
        <v>18777</v>
      </c>
      <c r="O326" s="215" t="s">
        <v>18778</v>
      </c>
      <c r="P326" s="215" t="s">
        <v>18767</v>
      </c>
      <c r="Q326" s="215" t="s">
        <v>18768</v>
      </c>
    </row>
    <row r="327" spans="1:17" s="208" customFormat="1" ht="13.15" customHeight="1">
      <c r="A327" s="209" t="str">
        <f t="shared" si="10"/>
        <v>0225401011215984240</v>
      </c>
      <c r="B327" s="210" t="s">
        <v>18820</v>
      </c>
      <c r="C327" s="211" t="s">
        <v>14848</v>
      </c>
      <c r="D327" s="211" t="s">
        <v>962</v>
      </c>
      <c r="E327" s="211" t="s">
        <v>14849</v>
      </c>
      <c r="F327" s="211" t="s">
        <v>961</v>
      </c>
      <c r="G327" s="211" t="s">
        <v>1879</v>
      </c>
      <c r="H327" s="212" t="s">
        <v>3127</v>
      </c>
      <c r="I327" s="213" t="s">
        <v>963</v>
      </c>
      <c r="J327" s="201" t="str">
        <f t="shared" si="11"/>
        <v>0034</v>
      </c>
      <c r="K327" s="209"/>
      <c r="L327" s="209"/>
      <c r="M327" s="214"/>
      <c r="N327" s="209" t="s">
        <v>18777</v>
      </c>
      <c r="O327" s="215" t="s">
        <v>18778</v>
      </c>
      <c r="P327" s="215" t="s">
        <v>18767</v>
      </c>
      <c r="Q327" s="215" t="s">
        <v>18768</v>
      </c>
    </row>
    <row r="328" spans="1:17" s="208" customFormat="1" ht="13.15" customHeight="1">
      <c r="A328" s="209" t="str">
        <f t="shared" si="10"/>
        <v>0225401021134166192</v>
      </c>
      <c r="B328" s="210" t="s">
        <v>18820</v>
      </c>
      <c r="C328" s="211" t="s">
        <v>962</v>
      </c>
      <c r="D328" s="211" t="s">
        <v>962</v>
      </c>
      <c r="E328" s="211" t="s">
        <v>14850</v>
      </c>
      <c r="F328" s="211" t="s">
        <v>961</v>
      </c>
      <c r="G328" s="211" t="s">
        <v>1879</v>
      </c>
      <c r="H328" s="212" t="s">
        <v>3127</v>
      </c>
      <c r="I328" s="213" t="s">
        <v>963</v>
      </c>
      <c r="J328" s="201" t="str">
        <f t="shared" si="11"/>
        <v>0034</v>
      </c>
      <c r="K328" s="209"/>
      <c r="L328" s="209"/>
      <c r="M328" s="214"/>
      <c r="N328" s="209" t="s">
        <v>18777</v>
      </c>
      <c r="O328" s="215" t="s">
        <v>18778</v>
      </c>
      <c r="P328" s="215" t="s">
        <v>18767</v>
      </c>
      <c r="Q328" s="215" t="s">
        <v>18768</v>
      </c>
    </row>
    <row r="329" spans="1:17" s="208" customFormat="1" ht="13.15" customHeight="1">
      <c r="A329" s="209" t="str">
        <f t="shared" si="10"/>
        <v>1128316021255460325</v>
      </c>
      <c r="B329" s="210" t="s">
        <v>18820</v>
      </c>
      <c r="C329" s="211" t="s">
        <v>14851</v>
      </c>
      <c r="D329" s="211" t="s">
        <v>962</v>
      </c>
      <c r="E329" s="211" t="s">
        <v>14852</v>
      </c>
      <c r="F329" s="211" t="s">
        <v>961</v>
      </c>
      <c r="G329" s="211" t="s">
        <v>1879</v>
      </c>
      <c r="H329" s="212" t="s">
        <v>3127</v>
      </c>
      <c r="I329" s="213" t="s">
        <v>963</v>
      </c>
      <c r="J329" s="201" t="str">
        <f t="shared" si="11"/>
        <v>0034</v>
      </c>
      <c r="K329" s="209"/>
      <c r="L329" s="209"/>
      <c r="M329" s="214"/>
      <c r="N329" s="209" t="s">
        <v>18777</v>
      </c>
      <c r="O329" s="215" t="s">
        <v>18778</v>
      </c>
      <c r="P329" s="215" t="s">
        <v>18767</v>
      </c>
      <c r="Q329" s="215" t="s">
        <v>18768</v>
      </c>
    </row>
    <row r="330" spans="1:17" s="208" customFormat="1" ht="13.15" customHeight="1">
      <c r="A330" s="209" t="str">
        <f t="shared" si="10"/>
        <v>##1134166192</v>
      </c>
      <c r="B330" s="210" t="s">
        <v>18820</v>
      </c>
      <c r="C330" s="211" t="s">
        <v>962</v>
      </c>
      <c r="D330" s="211" t="s">
        <v>962</v>
      </c>
      <c r="E330" s="211" t="s">
        <v>3649</v>
      </c>
      <c r="F330" s="211" t="s">
        <v>961</v>
      </c>
      <c r="G330" s="211" t="s">
        <v>1879</v>
      </c>
      <c r="H330" s="212" t="s">
        <v>3127</v>
      </c>
      <c r="I330" s="213" t="s">
        <v>963</v>
      </c>
      <c r="J330" s="201" t="str">
        <f t="shared" si="11"/>
        <v>0034</v>
      </c>
      <c r="K330" s="209"/>
      <c r="L330" s="209"/>
      <c r="M330" s="214"/>
      <c r="N330" s="209" t="s">
        <v>18777</v>
      </c>
      <c r="O330" s="215" t="s">
        <v>18778</v>
      </c>
      <c r="P330" s="215" t="s">
        <v>18767</v>
      </c>
      <c r="Q330" s="215" t="s">
        <v>18768</v>
      </c>
    </row>
    <row r="331" spans="1:17" s="208" customFormat="1" ht="13.15" customHeight="1">
      <c r="A331" s="209" t="str">
        <f t="shared" si="10"/>
        <v>7N-00025001134166192</v>
      </c>
      <c r="B331" s="210" t="s">
        <v>18820</v>
      </c>
      <c r="C331" s="211" t="s">
        <v>962</v>
      </c>
      <c r="D331" s="211" t="s">
        <v>962</v>
      </c>
      <c r="E331" s="211" t="s">
        <v>14853</v>
      </c>
      <c r="F331" s="211" t="s">
        <v>961</v>
      </c>
      <c r="G331" s="211" t="s">
        <v>1879</v>
      </c>
      <c r="H331" s="212" t="s">
        <v>3127</v>
      </c>
      <c r="I331" s="213" t="s">
        <v>963</v>
      </c>
      <c r="J331" s="201" t="str">
        <f t="shared" si="11"/>
        <v>0034</v>
      </c>
      <c r="K331" s="209"/>
      <c r="L331" s="209"/>
      <c r="M331" s="214"/>
      <c r="N331" s="209" t="s">
        <v>18777</v>
      </c>
      <c r="O331" s="215" t="s">
        <v>18778</v>
      </c>
      <c r="P331" s="215" t="s">
        <v>18767</v>
      </c>
      <c r="Q331" s="215" t="s">
        <v>18768</v>
      </c>
    </row>
    <row r="332" spans="1:17" s="208" customFormat="1" ht="13.15" customHeight="1">
      <c r="A332" s="209" t="str">
        <f t="shared" si="10"/>
        <v>7N-000250051134166192</v>
      </c>
      <c r="B332" s="210" t="s">
        <v>18820</v>
      </c>
      <c r="C332" s="211" t="s">
        <v>962</v>
      </c>
      <c r="D332" s="211" t="s">
        <v>962</v>
      </c>
      <c r="E332" s="211" t="s">
        <v>14854</v>
      </c>
      <c r="F332" s="211" t="s">
        <v>961</v>
      </c>
      <c r="G332" s="211" t="s">
        <v>1879</v>
      </c>
      <c r="H332" s="212" t="s">
        <v>3127</v>
      </c>
      <c r="I332" s="213" t="s">
        <v>963</v>
      </c>
      <c r="J332" s="201" t="str">
        <f t="shared" si="11"/>
        <v>0034</v>
      </c>
      <c r="K332" s="209"/>
      <c r="L332" s="209"/>
      <c r="M332" s="214"/>
      <c r="N332" s="209" t="s">
        <v>18777</v>
      </c>
      <c r="O332" s="215" t="s">
        <v>18778</v>
      </c>
      <c r="P332" s="215" t="s">
        <v>18767</v>
      </c>
      <c r="Q332" s="215" t="s">
        <v>18768</v>
      </c>
    </row>
    <row r="333" spans="1:17" s="208" customFormat="1" ht="13.15" customHeight="1">
      <c r="A333" s="209" t="str">
        <f t="shared" si="10"/>
        <v>7W-0012146790011134166192</v>
      </c>
      <c r="B333" s="210" t="s">
        <v>18820</v>
      </c>
      <c r="C333" s="211" t="s">
        <v>962</v>
      </c>
      <c r="D333" s="211" t="s">
        <v>962</v>
      </c>
      <c r="E333" s="211" t="s">
        <v>14855</v>
      </c>
      <c r="F333" s="211" t="s">
        <v>961</v>
      </c>
      <c r="G333" s="211" t="s">
        <v>1879</v>
      </c>
      <c r="H333" s="212" t="s">
        <v>3127</v>
      </c>
      <c r="I333" s="213" t="s">
        <v>963</v>
      </c>
      <c r="J333" s="201" t="str">
        <f t="shared" si="11"/>
        <v>0034</v>
      </c>
      <c r="K333" s="209"/>
      <c r="L333" s="209"/>
      <c r="M333" s="214"/>
      <c r="N333" s="209" t="s">
        <v>18777</v>
      </c>
      <c r="O333" s="215" t="s">
        <v>18778</v>
      </c>
      <c r="P333" s="215" t="s">
        <v>18767</v>
      </c>
      <c r="Q333" s="215" t="s">
        <v>18768</v>
      </c>
    </row>
    <row r="334" spans="1:17" s="208" customFormat="1" ht="13.15" customHeight="1">
      <c r="A334" s="209" t="str">
        <f t="shared" si="10"/>
        <v>0209785011609814763</v>
      </c>
      <c r="B334" s="210" t="s">
        <v>18821</v>
      </c>
      <c r="C334" s="211" t="s">
        <v>14856</v>
      </c>
      <c r="D334" s="211" t="s">
        <v>14856</v>
      </c>
      <c r="E334" s="211" t="s">
        <v>14857</v>
      </c>
      <c r="F334" s="211" t="s">
        <v>14857</v>
      </c>
      <c r="G334" s="211" t="s">
        <v>14858</v>
      </c>
      <c r="H334" s="212" t="s">
        <v>14859</v>
      </c>
      <c r="I334" s="213" t="s">
        <v>18822</v>
      </c>
      <c r="J334" s="201" t="str">
        <f t="shared" si="11"/>
        <v>0035</v>
      </c>
      <c r="K334" s="209"/>
      <c r="L334" s="209"/>
      <c r="M334" s="214"/>
      <c r="N334" s="209" t="s">
        <v>18765</v>
      </c>
      <c r="O334" s="215" t="s">
        <v>18766</v>
      </c>
      <c r="P334" s="215" t="s">
        <v>18812</v>
      </c>
      <c r="Q334" s="215" t="s">
        <v>18813</v>
      </c>
    </row>
    <row r="335" spans="1:17" s="208" customFormat="1" ht="13.15" customHeight="1">
      <c r="A335" s="209" t="str">
        <f t="shared" si="10"/>
        <v>0209785021609814763</v>
      </c>
      <c r="B335" s="210" t="s">
        <v>18821</v>
      </c>
      <c r="C335" s="211" t="s">
        <v>14856</v>
      </c>
      <c r="D335" s="211" t="s">
        <v>14856</v>
      </c>
      <c r="E335" s="211" t="s">
        <v>14860</v>
      </c>
      <c r="F335" s="211" t="s">
        <v>14857</v>
      </c>
      <c r="G335" s="211" t="s">
        <v>14858</v>
      </c>
      <c r="H335" s="212" t="s">
        <v>14859</v>
      </c>
      <c r="I335" s="213" t="s">
        <v>18822</v>
      </c>
      <c r="J335" s="201" t="str">
        <f t="shared" si="11"/>
        <v>0035</v>
      </c>
      <c r="K335" s="209"/>
      <c r="L335" s="209"/>
      <c r="M335" s="214"/>
      <c r="N335" s="209" t="s">
        <v>18765</v>
      </c>
      <c r="O335" s="215" t="s">
        <v>18766</v>
      </c>
      <c r="P335" s="215" t="s">
        <v>18812</v>
      </c>
      <c r="Q335" s="215" t="s">
        <v>18813</v>
      </c>
    </row>
    <row r="336" spans="1:17" s="208" customFormat="1" ht="13.15" customHeight="1">
      <c r="A336" s="209" t="str">
        <f t="shared" si="10"/>
        <v>0209793011902857766</v>
      </c>
      <c r="B336" s="210" t="s">
        <v>18823</v>
      </c>
      <c r="C336" s="211" t="s">
        <v>635</v>
      </c>
      <c r="D336" s="211" t="s">
        <v>635</v>
      </c>
      <c r="E336" s="211" t="s">
        <v>14861</v>
      </c>
      <c r="F336" s="211" t="s">
        <v>634</v>
      </c>
      <c r="G336" s="211" t="s">
        <v>2181</v>
      </c>
      <c r="H336" s="212" t="s">
        <v>2355</v>
      </c>
      <c r="I336" s="213" t="s">
        <v>18824</v>
      </c>
      <c r="J336" s="201" t="str">
        <f t="shared" si="11"/>
        <v>0036</v>
      </c>
      <c r="K336" s="209"/>
      <c r="L336" s="209"/>
      <c r="M336" s="214"/>
      <c r="N336" s="209" t="s">
        <v>18777</v>
      </c>
      <c r="O336" s="215" t="s">
        <v>18778</v>
      </c>
      <c r="P336" s="215" t="s">
        <v>18800</v>
      </c>
      <c r="Q336" s="215" t="s">
        <v>18801</v>
      </c>
    </row>
    <row r="337" spans="1:17" s="208" customFormat="1" ht="13.15" customHeight="1">
      <c r="A337" s="209" t="str">
        <f t="shared" si="10"/>
        <v>0209793021902857766</v>
      </c>
      <c r="B337" s="210" t="s">
        <v>18823</v>
      </c>
      <c r="C337" s="211" t="s">
        <v>635</v>
      </c>
      <c r="D337" s="211" t="s">
        <v>635</v>
      </c>
      <c r="E337" s="211" t="s">
        <v>634</v>
      </c>
      <c r="F337" s="211" t="s">
        <v>634</v>
      </c>
      <c r="G337" s="211" t="s">
        <v>2181</v>
      </c>
      <c r="H337" s="212" t="s">
        <v>2355</v>
      </c>
      <c r="I337" s="213" t="s">
        <v>18824</v>
      </c>
      <c r="J337" s="201" t="str">
        <f t="shared" si="11"/>
        <v>0036</v>
      </c>
      <c r="K337" s="209"/>
      <c r="L337" s="209"/>
      <c r="M337" s="214"/>
      <c r="N337" s="209" t="s">
        <v>18777</v>
      </c>
      <c r="O337" s="215" t="s">
        <v>18778</v>
      </c>
      <c r="P337" s="215" t="s">
        <v>18800</v>
      </c>
      <c r="Q337" s="215" t="s">
        <v>18801</v>
      </c>
    </row>
    <row r="338" spans="1:17" s="208" customFormat="1" ht="13.15" customHeight="1">
      <c r="A338" s="209" t="str">
        <f t="shared" si="10"/>
        <v>0209793031902857766</v>
      </c>
      <c r="B338" s="210" t="s">
        <v>18823</v>
      </c>
      <c r="C338" s="211" t="s">
        <v>635</v>
      </c>
      <c r="D338" s="211" t="s">
        <v>635</v>
      </c>
      <c r="E338" s="211" t="s">
        <v>14862</v>
      </c>
      <c r="F338" s="211" t="s">
        <v>634</v>
      </c>
      <c r="G338" s="211" t="s">
        <v>2181</v>
      </c>
      <c r="H338" s="212" t="s">
        <v>2355</v>
      </c>
      <c r="I338" s="213" t="s">
        <v>18824</v>
      </c>
      <c r="J338" s="201" t="str">
        <f t="shared" si="11"/>
        <v>0036</v>
      </c>
      <c r="K338" s="209"/>
      <c r="L338" s="209"/>
      <c r="M338" s="214"/>
      <c r="N338" s="209" t="s">
        <v>18777</v>
      </c>
      <c r="O338" s="215" t="s">
        <v>18778</v>
      </c>
      <c r="P338" s="215" t="s">
        <v>18800</v>
      </c>
      <c r="Q338" s="215" t="s">
        <v>18801</v>
      </c>
    </row>
    <row r="339" spans="1:17" s="208" customFormat="1" ht="13.15" customHeight="1">
      <c r="A339" s="209" t="str">
        <f t="shared" si="10"/>
        <v>0225476011548213739</v>
      </c>
      <c r="B339" s="210" t="s">
        <v>18823</v>
      </c>
      <c r="C339" s="211" t="s">
        <v>14863</v>
      </c>
      <c r="D339" s="211" t="s">
        <v>635</v>
      </c>
      <c r="E339" s="211" t="s">
        <v>14864</v>
      </c>
      <c r="F339" s="211" t="s">
        <v>634</v>
      </c>
      <c r="G339" s="211" t="s">
        <v>2181</v>
      </c>
      <c r="H339" s="212" t="s">
        <v>2355</v>
      </c>
      <c r="I339" s="213" t="s">
        <v>18824</v>
      </c>
      <c r="J339" s="201" t="str">
        <f t="shared" si="11"/>
        <v>0036</v>
      </c>
      <c r="K339" s="209"/>
      <c r="L339" s="209"/>
      <c r="M339" s="214"/>
      <c r="N339" s="209" t="s">
        <v>18777</v>
      </c>
      <c r="O339" s="215" t="s">
        <v>18778</v>
      </c>
      <c r="P339" s="215" t="s">
        <v>18800</v>
      </c>
      <c r="Q339" s="215" t="s">
        <v>18801</v>
      </c>
    </row>
    <row r="340" spans="1:17" s="208" customFormat="1" ht="13.15" customHeight="1">
      <c r="A340" s="209" t="str">
        <f t="shared" si="10"/>
        <v>##1902857766</v>
      </c>
      <c r="B340" s="210" t="s">
        <v>18823</v>
      </c>
      <c r="C340" s="211" t="s">
        <v>635</v>
      </c>
      <c r="D340" s="211" t="s">
        <v>635</v>
      </c>
      <c r="E340" s="211" t="s">
        <v>3649</v>
      </c>
      <c r="F340" s="211" t="s">
        <v>634</v>
      </c>
      <c r="G340" s="211" t="s">
        <v>2181</v>
      </c>
      <c r="H340" s="212" t="s">
        <v>2355</v>
      </c>
      <c r="I340" s="213" t="s">
        <v>18824</v>
      </c>
      <c r="J340" s="201" t="str">
        <f t="shared" si="11"/>
        <v>0036</v>
      </c>
      <c r="K340" s="209" t="s">
        <v>14592</v>
      </c>
      <c r="L340" s="209"/>
      <c r="M340" s="214"/>
      <c r="N340" s="209" t="s">
        <v>18777</v>
      </c>
      <c r="O340" s="215" t="s">
        <v>18778</v>
      </c>
      <c r="P340" s="215" t="s">
        <v>18800</v>
      </c>
      <c r="Q340" s="215" t="s">
        <v>18801</v>
      </c>
    </row>
    <row r="341" spans="1:17" s="208" customFormat="1" ht="13.15" customHeight="1">
      <c r="A341" s="209" t="str">
        <f t="shared" si="10"/>
        <v>1902857766MR1902857766</v>
      </c>
      <c r="B341" s="210" t="s">
        <v>18823</v>
      </c>
      <c r="C341" s="211" t="s">
        <v>635</v>
      </c>
      <c r="D341" s="211" t="s">
        <v>635</v>
      </c>
      <c r="E341" s="211" t="s">
        <v>14865</v>
      </c>
      <c r="F341" s="211" t="s">
        <v>634</v>
      </c>
      <c r="G341" s="211" t="s">
        <v>2181</v>
      </c>
      <c r="H341" s="212" t="s">
        <v>2355</v>
      </c>
      <c r="I341" s="213" t="s">
        <v>18824</v>
      </c>
      <c r="J341" s="201" t="str">
        <f t="shared" si="11"/>
        <v>0036</v>
      </c>
      <c r="K341" s="209"/>
      <c r="L341" s="209"/>
      <c r="M341" s="214"/>
      <c r="N341" s="209" t="s">
        <v>18777</v>
      </c>
      <c r="O341" s="215" t="s">
        <v>18778</v>
      </c>
      <c r="P341" s="215" t="s">
        <v>18800</v>
      </c>
      <c r="Q341" s="215" t="s">
        <v>18801</v>
      </c>
    </row>
    <row r="342" spans="1:17" s="208" customFormat="1" ht="13.15" customHeight="1">
      <c r="A342" s="209" t="str">
        <f t="shared" si="10"/>
        <v>6A-000365911902857766</v>
      </c>
      <c r="B342" s="210" t="s">
        <v>18823</v>
      </c>
      <c r="C342" s="211" t="s">
        <v>635</v>
      </c>
      <c r="D342" s="211" t="s">
        <v>635</v>
      </c>
      <c r="E342" s="211" t="s">
        <v>14866</v>
      </c>
      <c r="F342" s="211" t="s">
        <v>634</v>
      </c>
      <c r="G342" s="211" t="s">
        <v>2181</v>
      </c>
      <c r="H342" s="212" t="s">
        <v>2355</v>
      </c>
      <c r="I342" s="213" t="s">
        <v>18824</v>
      </c>
      <c r="J342" s="201" t="str">
        <f t="shared" si="11"/>
        <v>0036</v>
      </c>
      <c r="K342" s="209"/>
      <c r="L342" s="209"/>
      <c r="M342" s="214"/>
      <c r="N342" s="209" t="s">
        <v>18777</v>
      </c>
      <c r="O342" s="215" t="s">
        <v>18778</v>
      </c>
      <c r="P342" s="215" t="s">
        <v>18800</v>
      </c>
      <c r="Q342" s="215" t="s">
        <v>18801</v>
      </c>
    </row>
    <row r="343" spans="1:17" s="208" customFormat="1" ht="13.15" customHeight="1">
      <c r="A343" s="209" t="str">
        <f t="shared" si="10"/>
        <v>9A-000365911902857766</v>
      </c>
      <c r="B343" s="210" t="s">
        <v>18823</v>
      </c>
      <c r="C343" s="211" t="s">
        <v>635</v>
      </c>
      <c r="D343" s="211" t="s">
        <v>635</v>
      </c>
      <c r="E343" s="211" t="s">
        <v>14868</v>
      </c>
      <c r="F343" s="211" t="s">
        <v>634</v>
      </c>
      <c r="G343" s="211" t="s">
        <v>2181</v>
      </c>
      <c r="H343" s="212" t="s">
        <v>2355</v>
      </c>
      <c r="I343" s="213" t="s">
        <v>18824</v>
      </c>
      <c r="J343" s="201" t="str">
        <f t="shared" si="11"/>
        <v>0036</v>
      </c>
      <c r="K343" s="209"/>
      <c r="L343" s="209"/>
      <c r="M343" s="214"/>
      <c r="N343" s="209" t="s">
        <v>18777</v>
      </c>
      <c r="O343" s="215" t="s">
        <v>18778</v>
      </c>
      <c r="P343" s="215" t="s">
        <v>18800</v>
      </c>
      <c r="Q343" s="215" t="s">
        <v>18801</v>
      </c>
    </row>
    <row r="344" spans="1:17" s="208" customFormat="1" ht="13.15" customHeight="1">
      <c r="A344" s="209" t="str">
        <f t="shared" si="10"/>
        <v>9A-00036591902857766</v>
      </c>
      <c r="B344" s="210" t="s">
        <v>18823</v>
      </c>
      <c r="C344" s="211" t="s">
        <v>635</v>
      </c>
      <c r="D344" s="211" t="s">
        <v>635</v>
      </c>
      <c r="E344" s="211" t="s">
        <v>14867</v>
      </c>
      <c r="F344" s="211" t="s">
        <v>634</v>
      </c>
      <c r="G344" s="211" t="s">
        <v>2181</v>
      </c>
      <c r="H344" s="212" t="s">
        <v>2355</v>
      </c>
      <c r="I344" s="213" t="s">
        <v>18824</v>
      </c>
      <c r="J344" s="201" t="str">
        <f t="shared" si="11"/>
        <v>0036</v>
      </c>
      <c r="K344" s="209"/>
      <c r="L344" s="209"/>
      <c r="M344" s="214"/>
      <c r="N344" s="209" t="s">
        <v>18777</v>
      </c>
      <c r="O344" s="215" t="s">
        <v>18778</v>
      </c>
      <c r="P344" s="215" t="s">
        <v>18800</v>
      </c>
      <c r="Q344" s="215" t="s">
        <v>18801</v>
      </c>
    </row>
    <row r="345" spans="1:17" s="208" customFormat="1" ht="13.15" customHeight="1">
      <c r="A345" s="209" t="str">
        <f t="shared" si="10"/>
        <v>BHO3300024B1902857766</v>
      </c>
      <c r="B345" s="210" t="s">
        <v>18823</v>
      </c>
      <c r="C345" s="211" t="s">
        <v>635</v>
      </c>
      <c r="D345" s="211" t="s">
        <v>635</v>
      </c>
      <c r="E345" s="211" t="s">
        <v>14869</v>
      </c>
      <c r="F345" s="211" t="s">
        <v>634</v>
      </c>
      <c r="G345" s="211" t="s">
        <v>2181</v>
      </c>
      <c r="H345" s="212" t="s">
        <v>2355</v>
      </c>
      <c r="I345" s="213" t="s">
        <v>18824</v>
      </c>
      <c r="J345" s="201" t="str">
        <f t="shared" si="11"/>
        <v>0036</v>
      </c>
      <c r="K345" s="209"/>
      <c r="L345" s="209"/>
      <c r="M345" s="214"/>
      <c r="N345" s="209" t="s">
        <v>18777</v>
      </c>
      <c r="O345" s="215" t="s">
        <v>18778</v>
      </c>
      <c r="P345" s="215" t="s">
        <v>18800</v>
      </c>
      <c r="Q345" s="215" t="s">
        <v>18801</v>
      </c>
    </row>
    <row r="346" spans="1:17" s="208" customFormat="1" ht="13.15" customHeight="1">
      <c r="A346" s="209" t="str">
        <f t="shared" si="10"/>
        <v>0209819011891718789</v>
      </c>
      <c r="B346" s="210" t="s">
        <v>18825</v>
      </c>
      <c r="C346" s="211" t="s">
        <v>487</v>
      </c>
      <c r="D346" s="211" t="s">
        <v>487</v>
      </c>
      <c r="E346" s="211" t="s">
        <v>486</v>
      </c>
      <c r="F346" s="211" t="s">
        <v>486</v>
      </c>
      <c r="G346" s="211" t="s">
        <v>1642</v>
      </c>
      <c r="H346" s="212" t="s">
        <v>1641</v>
      </c>
      <c r="I346" s="213" t="s">
        <v>18826</v>
      </c>
      <c r="J346" s="201" t="str">
        <f t="shared" si="11"/>
        <v>0037</v>
      </c>
      <c r="K346" s="209"/>
      <c r="L346" s="209"/>
      <c r="M346" s="214"/>
      <c r="N346" s="209" t="s">
        <v>18765</v>
      </c>
      <c r="O346" s="215" t="s">
        <v>18766</v>
      </c>
      <c r="P346" s="215" t="s">
        <v>18812</v>
      </c>
      <c r="Q346" s="215" t="s">
        <v>18813</v>
      </c>
    </row>
    <row r="347" spans="1:17" s="208" customFormat="1" ht="13.15" customHeight="1">
      <c r="A347" s="209" t="str">
        <f t="shared" si="10"/>
        <v>0209819021891718789</v>
      </c>
      <c r="B347" s="210" t="s">
        <v>18825</v>
      </c>
      <c r="C347" s="211" t="s">
        <v>487</v>
      </c>
      <c r="D347" s="211" t="s">
        <v>487</v>
      </c>
      <c r="E347" s="211" t="s">
        <v>14870</v>
      </c>
      <c r="F347" s="211" t="s">
        <v>486</v>
      </c>
      <c r="G347" s="211" t="s">
        <v>1642</v>
      </c>
      <c r="H347" s="212" t="s">
        <v>1641</v>
      </c>
      <c r="I347" s="213" t="s">
        <v>18826</v>
      </c>
      <c r="J347" s="201" t="str">
        <f t="shared" si="11"/>
        <v>0037</v>
      </c>
      <c r="K347" s="209"/>
      <c r="L347" s="209"/>
      <c r="M347" s="214"/>
      <c r="N347" s="209" t="s">
        <v>18765</v>
      </c>
      <c r="O347" s="215" t="s">
        <v>18766</v>
      </c>
      <c r="P347" s="215" t="s">
        <v>18812</v>
      </c>
      <c r="Q347" s="215" t="s">
        <v>18813</v>
      </c>
    </row>
    <row r="348" spans="1:17" s="208" customFormat="1" ht="13.15" customHeight="1">
      <c r="A348" s="209" t="str">
        <f t="shared" si="10"/>
        <v>##1891718789</v>
      </c>
      <c r="B348" s="210" t="s">
        <v>18825</v>
      </c>
      <c r="C348" s="211" t="s">
        <v>487</v>
      </c>
      <c r="D348" s="211" t="s">
        <v>487</v>
      </c>
      <c r="E348" s="211" t="s">
        <v>3649</v>
      </c>
      <c r="F348" s="211" t="s">
        <v>486</v>
      </c>
      <c r="G348" s="211" t="s">
        <v>1642</v>
      </c>
      <c r="H348" s="212" t="s">
        <v>1641</v>
      </c>
      <c r="I348" s="213" t="s">
        <v>18826</v>
      </c>
      <c r="J348" s="201" t="str">
        <f t="shared" si="11"/>
        <v>0037</v>
      </c>
      <c r="K348" s="209" t="s">
        <v>14592</v>
      </c>
      <c r="L348" s="209"/>
      <c r="M348" s="214"/>
      <c r="N348" s="209" t="s">
        <v>18765</v>
      </c>
      <c r="O348" s="215" t="s">
        <v>18766</v>
      </c>
      <c r="P348" s="215" t="s">
        <v>18812</v>
      </c>
      <c r="Q348" s="215" t="s">
        <v>18813</v>
      </c>
    </row>
    <row r="349" spans="1:17" s="208" customFormat="1" ht="13.15" customHeight="1">
      <c r="A349" s="209" t="str">
        <f t="shared" si="10"/>
        <v>0209827011548291883</v>
      </c>
      <c r="B349" s="210" t="s">
        <v>18827</v>
      </c>
      <c r="C349" s="211" t="s">
        <v>430</v>
      </c>
      <c r="D349" s="211" t="s">
        <v>430</v>
      </c>
      <c r="E349" s="211" t="s">
        <v>429</v>
      </c>
      <c r="F349" s="211" t="s">
        <v>429</v>
      </c>
      <c r="G349" s="211" t="s">
        <v>1713</v>
      </c>
      <c r="H349" s="212" t="s">
        <v>1712</v>
      </c>
      <c r="I349" s="213" t="s">
        <v>431</v>
      </c>
      <c r="J349" s="201" t="str">
        <f t="shared" si="11"/>
        <v>0038</v>
      </c>
      <c r="K349" s="209"/>
      <c r="L349" s="209"/>
      <c r="M349" s="214"/>
      <c r="N349" s="209" t="s">
        <v>18765</v>
      </c>
      <c r="O349" s="215" t="s">
        <v>18766</v>
      </c>
      <c r="P349" s="215" t="s">
        <v>18770</v>
      </c>
      <c r="Q349" s="215" t="s">
        <v>18771</v>
      </c>
    </row>
    <row r="350" spans="1:17" s="208" customFormat="1" ht="13.15" customHeight="1">
      <c r="A350" s="209" t="str">
        <f t="shared" si="10"/>
        <v>0209827021548291883</v>
      </c>
      <c r="B350" s="210" t="s">
        <v>18827</v>
      </c>
      <c r="C350" s="211" t="s">
        <v>430</v>
      </c>
      <c r="D350" s="211" t="s">
        <v>430</v>
      </c>
      <c r="E350" s="211" t="s">
        <v>14871</v>
      </c>
      <c r="F350" s="211" t="s">
        <v>429</v>
      </c>
      <c r="G350" s="211" t="s">
        <v>1713</v>
      </c>
      <c r="H350" s="212" t="s">
        <v>1712</v>
      </c>
      <c r="I350" s="213" t="s">
        <v>431</v>
      </c>
      <c r="J350" s="201" t="str">
        <f t="shared" si="11"/>
        <v>0038</v>
      </c>
      <c r="K350" s="209"/>
      <c r="L350" s="209"/>
      <c r="M350" s="214"/>
      <c r="N350" s="209" t="s">
        <v>18765</v>
      </c>
      <c r="O350" s="215" t="s">
        <v>18766</v>
      </c>
      <c r="P350" s="215" t="s">
        <v>18770</v>
      </c>
      <c r="Q350" s="215" t="s">
        <v>18771</v>
      </c>
    </row>
    <row r="351" spans="1:17" s="208" customFormat="1" ht="13.15" customHeight="1">
      <c r="A351" s="209" t="str">
        <f t="shared" si="10"/>
        <v>0225492011235289844</v>
      </c>
      <c r="B351" s="210" t="s">
        <v>18827</v>
      </c>
      <c r="C351" s="211" t="s">
        <v>14872</v>
      </c>
      <c r="D351" s="211" t="s">
        <v>430</v>
      </c>
      <c r="E351" s="211" t="s">
        <v>14873</v>
      </c>
      <c r="F351" s="211" t="s">
        <v>429</v>
      </c>
      <c r="G351" s="211" t="s">
        <v>1713</v>
      </c>
      <c r="H351" s="212" t="s">
        <v>1712</v>
      </c>
      <c r="I351" s="213" t="s">
        <v>431</v>
      </c>
      <c r="J351" s="201" t="str">
        <f t="shared" si="11"/>
        <v>0038</v>
      </c>
      <c r="K351" s="209"/>
      <c r="L351" s="209"/>
      <c r="M351" s="214"/>
      <c r="N351" s="209" t="s">
        <v>18765</v>
      </c>
      <c r="O351" s="215" t="s">
        <v>18766</v>
      </c>
      <c r="P351" s="215" t="s">
        <v>18770</v>
      </c>
      <c r="Q351" s="215" t="s">
        <v>18771</v>
      </c>
    </row>
    <row r="352" spans="1:17" s="208" customFormat="1" ht="13.15" customHeight="1">
      <c r="A352" s="209" t="str">
        <f t="shared" si="10"/>
        <v>0225492011548291883</v>
      </c>
      <c r="B352" s="210" t="s">
        <v>18827</v>
      </c>
      <c r="C352" s="211" t="s">
        <v>430</v>
      </c>
      <c r="D352" s="211" t="s">
        <v>430</v>
      </c>
      <c r="E352" s="211" t="s">
        <v>14873</v>
      </c>
      <c r="F352" s="211" t="s">
        <v>429</v>
      </c>
      <c r="G352" s="211" t="s">
        <v>1713</v>
      </c>
      <c r="H352" s="212" t="s">
        <v>1712</v>
      </c>
      <c r="I352" s="213" t="s">
        <v>431</v>
      </c>
      <c r="J352" s="201" t="str">
        <f t="shared" si="11"/>
        <v>0038</v>
      </c>
      <c r="K352" s="209" t="s">
        <v>9153</v>
      </c>
      <c r="L352" s="209"/>
      <c r="M352" s="214"/>
      <c r="N352" s="209" t="s">
        <v>18765</v>
      </c>
      <c r="O352" s="215" t="s">
        <v>18766</v>
      </c>
      <c r="P352" s="215" t="s">
        <v>18770</v>
      </c>
      <c r="Q352" s="215" t="s">
        <v>18771</v>
      </c>
    </row>
    <row r="353" spans="1:17" s="208" customFormat="1" ht="13.15" customHeight="1">
      <c r="A353" s="209" t="str">
        <f t="shared" si="10"/>
        <v>##1548291883</v>
      </c>
      <c r="B353" s="210" t="s">
        <v>18827</v>
      </c>
      <c r="C353" s="211" t="s">
        <v>430</v>
      </c>
      <c r="D353" s="211" t="s">
        <v>430</v>
      </c>
      <c r="E353" s="211" t="s">
        <v>3649</v>
      </c>
      <c r="F353" s="211" t="s">
        <v>429</v>
      </c>
      <c r="G353" s="211" t="s">
        <v>1713</v>
      </c>
      <c r="H353" s="212" t="s">
        <v>1712</v>
      </c>
      <c r="I353" s="213" t="s">
        <v>431</v>
      </c>
      <c r="J353" s="201" t="str">
        <f t="shared" si="11"/>
        <v>0038</v>
      </c>
      <c r="K353" s="209"/>
      <c r="L353" s="209"/>
      <c r="M353" s="214"/>
      <c r="N353" s="209" t="s">
        <v>18765</v>
      </c>
      <c r="O353" s="215" t="s">
        <v>18766</v>
      </c>
      <c r="P353" s="215" t="s">
        <v>18770</v>
      </c>
      <c r="Q353" s="215" t="s">
        <v>18771</v>
      </c>
    </row>
    <row r="354" spans="1:17" s="208" customFormat="1" ht="13.15" customHeight="1">
      <c r="A354" s="209" t="str">
        <f t="shared" si="10"/>
        <v>1F-QMA0000021765241548291883</v>
      </c>
      <c r="B354" s="210" t="s">
        <v>18827</v>
      </c>
      <c r="C354" s="211" t="s">
        <v>430</v>
      </c>
      <c r="D354" s="211" t="s">
        <v>430</v>
      </c>
      <c r="E354" s="211" t="s">
        <v>14874</v>
      </c>
      <c r="F354" s="211" t="s">
        <v>429</v>
      </c>
      <c r="G354" s="211" t="s">
        <v>1713</v>
      </c>
      <c r="H354" s="212" t="s">
        <v>1712</v>
      </c>
      <c r="I354" s="213" t="s">
        <v>431</v>
      </c>
      <c r="J354" s="201" t="str">
        <f t="shared" si="11"/>
        <v>0038</v>
      </c>
      <c r="K354" s="209"/>
      <c r="L354" s="209"/>
      <c r="M354" s="214"/>
      <c r="N354" s="209" t="s">
        <v>18765</v>
      </c>
      <c r="O354" s="215" t="s">
        <v>18766</v>
      </c>
      <c r="P354" s="215" t="s">
        <v>18770</v>
      </c>
      <c r="Q354" s="215" t="s">
        <v>18771</v>
      </c>
    </row>
    <row r="355" spans="1:17" s="208" customFormat="1" ht="13.15" customHeight="1">
      <c r="A355" s="209" t="str">
        <f t="shared" si="10"/>
        <v>9A-100299311548291883</v>
      </c>
      <c r="B355" s="210" t="s">
        <v>18827</v>
      </c>
      <c r="C355" s="211" t="s">
        <v>430</v>
      </c>
      <c r="D355" s="211" t="s">
        <v>430</v>
      </c>
      <c r="E355" s="211" t="s">
        <v>14876</v>
      </c>
      <c r="F355" s="211" t="s">
        <v>429</v>
      </c>
      <c r="G355" s="211" t="s">
        <v>1713</v>
      </c>
      <c r="H355" s="212" t="s">
        <v>1712</v>
      </c>
      <c r="I355" s="213" t="s">
        <v>431</v>
      </c>
      <c r="J355" s="201" t="str">
        <f t="shared" si="11"/>
        <v>0038</v>
      </c>
      <c r="K355" s="209"/>
      <c r="L355" s="209"/>
      <c r="M355" s="214"/>
      <c r="N355" s="209" t="s">
        <v>18765</v>
      </c>
      <c r="O355" s="215" t="s">
        <v>18766</v>
      </c>
      <c r="P355" s="215" t="s">
        <v>18770</v>
      </c>
      <c r="Q355" s="215" t="s">
        <v>18771</v>
      </c>
    </row>
    <row r="356" spans="1:17" s="208" customFormat="1" ht="13.15" customHeight="1">
      <c r="A356" s="209" t="str">
        <f t="shared" si="10"/>
        <v>9A-10029931548291883</v>
      </c>
      <c r="B356" s="210" t="s">
        <v>18827</v>
      </c>
      <c r="C356" s="211" t="s">
        <v>430</v>
      </c>
      <c r="D356" s="211" t="s">
        <v>430</v>
      </c>
      <c r="E356" s="211" t="s">
        <v>14875</v>
      </c>
      <c r="F356" s="211" t="s">
        <v>429</v>
      </c>
      <c r="G356" s="211" t="s">
        <v>1713</v>
      </c>
      <c r="H356" s="212" t="s">
        <v>1712</v>
      </c>
      <c r="I356" s="213" t="s">
        <v>431</v>
      </c>
      <c r="J356" s="201" t="str">
        <f t="shared" si="11"/>
        <v>0038</v>
      </c>
      <c r="K356" s="209"/>
      <c r="L356" s="209"/>
      <c r="M356" s="214"/>
      <c r="N356" s="209" t="s">
        <v>18765</v>
      </c>
      <c r="O356" s="215" t="s">
        <v>18766</v>
      </c>
      <c r="P356" s="215" t="s">
        <v>18770</v>
      </c>
      <c r="Q356" s="215" t="s">
        <v>18771</v>
      </c>
    </row>
    <row r="357" spans="1:17" s="208" customFormat="1" ht="13.15" customHeight="1">
      <c r="A357" s="209" t="str">
        <f t="shared" si="10"/>
        <v>9C-QMA0000027673521548291883</v>
      </c>
      <c r="B357" s="210" t="s">
        <v>18827</v>
      </c>
      <c r="C357" s="211" t="s">
        <v>430</v>
      </c>
      <c r="D357" s="211" t="s">
        <v>430</v>
      </c>
      <c r="E357" s="211" t="s">
        <v>14877</v>
      </c>
      <c r="F357" s="211" t="s">
        <v>429</v>
      </c>
      <c r="G357" s="211" t="s">
        <v>1713</v>
      </c>
      <c r="H357" s="212" t="s">
        <v>1712</v>
      </c>
      <c r="I357" s="213" t="s">
        <v>431</v>
      </c>
      <c r="J357" s="201" t="str">
        <f t="shared" si="11"/>
        <v>0038</v>
      </c>
      <c r="K357" s="209"/>
      <c r="L357" s="209"/>
      <c r="M357" s="214"/>
      <c r="N357" s="209" t="s">
        <v>18765</v>
      </c>
      <c r="O357" s="215" t="s">
        <v>18766</v>
      </c>
      <c r="P357" s="215" t="s">
        <v>18770</v>
      </c>
      <c r="Q357" s="215" t="s">
        <v>18771</v>
      </c>
    </row>
    <row r="358" spans="1:17" s="208" customFormat="1" ht="13.15" customHeight="1">
      <c r="A358" s="209" t="str">
        <f t="shared" si="10"/>
        <v>0209835011346239753</v>
      </c>
      <c r="B358" s="210" t="s">
        <v>18828</v>
      </c>
      <c r="C358" s="211" t="s">
        <v>14878</v>
      </c>
      <c r="D358" s="211" t="s">
        <v>14878</v>
      </c>
      <c r="E358" s="211" t="s">
        <v>14879</v>
      </c>
      <c r="F358" s="211" t="s">
        <v>14879</v>
      </c>
      <c r="G358" s="211" t="s">
        <v>14880</v>
      </c>
      <c r="H358" s="212" t="s">
        <v>14881</v>
      </c>
      <c r="I358" s="213" t="s">
        <v>18829</v>
      </c>
      <c r="J358" s="201" t="str">
        <f t="shared" si="11"/>
        <v>0039</v>
      </c>
      <c r="K358" s="209"/>
      <c r="L358" s="209"/>
      <c r="M358" s="214"/>
      <c r="N358" s="209" t="s">
        <v>18765</v>
      </c>
      <c r="O358" s="215" t="s">
        <v>18766</v>
      </c>
      <c r="P358" s="215" t="s">
        <v>18800</v>
      </c>
      <c r="Q358" s="215" t="s">
        <v>18801</v>
      </c>
    </row>
    <row r="359" spans="1:17" s="208" customFormat="1" ht="13.15" customHeight="1">
      <c r="A359" s="209" t="str">
        <f t="shared" si="10"/>
        <v>0209835021346239753</v>
      </c>
      <c r="B359" s="210" t="s">
        <v>18828</v>
      </c>
      <c r="C359" s="211" t="s">
        <v>14878</v>
      </c>
      <c r="D359" s="211" t="s">
        <v>14878</v>
      </c>
      <c r="E359" s="211" t="s">
        <v>14882</v>
      </c>
      <c r="F359" s="211" t="s">
        <v>14879</v>
      </c>
      <c r="G359" s="211" t="s">
        <v>14880</v>
      </c>
      <c r="H359" s="212" t="s">
        <v>14881</v>
      </c>
      <c r="I359" s="213" t="s">
        <v>18829</v>
      </c>
      <c r="J359" s="201" t="str">
        <f t="shared" si="11"/>
        <v>0039</v>
      </c>
      <c r="K359" s="209"/>
      <c r="L359" s="209"/>
      <c r="M359" s="214"/>
      <c r="N359" s="209" t="s">
        <v>18765</v>
      </c>
      <c r="O359" s="215" t="s">
        <v>18766</v>
      </c>
      <c r="P359" s="215" t="s">
        <v>18800</v>
      </c>
      <c r="Q359" s="215" t="s">
        <v>18801</v>
      </c>
    </row>
    <row r="360" spans="1:17" s="208" customFormat="1" ht="13.15" customHeight="1">
      <c r="A360" s="209" t="str">
        <f t="shared" si="10"/>
        <v>0209835031346239753</v>
      </c>
      <c r="B360" s="210" t="s">
        <v>18828</v>
      </c>
      <c r="C360" s="211" t="s">
        <v>14878</v>
      </c>
      <c r="D360" s="211" t="s">
        <v>14878</v>
      </c>
      <c r="E360" s="211" t="s">
        <v>14883</v>
      </c>
      <c r="F360" s="211" t="s">
        <v>14879</v>
      </c>
      <c r="G360" s="211" t="s">
        <v>14880</v>
      </c>
      <c r="H360" s="212" t="s">
        <v>14881</v>
      </c>
      <c r="I360" s="213" t="s">
        <v>18829</v>
      </c>
      <c r="J360" s="201" t="str">
        <f t="shared" si="11"/>
        <v>0039</v>
      </c>
      <c r="K360" s="209"/>
      <c r="L360" s="209"/>
      <c r="M360" s="214"/>
      <c r="N360" s="209" t="s">
        <v>18765</v>
      </c>
      <c r="O360" s="215" t="s">
        <v>18766</v>
      </c>
      <c r="P360" s="215" t="s">
        <v>18800</v>
      </c>
      <c r="Q360" s="215" t="s">
        <v>18801</v>
      </c>
    </row>
    <row r="361" spans="1:17" s="208" customFormat="1" ht="13.15" customHeight="1">
      <c r="A361" s="209" t="str">
        <f t="shared" si="10"/>
        <v>0209835041346239753</v>
      </c>
      <c r="B361" s="210" t="s">
        <v>18828</v>
      </c>
      <c r="C361" s="211" t="s">
        <v>14878</v>
      </c>
      <c r="D361" s="211" t="s">
        <v>14878</v>
      </c>
      <c r="E361" s="211" t="s">
        <v>14884</v>
      </c>
      <c r="F361" s="211" t="s">
        <v>14879</v>
      </c>
      <c r="G361" s="211" t="s">
        <v>14880</v>
      </c>
      <c r="H361" s="212" t="s">
        <v>14881</v>
      </c>
      <c r="I361" s="213" t="s">
        <v>18829</v>
      </c>
      <c r="J361" s="201" t="str">
        <f t="shared" si="11"/>
        <v>0039</v>
      </c>
      <c r="K361" s="209"/>
      <c r="L361" s="209"/>
      <c r="M361" s="214"/>
      <c r="N361" s="209" t="s">
        <v>18765</v>
      </c>
      <c r="O361" s="215" t="s">
        <v>18766</v>
      </c>
      <c r="P361" s="215" t="s">
        <v>18800</v>
      </c>
      <c r="Q361" s="215" t="s">
        <v>18801</v>
      </c>
    </row>
    <row r="362" spans="1:17" s="208" customFormat="1" ht="13.15" customHeight="1">
      <c r="A362" s="209" t="str">
        <f t="shared" si="10"/>
        <v>1407314011346239753</v>
      </c>
      <c r="B362" s="210" t="s">
        <v>18828</v>
      </c>
      <c r="C362" s="211" t="s">
        <v>14878</v>
      </c>
      <c r="D362" s="211" t="s">
        <v>14878</v>
      </c>
      <c r="E362" s="211" t="s">
        <v>14885</v>
      </c>
      <c r="F362" s="211" t="s">
        <v>14879</v>
      </c>
      <c r="G362" s="211" t="s">
        <v>14880</v>
      </c>
      <c r="H362" s="212" t="s">
        <v>14881</v>
      </c>
      <c r="I362" s="213" t="s">
        <v>18829</v>
      </c>
      <c r="J362" s="201" t="str">
        <f t="shared" si="11"/>
        <v>0039</v>
      </c>
      <c r="K362" s="209"/>
      <c r="L362" s="209"/>
      <c r="M362" s="214"/>
      <c r="N362" s="209" t="s">
        <v>18765</v>
      </c>
      <c r="O362" s="215" t="s">
        <v>18766</v>
      </c>
      <c r="P362" s="215" t="s">
        <v>18800</v>
      </c>
      <c r="Q362" s="215" t="s">
        <v>18801</v>
      </c>
    </row>
    <row r="363" spans="1:17" s="208" customFormat="1" ht="13.15" customHeight="1">
      <c r="A363" s="209" t="str">
        <f t="shared" si="10"/>
        <v>1F-QMA0000026295171346239753</v>
      </c>
      <c r="B363" s="210" t="s">
        <v>18828</v>
      </c>
      <c r="C363" s="211" t="s">
        <v>14878</v>
      </c>
      <c r="D363" s="211" t="s">
        <v>14878</v>
      </c>
      <c r="E363" s="211" t="s">
        <v>14886</v>
      </c>
      <c r="F363" s="211" t="s">
        <v>14879</v>
      </c>
      <c r="G363" s="211" t="s">
        <v>14880</v>
      </c>
      <c r="H363" s="212" t="s">
        <v>14881</v>
      </c>
      <c r="I363" s="213" t="s">
        <v>18829</v>
      </c>
      <c r="J363" s="201" t="str">
        <f t="shared" si="11"/>
        <v>0039</v>
      </c>
      <c r="K363" s="209"/>
      <c r="L363" s="209"/>
      <c r="M363" s="214"/>
      <c r="N363" s="209" t="s">
        <v>18765</v>
      </c>
      <c r="O363" s="215" t="s">
        <v>18766</v>
      </c>
      <c r="P363" s="215" t="s">
        <v>18800</v>
      </c>
      <c r="Q363" s="215" t="s">
        <v>18801</v>
      </c>
    </row>
    <row r="364" spans="1:17" s="208" customFormat="1" ht="13.15" customHeight="1">
      <c r="A364" s="209" t="str">
        <f t="shared" si="10"/>
        <v>0209884011023011657</v>
      </c>
      <c r="B364" s="210" t="s">
        <v>18830</v>
      </c>
      <c r="C364" s="211" t="s">
        <v>1088</v>
      </c>
      <c r="D364" s="211" t="s">
        <v>1088</v>
      </c>
      <c r="E364" s="211" t="s">
        <v>1087</v>
      </c>
      <c r="F364" s="211" t="s">
        <v>1087</v>
      </c>
      <c r="G364" s="211" t="s">
        <v>1742</v>
      </c>
      <c r="H364" s="212" t="s">
        <v>2425</v>
      </c>
      <c r="I364" s="213" t="s">
        <v>18832</v>
      </c>
      <c r="J364" s="201" t="str">
        <f t="shared" si="11"/>
        <v>0042</v>
      </c>
      <c r="K364" s="209"/>
      <c r="L364" s="209"/>
      <c r="M364" s="214"/>
      <c r="N364" s="209" t="s">
        <v>18777</v>
      </c>
      <c r="O364" s="215" t="s">
        <v>18778</v>
      </c>
      <c r="P364" s="215" t="s">
        <v>18770</v>
      </c>
      <c r="Q364" s="215" t="s">
        <v>18771</v>
      </c>
    </row>
    <row r="365" spans="1:17" s="208" customFormat="1" ht="13.15" customHeight="1">
      <c r="A365" s="209" t="str">
        <f t="shared" si="10"/>
        <v>0209884021023011657</v>
      </c>
      <c r="B365" s="210" t="s">
        <v>18830</v>
      </c>
      <c r="C365" s="136" t="s">
        <v>1088</v>
      </c>
      <c r="D365" s="137" t="s">
        <v>1088</v>
      </c>
      <c r="E365" s="137" t="s">
        <v>18831</v>
      </c>
      <c r="F365" s="211" t="s">
        <v>1087</v>
      </c>
      <c r="G365" s="211" t="s">
        <v>1742</v>
      </c>
      <c r="H365" s="212" t="s">
        <v>2425</v>
      </c>
      <c r="I365" s="213" t="s">
        <v>18832</v>
      </c>
      <c r="J365" s="201" t="str">
        <f t="shared" si="11"/>
        <v>0042</v>
      </c>
      <c r="K365" s="232" t="s">
        <v>18833</v>
      </c>
      <c r="L365" s="232" t="s">
        <v>13916</v>
      </c>
      <c r="M365" s="214">
        <v>44475</v>
      </c>
      <c r="N365" s="209" t="s">
        <v>18777</v>
      </c>
      <c r="O365" s="215" t="s">
        <v>18778</v>
      </c>
      <c r="P365" s="215" t="s">
        <v>18770</v>
      </c>
      <c r="Q365" s="215" t="s">
        <v>18771</v>
      </c>
    </row>
    <row r="366" spans="1:17" s="208" customFormat="1" ht="13.15" customHeight="1">
      <c r="A366" s="209" t="str">
        <f t="shared" si="10"/>
        <v>0209884031023011657</v>
      </c>
      <c r="B366" s="210" t="s">
        <v>18830</v>
      </c>
      <c r="C366" s="211" t="s">
        <v>1088</v>
      </c>
      <c r="D366" s="211" t="s">
        <v>1088</v>
      </c>
      <c r="E366" s="211" t="s">
        <v>14887</v>
      </c>
      <c r="F366" s="211" t="s">
        <v>1087</v>
      </c>
      <c r="G366" s="211" t="s">
        <v>1742</v>
      </c>
      <c r="H366" s="212" t="s">
        <v>2425</v>
      </c>
      <c r="I366" s="213" t="s">
        <v>18832</v>
      </c>
      <c r="J366" s="201" t="str">
        <f t="shared" si="11"/>
        <v>0042</v>
      </c>
      <c r="K366" s="209"/>
      <c r="L366" s="209"/>
      <c r="M366" s="214"/>
      <c r="N366" s="209" t="s">
        <v>18777</v>
      </c>
      <c r="O366" s="215" t="s">
        <v>18778</v>
      </c>
      <c r="P366" s="215" t="s">
        <v>18770</v>
      </c>
      <c r="Q366" s="215" t="s">
        <v>18771</v>
      </c>
    </row>
    <row r="367" spans="1:17" s="208" customFormat="1" ht="13.15" customHeight="1">
      <c r="A367" s="209" t="str">
        <f t="shared" si="10"/>
        <v>1370736021023011657</v>
      </c>
      <c r="B367" s="210" t="s">
        <v>18830</v>
      </c>
      <c r="C367" s="211" t="s">
        <v>1088</v>
      </c>
      <c r="D367" s="211" t="s">
        <v>1088</v>
      </c>
      <c r="E367" s="211" t="s">
        <v>14888</v>
      </c>
      <c r="F367" s="211" t="s">
        <v>1087</v>
      </c>
      <c r="G367" s="211" t="s">
        <v>1742</v>
      </c>
      <c r="H367" s="212" t="s">
        <v>2425</v>
      </c>
      <c r="I367" s="213" t="s">
        <v>18832</v>
      </c>
      <c r="J367" s="201" t="str">
        <f t="shared" si="11"/>
        <v>0042</v>
      </c>
      <c r="K367" s="209"/>
      <c r="L367" s="209"/>
      <c r="M367" s="214"/>
      <c r="N367" s="209" t="s">
        <v>18777</v>
      </c>
      <c r="O367" s="215" t="s">
        <v>18778</v>
      </c>
      <c r="P367" s="215" t="s">
        <v>18770</v>
      </c>
      <c r="Q367" s="215" t="s">
        <v>18771</v>
      </c>
    </row>
    <row r="368" spans="1:17" s="208" customFormat="1" ht="13.15" customHeight="1">
      <c r="A368" s="209" t="str">
        <f t="shared" si="10"/>
        <v>1370736041023011657</v>
      </c>
      <c r="B368" s="210" t="s">
        <v>18830</v>
      </c>
      <c r="C368" s="211" t="s">
        <v>1088</v>
      </c>
      <c r="D368" s="211" t="s">
        <v>1088</v>
      </c>
      <c r="E368" s="211" t="s">
        <v>14889</v>
      </c>
      <c r="F368" s="211" t="s">
        <v>1087</v>
      </c>
      <c r="G368" s="211" t="s">
        <v>1742</v>
      </c>
      <c r="H368" s="212" t="s">
        <v>2425</v>
      </c>
      <c r="I368" s="213" t="s">
        <v>18832</v>
      </c>
      <c r="J368" s="201" t="str">
        <f t="shared" si="11"/>
        <v>0042</v>
      </c>
      <c r="K368" s="209"/>
      <c r="L368" s="209"/>
      <c r="M368" s="214"/>
      <c r="N368" s="209" t="s">
        <v>18777</v>
      </c>
      <c r="O368" s="215" t="s">
        <v>18778</v>
      </c>
      <c r="P368" s="215" t="s">
        <v>18770</v>
      </c>
      <c r="Q368" s="215" t="s">
        <v>18771</v>
      </c>
    </row>
    <row r="369" spans="1:17" s="208" customFormat="1" ht="13.15" customHeight="1">
      <c r="A369" s="209" t="str">
        <f t="shared" si="10"/>
        <v>1370736121023011657</v>
      </c>
      <c r="B369" s="210" t="s">
        <v>18830</v>
      </c>
      <c r="C369" s="211" t="s">
        <v>1088</v>
      </c>
      <c r="D369" s="211" t="s">
        <v>1088</v>
      </c>
      <c r="E369" s="211" t="s">
        <v>14890</v>
      </c>
      <c r="F369" s="211" t="s">
        <v>1087</v>
      </c>
      <c r="G369" s="211" t="s">
        <v>1742</v>
      </c>
      <c r="H369" s="212" t="s">
        <v>2425</v>
      </c>
      <c r="I369" s="213" t="s">
        <v>18832</v>
      </c>
      <c r="J369" s="201" t="str">
        <f t="shared" si="11"/>
        <v>0042</v>
      </c>
      <c r="K369" s="209"/>
      <c r="L369" s="209"/>
      <c r="M369" s="214"/>
      <c r="N369" s="209" t="s">
        <v>18777</v>
      </c>
      <c r="O369" s="215" t="s">
        <v>18778</v>
      </c>
      <c r="P369" s="215" t="s">
        <v>18770</v>
      </c>
      <c r="Q369" s="215" t="s">
        <v>18771</v>
      </c>
    </row>
    <row r="370" spans="1:17" s="208" customFormat="1" ht="13.15" customHeight="1">
      <c r="A370" s="209" t="str">
        <f t="shared" si="10"/>
        <v>1370736141023011657</v>
      </c>
      <c r="B370" s="210" t="s">
        <v>18830</v>
      </c>
      <c r="C370" s="211" t="s">
        <v>1088</v>
      </c>
      <c r="D370" s="211" t="s">
        <v>1088</v>
      </c>
      <c r="E370" s="211" t="s">
        <v>14891</v>
      </c>
      <c r="F370" s="211" t="s">
        <v>1087</v>
      </c>
      <c r="G370" s="211" t="s">
        <v>1742</v>
      </c>
      <c r="H370" s="212" t="s">
        <v>2425</v>
      </c>
      <c r="I370" s="213" t="s">
        <v>18832</v>
      </c>
      <c r="J370" s="201" t="str">
        <f t="shared" si="11"/>
        <v>0042</v>
      </c>
      <c r="K370" s="209"/>
      <c r="L370" s="209"/>
      <c r="M370" s="214"/>
      <c r="N370" s="209" t="s">
        <v>18777</v>
      </c>
      <c r="O370" s="215" t="s">
        <v>18778</v>
      </c>
      <c r="P370" s="215" t="s">
        <v>18770</v>
      </c>
      <c r="Q370" s="215" t="s">
        <v>18771</v>
      </c>
    </row>
    <row r="371" spans="1:17" s="208" customFormat="1" ht="13.15" customHeight="1">
      <c r="A371" s="209" t="str">
        <f t="shared" si="10"/>
        <v>7N-10025831023011657</v>
      </c>
      <c r="B371" s="210" t="s">
        <v>18830</v>
      </c>
      <c r="C371" s="211" t="s">
        <v>1088</v>
      </c>
      <c r="D371" s="211" t="s">
        <v>1088</v>
      </c>
      <c r="E371" s="211" t="s">
        <v>14892</v>
      </c>
      <c r="F371" s="211" t="s">
        <v>1087</v>
      </c>
      <c r="G371" s="211" t="s">
        <v>1742</v>
      </c>
      <c r="H371" s="212" t="s">
        <v>2425</v>
      </c>
      <c r="I371" s="213" t="s">
        <v>18832</v>
      </c>
      <c r="J371" s="201" t="str">
        <f t="shared" si="11"/>
        <v>0042</v>
      </c>
      <c r="K371" s="209"/>
      <c r="L371" s="209"/>
      <c r="M371" s="214"/>
      <c r="N371" s="209" t="s">
        <v>18777</v>
      </c>
      <c r="O371" s="215" t="s">
        <v>18778</v>
      </c>
      <c r="P371" s="215" t="s">
        <v>18770</v>
      </c>
      <c r="Q371" s="215" t="s">
        <v>18771</v>
      </c>
    </row>
    <row r="372" spans="1:17" s="208" customFormat="1" ht="13.15" customHeight="1">
      <c r="A372" s="209" t="str">
        <f t="shared" si="10"/>
        <v>7N-100258391023011657</v>
      </c>
      <c r="B372" s="210" t="s">
        <v>18830</v>
      </c>
      <c r="C372" s="211" t="s">
        <v>1088</v>
      </c>
      <c r="D372" s="211" t="s">
        <v>1088</v>
      </c>
      <c r="E372" s="211" t="s">
        <v>14893</v>
      </c>
      <c r="F372" s="211" t="s">
        <v>1087</v>
      </c>
      <c r="G372" s="211" t="s">
        <v>1742</v>
      </c>
      <c r="H372" s="212" t="s">
        <v>2425</v>
      </c>
      <c r="I372" s="213" t="s">
        <v>18832</v>
      </c>
      <c r="J372" s="201" t="str">
        <f t="shared" si="11"/>
        <v>0042</v>
      </c>
      <c r="K372" s="209"/>
      <c r="L372" s="209"/>
      <c r="M372" s="214"/>
      <c r="N372" s="209" t="s">
        <v>18777</v>
      </c>
      <c r="O372" s="215" t="s">
        <v>18778</v>
      </c>
      <c r="P372" s="215" t="s">
        <v>18770</v>
      </c>
      <c r="Q372" s="215" t="s">
        <v>18771</v>
      </c>
    </row>
    <row r="373" spans="1:17" s="208" customFormat="1" ht="13.15" customHeight="1">
      <c r="A373" s="209" t="str">
        <f t="shared" si="10"/>
        <v>7T-QMA0000021012581023011657</v>
      </c>
      <c r="B373" s="210" t="s">
        <v>18830</v>
      </c>
      <c r="C373" s="211" t="s">
        <v>1088</v>
      </c>
      <c r="D373" s="211" t="s">
        <v>1088</v>
      </c>
      <c r="E373" s="211" t="s">
        <v>14894</v>
      </c>
      <c r="F373" s="211" t="s">
        <v>1087</v>
      </c>
      <c r="G373" s="211" t="s">
        <v>1742</v>
      </c>
      <c r="H373" s="212" t="s">
        <v>2425</v>
      </c>
      <c r="I373" s="213" t="s">
        <v>18832</v>
      </c>
      <c r="J373" s="201" t="str">
        <f t="shared" si="11"/>
        <v>0042</v>
      </c>
      <c r="K373" s="209"/>
      <c r="L373" s="209"/>
      <c r="M373" s="214"/>
      <c r="N373" s="209" t="s">
        <v>18777</v>
      </c>
      <c r="O373" s="215" t="s">
        <v>18778</v>
      </c>
      <c r="P373" s="215" t="s">
        <v>18770</v>
      </c>
      <c r="Q373" s="215" t="s">
        <v>18771</v>
      </c>
    </row>
    <row r="374" spans="1:17" s="208" customFormat="1" ht="13.15" customHeight="1">
      <c r="A374" s="209" t="str">
        <f t="shared" si="10"/>
        <v>7T-QMA0000022057961023011657</v>
      </c>
      <c r="B374" s="210" t="s">
        <v>18830</v>
      </c>
      <c r="C374" s="211" t="s">
        <v>1088</v>
      </c>
      <c r="D374" s="211" t="s">
        <v>1088</v>
      </c>
      <c r="E374" s="211" t="s">
        <v>14895</v>
      </c>
      <c r="F374" s="211" t="s">
        <v>1087</v>
      </c>
      <c r="G374" s="211" t="s">
        <v>1742</v>
      </c>
      <c r="H374" s="212" t="s">
        <v>2425</v>
      </c>
      <c r="I374" s="213" t="s">
        <v>18832</v>
      </c>
      <c r="J374" s="201" t="str">
        <f t="shared" si="11"/>
        <v>0042</v>
      </c>
      <c r="K374" s="209"/>
      <c r="L374" s="209"/>
      <c r="M374" s="214"/>
      <c r="N374" s="209" t="s">
        <v>18777</v>
      </c>
      <c r="O374" s="215" t="s">
        <v>18778</v>
      </c>
      <c r="P374" s="215" t="s">
        <v>18770</v>
      </c>
      <c r="Q374" s="215" t="s">
        <v>18771</v>
      </c>
    </row>
    <row r="375" spans="1:17" s="208" customFormat="1" ht="13.15" customHeight="1">
      <c r="A375" s="209" t="str">
        <f t="shared" si="10"/>
        <v>7W-0003516730011023011657</v>
      </c>
      <c r="B375" s="210" t="s">
        <v>18830</v>
      </c>
      <c r="C375" s="211" t="s">
        <v>1088</v>
      </c>
      <c r="D375" s="211" t="s">
        <v>1088</v>
      </c>
      <c r="E375" s="211" t="s">
        <v>14896</v>
      </c>
      <c r="F375" s="211" t="s">
        <v>1087</v>
      </c>
      <c r="G375" s="211" t="s">
        <v>1742</v>
      </c>
      <c r="H375" s="212" t="s">
        <v>2425</v>
      </c>
      <c r="I375" s="213" t="s">
        <v>18832</v>
      </c>
      <c r="J375" s="201" t="str">
        <f t="shared" si="11"/>
        <v>0042</v>
      </c>
      <c r="K375" s="209"/>
      <c r="L375" s="209"/>
      <c r="M375" s="214"/>
      <c r="N375" s="209" t="s">
        <v>18777</v>
      </c>
      <c r="O375" s="215" t="s">
        <v>18778</v>
      </c>
      <c r="P375" s="215" t="s">
        <v>18770</v>
      </c>
      <c r="Q375" s="215" t="s">
        <v>18771</v>
      </c>
    </row>
    <row r="376" spans="1:17" s="208" customFormat="1" ht="13.15" customHeight="1">
      <c r="A376" s="209" t="str">
        <f t="shared" si="10"/>
        <v>0209892011205837770</v>
      </c>
      <c r="B376" s="210" t="s">
        <v>18834</v>
      </c>
      <c r="C376" s="211" t="s">
        <v>938</v>
      </c>
      <c r="D376" s="211" t="s">
        <v>938</v>
      </c>
      <c r="E376" s="211" t="s">
        <v>937</v>
      </c>
      <c r="F376" s="211" t="s">
        <v>937</v>
      </c>
      <c r="G376" s="211" t="s">
        <v>1889</v>
      </c>
      <c r="H376" s="212" t="s">
        <v>14897</v>
      </c>
      <c r="I376" s="213" t="s">
        <v>939</v>
      </c>
      <c r="J376" s="201" t="str">
        <f t="shared" si="11"/>
        <v>0043</v>
      </c>
      <c r="K376" s="209"/>
      <c r="L376" s="209"/>
      <c r="M376" s="214"/>
      <c r="N376" s="209" t="s">
        <v>18777</v>
      </c>
      <c r="O376" s="215" t="s">
        <v>18778</v>
      </c>
      <c r="P376" s="215" t="s">
        <v>18835</v>
      </c>
      <c r="Q376" s="215" t="s">
        <v>18836</v>
      </c>
    </row>
    <row r="377" spans="1:17" s="208" customFormat="1" ht="13.15" customHeight="1">
      <c r="A377" s="209" t="str">
        <f t="shared" si="10"/>
        <v>0941221011205837770</v>
      </c>
      <c r="B377" s="210" t="s">
        <v>18834</v>
      </c>
      <c r="C377" s="211" t="s">
        <v>938</v>
      </c>
      <c r="D377" s="211" t="s">
        <v>938</v>
      </c>
      <c r="E377" s="211" t="s">
        <v>14898</v>
      </c>
      <c r="F377" s="211" t="s">
        <v>937</v>
      </c>
      <c r="G377" s="211" t="s">
        <v>1889</v>
      </c>
      <c r="H377" s="212" t="s">
        <v>14897</v>
      </c>
      <c r="I377" s="213" t="s">
        <v>939</v>
      </c>
      <c r="J377" s="201" t="str">
        <f t="shared" si="11"/>
        <v>0043</v>
      </c>
      <c r="K377" s="209"/>
      <c r="L377" s="209"/>
      <c r="M377" s="214"/>
      <c r="N377" s="209" t="s">
        <v>18777</v>
      </c>
      <c r="O377" s="215" t="s">
        <v>18778</v>
      </c>
      <c r="P377" s="215" t="s">
        <v>18835</v>
      </c>
      <c r="Q377" s="215" t="s">
        <v>18836</v>
      </c>
    </row>
    <row r="378" spans="1:17" s="208" customFormat="1" ht="13.15" customHeight="1">
      <c r="A378" s="209" t="str">
        <f t="shared" si="10"/>
        <v>0209900011780731737</v>
      </c>
      <c r="B378" s="210" t="s">
        <v>18837</v>
      </c>
      <c r="C378" s="211" t="s">
        <v>824</v>
      </c>
      <c r="D378" s="211" t="s">
        <v>824</v>
      </c>
      <c r="E378" s="211" t="s">
        <v>823</v>
      </c>
      <c r="F378" s="211" t="s">
        <v>823</v>
      </c>
      <c r="G378" s="211" t="s">
        <v>1975</v>
      </c>
      <c r="H378" s="212" t="s">
        <v>1974</v>
      </c>
      <c r="I378" s="213" t="s">
        <v>825</v>
      </c>
      <c r="J378" s="201" t="str">
        <f t="shared" si="11"/>
        <v>0044</v>
      </c>
      <c r="K378" s="209"/>
      <c r="L378" s="209"/>
      <c r="M378" s="214"/>
      <c r="N378" s="209" t="s">
        <v>18777</v>
      </c>
      <c r="O378" s="215" t="s">
        <v>18778</v>
      </c>
      <c r="P378" s="215" t="s">
        <v>18835</v>
      </c>
      <c r="Q378" s="215" t="s">
        <v>18836</v>
      </c>
    </row>
    <row r="379" spans="1:17" s="208" customFormat="1" ht="13.15" customHeight="1">
      <c r="A379" s="209" t="str">
        <f t="shared" si="10"/>
        <v>1383507071780731737</v>
      </c>
      <c r="B379" s="210" t="s">
        <v>18837</v>
      </c>
      <c r="C379" s="211" t="s">
        <v>824</v>
      </c>
      <c r="D379" s="211" t="s">
        <v>824</v>
      </c>
      <c r="E379" s="211" t="s">
        <v>14899</v>
      </c>
      <c r="F379" s="211" t="s">
        <v>823</v>
      </c>
      <c r="G379" s="211" t="s">
        <v>1975</v>
      </c>
      <c r="H379" s="212" t="s">
        <v>1974</v>
      </c>
      <c r="I379" s="213" t="s">
        <v>825</v>
      </c>
      <c r="J379" s="201" t="str">
        <f t="shared" si="11"/>
        <v>0044</v>
      </c>
      <c r="K379" s="209"/>
      <c r="L379" s="209"/>
      <c r="M379" s="214"/>
      <c r="N379" s="209" t="s">
        <v>18777</v>
      </c>
      <c r="O379" s="215" t="s">
        <v>18778</v>
      </c>
      <c r="P379" s="215" t="s">
        <v>18835</v>
      </c>
      <c r="Q379" s="215" t="s">
        <v>18836</v>
      </c>
    </row>
    <row r="380" spans="1:17" s="208" customFormat="1" ht="13.15" customHeight="1">
      <c r="A380" s="209" t="str">
        <f t="shared" si="10"/>
        <v>1F-QMA0000022210491780731737</v>
      </c>
      <c r="B380" s="210" t="s">
        <v>18837</v>
      </c>
      <c r="C380" s="211" t="s">
        <v>824</v>
      </c>
      <c r="D380" s="211" t="s">
        <v>824</v>
      </c>
      <c r="E380" s="211" t="s">
        <v>14900</v>
      </c>
      <c r="F380" s="211" t="s">
        <v>823</v>
      </c>
      <c r="G380" s="211" t="s">
        <v>1975</v>
      </c>
      <c r="H380" s="212" t="s">
        <v>1974</v>
      </c>
      <c r="I380" s="213" t="s">
        <v>825</v>
      </c>
      <c r="J380" s="201" t="str">
        <f t="shared" si="11"/>
        <v>0044</v>
      </c>
      <c r="K380" s="209"/>
      <c r="L380" s="209"/>
      <c r="M380" s="214"/>
      <c r="N380" s="209" t="s">
        <v>18777</v>
      </c>
      <c r="O380" s="215" t="s">
        <v>18778</v>
      </c>
      <c r="P380" s="215" t="s">
        <v>18835</v>
      </c>
      <c r="Q380" s="215" t="s">
        <v>18836</v>
      </c>
    </row>
    <row r="381" spans="1:17" s="208" customFormat="1" ht="13.15" customHeight="1">
      <c r="A381" s="209" t="str">
        <f t="shared" si="10"/>
        <v>1F-QMA0000062410311780731737</v>
      </c>
      <c r="B381" s="210" t="s">
        <v>18837</v>
      </c>
      <c r="C381" s="211" t="s">
        <v>824</v>
      </c>
      <c r="D381" s="211" t="s">
        <v>824</v>
      </c>
      <c r="E381" s="211" t="s">
        <v>14901</v>
      </c>
      <c r="F381" s="211" t="s">
        <v>823</v>
      </c>
      <c r="G381" s="211" t="s">
        <v>1975</v>
      </c>
      <c r="H381" s="212" t="s">
        <v>1974</v>
      </c>
      <c r="I381" s="213" t="s">
        <v>825</v>
      </c>
      <c r="J381" s="201" t="str">
        <f t="shared" si="11"/>
        <v>0044</v>
      </c>
      <c r="K381" s="209"/>
      <c r="L381" s="209"/>
      <c r="M381" s="214"/>
      <c r="N381" s="209" t="s">
        <v>18777</v>
      </c>
      <c r="O381" s="215" t="s">
        <v>18778</v>
      </c>
      <c r="P381" s="215" t="s">
        <v>18835</v>
      </c>
      <c r="Q381" s="215" t="s">
        <v>18836</v>
      </c>
    </row>
    <row r="382" spans="1:17" s="208" customFormat="1" ht="13.15" customHeight="1">
      <c r="A382" s="209" t="str">
        <f t="shared" si="10"/>
        <v>0002594011942240189</v>
      </c>
      <c r="B382" s="210" t="s">
        <v>18838</v>
      </c>
      <c r="C382" s="211" t="s">
        <v>1001</v>
      </c>
      <c r="D382" s="211" t="s">
        <v>1001</v>
      </c>
      <c r="E382" s="211" t="s">
        <v>14902</v>
      </c>
      <c r="F382" s="211" t="s">
        <v>1000</v>
      </c>
      <c r="G382" s="211" t="s">
        <v>1836</v>
      </c>
      <c r="H382" s="212" t="s">
        <v>2406</v>
      </c>
      <c r="I382" s="213" t="s">
        <v>1002</v>
      </c>
      <c r="J382" s="201" t="str">
        <f t="shared" si="11"/>
        <v>0045</v>
      </c>
      <c r="K382" s="209"/>
      <c r="L382" s="209"/>
      <c r="M382" s="214"/>
      <c r="N382" s="209" t="s">
        <v>18777</v>
      </c>
      <c r="O382" s="215" t="s">
        <v>18778</v>
      </c>
      <c r="P382" s="215" t="s">
        <v>18835</v>
      </c>
      <c r="Q382" s="215" t="s">
        <v>18836</v>
      </c>
    </row>
    <row r="383" spans="1:17" s="208" customFormat="1" ht="13.15" customHeight="1">
      <c r="A383" s="209" t="str">
        <f t="shared" si="10"/>
        <v>0209918011942240189</v>
      </c>
      <c r="B383" s="210" t="s">
        <v>18838</v>
      </c>
      <c r="C383" s="211" t="s">
        <v>1001</v>
      </c>
      <c r="D383" s="211" t="s">
        <v>1001</v>
      </c>
      <c r="E383" s="211" t="s">
        <v>1000</v>
      </c>
      <c r="F383" s="211" t="s">
        <v>1000</v>
      </c>
      <c r="G383" s="211" t="s">
        <v>1836</v>
      </c>
      <c r="H383" s="212" t="s">
        <v>2406</v>
      </c>
      <c r="I383" s="213" t="s">
        <v>1002</v>
      </c>
      <c r="J383" s="201" t="str">
        <f t="shared" si="11"/>
        <v>0045</v>
      </c>
      <c r="K383" s="209"/>
      <c r="L383" s="209"/>
      <c r="M383" s="214"/>
      <c r="N383" s="209" t="s">
        <v>18777</v>
      </c>
      <c r="O383" s="215" t="s">
        <v>18778</v>
      </c>
      <c r="P383" s="215" t="s">
        <v>18835</v>
      </c>
      <c r="Q383" s="215" t="s">
        <v>18836</v>
      </c>
    </row>
    <row r="384" spans="1:17" s="208" customFormat="1" ht="13.15" customHeight="1">
      <c r="A384" s="209" t="str">
        <f t="shared" si="10"/>
        <v>0209918021942240189</v>
      </c>
      <c r="B384" s="210" t="s">
        <v>18838</v>
      </c>
      <c r="C384" s="211" t="s">
        <v>1001</v>
      </c>
      <c r="D384" s="211" t="s">
        <v>1001</v>
      </c>
      <c r="E384" s="211" t="s">
        <v>14903</v>
      </c>
      <c r="F384" s="211" t="s">
        <v>1000</v>
      </c>
      <c r="G384" s="211" t="s">
        <v>1836</v>
      </c>
      <c r="H384" s="212" t="s">
        <v>2406</v>
      </c>
      <c r="I384" s="213" t="s">
        <v>1002</v>
      </c>
      <c r="J384" s="201" t="str">
        <f t="shared" si="11"/>
        <v>0045</v>
      </c>
      <c r="K384" s="209"/>
      <c r="L384" s="209"/>
      <c r="M384" s="214"/>
      <c r="N384" s="209" t="s">
        <v>18777</v>
      </c>
      <c r="O384" s="215" t="s">
        <v>18778</v>
      </c>
      <c r="P384" s="215" t="s">
        <v>18835</v>
      </c>
      <c r="Q384" s="215" t="s">
        <v>18836</v>
      </c>
    </row>
    <row r="385" spans="1:17" s="208" customFormat="1" ht="13.15" customHeight="1">
      <c r="A385" s="209" t="str">
        <f t="shared" si="10"/>
        <v>0941163011942240189</v>
      </c>
      <c r="B385" s="210" t="s">
        <v>18838</v>
      </c>
      <c r="C385" s="211" t="s">
        <v>1001</v>
      </c>
      <c r="D385" s="211" t="s">
        <v>1001</v>
      </c>
      <c r="E385" s="211" t="s">
        <v>14904</v>
      </c>
      <c r="F385" s="211" t="s">
        <v>1000</v>
      </c>
      <c r="G385" s="211" t="s">
        <v>1836</v>
      </c>
      <c r="H385" s="212" t="s">
        <v>2406</v>
      </c>
      <c r="I385" s="213" t="s">
        <v>1002</v>
      </c>
      <c r="J385" s="201" t="str">
        <f t="shared" si="11"/>
        <v>0045</v>
      </c>
      <c r="K385" s="209"/>
      <c r="L385" s="209"/>
      <c r="M385" s="214"/>
      <c r="N385" s="209" t="s">
        <v>18777</v>
      </c>
      <c r="O385" s="215" t="s">
        <v>18778</v>
      </c>
      <c r="P385" s="215" t="s">
        <v>18835</v>
      </c>
      <c r="Q385" s="215" t="s">
        <v>18836</v>
      </c>
    </row>
    <row r="386" spans="1:17" s="208" customFormat="1" ht="13.15" customHeight="1">
      <c r="A386" s="209" t="str">
        <f t="shared" ref="A386:A449" si="12">E386&amp;C386</f>
        <v>0941163021942240189</v>
      </c>
      <c r="B386" s="210" t="s">
        <v>18838</v>
      </c>
      <c r="C386" s="211" t="s">
        <v>1001</v>
      </c>
      <c r="D386" s="211" t="s">
        <v>1001</v>
      </c>
      <c r="E386" s="211" t="s">
        <v>14905</v>
      </c>
      <c r="F386" s="211" t="s">
        <v>1000</v>
      </c>
      <c r="G386" s="211" t="s">
        <v>1836</v>
      </c>
      <c r="H386" s="212" t="s">
        <v>2406</v>
      </c>
      <c r="I386" s="213" t="s">
        <v>1002</v>
      </c>
      <c r="J386" s="201" t="str">
        <f t="shared" ref="J386:J449" si="13">B386</f>
        <v>0045</v>
      </c>
      <c r="K386" s="209"/>
      <c r="L386" s="209"/>
      <c r="M386" s="214"/>
      <c r="N386" s="209" t="s">
        <v>18777</v>
      </c>
      <c r="O386" s="215" t="s">
        <v>18778</v>
      </c>
      <c r="P386" s="215" t="s">
        <v>18835</v>
      </c>
      <c r="Q386" s="215" t="s">
        <v>18836</v>
      </c>
    </row>
    <row r="387" spans="1:17" s="208" customFormat="1" ht="13.15" customHeight="1">
      <c r="A387" s="209" t="str">
        <f t="shared" si="12"/>
        <v>0209926011083612121</v>
      </c>
      <c r="B387" s="210" t="s">
        <v>18839</v>
      </c>
      <c r="C387" s="211" t="s">
        <v>1085</v>
      </c>
      <c r="D387" s="211" t="s">
        <v>1085</v>
      </c>
      <c r="E387" s="211" t="s">
        <v>1084</v>
      </c>
      <c r="F387" s="211" t="s">
        <v>1084</v>
      </c>
      <c r="G387" s="211" t="s">
        <v>1743</v>
      </c>
      <c r="H387" s="212" t="s">
        <v>2423</v>
      </c>
      <c r="I387" s="213" t="s">
        <v>18840</v>
      </c>
      <c r="J387" s="201" t="str">
        <f t="shared" si="13"/>
        <v>0046</v>
      </c>
      <c r="K387" s="209"/>
      <c r="L387" s="209"/>
      <c r="M387" s="214"/>
      <c r="N387" s="209" t="s">
        <v>18777</v>
      </c>
      <c r="O387" s="215" t="s">
        <v>18778</v>
      </c>
      <c r="P387" s="215" t="s">
        <v>18835</v>
      </c>
      <c r="Q387" s="215" t="s">
        <v>18836</v>
      </c>
    </row>
    <row r="388" spans="1:17" s="208" customFormat="1" ht="13.15" customHeight="1">
      <c r="A388" s="209" t="str">
        <f t="shared" si="12"/>
        <v>0209926021083612121</v>
      </c>
      <c r="B388" s="210" t="s">
        <v>18839</v>
      </c>
      <c r="C388" s="211" t="s">
        <v>1085</v>
      </c>
      <c r="D388" s="211" t="s">
        <v>1085</v>
      </c>
      <c r="E388" s="211" t="s">
        <v>14906</v>
      </c>
      <c r="F388" s="211" t="s">
        <v>1084</v>
      </c>
      <c r="G388" s="211" t="s">
        <v>1743</v>
      </c>
      <c r="H388" s="212" t="s">
        <v>2423</v>
      </c>
      <c r="I388" s="213" t="s">
        <v>18840</v>
      </c>
      <c r="J388" s="201" t="str">
        <f t="shared" si="13"/>
        <v>0046</v>
      </c>
      <c r="K388" s="209"/>
      <c r="L388" s="209"/>
      <c r="M388" s="214"/>
      <c r="N388" s="209" t="s">
        <v>18777</v>
      </c>
      <c r="O388" s="215" t="s">
        <v>18778</v>
      </c>
      <c r="P388" s="215" t="s">
        <v>18835</v>
      </c>
      <c r="Q388" s="215" t="s">
        <v>18836</v>
      </c>
    </row>
    <row r="389" spans="1:17" s="208" customFormat="1" ht="13.15" customHeight="1">
      <c r="A389" s="209" t="str">
        <f t="shared" si="12"/>
        <v>0634610011083612121</v>
      </c>
      <c r="B389" s="210" t="s">
        <v>18839</v>
      </c>
      <c r="C389" s="211" t="s">
        <v>1085</v>
      </c>
      <c r="D389" s="211" t="s">
        <v>1085</v>
      </c>
      <c r="E389" s="211" t="s">
        <v>5090</v>
      </c>
      <c r="F389" s="211" t="s">
        <v>1084</v>
      </c>
      <c r="G389" s="211" t="s">
        <v>1743</v>
      </c>
      <c r="H389" s="212" t="s">
        <v>2423</v>
      </c>
      <c r="I389" s="213" t="s">
        <v>18840</v>
      </c>
      <c r="J389" s="201" t="str">
        <f t="shared" si="13"/>
        <v>0046</v>
      </c>
      <c r="K389" s="209"/>
      <c r="L389" s="209"/>
      <c r="M389" s="214"/>
      <c r="N389" s="209" t="s">
        <v>18777</v>
      </c>
      <c r="O389" s="215" t="s">
        <v>18778</v>
      </c>
      <c r="P389" s="215" t="s">
        <v>18835</v>
      </c>
      <c r="Q389" s="215" t="s">
        <v>18836</v>
      </c>
    </row>
    <row r="390" spans="1:17" s="208" customFormat="1" ht="13.15" customHeight="1">
      <c r="A390" s="209" t="str">
        <f t="shared" si="12"/>
        <v>1273120011083612121</v>
      </c>
      <c r="B390" s="210" t="s">
        <v>18839</v>
      </c>
      <c r="C390" s="211" t="s">
        <v>1085</v>
      </c>
      <c r="D390" s="211" t="s">
        <v>1085</v>
      </c>
      <c r="E390" s="211" t="s">
        <v>14907</v>
      </c>
      <c r="F390" s="211" t="s">
        <v>1084</v>
      </c>
      <c r="G390" s="211" t="s">
        <v>1743</v>
      </c>
      <c r="H390" s="212" t="s">
        <v>2423</v>
      </c>
      <c r="I390" s="213" t="s">
        <v>18840</v>
      </c>
      <c r="J390" s="201" t="str">
        <f t="shared" si="13"/>
        <v>0046</v>
      </c>
      <c r="K390" s="209"/>
      <c r="L390" s="209"/>
      <c r="M390" s="214"/>
      <c r="N390" s="209" t="s">
        <v>18777</v>
      </c>
      <c r="O390" s="215" t="s">
        <v>18778</v>
      </c>
      <c r="P390" s="215" t="s">
        <v>18835</v>
      </c>
      <c r="Q390" s="215" t="s">
        <v>18836</v>
      </c>
    </row>
    <row r="391" spans="1:17" s="208" customFormat="1" ht="13.15" customHeight="1">
      <c r="A391" s="209" t="str">
        <f t="shared" si="12"/>
        <v>1273120021083612121</v>
      </c>
      <c r="B391" s="210" t="s">
        <v>18839</v>
      </c>
      <c r="C391" s="211" t="s">
        <v>1085</v>
      </c>
      <c r="D391" s="211" t="s">
        <v>1085</v>
      </c>
      <c r="E391" s="211" t="s">
        <v>14908</v>
      </c>
      <c r="F391" s="211" t="s">
        <v>1084</v>
      </c>
      <c r="G391" s="211" t="s">
        <v>1743</v>
      </c>
      <c r="H391" s="212" t="s">
        <v>2423</v>
      </c>
      <c r="I391" s="213" t="s">
        <v>18840</v>
      </c>
      <c r="J391" s="201" t="str">
        <f t="shared" si="13"/>
        <v>0046</v>
      </c>
      <c r="K391" s="209"/>
      <c r="L391" s="209"/>
      <c r="M391" s="214"/>
      <c r="N391" s="209" t="s">
        <v>18777</v>
      </c>
      <c r="O391" s="215" t="s">
        <v>18778</v>
      </c>
      <c r="P391" s="215" t="s">
        <v>18835</v>
      </c>
      <c r="Q391" s="215" t="s">
        <v>18836</v>
      </c>
    </row>
    <row r="392" spans="1:17" s="208" customFormat="1" ht="13.15" customHeight="1">
      <c r="A392" s="209" t="str">
        <f t="shared" si="12"/>
        <v>1273120031083612121</v>
      </c>
      <c r="B392" s="210" t="s">
        <v>18839</v>
      </c>
      <c r="C392" s="211" t="s">
        <v>1085</v>
      </c>
      <c r="D392" s="211" t="s">
        <v>1085</v>
      </c>
      <c r="E392" s="211" t="s">
        <v>14909</v>
      </c>
      <c r="F392" s="211" t="s">
        <v>1084</v>
      </c>
      <c r="G392" s="211" t="s">
        <v>1743</v>
      </c>
      <c r="H392" s="212" t="s">
        <v>2423</v>
      </c>
      <c r="I392" s="213" t="s">
        <v>18840</v>
      </c>
      <c r="J392" s="201" t="str">
        <f t="shared" si="13"/>
        <v>0046</v>
      </c>
      <c r="K392" s="209"/>
      <c r="L392" s="209"/>
      <c r="M392" s="214"/>
      <c r="N392" s="209" t="s">
        <v>18777</v>
      </c>
      <c r="O392" s="215" t="s">
        <v>18778</v>
      </c>
      <c r="P392" s="215" t="s">
        <v>18835</v>
      </c>
      <c r="Q392" s="215" t="s">
        <v>18836</v>
      </c>
    </row>
    <row r="393" spans="1:17" s="208" customFormat="1" ht="13.15" customHeight="1">
      <c r="A393" s="209" t="str">
        <f t="shared" si="12"/>
        <v>1842536021083612121</v>
      </c>
      <c r="B393" s="210" t="s">
        <v>18839</v>
      </c>
      <c r="C393" s="211" t="s">
        <v>1085</v>
      </c>
      <c r="D393" s="211" t="s">
        <v>1085</v>
      </c>
      <c r="E393" s="211" t="s">
        <v>14910</v>
      </c>
      <c r="F393" s="211" t="s">
        <v>1084</v>
      </c>
      <c r="G393" s="211" t="s">
        <v>1743</v>
      </c>
      <c r="H393" s="212" t="s">
        <v>2423</v>
      </c>
      <c r="I393" s="213" t="s">
        <v>18840</v>
      </c>
      <c r="J393" s="201" t="str">
        <f t="shared" si="13"/>
        <v>0046</v>
      </c>
      <c r="K393" s="209"/>
      <c r="L393" s="209"/>
      <c r="M393" s="214"/>
      <c r="N393" s="209" t="s">
        <v>18777</v>
      </c>
      <c r="O393" s="215" t="s">
        <v>18778</v>
      </c>
      <c r="P393" s="215" t="s">
        <v>18835</v>
      </c>
      <c r="Q393" s="215" t="s">
        <v>18836</v>
      </c>
    </row>
    <row r="394" spans="1:17" s="208" customFormat="1" ht="13.15" customHeight="1">
      <c r="A394" s="209" t="str">
        <f t="shared" si="12"/>
        <v>0209934011174522494</v>
      </c>
      <c r="B394" s="210" t="s">
        <v>18841</v>
      </c>
      <c r="C394" s="211" t="s">
        <v>533</v>
      </c>
      <c r="D394" s="211" t="s">
        <v>533</v>
      </c>
      <c r="E394" s="211" t="s">
        <v>532</v>
      </c>
      <c r="F394" s="211" t="s">
        <v>532</v>
      </c>
      <c r="G394" s="211" t="s">
        <v>2236</v>
      </c>
      <c r="H394" s="212" t="s">
        <v>2235</v>
      </c>
      <c r="I394" s="213" t="s">
        <v>18842</v>
      </c>
      <c r="J394" s="201" t="str">
        <f t="shared" si="13"/>
        <v>0047</v>
      </c>
      <c r="K394" s="209"/>
      <c r="L394" s="209"/>
      <c r="M394" s="214"/>
      <c r="N394" s="209" t="s">
        <v>18777</v>
      </c>
      <c r="O394" s="215" t="s">
        <v>18778</v>
      </c>
      <c r="P394" s="215" t="s">
        <v>18835</v>
      </c>
      <c r="Q394" s="215" t="s">
        <v>18836</v>
      </c>
    </row>
    <row r="395" spans="1:17" s="208" customFormat="1" ht="13.15" customHeight="1">
      <c r="A395" s="209" t="str">
        <f t="shared" si="12"/>
        <v>1310310031174522494</v>
      </c>
      <c r="B395" s="210" t="s">
        <v>18841</v>
      </c>
      <c r="C395" s="211" t="s">
        <v>533</v>
      </c>
      <c r="D395" s="211" t="s">
        <v>533</v>
      </c>
      <c r="E395" s="211" t="s">
        <v>14911</v>
      </c>
      <c r="F395" s="211" t="s">
        <v>532</v>
      </c>
      <c r="G395" s="211" t="s">
        <v>2236</v>
      </c>
      <c r="H395" s="212" t="s">
        <v>2235</v>
      </c>
      <c r="I395" s="213" t="s">
        <v>18842</v>
      </c>
      <c r="J395" s="201" t="str">
        <f t="shared" si="13"/>
        <v>0047</v>
      </c>
      <c r="K395" s="209"/>
      <c r="L395" s="209"/>
      <c r="M395" s="214"/>
      <c r="N395" s="209" t="s">
        <v>18777</v>
      </c>
      <c r="O395" s="215" t="s">
        <v>18778</v>
      </c>
      <c r="P395" s="215" t="s">
        <v>18835</v>
      </c>
      <c r="Q395" s="215" t="s">
        <v>18836</v>
      </c>
    </row>
    <row r="396" spans="1:17" s="208" customFormat="1" ht="13.15" customHeight="1">
      <c r="A396" s="209" t="str">
        <f t="shared" si="12"/>
        <v>##1174522494</v>
      </c>
      <c r="B396" s="210" t="s">
        <v>18841</v>
      </c>
      <c r="C396" s="211" t="s">
        <v>533</v>
      </c>
      <c r="D396" s="211" t="s">
        <v>533</v>
      </c>
      <c r="E396" s="211" t="s">
        <v>3649</v>
      </c>
      <c r="F396" s="211" t="s">
        <v>532</v>
      </c>
      <c r="G396" s="211" t="s">
        <v>2236</v>
      </c>
      <c r="H396" s="212" t="s">
        <v>2235</v>
      </c>
      <c r="I396" s="213" t="s">
        <v>18842</v>
      </c>
      <c r="J396" s="201" t="str">
        <f t="shared" si="13"/>
        <v>0047</v>
      </c>
      <c r="K396" s="209"/>
      <c r="L396" s="209"/>
      <c r="M396" s="214"/>
      <c r="N396" s="209" t="s">
        <v>18777</v>
      </c>
      <c r="O396" s="215" t="s">
        <v>18778</v>
      </c>
      <c r="P396" s="215" t="s">
        <v>18835</v>
      </c>
      <c r="Q396" s="215" t="s">
        <v>18836</v>
      </c>
    </row>
    <row r="397" spans="1:17" s="208" customFormat="1" ht="13.15" customHeight="1">
      <c r="A397" s="209" t="str">
        <f t="shared" si="12"/>
        <v>7W-61021174522494</v>
      </c>
      <c r="B397" s="210" t="s">
        <v>18841</v>
      </c>
      <c r="C397" s="211" t="s">
        <v>533</v>
      </c>
      <c r="D397" s="211" t="s">
        <v>533</v>
      </c>
      <c r="E397" s="211" t="s">
        <v>14912</v>
      </c>
      <c r="F397" s="211" t="s">
        <v>532</v>
      </c>
      <c r="G397" s="211" t="s">
        <v>2236</v>
      </c>
      <c r="H397" s="212" t="s">
        <v>2235</v>
      </c>
      <c r="I397" s="213" t="s">
        <v>18842</v>
      </c>
      <c r="J397" s="201" t="str">
        <f t="shared" si="13"/>
        <v>0047</v>
      </c>
      <c r="K397" s="209"/>
      <c r="L397" s="209"/>
      <c r="M397" s="214"/>
      <c r="N397" s="209" t="s">
        <v>18777</v>
      </c>
      <c r="O397" s="215" t="s">
        <v>18778</v>
      </c>
      <c r="P397" s="215" t="s">
        <v>18835</v>
      </c>
      <c r="Q397" s="215" t="s">
        <v>18836</v>
      </c>
    </row>
    <row r="398" spans="1:17" s="208" customFormat="1" ht="13.15" customHeight="1">
      <c r="A398" s="209" t="str">
        <f t="shared" si="12"/>
        <v>8W-QMA0000021013991174522494</v>
      </c>
      <c r="B398" s="210" t="s">
        <v>18841</v>
      </c>
      <c r="C398" s="211" t="s">
        <v>533</v>
      </c>
      <c r="D398" s="211" t="s">
        <v>533</v>
      </c>
      <c r="E398" s="211" t="s">
        <v>14913</v>
      </c>
      <c r="F398" s="211" t="s">
        <v>532</v>
      </c>
      <c r="G398" s="211" t="s">
        <v>2236</v>
      </c>
      <c r="H398" s="212" t="s">
        <v>2235</v>
      </c>
      <c r="I398" s="213" t="s">
        <v>18842</v>
      </c>
      <c r="J398" s="201" t="str">
        <f t="shared" si="13"/>
        <v>0047</v>
      </c>
      <c r="K398" s="209"/>
      <c r="L398" s="209"/>
      <c r="M398" s="214"/>
      <c r="N398" s="209" t="s">
        <v>18777</v>
      </c>
      <c r="O398" s="215" t="s">
        <v>18778</v>
      </c>
      <c r="P398" s="215" t="s">
        <v>18835</v>
      </c>
      <c r="Q398" s="215" t="s">
        <v>18836</v>
      </c>
    </row>
    <row r="399" spans="1:17" s="208" customFormat="1" ht="13.15" customHeight="1">
      <c r="A399" s="209" t="str">
        <f t="shared" si="12"/>
        <v>8Y-0000669320011174522494</v>
      </c>
      <c r="B399" s="210" t="s">
        <v>18841</v>
      </c>
      <c r="C399" s="211" t="s">
        <v>533</v>
      </c>
      <c r="D399" s="211" t="s">
        <v>533</v>
      </c>
      <c r="E399" s="211" t="s">
        <v>14914</v>
      </c>
      <c r="F399" s="211" t="s">
        <v>532</v>
      </c>
      <c r="G399" s="211" t="s">
        <v>2236</v>
      </c>
      <c r="H399" s="212" t="s">
        <v>2235</v>
      </c>
      <c r="I399" s="213" t="s">
        <v>18842</v>
      </c>
      <c r="J399" s="201" t="str">
        <f t="shared" si="13"/>
        <v>0047</v>
      </c>
      <c r="K399" s="209"/>
      <c r="L399" s="209"/>
      <c r="M399" s="214"/>
      <c r="N399" s="209" t="s">
        <v>18777</v>
      </c>
      <c r="O399" s="215" t="s">
        <v>18778</v>
      </c>
      <c r="P399" s="215" t="s">
        <v>18835</v>
      </c>
      <c r="Q399" s="215" t="s">
        <v>18836</v>
      </c>
    </row>
    <row r="400" spans="1:17" s="208" customFormat="1" ht="13.15" customHeight="1">
      <c r="A400" s="209" t="str">
        <f t="shared" si="12"/>
        <v>8Y-0024504600011174522494</v>
      </c>
      <c r="B400" s="210" t="s">
        <v>18841</v>
      </c>
      <c r="C400" s="211" t="s">
        <v>533</v>
      </c>
      <c r="D400" s="211" t="s">
        <v>533</v>
      </c>
      <c r="E400" s="211" t="s">
        <v>14915</v>
      </c>
      <c r="F400" s="211" t="s">
        <v>532</v>
      </c>
      <c r="G400" s="211" t="s">
        <v>2236</v>
      </c>
      <c r="H400" s="212" t="s">
        <v>2235</v>
      </c>
      <c r="I400" s="213" t="s">
        <v>18842</v>
      </c>
      <c r="J400" s="201" t="str">
        <f t="shared" si="13"/>
        <v>0047</v>
      </c>
      <c r="K400" s="209"/>
      <c r="L400" s="209"/>
      <c r="M400" s="214"/>
      <c r="N400" s="209" t="s">
        <v>18777</v>
      </c>
      <c r="O400" s="215" t="s">
        <v>18778</v>
      </c>
      <c r="P400" s="215" t="s">
        <v>18835</v>
      </c>
      <c r="Q400" s="215" t="s">
        <v>18836</v>
      </c>
    </row>
    <row r="401" spans="1:17" s="208" customFormat="1" ht="13.15" customHeight="1">
      <c r="A401" s="209" t="str">
        <f t="shared" si="12"/>
        <v>0210015011699844654</v>
      </c>
      <c r="B401" s="210" t="s">
        <v>18843</v>
      </c>
      <c r="C401" s="211" t="s">
        <v>203</v>
      </c>
      <c r="D401" s="211" t="s">
        <v>203</v>
      </c>
      <c r="E401" s="211" t="s">
        <v>202</v>
      </c>
      <c r="F401" s="211" t="s">
        <v>202</v>
      </c>
      <c r="G401" s="211" t="s">
        <v>14916</v>
      </c>
      <c r="H401" s="212" t="s">
        <v>14917</v>
      </c>
      <c r="I401" s="213" t="s">
        <v>204</v>
      </c>
      <c r="J401" s="201" t="str">
        <f t="shared" si="13"/>
        <v>0048</v>
      </c>
      <c r="K401" s="209"/>
      <c r="L401" s="209"/>
      <c r="M401" s="214"/>
      <c r="N401" s="209" t="s">
        <v>18765</v>
      </c>
      <c r="O401" s="215" t="s">
        <v>18766</v>
      </c>
      <c r="P401" s="215" t="s">
        <v>18773</v>
      </c>
      <c r="Q401" s="215" t="s">
        <v>18774</v>
      </c>
    </row>
    <row r="402" spans="1:17" s="208" customFormat="1" ht="13.15" customHeight="1">
      <c r="A402" s="209" t="str">
        <f t="shared" si="12"/>
        <v>0210023011558430520</v>
      </c>
      <c r="B402" s="210" t="s">
        <v>18844</v>
      </c>
      <c r="C402" s="211" t="s">
        <v>212</v>
      </c>
      <c r="D402" s="211" t="s">
        <v>212</v>
      </c>
      <c r="E402" s="211" t="s">
        <v>211</v>
      </c>
      <c r="F402" s="211" t="s">
        <v>211</v>
      </c>
      <c r="G402" s="211" t="s">
        <v>2007</v>
      </c>
      <c r="H402" s="212" t="s">
        <v>3283</v>
      </c>
      <c r="I402" s="213" t="s">
        <v>213</v>
      </c>
      <c r="J402" s="201" t="str">
        <f t="shared" si="13"/>
        <v>0049</v>
      </c>
      <c r="K402" s="209"/>
      <c r="L402" s="209"/>
      <c r="M402" s="214"/>
      <c r="N402" s="209" t="s">
        <v>18765</v>
      </c>
      <c r="O402" s="215" t="s">
        <v>18766</v>
      </c>
      <c r="P402" s="215" t="s">
        <v>18800</v>
      </c>
      <c r="Q402" s="215" t="s">
        <v>18801</v>
      </c>
    </row>
    <row r="403" spans="1:17" s="208" customFormat="1" ht="13.15" customHeight="1">
      <c r="A403" s="209" t="str">
        <f t="shared" si="12"/>
        <v>0210031011851399406</v>
      </c>
      <c r="B403" s="210" t="s">
        <v>18845</v>
      </c>
      <c r="C403" s="211" t="s">
        <v>14918</v>
      </c>
      <c r="D403" s="211" t="s">
        <v>14918</v>
      </c>
      <c r="E403" s="211" t="s">
        <v>14919</v>
      </c>
      <c r="F403" s="211" t="s">
        <v>14919</v>
      </c>
      <c r="G403" s="211" t="s">
        <v>14920</v>
      </c>
      <c r="H403" s="212" t="s">
        <v>14921</v>
      </c>
      <c r="I403" s="213" t="s">
        <v>18846</v>
      </c>
      <c r="J403" s="201" t="str">
        <f t="shared" si="13"/>
        <v>0050</v>
      </c>
      <c r="K403" s="209"/>
      <c r="L403" s="209"/>
      <c r="M403" s="214"/>
      <c r="N403" s="209" t="s">
        <v>18765</v>
      </c>
      <c r="O403" s="215" t="s">
        <v>18766</v>
      </c>
      <c r="P403" s="215" t="s">
        <v>18812</v>
      </c>
      <c r="Q403" s="215" t="s">
        <v>18813</v>
      </c>
    </row>
    <row r="404" spans="1:17" s="208" customFormat="1" ht="13.15" customHeight="1">
      <c r="A404" s="209" t="str">
        <f t="shared" si="12"/>
        <v>0210049011922177997</v>
      </c>
      <c r="B404" s="210" t="s">
        <v>18847</v>
      </c>
      <c r="C404" s="211" t="s">
        <v>209</v>
      </c>
      <c r="D404" s="211" t="s">
        <v>209</v>
      </c>
      <c r="E404" s="211" t="s">
        <v>208</v>
      </c>
      <c r="F404" s="211" t="s">
        <v>208</v>
      </c>
      <c r="G404" s="211" t="s">
        <v>2006</v>
      </c>
      <c r="H404" s="212" t="s">
        <v>14922</v>
      </c>
      <c r="I404" s="213" t="s">
        <v>18848</v>
      </c>
      <c r="J404" s="201" t="str">
        <f t="shared" si="13"/>
        <v>0051</v>
      </c>
      <c r="K404" s="209"/>
      <c r="L404" s="209"/>
      <c r="M404" s="214"/>
      <c r="N404" s="209" t="s">
        <v>18765</v>
      </c>
      <c r="O404" s="215" t="s">
        <v>18766</v>
      </c>
      <c r="P404" s="215" t="s">
        <v>18800</v>
      </c>
      <c r="Q404" s="215" t="s">
        <v>18801</v>
      </c>
    </row>
    <row r="405" spans="1:17" s="208" customFormat="1" ht="13.15" customHeight="1">
      <c r="A405" s="209" t="str">
        <f t="shared" si="12"/>
        <v>0210080011942379912</v>
      </c>
      <c r="B405" s="210" t="s">
        <v>18849</v>
      </c>
      <c r="C405" s="211" t="s">
        <v>218</v>
      </c>
      <c r="D405" s="211" t="s">
        <v>218</v>
      </c>
      <c r="E405" s="211" t="s">
        <v>217</v>
      </c>
      <c r="F405" s="211" t="s">
        <v>217</v>
      </c>
      <c r="G405" s="211" t="s">
        <v>2005</v>
      </c>
      <c r="H405" s="212" t="s">
        <v>3207</v>
      </c>
      <c r="I405" s="213" t="s">
        <v>219</v>
      </c>
      <c r="J405" s="201" t="str">
        <f t="shared" si="13"/>
        <v>0052</v>
      </c>
      <c r="K405" s="209"/>
      <c r="L405" s="209"/>
      <c r="M405" s="214"/>
      <c r="N405" s="209" t="s">
        <v>18765</v>
      </c>
      <c r="O405" s="215" t="s">
        <v>18766</v>
      </c>
      <c r="P405" s="215" t="s">
        <v>18773</v>
      </c>
      <c r="Q405" s="215" t="s">
        <v>18774</v>
      </c>
    </row>
    <row r="406" spans="1:17" s="208" customFormat="1" ht="13.15" customHeight="1">
      <c r="A406" s="209" t="str">
        <f t="shared" si="12"/>
        <v>0210106011942286414</v>
      </c>
      <c r="B406" s="210" t="s">
        <v>18850</v>
      </c>
      <c r="C406" s="211" t="s">
        <v>14923</v>
      </c>
      <c r="D406" s="211" t="s">
        <v>14923</v>
      </c>
      <c r="E406" s="211" t="s">
        <v>14924</v>
      </c>
      <c r="F406" s="211" t="s">
        <v>14925</v>
      </c>
      <c r="G406" s="211" t="s">
        <v>14926</v>
      </c>
      <c r="H406" s="212" t="s">
        <v>14927</v>
      </c>
      <c r="I406" s="213" t="s">
        <v>18851</v>
      </c>
      <c r="J406" s="201" t="str">
        <f t="shared" si="13"/>
        <v>0053</v>
      </c>
      <c r="K406" s="209"/>
      <c r="L406" s="209"/>
      <c r="M406" s="214"/>
      <c r="N406" s="209" t="s">
        <v>18765</v>
      </c>
      <c r="O406" s="215" t="s">
        <v>18766</v>
      </c>
      <c r="P406" s="215" t="s">
        <v>18812</v>
      </c>
      <c r="Q406" s="215" t="s">
        <v>18813</v>
      </c>
    </row>
    <row r="407" spans="1:17" s="208" customFormat="1" ht="13.15" customHeight="1">
      <c r="A407" s="209" t="str">
        <f t="shared" si="12"/>
        <v>0210106021942286414</v>
      </c>
      <c r="B407" s="210" t="s">
        <v>18850</v>
      </c>
      <c r="C407" s="211" t="s">
        <v>14923</v>
      </c>
      <c r="D407" s="211" t="s">
        <v>14923</v>
      </c>
      <c r="E407" s="211" t="s">
        <v>14925</v>
      </c>
      <c r="F407" s="211" t="s">
        <v>14925</v>
      </c>
      <c r="G407" s="211" t="s">
        <v>14926</v>
      </c>
      <c r="H407" s="212" t="s">
        <v>14927</v>
      </c>
      <c r="I407" s="213" t="s">
        <v>18851</v>
      </c>
      <c r="J407" s="201" t="str">
        <f t="shared" si="13"/>
        <v>0053</v>
      </c>
      <c r="K407" s="209"/>
      <c r="L407" s="209"/>
      <c r="M407" s="214"/>
      <c r="N407" s="209" t="s">
        <v>18765</v>
      </c>
      <c r="O407" s="215" t="s">
        <v>18766</v>
      </c>
      <c r="P407" s="215" t="s">
        <v>18812</v>
      </c>
      <c r="Q407" s="215" t="s">
        <v>18813</v>
      </c>
    </row>
    <row r="408" spans="1:17" s="208" customFormat="1" ht="13.15" customHeight="1">
      <c r="A408" s="209" t="str">
        <f t="shared" si="12"/>
        <v>0210114011659440634</v>
      </c>
      <c r="B408" s="210" t="s">
        <v>18852</v>
      </c>
      <c r="C408" s="211" t="s">
        <v>303</v>
      </c>
      <c r="D408" s="211" t="s">
        <v>303</v>
      </c>
      <c r="E408" s="211" t="s">
        <v>302</v>
      </c>
      <c r="F408" s="211" t="s">
        <v>302</v>
      </c>
      <c r="G408" s="211" t="s">
        <v>1686</v>
      </c>
      <c r="H408" s="212" t="s">
        <v>2441</v>
      </c>
      <c r="I408" s="213" t="s">
        <v>304</v>
      </c>
      <c r="J408" s="201" t="str">
        <f t="shared" si="13"/>
        <v>0054</v>
      </c>
      <c r="K408" s="209"/>
      <c r="L408" s="209"/>
      <c r="M408" s="214"/>
      <c r="N408" s="209" t="s">
        <v>18777</v>
      </c>
      <c r="O408" s="215" t="s">
        <v>18778</v>
      </c>
      <c r="P408" s="215" t="s">
        <v>18812</v>
      </c>
      <c r="Q408" s="215" t="s">
        <v>18813</v>
      </c>
    </row>
    <row r="409" spans="1:17" s="208" customFormat="1" ht="13.15" customHeight="1">
      <c r="A409" s="209" t="str">
        <f t="shared" si="12"/>
        <v>0210114021174692156</v>
      </c>
      <c r="B409" s="210" t="s">
        <v>18852</v>
      </c>
      <c r="C409" s="211" t="s">
        <v>2552</v>
      </c>
      <c r="D409" s="211" t="s">
        <v>303</v>
      </c>
      <c r="E409" s="211" t="s">
        <v>3051</v>
      </c>
      <c r="F409" s="211" t="s">
        <v>302</v>
      </c>
      <c r="G409" s="211" t="s">
        <v>1686</v>
      </c>
      <c r="H409" s="212" t="s">
        <v>2441</v>
      </c>
      <c r="I409" s="213" t="s">
        <v>304</v>
      </c>
      <c r="J409" s="201" t="str">
        <f t="shared" si="13"/>
        <v>0054</v>
      </c>
      <c r="K409" s="209"/>
      <c r="L409" s="209"/>
      <c r="M409" s="214"/>
      <c r="N409" s="209" t="s">
        <v>18777</v>
      </c>
      <c r="O409" s="215" t="s">
        <v>18778</v>
      </c>
      <c r="P409" s="215" t="s">
        <v>18812</v>
      </c>
      <c r="Q409" s="215" t="s">
        <v>18813</v>
      </c>
    </row>
    <row r="410" spans="1:17" s="208" customFormat="1" ht="13.15" customHeight="1">
      <c r="A410" s="209" t="str">
        <f t="shared" si="12"/>
        <v>0210114021659440634</v>
      </c>
      <c r="B410" s="210" t="s">
        <v>18852</v>
      </c>
      <c r="C410" s="211" t="s">
        <v>303</v>
      </c>
      <c r="D410" s="211" t="s">
        <v>303</v>
      </c>
      <c r="E410" s="211" t="s">
        <v>3051</v>
      </c>
      <c r="F410" s="211" t="s">
        <v>302</v>
      </c>
      <c r="G410" s="211" t="s">
        <v>1686</v>
      </c>
      <c r="H410" s="212" t="s">
        <v>2441</v>
      </c>
      <c r="I410" s="213" t="s">
        <v>304</v>
      </c>
      <c r="J410" s="201" t="str">
        <f t="shared" si="13"/>
        <v>0054</v>
      </c>
      <c r="K410" s="209" t="s">
        <v>14592</v>
      </c>
      <c r="L410" s="209"/>
      <c r="M410" s="214"/>
      <c r="N410" s="209" t="s">
        <v>18777</v>
      </c>
      <c r="O410" s="215" t="s">
        <v>18778</v>
      </c>
      <c r="P410" s="215" t="s">
        <v>18812</v>
      </c>
      <c r="Q410" s="215" t="s">
        <v>18813</v>
      </c>
    </row>
    <row r="411" spans="1:17" s="208" customFormat="1" ht="13.15" customHeight="1">
      <c r="A411" s="209" t="str">
        <f t="shared" si="12"/>
        <v>0210122011992709661</v>
      </c>
      <c r="B411" s="210" t="s">
        <v>18853</v>
      </c>
      <c r="C411" s="211" t="s">
        <v>659</v>
      </c>
      <c r="D411" s="211" t="s">
        <v>659</v>
      </c>
      <c r="E411" s="211" t="s">
        <v>14928</v>
      </c>
      <c r="F411" s="211" t="s">
        <v>658</v>
      </c>
      <c r="G411" s="211" t="s">
        <v>2164</v>
      </c>
      <c r="H411" s="212" t="s">
        <v>14929</v>
      </c>
      <c r="I411" s="213" t="s">
        <v>660</v>
      </c>
      <c r="J411" s="201" t="str">
        <f t="shared" si="13"/>
        <v>0055</v>
      </c>
      <c r="K411" s="209"/>
      <c r="L411" s="209"/>
      <c r="M411" s="214"/>
      <c r="N411" s="209" t="s">
        <v>18777</v>
      </c>
      <c r="O411" s="215" t="s">
        <v>18778</v>
      </c>
      <c r="P411" s="215" t="s">
        <v>18767</v>
      </c>
      <c r="Q411" s="215" t="s">
        <v>18768</v>
      </c>
    </row>
    <row r="412" spans="1:17" s="208" customFormat="1" ht="13.15" customHeight="1">
      <c r="A412" s="209" t="str">
        <f t="shared" si="12"/>
        <v>3643967011992709661</v>
      </c>
      <c r="B412" s="210" t="s">
        <v>18853</v>
      </c>
      <c r="C412" s="211" t="s">
        <v>659</v>
      </c>
      <c r="D412" s="211" t="s">
        <v>659</v>
      </c>
      <c r="E412" s="211" t="s">
        <v>658</v>
      </c>
      <c r="F412" s="211" t="s">
        <v>658</v>
      </c>
      <c r="G412" s="211" t="s">
        <v>2164</v>
      </c>
      <c r="H412" s="212" t="s">
        <v>14929</v>
      </c>
      <c r="I412" s="213" t="s">
        <v>660</v>
      </c>
      <c r="J412" s="201" t="str">
        <f t="shared" si="13"/>
        <v>0055</v>
      </c>
      <c r="K412" s="209"/>
      <c r="L412" s="209"/>
      <c r="M412" s="214"/>
      <c r="N412" s="209" t="s">
        <v>18777</v>
      </c>
      <c r="O412" s="215" t="s">
        <v>18778</v>
      </c>
      <c r="P412" s="215" t="s">
        <v>18767</v>
      </c>
      <c r="Q412" s="215" t="s">
        <v>18768</v>
      </c>
    </row>
    <row r="413" spans="1:17" s="208" customFormat="1" ht="13.15" customHeight="1">
      <c r="A413" s="209" t="str">
        <f t="shared" si="12"/>
        <v>0210130011083668685</v>
      </c>
      <c r="B413" s="210" t="s">
        <v>18854</v>
      </c>
      <c r="C413" s="211" t="s">
        <v>2835</v>
      </c>
      <c r="D413" s="211" t="s">
        <v>584</v>
      </c>
      <c r="E413" s="211" t="s">
        <v>14933</v>
      </c>
      <c r="F413" s="211" t="s">
        <v>583</v>
      </c>
      <c r="G413" s="211" t="s">
        <v>2210</v>
      </c>
      <c r="H413" s="212" t="s">
        <v>14930</v>
      </c>
      <c r="I413" s="213" t="s">
        <v>585</v>
      </c>
      <c r="J413" s="201" t="str">
        <f t="shared" si="13"/>
        <v>0056</v>
      </c>
      <c r="K413" s="209"/>
      <c r="L413" s="240" t="s">
        <v>13094</v>
      </c>
      <c r="M413" s="214">
        <v>44092</v>
      </c>
      <c r="N413" s="209" t="s">
        <v>18777</v>
      </c>
      <c r="O413" s="215" t="s">
        <v>18778</v>
      </c>
      <c r="P413" s="215" t="s">
        <v>18812</v>
      </c>
      <c r="Q413" s="215" t="s">
        <v>18813</v>
      </c>
    </row>
    <row r="414" spans="1:17" s="208" customFormat="1" ht="13.15" customHeight="1">
      <c r="A414" s="209" t="str">
        <f t="shared" si="12"/>
        <v>0210130011457730426</v>
      </c>
      <c r="B414" s="210" t="s">
        <v>18854</v>
      </c>
      <c r="C414" s="211" t="s">
        <v>584</v>
      </c>
      <c r="D414" s="211" t="s">
        <v>584</v>
      </c>
      <c r="E414" s="211" t="s">
        <v>14933</v>
      </c>
      <c r="F414" s="211" t="s">
        <v>583</v>
      </c>
      <c r="G414" s="211" t="s">
        <v>2210</v>
      </c>
      <c r="H414" s="212" t="s">
        <v>14930</v>
      </c>
      <c r="I414" s="213" t="s">
        <v>585</v>
      </c>
      <c r="J414" s="201" t="str">
        <f t="shared" si="13"/>
        <v>0056</v>
      </c>
      <c r="K414" s="209" t="s">
        <v>14779</v>
      </c>
      <c r="L414" s="240" t="s">
        <v>13094</v>
      </c>
      <c r="M414" s="214">
        <v>44092</v>
      </c>
      <c r="N414" s="209" t="s">
        <v>18777</v>
      </c>
      <c r="O414" s="215" t="s">
        <v>18778</v>
      </c>
      <c r="P414" s="215" t="s">
        <v>18812</v>
      </c>
      <c r="Q414" s="215" t="s">
        <v>18813</v>
      </c>
    </row>
    <row r="415" spans="1:17" s="208" customFormat="1" ht="13.15" customHeight="1">
      <c r="A415" s="209" t="str">
        <f t="shared" si="12"/>
        <v>0210130031457730426</v>
      </c>
      <c r="B415" s="210" t="s">
        <v>18854</v>
      </c>
      <c r="C415" s="211" t="s">
        <v>584</v>
      </c>
      <c r="D415" s="211" t="s">
        <v>584</v>
      </c>
      <c r="E415" s="211" t="s">
        <v>14936</v>
      </c>
      <c r="F415" s="211" t="s">
        <v>583</v>
      </c>
      <c r="G415" s="211" t="s">
        <v>2210</v>
      </c>
      <c r="H415" s="212" t="s">
        <v>14930</v>
      </c>
      <c r="I415" s="213" t="s">
        <v>585</v>
      </c>
      <c r="J415" s="201" t="str">
        <f t="shared" si="13"/>
        <v>0056</v>
      </c>
      <c r="K415" s="209"/>
      <c r="L415" s="240" t="s">
        <v>13094</v>
      </c>
      <c r="M415" s="214">
        <v>44092</v>
      </c>
      <c r="N415" s="209" t="s">
        <v>18777</v>
      </c>
      <c r="O415" s="215" t="s">
        <v>18778</v>
      </c>
      <c r="P415" s="215" t="s">
        <v>18812</v>
      </c>
      <c r="Q415" s="215" t="s">
        <v>18813</v>
      </c>
    </row>
    <row r="416" spans="1:17" s="208" customFormat="1" ht="13.15" customHeight="1">
      <c r="A416" s="209" t="str">
        <f t="shared" si="12"/>
        <v>0210130041457730426</v>
      </c>
      <c r="B416" s="210" t="s">
        <v>18854</v>
      </c>
      <c r="C416" s="211" t="s">
        <v>584</v>
      </c>
      <c r="D416" s="211" t="s">
        <v>584</v>
      </c>
      <c r="E416" s="211" t="s">
        <v>14937</v>
      </c>
      <c r="F416" s="211" t="s">
        <v>583</v>
      </c>
      <c r="G416" s="211" t="s">
        <v>2210</v>
      </c>
      <c r="H416" s="212" t="s">
        <v>14930</v>
      </c>
      <c r="I416" s="213" t="s">
        <v>585</v>
      </c>
      <c r="J416" s="201" t="str">
        <f t="shared" si="13"/>
        <v>0056</v>
      </c>
      <c r="K416" s="209"/>
      <c r="L416" s="240" t="s">
        <v>13094</v>
      </c>
      <c r="M416" s="214">
        <v>44092</v>
      </c>
      <c r="N416" s="209" t="s">
        <v>18777</v>
      </c>
      <c r="O416" s="215" t="s">
        <v>18778</v>
      </c>
      <c r="P416" s="215" t="s">
        <v>18812</v>
      </c>
      <c r="Q416" s="215" t="s">
        <v>18813</v>
      </c>
    </row>
    <row r="417" spans="1:17" s="208" customFormat="1" ht="13.15" customHeight="1">
      <c r="A417" s="209" t="str">
        <f t="shared" si="12"/>
        <v>0210148011457730426</v>
      </c>
      <c r="B417" s="210" t="s">
        <v>18854</v>
      </c>
      <c r="C417" s="211" t="s">
        <v>584</v>
      </c>
      <c r="D417" s="211" t="s">
        <v>584</v>
      </c>
      <c r="E417" s="211" t="s">
        <v>14938</v>
      </c>
      <c r="F417" s="211" t="s">
        <v>583</v>
      </c>
      <c r="G417" s="211" t="s">
        <v>2210</v>
      </c>
      <c r="H417" s="212" t="s">
        <v>14930</v>
      </c>
      <c r="I417" s="213" t="s">
        <v>585</v>
      </c>
      <c r="J417" s="201" t="str">
        <f t="shared" si="13"/>
        <v>0056</v>
      </c>
      <c r="K417" s="209"/>
      <c r="L417" s="240" t="s">
        <v>13094</v>
      </c>
      <c r="M417" s="214">
        <v>44092</v>
      </c>
      <c r="N417" s="209" t="s">
        <v>18777</v>
      </c>
      <c r="O417" s="215" t="s">
        <v>18778</v>
      </c>
      <c r="P417" s="215" t="s">
        <v>18812</v>
      </c>
      <c r="Q417" s="215" t="s">
        <v>18813</v>
      </c>
    </row>
    <row r="418" spans="1:17" s="208" customFormat="1" ht="13.15" customHeight="1">
      <c r="A418" s="209" t="str">
        <f t="shared" si="12"/>
        <v>0210148021083668685</v>
      </c>
      <c r="B418" s="210" t="s">
        <v>18854</v>
      </c>
      <c r="C418" s="211" t="s">
        <v>2835</v>
      </c>
      <c r="D418" s="211" t="s">
        <v>584</v>
      </c>
      <c r="E418" s="211" t="s">
        <v>14939</v>
      </c>
      <c r="F418" s="211" t="s">
        <v>583</v>
      </c>
      <c r="G418" s="211" t="s">
        <v>2210</v>
      </c>
      <c r="H418" s="212" t="s">
        <v>14930</v>
      </c>
      <c r="I418" s="213" t="s">
        <v>585</v>
      </c>
      <c r="J418" s="201" t="str">
        <f t="shared" si="13"/>
        <v>0056</v>
      </c>
      <c r="K418" s="209"/>
      <c r="L418" s="240" t="s">
        <v>13094</v>
      </c>
      <c r="M418" s="214">
        <v>44092</v>
      </c>
      <c r="N418" s="209" t="s">
        <v>18777</v>
      </c>
      <c r="O418" s="215" t="s">
        <v>18778</v>
      </c>
      <c r="P418" s="215" t="s">
        <v>18812</v>
      </c>
      <c r="Q418" s="215" t="s">
        <v>18813</v>
      </c>
    </row>
    <row r="419" spans="1:17" s="208" customFormat="1" ht="13.15" customHeight="1">
      <c r="A419" s="209" t="str">
        <f t="shared" si="12"/>
        <v>3585887011083668685</v>
      </c>
      <c r="B419" s="210" t="s">
        <v>18854</v>
      </c>
      <c r="C419" s="211" t="s">
        <v>2835</v>
      </c>
      <c r="D419" s="211" t="s">
        <v>584</v>
      </c>
      <c r="E419" s="211" t="s">
        <v>583</v>
      </c>
      <c r="F419" s="211" t="s">
        <v>583</v>
      </c>
      <c r="G419" s="211" t="s">
        <v>2210</v>
      </c>
      <c r="H419" s="212" t="s">
        <v>14930</v>
      </c>
      <c r="I419" s="213" t="s">
        <v>585</v>
      </c>
      <c r="J419" s="201" t="str">
        <f t="shared" si="13"/>
        <v>0056</v>
      </c>
      <c r="K419" s="209" t="s">
        <v>14592</v>
      </c>
      <c r="L419" s="240" t="s">
        <v>13094</v>
      </c>
      <c r="M419" s="214">
        <v>44092</v>
      </c>
      <c r="N419" s="209" t="s">
        <v>18777</v>
      </c>
      <c r="O419" s="215" t="s">
        <v>18778</v>
      </c>
      <c r="P419" s="215" t="s">
        <v>18812</v>
      </c>
      <c r="Q419" s="215" t="s">
        <v>18813</v>
      </c>
    </row>
    <row r="420" spans="1:17" s="208" customFormat="1" ht="13.15" customHeight="1">
      <c r="A420" s="209" t="str">
        <f t="shared" si="12"/>
        <v>3585887011457730426</v>
      </c>
      <c r="B420" s="210" t="s">
        <v>18854</v>
      </c>
      <c r="C420" s="211" t="s">
        <v>584</v>
      </c>
      <c r="D420" s="211" t="s">
        <v>584</v>
      </c>
      <c r="E420" s="211" t="s">
        <v>583</v>
      </c>
      <c r="F420" s="211" t="s">
        <v>583</v>
      </c>
      <c r="G420" s="211" t="s">
        <v>2210</v>
      </c>
      <c r="H420" s="212" t="s">
        <v>14930</v>
      </c>
      <c r="I420" s="213" t="s">
        <v>585</v>
      </c>
      <c r="J420" s="201" t="str">
        <f t="shared" si="13"/>
        <v>0056</v>
      </c>
      <c r="K420" s="209"/>
      <c r="L420" s="240" t="s">
        <v>13094</v>
      </c>
      <c r="M420" s="214">
        <v>44092</v>
      </c>
      <c r="N420" s="209" t="s">
        <v>18777</v>
      </c>
      <c r="O420" s="215" t="s">
        <v>18778</v>
      </c>
      <c r="P420" s="215" t="s">
        <v>18812</v>
      </c>
      <c r="Q420" s="215" t="s">
        <v>18813</v>
      </c>
    </row>
    <row r="421" spans="1:17" s="208" customFormat="1" ht="13.15" customHeight="1">
      <c r="A421" s="209" t="str">
        <f t="shared" si="12"/>
        <v>3585887021457730426</v>
      </c>
      <c r="B421" s="210" t="s">
        <v>18854</v>
      </c>
      <c r="C421" s="211" t="s">
        <v>584</v>
      </c>
      <c r="D421" s="211" t="s">
        <v>584</v>
      </c>
      <c r="E421" s="211" t="s">
        <v>14940</v>
      </c>
      <c r="F421" s="211" t="s">
        <v>583</v>
      </c>
      <c r="G421" s="211" t="s">
        <v>2210</v>
      </c>
      <c r="H421" s="212" t="s">
        <v>14930</v>
      </c>
      <c r="I421" s="213" t="s">
        <v>585</v>
      </c>
      <c r="J421" s="201" t="str">
        <f t="shared" si="13"/>
        <v>0056</v>
      </c>
      <c r="K421" s="209"/>
      <c r="L421" s="240" t="s">
        <v>13094</v>
      </c>
      <c r="M421" s="214">
        <v>44092</v>
      </c>
      <c r="N421" s="209" t="s">
        <v>18777</v>
      </c>
      <c r="O421" s="215" t="s">
        <v>18778</v>
      </c>
      <c r="P421" s="215" t="s">
        <v>18812</v>
      </c>
      <c r="Q421" s="215" t="s">
        <v>18813</v>
      </c>
    </row>
    <row r="422" spans="1:17" s="208" customFormat="1" ht="13.15" customHeight="1">
      <c r="A422" s="209" t="str">
        <f t="shared" si="12"/>
        <v>##1104045699</v>
      </c>
      <c r="B422" s="210" t="s">
        <v>18854</v>
      </c>
      <c r="C422" s="211" t="s">
        <v>14932</v>
      </c>
      <c r="D422" s="211" t="s">
        <v>584</v>
      </c>
      <c r="E422" s="211" t="s">
        <v>3649</v>
      </c>
      <c r="F422" s="211" t="s">
        <v>583</v>
      </c>
      <c r="G422" s="211" t="s">
        <v>2210</v>
      </c>
      <c r="H422" s="212" t="s">
        <v>14930</v>
      </c>
      <c r="I422" s="213" t="s">
        <v>585</v>
      </c>
      <c r="J422" s="201" t="str">
        <f t="shared" si="13"/>
        <v>0056</v>
      </c>
      <c r="K422" s="209" t="s">
        <v>14592</v>
      </c>
      <c r="L422" s="240" t="s">
        <v>13094</v>
      </c>
      <c r="M422" s="214">
        <v>44092</v>
      </c>
      <c r="N422" s="209" t="s">
        <v>18777</v>
      </c>
      <c r="O422" s="215" t="s">
        <v>18778</v>
      </c>
      <c r="P422" s="215" t="s">
        <v>18812</v>
      </c>
      <c r="Q422" s="215" t="s">
        <v>18813</v>
      </c>
    </row>
    <row r="423" spans="1:17" s="208" customFormat="1" ht="13.15" customHeight="1">
      <c r="A423" s="209" t="str">
        <f t="shared" si="12"/>
        <v>##1457730426</v>
      </c>
      <c r="B423" s="210" t="s">
        <v>18854</v>
      </c>
      <c r="C423" s="211" t="s">
        <v>584</v>
      </c>
      <c r="D423" s="211" t="s">
        <v>584</v>
      </c>
      <c r="E423" s="211" t="s">
        <v>3649</v>
      </c>
      <c r="F423" s="211" t="s">
        <v>583</v>
      </c>
      <c r="G423" s="211" t="s">
        <v>2210</v>
      </c>
      <c r="H423" s="212" t="s">
        <v>14930</v>
      </c>
      <c r="I423" s="213" t="s">
        <v>585</v>
      </c>
      <c r="J423" s="201" t="str">
        <f t="shared" si="13"/>
        <v>0056</v>
      </c>
      <c r="K423" s="240" t="s">
        <v>14931</v>
      </c>
      <c r="L423" s="240" t="s">
        <v>13094</v>
      </c>
      <c r="M423" s="214">
        <v>44092</v>
      </c>
      <c r="N423" s="209" t="s">
        <v>18777</v>
      </c>
      <c r="O423" s="215" t="s">
        <v>18778</v>
      </c>
      <c r="P423" s="215" t="s">
        <v>18812</v>
      </c>
      <c r="Q423" s="215" t="s">
        <v>18813</v>
      </c>
    </row>
    <row r="424" spans="1:17" s="208" customFormat="1" ht="13.15" customHeight="1">
      <c r="A424" s="209" t="str">
        <f t="shared" si="12"/>
        <v>021013002NA</v>
      </c>
      <c r="B424" s="210" t="s">
        <v>18854</v>
      </c>
      <c r="C424" s="211" t="s">
        <v>3106</v>
      </c>
      <c r="D424" s="211" t="s">
        <v>584</v>
      </c>
      <c r="E424" s="211" t="s">
        <v>14934</v>
      </c>
      <c r="F424" s="211" t="s">
        <v>583</v>
      </c>
      <c r="G424" s="211" t="s">
        <v>2210</v>
      </c>
      <c r="H424" s="212" t="s">
        <v>14930</v>
      </c>
      <c r="I424" s="213" t="s">
        <v>585</v>
      </c>
      <c r="J424" s="201" t="str">
        <f t="shared" si="13"/>
        <v>0056</v>
      </c>
      <c r="K424" s="209" t="s">
        <v>14935</v>
      </c>
      <c r="L424" s="240" t="s">
        <v>13094</v>
      </c>
      <c r="M424" s="214">
        <v>44092</v>
      </c>
      <c r="N424" s="209" t="s">
        <v>18777</v>
      </c>
      <c r="O424" s="215" t="s">
        <v>18778</v>
      </c>
      <c r="P424" s="215" t="s">
        <v>18812</v>
      </c>
      <c r="Q424" s="215" t="s">
        <v>18813</v>
      </c>
    </row>
    <row r="425" spans="1:17" s="208" customFormat="1" ht="13.15" customHeight="1">
      <c r="A425" s="209" t="str">
        <f t="shared" si="12"/>
        <v>021014802NA</v>
      </c>
      <c r="B425" s="210" t="s">
        <v>18854</v>
      </c>
      <c r="C425" s="211" t="s">
        <v>3106</v>
      </c>
      <c r="D425" s="211" t="s">
        <v>584</v>
      </c>
      <c r="E425" s="211" t="s">
        <v>14939</v>
      </c>
      <c r="F425" s="211" t="s">
        <v>583</v>
      </c>
      <c r="G425" s="211" t="s">
        <v>2210</v>
      </c>
      <c r="H425" s="212" t="s">
        <v>14930</v>
      </c>
      <c r="I425" s="213" t="s">
        <v>585</v>
      </c>
      <c r="J425" s="201" t="str">
        <f t="shared" si="13"/>
        <v>0056</v>
      </c>
      <c r="K425" s="209"/>
      <c r="L425" s="240" t="s">
        <v>13094</v>
      </c>
      <c r="M425" s="214">
        <v>44092</v>
      </c>
      <c r="N425" s="209" t="s">
        <v>18777</v>
      </c>
      <c r="O425" s="215" t="s">
        <v>18778</v>
      </c>
      <c r="P425" s="215" t="s">
        <v>18812</v>
      </c>
      <c r="Q425" s="215" t="s">
        <v>18813</v>
      </c>
    </row>
    <row r="426" spans="1:17" s="208" customFormat="1" ht="13.15" customHeight="1">
      <c r="A426" s="209" t="str">
        <f t="shared" si="12"/>
        <v>0210155011811997919</v>
      </c>
      <c r="B426" s="210" t="s">
        <v>18855</v>
      </c>
      <c r="C426" s="211" t="s">
        <v>14941</v>
      </c>
      <c r="D426" s="211" t="s">
        <v>14941</v>
      </c>
      <c r="E426" s="211" t="s">
        <v>14942</v>
      </c>
      <c r="F426" s="211" t="s">
        <v>14942</v>
      </c>
      <c r="G426" s="211" t="s">
        <v>14943</v>
      </c>
      <c r="H426" s="212" t="s">
        <v>14944</v>
      </c>
      <c r="I426" s="213" t="s">
        <v>18856</v>
      </c>
      <c r="J426" s="201" t="str">
        <f t="shared" si="13"/>
        <v>0057</v>
      </c>
      <c r="K426" s="209"/>
      <c r="L426" s="209"/>
      <c r="M426" s="214"/>
      <c r="N426" s="209" t="s">
        <v>18765</v>
      </c>
      <c r="O426" s="215" t="s">
        <v>18766</v>
      </c>
      <c r="P426" s="215" t="s">
        <v>18812</v>
      </c>
      <c r="Q426" s="215" t="s">
        <v>18813</v>
      </c>
    </row>
    <row r="427" spans="1:17" s="208" customFormat="1" ht="13.15" customHeight="1">
      <c r="A427" s="209" t="str">
        <f t="shared" si="12"/>
        <v>0210171011043389034</v>
      </c>
      <c r="B427" s="210" t="s">
        <v>18857</v>
      </c>
      <c r="C427" s="211" t="s">
        <v>415</v>
      </c>
      <c r="D427" s="211" t="s">
        <v>415</v>
      </c>
      <c r="E427" s="211" t="s">
        <v>414</v>
      </c>
      <c r="F427" s="211" t="s">
        <v>414</v>
      </c>
      <c r="G427" s="211" t="s">
        <v>1697</v>
      </c>
      <c r="H427" s="212" t="s">
        <v>3185</v>
      </c>
      <c r="I427" s="213" t="s">
        <v>416</v>
      </c>
      <c r="J427" s="201" t="str">
        <f t="shared" si="13"/>
        <v>0058</v>
      </c>
      <c r="K427" s="209"/>
      <c r="L427" s="209"/>
      <c r="M427" s="214"/>
      <c r="N427" s="209" t="s">
        <v>18765</v>
      </c>
      <c r="O427" s="215" t="s">
        <v>18766</v>
      </c>
      <c r="P427" s="215" t="s">
        <v>18812</v>
      </c>
      <c r="Q427" s="215" t="s">
        <v>18813</v>
      </c>
    </row>
    <row r="428" spans="1:17" s="208" customFormat="1" ht="13.15" customHeight="1">
      <c r="A428" s="209" t="str">
        <f t="shared" si="12"/>
        <v>0210171021700955796</v>
      </c>
      <c r="B428" s="210" t="s">
        <v>18857</v>
      </c>
      <c r="C428" s="211" t="s">
        <v>14945</v>
      </c>
      <c r="D428" s="211" t="s">
        <v>415</v>
      </c>
      <c r="E428" s="211" t="s">
        <v>14946</v>
      </c>
      <c r="F428" s="211" t="s">
        <v>414</v>
      </c>
      <c r="G428" s="211" t="s">
        <v>1697</v>
      </c>
      <c r="H428" s="212" t="s">
        <v>3185</v>
      </c>
      <c r="I428" s="213" t="s">
        <v>416</v>
      </c>
      <c r="J428" s="201" t="str">
        <f t="shared" si="13"/>
        <v>0058</v>
      </c>
      <c r="K428" s="209"/>
      <c r="L428" s="209"/>
      <c r="M428" s="214"/>
      <c r="N428" s="209" t="s">
        <v>18765</v>
      </c>
      <c r="O428" s="215" t="s">
        <v>18766</v>
      </c>
      <c r="P428" s="215" t="s">
        <v>18812</v>
      </c>
      <c r="Q428" s="215" t="s">
        <v>18813</v>
      </c>
    </row>
    <row r="429" spans="1:17" s="208" customFormat="1" ht="13.15" customHeight="1">
      <c r="A429" s="209" t="str">
        <f t="shared" si="12"/>
        <v>0942096011043389034</v>
      </c>
      <c r="B429" s="210" t="s">
        <v>18857</v>
      </c>
      <c r="C429" s="211" t="s">
        <v>415</v>
      </c>
      <c r="D429" s="211" t="s">
        <v>415</v>
      </c>
      <c r="E429" s="211" t="s">
        <v>14947</v>
      </c>
      <c r="F429" s="211" t="s">
        <v>414</v>
      </c>
      <c r="G429" s="211" t="s">
        <v>1697</v>
      </c>
      <c r="H429" s="212" t="s">
        <v>3185</v>
      </c>
      <c r="I429" s="213" t="s">
        <v>416</v>
      </c>
      <c r="J429" s="201" t="str">
        <f t="shared" si="13"/>
        <v>0058</v>
      </c>
      <c r="K429" s="209"/>
      <c r="L429" s="209"/>
      <c r="M429" s="214"/>
      <c r="N429" s="209" t="s">
        <v>18765</v>
      </c>
      <c r="O429" s="215" t="s">
        <v>18766</v>
      </c>
      <c r="P429" s="215" t="s">
        <v>18812</v>
      </c>
      <c r="Q429" s="215" t="s">
        <v>18813</v>
      </c>
    </row>
    <row r="430" spans="1:17" s="208" customFormat="1" ht="13.15" customHeight="1">
      <c r="A430" s="209" t="str">
        <f t="shared" si="12"/>
        <v>##1700955796</v>
      </c>
      <c r="B430" s="210" t="s">
        <v>18857</v>
      </c>
      <c r="C430" s="211" t="s">
        <v>14945</v>
      </c>
      <c r="D430" s="211" t="s">
        <v>415</v>
      </c>
      <c r="E430" s="211" t="s">
        <v>3649</v>
      </c>
      <c r="F430" s="211" t="s">
        <v>414</v>
      </c>
      <c r="G430" s="211" t="s">
        <v>1697</v>
      </c>
      <c r="H430" s="212" t="s">
        <v>3185</v>
      </c>
      <c r="I430" s="213" t="s">
        <v>416</v>
      </c>
      <c r="J430" s="201" t="str">
        <f t="shared" si="13"/>
        <v>0058</v>
      </c>
      <c r="K430" s="209" t="s">
        <v>14592</v>
      </c>
      <c r="L430" s="209"/>
      <c r="M430" s="214"/>
      <c r="N430" s="209" t="s">
        <v>18765</v>
      </c>
      <c r="O430" s="215" t="s">
        <v>18766</v>
      </c>
      <c r="P430" s="215" t="s">
        <v>18812</v>
      </c>
      <c r="Q430" s="215" t="s">
        <v>18813</v>
      </c>
    </row>
    <row r="431" spans="1:17" s="208" customFormat="1" ht="13.15" customHeight="1">
      <c r="A431" s="209" t="str">
        <f t="shared" si="12"/>
        <v>0210197011841224060</v>
      </c>
      <c r="B431" s="210" t="s">
        <v>18858</v>
      </c>
      <c r="C431" s="211" t="s">
        <v>14949</v>
      </c>
      <c r="D431" s="211" t="s">
        <v>1900</v>
      </c>
      <c r="E431" s="211" t="s">
        <v>14950</v>
      </c>
      <c r="F431" s="211" t="s">
        <v>1898</v>
      </c>
      <c r="G431" s="211" t="s">
        <v>1899</v>
      </c>
      <c r="H431" s="212" t="s">
        <v>2358</v>
      </c>
      <c r="I431" s="213" t="s">
        <v>18859</v>
      </c>
      <c r="J431" s="201" t="str">
        <f t="shared" si="13"/>
        <v>0060</v>
      </c>
      <c r="K431" s="209"/>
      <c r="L431" s="209"/>
      <c r="M431" s="214"/>
      <c r="N431" s="209" t="s">
        <v>18765</v>
      </c>
      <c r="O431" s="215" t="s">
        <v>18766</v>
      </c>
      <c r="P431" s="215" t="s">
        <v>18773</v>
      </c>
      <c r="Q431" s="215" t="s">
        <v>18774</v>
      </c>
    </row>
    <row r="432" spans="1:17" s="208" customFormat="1" ht="13.15" customHeight="1">
      <c r="A432" s="209" t="str">
        <f t="shared" si="12"/>
        <v>3311722011023451077</v>
      </c>
      <c r="B432" s="210" t="s">
        <v>18858</v>
      </c>
      <c r="C432" s="211" t="s">
        <v>1900</v>
      </c>
      <c r="D432" s="211" t="s">
        <v>1900</v>
      </c>
      <c r="E432" s="211" t="s">
        <v>1898</v>
      </c>
      <c r="F432" s="211" t="s">
        <v>1898</v>
      </c>
      <c r="G432" s="211" t="s">
        <v>1899</v>
      </c>
      <c r="H432" s="212" t="s">
        <v>2358</v>
      </c>
      <c r="I432" s="213" t="s">
        <v>18859</v>
      </c>
      <c r="J432" s="201" t="str">
        <f t="shared" si="13"/>
        <v>0060</v>
      </c>
      <c r="K432" s="209"/>
      <c r="L432" s="209"/>
      <c r="M432" s="214"/>
      <c r="N432" s="209" t="s">
        <v>18765</v>
      </c>
      <c r="O432" s="215" t="s">
        <v>18766</v>
      </c>
      <c r="P432" s="215" t="s">
        <v>18773</v>
      </c>
      <c r="Q432" s="215" t="s">
        <v>18774</v>
      </c>
    </row>
    <row r="433" spans="1:20" ht="13.15" customHeight="1">
      <c r="A433" s="209" t="str">
        <f t="shared" si="12"/>
        <v>3311722011487204723</v>
      </c>
      <c r="B433" s="210" t="s">
        <v>18858</v>
      </c>
      <c r="C433" s="241" t="s">
        <v>18860</v>
      </c>
      <c r="D433" s="211" t="s">
        <v>1900</v>
      </c>
      <c r="E433" s="242" t="s">
        <v>1898</v>
      </c>
      <c r="F433" s="211" t="s">
        <v>1898</v>
      </c>
      <c r="G433" s="211" t="s">
        <v>1899</v>
      </c>
      <c r="H433" s="212" t="s">
        <v>2358</v>
      </c>
      <c r="I433" s="213" t="s">
        <v>18859</v>
      </c>
      <c r="J433" s="201" t="str">
        <f t="shared" si="13"/>
        <v>0060</v>
      </c>
      <c r="K433" s="212" t="s">
        <v>18789</v>
      </c>
      <c r="L433" s="212" t="s">
        <v>13916</v>
      </c>
      <c r="M433" s="231">
        <v>44495</v>
      </c>
      <c r="N433" s="209" t="s">
        <v>18765</v>
      </c>
      <c r="O433" s="215" t="s">
        <v>18766</v>
      </c>
      <c r="P433" s="215" t="s">
        <v>18773</v>
      </c>
      <c r="Q433" s="215" t="s">
        <v>18774</v>
      </c>
      <c r="S433" s="208"/>
    </row>
    <row r="434" spans="1:20" ht="13.15" customHeight="1">
      <c r="A434" s="209" t="str">
        <f t="shared" si="12"/>
        <v>3311722021023451077</v>
      </c>
      <c r="B434" s="210" t="s">
        <v>18858</v>
      </c>
      <c r="C434" s="211" t="s">
        <v>1900</v>
      </c>
      <c r="D434" s="211" t="s">
        <v>1900</v>
      </c>
      <c r="E434" s="211" t="s">
        <v>14951</v>
      </c>
      <c r="F434" s="211" t="s">
        <v>1898</v>
      </c>
      <c r="G434" s="211" t="s">
        <v>1899</v>
      </c>
      <c r="H434" s="212" t="s">
        <v>2358</v>
      </c>
      <c r="I434" s="213" t="s">
        <v>18859</v>
      </c>
      <c r="J434" s="201" t="str">
        <f t="shared" si="13"/>
        <v>0060</v>
      </c>
      <c r="K434" s="209"/>
      <c r="L434" s="209"/>
      <c r="M434" s="214"/>
      <c r="N434" s="209" t="s">
        <v>18765</v>
      </c>
      <c r="O434" s="215" t="s">
        <v>18766</v>
      </c>
      <c r="P434" s="215" t="s">
        <v>18773</v>
      </c>
      <c r="Q434" s="215" t="s">
        <v>18774</v>
      </c>
      <c r="S434" s="208"/>
    </row>
    <row r="435" spans="1:20" ht="13.15" customHeight="1">
      <c r="A435" s="209" t="str">
        <f t="shared" si="12"/>
        <v>##1023451077</v>
      </c>
      <c r="B435" s="210" t="s">
        <v>18858</v>
      </c>
      <c r="C435" s="211" t="s">
        <v>1900</v>
      </c>
      <c r="D435" s="211" t="s">
        <v>1900</v>
      </c>
      <c r="E435" s="211" t="s">
        <v>3649</v>
      </c>
      <c r="F435" s="211" t="s">
        <v>1898</v>
      </c>
      <c r="G435" s="211" t="s">
        <v>1899</v>
      </c>
      <c r="H435" s="212" t="s">
        <v>2358</v>
      </c>
      <c r="I435" s="213" t="s">
        <v>18859</v>
      </c>
      <c r="J435" s="201" t="str">
        <f t="shared" si="13"/>
        <v>0060</v>
      </c>
      <c r="K435" s="209"/>
      <c r="L435" s="209"/>
      <c r="M435" s="214"/>
      <c r="N435" s="209" t="s">
        <v>18765</v>
      </c>
      <c r="O435" s="215" t="s">
        <v>18766</v>
      </c>
      <c r="P435" s="215" t="s">
        <v>18773</v>
      </c>
      <c r="Q435" s="215" t="s">
        <v>18774</v>
      </c>
      <c r="S435" s="208"/>
    </row>
    <row r="436" spans="1:20" ht="13.15" customHeight="1">
      <c r="A436" s="216" t="str">
        <f t="shared" si="12"/>
        <v>##1487204723</v>
      </c>
      <c r="B436" s="217" t="s">
        <v>18858</v>
      </c>
      <c r="C436" s="227" t="s">
        <v>18860</v>
      </c>
      <c r="D436" s="218" t="s">
        <v>1900</v>
      </c>
      <c r="E436" s="227" t="s">
        <v>3649</v>
      </c>
      <c r="F436" s="218" t="s">
        <v>1898</v>
      </c>
      <c r="G436" s="218" t="s">
        <v>1899</v>
      </c>
      <c r="H436" s="219" t="s">
        <v>2358</v>
      </c>
      <c r="I436" s="220" t="s">
        <v>18859</v>
      </c>
      <c r="J436" s="201" t="str">
        <f t="shared" si="13"/>
        <v>0060</v>
      </c>
      <c r="K436" s="216" t="s">
        <v>23203</v>
      </c>
      <c r="L436" s="216" t="s">
        <v>23204</v>
      </c>
      <c r="M436" s="221">
        <v>44812</v>
      </c>
      <c r="N436" s="216" t="s">
        <v>18765</v>
      </c>
      <c r="O436" s="222" t="s">
        <v>18766</v>
      </c>
      <c r="P436" s="222" t="s">
        <v>18773</v>
      </c>
      <c r="Q436" s="222" t="s">
        <v>18774</v>
      </c>
      <c r="R436" s="223"/>
      <c r="S436" s="223"/>
      <c r="T436" s="223"/>
    </row>
    <row r="437" spans="1:20" ht="13.15" customHeight="1">
      <c r="A437" s="209" t="str">
        <f t="shared" si="12"/>
        <v>0210213011982603874</v>
      </c>
      <c r="B437" s="210" t="s">
        <v>18861</v>
      </c>
      <c r="C437" s="211" t="s">
        <v>14953</v>
      </c>
      <c r="D437" s="211" t="s">
        <v>14953</v>
      </c>
      <c r="E437" s="211" t="s">
        <v>14954</v>
      </c>
      <c r="F437" s="211" t="s">
        <v>14954</v>
      </c>
      <c r="G437" s="211" t="s">
        <v>14955</v>
      </c>
      <c r="H437" s="212" t="s">
        <v>14956</v>
      </c>
      <c r="I437" s="213" t="s">
        <v>18862</v>
      </c>
      <c r="J437" s="201" t="str">
        <f t="shared" si="13"/>
        <v>0061</v>
      </c>
      <c r="K437" s="209"/>
      <c r="L437" s="209"/>
      <c r="M437" s="214"/>
      <c r="N437" s="209" t="s">
        <v>18765</v>
      </c>
      <c r="O437" s="215" t="s">
        <v>18766</v>
      </c>
      <c r="P437" s="215" t="s">
        <v>18812</v>
      </c>
      <c r="Q437" s="215" t="s">
        <v>18813</v>
      </c>
      <c r="S437" s="208"/>
    </row>
    <row r="438" spans="1:20" ht="13.15" customHeight="1">
      <c r="A438" s="209" t="str">
        <f t="shared" si="12"/>
        <v>0210247011265431308</v>
      </c>
      <c r="B438" s="210" t="s">
        <v>18863</v>
      </c>
      <c r="C438" s="211" t="s">
        <v>14957</v>
      </c>
      <c r="D438" s="211" t="s">
        <v>2911</v>
      </c>
      <c r="E438" s="211" t="s">
        <v>14958</v>
      </c>
      <c r="F438" s="211" t="s">
        <v>2910</v>
      </c>
      <c r="G438" s="211" t="s">
        <v>14959</v>
      </c>
      <c r="H438" s="212" t="s">
        <v>14960</v>
      </c>
      <c r="I438" s="213" t="s">
        <v>18864</v>
      </c>
      <c r="J438" s="201" t="str">
        <f t="shared" si="13"/>
        <v>0062</v>
      </c>
      <c r="K438" s="240" t="s">
        <v>14931</v>
      </c>
      <c r="L438" s="240" t="s">
        <v>13094</v>
      </c>
      <c r="M438" s="214">
        <v>44092</v>
      </c>
      <c r="N438" s="209" t="s">
        <v>18765</v>
      </c>
      <c r="O438" s="215" t="s">
        <v>18766</v>
      </c>
      <c r="P438" s="215" t="s">
        <v>18767</v>
      </c>
      <c r="Q438" s="215" t="s">
        <v>18768</v>
      </c>
      <c r="S438" s="208"/>
    </row>
    <row r="439" spans="1:20" ht="13.15" customHeight="1">
      <c r="A439" s="209" t="str">
        <f t="shared" si="12"/>
        <v>3538712011689068355</v>
      </c>
      <c r="B439" s="210" t="s">
        <v>18863</v>
      </c>
      <c r="C439" s="211" t="s">
        <v>2911</v>
      </c>
      <c r="D439" s="211" t="s">
        <v>2911</v>
      </c>
      <c r="E439" s="211" t="s">
        <v>2910</v>
      </c>
      <c r="F439" s="211" t="s">
        <v>2910</v>
      </c>
      <c r="G439" s="211" t="s">
        <v>14959</v>
      </c>
      <c r="H439" s="212" t="s">
        <v>14960</v>
      </c>
      <c r="I439" s="213" t="s">
        <v>18864</v>
      </c>
      <c r="J439" s="201" t="str">
        <f t="shared" si="13"/>
        <v>0062</v>
      </c>
      <c r="K439" s="209"/>
      <c r="L439" s="240" t="s">
        <v>13094</v>
      </c>
      <c r="M439" s="214">
        <v>44092</v>
      </c>
      <c r="N439" s="209" t="s">
        <v>18765</v>
      </c>
      <c r="O439" s="215" t="s">
        <v>18766</v>
      </c>
      <c r="P439" s="215" t="s">
        <v>18767</v>
      </c>
      <c r="Q439" s="215" t="s">
        <v>18768</v>
      </c>
      <c r="S439" s="208"/>
    </row>
    <row r="440" spans="1:20" ht="13.15" customHeight="1">
      <c r="A440" s="209" t="str">
        <f t="shared" si="12"/>
        <v>3538712021689068355</v>
      </c>
      <c r="B440" s="210" t="s">
        <v>18863</v>
      </c>
      <c r="C440" s="211" t="s">
        <v>2911</v>
      </c>
      <c r="D440" s="211" t="s">
        <v>2911</v>
      </c>
      <c r="E440" s="211" t="s">
        <v>14961</v>
      </c>
      <c r="F440" s="211" t="s">
        <v>2910</v>
      </c>
      <c r="G440" s="211" t="s">
        <v>14959</v>
      </c>
      <c r="H440" s="212" t="s">
        <v>14960</v>
      </c>
      <c r="I440" s="213" t="s">
        <v>18864</v>
      </c>
      <c r="J440" s="201" t="str">
        <f t="shared" si="13"/>
        <v>0062</v>
      </c>
      <c r="K440" s="209"/>
      <c r="L440" s="240" t="s">
        <v>13094</v>
      </c>
      <c r="M440" s="214">
        <v>44092</v>
      </c>
      <c r="N440" s="209" t="s">
        <v>18765</v>
      </c>
      <c r="O440" s="215" t="s">
        <v>18766</v>
      </c>
      <c r="P440" s="215" t="s">
        <v>18767</v>
      </c>
      <c r="Q440" s="215" t="s">
        <v>18768</v>
      </c>
      <c r="S440" s="208"/>
    </row>
    <row r="441" spans="1:20" ht="13.15" customHeight="1">
      <c r="A441" s="209" t="str">
        <f t="shared" si="12"/>
        <v>0211682011548233265</v>
      </c>
      <c r="B441" s="210" t="s">
        <v>18865</v>
      </c>
      <c r="C441" s="211" t="s">
        <v>1504</v>
      </c>
      <c r="D441" s="211" t="s">
        <v>1504</v>
      </c>
      <c r="E441" s="211" t="s">
        <v>1503</v>
      </c>
      <c r="F441" s="211" t="s">
        <v>1503</v>
      </c>
      <c r="G441" s="211" t="s">
        <v>2050</v>
      </c>
      <c r="H441" s="212" t="s">
        <v>3164</v>
      </c>
      <c r="I441" s="213" t="s">
        <v>1505</v>
      </c>
      <c r="J441" s="201" t="str">
        <f t="shared" si="13"/>
        <v>0063</v>
      </c>
      <c r="K441" s="209"/>
      <c r="L441" s="209"/>
      <c r="M441" s="214"/>
      <c r="N441" s="209" t="s">
        <v>18866</v>
      </c>
      <c r="O441" s="215" t="s">
        <v>18867</v>
      </c>
      <c r="P441" s="215" t="s">
        <v>18868</v>
      </c>
      <c r="Q441" s="215" t="s">
        <v>18869</v>
      </c>
      <c r="S441" s="208"/>
    </row>
    <row r="442" spans="1:20" ht="13.15" customHeight="1">
      <c r="A442" s="209" t="str">
        <f t="shared" si="12"/>
        <v>0211708011891727475</v>
      </c>
      <c r="B442" s="210" t="s">
        <v>18870</v>
      </c>
      <c r="C442" s="211" t="s">
        <v>14962</v>
      </c>
      <c r="D442" s="211" t="s">
        <v>14962</v>
      </c>
      <c r="E442" s="211" t="s">
        <v>14963</v>
      </c>
      <c r="F442" s="211" t="s">
        <v>14963</v>
      </c>
      <c r="G442" s="211" t="s">
        <v>14964</v>
      </c>
      <c r="H442" s="212" t="s">
        <v>14965</v>
      </c>
      <c r="I442" s="213" t="s">
        <v>18871</v>
      </c>
      <c r="J442" s="201" t="str">
        <f t="shared" si="13"/>
        <v>0064</v>
      </c>
      <c r="K442" s="209"/>
      <c r="L442" s="209"/>
      <c r="M442" s="214"/>
      <c r="N442" s="209" t="s">
        <v>18866</v>
      </c>
      <c r="O442" s="215" t="s">
        <v>18867</v>
      </c>
      <c r="P442" s="215" t="s">
        <v>18868</v>
      </c>
      <c r="Q442" s="215" t="s">
        <v>18869</v>
      </c>
      <c r="S442" s="208"/>
    </row>
    <row r="443" spans="1:20" ht="13.15" customHeight="1">
      <c r="A443" s="209" t="str">
        <f t="shared" si="12"/>
        <v>0211732011821062050</v>
      </c>
      <c r="B443" s="210" t="s">
        <v>18872</v>
      </c>
      <c r="C443" s="211" t="s">
        <v>1461</v>
      </c>
      <c r="D443" s="211" t="s">
        <v>1461</v>
      </c>
      <c r="E443" s="211" t="s">
        <v>14966</v>
      </c>
      <c r="F443" s="211" t="s">
        <v>1460</v>
      </c>
      <c r="G443" s="211" t="s">
        <v>2049</v>
      </c>
      <c r="H443" s="212" t="s">
        <v>3278</v>
      </c>
      <c r="I443" s="213" t="s">
        <v>1462</v>
      </c>
      <c r="J443" s="201" t="str">
        <f t="shared" si="13"/>
        <v>0065</v>
      </c>
      <c r="K443" s="209"/>
      <c r="L443" s="209"/>
      <c r="M443" s="214"/>
      <c r="N443" s="209" t="s">
        <v>18866</v>
      </c>
      <c r="O443" s="215" t="s">
        <v>18867</v>
      </c>
      <c r="P443" s="215" t="s">
        <v>18868</v>
      </c>
      <c r="Q443" s="215" t="s">
        <v>18869</v>
      </c>
      <c r="S443" s="208"/>
    </row>
    <row r="444" spans="1:20" ht="13.15" customHeight="1">
      <c r="A444" s="209" t="str">
        <f t="shared" si="12"/>
        <v>0211732021821062050</v>
      </c>
      <c r="B444" s="210" t="s">
        <v>18872</v>
      </c>
      <c r="C444" s="211" t="s">
        <v>1461</v>
      </c>
      <c r="D444" s="211" t="s">
        <v>1461</v>
      </c>
      <c r="E444" s="211" t="s">
        <v>1460</v>
      </c>
      <c r="F444" s="211" t="s">
        <v>1460</v>
      </c>
      <c r="G444" s="211" t="s">
        <v>2049</v>
      </c>
      <c r="H444" s="212" t="s">
        <v>3278</v>
      </c>
      <c r="I444" s="213" t="s">
        <v>1462</v>
      </c>
      <c r="J444" s="201" t="str">
        <f t="shared" si="13"/>
        <v>0065</v>
      </c>
      <c r="K444" s="209"/>
      <c r="L444" s="209"/>
      <c r="M444" s="214"/>
      <c r="N444" s="209" t="s">
        <v>18866</v>
      </c>
      <c r="O444" s="215" t="s">
        <v>18867</v>
      </c>
      <c r="P444" s="215" t="s">
        <v>18868</v>
      </c>
      <c r="Q444" s="215" t="s">
        <v>18869</v>
      </c>
      <c r="S444" s="208"/>
    </row>
    <row r="445" spans="1:20" ht="13.15" customHeight="1">
      <c r="A445" s="209" t="str">
        <f t="shared" si="12"/>
        <v>##1821062050</v>
      </c>
      <c r="B445" s="210" t="s">
        <v>18872</v>
      </c>
      <c r="C445" s="211" t="s">
        <v>1461</v>
      </c>
      <c r="D445" s="211" t="s">
        <v>1461</v>
      </c>
      <c r="E445" s="211" t="s">
        <v>3649</v>
      </c>
      <c r="F445" s="211" t="s">
        <v>1460</v>
      </c>
      <c r="G445" s="211" t="s">
        <v>2049</v>
      </c>
      <c r="H445" s="212" t="s">
        <v>3278</v>
      </c>
      <c r="I445" s="213" t="s">
        <v>1462</v>
      </c>
      <c r="J445" s="201" t="str">
        <f t="shared" si="13"/>
        <v>0065</v>
      </c>
      <c r="K445" s="209" t="s">
        <v>14592</v>
      </c>
      <c r="L445" s="209"/>
      <c r="M445" s="214"/>
      <c r="N445" s="209" t="s">
        <v>18866</v>
      </c>
      <c r="O445" s="215" t="s">
        <v>18867</v>
      </c>
      <c r="P445" s="215" t="s">
        <v>18868</v>
      </c>
      <c r="Q445" s="215" t="s">
        <v>18869</v>
      </c>
      <c r="S445" s="208"/>
    </row>
    <row r="446" spans="1:20" ht="13.15" customHeight="1">
      <c r="A446" s="209" t="str">
        <f t="shared" si="12"/>
        <v>0211740011871567529</v>
      </c>
      <c r="B446" s="210" t="s">
        <v>18873</v>
      </c>
      <c r="C446" s="211" t="s">
        <v>14967</v>
      </c>
      <c r="D446" s="211" t="s">
        <v>1532</v>
      </c>
      <c r="E446" s="211" t="s">
        <v>14968</v>
      </c>
      <c r="F446" s="211" t="s">
        <v>1531</v>
      </c>
      <c r="G446" s="211" t="s">
        <v>3032</v>
      </c>
      <c r="H446" s="212" t="s">
        <v>3200</v>
      </c>
      <c r="I446" s="213" t="s">
        <v>18874</v>
      </c>
      <c r="J446" s="201" t="str">
        <f t="shared" si="13"/>
        <v>0066</v>
      </c>
      <c r="K446" s="209"/>
      <c r="L446" s="209"/>
      <c r="M446" s="214"/>
      <c r="N446" s="209" t="s">
        <v>18866</v>
      </c>
      <c r="O446" s="215" t="s">
        <v>18867</v>
      </c>
      <c r="P446" s="215" t="s">
        <v>18868</v>
      </c>
      <c r="Q446" s="215" t="s">
        <v>18869</v>
      </c>
      <c r="S446" s="208"/>
    </row>
    <row r="447" spans="1:20" ht="13.15" customHeight="1">
      <c r="A447" s="209" t="str">
        <f t="shared" si="12"/>
        <v>0252868011871567529</v>
      </c>
      <c r="B447" s="210" t="s">
        <v>18873</v>
      </c>
      <c r="C447" s="211" t="s">
        <v>14967</v>
      </c>
      <c r="D447" s="211" t="s">
        <v>1532</v>
      </c>
      <c r="E447" s="211" t="s">
        <v>14969</v>
      </c>
      <c r="F447" s="211" t="s">
        <v>1531</v>
      </c>
      <c r="G447" s="211" t="s">
        <v>3032</v>
      </c>
      <c r="H447" s="212" t="s">
        <v>3200</v>
      </c>
      <c r="I447" s="213" t="s">
        <v>18874</v>
      </c>
      <c r="J447" s="201" t="str">
        <f t="shared" si="13"/>
        <v>0066</v>
      </c>
      <c r="K447" s="209"/>
      <c r="L447" s="209"/>
      <c r="M447" s="214"/>
      <c r="N447" s="209" t="s">
        <v>18866</v>
      </c>
      <c r="O447" s="215" t="s">
        <v>18867</v>
      </c>
      <c r="P447" s="215" t="s">
        <v>18868</v>
      </c>
      <c r="Q447" s="215" t="s">
        <v>18869</v>
      </c>
      <c r="S447" s="208"/>
    </row>
    <row r="448" spans="1:20" ht="13.15" customHeight="1">
      <c r="A448" s="209" t="str">
        <f t="shared" si="12"/>
        <v>3675142011831550680</v>
      </c>
      <c r="B448" s="210" t="s">
        <v>18873</v>
      </c>
      <c r="C448" s="211" t="s">
        <v>1532</v>
      </c>
      <c r="D448" s="211" t="s">
        <v>1532</v>
      </c>
      <c r="E448" s="211" t="s">
        <v>1531</v>
      </c>
      <c r="F448" s="211" t="s">
        <v>1531</v>
      </c>
      <c r="G448" s="211" t="s">
        <v>3032</v>
      </c>
      <c r="H448" s="212" t="s">
        <v>3200</v>
      </c>
      <c r="I448" s="213" t="s">
        <v>18874</v>
      </c>
      <c r="J448" s="201" t="str">
        <f t="shared" si="13"/>
        <v>0066</v>
      </c>
      <c r="K448" s="209"/>
      <c r="L448" s="209"/>
      <c r="M448" s="214"/>
      <c r="N448" s="209" t="s">
        <v>18866</v>
      </c>
      <c r="O448" s="215" t="s">
        <v>18867</v>
      </c>
      <c r="P448" s="215" t="s">
        <v>18868</v>
      </c>
      <c r="Q448" s="215" t="s">
        <v>18869</v>
      </c>
      <c r="S448" s="208"/>
    </row>
    <row r="449" spans="1:17" s="208" customFormat="1" ht="13.15" customHeight="1">
      <c r="A449" s="209" t="str">
        <f t="shared" si="12"/>
        <v>0211757011649243353</v>
      </c>
      <c r="B449" s="210" t="s">
        <v>18875</v>
      </c>
      <c r="C449" s="211" t="s">
        <v>1501</v>
      </c>
      <c r="D449" s="211" t="s">
        <v>1501</v>
      </c>
      <c r="E449" s="211" t="s">
        <v>1500</v>
      </c>
      <c r="F449" s="211" t="s">
        <v>1500</v>
      </c>
      <c r="G449" s="211" t="s">
        <v>2032</v>
      </c>
      <c r="H449" s="212" t="s">
        <v>2046</v>
      </c>
      <c r="I449" s="213" t="s">
        <v>1502</v>
      </c>
      <c r="J449" s="201" t="str">
        <f t="shared" si="13"/>
        <v>0067</v>
      </c>
      <c r="K449" s="209"/>
      <c r="L449" s="209"/>
      <c r="M449" s="214"/>
      <c r="N449" s="209" t="s">
        <v>18866</v>
      </c>
      <c r="O449" s="215" t="s">
        <v>18867</v>
      </c>
      <c r="P449" s="215" t="s">
        <v>18868</v>
      </c>
      <c r="Q449" s="215" t="s">
        <v>18869</v>
      </c>
    </row>
    <row r="450" spans="1:17" s="208" customFormat="1" ht="13.15" customHeight="1">
      <c r="A450" s="209" t="str">
        <f t="shared" ref="A450:A513" si="14">E450&amp;C450</f>
        <v>0211773011174021695</v>
      </c>
      <c r="B450" s="210" t="s">
        <v>18876</v>
      </c>
      <c r="C450" s="211" t="s">
        <v>1546</v>
      </c>
      <c r="D450" s="211" t="s">
        <v>1546</v>
      </c>
      <c r="E450" s="211" t="s">
        <v>14971</v>
      </c>
      <c r="F450" s="211" t="s">
        <v>1545</v>
      </c>
      <c r="G450" s="211" t="s">
        <v>3039</v>
      </c>
      <c r="H450" s="212" t="s">
        <v>14972</v>
      </c>
      <c r="I450" s="213" t="s">
        <v>1547</v>
      </c>
      <c r="J450" s="201" t="str">
        <f t="shared" ref="J450:J513" si="15">B450</f>
        <v>0068</v>
      </c>
      <c r="K450" s="209" t="s">
        <v>9153</v>
      </c>
      <c r="L450" s="240" t="s">
        <v>13094</v>
      </c>
      <c r="M450" s="214">
        <v>44092</v>
      </c>
      <c r="N450" s="209" t="s">
        <v>18866</v>
      </c>
      <c r="O450" s="215" t="s">
        <v>18867</v>
      </c>
      <c r="P450" s="215" t="s">
        <v>18868</v>
      </c>
      <c r="Q450" s="215" t="s">
        <v>18869</v>
      </c>
    </row>
    <row r="451" spans="1:17" s="208" customFormat="1" ht="13.15" customHeight="1">
      <c r="A451" s="209" t="str">
        <f t="shared" si="14"/>
        <v>0211773011700901873</v>
      </c>
      <c r="B451" s="210" t="s">
        <v>18876</v>
      </c>
      <c r="C451" s="211" t="s">
        <v>14970</v>
      </c>
      <c r="D451" s="211" t="s">
        <v>1546</v>
      </c>
      <c r="E451" s="211" t="s">
        <v>14971</v>
      </c>
      <c r="F451" s="211" t="s">
        <v>1545</v>
      </c>
      <c r="G451" s="211" t="s">
        <v>3039</v>
      </c>
      <c r="H451" s="212" t="s">
        <v>14972</v>
      </c>
      <c r="I451" s="213" t="s">
        <v>1547</v>
      </c>
      <c r="J451" s="201" t="str">
        <f t="shared" si="15"/>
        <v>0068</v>
      </c>
      <c r="K451" s="240" t="s">
        <v>14931</v>
      </c>
      <c r="L451" s="240" t="s">
        <v>13094</v>
      </c>
      <c r="M451" s="214">
        <v>44092</v>
      </c>
      <c r="N451" s="209" t="s">
        <v>18866</v>
      </c>
      <c r="O451" s="215" t="s">
        <v>18867</v>
      </c>
      <c r="P451" s="215" t="s">
        <v>18868</v>
      </c>
      <c r="Q451" s="215" t="s">
        <v>18869</v>
      </c>
    </row>
    <row r="452" spans="1:17" s="208" customFormat="1" ht="13.15" customHeight="1">
      <c r="A452" s="209" t="str">
        <f t="shared" si="14"/>
        <v>3896458011174021695</v>
      </c>
      <c r="B452" s="210" t="s">
        <v>18876</v>
      </c>
      <c r="C452" s="211" t="s">
        <v>1546</v>
      </c>
      <c r="D452" s="211" t="s">
        <v>1546</v>
      </c>
      <c r="E452" s="211" t="s">
        <v>1545</v>
      </c>
      <c r="F452" s="211" t="s">
        <v>1545</v>
      </c>
      <c r="G452" s="211" t="s">
        <v>3039</v>
      </c>
      <c r="H452" s="212" t="s">
        <v>14972</v>
      </c>
      <c r="I452" s="213" t="s">
        <v>1547</v>
      </c>
      <c r="J452" s="201" t="str">
        <f t="shared" si="15"/>
        <v>0068</v>
      </c>
      <c r="K452" s="209" t="s">
        <v>14973</v>
      </c>
      <c r="L452" s="240" t="s">
        <v>13094</v>
      </c>
      <c r="M452" s="214">
        <v>44092</v>
      </c>
      <c r="N452" s="209" t="s">
        <v>18866</v>
      </c>
      <c r="O452" s="215" t="s">
        <v>18867</v>
      </c>
      <c r="P452" s="215" t="s">
        <v>18868</v>
      </c>
      <c r="Q452" s="215" t="s">
        <v>18869</v>
      </c>
    </row>
    <row r="453" spans="1:17" s="208" customFormat="1" ht="13.15" customHeight="1">
      <c r="A453" s="209" t="str">
        <f t="shared" si="14"/>
        <v>0211823011710976402</v>
      </c>
      <c r="B453" s="210" t="s">
        <v>18877</v>
      </c>
      <c r="C453" s="211" t="s">
        <v>14974</v>
      </c>
      <c r="D453" s="211" t="s">
        <v>1581</v>
      </c>
      <c r="E453" s="211" t="s">
        <v>14975</v>
      </c>
      <c r="F453" s="211" t="s">
        <v>1580</v>
      </c>
      <c r="G453" s="211" t="s">
        <v>1643</v>
      </c>
      <c r="H453" s="212" t="s">
        <v>3280</v>
      </c>
      <c r="I453" s="213" t="s">
        <v>1582</v>
      </c>
      <c r="J453" s="201" t="str">
        <f t="shared" si="15"/>
        <v>0071</v>
      </c>
      <c r="K453" s="209"/>
      <c r="L453" s="209"/>
      <c r="M453" s="214"/>
      <c r="N453" s="209" t="s">
        <v>18866</v>
      </c>
      <c r="O453" s="215" t="s">
        <v>18867</v>
      </c>
      <c r="P453" s="215" t="s">
        <v>18868</v>
      </c>
      <c r="Q453" s="215" t="s">
        <v>18869</v>
      </c>
    </row>
    <row r="454" spans="1:17" s="208" customFormat="1" ht="13.15" customHeight="1">
      <c r="A454" s="209" t="str">
        <f t="shared" si="14"/>
        <v>3576977011740693316</v>
      </c>
      <c r="B454" s="210" t="s">
        <v>18877</v>
      </c>
      <c r="C454" s="211" t="s">
        <v>1581</v>
      </c>
      <c r="D454" s="211" t="s">
        <v>1581</v>
      </c>
      <c r="E454" s="211" t="s">
        <v>1580</v>
      </c>
      <c r="F454" s="211" t="s">
        <v>1580</v>
      </c>
      <c r="G454" s="211" t="s">
        <v>1643</v>
      </c>
      <c r="H454" s="212" t="s">
        <v>3280</v>
      </c>
      <c r="I454" s="213" t="s">
        <v>1582</v>
      </c>
      <c r="J454" s="201" t="str">
        <f t="shared" si="15"/>
        <v>0071</v>
      </c>
      <c r="K454" s="209"/>
      <c r="L454" s="209"/>
      <c r="M454" s="214"/>
      <c r="N454" s="209" t="s">
        <v>18866</v>
      </c>
      <c r="O454" s="215" t="s">
        <v>18867</v>
      </c>
      <c r="P454" s="215" t="s">
        <v>18868</v>
      </c>
      <c r="Q454" s="215" t="s">
        <v>18869</v>
      </c>
    </row>
    <row r="455" spans="1:17" s="208" customFormat="1" ht="13.15" customHeight="1">
      <c r="A455" s="209" t="str">
        <f t="shared" si="14"/>
        <v>0211849011720059785</v>
      </c>
      <c r="B455" s="210" t="s">
        <v>18878</v>
      </c>
      <c r="C455" s="211" t="s">
        <v>14976</v>
      </c>
      <c r="D455" s="211" t="s">
        <v>86</v>
      </c>
      <c r="E455" s="211" t="s">
        <v>85</v>
      </c>
      <c r="F455" s="211" t="s">
        <v>85</v>
      </c>
      <c r="G455" s="211" t="s">
        <v>2162</v>
      </c>
      <c r="H455" s="212" t="s">
        <v>2161</v>
      </c>
      <c r="I455" s="213" t="s">
        <v>87</v>
      </c>
      <c r="J455" s="201" t="str">
        <f t="shared" si="15"/>
        <v>0073</v>
      </c>
      <c r="K455" s="209" t="s">
        <v>14592</v>
      </c>
      <c r="L455" s="209"/>
      <c r="M455" s="214"/>
      <c r="N455" s="209" t="s">
        <v>18765</v>
      </c>
      <c r="O455" s="215" t="s">
        <v>18766</v>
      </c>
      <c r="P455" s="215" t="s">
        <v>18879</v>
      </c>
      <c r="Q455" s="215" t="s">
        <v>18880</v>
      </c>
    </row>
    <row r="456" spans="1:17" s="208" customFormat="1" ht="13.15" customHeight="1">
      <c r="A456" s="209" t="str">
        <f t="shared" si="14"/>
        <v>0211849011891765178</v>
      </c>
      <c r="B456" s="210" t="s">
        <v>18878</v>
      </c>
      <c r="C456" s="211" t="s">
        <v>86</v>
      </c>
      <c r="D456" s="211" t="s">
        <v>86</v>
      </c>
      <c r="E456" s="211" t="s">
        <v>85</v>
      </c>
      <c r="F456" s="211" t="s">
        <v>85</v>
      </c>
      <c r="G456" s="211" t="s">
        <v>2162</v>
      </c>
      <c r="H456" s="212" t="s">
        <v>2161</v>
      </c>
      <c r="I456" s="213" t="s">
        <v>87</v>
      </c>
      <c r="J456" s="201" t="str">
        <f t="shared" si="15"/>
        <v>0073</v>
      </c>
      <c r="K456" s="209"/>
      <c r="L456" s="209"/>
      <c r="M456" s="214"/>
      <c r="N456" s="209" t="s">
        <v>18765</v>
      </c>
      <c r="O456" s="215" t="s">
        <v>18766</v>
      </c>
      <c r="P456" s="215" t="s">
        <v>18879</v>
      </c>
      <c r="Q456" s="215" t="s">
        <v>18880</v>
      </c>
    </row>
    <row r="457" spans="1:17" s="208" customFormat="1" ht="13.15" customHeight="1">
      <c r="A457" s="209" t="str">
        <f t="shared" si="14"/>
        <v>0211849021134422884</v>
      </c>
      <c r="B457" s="210" t="s">
        <v>18878</v>
      </c>
      <c r="C457" s="211" t="s">
        <v>14977</v>
      </c>
      <c r="D457" s="211" t="s">
        <v>86</v>
      </c>
      <c r="E457" s="211" t="s">
        <v>14978</v>
      </c>
      <c r="F457" s="211" t="s">
        <v>85</v>
      </c>
      <c r="G457" s="211" t="s">
        <v>2162</v>
      </c>
      <c r="H457" s="212" t="s">
        <v>2161</v>
      </c>
      <c r="I457" s="213" t="s">
        <v>87</v>
      </c>
      <c r="J457" s="201" t="str">
        <f t="shared" si="15"/>
        <v>0073</v>
      </c>
      <c r="K457" s="209"/>
      <c r="L457" s="209"/>
      <c r="M457" s="214"/>
      <c r="N457" s="209" t="s">
        <v>18765</v>
      </c>
      <c r="O457" s="215" t="s">
        <v>18766</v>
      </c>
      <c r="P457" s="215" t="s">
        <v>18879</v>
      </c>
      <c r="Q457" s="215" t="s">
        <v>18880</v>
      </c>
    </row>
    <row r="458" spans="1:17" s="208" customFormat="1" ht="13.15" customHeight="1">
      <c r="A458" s="209" t="str">
        <f t="shared" si="14"/>
        <v>0211849021891765178</v>
      </c>
      <c r="B458" s="210" t="s">
        <v>18878</v>
      </c>
      <c r="C458" s="211" t="s">
        <v>86</v>
      </c>
      <c r="D458" s="211" t="s">
        <v>86</v>
      </c>
      <c r="E458" s="211" t="s">
        <v>14978</v>
      </c>
      <c r="F458" s="211" t="s">
        <v>85</v>
      </c>
      <c r="G458" s="211" t="s">
        <v>2162</v>
      </c>
      <c r="H458" s="212" t="s">
        <v>2161</v>
      </c>
      <c r="I458" s="213" t="s">
        <v>87</v>
      </c>
      <c r="J458" s="201" t="str">
        <f t="shared" si="15"/>
        <v>0073</v>
      </c>
      <c r="K458" s="209"/>
      <c r="L458" s="209"/>
      <c r="M458" s="214"/>
      <c r="N458" s="209" t="s">
        <v>18765</v>
      </c>
      <c r="O458" s="215" t="s">
        <v>18766</v>
      </c>
      <c r="P458" s="215" t="s">
        <v>18879</v>
      </c>
      <c r="Q458" s="215" t="s">
        <v>18880</v>
      </c>
    </row>
    <row r="459" spans="1:17" s="208" customFormat="1" ht="13.15" customHeight="1">
      <c r="A459" s="209" t="str">
        <f t="shared" si="14"/>
        <v>0211849031891765178</v>
      </c>
      <c r="B459" s="210" t="s">
        <v>18878</v>
      </c>
      <c r="C459" s="211" t="s">
        <v>86</v>
      </c>
      <c r="D459" s="211" t="s">
        <v>86</v>
      </c>
      <c r="E459" s="211" t="s">
        <v>14979</v>
      </c>
      <c r="F459" s="211" t="s">
        <v>85</v>
      </c>
      <c r="G459" s="211" t="s">
        <v>2162</v>
      </c>
      <c r="H459" s="212" t="s">
        <v>2161</v>
      </c>
      <c r="I459" s="213" t="s">
        <v>87</v>
      </c>
      <c r="J459" s="201" t="str">
        <f t="shared" si="15"/>
        <v>0073</v>
      </c>
      <c r="K459" s="209"/>
      <c r="L459" s="209"/>
      <c r="M459" s="214"/>
      <c r="N459" s="209" t="s">
        <v>18765</v>
      </c>
      <c r="O459" s="215" t="s">
        <v>18766</v>
      </c>
      <c r="P459" s="215" t="s">
        <v>18879</v>
      </c>
      <c r="Q459" s="215" t="s">
        <v>18880</v>
      </c>
    </row>
    <row r="460" spans="1:17" s="208" customFormat="1" ht="13.15" customHeight="1">
      <c r="A460" s="209" t="str">
        <f t="shared" si="14"/>
        <v>0211849051134422884</v>
      </c>
      <c r="B460" s="210" t="s">
        <v>18878</v>
      </c>
      <c r="C460" s="211" t="s">
        <v>14977</v>
      </c>
      <c r="D460" s="211" t="s">
        <v>86</v>
      </c>
      <c r="E460" s="211" t="s">
        <v>14980</v>
      </c>
      <c r="F460" s="211" t="s">
        <v>85</v>
      </c>
      <c r="G460" s="211" t="s">
        <v>2162</v>
      </c>
      <c r="H460" s="212" t="s">
        <v>2161</v>
      </c>
      <c r="I460" s="213" t="s">
        <v>87</v>
      </c>
      <c r="J460" s="201" t="str">
        <f t="shared" si="15"/>
        <v>0073</v>
      </c>
      <c r="K460" s="209"/>
      <c r="L460" s="209"/>
      <c r="M460" s="214"/>
      <c r="N460" s="209" t="s">
        <v>18765</v>
      </c>
      <c r="O460" s="215" t="s">
        <v>18766</v>
      </c>
      <c r="P460" s="215" t="s">
        <v>18879</v>
      </c>
      <c r="Q460" s="215" t="s">
        <v>18880</v>
      </c>
    </row>
    <row r="461" spans="1:17" s="208" customFormat="1" ht="13.15" customHeight="1">
      <c r="A461" s="209" t="str">
        <f t="shared" si="14"/>
        <v>0211849051891765178</v>
      </c>
      <c r="B461" s="210" t="s">
        <v>18878</v>
      </c>
      <c r="C461" s="211" t="s">
        <v>86</v>
      </c>
      <c r="D461" s="211" t="s">
        <v>86</v>
      </c>
      <c r="E461" s="211" t="s">
        <v>14980</v>
      </c>
      <c r="F461" s="211" t="s">
        <v>85</v>
      </c>
      <c r="G461" s="211" t="s">
        <v>2162</v>
      </c>
      <c r="H461" s="212" t="s">
        <v>2161</v>
      </c>
      <c r="I461" s="213" t="s">
        <v>87</v>
      </c>
      <c r="J461" s="201" t="str">
        <f t="shared" si="15"/>
        <v>0073</v>
      </c>
      <c r="K461" s="209" t="s">
        <v>9153</v>
      </c>
      <c r="L461" s="209"/>
      <c r="M461" s="214"/>
      <c r="N461" s="209" t="s">
        <v>18765</v>
      </c>
      <c r="O461" s="215" t="s">
        <v>18766</v>
      </c>
      <c r="P461" s="215" t="s">
        <v>18879</v>
      </c>
      <c r="Q461" s="215" t="s">
        <v>18880</v>
      </c>
    </row>
    <row r="462" spans="1:17" s="208" customFormat="1" ht="13.15" customHeight="1">
      <c r="A462" s="209" t="str">
        <f t="shared" si="14"/>
        <v>0225450011720059785</v>
      </c>
      <c r="B462" s="210" t="s">
        <v>18878</v>
      </c>
      <c r="C462" s="211" t="s">
        <v>14976</v>
      </c>
      <c r="D462" s="211" t="s">
        <v>86</v>
      </c>
      <c r="E462" s="211" t="s">
        <v>14981</v>
      </c>
      <c r="F462" s="211" t="s">
        <v>85</v>
      </c>
      <c r="G462" s="211" t="s">
        <v>2162</v>
      </c>
      <c r="H462" s="212" t="s">
        <v>2161</v>
      </c>
      <c r="I462" s="213" t="s">
        <v>87</v>
      </c>
      <c r="J462" s="201" t="str">
        <f t="shared" si="15"/>
        <v>0073</v>
      </c>
      <c r="K462" s="209"/>
      <c r="L462" s="209"/>
      <c r="M462" s="214"/>
      <c r="N462" s="209" t="s">
        <v>18765</v>
      </c>
      <c r="O462" s="215" t="s">
        <v>18766</v>
      </c>
      <c r="P462" s="215" t="s">
        <v>18879</v>
      </c>
      <c r="Q462" s="215" t="s">
        <v>18880</v>
      </c>
    </row>
    <row r="463" spans="1:17" s="208" customFormat="1" ht="13.15" customHeight="1">
      <c r="A463" s="209" t="str">
        <f t="shared" si="14"/>
        <v>0225450011891765178</v>
      </c>
      <c r="B463" s="210" t="s">
        <v>18878</v>
      </c>
      <c r="C463" s="211" t="s">
        <v>86</v>
      </c>
      <c r="D463" s="211" t="s">
        <v>86</v>
      </c>
      <c r="E463" s="211" t="s">
        <v>14981</v>
      </c>
      <c r="F463" s="211" t="s">
        <v>85</v>
      </c>
      <c r="G463" s="211" t="s">
        <v>2162</v>
      </c>
      <c r="H463" s="212" t="s">
        <v>2161</v>
      </c>
      <c r="I463" s="213" t="s">
        <v>87</v>
      </c>
      <c r="J463" s="201" t="str">
        <f t="shared" si="15"/>
        <v>0073</v>
      </c>
      <c r="K463" s="209"/>
      <c r="L463" s="209"/>
      <c r="M463" s="214"/>
      <c r="N463" s="209" t="s">
        <v>18765</v>
      </c>
      <c r="O463" s="215" t="s">
        <v>18766</v>
      </c>
      <c r="P463" s="215" t="s">
        <v>18879</v>
      </c>
      <c r="Q463" s="215" t="s">
        <v>18880</v>
      </c>
    </row>
    <row r="464" spans="1:17" s="208" customFormat="1" ht="13.15" customHeight="1">
      <c r="A464" s="209" t="str">
        <f t="shared" si="14"/>
        <v>1127318021063483261</v>
      </c>
      <c r="B464" s="210" t="s">
        <v>18878</v>
      </c>
      <c r="C464" s="211" t="s">
        <v>14984</v>
      </c>
      <c r="D464" s="211" t="s">
        <v>86</v>
      </c>
      <c r="E464" s="211" t="s">
        <v>14985</v>
      </c>
      <c r="F464" s="211" t="s">
        <v>85</v>
      </c>
      <c r="G464" s="211" t="s">
        <v>2162</v>
      </c>
      <c r="H464" s="212" t="s">
        <v>2161</v>
      </c>
      <c r="I464" s="213" t="s">
        <v>87</v>
      </c>
      <c r="J464" s="201" t="str">
        <f t="shared" si="15"/>
        <v>0073</v>
      </c>
      <c r="K464" s="209"/>
      <c r="L464" s="209"/>
      <c r="M464" s="214"/>
      <c r="N464" s="209" t="s">
        <v>18765</v>
      </c>
      <c r="O464" s="215" t="s">
        <v>18766</v>
      </c>
      <c r="P464" s="215" t="s">
        <v>18879</v>
      </c>
      <c r="Q464" s="215" t="s">
        <v>18880</v>
      </c>
    </row>
    <row r="465" spans="1:17" s="208" customFormat="1" ht="13.15" customHeight="1">
      <c r="A465" s="209" t="str">
        <f t="shared" si="14"/>
        <v>1300881031215907530</v>
      </c>
      <c r="B465" s="210" t="s">
        <v>18878</v>
      </c>
      <c r="C465" s="211" t="s">
        <v>14986</v>
      </c>
      <c r="D465" s="211" t="s">
        <v>86</v>
      </c>
      <c r="E465" s="211" t="s">
        <v>14987</v>
      </c>
      <c r="F465" s="211" t="s">
        <v>85</v>
      </c>
      <c r="G465" s="211" t="s">
        <v>2162</v>
      </c>
      <c r="H465" s="212" t="s">
        <v>2161</v>
      </c>
      <c r="I465" s="213" t="s">
        <v>87</v>
      </c>
      <c r="J465" s="201" t="str">
        <f t="shared" si="15"/>
        <v>0073</v>
      </c>
      <c r="K465" s="209"/>
      <c r="L465" s="209"/>
      <c r="M465" s="214"/>
      <c r="N465" s="209" t="s">
        <v>18765</v>
      </c>
      <c r="O465" s="215" t="s">
        <v>18766</v>
      </c>
      <c r="P465" s="215" t="s">
        <v>18879</v>
      </c>
      <c r="Q465" s="215" t="s">
        <v>18880</v>
      </c>
    </row>
    <row r="466" spans="1:17" s="208" customFormat="1" ht="13.15" customHeight="1">
      <c r="A466" s="209" t="str">
        <f t="shared" si="14"/>
        <v>1300881031891765178</v>
      </c>
      <c r="B466" s="210" t="s">
        <v>18878</v>
      </c>
      <c r="C466" s="211" t="s">
        <v>86</v>
      </c>
      <c r="D466" s="211" t="s">
        <v>86</v>
      </c>
      <c r="E466" s="211" t="s">
        <v>14987</v>
      </c>
      <c r="F466" s="211" t="s">
        <v>85</v>
      </c>
      <c r="G466" s="211" t="s">
        <v>2162</v>
      </c>
      <c r="H466" s="212" t="s">
        <v>2161</v>
      </c>
      <c r="I466" s="213" t="s">
        <v>87</v>
      </c>
      <c r="J466" s="201" t="str">
        <f t="shared" si="15"/>
        <v>0073</v>
      </c>
      <c r="K466" s="209" t="s">
        <v>9153</v>
      </c>
      <c r="L466" s="209"/>
      <c r="M466" s="214"/>
      <c r="N466" s="209" t="s">
        <v>18765</v>
      </c>
      <c r="O466" s="215" t="s">
        <v>18766</v>
      </c>
      <c r="P466" s="215" t="s">
        <v>18879</v>
      </c>
      <c r="Q466" s="215" t="s">
        <v>18880</v>
      </c>
    </row>
    <row r="467" spans="1:17" s="208" customFormat="1" ht="13.15" customHeight="1">
      <c r="A467" s="209" t="str">
        <f t="shared" si="14"/>
        <v>1300881041720059785</v>
      </c>
      <c r="B467" s="210" t="s">
        <v>18878</v>
      </c>
      <c r="C467" s="211" t="s">
        <v>14976</v>
      </c>
      <c r="D467" s="211" t="s">
        <v>86</v>
      </c>
      <c r="E467" s="211" t="s">
        <v>14988</v>
      </c>
      <c r="F467" s="211" t="s">
        <v>85</v>
      </c>
      <c r="G467" s="211" t="s">
        <v>2162</v>
      </c>
      <c r="H467" s="212" t="s">
        <v>2161</v>
      </c>
      <c r="I467" s="213" t="s">
        <v>87</v>
      </c>
      <c r="J467" s="201" t="str">
        <f t="shared" si="15"/>
        <v>0073</v>
      </c>
      <c r="K467" s="209"/>
      <c r="L467" s="209"/>
      <c r="M467" s="214"/>
      <c r="N467" s="209" t="s">
        <v>18765</v>
      </c>
      <c r="O467" s="215" t="s">
        <v>18766</v>
      </c>
      <c r="P467" s="215" t="s">
        <v>18879</v>
      </c>
      <c r="Q467" s="215" t="s">
        <v>18880</v>
      </c>
    </row>
    <row r="468" spans="1:17" s="208" customFormat="1" ht="13.15" customHeight="1">
      <c r="A468" s="209" t="str">
        <f t="shared" si="14"/>
        <v>3905754011326548280</v>
      </c>
      <c r="B468" s="210" t="s">
        <v>18878</v>
      </c>
      <c r="C468" s="211" t="s">
        <v>14991</v>
      </c>
      <c r="D468" s="211" t="s">
        <v>86</v>
      </c>
      <c r="E468" s="211" t="s">
        <v>14992</v>
      </c>
      <c r="F468" s="211" t="s">
        <v>85</v>
      </c>
      <c r="G468" s="211" t="s">
        <v>2162</v>
      </c>
      <c r="H468" s="212" t="s">
        <v>2161</v>
      </c>
      <c r="I468" s="213" t="s">
        <v>87</v>
      </c>
      <c r="J468" s="201" t="str">
        <f t="shared" si="15"/>
        <v>0073</v>
      </c>
      <c r="K468" s="209" t="s">
        <v>14993</v>
      </c>
      <c r="L468" s="209" t="s">
        <v>13094</v>
      </c>
      <c r="M468" s="214">
        <v>44084</v>
      </c>
      <c r="N468" s="209" t="s">
        <v>18765</v>
      </c>
      <c r="O468" s="215" t="s">
        <v>18766</v>
      </c>
      <c r="P468" s="215" t="s">
        <v>18879</v>
      </c>
      <c r="Q468" s="215" t="s">
        <v>18880</v>
      </c>
    </row>
    <row r="469" spans="1:17" s="208" customFormat="1" ht="13.15" customHeight="1">
      <c r="A469" s="209" t="str">
        <f t="shared" si="14"/>
        <v>##1891765178</v>
      </c>
      <c r="B469" s="210" t="s">
        <v>18878</v>
      </c>
      <c r="C469" s="211" t="s">
        <v>86</v>
      </c>
      <c r="D469" s="211" t="s">
        <v>86</v>
      </c>
      <c r="E469" s="211" t="s">
        <v>3649</v>
      </c>
      <c r="F469" s="211" t="s">
        <v>85</v>
      </c>
      <c r="G469" s="211" t="s">
        <v>2162</v>
      </c>
      <c r="H469" s="212" t="s">
        <v>2161</v>
      </c>
      <c r="I469" s="213" t="s">
        <v>87</v>
      </c>
      <c r="J469" s="201" t="str">
        <f t="shared" si="15"/>
        <v>0073</v>
      </c>
      <c r="K469" s="209"/>
      <c r="L469" s="209"/>
      <c r="M469" s="214"/>
      <c r="N469" s="209" t="s">
        <v>18765</v>
      </c>
      <c r="O469" s="215" t="s">
        <v>18766</v>
      </c>
      <c r="P469" s="215" t="s">
        <v>18879</v>
      </c>
      <c r="Q469" s="215" t="s">
        <v>18880</v>
      </c>
    </row>
    <row r="470" spans="1:17" s="208" customFormat="1" ht="13.15" customHeight="1">
      <c r="A470" s="209" t="str">
        <f t="shared" si="14"/>
        <v>04-7520516461134422884</v>
      </c>
      <c r="B470" s="210" t="s">
        <v>18878</v>
      </c>
      <c r="C470" s="211" t="s">
        <v>14977</v>
      </c>
      <c r="D470" s="211" t="s">
        <v>86</v>
      </c>
      <c r="E470" s="211" t="s">
        <v>14982</v>
      </c>
      <c r="F470" s="211" t="s">
        <v>85</v>
      </c>
      <c r="G470" s="211" t="s">
        <v>2162</v>
      </c>
      <c r="H470" s="212" t="s">
        <v>2161</v>
      </c>
      <c r="I470" s="213" t="s">
        <v>87</v>
      </c>
      <c r="J470" s="201" t="str">
        <f t="shared" si="15"/>
        <v>0073</v>
      </c>
      <c r="K470" s="209"/>
      <c r="L470" s="209"/>
      <c r="M470" s="214"/>
      <c r="N470" s="209" t="s">
        <v>18765</v>
      </c>
      <c r="O470" s="215" t="s">
        <v>18766</v>
      </c>
      <c r="P470" s="215" t="s">
        <v>18879</v>
      </c>
      <c r="Q470" s="215" t="s">
        <v>18880</v>
      </c>
    </row>
    <row r="471" spans="1:17" s="208" customFormat="1" ht="13.15" customHeight="1">
      <c r="A471" s="209" t="str">
        <f t="shared" si="14"/>
        <v>06-1031401001891765178</v>
      </c>
      <c r="B471" s="210" t="s">
        <v>18878</v>
      </c>
      <c r="C471" s="211" t="s">
        <v>86</v>
      </c>
      <c r="D471" s="211" t="s">
        <v>86</v>
      </c>
      <c r="E471" s="211" t="s">
        <v>14983</v>
      </c>
      <c r="F471" s="211" t="s">
        <v>85</v>
      </c>
      <c r="G471" s="211" t="s">
        <v>2162</v>
      </c>
      <c r="H471" s="212" t="s">
        <v>2161</v>
      </c>
      <c r="I471" s="213" t="s">
        <v>87</v>
      </c>
      <c r="J471" s="201" t="str">
        <f t="shared" si="15"/>
        <v>0073</v>
      </c>
      <c r="K471" s="209"/>
      <c r="L471" s="209"/>
      <c r="M471" s="214"/>
      <c r="N471" s="209" t="s">
        <v>18765</v>
      </c>
      <c r="O471" s="215" t="s">
        <v>18766</v>
      </c>
      <c r="P471" s="215" t="s">
        <v>18879</v>
      </c>
      <c r="Q471" s="215" t="s">
        <v>18880</v>
      </c>
    </row>
    <row r="472" spans="1:17" s="208" customFormat="1" ht="13.15" customHeight="1">
      <c r="A472" s="209" t="str">
        <f t="shared" si="14"/>
        <v>6A-000560921891765178</v>
      </c>
      <c r="B472" s="210" t="s">
        <v>18878</v>
      </c>
      <c r="C472" s="211" t="s">
        <v>86</v>
      </c>
      <c r="D472" s="211" t="s">
        <v>86</v>
      </c>
      <c r="E472" s="211" t="s">
        <v>14989</v>
      </c>
      <c r="F472" s="211" t="s">
        <v>85</v>
      </c>
      <c r="G472" s="211" t="s">
        <v>2162</v>
      </c>
      <c r="H472" s="212" t="s">
        <v>2161</v>
      </c>
      <c r="I472" s="213" t="s">
        <v>87</v>
      </c>
      <c r="J472" s="201" t="str">
        <f t="shared" si="15"/>
        <v>0073</v>
      </c>
      <c r="K472" s="209"/>
      <c r="L472" s="209"/>
      <c r="M472" s="214"/>
      <c r="N472" s="209" t="s">
        <v>18765</v>
      </c>
      <c r="O472" s="215" t="s">
        <v>18766</v>
      </c>
      <c r="P472" s="215" t="s">
        <v>18879</v>
      </c>
      <c r="Q472" s="215" t="s">
        <v>18880</v>
      </c>
    </row>
    <row r="473" spans="1:17" s="208" customFormat="1" ht="13.15" customHeight="1">
      <c r="A473" s="209" t="str">
        <f t="shared" si="14"/>
        <v>6A-014172831134422884</v>
      </c>
      <c r="B473" s="210" t="s">
        <v>18878</v>
      </c>
      <c r="C473" s="211" t="s">
        <v>14977</v>
      </c>
      <c r="D473" s="211" t="s">
        <v>86</v>
      </c>
      <c r="E473" s="211" t="s">
        <v>14990</v>
      </c>
      <c r="F473" s="211" t="s">
        <v>85</v>
      </c>
      <c r="G473" s="211" t="s">
        <v>2162</v>
      </c>
      <c r="H473" s="212" t="s">
        <v>2161</v>
      </c>
      <c r="I473" s="213" t="s">
        <v>87</v>
      </c>
      <c r="J473" s="201" t="str">
        <f t="shared" si="15"/>
        <v>0073</v>
      </c>
      <c r="K473" s="209"/>
      <c r="L473" s="209"/>
      <c r="M473" s="214"/>
      <c r="N473" s="209" t="s">
        <v>18765</v>
      </c>
      <c r="O473" s="215" t="s">
        <v>18766</v>
      </c>
      <c r="P473" s="215" t="s">
        <v>18879</v>
      </c>
      <c r="Q473" s="215" t="s">
        <v>18880</v>
      </c>
    </row>
    <row r="474" spans="1:17" s="208" customFormat="1" ht="13.15" customHeight="1">
      <c r="A474" s="209" t="str">
        <f t="shared" si="14"/>
        <v>6A-016182861720059785</v>
      </c>
      <c r="B474" s="210" t="s">
        <v>18878</v>
      </c>
      <c r="C474" s="211" t="s">
        <v>14976</v>
      </c>
      <c r="D474" s="211" t="s">
        <v>86</v>
      </c>
      <c r="E474" s="211" t="s">
        <v>14994</v>
      </c>
      <c r="F474" s="211" t="s">
        <v>85</v>
      </c>
      <c r="G474" s="211" t="s">
        <v>2162</v>
      </c>
      <c r="H474" s="212" t="s">
        <v>2161</v>
      </c>
      <c r="I474" s="213" t="s">
        <v>87</v>
      </c>
      <c r="J474" s="201" t="str">
        <f t="shared" si="15"/>
        <v>0073</v>
      </c>
      <c r="K474" s="209"/>
      <c r="L474" s="209"/>
      <c r="M474" s="214"/>
      <c r="N474" s="209" t="s">
        <v>18765</v>
      </c>
      <c r="O474" s="215" t="s">
        <v>18766</v>
      </c>
      <c r="P474" s="215" t="s">
        <v>18879</v>
      </c>
      <c r="Q474" s="215" t="s">
        <v>18880</v>
      </c>
    </row>
    <row r="475" spans="1:17" s="208" customFormat="1" ht="13.15" customHeight="1">
      <c r="A475" s="209" t="str">
        <f t="shared" si="14"/>
        <v>9A-016182861891765178</v>
      </c>
      <c r="B475" s="210" t="s">
        <v>18878</v>
      </c>
      <c r="C475" s="211" t="s">
        <v>86</v>
      </c>
      <c r="D475" s="211" t="s">
        <v>86</v>
      </c>
      <c r="E475" s="211" t="s">
        <v>14995</v>
      </c>
      <c r="F475" s="211" t="s">
        <v>85</v>
      </c>
      <c r="G475" s="211" t="s">
        <v>2162</v>
      </c>
      <c r="H475" s="212" t="s">
        <v>2161</v>
      </c>
      <c r="I475" s="213" t="s">
        <v>87</v>
      </c>
      <c r="J475" s="201" t="str">
        <f t="shared" si="15"/>
        <v>0073</v>
      </c>
      <c r="K475" s="209"/>
      <c r="L475" s="209"/>
      <c r="M475" s="214"/>
      <c r="N475" s="209" t="s">
        <v>18765</v>
      </c>
      <c r="O475" s="215" t="s">
        <v>18766</v>
      </c>
      <c r="P475" s="215" t="s">
        <v>18879</v>
      </c>
      <c r="Q475" s="215" t="s">
        <v>18880</v>
      </c>
    </row>
    <row r="476" spans="1:17" s="208" customFormat="1" ht="13.15" customHeight="1">
      <c r="A476" s="209" t="str">
        <f t="shared" si="14"/>
        <v>0211856011013968726</v>
      </c>
      <c r="B476" s="210" t="s">
        <v>18881</v>
      </c>
      <c r="C476" s="211" t="s">
        <v>170</v>
      </c>
      <c r="D476" s="211" t="s">
        <v>170</v>
      </c>
      <c r="E476" s="211" t="s">
        <v>169</v>
      </c>
      <c r="F476" s="211" t="s">
        <v>169</v>
      </c>
      <c r="G476" s="211" t="s">
        <v>2054</v>
      </c>
      <c r="H476" s="212" t="s">
        <v>2341</v>
      </c>
      <c r="I476" s="213" t="s">
        <v>171</v>
      </c>
      <c r="J476" s="201" t="str">
        <f t="shared" si="15"/>
        <v>0074</v>
      </c>
      <c r="K476" s="209"/>
      <c r="L476" s="209"/>
      <c r="M476" s="214"/>
      <c r="N476" s="209" t="s">
        <v>18765</v>
      </c>
      <c r="O476" s="215" t="s">
        <v>18766</v>
      </c>
      <c r="P476" s="215" t="s">
        <v>18879</v>
      </c>
      <c r="Q476" s="215" t="s">
        <v>18880</v>
      </c>
    </row>
    <row r="477" spans="1:17" s="208" customFormat="1" ht="13.15" customHeight="1">
      <c r="A477" s="209" t="str">
        <f t="shared" si="14"/>
        <v>0211856021013968726</v>
      </c>
      <c r="B477" s="210" t="s">
        <v>18881</v>
      </c>
      <c r="C477" s="211" t="s">
        <v>170</v>
      </c>
      <c r="D477" s="211" t="s">
        <v>170</v>
      </c>
      <c r="E477" s="211" t="s">
        <v>14996</v>
      </c>
      <c r="F477" s="211" t="s">
        <v>169</v>
      </c>
      <c r="G477" s="211" t="s">
        <v>2054</v>
      </c>
      <c r="H477" s="212" t="s">
        <v>2341</v>
      </c>
      <c r="I477" s="213" t="s">
        <v>171</v>
      </c>
      <c r="J477" s="201" t="str">
        <f t="shared" si="15"/>
        <v>0074</v>
      </c>
      <c r="K477" s="209"/>
      <c r="L477" s="209"/>
      <c r="M477" s="214"/>
      <c r="N477" s="209" t="s">
        <v>18765</v>
      </c>
      <c r="O477" s="215" t="s">
        <v>18766</v>
      </c>
      <c r="P477" s="215" t="s">
        <v>18879</v>
      </c>
      <c r="Q477" s="215" t="s">
        <v>18880</v>
      </c>
    </row>
    <row r="478" spans="1:17" s="208" customFormat="1" ht="13.15" customHeight="1">
      <c r="A478" s="209" t="str">
        <f t="shared" si="14"/>
        <v>0211856031013968726</v>
      </c>
      <c r="B478" s="210" t="s">
        <v>18881</v>
      </c>
      <c r="C478" s="211" t="s">
        <v>170</v>
      </c>
      <c r="D478" s="211" t="s">
        <v>170</v>
      </c>
      <c r="E478" s="211" t="s">
        <v>14997</v>
      </c>
      <c r="F478" s="211" t="s">
        <v>169</v>
      </c>
      <c r="G478" s="211" t="s">
        <v>2054</v>
      </c>
      <c r="H478" s="212" t="s">
        <v>2341</v>
      </c>
      <c r="I478" s="213" t="s">
        <v>171</v>
      </c>
      <c r="J478" s="201" t="str">
        <f t="shared" si="15"/>
        <v>0074</v>
      </c>
      <c r="K478" s="209"/>
      <c r="L478" s="209"/>
      <c r="M478" s="214"/>
      <c r="N478" s="209" t="s">
        <v>18765</v>
      </c>
      <c r="O478" s="215" t="s">
        <v>18766</v>
      </c>
      <c r="P478" s="215" t="s">
        <v>18879</v>
      </c>
      <c r="Q478" s="215" t="s">
        <v>18880</v>
      </c>
    </row>
    <row r="479" spans="1:17" s="208" customFormat="1" ht="13.15" customHeight="1">
      <c r="A479" s="209" t="str">
        <f t="shared" si="14"/>
        <v>0228819011013968726</v>
      </c>
      <c r="B479" s="210" t="s">
        <v>18881</v>
      </c>
      <c r="C479" s="211" t="s">
        <v>170</v>
      </c>
      <c r="D479" s="211" t="s">
        <v>170</v>
      </c>
      <c r="E479" s="211" t="s">
        <v>14998</v>
      </c>
      <c r="F479" s="211" t="s">
        <v>169</v>
      </c>
      <c r="G479" s="211" t="s">
        <v>2054</v>
      </c>
      <c r="H479" s="212" t="s">
        <v>2341</v>
      </c>
      <c r="I479" s="213" t="s">
        <v>171</v>
      </c>
      <c r="J479" s="201" t="str">
        <f t="shared" si="15"/>
        <v>0074</v>
      </c>
      <c r="K479" s="209"/>
      <c r="L479" s="209"/>
      <c r="M479" s="214"/>
      <c r="N479" s="209" t="s">
        <v>18765</v>
      </c>
      <c r="O479" s="215" t="s">
        <v>18766</v>
      </c>
      <c r="P479" s="215" t="s">
        <v>18879</v>
      </c>
      <c r="Q479" s="215" t="s">
        <v>18880</v>
      </c>
    </row>
    <row r="480" spans="1:17" s="208" customFormat="1" ht="13.15" customHeight="1">
      <c r="A480" s="209" t="str">
        <f t="shared" si="14"/>
        <v>0211872011578547667</v>
      </c>
      <c r="B480" s="210" t="s">
        <v>18882</v>
      </c>
      <c r="C480" s="211" t="s">
        <v>3084</v>
      </c>
      <c r="D480" s="211" t="s">
        <v>3084</v>
      </c>
      <c r="E480" s="211" t="s">
        <v>3083</v>
      </c>
      <c r="F480" s="211" t="s">
        <v>3107</v>
      </c>
      <c r="G480" s="211" t="s">
        <v>3262</v>
      </c>
      <c r="H480" s="212" t="s">
        <v>3342</v>
      </c>
      <c r="I480" s="213" t="s">
        <v>18883</v>
      </c>
      <c r="J480" s="201" t="str">
        <f t="shared" si="15"/>
        <v>0075</v>
      </c>
      <c r="K480" s="209"/>
      <c r="L480" s="240" t="s">
        <v>13094</v>
      </c>
      <c r="M480" s="214">
        <v>44092</v>
      </c>
      <c r="N480" s="209" t="s">
        <v>18884</v>
      </c>
      <c r="O480" s="215" t="s">
        <v>18885</v>
      </c>
      <c r="P480" s="215" t="s">
        <v>18886</v>
      </c>
      <c r="Q480" s="215" t="s">
        <v>18887</v>
      </c>
    </row>
    <row r="481" spans="1:17" s="208" customFormat="1" ht="13.15" customHeight="1">
      <c r="A481" s="209" t="str">
        <f t="shared" si="14"/>
        <v>0211872021578547667</v>
      </c>
      <c r="B481" s="210" t="s">
        <v>18882</v>
      </c>
      <c r="C481" s="211" t="s">
        <v>3084</v>
      </c>
      <c r="D481" s="211" t="s">
        <v>3084</v>
      </c>
      <c r="E481" s="211" t="s">
        <v>14999</v>
      </c>
      <c r="F481" s="211" t="s">
        <v>3107</v>
      </c>
      <c r="G481" s="211" t="s">
        <v>3262</v>
      </c>
      <c r="H481" s="212" t="s">
        <v>3342</v>
      </c>
      <c r="I481" s="213" t="s">
        <v>18883</v>
      </c>
      <c r="J481" s="201" t="str">
        <f t="shared" si="15"/>
        <v>0075</v>
      </c>
      <c r="K481" s="209" t="s">
        <v>15000</v>
      </c>
      <c r="L481" s="240" t="s">
        <v>13094</v>
      </c>
      <c r="M481" s="214">
        <v>44092</v>
      </c>
      <c r="N481" s="209" t="s">
        <v>18884</v>
      </c>
      <c r="O481" s="215" t="s">
        <v>18885</v>
      </c>
      <c r="P481" s="215" t="s">
        <v>18886</v>
      </c>
      <c r="Q481" s="215" t="s">
        <v>18887</v>
      </c>
    </row>
    <row r="482" spans="1:17" s="208" customFormat="1" ht="13.15" customHeight="1">
      <c r="A482" s="209" t="str">
        <f t="shared" si="14"/>
        <v>0211872031578547667</v>
      </c>
      <c r="B482" s="210" t="s">
        <v>18882</v>
      </c>
      <c r="C482" s="211" t="s">
        <v>3084</v>
      </c>
      <c r="D482" s="211" t="s">
        <v>3084</v>
      </c>
      <c r="E482" s="211" t="s">
        <v>3107</v>
      </c>
      <c r="F482" s="211" t="s">
        <v>3107</v>
      </c>
      <c r="G482" s="211" t="s">
        <v>3262</v>
      </c>
      <c r="H482" s="212" t="s">
        <v>3342</v>
      </c>
      <c r="I482" s="213" t="s">
        <v>18883</v>
      </c>
      <c r="J482" s="201" t="str">
        <f t="shared" si="15"/>
        <v>0075</v>
      </c>
      <c r="K482" s="209"/>
      <c r="L482" s="240" t="s">
        <v>13094</v>
      </c>
      <c r="M482" s="214">
        <v>44092</v>
      </c>
      <c r="N482" s="209" t="s">
        <v>18884</v>
      </c>
      <c r="O482" s="215" t="s">
        <v>18885</v>
      </c>
      <c r="P482" s="215" t="s">
        <v>18886</v>
      </c>
      <c r="Q482" s="215" t="s">
        <v>18887</v>
      </c>
    </row>
    <row r="483" spans="1:17" s="208" customFormat="1" ht="13.15" customHeight="1">
      <c r="A483" s="209" t="str">
        <f t="shared" si="14"/>
        <v>0212433011467652917</v>
      </c>
      <c r="B483" s="210" t="s">
        <v>18882</v>
      </c>
      <c r="C483" s="211" t="s">
        <v>15001</v>
      </c>
      <c r="D483" s="211" t="s">
        <v>3084</v>
      </c>
      <c r="E483" s="211" t="s">
        <v>15002</v>
      </c>
      <c r="F483" s="211" t="s">
        <v>3107</v>
      </c>
      <c r="G483" s="211" t="s">
        <v>3262</v>
      </c>
      <c r="H483" s="212" t="s">
        <v>3342</v>
      </c>
      <c r="I483" s="213" t="s">
        <v>18883</v>
      </c>
      <c r="J483" s="201" t="str">
        <f t="shared" si="15"/>
        <v>0075</v>
      </c>
      <c r="K483" s="209"/>
      <c r="L483" s="240" t="s">
        <v>13094</v>
      </c>
      <c r="M483" s="214">
        <v>44092</v>
      </c>
      <c r="N483" s="209" t="s">
        <v>18884</v>
      </c>
      <c r="O483" s="215" t="s">
        <v>18885</v>
      </c>
      <c r="P483" s="215" t="s">
        <v>18886</v>
      </c>
      <c r="Q483" s="215" t="s">
        <v>18887</v>
      </c>
    </row>
    <row r="484" spans="1:17" s="208" customFormat="1" ht="13.15" customHeight="1">
      <c r="A484" s="209" t="str">
        <f t="shared" si="14"/>
        <v>##1578547667</v>
      </c>
      <c r="B484" s="210" t="s">
        <v>18882</v>
      </c>
      <c r="C484" s="211" t="s">
        <v>3084</v>
      </c>
      <c r="D484" s="211" t="s">
        <v>3084</v>
      </c>
      <c r="E484" s="211" t="s">
        <v>3649</v>
      </c>
      <c r="F484" s="211" t="s">
        <v>3107</v>
      </c>
      <c r="G484" s="211" t="s">
        <v>3262</v>
      </c>
      <c r="H484" s="212" t="s">
        <v>3342</v>
      </c>
      <c r="I484" s="213" t="s">
        <v>18883</v>
      </c>
      <c r="J484" s="201" t="str">
        <f t="shared" si="15"/>
        <v>0075</v>
      </c>
      <c r="K484" s="240" t="s">
        <v>14931</v>
      </c>
      <c r="L484" s="240" t="s">
        <v>13094</v>
      </c>
      <c r="M484" s="214">
        <v>44092</v>
      </c>
      <c r="N484" s="209" t="s">
        <v>18884</v>
      </c>
      <c r="O484" s="215" t="s">
        <v>18885</v>
      </c>
      <c r="P484" s="215" t="s">
        <v>18886</v>
      </c>
      <c r="Q484" s="215" t="s">
        <v>18887</v>
      </c>
    </row>
    <row r="485" spans="1:17" s="208" customFormat="1" ht="13.15" customHeight="1">
      <c r="A485" s="209" t="str">
        <f t="shared" si="14"/>
        <v>7N-013822631578547667</v>
      </c>
      <c r="B485" s="210" t="s">
        <v>18882</v>
      </c>
      <c r="C485" s="211" t="s">
        <v>3084</v>
      </c>
      <c r="D485" s="211" t="s">
        <v>3084</v>
      </c>
      <c r="E485" s="211" t="s">
        <v>15003</v>
      </c>
      <c r="F485" s="211" t="s">
        <v>3107</v>
      </c>
      <c r="G485" s="211" t="s">
        <v>3262</v>
      </c>
      <c r="H485" s="212" t="s">
        <v>3342</v>
      </c>
      <c r="I485" s="213" t="s">
        <v>18883</v>
      </c>
      <c r="J485" s="201" t="str">
        <f t="shared" si="15"/>
        <v>0075</v>
      </c>
      <c r="K485" s="209"/>
      <c r="L485" s="240" t="s">
        <v>13094</v>
      </c>
      <c r="M485" s="214">
        <v>44092</v>
      </c>
      <c r="N485" s="209" t="s">
        <v>18884</v>
      </c>
      <c r="O485" s="215" t="s">
        <v>18885</v>
      </c>
      <c r="P485" s="215" t="s">
        <v>18886</v>
      </c>
      <c r="Q485" s="215" t="s">
        <v>18887</v>
      </c>
    </row>
    <row r="486" spans="1:17" s="208" customFormat="1" ht="13.15" customHeight="1">
      <c r="A486" s="209" t="str">
        <f t="shared" si="14"/>
        <v>0211898011023015120</v>
      </c>
      <c r="B486" s="210" t="s">
        <v>18888</v>
      </c>
      <c r="C486" s="211" t="s">
        <v>1301</v>
      </c>
      <c r="D486" s="211" t="s">
        <v>1301</v>
      </c>
      <c r="E486" s="211" t="s">
        <v>1300</v>
      </c>
      <c r="F486" s="211" t="s">
        <v>1300</v>
      </c>
      <c r="G486" s="211" t="s">
        <v>23206</v>
      </c>
      <c r="H486" s="212" t="s">
        <v>2565</v>
      </c>
      <c r="I486" s="213" t="s">
        <v>1302</v>
      </c>
      <c r="J486" s="201" t="str">
        <f t="shared" si="15"/>
        <v>0076</v>
      </c>
      <c r="K486" s="209" t="s">
        <v>23207</v>
      </c>
      <c r="L486" s="209" t="s">
        <v>23208</v>
      </c>
      <c r="M486" s="214">
        <v>44760</v>
      </c>
      <c r="N486" s="209" t="s">
        <v>18884</v>
      </c>
      <c r="O486" s="215" t="s">
        <v>18885</v>
      </c>
      <c r="P486" s="215" t="s">
        <v>18886</v>
      </c>
      <c r="Q486" s="215" t="s">
        <v>18887</v>
      </c>
    </row>
    <row r="487" spans="1:17" s="208" customFormat="1" ht="13.15" customHeight="1">
      <c r="A487" s="209" t="str">
        <f t="shared" si="14"/>
        <v>0212268011023015120</v>
      </c>
      <c r="B487" s="210" t="s">
        <v>18888</v>
      </c>
      <c r="C487" s="211" t="s">
        <v>1301</v>
      </c>
      <c r="D487" s="211" t="s">
        <v>1301</v>
      </c>
      <c r="E487" s="211" t="s">
        <v>15004</v>
      </c>
      <c r="F487" s="211" t="s">
        <v>1300</v>
      </c>
      <c r="G487" s="211" t="s">
        <v>23206</v>
      </c>
      <c r="H487" s="212" t="s">
        <v>2565</v>
      </c>
      <c r="I487" s="213" t="s">
        <v>1302</v>
      </c>
      <c r="J487" s="201" t="str">
        <f t="shared" si="15"/>
        <v>0076</v>
      </c>
      <c r="K487" s="209"/>
      <c r="L487" s="209"/>
      <c r="M487" s="214"/>
      <c r="N487" s="209" t="s">
        <v>18884</v>
      </c>
      <c r="O487" s="215" t="s">
        <v>18885</v>
      </c>
      <c r="P487" s="215" t="s">
        <v>18886</v>
      </c>
      <c r="Q487" s="215" t="s">
        <v>18887</v>
      </c>
    </row>
    <row r="488" spans="1:17" s="208" customFormat="1" ht="13.15" customHeight="1">
      <c r="A488" s="209" t="str">
        <f t="shared" si="14"/>
        <v>##1023015120</v>
      </c>
      <c r="B488" s="210" t="s">
        <v>18888</v>
      </c>
      <c r="C488" s="211" t="s">
        <v>1301</v>
      </c>
      <c r="D488" s="211" t="s">
        <v>1301</v>
      </c>
      <c r="E488" s="211" t="s">
        <v>3649</v>
      </c>
      <c r="F488" s="211" t="s">
        <v>1300</v>
      </c>
      <c r="G488" s="211" t="s">
        <v>23206</v>
      </c>
      <c r="H488" s="212" t="s">
        <v>2565</v>
      </c>
      <c r="I488" s="213" t="s">
        <v>1302</v>
      </c>
      <c r="J488" s="201" t="str">
        <f t="shared" si="15"/>
        <v>0076</v>
      </c>
      <c r="K488" s="209"/>
      <c r="L488" s="209"/>
      <c r="M488" s="214"/>
      <c r="N488" s="209" t="s">
        <v>18884</v>
      </c>
      <c r="O488" s="215" t="s">
        <v>18885</v>
      </c>
      <c r="P488" s="215" t="s">
        <v>18886</v>
      </c>
      <c r="Q488" s="215" t="s">
        <v>18887</v>
      </c>
    </row>
    <row r="489" spans="1:17" s="208" customFormat="1" ht="13.15" customHeight="1">
      <c r="A489" s="209" t="str">
        <f t="shared" si="14"/>
        <v>6A-10025881023015120</v>
      </c>
      <c r="B489" s="210" t="s">
        <v>18888</v>
      </c>
      <c r="C489" s="211" t="s">
        <v>1301</v>
      </c>
      <c r="D489" s="211" t="s">
        <v>1301</v>
      </c>
      <c r="E489" s="211" t="s">
        <v>15005</v>
      </c>
      <c r="F489" s="211" t="s">
        <v>1300</v>
      </c>
      <c r="G489" s="211" t="s">
        <v>23206</v>
      </c>
      <c r="H489" s="212" t="s">
        <v>2565</v>
      </c>
      <c r="I489" s="213" t="s">
        <v>1302</v>
      </c>
      <c r="J489" s="201" t="str">
        <f t="shared" si="15"/>
        <v>0076</v>
      </c>
      <c r="K489" s="209"/>
      <c r="L489" s="209"/>
      <c r="M489" s="214"/>
      <c r="N489" s="209" t="s">
        <v>18884</v>
      </c>
      <c r="O489" s="215" t="s">
        <v>18885</v>
      </c>
      <c r="P489" s="215" t="s">
        <v>18886</v>
      </c>
      <c r="Q489" s="215" t="s">
        <v>18887</v>
      </c>
    </row>
    <row r="490" spans="1:17" s="208" customFormat="1" ht="13.15" customHeight="1">
      <c r="A490" s="209" t="str">
        <f t="shared" si="14"/>
        <v>6A-100258871023015120</v>
      </c>
      <c r="B490" s="210" t="s">
        <v>18888</v>
      </c>
      <c r="C490" s="211" t="s">
        <v>1301</v>
      </c>
      <c r="D490" s="211" t="s">
        <v>1301</v>
      </c>
      <c r="E490" s="211" t="s">
        <v>15006</v>
      </c>
      <c r="F490" s="211" t="s">
        <v>1300</v>
      </c>
      <c r="G490" s="211" t="s">
        <v>23206</v>
      </c>
      <c r="H490" s="212" t="s">
        <v>2565</v>
      </c>
      <c r="I490" s="213" t="s">
        <v>1302</v>
      </c>
      <c r="J490" s="201" t="str">
        <f t="shared" si="15"/>
        <v>0076</v>
      </c>
      <c r="K490" s="209"/>
      <c r="L490" s="209"/>
      <c r="M490" s="214"/>
      <c r="N490" s="209" t="s">
        <v>18884</v>
      </c>
      <c r="O490" s="215" t="s">
        <v>18885</v>
      </c>
      <c r="P490" s="215" t="s">
        <v>18886</v>
      </c>
      <c r="Q490" s="215" t="s">
        <v>18887</v>
      </c>
    </row>
    <row r="491" spans="1:17" s="208" customFormat="1" ht="13.15" customHeight="1">
      <c r="A491" s="209" t="str">
        <f t="shared" si="14"/>
        <v>9A-10025881023015120</v>
      </c>
      <c r="B491" s="210" t="s">
        <v>18888</v>
      </c>
      <c r="C491" s="211" t="s">
        <v>1301</v>
      </c>
      <c r="D491" s="211" t="s">
        <v>1301</v>
      </c>
      <c r="E491" s="211" t="s">
        <v>15007</v>
      </c>
      <c r="F491" s="211" t="s">
        <v>1300</v>
      </c>
      <c r="G491" s="211" t="s">
        <v>23206</v>
      </c>
      <c r="H491" s="212" t="s">
        <v>2565</v>
      </c>
      <c r="I491" s="213" t="s">
        <v>1302</v>
      </c>
      <c r="J491" s="201" t="str">
        <f t="shared" si="15"/>
        <v>0076</v>
      </c>
      <c r="K491" s="209"/>
      <c r="L491" s="209"/>
      <c r="M491" s="214"/>
      <c r="N491" s="209" t="s">
        <v>18884</v>
      </c>
      <c r="O491" s="215" t="s">
        <v>18885</v>
      </c>
      <c r="P491" s="215" t="s">
        <v>18886</v>
      </c>
      <c r="Q491" s="215" t="s">
        <v>18887</v>
      </c>
    </row>
    <row r="492" spans="1:17" s="208" customFormat="1" ht="13.15" customHeight="1">
      <c r="A492" s="209" t="str">
        <f t="shared" si="14"/>
        <v>9A-100258871023015120</v>
      </c>
      <c r="B492" s="210" t="s">
        <v>18888</v>
      </c>
      <c r="C492" s="211" t="s">
        <v>1301</v>
      </c>
      <c r="D492" s="211" t="s">
        <v>1301</v>
      </c>
      <c r="E492" s="211" t="s">
        <v>15008</v>
      </c>
      <c r="F492" s="211" t="s">
        <v>1300</v>
      </c>
      <c r="G492" s="211" t="s">
        <v>23206</v>
      </c>
      <c r="H492" s="212" t="s">
        <v>2565</v>
      </c>
      <c r="I492" s="213" t="s">
        <v>1302</v>
      </c>
      <c r="J492" s="201" t="str">
        <f t="shared" si="15"/>
        <v>0076</v>
      </c>
      <c r="K492" s="209"/>
      <c r="L492" s="209"/>
      <c r="M492" s="214"/>
      <c r="N492" s="209" t="s">
        <v>18884</v>
      </c>
      <c r="O492" s="215" t="s">
        <v>18885</v>
      </c>
      <c r="P492" s="215" t="s">
        <v>18886</v>
      </c>
      <c r="Q492" s="215" t="s">
        <v>18887</v>
      </c>
    </row>
    <row r="493" spans="1:17" s="208" customFormat="1" ht="13.15" customHeight="1">
      <c r="A493" s="209" t="str">
        <f t="shared" si="14"/>
        <v>BHO0324374B1023015120</v>
      </c>
      <c r="B493" s="210" t="s">
        <v>18888</v>
      </c>
      <c r="C493" s="211" t="s">
        <v>1301</v>
      </c>
      <c r="D493" s="211" t="s">
        <v>1301</v>
      </c>
      <c r="E493" s="211" t="s">
        <v>15009</v>
      </c>
      <c r="F493" s="211" t="s">
        <v>1300</v>
      </c>
      <c r="G493" s="211" t="s">
        <v>23206</v>
      </c>
      <c r="H493" s="212" t="s">
        <v>2565</v>
      </c>
      <c r="I493" s="213" t="s">
        <v>1302</v>
      </c>
      <c r="J493" s="201" t="str">
        <f t="shared" si="15"/>
        <v>0076</v>
      </c>
      <c r="K493" s="209"/>
      <c r="L493" s="209"/>
      <c r="M493" s="214"/>
      <c r="N493" s="209" t="s">
        <v>18884</v>
      </c>
      <c r="O493" s="215" t="s">
        <v>18885</v>
      </c>
      <c r="P493" s="215" t="s">
        <v>18886</v>
      </c>
      <c r="Q493" s="215" t="s">
        <v>18887</v>
      </c>
    </row>
    <row r="494" spans="1:17" s="208" customFormat="1" ht="13.15" customHeight="1">
      <c r="A494" s="209" t="str">
        <f t="shared" si="14"/>
        <v>0211948011326052226</v>
      </c>
      <c r="B494" s="210" t="s">
        <v>18889</v>
      </c>
      <c r="C494" s="211" t="s">
        <v>3086</v>
      </c>
      <c r="D494" s="211" t="s">
        <v>3086</v>
      </c>
      <c r="E494" s="211" t="s">
        <v>3085</v>
      </c>
      <c r="F494" s="211" t="s">
        <v>3085</v>
      </c>
      <c r="G494" s="211" t="s">
        <v>3231</v>
      </c>
      <c r="H494" s="141" t="s">
        <v>3343</v>
      </c>
      <c r="I494" s="213" t="s">
        <v>18890</v>
      </c>
      <c r="J494" s="201" t="str">
        <f t="shared" si="15"/>
        <v>0077</v>
      </c>
      <c r="K494" s="209"/>
      <c r="L494" s="209"/>
      <c r="M494" s="214"/>
      <c r="N494" s="209" t="s">
        <v>18884</v>
      </c>
      <c r="O494" s="215" t="s">
        <v>18885</v>
      </c>
      <c r="P494" s="215" t="s">
        <v>18812</v>
      </c>
      <c r="Q494" s="215" t="s">
        <v>18813</v>
      </c>
    </row>
    <row r="495" spans="1:17" s="208" customFormat="1" ht="13.15" customHeight="1">
      <c r="A495" s="209" t="str">
        <f t="shared" si="14"/>
        <v>1218281041326052226</v>
      </c>
      <c r="B495" s="210" t="s">
        <v>18889</v>
      </c>
      <c r="C495" s="211" t="s">
        <v>3086</v>
      </c>
      <c r="D495" s="211" t="s">
        <v>3086</v>
      </c>
      <c r="E495" s="211" t="s">
        <v>15010</v>
      </c>
      <c r="F495" s="211" t="s">
        <v>3085</v>
      </c>
      <c r="G495" s="211" t="s">
        <v>3231</v>
      </c>
      <c r="H495" s="141" t="s">
        <v>3343</v>
      </c>
      <c r="I495" s="213" t="s">
        <v>18890</v>
      </c>
      <c r="J495" s="201" t="str">
        <f t="shared" si="15"/>
        <v>0077</v>
      </c>
      <c r="K495" s="209" t="s">
        <v>15011</v>
      </c>
      <c r="L495" s="209"/>
      <c r="M495" s="214"/>
      <c r="N495" s="209" t="s">
        <v>18884</v>
      </c>
      <c r="O495" s="215" t="s">
        <v>18885</v>
      </c>
      <c r="P495" s="215" t="s">
        <v>18812</v>
      </c>
      <c r="Q495" s="215" t="s">
        <v>18813</v>
      </c>
    </row>
    <row r="496" spans="1:17" s="208" customFormat="1" ht="13.15" customHeight="1">
      <c r="A496" s="209" t="str">
        <f t="shared" si="14"/>
        <v>##1326052226</v>
      </c>
      <c r="B496" s="210" t="s">
        <v>18889</v>
      </c>
      <c r="C496" s="211" t="s">
        <v>3086</v>
      </c>
      <c r="D496" s="211" t="s">
        <v>3086</v>
      </c>
      <c r="E496" s="211" t="s">
        <v>3649</v>
      </c>
      <c r="F496" s="211" t="s">
        <v>3085</v>
      </c>
      <c r="G496" s="211" t="s">
        <v>3231</v>
      </c>
      <c r="H496" s="212" t="s">
        <v>3343</v>
      </c>
      <c r="I496" s="213" t="s">
        <v>18890</v>
      </c>
      <c r="J496" s="201" t="str">
        <f t="shared" si="15"/>
        <v>0077</v>
      </c>
      <c r="K496" s="209" t="s">
        <v>15012</v>
      </c>
      <c r="L496" s="209" t="s">
        <v>13094</v>
      </c>
      <c r="M496" s="214">
        <v>44084</v>
      </c>
      <c r="N496" s="209" t="s">
        <v>18884</v>
      </c>
      <c r="O496" s="215" t="s">
        <v>18885</v>
      </c>
      <c r="P496" s="215" t="s">
        <v>18812</v>
      </c>
      <c r="Q496" s="215" t="s">
        <v>18813</v>
      </c>
    </row>
    <row r="497" spans="1:17" s="208" customFormat="1" ht="13.15" customHeight="1">
      <c r="A497" s="209" t="str">
        <f t="shared" si="14"/>
        <v>0211955011477669208</v>
      </c>
      <c r="B497" s="210" t="s">
        <v>18891</v>
      </c>
      <c r="C497" s="211" t="s">
        <v>3090</v>
      </c>
      <c r="D497" s="211" t="s">
        <v>3090</v>
      </c>
      <c r="E497" s="211" t="s">
        <v>3089</v>
      </c>
      <c r="F497" s="211" t="s">
        <v>3089</v>
      </c>
      <c r="G497" s="211" t="s">
        <v>3232</v>
      </c>
      <c r="H497" s="141" t="s">
        <v>3344</v>
      </c>
      <c r="I497" s="213" t="s">
        <v>18892</v>
      </c>
      <c r="J497" s="201" t="str">
        <f t="shared" si="15"/>
        <v>0078</v>
      </c>
      <c r="K497" s="209"/>
      <c r="L497" s="209"/>
      <c r="M497" s="214"/>
      <c r="N497" s="209" t="s">
        <v>18884</v>
      </c>
      <c r="O497" s="215" t="s">
        <v>18885</v>
      </c>
      <c r="P497" s="215" t="s">
        <v>18812</v>
      </c>
      <c r="Q497" s="215" t="s">
        <v>18813</v>
      </c>
    </row>
    <row r="498" spans="1:17" s="208" customFormat="1" ht="13.15" customHeight="1">
      <c r="A498" s="209" t="str">
        <f t="shared" si="14"/>
        <v>1372468051477669208</v>
      </c>
      <c r="B498" s="210" t="s">
        <v>18891</v>
      </c>
      <c r="C498" s="211" t="s">
        <v>3090</v>
      </c>
      <c r="D498" s="211" t="s">
        <v>3090</v>
      </c>
      <c r="E498" s="211" t="s">
        <v>15013</v>
      </c>
      <c r="F498" s="211" t="s">
        <v>3089</v>
      </c>
      <c r="G498" s="211" t="s">
        <v>3232</v>
      </c>
      <c r="H498" s="141" t="s">
        <v>3344</v>
      </c>
      <c r="I498" s="213" t="s">
        <v>18892</v>
      </c>
      <c r="J498" s="201" t="str">
        <f t="shared" si="15"/>
        <v>0078</v>
      </c>
      <c r="K498" s="209"/>
      <c r="L498" s="209"/>
      <c r="M498" s="214"/>
      <c r="N498" s="209" t="s">
        <v>18884</v>
      </c>
      <c r="O498" s="215" t="s">
        <v>18885</v>
      </c>
      <c r="P498" s="215" t="s">
        <v>18812</v>
      </c>
      <c r="Q498" s="215" t="s">
        <v>18813</v>
      </c>
    </row>
    <row r="499" spans="1:17" s="208" customFormat="1" ht="13.15" customHeight="1">
      <c r="A499" s="209" t="str">
        <f t="shared" si="14"/>
        <v>1372468111477669208</v>
      </c>
      <c r="B499" s="210" t="s">
        <v>18891</v>
      </c>
      <c r="C499" s="211" t="s">
        <v>3090</v>
      </c>
      <c r="D499" s="211" t="s">
        <v>3090</v>
      </c>
      <c r="E499" s="211" t="s">
        <v>15014</v>
      </c>
      <c r="F499" s="211" t="s">
        <v>3089</v>
      </c>
      <c r="G499" s="211" t="s">
        <v>3232</v>
      </c>
      <c r="H499" s="141" t="s">
        <v>3344</v>
      </c>
      <c r="I499" s="213" t="s">
        <v>18892</v>
      </c>
      <c r="J499" s="201" t="str">
        <f t="shared" si="15"/>
        <v>0078</v>
      </c>
      <c r="K499" s="209" t="s">
        <v>15015</v>
      </c>
      <c r="L499" s="209"/>
      <c r="M499" s="214"/>
      <c r="N499" s="209" t="s">
        <v>18884</v>
      </c>
      <c r="O499" s="215" t="s">
        <v>18885</v>
      </c>
      <c r="P499" s="215" t="s">
        <v>18812</v>
      </c>
      <c r="Q499" s="215" t="s">
        <v>18813</v>
      </c>
    </row>
    <row r="500" spans="1:17" s="208" customFormat="1" ht="13.15" customHeight="1">
      <c r="A500" s="209" t="str">
        <f t="shared" si="14"/>
        <v>##1477669208</v>
      </c>
      <c r="B500" s="210" t="s">
        <v>18891</v>
      </c>
      <c r="C500" s="211" t="s">
        <v>3090</v>
      </c>
      <c r="D500" s="211" t="s">
        <v>3090</v>
      </c>
      <c r="E500" s="211" t="s">
        <v>3649</v>
      </c>
      <c r="F500" s="211" t="s">
        <v>3089</v>
      </c>
      <c r="G500" s="211" t="s">
        <v>3232</v>
      </c>
      <c r="H500" s="141" t="s">
        <v>3344</v>
      </c>
      <c r="I500" s="213" t="s">
        <v>18892</v>
      </c>
      <c r="J500" s="201" t="str">
        <f t="shared" si="15"/>
        <v>0078</v>
      </c>
      <c r="K500" s="209"/>
      <c r="L500" s="209"/>
      <c r="M500" s="214"/>
      <c r="N500" s="209" t="s">
        <v>18884</v>
      </c>
      <c r="O500" s="215" t="s">
        <v>18885</v>
      </c>
      <c r="P500" s="215" t="s">
        <v>18812</v>
      </c>
      <c r="Q500" s="215" t="s">
        <v>18813</v>
      </c>
    </row>
    <row r="501" spans="1:17" s="208" customFormat="1" ht="13.15" customHeight="1">
      <c r="A501" s="209" t="str">
        <f t="shared" si="14"/>
        <v>BHO3406824B1477669208</v>
      </c>
      <c r="B501" s="210" t="s">
        <v>18891</v>
      </c>
      <c r="C501" s="211" t="s">
        <v>3090</v>
      </c>
      <c r="D501" s="211" t="s">
        <v>3090</v>
      </c>
      <c r="E501" s="211" t="s">
        <v>15016</v>
      </c>
      <c r="F501" s="211" t="s">
        <v>3089</v>
      </c>
      <c r="G501" s="211" t="s">
        <v>3232</v>
      </c>
      <c r="H501" s="141" t="s">
        <v>3344</v>
      </c>
      <c r="I501" s="213" t="s">
        <v>18892</v>
      </c>
      <c r="J501" s="201" t="str">
        <f t="shared" si="15"/>
        <v>0078</v>
      </c>
      <c r="K501" s="209"/>
      <c r="L501" s="209"/>
      <c r="M501" s="214"/>
      <c r="N501" s="209" t="s">
        <v>18884</v>
      </c>
      <c r="O501" s="215" t="s">
        <v>18885</v>
      </c>
      <c r="P501" s="215" t="s">
        <v>18812</v>
      </c>
      <c r="Q501" s="215" t="s">
        <v>18813</v>
      </c>
    </row>
    <row r="502" spans="1:17" s="208" customFormat="1" ht="13.15" customHeight="1">
      <c r="A502" s="209" t="str">
        <f t="shared" si="14"/>
        <v>0211963011245344472</v>
      </c>
      <c r="B502" s="210" t="s">
        <v>18893</v>
      </c>
      <c r="C502" s="211" t="s">
        <v>3092</v>
      </c>
      <c r="D502" s="211" t="s">
        <v>3092</v>
      </c>
      <c r="E502" s="211" t="s">
        <v>3091</v>
      </c>
      <c r="F502" s="211" t="s">
        <v>3091</v>
      </c>
      <c r="G502" s="211" t="s">
        <v>3233</v>
      </c>
      <c r="H502" s="141" t="s">
        <v>3345</v>
      </c>
      <c r="I502" s="213" t="s">
        <v>18892</v>
      </c>
      <c r="J502" s="201" t="str">
        <f t="shared" si="15"/>
        <v>0079</v>
      </c>
      <c r="K502" s="209" t="s">
        <v>15017</v>
      </c>
      <c r="L502" s="209"/>
      <c r="M502" s="214"/>
      <c r="N502" s="209" t="s">
        <v>18884</v>
      </c>
      <c r="O502" s="215" t="s">
        <v>18885</v>
      </c>
      <c r="P502" s="215" t="s">
        <v>18812</v>
      </c>
      <c r="Q502" s="215" t="s">
        <v>18813</v>
      </c>
    </row>
    <row r="503" spans="1:17" s="208" customFormat="1" ht="13.15" customHeight="1">
      <c r="A503" s="209" t="str">
        <f t="shared" si="14"/>
        <v>1301640071245344472</v>
      </c>
      <c r="B503" s="210" t="s">
        <v>18893</v>
      </c>
      <c r="C503" s="211" t="s">
        <v>3092</v>
      </c>
      <c r="D503" s="211" t="s">
        <v>3092</v>
      </c>
      <c r="E503" s="211" t="s">
        <v>15018</v>
      </c>
      <c r="F503" s="211" t="s">
        <v>3091</v>
      </c>
      <c r="G503" s="211" t="s">
        <v>3233</v>
      </c>
      <c r="H503" s="141" t="s">
        <v>3345</v>
      </c>
      <c r="I503" s="213" t="s">
        <v>18892</v>
      </c>
      <c r="J503" s="201" t="str">
        <f t="shared" si="15"/>
        <v>0079</v>
      </c>
      <c r="K503" s="209" t="s">
        <v>14592</v>
      </c>
      <c r="L503" s="209"/>
      <c r="M503" s="214"/>
      <c r="N503" s="209" t="s">
        <v>18884</v>
      </c>
      <c r="O503" s="215" t="s">
        <v>18885</v>
      </c>
      <c r="P503" s="215" t="s">
        <v>18812</v>
      </c>
      <c r="Q503" s="215" t="s">
        <v>18813</v>
      </c>
    </row>
    <row r="504" spans="1:17" s="208" customFormat="1" ht="13.15" customHeight="1">
      <c r="A504" s="209" t="str">
        <f t="shared" si="14"/>
        <v>0212037011730187568</v>
      </c>
      <c r="B504" s="210" t="s">
        <v>18894</v>
      </c>
      <c r="C504" s="211" t="s">
        <v>1253</v>
      </c>
      <c r="D504" s="211" t="s">
        <v>1253</v>
      </c>
      <c r="E504" s="211" t="s">
        <v>1252</v>
      </c>
      <c r="F504" s="211" t="s">
        <v>1252</v>
      </c>
      <c r="G504" s="211" t="s">
        <v>3224</v>
      </c>
      <c r="H504" s="212" t="s">
        <v>3346</v>
      </c>
      <c r="I504" s="213" t="s">
        <v>1254</v>
      </c>
      <c r="J504" s="201" t="str">
        <f t="shared" si="15"/>
        <v>0081</v>
      </c>
      <c r="K504" s="209"/>
      <c r="L504" s="209"/>
      <c r="M504" s="214"/>
      <c r="N504" s="209" t="s">
        <v>18884</v>
      </c>
      <c r="O504" s="215" t="s">
        <v>18885</v>
      </c>
      <c r="P504" s="215" t="s">
        <v>18886</v>
      </c>
      <c r="Q504" s="215" t="s">
        <v>18887</v>
      </c>
    </row>
    <row r="505" spans="1:17" s="208" customFormat="1" ht="13.15" customHeight="1">
      <c r="A505" s="209" t="str">
        <f t="shared" si="14"/>
        <v>0212037021730187568</v>
      </c>
      <c r="B505" s="210" t="s">
        <v>18894</v>
      </c>
      <c r="C505" s="211" t="s">
        <v>1253</v>
      </c>
      <c r="D505" s="211" t="s">
        <v>1253</v>
      </c>
      <c r="E505" s="211" t="s">
        <v>15019</v>
      </c>
      <c r="F505" s="211" t="s">
        <v>1252</v>
      </c>
      <c r="G505" s="211" t="s">
        <v>3224</v>
      </c>
      <c r="H505" s="212" t="s">
        <v>3346</v>
      </c>
      <c r="I505" s="213" t="s">
        <v>1254</v>
      </c>
      <c r="J505" s="201" t="str">
        <f t="shared" si="15"/>
        <v>0081</v>
      </c>
      <c r="K505" s="209"/>
      <c r="L505" s="209"/>
      <c r="M505" s="214"/>
      <c r="N505" s="209" t="s">
        <v>18884</v>
      </c>
      <c r="O505" s="215" t="s">
        <v>18885</v>
      </c>
      <c r="P505" s="215" t="s">
        <v>18886</v>
      </c>
      <c r="Q505" s="215" t="s">
        <v>18887</v>
      </c>
    </row>
    <row r="506" spans="1:17" s="208" customFormat="1" ht="13.15" customHeight="1">
      <c r="A506" s="209" t="str">
        <f t="shared" si="14"/>
        <v>0212417011730187568</v>
      </c>
      <c r="B506" s="210" t="s">
        <v>18894</v>
      </c>
      <c r="C506" s="211" t="s">
        <v>1253</v>
      </c>
      <c r="D506" s="211" t="s">
        <v>1253</v>
      </c>
      <c r="E506" s="211" t="s">
        <v>15020</v>
      </c>
      <c r="F506" s="211" t="s">
        <v>1252</v>
      </c>
      <c r="G506" s="211" t="s">
        <v>3224</v>
      </c>
      <c r="H506" s="212" t="s">
        <v>3346</v>
      </c>
      <c r="I506" s="213" t="s">
        <v>1254</v>
      </c>
      <c r="J506" s="201" t="str">
        <f t="shared" si="15"/>
        <v>0081</v>
      </c>
      <c r="K506" s="209"/>
      <c r="L506" s="209"/>
      <c r="M506" s="214"/>
      <c r="N506" s="209" t="s">
        <v>18884</v>
      </c>
      <c r="O506" s="215" t="s">
        <v>18885</v>
      </c>
      <c r="P506" s="215" t="s">
        <v>18886</v>
      </c>
      <c r="Q506" s="215" t="s">
        <v>18887</v>
      </c>
    </row>
    <row r="507" spans="1:17" s="208" customFormat="1" ht="13.15" customHeight="1">
      <c r="A507" s="209" t="str">
        <f t="shared" si="14"/>
        <v>##1730187568</v>
      </c>
      <c r="B507" s="210" t="s">
        <v>18894</v>
      </c>
      <c r="C507" s="211" t="s">
        <v>1253</v>
      </c>
      <c r="D507" s="211" t="s">
        <v>1253</v>
      </c>
      <c r="E507" s="211" t="s">
        <v>3649</v>
      </c>
      <c r="F507" s="211" t="s">
        <v>1252</v>
      </c>
      <c r="G507" s="211" t="s">
        <v>3224</v>
      </c>
      <c r="H507" s="212" t="s">
        <v>3346</v>
      </c>
      <c r="I507" s="213" t="s">
        <v>1254</v>
      </c>
      <c r="J507" s="201" t="str">
        <f t="shared" si="15"/>
        <v>0081</v>
      </c>
      <c r="K507" s="209"/>
      <c r="L507" s="209"/>
      <c r="M507" s="214"/>
      <c r="N507" s="209" t="s">
        <v>18884</v>
      </c>
      <c r="O507" s="215" t="s">
        <v>18885</v>
      </c>
      <c r="P507" s="215" t="s">
        <v>18886</v>
      </c>
      <c r="Q507" s="215" t="s">
        <v>18887</v>
      </c>
    </row>
    <row r="508" spans="1:17" s="208" customFormat="1" ht="13.15" customHeight="1">
      <c r="A508" s="209" t="str">
        <f t="shared" si="14"/>
        <v>7N-100258311730187568</v>
      </c>
      <c r="B508" s="210" t="s">
        <v>18894</v>
      </c>
      <c r="C508" s="211" t="s">
        <v>1253</v>
      </c>
      <c r="D508" s="211" t="s">
        <v>1253</v>
      </c>
      <c r="E508" s="211" t="s">
        <v>15021</v>
      </c>
      <c r="F508" s="211" t="s">
        <v>1252</v>
      </c>
      <c r="G508" s="211" t="s">
        <v>3224</v>
      </c>
      <c r="H508" s="212" t="s">
        <v>3346</v>
      </c>
      <c r="I508" s="213" t="s">
        <v>1254</v>
      </c>
      <c r="J508" s="201" t="str">
        <f t="shared" si="15"/>
        <v>0081</v>
      </c>
      <c r="K508" s="209"/>
      <c r="L508" s="209"/>
      <c r="M508" s="214"/>
      <c r="N508" s="209" t="s">
        <v>18884</v>
      </c>
      <c r="O508" s="215" t="s">
        <v>18885</v>
      </c>
      <c r="P508" s="215" t="s">
        <v>18886</v>
      </c>
      <c r="Q508" s="215" t="s">
        <v>18887</v>
      </c>
    </row>
    <row r="509" spans="1:17" s="208" customFormat="1" ht="13.15" customHeight="1">
      <c r="A509" s="209" t="str">
        <f t="shared" si="14"/>
        <v>7N-10025831730187568</v>
      </c>
      <c r="B509" s="210" t="s">
        <v>18894</v>
      </c>
      <c r="C509" s="211" t="s">
        <v>1253</v>
      </c>
      <c r="D509" s="211" t="s">
        <v>1253</v>
      </c>
      <c r="E509" s="211" t="s">
        <v>14892</v>
      </c>
      <c r="F509" s="211" t="s">
        <v>1252</v>
      </c>
      <c r="G509" s="211" t="s">
        <v>3224</v>
      </c>
      <c r="H509" s="212" t="s">
        <v>3346</v>
      </c>
      <c r="I509" s="213" t="s">
        <v>1254</v>
      </c>
      <c r="J509" s="201" t="str">
        <f t="shared" si="15"/>
        <v>0081</v>
      </c>
      <c r="K509" s="209"/>
      <c r="L509" s="209"/>
      <c r="M509" s="214"/>
      <c r="N509" s="209" t="s">
        <v>18884</v>
      </c>
      <c r="O509" s="215" t="s">
        <v>18885</v>
      </c>
      <c r="P509" s="215" t="s">
        <v>18886</v>
      </c>
      <c r="Q509" s="215" t="s">
        <v>18887</v>
      </c>
    </row>
    <row r="510" spans="1:17" s="208" customFormat="1" ht="13.15" customHeight="1">
      <c r="A510" s="209" t="str">
        <f t="shared" si="14"/>
        <v>7T-QMA0000020741891730187568</v>
      </c>
      <c r="B510" s="210" t="s">
        <v>18894</v>
      </c>
      <c r="C510" s="211" t="s">
        <v>1253</v>
      </c>
      <c r="D510" s="211" t="s">
        <v>1253</v>
      </c>
      <c r="E510" s="211" t="s">
        <v>15022</v>
      </c>
      <c r="F510" s="211" t="s">
        <v>1252</v>
      </c>
      <c r="G510" s="211" t="s">
        <v>3224</v>
      </c>
      <c r="H510" s="212" t="s">
        <v>3346</v>
      </c>
      <c r="I510" s="213" t="s">
        <v>1254</v>
      </c>
      <c r="J510" s="201" t="str">
        <f t="shared" si="15"/>
        <v>0081</v>
      </c>
      <c r="K510" s="209"/>
      <c r="L510" s="209"/>
      <c r="M510" s="214"/>
      <c r="N510" s="209" t="s">
        <v>18884</v>
      </c>
      <c r="O510" s="215" t="s">
        <v>18885</v>
      </c>
      <c r="P510" s="215" t="s">
        <v>18886</v>
      </c>
      <c r="Q510" s="215" t="s">
        <v>18887</v>
      </c>
    </row>
    <row r="511" spans="1:17" s="208" customFormat="1" ht="13.15" customHeight="1">
      <c r="A511" s="209" t="str">
        <f t="shared" si="14"/>
        <v>0212144011235212895</v>
      </c>
      <c r="B511" s="210" t="s">
        <v>18895</v>
      </c>
      <c r="C511" s="211" t="s">
        <v>1262</v>
      </c>
      <c r="D511" s="211" t="s">
        <v>1262</v>
      </c>
      <c r="E511" s="211" t="s">
        <v>1261</v>
      </c>
      <c r="F511" s="211" t="s">
        <v>1261</v>
      </c>
      <c r="G511" s="211" t="s">
        <v>15024</v>
      </c>
      <c r="H511" s="212" t="s">
        <v>6465</v>
      </c>
      <c r="I511" s="213" t="s">
        <v>1263</v>
      </c>
      <c r="J511" s="201" t="str">
        <f t="shared" si="15"/>
        <v>0083</v>
      </c>
      <c r="K511" s="209"/>
      <c r="L511" s="209"/>
      <c r="M511" s="214"/>
      <c r="N511" s="209" t="s">
        <v>18884</v>
      </c>
      <c r="O511" s="215" t="s">
        <v>18885</v>
      </c>
      <c r="P511" s="215" t="s">
        <v>18886</v>
      </c>
      <c r="Q511" s="215" t="s">
        <v>18887</v>
      </c>
    </row>
    <row r="512" spans="1:17" s="208" customFormat="1" ht="13.15" customHeight="1">
      <c r="A512" s="209" t="str">
        <f t="shared" si="14"/>
        <v>0212482011235212895</v>
      </c>
      <c r="B512" s="210" t="s">
        <v>18895</v>
      </c>
      <c r="C512" s="211" t="s">
        <v>1262</v>
      </c>
      <c r="D512" s="211" t="s">
        <v>1262</v>
      </c>
      <c r="E512" s="211" t="s">
        <v>15025</v>
      </c>
      <c r="F512" s="211" t="s">
        <v>1261</v>
      </c>
      <c r="G512" s="211" t="s">
        <v>15024</v>
      </c>
      <c r="H512" s="212" t="s">
        <v>6465</v>
      </c>
      <c r="I512" s="213" t="s">
        <v>1263</v>
      </c>
      <c r="J512" s="201" t="str">
        <f t="shared" si="15"/>
        <v>0083</v>
      </c>
      <c r="K512" s="209"/>
      <c r="L512" s="209"/>
      <c r="M512" s="214"/>
      <c r="N512" s="209" t="s">
        <v>18884</v>
      </c>
      <c r="O512" s="215" t="s">
        <v>18885</v>
      </c>
      <c r="P512" s="215" t="s">
        <v>18886</v>
      </c>
      <c r="Q512" s="215" t="s">
        <v>18887</v>
      </c>
    </row>
    <row r="513" spans="1:17" s="208" customFormat="1" ht="13.15" customHeight="1">
      <c r="A513" s="209" t="str">
        <f t="shared" si="14"/>
        <v>7N-10025831235212895</v>
      </c>
      <c r="B513" s="210" t="s">
        <v>18895</v>
      </c>
      <c r="C513" s="211" t="s">
        <v>1262</v>
      </c>
      <c r="D513" s="211" t="s">
        <v>1262</v>
      </c>
      <c r="E513" s="211" t="s">
        <v>14892</v>
      </c>
      <c r="F513" s="211" t="s">
        <v>1261</v>
      </c>
      <c r="G513" s="211" t="s">
        <v>15024</v>
      </c>
      <c r="H513" s="212" t="s">
        <v>6465</v>
      </c>
      <c r="I513" s="213" t="s">
        <v>1263</v>
      </c>
      <c r="J513" s="201" t="str">
        <f t="shared" si="15"/>
        <v>0083</v>
      </c>
      <c r="K513" s="209"/>
      <c r="L513" s="209"/>
      <c r="M513" s="214"/>
      <c r="N513" s="209" t="s">
        <v>18884</v>
      </c>
      <c r="O513" s="215" t="s">
        <v>18885</v>
      </c>
      <c r="P513" s="215" t="s">
        <v>18886</v>
      </c>
      <c r="Q513" s="215" t="s">
        <v>18887</v>
      </c>
    </row>
    <row r="514" spans="1:17" s="208" customFormat="1" ht="13.15" customHeight="1">
      <c r="A514" s="209" t="str">
        <f t="shared" ref="A514:A577" si="16">E514&amp;C514</f>
        <v>0212151011689692402</v>
      </c>
      <c r="B514" s="210" t="s">
        <v>18896</v>
      </c>
      <c r="C514" s="211" t="s">
        <v>1283</v>
      </c>
      <c r="D514" s="211" t="s">
        <v>1283</v>
      </c>
      <c r="E514" s="211" t="s">
        <v>15026</v>
      </c>
      <c r="F514" s="211" t="s">
        <v>1282</v>
      </c>
      <c r="G514" s="211" t="s">
        <v>3238</v>
      </c>
      <c r="H514" s="212" t="s">
        <v>3347</v>
      </c>
      <c r="I514" s="213" t="s">
        <v>1284</v>
      </c>
      <c r="J514" s="201" t="str">
        <f t="shared" ref="J514:J577" si="17">B514</f>
        <v>0084</v>
      </c>
      <c r="K514" s="209"/>
      <c r="L514" s="209"/>
      <c r="M514" s="214"/>
      <c r="N514" s="209" t="s">
        <v>18884</v>
      </c>
      <c r="O514" s="215" t="s">
        <v>18885</v>
      </c>
      <c r="P514" s="215" t="s">
        <v>18886</v>
      </c>
      <c r="Q514" s="215" t="s">
        <v>18887</v>
      </c>
    </row>
    <row r="515" spans="1:17" s="208" customFormat="1" ht="13.15" customHeight="1">
      <c r="A515" s="209" t="str">
        <f t="shared" si="16"/>
        <v>0212151021689692402</v>
      </c>
      <c r="B515" s="210" t="s">
        <v>18896</v>
      </c>
      <c r="C515" s="211" t="s">
        <v>1283</v>
      </c>
      <c r="D515" s="211" t="s">
        <v>1283</v>
      </c>
      <c r="E515" s="211" t="s">
        <v>15027</v>
      </c>
      <c r="F515" s="211" t="s">
        <v>1282</v>
      </c>
      <c r="G515" s="211" t="s">
        <v>3238</v>
      </c>
      <c r="H515" s="212" t="s">
        <v>3347</v>
      </c>
      <c r="I515" s="213" t="s">
        <v>1284</v>
      </c>
      <c r="J515" s="201" t="str">
        <f t="shared" si="17"/>
        <v>0084</v>
      </c>
      <c r="K515" s="209"/>
      <c r="L515" s="209"/>
      <c r="M515" s="214"/>
      <c r="N515" s="209" t="s">
        <v>18884</v>
      </c>
      <c r="O515" s="215" t="s">
        <v>18885</v>
      </c>
      <c r="P515" s="215" t="s">
        <v>18886</v>
      </c>
      <c r="Q515" s="215" t="s">
        <v>18887</v>
      </c>
    </row>
    <row r="516" spans="1:17" s="208" customFormat="1" ht="13.15" customHeight="1">
      <c r="A516" s="209" t="str">
        <f t="shared" si="16"/>
        <v>0212151031689692402</v>
      </c>
      <c r="B516" s="210" t="s">
        <v>18896</v>
      </c>
      <c r="C516" s="211" t="s">
        <v>1283</v>
      </c>
      <c r="D516" s="211" t="s">
        <v>1283</v>
      </c>
      <c r="E516" s="211" t="s">
        <v>15028</v>
      </c>
      <c r="F516" s="211" t="s">
        <v>1282</v>
      </c>
      <c r="G516" s="211" t="s">
        <v>3238</v>
      </c>
      <c r="H516" s="212" t="s">
        <v>3347</v>
      </c>
      <c r="I516" s="213" t="s">
        <v>1284</v>
      </c>
      <c r="J516" s="201" t="str">
        <f t="shared" si="17"/>
        <v>0084</v>
      </c>
      <c r="K516" s="209"/>
      <c r="L516" s="209"/>
      <c r="M516" s="214"/>
      <c r="N516" s="209" t="s">
        <v>18884</v>
      </c>
      <c r="O516" s="215" t="s">
        <v>18885</v>
      </c>
      <c r="P516" s="215" t="s">
        <v>18886</v>
      </c>
      <c r="Q516" s="215" t="s">
        <v>18887</v>
      </c>
    </row>
    <row r="517" spans="1:17" s="208" customFormat="1" ht="13.15" customHeight="1">
      <c r="A517" s="209" t="str">
        <f t="shared" si="16"/>
        <v>0212151041689692402</v>
      </c>
      <c r="B517" s="210" t="s">
        <v>18896</v>
      </c>
      <c r="C517" s="211" t="s">
        <v>1283</v>
      </c>
      <c r="D517" s="211" t="s">
        <v>1283</v>
      </c>
      <c r="E517" s="211" t="s">
        <v>1282</v>
      </c>
      <c r="F517" s="211" t="s">
        <v>1282</v>
      </c>
      <c r="G517" s="211" t="s">
        <v>3238</v>
      </c>
      <c r="H517" s="212" t="s">
        <v>3347</v>
      </c>
      <c r="I517" s="213" t="s">
        <v>1284</v>
      </c>
      <c r="J517" s="201" t="str">
        <f t="shared" si="17"/>
        <v>0084</v>
      </c>
      <c r="K517" s="209"/>
      <c r="L517" s="209"/>
      <c r="M517" s="214"/>
      <c r="N517" s="209" t="s">
        <v>18884</v>
      </c>
      <c r="O517" s="215" t="s">
        <v>18885</v>
      </c>
      <c r="P517" s="215" t="s">
        <v>18886</v>
      </c>
      <c r="Q517" s="215" t="s">
        <v>18887</v>
      </c>
    </row>
    <row r="518" spans="1:17" s="208" customFormat="1" ht="13.15" customHeight="1">
      <c r="A518" s="209" t="str">
        <f t="shared" si="16"/>
        <v>1F-QMA0000026331061689692402</v>
      </c>
      <c r="B518" s="210" t="s">
        <v>18896</v>
      </c>
      <c r="C518" s="211" t="s">
        <v>1283</v>
      </c>
      <c r="D518" s="211" t="s">
        <v>1283</v>
      </c>
      <c r="E518" s="211" t="s">
        <v>15029</v>
      </c>
      <c r="F518" s="211" t="s">
        <v>1282</v>
      </c>
      <c r="G518" s="211" t="s">
        <v>3238</v>
      </c>
      <c r="H518" s="212" t="s">
        <v>3347</v>
      </c>
      <c r="I518" s="213" t="s">
        <v>1284</v>
      </c>
      <c r="J518" s="201" t="str">
        <f t="shared" si="17"/>
        <v>0084</v>
      </c>
      <c r="K518" s="209"/>
      <c r="L518" s="209"/>
      <c r="M518" s="214"/>
      <c r="N518" s="209" t="s">
        <v>18884</v>
      </c>
      <c r="O518" s="215" t="s">
        <v>18885</v>
      </c>
      <c r="P518" s="215" t="s">
        <v>18886</v>
      </c>
      <c r="Q518" s="215" t="s">
        <v>18887</v>
      </c>
    </row>
    <row r="519" spans="1:17" s="208" customFormat="1" ht="13.15" customHeight="1">
      <c r="A519" s="209" t="str">
        <f t="shared" si="16"/>
        <v>0212193011558434894</v>
      </c>
      <c r="B519" s="210" t="s">
        <v>18897</v>
      </c>
      <c r="C519" s="211" t="s">
        <v>2766</v>
      </c>
      <c r="D519" s="211" t="s">
        <v>3093</v>
      </c>
      <c r="E519" s="211" t="s">
        <v>2765</v>
      </c>
      <c r="F519" s="211" t="s">
        <v>2765</v>
      </c>
      <c r="G519" s="211" t="s">
        <v>3550</v>
      </c>
      <c r="H519" s="141" t="s">
        <v>3348</v>
      </c>
      <c r="I519" s="213" t="s">
        <v>18898</v>
      </c>
      <c r="J519" s="201" t="str">
        <f t="shared" si="17"/>
        <v>0085</v>
      </c>
      <c r="K519" s="209" t="s">
        <v>9256</v>
      </c>
      <c r="L519" s="209"/>
      <c r="M519" s="214"/>
      <c r="N519" s="209" t="s">
        <v>18884</v>
      </c>
      <c r="O519" s="215" t="s">
        <v>18885</v>
      </c>
      <c r="P519" s="215" t="s">
        <v>18812</v>
      </c>
      <c r="Q519" s="215" t="s">
        <v>18813</v>
      </c>
    </row>
    <row r="520" spans="1:17" s="208" customFormat="1" ht="13.15" customHeight="1">
      <c r="A520" s="209" t="str">
        <f t="shared" si="16"/>
        <v>0212193011821161167</v>
      </c>
      <c r="B520" s="210" t="s">
        <v>18897</v>
      </c>
      <c r="C520" s="211" t="s">
        <v>3093</v>
      </c>
      <c r="D520" s="211" t="s">
        <v>3093</v>
      </c>
      <c r="E520" s="211" t="s">
        <v>2765</v>
      </c>
      <c r="F520" s="211" t="s">
        <v>2765</v>
      </c>
      <c r="G520" s="211" t="s">
        <v>3550</v>
      </c>
      <c r="H520" s="141" t="s">
        <v>3348</v>
      </c>
      <c r="I520" s="213" t="s">
        <v>18898</v>
      </c>
      <c r="J520" s="201" t="str">
        <f t="shared" si="17"/>
        <v>0085</v>
      </c>
      <c r="K520" s="209"/>
      <c r="L520" s="209"/>
      <c r="M520" s="214"/>
      <c r="N520" s="209" t="s">
        <v>18884</v>
      </c>
      <c r="O520" s="215" t="s">
        <v>18885</v>
      </c>
      <c r="P520" s="215" t="s">
        <v>18812</v>
      </c>
      <c r="Q520" s="215" t="s">
        <v>18813</v>
      </c>
    </row>
    <row r="521" spans="1:17" s="208" customFormat="1" ht="13.15" customHeight="1">
      <c r="A521" s="209" t="str">
        <f t="shared" si="16"/>
        <v>0212193031821161167</v>
      </c>
      <c r="B521" s="210" t="s">
        <v>18897</v>
      </c>
      <c r="C521" s="211" t="s">
        <v>3093</v>
      </c>
      <c r="D521" s="211" t="s">
        <v>3093</v>
      </c>
      <c r="E521" s="211" t="s">
        <v>15030</v>
      </c>
      <c r="F521" s="211" t="s">
        <v>2765</v>
      </c>
      <c r="G521" s="211" t="s">
        <v>3550</v>
      </c>
      <c r="H521" s="141" t="s">
        <v>3348</v>
      </c>
      <c r="I521" s="213" t="s">
        <v>18898</v>
      </c>
      <c r="J521" s="201" t="str">
        <f t="shared" si="17"/>
        <v>0085</v>
      </c>
      <c r="K521" s="209"/>
      <c r="L521" s="209"/>
      <c r="M521" s="214"/>
      <c r="N521" s="209" t="s">
        <v>18884</v>
      </c>
      <c r="O521" s="215" t="s">
        <v>18885</v>
      </c>
      <c r="P521" s="215" t="s">
        <v>18812</v>
      </c>
      <c r="Q521" s="215" t="s">
        <v>18813</v>
      </c>
    </row>
    <row r="522" spans="1:17" s="208" customFormat="1" ht="13.15" customHeight="1">
      <c r="A522" s="209" t="str">
        <f t="shared" si="16"/>
        <v>0212193061821161167</v>
      </c>
      <c r="B522" s="210" t="s">
        <v>18897</v>
      </c>
      <c r="C522" s="211" t="s">
        <v>3093</v>
      </c>
      <c r="D522" s="211" t="s">
        <v>3093</v>
      </c>
      <c r="E522" s="211" t="s">
        <v>15031</v>
      </c>
      <c r="F522" s="211" t="s">
        <v>2765</v>
      </c>
      <c r="G522" s="211" t="s">
        <v>3550</v>
      </c>
      <c r="H522" s="141" t="s">
        <v>3348</v>
      </c>
      <c r="I522" s="213" t="s">
        <v>18898</v>
      </c>
      <c r="J522" s="201" t="str">
        <f t="shared" si="17"/>
        <v>0085</v>
      </c>
      <c r="K522" s="209"/>
      <c r="L522" s="209"/>
      <c r="M522" s="214"/>
      <c r="N522" s="209" t="s">
        <v>18884</v>
      </c>
      <c r="O522" s="215" t="s">
        <v>18885</v>
      </c>
      <c r="P522" s="215" t="s">
        <v>18812</v>
      </c>
      <c r="Q522" s="215" t="s">
        <v>18813</v>
      </c>
    </row>
    <row r="523" spans="1:17" s="208" customFormat="1" ht="13.15" customHeight="1">
      <c r="A523" s="209" t="str">
        <f t="shared" si="16"/>
        <v>0212193071558434894</v>
      </c>
      <c r="B523" s="210" t="s">
        <v>18897</v>
      </c>
      <c r="C523" s="211" t="s">
        <v>2766</v>
      </c>
      <c r="D523" s="211" t="s">
        <v>3093</v>
      </c>
      <c r="E523" s="211" t="s">
        <v>15032</v>
      </c>
      <c r="F523" s="211" t="s">
        <v>2765</v>
      </c>
      <c r="G523" s="211" t="s">
        <v>3550</v>
      </c>
      <c r="H523" s="141" t="s">
        <v>3348</v>
      </c>
      <c r="I523" s="213" t="s">
        <v>18898</v>
      </c>
      <c r="J523" s="201" t="str">
        <f t="shared" si="17"/>
        <v>0085</v>
      </c>
      <c r="K523" s="209" t="s">
        <v>15033</v>
      </c>
      <c r="L523" s="209"/>
      <c r="M523" s="214"/>
      <c r="N523" s="209" t="s">
        <v>18884</v>
      </c>
      <c r="O523" s="215" t="s">
        <v>18885</v>
      </c>
      <c r="P523" s="215" t="s">
        <v>18812</v>
      </c>
      <c r="Q523" s="215" t="s">
        <v>18813</v>
      </c>
    </row>
    <row r="524" spans="1:17" s="208" customFormat="1" ht="13.15" customHeight="1">
      <c r="A524" s="209" t="str">
        <f t="shared" si="16"/>
        <v>0212193071821161167</v>
      </c>
      <c r="B524" s="210" t="s">
        <v>18897</v>
      </c>
      <c r="C524" s="211" t="s">
        <v>3093</v>
      </c>
      <c r="D524" s="211" t="s">
        <v>3093</v>
      </c>
      <c r="E524" s="211" t="s">
        <v>15032</v>
      </c>
      <c r="F524" s="211" t="s">
        <v>2765</v>
      </c>
      <c r="G524" s="211" t="s">
        <v>3550</v>
      </c>
      <c r="H524" s="141" t="s">
        <v>3348</v>
      </c>
      <c r="I524" s="213" t="s">
        <v>18898</v>
      </c>
      <c r="J524" s="201" t="str">
        <f t="shared" si="17"/>
        <v>0085</v>
      </c>
      <c r="K524" s="209" t="s">
        <v>9153</v>
      </c>
      <c r="L524" s="209"/>
      <c r="M524" s="214"/>
      <c r="N524" s="209" t="s">
        <v>18884</v>
      </c>
      <c r="O524" s="215" t="s">
        <v>18885</v>
      </c>
      <c r="P524" s="215" t="s">
        <v>18812</v>
      </c>
      <c r="Q524" s="215" t="s">
        <v>18813</v>
      </c>
    </row>
    <row r="525" spans="1:17" s="208" customFormat="1" ht="13.15" customHeight="1">
      <c r="A525" s="209" t="str">
        <f t="shared" si="16"/>
        <v>0845315011356414692</v>
      </c>
      <c r="B525" s="210" t="s">
        <v>18897</v>
      </c>
      <c r="C525" s="211" t="s">
        <v>15034</v>
      </c>
      <c r="D525" s="211" t="s">
        <v>3093</v>
      </c>
      <c r="E525" s="211" t="s">
        <v>15035</v>
      </c>
      <c r="F525" s="211" t="s">
        <v>2765</v>
      </c>
      <c r="G525" s="211" t="s">
        <v>3550</v>
      </c>
      <c r="H525" s="141" t="s">
        <v>3348</v>
      </c>
      <c r="I525" s="213" t="s">
        <v>18898</v>
      </c>
      <c r="J525" s="201" t="str">
        <f t="shared" si="17"/>
        <v>0085</v>
      </c>
      <c r="K525" s="209"/>
      <c r="L525" s="209"/>
      <c r="M525" s="214"/>
      <c r="N525" s="209" t="s">
        <v>18884</v>
      </c>
      <c r="O525" s="215" t="s">
        <v>18885</v>
      </c>
      <c r="P525" s="215" t="s">
        <v>18812</v>
      </c>
      <c r="Q525" s="215" t="s">
        <v>18813</v>
      </c>
    </row>
    <row r="526" spans="1:17" s="208" customFormat="1" ht="13.15" customHeight="1">
      <c r="A526" s="209" t="str">
        <f t="shared" si="16"/>
        <v>1558434894MR1821161167</v>
      </c>
      <c r="B526" s="210" t="s">
        <v>18897</v>
      </c>
      <c r="C526" s="211" t="s">
        <v>3093</v>
      </c>
      <c r="D526" s="211" t="s">
        <v>3093</v>
      </c>
      <c r="E526" s="211" t="s">
        <v>15036</v>
      </c>
      <c r="F526" s="211" t="s">
        <v>2765</v>
      </c>
      <c r="G526" s="211" t="s">
        <v>3550</v>
      </c>
      <c r="H526" s="141" t="s">
        <v>3348</v>
      </c>
      <c r="I526" s="213" t="s">
        <v>18898</v>
      </c>
      <c r="J526" s="201" t="str">
        <f t="shared" si="17"/>
        <v>0085</v>
      </c>
      <c r="K526" s="209"/>
      <c r="L526" s="209"/>
      <c r="M526" s="214"/>
      <c r="N526" s="209" t="s">
        <v>18884</v>
      </c>
      <c r="O526" s="215" t="s">
        <v>18885</v>
      </c>
      <c r="P526" s="215" t="s">
        <v>18812</v>
      </c>
      <c r="Q526" s="215" t="s">
        <v>18813</v>
      </c>
    </row>
    <row r="527" spans="1:17" s="208" customFormat="1" ht="13.15" customHeight="1">
      <c r="A527" s="209" t="str">
        <f t="shared" si="16"/>
        <v>0212243011831140698</v>
      </c>
      <c r="B527" s="210" t="s">
        <v>18899</v>
      </c>
      <c r="C527" s="211" t="s">
        <v>1274</v>
      </c>
      <c r="D527" s="211" t="s">
        <v>1274</v>
      </c>
      <c r="E527" s="211" t="s">
        <v>1273</v>
      </c>
      <c r="F527" s="211" t="s">
        <v>1273</v>
      </c>
      <c r="G527" s="211" t="s">
        <v>3229</v>
      </c>
      <c r="H527" s="212" t="s">
        <v>3349</v>
      </c>
      <c r="I527" s="213" t="s">
        <v>18900</v>
      </c>
      <c r="J527" s="201" t="str">
        <f t="shared" si="17"/>
        <v>0089</v>
      </c>
      <c r="K527" s="209"/>
      <c r="L527" s="209"/>
      <c r="M527" s="214"/>
      <c r="N527" s="209" t="s">
        <v>18884</v>
      </c>
      <c r="O527" s="215" t="s">
        <v>18885</v>
      </c>
      <c r="P527" s="215" t="s">
        <v>18886</v>
      </c>
      <c r="Q527" s="215" t="s">
        <v>18887</v>
      </c>
    </row>
    <row r="528" spans="1:17" s="208" customFormat="1" ht="13.15" customHeight="1">
      <c r="A528" s="209" t="str">
        <f t="shared" si="16"/>
        <v>0212243021831140698</v>
      </c>
      <c r="B528" s="210" t="s">
        <v>18899</v>
      </c>
      <c r="C528" s="211" t="s">
        <v>1274</v>
      </c>
      <c r="D528" s="211" t="s">
        <v>1274</v>
      </c>
      <c r="E528" s="211" t="s">
        <v>15037</v>
      </c>
      <c r="F528" s="211" t="s">
        <v>1273</v>
      </c>
      <c r="G528" s="211" t="s">
        <v>3229</v>
      </c>
      <c r="H528" s="212" t="s">
        <v>3349</v>
      </c>
      <c r="I528" s="213" t="s">
        <v>18900</v>
      </c>
      <c r="J528" s="201" t="str">
        <f t="shared" si="17"/>
        <v>0089</v>
      </c>
      <c r="K528" s="209"/>
      <c r="L528" s="209"/>
      <c r="M528" s="214"/>
      <c r="N528" s="209" t="s">
        <v>18884</v>
      </c>
      <c r="O528" s="215" t="s">
        <v>18885</v>
      </c>
      <c r="P528" s="215" t="s">
        <v>18886</v>
      </c>
      <c r="Q528" s="215" t="s">
        <v>18887</v>
      </c>
    </row>
    <row r="529" spans="1:17" s="208" customFormat="1" ht="13.15" customHeight="1">
      <c r="A529" s="209" t="str">
        <f t="shared" si="16"/>
        <v>##1831140698</v>
      </c>
      <c r="B529" s="210" t="s">
        <v>18899</v>
      </c>
      <c r="C529" s="211" t="s">
        <v>1274</v>
      </c>
      <c r="D529" s="211" t="s">
        <v>1274</v>
      </c>
      <c r="E529" s="211" t="s">
        <v>3649</v>
      </c>
      <c r="F529" s="211" t="s">
        <v>1273</v>
      </c>
      <c r="G529" s="211" t="s">
        <v>3229</v>
      </c>
      <c r="H529" s="212" t="s">
        <v>3349</v>
      </c>
      <c r="I529" s="213" t="s">
        <v>18900</v>
      </c>
      <c r="J529" s="201" t="str">
        <f t="shared" si="17"/>
        <v>0089</v>
      </c>
      <c r="K529" s="209"/>
      <c r="L529" s="209"/>
      <c r="M529" s="214"/>
      <c r="N529" s="209" t="s">
        <v>18884</v>
      </c>
      <c r="O529" s="215" t="s">
        <v>18885</v>
      </c>
      <c r="P529" s="215" t="s">
        <v>18886</v>
      </c>
      <c r="Q529" s="215" t="s">
        <v>18887</v>
      </c>
    </row>
    <row r="530" spans="1:17" s="208" customFormat="1" ht="13.15" customHeight="1">
      <c r="A530" s="209" t="str">
        <f t="shared" si="16"/>
        <v>1831140698MR1831140698</v>
      </c>
      <c r="B530" s="210" t="s">
        <v>18899</v>
      </c>
      <c r="C530" s="211" t="s">
        <v>1274</v>
      </c>
      <c r="D530" s="211" t="s">
        <v>1274</v>
      </c>
      <c r="E530" s="211" t="s">
        <v>15038</v>
      </c>
      <c r="F530" s="211" t="s">
        <v>1273</v>
      </c>
      <c r="G530" s="211" t="s">
        <v>3229</v>
      </c>
      <c r="H530" s="212" t="s">
        <v>3349</v>
      </c>
      <c r="I530" s="213" t="s">
        <v>18900</v>
      </c>
      <c r="J530" s="201" t="str">
        <f t="shared" si="17"/>
        <v>0089</v>
      </c>
      <c r="K530" s="209"/>
      <c r="L530" s="209"/>
      <c r="M530" s="214"/>
      <c r="N530" s="209" t="s">
        <v>18884</v>
      </c>
      <c r="O530" s="215" t="s">
        <v>18885</v>
      </c>
      <c r="P530" s="215" t="s">
        <v>18886</v>
      </c>
      <c r="Q530" s="215" t="s">
        <v>18887</v>
      </c>
    </row>
    <row r="531" spans="1:17" s="208" customFormat="1" ht="13.15" customHeight="1">
      <c r="A531" s="209" t="str">
        <f t="shared" si="16"/>
        <v>0212409011043280951</v>
      </c>
      <c r="B531" s="210" t="s">
        <v>18901</v>
      </c>
      <c r="C531" s="211" t="s">
        <v>1367</v>
      </c>
      <c r="D531" s="211" t="s">
        <v>1367</v>
      </c>
      <c r="E531" s="211" t="s">
        <v>15040</v>
      </c>
      <c r="F531" s="211" t="s">
        <v>1366</v>
      </c>
      <c r="G531" s="211" t="s">
        <v>3258</v>
      </c>
      <c r="H531" s="212" t="s">
        <v>3350</v>
      </c>
      <c r="I531" s="213" t="s">
        <v>1368</v>
      </c>
      <c r="J531" s="201" t="str">
        <f t="shared" si="17"/>
        <v>0092</v>
      </c>
      <c r="K531" s="209"/>
      <c r="L531" s="209"/>
      <c r="M531" s="214"/>
      <c r="N531" s="209" t="s">
        <v>18884</v>
      </c>
      <c r="O531" s="215" t="s">
        <v>18885</v>
      </c>
      <c r="P531" s="215" t="s">
        <v>18886</v>
      </c>
      <c r="Q531" s="215" t="s">
        <v>18887</v>
      </c>
    </row>
    <row r="532" spans="1:17" s="208" customFormat="1" ht="13.15" customHeight="1">
      <c r="A532" s="209" t="str">
        <f t="shared" si="16"/>
        <v>0212409021043280951</v>
      </c>
      <c r="B532" s="210" t="s">
        <v>18901</v>
      </c>
      <c r="C532" s="211" t="s">
        <v>1367</v>
      </c>
      <c r="D532" s="211" t="s">
        <v>1367</v>
      </c>
      <c r="E532" s="211" t="s">
        <v>1366</v>
      </c>
      <c r="F532" s="211" t="s">
        <v>1366</v>
      </c>
      <c r="G532" s="211" t="s">
        <v>3258</v>
      </c>
      <c r="H532" s="212" t="s">
        <v>3350</v>
      </c>
      <c r="I532" s="213" t="s">
        <v>1368</v>
      </c>
      <c r="J532" s="201" t="str">
        <f t="shared" si="17"/>
        <v>0092</v>
      </c>
      <c r="K532" s="209"/>
      <c r="L532" s="209"/>
      <c r="M532" s="214"/>
      <c r="N532" s="209" t="s">
        <v>18884</v>
      </c>
      <c r="O532" s="215" t="s">
        <v>18885</v>
      </c>
      <c r="P532" s="215" t="s">
        <v>18886</v>
      </c>
      <c r="Q532" s="215" t="s">
        <v>18887</v>
      </c>
    </row>
    <row r="533" spans="1:17" s="208" customFormat="1" ht="13.15" customHeight="1">
      <c r="A533" s="209" t="str">
        <f t="shared" si="16"/>
        <v>1043280951MR1043280951</v>
      </c>
      <c r="B533" s="210" t="s">
        <v>18901</v>
      </c>
      <c r="C533" s="211" t="s">
        <v>1367</v>
      </c>
      <c r="D533" s="211" t="s">
        <v>1367</v>
      </c>
      <c r="E533" s="211" t="s">
        <v>15041</v>
      </c>
      <c r="F533" s="211" t="s">
        <v>1366</v>
      </c>
      <c r="G533" s="211" t="s">
        <v>3258</v>
      </c>
      <c r="H533" s="212" t="s">
        <v>3350</v>
      </c>
      <c r="I533" s="213" t="s">
        <v>1368</v>
      </c>
      <c r="J533" s="201" t="str">
        <f t="shared" si="17"/>
        <v>0092</v>
      </c>
      <c r="K533" s="209"/>
      <c r="L533" s="209"/>
      <c r="M533" s="214"/>
      <c r="N533" s="209" t="s">
        <v>18884</v>
      </c>
      <c r="O533" s="215" t="s">
        <v>18885</v>
      </c>
      <c r="P533" s="215" t="s">
        <v>18886</v>
      </c>
      <c r="Q533" s="215" t="s">
        <v>18887</v>
      </c>
    </row>
    <row r="534" spans="1:17" s="208" customFormat="1" ht="13.15" customHeight="1">
      <c r="A534" s="209" t="str">
        <f t="shared" si="16"/>
        <v>4C-100128001043280951</v>
      </c>
      <c r="B534" s="210" t="s">
        <v>18901</v>
      </c>
      <c r="C534" s="211" t="s">
        <v>1367</v>
      </c>
      <c r="D534" s="211" t="s">
        <v>1367</v>
      </c>
      <c r="E534" s="211" t="s">
        <v>15042</v>
      </c>
      <c r="F534" s="211" t="s">
        <v>1366</v>
      </c>
      <c r="G534" s="211" t="s">
        <v>3258</v>
      </c>
      <c r="H534" s="212" t="s">
        <v>3350</v>
      </c>
      <c r="I534" s="213" t="s">
        <v>1368</v>
      </c>
      <c r="J534" s="201" t="str">
        <f t="shared" si="17"/>
        <v>0092</v>
      </c>
      <c r="K534" s="209"/>
      <c r="L534" s="209"/>
      <c r="M534" s="214"/>
      <c r="N534" s="209" t="s">
        <v>18884</v>
      </c>
      <c r="O534" s="215" t="s">
        <v>18885</v>
      </c>
      <c r="P534" s="215" t="s">
        <v>18886</v>
      </c>
      <c r="Q534" s="215" t="s">
        <v>18887</v>
      </c>
    </row>
    <row r="535" spans="1:17" s="208" customFormat="1" ht="13.15" customHeight="1">
      <c r="A535" s="209" t="str">
        <f t="shared" si="16"/>
        <v>0212474011033107826</v>
      </c>
      <c r="B535" s="210" t="s">
        <v>18902</v>
      </c>
      <c r="C535" s="211" t="s">
        <v>494</v>
      </c>
      <c r="D535" s="211" t="s">
        <v>494</v>
      </c>
      <c r="E535" s="211" t="s">
        <v>15043</v>
      </c>
      <c r="F535" s="211" t="s">
        <v>493</v>
      </c>
      <c r="G535" s="211" t="s">
        <v>3241</v>
      </c>
      <c r="H535" s="212" t="s">
        <v>3076</v>
      </c>
      <c r="I535" s="213" t="s">
        <v>495</v>
      </c>
      <c r="J535" s="201" t="str">
        <f t="shared" si="17"/>
        <v>0095</v>
      </c>
      <c r="K535" s="209"/>
      <c r="L535" s="209"/>
      <c r="M535" s="214"/>
      <c r="N535" s="209" t="s">
        <v>18884</v>
      </c>
      <c r="O535" s="215" t="s">
        <v>18885</v>
      </c>
      <c r="P535" s="215" t="s">
        <v>18886</v>
      </c>
      <c r="Q535" s="215" t="s">
        <v>18887</v>
      </c>
    </row>
    <row r="536" spans="1:17" s="208" customFormat="1" ht="13.15" customHeight="1">
      <c r="A536" s="209" t="str">
        <f t="shared" si="16"/>
        <v>0943813011033107826</v>
      </c>
      <c r="B536" s="210" t="s">
        <v>18902</v>
      </c>
      <c r="C536" s="211" t="s">
        <v>494</v>
      </c>
      <c r="D536" s="211" t="s">
        <v>494</v>
      </c>
      <c r="E536" s="211" t="s">
        <v>493</v>
      </c>
      <c r="F536" s="211" t="s">
        <v>493</v>
      </c>
      <c r="G536" s="211" t="s">
        <v>3241</v>
      </c>
      <c r="H536" s="212" t="s">
        <v>3076</v>
      </c>
      <c r="I536" s="213" t="s">
        <v>495</v>
      </c>
      <c r="J536" s="201" t="str">
        <f t="shared" si="17"/>
        <v>0095</v>
      </c>
      <c r="K536" s="209"/>
      <c r="L536" s="209"/>
      <c r="M536" s="214"/>
      <c r="N536" s="209" t="s">
        <v>18884</v>
      </c>
      <c r="O536" s="215" t="s">
        <v>18885</v>
      </c>
      <c r="P536" s="215" t="s">
        <v>18886</v>
      </c>
      <c r="Q536" s="215" t="s">
        <v>18887</v>
      </c>
    </row>
    <row r="537" spans="1:17" s="208" customFormat="1" ht="13.15" customHeight="1">
      <c r="A537" s="209" t="str">
        <f t="shared" si="16"/>
        <v>##1033107826</v>
      </c>
      <c r="B537" s="210" t="s">
        <v>18902</v>
      </c>
      <c r="C537" s="211" t="s">
        <v>494</v>
      </c>
      <c r="D537" s="211" t="s">
        <v>494</v>
      </c>
      <c r="E537" s="211" t="s">
        <v>3649</v>
      </c>
      <c r="F537" s="211" t="s">
        <v>493</v>
      </c>
      <c r="G537" s="211" t="s">
        <v>3241</v>
      </c>
      <c r="H537" s="212" t="s">
        <v>3076</v>
      </c>
      <c r="I537" s="213" t="s">
        <v>495</v>
      </c>
      <c r="J537" s="201" t="str">
        <f t="shared" si="17"/>
        <v>0095</v>
      </c>
      <c r="K537" s="209"/>
      <c r="L537" s="209"/>
      <c r="M537" s="214"/>
      <c r="N537" s="209" t="s">
        <v>18884</v>
      </c>
      <c r="O537" s="215" t="s">
        <v>18885</v>
      </c>
      <c r="P537" s="215" t="s">
        <v>18886</v>
      </c>
      <c r="Q537" s="215" t="s">
        <v>18887</v>
      </c>
    </row>
    <row r="538" spans="1:17" s="208" customFormat="1" ht="13.15" customHeight="1">
      <c r="A538" s="209" t="str">
        <f t="shared" si="16"/>
        <v>7N-100064091033107826</v>
      </c>
      <c r="B538" s="210" t="s">
        <v>18902</v>
      </c>
      <c r="C538" s="211" t="s">
        <v>494</v>
      </c>
      <c r="D538" s="211" t="s">
        <v>494</v>
      </c>
      <c r="E538" s="211" t="s">
        <v>15044</v>
      </c>
      <c r="F538" s="211" t="s">
        <v>493</v>
      </c>
      <c r="G538" s="211" t="s">
        <v>3241</v>
      </c>
      <c r="H538" s="212" t="s">
        <v>3076</v>
      </c>
      <c r="I538" s="213" t="s">
        <v>495</v>
      </c>
      <c r="J538" s="201" t="str">
        <f t="shared" si="17"/>
        <v>0095</v>
      </c>
      <c r="K538" s="209"/>
      <c r="L538" s="209"/>
      <c r="M538" s="214"/>
      <c r="N538" s="209" t="s">
        <v>18884</v>
      </c>
      <c r="O538" s="215" t="s">
        <v>18885</v>
      </c>
      <c r="P538" s="215" t="s">
        <v>18886</v>
      </c>
      <c r="Q538" s="215" t="s">
        <v>18887</v>
      </c>
    </row>
    <row r="539" spans="1:17" s="208" customFormat="1" ht="13.15" customHeight="1">
      <c r="A539" s="209" t="str">
        <f t="shared" si="16"/>
        <v>BHO1566504B1033107826</v>
      </c>
      <c r="B539" s="210" t="s">
        <v>18902</v>
      </c>
      <c r="C539" s="211" t="s">
        <v>494</v>
      </c>
      <c r="D539" s="211" t="s">
        <v>494</v>
      </c>
      <c r="E539" s="211" t="s">
        <v>15045</v>
      </c>
      <c r="F539" s="211" t="s">
        <v>493</v>
      </c>
      <c r="G539" s="211" t="s">
        <v>3241</v>
      </c>
      <c r="H539" s="212" t="s">
        <v>3076</v>
      </c>
      <c r="I539" s="213" t="s">
        <v>495</v>
      </c>
      <c r="J539" s="201" t="str">
        <f t="shared" si="17"/>
        <v>0095</v>
      </c>
      <c r="K539" s="209"/>
      <c r="L539" s="209"/>
      <c r="M539" s="214"/>
      <c r="N539" s="209" t="s">
        <v>18884</v>
      </c>
      <c r="O539" s="215" t="s">
        <v>18885</v>
      </c>
      <c r="P539" s="215" t="s">
        <v>18886</v>
      </c>
      <c r="Q539" s="215" t="s">
        <v>18887</v>
      </c>
    </row>
    <row r="540" spans="1:17" s="208" customFormat="1" ht="13.15" customHeight="1">
      <c r="A540" s="209" t="str">
        <f t="shared" si="16"/>
        <v>0212920011972618684</v>
      </c>
      <c r="B540" s="210" t="s">
        <v>18903</v>
      </c>
      <c r="C540" s="211" t="s">
        <v>15046</v>
      </c>
      <c r="D540" s="211" t="s">
        <v>15046</v>
      </c>
      <c r="E540" s="211" t="s">
        <v>15047</v>
      </c>
      <c r="F540" s="211" t="s">
        <v>15047</v>
      </c>
      <c r="G540" s="211" t="s">
        <v>15048</v>
      </c>
      <c r="H540" s="212" t="s">
        <v>15049</v>
      </c>
      <c r="I540" s="213" t="s">
        <v>18904</v>
      </c>
      <c r="J540" s="201" t="str">
        <f t="shared" si="17"/>
        <v>0096</v>
      </c>
      <c r="K540" s="209"/>
      <c r="L540" s="209"/>
      <c r="M540" s="214"/>
      <c r="N540" s="209" t="s">
        <v>18905</v>
      </c>
      <c r="O540" s="215" t="s">
        <v>18906</v>
      </c>
      <c r="P540" s="215" t="s">
        <v>18812</v>
      </c>
      <c r="Q540" s="215" t="s">
        <v>18813</v>
      </c>
    </row>
    <row r="541" spans="1:17" s="208" customFormat="1" ht="13.15" customHeight="1">
      <c r="A541" s="209" t="str">
        <f t="shared" si="16"/>
        <v>0212946011043201437</v>
      </c>
      <c r="B541" s="210" t="s">
        <v>18907</v>
      </c>
      <c r="C541" s="211" t="s">
        <v>15050</v>
      </c>
      <c r="D541" s="211" t="s">
        <v>15050</v>
      </c>
      <c r="E541" s="211" t="s">
        <v>15051</v>
      </c>
      <c r="F541" s="211" t="s">
        <v>15051</v>
      </c>
      <c r="G541" s="211" t="s">
        <v>15052</v>
      </c>
      <c r="H541" s="212" t="s">
        <v>15053</v>
      </c>
      <c r="I541" s="213" t="s">
        <v>18908</v>
      </c>
      <c r="J541" s="201" t="str">
        <f t="shared" si="17"/>
        <v>0097</v>
      </c>
      <c r="K541" s="209"/>
      <c r="L541" s="209"/>
      <c r="M541" s="214"/>
      <c r="N541" s="209" t="s">
        <v>18905</v>
      </c>
      <c r="O541" s="215" t="s">
        <v>18906</v>
      </c>
      <c r="P541" s="215" t="s">
        <v>18812</v>
      </c>
      <c r="Q541" s="215" t="s">
        <v>18813</v>
      </c>
    </row>
    <row r="542" spans="1:17" s="208" customFormat="1" ht="13.15" customHeight="1">
      <c r="A542" s="209" t="str">
        <f t="shared" si="16"/>
        <v>0212995011255379202</v>
      </c>
      <c r="B542" s="210" t="s">
        <v>18909</v>
      </c>
      <c r="C542" s="211" t="s">
        <v>15054</v>
      </c>
      <c r="D542" s="211" t="s">
        <v>15054</v>
      </c>
      <c r="E542" s="211" t="s">
        <v>15055</v>
      </c>
      <c r="F542" s="211" t="s">
        <v>15055</v>
      </c>
      <c r="G542" s="211" t="s">
        <v>15056</v>
      </c>
      <c r="H542" s="212" t="s">
        <v>15057</v>
      </c>
      <c r="I542" s="213" t="s">
        <v>18910</v>
      </c>
      <c r="J542" s="201" t="str">
        <f t="shared" si="17"/>
        <v>0098</v>
      </c>
      <c r="K542" s="209"/>
      <c r="L542" s="209"/>
      <c r="M542" s="214"/>
      <c r="N542" s="209" t="s">
        <v>18905</v>
      </c>
      <c r="O542" s="215" t="s">
        <v>18906</v>
      </c>
      <c r="P542" s="215" t="s">
        <v>18812</v>
      </c>
      <c r="Q542" s="215" t="s">
        <v>18813</v>
      </c>
    </row>
    <row r="543" spans="1:17" s="208" customFormat="1" ht="13.15" customHeight="1">
      <c r="A543" s="209" t="str">
        <f t="shared" si="16"/>
        <v>0212995021255379202</v>
      </c>
      <c r="B543" s="210" t="s">
        <v>18909</v>
      </c>
      <c r="C543" s="211" t="s">
        <v>15054</v>
      </c>
      <c r="D543" s="211" t="s">
        <v>15054</v>
      </c>
      <c r="E543" s="211" t="s">
        <v>15058</v>
      </c>
      <c r="F543" s="211" t="s">
        <v>15055</v>
      </c>
      <c r="G543" s="211" t="s">
        <v>15056</v>
      </c>
      <c r="H543" s="212" t="s">
        <v>15057</v>
      </c>
      <c r="I543" s="213" t="s">
        <v>18910</v>
      </c>
      <c r="J543" s="201" t="str">
        <f t="shared" si="17"/>
        <v>0098</v>
      </c>
      <c r="K543" s="209"/>
      <c r="L543" s="209"/>
      <c r="M543" s="214"/>
      <c r="N543" s="209" t="s">
        <v>18905</v>
      </c>
      <c r="O543" s="215" t="s">
        <v>18906</v>
      </c>
      <c r="P543" s="215" t="s">
        <v>18812</v>
      </c>
      <c r="Q543" s="215" t="s">
        <v>18813</v>
      </c>
    </row>
    <row r="544" spans="1:17" s="208" customFormat="1" ht="13.15" customHeight="1">
      <c r="A544" s="209" t="str">
        <f t="shared" si="16"/>
        <v>##1255379202</v>
      </c>
      <c r="B544" s="210" t="s">
        <v>18909</v>
      </c>
      <c r="C544" s="211" t="s">
        <v>15054</v>
      </c>
      <c r="D544" s="211" t="s">
        <v>15054</v>
      </c>
      <c r="E544" s="211" t="s">
        <v>3649</v>
      </c>
      <c r="F544" s="211" t="s">
        <v>15055</v>
      </c>
      <c r="G544" s="211" t="s">
        <v>15056</v>
      </c>
      <c r="H544" s="212" t="s">
        <v>15057</v>
      </c>
      <c r="I544" s="213" t="s">
        <v>18910</v>
      </c>
      <c r="J544" s="201" t="str">
        <f t="shared" si="17"/>
        <v>0098</v>
      </c>
      <c r="K544" s="209"/>
      <c r="L544" s="209"/>
      <c r="M544" s="214"/>
      <c r="N544" s="209" t="s">
        <v>18905</v>
      </c>
      <c r="O544" s="215" t="s">
        <v>18906</v>
      </c>
      <c r="P544" s="215" t="s">
        <v>18812</v>
      </c>
      <c r="Q544" s="215" t="s">
        <v>18813</v>
      </c>
    </row>
    <row r="545" spans="1:17" s="208" customFormat="1" ht="13.15" customHeight="1">
      <c r="A545" s="209" t="str">
        <f t="shared" si="16"/>
        <v>0213027011700937869</v>
      </c>
      <c r="B545" s="210" t="s">
        <v>18911</v>
      </c>
      <c r="C545" s="211" t="s">
        <v>1204</v>
      </c>
      <c r="D545" s="211" t="s">
        <v>1204</v>
      </c>
      <c r="E545" s="211" t="s">
        <v>1203</v>
      </c>
      <c r="F545" s="211" t="s">
        <v>1203</v>
      </c>
      <c r="G545" s="211" t="s">
        <v>15059</v>
      </c>
      <c r="H545" s="212" t="s">
        <v>2880</v>
      </c>
      <c r="I545" s="213" t="s">
        <v>1205</v>
      </c>
      <c r="J545" s="201" t="str">
        <f t="shared" si="17"/>
        <v>0099</v>
      </c>
      <c r="K545" s="209"/>
      <c r="L545" s="209"/>
      <c r="M545" s="214"/>
      <c r="N545" s="209" t="s">
        <v>18905</v>
      </c>
      <c r="O545" s="215" t="s">
        <v>18906</v>
      </c>
      <c r="P545" s="215" t="s">
        <v>18812</v>
      </c>
      <c r="Q545" s="215" t="s">
        <v>18813</v>
      </c>
    </row>
    <row r="546" spans="1:17" s="208" customFormat="1" ht="13.15" customHeight="1">
      <c r="A546" s="209" t="str">
        <f t="shared" si="16"/>
        <v>0213290011386768158</v>
      </c>
      <c r="B546" s="210" t="s">
        <v>18912</v>
      </c>
      <c r="C546" s="211" t="s">
        <v>15060</v>
      </c>
      <c r="D546" s="211" t="s">
        <v>15060</v>
      </c>
      <c r="E546" s="211" t="s">
        <v>15061</v>
      </c>
      <c r="F546" s="211" t="s">
        <v>15061</v>
      </c>
      <c r="G546" s="211" t="s">
        <v>15062</v>
      </c>
      <c r="H546" s="212" t="s">
        <v>15063</v>
      </c>
      <c r="I546" s="213" t="s">
        <v>18913</v>
      </c>
      <c r="J546" s="201" t="str">
        <f t="shared" si="17"/>
        <v>0100</v>
      </c>
      <c r="K546" s="209"/>
      <c r="L546" s="209"/>
      <c r="M546" s="214"/>
      <c r="N546" s="209" t="s">
        <v>18905</v>
      </c>
      <c r="O546" s="215" t="s">
        <v>18906</v>
      </c>
      <c r="P546" s="215" t="s">
        <v>18812</v>
      </c>
      <c r="Q546" s="215" t="s">
        <v>18813</v>
      </c>
    </row>
    <row r="547" spans="1:17" s="208" customFormat="1" ht="13.15" customHeight="1">
      <c r="A547" s="209" t="str">
        <f t="shared" si="16"/>
        <v>0213373011366574303</v>
      </c>
      <c r="B547" s="210" t="s">
        <v>18914</v>
      </c>
      <c r="C547" s="211" t="s">
        <v>15064</v>
      </c>
      <c r="D547" s="211" t="s">
        <v>15064</v>
      </c>
      <c r="E547" s="211" t="s">
        <v>15065</v>
      </c>
      <c r="F547" s="211" t="s">
        <v>15065</v>
      </c>
      <c r="G547" s="211" t="s">
        <v>15066</v>
      </c>
      <c r="H547" s="212" t="s">
        <v>15067</v>
      </c>
      <c r="I547" s="213" t="s">
        <v>18915</v>
      </c>
      <c r="J547" s="201" t="str">
        <f t="shared" si="17"/>
        <v>0101</v>
      </c>
      <c r="K547" s="209"/>
      <c r="L547" s="209"/>
      <c r="M547" s="214"/>
      <c r="N547" s="209" t="s">
        <v>18905</v>
      </c>
      <c r="O547" s="215" t="s">
        <v>18906</v>
      </c>
      <c r="P547" s="215" t="s">
        <v>18812</v>
      </c>
      <c r="Q547" s="215" t="s">
        <v>18813</v>
      </c>
    </row>
    <row r="548" spans="1:17" s="208" customFormat="1" ht="13.15" customHeight="1">
      <c r="A548" s="209" t="str">
        <f t="shared" si="16"/>
        <v>0213670011770887846</v>
      </c>
      <c r="B548" s="210" t="s">
        <v>18916</v>
      </c>
      <c r="C548" s="211" t="s">
        <v>1226</v>
      </c>
      <c r="D548" s="211" t="s">
        <v>1226</v>
      </c>
      <c r="E548" s="211" t="s">
        <v>1225</v>
      </c>
      <c r="F548" s="211" t="s">
        <v>1225</v>
      </c>
      <c r="G548" s="211" t="s">
        <v>15068</v>
      </c>
      <c r="H548" s="212" t="s">
        <v>2849</v>
      </c>
      <c r="I548" s="213" t="s">
        <v>1227</v>
      </c>
      <c r="J548" s="201" t="str">
        <f t="shared" si="17"/>
        <v>0102</v>
      </c>
      <c r="K548" s="209"/>
      <c r="L548" s="209"/>
      <c r="M548" s="214"/>
      <c r="N548" s="209" t="s">
        <v>18905</v>
      </c>
      <c r="O548" s="215" t="s">
        <v>18906</v>
      </c>
      <c r="P548" s="215" t="s">
        <v>18812</v>
      </c>
      <c r="Q548" s="215" t="s">
        <v>18813</v>
      </c>
    </row>
    <row r="549" spans="1:17" s="208" customFormat="1" ht="13.15" customHeight="1">
      <c r="A549" s="209" t="str">
        <f t="shared" si="16"/>
        <v>0213753011932186863</v>
      </c>
      <c r="B549" s="210" t="s">
        <v>18917</v>
      </c>
      <c r="C549" s="211" t="s">
        <v>1224</v>
      </c>
      <c r="D549" s="211" t="s">
        <v>1224</v>
      </c>
      <c r="E549" s="211" t="s">
        <v>1223</v>
      </c>
      <c r="F549" s="211" t="s">
        <v>1223</v>
      </c>
      <c r="G549" s="211" t="s">
        <v>15069</v>
      </c>
      <c r="H549" s="212" t="s">
        <v>15070</v>
      </c>
      <c r="I549" s="213" t="s">
        <v>18918</v>
      </c>
      <c r="J549" s="201" t="str">
        <f t="shared" si="17"/>
        <v>0103</v>
      </c>
      <c r="K549" s="209"/>
      <c r="L549" s="209"/>
      <c r="M549" s="214"/>
      <c r="N549" s="209" t="s">
        <v>18905</v>
      </c>
      <c r="O549" s="215" t="s">
        <v>18906</v>
      </c>
      <c r="P549" s="215" t="s">
        <v>18812</v>
      </c>
      <c r="Q549" s="215" t="s">
        <v>18813</v>
      </c>
    </row>
    <row r="550" spans="1:17" s="208" customFormat="1" ht="13.15" customHeight="1">
      <c r="A550" s="209" t="str">
        <f t="shared" si="16"/>
        <v>0217960011013957836</v>
      </c>
      <c r="B550" s="210" t="s">
        <v>18919</v>
      </c>
      <c r="C550" s="211" t="s">
        <v>1787</v>
      </c>
      <c r="D550" s="211" t="s">
        <v>1787</v>
      </c>
      <c r="E550" s="211" t="s">
        <v>15071</v>
      </c>
      <c r="F550" s="211" t="s">
        <v>1617</v>
      </c>
      <c r="G550" s="211" t="s">
        <v>1786</v>
      </c>
      <c r="H550" s="212" t="s">
        <v>3296</v>
      </c>
      <c r="I550" s="213" t="s">
        <v>18920</v>
      </c>
      <c r="J550" s="201" t="str">
        <f t="shared" si="17"/>
        <v>0113</v>
      </c>
      <c r="K550" s="209"/>
      <c r="L550" s="209"/>
      <c r="M550" s="214"/>
      <c r="N550" s="209" t="s">
        <v>18777</v>
      </c>
      <c r="O550" s="215" t="s">
        <v>18778</v>
      </c>
      <c r="P550" s="215" t="s">
        <v>18773</v>
      </c>
      <c r="Q550" s="215" t="s">
        <v>18774</v>
      </c>
    </row>
    <row r="551" spans="1:17" s="208" customFormat="1" ht="13.15" customHeight="1">
      <c r="A551" s="209" t="str">
        <f t="shared" si="16"/>
        <v>1383499051013957836</v>
      </c>
      <c r="B551" s="210" t="s">
        <v>18919</v>
      </c>
      <c r="C551" s="211" t="s">
        <v>1787</v>
      </c>
      <c r="D551" s="211" t="s">
        <v>1787</v>
      </c>
      <c r="E551" s="211" t="s">
        <v>15072</v>
      </c>
      <c r="F551" s="211" t="s">
        <v>1617</v>
      </c>
      <c r="G551" s="211" t="s">
        <v>1786</v>
      </c>
      <c r="H551" s="212" t="s">
        <v>3296</v>
      </c>
      <c r="I551" s="213" t="s">
        <v>18920</v>
      </c>
      <c r="J551" s="201" t="str">
        <f t="shared" si="17"/>
        <v>0113</v>
      </c>
      <c r="K551" s="209"/>
      <c r="L551" s="209"/>
      <c r="M551" s="214"/>
      <c r="N551" s="209" t="s">
        <v>18777</v>
      </c>
      <c r="O551" s="215" t="s">
        <v>18778</v>
      </c>
      <c r="P551" s="215" t="s">
        <v>18773</v>
      </c>
      <c r="Q551" s="215" t="s">
        <v>18774</v>
      </c>
    </row>
    <row r="552" spans="1:17" s="208" customFormat="1" ht="13.15" customHeight="1">
      <c r="A552" s="209" t="str">
        <f t="shared" si="16"/>
        <v>1383499061013957836</v>
      </c>
      <c r="B552" s="210" t="s">
        <v>18919</v>
      </c>
      <c r="C552" s="211" t="s">
        <v>1787</v>
      </c>
      <c r="D552" s="211" t="s">
        <v>1787</v>
      </c>
      <c r="E552" s="211" t="s">
        <v>15073</v>
      </c>
      <c r="F552" s="211" t="s">
        <v>1617</v>
      </c>
      <c r="G552" s="211" t="s">
        <v>1786</v>
      </c>
      <c r="H552" s="212" t="s">
        <v>3296</v>
      </c>
      <c r="I552" s="213" t="s">
        <v>18920</v>
      </c>
      <c r="J552" s="201" t="str">
        <f t="shared" si="17"/>
        <v>0113</v>
      </c>
      <c r="K552" s="209"/>
      <c r="L552" s="209"/>
      <c r="M552" s="214"/>
      <c r="N552" s="209" t="s">
        <v>18777</v>
      </c>
      <c r="O552" s="215" t="s">
        <v>18778</v>
      </c>
      <c r="P552" s="215" t="s">
        <v>18773</v>
      </c>
      <c r="Q552" s="215" t="s">
        <v>18774</v>
      </c>
    </row>
    <row r="553" spans="1:17" s="208" customFormat="1" ht="13.15" customHeight="1">
      <c r="A553" s="209" t="str">
        <f t="shared" si="16"/>
        <v>1383499071013957836</v>
      </c>
      <c r="B553" s="210" t="s">
        <v>18919</v>
      </c>
      <c r="C553" s="211" t="s">
        <v>1787</v>
      </c>
      <c r="D553" s="211" t="s">
        <v>1787</v>
      </c>
      <c r="E553" s="211" t="s">
        <v>15074</v>
      </c>
      <c r="F553" s="211" t="s">
        <v>1617</v>
      </c>
      <c r="G553" s="211" t="s">
        <v>1786</v>
      </c>
      <c r="H553" s="212" t="s">
        <v>3296</v>
      </c>
      <c r="I553" s="213" t="s">
        <v>18920</v>
      </c>
      <c r="J553" s="201" t="str">
        <f t="shared" si="17"/>
        <v>0113</v>
      </c>
      <c r="K553" s="209"/>
      <c r="L553" s="209"/>
      <c r="M553" s="214"/>
      <c r="N553" s="209" t="s">
        <v>18777</v>
      </c>
      <c r="O553" s="215" t="s">
        <v>18778</v>
      </c>
      <c r="P553" s="215" t="s">
        <v>18773</v>
      </c>
      <c r="Q553" s="215" t="s">
        <v>18774</v>
      </c>
    </row>
    <row r="554" spans="1:17" s="208" customFormat="1" ht="13.15" customHeight="1">
      <c r="A554" s="209" t="str">
        <f t="shared" si="16"/>
        <v>1383499081013957836</v>
      </c>
      <c r="B554" s="210" t="s">
        <v>18919</v>
      </c>
      <c r="C554" s="211" t="s">
        <v>1787</v>
      </c>
      <c r="D554" s="211" t="s">
        <v>1787</v>
      </c>
      <c r="E554" s="211" t="s">
        <v>15075</v>
      </c>
      <c r="F554" s="211" t="s">
        <v>1617</v>
      </c>
      <c r="G554" s="211" t="s">
        <v>1786</v>
      </c>
      <c r="H554" s="212" t="s">
        <v>3296</v>
      </c>
      <c r="I554" s="213" t="s">
        <v>18920</v>
      </c>
      <c r="J554" s="201" t="str">
        <f t="shared" si="17"/>
        <v>0113</v>
      </c>
      <c r="K554" s="209"/>
      <c r="L554" s="209"/>
      <c r="M554" s="214"/>
      <c r="N554" s="209" t="s">
        <v>18777</v>
      </c>
      <c r="O554" s="215" t="s">
        <v>18778</v>
      </c>
      <c r="P554" s="215" t="s">
        <v>18773</v>
      </c>
      <c r="Q554" s="215" t="s">
        <v>18774</v>
      </c>
    </row>
    <row r="555" spans="1:17" s="208" customFormat="1" ht="13.15" customHeight="1">
      <c r="A555" s="209" t="str">
        <f t="shared" si="16"/>
        <v>2203515011013957836</v>
      </c>
      <c r="B555" s="210" t="s">
        <v>18919</v>
      </c>
      <c r="C555" s="211" t="s">
        <v>1787</v>
      </c>
      <c r="D555" s="211" t="s">
        <v>1787</v>
      </c>
      <c r="E555" s="211" t="s">
        <v>1617</v>
      </c>
      <c r="F555" s="211" t="s">
        <v>1617</v>
      </c>
      <c r="G555" s="211" t="s">
        <v>1786</v>
      </c>
      <c r="H555" s="212" t="s">
        <v>3296</v>
      </c>
      <c r="I555" s="213" t="s">
        <v>18920</v>
      </c>
      <c r="J555" s="201" t="str">
        <f t="shared" si="17"/>
        <v>0113</v>
      </c>
      <c r="K555" s="209"/>
      <c r="L555" s="209"/>
      <c r="M555" s="214"/>
      <c r="N555" s="209" t="s">
        <v>18777</v>
      </c>
      <c r="O555" s="215" t="s">
        <v>18778</v>
      </c>
      <c r="P555" s="215" t="s">
        <v>18773</v>
      </c>
      <c r="Q555" s="215" t="s">
        <v>18774</v>
      </c>
    </row>
    <row r="556" spans="1:17" s="208" customFormat="1" ht="13.15" customHeight="1">
      <c r="A556" s="209" t="str">
        <f t="shared" si="16"/>
        <v>2203515011528348489</v>
      </c>
      <c r="B556" s="210" t="s">
        <v>18919</v>
      </c>
      <c r="C556" s="211" t="s">
        <v>1394</v>
      </c>
      <c r="D556" s="211" t="s">
        <v>1787</v>
      </c>
      <c r="E556" s="211" t="s">
        <v>1617</v>
      </c>
      <c r="F556" s="211" t="s">
        <v>1617</v>
      </c>
      <c r="G556" s="211" t="s">
        <v>1786</v>
      </c>
      <c r="H556" s="212" t="s">
        <v>3296</v>
      </c>
      <c r="I556" s="213" t="s">
        <v>18920</v>
      </c>
      <c r="J556" s="201" t="str">
        <f t="shared" si="17"/>
        <v>0113</v>
      </c>
      <c r="K556" s="209" t="s">
        <v>9256</v>
      </c>
      <c r="L556" s="209"/>
      <c r="M556" s="214"/>
      <c r="N556" s="209" t="s">
        <v>18777</v>
      </c>
      <c r="O556" s="215" t="s">
        <v>18778</v>
      </c>
      <c r="P556" s="215" t="s">
        <v>18773</v>
      </c>
      <c r="Q556" s="215" t="s">
        <v>18774</v>
      </c>
    </row>
    <row r="557" spans="1:17" s="208" customFormat="1" ht="13.15" customHeight="1">
      <c r="A557" s="209" t="str">
        <f t="shared" si="16"/>
        <v>2203515021013957836</v>
      </c>
      <c r="B557" s="210" t="s">
        <v>18919</v>
      </c>
      <c r="C557" s="211" t="s">
        <v>1787</v>
      </c>
      <c r="D557" s="211" t="s">
        <v>1787</v>
      </c>
      <c r="E557" s="211" t="s">
        <v>15079</v>
      </c>
      <c r="F557" s="211" t="s">
        <v>1617</v>
      </c>
      <c r="G557" s="211" t="s">
        <v>1786</v>
      </c>
      <c r="H557" s="212" t="s">
        <v>3296</v>
      </c>
      <c r="I557" s="213" t="s">
        <v>18920</v>
      </c>
      <c r="J557" s="201" t="str">
        <f t="shared" si="17"/>
        <v>0113</v>
      </c>
      <c r="K557" s="209"/>
      <c r="L557" s="209"/>
      <c r="M557" s="214"/>
      <c r="N557" s="209" t="s">
        <v>18777</v>
      </c>
      <c r="O557" s="215" t="s">
        <v>18778</v>
      </c>
      <c r="P557" s="215" t="s">
        <v>18773</v>
      </c>
      <c r="Q557" s="215" t="s">
        <v>18774</v>
      </c>
    </row>
    <row r="558" spans="1:17" s="208" customFormat="1" ht="13.15" customHeight="1">
      <c r="A558" s="209" t="str">
        <f t="shared" si="16"/>
        <v>2203515031013957836</v>
      </c>
      <c r="B558" s="210" t="s">
        <v>18919</v>
      </c>
      <c r="C558" s="211" t="s">
        <v>1787</v>
      </c>
      <c r="D558" s="211" t="s">
        <v>1787</v>
      </c>
      <c r="E558" s="211" t="s">
        <v>15080</v>
      </c>
      <c r="F558" s="211" t="s">
        <v>1617</v>
      </c>
      <c r="G558" s="211" t="s">
        <v>1786</v>
      </c>
      <c r="H558" s="212" t="s">
        <v>3296</v>
      </c>
      <c r="I558" s="213" t="s">
        <v>18920</v>
      </c>
      <c r="J558" s="201" t="str">
        <f t="shared" si="17"/>
        <v>0113</v>
      </c>
      <c r="K558" s="209"/>
      <c r="L558" s="209"/>
      <c r="M558" s="214"/>
      <c r="N558" s="209" t="s">
        <v>18777</v>
      </c>
      <c r="O558" s="215" t="s">
        <v>18778</v>
      </c>
      <c r="P558" s="215" t="s">
        <v>18773</v>
      </c>
      <c r="Q558" s="215" t="s">
        <v>18774</v>
      </c>
    </row>
    <row r="559" spans="1:17" s="208" customFormat="1" ht="13.15" customHeight="1">
      <c r="A559" s="209" t="str">
        <f t="shared" si="16"/>
        <v>2203515041013957836</v>
      </c>
      <c r="B559" s="210" t="s">
        <v>18919</v>
      </c>
      <c r="C559" s="211" t="s">
        <v>1787</v>
      </c>
      <c r="D559" s="211" t="s">
        <v>1787</v>
      </c>
      <c r="E559" s="211" t="s">
        <v>1393</v>
      </c>
      <c r="F559" s="211" t="s">
        <v>1617</v>
      </c>
      <c r="G559" s="211" t="s">
        <v>1786</v>
      </c>
      <c r="H559" s="212" t="s">
        <v>3296</v>
      </c>
      <c r="I559" s="213" t="s">
        <v>18920</v>
      </c>
      <c r="J559" s="201" t="str">
        <f t="shared" si="17"/>
        <v>0113</v>
      </c>
      <c r="K559" s="209" t="s">
        <v>9153</v>
      </c>
      <c r="L559" s="209"/>
      <c r="M559" s="214"/>
      <c r="N559" s="209" t="s">
        <v>18777</v>
      </c>
      <c r="O559" s="215" t="s">
        <v>18778</v>
      </c>
      <c r="P559" s="215" t="s">
        <v>18773</v>
      </c>
      <c r="Q559" s="215" t="s">
        <v>18774</v>
      </c>
    </row>
    <row r="560" spans="1:17" s="208" customFormat="1" ht="13.15" customHeight="1">
      <c r="A560" s="209" t="str">
        <f t="shared" si="16"/>
        <v>2203515041528348489</v>
      </c>
      <c r="B560" s="210" t="s">
        <v>18919</v>
      </c>
      <c r="C560" s="211">
        <v>1528348489</v>
      </c>
      <c r="D560" s="211" t="s">
        <v>1787</v>
      </c>
      <c r="E560" s="211" t="s">
        <v>1393</v>
      </c>
      <c r="F560" s="211" t="s">
        <v>1617</v>
      </c>
      <c r="G560" s="211" t="s">
        <v>1786</v>
      </c>
      <c r="H560" s="212" t="s">
        <v>3296</v>
      </c>
      <c r="I560" s="213" t="s">
        <v>18920</v>
      </c>
      <c r="J560" s="201" t="str">
        <f t="shared" si="17"/>
        <v>0113</v>
      </c>
      <c r="K560" s="209"/>
      <c r="L560" s="209"/>
      <c r="M560" s="214"/>
      <c r="N560" s="209" t="s">
        <v>18777</v>
      </c>
      <c r="O560" s="215" t="s">
        <v>18778</v>
      </c>
      <c r="P560" s="215" t="s">
        <v>18773</v>
      </c>
      <c r="Q560" s="215" t="s">
        <v>18774</v>
      </c>
    </row>
    <row r="561" spans="1:17" s="208" customFormat="1" ht="13.15" customHeight="1">
      <c r="A561" s="209" t="str">
        <f t="shared" si="16"/>
        <v>3017410011528348489</v>
      </c>
      <c r="B561" s="210" t="s">
        <v>18919</v>
      </c>
      <c r="C561" s="211">
        <v>1528348489</v>
      </c>
      <c r="D561" s="211" t="s">
        <v>1787</v>
      </c>
      <c r="E561" s="211" t="s">
        <v>15081</v>
      </c>
      <c r="F561" s="211" t="s">
        <v>1617</v>
      </c>
      <c r="G561" s="211" t="s">
        <v>1786</v>
      </c>
      <c r="H561" s="212" t="s">
        <v>3296</v>
      </c>
      <c r="I561" s="213" t="s">
        <v>18920</v>
      </c>
      <c r="J561" s="201" t="str">
        <f t="shared" si="17"/>
        <v>0113</v>
      </c>
      <c r="K561" s="209"/>
      <c r="L561" s="209"/>
      <c r="M561" s="214"/>
      <c r="N561" s="209" t="s">
        <v>18777</v>
      </c>
      <c r="O561" s="215" t="s">
        <v>18778</v>
      </c>
      <c r="P561" s="215" t="s">
        <v>18773</v>
      </c>
      <c r="Q561" s="215" t="s">
        <v>18774</v>
      </c>
    </row>
    <row r="562" spans="1:17" s="208" customFormat="1" ht="13.15" customHeight="1">
      <c r="A562" s="209" t="str">
        <f t="shared" si="16"/>
        <v>3093726011013957836</v>
      </c>
      <c r="B562" s="210" t="s">
        <v>18919</v>
      </c>
      <c r="C562" s="211" t="s">
        <v>1787</v>
      </c>
      <c r="D562" s="211" t="s">
        <v>1787</v>
      </c>
      <c r="E562" s="211" t="s">
        <v>15082</v>
      </c>
      <c r="F562" s="211" t="s">
        <v>1617</v>
      </c>
      <c r="G562" s="211" t="s">
        <v>1786</v>
      </c>
      <c r="H562" s="212" t="s">
        <v>3296</v>
      </c>
      <c r="I562" s="213" t="s">
        <v>18920</v>
      </c>
      <c r="J562" s="201" t="str">
        <f t="shared" si="17"/>
        <v>0113</v>
      </c>
      <c r="K562" s="209"/>
      <c r="L562" s="209"/>
      <c r="M562" s="214"/>
      <c r="N562" s="209" t="s">
        <v>18777</v>
      </c>
      <c r="O562" s="215" t="s">
        <v>18778</v>
      </c>
      <c r="P562" s="215" t="s">
        <v>18773</v>
      </c>
      <c r="Q562" s="215" t="s">
        <v>18774</v>
      </c>
    </row>
    <row r="563" spans="1:17" s="208" customFormat="1" ht="13.15" customHeight="1">
      <c r="A563" s="209" t="str">
        <f t="shared" si="16"/>
        <v>3093726021528348489</v>
      </c>
      <c r="B563" s="210" t="s">
        <v>18919</v>
      </c>
      <c r="C563" s="211" t="s">
        <v>1394</v>
      </c>
      <c r="D563" s="211" t="s">
        <v>1787</v>
      </c>
      <c r="E563" s="211" t="s">
        <v>15083</v>
      </c>
      <c r="F563" s="211" t="s">
        <v>1617</v>
      </c>
      <c r="G563" s="211" t="s">
        <v>1786</v>
      </c>
      <c r="H563" s="212" t="s">
        <v>3296</v>
      </c>
      <c r="I563" s="213" t="s">
        <v>18920</v>
      </c>
      <c r="J563" s="201" t="str">
        <f t="shared" si="17"/>
        <v>0113</v>
      </c>
      <c r="K563" s="209"/>
      <c r="L563" s="209"/>
      <c r="M563" s="214"/>
      <c r="N563" s="209" t="s">
        <v>18777</v>
      </c>
      <c r="O563" s="215" t="s">
        <v>18778</v>
      </c>
      <c r="P563" s="215" t="s">
        <v>18773</v>
      </c>
      <c r="Q563" s="215" t="s">
        <v>18774</v>
      </c>
    </row>
    <row r="564" spans="1:17" s="208" customFormat="1" ht="13.15" customHeight="1">
      <c r="A564" s="209" t="str">
        <f t="shared" si="16"/>
        <v>##1013957836</v>
      </c>
      <c r="B564" s="210" t="s">
        <v>18919</v>
      </c>
      <c r="C564" s="211" t="s">
        <v>1787</v>
      </c>
      <c r="D564" s="211" t="s">
        <v>1787</v>
      </c>
      <c r="E564" s="211" t="s">
        <v>3649</v>
      </c>
      <c r="F564" s="211" t="s">
        <v>1617</v>
      </c>
      <c r="G564" s="211" t="s">
        <v>1786</v>
      </c>
      <c r="H564" s="212" t="s">
        <v>3296</v>
      </c>
      <c r="I564" s="213" t="s">
        <v>18920</v>
      </c>
      <c r="J564" s="201" t="str">
        <f t="shared" si="17"/>
        <v>0113</v>
      </c>
      <c r="K564" s="209"/>
      <c r="L564" s="209"/>
      <c r="M564" s="214"/>
      <c r="N564" s="209" t="s">
        <v>18777</v>
      </c>
      <c r="O564" s="215" t="s">
        <v>18778</v>
      </c>
      <c r="P564" s="215" t="s">
        <v>18773</v>
      </c>
      <c r="Q564" s="215" t="s">
        <v>18774</v>
      </c>
    </row>
    <row r="565" spans="1:17" s="208" customFormat="1" ht="13.15" customHeight="1">
      <c r="A565" s="209" t="str">
        <f t="shared" si="16"/>
        <v>1F-QMA0000024256451013957836</v>
      </c>
      <c r="B565" s="210" t="s">
        <v>18919</v>
      </c>
      <c r="C565" s="211" t="s">
        <v>1787</v>
      </c>
      <c r="D565" s="211" t="s">
        <v>1787</v>
      </c>
      <c r="E565" s="211" t="s">
        <v>15076</v>
      </c>
      <c r="F565" s="211" t="s">
        <v>1617</v>
      </c>
      <c r="G565" s="211" t="s">
        <v>1786</v>
      </c>
      <c r="H565" s="212" t="s">
        <v>3296</v>
      </c>
      <c r="I565" s="213" t="s">
        <v>18920</v>
      </c>
      <c r="J565" s="201" t="str">
        <f t="shared" si="17"/>
        <v>0113</v>
      </c>
      <c r="K565" s="209"/>
      <c r="L565" s="209"/>
      <c r="M565" s="214"/>
      <c r="N565" s="209" t="s">
        <v>18777</v>
      </c>
      <c r="O565" s="215" t="s">
        <v>18778</v>
      </c>
      <c r="P565" s="215" t="s">
        <v>18773</v>
      </c>
      <c r="Q565" s="215" t="s">
        <v>18774</v>
      </c>
    </row>
    <row r="566" spans="1:17" s="208" customFormat="1" ht="13.15" customHeight="1">
      <c r="A566" s="209" t="str">
        <f t="shared" si="16"/>
        <v>1F-QMA0000027618031013957836</v>
      </c>
      <c r="B566" s="210" t="s">
        <v>18919</v>
      </c>
      <c r="C566" s="211" t="s">
        <v>1787</v>
      </c>
      <c r="D566" s="211" t="s">
        <v>1787</v>
      </c>
      <c r="E566" s="211" t="s">
        <v>15077</v>
      </c>
      <c r="F566" s="211" t="s">
        <v>1617</v>
      </c>
      <c r="G566" s="211" t="s">
        <v>1786</v>
      </c>
      <c r="H566" s="212" t="s">
        <v>3296</v>
      </c>
      <c r="I566" s="213" t="s">
        <v>18920</v>
      </c>
      <c r="J566" s="201" t="str">
        <f t="shared" si="17"/>
        <v>0113</v>
      </c>
      <c r="K566" s="209"/>
      <c r="L566" s="209"/>
      <c r="M566" s="214"/>
      <c r="N566" s="209" t="s">
        <v>18777</v>
      </c>
      <c r="O566" s="215" t="s">
        <v>18778</v>
      </c>
      <c r="P566" s="215" t="s">
        <v>18773</v>
      </c>
      <c r="Q566" s="215" t="s">
        <v>18774</v>
      </c>
    </row>
    <row r="567" spans="1:17" s="208" customFormat="1" ht="13.15" customHeight="1">
      <c r="A567" s="209" t="str">
        <f t="shared" si="16"/>
        <v>1F-QMA0000030646901013957836</v>
      </c>
      <c r="B567" s="210" t="s">
        <v>18919</v>
      </c>
      <c r="C567" s="211" t="s">
        <v>1787</v>
      </c>
      <c r="D567" s="211" t="s">
        <v>1787</v>
      </c>
      <c r="E567" s="211" t="s">
        <v>15078</v>
      </c>
      <c r="F567" s="211" t="s">
        <v>1617</v>
      </c>
      <c r="G567" s="211" t="s">
        <v>1786</v>
      </c>
      <c r="H567" s="212" t="s">
        <v>3296</v>
      </c>
      <c r="I567" s="213" t="s">
        <v>18920</v>
      </c>
      <c r="J567" s="201" t="str">
        <f t="shared" si="17"/>
        <v>0113</v>
      </c>
      <c r="K567" s="209"/>
      <c r="L567" s="209"/>
      <c r="M567" s="214"/>
      <c r="N567" s="209" t="s">
        <v>18777</v>
      </c>
      <c r="O567" s="215" t="s">
        <v>18778</v>
      </c>
      <c r="P567" s="215" t="s">
        <v>18773</v>
      </c>
      <c r="Q567" s="215" t="s">
        <v>18774</v>
      </c>
    </row>
    <row r="568" spans="1:17" s="208" customFormat="1" ht="13.15" customHeight="1">
      <c r="A568" s="209" t="str">
        <f t="shared" si="16"/>
        <v>9A-013601561013957836</v>
      </c>
      <c r="B568" s="210" t="s">
        <v>18919</v>
      </c>
      <c r="C568" s="211" t="s">
        <v>1787</v>
      </c>
      <c r="D568" s="211" t="s">
        <v>1787</v>
      </c>
      <c r="E568" s="211" t="s">
        <v>15084</v>
      </c>
      <c r="F568" s="211" t="s">
        <v>1617</v>
      </c>
      <c r="G568" s="211" t="s">
        <v>1786</v>
      </c>
      <c r="H568" s="212" t="s">
        <v>3296</v>
      </c>
      <c r="I568" s="213" t="s">
        <v>18920</v>
      </c>
      <c r="J568" s="201" t="str">
        <f t="shared" si="17"/>
        <v>0113</v>
      </c>
      <c r="K568" s="209"/>
      <c r="L568" s="209"/>
      <c r="M568" s="214"/>
      <c r="N568" s="209" t="s">
        <v>18777</v>
      </c>
      <c r="O568" s="215" t="s">
        <v>18778</v>
      </c>
      <c r="P568" s="215" t="s">
        <v>18773</v>
      </c>
      <c r="Q568" s="215" t="s">
        <v>18774</v>
      </c>
    </row>
    <row r="569" spans="1:17" s="208" customFormat="1" ht="13.15" customHeight="1">
      <c r="A569" s="209" t="str">
        <f t="shared" si="16"/>
        <v>0832909041457358103</v>
      </c>
      <c r="B569" s="210" t="s">
        <v>18921</v>
      </c>
      <c r="C569" s="211" t="s">
        <v>15086</v>
      </c>
      <c r="D569" s="211" t="s">
        <v>536</v>
      </c>
      <c r="E569" s="211" t="s">
        <v>15085</v>
      </c>
      <c r="F569" s="211" t="s">
        <v>535</v>
      </c>
      <c r="G569" s="211" t="s">
        <v>2234</v>
      </c>
      <c r="H569" s="212" t="s">
        <v>2289</v>
      </c>
      <c r="I569" s="213" t="s">
        <v>537</v>
      </c>
      <c r="J569" s="201" t="str">
        <f t="shared" si="17"/>
        <v>0120</v>
      </c>
      <c r="K569" s="209"/>
      <c r="L569" s="209"/>
      <c r="M569" s="214"/>
      <c r="N569" s="209" t="s">
        <v>18777</v>
      </c>
      <c r="O569" s="215" t="s">
        <v>18778</v>
      </c>
      <c r="P569" s="215" t="s">
        <v>18835</v>
      </c>
      <c r="Q569" s="215" t="s">
        <v>18836</v>
      </c>
    </row>
    <row r="570" spans="1:17" s="208" customFormat="1" ht="13.15" customHeight="1">
      <c r="A570" s="209" t="str">
        <f t="shared" si="16"/>
        <v>0832909041477857332</v>
      </c>
      <c r="B570" s="210" t="s">
        <v>18921</v>
      </c>
      <c r="C570" s="211" t="s">
        <v>536</v>
      </c>
      <c r="D570" s="211" t="s">
        <v>536</v>
      </c>
      <c r="E570" s="211" t="s">
        <v>15085</v>
      </c>
      <c r="F570" s="211" t="s">
        <v>535</v>
      </c>
      <c r="G570" s="211" t="s">
        <v>2234</v>
      </c>
      <c r="H570" s="212" t="s">
        <v>2289</v>
      </c>
      <c r="I570" s="213" t="s">
        <v>537</v>
      </c>
      <c r="J570" s="201" t="str">
        <f t="shared" si="17"/>
        <v>0120</v>
      </c>
      <c r="K570" s="209"/>
      <c r="L570" s="209"/>
      <c r="M570" s="214"/>
      <c r="N570" s="209" t="s">
        <v>18777</v>
      </c>
      <c r="O570" s="215" t="s">
        <v>18778</v>
      </c>
      <c r="P570" s="215" t="s">
        <v>18835</v>
      </c>
      <c r="Q570" s="215" t="s">
        <v>18836</v>
      </c>
    </row>
    <row r="571" spans="1:17" s="208" customFormat="1" ht="13.15" customHeight="1">
      <c r="A571" s="209" t="str">
        <f t="shared" si="16"/>
        <v>0832909051457358103</v>
      </c>
      <c r="B571" s="210" t="s">
        <v>18921</v>
      </c>
      <c r="C571" s="211" t="s">
        <v>15086</v>
      </c>
      <c r="D571" s="211" t="s">
        <v>536</v>
      </c>
      <c r="E571" s="211" t="s">
        <v>535</v>
      </c>
      <c r="F571" s="211" t="s">
        <v>535</v>
      </c>
      <c r="G571" s="211" t="s">
        <v>2234</v>
      </c>
      <c r="H571" s="212" t="s">
        <v>2289</v>
      </c>
      <c r="I571" s="213" t="s">
        <v>537</v>
      </c>
      <c r="J571" s="201" t="str">
        <f t="shared" si="17"/>
        <v>0120</v>
      </c>
      <c r="K571" s="209"/>
      <c r="L571" s="209"/>
      <c r="M571" s="214"/>
      <c r="N571" s="209" t="s">
        <v>18777</v>
      </c>
      <c r="O571" s="215" t="s">
        <v>18778</v>
      </c>
      <c r="P571" s="215" t="s">
        <v>18835</v>
      </c>
      <c r="Q571" s="215" t="s">
        <v>18836</v>
      </c>
    </row>
    <row r="572" spans="1:17" s="208" customFormat="1" ht="13.15" customHeight="1">
      <c r="A572" s="209" t="str">
        <f t="shared" si="16"/>
        <v>0832909051477857332</v>
      </c>
      <c r="B572" s="210" t="s">
        <v>18921</v>
      </c>
      <c r="C572" s="211" t="s">
        <v>536</v>
      </c>
      <c r="D572" s="211" t="s">
        <v>536</v>
      </c>
      <c r="E572" s="211" t="s">
        <v>535</v>
      </c>
      <c r="F572" s="211" t="s">
        <v>535</v>
      </c>
      <c r="G572" s="211" t="s">
        <v>2234</v>
      </c>
      <c r="H572" s="212" t="s">
        <v>2289</v>
      </c>
      <c r="I572" s="213" t="s">
        <v>537</v>
      </c>
      <c r="J572" s="201" t="str">
        <f t="shared" si="17"/>
        <v>0120</v>
      </c>
      <c r="K572" s="209"/>
      <c r="L572" s="209"/>
      <c r="M572" s="214"/>
      <c r="N572" s="209" t="s">
        <v>18777</v>
      </c>
      <c r="O572" s="215" t="s">
        <v>18778</v>
      </c>
      <c r="P572" s="215" t="s">
        <v>18835</v>
      </c>
      <c r="Q572" s="215" t="s">
        <v>18836</v>
      </c>
    </row>
    <row r="573" spans="1:17" s="208" customFormat="1" ht="13.15" customHeight="1">
      <c r="A573" s="209" t="str">
        <f t="shared" si="16"/>
        <v>0832909061457358103</v>
      </c>
      <c r="B573" s="210" t="s">
        <v>18921</v>
      </c>
      <c r="C573" s="211" t="s">
        <v>15086</v>
      </c>
      <c r="D573" s="211" t="s">
        <v>536</v>
      </c>
      <c r="E573" s="211" t="s">
        <v>15087</v>
      </c>
      <c r="F573" s="211" t="s">
        <v>535</v>
      </c>
      <c r="G573" s="211" t="s">
        <v>2234</v>
      </c>
      <c r="H573" s="212" t="s">
        <v>2289</v>
      </c>
      <c r="I573" s="213" t="s">
        <v>537</v>
      </c>
      <c r="J573" s="201" t="str">
        <f t="shared" si="17"/>
        <v>0120</v>
      </c>
      <c r="K573" s="209"/>
      <c r="L573" s="209"/>
      <c r="M573" s="214"/>
      <c r="N573" s="209" t="s">
        <v>18777</v>
      </c>
      <c r="O573" s="215" t="s">
        <v>18778</v>
      </c>
      <c r="P573" s="215" t="s">
        <v>18835</v>
      </c>
      <c r="Q573" s="215" t="s">
        <v>18836</v>
      </c>
    </row>
    <row r="574" spans="1:17" s="208" customFormat="1" ht="13.15" customHeight="1">
      <c r="A574" s="209" t="str">
        <f t="shared" si="16"/>
        <v>0832909061477857332</v>
      </c>
      <c r="B574" s="210" t="s">
        <v>18921</v>
      </c>
      <c r="C574" s="211" t="s">
        <v>536</v>
      </c>
      <c r="D574" s="211" t="s">
        <v>536</v>
      </c>
      <c r="E574" s="211" t="s">
        <v>15087</v>
      </c>
      <c r="F574" s="211" t="s">
        <v>535</v>
      </c>
      <c r="G574" s="211" t="s">
        <v>2234</v>
      </c>
      <c r="H574" s="212" t="s">
        <v>2289</v>
      </c>
      <c r="I574" s="213" t="s">
        <v>537</v>
      </c>
      <c r="J574" s="201" t="str">
        <f t="shared" si="17"/>
        <v>0120</v>
      </c>
      <c r="K574" s="209"/>
      <c r="L574" s="209"/>
      <c r="M574" s="214"/>
      <c r="N574" s="209" t="s">
        <v>18777</v>
      </c>
      <c r="O574" s="215" t="s">
        <v>18778</v>
      </c>
      <c r="P574" s="215" t="s">
        <v>18835</v>
      </c>
      <c r="Q574" s="215" t="s">
        <v>18836</v>
      </c>
    </row>
    <row r="575" spans="1:17" s="208" customFormat="1" ht="13.15" customHeight="1">
      <c r="A575" s="209" t="str">
        <f t="shared" si="16"/>
        <v>##1477857332</v>
      </c>
      <c r="B575" s="210" t="s">
        <v>18921</v>
      </c>
      <c r="C575" s="138" t="s">
        <v>536</v>
      </c>
      <c r="D575" s="138" t="s">
        <v>536</v>
      </c>
      <c r="E575" s="140" t="s">
        <v>3649</v>
      </c>
      <c r="F575" s="211" t="s">
        <v>535</v>
      </c>
      <c r="G575" s="211" t="s">
        <v>2234</v>
      </c>
      <c r="H575" s="212" t="s">
        <v>2289</v>
      </c>
      <c r="I575" s="213" t="s">
        <v>537</v>
      </c>
      <c r="J575" s="201" t="str">
        <f t="shared" si="17"/>
        <v>0120</v>
      </c>
      <c r="K575" s="232" t="s">
        <v>18922</v>
      </c>
      <c r="L575" s="232" t="s">
        <v>13916</v>
      </c>
      <c r="M575" s="214">
        <v>44475</v>
      </c>
      <c r="N575" s="209" t="s">
        <v>18777</v>
      </c>
      <c r="O575" s="215" t="s">
        <v>18778</v>
      </c>
      <c r="P575" s="215" t="s">
        <v>18835</v>
      </c>
      <c r="Q575" s="215" t="s">
        <v>18836</v>
      </c>
    </row>
    <row r="576" spans="1:17" s="208" customFormat="1" ht="13.15" customHeight="1">
      <c r="A576" s="209" t="str">
        <f t="shared" si="16"/>
        <v>1F-QMA0000030976051477857332</v>
      </c>
      <c r="B576" s="210" t="s">
        <v>18921</v>
      </c>
      <c r="C576" s="211" t="s">
        <v>536</v>
      </c>
      <c r="D576" s="211" t="s">
        <v>536</v>
      </c>
      <c r="E576" s="211" t="s">
        <v>15088</v>
      </c>
      <c r="F576" s="211" t="s">
        <v>535</v>
      </c>
      <c r="G576" s="211" t="s">
        <v>2234</v>
      </c>
      <c r="H576" s="212" t="s">
        <v>2289</v>
      </c>
      <c r="I576" s="213" t="s">
        <v>537</v>
      </c>
      <c r="J576" s="201" t="str">
        <f t="shared" si="17"/>
        <v>0120</v>
      </c>
      <c r="K576" s="209"/>
      <c r="L576" s="209"/>
      <c r="M576" s="214"/>
      <c r="N576" s="209" t="s">
        <v>18777</v>
      </c>
      <c r="O576" s="215" t="s">
        <v>18778</v>
      </c>
      <c r="P576" s="215" t="s">
        <v>18835</v>
      </c>
      <c r="Q576" s="215" t="s">
        <v>18836</v>
      </c>
    </row>
    <row r="577" spans="1:17" s="208" customFormat="1" ht="13.15" customHeight="1">
      <c r="A577" s="209" t="str">
        <f t="shared" si="16"/>
        <v>1F-QMP0000039181121457358103</v>
      </c>
      <c r="B577" s="210" t="s">
        <v>18921</v>
      </c>
      <c r="C577" s="211" t="s">
        <v>15086</v>
      </c>
      <c r="D577" s="211" t="s">
        <v>536</v>
      </c>
      <c r="E577" s="211" t="s">
        <v>15089</v>
      </c>
      <c r="F577" s="211" t="s">
        <v>535</v>
      </c>
      <c r="G577" s="211" t="s">
        <v>2234</v>
      </c>
      <c r="H577" s="212" t="s">
        <v>2289</v>
      </c>
      <c r="I577" s="213" t="s">
        <v>537</v>
      </c>
      <c r="J577" s="201" t="str">
        <f t="shared" si="17"/>
        <v>0120</v>
      </c>
      <c r="K577" s="209"/>
      <c r="L577" s="209"/>
      <c r="M577" s="214"/>
      <c r="N577" s="209" t="s">
        <v>18777</v>
      </c>
      <c r="O577" s="215" t="s">
        <v>18778</v>
      </c>
      <c r="P577" s="215" t="s">
        <v>18835</v>
      </c>
      <c r="Q577" s="215" t="s">
        <v>18836</v>
      </c>
    </row>
    <row r="578" spans="1:17" s="208" customFormat="1" ht="13.15" customHeight="1">
      <c r="A578" s="209" t="str">
        <f t="shared" ref="A578:A641" si="18">E578&amp;C578</f>
        <v>7N-014412981477857332</v>
      </c>
      <c r="B578" s="210" t="s">
        <v>18921</v>
      </c>
      <c r="C578" s="211" t="s">
        <v>536</v>
      </c>
      <c r="D578" s="211" t="s">
        <v>536</v>
      </c>
      <c r="E578" s="211" t="s">
        <v>15090</v>
      </c>
      <c r="F578" s="211" t="s">
        <v>535</v>
      </c>
      <c r="G578" s="211" t="s">
        <v>2234</v>
      </c>
      <c r="H578" s="212" t="s">
        <v>2289</v>
      </c>
      <c r="I578" s="213" t="s">
        <v>537</v>
      </c>
      <c r="J578" s="201" t="str">
        <f t="shared" ref="J578:J641" si="19">B578</f>
        <v>0120</v>
      </c>
      <c r="K578" s="209"/>
      <c r="L578" s="209"/>
      <c r="M578" s="214"/>
      <c r="N578" s="209" t="s">
        <v>18777</v>
      </c>
      <c r="O578" s="215" t="s">
        <v>18778</v>
      </c>
      <c r="P578" s="215" t="s">
        <v>18835</v>
      </c>
      <c r="Q578" s="215" t="s">
        <v>18836</v>
      </c>
    </row>
    <row r="579" spans="1:17" s="208" customFormat="1" ht="13.15" customHeight="1">
      <c r="A579" s="209" t="str">
        <f t="shared" si="18"/>
        <v>7T-QMA0000030976051477857332</v>
      </c>
      <c r="B579" s="210" t="s">
        <v>18921</v>
      </c>
      <c r="C579" s="211" t="s">
        <v>536</v>
      </c>
      <c r="D579" s="211" t="s">
        <v>536</v>
      </c>
      <c r="E579" s="211" t="s">
        <v>15091</v>
      </c>
      <c r="F579" s="211" t="s">
        <v>535</v>
      </c>
      <c r="G579" s="211" t="s">
        <v>2234</v>
      </c>
      <c r="H579" s="212" t="s">
        <v>2289</v>
      </c>
      <c r="I579" s="213" t="s">
        <v>537</v>
      </c>
      <c r="J579" s="201" t="str">
        <f t="shared" si="19"/>
        <v>0120</v>
      </c>
      <c r="K579" s="209"/>
      <c r="L579" s="209"/>
      <c r="M579" s="214"/>
      <c r="N579" s="209" t="s">
        <v>18777</v>
      </c>
      <c r="O579" s="215" t="s">
        <v>18778</v>
      </c>
      <c r="P579" s="215" t="s">
        <v>18835</v>
      </c>
      <c r="Q579" s="215" t="s">
        <v>18836</v>
      </c>
    </row>
    <row r="580" spans="1:17" s="208" customFormat="1" ht="13.15" customHeight="1">
      <c r="A580" s="209" t="str">
        <f t="shared" si="18"/>
        <v>7W-0006402530011477857332</v>
      </c>
      <c r="B580" s="210" t="s">
        <v>18921</v>
      </c>
      <c r="C580" s="211" t="s">
        <v>536</v>
      </c>
      <c r="D580" s="211" t="s">
        <v>536</v>
      </c>
      <c r="E580" s="211" t="s">
        <v>15092</v>
      </c>
      <c r="F580" s="211" t="s">
        <v>535</v>
      </c>
      <c r="G580" s="211" t="s">
        <v>2234</v>
      </c>
      <c r="H580" s="212" t="s">
        <v>2289</v>
      </c>
      <c r="I580" s="213" t="s">
        <v>537</v>
      </c>
      <c r="J580" s="201" t="str">
        <f t="shared" si="19"/>
        <v>0120</v>
      </c>
      <c r="K580" s="209"/>
      <c r="L580" s="209"/>
      <c r="M580" s="214"/>
      <c r="N580" s="209" t="s">
        <v>18777</v>
      </c>
      <c r="O580" s="215" t="s">
        <v>18778</v>
      </c>
      <c r="P580" s="215" t="s">
        <v>18835</v>
      </c>
      <c r="Q580" s="215" t="s">
        <v>18836</v>
      </c>
    </row>
    <row r="581" spans="1:17" s="208" customFormat="1" ht="13.15" customHeight="1">
      <c r="A581" s="209" t="str">
        <f t="shared" si="18"/>
        <v>0917700011326025701</v>
      </c>
      <c r="B581" s="210" t="s">
        <v>18923</v>
      </c>
      <c r="C581" s="211" t="s">
        <v>656</v>
      </c>
      <c r="D581" s="211" t="s">
        <v>656</v>
      </c>
      <c r="E581" s="211" t="s">
        <v>15093</v>
      </c>
      <c r="F581" s="211" t="s">
        <v>655</v>
      </c>
      <c r="G581" s="211" t="s">
        <v>2166</v>
      </c>
      <c r="H581" s="212" t="s">
        <v>15094</v>
      </c>
      <c r="I581" s="213" t="s">
        <v>657</v>
      </c>
      <c r="J581" s="201" t="str">
        <f t="shared" si="19"/>
        <v>0123</v>
      </c>
      <c r="K581" s="209"/>
      <c r="L581" s="209"/>
      <c r="M581" s="214"/>
      <c r="N581" s="209" t="s">
        <v>18777</v>
      </c>
      <c r="O581" s="215" t="s">
        <v>18778</v>
      </c>
      <c r="P581" s="215" t="s">
        <v>18835</v>
      </c>
      <c r="Q581" s="215" t="s">
        <v>18836</v>
      </c>
    </row>
    <row r="582" spans="1:17" s="208" customFormat="1" ht="13.15" customHeight="1">
      <c r="A582" s="209" t="str">
        <f t="shared" si="18"/>
        <v>0917700041326025701</v>
      </c>
      <c r="B582" s="210" t="s">
        <v>18923</v>
      </c>
      <c r="C582" s="211" t="s">
        <v>656</v>
      </c>
      <c r="D582" s="211" t="s">
        <v>656</v>
      </c>
      <c r="E582" s="211" t="s">
        <v>15095</v>
      </c>
      <c r="F582" s="211" t="s">
        <v>655</v>
      </c>
      <c r="G582" s="211" t="s">
        <v>2166</v>
      </c>
      <c r="H582" s="212" t="s">
        <v>15094</v>
      </c>
      <c r="I582" s="213" t="s">
        <v>657</v>
      </c>
      <c r="J582" s="201" t="str">
        <f t="shared" si="19"/>
        <v>0123</v>
      </c>
      <c r="K582" s="209"/>
      <c r="L582" s="209"/>
      <c r="M582" s="214"/>
      <c r="N582" s="209" t="s">
        <v>18777</v>
      </c>
      <c r="O582" s="215" t="s">
        <v>18778</v>
      </c>
      <c r="P582" s="215" t="s">
        <v>18835</v>
      </c>
      <c r="Q582" s="215" t="s">
        <v>18836</v>
      </c>
    </row>
    <row r="583" spans="1:17" s="208" customFormat="1" ht="13.15" customHeight="1">
      <c r="A583" s="209" t="str">
        <f t="shared" si="18"/>
        <v>0917700051326025701</v>
      </c>
      <c r="B583" s="210" t="s">
        <v>18923</v>
      </c>
      <c r="C583" s="211" t="s">
        <v>656</v>
      </c>
      <c r="D583" s="211" t="s">
        <v>656</v>
      </c>
      <c r="E583" s="211" t="s">
        <v>655</v>
      </c>
      <c r="F583" s="211" t="s">
        <v>655</v>
      </c>
      <c r="G583" s="211" t="s">
        <v>2166</v>
      </c>
      <c r="H583" s="212" t="s">
        <v>15094</v>
      </c>
      <c r="I583" s="213" t="s">
        <v>657</v>
      </c>
      <c r="J583" s="201" t="str">
        <f t="shared" si="19"/>
        <v>0123</v>
      </c>
      <c r="K583" s="209"/>
      <c r="L583" s="209"/>
      <c r="M583" s="214"/>
      <c r="N583" s="209" t="s">
        <v>18777</v>
      </c>
      <c r="O583" s="215" t="s">
        <v>18778</v>
      </c>
      <c r="P583" s="215" t="s">
        <v>18835</v>
      </c>
      <c r="Q583" s="215" t="s">
        <v>18836</v>
      </c>
    </row>
    <row r="584" spans="1:17" s="208" customFormat="1" ht="13.15" customHeight="1">
      <c r="A584" s="209" t="str">
        <f t="shared" si="18"/>
        <v>0006579011548226988</v>
      </c>
      <c r="B584" s="210" t="s">
        <v>18924</v>
      </c>
      <c r="C584" s="211" t="s">
        <v>1666</v>
      </c>
      <c r="D584" s="211" t="s">
        <v>1666</v>
      </c>
      <c r="E584" s="211" t="s">
        <v>15096</v>
      </c>
      <c r="F584" s="211" t="s">
        <v>1664</v>
      </c>
      <c r="G584" s="211" t="s">
        <v>1665</v>
      </c>
      <c r="H584" s="212" t="s">
        <v>1663</v>
      </c>
      <c r="I584" s="213" t="s">
        <v>18925</v>
      </c>
      <c r="J584" s="201" t="str">
        <f t="shared" si="19"/>
        <v>0124</v>
      </c>
      <c r="K584" s="209"/>
      <c r="L584" s="209"/>
      <c r="M584" s="214"/>
      <c r="N584" s="209" t="s">
        <v>18777</v>
      </c>
      <c r="O584" s="215" t="s">
        <v>18778</v>
      </c>
      <c r="P584" s="215" t="s">
        <v>18785</v>
      </c>
      <c r="Q584" s="215" t="s">
        <v>18786</v>
      </c>
    </row>
    <row r="585" spans="1:17" s="208" customFormat="1" ht="13.15" customHeight="1">
      <c r="A585" s="209" t="str">
        <f t="shared" si="18"/>
        <v>0217598011497711477</v>
      </c>
      <c r="B585" s="210" t="s">
        <v>18924</v>
      </c>
      <c r="C585" s="211" t="s">
        <v>15097</v>
      </c>
      <c r="D585" s="211" t="s">
        <v>1666</v>
      </c>
      <c r="E585" s="211" t="s">
        <v>15098</v>
      </c>
      <c r="F585" s="211" t="s">
        <v>1664</v>
      </c>
      <c r="G585" s="211" t="s">
        <v>1665</v>
      </c>
      <c r="H585" s="212" t="s">
        <v>1663</v>
      </c>
      <c r="I585" s="213" t="s">
        <v>18925</v>
      </c>
      <c r="J585" s="201" t="str">
        <f t="shared" si="19"/>
        <v>0124</v>
      </c>
      <c r="K585" s="209"/>
      <c r="L585" s="209"/>
      <c r="M585" s="214"/>
      <c r="N585" s="209" t="s">
        <v>18777</v>
      </c>
      <c r="O585" s="215" t="s">
        <v>18778</v>
      </c>
      <c r="P585" s="215" t="s">
        <v>18785</v>
      </c>
      <c r="Q585" s="215" t="s">
        <v>18786</v>
      </c>
    </row>
    <row r="586" spans="1:17" s="208" customFormat="1" ht="13.15" customHeight="1">
      <c r="A586" s="209" t="str">
        <f t="shared" si="18"/>
        <v>0220964011548226988</v>
      </c>
      <c r="B586" s="210" t="s">
        <v>18924</v>
      </c>
      <c r="C586" s="211" t="s">
        <v>1666</v>
      </c>
      <c r="D586" s="211" t="s">
        <v>1666</v>
      </c>
      <c r="E586" s="211" t="s">
        <v>15099</v>
      </c>
      <c r="F586" s="211" t="s">
        <v>1664</v>
      </c>
      <c r="G586" s="211" t="s">
        <v>1665</v>
      </c>
      <c r="H586" s="212" t="s">
        <v>1663</v>
      </c>
      <c r="I586" s="213" t="s">
        <v>18925</v>
      </c>
      <c r="J586" s="201" t="str">
        <f t="shared" si="19"/>
        <v>0124</v>
      </c>
      <c r="K586" s="209"/>
      <c r="L586" s="209"/>
      <c r="M586" s="214"/>
      <c r="N586" s="209" t="s">
        <v>18777</v>
      </c>
      <c r="O586" s="215" t="s">
        <v>18778</v>
      </c>
      <c r="P586" s="215" t="s">
        <v>18785</v>
      </c>
      <c r="Q586" s="215" t="s">
        <v>18786</v>
      </c>
    </row>
    <row r="587" spans="1:17" s="208" customFormat="1" ht="13.15" customHeight="1">
      <c r="A587" s="209" t="str">
        <f t="shared" si="18"/>
        <v>0940926011548226988</v>
      </c>
      <c r="B587" s="210" t="s">
        <v>18924</v>
      </c>
      <c r="C587" s="211" t="s">
        <v>1666</v>
      </c>
      <c r="D587" s="211" t="s">
        <v>1666</v>
      </c>
      <c r="E587" s="211" t="s">
        <v>15100</v>
      </c>
      <c r="F587" s="211" t="s">
        <v>1664</v>
      </c>
      <c r="G587" s="211" t="s">
        <v>1665</v>
      </c>
      <c r="H587" s="212" t="s">
        <v>1663</v>
      </c>
      <c r="I587" s="213" t="s">
        <v>18925</v>
      </c>
      <c r="J587" s="201" t="str">
        <f t="shared" si="19"/>
        <v>0124</v>
      </c>
      <c r="K587" s="209"/>
      <c r="L587" s="209"/>
      <c r="M587" s="214"/>
      <c r="N587" s="209" t="s">
        <v>18777</v>
      </c>
      <c r="O587" s="215" t="s">
        <v>18778</v>
      </c>
      <c r="P587" s="215" t="s">
        <v>18785</v>
      </c>
      <c r="Q587" s="215" t="s">
        <v>18786</v>
      </c>
    </row>
    <row r="588" spans="1:17" s="208" customFormat="1" ht="13.15" customHeight="1">
      <c r="A588" s="209" t="str">
        <f t="shared" si="18"/>
        <v>0940926021548226988</v>
      </c>
      <c r="B588" s="210" t="s">
        <v>18924</v>
      </c>
      <c r="C588" s="211" t="s">
        <v>1666</v>
      </c>
      <c r="D588" s="211" t="s">
        <v>1666</v>
      </c>
      <c r="E588" s="211" t="s">
        <v>1664</v>
      </c>
      <c r="F588" s="211" t="s">
        <v>1664</v>
      </c>
      <c r="G588" s="211" t="s">
        <v>1665</v>
      </c>
      <c r="H588" s="212" t="s">
        <v>1663</v>
      </c>
      <c r="I588" s="213" t="s">
        <v>18925</v>
      </c>
      <c r="J588" s="201" t="str">
        <f t="shared" si="19"/>
        <v>0124</v>
      </c>
      <c r="K588" s="209"/>
      <c r="L588" s="209"/>
      <c r="M588" s="214"/>
      <c r="N588" s="209" t="s">
        <v>18777</v>
      </c>
      <c r="O588" s="215" t="s">
        <v>18778</v>
      </c>
      <c r="P588" s="215" t="s">
        <v>18785</v>
      </c>
      <c r="Q588" s="215" t="s">
        <v>18786</v>
      </c>
    </row>
    <row r="589" spans="1:17" s="208" customFormat="1" ht="13.15" customHeight="1">
      <c r="A589" s="209" t="str">
        <f t="shared" si="18"/>
        <v>1128175011548226988</v>
      </c>
      <c r="B589" s="210" t="s">
        <v>18924</v>
      </c>
      <c r="C589" s="211" t="s">
        <v>1666</v>
      </c>
      <c r="D589" s="211" t="s">
        <v>1666</v>
      </c>
      <c r="E589" s="211" t="s">
        <v>15101</v>
      </c>
      <c r="F589" s="211" t="s">
        <v>1664</v>
      </c>
      <c r="G589" s="211" t="s">
        <v>1665</v>
      </c>
      <c r="H589" s="212" t="s">
        <v>1663</v>
      </c>
      <c r="I589" s="213" t="s">
        <v>18925</v>
      </c>
      <c r="J589" s="201" t="str">
        <f t="shared" si="19"/>
        <v>0124</v>
      </c>
      <c r="K589" s="209"/>
      <c r="L589" s="209"/>
      <c r="M589" s="214"/>
      <c r="N589" s="209" t="s">
        <v>18777</v>
      </c>
      <c r="O589" s="215" t="s">
        <v>18778</v>
      </c>
      <c r="P589" s="215" t="s">
        <v>18785</v>
      </c>
      <c r="Q589" s="215" t="s">
        <v>18786</v>
      </c>
    </row>
    <row r="590" spans="1:17" s="208" customFormat="1" ht="13.15" customHeight="1">
      <c r="A590" s="209" t="str">
        <f t="shared" si="18"/>
        <v>1128175031548226988</v>
      </c>
      <c r="B590" s="210" t="s">
        <v>18924</v>
      </c>
      <c r="C590" s="211" t="s">
        <v>1666</v>
      </c>
      <c r="D590" s="211" t="s">
        <v>1666</v>
      </c>
      <c r="E590" s="211" t="s">
        <v>15102</v>
      </c>
      <c r="F590" s="211" t="s">
        <v>1664</v>
      </c>
      <c r="G590" s="211" t="s">
        <v>1665</v>
      </c>
      <c r="H590" s="212" t="s">
        <v>1663</v>
      </c>
      <c r="I590" s="213" t="s">
        <v>18925</v>
      </c>
      <c r="J590" s="201" t="str">
        <f t="shared" si="19"/>
        <v>0124</v>
      </c>
      <c r="K590" s="209"/>
      <c r="L590" s="209"/>
      <c r="M590" s="214"/>
      <c r="N590" s="209" t="s">
        <v>18777</v>
      </c>
      <c r="O590" s="215" t="s">
        <v>18778</v>
      </c>
      <c r="P590" s="215" t="s">
        <v>18785</v>
      </c>
      <c r="Q590" s="215" t="s">
        <v>18786</v>
      </c>
    </row>
    <row r="591" spans="1:17" s="208" customFormat="1" ht="13.15" customHeight="1">
      <c r="A591" s="209" t="str">
        <f t="shared" si="18"/>
        <v>1F-QMA0000021891371548226988</v>
      </c>
      <c r="B591" s="210" t="s">
        <v>18924</v>
      </c>
      <c r="C591" s="211" t="s">
        <v>1666</v>
      </c>
      <c r="D591" s="211" t="s">
        <v>1666</v>
      </c>
      <c r="E591" s="211" t="s">
        <v>15103</v>
      </c>
      <c r="F591" s="211" t="s">
        <v>1664</v>
      </c>
      <c r="G591" s="211" t="s">
        <v>1665</v>
      </c>
      <c r="H591" s="212" t="s">
        <v>1663</v>
      </c>
      <c r="I591" s="213" t="s">
        <v>18925</v>
      </c>
      <c r="J591" s="201" t="str">
        <f t="shared" si="19"/>
        <v>0124</v>
      </c>
      <c r="K591" s="209"/>
      <c r="L591" s="209"/>
      <c r="M591" s="214"/>
      <c r="N591" s="209" t="s">
        <v>18777</v>
      </c>
      <c r="O591" s="215" t="s">
        <v>18778</v>
      </c>
      <c r="P591" s="215" t="s">
        <v>18785</v>
      </c>
      <c r="Q591" s="215" t="s">
        <v>18786</v>
      </c>
    </row>
    <row r="592" spans="1:17" s="208" customFormat="1" ht="13.15" customHeight="1">
      <c r="A592" s="209" t="str">
        <f t="shared" si="18"/>
        <v>7N-100097721548226988</v>
      </c>
      <c r="B592" s="210" t="s">
        <v>18924</v>
      </c>
      <c r="C592" s="211" t="s">
        <v>1666</v>
      </c>
      <c r="D592" s="211" t="s">
        <v>1666</v>
      </c>
      <c r="E592" s="211" t="s">
        <v>15104</v>
      </c>
      <c r="F592" s="211" t="s">
        <v>1664</v>
      </c>
      <c r="G592" s="211" t="s">
        <v>1665</v>
      </c>
      <c r="H592" s="212" t="s">
        <v>1663</v>
      </c>
      <c r="I592" s="213" t="s">
        <v>18925</v>
      </c>
      <c r="J592" s="201" t="str">
        <f t="shared" si="19"/>
        <v>0124</v>
      </c>
      <c r="K592" s="209"/>
      <c r="L592" s="209"/>
      <c r="M592" s="214"/>
      <c r="N592" s="209" t="s">
        <v>18777</v>
      </c>
      <c r="O592" s="215" t="s">
        <v>18778</v>
      </c>
      <c r="P592" s="215" t="s">
        <v>18785</v>
      </c>
      <c r="Q592" s="215" t="s">
        <v>18786</v>
      </c>
    </row>
    <row r="593" spans="1:20" ht="13.15" customHeight="1">
      <c r="A593" s="209" t="str">
        <f t="shared" si="18"/>
        <v>7T-QMA0000021891371548226988</v>
      </c>
      <c r="B593" s="210" t="s">
        <v>18924</v>
      </c>
      <c r="C593" s="211" t="s">
        <v>1666</v>
      </c>
      <c r="D593" s="211" t="s">
        <v>1666</v>
      </c>
      <c r="E593" s="211" t="s">
        <v>15105</v>
      </c>
      <c r="F593" s="211" t="s">
        <v>1664</v>
      </c>
      <c r="G593" s="211" t="s">
        <v>1665</v>
      </c>
      <c r="H593" s="212" t="s">
        <v>1663</v>
      </c>
      <c r="I593" s="213" t="s">
        <v>18925</v>
      </c>
      <c r="J593" s="201" t="str">
        <f t="shared" si="19"/>
        <v>0124</v>
      </c>
      <c r="K593" s="209"/>
      <c r="L593" s="209"/>
      <c r="M593" s="214"/>
      <c r="N593" s="209" t="s">
        <v>18777</v>
      </c>
      <c r="O593" s="215" t="s">
        <v>18778</v>
      </c>
      <c r="P593" s="215" t="s">
        <v>18785</v>
      </c>
      <c r="Q593" s="215" t="s">
        <v>18786</v>
      </c>
      <c r="S593" s="208"/>
    </row>
    <row r="594" spans="1:20" ht="13.15" customHeight="1">
      <c r="A594" s="209" t="str">
        <f t="shared" si="18"/>
        <v>7W-0005370570011548226988</v>
      </c>
      <c r="B594" s="210" t="s">
        <v>18924</v>
      </c>
      <c r="C594" s="211" t="s">
        <v>1666</v>
      </c>
      <c r="D594" s="211" t="s">
        <v>1666</v>
      </c>
      <c r="E594" s="211" t="s">
        <v>15106</v>
      </c>
      <c r="F594" s="211" t="s">
        <v>1664</v>
      </c>
      <c r="G594" s="211" t="s">
        <v>1665</v>
      </c>
      <c r="H594" s="212" t="s">
        <v>1663</v>
      </c>
      <c r="I594" s="213" t="s">
        <v>18925</v>
      </c>
      <c r="J594" s="201" t="str">
        <f t="shared" si="19"/>
        <v>0124</v>
      </c>
      <c r="K594" s="209"/>
      <c r="L594" s="209"/>
      <c r="M594" s="214"/>
      <c r="N594" s="209" t="s">
        <v>18777</v>
      </c>
      <c r="O594" s="215" t="s">
        <v>18778</v>
      </c>
      <c r="P594" s="215" t="s">
        <v>18785</v>
      </c>
      <c r="Q594" s="215" t="s">
        <v>18786</v>
      </c>
      <c r="S594" s="208"/>
    </row>
    <row r="595" spans="1:20" ht="13.15" customHeight="1">
      <c r="A595" s="209" t="str">
        <f t="shared" si="18"/>
        <v>7W-90001548226988</v>
      </c>
      <c r="B595" s="210" t="s">
        <v>18924</v>
      </c>
      <c r="C595" s="211" t="s">
        <v>1666</v>
      </c>
      <c r="D595" s="211" t="s">
        <v>1666</v>
      </c>
      <c r="E595" s="211" t="s">
        <v>15107</v>
      </c>
      <c r="F595" s="211" t="s">
        <v>1664</v>
      </c>
      <c r="G595" s="211" t="s">
        <v>1665</v>
      </c>
      <c r="H595" s="212" t="s">
        <v>1663</v>
      </c>
      <c r="I595" s="213" t="s">
        <v>18925</v>
      </c>
      <c r="J595" s="201" t="str">
        <f t="shared" si="19"/>
        <v>0124</v>
      </c>
      <c r="K595" s="209"/>
      <c r="L595" s="209"/>
      <c r="M595" s="214"/>
      <c r="N595" s="209" t="s">
        <v>18777</v>
      </c>
      <c r="O595" s="215" t="s">
        <v>18778</v>
      </c>
      <c r="P595" s="215" t="s">
        <v>18785</v>
      </c>
      <c r="Q595" s="215" t="s">
        <v>18786</v>
      </c>
      <c r="S595" s="208"/>
    </row>
    <row r="596" spans="1:20" ht="13.15" customHeight="1">
      <c r="A596" s="209" t="str">
        <f t="shared" si="18"/>
        <v>8U-100097721548226988</v>
      </c>
      <c r="B596" s="210" t="s">
        <v>18924</v>
      </c>
      <c r="C596" s="211" t="s">
        <v>1666</v>
      </c>
      <c r="D596" s="211" t="s">
        <v>1666</v>
      </c>
      <c r="E596" s="211" t="s">
        <v>15108</v>
      </c>
      <c r="F596" s="211" t="s">
        <v>1664</v>
      </c>
      <c r="G596" s="211" t="s">
        <v>1665</v>
      </c>
      <c r="H596" s="212" t="s">
        <v>1663</v>
      </c>
      <c r="I596" s="213" t="s">
        <v>18925</v>
      </c>
      <c r="J596" s="201" t="str">
        <f t="shared" si="19"/>
        <v>0124</v>
      </c>
      <c r="K596" s="209"/>
      <c r="L596" s="209"/>
      <c r="M596" s="214"/>
      <c r="N596" s="209" t="s">
        <v>18777</v>
      </c>
      <c r="O596" s="215" t="s">
        <v>18778</v>
      </c>
      <c r="P596" s="215" t="s">
        <v>18785</v>
      </c>
      <c r="Q596" s="215" t="s">
        <v>18786</v>
      </c>
      <c r="S596" s="208"/>
    </row>
    <row r="597" spans="1:20" ht="13.15" customHeight="1">
      <c r="A597" s="209" t="str">
        <f t="shared" si="18"/>
        <v>8W-QMA0000041616331548226988</v>
      </c>
      <c r="B597" s="210" t="s">
        <v>18924</v>
      </c>
      <c r="C597" s="211" t="s">
        <v>1666</v>
      </c>
      <c r="D597" s="211" t="s">
        <v>1666</v>
      </c>
      <c r="E597" s="211" t="s">
        <v>15109</v>
      </c>
      <c r="F597" s="211" t="s">
        <v>1664</v>
      </c>
      <c r="G597" s="211" t="s">
        <v>1665</v>
      </c>
      <c r="H597" s="212" t="s">
        <v>1663</v>
      </c>
      <c r="I597" s="213" t="s">
        <v>18925</v>
      </c>
      <c r="J597" s="201" t="str">
        <f t="shared" si="19"/>
        <v>0124</v>
      </c>
      <c r="K597" s="209"/>
      <c r="L597" s="209"/>
      <c r="M597" s="214"/>
      <c r="N597" s="209" t="s">
        <v>18777</v>
      </c>
      <c r="O597" s="215" t="s">
        <v>18778</v>
      </c>
      <c r="P597" s="215" t="s">
        <v>18785</v>
      </c>
      <c r="Q597" s="215" t="s">
        <v>18786</v>
      </c>
      <c r="S597" s="208"/>
    </row>
    <row r="598" spans="1:20" ht="13.15" customHeight="1">
      <c r="A598" s="216" t="str">
        <f t="shared" si="18"/>
        <v>##1548226988</v>
      </c>
      <c r="B598" s="217" t="s">
        <v>18924</v>
      </c>
      <c r="C598" s="218" t="s">
        <v>1666</v>
      </c>
      <c r="D598" s="218" t="s">
        <v>1666</v>
      </c>
      <c r="E598" s="227" t="s">
        <v>3649</v>
      </c>
      <c r="F598" s="218" t="s">
        <v>1664</v>
      </c>
      <c r="G598" s="218" t="s">
        <v>1665</v>
      </c>
      <c r="H598" s="219" t="s">
        <v>1663</v>
      </c>
      <c r="I598" s="220" t="s">
        <v>18925</v>
      </c>
      <c r="J598" s="201" t="str">
        <f t="shared" si="19"/>
        <v>0124</v>
      </c>
      <c r="K598" s="216"/>
      <c r="L598" s="216"/>
      <c r="M598" s="221"/>
      <c r="N598" s="216" t="s">
        <v>18777</v>
      </c>
      <c r="O598" s="222" t="s">
        <v>18778</v>
      </c>
      <c r="P598" s="222" t="s">
        <v>18785</v>
      </c>
      <c r="Q598" s="243"/>
      <c r="R598" s="223"/>
      <c r="S598" s="230"/>
      <c r="T598" s="223"/>
    </row>
    <row r="599" spans="1:20" ht="13.15" customHeight="1">
      <c r="A599" s="209" t="str">
        <f t="shared" si="18"/>
        <v>0941049011457393571</v>
      </c>
      <c r="B599" s="210" t="s">
        <v>18926</v>
      </c>
      <c r="C599" s="211" t="s">
        <v>11</v>
      </c>
      <c r="D599" s="211" t="s">
        <v>11</v>
      </c>
      <c r="E599" s="211" t="s">
        <v>15120</v>
      </c>
      <c r="F599" s="211" t="s">
        <v>10</v>
      </c>
      <c r="G599" s="211" t="s">
        <v>2267</v>
      </c>
      <c r="H599" s="212" t="s">
        <v>2266</v>
      </c>
      <c r="I599" s="213" t="s">
        <v>12</v>
      </c>
      <c r="J599" s="201" t="str">
        <f t="shared" si="19"/>
        <v>0127</v>
      </c>
      <c r="K599" s="209"/>
      <c r="L599" s="240" t="s">
        <v>13094</v>
      </c>
      <c r="M599" s="214">
        <v>44092</v>
      </c>
      <c r="N599" s="209" t="s">
        <v>18765</v>
      </c>
      <c r="O599" s="215" t="s">
        <v>18766</v>
      </c>
      <c r="P599" s="215" t="s">
        <v>18835</v>
      </c>
      <c r="Q599" s="215" t="s">
        <v>18836</v>
      </c>
      <c r="S599" s="208"/>
    </row>
    <row r="600" spans="1:20" ht="13.15" customHeight="1">
      <c r="A600" s="209" t="str">
        <f t="shared" si="18"/>
        <v>1465452011457393571</v>
      </c>
      <c r="B600" s="210" t="s">
        <v>18926</v>
      </c>
      <c r="C600" s="211" t="s">
        <v>11</v>
      </c>
      <c r="D600" s="211" t="s">
        <v>11</v>
      </c>
      <c r="E600" s="211" t="s">
        <v>15121</v>
      </c>
      <c r="F600" s="211" t="s">
        <v>10</v>
      </c>
      <c r="G600" s="211" t="s">
        <v>2267</v>
      </c>
      <c r="H600" s="212" t="s">
        <v>2266</v>
      </c>
      <c r="I600" s="213" t="s">
        <v>12</v>
      </c>
      <c r="J600" s="201" t="str">
        <f t="shared" si="19"/>
        <v>0127</v>
      </c>
      <c r="K600" s="209"/>
      <c r="L600" s="240" t="s">
        <v>13094</v>
      </c>
      <c r="M600" s="214">
        <v>44092</v>
      </c>
      <c r="N600" s="209" t="s">
        <v>18765</v>
      </c>
      <c r="O600" s="215" t="s">
        <v>18766</v>
      </c>
      <c r="P600" s="215" t="s">
        <v>18835</v>
      </c>
      <c r="Q600" s="215" t="s">
        <v>18836</v>
      </c>
      <c r="S600" s="208"/>
    </row>
    <row r="601" spans="1:20" ht="13.15" customHeight="1">
      <c r="A601" s="209" t="str">
        <f t="shared" si="18"/>
        <v>3641870011457393571</v>
      </c>
      <c r="B601" s="210" t="s">
        <v>18926</v>
      </c>
      <c r="C601" s="211" t="s">
        <v>11</v>
      </c>
      <c r="D601" s="211" t="s">
        <v>11</v>
      </c>
      <c r="E601" s="211" t="s">
        <v>10</v>
      </c>
      <c r="F601" s="211" t="s">
        <v>10</v>
      </c>
      <c r="G601" s="211" t="s">
        <v>2267</v>
      </c>
      <c r="H601" s="212" t="s">
        <v>2266</v>
      </c>
      <c r="I601" s="213" t="s">
        <v>12</v>
      </c>
      <c r="J601" s="201" t="str">
        <f t="shared" si="19"/>
        <v>0127</v>
      </c>
      <c r="K601" s="209"/>
      <c r="L601" s="240" t="s">
        <v>13094</v>
      </c>
      <c r="M601" s="214">
        <v>44092</v>
      </c>
      <c r="N601" s="209" t="s">
        <v>18765</v>
      </c>
      <c r="O601" s="215" t="s">
        <v>18766</v>
      </c>
      <c r="P601" s="215" t="s">
        <v>18835</v>
      </c>
      <c r="Q601" s="215" t="s">
        <v>18836</v>
      </c>
      <c r="S601" s="208"/>
    </row>
    <row r="602" spans="1:20" ht="13.15" customHeight="1">
      <c r="A602" s="209" t="str">
        <f t="shared" si="18"/>
        <v>3641870021457393571</v>
      </c>
      <c r="B602" s="210" t="s">
        <v>18926</v>
      </c>
      <c r="C602" s="211" t="s">
        <v>11</v>
      </c>
      <c r="D602" s="211" t="s">
        <v>11</v>
      </c>
      <c r="E602" s="211" t="s">
        <v>15123</v>
      </c>
      <c r="F602" s="211" t="s">
        <v>10</v>
      </c>
      <c r="G602" s="211" t="s">
        <v>2267</v>
      </c>
      <c r="H602" s="212" t="s">
        <v>2266</v>
      </c>
      <c r="I602" s="213" t="s">
        <v>12</v>
      </c>
      <c r="J602" s="201" t="str">
        <f t="shared" si="19"/>
        <v>0127</v>
      </c>
      <c r="K602" s="209"/>
      <c r="L602" s="240" t="s">
        <v>13094</v>
      </c>
      <c r="M602" s="214">
        <v>44092</v>
      </c>
      <c r="N602" s="209" t="s">
        <v>18765</v>
      </c>
      <c r="O602" s="215" t="s">
        <v>18766</v>
      </c>
      <c r="P602" s="215" t="s">
        <v>18835</v>
      </c>
      <c r="Q602" s="215" t="s">
        <v>18836</v>
      </c>
      <c r="S602" s="208"/>
    </row>
    <row r="603" spans="1:20" ht="13.15" customHeight="1">
      <c r="A603" s="209" t="str">
        <f t="shared" si="18"/>
        <v>3641870031457393571</v>
      </c>
      <c r="B603" s="210" t="s">
        <v>18926</v>
      </c>
      <c r="C603" s="211" t="s">
        <v>11</v>
      </c>
      <c r="D603" s="211" t="s">
        <v>11</v>
      </c>
      <c r="E603" s="211" t="s">
        <v>15124</v>
      </c>
      <c r="F603" s="211" t="s">
        <v>10</v>
      </c>
      <c r="G603" s="211" t="s">
        <v>2267</v>
      </c>
      <c r="H603" s="212" t="s">
        <v>2266</v>
      </c>
      <c r="I603" s="213" t="s">
        <v>12</v>
      </c>
      <c r="J603" s="201" t="str">
        <f t="shared" si="19"/>
        <v>0127</v>
      </c>
      <c r="K603" s="240" t="s">
        <v>14931</v>
      </c>
      <c r="L603" s="240" t="s">
        <v>13094</v>
      </c>
      <c r="M603" s="214">
        <v>44092</v>
      </c>
      <c r="N603" s="209" t="s">
        <v>18765</v>
      </c>
      <c r="O603" s="215" t="s">
        <v>18766</v>
      </c>
      <c r="P603" s="215" t="s">
        <v>18835</v>
      </c>
      <c r="Q603" s="215" t="s">
        <v>18836</v>
      </c>
      <c r="S603" s="208"/>
    </row>
    <row r="604" spans="1:20" ht="13.15" customHeight="1">
      <c r="A604" s="209" t="str">
        <f t="shared" si="18"/>
        <v>##1457393571</v>
      </c>
      <c r="B604" s="210" t="s">
        <v>18926</v>
      </c>
      <c r="C604" s="211" t="s">
        <v>11</v>
      </c>
      <c r="D604" s="211" t="s">
        <v>11</v>
      </c>
      <c r="E604" s="211" t="s">
        <v>3649</v>
      </c>
      <c r="F604" s="211" t="s">
        <v>10</v>
      </c>
      <c r="G604" s="211" t="s">
        <v>2267</v>
      </c>
      <c r="H604" s="212" t="s">
        <v>2266</v>
      </c>
      <c r="I604" s="213" t="s">
        <v>12</v>
      </c>
      <c r="J604" s="201" t="str">
        <f t="shared" si="19"/>
        <v>0127</v>
      </c>
      <c r="K604" s="209" t="s">
        <v>14592</v>
      </c>
      <c r="L604" s="240" t="s">
        <v>13094</v>
      </c>
      <c r="M604" s="214">
        <v>44092</v>
      </c>
      <c r="N604" s="209" t="s">
        <v>18765</v>
      </c>
      <c r="O604" s="215" t="s">
        <v>18766</v>
      </c>
      <c r="P604" s="215" t="s">
        <v>18835</v>
      </c>
      <c r="Q604" s="215" t="s">
        <v>18836</v>
      </c>
      <c r="S604" s="208"/>
    </row>
    <row r="605" spans="1:20" ht="13.15" customHeight="1">
      <c r="A605" s="209" t="str">
        <f t="shared" si="18"/>
        <v>1F-QMA0000024036431457393571</v>
      </c>
      <c r="B605" s="210" t="s">
        <v>18926</v>
      </c>
      <c r="C605" s="211" t="s">
        <v>11</v>
      </c>
      <c r="D605" s="211" t="s">
        <v>11</v>
      </c>
      <c r="E605" s="211" t="s">
        <v>15122</v>
      </c>
      <c r="F605" s="211" t="s">
        <v>10</v>
      </c>
      <c r="G605" s="211" t="s">
        <v>2267</v>
      </c>
      <c r="H605" s="212" t="s">
        <v>2266</v>
      </c>
      <c r="I605" s="213" t="s">
        <v>12</v>
      </c>
      <c r="J605" s="201" t="str">
        <f t="shared" si="19"/>
        <v>0127</v>
      </c>
      <c r="K605" s="209"/>
      <c r="L605" s="240" t="s">
        <v>13094</v>
      </c>
      <c r="M605" s="214">
        <v>44092</v>
      </c>
      <c r="N605" s="209" t="s">
        <v>18765</v>
      </c>
      <c r="O605" s="215" t="s">
        <v>18766</v>
      </c>
      <c r="P605" s="215" t="s">
        <v>18835</v>
      </c>
      <c r="Q605" s="215" t="s">
        <v>18836</v>
      </c>
      <c r="S605" s="208"/>
    </row>
    <row r="606" spans="1:20" ht="13.15" customHeight="1">
      <c r="A606" s="209" t="str">
        <f t="shared" si="18"/>
        <v>0941056011154375475</v>
      </c>
      <c r="B606" s="210" t="s">
        <v>18927</v>
      </c>
      <c r="C606" s="211" t="s">
        <v>15125</v>
      </c>
      <c r="D606" s="211" t="s">
        <v>641</v>
      </c>
      <c r="E606" s="211" t="s">
        <v>15126</v>
      </c>
      <c r="F606" s="211" t="s">
        <v>640</v>
      </c>
      <c r="G606" s="211" t="s">
        <v>2178</v>
      </c>
      <c r="H606" s="212" t="s">
        <v>2177</v>
      </c>
      <c r="I606" s="213" t="s">
        <v>18928</v>
      </c>
      <c r="J606" s="201" t="str">
        <f t="shared" si="19"/>
        <v>0128</v>
      </c>
      <c r="K606" s="209"/>
      <c r="L606" s="209"/>
      <c r="M606" s="214"/>
      <c r="N606" s="209" t="s">
        <v>18777</v>
      </c>
      <c r="O606" s="215" t="s">
        <v>18778</v>
      </c>
      <c r="P606" s="215" t="s">
        <v>18773</v>
      </c>
      <c r="Q606" s="215" t="s">
        <v>18774</v>
      </c>
      <c r="S606" s="208"/>
    </row>
    <row r="607" spans="1:20" ht="13.15" customHeight="1">
      <c r="A607" s="209" t="str">
        <f t="shared" si="18"/>
        <v>0941056011518911833</v>
      </c>
      <c r="B607" s="210" t="s">
        <v>18927</v>
      </c>
      <c r="C607" s="211" t="s">
        <v>641</v>
      </c>
      <c r="D607" s="211" t="s">
        <v>641</v>
      </c>
      <c r="E607" s="211" t="s">
        <v>15126</v>
      </c>
      <c r="F607" s="211" t="s">
        <v>640</v>
      </c>
      <c r="G607" s="211" t="s">
        <v>2178</v>
      </c>
      <c r="H607" s="212" t="s">
        <v>2177</v>
      </c>
      <c r="I607" s="213" t="s">
        <v>18928</v>
      </c>
      <c r="J607" s="201" t="str">
        <f t="shared" si="19"/>
        <v>0128</v>
      </c>
      <c r="K607" s="209"/>
      <c r="L607" s="209"/>
      <c r="M607" s="214"/>
      <c r="N607" s="209" t="s">
        <v>18777</v>
      </c>
      <c r="O607" s="215" t="s">
        <v>18778</v>
      </c>
      <c r="P607" s="215" t="s">
        <v>18773</v>
      </c>
      <c r="Q607" s="215" t="s">
        <v>18774</v>
      </c>
      <c r="S607" s="208"/>
    </row>
    <row r="608" spans="1:20" ht="13.15" customHeight="1">
      <c r="A608" s="209" t="str">
        <f t="shared" si="18"/>
        <v>0941056021518911833</v>
      </c>
      <c r="B608" s="210" t="s">
        <v>18927</v>
      </c>
      <c r="C608" s="211" t="s">
        <v>641</v>
      </c>
      <c r="D608" s="211" t="s">
        <v>641</v>
      </c>
      <c r="E608" s="211" t="s">
        <v>640</v>
      </c>
      <c r="F608" s="211" t="s">
        <v>640</v>
      </c>
      <c r="G608" s="211" t="s">
        <v>2178</v>
      </c>
      <c r="H608" s="212" t="s">
        <v>2177</v>
      </c>
      <c r="I608" s="213" t="s">
        <v>18928</v>
      </c>
      <c r="J608" s="201" t="str">
        <f t="shared" si="19"/>
        <v>0128</v>
      </c>
      <c r="K608" s="209"/>
      <c r="L608" s="209"/>
      <c r="M608" s="214"/>
      <c r="N608" s="209" t="s">
        <v>18777</v>
      </c>
      <c r="O608" s="215" t="s">
        <v>18778</v>
      </c>
      <c r="P608" s="215" t="s">
        <v>18773</v>
      </c>
      <c r="Q608" s="215" t="s">
        <v>18774</v>
      </c>
      <c r="S608" s="208"/>
    </row>
    <row r="609" spans="1:17" s="208" customFormat="1" ht="13.15" customHeight="1">
      <c r="A609" s="209" t="str">
        <f t="shared" si="18"/>
        <v>1F-QMA0000028732031518911833</v>
      </c>
      <c r="B609" s="210" t="s">
        <v>18927</v>
      </c>
      <c r="C609" s="211" t="s">
        <v>641</v>
      </c>
      <c r="D609" s="211" t="s">
        <v>641</v>
      </c>
      <c r="E609" s="211" t="s">
        <v>15127</v>
      </c>
      <c r="F609" s="211" t="s">
        <v>640</v>
      </c>
      <c r="G609" s="211" t="s">
        <v>2178</v>
      </c>
      <c r="H609" s="212" t="s">
        <v>2177</v>
      </c>
      <c r="I609" s="213" t="s">
        <v>18928</v>
      </c>
      <c r="J609" s="201" t="str">
        <f t="shared" si="19"/>
        <v>0128</v>
      </c>
      <c r="K609" s="240" t="s">
        <v>15128</v>
      </c>
      <c r="L609" s="240" t="s">
        <v>13094</v>
      </c>
      <c r="M609" s="214">
        <v>44110</v>
      </c>
      <c r="N609" s="209" t="s">
        <v>18777</v>
      </c>
      <c r="O609" s="215" t="s">
        <v>18778</v>
      </c>
      <c r="P609" s="215" t="s">
        <v>18773</v>
      </c>
      <c r="Q609" s="215" t="s">
        <v>18774</v>
      </c>
    </row>
    <row r="610" spans="1:17" s="208" customFormat="1" ht="13.15" customHeight="1">
      <c r="A610" s="209" t="str">
        <f t="shared" si="18"/>
        <v>6A-00056101518911833</v>
      </c>
      <c r="B610" s="210" t="s">
        <v>18927</v>
      </c>
      <c r="C610" s="211" t="s">
        <v>641</v>
      </c>
      <c r="D610" s="211" t="s">
        <v>641</v>
      </c>
      <c r="E610" s="211" t="s">
        <v>15129</v>
      </c>
      <c r="F610" s="211" t="s">
        <v>640</v>
      </c>
      <c r="G610" s="211" t="s">
        <v>2178</v>
      </c>
      <c r="H610" s="212" t="s">
        <v>2177</v>
      </c>
      <c r="I610" s="213" t="s">
        <v>18928</v>
      </c>
      <c r="J610" s="201" t="str">
        <f t="shared" si="19"/>
        <v>0128</v>
      </c>
      <c r="K610" s="209"/>
      <c r="L610" s="209"/>
      <c r="M610" s="214"/>
      <c r="N610" s="209" t="s">
        <v>18777</v>
      </c>
      <c r="O610" s="215" t="s">
        <v>18778</v>
      </c>
      <c r="P610" s="215" t="s">
        <v>18773</v>
      </c>
      <c r="Q610" s="215" t="s">
        <v>18774</v>
      </c>
    </row>
    <row r="611" spans="1:17" s="208" customFormat="1" ht="13.15" customHeight="1">
      <c r="A611" s="209" t="str">
        <f t="shared" si="18"/>
        <v>6A-000561081518911833</v>
      </c>
      <c r="B611" s="210" t="s">
        <v>18927</v>
      </c>
      <c r="C611" s="211" t="s">
        <v>641</v>
      </c>
      <c r="D611" s="211" t="s">
        <v>641</v>
      </c>
      <c r="E611" s="211" t="s">
        <v>15130</v>
      </c>
      <c r="F611" s="211" t="s">
        <v>640</v>
      </c>
      <c r="G611" s="211" t="s">
        <v>2178</v>
      </c>
      <c r="H611" s="212" t="s">
        <v>2177</v>
      </c>
      <c r="I611" s="213" t="s">
        <v>18928</v>
      </c>
      <c r="J611" s="201" t="str">
        <f t="shared" si="19"/>
        <v>0128</v>
      </c>
      <c r="K611" s="209"/>
      <c r="L611" s="209"/>
      <c r="M611" s="214"/>
      <c r="N611" s="209" t="s">
        <v>18777</v>
      </c>
      <c r="O611" s="215" t="s">
        <v>18778</v>
      </c>
      <c r="P611" s="215" t="s">
        <v>18773</v>
      </c>
      <c r="Q611" s="215" t="s">
        <v>18774</v>
      </c>
    </row>
    <row r="612" spans="1:17" s="208" customFormat="1" ht="13.15" customHeight="1">
      <c r="A612" s="209" t="str">
        <f t="shared" si="18"/>
        <v>0006645011679578439</v>
      </c>
      <c r="B612" s="210" t="s">
        <v>18929</v>
      </c>
      <c r="C612" s="211" t="s">
        <v>908</v>
      </c>
      <c r="D612" s="211" t="s">
        <v>908</v>
      </c>
      <c r="E612" s="211" t="s">
        <v>15132</v>
      </c>
      <c r="F612" s="211" t="s">
        <v>907</v>
      </c>
      <c r="G612" s="211" t="s">
        <v>1910</v>
      </c>
      <c r="H612" s="212" t="s">
        <v>2379</v>
      </c>
      <c r="I612" s="213" t="s">
        <v>909</v>
      </c>
      <c r="J612" s="201" t="str">
        <f t="shared" si="19"/>
        <v>0129</v>
      </c>
      <c r="K612" s="209"/>
      <c r="L612" s="209"/>
      <c r="M612" s="214"/>
      <c r="N612" s="209" t="s">
        <v>18777</v>
      </c>
      <c r="O612" s="215" t="s">
        <v>18778</v>
      </c>
      <c r="P612" s="215" t="s">
        <v>18781</v>
      </c>
      <c r="Q612" s="215" t="s">
        <v>18782</v>
      </c>
    </row>
    <row r="613" spans="1:17" s="208" customFormat="1" ht="13.15" customHeight="1">
      <c r="A613" s="209" t="str">
        <f t="shared" si="18"/>
        <v>0181455011679578439</v>
      </c>
      <c r="B613" s="210" t="s">
        <v>18929</v>
      </c>
      <c r="C613" s="211" t="s">
        <v>908</v>
      </c>
      <c r="D613" s="211" t="s">
        <v>908</v>
      </c>
      <c r="E613" s="211" t="s">
        <v>15133</v>
      </c>
      <c r="F613" s="211" t="s">
        <v>907</v>
      </c>
      <c r="G613" s="211" t="s">
        <v>1910</v>
      </c>
      <c r="H613" s="212" t="s">
        <v>2379</v>
      </c>
      <c r="I613" s="213" t="s">
        <v>909</v>
      </c>
      <c r="J613" s="201" t="str">
        <f t="shared" si="19"/>
        <v>0129</v>
      </c>
      <c r="K613" s="209"/>
      <c r="L613" s="209"/>
      <c r="M613" s="214"/>
      <c r="N613" s="209" t="s">
        <v>18777</v>
      </c>
      <c r="O613" s="215" t="s">
        <v>18778</v>
      </c>
      <c r="P613" s="215" t="s">
        <v>18781</v>
      </c>
      <c r="Q613" s="215" t="s">
        <v>18782</v>
      </c>
    </row>
    <row r="614" spans="1:17" s="208" customFormat="1" ht="13.15" customHeight="1">
      <c r="A614" s="209" t="str">
        <f t="shared" si="18"/>
        <v>0803629021679578439</v>
      </c>
      <c r="B614" s="210" t="s">
        <v>18929</v>
      </c>
      <c r="C614" s="211" t="s">
        <v>908</v>
      </c>
      <c r="D614" s="211" t="s">
        <v>908</v>
      </c>
      <c r="E614" s="211" t="s">
        <v>15134</v>
      </c>
      <c r="F614" s="211" t="s">
        <v>907</v>
      </c>
      <c r="G614" s="211" t="s">
        <v>1910</v>
      </c>
      <c r="H614" s="212" t="s">
        <v>2379</v>
      </c>
      <c r="I614" s="213" t="s">
        <v>909</v>
      </c>
      <c r="J614" s="201" t="str">
        <f t="shared" si="19"/>
        <v>0129</v>
      </c>
      <c r="K614" s="209"/>
      <c r="L614" s="209"/>
      <c r="M614" s="214"/>
      <c r="N614" s="209" t="s">
        <v>18777</v>
      </c>
      <c r="O614" s="215" t="s">
        <v>18778</v>
      </c>
      <c r="P614" s="215" t="s">
        <v>18781</v>
      </c>
      <c r="Q614" s="215" t="s">
        <v>18782</v>
      </c>
    </row>
    <row r="615" spans="1:17" s="208" customFormat="1" ht="13.15" customHeight="1">
      <c r="A615" s="209" t="str">
        <f t="shared" si="18"/>
        <v>0807190011679578439</v>
      </c>
      <c r="B615" s="210" t="s">
        <v>18929</v>
      </c>
      <c r="C615" s="211" t="s">
        <v>908</v>
      </c>
      <c r="D615" s="211" t="s">
        <v>908</v>
      </c>
      <c r="E615" s="211" t="s">
        <v>15135</v>
      </c>
      <c r="F615" s="211" t="s">
        <v>907</v>
      </c>
      <c r="G615" s="211" t="s">
        <v>1910</v>
      </c>
      <c r="H615" s="212" t="s">
        <v>2379</v>
      </c>
      <c r="I615" s="213" t="s">
        <v>909</v>
      </c>
      <c r="J615" s="201" t="str">
        <f t="shared" si="19"/>
        <v>0129</v>
      </c>
      <c r="K615" s="209"/>
      <c r="L615" s="209"/>
      <c r="M615" s="214"/>
      <c r="N615" s="209" t="s">
        <v>18777</v>
      </c>
      <c r="O615" s="215" t="s">
        <v>18778</v>
      </c>
      <c r="P615" s="215" t="s">
        <v>18781</v>
      </c>
      <c r="Q615" s="215" t="s">
        <v>18782</v>
      </c>
    </row>
    <row r="616" spans="1:17" s="208" customFormat="1" ht="13.15" customHeight="1">
      <c r="A616" s="209" t="str">
        <f t="shared" si="18"/>
        <v>0837684011679578439</v>
      </c>
      <c r="B616" s="210" t="s">
        <v>18929</v>
      </c>
      <c r="C616" s="211" t="s">
        <v>908</v>
      </c>
      <c r="D616" s="211" t="s">
        <v>908</v>
      </c>
      <c r="E616" s="211" t="s">
        <v>15136</v>
      </c>
      <c r="F616" s="211" t="s">
        <v>907</v>
      </c>
      <c r="G616" s="211" t="s">
        <v>1910</v>
      </c>
      <c r="H616" s="212" t="s">
        <v>2379</v>
      </c>
      <c r="I616" s="213" t="s">
        <v>909</v>
      </c>
      <c r="J616" s="201" t="str">
        <f t="shared" si="19"/>
        <v>0129</v>
      </c>
      <c r="K616" s="209"/>
      <c r="L616" s="209"/>
      <c r="M616" s="214"/>
      <c r="N616" s="209" t="s">
        <v>18777</v>
      </c>
      <c r="O616" s="215" t="s">
        <v>18778</v>
      </c>
      <c r="P616" s="215" t="s">
        <v>18781</v>
      </c>
      <c r="Q616" s="215" t="s">
        <v>18782</v>
      </c>
    </row>
    <row r="617" spans="1:17" s="208" customFormat="1" ht="13.15" customHeight="1">
      <c r="A617" s="209" t="str">
        <f t="shared" si="18"/>
        <v>0837684021679578439</v>
      </c>
      <c r="B617" s="210" t="s">
        <v>18929</v>
      </c>
      <c r="C617" s="211" t="s">
        <v>908</v>
      </c>
      <c r="D617" s="211" t="s">
        <v>908</v>
      </c>
      <c r="E617" s="211" t="s">
        <v>15137</v>
      </c>
      <c r="F617" s="211" t="s">
        <v>907</v>
      </c>
      <c r="G617" s="211" t="s">
        <v>1910</v>
      </c>
      <c r="H617" s="212" t="s">
        <v>2379</v>
      </c>
      <c r="I617" s="213" t="s">
        <v>909</v>
      </c>
      <c r="J617" s="201" t="str">
        <f t="shared" si="19"/>
        <v>0129</v>
      </c>
      <c r="K617" s="209"/>
      <c r="L617" s="209"/>
      <c r="M617" s="214"/>
      <c r="N617" s="209" t="s">
        <v>18777</v>
      </c>
      <c r="O617" s="215" t="s">
        <v>18778</v>
      </c>
      <c r="P617" s="215" t="s">
        <v>18781</v>
      </c>
      <c r="Q617" s="215" t="s">
        <v>18782</v>
      </c>
    </row>
    <row r="618" spans="1:17" s="208" customFormat="1" ht="13.15" customHeight="1">
      <c r="A618" s="209" t="str">
        <f t="shared" si="18"/>
        <v>0900474011679578439</v>
      </c>
      <c r="B618" s="210" t="s">
        <v>18929</v>
      </c>
      <c r="C618" s="211" t="s">
        <v>908</v>
      </c>
      <c r="D618" s="211" t="s">
        <v>908</v>
      </c>
      <c r="E618" s="211" t="s">
        <v>15138</v>
      </c>
      <c r="F618" s="211" t="s">
        <v>907</v>
      </c>
      <c r="G618" s="211" t="s">
        <v>1910</v>
      </c>
      <c r="H618" s="212" t="s">
        <v>2379</v>
      </c>
      <c r="I618" s="213" t="s">
        <v>909</v>
      </c>
      <c r="J618" s="201" t="str">
        <f t="shared" si="19"/>
        <v>0129</v>
      </c>
      <c r="K618" s="209"/>
      <c r="L618" s="209"/>
      <c r="M618" s="214"/>
      <c r="N618" s="209" t="s">
        <v>18777</v>
      </c>
      <c r="O618" s="215" t="s">
        <v>18778</v>
      </c>
      <c r="P618" s="215" t="s">
        <v>18781</v>
      </c>
      <c r="Q618" s="215" t="s">
        <v>18782</v>
      </c>
    </row>
    <row r="619" spans="1:17" s="208" customFormat="1" ht="13.15" customHeight="1">
      <c r="A619" s="209" t="str">
        <f t="shared" si="18"/>
        <v>0941080011679578439</v>
      </c>
      <c r="B619" s="210" t="s">
        <v>18929</v>
      </c>
      <c r="C619" s="211" t="s">
        <v>908</v>
      </c>
      <c r="D619" s="211" t="s">
        <v>908</v>
      </c>
      <c r="E619" s="211" t="s">
        <v>15139</v>
      </c>
      <c r="F619" s="211" t="s">
        <v>907</v>
      </c>
      <c r="G619" s="211" t="s">
        <v>1910</v>
      </c>
      <c r="H619" s="212" t="s">
        <v>2379</v>
      </c>
      <c r="I619" s="213" t="s">
        <v>909</v>
      </c>
      <c r="J619" s="201" t="str">
        <f t="shared" si="19"/>
        <v>0129</v>
      </c>
      <c r="K619" s="209"/>
      <c r="L619" s="209"/>
      <c r="M619" s="214"/>
      <c r="N619" s="209" t="s">
        <v>18777</v>
      </c>
      <c r="O619" s="215" t="s">
        <v>18778</v>
      </c>
      <c r="P619" s="215" t="s">
        <v>18781</v>
      </c>
      <c r="Q619" s="215" t="s">
        <v>18782</v>
      </c>
    </row>
    <row r="620" spans="1:17" s="208" customFormat="1" ht="13.15" customHeight="1">
      <c r="A620" s="209" t="str">
        <f t="shared" si="18"/>
        <v>0941080021679578439</v>
      </c>
      <c r="B620" s="210" t="s">
        <v>18929</v>
      </c>
      <c r="C620" s="211" t="s">
        <v>908</v>
      </c>
      <c r="D620" s="211" t="s">
        <v>908</v>
      </c>
      <c r="E620" s="211" t="s">
        <v>907</v>
      </c>
      <c r="F620" s="211" t="s">
        <v>907</v>
      </c>
      <c r="G620" s="211" t="s">
        <v>1910</v>
      </c>
      <c r="H620" s="212" t="s">
        <v>2379</v>
      </c>
      <c r="I620" s="213" t="s">
        <v>909</v>
      </c>
      <c r="J620" s="201" t="str">
        <f t="shared" si="19"/>
        <v>0129</v>
      </c>
      <c r="K620" s="209"/>
      <c r="L620" s="209"/>
      <c r="M620" s="214"/>
      <c r="N620" s="209" t="s">
        <v>18777</v>
      </c>
      <c r="O620" s="215" t="s">
        <v>18778</v>
      </c>
      <c r="P620" s="215" t="s">
        <v>18781</v>
      </c>
      <c r="Q620" s="215" t="s">
        <v>18782</v>
      </c>
    </row>
    <row r="621" spans="1:17" s="208" customFormat="1" ht="13.15" customHeight="1">
      <c r="A621" s="209" t="str">
        <f t="shared" si="18"/>
        <v>0941080041679578439</v>
      </c>
      <c r="B621" s="210" t="s">
        <v>18929</v>
      </c>
      <c r="C621" s="211" t="s">
        <v>908</v>
      </c>
      <c r="D621" s="211" t="s">
        <v>908</v>
      </c>
      <c r="E621" s="211" t="s">
        <v>15140</v>
      </c>
      <c r="F621" s="211" t="s">
        <v>907</v>
      </c>
      <c r="G621" s="211" t="s">
        <v>1910</v>
      </c>
      <c r="H621" s="212" t="s">
        <v>2379</v>
      </c>
      <c r="I621" s="213" t="s">
        <v>909</v>
      </c>
      <c r="J621" s="201" t="str">
        <f t="shared" si="19"/>
        <v>0129</v>
      </c>
      <c r="K621" s="209"/>
      <c r="L621" s="209"/>
      <c r="M621" s="214"/>
      <c r="N621" s="209" t="s">
        <v>18777</v>
      </c>
      <c r="O621" s="215" t="s">
        <v>18778</v>
      </c>
      <c r="P621" s="215" t="s">
        <v>18781</v>
      </c>
      <c r="Q621" s="215" t="s">
        <v>18782</v>
      </c>
    </row>
    <row r="622" spans="1:17" s="208" customFormat="1" ht="13.15" customHeight="1">
      <c r="A622" s="209" t="str">
        <f t="shared" si="18"/>
        <v>0941080051679578439</v>
      </c>
      <c r="B622" s="210" t="s">
        <v>18929</v>
      </c>
      <c r="C622" s="211" t="s">
        <v>908</v>
      </c>
      <c r="D622" s="211" t="s">
        <v>908</v>
      </c>
      <c r="E622" s="211" t="s">
        <v>15141</v>
      </c>
      <c r="F622" s="211" t="s">
        <v>907</v>
      </c>
      <c r="G622" s="211" t="s">
        <v>1910</v>
      </c>
      <c r="H622" s="212" t="s">
        <v>2379</v>
      </c>
      <c r="I622" s="213" t="s">
        <v>909</v>
      </c>
      <c r="J622" s="201" t="str">
        <f t="shared" si="19"/>
        <v>0129</v>
      </c>
      <c r="K622" s="209"/>
      <c r="L622" s="209"/>
      <c r="M622" s="214"/>
      <c r="N622" s="209" t="s">
        <v>18777</v>
      </c>
      <c r="O622" s="215" t="s">
        <v>18778</v>
      </c>
      <c r="P622" s="215" t="s">
        <v>18781</v>
      </c>
      <c r="Q622" s="215" t="s">
        <v>18782</v>
      </c>
    </row>
    <row r="623" spans="1:17" s="208" customFormat="1" ht="13.15" customHeight="1">
      <c r="A623" s="209" t="str">
        <f t="shared" si="18"/>
        <v>1401887011679578439</v>
      </c>
      <c r="B623" s="210" t="s">
        <v>18929</v>
      </c>
      <c r="C623" s="211" t="s">
        <v>908</v>
      </c>
      <c r="D623" s="211" t="s">
        <v>908</v>
      </c>
      <c r="E623" s="211" t="s">
        <v>15142</v>
      </c>
      <c r="F623" s="211" t="s">
        <v>907</v>
      </c>
      <c r="G623" s="211" t="s">
        <v>1910</v>
      </c>
      <c r="H623" s="212" t="s">
        <v>2379</v>
      </c>
      <c r="I623" s="213" t="s">
        <v>909</v>
      </c>
      <c r="J623" s="201" t="str">
        <f t="shared" si="19"/>
        <v>0129</v>
      </c>
      <c r="K623" s="209"/>
      <c r="L623" s="209"/>
      <c r="M623" s="214"/>
      <c r="N623" s="209" t="s">
        <v>18777</v>
      </c>
      <c r="O623" s="215" t="s">
        <v>18778</v>
      </c>
      <c r="P623" s="215" t="s">
        <v>18781</v>
      </c>
      <c r="Q623" s="215" t="s">
        <v>18782</v>
      </c>
    </row>
    <row r="624" spans="1:17" s="208" customFormat="1" ht="13.15" customHeight="1">
      <c r="A624" s="209" t="str">
        <f t="shared" si="18"/>
        <v>1401887021679578439</v>
      </c>
      <c r="B624" s="210" t="s">
        <v>18929</v>
      </c>
      <c r="C624" s="211" t="s">
        <v>908</v>
      </c>
      <c r="D624" s="211" t="s">
        <v>908</v>
      </c>
      <c r="E624" s="211" t="s">
        <v>15143</v>
      </c>
      <c r="F624" s="211" t="s">
        <v>907</v>
      </c>
      <c r="G624" s="211" t="s">
        <v>1910</v>
      </c>
      <c r="H624" s="212" t="s">
        <v>2379</v>
      </c>
      <c r="I624" s="213" t="s">
        <v>909</v>
      </c>
      <c r="J624" s="201" t="str">
        <f t="shared" si="19"/>
        <v>0129</v>
      </c>
      <c r="K624" s="209"/>
      <c r="L624" s="209"/>
      <c r="M624" s="214"/>
      <c r="N624" s="209" t="s">
        <v>18777</v>
      </c>
      <c r="O624" s="215" t="s">
        <v>18778</v>
      </c>
      <c r="P624" s="215" t="s">
        <v>18781</v>
      </c>
      <c r="Q624" s="215" t="s">
        <v>18782</v>
      </c>
    </row>
    <row r="625" spans="1:20" ht="13.15" customHeight="1">
      <c r="A625" s="209" t="str">
        <f t="shared" si="18"/>
        <v>##1184671190</v>
      </c>
      <c r="B625" s="210" t="s">
        <v>18929</v>
      </c>
      <c r="C625" s="211" t="s">
        <v>15131</v>
      </c>
      <c r="D625" s="211" t="s">
        <v>908</v>
      </c>
      <c r="E625" s="211" t="s">
        <v>3649</v>
      </c>
      <c r="F625" s="211" t="s">
        <v>907</v>
      </c>
      <c r="G625" s="211" t="s">
        <v>1910</v>
      </c>
      <c r="H625" s="212" t="s">
        <v>2379</v>
      </c>
      <c r="I625" s="213" t="s">
        <v>909</v>
      </c>
      <c r="J625" s="201" t="str">
        <f t="shared" si="19"/>
        <v>0129</v>
      </c>
      <c r="K625" s="209" t="s">
        <v>14592</v>
      </c>
      <c r="L625" s="209"/>
      <c r="M625" s="214"/>
      <c r="N625" s="209" t="s">
        <v>18777</v>
      </c>
      <c r="O625" s="215" t="s">
        <v>18778</v>
      </c>
      <c r="P625" s="215" t="s">
        <v>18781</v>
      </c>
      <c r="Q625" s="215" t="s">
        <v>18782</v>
      </c>
      <c r="S625" s="208"/>
    </row>
    <row r="626" spans="1:20" ht="13.15" customHeight="1">
      <c r="A626" s="209" t="str">
        <f t="shared" si="18"/>
        <v>1F-QMA0000021230741679578439</v>
      </c>
      <c r="B626" s="210" t="s">
        <v>18929</v>
      </c>
      <c r="C626" s="211" t="s">
        <v>908</v>
      </c>
      <c r="D626" s="211" t="s">
        <v>908</v>
      </c>
      <c r="E626" s="211" t="s">
        <v>15144</v>
      </c>
      <c r="F626" s="211" t="s">
        <v>907</v>
      </c>
      <c r="G626" s="211" t="s">
        <v>1910</v>
      </c>
      <c r="H626" s="212" t="s">
        <v>2379</v>
      </c>
      <c r="I626" s="213" t="s">
        <v>909</v>
      </c>
      <c r="J626" s="201" t="str">
        <f t="shared" si="19"/>
        <v>0129</v>
      </c>
      <c r="K626" s="209"/>
      <c r="L626" s="209"/>
      <c r="M626" s="214"/>
      <c r="N626" s="209" t="s">
        <v>18777</v>
      </c>
      <c r="O626" s="215" t="s">
        <v>18778</v>
      </c>
      <c r="P626" s="215" t="s">
        <v>18781</v>
      </c>
      <c r="Q626" s="215" t="s">
        <v>18782</v>
      </c>
      <c r="S626" s="208"/>
    </row>
    <row r="627" spans="1:20" ht="13.15" customHeight="1">
      <c r="A627" s="209" t="str">
        <f t="shared" si="18"/>
        <v>1F-QMA0000027574131679578439</v>
      </c>
      <c r="B627" s="210" t="s">
        <v>18929</v>
      </c>
      <c r="C627" s="211" t="s">
        <v>908</v>
      </c>
      <c r="D627" s="211" t="s">
        <v>908</v>
      </c>
      <c r="E627" s="211" t="s">
        <v>15145</v>
      </c>
      <c r="F627" s="211" t="s">
        <v>907</v>
      </c>
      <c r="G627" s="211" t="s">
        <v>1910</v>
      </c>
      <c r="H627" s="212" t="s">
        <v>2379</v>
      </c>
      <c r="I627" s="213" t="s">
        <v>909</v>
      </c>
      <c r="J627" s="201" t="str">
        <f t="shared" si="19"/>
        <v>0129</v>
      </c>
      <c r="K627" s="209"/>
      <c r="L627" s="209"/>
      <c r="M627" s="214"/>
      <c r="N627" s="209" t="s">
        <v>18777</v>
      </c>
      <c r="O627" s="215" t="s">
        <v>18778</v>
      </c>
      <c r="P627" s="215" t="s">
        <v>18781</v>
      </c>
      <c r="Q627" s="215" t="s">
        <v>18782</v>
      </c>
      <c r="S627" s="208"/>
    </row>
    <row r="628" spans="1:20" ht="13.15" customHeight="1">
      <c r="A628" s="209" t="str">
        <f t="shared" si="18"/>
        <v>1F-QMP0000033602981679578439</v>
      </c>
      <c r="B628" s="210" t="s">
        <v>18929</v>
      </c>
      <c r="C628" s="211" t="s">
        <v>908</v>
      </c>
      <c r="D628" s="211" t="s">
        <v>908</v>
      </c>
      <c r="E628" s="211" t="s">
        <v>15146</v>
      </c>
      <c r="F628" s="211" t="s">
        <v>907</v>
      </c>
      <c r="G628" s="211" t="s">
        <v>1910</v>
      </c>
      <c r="H628" s="212" t="s">
        <v>2379</v>
      </c>
      <c r="I628" s="213" t="s">
        <v>909</v>
      </c>
      <c r="J628" s="201" t="str">
        <f t="shared" si="19"/>
        <v>0129</v>
      </c>
      <c r="K628" s="209"/>
      <c r="L628" s="209"/>
      <c r="M628" s="214"/>
      <c r="N628" s="209" t="s">
        <v>18777</v>
      </c>
      <c r="O628" s="215" t="s">
        <v>18778</v>
      </c>
      <c r="P628" s="215" t="s">
        <v>18781</v>
      </c>
      <c r="Q628" s="215" t="s">
        <v>18782</v>
      </c>
      <c r="S628" s="208"/>
    </row>
    <row r="629" spans="1:20" ht="13.15" customHeight="1">
      <c r="A629" s="216" t="str">
        <f t="shared" si="18"/>
        <v>##1679578439</v>
      </c>
      <c r="B629" s="217" t="s">
        <v>18929</v>
      </c>
      <c r="C629" s="218" t="s">
        <v>908</v>
      </c>
      <c r="D629" s="218" t="s">
        <v>908</v>
      </c>
      <c r="E629" s="227" t="s">
        <v>3649</v>
      </c>
      <c r="F629" s="218" t="s">
        <v>907</v>
      </c>
      <c r="G629" s="218" t="s">
        <v>1910</v>
      </c>
      <c r="H629" s="219" t="s">
        <v>2379</v>
      </c>
      <c r="I629" s="220" t="s">
        <v>909</v>
      </c>
      <c r="J629" s="201" t="str">
        <f t="shared" si="19"/>
        <v>0129</v>
      </c>
      <c r="K629" s="216"/>
      <c r="L629" s="216"/>
      <c r="M629" s="221"/>
      <c r="N629" s="216" t="s">
        <v>18777</v>
      </c>
      <c r="O629" s="222" t="s">
        <v>18778</v>
      </c>
      <c r="P629" s="222" t="s">
        <v>18781</v>
      </c>
      <c r="Q629" s="222" t="s">
        <v>18782</v>
      </c>
      <c r="R629" s="223"/>
      <c r="S629" s="223"/>
      <c r="T629" s="223"/>
    </row>
    <row r="630" spans="1:20" ht="13.15" customHeight="1">
      <c r="A630" s="209" t="str">
        <f t="shared" si="18"/>
        <v>0218042011720033608</v>
      </c>
      <c r="B630" s="210" t="s">
        <v>18930</v>
      </c>
      <c r="C630" s="211" t="s">
        <v>15147</v>
      </c>
      <c r="D630" s="211" t="s">
        <v>710</v>
      </c>
      <c r="E630" s="211" t="s">
        <v>15148</v>
      </c>
      <c r="F630" s="211" t="s">
        <v>709</v>
      </c>
      <c r="G630" s="211" t="s">
        <v>2109</v>
      </c>
      <c r="H630" s="212" t="s">
        <v>2356</v>
      </c>
      <c r="I630" s="213" t="s">
        <v>711</v>
      </c>
      <c r="J630" s="201" t="str">
        <f t="shared" si="19"/>
        <v>0130</v>
      </c>
      <c r="K630" s="209"/>
      <c r="L630" s="209"/>
      <c r="M630" s="214"/>
      <c r="N630" s="209" t="s">
        <v>18777</v>
      </c>
      <c r="O630" s="215" t="s">
        <v>18778</v>
      </c>
      <c r="P630" s="215" t="s">
        <v>18773</v>
      </c>
      <c r="Q630" s="215" t="s">
        <v>18774</v>
      </c>
      <c r="S630" s="208"/>
    </row>
    <row r="631" spans="1:20" ht="13.15" customHeight="1">
      <c r="A631" s="209" t="str">
        <f t="shared" si="18"/>
        <v>0225252011023063914</v>
      </c>
      <c r="B631" s="210" t="s">
        <v>18930</v>
      </c>
      <c r="C631" s="211" t="s">
        <v>15149</v>
      </c>
      <c r="D631" s="211" t="s">
        <v>710</v>
      </c>
      <c r="E631" s="211" t="s">
        <v>15150</v>
      </c>
      <c r="F631" s="211" t="s">
        <v>709</v>
      </c>
      <c r="G631" s="211" t="s">
        <v>2109</v>
      </c>
      <c r="H631" s="212" t="s">
        <v>2356</v>
      </c>
      <c r="I631" s="213" t="s">
        <v>711</v>
      </c>
      <c r="J631" s="201" t="str">
        <f t="shared" si="19"/>
        <v>0130</v>
      </c>
      <c r="K631" s="209"/>
      <c r="L631" s="209"/>
      <c r="M631" s="214"/>
      <c r="N631" s="209" t="s">
        <v>18777</v>
      </c>
      <c r="O631" s="215" t="s">
        <v>18778</v>
      </c>
      <c r="P631" s="215" t="s">
        <v>18773</v>
      </c>
      <c r="Q631" s="215" t="s">
        <v>18774</v>
      </c>
      <c r="S631" s="208"/>
    </row>
    <row r="632" spans="1:20" ht="13.15" customHeight="1">
      <c r="A632" s="209" t="str">
        <f t="shared" si="18"/>
        <v>0225252011215982103</v>
      </c>
      <c r="B632" s="210" t="s">
        <v>18930</v>
      </c>
      <c r="C632" s="211" t="s">
        <v>15151</v>
      </c>
      <c r="D632" s="211" t="s">
        <v>710</v>
      </c>
      <c r="E632" s="211" t="s">
        <v>15150</v>
      </c>
      <c r="F632" s="211" t="s">
        <v>709</v>
      </c>
      <c r="G632" s="211" t="s">
        <v>2109</v>
      </c>
      <c r="H632" s="212" t="s">
        <v>2356</v>
      </c>
      <c r="I632" s="213" t="s">
        <v>711</v>
      </c>
      <c r="J632" s="201" t="str">
        <f t="shared" si="19"/>
        <v>0130</v>
      </c>
      <c r="K632" s="209"/>
      <c r="L632" s="209"/>
      <c r="M632" s="214"/>
      <c r="N632" s="209" t="s">
        <v>18777</v>
      </c>
      <c r="O632" s="215" t="s">
        <v>18778</v>
      </c>
      <c r="P632" s="215" t="s">
        <v>18773</v>
      </c>
      <c r="Q632" s="215" t="s">
        <v>18774</v>
      </c>
      <c r="S632" s="208"/>
    </row>
    <row r="633" spans="1:20" ht="13.15" customHeight="1">
      <c r="A633" s="209" t="str">
        <f t="shared" si="18"/>
        <v>0941098011689627036</v>
      </c>
      <c r="B633" s="210" t="s">
        <v>18930</v>
      </c>
      <c r="C633" s="211" t="s">
        <v>15152</v>
      </c>
      <c r="D633" s="211" t="s">
        <v>710</v>
      </c>
      <c r="E633" s="211" t="s">
        <v>15153</v>
      </c>
      <c r="F633" s="211" t="s">
        <v>709</v>
      </c>
      <c r="G633" s="211" t="s">
        <v>2109</v>
      </c>
      <c r="H633" s="212" t="s">
        <v>2356</v>
      </c>
      <c r="I633" s="213" t="s">
        <v>711</v>
      </c>
      <c r="J633" s="201" t="str">
        <f t="shared" si="19"/>
        <v>0130</v>
      </c>
      <c r="K633" s="209"/>
      <c r="L633" s="209"/>
      <c r="M633" s="214"/>
      <c r="N633" s="209" t="s">
        <v>18777</v>
      </c>
      <c r="O633" s="215" t="s">
        <v>18778</v>
      </c>
      <c r="P633" s="215" t="s">
        <v>18773</v>
      </c>
      <c r="Q633" s="215" t="s">
        <v>18774</v>
      </c>
      <c r="S633" s="208"/>
    </row>
    <row r="634" spans="1:20" ht="13.15" customHeight="1">
      <c r="A634" s="209" t="str">
        <f t="shared" si="18"/>
        <v>0941098011770536120</v>
      </c>
      <c r="B634" s="210" t="s">
        <v>18930</v>
      </c>
      <c r="C634" s="211" t="s">
        <v>710</v>
      </c>
      <c r="D634" s="211" t="s">
        <v>710</v>
      </c>
      <c r="E634" s="211" t="s">
        <v>15153</v>
      </c>
      <c r="F634" s="211" t="s">
        <v>709</v>
      </c>
      <c r="G634" s="211" t="s">
        <v>2109</v>
      </c>
      <c r="H634" s="212" t="s">
        <v>2356</v>
      </c>
      <c r="I634" s="213" t="s">
        <v>711</v>
      </c>
      <c r="J634" s="201" t="str">
        <f t="shared" si="19"/>
        <v>0130</v>
      </c>
      <c r="K634" s="209"/>
      <c r="L634" s="209"/>
      <c r="M634" s="214"/>
      <c r="N634" s="209" t="s">
        <v>18777</v>
      </c>
      <c r="O634" s="215" t="s">
        <v>18778</v>
      </c>
      <c r="P634" s="215" t="s">
        <v>18773</v>
      </c>
      <c r="Q634" s="215" t="s">
        <v>18774</v>
      </c>
      <c r="S634" s="208"/>
    </row>
    <row r="635" spans="1:20" ht="13.15" customHeight="1">
      <c r="A635" s="209" t="str">
        <f t="shared" si="18"/>
        <v>0941098021770536120</v>
      </c>
      <c r="B635" s="210" t="s">
        <v>18930</v>
      </c>
      <c r="C635" s="211" t="s">
        <v>710</v>
      </c>
      <c r="D635" s="211" t="s">
        <v>710</v>
      </c>
      <c r="E635" s="211" t="s">
        <v>709</v>
      </c>
      <c r="F635" s="211" t="s">
        <v>709</v>
      </c>
      <c r="G635" s="211" t="s">
        <v>2109</v>
      </c>
      <c r="H635" s="212" t="s">
        <v>2356</v>
      </c>
      <c r="I635" s="213" t="s">
        <v>711</v>
      </c>
      <c r="J635" s="201" t="str">
        <f t="shared" si="19"/>
        <v>0130</v>
      </c>
      <c r="K635" s="209"/>
      <c r="L635" s="209"/>
      <c r="M635" s="214"/>
      <c r="N635" s="209" t="s">
        <v>18777</v>
      </c>
      <c r="O635" s="215" t="s">
        <v>18778</v>
      </c>
      <c r="P635" s="215" t="s">
        <v>18773</v>
      </c>
      <c r="Q635" s="215" t="s">
        <v>18774</v>
      </c>
      <c r="S635" s="208"/>
    </row>
    <row r="636" spans="1:20" ht="13.15" customHeight="1">
      <c r="A636" s="209" t="str">
        <f t="shared" si="18"/>
        <v>0941098031770536120</v>
      </c>
      <c r="B636" s="210" t="s">
        <v>18930</v>
      </c>
      <c r="C636" s="211" t="s">
        <v>710</v>
      </c>
      <c r="D636" s="211" t="s">
        <v>710</v>
      </c>
      <c r="E636" s="211" t="s">
        <v>15154</v>
      </c>
      <c r="F636" s="211" t="s">
        <v>709</v>
      </c>
      <c r="G636" s="211" t="s">
        <v>2109</v>
      </c>
      <c r="H636" s="212" t="s">
        <v>2356</v>
      </c>
      <c r="I636" s="213" t="s">
        <v>711</v>
      </c>
      <c r="J636" s="201" t="str">
        <f t="shared" si="19"/>
        <v>0130</v>
      </c>
      <c r="K636" s="209"/>
      <c r="L636" s="209"/>
      <c r="M636" s="214"/>
      <c r="N636" s="209" t="s">
        <v>18777</v>
      </c>
      <c r="O636" s="215" t="s">
        <v>18778</v>
      </c>
      <c r="P636" s="215" t="s">
        <v>18773</v>
      </c>
      <c r="Q636" s="215" t="s">
        <v>18774</v>
      </c>
      <c r="S636" s="208"/>
    </row>
    <row r="637" spans="1:20" ht="13.15" customHeight="1">
      <c r="A637" s="209" t="str">
        <f t="shared" si="18"/>
        <v>0941882011023063914</v>
      </c>
      <c r="B637" s="210" t="s">
        <v>18930</v>
      </c>
      <c r="C637" s="211" t="s">
        <v>15149</v>
      </c>
      <c r="D637" s="211" t="s">
        <v>710</v>
      </c>
      <c r="E637" s="211" t="s">
        <v>15155</v>
      </c>
      <c r="F637" s="211" t="s">
        <v>709</v>
      </c>
      <c r="G637" s="211" t="s">
        <v>2109</v>
      </c>
      <c r="H637" s="212" t="s">
        <v>2356</v>
      </c>
      <c r="I637" s="213" t="s">
        <v>711</v>
      </c>
      <c r="J637" s="201" t="str">
        <f t="shared" si="19"/>
        <v>0130</v>
      </c>
      <c r="K637" s="209"/>
      <c r="L637" s="209"/>
      <c r="M637" s="214"/>
      <c r="N637" s="209" t="s">
        <v>18777</v>
      </c>
      <c r="O637" s="215" t="s">
        <v>18778</v>
      </c>
      <c r="P637" s="215" t="s">
        <v>18773</v>
      </c>
      <c r="Q637" s="215" t="s">
        <v>18774</v>
      </c>
      <c r="S637" s="208"/>
    </row>
    <row r="638" spans="1:20" ht="13.15" customHeight="1">
      <c r="A638" s="209" t="str">
        <f t="shared" si="18"/>
        <v>0941882011770536120</v>
      </c>
      <c r="B638" s="210" t="s">
        <v>18930</v>
      </c>
      <c r="C638" s="211" t="s">
        <v>710</v>
      </c>
      <c r="D638" s="211" t="s">
        <v>710</v>
      </c>
      <c r="E638" s="211" t="s">
        <v>15155</v>
      </c>
      <c r="F638" s="211" t="s">
        <v>709</v>
      </c>
      <c r="G638" s="211" t="s">
        <v>2109</v>
      </c>
      <c r="H638" s="212" t="s">
        <v>2356</v>
      </c>
      <c r="I638" s="213" t="s">
        <v>711</v>
      </c>
      <c r="J638" s="201" t="str">
        <f t="shared" si="19"/>
        <v>0130</v>
      </c>
      <c r="K638" s="209"/>
      <c r="L638" s="209"/>
      <c r="M638" s="214"/>
      <c r="N638" s="209" t="s">
        <v>18777</v>
      </c>
      <c r="O638" s="215" t="s">
        <v>18778</v>
      </c>
      <c r="P638" s="215" t="s">
        <v>18773</v>
      </c>
      <c r="Q638" s="215" t="s">
        <v>18774</v>
      </c>
      <c r="S638" s="208"/>
    </row>
    <row r="639" spans="1:20" ht="13.15" customHeight="1">
      <c r="A639" s="209" t="str">
        <f t="shared" si="18"/>
        <v>0951832021841241544</v>
      </c>
      <c r="B639" s="210" t="s">
        <v>18930</v>
      </c>
      <c r="C639" s="211" t="s">
        <v>15156</v>
      </c>
      <c r="D639" s="211" t="s">
        <v>710</v>
      </c>
      <c r="E639" s="211" t="s">
        <v>15157</v>
      </c>
      <c r="F639" s="211" t="s">
        <v>709</v>
      </c>
      <c r="G639" s="211" t="s">
        <v>2109</v>
      </c>
      <c r="H639" s="212" t="s">
        <v>2356</v>
      </c>
      <c r="I639" s="213" t="s">
        <v>711</v>
      </c>
      <c r="J639" s="201" t="str">
        <f t="shared" si="19"/>
        <v>0130</v>
      </c>
      <c r="K639" s="209"/>
      <c r="L639" s="209"/>
      <c r="M639" s="214"/>
      <c r="N639" s="209" t="s">
        <v>18777</v>
      </c>
      <c r="O639" s="215" t="s">
        <v>18778</v>
      </c>
      <c r="P639" s="215" t="s">
        <v>18773</v>
      </c>
      <c r="Q639" s="215" t="s">
        <v>18774</v>
      </c>
      <c r="S639" s="208"/>
    </row>
    <row r="640" spans="1:20" ht="13.15" customHeight="1">
      <c r="A640" s="209" t="str">
        <f t="shared" si="18"/>
        <v>##1770536120</v>
      </c>
      <c r="B640" s="210" t="s">
        <v>18930</v>
      </c>
      <c r="C640" s="211" t="s">
        <v>710</v>
      </c>
      <c r="D640" s="211" t="s">
        <v>710</v>
      </c>
      <c r="E640" s="211" t="s">
        <v>3649</v>
      </c>
      <c r="F640" s="211" t="s">
        <v>709</v>
      </c>
      <c r="G640" s="211" t="s">
        <v>2109</v>
      </c>
      <c r="H640" s="212" t="s">
        <v>2356</v>
      </c>
      <c r="I640" s="213" t="s">
        <v>711</v>
      </c>
      <c r="J640" s="201" t="str">
        <f t="shared" si="19"/>
        <v>0130</v>
      </c>
      <c r="K640" s="209"/>
      <c r="L640" s="209"/>
      <c r="M640" s="214"/>
      <c r="N640" s="209" t="s">
        <v>18777</v>
      </c>
      <c r="O640" s="215" t="s">
        <v>18778</v>
      </c>
      <c r="P640" s="215" t="s">
        <v>18773</v>
      </c>
      <c r="Q640" s="215" t="s">
        <v>18774</v>
      </c>
      <c r="S640" s="208"/>
    </row>
    <row r="641" spans="1:17" s="208" customFormat="1" ht="13.15" customHeight="1">
      <c r="A641" s="209" t="str">
        <f t="shared" si="18"/>
        <v>094188201NA</v>
      </c>
      <c r="B641" s="210" t="s">
        <v>18930</v>
      </c>
      <c r="C641" s="211" t="s">
        <v>3106</v>
      </c>
      <c r="D641" s="211" t="s">
        <v>710</v>
      </c>
      <c r="E641" s="211" t="s">
        <v>15155</v>
      </c>
      <c r="F641" s="211" t="s">
        <v>709</v>
      </c>
      <c r="G641" s="211" t="s">
        <v>2109</v>
      </c>
      <c r="H641" s="212" t="s">
        <v>2356</v>
      </c>
      <c r="I641" s="213" t="s">
        <v>711</v>
      </c>
      <c r="J641" s="201" t="str">
        <f t="shared" si="19"/>
        <v>0130</v>
      </c>
      <c r="K641" s="209"/>
      <c r="L641" s="209"/>
      <c r="M641" s="214"/>
      <c r="N641" s="209" t="s">
        <v>18777</v>
      </c>
      <c r="O641" s="215" t="s">
        <v>18778</v>
      </c>
      <c r="P641" s="215" t="s">
        <v>18773</v>
      </c>
      <c r="Q641" s="215" t="s">
        <v>18774</v>
      </c>
    </row>
    <row r="642" spans="1:17" s="208" customFormat="1" ht="13.15" customHeight="1">
      <c r="A642" s="209" t="str">
        <f t="shared" ref="A642:A705" si="20">E642&amp;C642</f>
        <v>0252348011508856337</v>
      </c>
      <c r="B642" s="210" t="s">
        <v>18931</v>
      </c>
      <c r="C642" s="211" t="s">
        <v>15159</v>
      </c>
      <c r="D642" s="211" t="s">
        <v>1776</v>
      </c>
      <c r="E642" s="211" t="s">
        <v>15160</v>
      </c>
      <c r="F642" s="211" t="s">
        <v>1600</v>
      </c>
      <c r="G642" s="211" t="s">
        <v>1775</v>
      </c>
      <c r="H642" s="212" t="s">
        <v>1774</v>
      </c>
      <c r="I642" s="213" t="s">
        <v>18932</v>
      </c>
      <c r="J642" s="201" t="str">
        <f t="shared" ref="J642:J705" si="21">B642</f>
        <v>0133</v>
      </c>
      <c r="K642" s="209"/>
      <c r="L642" s="209"/>
      <c r="M642" s="214"/>
      <c r="N642" s="209" t="s">
        <v>18777</v>
      </c>
      <c r="O642" s="215" t="s">
        <v>18778</v>
      </c>
      <c r="P642" s="215" t="s">
        <v>18773</v>
      </c>
      <c r="Q642" s="215" t="s">
        <v>18774</v>
      </c>
    </row>
    <row r="643" spans="1:17" s="208" customFormat="1" ht="13.15" customHeight="1">
      <c r="A643" s="209" t="str">
        <f t="shared" si="20"/>
        <v>0941130011053301754</v>
      </c>
      <c r="B643" s="210" t="s">
        <v>18931</v>
      </c>
      <c r="C643" s="211" t="s">
        <v>15161</v>
      </c>
      <c r="D643" s="211" t="s">
        <v>1776</v>
      </c>
      <c r="E643" s="211" t="s">
        <v>1600</v>
      </c>
      <c r="F643" s="211" t="s">
        <v>1600</v>
      </c>
      <c r="G643" s="211" t="s">
        <v>1775</v>
      </c>
      <c r="H643" s="212" t="s">
        <v>1774</v>
      </c>
      <c r="I643" s="213" t="s">
        <v>18932</v>
      </c>
      <c r="J643" s="201" t="str">
        <f t="shared" si="21"/>
        <v>0133</v>
      </c>
      <c r="K643" s="209" t="s">
        <v>14592</v>
      </c>
      <c r="L643" s="209"/>
      <c r="M643" s="214"/>
      <c r="N643" s="209" t="s">
        <v>18777</v>
      </c>
      <c r="O643" s="215" t="s">
        <v>18778</v>
      </c>
      <c r="P643" s="215" t="s">
        <v>18773</v>
      </c>
      <c r="Q643" s="215" t="s">
        <v>18774</v>
      </c>
    </row>
    <row r="644" spans="1:17" s="208" customFormat="1" ht="13.15" customHeight="1">
      <c r="A644" s="209" t="str">
        <f t="shared" si="20"/>
        <v>0941130011770573586</v>
      </c>
      <c r="B644" s="210" t="s">
        <v>18931</v>
      </c>
      <c r="C644" s="211" t="s">
        <v>1776</v>
      </c>
      <c r="D644" s="211" t="s">
        <v>1776</v>
      </c>
      <c r="E644" s="211" t="s">
        <v>1600</v>
      </c>
      <c r="F644" s="211" t="s">
        <v>1600</v>
      </c>
      <c r="G644" s="211" t="s">
        <v>1775</v>
      </c>
      <c r="H644" s="212" t="s">
        <v>1774</v>
      </c>
      <c r="I644" s="213" t="s">
        <v>18932</v>
      </c>
      <c r="J644" s="201" t="str">
        <f t="shared" si="21"/>
        <v>0133</v>
      </c>
      <c r="K644" s="209"/>
      <c r="L644" s="209"/>
      <c r="M644" s="214"/>
      <c r="N644" s="209" t="s">
        <v>18777</v>
      </c>
      <c r="O644" s="215" t="s">
        <v>18778</v>
      </c>
      <c r="P644" s="215" t="s">
        <v>18773</v>
      </c>
      <c r="Q644" s="215" t="s">
        <v>18774</v>
      </c>
    </row>
    <row r="645" spans="1:17" s="208" customFormat="1" ht="13.15" customHeight="1">
      <c r="A645" s="209" t="str">
        <f t="shared" si="20"/>
        <v>0941130011962492660</v>
      </c>
      <c r="B645" s="210" t="s">
        <v>18931</v>
      </c>
      <c r="C645" s="211" t="s">
        <v>448</v>
      </c>
      <c r="D645" s="211" t="s">
        <v>1776</v>
      </c>
      <c r="E645" s="211" t="s">
        <v>1600</v>
      </c>
      <c r="F645" s="211" t="s">
        <v>1600</v>
      </c>
      <c r="G645" s="211" t="s">
        <v>1775</v>
      </c>
      <c r="H645" s="212" t="s">
        <v>1774</v>
      </c>
      <c r="I645" s="213" t="s">
        <v>18932</v>
      </c>
      <c r="J645" s="201" t="str">
        <f t="shared" si="21"/>
        <v>0133</v>
      </c>
      <c r="K645" s="209" t="s">
        <v>14592</v>
      </c>
      <c r="L645" s="209"/>
      <c r="M645" s="214"/>
      <c r="N645" s="209" t="s">
        <v>18777</v>
      </c>
      <c r="O645" s="215" t="s">
        <v>18778</v>
      </c>
      <c r="P645" s="215" t="s">
        <v>18773</v>
      </c>
      <c r="Q645" s="215" t="s">
        <v>18774</v>
      </c>
    </row>
    <row r="646" spans="1:17" s="208" customFormat="1" ht="13.15" customHeight="1">
      <c r="A646" s="209" t="str">
        <f t="shared" si="20"/>
        <v>0941130021053301754</v>
      </c>
      <c r="B646" s="210" t="s">
        <v>18931</v>
      </c>
      <c r="C646" s="211" t="s">
        <v>15161</v>
      </c>
      <c r="D646" s="211" t="s">
        <v>1776</v>
      </c>
      <c r="E646" s="211" t="s">
        <v>15162</v>
      </c>
      <c r="F646" s="211" t="s">
        <v>1600</v>
      </c>
      <c r="G646" s="211" t="s">
        <v>1775</v>
      </c>
      <c r="H646" s="212" t="s">
        <v>1774</v>
      </c>
      <c r="I646" s="213" t="s">
        <v>18932</v>
      </c>
      <c r="J646" s="201" t="str">
        <f t="shared" si="21"/>
        <v>0133</v>
      </c>
      <c r="K646" s="209"/>
      <c r="L646" s="209"/>
      <c r="M646" s="214"/>
      <c r="N646" s="209" t="s">
        <v>18777</v>
      </c>
      <c r="O646" s="215" t="s">
        <v>18778</v>
      </c>
      <c r="P646" s="215" t="s">
        <v>18773</v>
      </c>
      <c r="Q646" s="215" t="s">
        <v>18774</v>
      </c>
    </row>
    <row r="647" spans="1:17" s="208" customFormat="1" ht="13.15" customHeight="1">
      <c r="A647" s="209" t="str">
        <f t="shared" si="20"/>
        <v>0941130021770573586</v>
      </c>
      <c r="B647" s="210" t="s">
        <v>18931</v>
      </c>
      <c r="C647" s="211" t="s">
        <v>1776</v>
      </c>
      <c r="D647" s="211" t="s">
        <v>1776</v>
      </c>
      <c r="E647" s="211" t="s">
        <v>15162</v>
      </c>
      <c r="F647" s="211" t="s">
        <v>1600</v>
      </c>
      <c r="G647" s="211" t="s">
        <v>1775</v>
      </c>
      <c r="H647" s="212" t="s">
        <v>1774</v>
      </c>
      <c r="I647" s="213" t="s">
        <v>18932</v>
      </c>
      <c r="J647" s="201" t="str">
        <f t="shared" si="21"/>
        <v>0133</v>
      </c>
      <c r="K647" s="209" t="s">
        <v>9153</v>
      </c>
      <c r="L647" s="209"/>
      <c r="M647" s="214"/>
      <c r="N647" s="209" t="s">
        <v>18777</v>
      </c>
      <c r="O647" s="215" t="s">
        <v>18778</v>
      </c>
      <c r="P647" s="215" t="s">
        <v>18773</v>
      </c>
      <c r="Q647" s="215" t="s">
        <v>18774</v>
      </c>
    </row>
    <row r="648" spans="1:17" s="208" customFormat="1" ht="13.15" customHeight="1">
      <c r="A648" s="209" t="str">
        <f t="shared" si="20"/>
        <v>0941130051770573586</v>
      </c>
      <c r="B648" s="210" t="s">
        <v>18931</v>
      </c>
      <c r="C648" s="211" t="s">
        <v>1776</v>
      </c>
      <c r="D648" s="211" t="s">
        <v>1776</v>
      </c>
      <c r="E648" s="211" t="s">
        <v>15163</v>
      </c>
      <c r="F648" s="211" t="s">
        <v>1600</v>
      </c>
      <c r="G648" s="211" t="s">
        <v>1775</v>
      </c>
      <c r="H648" s="212" t="s">
        <v>1774</v>
      </c>
      <c r="I648" s="213" t="s">
        <v>18932</v>
      </c>
      <c r="J648" s="201" t="str">
        <f t="shared" si="21"/>
        <v>0133</v>
      </c>
      <c r="K648" s="209"/>
      <c r="L648" s="209"/>
      <c r="M648" s="214"/>
      <c r="N648" s="209" t="s">
        <v>18777</v>
      </c>
      <c r="O648" s="215" t="s">
        <v>18778</v>
      </c>
      <c r="P648" s="215" t="s">
        <v>18773</v>
      </c>
      <c r="Q648" s="215" t="s">
        <v>18774</v>
      </c>
    </row>
    <row r="649" spans="1:17" s="208" customFormat="1" ht="13.15" customHeight="1">
      <c r="A649" s="209" t="str">
        <f t="shared" si="20"/>
        <v>0942179011508856337</v>
      </c>
      <c r="B649" s="210" t="s">
        <v>18931</v>
      </c>
      <c r="C649" s="211" t="s">
        <v>15159</v>
      </c>
      <c r="D649" s="211" t="s">
        <v>1776</v>
      </c>
      <c r="E649" s="211" t="s">
        <v>15164</v>
      </c>
      <c r="F649" s="211" t="s">
        <v>1600</v>
      </c>
      <c r="G649" s="211" t="s">
        <v>1775</v>
      </c>
      <c r="H649" s="212" t="s">
        <v>1774</v>
      </c>
      <c r="I649" s="213" t="s">
        <v>18932</v>
      </c>
      <c r="J649" s="201" t="str">
        <f t="shared" si="21"/>
        <v>0133</v>
      </c>
      <c r="K649" s="209"/>
      <c r="L649" s="209"/>
      <c r="M649" s="214"/>
      <c r="N649" s="209" t="s">
        <v>18777</v>
      </c>
      <c r="O649" s="215" t="s">
        <v>18778</v>
      </c>
      <c r="P649" s="215" t="s">
        <v>18773</v>
      </c>
      <c r="Q649" s="215" t="s">
        <v>18774</v>
      </c>
    </row>
    <row r="650" spans="1:17" s="208" customFormat="1" ht="13.15" customHeight="1">
      <c r="A650" s="209" t="str">
        <f t="shared" si="20"/>
        <v>0942179021770573586</v>
      </c>
      <c r="B650" s="210" t="s">
        <v>18931</v>
      </c>
      <c r="C650" s="211" t="s">
        <v>1776</v>
      </c>
      <c r="D650" s="211" t="s">
        <v>1776</v>
      </c>
      <c r="E650" s="211" t="s">
        <v>15165</v>
      </c>
      <c r="F650" s="211" t="s">
        <v>1600</v>
      </c>
      <c r="G650" s="211" t="s">
        <v>1775</v>
      </c>
      <c r="H650" s="212" t="s">
        <v>1774</v>
      </c>
      <c r="I650" s="213" t="s">
        <v>18932</v>
      </c>
      <c r="J650" s="201" t="str">
        <f t="shared" si="21"/>
        <v>0133</v>
      </c>
      <c r="K650" s="209"/>
      <c r="L650" s="209"/>
      <c r="M650" s="214"/>
      <c r="N650" s="209" t="s">
        <v>18777</v>
      </c>
      <c r="O650" s="215" t="s">
        <v>18778</v>
      </c>
      <c r="P650" s="215" t="s">
        <v>18773</v>
      </c>
      <c r="Q650" s="215" t="s">
        <v>18774</v>
      </c>
    </row>
    <row r="651" spans="1:17" s="208" customFormat="1" ht="13.15" customHeight="1">
      <c r="A651" s="209" t="str">
        <f t="shared" si="20"/>
        <v>0942179031043200744</v>
      </c>
      <c r="B651" s="210" t="s">
        <v>18931</v>
      </c>
      <c r="C651" s="211" t="s">
        <v>15158</v>
      </c>
      <c r="D651" s="211" t="s">
        <v>1776</v>
      </c>
      <c r="E651" s="211" t="s">
        <v>15166</v>
      </c>
      <c r="F651" s="211" t="s">
        <v>1600</v>
      </c>
      <c r="G651" s="211" t="s">
        <v>1775</v>
      </c>
      <c r="H651" s="212" t="s">
        <v>1774</v>
      </c>
      <c r="I651" s="213" t="s">
        <v>18932</v>
      </c>
      <c r="J651" s="201" t="str">
        <f t="shared" si="21"/>
        <v>0133</v>
      </c>
      <c r="K651" s="209"/>
      <c r="L651" s="209"/>
      <c r="M651" s="214"/>
      <c r="N651" s="209" t="s">
        <v>18777</v>
      </c>
      <c r="O651" s="215" t="s">
        <v>18778</v>
      </c>
      <c r="P651" s="215" t="s">
        <v>18773</v>
      </c>
      <c r="Q651" s="215" t="s">
        <v>18774</v>
      </c>
    </row>
    <row r="652" spans="1:17" s="208" customFormat="1" ht="13.15" customHeight="1">
      <c r="A652" s="209" t="str">
        <f t="shared" si="20"/>
        <v>0942179041952391658</v>
      </c>
      <c r="B652" s="210" t="s">
        <v>18931</v>
      </c>
      <c r="C652" s="211" t="s">
        <v>15167</v>
      </c>
      <c r="D652" s="211" t="s">
        <v>1776</v>
      </c>
      <c r="E652" s="211" t="s">
        <v>15168</v>
      </c>
      <c r="F652" s="211" t="s">
        <v>1600</v>
      </c>
      <c r="G652" s="211" t="s">
        <v>1775</v>
      </c>
      <c r="H652" s="212" t="s">
        <v>1774</v>
      </c>
      <c r="I652" s="213" t="s">
        <v>18932</v>
      </c>
      <c r="J652" s="201" t="str">
        <f t="shared" si="21"/>
        <v>0133</v>
      </c>
      <c r="K652" s="209"/>
      <c r="L652" s="209"/>
      <c r="M652" s="214"/>
      <c r="N652" s="209" t="s">
        <v>18777</v>
      </c>
      <c r="O652" s="215" t="s">
        <v>18778</v>
      </c>
      <c r="P652" s="215" t="s">
        <v>18773</v>
      </c>
      <c r="Q652" s="215" t="s">
        <v>18774</v>
      </c>
    </row>
    <row r="653" spans="1:17" s="208" customFormat="1" ht="13.15" customHeight="1">
      <c r="A653" s="209" t="str">
        <f t="shared" si="20"/>
        <v>1127664011770573586</v>
      </c>
      <c r="B653" s="210" t="s">
        <v>18931</v>
      </c>
      <c r="C653" s="211" t="s">
        <v>1776</v>
      </c>
      <c r="D653" s="211" t="s">
        <v>1776</v>
      </c>
      <c r="E653" s="211" t="s">
        <v>15171</v>
      </c>
      <c r="F653" s="211" t="s">
        <v>1600</v>
      </c>
      <c r="G653" s="211" t="s">
        <v>1775</v>
      </c>
      <c r="H653" s="212" t="s">
        <v>1774</v>
      </c>
      <c r="I653" s="213" t="s">
        <v>18932</v>
      </c>
      <c r="J653" s="201" t="str">
        <f t="shared" si="21"/>
        <v>0133</v>
      </c>
      <c r="K653" s="209"/>
      <c r="L653" s="209"/>
      <c r="M653" s="214"/>
      <c r="N653" s="209" t="s">
        <v>18777</v>
      </c>
      <c r="O653" s="215" t="s">
        <v>18778</v>
      </c>
      <c r="P653" s="215" t="s">
        <v>18773</v>
      </c>
      <c r="Q653" s="215" t="s">
        <v>18774</v>
      </c>
    </row>
    <row r="654" spans="1:17" s="208" customFormat="1" ht="13.15" customHeight="1">
      <c r="A654" s="209" t="str">
        <f t="shared" si="20"/>
        <v>1127664021770573586</v>
      </c>
      <c r="B654" s="210" t="s">
        <v>18931</v>
      </c>
      <c r="C654" s="211" t="s">
        <v>1776</v>
      </c>
      <c r="D654" s="211" t="s">
        <v>1776</v>
      </c>
      <c r="E654" s="211" t="s">
        <v>15172</v>
      </c>
      <c r="F654" s="211" t="s">
        <v>1600</v>
      </c>
      <c r="G654" s="211" t="s">
        <v>1775</v>
      </c>
      <c r="H654" s="212" t="s">
        <v>1774</v>
      </c>
      <c r="I654" s="213" t="s">
        <v>18932</v>
      </c>
      <c r="J654" s="201" t="str">
        <f t="shared" si="21"/>
        <v>0133</v>
      </c>
      <c r="K654" s="209"/>
      <c r="L654" s="209"/>
      <c r="M654" s="214"/>
      <c r="N654" s="209" t="s">
        <v>18777</v>
      </c>
      <c r="O654" s="215" t="s">
        <v>18778</v>
      </c>
      <c r="P654" s="215" t="s">
        <v>18773</v>
      </c>
      <c r="Q654" s="215" t="s">
        <v>18774</v>
      </c>
    </row>
    <row r="655" spans="1:17" s="208" customFormat="1" ht="13.15" customHeight="1">
      <c r="A655" s="209" t="str">
        <f t="shared" si="20"/>
        <v>1127664031770573586</v>
      </c>
      <c r="B655" s="210" t="s">
        <v>18931</v>
      </c>
      <c r="C655" s="211" t="s">
        <v>1776</v>
      </c>
      <c r="D655" s="211" t="s">
        <v>1776</v>
      </c>
      <c r="E655" s="211" t="s">
        <v>447</v>
      </c>
      <c r="F655" s="211" t="s">
        <v>1600</v>
      </c>
      <c r="G655" s="211" t="s">
        <v>1775</v>
      </c>
      <c r="H655" s="212" t="s">
        <v>1774</v>
      </c>
      <c r="I655" s="213" t="s">
        <v>18932</v>
      </c>
      <c r="J655" s="201" t="str">
        <f t="shared" si="21"/>
        <v>0133</v>
      </c>
      <c r="K655" s="209" t="s">
        <v>9153</v>
      </c>
      <c r="L655" s="209"/>
      <c r="M655" s="214"/>
      <c r="N655" s="209" t="s">
        <v>18777</v>
      </c>
      <c r="O655" s="215" t="s">
        <v>18778</v>
      </c>
      <c r="P655" s="215" t="s">
        <v>18773</v>
      </c>
      <c r="Q655" s="215" t="s">
        <v>18774</v>
      </c>
    </row>
    <row r="656" spans="1:17" s="208" customFormat="1" ht="13.15" customHeight="1">
      <c r="A656" s="209" t="str">
        <f t="shared" si="20"/>
        <v>1127664031962492660</v>
      </c>
      <c r="B656" s="210" t="s">
        <v>18931</v>
      </c>
      <c r="C656" s="211" t="s">
        <v>448</v>
      </c>
      <c r="D656" s="211" t="s">
        <v>1776</v>
      </c>
      <c r="E656" s="211" t="s">
        <v>447</v>
      </c>
      <c r="F656" s="211" t="s">
        <v>1600</v>
      </c>
      <c r="G656" s="211" t="s">
        <v>1775</v>
      </c>
      <c r="H656" s="212" t="s">
        <v>1774</v>
      </c>
      <c r="I656" s="213" t="s">
        <v>18932</v>
      </c>
      <c r="J656" s="201" t="str">
        <f t="shared" si="21"/>
        <v>0133</v>
      </c>
      <c r="K656" s="209"/>
      <c r="L656" s="209"/>
      <c r="M656" s="214"/>
      <c r="N656" s="209" t="s">
        <v>18777</v>
      </c>
      <c r="O656" s="215" t="s">
        <v>18778</v>
      </c>
      <c r="P656" s="215" t="s">
        <v>18773</v>
      </c>
      <c r="Q656" s="215" t="s">
        <v>18774</v>
      </c>
    </row>
    <row r="657" spans="1:17" s="208" customFormat="1" ht="13.15" customHeight="1">
      <c r="A657" s="209" t="str">
        <f t="shared" si="20"/>
        <v>##1043200744</v>
      </c>
      <c r="B657" s="210" t="s">
        <v>18931</v>
      </c>
      <c r="C657" s="211" t="s">
        <v>15158</v>
      </c>
      <c r="D657" s="211" t="s">
        <v>1776</v>
      </c>
      <c r="E657" s="211" t="s">
        <v>3649</v>
      </c>
      <c r="F657" s="211" t="s">
        <v>1600</v>
      </c>
      <c r="G657" s="211" t="s">
        <v>1775</v>
      </c>
      <c r="H657" s="212" t="s">
        <v>1774</v>
      </c>
      <c r="I657" s="213" t="s">
        <v>18932</v>
      </c>
      <c r="J657" s="201" t="str">
        <f t="shared" si="21"/>
        <v>0133</v>
      </c>
      <c r="K657" s="209"/>
      <c r="L657" s="209"/>
      <c r="M657" s="214"/>
      <c r="N657" s="209" t="s">
        <v>18777</v>
      </c>
      <c r="O657" s="215" t="s">
        <v>18778</v>
      </c>
      <c r="P657" s="215" t="s">
        <v>18773</v>
      </c>
      <c r="Q657" s="215" t="s">
        <v>18774</v>
      </c>
    </row>
    <row r="658" spans="1:17" s="208" customFormat="1" ht="13.15" customHeight="1">
      <c r="A658" s="209" t="str">
        <f t="shared" si="20"/>
        <v>##1770573586</v>
      </c>
      <c r="B658" s="210" t="s">
        <v>18931</v>
      </c>
      <c r="C658" s="211" t="s">
        <v>1776</v>
      </c>
      <c r="D658" s="211" t="s">
        <v>1776</v>
      </c>
      <c r="E658" s="211" t="s">
        <v>3649</v>
      </c>
      <c r="F658" s="211" t="s">
        <v>1600</v>
      </c>
      <c r="G658" s="211" t="s">
        <v>1775</v>
      </c>
      <c r="H658" s="212" t="s">
        <v>1774</v>
      </c>
      <c r="I658" s="213" t="s">
        <v>18932</v>
      </c>
      <c r="J658" s="201" t="str">
        <f t="shared" si="21"/>
        <v>0133</v>
      </c>
      <c r="K658" s="209"/>
      <c r="L658" s="209"/>
      <c r="M658" s="214"/>
      <c r="N658" s="209" t="s">
        <v>18777</v>
      </c>
      <c r="O658" s="215" t="s">
        <v>18778</v>
      </c>
      <c r="P658" s="215" t="s">
        <v>18773</v>
      </c>
      <c r="Q658" s="215" t="s">
        <v>18774</v>
      </c>
    </row>
    <row r="659" spans="1:17" s="208" customFormat="1" ht="13.15" customHeight="1">
      <c r="A659" s="209" t="str">
        <f t="shared" si="20"/>
        <v>094217902NA</v>
      </c>
      <c r="B659" s="210" t="s">
        <v>18931</v>
      </c>
      <c r="C659" s="211" t="s">
        <v>3106</v>
      </c>
      <c r="D659" s="211" t="s">
        <v>1776</v>
      </c>
      <c r="E659" s="211" t="s">
        <v>15165</v>
      </c>
      <c r="F659" s="211" t="s">
        <v>1600</v>
      </c>
      <c r="G659" s="211" t="s">
        <v>1775</v>
      </c>
      <c r="H659" s="212" t="s">
        <v>1774</v>
      </c>
      <c r="I659" s="213" t="s">
        <v>18932</v>
      </c>
      <c r="J659" s="201" t="str">
        <f t="shared" si="21"/>
        <v>0133</v>
      </c>
      <c r="K659" s="209"/>
      <c r="L659" s="209"/>
      <c r="M659" s="214"/>
      <c r="N659" s="209" t="s">
        <v>18777</v>
      </c>
      <c r="O659" s="215" t="s">
        <v>18778</v>
      </c>
      <c r="P659" s="215" t="s">
        <v>18773</v>
      </c>
      <c r="Q659" s="215" t="s">
        <v>18774</v>
      </c>
    </row>
    <row r="660" spans="1:17" s="208" customFormat="1" ht="13.15" customHeight="1">
      <c r="A660" s="209" t="str">
        <f t="shared" si="20"/>
        <v>1043200744MR1770573586</v>
      </c>
      <c r="B660" s="210" t="s">
        <v>18931</v>
      </c>
      <c r="C660" s="211" t="s">
        <v>1776</v>
      </c>
      <c r="D660" s="211" t="s">
        <v>1776</v>
      </c>
      <c r="E660" s="211" t="s">
        <v>15169</v>
      </c>
      <c r="F660" s="211" t="s">
        <v>1600</v>
      </c>
      <c r="G660" s="211" t="s">
        <v>1775</v>
      </c>
      <c r="H660" s="212" t="s">
        <v>1774</v>
      </c>
      <c r="I660" s="213" t="s">
        <v>18932</v>
      </c>
      <c r="J660" s="201" t="str">
        <f t="shared" si="21"/>
        <v>0133</v>
      </c>
      <c r="K660" s="209" t="s">
        <v>14592</v>
      </c>
      <c r="L660" s="209"/>
      <c r="M660" s="214"/>
      <c r="N660" s="209" t="s">
        <v>18777</v>
      </c>
      <c r="O660" s="215" t="s">
        <v>18778</v>
      </c>
      <c r="P660" s="215" t="s">
        <v>18773</v>
      </c>
      <c r="Q660" s="215" t="s">
        <v>18774</v>
      </c>
    </row>
    <row r="661" spans="1:17" s="208" customFormat="1" ht="13.15" customHeight="1">
      <c r="A661" s="209" t="str">
        <f t="shared" si="20"/>
        <v>1053301754MR1770573586</v>
      </c>
      <c r="B661" s="210" t="s">
        <v>18931</v>
      </c>
      <c r="C661" s="211" t="s">
        <v>1776</v>
      </c>
      <c r="D661" s="211" t="s">
        <v>1776</v>
      </c>
      <c r="E661" s="211" t="s">
        <v>15170</v>
      </c>
      <c r="F661" s="211" t="s">
        <v>1600</v>
      </c>
      <c r="G661" s="211" t="s">
        <v>1775</v>
      </c>
      <c r="H661" s="212" t="s">
        <v>1774</v>
      </c>
      <c r="I661" s="213" t="s">
        <v>18932</v>
      </c>
      <c r="J661" s="201" t="str">
        <f t="shared" si="21"/>
        <v>0133</v>
      </c>
      <c r="K661" s="209"/>
      <c r="L661" s="209"/>
      <c r="M661" s="214"/>
      <c r="N661" s="209" t="s">
        <v>18777</v>
      </c>
      <c r="O661" s="215" t="s">
        <v>18778</v>
      </c>
      <c r="P661" s="215" t="s">
        <v>18773</v>
      </c>
      <c r="Q661" s="215" t="s">
        <v>18774</v>
      </c>
    </row>
    <row r="662" spans="1:17" s="208" customFormat="1" ht="13.15" customHeight="1">
      <c r="A662" s="209" t="str">
        <f t="shared" si="20"/>
        <v>1770573586MR1770573586</v>
      </c>
      <c r="B662" s="210" t="s">
        <v>18931</v>
      </c>
      <c r="C662" s="211" t="s">
        <v>1776</v>
      </c>
      <c r="D662" s="211" t="s">
        <v>1776</v>
      </c>
      <c r="E662" s="211" t="s">
        <v>15173</v>
      </c>
      <c r="F662" s="211" t="s">
        <v>1600</v>
      </c>
      <c r="G662" s="211" t="s">
        <v>1775</v>
      </c>
      <c r="H662" s="212" t="s">
        <v>1774</v>
      </c>
      <c r="I662" s="213" t="s">
        <v>18932</v>
      </c>
      <c r="J662" s="201" t="str">
        <f t="shared" si="21"/>
        <v>0133</v>
      </c>
      <c r="K662" s="209"/>
      <c r="L662" s="209"/>
      <c r="M662" s="214"/>
      <c r="N662" s="209" t="s">
        <v>18777</v>
      </c>
      <c r="O662" s="215" t="s">
        <v>18778</v>
      </c>
      <c r="P662" s="215" t="s">
        <v>18773</v>
      </c>
      <c r="Q662" s="215" t="s">
        <v>18774</v>
      </c>
    </row>
    <row r="663" spans="1:17" s="208" customFormat="1" ht="13.15" customHeight="1">
      <c r="A663" s="209" t="str">
        <f t="shared" si="20"/>
        <v>1962492660MR1770573586</v>
      </c>
      <c r="B663" s="210" t="s">
        <v>18931</v>
      </c>
      <c r="C663" s="211" t="s">
        <v>1776</v>
      </c>
      <c r="D663" s="211" t="s">
        <v>1776</v>
      </c>
      <c r="E663" s="211" t="s">
        <v>15174</v>
      </c>
      <c r="F663" s="211" t="s">
        <v>1600</v>
      </c>
      <c r="G663" s="211" t="s">
        <v>1775</v>
      </c>
      <c r="H663" s="212" t="s">
        <v>1774</v>
      </c>
      <c r="I663" s="213" t="s">
        <v>18932</v>
      </c>
      <c r="J663" s="201" t="str">
        <f t="shared" si="21"/>
        <v>0133</v>
      </c>
      <c r="K663" s="209"/>
      <c r="L663" s="209"/>
      <c r="M663" s="214"/>
      <c r="N663" s="209" t="s">
        <v>18777</v>
      </c>
      <c r="O663" s="215" t="s">
        <v>18778</v>
      </c>
      <c r="P663" s="215" t="s">
        <v>18773</v>
      </c>
      <c r="Q663" s="215" t="s">
        <v>18774</v>
      </c>
    </row>
    <row r="664" spans="1:17" s="208" customFormat="1" ht="13.15" customHeight="1">
      <c r="A664" s="209" t="str">
        <f t="shared" si="20"/>
        <v>1F-QMA0000021842741770573586</v>
      </c>
      <c r="B664" s="210" t="s">
        <v>18931</v>
      </c>
      <c r="C664" s="211" t="s">
        <v>1776</v>
      </c>
      <c r="D664" s="211" t="s">
        <v>1776</v>
      </c>
      <c r="E664" s="211" t="s">
        <v>15175</v>
      </c>
      <c r="F664" s="211" t="s">
        <v>1600</v>
      </c>
      <c r="G664" s="211" t="s">
        <v>1775</v>
      </c>
      <c r="H664" s="212" t="s">
        <v>1774</v>
      </c>
      <c r="I664" s="213" t="s">
        <v>18932</v>
      </c>
      <c r="J664" s="201" t="str">
        <f t="shared" si="21"/>
        <v>0133</v>
      </c>
      <c r="K664" s="209"/>
      <c r="L664" s="209"/>
      <c r="M664" s="214"/>
      <c r="N664" s="209" t="s">
        <v>18777</v>
      </c>
      <c r="O664" s="215" t="s">
        <v>18778</v>
      </c>
      <c r="P664" s="215" t="s">
        <v>18773</v>
      </c>
      <c r="Q664" s="215" t="s">
        <v>18774</v>
      </c>
    </row>
    <row r="665" spans="1:17" s="208" customFormat="1" ht="13.15" customHeight="1">
      <c r="A665" s="209" t="str">
        <f t="shared" si="20"/>
        <v>1F-QMA0000064421881770573586</v>
      </c>
      <c r="B665" s="210" t="s">
        <v>18931</v>
      </c>
      <c r="C665" s="211" t="s">
        <v>1776</v>
      </c>
      <c r="D665" s="211" t="s">
        <v>1776</v>
      </c>
      <c r="E665" s="211" t="s">
        <v>15176</v>
      </c>
      <c r="F665" s="211" t="s">
        <v>1600</v>
      </c>
      <c r="G665" s="211" t="s">
        <v>1775</v>
      </c>
      <c r="H665" s="212" t="s">
        <v>1774</v>
      </c>
      <c r="I665" s="213" t="s">
        <v>18932</v>
      </c>
      <c r="J665" s="201" t="str">
        <f t="shared" si="21"/>
        <v>0133</v>
      </c>
      <c r="K665" s="209"/>
      <c r="L665" s="209"/>
      <c r="M665" s="214"/>
      <c r="N665" s="209" t="s">
        <v>18777</v>
      </c>
      <c r="O665" s="215" t="s">
        <v>18778</v>
      </c>
      <c r="P665" s="215" t="s">
        <v>18773</v>
      </c>
      <c r="Q665" s="215" t="s">
        <v>18774</v>
      </c>
    </row>
    <row r="666" spans="1:17" s="208" customFormat="1" ht="13.15" customHeight="1">
      <c r="A666" s="209" t="str">
        <f t="shared" si="20"/>
        <v>1F-QMP0000037811301770573586</v>
      </c>
      <c r="B666" s="210" t="s">
        <v>18931</v>
      </c>
      <c r="C666" s="211" t="s">
        <v>1776</v>
      </c>
      <c r="D666" s="211" t="s">
        <v>1776</v>
      </c>
      <c r="E666" s="211" t="s">
        <v>15177</v>
      </c>
      <c r="F666" s="211" t="s">
        <v>1600</v>
      </c>
      <c r="G666" s="211" t="s">
        <v>1775</v>
      </c>
      <c r="H666" s="212" t="s">
        <v>1774</v>
      </c>
      <c r="I666" s="213" t="s">
        <v>18932</v>
      </c>
      <c r="J666" s="201" t="str">
        <f t="shared" si="21"/>
        <v>0133</v>
      </c>
      <c r="K666" s="209"/>
      <c r="L666" s="209"/>
      <c r="M666" s="214"/>
      <c r="N666" s="209" t="s">
        <v>18777</v>
      </c>
      <c r="O666" s="215" t="s">
        <v>18778</v>
      </c>
      <c r="P666" s="215" t="s">
        <v>18773</v>
      </c>
      <c r="Q666" s="215" t="s">
        <v>18774</v>
      </c>
    </row>
    <row r="667" spans="1:17" s="208" customFormat="1" ht="13.15" customHeight="1">
      <c r="A667" s="209" t="str">
        <f t="shared" si="20"/>
        <v>59-1015081508856337</v>
      </c>
      <c r="B667" s="210" t="s">
        <v>18931</v>
      </c>
      <c r="C667" s="211" t="s">
        <v>15159</v>
      </c>
      <c r="D667" s="211" t="s">
        <v>1776</v>
      </c>
      <c r="E667" s="211" t="s">
        <v>15178</v>
      </c>
      <c r="F667" s="211" t="s">
        <v>1600</v>
      </c>
      <c r="G667" s="211" t="s">
        <v>1775</v>
      </c>
      <c r="H667" s="212" t="s">
        <v>1774</v>
      </c>
      <c r="I667" s="213" t="s">
        <v>18932</v>
      </c>
      <c r="J667" s="201" t="str">
        <f t="shared" si="21"/>
        <v>0133</v>
      </c>
      <c r="K667" s="209"/>
      <c r="L667" s="209"/>
      <c r="M667" s="214"/>
      <c r="N667" s="209" t="s">
        <v>18777</v>
      </c>
      <c r="O667" s="215" t="s">
        <v>18778</v>
      </c>
      <c r="P667" s="215" t="s">
        <v>18773</v>
      </c>
      <c r="Q667" s="215" t="s">
        <v>18774</v>
      </c>
    </row>
    <row r="668" spans="1:17" s="208" customFormat="1" ht="13.15" customHeight="1">
      <c r="A668" s="209" t="str">
        <f t="shared" si="20"/>
        <v>0941171011992707780</v>
      </c>
      <c r="B668" s="210" t="s">
        <v>18933</v>
      </c>
      <c r="C668" s="211" t="s">
        <v>740</v>
      </c>
      <c r="D668" s="211" t="s">
        <v>740</v>
      </c>
      <c r="E668" s="211" t="s">
        <v>15180</v>
      </c>
      <c r="F668" s="211" t="s">
        <v>739</v>
      </c>
      <c r="G668" s="211" t="s">
        <v>2336</v>
      </c>
      <c r="H668" s="212" t="s">
        <v>2337</v>
      </c>
      <c r="I668" s="213" t="s">
        <v>741</v>
      </c>
      <c r="J668" s="201" t="str">
        <f t="shared" si="21"/>
        <v>0137</v>
      </c>
      <c r="K668" s="209"/>
      <c r="L668" s="209"/>
      <c r="M668" s="214"/>
      <c r="N668" s="209" t="s">
        <v>18777</v>
      </c>
      <c r="O668" s="215" t="s">
        <v>18778</v>
      </c>
      <c r="P668" s="215" t="s">
        <v>18835</v>
      </c>
      <c r="Q668" s="215" t="s">
        <v>18836</v>
      </c>
    </row>
    <row r="669" spans="1:17" s="208" customFormat="1" ht="13.15" customHeight="1">
      <c r="A669" s="209" t="str">
        <f t="shared" si="20"/>
        <v>0941171051992707780</v>
      </c>
      <c r="B669" s="210" t="s">
        <v>18933</v>
      </c>
      <c r="C669" s="211" t="s">
        <v>740</v>
      </c>
      <c r="D669" s="211" t="s">
        <v>740</v>
      </c>
      <c r="E669" s="211" t="s">
        <v>739</v>
      </c>
      <c r="F669" s="211" t="s">
        <v>739</v>
      </c>
      <c r="G669" s="211" t="s">
        <v>2336</v>
      </c>
      <c r="H669" s="212" t="s">
        <v>2337</v>
      </c>
      <c r="I669" s="213" t="s">
        <v>741</v>
      </c>
      <c r="J669" s="201" t="str">
        <f t="shared" si="21"/>
        <v>0137</v>
      </c>
      <c r="K669" s="209"/>
      <c r="L669" s="209"/>
      <c r="M669" s="214"/>
      <c r="N669" s="209" t="s">
        <v>18777</v>
      </c>
      <c r="O669" s="215" t="s">
        <v>18778</v>
      </c>
      <c r="P669" s="215" t="s">
        <v>18835</v>
      </c>
      <c r="Q669" s="215" t="s">
        <v>18836</v>
      </c>
    </row>
    <row r="670" spans="1:17" s="208" customFormat="1" ht="13.15" customHeight="1">
      <c r="A670" s="209" t="str">
        <f t="shared" si="20"/>
        <v>0941171061992707780</v>
      </c>
      <c r="B670" s="210" t="s">
        <v>18933</v>
      </c>
      <c r="C670" s="211" t="s">
        <v>740</v>
      </c>
      <c r="D670" s="211" t="s">
        <v>740</v>
      </c>
      <c r="E670" s="211" t="s">
        <v>15181</v>
      </c>
      <c r="F670" s="211" t="s">
        <v>739</v>
      </c>
      <c r="G670" s="211" t="s">
        <v>2336</v>
      </c>
      <c r="H670" s="212" t="s">
        <v>2337</v>
      </c>
      <c r="I670" s="213" t="s">
        <v>741</v>
      </c>
      <c r="J670" s="201" t="str">
        <f t="shared" si="21"/>
        <v>0137</v>
      </c>
      <c r="K670" s="209"/>
      <c r="L670" s="209"/>
      <c r="M670" s="214"/>
      <c r="N670" s="209" t="s">
        <v>18777</v>
      </c>
      <c r="O670" s="215" t="s">
        <v>18778</v>
      </c>
      <c r="P670" s="215" t="s">
        <v>18835</v>
      </c>
      <c r="Q670" s="215" t="s">
        <v>18836</v>
      </c>
    </row>
    <row r="671" spans="1:17" s="208" customFormat="1" ht="13.15" customHeight="1">
      <c r="A671" s="209" t="str">
        <f t="shared" si="20"/>
        <v>06-1038501001992707780</v>
      </c>
      <c r="B671" s="210" t="s">
        <v>18933</v>
      </c>
      <c r="C671" s="211" t="s">
        <v>740</v>
      </c>
      <c r="D671" s="211" t="s">
        <v>740</v>
      </c>
      <c r="E671" s="211" t="s">
        <v>15179</v>
      </c>
      <c r="F671" s="211" t="s">
        <v>739</v>
      </c>
      <c r="G671" s="211" t="s">
        <v>2336</v>
      </c>
      <c r="H671" s="212" t="s">
        <v>2337</v>
      </c>
      <c r="I671" s="213" t="s">
        <v>741</v>
      </c>
      <c r="J671" s="201" t="str">
        <f t="shared" si="21"/>
        <v>0137</v>
      </c>
      <c r="K671" s="209"/>
      <c r="L671" s="209"/>
      <c r="M671" s="214"/>
      <c r="N671" s="209" t="s">
        <v>18777</v>
      </c>
      <c r="O671" s="215" t="s">
        <v>18778</v>
      </c>
      <c r="P671" s="215" t="s">
        <v>18835</v>
      </c>
      <c r="Q671" s="215" t="s">
        <v>18836</v>
      </c>
    </row>
    <row r="672" spans="1:17" s="208" customFormat="1" ht="13.15" customHeight="1">
      <c r="A672" s="209" t="str">
        <f t="shared" si="20"/>
        <v>0252231011851343909</v>
      </c>
      <c r="B672" s="210" t="s">
        <v>18934</v>
      </c>
      <c r="C672" s="211" t="s">
        <v>2129</v>
      </c>
      <c r="D672" s="211" t="s">
        <v>2129</v>
      </c>
      <c r="E672" s="211" t="s">
        <v>15182</v>
      </c>
      <c r="F672" s="211" t="s">
        <v>1601</v>
      </c>
      <c r="G672" s="211" t="s">
        <v>2128</v>
      </c>
      <c r="H672" s="212" t="s">
        <v>2318</v>
      </c>
      <c r="I672" s="213" t="s">
        <v>18935</v>
      </c>
      <c r="J672" s="201" t="str">
        <f t="shared" si="21"/>
        <v>0139</v>
      </c>
      <c r="K672" s="209"/>
      <c r="L672" s="209"/>
      <c r="M672" s="214"/>
      <c r="N672" s="209" t="s">
        <v>18777</v>
      </c>
      <c r="O672" s="215" t="s">
        <v>18778</v>
      </c>
      <c r="P672" s="215" t="s">
        <v>18773</v>
      </c>
      <c r="Q672" s="215" t="s">
        <v>18774</v>
      </c>
    </row>
    <row r="673" spans="1:17" s="208" customFormat="1" ht="13.15" customHeight="1">
      <c r="A673" s="209" t="str">
        <f t="shared" si="20"/>
        <v>0941189011851343909</v>
      </c>
      <c r="B673" s="210" t="s">
        <v>18934</v>
      </c>
      <c r="C673" s="211" t="s">
        <v>2129</v>
      </c>
      <c r="D673" s="211" t="s">
        <v>2129</v>
      </c>
      <c r="E673" s="211" t="s">
        <v>15183</v>
      </c>
      <c r="F673" s="211" t="s">
        <v>1601</v>
      </c>
      <c r="G673" s="211" t="s">
        <v>2128</v>
      </c>
      <c r="H673" s="212" t="s">
        <v>2318</v>
      </c>
      <c r="I673" s="213" t="s">
        <v>18935</v>
      </c>
      <c r="J673" s="201" t="str">
        <f t="shared" si="21"/>
        <v>0139</v>
      </c>
      <c r="K673" s="209"/>
      <c r="L673" s="209"/>
      <c r="M673" s="214"/>
      <c r="N673" s="209" t="s">
        <v>18777</v>
      </c>
      <c r="O673" s="215" t="s">
        <v>18778</v>
      </c>
      <c r="P673" s="215" t="s">
        <v>18773</v>
      </c>
      <c r="Q673" s="215" t="s">
        <v>18774</v>
      </c>
    </row>
    <row r="674" spans="1:17" s="208" customFormat="1" ht="13.15" customHeight="1">
      <c r="A674" s="209" t="str">
        <f t="shared" si="20"/>
        <v>0941189011952636060</v>
      </c>
      <c r="B674" s="210" t="s">
        <v>18934</v>
      </c>
      <c r="C674" s="211" t="s">
        <v>15184</v>
      </c>
      <c r="D674" s="211" t="s">
        <v>2129</v>
      </c>
      <c r="E674" s="211" t="s">
        <v>15183</v>
      </c>
      <c r="F674" s="211" t="s">
        <v>1601</v>
      </c>
      <c r="G674" s="211" t="s">
        <v>2128</v>
      </c>
      <c r="H674" s="212" t="s">
        <v>2318</v>
      </c>
      <c r="I674" s="213" t="s">
        <v>18935</v>
      </c>
      <c r="J674" s="201" t="str">
        <f t="shared" si="21"/>
        <v>0139</v>
      </c>
      <c r="K674" s="209"/>
      <c r="L674" s="209"/>
      <c r="M674" s="214"/>
      <c r="N674" s="209" t="s">
        <v>18777</v>
      </c>
      <c r="O674" s="215" t="s">
        <v>18778</v>
      </c>
      <c r="P674" s="215" t="s">
        <v>18773</v>
      </c>
      <c r="Q674" s="215" t="s">
        <v>18774</v>
      </c>
    </row>
    <row r="675" spans="1:17" s="208" customFormat="1" ht="13.15" customHeight="1">
      <c r="A675" s="209" t="str">
        <f t="shared" si="20"/>
        <v>0941189021427338508</v>
      </c>
      <c r="B675" s="210" t="s">
        <v>18934</v>
      </c>
      <c r="C675" s="211" t="s">
        <v>481</v>
      </c>
      <c r="D675" s="211" t="s">
        <v>2129</v>
      </c>
      <c r="E675" s="211" t="s">
        <v>1601</v>
      </c>
      <c r="F675" s="211" t="s">
        <v>1601</v>
      </c>
      <c r="G675" s="211" t="s">
        <v>2128</v>
      </c>
      <c r="H675" s="212" t="s">
        <v>2318</v>
      </c>
      <c r="I675" s="213" t="s">
        <v>18935</v>
      </c>
      <c r="J675" s="201" t="str">
        <f t="shared" si="21"/>
        <v>0139</v>
      </c>
      <c r="K675" s="209" t="s">
        <v>14592</v>
      </c>
      <c r="L675" s="209"/>
      <c r="M675" s="214"/>
      <c r="N675" s="209" t="s">
        <v>18777</v>
      </c>
      <c r="O675" s="215" t="s">
        <v>18778</v>
      </c>
      <c r="P675" s="215" t="s">
        <v>18773</v>
      </c>
      <c r="Q675" s="215" t="s">
        <v>18774</v>
      </c>
    </row>
    <row r="676" spans="1:17" s="208" customFormat="1" ht="13.15" customHeight="1">
      <c r="A676" s="209" t="str">
        <f t="shared" si="20"/>
        <v>0941189021851343909</v>
      </c>
      <c r="B676" s="210" t="s">
        <v>18934</v>
      </c>
      <c r="C676" s="211" t="s">
        <v>2129</v>
      </c>
      <c r="D676" s="211" t="s">
        <v>2129</v>
      </c>
      <c r="E676" s="211" t="s">
        <v>1601</v>
      </c>
      <c r="F676" s="211" t="s">
        <v>1601</v>
      </c>
      <c r="G676" s="211" t="s">
        <v>2128</v>
      </c>
      <c r="H676" s="212" t="s">
        <v>2318</v>
      </c>
      <c r="I676" s="213" t="s">
        <v>18935</v>
      </c>
      <c r="J676" s="201" t="str">
        <f t="shared" si="21"/>
        <v>0139</v>
      </c>
      <c r="K676" s="209"/>
      <c r="L676" s="209"/>
      <c r="M676" s="214"/>
      <c r="N676" s="209" t="s">
        <v>18777</v>
      </c>
      <c r="O676" s="215" t="s">
        <v>18778</v>
      </c>
      <c r="P676" s="215" t="s">
        <v>18773</v>
      </c>
      <c r="Q676" s="215" t="s">
        <v>18774</v>
      </c>
    </row>
    <row r="677" spans="1:17" s="208" customFormat="1" ht="13.15" customHeight="1">
      <c r="A677" s="209" t="str">
        <f t="shared" si="20"/>
        <v>0941189021952636060</v>
      </c>
      <c r="B677" s="210" t="s">
        <v>18934</v>
      </c>
      <c r="C677" s="211" t="s">
        <v>15184</v>
      </c>
      <c r="D677" s="211" t="s">
        <v>2129</v>
      </c>
      <c r="E677" s="211" t="s">
        <v>1601</v>
      </c>
      <c r="F677" s="211" t="s">
        <v>1601</v>
      </c>
      <c r="G677" s="211" t="s">
        <v>2128</v>
      </c>
      <c r="H677" s="212" t="s">
        <v>2318</v>
      </c>
      <c r="I677" s="213" t="s">
        <v>18935</v>
      </c>
      <c r="J677" s="201" t="str">
        <f t="shared" si="21"/>
        <v>0139</v>
      </c>
      <c r="K677" s="209" t="s">
        <v>14592</v>
      </c>
      <c r="L677" s="209"/>
      <c r="M677" s="214"/>
      <c r="N677" s="209" t="s">
        <v>18777</v>
      </c>
      <c r="O677" s="215" t="s">
        <v>18778</v>
      </c>
      <c r="P677" s="215" t="s">
        <v>18773</v>
      </c>
      <c r="Q677" s="215" t="s">
        <v>18774</v>
      </c>
    </row>
    <row r="678" spans="1:17" s="208" customFormat="1" ht="13.15" customHeight="1">
      <c r="A678" s="209" t="str">
        <f t="shared" si="20"/>
        <v>0941189031851343909</v>
      </c>
      <c r="B678" s="210" t="s">
        <v>18934</v>
      </c>
      <c r="C678" s="211" t="s">
        <v>2129</v>
      </c>
      <c r="D678" s="211" t="s">
        <v>2129</v>
      </c>
      <c r="E678" s="211" t="s">
        <v>15185</v>
      </c>
      <c r="F678" s="211" t="s">
        <v>1601</v>
      </c>
      <c r="G678" s="211" t="s">
        <v>2128</v>
      </c>
      <c r="H678" s="212" t="s">
        <v>2318</v>
      </c>
      <c r="I678" s="213" t="s">
        <v>18935</v>
      </c>
      <c r="J678" s="201" t="str">
        <f t="shared" si="21"/>
        <v>0139</v>
      </c>
      <c r="K678" s="209"/>
      <c r="L678" s="209"/>
      <c r="M678" s="214"/>
      <c r="N678" s="209" t="s">
        <v>18777</v>
      </c>
      <c r="O678" s="215" t="s">
        <v>18778</v>
      </c>
      <c r="P678" s="215" t="s">
        <v>18773</v>
      </c>
      <c r="Q678" s="215" t="s">
        <v>18774</v>
      </c>
    </row>
    <row r="679" spans="1:17" s="208" customFormat="1" ht="13.15" customHeight="1">
      <c r="A679" s="209" t="str">
        <f t="shared" si="20"/>
        <v>0941189051427338508</v>
      </c>
      <c r="B679" s="210" t="s">
        <v>18934</v>
      </c>
      <c r="C679" s="211" t="s">
        <v>481</v>
      </c>
      <c r="D679" s="211" t="s">
        <v>2129</v>
      </c>
      <c r="E679" s="211" t="s">
        <v>480</v>
      </c>
      <c r="F679" s="211" t="s">
        <v>1601</v>
      </c>
      <c r="G679" s="211" t="s">
        <v>2128</v>
      </c>
      <c r="H679" s="212" t="s">
        <v>2318</v>
      </c>
      <c r="I679" s="213" t="s">
        <v>18935</v>
      </c>
      <c r="J679" s="201" t="str">
        <f t="shared" si="21"/>
        <v>0139</v>
      </c>
      <c r="K679" s="209"/>
      <c r="L679" s="209"/>
      <c r="M679" s="214"/>
      <c r="N679" s="209" t="s">
        <v>18777</v>
      </c>
      <c r="O679" s="215" t="s">
        <v>18778</v>
      </c>
      <c r="P679" s="215" t="s">
        <v>18773</v>
      </c>
      <c r="Q679" s="215" t="s">
        <v>18774</v>
      </c>
    </row>
    <row r="680" spans="1:17" s="208" customFormat="1" ht="13.15" customHeight="1">
      <c r="A680" s="209" t="str">
        <f t="shared" si="20"/>
        <v>##1851343909</v>
      </c>
      <c r="B680" s="210" t="s">
        <v>18934</v>
      </c>
      <c r="C680" s="211" t="s">
        <v>2129</v>
      </c>
      <c r="D680" s="211" t="s">
        <v>2129</v>
      </c>
      <c r="E680" s="211" t="s">
        <v>3649</v>
      </c>
      <c r="F680" s="211" t="s">
        <v>1601</v>
      </c>
      <c r="G680" s="211" t="s">
        <v>2128</v>
      </c>
      <c r="H680" s="212" t="s">
        <v>2318</v>
      </c>
      <c r="I680" s="213" t="s">
        <v>18935</v>
      </c>
      <c r="J680" s="201" t="str">
        <f t="shared" si="21"/>
        <v>0139</v>
      </c>
      <c r="K680" s="209"/>
      <c r="L680" s="209"/>
      <c r="M680" s="214"/>
      <c r="N680" s="209" t="s">
        <v>18777</v>
      </c>
      <c r="O680" s="215" t="s">
        <v>18778</v>
      </c>
      <c r="P680" s="215" t="s">
        <v>18773</v>
      </c>
      <c r="Q680" s="215" t="s">
        <v>18774</v>
      </c>
    </row>
    <row r="681" spans="1:17" s="208" customFormat="1" ht="13.15" customHeight="1">
      <c r="A681" s="209" t="str">
        <f t="shared" si="20"/>
        <v>094118904NA</v>
      </c>
      <c r="B681" s="210" t="s">
        <v>18934</v>
      </c>
      <c r="C681" s="211" t="s">
        <v>3106</v>
      </c>
      <c r="D681" s="211" t="s">
        <v>2129</v>
      </c>
      <c r="E681" s="211" t="s">
        <v>15186</v>
      </c>
      <c r="F681" s="211" t="s">
        <v>1601</v>
      </c>
      <c r="G681" s="211" t="s">
        <v>2128</v>
      </c>
      <c r="H681" s="212" t="s">
        <v>2318</v>
      </c>
      <c r="I681" s="213" t="s">
        <v>18935</v>
      </c>
      <c r="J681" s="201" t="str">
        <f t="shared" si="21"/>
        <v>0139</v>
      </c>
      <c r="K681" s="209"/>
      <c r="L681" s="209"/>
      <c r="M681" s="214"/>
      <c r="N681" s="209" t="s">
        <v>18777</v>
      </c>
      <c r="O681" s="215" t="s">
        <v>18778</v>
      </c>
      <c r="P681" s="215" t="s">
        <v>18773</v>
      </c>
      <c r="Q681" s="215" t="s">
        <v>18774</v>
      </c>
    </row>
    <row r="682" spans="1:17" s="208" customFormat="1" ht="13.15" customHeight="1">
      <c r="A682" s="209" t="str">
        <f t="shared" si="20"/>
        <v>1F-QMA0000021273341851343909</v>
      </c>
      <c r="B682" s="210" t="s">
        <v>18934</v>
      </c>
      <c r="C682" s="211" t="s">
        <v>2129</v>
      </c>
      <c r="D682" s="211" t="s">
        <v>2129</v>
      </c>
      <c r="E682" s="211" t="s">
        <v>15187</v>
      </c>
      <c r="F682" s="211" t="s">
        <v>1601</v>
      </c>
      <c r="G682" s="211" t="s">
        <v>2128</v>
      </c>
      <c r="H682" s="212" t="s">
        <v>2318</v>
      </c>
      <c r="I682" s="213" t="s">
        <v>18935</v>
      </c>
      <c r="J682" s="201" t="str">
        <f t="shared" si="21"/>
        <v>0139</v>
      </c>
      <c r="K682" s="209"/>
      <c r="L682" s="209"/>
      <c r="M682" s="214"/>
      <c r="N682" s="209" t="s">
        <v>18777</v>
      </c>
      <c r="O682" s="215" t="s">
        <v>18778</v>
      </c>
      <c r="P682" s="215" t="s">
        <v>18773</v>
      </c>
      <c r="Q682" s="215" t="s">
        <v>18774</v>
      </c>
    </row>
    <row r="683" spans="1:17" s="208" customFormat="1" ht="13.15" customHeight="1">
      <c r="A683" s="209" t="str">
        <f t="shared" si="20"/>
        <v>84-00242091851343909</v>
      </c>
      <c r="B683" s="210" t="s">
        <v>18934</v>
      </c>
      <c r="C683" s="211" t="s">
        <v>2129</v>
      </c>
      <c r="D683" s="211" t="s">
        <v>2129</v>
      </c>
      <c r="E683" s="211" t="s">
        <v>15188</v>
      </c>
      <c r="F683" s="211" t="s">
        <v>1601</v>
      </c>
      <c r="G683" s="211" t="s">
        <v>2128</v>
      </c>
      <c r="H683" s="212" t="s">
        <v>2318</v>
      </c>
      <c r="I683" s="213" t="s">
        <v>18935</v>
      </c>
      <c r="J683" s="201" t="str">
        <f t="shared" si="21"/>
        <v>0139</v>
      </c>
      <c r="K683" s="209"/>
      <c r="L683" s="209"/>
      <c r="M683" s="214"/>
      <c r="N683" s="209" t="s">
        <v>18777</v>
      </c>
      <c r="O683" s="215" t="s">
        <v>18778</v>
      </c>
      <c r="P683" s="215" t="s">
        <v>18773</v>
      </c>
      <c r="Q683" s="215" t="s">
        <v>18774</v>
      </c>
    </row>
    <row r="684" spans="1:17" s="208" customFormat="1" ht="13.15" customHeight="1">
      <c r="A684" s="209" t="str">
        <f t="shared" si="20"/>
        <v>0941197021629089966</v>
      </c>
      <c r="B684" s="210" t="s">
        <v>18936</v>
      </c>
      <c r="C684" s="211" t="s">
        <v>896</v>
      </c>
      <c r="D684" s="211" t="s">
        <v>896</v>
      </c>
      <c r="E684" s="211" t="s">
        <v>895</v>
      </c>
      <c r="F684" s="211" t="s">
        <v>895</v>
      </c>
      <c r="G684" s="211" t="s">
        <v>1923</v>
      </c>
      <c r="H684" s="212" t="s">
        <v>2374</v>
      </c>
      <c r="I684" s="213" t="s">
        <v>897</v>
      </c>
      <c r="J684" s="201" t="str">
        <f t="shared" si="21"/>
        <v>0141</v>
      </c>
      <c r="K684" s="209"/>
      <c r="L684" s="209"/>
      <c r="M684" s="214"/>
      <c r="N684" s="209" t="s">
        <v>18777</v>
      </c>
      <c r="O684" s="215" t="s">
        <v>18778</v>
      </c>
      <c r="P684" s="215" t="s">
        <v>18937</v>
      </c>
      <c r="Q684" s="215" t="s">
        <v>18938</v>
      </c>
    </row>
    <row r="685" spans="1:17" s="208" customFormat="1" ht="13.15" customHeight="1">
      <c r="A685" s="209" t="str">
        <f t="shared" si="20"/>
        <v>0941197031629089966</v>
      </c>
      <c r="B685" s="210" t="s">
        <v>18936</v>
      </c>
      <c r="C685" s="211" t="s">
        <v>896</v>
      </c>
      <c r="D685" s="211" t="s">
        <v>896</v>
      </c>
      <c r="E685" s="211" t="s">
        <v>15190</v>
      </c>
      <c r="F685" s="211" t="s">
        <v>895</v>
      </c>
      <c r="G685" s="211" t="s">
        <v>1923</v>
      </c>
      <c r="H685" s="212" t="s">
        <v>2374</v>
      </c>
      <c r="I685" s="213" t="s">
        <v>897</v>
      </c>
      <c r="J685" s="201" t="str">
        <f t="shared" si="21"/>
        <v>0141</v>
      </c>
      <c r="K685" s="209"/>
      <c r="L685" s="209"/>
      <c r="M685" s="214"/>
      <c r="N685" s="209" t="s">
        <v>18777</v>
      </c>
      <c r="O685" s="215" t="s">
        <v>18778</v>
      </c>
      <c r="P685" s="215" t="s">
        <v>18937</v>
      </c>
      <c r="Q685" s="215" t="s">
        <v>18938</v>
      </c>
    </row>
    <row r="686" spans="1:17" s="208" customFormat="1" ht="13.15" customHeight="1">
      <c r="A686" s="209" t="str">
        <f t="shared" si="20"/>
        <v>0941197041629089966</v>
      </c>
      <c r="B686" s="210" t="s">
        <v>18936</v>
      </c>
      <c r="C686" s="211" t="s">
        <v>896</v>
      </c>
      <c r="D686" s="211" t="s">
        <v>896</v>
      </c>
      <c r="E686" s="211" t="s">
        <v>15191</v>
      </c>
      <c r="F686" s="211" t="s">
        <v>895</v>
      </c>
      <c r="G686" s="211" t="s">
        <v>1923</v>
      </c>
      <c r="H686" s="212" t="s">
        <v>2374</v>
      </c>
      <c r="I686" s="213" t="s">
        <v>897</v>
      </c>
      <c r="J686" s="201" t="str">
        <f t="shared" si="21"/>
        <v>0141</v>
      </c>
      <c r="K686" s="209"/>
      <c r="L686" s="209"/>
      <c r="M686" s="214"/>
      <c r="N686" s="209" t="s">
        <v>18777</v>
      </c>
      <c r="O686" s="215" t="s">
        <v>18778</v>
      </c>
      <c r="P686" s="215" t="s">
        <v>18937</v>
      </c>
      <c r="Q686" s="215" t="s">
        <v>18938</v>
      </c>
    </row>
    <row r="687" spans="1:17" s="208" customFormat="1" ht="13.15" customHeight="1">
      <c r="A687" s="209" t="str">
        <f t="shared" si="20"/>
        <v>0941197051629089966</v>
      </c>
      <c r="B687" s="210" t="s">
        <v>18936</v>
      </c>
      <c r="C687" s="211" t="s">
        <v>896</v>
      </c>
      <c r="D687" s="211" t="s">
        <v>896</v>
      </c>
      <c r="E687" s="211" t="s">
        <v>15192</v>
      </c>
      <c r="F687" s="211" t="s">
        <v>895</v>
      </c>
      <c r="G687" s="211" t="s">
        <v>1923</v>
      </c>
      <c r="H687" s="212" t="s">
        <v>2374</v>
      </c>
      <c r="I687" s="213" t="s">
        <v>897</v>
      </c>
      <c r="J687" s="201" t="str">
        <f t="shared" si="21"/>
        <v>0141</v>
      </c>
      <c r="K687" s="209"/>
      <c r="L687" s="209"/>
      <c r="M687" s="214"/>
      <c r="N687" s="209" t="s">
        <v>18777</v>
      </c>
      <c r="O687" s="215" t="s">
        <v>18778</v>
      </c>
      <c r="P687" s="215" t="s">
        <v>18937</v>
      </c>
      <c r="Q687" s="215" t="s">
        <v>18938</v>
      </c>
    </row>
    <row r="688" spans="1:17" s="208" customFormat="1" ht="13.15" customHeight="1">
      <c r="A688" s="209" t="str">
        <f t="shared" si="20"/>
        <v>0941197061629089966</v>
      </c>
      <c r="B688" s="210" t="s">
        <v>18936</v>
      </c>
      <c r="C688" s="211" t="s">
        <v>896</v>
      </c>
      <c r="D688" s="211" t="s">
        <v>896</v>
      </c>
      <c r="E688" s="211" t="s">
        <v>15193</v>
      </c>
      <c r="F688" s="211" t="s">
        <v>895</v>
      </c>
      <c r="G688" s="211" t="s">
        <v>1923</v>
      </c>
      <c r="H688" s="212" t="s">
        <v>2374</v>
      </c>
      <c r="I688" s="213" t="s">
        <v>897</v>
      </c>
      <c r="J688" s="201" t="str">
        <f t="shared" si="21"/>
        <v>0141</v>
      </c>
      <c r="K688" s="209"/>
      <c r="L688" s="209"/>
      <c r="M688" s="214"/>
      <c r="N688" s="209" t="s">
        <v>18777</v>
      </c>
      <c r="O688" s="215" t="s">
        <v>18778</v>
      </c>
      <c r="P688" s="215" t="s">
        <v>18937</v>
      </c>
      <c r="Q688" s="215" t="s">
        <v>18938</v>
      </c>
    </row>
    <row r="689" spans="1:17" s="208" customFormat="1" ht="13.15" customHeight="1">
      <c r="A689" s="209" t="str">
        <f t="shared" si="20"/>
        <v>0944845011629089966</v>
      </c>
      <c r="B689" s="210" t="s">
        <v>18936</v>
      </c>
      <c r="C689" s="211" t="s">
        <v>896</v>
      </c>
      <c r="D689" s="211" t="s">
        <v>896</v>
      </c>
      <c r="E689" s="211" t="s">
        <v>15194</v>
      </c>
      <c r="F689" s="211" t="s">
        <v>895</v>
      </c>
      <c r="G689" s="211" t="s">
        <v>1923</v>
      </c>
      <c r="H689" s="212" t="s">
        <v>2374</v>
      </c>
      <c r="I689" s="213" t="s">
        <v>897</v>
      </c>
      <c r="J689" s="201" t="str">
        <f t="shared" si="21"/>
        <v>0141</v>
      </c>
      <c r="K689" s="209"/>
      <c r="L689" s="209"/>
      <c r="M689" s="214"/>
      <c r="N689" s="209" t="s">
        <v>18777</v>
      </c>
      <c r="O689" s="215" t="s">
        <v>18778</v>
      </c>
      <c r="P689" s="215" t="s">
        <v>18937</v>
      </c>
      <c r="Q689" s="215" t="s">
        <v>18938</v>
      </c>
    </row>
    <row r="690" spans="1:17" s="208" customFormat="1" ht="13.15" customHeight="1">
      <c r="A690" s="209" t="str">
        <f t="shared" si="20"/>
        <v>##1255447181</v>
      </c>
      <c r="B690" s="210" t="s">
        <v>18936</v>
      </c>
      <c r="C690" s="211" t="s">
        <v>15189</v>
      </c>
      <c r="D690" s="211" t="s">
        <v>896</v>
      </c>
      <c r="E690" s="211" t="s">
        <v>3649</v>
      </c>
      <c r="F690" s="211" t="s">
        <v>895</v>
      </c>
      <c r="G690" s="211" t="s">
        <v>1923</v>
      </c>
      <c r="H690" s="212" t="s">
        <v>2374</v>
      </c>
      <c r="I690" s="213" t="s">
        <v>897</v>
      </c>
      <c r="J690" s="201" t="str">
        <f t="shared" si="21"/>
        <v>0141</v>
      </c>
      <c r="K690" s="209" t="s">
        <v>14592</v>
      </c>
      <c r="L690" s="209"/>
      <c r="M690" s="214"/>
      <c r="N690" s="209" t="s">
        <v>18777</v>
      </c>
      <c r="O690" s="215" t="s">
        <v>18778</v>
      </c>
      <c r="P690" s="215" t="s">
        <v>18937</v>
      </c>
      <c r="Q690" s="215" t="s">
        <v>18938</v>
      </c>
    </row>
    <row r="691" spans="1:17" s="208" customFormat="1" ht="13.15" customHeight="1">
      <c r="A691" s="209" t="str">
        <f t="shared" si="20"/>
        <v>##1629089966</v>
      </c>
      <c r="B691" s="210" t="s">
        <v>18936</v>
      </c>
      <c r="C691" s="211" t="s">
        <v>896</v>
      </c>
      <c r="D691" s="211" t="s">
        <v>896</v>
      </c>
      <c r="E691" s="211" t="s">
        <v>3649</v>
      </c>
      <c r="F691" s="211" t="s">
        <v>895</v>
      </c>
      <c r="G691" s="211" t="s">
        <v>1923</v>
      </c>
      <c r="H691" s="212" t="s">
        <v>2374</v>
      </c>
      <c r="I691" s="213" t="s">
        <v>897</v>
      </c>
      <c r="J691" s="201" t="str">
        <f t="shared" si="21"/>
        <v>0141</v>
      </c>
      <c r="K691" s="209"/>
      <c r="L691" s="209"/>
      <c r="M691" s="214"/>
      <c r="N691" s="209" t="s">
        <v>18777</v>
      </c>
      <c r="O691" s="215" t="s">
        <v>18778</v>
      </c>
      <c r="P691" s="215" t="s">
        <v>18937</v>
      </c>
      <c r="Q691" s="215" t="s">
        <v>18938</v>
      </c>
    </row>
    <row r="692" spans="1:17" s="208" customFormat="1" ht="13.15" customHeight="1">
      <c r="A692" s="209" t="str">
        <f t="shared" si="20"/>
        <v>094484502NA</v>
      </c>
      <c r="B692" s="210" t="s">
        <v>18936</v>
      </c>
      <c r="C692" s="211" t="s">
        <v>3106</v>
      </c>
      <c r="D692" s="211" t="s">
        <v>896</v>
      </c>
      <c r="E692" s="211" t="s">
        <v>15195</v>
      </c>
      <c r="F692" s="211" t="s">
        <v>895</v>
      </c>
      <c r="G692" s="211" t="s">
        <v>1923</v>
      </c>
      <c r="H692" s="212" t="s">
        <v>2374</v>
      </c>
      <c r="I692" s="213" t="s">
        <v>897</v>
      </c>
      <c r="J692" s="201" t="str">
        <f t="shared" si="21"/>
        <v>0141</v>
      </c>
      <c r="K692" s="209"/>
      <c r="L692" s="209"/>
      <c r="M692" s="214"/>
      <c r="N692" s="209" t="s">
        <v>18777</v>
      </c>
      <c r="O692" s="215" t="s">
        <v>18778</v>
      </c>
      <c r="P692" s="215" t="s">
        <v>18937</v>
      </c>
      <c r="Q692" s="215" t="s">
        <v>18938</v>
      </c>
    </row>
    <row r="693" spans="1:17" s="208" customFormat="1" ht="13.15" customHeight="1">
      <c r="A693" s="209" t="str">
        <f t="shared" si="20"/>
        <v>1F-QMA0000021389931629089966</v>
      </c>
      <c r="B693" s="210" t="s">
        <v>18936</v>
      </c>
      <c r="C693" s="211" t="s">
        <v>896</v>
      </c>
      <c r="D693" s="211" t="s">
        <v>896</v>
      </c>
      <c r="E693" s="211" t="s">
        <v>15196</v>
      </c>
      <c r="F693" s="211" t="s">
        <v>895</v>
      </c>
      <c r="G693" s="211" t="s">
        <v>1923</v>
      </c>
      <c r="H693" s="212" t="s">
        <v>2374</v>
      </c>
      <c r="I693" s="213" t="s">
        <v>897</v>
      </c>
      <c r="J693" s="201" t="str">
        <f t="shared" si="21"/>
        <v>0141</v>
      </c>
      <c r="K693" s="209"/>
      <c r="L693" s="209"/>
      <c r="M693" s="214"/>
      <c r="N693" s="209" t="s">
        <v>18777</v>
      </c>
      <c r="O693" s="215" t="s">
        <v>18778</v>
      </c>
      <c r="P693" s="215" t="s">
        <v>18937</v>
      </c>
      <c r="Q693" s="215" t="s">
        <v>18938</v>
      </c>
    </row>
    <row r="694" spans="1:17" s="208" customFormat="1" ht="13.15" customHeight="1">
      <c r="A694" s="209" t="str">
        <f t="shared" si="20"/>
        <v>BHO11899041629089966</v>
      </c>
      <c r="B694" s="210" t="s">
        <v>18936</v>
      </c>
      <c r="C694" s="211" t="s">
        <v>896</v>
      </c>
      <c r="D694" s="211" t="s">
        <v>896</v>
      </c>
      <c r="E694" s="211" t="s">
        <v>15197</v>
      </c>
      <c r="F694" s="211" t="s">
        <v>895</v>
      </c>
      <c r="G694" s="211" t="s">
        <v>1923</v>
      </c>
      <c r="H694" s="212" t="s">
        <v>2374</v>
      </c>
      <c r="I694" s="213" t="s">
        <v>897</v>
      </c>
      <c r="J694" s="201" t="str">
        <f t="shared" si="21"/>
        <v>0141</v>
      </c>
      <c r="K694" s="209"/>
      <c r="L694" s="209"/>
      <c r="M694" s="214"/>
      <c r="N694" s="209" t="s">
        <v>18777</v>
      </c>
      <c r="O694" s="215" t="s">
        <v>18778</v>
      </c>
      <c r="P694" s="215" t="s">
        <v>18937</v>
      </c>
      <c r="Q694" s="215" t="s">
        <v>18938</v>
      </c>
    </row>
    <row r="695" spans="1:17" s="208" customFormat="1" ht="13.15" customHeight="1">
      <c r="A695" s="209" t="str">
        <f t="shared" si="20"/>
        <v>BHO1189904B1629089966</v>
      </c>
      <c r="B695" s="210" t="s">
        <v>18936</v>
      </c>
      <c r="C695" s="211" t="s">
        <v>896</v>
      </c>
      <c r="D695" s="211" t="s">
        <v>896</v>
      </c>
      <c r="E695" s="211" t="s">
        <v>15198</v>
      </c>
      <c r="F695" s="211" t="s">
        <v>895</v>
      </c>
      <c r="G695" s="211" t="s">
        <v>1923</v>
      </c>
      <c r="H695" s="212" t="s">
        <v>2374</v>
      </c>
      <c r="I695" s="213" t="s">
        <v>897</v>
      </c>
      <c r="J695" s="201" t="str">
        <f t="shared" si="21"/>
        <v>0141</v>
      </c>
      <c r="K695" s="209"/>
      <c r="L695" s="209"/>
      <c r="M695" s="214"/>
      <c r="N695" s="209" t="s">
        <v>18777</v>
      </c>
      <c r="O695" s="215" t="s">
        <v>18778</v>
      </c>
      <c r="P695" s="215" t="s">
        <v>18937</v>
      </c>
      <c r="Q695" s="215" t="s">
        <v>18938</v>
      </c>
    </row>
    <row r="696" spans="1:17" s="208" customFormat="1" ht="13.15" customHeight="1">
      <c r="A696" s="209" t="str">
        <f t="shared" si="20"/>
        <v>0232191021821025990</v>
      </c>
      <c r="B696" s="210" t="s">
        <v>18939</v>
      </c>
      <c r="C696" s="211" t="s">
        <v>854</v>
      </c>
      <c r="D696" s="211" t="s">
        <v>854</v>
      </c>
      <c r="E696" s="211" t="s">
        <v>15199</v>
      </c>
      <c r="F696" s="211" t="s">
        <v>853</v>
      </c>
      <c r="G696" s="211" t="s">
        <v>1805</v>
      </c>
      <c r="H696" s="212" t="s">
        <v>3292</v>
      </c>
      <c r="I696" s="213" t="s">
        <v>18940</v>
      </c>
      <c r="J696" s="201" t="str">
        <f t="shared" si="21"/>
        <v>0142</v>
      </c>
      <c r="K696" s="209"/>
      <c r="L696" s="209"/>
      <c r="M696" s="214"/>
      <c r="N696" s="209" t="s">
        <v>18777</v>
      </c>
      <c r="O696" s="215" t="s">
        <v>18778</v>
      </c>
      <c r="P696" s="215" t="s">
        <v>18835</v>
      </c>
      <c r="Q696" s="215" t="s">
        <v>18836</v>
      </c>
    </row>
    <row r="697" spans="1:17" s="208" customFormat="1" ht="13.15" customHeight="1">
      <c r="A697" s="209" t="str">
        <f t="shared" si="20"/>
        <v>0232191031821025990</v>
      </c>
      <c r="B697" s="210" t="s">
        <v>18939</v>
      </c>
      <c r="C697" s="211" t="s">
        <v>854</v>
      </c>
      <c r="D697" s="211" t="s">
        <v>854</v>
      </c>
      <c r="E697" s="211" t="s">
        <v>15200</v>
      </c>
      <c r="F697" s="211" t="s">
        <v>853</v>
      </c>
      <c r="G697" s="211" t="s">
        <v>1805</v>
      </c>
      <c r="H697" s="212" t="s">
        <v>3292</v>
      </c>
      <c r="I697" s="213" t="s">
        <v>18940</v>
      </c>
      <c r="J697" s="201" t="str">
        <f t="shared" si="21"/>
        <v>0142</v>
      </c>
      <c r="K697" s="209"/>
      <c r="L697" s="209"/>
      <c r="M697" s="214"/>
      <c r="N697" s="209" t="s">
        <v>18777</v>
      </c>
      <c r="O697" s="215" t="s">
        <v>18778</v>
      </c>
      <c r="P697" s="215" t="s">
        <v>18835</v>
      </c>
      <c r="Q697" s="215" t="s">
        <v>18836</v>
      </c>
    </row>
    <row r="698" spans="1:17" s="208" customFormat="1" ht="13.15" customHeight="1">
      <c r="A698" s="209" t="str">
        <f t="shared" si="20"/>
        <v>0252439011821025990</v>
      </c>
      <c r="B698" s="210" t="s">
        <v>18939</v>
      </c>
      <c r="C698" s="211" t="s">
        <v>854</v>
      </c>
      <c r="D698" s="211" t="s">
        <v>854</v>
      </c>
      <c r="E698" s="211" t="s">
        <v>15201</v>
      </c>
      <c r="F698" s="211" t="s">
        <v>853</v>
      </c>
      <c r="G698" s="211" t="s">
        <v>1805</v>
      </c>
      <c r="H698" s="212" t="s">
        <v>3292</v>
      </c>
      <c r="I698" s="213" t="s">
        <v>18940</v>
      </c>
      <c r="J698" s="201" t="str">
        <f t="shared" si="21"/>
        <v>0142</v>
      </c>
      <c r="K698" s="209"/>
      <c r="L698" s="209"/>
      <c r="M698" s="214"/>
      <c r="N698" s="209" t="s">
        <v>18777</v>
      </c>
      <c r="O698" s="215" t="s">
        <v>18778</v>
      </c>
      <c r="P698" s="215" t="s">
        <v>18835</v>
      </c>
      <c r="Q698" s="215" t="s">
        <v>18836</v>
      </c>
    </row>
    <row r="699" spans="1:17" s="208" customFormat="1" ht="13.15" customHeight="1">
      <c r="A699" s="209" t="str">
        <f t="shared" si="20"/>
        <v>0941213011821025990</v>
      </c>
      <c r="B699" s="210" t="s">
        <v>18939</v>
      </c>
      <c r="C699" s="211" t="s">
        <v>854</v>
      </c>
      <c r="D699" s="211" t="s">
        <v>854</v>
      </c>
      <c r="E699" s="211" t="s">
        <v>15203</v>
      </c>
      <c r="F699" s="211" t="s">
        <v>853</v>
      </c>
      <c r="G699" s="211" t="s">
        <v>1805</v>
      </c>
      <c r="H699" s="212" t="s">
        <v>3292</v>
      </c>
      <c r="I699" s="213" t="s">
        <v>18940</v>
      </c>
      <c r="J699" s="201" t="str">
        <f t="shared" si="21"/>
        <v>0142</v>
      </c>
      <c r="K699" s="209"/>
      <c r="L699" s="209"/>
      <c r="M699" s="214"/>
      <c r="N699" s="209" t="s">
        <v>18777</v>
      </c>
      <c r="O699" s="215" t="s">
        <v>18778</v>
      </c>
      <c r="P699" s="215" t="s">
        <v>18835</v>
      </c>
      <c r="Q699" s="215" t="s">
        <v>18836</v>
      </c>
    </row>
    <row r="700" spans="1:17" s="208" customFormat="1" ht="13.15" customHeight="1">
      <c r="A700" s="209" t="str">
        <f t="shared" si="20"/>
        <v>0941213021821025990</v>
      </c>
      <c r="B700" s="210" t="s">
        <v>18939</v>
      </c>
      <c r="C700" s="211" t="s">
        <v>854</v>
      </c>
      <c r="D700" s="211" t="s">
        <v>854</v>
      </c>
      <c r="E700" s="211" t="s">
        <v>15204</v>
      </c>
      <c r="F700" s="211" t="s">
        <v>853</v>
      </c>
      <c r="G700" s="211" t="s">
        <v>1805</v>
      </c>
      <c r="H700" s="212" t="s">
        <v>3292</v>
      </c>
      <c r="I700" s="213" t="s">
        <v>18940</v>
      </c>
      <c r="J700" s="201" t="str">
        <f t="shared" si="21"/>
        <v>0142</v>
      </c>
      <c r="K700" s="209"/>
      <c r="L700" s="209"/>
      <c r="M700" s="214"/>
      <c r="N700" s="209" t="s">
        <v>18777</v>
      </c>
      <c r="O700" s="215" t="s">
        <v>18778</v>
      </c>
      <c r="P700" s="215" t="s">
        <v>18835</v>
      </c>
      <c r="Q700" s="215" t="s">
        <v>18836</v>
      </c>
    </row>
    <row r="701" spans="1:17" s="208" customFormat="1" ht="13.15" customHeight="1">
      <c r="A701" s="209" t="str">
        <f t="shared" si="20"/>
        <v>0941213031821025990</v>
      </c>
      <c r="B701" s="210" t="s">
        <v>18939</v>
      </c>
      <c r="C701" s="211" t="s">
        <v>854</v>
      </c>
      <c r="D701" s="211" t="s">
        <v>854</v>
      </c>
      <c r="E701" s="211" t="s">
        <v>853</v>
      </c>
      <c r="F701" s="211" t="s">
        <v>853</v>
      </c>
      <c r="G701" s="211" t="s">
        <v>1805</v>
      </c>
      <c r="H701" s="212" t="s">
        <v>3292</v>
      </c>
      <c r="I701" s="213" t="s">
        <v>18940</v>
      </c>
      <c r="J701" s="201" t="str">
        <f t="shared" si="21"/>
        <v>0142</v>
      </c>
      <c r="K701" s="209"/>
      <c r="L701" s="209"/>
      <c r="M701" s="214"/>
      <c r="N701" s="209" t="s">
        <v>18777</v>
      </c>
      <c r="O701" s="215" t="s">
        <v>18778</v>
      </c>
      <c r="P701" s="215" t="s">
        <v>18835</v>
      </c>
      <c r="Q701" s="215" t="s">
        <v>18836</v>
      </c>
    </row>
    <row r="702" spans="1:17" s="208" customFormat="1" ht="13.15" customHeight="1">
      <c r="A702" s="209" t="str">
        <f t="shared" si="20"/>
        <v>06-1059191001821025990</v>
      </c>
      <c r="B702" s="210" t="s">
        <v>18939</v>
      </c>
      <c r="C702" s="211" t="s">
        <v>854</v>
      </c>
      <c r="D702" s="211" t="s">
        <v>854</v>
      </c>
      <c r="E702" s="211" t="s">
        <v>15202</v>
      </c>
      <c r="F702" s="211" t="s">
        <v>853</v>
      </c>
      <c r="G702" s="211" t="s">
        <v>1805</v>
      </c>
      <c r="H702" s="212" t="s">
        <v>3292</v>
      </c>
      <c r="I702" s="213" t="s">
        <v>18940</v>
      </c>
      <c r="J702" s="201" t="str">
        <f t="shared" si="21"/>
        <v>0142</v>
      </c>
      <c r="K702" s="209"/>
      <c r="L702" s="209"/>
      <c r="M702" s="214"/>
      <c r="N702" s="209" t="s">
        <v>18777</v>
      </c>
      <c r="O702" s="215" t="s">
        <v>18778</v>
      </c>
      <c r="P702" s="215" t="s">
        <v>18835</v>
      </c>
      <c r="Q702" s="215" t="s">
        <v>18836</v>
      </c>
    </row>
    <row r="703" spans="1:17" s="208" customFormat="1" ht="13.15" customHeight="1">
      <c r="A703" s="209" t="str">
        <f t="shared" si="20"/>
        <v>1F-QMA0000026325771821025990</v>
      </c>
      <c r="B703" s="210" t="s">
        <v>18939</v>
      </c>
      <c r="C703" s="211" t="s">
        <v>854</v>
      </c>
      <c r="D703" s="211" t="s">
        <v>854</v>
      </c>
      <c r="E703" s="211" t="s">
        <v>15205</v>
      </c>
      <c r="F703" s="211" t="s">
        <v>853</v>
      </c>
      <c r="G703" s="211" t="s">
        <v>1805</v>
      </c>
      <c r="H703" s="212" t="s">
        <v>3292</v>
      </c>
      <c r="I703" s="213" t="s">
        <v>18940</v>
      </c>
      <c r="J703" s="201" t="str">
        <f t="shared" si="21"/>
        <v>0142</v>
      </c>
      <c r="K703" s="209"/>
      <c r="L703" s="209"/>
      <c r="M703" s="214"/>
      <c r="N703" s="209" t="s">
        <v>18777</v>
      </c>
      <c r="O703" s="215" t="s">
        <v>18778</v>
      </c>
      <c r="P703" s="215" t="s">
        <v>18835</v>
      </c>
      <c r="Q703" s="215" t="s">
        <v>18836</v>
      </c>
    </row>
    <row r="704" spans="1:17" s="208" customFormat="1" ht="13.15" customHeight="1">
      <c r="A704" s="209" t="str">
        <f t="shared" si="20"/>
        <v>1F-QMA0000026345181821025990</v>
      </c>
      <c r="B704" s="210" t="s">
        <v>18939</v>
      </c>
      <c r="C704" s="211" t="s">
        <v>854</v>
      </c>
      <c r="D704" s="211" t="s">
        <v>854</v>
      </c>
      <c r="E704" s="211" t="s">
        <v>15206</v>
      </c>
      <c r="F704" s="211" t="s">
        <v>853</v>
      </c>
      <c r="G704" s="211" t="s">
        <v>1805</v>
      </c>
      <c r="H704" s="212" t="s">
        <v>3292</v>
      </c>
      <c r="I704" s="213" t="s">
        <v>18940</v>
      </c>
      <c r="J704" s="201" t="str">
        <f t="shared" si="21"/>
        <v>0142</v>
      </c>
      <c r="K704" s="209"/>
      <c r="L704" s="209"/>
      <c r="M704" s="214"/>
      <c r="N704" s="209" t="s">
        <v>18777</v>
      </c>
      <c r="O704" s="215" t="s">
        <v>18778</v>
      </c>
      <c r="P704" s="215" t="s">
        <v>18835</v>
      </c>
      <c r="Q704" s="215" t="s">
        <v>18836</v>
      </c>
    </row>
    <row r="705" spans="1:17" s="208" customFormat="1" ht="13.15" customHeight="1">
      <c r="A705" s="209" t="str">
        <f t="shared" si="20"/>
        <v>0634453021215003116</v>
      </c>
      <c r="B705" s="210" t="s">
        <v>18941</v>
      </c>
      <c r="C705" s="211" t="s">
        <v>15207</v>
      </c>
      <c r="D705" s="211" t="s">
        <v>50</v>
      </c>
      <c r="E705" s="211" t="s">
        <v>15208</v>
      </c>
      <c r="F705" s="211" t="s">
        <v>49</v>
      </c>
      <c r="G705" s="211" t="s">
        <v>2122</v>
      </c>
      <c r="H705" s="212" t="s">
        <v>15209</v>
      </c>
      <c r="I705" s="213" t="s">
        <v>51</v>
      </c>
      <c r="J705" s="201" t="str">
        <f t="shared" si="21"/>
        <v>0143</v>
      </c>
      <c r="K705" s="240" t="s">
        <v>14931</v>
      </c>
      <c r="L705" s="240" t="s">
        <v>13094</v>
      </c>
      <c r="M705" s="214">
        <v>44092</v>
      </c>
      <c r="N705" s="209" t="s">
        <v>18765</v>
      </c>
      <c r="O705" s="215" t="s">
        <v>18766</v>
      </c>
      <c r="P705" s="215" t="s">
        <v>18767</v>
      </c>
      <c r="Q705" s="215" t="s">
        <v>18768</v>
      </c>
    </row>
    <row r="706" spans="1:17" s="208" customFormat="1" ht="13.15" customHeight="1">
      <c r="A706" s="209" t="str">
        <f t="shared" ref="A706:A769" si="22">E706&amp;C706</f>
        <v>0634453031215003116</v>
      </c>
      <c r="B706" s="210" t="s">
        <v>18941</v>
      </c>
      <c r="C706" s="211" t="s">
        <v>15207</v>
      </c>
      <c r="D706" s="211" t="s">
        <v>50</v>
      </c>
      <c r="E706" s="211" t="s">
        <v>15210</v>
      </c>
      <c r="F706" s="211" t="s">
        <v>49</v>
      </c>
      <c r="G706" s="211" t="s">
        <v>2122</v>
      </c>
      <c r="H706" s="212" t="s">
        <v>15209</v>
      </c>
      <c r="I706" s="213" t="s">
        <v>51</v>
      </c>
      <c r="J706" s="201" t="str">
        <f t="shared" ref="J706:J769" si="23">B706</f>
        <v>0143</v>
      </c>
      <c r="K706" s="209" t="s">
        <v>15211</v>
      </c>
      <c r="L706" s="240" t="s">
        <v>13094</v>
      </c>
      <c r="M706" s="214">
        <v>44092</v>
      </c>
      <c r="N706" s="209" t="s">
        <v>18765</v>
      </c>
      <c r="O706" s="215" t="s">
        <v>18766</v>
      </c>
      <c r="P706" s="215" t="s">
        <v>18767</v>
      </c>
      <c r="Q706" s="215" t="s">
        <v>18768</v>
      </c>
    </row>
    <row r="707" spans="1:17" s="208" customFormat="1" ht="13.15" customHeight="1">
      <c r="A707" s="209" t="str">
        <f t="shared" si="22"/>
        <v>0941270011023182086</v>
      </c>
      <c r="B707" s="210" t="s">
        <v>18941</v>
      </c>
      <c r="C707" s="211" t="s">
        <v>15212</v>
      </c>
      <c r="D707" s="211" t="s">
        <v>50</v>
      </c>
      <c r="E707" s="211" t="s">
        <v>15213</v>
      </c>
      <c r="F707" s="211" t="s">
        <v>49</v>
      </c>
      <c r="G707" s="211" t="s">
        <v>2122</v>
      </c>
      <c r="H707" s="212" t="s">
        <v>15209</v>
      </c>
      <c r="I707" s="213" t="s">
        <v>51</v>
      </c>
      <c r="J707" s="201" t="str">
        <f t="shared" si="23"/>
        <v>0143</v>
      </c>
      <c r="K707" s="209" t="s">
        <v>15211</v>
      </c>
      <c r="L707" s="240" t="s">
        <v>13094</v>
      </c>
      <c r="M707" s="214">
        <v>44092</v>
      </c>
      <c r="N707" s="209" t="s">
        <v>18765</v>
      </c>
      <c r="O707" s="215" t="s">
        <v>18766</v>
      </c>
      <c r="P707" s="215" t="s">
        <v>18767</v>
      </c>
      <c r="Q707" s="215" t="s">
        <v>18768</v>
      </c>
    </row>
    <row r="708" spans="1:17" s="208" customFormat="1" ht="13.15" customHeight="1">
      <c r="A708" s="209" t="str">
        <f t="shared" si="22"/>
        <v>0941270011538667035</v>
      </c>
      <c r="B708" s="210" t="s">
        <v>18941</v>
      </c>
      <c r="C708" s="211" t="s">
        <v>50</v>
      </c>
      <c r="D708" s="211" t="s">
        <v>50</v>
      </c>
      <c r="E708" s="211" t="s">
        <v>15213</v>
      </c>
      <c r="F708" s="211" t="s">
        <v>49</v>
      </c>
      <c r="G708" s="211" t="s">
        <v>2122</v>
      </c>
      <c r="H708" s="212" t="s">
        <v>15209</v>
      </c>
      <c r="I708" s="213" t="s">
        <v>51</v>
      </c>
      <c r="J708" s="201" t="str">
        <f t="shared" si="23"/>
        <v>0143</v>
      </c>
      <c r="K708" s="209" t="s">
        <v>9153</v>
      </c>
      <c r="L708" s="240" t="s">
        <v>13094</v>
      </c>
      <c r="M708" s="214">
        <v>44092</v>
      </c>
      <c r="N708" s="209" t="s">
        <v>18765</v>
      </c>
      <c r="O708" s="215" t="s">
        <v>18766</v>
      </c>
      <c r="P708" s="215" t="s">
        <v>18767</v>
      </c>
      <c r="Q708" s="215" t="s">
        <v>18768</v>
      </c>
    </row>
    <row r="709" spans="1:17" s="208" customFormat="1" ht="13.15" customHeight="1">
      <c r="A709" s="209" t="str">
        <f t="shared" si="22"/>
        <v>0941270011801975107</v>
      </c>
      <c r="B709" s="210" t="s">
        <v>18941</v>
      </c>
      <c r="C709" s="211" t="s">
        <v>15214</v>
      </c>
      <c r="D709" s="211" t="s">
        <v>50</v>
      </c>
      <c r="E709" s="211" t="s">
        <v>15213</v>
      </c>
      <c r="F709" s="211" t="s">
        <v>49</v>
      </c>
      <c r="G709" s="211" t="s">
        <v>2122</v>
      </c>
      <c r="H709" s="212" t="s">
        <v>15209</v>
      </c>
      <c r="I709" s="213" t="s">
        <v>51</v>
      </c>
      <c r="J709" s="201" t="str">
        <f t="shared" si="23"/>
        <v>0143</v>
      </c>
      <c r="K709" s="209" t="s">
        <v>15211</v>
      </c>
      <c r="L709" s="240" t="s">
        <v>13094</v>
      </c>
      <c r="M709" s="214">
        <v>44092</v>
      </c>
      <c r="N709" s="209" t="s">
        <v>18765</v>
      </c>
      <c r="O709" s="215" t="s">
        <v>18766</v>
      </c>
      <c r="P709" s="215" t="s">
        <v>18767</v>
      </c>
      <c r="Q709" s="215" t="s">
        <v>18768</v>
      </c>
    </row>
    <row r="710" spans="1:17" s="208" customFormat="1" ht="13.15" customHeight="1">
      <c r="A710" s="209" t="str">
        <f t="shared" si="22"/>
        <v>0941270021538667035</v>
      </c>
      <c r="B710" s="210" t="s">
        <v>18941</v>
      </c>
      <c r="C710" s="211" t="s">
        <v>50</v>
      </c>
      <c r="D710" s="211" t="s">
        <v>50</v>
      </c>
      <c r="E710" s="211" t="s">
        <v>15215</v>
      </c>
      <c r="F710" s="211" t="s">
        <v>49</v>
      </c>
      <c r="G710" s="211" t="s">
        <v>2122</v>
      </c>
      <c r="H710" s="212" t="s">
        <v>15209</v>
      </c>
      <c r="I710" s="213" t="s">
        <v>51</v>
      </c>
      <c r="J710" s="201" t="str">
        <f t="shared" si="23"/>
        <v>0143</v>
      </c>
      <c r="K710" s="209" t="s">
        <v>9153</v>
      </c>
      <c r="L710" s="240" t="s">
        <v>13094</v>
      </c>
      <c r="M710" s="214">
        <v>44092</v>
      </c>
      <c r="N710" s="209" t="s">
        <v>18765</v>
      </c>
      <c r="O710" s="215" t="s">
        <v>18766</v>
      </c>
      <c r="P710" s="215" t="s">
        <v>18767</v>
      </c>
      <c r="Q710" s="215" t="s">
        <v>18768</v>
      </c>
    </row>
    <row r="711" spans="1:17" s="208" customFormat="1" ht="13.15" customHeight="1">
      <c r="A711" s="209" t="str">
        <f t="shared" si="22"/>
        <v>0941270021801975107</v>
      </c>
      <c r="B711" s="210" t="s">
        <v>18941</v>
      </c>
      <c r="C711" s="211" t="s">
        <v>15214</v>
      </c>
      <c r="D711" s="211" t="s">
        <v>50</v>
      </c>
      <c r="E711" s="211" t="s">
        <v>15215</v>
      </c>
      <c r="F711" s="211" t="s">
        <v>49</v>
      </c>
      <c r="G711" s="211" t="s">
        <v>2122</v>
      </c>
      <c r="H711" s="212" t="s">
        <v>15209</v>
      </c>
      <c r="I711" s="213" t="s">
        <v>51</v>
      </c>
      <c r="J711" s="201" t="str">
        <f t="shared" si="23"/>
        <v>0143</v>
      </c>
      <c r="K711" s="209" t="s">
        <v>15211</v>
      </c>
      <c r="L711" s="240" t="s">
        <v>13094</v>
      </c>
      <c r="M711" s="214">
        <v>44092</v>
      </c>
      <c r="N711" s="209" t="s">
        <v>18765</v>
      </c>
      <c r="O711" s="215" t="s">
        <v>18766</v>
      </c>
      <c r="P711" s="215" t="s">
        <v>18767</v>
      </c>
      <c r="Q711" s="215" t="s">
        <v>18768</v>
      </c>
    </row>
    <row r="712" spans="1:17" s="208" customFormat="1" ht="13.15" customHeight="1">
      <c r="A712" s="209" t="str">
        <f t="shared" si="22"/>
        <v>3876633011023182086</v>
      </c>
      <c r="B712" s="244" t="s">
        <v>18941</v>
      </c>
      <c r="C712" s="242" t="s">
        <v>15212</v>
      </c>
      <c r="D712" s="211" t="s">
        <v>50</v>
      </c>
      <c r="E712" s="211" t="s">
        <v>49</v>
      </c>
      <c r="F712" s="211" t="s">
        <v>49</v>
      </c>
      <c r="G712" s="211" t="s">
        <v>2122</v>
      </c>
      <c r="H712" s="212" t="s">
        <v>15209</v>
      </c>
      <c r="I712" s="213" t="s">
        <v>51</v>
      </c>
      <c r="J712" s="201" t="str">
        <f t="shared" si="23"/>
        <v>0143</v>
      </c>
      <c r="K712" s="212" t="s">
        <v>18789</v>
      </c>
      <c r="L712" s="212" t="s">
        <v>13916</v>
      </c>
      <c r="M712" s="231">
        <v>44495</v>
      </c>
      <c r="N712" s="209" t="s">
        <v>18765</v>
      </c>
      <c r="O712" s="215" t="s">
        <v>18766</v>
      </c>
      <c r="P712" s="215" t="s">
        <v>18767</v>
      </c>
      <c r="Q712" s="215" t="s">
        <v>18768</v>
      </c>
    </row>
    <row r="713" spans="1:17" s="208" customFormat="1" ht="13.15" customHeight="1">
      <c r="A713" s="209" t="str">
        <f t="shared" si="22"/>
        <v>3876633011538667035</v>
      </c>
      <c r="B713" s="210" t="s">
        <v>18941</v>
      </c>
      <c r="C713" s="211" t="s">
        <v>50</v>
      </c>
      <c r="D713" s="211" t="s">
        <v>50</v>
      </c>
      <c r="E713" s="211" t="s">
        <v>49</v>
      </c>
      <c r="F713" s="211" t="s">
        <v>49</v>
      </c>
      <c r="G713" s="211" t="s">
        <v>2122</v>
      </c>
      <c r="H713" s="212" t="s">
        <v>15209</v>
      </c>
      <c r="I713" s="213" t="s">
        <v>51</v>
      </c>
      <c r="J713" s="201" t="str">
        <f t="shared" si="23"/>
        <v>0143</v>
      </c>
      <c r="K713" s="209" t="s">
        <v>14973</v>
      </c>
      <c r="L713" s="240" t="s">
        <v>13094</v>
      </c>
      <c r="M713" s="214">
        <v>44092</v>
      </c>
      <c r="N713" s="209" t="s">
        <v>18765</v>
      </c>
      <c r="O713" s="215" t="s">
        <v>18766</v>
      </c>
      <c r="P713" s="215" t="s">
        <v>18767</v>
      </c>
      <c r="Q713" s="215" t="s">
        <v>18768</v>
      </c>
    </row>
    <row r="714" spans="1:17" s="208" customFormat="1" ht="13.15" customHeight="1">
      <c r="A714" s="209" t="str">
        <f t="shared" si="22"/>
        <v>3876633011801975107</v>
      </c>
      <c r="B714" s="210" t="s">
        <v>18941</v>
      </c>
      <c r="C714" s="211" t="s">
        <v>15214</v>
      </c>
      <c r="D714" s="211" t="s">
        <v>50</v>
      </c>
      <c r="E714" s="211" t="s">
        <v>49</v>
      </c>
      <c r="F714" s="211" t="s">
        <v>49</v>
      </c>
      <c r="G714" s="211" t="s">
        <v>2122</v>
      </c>
      <c r="H714" s="212" t="s">
        <v>15209</v>
      </c>
      <c r="I714" s="213" t="s">
        <v>51</v>
      </c>
      <c r="J714" s="201" t="str">
        <f t="shared" si="23"/>
        <v>0143</v>
      </c>
      <c r="K714" s="209" t="s">
        <v>14592</v>
      </c>
      <c r="L714" s="240" t="s">
        <v>13094</v>
      </c>
      <c r="M714" s="214">
        <v>44092</v>
      </c>
      <c r="N714" s="209" t="s">
        <v>18765</v>
      </c>
      <c r="O714" s="215" t="s">
        <v>18766</v>
      </c>
      <c r="P714" s="215" t="s">
        <v>18767</v>
      </c>
      <c r="Q714" s="215" t="s">
        <v>18768</v>
      </c>
    </row>
    <row r="715" spans="1:17" s="208" customFormat="1" ht="13.15" customHeight="1">
      <c r="A715" s="209" t="str">
        <f t="shared" si="22"/>
        <v>3876633021538667035</v>
      </c>
      <c r="B715" s="210" t="s">
        <v>18941</v>
      </c>
      <c r="C715" s="211" t="s">
        <v>50</v>
      </c>
      <c r="D715" s="211" t="s">
        <v>50</v>
      </c>
      <c r="E715" s="211" t="s">
        <v>15218</v>
      </c>
      <c r="F715" s="211" t="s">
        <v>49</v>
      </c>
      <c r="G715" s="211" t="s">
        <v>2122</v>
      </c>
      <c r="H715" s="212" t="s">
        <v>15209</v>
      </c>
      <c r="I715" s="213" t="s">
        <v>51</v>
      </c>
      <c r="J715" s="201" t="str">
        <f t="shared" si="23"/>
        <v>0143</v>
      </c>
      <c r="K715" s="209" t="s">
        <v>14973</v>
      </c>
      <c r="L715" s="240" t="s">
        <v>13094</v>
      </c>
      <c r="M715" s="214">
        <v>44092</v>
      </c>
      <c r="N715" s="209" t="s">
        <v>18765</v>
      </c>
      <c r="O715" s="215" t="s">
        <v>18766</v>
      </c>
      <c r="P715" s="215" t="s">
        <v>18767</v>
      </c>
      <c r="Q715" s="215" t="s">
        <v>18768</v>
      </c>
    </row>
    <row r="716" spans="1:17" s="208" customFormat="1" ht="13.15" customHeight="1">
      <c r="A716" s="209" t="str">
        <f t="shared" si="22"/>
        <v>1F-QMA0000027652751801975107</v>
      </c>
      <c r="B716" s="210" t="s">
        <v>18941</v>
      </c>
      <c r="C716" s="211" t="s">
        <v>15214</v>
      </c>
      <c r="D716" s="211" t="s">
        <v>50</v>
      </c>
      <c r="E716" s="211" t="s">
        <v>15216</v>
      </c>
      <c r="F716" s="211" t="s">
        <v>49</v>
      </c>
      <c r="G716" s="211" t="s">
        <v>2122</v>
      </c>
      <c r="H716" s="212" t="s">
        <v>15209</v>
      </c>
      <c r="I716" s="213" t="s">
        <v>51</v>
      </c>
      <c r="J716" s="201" t="str">
        <f t="shared" si="23"/>
        <v>0143</v>
      </c>
      <c r="K716" s="209" t="s">
        <v>15211</v>
      </c>
      <c r="L716" s="240" t="s">
        <v>13094</v>
      </c>
      <c r="M716" s="214">
        <v>44092</v>
      </c>
      <c r="N716" s="209" t="s">
        <v>18765</v>
      </c>
      <c r="O716" s="215" t="s">
        <v>18766</v>
      </c>
      <c r="P716" s="215" t="s">
        <v>18767</v>
      </c>
      <c r="Q716" s="215" t="s">
        <v>18768</v>
      </c>
    </row>
    <row r="717" spans="1:17" s="208" customFormat="1" ht="13.15" customHeight="1">
      <c r="A717" s="209" t="str">
        <f t="shared" si="22"/>
        <v>1F-QMP0000036612891801975107</v>
      </c>
      <c r="B717" s="210" t="s">
        <v>18941</v>
      </c>
      <c r="C717" s="211" t="s">
        <v>15214</v>
      </c>
      <c r="D717" s="211" t="s">
        <v>50</v>
      </c>
      <c r="E717" s="211" t="s">
        <v>15217</v>
      </c>
      <c r="F717" s="211" t="s">
        <v>49</v>
      </c>
      <c r="G717" s="211" t="s">
        <v>2122</v>
      </c>
      <c r="H717" s="212" t="s">
        <v>15209</v>
      </c>
      <c r="I717" s="213" t="s">
        <v>51</v>
      </c>
      <c r="J717" s="201" t="str">
        <f t="shared" si="23"/>
        <v>0143</v>
      </c>
      <c r="K717" s="209" t="s">
        <v>15211</v>
      </c>
      <c r="L717" s="240" t="s">
        <v>13094</v>
      </c>
      <c r="M717" s="214">
        <v>44092</v>
      </c>
      <c r="N717" s="209" t="s">
        <v>18765</v>
      </c>
      <c r="O717" s="215" t="s">
        <v>18766</v>
      </c>
      <c r="P717" s="215" t="s">
        <v>18767</v>
      </c>
      <c r="Q717" s="215" t="s">
        <v>18768</v>
      </c>
    </row>
    <row r="718" spans="1:17" s="208" customFormat="1" ht="13.15" customHeight="1">
      <c r="A718" s="209" t="str">
        <f t="shared" si="22"/>
        <v>0819542021700991700</v>
      </c>
      <c r="B718" s="210" t="s">
        <v>18942</v>
      </c>
      <c r="C718" s="211" t="s">
        <v>905</v>
      </c>
      <c r="D718" s="211" t="s">
        <v>905</v>
      </c>
      <c r="E718" s="211" t="s">
        <v>15221</v>
      </c>
      <c r="F718" s="211" t="s">
        <v>904</v>
      </c>
      <c r="G718" s="211" t="s">
        <v>1913</v>
      </c>
      <c r="H718" s="212" t="s">
        <v>2378</v>
      </c>
      <c r="I718" s="213" t="s">
        <v>906</v>
      </c>
      <c r="J718" s="201" t="str">
        <f t="shared" si="23"/>
        <v>0144</v>
      </c>
      <c r="K718" s="209"/>
      <c r="L718" s="209"/>
      <c r="M718" s="214"/>
      <c r="N718" s="209" t="s">
        <v>18777</v>
      </c>
      <c r="O718" s="215" t="s">
        <v>18778</v>
      </c>
      <c r="P718" s="215" t="s">
        <v>18835</v>
      </c>
      <c r="Q718" s="215" t="s">
        <v>18836</v>
      </c>
    </row>
    <row r="719" spans="1:17" s="208" customFormat="1" ht="13.15" customHeight="1">
      <c r="A719" s="209" t="str">
        <f t="shared" si="22"/>
        <v>0819542031700991700</v>
      </c>
      <c r="B719" s="210" t="s">
        <v>18942</v>
      </c>
      <c r="C719" s="211" t="s">
        <v>905</v>
      </c>
      <c r="D719" s="211" t="s">
        <v>905</v>
      </c>
      <c r="E719" s="211" t="s">
        <v>15222</v>
      </c>
      <c r="F719" s="211" t="s">
        <v>904</v>
      </c>
      <c r="G719" s="211" t="s">
        <v>1913</v>
      </c>
      <c r="H719" s="212" t="s">
        <v>2378</v>
      </c>
      <c r="I719" s="213" t="s">
        <v>906</v>
      </c>
      <c r="J719" s="201" t="str">
        <f t="shared" si="23"/>
        <v>0144</v>
      </c>
      <c r="K719" s="209"/>
      <c r="L719" s="209"/>
      <c r="M719" s="214"/>
      <c r="N719" s="209" t="s">
        <v>18777</v>
      </c>
      <c r="O719" s="215" t="s">
        <v>18778</v>
      </c>
      <c r="P719" s="215" t="s">
        <v>18835</v>
      </c>
      <c r="Q719" s="215" t="s">
        <v>18836</v>
      </c>
    </row>
    <row r="720" spans="1:17" s="208" customFormat="1" ht="13.15" customHeight="1">
      <c r="A720" s="209" t="str">
        <f t="shared" si="22"/>
        <v>0916652021700991700</v>
      </c>
      <c r="B720" s="210" t="s">
        <v>18942</v>
      </c>
      <c r="C720" s="211" t="s">
        <v>905</v>
      </c>
      <c r="D720" s="211" t="s">
        <v>905</v>
      </c>
      <c r="E720" s="211" t="s">
        <v>15223</v>
      </c>
      <c r="F720" s="211" t="s">
        <v>904</v>
      </c>
      <c r="G720" s="211" t="s">
        <v>1913</v>
      </c>
      <c r="H720" s="212" t="s">
        <v>2378</v>
      </c>
      <c r="I720" s="213" t="s">
        <v>906</v>
      </c>
      <c r="J720" s="201" t="str">
        <f t="shared" si="23"/>
        <v>0144</v>
      </c>
      <c r="K720" s="209"/>
      <c r="L720" s="209"/>
      <c r="M720" s="214"/>
      <c r="N720" s="209" t="s">
        <v>18777</v>
      </c>
      <c r="O720" s="215" t="s">
        <v>18778</v>
      </c>
      <c r="P720" s="215" t="s">
        <v>18835</v>
      </c>
      <c r="Q720" s="215" t="s">
        <v>18836</v>
      </c>
    </row>
    <row r="721" spans="1:17" s="208" customFormat="1" ht="13.15" customHeight="1">
      <c r="A721" s="209" t="str">
        <f t="shared" si="22"/>
        <v>0941296011700991700</v>
      </c>
      <c r="B721" s="210" t="s">
        <v>18942</v>
      </c>
      <c r="C721" s="211" t="s">
        <v>905</v>
      </c>
      <c r="D721" s="211" t="s">
        <v>905</v>
      </c>
      <c r="E721" s="211" t="s">
        <v>15224</v>
      </c>
      <c r="F721" s="211" t="s">
        <v>904</v>
      </c>
      <c r="G721" s="211" t="s">
        <v>1913</v>
      </c>
      <c r="H721" s="212" t="s">
        <v>2378</v>
      </c>
      <c r="I721" s="213" t="s">
        <v>906</v>
      </c>
      <c r="J721" s="201" t="str">
        <f t="shared" si="23"/>
        <v>0144</v>
      </c>
      <c r="K721" s="209"/>
      <c r="L721" s="209"/>
      <c r="M721" s="214"/>
      <c r="N721" s="209" t="s">
        <v>18777</v>
      </c>
      <c r="O721" s="215" t="s">
        <v>18778</v>
      </c>
      <c r="P721" s="215" t="s">
        <v>18835</v>
      </c>
      <c r="Q721" s="215" t="s">
        <v>18836</v>
      </c>
    </row>
    <row r="722" spans="1:17" s="208" customFormat="1" ht="13.15" customHeight="1">
      <c r="A722" s="209" t="str">
        <f t="shared" si="22"/>
        <v>0941296021700991700</v>
      </c>
      <c r="B722" s="210" t="s">
        <v>18942</v>
      </c>
      <c r="C722" s="211" t="s">
        <v>905</v>
      </c>
      <c r="D722" s="211" t="s">
        <v>905</v>
      </c>
      <c r="E722" s="211" t="s">
        <v>15225</v>
      </c>
      <c r="F722" s="211" t="s">
        <v>904</v>
      </c>
      <c r="G722" s="211" t="s">
        <v>1913</v>
      </c>
      <c r="H722" s="212" t="s">
        <v>2378</v>
      </c>
      <c r="I722" s="213" t="s">
        <v>906</v>
      </c>
      <c r="J722" s="201" t="str">
        <f t="shared" si="23"/>
        <v>0144</v>
      </c>
      <c r="K722" s="209"/>
      <c r="L722" s="209"/>
      <c r="M722" s="214"/>
      <c r="N722" s="209" t="s">
        <v>18777</v>
      </c>
      <c r="O722" s="215" t="s">
        <v>18778</v>
      </c>
      <c r="P722" s="215" t="s">
        <v>18835</v>
      </c>
      <c r="Q722" s="215" t="s">
        <v>18836</v>
      </c>
    </row>
    <row r="723" spans="1:17" s="208" customFormat="1" ht="13.15" customHeight="1">
      <c r="A723" s="209" t="str">
        <f t="shared" si="22"/>
        <v>0941296031700991700</v>
      </c>
      <c r="B723" s="210" t="s">
        <v>18942</v>
      </c>
      <c r="C723" s="211" t="s">
        <v>905</v>
      </c>
      <c r="D723" s="211" t="s">
        <v>905</v>
      </c>
      <c r="E723" s="211" t="s">
        <v>15226</v>
      </c>
      <c r="F723" s="211" t="s">
        <v>904</v>
      </c>
      <c r="G723" s="211" t="s">
        <v>1913</v>
      </c>
      <c r="H723" s="212" t="s">
        <v>2378</v>
      </c>
      <c r="I723" s="213" t="s">
        <v>906</v>
      </c>
      <c r="J723" s="201" t="str">
        <f t="shared" si="23"/>
        <v>0144</v>
      </c>
      <c r="K723" s="209"/>
      <c r="L723" s="209"/>
      <c r="M723" s="214"/>
      <c r="N723" s="209" t="s">
        <v>18777</v>
      </c>
      <c r="O723" s="215" t="s">
        <v>18778</v>
      </c>
      <c r="P723" s="215" t="s">
        <v>18835</v>
      </c>
      <c r="Q723" s="215" t="s">
        <v>18836</v>
      </c>
    </row>
    <row r="724" spans="1:17" s="208" customFormat="1" ht="13.15" customHeight="1">
      <c r="A724" s="209" t="str">
        <f t="shared" si="22"/>
        <v>0941296041700991700</v>
      </c>
      <c r="B724" s="210" t="s">
        <v>18942</v>
      </c>
      <c r="C724" s="211" t="s">
        <v>905</v>
      </c>
      <c r="D724" s="211" t="s">
        <v>905</v>
      </c>
      <c r="E724" s="211" t="s">
        <v>904</v>
      </c>
      <c r="F724" s="211" t="s">
        <v>904</v>
      </c>
      <c r="G724" s="211" t="s">
        <v>1913</v>
      </c>
      <c r="H724" s="212" t="s">
        <v>2378</v>
      </c>
      <c r="I724" s="213" t="s">
        <v>906</v>
      </c>
      <c r="J724" s="201" t="str">
        <f t="shared" si="23"/>
        <v>0144</v>
      </c>
      <c r="K724" s="209"/>
      <c r="L724" s="209"/>
      <c r="M724" s="214"/>
      <c r="N724" s="209" t="s">
        <v>18777</v>
      </c>
      <c r="O724" s="215" t="s">
        <v>18778</v>
      </c>
      <c r="P724" s="215" t="s">
        <v>18835</v>
      </c>
      <c r="Q724" s="215" t="s">
        <v>18836</v>
      </c>
    </row>
    <row r="725" spans="1:17" s="208" customFormat="1" ht="13.15" customHeight="1">
      <c r="A725" s="209" t="str">
        <f t="shared" si="22"/>
        <v>0941296051700991700</v>
      </c>
      <c r="B725" s="210" t="s">
        <v>18942</v>
      </c>
      <c r="C725" s="211" t="s">
        <v>905</v>
      </c>
      <c r="D725" s="211" t="s">
        <v>905</v>
      </c>
      <c r="E725" s="211" t="s">
        <v>15227</v>
      </c>
      <c r="F725" s="211" t="s">
        <v>904</v>
      </c>
      <c r="G725" s="211" t="s">
        <v>1913</v>
      </c>
      <c r="H725" s="212" t="s">
        <v>2378</v>
      </c>
      <c r="I725" s="213" t="s">
        <v>906</v>
      </c>
      <c r="J725" s="201" t="str">
        <f t="shared" si="23"/>
        <v>0144</v>
      </c>
      <c r="K725" s="209"/>
      <c r="L725" s="209"/>
      <c r="M725" s="214"/>
      <c r="N725" s="209" t="s">
        <v>18777</v>
      </c>
      <c r="O725" s="215" t="s">
        <v>18778</v>
      </c>
      <c r="P725" s="215" t="s">
        <v>18835</v>
      </c>
      <c r="Q725" s="215" t="s">
        <v>18836</v>
      </c>
    </row>
    <row r="726" spans="1:17" s="208" customFormat="1" ht="13.15" customHeight="1">
      <c r="A726" s="209" t="str">
        <f t="shared" si="22"/>
        <v>0941296061700991700</v>
      </c>
      <c r="B726" s="210" t="s">
        <v>18942</v>
      </c>
      <c r="C726" s="211" t="s">
        <v>905</v>
      </c>
      <c r="D726" s="211" t="s">
        <v>905</v>
      </c>
      <c r="E726" s="211" t="s">
        <v>15228</v>
      </c>
      <c r="F726" s="211" t="s">
        <v>904</v>
      </c>
      <c r="G726" s="211" t="s">
        <v>1913</v>
      </c>
      <c r="H726" s="212" t="s">
        <v>2378</v>
      </c>
      <c r="I726" s="213" t="s">
        <v>906</v>
      </c>
      <c r="J726" s="201" t="str">
        <f t="shared" si="23"/>
        <v>0144</v>
      </c>
      <c r="K726" s="209"/>
      <c r="L726" s="209"/>
      <c r="M726" s="214"/>
      <c r="N726" s="209" t="s">
        <v>18777</v>
      </c>
      <c r="O726" s="215" t="s">
        <v>18778</v>
      </c>
      <c r="P726" s="215" t="s">
        <v>18835</v>
      </c>
      <c r="Q726" s="215" t="s">
        <v>18836</v>
      </c>
    </row>
    <row r="727" spans="1:17" s="208" customFormat="1" ht="13.15" customHeight="1">
      <c r="A727" s="209" t="str">
        <f t="shared" si="22"/>
        <v>1570699011700991700</v>
      </c>
      <c r="B727" s="210" t="s">
        <v>18942</v>
      </c>
      <c r="C727" s="211" t="s">
        <v>905</v>
      </c>
      <c r="D727" s="211" t="s">
        <v>905</v>
      </c>
      <c r="E727" s="211" t="s">
        <v>15229</v>
      </c>
      <c r="F727" s="211" t="s">
        <v>904</v>
      </c>
      <c r="G727" s="211" t="s">
        <v>1913</v>
      </c>
      <c r="H727" s="212" t="s">
        <v>2378</v>
      </c>
      <c r="I727" s="213" t="s">
        <v>906</v>
      </c>
      <c r="J727" s="201" t="str">
        <f t="shared" si="23"/>
        <v>0144</v>
      </c>
      <c r="K727" s="209"/>
      <c r="L727" s="209"/>
      <c r="M727" s="214"/>
      <c r="N727" s="209" t="s">
        <v>18777</v>
      </c>
      <c r="O727" s="215" t="s">
        <v>18778</v>
      </c>
      <c r="P727" s="215" t="s">
        <v>18835</v>
      </c>
      <c r="Q727" s="215" t="s">
        <v>18836</v>
      </c>
    </row>
    <row r="728" spans="1:17" s="208" customFormat="1" ht="13.15" customHeight="1">
      <c r="A728" s="209" t="str">
        <f t="shared" si="22"/>
        <v>3316077021700991700</v>
      </c>
      <c r="B728" s="210" t="s">
        <v>18942</v>
      </c>
      <c r="C728" s="211" t="s">
        <v>905</v>
      </c>
      <c r="D728" s="211" t="s">
        <v>905</v>
      </c>
      <c r="E728" s="211" t="s">
        <v>15231</v>
      </c>
      <c r="F728" s="211" t="s">
        <v>904</v>
      </c>
      <c r="G728" s="211" t="s">
        <v>1913</v>
      </c>
      <c r="H728" s="212" t="s">
        <v>2378</v>
      </c>
      <c r="I728" s="213" t="s">
        <v>906</v>
      </c>
      <c r="J728" s="201" t="str">
        <f t="shared" si="23"/>
        <v>0144</v>
      </c>
      <c r="K728" s="209"/>
      <c r="L728" s="209"/>
      <c r="M728" s="214"/>
      <c r="N728" s="209" t="s">
        <v>18777</v>
      </c>
      <c r="O728" s="215" t="s">
        <v>18778</v>
      </c>
      <c r="P728" s="215" t="s">
        <v>18835</v>
      </c>
      <c r="Q728" s="215" t="s">
        <v>18836</v>
      </c>
    </row>
    <row r="729" spans="1:17" s="208" customFormat="1" ht="13.15" customHeight="1">
      <c r="A729" s="209" t="str">
        <f t="shared" si="22"/>
        <v>000206000LT1700991700</v>
      </c>
      <c r="B729" s="210" t="s">
        <v>18942</v>
      </c>
      <c r="C729" s="211" t="s">
        <v>905</v>
      </c>
      <c r="D729" s="211" t="s">
        <v>905</v>
      </c>
      <c r="E729" s="211" t="s">
        <v>15219</v>
      </c>
      <c r="F729" s="211" t="s">
        <v>904</v>
      </c>
      <c r="G729" s="211" t="s">
        <v>1913</v>
      </c>
      <c r="H729" s="212" t="s">
        <v>2378</v>
      </c>
      <c r="I729" s="213" t="s">
        <v>906</v>
      </c>
      <c r="J729" s="201" t="str">
        <f t="shared" si="23"/>
        <v>0144</v>
      </c>
      <c r="K729" s="209"/>
      <c r="L729" s="209"/>
      <c r="M729" s="214"/>
      <c r="N729" s="209" t="s">
        <v>18777</v>
      </c>
      <c r="O729" s="215" t="s">
        <v>18778</v>
      </c>
      <c r="P729" s="215" t="s">
        <v>18835</v>
      </c>
      <c r="Q729" s="215" t="s">
        <v>18836</v>
      </c>
    </row>
    <row r="730" spans="1:17" s="208" customFormat="1" ht="13.15" customHeight="1">
      <c r="A730" s="209" t="str">
        <f t="shared" si="22"/>
        <v>000524901LT1700991700</v>
      </c>
      <c r="B730" s="210" t="s">
        <v>18942</v>
      </c>
      <c r="C730" s="211" t="s">
        <v>905</v>
      </c>
      <c r="D730" s="211" t="s">
        <v>905</v>
      </c>
      <c r="E730" s="211" t="s">
        <v>15220</v>
      </c>
      <c r="F730" s="211" t="s">
        <v>904</v>
      </c>
      <c r="G730" s="211" t="s">
        <v>1913</v>
      </c>
      <c r="H730" s="212" t="s">
        <v>2378</v>
      </c>
      <c r="I730" s="213" t="s">
        <v>906</v>
      </c>
      <c r="J730" s="201" t="str">
        <f t="shared" si="23"/>
        <v>0144</v>
      </c>
      <c r="K730" s="209"/>
      <c r="L730" s="209"/>
      <c r="M730" s="214"/>
      <c r="N730" s="209" t="s">
        <v>18777</v>
      </c>
      <c r="O730" s="215" t="s">
        <v>18778</v>
      </c>
      <c r="P730" s="215" t="s">
        <v>18835</v>
      </c>
      <c r="Q730" s="215" t="s">
        <v>18836</v>
      </c>
    </row>
    <row r="731" spans="1:17" s="208" customFormat="1" ht="13.15" customHeight="1">
      <c r="A731" s="209" t="str">
        <f t="shared" si="22"/>
        <v>1F-QMA0000022821031700991700</v>
      </c>
      <c r="B731" s="210" t="s">
        <v>18942</v>
      </c>
      <c r="C731" s="211" t="s">
        <v>905</v>
      </c>
      <c r="D731" s="211" t="s">
        <v>905</v>
      </c>
      <c r="E731" s="211" t="s">
        <v>15230</v>
      </c>
      <c r="F731" s="211" t="s">
        <v>904</v>
      </c>
      <c r="G731" s="211" t="s">
        <v>1913</v>
      </c>
      <c r="H731" s="212" t="s">
        <v>2378</v>
      </c>
      <c r="I731" s="213" t="s">
        <v>906</v>
      </c>
      <c r="J731" s="201" t="str">
        <f t="shared" si="23"/>
        <v>0144</v>
      </c>
      <c r="K731" s="209"/>
      <c r="L731" s="209"/>
      <c r="M731" s="214"/>
      <c r="N731" s="209" t="s">
        <v>18777</v>
      </c>
      <c r="O731" s="215" t="s">
        <v>18778</v>
      </c>
      <c r="P731" s="215" t="s">
        <v>18835</v>
      </c>
      <c r="Q731" s="215" t="s">
        <v>18836</v>
      </c>
    </row>
    <row r="732" spans="1:17" s="208" customFormat="1" ht="13.15" customHeight="1">
      <c r="A732" s="209" t="str">
        <f t="shared" si="22"/>
        <v>0941312011396739710</v>
      </c>
      <c r="B732" s="210" t="s">
        <v>18943</v>
      </c>
      <c r="C732" s="211" t="s">
        <v>2069</v>
      </c>
      <c r="D732" s="211" t="s">
        <v>2069</v>
      </c>
      <c r="E732" s="211" t="s">
        <v>15232</v>
      </c>
      <c r="F732" s="211" t="s">
        <v>2067</v>
      </c>
      <c r="G732" s="211" t="s">
        <v>2068</v>
      </c>
      <c r="H732" s="212" t="s">
        <v>2335</v>
      </c>
      <c r="I732" s="213" t="s">
        <v>18944</v>
      </c>
      <c r="J732" s="201" t="str">
        <f t="shared" si="23"/>
        <v>0145</v>
      </c>
      <c r="K732" s="209"/>
      <c r="L732" s="209"/>
      <c r="M732" s="214"/>
      <c r="N732" s="209" t="s">
        <v>18777</v>
      </c>
      <c r="O732" s="215" t="s">
        <v>18778</v>
      </c>
      <c r="P732" s="215" t="s">
        <v>18835</v>
      </c>
      <c r="Q732" s="215" t="s">
        <v>18836</v>
      </c>
    </row>
    <row r="733" spans="1:17" s="208" customFormat="1" ht="13.15" customHeight="1">
      <c r="A733" s="209" t="str">
        <f t="shared" si="22"/>
        <v>0941312021396739710</v>
      </c>
      <c r="B733" s="210" t="s">
        <v>18943</v>
      </c>
      <c r="C733" s="211" t="s">
        <v>2069</v>
      </c>
      <c r="D733" s="211" t="s">
        <v>2069</v>
      </c>
      <c r="E733" s="211" t="s">
        <v>2067</v>
      </c>
      <c r="F733" s="211" t="s">
        <v>2067</v>
      </c>
      <c r="G733" s="211" t="s">
        <v>2068</v>
      </c>
      <c r="H733" s="212" t="s">
        <v>2335</v>
      </c>
      <c r="I733" s="213" t="s">
        <v>18944</v>
      </c>
      <c r="J733" s="201" t="str">
        <f t="shared" si="23"/>
        <v>0145</v>
      </c>
      <c r="K733" s="209"/>
      <c r="L733" s="209"/>
      <c r="M733" s="214"/>
      <c r="N733" s="209" t="s">
        <v>18777</v>
      </c>
      <c r="O733" s="215" t="s">
        <v>18778</v>
      </c>
      <c r="P733" s="215" t="s">
        <v>18835</v>
      </c>
      <c r="Q733" s="215" t="s">
        <v>18836</v>
      </c>
    </row>
    <row r="734" spans="1:17" s="208" customFormat="1" ht="13.15" customHeight="1">
      <c r="A734" s="209" t="str">
        <f t="shared" si="22"/>
        <v>0941312041396739710</v>
      </c>
      <c r="B734" s="210" t="s">
        <v>18943</v>
      </c>
      <c r="C734" s="211" t="s">
        <v>2069</v>
      </c>
      <c r="D734" s="211" t="s">
        <v>2069</v>
      </c>
      <c r="E734" s="211" t="s">
        <v>15233</v>
      </c>
      <c r="F734" s="211" t="s">
        <v>2067</v>
      </c>
      <c r="G734" s="211" t="s">
        <v>2068</v>
      </c>
      <c r="H734" s="212" t="s">
        <v>2335</v>
      </c>
      <c r="I734" s="213" t="s">
        <v>18944</v>
      </c>
      <c r="J734" s="201" t="str">
        <f t="shared" si="23"/>
        <v>0145</v>
      </c>
      <c r="K734" s="209"/>
      <c r="L734" s="209"/>
      <c r="M734" s="214"/>
      <c r="N734" s="209" t="s">
        <v>18777</v>
      </c>
      <c r="O734" s="215" t="s">
        <v>18778</v>
      </c>
      <c r="P734" s="215" t="s">
        <v>18835</v>
      </c>
      <c r="Q734" s="215" t="s">
        <v>18836</v>
      </c>
    </row>
    <row r="735" spans="1:17" s="208" customFormat="1" ht="13.15" customHeight="1">
      <c r="A735" s="209" t="str">
        <f t="shared" si="22"/>
        <v>0007643011003988114</v>
      </c>
      <c r="B735" s="210" t="s">
        <v>18945</v>
      </c>
      <c r="C735" s="211" t="s">
        <v>15234</v>
      </c>
      <c r="D735" s="211" t="s">
        <v>15234</v>
      </c>
      <c r="E735" s="211" t="s">
        <v>15235</v>
      </c>
      <c r="F735" s="211" t="s">
        <v>15236</v>
      </c>
      <c r="G735" s="211" t="s">
        <v>15237</v>
      </c>
      <c r="H735" s="212" t="s">
        <v>15238</v>
      </c>
      <c r="I735" s="213" t="s">
        <v>18946</v>
      </c>
      <c r="J735" s="201" t="str">
        <f t="shared" si="23"/>
        <v>0146</v>
      </c>
      <c r="K735" s="209"/>
      <c r="L735" s="209"/>
      <c r="M735" s="214"/>
      <c r="N735" s="209" t="s">
        <v>18777</v>
      </c>
      <c r="O735" s="215" t="s">
        <v>18778</v>
      </c>
      <c r="P735" s="215" t="s">
        <v>18770</v>
      </c>
      <c r="Q735" s="215" t="s">
        <v>18771</v>
      </c>
    </row>
    <row r="736" spans="1:17" s="208" customFormat="1" ht="13.15" customHeight="1">
      <c r="A736" s="209" t="str">
        <f t="shared" si="22"/>
        <v>0825291011003988114</v>
      </c>
      <c r="B736" s="210" t="s">
        <v>18945</v>
      </c>
      <c r="C736" s="211" t="s">
        <v>15234</v>
      </c>
      <c r="D736" s="211" t="s">
        <v>15234</v>
      </c>
      <c r="E736" s="211" t="s">
        <v>15239</v>
      </c>
      <c r="F736" s="211" t="s">
        <v>15236</v>
      </c>
      <c r="G736" s="211" t="s">
        <v>15237</v>
      </c>
      <c r="H736" s="212" t="s">
        <v>15238</v>
      </c>
      <c r="I736" s="213" t="s">
        <v>18946</v>
      </c>
      <c r="J736" s="201" t="str">
        <f t="shared" si="23"/>
        <v>0146</v>
      </c>
      <c r="K736" s="209"/>
      <c r="L736" s="209"/>
      <c r="M736" s="214"/>
      <c r="N736" s="209" t="s">
        <v>18777</v>
      </c>
      <c r="O736" s="215" t="s">
        <v>18778</v>
      </c>
      <c r="P736" s="215" t="s">
        <v>18770</v>
      </c>
      <c r="Q736" s="215" t="s">
        <v>18771</v>
      </c>
    </row>
    <row r="737" spans="1:17" s="208" customFormat="1" ht="13.15" customHeight="1">
      <c r="A737" s="209" t="str">
        <f t="shared" si="22"/>
        <v>0941361011003988114</v>
      </c>
      <c r="B737" s="210" t="s">
        <v>18945</v>
      </c>
      <c r="C737" s="211" t="s">
        <v>15234</v>
      </c>
      <c r="D737" s="211" t="s">
        <v>15234</v>
      </c>
      <c r="E737" s="211" t="s">
        <v>15240</v>
      </c>
      <c r="F737" s="211" t="s">
        <v>15236</v>
      </c>
      <c r="G737" s="211" t="s">
        <v>15237</v>
      </c>
      <c r="H737" s="212" t="s">
        <v>15238</v>
      </c>
      <c r="I737" s="213" t="s">
        <v>18946</v>
      </c>
      <c r="J737" s="201" t="str">
        <f t="shared" si="23"/>
        <v>0146</v>
      </c>
      <c r="K737" s="209"/>
      <c r="L737" s="209"/>
      <c r="M737" s="214"/>
      <c r="N737" s="209" t="s">
        <v>18777</v>
      </c>
      <c r="O737" s="215" t="s">
        <v>18778</v>
      </c>
      <c r="P737" s="215" t="s">
        <v>18770</v>
      </c>
      <c r="Q737" s="215" t="s">
        <v>18771</v>
      </c>
    </row>
    <row r="738" spans="1:17" s="208" customFormat="1" ht="13.15" customHeight="1">
      <c r="A738" s="209" t="str">
        <f t="shared" si="22"/>
        <v>0941361021003988114</v>
      </c>
      <c r="B738" s="210" t="s">
        <v>18945</v>
      </c>
      <c r="C738" s="211" t="s">
        <v>15234</v>
      </c>
      <c r="D738" s="211" t="s">
        <v>15234</v>
      </c>
      <c r="E738" s="211" t="s">
        <v>15236</v>
      </c>
      <c r="F738" s="211" t="s">
        <v>15236</v>
      </c>
      <c r="G738" s="211" t="s">
        <v>15237</v>
      </c>
      <c r="H738" s="212" t="s">
        <v>15238</v>
      </c>
      <c r="I738" s="213" t="s">
        <v>18946</v>
      </c>
      <c r="J738" s="201" t="str">
        <f t="shared" si="23"/>
        <v>0146</v>
      </c>
      <c r="K738" s="209"/>
      <c r="L738" s="209"/>
      <c r="M738" s="214"/>
      <c r="N738" s="209" t="s">
        <v>18777</v>
      </c>
      <c r="O738" s="215" t="s">
        <v>18778</v>
      </c>
      <c r="P738" s="215" t="s">
        <v>18770</v>
      </c>
      <c r="Q738" s="215" t="s">
        <v>18771</v>
      </c>
    </row>
    <row r="739" spans="1:17" s="208" customFormat="1" ht="13.15" customHeight="1">
      <c r="A739" s="209" t="str">
        <f t="shared" si="22"/>
        <v>1818536011003988114</v>
      </c>
      <c r="B739" s="210" t="s">
        <v>18945</v>
      </c>
      <c r="C739" s="211" t="s">
        <v>15234</v>
      </c>
      <c r="D739" s="211" t="s">
        <v>15234</v>
      </c>
      <c r="E739" s="211" t="s">
        <v>15241</v>
      </c>
      <c r="F739" s="211" t="s">
        <v>15236</v>
      </c>
      <c r="G739" s="211" t="s">
        <v>15237</v>
      </c>
      <c r="H739" s="212" t="s">
        <v>15238</v>
      </c>
      <c r="I739" s="213" t="s">
        <v>18946</v>
      </c>
      <c r="J739" s="201" t="str">
        <f t="shared" si="23"/>
        <v>0146</v>
      </c>
      <c r="K739" s="209"/>
      <c r="L739" s="209"/>
      <c r="M739" s="214"/>
      <c r="N739" s="209" t="s">
        <v>18777</v>
      </c>
      <c r="O739" s="215" t="s">
        <v>18778</v>
      </c>
      <c r="P739" s="215" t="s">
        <v>18770</v>
      </c>
      <c r="Q739" s="215" t="s">
        <v>18771</v>
      </c>
    </row>
    <row r="740" spans="1:17" s="208" customFormat="1" ht="13.15" customHeight="1">
      <c r="A740" s="209" t="str">
        <f t="shared" si="22"/>
        <v>1F-QMA0000028073881003988114</v>
      </c>
      <c r="B740" s="210" t="s">
        <v>18945</v>
      </c>
      <c r="C740" s="211" t="s">
        <v>15234</v>
      </c>
      <c r="D740" s="211" t="s">
        <v>15234</v>
      </c>
      <c r="E740" s="211" t="s">
        <v>15242</v>
      </c>
      <c r="F740" s="211" t="s">
        <v>15236</v>
      </c>
      <c r="G740" s="211" t="s">
        <v>15237</v>
      </c>
      <c r="H740" s="212" t="s">
        <v>15238</v>
      </c>
      <c r="I740" s="213" t="s">
        <v>18946</v>
      </c>
      <c r="J740" s="201" t="str">
        <f t="shared" si="23"/>
        <v>0146</v>
      </c>
      <c r="K740" s="209"/>
      <c r="L740" s="209"/>
      <c r="M740" s="214"/>
      <c r="N740" s="209" t="s">
        <v>18777</v>
      </c>
      <c r="O740" s="215" t="s">
        <v>18778</v>
      </c>
      <c r="P740" s="215" t="s">
        <v>18770</v>
      </c>
      <c r="Q740" s="215" t="s">
        <v>18771</v>
      </c>
    </row>
    <row r="741" spans="1:17" s="208" customFormat="1" ht="13.15" customHeight="1">
      <c r="A741" s="209" t="str">
        <f t="shared" si="22"/>
        <v>0941387011437156361</v>
      </c>
      <c r="B741" s="210" t="s">
        <v>18947</v>
      </c>
      <c r="C741" s="211" t="s">
        <v>620</v>
      </c>
      <c r="D741" s="211" t="s">
        <v>620</v>
      </c>
      <c r="E741" s="211" t="s">
        <v>15243</v>
      </c>
      <c r="F741" s="211" t="s">
        <v>619</v>
      </c>
      <c r="G741" s="211" t="s">
        <v>2191</v>
      </c>
      <c r="H741" s="212" t="s">
        <v>2190</v>
      </c>
      <c r="I741" s="213" t="s">
        <v>18948</v>
      </c>
      <c r="J741" s="201" t="str">
        <f t="shared" si="23"/>
        <v>0147</v>
      </c>
      <c r="K741" s="209"/>
      <c r="L741" s="209"/>
      <c r="M741" s="214"/>
      <c r="N741" s="209" t="s">
        <v>18777</v>
      </c>
      <c r="O741" s="215" t="s">
        <v>18778</v>
      </c>
      <c r="P741" s="215" t="s">
        <v>18835</v>
      </c>
      <c r="Q741" s="215" t="s">
        <v>18836</v>
      </c>
    </row>
    <row r="742" spans="1:17" s="208" customFormat="1" ht="13.15" customHeight="1">
      <c r="A742" s="209" t="str">
        <f t="shared" si="22"/>
        <v>0941387021437156361</v>
      </c>
      <c r="B742" s="210" t="s">
        <v>18947</v>
      </c>
      <c r="C742" s="211" t="s">
        <v>620</v>
      </c>
      <c r="D742" s="211" t="s">
        <v>620</v>
      </c>
      <c r="E742" s="211" t="s">
        <v>15244</v>
      </c>
      <c r="F742" s="211" t="s">
        <v>619</v>
      </c>
      <c r="G742" s="211" t="s">
        <v>2191</v>
      </c>
      <c r="H742" s="212" t="s">
        <v>2190</v>
      </c>
      <c r="I742" s="213" t="s">
        <v>18948</v>
      </c>
      <c r="J742" s="201" t="str">
        <f t="shared" si="23"/>
        <v>0147</v>
      </c>
      <c r="K742" s="209"/>
      <c r="L742" s="209"/>
      <c r="M742" s="214"/>
      <c r="N742" s="209" t="s">
        <v>18777</v>
      </c>
      <c r="O742" s="215" t="s">
        <v>18778</v>
      </c>
      <c r="P742" s="215" t="s">
        <v>18835</v>
      </c>
      <c r="Q742" s="215" t="s">
        <v>18836</v>
      </c>
    </row>
    <row r="743" spans="1:17" s="208" customFormat="1" ht="13.15" customHeight="1">
      <c r="A743" s="209" t="str">
        <f t="shared" si="22"/>
        <v>0941387031437156361</v>
      </c>
      <c r="B743" s="210" t="s">
        <v>18947</v>
      </c>
      <c r="C743" s="211" t="s">
        <v>620</v>
      </c>
      <c r="D743" s="211" t="s">
        <v>620</v>
      </c>
      <c r="E743" s="211" t="s">
        <v>619</v>
      </c>
      <c r="F743" s="211" t="s">
        <v>619</v>
      </c>
      <c r="G743" s="211" t="s">
        <v>2191</v>
      </c>
      <c r="H743" s="212" t="s">
        <v>2190</v>
      </c>
      <c r="I743" s="213" t="s">
        <v>18948</v>
      </c>
      <c r="J743" s="201" t="str">
        <f t="shared" si="23"/>
        <v>0147</v>
      </c>
      <c r="K743" s="209"/>
      <c r="L743" s="209"/>
      <c r="M743" s="214"/>
      <c r="N743" s="209" t="s">
        <v>18777</v>
      </c>
      <c r="O743" s="215" t="s">
        <v>18778</v>
      </c>
      <c r="P743" s="215" t="s">
        <v>18835</v>
      </c>
      <c r="Q743" s="215" t="s">
        <v>18836</v>
      </c>
    </row>
    <row r="744" spans="1:17" s="208" customFormat="1" ht="13.15" customHeight="1">
      <c r="A744" s="209" t="str">
        <f t="shared" si="22"/>
        <v>0941387041437156361</v>
      </c>
      <c r="B744" s="210" t="s">
        <v>18947</v>
      </c>
      <c r="C744" s="211" t="s">
        <v>620</v>
      </c>
      <c r="D744" s="211" t="s">
        <v>620</v>
      </c>
      <c r="E744" s="211" t="s">
        <v>15245</v>
      </c>
      <c r="F744" s="211" t="s">
        <v>619</v>
      </c>
      <c r="G744" s="211" t="s">
        <v>2191</v>
      </c>
      <c r="H744" s="212" t="s">
        <v>2190</v>
      </c>
      <c r="I744" s="213" t="s">
        <v>18948</v>
      </c>
      <c r="J744" s="201" t="str">
        <f t="shared" si="23"/>
        <v>0147</v>
      </c>
      <c r="K744" s="209" t="s">
        <v>14592</v>
      </c>
      <c r="L744" s="209"/>
      <c r="M744" s="214"/>
      <c r="N744" s="209" t="s">
        <v>18777</v>
      </c>
      <c r="O744" s="215" t="s">
        <v>18778</v>
      </c>
      <c r="P744" s="215" t="s">
        <v>18835</v>
      </c>
      <c r="Q744" s="215" t="s">
        <v>18836</v>
      </c>
    </row>
    <row r="745" spans="1:17" s="208" customFormat="1" ht="13.15" customHeight="1">
      <c r="A745" s="209" t="str">
        <f t="shared" si="22"/>
        <v>0252728011457382798</v>
      </c>
      <c r="B745" s="210" t="s">
        <v>18949</v>
      </c>
      <c r="C745" s="211" t="s">
        <v>1135</v>
      </c>
      <c r="D745" s="211" t="s">
        <v>1135</v>
      </c>
      <c r="E745" s="211" t="s">
        <v>15246</v>
      </c>
      <c r="F745" s="211" t="s">
        <v>1134</v>
      </c>
      <c r="G745" s="211" t="s">
        <v>1709</v>
      </c>
      <c r="H745" s="212" t="s">
        <v>1708</v>
      </c>
      <c r="I745" s="213" t="s">
        <v>1136</v>
      </c>
      <c r="J745" s="201" t="str">
        <f t="shared" si="23"/>
        <v>0148</v>
      </c>
      <c r="K745" s="209"/>
      <c r="L745" s="209"/>
      <c r="M745" s="214"/>
      <c r="N745" s="209" t="s">
        <v>18777</v>
      </c>
      <c r="O745" s="215" t="s">
        <v>18778</v>
      </c>
      <c r="P745" s="215" t="s">
        <v>18770</v>
      </c>
      <c r="Q745" s="215" t="s">
        <v>18771</v>
      </c>
    </row>
    <row r="746" spans="1:17" s="208" customFormat="1" ht="13.15" customHeight="1">
      <c r="A746" s="209" t="str">
        <f t="shared" si="22"/>
        <v>0941403011104976703</v>
      </c>
      <c r="B746" s="210" t="s">
        <v>18949</v>
      </c>
      <c r="C746" s="211" t="s">
        <v>15247</v>
      </c>
      <c r="D746" s="211" t="s">
        <v>1135</v>
      </c>
      <c r="E746" s="211" t="s">
        <v>15248</v>
      </c>
      <c r="F746" s="211" t="s">
        <v>1134</v>
      </c>
      <c r="G746" s="211" t="s">
        <v>1709</v>
      </c>
      <c r="H746" s="212" t="s">
        <v>1708</v>
      </c>
      <c r="I746" s="213" t="s">
        <v>1136</v>
      </c>
      <c r="J746" s="201" t="str">
        <f t="shared" si="23"/>
        <v>0148</v>
      </c>
      <c r="K746" s="209"/>
      <c r="L746" s="209"/>
      <c r="M746" s="214"/>
      <c r="N746" s="209" t="s">
        <v>18777</v>
      </c>
      <c r="O746" s="215" t="s">
        <v>18778</v>
      </c>
      <c r="P746" s="215" t="s">
        <v>18770</v>
      </c>
      <c r="Q746" s="215" t="s">
        <v>18771</v>
      </c>
    </row>
    <row r="747" spans="1:17" s="208" customFormat="1" ht="13.15" customHeight="1">
      <c r="A747" s="209" t="str">
        <f t="shared" si="22"/>
        <v>0941403011457382798</v>
      </c>
      <c r="B747" s="210" t="s">
        <v>18949</v>
      </c>
      <c r="C747" s="211" t="s">
        <v>1135</v>
      </c>
      <c r="D747" s="211" t="s">
        <v>1135</v>
      </c>
      <c r="E747" s="211" t="s">
        <v>15248</v>
      </c>
      <c r="F747" s="211" t="s">
        <v>1134</v>
      </c>
      <c r="G747" s="211" t="s">
        <v>1709</v>
      </c>
      <c r="H747" s="212" t="s">
        <v>1708</v>
      </c>
      <c r="I747" s="213" t="s">
        <v>1136</v>
      </c>
      <c r="J747" s="201" t="str">
        <f t="shared" si="23"/>
        <v>0148</v>
      </c>
      <c r="K747" s="209"/>
      <c r="L747" s="209"/>
      <c r="M747" s="214"/>
      <c r="N747" s="209" t="s">
        <v>18777</v>
      </c>
      <c r="O747" s="215" t="s">
        <v>18778</v>
      </c>
      <c r="P747" s="215" t="s">
        <v>18770</v>
      </c>
      <c r="Q747" s="215" t="s">
        <v>18771</v>
      </c>
    </row>
    <row r="748" spans="1:17" s="208" customFormat="1" ht="13.15" customHeight="1">
      <c r="A748" s="209" t="str">
        <f t="shared" si="22"/>
        <v>0941403021457382798</v>
      </c>
      <c r="B748" s="210" t="s">
        <v>18949</v>
      </c>
      <c r="C748" s="211" t="s">
        <v>1135</v>
      </c>
      <c r="D748" s="211" t="s">
        <v>1135</v>
      </c>
      <c r="E748" s="211" t="s">
        <v>1134</v>
      </c>
      <c r="F748" s="211" t="s">
        <v>1134</v>
      </c>
      <c r="G748" s="211" t="s">
        <v>1709</v>
      </c>
      <c r="H748" s="212" t="s">
        <v>1708</v>
      </c>
      <c r="I748" s="213" t="s">
        <v>1136</v>
      </c>
      <c r="J748" s="201" t="str">
        <f t="shared" si="23"/>
        <v>0148</v>
      </c>
      <c r="K748" s="209"/>
      <c r="L748" s="209"/>
      <c r="M748" s="214"/>
      <c r="N748" s="209" t="s">
        <v>18777</v>
      </c>
      <c r="O748" s="215" t="s">
        <v>18778</v>
      </c>
      <c r="P748" s="215" t="s">
        <v>18770</v>
      </c>
      <c r="Q748" s="215" t="s">
        <v>18771</v>
      </c>
    </row>
    <row r="749" spans="1:17" s="208" customFormat="1" ht="13.15" customHeight="1">
      <c r="A749" s="209" t="str">
        <f t="shared" si="22"/>
        <v>##1457382798</v>
      </c>
      <c r="B749" s="210" t="s">
        <v>18949</v>
      </c>
      <c r="C749" s="211" t="s">
        <v>1135</v>
      </c>
      <c r="D749" s="211" t="s">
        <v>1135</v>
      </c>
      <c r="E749" s="211" t="s">
        <v>3649</v>
      </c>
      <c r="F749" s="211" t="s">
        <v>1134</v>
      </c>
      <c r="G749" s="211" t="s">
        <v>1709</v>
      </c>
      <c r="H749" s="212" t="s">
        <v>1708</v>
      </c>
      <c r="I749" s="213" t="s">
        <v>1136</v>
      </c>
      <c r="J749" s="201" t="str">
        <f t="shared" si="23"/>
        <v>0148</v>
      </c>
      <c r="K749" s="209"/>
      <c r="L749" s="209"/>
      <c r="M749" s="214"/>
      <c r="N749" s="209" t="s">
        <v>18777</v>
      </c>
      <c r="O749" s="215" t="s">
        <v>18778</v>
      </c>
      <c r="P749" s="215" t="s">
        <v>18770</v>
      </c>
      <c r="Q749" s="215" t="s">
        <v>18771</v>
      </c>
    </row>
    <row r="750" spans="1:17" s="208" customFormat="1" ht="13.15" customHeight="1">
      <c r="A750" s="209" t="str">
        <f t="shared" si="22"/>
        <v>1F-QMA0000026297221457382798</v>
      </c>
      <c r="B750" s="210" t="s">
        <v>18949</v>
      </c>
      <c r="C750" s="211" t="s">
        <v>1135</v>
      </c>
      <c r="D750" s="211" t="s">
        <v>1135</v>
      </c>
      <c r="E750" s="211" t="s">
        <v>15249</v>
      </c>
      <c r="F750" s="211" t="s">
        <v>1134</v>
      </c>
      <c r="G750" s="211" t="s">
        <v>1709</v>
      </c>
      <c r="H750" s="212" t="s">
        <v>1708</v>
      </c>
      <c r="I750" s="213" t="s">
        <v>1136</v>
      </c>
      <c r="J750" s="201" t="str">
        <f t="shared" si="23"/>
        <v>0148</v>
      </c>
      <c r="K750" s="209"/>
      <c r="L750" s="209"/>
      <c r="M750" s="214"/>
      <c r="N750" s="209" t="s">
        <v>18777</v>
      </c>
      <c r="O750" s="215" t="s">
        <v>18778</v>
      </c>
      <c r="P750" s="215" t="s">
        <v>18770</v>
      </c>
      <c r="Q750" s="215" t="s">
        <v>18771</v>
      </c>
    </row>
    <row r="751" spans="1:17" s="208" customFormat="1" ht="13.15" customHeight="1">
      <c r="A751" s="209" t="str">
        <f t="shared" si="22"/>
        <v>9A-01274111457382798</v>
      </c>
      <c r="B751" s="210" t="s">
        <v>18949</v>
      </c>
      <c r="C751" s="211" t="s">
        <v>1135</v>
      </c>
      <c r="D751" s="211" t="s">
        <v>1135</v>
      </c>
      <c r="E751" s="211" t="s">
        <v>15250</v>
      </c>
      <c r="F751" s="211" t="s">
        <v>1134</v>
      </c>
      <c r="G751" s="211" t="s">
        <v>1709</v>
      </c>
      <c r="H751" s="212" t="s">
        <v>1708</v>
      </c>
      <c r="I751" s="213" t="s">
        <v>1136</v>
      </c>
      <c r="J751" s="201" t="str">
        <f t="shared" si="23"/>
        <v>0148</v>
      </c>
      <c r="K751" s="209"/>
      <c r="L751" s="209"/>
      <c r="M751" s="214"/>
      <c r="N751" s="209" t="s">
        <v>18777</v>
      </c>
      <c r="O751" s="215" t="s">
        <v>18778</v>
      </c>
      <c r="P751" s="215" t="s">
        <v>18770</v>
      </c>
      <c r="Q751" s="215" t="s">
        <v>18771</v>
      </c>
    </row>
    <row r="752" spans="1:17" s="208" customFormat="1" ht="13.15" customHeight="1">
      <c r="A752" s="209" t="str">
        <f t="shared" si="22"/>
        <v>9A-012741161457382798</v>
      </c>
      <c r="B752" s="210" t="s">
        <v>18949</v>
      </c>
      <c r="C752" s="211" t="s">
        <v>1135</v>
      </c>
      <c r="D752" s="211" t="s">
        <v>1135</v>
      </c>
      <c r="E752" s="211" t="s">
        <v>15251</v>
      </c>
      <c r="F752" s="211" t="s">
        <v>1134</v>
      </c>
      <c r="G752" s="211" t="s">
        <v>1709</v>
      </c>
      <c r="H752" s="212" t="s">
        <v>1708</v>
      </c>
      <c r="I752" s="213" t="s">
        <v>1136</v>
      </c>
      <c r="J752" s="201" t="str">
        <f t="shared" si="23"/>
        <v>0148</v>
      </c>
      <c r="K752" s="209"/>
      <c r="L752" s="209"/>
      <c r="M752" s="214"/>
      <c r="N752" s="209" t="s">
        <v>18777</v>
      </c>
      <c r="O752" s="215" t="s">
        <v>18778</v>
      </c>
      <c r="P752" s="215" t="s">
        <v>18770</v>
      </c>
      <c r="Q752" s="215" t="s">
        <v>18771</v>
      </c>
    </row>
    <row r="753" spans="1:17" s="208" customFormat="1" ht="13.15" customHeight="1">
      <c r="A753" s="209" t="str">
        <f t="shared" si="22"/>
        <v>9C-QMA0000026297221457382798</v>
      </c>
      <c r="B753" s="210" t="s">
        <v>18949</v>
      </c>
      <c r="C753" s="211" t="s">
        <v>1135</v>
      </c>
      <c r="D753" s="211" t="s">
        <v>1135</v>
      </c>
      <c r="E753" s="211" t="s">
        <v>15252</v>
      </c>
      <c r="F753" s="211" t="s">
        <v>1134</v>
      </c>
      <c r="G753" s="211" t="s">
        <v>1709</v>
      </c>
      <c r="H753" s="212" t="s">
        <v>1708</v>
      </c>
      <c r="I753" s="213" t="s">
        <v>1136</v>
      </c>
      <c r="J753" s="201" t="str">
        <f t="shared" si="23"/>
        <v>0148</v>
      </c>
      <c r="K753" s="209"/>
      <c r="L753" s="209"/>
      <c r="M753" s="214"/>
      <c r="N753" s="209" t="s">
        <v>18777</v>
      </c>
      <c r="O753" s="215" t="s">
        <v>18778</v>
      </c>
      <c r="P753" s="215" t="s">
        <v>18770</v>
      </c>
      <c r="Q753" s="215" t="s">
        <v>18771</v>
      </c>
    </row>
    <row r="754" spans="1:17" s="208" customFormat="1" ht="13.15" customHeight="1">
      <c r="A754" s="209" t="str">
        <f t="shared" si="22"/>
        <v>0941411011063500270</v>
      </c>
      <c r="B754" s="210" t="s">
        <v>18950</v>
      </c>
      <c r="C754" s="211" t="s">
        <v>683</v>
      </c>
      <c r="D754" s="211" t="s">
        <v>683</v>
      </c>
      <c r="E754" s="211" t="s">
        <v>15254</v>
      </c>
      <c r="F754" s="211" t="s">
        <v>682</v>
      </c>
      <c r="G754" s="211" t="s">
        <v>2142</v>
      </c>
      <c r="H754" s="212" t="s">
        <v>2141</v>
      </c>
      <c r="I754" s="213" t="s">
        <v>684</v>
      </c>
      <c r="J754" s="201" t="str">
        <f t="shared" si="23"/>
        <v>0149</v>
      </c>
      <c r="K754" s="209"/>
      <c r="L754" s="209"/>
      <c r="M754" s="214"/>
      <c r="N754" s="209" t="s">
        <v>18777</v>
      </c>
      <c r="O754" s="215" t="s">
        <v>18778</v>
      </c>
      <c r="P754" s="215" t="s">
        <v>18835</v>
      </c>
      <c r="Q754" s="215" t="s">
        <v>18836</v>
      </c>
    </row>
    <row r="755" spans="1:17" s="208" customFormat="1" ht="13.15" customHeight="1">
      <c r="A755" s="209" t="str">
        <f t="shared" si="22"/>
        <v>0941411021063500270</v>
      </c>
      <c r="B755" s="210" t="s">
        <v>18950</v>
      </c>
      <c r="C755" s="211" t="s">
        <v>683</v>
      </c>
      <c r="D755" s="211" t="s">
        <v>683</v>
      </c>
      <c r="E755" s="211" t="s">
        <v>15255</v>
      </c>
      <c r="F755" s="211" t="s">
        <v>682</v>
      </c>
      <c r="G755" s="211" t="s">
        <v>2142</v>
      </c>
      <c r="H755" s="212" t="s">
        <v>2141</v>
      </c>
      <c r="I755" s="213" t="s">
        <v>684</v>
      </c>
      <c r="J755" s="201" t="str">
        <f t="shared" si="23"/>
        <v>0149</v>
      </c>
      <c r="K755" s="209"/>
      <c r="L755" s="209"/>
      <c r="M755" s="214"/>
      <c r="N755" s="209" t="s">
        <v>18777</v>
      </c>
      <c r="O755" s="215" t="s">
        <v>18778</v>
      </c>
      <c r="P755" s="215" t="s">
        <v>18835</v>
      </c>
      <c r="Q755" s="215" t="s">
        <v>18836</v>
      </c>
    </row>
    <row r="756" spans="1:17" s="208" customFormat="1" ht="13.15" customHeight="1">
      <c r="A756" s="209" t="str">
        <f t="shared" si="22"/>
        <v>0941411051063500270</v>
      </c>
      <c r="B756" s="210" t="s">
        <v>18950</v>
      </c>
      <c r="C756" s="211" t="s">
        <v>683</v>
      </c>
      <c r="D756" s="211" t="s">
        <v>683</v>
      </c>
      <c r="E756" s="211" t="s">
        <v>682</v>
      </c>
      <c r="F756" s="211" t="s">
        <v>682</v>
      </c>
      <c r="G756" s="211" t="s">
        <v>2142</v>
      </c>
      <c r="H756" s="212" t="s">
        <v>2141</v>
      </c>
      <c r="I756" s="213" t="s">
        <v>684</v>
      </c>
      <c r="J756" s="201" t="str">
        <f t="shared" si="23"/>
        <v>0149</v>
      </c>
      <c r="K756" s="209"/>
      <c r="L756" s="209"/>
      <c r="M756" s="214"/>
      <c r="N756" s="209" t="s">
        <v>18777</v>
      </c>
      <c r="O756" s="215" t="s">
        <v>18778</v>
      </c>
      <c r="P756" s="215" t="s">
        <v>18835</v>
      </c>
      <c r="Q756" s="215" t="s">
        <v>18836</v>
      </c>
    </row>
    <row r="757" spans="1:17" s="208" customFormat="1" ht="13.15" customHeight="1">
      <c r="A757" s="209" t="str">
        <f t="shared" si="22"/>
        <v>0941411061063500270</v>
      </c>
      <c r="B757" s="210" t="s">
        <v>18950</v>
      </c>
      <c r="C757" s="211" t="s">
        <v>683</v>
      </c>
      <c r="D757" s="211" t="s">
        <v>683</v>
      </c>
      <c r="E757" s="211" t="s">
        <v>15256</v>
      </c>
      <c r="F757" s="211" t="s">
        <v>682</v>
      </c>
      <c r="G757" s="211" t="s">
        <v>2142</v>
      </c>
      <c r="H757" s="212" t="s">
        <v>2141</v>
      </c>
      <c r="I757" s="213" t="s">
        <v>684</v>
      </c>
      <c r="J757" s="201" t="str">
        <f t="shared" si="23"/>
        <v>0149</v>
      </c>
      <c r="K757" s="209"/>
      <c r="L757" s="209"/>
      <c r="M757" s="214"/>
      <c r="N757" s="209" t="s">
        <v>18777</v>
      </c>
      <c r="O757" s="215" t="s">
        <v>18778</v>
      </c>
      <c r="P757" s="215" t="s">
        <v>18835</v>
      </c>
      <c r="Q757" s="215" t="s">
        <v>18836</v>
      </c>
    </row>
    <row r="758" spans="1:17" s="208" customFormat="1" ht="13.15" customHeight="1">
      <c r="A758" s="209" t="str">
        <f t="shared" si="22"/>
        <v>06-1032251001063500270</v>
      </c>
      <c r="B758" s="210" t="s">
        <v>18950</v>
      </c>
      <c r="C758" s="211" t="s">
        <v>683</v>
      </c>
      <c r="D758" s="211" t="s">
        <v>683</v>
      </c>
      <c r="E758" s="211" t="s">
        <v>15253</v>
      </c>
      <c r="F758" s="211" t="s">
        <v>682</v>
      </c>
      <c r="G758" s="211" t="s">
        <v>2142</v>
      </c>
      <c r="H758" s="212" t="s">
        <v>2141</v>
      </c>
      <c r="I758" s="213" t="s">
        <v>684</v>
      </c>
      <c r="J758" s="201" t="str">
        <f t="shared" si="23"/>
        <v>0149</v>
      </c>
      <c r="K758" s="209"/>
      <c r="L758" s="209"/>
      <c r="M758" s="214"/>
      <c r="N758" s="209" t="s">
        <v>18777</v>
      </c>
      <c r="O758" s="215" t="s">
        <v>18778</v>
      </c>
      <c r="P758" s="215" t="s">
        <v>18835</v>
      </c>
      <c r="Q758" s="215" t="s">
        <v>18836</v>
      </c>
    </row>
    <row r="759" spans="1:17" s="208" customFormat="1" ht="13.15" customHeight="1">
      <c r="A759" s="209" t="str">
        <f t="shared" si="22"/>
        <v>0217739011093744187</v>
      </c>
      <c r="B759" s="210" t="s">
        <v>18951</v>
      </c>
      <c r="C759" s="211" t="s">
        <v>509</v>
      </c>
      <c r="D759" s="211" t="s">
        <v>509</v>
      </c>
      <c r="E759" s="211" t="s">
        <v>15257</v>
      </c>
      <c r="F759" s="211" t="s">
        <v>508</v>
      </c>
      <c r="G759" s="211" t="s">
        <v>2254</v>
      </c>
      <c r="H759" s="212" t="s">
        <v>2278</v>
      </c>
      <c r="I759" s="213" t="s">
        <v>510</v>
      </c>
      <c r="J759" s="201" t="str">
        <f t="shared" si="23"/>
        <v>0150</v>
      </c>
      <c r="K759" s="209"/>
      <c r="L759" s="209"/>
      <c r="M759" s="214"/>
      <c r="N759" s="209" t="s">
        <v>18777</v>
      </c>
      <c r="O759" s="215" t="s">
        <v>18778</v>
      </c>
      <c r="P759" s="215" t="s">
        <v>18781</v>
      </c>
      <c r="Q759" s="215" t="s">
        <v>18782</v>
      </c>
    </row>
    <row r="760" spans="1:17" s="208" customFormat="1" ht="13.15" customHeight="1">
      <c r="A760" s="209" t="str">
        <f t="shared" si="22"/>
        <v>0941486011093744187</v>
      </c>
      <c r="B760" s="210" t="s">
        <v>18951</v>
      </c>
      <c r="C760" s="211" t="s">
        <v>509</v>
      </c>
      <c r="D760" s="211" t="s">
        <v>509</v>
      </c>
      <c r="E760" s="211" t="s">
        <v>15258</v>
      </c>
      <c r="F760" s="211" t="s">
        <v>508</v>
      </c>
      <c r="G760" s="211" t="s">
        <v>2254</v>
      </c>
      <c r="H760" s="212" t="s">
        <v>2278</v>
      </c>
      <c r="I760" s="213" t="s">
        <v>510</v>
      </c>
      <c r="J760" s="201" t="str">
        <f t="shared" si="23"/>
        <v>0150</v>
      </c>
      <c r="K760" s="209"/>
      <c r="L760" s="209"/>
      <c r="M760" s="214"/>
      <c r="N760" s="209" t="s">
        <v>18777</v>
      </c>
      <c r="O760" s="215" t="s">
        <v>18778</v>
      </c>
      <c r="P760" s="215" t="s">
        <v>18781</v>
      </c>
      <c r="Q760" s="215" t="s">
        <v>18782</v>
      </c>
    </row>
    <row r="761" spans="1:17" s="208" customFormat="1" ht="13.15" customHeight="1">
      <c r="A761" s="209" t="str">
        <f t="shared" si="22"/>
        <v>0941486021093744187</v>
      </c>
      <c r="B761" s="210" t="s">
        <v>18951</v>
      </c>
      <c r="C761" s="211" t="s">
        <v>509</v>
      </c>
      <c r="D761" s="211" t="s">
        <v>509</v>
      </c>
      <c r="E761" s="211" t="s">
        <v>508</v>
      </c>
      <c r="F761" s="211" t="s">
        <v>508</v>
      </c>
      <c r="G761" s="211" t="s">
        <v>2254</v>
      </c>
      <c r="H761" s="212" t="s">
        <v>2278</v>
      </c>
      <c r="I761" s="213" t="s">
        <v>510</v>
      </c>
      <c r="J761" s="201" t="str">
        <f t="shared" si="23"/>
        <v>0150</v>
      </c>
      <c r="K761" s="209"/>
      <c r="L761" s="209"/>
      <c r="M761" s="214"/>
      <c r="N761" s="209" t="s">
        <v>18777</v>
      </c>
      <c r="O761" s="215" t="s">
        <v>18778</v>
      </c>
      <c r="P761" s="215" t="s">
        <v>18781</v>
      </c>
      <c r="Q761" s="215" t="s">
        <v>18782</v>
      </c>
    </row>
    <row r="762" spans="1:17" s="208" customFormat="1" ht="13.15" customHeight="1">
      <c r="A762" s="209" t="str">
        <f t="shared" si="22"/>
        <v>##1093744187</v>
      </c>
      <c r="B762" s="210" t="s">
        <v>18951</v>
      </c>
      <c r="C762" s="211" t="s">
        <v>509</v>
      </c>
      <c r="D762" s="211" t="s">
        <v>509</v>
      </c>
      <c r="E762" s="211" t="s">
        <v>3649</v>
      </c>
      <c r="F762" s="211" t="s">
        <v>508</v>
      </c>
      <c r="G762" s="211" t="s">
        <v>2254</v>
      </c>
      <c r="H762" s="212" t="s">
        <v>2278</v>
      </c>
      <c r="I762" s="213" t="s">
        <v>510</v>
      </c>
      <c r="J762" s="201" t="str">
        <f t="shared" si="23"/>
        <v>0150</v>
      </c>
      <c r="K762" s="209"/>
      <c r="L762" s="209"/>
      <c r="M762" s="214"/>
      <c r="N762" s="209" t="s">
        <v>18777</v>
      </c>
      <c r="O762" s="215" t="s">
        <v>18778</v>
      </c>
      <c r="P762" s="215" t="s">
        <v>18781</v>
      </c>
      <c r="Q762" s="215" t="s">
        <v>18782</v>
      </c>
    </row>
    <row r="763" spans="1:17" s="208" customFormat="1" ht="13.15" customHeight="1">
      <c r="A763" s="209" t="str">
        <f t="shared" si="22"/>
        <v>1F-QMA0000021126631093744187</v>
      </c>
      <c r="B763" s="210" t="s">
        <v>18951</v>
      </c>
      <c r="C763" s="211" t="s">
        <v>509</v>
      </c>
      <c r="D763" s="211" t="s">
        <v>509</v>
      </c>
      <c r="E763" s="211" t="s">
        <v>15259</v>
      </c>
      <c r="F763" s="211" t="s">
        <v>508</v>
      </c>
      <c r="G763" s="211" t="s">
        <v>2254</v>
      </c>
      <c r="H763" s="212" t="s">
        <v>2278</v>
      </c>
      <c r="I763" s="213" t="s">
        <v>510</v>
      </c>
      <c r="J763" s="201" t="str">
        <f t="shared" si="23"/>
        <v>0150</v>
      </c>
      <c r="K763" s="209"/>
      <c r="L763" s="209"/>
      <c r="M763" s="214"/>
      <c r="N763" s="209" t="s">
        <v>18777</v>
      </c>
      <c r="O763" s="215" t="s">
        <v>18778</v>
      </c>
      <c r="P763" s="215" t="s">
        <v>18781</v>
      </c>
      <c r="Q763" s="215" t="s">
        <v>18782</v>
      </c>
    </row>
    <row r="764" spans="1:17" s="208" customFormat="1" ht="13.15" customHeight="1">
      <c r="A764" s="209" t="str">
        <f t="shared" si="22"/>
        <v>7W-60931093744187</v>
      </c>
      <c r="B764" s="210" t="s">
        <v>18951</v>
      </c>
      <c r="C764" s="211" t="s">
        <v>509</v>
      </c>
      <c r="D764" s="211" t="s">
        <v>509</v>
      </c>
      <c r="E764" s="211" t="s">
        <v>15260</v>
      </c>
      <c r="F764" s="211" t="s">
        <v>508</v>
      </c>
      <c r="G764" s="211" t="s">
        <v>2254</v>
      </c>
      <c r="H764" s="212" t="s">
        <v>2278</v>
      </c>
      <c r="I764" s="213" t="s">
        <v>510</v>
      </c>
      <c r="J764" s="201" t="str">
        <f t="shared" si="23"/>
        <v>0150</v>
      </c>
      <c r="K764" s="209"/>
      <c r="L764" s="209"/>
      <c r="M764" s="214"/>
      <c r="N764" s="209" t="s">
        <v>18777</v>
      </c>
      <c r="O764" s="215" t="s">
        <v>18778</v>
      </c>
      <c r="P764" s="215" t="s">
        <v>18781</v>
      </c>
      <c r="Q764" s="215" t="s">
        <v>18782</v>
      </c>
    </row>
    <row r="765" spans="1:17" s="208" customFormat="1" ht="13.15" customHeight="1">
      <c r="A765" s="209" t="str">
        <f t="shared" si="22"/>
        <v>8U-000560061093744187</v>
      </c>
      <c r="B765" s="210" t="s">
        <v>18951</v>
      </c>
      <c r="C765" s="211" t="s">
        <v>509</v>
      </c>
      <c r="D765" s="211" t="s">
        <v>509</v>
      </c>
      <c r="E765" s="211" t="s">
        <v>15261</v>
      </c>
      <c r="F765" s="211" t="s">
        <v>508</v>
      </c>
      <c r="G765" s="211" t="s">
        <v>2254</v>
      </c>
      <c r="H765" s="212" t="s">
        <v>2278</v>
      </c>
      <c r="I765" s="213" t="s">
        <v>510</v>
      </c>
      <c r="J765" s="201" t="str">
        <f t="shared" si="23"/>
        <v>0150</v>
      </c>
      <c r="K765" s="209"/>
      <c r="L765" s="209"/>
      <c r="M765" s="214"/>
      <c r="N765" s="209" t="s">
        <v>18777</v>
      </c>
      <c r="O765" s="215" t="s">
        <v>18778</v>
      </c>
      <c r="P765" s="215" t="s">
        <v>18781</v>
      </c>
      <c r="Q765" s="215" t="s">
        <v>18782</v>
      </c>
    </row>
    <row r="766" spans="1:17" s="208" customFormat="1" ht="13.15" customHeight="1">
      <c r="A766" s="209" t="str">
        <f t="shared" si="22"/>
        <v>8W-QMA0000021126631093744187</v>
      </c>
      <c r="B766" s="210" t="s">
        <v>18951</v>
      </c>
      <c r="C766" s="211" t="s">
        <v>509</v>
      </c>
      <c r="D766" s="211" t="s">
        <v>509</v>
      </c>
      <c r="E766" s="211" t="s">
        <v>15262</v>
      </c>
      <c r="F766" s="211" t="s">
        <v>508</v>
      </c>
      <c r="G766" s="211" t="s">
        <v>2254</v>
      </c>
      <c r="H766" s="212" t="s">
        <v>2278</v>
      </c>
      <c r="I766" s="213" t="s">
        <v>510</v>
      </c>
      <c r="J766" s="201" t="str">
        <f t="shared" si="23"/>
        <v>0150</v>
      </c>
      <c r="K766" s="209"/>
      <c r="L766" s="209"/>
      <c r="M766" s="214"/>
      <c r="N766" s="209" t="s">
        <v>18777</v>
      </c>
      <c r="O766" s="215" t="s">
        <v>18778</v>
      </c>
      <c r="P766" s="215" t="s">
        <v>18781</v>
      </c>
      <c r="Q766" s="215" t="s">
        <v>18782</v>
      </c>
    </row>
    <row r="767" spans="1:17" s="208" customFormat="1" ht="13.15" customHeight="1">
      <c r="A767" s="209" t="str">
        <f t="shared" si="22"/>
        <v>8W-QMP0000053005621093744187</v>
      </c>
      <c r="B767" s="210" t="s">
        <v>18951</v>
      </c>
      <c r="C767" s="211" t="s">
        <v>509</v>
      </c>
      <c r="D767" s="211" t="s">
        <v>509</v>
      </c>
      <c r="E767" s="211" t="s">
        <v>15263</v>
      </c>
      <c r="F767" s="211" t="s">
        <v>508</v>
      </c>
      <c r="G767" s="211" t="s">
        <v>2254</v>
      </c>
      <c r="H767" s="212" t="s">
        <v>2278</v>
      </c>
      <c r="I767" s="213" t="s">
        <v>510</v>
      </c>
      <c r="J767" s="201" t="str">
        <f t="shared" si="23"/>
        <v>0150</v>
      </c>
      <c r="K767" s="209"/>
      <c r="L767" s="209"/>
      <c r="M767" s="214"/>
      <c r="N767" s="209" t="s">
        <v>18777</v>
      </c>
      <c r="O767" s="215" t="s">
        <v>18778</v>
      </c>
      <c r="P767" s="215" t="s">
        <v>18781</v>
      </c>
      <c r="Q767" s="215" t="s">
        <v>18782</v>
      </c>
    </row>
    <row r="768" spans="1:17" s="208" customFormat="1" ht="13.15" customHeight="1">
      <c r="A768" s="209" t="str">
        <f t="shared" si="22"/>
        <v>8Y-0019036260011093744187</v>
      </c>
      <c r="B768" s="210" t="s">
        <v>18951</v>
      </c>
      <c r="C768" s="211" t="s">
        <v>509</v>
      </c>
      <c r="D768" s="211" t="s">
        <v>509</v>
      </c>
      <c r="E768" s="211" t="s">
        <v>15264</v>
      </c>
      <c r="F768" s="211" t="s">
        <v>508</v>
      </c>
      <c r="G768" s="211" t="s">
        <v>2254</v>
      </c>
      <c r="H768" s="212" t="s">
        <v>2278</v>
      </c>
      <c r="I768" s="213" t="s">
        <v>510</v>
      </c>
      <c r="J768" s="201" t="str">
        <f t="shared" si="23"/>
        <v>0150</v>
      </c>
      <c r="K768" s="209"/>
      <c r="L768" s="209"/>
      <c r="M768" s="214"/>
      <c r="N768" s="209" t="s">
        <v>18777</v>
      </c>
      <c r="O768" s="215" t="s">
        <v>18778</v>
      </c>
      <c r="P768" s="215" t="s">
        <v>18781</v>
      </c>
      <c r="Q768" s="215" t="s">
        <v>18782</v>
      </c>
    </row>
    <row r="769" spans="1:17" s="208" customFormat="1" ht="13.15" customHeight="1">
      <c r="A769" s="209" t="str">
        <f t="shared" si="22"/>
        <v>8Y-FAC0000968000021093744187</v>
      </c>
      <c r="B769" s="210" t="s">
        <v>18951</v>
      </c>
      <c r="C769" s="211" t="s">
        <v>509</v>
      </c>
      <c r="D769" s="211" t="s">
        <v>509</v>
      </c>
      <c r="E769" s="211" t="s">
        <v>15265</v>
      </c>
      <c r="F769" s="211" t="s">
        <v>508</v>
      </c>
      <c r="G769" s="211" t="s">
        <v>2254</v>
      </c>
      <c r="H769" s="212" t="s">
        <v>2278</v>
      </c>
      <c r="I769" s="213" t="s">
        <v>510</v>
      </c>
      <c r="J769" s="201" t="str">
        <f t="shared" si="23"/>
        <v>0150</v>
      </c>
      <c r="K769" s="209"/>
      <c r="L769" s="209"/>
      <c r="M769" s="214"/>
      <c r="N769" s="209" t="s">
        <v>18777</v>
      </c>
      <c r="O769" s="215" t="s">
        <v>18778</v>
      </c>
      <c r="P769" s="215" t="s">
        <v>18781</v>
      </c>
      <c r="Q769" s="215" t="s">
        <v>18782</v>
      </c>
    </row>
    <row r="770" spans="1:17" s="208" customFormat="1" ht="13.15" customHeight="1">
      <c r="A770" s="209" t="str">
        <f t="shared" ref="A770:A833" si="24">E770&amp;C770</f>
        <v>BHO3337294B1093744187</v>
      </c>
      <c r="B770" s="210" t="s">
        <v>18951</v>
      </c>
      <c r="C770" s="211" t="s">
        <v>509</v>
      </c>
      <c r="D770" s="211" t="s">
        <v>509</v>
      </c>
      <c r="E770" s="211" t="s">
        <v>15266</v>
      </c>
      <c r="F770" s="211" t="s">
        <v>508</v>
      </c>
      <c r="G770" s="211" t="s">
        <v>2254</v>
      </c>
      <c r="H770" s="212" t="s">
        <v>2278</v>
      </c>
      <c r="I770" s="213" t="s">
        <v>510</v>
      </c>
      <c r="J770" s="201" t="str">
        <f t="shared" ref="J770:J833" si="25">B770</f>
        <v>0150</v>
      </c>
      <c r="K770" s="209"/>
      <c r="L770" s="209"/>
      <c r="M770" s="214"/>
      <c r="N770" s="209" t="s">
        <v>18777</v>
      </c>
      <c r="O770" s="215" t="s">
        <v>18778</v>
      </c>
      <c r="P770" s="215" t="s">
        <v>18781</v>
      </c>
      <c r="Q770" s="215" t="s">
        <v>18782</v>
      </c>
    </row>
    <row r="771" spans="1:17" s="208" customFormat="1" ht="13.15" customHeight="1">
      <c r="A771" s="209" t="str">
        <f t="shared" si="24"/>
        <v>0245102011447272463</v>
      </c>
      <c r="B771" s="210" t="s">
        <v>18952</v>
      </c>
      <c r="C771" s="211" t="s">
        <v>15267</v>
      </c>
      <c r="D771" s="211" t="s">
        <v>1037</v>
      </c>
      <c r="E771" s="211" t="s">
        <v>15268</v>
      </c>
      <c r="F771" s="211" t="s">
        <v>1036</v>
      </c>
      <c r="G771" s="211" t="s">
        <v>1804</v>
      </c>
      <c r="H771" s="212" t="s">
        <v>2409</v>
      </c>
      <c r="I771" s="213" t="s">
        <v>1038</v>
      </c>
      <c r="J771" s="201" t="str">
        <f t="shared" si="25"/>
        <v>0152</v>
      </c>
      <c r="K771" s="209"/>
      <c r="L771" s="209"/>
      <c r="M771" s="214"/>
      <c r="N771" s="209" t="s">
        <v>18777</v>
      </c>
      <c r="O771" s="215" t="s">
        <v>18778</v>
      </c>
      <c r="P771" s="215" t="s">
        <v>18835</v>
      </c>
      <c r="Q771" s="215" t="s">
        <v>18836</v>
      </c>
    </row>
    <row r="772" spans="1:17" s="208" customFormat="1" ht="13.15" customHeight="1">
      <c r="A772" s="209" t="str">
        <f t="shared" si="24"/>
        <v>0941510021003833013</v>
      </c>
      <c r="B772" s="210" t="s">
        <v>18952</v>
      </c>
      <c r="C772" s="211" t="s">
        <v>1037</v>
      </c>
      <c r="D772" s="211" t="s">
        <v>1037</v>
      </c>
      <c r="E772" s="211" t="s">
        <v>15269</v>
      </c>
      <c r="F772" s="211" t="s">
        <v>1036</v>
      </c>
      <c r="G772" s="211" t="s">
        <v>1804</v>
      </c>
      <c r="H772" s="212" t="s">
        <v>2409</v>
      </c>
      <c r="I772" s="213" t="s">
        <v>1038</v>
      </c>
      <c r="J772" s="201" t="str">
        <f t="shared" si="25"/>
        <v>0152</v>
      </c>
      <c r="K772" s="209"/>
      <c r="L772" s="209"/>
      <c r="M772" s="214"/>
      <c r="N772" s="209" t="s">
        <v>18777</v>
      </c>
      <c r="O772" s="215" t="s">
        <v>18778</v>
      </c>
      <c r="P772" s="215" t="s">
        <v>18835</v>
      </c>
      <c r="Q772" s="215" t="s">
        <v>18836</v>
      </c>
    </row>
    <row r="773" spans="1:17" s="208" customFormat="1" ht="13.15" customHeight="1">
      <c r="A773" s="209" t="str">
        <f t="shared" si="24"/>
        <v>0941510041003833013</v>
      </c>
      <c r="B773" s="210" t="s">
        <v>18952</v>
      </c>
      <c r="C773" s="211" t="s">
        <v>1037</v>
      </c>
      <c r="D773" s="211" t="s">
        <v>1037</v>
      </c>
      <c r="E773" s="211" t="s">
        <v>1036</v>
      </c>
      <c r="F773" s="211" t="s">
        <v>1036</v>
      </c>
      <c r="G773" s="211" t="s">
        <v>1804</v>
      </c>
      <c r="H773" s="212" t="s">
        <v>2409</v>
      </c>
      <c r="I773" s="213" t="s">
        <v>1038</v>
      </c>
      <c r="J773" s="201" t="str">
        <f t="shared" si="25"/>
        <v>0152</v>
      </c>
      <c r="K773" s="209"/>
      <c r="L773" s="209"/>
      <c r="M773" s="214"/>
      <c r="N773" s="209" t="s">
        <v>18777</v>
      </c>
      <c r="O773" s="215" t="s">
        <v>18778</v>
      </c>
      <c r="P773" s="215" t="s">
        <v>18835</v>
      </c>
      <c r="Q773" s="215" t="s">
        <v>18836</v>
      </c>
    </row>
    <row r="774" spans="1:17" s="208" customFormat="1" ht="13.15" customHeight="1">
      <c r="A774" s="209" t="str">
        <f t="shared" si="24"/>
        <v>0941510051003833013</v>
      </c>
      <c r="B774" s="210" t="s">
        <v>18952</v>
      </c>
      <c r="C774" s="211" t="s">
        <v>1037</v>
      </c>
      <c r="D774" s="211" t="s">
        <v>1037</v>
      </c>
      <c r="E774" s="211" t="s">
        <v>15270</v>
      </c>
      <c r="F774" s="211" t="s">
        <v>1036</v>
      </c>
      <c r="G774" s="211" t="s">
        <v>1804</v>
      </c>
      <c r="H774" s="212" t="s">
        <v>2409</v>
      </c>
      <c r="I774" s="213" t="s">
        <v>1038</v>
      </c>
      <c r="J774" s="201" t="str">
        <f t="shared" si="25"/>
        <v>0152</v>
      </c>
      <c r="K774" s="209"/>
      <c r="L774" s="209"/>
      <c r="M774" s="214"/>
      <c r="N774" s="209" t="s">
        <v>18777</v>
      </c>
      <c r="O774" s="215" t="s">
        <v>18778</v>
      </c>
      <c r="P774" s="215" t="s">
        <v>18835</v>
      </c>
      <c r="Q774" s="215" t="s">
        <v>18836</v>
      </c>
    </row>
    <row r="775" spans="1:17" s="208" customFormat="1" ht="13.15" customHeight="1">
      <c r="A775" s="209" t="str">
        <f t="shared" si="24"/>
        <v>1332595031003833013</v>
      </c>
      <c r="B775" s="210" t="s">
        <v>18952</v>
      </c>
      <c r="C775" s="211" t="s">
        <v>1037</v>
      </c>
      <c r="D775" s="211" t="s">
        <v>1037</v>
      </c>
      <c r="E775" s="211" t="s">
        <v>15271</v>
      </c>
      <c r="F775" s="211" t="s">
        <v>1036</v>
      </c>
      <c r="G775" s="211" t="s">
        <v>1804</v>
      </c>
      <c r="H775" s="212" t="s">
        <v>2409</v>
      </c>
      <c r="I775" s="213" t="s">
        <v>1038</v>
      </c>
      <c r="J775" s="201" t="str">
        <f t="shared" si="25"/>
        <v>0152</v>
      </c>
      <c r="K775" s="209"/>
      <c r="L775" s="209"/>
      <c r="M775" s="214"/>
      <c r="N775" s="209" t="s">
        <v>18777</v>
      </c>
      <c r="O775" s="215" t="s">
        <v>18778</v>
      </c>
      <c r="P775" s="215" t="s">
        <v>18835</v>
      </c>
      <c r="Q775" s="215" t="s">
        <v>18836</v>
      </c>
    </row>
    <row r="776" spans="1:17" s="208" customFormat="1" ht="13.15" customHeight="1">
      <c r="A776" s="209" t="str">
        <f t="shared" si="24"/>
        <v>2205205011417979014</v>
      </c>
      <c r="B776" s="210" t="s">
        <v>18952</v>
      </c>
      <c r="C776" s="211" t="s">
        <v>15272</v>
      </c>
      <c r="D776" s="211" t="s">
        <v>1037</v>
      </c>
      <c r="E776" s="211" t="s">
        <v>15273</v>
      </c>
      <c r="F776" s="211" t="s">
        <v>1036</v>
      </c>
      <c r="G776" s="211" t="s">
        <v>1804</v>
      </c>
      <c r="H776" s="212" t="s">
        <v>2409</v>
      </c>
      <c r="I776" s="213" t="s">
        <v>1038</v>
      </c>
      <c r="J776" s="201" t="str">
        <f t="shared" si="25"/>
        <v>0152</v>
      </c>
      <c r="K776" s="209" t="s">
        <v>14592</v>
      </c>
      <c r="L776" s="209"/>
      <c r="M776" s="214"/>
      <c r="N776" s="209" t="s">
        <v>18777</v>
      </c>
      <c r="O776" s="215" t="s">
        <v>18778</v>
      </c>
      <c r="P776" s="215" t="s">
        <v>18835</v>
      </c>
      <c r="Q776" s="215" t="s">
        <v>18836</v>
      </c>
    </row>
    <row r="777" spans="1:17" s="208" customFormat="1" ht="13.15" customHeight="1">
      <c r="A777" s="209" t="str">
        <f t="shared" si="24"/>
        <v>56-F05SHLL1991003833013</v>
      </c>
      <c r="B777" s="210" t="s">
        <v>18952</v>
      </c>
      <c r="C777" s="211" t="s">
        <v>1037</v>
      </c>
      <c r="D777" s="211" t="s">
        <v>1037</v>
      </c>
      <c r="E777" s="211" t="s">
        <v>15274</v>
      </c>
      <c r="F777" s="211" t="s">
        <v>1036</v>
      </c>
      <c r="G777" s="211" t="s">
        <v>1804</v>
      </c>
      <c r="H777" s="212" t="s">
        <v>2409</v>
      </c>
      <c r="I777" s="213" t="s">
        <v>1038</v>
      </c>
      <c r="J777" s="201" t="str">
        <f t="shared" si="25"/>
        <v>0152</v>
      </c>
      <c r="K777" s="209"/>
      <c r="L777" s="209"/>
      <c r="M777" s="214"/>
      <c r="N777" s="209" t="s">
        <v>18777</v>
      </c>
      <c r="O777" s="215" t="s">
        <v>18778</v>
      </c>
      <c r="P777" s="215" t="s">
        <v>18835</v>
      </c>
      <c r="Q777" s="215" t="s">
        <v>18836</v>
      </c>
    </row>
    <row r="778" spans="1:17" s="208" customFormat="1" ht="13.15" customHeight="1">
      <c r="A778" s="209" t="str">
        <f t="shared" si="24"/>
        <v>0941528021942314448</v>
      </c>
      <c r="B778" s="210" t="s">
        <v>18953</v>
      </c>
      <c r="C778" s="211" t="s">
        <v>623</v>
      </c>
      <c r="D778" s="211" t="s">
        <v>623</v>
      </c>
      <c r="E778" s="211" t="s">
        <v>15275</v>
      </c>
      <c r="F778" s="211" t="s">
        <v>622</v>
      </c>
      <c r="G778" s="211" t="s">
        <v>2303</v>
      </c>
      <c r="H778" s="212" t="s">
        <v>2304</v>
      </c>
      <c r="I778" s="213" t="s">
        <v>624</v>
      </c>
      <c r="J778" s="201" t="str">
        <f t="shared" si="25"/>
        <v>0153</v>
      </c>
      <c r="K778" s="209"/>
      <c r="L778" s="209"/>
      <c r="M778" s="214"/>
      <c r="N778" s="209" t="s">
        <v>18777</v>
      </c>
      <c r="O778" s="215" t="s">
        <v>18778</v>
      </c>
      <c r="P778" s="215" t="s">
        <v>18835</v>
      </c>
      <c r="Q778" s="215" t="s">
        <v>18836</v>
      </c>
    </row>
    <row r="779" spans="1:17" s="208" customFormat="1" ht="13.15" customHeight="1">
      <c r="A779" s="209" t="str">
        <f t="shared" si="24"/>
        <v>0941528031942314448</v>
      </c>
      <c r="B779" s="210" t="s">
        <v>18953</v>
      </c>
      <c r="C779" s="211" t="s">
        <v>623</v>
      </c>
      <c r="D779" s="211" t="s">
        <v>623</v>
      </c>
      <c r="E779" s="211" t="s">
        <v>622</v>
      </c>
      <c r="F779" s="211" t="s">
        <v>622</v>
      </c>
      <c r="G779" s="211" t="s">
        <v>2303</v>
      </c>
      <c r="H779" s="212" t="s">
        <v>2304</v>
      </c>
      <c r="I779" s="213" t="s">
        <v>624</v>
      </c>
      <c r="J779" s="201" t="str">
        <f t="shared" si="25"/>
        <v>0153</v>
      </c>
      <c r="K779" s="209"/>
      <c r="L779" s="209"/>
      <c r="M779" s="214"/>
      <c r="N779" s="209" t="s">
        <v>18777</v>
      </c>
      <c r="O779" s="215" t="s">
        <v>18778</v>
      </c>
      <c r="P779" s="215" t="s">
        <v>18835</v>
      </c>
      <c r="Q779" s="215" t="s">
        <v>18836</v>
      </c>
    </row>
    <row r="780" spans="1:17" s="208" customFormat="1" ht="13.15" customHeight="1">
      <c r="A780" s="209" t="str">
        <f t="shared" si="24"/>
        <v>##1942314448</v>
      </c>
      <c r="B780" s="210" t="s">
        <v>18953</v>
      </c>
      <c r="C780" s="211" t="s">
        <v>623</v>
      </c>
      <c r="D780" s="211" t="s">
        <v>623</v>
      </c>
      <c r="E780" s="211" t="s">
        <v>3649</v>
      </c>
      <c r="F780" s="211" t="s">
        <v>622</v>
      </c>
      <c r="G780" s="211" t="s">
        <v>2303</v>
      </c>
      <c r="H780" s="212" t="s">
        <v>2304</v>
      </c>
      <c r="I780" s="213" t="s">
        <v>624</v>
      </c>
      <c r="J780" s="201" t="str">
        <f t="shared" si="25"/>
        <v>0153</v>
      </c>
      <c r="K780" s="209" t="s">
        <v>14592</v>
      </c>
      <c r="L780" s="209"/>
      <c r="M780" s="214"/>
      <c r="N780" s="209" t="s">
        <v>18777</v>
      </c>
      <c r="O780" s="215" t="s">
        <v>18778</v>
      </c>
      <c r="P780" s="215" t="s">
        <v>18835</v>
      </c>
      <c r="Q780" s="215" t="s">
        <v>18836</v>
      </c>
    </row>
    <row r="781" spans="1:17" s="208" customFormat="1" ht="13.15" customHeight="1">
      <c r="A781" s="209" t="str">
        <f t="shared" si="24"/>
        <v>0941536031356446686</v>
      </c>
      <c r="B781" s="210" t="s">
        <v>18954</v>
      </c>
      <c r="C781" s="211" t="s">
        <v>1031</v>
      </c>
      <c r="D781" s="211" t="s">
        <v>1031</v>
      </c>
      <c r="E781" s="211" t="s">
        <v>15277</v>
      </c>
      <c r="F781" s="211" t="s">
        <v>1030</v>
      </c>
      <c r="G781" s="211" t="s">
        <v>1803</v>
      </c>
      <c r="H781" s="212" t="s">
        <v>2408</v>
      </c>
      <c r="I781" s="213" t="s">
        <v>1032</v>
      </c>
      <c r="J781" s="201" t="str">
        <f t="shared" si="25"/>
        <v>0155</v>
      </c>
      <c r="K781" s="209"/>
      <c r="L781" s="209"/>
      <c r="M781" s="214"/>
      <c r="N781" s="209" t="s">
        <v>18777</v>
      </c>
      <c r="O781" s="215" t="s">
        <v>18778</v>
      </c>
      <c r="P781" s="215" t="s">
        <v>18835</v>
      </c>
      <c r="Q781" s="215" t="s">
        <v>18836</v>
      </c>
    </row>
    <row r="782" spans="1:17" s="208" customFormat="1" ht="13.15" customHeight="1">
      <c r="A782" s="209" t="str">
        <f t="shared" si="24"/>
        <v>0941536041356446686</v>
      </c>
      <c r="B782" s="210" t="s">
        <v>18954</v>
      </c>
      <c r="C782" s="211" t="s">
        <v>1031</v>
      </c>
      <c r="D782" s="211" t="s">
        <v>1031</v>
      </c>
      <c r="E782" s="211" t="s">
        <v>1030</v>
      </c>
      <c r="F782" s="211" t="s">
        <v>1030</v>
      </c>
      <c r="G782" s="211" t="s">
        <v>1803</v>
      </c>
      <c r="H782" s="212" t="s">
        <v>2408</v>
      </c>
      <c r="I782" s="213" t="s">
        <v>1032</v>
      </c>
      <c r="J782" s="201" t="str">
        <f t="shared" si="25"/>
        <v>0155</v>
      </c>
      <c r="K782" s="209"/>
      <c r="L782" s="209"/>
      <c r="M782" s="214"/>
      <c r="N782" s="209" t="s">
        <v>18777</v>
      </c>
      <c r="O782" s="215" t="s">
        <v>18778</v>
      </c>
      <c r="P782" s="215" t="s">
        <v>18835</v>
      </c>
      <c r="Q782" s="215" t="s">
        <v>18836</v>
      </c>
    </row>
    <row r="783" spans="1:17" s="208" customFormat="1" ht="13.15" customHeight="1">
      <c r="A783" s="209" t="str">
        <f t="shared" si="24"/>
        <v>1273351031356446686</v>
      </c>
      <c r="B783" s="210" t="s">
        <v>18954</v>
      </c>
      <c r="C783" s="211" t="s">
        <v>1031</v>
      </c>
      <c r="D783" s="211" t="s">
        <v>1031</v>
      </c>
      <c r="E783" s="211" t="s">
        <v>15278</v>
      </c>
      <c r="F783" s="211" t="s">
        <v>1030</v>
      </c>
      <c r="G783" s="211" t="s">
        <v>1803</v>
      </c>
      <c r="H783" s="212" t="s">
        <v>2408</v>
      </c>
      <c r="I783" s="213" t="s">
        <v>1032</v>
      </c>
      <c r="J783" s="201" t="str">
        <f t="shared" si="25"/>
        <v>0155</v>
      </c>
      <c r="K783" s="209"/>
      <c r="L783" s="209"/>
      <c r="M783" s="214"/>
      <c r="N783" s="209" t="s">
        <v>18777</v>
      </c>
      <c r="O783" s="215" t="s">
        <v>18778</v>
      </c>
      <c r="P783" s="215" t="s">
        <v>18835</v>
      </c>
      <c r="Q783" s="215" t="s">
        <v>18836</v>
      </c>
    </row>
    <row r="784" spans="1:17" s="208" customFormat="1" ht="13.15" customHeight="1">
      <c r="A784" s="209" t="str">
        <f t="shared" si="24"/>
        <v>094153601NA</v>
      </c>
      <c r="B784" s="210" t="s">
        <v>18954</v>
      </c>
      <c r="C784" s="211" t="s">
        <v>3106</v>
      </c>
      <c r="D784" s="211" t="s">
        <v>1031</v>
      </c>
      <c r="E784" s="211" t="s">
        <v>15276</v>
      </c>
      <c r="F784" s="211" t="s">
        <v>1030</v>
      </c>
      <c r="G784" s="211" t="s">
        <v>1803</v>
      </c>
      <c r="H784" s="212" t="s">
        <v>2408</v>
      </c>
      <c r="I784" s="213" t="s">
        <v>1032</v>
      </c>
      <c r="J784" s="201" t="str">
        <f t="shared" si="25"/>
        <v>0155</v>
      </c>
      <c r="K784" s="209"/>
      <c r="L784" s="209"/>
      <c r="M784" s="214"/>
      <c r="N784" s="209" t="s">
        <v>18777</v>
      </c>
      <c r="O784" s="215" t="s">
        <v>18778</v>
      </c>
      <c r="P784" s="215" t="s">
        <v>18835</v>
      </c>
      <c r="Q784" s="215" t="s">
        <v>18836</v>
      </c>
    </row>
    <row r="785" spans="1:17" s="208" customFormat="1" ht="13.15" customHeight="1">
      <c r="A785" s="209" t="str">
        <f t="shared" si="24"/>
        <v>1Q-H0HH0594011356446686</v>
      </c>
      <c r="B785" s="210" t="s">
        <v>18954</v>
      </c>
      <c r="C785" s="211" t="s">
        <v>1031</v>
      </c>
      <c r="D785" s="211" t="s">
        <v>1031</v>
      </c>
      <c r="E785" s="211" t="s">
        <v>15279</v>
      </c>
      <c r="F785" s="211" t="s">
        <v>1030</v>
      </c>
      <c r="G785" s="211" t="s">
        <v>1803</v>
      </c>
      <c r="H785" s="212" t="s">
        <v>2408</v>
      </c>
      <c r="I785" s="213" t="s">
        <v>1032</v>
      </c>
      <c r="J785" s="201" t="str">
        <f t="shared" si="25"/>
        <v>0155</v>
      </c>
      <c r="K785" s="209"/>
      <c r="L785" s="209"/>
      <c r="M785" s="214"/>
      <c r="N785" s="209" t="s">
        <v>18777</v>
      </c>
      <c r="O785" s="215" t="s">
        <v>18778</v>
      </c>
      <c r="P785" s="215" t="s">
        <v>18835</v>
      </c>
      <c r="Q785" s="215" t="s">
        <v>18836</v>
      </c>
    </row>
    <row r="786" spans="1:17" s="208" customFormat="1" ht="13.15" customHeight="1">
      <c r="A786" s="209" t="str">
        <f t="shared" si="24"/>
        <v>0846677021649482449</v>
      </c>
      <c r="B786" s="210" t="s">
        <v>18955</v>
      </c>
      <c r="C786" s="211" t="s">
        <v>15280</v>
      </c>
      <c r="D786" s="211" t="s">
        <v>878</v>
      </c>
      <c r="E786" s="211" t="s">
        <v>15281</v>
      </c>
      <c r="F786" s="211" t="s">
        <v>877</v>
      </c>
      <c r="G786" s="211" t="s">
        <v>1935</v>
      </c>
      <c r="H786" s="212" t="s">
        <v>2368</v>
      </c>
      <c r="I786" s="213" t="s">
        <v>879</v>
      </c>
      <c r="J786" s="201" t="str">
        <f t="shared" si="25"/>
        <v>0156</v>
      </c>
      <c r="K786" s="209"/>
      <c r="L786" s="209"/>
      <c r="M786" s="214"/>
      <c r="N786" s="209" t="s">
        <v>18777</v>
      </c>
      <c r="O786" s="215" t="s">
        <v>18778</v>
      </c>
      <c r="P786" s="215" t="s">
        <v>18773</v>
      </c>
      <c r="Q786" s="215" t="s">
        <v>18774</v>
      </c>
    </row>
    <row r="787" spans="1:17" s="208" customFormat="1" ht="13.15" customHeight="1">
      <c r="A787" s="209" t="str">
        <f t="shared" si="24"/>
        <v>0846677041750593679</v>
      </c>
      <c r="B787" s="210" t="s">
        <v>18955</v>
      </c>
      <c r="C787" s="211" t="s">
        <v>15282</v>
      </c>
      <c r="D787" s="211" t="s">
        <v>878</v>
      </c>
      <c r="E787" s="211" t="s">
        <v>15283</v>
      </c>
      <c r="F787" s="211" t="s">
        <v>877</v>
      </c>
      <c r="G787" s="211" t="s">
        <v>1935</v>
      </c>
      <c r="H787" s="212" t="s">
        <v>2368</v>
      </c>
      <c r="I787" s="213" t="s">
        <v>879</v>
      </c>
      <c r="J787" s="201" t="str">
        <f t="shared" si="25"/>
        <v>0156</v>
      </c>
      <c r="K787" s="209"/>
      <c r="L787" s="209"/>
      <c r="M787" s="214"/>
      <c r="N787" s="209" t="s">
        <v>18777</v>
      </c>
      <c r="O787" s="215" t="s">
        <v>18778</v>
      </c>
      <c r="P787" s="215" t="s">
        <v>18773</v>
      </c>
      <c r="Q787" s="215" t="s">
        <v>18774</v>
      </c>
    </row>
    <row r="788" spans="1:17" s="208" customFormat="1" ht="13.15" customHeight="1">
      <c r="A788" s="209" t="str">
        <f t="shared" si="24"/>
        <v>0941544011124074273</v>
      </c>
      <c r="B788" s="210" t="s">
        <v>18955</v>
      </c>
      <c r="C788" s="211" t="s">
        <v>878</v>
      </c>
      <c r="D788" s="211" t="s">
        <v>878</v>
      </c>
      <c r="E788" s="211" t="s">
        <v>15285</v>
      </c>
      <c r="F788" s="211" t="s">
        <v>877</v>
      </c>
      <c r="G788" s="211" t="s">
        <v>1935</v>
      </c>
      <c r="H788" s="212" t="s">
        <v>2368</v>
      </c>
      <c r="I788" s="213" t="s">
        <v>879</v>
      </c>
      <c r="J788" s="201" t="str">
        <f t="shared" si="25"/>
        <v>0156</v>
      </c>
      <c r="K788" s="209"/>
      <c r="L788" s="209"/>
      <c r="M788" s="214"/>
      <c r="N788" s="209" t="s">
        <v>18777</v>
      </c>
      <c r="O788" s="215" t="s">
        <v>18778</v>
      </c>
      <c r="P788" s="215" t="s">
        <v>18773</v>
      </c>
      <c r="Q788" s="215" t="s">
        <v>18774</v>
      </c>
    </row>
    <row r="789" spans="1:17" s="208" customFormat="1" ht="13.15" customHeight="1">
      <c r="A789" s="209" t="str">
        <f t="shared" si="24"/>
        <v>0941544021124074273</v>
      </c>
      <c r="B789" s="210" t="s">
        <v>18955</v>
      </c>
      <c r="C789" s="211" t="s">
        <v>878</v>
      </c>
      <c r="D789" s="211" t="s">
        <v>878</v>
      </c>
      <c r="E789" s="211" t="s">
        <v>877</v>
      </c>
      <c r="F789" s="211" t="s">
        <v>877</v>
      </c>
      <c r="G789" s="211" t="s">
        <v>1935</v>
      </c>
      <c r="H789" s="212" t="s">
        <v>2368</v>
      </c>
      <c r="I789" s="213" t="s">
        <v>879</v>
      </c>
      <c r="J789" s="201" t="str">
        <f t="shared" si="25"/>
        <v>0156</v>
      </c>
      <c r="K789" s="209"/>
      <c r="L789" s="209"/>
      <c r="M789" s="214"/>
      <c r="N789" s="209" t="s">
        <v>18777</v>
      </c>
      <c r="O789" s="215" t="s">
        <v>18778</v>
      </c>
      <c r="P789" s="215" t="s">
        <v>18773</v>
      </c>
      <c r="Q789" s="215" t="s">
        <v>18774</v>
      </c>
    </row>
    <row r="790" spans="1:17" s="208" customFormat="1" ht="13.15" customHeight="1">
      <c r="A790" s="209" t="str">
        <f t="shared" si="24"/>
        <v>0941544021245284223</v>
      </c>
      <c r="B790" s="244" t="s">
        <v>18955</v>
      </c>
      <c r="C790" s="242" t="s">
        <v>15284</v>
      </c>
      <c r="D790" s="211" t="s">
        <v>878</v>
      </c>
      <c r="E790" s="211" t="s">
        <v>877</v>
      </c>
      <c r="F790" s="211" t="s">
        <v>877</v>
      </c>
      <c r="G790" s="211" t="s">
        <v>1935</v>
      </c>
      <c r="H790" s="212" t="s">
        <v>2368</v>
      </c>
      <c r="I790" s="213" t="s">
        <v>879</v>
      </c>
      <c r="J790" s="201" t="str">
        <f t="shared" si="25"/>
        <v>0156</v>
      </c>
      <c r="K790" s="212" t="s">
        <v>18789</v>
      </c>
      <c r="L790" s="212" t="s">
        <v>13916</v>
      </c>
      <c r="M790" s="231">
        <v>44495</v>
      </c>
      <c r="N790" s="209" t="s">
        <v>18777</v>
      </c>
      <c r="O790" s="215" t="s">
        <v>18778</v>
      </c>
      <c r="P790" s="215" t="s">
        <v>18773</v>
      </c>
      <c r="Q790" s="215" t="s">
        <v>18774</v>
      </c>
    </row>
    <row r="791" spans="1:17" s="208" customFormat="1" ht="13.15" customHeight="1">
      <c r="A791" s="209" t="str">
        <f t="shared" si="24"/>
        <v>0941544031124074273</v>
      </c>
      <c r="B791" s="210" t="s">
        <v>18955</v>
      </c>
      <c r="C791" s="211" t="s">
        <v>878</v>
      </c>
      <c r="D791" s="211" t="s">
        <v>878</v>
      </c>
      <c r="E791" s="211" t="s">
        <v>15286</v>
      </c>
      <c r="F791" s="211" t="s">
        <v>877</v>
      </c>
      <c r="G791" s="211" t="s">
        <v>1935</v>
      </c>
      <c r="H791" s="212" t="s">
        <v>2368</v>
      </c>
      <c r="I791" s="213" t="s">
        <v>879</v>
      </c>
      <c r="J791" s="201" t="str">
        <f t="shared" si="25"/>
        <v>0156</v>
      </c>
      <c r="K791" s="209"/>
      <c r="L791" s="209"/>
      <c r="M791" s="214"/>
      <c r="N791" s="209" t="s">
        <v>18777</v>
      </c>
      <c r="O791" s="215" t="s">
        <v>18778</v>
      </c>
      <c r="P791" s="215" t="s">
        <v>18773</v>
      </c>
      <c r="Q791" s="215" t="s">
        <v>18774</v>
      </c>
    </row>
    <row r="792" spans="1:17" s="208" customFormat="1" ht="13.15" customHeight="1">
      <c r="A792" s="209" t="str">
        <f t="shared" si="24"/>
        <v>0941544041336193317</v>
      </c>
      <c r="B792" s="210" t="s">
        <v>18955</v>
      </c>
      <c r="C792" s="211" t="s">
        <v>15287</v>
      </c>
      <c r="D792" s="211" t="s">
        <v>878</v>
      </c>
      <c r="E792" s="211" t="s">
        <v>15288</v>
      </c>
      <c r="F792" s="211" t="s">
        <v>877</v>
      </c>
      <c r="G792" s="211" t="s">
        <v>1935</v>
      </c>
      <c r="H792" s="212" t="s">
        <v>2368</v>
      </c>
      <c r="I792" s="213" t="s">
        <v>879</v>
      </c>
      <c r="J792" s="201" t="str">
        <f t="shared" si="25"/>
        <v>0156</v>
      </c>
      <c r="K792" s="209"/>
      <c r="L792" s="209"/>
      <c r="M792" s="214"/>
      <c r="N792" s="209" t="s">
        <v>18777</v>
      </c>
      <c r="O792" s="215" t="s">
        <v>18778</v>
      </c>
      <c r="P792" s="215" t="s">
        <v>18773</v>
      </c>
      <c r="Q792" s="215" t="s">
        <v>18774</v>
      </c>
    </row>
    <row r="793" spans="1:17" s="208" customFormat="1" ht="13.15" customHeight="1">
      <c r="A793" s="209" t="str">
        <f t="shared" si="24"/>
        <v>1631483011750309092</v>
      </c>
      <c r="B793" s="210" t="s">
        <v>18955</v>
      </c>
      <c r="C793" s="211" t="s">
        <v>15291</v>
      </c>
      <c r="D793" s="211" t="s">
        <v>878</v>
      </c>
      <c r="E793" s="211" t="s">
        <v>15292</v>
      </c>
      <c r="F793" s="211" t="s">
        <v>877</v>
      </c>
      <c r="G793" s="211" t="s">
        <v>1935</v>
      </c>
      <c r="H793" s="212" t="s">
        <v>2368</v>
      </c>
      <c r="I793" s="213" t="s">
        <v>879</v>
      </c>
      <c r="J793" s="201" t="str">
        <f t="shared" si="25"/>
        <v>0156</v>
      </c>
      <c r="K793" s="209"/>
      <c r="L793" s="209"/>
      <c r="M793" s="214"/>
      <c r="N793" s="209" t="s">
        <v>18777</v>
      </c>
      <c r="O793" s="215" t="s">
        <v>18778</v>
      </c>
      <c r="P793" s="215" t="s">
        <v>18773</v>
      </c>
      <c r="Q793" s="215" t="s">
        <v>18774</v>
      </c>
    </row>
    <row r="794" spans="1:17" s="208" customFormat="1" ht="13.15" customHeight="1">
      <c r="A794" s="209" t="str">
        <f t="shared" si="24"/>
        <v>1631483021750309092</v>
      </c>
      <c r="B794" s="210" t="s">
        <v>18955</v>
      </c>
      <c r="C794" s="211" t="s">
        <v>15291</v>
      </c>
      <c r="D794" s="211" t="s">
        <v>878</v>
      </c>
      <c r="E794" s="211" t="s">
        <v>15293</v>
      </c>
      <c r="F794" s="211" t="s">
        <v>877</v>
      </c>
      <c r="G794" s="211" t="s">
        <v>1935</v>
      </c>
      <c r="H794" s="212" t="s">
        <v>2368</v>
      </c>
      <c r="I794" s="213" t="s">
        <v>879</v>
      </c>
      <c r="J794" s="201" t="str">
        <f t="shared" si="25"/>
        <v>0156</v>
      </c>
      <c r="K794" s="209"/>
      <c r="L794" s="209"/>
      <c r="M794" s="214"/>
      <c r="N794" s="209" t="s">
        <v>18777</v>
      </c>
      <c r="O794" s="215" t="s">
        <v>18778</v>
      </c>
      <c r="P794" s="215" t="s">
        <v>18773</v>
      </c>
      <c r="Q794" s="215" t="s">
        <v>18774</v>
      </c>
    </row>
    <row r="795" spans="1:17" s="208" customFormat="1" ht="13.15" customHeight="1">
      <c r="A795" s="209" t="str">
        <f t="shared" si="24"/>
        <v>3990343011245284223</v>
      </c>
      <c r="B795" s="210" t="s">
        <v>18955</v>
      </c>
      <c r="C795" s="211" t="s">
        <v>15284</v>
      </c>
      <c r="D795" s="211" t="s">
        <v>878</v>
      </c>
      <c r="E795" s="211" t="s">
        <v>15296</v>
      </c>
      <c r="F795" s="211" t="s">
        <v>877</v>
      </c>
      <c r="G795" s="211" t="s">
        <v>1935</v>
      </c>
      <c r="H795" s="212" t="s">
        <v>2368</v>
      </c>
      <c r="I795" s="213" t="s">
        <v>879</v>
      </c>
      <c r="J795" s="201" t="str">
        <f t="shared" si="25"/>
        <v>0156</v>
      </c>
      <c r="K795" s="209" t="s">
        <v>15297</v>
      </c>
      <c r="L795" s="209" t="s">
        <v>13094</v>
      </c>
      <c r="M795" s="214">
        <v>44098</v>
      </c>
      <c r="N795" s="209" t="s">
        <v>18777</v>
      </c>
      <c r="O795" s="215" t="s">
        <v>18778</v>
      </c>
      <c r="P795" s="215" t="s">
        <v>18773</v>
      </c>
      <c r="Q795" s="215" t="s">
        <v>18774</v>
      </c>
    </row>
    <row r="796" spans="1:17" s="208" customFormat="1" ht="13.15" customHeight="1">
      <c r="A796" s="209" t="str">
        <f t="shared" si="24"/>
        <v>##1124074273</v>
      </c>
      <c r="B796" s="210" t="s">
        <v>18955</v>
      </c>
      <c r="C796" s="211" t="s">
        <v>878</v>
      </c>
      <c r="D796" s="211" t="s">
        <v>878</v>
      </c>
      <c r="E796" s="211" t="s">
        <v>3649</v>
      </c>
      <c r="F796" s="211" t="s">
        <v>877</v>
      </c>
      <c r="G796" s="211" t="s">
        <v>1935</v>
      </c>
      <c r="H796" s="212" t="s">
        <v>2368</v>
      </c>
      <c r="I796" s="213" t="s">
        <v>879</v>
      </c>
      <c r="J796" s="201" t="str">
        <f t="shared" si="25"/>
        <v>0156</v>
      </c>
      <c r="K796" s="209"/>
      <c r="L796" s="209"/>
      <c r="M796" s="214"/>
      <c r="N796" s="209" t="s">
        <v>18777</v>
      </c>
      <c r="O796" s="215" t="s">
        <v>18778</v>
      </c>
      <c r="P796" s="215" t="s">
        <v>18773</v>
      </c>
      <c r="Q796" s="215" t="s">
        <v>18774</v>
      </c>
    </row>
    <row r="797" spans="1:17" s="208" customFormat="1" ht="13.15" customHeight="1">
      <c r="A797" s="209" t="str">
        <f t="shared" si="24"/>
        <v>##1245284223</v>
      </c>
      <c r="B797" s="210" t="s">
        <v>18955</v>
      </c>
      <c r="C797" s="211" t="s">
        <v>15284</v>
      </c>
      <c r="D797" s="211" t="s">
        <v>878</v>
      </c>
      <c r="E797" s="211" t="s">
        <v>3649</v>
      </c>
      <c r="F797" s="211" t="s">
        <v>877</v>
      </c>
      <c r="G797" s="211" t="s">
        <v>1935</v>
      </c>
      <c r="H797" s="212" t="s">
        <v>2368</v>
      </c>
      <c r="I797" s="213" t="s">
        <v>879</v>
      </c>
      <c r="J797" s="201" t="str">
        <f t="shared" si="25"/>
        <v>0156</v>
      </c>
      <c r="K797" s="209" t="s">
        <v>14592</v>
      </c>
      <c r="L797" s="209"/>
      <c r="M797" s="214"/>
      <c r="N797" s="209" t="s">
        <v>18777</v>
      </c>
      <c r="O797" s="215" t="s">
        <v>18778</v>
      </c>
      <c r="P797" s="215" t="s">
        <v>18773</v>
      </c>
      <c r="Q797" s="215" t="s">
        <v>18774</v>
      </c>
    </row>
    <row r="798" spans="1:17" s="208" customFormat="1" ht="13.15" customHeight="1">
      <c r="A798" s="209" t="str">
        <f t="shared" si="24"/>
        <v>1245284223MR1245284223</v>
      </c>
      <c r="B798" s="210" t="s">
        <v>18955</v>
      </c>
      <c r="C798" s="211" t="s">
        <v>15284</v>
      </c>
      <c r="D798" s="211" t="s">
        <v>878</v>
      </c>
      <c r="E798" s="211" t="s">
        <v>15289</v>
      </c>
      <c r="F798" s="211" t="s">
        <v>877</v>
      </c>
      <c r="G798" s="211" t="s">
        <v>1935</v>
      </c>
      <c r="H798" s="212" t="s">
        <v>2368</v>
      </c>
      <c r="I798" s="213" t="s">
        <v>879</v>
      </c>
      <c r="J798" s="201" t="str">
        <f t="shared" si="25"/>
        <v>0156</v>
      </c>
      <c r="K798" s="209" t="s">
        <v>15290</v>
      </c>
      <c r="L798" s="209"/>
      <c r="M798" s="214"/>
      <c r="N798" s="209" t="s">
        <v>18777</v>
      </c>
      <c r="O798" s="215" t="s">
        <v>18778</v>
      </c>
      <c r="P798" s="215" t="s">
        <v>18773</v>
      </c>
      <c r="Q798" s="215" t="s">
        <v>18774</v>
      </c>
    </row>
    <row r="799" spans="1:17" s="208" customFormat="1" ht="13.15" customHeight="1">
      <c r="A799" s="209" t="str">
        <f t="shared" si="24"/>
        <v>1F-QMA0000021389981124074273</v>
      </c>
      <c r="B799" s="210" t="s">
        <v>18955</v>
      </c>
      <c r="C799" s="211" t="s">
        <v>878</v>
      </c>
      <c r="D799" s="211" t="s">
        <v>878</v>
      </c>
      <c r="E799" s="211" t="s">
        <v>15294</v>
      </c>
      <c r="F799" s="211" t="s">
        <v>877</v>
      </c>
      <c r="G799" s="211" t="s">
        <v>1935</v>
      </c>
      <c r="H799" s="212" t="s">
        <v>2368</v>
      </c>
      <c r="I799" s="213" t="s">
        <v>879</v>
      </c>
      <c r="J799" s="201" t="str">
        <f t="shared" si="25"/>
        <v>0156</v>
      </c>
      <c r="K799" s="209"/>
      <c r="L799" s="209"/>
      <c r="M799" s="214"/>
      <c r="N799" s="209" t="s">
        <v>18777</v>
      </c>
      <c r="O799" s="215" t="s">
        <v>18778</v>
      </c>
      <c r="P799" s="215" t="s">
        <v>18773</v>
      </c>
      <c r="Q799" s="215" t="s">
        <v>18774</v>
      </c>
    </row>
    <row r="800" spans="1:17" s="208" customFormat="1" ht="13.15" customHeight="1">
      <c r="A800" s="209" t="str">
        <f t="shared" si="24"/>
        <v>1F-QMA0000021453781124074273</v>
      </c>
      <c r="B800" s="210" t="s">
        <v>18955</v>
      </c>
      <c r="C800" s="211" t="s">
        <v>878</v>
      </c>
      <c r="D800" s="211" t="s">
        <v>878</v>
      </c>
      <c r="E800" s="211" t="s">
        <v>15295</v>
      </c>
      <c r="F800" s="211" t="s">
        <v>877</v>
      </c>
      <c r="G800" s="211" t="s">
        <v>1935</v>
      </c>
      <c r="H800" s="212" t="s">
        <v>2368</v>
      </c>
      <c r="I800" s="213" t="s">
        <v>879</v>
      </c>
      <c r="J800" s="201" t="str">
        <f t="shared" si="25"/>
        <v>0156</v>
      </c>
      <c r="K800" s="209"/>
      <c r="L800" s="209"/>
      <c r="M800" s="214"/>
      <c r="N800" s="209" t="s">
        <v>18777</v>
      </c>
      <c r="O800" s="215" t="s">
        <v>18778</v>
      </c>
      <c r="P800" s="215" t="s">
        <v>18773</v>
      </c>
      <c r="Q800" s="215" t="s">
        <v>18774</v>
      </c>
    </row>
    <row r="801" spans="1:20" ht="13.15" customHeight="1">
      <c r="A801" s="209" t="str">
        <f t="shared" si="24"/>
        <v>1F-QMA0000027653171124074273</v>
      </c>
      <c r="B801" s="210" t="s">
        <v>18955</v>
      </c>
      <c r="C801" s="211" t="s">
        <v>878</v>
      </c>
      <c r="D801" s="211" t="s">
        <v>878</v>
      </c>
      <c r="E801" s="211" t="s">
        <v>15298</v>
      </c>
      <c r="F801" s="211" t="s">
        <v>877</v>
      </c>
      <c r="G801" s="211" t="s">
        <v>1935</v>
      </c>
      <c r="H801" s="212" t="s">
        <v>2368</v>
      </c>
      <c r="I801" s="213" t="s">
        <v>879</v>
      </c>
      <c r="J801" s="201" t="str">
        <f t="shared" si="25"/>
        <v>0156</v>
      </c>
      <c r="K801" s="209"/>
      <c r="L801" s="209"/>
      <c r="M801" s="214"/>
      <c r="N801" s="209" t="s">
        <v>18777</v>
      </c>
      <c r="O801" s="215" t="s">
        <v>18778</v>
      </c>
      <c r="P801" s="215" t="s">
        <v>18773</v>
      </c>
      <c r="Q801" s="215" t="s">
        <v>18774</v>
      </c>
      <c r="S801" s="208"/>
    </row>
    <row r="802" spans="1:20" ht="13.15" customHeight="1">
      <c r="A802" s="209" t="str">
        <f t="shared" si="24"/>
        <v>1F-QMA0000029482621124074273</v>
      </c>
      <c r="B802" s="210" t="s">
        <v>18955</v>
      </c>
      <c r="C802" s="211" t="s">
        <v>878</v>
      </c>
      <c r="D802" s="211" t="s">
        <v>878</v>
      </c>
      <c r="E802" s="211" t="s">
        <v>15299</v>
      </c>
      <c r="F802" s="211" t="s">
        <v>877</v>
      </c>
      <c r="G802" s="211" t="s">
        <v>1935</v>
      </c>
      <c r="H802" s="212" t="s">
        <v>2368</v>
      </c>
      <c r="I802" s="213" t="s">
        <v>879</v>
      </c>
      <c r="J802" s="201" t="str">
        <f t="shared" si="25"/>
        <v>0156</v>
      </c>
      <c r="K802" s="209"/>
      <c r="L802" s="209"/>
      <c r="M802" s="214"/>
      <c r="N802" s="209" t="s">
        <v>18777</v>
      </c>
      <c r="O802" s="215" t="s">
        <v>18778</v>
      </c>
      <c r="P802" s="215" t="s">
        <v>18773</v>
      </c>
      <c r="Q802" s="215" t="s">
        <v>18774</v>
      </c>
      <c r="S802" s="208"/>
    </row>
    <row r="803" spans="1:20" ht="13.15" customHeight="1">
      <c r="A803" s="216" t="str">
        <f t="shared" si="24"/>
        <v>3990343011124074273</v>
      </c>
      <c r="B803" s="217" t="s">
        <v>18955</v>
      </c>
      <c r="C803" s="227" t="s">
        <v>878</v>
      </c>
      <c r="D803" s="227" t="s">
        <v>878</v>
      </c>
      <c r="E803" s="227" t="s">
        <v>15296</v>
      </c>
      <c r="F803" s="218" t="s">
        <v>877</v>
      </c>
      <c r="G803" s="218" t="s">
        <v>1935</v>
      </c>
      <c r="H803" s="219" t="s">
        <v>2368</v>
      </c>
      <c r="I803" s="220" t="s">
        <v>879</v>
      </c>
      <c r="J803" s="201" t="str">
        <f t="shared" si="25"/>
        <v>0156</v>
      </c>
      <c r="K803" s="228" t="s">
        <v>23203</v>
      </c>
      <c r="L803" s="228" t="s">
        <v>23204</v>
      </c>
      <c r="M803" s="229">
        <v>44805</v>
      </c>
      <c r="N803" s="243"/>
      <c r="O803" s="243"/>
      <c r="P803" s="243"/>
      <c r="Q803" s="243"/>
      <c r="R803" s="223"/>
      <c r="S803" s="230"/>
      <c r="T803" s="223"/>
    </row>
    <row r="804" spans="1:20" ht="13.15" customHeight="1">
      <c r="A804" s="209" t="str">
        <f t="shared" si="24"/>
        <v>0941593011386647717</v>
      </c>
      <c r="B804" s="210" t="s">
        <v>18956</v>
      </c>
      <c r="C804" s="211" t="s">
        <v>293</v>
      </c>
      <c r="D804" s="211" t="s">
        <v>293</v>
      </c>
      <c r="E804" s="211" t="s">
        <v>15300</v>
      </c>
      <c r="F804" s="211" t="s">
        <v>292</v>
      </c>
      <c r="G804" s="211" t="s">
        <v>1907</v>
      </c>
      <c r="H804" s="212" t="s">
        <v>3144</v>
      </c>
      <c r="I804" s="213" t="s">
        <v>18957</v>
      </c>
      <c r="J804" s="201" t="str">
        <f t="shared" si="25"/>
        <v>0157</v>
      </c>
      <c r="K804" s="209"/>
      <c r="L804" s="209"/>
      <c r="M804" s="214"/>
      <c r="N804" s="209" t="s">
        <v>18765</v>
      </c>
      <c r="O804" s="215" t="s">
        <v>18766</v>
      </c>
      <c r="P804" s="215" t="s">
        <v>18812</v>
      </c>
      <c r="Q804" s="215" t="s">
        <v>18813</v>
      </c>
      <c r="S804" s="208"/>
    </row>
    <row r="805" spans="1:20" ht="13.15" customHeight="1">
      <c r="A805" s="209" t="str">
        <f t="shared" si="24"/>
        <v>0941593021386647717</v>
      </c>
      <c r="B805" s="210" t="s">
        <v>18956</v>
      </c>
      <c r="C805" s="211" t="s">
        <v>293</v>
      </c>
      <c r="D805" s="211" t="s">
        <v>293</v>
      </c>
      <c r="E805" s="211" t="s">
        <v>292</v>
      </c>
      <c r="F805" s="211" t="s">
        <v>292</v>
      </c>
      <c r="G805" s="211" t="s">
        <v>1907</v>
      </c>
      <c r="H805" s="212" t="s">
        <v>3144</v>
      </c>
      <c r="I805" s="213" t="s">
        <v>18957</v>
      </c>
      <c r="J805" s="201" t="str">
        <f t="shared" si="25"/>
        <v>0157</v>
      </c>
      <c r="K805" s="209"/>
      <c r="L805" s="209"/>
      <c r="M805" s="214"/>
      <c r="N805" s="209" t="s">
        <v>18765</v>
      </c>
      <c r="O805" s="215" t="s">
        <v>18766</v>
      </c>
      <c r="P805" s="215" t="s">
        <v>18812</v>
      </c>
      <c r="Q805" s="215" t="s">
        <v>18813</v>
      </c>
      <c r="S805" s="208"/>
    </row>
    <row r="806" spans="1:20" ht="13.15" customHeight="1">
      <c r="A806" s="209" t="str">
        <f t="shared" si="24"/>
        <v>##1386647717</v>
      </c>
      <c r="B806" s="210" t="s">
        <v>18956</v>
      </c>
      <c r="C806" s="211" t="s">
        <v>293</v>
      </c>
      <c r="D806" s="211" t="s">
        <v>293</v>
      </c>
      <c r="E806" s="211" t="s">
        <v>3649</v>
      </c>
      <c r="F806" s="211" t="s">
        <v>292</v>
      </c>
      <c r="G806" s="211" t="s">
        <v>1907</v>
      </c>
      <c r="H806" s="212" t="s">
        <v>3144</v>
      </c>
      <c r="I806" s="213" t="s">
        <v>18957</v>
      </c>
      <c r="J806" s="201" t="str">
        <f t="shared" si="25"/>
        <v>0157</v>
      </c>
      <c r="K806" s="209"/>
      <c r="L806" s="209"/>
      <c r="M806" s="214"/>
      <c r="N806" s="209" t="s">
        <v>18765</v>
      </c>
      <c r="O806" s="215" t="s">
        <v>18766</v>
      </c>
      <c r="P806" s="215" t="s">
        <v>18812</v>
      </c>
      <c r="Q806" s="215" t="s">
        <v>18813</v>
      </c>
      <c r="S806" s="208"/>
    </row>
    <row r="807" spans="1:20" ht="13.15" customHeight="1">
      <c r="A807" s="209" t="str">
        <f t="shared" si="24"/>
        <v>0941601011720033947</v>
      </c>
      <c r="B807" s="210" t="s">
        <v>18958</v>
      </c>
      <c r="C807" s="211" t="s">
        <v>1070</v>
      </c>
      <c r="D807" s="211" t="s">
        <v>1070</v>
      </c>
      <c r="E807" s="211" t="s">
        <v>15305</v>
      </c>
      <c r="F807" s="211" t="s">
        <v>1069</v>
      </c>
      <c r="G807" s="211" t="s">
        <v>1769</v>
      </c>
      <c r="H807" s="212" t="s">
        <v>3186</v>
      </c>
      <c r="I807" s="213" t="s">
        <v>18959</v>
      </c>
      <c r="J807" s="201" t="str">
        <f t="shared" si="25"/>
        <v>0158</v>
      </c>
      <c r="K807" s="209" t="s">
        <v>9153</v>
      </c>
      <c r="L807" s="209"/>
      <c r="M807" s="214"/>
      <c r="N807" s="209" t="s">
        <v>18777</v>
      </c>
      <c r="O807" s="215" t="s">
        <v>18778</v>
      </c>
      <c r="P807" s="215" t="s">
        <v>18773</v>
      </c>
      <c r="Q807" s="215" t="s">
        <v>18774</v>
      </c>
      <c r="S807" s="208"/>
    </row>
    <row r="808" spans="1:20" ht="13.15" customHeight="1">
      <c r="A808" s="209" t="str">
        <f t="shared" si="24"/>
        <v>0941601011730126863</v>
      </c>
      <c r="B808" s="210" t="s">
        <v>18958</v>
      </c>
      <c r="C808" s="211" t="s">
        <v>15304</v>
      </c>
      <c r="D808" s="211" t="s">
        <v>1070</v>
      </c>
      <c r="E808" s="211" t="s">
        <v>15305</v>
      </c>
      <c r="F808" s="211" t="s">
        <v>1069</v>
      </c>
      <c r="G808" s="211" t="s">
        <v>1769</v>
      </c>
      <c r="H808" s="212" t="s">
        <v>3186</v>
      </c>
      <c r="I808" s="213" t="s">
        <v>18959</v>
      </c>
      <c r="J808" s="201" t="str">
        <f t="shared" si="25"/>
        <v>0158</v>
      </c>
      <c r="K808" s="209"/>
      <c r="L808" s="209"/>
      <c r="M808" s="214"/>
      <c r="N808" s="209" t="s">
        <v>18777</v>
      </c>
      <c r="O808" s="215" t="s">
        <v>18778</v>
      </c>
      <c r="P808" s="215" t="s">
        <v>18773</v>
      </c>
      <c r="Q808" s="215" t="s">
        <v>18774</v>
      </c>
      <c r="S808" s="208"/>
    </row>
    <row r="809" spans="1:20" ht="13.15" customHeight="1">
      <c r="A809" s="209" t="str">
        <f t="shared" si="24"/>
        <v>0941601021720033947</v>
      </c>
      <c r="B809" s="210" t="s">
        <v>18958</v>
      </c>
      <c r="C809" s="211" t="s">
        <v>1070</v>
      </c>
      <c r="D809" s="211" t="s">
        <v>1070</v>
      </c>
      <c r="E809" s="211" t="s">
        <v>15306</v>
      </c>
      <c r="F809" s="211" t="s">
        <v>1069</v>
      </c>
      <c r="G809" s="211" t="s">
        <v>1769</v>
      </c>
      <c r="H809" s="212" t="s">
        <v>3186</v>
      </c>
      <c r="I809" s="213" t="s">
        <v>18959</v>
      </c>
      <c r="J809" s="201" t="str">
        <f t="shared" si="25"/>
        <v>0158</v>
      </c>
      <c r="K809" s="209"/>
      <c r="L809" s="209"/>
      <c r="M809" s="214"/>
      <c r="N809" s="209" t="s">
        <v>18777</v>
      </c>
      <c r="O809" s="215" t="s">
        <v>18778</v>
      </c>
      <c r="P809" s="215" t="s">
        <v>18773</v>
      </c>
      <c r="Q809" s="215" t="s">
        <v>18774</v>
      </c>
      <c r="S809" s="208"/>
    </row>
    <row r="810" spans="1:20" ht="13.15" customHeight="1">
      <c r="A810" s="209" t="str">
        <f t="shared" si="24"/>
        <v>0941601031184661217</v>
      </c>
      <c r="B810" s="210" t="s">
        <v>18958</v>
      </c>
      <c r="C810" s="211" t="s">
        <v>15309</v>
      </c>
      <c r="D810" s="211" t="s">
        <v>1070</v>
      </c>
      <c r="E810" s="211" t="s">
        <v>1069</v>
      </c>
      <c r="F810" s="211" t="s">
        <v>1069</v>
      </c>
      <c r="G810" s="211" t="s">
        <v>1769</v>
      </c>
      <c r="H810" s="212" t="s">
        <v>3186</v>
      </c>
      <c r="I810" s="213" t="s">
        <v>18959</v>
      </c>
      <c r="J810" s="201" t="str">
        <f t="shared" si="25"/>
        <v>0158</v>
      </c>
      <c r="K810" s="209" t="s">
        <v>15312</v>
      </c>
      <c r="L810" s="209" t="s">
        <v>13094</v>
      </c>
      <c r="M810" s="214">
        <v>44084</v>
      </c>
      <c r="N810" s="209" t="s">
        <v>18777</v>
      </c>
      <c r="O810" s="215" t="s">
        <v>18778</v>
      </c>
      <c r="P810" s="215" t="s">
        <v>18773</v>
      </c>
      <c r="Q810" s="215" t="s">
        <v>18774</v>
      </c>
      <c r="S810" s="208"/>
    </row>
    <row r="811" spans="1:20" ht="13.15" customHeight="1">
      <c r="A811" s="209" t="str">
        <f t="shared" si="24"/>
        <v>0941601031720033947</v>
      </c>
      <c r="B811" s="210" t="s">
        <v>18958</v>
      </c>
      <c r="C811" s="211" t="s">
        <v>1070</v>
      </c>
      <c r="D811" s="211" t="s">
        <v>1070</v>
      </c>
      <c r="E811" s="211" t="s">
        <v>1069</v>
      </c>
      <c r="F811" s="211" t="s">
        <v>1069</v>
      </c>
      <c r="G811" s="211" t="s">
        <v>1769</v>
      </c>
      <c r="H811" s="212" t="s">
        <v>3186</v>
      </c>
      <c r="I811" s="213" t="s">
        <v>18959</v>
      </c>
      <c r="J811" s="201" t="str">
        <f t="shared" si="25"/>
        <v>0158</v>
      </c>
      <c r="K811" s="209"/>
      <c r="L811" s="209"/>
      <c r="M811" s="214"/>
      <c r="N811" s="209" t="s">
        <v>18777</v>
      </c>
      <c r="O811" s="215" t="s">
        <v>18778</v>
      </c>
      <c r="P811" s="215" t="s">
        <v>18773</v>
      </c>
      <c r="Q811" s="215" t="s">
        <v>18774</v>
      </c>
      <c r="S811" s="208"/>
    </row>
    <row r="812" spans="1:20" ht="13.15" customHeight="1">
      <c r="A812" s="209" t="str">
        <f t="shared" si="24"/>
        <v>1811606011154470912</v>
      </c>
      <c r="B812" s="210" t="s">
        <v>18958</v>
      </c>
      <c r="C812" s="211" t="s">
        <v>15307</v>
      </c>
      <c r="D812" s="211" t="s">
        <v>1070</v>
      </c>
      <c r="E812" s="211" t="s">
        <v>15308</v>
      </c>
      <c r="F812" s="211" t="s">
        <v>1069</v>
      </c>
      <c r="G812" s="211" t="s">
        <v>1769</v>
      </c>
      <c r="H812" s="212" t="s">
        <v>3186</v>
      </c>
      <c r="I812" s="213" t="s">
        <v>18959</v>
      </c>
      <c r="J812" s="201" t="str">
        <f t="shared" si="25"/>
        <v>0158</v>
      </c>
      <c r="K812" s="209"/>
      <c r="L812" s="209"/>
      <c r="M812" s="214"/>
      <c r="N812" s="209" t="s">
        <v>18777</v>
      </c>
      <c r="O812" s="215" t="s">
        <v>18778</v>
      </c>
      <c r="P812" s="215" t="s">
        <v>18773</v>
      </c>
      <c r="Q812" s="215" t="s">
        <v>18774</v>
      </c>
      <c r="S812" s="208"/>
    </row>
    <row r="813" spans="1:20" ht="13.15" customHeight="1">
      <c r="A813" s="209" t="str">
        <f t="shared" si="24"/>
        <v>1811606011184661217</v>
      </c>
      <c r="B813" s="210" t="s">
        <v>18958</v>
      </c>
      <c r="C813" s="211" t="s">
        <v>15309</v>
      </c>
      <c r="D813" s="211" t="s">
        <v>1070</v>
      </c>
      <c r="E813" s="211" t="s">
        <v>15308</v>
      </c>
      <c r="F813" s="211" t="s">
        <v>1069</v>
      </c>
      <c r="G813" s="211" t="s">
        <v>1769</v>
      </c>
      <c r="H813" s="212" t="s">
        <v>3186</v>
      </c>
      <c r="I813" s="213" t="s">
        <v>18959</v>
      </c>
      <c r="J813" s="201" t="str">
        <f t="shared" si="25"/>
        <v>0158</v>
      </c>
      <c r="K813" s="209"/>
      <c r="L813" s="209"/>
      <c r="M813" s="214"/>
      <c r="N813" s="209" t="s">
        <v>18777</v>
      </c>
      <c r="O813" s="215" t="s">
        <v>18778</v>
      </c>
      <c r="P813" s="215" t="s">
        <v>18773</v>
      </c>
      <c r="Q813" s="215" t="s">
        <v>18774</v>
      </c>
      <c r="S813" s="208"/>
    </row>
    <row r="814" spans="1:20" ht="13.15" customHeight="1">
      <c r="A814" s="209" t="str">
        <f t="shared" si="24"/>
        <v>1811606011720033947</v>
      </c>
      <c r="B814" s="210" t="s">
        <v>18958</v>
      </c>
      <c r="C814" s="211" t="s">
        <v>1070</v>
      </c>
      <c r="D814" s="211" t="s">
        <v>1070</v>
      </c>
      <c r="E814" s="211" t="s">
        <v>15308</v>
      </c>
      <c r="F814" s="211" t="s">
        <v>1069</v>
      </c>
      <c r="G814" s="211" t="s">
        <v>1769</v>
      </c>
      <c r="H814" s="212" t="s">
        <v>3186</v>
      </c>
      <c r="I814" s="213" t="s">
        <v>18959</v>
      </c>
      <c r="J814" s="201" t="str">
        <f t="shared" si="25"/>
        <v>0158</v>
      </c>
      <c r="K814" s="209"/>
      <c r="L814" s="209"/>
      <c r="M814" s="214"/>
      <c r="N814" s="209" t="s">
        <v>18777</v>
      </c>
      <c r="O814" s="215" t="s">
        <v>18778</v>
      </c>
      <c r="P814" s="215" t="s">
        <v>18773</v>
      </c>
      <c r="Q814" s="215" t="s">
        <v>18774</v>
      </c>
      <c r="S814" s="208"/>
    </row>
    <row r="815" spans="1:20" ht="13.15" customHeight="1">
      <c r="A815" s="209" t="str">
        <f t="shared" si="24"/>
        <v>1811606021720033947</v>
      </c>
      <c r="B815" s="210" t="s">
        <v>18958</v>
      </c>
      <c r="C815" s="211" t="s">
        <v>1070</v>
      </c>
      <c r="D815" s="211" t="s">
        <v>1070</v>
      </c>
      <c r="E815" s="211" t="s">
        <v>15310</v>
      </c>
      <c r="F815" s="211" t="s">
        <v>1069</v>
      </c>
      <c r="G815" s="211" t="s">
        <v>1769</v>
      </c>
      <c r="H815" s="212" t="s">
        <v>3186</v>
      </c>
      <c r="I815" s="213" t="s">
        <v>18959</v>
      </c>
      <c r="J815" s="201" t="str">
        <f t="shared" si="25"/>
        <v>0158</v>
      </c>
      <c r="K815" s="209"/>
      <c r="L815" s="209"/>
      <c r="M815" s="214"/>
      <c r="N815" s="209" t="s">
        <v>18777</v>
      </c>
      <c r="O815" s="215" t="s">
        <v>18778</v>
      </c>
      <c r="P815" s="215" t="s">
        <v>18773</v>
      </c>
      <c r="Q815" s="215" t="s">
        <v>18774</v>
      </c>
      <c r="S815" s="208"/>
    </row>
    <row r="816" spans="1:20" ht="13.15" customHeight="1">
      <c r="A816" s="209" t="str">
        <f t="shared" si="24"/>
        <v>##1477596716</v>
      </c>
      <c r="B816" s="210" t="s">
        <v>18958</v>
      </c>
      <c r="C816" s="211" t="s">
        <v>15301</v>
      </c>
      <c r="D816" s="211" t="s">
        <v>1070</v>
      </c>
      <c r="E816" s="211" t="s">
        <v>3649</v>
      </c>
      <c r="F816" s="211" t="s">
        <v>1069</v>
      </c>
      <c r="G816" s="211" t="s">
        <v>1769</v>
      </c>
      <c r="H816" s="212" t="s">
        <v>3186</v>
      </c>
      <c r="I816" s="213" t="s">
        <v>18959</v>
      </c>
      <c r="J816" s="201" t="str">
        <f t="shared" si="25"/>
        <v>0158</v>
      </c>
      <c r="K816" s="209" t="s">
        <v>14779</v>
      </c>
      <c r="L816" s="209"/>
      <c r="M816" s="214"/>
      <c r="N816" s="209" t="s">
        <v>18777</v>
      </c>
      <c r="O816" s="215" t="s">
        <v>18778</v>
      </c>
      <c r="P816" s="215" t="s">
        <v>18773</v>
      </c>
      <c r="Q816" s="215" t="s">
        <v>18774</v>
      </c>
      <c r="S816" s="208"/>
    </row>
    <row r="817" spans="1:17" s="208" customFormat="1" ht="13.15" customHeight="1">
      <c r="A817" s="209" t="str">
        <f t="shared" si="24"/>
        <v>##1497903728</v>
      </c>
      <c r="B817" s="210" t="s">
        <v>18958</v>
      </c>
      <c r="C817" s="211" t="s">
        <v>15302</v>
      </c>
      <c r="D817" s="211" t="s">
        <v>1070</v>
      </c>
      <c r="E817" s="211" t="s">
        <v>3649</v>
      </c>
      <c r="F817" s="211" t="s">
        <v>1069</v>
      </c>
      <c r="G817" s="211" t="s">
        <v>1769</v>
      </c>
      <c r="H817" s="212" t="s">
        <v>3186</v>
      </c>
      <c r="I817" s="213" t="s">
        <v>18959</v>
      </c>
      <c r="J817" s="201" t="str">
        <f t="shared" si="25"/>
        <v>0158</v>
      </c>
      <c r="K817" s="209" t="s">
        <v>14779</v>
      </c>
      <c r="L817" s="209"/>
      <c r="M817" s="214"/>
      <c r="N817" s="209" t="s">
        <v>18777</v>
      </c>
      <c r="O817" s="215" t="s">
        <v>18778</v>
      </c>
      <c r="P817" s="215" t="s">
        <v>18773</v>
      </c>
      <c r="Q817" s="215" t="s">
        <v>18774</v>
      </c>
    </row>
    <row r="818" spans="1:17" s="208" customFormat="1" ht="13.15" customHeight="1">
      <c r="A818" s="209" t="str">
        <f t="shared" si="24"/>
        <v>##1720033947</v>
      </c>
      <c r="B818" s="210" t="s">
        <v>18958</v>
      </c>
      <c r="C818" s="211" t="s">
        <v>1070</v>
      </c>
      <c r="D818" s="211" t="s">
        <v>1070</v>
      </c>
      <c r="E818" s="211" t="s">
        <v>3649</v>
      </c>
      <c r="F818" s="211" t="s">
        <v>1069</v>
      </c>
      <c r="G818" s="211" t="s">
        <v>1769</v>
      </c>
      <c r="H818" s="212" t="s">
        <v>3186</v>
      </c>
      <c r="I818" s="213" t="s">
        <v>18959</v>
      </c>
      <c r="J818" s="201" t="str">
        <f t="shared" si="25"/>
        <v>0158</v>
      </c>
      <c r="K818" s="209"/>
      <c r="L818" s="209"/>
      <c r="M818" s="214"/>
      <c r="N818" s="209" t="s">
        <v>18777</v>
      </c>
      <c r="O818" s="215" t="s">
        <v>18778</v>
      </c>
      <c r="P818" s="215" t="s">
        <v>18773</v>
      </c>
      <c r="Q818" s="215" t="s">
        <v>18774</v>
      </c>
    </row>
    <row r="819" spans="1:17" s="208" customFormat="1" ht="13.15" customHeight="1">
      <c r="A819" s="209" t="str">
        <f t="shared" si="24"/>
        <v>020836501NA</v>
      </c>
      <c r="B819" s="210" t="s">
        <v>18958</v>
      </c>
      <c r="C819" s="211" t="s">
        <v>3106</v>
      </c>
      <c r="D819" s="211" t="s">
        <v>1070</v>
      </c>
      <c r="E819" s="211" t="s">
        <v>15303</v>
      </c>
      <c r="F819" s="211" t="s">
        <v>1069</v>
      </c>
      <c r="G819" s="211" t="s">
        <v>1769</v>
      </c>
      <c r="H819" s="212" t="s">
        <v>3186</v>
      </c>
      <c r="I819" s="213" t="s">
        <v>18959</v>
      </c>
      <c r="J819" s="201" t="str">
        <f t="shared" si="25"/>
        <v>0158</v>
      </c>
      <c r="K819" s="209"/>
      <c r="L819" s="209"/>
      <c r="M819" s="214"/>
      <c r="N819" s="209" t="s">
        <v>18777</v>
      </c>
      <c r="O819" s="215" t="s">
        <v>18778</v>
      </c>
      <c r="P819" s="215" t="s">
        <v>18773</v>
      </c>
      <c r="Q819" s="215" t="s">
        <v>18774</v>
      </c>
    </row>
    <row r="820" spans="1:17" s="208" customFormat="1" ht="13.15" customHeight="1">
      <c r="A820" s="209" t="str">
        <f t="shared" si="24"/>
        <v>181160601NA</v>
      </c>
      <c r="B820" s="210" t="s">
        <v>18958</v>
      </c>
      <c r="C820" s="211" t="s">
        <v>3106</v>
      </c>
      <c r="D820" s="211" t="s">
        <v>1070</v>
      </c>
      <c r="E820" s="211" t="s">
        <v>15308</v>
      </c>
      <c r="F820" s="211" t="s">
        <v>1069</v>
      </c>
      <c r="G820" s="211" t="s">
        <v>1769</v>
      </c>
      <c r="H820" s="212" t="s">
        <v>3186</v>
      </c>
      <c r="I820" s="213" t="s">
        <v>18959</v>
      </c>
      <c r="J820" s="201" t="str">
        <f t="shared" si="25"/>
        <v>0158</v>
      </c>
      <c r="K820" s="209"/>
      <c r="L820" s="209"/>
      <c r="M820" s="214"/>
      <c r="N820" s="209" t="s">
        <v>18777</v>
      </c>
      <c r="O820" s="215" t="s">
        <v>18778</v>
      </c>
      <c r="P820" s="215" t="s">
        <v>18773</v>
      </c>
      <c r="Q820" s="215" t="s">
        <v>18774</v>
      </c>
    </row>
    <row r="821" spans="1:17" s="208" customFormat="1" ht="13.15" customHeight="1">
      <c r="A821" s="209" t="str">
        <f t="shared" si="24"/>
        <v>1F-QMA0000023643711720033947</v>
      </c>
      <c r="B821" s="210" t="s">
        <v>18958</v>
      </c>
      <c r="C821" s="211" t="s">
        <v>1070</v>
      </c>
      <c r="D821" s="211" t="s">
        <v>1070</v>
      </c>
      <c r="E821" s="211" t="s">
        <v>15311</v>
      </c>
      <c r="F821" s="211" t="s">
        <v>1069</v>
      </c>
      <c r="G821" s="211" t="s">
        <v>1769</v>
      </c>
      <c r="H821" s="212" t="s">
        <v>3186</v>
      </c>
      <c r="I821" s="213" t="s">
        <v>18959</v>
      </c>
      <c r="J821" s="201" t="str">
        <f t="shared" si="25"/>
        <v>0158</v>
      </c>
      <c r="K821" s="209"/>
      <c r="L821" s="209"/>
      <c r="M821" s="214"/>
      <c r="N821" s="209" t="s">
        <v>18777</v>
      </c>
      <c r="O821" s="215" t="s">
        <v>18778</v>
      </c>
      <c r="P821" s="215" t="s">
        <v>18773</v>
      </c>
      <c r="Q821" s="215" t="s">
        <v>18774</v>
      </c>
    </row>
    <row r="822" spans="1:17" s="208" customFormat="1" ht="13.15" customHeight="1">
      <c r="A822" s="209" t="str">
        <f t="shared" si="24"/>
        <v>0941643011487607792</v>
      </c>
      <c r="B822" s="210" t="s">
        <v>18960</v>
      </c>
      <c r="C822" s="211" t="s">
        <v>1198</v>
      </c>
      <c r="D822" s="211" t="s">
        <v>1198</v>
      </c>
      <c r="E822" s="211" t="s">
        <v>15314</v>
      </c>
      <c r="F822" s="211" t="s">
        <v>1197</v>
      </c>
      <c r="G822" s="211" t="s">
        <v>1628</v>
      </c>
      <c r="H822" s="212" t="s">
        <v>1627</v>
      </c>
      <c r="I822" s="213" t="s">
        <v>18961</v>
      </c>
      <c r="J822" s="201" t="str">
        <f t="shared" si="25"/>
        <v>0159</v>
      </c>
      <c r="K822" s="209"/>
      <c r="L822" s="209"/>
      <c r="M822" s="214"/>
      <c r="N822" s="209" t="s">
        <v>18777</v>
      </c>
      <c r="O822" s="215" t="s">
        <v>18778</v>
      </c>
      <c r="P822" s="215" t="s">
        <v>18937</v>
      </c>
      <c r="Q822" s="215" t="s">
        <v>18938</v>
      </c>
    </row>
    <row r="823" spans="1:17" s="208" customFormat="1" ht="13.15" customHeight="1">
      <c r="A823" s="209" t="str">
        <f t="shared" si="24"/>
        <v>0941643021487607792</v>
      </c>
      <c r="B823" s="210" t="s">
        <v>18960</v>
      </c>
      <c r="C823" s="211" t="s">
        <v>1198</v>
      </c>
      <c r="D823" s="211" t="s">
        <v>1198</v>
      </c>
      <c r="E823" s="211" t="s">
        <v>1197</v>
      </c>
      <c r="F823" s="211" t="s">
        <v>1197</v>
      </c>
      <c r="G823" s="211" t="s">
        <v>1628</v>
      </c>
      <c r="H823" s="212" t="s">
        <v>1627</v>
      </c>
      <c r="I823" s="213" t="s">
        <v>18961</v>
      </c>
      <c r="J823" s="201" t="str">
        <f t="shared" si="25"/>
        <v>0159</v>
      </c>
      <c r="K823" s="209"/>
      <c r="L823" s="209"/>
      <c r="M823" s="214"/>
      <c r="N823" s="209" t="s">
        <v>18777</v>
      </c>
      <c r="O823" s="215" t="s">
        <v>18778</v>
      </c>
      <c r="P823" s="215" t="s">
        <v>18937</v>
      </c>
      <c r="Q823" s="215" t="s">
        <v>18938</v>
      </c>
    </row>
    <row r="824" spans="1:17" s="208" customFormat="1" ht="13.15" customHeight="1">
      <c r="A824" s="209" t="str">
        <f t="shared" si="24"/>
        <v>0941643031487607792</v>
      </c>
      <c r="B824" s="210" t="s">
        <v>18960</v>
      </c>
      <c r="C824" s="211" t="s">
        <v>1198</v>
      </c>
      <c r="D824" s="211" t="s">
        <v>1198</v>
      </c>
      <c r="E824" s="211" t="s">
        <v>15315</v>
      </c>
      <c r="F824" s="211" t="s">
        <v>1197</v>
      </c>
      <c r="G824" s="211" t="s">
        <v>1628</v>
      </c>
      <c r="H824" s="212" t="s">
        <v>1627</v>
      </c>
      <c r="I824" s="213" t="s">
        <v>18961</v>
      </c>
      <c r="J824" s="201" t="str">
        <f t="shared" si="25"/>
        <v>0159</v>
      </c>
      <c r="K824" s="209"/>
      <c r="L824" s="209"/>
      <c r="M824" s="214"/>
      <c r="N824" s="209" t="s">
        <v>18777</v>
      </c>
      <c r="O824" s="215" t="s">
        <v>18778</v>
      </c>
      <c r="P824" s="215" t="s">
        <v>18937</v>
      </c>
      <c r="Q824" s="215" t="s">
        <v>18938</v>
      </c>
    </row>
    <row r="825" spans="1:17" s="208" customFormat="1" ht="13.15" customHeight="1">
      <c r="A825" s="209" t="str">
        <f t="shared" si="24"/>
        <v>##1487607792</v>
      </c>
      <c r="B825" s="210" t="s">
        <v>18960</v>
      </c>
      <c r="C825" s="211" t="s">
        <v>1198</v>
      </c>
      <c r="D825" s="211" t="s">
        <v>1198</v>
      </c>
      <c r="E825" s="211" t="s">
        <v>3649</v>
      </c>
      <c r="F825" s="211" t="s">
        <v>1197</v>
      </c>
      <c r="G825" s="211" t="s">
        <v>1628</v>
      </c>
      <c r="H825" s="212" t="s">
        <v>1627</v>
      </c>
      <c r="I825" s="213" t="s">
        <v>18961</v>
      </c>
      <c r="J825" s="201" t="str">
        <f t="shared" si="25"/>
        <v>0159</v>
      </c>
      <c r="K825" s="209"/>
      <c r="L825" s="209"/>
      <c r="M825" s="214"/>
      <c r="N825" s="209" t="s">
        <v>18777</v>
      </c>
      <c r="O825" s="215" t="s">
        <v>18778</v>
      </c>
      <c r="P825" s="215" t="s">
        <v>18937</v>
      </c>
      <c r="Q825" s="215" t="s">
        <v>18938</v>
      </c>
    </row>
    <row r="826" spans="1:17" s="208" customFormat="1" ht="13.15" customHeight="1">
      <c r="A826" s="209" t="str">
        <f t="shared" si="24"/>
        <v>001001133LT1487607792</v>
      </c>
      <c r="B826" s="210" t="s">
        <v>18960</v>
      </c>
      <c r="C826" s="211" t="s">
        <v>1198</v>
      </c>
      <c r="D826" s="211" t="s">
        <v>1198</v>
      </c>
      <c r="E826" s="211" t="s">
        <v>15313</v>
      </c>
      <c r="F826" s="211" t="s">
        <v>1197</v>
      </c>
      <c r="G826" s="211" t="s">
        <v>1628</v>
      </c>
      <c r="H826" s="212" t="s">
        <v>1627</v>
      </c>
      <c r="I826" s="213" t="s">
        <v>18961</v>
      </c>
      <c r="J826" s="201" t="str">
        <f t="shared" si="25"/>
        <v>0159</v>
      </c>
      <c r="K826" s="209"/>
      <c r="L826" s="209"/>
      <c r="M826" s="214"/>
      <c r="N826" s="209" t="s">
        <v>18777</v>
      </c>
      <c r="O826" s="215" t="s">
        <v>18778</v>
      </c>
      <c r="P826" s="215" t="s">
        <v>18937</v>
      </c>
      <c r="Q826" s="215" t="s">
        <v>18938</v>
      </c>
    </row>
    <row r="827" spans="1:17" s="208" customFormat="1" ht="13.15" customHeight="1">
      <c r="A827" s="209" t="str">
        <f t="shared" si="24"/>
        <v>1F-QMA0000021453391487607792</v>
      </c>
      <c r="B827" s="210" t="s">
        <v>18960</v>
      </c>
      <c r="C827" s="211" t="s">
        <v>1198</v>
      </c>
      <c r="D827" s="211" t="s">
        <v>1198</v>
      </c>
      <c r="E827" s="211" t="s">
        <v>15316</v>
      </c>
      <c r="F827" s="211" t="s">
        <v>1197</v>
      </c>
      <c r="G827" s="211" t="s">
        <v>1628</v>
      </c>
      <c r="H827" s="212" t="s">
        <v>1627</v>
      </c>
      <c r="I827" s="213" t="s">
        <v>18961</v>
      </c>
      <c r="J827" s="201" t="str">
        <f t="shared" si="25"/>
        <v>0159</v>
      </c>
      <c r="K827" s="209"/>
      <c r="L827" s="209"/>
      <c r="M827" s="214"/>
      <c r="N827" s="209" t="s">
        <v>18777</v>
      </c>
      <c r="O827" s="215" t="s">
        <v>18778</v>
      </c>
      <c r="P827" s="215" t="s">
        <v>18937</v>
      </c>
      <c r="Q827" s="215" t="s">
        <v>18938</v>
      </c>
    </row>
    <row r="828" spans="1:17" s="208" customFormat="1" ht="13.15" customHeight="1">
      <c r="A828" s="209" t="str">
        <f t="shared" si="24"/>
        <v>0941726021023013935</v>
      </c>
      <c r="B828" s="210" t="s">
        <v>18962</v>
      </c>
      <c r="C828" s="211" t="s">
        <v>833</v>
      </c>
      <c r="D828" s="211" t="s">
        <v>833</v>
      </c>
      <c r="E828" s="211" t="s">
        <v>832</v>
      </c>
      <c r="F828" s="211" t="s">
        <v>832</v>
      </c>
      <c r="G828" s="211" t="s">
        <v>1968</v>
      </c>
      <c r="H828" s="212" t="s">
        <v>2364</v>
      </c>
      <c r="I828" s="213" t="s">
        <v>834</v>
      </c>
      <c r="J828" s="201" t="str">
        <f t="shared" si="25"/>
        <v>0161</v>
      </c>
      <c r="K828" s="209"/>
      <c r="L828" s="209"/>
      <c r="M828" s="214"/>
      <c r="N828" s="209" t="s">
        <v>18777</v>
      </c>
      <c r="O828" s="215" t="s">
        <v>18778</v>
      </c>
      <c r="P828" s="215" t="s">
        <v>18835</v>
      </c>
      <c r="Q828" s="215" t="s">
        <v>18836</v>
      </c>
    </row>
    <row r="829" spans="1:17" s="208" customFormat="1" ht="13.15" customHeight="1">
      <c r="A829" s="209" t="str">
        <f t="shared" si="24"/>
        <v>0941890021023013935</v>
      </c>
      <c r="B829" s="210" t="s">
        <v>18962</v>
      </c>
      <c r="C829" s="211" t="s">
        <v>833</v>
      </c>
      <c r="D829" s="211" t="s">
        <v>833</v>
      </c>
      <c r="E829" s="211" t="s">
        <v>15317</v>
      </c>
      <c r="F829" s="211" t="s">
        <v>832</v>
      </c>
      <c r="G829" s="211" t="s">
        <v>1968</v>
      </c>
      <c r="H829" s="212" t="s">
        <v>2364</v>
      </c>
      <c r="I829" s="213" t="s">
        <v>834</v>
      </c>
      <c r="J829" s="201" t="str">
        <f t="shared" si="25"/>
        <v>0161</v>
      </c>
      <c r="K829" s="209"/>
      <c r="L829" s="209"/>
      <c r="M829" s="214"/>
      <c r="N829" s="209" t="s">
        <v>18777</v>
      </c>
      <c r="O829" s="215" t="s">
        <v>18778</v>
      </c>
      <c r="P829" s="215" t="s">
        <v>18835</v>
      </c>
      <c r="Q829" s="215" t="s">
        <v>18836</v>
      </c>
    </row>
    <row r="830" spans="1:17" s="208" customFormat="1" ht="13.15" customHeight="1">
      <c r="A830" s="209" t="str">
        <f t="shared" si="24"/>
        <v>0941783011114998911</v>
      </c>
      <c r="B830" s="210" t="s">
        <v>18963</v>
      </c>
      <c r="C830" s="211" t="s">
        <v>788</v>
      </c>
      <c r="D830" s="211" t="s">
        <v>788</v>
      </c>
      <c r="E830" s="211" t="s">
        <v>15318</v>
      </c>
      <c r="F830" s="211" t="s">
        <v>787</v>
      </c>
      <c r="G830" s="211" t="s">
        <v>1999</v>
      </c>
      <c r="H830" s="212" t="s">
        <v>2333</v>
      </c>
      <c r="I830" s="213" t="s">
        <v>18964</v>
      </c>
      <c r="J830" s="201" t="str">
        <f t="shared" si="25"/>
        <v>0162</v>
      </c>
      <c r="K830" s="209"/>
      <c r="L830" s="209"/>
      <c r="M830" s="214"/>
      <c r="N830" s="209" t="s">
        <v>18777</v>
      </c>
      <c r="O830" s="215" t="s">
        <v>18778</v>
      </c>
      <c r="P830" s="215" t="s">
        <v>18835</v>
      </c>
      <c r="Q830" s="215" t="s">
        <v>18836</v>
      </c>
    </row>
    <row r="831" spans="1:17" s="208" customFormat="1" ht="13.15" customHeight="1">
      <c r="A831" s="209" t="str">
        <f t="shared" si="24"/>
        <v>0941783021114998911</v>
      </c>
      <c r="B831" s="210" t="s">
        <v>18963</v>
      </c>
      <c r="C831" s="211" t="s">
        <v>788</v>
      </c>
      <c r="D831" s="211" t="s">
        <v>788</v>
      </c>
      <c r="E831" s="211" t="s">
        <v>787</v>
      </c>
      <c r="F831" s="211" t="s">
        <v>787</v>
      </c>
      <c r="G831" s="211" t="s">
        <v>1999</v>
      </c>
      <c r="H831" s="212" t="s">
        <v>2333</v>
      </c>
      <c r="I831" s="213" t="s">
        <v>18964</v>
      </c>
      <c r="J831" s="201" t="str">
        <f t="shared" si="25"/>
        <v>0162</v>
      </c>
      <c r="K831" s="209"/>
      <c r="L831" s="209"/>
      <c r="M831" s="214"/>
      <c r="N831" s="209" t="s">
        <v>18777</v>
      </c>
      <c r="O831" s="215" t="s">
        <v>18778</v>
      </c>
      <c r="P831" s="215" t="s">
        <v>18835</v>
      </c>
      <c r="Q831" s="215" t="s">
        <v>18836</v>
      </c>
    </row>
    <row r="832" spans="1:17" s="208" customFormat="1" ht="13.15" customHeight="1">
      <c r="A832" s="209" t="str">
        <f t="shared" si="24"/>
        <v>##1114998911</v>
      </c>
      <c r="B832" s="210" t="s">
        <v>18963</v>
      </c>
      <c r="C832" s="211" t="s">
        <v>788</v>
      </c>
      <c r="D832" s="211" t="s">
        <v>788</v>
      </c>
      <c r="E832" s="211" t="s">
        <v>3649</v>
      </c>
      <c r="F832" s="211" t="s">
        <v>787</v>
      </c>
      <c r="G832" s="211" t="s">
        <v>1999</v>
      </c>
      <c r="H832" s="212" t="s">
        <v>2333</v>
      </c>
      <c r="I832" s="213" t="s">
        <v>18964</v>
      </c>
      <c r="J832" s="201" t="str">
        <f t="shared" si="25"/>
        <v>0162</v>
      </c>
      <c r="K832" s="209"/>
      <c r="L832" s="209"/>
      <c r="M832" s="214"/>
      <c r="N832" s="209" t="s">
        <v>18777</v>
      </c>
      <c r="O832" s="215" t="s">
        <v>18778</v>
      </c>
      <c r="P832" s="215" t="s">
        <v>18835</v>
      </c>
      <c r="Q832" s="215" t="s">
        <v>18836</v>
      </c>
    </row>
    <row r="833" spans="1:17" s="208" customFormat="1" ht="13.15" customHeight="1">
      <c r="A833" s="209" t="str">
        <f t="shared" si="24"/>
        <v>1F-QMA0000026344881114998911</v>
      </c>
      <c r="B833" s="210" t="s">
        <v>18963</v>
      </c>
      <c r="C833" s="211" t="s">
        <v>788</v>
      </c>
      <c r="D833" s="211" t="s">
        <v>788</v>
      </c>
      <c r="E833" s="211" t="s">
        <v>15319</v>
      </c>
      <c r="F833" s="211" t="s">
        <v>787</v>
      </c>
      <c r="G833" s="211" t="s">
        <v>1999</v>
      </c>
      <c r="H833" s="212" t="s">
        <v>2333</v>
      </c>
      <c r="I833" s="213" t="s">
        <v>18964</v>
      </c>
      <c r="J833" s="201" t="str">
        <f t="shared" si="25"/>
        <v>0162</v>
      </c>
      <c r="K833" s="209"/>
      <c r="L833" s="209"/>
      <c r="M833" s="214"/>
      <c r="N833" s="209" t="s">
        <v>18777</v>
      </c>
      <c r="O833" s="215" t="s">
        <v>18778</v>
      </c>
      <c r="P833" s="215" t="s">
        <v>18835</v>
      </c>
      <c r="Q833" s="215" t="s">
        <v>18836</v>
      </c>
    </row>
    <row r="834" spans="1:17" s="208" customFormat="1" ht="13.15" customHeight="1">
      <c r="A834" s="209" t="str">
        <f t="shared" ref="A834:A897" si="26">E834&amp;C834</f>
        <v>6A-00056121114998911</v>
      </c>
      <c r="B834" s="210" t="s">
        <v>18963</v>
      </c>
      <c r="C834" s="211" t="s">
        <v>788</v>
      </c>
      <c r="D834" s="211" t="s">
        <v>788</v>
      </c>
      <c r="E834" s="211" t="s">
        <v>15320</v>
      </c>
      <c r="F834" s="211" t="s">
        <v>787</v>
      </c>
      <c r="G834" s="211" t="s">
        <v>1999</v>
      </c>
      <c r="H834" s="212" t="s">
        <v>2333</v>
      </c>
      <c r="I834" s="213" t="s">
        <v>18964</v>
      </c>
      <c r="J834" s="201" t="str">
        <f t="shared" ref="J834:J897" si="27">B834</f>
        <v>0162</v>
      </c>
      <c r="K834" s="209"/>
      <c r="L834" s="209"/>
      <c r="M834" s="214"/>
      <c r="N834" s="209" t="s">
        <v>18777</v>
      </c>
      <c r="O834" s="215" t="s">
        <v>18778</v>
      </c>
      <c r="P834" s="215" t="s">
        <v>18835</v>
      </c>
      <c r="Q834" s="215" t="s">
        <v>18836</v>
      </c>
    </row>
    <row r="835" spans="1:17" s="208" customFormat="1" ht="13.15" customHeight="1">
      <c r="A835" s="209" t="str">
        <f t="shared" si="26"/>
        <v>6A-000561251114998911</v>
      </c>
      <c r="B835" s="210" t="s">
        <v>18963</v>
      </c>
      <c r="C835" s="211" t="s">
        <v>788</v>
      </c>
      <c r="D835" s="211" t="s">
        <v>788</v>
      </c>
      <c r="E835" s="211" t="s">
        <v>15321</v>
      </c>
      <c r="F835" s="211" t="s">
        <v>787</v>
      </c>
      <c r="G835" s="211" t="s">
        <v>1999</v>
      </c>
      <c r="H835" s="212" t="s">
        <v>2333</v>
      </c>
      <c r="I835" s="213" t="s">
        <v>18964</v>
      </c>
      <c r="J835" s="201" t="str">
        <f t="shared" si="27"/>
        <v>0162</v>
      </c>
      <c r="K835" s="209"/>
      <c r="L835" s="209"/>
      <c r="M835" s="214"/>
      <c r="N835" s="209" t="s">
        <v>18777</v>
      </c>
      <c r="O835" s="215" t="s">
        <v>18778</v>
      </c>
      <c r="P835" s="215" t="s">
        <v>18835</v>
      </c>
      <c r="Q835" s="215" t="s">
        <v>18836</v>
      </c>
    </row>
    <row r="836" spans="1:17" s="208" customFormat="1" ht="13.15" customHeight="1">
      <c r="A836" s="209" t="str">
        <f t="shared" si="26"/>
        <v>0941809011821066820</v>
      </c>
      <c r="B836" s="210" t="s">
        <v>18965</v>
      </c>
      <c r="C836" s="211" t="s">
        <v>821</v>
      </c>
      <c r="D836" s="211" t="s">
        <v>821</v>
      </c>
      <c r="E836" s="211" t="s">
        <v>15324</v>
      </c>
      <c r="F836" s="211" t="s">
        <v>820</v>
      </c>
      <c r="G836" s="211" t="s">
        <v>1976</v>
      </c>
      <c r="H836" s="212" t="s">
        <v>3199</v>
      </c>
      <c r="I836" s="213" t="s">
        <v>822</v>
      </c>
      <c r="J836" s="201" t="str">
        <f t="shared" si="27"/>
        <v>0163</v>
      </c>
      <c r="K836" s="209"/>
      <c r="L836" s="209"/>
      <c r="M836" s="214"/>
      <c r="N836" s="209" t="s">
        <v>18777</v>
      </c>
      <c r="O836" s="215" t="s">
        <v>18778</v>
      </c>
      <c r="P836" s="215" t="s">
        <v>18835</v>
      </c>
      <c r="Q836" s="215" t="s">
        <v>18836</v>
      </c>
    </row>
    <row r="837" spans="1:17" s="208" customFormat="1" ht="13.15" customHeight="1">
      <c r="A837" s="209" t="str">
        <f t="shared" si="26"/>
        <v>0941809021194983510</v>
      </c>
      <c r="B837" s="210" t="s">
        <v>18965</v>
      </c>
      <c r="C837" s="211" t="s">
        <v>15325</v>
      </c>
      <c r="D837" s="211" t="s">
        <v>821</v>
      </c>
      <c r="E837" s="211" t="s">
        <v>15326</v>
      </c>
      <c r="F837" s="211" t="s">
        <v>820</v>
      </c>
      <c r="G837" s="211" t="s">
        <v>1976</v>
      </c>
      <c r="H837" s="212" t="s">
        <v>3199</v>
      </c>
      <c r="I837" s="213" t="s">
        <v>822</v>
      </c>
      <c r="J837" s="201" t="str">
        <f t="shared" si="27"/>
        <v>0163</v>
      </c>
      <c r="K837" s="209"/>
      <c r="L837" s="209"/>
      <c r="M837" s="214"/>
      <c r="N837" s="209" t="s">
        <v>18777</v>
      </c>
      <c r="O837" s="215" t="s">
        <v>18778</v>
      </c>
      <c r="P837" s="215" t="s">
        <v>18835</v>
      </c>
      <c r="Q837" s="215" t="s">
        <v>18836</v>
      </c>
    </row>
    <row r="838" spans="1:17" s="208" customFormat="1" ht="13.15" customHeight="1">
      <c r="A838" s="209" t="str">
        <f t="shared" si="26"/>
        <v>0941809031821066820</v>
      </c>
      <c r="B838" s="210" t="s">
        <v>18965</v>
      </c>
      <c r="C838" s="211" t="s">
        <v>821</v>
      </c>
      <c r="D838" s="211" t="s">
        <v>821</v>
      </c>
      <c r="E838" s="211" t="s">
        <v>820</v>
      </c>
      <c r="F838" s="211" t="s">
        <v>820</v>
      </c>
      <c r="G838" s="211" t="s">
        <v>1976</v>
      </c>
      <c r="H838" s="212" t="s">
        <v>3199</v>
      </c>
      <c r="I838" s="213" t="s">
        <v>822</v>
      </c>
      <c r="J838" s="201" t="str">
        <f t="shared" si="27"/>
        <v>0163</v>
      </c>
      <c r="K838" s="209"/>
      <c r="L838" s="209"/>
      <c r="M838" s="214"/>
      <c r="N838" s="209" t="s">
        <v>18777</v>
      </c>
      <c r="O838" s="215" t="s">
        <v>18778</v>
      </c>
      <c r="P838" s="215" t="s">
        <v>18835</v>
      </c>
      <c r="Q838" s="215" t="s">
        <v>18836</v>
      </c>
    </row>
    <row r="839" spans="1:17" s="208" customFormat="1" ht="13.15" customHeight="1">
      <c r="A839" s="209" t="str">
        <f t="shared" si="26"/>
        <v>06-1045061001821066820</v>
      </c>
      <c r="B839" s="210" t="s">
        <v>18965</v>
      </c>
      <c r="C839" s="211" t="s">
        <v>821</v>
      </c>
      <c r="D839" s="211" t="s">
        <v>821</v>
      </c>
      <c r="E839" s="211" t="s">
        <v>15322</v>
      </c>
      <c r="F839" s="211" t="s">
        <v>820</v>
      </c>
      <c r="G839" s="211" t="s">
        <v>1976</v>
      </c>
      <c r="H839" s="212" t="s">
        <v>3199</v>
      </c>
      <c r="I839" s="213" t="s">
        <v>822</v>
      </c>
      <c r="J839" s="201" t="str">
        <f t="shared" si="27"/>
        <v>0163</v>
      </c>
      <c r="K839" s="209"/>
      <c r="L839" s="209"/>
      <c r="M839" s="214"/>
      <c r="N839" s="209" t="s">
        <v>18777</v>
      </c>
      <c r="O839" s="215" t="s">
        <v>18778</v>
      </c>
      <c r="P839" s="215" t="s">
        <v>18835</v>
      </c>
      <c r="Q839" s="215" t="s">
        <v>18836</v>
      </c>
    </row>
    <row r="840" spans="1:17" s="208" customFormat="1" ht="13.15" customHeight="1">
      <c r="A840" s="209" t="str">
        <f t="shared" si="26"/>
        <v>06-1045071001821066820</v>
      </c>
      <c r="B840" s="210" t="s">
        <v>18965</v>
      </c>
      <c r="C840" s="211" t="s">
        <v>821</v>
      </c>
      <c r="D840" s="211" t="s">
        <v>821</v>
      </c>
      <c r="E840" s="211" t="s">
        <v>15323</v>
      </c>
      <c r="F840" s="211" t="s">
        <v>820</v>
      </c>
      <c r="G840" s="211" t="s">
        <v>1976</v>
      </c>
      <c r="H840" s="212" t="s">
        <v>3199</v>
      </c>
      <c r="I840" s="213" t="s">
        <v>822</v>
      </c>
      <c r="J840" s="201" t="str">
        <f t="shared" si="27"/>
        <v>0163</v>
      </c>
      <c r="K840" s="209"/>
      <c r="L840" s="209"/>
      <c r="M840" s="214"/>
      <c r="N840" s="209" t="s">
        <v>18777</v>
      </c>
      <c r="O840" s="215" t="s">
        <v>18778</v>
      </c>
      <c r="P840" s="215" t="s">
        <v>18835</v>
      </c>
      <c r="Q840" s="215" t="s">
        <v>18836</v>
      </c>
    </row>
    <row r="841" spans="1:17" s="208" customFormat="1" ht="13.15" customHeight="1">
      <c r="A841" s="209" t="str">
        <f t="shared" si="26"/>
        <v>0225245011396731105</v>
      </c>
      <c r="B841" s="210" t="s">
        <v>18966</v>
      </c>
      <c r="C841" s="211" t="s">
        <v>800</v>
      </c>
      <c r="D841" s="211" t="s">
        <v>800</v>
      </c>
      <c r="E841" s="211" t="s">
        <v>15327</v>
      </c>
      <c r="F841" s="211" t="s">
        <v>799</v>
      </c>
      <c r="G841" s="211" t="s">
        <v>1990</v>
      </c>
      <c r="H841" s="212" t="s">
        <v>3145</v>
      </c>
      <c r="I841" s="213" t="s">
        <v>801</v>
      </c>
      <c r="J841" s="201" t="str">
        <f t="shared" si="27"/>
        <v>0164</v>
      </c>
      <c r="K841" s="209"/>
      <c r="L841" s="209"/>
      <c r="M841" s="214"/>
      <c r="N841" s="209" t="s">
        <v>18777</v>
      </c>
      <c r="O841" s="215" t="s">
        <v>18778</v>
      </c>
      <c r="P841" s="215" t="s">
        <v>18773</v>
      </c>
      <c r="Q841" s="215" t="s">
        <v>18774</v>
      </c>
    </row>
    <row r="842" spans="1:17" s="208" customFormat="1" ht="13.15" customHeight="1">
      <c r="A842" s="209" t="str">
        <f t="shared" si="26"/>
        <v>0225245021396731105</v>
      </c>
      <c r="B842" s="210" t="s">
        <v>18966</v>
      </c>
      <c r="C842" s="211" t="s">
        <v>800</v>
      </c>
      <c r="D842" s="211" t="s">
        <v>800</v>
      </c>
      <c r="E842" s="211" t="s">
        <v>15328</v>
      </c>
      <c r="F842" s="211" t="s">
        <v>799</v>
      </c>
      <c r="G842" s="211" t="s">
        <v>1990</v>
      </c>
      <c r="H842" s="212" t="s">
        <v>3145</v>
      </c>
      <c r="I842" s="213" t="s">
        <v>801</v>
      </c>
      <c r="J842" s="201" t="str">
        <f t="shared" si="27"/>
        <v>0164</v>
      </c>
      <c r="K842" s="209"/>
      <c r="L842" s="209"/>
      <c r="M842" s="214"/>
      <c r="N842" s="209" t="s">
        <v>18777</v>
      </c>
      <c r="O842" s="215" t="s">
        <v>18778</v>
      </c>
      <c r="P842" s="215" t="s">
        <v>18773</v>
      </c>
      <c r="Q842" s="215" t="s">
        <v>18774</v>
      </c>
    </row>
    <row r="843" spans="1:17" s="208" customFormat="1" ht="13.15" customHeight="1">
      <c r="A843" s="209" t="str">
        <f t="shared" si="26"/>
        <v>0941866011396731105</v>
      </c>
      <c r="B843" s="210" t="s">
        <v>18966</v>
      </c>
      <c r="C843" s="211" t="s">
        <v>800</v>
      </c>
      <c r="D843" s="211" t="s">
        <v>800</v>
      </c>
      <c r="E843" s="211" t="s">
        <v>15329</v>
      </c>
      <c r="F843" s="211" t="s">
        <v>799</v>
      </c>
      <c r="G843" s="211" t="s">
        <v>1990</v>
      </c>
      <c r="H843" s="212" t="s">
        <v>3145</v>
      </c>
      <c r="I843" s="213" t="s">
        <v>801</v>
      </c>
      <c r="J843" s="201" t="str">
        <f t="shared" si="27"/>
        <v>0164</v>
      </c>
      <c r="K843" s="209"/>
      <c r="L843" s="209"/>
      <c r="M843" s="214"/>
      <c r="N843" s="209" t="s">
        <v>18777</v>
      </c>
      <c r="O843" s="215" t="s">
        <v>18778</v>
      </c>
      <c r="P843" s="215" t="s">
        <v>18773</v>
      </c>
      <c r="Q843" s="215" t="s">
        <v>18774</v>
      </c>
    </row>
    <row r="844" spans="1:17" s="208" customFormat="1" ht="13.15" customHeight="1">
      <c r="A844" s="209" t="str">
        <f t="shared" si="26"/>
        <v>0941866021396731105</v>
      </c>
      <c r="B844" s="210" t="s">
        <v>18966</v>
      </c>
      <c r="C844" s="211" t="s">
        <v>800</v>
      </c>
      <c r="D844" s="211" t="s">
        <v>800</v>
      </c>
      <c r="E844" s="211" t="s">
        <v>799</v>
      </c>
      <c r="F844" s="211" t="s">
        <v>799</v>
      </c>
      <c r="G844" s="211" t="s">
        <v>1990</v>
      </c>
      <c r="H844" s="212" t="s">
        <v>3145</v>
      </c>
      <c r="I844" s="213" t="s">
        <v>801</v>
      </c>
      <c r="J844" s="201" t="str">
        <f t="shared" si="27"/>
        <v>0164</v>
      </c>
      <c r="K844" s="209"/>
      <c r="L844" s="209"/>
      <c r="M844" s="214"/>
      <c r="N844" s="209" t="s">
        <v>18777</v>
      </c>
      <c r="O844" s="215" t="s">
        <v>18778</v>
      </c>
      <c r="P844" s="215" t="s">
        <v>18773</v>
      </c>
      <c r="Q844" s="215" t="s">
        <v>18774</v>
      </c>
    </row>
    <row r="845" spans="1:17" s="208" customFormat="1" ht="13.15" customHeight="1">
      <c r="A845" s="209" t="str">
        <f t="shared" si="26"/>
        <v>##1396731105</v>
      </c>
      <c r="B845" s="210" t="s">
        <v>18966</v>
      </c>
      <c r="C845" s="211" t="s">
        <v>800</v>
      </c>
      <c r="D845" s="211" t="s">
        <v>800</v>
      </c>
      <c r="E845" s="211" t="s">
        <v>3649</v>
      </c>
      <c r="F845" s="211" t="s">
        <v>799</v>
      </c>
      <c r="G845" s="211" t="s">
        <v>1990</v>
      </c>
      <c r="H845" s="212" t="s">
        <v>3145</v>
      </c>
      <c r="I845" s="213" t="s">
        <v>801</v>
      </c>
      <c r="J845" s="201" t="str">
        <f t="shared" si="27"/>
        <v>0164</v>
      </c>
      <c r="K845" s="209"/>
      <c r="L845" s="209"/>
      <c r="M845" s="214"/>
      <c r="N845" s="209" t="s">
        <v>18777</v>
      </c>
      <c r="O845" s="215" t="s">
        <v>18778</v>
      </c>
      <c r="P845" s="215" t="s">
        <v>18773</v>
      </c>
      <c r="Q845" s="215" t="s">
        <v>18774</v>
      </c>
    </row>
    <row r="846" spans="1:17" s="208" customFormat="1" ht="13.15" customHeight="1">
      <c r="A846" s="209" t="str">
        <f t="shared" si="26"/>
        <v>1F-QMA0000027612291396731105</v>
      </c>
      <c r="B846" s="210" t="s">
        <v>18966</v>
      </c>
      <c r="C846" s="211" t="s">
        <v>800</v>
      </c>
      <c r="D846" s="211" t="s">
        <v>800</v>
      </c>
      <c r="E846" s="211" t="s">
        <v>15330</v>
      </c>
      <c r="F846" s="211" t="s">
        <v>799</v>
      </c>
      <c r="G846" s="211" t="s">
        <v>1990</v>
      </c>
      <c r="H846" s="212" t="s">
        <v>3145</v>
      </c>
      <c r="I846" s="213" t="s">
        <v>801</v>
      </c>
      <c r="J846" s="201" t="str">
        <f t="shared" si="27"/>
        <v>0164</v>
      </c>
      <c r="K846" s="209"/>
      <c r="L846" s="209"/>
      <c r="M846" s="214"/>
      <c r="N846" s="209" t="s">
        <v>18777</v>
      </c>
      <c r="O846" s="215" t="s">
        <v>18778</v>
      </c>
      <c r="P846" s="215" t="s">
        <v>18773</v>
      </c>
      <c r="Q846" s="215" t="s">
        <v>18774</v>
      </c>
    </row>
    <row r="847" spans="1:17" s="208" customFormat="1" ht="13.15" customHeight="1">
      <c r="A847" s="209" t="str">
        <f t="shared" si="26"/>
        <v>7T-QMA0000027612291396731105</v>
      </c>
      <c r="B847" s="210" t="s">
        <v>18966</v>
      </c>
      <c r="C847" s="211" t="s">
        <v>800</v>
      </c>
      <c r="D847" s="211" t="s">
        <v>800</v>
      </c>
      <c r="E847" s="211" t="s">
        <v>15331</v>
      </c>
      <c r="F847" s="211" t="s">
        <v>799</v>
      </c>
      <c r="G847" s="211" t="s">
        <v>1990</v>
      </c>
      <c r="H847" s="212" t="s">
        <v>3145</v>
      </c>
      <c r="I847" s="213" t="s">
        <v>801</v>
      </c>
      <c r="J847" s="201" t="str">
        <f t="shared" si="27"/>
        <v>0164</v>
      </c>
      <c r="K847" s="209"/>
      <c r="L847" s="209"/>
      <c r="M847" s="214"/>
      <c r="N847" s="209" t="s">
        <v>18777</v>
      </c>
      <c r="O847" s="215" t="s">
        <v>18778</v>
      </c>
      <c r="P847" s="215" t="s">
        <v>18773</v>
      </c>
      <c r="Q847" s="215" t="s">
        <v>18774</v>
      </c>
    </row>
    <row r="848" spans="1:17" s="208" customFormat="1" ht="13.15" customHeight="1">
      <c r="A848" s="209" t="str">
        <f t="shared" si="26"/>
        <v>0941874011275580938</v>
      </c>
      <c r="B848" s="210" t="s">
        <v>18967</v>
      </c>
      <c r="C848" s="211" t="s">
        <v>575</v>
      </c>
      <c r="D848" s="211" t="s">
        <v>575</v>
      </c>
      <c r="E848" s="211" t="s">
        <v>15332</v>
      </c>
      <c r="F848" s="211" t="s">
        <v>574</v>
      </c>
      <c r="G848" s="211" t="s">
        <v>2214</v>
      </c>
      <c r="H848" s="212" t="s">
        <v>2455</v>
      </c>
      <c r="I848" s="213" t="s">
        <v>576</v>
      </c>
      <c r="J848" s="201" t="str">
        <f t="shared" si="27"/>
        <v>0166</v>
      </c>
      <c r="K848" s="209"/>
      <c r="L848" s="209"/>
      <c r="M848" s="214"/>
      <c r="N848" s="209" t="s">
        <v>18777</v>
      </c>
      <c r="O848" s="215" t="s">
        <v>18778</v>
      </c>
      <c r="P848" s="215" t="s">
        <v>18773</v>
      </c>
      <c r="Q848" s="215" t="s">
        <v>18774</v>
      </c>
    </row>
    <row r="849" spans="1:17" s="208" customFormat="1" ht="13.15" customHeight="1">
      <c r="A849" s="209" t="str">
        <f t="shared" si="26"/>
        <v>0941874011437196516</v>
      </c>
      <c r="B849" s="210" t="s">
        <v>18967</v>
      </c>
      <c r="C849" s="211" t="s">
        <v>15333</v>
      </c>
      <c r="D849" s="211" t="s">
        <v>575</v>
      </c>
      <c r="E849" s="211" t="s">
        <v>15332</v>
      </c>
      <c r="F849" s="211" t="s">
        <v>574</v>
      </c>
      <c r="G849" s="211" t="s">
        <v>2214</v>
      </c>
      <c r="H849" s="212" t="s">
        <v>2455</v>
      </c>
      <c r="I849" s="213" t="s">
        <v>576</v>
      </c>
      <c r="J849" s="201" t="str">
        <f t="shared" si="27"/>
        <v>0166</v>
      </c>
      <c r="K849" s="209"/>
      <c r="L849" s="209"/>
      <c r="M849" s="214"/>
      <c r="N849" s="209" t="s">
        <v>18777</v>
      </c>
      <c r="O849" s="215" t="s">
        <v>18778</v>
      </c>
      <c r="P849" s="215" t="s">
        <v>18773</v>
      </c>
      <c r="Q849" s="215" t="s">
        <v>18774</v>
      </c>
    </row>
    <row r="850" spans="1:17" s="208" customFormat="1" ht="13.15" customHeight="1">
      <c r="A850" s="209" t="str">
        <f t="shared" si="26"/>
        <v>0941874021275580938</v>
      </c>
      <c r="B850" s="210" t="s">
        <v>18967</v>
      </c>
      <c r="C850" s="211" t="s">
        <v>575</v>
      </c>
      <c r="D850" s="211" t="s">
        <v>575</v>
      </c>
      <c r="E850" s="211" t="s">
        <v>574</v>
      </c>
      <c r="F850" s="211" t="s">
        <v>574</v>
      </c>
      <c r="G850" s="211" t="s">
        <v>2214</v>
      </c>
      <c r="H850" s="212" t="s">
        <v>2455</v>
      </c>
      <c r="I850" s="213" t="s">
        <v>576</v>
      </c>
      <c r="J850" s="201" t="str">
        <f t="shared" si="27"/>
        <v>0166</v>
      </c>
      <c r="K850" s="209"/>
      <c r="L850" s="209"/>
      <c r="M850" s="214"/>
      <c r="N850" s="209" t="s">
        <v>18777</v>
      </c>
      <c r="O850" s="215" t="s">
        <v>18778</v>
      </c>
      <c r="P850" s="215" t="s">
        <v>18773</v>
      </c>
      <c r="Q850" s="215" t="s">
        <v>18774</v>
      </c>
    </row>
    <row r="851" spans="1:17" s="208" customFormat="1" ht="13.15" customHeight="1">
      <c r="A851" s="209" t="str">
        <f t="shared" si="26"/>
        <v>0941874031275580938</v>
      </c>
      <c r="B851" s="210" t="s">
        <v>18967</v>
      </c>
      <c r="C851" s="211" t="s">
        <v>575</v>
      </c>
      <c r="D851" s="211" t="s">
        <v>575</v>
      </c>
      <c r="E851" s="211" t="s">
        <v>15338</v>
      </c>
      <c r="F851" s="211" t="s">
        <v>574</v>
      </c>
      <c r="G851" s="211" t="s">
        <v>2214</v>
      </c>
      <c r="H851" s="212" t="s">
        <v>2455</v>
      </c>
      <c r="I851" s="213" t="s">
        <v>576</v>
      </c>
      <c r="J851" s="201" t="str">
        <f t="shared" si="27"/>
        <v>0166</v>
      </c>
      <c r="K851" s="209" t="s">
        <v>13915</v>
      </c>
      <c r="L851" s="209" t="s">
        <v>13094</v>
      </c>
      <c r="M851" s="214">
        <v>44084</v>
      </c>
      <c r="N851" s="209" t="s">
        <v>18777</v>
      </c>
      <c r="O851" s="215" t="s">
        <v>18778</v>
      </c>
      <c r="P851" s="215" t="s">
        <v>18773</v>
      </c>
      <c r="Q851" s="215" t="s">
        <v>18774</v>
      </c>
    </row>
    <row r="852" spans="1:17" s="208" customFormat="1" ht="13.15" customHeight="1">
      <c r="A852" s="209" t="str">
        <f t="shared" si="26"/>
        <v>##1275580938</v>
      </c>
      <c r="B852" s="210" t="s">
        <v>18967</v>
      </c>
      <c r="C852" s="211" t="s">
        <v>575</v>
      </c>
      <c r="D852" s="211" t="s">
        <v>575</v>
      </c>
      <c r="E852" s="211" t="s">
        <v>3649</v>
      </c>
      <c r="F852" s="211" t="s">
        <v>574</v>
      </c>
      <c r="G852" s="211" t="s">
        <v>2214</v>
      </c>
      <c r="H852" s="212" t="s">
        <v>2455</v>
      </c>
      <c r="I852" s="213" t="s">
        <v>576</v>
      </c>
      <c r="J852" s="201" t="str">
        <f t="shared" si="27"/>
        <v>0166</v>
      </c>
      <c r="K852" s="209"/>
      <c r="L852" s="209"/>
      <c r="M852" s="214"/>
      <c r="N852" s="209" t="s">
        <v>18777</v>
      </c>
      <c r="O852" s="215" t="s">
        <v>18778</v>
      </c>
      <c r="P852" s="215" t="s">
        <v>18773</v>
      </c>
      <c r="Q852" s="215" t="s">
        <v>18774</v>
      </c>
    </row>
    <row r="853" spans="1:17" s="208" customFormat="1" ht="13.15" customHeight="1">
      <c r="A853" s="209" t="str">
        <f t="shared" si="26"/>
        <v>112760702NA</v>
      </c>
      <c r="B853" s="210" t="s">
        <v>18967</v>
      </c>
      <c r="C853" s="211" t="s">
        <v>3106</v>
      </c>
      <c r="D853" s="211" t="s">
        <v>575</v>
      </c>
      <c r="E853" s="211" t="s">
        <v>15334</v>
      </c>
      <c r="F853" s="211" t="s">
        <v>574</v>
      </c>
      <c r="G853" s="211" t="s">
        <v>2214</v>
      </c>
      <c r="H853" s="212" t="s">
        <v>2455</v>
      </c>
      <c r="I853" s="213" t="s">
        <v>576</v>
      </c>
      <c r="J853" s="201" t="str">
        <f t="shared" si="27"/>
        <v>0166</v>
      </c>
      <c r="K853" s="209"/>
      <c r="L853" s="209"/>
      <c r="M853" s="214"/>
      <c r="N853" s="209" t="s">
        <v>18777</v>
      </c>
      <c r="O853" s="215" t="s">
        <v>18778</v>
      </c>
      <c r="P853" s="215" t="s">
        <v>18773</v>
      </c>
      <c r="Q853" s="215" t="s">
        <v>18774</v>
      </c>
    </row>
    <row r="854" spans="1:17" s="208" customFormat="1" ht="13.15" customHeight="1">
      <c r="A854" s="209" t="str">
        <f t="shared" si="26"/>
        <v>112760703NA</v>
      </c>
      <c r="B854" s="210" t="s">
        <v>18967</v>
      </c>
      <c r="C854" s="211" t="s">
        <v>3106</v>
      </c>
      <c r="D854" s="211" t="s">
        <v>575</v>
      </c>
      <c r="E854" s="211" t="s">
        <v>15335</v>
      </c>
      <c r="F854" s="211" t="s">
        <v>574</v>
      </c>
      <c r="G854" s="211" t="s">
        <v>2214</v>
      </c>
      <c r="H854" s="212" t="s">
        <v>2455</v>
      </c>
      <c r="I854" s="213" t="s">
        <v>576</v>
      </c>
      <c r="J854" s="201" t="str">
        <f t="shared" si="27"/>
        <v>0166</v>
      </c>
      <c r="K854" s="209"/>
      <c r="L854" s="209"/>
      <c r="M854" s="214"/>
      <c r="N854" s="209" t="s">
        <v>18777</v>
      </c>
      <c r="O854" s="215" t="s">
        <v>18778</v>
      </c>
      <c r="P854" s="215" t="s">
        <v>18773</v>
      </c>
      <c r="Q854" s="215" t="s">
        <v>18774</v>
      </c>
    </row>
    <row r="855" spans="1:17" s="208" customFormat="1" ht="13.15" customHeight="1">
      <c r="A855" s="209" t="str">
        <f t="shared" si="26"/>
        <v>7N-000250131275580938</v>
      </c>
      <c r="B855" s="210" t="s">
        <v>18967</v>
      </c>
      <c r="C855" s="211" t="s">
        <v>575</v>
      </c>
      <c r="D855" s="211" t="s">
        <v>575</v>
      </c>
      <c r="E855" s="211" t="s">
        <v>15336</v>
      </c>
      <c r="F855" s="211" t="s">
        <v>574</v>
      </c>
      <c r="G855" s="211" t="s">
        <v>2214</v>
      </c>
      <c r="H855" s="212" t="s">
        <v>2455</v>
      </c>
      <c r="I855" s="213" t="s">
        <v>576</v>
      </c>
      <c r="J855" s="201" t="str">
        <f t="shared" si="27"/>
        <v>0166</v>
      </c>
      <c r="K855" s="209"/>
      <c r="L855" s="209"/>
      <c r="M855" s="214"/>
      <c r="N855" s="209" t="s">
        <v>18777</v>
      </c>
      <c r="O855" s="215" t="s">
        <v>18778</v>
      </c>
      <c r="P855" s="215" t="s">
        <v>18773</v>
      </c>
      <c r="Q855" s="215" t="s">
        <v>18774</v>
      </c>
    </row>
    <row r="856" spans="1:17" s="208" customFormat="1" ht="13.15" customHeight="1">
      <c r="A856" s="209" t="str">
        <f t="shared" si="26"/>
        <v>7T-QMA0000020747881275580938</v>
      </c>
      <c r="B856" s="210" t="s">
        <v>18967</v>
      </c>
      <c r="C856" s="211" t="s">
        <v>575</v>
      </c>
      <c r="D856" s="211" t="s">
        <v>575</v>
      </c>
      <c r="E856" s="211" t="s">
        <v>15337</v>
      </c>
      <c r="F856" s="211" t="s">
        <v>574</v>
      </c>
      <c r="G856" s="211" t="s">
        <v>2214</v>
      </c>
      <c r="H856" s="212" t="s">
        <v>2455</v>
      </c>
      <c r="I856" s="213" t="s">
        <v>576</v>
      </c>
      <c r="J856" s="201" t="str">
        <f t="shared" si="27"/>
        <v>0166</v>
      </c>
      <c r="K856" s="209"/>
      <c r="L856" s="209"/>
      <c r="M856" s="214"/>
      <c r="N856" s="209" t="s">
        <v>18777</v>
      </c>
      <c r="O856" s="215" t="s">
        <v>18778</v>
      </c>
      <c r="P856" s="215" t="s">
        <v>18773</v>
      </c>
      <c r="Q856" s="215" t="s">
        <v>18774</v>
      </c>
    </row>
    <row r="857" spans="1:17" s="208" customFormat="1" ht="13.15" customHeight="1">
      <c r="A857" s="209" t="str">
        <f t="shared" si="26"/>
        <v>7W-0003563480011275580938</v>
      </c>
      <c r="B857" s="210" t="s">
        <v>18967</v>
      </c>
      <c r="C857" s="211" t="s">
        <v>575</v>
      </c>
      <c r="D857" s="211" t="s">
        <v>575</v>
      </c>
      <c r="E857" s="211" t="s">
        <v>15339</v>
      </c>
      <c r="F857" s="211" t="s">
        <v>574</v>
      </c>
      <c r="G857" s="211" t="s">
        <v>2214</v>
      </c>
      <c r="H857" s="212" t="s">
        <v>2455</v>
      </c>
      <c r="I857" s="213" t="s">
        <v>576</v>
      </c>
      <c r="J857" s="201" t="str">
        <f t="shared" si="27"/>
        <v>0166</v>
      </c>
      <c r="K857" s="209"/>
      <c r="L857" s="209"/>
      <c r="M857" s="214"/>
      <c r="N857" s="209" t="s">
        <v>18777</v>
      </c>
      <c r="O857" s="215" t="s">
        <v>18778</v>
      </c>
      <c r="P857" s="215" t="s">
        <v>18773</v>
      </c>
      <c r="Q857" s="215" t="s">
        <v>18774</v>
      </c>
    </row>
    <row r="858" spans="1:17" s="208" customFormat="1" ht="13.15" customHeight="1">
      <c r="A858" s="209" t="str">
        <f t="shared" si="26"/>
        <v>7W-60841275580938</v>
      </c>
      <c r="B858" s="210" t="s">
        <v>18967</v>
      </c>
      <c r="C858" s="211" t="s">
        <v>575</v>
      </c>
      <c r="D858" s="211" t="s">
        <v>575</v>
      </c>
      <c r="E858" s="211" t="s">
        <v>15340</v>
      </c>
      <c r="F858" s="211" t="s">
        <v>574</v>
      </c>
      <c r="G858" s="211" t="s">
        <v>2214</v>
      </c>
      <c r="H858" s="212" t="s">
        <v>2455</v>
      </c>
      <c r="I858" s="213" t="s">
        <v>576</v>
      </c>
      <c r="J858" s="201" t="str">
        <f t="shared" si="27"/>
        <v>0166</v>
      </c>
      <c r="K858" s="209"/>
      <c r="L858" s="209"/>
      <c r="M858" s="214"/>
      <c r="N858" s="209" t="s">
        <v>18777</v>
      </c>
      <c r="O858" s="215" t="s">
        <v>18778</v>
      </c>
      <c r="P858" s="215" t="s">
        <v>18773</v>
      </c>
      <c r="Q858" s="215" t="s">
        <v>18774</v>
      </c>
    </row>
    <row r="859" spans="1:17" s="208" customFormat="1" ht="13.15" customHeight="1">
      <c r="A859" s="209" t="str">
        <f t="shared" si="26"/>
        <v>0634743011235685892</v>
      </c>
      <c r="B859" s="210" t="s">
        <v>18968</v>
      </c>
      <c r="C859" s="211" t="s">
        <v>137</v>
      </c>
      <c r="D859" s="211" t="s">
        <v>137</v>
      </c>
      <c r="E859" s="211" t="s">
        <v>15342</v>
      </c>
      <c r="F859" s="211" t="s">
        <v>136</v>
      </c>
      <c r="G859" s="211" t="s">
        <v>2121</v>
      </c>
      <c r="H859" s="212" t="s">
        <v>15343</v>
      </c>
      <c r="I859" s="213" t="s">
        <v>18969</v>
      </c>
      <c r="J859" s="201" t="str">
        <f t="shared" si="27"/>
        <v>0167</v>
      </c>
      <c r="K859" s="209" t="s">
        <v>9153</v>
      </c>
      <c r="L859" s="209"/>
      <c r="M859" s="214"/>
      <c r="N859" s="209" t="s">
        <v>18765</v>
      </c>
      <c r="O859" s="215" t="s">
        <v>18766</v>
      </c>
      <c r="P859" s="215" t="s">
        <v>18835</v>
      </c>
      <c r="Q859" s="215" t="s">
        <v>18836</v>
      </c>
    </row>
    <row r="860" spans="1:17" s="208" customFormat="1" ht="13.15" customHeight="1">
      <c r="A860" s="209" t="str">
        <f t="shared" si="26"/>
        <v>0634743011578542098</v>
      </c>
      <c r="B860" s="210" t="s">
        <v>18968</v>
      </c>
      <c r="C860" s="211" t="s">
        <v>15341</v>
      </c>
      <c r="D860" s="211" t="s">
        <v>137</v>
      </c>
      <c r="E860" s="211" t="s">
        <v>15342</v>
      </c>
      <c r="F860" s="211" t="s">
        <v>136</v>
      </c>
      <c r="G860" s="211" t="s">
        <v>2121</v>
      </c>
      <c r="H860" s="212" t="s">
        <v>15343</v>
      </c>
      <c r="I860" s="213" t="s">
        <v>18969</v>
      </c>
      <c r="J860" s="201" t="str">
        <f t="shared" si="27"/>
        <v>0167</v>
      </c>
      <c r="K860" s="209" t="s">
        <v>15344</v>
      </c>
      <c r="L860" s="209" t="s">
        <v>13094</v>
      </c>
      <c r="M860" s="214">
        <v>44103</v>
      </c>
      <c r="N860" s="209" t="s">
        <v>18765</v>
      </c>
      <c r="O860" s="215" t="s">
        <v>18766</v>
      </c>
      <c r="P860" s="215" t="s">
        <v>18835</v>
      </c>
      <c r="Q860" s="215" t="s">
        <v>18836</v>
      </c>
    </row>
    <row r="861" spans="1:17" s="208" customFormat="1" ht="13.15" customHeight="1">
      <c r="A861" s="209" t="str">
        <f t="shared" si="26"/>
        <v>0634743021578542098</v>
      </c>
      <c r="B861" s="210" t="s">
        <v>18968</v>
      </c>
      <c r="C861" s="211" t="s">
        <v>15341</v>
      </c>
      <c r="D861" s="211" t="s">
        <v>137</v>
      </c>
      <c r="E861" s="211" t="s">
        <v>15345</v>
      </c>
      <c r="F861" s="211" t="s">
        <v>136</v>
      </c>
      <c r="G861" s="211" t="s">
        <v>2121</v>
      </c>
      <c r="H861" s="212" t="s">
        <v>15343</v>
      </c>
      <c r="I861" s="213" t="s">
        <v>18969</v>
      </c>
      <c r="J861" s="201" t="str">
        <f t="shared" si="27"/>
        <v>0167</v>
      </c>
      <c r="K861" s="209"/>
      <c r="L861" s="209"/>
      <c r="M861" s="214"/>
      <c r="N861" s="209" t="s">
        <v>18765</v>
      </c>
      <c r="O861" s="215" t="s">
        <v>18766</v>
      </c>
      <c r="P861" s="215" t="s">
        <v>18835</v>
      </c>
      <c r="Q861" s="215" t="s">
        <v>18836</v>
      </c>
    </row>
    <row r="862" spans="1:17" s="208" customFormat="1" ht="13.15" customHeight="1">
      <c r="A862" s="209" t="str">
        <f t="shared" si="26"/>
        <v>0941908011235685892</v>
      </c>
      <c r="B862" s="210" t="s">
        <v>18968</v>
      </c>
      <c r="C862" s="211" t="s">
        <v>137</v>
      </c>
      <c r="D862" s="211" t="s">
        <v>137</v>
      </c>
      <c r="E862" s="211" t="s">
        <v>15346</v>
      </c>
      <c r="F862" s="211" t="s">
        <v>136</v>
      </c>
      <c r="G862" s="211" t="s">
        <v>2121</v>
      </c>
      <c r="H862" s="212" t="s">
        <v>15343</v>
      </c>
      <c r="I862" s="213" t="s">
        <v>18969</v>
      </c>
      <c r="J862" s="201" t="str">
        <f t="shared" si="27"/>
        <v>0167</v>
      </c>
      <c r="K862" s="209" t="s">
        <v>9153</v>
      </c>
      <c r="L862" s="209"/>
      <c r="M862" s="214"/>
      <c r="N862" s="209" t="s">
        <v>18765</v>
      </c>
      <c r="O862" s="215" t="s">
        <v>18766</v>
      </c>
      <c r="P862" s="215" t="s">
        <v>18835</v>
      </c>
      <c r="Q862" s="215" t="s">
        <v>18836</v>
      </c>
    </row>
    <row r="863" spans="1:17" s="208" customFormat="1" ht="13.15" customHeight="1">
      <c r="A863" s="209" t="str">
        <f t="shared" si="26"/>
        <v>0941908011578542098</v>
      </c>
      <c r="B863" s="210" t="s">
        <v>18968</v>
      </c>
      <c r="C863" s="211" t="s">
        <v>15341</v>
      </c>
      <c r="D863" s="211" t="s">
        <v>137</v>
      </c>
      <c r="E863" s="211" t="s">
        <v>15346</v>
      </c>
      <c r="F863" s="211" t="s">
        <v>136</v>
      </c>
      <c r="G863" s="211" t="s">
        <v>2121</v>
      </c>
      <c r="H863" s="212" t="s">
        <v>15343</v>
      </c>
      <c r="I863" s="213" t="s">
        <v>18969</v>
      </c>
      <c r="J863" s="201" t="str">
        <f t="shared" si="27"/>
        <v>0167</v>
      </c>
      <c r="K863" s="209"/>
      <c r="L863" s="209"/>
      <c r="M863" s="214"/>
      <c r="N863" s="209" t="s">
        <v>18765</v>
      </c>
      <c r="O863" s="215" t="s">
        <v>18766</v>
      </c>
      <c r="P863" s="215" t="s">
        <v>18835</v>
      </c>
      <c r="Q863" s="215" t="s">
        <v>18836</v>
      </c>
    </row>
    <row r="864" spans="1:17" s="208" customFormat="1" ht="13.15" customHeight="1">
      <c r="A864" s="209" t="str">
        <f t="shared" si="26"/>
        <v>0941908021235685892</v>
      </c>
      <c r="B864" s="210" t="s">
        <v>18968</v>
      </c>
      <c r="C864" s="211" t="s">
        <v>137</v>
      </c>
      <c r="D864" s="211" t="s">
        <v>137</v>
      </c>
      <c r="E864" s="211" t="s">
        <v>15347</v>
      </c>
      <c r="F864" s="211" t="s">
        <v>136</v>
      </c>
      <c r="G864" s="211" t="s">
        <v>2121</v>
      </c>
      <c r="H864" s="212" t="s">
        <v>15343</v>
      </c>
      <c r="I864" s="213" t="s">
        <v>18969</v>
      </c>
      <c r="J864" s="201" t="str">
        <f t="shared" si="27"/>
        <v>0167</v>
      </c>
      <c r="K864" s="209" t="s">
        <v>9153</v>
      </c>
      <c r="L864" s="209"/>
      <c r="M864" s="214"/>
      <c r="N864" s="209" t="s">
        <v>18765</v>
      </c>
      <c r="O864" s="215" t="s">
        <v>18766</v>
      </c>
      <c r="P864" s="215" t="s">
        <v>18835</v>
      </c>
      <c r="Q864" s="215" t="s">
        <v>18836</v>
      </c>
    </row>
    <row r="865" spans="1:20" ht="13.15" customHeight="1">
      <c r="A865" s="209" t="str">
        <f t="shared" si="26"/>
        <v>0941908021578542098</v>
      </c>
      <c r="B865" s="210" t="s">
        <v>18968</v>
      </c>
      <c r="C865" s="211" t="s">
        <v>15341</v>
      </c>
      <c r="D865" s="211" t="s">
        <v>137</v>
      </c>
      <c r="E865" s="211" t="s">
        <v>15347</v>
      </c>
      <c r="F865" s="211" t="s">
        <v>136</v>
      </c>
      <c r="G865" s="211" t="s">
        <v>2121</v>
      </c>
      <c r="H865" s="212" t="s">
        <v>15343</v>
      </c>
      <c r="I865" s="213" t="s">
        <v>18969</v>
      </c>
      <c r="J865" s="201" t="str">
        <f t="shared" si="27"/>
        <v>0167</v>
      </c>
      <c r="K865" s="209" t="s">
        <v>14612</v>
      </c>
      <c r="L865" s="209" t="s">
        <v>13094</v>
      </c>
      <c r="M865" s="214">
        <v>44090</v>
      </c>
      <c r="N865" s="209" t="s">
        <v>18765</v>
      </c>
      <c r="O865" s="215" t="s">
        <v>18766</v>
      </c>
      <c r="P865" s="215" t="s">
        <v>18835</v>
      </c>
      <c r="Q865" s="215" t="s">
        <v>18836</v>
      </c>
      <c r="S865" s="208"/>
    </row>
    <row r="866" spans="1:20" ht="13.15" customHeight="1">
      <c r="A866" s="209" t="str">
        <f t="shared" si="26"/>
        <v>3765372011235685892</v>
      </c>
      <c r="B866" s="210" t="s">
        <v>18968</v>
      </c>
      <c r="C866" s="211" t="s">
        <v>137</v>
      </c>
      <c r="D866" s="211" t="s">
        <v>137</v>
      </c>
      <c r="E866" s="211" t="s">
        <v>15352</v>
      </c>
      <c r="F866" s="211" t="s">
        <v>136</v>
      </c>
      <c r="G866" s="211" t="s">
        <v>2121</v>
      </c>
      <c r="H866" s="212" t="s">
        <v>15343</v>
      </c>
      <c r="I866" s="213" t="s">
        <v>18969</v>
      </c>
      <c r="J866" s="201" t="str">
        <f t="shared" si="27"/>
        <v>0167</v>
      </c>
      <c r="K866" s="209"/>
      <c r="L866" s="209"/>
      <c r="M866" s="214"/>
      <c r="N866" s="209" t="s">
        <v>18765</v>
      </c>
      <c r="O866" s="215" t="s">
        <v>18766</v>
      </c>
      <c r="P866" s="215" t="s">
        <v>18835</v>
      </c>
      <c r="Q866" s="215" t="s">
        <v>18836</v>
      </c>
      <c r="S866" s="208"/>
    </row>
    <row r="867" spans="1:20" ht="13.15" customHeight="1">
      <c r="A867" s="209" t="str">
        <f t="shared" si="26"/>
        <v>3765372021235685892</v>
      </c>
      <c r="B867" s="210" t="s">
        <v>18968</v>
      </c>
      <c r="C867" s="211" t="s">
        <v>137</v>
      </c>
      <c r="D867" s="211" t="s">
        <v>137</v>
      </c>
      <c r="E867" s="211" t="s">
        <v>15353</v>
      </c>
      <c r="F867" s="211" t="s">
        <v>136</v>
      </c>
      <c r="G867" s="211" t="s">
        <v>2121</v>
      </c>
      <c r="H867" s="212" t="s">
        <v>15343</v>
      </c>
      <c r="I867" s="213" t="s">
        <v>18969</v>
      </c>
      <c r="J867" s="201" t="str">
        <f t="shared" si="27"/>
        <v>0167</v>
      </c>
      <c r="K867" s="209"/>
      <c r="L867" s="209"/>
      <c r="M867" s="214"/>
      <c r="N867" s="209" t="s">
        <v>18765</v>
      </c>
      <c r="O867" s="215" t="s">
        <v>18766</v>
      </c>
      <c r="P867" s="215" t="s">
        <v>18835</v>
      </c>
      <c r="Q867" s="215" t="s">
        <v>18836</v>
      </c>
      <c r="S867" s="208"/>
    </row>
    <row r="868" spans="1:20" ht="13.15" customHeight="1">
      <c r="A868" s="209" t="str">
        <f t="shared" si="26"/>
        <v>3765372031235685892</v>
      </c>
      <c r="B868" s="210" t="s">
        <v>18968</v>
      </c>
      <c r="C868" s="211" t="s">
        <v>137</v>
      </c>
      <c r="D868" s="211" t="s">
        <v>137</v>
      </c>
      <c r="E868" s="211" t="s">
        <v>136</v>
      </c>
      <c r="F868" s="211" t="s">
        <v>136</v>
      </c>
      <c r="G868" s="211" t="s">
        <v>2121</v>
      </c>
      <c r="H868" s="212" t="s">
        <v>15343</v>
      </c>
      <c r="I868" s="213" t="s">
        <v>18969</v>
      </c>
      <c r="J868" s="201" t="str">
        <f t="shared" si="27"/>
        <v>0167</v>
      </c>
      <c r="K868" s="209"/>
      <c r="L868" s="209"/>
      <c r="M868" s="214"/>
      <c r="N868" s="209" t="s">
        <v>18765</v>
      </c>
      <c r="O868" s="215" t="s">
        <v>18766</v>
      </c>
      <c r="P868" s="215" t="s">
        <v>18835</v>
      </c>
      <c r="Q868" s="215" t="s">
        <v>18836</v>
      </c>
      <c r="S868" s="208"/>
    </row>
    <row r="869" spans="1:20" ht="13.15" customHeight="1">
      <c r="A869" s="209" t="str">
        <f t="shared" si="26"/>
        <v>3765372031578542098</v>
      </c>
      <c r="B869" s="210" t="s">
        <v>18968</v>
      </c>
      <c r="C869" s="211" t="s">
        <v>15341</v>
      </c>
      <c r="D869" s="211" t="s">
        <v>137</v>
      </c>
      <c r="E869" s="211" t="s">
        <v>136</v>
      </c>
      <c r="F869" s="211" t="s">
        <v>136</v>
      </c>
      <c r="G869" s="211" t="s">
        <v>2121</v>
      </c>
      <c r="H869" s="212" t="s">
        <v>15343</v>
      </c>
      <c r="I869" s="213" t="s">
        <v>18969</v>
      </c>
      <c r="J869" s="201" t="str">
        <f t="shared" si="27"/>
        <v>0167</v>
      </c>
      <c r="K869" s="209" t="s">
        <v>14592</v>
      </c>
      <c r="L869" s="209"/>
      <c r="M869" s="214"/>
      <c r="N869" s="209" t="s">
        <v>18765</v>
      </c>
      <c r="O869" s="215" t="s">
        <v>18766</v>
      </c>
      <c r="P869" s="215" t="s">
        <v>18835</v>
      </c>
      <c r="Q869" s="215" t="s">
        <v>18836</v>
      </c>
      <c r="S869" s="208"/>
    </row>
    <row r="870" spans="1:20" ht="13.15" customHeight="1">
      <c r="A870" s="209" t="str">
        <f t="shared" si="26"/>
        <v>1F-QMA0000026344091578542098</v>
      </c>
      <c r="B870" s="210" t="s">
        <v>18968</v>
      </c>
      <c r="C870" s="211" t="s">
        <v>15341</v>
      </c>
      <c r="D870" s="211" t="s">
        <v>137</v>
      </c>
      <c r="E870" s="211" t="s">
        <v>15348</v>
      </c>
      <c r="F870" s="211" t="s">
        <v>136</v>
      </c>
      <c r="G870" s="211" t="s">
        <v>2121</v>
      </c>
      <c r="H870" s="212" t="s">
        <v>15343</v>
      </c>
      <c r="I870" s="213" t="s">
        <v>18969</v>
      </c>
      <c r="J870" s="201" t="str">
        <f t="shared" si="27"/>
        <v>0167</v>
      </c>
      <c r="K870" s="209"/>
      <c r="L870" s="209"/>
      <c r="M870" s="214"/>
      <c r="N870" s="209" t="s">
        <v>18765</v>
      </c>
      <c r="O870" s="215" t="s">
        <v>18766</v>
      </c>
      <c r="P870" s="215" t="s">
        <v>18835</v>
      </c>
      <c r="Q870" s="215" t="s">
        <v>18836</v>
      </c>
      <c r="S870" s="208"/>
    </row>
    <row r="871" spans="1:20" ht="13.15" customHeight="1">
      <c r="A871" s="209" t="str">
        <f t="shared" si="26"/>
        <v>1F-QMA0000027591431578542098</v>
      </c>
      <c r="B871" s="210" t="s">
        <v>18968</v>
      </c>
      <c r="C871" s="211" t="s">
        <v>15341</v>
      </c>
      <c r="D871" s="211" t="s">
        <v>137</v>
      </c>
      <c r="E871" s="211" t="s">
        <v>15349</v>
      </c>
      <c r="F871" s="211" t="s">
        <v>136</v>
      </c>
      <c r="G871" s="211" t="s">
        <v>2121</v>
      </c>
      <c r="H871" s="212" t="s">
        <v>15343</v>
      </c>
      <c r="I871" s="213" t="s">
        <v>18969</v>
      </c>
      <c r="J871" s="201" t="str">
        <f t="shared" si="27"/>
        <v>0167</v>
      </c>
      <c r="K871" s="209"/>
      <c r="L871" s="209"/>
      <c r="M871" s="214"/>
      <c r="N871" s="209" t="s">
        <v>18765</v>
      </c>
      <c r="O871" s="215" t="s">
        <v>18766</v>
      </c>
      <c r="P871" s="215" t="s">
        <v>18835</v>
      </c>
      <c r="Q871" s="215" t="s">
        <v>18836</v>
      </c>
      <c r="S871" s="208"/>
    </row>
    <row r="872" spans="1:20" ht="13.15" customHeight="1">
      <c r="A872" s="209" t="str">
        <f t="shared" si="26"/>
        <v>1F-QMP0000037375741578542098</v>
      </c>
      <c r="B872" s="210" t="s">
        <v>18968</v>
      </c>
      <c r="C872" s="211" t="s">
        <v>15341</v>
      </c>
      <c r="D872" s="211" t="s">
        <v>137</v>
      </c>
      <c r="E872" s="211" t="s">
        <v>15350</v>
      </c>
      <c r="F872" s="211" t="s">
        <v>136</v>
      </c>
      <c r="G872" s="211" t="s">
        <v>2121</v>
      </c>
      <c r="H872" s="212" t="s">
        <v>15343</v>
      </c>
      <c r="I872" s="213" t="s">
        <v>18969</v>
      </c>
      <c r="J872" s="201" t="str">
        <f t="shared" si="27"/>
        <v>0167</v>
      </c>
      <c r="K872" s="209"/>
      <c r="L872" s="209"/>
      <c r="M872" s="214"/>
      <c r="N872" s="209" t="s">
        <v>18765</v>
      </c>
      <c r="O872" s="215" t="s">
        <v>18766</v>
      </c>
      <c r="P872" s="215" t="s">
        <v>18835</v>
      </c>
      <c r="Q872" s="215" t="s">
        <v>18836</v>
      </c>
      <c r="S872" s="208"/>
    </row>
    <row r="873" spans="1:20" ht="13.15" customHeight="1">
      <c r="A873" s="209" t="str">
        <f t="shared" si="26"/>
        <v>1F-QMP0000038024181578542098</v>
      </c>
      <c r="B873" s="210" t="s">
        <v>18968</v>
      </c>
      <c r="C873" s="211" t="s">
        <v>15341</v>
      </c>
      <c r="D873" s="211" t="s">
        <v>137</v>
      </c>
      <c r="E873" s="211" t="s">
        <v>15351</v>
      </c>
      <c r="F873" s="211" t="s">
        <v>136</v>
      </c>
      <c r="G873" s="211" t="s">
        <v>2121</v>
      </c>
      <c r="H873" s="212" t="s">
        <v>15343</v>
      </c>
      <c r="I873" s="213" t="s">
        <v>18969</v>
      </c>
      <c r="J873" s="201" t="str">
        <f t="shared" si="27"/>
        <v>0167</v>
      </c>
      <c r="K873" s="209"/>
      <c r="L873" s="209"/>
      <c r="M873" s="214"/>
      <c r="N873" s="209" t="s">
        <v>18765</v>
      </c>
      <c r="O873" s="215" t="s">
        <v>18766</v>
      </c>
      <c r="P873" s="215" t="s">
        <v>18835</v>
      </c>
      <c r="Q873" s="215" t="s">
        <v>18836</v>
      </c>
      <c r="S873" s="208"/>
    </row>
    <row r="874" spans="1:20" ht="13.15" customHeight="1">
      <c r="A874" s="216" t="str">
        <f t="shared" si="26"/>
        <v>##1235685892</v>
      </c>
      <c r="B874" s="217" t="s">
        <v>18968</v>
      </c>
      <c r="C874" s="218" t="s">
        <v>137</v>
      </c>
      <c r="D874" s="218" t="s">
        <v>137</v>
      </c>
      <c r="E874" s="227" t="s">
        <v>3649</v>
      </c>
      <c r="F874" s="218" t="s">
        <v>136</v>
      </c>
      <c r="G874" s="218" t="s">
        <v>2121</v>
      </c>
      <c r="H874" s="219" t="s">
        <v>15343</v>
      </c>
      <c r="I874" s="220" t="s">
        <v>18969</v>
      </c>
      <c r="J874" s="201" t="str">
        <f t="shared" si="27"/>
        <v>0167</v>
      </c>
      <c r="K874" s="216"/>
      <c r="L874" s="216"/>
      <c r="M874" s="221"/>
      <c r="N874" s="216" t="s">
        <v>18765</v>
      </c>
      <c r="O874" s="222" t="s">
        <v>18766</v>
      </c>
      <c r="P874" s="222" t="s">
        <v>18835</v>
      </c>
      <c r="Q874" s="222" t="s">
        <v>18836</v>
      </c>
      <c r="R874" s="223"/>
      <c r="S874" s="223"/>
      <c r="T874" s="223"/>
    </row>
    <row r="875" spans="1:20" ht="13.15" customHeight="1">
      <c r="A875" s="209" t="str">
        <f t="shared" si="26"/>
        <v>0941924011023069739</v>
      </c>
      <c r="B875" s="210" t="s">
        <v>18970</v>
      </c>
      <c r="C875" s="211" t="s">
        <v>15354</v>
      </c>
      <c r="D875" s="211" t="s">
        <v>836</v>
      </c>
      <c r="E875" s="211" t="s">
        <v>15355</v>
      </c>
      <c r="F875" s="211" t="s">
        <v>835</v>
      </c>
      <c r="G875" s="211" t="s">
        <v>1966</v>
      </c>
      <c r="H875" s="212" t="s">
        <v>2307</v>
      </c>
      <c r="I875" s="213" t="s">
        <v>18971</v>
      </c>
      <c r="J875" s="201" t="str">
        <f t="shared" si="27"/>
        <v>0168</v>
      </c>
      <c r="K875" s="209"/>
      <c r="L875" s="209"/>
      <c r="M875" s="214"/>
      <c r="N875" s="209" t="s">
        <v>18777</v>
      </c>
      <c r="O875" s="215" t="s">
        <v>18778</v>
      </c>
      <c r="P875" s="215" t="s">
        <v>18773</v>
      </c>
      <c r="Q875" s="215" t="s">
        <v>18774</v>
      </c>
      <c r="S875" s="208"/>
    </row>
    <row r="876" spans="1:20" ht="13.15" customHeight="1">
      <c r="A876" s="209" t="str">
        <f t="shared" si="26"/>
        <v>0941924011255384533</v>
      </c>
      <c r="B876" s="210" t="s">
        <v>18970</v>
      </c>
      <c r="C876" s="211" t="s">
        <v>836</v>
      </c>
      <c r="D876" s="211" t="s">
        <v>836</v>
      </c>
      <c r="E876" s="211" t="s">
        <v>15355</v>
      </c>
      <c r="F876" s="211" t="s">
        <v>835</v>
      </c>
      <c r="G876" s="211" t="s">
        <v>1966</v>
      </c>
      <c r="H876" s="212" t="s">
        <v>2307</v>
      </c>
      <c r="I876" s="213" t="s">
        <v>18971</v>
      </c>
      <c r="J876" s="201" t="str">
        <f t="shared" si="27"/>
        <v>0168</v>
      </c>
      <c r="K876" s="209"/>
      <c r="L876" s="209"/>
      <c r="M876" s="214"/>
      <c r="N876" s="209" t="s">
        <v>18777</v>
      </c>
      <c r="O876" s="215" t="s">
        <v>18778</v>
      </c>
      <c r="P876" s="215" t="s">
        <v>18773</v>
      </c>
      <c r="Q876" s="215" t="s">
        <v>18774</v>
      </c>
      <c r="S876" s="208"/>
    </row>
    <row r="877" spans="1:20" ht="13.15" customHeight="1">
      <c r="A877" s="209" t="str">
        <f t="shared" si="26"/>
        <v>0941924021255384533</v>
      </c>
      <c r="B877" s="210" t="s">
        <v>18970</v>
      </c>
      <c r="C877" s="211" t="s">
        <v>836</v>
      </c>
      <c r="D877" s="211" t="s">
        <v>836</v>
      </c>
      <c r="E877" s="211" t="s">
        <v>835</v>
      </c>
      <c r="F877" s="211" t="s">
        <v>835</v>
      </c>
      <c r="G877" s="211" t="s">
        <v>1966</v>
      </c>
      <c r="H877" s="212" t="s">
        <v>2307</v>
      </c>
      <c r="I877" s="213" t="s">
        <v>18971</v>
      </c>
      <c r="J877" s="201" t="str">
        <f t="shared" si="27"/>
        <v>0168</v>
      </c>
      <c r="K877" s="209"/>
      <c r="L877" s="209"/>
      <c r="M877" s="214"/>
      <c r="N877" s="209" t="s">
        <v>18777</v>
      </c>
      <c r="O877" s="215" t="s">
        <v>18778</v>
      </c>
      <c r="P877" s="215" t="s">
        <v>18773</v>
      </c>
      <c r="Q877" s="215" t="s">
        <v>18774</v>
      </c>
      <c r="S877" s="208"/>
    </row>
    <row r="878" spans="1:20" ht="13.15" customHeight="1">
      <c r="A878" s="209" t="str">
        <f t="shared" si="26"/>
        <v>##1255384533</v>
      </c>
      <c r="B878" s="210" t="s">
        <v>18970</v>
      </c>
      <c r="C878" s="211" t="s">
        <v>836</v>
      </c>
      <c r="D878" s="211" t="s">
        <v>836</v>
      </c>
      <c r="E878" s="211" t="s">
        <v>3649</v>
      </c>
      <c r="F878" s="211" t="s">
        <v>835</v>
      </c>
      <c r="G878" s="211" t="s">
        <v>1966</v>
      </c>
      <c r="H878" s="212" t="s">
        <v>2307</v>
      </c>
      <c r="I878" s="213" t="s">
        <v>18971</v>
      </c>
      <c r="J878" s="201" t="str">
        <f t="shared" si="27"/>
        <v>0168</v>
      </c>
      <c r="K878" s="209"/>
      <c r="L878" s="209"/>
      <c r="M878" s="214"/>
      <c r="N878" s="209" t="s">
        <v>18777</v>
      </c>
      <c r="O878" s="215" t="s">
        <v>18778</v>
      </c>
      <c r="P878" s="215" t="s">
        <v>18773</v>
      </c>
      <c r="Q878" s="215" t="s">
        <v>18774</v>
      </c>
      <c r="S878" s="208"/>
    </row>
    <row r="879" spans="1:20" ht="13.15" customHeight="1">
      <c r="A879" s="209" t="str">
        <f t="shared" si="26"/>
        <v>1255384533MR1255384533</v>
      </c>
      <c r="B879" s="210" t="s">
        <v>18970</v>
      </c>
      <c r="C879" s="211" t="s">
        <v>836</v>
      </c>
      <c r="D879" s="211" t="s">
        <v>836</v>
      </c>
      <c r="E879" s="211" t="s">
        <v>15356</v>
      </c>
      <c r="F879" s="211" t="s">
        <v>835</v>
      </c>
      <c r="G879" s="211" t="s">
        <v>1966</v>
      </c>
      <c r="H879" s="212" t="s">
        <v>2307</v>
      </c>
      <c r="I879" s="213" t="s">
        <v>18971</v>
      </c>
      <c r="J879" s="201" t="str">
        <f t="shared" si="27"/>
        <v>0168</v>
      </c>
      <c r="K879" s="209"/>
      <c r="L879" s="209"/>
      <c r="M879" s="214"/>
      <c r="N879" s="209" t="s">
        <v>18777</v>
      </c>
      <c r="O879" s="215" t="s">
        <v>18778</v>
      </c>
      <c r="P879" s="215" t="s">
        <v>18773</v>
      </c>
      <c r="Q879" s="215" t="s">
        <v>18774</v>
      </c>
      <c r="S879" s="208"/>
    </row>
    <row r="880" spans="1:20" ht="13.15" customHeight="1">
      <c r="A880" s="209" t="str">
        <f t="shared" si="26"/>
        <v>6A-000560991255384533</v>
      </c>
      <c r="B880" s="210" t="s">
        <v>18970</v>
      </c>
      <c r="C880" s="211" t="s">
        <v>836</v>
      </c>
      <c r="D880" s="211" t="s">
        <v>836</v>
      </c>
      <c r="E880" s="211" t="s">
        <v>15357</v>
      </c>
      <c r="F880" s="211" t="s">
        <v>835</v>
      </c>
      <c r="G880" s="211" t="s">
        <v>1966</v>
      </c>
      <c r="H880" s="212" t="s">
        <v>2307</v>
      </c>
      <c r="I880" s="213" t="s">
        <v>18971</v>
      </c>
      <c r="J880" s="201" t="str">
        <f t="shared" si="27"/>
        <v>0168</v>
      </c>
      <c r="K880" s="209"/>
      <c r="L880" s="209"/>
      <c r="M880" s="214"/>
      <c r="N880" s="209" t="s">
        <v>18777</v>
      </c>
      <c r="O880" s="215" t="s">
        <v>18778</v>
      </c>
      <c r="P880" s="215" t="s">
        <v>18773</v>
      </c>
      <c r="Q880" s="215" t="s">
        <v>18774</v>
      </c>
      <c r="S880" s="208"/>
    </row>
    <row r="881" spans="1:17" s="208" customFormat="1" ht="13.15" customHeight="1">
      <c r="A881" s="209" t="str">
        <f t="shared" si="26"/>
        <v>9A-000560991255384533</v>
      </c>
      <c r="B881" s="210" t="s">
        <v>18970</v>
      </c>
      <c r="C881" s="211" t="s">
        <v>836</v>
      </c>
      <c r="D881" s="211" t="s">
        <v>836</v>
      </c>
      <c r="E881" s="211" t="s">
        <v>15358</v>
      </c>
      <c r="F881" s="211" t="s">
        <v>835</v>
      </c>
      <c r="G881" s="211" t="s">
        <v>1966</v>
      </c>
      <c r="H881" s="212" t="s">
        <v>2307</v>
      </c>
      <c r="I881" s="213" t="s">
        <v>18971</v>
      </c>
      <c r="J881" s="201" t="str">
        <f t="shared" si="27"/>
        <v>0168</v>
      </c>
      <c r="K881" s="209"/>
      <c r="L881" s="209"/>
      <c r="M881" s="214"/>
      <c r="N881" s="209" t="s">
        <v>18777</v>
      </c>
      <c r="O881" s="215" t="s">
        <v>18778</v>
      </c>
      <c r="P881" s="215" t="s">
        <v>18773</v>
      </c>
      <c r="Q881" s="215" t="s">
        <v>18774</v>
      </c>
    </row>
    <row r="882" spans="1:17" s="208" customFormat="1" ht="13.15" customHeight="1">
      <c r="A882" s="209" t="str">
        <f t="shared" si="26"/>
        <v>0941932011659323772</v>
      </c>
      <c r="B882" s="210" t="s">
        <v>18972</v>
      </c>
      <c r="C882" s="211" t="s">
        <v>644</v>
      </c>
      <c r="D882" s="211" t="s">
        <v>644</v>
      </c>
      <c r="E882" s="211" t="s">
        <v>15360</v>
      </c>
      <c r="F882" s="211" t="s">
        <v>643</v>
      </c>
      <c r="G882" s="211" t="s">
        <v>2176</v>
      </c>
      <c r="H882" s="212" t="s">
        <v>2400</v>
      </c>
      <c r="I882" s="213" t="s">
        <v>18973</v>
      </c>
      <c r="J882" s="201" t="str">
        <f t="shared" si="27"/>
        <v>0169</v>
      </c>
      <c r="K882" s="209" t="s">
        <v>9153</v>
      </c>
      <c r="L882" s="209"/>
      <c r="M882" s="214"/>
      <c r="N882" s="209" t="s">
        <v>18777</v>
      </c>
      <c r="O882" s="215" t="s">
        <v>18778</v>
      </c>
      <c r="P882" s="215" t="s">
        <v>18773</v>
      </c>
      <c r="Q882" s="215" t="s">
        <v>18774</v>
      </c>
    </row>
    <row r="883" spans="1:17" s="208" customFormat="1" ht="13.15" customHeight="1">
      <c r="A883" s="209" t="str">
        <f t="shared" si="26"/>
        <v>0941932011992742019</v>
      </c>
      <c r="B883" s="210" t="s">
        <v>18972</v>
      </c>
      <c r="C883" s="211" t="s">
        <v>15359</v>
      </c>
      <c r="D883" s="211" t="s">
        <v>644</v>
      </c>
      <c r="E883" s="211" t="s">
        <v>15360</v>
      </c>
      <c r="F883" s="211" t="s">
        <v>643</v>
      </c>
      <c r="G883" s="211" t="s">
        <v>2176</v>
      </c>
      <c r="H883" s="212" t="s">
        <v>2400</v>
      </c>
      <c r="I883" s="213" t="s">
        <v>18973</v>
      </c>
      <c r="J883" s="201" t="str">
        <f t="shared" si="27"/>
        <v>0169</v>
      </c>
      <c r="K883" s="209"/>
      <c r="L883" s="209"/>
      <c r="M883" s="214"/>
      <c r="N883" s="209" t="s">
        <v>18777</v>
      </c>
      <c r="O883" s="215" t="s">
        <v>18778</v>
      </c>
      <c r="P883" s="215" t="s">
        <v>18773</v>
      </c>
      <c r="Q883" s="215" t="s">
        <v>18774</v>
      </c>
    </row>
    <row r="884" spans="1:17" s="208" customFormat="1" ht="13.15" customHeight="1">
      <c r="A884" s="209" t="str">
        <f t="shared" si="26"/>
        <v>0941932021659323772</v>
      </c>
      <c r="B884" s="210" t="s">
        <v>18972</v>
      </c>
      <c r="C884" s="211" t="s">
        <v>644</v>
      </c>
      <c r="D884" s="211" t="s">
        <v>644</v>
      </c>
      <c r="E884" s="211" t="s">
        <v>643</v>
      </c>
      <c r="F884" s="211" t="s">
        <v>643</v>
      </c>
      <c r="G884" s="211" t="s">
        <v>2176</v>
      </c>
      <c r="H884" s="212" t="s">
        <v>2400</v>
      </c>
      <c r="I884" s="213" t="s">
        <v>18973</v>
      </c>
      <c r="J884" s="201" t="str">
        <f t="shared" si="27"/>
        <v>0169</v>
      </c>
      <c r="K884" s="209"/>
      <c r="L884" s="209"/>
      <c r="M884" s="214"/>
      <c r="N884" s="209" t="s">
        <v>18777</v>
      </c>
      <c r="O884" s="215" t="s">
        <v>18778</v>
      </c>
      <c r="P884" s="215" t="s">
        <v>18773</v>
      </c>
      <c r="Q884" s="215" t="s">
        <v>18774</v>
      </c>
    </row>
    <row r="885" spans="1:17" s="208" customFormat="1" ht="13.15" customHeight="1">
      <c r="A885" s="209" t="str">
        <f t="shared" si="26"/>
        <v>##1659323772</v>
      </c>
      <c r="B885" s="210" t="s">
        <v>18972</v>
      </c>
      <c r="C885" s="211" t="s">
        <v>644</v>
      </c>
      <c r="D885" s="211" t="s">
        <v>644</v>
      </c>
      <c r="E885" s="211" t="s">
        <v>3649</v>
      </c>
      <c r="F885" s="211" t="s">
        <v>643</v>
      </c>
      <c r="G885" s="211" t="s">
        <v>2176</v>
      </c>
      <c r="H885" s="212" t="s">
        <v>2400</v>
      </c>
      <c r="I885" s="213" t="s">
        <v>18973</v>
      </c>
      <c r="J885" s="201" t="str">
        <f t="shared" si="27"/>
        <v>0169</v>
      </c>
      <c r="K885" s="209"/>
      <c r="L885" s="209"/>
      <c r="M885" s="214"/>
      <c r="N885" s="209" t="s">
        <v>18777</v>
      </c>
      <c r="O885" s="215" t="s">
        <v>18778</v>
      </c>
      <c r="P885" s="215" t="s">
        <v>18773</v>
      </c>
      <c r="Q885" s="215" t="s">
        <v>18774</v>
      </c>
    </row>
    <row r="886" spans="1:17" s="208" customFormat="1" ht="13.15" customHeight="1">
      <c r="A886" s="209" t="str">
        <f t="shared" si="26"/>
        <v>1F-QMA0000029421641659323772</v>
      </c>
      <c r="B886" s="210" t="s">
        <v>18972</v>
      </c>
      <c r="C886" s="211" t="s">
        <v>644</v>
      </c>
      <c r="D886" s="211" t="s">
        <v>644</v>
      </c>
      <c r="E886" s="211" t="s">
        <v>15361</v>
      </c>
      <c r="F886" s="211" t="s">
        <v>643</v>
      </c>
      <c r="G886" s="211" t="s">
        <v>2176</v>
      </c>
      <c r="H886" s="212" t="s">
        <v>2400</v>
      </c>
      <c r="I886" s="213" t="s">
        <v>18973</v>
      </c>
      <c r="J886" s="201" t="str">
        <f t="shared" si="27"/>
        <v>0169</v>
      </c>
      <c r="K886" s="209"/>
      <c r="L886" s="209"/>
      <c r="M886" s="214"/>
      <c r="N886" s="209" t="s">
        <v>18777</v>
      </c>
      <c r="O886" s="215" t="s">
        <v>18778</v>
      </c>
      <c r="P886" s="215" t="s">
        <v>18773</v>
      </c>
      <c r="Q886" s="215" t="s">
        <v>18774</v>
      </c>
    </row>
    <row r="887" spans="1:17" s="208" customFormat="1" ht="13.15" customHeight="1">
      <c r="A887" s="209" t="str">
        <f t="shared" si="26"/>
        <v>6A-000560331659323772</v>
      </c>
      <c r="B887" s="210" t="s">
        <v>18972</v>
      </c>
      <c r="C887" s="211" t="s">
        <v>644</v>
      </c>
      <c r="D887" s="211" t="s">
        <v>644</v>
      </c>
      <c r="E887" s="211" t="s">
        <v>15362</v>
      </c>
      <c r="F887" s="211" t="s">
        <v>643</v>
      </c>
      <c r="G887" s="211" t="s">
        <v>2176</v>
      </c>
      <c r="H887" s="212" t="s">
        <v>2400</v>
      </c>
      <c r="I887" s="213" t="s">
        <v>18973</v>
      </c>
      <c r="J887" s="201" t="str">
        <f t="shared" si="27"/>
        <v>0169</v>
      </c>
      <c r="K887" s="209"/>
      <c r="L887" s="209"/>
      <c r="M887" s="214"/>
      <c r="N887" s="209" t="s">
        <v>18777</v>
      </c>
      <c r="O887" s="215" t="s">
        <v>18778</v>
      </c>
      <c r="P887" s="215" t="s">
        <v>18773</v>
      </c>
      <c r="Q887" s="215" t="s">
        <v>18774</v>
      </c>
    </row>
    <row r="888" spans="1:17" s="208" customFormat="1" ht="13.15" customHeight="1">
      <c r="A888" s="209" t="str">
        <f t="shared" si="26"/>
        <v>0941940011598138919</v>
      </c>
      <c r="B888" s="210" t="s">
        <v>18974</v>
      </c>
      <c r="C888" s="211" t="s">
        <v>15363</v>
      </c>
      <c r="D888" s="211" t="s">
        <v>983</v>
      </c>
      <c r="E888" s="211" t="s">
        <v>15367</v>
      </c>
      <c r="F888" s="211" t="s">
        <v>982</v>
      </c>
      <c r="G888" s="211" t="s">
        <v>1860</v>
      </c>
      <c r="H888" s="212" t="s">
        <v>15364</v>
      </c>
      <c r="I888" s="213" t="s">
        <v>984</v>
      </c>
      <c r="J888" s="201" t="str">
        <f t="shared" si="27"/>
        <v>0170</v>
      </c>
      <c r="K888" s="209" t="s">
        <v>14592</v>
      </c>
      <c r="L888" s="240" t="s">
        <v>13094</v>
      </c>
      <c r="M888" s="214">
        <v>44090</v>
      </c>
      <c r="N888" s="209" t="s">
        <v>18777</v>
      </c>
      <c r="O888" s="215" t="s">
        <v>18778</v>
      </c>
      <c r="P888" s="215" t="s">
        <v>18773</v>
      </c>
      <c r="Q888" s="215" t="s">
        <v>18774</v>
      </c>
    </row>
    <row r="889" spans="1:17" s="208" customFormat="1" ht="13.15" customHeight="1">
      <c r="A889" s="209" t="str">
        <f t="shared" si="26"/>
        <v>0941940011699705426</v>
      </c>
      <c r="B889" s="210" t="s">
        <v>18974</v>
      </c>
      <c r="C889" s="211" t="s">
        <v>15366</v>
      </c>
      <c r="D889" s="211" t="s">
        <v>983</v>
      </c>
      <c r="E889" s="211" t="s">
        <v>15367</v>
      </c>
      <c r="F889" s="211" t="s">
        <v>982</v>
      </c>
      <c r="G889" s="211" t="s">
        <v>1860</v>
      </c>
      <c r="H889" s="212" t="s">
        <v>15364</v>
      </c>
      <c r="I889" s="213" t="s">
        <v>984</v>
      </c>
      <c r="J889" s="201" t="str">
        <f t="shared" si="27"/>
        <v>0170</v>
      </c>
      <c r="K889" s="209" t="s">
        <v>15365</v>
      </c>
      <c r="L889" s="240" t="s">
        <v>13094</v>
      </c>
      <c r="M889" s="214">
        <v>44090</v>
      </c>
      <c r="N889" s="209" t="s">
        <v>18777</v>
      </c>
      <c r="O889" s="215" t="s">
        <v>18778</v>
      </c>
      <c r="P889" s="215" t="s">
        <v>18773</v>
      </c>
      <c r="Q889" s="215" t="s">
        <v>18774</v>
      </c>
    </row>
    <row r="890" spans="1:17" s="208" customFormat="1" ht="13.15" customHeight="1">
      <c r="A890" s="209" t="str">
        <f t="shared" si="26"/>
        <v>0941940021598138919</v>
      </c>
      <c r="B890" s="210" t="s">
        <v>18974</v>
      </c>
      <c r="C890" s="211" t="s">
        <v>15363</v>
      </c>
      <c r="D890" s="211" t="s">
        <v>983</v>
      </c>
      <c r="E890" s="211" t="s">
        <v>15368</v>
      </c>
      <c r="F890" s="211" t="s">
        <v>982</v>
      </c>
      <c r="G890" s="211" t="s">
        <v>1860</v>
      </c>
      <c r="H890" s="212" t="s">
        <v>15364</v>
      </c>
      <c r="I890" s="213" t="s">
        <v>984</v>
      </c>
      <c r="J890" s="201" t="str">
        <f t="shared" si="27"/>
        <v>0170</v>
      </c>
      <c r="K890" s="209" t="s">
        <v>14592</v>
      </c>
      <c r="L890" s="240" t="s">
        <v>13094</v>
      </c>
      <c r="M890" s="214">
        <v>44090</v>
      </c>
      <c r="N890" s="209" t="s">
        <v>18777</v>
      </c>
      <c r="O890" s="215" t="s">
        <v>18778</v>
      </c>
      <c r="P890" s="215" t="s">
        <v>18773</v>
      </c>
      <c r="Q890" s="215" t="s">
        <v>18774</v>
      </c>
    </row>
    <row r="891" spans="1:17" s="208" customFormat="1" ht="13.15" customHeight="1">
      <c r="A891" s="209" t="str">
        <f t="shared" si="26"/>
        <v>0941940021699705426</v>
      </c>
      <c r="B891" s="210" t="s">
        <v>18974</v>
      </c>
      <c r="C891" s="211" t="s">
        <v>15366</v>
      </c>
      <c r="D891" s="211" t="s">
        <v>983</v>
      </c>
      <c r="E891" s="211" t="s">
        <v>15368</v>
      </c>
      <c r="F891" s="211" t="s">
        <v>982</v>
      </c>
      <c r="G891" s="211" t="s">
        <v>1860</v>
      </c>
      <c r="H891" s="212" t="s">
        <v>15364</v>
      </c>
      <c r="I891" s="213" t="s">
        <v>984</v>
      </c>
      <c r="J891" s="201" t="str">
        <f t="shared" si="27"/>
        <v>0170</v>
      </c>
      <c r="K891" s="240" t="s">
        <v>15369</v>
      </c>
      <c r="L891" s="240" t="s">
        <v>13094</v>
      </c>
      <c r="M891" s="214">
        <v>44090</v>
      </c>
      <c r="N891" s="209" t="s">
        <v>18777</v>
      </c>
      <c r="O891" s="215" t="s">
        <v>18778</v>
      </c>
      <c r="P891" s="215" t="s">
        <v>18773</v>
      </c>
      <c r="Q891" s="215" t="s">
        <v>18774</v>
      </c>
    </row>
    <row r="892" spans="1:17" s="208" customFormat="1" ht="13.15" customHeight="1">
      <c r="A892" s="209" t="str">
        <f t="shared" si="26"/>
        <v>3647109011083112023</v>
      </c>
      <c r="B892" s="210" t="s">
        <v>18974</v>
      </c>
      <c r="C892" s="211" t="s">
        <v>983</v>
      </c>
      <c r="D892" s="211" t="s">
        <v>983</v>
      </c>
      <c r="E892" s="211" t="s">
        <v>15372</v>
      </c>
      <c r="F892" s="211" t="s">
        <v>982</v>
      </c>
      <c r="G892" s="211" t="s">
        <v>1860</v>
      </c>
      <c r="H892" s="212" t="s">
        <v>15364</v>
      </c>
      <c r="I892" s="213" t="s">
        <v>984</v>
      </c>
      <c r="J892" s="201" t="str">
        <f t="shared" si="27"/>
        <v>0170</v>
      </c>
      <c r="K892" s="209" t="s">
        <v>9153</v>
      </c>
      <c r="L892" s="240" t="s">
        <v>13094</v>
      </c>
      <c r="M892" s="214">
        <v>44090</v>
      </c>
      <c r="N892" s="209" t="s">
        <v>18777</v>
      </c>
      <c r="O892" s="215" t="s">
        <v>18778</v>
      </c>
      <c r="P892" s="215" t="s">
        <v>18773</v>
      </c>
      <c r="Q892" s="215" t="s">
        <v>18774</v>
      </c>
    </row>
    <row r="893" spans="1:17" s="208" customFormat="1" ht="13.15" customHeight="1">
      <c r="A893" s="209" t="str">
        <f t="shared" si="26"/>
        <v>3647109011598138919</v>
      </c>
      <c r="B893" s="210" t="s">
        <v>18974</v>
      </c>
      <c r="C893" s="211" t="s">
        <v>15363</v>
      </c>
      <c r="D893" s="211" t="s">
        <v>983</v>
      </c>
      <c r="E893" s="211" t="s">
        <v>15372</v>
      </c>
      <c r="F893" s="211" t="s">
        <v>982</v>
      </c>
      <c r="G893" s="211" t="s">
        <v>1860</v>
      </c>
      <c r="H893" s="212" t="s">
        <v>15364</v>
      </c>
      <c r="I893" s="213" t="s">
        <v>984</v>
      </c>
      <c r="J893" s="201" t="str">
        <f t="shared" si="27"/>
        <v>0170</v>
      </c>
      <c r="K893" s="209" t="s">
        <v>15365</v>
      </c>
      <c r="L893" s="240" t="s">
        <v>13094</v>
      </c>
      <c r="M893" s="214">
        <v>44090</v>
      </c>
      <c r="N893" s="209" t="s">
        <v>18777</v>
      </c>
      <c r="O893" s="215" t="s">
        <v>18778</v>
      </c>
      <c r="P893" s="215" t="s">
        <v>18773</v>
      </c>
      <c r="Q893" s="215" t="s">
        <v>18774</v>
      </c>
    </row>
    <row r="894" spans="1:17" s="208" customFormat="1" ht="13.15" customHeight="1">
      <c r="A894" s="209" t="str">
        <f t="shared" si="26"/>
        <v>3647109021083112023</v>
      </c>
      <c r="B894" s="210" t="s">
        <v>18974</v>
      </c>
      <c r="C894" s="211" t="s">
        <v>983</v>
      </c>
      <c r="D894" s="211" t="s">
        <v>983</v>
      </c>
      <c r="E894" s="211" t="s">
        <v>15373</v>
      </c>
      <c r="F894" s="211" t="s">
        <v>982</v>
      </c>
      <c r="G894" s="211" t="s">
        <v>1860</v>
      </c>
      <c r="H894" s="212" t="s">
        <v>15364</v>
      </c>
      <c r="I894" s="213" t="s">
        <v>984</v>
      </c>
      <c r="J894" s="201" t="str">
        <f t="shared" si="27"/>
        <v>0170</v>
      </c>
      <c r="K894" s="209" t="s">
        <v>15365</v>
      </c>
      <c r="L894" s="240" t="s">
        <v>13094</v>
      </c>
      <c r="M894" s="214">
        <v>44090</v>
      </c>
      <c r="N894" s="209" t="s">
        <v>18777</v>
      </c>
      <c r="O894" s="215" t="s">
        <v>18778</v>
      </c>
      <c r="P894" s="215" t="s">
        <v>18773</v>
      </c>
      <c r="Q894" s="215" t="s">
        <v>18774</v>
      </c>
    </row>
    <row r="895" spans="1:17" s="208" customFormat="1" ht="13.15" customHeight="1">
      <c r="A895" s="209" t="str">
        <f t="shared" si="26"/>
        <v>3647109021598138919</v>
      </c>
      <c r="B895" s="210" t="s">
        <v>18974</v>
      </c>
      <c r="C895" s="211" t="s">
        <v>15363</v>
      </c>
      <c r="D895" s="211" t="s">
        <v>983</v>
      </c>
      <c r="E895" s="211" t="s">
        <v>15373</v>
      </c>
      <c r="F895" s="211" t="s">
        <v>982</v>
      </c>
      <c r="G895" s="211" t="s">
        <v>1860</v>
      </c>
      <c r="H895" s="212" t="s">
        <v>15364</v>
      </c>
      <c r="I895" s="213" t="s">
        <v>984</v>
      </c>
      <c r="J895" s="201" t="str">
        <f t="shared" si="27"/>
        <v>0170</v>
      </c>
      <c r="K895" s="209" t="s">
        <v>15365</v>
      </c>
      <c r="L895" s="240" t="s">
        <v>13094</v>
      </c>
      <c r="M895" s="214">
        <v>44090</v>
      </c>
      <c r="N895" s="209" t="s">
        <v>18777</v>
      </c>
      <c r="O895" s="215" t="s">
        <v>18778</v>
      </c>
      <c r="P895" s="215" t="s">
        <v>18773</v>
      </c>
      <c r="Q895" s="215" t="s">
        <v>18774</v>
      </c>
    </row>
    <row r="896" spans="1:17" s="208" customFormat="1" ht="13.15" customHeight="1">
      <c r="A896" s="209" t="str">
        <f t="shared" si="26"/>
        <v>3915753011083112023</v>
      </c>
      <c r="B896" s="210" t="s">
        <v>18974</v>
      </c>
      <c r="C896" s="211" t="s">
        <v>983</v>
      </c>
      <c r="D896" s="211" t="s">
        <v>983</v>
      </c>
      <c r="E896" s="211" t="s">
        <v>982</v>
      </c>
      <c r="F896" s="211" t="s">
        <v>982</v>
      </c>
      <c r="G896" s="211" t="s">
        <v>1860</v>
      </c>
      <c r="H896" s="212" t="s">
        <v>15364</v>
      </c>
      <c r="I896" s="213" t="s">
        <v>984</v>
      </c>
      <c r="J896" s="201" t="str">
        <f t="shared" si="27"/>
        <v>0170</v>
      </c>
      <c r="K896" s="209" t="s">
        <v>15365</v>
      </c>
      <c r="L896" s="240" t="s">
        <v>13094</v>
      </c>
      <c r="M896" s="214">
        <v>44090</v>
      </c>
      <c r="N896" s="209" t="s">
        <v>18777</v>
      </c>
      <c r="O896" s="215" t="s">
        <v>18778</v>
      </c>
      <c r="P896" s="215" t="s">
        <v>18773</v>
      </c>
      <c r="Q896" s="215" t="s">
        <v>18774</v>
      </c>
    </row>
    <row r="897" spans="1:20" ht="13.15" customHeight="1">
      <c r="A897" s="209" t="str">
        <f t="shared" si="26"/>
        <v>3915753011598138919</v>
      </c>
      <c r="B897" s="210" t="s">
        <v>18974</v>
      </c>
      <c r="C897" s="211" t="s">
        <v>15363</v>
      </c>
      <c r="D897" s="211" t="s">
        <v>983</v>
      </c>
      <c r="E897" s="211" t="s">
        <v>982</v>
      </c>
      <c r="F897" s="211" t="s">
        <v>982</v>
      </c>
      <c r="G897" s="211" t="s">
        <v>1860</v>
      </c>
      <c r="H897" s="212" t="s">
        <v>15364</v>
      </c>
      <c r="I897" s="213" t="s">
        <v>984</v>
      </c>
      <c r="J897" s="201" t="str">
        <f t="shared" si="27"/>
        <v>0170</v>
      </c>
      <c r="K897" s="209" t="s">
        <v>14592</v>
      </c>
      <c r="L897" s="240" t="s">
        <v>13094</v>
      </c>
      <c r="M897" s="214">
        <v>44090</v>
      </c>
      <c r="N897" s="209" t="s">
        <v>18777</v>
      </c>
      <c r="O897" s="215" t="s">
        <v>18778</v>
      </c>
      <c r="P897" s="215" t="s">
        <v>18773</v>
      </c>
      <c r="Q897" s="215" t="s">
        <v>18774</v>
      </c>
      <c r="S897" s="208"/>
    </row>
    <row r="898" spans="1:20" ht="13.15" customHeight="1">
      <c r="A898" s="209" t="str">
        <f t="shared" ref="A898:A961" si="28">E898&amp;C898</f>
        <v>3915753011699705426</v>
      </c>
      <c r="B898" s="210" t="s">
        <v>18974</v>
      </c>
      <c r="C898" s="211" t="s">
        <v>15366</v>
      </c>
      <c r="D898" s="211" t="s">
        <v>983</v>
      </c>
      <c r="E898" s="211" t="s">
        <v>982</v>
      </c>
      <c r="F898" s="211" t="s">
        <v>982</v>
      </c>
      <c r="G898" s="211" t="s">
        <v>1860</v>
      </c>
      <c r="H898" s="212" t="s">
        <v>15364</v>
      </c>
      <c r="I898" s="213" t="s">
        <v>984</v>
      </c>
      <c r="J898" s="201" t="str">
        <f t="shared" ref="J898:J961" si="29">B898</f>
        <v>0170</v>
      </c>
      <c r="K898" s="209" t="s">
        <v>14592</v>
      </c>
      <c r="L898" s="240" t="s">
        <v>13094</v>
      </c>
      <c r="M898" s="214">
        <v>44090</v>
      </c>
      <c r="N898" s="209" t="s">
        <v>18777</v>
      </c>
      <c r="O898" s="215" t="s">
        <v>18778</v>
      </c>
      <c r="P898" s="215" t="s">
        <v>18773</v>
      </c>
      <c r="Q898" s="215" t="s">
        <v>18774</v>
      </c>
      <c r="S898" s="208"/>
    </row>
    <row r="899" spans="1:20" ht="13.15" customHeight="1">
      <c r="A899" s="209" t="str">
        <f t="shared" si="28"/>
        <v>3915753021083112023</v>
      </c>
      <c r="B899" s="210" t="s">
        <v>18974</v>
      </c>
      <c r="C899" s="211" t="s">
        <v>983</v>
      </c>
      <c r="D899" s="211" t="s">
        <v>983</v>
      </c>
      <c r="E899" s="211" t="s">
        <v>15374</v>
      </c>
      <c r="F899" s="211" t="s">
        <v>982</v>
      </c>
      <c r="G899" s="211" t="s">
        <v>1860</v>
      </c>
      <c r="H899" s="212" t="s">
        <v>15364</v>
      </c>
      <c r="I899" s="213" t="s">
        <v>984</v>
      </c>
      <c r="J899" s="201" t="str">
        <f t="shared" si="29"/>
        <v>0170</v>
      </c>
      <c r="K899" s="209" t="s">
        <v>15365</v>
      </c>
      <c r="L899" s="240" t="s">
        <v>13094</v>
      </c>
      <c r="M899" s="214">
        <v>44090</v>
      </c>
      <c r="N899" s="209" t="s">
        <v>18777</v>
      </c>
      <c r="O899" s="215" t="s">
        <v>18778</v>
      </c>
      <c r="P899" s="215" t="s">
        <v>18773</v>
      </c>
      <c r="Q899" s="215" t="s">
        <v>18774</v>
      </c>
      <c r="S899" s="208"/>
    </row>
    <row r="900" spans="1:20" ht="13.15" customHeight="1">
      <c r="A900" s="209" t="str">
        <f t="shared" si="28"/>
        <v>##1083112023</v>
      </c>
      <c r="B900" s="210" t="s">
        <v>18974</v>
      </c>
      <c r="C900" s="211" t="s">
        <v>983</v>
      </c>
      <c r="D900" s="211" t="s">
        <v>983</v>
      </c>
      <c r="E900" s="211" t="s">
        <v>3649</v>
      </c>
      <c r="F900" s="211" t="s">
        <v>982</v>
      </c>
      <c r="G900" s="211" t="s">
        <v>1860</v>
      </c>
      <c r="H900" s="212" t="s">
        <v>15364</v>
      </c>
      <c r="I900" s="213" t="s">
        <v>984</v>
      </c>
      <c r="J900" s="201" t="str">
        <f t="shared" si="29"/>
        <v>0170</v>
      </c>
      <c r="K900" s="209" t="s">
        <v>14779</v>
      </c>
      <c r="L900" s="240" t="s">
        <v>13094</v>
      </c>
      <c r="M900" s="214">
        <v>44090</v>
      </c>
      <c r="N900" s="209" t="s">
        <v>18777</v>
      </c>
      <c r="O900" s="215" t="s">
        <v>18778</v>
      </c>
      <c r="P900" s="215" t="s">
        <v>18773</v>
      </c>
      <c r="Q900" s="215" t="s">
        <v>18774</v>
      </c>
      <c r="S900" s="208"/>
    </row>
    <row r="901" spans="1:20" ht="13.15" customHeight="1">
      <c r="A901" s="209" t="str">
        <f t="shared" si="28"/>
        <v>##1598138919</v>
      </c>
      <c r="B901" s="210" t="s">
        <v>18974</v>
      </c>
      <c r="C901" s="211" t="s">
        <v>15363</v>
      </c>
      <c r="D901" s="211" t="s">
        <v>983</v>
      </c>
      <c r="E901" s="211" t="s">
        <v>3649</v>
      </c>
      <c r="F901" s="211" t="s">
        <v>982</v>
      </c>
      <c r="G901" s="211" t="s">
        <v>1860</v>
      </c>
      <c r="H901" s="212" t="s">
        <v>15364</v>
      </c>
      <c r="I901" s="213" t="s">
        <v>984</v>
      </c>
      <c r="J901" s="201" t="str">
        <f t="shared" si="29"/>
        <v>0170</v>
      </c>
      <c r="K901" s="209" t="s">
        <v>15365</v>
      </c>
      <c r="L901" s="240" t="s">
        <v>13094</v>
      </c>
      <c r="M901" s="214">
        <v>44090</v>
      </c>
      <c r="N901" s="209" t="s">
        <v>18777</v>
      </c>
      <c r="O901" s="215" t="s">
        <v>18778</v>
      </c>
      <c r="P901" s="215" t="s">
        <v>18773</v>
      </c>
      <c r="Q901" s="215" t="s">
        <v>18774</v>
      </c>
      <c r="S901" s="208"/>
    </row>
    <row r="902" spans="1:20" ht="13.15" customHeight="1">
      <c r="A902" s="209" t="str">
        <f t="shared" si="28"/>
        <v>1083112023MR1083112023</v>
      </c>
      <c r="B902" s="210" t="s">
        <v>18974</v>
      </c>
      <c r="C902" s="211" t="s">
        <v>983</v>
      </c>
      <c r="D902" s="211" t="s">
        <v>983</v>
      </c>
      <c r="E902" s="211" t="s">
        <v>15370</v>
      </c>
      <c r="F902" s="211" t="s">
        <v>982</v>
      </c>
      <c r="G902" s="211" t="s">
        <v>1860</v>
      </c>
      <c r="H902" s="212" t="s">
        <v>15364</v>
      </c>
      <c r="I902" s="213" t="s">
        <v>984</v>
      </c>
      <c r="J902" s="201" t="str">
        <f t="shared" si="29"/>
        <v>0170</v>
      </c>
      <c r="K902" s="209" t="s">
        <v>9153</v>
      </c>
      <c r="L902" s="240" t="s">
        <v>13094</v>
      </c>
      <c r="M902" s="214">
        <v>44090</v>
      </c>
      <c r="N902" s="209" t="s">
        <v>18777</v>
      </c>
      <c r="O902" s="215" t="s">
        <v>18778</v>
      </c>
      <c r="P902" s="215" t="s">
        <v>18773</v>
      </c>
      <c r="Q902" s="215" t="s">
        <v>18774</v>
      </c>
      <c r="S902" s="208"/>
    </row>
    <row r="903" spans="1:20" ht="13.15" customHeight="1">
      <c r="A903" s="209" t="str">
        <f t="shared" si="28"/>
        <v>1699705426MR1598138919</v>
      </c>
      <c r="B903" s="210" t="s">
        <v>18974</v>
      </c>
      <c r="C903" s="211" t="s">
        <v>15363</v>
      </c>
      <c r="D903" s="211" t="s">
        <v>983</v>
      </c>
      <c r="E903" s="211" t="s">
        <v>15371</v>
      </c>
      <c r="F903" s="211" t="s">
        <v>982</v>
      </c>
      <c r="G903" s="211" t="s">
        <v>1860</v>
      </c>
      <c r="H903" s="212" t="s">
        <v>15364</v>
      </c>
      <c r="I903" s="213" t="s">
        <v>984</v>
      </c>
      <c r="J903" s="201" t="str">
        <f t="shared" si="29"/>
        <v>0170</v>
      </c>
      <c r="K903" s="209" t="s">
        <v>15365</v>
      </c>
      <c r="L903" s="240" t="s">
        <v>13094</v>
      </c>
      <c r="M903" s="214">
        <v>44090</v>
      </c>
      <c r="N903" s="209" t="s">
        <v>18777</v>
      </c>
      <c r="O903" s="215" t="s">
        <v>18778</v>
      </c>
      <c r="P903" s="215" t="s">
        <v>18773</v>
      </c>
      <c r="Q903" s="215" t="s">
        <v>18774</v>
      </c>
      <c r="S903" s="208"/>
    </row>
    <row r="904" spans="1:20" ht="13.15" customHeight="1">
      <c r="A904" s="209" t="str">
        <f t="shared" si="28"/>
        <v>9A-000561241598138919</v>
      </c>
      <c r="B904" s="210" t="s">
        <v>18974</v>
      </c>
      <c r="C904" s="211" t="s">
        <v>15363</v>
      </c>
      <c r="D904" s="211" t="s">
        <v>983</v>
      </c>
      <c r="E904" s="211" t="s">
        <v>15375</v>
      </c>
      <c r="F904" s="211" t="s">
        <v>982</v>
      </c>
      <c r="G904" s="211" t="s">
        <v>1860</v>
      </c>
      <c r="H904" s="212" t="s">
        <v>15364</v>
      </c>
      <c r="I904" s="213" t="s">
        <v>984</v>
      </c>
      <c r="J904" s="201" t="str">
        <f t="shared" si="29"/>
        <v>0170</v>
      </c>
      <c r="K904" s="209" t="s">
        <v>15365</v>
      </c>
      <c r="L904" s="240" t="s">
        <v>13094</v>
      </c>
      <c r="M904" s="214">
        <v>44090</v>
      </c>
      <c r="N904" s="209" t="s">
        <v>18777</v>
      </c>
      <c r="O904" s="215" t="s">
        <v>18778</v>
      </c>
      <c r="P904" s="215" t="s">
        <v>18773</v>
      </c>
      <c r="Q904" s="215" t="s">
        <v>18774</v>
      </c>
      <c r="S904" s="208"/>
    </row>
    <row r="905" spans="1:20" ht="13.15" customHeight="1">
      <c r="A905" s="209" t="str">
        <f t="shared" si="28"/>
        <v>9C-QMA0000025594471699705426</v>
      </c>
      <c r="B905" s="210" t="s">
        <v>18974</v>
      </c>
      <c r="C905" s="211" t="s">
        <v>15366</v>
      </c>
      <c r="D905" s="211" t="s">
        <v>983</v>
      </c>
      <c r="E905" s="211" t="s">
        <v>15376</v>
      </c>
      <c r="F905" s="211" t="s">
        <v>982</v>
      </c>
      <c r="G905" s="211" t="s">
        <v>1860</v>
      </c>
      <c r="H905" s="212" t="s">
        <v>15364</v>
      </c>
      <c r="I905" s="213" t="s">
        <v>984</v>
      </c>
      <c r="J905" s="201" t="str">
        <f t="shared" si="29"/>
        <v>0170</v>
      </c>
      <c r="K905" s="209" t="s">
        <v>15365</v>
      </c>
      <c r="L905" s="240" t="s">
        <v>13094</v>
      </c>
      <c r="M905" s="214">
        <v>44090</v>
      </c>
      <c r="N905" s="209" t="s">
        <v>18777</v>
      </c>
      <c r="O905" s="215" t="s">
        <v>18778</v>
      </c>
      <c r="P905" s="215" t="s">
        <v>18773</v>
      </c>
      <c r="Q905" s="215" t="s">
        <v>18774</v>
      </c>
      <c r="S905" s="208"/>
    </row>
    <row r="906" spans="1:20" ht="13.15" customHeight="1">
      <c r="A906" s="216" t="str">
        <f t="shared" si="28"/>
        <v>1699705426MR1083112023</v>
      </c>
      <c r="B906" s="217" t="s">
        <v>18974</v>
      </c>
      <c r="C906" s="227" t="s">
        <v>983</v>
      </c>
      <c r="D906" s="227" t="s">
        <v>983</v>
      </c>
      <c r="E906" s="227" t="s">
        <v>15371</v>
      </c>
      <c r="F906" s="218" t="s">
        <v>982</v>
      </c>
      <c r="G906" s="218" t="s">
        <v>1860</v>
      </c>
      <c r="H906" s="219" t="s">
        <v>23209</v>
      </c>
      <c r="I906" s="220" t="s">
        <v>984</v>
      </c>
      <c r="J906" s="201" t="str">
        <f t="shared" si="29"/>
        <v>0170</v>
      </c>
      <c r="K906" s="228" t="s">
        <v>23203</v>
      </c>
      <c r="L906" s="228" t="s">
        <v>23204</v>
      </c>
      <c r="M906" s="229"/>
      <c r="N906" s="243"/>
      <c r="O906" s="243"/>
      <c r="P906" s="243"/>
      <c r="Q906" s="243"/>
      <c r="R906" s="223"/>
      <c r="S906" s="230"/>
      <c r="T906" s="223"/>
    </row>
    <row r="907" spans="1:20" ht="13.15" customHeight="1">
      <c r="A907" s="216" t="str">
        <f t="shared" si="28"/>
        <v>0941940021083112023</v>
      </c>
      <c r="B907" s="217" t="s">
        <v>18974</v>
      </c>
      <c r="C907" s="227" t="s">
        <v>983</v>
      </c>
      <c r="D907" s="227" t="s">
        <v>983</v>
      </c>
      <c r="E907" s="227" t="s">
        <v>15368</v>
      </c>
      <c r="F907" s="218" t="s">
        <v>982</v>
      </c>
      <c r="G907" s="218" t="s">
        <v>1860</v>
      </c>
      <c r="H907" s="228" t="s">
        <v>23209</v>
      </c>
      <c r="I907" s="220" t="s">
        <v>984</v>
      </c>
      <c r="J907" s="201" t="str">
        <f t="shared" si="29"/>
        <v>0170</v>
      </c>
      <c r="K907" s="228" t="s">
        <v>23203</v>
      </c>
      <c r="L907" s="228" t="s">
        <v>23204</v>
      </c>
      <c r="M907" s="229">
        <v>44806</v>
      </c>
      <c r="N907" s="243"/>
      <c r="O907" s="243"/>
      <c r="P907" s="243"/>
      <c r="Q907" s="243"/>
      <c r="R907" s="223"/>
      <c r="S907" s="230"/>
      <c r="T907" s="223"/>
    </row>
    <row r="908" spans="1:20" ht="13.15" customHeight="1">
      <c r="A908" s="209" t="str">
        <f t="shared" si="28"/>
        <v>0941981011265434559</v>
      </c>
      <c r="B908" s="210" t="s">
        <v>18975</v>
      </c>
      <c r="C908" s="211" t="s">
        <v>15379</v>
      </c>
      <c r="D908" s="211" t="s">
        <v>185</v>
      </c>
      <c r="E908" s="211" t="s">
        <v>15380</v>
      </c>
      <c r="F908" s="211" t="s">
        <v>184</v>
      </c>
      <c r="G908" s="211" t="s">
        <v>2016</v>
      </c>
      <c r="H908" s="212" t="s">
        <v>15377</v>
      </c>
      <c r="I908" s="213" t="s">
        <v>186</v>
      </c>
      <c r="J908" s="201" t="str">
        <f t="shared" si="29"/>
        <v>0171</v>
      </c>
      <c r="K908" s="209"/>
      <c r="L908" s="209"/>
      <c r="M908" s="214"/>
      <c r="N908" s="209" t="s">
        <v>18765</v>
      </c>
      <c r="O908" s="215" t="s">
        <v>18766</v>
      </c>
      <c r="P908" s="215" t="s">
        <v>18773</v>
      </c>
      <c r="Q908" s="215" t="s">
        <v>18774</v>
      </c>
      <c r="S908" s="208"/>
    </row>
    <row r="909" spans="1:20" ht="13.15" customHeight="1">
      <c r="A909" s="209" t="str">
        <f t="shared" si="28"/>
        <v>0941981011952723967</v>
      </c>
      <c r="B909" s="210" t="s">
        <v>18975</v>
      </c>
      <c r="C909" s="211" t="s">
        <v>185</v>
      </c>
      <c r="D909" s="211" t="s">
        <v>185</v>
      </c>
      <c r="E909" s="211" t="s">
        <v>15380</v>
      </c>
      <c r="F909" s="211" t="s">
        <v>184</v>
      </c>
      <c r="G909" s="211" t="s">
        <v>2016</v>
      </c>
      <c r="H909" s="212" t="s">
        <v>15377</v>
      </c>
      <c r="I909" s="213" t="s">
        <v>186</v>
      </c>
      <c r="J909" s="201" t="str">
        <f t="shared" si="29"/>
        <v>0171</v>
      </c>
      <c r="K909" s="209" t="s">
        <v>9153</v>
      </c>
      <c r="L909" s="209"/>
      <c r="M909" s="214"/>
      <c r="N909" s="209" t="s">
        <v>18765</v>
      </c>
      <c r="O909" s="215" t="s">
        <v>18766</v>
      </c>
      <c r="P909" s="215" t="s">
        <v>18773</v>
      </c>
      <c r="Q909" s="215" t="s">
        <v>18774</v>
      </c>
      <c r="S909" s="208"/>
    </row>
    <row r="910" spans="1:20" ht="13.15" customHeight="1">
      <c r="A910" s="209" t="str">
        <f t="shared" si="28"/>
        <v>0941981021265434559</v>
      </c>
      <c r="B910" s="210" t="s">
        <v>18975</v>
      </c>
      <c r="C910" s="211" t="s">
        <v>15379</v>
      </c>
      <c r="D910" s="211" t="s">
        <v>185</v>
      </c>
      <c r="E910" s="211" t="s">
        <v>15381</v>
      </c>
      <c r="F910" s="211" t="s">
        <v>184</v>
      </c>
      <c r="G910" s="211" t="s">
        <v>2016</v>
      </c>
      <c r="H910" s="212" t="s">
        <v>15377</v>
      </c>
      <c r="I910" s="213" t="s">
        <v>186</v>
      </c>
      <c r="J910" s="201" t="str">
        <f t="shared" si="29"/>
        <v>0171</v>
      </c>
      <c r="K910" s="209"/>
      <c r="L910" s="209"/>
      <c r="M910" s="214"/>
      <c r="N910" s="209" t="s">
        <v>18765</v>
      </c>
      <c r="O910" s="215" t="s">
        <v>18766</v>
      </c>
      <c r="P910" s="215" t="s">
        <v>18773</v>
      </c>
      <c r="Q910" s="215" t="s">
        <v>18774</v>
      </c>
      <c r="S910" s="208"/>
    </row>
    <row r="911" spans="1:20" ht="13.15" customHeight="1">
      <c r="A911" s="209" t="str">
        <f t="shared" si="28"/>
        <v>3364788011265434559</v>
      </c>
      <c r="B911" s="210" t="s">
        <v>18975</v>
      </c>
      <c r="C911" s="211" t="s">
        <v>15379</v>
      </c>
      <c r="D911" s="211" t="s">
        <v>185</v>
      </c>
      <c r="E911" s="211" t="s">
        <v>184</v>
      </c>
      <c r="F911" s="211" t="s">
        <v>184</v>
      </c>
      <c r="G911" s="211" t="s">
        <v>2016</v>
      </c>
      <c r="H911" s="212" t="s">
        <v>15377</v>
      </c>
      <c r="I911" s="213" t="s">
        <v>186</v>
      </c>
      <c r="J911" s="201" t="str">
        <f t="shared" si="29"/>
        <v>0171</v>
      </c>
      <c r="K911" s="209" t="s">
        <v>14592</v>
      </c>
      <c r="L911" s="209"/>
      <c r="M911" s="214"/>
      <c r="N911" s="209" t="s">
        <v>18765</v>
      </c>
      <c r="O911" s="215" t="s">
        <v>18766</v>
      </c>
      <c r="P911" s="215" t="s">
        <v>18773</v>
      </c>
      <c r="Q911" s="215" t="s">
        <v>18774</v>
      </c>
      <c r="S911" s="208"/>
    </row>
    <row r="912" spans="1:20" ht="13.15" customHeight="1">
      <c r="A912" s="209" t="str">
        <f t="shared" si="28"/>
        <v>3364788011952723967</v>
      </c>
      <c r="B912" s="210" t="s">
        <v>18975</v>
      </c>
      <c r="C912" s="211" t="s">
        <v>185</v>
      </c>
      <c r="D912" s="211" t="s">
        <v>185</v>
      </c>
      <c r="E912" s="211" t="s">
        <v>184</v>
      </c>
      <c r="F912" s="211" t="s">
        <v>184</v>
      </c>
      <c r="G912" s="211" t="s">
        <v>2016</v>
      </c>
      <c r="H912" s="212" t="s">
        <v>15377</v>
      </c>
      <c r="I912" s="213" t="s">
        <v>186</v>
      </c>
      <c r="J912" s="201" t="str">
        <f t="shared" si="29"/>
        <v>0171</v>
      </c>
      <c r="K912" s="209"/>
      <c r="L912" s="209"/>
      <c r="M912" s="214"/>
      <c r="N912" s="209" t="s">
        <v>18765</v>
      </c>
      <c r="O912" s="215" t="s">
        <v>18766</v>
      </c>
      <c r="P912" s="215" t="s">
        <v>18773</v>
      </c>
      <c r="Q912" s="215" t="s">
        <v>18774</v>
      </c>
      <c r="S912" s="208"/>
    </row>
    <row r="913" spans="1:17" s="208" customFormat="1" ht="13.15" customHeight="1">
      <c r="A913" s="209" t="str">
        <f t="shared" si="28"/>
        <v>3364788021952723967</v>
      </c>
      <c r="B913" s="210" t="s">
        <v>18975</v>
      </c>
      <c r="C913" s="211" t="s">
        <v>185</v>
      </c>
      <c r="D913" s="211" t="s">
        <v>185</v>
      </c>
      <c r="E913" s="211" t="s">
        <v>15382</v>
      </c>
      <c r="F913" s="211" t="s">
        <v>184</v>
      </c>
      <c r="G913" s="211" t="s">
        <v>2016</v>
      </c>
      <c r="H913" s="212" t="s">
        <v>15377</v>
      </c>
      <c r="I913" s="213" t="s">
        <v>186</v>
      </c>
      <c r="J913" s="201" t="str">
        <f t="shared" si="29"/>
        <v>0171</v>
      </c>
      <c r="K913" s="209"/>
      <c r="L913" s="209"/>
      <c r="M913" s="214"/>
      <c r="N913" s="209" t="s">
        <v>18765</v>
      </c>
      <c r="O913" s="215" t="s">
        <v>18766</v>
      </c>
      <c r="P913" s="215" t="s">
        <v>18773</v>
      </c>
      <c r="Q913" s="215" t="s">
        <v>18774</v>
      </c>
    </row>
    <row r="914" spans="1:17" s="208" customFormat="1" ht="13.15" customHeight="1">
      <c r="A914" s="209" t="str">
        <f t="shared" si="28"/>
        <v>##1952723967</v>
      </c>
      <c r="B914" s="210" t="s">
        <v>18975</v>
      </c>
      <c r="C914" s="211" t="s">
        <v>185</v>
      </c>
      <c r="D914" s="211" t="s">
        <v>185</v>
      </c>
      <c r="E914" s="211" t="s">
        <v>3649</v>
      </c>
      <c r="F914" s="211" t="s">
        <v>184</v>
      </c>
      <c r="G914" s="211" t="s">
        <v>2016</v>
      </c>
      <c r="H914" s="212" t="s">
        <v>15377</v>
      </c>
      <c r="I914" s="213" t="s">
        <v>186</v>
      </c>
      <c r="J914" s="201" t="str">
        <f t="shared" si="29"/>
        <v>0171</v>
      </c>
      <c r="K914" s="240" t="s">
        <v>15378</v>
      </c>
      <c r="L914" s="240" t="s">
        <v>13094</v>
      </c>
      <c r="M914" s="214">
        <v>44110</v>
      </c>
      <c r="N914" s="209" t="s">
        <v>18765</v>
      </c>
      <c r="O914" s="215" t="s">
        <v>18766</v>
      </c>
      <c r="P914" s="215" t="s">
        <v>18773</v>
      </c>
      <c r="Q914" s="215" t="s">
        <v>18774</v>
      </c>
    </row>
    <row r="915" spans="1:17" s="208" customFormat="1" ht="13.15" customHeight="1">
      <c r="A915" s="209" t="str">
        <f t="shared" si="28"/>
        <v>7N-000250141265434559</v>
      </c>
      <c r="B915" s="210" t="s">
        <v>18975</v>
      </c>
      <c r="C915" s="211" t="s">
        <v>15379</v>
      </c>
      <c r="D915" s="211" t="s">
        <v>185</v>
      </c>
      <c r="E915" s="211" t="s">
        <v>15383</v>
      </c>
      <c r="F915" s="211" t="s">
        <v>184</v>
      </c>
      <c r="G915" s="211" t="s">
        <v>2016</v>
      </c>
      <c r="H915" s="212" t="s">
        <v>15377</v>
      </c>
      <c r="I915" s="213" t="s">
        <v>186</v>
      </c>
      <c r="J915" s="201" t="str">
        <f t="shared" si="29"/>
        <v>0171</v>
      </c>
      <c r="K915" s="209"/>
      <c r="L915" s="209"/>
      <c r="M915" s="214"/>
      <c r="N915" s="209" t="s">
        <v>18765</v>
      </c>
      <c r="O915" s="215" t="s">
        <v>18766</v>
      </c>
      <c r="P915" s="215" t="s">
        <v>18773</v>
      </c>
      <c r="Q915" s="215" t="s">
        <v>18774</v>
      </c>
    </row>
    <row r="916" spans="1:17" s="208" customFormat="1" ht="13.15" customHeight="1">
      <c r="A916" s="209" t="str">
        <f t="shared" si="28"/>
        <v>7W-0001303150011265434559</v>
      </c>
      <c r="B916" s="210" t="s">
        <v>18975</v>
      </c>
      <c r="C916" s="211" t="s">
        <v>15379</v>
      </c>
      <c r="D916" s="211" t="s">
        <v>185</v>
      </c>
      <c r="E916" s="211" t="s">
        <v>15384</v>
      </c>
      <c r="F916" s="211" t="s">
        <v>184</v>
      </c>
      <c r="G916" s="211" t="s">
        <v>2016</v>
      </c>
      <c r="H916" s="212" t="s">
        <v>15377</v>
      </c>
      <c r="I916" s="213" t="s">
        <v>186</v>
      </c>
      <c r="J916" s="201" t="str">
        <f t="shared" si="29"/>
        <v>0171</v>
      </c>
      <c r="K916" s="209"/>
      <c r="L916" s="209"/>
      <c r="M916" s="214"/>
      <c r="N916" s="209" t="s">
        <v>18765</v>
      </c>
      <c r="O916" s="215" t="s">
        <v>18766</v>
      </c>
      <c r="P916" s="215" t="s">
        <v>18773</v>
      </c>
      <c r="Q916" s="215" t="s">
        <v>18774</v>
      </c>
    </row>
    <row r="917" spans="1:17" s="208" customFormat="1" ht="13.15" customHeight="1">
      <c r="A917" s="209" t="str">
        <f t="shared" si="28"/>
        <v>7W-0001303150021952723967</v>
      </c>
      <c r="B917" s="210" t="s">
        <v>18975</v>
      </c>
      <c r="C917" s="211" t="s">
        <v>185</v>
      </c>
      <c r="D917" s="211" t="s">
        <v>185</v>
      </c>
      <c r="E917" s="211" t="s">
        <v>15385</v>
      </c>
      <c r="F917" s="211" t="s">
        <v>184</v>
      </c>
      <c r="G917" s="211" t="s">
        <v>2016</v>
      </c>
      <c r="H917" s="212" t="s">
        <v>15377</v>
      </c>
      <c r="I917" s="213" t="s">
        <v>186</v>
      </c>
      <c r="J917" s="201" t="str">
        <f t="shared" si="29"/>
        <v>0171</v>
      </c>
      <c r="K917" s="209"/>
      <c r="L917" s="209"/>
      <c r="M917" s="214"/>
      <c r="N917" s="209" t="s">
        <v>18765</v>
      </c>
      <c r="O917" s="215" t="s">
        <v>18766</v>
      </c>
      <c r="P917" s="215" t="s">
        <v>18773</v>
      </c>
      <c r="Q917" s="215" t="s">
        <v>18774</v>
      </c>
    </row>
    <row r="918" spans="1:17" s="208" customFormat="1" ht="13.15" customHeight="1">
      <c r="A918" s="209" t="str">
        <f t="shared" si="28"/>
        <v>0942047011730183658</v>
      </c>
      <c r="B918" s="210" t="s">
        <v>18976</v>
      </c>
      <c r="C918" s="211" t="s">
        <v>497</v>
      </c>
      <c r="D918" s="211" t="s">
        <v>497</v>
      </c>
      <c r="E918" s="211" t="s">
        <v>3604</v>
      </c>
      <c r="F918" s="211" t="s">
        <v>496</v>
      </c>
      <c r="G918" s="211" t="s">
        <v>1631</v>
      </c>
      <c r="H918" s="212" t="s">
        <v>15386</v>
      </c>
      <c r="I918" s="213" t="s">
        <v>498</v>
      </c>
      <c r="J918" s="201" t="str">
        <f t="shared" si="29"/>
        <v>0172</v>
      </c>
      <c r="K918" s="209"/>
      <c r="L918" s="209"/>
      <c r="M918" s="214"/>
      <c r="N918" s="209" t="s">
        <v>18765</v>
      </c>
      <c r="O918" s="215" t="s">
        <v>18766</v>
      </c>
      <c r="P918" s="215" t="s">
        <v>18835</v>
      </c>
      <c r="Q918" s="215" t="s">
        <v>18836</v>
      </c>
    </row>
    <row r="919" spans="1:17" s="208" customFormat="1" ht="13.15" customHeight="1">
      <c r="A919" s="209" t="str">
        <f t="shared" si="28"/>
        <v>0942047031730183658</v>
      </c>
      <c r="B919" s="210" t="s">
        <v>18976</v>
      </c>
      <c r="C919" s="211" t="s">
        <v>497</v>
      </c>
      <c r="D919" s="211" t="s">
        <v>497</v>
      </c>
      <c r="E919" s="211" t="s">
        <v>15387</v>
      </c>
      <c r="F919" s="211" t="s">
        <v>496</v>
      </c>
      <c r="G919" s="211" t="s">
        <v>1631</v>
      </c>
      <c r="H919" s="212" t="s">
        <v>15386</v>
      </c>
      <c r="I919" s="213" t="s">
        <v>498</v>
      </c>
      <c r="J919" s="201" t="str">
        <f t="shared" si="29"/>
        <v>0172</v>
      </c>
      <c r="K919" s="209" t="s">
        <v>14935</v>
      </c>
      <c r="L919" s="209"/>
      <c r="M919" s="214"/>
      <c r="N919" s="209" t="s">
        <v>18765</v>
      </c>
      <c r="O919" s="215" t="s">
        <v>18766</v>
      </c>
      <c r="P919" s="215" t="s">
        <v>18835</v>
      </c>
      <c r="Q919" s="215" t="s">
        <v>18836</v>
      </c>
    </row>
    <row r="920" spans="1:17" s="208" customFormat="1" ht="13.15" customHeight="1">
      <c r="A920" s="209" t="str">
        <f t="shared" si="28"/>
        <v>1126666021730183658</v>
      </c>
      <c r="B920" s="210" t="s">
        <v>18976</v>
      </c>
      <c r="C920" s="211" t="s">
        <v>497</v>
      </c>
      <c r="D920" s="211" t="s">
        <v>497</v>
      </c>
      <c r="E920" s="211" t="s">
        <v>15388</v>
      </c>
      <c r="F920" s="211" t="s">
        <v>496</v>
      </c>
      <c r="G920" s="211" t="s">
        <v>1631</v>
      </c>
      <c r="H920" s="212" t="s">
        <v>15386</v>
      </c>
      <c r="I920" s="213" t="s">
        <v>498</v>
      </c>
      <c r="J920" s="201" t="str">
        <f t="shared" si="29"/>
        <v>0172</v>
      </c>
      <c r="K920" s="209"/>
      <c r="L920" s="209"/>
      <c r="M920" s="214"/>
      <c r="N920" s="209" t="s">
        <v>18765</v>
      </c>
      <c r="O920" s="215" t="s">
        <v>18766</v>
      </c>
      <c r="P920" s="215" t="s">
        <v>18835</v>
      </c>
      <c r="Q920" s="215" t="s">
        <v>18836</v>
      </c>
    </row>
    <row r="921" spans="1:17" s="208" customFormat="1" ht="13.15" customHeight="1">
      <c r="A921" s="209" t="str">
        <f t="shared" si="28"/>
        <v>4026288011730183658</v>
      </c>
      <c r="B921" s="210" t="s">
        <v>18976</v>
      </c>
      <c r="C921" s="211" t="s">
        <v>497</v>
      </c>
      <c r="D921" s="211" t="s">
        <v>497</v>
      </c>
      <c r="E921" s="211" t="s">
        <v>496</v>
      </c>
      <c r="F921" s="211" t="s">
        <v>496</v>
      </c>
      <c r="G921" s="211" t="s">
        <v>1631</v>
      </c>
      <c r="H921" s="212" t="s">
        <v>15386</v>
      </c>
      <c r="I921" s="213" t="s">
        <v>498</v>
      </c>
      <c r="J921" s="201" t="str">
        <f t="shared" si="29"/>
        <v>0172</v>
      </c>
      <c r="K921" s="209" t="s">
        <v>15390</v>
      </c>
      <c r="L921" s="209"/>
      <c r="M921" s="214"/>
      <c r="N921" s="209" t="s">
        <v>18765</v>
      </c>
      <c r="O921" s="215" t="s">
        <v>18766</v>
      </c>
      <c r="P921" s="215" t="s">
        <v>18835</v>
      </c>
      <c r="Q921" s="215" t="s">
        <v>18836</v>
      </c>
    </row>
    <row r="922" spans="1:17" s="208" customFormat="1" ht="13.15" customHeight="1">
      <c r="A922" s="209" t="str">
        <f t="shared" si="28"/>
        <v>1F-QMA0000026298031730183658</v>
      </c>
      <c r="B922" s="210" t="s">
        <v>18976</v>
      </c>
      <c r="C922" s="211" t="s">
        <v>497</v>
      </c>
      <c r="D922" s="211" t="s">
        <v>497</v>
      </c>
      <c r="E922" s="211" t="s">
        <v>15389</v>
      </c>
      <c r="F922" s="211" t="s">
        <v>496</v>
      </c>
      <c r="G922" s="211" t="s">
        <v>1631</v>
      </c>
      <c r="H922" s="212" t="s">
        <v>15386</v>
      </c>
      <c r="I922" s="213" t="s">
        <v>498</v>
      </c>
      <c r="J922" s="201" t="str">
        <f t="shared" si="29"/>
        <v>0172</v>
      </c>
      <c r="K922" s="209"/>
      <c r="L922" s="209"/>
      <c r="M922" s="214"/>
      <c r="N922" s="209" t="s">
        <v>18765</v>
      </c>
      <c r="O922" s="215" t="s">
        <v>18766</v>
      </c>
      <c r="P922" s="215" t="s">
        <v>18835</v>
      </c>
      <c r="Q922" s="215" t="s">
        <v>18836</v>
      </c>
    </row>
    <row r="923" spans="1:17" s="208" customFormat="1" ht="13.15" customHeight="1">
      <c r="A923" s="209" t="str">
        <f t="shared" si="28"/>
        <v>0942054011730278417</v>
      </c>
      <c r="B923" s="210" t="s">
        <v>18977</v>
      </c>
      <c r="C923" s="211" t="s">
        <v>1141</v>
      </c>
      <c r="D923" s="211" t="s">
        <v>1141</v>
      </c>
      <c r="E923" s="211" t="s">
        <v>3585</v>
      </c>
      <c r="F923" s="211" t="s">
        <v>1140</v>
      </c>
      <c r="G923" s="211" t="s">
        <v>3050</v>
      </c>
      <c r="H923" s="212" t="s">
        <v>15391</v>
      </c>
      <c r="I923" s="213" t="s">
        <v>1142</v>
      </c>
      <c r="J923" s="201" t="str">
        <f t="shared" si="29"/>
        <v>0173</v>
      </c>
      <c r="K923" s="209"/>
      <c r="L923" s="209"/>
      <c r="M923" s="214"/>
      <c r="N923" s="209" t="s">
        <v>18777</v>
      </c>
      <c r="O923" s="215" t="s">
        <v>18778</v>
      </c>
      <c r="P923" s="215" t="s">
        <v>18812</v>
      </c>
      <c r="Q923" s="215" t="s">
        <v>18813</v>
      </c>
    </row>
    <row r="924" spans="1:17" s="208" customFormat="1" ht="13.15" customHeight="1">
      <c r="A924" s="209" t="str">
        <f t="shared" si="28"/>
        <v>0942054021730278417</v>
      </c>
      <c r="B924" s="210" t="s">
        <v>18977</v>
      </c>
      <c r="C924" s="211" t="s">
        <v>1141</v>
      </c>
      <c r="D924" s="211" t="s">
        <v>1141</v>
      </c>
      <c r="E924" s="211" t="s">
        <v>15392</v>
      </c>
      <c r="F924" s="211" t="s">
        <v>1140</v>
      </c>
      <c r="G924" s="211" t="s">
        <v>3050</v>
      </c>
      <c r="H924" s="212" t="s">
        <v>15391</v>
      </c>
      <c r="I924" s="213" t="s">
        <v>1142</v>
      </c>
      <c r="J924" s="201" t="str">
        <f t="shared" si="29"/>
        <v>0173</v>
      </c>
      <c r="K924" s="209"/>
      <c r="L924" s="209"/>
      <c r="M924" s="214"/>
      <c r="N924" s="209" t="s">
        <v>18777</v>
      </c>
      <c r="O924" s="215" t="s">
        <v>18778</v>
      </c>
      <c r="P924" s="215" t="s">
        <v>18812</v>
      </c>
      <c r="Q924" s="215" t="s">
        <v>18813</v>
      </c>
    </row>
    <row r="925" spans="1:17" s="208" customFormat="1" ht="13.15" customHeight="1">
      <c r="A925" s="209" t="str">
        <f t="shared" si="28"/>
        <v>0942054031730278417</v>
      </c>
      <c r="B925" s="210" t="s">
        <v>18977</v>
      </c>
      <c r="C925" s="211" t="s">
        <v>1141</v>
      </c>
      <c r="D925" s="211" t="s">
        <v>1141</v>
      </c>
      <c r="E925" s="211" t="s">
        <v>1140</v>
      </c>
      <c r="F925" s="211" t="s">
        <v>1140</v>
      </c>
      <c r="G925" s="211" t="s">
        <v>3050</v>
      </c>
      <c r="H925" s="212" t="s">
        <v>15391</v>
      </c>
      <c r="I925" s="213" t="s">
        <v>1142</v>
      </c>
      <c r="J925" s="201" t="str">
        <f t="shared" si="29"/>
        <v>0173</v>
      </c>
      <c r="K925" s="209"/>
      <c r="L925" s="209"/>
      <c r="M925" s="214"/>
      <c r="N925" s="209" t="s">
        <v>18777</v>
      </c>
      <c r="O925" s="215" t="s">
        <v>18778</v>
      </c>
      <c r="P925" s="215" t="s">
        <v>18812</v>
      </c>
      <c r="Q925" s="215" t="s">
        <v>18813</v>
      </c>
    </row>
    <row r="926" spans="1:17" s="208" customFormat="1" ht="13.15" customHeight="1">
      <c r="A926" s="209" t="str">
        <f t="shared" si="28"/>
        <v>0942070011609927748</v>
      </c>
      <c r="B926" s="210" t="s">
        <v>18978</v>
      </c>
      <c r="C926" s="211" t="s">
        <v>15393</v>
      </c>
      <c r="D926" s="211" t="s">
        <v>484</v>
      </c>
      <c r="E926" s="211" t="s">
        <v>15394</v>
      </c>
      <c r="F926" s="211" t="s">
        <v>483</v>
      </c>
      <c r="G926" s="211" t="s">
        <v>1707</v>
      </c>
      <c r="H926" s="212" t="s">
        <v>2429</v>
      </c>
      <c r="I926" s="213" t="s">
        <v>485</v>
      </c>
      <c r="J926" s="201" t="str">
        <f t="shared" si="29"/>
        <v>0174</v>
      </c>
      <c r="K926" s="209"/>
      <c r="L926" s="209"/>
      <c r="M926" s="214"/>
      <c r="N926" s="209" t="s">
        <v>18777</v>
      </c>
      <c r="O926" s="215" t="s">
        <v>18778</v>
      </c>
      <c r="P926" s="215" t="s">
        <v>18781</v>
      </c>
      <c r="Q926" s="215" t="s">
        <v>18782</v>
      </c>
    </row>
    <row r="927" spans="1:17" s="208" customFormat="1" ht="13.15" customHeight="1">
      <c r="A927" s="209" t="str">
        <f t="shared" si="28"/>
        <v>0942070011770514077</v>
      </c>
      <c r="B927" s="210" t="s">
        <v>18978</v>
      </c>
      <c r="C927" s="136" t="s">
        <v>484</v>
      </c>
      <c r="D927" s="137" t="s">
        <v>484</v>
      </c>
      <c r="E927" s="137" t="s">
        <v>15394</v>
      </c>
      <c r="F927" s="211" t="s">
        <v>483</v>
      </c>
      <c r="G927" s="211" t="s">
        <v>1707</v>
      </c>
      <c r="H927" s="142" t="s">
        <v>485</v>
      </c>
      <c r="I927" s="213" t="s">
        <v>485</v>
      </c>
      <c r="J927" s="201" t="str">
        <f t="shared" si="29"/>
        <v>0174</v>
      </c>
      <c r="K927" s="232" t="s">
        <v>18979</v>
      </c>
      <c r="L927" s="232" t="s">
        <v>13916</v>
      </c>
      <c r="M927" s="214">
        <v>44475</v>
      </c>
      <c r="N927" s="209" t="s">
        <v>18777</v>
      </c>
      <c r="O927" s="215" t="s">
        <v>18778</v>
      </c>
      <c r="P927" s="215" t="s">
        <v>18781</v>
      </c>
      <c r="Q927" s="215" t="s">
        <v>18782</v>
      </c>
    </row>
    <row r="928" spans="1:17" s="208" customFormat="1" ht="13.15" customHeight="1">
      <c r="A928" s="209" t="str">
        <f t="shared" si="28"/>
        <v>0942070021730245135</v>
      </c>
      <c r="B928" s="210" t="s">
        <v>18978</v>
      </c>
      <c r="C928" s="211" t="s">
        <v>15396</v>
      </c>
      <c r="D928" s="211" t="s">
        <v>484</v>
      </c>
      <c r="E928" s="211" t="s">
        <v>483</v>
      </c>
      <c r="F928" s="211" t="s">
        <v>483</v>
      </c>
      <c r="G928" s="211" t="s">
        <v>1707</v>
      </c>
      <c r="H928" s="212" t="s">
        <v>2429</v>
      </c>
      <c r="I928" s="213" t="s">
        <v>485</v>
      </c>
      <c r="J928" s="201" t="str">
        <f t="shared" si="29"/>
        <v>0174</v>
      </c>
      <c r="K928" s="209" t="s">
        <v>15312</v>
      </c>
      <c r="L928" s="209" t="s">
        <v>13094</v>
      </c>
      <c r="M928" s="214">
        <v>44084</v>
      </c>
      <c r="N928" s="209" t="s">
        <v>18777</v>
      </c>
      <c r="O928" s="215" t="s">
        <v>18778</v>
      </c>
      <c r="P928" s="215" t="s">
        <v>18781</v>
      </c>
      <c r="Q928" s="215" t="s">
        <v>18782</v>
      </c>
    </row>
    <row r="929" spans="1:17" s="208" customFormat="1" ht="13.15" customHeight="1">
      <c r="A929" s="209" t="str">
        <f t="shared" si="28"/>
        <v>0942070021770514077</v>
      </c>
      <c r="B929" s="210" t="s">
        <v>18978</v>
      </c>
      <c r="C929" s="211" t="s">
        <v>484</v>
      </c>
      <c r="D929" s="211" t="s">
        <v>484</v>
      </c>
      <c r="E929" s="211" t="s">
        <v>483</v>
      </c>
      <c r="F929" s="211" t="s">
        <v>483</v>
      </c>
      <c r="G929" s="211" t="s">
        <v>1707</v>
      </c>
      <c r="H929" s="212" t="s">
        <v>2429</v>
      </c>
      <c r="I929" s="213" t="s">
        <v>485</v>
      </c>
      <c r="J929" s="201" t="str">
        <f t="shared" si="29"/>
        <v>0174</v>
      </c>
      <c r="K929" s="209"/>
      <c r="L929" s="209"/>
      <c r="M929" s="214"/>
      <c r="N929" s="209" t="s">
        <v>18777</v>
      </c>
      <c r="O929" s="215" t="s">
        <v>18778</v>
      </c>
      <c r="P929" s="215" t="s">
        <v>18781</v>
      </c>
      <c r="Q929" s="215" t="s">
        <v>18782</v>
      </c>
    </row>
    <row r="930" spans="1:17" s="208" customFormat="1" ht="13.15" customHeight="1">
      <c r="A930" s="209" t="str">
        <f t="shared" si="28"/>
        <v>0942070031770514077</v>
      </c>
      <c r="B930" s="210" t="s">
        <v>18978</v>
      </c>
      <c r="C930" s="211" t="s">
        <v>484</v>
      </c>
      <c r="D930" s="211" t="s">
        <v>484</v>
      </c>
      <c r="E930" s="211" t="s">
        <v>15395</v>
      </c>
      <c r="F930" s="211" t="s">
        <v>483</v>
      </c>
      <c r="G930" s="211" t="s">
        <v>1707</v>
      </c>
      <c r="H930" s="212" t="s">
        <v>2429</v>
      </c>
      <c r="I930" s="213" t="s">
        <v>485</v>
      </c>
      <c r="J930" s="201" t="str">
        <f t="shared" si="29"/>
        <v>0174</v>
      </c>
      <c r="K930" s="209"/>
      <c r="L930" s="209"/>
      <c r="M930" s="214"/>
      <c r="N930" s="209" t="s">
        <v>18777</v>
      </c>
      <c r="O930" s="215" t="s">
        <v>18778</v>
      </c>
      <c r="P930" s="215" t="s">
        <v>18781</v>
      </c>
      <c r="Q930" s="215" t="s">
        <v>18782</v>
      </c>
    </row>
    <row r="931" spans="1:17" s="208" customFormat="1" ht="13.15" customHeight="1">
      <c r="A931" s="209" t="str">
        <f t="shared" si="28"/>
        <v>0942070041730245135</v>
      </c>
      <c r="B931" s="210" t="s">
        <v>18978</v>
      </c>
      <c r="C931" s="211" t="s">
        <v>15396</v>
      </c>
      <c r="D931" s="211" t="s">
        <v>484</v>
      </c>
      <c r="E931" s="211" t="s">
        <v>15397</v>
      </c>
      <c r="F931" s="211" t="s">
        <v>483</v>
      </c>
      <c r="G931" s="211" t="s">
        <v>1707</v>
      </c>
      <c r="H931" s="212" t="s">
        <v>2429</v>
      </c>
      <c r="I931" s="213" t="s">
        <v>485</v>
      </c>
      <c r="J931" s="201" t="str">
        <f t="shared" si="29"/>
        <v>0174</v>
      </c>
      <c r="K931" s="209"/>
      <c r="L931" s="209"/>
      <c r="M931" s="214"/>
      <c r="N931" s="209" t="s">
        <v>18777</v>
      </c>
      <c r="O931" s="215" t="s">
        <v>18778</v>
      </c>
      <c r="P931" s="215" t="s">
        <v>18781</v>
      </c>
      <c r="Q931" s="215" t="s">
        <v>18782</v>
      </c>
    </row>
    <row r="932" spans="1:17" s="208" customFormat="1" ht="13.15" customHeight="1">
      <c r="A932" s="209" t="str">
        <f t="shared" si="28"/>
        <v>0942070041770514077</v>
      </c>
      <c r="B932" s="210" t="s">
        <v>18978</v>
      </c>
      <c r="C932" s="211" t="s">
        <v>484</v>
      </c>
      <c r="D932" s="211" t="s">
        <v>484</v>
      </c>
      <c r="E932" s="211" t="s">
        <v>15397</v>
      </c>
      <c r="F932" s="211" t="s">
        <v>483</v>
      </c>
      <c r="G932" s="211" t="s">
        <v>1707</v>
      </c>
      <c r="H932" s="212" t="s">
        <v>2429</v>
      </c>
      <c r="I932" s="213" t="s">
        <v>485</v>
      </c>
      <c r="J932" s="201" t="str">
        <f t="shared" si="29"/>
        <v>0174</v>
      </c>
      <c r="K932" s="209" t="s">
        <v>15312</v>
      </c>
      <c r="L932" s="209" t="s">
        <v>15111</v>
      </c>
      <c r="M932" s="214">
        <v>44101</v>
      </c>
      <c r="N932" s="209" t="s">
        <v>18777</v>
      </c>
      <c r="O932" s="215" t="s">
        <v>18778</v>
      </c>
      <c r="P932" s="215" t="s">
        <v>18781</v>
      </c>
      <c r="Q932" s="215" t="s">
        <v>18782</v>
      </c>
    </row>
    <row r="933" spans="1:17" s="208" customFormat="1" ht="13.15" customHeight="1">
      <c r="A933" s="209" t="str">
        <f t="shared" si="28"/>
        <v>0942070051730245135</v>
      </c>
      <c r="B933" s="210" t="s">
        <v>18978</v>
      </c>
      <c r="C933" s="211" t="s">
        <v>15396</v>
      </c>
      <c r="D933" s="211" t="s">
        <v>484</v>
      </c>
      <c r="E933" s="211" t="s">
        <v>15398</v>
      </c>
      <c r="F933" s="211" t="s">
        <v>483</v>
      </c>
      <c r="G933" s="211" t="s">
        <v>1707</v>
      </c>
      <c r="H933" s="212" t="s">
        <v>2429</v>
      </c>
      <c r="I933" s="213" t="s">
        <v>485</v>
      </c>
      <c r="J933" s="201" t="str">
        <f t="shared" si="29"/>
        <v>0174</v>
      </c>
      <c r="K933" s="209"/>
      <c r="L933" s="209"/>
      <c r="M933" s="214"/>
      <c r="N933" s="209" t="s">
        <v>18777</v>
      </c>
      <c r="O933" s="215" t="s">
        <v>18778</v>
      </c>
      <c r="P933" s="215" t="s">
        <v>18781</v>
      </c>
      <c r="Q933" s="215" t="s">
        <v>18782</v>
      </c>
    </row>
    <row r="934" spans="1:17" s="208" customFormat="1" ht="13.15" customHeight="1">
      <c r="A934" s="209" t="str">
        <f t="shared" si="28"/>
        <v>0942070051770514077</v>
      </c>
      <c r="B934" s="210" t="s">
        <v>18978</v>
      </c>
      <c r="C934" s="211" t="s">
        <v>484</v>
      </c>
      <c r="D934" s="211" t="s">
        <v>484</v>
      </c>
      <c r="E934" s="211" t="s">
        <v>15398</v>
      </c>
      <c r="F934" s="211" t="s">
        <v>483</v>
      </c>
      <c r="G934" s="211" t="s">
        <v>1707</v>
      </c>
      <c r="H934" s="212" t="s">
        <v>15406</v>
      </c>
      <c r="I934" s="213" t="s">
        <v>485</v>
      </c>
      <c r="J934" s="201" t="str">
        <f t="shared" si="29"/>
        <v>0174</v>
      </c>
      <c r="K934" s="209" t="s">
        <v>15407</v>
      </c>
      <c r="L934" s="209" t="s">
        <v>13094</v>
      </c>
      <c r="M934" s="214">
        <v>44110</v>
      </c>
      <c r="N934" s="209" t="s">
        <v>18777</v>
      </c>
      <c r="O934" s="215" t="s">
        <v>18778</v>
      </c>
      <c r="P934" s="215" t="s">
        <v>18781</v>
      </c>
      <c r="Q934" s="215" t="s">
        <v>18782</v>
      </c>
    </row>
    <row r="935" spans="1:17" s="208" customFormat="1" ht="13.15" customHeight="1">
      <c r="A935" s="209" t="str">
        <f t="shared" si="28"/>
        <v>3893943011730245135</v>
      </c>
      <c r="B935" s="210" t="s">
        <v>18978</v>
      </c>
      <c r="C935" s="211" t="s">
        <v>15396</v>
      </c>
      <c r="D935" s="211" t="s">
        <v>484</v>
      </c>
      <c r="E935" s="211" t="s">
        <v>15404</v>
      </c>
      <c r="F935" s="211" t="s">
        <v>483</v>
      </c>
      <c r="G935" s="211" t="s">
        <v>1707</v>
      </c>
      <c r="H935" s="212" t="s">
        <v>2429</v>
      </c>
      <c r="I935" s="213" t="s">
        <v>485</v>
      </c>
      <c r="J935" s="201" t="str">
        <f t="shared" si="29"/>
        <v>0174</v>
      </c>
      <c r="K935" s="209" t="s">
        <v>15312</v>
      </c>
      <c r="L935" s="209" t="s">
        <v>13094</v>
      </c>
      <c r="M935" s="214">
        <v>44084</v>
      </c>
      <c r="N935" s="209" t="s">
        <v>18777</v>
      </c>
      <c r="O935" s="215" t="s">
        <v>18778</v>
      </c>
      <c r="P935" s="215" t="s">
        <v>18781</v>
      </c>
      <c r="Q935" s="215" t="s">
        <v>18782</v>
      </c>
    </row>
    <row r="936" spans="1:17" s="208" customFormat="1" ht="13.15" customHeight="1">
      <c r="A936" s="209" t="str">
        <f t="shared" si="28"/>
        <v>3893943011770514077</v>
      </c>
      <c r="B936" s="210" t="s">
        <v>18978</v>
      </c>
      <c r="C936" s="211" t="s">
        <v>484</v>
      </c>
      <c r="D936" s="211" t="s">
        <v>484</v>
      </c>
      <c r="E936" s="211" t="s">
        <v>15404</v>
      </c>
      <c r="F936" s="211" t="s">
        <v>483</v>
      </c>
      <c r="G936" s="211" t="s">
        <v>1707</v>
      </c>
      <c r="H936" s="212" t="s">
        <v>2429</v>
      </c>
      <c r="I936" s="213" t="s">
        <v>485</v>
      </c>
      <c r="J936" s="201" t="str">
        <f t="shared" si="29"/>
        <v>0174</v>
      </c>
      <c r="K936" s="209" t="s">
        <v>15405</v>
      </c>
      <c r="L936" s="209" t="s">
        <v>13094</v>
      </c>
      <c r="M936" s="214">
        <v>44084</v>
      </c>
      <c r="N936" s="209" t="s">
        <v>18777</v>
      </c>
      <c r="O936" s="215" t="s">
        <v>18778</v>
      </c>
      <c r="P936" s="215" t="s">
        <v>18781</v>
      </c>
      <c r="Q936" s="215" t="s">
        <v>18782</v>
      </c>
    </row>
    <row r="937" spans="1:17" s="208" customFormat="1" ht="13.15" customHeight="1">
      <c r="A937" s="209" t="str">
        <f t="shared" si="28"/>
        <v>##1770514077</v>
      </c>
      <c r="B937" s="210" t="s">
        <v>18978</v>
      </c>
      <c r="C937" s="211" t="s">
        <v>484</v>
      </c>
      <c r="D937" s="211" t="s">
        <v>484</v>
      </c>
      <c r="E937" s="211" t="s">
        <v>3649</v>
      </c>
      <c r="F937" s="211" t="s">
        <v>483</v>
      </c>
      <c r="G937" s="211" t="s">
        <v>1707</v>
      </c>
      <c r="H937" s="212" t="s">
        <v>2429</v>
      </c>
      <c r="I937" s="213" t="s">
        <v>485</v>
      </c>
      <c r="J937" s="201" t="str">
        <f t="shared" si="29"/>
        <v>0174</v>
      </c>
      <c r="K937" s="209" t="s">
        <v>15344</v>
      </c>
      <c r="L937" s="209" t="s">
        <v>13094</v>
      </c>
      <c r="M937" s="214">
        <v>44103</v>
      </c>
      <c r="N937" s="209" t="s">
        <v>18777</v>
      </c>
      <c r="O937" s="215" t="s">
        <v>18778</v>
      </c>
      <c r="P937" s="215" t="s">
        <v>18781</v>
      </c>
      <c r="Q937" s="215" t="s">
        <v>18782</v>
      </c>
    </row>
    <row r="938" spans="1:17" s="208" customFormat="1" ht="13.15" customHeight="1">
      <c r="A938" s="209" t="str">
        <f t="shared" si="28"/>
        <v>6A-10025891770514077</v>
      </c>
      <c r="B938" s="210" t="s">
        <v>18978</v>
      </c>
      <c r="C938" s="211" t="s">
        <v>484</v>
      </c>
      <c r="D938" s="211" t="s">
        <v>484</v>
      </c>
      <c r="E938" s="211" t="s">
        <v>15399</v>
      </c>
      <c r="F938" s="211" t="s">
        <v>483</v>
      </c>
      <c r="G938" s="211" t="s">
        <v>1707</v>
      </c>
      <c r="H938" s="212" t="s">
        <v>2429</v>
      </c>
      <c r="I938" s="213" t="s">
        <v>485</v>
      </c>
      <c r="J938" s="201" t="str">
        <f t="shared" si="29"/>
        <v>0174</v>
      </c>
      <c r="K938" s="209"/>
      <c r="L938" s="209"/>
      <c r="M938" s="214"/>
      <c r="N938" s="209" t="s">
        <v>18777</v>
      </c>
      <c r="O938" s="215" t="s">
        <v>18778</v>
      </c>
      <c r="P938" s="215" t="s">
        <v>18781</v>
      </c>
      <c r="Q938" s="215" t="s">
        <v>18782</v>
      </c>
    </row>
    <row r="939" spans="1:17" s="208" customFormat="1" ht="13.15" customHeight="1">
      <c r="A939" s="209" t="str">
        <f t="shared" si="28"/>
        <v>6A-100258941770514077</v>
      </c>
      <c r="B939" s="210" t="s">
        <v>18978</v>
      </c>
      <c r="C939" s="211" t="s">
        <v>484</v>
      </c>
      <c r="D939" s="211" t="s">
        <v>484</v>
      </c>
      <c r="E939" s="211" t="s">
        <v>15400</v>
      </c>
      <c r="F939" s="211" t="s">
        <v>483</v>
      </c>
      <c r="G939" s="211" t="s">
        <v>1707</v>
      </c>
      <c r="H939" s="212" t="s">
        <v>2429</v>
      </c>
      <c r="I939" s="213" t="s">
        <v>485</v>
      </c>
      <c r="J939" s="201" t="str">
        <f t="shared" si="29"/>
        <v>0174</v>
      </c>
      <c r="K939" s="209"/>
      <c r="L939" s="209"/>
      <c r="M939" s="214"/>
      <c r="N939" s="209" t="s">
        <v>18777</v>
      </c>
      <c r="O939" s="215" t="s">
        <v>18778</v>
      </c>
      <c r="P939" s="215" t="s">
        <v>18781</v>
      </c>
      <c r="Q939" s="215" t="s">
        <v>18782</v>
      </c>
    </row>
    <row r="940" spans="1:17" s="208" customFormat="1" ht="13.15" customHeight="1">
      <c r="A940" s="209" t="str">
        <f t="shared" si="28"/>
        <v>9A-10025891770514077</v>
      </c>
      <c r="B940" s="210" t="s">
        <v>18978</v>
      </c>
      <c r="C940" s="211" t="s">
        <v>484</v>
      </c>
      <c r="D940" s="211" t="s">
        <v>484</v>
      </c>
      <c r="E940" s="211" t="s">
        <v>15401</v>
      </c>
      <c r="F940" s="211" t="s">
        <v>483</v>
      </c>
      <c r="G940" s="211" t="s">
        <v>1707</v>
      </c>
      <c r="H940" s="212" t="s">
        <v>2429</v>
      </c>
      <c r="I940" s="213" t="s">
        <v>485</v>
      </c>
      <c r="J940" s="201" t="str">
        <f t="shared" si="29"/>
        <v>0174</v>
      </c>
      <c r="K940" s="209"/>
      <c r="L940" s="209"/>
      <c r="M940" s="214"/>
      <c r="N940" s="209" t="s">
        <v>18777</v>
      </c>
      <c r="O940" s="215" t="s">
        <v>18778</v>
      </c>
      <c r="P940" s="215" t="s">
        <v>18781</v>
      </c>
      <c r="Q940" s="215" t="s">
        <v>18782</v>
      </c>
    </row>
    <row r="941" spans="1:17" s="208" customFormat="1" ht="13.15" customHeight="1">
      <c r="A941" s="209" t="str">
        <f t="shared" si="28"/>
        <v>9A-100258941770514077</v>
      </c>
      <c r="B941" s="210" t="s">
        <v>18978</v>
      </c>
      <c r="C941" s="211" t="s">
        <v>484</v>
      </c>
      <c r="D941" s="211" t="s">
        <v>484</v>
      </c>
      <c r="E941" s="211" t="s">
        <v>15402</v>
      </c>
      <c r="F941" s="211" t="s">
        <v>483</v>
      </c>
      <c r="G941" s="211" t="s">
        <v>1707</v>
      </c>
      <c r="H941" s="212" t="s">
        <v>2429</v>
      </c>
      <c r="I941" s="213" t="s">
        <v>485</v>
      </c>
      <c r="J941" s="201" t="str">
        <f t="shared" si="29"/>
        <v>0174</v>
      </c>
      <c r="K941" s="209"/>
      <c r="L941" s="209"/>
      <c r="M941" s="214"/>
      <c r="N941" s="209" t="s">
        <v>18777</v>
      </c>
      <c r="O941" s="215" t="s">
        <v>18778</v>
      </c>
      <c r="P941" s="215" t="s">
        <v>18781</v>
      </c>
      <c r="Q941" s="215" t="s">
        <v>18782</v>
      </c>
    </row>
    <row r="942" spans="1:17" s="208" customFormat="1" ht="13.15" customHeight="1">
      <c r="A942" s="209" t="str">
        <f t="shared" si="28"/>
        <v>9C-QMA0000026346451770514077</v>
      </c>
      <c r="B942" s="210" t="s">
        <v>18978</v>
      </c>
      <c r="C942" s="211" t="s">
        <v>484</v>
      </c>
      <c r="D942" s="211" t="s">
        <v>484</v>
      </c>
      <c r="E942" s="211" t="s">
        <v>15403</v>
      </c>
      <c r="F942" s="211" t="s">
        <v>483</v>
      </c>
      <c r="G942" s="211" t="s">
        <v>1707</v>
      </c>
      <c r="H942" s="212" t="s">
        <v>2429</v>
      </c>
      <c r="I942" s="213" t="s">
        <v>485</v>
      </c>
      <c r="J942" s="201" t="str">
        <f t="shared" si="29"/>
        <v>0174</v>
      </c>
      <c r="K942" s="209"/>
      <c r="L942" s="209"/>
      <c r="M942" s="214"/>
      <c r="N942" s="209" t="s">
        <v>18777</v>
      </c>
      <c r="O942" s="215" t="s">
        <v>18778</v>
      </c>
      <c r="P942" s="215" t="s">
        <v>18781</v>
      </c>
      <c r="Q942" s="215" t="s">
        <v>18782</v>
      </c>
    </row>
    <row r="943" spans="1:17" s="208" customFormat="1" ht="13.15" customHeight="1">
      <c r="A943" s="209" t="str">
        <f t="shared" si="28"/>
        <v>0942088011144203662</v>
      </c>
      <c r="B943" s="210" t="s">
        <v>18980</v>
      </c>
      <c r="C943" s="211" t="s">
        <v>1159</v>
      </c>
      <c r="D943" s="211" t="s">
        <v>1159</v>
      </c>
      <c r="E943" s="211" t="s">
        <v>15408</v>
      </c>
      <c r="F943" s="211" t="s">
        <v>1158</v>
      </c>
      <c r="G943" s="211" t="s">
        <v>1687</v>
      </c>
      <c r="H943" s="212" t="s">
        <v>2440</v>
      </c>
      <c r="I943" s="213" t="s">
        <v>1160</v>
      </c>
      <c r="J943" s="201" t="str">
        <f t="shared" si="29"/>
        <v>0175</v>
      </c>
      <c r="K943" s="209"/>
      <c r="L943" s="209"/>
      <c r="M943" s="214"/>
      <c r="N943" s="209" t="s">
        <v>18777</v>
      </c>
      <c r="O943" s="215" t="s">
        <v>18778</v>
      </c>
      <c r="P943" s="215" t="s">
        <v>18767</v>
      </c>
      <c r="Q943" s="215" t="s">
        <v>18768</v>
      </c>
    </row>
    <row r="944" spans="1:17" s="208" customFormat="1" ht="13.15" customHeight="1">
      <c r="A944" s="209" t="str">
        <f t="shared" si="28"/>
        <v>0942088021144203662</v>
      </c>
      <c r="B944" s="210" t="s">
        <v>18980</v>
      </c>
      <c r="C944" s="211" t="s">
        <v>1159</v>
      </c>
      <c r="D944" s="211" t="s">
        <v>1159</v>
      </c>
      <c r="E944" s="211" t="s">
        <v>15409</v>
      </c>
      <c r="F944" s="211" t="s">
        <v>1158</v>
      </c>
      <c r="G944" s="211" t="s">
        <v>1687</v>
      </c>
      <c r="H944" s="212" t="s">
        <v>2440</v>
      </c>
      <c r="I944" s="213" t="s">
        <v>1160</v>
      </c>
      <c r="J944" s="201" t="str">
        <f t="shared" si="29"/>
        <v>0175</v>
      </c>
      <c r="K944" s="209"/>
      <c r="L944" s="209"/>
      <c r="M944" s="214"/>
      <c r="N944" s="209" t="s">
        <v>18777</v>
      </c>
      <c r="O944" s="215" t="s">
        <v>18778</v>
      </c>
      <c r="P944" s="215" t="s">
        <v>18767</v>
      </c>
      <c r="Q944" s="215" t="s">
        <v>18768</v>
      </c>
    </row>
    <row r="945" spans="1:17" s="208" customFormat="1" ht="13.15" customHeight="1">
      <c r="A945" s="209" t="str">
        <f t="shared" si="28"/>
        <v>0942088031144203662</v>
      </c>
      <c r="B945" s="210" t="s">
        <v>18980</v>
      </c>
      <c r="C945" s="211" t="s">
        <v>1159</v>
      </c>
      <c r="D945" s="211" t="s">
        <v>1159</v>
      </c>
      <c r="E945" s="211" t="s">
        <v>1158</v>
      </c>
      <c r="F945" s="211" t="s">
        <v>1158</v>
      </c>
      <c r="G945" s="211" t="s">
        <v>1687</v>
      </c>
      <c r="H945" s="212" t="s">
        <v>2440</v>
      </c>
      <c r="I945" s="213" t="s">
        <v>1160</v>
      </c>
      <c r="J945" s="201" t="str">
        <f t="shared" si="29"/>
        <v>0175</v>
      </c>
      <c r="K945" s="209"/>
      <c r="L945" s="209"/>
      <c r="M945" s="214"/>
      <c r="N945" s="209" t="s">
        <v>18777</v>
      </c>
      <c r="O945" s="215" t="s">
        <v>18778</v>
      </c>
      <c r="P945" s="215" t="s">
        <v>18767</v>
      </c>
      <c r="Q945" s="215" t="s">
        <v>18768</v>
      </c>
    </row>
    <row r="946" spans="1:17" s="208" customFormat="1" ht="13.15" customHeight="1">
      <c r="A946" s="209" t="str">
        <f t="shared" si="28"/>
        <v>##1144203662</v>
      </c>
      <c r="B946" s="210" t="s">
        <v>18980</v>
      </c>
      <c r="C946" s="211" t="s">
        <v>1159</v>
      </c>
      <c r="D946" s="211" t="s">
        <v>1159</v>
      </c>
      <c r="E946" s="211" t="s">
        <v>3649</v>
      </c>
      <c r="F946" s="211" t="s">
        <v>1158</v>
      </c>
      <c r="G946" s="211" t="s">
        <v>1687</v>
      </c>
      <c r="H946" s="212" t="s">
        <v>2440</v>
      </c>
      <c r="I946" s="213" t="s">
        <v>1160</v>
      </c>
      <c r="J946" s="201" t="str">
        <f t="shared" si="29"/>
        <v>0175</v>
      </c>
      <c r="K946" s="209"/>
      <c r="L946" s="209"/>
      <c r="M946" s="214"/>
      <c r="N946" s="209" t="s">
        <v>18777</v>
      </c>
      <c r="O946" s="215" t="s">
        <v>18778</v>
      </c>
      <c r="P946" s="215" t="s">
        <v>18767</v>
      </c>
      <c r="Q946" s="215" t="s">
        <v>18768</v>
      </c>
    </row>
    <row r="947" spans="1:17" s="208" customFormat="1" ht="13.15" customHeight="1">
      <c r="A947" s="209" t="str">
        <f t="shared" si="28"/>
        <v>7W-0008824700011144203662</v>
      </c>
      <c r="B947" s="210" t="s">
        <v>18980</v>
      </c>
      <c r="C947" s="211" t="s">
        <v>1159</v>
      </c>
      <c r="D947" s="211" t="s">
        <v>1159</v>
      </c>
      <c r="E947" s="211" t="s">
        <v>15410</v>
      </c>
      <c r="F947" s="211" t="s">
        <v>1158</v>
      </c>
      <c r="G947" s="211" t="s">
        <v>1687</v>
      </c>
      <c r="H947" s="212" t="s">
        <v>2440</v>
      </c>
      <c r="I947" s="213" t="s">
        <v>1160</v>
      </c>
      <c r="J947" s="201" t="str">
        <f t="shared" si="29"/>
        <v>0175</v>
      </c>
      <c r="K947" s="209"/>
      <c r="L947" s="209"/>
      <c r="M947" s="214"/>
      <c r="N947" s="209" t="s">
        <v>18777</v>
      </c>
      <c r="O947" s="215" t="s">
        <v>18778</v>
      </c>
      <c r="P947" s="215" t="s">
        <v>18767</v>
      </c>
      <c r="Q947" s="215" t="s">
        <v>18768</v>
      </c>
    </row>
    <row r="948" spans="1:17" s="208" customFormat="1" ht="13.15" customHeight="1">
      <c r="A948" s="209" t="str">
        <f t="shared" si="28"/>
        <v>0942112011003842212</v>
      </c>
      <c r="B948" s="210" t="s">
        <v>18981</v>
      </c>
      <c r="C948" s="211" t="s">
        <v>15411</v>
      </c>
      <c r="D948" s="211" t="s">
        <v>15411</v>
      </c>
      <c r="E948" s="211" t="s">
        <v>15412</v>
      </c>
      <c r="F948" s="211" t="s">
        <v>15413</v>
      </c>
      <c r="G948" s="211" t="s">
        <v>15414</v>
      </c>
      <c r="H948" s="212" t="s">
        <v>15415</v>
      </c>
      <c r="I948" s="213" t="s">
        <v>18982</v>
      </c>
      <c r="J948" s="201" t="str">
        <f t="shared" si="29"/>
        <v>0176</v>
      </c>
      <c r="K948" s="209"/>
      <c r="L948" s="209"/>
      <c r="M948" s="214"/>
      <c r="N948" s="209" t="s">
        <v>18765</v>
      </c>
      <c r="O948" s="215" t="s">
        <v>18766</v>
      </c>
      <c r="P948" s="215" t="s">
        <v>18767</v>
      </c>
      <c r="Q948" s="215" t="s">
        <v>18768</v>
      </c>
    </row>
    <row r="949" spans="1:17" s="208" customFormat="1" ht="13.15" customHeight="1">
      <c r="A949" s="209" t="str">
        <f t="shared" si="28"/>
        <v>0942112031003842212</v>
      </c>
      <c r="B949" s="210" t="s">
        <v>18981</v>
      </c>
      <c r="C949" s="211" t="s">
        <v>15411</v>
      </c>
      <c r="D949" s="211" t="s">
        <v>15411</v>
      </c>
      <c r="E949" s="211" t="s">
        <v>15413</v>
      </c>
      <c r="F949" s="211" t="s">
        <v>15413</v>
      </c>
      <c r="G949" s="211" t="s">
        <v>15414</v>
      </c>
      <c r="H949" s="212" t="s">
        <v>15415</v>
      </c>
      <c r="I949" s="213" t="s">
        <v>18982</v>
      </c>
      <c r="J949" s="201" t="str">
        <f t="shared" si="29"/>
        <v>0176</v>
      </c>
      <c r="K949" s="209"/>
      <c r="L949" s="209"/>
      <c r="M949" s="214"/>
      <c r="N949" s="209" t="s">
        <v>18765</v>
      </c>
      <c r="O949" s="215" t="s">
        <v>18766</v>
      </c>
      <c r="P949" s="215" t="s">
        <v>18767</v>
      </c>
      <c r="Q949" s="215" t="s">
        <v>18768</v>
      </c>
    </row>
    <row r="950" spans="1:17" s="208" customFormat="1" ht="13.15" customHeight="1">
      <c r="A950" s="209" t="str">
        <f t="shared" si="28"/>
        <v>094211202NA</v>
      </c>
      <c r="B950" s="210" t="s">
        <v>18981</v>
      </c>
      <c r="C950" s="211" t="s">
        <v>3106</v>
      </c>
      <c r="D950" s="211" t="s">
        <v>15411</v>
      </c>
      <c r="E950" s="211" t="s">
        <v>15416</v>
      </c>
      <c r="F950" s="211" t="s">
        <v>15413</v>
      </c>
      <c r="G950" s="211" t="s">
        <v>15414</v>
      </c>
      <c r="H950" s="212" t="s">
        <v>15415</v>
      </c>
      <c r="I950" s="213" t="s">
        <v>18982</v>
      </c>
      <c r="J950" s="201" t="str">
        <f t="shared" si="29"/>
        <v>0176</v>
      </c>
      <c r="K950" s="209"/>
      <c r="L950" s="209"/>
      <c r="M950" s="214"/>
      <c r="N950" s="209" t="s">
        <v>18765</v>
      </c>
      <c r="O950" s="215" t="s">
        <v>18766</v>
      </c>
      <c r="P950" s="215" t="s">
        <v>18767</v>
      </c>
      <c r="Q950" s="215" t="s">
        <v>18768</v>
      </c>
    </row>
    <row r="951" spans="1:17" s="208" customFormat="1" ht="13.15" customHeight="1">
      <c r="A951" s="209" t="str">
        <f t="shared" si="28"/>
        <v>0942120011538117452</v>
      </c>
      <c r="B951" s="210" t="s">
        <v>18983</v>
      </c>
      <c r="C951" s="211" t="s">
        <v>1658</v>
      </c>
      <c r="D951" s="211" t="s">
        <v>1658</v>
      </c>
      <c r="E951" s="211" t="s">
        <v>15418</v>
      </c>
      <c r="F951" s="211" t="s">
        <v>1657</v>
      </c>
      <c r="G951" s="211" t="s">
        <v>15417</v>
      </c>
      <c r="H951" s="212" t="s">
        <v>2345</v>
      </c>
      <c r="I951" s="213" t="s">
        <v>18984</v>
      </c>
      <c r="J951" s="201" t="str">
        <f t="shared" si="29"/>
        <v>0177</v>
      </c>
      <c r="K951" s="209"/>
      <c r="L951" s="209"/>
      <c r="M951" s="214"/>
      <c r="N951" s="209" t="s">
        <v>18765</v>
      </c>
      <c r="O951" s="215" t="s">
        <v>18766</v>
      </c>
      <c r="P951" s="215" t="s">
        <v>18812</v>
      </c>
      <c r="Q951" s="215" t="s">
        <v>18813</v>
      </c>
    </row>
    <row r="952" spans="1:17" s="208" customFormat="1" ht="13.15" customHeight="1">
      <c r="A952" s="209" t="str">
        <f t="shared" si="28"/>
        <v>0942120021538117452</v>
      </c>
      <c r="B952" s="210" t="s">
        <v>18983</v>
      </c>
      <c r="C952" s="211" t="s">
        <v>1658</v>
      </c>
      <c r="D952" s="211" t="s">
        <v>1658</v>
      </c>
      <c r="E952" s="211" t="s">
        <v>1657</v>
      </c>
      <c r="F952" s="211" t="s">
        <v>1657</v>
      </c>
      <c r="G952" s="211" t="s">
        <v>15417</v>
      </c>
      <c r="H952" s="212" t="s">
        <v>2345</v>
      </c>
      <c r="I952" s="213" t="s">
        <v>18984</v>
      </c>
      <c r="J952" s="201" t="str">
        <f t="shared" si="29"/>
        <v>0177</v>
      </c>
      <c r="K952" s="209"/>
      <c r="L952" s="209"/>
      <c r="M952" s="214"/>
      <c r="N952" s="209" t="s">
        <v>18765</v>
      </c>
      <c r="O952" s="215" t="s">
        <v>18766</v>
      </c>
      <c r="P952" s="215" t="s">
        <v>18812</v>
      </c>
      <c r="Q952" s="215" t="s">
        <v>18813</v>
      </c>
    </row>
    <row r="953" spans="1:17" s="208" customFormat="1" ht="13.15" customHeight="1">
      <c r="A953" s="209" t="str">
        <f t="shared" si="28"/>
        <v>##1538117452</v>
      </c>
      <c r="B953" s="210" t="s">
        <v>18983</v>
      </c>
      <c r="C953" s="211" t="s">
        <v>1658</v>
      </c>
      <c r="D953" s="211" t="s">
        <v>1658</v>
      </c>
      <c r="E953" s="211" t="s">
        <v>3649</v>
      </c>
      <c r="F953" s="211" t="s">
        <v>1657</v>
      </c>
      <c r="G953" s="211" t="s">
        <v>15417</v>
      </c>
      <c r="H953" s="212" t="s">
        <v>2345</v>
      </c>
      <c r="I953" s="213" t="s">
        <v>18984</v>
      </c>
      <c r="J953" s="201" t="str">
        <f t="shared" si="29"/>
        <v>0177</v>
      </c>
      <c r="K953" s="209"/>
      <c r="L953" s="209"/>
      <c r="M953" s="214"/>
      <c r="N953" s="209" t="s">
        <v>18765</v>
      </c>
      <c r="O953" s="215" t="s">
        <v>18766</v>
      </c>
      <c r="P953" s="215" t="s">
        <v>18812</v>
      </c>
      <c r="Q953" s="215" t="s">
        <v>18813</v>
      </c>
    </row>
    <row r="954" spans="1:17" s="208" customFormat="1" ht="13.15" customHeight="1">
      <c r="A954" s="209" t="str">
        <f t="shared" si="28"/>
        <v>0942153011245292630</v>
      </c>
      <c r="B954" s="210" t="s">
        <v>18985</v>
      </c>
      <c r="C954" s="211" t="s">
        <v>23</v>
      </c>
      <c r="D954" s="211" t="s">
        <v>23</v>
      </c>
      <c r="E954" s="211" t="s">
        <v>15419</v>
      </c>
      <c r="F954" s="211" t="s">
        <v>22</v>
      </c>
      <c r="G954" s="211" t="s">
        <v>2257</v>
      </c>
      <c r="H954" s="212" t="s">
        <v>2385</v>
      </c>
      <c r="I954" s="213" t="s">
        <v>24</v>
      </c>
      <c r="J954" s="201" t="str">
        <f t="shared" si="29"/>
        <v>0178</v>
      </c>
      <c r="K954" s="209"/>
      <c r="L954" s="209"/>
      <c r="M954" s="214"/>
      <c r="N954" s="209" t="s">
        <v>18765</v>
      </c>
      <c r="O954" s="215" t="s">
        <v>18766</v>
      </c>
      <c r="P954" s="215" t="s">
        <v>18812</v>
      </c>
      <c r="Q954" s="215" t="s">
        <v>18813</v>
      </c>
    </row>
    <row r="955" spans="1:17" s="208" customFormat="1" ht="13.15" customHeight="1">
      <c r="A955" s="209" t="str">
        <f t="shared" si="28"/>
        <v>0942153021245292630</v>
      </c>
      <c r="B955" s="210" t="s">
        <v>18985</v>
      </c>
      <c r="C955" s="211" t="s">
        <v>23</v>
      </c>
      <c r="D955" s="211" t="s">
        <v>23</v>
      </c>
      <c r="E955" s="211" t="s">
        <v>22</v>
      </c>
      <c r="F955" s="211" t="s">
        <v>22</v>
      </c>
      <c r="G955" s="211" t="s">
        <v>2257</v>
      </c>
      <c r="H955" s="212" t="s">
        <v>2385</v>
      </c>
      <c r="I955" s="213" t="s">
        <v>24</v>
      </c>
      <c r="J955" s="201" t="str">
        <f t="shared" si="29"/>
        <v>0178</v>
      </c>
      <c r="K955" s="209"/>
      <c r="L955" s="209"/>
      <c r="M955" s="214"/>
      <c r="N955" s="209" t="s">
        <v>18765</v>
      </c>
      <c r="O955" s="215" t="s">
        <v>18766</v>
      </c>
      <c r="P955" s="215" t="s">
        <v>18812</v>
      </c>
      <c r="Q955" s="215" t="s">
        <v>18813</v>
      </c>
    </row>
    <row r="956" spans="1:17" s="208" customFormat="1" ht="13.15" customHeight="1">
      <c r="A956" s="209" t="str">
        <f t="shared" si="28"/>
        <v>0942161011063466043</v>
      </c>
      <c r="B956" s="210" t="s">
        <v>18986</v>
      </c>
      <c r="C956" s="211" t="s">
        <v>15420</v>
      </c>
      <c r="D956" s="211" t="s">
        <v>1079</v>
      </c>
      <c r="E956" s="211" t="s">
        <v>15421</v>
      </c>
      <c r="F956" s="211" t="s">
        <v>1078</v>
      </c>
      <c r="G956" s="211" t="s">
        <v>1766</v>
      </c>
      <c r="H956" s="212" t="s">
        <v>3293</v>
      </c>
      <c r="I956" s="213" t="s">
        <v>1080</v>
      </c>
      <c r="J956" s="201" t="str">
        <f t="shared" si="29"/>
        <v>0179</v>
      </c>
      <c r="K956" s="209"/>
      <c r="L956" s="209"/>
      <c r="M956" s="214"/>
      <c r="N956" s="209" t="s">
        <v>18777</v>
      </c>
      <c r="O956" s="215" t="s">
        <v>18778</v>
      </c>
      <c r="P956" s="215" t="s">
        <v>18773</v>
      </c>
      <c r="Q956" s="215" t="s">
        <v>18774</v>
      </c>
    </row>
    <row r="957" spans="1:17" s="208" customFormat="1" ht="13.15" customHeight="1">
      <c r="A957" s="209" t="str">
        <f t="shared" si="28"/>
        <v>0942161011629021845</v>
      </c>
      <c r="B957" s="210" t="s">
        <v>18986</v>
      </c>
      <c r="C957" s="211" t="s">
        <v>1079</v>
      </c>
      <c r="D957" s="211" t="s">
        <v>1079</v>
      </c>
      <c r="E957" s="211" t="s">
        <v>15421</v>
      </c>
      <c r="F957" s="211" t="s">
        <v>1078</v>
      </c>
      <c r="G957" s="211" t="s">
        <v>1766</v>
      </c>
      <c r="H957" s="212" t="s">
        <v>3293</v>
      </c>
      <c r="I957" s="213" t="s">
        <v>1080</v>
      </c>
      <c r="J957" s="201" t="str">
        <f t="shared" si="29"/>
        <v>0179</v>
      </c>
      <c r="K957" s="209"/>
      <c r="L957" s="209"/>
      <c r="M957" s="214"/>
      <c r="N957" s="209" t="s">
        <v>18777</v>
      </c>
      <c r="O957" s="215" t="s">
        <v>18778</v>
      </c>
      <c r="P957" s="215" t="s">
        <v>18773</v>
      </c>
      <c r="Q957" s="215" t="s">
        <v>18774</v>
      </c>
    </row>
    <row r="958" spans="1:17" s="208" customFormat="1" ht="13.15" customHeight="1">
      <c r="A958" s="209" t="str">
        <f t="shared" si="28"/>
        <v>0942161021629021845</v>
      </c>
      <c r="B958" s="210" t="s">
        <v>18986</v>
      </c>
      <c r="C958" s="211" t="s">
        <v>1079</v>
      </c>
      <c r="D958" s="211" t="s">
        <v>1079</v>
      </c>
      <c r="E958" s="211" t="s">
        <v>15422</v>
      </c>
      <c r="F958" s="211" t="s">
        <v>1078</v>
      </c>
      <c r="G958" s="211" t="s">
        <v>1766</v>
      </c>
      <c r="H958" s="212" t="s">
        <v>3293</v>
      </c>
      <c r="I958" s="213" t="s">
        <v>1080</v>
      </c>
      <c r="J958" s="201" t="str">
        <f t="shared" si="29"/>
        <v>0179</v>
      </c>
      <c r="K958" s="209"/>
      <c r="L958" s="209"/>
      <c r="M958" s="214"/>
      <c r="N958" s="209" t="s">
        <v>18777</v>
      </c>
      <c r="O958" s="215" t="s">
        <v>18778</v>
      </c>
      <c r="P958" s="215" t="s">
        <v>18773</v>
      </c>
      <c r="Q958" s="215" t="s">
        <v>18774</v>
      </c>
    </row>
    <row r="959" spans="1:17" s="208" customFormat="1" ht="13.15" customHeight="1">
      <c r="A959" s="209" t="str">
        <f t="shared" si="28"/>
        <v>0942161031629021845</v>
      </c>
      <c r="B959" s="210" t="s">
        <v>18986</v>
      </c>
      <c r="C959" s="211" t="s">
        <v>1079</v>
      </c>
      <c r="D959" s="211" t="s">
        <v>1079</v>
      </c>
      <c r="E959" s="211" t="s">
        <v>1078</v>
      </c>
      <c r="F959" s="211" t="s">
        <v>1078</v>
      </c>
      <c r="G959" s="211" t="s">
        <v>1766</v>
      </c>
      <c r="H959" s="212" t="s">
        <v>3293</v>
      </c>
      <c r="I959" s="213" t="s">
        <v>1080</v>
      </c>
      <c r="J959" s="201" t="str">
        <f t="shared" si="29"/>
        <v>0179</v>
      </c>
      <c r="K959" s="209"/>
      <c r="L959" s="209"/>
      <c r="M959" s="214"/>
      <c r="N959" s="209" t="s">
        <v>18777</v>
      </c>
      <c r="O959" s="215" t="s">
        <v>18778</v>
      </c>
      <c r="P959" s="215" t="s">
        <v>18773</v>
      </c>
      <c r="Q959" s="215" t="s">
        <v>18774</v>
      </c>
    </row>
    <row r="960" spans="1:17" s="208" customFormat="1" ht="13.15" customHeight="1">
      <c r="A960" s="209" t="str">
        <f t="shared" si="28"/>
        <v>##1629021845</v>
      </c>
      <c r="B960" s="210" t="s">
        <v>18986</v>
      </c>
      <c r="C960" s="211" t="s">
        <v>1079</v>
      </c>
      <c r="D960" s="211" t="s">
        <v>1079</v>
      </c>
      <c r="E960" s="211" t="s">
        <v>3649</v>
      </c>
      <c r="F960" s="211" t="s">
        <v>1078</v>
      </c>
      <c r="G960" s="211" t="s">
        <v>1766</v>
      </c>
      <c r="H960" s="212" t="s">
        <v>3293</v>
      </c>
      <c r="I960" s="213" t="s">
        <v>1080</v>
      </c>
      <c r="J960" s="201" t="str">
        <f t="shared" si="29"/>
        <v>0179</v>
      </c>
      <c r="K960" s="209"/>
      <c r="L960" s="209"/>
      <c r="M960" s="214"/>
      <c r="N960" s="209" t="s">
        <v>18777</v>
      </c>
      <c r="O960" s="215" t="s">
        <v>18778</v>
      </c>
      <c r="P960" s="215" t="s">
        <v>18773</v>
      </c>
      <c r="Q960" s="215" t="s">
        <v>18774</v>
      </c>
    </row>
    <row r="961" spans="1:17" s="208" customFormat="1" ht="13.15" customHeight="1">
      <c r="A961" s="209" t="str">
        <f t="shared" si="28"/>
        <v>1F-QMA0000021586171629021845</v>
      </c>
      <c r="B961" s="210" t="s">
        <v>18986</v>
      </c>
      <c r="C961" s="211" t="s">
        <v>1079</v>
      </c>
      <c r="D961" s="211" t="s">
        <v>1079</v>
      </c>
      <c r="E961" s="211" t="s">
        <v>15423</v>
      </c>
      <c r="F961" s="211" t="s">
        <v>1078</v>
      </c>
      <c r="G961" s="211" t="s">
        <v>1766</v>
      </c>
      <c r="H961" s="212" t="s">
        <v>3293</v>
      </c>
      <c r="I961" s="213" t="s">
        <v>1080</v>
      </c>
      <c r="J961" s="201" t="str">
        <f t="shared" si="29"/>
        <v>0179</v>
      </c>
      <c r="K961" s="209"/>
      <c r="L961" s="209"/>
      <c r="M961" s="214"/>
      <c r="N961" s="209" t="s">
        <v>18777</v>
      </c>
      <c r="O961" s="215" t="s">
        <v>18778</v>
      </c>
      <c r="P961" s="215" t="s">
        <v>18773</v>
      </c>
      <c r="Q961" s="215" t="s">
        <v>18774</v>
      </c>
    </row>
    <row r="962" spans="1:17" s="208" customFormat="1" ht="13.15" customHeight="1">
      <c r="A962" s="209" t="str">
        <f t="shared" ref="A962:A1025" si="30">E962&amp;C962</f>
        <v>1Q-H0HH0908011629021845</v>
      </c>
      <c r="B962" s="210" t="s">
        <v>18986</v>
      </c>
      <c r="C962" s="211" t="s">
        <v>1079</v>
      </c>
      <c r="D962" s="211" t="s">
        <v>1079</v>
      </c>
      <c r="E962" s="211" t="s">
        <v>15424</v>
      </c>
      <c r="F962" s="211" t="s">
        <v>1078</v>
      </c>
      <c r="G962" s="211" t="s">
        <v>1766</v>
      </c>
      <c r="H962" s="212" t="s">
        <v>3293</v>
      </c>
      <c r="I962" s="213" t="s">
        <v>1080</v>
      </c>
      <c r="J962" s="201" t="str">
        <f t="shared" ref="J962:J1025" si="31">B962</f>
        <v>0179</v>
      </c>
      <c r="K962" s="209"/>
      <c r="L962" s="209"/>
      <c r="M962" s="214"/>
      <c r="N962" s="209" t="s">
        <v>18777</v>
      </c>
      <c r="O962" s="215" t="s">
        <v>18778</v>
      </c>
      <c r="P962" s="215" t="s">
        <v>18773</v>
      </c>
      <c r="Q962" s="215" t="s">
        <v>18774</v>
      </c>
    </row>
    <row r="963" spans="1:17" s="208" customFormat="1" ht="13.15" customHeight="1">
      <c r="A963" s="209" t="str">
        <f t="shared" si="30"/>
        <v>0942195011497871628</v>
      </c>
      <c r="B963" s="210" t="s">
        <v>18987</v>
      </c>
      <c r="C963" s="211" t="s">
        <v>275</v>
      </c>
      <c r="D963" s="211" t="s">
        <v>275</v>
      </c>
      <c r="E963" s="211" t="s">
        <v>15425</v>
      </c>
      <c r="F963" s="211" t="s">
        <v>274</v>
      </c>
      <c r="G963" s="211" t="s">
        <v>1926</v>
      </c>
      <c r="H963" s="212" t="s">
        <v>2367</v>
      </c>
      <c r="I963" s="213" t="s">
        <v>276</v>
      </c>
      <c r="J963" s="201" t="str">
        <f t="shared" si="31"/>
        <v>0181</v>
      </c>
      <c r="K963" s="209"/>
      <c r="L963" s="209"/>
      <c r="M963" s="214"/>
      <c r="N963" s="209" t="s">
        <v>18765</v>
      </c>
      <c r="O963" s="215" t="s">
        <v>18766</v>
      </c>
      <c r="P963" s="215" t="s">
        <v>18773</v>
      </c>
      <c r="Q963" s="215" t="s">
        <v>18774</v>
      </c>
    </row>
    <row r="964" spans="1:17" s="208" customFormat="1" ht="13.15" customHeight="1">
      <c r="A964" s="209" t="str">
        <f t="shared" si="30"/>
        <v>0942195021497871628</v>
      </c>
      <c r="B964" s="210" t="s">
        <v>18987</v>
      </c>
      <c r="C964" s="211" t="s">
        <v>275</v>
      </c>
      <c r="D964" s="211" t="s">
        <v>275</v>
      </c>
      <c r="E964" s="211" t="s">
        <v>15426</v>
      </c>
      <c r="F964" s="211" t="s">
        <v>274</v>
      </c>
      <c r="G964" s="211" t="s">
        <v>1926</v>
      </c>
      <c r="H964" s="212" t="s">
        <v>2367</v>
      </c>
      <c r="I964" s="213" t="s">
        <v>276</v>
      </c>
      <c r="J964" s="201" t="str">
        <f t="shared" si="31"/>
        <v>0181</v>
      </c>
      <c r="K964" s="209"/>
      <c r="L964" s="209"/>
      <c r="M964" s="214"/>
      <c r="N964" s="209" t="s">
        <v>18765</v>
      </c>
      <c r="O964" s="215" t="s">
        <v>18766</v>
      </c>
      <c r="P964" s="215" t="s">
        <v>18773</v>
      </c>
      <c r="Q964" s="215" t="s">
        <v>18774</v>
      </c>
    </row>
    <row r="965" spans="1:17" s="208" customFormat="1" ht="13.15" customHeight="1">
      <c r="A965" s="209" t="str">
        <f t="shared" si="30"/>
        <v>0942195031497871628</v>
      </c>
      <c r="B965" s="210" t="s">
        <v>18987</v>
      </c>
      <c r="C965" s="211" t="s">
        <v>275</v>
      </c>
      <c r="D965" s="211" t="s">
        <v>275</v>
      </c>
      <c r="E965" s="211" t="s">
        <v>274</v>
      </c>
      <c r="F965" s="211" t="s">
        <v>274</v>
      </c>
      <c r="G965" s="211" t="s">
        <v>1926</v>
      </c>
      <c r="H965" s="212" t="s">
        <v>2367</v>
      </c>
      <c r="I965" s="213" t="s">
        <v>276</v>
      </c>
      <c r="J965" s="201" t="str">
        <f t="shared" si="31"/>
        <v>0181</v>
      </c>
      <c r="K965" s="209"/>
      <c r="L965" s="209"/>
      <c r="M965" s="214"/>
      <c r="N965" s="209" t="s">
        <v>18765</v>
      </c>
      <c r="O965" s="215" t="s">
        <v>18766</v>
      </c>
      <c r="P965" s="215" t="s">
        <v>18773</v>
      </c>
      <c r="Q965" s="215" t="s">
        <v>18774</v>
      </c>
    </row>
    <row r="966" spans="1:17" s="208" customFormat="1" ht="13.15" customHeight="1">
      <c r="A966" s="209" t="str">
        <f t="shared" si="30"/>
        <v>##1497871628</v>
      </c>
      <c r="B966" s="210" t="s">
        <v>18987</v>
      </c>
      <c r="C966" s="211" t="s">
        <v>275</v>
      </c>
      <c r="D966" s="211" t="s">
        <v>275</v>
      </c>
      <c r="E966" s="211" t="s">
        <v>3649</v>
      </c>
      <c r="F966" s="211" t="s">
        <v>274</v>
      </c>
      <c r="G966" s="211" t="s">
        <v>1926</v>
      </c>
      <c r="H966" s="212" t="s">
        <v>2367</v>
      </c>
      <c r="I966" s="213" t="s">
        <v>276</v>
      </c>
      <c r="J966" s="201" t="str">
        <f t="shared" si="31"/>
        <v>0181</v>
      </c>
      <c r="K966" s="209"/>
      <c r="L966" s="209"/>
      <c r="M966" s="214"/>
      <c r="N966" s="209" t="s">
        <v>18765</v>
      </c>
      <c r="O966" s="215" t="s">
        <v>18766</v>
      </c>
      <c r="P966" s="215" t="s">
        <v>18773</v>
      </c>
      <c r="Q966" s="215" t="s">
        <v>18774</v>
      </c>
    </row>
    <row r="967" spans="1:17" s="208" customFormat="1" ht="13.15" customHeight="1">
      <c r="A967" s="209" t="str">
        <f t="shared" si="30"/>
        <v>7W-0017889540011497871628</v>
      </c>
      <c r="B967" s="210" t="s">
        <v>18987</v>
      </c>
      <c r="C967" s="211" t="s">
        <v>275</v>
      </c>
      <c r="D967" s="211" t="s">
        <v>275</v>
      </c>
      <c r="E967" s="211" t="s">
        <v>15427</v>
      </c>
      <c r="F967" s="211" t="s">
        <v>274</v>
      </c>
      <c r="G967" s="211" t="s">
        <v>1926</v>
      </c>
      <c r="H967" s="212" t="s">
        <v>2367</v>
      </c>
      <c r="I967" s="213" t="s">
        <v>276</v>
      </c>
      <c r="J967" s="201" t="str">
        <f t="shared" si="31"/>
        <v>0181</v>
      </c>
      <c r="K967" s="209"/>
      <c r="L967" s="209"/>
      <c r="M967" s="214"/>
      <c r="N967" s="209" t="s">
        <v>18765</v>
      </c>
      <c r="O967" s="215" t="s">
        <v>18766</v>
      </c>
      <c r="P967" s="215" t="s">
        <v>18773</v>
      </c>
      <c r="Q967" s="215" t="s">
        <v>18774</v>
      </c>
    </row>
    <row r="968" spans="1:17" s="208" customFormat="1" ht="13.15" customHeight="1">
      <c r="A968" s="209" t="str">
        <f t="shared" si="30"/>
        <v>0942203011417066218</v>
      </c>
      <c r="B968" s="210" t="s">
        <v>18988</v>
      </c>
      <c r="C968" s="211" t="s">
        <v>15428</v>
      </c>
      <c r="D968" s="211" t="s">
        <v>15428</v>
      </c>
      <c r="E968" s="211" t="s">
        <v>15429</v>
      </c>
      <c r="F968" s="211" t="s">
        <v>15430</v>
      </c>
      <c r="G968" s="211" t="s">
        <v>15431</v>
      </c>
      <c r="H968" s="212" t="s">
        <v>15432</v>
      </c>
      <c r="I968" s="213" t="s">
        <v>18989</v>
      </c>
      <c r="J968" s="201" t="str">
        <f t="shared" si="31"/>
        <v>0182</v>
      </c>
      <c r="K968" s="209"/>
      <c r="L968" s="209"/>
      <c r="M968" s="214"/>
      <c r="N968" s="209" t="s">
        <v>18765</v>
      </c>
      <c r="O968" s="215" t="s">
        <v>18766</v>
      </c>
      <c r="P968" s="215" t="s">
        <v>18812</v>
      </c>
      <c r="Q968" s="215" t="s">
        <v>18813</v>
      </c>
    </row>
    <row r="969" spans="1:17" s="208" customFormat="1" ht="13.15" customHeight="1">
      <c r="A969" s="209" t="str">
        <f t="shared" si="30"/>
        <v>0942203021417066218</v>
      </c>
      <c r="B969" s="210" t="s">
        <v>18988</v>
      </c>
      <c r="C969" s="211" t="s">
        <v>15428</v>
      </c>
      <c r="D969" s="211" t="s">
        <v>15428</v>
      </c>
      <c r="E969" s="211" t="s">
        <v>15430</v>
      </c>
      <c r="F969" s="211" t="s">
        <v>15430</v>
      </c>
      <c r="G969" s="211" t="s">
        <v>15431</v>
      </c>
      <c r="H969" s="212" t="s">
        <v>15432</v>
      </c>
      <c r="I969" s="213" t="s">
        <v>18989</v>
      </c>
      <c r="J969" s="201" t="str">
        <f t="shared" si="31"/>
        <v>0182</v>
      </c>
      <c r="K969" s="209"/>
      <c r="L969" s="209"/>
      <c r="M969" s="214"/>
      <c r="N969" s="209" t="s">
        <v>18765</v>
      </c>
      <c r="O969" s="215" t="s">
        <v>18766</v>
      </c>
      <c r="P969" s="215" t="s">
        <v>18812</v>
      </c>
      <c r="Q969" s="215" t="s">
        <v>18813</v>
      </c>
    </row>
    <row r="970" spans="1:17" s="208" customFormat="1" ht="13.15" customHeight="1">
      <c r="A970" s="209" t="str">
        <f t="shared" si="30"/>
        <v>0942211011386652527</v>
      </c>
      <c r="B970" s="210" t="s">
        <v>18990</v>
      </c>
      <c r="C970" s="211" t="s">
        <v>668</v>
      </c>
      <c r="D970" s="211" t="s">
        <v>668</v>
      </c>
      <c r="E970" s="211" t="s">
        <v>15433</v>
      </c>
      <c r="F970" s="211" t="s">
        <v>667</v>
      </c>
      <c r="G970" s="211" t="s">
        <v>2158</v>
      </c>
      <c r="H970" s="212" t="s">
        <v>3275</v>
      </c>
      <c r="I970" s="213" t="s">
        <v>18991</v>
      </c>
      <c r="J970" s="201" t="str">
        <f t="shared" si="31"/>
        <v>0183</v>
      </c>
      <c r="K970" s="209"/>
      <c r="L970" s="209"/>
      <c r="M970" s="214"/>
      <c r="N970" s="209" t="s">
        <v>18777</v>
      </c>
      <c r="O970" s="215" t="s">
        <v>18778</v>
      </c>
      <c r="P970" s="215" t="s">
        <v>18767</v>
      </c>
      <c r="Q970" s="215" t="s">
        <v>18768</v>
      </c>
    </row>
    <row r="971" spans="1:17" s="208" customFormat="1" ht="13.15" customHeight="1">
      <c r="A971" s="209" t="str">
        <f t="shared" si="30"/>
        <v>0942211021386652527</v>
      </c>
      <c r="B971" s="210" t="s">
        <v>18990</v>
      </c>
      <c r="C971" s="211" t="s">
        <v>668</v>
      </c>
      <c r="D971" s="211" t="s">
        <v>668</v>
      </c>
      <c r="E971" s="211" t="s">
        <v>667</v>
      </c>
      <c r="F971" s="211" t="s">
        <v>667</v>
      </c>
      <c r="G971" s="211" t="s">
        <v>2158</v>
      </c>
      <c r="H971" s="212" t="s">
        <v>3275</v>
      </c>
      <c r="I971" s="213" t="s">
        <v>18991</v>
      </c>
      <c r="J971" s="201" t="str">
        <f t="shared" si="31"/>
        <v>0183</v>
      </c>
      <c r="K971" s="209"/>
      <c r="L971" s="209"/>
      <c r="M971" s="214"/>
      <c r="N971" s="209" t="s">
        <v>18777</v>
      </c>
      <c r="O971" s="215" t="s">
        <v>18778</v>
      </c>
      <c r="P971" s="215" t="s">
        <v>18767</v>
      </c>
      <c r="Q971" s="215" t="s">
        <v>18768</v>
      </c>
    </row>
    <row r="972" spans="1:17" s="208" customFormat="1" ht="13.15" customHeight="1">
      <c r="A972" s="209" t="str">
        <f t="shared" si="30"/>
        <v>##1386652527</v>
      </c>
      <c r="B972" s="210" t="s">
        <v>18990</v>
      </c>
      <c r="C972" s="211" t="s">
        <v>668</v>
      </c>
      <c r="D972" s="211" t="s">
        <v>668</v>
      </c>
      <c r="E972" s="211" t="s">
        <v>3649</v>
      </c>
      <c r="F972" s="211" t="s">
        <v>667</v>
      </c>
      <c r="G972" s="211" t="s">
        <v>2158</v>
      </c>
      <c r="H972" s="212" t="s">
        <v>3275</v>
      </c>
      <c r="I972" s="213" t="s">
        <v>18991</v>
      </c>
      <c r="J972" s="201" t="str">
        <f t="shared" si="31"/>
        <v>0183</v>
      </c>
      <c r="K972" s="209"/>
      <c r="L972" s="209"/>
      <c r="M972" s="214"/>
      <c r="N972" s="209" t="s">
        <v>18777</v>
      </c>
      <c r="O972" s="215" t="s">
        <v>18778</v>
      </c>
      <c r="P972" s="215" t="s">
        <v>18767</v>
      </c>
      <c r="Q972" s="215" t="s">
        <v>18768</v>
      </c>
    </row>
    <row r="973" spans="1:17" s="208" customFormat="1" ht="13.15" customHeight="1">
      <c r="A973" s="209" t="str">
        <f t="shared" si="30"/>
        <v>1386652527MR1386652527</v>
      </c>
      <c r="B973" s="210" t="s">
        <v>18990</v>
      </c>
      <c r="C973" s="211" t="s">
        <v>668</v>
      </c>
      <c r="D973" s="211" t="s">
        <v>668</v>
      </c>
      <c r="E973" s="211" t="s">
        <v>15434</v>
      </c>
      <c r="F973" s="211" t="s">
        <v>667</v>
      </c>
      <c r="G973" s="211" t="s">
        <v>2158</v>
      </c>
      <c r="H973" s="212" t="s">
        <v>3275</v>
      </c>
      <c r="I973" s="213" t="s">
        <v>18991</v>
      </c>
      <c r="J973" s="201" t="str">
        <f t="shared" si="31"/>
        <v>0183</v>
      </c>
      <c r="K973" s="209"/>
      <c r="L973" s="209"/>
      <c r="M973" s="214"/>
      <c r="N973" s="209" t="s">
        <v>18777</v>
      </c>
      <c r="O973" s="215" t="s">
        <v>18778</v>
      </c>
      <c r="P973" s="215" t="s">
        <v>18767</v>
      </c>
      <c r="Q973" s="215" t="s">
        <v>18768</v>
      </c>
    </row>
    <row r="974" spans="1:17" s="208" customFormat="1" ht="13.15" customHeight="1">
      <c r="A974" s="209" t="str">
        <f t="shared" si="30"/>
        <v>1F-QMA0000028119371386652527</v>
      </c>
      <c r="B974" s="210" t="s">
        <v>18990</v>
      </c>
      <c r="C974" s="211" t="s">
        <v>668</v>
      </c>
      <c r="D974" s="211" t="s">
        <v>668</v>
      </c>
      <c r="E974" s="211" t="s">
        <v>15435</v>
      </c>
      <c r="F974" s="211" t="s">
        <v>667</v>
      </c>
      <c r="G974" s="211" t="s">
        <v>2158</v>
      </c>
      <c r="H974" s="212" t="s">
        <v>3275</v>
      </c>
      <c r="I974" s="213" t="s">
        <v>18991</v>
      </c>
      <c r="J974" s="201" t="str">
        <f t="shared" si="31"/>
        <v>0183</v>
      </c>
      <c r="K974" s="209"/>
      <c r="L974" s="209"/>
      <c r="M974" s="214"/>
      <c r="N974" s="209" t="s">
        <v>18777</v>
      </c>
      <c r="O974" s="215" t="s">
        <v>18778</v>
      </c>
      <c r="P974" s="215" t="s">
        <v>18767</v>
      </c>
      <c r="Q974" s="215" t="s">
        <v>18768</v>
      </c>
    </row>
    <row r="975" spans="1:17" s="208" customFormat="1" ht="13.15" customHeight="1">
      <c r="A975" s="209" t="str">
        <f t="shared" si="30"/>
        <v>0942229011003885641</v>
      </c>
      <c r="B975" s="210" t="s">
        <v>18992</v>
      </c>
      <c r="C975" s="211" t="s">
        <v>74</v>
      </c>
      <c r="D975" s="211" t="s">
        <v>74</v>
      </c>
      <c r="E975" s="211" t="s">
        <v>15436</v>
      </c>
      <c r="F975" s="211" t="s">
        <v>73</v>
      </c>
      <c r="G975" s="211" t="s">
        <v>2196</v>
      </c>
      <c r="H975" s="212" t="s">
        <v>2302</v>
      </c>
      <c r="I975" s="213" t="s">
        <v>75</v>
      </c>
      <c r="J975" s="201" t="str">
        <f t="shared" si="31"/>
        <v>0184</v>
      </c>
      <c r="K975" s="209"/>
      <c r="L975" s="209"/>
      <c r="M975" s="214"/>
      <c r="N975" s="209" t="s">
        <v>18765</v>
      </c>
      <c r="O975" s="215" t="s">
        <v>18766</v>
      </c>
      <c r="P975" s="215" t="s">
        <v>18937</v>
      </c>
      <c r="Q975" s="215" t="s">
        <v>18938</v>
      </c>
    </row>
    <row r="976" spans="1:17" s="208" customFormat="1" ht="13.15" customHeight="1">
      <c r="A976" s="209" t="str">
        <f t="shared" si="30"/>
        <v>0942229021003885641</v>
      </c>
      <c r="B976" s="210" t="s">
        <v>18992</v>
      </c>
      <c r="C976" s="211" t="s">
        <v>74</v>
      </c>
      <c r="D976" s="211" t="s">
        <v>74</v>
      </c>
      <c r="E976" s="211" t="s">
        <v>15437</v>
      </c>
      <c r="F976" s="211" t="s">
        <v>73</v>
      </c>
      <c r="G976" s="211" t="s">
        <v>2196</v>
      </c>
      <c r="H976" s="212" t="s">
        <v>2302</v>
      </c>
      <c r="I976" s="213" t="s">
        <v>75</v>
      </c>
      <c r="J976" s="201" t="str">
        <f t="shared" si="31"/>
        <v>0184</v>
      </c>
      <c r="K976" s="209"/>
      <c r="L976" s="209"/>
      <c r="M976" s="214"/>
      <c r="N976" s="209" t="s">
        <v>18765</v>
      </c>
      <c r="O976" s="215" t="s">
        <v>18766</v>
      </c>
      <c r="P976" s="215" t="s">
        <v>18937</v>
      </c>
      <c r="Q976" s="215" t="s">
        <v>18938</v>
      </c>
    </row>
    <row r="977" spans="1:20" ht="13.15" customHeight="1">
      <c r="A977" s="209" t="str">
        <f t="shared" si="30"/>
        <v>0942229031003885641</v>
      </c>
      <c r="B977" s="210" t="s">
        <v>18992</v>
      </c>
      <c r="C977" s="211" t="s">
        <v>74</v>
      </c>
      <c r="D977" s="211" t="s">
        <v>74</v>
      </c>
      <c r="E977" s="211" t="s">
        <v>73</v>
      </c>
      <c r="F977" s="211" t="s">
        <v>73</v>
      </c>
      <c r="G977" s="211" t="s">
        <v>2196</v>
      </c>
      <c r="H977" s="212" t="s">
        <v>2302</v>
      </c>
      <c r="I977" s="213" t="s">
        <v>75</v>
      </c>
      <c r="J977" s="201" t="str">
        <f t="shared" si="31"/>
        <v>0184</v>
      </c>
      <c r="K977" s="209"/>
      <c r="L977" s="209"/>
      <c r="M977" s="214"/>
      <c r="N977" s="209" t="s">
        <v>18765</v>
      </c>
      <c r="O977" s="215" t="s">
        <v>18766</v>
      </c>
      <c r="P977" s="215" t="s">
        <v>18937</v>
      </c>
      <c r="Q977" s="215" t="s">
        <v>18938</v>
      </c>
      <c r="S977" s="208"/>
    </row>
    <row r="978" spans="1:20" ht="13.15" customHeight="1">
      <c r="A978" s="209" t="str">
        <f t="shared" si="30"/>
        <v>0942229031447229703</v>
      </c>
      <c r="B978" s="210" t="s">
        <v>18992</v>
      </c>
      <c r="C978" s="211" t="s">
        <v>15438</v>
      </c>
      <c r="D978" s="211" t="s">
        <v>74</v>
      </c>
      <c r="E978" s="211" t="s">
        <v>73</v>
      </c>
      <c r="F978" s="211" t="s">
        <v>73</v>
      </c>
      <c r="G978" s="211" t="s">
        <v>2196</v>
      </c>
      <c r="H978" s="212" t="s">
        <v>2302</v>
      </c>
      <c r="I978" s="213" t="s">
        <v>75</v>
      </c>
      <c r="J978" s="201" t="str">
        <f t="shared" si="31"/>
        <v>0184</v>
      </c>
      <c r="K978" s="209" t="s">
        <v>14592</v>
      </c>
      <c r="L978" s="209"/>
      <c r="M978" s="214"/>
      <c r="N978" s="209" t="s">
        <v>18765</v>
      </c>
      <c r="O978" s="215" t="s">
        <v>18766</v>
      </c>
      <c r="P978" s="215" t="s">
        <v>18937</v>
      </c>
      <c r="Q978" s="215" t="s">
        <v>18938</v>
      </c>
      <c r="S978" s="208"/>
    </row>
    <row r="979" spans="1:20" ht="13.15" customHeight="1">
      <c r="A979" s="209" t="str">
        <f t="shared" si="30"/>
        <v>0942229041003885641</v>
      </c>
      <c r="B979" s="210" t="s">
        <v>18992</v>
      </c>
      <c r="C979" s="211" t="s">
        <v>74</v>
      </c>
      <c r="D979" s="211" t="s">
        <v>74</v>
      </c>
      <c r="E979" s="211" t="s">
        <v>15439</v>
      </c>
      <c r="F979" s="211" t="s">
        <v>73</v>
      </c>
      <c r="G979" s="211" t="s">
        <v>2196</v>
      </c>
      <c r="H979" s="212" t="s">
        <v>2302</v>
      </c>
      <c r="I979" s="213" t="s">
        <v>75</v>
      </c>
      <c r="J979" s="201" t="str">
        <f t="shared" si="31"/>
        <v>0184</v>
      </c>
      <c r="K979" s="209"/>
      <c r="L979" s="209"/>
      <c r="M979" s="214"/>
      <c r="N979" s="209" t="s">
        <v>18765</v>
      </c>
      <c r="O979" s="215" t="s">
        <v>18766</v>
      </c>
      <c r="P979" s="215" t="s">
        <v>18937</v>
      </c>
      <c r="Q979" s="215" t="s">
        <v>18938</v>
      </c>
      <c r="S979" s="208"/>
    </row>
    <row r="980" spans="1:20" ht="13.15" customHeight="1">
      <c r="A980" s="209" t="str">
        <f t="shared" si="30"/>
        <v>1984510011518935758</v>
      </c>
      <c r="B980" s="210" t="s">
        <v>18992</v>
      </c>
      <c r="C980" s="211" t="s">
        <v>15440</v>
      </c>
      <c r="D980" s="211" t="s">
        <v>74</v>
      </c>
      <c r="E980" s="211" t="s">
        <v>15441</v>
      </c>
      <c r="F980" s="211" t="s">
        <v>73</v>
      </c>
      <c r="G980" s="211" t="s">
        <v>2196</v>
      </c>
      <c r="H980" s="212" t="s">
        <v>2302</v>
      </c>
      <c r="I980" s="213" t="s">
        <v>75</v>
      </c>
      <c r="J980" s="201" t="str">
        <f t="shared" si="31"/>
        <v>0184</v>
      </c>
      <c r="K980" s="209"/>
      <c r="L980" s="209"/>
      <c r="M980" s="214"/>
      <c r="N980" s="209" t="s">
        <v>18765</v>
      </c>
      <c r="O980" s="215" t="s">
        <v>18766</v>
      </c>
      <c r="P980" s="215" t="s">
        <v>18937</v>
      </c>
      <c r="Q980" s="215" t="s">
        <v>18938</v>
      </c>
      <c r="S980" s="208"/>
    </row>
    <row r="981" spans="1:20" ht="13.15" customHeight="1">
      <c r="A981" s="209" t="str">
        <f t="shared" si="30"/>
        <v>1984510021003885641</v>
      </c>
      <c r="B981" s="210" t="s">
        <v>18992</v>
      </c>
      <c r="C981" s="211" t="s">
        <v>74</v>
      </c>
      <c r="D981" s="211" t="s">
        <v>74</v>
      </c>
      <c r="E981" s="211" t="s">
        <v>15442</v>
      </c>
      <c r="F981" s="211" t="s">
        <v>73</v>
      </c>
      <c r="G981" s="211" t="s">
        <v>2196</v>
      </c>
      <c r="H981" s="212" t="s">
        <v>2302</v>
      </c>
      <c r="I981" s="213" t="s">
        <v>75</v>
      </c>
      <c r="J981" s="201" t="str">
        <f t="shared" si="31"/>
        <v>0184</v>
      </c>
      <c r="K981" s="209" t="s">
        <v>9153</v>
      </c>
      <c r="L981" s="209"/>
      <c r="M981" s="214"/>
      <c r="N981" s="209" t="s">
        <v>18765</v>
      </c>
      <c r="O981" s="215" t="s">
        <v>18766</v>
      </c>
      <c r="P981" s="215" t="s">
        <v>18937</v>
      </c>
      <c r="Q981" s="215" t="s">
        <v>18938</v>
      </c>
      <c r="S981" s="208"/>
    </row>
    <row r="982" spans="1:20" ht="13.15" customHeight="1">
      <c r="A982" s="209" t="str">
        <f t="shared" si="30"/>
        <v>1984510021447229703</v>
      </c>
      <c r="B982" s="210" t="s">
        <v>18992</v>
      </c>
      <c r="C982" s="211" t="s">
        <v>15438</v>
      </c>
      <c r="D982" s="211" t="s">
        <v>74</v>
      </c>
      <c r="E982" s="211" t="s">
        <v>15442</v>
      </c>
      <c r="F982" s="211" t="s">
        <v>73</v>
      </c>
      <c r="G982" s="211" t="s">
        <v>2196</v>
      </c>
      <c r="H982" s="212" t="s">
        <v>2302</v>
      </c>
      <c r="I982" s="213" t="s">
        <v>75</v>
      </c>
      <c r="J982" s="201" t="str">
        <f t="shared" si="31"/>
        <v>0184</v>
      </c>
      <c r="K982" s="209"/>
      <c r="L982" s="209"/>
      <c r="M982" s="214"/>
      <c r="N982" s="209" t="s">
        <v>18765</v>
      </c>
      <c r="O982" s="215" t="s">
        <v>18766</v>
      </c>
      <c r="P982" s="215" t="s">
        <v>18937</v>
      </c>
      <c r="Q982" s="215" t="s">
        <v>18938</v>
      </c>
      <c r="S982" s="208"/>
    </row>
    <row r="983" spans="1:20" ht="13.15" customHeight="1">
      <c r="A983" s="209" t="str">
        <f t="shared" si="30"/>
        <v>1F-QMA0000021639351003885641</v>
      </c>
      <c r="B983" s="210" t="s">
        <v>18992</v>
      </c>
      <c r="C983" s="211" t="s">
        <v>74</v>
      </c>
      <c r="D983" s="211" t="s">
        <v>74</v>
      </c>
      <c r="E983" s="211" t="s">
        <v>15443</v>
      </c>
      <c r="F983" s="211" t="s">
        <v>73</v>
      </c>
      <c r="G983" s="211" t="s">
        <v>2196</v>
      </c>
      <c r="H983" s="212" t="s">
        <v>2302</v>
      </c>
      <c r="I983" s="213" t="s">
        <v>75</v>
      </c>
      <c r="J983" s="201" t="str">
        <f t="shared" si="31"/>
        <v>0184</v>
      </c>
      <c r="K983" s="209"/>
      <c r="L983" s="209"/>
      <c r="M983" s="214"/>
      <c r="N983" s="209" t="s">
        <v>18765</v>
      </c>
      <c r="O983" s="215" t="s">
        <v>18766</v>
      </c>
      <c r="P983" s="215" t="s">
        <v>18937</v>
      </c>
      <c r="Q983" s="215" t="s">
        <v>18938</v>
      </c>
      <c r="S983" s="208"/>
    </row>
    <row r="984" spans="1:20" ht="13.15" customHeight="1">
      <c r="A984" s="209" t="str">
        <f t="shared" si="30"/>
        <v>1F-QMA0000025165401003885641</v>
      </c>
      <c r="B984" s="210" t="s">
        <v>18992</v>
      </c>
      <c r="C984" s="211" t="s">
        <v>74</v>
      </c>
      <c r="D984" s="211" t="s">
        <v>74</v>
      </c>
      <c r="E984" s="211" t="s">
        <v>15444</v>
      </c>
      <c r="F984" s="211" t="s">
        <v>73</v>
      </c>
      <c r="G984" s="211" t="s">
        <v>2196</v>
      </c>
      <c r="H984" s="212" t="s">
        <v>2302</v>
      </c>
      <c r="I984" s="213" t="s">
        <v>75</v>
      </c>
      <c r="J984" s="201" t="str">
        <f t="shared" si="31"/>
        <v>0184</v>
      </c>
      <c r="K984" s="209"/>
      <c r="L984" s="209"/>
      <c r="M984" s="214"/>
      <c r="N984" s="209" t="s">
        <v>18765</v>
      </c>
      <c r="O984" s="215" t="s">
        <v>18766</v>
      </c>
      <c r="P984" s="215" t="s">
        <v>18937</v>
      </c>
      <c r="Q984" s="215" t="s">
        <v>18938</v>
      </c>
      <c r="S984" s="208"/>
    </row>
    <row r="985" spans="1:20" ht="13.15" customHeight="1">
      <c r="A985" s="209" t="str">
        <f t="shared" si="30"/>
        <v>84-100136751003885641</v>
      </c>
      <c r="B985" s="210" t="s">
        <v>18992</v>
      </c>
      <c r="C985" s="211" t="s">
        <v>74</v>
      </c>
      <c r="D985" s="211" t="s">
        <v>74</v>
      </c>
      <c r="E985" s="211" t="s">
        <v>15445</v>
      </c>
      <c r="F985" s="211" t="s">
        <v>73</v>
      </c>
      <c r="G985" s="211" t="s">
        <v>2196</v>
      </c>
      <c r="H985" s="212" t="s">
        <v>2302</v>
      </c>
      <c r="I985" s="213" t="s">
        <v>75</v>
      </c>
      <c r="J985" s="201" t="str">
        <f t="shared" si="31"/>
        <v>0184</v>
      </c>
      <c r="K985" s="209"/>
      <c r="L985" s="209"/>
      <c r="M985" s="214"/>
      <c r="N985" s="209" t="s">
        <v>18765</v>
      </c>
      <c r="O985" s="215" t="s">
        <v>18766</v>
      </c>
      <c r="P985" s="215" t="s">
        <v>18937</v>
      </c>
      <c r="Q985" s="215" t="s">
        <v>18938</v>
      </c>
      <c r="S985" s="208"/>
    </row>
    <row r="986" spans="1:20" ht="13.15" customHeight="1">
      <c r="A986" s="209" t="str">
        <f t="shared" si="30"/>
        <v>9A-100136751003885641</v>
      </c>
      <c r="B986" s="210" t="s">
        <v>18992</v>
      </c>
      <c r="C986" s="211" t="s">
        <v>74</v>
      </c>
      <c r="D986" s="211" t="s">
        <v>74</v>
      </c>
      <c r="E986" s="211" t="s">
        <v>15446</v>
      </c>
      <c r="F986" s="211" t="s">
        <v>73</v>
      </c>
      <c r="G986" s="211" t="s">
        <v>2196</v>
      </c>
      <c r="H986" s="212" t="s">
        <v>2302</v>
      </c>
      <c r="I986" s="213" t="s">
        <v>75</v>
      </c>
      <c r="J986" s="201" t="str">
        <f t="shared" si="31"/>
        <v>0184</v>
      </c>
      <c r="K986" s="209"/>
      <c r="L986" s="209"/>
      <c r="M986" s="214"/>
      <c r="N986" s="209" t="s">
        <v>18765</v>
      </c>
      <c r="O986" s="215" t="s">
        <v>18766</v>
      </c>
      <c r="P986" s="215" t="s">
        <v>18937</v>
      </c>
      <c r="Q986" s="215" t="s">
        <v>18938</v>
      </c>
      <c r="S986" s="208"/>
    </row>
    <row r="987" spans="1:20" ht="13.15" customHeight="1">
      <c r="A987" s="245" t="str">
        <f t="shared" si="30"/>
        <v>##1003885641</v>
      </c>
      <c r="B987" s="217" t="s">
        <v>18992</v>
      </c>
      <c r="C987" s="218" t="s">
        <v>74</v>
      </c>
      <c r="D987" s="218" t="s">
        <v>74</v>
      </c>
      <c r="E987" s="227" t="s">
        <v>3649</v>
      </c>
      <c r="F987" s="218" t="s">
        <v>73</v>
      </c>
      <c r="G987" s="218" t="s">
        <v>2196</v>
      </c>
      <c r="H987" s="219" t="s">
        <v>2302</v>
      </c>
      <c r="I987" s="220" t="s">
        <v>75</v>
      </c>
      <c r="J987" s="201" t="str">
        <f t="shared" si="31"/>
        <v>0184</v>
      </c>
      <c r="K987" s="216" t="s">
        <v>23203</v>
      </c>
      <c r="L987" s="216" t="s">
        <v>23204</v>
      </c>
      <c r="M987" s="221">
        <v>44812</v>
      </c>
      <c r="N987" s="216" t="s">
        <v>18765</v>
      </c>
      <c r="O987" s="222" t="s">
        <v>18766</v>
      </c>
      <c r="P987" s="222" t="s">
        <v>18937</v>
      </c>
      <c r="Q987" s="222" t="s">
        <v>18938</v>
      </c>
      <c r="R987" s="223"/>
      <c r="S987" s="223"/>
      <c r="T987" s="223"/>
    </row>
    <row r="988" spans="1:20" ht="13.15" customHeight="1">
      <c r="A988" s="209" t="str">
        <f t="shared" si="30"/>
        <v>0942245011356312243</v>
      </c>
      <c r="B988" s="210" t="s">
        <v>18993</v>
      </c>
      <c r="C988" s="211" t="s">
        <v>539</v>
      </c>
      <c r="D988" s="211" t="s">
        <v>539</v>
      </c>
      <c r="E988" s="211" t="s">
        <v>15447</v>
      </c>
      <c r="F988" s="211" t="s">
        <v>538</v>
      </c>
      <c r="G988" s="211" t="s">
        <v>2232</v>
      </c>
      <c r="H988" s="212" t="s">
        <v>2231</v>
      </c>
      <c r="I988" s="213" t="s">
        <v>540</v>
      </c>
      <c r="J988" s="201" t="str">
        <f t="shared" si="31"/>
        <v>0185</v>
      </c>
      <c r="K988" s="209"/>
      <c r="L988" s="209"/>
      <c r="M988" s="214"/>
      <c r="N988" s="209" t="s">
        <v>18777</v>
      </c>
      <c r="O988" s="215" t="s">
        <v>18778</v>
      </c>
      <c r="P988" s="215" t="s">
        <v>18767</v>
      </c>
      <c r="Q988" s="215" t="s">
        <v>18768</v>
      </c>
      <c r="S988" s="208"/>
    </row>
    <row r="989" spans="1:20" ht="13.15" customHeight="1">
      <c r="A989" s="209" t="str">
        <f t="shared" si="30"/>
        <v>0942245021356312243</v>
      </c>
      <c r="B989" s="210" t="s">
        <v>18993</v>
      </c>
      <c r="C989" s="211" t="s">
        <v>539</v>
      </c>
      <c r="D989" s="211" t="s">
        <v>539</v>
      </c>
      <c r="E989" s="211" t="s">
        <v>15448</v>
      </c>
      <c r="F989" s="211" t="s">
        <v>538</v>
      </c>
      <c r="G989" s="211" t="s">
        <v>2232</v>
      </c>
      <c r="H989" s="212" t="s">
        <v>2231</v>
      </c>
      <c r="I989" s="213" t="s">
        <v>540</v>
      </c>
      <c r="J989" s="201" t="str">
        <f t="shared" si="31"/>
        <v>0185</v>
      </c>
      <c r="K989" s="209"/>
      <c r="L989" s="209"/>
      <c r="M989" s="214"/>
      <c r="N989" s="209" t="s">
        <v>18777</v>
      </c>
      <c r="O989" s="215" t="s">
        <v>18778</v>
      </c>
      <c r="P989" s="215" t="s">
        <v>18767</v>
      </c>
      <c r="Q989" s="215" t="s">
        <v>18768</v>
      </c>
      <c r="S989" s="208"/>
    </row>
    <row r="990" spans="1:20" ht="13.15" customHeight="1">
      <c r="A990" s="209" t="str">
        <f t="shared" si="30"/>
        <v>0942245031356312243</v>
      </c>
      <c r="B990" s="210" t="s">
        <v>18993</v>
      </c>
      <c r="C990" s="211" t="s">
        <v>539</v>
      </c>
      <c r="D990" s="211" t="s">
        <v>539</v>
      </c>
      <c r="E990" s="211" t="s">
        <v>538</v>
      </c>
      <c r="F990" s="211" t="s">
        <v>538</v>
      </c>
      <c r="G990" s="211" t="s">
        <v>2232</v>
      </c>
      <c r="H990" s="212" t="s">
        <v>2231</v>
      </c>
      <c r="I990" s="213" t="s">
        <v>540</v>
      </c>
      <c r="J990" s="201" t="str">
        <f t="shared" si="31"/>
        <v>0185</v>
      </c>
      <c r="K990" s="209"/>
      <c r="L990" s="209"/>
      <c r="M990" s="214"/>
      <c r="N990" s="209" t="s">
        <v>18777</v>
      </c>
      <c r="O990" s="215" t="s">
        <v>18778</v>
      </c>
      <c r="P990" s="215" t="s">
        <v>18767</v>
      </c>
      <c r="Q990" s="215" t="s">
        <v>18768</v>
      </c>
      <c r="S990" s="208"/>
    </row>
    <row r="991" spans="1:20" ht="13.15" customHeight="1">
      <c r="A991" s="209" t="str">
        <f t="shared" si="30"/>
        <v>0942245041356312243</v>
      </c>
      <c r="B991" s="210" t="s">
        <v>18993</v>
      </c>
      <c r="C991" s="211" t="s">
        <v>539</v>
      </c>
      <c r="D991" s="211" t="s">
        <v>539</v>
      </c>
      <c r="E991" s="211" t="s">
        <v>15449</v>
      </c>
      <c r="F991" s="211" t="s">
        <v>538</v>
      </c>
      <c r="G991" s="211" t="s">
        <v>2232</v>
      </c>
      <c r="H991" s="212" t="s">
        <v>2231</v>
      </c>
      <c r="I991" s="213" t="s">
        <v>540</v>
      </c>
      <c r="J991" s="201" t="str">
        <f t="shared" si="31"/>
        <v>0185</v>
      </c>
      <c r="K991" s="209"/>
      <c r="L991" s="209"/>
      <c r="M991" s="214"/>
      <c r="N991" s="209" t="s">
        <v>18777</v>
      </c>
      <c r="O991" s="215" t="s">
        <v>18778</v>
      </c>
      <c r="P991" s="215" t="s">
        <v>18767</v>
      </c>
      <c r="Q991" s="215" t="s">
        <v>18768</v>
      </c>
      <c r="S991" s="208"/>
    </row>
    <row r="992" spans="1:20" ht="13.15" customHeight="1">
      <c r="A992" s="209" t="str">
        <f t="shared" si="30"/>
        <v>2011892011356312243</v>
      </c>
      <c r="B992" s="210" t="s">
        <v>18993</v>
      </c>
      <c r="C992" s="211" t="s">
        <v>539</v>
      </c>
      <c r="D992" s="211" t="s">
        <v>539</v>
      </c>
      <c r="E992" s="211" t="s">
        <v>15451</v>
      </c>
      <c r="F992" s="211" t="s">
        <v>538</v>
      </c>
      <c r="G992" s="211" t="s">
        <v>2232</v>
      </c>
      <c r="H992" s="212" t="s">
        <v>2231</v>
      </c>
      <c r="I992" s="213" t="s">
        <v>540</v>
      </c>
      <c r="J992" s="201" t="str">
        <f t="shared" si="31"/>
        <v>0185</v>
      </c>
      <c r="K992" s="209"/>
      <c r="L992" s="209"/>
      <c r="M992" s="214"/>
      <c r="N992" s="209" t="s">
        <v>18777</v>
      </c>
      <c r="O992" s="215" t="s">
        <v>18778</v>
      </c>
      <c r="P992" s="215" t="s">
        <v>18767</v>
      </c>
      <c r="Q992" s="215" t="s">
        <v>18768</v>
      </c>
      <c r="S992" s="208"/>
    </row>
    <row r="993" spans="1:17" s="208" customFormat="1" ht="13.15" customHeight="1">
      <c r="A993" s="209" t="str">
        <f t="shared" si="30"/>
        <v>2011892021356312243</v>
      </c>
      <c r="B993" s="210" t="s">
        <v>18993</v>
      </c>
      <c r="C993" s="211" t="s">
        <v>539</v>
      </c>
      <c r="D993" s="211" t="s">
        <v>539</v>
      </c>
      <c r="E993" s="211" t="s">
        <v>15452</v>
      </c>
      <c r="F993" s="211" t="s">
        <v>538</v>
      </c>
      <c r="G993" s="211" t="s">
        <v>2232</v>
      </c>
      <c r="H993" s="212" t="s">
        <v>2231</v>
      </c>
      <c r="I993" s="213" t="s">
        <v>540</v>
      </c>
      <c r="J993" s="201" t="str">
        <f t="shared" si="31"/>
        <v>0185</v>
      </c>
      <c r="K993" s="209"/>
      <c r="L993" s="209"/>
      <c r="M993" s="214"/>
      <c r="N993" s="209" t="s">
        <v>18777</v>
      </c>
      <c r="O993" s="215" t="s">
        <v>18778</v>
      </c>
      <c r="P993" s="215" t="s">
        <v>18767</v>
      </c>
      <c r="Q993" s="215" t="s">
        <v>18768</v>
      </c>
    </row>
    <row r="994" spans="1:17" s="208" customFormat="1" ht="13.15" customHeight="1">
      <c r="A994" s="209" t="str">
        <f t="shared" si="30"/>
        <v>##1356312243</v>
      </c>
      <c r="B994" s="210" t="s">
        <v>18993</v>
      </c>
      <c r="C994" s="211" t="s">
        <v>539</v>
      </c>
      <c r="D994" s="211" t="s">
        <v>539</v>
      </c>
      <c r="E994" s="211" t="s">
        <v>3649</v>
      </c>
      <c r="F994" s="211" t="s">
        <v>538</v>
      </c>
      <c r="G994" s="211" t="s">
        <v>2232</v>
      </c>
      <c r="H994" s="212" t="s">
        <v>2231</v>
      </c>
      <c r="I994" s="213" t="s">
        <v>540</v>
      </c>
      <c r="J994" s="201" t="str">
        <f t="shared" si="31"/>
        <v>0185</v>
      </c>
      <c r="K994" s="209"/>
      <c r="L994" s="209"/>
      <c r="M994" s="214"/>
      <c r="N994" s="209" t="s">
        <v>18777</v>
      </c>
      <c r="O994" s="215" t="s">
        <v>18778</v>
      </c>
      <c r="P994" s="215" t="s">
        <v>18767</v>
      </c>
      <c r="Q994" s="215" t="s">
        <v>18768</v>
      </c>
    </row>
    <row r="995" spans="1:17" s="208" customFormat="1" ht="13.15" customHeight="1">
      <c r="A995" s="209" t="str">
        <f t="shared" si="30"/>
        <v>094224502NA</v>
      </c>
      <c r="B995" s="210" t="s">
        <v>18993</v>
      </c>
      <c r="C995" s="211" t="s">
        <v>3106</v>
      </c>
      <c r="D995" s="211" t="s">
        <v>539</v>
      </c>
      <c r="E995" s="211" t="s">
        <v>15448</v>
      </c>
      <c r="F995" s="211" t="s">
        <v>538</v>
      </c>
      <c r="G995" s="211" t="s">
        <v>2232</v>
      </c>
      <c r="H995" s="212" t="s">
        <v>2231</v>
      </c>
      <c r="I995" s="213" t="s">
        <v>540</v>
      </c>
      <c r="J995" s="201" t="str">
        <f t="shared" si="31"/>
        <v>0185</v>
      </c>
      <c r="K995" s="209"/>
      <c r="L995" s="209"/>
      <c r="M995" s="214"/>
      <c r="N995" s="209" t="s">
        <v>18777</v>
      </c>
      <c r="O995" s="215" t="s">
        <v>18778</v>
      </c>
      <c r="P995" s="215" t="s">
        <v>18767</v>
      </c>
      <c r="Q995" s="215" t="s">
        <v>18768</v>
      </c>
    </row>
    <row r="996" spans="1:17" s="208" customFormat="1" ht="13.15" customHeight="1">
      <c r="A996" s="209" t="str">
        <f t="shared" si="30"/>
        <v>1F-QMA0000026304091356312243</v>
      </c>
      <c r="B996" s="210" t="s">
        <v>18993</v>
      </c>
      <c r="C996" s="211" t="s">
        <v>539</v>
      </c>
      <c r="D996" s="211" t="s">
        <v>539</v>
      </c>
      <c r="E996" s="211" t="s">
        <v>15450</v>
      </c>
      <c r="F996" s="211" t="s">
        <v>538</v>
      </c>
      <c r="G996" s="211" t="s">
        <v>2232</v>
      </c>
      <c r="H996" s="212" t="s">
        <v>2231</v>
      </c>
      <c r="I996" s="213" t="s">
        <v>540</v>
      </c>
      <c r="J996" s="201" t="str">
        <f t="shared" si="31"/>
        <v>0185</v>
      </c>
      <c r="K996" s="209"/>
      <c r="L996" s="209"/>
      <c r="M996" s="214"/>
      <c r="N996" s="209" t="s">
        <v>18777</v>
      </c>
      <c r="O996" s="215" t="s">
        <v>18778</v>
      </c>
      <c r="P996" s="215" t="s">
        <v>18767</v>
      </c>
      <c r="Q996" s="215" t="s">
        <v>18768</v>
      </c>
    </row>
    <row r="997" spans="1:17" s="208" customFormat="1" ht="13.15" customHeight="1">
      <c r="A997" s="209" t="str">
        <f t="shared" si="30"/>
        <v>0942252011447253729</v>
      </c>
      <c r="B997" s="210" t="s">
        <v>18994</v>
      </c>
      <c r="C997" s="211" t="s">
        <v>15455</v>
      </c>
      <c r="D997" s="211" t="s">
        <v>182</v>
      </c>
      <c r="E997" s="211" t="s">
        <v>15456</v>
      </c>
      <c r="F997" s="211" t="s">
        <v>181</v>
      </c>
      <c r="G997" s="211" t="s">
        <v>2017</v>
      </c>
      <c r="H997" s="212" t="s">
        <v>15453</v>
      </c>
      <c r="I997" s="213" t="s">
        <v>183</v>
      </c>
      <c r="J997" s="201" t="str">
        <f t="shared" si="31"/>
        <v>0186</v>
      </c>
      <c r="K997" s="209"/>
      <c r="L997" s="209"/>
      <c r="M997" s="214"/>
      <c r="N997" s="209" t="s">
        <v>18765</v>
      </c>
      <c r="O997" s="215" t="s">
        <v>18766</v>
      </c>
      <c r="P997" s="215" t="s">
        <v>18773</v>
      </c>
      <c r="Q997" s="215" t="s">
        <v>18774</v>
      </c>
    </row>
    <row r="998" spans="1:17" s="208" customFormat="1" ht="13.15" customHeight="1">
      <c r="A998" s="209" t="str">
        <f t="shared" si="30"/>
        <v>0942252021447253729</v>
      </c>
      <c r="B998" s="210" t="s">
        <v>18994</v>
      </c>
      <c r="C998" s="211" t="s">
        <v>15455</v>
      </c>
      <c r="D998" s="211" t="s">
        <v>182</v>
      </c>
      <c r="E998" s="211" t="s">
        <v>15457</v>
      </c>
      <c r="F998" s="211" t="s">
        <v>181</v>
      </c>
      <c r="G998" s="211" t="s">
        <v>2017</v>
      </c>
      <c r="H998" s="212" t="s">
        <v>15453</v>
      </c>
      <c r="I998" s="213" t="s">
        <v>183</v>
      </c>
      <c r="J998" s="201" t="str">
        <f t="shared" si="31"/>
        <v>0186</v>
      </c>
      <c r="K998" s="209"/>
      <c r="L998" s="209"/>
      <c r="M998" s="214"/>
      <c r="N998" s="209" t="s">
        <v>18765</v>
      </c>
      <c r="O998" s="215" t="s">
        <v>18766</v>
      </c>
      <c r="P998" s="215" t="s">
        <v>18773</v>
      </c>
      <c r="Q998" s="215" t="s">
        <v>18774</v>
      </c>
    </row>
    <row r="999" spans="1:17" s="208" customFormat="1" ht="13.15" customHeight="1">
      <c r="A999" s="209" t="str">
        <f t="shared" si="30"/>
        <v>3428971011306268321</v>
      </c>
      <c r="B999" s="210" t="s">
        <v>18994</v>
      </c>
      <c r="C999" s="211" t="s">
        <v>182</v>
      </c>
      <c r="D999" s="211" t="s">
        <v>182</v>
      </c>
      <c r="E999" s="211" t="s">
        <v>15459</v>
      </c>
      <c r="F999" s="211" t="s">
        <v>181</v>
      </c>
      <c r="G999" s="211" t="s">
        <v>2017</v>
      </c>
      <c r="H999" s="212" t="s">
        <v>15453</v>
      </c>
      <c r="I999" s="213" t="s">
        <v>183</v>
      </c>
      <c r="J999" s="201" t="str">
        <f t="shared" si="31"/>
        <v>0186</v>
      </c>
      <c r="K999" s="209"/>
      <c r="L999" s="209"/>
      <c r="M999" s="214"/>
      <c r="N999" s="209" t="s">
        <v>18765</v>
      </c>
      <c r="O999" s="215" t="s">
        <v>18766</v>
      </c>
      <c r="P999" s="215" t="s">
        <v>18773</v>
      </c>
      <c r="Q999" s="215" t="s">
        <v>18774</v>
      </c>
    </row>
    <row r="1000" spans="1:17" s="208" customFormat="1" ht="13.15" customHeight="1">
      <c r="A1000" s="209" t="str">
        <f t="shared" si="30"/>
        <v>3428971021306268321</v>
      </c>
      <c r="B1000" s="210" t="s">
        <v>18994</v>
      </c>
      <c r="C1000" s="211" t="s">
        <v>182</v>
      </c>
      <c r="D1000" s="211" t="s">
        <v>182</v>
      </c>
      <c r="E1000" s="211" t="s">
        <v>15460</v>
      </c>
      <c r="F1000" s="211" t="s">
        <v>181</v>
      </c>
      <c r="G1000" s="211" t="s">
        <v>2017</v>
      </c>
      <c r="H1000" s="212" t="s">
        <v>15453</v>
      </c>
      <c r="I1000" s="213" t="s">
        <v>183</v>
      </c>
      <c r="J1000" s="201" t="str">
        <f t="shared" si="31"/>
        <v>0186</v>
      </c>
      <c r="K1000" s="209"/>
      <c r="L1000" s="209"/>
      <c r="M1000" s="214"/>
      <c r="N1000" s="209" t="s">
        <v>18765</v>
      </c>
      <c r="O1000" s="215" t="s">
        <v>18766</v>
      </c>
      <c r="P1000" s="215" t="s">
        <v>18773</v>
      </c>
      <c r="Q1000" s="215" t="s">
        <v>18774</v>
      </c>
    </row>
    <row r="1001" spans="1:17" s="208" customFormat="1" ht="13.15" customHeight="1">
      <c r="A1001" s="209" t="str">
        <f t="shared" si="30"/>
        <v>3428971031306268321</v>
      </c>
      <c r="B1001" s="210" t="s">
        <v>18994</v>
      </c>
      <c r="C1001" s="211" t="s">
        <v>182</v>
      </c>
      <c r="D1001" s="211" t="s">
        <v>182</v>
      </c>
      <c r="E1001" s="211" t="s">
        <v>181</v>
      </c>
      <c r="F1001" s="211" t="s">
        <v>181</v>
      </c>
      <c r="G1001" s="211" t="s">
        <v>2017</v>
      </c>
      <c r="H1001" s="212" t="s">
        <v>15453</v>
      </c>
      <c r="I1001" s="213" t="s">
        <v>183</v>
      </c>
      <c r="J1001" s="201" t="str">
        <f t="shared" si="31"/>
        <v>0186</v>
      </c>
      <c r="K1001" s="209"/>
      <c r="L1001" s="209"/>
      <c r="M1001" s="214"/>
      <c r="N1001" s="209" t="s">
        <v>18765</v>
      </c>
      <c r="O1001" s="215" t="s">
        <v>18766</v>
      </c>
      <c r="P1001" s="215" t="s">
        <v>18773</v>
      </c>
      <c r="Q1001" s="215" t="s">
        <v>18774</v>
      </c>
    </row>
    <row r="1002" spans="1:17" s="208" customFormat="1" ht="13.15" customHeight="1">
      <c r="A1002" s="209" t="str">
        <f t="shared" si="30"/>
        <v>3428971031447253729</v>
      </c>
      <c r="B1002" s="210" t="s">
        <v>18994</v>
      </c>
      <c r="C1002" s="211" t="s">
        <v>15455</v>
      </c>
      <c r="D1002" s="211" t="s">
        <v>182</v>
      </c>
      <c r="E1002" s="211" t="s">
        <v>181</v>
      </c>
      <c r="F1002" s="211" t="s">
        <v>181</v>
      </c>
      <c r="G1002" s="211" t="s">
        <v>2017</v>
      </c>
      <c r="H1002" s="212" t="s">
        <v>15453</v>
      </c>
      <c r="I1002" s="213" t="s">
        <v>183</v>
      </c>
      <c r="J1002" s="201" t="str">
        <f t="shared" si="31"/>
        <v>0186</v>
      </c>
      <c r="K1002" s="209" t="s">
        <v>14592</v>
      </c>
      <c r="L1002" s="209"/>
      <c r="M1002" s="214"/>
      <c r="N1002" s="209" t="s">
        <v>18765</v>
      </c>
      <c r="O1002" s="215" t="s">
        <v>18766</v>
      </c>
      <c r="P1002" s="215" t="s">
        <v>18773</v>
      </c>
      <c r="Q1002" s="215" t="s">
        <v>18774</v>
      </c>
    </row>
    <row r="1003" spans="1:17" s="208" customFormat="1" ht="13.15" customHeight="1">
      <c r="A1003" s="209" t="str">
        <f t="shared" si="30"/>
        <v>3428971041306268321</v>
      </c>
      <c r="B1003" s="210" t="s">
        <v>18994</v>
      </c>
      <c r="C1003" s="211" t="s">
        <v>182</v>
      </c>
      <c r="D1003" s="211" t="s">
        <v>182</v>
      </c>
      <c r="E1003" s="211" t="s">
        <v>15461</v>
      </c>
      <c r="F1003" s="211" t="s">
        <v>181</v>
      </c>
      <c r="G1003" s="211" t="s">
        <v>2017</v>
      </c>
      <c r="H1003" s="212" t="s">
        <v>15453</v>
      </c>
      <c r="I1003" s="213" t="s">
        <v>183</v>
      </c>
      <c r="J1003" s="201" t="str">
        <f t="shared" si="31"/>
        <v>0186</v>
      </c>
      <c r="K1003" s="209"/>
      <c r="L1003" s="209"/>
      <c r="M1003" s="214"/>
      <c r="N1003" s="209" t="s">
        <v>18765</v>
      </c>
      <c r="O1003" s="215" t="s">
        <v>18766</v>
      </c>
      <c r="P1003" s="215" t="s">
        <v>18773</v>
      </c>
      <c r="Q1003" s="215" t="s">
        <v>18774</v>
      </c>
    </row>
    <row r="1004" spans="1:17" s="208" customFormat="1" ht="13.15" customHeight="1">
      <c r="A1004" s="209" t="str">
        <f t="shared" si="30"/>
        <v>##1306268321</v>
      </c>
      <c r="B1004" s="210" t="s">
        <v>18994</v>
      </c>
      <c r="C1004" s="211" t="s">
        <v>182</v>
      </c>
      <c r="D1004" s="211" t="s">
        <v>182</v>
      </c>
      <c r="E1004" s="211" t="s">
        <v>3649</v>
      </c>
      <c r="F1004" s="211" t="s">
        <v>181</v>
      </c>
      <c r="G1004" s="211" t="s">
        <v>2017</v>
      </c>
      <c r="H1004" s="212" t="s">
        <v>15453</v>
      </c>
      <c r="I1004" s="213" t="s">
        <v>183</v>
      </c>
      <c r="J1004" s="201" t="str">
        <f t="shared" si="31"/>
        <v>0186</v>
      </c>
      <c r="K1004" s="209" t="s">
        <v>14592</v>
      </c>
      <c r="L1004" s="209"/>
      <c r="M1004" s="214"/>
      <c r="N1004" s="209" t="s">
        <v>18765</v>
      </c>
      <c r="O1004" s="215" t="s">
        <v>18766</v>
      </c>
      <c r="P1004" s="215" t="s">
        <v>18773</v>
      </c>
      <c r="Q1004" s="215" t="s">
        <v>18774</v>
      </c>
    </row>
    <row r="1005" spans="1:17" s="208" customFormat="1" ht="13.15" customHeight="1">
      <c r="A1005" s="209" t="str">
        <f t="shared" si="30"/>
        <v>##1326042805</v>
      </c>
      <c r="B1005" s="210" t="s">
        <v>18994</v>
      </c>
      <c r="C1005" s="211" t="s">
        <v>15454</v>
      </c>
      <c r="D1005" s="211" t="s">
        <v>182</v>
      </c>
      <c r="E1005" s="211" t="s">
        <v>3649</v>
      </c>
      <c r="F1005" s="211" t="s">
        <v>181</v>
      </c>
      <c r="G1005" s="211" t="s">
        <v>2017</v>
      </c>
      <c r="H1005" s="212" t="s">
        <v>15453</v>
      </c>
      <c r="I1005" s="213" t="s">
        <v>183</v>
      </c>
      <c r="J1005" s="201" t="str">
        <f t="shared" si="31"/>
        <v>0186</v>
      </c>
      <c r="K1005" s="209" t="s">
        <v>14592</v>
      </c>
      <c r="L1005" s="209"/>
      <c r="M1005" s="214"/>
      <c r="N1005" s="209" t="s">
        <v>18765</v>
      </c>
      <c r="O1005" s="215" t="s">
        <v>18766</v>
      </c>
      <c r="P1005" s="215" t="s">
        <v>18773</v>
      </c>
      <c r="Q1005" s="215" t="s">
        <v>18774</v>
      </c>
    </row>
    <row r="1006" spans="1:17" s="208" customFormat="1" ht="13.15" customHeight="1">
      <c r="A1006" s="209" t="str">
        <f t="shared" si="30"/>
        <v>1F-QMA0000020890541447253729</v>
      </c>
      <c r="B1006" s="210" t="s">
        <v>18994</v>
      </c>
      <c r="C1006" s="211" t="s">
        <v>15455</v>
      </c>
      <c r="D1006" s="211" t="s">
        <v>182</v>
      </c>
      <c r="E1006" s="211" t="s">
        <v>15458</v>
      </c>
      <c r="F1006" s="211" t="s">
        <v>181</v>
      </c>
      <c r="G1006" s="211" t="s">
        <v>2017</v>
      </c>
      <c r="H1006" s="212" t="s">
        <v>15453</v>
      </c>
      <c r="I1006" s="213" t="s">
        <v>183</v>
      </c>
      <c r="J1006" s="201" t="str">
        <f t="shared" si="31"/>
        <v>0186</v>
      </c>
      <c r="K1006" s="209"/>
      <c r="L1006" s="209"/>
      <c r="M1006" s="214"/>
      <c r="N1006" s="209" t="s">
        <v>18765</v>
      </c>
      <c r="O1006" s="215" t="s">
        <v>18766</v>
      </c>
      <c r="P1006" s="215" t="s">
        <v>18773</v>
      </c>
      <c r="Q1006" s="215" t="s">
        <v>18774</v>
      </c>
    </row>
    <row r="1007" spans="1:17" s="208" customFormat="1" ht="13.15" customHeight="1">
      <c r="A1007" s="209" t="str">
        <f t="shared" si="30"/>
        <v>7N-01177501447253729</v>
      </c>
      <c r="B1007" s="210" t="s">
        <v>18994</v>
      </c>
      <c r="C1007" s="211" t="s">
        <v>15455</v>
      </c>
      <c r="D1007" s="211" t="s">
        <v>182</v>
      </c>
      <c r="E1007" s="211" t="s">
        <v>15462</v>
      </c>
      <c r="F1007" s="211" t="s">
        <v>181</v>
      </c>
      <c r="G1007" s="211" t="s">
        <v>2017</v>
      </c>
      <c r="H1007" s="212" t="s">
        <v>15453</v>
      </c>
      <c r="I1007" s="213" t="s">
        <v>183</v>
      </c>
      <c r="J1007" s="201" t="str">
        <f t="shared" si="31"/>
        <v>0186</v>
      </c>
      <c r="K1007" s="209"/>
      <c r="L1007" s="209"/>
      <c r="M1007" s="214"/>
      <c r="N1007" s="209" t="s">
        <v>18765</v>
      </c>
      <c r="O1007" s="215" t="s">
        <v>18766</v>
      </c>
      <c r="P1007" s="215" t="s">
        <v>18773</v>
      </c>
      <c r="Q1007" s="215" t="s">
        <v>18774</v>
      </c>
    </row>
    <row r="1008" spans="1:17" s="208" customFormat="1" ht="13.15" customHeight="1">
      <c r="A1008" s="209" t="str">
        <f t="shared" si="30"/>
        <v>7N-011775081447253729</v>
      </c>
      <c r="B1008" s="210" t="s">
        <v>18994</v>
      </c>
      <c r="C1008" s="211" t="s">
        <v>15455</v>
      </c>
      <c r="D1008" s="211" t="s">
        <v>182</v>
      </c>
      <c r="E1008" s="211" t="s">
        <v>15463</v>
      </c>
      <c r="F1008" s="211" t="s">
        <v>181</v>
      </c>
      <c r="G1008" s="211" t="s">
        <v>2017</v>
      </c>
      <c r="H1008" s="212" t="s">
        <v>15453</v>
      </c>
      <c r="I1008" s="213" t="s">
        <v>183</v>
      </c>
      <c r="J1008" s="201" t="str">
        <f t="shared" si="31"/>
        <v>0186</v>
      </c>
      <c r="K1008" s="209"/>
      <c r="L1008" s="209"/>
      <c r="M1008" s="214"/>
      <c r="N1008" s="209" t="s">
        <v>18765</v>
      </c>
      <c r="O1008" s="215" t="s">
        <v>18766</v>
      </c>
      <c r="P1008" s="215" t="s">
        <v>18773</v>
      </c>
      <c r="Q1008" s="215" t="s">
        <v>18774</v>
      </c>
    </row>
    <row r="1009" spans="1:20" ht="13.15" customHeight="1">
      <c r="A1009" s="209" t="str">
        <f t="shared" si="30"/>
        <v>7T-QMA0000020890541447253729</v>
      </c>
      <c r="B1009" s="210" t="s">
        <v>18994</v>
      </c>
      <c r="C1009" s="211" t="s">
        <v>15455</v>
      </c>
      <c r="D1009" s="211" t="s">
        <v>182</v>
      </c>
      <c r="E1009" s="211" t="s">
        <v>15464</v>
      </c>
      <c r="F1009" s="211" t="s">
        <v>181</v>
      </c>
      <c r="G1009" s="211" t="s">
        <v>2017</v>
      </c>
      <c r="H1009" s="212" t="s">
        <v>15453</v>
      </c>
      <c r="I1009" s="213" t="s">
        <v>183</v>
      </c>
      <c r="J1009" s="201" t="str">
        <f t="shared" si="31"/>
        <v>0186</v>
      </c>
      <c r="K1009" s="209"/>
      <c r="L1009" s="209"/>
      <c r="M1009" s="214"/>
      <c r="N1009" s="209" t="s">
        <v>18765</v>
      </c>
      <c r="O1009" s="215" t="s">
        <v>18766</v>
      </c>
      <c r="P1009" s="215" t="s">
        <v>18773</v>
      </c>
      <c r="Q1009" s="215" t="s">
        <v>18774</v>
      </c>
      <c r="S1009" s="208"/>
    </row>
    <row r="1010" spans="1:20" s="246" customFormat="1" ht="13.15" customHeight="1">
      <c r="A1010" s="209" t="str">
        <f t="shared" si="30"/>
        <v>7W-11819A1447253729</v>
      </c>
      <c r="B1010" s="210" t="s">
        <v>18994</v>
      </c>
      <c r="C1010" s="211" t="s">
        <v>15455</v>
      </c>
      <c r="D1010" s="211" t="s">
        <v>182</v>
      </c>
      <c r="E1010" s="211" t="s">
        <v>15465</v>
      </c>
      <c r="F1010" s="211" t="s">
        <v>181</v>
      </c>
      <c r="G1010" s="211" t="s">
        <v>2017</v>
      </c>
      <c r="H1010" s="212" t="s">
        <v>15453</v>
      </c>
      <c r="I1010" s="213" t="s">
        <v>183</v>
      </c>
      <c r="J1010" s="201" t="str">
        <f t="shared" si="31"/>
        <v>0186</v>
      </c>
      <c r="K1010" s="209"/>
      <c r="L1010" s="209"/>
      <c r="M1010" s="214"/>
      <c r="N1010" s="209" t="s">
        <v>18765</v>
      </c>
      <c r="O1010" s="215" t="s">
        <v>18766</v>
      </c>
      <c r="P1010" s="215" t="s">
        <v>18773</v>
      </c>
      <c r="Q1010" s="215" t="s">
        <v>18774</v>
      </c>
      <c r="R1010" s="208"/>
      <c r="S1010" s="208"/>
      <c r="T1010" s="208"/>
    </row>
    <row r="1011" spans="1:20" s="246" customFormat="1" ht="13.15" customHeight="1">
      <c r="A1011" s="209" t="str">
        <f t="shared" si="30"/>
        <v>0942260011801817135</v>
      </c>
      <c r="B1011" s="210" t="s">
        <v>18995</v>
      </c>
      <c r="C1011" s="211" t="s">
        <v>44</v>
      </c>
      <c r="D1011" s="211" t="s">
        <v>44</v>
      </c>
      <c r="E1011" s="211" t="s">
        <v>15467</v>
      </c>
      <c r="F1011" s="211" t="s">
        <v>43</v>
      </c>
      <c r="G1011" s="211" t="s">
        <v>2435</v>
      </c>
      <c r="H1011" s="212" t="s">
        <v>15466</v>
      </c>
      <c r="I1011" s="213" t="s">
        <v>45</v>
      </c>
      <c r="J1011" s="201" t="str">
        <f t="shared" si="31"/>
        <v>0187</v>
      </c>
      <c r="K1011" s="209"/>
      <c r="L1011" s="209"/>
      <c r="M1011" s="214"/>
      <c r="N1011" s="209" t="s">
        <v>18765</v>
      </c>
      <c r="O1011" s="215" t="s">
        <v>18766</v>
      </c>
      <c r="P1011" s="215" t="s">
        <v>18812</v>
      </c>
      <c r="Q1011" s="215" t="s">
        <v>18813</v>
      </c>
      <c r="R1011" s="208"/>
      <c r="S1011" s="208"/>
      <c r="T1011" s="208"/>
    </row>
    <row r="1012" spans="1:20" ht="13.15" customHeight="1">
      <c r="A1012" s="209" t="str">
        <f t="shared" si="30"/>
        <v>0942260021801817135</v>
      </c>
      <c r="B1012" s="210" t="s">
        <v>18995</v>
      </c>
      <c r="C1012" s="211" t="s">
        <v>44</v>
      </c>
      <c r="D1012" s="211" t="s">
        <v>44</v>
      </c>
      <c r="E1012" s="211" t="s">
        <v>43</v>
      </c>
      <c r="F1012" s="211" t="s">
        <v>43</v>
      </c>
      <c r="G1012" s="211" t="s">
        <v>2435</v>
      </c>
      <c r="H1012" s="212" t="s">
        <v>15466</v>
      </c>
      <c r="I1012" s="213" t="s">
        <v>45</v>
      </c>
      <c r="J1012" s="201" t="str">
        <f t="shared" si="31"/>
        <v>0187</v>
      </c>
      <c r="K1012" s="209"/>
      <c r="L1012" s="209"/>
      <c r="M1012" s="214"/>
      <c r="N1012" s="209" t="s">
        <v>18765</v>
      </c>
      <c r="O1012" s="215" t="s">
        <v>18766</v>
      </c>
      <c r="P1012" s="215" t="s">
        <v>18812</v>
      </c>
      <c r="Q1012" s="215" t="s">
        <v>18813</v>
      </c>
      <c r="S1012" s="208"/>
    </row>
    <row r="1013" spans="1:20" ht="13.15" customHeight="1">
      <c r="A1013" s="209" t="str">
        <f t="shared" si="30"/>
        <v>##1801817135</v>
      </c>
      <c r="B1013" s="210" t="s">
        <v>18995</v>
      </c>
      <c r="C1013" s="211" t="s">
        <v>44</v>
      </c>
      <c r="D1013" s="211" t="s">
        <v>44</v>
      </c>
      <c r="E1013" s="211" t="s">
        <v>3649</v>
      </c>
      <c r="F1013" s="211" t="s">
        <v>43</v>
      </c>
      <c r="G1013" s="211" t="s">
        <v>2435</v>
      </c>
      <c r="H1013" s="212" t="s">
        <v>15466</v>
      </c>
      <c r="I1013" s="213" t="s">
        <v>45</v>
      </c>
      <c r="J1013" s="201" t="str">
        <f t="shared" si="31"/>
        <v>0187</v>
      </c>
      <c r="K1013" s="209" t="s">
        <v>14592</v>
      </c>
      <c r="L1013" s="209"/>
      <c r="M1013" s="214"/>
      <c r="N1013" s="209" t="s">
        <v>18765</v>
      </c>
      <c r="O1013" s="215" t="s">
        <v>18766</v>
      </c>
      <c r="P1013" s="215" t="s">
        <v>18812</v>
      </c>
      <c r="Q1013" s="215" t="s">
        <v>18813</v>
      </c>
      <c r="S1013" s="208"/>
    </row>
    <row r="1014" spans="1:20" ht="13.15" customHeight="1">
      <c r="A1014" s="209" t="str">
        <f t="shared" si="30"/>
        <v>0942278011003939232</v>
      </c>
      <c r="B1014" s="210" t="s">
        <v>18996</v>
      </c>
      <c r="C1014" s="211" t="s">
        <v>15468</v>
      </c>
      <c r="D1014" s="211" t="s">
        <v>15468</v>
      </c>
      <c r="E1014" s="211" t="s">
        <v>15469</v>
      </c>
      <c r="F1014" s="211" t="s">
        <v>15470</v>
      </c>
      <c r="G1014" s="211" t="s">
        <v>15471</v>
      </c>
      <c r="H1014" s="212" t="s">
        <v>15472</v>
      </c>
      <c r="I1014" s="213" t="s">
        <v>18997</v>
      </c>
      <c r="J1014" s="201" t="str">
        <f t="shared" si="31"/>
        <v>0188</v>
      </c>
      <c r="K1014" s="209"/>
      <c r="L1014" s="209"/>
      <c r="M1014" s="214"/>
      <c r="N1014" s="209" t="s">
        <v>18765</v>
      </c>
      <c r="O1014" s="215" t="s">
        <v>18766</v>
      </c>
      <c r="P1014" s="215" t="s">
        <v>18767</v>
      </c>
      <c r="Q1014" s="215" t="s">
        <v>18768</v>
      </c>
      <c r="S1014" s="208"/>
    </row>
    <row r="1015" spans="1:20" ht="13.15" customHeight="1">
      <c r="A1015" s="209" t="str">
        <f t="shared" si="30"/>
        <v>0942278021003939232</v>
      </c>
      <c r="B1015" s="210" t="s">
        <v>18996</v>
      </c>
      <c r="C1015" s="211" t="s">
        <v>15468</v>
      </c>
      <c r="D1015" s="211" t="s">
        <v>15468</v>
      </c>
      <c r="E1015" s="211" t="s">
        <v>15470</v>
      </c>
      <c r="F1015" s="211" t="s">
        <v>15470</v>
      </c>
      <c r="G1015" s="211" t="s">
        <v>15471</v>
      </c>
      <c r="H1015" s="212" t="s">
        <v>15472</v>
      </c>
      <c r="I1015" s="213" t="s">
        <v>18997</v>
      </c>
      <c r="J1015" s="201" t="str">
        <f t="shared" si="31"/>
        <v>0188</v>
      </c>
      <c r="K1015" s="209"/>
      <c r="L1015" s="209"/>
      <c r="M1015" s="214"/>
      <c r="N1015" s="209" t="s">
        <v>18765</v>
      </c>
      <c r="O1015" s="215" t="s">
        <v>18766</v>
      </c>
      <c r="P1015" s="215" t="s">
        <v>18767</v>
      </c>
      <c r="Q1015" s="215" t="s">
        <v>18768</v>
      </c>
      <c r="S1015" s="208"/>
    </row>
    <row r="1016" spans="1:20" ht="13.15" customHeight="1">
      <c r="A1016" s="209" t="str">
        <f t="shared" si="30"/>
        <v>0942328011285028951</v>
      </c>
      <c r="B1016" s="210" t="s">
        <v>18998</v>
      </c>
      <c r="C1016" s="211" t="s">
        <v>254</v>
      </c>
      <c r="D1016" s="211" t="s">
        <v>254</v>
      </c>
      <c r="E1016" s="211" t="s">
        <v>15474</v>
      </c>
      <c r="F1016" s="211" t="s">
        <v>253</v>
      </c>
      <c r="G1016" s="211" t="s">
        <v>1941</v>
      </c>
      <c r="H1016" s="212" t="s">
        <v>15473</v>
      </c>
      <c r="I1016" s="213" t="s">
        <v>255</v>
      </c>
      <c r="J1016" s="201" t="str">
        <f t="shared" si="31"/>
        <v>0189</v>
      </c>
      <c r="K1016" s="209"/>
      <c r="L1016" s="240" t="s">
        <v>13094</v>
      </c>
      <c r="M1016" s="214">
        <v>44092</v>
      </c>
      <c r="N1016" s="209" t="s">
        <v>18765</v>
      </c>
      <c r="O1016" s="215" t="s">
        <v>18766</v>
      </c>
      <c r="P1016" s="215" t="s">
        <v>18767</v>
      </c>
      <c r="Q1016" s="215" t="s">
        <v>18768</v>
      </c>
      <c r="S1016" s="208"/>
    </row>
    <row r="1017" spans="1:20" ht="13.15" customHeight="1">
      <c r="A1017" s="209" t="str">
        <f t="shared" si="30"/>
        <v>0942328021215937966</v>
      </c>
      <c r="B1017" s="210" t="s">
        <v>18998</v>
      </c>
      <c r="C1017" s="211" t="s">
        <v>2874</v>
      </c>
      <c r="D1017" s="211" t="s">
        <v>254</v>
      </c>
      <c r="E1017" s="211" t="s">
        <v>15475</v>
      </c>
      <c r="F1017" s="211" t="s">
        <v>253</v>
      </c>
      <c r="G1017" s="211" t="s">
        <v>1941</v>
      </c>
      <c r="H1017" s="212" t="s">
        <v>15473</v>
      </c>
      <c r="I1017" s="213" t="s">
        <v>255</v>
      </c>
      <c r="J1017" s="201" t="str">
        <f t="shared" si="31"/>
        <v>0189</v>
      </c>
      <c r="K1017" s="209"/>
      <c r="L1017" s="240" t="s">
        <v>13094</v>
      </c>
      <c r="M1017" s="214">
        <v>44092</v>
      </c>
      <c r="N1017" s="209" t="s">
        <v>18765</v>
      </c>
      <c r="O1017" s="215" t="s">
        <v>18766</v>
      </c>
      <c r="P1017" s="215" t="s">
        <v>18767</v>
      </c>
      <c r="Q1017" s="215" t="s">
        <v>18768</v>
      </c>
      <c r="S1017" s="208"/>
    </row>
    <row r="1018" spans="1:20" ht="13.15" customHeight="1">
      <c r="A1018" s="209" t="str">
        <f t="shared" si="30"/>
        <v>3535700011285028951</v>
      </c>
      <c r="B1018" s="210" t="s">
        <v>18998</v>
      </c>
      <c r="C1018" s="211" t="s">
        <v>254</v>
      </c>
      <c r="D1018" s="211" t="s">
        <v>254</v>
      </c>
      <c r="E1018" s="211" t="s">
        <v>253</v>
      </c>
      <c r="F1018" s="211" t="s">
        <v>253</v>
      </c>
      <c r="G1018" s="211" t="s">
        <v>1941</v>
      </c>
      <c r="H1018" s="212" t="s">
        <v>15473</v>
      </c>
      <c r="I1018" s="213" t="s">
        <v>255</v>
      </c>
      <c r="J1018" s="201" t="str">
        <f t="shared" si="31"/>
        <v>0189</v>
      </c>
      <c r="K1018" s="209"/>
      <c r="L1018" s="240" t="s">
        <v>13094</v>
      </c>
      <c r="M1018" s="214">
        <v>44092</v>
      </c>
      <c r="N1018" s="209" t="s">
        <v>18765</v>
      </c>
      <c r="O1018" s="215" t="s">
        <v>18766</v>
      </c>
      <c r="P1018" s="215" t="s">
        <v>18767</v>
      </c>
      <c r="Q1018" s="215" t="s">
        <v>18768</v>
      </c>
      <c r="S1018" s="208"/>
    </row>
    <row r="1019" spans="1:20" ht="13.15" customHeight="1">
      <c r="A1019" s="209" t="str">
        <f t="shared" si="30"/>
        <v>3535700021285028951</v>
      </c>
      <c r="B1019" s="210" t="s">
        <v>18998</v>
      </c>
      <c r="C1019" s="211" t="s">
        <v>254</v>
      </c>
      <c r="D1019" s="211" t="s">
        <v>254</v>
      </c>
      <c r="E1019" s="211" t="s">
        <v>15476</v>
      </c>
      <c r="F1019" s="211" t="s">
        <v>253</v>
      </c>
      <c r="G1019" s="211" t="s">
        <v>1941</v>
      </c>
      <c r="H1019" s="212" t="s">
        <v>15473</v>
      </c>
      <c r="I1019" s="213" t="s">
        <v>255</v>
      </c>
      <c r="J1019" s="201" t="str">
        <f t="shared" si="31"/>
        <v>0189</v>
      </c>
      <c r="K1019" s="209"/>
      <c r="L1019" s="240" t="s">
        <v>13094</v>
      </c>
      <c r="M1019" s="214">
        <v>44092</v>
      </c>
      <c r="N1019" s="209" t="s">
        <v>18765</v>
      </c>
      <c r="O1019" s="215" t="s">
        <v>18766</v>
      </c>
      <c r="P1019" s="215" t="s">
        <v>18767</v>
      </c>
      <c r="Q1019" s="215" t="s">
        <v>18768</v>
      </c>
      <c r="S1019" s="208"/>
    </row>
    <row r="1020" spans="1:20" ht="13.15" customHeight="1">
      <c r="A1020" s="209" t="str">
        <f t="shared" si="30"/>
        <v>##1285028951</v>
      </c>
      <c r="B1020" s="210" t="s">
        <v>18998</v>
      </c>
      <c r="C1020" s="211" t="s">
        <v>254</v>
      </c>
      <c r="D1020" s="211" t="s">
        <v>254</v>
      </c>
      <c r="E1020" s="211" t="s">
        <v>3649</v>
      </c>
      <c r="F1020" s="211" t="s">
        <v>253</v>
      </c>
      <c r="G1020" s="211" t="s">
        <v>1941</v>
      </c>
      <c r="H1020" s="212" t="s">
        <v>15473</v>
      </c>
      <c r="I1020" s="213" t="s">
        <v>255</v>
      </c>
      <c r="J1020" s="201" t="str">
        <f t="shared" si="31"/>
        <v>0189</v>
      </c>
      <c r="K1020" s="240" t="s">
        <v>14931</v>
      </c>
      <c r="L1020" s="240" t="s">
        <v>13094</v>
      </c>
      <c r="M1020" s="214">
        <v>44092</v>
      </c>
      <c r="N1020" s="209" t="s">
        <v>18765</v>
      </c>
      <c r="O1020" s="215" t="s">
        <v>18766</v>
      </c>
      <c r="P1020" s="215" t="s">
        <v>18767</v>
      </c>
      <c r="Q1020" s="215" t="s">
        <v>18768</v>
      </c>
      <c r="S1020" s="208"/>
    </row>
    <row r="1021" spans="1:20" ht="13.15" customHeight="1">
      <c r="A1021" s="209" t="str">
        <f t="shared" si="30"/>
        <v>0942369021295769214</v>
      </c>
      <c r="B1021" s="210" t="s">
        <v>18999</v>
      </c>
      <c r="C1021" s="211" t="s">
        <v>15478</v>
      </c>
      <c r="D1021" s="138" t="s">
        <v>3030</v>
      </c>
      <c r="E1021" s="211" t="s">
        <v>15479</v>
      </c>
      <c r="F1021" s="234" t="s">
        <v>3029</v>
      </c>
      <c r="G1021" s="211" t="s">
        <v>3031</v>
      </c>
      <c r="H1021" s="212" t="s">
        <v>15477</v>
      </c>
      <c r="I1021" s="213" t="s">
        <v>19873</v>
      </c>
      <c r="J1021" s="201" t="str">
        <f t="shared" si="31"/>
        <v>0190</v>
      </c>
      <c r="K1021" s="209"/>
      <c r="L1021" s="209"/>
      <c r="M1021" s="214"/>
      <c r="N1021" s="209" t="s">
        <v>18765</v>
      </c>
      <c r="O1021" s="215" t="s">
        <v>18766</v>
      </c>
      <c r="P1021" s="215" t="s">
        <v>18800</v>
      </c>
      <c r="Q1021" s="215" t="s">
        <v>18801</v>
      </c>
      <c r="S1021" s="208"/>
    </row>
    <row r="1022" spans="1:20" ht="13.15" customHeight="1">
      <c r="A1022" s="209" t="str">
        <f t="shared" si="30"/>
        <v>3296238011942643804</v>
      </c>
      <c r="B1022" s="210" t="s">
        <v>18999</v>
      </c>
      <c r="C1022" s="211" t="s">
        <v>2958</v>
      </c>
      <c r="D1022" s="138" t="s">
        <v>3030</v>
      </c>
      <c r="E1022" s="211" t="s">
        <v>2957</v>
      </c>
      <c r="F1022" s="234" t="s">
        <v>3029</v>
      </c>
      <c r="G1022" s="211" t="s">
        <v>3031</v>
      </c>
      <c r="H1022" s="212" t="s">
        <v>15477</v>
      </c>
      <c r="I1022" s="213" t="s">
        <v>19873</v>
      </c>
      <c r="J1022" s="201" t="str">
        <f t="shared" si="31"/>
        <v>0190</v>
      </c>
      <c r="K1022" s="209"/>
      <c r="L1022" s="209"/>
      <c r="M1022" s="214"/>
      <c r="N1022" s="209" t="s">
        <v>18765</v>
      </c>
      <c r="O1022" s="215" t="s">
        <v>18766</v>
      </c>
      <c r="P1022" s="215" t="s">
        <v>18800</v>
      </c>
      <c r="Q1022" s="215" t="s">
        <v>18801</v>
      </c>
      <c r="S1022" s="208"/>
    </row>
    <row r="1023" spans="1:20" ht="13.15" customHeight="1">
      <c r="A1023" s="209" t="str">
        <f t="shared" si="30"/>
        <v>3296238021942643804</v>
      </c>
      <c r="B1023" s="210" t="s">
        <v>18999</v>
      </c>
      <c r="C1023" s="211" t="s">
        <v>2958</v>
      </c>
      <c r="D1023" s="138" t="s">
        <v>3030</v>
      </c>
      <c r="E1023" s="211" t="s">
        <v>15480</v>
      </c>
      <c r="F1023" s="234" t="s">
        <v>3029</v>
      </c>
      <c r="G1023" s="211" t="s">
        <v>3031</v>
      </c>
      <c r="H1023" s="212" t="s">
        <v>15477</v>
      </c>
      <c r="I1023" s="213" t="s">
        <v>19873</v>
      </c>
      <c r="J1023" s="201" t="str">
        <f t="shared" si="31"/>
        <v>0190</v>
      </c>
      <c r="K1023" s="209"/>
      <c r="L1023" s="209"/>
      <c r="M1023" s="214"/>
      <c r="N1023" s="209" t="s">
        <v>18765</v>
      </c>
      <c r="O1023" s="215" t="s">
        <v>18766</v>
      </c>
      <c r="P1023" s="215" t="s">
        <v>18800</v>
      </c>
      <c r="Q1023" s="215" t="s">
        <v>18801</v>
      </c>
      <c r="S1023" s="208"/>
    </row>
    <row r="1024" spans="1:20" ht="13.15" customHeight="1">
      <c r="A1024" s="209" t="str">
        <f t="shared" si="30"/>
        <v>##1942643804</v>
      </c>
      <c r="B1024" s="210" t="s">
        <v>18999</v>
      </c>
      <c r="C1024" s="211" t="s">
        <v>2958</v>
      </c>
      <c r="D1024" s="138" t="s">
        <v>3030</v>
      </c>
      <c r="E1024" s="211" t="s">
        <v>3649</v>
      </c>
      <c r="F1024" s="234" t="s">
        <v>3029</v>
      </c>
      <c r="G1024" s="211" t="s">
        <v>3031</v>
      </c>
      <c r="H1024" s="212" t="s">
        <v>15477</v>
      </c>
      <c r="I1024" s="213" t="s">
        <v>19873</v>
      </c>
      <c r="J1024" s="201" t="str">
        <f t="shared" si="31"/>
        <v>0190</v>
      </c>
      <c r="K1024" s="209"/>
      <c r="L1024" s="209"/>
      <c r="M1024" s="214"/>
      <c r="N1024" s="209" t="s">
        <v>18765</v>
      </c>
      <c r="O1024" s="215" t="s">
        <v>18766</v>
      </c>
      <c r="P1024" s="215" t="s">
        <v>18800</v>
      </c>
      <c r="Q1024" s="215" t="s">
        <v>18801</v>
      </c>
      <c r="S1024" s="208"/>
    </row>
    <row r="1025" spans="1:20" ht="13.15" customHeight="1">
      <c r="A1025" s="209" t="str">
        <f t="shared" si="30"/>
        <v>4093312011780231563</v>
      </c>
      <c r="B1025" s="217" t="s">
        <v>18999</v>
      </c>
      <c r="C1025" s="138" t="s">
        <v>3030</v>
      </c>
      <c r="D1025" s="138" t="s">
        <v>3030</v>
      </c>
      <c r="E1025" s="140" t="s">
        <v>3029</v>
      </c>
      <c r="F1025" s="234" t="s">
        <v>3029</v>
      </c>
      <c r="G1025" s="211" t="s">
        <v>3031</v>
      </c>
      <c r="H1025" s="139" t="s">
        <v>19873</v>
      </c>
      <c r="I1025" s="213" t="s">
        <v>19873</v>
      </c>
      <c r="J1025" s="201" t="str">
        <f t="shared" si="31"/>
        <v>0190</v>
      </c>
      <c r="K1025" s="232" t="s">
        <v>23210</v>
      </c>
      <c r="L1025" s="228" t="s">
        <v>23211</v>
      </c>
      <c r="M1025" s="214">
        <v>44857</v>
      </c>
      <c r="N1025" s="209" t="s">
        <v>18765</v>
      </c>
      <c r="O1025" s="209" t="s">
        <v>18766</v>
      </c>
      <c r="P1025" s="209" t="s">
        <v>18800</v>
      </c>
      <c r="Q1025" s="209" t="s">
        <v>18801</v>
      </c>
      <c r="S1025" s="247"/>
      <c r="T1025" s="247"/>
    </row>
    <row r="1026" spans="1:20" ht="13.15" customHeight="1">
      <c r="A1026" s="245" t="str">
        <f t="shared" ref="A1026:A1089" si="32">E1026&amp;C1026</f>
        <v>3296238011295769214</v>
      </c>
      <c r="B1026" s="217" t="s">
        <v>18999</v>
      </c>
      <c r="C1026" s="227" t="s">
        <v>15478</v>
      </c>
      <c r="D1026" s="138" t="s">
        <v>3030</v>
      </c>
      <c r="E1026" s="218" t="s">
        <v>2957</v>
      </c>
      <c r="F1026" s="234" t="s">
        <v>3029</v>
      </c>
      <c r="G1026" s="218" t="s">
        <v>3031</v>
      </c>
      <c r="H1026" s="219" t="s">
        <v>15477</v>
      </c>
      <c r="I1026" s="213" t="s">
        <v>19873</v>
      </c>
      <c r="J1026" s="248" t="str">
        <f t="shared" ref="J1026:J1089" si="33">B1026</f>
        <v>0190</v>
      </c>
      <c r="K1026" s="232" t="s">
        <v>23210</v>
      </c>
      <c r="L1026" s="228" t="s">
        <v>23211</v>
      </c>
      <c r="M1026" s="214">
        <v>44857</v>
      </c>
      <c r="N1026" s="243"/>
      <c r="O1026" s="243"/>
      <c r="P1026" s="243"/>
      <c r="Q1026" s="243"/>
      <c r="R1026" s="223"/>
      <c r="S1026" s="230"/>
      <c r="T1026" s="223"/>
    </row>
    <row r="1027" spans="1:20" ht="13.15" customHeight="1">
      <c r="A1027" s="216" t="str">
        <f t="shared" si="32"/>
        <v>##1780231563</v>
      </c>
      <c r="B1027" s="217" t="s">
        <v>18999</v>
      </c>
      <c r="C1027" s="234" t="s">
        <v>3030</v>
      </c>
      <c r="D1027" s="138" t="s">
        <v>3030</v>
      </c>
      <c r="E1027" s="227" t="s">
        <v>3649</v>
      </c>
      <c r="F1027" s="234" t="s">
        <v>3029</v>
      </c>
      <c r="G1027" s="218" t="s">
        <v>3031</v>
      </c>
      <c r="H1027" s="235" t="s">
        <v>19873</v>
      </c>
      <c r="I1027" s="213" t="s">
        <v>19873</v>
      </c>
      <c r="J1027" s="201" t="str">
        <f t="shared" si="33"/>
        <v>0190</v>
      </c>
      <c r="K1027" s="232" t="s">
        <v>23210</v>
      </c>
      <c r="L1027" s="228" t="s">
        <v>23211</v>
      </c>
      <c r="M1027" s="214">
        <v>44857</v>
      </c>
      <c r="N1027" s="216" t="s">
        <v>18765</v>
      </c>
      <c r="O1027" s="216" t="s">
        <v>18766</v>
      </c>
      <c r="P1027" s="216" t="s">
        <v>18800</v>
      </c>
      <c r="Q1027" s="216" t="s">
        <v>18801</v>
      </c>
      <c r="R1027" s="223"/>
      <c r="S1027" s="230"/>
      <c r="T1027" s="223"/>
    </row>
    <row r="1028" spans="1:20" ht="13.15" customHeight="1">
      <c r="A1028" s="216" t="str">
        <f t="shared" si="32"/>
        <v>4093312021780231563</v>
      </c>
      <c r="B1028" s="217" t="s">
        <v>18999</v>
      </c>
      <c r="C1028" s="234" t="s">
        <v>3030</v>
      </c>
      <c r="D1028" s="138" t="s">
        <v>3030</v>
      </c>
      <c r="E1028" s="227" t="s">
        <v>23212</v>
      </c>
      <c r="F1028" s="234" t="s">
        <v>3029</v>
      </c>
      <c r="G1028" s="218" t="s">
        <v>3031</v>
      </c>
      <c r="H1028" s="235" t="s">
        <v>19873</v>
      </c>
      <c r="I1028" s="213" t="s">
        <v>19873</v>
      </c>
      <c r="J1028" s="201" t="str">
        <f t="shared" si="33"/>
        <v>0190</v>
      </c>
      <c r="K1028" s="232" t="s">
        <v>23210</v>
      </c>
      <c r="L1028" s="228" t="s">
        <v>23211</v>
      </c>
      <c r="M1028" s="214">
        <v>44857</v>
      </c>
      <c r="N1028" s="216" t="s">
        <v>18765</v>
      </c>
      <c r="O1028" s="216" t="s">
        <v>18766</v>
      </c>
      <c r="P1028" s="216" t="s">
        <v>18800</v>
      </c>
      <c r="Q1028" s="216" t="s">
        <v>18801</v>
      </c>
      <c r="R1028" s="223"/>
      <c r="S1028" s="230"/>
      <c r="T1028" s="223"/>
    </row>
    <row r="1029" spans="1:20" ht="13.15" customHeight="1">
      <c r="A1029" s="249" t="str">
        <f t="shared" si="32"/>
        <v>0942377011790762169</v>
      </c>
      <c r="B1029" s="250" t="s">
        <v>19000</v>
      </c>
      <c r="C1029" s="251" t="s">
        <v>15481</v>
      </c>
      <c r="D1029" s="251" t="s">
        <v>15481</v>
      </c>
      <c r="E1029" s="251" t="s">
        <v>15482</v>
      </c>
      <c r="F1029" s="251" t="s">
        <v>15483</v>
      </c>
      <c r="G1029" s="251" t="s">
        <v>3055</v>
      </c>
      <c r="H1029" s="252" t="s">
        <v>15484</v>
      </c>
      <c r="I1029" s="253" t="s">
        <v>19001</v>
      </c>
      <c r="J1029" s="254" t="str">
        <f t="shared" si="33"/>
        <v>0191</v>
      </c>
      <c r="K1029" s="249"/>
      <c r="L1029" s="249"/>
      <c r="M1029" s="255"/>
      <c r="N1029" s="249" t="s">
        <v>18765</v>
      </c>
      <c r="O1029" s="256" t="s">
        <v>18766</v>
      </c>
      <c r="P1029" s="256" t="s">
        <v>18812</v>
      </c>
      <c r="Q1029" s="256" t="s">
        <v>18813</v>
      </c>
      <c r="R1029" s="246"/>
      <c r="S1029" s="246"/>
      <c r="T1029" s="246"/>
    </row>
    <row r="1030" spans="1:20" ht="13.15" customHeight="1">
      <c r="A1030" s="249" t="str">
        <f t="shared" si="32"/>
        <v>0942377021790762169</v>
      </c>
      <c r="B1030" s="250" t="s">
        <v>19000</v>
      </c>
      <c r="C1030" s="251" t="s">
        <v>15481</v>
      </c>
      <c r="D1030" s="251" t="s">
        <v>15481</v>
      </c>
      <c r="E1030" s="251" t="s">
        <v>15483</v>
      </c>
      <c r="F1030" s="251" t="s">
        <v>15483</v>
      </c>
      <c r="G1030" s="251" t="s">
        <v>3055</v>
      </c>
      <c r="H1030" s="252" t="s">
        <v>15484</v>
      </c>
      <c r="I1030" s="253" t="s">
        <v>19001</v>
      </c>
      <c r="J1030" s="254" t="str">
        <f t="shared" si="33"/>
        <v>0191</v>
      </c>
      <c r="K1030" s="249"/>
      <c r="L1030" s="249"/>
      <c r="M1030" s="255"/>
      <c r="N1030" s="249" t="s">
        <v>18765</v>
      </c>
      <c r="O1030" s="256" t="s">
        <v>18766</v>
      </c>
      <c r="P1030" s="256" t="s">
        <v>18812</v>
      </c>
      <c r="Q1030" s="256" t="s">
        <v>18813</v>
      </c>
      <c r="R1030" s="246"/>
      <c r="S1030" s="246"/>
      <c r="T1030" s="246"/>
    </row>
    <row r="1031" spans="1:20" ht="13.15" customHeight="1">
      <c r="A1031" s="209" t="str">
        <f t="shared" si="32"/>
        <v>0943425011770556474</v>
      </c>
      <c r="B1031" s="210" t="s">
        <v>19002</v>
      </c>
      <c r="C1031" s="211" t="s">
        <v>15485</v>
      </c>
      <c r="D1031" s="211" t="s">
        <v>1481</v>
      </c>
      <c r="E1031" s="211" t="s">
        <v>15486</v>
      </c>
      <c r="F1031" s="211" t="s">
        <v>1480</v>
      </c>
      <c r="G1031" s="211" t="s">
        <v>2056</v>
      </c>
      <c r="H1031" s="212" t="s">
        <v>2055</v>
      </c>
      <c r="I1031" s="213" t="s">
        <v>19003</v>
      </c>
      <c r="J1031" s="201" t="str">
        <f t="shared" si="33"/>
        <v>0192</v>
      </c>
      <c r="K1031" s="209"/>
      <c r="L1031" s="209"/>
      <c r="M1031" s="214"/>
      <c r="N1031" s="209" t="s">
        <v>18866</v>
      </c>
      <c r="O1031" s="215" t="s">
        <v>18867</v>
      </c>
      <c r="P1031" s="215" t="s">
        <v>18868</v>
      </c>
      <c r="Q1031" s="215" t="s">
        <v>18869</v>
      </c>
      <c r="S1031" s="208"/>
    </row>
    <row r="1032" spans="1:20" ht="13.15" customHeight="1">
      <c r="A1032" s="209" t="str">
        <f t="shared" si="32"/>
        <v>0943425021770556474</v>
      </c>
      <c r="B1032" s="210" t="s">
        <v>19002</v>
      </c>
      <c r="C1032" s="211" t="s">
        <v>15485</v>
      </c>
      <c r="D1032" s="211" t="s">
        <v>1481</v>
      </c>
      <c r="E1032" s="211" t="s">
        <v>15487</v>
      </c>
      <c r="F1032" s="211" t="s">
        <v>1480</v>
      </c>
      <c r="G1032" s="211" t="s">
        <v>2056</v>
      </c>
      <c r="H1032" s="212" t="s">
        <v>2055</v>
      </c>
      <c r="I1032" s="213" t="s">
        <v>19003</v>
      </c>
      <c r="J1032" s="201" t="str">
        <f t="shared" si="33"/>
        <v>0192</v>
      </c>
      <c r="K1032" s="209"/>
      <c r="L1032" s="209"/>
      <c r="M1032" s="214"/>
      <c r="N1032" s="209" t="s">
        <v>18866</v>
      </c>
      <c r="O1032" s="215" t="s">
        <v>18867</v>
      </c>
      <c r="P1032" s="215" t="s">
        <v>18868</v>
      </c>
      <c r="Q1032" s="215" t="s">
        <v>18869</v>
      </c>
      <c r="S1032" s="208"/>
    </row>
    <row r="1033" spans="1:20" ht="13.15" customHeight="1">
      <c r="A1033" s="209" t="str">
        <f t="shared" si="32"/>
        <v>3370181011366871600</v>
      </c>
      <c r="B1033" s="210" t="s">
        <v>19002</v>
      </c>
      <c r="C1033" s="211" t="s">
        <v>1481</v>
      </c>
      <c r="D1033" s="211" t="s">
        <v>1481</v>
      </c>
      <c r="E1033" s="211" t="s">
        <v>1480</v>
      </c>
      <c r="F1033" s="211" t="s">
        <v>1480</v>
      </c>
      <c r="G1033" s="211" t="s">
        <v>2056</v>
      </c>
      <c r="H1033" s="212" t="s">
        <v>2055</v>
      </c>
      <c r="I1033" s="213" t="s">
        <v>19003</v>
      </c>
      <c r="J1033" s="201" t="str">
        <f t="shared" si="33"/>
        <v>0192</v>
      </c>
      <c r="K1033" s="209"/>
      <c r="L1033" s="209"/>
      <c r="M1033" s="214"/>
      <c r="N1033" s="209" t="s">
        <v>18866</v>
      </c>
      <c r="O1033" s="215" t="s">
        <v>18867</v>
      </c>
      <c r="P1033" s="215" t="s">
        <v>18868</v>
      </c>
      <c r="Q1033" s="215" t="s">
        <v>18869</v>
      </c>
      <c r="S1033" s="208"/>
    </row>
    <row r="1034" spans="1:20" ht="13.15" customHeight="1">
      <c r="A1034" s="209" t="str">
        <f t="shared" si="32"/>
        <v>0943458011568435279</v>
      </c>
      <c r="B1034" s="210" t="s">
        <v>19004</v>
      </c>
      <c r="C1034" s="211" t="s">
        <v>2493</v>
      </c>
      <c r="D1034" s="211" t="s">
        <v>2493</v>
      </c>
      <c r="E1034" s="211" t="s">
        <v>2492</v>
      </c>
      <c r="F1034" s="211" t="s">
        <v>2492</v>
      </c>
      <c r="G1034" s="211" t="s">
        <v>15488</v>
      </c>
      <c r="H1034" s="212" t="s">
        <v>15489</v>
      </c>
      <c r="I1034" s="213" t="s">
        <v>19005</v>
      </c>
      <c r="J1034" s="201" t="str">
        <f t="shared" si="33"/>
        <v>0194</v>
      </c>
      <c r="K1034" s="209"/>
      <c r="L1034" s="209"/>
      <c r="M1034" s="214"/>
      <c r="N1034" s="209" t="s">
        <v>18866</v>
      </c>
      <c r="O1034" s="215" t="s">
        <v>18867</v>
      </c>
      <c r="P1034" s="215" t="s">
        <v>18868</v>
      </c>
      <c r="Q1034" s="215" t="s">
        <v>18869</v>
      </c>
      <c r="S1034" s="208"/>
    </row>
    <row r="1035" spans="1:20" ht="13.15" customHeight="1">
      <c r="A1035" s="209" t="str">
        <f t="shared" si="32"/>
        <v>0943474021144294893</v>
      </c>
      <c r="B1035" s="210" t="s">
        <v>19006</v>
      </c>
      <c r="C1035" s="211" t="s">
        <v>1452</v>
      </c>
      <c r="D1035" s="211" t="s">
        <v>1452</v>
      </c>
      <c r="E1035" s="211" t="s">
        <v>1451</v>
      </c>
      <c r="F1035" s="211" t="s">
        <v>1451</v>
      </c>
      <c r="G1035" s="211" t="s">
        <v>2053</v>
      </c>
      <c r="H1035" s="212" t="s">
        <v>3128</v>
      </c>
      <c r="I1035" s="213" t="s">
        <v>1453</v>
      </c>
      <c r="J1035" s="201" t="str">
        <f t="shared" si="33"/>
        <v>0195</v>
      </c>
      <c r="K1035" s="209"/>
      <c r="L1035" s="209"/>
      <c r="M1035" s="214"/>
      <c r="N1035" s="209" t="s">
        <v>18866</v>
      </c>
      <c r="O1035" s="215" t="s">
        <v>18867</v>
      </c>
      <c r="P1035" s="215" t="s">
        <v>18868</v>
      </c>
      <c r="Q1035" s="215" t="s">
        <v>18869</v>
      </c>
      <c r="S1035" s="208"/>
    </row>
    <row r="1036" spans="1:20" ht="13.15" customHeight="1">
      <c r="A1036" s="209" t="str">
        <f t="shared" si="32"/>
        <v>0943490021689648339</v>
      </c>
      <c r="B1036" s="210" t="s">
        <v>19007</v>
      </c>
      <c r="C1036" s="211" t="s">
        <v>1428</v>
      </c>
      <c r="D1036" s="211" t="s">
        <v>1428</v>
      </c>
      <c r="E1036" s="211" t="s">
        <v>15490</v>
      </c>
      <c r="F1036" s="211" t="s">
        <v>1427</v>
      </c>
      <c r="G1036" s="211" t="s">
        <v>2189</v>
      </c>
      <c r="H1036" s="212" t="s">
        <v>3179</v>
      </c>
      <c r="I1036" s="213" t="s">
        <v>1429</v>
      </c>
      <c r="J1036" s="201" t="str">
        <f t="shared" si="33"/>
        <v>0196</v>
      </c>
      <c r="K1036" s="209"/>
      <c r="L1036" s="209"/>
      <c r="M1036" s="214"/>
      <c r="N1036" s="209" t="s">
        <v>18866</v>
      </c>
      <c r="O1036" s="215" t="s">
        <v>18867</v>
      </c>
      <c r="P1036" s="215" t="s">
        <v>18868</v>
      </c>
      <c r="Q1036" s="215" t="s">
        <v>18869</v>
      </c>
      <c r="S1036" s="208"/>
    </row>
    <row r="1037" spans="1:20" ht="13.15" customHeight="1">
      <c r="A1037" s="209" t="str">
        <f t="shared" si="32"/>
        <v>0943490031689648339</v>
      </c>
      <c r="B1037" s="210" t="s">
        <v>19007</v>
      </c>
      <c r="C1037" s="211" t="s">
        <v>1428</v>
      </c>
      <c r="D1037" s="211" t="s">
        <v>1428</v>
      </c>
      <c r="E1037" s="211" t="s">
        <v>1427</v>
      </c>
      <c r="F1037" s="211" t="s">
        <v>1427</v>
      </c>
      <c r="G1037" s="211" t="s">
        <v>2189</v>
      </c>
      <c r="H1037" s="212" t="s">
        <v>3179</v>
      </c>
      <c r="I1037" s="213" t="s">
        <v>1429</v>
      </c>
      <c r="J1037" s="201" t="str">
        <f t="shared" si="33"/>
        <v>0196</v>
      </c>
      <c r="K1037" s="209"/>
      <c r="L1037" s="209"/>
      <c r="M1037" s="214"/>
      <c r="N1037" s="209" t="s">
        <v>18866</v>
      </c>
      <c r="O1037" s="215" t="s">
        <v>18867</v>
      </c>
      <c r="P1037" s="215" t="s">
        <v>18868</v>
      </c>
      <c r="Q1037" s="215" t="s">
        <v>18869</v>
      </c>
      <c r="S1037" s="208"/>
    </row>
    <row r="1038" spans="1:20" ht="13.15" customHeight="1">
      <c r="A1038" s="209" t="str">
        <f t="shared" si="32"/>
        <v>0943516011821061532</v>
      </c>
      <c r="B1038" s="210" t="s">
        <v>19008</v>
      </c>
      <c r="C1038" s="211" t="s">
        <v>1464</v>
      </c>
      <c r="D1038" s="211" t="s">
        <v>1464</v>
      </c>
      <c r="E1038" s="211" t="s">
        <v>1463</v>
      </c>
      <c r="F1038" s="211" t="s">
        <v>1463</v>
      </c>
      <c r="G1038" s="211" t="s">
        <v>2047</v>
      </c>
      <c r="H1038" s="212" t="s">
        <v>2046</v>
      </c>
      <c r="I1038" s="213" t="s">
        <v>1465</v>
      </c>
      <c r="J1038" s="201" t="str">
        <f t="shared" si="33"/>
        <v>0198</v>
      </c>
      <c r="K1038" s="209"/>
      <c r="L1038" s="209"/>
      <c r="M1038" s="214"/>
      <c r="N1038" s="209" t="s">
        <v>18866</v>
      </c>
      <c r="O1038" s="215" t="s">
        <v>18867</v>
      </c>
      <c r="P1038" s="215" t="s">
        <v>18868</v>
      </c>
      <c r="Q1038" s="215" t="s">
        <v>18869</v>
      </c>
      <c r="S1038" s="208"/>
    </row>
    <row r="1039" spans="1:20" ht="13.15" customHeight="1">
      <c r="A1039" s="209" t="str">
        <f t="shared" si="32"/>
        <v>094351602NA</v>
      </c>
      <c r="B1039" s="210" t="s">
        <v>19008</v>
      </c>
      <c r="C1039" s="211" t="s">
        <v>3106</v>
      </c>
      <c r="D1039" s="211" t="s">
        <v>1464</v>
      </c>
      <c r="E1039" s="211" t="s">
        <v>15491</v>
      </c>
      <c r="F1039" s="211" t="s">
        <v>1463</v>
      </c>
      <c r="G1039" s="211" t="s">
        <v>2047</v>
      </c>
      <c r="H1039" s="212" t="s">
        <v>2046</v>
      </c>
      <c r="I1039" s="213" t="s">
        <v>1465</v>
      </c>
      <c r="J1039" s="201" t="str">
        <f t="shared" si="33"/>
        <v>0198</v>
      </c>
      <c r="K1039" s="209"/>
      <c r="L1039" s="209"/>
      <c r="M1039" s="214"/>
      <c r="N1039" s="209" t="s">
        <v>18866</v>
      </c>
      <c r="O1039" s="215" t="s">
        <v>18867</v>
      </c>
      <c r="P1039" s="215" t="s">
        <v>18868</v>
      </c>
      <c r="Q1039" s="215" t="s">
        <v>18869</v>
      </c>
      <c r="S1039" s="208"/>
    </row>
    <row r="1040" spans="1:20" ht="13.15" customHeight="1">
      <c r="A1040" s="209" t="str">
        <f t="shared" si="32"/>
        <v>0943524031194798801</v>
      </c>
      <c r="B1040" s="210" t="s">
        <v>19009</v>
      </c>
      <c r="C1040" s="211" t="s">
        <v>1498</v>
      </c>
      <c r="D1040" s="211" t="s">
        <v>1498</v>
      </c>
      <c r="E1040" s="211" t="s">
        <v>1497</v>
      </c>
      <c r="F1040" s="211" t="s">
        <v>1497</v>
      </c>
      <c r="G1040" s="211" t="s">
        <v>2045</v>
      </c>
      <c r="H1040" s="212" t="s">
        <v>2046</v>
      </c>
      <c r="I1040" s="213" t="s">
        <v>1499</v>
      </c>
      <c r="J1040" s="201" t="str">
        <f t="shared" si="33"/>
        <v>0199</v>
      </c>
      <c r="K1040" s="209"/>
      <c r="L1040" s="209"/>
      <c r="M1040" s="214"/>
      <c r="N1040" s="209" t="s">
        <v>18866</v>
      </c>
      <c r="O1040" s="215" t="s">
        <v>18867</v>
      </c>
      <c r="P1040" s="215" t="s">
        <v>18868</v>
      </c>
      <c r="Q1040" s="215" t="s">
        <v>18869</v>
      </c>
      <c r="S1040" s="208"/>
    </row>
    <row r="1041" spans="1:17" s="208" customFormat="1" ht="13.15" customHeight="1">
      <c r="A1041" s="209" t="str">
        <f t="shared" si="32"/>
        <v>0943532021467453902</v>
      </c>
      <c r="B1041" s="210" t="s">
        <v>19010</v>
      </c>
      <c r="C1041" s="211" t="s">
        <v>1416</v>
      </c>
      <c r="D1041" s="211" t="s">
        <v>1416</v>
      </c>
      <c r="E1041" s="211" t="s">
        <v>1415</v>
      </c>
      <c r="F1041" s="211" t="s">
        <v>1415</v>
      </c>
      <c r="G1041" s="211" t="s">
        <v>2204</v>
      </c>
      <c r="H1041" s="212" t="s">
        <v>3155</v>
      </c>
      <c r="I1041" s="213" t="s">
        <v>1417</v>
      </c>
      <c r="J1041" s="201" t="str">
        <f t="shared" si="33"/>
        <v>0200</v>
      </c>
      <c r="K1041" s="209"/>
      <c r="L1041" s="209"/>
      <c r="M1041" s="214"/>
      <c r="N1041" s="209" t="s">
        <v>18866</v>
      </c>
      <c r="O1041" s="215" t="s">
        <v>18867</v>
      </c>
      <c r="P1041" s="215" t="s">
        <v>18868</v>
      </c>
      <c r="Q1041" s="215" t="s">
        <v>18869</v>
      </c>
    </row>
    <row r="1042" spans="1:17" s="208" customFormat="1" ht="13.15" customHeight="1">
      <c r="A1042" s="209" t="str">
        <f t="shared" si="32"/>
        <v>1F-QMA0000026303451467453902</v>
      </c>
      <c r="B1042" s="210" t="s">
        <v>19010</v>
      </c>
      <c r="C1042" s="211" t="s">
        <v>1416</v>
      </c>
      <c r="D1042" s="211" t="s">
        <v>1416</v>
      </c>
      <c r="E1042" s="211" t="s">
        <v>15492</v>
      </c>
      <c r="F1042" s="211" t="s">
        <v>1415</v>
      </c>
      <c r="G1042" s="211" t="s">
        <v>2204</v>
      </c>
      <c r="H1042" s="212" t="s">
        <v>3155</v>
      </c>
      <c r="I1042" s="213" t="s">
        <v>1417</v>
      </c>
      <c r="J1042" s="201" t="str">
        <f t="shared" si="33"/>
        <v>0200</v>
      </c>
      <c r="K1042" s="209"/>
      <c r="L1042" s="209"/>
      <c r="M1042" s="214"/>
      <c r="N1042" s="209" t="s">
        <v>18866</v>
      </c>
      <c r="O1042" s="215" t="s">
        <v>18867</v>
      </c>
      <c r="P1042" s="215" t="s">
        <v>18868</v>
      </c>
      <c r="Q1042" s="215" t="s">
        <v>18869</v>
      </c>
    </row>
    <row r="1043" spans="1:17" s="208" customFormat="1" ht="13.15" customHeight="1">
      <c r="A1043" s="209" t="str">
        <f t="shared" si="32"/>
        <v>0943540011285626028</v>
      </c>
      <c r="B1043" s="210" t="s">
        <v>19011</v>
      </c>
      <c r="C1043" s="211" t="s">
        <v>454</v>
      </c>
      <c r="D1043" s="211" t="s">
        <v>454</v>
      </c>
      <c r="E1043" s="211" t="s">
        <v>15493</v>
      </c>
      <c r="F1043" s="211" t="s">
        <v>453</v>
      </c>
      <c r="G1043" s="211" t="s">
        <v>1681</v>
      </c>
      <c r="H1043" s="212" t="s">
        <v>2443</v>
      </c>
      <c r="I1043" s="213" t="s">
        <v>455</v>
      </c>
      <c r="J1043" s="201" t="str">
        <f t="shared" si="33"/>
        <v>0201</v>
      </c>
      <c r="K1043" s="209"/>
      <c r="L1043" s="209"/>
      <c r="M1043" s="214"/>
      <c r="N1043" s="209" t="s">
        <v>18765</v>
      </c>
      <c r="O1043" s="215" t="s">
        <v>18766</v>
      </c>
      <c r="P1043" s="215" t="s">
        <v>18812</v>
      </c>
      <c r="Q1043" s="215" t="s">
        <v>18813</v>
      </c>
    </row>
    <row r="1044" spans="1:17" s="208" customFormat="1" ht="13.15" customHeight="1">
      <c r="A1044" s="209" t="str">
        <f t="shared" si="32"/>
        <v>0943540031285626028</v>
      </c>
      <c r="B1044" s="210" t="s">
        <v>19011</v>
      </c>
      <c r="C1044" s="211" t="s">
        <v>454</v>
      </c>
      <c r="D1044" s="211" t="s">
        <v>454</v>
      </c>
      <c r="E1044" s="211" t="s">
        <v>453</v>
      </c>
      <c r="F1044" s="211" t="s">
        <v>453</v>
      </c>
      <c r="G1044" s="211" t="s">
        <v>1681</v>
      </c>
      <c r="H1044" s="212" t="s">
        <v>2443</v>
      </c>
      <c r="I1044" s="213" t="s">
        <v>455</v>
      </c>
      <c r="J1044" s="201" t="str">
        <f t="shared" si="33"/>
        <v>0201</v>
      </c>
      <c r="K1044" s="209"/>
      <c r="L1044" s="209"/>
      <c r="M1044" s="214"/>
      <c r="N1044" s="209" t="s">
        <v>18765</v>
      </c>
      <c r="O1044" s="215" t="s">
        <v>18766</v>
      </c>
      <c r="P1044" s="215" t="s">
        <v>18812</v>
      </c>
      <c r="Q1044" s="215" t="s">
        <v>18813</v>
      </c>
    </row>
    <row r="1045" spans="1:17" s="208" customFormat="1" ht="13.15" customHeight="1">
      <c r="A1045" s="209" t="str">
        <f t="shared" si="32"/>
        <v>0252603011053319798</v>
      </c>
      <c r="B1045" s="210" t="s">
        <v>19012</v>
      </c>
      <c r="C1045" s="211" t="s">
        <v>15494</v>
      </c>
      <c r="D1045" s="211" t="s">
        <v>950</v>
      </c>
      <c r="E1045" s="211" t="s">
        <v>15495</v>
      </c>
      <c r="F1045" s="211" t="s">
        <v>949</v>
      </c>
      <c r="G1045" s="211" t="s">
        <v>1883</v>
      </c>
      <c r="H1045" s="212" t="s">
        <v>3138</v>
      </c>
      <c r="I1045" s="213" t="s">
        <v>951</v>
      </c>
      <c r="J1045" s="201" t="str">
        <f t="shared" si="33"/>
        <v>0202</v>
      </c>
      <c r="K1045" s="209"/>
      <c r="L1045" s="209"/>
      <c r="M1045" s="214"/>
      <c r="N1045" s="209" t="s">
        <v>18777</v>
      </c>
      <c r="O1045" s="215" t="s">
        <v>18778</v>
      </c>
      <c r="P1045" s="215" t="s">
        <v>18879</v>
      </c>
      <c r="Q1045" s="215" t="s">
        <v>18880</v>
      </c>
    </row>
    <row r="1046" spans="1:17" s="208" customFormat="1" ht="13.15" customHeight="1">
      <c r="A1046" s="209" t="str">
        <f t="shared" si="32"/>
        <v>0943573021053319798</v>
      </c>
      <c r="B1046" s="210" t="s">
        <v>19012</v>
      </c>
      <c r="C1046" s="211" t="s">
        <v>15494</v>
      </c>
      <c r="D1046" s="211" t="s">
        <v>950</v>
      </c>
      <c r="E1046" s="211" t="s">
        <v>15496</v>
      </c>
      <c r="F1046" s="211" t="s">
        <v>949</v>
      </c>
      <c r="G1046" s="211" t="s">
        <v>1883</v>
      </c>
      <c r="H1046" s="212" t="s">
        <v>3138</v>
      </c>
      <c r="I1046" s="213" t="s">
        <v>951</v>
      </c>
      <c r="J1046" s="201" t="str">
        <f t="shared" si="33"/>
        <v>0202</v>
      </c>
      <c r="K1046" s="209"/>
      <c r="L1046" s="209"/>
      <c r="M1046" s="214"/>
      <c r="N1046" s="209" t="s">
        <v>18777</v>
      </c>
      <c r="O1046" s="215" t="s">
        <v>18778</v>
      </c>
      <c r="P1046" s="215" t="s">
        <v>18879</v>
      </c>
      <c r="Q1046" s="215" t="s">
        <v>18880</v>
      </c>
    </row>
    <row r="1047" spans="1:17" s="208" customFormat="1" ht="13.15" customHeight="1">
      <c r="A1047" s="209" t="str">
        <f t="shared" si="32"/>
        <v>0943573051053319798</v>
      </c>
      <c r="B1047" s="210" t="s">
        <v>19012</v>
      </c>
      <c r="C1047" s="211" t="s">
        <v>15494</v>
      </c>
      <c r="D1047" s="211" t="s">
        <v>950</v>
      </c>
      <c r="E1047" s="211" t="s">
        <v>15497</v>
      </c>
      <c r="F1047" s="211" t="s">
        <v>949</v>
      </c>
      <c r="G1047" s="211" t="s">
        <v>1883</v>
      </c>
      <c r="H1047" s="212" t="s">
        <v>3138</v>
      </c>
      <c r="I1047" s="213" t="s">
        <v>951</v>
      </c>
      <c r="J1047" s="201" t="str">
        <f t="shared" si="33"/>
        <v>0202</v>
      </c>
      <c r="K1047" s="209"/>
      <c r="L1047" s="209"/>
      <c r="M1047" s="214"/>
      <c r="N1047" s="209" t="s">
        <v>18777</v>
      </c>
      <c r="O1047" s="215" t="s">
        <v>18778</v>
      </c>
      <c r="P1047" s="215" t="s">
        <v>18879</v>
      </c>
      <c r="Q1047" s="215" t="s">
        <v>18880</v>
      </c>
    </row>
    <row r="1048" spans="1:17" s="208" customFormat="1" ht="13.15" customHeight="1">
      <c r="A1048" s="209" t="str">
        <f t="shared" si="32"/>
        <v>3589632011053319798</v>
      </c>
      <c r="B1048" s="210" t="s">
        <v>19012</v>
      </c>
      <c r="C1048" s="211" t="s">
        <v>15494</v>
      </c>
      <c r="D1048" s="211" t="s">
        <v>950</v>
      </c>
      <c r="E1048" s="211" t="s">
        <v>949</v>
      </c>
      <c r="F1048" s="211" t="s">
        <v>949</v>
      </c>
      <c r="G1048" s="211" t="s">
        <v>1883</v>
      </c>
      <c r="H1048" s="212" t="s">
        <v>3138</v>
      </c>
      <c r="I1048" s="213" t="s">
        <v>951</v>
      </c>
      <c r="J1048" s="201" t="str">
        <f t="shared" si="33"/>
        <v>0202</v>
      </c>
      <c r="K1048" s="209" t="s">
        <v>9256</v>
      </c>
      <c r="L1048" s="209"/>
      <c r="M1048" s="214"/>
      <c r="N1048" s="209" t="s">
        <v>18777</v>
      </c>
      <c r="O1048" s="215" t="s">
        <v>18778</v>
      </c>
      <c r="P1048" s="215" t="s">
        <v>18879</v>
      </c>
      <c r="Q1048" s="215" t="s">
        <v>18880</v>
      </c>
    </row>
    <row r="1049" spans="1:17" s="208" customFormat="1" ht="13.15" customHeight="1">
      <c r="A1049" s="209" t="str">
        <f t="shared" si="32"/>
        <v>3589632011255708715</v>
      </c>
      <c r="B1049" s="210" t="s">
        <v>19012</v>
      </c>
      <c r="C1049" s="211" t="s">
        <v>950</v>
      </c>
      <c r="D1049" s="211" t="s">
        <v>950</v>
      </c>
      <c r="E1049" s="211" t="s">
        <v>949</v>
      </c>
      <c r="F1049" s="211" t="s">
        <v>949</v>
      </c>
      <c r="G1049" s="211" t="s">
        <v>1883</v>
      </c>
      <c r="H1049" s="212" t="s">
        <v>3138</v>
      </c>
      <c r="I1049" s="213" t="s">
        <v>951</v>
      </c>
      <c r="J1049" s="201" t="str">
        <f t="shared" si="33"/>
        <v>0202</v>
      </c>
      <c r="K1049" s="209"/>
      <c r="L1049" s="209"/>
      <c r="M1049" s="214"/>
      <c r="N1049" s="209" t="s">
        <v>18777</v>
      </c>
      <c r="O1049" s="215" t="s">
        <v>18778</v>
      </c>
      <c r="P1049" s="215" t="s">
        <v>18879</v>
      </c>
      <c r="Q1049" s="215" t="s">
        <v>18880</v>
      </c>
    </row>
    <row r="1050" spans="1:17" s="208" customFormat="1" ht="13.15" customHeight="1">
      <c r="A1050" s="209" t="str">
        <f t="shared" si="32"/>
        <v>3589632021255708715</v>
      </c>
      <c r="B1050" s="210" t="s">
        <v>19012</v>
      </c>
      <c r="C1050" s="211" t="s">
        <v>950</v>
      </c>
      <c r="D1050" s="211" t="s">
        <v>950</v>
      </c>
      <c r="E1050" s="211" t="s">
        <v>15499</v>
      </c>
      <c r="F1050" s="211" t="s">
        <v>949</v>
      </c>
      <c r="G1050" s="211" t="s">
        <v>1883</v>
      </c>
      <c r="H1050" s="212" t="s">
        <v>3138</v>
      </c>
      <c r="I1050" s="213" t="s">
        <v>951</v>
      </c>
      <c r="J1050" s="201" t="str">
        <f t="shared" si="33"/>
        <v>0202</v>
      </c>
      <c r="K1050" s="209"/>
      <c r="L1050" s="209"/>
      <c r="M1050" s="214"/>
      <c r="N1050" s="209" t="s">
        <v>18777</v>
      </c>
      <c r="O1050" s="215" t="s">
        <v>18778</v>
      </c>
      <c r="P1050" s="215" t="s">
        <v>18879</v>
      </c>
      <c r="Q1050" s="215" t="s">
        <v>18880</v>
      </c>
    </row>
    <row r="1051" spans="1:17" s="208" customFormat="1" ht="13.15" customHeight="1">
      <c r="A1051" s="209" t="str">
        <f t="shared" si="32"/>
        <v>3589632031255708715</v>
      </c>
      <c r="B1051" s="210" t="s">
        <v>19012</v>
      </c>
      <c r="C1051" s="211" t="s">
        <v>950</v>
      </c>
      <c r="D1051" s="211" t="s">
        <v>950</v>
      </c>
      <c r="E1051" s="211" t="s">
        <v>15498</v>
      </c>
      <c r="F1051" s="211" t="s">
        <v>949</v>
      </c>
      <c r="G1051" s="211" t="s">
        <v>1883</v>
      </c>
      <c r="H1051" s="212" t="s">
        <v>3138</v>
      </c>
      <c r="I1051" s="213" t="s">
        <v>951</v>
      </c>
      <c r="J1051" s="201" t="str">
        <f t="shared" si="33"/>
        <v>0202</v>
      </c>
      <c r="K1051" s="209" t="s">
        <v>13915</v>
      </c>
      <c r="L1051" s="209" t="s">
        <v>13094</v>
      </c>
      <c r="M1051" s="214">
        <v>44084</v>
      </c>
      <c r="N1051" s="209" t="s">
        <v>18777</v>
      </c>
      <c r="O1051" s="215" t="s">
        <v>18778</v>
      </c>
      <c r="P1051" s="215" t="s">
        <v>18879</v>
      </c>
      <c r="Q1051" s="215" t="s">
        <v>18880</v>
      </c>
    </row>
    <row r="1052" spans="1:17" s="208" customFormat="1" ht="13.15" customHeight="1">
      <c r="A1052" s="209" t="str">
        <f t="shared" si="32"/>
        <v>6A-100281721053319798</v>
      </c>
      <c r="B1052" s="210" t="s">
        <v>19012</v>
      </c>
      <c r="C1052" s="211" t="s">
        <v>15494</v>
      </c>
      <c r="D1052" s="211" t="s">
        <v>950</v>
      </c>
      <c r="E1052" s="211" t="s">
        <v>15500</v>
      </c>
      <c r="F1052" s="211" t="s">
        <v>949</v>
      </c>
      <c r="G1052" s="211" t="s">
        <v>1883</v>
      </c>
      <c r="H1052" s="212" t="s">
        <v>3138</v>
      </c>
      <c r="I1052" s="213" t="s">
        <v>951</v>
      </c>
      <c r="J1052" s="201" t="str">
        <f t="shared" si="33"/>
        <v>0202</v>
      </c>
      <c r="K1052" s="209"/>
      <c r="L1052" s="209"/>
      <c r="M1052" s="214"/>
      <c r="N1052" s="209" t="s">
        <v>18777</v>
      </c>
      <c r="O1052" s="215" t="s">
        <v>18778</v>
      </c>
      <c r="P1052" s="215" t="s">
        <v>18879</v>
      </c>
      <c r="Q1052" s="215" t="s">
        <v>18880</v>
      </c>
    </row>
    <row r="1053" spans="1:17" s="208" customFormat="1" ht="13.15" customHeight="1">
      <c r="A1053" s="209" t="str">
        <f t="shared" si="32"/>
        <v>9A-032278231255708715</v>
      </c>
      <c r="B1053" s="210" t="s">
        <v>19012</v>
      </c>
      <c r="C1053" s="211" t="s">
        <v>950</v>
      </c>
      <c r="D1053" s="211" t="s">
        <v>950</v>
      </c>
      <c r="E1053" s="211" t="s">
        <v>15501</v>
      </c>
      <c r="F1053" s="211" t="s">
        <v>949</v>
      </c>
      <c r="G1053" s="211" t="s">
        <v>1883</v>
      </c>
      <c r="H1053" s="212" t="s">
        <v>3138</v>
      </c>
      <c r="I1053" s="213" t="s">
        <v>951</v>
      </c>
      <c r="J1053" s="201" t="str">
        <f t="shared" si="33"/>
        <v>0202</v>
      </c>
      <c r="K1053" s="209"/>
      <c r="L1053" s="209"/>
      <c r="M1053" s="214"/>
      <c r="N1053" s="209" t="s">
        <v>18777</v>
      </c>
      <c r="O1053" s="215" t="s">
        <v>18778</v>
      </c>
      <c r="P1053" s="215" t="s">
        <v>18879</v>
      </c>
      <c r="Q1053" s="215" t="s">
        <v>18880</v>
      </c>
    </row>
    <row r="1054" spans="1:17" s="208" customFormat="1" ht="13.15" customHeight="1">
      <c r="A1054" s="209" t="str">
        <f t="shared" si="32"/>
        <v>9A-10028171053319798</v>
      </c>
      <c r="B1054" s="210" t="s">
        <v>19012</v>
      </c>
      <c r="C1054" s="211" t="s">
        <v>15494</v>
      </c>
      <c r="D1054" s="211" t="s">
        <v>950</v>
      </c>
      <c r="E1054" s="211" t="s">
        <v>15502</v>
      </c>
      <c r="F1054" s="211" t="s">
        <v>949</v>
      </c>
      <c r="G1054" s="211" t="s">
        <v>1883</v>
      </c>
      <c r="H1054" s="212" t="s">
        <v>3138</v>
      </c>
      <c r="I1054" s="213" t="s">
        <v>951</v>
      </c>
      <c r="J1054" s="201" t="str">
        <f t="shared" si="33"/>
        <v>0202</v>
      </c>
      <c r="K1054" s="209"/>
      <c r="L1054" s="209"/>
      <c r="M1054" s="214"/>
      <c r="N1054" s="209" t="s">
        <v>18777</v>
      </c>
      <c r="O1054" s="215" t="s">
        <v>18778</v>
      </c>
      <c r="P1054" s="215" t="s">
        <v>18879</v>
      </c>
      <c r="Q1054" s="215" t="s">
        <v>18880</v>
      </c>
    </row>
    <row r="1055" spans="1:17" s="208" customFormat="1" ht="13.15" customHeight="1">
      <c r="A1055" s="209" t="str">
        <f t="shared" si="32"/>
        <v>9A-100281721053319798</v>
      </c>
      <c r="B1055" s="210" t="s">
        <v>19012</v>
      </c>
      <c r="C1055" s="211" t="s">
        <v>15494</v>
      </c>
      <c r="D1055" s="211" t="s">
        <v>950</v>
      </c>
      <c r="E1055" s="211" t="s">
        <v>15503</v>
      </c>
      <c r="F1055" s="211" t="s">
        <v>949</v>
      </c>
      <c r="G1055" s="211" t="s">
        <v>1883</v>
      </c>
      <c r="H1055" s="212" t="s">
        <v>3138</v>
      </c>
      <c r="I1055" s="213" t="s">
        <v>951</v>
      </c>
      <c r="J1055" s="201" t="str">
        <f t="shared" si="33"/>
        <v>0202</v>
      </c>
      <c r="K1055" s="209"/>
      <c r="L1055" s="209"/>
      <c r="M1055" s="214"/>
      <c r="N1055" s="209" t="s">
        <v>18777</v>
      </c>
      <c r="O1055" s="215" t="s">
        <v>18778</v>
      </c>
      <c r="P1055" s="215" t="s">
        <v>18879</v>
      </c>
      <c r="Q1055" s="215" t="s">
        <v>18880</v>
      </c>
    </row>
    <row r="1056" spans="1:17" s="208" customFormat="1" ht="13.15" customHeight="1">
      <c r="A1056" s="209" t="str">
        <f t="shared" si="32"/>
        <v>0810749011871566018</v>
      </c>
      <c r="B1056" s="210" t="s">
        <v>19013</v>
      </c>
      <c r="C1056" s="211" t="s">
        <v>15504</v>
      </c>
      <c r="D1056" s="211" t="s">
        <v>15504</v>
      </c>
      <c r="E1056" s="211" t="s">
        <v>15508</v>
      </c>
      <c r="F1056" s="211" t="s">
        <v>15505</v>
      </c>
      <c r="G1056" s="211" t="s">
        <v>15506</v>
      </c>
      <c r="H1056" s="212" t="s">
        <v>15507</v>
      </c>
      <c r="I1056" s="213" t="s">
        <v>19014</v>
      </c>
      <c r="J1056" s="201" t="str">
        <f t="shared" si="33"/>
        <v>0204</v>
      </c>
      <c r="K1056" s="209"/>
      <c r="L1056" s="209"/>
      <c r="M1056" s="214"/>
      <c r="N1056" s="209" t="s">
        <v>18884</v>
      </c>
      <c r="O1056" s="215" t="s">
        <v>18885</v>
      </c>
      <c r="P1056" s="215" t="s">
        <v>18886</v>
      </c>
      <c r="Q1056" s="215" t="s">
        <v>18887</v>
      </c>
    </row>
    <row r="1057" spans="1:20" ht="13.15" customHeight="1">
      <c r="A1057" s="209" t="str">
        <f t="shared" si="32"/>
        <v>0943797011871566018</v>
      </c>
      <c r="B1057" s="210" t="s">
        <v>19013</v>
      </c>
      <c r="C1057" s="211" t="s">
        <v>15504</v>
      </c>
      <c r="D1057" s="211" t="s">
        <v>15504</v>
      </c>
      <c r="E1057" s="211" t="s">
        <v>15509</v>
      </c>
      <c r="F1057" s="211" t="s">
        <v>15505</v>
      </c>
      <c r="G1057" s="211" t="s">
        <v>15506</v>
      </c>
      <c r="H1057" s="212" t="s">
        <v>15507</v>
      </c>
      <c r="I1057" s="213" t="s">
        <v>19014</v>
      </c>
      <c r="J1057" s="201" t="str">
        <f t="shared" si="33"/>
        <v>0204</v>
      </c>
      <c r="K1057" s="209"/>
      <c r="L1057" s="209"/>
      <c r="M1057" s="214"/>
      <c r="N1057" s="209" t="s">
        <v>18884</v>
      </c>
      <c r="O1057" s="215" t="s">
        <v>18885</v>
      </c>
      <c r="P1057" s="215" t="s">
        <v>18886</v>
      </c>
      <c r="Q1057" s="215" t="s">
        <v>18887</v>
      </c>
      <c r="S1057" s="208"/>
    </row>
    <row r="1058" spans="1:20" ht="13.15" customHeight="1">
      <c r="A1058" s="209" t="str">
        <f t="shared" si="32"/>
        <v>0943797021871566018</v>
      </c>
      <c r="B1058" s="210" t="s">
        <v>19013</v>
      </c>
      <c r="C1058" s="211" t="s">
        <v>15504</v>
      </c>
      <c r="D1058" s="211" t="s">
        <v>15504</v>
      </c>
      <c r="E1058" s="211" t="s">
        <v>15510</v>
      </c>
      <c r="F1058" s="211" t="s">
        <v>15505</v>
      </c>
      <c r="G1058" s="211" t="s">
        <v>15506</v>
      </c>
      <c r="H1058" s="212" t="s">
        <v>15507</v>
      </c>
      <c r="I1058" s="213" t="s">
        <v>19014</v>
      </c>
      <c r="J1058" s="201" t="str">
        <f t="shared" si="33"/>
        <v>0204</v>
      </c>
      <c r="K1058" s="209"/>
      <c r="L1058" s="209"/>
      <c r="M1058" s="214"/>
      <c r="N1058" s="209" t="s">
        <v>18884</v>
      </c>
      <c r="O1058" s="215" t="s">
        <v>18885</v>
      </c>
      <c r="P1058" s="215" t="s">
        <v>18886</v>
      </c>
      <c r="Q1058" s="215" t="s">
        <v>18887</v>
      </c>
      <c r="S1058" s="208"/>
    </row>
    <row r="1059" spans="1:20" ht="13.15" customHeight="1">
      <c r="A1059" s="209" t="str">
        <f t="shared" si="32"/>
        <v>0943797031871566018</v>
      </c>
      <c r="B1059" s="210" t="s">
        <v>19013</v>
      </c>
      <c r="C1059" s="211" t="s">
        <v>15504</v>
      </c>
      <c r="D1059" s="211" t="s">
        <v>15504</v>
      </c>
      <c r="E1059" s="211" t="s">
        <v>15511</v>
      </c>
      <c r="F1059" s="211" t="s">
        <v>15505</v>
      </c>
      <c r="G1059" s="211" t="s">
        <v>15506</v>
      </c>
      <c r="H1059" s="212" t="s">
        <v>15507</v>
      </c>
      <c r="I1059" s="213" t="s">
        <v>19014</v>
      </c>
      <c r="J1059" s="201" t="str">
        <f t="shared" si="33"/>
        <v>0204</v>
      </c>
      <c r="K1059" s="209"/>
      <c r="L1059" s="209"/>
      <c r="M1059" s="214"/>
      <c r="N1059" s="209" t="s">
        <v>18884</v>
      </c>
      <c r="O1059" s="215" t="s">
        <v>18885</v>
      </c>
      <c r="P1059" s="215" t="s">
        <v>18886</v>
      </c>
      <c r="Q1059" s="215" t="s">
        <v>18887</v>
      </c>
      <c r="S1059" s="208"/>
    </row>
    <row r="1060" spans="1:20" ht="13.15" customHeight="1">
      <c r="A1060" s="209" t="str">
        <f t="shared" si="32"/>
        <v>0943797041871566018</v>
      </c>
      <c r="B1060" s="210" t="s">
        <v>19013</v>
      </c>
      <c r="C1060" s="211" t="s">
        <v>15504</v>
      </c>
      <c r="D1060" s="211" t="s">
        <v>15504</v>
      </c>
      <c r="E1060" s="211" t="s">
        <v>15505</v>
      </c>
      <c r="F1060" s="211" t="s">
        <v>15505</v>
      </c>
      <c r="G1060" s="211" t="s">
        <v>15506</v>
      </c>
      <c r="H1060" s="212" t="s">
        <v>15507</v>
      </c>
      <c r="I1060" s="213" t="s">
        <v>19014</v>
      </c>
      <c r="J1060" s="201" t="str">
        <f t="shared" si="33"/>
        <v>0204</v>
      </c>
      <c r="K1060" s="209"/>
      <c r="L1060" s="209"/>
      <c r="M1060" s="214"/>
      <c r="N1060" s="209" t="s">
        <v>18884</v>
      </c>
      <c r="O1060" s="215" t="s">
        <v>18885</v>
      </c>
      <c r="P1060" s="215" t="s">
        <v>18886</v>
      </c>
      <c r="Q1060" s="215" t="s">
        <v>18887</v>
      </c>
      <c r="S1060" s="208"/>
    </row>
    <row r="1061" spans="1:20" ht="13.15" customHeight="1">
      <c r="A1061" s="209" t="str">
        <f t="shared" si="32"/>
        <v>##1871566018</v>
      </c>
      <c r="B1061" s="210" t="s">
        <v>19013</v>
      </c>
      <c r="C1061" s="211" t="s">
        <v>15504</v>
      </c>
      <c r="D1061" s="211" t="s">
        <v>15504</v>
      </c>
      <c r="E1061" s="211" t="s">
        <v>3649</v>
      </c>
      <c r="F1061" s="211" t="s">
        <v>15505</v>
      </c>
      <c r="G1061" s="211" t="s">
        <v>15506</v>
      </c>
      <c r="H1061" s="212" t="s">
        <v>15507</v>
      </c>
      <c r="I1061" s="213" t="s">
        <v>19014</v>
      </c>
      <c r="J1061" s="201" t="str">
        <f t="shared" si="33"/>
        <v>0204</v>
      </c>
      <c r="K1061" s="209"/>
      <c r="L1061" s="209"/>
      <c r="M1061" s="214"/>
      <c r="N1061" s="209" t="s">
        <v>18884</v>
      </c>
      <c r="O1061" s="215" t="s">
        <v>18885</v>
      </c>
      <c r="P1061" s="215" t="s">
        <v>18886</v>
      </c>
      <c r="Q1061" s="215" t="s">
        <v>18887</v>
      </c>
      <c r="S1061" s="208"/>
    </row>
    <row r="1062" spans="1:20" ht="13.15" customHeight="1">
      <c r="A1062" s="209" t="str">
        <f t="shared" si="32"/>
        <v>6A-10022341871566018</v>
      </c>
      <c r="B1062" s="210" t="s">
        <v>19013</v>
      </c>
      <c r="C1062" s="211" t="s">
        <v>15504</v>
      </c>
      <c r="D1062" s="211" t="s">
        <v>15504</v>
      </c>
      <c r="E1062" s="211" t="s">
        <v>15512</v>
      </c>
      <c r="F1062" s="211" t="s">
        <v>15505</v>
      </c>
      <c r="G1062" s="211" t="s">
        <v>15506</v>
      </c>
      <c r="H1062" s="212" t="s">
        <v>15507</v>
      </c>
      <c r="I1062" s="213" t="s">
        <v>19014</v>
      </c>
      <c r="J1062" s="201" t="str">
        <f t="shared" si="33"/>
        <v>0204</v>
      </c>
      <c r="K1062" s="209"/>
      <c r="L1062" s="209"/>
      <c r="M1062" s="214"/>
      <c r="N1062" s="209" t="s">
        <v>18884</v>
      </c>
      <c r="O1062" s="215" t="s">
        <v>18885</v>
      </c>
      <c r="P1062" s="215" t="s">
        <v>18886</v>
      </c>
      <c r="Q1062" s="215" t="s">
        <v>18887</v>
      </c>
      <c r="S1062" s="208"/>
    </row>
    <row r="1063" spans="1:20" s="257" customFormat="1" ht="13.15" customHeight="1">
      <c r="A1063" s="209" t="str">
        <f t="shared" si="32"/>
        <v>6A-100223461871566018</v>
      </c>
      <c r="B1063" s="210" t="s">
        <v>19013</v>
      </c>
      <c r="C1063" s="211" t="s">
        <v>15504</v>
      </c>
      <c r="D1063" s="211" t="s">
        <v>15504</v>
      </c>
      <c r="E1063" s="211" t="s">
        <v>15513</v>
      </c>
      <c r="F1063" s="211" t="s">
        <v>15505</v>
      </c>
      <c r="G1063" s="211" t="s">
        <v>15506</v>
      </c>
      <c r="H1063" s="212" t="s">
        <v>15507</v>
      </c>
      <c r="I1063" s="213" t="s">
        <v>19014</v>
      </c>
      <c r="J1063" s="201" t="str">
        <f t="shared" si="33"/>
        <v>0204</v>
      </c>
      <c r="K1063" s="209"/>
      <c r="L1063" s="209"/>
      <c r="M1063" s="214"/>
      <c r="N1063" s="209" t="s">
        <v>18884</v>
      </c>
      <c r="O1063" s="215" t="s">
        <v>18885</v>
      </c>
      <c r="P1063" s="215" t="s">
        <v>18886</v>
      </c>
      <c r="Q1063" s="215" t="s">
        <v>18887</v>
      </c>
      <c r="R1063" s="208"/>
      <c r="S1063" s="208"/>
      <c r="T1063" s="208"/>
    </row>
    <row r="1064" spans="1:20" s="257" customFormat="1" ht="13.15" customHeight="1">
      <c r="A1064" s="209" t="str">
        <f t="shared" si="32"/>
        <v>9A-10022341871566018</v>
      </c>
      <c r="B1064" s="210" t="s">
        <v>19013</v>
      </c>
      <c r="C1064" s="211" t="s">
        <v>15504</v>
      </c>
      <c r="D1064" s="211" t="s">
        <v>15504</v>
      </c>
      <c r="E1064" s="211" t="s">
        <v>15514</v>
      </c>
      <c r="F1064" s="211" t="s">
        <v>15505</v>
      </c>
      <c r="G1064" s="211" t="s">
        <v>15506</v>
      </c>
      <c r="H1064" s="212" t="s">
        <v>15507</v>
      </c>
      <c r="I1064" s="213" t="s">
        <v>19014</v>
      </c>
      <c r="J1064" s="201" t="str">
        <f t="shared" si="33"/>
        <v>0204</v>
      </c>
      <c r="K1064" s="209"/>
      <c r="L1064" s="209"/>
      <c r="M1064" s="214"/>
      <c r="N1064" s="209" t="s">
        <v>18884</v>
      </c>
      <c r="O1064" s="215" t="s">
        <v>18885</v>
      </c>
      <c r="P1064" s="215" t="s">
        <v>18886</v>
      </c>
      <c r="Q1064" s="215" t="s">
        <v>18887</v>
      </c>
      <c r="R1064" s="208"/>
      <c r="S1064" s="208"/>
      <c r="T1064" s="208"/>
    </row>
    <row r="1065" spans="1:20" ht="13.15" customHeight="1">
      <c r="A1065" s="209" t="str">
        <f t="shared" si="32"/>
        <v>9A-100223461871566018</v>
      </c>
      <c r="B1065" s="210" t="s">
        <v>19013</v>
      </c>
      <c r="C1065" s="211" t="s">
        <v>15504</v>
      </c>
      <c r="D1065" s="211" t="s">
        <v>15504</v>
      </c>
      <c r="E1065" s="211" t="s">
        <v>15515</v>
      </c>
      <c r="F1065" s="211" t="s">
        <v>15505</v>
      </c>
      <c r="G1065" s="211" t="s">
        <v>15506</v>
      </c>
      <c r="H1065" s="212" t="s">
        <v>15507</v>
      </c>
      <c r="I1065" s="213" t="s">
        <v>19014</v>
      </c>
      <c r="J1065" s="201" t="str">
        <f t="shared" si="33"/>
        <v>0204</v>
      </c>
      <c r="K1065" s="209"/>
      <c r="L1065" s="209"/>
      <c r="M1065" s="214"/>
      <c r="N1065" s="209" t="s">
        <v>18884</v>
      </c>
      <c r="O1065" s="215" t="s">
        <v>18885</v>
      </c>
      <c r="P1065" s="215" t="s">
        <v>18886</v>
      </c>
      <c r="Q1065" s="215" t="s">
        <v>18887</v>
      </c>
      <c r="S1065" s="208"/>
    </row>
    <row r="1066" spans="1:20" ht="13.15" customHeight="1">
      <c r="A1066" s="209" t="str">
        <f t="shared" si="32"/>
        <v>0943821011538264866</v>
      </c>
      <c r="B1066" s="210" t="s">
        <v>19015</v>
      </c>
      <c r="C1066" s="211" t="s">
        <v>1337</v>
      </c>
      <c r="D1066" s="211" t="s">
        <v>1337</v>
      </c>
      <c r="E1066" s="211" t="s">
        <v>1336</v>
      </c>
      <c r="F1066" s="211" t="s">
        <v>1336</v>
      </c>
      <c r="G1066" s="211" t="s">
        <v>3455</v>
      </c>
      <c r="H1066" s="212" t="s">
        <v>2507</v>
      </c>
      <c r="I1066" s="213" t="s">
        <v>19016</v>
      </c>
      <c r="J1066" s="201" t="str">
        <f t="shared" si="33"/>
        <v>0208</v>
      </c>
      <c r="K1066" s="209"/>
      <c r="L1066" s="209"/>
      <c r="M1066" s="214"/>
      <c r="N1066" s="209" t="s">
        <v>18884</v>
      </c>
      <c r="O1066" s="215" t="s">
        <v>18885</v>
      </c>
      <c r="P1066" s="215" t="s">
        <v>18886</v>
      </c>
      <c r="Q1066" s="215" t="s">
        <v>18887</v>
      </c>
      <c r="S1066" s="208"/>
    </row>
    <row r="1067" spans="1:20" ht="13.15" customHeight="1">
      <c r="A1067" s="209" t="str">
        <f t="shared" si="32"/>
        <v>0943821021538264866</v>
      </c>
      <c r="B1067" s="210" t="s">
        <v>19015</v>
      </c>
      <c r="C1067" s="211" t="s">
        <v>1337</v>
      </c>
      <c r="D1067" s="211" t="s">
        <v>1337</v>
      </c>
      <c r="E1067" s="211" t="s">
        <v>15516</v>
      </c>
      <c r="F1067" s="211" t="s">
        <v>1336</v>
      </c>
      <c r="G1067" s="211" t="s">
        <v>3455</v>
      </c>
      <c r="H1067" s="212" t="s">
        <v>2507</v>
      </c>
      <c r="I1067" s="213" t="s">
        <v>19016</v>
      </c>
      <c r="J1067" s="201" t="str">
        <f t="shared" si="33"/>
        <v>0208</v>
      </c>
      <c r="K1067" s="209"/>
      <c r="L1067" s="209"/>
      <c r="M1067" s="214"/>
      <c r="N1067" s="209" t="s">
        <v>18884</v>
      </c>
      <c r="O1067" s="215" t="s">
        <v>18885</v>
      </c>
      <c r="P1067" s="215" t="s">
        <v>18886</v>
      </c>
      <c r="Q1067" s="215" t="s">
        <v>18887</v>
      </c>
      <c r="S1067" s="208"/>
    </row>
    <row r="1068" spans="1:20" ht="13.15" customHeight="1">
      <c r="A1068" s="209" t="str">
        <f t="shared" si="32"/>
        <v>56-741109643M1538264866</v>
      </c>
      <c r="B1068" s="210" t="s">
        <v>19015</v>
      </c>
      <c r="C1068" s="211" t="s">
        <v>1337</v>
      </c>
      <c r="D1068" s="211" t="s">
        <v>1337</v>
      </c>
      <c r="E1068" s="211" t="s">
        <v>15517</v>
      </c>
      <c r="F1068" s="211" t="s">
        <v>1336</v>
      </c>
      <c r="G1068" s="211" t="s">
        <v>3455</v>
      </c>
      <c r="H1068" s="212" t="s">
        <v>2507</v>
      </c>
      <c r="I1068" s="213" t="s">
        <v>19016</v>
      </c>
      <c r="J1068" s="201" t="str">
        <f t="shared" si="33"/>
        <v>0208</v>
      </c>
      <c r="K1068" s="209"/>
      <c r="L1068" s="209"/>
      <c r="M1068" s="214"/>
      <c r="N1068" s="209" t="s">
        <v>18884</v>
      </c>
      <c r="O1068" s="215" t="s">
        <v>18885</v>
      </c>
      <c r="P1068" s="215" t="s">
        <v>18886</v>
      </c>
      <c r="Q1068" s="215" t="s">
        <v>18887</v>
      </c>
      <c r="S1068" s="208"/>
    </row>
    <row r="1069" spans="1:20" ht="13.15" customHeight="1">
      <c r="A1069" s="216" t="str">
        <f t="shared" si="32"/>
        <v>##1538264866</v>
      </c>
      <c r="B1069" s="217" t="s">
        <v>19015</v>
      </c>
      <c r="C1069" s="218" t="s">
        <v>1337</v>
      </c>
      <c r="D1069" s="218" t="s">
        <v>1337</v>
      </c>
      <c r="E1069" s="227" t="s">
        <v>3649</v>
      </c>
      <c r="F1069" s="218" t="s">
        <v>1336</v>
      </c>
      <c r="G1069" s="218" t="s">
        <v>3455</v>
      </c>
      <c r="H1069" s="219" t="s">
        <v>2507</v>
      </c>
      <c r="I1069" s="220" t="s">
        <v>19016</v>
      </c>
      <c r="J1069" s="201" t="str">
        <f t="shared" si="33"/>
        <v>0208</v>
      </c>
      <c r="K1069" s="216" t="s">
        <v>23203</v>
      </c>
      <c r="L1069" s="216" t="s">
        <v>23204</v>
      </c>
      <c r="M1069" s="221">
        <v>44812</v>
      </c>
      <c r="N1069" s="216" t="s">
        <v>18884</v>
      </c>
      <c r="O1069" s="222" t="s">
        <v>18885</v>
      </c>
      <c r="P1069" s="222" t="s">
        <v>18886</v>
      </c>
      <c r="Q1069" s="222" t="s">
        <v>18887</v>
      </c>
      <c r="R1069" s="223"/>
      <c r="S1069" s="230"/>
      <c r="T1069" s="223"/>
    </row>
    <row r="1070" spans="1:20" ht="13.15" customHeight="1">
      <c r="A1070" s="209" t="str">
        <f t="shared" si="32"/>
        <v>1095747021033120423</v>
      </c>
      <c r="B1070" s="210" t="s">
        <v>19017</v>
      </c>
      <c r="C1070" s="211" t="s">
        <v>1126</v>
      </c>
      <c r="D1070" s="211" t="s">
        <v>1126</v>
      </c>
      <c r="E1070" s="211" t="s">
        <v>15518</v>
      </c>
      <c r="F1070" s="211" t="s">
        <v>1125</v>
      </c>
      <c r="G1070" s="211" t="s">
        <v>1714</v>
      </c>
      <c r="H1070" s="212" t="s">
        <v>2347</v>
      </c>
      <c r="I1070" s="213" t="s">
        <v>1127</v>
      </c>
      <c r="J1070" s="201" t="str">
        <f t="shared" si="33"/>
        <v>0214</v>
      </c>
      <c r="K1070" s="209"/>
      <c r="L1070" s="209"/>
      <c r="M1070" s="214"/>
      <c r="N1070" s="209" t="s">
        <v>18777</v>
      </c>
      <c r="O1070" s="215" t="s">
        <v>18778</v>
      </c>
      <c r="P1070" s="215" t="s">
        <v>18937</v>
      </c>
      <c r="Q1070" s="215" t="s">
        <v>18938</v>
      </c>
      <c r="S1070" s="208"/>
    </row>
    <row r="1071" spans="1:20" ht="13.15" customHeight="1">
      <c r="A1071" s="209" t="str">
        <f t="shared" si="32"/>
        <v>1218463021033120423</v>
      </c>
      <c r="B1071" s="210" t="s">
        <v>19017</v>
      </c>
      <c r="C1071" s="211" t="s">
        <v>1126</v>
      </c>
      <c r="D1071" s="211" t="s">
        <v>1126</v>
      </c>
      <c r="E1071" s="211" t="s">
        <v>15520</v>
      </c>
      <c r="F1071" s="211" t="s">
        <v>1125</v>
      </c>
      <c r="G1071" s="211" t="s">
        <v>1714</v>
      </c>
      <c r="H1071" s="212" t="s">
        <v>2347</v>
      </c>
      <c r="I1071" s="213" t="s">
        <v>1127</v>
      </c>
      <c r="J1071" s="201" t="str">
        <f t="shared" si="33"/>
        <v>0214</v>
      </c>
      <c r="K1071" s="209"/>
      <c r="L1071" s="209"/>
      <c r="M1071" s="214"/>
      <c r="N1071" s="209" t="s">
        <v>18777</v>
      </c>
      <c r="O1071" s="215" t="s">
        <v>18778</v>
      </c>
      <c r="P1071" s="215" t="s">
        <v>18937</v>
      </c>
      <c r="Q1071" s="215" t="s">
        <v>18938</v>
      </c>
      <c r="S1071" s="208"/>
    </row>
    <row r="1072" spans="1:20" ht="13.15" customHeight="1">
      <c r="A1072" s="209" t="str">
        <f t="shared" si="32"/>
        <v>3140808011033120423</v>
      </c>
      <c r="B1072" s="210" t="s">
        <v>19017</v>
      </c>
      <c r="C1072" s="211" t="s">
        <v>1126</v>
      </c>
      <c r="D1072" s="211" t="s">
        <v>1126</v>
      </c>
      <c r="E1072" s="211" t="s">
        <v>1125</v>
      </c>
      <c r="F1072" s="211" t="s">
        <v>1125</v>
      </c>
      <c r="G1072" s="211" t="s">
        <v>1714</v>
      </c>
      <c r="H1072" s="212" t="s">
        <v>2347</v>
      </c>
      <c r="I1072" s="213" t="s">
        <v>1127</v>
      </c>
      <c r="J1072" s="201" t="str">
        <f t="shared" si="33"/>
        <v>0214</v>
      </c>
      <c r="K1072" s="209"/>
      <c r="L1072" s="209"/>
      <c r="M1072" s="214"/>
      <c r="N1072" s="209" t="s">
        <v>18777</v>
      </c>
      <c r="O1072" s="215" t="s">
        <v>18778</v>
      </c>
      <c r="P1072" s="215" t="s">
        <v>18937</v>
      </c>
      <c r="Q1072" s="215" t="s">
        <v>18938</v>
      </c>
      <c r="S1072" s="208"/>
    </row>
    <row r="1073" spans="1:20" ht="13.15" customHeight="1">
      <c r="A1073" s="209" t="str">
        <f t="shared" si="32"/>
        <v>3140808021033120423</v>
      </c>
      <c r="B1073" s="210" t="s">
        <v>19017</v>
      </c>
      <c r="C1073" s="211" t="s">
        <v>1126</v>
      </c>
      <c r="D1073" s="211" t="s">
        <v>1126</v>
      </c>
      <c r="E1073" s="211" t="s">
        <v>15522</v>
      </c>
      <c r="F1073" s="211" t="s">
        <v>1125</v>
      </c>
      <c r="G1073" s="211" t="s">
        <v>1714</v>
      </c>
      <c r="H1073" s="212" t="s">
        <v>2347</v>
      </c>
      <c r="I1073" s="213" t="s">
        <v>1127</v>
      </c>
      <c r="J1073" s="201" t="str">
        <f t="shared" si="33"/>
        <v>0214</v>
      </c>
      <c r="K1073" s="209"/>
      <c r="L1073" s="209"/>
      <c r="M1073" s="214"/>
      <c r="N1073" s="209" t="s">
        <v>18777</v>
      </c>
      <c r="O1073" s="215" t="s">
        <v>18778</v>
      </c>
      <c r="P1073" s="215" t="s">
        <v>18937</v>
      </c>
      <c r="Q1073" s="215" t="s">
        <v>18938</v>
      </c>
      <c r="S1073" s="208"/>
    </row>
    <row r="1074" spans="1:20" ht="13.15" customHeight="1">
      <c r="A1074" s="209" t="str">
        <f t="shared" si="32"/>
        <v>##1033120423</v>
      </c>
      <c r="B1074" s="210" t="s">
        <v>19017</v>
      </c>
      <c r="C1074" s="211" t="s">
        <v>1126</v>
      </c>
      <c r="D1074" s="211" t="s">
        <v>1126</v>
      </c>
      <c r="E1074" s="211" t="s">
        <v>3649</v>
      </c>
      <c r="F1074" s="211" t="s">
        <v>1125</v>
      </c>
      <c r="G1074" s="211" t="s">
        <v>1714</v>
      </c>
      <c r="H1074" s="212" t="s">
        <v>2347</v>
      </c>
      <c r="I1074" s="213" t="s">
        <v>1127</v>
      </c>
      <c r="J1074" s="201" t="str">
        <f t="shared" si="33"/>
        <v>0214</v>
      </c>
      <c r="K1074" s="209"/>
      <c r="L1074" s="209"/>
      <c r="M1074" s="214"/>
      <c r="N1074" s="209" t="s">
        <v>18777</v>
      </c>
      <c r="O1074" s="215" t="s">
        <v>18778</v>
      </c>
      <c r="P1074" s="215" t="s">
        <v>18937</v>
      </c>
      <c r="Q1074" s="215" t="s">
        <v>18938</v>
      </c>
      <c r="S1074" s="208"/>
    </row>
    <row r="1075" spans="1:20" ht="13.15" customHeight="1">
      <c r="A1075" s="209" t="str">
        <f t="shared" si="32"/>
        <v>109574703NA</v>
      </c>
      <c r="B1075" s="210" t="s">
        <v>19017</v>
      </c>
      <c r="C1075" s="211" t="s">
        <v>3106</v>
      </c>
      <c r="D1075" s="211" t="s">
        <v>1126</v>
      </c>
      <c r="E1075" s="211" t="s">
        <v>15519</v>
      </c>
      <c r="F1075" s="211" t="s">
        <v>1125</v>
      </c>
      <c r="G1075" s="211" t="s">
        <v>1714</v>
      </c>
      <c r="H1075" s="212" t="s">
        <v>2347</v>
      </c>
      <c r="I1075" s="213" t="s">
        <v>1127</v>
      </c>
      <c r="J1075" s="201" t="str">
        <f t="shared" si="33"/>
        <v>0214</v>
      </c>
      <c r="K1075" s="209"/>
      <c r="L1075" s="209"/>
      <c r="M1075" s="214"/>
      <c r="N1075" s="209" t="s">
        <v>18777</v>
      </c>
      <c r="O1075" s="215" t="s">
        <v>18778</v>
      </c>
      <c r="P1075" s="215" t="s">
        <v>18937</v>
      </c>
      <c r="Q1075" s="215" t="s">
        <v>18938</v>
      </c>
      <c r="S1075" s="208"/>
    </row>
    <row r="1076" spans="1:20" ht="13.15" customHeight="1">
      <c r="A1076" s="209" t="str">
        <f t="shared" si="32"/>
        <v>1F-QMA0000021577571033120423</v>
      </c>
      <c r="B1076" s="210" t="s">
        <v>19017</v>
      </c>
      <c r="C1076" s="211" t="s">
        <v>1126</v>
      </c>
      <c r="D1076" s="211" t="s">
        <v>1126</v>
      </c>
      <c r="E1076" s="211" t="s">
        <v>15521</v>
      </c>
      <c r="F1076" s="211" t="s">
        <v>1125</v>
      </c>
      <c r="G1076" s="211" t="s">
        <v>1714</v>
      </c>
      <c r="H1076" s="212" t="s">
        <v>2347</v>
      </c>
      <c r="I1076" s="213" t="s">
        <v>1127</v>
      </c>
      <c r="J1076" s="201" t="str">
        <f t="shared" si="33"/>
        <v>0214</v>
      </c>
      <c r="K1076" s="209"/>
      <c r="L1076" s="209"/>
      <c r="M1076" s="214"/>
      <c r="N1076" s="209" t="s">
        <v>18777</v>
      </c>
      <c r="O1076" s="215" t="s">
        <v>18778</v>
      </c>
      <c r="P1076" s="215" t="s">
        <v>18937</v>
      </c>
      <c r="Q1076" s="215" t="s">
        <v>18938</v>
      </c>
      <c r="S1076" s="208"/>
    </row>
    <row r="1077" spans="1:20" ht="13.15" customHeight="1">
      <c r="A1077" s="209" t="str">
        <f t="shared" si="32"/>
        <v>6A-000561001033120423</v>
      </c>
      <c r="B1077" s="210" t="s">
        <v>19017</v>
      </c>
      <c r="C1077" s="211" t="s">
        <v>1126</v>
      </c>
      <c r="D1077" s="211" t="s">
        <v>1126</v>
      </c>
      <c r="E1077" s="211" t="s">
        <v>15523</v>
      </c>
      <c r="F1077" s="211" t="s">
        <v>1125</v>
      </c>
      <c r="G1077" s="211" t="s">
        <v>1714</v>
      </c>
      <c r="H1077" s="212" t="s">
        <v>2347</v>
      </c>
      <c r="I1077" s="213" t="s">
        <v>1127</v>
      </c>
      <c r="J1077" s="201" t="str">
        <f t="shared" si="33"/>
        <v>0214</v>
      </c>
      <c r="K1077" s="209"/>
      <c r="L1077" s="209"/>
      <c r="M1077" s="214"/>
      <c r="N1077" s="209" t="s">
        <v>18777</v>
      </c>
      <c r="O1077" s="215" t="s">
        <v>18778</v>
      </c>
      <c r="P1077" s="215" t="s">
        <v>18937</v>
      </c>
      <c r="Q1077" s="215" t="s">
        <v>18938</v>
      </c>
      <c r="S1077" s="208"/>
    </row>
    <row r="1078" spans="1:20" ht="13.15" customHeight="1">
      <c r="A1078" s="209" t="str">
        <f t="shared" si="32"/>
        <v>6A-00056101033120423</v>
      </c>
      <c r="B1078" s="210" t="s">
        <v>19017</v>
      </c>
      <c r="C1078" s="211" t="s">
        <v>1126</v>
      </c>
      <c r="D1078" s="211" t="s">
        <v>1126</v>
      </c>
      <c r="E1078" s="211" t="s">
        <v>15129</v>
      </c>
      <c r="F1078" s="211" t="s">
        <v>1125</v>
      </c>
      <c r="G1078" s="211" t="s">
        <v>1714</v>
      </c>
      <c r="H1078" s="212" t="s">
        <v>2347</v>
      </c>
      <c r="I1078" s="213" t="s">
        <v>1127</v>
      </c>
      <c r="J1078" s="201" t="str">
        <f t="shared" si="33"/>
        <v>0214</v>
      </c>
      <c r="K1078" s="209"/>
      <c r="L1078" s="209"/>
      <c r="M1078" s="214"/>
      <c r="N1078" s="209" t="s">
        <v>18777</v>
      </c>
      <c r="O1078" s="215" t="s">
        <v>18778</v>
      </c>
      <c r="P1078" s="215" t="s">
        <v>18937</v>
      </c>
      <c r="Q1078" s="215" t="s">
        <v>18938</v>
      </c>
      <c r="S1078" s="208"/>
    </row>
    <row r="1079" spans="1:20" ht="13.15" customHeight="1">
      <c r="A1079" s="209" t="str">
        <f t="shared" si="32"/>
        <v>6A-016368711033120423</v>
      </c>
      <c r="B1079" s="210" t="s">
        <v>19017</v>
      </c>
      <c r="C1079" s="211" t="s">
        <v>1126</v>
      </c>
      <c r="D1079" s="211" t="s">
        <v>1126</v>
      </c>
      <c r="E1079" s="211" t="s">
        <v>15524</v>
      </c>
      <c r="F1079" s="211" t="s">
        <v>1125</v>
      </c>
      <c r="G1079" s="211" t="s">
        <v>1714</v>
      </c>
      <c r="H1079" s="212" t="s">
        <v>2347</v>
      </c>
      <c r="I1079" s="213" t="s">
        <v>1127</v>
      </c>
      <c r="J1079" s="201" t="str">
        <f t="shared" si="33"/>
        <v>0214</v>
      </c>
      <c r="K1079" s="209"/>
      <c r="L1079" s="209"/>
      <c r="M1079" s="214"/>
      <c r="N1079" s="209" t="s">
        <v>18777</v>
      </c>
      <c r="O1079" s="215" t="s">
        <v>18778</v>
      </c>
      <c r="P1079" s="215" t="s">
        <v>18937</v>
      </c>
      <c r="Q1079" s="215" t="s">
        <v>18938</v>
      </c>
      <c r="S1079" s="208"/>
    </row>
    <row r="1080" spans="1:20" ht="13.15" customHeight="1">
      <c r="A1080" s="209" t="str">
        <f t="shared" si="32"/>
        <v>9A-016368711033120423</v>
      </c>
      <c r="B1080" s="210" t="s">
        <v>19017</v>
      </c>
      <c r="C1080" s="211" t="s">
        <v>1126</v>
      </c>
      <c r="D1080" s="211" t="s">
        <v>1126</v>
      </c>
      <c r="E1080" s="211" t="s">
        <v>15525</v>
      </c>
      <c r="F1080" s="211" t="s">
        <v>1125</v>
      </c>
      <c r="G1080" s="211" t="s">
        <v>1714</v>
      </c>
      <c r="H1080" s="212" t="s">
        <v>2347</v>
      </c>
      <c r="I1080" s="213" t="s">
        <v>1127</v>
      </c>
      <c r="J1080" s="201" t="str">
        <f t="shared" si="33"/>
        <v>0214</v>
      </c>
      <c r="K1080" s="209"/>
      <c r="L1080" s="209"/>
      <c r="M1080" s="214"/>
      <c r="N1080" s="209" t="s">
        <v>18777</v>
      </c>
      <c r="O1080" s="215" t="s">
        <v>18778</v>
      </c>
      <c r="P1080" s="215" t="s">
        <v>18937</v>
      </c>
      <c r="Q1080" s="215" t="s">
        <v>18938</v>
      </c>
      <c r="S1080" s="208"/>
    </row>
    <row r="1081" spans="1:20" ht="13.15" customHeight="1">
      <c r="A1081" s="209" t="str">
        <f t="shared" si="32"/>
        <v>BHO1312054B1033120423</v>
      </c>
      <c r="B1081" s="210" t="s">
        <v>19017</v>
      </c>
      <c r="C1081" s="211" t="s">
        <v>1126</v>
      </c>
      <c r="D1081" s="211" t="s">
        <v>1126</v>
      </c>
      <c r="E1081" s="211" t="s">
        <v>15526</v>
      </c>
      <c r="F1081" s="211" t="s">
        <v>1125</v>
      </c>
      <c r="G1081" s="211" t="s">
        <v>1714</v>
      </c>
      <c r="H1081" s="212" t="s">
        <v>2347</v>
      </c>
      <c r="I1081" s="213" t="s">
        <v>1127</v>
      </c>
      <c r="J1081" s="201" t="str">
        <f t="shared" si="33"/>
        <v>0214</v>
      </c>
      <c r="K1081" s="209"/>
      <c r="L1081" s="209"/>
      <c r="M1081" s="214"/>
      <c r="N1081" s="209" t="s">
        <v>18777</v>
      </c>
      <c r="O1081" s="215" t="s">
        <v>18778</v>
      </c>
      <c r="P1081" s="215" t="s">
        <v>18937</v>
      </c>
      <c r="Q1081" s="215" t="s">
        <v>18938</v>
      </c>
      <c r="S1081" s="208"/>
    </row>
    <row r="1082" spans="1:20" ht="13.15" customHeight="1">
      <c r="A1082" s="209" t="str">
        <f t="shared" si="32"/>
        <v>1095887021558354241</v>
      </c>
      <c r="B1082" s="210" t="s">
        <v>19018</v>
      </c>
      <c r="C1082" s="211" t="s">
        <v>752</v>
      </c>
      <c r="D1082" s="211" t="s">
        <v>752</v>
      </c>
      <c r="E1082" s="211" t="s">
        <v>15527</v>
      </c>
      <c r="F1082" s="211" t="s">
        <v>751</v>
      </c>
      <c r="G1082" s="211" t="s">
        <v>2030</v>
      </c>
      <c r="H1082" s="212" t="s">
        <v>2342</v>
      </c>
      <c r="I1082" s="213" t="s">
        <v>753</v>
      </c>
      <c r="J1082" s="201" t="str">
        <f t="shared" si="33"/>
        <v>0215</v>
      </c>
      <c r="K1082" s="209"/>
      <c r="L1082" s="209"/>
      <c r="M1082" s="214"/>
      <c r="N1082" s="209" t="s">
        <v>18777</v>
      </c>
      <c r="O1082" s="215" t="s">
        <v>18778</v>
      </c>
      <c r="P1082" s="215" t="s">
        <v>18835</v>
      </c>
      <c r="Q1082" s="215" t="s">
        <v>18836</v>
      </c>
      <c r="S1082" s="208"/>
    </row>
    <row r="1083" spans="1:20" ht="13.15" customHeight="1">
      <c r="A1083" s="209" t="str">
        <f t="shared" si="32"/>
        <v>1095887031558354241</v>
      </c>
      <c r="B1083" s="210" t="s">
        <v>19018</v>
      </c>
      <c r="C1083" s="211" t="s">
        <v>752</v>
      </c>
      <c r="D1083" s="211" t="s">
        <v>752</v>
      </c>
      <c r="E1083" s="211" t="s">
        <v>751</v>
      </c>
      <c r="F1083" s="211" t="s">
        <v>751</v>
      </c>
      <c r="G1083" s="211" t="s">
        <v>2030</v>
      </c>
      <c r="H1083" s="212" t="s">
        <v>2342</v>
      </c>
      <c r="I1083" s="213" t="s">
        <v>753</v>
      </c>
      <c r="J1083" s="201" t="str">
        <f t="shared" si="33"/>
        <v>0215</v>
      </c>
      <c r="K1083" s="209"/>
      <c r="L1083" s="209"/>
      <c r="M1083" s="214"/>
      <c r="N1083" s="209" t="s">
        <v>18777</v>
      </c>
      <c r="O1083" s="215" t="s">
        <v>18778</v>
      </c>
      <c r="P1083" s="215" t="s">
        <v>18835</v>
      </c>
      <c r="Q1083" s="215" t="s">
        <v>18836</v>
      </c>
      <c r="S1083" s="257"/>
      <c r="T1083" s="257"/>
    </row>
    <row r="1084" spans="1:20" ht="13.15" customHeight="1">
      <c r="A1084" s="209" t="str">
        <f t="shared" si="32"/>
        <v>1099665021366450538</v>
      </c>
      <c r="B1084" s="210" t="s">
        <v>19019</v>
      </c>
      <c r="C1084" s="211" t="s">
        <v>3103</v>
      </c>
      <c r="D1084" s="211" t="s">
        <v>3103</v>
      </c>
      <c r="E1084" s="211" t="s">
        <v>3102</v>
      </c>
      <c r="F1084" s="211" t="s">
        <v>3102</v>
      </c>
      <c r="G1084" s="211" t="s">
        <v>15528</v>
      </c>
      <c r="H1084" s="141" t="s">
        <v>15529</v>
      </c>
      <c r="I1084" s="213" t="s">
        <v>19020</v>
      </c>
      <c r="J1084" s="201" t="str">
        <f t="shared" si="33"/>
        <v>0216</v>
      </c>
      <c r="K1084" s="209"/>
      <c r="L1084" s="209"/>
      <c r="M1084" s="214"/>
      <c r="N1084" s="209" t="s">
        <v>18884</v>
      </c>
      <c r="O1084" s="209" t="s">
        <v>18885</v>
      </c>
      <c r="P1084" s="209" t="s">
        <v>18812</v>
      </c>
      <c r="Q1084" s="209" t="s">
        <v>18813</v>
      </c>
      <c r="S1084" s="257"/>
      <c r="T1084" s="257"/>
    </row>
    <row r="1085" spans="1:20" ht="13.15" customHeight="1">
      <c r="A1085" s="209" t="str">
        <f t="shared" si="32"/>
        <v>1099665041366450538</v>
      </c>
      <c r="B1085" s="210" t="s">
        <v>19019</v>
      </c>
      <c r="C1085" s="211" t="s">
        <v>3103</v>
      </c>
      <c r="D1085" s="211" t="s">
        <v>3103</v>
      </c>
      <c r="E1085" s="211" t="s">
        <v>15530</v>
      </c>
      <c r="F1085" s="211" t="s">
        <v>3102</v>
      </c>
      <c r="G1085" s="211" t="s">
        <v>15528</v>
      </c>
      <c r="H1085" s="141" t="s">
        <v>15529</v>
      </c>
      <c r="I1085" s="213" t="s">
        <v>19020</v>
      </c>
      <c r="J1085" s="201" t="str">
        <f t="shared" si="33"/>
        <v>0216</v>
      </c>
      <c r="K1085" s="209" t="s">
        <v>15531</v>
      </c>
      <c r="L1085" s="209"/>
      <c r="M1085" s="214"/>
      <c r="N1085" s="209" t="s">
        <v>18884</v>
      </c>
      <c r="O1085" s="209" t="s">
        <v>18885</v>
      </c>
      <c r="P1085" s="209" t="s">
        <v>18812</v>
      </c>
      <c r="Q1085" s="209" t="s">
        <v>18813</v>
      </c>
      <c r="S1085" s="208"/>
    </row>
    <row r="1086" spans="1:20" ht="13.15" customHeight="1">
      <c r="A1086" s="209" t="str">
        <f t="shared" si="32"/>
        <v>1108037031083799514</v>
      </c>
      <c r="B1086" s="210" t="s">
        <v>19021</v>
      </c>
      <c r="C1086" s="211" t="s">
        <v>15532</v>
      </c>
      <c r="D1086" s="211" t="s">
        <v>521</v>
      </c>
      <c r="E1086" s="211" t="s">
        <v>520</v>
      </c>
      <c r="F1086" s="211" t="s">
        <v>520</v>
      </c>
      <c r="G1086" s="211" t="s">
        <v>2091</v>
      </c>
      <c r="H1086" s="212" t="s">
        <v>2330</v>
      </c>
      <c r="I1086" s="213" t="s">
        <v>522</v>
      </c>
      <c r="J1086" s="201" t="str">
        <f t="shared" si="33"/>
        <v>0218</v>
      </c>
      <c r="K1086" s="209" t="s">
        <v>14592</v>
      </c>
      <c r="L1086" s="209"/>
      <c r="M1086" s="214"/>
      <c r="N1086" s="209" t="s">
        <v>18777</v>
      </c>
      <c r="O1086" s="215" t="s">
        <v>18778</v>
      </c>
      <c r="P1086" s="215" t="s">
        <v>18773</v>
      </c>
      <c r="Q1086" s="215" t="s">
        <v>18774</v>
      </c>
      <c r="S1086" s="208"/>
    </row>
    <row r="1087" spans="1:20" ht="13.15" customHeight="1">
      <c r="A1087" s="209" t="str">
        <f t="shared" si="32"/>
        <v>1108037031770579591</v>
      </c>
      <c r="B1087" s="210" t="s">
        <v>19021</v>
      </c>
      <c r="C1087" s="211" t="s">
        <v>521</v>
      </c>
      <c r="D1087" s="211" t="s">
        <v>521</v>
      </c>
      <c r="E1087" s="211" t="s">
        <v>520</v>
      </c>
      <c r="F1087" s="211" t="s">
        <v>520</v>
      </c>
      <c r="G1087" s="211" t="s">
        <v>2091</v>
      </c>
      <c r="H1087" s="212" t="s">
        <v>2330</v>
      </c>
      <c r="I1087" s="213" t="s">
        <v>522</v>
      </c>
      <c r="J1087" s="201" t="str">
        <f t="shared" si="33"/>
        <v>0218</v>
      </c>
      <c r="K1087" s="209"/>
      <c r="L1087" s="209"/>
      <c r="M1087" s="214"/>
      <c r="N1087" s="209" t="s">
        <v>18777</v>
      </c>
      <c r="O1087" s="215" t="s">
        <v>18778</v>
      </c>
      <c r="P1087" s="215" t="s">
        <v>18773</v>
      </c>
      <c r="Q1087" s="215" t="s">
        <v>18774</v>
      </c>
      <c r="S1087" s="208"/>
    </row>
    <row r="1088" spans="1:20" ht="13.15" customHeight="1">
      <c r="A1088" s="209" t="str">
        <f t="shared" si="32"/>
        <v>1108037061083799514</v>
      </c>
      <c r="B1088" s="210" t="s">
        <v>19021</v>
      </c>
      <c r="C1088" s="211" t="s">
        <v>15532</v>
      </c>
      <c r="D1088" s="211" t="s">
        <v>521</v>
      </c>
      <c r="E1088" s="211" t="s">
        <v>15533</v>
      </c>
      <c r="F1088" s="211" t="s">
        <v>520</v>
      </c>
      <c r="G1088" s="211" t="s">
        <v>2091</v>
      </c>
      <c r="H1088" s="212" t="s">
        <v>2330</v>
      </c>
      <c r="I1088" s="213" t="s">
        <v>522</v>
      </c>
      <c r="J1088" s="201" t="str">
        <f t="shared" si="33"/>
        <v>0218</v>
      </c>
      <c r="K1088" s="209"/>
      <c r="L1088" s="209"/>
      <c r="M1088" s="214"/>
      <c r="N1088" s="209" t="s">
        <v>18777</v>
      </c>
      <c r="O1088" s="215" t="s">
        <v>18778</v>
      </c>
      <c r="P1088" s="215" t="s">
        <v>18773</v>
      </c>
      <c r="Q1088" s="215" t="s">
        <v>18774</v>
      </c>
      <c r="S1088" s="208"/>
    </row>
    <row r="1089" spans="1:20" ht="13.15" customHeight="1">
      <c r="A1089" s="209" t="str">
        <f t="shared" si="32"/>
        <v>1108037061770579591</v>
      </c>
      <c r="B1089" s="210" t="s">
        <v>19021</v>
      </c>
      <c r="C1089" s="211" t="s">
        <v>521</v>
      </c>
      <c r="D1089" s="211" t="s">
        <v>521</v>
      </c>
      <c r="E1089" s="211" t="s">
        <v>15533</v>
      </c>
      <c r="F1089" s="211" t="s">
        <v>520</v>
      </c>
      <c r="G1089" s="211" t="s">
        <v>2091</v>
      </c>
      <c r="H1089" s="212" t="s">
        <v>2330</v>
      </c>
      <c r="I1089" s="213" t="s">
        <v>522</v>
      </c>
      <c r="J1089" s="201" t="str">
        <f t="shared" si="33"/>
        <v>0218</v>
      </c>
      <c r="K1089" s="209" t="s">
        <v>9153</v>
      </c>
      <c r="L1089" s="209"/>
      <c r="M1089" s="214"/>
      <c r="N1089" s="209" t="s">
        <v>18777</v>
      </c>
      <c r="O1089" s="215" t="s">
        <v>18778</v>
      </c>
      <c r="P1089" s="215" t="s">
        <v>18773</v>
      </c>
      <c r="Q1089" s="215" t="s">
        <v>18774</v>
      </c>
      <c r="S1089" s="208"/>
    </row>
    <row r="1090" spans="1:20" ht="13.15" customHeight="1">
      <c r="A1090" s="209" t="str">
        <f t="shared" ref="A1090:A1153" si="34">E1090&amp;C1090</f>
        <v>1379083051770579591</v>
      </c>
      <c r="B1090" s="210" t="s">
        <v>19021</v>
      </c>
      <c r="C1090" s="211" t="s">
        <v>521</v>
      </c>
      <c r="D1090" s="211" t="s">
        <v>521</v>
      </c>
      <c r="E1090" s="211" t="s">
        <v>15534</v>
      </c>
      <c r="F1090" s="211" t="s">
        <v>520</v>
      </c>
      <c r="G1090" s="211" t="s">
        <v>2091</v>
      </c>
      <c r="H1090" s="212" t="s">
        <v>2330</v>
      </c>
      <c r="I1090" s="213" t="s">
        <v>522</v>
      </c>
      <c r="J1090" s="201" t="str">
        <f t="shared" ref="J1090:J1153" si="35">B1090</f>
        <v>0218</v>
      </c>
      <c r="K1090" s="209"/>
      <c r="L1090" s="209"/>
      <c r="M1090" s="214"/>
      <c r="N1090" s="209" t="s">
        <v>18777</v>
      </c>
      <c r="O1090" s="215" t="s">
        <v>18778</v>
      </c>
      <c r="P1090" s="215" t="s">
        <v>18773</v>
      </c>
      <c r="Q1090" s="215" t="s">
        <v>18774</v>
      </c>
      <c r="S1090" s="208"/>
    </row>
    <row r="1091" spans="1:20" ht="13.15" customHeight="1">
      <c r="A1091" s="209" t="str">
        <f t="shared" si="34"/>
        <v>1379083071770579591</v>
      </c>
      <c r="B1091" s="210" t="s">
        <v>19021</v>
      </c>
      <c r="C1091" s="211" t="s">
        <v>521</v>
      </c>
      <c r="D1091" s="211" t="s">
        <v>521</v>
      </c>
      <c r="E1091" s="211" t="s">
        <v>15535</v>
      </c>
      <c r="F1091" s="211" t="s">
        <v>520</v>
      </c>
      <c r="G1091" s="211" t="s">
        <v>2091</v>
      </c>
      <c r="H1091" s="212" t="s">
        <v>2330</v>
      </c>
      <c r="I1091" s="213" t="s">
        <v>522</v>
      </c>
      <c r="J1091" s="201" t="str">
        <f t="shared" si="35"/>
        <v>0218</v>
      </c>
      <c r="K1091" s="209"/>
      <c r="L1091" s="209"/>
      <c r="M1091" s="214"/>
      <c r="N1091" s="209" t="s">
        <v>18777</v>
      </c>
      <c r="O1091" s="215" t="s">
        <v>18778</v>
      </c>
      <c r="P1091" s="215" t="s">
        <v>18773</v>
      </c>
      <c r="Q1091" s="215" t="s">
        <v>18774</v>
      </c>
      <c r="S1091" s="208"/>
    </row>
    <row r="1092" spans="1:20" ht="13.15" customHeight="1">
      <c r="A1092" s="209" t="str">
        <f t="shared" si="34"/>
        <v>##1770579591</v>
      </c>
      <c r="B1092" s="210" t="s">
        <v>19021</v>
      </c>
      <c r="C1092" s="211" t="s">
        <v>521</v>
      </c>
      <c r="D1092" s="211" t="s">
        <v>521</v>
      </c>
      <c r="E1092" s="211" t="s">
        <v>3649</v>
      </c>
      <c r="F1092" s="211" t="s">
        <v>520</v>
      </c>
      <c r="G1092" s="211" t="s">
        <v>2091</v>
      </c>
      <c r="H1092" s="212" t="s">
        <v>2330</v>
      </c>
      <c r="I1092" s="213" t="s">
        <v>522</v>
      </c>
      <c r="J1092" s="201" t="str">
        <f t="shared" si="35"/>
        <v>0218</v>
      </c>
      <c r="K1092" s="209"/>
      <c r="L1092" s="209"/>
      <c r="M1092" s="214"/>
      <c r="N1092" s="209" t="s">
        <v>18777</v>
      </c>
      <c r="O1092" s="215" t="s">
        <v>18778</v>
      </c>
      <c r="P1092" s="215" t="s">
        <v>18773</v>
      </c>
      <c r="Q1092" s="215" t="s">
        <v>18774</v>
      </c>
      <c r="S1092" s="208"/>
    </row>
    <row r="1093" spans="1:20" ht="13.15" customHeight="1">
      <c r="A1093" s="209" t="str">
        <f t="shared" si="34"/>
        <v>1F-QMA0000021613961770579591</v>
      </c>
      <c r="B1093" s="210" t="s">
        <v>19021</v>
      </c>
      <c r="C1093" s="211" t="s">
        <v>521</v>
      </c>
      <c r="D1093" s="211" t="s">
        <v>521</v>
      </c>
      <c r="E1093" s="211" t="s">
        <v>15536</v>
      </c>
      <c r="F1093" s="211" t="s">
        <v>520</v>
      </c>
      <c r="G1093" s="211" t="s">
        <v>2091</v>
      </c>
      <c r="H1093" s="212" t="s">
        <v>2330</v>
      </c>
      <c r="I1093" s="213" t="s">
        <v>522</v>
      </c>
      <c r="J1093" s="201" t="str">
        <f t="shared" si="35"/>
        <v>0218</v>
      </c>
      <c r="K1093" s="209"/>
      <c r="L1093" s="209"/>
      <c r="M1093" s="214"/>
      <c r="N1093" s="209" t="s">
        <v>18777</v>
      </c>
      <c r="O1093" s="215" t="s">
        <v>18778</v>
      </c>
      <c r="P1093" s="215" t="s">
        <v>18773</v>
      </c>
      <c r="Q1093" s="215" t="s">
        <v>18774</v>
      </c>
      <c r="S1093" s="208"/>
    </row>
    <row r="1094" spans="1:20" ht="13.15" customHeight="1">
      <c r="A1094" s="209" t="str">
        <f t="shared" si="34"/>
        <v>1F-QMA0000027654231770579591</v>
      </c>
      <c r="B1094" s="210" t="s">
        <v>19021</v>
      </c>
      <c r="C1094" s="211" t="s">
        <v>521</v>
      </c>
      <c r="D1094" s="211" t="s">
        <v>521</v>
      </c>
      <c r="E1094" s="211" t="s">
        <v>15537</v>
      </c>
      <c r="F1094" s="211" t="s">
        <v>520</v>
      </c>
      <c r="G1094" s="211" t="s">
        <v>2091</v>
      </c>
      <c r="H1094" s="212" t="s">
        <v>2330</v>
      </c>
      <c r="I1094" s="213" t="s">
        <v>522</v>
      </c>
      <c r="J1094" s="201" t="str">
        <f t="shared" si="35"/>
        <v>0218</v>
      </c>
      <c r="K1094" s="209"/>
      <c r="L1094" s="209"/>
      <c r="M1094" s="214"/>
      <c r="N1094" s="209" t="s">
        <v>18777</v>
      </c>
      <c r="O1094" s="215" t="s">
        <v>18778</v>
      </c>
      <c r="P1094" s="215" t="s">
        <v>18773</v>
      </c>
      <c r="Q1094" s="215" t="s">
        <v>18774</v>
      </c>
      <c r="S1094" s="208"/>
    </row>
    <row r="1095" spans="1:20" ht="13.15" customHeight="1">
      <c r="A1095" s="209" t="str">
        <f t="shared" si="34"/>
        <v>1F-QMA0000064374761770579591</v>
      </c>
      <c r="B1095" s="210" t="s">
        <v>19021</v>
      </c>
      <c r="C1095" s="211" t="s">
        <v>521</v>
      </c>
      <c r="D1095" s="211" t="s">
        <v>521</v>
      </c>
      <c r="E1095" s="211" t="s">
        <v>15538</v>
      </c>
      <c r="F1095" s="211" t="s">
        <v>520</v>
      </c>
      <c r="G1095" s="211" t="s">
        <v>2091</v>
      </c>
      <c r="H1095" s="212" t="s">
        <v>2330</v>
      </c>
      <c r="I1095" s="213" t="s">
        <v>522</v>
      </c>
      <c r="J1095" s="201" t="str">
        <f t="shared" si="35"/>
        <v>0218</v>
      </c>
      <c r="K1095" s="209"/>
      <c r="L1095" s="209"/>
      <c r="M1095" s="214"/>
      <c r="N1095" s="209" t="s">
        <v>18777</v>
      </c>
      <c r="O1095" s="215" t="s">
        <v>18778</v>
      </c>
      <c r="P1095" s="215" t="s">
        <v>18773</v>
      </c>
      <c r="Q1095" s="215" t="s">
        <v>18774</v>
      </c>
      <c r="S1095" s="208"/>
    </row>
    <row r="1096" spans="1:20" ht="13.15" customHeight="1">
      <c r="A1096" s="209" t="str">
        <f t="shared" si="34"/>
        <v>0252793011528026267</v>
      </c>
      <c r="B1096" s="210" t="s">
        <v>19022</v>
      </c>
      <c r="C1096" s="211" t="s">
        <v>815</v>
      </c>
      <c r="D1096" s="211" t="s">
        <v>815</v>
      </c>
      <c r="E1096" s="211" t="s">
        <v>15539</v>
      </c>
      <c r="F1096" s="211" t="s">
        <v>814</v>
      </c>
      <c r="G1096" s="211" t="s">
        <v>1979</v>
      </c>
      <c r="H1096" s="212" t="s">
        <v>2360</v>
      </c>
      <c r="I1096" s="213" t="s">
        <v>816</v>
      </c>
      <c r="J1096" s="201" t="str">
        <f t="shared" si="35"/>
        <v>0220</v>
      </c>
      <c r="K1096" s="209"/>
      <c r="L1096" s="209"/>
      <c r="M1096" s="214"/>
      <c r="N1096" s="209" t="s">
        <v>18777</v>
      </c>
      <c r="O1096" s="215" t="s">
        <v>18778</v>
      </c>
      <c r="P1096" s="215" t="s">
        <v>18800</v>
      </c>
      <c r="Q1096" s="215" t="s">
        <v>18801</v>
      </c>
      <c r="S1096" s="208"/>
    </row>
    <row r="1097" spans="1:20" ht="13.15" customHeight="1">
      <c r="A1097" s="209" t="str">
        <f t="shared" si="34"/>
        <v>1108391021528026267</v>
      </c>
      <c r="B1097" s="210" t="s">
        <v>19022</v>
      </c>
      <c r="C1097" s="211" t="s">
        <v>815</v>
      </c>
      <c r="D1097" s="211" t="s">
        <v>815</v>
      </c>
      <c r="E1097" s="211" t="s">
        <v>15540</v>
      </c>
      <c r="F1097" s="211" t="s">
        <v>814</v>
      </c>
      <c r="G1097" s="211" t="s">
        <v>1979</v>
      </c>
      <c r="H1097" s="212" t="s">
        <v>2360</v>
      </c>
      <c r="I1097" s="213" t="s">
        <v>816</v>
      </c>
      <c r="J1097" s="201" t="str">
        <f t="shared" si="35"/>
        <v>0220</v>
      </c>
      <c r="K1097" s="209"/>
      <c r="L1097" s="209"/>
      <c r="M1097" s="214"/>
      <c r="N1097" s="209" t="s">
        <v>18777</v>
      </c>
      <c r="O1097" s="215" t="s">
        <v>18778</v>
      </c>
      <c r="P1097" s="215" t="s">
        <v>18800</v>
      </c>
      <c r="Q1097" s="215" t="s">
        <v>18801</v>
      </c>
      <c r="S1097" s="208"/>
    </row>
    <row r="1098" spans="1:20" ht="13.15" customHeight="1">
      <c r="A1098" s="209" t="str">
        <f t="shared" si="34"/>
        <v>1108391031528026267</v>
      </c>
      <c r="B1098" s="210" t="s">
        <v>19022</v>
      </c>
      <c r="C1098" s="211" t="s">
        <v>815</v>
      </c>
      <c r="D1098" s="211" t="s">
        <v>815</v>
      </c>
      <c r="E1098" s="211" t="s">
        <v>814</v>
      </c>
      <c r="F1098" s="211" t="s">
        <v>814</v>
      </c>
      <c r="G1098" s="211" t="s">
        <v>1979</v>
      </c>
      <c r="H1098" s="212" t="s">
        <v>2360</v>
      </c>
      <c r="I1098" s="213" t="s">
        <v>816</v>
      </c>
      <c r="J1098" s="201" t="str">
        <f t="shared" si="35"/>
        <v>0220</v>
      </c>
      <c r="K1098" s="209"/>
      <c r="L1098" s="209"/>
      <c r="M1098" s="214"/>
      <c r="N1098" s="209" t="s">
        <v>18777</v>
      </c>
      <c r="O1098" s="215" t="s">
        <v>18778</v>
      </c>
      <c r="P1098" s="215" t="s">
        <v>18800</v>
      </c>
      <c r="Q1098" s="215" t="s">
        <v>18801</v>
      </c>
      <c r="S1098" s="208"/>
    </row>
    <row r="1099" spans="1:20" ht="13.15" customHeight="1">
      <c r="A1099" s="209" t="str">
        <f t="shared" si="34"/>
        <v>1108391041508824038</v>
      </c>
      <c r="B1099" s="210" t="s">
        <v>19022</v>
      </c>
      <c r="C1099" s="211" t="s">
        <v>15541</v>
      </c>
      <c r="D1099" s="211" t="s">
        <v>815</v>
      </c>
      <c r="E1099" s="211" t="s">
        <v>15542</v>
      </c>
      <c r="F1099" s="211" t="s">
        <v>814</v>
      </c>
      <c r="G1099" s="211" t="s">
        <v>1979</v>
      </c>
      <c r="H1099" s="212" t="s">
        <v>2360</v>
      </c>
      <c r="I1099" s="213" t="s">
        <v>816</v>
      </c>
      <c r="J1099" s="201" t="str">
        <f t="shared" si="35"/>
        <v>0220</v>
      </c>
      <c r="K1099" s="209"/>
      <c r="L1099" s="209"/>
      <c r="M1099" s="214"/>
      <c r="N1099" s="209" t="s">
        <v>18777</v>
      </c>
      <c r="O1099" s="215" t="s">
        <v>18778</v>
      </c>
      <c r="P1099" s="215" t="s">
        <v>18800</v>
      </c>
      <c r="Q1099" s="215" t="s">
        <v>18801</v>
      </c>
      <c r="S1099" s="208"/>
    </row>
    <row r="1100" spans="1:20" ht="13.15" customHeight="1">
      <c r="A1100" s="209" t="str">
        <f t="shared" si="34"/>
        <v>1470338021528026267</v>
      </c>
      <c r="B1100" s="210" t="s">
        <v>19022</v>
      </c>
      <c r="C1100" s="211" t="s">
        <v>815</v>
      </c>
      <c r="D1100" s="211" t="s">
        <v>815</v>
      </c>
      <c r="E1100" s="211" t="s">
        <v>15543</v>
      </c>
      <c r="F1100" s="211" t="s">
        <v>814</v>
      </c>
      <c r="G1100" s="211" t="s">
        <v>1979</v>
      </c>
      <c r="H1100" s="212" t="s">
        <v>2360</v>
      </c>
      <c r="I1100" s="213" t="s">
        <v>816</v>
      </c>
      <c r="J1100" s="201" t="str">
        <f t="shared" si="35"/>
        <v>0220</v>
      </c>
      <c r="K1100" s="209"/>
      <c r="L1100" s="209"/>
      <c r="M1100" s="214"/>
      <c r="N1100" s="209" t="s">
        <v>18777</v>
      </c>
      <c r="O1100" s="215" t="s">
        <v>18778</v>
      </c>
      <c r="P1100" s="215" t="s">
        <v>18800</v>
      </c>
      <c r="Q1100" s="215" t="s">
        <v>18801</v>
      </c>
      <c r="S1100" s="208"/>
    </row>
    <row r="1101" spans="1:20" ht="13.15" customHeight="1">
      <c r="A1101" s="209" t="str">
        <f t="shared" si="34"/>
        <v>##1528026267</v>
      </c>
      <c r="B1101" s="210" t="s">
        <v>19022</v>
      </c>
      <c r="C1101" s="211" t="s">
        <v>815</v>
      </c>
      <c r="D1101" s="211" t="s">
        <v>815</v>
      </c>
      <c r="E1101" s="211" t="s">
        <v>3649</v>
      </c>
      <c r="F1101" s="211" t="s">
        <v>814</v>
      </c>
      <c r="G1101" s="211" t="s">
        <v>1979</v>
      </c>
      <c r="H1101" s="212" t="s">
        <v>2360</v>
      </c>
      <c r="I1101" s="213" t="s">
        <v>816</v>
      </c>
      <c r="J1101" s="201" t="str">
        <f t="shared" si="35"/>
        <v>0220</v>
      </c>
      <c r="K1101" s="209" t="s">
        <v>14592</v>
      </c>
      <c r="L1101" s="209"/>
      <c r="M1101" s="214"/>
      <c r="N1101" s="209" t="s">
        <v>18777</v>
      </c>
      <c r="O1101" s="215" t="s">
        <v>18778</v>
      </c>
      <c r="P1101" s="215" t="s">
        <v>18800</v>
      </c>
      <c r="Q1101" s="215" t="s">
        <v>18801</v>
      </c>
      <c r="S1101" s="208"/>
    </row>
    <row r="1102" spans="1:20" ht="13.15" customHeight="1">
      <c r="A1102" s="209" t="str">
        <f t="shared" si="34"/>
        <v>1F-QMA0000021582121528026267</v>
      </c>
      <c r="B1102" s="210" t="s">
        <v>19022</v>
      </c>
      <c r="C1102" s="211" t="s">
        <v>815</v>
      </c>
      <c r="D1102" s="211" t="s">
        <v>815</v>
      </c>
      <c r="E1102" s="211" t="s">
        <v>15544</v>
      </c>
      <c r="F1102" s="211" t="s">
        <v>814</v>
      </c>
      <c r="G1102" s="211" t="s">
        <v>1979</v>
      </c>
      <c r="H1102" s="212" t="s">
        <v>2360</v>
      </c>
      <c r="I1102" s="213" t="s">
        <v>816</v>
      </c>
      <c r="J1102" s="201" t="str">
        <f t="shared" si="35"/>
        <v>0220</v>
      </c>
      <c r="K1102" s="209"/>
      <c r="L1102" s="209"/>
      <c r="M1102" s="214"/>
      <c r="N1102" s="209" t="s">
        <v>18777</v>
      </c>
      <c r="O1102" s="215" t="s">
        <v>18778</v>
      </c>
      <c r="P1102" s="215" t="s">
        <v>18800</v>
      </c>
      <c r="Q1102" s="215" t="s">
        <v>18801</v>
      </c>
      <c r="S1102" s="208"/>
    </row>
    <row r="1103" spans="1:20" ht="13.15" customHeight="1">
      <c r="A1103" s="209" t="str">
        <f t="shared" si="34"/>
        <v>1F-QMA0000027649491528026267</v>
      </c>
      <c r="B1103" s="210" t="s">
        <v>19022</v>
      </c>
      <c r="C1103" s="211" t="s">
        <v>815</v>
      </c>
      <c r="D1103" s="211" t="s">
        <v>815</v>
      </c>
      <c r="E1103" s="211" t="s">
        <v>15545</v>
      </c>
      <c r="F1103" s="211" t="s">
        <v>814</v>
      </c>
      <c r="G1103" s="211" t="s">
        <v>1979</v>
      </c>
      <c r="H1103" s="212" t="s">
        <v>2360</v>
      </c>
      <c r="I1103" s="213" t="s">
        <v>816</v>
      </c>
      <c r="J1103" s="201" t="str">
        <f t="shared" si="35"/>
        <v>0220</v>
      </c>
      <c r="K1103" s="209"/>
      <c r="L1103" s="209"/>
      <c r="M1103" s="214"/>
      <c r="N1103" s="209" t="s">
        <v>18777</v>
      </c>
      <c r="O1103" s="215" t="s">
        <v>18778</v>
      </c>
      <c r="P1103" s="215" t="s">
        <v>18800</v>
      </c>
      <c r="Q1103" s="215" t="s">
        <v>18801</v>
      </c>
      <c r="S1103" s="208"/>
    </row>
    <row r="1104" spans="1:20" ht="13.15" customHeight="1">
      <c r="A1104" s="216" t="str">
        <f t="shared" si="34"/>
        <v>110839103</v>
      </c>
      <c r="B1104" s="217" t="s">
        <v>19022</v>
      </c>
      <c r="C1104" s="227"/>
      <c r="D1104" s="218" t="s">
        <v>815</v>
      </c>
      <c r="E1104" s="227" t="s">
        <v>814</v>
      </c>
      <c r="F1104" s="227" t="s">
        <v>814</v>
      </c>
      <c r="G1104" s="218" t="s">
        <v>1979</v>
      </c>
      <c r="H1104" s="219" t="s">
        <v>2360</v>
      </c>
      <c r="I1104" s="220" t="s">
        <v>816</v>
      </c>
      <c r="J1104" s="201" t="str">
        <f t="shared" si="35"/>
        <v>0220</v>
      </c>
      <c r="K1104" s="228" t="s">
        <v>23203</v>
      </c>
      <c r="L1104" s="228" t="s">
        <v>23204</v>
      </c>
      <c r="M1104" s="229">
        <v>44817</v>
      </c>
      <c r="N1104" s="216" t="s">
        <v>18777</v>
      </c>
      <c r="O1104" s="222" t="s">
        <v>18778</v>
      </c>
      <c r="P1104" s="222" t="s">
        <v>18800</v>
      </c>
      <c r="Q1104" s="222" t="s">
        <v>18801</v>
      </c>
      <c r="R1104" s="223"/>
      <c r="S1104" s="230"/>
      <c r="T1104" s="223"/>
    </row>
    <row r="1105" spans="1:17" s="208" customFormat="1" ht="13.15" customHeight="1">
      <c r="A1105" s="209" t="str">
        <f t="shared" si="34"/>
        <v>0006694011134137466</v>
      </c>
      <c r="B1105" s="210" t="s">
        <v>19023</v>
      </c>
      <c r="C1105" s="211" t="s">
        <v>737</v>
      </c>
      <c r="D1105" s="211" t="s">
        <v>737</v>
      </c>
      <c r="E1105" s="211" t="s">
        <v>15546</v>
      </c>
      <c r="F1105" s="211" t="s">
        <v>736</v>
      </c>
      <c r="G1105" s="211" t="s">
        <v>2071</v>
      </c>
      <c r="H1105" s="212" t="s">
        <v>2070</v>
      </c>
      <c r="I1105" s="213" t="s">
        <v>19024</v>
      </c>
      <c r="J1105" s="201" t="str">
        <f t="shared" si="35"/>
        <v>0221</v>
      </c>
      <c r="K1105" s="209"/>
      <c r="L1105" s="209"/>
      <c r="M1105" s="214"/>
      <c r="N1105" s="209" t="s">
        <v>18777</v>
      </c>
      <c r="O1105" s="215" t="s">
        <v>18778</v>
      </c>
      <c r="P1105" s="215" t="s">
        <v>18770</v>
      </c>
      <c r="Q1105" s="215" t="s">
        <v>18771</v>
      </c>
    </row>
    <row r="1106" spans="1:17" s="208" customFormat="1" ht="13.15" customHeight="1">
      <c r="A1106" s="209" t="str">
        <f t="shared" si="34"/>
        <v>1108565021134137466</v>
      </c>
      <c r="B1106" s="210" t="s">
        <v>19023</v>
      </c>
      <c r="C1106" s="211" t="s">
        <v>737</v>
      </c>
      <c r="D1106" s="211" t="s">
        <v>737</v>
      </c>
      <c r="E1106" s="211" t="s">
        <v>15547</v>
      </c>
      <c r="F1106" s="211" t="s">
        <v>736</v>
      </c>
      <c r="G1106" s="211" t="s">
        <v>2071</v>
      </c>
      <c r="H1106" s="212" t="s">
        <v>2070</v>
      </c>
      <c r="I1106" s="213" t="s">
        <v>19024</v>
      </c>
      <c r="J1106" s="201" t="str">
        <f t="shared" si="35"/>
        <v>0221</v>
      </c>
      <c r="K1106" s="209"/>
      <c r="L1106" s="209"/>
      <c r="M1106" s="214"/>
      <c r="N1106" s="209" t="s">
        <v>18777</v>
      </c>
      <c r="O1106" s="215" t="s">
        <v>18778</v>
      </c>
      <c r="P1106" s="215" t="s">
        <v>18770</v>
      </c>
      <c r="Q1106" s="215" t="s">
        <v>18771</v>
      </c>
    </row>
    <row r="1107" spans="1:17" s="208" customFormat="1" ht="13.15" customHeight="1">
      <c r="A1107" s="209" t="str">
        <f t="shared" si="34"/>
        <v>1108565041134137466</v>
      </c>
      <c r="B1107" s="210" t="s">
        <v>19023</v>
      </c>
      <c r="C1107" s="211" t="s">
        <v>737</v>
      </c>
      <c r="D1107" s="211" t="s">
        <v>737</v>
      </c>
      <c r="E1107" s="211" t="s">
        <v>736</v>
      </c>
      <c r="F1107" s="211" t="s">
        <v>736</v>
      </c>
      <c r="G1107" s="211" t="s">
        <v>2071</v>
      </c>
      <c r="H1107" s="212" t="s">
        <v>2070</v>
      </c>
      <c r="I1107" s="213" t="s">
        <v>19024</v>
      </c>
      <c r="J1107" s="201" t="str">
        <f t="shared" si="35"/>
        <v>0221</v>
      </c>
      <c r="K1107" s="209"/>
      <c r="L1107" s="209"/>
      <c r="M1107" s="214"/>
      <c r="N1107" s="209" t="s">
        <v>18777</v>
      </c>
      <c r="O1107" s="215" t="s">
        <v>18778</v>
      </c>
      <c r="P1107" s="215" t="s">
        <v>18770</v>
      </c>
      <c r="Q1107" s="215" t="s">
        <v>18771</v>
      </c>
    </row>
    <row r="1108" spans="1:17" s="208" customFormat="1" ht="13.15" customHeight="1">
      <c r="A1108" s="209" t="str">
        <f t="shared" si="34"/>
        <v>1532657011134137466</v>
      </c>
      <c r="B1108" s="210" t="s">
        <v>19023</v>
      </c>
      <c r="C1108" s="211" t="s">
        <v>737</v>
      </c>
      <c r="D1108" s="211" t="s">
        <v>737</v>
      </c>
      <c r="E1108" s="211" t="s">
        <v>15548</v>
      </c>
      <c r="F1108" s="211" t="s">
        <v>736</v>
      </c>
      <c r="G1108" s="211" t="s">
        <v>2071</v>
      </c>
      <c r="H1108" s="212" t="s">
        <v>2070</v>
      </c>
      <c r="I1108" s="213" t="s">
        <v>19024</v>
      </c>
      <c r="J1108" s="201" t="str">
        <f t="shared" si="35"/>
        <v>0221</v>
      </c>
      <c r="K1108" s="209" t="s">
        <v>14592</v>
      </c>
      <c r="L1108" s="209"/>
      <c r="M1108" s="214"/>
      <c r="N1108" s="209" t="s">
        <v>18777</v>
      </c>
      <c r="O1108" s="215" t="s">
        <v>18778</v>
      </c>
      <c r="P1108" s="215" t="s">
        <v>18770</v>
      </c>
      <c r="Q1108" s="215" t="s">
        <v>18771</v>
      </c>
    </row>
    <row r="1109" spans="1:17" s="208" customFormat="1" ht="13.15" customHeight="1">
      <c r="A1109" s="209" t="str">
        <f t="shared" si="34"/>
        <v>1726929011134137466</v>
      </c>
      <c r="B1109" s="210" t="s">
        <v>19023</v>
      </c>
      <c r="C1109" s="211" t="s">
        <v>737</v>
      </c>
      <c r="D1109" s="211" t="s">
        <v>737</v>
      </c>
      <c r="E1109" s="211" t="s">
        <v>15549</v>
      </c>
      <c r="F1109" s="211" t="s">
        <v>736</v>
      </c>
      <c r="G1109" s="211" t="s">
        <v>2071</v>
      </c>
      <c r="H1109" s="212" t="s">
        <v>2070</v>
      </c>
      <c r="I1109" s="213" t="s">
        <v>19024</v>
      </c>
      <c r="J1109" s="201" t="str">
        <f t="shared" si="35"/>
        <v>0221</v>
      </c>
      <c r="K1109" s="209"/>
      <c r="L1109" s="209"/>
      <c r="M1109" s="214"/>
      <c r="N1109" s="209" t="s">
        <v>18777</v>
      </c>
      <c r="O1109" s="215" t="s">
        <v>18778</v>
      </c>
      <c r="P1109" s="215" t="s">
        <v>18770</v>
      </c>
      <c r="Q1109" s="215" t="s">
        <v>18771</v>
      </c>
    </row>
    <row r="1110" spans="1:17" s="208" customFormat="1" ht="13.15" customHeight="1">
      <c r="A1110" s="209" t="str">
        <f t="shared" si="34"/>
        <v>1118291011093708679</v>
      </c>
      <c r="B1110" s="210" t="s">
        <v>19025</v>
      </c>
      <c r="C1110" s="211" t="s">
        <v>995</v>
      </c>
      <c r="D1110" s="211" t="s">
        <v>995</v>
      </c>
      <c r="E1110" s="211" t="s">
        <v>15550</v>
      </c>
      <c r="F1110" s="211" t="s">
        <v>994</v>
      </c>
      <c r="G1110" s="211" t="s">
        <v>1843</v>
      </c>
      <c r="H1110" s="212" t="s">
        <v>3289</v>
      </c>
      <c r="I1110" s="213" t="s">
        <v>19026</v>
      </c>
      <c r="J1110" s="201" t="str">
        <f t="shared" si="35"/>
        <v>0222</v>
      </c>
      <c r="K1110" s="209"/>
      <c r="L1110" s="209"/>
      <c r="M1110" s="214"/>
      <c r="N1110" s="209" t="s">
        <v>18777</v>
      </c>
      <c r="O1110" s="215" t="s">
        <v>18778</v>
      </c>
      <c r="P1110" s="215" t="s">
        <v>18937</v>
      </c>
      <c r="Q1110" s="215" t="s">
        <v>18938</v>
      </c>
    </row>
    <row r="1111" spans="1:17" s="208" customFormat="1" ht="13.15" customHeight="1">
      <c r="A1111" s="209" t="str">
        <f t="shared" si="34"/>
        <v>1118291021093708679</v>
      </c>
      <c r="B1111" s="210" t="s">
        <v>19025</v>
      </c>
      <c r="C1111" s="211" t="s">
        <v>995</v>
      </c>
      <c r="D1111" s="211" t="s">
        <v>995</v>
      </c>
      <c r="E1111" s="211" t="s">
        <v>994</v>
      </c>
      <c r="F1111" s="211" t="s">
        <v>994</v>
      </c>
      <c r="G1111" s="211" t="s">
        <v>1843</v>
      </c>
      <c r="H1111" s="212" t="s">
        <v>3289</v>
      </c>
      <c r="I1111" s="213" t="s">
        <v>19026</v>
      </c>
      <c r="J1111" s="201" t="str">
        <f t="shared" si="35"/>
        <v>0222</v>
      </c>
      <c r="K1111" s="209"/>
      <c r="L1111" s="209"/>
      <c r="M1111" s="214"/>
      <c r="N1111" s="209" t="s">
        <v>18777</v>
      </c>
      <c r="O1111" s="215" t="s">
        <v>18778</v>
      </c>
      <c r="P1111" s="215" t="s">
        <v>18937</v>
      </c>
      <c r="Q1111" s="215" t="s">
        <v>18938</v>
      </c>
    </row>
    <row r="1112" spans="1:17" s="208" customFormat="1" ht="13.15" customHeight="1">
      <c r="A1112" s="209" t="str">
        <f t="shared" si="34"/>
        <v>1118291021730406265</v>
      </c>
      <c r="B1112" s="210" t="s">
        <v>19025</v>
      </c>
      <c r="C1112" s="211" t="s">
        <v>15551</v>
      </c>
      <c r="D1112" s="211" t="s">
        <v>995</v>
      </c>
      <c r="E1112" s="211" t="s">
        <v>994</v>
      </c>
      <c r="F1112" s="211" t="s">
        <v>994</v>
      </c>
      <c r="G1112" s="211" t="s">
        <v>1843</v>
      </c>
      <c r="H1112" s="212" t="s">
        <v>3289</v>
      </c>
      <c r="I1112" s="213" t="s">
        <v>19026</v>
      </c>
      <c r="J1112" s="201" t="str">
        <f t="shared" si="35"/>
        <v>0222</v>
      </c>
      <c r="K1112" s="209" t="s">
        <v>9256</v>
      </c>
      <c r="L1112" s="209"/>
      <c r="M1112" s="214"/>
      <c r="N1112" s="209" t="s">
        <v>18777</v>
      </c>
      <c r="O1112" s="215" t="s">
        <v>18778</v>
      </c>
      <c r="P1112" s="215" t="s">
        <v>18937</v>
      </c>
      <c r="Q1112" s="215" t="s">
        <v>18938</v>
      </c>
    </row>
    <row r="1113" spans="1:17" s="208" customFormat="1" ht="13.15" customHeight="1">
      <c r="A1113" s="209" t="str">
        <f t="shared" si="34"/>
        <v>1118291041093708679</v>
      </c>
      <c r="B1113" s="210" t="s">
        <v>19025</v>
      </c>
      <c r="C1113" s="211" t="s">
        <v>995</v>
      </c>
      <c r="D1113" s="211" t="s">
        <v>995</v>
      </c>
      <c r="E1113" s="211" t="s">
        <v>15552</v>
      </c>
      <c r="F1113" s="211" t="s">
        <v>994</v>
      </c>
      <c r="G1113" s="211" t="s">
        <v>1843</v>
      </c>
      <c r="H1113" s="212" t="s">
        <v>3289</v>
      </c>
      <c r="I1113" s="213" t="s">
        <v>19026</v>
      </c>
      <c r="J1113" s="201" t="str">
        <f t="shared" si="35"/>
        <v>0222</v>
      </c>
      <c r="K1113" s="209"/>
      <c r="L1113" s="209"/>
      <c r="M1113" s="214"/>
      <c r="N1113" s="209" t="s">
        <v>18777</v>
      </c>
      <c r="O1113" s="215" t="s">
        <v>18778</v>
      </c>
      <c r="P1113" s="215" t="s">
        <v>18937</v>
      </c>
      <c r="Q1113" s="215" t="s">
        <v>18938</v>
      </c>
    </row>
    <row r="1114" spans="1:17" s="208" customFormat="1" ht="13.15" customHeight="1">
      <c r="A1114" s="209" t="str">
        <f t="shared" si="34"/>
        <v>1118291051093708679</v>
      </c>
      <c r="B1114" s="210" t="s">
        <v>19025</v>
      </c>
      <c r="C1114" s="211" t="s">
        <v>995</v>
      </c>
      <c r="D1114" s="211" t="s">
        <v>995</v>
      </c>
      <c r="E1114" s="211" t="s">
        <v>15553</v>
      </c>
      <c r="F1114" s="211" t="s">
        <v>994</v>
      </c>
      <c r="G1114" s="211" t="s">
        <v>1843</v>
      </c>
      <c r="H1114" s="212" t="s">
        <v>3289</v>
      </c>
      <c r="I1114" s="213" t="s">
        <v>19026</v>
      </c>
      <c r="J1114" s="201" t="str">
        <f t="shared" si="35"/>
        <v>0222</v>
      </c>
      <c r="K1114" s="209" t="s">
        <v>9153</v>
      </c>
      <c r="L1114" s="209"/>
      <c r="M1114" s="214"/>
      <c r="N1114" s="209" t="s">
        <v>18777</v>
      </c>
      <c r="O1114" s="215" t="s">
        <v>18778</v>
      </c>
      <c r="P1114" s="215" t="s">
        <v>18937</v>
      </c>
      <c r="Q1114" s="215" t="s">
        <v>18938</v>
      </c>
    </row>
    <row r="1115" spans="1:17" s="208" customFormat="1" ht="13.15" customHeight="1">
      <c r="A1115" s="209" t="str">
        <f t="shared" si="34"/>
        <v>1118291051891911350</v>
      </c>
      <c r="B1115" s="210" t="s">
        <v>19025</v>
      </c>
      <c r="C1115" s="211" t="s">
        <v>7982</v>
      </c>
      <c r="D1115" s="211" t="s">
        <v>995</v>
      </c>
      <c r="E1115" s="211" t="s">
        <v>15553</v>
      </c>
      <c r="F1115" s="211" t="s">
        <v>994</v>
      </c>
      <c r="G1115" s="211" t="s">
        <v>1843</v>
      </c>
      <c r="H1115" s="212" t="s">
        <v>3289</v>
      </c>
      <c r="I1115" s="213" t="s">
        <v>19026</v>
      </c>
      <c r="J1115" s="201" t="str">
        <f t="shared" si="35"/>
        <v>0222</v>
      </c>
      <c r="K1115" s="209"/>
      <c r="L1115" s="209"/>
      <c r="M1115" s="214"/>
      <c r="N1115" s="209" t="s">
        <v>18777</v>
      </c>
      <c r="O1115" s="215" t="s">
        <v>18778</v>
      </c>
      <c r="P1115" s="215" t="s">
        <v>18937</v>
      </c>
      <c r="Q1115" s="215" t="s">
        <v>18938</v>
      </c>
    </row>
    <row r="1116" spans="1:17" s="208" customFormat="1" ht="13.15" customHeight="1">
      <c r="A1116" s="209" t="str">
        <f t="shared" si="34"/>
        <v>1118291061093708679</v>
      </c>
      <c r="B1116" s="210" t="s">
        <v>19025</v>
      </c>
      <c r="C1116" s="211" t="s">
        <v>995</v>
      </c>
      <c r="D1116" s="211" t="s">
        <v>995</v>
      </c>
      <c r="E1116" s="211" t="s">
        <v>15554</v>
      </c>
      <c r="F1116" s="211" t="s">
        <v>994</v>
      </c>
      <c r="G1116" s="211" t="s">
        <v>1843</v>
      </c>
      <c r="H1116" s="212" t="s">
        <v>3289</v>
      </c>
      <c r="I1116" s="213" t="s">
        <v>19026</v>
      </c>
      <c r="J1116" s="201" t="str">
        <f t="shared" si="35"/>
        <v>0222</v>
      </c>
      <c r="K1116" s="209" t="s">
        <v>9153</v>
      </c>
      <c r="L1116" s="209"/>
      <c r="M1116" s="214"/>
      <c r="N1116" s="209" t="s">
        <v>18777</v>
      </c>
      <c r="O1116" s="215" t="s">
        <v>18778</v>
      </c>
      <c r="P1116" s="215" t="s">
        <v>18937</v>
      </c>
      <c r="Q1116" s="215" t="s">
        <v>18938</v>
      </c>
    </row>
    <row r="1117" spans="1:17" s="208" customFormat="1" ht="13.15" customHeight="1">
      <c r="A1117" s="209" t="str">
        <f t="shared" si="34"/>
        <v>1118291061730406265</v>
      </c>
      <c r="B1117" s="210" t="s">
        <v>19025</v>
      </c>
      <c r="C1117" s="211" t="s">
        <v>15551</v>
      </c>
      <c r="D1117" s="211" t="s">
        <v>995</v>
      </c>
      <c r="E1117" s="211" t="s">
        <v>15554</v>
      </c>
      <c r="F1117" s="211" t="s">
        <v>994</v>
      </c>
      <c r="G1117" s="211" t="s">
        <v>1843</v>
      </c>
      <c r="H1117" s="212" t="s">
        <v>3289</v>
      </c>
      <c r="I1117" s="213" t="s">
        <v>19026</v>
      </c>
      <c r="J1117" s="201" t="str">
        <f t="shared" si="35"/>
        <v>0222</v>
      </c>
      <c r="K1117" s="209"/>
      <c r="L1117" s="209"/>
      <c r="M1117" s="214"/>
      <c r="N1117" s="209" t="s">
        <v>18777</v>
      </c>
      <c r="O1117" s="215" t="s">
        <v>18778</v>
      </c>
      <c r="P1117" s="215" t="s">
        <v>18937</v>
      </c>
      <c r="Q1117" s="215" t="s">
        <v>18938</v>
      </c>
    </row>
    <row r="1118" spans="1:17" s="208" customFormat="1" ht="13.15" customHeight="1">
      <c r="A1118" s="209" t="str">
        <f t="shared" si="34"/>
        <v>1218315031710970397</v>
      </c>
      <c r="B1118" s="210" t="s">
        <v>19025</v>
      </c>
      <c r="C1118" s="211" t="s">
        <v>15555</v>
      </c>
      <c r="D1118" s="211" t="s">
        <v>995</v>
      </c>
      <c r="E1118" s="211" t="s">
        <v>15556</v>
      </c>
      <c r="F1118" s="211" t="s">
        <v>994</v>
      </c>
      <c r="G1118" s="211" t="s">
        <v>1843</v>
      </c>
      <c r="H1118" s="212" t="s">
        <v>3289</v>
      </c>
      <c r="I1118" s="213" t="s">
        <v>19026</v>
      </c>
      <c r="J1118" s="201" t="str">
        <f t="shared" si="35"/>
        <v>0222</v>
      </c>
      <c r="K1118" s="209"/>
      <c r="L1118" s="209"/>
      <c r="M1118" s="214"/>
      <c r="N1118" s="209" t="s">
        <v>18777</v>
      </c>
      <c r="O1118" s="215" t="s">
        <v>18778</v>
      </c>
      <c r="P1118" s="215" t="s">
        <v>18937</v>
      </c>
      <c r="Q1118" s="215" t="s">
        <v>18938</v>
      </c>
    </row>
    <row r="1119" spans="1:17" s="208" customFormat="1" ht="13.15" customHeight="1">
      <c r="A1119" s="209" t="str">
        <f t="shared" si="34"/>
        <v>1218315041093708679</v>
      </c>
      <c r="B1119" s="210" t="s">
        <v>19025</v>
      </c>
      <c r="C1119" s="211" t="s">
        <v>995</v>
      </c>
      <c r="D1119" s="211" t="s">
        <v>995</v>
      </c>
      <c r="E1119" s="211" t="s">
        <v>15557</v>
      </c>
      <c r="F1119" s="211" t="s">
        <v>994</v>
      </c>
      <c r="G1119" s="211" t="s">
        <v>1843</v>
      </c>
      <c r="H1119" s="212" t="s">
        <v>3289</v>
      </c>
      <c r="I1119" s="213" t="s">
        <v>19026</v>
      </c>
      <c r="J1119" s="201" t="str">
        <f t="shared" si="35"/>
        <v>0222</v>
      </c>
      <c r="K1119" s="209"/>
      <c r="L1119" s="209"/>
      <c r="M1119" s="214"/>
      <c r="N1119" s="209" t="s">
        <v>18777</v>
      </c>
      <c r="O1119" s="215" t="s">
        <v>18778</v>
      </c>
      <c r="P1119" s="215" t="s">
        <v>18937</v>
      </c>
      <c r="Q1119" s="215" t="s">
        <v>18938</v>
      </c>
    </row>
    <row r="1120" spans="1:17" s="208" customFormat="1" ht="13.15" customHeight="1">
      <c r="A1120" s="209" t="str">
        <f t="shared" si="34"/>
        <v>##1093708679</v>
      </c>
      <c r="B1120" s="210" t="s">
        <v>19025</v>
      </c>
      <c r="C1120" s="211" t="s">
        <v>995</v>
      </c>
      <c r="D1120" s="211" t="s">
        <v>995</v>
      </c>
      <c r="E1120" s="211" t="s">
        <v>3649</v>
      </c>
      <c r="F1120" s="211" t="s">
        <v>994</v>
      </c>
      <c r="G1120" s="211" t="s">
        <v>1843</v>
      </c>
      <c r="H1120" s="212" t="s">
        <v>3289</v>
      </c>
      <c r="I1120" s="213" t="s">
        <v>19026</v>
      </c>
      <c r="J1120" s="201" t="str">
        <f t="shared" si="35"/>
        <v>0222</v>
      </c>
      <c r="K1120" s="209"/>
      <c r="L1120" s="209"/>
      <c r="M1120" s="214"/>
      <c r="N1120" s="209" t="s">
        <v>18777</v>
      </c>
      <c r="O1120" s="215" t="s">
        <v>18778</v>
      </c>
      <c r="P1120" s="215" t="s">
        <v>18937</v>
      </c>
      <c r="Q1120" s="215" t="s">
        <v>18938</v>
      </c>
    </row>
    <row r="1121" spans="1:17" s="208" customFormat="1" ht="13.15" customHeight="1">
      <c r="A1121" s="209" t="str">
        <f t="shared" si="34"/>
        <v>1F-QMA0000023787521093708679</v>
      </c>
      <c r="B1121" s="210" t="s">
        <v>19025</v>
      </c>
      <c r="C1121" s="211" t="s">
        <v>995</v>
      </c>
      <c r="D1121" s="211" t="s">
        <v>995</v>
      </c>
      <c r="E1121" s="211" t="s">
        <v>15558</v>
      </c>
      <c r="F1121" s="211" t="s">
        <v>994</v>
      </c>
      <c r="G1121" s="211" t="s">
        <v>1843</v>
      </c>
      <c r="H1121" s="212" t="s">
        <v>3289</v>
      </c>
      <c r="I1121" s="213" t="s">
        <v>19026</v>
      </c>
      <c r="J1121" s="201" t="str">
        <f t="shared" si="35"/>
        <v>0222</v>
      </c>
      <c r="K1121" s="209"/>
      <c r="L1121" s="209"/>
      <c r="M1121" s="214"/>
      <c r="N1121" s="209" t="s">
        <v>18777</v>
      </c>
      <c r="O1121" s="215" t="s">
        <v>18778</v>
      </c>
      <c r="P1121" s="215" t="s">
        <v>18937</v>
      </c>
      <c r="Q1121" s="215" t="s">
        <v>18938</v>
      </c>
    </row>
    <row r="1122" spans="1:17" s="208" customFormat="1" ht="13.15" customHeight="1">
      <c r="A1122" s="209" t="str">
        <f t="shared" si="34"/>
        <v>1F-QMP0000036485261093708679</v>
      </c>
      <c r="B1122" s="210" t="s">
        <v>19025</v>
      </c>
      <c r="C1122" s="211" t="s">
        <v>995</v>
      </c>
      <c r="D1122" s="211" t="s">
        <v>995</v>
      </c>
      <c r="E1122" s="211" t="s">
        <v>15559</v>
      </c>
      <c r="F1122" s="211" t="s">
        <v>994</v>
      </c>
      <c r="G1122" s="211" t="s">
        <v>1843</v>
      </c>
      <c r="H1122" s="212" t="s">
        <v>3289</v>
      </c>
      <c r="I1122" s="213" t="s">
        <v>19026</v>
      </c>
      <c r="J1122" s="201" t="str">
        <f t="shared" si="35"/>
        <v>0222</v>
      </c>
      <c r="K1122" s="209"/>
      <c r="L1122" s="209"/>
      <c r="M1122" s="214"/>
      <c r="N1122" s="209" t="s">
        <v>18777</v>
      </c>
      <c r="O1122" s="215" t="s">
        <v>18778</v>
      </c>
      <c r="P1122" s="215" t="s">
        <v>18937</v>
      </c>
      <c r="Q1122" s="215" t="s">
        <v>18938</v>
      </c>
    </row>
    <row r="1123" spans="1:17" s="208" customFormat="1" ht="13.15" customHeight="1">
      <c r="A1123" s="209" t="str">
        <f t="shared" si="34"/>
        <v>1118291071891911350</v>
      </c>
      <c r="B1123" s="210" t="s">
        <v>19025</v>
      </c>
      <c r="C1123" s="211" t="s">
        <v>7982</v>
      </c>
      <c r="D1123" s="211" t="s">
        <v>995</v>
      </c>
      <c r="E1123" s="211" t="s">
        <v>7983</v>
      </c>
      <c r="F1123" s="211" t="s">
        <v>994</v>
      </c>
      <c r="G1123" s="211" t="s">
        <v>1843</v>
      </c>
      <c r="H1123" s="212" t="s">
        <v>3315</v>
      </c>
      <c r="I1123" s="213" t="s">
        <v>19026</v>
      </c>
      <c r="J1123" s="201" t="str">
        <f t="shared" si="35"/>
        <v>0222</v>
      </c>
      <c r="K1123" s="209"/>
      <c r="L1123" s="209"/>
      <c r="M1123" s="214"/>
      <c r="N1123" s="209" t="e">
        <v>#N/A</v>
      </c>
      <c r="O1123" s="215" t="e">
        <v>#N/A</v>
      </c>
      <c r="P1123" s="215" t="e">
        <v>#N/A</v>
      </c>
      <c r="Q1123" s="215" t="e">
        <v>#N/A</v>
      </c>
    </row>
    <row r="1124" spans="1:17" s="208" customFormat="1" ht="13.15" customHeight="1">
      <c r="A1124" s="209" t="str">
        <f t="shared" si="34"/>
        <v>0225237011306897277</v>
      </c>
      <c r="B1124" s="210" t="s">
        <v>19027</v>
      </c>
      <c r="C1124" s="211" t="s">
        <v>632</v>
      </c>
      <c r="D1124" s="211" t="s">
        <v>632</v>
      </c>
      <c r="E1124" s="211" t="s">
        <v>15560</v>
      </c>
      <c r="F1124" s="211" t="s">
        <v>631</v>
      </c>
      <c r="G1124" s="211" t="s">
        <v>2182</v>
      </c>
      <c r="H1124" s="212" t="s">
        <v>2317</v>
      </c>
      <c r="I1124" s="213" t="s">
        <v>19028</v>
      </c>
      <c r="J1124" s="201" t="str">
        <f t="shared" si="35"/>
        <v>0224</v>
      </c>
      <c r="K1124" s="209"/>
      <c r="L1124" s="209"/>
      <c r="M1124" s="214"/>
      <c r="N1124" s="209" t="s">
        <v>18777</v>
      </c>
      <c r="O1124" s="215" t="s">
        <v>18778</v>
      </c>
      <c r="P1124" s="215" t="s">
        <v>18773</v>
      </c>
      <c r="Q1124" s="215" t="s">
        <v>18774</v>
      </c>
    </row>
    <row r="1125" spans="1:17" s="208" customFormat="1" ht="13.15" customHeight="1">
      <c r="A1125" s="209" t="str">
        <f t="shared" si="34"/>
        <v>1119059021215989975</v>
      </c>
      <c r="B1125" s="210" t="s">
        <v>19027</v>
      </c>
      <c r="C1125" s="211" t="s">
        <v>15561</v>
      </c>
      <c r="D1125" s="211" t="s">
        <v>632</v>
      </c>
      <c r="E1125" s="211" t="s">
        <v>631</v>
      </c>
      <c r="F1125" s="211" t="s">
        <v>631</v>
      </c>
      <c r="G1125" s="211" t="s">
        <v>2182</v>
      </c>
      <c r="H1125" s="212" t="s">
        <v>2317</v>
      </c>
      <c r="I1125" s="213" t="s">
        <v>19028</v>
      </c>
      <c r="J1125" s="201" t="str">
        <f t="shared" si="35"/>
        <v>0224</v>
      </c>
      <c r="K1125" s="209" t="s">
        <v>14592</v>
      </c>
      <c r="L1125" s="209"/>
      <c r="M1125" s="214"/>
      <c r="N1125" s="209" t="s">
        <v>18777</v>
      </c>
      <c r="O1125" s="215" t="s">
        <v>18778</v>
      </c>
      <c r="P1125" s="215" t="s">
        <v>18773</v>
      </c>
      <c r="Q1125" s="215" t="s">
        <v>18774</v>
      </c>
    </row>
    <row r="1126" spans="1:17" s="208" customFormat="1" ht="13.15" customHeight="1">
      <c r="A1126" s="209" t="str">
        <f t="shared" si="34"/>
        <v>1119059021306897277</v>
      </c>
      <c r="B1126" s="210" t="s">
        <v>19027</v>
      </c>
      <c r="C1126" s="211" t="s">
        <v>632</v>
      </c>
      <c r="D1126" s="211" t="s">
        <v>632</v>
      </c>
      <c r="E1126" s="211" t="s">
        <v>631</v>
      </c>
      <c r="F1126" s="211" t="s">
        <v>631</v>
      </c>
      <c r="G1126" s="211" t="s">
        <v>2182</v>
      </c>
      <c r="H1126" s="212" t="s">
        <v>2317</v>
      </c>
      <c r="I1126" s="213" t="s">
        <v>19028</v>
      </c>
      <c r="J1126" s="201" t="str">
        <f t="shared" si="35"/>
        <v>0224</v>
      </c>
      <c r="K1126" s="209"/>
      <c r="L1126" s="209"/>
      <c r="M1126" s="214"/>
      <c r="N1126" s="209" t="s">
        <v>18777</v>
      </c>
      <c r="O1126" s="215" t="s">
        <v>18778</v>
      </c>
      <c r="P1126" s="215" t="s">
        <v>18773</v>
      </c>
      <c r="Q1126" s="215" t="s">
        <v>18774</v>
      </c>
    </row>
    <row r="1127" spans="1:17" s="208" customFormat="1" ht="13.15" customHeight="1">
      <c r="A1127" s="209" t="str">
        <f t="shared" si="34"/>
        <v>1119059041215989975</v>
      </c>
      <c r="B1127" s="210" t="s">
        <v>19027</v>
      </c>
      <c r="C1127" s="211" t="s">
        <v>15561</v>
      </c>
      <c r="D1127" s="211" t="s">
        <v>632</v>
      </c>
      <c r="E1127" s="211" t="s">
        <v>15562</v>
      </c>
      <c r="F1127" s="211" t="s">
        <v>631</v>
      </c>
      <c r="G1127" s="211" t="s">
        <v>2182</v>
      </c>
      <c r="H1127" s="212" t="s">
        <v>2317</v>
      </c>
      <c r="I1127" s="213" t="s">
        <v>19028</v>
      </c>
      <c r="J1127" s="201" t="str">
        <f t="shared" si="35"/>
        <v>0224</v>
      </c>
      <c r="K1127" s="209"/>
      <c r="L1127" s="209"/>
      <c r="M1127" s="214"/>
      <c r="N1127" s="209" t="s">
        <v>18777</v>
      </c>
      <c r="O1127" s="215" t="s">
        <v>18778</v>
      </c>
      <c r="P1127" s="215" t="s">
        <v>18773</v>
      </c>
      <c r="Q1127" s="215" t="s">
        <v>18774</v>
      </c>
    </row>
    <row r="1128" spans="1:17" s="208" customFormat="1" ht="13.15" customHeight="1">
      <c r="A1128" s="209" t="str">
        <f t="shared" si="34"/>
        <v>1119059041306897277</v>
      </c>
      <c r="B1128" s="210" t="s">
        <v>19027</v>
      </c>
      <c r="C1128" s="211" t="s">
        <v>632</v>
      </c>
      <c r="D1128" s="211" t="s">
        <v>632</v>
      </c>
      <c r="E1128" s="211" t="s">
        <v>15562</v>
      </c>
      <c r="F1128" s="211" t="s">
        <v>631</v>
      </c>
      <c r="G1128" s="211" t="s">
        <v>2182</v>
      </c>
      <c r="H1128" s="212" t="s">
        <v>2317</v>
      </c>
      <c r="I1128" s="213" t="s">
        <v>19028</v>
      </c>
      <c r="J1128" s="201" t="str">
        <f t="shared" si="35"/>
        <v>0224</v>
      </c>
      <c r="K1128" s="209"/>
      <c r="L1128" s="209"/>
      <c r="M1128" s="214"/>
      <c r="N1128" s="209" t="s">
        <v>18777</v>
      </c>
      <c r="O1128" s="215" t="s">
        <v>18778</v>
      </c>
      <c r="P1128" s="215" t="s">
        <v>18773</v>
      </c>
      <c r="Q1128" s="215" t="s">
        <v>18774</v>
      </c>
    </row>
    <row r="1129" spans="1:17" s="208" customFormat="1" ht="13.15" customHeight="1">
      <c r="A1129" s="209" t="str">
        <f t="shared" si="34"/>
        <v>1F-QMA0000021750391306897277</v>
      </c>
      <c r="B1129" s="210" t="s">
        <v>19027</v>
      </c>
      <c r="C1129" s="211" t="s">
        <v>632</v>
      </c>
      <c r="D1129" s="211" t="s">
        <v>632</v>
      </c>
      <c r="E1129" s="211" t="s">
        <v>15563</v>
      </c>
      <c r="F1129" s="211" t="s">
        <v>631</v>
      </c>
      <c r="G1129" s="211" t="s">
        <v>2182</v>
      </c>
      <c r="H1129" s="212" t="s">
        <v>2317</v>
      </c>
      <c r="I1129" s="213" t="s">
        <v>19028</v>
      </c>
      <c r="J1129" s="201" t="str">
        <f t="shared" si="35"/>
        <v>0224</v>
      </c>
      <c r="K1129" s="209"/>
      <c r="L1129" s="209"/>
      <c r="M1129" s="214"/>
      <c r="N1129" s="209" t="s">
        <v>18777</v>
      </c>
      <c r="O1129" s="215" t="s">
        <v>18778</v>
      </c>
      <c r="P1129" s="215" t="s">
        <v>18773</v>
      </c>
      <c r="Q1129" s="215" t="s">
        <v>18774</v>
      </c>
    </row>
    <row r="1130" spans="1:17" s="208" customFormat="1" ht="13.15" customHeight="1">
      <c r="A1130" s="209" t="str">
        <f t="shared" si="34"/>
        <v>6A-000560971306897277</v>
      </c>
      <c r="B1130" s="210" t="s">
        <v>19027</v>
      </c>
      <c r="C1130" s="211" t="s">
        <v>632</v>
      </c>
      <c r="D1130" s="211" t="s">
        <v>632</v>
      </c>
      <c r="E1130" s="211" t="s">
        <v>15564</v>
      </c>
      <c r="F1130" s="211" t="s">
        <v>631</v>
      </c>
      <c r="G1130" s="211" t="s">
        <v>2182</v>
      </c>
      <c r="H1130" s="212" t="s">
        <v>2317</v>
      </c>
      <c r="I1130" s="213" t="s">
        <v>19028</v>
      </c>
      <c r="J1130" s="201" t="str">
        <f t="shared" si="35"/>
        <v>0224</v>
      </c>
      <c r="K1130" s="209"/>
      <c r="L1130" s="209"/>
      <c r="M1130" s="214"/>
      <c r="N1130" s="209" t="s">
        <v>18777</v>
      </c>
      <c r="O1130" s="215" t="s">
        <v>18778</v>
      </c>
      <c r="P1130" s="215" t="s">
        <v>18773</v>
      </c>
      <c r="Q1130" s="215" t="s">
        <v>18774</v>
      </c>
    </row>
    <row r="1131" spans="1:17" s="208" customFormat="1" ht="13.15" customHeight="1">
      <c r="A1131" s="209" t="str">
        <f t="shared" si="34"/>
        <v>0946428011245495852</v>
      </c>
      <c r="B1131" s="210" t="s">
        <v>19029</v>
      </c>
      <c r="C1131" s="211" t="s">
        <v>15565</v>
      </c>
      <c r="D1131" s="211" t="s">
        <v>974</v>
      </c>
      <c r="E1131" s="211" t="s">
        <v>15566</v>
      </c>
      <c r="F1131" s="211" t="s">
        <v>973</v>
      </c>
      <c r="G1131" s="211" t="s">
        <v>1868</v>
      </c>
      <c r="H1131" s="212" t="s">
        <v>15567</v>
      </c>
      <c r="I1131" s="213" t="s">
        <v>975</v>
      </c>
      <c r="J1131" s="201" t="str">
        <f t="shared" si="35"/>
        <v>0225</v>
      </c>
      <c r="K1131" s="209" t="s">
        <v>15568</v>
      </c>
      <c r="L1131" s="209" t="s">
        <v>13094</v>
      </c>
      <c r="M1131" s="214">
        <v>44103</v>
      </c>
      <c r="N1131" s="209" t="s">
        <v>18777</v>
      </c>
      <c r="O1131" s="215" t="s">
        <v>18778</v>
      </c>
      <c r="P1131" s="215" t="s">
        <v>18800</v>
      </c>
      <c r="Q1131" s="215" t="s">
        <v>18801</v>
      </c>
    </row>
    <row r="1132" spans="1:17" s="208" customFormat="1" ht="13.15" customHeight="1">
      <c r="A1132" s="209" t="str">
        <f t="shared" si="34"/>
        <v>0946428011497708929</v>
      </c>
      <c r="B1132" s="210" t="s">
        <v>19029</v>
      </c>
      <c r="C1132" s="211" t="s">
        <v>974</v>
      </c>
      <c r="D1132" s="211" t="s">
        <v>974</v>
      </c>
      <c r="E1132" s="211" t="s">
        <v>15566</v>
      </c>
      <c r="F1132" s="211" t="s">
        <v>973</v>
      </c>
      <c r="G1132" s="211" t="s">
        <v>1868</v>
      </c>
      <c r="H1132" s="212" t="s">
        <v>15567</v>
      </c>
      <c r="I1132" s="213" t="s">
        <v>975</v>
      </c>
      <c r="J1132" s="201" t="str">
        <f t="shared" si="35"/>
        <v>0225</v>
      </c>
      <c r="K1132" s="209" t="s">
        <v>9153</v>
      </c>
      <c r="L1132" s="209"/>
      <c r="M1132" s="214"/>
      <c r="N1132" s="209" t="s">
        <v>18777</v>
      </c>
      <c r="O1132" s="215" t="s">
        <v>18778</v>
      </c>
      <c r="P1132" s="215" t="s">
        <v>18800</v>
      </c>
      <c r="Q1132" s="215" t="s">
        <v>18801</v>
      </c>
    </row>
    <row r="1133" spans="1:17" s="208" customFormat="1" ht="13.15" customHeight="1">
      <c r="A1133" s="209" t="str">
        <f t="shared" si="34"/>
        <v>0946428021497708929</v>
      </c>
      <c r="B1133" s="210" t="s">
        <v>19029</v>
      </c>
      <c r="C1133" s="211" t="s">
        <v>974</v>
      </c>
      <c r="D1133" s="211" t="s">
        <v>974</v>
      </c>
      <c r="E1133" s="211" t="s">
        <v>15569</v>
      </c>
      <c r="F1133" s="211" t="s">
        <v>973</v>
      </c>
      <c r="G1133" s="211" t="s">
        <v>1868</v>
      </c>
      <c r="H1133" s="212" t="s">
        <v>15567</v>
      </c>
      <c r="I1133" s="213" t="s">
        <v>975</v>
      </c>
      <c r="J1133" s="201" t="str">
        <f t="shared" si="35"/>
        <v>0225</v>
      </c>
      <c r="K1133" s="209"/>
      <c r="L1133" s="209"/>
      <c r="M1133" s="214"/>
      <c r="N1133" s="209" t="s">
        <v>18777</v>
      </c>
      <c r="O1133" s="215" t="s">
        <v>18778</v>
      </c>
      <c r="P1133" s="215" t="s">
        <v>18800</v>
      </c>
      <c r="Q1133" s="215" t="s">
        <v>18801</v>
      </c>
    </row>
    <row r="1134" spans="1:17" s="208" customFormat="1" ht="13.15" customHeight="1">
      <c r="A1134" s="209" t="str">
        <f t="shared" si="34"/>
        <v>1119158011497708929</v>
      </c>
      <c r="B1134" s="210" t="s">
        <v>19029</v>
      </c>
      <c r="C1134" s="211" t="s">
        <v>974</v>
      </c>
      <c r="D1134" s="211" t="s">
        <v>974</v>
      </c>
      <c r="E1134" s="211" t="s">
        <v>973</v>
      </c>
      <c r="F1134" s="211" t="s">
        <v>973</v>
      </c>
      <c r="G1134" s="211" t="s">
        <v>1868</v>
      </c>
      <c r="H1134" s="212" t="s">
        <v>15567</v>
      </c>
      <c r="I1134" s="213" t="s">
        <v>975</v>
      </c>
      <c r="J1134" s="201" t="str">
        <f t="shared" si="35"/>
        <v>0225</v>
      </c>
      <c r="K1134" s="209"/>
      <c r="L1134" s="209"/>
      <c r="M1134" s="214"/>
      <c r="N1134" s="209" t="s">
        <v>18777</v>
      </c>
      <c r="O1134" s="215" t="s">
        <v>18778</v>
      </c>
      <c r="P1134" s="215" t="s">
        <v>18800</v>
      </c>
      <c r="Q1134" s="215" t="s">
        <v>18801</v>
      </c>
    </row>
    <row r="1135" spans="1:17" s="208" customFormat="1" ht="13.15" customHeight="1">
      <c r="A1135" s="209" t="str">
        <f t="shared" si="34"/>
        <v>1119158011740312800</v>
      </c>
      <c r="B1135" s="210" t="s">
        <v>19029</v>
      </c>
      <c r="C1135" s="211" t="s">
        <v>15570</v>
      </c>
      <c r="D1135" s="211" t="s">
        <v>974</v>
      </c>
      <c r="E1135" s="211" t="s">
        <v>973</v>
      </c>
      <c r="F1135" s="211" t="s">
        <v>973</v>
      </c>
      <c r="G1135" s="211" t="s">
        <v>1868</v>
      </c>
      <c r="H1135" s="212" t="s">
        <v>15567</v>
      </c>
      <c r="I1135" s="213" t="s">
        <v>975</v>
      </c>
      <c r="J1135" s="201" t="str">
        <f t="shared" si="35"/>
        <v>0225</v>
      </c>
      <c r="K1135" s="209" t="s">
        <v>9256</v>
      </c>
      <c r="L1135" s="209"/>
      <c r="M1135" s="214"/>
      <c r="N1135" s="209" t="s">
        <v>18777</v>
      </c>
      <c r="O1135" s="215" t="s">
        <v>18778</v>
      </c>
      <c r="P1135" s="215" t="s">
        <v>18800</v>
      </c>
      <c r="Q1135" s="215" t="s">
        <v>18801</v>
      </c>
    </row>
    <row r="1136" spans="1:17" s="208" customFormat="1" ht="13.15" customHeight="1">
      <c r="A1136" s="209" t="str">
        <f t="shared" si="34"/>
        <v>1942229011497708929</v>
      </c>
      <c r="B1136" s="210" t="s">
        <v>19029</v>
      </c>
      <c r="C1136" s="211" t="s">
        <v>974</v>
      </c>
      <c r="D1136" s="211" t="s">
        <v>974</v>
      </c>
      <c r="E1136" s="211" t="s">
        <v>15571</v>
      </c>
      <c r="F1136" s="211" t="s">
        <v>973</v>
      </c>
      <c r="G1136" s="211" t="s">
        <v>1868</v>
      </c>
      <c r="H1136" s="212" t="s">
        <v>15567</v>
      </c>
      <c r="I1136" s="213" t="s">
        <v>975</v>
      </c>
      <c r="J1136" s="201" t="str">
        <f t="shared" si="35"/>
        <v>0225</v>
      </c>
      <c r="K1136" s="209" t="s">
        <v>9153</v>
      </c>
      <c r="L1136" s="209"/>
      <c r="M1136" s="214"/>
      <c r="N1136" s="209" t="s">
        <v>18777</v>
      </c>
      <c r="O1136" s="215" t="s">
        <v>18778</v>
      </c>
      <c r="P1136" s="215" t="s">
        <v>18800</v>
      </c>
      <c r="Q1136" s="215" t="s">
        <v>18801</v>
      </c>
    </row>
    <row r="1137" spans="1:17" s="208" customFormat="1" ht="13.15" customHeight="1">
      <c r="A1137" s="209" t="str">
        <f t="shared" si="34"/>
        <v>1942229011740312800</v>
      </c>
      <c r="B1137" s="210" t="s">
        <v>19029</v>
      </c>
      <c r="C1137" s="211" t="s">
        <v>15570</v>
      </c>
      <c r="D1137" s="211" t="s">
        <v>974</v>
      </c>
      <c r="E1137" s="211" t="s">
        <v>15571</v>
      </c>
      <c r="F1137" s="211" t="s">
        <v>973</v>
      </c>
      <c r="G1137" s="211" t="s">
        <v>1868</v>
      </c>
      <c r="H1137" s="212" t="s">
        <v>15567</v>
      </c>
      <c r="I1137" s="213" t="s">
        <v>975</v>
      </c>
      <c r="J1137" s="201" t="str">
        <f t="shared" si="35"/>
        <v>0225</v>
      </c>
      <c r="K1137" s="209"/>
      <c r="L1137" s="209"/>
      <c r="M1137" s="214"/>
      <c r="N1137" s="209" t="s">
        <v>18777</v>
      </c>
      <c r="O1137" s="215" t="s">
        <v>18778</v>
      </c>
      <c r="P1137" s="215" t="s">
        <v>18800</v>
      </c>
      <c r="Q1137" s="215" t="s">
        <v>18801</v>
      </c>
    </row>
    <row r="1138" spans="1:17" s="208" customFormat="1" ht="13.15" customHeight="1">
      <c r="A1138" s="209" t="str">
        <f t="shared" si="34"/>
        <v>1F-QMA0000026297511497708929</v>
      </c>
      <c r="B1138" s="210" t="s">
        <v>19029</v>
      </c>
      <c r="C1138" s="211" t="s">
        <v>974</v>
      </c>
      <c r="D1138" s="211" t="s">
        <v>974</v>
      </c>
      <c r="E1138" s="211" t="s">
        <v>15572</v>
      </c>
      <c r="F1138" s="211" t="s">
        <v>973</v>
      </c>
      <c r="G1138" s="211" t="s">
        <v>1868</v>
      </c>
      <c r="H1138" s="212" t="s">
        <v>15567</v>
      </c>
      <c r="I1138" s="213" t="s">
        <v>975</v>
      </c>
      <c r="J1138" s="201" t="str">
        <f t="shared" si="35"/>
        <v>0225</v>
      </c>
      <c r="K1138" s="209"/>
      <c r="L1138" s="209"/>
      <c r="M1138" s="214"/>
      <c r="N1138" s="209" t="s">
        <v>18777</v>
      </c>
      <c r="O1138" s="215" t="s">
        <v>18778</v>
      </c>
      <c r="P1138" s="215" t="s">
        <v>18800</v>
      </c>
      <c r="Q1138" s="215" t="s">
        <v>18801</v>
      </c>
    </row>
    <row r="1139" spans="1:17" s="208" customFormat="1" ht="13.15" customHeight="1">
      <c r="A1139" s="209" t="str">
        <f t="shared" si="34"/>
        <v>0224792011124092036</v>
      </c>
      <c r="B1139" s="210" t="s">
        <v>19030</v>
      </c>
      <c r="C1139" s="211" t="s">
        <v>65</v>
      </c>
      <c r="D1139" s="211" t="s">
        <v>65</v>
      </c>
      <c r="E1139" s="211" t="s">
        <v>15573</v>
      </c>
      <c r="F1139" s="211" t="s">
        <v>64</v>
      </c>
      <c r="G1139" s="211" t="s">
        <v>2060</v>
      </c>
      <c r="H1139" s="212" t="s">
        <v>2332</v>
      </c>
      <c r="I1139" s="213" t="s">
        <v>66</v>
      </c>
      <c r="J1139" s="201" t="str">
        <f t="shared" si="35"/>
        <v>0226</v>
      </c>
      <c r="K1139" s="209" t="s">
        <v>15574</v>
      </c>
      <c r="L1139" s="209" t="s">
        <v>13094</v>
      </c>
      <c r="M1139" s="214">
        <v>44103</v>
      </c>
      <c r="N1139" s="209" t="s">
        <v>18765</v>
      </c>
      <c r="O1139" s="215" t="s">
        <v>18766</v>
      </c>
      <c r="P1139" s="215" t="s">
        <v>18937</v>
      </c>
      <c r="Q1139" s="215" t="s">
        <v>18938</v>
      </c>
    </row>
    <row r="1140" spans="1:17" s="208" customFormat="1" ht="13.15" customHeight="1">
      <c r="A1140" s="209" t="str">
        <f t="shared" si="34"/>
        <v>0819401031689663007</v>
      </c>
      <c r="B1140" s="210" t="s">
        <v>19030</v>
      </c>
      <c r="C1140" s="211" t="s">
        <v>2082</v>
      </c>
      <c r="D1140" s="211" t="s">
        <v>65</v>
      </c>
      <c r="E1140" s="211" t="s">
        <v>15113</v>
      </c>
      <c r="F1140" s="211" t="s">
        <v>64</v>
      </c>
      <c r="G1140" s="211" t="s">
        <v>2060</v>
      </c>
      <c r="H1140" s="212" t="s">
        <v>2332</v>
      </c>
      <c r="I1140" s="213" t="s">
        <v>66</v>
      </c>
      <c r="J1140" s="201" t="str">
        <f t="shared" si="35"/>
        <v>0226</v>
      </c>
      <c r="K1140" s="209"/>
      <c r="L1140" s="209"/>
      <c r="M1140" s="214"/>
      <c r="N1140" s="209" t="s">
        <v>18765</v>
      </c>
      <c r="O1140" s="215" t="s">
        <v>18766</v>
      </c>
      <c r="P1140" s="215" t="s">
        <v>18937</v>
      </c>
      <c r="Q1140" s="215" t="s">
        <v>18938</v>
      </c>
    </row>
    <row r="1141" spans="1:17" s="208" customFormat="1" ht="13.15" customHeight="1">
      <c r="A1141" s="209" t="str">
        <f t="shared" si="34"/>
        <v>0819401041689663007</v>
      </c>
      <c r="B1141" s="210" t="s">
        <v>19030</v>
      </c>
      <c r="C1141" s="211" t="s">
        <v>2082</v>
      </c>
      <c r="D1141" s="211" t="s">
        <v>65</v>
      </c>
      <c r="E1141" s="211" t="s">
        <v>15114</v>
      </c>
      <c r="F1141" s="211" t="s">
        <v>64</v>
      </c>
      <c r="G1141" s="211" t="s">
        <v>2060</v>
      </c>
      <c r="H1141" s="212" t="s">
        <v>2332</v>
      </c>
      <c r="I1141" s="213" t="s">
        <v>66</v>
      </c>
      <c r="J1141" s="201" t="str">
        <f t="shared" si="35"/>
        <v>0226</v>
      </c>
      <c r="K1141" s="209"/>
      <c r="L1141" s="209"/>
      <c r="M1141" s="214"/>
      <c r="N1141" s="209" t="s">
        <v>18765</v>
      </c>
      <c r="O1141" s="215" t="s">
        <v>18766</v>
      </c>
      <c r="P1141" s="215" t="s">
        <v>18937</v>
      </c>
      <c r="Q1141" s="215" t="s">
        <v>18938</v>
      </c>
    </row>
    <row r="1142" spans="1:17" s="208" customFormat="1" ht="13.15" customHeight="1">
      <c r="A1142" s="209" t="str">
        <f t="shared" si="34"/>
        <v>0830317011689663007</v>
      </c>
      <c r="B1142" s="210" t="s">
        <v>19030</v>
      </c>
      <c r="C1142" s="211" t="s">
        <v>2082</v>
      </c>
      <c r="D1142" s="211" t="s">
        <v>65</v>
      </c>
      <c r="E1142" s="211" t="s">
        <v>15115</v>
      </c>
      <c r="F1142" s="211" t="s">
        <v>64</v>
      </c>
      <c r="G1142" s="211" t="s">
        <v>2060</v>
      </c>
      <c r="H1142" s="212" t="s">
        <v>2332</v>
      </c>
      <c r="I1142" s="213" t="s">
        <v>66</v>
      </c>
      <c r="J1142" s="201" t="str">
        <f t="shared" si="35"/>
        <v>0226</v>
      </c>
      <c r="K1142" s="209"/>
      <c r="L1142" s="209"/>
      <c r="M1142" s="214"/>
      <c r="N1142" s="209" t="s">
        <v>18765</v>
      </c>
      <c r="O1142" s="215" t="s">
        <v>18766</v>
      </c>
      <c r="P1142" s="215" t="s">
        <v>18937</v>
      </c>
      <c r="Q1142" s="215" t="s">
        <v>18938</v>
      </c>
    </row>
    <row r="1143" spans="1:17" s="208" customFormat="1" ht="13.15" customHeight="1">
      <c r="A1143" s="209" t="str">
        <f t="shared" si="34"/>
        <v>0830317031689663007</v>
      </c>
      <c r="B1143" s="210" t="s">
        <v>19030</v>
      </c>
      <c r="C1143" s="211" t="s">
        <v>2082</v>
      </c>
      <c r="D1143" s="211" t="s">
        <v>65</v>
      </c>
      <c r="E1143" s="211" t="s">
        <v>15116</v>
      </c>
      <c r="F1143" s="211" t="s">
        <v>64</v>
      </c>
      <c r="G1143" s="211" t="s">
        <v>2060</v>
      </c>
      <c r="H1143" s="212" t="s">
        <v>2332</v>
      </c>
      <c r="I1143" s="213" t="s">
        <v>66</v>
      </c>
      <c r="J1143" s="201" t="str">
        <f t="shared" si="35"/>
        <v>0226</v>
      </c>
      <c r="K1143" s="209"/>
      <c r="L1143" s="209"/>
      <c r="M1143" s="214"/>
      <c r="N1143" s="209" t="s">
        <v>18765</v>
      </c>
      <c r="O1143" s="215" t="s">
        <v>18766</v>
      </c>
      <c r="P1143" s="215" t="s">
        <v>18937</v>
      </c>
      <c r="Q1143" s="215" t="s">
        <v>18938</v>
      </c>
    </row>
    <row r="1144" spans="1:17" s="208" customFormat="1" ht="13.15" customHeight="1">
      <c r="A1144" s="209" t="str">
        <f t="shared" si="34"/>
        <v>0830317041689663007</v>
      </c>
      <c r="B1144" s="210" t="s">
        <v>19030</v>
      </c>
      <c r="C1144" s="211" t="s">
        <v>2082</v>
      </c>
      <c r="D1144" s="211" t="s">
        <v>65</v>
      </c>
      <c r="E1144" s="211" t="s">
        <v>15117</v>
      </c>
      <c r="F1144" s="211" t="s">
        <v>64</v>
      </c>
      <c r="G1144" s="211" t="s">
        <v>2060</v>
      </c>
      <c r="H1144" s="212" t="s">
        <v>2332</v>
      </c>
      <c r="I1144" s="213" t="s">
        <v>66</v>
      </c>
      <c r="J1144" s="201" t="str">
        <f t="shared" si="35"/>
        <v>0226</v>
      </c>
      <c r="K1144" s="209"/>
      <c r="L1144" s="209"/>
      <c r="M1144" s="214"/>
      <c r="N1144" s="209" t="s">
        <v>18765</v>
      </c>
      <c r="O1144" s="215" t="s">
        <v>18766</v>
      </c>
      <c r="P1144" s="215" t="s">
        <v>18937</v>
      </c>
      <c r="Q1144" s="215" t="s">
        <v>18938</v>
      </c>
    </row>
    <row r="1145" spans="1:17" s="208" customFormat="1" ht="13.15" customHeight="1">
      <c r="A1145" s="209" t="str">
        <f t="shared" si="34"/>
        <v>0940959011689663007</v>
      </c>
      <c r="B1145" s="210" t="s">
        <v>19030</v>
      </c>
      <c r="C1145" s="211" t="s">
        <v>2082</v>
      </c>
      <c r="D1145" s="211" t="s">
        <v>65</v>
      </c>
      <c r="E1145" s="211" t="s">
        <v>15118</v>
      </c>
      <c r="F1145" s="211" t="s">
        <v>64</v>
      </c>
      <c r="G1145" s="211" t="s">
        <v>2060</v>
      </c>
      <c r="H1145" s="212" t="s">
        <v>2332</v>
      </c>
      <c r="I1145" s="213" t="s">
        <v>66</v>
      </c>
      <c r="J1145" s="201" t="str">
        <f t="shared" si="35"/>
        <v>0226</v>
      </c>
      <c r="K1145" s="209"/>
      <c r="L1145" s="209"/>
      <c r="M1145" s="214"/>
      <c r="N1145" s="209" t="s">
        <v>18765</v>
      </c>
      <c r="O1145" s="215" t="s">
        <v>18766</v>
      </c>
      <c r="P1145" s="215" t="s">
        <v>18937</v>
      </c>
      <c r="Q1145" s="215" t="s">
        <v>18938</v>
      </c>
    </row>
    <row r="1146" spans="1:17" s="208" customFormat="1" ht="13.15" customHeight="1">
      <c r="A1146" s="209" t="str">
        <f t="shared" si="34"/>
        <v>0940959021689663007</v>
      </c>
      <c r="B1146" s="210" t="s">
        <v>19030</v>
      </c>
      <c r="C1146" s="211" t="s">
        <v>2082</v>
      </c>
      <c r="D1146" s="211" t="s">
        <v>65</v>
      </c>
      <c r="E1146" s="211" t="s">
        <v>2081</v>
      </c>
      <c r="F1146" s="211" t="s">
        <v>64</v>
      </c>
      <c r="G1146" s="211" t="s">
        <v>2060</v>
      </c>
      <c r="H1146" s="212" t="s">
        <v>2332</v>
      </c>
      <c r="I1146" s="213" t="s">
        <v>66</v>
      </c>
      <c r="J1146" s="201" t="str">
        <f t="shared" si="35"/>
        <v>0226</v>
      </c>
      <c r="K1146" s="209"/>
      <c r="L1146" s="209"/>
      <c r="M1146" s="214"/>
      <c r="N1146" s="209" t="s">
        <v>18765</v>
      </c>
      <c r="O1146" s="215" t="s">
        <v>18766</v>
      </c>
      <c r="P1146" s="215" t="s">
        <v>18937</v>
      </c>
      <c r="Q1146" s="215" t="s">
        <v>18938</v>
      </c>
    </row>
    <row r="1147" spans="1:17" s="208" customFormat="1" ht="13.15" customHeight="1">
      <c r="A1147" s="209" t="str">
        <f t="shared" si="34"/>
        <v>1126674031124092036</v>
      </c>
      <c r="B1147" s="210" t="s">
        <v>19030</v>
      </c>
      <c r="C1147" s="211" t="s">
        <v>65</v>
      </c>
      <c r="D1147" s="211" t="s">
        <v>65</v>
      </c>
      <c r="E1147" s="211" t="s">
        <v>64</v>
      </c>
      <c r="F1147" s="211" t="s">
        <v>64</v>
      </c>
      <c r="G1147" s="211" t="s">
        <v>2060</v>
      </c>
      <c r="H1147" s="212" t="s">
        <v>2332</v>
      </c>
      <c r="I1147" s="213" t="s">
        <v>66</v>
      </c>
      <c r="J1147" s="201" t="str">
        <f t="shared" si="35"/>
        <v>0226</v>
      </c>
      <c r="K1147" s="209"/>
      <c r="L1147" s="209"/>
      <c r="M1147" s="214"/>
      <c r="N1147" s="209" t="s">
        <v>18765</v>
      </c>
      <c r="O1147" s="215" t="s">
        <v>18766</v>
      </c>
      <c r="P1147" s="215" t="s">
        <v>18937</v>
      </c>
      <c r="Q1147" s="215" t="s">
        <v>18938</v>
      </c>
    </row>
    <row r="1148" spans="1:17" s="208" customFormat="1" ht="13.15" customHeight="1">
      <c r="A1148" s="209" t="str">
        <f t="shared" si="34"/>
        <v>1126674031285280057</v>
      </c>
      <c r="B1148" s="244" t="s">
        <v>19030</v>
      </c>
      <c r="C1148" s="242" t="s">
        <v>1515</v>
      </c>
      <c r="D1148" s="211" t="s">
        <v>65</v>
      </c>
      <c r="E1148" s="242" t="s">
        <v>64</v>
      </c>
      <c r="F1148" s="211" t="s">
        <v>64</v>
      </c>
      <c r="G1148" s="211" t="s">
        <v>2060</v>
      </c>
      <c r="H1148" s="212" t="s">
        <v>2332</v>
      </c>
      <c r="I1148" s="213" t="s">
        <v>66</v>
      </c>
      <c r="J1148" s="201" t="str">
        <f t="shared" si="35"/>
        <v>0226</v>
      </c>
      <c r="K1148" s="212" t="s">
        <v>18789</v>
      </c>
      <c r="L1148" s="212" t="s">
        <v>13916</v>
      </c>
      <c r="M1148" s="231">
        <v>44495</v>
      </c>
      <c r="N1148" s="209" t="s">
        <v>18765</v>
      </c>
      <c r="O1148" s="215" t="s">
        <v>18766</v>
      </c>
      <c r="P1148" s="215" t="s">
        <v>18937</v>
      </c>
      <c r="Q1148" s="215" t="s">
        <v>18938</v>
      </c>
    </row>
    <row r="1149" spans="1:17" s="208" customFormat="1" ht="13.15" customHeight="1">
      <c r="A1149" s="209" t="str">
        <f t="shared" si="34"/>
        <v>1126674031689663007</v>
      </c>
      <c r="B1149" s="244" t="s">
        <v>19030</v>
      </c>
      <c r="C1149" s="242" t="s">
        <v>2082</v>
      </c>
      <c r="D1149" s="211" t="s">
        <v>65</v>
      </c>
      <c r="E1149" s="242" t="s">
        <v>64</v>
      </c>
      <c r="F1149" s="211" t="s">
        <v>64</v>
      </c>
      <c r="G1149" s="211" t="s">
        <v>2060</v>
      </c>
      <c r="H1149" s="212" t="s">
        <v>2332</v>
      </c>
      <c r="I1149" s="213" t="s">
        <v>66</v>
      </c>
      <c r="J1149" s="201" t="str">
        <f t="shared" si="35"/>
        <v>0226</v>
      </c>
      <c r="K1149" s="212" t="s">
        <v>18789</v>
      </c>
      <c r="L1149" s="212" t="s">
        <v>13916</v>
      </c>
      <c r="M1149" s="231">
        <v>44495</v>
      </c>
      <c r="N1149" s="209" t="s">
        <v>18765</v>
      </c>
      <c r="O1149" s="215" t="s">
        <v>18766</v>
      </c>
      <c r="P1149" s="215" t="s">
        <v>18937</v>
      </c>
      <c r="Q1149" s="215" t="s">
        <v>18938</v>
      </c>
    </row>
    <row r="1150" spans="1:17" s="208" customFormat="1" ht="13.15" customHeight="1">
      <c r="A1150" s="209" t="str">
        <f t="shared" si="34"/>
        <v>1126674051124092036</v>
      </c>
      <c r="B1150" s="210" t="s">
        <v>19030</v>
      </c>
      <c r="C1150" s="211" t="s">
        <v>65</v>
      </c>
      <c r="D1150" s="211" t="s">
        <v>65</v>
      </c>
      <c r="E1150" s="211" t="s">
        <v>15575</v>
      </c>
      <c r="F1150" s="211" t="s">
        <v>64</v>
      </c>
      <c r="G1150" s="211" t="s">
        <v>2060</v>
      </c>
      <c r="H1150" s="212" t="s">
        <v>2332</v>
      </c>
      <c r="I1150" s="213" t="s">
        <v>66</v>
      </c>
      <c r="J1150" s="201" t="str">
        <f t="shared" si="35"/>
        <v>0226</v>
      </c>
      <c r="K1150" s="209"/>
      <c r="L1150" s="209"/>
      <c r="M1150" s="214"/>
      <c r="N1150" s="209" t="s">
        <v>18765</v>
      </c>
      <c r="O1150" s="215" t="s">
        <v>18766</v>
      </c>
      <c r="P1150" s="215" t="s">
        <v>18937</v>
      </c>
      <c r="Q1150" s="215" t="s">
        <v>18938</v>
      </c>
    </row>
    <row r="1151" spans="1:17" s="208" customFormat="1" ht="13.15" customHeight="1">
      <c r="A1151" s="209" t="str">
        <f t="shared" si="34"/>
        <v>1126674061285280057</v>
      </c>
      <c r="B1151" s="210" t="s">
        <v>19030</v>
      </c>
      <c r="C1151" s="211" t="s">
        <v>1515</v>
      </c>
      <c r="D1151" s="211" t="s">
        <v>65</v>
      </c>
      <c r="E1151" s="211" t="s">
        <v>3003</v>
      </c>
      <c r="F1151" s="211" t="s">
        <v>64</v>
      </c>
      <c r="G1151" s="211" t="s">
        <v>2060</v>
      </c>
      <c r="H1151" s="212" t="s">
        <v>2332</v>
      </c>
      <c r="I1151" s="213" t="s">
        <v>66</v>
      </c>
      <c r="J1151" s="201" t="str">
        <f t="shared" si="35"/>
        <v>0226</v>
      </c>
      <c r="K1151" s="209" t="s">
        <v>15580</v>
      </c>
      <c r="L1151" s="209" t="s">
        <v>13094</v>
      </c>
      <c r="M1151" s="214">
        <v>44106</v>
      </c>
      <c r="N1151" s="209" t="s">
        <v>18765</v>
      </c>
      <c r="O1151" s="215" t="s">
        <v>18766</v>
      </c>
      <c r="P1151" s="215" t="s">
        <v>18937</v>
      </c>
      <c r="Q1151" s="215" t="s">
        <v>18938</v>
      </c>
    </row>
    <row r="1152" spans="1:17" s="208" customFormat="1" ht="13.15" customHeight="1">
      <c r="A1152" s="209" t="str">
        <f t="shared" si="34"/>
        <v>1126674081124092036</v>
      </c>
      <c r="B1152" s="210" t="s">
        <v>19030</v>
      </c>
      <c r="C1152" s="136" t="s">
        <v>65</v>
      </c>
      <c r="D1152" s="211" t="s">
        <v>65</v>
      </c>
      <c r="E1152" s="137" t="s">
        <v>19033</v>
      </c>
      <c r="F1152" s="211" t="s">
        <v>64</v>
      </c>
      <c r="G1152" s="211" t="s">
        <v>2060</v>
      </c>
      <c r="H1152" s="212" t="s">
        <v>2332</v>
      </c>
      <c r="I1152" s="213" t="s">
        <v>66</v>
      </c>
      <c r="J1152" s="201" t="str">
        <f t="shared" si="35"/>
        <v>0226</v>
      </c>
      <c r="K1152" s="232" t="s">
        <v>19032</v>
      </c>
      <c r="L1152" s="232" t="s">
        <v>13916</v>
      </c>
      <c r="M1152" s="214">
        <v>44475</v>
      </c>
      <c r="N1152" s="209" t="s">
        <v>18765</v>
      </c>
      <c r="O1152" s="215" t="s">
        <v>18766</v>
      </c>
      <c r="P1152" s="215" t="s">
        <v>18937</v>
      </c>
      <c r="Q1152" s="215" t="s">
        <v>18938</v>
      </c>
    </row>
    <row r="1153" spans="1:20" ht="13.15" customHeight="1">
      <c r="A1153" s="209" t="str">
        <f t="shared" si="34"/>
        <v>3589194011124092036</v>
      </c>
      <c r="B1153" s="210" t="s">
        <v>19030</v>
      </c>
      <c r="C1153" s="211" t="s">
        <v>65</v>
      </c>
      <c r="D1153" s="211" t="s">
        <v>65</v>
      </c>
      <c r="E1153" s="211" t="s">
        <v>15582</v>
      </c>
      <c r="F1153" s="211" t="s">
        <v>64</v>
      </c>
      <c r="G1153" s="211" t="s">
        <v>2060</v>
      </c>
      <c r="H1153" s="212" t="s">
        <v>2332</v>
      </c>
      <c r="I1153" s="213" t="s">
        <v>66</v>
      </c>
      <c r="J1153" s="201" t="str">
        <f t="shared" si="35"/>
        <v>0226</v>
      </c>
      <c r="K1153" s="209" t="s">
        <v>14592</v>
      </c>
      <c r="L1153" s="209"/>
      <c r="M1153" s="214"/>
      <c r="N1153" s="209" t="s">
        <v>18765</v>
      </c>
      <c r="O1153" s="215" t="s">
        <v>18766</v>
      </c>
      <c r="P1153" s="215" t="s">
        <v>18937</v>
      </c>
      <c r="Q1153" s="215" t="s">
        <v>18938</v>
      </c>
      <c r="S1153" s="208"/>
    </row>
    <row r="1154" spans="1:20" ht="13.15" customHeight="1">
      <c r="A1154" s="209" t="str">
        <f t="shared" ref="A1154:A1217" si="36">E1154&amp;C1154</f>
        <v>4040347011285280057</v>
      </c>
      <c r="B1154" s="210" t="s">
        <v>19030</v>
      </c>
      <c r="C1154" s="211" t="s">
        <v>1515</v>
      </c>
      <c r="D1154" s="211" t="s">
        <v>65</v>
      </c>
      <c r="E1154" s="211" t="s">
        <v>15577</v>
      </c>
      <c r="F1154" s="211" t="s">
        <v>64</v>
      </c>
      <c r="G1154" s="211" t="s">
        <v>2060</v>
      </c>
      <c r="H1154" s="212" t="s">
        <v>2332</v>
      </c>
      <c r="I1154" s="213" t="s">
        <v>66</v>
      </c>
      <c r="J1154" s="201" t="str">
        <f t="shared" ref="J1154:J1217" si="37">B1154</f>
        <v>0226</v>
      </c>
      <c r="K1154" s="209" t="s">
        <v>15578</v>
      </c>
      <c r="L1154" s="209" t="s">
        <v>13094</v>
      </c>
      <c r="M1154" s="214">
        <v>44106</v>
      </c>
      <c r="N1154" s="209" t="s">
        <v>18765</v>
      </c>
      <c r="O1154" s="215" t="s">
        <v>18766</v>
      </c>
      <c r="P1154" s="215" t="s">
        <v>18937</v>
      </c>
      <c r="Q1154" s="215" t="s">
        <v>18938</v>
      </c>
      <c r="S1154" s="208"/>
    </row>
    <row r="1155" spans="1:20" ht="13.15" customHeight="1">
      <c r="A1155" s="209" t="str">
        <f t="shared" si="36"/>
        <v>4040347021124092036</v>
      </c>
      <c r="B1155" s="210" t="s">
        <v>19030</v>
      </c>
      <c r="C1155" s="136" t="s">
        <v>65</v>
      </c>
      <c r="D1155" s="211" t="s">
        <v>65</v>
      </c>
      <c r="E1155" s="137" t="s">
        <v>19031</v>
      </c>
      <c r="F1155" s="211" t="s">
        <v>64</v>
      </c>
      <c r="G1155" s="211" t="s">
        <v>2060</v>
      </c>
      <c r="H1155" s="212" t="s">
        <v>2332</v>
      </c>
      <c r="I1155" s="213" t="s">
        <v>66</v>
      </c>
      <c r="J1155" s="201" t="str">
        <f t="shared" si="37"/>
        <v>0226</v>
      </c>
      <c r="K1155" s="232" t="s">
        <v>19032</v>
      </c>
      <c r="L1155" s="232" t="s">
        <v>13916</v>
      </c>
      <c r="M1155" s="214">
        <v>44475</v>
      </c>
      <c r="N1155" s="209" t="s">
        <v>18765</v>
      </c>
      <c r="O1155" s="215" t="s">
        <v>18766</v>
      </c>
      <c r="P1155" s="215" t="s">
        <v>18937</v>
      </c>
      <c r="Q1155" s="215" t="s">
        <v>18938</v>
      </c>
      <c r="S1155" s="208"/>
    </row>
    <row r="1156" spans="1:20" ht="13.15" customHeight="1">
      <c r="A1156" s="209" t="str">
        <f t="shared" si="36"/>
        <v>4040347031285280057</v>
      </c>
      <c r="B1156" s="210" t="s">
        <v>19030</v>
      </c>
      <c r="C1156" s="211" t="s">
        <v>1515</v>
      </c>
      <c r="D1156" s="211" t="s">
        <v>65</v>
      </c>
      <c r="E1156" s="211" t="s">
        <v>15579</v>
      </c>
      <c r="F1156" s="211" t="s">
        <v>64</v>
      </c>
      <c r="G1156" s="211" t="s">
        <v>2060</v>
      </c>
      <c r="H1156" s="212" t="s">
        <v>2332</v>
      </c>
      <c r="I1156" s="213" t="s">
        <v>66</v>
      </c>
      <c r="J1156" s="201" t="str">
        <f t="shared" si="37"/>
        <v>0226</v>
      </c>
      <c r="K1156" s="209" t="s">
        <v>15578</v>
      </c>
      <c r="L1156" s="209" t="s">
        <v>13094</v>
      </c>
      <c r="M1156" s="214">
        <v>44106</v>
      </c>
      <c r="N1156" s="209" t="s">
        <v>18765</v>
      </c>
      <c r="O1156" s="215" t="s">
        <v>18766</v>
      </c>
      <c r="P1156" s="215" t="s">
        <v>18937</v>
      </c>
      <c r="Q1156" s="215" t="s">
        <v>18938</v>
      </c>
      <c r="S1156" s="208"/>
    </row>
    <row r="1157" spans="1:20" ht="13.15" customHeight="1">
      <c r="A1157" s="209" t="str">
        <f t="shared" si="36"/>
        <v>##1124092036</v>
      </c>
      <c r="B1157" s="210" t="s">
        <v>19030</v>
      </c>
      <c r="C1157" s="211" t="s">
        <v>65</v>
      </c>
      <c r="D1157" s="211" t="s">
        <v>65</v>
      </c>
      <c r="E1157" s="211" t="s">
        <v>3649</v>
      </c>
      <c r="F1157" s="211" t="s">
        <v>64</v>
      </c>
      <c r="G1157" s="211" t="s">
        <v>2060</v>
      </c>
      <c r="H1157" s="212" t="s">
        <v>2332</v>
      </c>
      <c r="I1157" s="213" t="s">
        <v>66</v>
      </c>
      <c r="J1157" s="201" t="str">
        <f t="shared" si="37"/>
        <v>0226</v>
      </c>
      <c r="K1157" s="209" t="s">
        <v>14592</v>
      </c>
      <c r="L1157" s="209"/>
      <c r="M1157" s="214"/>
      <c r="N1157" s="209" t="s">
        <v>18765</v>
      </c>
      <c r="O1157" s="215" t="s">
        <v>18766</v>
      </c>
      <c r="P1157" s="215" t="s">
        <v>18937</v>
      </c>
      <c r="Q1157" s="215" t="s">
        <v>18938</v>
      </c>
      <c r="S1157" s="208"/>
    </row>
    <row r="1158" spans="1:20" ht="13.15" customHeight="1">
      <c r="A1158" s="209" t="str">
        <f t="shared" si="36"/>
        <v>##1568536985</v>
      </c>
      <c r="B1158" s="210" t="s">
        <v>19030</v>
      </c>
      <c r="C1158" s="211" t="s">
        <v>15112</v>
      </c>
      <c r="D1158" s="211" t="s">
        <v>65</v>
      </c>
      <c r="E1158" s="211" t="s">
        <v>3649</v>
      </c>
      <c r="F1158" s="211" t="s">
        <v>64</v>
      </c>
      <c r="G1158" s="211" t="s">
        <v>2060</v>
      </c>
      <c r="H1158" s="212" t="s">
        <v>2332</v>
      </c>
      <c r="I1158" s="213" t="s">
        <v>66</v>
      </c>
      <c r="J1158" s="201" t="str">
        <f t="shared" si="37"/>
        <v>0226</v>
      </c>
      <c r="K1158" s="209" t="s">
        <v>14592</v>
      </c>
      <c r="L1158" s="209"/>
      <c r="M1158" s="214"/>
      <c r="N1158" s="209" t="s">
        <v>18765</v>
      </c>
      <c r="O1158" s="215" t="s">
        <v>18766</v>
      </c>
      <c r="P1158" s="215" t="s">
        <v>18937</v>
      </c>
      <c r="Q1158" s="215" t="s">
        <v>18938</v>
      </c>
      <c r="S1158" s="208"/>
    </row>
    <row r="1159" spans="1:20" ht="13.15" customHeight="1">
      <c r="A1159" s="209" t="str">
        <f t="shared" si="36"/>
        <v>##1689663007</v>
      </c>
      <c r="B1159" s="210" t="s">
        <v>19030</v>
      </c>
      <c r="C1159" s="211" t="s">
        <v>2082</v>
      </c>
      <c r="D1159" s="211" t="s">
        <v>65</v>
      </c>
      <c r="E1159" s="211" t="s">
        <v>3649</v>
      </c>
      <c r="F1159" s="211" t="s">
        <v>64</v>
      </c>
      <c r="G1159" s="211" t="s">
        <v>2060</v>
      </c>
      <c r="H1159" s="212" t="s">
        <v>2332</v>
      </c>
      <c r="I1159" s="213" t="s">
        <v>66</v>
      </c>
      <c r="J1159" s="201" t="str">
        <f t="shared" si="37"/>
        <v>0226</v>
      </c>
      <c r="K1159" s="209" t="s">
        <v>15110</v>
      </c>
      <c r="L1159" s="209" t="s">
        <v>15111</v>
      </c>
      <c r="M1159" s="214">
        <v>44263</v>
      </c>
      <c r="N1159" s="209" t="s">
        <v>18765</v>
      </c>
      <c r="O1159" s="215" t="s">
        <v>18766</v>
      </c>
      <c r="P1159" s="215" t="s">
        <v>18937</v>
      </c>
      <c r="Q1159" s="215" t="s">
        <v>18938</v>
      </c>
      <c r="S1159" s="208"/>
    </row>
    <row r="1160" spans="1:20" ht="13.15" customHeight="1">
      <c r="A1160" s="209" t="str">
        <f t="shared" si="36"/>
        <v>1F-QMA0000024425811124092036</v>
      </c>
      <c r="B1160" s="210" t="s">
        <v>19030</v>
      </c>
      <c r="C1160" s="211" t="s">
        <v>65</v>
      </c>
      <c r="D1160" s="211" t="s">
        <v>65</v>
      </c>
      <c r="E1160" s="211" t="s">
        <v>15576</v>
      </c>
      <c r="F1160" s="211" t="s">
        <v>64</v>
      </c>
      <c r="G1160" s="211" t="s">
        <v>2060</v>
      </c>
      <c r="H1160" s="212" t="s">
        <v>2332</v>
      </c>
      <c r="I1160" s="213" t="s">
        <v>66</v>
      </c>
      <c r="J1160" s="201" t="str">
        <f t="shared" si="37"/>
        <v>0226</v>
      </c>
      <c r="K1160" s="209"/>
      <c r="L1160" s="209"/>
      <c r="M1160" s="214"/>
      <c r="N1160" s="209" t="s">
        <v>18765</v>
      </c>
      <c r="O1160" s="215" t="s">
        <v>18766</v>
      </c>
      <c r="P1160" s="215" t="s">
        <v>18937</v>
      </c>
      <c r="Q1160" s="215" t="s">
        <v>18938</v>
      </c>
      <c r="S1160" s="208"/>
    </row>
    <row r="1161" spans="1:20" ht="13.15" customHeight="1">
      <c r="A1161" s="209" t="str">
        <f t="shared" si="36"/>
        <v>1F-QMA0000027599061124092036</v>
      </c>
      <c r="B1161" s="210" t="s">
        <v>19030</v>
      </c>
      <c r="C1161" s="211" t="s">
        <v>65</v>
      </c>
      <c r="D1161" s="211" t="s">
        <v>65</v>
      </c>
      <c r="E1161" s="211" t="s">
        <v>15581</v>
      </c>
      <c r="F1161" s="211" t="s">
        <v>64</v>
      </c>
      <c r="G1161" s="211" t="s">
        <v>2060</v>
      </c>
      <c r="H1161" s="212" t="s">
        <v>2332</v>
      </c>
      <c r="I1161" s="213" t="s">
        <v>66</v>
      </c>
      <c r="J1161" s="201" t="str">
        <f t="shared" si="37"/>
        <v>0226</v>
      </c>
      <c r="K1161" s="209"/>
      <c r="L1161" s="209"/>
      <c r="M1161" s="214"/>
      <c r="N1161" s="209" t="s">
        <v>18765</v>
      </c>
      <c r="O1161" s="215" t="s">
        <v>18766</v>
      </c>
      <c r="P1161" s="215" t="s">
        <v>18937</v>
      </c>
      <c r="Q1161" s="215" t="s">
        <v>18938</v>
      </c>
      <c r="S1161" s="208"/>
    </row>
    <row r="1162" spans="1:20" ht="13.15" customHeight="1">
      <c r="A1162" s="209" t="str">
        <f t="shared" si="36"/>
        <v>1F-QMP0000033659321689663007</v>
      </c>
      <c r="B1162" s="210" t="s">
        <v>19030</v>
      </c>
      <c r="C1162" s="211" t="s">
        <v>2082</v>
      </c>
      <c r="D1162" s="211" t="s">
        <v>65</v>
      </c>
      <c r="E1162" s="211" t="s">
        <v>15119</v>
      </c>
      <c r="F1162" s="211" t="s">
        <v>64</v>
      </c>
      <c r="G1162" s="211" t="s">
        <v>2060</v>
      </c>
      <c r="H1162" s="212" t="s">
        <v>2332</v>
      </c>
      <c r="I1162" s="213" t="s">
        <v>66</v>
      </c>
      <c r="J1162" s="201" t="str">
        <f t="shared" si="37"/>
        <v>0226</v>
      </c>
      <c r="K1162" s="209"/>
      <c r="L1162" s="209"/>
      <c r="M1162" s="214"/>
      <c r="N1162" s="209" t="s">
        <v>18765</v>
      </c>
      <c r="O1162" s="215" t="s">
        <v>18766</v>
      </c>
      <c r="P1162" s="215" t="s">
        <v>18937</v>
      </c>
      <c r="Q1162" s="215" t="s">
        <v>18938</v>
      </c>
    </row>
    <row r="1163" spans="1:20" ht="13.15" customHeight="1">
      <c r="A1163" s="216" t="str">
        <f t="shared" si="36"/>
        <v>0940959011124092036</v>
      </c>
      <c r="B1163" s="217" t="s">
        <v>19030</v>
      </c>
      <c r="C1163" s="218" t="s">
        <v>65</v>
      </c>
      <c r="D1163" s="218" t="s">
        <v>65</v>
      </c>
      <c r="E1163" s="227" t="s">
        <v>15118</v>
      </c>
      <c r="F1163" s="218" t="s">
        <v>64</v>
      </c>
      <c r="G1163" s="218" t="s">
        <v>2060</v>
      </c>
      <c r="H1163" s="219" t="s">
        <v>2332</v>
      </c>
      <c r="I1163" s="220" t="s">
        <v>66</v>
      </c>
      <c r="J1163" s="201" t="str">
        <f t="shared" si="37"/>
        <v>0226</v>
      </c>
      <c r="K1163" s="228" t="s">
        <v>23203</v>
      </c>
      <c r="L1163" s="228" t="s">
        <v>23204</v>
      </c>
      <c r="M1163" s="229">
        <v>44805</v>
      </c>
      <c r="N1163" s="243"/>
      <c r="O1163" s="243"/>
      <c r="P1163" s="243"/>
      <c r="Q1163" s="243"/>
      <c r="R1163" s="223"/>
      <c r="S1163" s="230"/>
      <c r="T1163" s="223"/>
    </row>
    <row r="1164" spans="1:20" ht="13.15" customHeight="1">
      <c r="A1164" s="216" t="str">
        <f t="shared" si="36"/>
        <v>0940959021124092036</v>
      </c>
      <c r="B1164" s="259" t="s">
        <v>19030</v>
      </c>
      <c r="C1164" s="218" t="s">
        <v>65</v>
      </c>
      <c r="D1164" s="218" t="s">
        <v>65</v>
      </c>
      <c r="E1164" s="227" t="s">
        <v>2081</v>
      </c>
      <c r="F1164" s="218" t="s">
        <v>64</v>
      </c>
      <c r="G1164" s="218" t="s">
        <v>2060</v>
      </c>
      <c r="H1164" s="219" t="s">
        <v>2332</v>
      </c>
      <c r="I1164" s="220" t="s">
        <v>66</v>
      </c>
      <c r="J1164" s="201" t="str">
        <f t="shared" si="37"/>
        <v>0226</v>
      </c>
      <c r="K1164" s="228" t="s">
        <v>23203</v>
      </c>
      <c r="L1164" s="228" t="s">
        <v>23204</v>
      </c>
      <c r="M1164" s="229">
        <v>44805</v>
      </c>
      <c r="N1164" s="243"/>
      <c r="O1164" s="243"/>
      <c r="P1164" s="243"/>
      <c r="Q1164" s="243"/>
      <c r="R1164" s="223"/>
      <c r="S1164" s="230"/>
      <c r="T1164" s="223"/>
    </row>
    <row r="1165" spans="1:20" ht="13.15" customHeight="1">
      <c r="A1165" s="209" t="str">
        <f t="shared" si="36"/>
        <v>1126716011972581940</v>
      </c>
      <c r="B1165" s="210" t="s">
        <v>19034</v>
      </c>
      <c r="C1165" s="211" t="s">
        <v>653</v>
      </c>
      <c r="D1165" s="211" t="s">
        <v>653</v>
      </c>
      <c r="E1165" s="211" t="s">
        <v>15583</v>
      </c>
      <c r="F1165" s="211" t="s">
        <v>652</v>
      </c>
      <c r="G1165" s="211" t="s">
        <v>2167</v>
      </c>
      <c r="H1165" s="212" t="s">
        <v>2290</v>
      </c>
      <c r="I1165" s="213" t="s">
        <v>654</v>
      </c>
      <c r="J1165" s="201" t="str">
        <f t="shared" si="37"/>
        <v>0229</v>
      </c>
      <c r="K1165" s="209"/>
      <c r="L1165" s="209"/>
      <c r="M1165" s="214"/>
      <c r="N1165" s="209" t="s">
        <v>18777</v>
      </c>
      <c r="O1165" s="215" t="s">
        <v>18778</v>
      </c>
      <c r="P1165" s="215" t="s">
        <v>18937</v>
      </c>
      <c r="Q1165" s="215" t="s">
        <v>18938</v>
      </c>
    </row>
    <row r="1166" spans="1:20" ht="13.15" customHeight="1">
      <c r="A1166" s="209" t="str">
        <f t="shared" si="36"/>
        <v>1126716021972581940</v>
      </c>
      <c r="B1166" s="210" t="s">
        <v>19034</v>
      </c>
      <c r="C1166" s="211" t="s">
        <v>653</v>
      </c>
      <c r="D1166" s="211" t="s">
        <v>653</v>
      </c>
      <c r="E1166" s="211" t="s">
        <v>652</v>
      </c>
      <c r="F1166" s="211" t="s">
        <v>652</v>
      </c>
      <c r="G1166" s="211" t="s">
        <v>2167</v>
      </c>
      <c r="H1166" s="212" t="s">
        <v>2290</v>
      </c>
      <c r="I1166" s="213" t="s">
        <v>654</v>
      </c>
      <c r="J1166" s="201" t="str">
        <f t="shared" si="37"/>
        <v>0229</v>
      </c>
      <c r="K1166" s="209"/>
      <c r="L1166" s="209"/>
      <c r="M1166" s="214"/>
      <c r="N1166" s="209" t="s">
        <v>18777</v>
      </c>
      <c r="O1166" s="215" t="s">
        <v>18778</v>
      </c>
      <c r="P1166" s="215" t="s">
        <v>18937</v>
      </c>
      <c r="Q1166" s="215" t="s">
        <v>18938</v>
      </c>
      <c r="S1166" s="208"/>
    </row>
    <row r="1167" spans="1:20" ht="13.15" customHeight="1">
      <c r="A1167" s="209" t="str">
        <f t="shared" si="36"/>
        <v>1126716041972581940</v>
      </c>
      <c r="B1167" s="210" t="s">
        <v>19034</v>
      </c>
      <c r="C1167" s="211" t="s">
        <v>653</v>
      </c>
      <c r="D1167" s="211" t="s">
        <v>653</v>
      </c>
      <c r="E1167" s="211" t="s">
        <v>15584</v>
      </c>
      <c r="F1167" s="211" t="s">
        <v>652</v>
      </c>
      <c r="G1167" s="211" t="s">
        <v>2167</v>
      </c>
      <c r="H1167" s="212" t="s">
        <v>2290</v>
      </c>
      <c r="I1167" s="213" t="s">
        <v>654</v>
      </c>
      <c r="J1167" s="201" t="str">
        <f t="shared" si="37"/>
        <v>0229</v>
      </c>
      <c r="K1167" s="209"/>
      <c r="L1167" s="209"/>
      <c r="M1167" s="214"/>
      <c r="N1167" s="209" t="s">
        <v>18777</v>
      </c>
      <c r="O1167" s="215" t="s">
        <v>18778</v>
      </c>
      <c r="P1167" s="215" t="s">
        <v>18937</v>
      </c>
      <c r="Q1167" s="215" t="s">
        <v>18938</v>
      </c>
      <c r="S1167" s="208"/>
    </row>
    <row r="1168" spans="1:20" ht="13.15" customHeight="1">
      <c r="A1168" s="209" t="str">
        <f t="shared" si="36"/>
        <v>1127649021972581940</v>
      </c>
      <c r="B1168" s="210" t="s">
        <v>19034</v>
      </c>
      <c r="C1168" s="211" t="s">
        <v>653</v>
      </c>
      <c r="D1168" s="211" t="s">
        <v>653</v>
      </c>
      <c r="E1168" s="211" t="s">
        <v>15585</v>
      </c>
      <c r="F1168" s="211" t="s">
        <v>652</v>
      </c>
      <c r="G1168" s="211" t="s">
        <v>2167</v>
      </c>
      <c r="H1168" s="212" t="s">
        <v>2290</v>
      </c>
      <c r="I1168" s="213" t="s">
        <v>654</v>
      </c>
      <c r="J1168" s="201" t="str">
        <f t="shared" si="37"/>
        <v>0229</v>
      </c>
      <c r="K1168" s="209"/>
      <c r="L1168" s="209"/>
      <c r="M1168" s="214"/>
      <c r="N1168" s="209" t="s">
        <v>18777</v>
      </c>
      <c r="O1168" s="215" t="s">
        <v>18778</v>
      </c>
      <c r="P1168" s="215" t="s">
        <v>18937</v>
      </c>
      <c r="Q1168" s="215" t="s">
        <v>18938</v>
      </c>
      <c r="S1168" s="208"/>
    </row>
    <row r="1169" spans="1:17" s="208" customFormat="1" ht="13.15" customHeight="1">
      <c r="A1169" s="209" t="str">
        <f t="shared" si="36"/>
        <v>1127649031972581940</v>
      </c>
      <c r="B1169" s="210" t="s">
        <v>19034</v>
      </c>
      <c r="C1169" s="211" t="s">
        <v>653</v>
      </c>
      <c r="D1169" s="211" t="s">
        <v>653</v>
      </c>
      <c r="E1169" s="211" t="s">
        <v>15586</v>
      </c>
      <c r="F1169" s="211" t="s">
        <v>652</v>
      </c>
      <c r="G1169" s="211" t="s">
        <v>2167</v>
      </c>
      <c r="H1169" s="212" t="s">
        <v>2290</v>
      </c>
      <c r="I1169" s="213" t="s">
        <v>654</v>
      </c>
      <c r="J1169" s="201" t="str">
        <f t="shared" si="37"/>
        <v>0229</v>
      </c>
      <c r="K1169" s="209"/>
      <c r="L1169" s="209"/>
      <c r="M1169" s="214"/>
      <c r="N1169" s="209" t="s">
        <v>18777</v>
      </c>
      <c r="O1169" s="215" t="s">
        <v>18778</v>
      </c>
      <c r="P1169" s="215" t="s">
        <v>18937</v>
      </c>
      <c r="Q1169" s="215" t="s">
        <v>18938</v>
      </c>
    </row>
    <row r="1170" spans="1:17" s="208" customFormat="1" ht="13.15" customHeight="1">
      <c r="A1170" s="209" t="str">
        <f t="shared" si="36"/>
        <v>##1972581940</v>
      </c>
      <c r="B1170" s="210" t="s">
        <v>19034</v>
      </c>
      <c r="C1170" s="211" t="s">
        <v>653</v>
      </c>
      <c r="D1170" s="211" t="s">
        <v>653</v>
      </c>
      <c r="E1170" s="211" t="s">
        <v>3649</v>
      </c>
      <c r="F1170" s="211" t="s">
        <v>652</v>
      </c>
      <c r="G1170" s="211" t="s">
        <v>2167</v>
      </c>
      <c r="H1170" s="212" t="s">
        <v>2290</v>
      </c>
      <c r="I1170" s="213" t="s">
        <v>654</v>
      </c>
      <c r="J1170" s="201" t="str">
        <f t="shared" si="37"/>
        <v>0229</v>
      </c>
      <c r="K1170" s="209"/>
      <c r="L1170" s="209"/>
      <c r="M1170" s="214"/>
      <c r="N1170" s="209" t="s">
        <v>18777</v>
      </c>
      <c r="O1170" s="215" t="s">
        <v>18778</v>
      </c>
      <c r="P1170" s="215" t="s">
        <v>18937</v>
      </c>
      <c r="Q1170" s="215" t="s">
        <v>18938</v>
      </c>
    </row>
    <row r="1171" spans="1:17" s="208" customFormat="1" ht="13.15" customHeight="1">
      <c r="A1171" s="209" t="str">
        <f t="shared" si="36"/>
        <v>7N-00055801972581940</v>
      </c>
      <c r="B1171" s="210" t="s">
        <v>19034</v>
      </c>
      <c r="C1171" s="211" t="s">
        <v>653</v>
      </c>
      <c r="D1171" s="211" t="s">
        <v>653</v>
      </c>
      <c r="E1171" s="211" t="s">
        <v>14627</v>
      </c>
      <c r="F1171" s="211" t="s">
        <v>652</v>
      </c>
      <c r="G1171" s="211" t="s">
        <v>2167</v>
      </c>
      <c r="H1171" s="212" t="s">
        <v>2290</v>
      </c>
      <c r="I1171" s="213" t="s">
        <v>654</v>
      </c>
      <c r="J1171" s="201" t="str">
        <f t="shared" si="37"/>
        <v>0229</v>
      </c>
      <c r="K1171" s="209"/>
      <c r="L1171" s="209"/>
      <c r="M1171" s="214"/>
      <c r="N1171" s="209" t="s">
        <v>18777</v>
      </c>
      <c r="O1171" s="215" t="s">
        <v>18778</v>
      </c>
      <c r="P1171" s="215" t="s">
        <v>18937</v>
      </c>
      <c r="Q1171" s="215" t="s">
        <v>18938</v>
      </c>
    </row>
    <row r="1172" spans="1:17" s="208" customFormat="1" ht="13.15" customHeight="1">
      <c r="A1172" s="209" t="str">
        <f t="shared" si="36"/>
        <v>7N-000558051972581940</v>
      </c>
      <c r="B1172" s="210" t="s">
        <v>19034</v>
      </c>
      <c r="C1172" s="211" t="s">
        <v>653</v>
      </c>
      <c r="D1172" s="211" t="s">
        <v>653</v>
      </c>
      <c r="E1172" s="211" t="s">
        <v>15587</v>
      </c>
      <c r="F1172" s="211" t="s">
        <v>652</v>
      </c>
      <c r="G1172" s="211" t="s">
        <v>2167</v>
      </c>
      <c r="H1172" s="212" t="s">
        <v>2290</v>
      </c>
      <c r="I1172" s="213" t="s">
        <v>654</v>
      </c>
      <c r="J1172" s="201" t="str">
        <f t="shared" si="37"/>
        <v>0229</v>
      </c>
      <c r="K1172" s="209"/>
      <c r="L1172" s="209"/>
      <c r="M1172" s="214"/>
      <c r="N1172" s="209" t="s">
        <v>18777</v>
      </c>
      <c r="O1172" s="215" t="s">
        <v>18778</v>
      </c>
      <c r="P1172" s="215" t="s">
        <v>18937</v>
      </c>
      <c r="Q1172" s="215" t="s">
        <v>18938</v>
      </c>
    </row>
    <row r="1173" spans="1:17" s="208" customFormat="1" ht="13.15" customHeight="1">
      <c r="A1173" s="209" t="str">
        <f t="shared" si="36"/>
        <v>7T-QMA0000020721681972581940</v>
      </c>
      <c r="B1173" s="210" t="s">
        <v>19034</v>
      </c>
      <c r="C1173" s="211" t="s">
        <v>653</v>
      </c>
      <c r="D1173" s="211" t="s">
        <v>653</v>
      </c>
      <c r="E1173" s="211" t="s">
        <v>15588</v>
      </c>
      <c r="F1173" s="211" t="s">
        <v>652</v>
      </c>
      <c r="G1173" s="211" t="s">
        <v>2167</v>
      </c>
      <c r="H1173" s="212" t="s">
        <v>2290</v>
      </c>
      <c r="I1173" s="213" t="s">
        <v>654</v>
      </c>
      <c r="J1173" s="201" t="str">
        <f t="shared" si="37"/>
        <v>0229</v>
      </c>
      <c r="K1173" s="209"/>
      <c r="L1173" s="209"/>
      <c r="M1173" s="214"/>
      <c r="N1173" s="209" t="s">
        <v>18777</v>
      </c>
      <c r="O1173" s="215" t="s">
        <v>18778</v>
      </c>
      <c r="P1173" s="215" t="s">
        <v>18937</v>
      </c>
      <c r="Q1173" s="215" t="s">
        <v>18938</v>
      </c>
    </row>
    <row r="1174" spans="1:17" s="208" customFormat="1" ht="13.15" customHeight="1">
      <c r="A1174" s="209" t="str">
        <f t="shared" si="36"/>
        <v>7T-QMA0000021353191972581940</v>
      </c>
      <c r="B1174" s="210" t="s">
        <v>19034</v>
      </c>
      <c r="C1174" s="211" t="s">
        <v>653</v>
      </c>
      <c r="D1174" s="211" t="s">
        <v>653</v>
      </c>
      <c r="E1174" s="211" t="s">
        <v>15589</v>
      </c>
      <c r="F1174" s="211" t="s">
        <v>652</v>
      </c>
      <c r="G1174" s="211" t="s">
        <v>2167</v>
      </c>
      <c r="H1174" s="212" t="s">
        <v>2290</v>
      </c>
      <c r="I1174" s="213" t="s">
        <v>654</v>
      </c>
      <c r="J1174" s="201" t="str">
        <f t="shared" si="37"/>
        <v>0229</v>
      </c>
      <c r="K1174" s="209"/>
      <c r="L1174" s="209"/>
      <c r="M1174" s="214"/>
      <c r="N1174" s="209" t="s">
        <v>18777</v>
      </c>
      <c r="O1174" s="215" t="s">
        <v>18778</v>
      </c>
      <c r="P1174" s="215" t="s">
        <v>18937</v>
      </c>
      <c r="Q1174" s="215" t="s">
        <v>18938</v>
      </c>
    </row>
    <row r="1175" spans="1:17" s="208" customFormat="1" ht="13.15" customHeight="1">
      <c r="A1175" s="209" t="str">
        <f t="shared" si="36"/>
        <v>7T-QMP0000033431681972581940</v>
      </c>
      <c r="B1175" s="210" t="s">
        <v>19034</v>
      </c>
      <c r="C1175" s="211" t="s">
        <v>653</v>
      </c>
      <c r="D1175" s="211" t="s">
        <v>653</v>
      </c>
      <c r="E1175" s="211" t="s">
        <v>15590</v>
      </c>
      <c r="F1175" s="211" t="s">
        <v>652</v>
      </c>
      <c r="G1175" s="211" t="s">
        <v>2167</v>
      </c>
      <c r="H1175" s="212" t="s">
        <v>2290</v>
      </c>
      <c r="I1175" s="213" t="s">
        <v>654</v>
      </c>
      <c r="J1175" s="201" t="str">
        <f t="shared" si="37"/>
        <v>0229</v>
      </c>
      <c r="K1175" s="209"/>
      <c r="L1175" s="209"/>
      <c r="M1175" s="214"/>
      <c r="N1175" s="209" t="s">
        <v>18777</v>
      </c>
      <c r="O1175" s="215" t="s">
        <v>18778</v>
      </c>
      <c r="P1175" s="215" t="s">
        <v>18937</v>
      </c>
      <c r="Q1175" s="215" t="s">
        <v>18938</v>
      </c>
    </row>
    <row r="1176" spans="1:17" s="208" customFormat="1" ht="13.15" customHeight="1">
      <c r="A1176" s="209" t="str">
        <f t="shared" si="36"/>
        <v>7W-0001049870011972581940</v>
      </c>
      <c r="B1176" s="210" t="s">
        <v>19034</v>
      </c>
      <c r="C1176" s="211" t="s">
        <v>653</v>
      </c>
      <c r="D1176" s="211" t="s">
        <v>653</v>
      </c>
      <c r="E1176" s="211" t="s">
        <v>15591</v>
      </c>
      <c r="F1176" s="211" t="s">
        <v>652</v>
      </c>
      <c r="G1176" s="211" t="s">
        <v>2167</v>
      </c>
      <c r="H1176" s="212" t="s">
        <v>2290</v>
      </c>
      <c r="I1176" s="213" t="s">
        <v>654</v>
      </c>
      <c r="J1176" s="201" t="str">
        <f t="shared" si="37"/>
        <v>0229</v>
      </c>
      <c r="K1176" s="209"/>
      <c r="L1176" s="209"/>
      <c r="M1176" s="214"/>
      <c r="N1176" s="209" t="s">
        <v>18777</v>
      </c>
      <c r="O1176" s="215" t="s">
        <v>18778</v>
      </c>
      <c r="P1176" s="215" t="s">
        <v>18937</v>
      </c>
      <c r="Q1176" s="215" t="s">
        <v>18938</v>
      </c>
    </row>
    <row r="1177" spans="1:17" s="208" customFormat="1" ht="13.15" customHeight="1">
      <c r="A1177" s="209" t="str">
        <f t="shared" si="36"/>
        <v>1126724011174582050</v>
      </c>
      <c r="B1177" s="210" t="s">
        <v>19035</v>
      </c>
      <c r="C1177" s="211" t="s">
        <v>1692</v>
      </c>
      <c r="D1177" s="211" t="s">
        <v>1692</v>
      </c>
      <c r="E1177" s="211" t="s">
        <v>15592</v>
      </c>
      <c r="F1177" s="211" t="s">
        <v>1690</v>
      </c>
      <c r="G1177" s="211" t="s">
        <v>1691</v>
      </c>
      <c r="H1177" s="212" t="s">
        <v>1689</v>
      </c>
      <c r="I1177" s="213" t="s">
        <v>19036</v>
      </c>
      <c r="J1177" s="201" t="str">
        <f t="shared" si="37"/>
        <v>0231</v>
      </c>
      <c r="K1177" s="209"/>
      <c r="L1177" s="209"/>
      <c r="M1177" s="214"/>
      <c r="N1177" s="209" t="s">
        <v>18765</v>
      </c>
      <c r="O1177" s="215" t="s">
        <v>18766</v>
      </c>
      <c r="P1177" s="215" t="s">
        <v>18812</v>
      </c>
      <c r="Q1177" s="215" t="s">
        <v>18813</v>
      </c>
    </row>
    <row r="1178" spans="1:17" s="208" customFormat="1" ht="13.15" customHeight="1">
      <c r="A1178" s="209" t="str">
        <f t="shared" si="36"/>
        <v>1126724021174582050</v>
      </c>
      <c r="B1178" s="210" t="s">
        <v>19035</v>
      </c>
      <c r="C1178" s="211" t="s">
        <v>1692</v>
      </c>
      <c r="D1178" s="211" t="s">
        <v>1692</v>
      </c>
      <c r="E1178" s="211" t="s">
        <v>1690</v>
      </c>
      <c r="F1178" s="211" t="s">
        <v>1690</v>
      </c>
      <c r="G1178" s="211" t="s">
        <v>1691</v>
      </c>
      <c r="H1178" s="212" t="s">
        <v>1689</v>
      </c>
      <c r="I1178" s="213" t="s">
        <v>19036</v>
      </c>
      <c r="J1178" s="201" t="str">
        <f t="shared" si="37"/>
        <v>0231</v>
      </c>
      <c r="K1178" s="209"/>
      <c r="L1178" s="209"/>
      <c r="M1178" s="214"/>
      <c r="N1178" s="209" t="s">
        <v>18765</v>
      </c>
      <c r="O1178" s="215" t="s">
        <v>18766</v>
      </c>
      <c r="P1178" s="215" t="s">
        <v>18812</v>
      </c>
      <c r="Q1178" s="215" t="s">
        <v>18813</v>
      </c>
    </row>
    <row r="1179" spans="1:17" s="208" customFormat="1" ht="13.15" customHeight="1">
      <c r="A1179" s="209" t="str">
        <f t="shared" si="36"/>
        <v>1126724041174582050</v>
      </c>
      <c r="B1179" s="210" t="s">
        <v>19035</v>
      </c>
      <c r="C1179" s="211" t="s">
        <v>1692</v>
      </c>
      <c r="D1179" s="211" t="s">
        <v>1692</v>
      </c>
      <c r="E1179" s="211" t="s">
        <v>15593</v>
      </c>
      <c r="F1179" s="211" t="s">
        <v>1690</v>
      </c>
      <c r="G1179" s="211" t="s">
        <v>1691</v>
      </c>
      <c r="H1179" s="212" t="s">
        <v>1689</v>
      </c>
      <c r="I1179" s="213" t="s">
        <v>19036</v>
      </c>
      <c r="J1179" s="201" t="str">
        <f t="shared" si="37"/>
        <v>0231</v>
      </c>
      <c r="K1179" s="209"/>
      <c r="L1179" s="209"/>
      <c r="M1179" s="214"/>
      <c r="N1179" s="209" t="s">
        <v>18765</v>
      </c>
      <c r="O1179" s="215" t="s">
        <v>18766</v>
      </c>
      <c r="P1179" s="215" t="s">
        <v>18812</v>
      </c>
      <c r="Q1179" s="215" t="s">
        <v>18813</v>
      </c>
    </row>
    <row r="1180" spans="1:17" s="208" customFormat="1" ht="13.15" customHeight="1">
      <c r="A1180" s="209" t="str">
        <f t="shared" si="36"/>
        <v>##1174582050</v>
      </c>
      <c r="B1180" s="210" t="s">
        <v>19035</v>
      </c>
      <c r="C1180" s="211" t="s">
        <v>1692</v>
      </c>
      <c r="D1180" s="211" t="s">
        <v>1692</v>
      </c>
      <c r="E1180" s="211" t="s">
        <v>3649</v>
      </c>
      <c r="F1180" s="211" t="s">
        <v>1690</v>
      </c>
      <c r="G1180" s="211" t="s">
        <v>1691</v>
      </c>
      <c r="H1180" s="212" t="s">
        <v>1689</v>
      </c>
      <c r="I1180" s="213" t="s">
        <v>19036</v>
      </c>
      <c r="J1180" s="201" t="str">
        <f t="shared" si="37"/>
        <v>0231</v>
      </c>
      <c r="K1180" s="209"/>
      <c r="L1180" s="209"/>
      <c r="M1180" s="214"/>
      <c r="N1180" s="209" t="s">
        <v>18765</v>
      </c>
      <c r="O1180" s="215" t="s">
        <v>18766</v>
      </c>
      <c r="P1180" s="215" t="s">
        <v>18812</v>
      </c>
      <c r="Q1180" s="215" t="s">
        <v>18813</v>
      </c>
    </row>
    <row r="1181" spans="1:17" s="208" customFormat="1" ht="13.15" customHeight="1">
      <c r="A1181" s="209" t="str">
        <f t="shared" si="36"/>
        <v>7W-0016833200011174582050</v>
      </c>
      <c r="B1181" s="210" t="s">
        <v>19035</v>
      </c>
      <c r="C1181" s="211" t="s">
        <v>1692</v>
      </c>
      <c r="D1181" s="211" t="s">
        <v>1692</v>
      </c>
      <c r="E1181" s="211" t="s">
        <v>15594</v>
      </c>
      <c r="F1181" s="211" t="s">
        <v>1690</v>
      </c>
      <c r="G1181" s="211" t="s">
        <v>1691</v>
      </c>
      <c r="H1181" s="212" t="s">
        <v>1689</v>
      </c>
      <c r="I1181" s="213" t="s">
        <v>19036</v>
      </c>
      <c r="J1181" s="201" t="str">
        <f t="shared" si="37"/>
        <v>0231</v>
      </c>
      <c r="K1181" s="209"/>
      <c r="L1181" s="209"/>
      <c r="M1181" s="214"/>
      <c r="N1181" s="209" t="s">
        <v>18765</v>
      </c>
      <c r="O1181" s="215" t="s">
        <v>18766</v>
      </c>
      <c r="P1181" s="215" t="s">
        <v>18812</v>
      </c>
      <c r="Q1181" s="215" t="s">
        <v>18813</v>
      </c>
    </row>
    <row r="1182" spans="1:17" s="208" customFormat="1" ht="13.15" customHeight="1">
      <c r="A1182" s="209" t="str">
        <f t="shared" si="36"/>
        <v>7W-60611174582050</v>
      </c>
      <c r="B1182" s="210" t="s">
        <v>19035</v>
      </c>
      <c r="C1182" s="211" t="s">
        <v>1692</v>
      </c>
      <c r="D1182" s="211" t="s">
        <v>1692</v>
      </c>
      <c r="E1182" s="211" t="s">
        <v>15595</v>
      </c>
      <c r="F1182" s="211" t="s">
        <v>1690</v>
      </c>
      <c r="G1182" s="211" t="s">
        <v>1691</v>
      </c>
      <c r="H1182" s="212" t="s">
        <v>1689</v>
      </c>
      <c r="I1182" s="213" t="s">
        <v>19036</v>
      </c>
      <c r="J1182" s="201" t="str">
        <f t="shared" si="37"/>
        <v>0231</v>
      </c>
      <c r="K1182" s="209"/>
      <c r="L1182" s="209"/>
      <c r="M1182" s="214"/>
      <c r="N1182" s="209" t="s">
        <v>18765</v>
      </c>
      <c r="O1182" s="215" t="s">
        <v>18766</v>
      </c>
      <c r="P1182" s="215" t="s">
        <v>18812</v>
      </c>
      <c r="Q1182" s="215" t="s">
        <v>18813</v>
      </c>
    </row>
    <row r="1183" spans="1:17" s="208" customFormat="1" ht="13.15" customHeight="1">
      <c r="A1183" s="209" t="str">
        <f t="shared" si="36"/>
        <v>1126732021881697878</v>
      </c>
      <c r="B1183" s="210" t="s">
        <v>19037</v>
      </c>
      <c r="C1183" s="211" t="s">
        <v>1201</v>
      </c>
      <c r="D1183" s="211" t="s">
        <v>1201</v>
      </c>
      <c r="E1183" s="211" t="s">
        <v>15596</v>
      </c>
      <c r="F1183" s="211" t="s">
        <v>1200</v>
      </c>
      <c r="G1183" s="211" t="s">
        <v>1624</v>
      </c>
      <c r="H1183" s="212" t="s">
        <v>1623</v>
      </c>
      <c r="I1183" s="213" t="s">
        <v>1202</v>
      </c>
      <c r="J1183" s="201" t="str">
        <f t="shared" si="37"/>
        <v>0233</v>
      </c>
      <c r="K1183" s="209"/>
      <c r="L1183" s="209"/>
      <c r="M1183" s="214"/>
      <c r="N1183" s="209" t="s">
        <v>18777</v>
      </c>
      <c r="O1183" s="215" t="s">
        <v>18778</v>
      </c>
      <c r="P1183" s="215" t="s">
        <v>18835</v>
      </c>
      <c r="Q1183" s="215" t="s">
        <v>18836</v>
      </c>
    </row>
    <row r="1184" spans="1:17" s="208" customFormat="1" ht="13.15" customHeight="1">
      <c r="A1184" s="209" t="str">
        <f t="shared" si="36"/>
        <v>1126732041881697878</v>
      </c>
      <c r="B1184" s="210" t="s">
        <v>19037</v>
      </c>
      <c r="C1184" s="211" t="s">
        <v>1201</v>
      </c>
      <c r="D1184" s="211" t="s">
        <v>1201</v>
      </c>
      <c r="E1184" s="211" t="s">
        <v>1200</v>
      </c>
      <c r="F1184" s="211" t="s">
        <v>1200</v>
      </c>
      <c r="G1184" s="211" t="s">
        <v>1624</v>
      </c>
      <c r="H1184" s="212" t="s">
        <v>1623</v>
      </c>
      <c r="I1184" s="213" t="s">
        <v>1202</v>
      </c>
      <c r="J1184" s="201" t="str">
        <f t="shared" si="37"/>
        <v>0233</v>
      </c>
      <c r="K1184" s="209"/>
      <c r="L1184" s="209"/>
      <c r="M1184" s="214"/>
      <c r="N1184" s="209" t="s">
        <v>18777</v>
      </c>
      <c r="O1184" s="215" t="s">
        <v>18778</v>
      </c>
      <c r="P1184" s="215" t="s">
        <v>18835</v>
      </c>
      <c r="Q1184" s="215" t="s">
        <v>18836</v>
      </c>
    </row>
    <row r="1185" spans="1:17" s="208" customFormat="1" ht="13.15" customHeight="1">
      <c r="A1185" s="209" t="str">
        <f t="shared" si="36"/>
        <v>1F-QMA0000026346721881697878</v>
      </c>
      <c r="B1185" s="210" t="s">
        <v>19037</v>
      </c>
      <c r="C1185" s="211" t="s">
        <v>1201</v>
      </c>
      <c r="D1185" s="211" t="s">
        <v>1201</v>
      </c>
      <c r="E1185" s="211" t="s">
        <v>15597</v>
      </c>
      <c r="F1185" s="211" t="s">
        <v>1200</v>
      </c>
      <c r="G1185" s="211" t="s">
        <v>1624</v>
      </c>
      <c r="H1185" s="212" t="s">
        <v>1623</v>
      </c>
      <c r="I1185" s="213" t="s">
        <v>1202</v>
      </c>
      <c r="J1185" s="201" t="str">
        <f t="shared" si="37"/>
        <v>0233</v>
      </c>
      <c r="K1185" s="209"/>
      <c r="L1185" s="209"/>
      <c r="M1185" s="214"/>
      <c r="N1185" s="209" t="s">
        <v>18777</v>
      </c>
      <c r="O1185" s="215" t="s">
        <v>18778</v>
      </c>
      <c r="P1185" s="215" t="s">
        <v>18835</v>
      </c>
      <c r="Q1185" s="215" t="s">
        <v>18836</v>
      </c>
    </row>
    <row r="1186" spans="1:17" s="208" customFormat="1" ht="13.15" customHeight="1">
      <c r="A1186" s="209" t="str">
        <f t="shared" si="36"/>
        <v>7N-100075931881697878</v>
      </c>
      <c r="B1186" s="210" t="s">
        <v>19037</v>
      </c>
      <c r="C1186" s="211" t="s">
        <v>1201</v>
      </c>
      <c r="D1186" s="211" t="s">
        <v>1201</v>
      </c>
      <c r="E1186" s="211" t="s">
        <v>15598</v>
      </c>
      <c r="F1186" s="211" t="s">
        <v>1200</v>
      </c>
      <c r="G1186" s="211" t="s">
        <v>1624</v>
      </c>
      <c r="H1186" s="212" t="s">
        <v>1623</v>
      </c>
      <c r="I1186" s="213" t="s">
        <v>1202</v>
      </c>
      <c r="J1186" s="201" t="str">
        <f t="shared" si="37"/>
        <v>0233</v>
      </c>
      <c r="K1186" s="209"/>
      <c r="L1186" s="209"/>
      <c r="M1186" s="214"/>
      <c r="N1186" s="209" t="s">
        <v>18777</v>
      </c>
      <c r="O1186" s="215" t="s">
        <v>18778</v>
      </c>
      <c r="P1186" s="215" t="s">
        <v>18835</v>
      </c>
      <c r="Q1186" s="215" t="s">
        <v>18836</v>
      </c>
    </row>
    <row r="1187" spans="1:17" s="208" customFormat="1" ht="13.15" customHeight="1">
      <c r="A1187" s="209" t="str">
        <f t="shared" si="36"/>
        <v>0217689011487616587</v>
      </c>
      <c r="B1187" s="210" t="s">
        <v>19038</v>
      </c>
      <c r="C1187" s="211" t="s">
        <v>15600</v>
      </c>
      <c r="D1187" s="211" t="s">
        <v>1896</v>
      </c>
      <c r="E1187" s="211" t="s">
        <v>15601</v>
      </c>
      <c r="F1187" s="211" t="s">
        <v>1894</v>
      </c>
      <c r="G1187" s="211" t="s">
        <v>1895</v>
      </c>
      <c r="H1187" s="212" t="s">
        <v>1893</v>
      </c>
      <c r="I1187" s="213" t="s">
        <v>19039</v>
      </c>
      <c r="J1187" s="201" t="str">
        <f t="shared" si="37"/>
        <v>0234</v>
      </c>
      <c r="K1187" s="209"/>
      <c r="L1187" s="209"/>
      <c r="M1187" s="214"/>
      <c r="N1187" s="209" t="s">
        <v>18777</v>
      </c>
      <c r="O1187" s="215" t="s">
        <v>18778</v>
      </c>
      <c r="P1187" s="215" t="s">
        <v>18773</v>
      </c>
      <c r="Q1187" s="215" t="s">
        <v>18774</v>
      </c>
    </row>
    <row r="1188" spans="1:17" s="208" customFormat="1" ht="13.15" customHeight="1">
      <c r="A1188" s="209" t="str">
        <f t="shared" si="36"/>
        <v>0224925011265435887</v>
      </c>
      <c r="B1188" s="210" t="s">
        <v>19038</v>
      </c>
      <c r="C1188" s="211" t="s">
        <v>15602</v>
      </c>
      <c r="D1188" s="211" t="s">
        <v>1896</v>
      </c>
      <c r="E1188" s="211" t="s">
        <v>15603</v>
      </c>
      <c r="F1188" s="211" t="s">
        <v>1894</v>
      </c>
      <c r="G1188" s="211" t="s">
        <v>1895</v>
      </c>
      <c r="H1188" s="212" t="s">
        <v>1893</v>
      </c>
      <c r="I1188" s="213" t="s">
        <v>19039</v>
      </c>
      <c r="J1188" s="201" t="str">
        <f t="shared" si="37"/>
        <v>0234</v>
      </c>
      <c r="K1188" s="209"/>
      <c r="L1188" s="209"/>
      <c r="M1188" s="214"/>
      <c r="N1188" s="209" t="s">
        <v>18777</v>
      </c>
      <c r="O1188" s="215" t="s">
        <v>18778</v>
      </c>
      <c r="P1188" s="215" t="s">
        <v>18773</v>
      </c>
      <c r="Q1188" s="215" t="s">
        <v>18774</v>
      </c>
    </row>
    <row r="1189" spans="1:17" s="208" customFormat="1" ht="13.15" customHeight="1">
      <c r="A1189" s="209" t="str">
        <f t="shared" si="36"/>
        <v>1126765011265435887</v>
      </c>
      <c r="B1189" s="210" t="s">
        <v>19038</v>
      </c>
      <c r="C1189" s="211" t="s">
        <v>15602</v>
      </c>
      <c r="D1189" s="211" t="s">
        <v>1896</v>
      </c>
      <c r="E1189" s="211" t="s">
        <v>15604</v>
      </c>
      <c r="F1189" s="211" t="s">
        <v>1894</v>
      </c>
      <c r="G1189" s="211" t="s">
        <v>1895</v>
      </c>
      <c r="H1189" s="212" t="s">
        <v>1893</v>
      </c>
      <c r="I1189" s="213" t="s">
        <v>19039</v>
      </c>
      <c r="J1189" s="201" t="str">
        <f t="shared" si="37"/>
        <v>0234</v>
      </c>
      <c r="K1189" s="209"/>
      <c r="L1189" s="209"/>
      <c r="M1189" s="214"/>
      <c r="N1189" s="209" t="s">
        <v>18777</v>
      </c>
      <c r="O1189" s="215" t="s">
        <v>18778</v>
      </c>
      <c r="P1189" s="215" t="s">
        <v>18773</v>
      </c>
      <c r="Q1189" s="215" t="s">
        <v>18774</v>
      </c>
    </row>
    <row r="1190" spans="1:17" s="208" customFormat="1" ht="13.15" customHeight="1">
      <c r="A1190" s="209" t="str">
        <f t="shared" si="36"/>
        <v>1126765041265435887</v>
      </c>
      <c r="B1190" s="210" t="s">
        <v>19038</v>
      </c>
      <c r="C1190" s="211" t="s">
        <v>15602</v>
      </c>
      <c r="D1190" s="211" t="s">
        <v>1896</v>
      </c>
      <c r="E1190" s="211" t="s">
        <v>15605</v>
      </c>
      <c r="F1190" s="211" t="s">
        <v>1894</v>
      </c>
      <c r="G1190" s="211" t="s">
        <v>1895</v>
      </c>
      <c r="H1190" s="212" t="s">
        <v>1893</v>
      </c>
      <c r="I1190" s="213" t="s">
        <v>19039</v>
      </c>
      <c r="J1190" s="201" t="str">
        <f t="shared" si="37"/>
        <v>0234</v>
      </c>
      <c r="K1190" s="209"/>
      <c r="L1190" s="209"/>
      <c r="M1190" s="214"/>
      <c r="N1190" s="209" t="s">
        <v>18777</v>
      </c>
      <c r="O1190" s="215" t="s">
        <v>18778</v>
      </c>
      <c r="P1190" s="215" t="s">
        <v>18773</v>
      </c>
      <c r="Q1190" s="215" t="s">
        <v>18774</v>
      </c>
    </row>
    <row r="1191" spans="1:17" s="208" customFormat="1" ht="13.15" customHeight="1">
      <c r="A1191" s="209" t="str">
        <f t="shared" si="36"/>
        <v>2973422011255603544</v>
      </c>
      <c r="B1191" s="210" t="s">
        <v>19038</v>
      </c>
      <c r="C1191" s="211" t="s">
        <v>15599</v>
      </c>
      <c r="D1191" s="211" t="s">
        <v>1896</v>
      </c>
      <c r="E1191" s="211" t="s">
        <v>1894</v>
      </c>
      <c r="F1191" s="211" t="s">
        <v>1894</v>
      </c>
      <c r="G1191" s="211" t="s">
        <v>1895</v>
      </c>
      <c r="H1191" s="212" t="s">
        <v>1893</v>
      </c>
      <c r="I1191" s="213" t="s">
        <v>19039</v>
      </c>
      <c r="J1191" s="201" t="str">
        <f t="shared" si="37"/>
        <v>0234</v>
      </c>
      <c r="K1191" s="209" t="s">
        <v>9256</v>
      </c>
      <c r="L1191" s="209"/>
      <c r="M1191" s="214"/>
      <c r="N1191" s="209" t="s">
        <v>18777</v>
      </c>
      <c r="O1191" s="215" t="s">
        <v>18778</v>
      </c>
      <c r="P1191" s="215" t="s">
        <v>18773</v>
      </c>
      <c r="Q1191" s="215" t="s">
        <v>18774</v>
      </c>
    </row>
    <row r="1192" spans="1:17" s="208" customFormat="1" ht="13.15" customHeight="1">
      <c r="A1192" s="209" t="str">
        <f t="shared" si="36"/>
        <v>2973422011265435887</v>
      </c>
      <c r="B1192" s="210" t="s">
        <v>19038</v>
      </c>
      <c r="C1192" s="211" t="s">
        <v>15602</v>
      </c>
      <c r="D1192" s="211" t="s">
        <v>1896</v>
      </c>
      <c r="E1192" s="211" t="s">
        <v>1894</v>
      </c>
      <c r="F1192" s="211" t="s">
        <v>1894</v>
      </c>
      <c r="G1192" s="211" t="s">
        <v>1895</v>
      </c>
      <c r="H1192" s="212" t="s">
        <v>1893</v>
      </c>
      <c r="I1192" s="213" t="s">
        <v>19039</v>
      </c>
      <c r="J1192" s="201" t="str">
        <f t="shared" si="37"/>
        <v>0234</v>
      </c>
      <c r="K1192" s="209"/>
      <c r="L1192" s="209"/>
      <c r="M1192" s="214"/>
      <c r="N1192" s="209" t="s">
        <v>18777</v>
      </c>
      <c r="O1192" s="215" t="s">
        <v>18778</v>
      </c>
      <c r="P1192" s="215" t="s">
        <v>18773</v>
      </c>
      <c r="Q1192" s="215" t="s">
        <v>18774</v>
      </c>
    </row>
    <row r="1193" spans="1:17" s="208" customFormat="1" ht="13.15" customHeight="1">
      <c r="A1193" s="209" t="str">
        <f t="shared" si="36"/>
        <v>2973422011700158094</v>
      </c>
      <c r="B1193" s="210" t="s">
        <v>19038</v>
      </c>
      <c r="C1193" s="211" t="s">
        <v>15610</v>
      </c>
      <c r="D1193" s="211" t="s">
        <v>1896</v>
      </c>
      <c r="E1193" s="211" t="s">
        <v>1894</v>
      </c>
      <c r="F1193" s="211" t="s">
        <v>1894</v>
      </c>
      <c r="G1193" s="211" t="s">
        <v>1895</v>
      </c>
      <c r="H1193" s="212" t="s">
        <v>1893</v>
      </c>
      <c r="I1193" s="213" t="s">
        <v>19039</v>
      </c>
      <c r="J1193" s="201" t="str">
        <f t="shared" si="37"/>
        <v>0234</v>
      </c>
      <c r="K1193" s="209" t="s">
        <v>9256</v>
      </c>
      <c r="L1193" s="209"/>
      <c r="M1193" s="214"/>
      <c r="N1193" s="209" t="s">
        <v>18777</v>
      </c>
      <c r="O1193" s="215" t="s">
        <v>18778</v>
      </c>
      <c r="P1193" s="215" t="s">
        <v>18773</v>
      </c>
      <c r="Q1193" s="215" t="s">
        <v>18774</v>
      </c>
    </row>
    <row r="1194" spans="1:17" s="208" customFormat="1" ht="13.15" customHeight="1">
      <c r="A1194" s="209" t="str">
        <f t="shared" si="36"/>
        <v>2973422011801168190</v>
      </c>
      <c r="B1194" s="210" t="s">
        <v>19038</v>
      </c>
      <c r="C1194" s="211" t="s">
        <v>1896</v>
      </c>
      <c r="D1194" s="211" t="s">
        <v>1896</v>
      </c>
      <c r="E1194" s="211" t="s">
        <v>1894</v>
      </c>
      <c r="F1194" s="211" t="s">
        <v>1894</v>
      </c>
      <c r="G1194" s="211" t="s">
        <v>1895</v>
      </c>
      <c r="H1194" s="212" t="s">
        <v>1893</v>
      </c>
      <c r="I1194" s="213" t="s">
        <v>19039</v>
      </c>
      <c r="J1194" s="201" t="str">
        <f t="shared" si="37"/>
        <v>0234</v>
      </c>
      <c r="K1194" s="209"/>
      <c r="L1194" s="209"/>
      <c r="M1194" s="214"/>
      <c r="N1194" s="209" t="s">
        <v>18777</v>
      </c>
      <c r="O1194" s="215" t="s">
        <v>18778</v>
      </c>
      <c r="P1194" s="215" t="s">
        <v>18773</v>
      </c>
      <c r="Q1194" s="215" t="s">
        <v>18774</v>
      </c>
    </row>
    <row r="1195" spans="1:17" s="208" customFormat="1" ht="13.15" customHeight="1">
      <c r="A1195" s="209" t="str">
        <f t="shared" si="36"/>
        <v>2973422021265435887</v>
      </c>
      <c r="B1195" s="210" t="s">
        <v>19038</v>
      </c>
      <c r="C1195" s="211" t="s">
        <v>15602</v>
      </c>
      <c r="D1195" s="211" t="s">
        <v>1896</v>
      </c>
      <c r="E1195" s="211" t="s">
        <v>15611</v>
      </c>
      <c r="F1195" s="211" t="s">
        <v>1894</v>
      </c>
      <c r="G1195" s="211" t="s">
        <v>1895</v>
      </c>
      <c r="H1195" s="212" t="s">
        <v>1893</v>
      </c>
      <c r="I1195" s="213" t="s">
        <v>19039</v>
      </c>
      <c r="J1195" s="201" t="str">
        <f t="shared" si="37"/>
        <v>0234</v>
      </c>
      <c r="K1195" s="209"/>
      <c r="L1195" s="209"/>
      <c r="M1195" s="214"/>
      <c r="N1195" s="209" t="s">
        <v>18777</v>
      </c>
      <c r="O1195" s="215" t="s">
        <v>18778</v>
      </c>
      <c r="P1195" s="215" t="s">
        <v>18773</v>
      </c>
      <c r="Q1195" s="215" t="s">
        <v>18774</v>
      </c>
    </row>
    <row r="1196" spans="1:17" s="208" customFormat="1" ht="13.15" customHeight="1">
      <c r="A1196" s="209" t="str">
        <f t="shared" si="36"/>
        <v>2973422021801168190</v>
      </c>
      <c r="B1196" s="210" t="s">
        <v>19038</v>
      </c>
      <c r="C1196" s="211" t="s">
        <v>1896</v>
      </c>
      <c r="D1196" s="211" t="s">
        <v>1896</v>
      </c>
      <c r="E1196" s="211" t="s">
        <v>15611</v>
      </c>
      <c r="F1196" s="211" t="s">
        <v>1894</v>
      </c>
      <c r="G1196" s="211" t="s">
        <v>1895</v>
      </c>
      <c r="H1196" s="212" t="s">
        <v>1893</v>
      </c>
      <c r="I1196" s="213" t="s">
        <v>19039</v>
      </c>
      <c r="J1196" s="201" t="str">
        <f t="shared" si="37"/>
        <v>0234</v>
      </c>
      <c r="K1196" s="209"/>
      <c r="L1196" s="209"/>
      <c r="M1196" s="214"/>
      <c r="N1196" s="209" t="s">
        <v>18777</v>
      </c>
      <c r="O1196" s="215" t="s">
        <v>18778</v>
      </c>
      <c r="P1196" s="215" t="s">
        <v>18773</v>
      </c>
      <c r="Q1196" s="215" t="s">
        <v>18774</v>
      </c>
    </row>
    <row r="1197" spans="1:17" s="208" customFormat="1" ht="13.15" customHeight="1">
      <c r="A1197" s="209" t="str">
        <f t="shared" si="36"/>
        <v>2973422031700158094</v>
      </c>
      <c r="B1197" s="210" t="s">
        <v>19038</v>
      </c>
      <c r="C1197" s="211" t="s">
        <v>15610</v>
      </c>
      <c r="D1197" s="211" t="s">
        <v>1896</v>
      </c>
      <c r="E1197" s="211" t="s">
        <v>15612</v>
      </c>
      <c r="F1197" s="211" t="s">
        <v>1894</v>
      </c>
      <c r="G1197" s="211" t="s">
        <v>1895</v>
      </c>
      <c r="H1197" s="212" t="s">
        <v>1893</v>
      </c>
      <c r="I1197" s="213" t="s">
        <v>19039</v>
      </c>
      <c r="J1197" s="201" t="str">
        <f t="shared" si="37"/>
        <v>0234</v>
      </c>
      <c r="K1197" s="209"/>
      <c r="L1197" s="209"/>
      <c r="M1197" s="214"/>
      <c r="N1197" s="209" t="s">
        <v>18777</v>
      </c>
      <c r="O1197" s="215" t="s">
        <v>18778</v>
      </c>
      <c r="P1197" s="215" t="s">
        <v>18773</v>
      </c>
      <c r="Q1197" s="215" t="s">
        <v>18774</v>
      </c>
    </row>
    <row r="1198" spans="1:17" s="208" customFormat="1" ht="13.15" customHeight="1">
      <c r="A1198" s="209" t="str">
        <f t="shared" si="36"/>
        <v>2973422031801168190</v>
      </c>
      <c r="B1198" s="210" t="s">
        <v>19038</v>
      </c>
      <c r="C1198" s="211" t="s">
        <v>1896</v>
      </c>
      <c r="D1198" s="211" t="s">
        <v>1896</v>
      </c>
      <c r="E1198" s="211" t="s">
        <v>15612</v>
      </c>
      <c r="F1198" s="211" t="s">
        <v>1894</v>
      </c>
      <c r="G1198" s="211" t="s">
        <v>1895</v>
      </c>
      <c r="H1198" s="212" t="s">
        <v>1893</v>
      </c>
      <c r="I1198" s="213" t="s">
        <v>19039</v>
      </c>
      <c r="J1198" s="201" t="str">
        <f t="shared" si="37"/>
        <v>0234</v>
      </c>
      <c r="K1198" s="209" t="s">
        <v>9153</v>
      </c>
      <c r="L1198" s="209"/>
      <c r="M1198" s="214"/>
      <c r="N1198" s="209" t="s">
        <v>18777</v>
      </c>
      <c r="O1198" s="215" t="s">
        <v>18778</v>
      </c>
      <c r="P1198" s="215" t="s">
        <v>18773</v>
      </c>
      <c r="Q1198" s="215" t="s">
        <v>18774</v>
      </c>
    </row>
    <row r="1199" spans="1:17" s="208" customFormat="1" ht="13.15" customHeight="1">
      <c r="A1199" s="209" t="str">
        <f t="shared" si="36"/>
        <v>3130841011801168190</v>
      </c>
      <c r="B1199" s="210" t="s">
        <v>19038</v>
      </c>
      <c r="C1199" s="211" t="s">
        <v>1896</v>
      </c>
      <c r="D1199" s="211" t="s">
        <v>1896</v>
      </c>
      <c r="E1199" s="211" t="s">
        <v>15613</v>
      </c>
      <c r="F1199" s="211" t="s">
        <v>1894</v>
      </c>
      <c r="G1199" s="211" t="s">
        <v>1895</v>
      </c>
      <c r="H1199" s="212" t="s">
        <v>1893</v>
      </c>
      <c r="I1199" s="213" t="s">
        <v>19039</v>
      </c>
      <c r="J1199" s="201" t="str">
        <f t="shared" si="37"/>
        <v>0234</v>
      </c>
      <c r="K1199" s="209"/>
      <c r="L1199" s="209"/>
      <c r="M1199" s="214"/>
      <c r="N1199" s="209" t="s">
        <v>18777</v>
      </c>
      <c r="O1199" s="215" t="s">
        <v>18778</v>
      </c>
      <c r="P1199" s="215" t="s">
        <v>18773</v>
      </c>
      <c r="Q1199" s="215" t="s">
        <v>18774</v>
      </c>
    </row>
    <row r="1200" spans="1:17" s="208" customFormat="1" ht="13.15" customHeight="1">
      <c r="A1200" s="209" t="str">
        <f t="shared" si="36"/>
        <v>3324717011255603544</v>
      </c>
      <c r="B1200" s="210" t="s">
        <v>19038</v>
      </c>
      <c r="C1200" s="211" t="s">
        <v>15599</v>
      </c>
      <c r="D1200" s="211" t="s">
        <v>1896</v>
      </c>
      <c r="E1200" s="211" t="s">
        <v>15614</v>
      </c>
      <c r="F1200" s="211" t="s">
        <v>1894</v>
      </c>
      <c r="G1200" s="211" t="s">
        <v>1895</v>
      </c>
      <c r="H1200" s="212" t="s">
        <v>1893</v>
      </c>
      <c r="I1200" s="213" t="s">
        <v>19039</v>
      </c>
      <c r="J1200" s="201" t="str">
        <f t="shared" si="37"/>
        <v>0234</v>
      </c>
      <c r="K1200" s="209"/>
      <c r="L1200" s="209"/>
      <c r="M1200" s="214"/>
      <c r="N1200" s="209" t="s">
        <v>18777</v>
      </c>
      <c r="O1200" s="215" t="s">
        <v>18778</v>
      </c>
      <c r="P1200" s="215" t="s">
        <v>18773</v>
      </c>
      <c r="Q1200" s="215" t="s">
        <v>18774</v>
      </c>
    </row>
    <row r="1201" spans="1:17" s="208" customFormat="1" ht="13.15" customHeight="1">
      <c r="A1201" s="209" t="str">
        <f t="shared" si="36"/>
        <v>3324717011801168190</v>
      </c>
      <c r="B1201" s="210" t="s">
        <v>19038</v>
      </c>
      <c r="C1201" s="211" t="s">
        <v>1896</v>
      </c>
      <c r="D1201" s="211" t="s">
        <v>1896</v>
      </c>
      <c r="E1201" s="211" t="s">
        <v>15614</v>
      </c>
      <c r="F1201" s="211" t="s">
        <v>1894</v>
      </c>
      <c r="G1201" s="211" t="s">
        <v>1895</v>
      </c>
      <c r="H1201" s="212" t="s">
        <v>1893</v>
      </c>
      <c r="I1201" s="213" t="s">
        <v>19039</v>
      </c>
      <c r="J1201" s="201" t="str">
        <f t="shared" si="37"/>
        <v>0234</v>
      </c>
      <c r="K1201" s="209" t="s">
        <v>9153</v>
      </c>
      <c r="L1201" s="209"/>
      <c r="M1201" s="214"/>
      <c r="N1201" s="209" t="s">
        <v>18777</v>
      </c>
      <c r="O1201" s="215" t="s">
        <v>18778</v>
      </c>
      <c r="P1201" s="215" t="s">
        <v>18773</v>
      </c>
      <c r="Q1201" s="215" t="s">
        <v>18774</v>
      </c>
    </row>
    <row r="1202" spans="1:17" s="208" customFormat="1" ht="13.15" customHeight="1">
      <c r="A1202" s="209" t="str">
        <f t="shared" si="36"/>
        <v>3324717021255603544</v>
      </c>
      <c r="B1202" s="210" t="s">
        <v>19038</v>
      </c>
      <c r="C1202" s="211" t="s">
        <v>15599</v>
      </c>
      <c r="D1202" s="211" t="s">
        <v>1896</v>
      </c>
      <c r="E1202" s="211" t="s">
        <v>15615</v>
      </c>
      <c r="F1202" s="211" t="s">
        <v>1894</v>
      </c>
      <c r="G1202" s="211" t="s">
        <v>1895</v>
      </c>
      <c r="H1202" s="212" t="s">
        <v>1893</v>
      </c>
      <c r="I1202" s="213" t="s">
        <v>19039</v>
      </c>
      <c r="J1202" s="201" t="str">
        <f t="shared" si="37"/>
        <v>0234</v>
      </c>
      <c r="K1202" s="209"/>
      <c r="L1202" s="209"/>
      <c r="M1202" s="214"/>
      <c r="N1202" s="209" t="s">
        <v>18777</v>
      </c>
      <c r="O1202" s="215" t="s">
        <v>18778</v>
      </c>
      <c r="P1202" s="215" t="s">
        <v>18773</v>
      </c>
      <c r="Q1202" s="215" t="s">
        <v>18774</v>
      </c>
    </row>
    <row r="1203" spans="1:17" s="208" customFormat="1" ht="13.15" customHeight="1">
      <c r="A1203" s="209" t="str">
        <f t="shared" si="36"/>
        <v>##1255603544</v>
      </c>
      <c r="B1203" s="210" t="s">
        <v>19038</v>
      </c>
      <c r="C1203" s="211" t="s">
        <v>15599</v>
      </c>
      <c r="D1203" s="211" t="s">
        <v>1896</v>
      </c>
      <c r="E1203" s="211" t="s">
        <v>3649</v>
      </c>
      <c r="F1203" s="211" t="s">
        <v>1894</v>
      </c>
      <c r="G1203" s="211" t="s">
        <v>1895</v>
      </c>
      <c r="H1203" s="212" t="s">
        <v>1893</v>
      </c>
      <c r="I1203" s="213" t="s">
        <v>19039</v>
      </c>
      <c r="J1203" s="201" t="str">
        <f t="shared" si="37"/>
        <v>0234</v>
      </c>
      <c r="K1203" s="209" t="s">
        <v>15574</v>
      </c>
      <c r="L1203" s="209" t="s">
        <v>13094</v>
      </c>
      <c r="M1203" s="214">
        <v>44103</v>
      </c>
      <c r="N1203" s="209" t="s">
        <v>18777</v>
      </c>
      <c r="O1203" s="215" t="s">
        <v>18778</v>
      </c>
      <c r="P1203" s="215" t="s">
        <v>18773</v>
      </c>
      <c r="Q1203" s="215" t="s">
        <v>18774</v>
      </c>
    </row>
    <row r="1204" spans="1:17" s="208" customFormat="1" ht="13.15" customHeight="1">
      <c r="A1204" s="209" t="str">
        <f t="shared" si="36"/>
        <v>##1801168190</v>
      </c>
      <c r="B1204" s="210" t="s">
        <v>19038</v>
      </c>
      <c r="C1204" s="211" t="s">
        <v>1896</v>
      </c>
      <c r="D1204" s="211" t="s">
        <v>1896</v>
      </c>
      <c r="E1204" s="211" t="s">
        <v>3649</v>
      </c>
      <c r="F1204" s="211" t="s">
        <v>1894</v>
      </c>
      <c r="G1204" s="211" t="s">
        <v>1895</v>
      </c>
      <c r="H1204" s="212" t="s">
        <v>1893</v>
      </c>
      <c r="I1204" s="213" t="s">
        <v>19039</v>
      </c>
      <c r="J1204" s="201" t="str">
        <f t="shared" si="37"/>
        <v>0234</v>
      </c>
      <c r="K1204" s="209"/>
      <c r="L1204" s="209"/>
      <c r="M1204" s="214"/>
      <c r="N1204" s="209" t="s">
        <v>18777</v>
      </c>
      <c r="O1204" s="215" t="s">
        <v>18778</v>
      </c>
      <c r="P1204" s="215" t="s">
        <v>18773</v>
      </c>
      <c r="Q1204" s="215" t="s">
        <v>18774</v>
      </c>
    </row>
    <row r="1205" spans="1:17" s="208" customFormat="1" ht="13.15" customHeight="1">
      <c r="A1205" s="209" t="str">
        <f t="shared" si="36"/>
        <v>1700158094MR1801168190</v>
      </c>
      <c r="B1205" s="210" t="s">
        <v>19038</v>
      </c>
      <c r="C1205" s="211" t="s">
        <v>1896</v>
      </c>
      <c r="D1205" s="211" t="s">
        <v>1896</v>
      </c>
      <c r="E1205" s="211" t="s">
        <v>15606</v>
      </c>
      <c r="F1205" s="211" t="s">
        <v>1894</v>
      </c>
      <c r="G1205" s="211" t="s">
        <v>1895</v>
      </c>
      <c r="H1205" s="212" t="s">
        <v>1893</v>
      </c>
      <c r="I1205" s="213" t="s">
        <v>19039</v>
      </c>
      <c r="J1205" s="201" t="str">
        <f t="shared" si="37"/>
        <v>0234</v>
      </c>
      <c r="K1205" s="209" t="s">
        <v>9153</v>
      </c>
      <c r="L1205" s="209"/>
      <c r="M1205" s="214"/>
      <c r="N1205" s="209" t="s">
        <v>18777</v>
      </c>
      <c r="O1205" s="215" t="s">
        <v>18778</v>
      </c>
      <c r="P1205" s="215" t="s">
        <v>18773</v>
      </c>
      <c r="Q1205" s="215" t="s">
        <v>18774</v>
      </c>
    </row>
    <row r="1206" spans="1:17" s="208" customFormat="1" ht="13.15" customHeight="1">
      <c r="A1206" s="209" t="str">
        <f t="shared" si="36"/>
        <v>1801168190MR1801168190</v>
      </c>
      <c r="B1206" s="210" t="s">
        <v>19038</v>
      </c>
      <c r="C1206" s="211" t="s">
        <v>1896</v>
      </c>
      <c r="D1206" s="211" t="s">
        <v>1896</v>
      </c>
      <c r="E1206" s="211" t="s">
        <v>15607</v>
      </c>
      <c r="F1206" s="211" t="s">
        <v>1894</v>
      </c>
      <c r="G1206" s="211" t="s">
        <v>1895</v>
      </c>
      <c r="H1206" s="212" t="s">
        <v>1893</v>
      </c>
      <c r="I1206" s="213" t="s">
        <v>19039</v>
      </c>
      <c r="J1206" s="201" t="str">
        <f t="shared" si="37"/>
        <v>0234</v>
      </c>
      <c r="K1206" s="209"/>
      <c r="L1206" s="209"/>
      <c r="M1206" s="214"/>
      <c r="N1206" s="209" t="s">
        <v>18777</v>
      </c>
      <c r="O1206" s="215" t="s">
        <v>18778</v>
      </c>
      <c r="P1206" s="215" t="s">
        <v>18773</v>
      </c>
      <c r="Q1206" s="215" t="s">
        <v>18774</v>
      </c>
    </row>
    <row r="1207" spans="1:17" s="208" customFormat="1" ht="13.15" customHeight="1">
      <c r="A1207" s="209" t="str">
        <f t="shared" si="36"/>
        <v>1F-QMA0000021451671265435887</v>
      </c>
      <c r="B1207" s="210" t="s">
        <v>19038</v>
      </c>
      <c r="C1207" s="211" t="s">
        <v>15602</v>
      </c>
      <c r="D1207" s="211" t="s">
        <v>1896</v>
      </c>
      <c r="E1207" s="211" t="s">
        <v>15608</v>
      </c>
      <c r="F1207" s="211" t="s">
        <v>1894</v>
      </c>
      <c r="G1207" s="211" t="s">
        <v>1895</v>
      </c>
      <c r="H1207" s="212" t="s">
        <v>1893</v>
      </c>
      <c r="I1207" s="213" t="s">
        <v>19039</v>
      </c>
      <c r="J1207" s="201" t="str">
        <f t="shared" si="37"/>
        <v>0234</v>
      </c>
      <c r="K1207" s="209"/>
      <c r="L1207" s="209"/>
      <c r="M1207" s="214"/>
      <c r="N1207" s="209" t="s">
        <v>18777</v>
      </c>
      <c r="O1207" s="215" t="s">
        <v>18778</v>
      </c>
      <c r="P1207" s="215" t="s">
        <v>18773</v>
      </c>
      <c r="Q1207" s="215" t="s">
        <v>18774</v>
      </c>
    </row>
    <row r="1208" spans="1:17" s="208" customFormat="1" ht="13.15" customHeight="1">
      <c r="A1208" s="209" t="str">
        <f t="shared" si="36"/>
        <v>1F-QMA0000059668981801168190</v>
      </c>
      <c r="B1208" s="210" t="s">
        <v>19038</v>
      </c>
      <c r="C1208" s="211" t="s">
        <v>1896</v>
      </c>
      <c r="D1208" s="211" t="s">
        <v>1896</v>
      </c>
      <c r="E1208" s="211" t="s">
        <v>15609</v>
      </c>
      <c r="F1208" s="211" t="s">
        <v>1894</v>
      </c>
      <c r="G1208" s="211" t="s">
        <v>1895</v>
      </c>
      <c r="H1208" s="212" t="s">
        <v>1893</v>
      </c>
      <c r="I1208" s="213" t="s">
        <v>19039</v>
      </c>
      <c r="J1208" s="201" t="str">
        <f t="shared" si="37"/>
        <v>0234</v>
      </c>
      <c r="K1208" s="209"/>
      <c r="L1208" s="209"/>
      <c r="M1208" s="214"/>
      <c r="N1208" s="209" t="s">
        <v>18777</v>
      </c>
      <c r="O1208" s="215" t="s">
        <v>18778</v>
      </c>
      <c r="P1208" s="215" t="s">
        <v>18773</v>
      </c>
      <c r="Q1208" s="215" t="s">
        <v>18774</v>
      </c>
    </row>
    <row r="1209" spans="1:17" s="208" customFormat="1" ht="13.15" customHeight="1">
      <c r="A1209" s="209" t="str">
        <f t="shared" si="36"/>
        <v>1126773011336172105</v>
      </c>
      <c r="B1209" s="210" t="s">
        <v>19040</v>
      </c>
      <c r="C1209" s="211" t="s">
        <v>1117</v>
      </c>
      <c r="D1209" s="211" t="s">
        <v>1117</v>
      </c>
      <c r="E1209" s="211" t="s">
        <v>15616</v>
      </c>
      <c r="F1209" s="211" t="s">
        <v>1116</v>
      </c>
      <c r="G1209" s="211" t="s">
        <v>1720</v>
      </c>
      <c r="H1209" s="212" t="s">
        <v>2427</v>
      </c>
      <c r="I1209" s="213" t="s">
        <v>1118</v>
      </c>
      <c r="J1209" s="201" t="str">
        <f t="shared" si="37"/>
        <v>0235</v>
      </c>
      <c r="K1209" s="209"/>
      <c r="L1209" s="209"/>
      <c r="M1209" s="214"/>
      <c r="N1209" s="209" t="s">
        <v>18777</v>
      </c>
      <c r="O1209" s="215" t="s">
        <v>18778</v>
      </c>
      <c r="P1209" s="215" t="s">
        <v>18781</v>
      </c>
      <c r="Q1209" s="215" t="s">
        <v>18782</v>
      </c>
    </row>
    <row r="1210" spans="1:17" s="208" customFormat="1" ht="13.15" customHeight="1">
      <c r="A1210" s="209" t="str">
        <f t="shared" si="36"/>
        <v>1126773011538292990</v>
      </c>
      <c r="B1210" s="210" t="s">
        <v>19040</v>
      </c>
      <c r="C1210" s="211" t="s">
        <v>15617</v>
      </c>
      <c r="D1210" s="211" t="s">
        <v>1117</v>
      </c>
      <c r="E1210" s="211" t="s">
        <v>15616</v>
      </c>
      <c r="F1210" s="211" t="s">
        <v>1116</v>
      </c>
      <c r="G1210" s="211" t="s">
        <v>1720</v>
      </c>
      <c r="H1210" s="212" t="s">
        <v>2427</v>
      </c>
      <c r="I1210" s="213" t="s">
        <v>1118</v>
      </c>
      <c r="J1210" s="201" t="str">
        <f t="shared" si="37"/>
        <v>0235</v>
      </c>
      <c r="K1210" s="209"/>
      <c r="L1210" s="209"/>
      <c r="M1210" s="214"/>
      <c r="N1210" s="209" t="s">
        <v>18777</v>
      </c>
      <c r="O1210" s="215" t="s">
        <v>18778</v>
      </c>
      <c r="P1210" s="215" t="s">
        <v>18781</v>
      </c>
      <c r="Q1210" s="215" t="s">
        <v>18782</v>
      </c>
    </row>
    <row r="1211" spans="1:17" s="208" customFormat="1" ht="13.15" customHeight="1">
      <c r="A1211" s="209" t="str">
        <f t="shared" si="36"/>
        <v>1126773021336172105</v>
      </c>
      <c r="B1211" s="210" t="s">
        <v>19040</v>
      </c>
      <c r="C1211" s="211" t="s">
        <v>1117</v>
      </c>
      <c r="D1211" s="211" t="s">
        <v>1117</v>
      </c>
      <c r="E1211" s="211" t="s">
        <v>1116</v>
      </c>
      <c r="F1211" s="211" t="s">
        <v>1116</v>
      </c>
      <c r="G1211" s="211" t="s">
        <v>1720</v>
      </c>
      <c r="H1211" s="212" t="s">
        <v>2427</v>
      </c>
      <c r="I1211" s="213" t="s">
        <v>1118</v>
      </c>
      <c r="J1211" s="201" t="str">
        <f t="shared" si="37"/>
        <v>0235</v>
      </c>
      <c r="K1211" s="209"/>
      <c r="L1211" s="209"/>
      <c r="M1211" s="214"/>
      <c r="N1211" s="209" t="s">
        <v>18777</v>
      </c>
      <c r="O1211" s="215" t="s">
        <v>18778</v>
      </c>
      <c r="P1211" s="215" t="s">
        <v>18781</v>
      </c>
      <c r="Q1211" s="215" t="s">
        <v>18782</v>
      </c>
    </row>
    <row r="1212" spans="1:17" s="208" customFormat="1" ht="13.15" customHeight="1">
      <c r="A1212" s="209" t="str">
        <f t="shared" si="36"/>
        <v>1126773021972637619</v>
      </c>
      <c r="B1212" s="210" t="s">
        <v>19040</v>
      </c>
      <c r="C1212" s="211" t="s">
        <v>15618</v>
      </c>
      <c r="D1212" s="211" t="s">
        <v>1117</v>
      </c>
      <c r="E1212" s="211" t="s">
        <v>1116</v>
      </c>
      <c r="F1212" s="211" t="s">
        <v>1116</v>
      </c>
      <c r="G1212" s="211" t="s">
        <v>1720</v>
      </c>
      <c r="H1212" s="212" t="s">
        <v>2427</v>
      </c>
      <c r="I1212" s="213" t="s">
        <v>1118</v>
      </c>
      <c r="J1212" s="201" t="str">
        <f t="shared" si="37"/>
        <v>0235</v>
      </c>
      <c r="K1212" s="209" t="s">
        <v>14592</v>
      </c>
      <c r="L1212" s="209"/>
      <c r="M1212" s="214"/>
      <c r="N1212" s="209" t="s">
        <v>18777</v>
      </c>
      <c r="O1212" s="215" t="s">
        <v>18778</v>
      </c>
      <c r="P1212" s="215" t="s">
        <v>18781</v>
      </c>
      <c r="Q1212" s="215" t="s">
        <v>18782</v>
      </c>
    </row>
    <row r="1213" spans="1:17" s="208" customFormat="1" ht="13.15" customHeight="1">
      <c r="A1213" s="209" t="str">
        <f t="shared" si="36"/>
        <v>1218661031649304221</v>
      </c>
      <c r="B1213" s="210" t="s">
        <v>19040</v>
      </c>
      <c r="C1213" s="211" t="s">
        <v>15619</v>
      </c>
      <c r="D1213" s="211" t="s">
        <v>1117</v>
      </c>
      <c r="E1213" s="211" t="s">
        <v>15620</v>
      </c>
      <c r="F1213" s="211" t="s">
        <v>1116</v>
      </c>
      <c r="G1213" s="211" t="s">
        <v>1720</v>
      </c>
      <c r="H1213" s="212" t="s">
        <v>2427</v>
      </c>
      <c r="I1213" s="213" t="s">
        <v>1118</v>
      </c>
      <c r="J1213" s="201" t="str">
        <f t="shared" si="37"/>
        <v>0235</v>
      </c>
      <c r="K1213" s="209"/>
      <c r="L1213" s="209"/>
      <c r="M1213" s="214"/>
      <c r="N1213" s="209" t="s">
        <v>18777</v>
      </c>
      <c r="O1213" s="215" t="s">
        <v>18778</v>
      </c>
      <c r="P1213" s="215" t="s">
        <v>18781</v>
      </c>
      <c r="Q1213" s="215" t="s">
        <v>18782</v>
      </c>
    </row>
    <row r="1214" spans="1:17" s="208" customFormat="1" ht="13.15" customHeight="1">
      <c r="A1214" s="209" t="str">
        <f t="shared" si="36"/>
        <v>1347734051972637619</v>
      </c>
      <c r="B1214" s="210" t="s">
        <v>19040</v>
      </c>
      <c r="C1214" s="211" t="s">
        <v>15618</v>
      </c>
      <c r="D1214" s="211" t="s">
        <v>1117</v>
      </c>
      <c r="E1214" s="211" t="s">
        <v>15621</v>
      </c>
      <c r="F1214" s="211" t="s">
        <v>1116</v>
      </c>
      <c r="G1214" s="211" t="s">
        <v>1720</v>
      </c>
      <c r="H1214" s="212" t="s">
        <v>2427</v>
      </c>
      <c r="I1214" s="213" t="s">
        <v>1118</v>
      </c>
      <c r="J1214" s="201" t="str">
        <f t="shared" si="37"/>
        <v>0235</v>
      </c>
      <c r="K1214" s="209"/>
      <c r="L1214" s="209"/>
      <c r="M1214" s="214"/>
      <c r="N1214" s="209" t="s">
        <v>18777</v>
      </c>
      <c r="O1214" s="215" t="s">
        <v>18778</v>
      </c>
      <c r="P1214" s="215" t="s">
        <v>18781</v>
      </c>
      <c r="Q1214" s="215" t="s">
        <v>18782</v>
      </c>
    </row>
    <row r="1215" spans="1:17" s="208" customFormat="1" ht="13.15" customHeight="1">
      <c r="A1215" s="209" t="str">
        <f t="shared" si="36"/>
        <v>##1336172105</v>
      </c>
      <c r="B1215" s="210" t="s">
        <v>19040</v>
      </c>
      <c r="C1215" s="211" t="s">
        <v>1117</v>
      </c>
      <c r="D1215" s="211" t="s">
        <v>1117</v>
      </c>
      <c r="E1215" s="211" t="s">
        <v>3649</v>
      </c>
      <c r="F1215" s="211" t="s">
        <v>1116</v>
      </c>
      <c r="G1215" s="211" t="s">
        <v>1720</v>
      </c>
      <c r="H1215" s="212" t="s">
        <v>2427</v>
      </c>
      <c r="I1215" s="213" t="s">
        <v>1118</v>
      </c>
      <c r="J1215" s="201" t="str">
        <f t="shared" si="37"/>
        <v>0235</v>
      </c>
      <c r="K1215" s="209"/>
      <c r="L1215" s="209"/>
      <c r="M1215" s="214"/>
      <c r="N1215" s="209" t="s">
        <v>18777</v>
      </c>
      <c r="O1215" s="215" t="s">
        <v>18778</v>
      </c>
      <c r="P1215" s="215" t="s">
        <v>18781</v>
      </c>
      <c r="Q1215" s="215" t="s">
        <v>18782</v>
      </c>
    </row>
    <row r="1216" spans="1:17" s="208" customFormat="1" ht="13.15" customHeight="1">
      <c r="A1216" s="209" t="str">
        <f t="shared" si="36"/>
        <v>1F-QMA0000023808641336172105</v>
      </c>
      <c r="B1216" s="210" t="s">
        <v>19040</v>
      </c>
      <c r="C1216" s="211" t="s">
        <v>1117</v>
      </c>
      <c r="D1216" s="211" t="s">
        <v>1117</v>
      </c>
      <c r="E1216" s="211" t="s">
        <v>15622</v>
      </c>
      <c r="F1216" s="211" t="s">
        <v>1116</v>
      </c>
      <c r="G1216" s="211" t="s">
        <v>1720</v>
      </c>
      <c r="H1216" s="212" t="s">
        <v>2427</v>
      </c>
      <c r="I1216" s="213" t="s">
        <v>1118</v>
      </c>
      <c r="J1216" s="201" t="str">
        <f t="shared" si="37"/>
        <v>0235</v>
      </c>
      <c r="K1216" s="209"/>
      <c r="L1216" s="209"/>
      <c r="M1216" s="214"/>
      <c r="N1216" s="209" t="s">
        <v>18777</v>
      </c>
      <c r="O1216" s="215" t="s">
        <v>18778</v>
      </c>
      <c r="P1216" s="215" t="s">
        <v>18781</v>
      </c>
      <c r="Q1216" s="215" t="s">
        <v>18782</v>
      </c>
    </row>
    <row r="1217" spans="1:17" s="208" customFormat="1" ht="13.15" customHeight="1">
      <c r="A1217" s="209" t="str">
        <f t="shared" si="36"/>
        <v>6A-00056021NA</v>
      </c>
      <c r="B1217" s="210" t="s">
        <v>19040</v>
      </c>
      <c r="C1217" s="211" t="s">
        <v>3106</v>
      </c>
      <c r="D1217" s="211" t="s">
        <v>1117</v>
      </c>
      <c r="E1217" s="211" t="s">
        <v>15623</v>
      </c>
      <c r="F1217" s="211" t="s">
        <v>1116</v>
      </c>
      <c r="G1217" s="211" t="s">
        <v>1720</v>
      </c>
      <c r="H1217" s="212" t="s">
        <v>2427</v>
      </c>
      <c r="I1217" s="213" t="s">
        <v>1118</v>
      </c>
      <c r="J1217" s="201" t="str">
        <f t="shared" si="37"/>
        <v>0235</v>
      </c>
      <c r="K1217" s="209"/>
      <c r="L1217" s="209"/>
      <c r="M1217" s="214"/>
      <c r="N1217" s="209" t="s">
        <v>18777</v>
      </c>
      <c r="O1217" s="215" t="s">
        <v>18778</v>
      </c>
      <c r="P1217" s="215" t="s">
        <v>18781</v>
      </c>
      <c r="Q1217" s="215" t="s">
        <v>18782</v>
      </c>
    </row>
    <row r="1218" spans="1:17" s="208" customFormat="1" ht="13.15" customHeight="1">
      <c r="A1218" s="209" t="str">
        <f t="shared" ref="A1218:A1281" si="38">E1218&amp;C1218</f>
        <v>9A-000560211336172105</v>
      </c>
      <c r="B1218" s="210" t="s">
        <v>19040</v>
      </c>
      <c r="C1218" s="211" t="s">
        <v>1117</v>
      </c>
      <c r="D1218" s="211" t="s">
        <v>1117</v>
      </c>
      <c r="E1218" s="211" t="s">
        <v>15624</v>
      </c>
      <c r="F1218" s="211" t="s">
        <v>1116</v>
      </c>
      <c r="G1218" s="211" t="s">
        <v>1720</v>
      </c>
      <c r="H1218" s="212" t="s">
        <v>2427</v>
      </c>
      <c r="I1218" s="213" t="s">
        <v>1118</v>
      </c>
      <c r="J1218" s="201" t="str">
        <f t="shared" ref="J1218:J1281" si="39">B1218</f>
        <v>0235</v>
      </c>
      <c r="K1218" s="209"/>
      <c r="L1218" s="209"/>
      <c r="M1218" s="214"/>
      <c r="N1218" s="209" t="s">
        <v>18777</v>
      </c>
      <c r="O1218" s="215" t="s">
        <v>18778</v>
      </c>
      <c r="P1218" s="215" t="s">
        <v>18781</v>
      </c>
      <c r="Q1218" s="215" t="s">
        <v>18782</v>
      </c>
    </row>
    <row r="1219" spans="1:17" s="208" customFormat="1" ht="13.15" customHeight="1">
      <c r="A1219" s="209" t="str">
        <f t="shared" si="38"/>
        <v>1126799011205833985</v>
      </c>
      <c r="B1219" s="210" t="s">
        <v>19041</v>
      </c>
      <c r="C1219" s="211" t="s">
        <v>596</v>
      </c>
      <c r="D1219" s="211" t="s">
        <v>596</v>
      </c>
      <c r="E1219" s="211" t="s">
        <v>15625</v>
      </c>
      <c r="F1219" s="211" t="s">
        <v>595</v>
      </c>
      <c r="G1219" s="211" t="s">
        <v>1915</v>
      </c>
      <c r="H1219" s="212" t="s">
        <v>3135</v>
      </c>
      <c r="I1219" s="213" t="s">
        <v>597</v>
      </c>
      <c r="J1219" s="201" t="str">
        <f t="shared" si="39"/>
        <v>0236</v>
      </c>
      <c r="K1219" s="209"/>
      <c r="L1219" s="209"/>
      <c r="M1219" s="214"/>
      <c r="N1219" s="209" t="s">
        <v>18777</v>
      </c>
      <c r="O1219" s="215" t="s">
        <v>18778</v>
      </c>
      <c r="P1219" s="215" t="s">
        <v>18781</v>
      </c>
      <c r="Q1219" s="215" t="s">
        <v>18782</v>
      </c>
    </row>
    <row r="1220" spans="1:17" s="208" customFormat="1" ht="13.15" customHeight="1">
      <c r="A1220" s="209" t="str">
        <f t="shared" si="38"/>
        <v>1126799021205833985</v>
      </c>
      <c r="B1220" s="210" t="s">
        <v>19041</v>
      </c>
      <c r="C1220" s="211" t="s">
        <v>596</v>
      </c>
      <c r="D1220" s="211" t="s">
        <v>596</v>
      </c>
      <c r="E1220" s="211" t="s">
        <v>595</v>
      </c>
      <c r="F1220" s="211" t="s">
        <v>595</v>
      </c>
      <c r="G1220" s="211" t="s">
        <v>1915</v>
      </c>
      <c r="H1220" s="212" t="s">
        <v>3135</v>
      </c>
      <c r="I1220" s="213" t="s">
        <v>597</v>
      </c>
      <c r="J1220" s="201" t="str">
        <f t="shared" si="39"/>
        <v>0236</v>
      </c>
      <c r="K1220" s="209"/>
      <c r="L1220" s="209"/>
      <c r="M1220" s="214"/>
      <c r="N1220" s="209" t="s">
        <v>18777</v>
      </c>
      <c r="O1220" s="215" t="s">
        <v>18778</v>
      </c>
      <c r="P1220" s="215" t="s">
        <v>18781</v>
      </c>
      <c r="Q1220" s="215" t="s">
        <v>18782</v>
      </c>
    </row>
    <row r="1221" spans="1:17" s="208" customFormat="1" ht="13.15" customHeight="1">
      <c r="A1221" s="209" t="str">
        <f t="shared" si="38"/>
        <v>1126799041205833985</v>
      </c>
      <c r="B1221" s="210" t="s">
        <v>19041</v>
      </c>
      <c r="C1221" s="211" t="s">
        <v>596</v>
      </c>
      <c r="D1221" s="211" t="s">
        <v>596</v>
      </c>
      <c r="E1221" s="211" t="s">
        <v>15626</v>
      </c>
      <c r="F1221" s="211" t="s">
        <v>595</v>
      </c>
      <c r="G1221" s="211" t="s">
        <v>1915</v>
      </c>
      <c r="H1221" s="212" t="s">
        <v>3135</v>
      </c>
      <c r="I1221" s="213" t="s">
        <v>597</v>
      </c>
      <c r="J1221" s="201" t="str">
        <f t="shared" si="39"/>
        <v>0236</v>
      </c>
      <c r="K1221" s="209"/>
      <c r="L1221" s="209"/>
      <c r="M1221" s="214"/>
      <c r="N1221" s="209" t="s">
        <v>18777</v>
      </c>
      <c r="O1221" s="215" t="s">
        <v>18778</v>
      </c>
      <c r="P1221" s="215" t="s">
        <v>18781</v>
      </c>
      <c r="Q1221" s="215" t="s">
        <v>18782</v>
      </c>
    </row>
    <row r="1222" spans="1:17" s="208" customFormat="1" ht="13.15" customHeight="1">
      <c r="A1222" s="209" t="str">
        <f t="shared" si="38"/>
        <v>1126799051205833985</v>
      </c>
      <c r="B1222" s="210" t="s">
        <v>19041</v>
      </c>
      <c r="C1222" s="211" t="s">
        <v>596</v>
      </c>
      <c r="D1222" s="211" t="s">
        <v>596</v>
      </c>
      <c r="E1222" s="211" t="s">
        <v>15627</v>
      </c>
      <c r="F1222" s="211" t="s">
        <v>595</v>
      </c>
      <c r="G1222" s="211" t="s">
        <v>1915</v>
      </c>
      <c r="H1222" s="212" t="s">
        <v>3135</v>
      </c>
      <c r="I1222" s="213" t="s">
        <v>597</v>
      </c>
      <c r="J1222" s="201" t="str">
        <f t="shared" si="39"/>
        <v>0236</v>
      </c>
      <c r="K1222" s="209"/>
      <c r="L1222" s="209"/>
      <c r="M1222" s="214"/>
      <c r="N1222" s="209" t="s">
        <v>18777</v>
      </c>
      <c r="O1222" s="215" t="s">
        <v>18778</v>
      </c>
      <c r="P1222" s="215" t="s">
        <v>18781</v>
      </c>
      <c r="Q1222" s="215" t="s">
        <v>18782</v>
      </c>
    </row>
    <row r="1223" spans="1:17" s="208" customFormat="1" ht="13.15" customHeight="1">
      <c r="A1223" s="209" t="str">
        <f t="shared" si="38"/>
        <v>1126799061205833985</v>
      </c>
      <c r="B1223" s="210" t="s">
        <v>19041</v>
      </c>
      <c r="C1223" s="211" t="s">
        <v>596</v>
      </c>
      <c r="D1223" s="211" t="s">
        <v>596</v>
      </c>
      <c r="E1223" s="211" t="s">
        <v>15628</v>
      </c>
      <c r="F1223" s="211" t="s">
        <v>595</v>
      </c>
      <c r="G1223" s="211" t="s">
        <v>1915</v>
      </c>
      <c r="H1223" s="212" t="s">
        <v>3135</v>
      </c>
      <c r="I1223" s="213" t="s">
        <v>597</v>
      </c>
      <c r="J1223" s="201" t="str">
        <f t="shared" si="39"/>
        <v>0236</v>
      </c>
      <c r="K1223" s="209"/>
      <c r="L1223" s="209"/>
      <c r="M1223" s="214"/>
      <c r="N1223" s="209" t="s">
        <v>18777</v>
      </c>
      <c r="O1223" s="215" t="s">
        <v>18778</v>
      </c>
      <c r="P1223" s="215" t="s">
        <v>18781</v>
      </c>
      <c r="Q1223" s="215" t="s">
        <v>18782</v>
      </c>
    </row>
    <row r="1224" spans="1:17" s="208" customFormat="1" ht="13.15" customHeight="1">
      <c r="A1224" s="209" t="str">
        <f t="shared" si="38"/>
        <v>##1205833985</v>
      </c>
      <c r="B1224" s="210" t="s">
        <v>19041</v>
      </c>
      <c r="C1224" s="211" t="s">
        <v>596</v>
      </c>
      <c r="D1224" s="211" t="s">
        <v>596</v>
      </c>
      <c r="E1224" s="211" t="s">
        <v>3649</v>
      </c>
      <c r="F1224" s="211" t="s">
        <v>595</v>
      </c>
      <c r="G1224" s="211" t="s">
        <v>1915</v>
      </c>
      <c r="H1224" s="212" t="s">
        <v>3135</v>
      </c>
      <c r="I1224" s="213" t="s">
        <v>597</v>
      </c>
      <c r="J1224" s="201" t="str">
        <f t="shared" si="39"/>
        <v>0236</v>
      </c>
      <c r="K1224" s="209"/>
      <c r="L1224" s="209"/>
      <c r="M1224" s="214"/>
      <c r="N1224" s="209" t="s">
        <v>18777</v>
      </c>
      <c r="O1224" s="215" t="s">
        <v>18778</v>
      </c>
      <c r="P1224" s="215" t="s">
        <v>18781</v>
      </c>
      <c r="Q1224" s="215" t="s">
        <v>18782</v>
      </c>
    </row>
    <row r="1225" spans="1:17" s="208" customFormat="1" ht="13.15" customHeight="1">
      <c r="A1225" s="209" t="str">
        <f t="shared" si="38"/>
        <v>1205833985MR1205833985</v>
      </c>
      <c r="B1225" s="210" t="s">
        <v>19041</v>
      </c>
      <c r="C1225" s="211" t="s">
        <v>596</v>
      </c>
      <c r="D1225" s="211" t="s">
        <v>596</v>
      </c>
      <c r="E1225" s="211" t="s">
        <v>15629</v>
      </c>
      <c r="F1225" s="211" t="s">
        <v>595</v>
      </c>
      <c r="G1225" s="211" t="s">
        <v>1915</v>
      </c>
      <c r="H1225" s="212" t="s">
        <v>3135</v>
      </c>
      <c r="I1225" s="213" t="s">
        <v>597</v>
      </c>
      <c r="J1225" s="201" t="str">
        <f t="shared" si="39"/>
        <v>0236</v>
      </c>
      <c r="K1225" s="209"/>
      <c r="L1225" s="209"/>
      <c r="M1225" s="214"/>
      <c r="N1225" s="209" t="s">
        <v>18777</v>
      </c>
      <c r="O1225" s="215" t="s">
        <v>18778</v>
      </c>
      <c r="P1225" s="215" t="s">
        <v>18781</v>
      </c>
      <c r="Q1225" s="215" t="s">
        <v>18782</v>
      </c>
    </row>
    <row r="1226" spans="1:17" s="208" customFormat="1" ht="13.15" customHeight="1">
      <c r="A1226" s="209" t="str">
        <f t="shared" si="38"/>
        <v>1F-QMA0000022400641205833985</v>
      </c>
      <c r="B1226" s="210" t="s">
        <v>19041</v>
      </c>
      <c r="C1226" s="211" t="s">
        <v>596</v>
      </c>
      <c r="D1226" s="211" t="s">
        <v>596</v>
      </c>
      <c r="E1226" s="211" t="s">
        <v>15630</v>
      </c>
      <c r="F1226" s="211" t="s">
        <v>595</v>
      </c>
      <c r="G1226" s="211" t="s">
        <v>1915</v>
      </c>
      <c r="H1226" s="212" t="s">
        <v>3135</v>
      </c>
      <c r="I1226" s="213" t="s">
        <v>597</v>
      </c>
      <c r="J1226" s="201" t="str">
        <f t="shared" si="39"/>
        <v>0236</v>
      </c>
      <c r="K1226" s="209"/>
      <c r="L1226" s="209"/>
      <c r="M1226" s="214"/>
      <c r="N1226" s="209" t="s">
        <v>18777</v>
      </c>
      <c r="O1226" s="215" t="s">
        <v>18778</v>
      </c>
      <c r="P1226" s="215" t="s">
        <v>18781</v>
      </c>
      <c r="Q1226" s="215" t="s">
        <v>18782</v>
      </c>
    </row>
    <row r="1227" spans="1:17" s="208" customFormat="1" ht="13.15" customHeight="1">
      <c r="A1227" s="209" t="str">
        <f t="shared" si="38"/>
        <v>1F-QMA0000049341251205833985</v>
      </c>
      <c r="B1227" s="210" t="s">
        <v>19041</v>
      </c>
      <c r="C1227" s="211" t="s">
        <v>596</v>
      </c>
      <c r="D1227" s="211" t="s">
        <v>596</v>
      </c>
      <c r="E1227" s="211" t="s">
        <v>15631</v>
      </c>
      <c r="F1227" s="211" t="s">
        <v>595</v>
      </c>
      <c r="G1227" s="211" t="s">
        <v>1915</v>
      </c>
      <c r="H1227" s="212" t="s">
        <v>3135</v>
      </c>
      <c r="I1227" s="213" t="s">
        <v>597</v>
      </c>
      <c r="J1227" s="201" t="str">
        <f t="shared" si="39"/>
        <v>0236</v>
      </c>
      <c r="K1227" s="209"/>
      <c r="L1227" s="209"/>
      <c r="M1227" s="214"/>
      <c r="N1227" s="209" t="s">
        <v>18777</v>
      </c>
      <c r="O1227" s="215" t="s">
        <v>18778</v>
      </c>
      <c r="P1227" s="215" t="s">
        <v>18781</v>
      </c>
      <c r="Q1227" s="215" t="s">
        <v>18782</v>
      </c>
    </row>
    <row r="1228" spans="1:17" s="208" customFormat="1" ht="13.15" customHeight="1">
      <c r="A1228" s="209" t="str">
        <f t="shared" si="38"/>
        <v>1126849011831170273</v>
      </c>
      <c r="B1228" s="210" t="s">
        <v>19042</v>
      </c>
      <c r="C1228" s="211" t="s">
        <v>361</v>
      </c>
      <c r="D1228" s="211" t="s">
        <v>361</v>
      </c>
      <c r="E1228" s="211" t="s">
        <v>15632</v>
      </c>
      <c r="F1228" s="211" t="s">
        <v>360</v>
      </c>
      <c r="G1228" s="211" t="s">
        <v>1838</v>
      </c>
      <c r="H1228" s="212" t="s">
        <v>1837</v>
      </c>
      <c r="I1228" s="213" t="s">
        <v>362</v>
      </c>
      <c r="J1228" s="201" t="str">
        <f t="shared" si="39"/>
        <v>0238</v>
      </c>
      <c r="K1228" s="209"/>
      <c r="L1228" s="209"/>
      <c r="M1228" s="214"/>
      <c r="N1228" s="209" t="s">
        <v>18765</v>
      </c>
      <c r="O1228" s="215" t="s">
        <v>18766</v>
      </c>
      <c r="P1228" s="215" t="s">
        <v>18835</v>
      </c>
      <c r="Q1228" s="215" t="s">
        <v>18836</v>
      </c>
    </row>
    <row r="1229" spans="1:17" s="208" customFormat="1" ht="13.15" customHeight="1">
      <c r="A1229" s="209" t="str">
        <f t="shared" si="38"/>
        <v>1126849021831170273</v>
      </c>
      <c r="B1229" s="210" t="s">
        <v>19042</v>
      </c>
      <c r="C1229" s="211" t="s">
        <v>361</v>
      </c>
      <c r="D1229" s="211" t="s">
        <v>361</v>
      </c>
      <c r="E1229" s="211" t="s">
        <v>15633</v>
      </c>
      <c r="F1229" s="211" t="s">
        <v>360</v>
      </c>
      <c r="G1229" s="211" t="s">
        <v>1838</v>
      </c>
      <c r="H1229" s="212" t="s">
        <v>1837</v>
      </c>
      <c r="I1229" s="213" t="s">
        <v>362</v>
      </c>
      <c r="J1229" s="201" t="str">
        <f t="shared" si="39"/>
        <v>0238</v>
      </c>
      <c r="K1229" s="209"/>
      <c r="L1229" s="209"/>
      <c r="M1229" s="214"/>
      <c r="N1229" s="209" t="s">
        <v>18765</v>
      </c>
      <c r="O1229" s="215" t="s">
        <v>18766</v>
      </c>
      <c r="P1229" s="215" t="s">
        <v>18835</v>
      </c>
      <c r="Q1229" s="215" t="s">
        <v>18836</v>
      </c>
    </row>
    <row r="1230" spans="1:17" s="208" customFormat="1" ht="13.15" customHeight="1">
      <c r="A1230" s="209" t="str">
        <f t="shared" si="38"/>
        <v>1126849041831170273</v>
      </c>
      <c r="B1230" s="210" t="s">
        <v>19042</v>
      </c>
      <c r="C1230" s="211" t="s">
        <v>361</v>
      </c>
      <c r="D1230" s="211" t="s">
        <v>361</v>
      </c>
      <c r="E1230" s="211" t="s">
        <v>360</v>
      </c>
      <c r="F1230" s="211" t="s">
        <v>360</v>
      </c>
      <c r="G1230" s="211" t="s">
        <v>1838</v>
      </c>
      <c r="H1230" s="212" t="s">
        <v>1837</v>
      </c>
      <c r="I1230" s="213" t="s">
        <v>362</v>
      </c>
      <c r="J1230" s="201" t="str">
        <f t="shared" si="39"/>
        <v>0238</v>
      </c>
      <c r="K1230" s="209"/>
      <c r="L1230" s="209"/>
      <c r="M1230" s="214"/>
      <c r="N1230" s="209" t="s">
        <v>18765</v>
      </c>
      <c r="O1230" s="215" t="s">
        <v>18766</v>
      </c>
      <c r="P1230" s="215" t="s">
        <v>18835</v>
      </c>
      <c r="Q1230" s="215" t="s">
        <v>18836</v>
      </c>
    </row>
    <row r="1231" spans="1:17" s="208" customFormat="1" ht="13.15" customHeight="1">
      <c r="A1231" s="209" t="str">
        <f t="shared" si="38"/>
        <v>1126849051831170273</v>
      </c>
      <c r="B1231" s="210" t="s">
        <v>19042</v>
      </c>
      <c r="C1231" s="211" t="s">
        <v>361</v>
      </c>
      <c r="D1231" s="211" t="s">
        <v>361</v>
      </c>
      <c r="E1231" s="211" t="s">
        <v>15634</v>
      </c>
      <c r="F1231" s="211" t="s">
        <v>360</v>
      </c>
      <c r="G1231" s="211" t="s">
        <v>1838</v>
      </c>
      <c r="H1231" s="212" t="s">
        <v>1837</v>
      </c>
      <c r="I1231" s="213" t="s">
        <v>362</v>
      </c>
      <c r="J1231" s="201" t="str">
        <f t="shared" si="39"/>
        <v>0238</v>
      </c>
      <c r="K1231" s="209"/>
      <c r="L1231" s="209"/>
      <c r="M1231" s="214"/>
      <c r="N1231" s="209" t="s">
        <v>18765</v>
      </c>
      <c r="O1231" s="215" t="s">
        <v>18766</v>
      </c>
      <c r="P1231" s="215" t="s">
        <v>18835</v>
      </c>
      <c r="Q1231" s="215" t="s">
        <v>18836</v>
      </c>
    </row>
    <row r="1232" spans="1:17" s="208" customFormat="1" ht="13.15" customHeight="1">
      <c r="A1232" s="209" t="str">
        <f t="shared" si="38"/>
        <v>1126849061831170273</v>
      </c>
      <c r="B1232" s="210" t="s">
        <v>19042</v>
      </c>
      <c r="C1232" s="211" t="s">
        <v>361</v>
      </c>
      <c r="D1232" s="211" t="s">
        <v>361</v>
      </c>
      <c r="E1232" s="211" t="s">
        <v>15635</v>
      </c>
      <c r="F1232" s="211" t="s">
        <v>360</v>
      </c>
      <c r="G1232" s="211" t="s">
        <v>1838</v>
      </c>
      <c r="H1232" s="212" t="s">
        <v>1837</v>
      </c>
      <c r="I1232" s="213" t="s">
        <v>362</v>
      </c>
      <c r="J1232" s="201" t="str">
        <f t="shared" si="39"/>
        <v>0238</v>
      </c>
      <c r="K1232" s="209"/>
      <c r="L1232" s="209"/>
      <c r="M1232" s="214"/>
      <c r="N1232" s="209" t="s">
        <v>18765</v>
      </c>
      <c r="O1232" s="215" t="s">
        <v>18766</v>
      </c>
      <c r="P1232" s="215" t="s">
        <v>18835</v>
      </c>
      <c r="Q1232" s="215" t="s">
        <v>18836</v>
      </c>
    </row>
    <row r="1233" spans="1:17" s="208" customFormat="1" ht="13.15" customHeight="1">
      <c r="A1233" s="209" t="str">
        <f t="shared" si="38"/>
        <v>1700031011831170273</v>
      </c>
      <c r="B1233" s="210" t="s">
        <v>19042</v>
      </c>
      <c r="C1233" s="211" t="s">
        <v>361</v>
      </c>
      <c r="D1233" s="211" t="s">
        <v>361</v>
      </c>
      <c r="E1233" s="211" t="s">
        <v>15636</v>
      </c>
      <c r="F1233" s="211" t="s">
        <v>360</v>
      </c>
      <c r="G1233" s="211" t="s">
        <v>1838</v>
      </c>
      <c r="H1233" s="212" t="s">
        <v>1837</v>
      </c>
      <c r="I1233" s="213" t="s">
        <v>362</v>
      </c>
      <c r="J1233" s="201" t="str">
        <f t="shared" si="39"/>
        <v>0238</v>
      </c>
      <c r="K1233" s="209"/>
      <c r="L1233" s="209"/>
      <c r="M1233" s="214"/>
      <c r="N1233" s="209" t="s">
        <v>18765</v>
      </c>
      <c r="O1233" s="215" t="s">
        <v>18766</v>
      </c>
      <c r="P1233" s="215" t="s">
        <v>18835</v>
      </c>
      <c r="Q1233" s="215" t="s">
        <v>18836</v>
      </c>
    </row>
    <row r="1234" spans="1:17" s="208" customFormat="1" ht="13.15" customHeight="1">
      <c r="A1234" s="209" t="str">
        <f t="shared" si="38"/>
        <v>##1831170273</v>
      </c>
      <c r="B1234" s="210" t="s">
        <v>19042</v>
      </c>
      <c r="C1234" s="211" t="s">
        <v>361</v>
      </c>
      <c r="D1234" s="211" t="s">
        <v>361</v>
      </c>
      <c r="E1234" s="211" t="s">
        <v>3649</v>
      </c>
      <c r="F1234" s="211" t="s">
        <v>360</v>
      </c>
      <c r="G1234" s="211" t="s">
        <v>1838</v>
      </c>
      <c r="H1234" s="212" t="s">
        <v>1837</v>
      </c>
      <c r="I1234" s="213" t="s">
        <v>362</v>
      </c>
      <c r="J1234" s="201" t="str">
        <f t="shared" si="39"/>
        <v>0238</v>
      </c>
      <c r="K1234" s="209" t="s">
        <v>14592</v>
      </c>
      <c r="L1234" s="209"/>
      <c r="M1234" s="214"/>
      <c r="N1234" s="209" t="s">
        <v>18765</v>
      </c>
      <c r="O1234" s="215" t="s">
        <v>18766</v>
      </c>
      <c r="P1234" s="215" t="s">
        <v>18835</v>
      </c>
      <c r="Q1234" s="215" t="s">
        <v>18836</v>
      </c>
    </row>
    <row r="1235" spans="1:17" s="208" customFormat="1" ht="13.15" customHeight="1">
      <c r="A1235" s="209" t="str">
        <f t="shared" si="38"/>
        <v>1F-QMA0000024101921831170273</v>
      </c>
      <c r="B1235" s="210" t="s">
        <v>19042</v>
      </c>
      <c r="C1235" s="211" t="s">
        <v>361</v>
      </c>
      <c r="D1235" s="211" t="s">
        <v>361</v>
      </c>
      <c r="E1235" s="211" t="s">
        <v>15637</v>
      </c>
      <c r="F1235" s="211" t="s">
        <v>360</v>
      </c>
      <c r="G1235" s="211" t="s">
        <v>1838</v>
      </c>
      <c r="H1235" s="212" t="s">
        <v>1837</v>
      </c>
      <c r="I1235" s="213" t="s">
        <v>362</v>
      </c>
      <c r="J1235" s="201" t="str">
        <f t="shared" si="39"/>
        <v>0238</v>
      </c>
      <c r="K1235" s="209"/>
      <c r="L1235" s="209"/>
      <c r="M1235" s="214"/>
      <c r="N1235" s="209" t="s">
        <v>18765</v>
      </c>
      <c r="O1235" s="215" t="s">
        <v>18766</v>
      </c>
      <c r="P1235" s="215" t="s">
        <v>18835</v>
      </c>
      <c r="Q1235" s="215" t="s">
        <v>18836</v>
      </c>
    </row>
    <row r="1236" spans="1:17" s="208" customFormat="1" ht="13.15" customHeight="1">
      <c r="A1236" s="209" t="str">
        <f t="shared" si="38"/>
        <v>0070476011447574819</v>
      </c>
      <c r="B1236" s="210" t="s">
        <v>19043</v>
      </c>
      <c r="C1236" s="211" t="s">
        <v>719</v>
      </c>
      <c r="D1236" s="211" t="s">
        <v>719</v>
      </c>
      <c r="E1236" s="211" t="s">
        <v>3613</v>
      </c>
      <c r="F1236" s="211" t="s">
        <v>718</v>
      </c>
      <c r="G1236" s="211" t="s">
        <v>2090</v>
      </c>
      <c r="H1236" s="212" t="s">
        <v>3305</v>
      </c>
      <c r="I1236" s="213" t="s">
        <v>720</v>
      </c>
      <c r="J1236" s="201" t="str">
        <f t="shared" si="39"/>
        <v>0240</v>
      </c>
      <c r="K1236" s="209" t="s">
        <v>9153</v>
      </c>
      <c r="L1236" s="209"/>
      <c r="M1236" s="214"/>
      <c r="N1236" s="209" t="s">
        <v>18777</v>
      </c>
      <c r="O1236" s="215" t="s">
        <v>18778</v>
      </c>
      <c r="P1236" s="215" t="s">
        <v>18835</v>
      </c>
      <c r="Q1236" s="215" t="s">
        <v>18836</v>
      </c>
    </row>
    <row r="1237" spans="1:17" s="208" customFormat="1" ht="13.15" customHeight="1">
      <c r="A1237" s="209" t="str">
        <f t="shared" si="38"/>
        <v>0070476011952308132</v>
      </c>
      <c r="B1237" s="210" t="s">
        <v>19043</v>
      </c>
      <c r="C1237" s="211" t="s">
        <v>15638</v>
      </c>
      <c r="D1237" s="211" t="s">
        <v>719</v>
      </c>
      <c r="E1237" s="211" t="s">
        <v>3613</v>
      </c>
      <c r="F1237" s="211" t="s">
        <v>718</v>
      </c>
      <c r="G1237" s="211" t="s">
        <v>2090</v>
      </c>
      <c r="H1237" s="212" t="s">
        <v>3305</v>
      </c>
      <c r="I1237" s="213" t="s">
        <v>720</v>
      </c>
      <c r="J1237" s="201" t="str">
        <f t="shared" si="39"/>
        <v>0240</v>
      </c>
      <c r="K1237" s="209" t="s">
        <v>15639</v>
      </c>
      <c r="L1237" s="209"/>
      <c r="M1237" s="214"/>
      <c r="N1237" s="209" t="s">
        <v>18777</v>
      </c>
      <c r="O1237" s="215" t="s">
        <v>18778</v>
      </c>
      <c r="P1237" s="215" t="s">
        <v>18835</v>
      </c>
      <c r="Q1237" s="215" t="s">
        <v>18836</v>
      </c>
    </row>
    <row r="1238" spans="1:17" s="208" customFormat="1" ht="13.15" customHeight="1">
      <c r="A1238" s="209" t="str">
        <f t="shared" si="38"/>
        <v>0070476021447574819</v>
      </c>
      <c r="B1238" s="210" t="s">
        <v>19043</v>
      </c>
      <c r="C1238" s="211" t="s">
        <v>719</v>
      </c>
      <c r="D1238" s="211" t="s">
        <v>719</v>
      </c>
      <c r="E1238" s="211" t="s">
        <v>15640</v>
      </c>
      <c r="F1238" s="211" t="s">
        <v>718</v>
      </c>
      <c r="G1238" s="211" t="s">
        <v>2090</v>
      </c>
      <c r="H1238" s="212" t="s">
        <v>3305</v>
      </c>
      <c r="I1238" s="213" t="s">
        <v>720</v>
      </c>
      <c r="J1238" s="201" t="str">
        <f t="shared" si="39"/>
        <v>0240</v>
      </c>
      <c r="K1238" s="209" t="s">
        <v>14592</v>
      </c>
      <c r="L1238" s="209"/>
      <c r="M1238" s="214"/>
      <c r="N1238" s="209" t="s">
        <v>18777</v>
      </c>
      <c r="O1238" s="215" t="s">
        <v>18778</v>
      </c>
      <c r="P1238" s="215" t="s">
        <v>18835</v>
      </c>
      <c r="Q1238" s="215" t="s">
        <v>18836</v>
      </c>
    </row>
    <row r="1239" spans="1:17" s="208" customFormat="1" ht="13.15" customHeight="1">
      <c r="A1239" s="209" t="str">
        <f t="shared" si="38"/>
        <v>0827784011447574819</v>
      </c>
      <c r="B1239" s="210" t="s">
        <v>19043</v>
      </c>
      <c r="C1239" s="211" t="s">
        <v>719</v>
      </c>
      <c r="D1239" s="211" t="s">
        <v>719</v>
      </c>
      <c r="E1239" s="211" t="s">
        <v>15641</v>
      </c>
      <c r="F1239" s="211" t="s">
        <v>718</v>
      </c>
      <c r="G1239" s="211" t="s">
        <v>2090</v>
      </c>
      <c r="H1239" s="212" t="s">
        <v>3305</v>
      </c>
      <c r="I1239" s="213" t="s">
        <v>720</v>
      </c>
      <c r="J1239" s="201" t="str">
        <f t="shared" si="39"/>
        <v>0240</v>
      </c>
      <c r="K1239" s="209" t="s">
        <v>9153</v>
      </c>
      <c r="L1239" s="209"/>
      <c r="M1239" s="214"/>
      <c r="N1239" s="209" t="s">
        <v>18777</v>
      </c>
      <c r="O1239" s="215" t="s">
        <v>18778</v>
      </c>
      <c r="P1239" s="215" t="s">
        <v>18835</v>
      </c>
      <c r="Q1239" s="215" t="s">
        <v>18836</v>
      </c>
    </row>
    <row r="1240" spans="1:17" s="208" customFormat="1" ht="13.15" customHeight="1">
      <c r="A1240" s="209" t="str">
        <f t="shared" si="38"/>
        <v>0827784011952308132</v>
      </c>
      <c r="B1240" s="210" t="s">
        <v>19043</v>
      </c>
      <c r="C1240" s="211" t="s">
        <v>15638</v>
      </c>
      <c r="D1240" s="211" t="s">
        <v>719</v>
      </c>
      <c r="E1240" s="211" t="s">
        <v>15641</v>
      </c>
      <c r="F1240" s="211" t="s">
        <v>718</v>
      </c>
      <c r="G1240" s="211" t="s">
        <v>2090</v>
      </c>
      <c r="H1240" s="212" t="s">
        <v>3305</v>
      </c>
      <c r="I1240" s="213" t="s">
        <v>720</v>
      </c>
      <c r="J1240" s="201" t="str">
        <f t="shared" si="39"/>
        <v>0240</v>
      </c>
      <c r="K1240" s="209" t="s">
        <v>15639</v>
      </c>
      <c r="L1240" s="209"/>
      <c r="M1240" s="214"/>
      <c r="N1240" s="209" t="s">
        <v>18777</v>
      </c>
      <c r="O1240" s="215" t="s">
        <v>18778</v>
      </c>
      <c r="P1240" s="215" t="s">
        <v>18835</v>
      </c>
      <c r="Q1240" s="215" t="s">
        <v>18836</v>
      </c>
    </row>
    <row r="1241" spans="1:17" s="208" customFormat="1" ht="13.15" customHeight="1">
      <c r="A1241" s="209" t="str">
        <f t="shared" si="38"/>
        <v>1126880011447574819</v>
      </c>
      <c r="B1241" s="210" t="s">
        <v>19043</v>
      </c>
      <c r="C1241" s="211" t="s">
        <v>719</v>
      </c>
      <c r="D1241" s="211" t="s">
        <v>719</v>
      </c>
      <c r="E1241" s="211" t="s">
        <v>15642</v>
      </c>
      <c r="F1241" s="211" t="s">
        <v>718</v>
      </c>
      <c r="G1241" s="211" t="s">
        <v>2090</v>
      </c>
      <c r="H1241" s="212" t="s">
        <v>3305</v>
      </c>
      <c r="I1241" s="213" t="s">
        <v>720</v>
      </c>
      <c r="J1241" s="201" t="str">
        <f t="shared" si="39"/>
        <v>0240</v>
      </c>
      <c r="K1241" s="209" t="s">
        <v>9153</v>
      </c>
      <c r="L1241" s="209"/>
      <c r="M1241" s="214"/>
      <c r="N1241" s="209" t="s">
        <v>18777</v>
      </c>
      <c r="O1241" s="215" t="s">
        <v>18778</v>
      </c>
      <c r="P1241" s="215" t="s">
        <v>18835</v>
      </c>
      <c r="Q1241" s="215" t="s">
        <v>18836</v>
      </c>
    </row>
    <row r="1242" spans="1:17" s="208" customFormat="1" ht="13.15" customHeight="1">
      <c r="A1242" s="209" t="str">
        <f t="shared" si="38"/>
        <v>1126880011952308132</v>
      </c>
      <c r="B1242" s="210" t="s">
        <v>19043</v>
      </c>
      <c r="C1242" s="211" t="s">
        <v>15638</v>
      </c>
      <c r="D1242" s="211" t="s">
        <v>719</v>
      </c>
      <c r="E1242" s="211" t="s">
        <v>15642</v>
      </c>
      <c r="F1242" s="211" t="s">
        <v>718</v>
      </c>
      <c r="G1242" s="211" t="s">
        <v>2090</v>
      </c>
      <c r="H1242" s="212" t="s">
        <v>3305</v>
      </c>
      <c r="I1242" s="213" t="s">
        <v>720</v>
      </c>
      <c r="J1242" s="201" t="str">
        <f t="shared" si="39"/>
        <v>0240</v>
      </c>
      <c r="K1242" s="209" t="s">
        <v>15639</v>
      </c>
      <c r="L1242" s="209"/>
      <c r="M1242" s="214"/>
      <c r="N1242" s="209" t="s">
        <v>18777</v>
      </c>
      <c r="O1242" s="215" t="s">
        <v>18778</v>
      </c>
      <c r="P1242" s="215" t="s">
        <v>18835</v>
      </c>
      <c r="Q1242" s="215" t="s">
        <v>18836</v>
      </c>
    </row>
    <row r="1243" spans="1:17" s="208" customFormat="1" ht="13.15" customHeight="1">
      <c r="A1243" s="209" t="str">
        <f t="shared" si="38"/>
        <v>1126880021447574819</v>
      </c>
      <c r="B1243" s="210" t="s">
        <v>19043</v>
      </c>
      <c r="C1243" s="211" t="s">
        <v>719</v>
      </c>
      <c r="D1243" s="211" t="s">
        <v>719</v>
      </c>
      <c r="E1243" s="211" t="s">
        <v>15643</v>
      </c>
      <c r="F1243" s="211" t="s">
        <v>718</v>
      </c>
      <c r="G1243" s="211" t="s">
        <v>2090</v>
      </c>
      <c r="H1243" s="212" t="s">
        <v>3305</v>
      </c>
      <c r="I1243" s="213" t="s">
        <v>720</v>
      </c>
      <c r="J1243" s="201" t="str">
        <f t="shared" si="39"/>
        <v>0240</v>
      </c>
      <c r="K1243" s="209" t="s">
        <v>9153</v>
      </c>
      <c r="L1243" s="209"/>
      <c r="M1243" s="214"/>
      <c r="N1243" s="209" t="s">
        <v>18777</v>
      </c>
      <c r="O1243" s="215" t="s">
        <v>18778</v>
      </c>
      <c r="P1243" s="215" t="s">
        <v>18835</v>
      </c>
      <c r="Q1243" s="215" t="s">
        <v>18836</v>
      </c>
    </row>
    <row r="1244" spans="1:17" s="208" customFormat="1" ht="13.15" customHeight="1">
      <c r="A1244" s="209" t="str">
        <f t="shared" si="38"/>
        <v>1126880021952308132</v>
      </c>
      <c r="B1244" s="210" t="s">
        <v>19043</v>
      </c>
      <c r="C1244" s="211" t="s">
        <v>15638</v>
      </c>
      <c r="D1244" s="211" t="s">
        <v>719</v>
      </c>
      <c r="E1244" s="211" t="s">
        <v>15643</v>
      </c>
      <c r="F1244" s="211" t="s">
        <v>718</v>
      </c>
      <c r="G1244" s="211" t="s">
        <v>2090</v>
      </c>
      <c r="H1244" s="212" t="s">
        <v>3305</v>
      </c>
      <c r="I1244" s="213" t="s">
        <v>720</v>
      </c>
      <c r="J1244" s="201" t="str">
        <f t="shared" si="39"/>
        <v>0240</v>
      </c>
      <c r="K1244" s="209" t="s">
        <v>15639</v>
      </c>
      <c r="L1244" s="209"/>
      <c r="M1244" s="214"/>
      <c r="N1244" s="209" t="s">
        <v>18777</v>
      </c>
      <c r="O1244" s="215" t="s">
        <v>18778</v>
      </c>
      <c r="P1244" s="215" t="s">
        <v>18835</v>
      </c>
      <c r="Q1244" s="215" t="s">
        <v>18836</v>
      </c>
    </row>
    <row r="1245" spans="1:17" s="208" customFormat="1" ht="13.15" customHeight="1">
      <c r="A1245" s="209" t="str">
        <f t="shared" si="38"/>
        <v>1126880041447574819</v>
      </c>
      <c r="B1245" s="210" t="s">
        <v>19043</v>
      </c>
      <c r="C1245" s="211" t="s">
        <v>719</v>
      </c>
      <c r="D1245" s="211" t="s">
        <v>719</v>
      </c>
      <c r="E1245" s="211" t="s">
        <v>718</v>
      </c>
      <c r="F1245" s="211" t="s">
        <v>718</v>
      </c>
      <c r="G1245" s="211" t="s">
        <v>2090</v>
      </c>
      <c r="H1245" s="212" t="s">
        <v>3305</v>
      </c>
      <c r="I1245" s="213" t="s">
        <v>720</v>
      </c>
      <c r="J1245" s="201" t="str">
        <f t="shared" si="39"/>
        <v>0240</v>
      </c>
      <c r="K1245" s="209" t="s">
        <v>14973</v>
      </c>
      <c r="L1245" s="209"/>
      <c r="M1245" s="214"/>
      <c r="N1245" s="209" t="s">
        <v>18777</v>
      </c>
      <c r="O1245" s="215" t="s">
        <v>18778</v>
      </c>
      <c r="P1245" s="215" t="s">
        <v>18835</v>
      </c>
      <c r="Q1245" s="215" t="s">
        <v>18836</v>
      </c>
    </row>
    <row r="1246" spans="1:17" s="208" customFormat="1" ht="13.15" customHeight="1">
      <c r="A1246" s="209" t="str">
        <f t="shared" si="38"/>
        <v>1126880041952308132</v>
      </c>
      <c r="B1246" s="210" t="s">
        <v>19043</v>
      </c>
      <c r="C1246" s="211" t="s">
        <v>15638</v>
      </c>
      <c r="D1246" s="211" t="s">
        <v>719</v>
      </c>
      <c r="E1246" s="211" t="s">
        <v>718</v>
      </c>
      <c r="F1246" s="211" t="s">
        <v>718</v>
      </c>
      <c r="G1246" s="211" t="s">
        <v>2090</v>
      </c>
      <c r="H1246" s="212" t="s">
        <v>3305</v>
      </c>
      <c r="I1246" s="213" t="s">
        <v>720</v>
      </c>
      <c r="J1246" s="201" t="str">
        <f t="shared" si="39"/>
        <v>0240</v>
      </c>
      <c r="K1246" s="209" t="s">
        <v>14592</v>
      </c>
      <c r="L1246" s="209"/>
      <c r="M1246" s="214"/>
      <c r="N1246" s="209" t="s">
        <v>18777</v>
      </c>
      <c r="O1246" s="215" t="s">
        <v>18778</v>
      </c>
      <c r="P1246" s="215" t="s">
        <v>18835</v>
      </c>
      <c r="Q1246" s="215" t="s">
        <v>18836</v>
      </c>
    </row>
    <row r="1247" spans="1:17" s="208" customFormat="1" ht="13.15" customHeight="1">
      <c r="A1247" s="209" t="str">
        <f t="shared" si="38"/>
        <v>##1447574819</v>
      </c>
      <c r="B1247" s="210" t="s">
        <v>19043</v>
      </c>
      <c r="C1247" s="211" t="s">
        <v>719</v>
      </c>
      <c r="D1247" s="211" t="s">
        <v>719</v>
      </c>
      <c r="E1247" s="211" t="s">
        <v>3649</v>
      </c>
      <c r="F1247" s="211" t="s">
        <v>718</v>
      </c>
      <c r="G1247" s="211" t="s">
        <v>2090</v>
      </c>
      <c r="H1247" s="212" t="s">
        <v>3305</v>
      </c>
      <c r="I1247" s="213" t="s">
        <v>720</v>
      </c>
      <c r="J1247" s="201" t="str">
        <f t="shared" si="39"/>
        <v>0240</v>
      </c>
      <c r="K1247" s="209" t="s">
        <v>9153</v>
      </c>
      <c r="L1247" s="209"/>
      <c r="M1247" s="214"/>
      <c r="N1247" s="209" t="s">
        <v>18777</v>
      </c>
      <c r="O1247" s="215" t="s">
        <v>18778</v>
      </c>
      <c r="P1247" s="215" t="s">
        <v>18835</v>
      </c>
      <c r="Q1247" s="215" t="s">
        <v>18836</v>
      </c>
    </row>
    <row r="1248" spans="1:17" s="208" customFormat="1" ht="13.15" customHeight="1">
      <c r="A1248" s="209" t="str">
        <f t="shared" si="38"/>
        <v>##1952308132</v>
      </c>
      <c r="B1248" s="210" t="s">
        <v>19043</v>
      </c>
      <c r="C1248" s="211" t="s">
        <v>15638</v>
      </c>
      <c r="D1248" s="211" t="s">
        <v>719</v>
      </c>
      <c r="E1248" s="211" t="s">
        <v>3649</v>
      </c>
      <c r="F1248" s="211" t="s">
        <v>718</v>
      </c>
      <c r="G1248" s="211" t="s">
        <v>2090</v>
      </c>
      <c r="H1248" s="212" t="s">
        <v>3305</v>
      </c>
      <c r="I1248" s="213" t="s">
        <v>720</v>
      </c>
      <c r="J1248" s="201" t="str">
        <f t="shared" si="39"/>
        <v>0240</v>
      </c>
      <c r="K1248" s="209" t="s">
        <v>15639</v>
      </c>
      <c r="L1248" s="209"/>
      <c r="M1248" s="214"/>
      <c r="N1248" s="209" t="s">
        <v>18777</v>
      </c>
      <c r="O1248" s="215" t="s">
        <v>18778</v>
      </c>
      <c r="P1248" s="215" t="s">
        <v>18835</v>
      </c>
      <c r="Q1248" s="215" t="s">
        <v>18836</v>
      </c>
    </row>
    <row r="1249" spans="1:17" s="208" customFormat="1" ht="13.15" customHeight="1">
      <c r="A1249" s="209" t="str">
        <f t="shared" si="38"/>
        <v>1F-QMA0000023366171952308132</v>
      </c>
      <c r="B1249" s="210" t="s">
        <v>19043</v>
      </c>
      <c r="C1249" s="211" t="s">
        <v>15638</v>
      </c>
      <c r="D1249" s="211" t="s">
        <v>719</v>
      </c>
      <c r="E1249" s="211" t="s">
        <v>15644</v>
      </c>
      <c r="F1249" s="211" t="s">
        <v>718</v>
      </c>
      <c r="G1249" s="211" t="s">
        <v>2090</v>
      </c>
      <c r="H1249" s="212" t="s">
        <v>3305</v>
      </c>
      <c r="I1249" s="213" t="s">
        <v>720</v>
      </c>
      <c r="J1249" s="201" t="str">
        <f t="shared" si="39"/>
        <v>0240</v>
      </c>
      <c r="K1249" s="209" t="s">
        <v>15639</v>
      </c>
      <c r="L1249" s="209"/>
      <c r="M1249" s="214"/>
      <c r="N1249" s="209" t="s">
        <v>18777</v>
      </c>
      <c r="O1249" s="215" t="s">
        <v>18778</v>
      </c>
      <c r="P1249" s="215" t="s">
        <v>18835</v>
      </c>
      <c r="Q1249" s="215" t="s">
        <v>18836</v>
      </c>
    </row>
    <row r="1250" spans="1:17" s="208" customFormat="1" ht="13.15" customHeight="1">
      <c r="A1250" s="209" t="str">
        <f t="shared" si="38"/>
        <v>1126922011598746703</v>
      </c>
      <c r="B1250" s="210" t="s">
        <v>19044</v>
      </c>
      <c r="C1250" s="211" t="s">
        <v>716</v>
      </c>
      <c r="D1250" s="211" t="s">
        <v>716</v>
      </c>
      <c r="E1250" s="211" t="s">
        <v>15645</v>
      </c>
      <c r="F1250" s="211" t="s">
        <v>715</v>
      </c>
      <c r="G1250" s="211" t="s">
        <v>2328</v>
      </c>
      <c r="H1250" s="212" t="s">
        <v>2329</v>
      </c>
      <c r="I1250" s="213" t="s">
        <v>717</v>
      </c>
      <c r="J1250" s="201" t="str">
        <f t="shared" si="39"/>
        <v>0241</v>
      </c>
      <c r="K1250" s="209"/>
      <c r="L1250" s="209"/>
      <c r="M1250" s="214"/>
      <c r="N1250" s="209" t="s">
        <v>18777</v>
      </c>
      <c r="O1250" s="215" t="s">
        <v>18778</v>
      </c>
      <c r="P1250" s="215" t="s">
        <v>18835</v>
      </c>
      <c r="Q1250" s="215" t="s">
        <v>18836</v>
      </c>
    </row>
    <row r="1251" spans="1:17" s="208" customFormat="1" ht="13.15" customHeight="1">
      <c r="A1251" s="209" t="str">
        <f t="shared" si="38"/>
        <v>1126922021598746703</v>
      </c>
      <c r="B1251" s="210" t="s">
        <v>19044</v>
      </c>
      <c r="C1251" s="211" t="s">
        <v>716</v>
      </c>
      <c r="D1251" s="211" t="s">
        <v>716</v>
      </c>
      <c r="E1251" s="211" t="s">
        <v>715</v>
      </c>
      <c r="F1251" s="211" t="s">
        <v>715</v>
      </c>
      <c r="G1251" s="211" t="s">
        <v>2328</v>
      </c>
      <c r="H1251" s="212" t="s">
        <v>2329</v>
      </c>
      <c r="I1251" s="213" t="s">
        <v>717</v>
      </c>
      <c r="J1251" s="201" t="str">
        <f t="shared" si="39"/>
        <v>0241</v>
      </c>
      <c r="K1251" s="209"/>
      <c r="L1251" s="209"/>
      <c r="M1251" s="214"/>
      <c r="N1251" s="209" t="s">
        <v>18777</v>
      </c>
      <c r="O1251" s="215" t="s">
        <v>18778</v>
      </c>
      <c r="P1251" s="215" t="s">
        <v>18835</v>
      </c>
      <c r="Q1251" s="215" t="s">
        <v>18836</v>
      </c>
    </row>
    <row r="1252" spans="1:17" s="208" customFormat="1" ht="13.15" customHeight="1">
      <c r="A1252" s="209" t="str">
        <f t="shared" si="38"/>
        <v>0806630021689650616</v>
      </c>
      <c r="B1252" s="210" t="s">
        <v>19045</v>
      </c>
      <c r="C1252" s="211" t="s">
        <v>857</v>
      </c>
      <c r="D1252" s="211" t="s">
        <v>857</v>
      </c>
      <c r="E1252" s="211" t="s">
        <v>15655</v>
      </c>
      <c r="F1252" s="211" t="s">
        <v>856</v>
      </c>
      <c r="G1252" s="211" t="s">
        <v>1949</v>
      </c>
      <c r="H1252" s="212" t="s">
        <v>3180</v>
      </c>
      <c r="I1252" s="213" t="s">
        <v>858</v>
      </c>
      <c r="J1252" s="201" t="str">
        <f t="shared" si="39"/>
        <v>0244</v>
      </c>
      <c r="K1252" s="209"/>
      <c r="L1252" s="209"/>
      <c r="M1252" s="214"/>
      <c r="N1252" s="209" t="s">
        <v>18777</v>
      </c>
      <c r="O1252" s="215" t="s">
        <v>18778</v>
      </c>
      <c r="P1252" s="215" t="s">
        <v>18770</v>
      </c>
      <c r="Q1252" s="215" t="s">
        <v>18771</v>
      </c>
    </row>
    <row r="1253" spans="1:17" s="208" customFormat="1" ht="13.15" customHeight="1">
      <c r="A1253" s="209" t="str">
        <f t="shared" si="38"/>
        <v>1126971011689650616</v>
      </c>
      <c r="B1253" s="210" t="s">
        <v>19045</v>
      </c>
      <c r="C1253" s="211" t="s">
        <v>857</v>
      </c>
      <c r="D1253" s="211" t="s">
        <v>857</v>
      </c>
      <c r="E1253" s="211" t="s">
        <v>15656</v>
      </c>
      <c r="F1253" s="211" t="s">
        <v>856</v>
      </c>
      <c r="G1253" s="211" t="s">
        <v>1949</v>
      </c>
      <c r="H1253" s="212" t="s">
        <v>3180</v>
      </c>
      <c r="I1253" s="213" t="s">
        <v>858</v>
      </c>
      <c r="J1253" s="201" t="str">
        <f t="shared" si="39"/>
        <v>0244</v>
      </c>
      <c r="K1253" s="209"/>
      <c r="L1253" s="209"/>
      <c r="M1253" s="214"/>
      <c r="N1253" s="209" t="s">
        <v>18777</v>
      </c>
      <c r="O1253" s="215" t="s">
        <v>18778</v>
      </c>
      <c r="P1253" s="215" t="s">
        <v>18770</v>
      </c>
      <c r="Q1253" s="215" t="s">
        <v>18771</v>
      </c>
    </row>
    <row r="1254" spans="1:17" s="208" customFormat="1" ht="13.15" customHeight="1">
      <c r="A1254" s="209" t="str">
        <f t="shared" si="38"/>
        <v>1126971021689650616</v>
      </c>
      <c r="B1254" s="210" t="s">
        <v>19045</v>
      </c>
      <c r="C1254" s="211" t="s">
        <v>857</v>
      </c>
      <c r="D1254" s="211" t="s">
        <v>857</v>
      </c>
      <c r="E1254" s="211" t="s">
        <v>856</v>
      </c>
      <c r="F1254" s="211" t="s">
        <v>856</v>
      </c>
      <c r="G1254" s="211" t="s">
        <v>1949</v>
      </c>
      <c r="H1254" s="212" t="s">
        <v>3180</v>
      </c>
      <c r="I1254" s="213" t="s">
        <v>858</v>
      </c>
      <c r="J1254" s="201" t="str">
        <f t="shared" si="39"/>
        <v>0244</v>
      </c>
      <c r="K1254" s="209"/>
      <c r="L1254" s="209"/>
      <c r="M1254" s="214"/>
      <c r="N1254" s="209" t="s">
        <v>18777</v>
      </c>
      <c r="O1254" s="215" t="s">
        <v>18778</v>
      </c>
      <c r="P1254" s="215" t="s">
        <v>18770</v>
      </c>
      <c r="Q1254" s="215" t="s">
        <v>18771</v>
      </c>
    </row>
    <row r="1255" spans="1:17" s="208" customFormat="1" ht="13.15" customHeight="1">
      <c r="A1255" s="209" t="str">
        <f t="shared" si="38"/>
        <v>1126971051689650616</v>
      </c>
      <c r="B1255" s="210" t="s">
        <v>19045</v>
      </c>
      <c r="C1255" s="211" t="s">
        <v>857</v>
      </c>
      <c r="D1255" s="211" t="s">
        <v>857</v>
      </c>
      <c r="E1255" s="211" t="s">
        <v>15657</v>
      </c>
      <c r="F1255" s="211" t="s">
        <v>856</v>
      </c>
      <c r="G1255" s="211" t="s">
        <v>1949</v>
      </c>
      <c r="H1255" s="212" t="s">
        <v>3180</v>
      </c>
      <c r="I1255" s="213" t="s">
        <v>858</v>
      </c>
      <c r="J1255" s="201" t="str">
        <f t="shared" si="39"/>
        <v>0244</v>
      </c>
      <c r="K1255" s="209"/>
      <c r="L1255" s="209"/>
      <c r="M1255" s="214"/>
      <c r="N1255" s="209" t="s">
        <v>18777</v>
      </c>
      <c r="O1255" s="215" t="s">
        <v>18778</v>
      </c>
      <c r="P1255" s="215" t="s">
        <v>18770</v>
      </c>
      <c r="Q1255" s="215" t="s">
        <v>18771</v>
      </c>
    </row>
    <row r="1256" spans="1:17" s="208" customFormat="1" ht="13.15" customHeight="1">
      <c r="A1256" s="209" t="str">
        <f t="shared" si="38"/>
        <v>##1689650616</v>
      </c>
      <c r="B1256" s="210" t="s">
        <v>19045</v>
      </c>
      <c r="C1256" s="211" t="s">
        <v>857</v>
      </c>
      <c r="D1256" s="211" t="s">
        <v>857</v>
      </c>
      <c r="E1256" s="211" t="s">
        <v>3649</v>
      </c>
      <c r="F1256" s="211" t="s">
        <v>856</v>
      </c>
      <c r="G1256" s="211" t="s">
        <v>1949</v>
      </c>
      <c r="H1256" s="212" t="s">
        <v>3180</v>
      </c>
      <c r="I1256" s="213" t="s">
        <v>858</v>
      </c>
      <c r="J1256" s="201" t="str">
        <f t="shared" si="39"/>
        <v>0244</v>
      </c>
      <c r="K1256" s="209"/>
      <c r="L1256" s="209"/>
      <c r="M1256" s="214"/>
      <c r="N1256" s="209" t="s">
        <v>18777</v>
      </c>
      <c r="O1256" s="215" t="s">
        <v>18778</v>
      </c>
      <c r="P1256" s="215" t="s">
        <v>18770</v>
      </c>
      <c r="Q1256" s="215" t="s">
        <v>18771</v>
      </c>
    </row>
    <row r="1257" spans="1:17" s="208" customFormat="1" ht="13.15" customHeight="1">
      <c r="A1257" s="209" t="str">
        <f t="shared" si="38"/>
        <v>1F-QMA0000026345201689650616</v>
      </c>
      <c r="B1257" s="210" t="s">
        <v>19045</v>
      </c>
      <c r="C1257" s="211" t="s">
        <v>857</v>
      </c>
      <c r="D1257" s="211" t="s">
        <v>857</v>
      </c>
      <c r="E1257" s="211" t="s">
        <v>15658</v>
      </c>
      <c r="F1257" s="211" t="s">
        <v>856</v>
      </c>
      <c r="G1257" s="211" t="s">
        <v>1949</v>
      </c>
      <c r="H1257" s="212" t="s">
        <v>3180</v>
      </c>
      <c r="I1257" s="213" t="s">
        <v>858</v>
      </c>
      <c r="J1257" s="201" t="str">
        <f t="shared" si="39"/>
        <v>0244</v>
      </c>
      <c r="K1257" s="209"/>
      <c r="L1257" s="209"/>
      <c r="M1257" s="214"/>
      <c r="N1257" s="209" t="s">
        <v>18777</v>
      </c>
      <c r="O1257" s="215" t="s">
        <v>18778</v>
      </c>
      <c r="P1257" s="215" t="s">
        <v>18770</v>
      </c>
      <c r="Q1257" s="215" t="s">
        <v>18771</v>
      </c>
    </row>
    <row r="1258" spans="1:17" s="208" customFormat="1" ht="13.15" customHeight="1">
      <c r="A1258" s="209" t="str">
        <f t="shared" si="38"/>
        <v>7W-61101689650616</v>
      </c>
      <c r="B1258" s="210" t="s">
        <v>19045</v>
      </c>
      <c r="C1258" s="211" t="s">
        <v>857</v>
      </c>
      <c r="D1258" s="211" t="s">
        <v>857</v>
      </c>
      <c r="E1258" s="211" t="s">
        <v>15659</v>
      </c>
      <c r="F1258" s="211" t="s">
        <v>856</v>
      </c>
      <c r="G1258" s="211" t="s">
        <v>1949</v>
      </c>
      <c r="H1258" s="212" t="s">
        <v>3180</v>
      </c>
      <c r="I1258" s="213" t="s">
        <v>858</v>
      </c>
      <c r="J1258" s="201" t="str">
        <f t="shared" si="39"/>
        <v>0244</v>
      </c>
      <c r="K1258" s="209"/>
      <c r="L1258" s="209"/>
      <c r="M1258" s="214"/>
      <c r="N1258" s="209" t="s">
        <v>18777</v>
      </c>
      <c r="O1258" s="215" t="s">
        <v>18778</v>
      </c>
      <c r="P1258" s="215" t="s">
        <v>18770</v>
      </c>
      <c r="Q1258" s="215" t="s">
        <v>18771</v>
      </c>
    </row>
    <row r="1259" spans="1:17" s="208" customFormat="1" ht="13.15" customHeight="1">
      <c r="A1259" s="209" t="str">
        <f t="shared" si="38"/>
        <v>8U-100218381689650616</v>
      </c>
      <c r="B1259" s="210" t="s">
        <v>19045</v>
      </c>
      <c r="C1259" s="211" t="s">
        <v>857</v>
      </c>
      <c r="D1259" s="211" t="s">
        <v>857</v>
      </c>
      <c r="E1259" s="211" t="s">
        <v>15660</v>
      </c>
      <c r="F1259" s="211" t="s">
        <v>856</v>
      </c>
      <c r="G1259" s="211" t="s">
        <v>1949</v>
      </c>
      <c r="H1259" s="212" t="s">
        <v>3180</v>
      </c>
      <c r="I1259" s="213" t="s">
        <v>858</v>
      </c>
      <c r="J1259" s="201" t="str">
        <f t="shared" si="39"/>
        <v>0244</v>
      </c>
      <c r="K1259" s="209"/>
      <c r="L1259" s="209"/>
      <c r="M1259" s="214"/>
      <c r="N1259" s="209" t="s">
        <v>18777</v>
      </c>
      <c r="O1259" s="215" t="s">
        <v>18778</v>
      </c>
      <c r="P1259" s="215" t="s">
        <v>18770</v>
      </c>
      <c r="Q1259" s="215" t="s">
        <v>18771</v>
      </c>
    </row>
    <row r="1260" spans="1:17" s="208" customFormat="1" ht="13.15" customHeight="1">
      <c r="A1260" s="209" t="str">
        <f t="shared" si="38"/>
        <v>8W-QMA0000026345201689650616</v>
      </c>
      <c r="B1260" s="210" t="s">
        <v>19045</v>
      </c>
      <c r="C1260" s="211" t="s">
        <v>857</v>
      </c>
      <c r="D1260" s="211" t="s">
        <v>857</v>
      </c>
      <c r="E1260" s="211" t="s">
        <v>15661</v>
      </c>
      <c r="F1260" s="211" t="s">
        <v>856</v>
      </c>
      <c r="G1260" s="211" t="s">
        <v>1949</v>
      </c>
      <c r="H1260" s="212" t="s">
        <v>3180</v>
      </c>
      <c r="I1260" s="213" t="s">
        <v>858</v>
      </c>
      <c r="J1260" s="201" t="str">
        <f t="shared" si="39"/>
        <v>0244</v>
      </c>
      <c r="K1260" s="209"/>
      <c r="L1260" s="209"/>
      <c r="M1260" s="214"/>
      <c r="N1260" s="209" t="s">
        <v>18777</v>
      </c>
      <c r="O1260" s="215" t="s">
        <v>18778</v>
      </c>
      <c r="P1260" s="215" t="s">
        <v>18770</v>
      </c>
      <c r="Q1260" s="215" t="s">
        <v>18771</v>
      </c>
    </row>
    <row r="1261" spans="1:17" s="208" customFormat="1" ht="13.15" customHeight="1">
      <c r="A1261" s="209" t="str">
        <f t="shared" si="38"/>
        <v>8Y-0001209150011689650616</v>
      </c>
      <c r="B1261" s="210" t="s">
        <v>19045</v>
      </c>
      <c r="C1261" s="211" t="s">
        <v>857</v>
      </c>
      <c r="D1261" s="211" t="s">
        <v>857</v>
      </c>
      <c r="E1261" s="211" t="s">
        <v>15662</v>
      </c>
      <c r="F1261" s="211" t="s">
        <v>856</v>
      </c>
      <c r="G1261" s="211" t="s">
        <v>1949</v>
      </c>
      <c r="H1261" s="212" t="s">
        <v>3180</v>
      </c>
      <c r="I1261" s="213" t="s">
        <v>858</v>
      </c>
      <c r="J1261" s="201" t="str">
        <f t="shared" si="39"/>
        <v>0244</v>
      </c>
      <c r="K1261" s="209"/>
      <c r="L1261" s="209"/>
      <c r="M1261" s="214"/>
      <c r="N1261" s="209" t="s">
        <v>18777</v>
      </c>
      <c r="O1261" s="215" t="s">
        <v>18778</v>
      </c>
      <c r="P1261" s="215" t="s">
        <v>18770</v>
      </c>
      <c r="Q1261" s="215" t="s">
        <v>18771</v>
      </c>
    </row>
    <row r="1262" spans="1:17" s="208" customFormat="1" ht="13.15" customHeight="1">
      <c r="A1262" s="209" t="str">
        <f t="shared" si="38"/>
        <v>0225088011437102639</v>
      </c>
      <c r="B1262" s="210" t="s">
        <v>19046</v>
      </c>
      <c r="C1262" s="211" t="s">
        <v>611</v>
      </c>
      <c r="D1262" s="211" t="s">
        <v>611</v>
      </c>
      <c r="E1262" s="211" t="s">
        <v>15663</v>
      </c>
      <c r="F1262" s="211" t="s">
        <v>610</v>
      </c>
      <c r="G1262" s="211" t="s">
        <v>2180</v>
      </c>
      <c r="H1262" s="212" t="s">
        <v>3274</v>
      </c>
      <c r="I1262" s="213" t="s">
        <v>612</v>
      </c>
      <c r="J1262" s="201" t="str">
        <f t="shared" si="39"/>
        <v>0247</v>
      </c>
      <c r="K1262" s="209"/>
      <c r="L1262" s="209"/>
      <c r="M1262" s="214"/>
      <c r="N1262" s="209" t="s">
        <v>18777</v>
      </c>
      <c r="O1262" s="215" t="s">
        <v>18778</v>
      </c>
      <c r="P1262" s="215" t="s">
        <v>18773</v>
      </c>
      <c r="Q1262" s="215" t="s">
        <v>18774</v>
      </c>
    </row>
    <row r="1263" spans="1:17" s="208" customFormat="1" ht="13.15" customHeight="1">
      <c r="A1263" s="209" t="str">
        <f t="shared" si="38"/>
        <v>0225088011770537730</v>
      </c>
      <c r="B1263" s="210" t="s">
        <v>19046</v>
      </c>
      <c r="C1263" s="211" t="s">
        <v>15664</v>
      </c>
      <c r="D1263" s="211" t="s">
        <v>611</v>
      </c>
      <c r="E1263" s="211" t="s">
        <v>15663</v>
      </c>
      <c r="F1263" s="211" t="s">
        <v>610</v>
      </c>
      <c r="G1263" s="211" t="s">
        <v>2180</v>
      </c>
      <c r="H1263" s="212" t="s">
        <v>3274</v>
      </c>
      <c r="I1263" s="213" t="s">
        <v>612</v>
      </c>
      <c r="J1263" s="201" t="str">
        <f t="shared" si="39"/>
        <v>0247</v>
      </c>
      <c r="K1263" s="209"/>
      <c r="L1263" s="209"/>
      <c r="M1263" s="214"/>
      <c r="N1263" s="209" t="s">
        <v>18777</v>
      </c>
      <c r="O1263" s="215" t="s">
        <v>18778</v>
      </c>
      <c r="P1263" s="215" t="s">
        <v>18773</v>
      </c>
      <c r="Q1263" s="215" t="s">
        <v>18774</v>
      </c>
    </row>
    <row r="1264" spans="1:17" s="208" customFormat="1" ht="13.15" customHeight="1">
      <c r="A1264" s="209" t="str">
        <f t="shared" si="38"/>
        <v>1126989021497708598</v>
      </c>
      <c r="B1264" s="210" t="s">
        <v>19046</v>
      </c>
      <c r="C1264" s="211" t="s">
        <v>15665</v>
      </c>
      <c r="D1264" s="211" t="s">
        <v>611</v>
      </c>
      <c r="E1264" s="211" t="s">
        <v>15666</v>
      </c>
      <c r="F1264" s="211" t="s">
        <v>610</v>
      </c>
      <c r="G1264" s="211" t="s">
        <v>2180</v>
      </c>
      <c r="H1264" s="212" t="s">
        <v>3274</v>
      </c>
      <c r="I1264" s="213" t="s">
        <v>612</v>
      </c>
      <c r="J1264" s="201" t="str">
        <f t="shared" si="39"/>
        <v>0247</v>
      </c>
      <c r="K1264" s="209"/>
      <c r="L1264" s="209"/>
      <c r="M1264" s="214"/>
      <c r="N1264" s="209" t="s">
        <v>18777</v>
      </c>
      <c r="O1264" s="215" t="s">
        <v>18778</v>
      </c>
      <c r="P1264" s="215" t="s">
        <v>18773</v>
      </c>
      <c r="Q1264" s="215" t="s">
        <v>18774</v>
      </c>
    </row>
    <row r="1265" spans="1:17" s="208" customFormat="1" ht="13.15" customHeight="1">
      <c r="A1265" s="209" t="str">
        <f t="shared" si="38"/>
        <v>1126989031437102639</v>
      </c>
      <c r="B1265" s="210" t="s">
        <v>19046</v>
      </c>
      <c r="C1265" s="211" t="s">
        <v>611</v>
      </c>
      <c r="D1265" s="211" t="s">
        <v>611</v>
      </c>
      <c r="E1265" s="211" t="s">
        <v>610</v>
      </c>
      <c r="F1265" s="211" t="s">
        <v>610</v>
      </c>
      <c r="G1265" s="211" t="s">
        <v>2180</v>
      </c>
      <c r="H1265" s="212" t="s">
        <v>3274</v>
      </c>
      <c r="I1265" s="213" t="s">
        <v>612</v>
      </c>
      <c r="J1265" s="201" t="str">
        <f t="shared" si="39"/>
        <v>0247</v>
      </c>
      <c r="K1265" s="209"/>
      <c r="L1265" s="209"/>
      <c r="M1265" s="214"/>
      <c r="N1265" s="209" t="s">
        <v>18777</v>
      </c>
      <c r="O1265" s="215" t="s">
        <v>18778</v>
      </c>
      <c r="P1265" s="215" t="s">
        <v>18773</v>
      </c>
      <c r="Q1265" s="215" t="s">
        <v>18774</v>
      </c>
    </row>
    <row r="1266" spans="1:17" s="208" customFormat="1" ht="13.15" customHeight="1">
      <c r="A1266" s="209" t="str">
        <f t="shared" si="38"/>
        <v>1126989031760436737</v>
      </c>
      <c r="B1266" s="210" t="s">
        <v>19046</v>
      </c>
      <c r="C1266" s="211" t="s">
        <v>15667</v>
      </c>
      <c r="D1266" s="211" t="s">
        <v>611</v>
      </c>
      <c r="E1266" s="211" t="s">
        <v>610</v>
      </c>
      <c r="F1266" s="211" t="s">
        <v>610</v>
      </c>
      <c r="G1266" s="211" t="s">
        <v>2180</v>
      </c>
      <c r="H1266" s="212" t="s">
        <v>3274</v>
      </c>
      <c r="I1266" s="213" t="s">
        <v>612</v>
      </c>
      <c r="J1266" s="201" t="str">
        <f t="shared" si="39"/>
        <v>0247</v>
      </c>
      <c r="K1266" s="209" t="s">
        <v>14592</v>
      </c>
      <c r="L1266" s="209"/>
      <c r="M1266" s="214"/>
      <c r="N1266" s="209" t="s">
        <v>18777</v>
      </c>
      <c r="O1266" s="215" t="s">
        <v>18778</v>
      </c>
      <c r="P1266" s="215" t="s">
        <v>18773</v>
      </c>
      <c r="Q1266" s="215" t="s">
        <v>18774</v>
      </c>
    </row>
    <row r="1267" spans="1:17" s="208" customFormat="1" ht="13.15" customHeight="1">
      <c r="A1267" s="209" t="str">
        <f t="shared" si="38"/>
        <v>1126989041437102639</v>
      </c>
      <c r="B1267" s="210" t="s">
        <v>19046</v>
      </c>
      <c r="C1267" s="211" t="s">
        <v>611</v>
      </c>
      <c r="D1267" s="211" t="s">
        <v>611</v>
      </c>
      <c r="E1267" s="211" t="s">
        <v>15668</v>
      </c>
      <c r="F1267" s="211" t="s">
        <v>610</v>
      </c>
      <c r="G1267" s="211" t="s">
        <v>2180</v>
      </c>
      <c r="H1267" s="212" t="s">
        <v>3274</v>
      </c>
      <c r="I1267" s="213" t="s">
        <v>612</v>
      </c>
      <c r="J1267" s="201" t="str">
        <f t="shared" si="39"/>
        <v>0247</v>
      </c>
      <c r="K1267" s="209"/>
      <c r="L1267" s="209"/>
      <c r="M1267" s="214"/>
      <c r="N1267" s="209" t="s">
        <v>18777</v>
      </c>
      <c r="O1267" s="215" t="s">
        <v>18778</v>
      </c>
      <c r="P1267" s="215" t="s">
        <v>18773</v>
      </c>
      <c r="Q1267" s="215" t="s">
        <v>18774</v>
      </c>
    </row>
    <row r="1268" spans="1:17" s="208" customFormat="1" ht="13.15" customHeight="1">
      <c r="A1268" s="209" t="str">
        <f t="shared" si="38"/>
        <v>1126989041770537730</v>
      </c>
      <c r="B1268" s="210" t="s">
        <v>19046</v>
      </c>
      <c r="C1268" s="211" t="s">
        <v>15664</v>
      </c>
      <c r="D1268" s="211" t="s">
        <v>611</v>
      </c>
      <c r="E1268" s="211" t="s">
        <v>15668</v>
      </c>
      <c r="F1268" s="211" t="s">
        <v>610</v>
      </c>
      <c r="G1268" s="211" t="s">
        <v>2180</v>
      </c>
      <c r="H1268" s="212" t="s">
        <v>3274</v>
      </c>
      <c r="I1268" s="213" t="s">
        <v>612</v>
      </c>
      <c r="J1268" s="201" t="str">
        <f t="shared" si="39"/>
        <v>0247</v>
      </c>
      <c r="K1268" s="209"/>
      <c r="L1268" s="209"/>
      <c r="M1268" s="214"/>
      <c r="N1268" s="209" t="s">
        <v>18777</v>
      </c>
      <c r="O1268" s="215" t="s">
        <v>18778</v>
      </c>
      <c r="P1268" s="215" t="s">
        <v>18773</v>
      </c>
      <c r="Q1268" s="215" t="s">
        <v>18774</v>
      </c>
    </row>
    <row r="1269" spans="1:17" s="208" customFormat="1" ht="13.15" customHeight="1">
      <c r="A1269" s="209" t="str">
        <f t="shared" si="38"/>
        <v>1985517011437102639</v>
      </c>
      <c r="B1269" s="210" t="s">
        <v>19046</v>
      </c>
      <c r="C1269" s="211" t="s">
        <v>611</v>
      </c>
      <c r="D1269" s="211" t="s">
        <v>611</v>
      </c>
      <c r="E1269" s="211" t="s">
        <v>15671</v>
      </c>
      <c r="F1269" s="211" t="s">
        <v>610</v>
      </c>
      <c r="G1269" s="211" t="s">
        <v>2180</v>
      </c>
      <c r="H1269" s="212" t="s">
        <v>3274</v>
      </c>
      <c r="I1269" s="213" t="s">
        <v>612</v>
      </c>
      <c r="J1269" s="201" t="str">
        <f t="shared" si="39"/>
        <v>0247</v>
      </c>
      <c r="K1269" s="209" t="s">
        <v>9153</v>
      </c>
      <c r="L1269" s="209"/>
      <c r="M1269" s="214"/>
      <c r="N1269" s="209" t="s">
        <v>18777</v>
      </c>
      <c r="O1269" s="215" t="s">
        <v>18778</v>
      </c>
      <c r="P1269" s="215" t="s">
        <v>18773</v>
      </c>
      <c r="Q1269" s="215" t="s">
        <v>18774</v>
      </c>
    </row>
    <row r="1270" spans="1:17" s="208" customFormat="1" ht="13.15" customHeight="1">
      <c r="A1270" s="209" t="str">
        <f t="shared" si="38"/>
        <v>1985517011760436737</v>
      </c>
      <c r="B1270" s="210" t="s">
        <v>19046</v>
      </c>
      <c r="C1270" s="211" t="s">
        <v>15667</v>
      </c>
      <c r="D1270" s="211" t="s">
        <v>611</v>
      </c>
      <c r="E1270" s="211" t="s">
        <v>15671</v>
      </c>
      <c r="F1270" s="211" t="s">
        <v>610</v>
      </c>
      <c r="G1270" s="211" t="s">
        <v>2180</v>
      </c>
      <c r="H1270" s="212" t="s">
        <v>3274</v>
      </c>
      <c r="I1270" s="213" t="s">
        <v>612</v>
      </c>
      <c r="J1270" s="201" t="str">
        <f t="shared" si="39"/>
        <v>0247</v>
      </c>
      <c r="K1270" s="209"/>
      <c r="L1270" s="209"/>
      <c r="M1270" s="214"/>
      <c r="N1270" s="209" t="s">
        <v>18777</v>
      </c>
      <c r="O1270" s="215" t="s">
        <v>18778</v>
      </c>
      <c r="P1270" s="215" t="s">
        <v>18773</v>
      </c>
      <c r="Q1270" s="215" t="s">
        <v>18774</v>
      </c>
    </row>
    <row r="1271" spans="1:17" s="208" customFormat="1" ht="13.15" customHeight="1">
      <c r="A1271" s="209" t="str">
        <f t="shared" si="38"/>
        <v>##1437102639</v>
      </c>
      <c r="B1271" s="210" t="s">
        <v>19046</v>
      </c>
      <c r="C1271" s="211" t="s">
        <v>611</v>
      </c>
      <c r="D1271" s="211" t="s">
        <v>611</v>
      </c>
      <c r="E1271" s="211" t="s">
        <v>3649</v>
      </c>
      <c r="F1271" s="211" t="s">
        <v>610</v>
      </c>
      <c r="G1271" s="211" t="s">
        <v>2180</v>
      </c>
      <c r="H1271" s="212" t="s">
        <v>3274</v>
      </c>
      <c r="I1271" s="213" t="s">
        <v>612</v>
      </c>
      <c r="J1271" s="201" t="str">
        <f t="shared" si="39"/>
        <v>0247</v>
      </c>
      <c r="K1271" s="209"/>
      <c r="L1271" s="209"/>
      <c r="M1271" s="214"/>
      <c r="N1271" s="209" t="s">
        <v>18777</v>
      </c>
      <c r="O1271" s="215" t="s">
        <v>18778</v>
      </c>
      <c r="P1271" s="215" t="s">
        <v>18773</v>
      </c>
      <c r="Q1271" s="215" t="s">
        <v>18774</v>
      </c>
    </row>
    <row r="1272" spans="1:17" s="208" customFormat="1" ht="13.15" customHeight="1">
      <c r="A1272" s="209" t="str">
        <f t="shared" si="38"/>
        <v>1437102639MR1437102639</v>
      </c>
      <c r="B1272" s="210" t="s">
        <v>19046</v>
      </c>
      <c r="C1272" s="211" t="s">
        <v>611</v>
      </c>
      <c r="D1272" s="211" t="s">
        <v>611</v>
      </c>
      <c r="E1272" s="211" t="s">
        <v>15669</v>
      </c>
      <c r="F1272" s="211" t="s">
        <v>610</v>
      </c>
      <c r="G1272" s="211" t="s">
        <v>2180</v>
      </c>
      <c r="H1272" s="212" t="s">
        <v>3274</v>
      </c>
      <c r="I1272" s="213" t="s">
        <v>612</v>
      </c>
      <c r="J1272" s="201" t="str">
        <f t="shared" si="39"/>
        <v>0247</v>
      </c>
      <c r="K1272" s="209"/>
      <c r="L1272" s="209"/>
      <c r="M1272" s="214"/>
      <c r="N1272" s="209" t="s">
        <v>18777</v>
      </c>
      <c r="O1272" s="215" t="s">
        <v>18778</v>
      </c>
      <c r="P1272" s="215" t="s">
        <v>18773</v>
      </c>
      <c r="Q1272" s="215" t="s">
        <v>18774</v>
      </c>
    </row>
    <row r="1273" spans="1:17" s="208" customFormat="1" ht="13.15" customHeight="1">
      <c r="A1273" s="209" t="str">
        <f t="shared" si="38"/>
        <v>1760436737MR1437102639</v>
      </c>
      <c r="B1273" s="210" t="s">
        <v>19046</v>
      </c>
      <c r="C1273" s="211" t="s">
        <v>611</v>
      </c>
      <c r="D1273" s="211" t="s">
        <v>611</v>
      </c>
      <c r="E1273" s="211" t="s">
        <v>15670</v>
      </c>
      <c r="F1273" s="211" t="s">
        <v>610</v>
      </c>
      <c r="G1273" s="211" t="s">
        <v>2180</v>
      </c>
      <c r="H1273" s="212" t="s">
        <v>3274</v>
      </c>
      <c r="I1273" s="213" t="s">
        <v>612</v>
      </c>
      <c r="J1273" s="201" t="str">
        <f t="shared" si="39"/>
        <v>0247</v>
      </c>
      <c r="K1273" s="209" t="s">
        <v>14592</v>
      </c>
      <c r="L1273" s="209"/>
      <c r="M1273" s="214"/>
      <c r="N1273" s="209" t="s">
        <v>18777</v>
      </c>
      <c r="O1273" s="215" t="s">
        <v>18778</v>
      </c>
      <c r="P1273" s="215" t="s">
        <v>18773</v>
      </c>
      <c r="Q1273" s="215" t="s">
        <v>18774</v>
      </c>
    </row>
    <row r="1274" spans="1:17" s="208" customFormat="1" ht="13.15" customHeight="1">
      <c r="A1274" s="209" t="str">
        <f t="shared" si="38"/>
        <v>1F-QMA0000021332141437102639</v>
      </c>
      <c r="B1274" s="210" t="s">
        <v>19046</v>
      </c>
      <c r="C1274" s="211" t="s">
        <v>611</v>
      </c>
      <c r="D1274" s="211" t="s">
        <v>611</v>
      </c>
      <c r="E1274" s="211" t="s">
        <v>15672</v>
      </c>
      <c r="F1274" s="211" t="s">
        <v>610</v>
      </c>
      <c r="G1274" s="211" t="s">
        <v>2180</v>
      </c>
      <c r="H1274" s="212" t="s">
        <v>3274</v>
      </c>
      <c r="I1274" s="213" t="s">
        <v>612</v>
      </c>
      <c r="J1274" s="201" t="str">
        <f t="shared" si="39"/>
        <v>0247</v>
      </c>
      <c r="K1274" s="209"/>
      <c r="L1274" s="209"/>
      <c r="M1274" s="214"/>
      <c r="N1274" s="209" t="s">
        <v>18777</v>
      </c>
      <c r="O1274" s="215" t="s">
        <v>18778</v>
      </c>
      <c r="P1274" s="215" t="s">
        <v>18773</v>
      </c>
      <c r="Q1274" s="215" t="s">
        <v>18774</v>
      </c>
    </row>
    <row r="1275" spans="1:17" s="208" customFormat="1" ht="13.15" customHeight="1">
      <c r="A1275" s="209" t="str">
        <f t="shared" si="38"/>
        <v>6A-000731301437102639</v>
      </c>
      <c r="B1275" s="210" t="s">
        <v>19046</v>
      </c>
      <c r="C1275" s="211" t="s">
        <v>611</v>
      </c>
      <c r="D1275" s="211" t="s">
        <v>611</v>
      </c>
      <c r="E1275" s="211" t="s">
        <v>15673</v>
      </c>
      <c r="F1275" s="211" t="s">
        <v>610</v>
      </c>
      <c r="G1275" s="211" t="s">
        <v>2180</v>
      </c>
      <c r="H1275" s="212" t="s">
        <v>3274</v>
      </c>
      <c r="I1275" s="213" t="s">
        <v>612</v>
      </c>
      <c r="J1275" s="201" t="str">
        <f t="shared" si="39"/>
        <v>0247</v>
      </c>
      <c r="K1275" s="209"/>
      <c r="L1275" s="209"/>
      <c r="M1275" s="214"/>
      <c r="N1275" s="209" t="s">
        <v>18777</v>
      </c>
      <c r="O1275" s="215" t="s">
        <v>18778</v>
      </c>
      <c r="P1275" s="215" t="s">
        <v>18773</v>
      </c>
      <c r="Q1275" s="215" t="s">
        <v>18774</v>
      </c>
    </row>
    <row r="1276" spans="1:17" s="208" customFormat="1" ht="13.15" customHeight="1">
      <c r="A1276" s="209" t="str">
        <f t="shared" si="38"/>
        <v>9A-000731301437102639</v>
      </c>
      <c r="B1276" s="210" t="s">
        <v>19046</v>
      </c>
      <c r="C1276" s="211" t="s">
        <v>611</v>
      </c>
      <c r="D1276" s="211" t="s">
        <v>611</v>
      </c>
      <c r="E1276" s="211" t="s">
        <v>15675</v>
      </c>
      <c r="F1276" s="211" t="s">
        <v>610</v>
      </c>
      <c r="G1276" s="211" t="s">
        <v>2180</v>
      </c>
      <c r="H1276" s="212" t="s">
        <v>3274</v>
      </c>
      <c r="I1276" s="213" t="s">
        <v>612</v>
      </c>
      <c r="J1276" s="201" t="str">
        <f t="shared" si="39"/>
        <v>0247</v>
      </c>
      <c r="K1276" s="209"/>
      <c r="L1276" s="209"/>
      <c r="M1276" s="214"/>
      <c r="N1276" s="209" t="s">
        <v>18777</v>
      </c>
      <c r="O1276" s="215" t="s">
        <v>18778</v>
      </c>
      <c r="P1276" s="215" t="s">
        <v>18773</v>
      </c>
      <c r="Q1276" s="215" t="s">
        <v>18774</v>
      </c>
    </row>
    <row r="1277" spans="1:17" s="208" customFormat="1" ht="13.15" customHeight="1">
      <c r="A1277" s="209" t="str">
        <f t="shared" si="38"/>
        <v>9A-00073131437102639</v>
      </c>
      <c r="B1277" s="210" t="s">
        <v>19046</v>
      </c>
      <c r="C1277" s="211" t="s">
        <v>611</v>
      </c>
      <c r="D1277" s="211" t="s">
        <v>611</v>
      </c>
      <c r="E1277" s="211" t="s">
        <v>15674</v>
      </c>
      <c r="F1277" s="211" t="s">
        <v>610</v>
      </c>
      <c r="G1277" s="211" t="s">
        <v>2180</v>
      </c>
      <c r="H1277" s="212" t="s">
        <v>3274</v>
      </c>
      <c r="I1277" s="213" t="s">
        <v>612</v>
      </c>
      <c r="J1277" s="201" t="str">
        <f t="shared" si="39"/>
        <v>0247</v>
      </c>
      <c r="K1277" s="209"/>
      <c r="L1277" s="209"/>
      <c r="M1277" s="214"/>
      <c r="N1277" s="209" t="s">
        <v>18777</v>
      </c>
      <c r="O1277" s="215" t="s">
        <v>18778</v>
      </c>
      <c r="P1277" s="215" t="s">
        <v>18773</v>
      </c>
      <c r="Q1277" s="215" t="s">
        <v>18774</v>
      </c>
    </row>
    <row r="1278" spans="1:17" s="208" customFormat="1" ht="13.15" customHeight="1">
      <c r="A1278" s="209" t="str">
        <f t="shared" si="38"/>
        <v>9C-QMA0000021332141437102639</v>
      </c>
      <c r="B1278" s="210" t="s">
        <v>19046</v>
      </c>
      <c r="C1278" s="211" t="s">
        <v>611</v>
      </c>
      <c r="D1278" s="211" t="s">
        <v>611</v>
      </c>
      <c r="E1278" s="211" t="s">
        <v>15676</v>
      </c>
      <c r="F1278" s="211" t="s">
        <v>610</v>
      </c>
      <c r="G1278" s="211" t="s">
        <v>2180</v>
      </c>
      <c r="H1278" s="212" t="s">
        <v>3274</v>
      </c>
      <c r="I1278" s="213" t="s">
        <v>612</v>
      </c>
      <c r="J1278" s="201" t="str">
        <f t="shared" si="39"/>
        <v>0247</v>
      </c>
      <c r="K1278" s="209"/>
      <c r="L1278" s="209"/>
      <c r="M1278" s="214"/>
      <c r="N1278" s="209" t="s">
        <v>18777</v>
      </c>
      <c r="O1278" s="215" t="s">
        <v>18778</v>
      </c>
      <c r="P1278" s="215" t="s">
        <v>18773</v>
      </c>
      <c r="Q1278" s="215" t="s">
        <v>18774</v>
      </c>
    </row>
    <row r="1279" spans="1:17" s="208" customFormat="1" ht="13.15" customHeight="1">
      <c r="A1279" s="209" t="str">
        <f t="shared" si="38"/>
        <v>BHO1269084B1437102639</v>
      </c>
      <c r="B1279" s="210" t="s">
        <v>19046</v>
      </c>
      <c r="C1279" s="211" t="s">
        <v>611</v>
      </c>
      <c r="D1279" s="211" t="s">
        <v>611</v>
      </c>
      <c r="E1279" s="211" t="s">
        <v>15677</v>
      </c>
      <c r="F1279" s="211" t="s">
        <v>610</v>
      </c>
      <c r="G1279" s="211" t="s">
        <v>2180</v>
      </c>
      <c r="H1279" s="212" t="s">
        <v>3274</v>
      </c>
      <c r="I1279" s="213" t="s">
        <v>612</v>
      </c>
      <c r="J1279" s="201" t="str">
        <f t="shared" si="39"/>
        <v>0247</v>
      </c>
      <c r="K1279" s="209"/>
      <c r="L1279" s="209"/>
      <c r="M1279" s="214"/>
      <c r="N1279" s="209" t="s">
        <v>18777</v>
      </c>
      <c r="O1279" s="215" t="s">
        <v>18778</v>
      </c>
      <c r="P1279" s="215" t="s">
        <v>18773</v>
      </c>
      <c r="Q1279" s="215" t="s">
        <v>18774</v>
      </c>
    </row>
    <row r="1280" spans="1:17" s="208" customFormat="1" ht="13.15" customHeight="1">
      <c r="A1280" s="209" t="str">
        <f t="shared" si="38"/>
        <v>0634909011457376733</v>
      </c>
      <c r="B1280" s="210" t="s">
        <v>19047</v>
      </c>
      <c r="C1280" s="211" t="s">
        <v>15678</v>
      </c>
      <c r="D1280" s="211" t="s">
        <v>15678</v>
      </c>
      <c r="E1280" s="211" t="s">
        <v>15679</v>
      </c>
      <c r="F1280" s="211" t="s">
        <v>15680</v>
      </c>
      <c r="G1280" s="211" t="s">
        <v>15681</v>
      </c>
      <c r="H1280" s="212" t="s">
        <v>15682</v>
      </c>
      <c r="I1280" s="213" t="s">
        <v>19048</v>
      </c>
      <c r="J1280" s="201" t="str">
        <f t="shared" si="39"/>
        <v>0248</v>
      </c>
      <c r="K1280" s="209"/>
      <c r="L1280" s="209"/>
      <c r="M1280" s="214"/>
      <c r="N1280" s="209" t="s">
        <v>18777</v>
      </c>
      <c r="O1280" s="215" t="s">
        <v>18778</v>
      </c>
      <c r="P1280" s="215" t="s">
        <v>18767</v>
      </c>
      <c r="Q1280" s="215" t="s">
        <v>18768</v>
      </c>
    </row>
    <row r="1281" spans="1:17" s="208" customFormat="1" ht="13.15" customHeight="1">
      <c r="A1281" s="209" t="str">
        <f t="shared" si="38"/>
        <v>1114928011457376733</v>
      </c>
      <c r="B1281" s="210" t="s">
        <v>19047</v>
      </c>
      <c r="C1281" s="211" t="s">
        <v>15678</v>
      </c>
      <c r="D1281" s="211" t="s">
        <v>15678</v>
      </c>
      <c r="E1281" s="211" t="s">
        <v>15683</v>
      </c>
      <c r="F1281" s="211" t="s">
        <v>15680</v>
      </c>
      <c r="G1281" s="211" t="s">
        <v>15681</v>
      </c>
      <c r="H1281" s="212" t="s">
        <v>15682</v>
      </c>
      <c r="I1281" s="213" t="s">
        <v>19048</v>
      </c>
      <c r="J1281" s="201" t="str">
        <f t="shared" si="39"/>
        <v>0248</v>
      </c>
      <c r="K1281" s="209"/>
      <c r="L1281" s="209"/>
      <c r="M1281" s="214"/>
      <c r="N1281" s="209" t="s">
        <v>18777</v>
      </c>
      <c r="O1281" s="215" t="s">
        <v>18778</v>
      </c>
      <c r="P1281" s="215" t="s">
        <v>18767</v>
      </c>
      <c r="Q1281" s="215" t="s">
        <v>18768</v>
      </c>
    </row>
    <row r="1282" spans="1:17" s="208" customFormat="1" ht="13.15" customHeight="1">
      <c r="A1282" s="209" t="str">
        <f t="shared" ref="A1282:A1345" si="40">E1282&amp;C1282</f>
        <v>1114928021457376733</v>
      </c>
      <c r="B1282" s="210" t="s">
        <v>19047</v>
      </c>
      <c r="C1282" s="211" t="s">
        <v>15678</v>
      </c>
      <c r="D1282" s="211" t="s">
        <v>15678</v>
      </c>
      <c r="E1282" s="211" t="s">
        <v>15684</v>
      </c>
      <c r="F1282" s="211" t="s">
        <v>15680</v>
      </c>
      <c r="G1282" s="211" t="s">
        <v>15681</v>
      </c>
      <c r="H1282" s="212" t="s">
        <v>15682</v>
      </c>
      <c r="I1282" s="213" t="s">
        <v>19048</v>
      </c>
      <c r="J1282" s="201" t="str">
        <f t="shared" ref="J1282:J1345" si="41">B1282</f>
        <v>0248</v>
      </c>
      <c r="K1282" s="209"/>
      <c r="L1282" s="209"/>
      <c r="M1282" s="214"/>
      <c r="N1282" s="209" t="s">
        <v>18777</v>
      </c>
      <c r="O1282" s="215" t="s">
        <v>18778</v>
      </c>
      <c r="P1282" s="215" t="s">
        <v>18767</v>
      </c>
      <c r="Q1282" s="215" t="s">
        <v>18768</v>
      </c>
    </row>
    <row r="1283" spans="1:17" s="208" customFormat="1" ht="13.15" customHeight="1">
      <c r="A1283" s="209" t="str">
        <f t="shared" si="40"/>
        <v>1127003011457376733</v>
      </c>
      <c r="B1283" s="210" t="s">
        <v>19047</v>
      </c>
      <c r="C1283" s="211" t="s">
        <v>15678</v>
      </c>
      <c r="D1283" s="211" t="s">
        <v>15678</v>
      </c>
      <c r="E1283" s="211" t="s">
        <v>15685</v>
      </c>
      <c r="F1283" s="211" t="s">
        <v>15680</v>
      </c>
      <c r="G1283" s="211" t="s">
        <v>15681</v>
      </c>
      <c r="H1283" s="212" t="s">
        <v>15682</v>
      </c>
      <c r="I1283" s="213" t="s">
        <v>19048</v>
      </c>
      <c r="J1283" s="201" t="str">
        <f t="shared" si="41"/>
        <v>0248</v>
      </c>
      <c r="K1283" s="209"/>
      <c r="L1283" s="209"/>
      <c r="M1283" s="214"/>
      <c r="N1283" s="209" t="s">
        <v>18777</v>
      </c>
      <c r="O1283" s="215" t="s">
        <v>18778</v>
      </c>
      <c r="P1283" s="215" t="s">
        <v>18767</v>
      </c>
      <c r="Q1283" s="215" t="s">
        <v>18768</v>
      </c>
    </row>
    <row r="1284" spans="1:17" s="208" customFormat="1" ht="13.15" customHeight="1">
      <c r="A1284" s="209" t="str">
        <f t="shared" si="40"/>
        <v>1127003021457376733</v>
      </c>
      <c r="B1284" s="210" t="s">
        <v>19047</v>
      </c>
      <c r="C1284" s="211" t="s">
        <v>15678</v>
      </c>
      <c r="D1284" s="211" t="s">
        <v>15678</v>
      </c>
      <c r="E1284" s="211" t="s">
        <v>15686</v>
      </c>
      <c r="F1284" s="211" t="s">
        <v>15680</v>
      </c>
      <c r="G1284" s="211" t="s">
        <v>15681</v>
      </c>
      <c r="H1284" s="212" t="s">
        <v>15682</v>
      </c>
      <c r="I1284" s="213" t="s">
        <v>19048</v>
      </c>
      <c r="J1284" s="201" t="str">
        <f t="shared" si="41"/>
        <v>0248</v>
      </c>
      <c r="K1284" s="209"/>
      <c r="L1284" s="209"/>
      <c r="M1284" s="214"/>
      <c r="N1284" s="209" t="s">
        <v>18777</v>
      </c>
      <c r="O1284" s="215" t="s">
        <v>18778</v>
      </c>
      <c r="P1284" s="215" t="s">
        <v>18767</v>
      </c>
      <c r="Q1284" s="215" t="s">
        <v>18768</v>
      </c>
    </row>
    <row r="1285" spans="1:17" s="208" customFormat="1" ht="13.15" customHeight="1">
      <c r="A1285" s="209" t="str">
        <f t="shared" si="40"/>
        <v>1127003031457376733</v>
      </c>
      <c r="B1285" s="210" t="s">
        <v>19047</v>
      </c>
      <c r="C1285" s="211" t="s">
        <v>15678</v>
      </c>
      <c r="D1285" s="211" t="s">
        <v>15678</v>
      </c>
      <c r="E1285" s="211" t="s">
        <v>15680</v>
      </c>
      <c r="F1285" s="211" t="s">
        <v>15680</v>
      </c>
      <c r="G1285" s="211" t="s">
        <v>15681</v>
      </c>
      <c r="H1285" s="212" t="s">
        <v>15682</v>
      </c>
      <c r="I1285" s="213" t="s">
        <v>19048</v>
      </c>
      <c r="J1285" s="201" t="str">
        <f t="shared" si="41"/>
        <v>0248</v>
      </c>
      <c r="K1285" s="209"/>
      <c r="L1285" s="209"/>
      <c r="M1285" s="214"/>
      <c r="N1285" s="209" t="s">
        <v>18777</v>
      </c>
      <c r="O1285" s="215" t="s">
        <v>18778</v>
      </c>
      <c r="P1285" s="215" t="s">
        <v>18767</v>
      </c>
      <c r="Q1285" s="215" t="s">
        <v>18768</v>
      </c>
    </row>
    <row r="1286" spans="1:17" s="208" customFormat="1" ht="13.15" customHeight="1">
      <c r="A1286" s="209" t="str">
        <f t="shared" si="40"/>
        <v>1127011011144274226</v>
      </c>
      <c r="B1286" s="210" t="s">
        <v>19049</v>
      </c>
      <c r="C1286" s="211" t="s">
        <v>923</v>
      </c>
      <c r="D1286" s="211" t="s">
        <v>923</v>
      </c>
      <c r="E1286" s="211" t="s">
        <v>15687</v>
      </c>
      <c r="F1286" s="211" t="s">
        <v>922</v>
      </c>
      <c r="G1286" s="211" t="s">
        <v>1902</v>
      </c>
      <c r="H1286" s="212" t="s">
        <v>1901</v>
      </c>
      <c r="I1286" s="213" t="s">
        <v>19050</v>
      </c>
      <c r="J1286" s="201" t="str">
        <f t="shared" si="41"/>
        <v>0249</v>
      </c>
      <c r="K1286" s="209"/>
      <c r="L1286" s="209"/>
      <c r="M1286" s="214"/>
      <c r="N1286" s="209" t="s">
        <v>18777</v>
      </c>
      <c r="O1286" s="215" t="s">
        <v>18778</v>
      </c>
      <c r="P1286" s="215" t="s">
        <v>18937</v>
      </c>
      <c r="Q1286" s="215" t="s">
        <v>18938</v>
      </c>
    </row>
    <row r="1287" spans="1:17" s="208" customFormat="1" ht="13.15" customHeight="1">
      <c r="A1287" s="209" t="str">
        <f t="shared" si="40"/>
        <v>1127011021144274226</v>
      </c>
      <c r="B1287" s="210" t="s">
        <v>19049</v>
      </c>
      <c r="C1287" s="211" t="s">
        <v>923</v>
      </c>
      <c r="D1287" s="211" t="s">
        <v>923</v>
      </c>
      <c r="E1287" s="211" t="s">
        <v>922</v>
      </c>
      <c r="F1287" s="211" t="s">
        <v>922</v>
      </c>
      <c r="G1287" s="211" t="s">
        <v>1902</v>
      </c>
      <c r="H1287" s="212" t="s">
        <v>1901</v>
      </c>
      <c r="I1287" s="213" t="s">
        <v>19050</v>
      </c>
      <c r="J1287" s="201" t="str">
        <f t="shared" si="41"/>
        <v>0249</v>
      </c>
      <c r="K1287" s="209"/>
      <c r="L1287" s="209"/>
      <c r="M1287" s="214"/>
      <c r="N1287" s="209" t="s">
        <v>18777</v>
      </c>
      <c r="O1287" s="215" t="s">
        <v>18778</v>
      </c>
      <c r="P1287" s="215" t="s">
        <v>18937</v>
      </c>
      <c r="Q1287" s="215" t="s">
        <v>18938</v>
      </c>
    </row>
    <row r="1288" spans="1:17" s="208" customFormat="1" ht="13.15" customHeight="1">
      <c r="A1288" s="209" t="str">
        <f t="shared" si="40"/>
        <v>##1144274226</v>
      </c>
      <c r="B1288" s="210" t="s">
        <v>19049</v>
      </c>
      <c r="C1288" s="211" t="s">
        <v>923</v>
      </c>
      <c r="D1288" s="211" t="s">
        <v>923</v>
      </c>
      <c r="E1288" s="211" t="s">
        <v>3649</v>
      </c>
      <c r="F1288" s="211" t="s">
        <v>922</v>
      </c>
      <c r="G1288" s="211" t="s">
        <v>1902</v>
      </c>
      <c r="H1288" s="212" t="s">
        <v>1901</v>
      </c>
      <c r="I1288" s="213" t="s">
        <v>19050</v>
      </c>
      <c r="J1288" s="201" t="str">
        <f t="shared" si="41"/>
        <v>0249</v>
      </c>
      <c r="K1288" s="209" t="s">
        <v>14592</v>
      </c>
      <c r="L1288" s="209"/>
      <c r="M1288" s="214"/>
      <c r="N1288" s="209" t="s">
        <v>18777</v>
      </c>
      <c r="O1288" s="215" t="s">
        <v>18778</v>
      </c>
      <c r="P1288" s="215" t="s">
        <v>18937</v>
      </c>
      <c r="Q1288" s="215" t="s">
        <v>18938</v>
      </c>
    </row>
    <row r="1289" spans="1:17" s="208" customFormat="1" ht="13.15" customHeight="1">
      <c r="A1289" s="209" t="str">
        <f t="shared" si="40"/>
        <v>1F-QMA0000021957061144274226</v>
      </c>
      <c r="B1289" s="210" t="s">
        <v>19049</v>
      </c>
      <c r="C1289" s="211" t="s">
        <v>923</v>
      </c>
      <c r="D1289" s="211" t="s">
        <v>923</v>
      </c>
      <c r="E1289" s="211" t="s">
        <v>15688</v>
      </c>
      <c r="F1289" s="211" t="s">
        <v>922</v>
      </c>
      <c r="G1289" s="211" t="s">
        <v>1902</v>
      </c>
      <c r="H1289" s="212" t="s">
        <v>1901</v>
      </c>
      <c r="I1289" s="213" t="s">
        <v>19050</v>
      </c>
      <c r="J1289" s="201" t="str">
        <f t="shared" si="41"/>
        <v>0249</v>
      </c>
      <c r="K1289" s="209"/>
      <c r="L1289" s="209"/>
      <c r="M1289" s="214"/>
      <c r="N1289" s="209" t="s">
        <v>18777</v>
      </c>
      <c r="O1289" s="215" t="s">
        <v>18778</v>
      </c>
      <c r="P1289" s="215" t="s">
        <v>18937</v>
      </c>
      <c r="Q1289" s="215" t="s">
        <v>18938</v>
      </c>
    </row>
    <row r="1290" spans="1:17" s="208" customFormat="1" ht="13.15" customHeight="1">
      <c r="A1290" s="209" t="str">
        <f t="shared" si="40"/>
        <v>9A-000174211144274226</v>
      </c>
      <c r="B1290" s="210" t="s">
        <v>19049</v>
      </c>
      <c r="C1290" s="211" t="s">
        <v>923</v>
      </c>
      <c r="D1290" s="211" t="s">
        <v>923</v>
      </c>
      <c r="E1290" s="211" t="s">
        <v>15690</v>
      </c>
      <c r="F1290" s="211" t="s">
        <v>922</v>
      </c>
      <c r="G1290" s="211" t="s">
        <v>1902</v>
      </c>
      <c r="H1290" s="212" t="s">
        <v>1901</v>
      </c>
      <c r="I1290" s="213" t="s">
        <v>19050</v>
      </c>
      <c r="J1290" s="201" t="str">
        <f t="shared" si="41"/>
        <v>0249</v>
      </c>
      <c r="K1290" s="209"/>
      <c r="L1290" s="209"/>
      <c r="M1290" s="214"/>
      <c r="N1290" s="209" t="s">
        <v>18777</v>
      </c>
      <c r="O1290" s="215" t="s">
        <v>18778</v>
      </c>
      <c r="P1290" s="215" t="s">
        <v>18937</v>
      </c>
      <c r="Q1290" s="215" t="s">
        <v>18938</v>
      </c>
    </row>
    <row r="1291" spans="1:17" s="208" customFormat="1" ht="13.15" customHeight="1">
      <c r="A1291" s="209" t="str">
        <f t="shared" si="40"/>
        <v>9A-00017421144274226</v>
      </c>
      <c r="B1291" s="210" t="s">
        <v>19049</v>
      </c>
      <c r="C1291" s="211" t="s">
        <v>923</v>
      </c>
      <c r="D1291" s="211" t="s">
        <v>923</v>
      </c>
      <c r="E1291" s="211" t="s">
        <v>15689</v>
      </c>
      <c r="F1291" s="211" t="s">
        <v>922</v>
      </c>
      <c r="G1291" s="211" t="s">
        <v>1902</v>
      </c>
      <c r="H1291" s="212" t="s">
        <v>1901</v>
      </c>
      <c r="I1291" s="213" t="s">
        <v>19050</v>
      </c>
      <c r="J1291" s="201" t="str">
        <f t="shared" si="41"/>
        <v>0249</v>
      </c>
      <c r="K1291" s="209"/>
      <c r="L1291" s="209"/>
      <c r="M1291" s="214"/>
      <c r="N1291" s="209" t="s">
        <v>18777</v>
      </c>
      <c r="O1291" s="215" t="s">
        <v>18778</v>
      </c>
      <c r="P1291" s="215" t="s">
        <v>18937</v>
      </c>
      <c r="Q1291" s="215" t="s">
        <v>18938</v>
      </c>
    </row>
    <row r="1292" spans="1:17" s="208" customFormat="1" ht="13.15" customHeight="1">
      <c r="A1292" s="209" t="str">
        <f t="shared" si="40"/>
        <v>1127029011184607897</v>
      </c>
      <c r="B1292" s="210" t="s">
        <v>19051</v>
      </c>
      <c r="C1292" s="211" t="s">
        <v>749</v>
      </c>
      <c r="D1292" s="211" t="s">
        <v>749</v>
      </c>
      <c r="E1292" s="211" t="s">
        <v>15691</v>
      </c>
      <c r="F1292" s="211" t="s">
        <v>748</v>
      </c>
      <c r="G1292" s="211" t="s">
        <v>2339</v>
      </c>
      <c r="H1292" s="212" t="s">
        <v>2340</v>
      </c>
      <c r="I1292" s="213" t="s">
        <v>19052</v>
      </c>
      <c r="J1292" s="201" t="str">
        <f t="shared" si="41"/>
        <v>0250</v>
      </c>
      <c r="K1292" s="209"/>
      <c r="L1292" s="209"/>
      <c r="M1292" s="214"/>
      <c r="N1292" s="209" t="s">
        <v>18777</v>
      </c>
      <c r="O1292" s="215" t="s">
        <v>18778</v>
      </c>
      <c r="P1292" s="215" t="s">
        <v>18835</v>
      </c>
      <c r="Q1292" s="215" t="s">
        <v>18836</v>
      </c>
    </row>
    <row r="1293" spans="1:17" s="208" customFormat="1" ht="13.15" customHeight="1">
      <c r="A1293" s="209" t="str">
        <f t="shared" si="40"/>
        <v>1127029041184607897</v>
      </c>
      <c r="B1293" s="210" t="s">
        <v>19051</v>
      </c>
      <c r="C1293" s="211" t="s">
        <v>749</v>
      </c>
      <c r="D1293" s="211" t="s">
        <v>749</v>
      </c>
      <c r="E1293" s="211" t="s">
        <v>748</v>
      </c>
      <c r="F1293" s="211" t="s">
        <v>748</v>
      </c>
      <c r="G1293" s="211" t="s">
        <v>2339</v>
      </c>
      <c r="H1293" s="212" t="s">
        <v>2340</v>
      </c>
      <c r="I1293" s="213" t="s">
        <v>19052</v>
      </c>
      <c r="J1293" s="201" t="str">
        <f t="shared" si="41"/>
        <v>0250</v>
      </c>
      <c r="K1293" s="209"/>
      <c r="L1293" s="209"/>
      <c r="M1293" s="214"/>
      <c r="N1293" s="209" t="s">
        <v>18777</v>
      </c>
      <c r="O1293" s="215" t="s">
        <v>18778</v>
      </c>
      <c r="P1293" s="215" t="s">
        <v>18835</v>
      </c>
      <c r="Q1293" s="215" t="s">
        <v>18836</v>
      </c>
    </row>
    <row r="1294" spans="1:17" s="208" customFormat="1" ht="13.15" customHeight="1">
      <c r="A1294" s="209" t="str">
        <f t="shared" si="40"/>
        <v>1127029061184607897</v>
      </c>
      <c r="B1294" s="210" t="s">
        <v>19051</v>
      </c>
      <c r="C1294" s="211" t="s">
        <v>749</v>
      </c>
      <c r="D1294" s="211" t="s">
        <v>749</v>
      </c>
      <c r="E1294" s="211" t="s">
        <v>15692</v>
      </c>
      <c r="F1294" s="211" t="s">
        <v>748</v>
      </c>
      <c r="G1294" s="211" t="s">
        <v>2339</v>
      </c>
      <c r="H1294" s="212" t="s">
        <v>2340</v>
      </c>
      <c r="I1294" s="213" t="s">
        <v>19052</v>
      </c>
      <c r="J1294" s="201" t="str">
        <f t="shared" si="41"/>
        <v>0250</v>
      </c>
      <c r="K1294" s="209"/>
      <c r="L1294" s="209"/>
      <c r="M1294" s="214"/>
      <c r="N1294" s="209" t="s">
        <v>18777</v>
      </c>
      <c r="O1294" s="215" t="s">
        <v>18778</v>
      </c>
      <c r="P1294" s="215" t="s">
        <v>18835</v>
      </c>
      <c r="Q1294" s="215" t="s">
        <v>18836</v>
      </c>
    </row>
    <row r="1295" spans="1:17" s="208" customFormat="1" ht="13.15" customHeight="1">
      <c r="A1295" s="209" t="str">
        <f t="shared" si="40"/>
        <v>1127029071184607897</v>
      </c>
      <c r="B1295" s="210" t="s">
        <v>19051</v>
      </c>
      <c r="C1295" s="211" t="s">
        <v>749</v>
      </c>
      <c r="D1295" s="211" t="s">
        <v>749</v>
      </c>
      <c r="E1295" s="211" t="s">
        <v>15693</v>
      </c>
      <c r="F1295" s="211" t="s">
        <v>748</v>
      </c>
      <c r="G1295" s="211" t="s">
        <v>2339</v>
      </c>
      <c r="H1295" s="212" t="s">
        <v>2340</v>
      </c>
      <c r="I1295" s="213" t="s">
        <v>19052</v>
      </c>
      <c r="J1295" s="201" t="str">
        <f t="shared" si="41"/>
        <v>0250</v>
      </c>
      <c r="K1295" s="209"/>
      <c r="L1295" s="209"/>
      <c r="M1295" s="214"/>
      <c r="N1295" s="209" t="s">
        <v>18777</v>
      </c>
      <c r="O1295" s="215" t="s">
        <v>18778</v>
      </c>
      <c r="P1295" s="215" t="s">
        <v>18835</v>
      </c>
      <c r="Q1295" s="215" t="s">
        <v>18836</v>
      </c>
    </row>
    <row r="1296" spans="1:17" s="208" customFormat="1" ht="13.15" customHeight="1">
      <c r="A1296" s="209" t="str">
        <f t="shared" si="40"/>
        <v>1127045011245237593</v>
      </c>
      <c r="B1296" s="210" t="s">
        <v>19053</v>
      </c>
      <c r="C1296" s="211" t="s">
        <v>953</v>
      </c>
      <c r="D1296" s="211" t="s">
        <v>953</v>
      </c>
      <c r="E1296" s="211" t="s">
        <v>15695</v>
      </c>
      <c r="F1296" s="211" t="s">
        <v>952</v>
      </c>
      <c r="G1296" s="211" t="s">
        <v>1882</v>
      </c>
      <c r="H1296" s="212" t="s">
        <v>2388</v>
      </c>
      <c r="I1296" s="213" t="s">
        <v>19054</v>
      </c>
      <c r="J1296" s="201" t="str">
        <f t="shared" si="41"/>
        <v>0251</v>
      </c>
      <c r="K1296" s="209" t="s">
        <v>9153</v>
      </c>
      <c r="L1296" s="209"/>
      <c r="M1296" s="214"/>
      <c r="N1296" s="209" t="s">
        <v>18777</v>
      </c>
      <c r="O1296" s="215" t="s">
        <v>18778</v>
      </c>
      <c r="P1296" s="215" t="s">
        <v>18835</v>
      </c>
      <c r="Q1296" s="215" t="s">
        <v>18836</v>
      </c>
    </row>
    <row r="1297" spans="1:17" s="208" customFormat="1" ht="13.15" customHeight="1">
      <c r="A1297" s="209" t="str">
        <f t="shared" si="40"/>
        <v>1127045011467585778</v>
      </c>
      <c r="B1297" s="210" t="s">
        <v>19053</v>
      </c>
      <c r="C1297" s="211" t="s">
        <v>15694</v>
      </c>
      <c r="D1297" s="211" t="s">
        <v>953</v>
      </c>
      <c r="E1297" s="211" t="s">
        <v>15695</v>
      </c>
      <c r="F1297" s="211" t="s">
        <v>952</v>
      </c>
      <c r="G1297" s="211" t="s">
        <v>1882</v>
      </c>
      <c r="H1297" s="212" t="s">
        <v>2388</v>
      </c>
      <c r="I1297" s="213" t="s">
        <v>19054</v>
      </c>
      <c r="J1297" s="201" t="str">
        <f t="shared" si="41"/>
        <v>0251</v>
      </c>
      <c r="K1297" s="209"/>
      <c r="L1297" s="209"/>
      <c r="M1297" s="214"/>
      <c r="N1297" s="209" t="s">
        <v>18777</v>
      </c>
      <c r="O1297" s="215" t="s">
        <v>18778</v>
      </c>
      <c r="P1297" s="215" t="s">
        <v>18835</v>
      </c>
      <c r="Q1297" s="215" t="s">
        <v>18836</v>
      </c>
    </row>
    <row r="1298" spans="1:17" s="208" customFormat="1" ht="13.15" customHeight="1">
      <c r="A1298" s="209" t="str">
        <f t="shared" si="40"/>
        <v>1127045021245237593</v>
      </c>
      <c r="B1298" s="210" t="s">
        <v>19053</v>
      </c>
      <c r="C1298" s="211" t="s">
        <v>953</v>
      </c>
      <c r="D1298" s="211" t="s">
        <v>953</v>
      </c>
      <c r="E1298" s="211" t="s">
        <v>15696</v>
      </c>
      <c r="F1298" s="211" t="s">
        <v>952</v>
      </c>
      <c r="G1298" s="211" t="s">
        <v>1882</v>
      </c>
      <c r="H1298" s="212" t="s">
        <v>2388</v>
      </c>
      <c r="I1298" s="213" t="s">
        <v>19054</v>
      </c>
      <c r="J1298" s="201" t="str">
        <f t="shared" si="41"/>
        <v>0251</v>
      </c>
      <c r="K1298" s="209"/>
      <c r="L1298" s="209"/>
      <c r="M1298" s="214"/>
      <c r="N1298" s="209" t="s">
        <v>18777</v>
      </c>
      <c r="O1298" s="215" t="s">
        <v>18778</v>
      </c>
      <c r="P1298" s="215" t="s">
        <v>18835</v>
      </c>
      <c r="Q1298" s="215" t="s">
        <v>18836</v>
      </c>
    </row>
    <row r="1299" spans="1:17" s="208" customFormat="1" ht="13.15" customHeight="1">
      <c r="A1299" s="209" t="str">
        <f t="shared" si="40"/>
        <v>1127045041245237593</v>
      </c>
      <c r="B1299" s="210" t="s">
        <v>19053</v>
      </c>
      <c r="C1299" s="211" t="s">
        <v>953</v>
      </c>
      <c r="D1299" s="211" t="s">
        <v>953</v>
      </c>
      <c r="E1299" s="211" t="s">
        <v>952</v>
      </c>
      <c r="F1299" s="211" t="s">
        <v>952</v>
      </c>
      <c r="G1299" s="211" t="s">
        <v>1882</v>
      </c>
      <c r="H1299" s="212" t="s">
        <v>2388</v>
      </c>
      <c r="I1299" s="213" t="s">
        <v>19054</v>
      </c>
      <c r="J1299" s="201" t="str">
        <f t="shared" si="41"/>
        <v>0251</v>
      </c>
      <c r="K1299" s="209"/>
      <c r="L1299" s="209"/>
      <c r="M1299" s="214"/>
      <c r="N1299" s="209" t="s">
        <v>18777</v>
      </c>
      <c r="O1299" s="215" t="s">
        <v>18778</v>
      </c>
      <c r="P1299" s="215" t="s">
        <v>18835</v>
      </c>
      <c r="Q1299" s="215" t="s">
        <v>18836</v>
      </c>
    </row>
    <row r="1300" spans="1:17" s="208" customFormat="1" ht="13.15" customHeight="1">
      <c r="A1300" s="209" t="str">
        <f t="shared" si="40"/>
        <v>1F-QMA0000026345521245237593</v>
      </c>
      <c r="B1300" s="210" t="s">
        <v>19053</v>
      </c>
      <c r="C1300" s="211" t="s">
        <v>953</v>
      </c>
      <c r="D1300" s="211" t="s">
        <v>953</v>
      </c>
      <c r="E1300" s="211" t="s">
        <v>15697</v>
      </c>
      <c r="F1300" s="211" t="s">
        <v>952</v>
      </c>
      <c r="G1300" s="211" t="s">
        <v>1882</v>
      </c>
      <c r="H1300" s="212" t="s">
        <v>2388</v>
      </c>
      <c r="I1300" s="213" t="s">
        <v>19054</v>
      </c>
      <c r="J1300" s="201" t="str">
        <f t="shared" si="41"/>
        <v>0251</v>
      </c>
      <c r="K1300" s="209"/>
      <c r="L1300" s="209"/>
      <c r="M1300" s="214"/>
      <c r="N1300" s="209" t="s">
        <v>18777</v>
      </c>
      <c r="O1300" s="215" t="s">
        <v>18778</v>
      </c>
      <c r="P1300" s="215" t="s">
        <v>18835</v>
      </c>
      <c r="Q1300" s="215" t="s">
        <v>18836</v>
      </c>
    </row>
    <row r="1301" spans="1:17" s="208" customFormat="1" ht="13.15" customHeight="1">
      <c r="A1301" s="209" t="str">
        <f t="shared" si="40"/>
        <v>0225161011851344162</v>
      </c>
      <c r="B1301" s="210" t="s">
        <v>19291</v>
      </c>
      <c r="C1301" s="211" t="s">
        <v>500</v>
      </c>
      <c r="D1301" s="211" t="s">
        <v>755</v>
      </c>
      <c r="E1301" s="211" t="s">
        <v>15698</v>
      </c>
      <c r="F1301" s="211" t="s">
        <v>754</v>
      </c>
      <c r="G1301" s="211" t="s">
        <v>2027</v>
      </c>
      <c r="H1301" s="212" t="s">
        <v>2276</v>
      </c>
      <c r="I1301" s="213" t="s">
        <v>756</v>
      </c>
      <c r="J1301" s="201" t="str">
        <f t="shared" si="41"/>
        <v>0507</v>
      </c>
      <c r="K1301" s="209"/>
      <c r="L1301" s="209"/>
      <c r="M1301" s="214"/>
      <c r="N1301" s="209" t="s">
        <v>18777</v>
      </c>
      <c r="O1301" s="215" t="s">
        <v>18778</v>
      </c>
      <c r="P1301" s="215" t="s">
        <v>18773</v>
      </c>
      <c r="Q1301" s="215" t="s">
        <v>18774</v>
      </c>
    </row>
    <row r="1302" spans="1:17" s="208" customFormat="1" ht="13.15" customHeight="1">
      <c r="A1302" s="209" t="str">
        <f t="shared" si="40"/>
        <v>1127052011851344162</v>
      </c>
      <c r="B1302" s="210" t="s">
        <v>19291</v>
      </c>
      <c r="C1302" s="211" t="s">
        <v>500</v>
      </c>
      <c r="D1302" s="211" t="s">
        <v>755</v>
      </c>
      <c r="E1302" s="211" t="s">
        <v>15699</v>
      </c>
      <c r="F1302" s="211" t="s">
        <v>754</v>
      </c>
      <c r="G1302" s="211" t="s">
        <v>2027</v>
      </c>
      <c r="H1302" s="212" t="s">
        <v>2276</v>
      </c>
      <c r="I1302" s="213" t="s">
        <v>756</v>
      </c>
      <c r="J1302" s="201" t="str">
        <f t="shared" si="41"/>
        <v>0507</v>
      </c>
      <c r="K1302" s="209" t="s">
        <v>15405</v>
      </c>
      <c r="L1302" s="209" t="s">
        <v>13094</v>
      </c>
      <c r="M1302" s="214">
        <v>44084</v>
      </c>
      <c r="N1302" s="209" t="s">
        <v>18777</v>
      </c>
      <c r="O1302" s="215" t="s">
        <v>18778</v>
      </c>
      <c r="P1302" s="215" t="s">
        <v>18773</v>
      </c>
      <c r="Q1302" s="215" t="s">
        <v>18774</v>
      </c>
    </row>
    <row r="1303" spans="1:17" s="208" customFormat="1" ht="13.15" customHeight="1">
      <c r="A1303" s="209" t="str">
        <f t="shared" si="40"/>
        <v>1127052031851344162</v>
      </c>
      <c r="B1303" s="210" t="s">
        <v>19291</v>
      </c>
      <c r="C1303" s="211" t="s">
        <v>500</v>
      </c>
      <c r="D1303" s="211" t="s">
        <v>755</v>
      </c>
      <c r="E1303" s="211" t="s">
        <v>499</v>
      </c>
      <c r="F1303" s="211" t="s">
        <v>754</v>
      </c>
      <c r="G1303" s="211" t="s">
        <v>2027</v>
      </c>
      <c r="H1303" s="212" t="s">
        <v>2276</v>
      </c>
      <c r="I1303" s="213" t="s">
        <v>756</v>
      </c>
      <c r="J1303" s="201" t="str">
        <f t="shared" si="41"/>
        <v>0507</v>
      </c>
      <c r="K1303" s="209"/>
      <c r="L1303" s="209"/>
      <c r="M1303" s="214"/>
      <c r="N1303" s="209" t="s">
        <v>18777</v>
      </c>
      <c r="O1303" s="215" t="s">
        <v>18778</v>
      </c>
      <c r="P1303" s="215" t="s">
        <v>18773</v>
      </c>
      <c r="Q1303" s="215" t="s">
        <v>18774</v>
      </c>
    </row>
    <row r="1304" spans="1:17" s="208" customFormat="1" ht="13.15" customHeight="1">
      <c r="A1304" s="209" t="str">
        <f t="shared" si="40"/>
        <v>##1851344162</v>
      </c>
      <c r="B1304" s="210" t="s">
        <v>19291</v>
      </c>
      <c r="C1304" s="211" t="s">
        <v>500</v>
      </c>
      <c r="D1304" s="211" t="s">
        <v>755</v>
      </c>
      <c r="E1304" s="211" t="s">
        <v>3649</v>
      </c>
      <c r="F1304" s="211" t="s">
        <v>754</v>
      </c>
      <c r="G1304" s="211" t="s">
        <v>2027</v>
      </c>
      <c r="H1304" s="212" t="s">
        <v>2276</v>
      </c>
      <c r="I1304" s="213" t="s">
        <v>756</v>
      </c>
      <c r="J1304" s="201" t="str">
        <f t="shared" si="41"/>
        <v>0507</v>
      </c>
      <c r="K1304" s="209"/>
      <c r="L1304" s="209"/>
      <c r="M1304" s="214"/>
      <c r="N1304" s="209" t="s">
        <v>18777</v>
      </c>
      <c r="O1304" s="215" t="s">
        <v>18778</v>
      </c>
      <c r="P1304" s="215" t="s">
        <v>18773</v>
      </c>
      <c r="Q1304" s="215" t="s">
        <v>18774</v>
      </c>
    </row>
    <row r="1305" spans="1:17" s="208" customFormat="1" ht="13.15" customHeight="1">
      <c r="A1305" s="209" t="str">
        <f t="shared" si="40"/>
        <v>1F-QMA0000026335351851344162</v>
      </c>
      <c r="B1305" s="210" t="s">
        <v>19291</v>
      </c>
      <c r="C1305" s="211" t="s">
        <v>500</v>
      </c>
      <c r="D1305" s="211" t="s">
        <v>755</v>
      </c>
      <c r="E1305" s="211" t="s">
        <v>15700</v>
      </c>
      <c r="F1305" s="211" t="s">
        <v>754</v>
      </c>
      <c r="G1305" s="211" t="s">
        <v>2027</v>
      </c>
      <c r="H1305" s="212" t="s">
        <v>2276</v>
      </c>
      <c r="I1305" s="213" t="s">
        <v>756</v>
      </c>
      <c r="J1305" s="201" t="str">
        <f t="shared" si="41"/>
        <v>0507</v>
      </c>
      <c r="K1305" s="209"/>
      <c r="L1305" s="209"/>
      <c r="M1305" s="214"/>
      <c r="N1305" s="209" t="s">
        <v>18777</v>
      </c>
      <c r="O1305" s="215" t="s">
        <v>18778</v>
      </c>
      <c r="P1305" s="215" t="s">
        <v>18773</v>
      </c>
      <c r="Q1305" s="215" t="s">
        <v>18774</v>
      </c>
    </row>
    <row r="1306" spans="1:17" s="208" customFormat="1" ht="13.15" customHeight="1">
      <c r="A1306" s="209" t="str">
        <f t="shared" si="40"/>
        <v>1127060011598749707</v>
      </c>
      <c r="B1306" s="210" t="s">
        <v>19055</v>
      </c>
      <c r="C1306" s="211" t="s">
        <v>605</v>
      </c>
      <c r="D1306" s="211" t="s">
        <v>605</v>
      </c>
      <c r="E1306" s="211" t="s">
        <v>15701</v>
      </c>
      <c r="F1306" s="211" t="s">
        <v>604</v>
      </c>
      <c r="G1306" s="211" t="s">
        <v>1765</v>
      </c>
      <c r="H1306" s="212" t="s">
        <v>3167</v>
      </c>
      <c r="I1306" s="213" t="s">
        <v>19056</v>
      </c>
      <c r="J1306" s="201" t="str">
        <f t="shared" si="41"/>
        <v>0254</v>
      </c>
      <c r="K1306" s="209"/>
      <c r="L1306" s="209"/>
      <c r="M1306" s="214"/>
      <c r="N1306" s="209" t="s">
        <v>18777</v>
      </c>
      <c r="O1306" s="215" t="s">
        <v>18778</v>
      </c>
      <c r="P1306" s="215" t="s">
        <v>18770</v>
      </c>
      <c r="Q1306" s="215" t="s">
        <v>18771</v>
      </c>
    </row>
    <row r="1307" spans="1:17" s="208" customFormat="1" ht="13.15" customHeight="1">
      <c r="A1307" s="209" t="str">
        <f t="shared" si="40"/>
        <v>1127060021598749707</v>
      </c>
      <c r="B1307" s="210" t="s">
        <v>19055</v>
      </c>
      <c r="C1307" s="211" t="s">
        <v>605</v>
      </c>
      <c r="D1307" s="211" t="s">
        <v>605</v>
      </c>
      <c r="E1307" s="211" t="s">
        <v>15702</v>
      </c>
      <c r="F1307" s="211" t="s">
        <v>604</v>
      </c>
      <c r="G1307" s="211" t="s">
        <v>1765</v>
      </c>
      <c r="H1307" s="212" t="s">
        <v>3167</v>
      </c>
      <c r="I1307" s="213" t="s">
        <v>19056</v>
      </c>
      <c r="J1307" s="201" t="str">
        <f t="shared" si="41"/>
        <v>0254</v>
      </c>
      <c r="K1307" s="209"/>
      <c r="L1307" s="209"/>
      <c r="M1307" s="214"/>
      <c r="N1307" s="209" t="s">
        <v>18777</v>
      </c>
      <c r="O1307" s="215" t="s">
        <v>18778</v>
      </c>
      <c r="P1307" s="215" t="s">
        <v>18770</v>
      </c>
      <c r="Q1307" s="215" t="s">
        <v>18771</v>
      </c>
    </row>
    <row r="1308" spans="1:17" s="208" customFormat="1" ht="13.15" customHeight="1">
      <c r="A1308" s="209" t="str">
        <f t="shared" si="40"/>
        <v>1127060031598749707</v>
      </c>
      <c r="B1308" s="210" t="s">
        <v>19055</v>
      </c>
      <c r="C1308" s="211" t="s">
        <v>605</v>
      </c>
      <c r="D1308" s="211" t="s">
        <v>605</v>
      </c>
      <c r="E1308" s="211" t="s">
        <v>604</v>
      </c>
      <c r="F1308" s="211" t="s">
        <v>604</v>
      </c>
      <c r="G1308" s="211" t="s">
        <v>1765</v>
      </c>
      <c r="H1308" s="212" t="s">
        <v>3167</v>
      </c>
      <c r="I1308" s="213" t="s">
        <v>19056</v>
      </c>
      <c r="J1308" s="201" t="str">
        <f t="shared" si="41"/>
        <v>0254</v>
      </c>
      <c r="K1308" s="209"/>
      <c r="L1308" s="209"/>
      <c r="M1308" s="214"/>
      <c r="N1308" s="209" t="s">
        <v>18777</v>
      </c>
      <c r="O1308" s="215" t="s">
        <v>18778</v>
      </c>
      <c r="P1308" s="215" t="s">
        <v>18770</v>
      </c>
      <c r="Q1308" s="215" t="s">
        <v>18771</v>
      </c>
    </row>
    <row r="1309" spans="1:17" s="208" customFormat="1" ht="13.15" customHeight="1">
      <c r="A1309" s="209" t="str">
        <f t="shared" si="40"/>
        <v>1270027011598749707</v>
      </c>
      <c r="B1309" s="210" t="s">
        <v>19055</v>
      </c>
      <c r="C1309" s="211" t="s">
        <v>605</v>
      </c>
      <c r="D1309" s="211" t="s">
        <v>605</v>
      </c>
      <c r="E1309" s="211" t="s">
        <v>15703</v>
      </c>
      <c r="F1309" s="211" t="s">
        <v>604</v>
      </c>
      <c r="G1309" s="211" t="s">
        <v>1765</v>
      </c>
      <c r="H1309" s="212" t="s">
        <v>3167</v>
      </c>
      <c r="I1309" s="213" t="s">
        <v>19056</v>
      </c>
      <c r="J1309" s="201" t="str">
        <f t="shared" si="41"/>
        <v>0254</v>
      </c>
      <c r="K1309" s="209"/>
      <c r="L1309" s="209"/>
      <c r="M1309" s="214"/>
      <c r="N1309" s="209" t="s">
        <v>18777</v>
      </c>
      <c r="O1309" s="215" t="s">
        <v>18778</v>
      </c>
      <c r="P1309" s="215" t="s">
        <v>18770</v>
      </c>
      <c r="Q1309" s="215" t="s">
        <v>18771</v>
      </c>
    </row>
    <row r="1310" spans="1:17" s="208" customFormat="1" ht="13.15" customHeight="1">
      <c r="A1310" s="209" t="str">
        <f t="shared" si="40"/>
        <v>1270027041598749707</v>
      </c>
      <c r="B1310" s="210" t="s">
        <v>19055</v>
      </c>
      <c r="C1310" s="211" t="s">
        <v>605</v>
      </c>
      <c r="D1310" s="211" t="s">
        <v>605</v>
      </c>
      <c r="E1310" s="211" t="s">
        <v>15704</v>
      </c>
      <c r="F1310" s="211" t="s">
        <v>604</v>
      </c>
      <c r="G1310" s="211" t="s">
        <v>1765</v>
      </c>
      <c r="H1310" s="212" t="s">
        <v>3167</v>
      </c>
      <c r="I1310" s="213" t="s">
        <v>19056</v>
      </c>
      <c r="J1310" s="201" t="str">
        <f t="shared" si="41"/>
        <v>0254</v>
      </c>
      <c r="K1310" s="209"/>
      <c r="L1310" s="209"/>
      <c r="M1310" s="214"/>
      <c r="N1310" s="209" t="s">
        <v>18777</v>
      </c>
      <c r="O1310" s="215" t="s">
        <v>18778</v>
      </c>
      <c r="P1310" s="215" t="s">
        <v>18770</v>
      </c>
      <c r="Q1310" s="215" t="s">
        <v>18771</v>
      </c>
    </row>
    <row r="1311" spans="1:17" s="208" customFormat="1" ht="13.15" customHeight="1">
      <c r="A1311" s="209" t="str">
        <f t="shared" si="40"/>
        <v>##1598749707</v>
      </c>
      <c r="B1311" s="210" t="s">
        <v>19055</v>
      </c>
      <c r="C1311" s="211" t="s">
        <v>605</v>
      </c>
      <c r="D1311" s="211" t="s">
        <v>605</v>
      </c>
      <c r="E1311" s="211" t="s">
        <v>3649</v>
      </c>
      <c r="F1311" s="211" t="s">
        <v>604</v>
      </c>
      <c r="G1311" s="211" t="s">
        <v>1765</v>
      </c>
      <c r="H1311" s="212" t="s">
        <v>3167</v>
      </c>
      <c r="I1311" s="213" t="s">
        <v>19056</v>
      </c>
      <c r="J1311" s="201" t="str">
        <f t="shared" si="41"/>
        <v>0254</v>
      </c>
      <c r="K1311" s="209"/>
      <c r="L1311" s="209"/>
      <c r="M1311" s="214"/>
      <c r="N1311" s="209" t="s">
        <v>18777</v>
      </c>
      <c r="O1311" s="215" t="s">
        <v>18778</v>
      </c>
      <c r="P1311" s="215" t="s">
        <v>18770</v>
      </c>
      <c r="Q1311" s="215" t="s">
        <v>18771</v>
      </c>
    </row>
    <row r="1312" spans="1:17" s="208" customFormat="1" ht="13.15" customHeight="1">
      <c r="A1312" s="209" t="str">
        <f t="shared" si="40"/>
        <v>1F-QMA0000021602391598749707</v>
      </c>
      <c r="B1312" s="210" t="s">
        <v>19055</v>
      </c>
      <c r="C1312" s="211" t="s">
        <v>605</v>
      </c>
      <c r="D1312" s="211" t="s">
        <v>605</v>
      </c>
      <c r="E1312" s="211" t="s">
        <v>15705</v>
      </c>
      <c r="F1312" s="211" t="s">
        <v>604</v>
      </c>
      <c r="G1312" s="211" t="s">
        <v>1765</v>
      </c>
      <c r="H1312" s="212" t="s">
        <v>3167</v>
      </c>
      <c r="I1312" s="213" t="s">
        <v>19056</v>
      </c>
      <c r="J1312" s="201" t="str">
        <f t="shared" si="41"/>
        <v>0254</v>
      </c>
      <c r="K1312" s="209"/>
      <c r="L1312" s="209"/>
      <c r="M1312" s="214"/>
      <c r="N1312" s="209" t="s">
        <v>18777</v>
      </c>
      <c r="O1312" s="215" t="s">
        <v>18778</v>
      </c>
      <c r="P1312" s="215" t="s">
        <v>18770</v>
      </c>
      <c r="Q1312" s="215" t="s">
        <v>18771</v>
      </c>
    </row>
    <row r="1313" spans="1:20" ht="13.15" customHeight="1">
      <c r="A1313" s="209" t="str">
        <f t="shared" si="40"/>
        <v>6A-012528041598749707</v>
      </c>
      <c r="B1313" s="210" t="s">
        <v>19055</v>
      </c>
      <c r="C1313" s="211" t="s">
        <v>605</v>
      </c>
      <c r="D1313" s="211" t="s">
        <v>605</v>
      </c>
      <c r="E1313" s="211" t="s">
        <v>15706</v>
      </c>
      <c r="F1313" s="211" t="s">
        <v>604</v>
      </c>
      <c r="G1313" s="211" t="s">
        <v>1765</v>
      </c>
      <c r="H1313" s="212" t="s">
        <v>3167</v>
      </c>
      <c r="I1313" s="213" t="s">
        <v>19056</v>
      </c>
      <c r="J1313" s="201" t="str">
        <f t="shared" si="41"/>
        <v>0254</v>
      </c>
      <c r="K1313" s="209"/>
      <c r="L1313" s="209"/>
      <c r="M1313" s="214"/>
      <c r="N1313" s="209" t="s">
        <v>18777</v>
      </c>
      <c r="O1313" s="215" t="s">
        <v>18778</v>
      </c>
      <c r="P1313" s="215" t="s">
        <v>18770</v>
      </c>
      <c r="Q1313" s="215" t="s">
        <v>18771</v>
      </c>
      <c r="S1313" s="208"/>
    </row>
    <row r="1314" spans="1:20" ht="13.15" customHeight="1">
      <c r="A1314" s="209" t="str">
        <f t="shared" si="40"/>
        <v>7M-ChrJasp1598749707</v>
      </c>
      <c r="B1314" s="210" t="s">
        <v>19055</v>
      </c>
      <c r="C1314" s="211" t="s">
        <v>605</v>
      </c>
      <c r="D1314" s="211" t="s">
        <v>605</v>
      </c>
      <c r="E1314" s="211" t="s">
        <v>15707</v>
      </c>
      <c r="F1314" s="211" t="s">
        <v>604</v>
      </c>
      <c r="G1314" s="211" t="s">
        <v>1765</v>
      </c>
      <c r="H1314" s="212" t="s">
        <v>3167</v>
      </c>
      <c r="I1314" s="213" t="s">
        <v>19056</v>
      </c>
      <c r="J1314" s="201" t="str">
        <f t="shared" si="41"/>
        <v>0254</v>
      </c>
      <c r="K1314" s="209"/>
      <c r="L1314" s="209"/>
      <c r="M1314" s="214"/>
      <c r="N1314" s="209" t="s">
        <v>18777</v>
      </c>
      <c r="O1314" s="215" t="s">
        <v>18778</v>
      </c>
      <c r="P1314" s="215" t="s">
        <v>18770</v>
      </c>
      <c r="Q1314" s="215" t="s">
        <v>18771</v>
      </c>
      <c r="S1314" s="208"/>
    </row>
    <row r="1315" spans="1:20" ht="13.15" customHeight="1">
      <c r="A1315" s="209" t="str">
        <f t="shared" si="40"/>
        <v>7M-ChrJaspMH1598749707</v>
      </c>
      <c r="B1315" s="210" t="s">
        <v>19055</v>
      </c>
      <c r="C1315" s="211" t="s">
        <v>605</v>
      </c>
      <c r="D1315" s="211" t="s">
        <v>605</v>
      </c>
      <c r="E1315" s="211" t="s">
        <v>15708</v>
      </c>
      <c r="F1315" s="211" t="s">
        <v>604</v>
      </c>
      <c r="G1315" s="211" t="s">
        <v>1765</v>
      </c>
      <c r="H1315" s="212" t="s">
        <v>3167</v>
      </c>
      <c r="I1315" s="213" t="s">
        <v>19056</v>
      </c>
      <c r="J1315" s="201" t="str">
        <f t="shared" si="41"/>
        <v>0254</v>
      </c>
      <c r="K1315" s="209"/>
      <c r="L1315" s="209"/>
      <c r="M1315" s="214"/>
      <c r="N1315" s="209" t="s">
        <v>18777</v>
      </c>
      <c r="O1315" s="215" t="s">
        <v>18778</v>
      </c>
      <c r="P1315" s="215" t="s">
        <v>18770</v>
      </c>
      <c r="Q1315" s="215" t="s">
        <v>18771</v>
      </c>
      <c r="S1315" s="208"/>
    </row>
    <row r="1316" spans="1:20" ht="13.15" customHeight="1">
      <c r="A1316" s="209" t="str">
        <f t="shared" si="40"/>
        <v>7W-760591590E1598749707</v>
      </c>
      <c r="B1316" s="210" t="s">
        <v>19055</v>
      </c>
      <c r="C1316" s="211" t="s">
        <v>605</v>
      </c>
      <c r="D1316" s="211" t="s">
        <v>605</v>
      </c>
      <c r="E1316" s="211" t="s">
        <v>15709</v>
      </c>
      <c r="F1316" s="211" t="s">
        <v>604</v>
      </c>
      <c r="G1316" s="211" t="s">
        <v>1765</v>
      </c>
      <c r="H1316" s="212" t="s">
        <v>3167</v>
      </c>
      <c r="I1316" s="213" t="s">
        <v>19056</v>
      </c>
      <c r="J1316" s="201" t="str">
        <f t="shared" si="41"/>
        <v>0254</v>
      </c>
      <c r="K1316" s="209"/>
      <c r="L1316" s="209"/>
      <c r="M1316" s="214"/>
      <c r="N1316" s="209" t="s">
        <v>18777</v>
      </c>
      <c r="O1316" s="215" t="s">
        <v>18778</v>
      </c>
      <c r="P1316" s="215" t="s">
        <v>18770</v>
      </c>
      <c r="Q1316" s="215" t="s">
        <v>18771</v>
      </c>
      <c r="S1316" s="208"/>
    </row>
    <row r="1317" spans="1:20" ht="13.15" customHeight="1">
      <c r="A1317" s="209" t="str">
        <f t="shared" si="40"/>
        <v>8U-012528041598749707</v>
      </c>
      <c r="B1317" s="210" t="s">
        <v>19055</v>
      </c>
      <c r="C1317" s="211" t="s">
        <v>605</v>
      </c>
      <c r="D1317" s="211" t="s">
        <v>605</v>
      </c>
      <c r="E1317" s="211" t="s">
        <v>15710</v>
      </c>
      <c r="F1317" s="211" t="s">
        <v>604</v>
      </c>
      <c r="G1317" s="211" t="s">
        <v>1765</v>
      </c>
      <c r="H1317" s="212" t="s">
        <v>3167</v>
      </c>
      <c r="I1317" s="213" t="s">
        <v>19056</v>
      </c>
      <c r="J1317" s="201" t="str">
        <f t="shared" si="41"/>
        <v>0254</v>
      </c>
      <c r="K1317" s="209"/>
      <c r="L1317" s="209"/>
      <c r="M1317" s="214"/>
      <c r="N1317" s="209" t="s">
        <v>18777</v>
      </c>
      <c r="O1317" s="215" t="s">
        <v>18778</v>
      </c>
      <c r="P1317" s="215" t="s">
        <v>18770</v>
      </c>
      <c r="Q1317" s="215" t="s">
        <v>18771</v>
      </c>
      <c r="S1317" s="208"/>
    </row>
    <row r="1318" spans="1:20" ht="13.15" customHeight="1">
      <c r="A1318" s="209" t="str">
        <f t="shared" si="40"/>
        <v>8W-QMA0000021602391598749707</v>
      </c>
      <c r="B1318" s="210" t="s">
        <v>19055</v>
      </c>
      <c r="C1318" s="211" t="s">
        <v>605</v>
      </c>
      <c r="D1318" s="211" t="s">
        <v>605</v>
      </c>
      <c r="E1318" s="211" t="s">
        <v>15711</v>
      </c>
      <c r="F1318" s="211" t="s">
        <v>604</v>
      </c>
      <c r="G1318" s="211" t="s">
        <v>1765</v>
      </c>
      <c r="H1318" s="212" t="s">
        <v>3167</v>
      </c>
      <c r="I1318" s="213" t="s">
        <v>19056</v>
      </c>
      <c r="J1318" s="201" t="str">
        <f t="shared" si="41"/>
        <v>0254</v>
      </c>
      <c r="K1318" s="209"/>
      <c r="L1318" s="209"/>
      <c r="M1318" s="214"/>
      <c r="N1318" s="209" t="s">
        <v>18777</v>
      </c>
      <c r="O1318" s="215" t="s">
        <v>18778</v>
      </c>
      <c r="P1318" s="215" t="s">
        <v>18770</v>
      </c>
      <c r="Q1318" s="215" t="s">
        <v>18771</v>
      </c>
      <c r="S1318" s="208"/>
    </row>
    <row r="1319" spans="1:20" ht="13.15" customHeight="1">
      <c r="A1319" s="209" t="str">
        <f t="shared" si="40"/>
        <v>8Y-0014507030011598749707</v>
      </c>
      <c r="B1319" s="210" t="s">
        <v>19055</v>
      </c>
      <c r="C1319" s="211" t="s">
        <v>605</v>
      </c>
      <c r="D1319" s="211" t="s">
        <v>605</v>
      </c>
      <c r="E1319" s="211" t="s">
        <v>15712</v>
      </c>
      <c r="F1319" s="211" t="s">
        <v>604</v>
      </c>
      <c r="G1319" s="211" t="s">
        <v>1765</v>
      </c>
      <c r="H1319" s="212" t="s">
        <v>3167</v>
      </c>
      <c r="I1319" s="213" t="s">
        <v>19056</v>
      </c>
      <c r="J1319" s="201" t="str">
        <f t="shared" si="41"/>
        <v>0254</v>
      </c>
      <c r="K1319" s="209"/>
      <c r="L1319" s="209"/>
      <c r="M1319" s="214"/>
      <c r="N1319" s="209" t="s">
        <v>18777</v>
      </c>
      <c r="O1319" s="215" t="s">
        <v>18778</v>
      </c>
      <c r="P1319" s="215" t="s">
        <v>18770</v>
      </c>
      <c r="Q1319" s="215" t="s">
        <v>18771</v>
      </c>
      <c r="S1319" s="208"/>
    </row>
    <row r="1320" spans="1:20" ht="13.15" customHeight="1">
      <c r="A1320" s="209" t="str">
        <f t="shared" si="40"/>
        <v>8Y-0060325840011598749707</v>
      </c>
      <c r="B1320" s="210" t="s">
        <v>19055</v>
      </c>
      <c r="C1320" s="211" t="s">
        <v>605</v>
      </c>
      <c r="D1320" s="211" t="s">
        <v>605</v>
      </c>
      <c r="E1320" s="211" t="s">
        <v>15713</v>
      </c>
      <c r="F1320" s="211" t="s">
        <v>604</v>
      </c>
      <c r="G1320" s="211" t="s">
        <v>1765</v>
      </c>
      <c r="H1320" s="212" t="s">
        <v>3167</v>
      </c>
      <c r="I1320" s="213" t="s">
        <v>19056</v>
      </c>
      <c r="J1320" s="201" t="str">
        <f t="shared" si="41"/>
        <v>0254</v>
      </c>
      <c r="K1320" s="209"/>
      <c r="L1320" s="209"/>
      <c r="M1320" s="214"/>
      <c r="N1320" s="209" t="s">
        <v>18777</v>
      </c>
      <c r="O1320" s="215" t="s">
        <v>18778</v>
      </c>
      <c r="P1320" s="215" t="s">
        <v>18770</v>
      </c>
      <c r="Q1320" s="215" t="s">
        <v>18771</v>
      </c>
      <c r="S1320" s="208"/>
    </row>
    <row r="1321" spans="1:20" ht="13.15" customHeight="1">
      <c r="A1321" s="216" t="str">
        <f t="shared" si="40"/>
        <v>149927V1598749707</v>
      </c>
      <c r="B1321" s="217" t="s">
        <v>19055</v>
      </c>
      <c r="C1321" s="218" t="s">
        <v>605</v>
      </c>
      <c r="D1321" s="218" t="s">
        <v>605</v>
      </c>
      <c r="E1321" s="227" t="s">
        <v>23213</v>
      </c>
      <c r="F1321" s="218" t="s">
        <v>604</v>
      </c>
      <c r="G1321" s="218" t="s">
        <v>1765</v>
      </c>
      <c r="H1321" s="219" t="s">
        <v>3167</v>
      </c>
      <c r="I1321" s="220" t="s">
        <v>19056</v>
      </c>
      <c r="J1321" s="201" t="str">
        <f t="shared" si="41"/>
        <v>0254</v>
      </c>
      <c r="K1321" s="228" t="s">
        <v>23203</v>
      </c>
      <c r="L1321" s="228" t="s">
        <v>23204</v>
      </c>
      <c r="M1321" s="229">
        <v>44813</v>
      </c>
      <c r="N1321" s="216" t="s">
        <v>18777</v>
      </c>
      <c r="O1321" s="222" t="s">
        <v>18778</v>
      </c>
      <c r="P1321" s="222" t="s">
        <v>18770</v>
      </c>
      <c r="Q1321" s="222" t="s">
        <v>18771</v>
      </c>
      <c r="R1321" s="223"/>
      <c r="S1321" s="230"/>
      <c r="T1321" s="223"/>
    </row>
    <row r="1322" spans="1:20" ht="13.15" customHeight="1">
      <c r="A1322" s="209" t="str">
        <f t="shared" si="40"/>
        <v>1127078021316931835</v>
      </c>
      <c r="B1322" s="210" t="s">
        <v>19057</v>
      </c>
      <c r="C1322" s="211" t="s">
        <v>626</v>
      </c>
      <c r="D1322" s="211" t="s">
        <v>626</v>
      </c>
      <c r="E1322" s="211" t="s">
        <v>15714</v>
      </c>
      <c r="F1322" s="211" t="s">
        <v>625</v>
      </c>
      <c r="G1322" s="211" t="s">
        <v>1633</v>
      </c>
      <c r="H1322" s="212" t="s">
        <v>2456</v>
      </c>
      <c r="I1322" s="213" t="s">
        <v>627</v>
      </c>
      <c r="J1322" s="201" t="str">
        <f t="shared" si="41"/>
        <v>0255</v>
      </c>
      <c r="K1322" s="209"/>
      <c r="L1322" s="209"/>
      <c r="M1322" s="214"/>
      <c r="N1322" s="209" t="s">
        <v>18765</v>
      </c>
      <c r="O1322" s="215" t="s">
        <v>18766</v>
      </c>
      <c r="P1322" s="215" t="s">
        <v>18835</v>
      </c>
      <c r="Q1322" s="215" t="s">
        <v>18836</v>
      </c>
      <c r="S1322" s="208"/>
    </row>
    <row r="1323" spans="1:20" ht="13.15" customHeight="1">
      <c r="A1323" s="209" t="str">
        <f t="shared" si="40"/>
        <v>1127078031316931835</v>
      </c>
      <c r="B1323" s="210" t="s">
        <v>19057</v>
      </c>
      <c r="C1323" s="211" t="s">
        <v>626</v>
      </c>
      <c r="D1323" s="211" t="s">
        <v>626</v>
      </c>
      <c r="E1323" s="211" t="s">
        <v>15715</v>
      </c>
      <c r="F1323" s="211" t="s">
        <v>625</v>
      </c>
      <c r="G1323" s="211" t="s">
        <v>1633</v>
      </c>
      <c r="H1323" s="212" t="s">
        <v>2456</v>
      </c>
      <c r="I1323" s="213" t="s">
        <v>627</v>
      </c>
      <c r="J1323" s="201" t="str">
        <f t="shared" si="41"/>
        <v>0255</v>
      </c>
      <c r="K1323" s="209"/>
      <c r="L1323" s="209"/>
      <c r="M1323" s="214"/>
      <c r="N1323" s="209" t="s">
        <v>18765</v>
      </c>
      <c r="O1323" s="215" t="s">
        <v>18766</v>
      </c>
      <c r="P1323" s="215" t="s">
        <v>18835</v>
      </c>
      <c r="Q1323" s="215" t="s">
        <v>18836</v>
      </c>
      <c r="S1323" s="208"/>
    </row>
    <row r="1324" spans="1:20" ht="13.15" customHeight="1">
      <c r="A1324" s="209" t="str">
        <f t="shared" si="40"/>
        <v>1127078051316931835</v>
      </c>
      <c r="B1324" s="210" t="s">
        <v>19057</v>
      </c>
      <c r="C1324" s="211" t="s">
        <v>626</v>
      </c>
      <c r="D1324" s="211" t="s">
        <v>626</v>
      </c>
      <c r="E1324" s="211" t="s">
        <v>15716</v>
      </c>
      <c r="F1324" s="211" t="s">
        <v>625</v>
      </c>
      <c r="G1324" s="211" t="s">
        <v>1633</v>
      </c>
      <c r="H1324" s="212" t="s">
        <v>2456</v>
      </c>
      <c r="I1324" s="213" t="s">
        <v>627</v>
      </c>
      <c r="J1324" s="201" t="str">
        <f t="shared" si="41"/>
        <v>0255</v>
      </c>
      <c r="K1324" s="209"/>
      <c r="L1324" s="209"/>
      <c r="M1324" s="214"/>
      <c r="N1324" s="209" t="s">
        <v>18765</v>
      </c>
      <c r="O1324" s="215" t="s">
        <v>18766</v>
      </c>
      <c r="P1324" s="215" t="s">
        <v>18835</v>
      </c>
      <c r="Q1324" s="215" t="s">
        <v>18836</v>
      </c>
      <c r="S1324" s="208"/>
    </row>
    <row r="1325" spans="1:20" ht="13.15" customHeight="1">
      <c r="A1325" s="209" t="str">
        <f t="shared" si="40"/>
        <v>1127078061316931835</v>
      </c>
      <c r="B1325" s="210" t="s">
        <v>19057</v>
      </c>
      <c r="C1325" s="211" t="s">
        <v>626</v>
      </c>
      <c r="D1325" s="211" t="s">
        <v>626</v>
      </c>
      <c r="E1325" s="211" t="s">
        <v>15717</v>
      </c>
      <c r="F1325" s="211" t="s">
        <v>625</v>
      </c>
      <c r="G1325" s="211" t="s">
        <v>1633</v>
      </c>
      <c r="H1325" s="212" t="s">
        <v>2456</v>
      </c>
      <c r="I1325" s="213" t="s">
        <v>627</v>
      </c>
      <c r="J1325" s="201" t="str">
        <f t="shared" si="41"/>
        <v>0255</v>
      </c>
      <c r="K1325" s="209"/>
      <c r="L1325" s="209"/>
      <c r="M1325" s="214"/>
      <c r="N1325" s="209" t="s">
        <v>18765</v>
      </c>
      <c r="O1325" s="215" t="s">
        <v>18766</v>
      </c>
      <c r="P1325" s="215" t="s">
        <v>18835</v>
      </c>
      <c r="Q1325" s="215" t="s">
        <v>18836</v>
      </c>
      <c r="S1325" s="208"/>
    </row>
    <row r="1326" spans="1:20" ht="13.15" customHeight="1">
      <c r="A1326" s="209" t="str">
        <f t="shared" si="40"/>
        <v>1127078071316931835</v>
      </c>
      <c r="B1326" s="210" t="s">
        <v>19057</v>
      </c>
      <c r="C1326" s="211" t="s">
        <v>626</v>
      </c>
      <c r="D1326" s="211" t="s">
        <v>626</v>
      </c>
      <c r="E1326" s="211" t="s">
        <v>15718</v>
      </c>
      <c r="F1326" s="211" t="s">
        <v>625</v>
      </c>
      <c r="G1326" s="211" t="s">
        <v>1633</v>
      </c>
      <c r="H1326" s="212" t="s">
        <v>2456</v>
      </c>
      <c r="I1326" s="213" t="s">
        <v>627</v>
      </c>
      <c r="J1326" s="201" t="str">
        <f t="shared" si="41"/>
        <v>0255</v>
      </c>
      <c r="K1326" s="209"/>
      <c r="L1326" s="209"/>
      <c r="M1326" s="214"/>
      <c r="N1326" s="209" t="s">
        <v>18765</v>
      </c>
      <c r="O1326" s="215" t="s">
        <v>18766</v>
      </c>
      <c r="P1326" s="215" t="s">
        <v>18835</v>
      </c>
      <c r="Q1326" s="215" t="s">
        <v>18836</v>
      </c>
      <c r="S1326" s="208"/>
    </row>
    <row r="1327" spans="1:20" ht="13.15" customHeight="1">
      <c r="A1327" s="209" t="str">
        <f t="shared" si="40"/>
        <v>1127078081316931835</v>
      </c>
      <c r="B1327" s="210" t="s">
        <v>19057</v>
      </c>
      <c r="C1327" s="211" t="s">
        <v>626</v>
      </c>
      <c r="D1327" s="211" t="s">
        <v>626</v>
      </c>
      <c r="E1327" s="211" t="s">
        <v>625</v>
      </c>
      <c r="F1327" s="211" t="s">
        <v>625</v>
      </c>
      <c r="G1327" s="211" t="s">
        <v>1633</v>
      </c>
      <c r="H1327" s="212" t="s">
        <v>2456</v>
      </c>
      <c r="I1327" s="213" t="s">
        <v>627</v>
      </c>
      <c r="J1327" s="201" t="str">
        <f t="shared" si="41"/>
        <v>0255</v>
      </c>
      <c r="K1327" s="209"/>
      <c r="L1327" s="209"/>
      <c r="M1327" s="214"/>
      <c r="N1327" s="209" t="s">
        <v>18765</v>
      </c>
      <c r="O1327" s="215" t="s">
        <v>18766</v>
      </c>
      <c r="P1327" s="215" t="s">
        <v>18835</v>
      </c>
      <c r="Q1327" s="215" t="s">
        <v>18836</v>
      </c>
      <c r="S1327" s="208"/>
    </row>
    <row r="1328" spans="1:20" ht="13.15" customHeight="1">
      <c r="A1328" s="209" t="str">
        <f t="shared" si="40"/>
        <v>1127078091316931835</v>
      </c>
      <c r="B1328" s="210" t="s">
        <v>19057</v>
      </c>
      <c r="C1328" s="211" t="s">
        <v>626</v>
      </c>
      <c r="D1328" s="211" t="s">
        <v>626</v>
      </c>
      <c r="E1328" s="211" t="s">
        <v>15719</v>
      </c>
      <c r="F1328" s="211" t="s">
        <v>625</v>
      </c>
      <c r="G1328" s="211" t="s">
        <v>1633</v>
      </c>
      <c r="H1328" s="212" t="s">
        <v>2456</v>
      </c>
      <c r="I1328" s="213" t="s">
        <v>627</v>
      </c>
      <c r="J1328" s="201" t="str">
        <f t="shared" si="41"/>
        <v>0255</v>
      </c>
      <c r="K1328" s="209"/>
      <c r="L1328" s="209"/>
      <c r="M1328" s="214"/>
      <c r="N1328" s="209" t="s">
        <v>18765</v>
      </c>
      <c r="O1328" s="215" t="s">
        <v>18766</v>
      </c>
      <c r="P1328" s="215" t="s">
        <v>18835</v>
      </c>
      <c r="Q1328" s="215" t="s">
        <v>18836</v>
      </c>
      <c r="S1328" s="208"/>
    </row>
    <row r="1329" spans="1:17" s="208" customFormat="1" ht="13.15" customHeight="1">
      <c r="A1329" s="209" t="str">
        <f t="shared" si="40"/>
        <v>##1316931835</v>
      </c>
      <c r="B1329" s="210" t="s">
        <v>19057</v>
      </c>
      <c r="C1329" s="211" t="s">
        <v>626</v>
      </c>
      <c r="D1329" s="211" t="s">
        <v>626</v>
      </c>
      <c r="E1329" s="211" t="s">
        <v>3649</v>
      </c>
      <c r="F1329" s="211" t="s">
        <v>625</v>
      </c>
      <c r="G1329" s="211" t="s">
        <v>1633</v>
      </c>
      <c r="H1329" s="212" t="s">
        <v>2456</v>
      </c>
      <c r="I1329" s="213" t="s">
        <v>627</v>
      </c>
      <c r="J1329" s="201" t="str">
        <f t="shared" si="41"/>
        <v>0255</v>
      </c>
      <c r="K1329" s="209"/>
      <c r="L1329" s="209"/>
      <c r="M1329" s="214"/>
      <c r="N1329" s="209" t="s">
        <v>18765</v>
      </c>
      <c r="O1329" s="215" t="s">
        <v>18766</v>
      </c>
      <c r="P1329" s="215" t="s">
        <v>18835</v>
      </c>
      <c r="Q1329" s="215" t="s">
        <v>18836</v>
      </c>
    </row>
    <row r="1330" spans="1:17" s="208" customFormat="1" ht="13.15" customHeight="1">
      <c r="A1330" s="209" t="str">
        <f t="shared" si="40"/>
        <v>1F-QMA0000022255081316931835</v>
      </c>
      <c r="B1330" s="210" t="s">
        <v>19057</v>
      </c>
      <c r="C1330" s="211" t="s">
        <v>626</v>
      </c>
      <c r="D1330" s="211" t="s">
        <v>626</v>
      </c>
      <c r="E1330" s="211" t="s">
        <v>15720</v>
      </c>
      <c r="F1330" s="211" t="s">
        <v>625</v>
      </c>
      <c r="G1330" s="211" t="s">
        <v>1633</v>
      </c>
      <c r="H1330" s="212" t="s">
        <v>2456</v>
      </c>
      <c r="I1330" s="213" t="s">
        <v>627</v>
      </c>
      <c r="J1330" s="201" t="str">
        <f t="shared" si="41"/>
        <v>0255</v>
      </c>
      <c r="K1330" s="209"/>
      <c r="L1330" s="209"/>
      <c r="M1330" s="214"/>
      <c r="N1330" s="209" t="s">
        <v>18765</v>
      </c>
      <c r="O1330" s="215" t="s">
        <v>18766</v>
      </c>
      <c r="P1330" s="215" t="s">
        <v>18835</v>
      </c>
      <c r="Q1330" s="215" t="s">
        <v>18836</v>
      </c>
    </row>
    <row r="1331" spans="1:17" s="208" customFormat="1" ht="13.15" customHeight="1">
      <c r="A1331" s="209" t="str">
        <f t="shared" si="40"/>
        <v>1127110021801852736</v>
      </c>
      <c r="B1331" s="210" t="s">
        <v>19058</v>
      </c>
      <c r="C1331" s="211" t="s">
        <v>956</v>
      </c>
      <c r="D1331" s="211" t="s">
        <v>956</v>
      </c>
      <c r="E1331" s="211" t="s">
        <v>15722</v>
      </c>
      <c r="F1331" s="211" t="s">
        <v>955</v>
      </c>
      <c r="G1331" s="211" t="s">
        <v>1880</v>
      </c>
      <c r="H1331" s="212" t="s">
        <v>3288</v>
      </c>
      <c r="I1331" s="213" t="s">
        <v>957</v>
      </c>
      <c r="J1331" s="201" t="str">
        <f t="shared" si="41"/>
        <v>0257</v>
      </c>
      <c r="K1331" s="209"/>
      <c r="L1331" s="209"/>
      <c r="M1331" s="214"/>
      <c r="N1331" s="209" t="s">
        <v>18777</v>
      </c>
      <c r="O1331" s="215" t="s">
        <v>18778</v>
      </c>
      <c r="P1331" s="215" t="s">
        <v>18773</v>
      </c>
      <c r="Q1331" s="215" t="s">
        <v>18774</v>
      </c>
    </row>
    <row r="1332" spans="1:17" s="208" customFormat="1" ht="13.15" customHeight="1">
      <c r="A1332" s="209" t="str">
        <f t="shared" si="40"/>
        <v>1127110031801852736</v>
      </c>
      <c r="B1332" s="210" t="s">
        <v>19058</v>
      </c>
      <c r="C1332" s="211" t="s">
        <v>956</v>
      </c>
      <c r="D1332" s="211" t="s">
        <v>956</v>
      </c>
      <c r="E1332" s="211" t="s">
        <v>955</v>
      </c>
      <c r="F1332" s="211" t="s">
        <v>955</v>
      </c>
      <c r="G1332" s="211" t="s">
        <v>1880</v>
      </c>
      <c r="H1332" s="212" t="s">
        <v>3288</v>
      </c>
      <c r="I1332" s="213" t="s">
        <v>957</v>
      </c>
      <c r="J1332" s="201" t="str">
        <f t="shared" si="41"/>
        <v>0257</v>
      </c>
      <c r="K1332" s="209"/>
      <c r="L1332" s="209"/>
      <c r="M1332" s="214"/>
      <c r="N1332" s="209" t="s">
        <v>18777</v>
      </c>
      <c r="O1332" s="215" t="s">
        <v>18778</v>
      </c>
      <c r="P1332" s="215" t="s">
        <v>18773</v>
      </c>
      <c r="Q1332" s="215" t="s">
        <v>18774</v>
      </c>
    </row>
    <row r="1333" spans="1:17" s="208" customFormat="1" ht="13.15" customHeight="1">
      <c r="A1333" s="209" t="str">
        <f t="shared" si="40"/>
        <v>1127110041801852736</v>
      </c>
      <c r="B1333" s="210" t="s">
        <v>19058</v>
      </c>
      <c r="C1333" s="211" t="s">
        <v>956</v>
      </c>
      <c r="D1333" s="211" t="s">
        <v>956</v>
      </c>
      <c r="E1333" s="211" t="s">
        <v>15723</v>
      </c>
      <c r="F1333" s="211" t="s">
        <v>955</v>
      </c>
      <c r="G1333" s="211" t="s">
        <v>1880</v>
      </c>
      <c r="H1333" s="212" t="s">
        <v>3288</v>
      </c>
      <c r="I1333" s="213" t="s">
        <v>957</v>
      </c>
      <c r="J1333" s="201" t="str">
        <f t="shared" si="41"/>
        <v>0257</v>
      </c>
      <c r="K1333" s="209"/>
      <c r="L1333" s="209"/>
      <c r="M1333" s="214"/>
      <c r="N1333" s="209" t="s">
        <v>18777</v>
      </c>
      <c r="O1333" s="215" t="s">
        <v>18778</v>
      </c>
      <c r="P1333" s="215" t="s">
        <v>18773</v>
      </c>
      <c r="Q1333" s="215" t="s">
        <v>18774</v>
      </c>
    </row>
    <row r="1334" spans="1:17" s="208" customFormat="1" ht="13.15" customHeight="1">
      <c r="A1334" s="209" t="str">
        <f t="shared" si="40"/>
        <v>1127110051689838245</v>
      </c>
      <c r="B1334" s="210" t="s">
        <v>19058</v>
      </c>
      <c r="C1334" s="211" t="s">
        <v>15724</v>
      </c>
      <c r="D1334" s="211" t="s">
        <v>956</v>
      </c>
      <c r="E1334" s="211" t="s">
        <v>15725</v>
      </c>
      <c r="F1334" s="211" t="s">
        <v>955</v>
      </c>
      <c r="G1334" s="211" t="s">
        <v>1880</v>
      </c>
      <c r="H1334" s="212" t="s">
        <v>3288</v>
      </c>
      <c r="I1334" s="213" t="s">
        <v>957</v>
      </c>
      <c r="J1334" s="201" t="str">
        <f t="shared" si="41"/>
        <v>0257</v>
      </c>
      <c r="K1334" s="209"/>
      <c r="L1334" s="209"/>
      <c r="M1334" s="214"/>
      <c r="N1334" s="209" t="s">
        <v>18777</v>
      </c>
      <c r="O1334" s="215" t="s">
        <v>18778</v>
      </c>
      <c r="P1334" s="215" t="s">
        <v>18773</v>
      </c>
      <c r="Q1334" s="215" t="s">
        <v>18774</v>
      </c>
    </row>
    <row r="1335" spans="1:17" s="208" customFormat="1" ht="13.15" customHeight="1">
      <c r="A1335" s="209" t="str">
        <f t="shared" si="40"/>
        <v>##1801852736</v>
      </c>
      <c r="B1335" s="210" t="s">
        <v>19058</v>
      </c>
      <c r="C1335" s="211" t="s">
        <v>956</v>
      </c>
      <c r="D1335" s="211" t="s">
        <v>956</v>
      </c>
      <c r="E1335" s="211" t="s">
        <v>3649</v>
      </c>
      <c r="F1335" s="211" t="s">
        <v>955</v>
      </c>
      <c r="G1335" s="211" t="s">
        <v>1880</v>
      </c>
      <c r="H1335" s="212" t="s">
        <v>3288</v>
      </c>
      <c r="I1335" s="213" t="s">
        <v>957</v>
      </c>
      <c r="J1335" s="201" t="str">
        <f t="shared" si="41"/>
        <v>0257</v>
      </c>
      <c r="K1335" s="209"/>
      <c r="L1335" s="209"/>
      <c r="M1335" s="214"/>
      <c r="N1335" s="209" t="s">
        <v>18777</v>
      </c>
      <c r="O1335" s="215" t="s">
        <v>18778</v>
      </c>
      <c r="P1335" s="215" t="s">
        <v>18773</v>
      </c>
      <c r="Q1335" s="215" t="s">
        <v>18774</v>
      </c>
    </row>
    <row r="1336" spans="1:17" s="208" customFormat="1" ht="13.15" customHeight="1">
      <c r="A1336" s="209" t="str">
        <f t="shared" si="40"/>
        <v>06-1051841001801852736</v>
      </c>
      <c r="B1336" s="210" t="s">
        <v>19058</v>
      </c>
      <c r="C1336" s="211" t="s">
        <v>956</v>
      </c>
      <c r="D1336" s="211" t="s">
        <v>956</v>
      </c>
      <c r="E1336" s="211" t="s">
        <v>15721</v>
      </c>
      <c r="F1336" s="211" t="s">
        <v>955</v>
      </c>
      <c r="G1336" s="211" t="s">
        <v>1880</v>
      </c>
      <c r="H1336" s="212" t="s">
        <v>3288</v>
      </c>
      <c r="I1336" s="213" t="s">
        <v>957</v>
      </c>
      <c r="J1336" s="201" t="str">
        <f t="shared" si="41"/>
        <v>0257</v>
      </c>
      <c r="K1336" s="209"/>
      <c r="L1336" s="209"/>
      <c r="M1336" s="214"/>
      <c r="N1336" s="209" t="s">
        <v>18777</v>
      </c>
      <c r="O1336" s="215" t="s">
        <v>18778</v>
      </c>
      <c r="P1336" s="215" t="s">
        <v>18773</v>
      </c>
      <c r="Q1336" s="215" t="s">
        <v>18774</v>
      </c>
    </row>
    <row r="1337" spans="1:17" s="208" customFormat="1" ht="13.15" customHeight="1">
      <c r="A1337" s="209" t="str">
        <f t="shared" si="40"/>
        <v>1F-QMA0000021725991801852736</v>
      </c>
      <c r="B1337" s="210" t="s">
        <v>19058</v>
      </c>
      <c r="C1337" s="211" t="s">
        <v>956</v>
      </c>
      <c r="D1337" s="211" t="s">
        <v>956</v>
      </c>
      <c r="E1337" s="211" t="s">
        <v>15726</v>
      </c>
      <c r="F1337" s="211" t="s">
        <v>955</v>
      </c>
      <c r="G1337" s="211" t="s">
        <v>1880</v>
      </c>
      <c r="H1337" s="212" t="s">
        <v>3288</v>
      </c>
      <c r="I1337" s="213" t="s">
        <v>957</v>
      </c>
      <c r="J1337" s="201" t="str">
        <f t="shared" si="41"/>
        <v>0257</v>
      </c>
      <c r="K1337" s="209"/>
      <c r="L1337" s="209"/>
      <c r="M1337" s="214"/>
      <c r="N1337" s="209" t="s">
        <v>18777</v>
      </c>
      <c r="O1337" s="215" t="s">
        <v>18778</v>
      </c>
      <c r="P1337" s="215" t="s">
        <v>18773</v>
      </c>
      <c r="Q1337" s="215" t="s">
        <v>18774</v>
      </c>
    </row>
    <row r="1338" spans="1:17" s="208" customFormat="1" ht="13.15" customHeight="1">
      <c r="A1338" s="209" t="str">
        <f t="shared" si="40"/>
        <v>1127128011023065794</v>
      </c>
      <c r="B1338" s="210" t="s">
        <v>19059</v>
      </c>
      <c r="C1338" s="211" t="s">
        <v>578</v>
      </c>
      <c r="D1338" s="211" t="s">
        <v>578</v>
      </c>
      <c r="E1338" s="211" t="s">
        <v>15727</v>
      </c>
      <c r="F1338" s="211" t="s">
        <v>577</v>
      </c>
      <c r="G1338" s="211" t="s">
        <v>2213</v>
      </c>
      <c r="H1338" s="212" t="s">
        <v>3113</v>
      </c>
      <c r="I1338" s="213" t="s">
        <v>579</v>
      </c>
      <c r="J1338" s="201" t="str">
        <f t="shared" si="41"/>
        <v>0259</v>
      </c>
      <c r="K1338" s="209"/>
      <c r="L1338" s="209"/>
      <c r="M1338" s="214"/>
      <c r="N1338" s="209" t="s">
        <v>18777</v>
      </c>
      <c r="O1338" s="215" t="s">
        <v>18778</v>
      </c>
      <c r="P1338" s="215" t="s">
        <v>18773</v>
      </c>
      <c r="Q1338" s="215" t="s">
        <v>18774</v>
      </c>
    </row>
    <row r="1339" spans="1:17" s="208" customFormat="1" ht="13.15" customHeight="1">
      <c r="A1339" s="209" t="str">
        <f t="shared" si="40"/>
        <v>1127128011518906510</v>
      </c>
      <c r="B1339" s="210" t="s">
        <v>19059</v>
      </c>
      <c r="C1339" s="211" t="s">
        <v>15728</v>
      </c>
      <c r="D1339" s="211" t="s">
        <v>578</v>
      </c>
      <c r="E1339" s="211" t="s">
        <v>15727</v>
      </c>
      <c r="F1339" s="211" t="s">
        <v>577</v>
      </c>
      <c r="G1339" s="211" t="s">
        <v>2213</v>
      </c>
      <c r="H1339" s="212" t="s">
        <v>3113</v>
      </c>
      <c r="I1339" s="213" t="s">
        <v>579</v>
      </c>
      <c r="J1339" s="201" t="str">
        <f t="shared" si="41"/>
        <v>0259</v>
      </c>
      <c r="K1339" s="209"/>
      <c r="L1339" s="209"/>
      <c r="M1339" s="214"/>
      <c r="N1339" s="209" t="s">
        <v>18777</v>
      </c>
      <c r="O1339" s="215" t="s">
        <v>18778</v>
      </c>
      <c r="P1339" s="215" t="s">
        <v>18773</v>
      </c>
      <c r="Q1339" s="215" t="s">
        <v>18774</v>
      </c>
    </row>
    <row r="1340" spans="1:17" s="208" customFormat="1" ht="13.15" customHeight="1">
      <c r="A1340" s="209" t="str">
        <f t="shared" si="40"/>
        <v>1127128021023065794</v>
      </c>
      <c r="B1340" s="210" t="s">
        <v>19059</v>
      </c>
      <c r="C1340" s="211" t="s">
        <v>578</v>
      </c>
      <c r="D1340" s="211" t="s">
        <v>578</v>
      </c>
      <c r="E1340" s="211" t="s">
        <v>577</v>
      </c>
      <c r="F1340" s="211" t="s">
        <v>577</v>
      </c>
      <c r="G1340" s="211" t="s">
        <v>2213</v>
      </c>
      <c r="H1340" s="212" t="s">
        <v>3113</v>
      </c>
      <c r="I1340" s="213" t="s">
        <v>579</v>
      </c>
      <c r="J1340" s="201" t="str">
        <f t="shared" si="41"/>
        <v>0259</v>
      </c>
      <c r="K1340" s="209"/>
      <c r="L1340" s="209"/>
      <c r="M1340" s="214"/>
      <c r="N1340" s="209" t="s">
        <v>18777</v>
      </c>
      <c r="O1340" s="215" t="s">
        <v>18778</v>
      </c>
      <c r="P1340" s="215" t="s">
        <v>18773</v>
      </c>
      <c r="Q1340" s="215" t="s">
        <v>18774</v>
      </c>
    </row>
    <row r="1341" spans="1:17" s="208" customFormat="1" ht="13.15" customHeight="1">
      <c r="A1341" s="209" t="str">
        <f t="shared" si="40"/>
        <v>##1023065794</v>
      </c>
      <c r="B1341" s="210" t="s">
        <v>19059</v>
      </c>
      <c r="C1341" s="211" t="s">
        <v>578</v>
      </c>
      <c r="D1341" s="211" t="s">
        <v>578</v>
      </c>
      <c r="E1341" s="211" t="s">
        <v>3649</v>
      </c>
      <c r="F1341" s="211" t="s">
        <v>577</v>
      </c>
      <c r="G1341" s="211" t="s">
        <v>2213</v>
      </c>
      <c r="H1341" s="212" t="s">
        <v>3113</v>
      </c>
      <c r="I1341" s="213" t="s">
        <v>579</v>
      </c>
      <c r="J1341" s="201" t="str">
        <f t="shared" si="41"/>
        <v>0259</v>
      </c>
      <c r="K1341" s="209"/>
      <c r="L1341" s="209"/>
      <c r="M1341" s="214"/>
      <c r="N1341" s="209" t="s">
        <v>18777</v>
      </c>
      <c r="O1341" s="215" t="s">
        <v>18778</v>
      </c>
      <c r="P1341" s="215" t="s">
        <v>18773</v>
      </c>
      <c r="Q1341" s="215" t="s">
        <v>18774</v>
      </c>
    </row>
    <row r="1342" spans="1:17" s="208" customFormat="1" ht="13.15" customHeight="1">
      <c r="A1342" s="209" t="str">
        <f t="shared" si="40"/>
        <v>1F-QMA0000020925911023065794</v>
      </c>
      <c r="B1342" s="210" t="s">
        <v>19059</v>
      </c>
      <c r="C1342" s="211" t="s">
        <v>578</v>
      </c>
      <c r="D1342" s="211" t="s">
        <v>578</v>
      </c>
      <c r="E1342" s="211" t="s">
        <v>15729</v>
      </c>
      <c r="F1342" s="211" t="s">
        <v>577</v>
      </c>
      <c r="G1342" s="211" t="s">
        <v>2213</v>
      </c>
      <c r="H1342" s="212" t="s">
        <v>3113</v>
      </c>
      <c r="I1342" s="213" t="s">
        <v>579</v>
      </c>
      <c r="J1342" s="201" t="str">
        <f t="shared" si="41"/>
        <v>0259</v>
      </c>
      <c r="K1342" s="209"/>
      <c r="L1342" s="209"/>
      <c r="M1342" s="214"/>
      <c r="N1342" s="209" t="s">
        <v>18777</v>
      </c>
      <c r="O1342" s="215" t="s">
        <v>18778</v>
      </c>
      <c r="P1342" s="215" t="s">
        <v>18773</v>
      </c>
      <c r="Q1342" s="215" t="s">
        <v>18774</v>
      </c>
    </row>
    <row r="1343" spans="1:17" s="208" customFormat="1" ht="13.15" customHeight="1">
      <c r="A1343" s="209" t="str">
        <f t="shared" si="40"/>
        <v>250915V1023065794</v>
      </c>
      <c r="B1343" s="210" t="s">
        <v>19059</v>
      </c>
      <c r="C1343" s="211" t="s">
        <v>578</v>
      </c>
      <c r="D1343" s="211" t="s">
        <v>578</v>
      </c>
      <c r="E1343" s="211" t="s">
        <v>15730</v>
      </c>
      <c r="F1343" s="211" t="s">
        <v>577</v>
      </c>
      <c r="G1343" s="211" t="s">
        <v>2213</v>
      </c>
      <c r="H1343" s="212" t="s">
        <v>3113</v>
      </c>
      <c r="I1343" s="213" t="s">
        <v>579</v>
      </c>
      <c r="J1343" s="201" t="str">
        <f t="shared" si="41"/>
        <v>0259</v>
      </c>
      <c r="K1343" s="209"/>
      <c r="L1343" s="209"/>
      <c r="M1343" s="214"/>
      <c r="N1343" s="209" t="s">
        <v>18777</v>
      </c>
      <c r="O1343" s="215" t="s">
        <v>18778</v>
      </c>
      <c r="P1343" s="215" t="s">
        <v>18773</v>
      </c>
      <c r="Q1343" s="215" t="s">
        <v>18774</v>
      </c>
    </row>
    <row r="1344" spans="1:17" s="208" customFormat="1" ht="13.15" customHeight="1">
      <c r="A1344" s="209" t="str">
        <f t="shared" si="40"/>
        <v>7N-000558001023065794</v>
      </c>
      <c r="B1344" s="210" t="s">
        <v>19059</v>
      </c>
      <c r="C1344" s="211" t="s">
        <v>578</v>
      </c>
      <c r="D1344" s="211" t="s">
        <v>578</v>
      </c>
      <c r="E1344" s="211" t="s">
        <v>15731</v>
      </c>
      <c r="F1344" s="211" t="s">
        <v>577</v>
      </c>
      <c r="G1344" s="211" t="s">
        <v>2213</v>
      </c>
      <c r="H1344" s="212" t="s">
        <v>3113</v>
      </c>
      <c r="I1344" s="213" t="s">
        <v>579</v>
      </c>
      <c r="J1344" s="201" t="str">
        <f t="shared" si="41"/>
        <v>0259</v>
      </c>
      <c r="K1344" s="209"/>
      <c r="L1344" s="209"/>
      <c r="M1344" s="214"/>
      <c r="N1344" s="209" t="s">
        <v>18777</v>
      </c>
      <c r="O1344" s="215" t="s">
        <v>18778</v>
      </c>
      <c r="P1344" s="215" t="s">
        <v>18773</v>
      </c>
      <c r="Q1344" s="215" t="s">
        <v>18774</v>
      </c>
    </row>
    <row r="1345" spans="1:17" s="208" customFormat="1" ht="13.15" customHeight="1">
      <c r="A1345" s="209" t="str">
        <f t="shared" si="40"/>
        <v>7T-QMA0000020925911023065794</v>
      </c>
      <c r="B1345" s="210" t="s">
        <v>19059</v>
      </c>
      <c r="C1345" s="211" t="s">
        <v>578</v>
      </c>
      <c r="D1345" s="211" t="s">
        <v>578</v>
      </c>
      <c r="E1345" s="211" t="s">
        <v>15732</v>
      </c>
      <c r="F1345" s="211" t="s">
        <v>577</v>
      </c>
      <c r="G1345" s="211" t="s">
        <v>2213</v>
      </c>
      <c r="H1345" s="212" t="s">
        <v>3113</v>
      </c>
      <c r="I1345" s="213" t="s">
        <v>579</v>
      </c>
      <c r="J1345" s="201" t="str">
        <f t="shared" si="41"/>
        <v>0259</v>
      </c>
      <c r="K1345" s="209"/>
      <c r="L1345" s="209"/>
      <c r="M1345" s="214"/>
      <c r="N1345" s="209" t="s">
        <v>18777</v>
      </c>
      <c r="O1345" s="215" t="s">
        <v>18778</v>
      </c>
      <c r="P1345" s="215" t="s">
        <v>18773</v>
      </c>
      <c r="Q1345" s="215" t="s">
        <v>18774</v>
      </c>
    </row>
    <row r="1346" spans="1:17" s="208" customFormat="1" ht="13.15" customHeight="1">
      <c r="A1346" s="209" t="str">
        <f t="shared" ref="A1346:A1409" si="42">E1346&amp;C1346</f>
        <v>7W-0005757090011023065794</v>
      </c>
      <c r="B1346" s="210" t="s">
        <v>19059</v>
      </c>
      <c r="C1346" s="211" t="s">
        <v>578</v>
      </c>
      <c r="D1346" s="211" t="s">
        <v>578</v>
      </c>
      <c r="E1346" s="211" t="s">
        <v>15733</v>
      </c>
      <c r="F1346" s="211" t="s">
        <v>577</v>
      </c>
      <c r="G1346" s="211" t="s">
        <v>2213</v>
      </c>
      <c r="H1346" s="212" t="s">
        <v>3113</v>
      </c>
      <c r="I1346" s="213" t="s">
        <v>579</v>
      </c>
      <c r="J1346" s="201" t="str">
        <f t="shared" ref="J1346:J1409" si="43">B1346</f>
        <v>0259</v>
      </c>
      <c r="K1346" s="209"/>
      <c r="L1346" s="209"/>
      <c r="M1346" s="214"/>
      <c r="N1346" s="209" t="s">
        <v>18777</v>
      </c>
      <c r="O1346" s="215" t="s">
        <v>18778</v>
      </c>
      <c r="P1346" s="215" t="s">
        <v>18773</v>
      </c>
      <c r="Q1346" s="215" t="s">
        <v>18774</v>
      </c>
    </row>
    <row r="1347" spans="1:17" s="208" customFormat="1" ht="13.15" customHeight="1">
      <c r="A1347" s="209" t="str">
        <f t="shared" si="42"/>
        <v>1127169011114964178</v>
      </c>
      <c r="B1347" s="210" t="s">
        <v>19060</v>
      </c>
      <c r="C1347" s="211" t="s">
        <v>15734</v>
      </c>
      <c r="D1347" s="211" t="s">
        <v>647</v>
      </c>
      <c r="E1347" s="211" t="s">
        <v>15735</v>
      </c>
      <c r="F1347" s="211" t="s">
        <v>646</v>
      </c>
      <c r="G1347" s="211" t="s">
        <v>2175</v>
      </c>
      <c r="H1347" s="212" t="s">
        <v>2308</v>
      </c>
      <c r="I1347" s="213" t="s">
        <v>648</v>
      </c>
      <c r="J1347" s="201" t="str">
        <f t="shared" si="43"/>
        <v>0261</v>
      </c>
      <c r="K1347" s="209"/>
      <c r="L1347" s="209"/>
      <c r="M1347" s="214"/>
      <c r="N1347" s="209" t="s">
        <v>18777</v>
      </c>
      <c r="O1347" s="215" t="s">
        <v>18778</v>
      </c>
      <c r="P1347" s="215" t="s">
        <v>18773</v>
      </c>
      <c r="Q1347" s="215" t="s">
        <v>18774</v>
      </c>
    </row>
    <row r="1348" spans="1:17" s="208" customFormat="1" ht="13.15" customHeight="1">
      <c r="A1348" s="209" t="str">
        <f t="shared" si="42"/>
        <v>1127169011619924719</v>
      </c>
      <c r="B1348" s="210" t="s">
        <v>19060</v>
      </c>
      <c r="C1348" s="211" t="s">
        <v>647</v>
      </c>
      <c r="D1348" s="211" t="s">
        <v>647</v>
      </c>
      <c r="E1348" s="211" t="s">
        <v>15735</v>
      </c>
      <c r="F1348" s="211" t="s">
        <v>646</v>
      </c>
      <c r="G1348" s="211" t="s">
        <v>2175</v>
      </c>
      <c r="H1348" s="212" t="s">
        <v>2308</v>
      </c>
      <c r="I1348" s="213" t="s">
        <v>648</v>
      </c>
      <c r="J1348" s="201" t="str">
        <f t="shared" si="43"/>
        <v>0261</v>
      </c>
      <c r="K1348" s="209"/>
      <c r="L1348" s="209"/>
      <c r="M1348" s="214"/>
      <c r="N1348" s="209" t="s">
        <v>18777</v>
      </c>
      <c r="O1348" s="215" t="s">
        <v>18778</v>
      </c>
      <c r="P1348" s="215" t="s">
        <v>18773</v>
      </c>
      <c r="Q1348" s="215" t="s">
        <v>18774</v>
      </c>
    </row>
    <row r="1349" spans="1:17" s="208" customFormat="1" ht="13.15" customHeight="1">
      <c r="A1349" s="209" t="str">
        <f t="shared" si="42"/>
        <v>1127169021619924719</v>
      </c>
      <c r="B1349" s="210" t="s">
        <v>19060</v>
      </c>
      <c r="C1349" s="211" t="s">
        <v>647</v>
      </c>
      <c r="D1349" s="211" t="s">
        <v>647</v>
      </c>
      <c r="E1349" s="211" t="s">
        <v>646</v>
      </c>
      <c r="F1349" s="211" t="s">
        <v>646</v>
      </c>
      <c r="G1349" s="211" t="s">
        <v>2175</v>
      </c>
      <c r="H1349" s="212" t="s">
        <v>2308</v>
      </c>
      <c r="I1349" s="213" t="s">
        <v>648</v>
      </c>
      <c r="J1349" s="201" t="str">
        <f t="shared" si="43"/>
        <v>0261</v>
      </c>
      <c r="K1349" s="209"/>
      <c r="L1349" s="209"/>
      <c r="M1349" s="214"/>
      <c r="N1349" s="209" t="s">
        <v>18777</v>
      </c>
      <c r="O1349" s="215" t="s">
        <v>18778</v>
      </c>
      <c r="P1349" s="215" t="s">
        <v>18773</v>
      </c>
      <c r="Q1349" s="215" t="s">
        <v>18774</v>
      </c>
    </row>
    <row r="1350" spans="1:17" s="208" customFormat="1" ht="13.15" customHeight="1">
      <c r="A1350" s="209" t="str">
        <f t="shared" si="42"/>
        <v>1127169031619924719</v>
      </c>
      <c r="B1350" s="210" t="s">
        <v>19060</v>
      </c>
      <c r="C1350" s="211" t="s">
        <v>647</v>
      </c>
      <c r="D1350" s="211" t="s">
        <v>647</v>
      </c>
      <c r="E1350" s="211" t="s">
        <v>15736</v>
      </c>
      <c r="F1350" s="211" t="s">
        <v>646</v>
      </c>
      <c r="G1350" s="211" t="s">
        <v>2175</v>
      </c>
      <c r="H1350" s="212" t="s">
        <v>2308</v>
      </c>
      <c r="I1350" s="213" t="s">
        <v>648</v>
      </c>
      <c r="J1350" s="201" t="str">
        <f t="shared" si="43"/>
        <v>0261</v>
      </c>
      <c r="K1350" s="209"/>
      <c r="L1350" s="209"/>
      <c r="M1350" s="214"/>
      <c r="N1350" s="209" t="s">
        <v>18777</v>
      </c>
      <c r="O1350" s="215" t="s">
        <v>18778</v>
      </c>
      <c r="P1350" s="215" t="s">
        <v>18773</v>
      </c>
      <c r="Q1350" s="215" t="s">
        <v>18774</v>
      </c>
    </row>
    <row r="1351" spans="1:17" s="208" customFormat="1" ht="13.15" customHeight="1">
      <c r="A1351" s="209" t="str">
        <f t="shared" si="42"/>
        <v>1127169081619924719</v>
      </c>
      <c r="B1351" s="210" t="s">
        <v>19060</v>
      </c>
      <c r="C1351" s="211" t="s">
        <v>647</v>
      </c>
      <c r="D1351" s="211" t="s">
        <v>647</v>
      </c>
      <c r="E1351" s="211" t="s">
        <v>15737</v>
      </c>
      <c r="F1351" s="211" t="s">
        <v>646</v>
      </c>
      <c r="G1351" s="211" t="s">
        <v>2175</v>
      </c>
      <c r="H1351" s="212" t="s">
        <v>2308</v>
      </c>
      <c r="I1351" s="213" t="s">
        <v>648</v>
      </c>
      <c r="J1351" s="201" t="str">
        <f t="shared" si="43"/>
        <v>0261</v>
      </c>
      <c r="K1351" s="209"/>
      <c r="L1351" s="209"/>
      <c r="M1351" s="214"/>
      <c r="N1351" s="209" t="s">
        <v>18777</v>
      </c>
      <c r="O1351" s="215" t="s">
        <v>18778</v>
      </c>
      <c r="P1351" s="215" t="s">
        <v>18773</v>
      </c>
      <c r="Q1351" s="215" t="s">
        <v>18774</v>
      </c>
    </row>
    <row r="1352" spans="1:17" s="208" customFormat="1" ht="13.15" customHeight="1">
      <c r="A1352" s="209" t="str">
        <f t="shared" si="42"/>
        <v>1127169091619924719</v>
      </c>
      <c r="B1352" s="210" t="s">
        <v>19060</v>
      </c>
      <c r="C1352" s="211" t="s">
        <v>647</v>
      </c>
      <c r="D1352" s="211" t="s">
        <v>647</v>
      </c>
      <c r="E1352" s="211" t="s">
        <v>15738</v>
      </c>
      <c r="F1352" s="211" t="s">
        <v>646</v>
      </c>
      <c r="G1352" s="211" t="s">
        <v>2175</v>
      </c>
      <c r="H1352" s="212" t="s">
        <v>2308</v>
      </c>
      <c r="I1352" s="213" t="s">
        <v>648</v>
      </c>
      <c r="J1352" s="201" t="str">
        <f t="shared" si="43"/>
        <v>0261</v>
      </c>
      <c r="K1352" s="209"/>
      <c r="L1352" s="209"/>
      <c r="M1352" s="214"/>
      <c r="N1352" s="209" t="s">
        <v>18777</v>
      </c>
      <c r="O1352" s="215" t="s">
        <v>18778</v>
      </c>
      <c r="P1352" s="215" t="s">
        <v>18773</v>
      </c>
      <c r="Q1352" s="215" t="s">
        <v>18774</v>
      </c>
    </row>
    <row r="1353" spans="1:17" s="208" customFormat="1" ht="13.15" customHeight="1">
      <c r="A1353" s="209" t="str">
        <f t="shared" si="42"/>
        <v>##1619924719</v>
      </c>
      <c r="B1353" s="210" t="s">
        <v>19060</v>
      </c>
      <c r="C1353" s="211" t="s">
        <v>647</v>
      </c>
      <c r="D1353" s="211" t="s">
        <v>647</v>
      </c>
      <c r="E1353" s="211" t="s">
        <v>3649</v>
      </c>
      <c r="F1353" s="211" t="s">
        <v>646</v>
      </c>
      <c r="G1353" s="211" t="s">
        <v>2175</v>
      </c>
      <c r="H1353" s="212" t="s">
        <v>2308</v>
      </c>
      <c r="I1353" s="213" t="s">
        <v>648</v>
      </c>
      <c r="J1353" s="201" t="str">
        <f t="shared" si="43"/>
        <v>0261</v>
      </c>
      <c r="K1353" s="209"/>
      <c r="L1353" s="209"/>
      <c r="M1353" s="214"/>
      <c r="N1353" s="209" t="s">
        <v>18777</v>
      </c>
      <c r="O1353" s="215" t="s">
        <v>18778</v>
      </c>
      <c r="P1353" s="215" t="s">
        <v>18773</v>
      </c>
      <c r="Q1353" s="215" t="s">
        <v>18774</v>
      </c>
    </row>
    <row r="1354" spans="1:17" s="208" customFormat="1" ht="13.15" customHeight="1">
      <c r="A1354" s="209" t="str">
        <f t="shared" si="42"/>
        <v>1619924719MR1619924719</v>
      </c>
      <c r="B1354" s="210" t="s">
        <v>19060</v>
      </c>
      <c r="C1354" s="211" t="s">
        <v>647</v>
      </c>
      <c r="D1354" s="211" t="s">
        <v>647</v>
      </c>
      <c r="E1354" s="211" t="s">
        <v>15739</v>
      </c>
      <c r="F1354" s="211" t="s">
        <v>646</v>
      </c>
      <c r="G1354" s="211" t="s">
        <v>2175</v>
      </c>
      <c r="H1354" s="212" t="s">
        <v>2308</v>
      </c>
      <c r="I1354" s="213" t="s">
        <v>648</v>
      </c>
      <c r="J1354" s="201" t="str">
        <f t="shared" si="43"/>
        <v>0261</v>
      </c>
      <c r="K1354" s="209"/>
      <c r="L1354" s="209"/>
      <c r="M1354" s="214"/>
      <c r="N1354" s="209" t="s">
        <v>18777</v>
      </c>
      <c r="O1354" s="215" t="s">
        <v>18778</v>
      </c>
      <c r="P1354" s="215" t="s">
        <v>18773</v>
      </c>
      <c r="Q1354" s="215" t="s">
        <v>18774</v>
      </c>
    </row>
    <row r="1355" spans="1:17" s="208" customFormat="1" ht="13.15" customHeight="1">
      <c r="A1355" s="209" t="str">
        <f t="shared" si="42"/>
        <v>1F-QMA0000022665331619924719</v>
      </c>
      <c r="B1355" s="210" t="s">
        <v>19060</v>
      </c>
      <c r="C1355" s="211" t="s">
        <v>647</v>
      </c>
      <c r="D1355" s="211" t="s">
        <v>647</v>
      </c>
      <c r="E1355" s="211" t="s">
        <v>15740</v>
      </c>
      <c r="F1355" s="211" t="s">
        <v>646</v>
      </c>
      <c r="G1355" s="211" t="s">
        <v>2175</v>
      </c>
      <c r="H1355" s="212" t="s">
        <v>2308</v>
      </c>
      <c r="I1355" s="213" t="s">
        <v>648</v>
      </c>
      <c r="J1355" s="201" t="str">
        <f t="shared" si="43"/>
        <v>0261</v>
      </c>
      <c r="K1355" s="209"/>
      <c r="L1355" s="209"/>
      <c r="M1355" s="214"/>
      <c r="N1355" s="209" t="s">
        <v>18777</v>
      </c>
      <c r="O1355" s="215" t="s">
        <v>18778</v>
      </c>
      <c r="P1355" s="215" t="s">
        <v>18773</v>
      </c>
      <c r="Q1355" s="215" t="s">
        <v>18774</v>
      </c>
    </row>
    <row r="1356" spans="1:17" s="208" customFormat="1" ht="13.15" customHeight="1">
      <c r="A1356" s="209" t="str">
        <f t="shared" si="42"/>
        <v>1127177011427095595</v>
      </c>
      <c r="B1356" s="210" t="s">
        <v>19061</v>
      </c>
      <c r="C1356" s="211" t="s">
        <v>15741</v>
      </c>
      <c r="D1356" s="211" t="s">
        <v>1076</v>
      </c>
      <c r="E1356" s="211" t="s">
        <v>15742</v>
      </c>
      <c r="F1356" s="211" t="s">
        <v>1075</v>
      </c>
      <c r="G1356" s="211" t="s">
        <v>1767</v>
      </c>
      <c r="H1356" s="212" t="s">
        <v>2417</v>
      </c>
      <c r="I1356" s="213" t="s">
        <v>19062</v>
      </c>
      <c r="J1356" s="201" t="str">
        <f t="shared" si="43"/>
        <v>0262</v>
      </c>
      <c r="K1356" s="209"/>
      <c r="L1356" s="209"/>
      <c r="M1356" s="214"/>
      <c r="N1356" s="209" t="s">
        <v>18777</v>
      </c>
      <c r="O1356" s="215" t="s">
        <v>18778</v>
      </c>
      <c r="P1356" s="215" t="s">
        <v>18773</v>
      </c>
      <c r="Q1356" s="215" t="s">
        <v>18774</v>
      </c>
    </row>
    <row r="1357" spans="1:17" s="208" customFormat="1" ht="13.15" customHeight="1">
      <c r="A1357" s="209" t="str">
        <f t="shared" si="42"/>
        <v>1127177011679528889</v>
      </c>
      <c r="B1357" s="210" t="s">
        <v>19061</v>
      </c>
      <c r="C1357" s="211" t="s">
        <v>1076</v>
      </c>
      <c r="D1357" s="211" t="s">
        <v>1076</v>
      </c>
      <c r="E1357" s="211" t="s">
        <v>15742</v>
      </c>
      <c r="F1357" s="211" t="s">
        <v>1075</v>
      </c>
      <c r="G1357" s="211" t="s">
        <v>1767</v>
      </c>
      <c r="H1357" s="212" t="s">
        <v>2417</v>
      </c>
      <c r="I1357" s="213" t="s">
        <v>19062</v>
      </c>
      <c r="J1357" s="201" t="str">
        <f t="shared" si="43"/>
        <v>0262</v>
      </c>
      <c r="K1357" s="209"/>
      <c r="L1357" s="209"/>
      <c r="M1357" s="214"/>
      <c r="N1357" s="209" t="s">
        <v>18777</v>
      </c>
      <c r="O1357" s="215" t="s">
        <v>18778</v>
      </c>
      <c r="P1357" s="215" t="s">
        <v>18773</v>
      </c>
      <c r="Q1357" s="215" t="s">
        <v>18774</v>
      </c>
    </row>
    <row r="1358" spans="1:17" s="208" customFormat="1" ht="13.15" customHeight="1">
      <c r="A1358" s="209" t="str">
        <f t="shared" si="42"/>
        <v>1127177021114964285</v>
      </c>
      <c r="B1358" s="210" t="s">
        <v>19061</v>
      </c>
      <c r="C1358" s="211" t="s">
        <v>15743</v>
      </c>
      <c r="D1358" s="211" t="s">
        <v>1076</v>
      </c>
      <c r="E1358" s="211" t="s">
        <v>1075</v>
      </c>
      <c r="F1358" s="211" t="s">
        <v>1075</v>
      </c>
      <c r="G1358" s="211" t="s">
        <v>1767</v>
      </c>
      <c r="H1358" s="212" t="s">
        <v>2417</v>
      </c>
      <c r="I1358" s="213" t="s">
        <v>19062</v>
      </c>
      <c r="J1358" s="201" t="str">
        <f t="shared" si="43"/>
        <v>0262</v>
      </c>
      <c r="K1358" s="209"/>
      <c r="L1358" s="209"/>
      <c r="M1358" s="214"/>
      <c r="N1358" s="209" t="s">
        <v>18777</v>
      </c>
      <c r="O1358" s="215" t="s">
        <v>18778</v>
      </c>
      <c r="P1358" s="215" t="s">
        <v>18773</v>
      </c>
      <c r="Q1358" s="215" t="s">
        <v>18774</v>
      </c>
    </row>
    <row r="1359" spans="1:17" s="208" customFormat="1" ht="13.15" customHeight="1">
      <c r="A1359" s="209" t="str">
        <f t="shared" si="42"/>
        <v>1127177021679528889</v>
      </c>
      <c r="B1359" s="210" t="s">
        <v>19061</v>
      </c>
      <c r="C1359" s="211" t="s">
        <v>1076</v>
      </c>
      <c r="D1359" s="211" t="s">
        <v>1076</v>
      </c>
      <c r="E1359" s="211" t="s">
        <v>1075</v>
      </c>
      <c r="F1359" s="211" t="s">
        <v>1075</v>
      </c>
      <c r="G1359" s="211" t="s">
        <v>1767</v>
      </c>
      <c r="H1359" s="212" t="s">
        <v>2417</v>
      </c>
      <c r="I1359" s="213" t="s">
        <v>19062</v>
      </c>
      <c r="J1359" s="201" t="str">
        <f t="shared" si="43"/>
        <v>0262</v>
      </c>
      <c r="K1359" s="209"/>
      <c r="L1359" s="209"/>
      <c r="M1359" s="214"/>
      <c r="N1359" s="209" t="s">
        <v>18777</v>
      </c>
      <c r="O1359" s="215" t="s">
        <v>18778</v>
      </c>
      <c r="P1359" s="215" t="s">
        <v>18773</v>
      </c>
      <c r="Q1359" s="215" t="s">
        <v>18774</v>
      </c>
    </row>
    <row r="1360" spans="1:17" s="208" customFormat="1" ht="13.15" customHeight="1">
      <c r="A1360" s="209" t="str">
        <f t="shared" si="42"/>
        <v>##1679528889</v>
      </c>
      <c r="B1360" s="210" t="s">
        <v>19061</v>
      </c>
      <c r="C1360" s="211" t="s">
        <v>1076</v>
      </c>
      <c r="D1360" s="211" t="s">
        <v>1076</v>
      </c>
      <c r="E1360" s="211" t="s">
        <v>3649</v>
      </c>
      <c r="F1360" s="211" t="s">
        <v>1075</v>
      </c>
      <c r="G1360" s="211" t="s">
        <v>1767</v>
      </c>
      <c r="H1360" s="212" t="s">
        <v>2417</v>
      </c>
      <c r="I1360" s="213" t="s">
        <v>19062</v>
      </c>
      <c r="J1360" s="201" t="str">
        <f t="shared" si="43"/>
        <v>0262</v>
      </c>
      <c r="K1360" s="209"/>
      <c r="L1360" s="209"/>
      <c r="M1360" s="214"/>
      <c r="N1360" s="209" t="s">
        <v>18777</v>
      </c>
      <c r="O1360" s="215" t="s">
        <v>18778</v>
      </c>
      <c r="P1360" s="215" t="s">
        <v>18773</v>
      </c>
      <c r="Q1360" s="215" t="s">
        <v>18774</v>
      </c>
    </row>
    <row r="1361" spans="1:17" s="208" customFormat="1" ht="13.15" customHeight="1">
      <c r="A1361" s="209" t="str">
        <f t="shared" si="42"/>
        <v>1Q-H0HH0762011679528889</v>
      </c>
      <c r="B1361" s="210" t="s">
        <v>19061</v>
      </c>
      <c r="C1361" s="211" t="s">
        <v>1076</v>
      </c>
      <c r="D1361" s="211" t="s">
        <v>1076</v>
      </c>
      <c r="E1361" s="211" t="s">
        <v>15744</v>
      </c>
      <c r="F1361" s="211" t="s">
        <v>1075</v>
      </c>
      <c r="G1361" s="211" t="s">
        <v>1767</v>
      </c>
      <c r="H1361" s="212" t="s">
        <v>2417</v>
      </c>
      <c r="I1361" s="213" t="s">
        <v>19062</v>
      </c>
      <c r="J1361" s="201" t="str">
        <f t="shared" si="43"/>
        <v>0262</v>
      </c>
      <c r="K1361" s="209"/>
      <c r="L1361" s="209"/>
      <c r="M1361" s="214"/>
      <c r="N1361" s="209" t="s">
        <v>18777</v>
      </c>
      <c r="O1361" s="215" t="s">
        <v>18778</v>
      </c>
      <c r="P1361" s="215" t="s">
        <v>18773</v>
      </c>
      <c r="Q1361" s="215" t="s">
        <v>18774</v>
      </c>
    </row>
    <row r="1362" spans="1:17" s="208" customFormat="1" ht="13.15" customHeight="1">
      <c r="A1362" s="209" t="str">
        <f t="shared" si="42"/>
        <v>1127185021164952685</v>
      </c>
      <c r="B1362" s="210" t="s">
        <v>19063</v>
      </c>
      <c r="C1362" s="211" t="s">
        <v>2137</v>
      </c>
      <c r="D1362" s="211" t="s">
        <v>2137</v>
      </c>
      <c r="E1362" s="211" t="s">
        <v>15746</v>
      </c>
      <c r="F1362" s="211" t="s">
        <v>2135</v>
      </c>
      <c r="G1362" s="211" t="s">
        <v>2136</v>
      </c>
      <c r="H1362" s="212" t="s">
        <v>3131</v>
      </c>
      <c r="I1362" s="213" t="s">
        <v>19064</v>
      </c>
      <c r="J1362" s="201" t="str">
        <f t="shared" si="43"/>
        <v>0263</v>
      </c>
      <c r="K1362" s="209" t="s">
        <v>9153</v>
      </c>
      <c r="L1362" s="209"/>
      <c r="M1362" s="214"/>
      <c r="N1362" s="209" t="s">
        <v>18765</v>
      </c>
      <c r="O1362" s="215" t="s">
        <v>18766</v>
      </c>
      <c r="P1362" s="215" t="s">
        <v>18773</v>
      </c>
      <c r="Q1362" s="215" t="s">
        <v>18774</v>
      </c>
    </row>
    <row r="1363" spans="1:17" s="208" customFormat="1" ht="13.15" customHeight="1">
      <c r="A1363" s="209" t="str">
        <f t="shared" si="42"/>
        <v>1127185021477583334</v>
      </c>
      <c r="B1363" s="210" t="s">
        <v>19063</v>
      </c>
      <c r="C1363" s="211" t="s">
        <v>15745</v>
      </c>
      <c r="D1363" s="211" t="s">
        <v>2137</v>
      </c>
      <c r="E1363" s="211" t="s">
        <v>15746</v>
      </c>
      <c r="F1363" s="211" t="s">
        <v>2135</v>
      </c>
      <c r="G1363" s="211" t="s">
        <v>2136</v>
      </c>
      <c r="H1363" s="212" t="s">
        <v>3131</v>
      </c>
      <c r="I1363" s="213" t="s">
        <v>19064</v>
      </c>
      <c r="J1363" s="201" t="str">
        <f t="shared" si="43"/>
        <v>0263</v>
      </c>
      <c r="K1363" s="209"/>
      <c r="L1363" s="209"/>
      <c r="M1363" s="214"/>
      <c r="N1363" s="209" t="s">
        <v>18765</v>
      </c>
      <c r="O1363" s="215" t="s">
        <v>18766</v>
      </c>
      <c r="P1363" s="215" t="s">
        <v>18773</v>
      </c>
      <c r="Q1363" s="215" t="s">
        <v>18774</v>
      </c>
    </row>
    <row r="1364" spans="1:17" s="208" customFormat="1" ht="13.15" customHeight="1">
      <c r="A1364" s="209" t="str">
        <f t="shared" si="42"/>
        <v>1127185031164952685</v>
      </c>
      <c r="B1364" s="210" t="s">
        <v>19063</v>
      </c>
      <c r="C1364" s="211" t="s">
        <v>2137</v>
      </c>
      <c r="D1364" s="211" t="s">
        <v>2137</v>
      </c>
      <c r="E1364" s="211" t="s">
        <v>15747</v>
      </c>
      <c r="F1364" s="211" t="s">
        <v>2135</v>
      </c>
      <c r="G1364" s="211" t="s">
        <v>2136</v>
      </c>
      <c r="H1364" s="212" t="s">
        <v>3131</v>
      </c>
      <c r="I1364" s="213" t="s">
        <v>19064</v>
      </c>
      <c r="J1364" s="201" t="str">
        <f t="shared" si="43"/>
        <v>0263</v>
      </c>
      <c r="K1364" s="209" t="s">
        <v>9153</v>
      </c>
      <c r="L1364" s="209"/>
      <c r="M1364" s="214"/>
      <c r="N1364" s="209" t="s">
        <v>18765</v>
      </c>
      <c r="O1364" s="215" t="s">
        <v>18766</v>
      </c>
      <c r="P1364" s="215" t="s">
        <v>18773</v>
      </c>
      <c r="Q1364" s="215" t="s">
        <v>18774</v>
      </c>
    </row>
    <row r="1365" spans="1:17" s="208" customFormat="1" ht="13.15" customHeight="1">
      <c r="A1365" s="209" t="str">
        <f t="shared" si="42"/>
        <v>1127185031477583334</v>
      </c>
      <c r="B1365" s="210" t="s">
        <v>19063</v>
      </c>
      <c r="C1365" s="211" t="s">
        <v>15745</v>
      </c>
      <c r="D1365" s="211" t="s">
        <v>2137</v>
      </c>
      <c r="E1365" s="211" t="s">
        <v>15747</v>
      </c>
      <c r="F1365" s="211" t="s">
        <v>2135</v>
      </c>
      <c r="G1365" s="211" t="s">
        <v>2136</v>
      </c>
      <c r="H1365" s="212" t="s">
        <v>3131</v>
      </c>
      <c r="I1365" s="213" t="s">
        <v>19064</v>
      </c>
      <c r="J1365" s="201" t="str">
        <f t="shared" si="43"/>
        <v>0263</v>
      </c>
      <c r="K1365" s="209"/>
      <c r="L1365" s="209"/>
      <c r="M1365" s="214"/>
      <c r="N1365" s="209" t="s">
        <v>18765</v>
      </c>
      <c r="O1365" s="215" t="s">
        <v>18766</v>
      </c>
      <c r="P1365" s="215" t="s">
        <v>18773</v>
      </c>
      <c r="Q1365" s="215" t="s">
        <v>18774</v>
      </c>
    </row>
    <row r="1366" spans="1:17" s="208" customFormat="1" ht="13.15" customHeight="1">
      <c r="A1366" s="209" t="str">
        <f t="shared" si="42"/>
        <v>2043358011164952685</v>
      </c>
      <c r="B1366" s="210" t="s">
        <v>19063</v>
      </c>
      <c r="C1366" s="211" t="s">
        <v>2137</v>
      </c>
      <c r="D1366" s="211" t="s">
        <v>2137</v>
      </c>
      <c r="E1366" s="211" t="s">
        <v>15748</v>
      </c>
      <c r="F1366" s="211" t="s">
        <v>2135</v>
      </c>
      <c r="G1366" s="211" t="s">
        <v>2136</v>
      </c>
      <c r="H1366" s="212" t="s">
        <v>3131</v>
      </c>
      <c r="I1366" s="213" t="s">
        <v>19064</v>
      </c>
      <c r="J1366" s="201" t="str">
        <f t="shared" si="43"/>
        <v>0263</v>
      </c>
      <c r="K1366" s="209" t="s">
        <v>9153</v>
      </c>
      <c r="L1366" s="209"/>
      <c r="M1366" s="214"/>
      <c r="N1366" s="209" t="s">
        <v>18765</v>
      </c>
      <c r="O1366" s="215" t="s">
        <v>18766</v>
      </c>
      <c r="P1366" s="215" t="s">
        <v>18773</v>
      </c>
      <c r="Q1366" s="215" t="s">
        <v>18774</v>
      </c>
    </row>
    <row r="1367" spans="1:17" s="208" customFormat="1" ht="13.15" customHeight="1">
      <c r="A1367" s="209" t="str">
        <f t="shared" si="42"/>
        <v>2043358011477583334</v>
      </c>
      <c r="B1367" s="210" t="s">
        <v>19063</v>
      </c>
      <c r="C1367" s="211" t="s">
        <v>15745</v>
      </c>
      <c r="D1367" s="211" t="s">
        <v>2137</v>
      </c>
      <c r="E1367" s="211" t="s">
        <v>15748</v>
      </c>
      <c r="F1367" s="211" t="s">
        <v>2135</v>
      </c>
      <c r="G1367" s="211" t="s">
        <v>2136</v>
      </c>
      <c r="H1367" s="212" t="s">
        <v>3131</v>
      </c>
      <c r="I1367" s="213" t="s">
        <v>19064</v>
      </c>
      <c r="J1367" s="201" t="str">
        <f t="shared" si="43"/>
        <v>0263</v>
      </c>
      <c r="K1367" s="209"/>
      <c r="L1367" s="209"/>
      <c r="M1367" s="214"/>
      <c r="N1367" s="209" t="s">
        <v>18765</v>
      </c>
      <c r="O1367" s="215" t="s">
        <v>18766</v>
      </c>
      <c r="P1367" s="215" t="s">
        <v>18773</v>
      </c>
      <c r="Q1367" s="215" t="s">
        <v>18774</v>
      </c>
    </row>
    <row r="1368" spans="1:17" s="208" customFormat="1" ht="13.15" customHeight="1">
      <c r="A1368" s="209" t="str">
        <f t="shared" si="42"/>
        <v>3780298011164952685</v>
      </c>
      <c r="B1368" s="210" t="s">
        <v>19063</v>
      </c>
      <c r="C1368" s="211" t="s">
        <v>2137</v>
      </c>
      <c r="D1368" s="211" t="s">
        <v>2137</v>
      </c>
      <c r="E1368" s="211" t="s">
        <v>2135</v>
      </c>
      <c r="F1368" s="211" t="s">
        <v>2135</v>
      </c>
      <c r="G1368" s="211" t="s">
        <v>2136</v>
      </c>
      <c r="H1368" s="212" t="s">
        <v>3131</v>
      </c>
      <c r="I1368" s="213" t="s">
        <v>19064</v>
      </c>
      <c r="J1368" s="201" t="str">
        <f t="shared" si="43"/>
        <v>0263</v>
      </c>
      <c r="K1368" s="209" t="s">
        <v>3644</v>
      </c>
      <c r="L1368" s="209"/>
      <c r="M1368" s="214"/>
      <c r="N1368" s="209" t="s">
        <v>18765</v>
      </c>
      <c r="O1368" s="215" t="s">
        <v>18766</v>
      </c>
      <c r="P1368" s="215" t="s">
        <v>18773</v>
      </c>
      <c r="Q1368" s="215" t="s">
        <v>18774</v>
      </c>
    </row>
    <row r="1369" spans="1:17" s="208" customFormat="1" ht="13.15" customHeight="1">
      <c r="A1369" s="209" t="str">
        <f t="shared" si="42"/>
        <v>3780298011477583334</v>
      </c>
      <c r="B1369" s="210" t="s">
        <v>19063</v>
      </c>
      <c r="C1369" s="211" t="s">
        <v>15745</v>
      </c>
      <c r="D1369" s="211" t="s">
        <v>2137</v>
      </c>
      <c r="E1369" s="211" t="s">
        <v>2135</v>
      </c>
      <c r="F1369" s="211" t="s">
        <v>2135</v>
      </c>
      <c r="G1369" s="211" t="s">
        <v>2136</v>
      </c>
      <c r="H1369" s="212" t="s">
        <v>3131</v>
      </c>
      <c r="I1369" s="213" t="s">
        <v>19064</v>
      </c>
      <c r="J1369" s="201" t="str">
        <f t="shared" si="43"/>
        <v>0263</v>
      </c>
      <c r="K1369" s="209" t="s">
        <v>14592</v>
      </c>
      <c r="L1369" s="209"/>
      <c r="M1369" s="214"/>
      <c r="N1369" s="209" t="s">
        <v>18765</v>
      </c>
      <c r="O1369" s="215" t="s">
        <v>18766</v>
      </c>
      <c r="P1369" s="215" t="s">
        <v>18773</v>
      </c>
      <c r="Q1369" s="215" t="s">
        <v>18774</v>
      </c>
    </row>
    <row r="1370" spans="1:17" s="208" customFormat="1" ht="13.15" customHeight="1">
      <c r="A1370" s="209" t="str">
        <f t="shared" si="42"/>
        <v>3780298021164952685</v>
      </c>
      <c r="B1370" s="210" t="s">
        <v>19063</v>
      </c>
      <c r="C1370" s="211" t="s">
        <v>2137</v>
      </c>
      <c r="D1370" s="211" t="s">
        <v>2137</v>
      </c>
      <c r="E1370" s="211" t="s">
        <v>15749</v>
      </c>
      <c r="F1370" s="211" t="s">
        <v>2135</v>
      </c>
      <c r="G1370" s="211" t="s">
        <v>2136</v>
      </c>
      <c r="H1370" s="212" t="s">
        <v>3131</v>
      </c>
      <c r="I1370" s="213" t="s">
        <v>19064</v>
      </c>
      <c r="J1370" s="201" t="str">
        <f t="shared" si="43"/>
        <v>0263</v>
      </c>
      <c r="K1370" s="209" t="s">
        <v>3644</v>
      </c>
      <c r="L1370" s="209"/>
      <c r="M1370" s="214"/>
      <c r="N1370" s="209" t="s">
        <v>18765</v>
      </c>
      <c r="O1370" s="215" t="s">
        <v>18766</v>
      </c>
      <c r="P1370" s="215" t="s">
        <v>18773</v>
      </c>
      <c r="Q1370" s="215" t="s">
        <v>18774</v>
      </c>
    </row>
    <row r="1371" spans="1:17" s="208" customFormat="1" ht="13.15" customHeight="1">
      <c r="A1371" s="209" t="str">
        <f t="shared" si="42"/>
        <v>##1164952685</v>
      </c>
      <c r="B1371" s="210" t="s">
        <v>19063</v>
      </c>
      <c r="C1371" s="211" t="s">
        <v>2137</v>
      </c>
      <c r="D1371" s="211" t="s">
        <v>2137</v>
      </c>
      <c r="E1371" s="211" t="s">
        <v>3649</v>
      </c>
      <c r="F1371" s="211" t="s">
        <v>2135</v>
      </c>
      <c r="G1371" s="211" t="s">
        <v>2136</v>
      </c>
      <c r="H1371" s="212" t="s">
        <v>3131</v>
      </c>
      <c r="I1371" s="213" t="s">
        <v>19064</v>
      </c>
      <c r="J1371" s="201" t="str">
        <f t="shared" si="43"/>
        <v>0263</v>
      </c>
      <c r="K1371" s="209" t="s">
        <v>9153</v>
      </c>
      <c r="L1371" s="209"/>
      <c r="M1371" s="214"/>
      <c r="N1371" s="209" t="s">
        <v>18765</v>
      </c>
      <c r="O1371" s="215" t="s">
        <v>18766</v>
      </c>
      <c r="P1371" s="215" t="s">
        <v>18773</v>
      </c>
      <c r="Q1371" s="215" t="s">
        <v>18774</v>
      </c>
    </row>
    <row r="1372" spans="1:17" s="208" customFormat="1" ht="13.15" customHeight="1">
      <c r="A1372" s="209" t="str">
        <f t="shared" si="42"/>
        <v>##1477583334</v>
      </c>
      <c r="B1372" s="210" t="s">
        <v>19063</v>
      </c>
      <c r="C1372" s="211" t="s">
        <v>15745</v>
      </c>
      <c r="D1372" s="211" t="s">
        <v>2137</v>
      </c>
      <c r="E1372" s="211" t="s">
        <v>3649</v>
      </c>
      <c r="F1372" s="211" t="s">
        <v>2135</v>
      </c>
      <c r="G1372" s="211" t="s">
        <v>2136</v>
      </c>
      <c r="H1372" s="212" t="s">
        <v>3131</v>
      </c>
      <c r="I1372" s="213" t="s">
        <v>19064</v>
      </c>
      <c r="J1372" s="201" t="str">
        <f t="shared" si="43"/>
        <v>0263</v>
      </c>
      <c r="K1372" s="209"/>
      <c r="L1372" s="209"/>
      <c r="M1372" s="214"/>
      <c r="N1372" s="209" t="s">
        <v>18765</v>
      </c>
      <c r="O1372" s="215" t="s">
        <v>18766</v>
      </c>
      <c r="P1372" s="215" t="s">
        <v>18773</v>
      </c>
      <c r="Q1372" s="215" t="s">
        <v>18774</v>
      </c>
    </row>
    <row r="1373" spans="1:17" s="208" customFormat="1" ht="13.15" customHeight="1">
      <c r="A1373" s="209" t="str">
        <f t="shared" si="42"/>
        <v>7N-010508991477583334</v>
      </c>
      <c r="B1373" s="210" t="s">
        <v>19063</v>
      </c>
      <c r="C1373" s="211" t="s">
        <v>15745</v>
      </c>
      <c r="D1373" s="211" t="s">
        <v>2137</v>
      </c>
      <c r="E1373" s="211" t="s">
        <v>15750</v>
      </c>
      <c r="F1373" s="211" t="s">
        <v>2135</v>
      </c>
      <c r="G1373" s="211" t="s">
        <v>2136</v>
      </c>
      <c r="H1373" s="212" t="s">
        <v>3131</v>
      </c>
      <c r="I1373" s="213" t="s">
        <v>19064</v>
      </c>
      <c r="J1373" s="201" t="str">
        <f t="shared" si="43"/>
        <v>0263</v>
      </c>
      <c r="K1373" s="209"/>
      <c r="L1373" s="209"/>
      <c r="M1373" s="214"/>
      <c r="N1373" s="209" t="s">
        <v>18765</v>
      </c>
      <c r="O1373" s="215" t="s">
        <v>18766</v>
      </c>
      <c r="P1373" s="215" t="s">
        <v>18773</v>
      </c>
      <c r="Q1373" s="215" t="s">
        <v>18774</v>
      </c>
    </row>
    <row r="1374" spans="1:17" s="208" customFormat="1" ht="13.15" customHeight="1">
      <c r="A1374" s="209" t="str">
        <f t="shared" si="42"/>
        <v>7W-0006708690011164952685</v>
      </c>
      <c r="B1374" s="210" t="s">
        <v>19063</v>
      </c>
      <c r="C1374" s="211" t="s">
        <v>2137</v>
      </c>
      <c r="D1374" s="211" t="s">
        <v>2137</v>
      </c>
      <c r="E1374" s="211" t="s">
        <v>15751</v>
      </c>
      <c r="F1374" s="211" t="s">
        <v>2135</v>
      </c>
      <c r="G1374" s="211" t="s">
        <v>2136</v>
      </c>
      <c r="H1374" s="212" t="s">
        <v>3131</v>
      </c>
      <c r="I1374" s="213" t="s">
        <v>19064</v>
      </c>
      <c r="J1374" s="201" t="str">
        <f t="shared" si="43"/>
        <v>0263</v>
      </c>
      <c r="K1374" s="209" t="s">
        <v>9153</v>
      </c>
      <c r="L1374" s="209"/>
      <c r="M1374" s="214"/>
      <c r="N1374" s="209" t="s">
        <v>18765</v>
      </c>
      <c r="O1374" s="215" t="s">
        <v>18766</v>
      </c>
      <c r="P1374" s="215" t="s">
        <v>18773</v>
      </c>
      <c r="Q1374" s="215" t="s">
        <v>18774</v>
      </c>
    </row>
    <row r="1375" spans="1:17" s="208" customFormat="1" ht="13.15" customHeight="1">
      <c r="A1375" s="209" t="str">
        <f t="shared" si="42"/>
        <v>7W-0006708690011477583334</v>
      </c>
      <c r="B1375" s="210" t="s">
        <v>19063</v>
      </c>
      <c r="C1375" s="211" t="s">
        <v>15745</v>
      </c>
      <c r="D1375" s="211" t="s">
        <v>2137</v>
      </c>
      <c r="E1375" s="211" t="s">
        <v>15751</v>
      </c>
      <c r="F1375" s="211" t="s">
        <v>2135</v>
      </c>
      <c r="G1375" s="211" t="s">
        <v>2136</v>
      </c>
      <c r="H1375" s="212" t="s">
        <v>3131</v>
      </c>
      <c r="I1375" s="213" t="s">
        <v>19064</v>
      </c>
      <c r="J1375" s="201" t="str">
        <f t="shared" si="43"/>
        <v>0263</v>
      </c>
      <c r="K1375" s="209"/>
      <c r="L1375" s="209"/>
      <c r="M1375" s="214"/>
      <c r="N1375" s="209" t="s">
        <v>18765</v>
      </c>
      <c r="O1375" s="215" t="s">
        <v>18766</v>
      </c>
      <c r="P1375" s="215" t="s">
        <v>18773</v>
      </c>
      <c r="Q1375" s="215" t="s">
        <v>18774</v>
      </c>
    </row>
    <row r="1376" spans="1:17" s="208" customFormat="1" ht="13.15" customHeight="1">
      <c r="A1376" s="209" t="str">
        <f t="shared" si="42"/>
        <v>1127219011003813742</v>
      </c>
      <c r="B1376" s="210" t="s">
        <v>19065</v>
      </c>
      <c r="C1376" s="211" t="s">
        <v>15752</v>
      </c>
      <c r="D1376" s="211" t="s">
        <v>1407</v>
      </c>
      <c r="E1376" s="211" t="s">
        <v>15753</v>
      </c>
      <c r="F1376" s="211" t="s">
        <v>1406</v>
      </c>
      <c r="G1376" s="211" t="s">
        <v>2230</v>
      </c>
      <c r="H1376" s="212" t="s">
        <v>3297</v>
      </c>
      <c r="I1376" s="213" t="s">
        <v>1408</v>
      </c>
      <c r="J1376" s="201" t="str">
        <f t="shared" si="43"/>
        <v>0264</v>
      </c>
      <c r="K1376" s="209"/>
      <c r="L1376" s="209"/>
      <c r="M1376" s="214"/>
      <c r="N1376" s="209" t="s">
        <v>18866</v>
      </c>
      <c r="O1376" s="215" t="s">
        <v>18867</v>
      </c>
      <c r="P1376" s="215" t="s">
        <v>18868</v>
      </c>
      <c r="Q1376" s="215" t="s">
        <v>18869</v>
      </c>
    </row>
    <row r="1377" spans="1:17" s="208" customFormat="1" ht="13.15" customHeight="1">
      <c r="A1377" s="209" t="str">
        <f t="shared" si="42"/>
        <v>1127219021003813742</v>
      </c>
      <c r="B1377" s="210" t="s">
        <v>19065</v>
      </c>
      <c r="C1377" s="211" t="s">
        <v>15752</v>
      </c>
      <c r="D1377" s="211" t="s">
        <v>1407</v>
      </c>
      <c r="E1377" s="211" t="s">
        <v>15754</v>
      </c>
      <c r="F1377" s="211" t="s">
        <v>1406</v>
      </c>
      <c r="G1377" s="211" t="s">
        <v>2230</v>
      </c>
      <c r="H1377" s="212" t="s">
        <v>3297</v>
      </c>
      <c r="I1377" s="213" t="s">
        <v>1408</v>
      </c>
      <c r="J1377" s="201" t="str">
        <f t="shared" si="43"/>
        <v>0264</v>
      </c>
      <c r="K1377" s="209"/>
      <c r="L1377" s="209"/>
      <c r="M1377" s="214"/>
      <c r="N1377" s="209" t="s">
        <v>18866</v>
      </c>
      <c r="O1377" s="215" t="s">
        <v>18867</v>
      </c>
      <c r="P1377" s="215" t="s">
        <v>18868</v>
      </c>
      <c r="Q1377" s="215" t="s">
        <v>18869</v>
      </c>
    </row>
    <row r="1378" spans="1:17" s="208" customFormat="1" ht="13.15" customHeight="1">
      <c r="A1378" s="209" t="str">
        <f t="shared" si="42"/>
        <v>1127219031538465901</v>
      </c>
      <c r="B1378" s="210" t="s">
        <v>19065</v>
      </c>
      <c r="C1378" s="211" t="s">
        <v>1407</v>
      </c>
      <c r="D1378" s="211" t="s">
        <v>1407</v>
      </c>
      <c r="E1378" s="211" t="s">
        <v>1406</v>
      </c>
      <c r="F1378" s="211" t="s">
        <v>1406</v>
      </c>
      <c r="G1378" s="211" t="s">
        <v>2230</v>
      </c>
      <c r="H1378" s="212" t="s">
        <v>3297</v>
      </c>
      <c r="I1378" s="213" t="s">
        <v>1408</v>
      </c>
      <c r="J1378" s="201" t="str">
        <f t="shared" si="43"/>
        <v>0264</v>
      </c>
      <c r="K1378" s="209"/>
      <c r="L1378" s="209"/>
      <c r="M1378" s="214"/>
      <c r="N1378" s="209" t="s">
        <v>18866</v>
      </c>
      <c r="O1378" s="215" t="s">
        <v>18867</v>
      </c>
      <c r="P1378" s="215" t="s">
        <v>18868</v>
      </c>
      <c r="Q1378" s="215" t="s">
        <v>18869</v>
      </c>
    </row>
    <row r="1379" spans="1:17" s="208" customFormat="1" ht="13.15" customHeight="1">
      <c r="A1379" s="209" t="str">
        <f t="shared" si="42"/>
        <v>1127243021811942238</v>
      </c>
      <c r="B1379" s="210" t="s">
        <v>19066</v>
      </c>
      <c r="C1379" s="211" t="s">
        <v>779</v>
      </c>
      <c r="D1379" s="211" t="s">
        <v>779</v>
      </c>
      <c r="E1379" s="211" t="s">
        <v>778</v>
      </c>
      <c r="F1379" s="211" t="s">
        <v>778</v>
      </c>
      <c r="G1379" s="211" t="s">
        <v>2004</v>
      </c>
      <c r="H1379" s="212" t="s">
        <v>2354</v>
      </c>
      <c r="I1379" s="213" t="s">
        <v>780</v>
      </c>
      <c r="J1379" s="201" t="str">
        <f t="shared" si="43"/>
        <v>0266</v>
      </c>
      <c r="K1379" s="209"/>
      <c r="L1379" s="209"/>
      <c r="M1379" s="214"/>
      <c r="N1379" s="209" t="s">
        <v>18777</v>
      </c>
      <c r="O1379" s="215" t="s">
        <v>18778</v>
      </c>
      <c r="P1379" s="215" t="s">
        <v>18773</v>
      </c>
      <c r="Q1379" s="215" t="s">
        <v>18774</v>
      </c>
    </row>
    <row r="1380" spans="1:17" s="208" customFormat="1" ht="13.15" customHeight="1">
      <c r="A1380" s="209" t="str">
        <f t="shared" si="42"/>
        <v>1127243041811942238</v>
      </c>
      <c r="B1380" s="210" t="s">
        <v>19066</v>
      </c>
      <c r="C1380" s="211" t="s">
        <v>779</v>
      </c>
      <c r="D1380" s="211" t="s">
        <v>779</v>
      </c>
      <c r="E1380" s="211" t="s">
        <v>15756</v>
      </c>
      <c r="F1380" s="211" t="s">
        <v>778</v>
      </c>
      <c r="G1380" s="211" t="s">
        <v>2004</v>
      </c>
      <c r="H1380" s="212" t="s">
        <v>2354</v>
      </c>
      <c r="I1380" s="213" t="s">
        <v>780</v>
      </c>
      <c r="J1380" s="201" t="str">
        <f t="shared" si="43"/>
        <v>0266</v>
      </c>
      <c r="K1380" s="209"/>
      <c r="L1380" s="209"/>
      <c r="M1380" s="214"/>
      <c r="N1380" s="209" t="s">
        <v>18777</v>
      </c>
      <c r="O1380" s="215" t="s">
        <v>18778</v>
      </c>
      <c r="P1380" s="215" t="s">
        <v>18773</v>
      </c>
      <c r="Q1380" s="215" t="s">
        <v>18774</v>
      </c>
    </row>
    <row r="1381" spans="1:17" s="208" customFormat="1" ht="13.15" customHeight="1">
      <c r="A1381" s="209" t="str">
        <f t="shared" si="42"/>
        <v>1352312041730126822</v>
      </c>
      <c r="B1381" s="210" t="s">
        <v>19066</v>
      </c>
      <c r="C1381" s="211" t="s">
        <v>15757</v>
      </c>
      <c r="D1381" s="211" t="s">
        <v>779</v>
      </c>
      <c r="E1381" s="211" t="s">
        <v>15758</v>
      </c>
      <c r="F1381" s="211" t="s">
        <v>778</v>
      </c>
      <c r="G1381" s="211" t="s">
        <v>2004</v>
      </c>
      <c r="H1381" s="212" t="s">
        <v>2354</v>
      </c>
      <c r="I1381" s="213" t="s">
        <v>780</v>
      </c>
      <c r="J1381" s="201" t="str">
        <f t="shared" si="43"/>
        <v>0266</v>
      </c>
      <c r="K1381" s="209"/>
      <c r="L1381" s="209"/>
      <c r="M1381" s="214"/>
      <c r="N1381" s="209" t="s">
        <v>18777</v>
      </c>
      <c r="O1381" s="215" t="s">
        <v>18778</v>
      </c>
      <c r="P1381" s="215" t="s">
        <v>18773</v>
      </c>
      <c r="Q1381" s="215" t="s">
        <v>18774</v>
      </c>
    </row>
    <row r="1382" spans="1:17" s="208" customFormat="1" ht="13.15" customHeight="1">
      <c r="A1382" s="209" t="str">
        <f t="shared" si="42"/>
        <v>##1811942238</v>
      </c>
      <c r="B1382" s="210" t="s">
        <v>19066</v>
      </c>
      <c r="C1382" s="211" t="s">
        <v>779</v>
      </c>
      <c r="D1382" s="211" t="s">
        <v>779</v>
      </c>
      <c r="E1382" s="211" t="s">
        <v>3649</v>
      </c>
      <c r="F1382" s="211" t="s">
        <v>778</v>
      </c>
      <c r="G1382" s="211" t="s">
        <v>2004</v>
      </c>
      <c r="H1382" s="212" t="s">
        <v>2354</v>
      </c>
      <c r="I1382" s="213" t="s">
        <v>780</v>
      </c>
      <c r="J1382" s="201" t="str">
        <f t="shared" si="43"/>
        <v>0266</v>
      </c>
      <c r="K1382" s="209"/>
      <c r="L1382" s="209"/>
      <c r="M1382" s="214"/>
      <c r="N1382" s="209" t="s">
        <v>18777</v>
      </c>
      <c r="O1382" s="215" t="s">
        <v>18778</v>
      </c>
      <c r="P1382" s="215" t="s">
        <v>18773</v>
      </c>
      <c r="Q1382" s="215" t="s">
        <v>18774</v>
      </c>
    </row>
    <row r="1383" spans="1:17" s="208" customFormat="1" ht="13.15" customHeight="1">
      <c r="A1383" s="209" t="str">
        <f t="shared" si="42"/>
        <v>112724303NA</v>
      </c>
      <c r="B1383" s="210" t="s">
        <v>19066</v>
      </c>
      <c r="C1383" s="211" t="s">
        <v>3106</v>
      </c>
      <c r="D1383" s="211" t="s">
        <v>779</v>
      </c>
      <c r="E1383" s="211" t="s">
        <v>15755</v>
      </c>
      <c r="F1383" s="211" t="s">
        <v>778</v>
      </c>
      <c r="G1383" s="211" t="s">
        <v>2004</v>
      </c>
      <c r="H1383" s="212" t="s">
        <v>2354</v>
      </c>
      <c r="I1383" s="213" t="s">
        <v>780</v>
      </c>
      <c r="J1383" s="201" t="str">
        <f t="shared" si="43"/>
        <v>0266</v>
      </c>
      <c r="K1383" s="209"/>
      <c r="L1383" s="209"/>
      <c r="M1383" s="214"/>
      <c r="N1383" s="209" t="s">
        <v>18777</v>
      </c>
      <c r="O1383" s="215" t="s">
        <v>18778</v>
      </c>
      <c r="P1383" s="215" t="s">
        <v>18773</v>
      </c>
      <c r="Q1383" s="215" t="s">
        <v>18774</v>
      </c>
    </row>
    <row r="1384" spans="1:17" s="208" customFormat="1" ht="13.15" customHeight="1">
      <c r="A1384" s="209" t="str">
        <f t="shared" si="42"/>
        <v>1F-QMA0000020738261811942238</v>
      </c>
      <c r="B1384" s="210" t="s">
        <v>19066</v>
      </c>
      <c r="C1384" s="211" t="s">
        <v>779</v>
      </c>
      <c r="D1384" s="211" t="s">
        <v>779</v>
      </c>
      <c r="E1384" s="211" t="s">
        <v>15759</v>
      </c>
      <c r="F1384" s="211" t="s">
        <v>778</v>
      </c>
      <c r="G1384" s="211" t="s">
        <v>2004</v>
      </c>
      <c r="H1384" s="212" t="s">
        <v>2354</v>
      </c>
      <c r="I1384" s="213" t="s">
        <v>780</v>
      </c>
      <c r="J1384" s="201" t="str">
        <f t="shared" si="43"/>
        <v>0266</v>
      </c>
      <c r="K1384" s="209"/>
      <c r="L1384" s="209"/>
      <c r="M1384" s="214"/>
      <c r="N1384" s="209" t="s">
        <v>18777</v>
      </c>
      <c r="O1384" s="215" t="s">
        <v>18778</v>
      </c>
      <c r="P1384" s="215" t="s">
        <v>18773</v>
      </c>
      <c r="Q1384" s="215" t="s">
        <v>18774</v>
      </c>
    </row>
    <row r="1385" spans="1:17" s="208" customFormat="1" ht="13.15" customHeight="1">
      <c r="A1385" s="209" t="str">
        <f t="shared" si="42"/>
        <v>7N-000560441811942238</v>
      </c>
      <c r="B1385" s="210" t="s">
        <v>19066</v>
      </c>
      <c r="C1385" s="211" t="s">
        <v>779</v>
      </c>
      <c r="D1385" s="211" t="s">
        <v>779</v>
      </c>
      <c r="E1385" s="211" t="s">
        <v>15760</v>
      </c>
      <c r="F1385" s="211" t="s">
        <v>778</v>
      </c>
      <c r="G1385" s="211" t="s">
        <v>2004</v>
      </c>
      <c r="H1385" s="212" t="s">
        <v>2354</v>
      </c>
      <c r="I1385" s="213" t="s">
        <v>780</v>
      </c>
      <c r="J1385" s="201" t="str">
        <f t="shared" si="43"/>
        <v>0266</v>
      </c>
      <c r="K1385" s="209"/>
      <c r="L1385" s="209"/>
      <c r="M1385" s="214"/>
      <c r="N1385" s="209" t="s">
        <v>18777</v>
      </c>
      <c r="O1385" s="215" t="s">
        <v>18778</v>
      </c>
      <c r="P1385" s="215" t="s">
        <v>18773</v>
      </c>
      <c r="Q1385" s="215" t="s">
        <v>18774</v>
      </c>
    </row>
    <row r="1386" spans="1:17" s="208" customFormat="1" ht="13.15" customHeight="1">
      <c r="A1386" s="209" t="str">
        <f t="shared" si="42"/>
        <v>7T-QMA0000020738261811942238</v>
      </c>
      <c r="B1386" s="210" t="s">
        <v>19066</v>
      </c>
      <c r="C1386" s="211" t="s">
        <v>779</v>
      </c>
      <c r="D1386" s="211" t="s">
        <v>779</v>
      </c>
      <c r="E1386" s="211" t="s">
        <v>15761</v>
      </c>
      <c r="F1386" s="211" t="s">
        <v>778</v>
      </c>
      <c r="G1386" s="211" t="s">
        <v>2004</v>
      </c>
      <c r="H1386" s="212" t="s">
        <v>2354</v>
      </c>
      <c r="I1386" s="213" t="s">
        <v>780</v>
      </c>
      <c r="J1386" s="201" t="str">
        <f t="shared" si="43"/>
        <v>0266</v>
      </c>
      <c r="K1386" s="209"/>
      <c r="L1386" s="209"/>
      <c r="M1386" s="214"/>
      <c r="N1386" s="209" t="s">
        <v>18777</v>
      </c>
      <c r="O1386" s="215" t="s">
        <v>18778</v>
      </c>
      <c r="P1386" s="215" t="s">
        <v>18773</v>
      </c>
      <c r="Q1386" s="215" t="s">
        <v>18774</v>
      </c>
    </row>
    <row r="1387" spans="1:17" s="208" customFormat="1" ht="13.15" customHeight="1">
      <c r="A1387" s="209" t="str">
        <f t="shared" si="42"/>
        <v>7W-0008726440011811942238</v>
      </c>
      <c r="B1387" s="210" t="s">
        <v>19066</v>
      </c>
      <c r="C1387" s="211" t="s">
        <v>779</v>
      </c>
      <c r="D1387" s="211" t="s">
        <v>779</v>
      </c>
      <c r="E1387" s="211" t="s">
        <v>15762</v>
      </c>
      <c r="F1387" s="211" t="s">
        <v>778</v>
      </c>
      <c r="G1387" s="211" t="s">
        <v>2004</v>
      </c>
      <c r="H1387" s="212" t="s">
        <v>2354</v>
      </c>
      <c r="I1387" s="213" t="s">
        <v>780</v>
      </c>
      <c r="J1387" s="201" t="str">
        <f t="shared" si="43"/>
        <v>0266</v>
      </c>
      <c r="K1387" s="209"/>
      <c r="L1387" s="209"/>
      <c r="M1387" s="214"/>
      <c r="N1387" s="209" t="s">
        <v>18777</v>
      </c>
      <c r="O1387" s="215" t="s">
        <v>18778</v>
      </c>
      <c r="P1387" s="215" t="s">
        <v>18773</v>
      </c>
      <c r="Q1387" s="215" t="s">
        <v>18774</v>
      </c>
    </row>
    <row r="1388" spans="1:17" s="208" customFormat="1" ht="13.15" customHeight="1">
      <c r="A1388" s="209" t="str">
        <f t="shared" si="42"/>
        <v>7W-0008726440021811942238</v>
      </c>
      <c r="B1388" s="210" t="s">
        <v>19066</v>
      </c>
      <c r="C1388" s="211" t="s">
        <v>779</v>
      </c>
      <c r="D1388" s="211" t="s">
        <v>779</v>
      </c>
      <c r="E1388" s="211" t="s">
        <v>15763</v>
      </c>
      <c r="F1388" s="211" t="s">
        <v>778</v>
      </c>
      <c r="G1388" s="211" t="s">
        <v>2004</v>
      </c>
      <c r="H1388" s="212" t="s">
        <v>2354</v>
      </c>
      <c r="I1388" s="213" t="s">
        <v>780</v>
      </c>
      <c r="J1388" s="201" t="str">
        <f t="shared" si="43"/>
        <v>0266</v>
      </c>
      <c r="K1388" s="209"/>
      <c r="L1388" s="209"/>
      <c r="M1388" s="214"/>
      <c r="N1388" s="209" t="s">
        <v>18777</v>
      </c>
      <c r="O1388" s="215" t="s">
        <v>18778</v>
      </c>
      <c r="P1388" s="215" t="s">
        <v>18773</v>
      </c>
      <c r="Q1388" s="215" t="s">
        <v>18774</v>
      </c>
    </row>
    <row r="1389" spans="1:17" s="208" customFormat="1" ht="13.15" customHeight="1">
      <c r="A1389" s="209" t="str">
        <f t="shared" si="42"/>
        <v>7W-60741811942238</v>
      </c>
      <c r="B1389" s="210" t="s">
        <v>19066</v>
      </c>
      <c r="C1389" s="211" t="s">
        <v>779</v>
      </c>
      <c r="D1389" s="211" t="s">
        <v>779</v>
      </c>
      <c r="E1389" s="211" t="s">
        <v>15764</v>
      </c>
      <c r="F1389" s="211" t="s">
        <v>778</v>
      </c>
      <c r="G1389" s="211" t="s">
        <v>2004</v>
      </c>
      <c r="H1389" s="212" t="s">
        <v>2354</v>
      </c>
      <c r="I1389" s="213" t="s">
        <v>780</v>
      </c>
      <c r="J1389" s="201" t="str">
        <f t="shared" si="43"/>
        <v>0266</v>
      </c>
      <c r="K1389" s="209"/>
      <c r="L1389" s="209"/>
      <c r="M1389" s="214"/>
      <c r="N1389" s="209" t="s">
        <v>18777</v>
      </c>
      <c r="O1389" s="215" t="s">
        <v>18778</v>
      </c>
      <c r="P1389" s="215" t="s">
        <v>18773</v>
      </c>
      <c r="Q1389" s="215" t="s">
        <v>18774</v>
      </c>
    </row>
    <row r="1390" spans="1:17" s="208" customFormat="1" ht="13.15" customHeight="1">
      <c r="A1390" s="209" t="str">
        <f t="shared" si="42"/>
        <v>8W-QMA0000020738261811942238</v>
      </c>
      <c r="B1390" s="210" t="s">
        <v>19066</v>
      </c>
      <c r="C1390" s="211" t="s">
        <v>779</v>
      </c>
      <c r="D1390" s="211" t="s">
        <v>779</v>
      </c>
      <c r="E1390" s="211" t="s">
        <v>15765</v>
      </c>
      <c r="F1390" s="211" t="s">
        <v>778</v>
      </c>
      <c r="G1390" s="211" t="s">
        <v>2004</v>
      </c>
      <c r="H1390" s="212" t="s">
        <v>2354</v>
      </c>
      <c r="I1390" s="213" t="s">
        <v>780</v>
      </c>
      <c r="J1390" s="201" t="str">
        <f t="shared" si="43"/>
        <v>0266</v>
      </c>
      <c r="K1390" s="209"/>
      <c r="L1390" s="209"/>
      <c r="M1390" s="214"/>
      <c r="N1390" s="209" t="s">
        <v>18777</v>
      </c>
      <c r="O1390" s="215" t="s">
        <v>18778</v>
      </c>
      <c r="P1390" s="215" t="s">
        <v>18773</v>
      </c>
      <c r="Q1390" s="215" t="s">
        <v>18774</v>
      </c>
    </row>
    <row r="1391" spans="1:17" s="208" customFormat="1" ht="13.15" customHeight="1">
      <c r="A1391" s="209" t="str">
        <f t="shared" si="42"/>
        <v>0920993011750377289</v>
      </c>
      <c r="B1391" s="210" t="s">
        <v>19067</v>
      </c>
      <c r="C1391" s="211" t="s">
        <v>548</v>
      </c>
      <c r="D1391" s="211" t="s">
        <v>548</v>
      </c>
      <c r="E1391" s="211" t="s">
        <v>15766</v>
      </c>
      <c r="F1391" s="211" t="s">
        <v>547</v>
      </c>
      <c r="G1391" s="211" t="s">
        <v>2226</v>
      </c>
      <c r="H1391" s="212" t="s">
        <v>2292</v>
      </c>
      <c r="I1391" s="213" t="s">
        <v>549</v>
      </c>
      <c r="J1391" s="201" t="str">
        <f t="shared" si="43"/>
        <v>0267</v>
      </c>
      <c r="K1391" s="209"/>
      <c r="L1391" s="209"/>
      <c r="M1391" s="214"/>
      <c r="N1391" s="209" t="s">
        <v>18777</v>
      </c>
      <c r="O1391" s="215" t="s">
        <v>18778</v>
      </c>
      <c r="P1391" s="215" t="s">
        <v>18835</v>
      </c>
      <c r="Q1391" s="215" t="s">
        <v>18836</v>
      </c>
    </row>
    <row r="1392" spans="1:17" s="208" customFormat="1" ht="13.15" customHeight="1">
      <c r="A1392" s="209" t="str">
        <f t="shared" si="42"/>
        <v>1127250011750377289</v>
      </c>
      <c r="B1392" s="210" t="s">
        <v>19067</v>
      </c>
      <c r="C1392" s="211" t="s">
        <v>548</v>
      </c>
      <c r="D1392" s="211" t="s">
        <v>548</v>
      </c>
      <c r="E1392" s="211" t="s">
        <v>15767</v>
      </c>
      <c r="F1392" s="211" t="s">
        <v>547</v>
      </c>
      <c r="G1392" s="211" t="s">
        <v>2226</v>
      </c>
      <c r="H1392" s="212" t="s">
        <v>2292</v>
      </c>
      <c r="I1392" s="213" t="s">
        <v>549</v>
      </c>
      <c r="J1392" s="201" t="str">
        <f t="shared" si="43"/>
        <v>0267</v>
      </c>
      <c r="K1392" s="209"/>
      <c r="L1392" s="209"/>
      <c r="M1392" s="214"/>
      <c r="N1392" s="209" t="s">
        <v>18777</v>
      </c>
      <c r="O1392" s="215" t="s">
        <v>18778</v>
      </c>
      <c r="P1392" s="215" t="s">
        <v>18835</v>
      </c>
      <c r="Q1392" s="215" t="s">
        <v>18836</v>
      </c>
    </row>
    <row r="1393" spans="1:17" s="208" customFormat="1" ht="13.15" customHeight="1">
      <c r="A1393" s="209" t="str">
        <f t="shared" si="42"/>
        <v>1127250021750377289</v>
      </c>
      <c r="B1393" s="210" t="s">
        <v>19067</v>
      </c>
      <c r="C1393" s="211" t="s">
        <v>548</v>
      </c>
      <c r="D1393" s="211" t="s">
        <v>548</v>
      </c>
      <c r="E1393" s="211" t="s">
        <v>15768</v>
      </c>
      <c r="F1393" s="211" t="s">
        <v>547</v>
      </c>
      <c r="G1393" s="211" t="s">
        <v>2226</v>
      </c>
      <c r="H1393" s="212" t="s">
        <v>2292</v>
      </c>
      <c r="I1393" s="213" t="s">
        <v>549</v>
      </c>
      <c r="J1393" s="201" t="str">
        <f t="shared" si="43"/>
        <v>0267</v>
      </c>
      <c r="K1393" s="209"/>
      <c r="L1393" s="209"/>
      <c r="M1393" s="214"/>
      <c r="N1393" s="209" t="s">
        <v>18777</v>
      </c>
      <c r="O1393" s="215" t="s">
        <v>18778</v>
      </c>
      <c r="P1393" s="215" t="s">
        <v>18835</v>
      </c>
      <c r="Q1393" s="215" t="s">
        <v>18836</v>
      </c>
    </row>
    <row r="1394" spans="1:17" s="208" customFormat="1" ht="13.15" customHeight="1">
      <c r="A1394" s="209" t="str">
        <f t="shared" si="42"/>
        <v>1127250031750377289</v>
      </c>
      <c r="B1394" s="210" t="s">
        <v>19067</v>
      </c>
      <c r="C1394" s="211" t="s">
        <v>548</v>
      </c>
      <c r="D1394" s="211" t="s">
        <v>548</v>
      </c>
      <c r="E1394" s="211" t="s">
        <v>547</v>
      </c>
      <c r="F1394" s="211" t="s">
        <v>547</v>
      </c>
      <c r="G1394" s="211" t="s">
        <v>2226</v>
      </c>
      <c r="H1394" s="212" t="s">
        <v>2292</v>
      </c>
      <c r="I1394" s="213" t="s">
        <v>549</v>
      </c>
      <c r="J1394" s="201" t="str">
        <f t="shared" si="43"/>
        <v>0267</v>
      </c>
      <c r="K1394" s="209"/>
      <c r="L1394" s="209"/>
      <c r="M1394" s="214"/>
      <c r="N1394" s="209" t="s">
        <v>18777</v>
      </c>
      <c r="O1394" s="215" t="s">
        <v>18778</v>
      </c>
      <c r="P1394" s="215" t="s">
        <v>18835</v>
      </c>
      <c r="Q1394" s="215" t="s">
        <v>18836</v>
      </c>
    </row>
    <row r="1395" spans="1:17" s="208" customFormat="1" ht="13.15" customHeight="1">
      <c r="A1395" s="209" t="str">
        <f t="shared" si="42"/>
        <v>##1750377289</v>
      </c>
      <c r="B1395" s="210" t="s">
        <v>19067</v>
      </c>
      <c r="C1395" s="211" t="s">
        <v>548</v>
      </c>
      <c r="D1395" s="211" t="s">
        <v>548</v>
      </c>
      <c r="E1395" s="211" t="s">
        <v>3649</v>
      </c>
      <c r="F1395" s="211" t="s">
        <v>547</v>
      </c>
      <c r="G1395" s="211" t="s">
        <v>2226</v>
      </c>
      <c r="H1395" s="212" t="s">
        <v>2292</v>
      </c>
      <c r="I1395" s="213" t="s">
        <v>549</v>
      </c>
      <c r="J1395" s="201" t="str">
        <f t="shared" si="43"/>
        <v>0267</v>
      </c>
      <c r="K1395" s="209" t="s">
        <v>14592</v>
      </c>
      <c r="L1395" s="209"/>
      <c r="M1395" s="214"/>
      <c r="N1395" s="209" t="s">
        <v>18777</v>
      </c>
      <c r="O1395" s="215" t="s">
        <v>18778</v>
      </c>
      <c r="P1395" s="215" t="s">
        <v>18835</v>
      </c>
      <c r="Q1395" s="215" t="s">
        <v>18836</v>
      </c>
    </row>
    <row r="1396" spans="1:17" s="208" customFormat="1" ht="13.15" customHeight="1">
      <c r="A1396" s="209" t="str">
        <f t="shared" si="42"/>
        <v>1F-QMA0000021999181750377289</v>
      </c>
      <c r="B1396" s="210" t="s">
        <v>19067</v>
      </c>
      <c r="C1396" s="211" t="s">
        <v>548</v>
      </c>
      <c r="D1396" s="211" t="s">
        <v>548</v>
      </c>
      <c r="E1396" s="211" t="s">
        <v>15769</v>
      </c>
      <c r="F1396" s="211" t="s">
        <v>547</v>
      </c>
      <c r="G1396" s="211" t="s">
        <v>2226</v>
      </c>
      <c r="H1396" s="212" t="s">
        <v>2292</v>
      </c>
      <c r="I1396" s="213" t="s">
        <v>549</v>
      </c>
      <c r="J1396" s="201" t="str">
        <f t="shared" si="43"/>
        <v>0267</v>
      </c>
      <c r="K1396" s="209"/>
      <c r="L1396" s="209"/>
      <c r="M1396" s="214"/>
      <c r="N1396" s="209" t="s">
        <v>18777</v>
      </c>
      <c r="O1396" s="215" t="s">
        <v>18778</v>
      </c>
      <c r="P1396" s="215" t="s">
        <v>18835</v>
      </c>
      <c r="Q1396" s="215" t="s">
        <v>18836</v>
      </c>
    </row>
    <row r="1397" spans="1:17" s="208" customFormat="1" ht="13.15" customHeight="1">
      <c r="A1397" s="209" t="str">
        <f t="shared" si="42"/>
        <v>1127276021265648562</v>
      </c>
      <c r="B1397" s="210" t="s">
        <v>19068</v>
      </c>
      <c r="C1397" s="211" t="s">
        <v>15771</v>
      </c>
      <c r="D1397" s="211" t="s">
        <v>695</v>
      </c>
      <c r="E1397" s="211" t="s">
        <v>15772</v>
      </c>
      <c r="F1397" s="211" t="s">
        <v>694</v>
      </c>
      <c r="G1397" s="211" t="s">
        <v>2126</v>
      </c>
      <c r="H1397" s="212" t="s">
        <v>2320</v>
      </c>
      <c r="I1397" s="213" t="s">
        <v>696</v>
      </c>
      <c r="J1397" s="201" t="str">
        <f t="shared" si="43"/>
        <v>0269</v>
      </c>
      <c r="K1397" s="209"/>
      <c r="L1397" s="209"/>
      <c r="M1397" s="214"/>
      <c r="N1397" s="209" t="s">
        <v>18777</v>
      </c>
      <c r="O1397" s="215" t="s">
        <v>18778</v>
      </c>
      <c r="P1397" s="215" t="s">
        <v>18773</v>
      </c>
      <c r="Q1397" s="215" t="s">
        <v>18774</v>
      </c>
    </row>
    <row r="1398" spans="1:17" s="208" customFormat="1" ht="13.15" customHeight="1">
      <c r="A1398" s="209" t="str">
        <f t="shared" si="42"/>
        <v>1127276021891741468</v>
      </c>
      <c r="B1398" s="210" t="s">
        <v>19068</v>
      </c>
      <c r="C1398" s="211" t="s">
        <v>695</v>
      </c>
      <c r="D1398" s="211" t="s">
        <v>695</v>
      </c>
      <c r="E1398" s="211" t="s">
        <v>15772</v>
      </c>
      <c r="F1398" s="211" t="s">
        <v>694</v>
      </c>
      <c r="G1398" s="211" t="s">
        <v>2126</v>
      </c>
      <c r="H1398" s="212" t="s">
        <v>2320</v>
      </c>
      <c r="I1398" s="213" t="s">
        <v>696</v>
      </c>
      <c r="J1398" s="201" t="str">
        <f t="shared" si="43"/>
        <v>0269</v>
      </c>
      <c r="K1398" s="209" t="s">
        <v>9153</v>
      </c>
      <c r="L1398" s="209"/>
      <c r="M1398" s="214"/>
      <c r="N1398" s="209" t="s">
        <v>18777</v>
      </c>
      <c r="O1398" s="215" t="s">
        <v>18778</v>
      </c>
      <c r="P1398" s="215" t="s">
        <v>18773</v>
      </c>
      <c r="Q1398" s="215" t="s">
        <v>18774</v>
      </c>
    </row>
    <row r="1399" spans="1:17" s="208" customFormat="1" ht="13.15" customHeight="1">
      <c r="A1399" s="209" t="str">
        <f t="shared" si="42"/>
        <v>1127276031891741468</v>
      </c>
      <c r="B1399" s="210" t="s">
        <v>19068</v>
      </c>
      <c r="C1399" s="211" t="s">
        <v>695</v>
      </c>
      <c r="D1399" s="211" t="s">
        <v>695</v>
      </c>
      <c r="E1399" s="211" t="s">
        <v>15773</v>
      </c>
      <c r="F1399" s="211" t="s">
        <v>694</v>
      </c>
      <c r="G1399" s="211" t="s">
        <v>2126</v>
      </c>
      <c r="H1399" s="212" t="s">
        <v>2320</v>
      </c>
      <c r="I1399" s="213" t="s">
        <v>696</v>
      </c>
      <c r="J1399" s="201" t="str">
        <f t="shared" si="43"/>
        <v>0269</v>
      </c>
      <c r="K1399" s="209"/>
      <c r="L1399" s="209"/>
      <c r="M1399" s="214"/>
      <c r="N1399" s="209" t="s">
        <v>18777</v>
      </c>
      <c r="O1399" s="215" t="s">
        <v>18778</v>
      </c>
      <c r="P1399" s="215" t="s">
        <v>18773</v>
      </c>
      <c r="Q1399" s="215" t="s">
        <v>18774</v>
      </c>
    </row>
    <row r="1400" spans="1:17" s="208" customFormat="1" ht="13.15" customHeight="1">
      <c r="A1400" s="209" t="str">
        <f t="shared" si="42"/>
        <v>1127276041891741468</v>
      </c>
      <c r="B1400" s="210" t="s">
        <v>19068</v>
      </c>
      <c r="C1400" s="211" t="s">
        <v>695</v>
      </c>
      <c r="D1400" s="211" t="s">
        <v>695</v>
      </c>
      <c r="E1400" s="211" t="s">
        <v>15774</v>
      </c>
      <c r="F1400" s="211" t="s">
        <v>694</v>
      </c>
      <c r="G1400" s="211" t="s">
        <v>2126</v>
      </c>
      <c r="H1400" s="212" t="s">
        <v>2320</v>
      </c>
      <c r="I1400" s="213" t="s">
        <v>696</v>
      </c>
      <c r="J1400" s="201" t="str">
        <f t="shared" si="43"/>
        <v>0269</v>
      </c>
      <c r="K1400" s="209"/>
      <c r="L1400" s="209"/>
      <c r="M1400" s="214"/>
      <c r="N1400" s="209" t="s">
        <v>18777</v>
      </c>
      <c r="O1400" s="215" t="s">
        <v>18778</v>
      </c>
      <c r="P1400" s="215" t="s">
        <v>18773</v>
      </c>
      <c r="Q1400" s="215" t="s">
        <v>18774</v>
      </c>
    </row>
    <row r="1401" spans="1:17" s="208" customFormat="1" ht="13.15" customHeight="1">
      <c r="A1401" s="209" t="str">
        <f t="shared" si="42"/>
        <v>1127276051891741468</v>
      </c>
      <c r="B1401" s="210" t="s">
        <v>19068</v>
      </c>
      <c r="C1401" s="211" t="s">
        <v>695</v>
      </c>
      <c r="D1401" s="211" t="s">
        <v>695</v>
      </c>
      <c r="E1401" s="211" t="s">
        <v>694</v>
      </c>
      <c r="F1401" s="211" t="s">
        <v>694</v>
      </c>
      <c r="G1401" s="211" t="s">
        <v>2126</v>
      </c>
      <c r="H1401" s="212" t="s">
        <v>2320</v>
      </c>
      <c r="I1401" s="213" t="s">
        <v>696</v>
      </c>
      <c r="J1401" s="201" t="str">
        <f t="shared" si="43"/>
        <v>0269</v>
      </c>
      <c r="K1401" s="209"/>
      <c r="L1401" s="209"/>
      <c r="M1401" s="214"/>
      <c r="N1401" s="209" t="s">
        <v>18777</v>
      </c>
      <c r="O1401" s="215" t="s">
        <v>18778</v>
      </c>
      <c r="P1401" s="215" t="s">
        <v>18773</v>
      </c>
      <c r="Q1401" s="215" t="s">
        <v>18774</v>
      </c>
    </row>
    <row r="1402" spans="1:17" s="208" customFormat="1" ht="13.15" customHeight="1">
      <c r="A1402" s="209" t="str">
        <f t="shared" si="42"/>
        <v>##1891741468</v>
      </c>
      <c r="B1402" s="210" t="s">
        <v>19068</v>
      </c>
      <c r="C1402" s="211" t="s">
        <v>695</v>
      </c>
      <c r="D1402" s="211" t="s">
        <v>695</v>
      </c>
      <c r="E1402" s="211" t="s">
        <v>3649</v>
      </c>
      <c r="F1402" s="211" t="s">
        <v>694</v>
      </c>
      <c r="G1402" s="211" t="s">
        <v>2126</v>
      </c>
      <c r="H1402" s="212" t="s">
        <v>2320</v>
      </c>
      <c r="I1402" s="213" t="s">
        <v>696</v>
      </c>
      <c r="J1402" s="201" t="str">
        <f t="shared" si="43"/>
        <v>0269</v>
      </c>
      <c r="K1402" s="209"/>
      <c r="L1402" s="209"/>
      <c r="M1402" s="214"/>
      <c r="N1402" s="209" t="s">
        <v>18777</v>
      </c>
      <c r="O1402" s="215" t="s">
        <v>18778</v>
      </c>
      <c r="P1402" s="215" t="s">
        <v>18773</v>
      </c>
      <c r="Q1402" s="215" t="s">
        <v>18774</v>
      </c>
    </row>
    <row r="1403" spans="1:17" s="208" customFormat="1" ht="13.15" customHeight="1">
      <c r="A1403" s="209" t="str">
        <f t="shared" si="42"/>
        <v>112727601NA</v>
      </c>
      <c r="B1403" s="210" t="s">
        <v>19068</v>
      </c>
      <c r="C1403" s="211" t="s">
        <v>3106</v>
      </c>
      <c r="D1403" s="211" t="s">
        <v>695</v>
      </c>
      <c r="E1403" s="211" t="s">
        <v>15770</v>
      </c>
      <c r="F1403" s="211" t="s">
        <v>694</v>
      </c>
      <c r="G1403" s="211" t="s">
        <v>2126</v>
      </c>
      <c r="H1403" s="212" t="s">
        <v>2320</v>
      </c>
      <c r="I1403" s="213" t="s">
        <v>696</v>
      </c>
      <c r="J1403" s="201" t="str">
        <f t="shared" si="43"/>
        <v>0269</v>
      </c>
      <c r="K1403" s="209"/>
      <c r="L1403" s="209"/>
      <c r="M1403" s="214"/>
      <c r="N1403" s="209" t="s">
        <v>18777</v>
      </c>
      <c r="O1403" s="215" t="s">
        <v>18778</v>
      </c>
      <c r="P1403" s="215" t="s">
        <v>18773</v>
      </c>
      <c r="Q1403" s="215" t="s">
        <v>18774</v>
      </c>
    </row>
    <row r="1404" spans="1:17" s="208" customFormat="1" ht="13.15" customHeight="1">
      <c r="A1404" s="209" t="str">
        <f t="shared" si="42"/>
        <v>7N-000250101891741468</v>
      </c>
      <c r="B1404" s="210" t="s">
        <v>19068</v>
      </c>
      <c r="C1404" s="211" t="s">
        <v>695</v>
      </c>
      <c r="D1404" s="211" t="s">
        <v>695</v>
      </c>
      <c r="E1404" s="211" t="s">
        <v>15775</v>
      </c>
      <c r="F1404" s="211" t="s">
        <v>694</v>
      </c>
      <c r="G1404" s="211" t="s">
        <v>2126</v>
      </c>
      <c r="H1404" s="212" t="s">
        <v>2320</v>
      </c>
      <c r="I1404" s="213" t="s">
        <v>696</v>
      </c>
      <c r="J1404" s="201" t="str">
        <f t="shared" si="43"/>
        <v>0269</v>
      </c>
      <c r="K1404" s="209"/>
      <c r="L1404" s="209"/>
      <c r="M1404" s="214"/>
      <c r="N1404" s="209" t="s">
        <v>18777</v>
      </c>
      <c r="O1404" s="215" t="s">
        <v>18778</v>
      </c>
      <c r="P1404" s="215" t="s">
        <v>18773</v>
      </c>
      <c r="Q1404" s="215" t="s">
        <v>18774</v>
      </c>
    </row>
    <row r="1405" spans="1:17" s="208" customFormat="1" ht="13.15" customHeight="1">
      <c r="A1405" s="209" t="str">
        <f t="shared" si="42"/>
        <v>7N-00025011891741468</v>
      </c>
      <c r="B1405" s="210" t="s">
        <v>19068</v>
      </c>
      <c r="C1405" s="211" t="s">
        <v>695</v>
      </c>
      <c r="D1405" s="211" t="s">
        <v>695</v>
      </c>
      <c r="E1405" s="211" t="s">
        <v>14647</v>
      </c>
      <c r="F1405" s="211" t="s">
        <v>694</v>
      </c>
      <c r="G1405" s="211" t="s">
        <v>2126</v>
      </c>
      <c r="H1405" s="212" t="s">
        <v>2320</v>
      </c>
      <c r="I1405" s="213" t="s">
        <v>696</v>
      </c>
      <c r="J1405" s="201" t="str">
        <f t="shared" si="43"/>
        <v>0269</v>
      </c>
      <c r="K1405" s="209"/>
      <c r="L1405" s="209"/>
      <c r="M1405" s="214"/>
      <c r="N1405" s="209" t="s">
        <v>18777</v>
      </c>
      <c r="O1405" s="215" t="s">
        <v>18778</v>
      </c>
      <c r="P1405" s="215" t="s">
        <v>18773</v>
      </c>
      <c r="Q1405" s="215" t="s">
        <v>18774</v>
      </c>
    </row>
    <row r="1406" spans="1:17" s="208" customFormat="1" ht="13.15" customHeight="1">
      <c r="A1406" s="209" t="str">
        <f t="shared" si="42"/>
        <v>7W-0008454590011891741468</v>
      </c>
      <c r="B1406" s="210" t="s">
        <v>19068</v>
      </c>
      <c r="C1406" s="211" t="s">
        <v>695</v>
      </c>
      <c r="D1406" s="211" t="s">
        <v>695</v>
      </c>
      <c r="E1406" s="211" t="s">
        <v>15776</v>
      </c>
      <c r="F1406" s="211" t="s">
        <v>694</v>
      </c>
      <c r="G1406" s="211" t="s">
        <v>2126</v>
      </c>
      <c r="H1406" s="212" t="s">
        <v>2320</v>
      </c>
      <c r="I1406" s="213" t="s">
        <v>696</v>
      </c>
      <c r="J1406" s="201" t="str">
        <f t="shared" si="43"/>
        <v>0269</v>
      </c>
      <c r="K1406" s="209"/>
      <c r="L1406" s="209"/>
      <c r="M1406" s="214"/>
      <c r="N1406" s="209" t="s">
        <v>18777</v>
      </c>
      <c r="O1406" s="215" t="s">
        <v>18778</v>
      </c>
      <c r="P1406" s="215" t="s">
        <v>18773</v>
      </c>
      <c r="Q1406" s="215" t="s">
        <v>18774</v>
      </c>
    </row>
    <row r="1407" spans="1:17" s="208" customFormat="1" ht="13.15" customHeight="1">
      <c r="A1407" s="209" t="str">
        <f t="shared" si="42"/>
        <v>1127284021083619712</v>
      </c>
      <c r="B1407" s="210" t="s">
        <v>19069</v>
      </c>
      <c r="C1407" s="211" t="s">
        <v>722</v>
      </c>
      <c r="D1407" s="211" t="s">
        <v>722</v>
      </c>
      <c r="E1407" s="211" t="s">
        <v>15777</v>
      </c>
      <c r="F1407" s="211" t="s">
        <v>721</v>
      </c>
      <c r="G1407" s="211" t="s">
        <v>2350</v>
      </c>
      <c r="H1407" s="212" t="s">
        <v>15778</v>
      </c>
      <c r="I1407" s="213" t="s">
        <v>723</v>
      </c>
      <c r="J1407" s="201" t="str">
        <f t="shared" si="43"/>
        <v>0270</v>
      </c>
      <c r="K1407" s="209"/>
      <c r="L1407" s="209"/>
      <c r="M1407" s="214"/>
      <c r="N1407" s="209" t="s">
        <v>18777</v>
      </c>
      <c r="O1407" s="215" t="s">
        <v>18778</v>
      </c>
      <c r="P1407" s="215" t="s">
        <v>18835</v>
      </c>
      <c r="Q1407" s="215" t="s">
        <v>18836</v>
      </c>
    </row>
    <row r="1408" spans="1:17" s="208" customFormat="1" ht="13.15" customHeight="1">
      <c r="A1408" s="209" t="str">
        <f t="shared" si="42"/>
        <v>1127284031083619712</v>
      </c>
      <c r="B1408" s="210" t="s">
        <v>19069</v>
      </c>
      <c r="C1408" s="211" t="s">
        <v>722</v>
      </c>
      <c r="D1408" s="211" t="s">
        <v>722</v>
      </c>
      <c r="E1408" s="211" t="s">
        <v>721</v>
      </c>
      <c r="F1408" s="211" t="s">
        <v>721</v>
      </c>
      <c r="G1408" s="211" t="s">
        <v>2350</v>
      </c>
      <c r="H1408" s="212" t="s">
        <v>15778</v>
      </c>
      <c r="I1408" s="213" t="s">
        <v>723</v>
      </c>
      <c r="J1408" s="201" t="str">
        <f t="shared" si="43"/>
        <v>0270</v>
      </c>
      <c r="K1408" s="209"/>
      <c r="L1408" s="209"/>
      <c r="M1408" s="214"/>
      <c r="N1408" s="209" t="s">
        <v>18777</v>
      </c>
      <c r="O1408" s="215" t="s">
        <v>18778</v>
      </c>
      <c r="P1408" s="215" t="s">
        <v>18835</v>
      </c>
      <c r="Q1408" s="215" t="s">
        <v>18836</v>
      </c>
    </row>
    <row r="1409" spans="1:17" s="208" customFormat="1" ht="13.15" customHeight="1">
      <c r="A1409" s="209" t="str">
        <f t="shared" si="42"/>
        <v>1F-QMA0000026332791083619712</v>
      </c>
      <c r="B1409" s="210" t="s">
        <v>19069</v>
      </c>
      <c r="C1409" s="211" t="s">
        <v>722</v>
      </c>
      <c r="D1409" s="211" t="s">
        <v>722</v>
      </c>
      <c r="E1409" s="211" t="s">
        <v>15779</v>
      </c>
      <c r="F1409" s="211" t="s">
        <v>721</v>
      </c>
      <c r="G1409" s="211" t="s">
        <v>2350</v>
      </c>
      <c r="H1409" s="212" t="s">
        <v>15778</v>
      </c>
      <c r="I1409" s="213" t="s">
        <v>723</v>
      </c>
      <c r="J1409" s="201" t="str">
        <f t="shared" si="43"/>
        <v>0270</v>
      </c>
      <c r="K1409" s="209"/>
      <c r="L1409" s="209"/>
      <c r="M1409" s="214"/>
      <c r="N1409" s="209" t="s">
        <v>18777</v>
      </c>
      <c r="O1409" s="215" t="s">
        <v>18778</v>
      </c>
      <c r="P1409" s="215" t="s">
        <v>18835</v>
      </c>
      <c r="Q1409" s="215" t="s">
        <v>18836</v>
      </c>
    </row>
    <row r="1410" spans="1:17" s="208" customFormat="1" ht="13.15" customHeight="1">
      <c r="A1410" s="209" t="str">
        <f t="shared" ref="A1410:A1473" si="44">E1410&amp;C1410</f>
        <v>1127300011811985526</v>
      </c>
      <c r="B1410" s="210" t="s">
        <v>19070</v>
      </c>
      <c r="C1410" s="211" t="s">
        <v>15780</v>
      </c>
      <c r="D1410" s="211" t="s">
        <v>2725</v>
      </c>
      <c r="E1410" s="211" t="s">
        <v>15781</v>
      </c>
      <c r="F1410" s="211" t="s">
        <v>2724</v>
      </c>
      <c r="G1410" s="211" t="s">
        <v>15782</v>
      </c>
      <c r="H1410" s="212" t="s">
        <v>15783</v>
      </c>
      <c r="I1410" s="213" t="s">
        <v>19071</v>
      </c>
      <c r="J1410" s="201" t="str">
        <f t="shared" ref="J1410:J1473" si="45">B1410</f>
        <v>0271</v>
      </c>
      <c r="K1410" s="240" t="s">
        <v>15784</v>
      </c>
      <c r="L1410" s="240" t="s">
        <v>13094</v>
      </c>
      <c r="M1410" s="214">
        <v>44091</v>
      </c>
      <c r="N1410" s="209" t="s">
        <v>18765</v>
      </c>
      <c r="O1410" s="215" t="s">
        <v>18766</v>
      </c>
      <c r="P1410" s="215" t="s">
        <v>18767</v>
      </c>
      <c r="Q1410" s="215" t="s">
        <v>18768</v>
      </c>
    </row>
    <row r="1411" spans="1:17" s="208" customFormat="1" ht="13.15" customHeight="1">
      <c r="A1411" s="209" t="str">
        <f t="shared" si="44"/>
        <v>1127300021811985526</v>
      </c>
      <c r="B1411" s="210" t="s">
        <v>19070</v>
      </c>
      <c r="C1411" s="211" t="s">
        <v>15780</v>
      </c>
      <c r="D1411" s="211" t="s">
        <v>2725</v>
      </c>
      <c r="E1411" s="211" t="s">
        <v>15785</v>
      </c>
      <c r="F1411" s="211" t="s">
        <v>2724</v>
      </c>
      <c r="G1411" s="211" t="s">
        <v>15782</v>
      </c>
      <c r="H1411" s="212" t="s">
        <v>15783</v>
      </c>
      <c r="I1411" s="213" t="s">
        <v>19071</v>
      </c>
      <c r="J1411" s="201" t="str">
        <f t="shared" si="45"/>
        <v>0271</v>
      </c>
      <c r="K1411" s="209" t="s">
        <v>15786</v>
      </c>
      <c r="L1411" s="209"/>
      <c r="M1411" s="214"/>
      <c r="N1411" s="209" t="s">
        <v>18765</v>
      </c>
      <c r="O1411" s="215" t="s">
        <v>18766</v>
      </c>
      <c r="P1411" s="215" t="s">
        <v>18767</v>
      </c>
      <c r="Q1411" s="215" t="s">
        <v>18768</v>
      </c>
    </row>
    <row r="1412" spans="1:17" s="208" customFormat="1" ht="13.15" customHeight="1">
      <c r="A1412" s="209" t="str">
        <f t="shared" si="44"/>
        <v>1127300031811985526</v>
      </c>
      <c r="B1412" s="210" t="s">
        <v>19070</v>
      </c>
      <c r="C1412" s="211" t="s">
        <v>15780</v>
      </c>
      <c r="D1412" s="211" t="s">
        <v>2725</v>
      </c>
      <c r="E1412" s="211" t="s">
        <v>15787</v>
      </c>
      <c r="F1412" s="211" t="s">
        <v>2724</v>
      </c>
      <c r="G1412" s="211" t="s">
        <v>15782</v>
      </c>
      <c r="H1412" s="212" t="s">
        <v>15783</v>
      </c>
      <c r="I1412" s="213" t="s">
        <v>19071</v>
      </c>
      <c r="J1412" s="201" t="str">
        <f t="shared" si="45"/>
        <v>0271</v>
      </c>
      <c r="K1412" s="209" t="s">
        <v>15786</v>
      </c>
      <c r="L1412" s="209"/>
      <c r="M1412" s="214"/>
      <c r="N1412" s="209" t="s">
        <v>18765</v>
      </c>
      <c r="O1412" s="215" t="s">
        <v>18766</v>
      </c>
      <c r="P1412" s="215" t="s">
        <v>18767</v>
      </c>
      <c r="Q1412" s="215" t="s">
        <v>18768</v>
      </c>
    </row>
    <row r="1413" spans="1:17" s="208" customFormat="1" ht="13.15" customHeight="1">
      <c r="A1413" s="209" t="str">
        <f t="shared" si="44"/>
        <v>3524449011851785521</v>
      </c>
      <c r="B1413" s="210" t="s">
        <v>19070</v>
      </c>
      <c r="C1413" s="211" t="s">
        <v>2725</v>
      </c>
      <c r="D1413" s="211" t="s">
        <v>2725</v>
      </c>
      <c r="E1413" s="211" t="s">
        <v>2724</v>
      </c>
      <c r="F1413" s="211" t="s">
        <v>2724</v>
      </c>
      <c r="G1413" s="211" t="s">
        <v>15782</v>
      </c>
      <c r="H1413" s="212" t="s">
        <v>15783</v>
      </c>
      <c r="I1413" s="213" t="s">
        <v>19071</v>
      </c>
      <c r="J1413" s="201" t="str">
        <f t="shared" si="45"/>
        <v>0271</v>
      </c>
      <c r="K1413" s="209" t="s">
        <v>15786</v>
      </c>
      <c r="L1413" s="209"/>
      <c r="M1413" s="214"/>
      <c r="N1413" s="209" t="s">
        <v>18765</v>
      </c>
      <c r="O1413" s="215" t="s">
        <v>18766</v>
      </c>
      <c r="P1413" s="215" t="s">
        <v>18767</v>
      </c>
      <c r="Q1413" s="215" t="s">
        <v>18768</v>
      </c>
    </row>
    <row r="1414" spans="1:17" s="208" customFormat="1" ht="13.15" customHeight="1">
      <c r="A1414" s="209" t="str">
        <f t="shared" si="44"/>
        <v>3524449021851785521</v>
      </c>
      <c r="B1414" s="210" t="s">
        <v>19070</v>
      </c>
      <c r="C1414" s="211" t="s">
        <v>2725</v>
      </c>
      <c r="D1414" s="211" t="s">
        <v>2725</v>
      </c>
      <c r="E1414" s="211" t="s">
        <v>15788</v>
      </c>
      <c r="F1414" s="211" t="s">
        <v>2724</v>
      </c>
      <c r="G1414" s="211" t="s">
        <v>15782</v>
      </c>
      <c r="H1414" s="212" t="s">
        <v>15783</v>
      </c>
      <c r="I1414" s="213" t="s">
        <v>19071</v>
      </c>
      <c r="J1414" s="201" t="str">
        <f t="shared" si="45"/>
        <v>0271</v>
      </c>
      <c r="K1414" s="209" t="s">
        <v>15786</v>
      </c>
      <c r="L1414" s="209"/>
      <c r="M1414" s="214"/>
      <c r="N1414" s="209" t="s">
        <v>18765</v>
      </c>
      <c r="O1414" s="215" t="s">
        <v>18766</v>
      </c>
      <c r="P1414" s="215" t="s">
        <v>18767</v>
      </c>
      <c r="Q1414" s="215" t="s">
        <v>18768</v>
      </c>
    </row>
    <row r="1415" spans="1:17" s="208" customFormat="1" ht="13.15" customHeight="1">
      <c r="A1415" s="209" t="str">
        <f t="shared" si="44"/>
        <v>1127425021326015595</v>
      </c>
      <c r="B1415" s="210" t="s">
        <v>19072</v>
      </c>
      <c r="C1415" s="211" t="s">
        <v>3214</v>
      </c>
      <c r="D1415" s="211" t="s">
        <v>3214</v>
      </c>
      <c r="E1415" s="211" t="s">
        <v>15789</v>
      </c>
      <c r="F1415" s="211" t="s">
        <v>3216</v>
      </c>
      <c r="G1415" s="211" t="s">
        <v>3223</v>
      </c>
      <c r="H1415" s="212" t="s">
        <v>3351</v>
      </c>
      <c r="I1415" s="213" t="s">
        <v>19073</v>
      </c>
      <c r="J1415" s="201" t="str">
        <f t="shared" si="45"/>
        <v>0273</v>
      </c>
      <c r="K1415" s="209"/>
      <c r="L1415" s="209"/>
      <c r="M1415" s="214"/>
      <c r="N1415" s="209" t="s">
        <v>18884</v>
      </c>
      <c r="O1415" s="215" t="s">
        <v>18885</v>
      </c>
      <c r="P1415" s="215" t="s">
        <v>18886</v>
      </c>
      <c r="Q1415" s="215" t="s">
        <v>18887</v>
      </c>
    </row>
    <row r="1416" spans="1:17" s="208" customFormat="1" ht="13.15" customHeight="1">
      <c r="A1416" s="209" t="str">
        <f t="shared" si="44"/>
        <v>1127425031326015595</v>
      </c>
      <c r="B1416" s="210" t="s">
        <v>19072</v>
      </c>
      <c r="C1416" s="211" t="s">
        <v>3214</v>
      </c>
      <c r="D1416" s="211" t="s">
        <v>3214</v>
      </c>
      <c r="E1416" s="211" t="s">
        <v>3216</v>
      </c>
      <c r="F1416" s="211" t="s">
        <v>3216</v>
      </c>
      <c r="G1416" s="211" t="s">
        <v>3223</v>
      </c>
      <c r="H1416" s="212" t="s">
        <v>3351</v>
      </c>
      <c r="I1416" s="213" t="s">
        <v>19073</v>
      </c>
      <c r="J1416" s="201" t="str">
        <f t="shared" si="45"/>
        <v>0273</v>
      </c>
      <c r="K1416" s="209"/>
      <c r="L1416" s="209"/>
      <c r="M1416" s="214"/>
      <c r="N1416" s="209" t="s">
        <v>18884</v>
      </c>
      <c r="O1416" s="215" t="s">
        <v>18885</v>
      </c>
      <c r="P1416" s="215" t="s">
        <v>18886</v>
      </c>
      <c r="Q1416" s="215" t="s">
        <v>18887</v>
      </c>
    </row>
    <row r="1417" spans="1:17" s="208" customFormat="1" ht="13.15" customHeight="1">
      <c r="A1417" s="209" t="str">
        <f t="shared" si="44"/>
        <v>1127425051326015595</v>
      </c>
      <c r="B1417" s="210" t="s">
        <v>19072</v>
      </c>
      <c r="C1417" s="211" t="s">
        <v>3214</v>
      </c>
      <c r="D1417" s="211" t="s">
        <v>3214</v>
      </c>
      <c r="E1417" s="211" t="s">
        <v>15790</v>
      </c>
      <c r="F1417" s="211" t="s">
        <v>3216</v>
      </c>
      <c r="G1417" s="211" t="s">
        <v>3223</v>
      </c>
      <c r="H1417" s="212" t="s">
        <v>3351</v>
      </c>
      <c r="I1417" s="213" t="s">
        <v>19073</v>
      </c>
      <c r="J1417" s="201" t="str">
        <f t="shared" si="45"/>
        <v>0273</v>
      </c>
      <c r="K1417" s="209"/>
      <c r="L1417" s="209"/>
      <c r="M1417" s="214"/>
      <c r="N1417" s="209" t="s">
        <v>18884</v>
      </c>
      <c r="O1417" s="215" t="s">
        <v>18885</v>
      </c>
      <c r="P1417" s="215" t="s">
        <v>18886</v>
      </c>
      <c r="Q1417" s="215" t="s">
        <v>18887</v>
      </c>
    </row>
    <row r="1418" spans="1:17" s="208" customFormat="1" ht="13.15" customHeight="1">
      <c r="A1418" s="209" t="str">
        <f t="shared" si="44"/>
        <v>1127425071326015595</v>
      </c>
      <c r="B1418" s="210" t="s">
        <v>19072</v>
      </c>
      <c r="C1418" s="211" t="s">
        <v>3214</v>
      </c>
      <c r="D1418" s="211" t="s">
        <v>3214</v>
      </c>
      <c r="E1418" s="211" t="s">
        <v>15791</v>
      </c>
      <c r="F1418" s="211" t="s">
        <v>3216</v>
      </c>
      <c r="G1418" s="211" t="s">
        <v>3223</v>
      </c>
      <c r="H1418" s="212" t="s">
        <v>3351</v>
      </c>
      <c r="I1418" s="213" t="s">
        <v>19073</v>
      </c>
      <c r="J1418" s="201" t="str">
        <f t="shared" si="45"/>
        <v>0273</v>
      </c>
      <c r="K1418" s="209"/>
      <c r="L1418" s="209"/>
      <c r="M1418" s="214"/>
      <c r="N1418" s="209" t="s">
        <v>18884</v>
      </c>
      <c r="O1418" s="215" t="s">
        <v>18885</v>
      </c>
      <c r="P1418" s="215" t="s">
        <v>18886</v>
      </c>
      <c r="Q1418" s="215" t="s">
        <v>18887</v>
      </c>
    </row>
    <row r="1419" spans="1:17" s="208" customFormat="1" ht="13.15" customHeight="1">
      <c r="A1419" s="209" t="str">
        <f t="shared" si="44"/>
        <v>1993677011326015595</v>
      </c>
      <c r="B1419" s="210" t="s">
        <v>19072</v>
      </c>
      <c r="C1419" s="211" t="s">
        <v>3214</v>
      </c>
      <c r="D1419" s="211" t="s">
        <v>3214</v>
      </c>
      <c r="E1419" s="211" t="s">
        <v>15792</v>
      </c>
      <c r="F1419" s="211" t="s">
        <v>3216</v>
      </c>
      <c r="G1419" s="211" t="s">
        <v>3223</v>
      </c>
      <c r="H1419" s="212" t="s">
        <v>3351</v>
      </c>
      <c r="I1419" s="213" t="s">
        <v>19073</v>
      </c>
      <c r="J1419" s="201" t="str">
        <f t="shared" si="45"/>
        <v>0273</v>
      </c>
      <c r="K1419" s="209"/>
      <c r="L1419" s="209"/>
      <c r="M1419" s="214"/>
      <c r="N1419" s="209" t="s">
        <v>18884</v>
      </c>
      <c r="O1419" s="215" t="s">
        <v>18885</v>
      </c>
      <c r="P1419" s="215" t="s">
        <v>18886</v>
      </c>
      <c r="Q1419" s="215" t="s">
        <v>18887</v>
      </c>
    </row>
    <row r="1420" spans="1:17" s="208" customFormat="1" ht="13.15" customHeight="1">
      <c r="A1420" s="209" t="str">
        <f t="shared" si="44"/>
        <v>1127458021518937218</v>
      </c>
      <c r="B1420" s="210" t="s">
        <v>19074</v>
      </c>
      <c r="C1420" s="211" t="s">
        <v>1328</v>
      </c>
      <c r="D1420" s="211" t="s">
        <v>1328</v>
      </c>
      <c r="E1420" s="211" t="s">
        <v>1327</v>
      </c>
      <c r="F1420" s="211" t="s">
        <v>1327</v>
      </c>
      <c r="G1420" s="211" t="s">
        <v>3248</v>
      </c>
      <c r="H1420" s="212" t="s">
        <v>3352</v>
      </c>
      <c r="I1420" s="213" t="s">
        <v>19075</v>
      </c>
      <c r="J1420" s="201" t="str">
        <f t="shared" si="45"/>
        <v>0274</v>
      </c>
      <c r="K1420" s="209"/>
      <c r="L1420" s="209"/>
      <c r="M1420" s="214"/>
      <c r="N1420" s="209" t="s">
        <v>18884</v>
      </c>
      <c r="O1420" s="215" t="s">
        <v>18885</v>
      </c>
      <c r="P1420" s="215" t="s">
        <v>18886</v>
      </c>
      <c r="Q1420" s="215" t="s">
        <v>18887</v>
      </c>
    </row>
    <row r="1421" spans="1:17" s="208" customFormat="1" ht="13.15" customHeight="1">
      <c r="A1421" s="209" t="str">
        <f t="shared" si="44"/>
        <v>1127458031518937218</v>
      </c>
      <c r="B1421" s="210" t="s">
        <v>19074</v>
      </c>
      <c r="C1421" s="211" t="s">
        <v>1328</v>
      </c>
      <c r="D1421" s="211" t="s">
        <v>1328</v>
      </c>
      <c r="E1421" s="211" t="s">
        <v>15794</v>
      </c>
      <c r="F1421" s="211" t="s">
        <v>1327</v>
      </c>
      <c r="G1421" s="211" t="s">
        <v>3248</v>
      </c>
      <c r="H1421" s="212" t="s">
        <v>3352</v>
      </c>
      <c r="I1421" s="213" t="s">
        <v>19075</v>
      </c>
      <c r="J1421" s="201" t="str">
        <f t="shared" si="45"/>
        <v>0274</v>
      </c>
      <c r="K1421" s="209"/>
      <c r="L1421" s="209"/>
      <c r="M1421" s="214"/>
      <c r="N1421" s="209" t="s">
        <v>18884</v>
      </c>
      <c r="O1421" s="215" t="s">
        <v>18885</v>
      </c>
      <c r="P1421" s="215" t="s">
        <v>18886</v>
      </c>
      <c r="Q1421" s="215" t="s">
        <v>18887</v>
      </c>
    </row>
    <row r="1422" spans="1:17" s="208" customFormat="1" ht="13.15" customHeight="1">
      <c r="A1422" s="209" t="str">
        <f t="shared" si="44"/>
        <v>2194664011518937218</v>
      </c>
      <c r="B1422" s="210" t="s">
        <v>19074</v>
      </c>
      <c r="C1422" s="211" t="s">
        <v>1328</v>
      </c>
      <c r="D1422" s="211" t="s">
        <v>1328</v>
      </c>
      <c r="E1422" s="211" t="s">
        <v>15795</v>
      </c>
      <c r="F1422" s="211" t="s">
        <v>1327</v>
      </c>
      <c r="G1422" s="211" t="s">
        <v>3248</v>
      </c>
      <c r="H1422" s="212" t="s">
        <v>3352</v>
      </c>
      <c r="I1422" s="213" t="s">
        <v>19075</v>
      </c>
      <c r="J1422" s="201" t="str">
        <f t="shared" si="45"/>
        <v>0274</v>
      </c>
      <c r="K1422" s="209"/>
      <c r="L1422" s="209"/>
      <c r="M1422" s="214"/>
      <c r="N1422" s="209" t="s">
        <v>18884</v>
      </c>
      <c r="O1422" s="215" t="s">
        <v>18885</v>
      </c>
      <c r="P1422" s="215" t="s">
        <v>18886</v>
      </c>
      <c r="Q1422" s="215" t="s">
        <v>18887</v>
      </c>
    </row>
    <row r="1423" spans="1:17" s="208" customFormat="1" ht="13.15" customHeight="1">
      <c r="A1423" s="209" t="str">
        <f t="shared" si="44"/>
        <v>06-1057511001518937218</v>
      </c>
      <c r="B1423" s="210" t="s">
        <v>19074</v>
      </c>
      <c r="C1423" s="211" t="s">
        <v>1328</v>
      </c>
      <c r="D1423" s="211" t="s">
        <v>1328</v>
      </c>
      <c r="E1423" s="211" t="s">
        <v>15793</v>
      </c>
      <c r="F1423" s="211" t="s">
        <v>1327</v>
      </c>
      <c r="G1423" s="211" t="s">
        <v>3248</v>
      </c>
      <c r="H1423" s="212" t="s">
        <v>3352</v>
      </c>
      <c r="I1423" s="213" t="s">
        <v>19075</v>
      </c>
      <c r="J1423" s="201" t="str">
        <f t="shared" si="45"/>
        <v>0274</v>
      </c>
      <c r="K1423" s="209"/>
      <c r="L1423" s="209"/>
      <c r="M1423" s="214"/>
      <c r="N1423" s="209" t="s">
        <v>18884</v>
      </c>
      <c r="O1423" s="215" t="s">
        <v>18885</v>
      </c>
      <c r="P1423" s="215" t="s">
        <v>18886</v>
      </c>
      <c r="Q1423" s="215" t="s">
        <v>18887</v>
      </c>
    </row>
    <row r="1424" spans="1:17" s="208" customFormat="1" ht="13.15" customHeight="1">
      <c r="A1424" s="209" t="str">
        <f t="shared" si="44"/>
        <v>1127466011922078815</v>
      </c>
      <c r="B1424" s="210" t="s">
        <v>19076</v>
      </c>
      <c r="C1424" s="211" t="s">
        <v>1271</v>
      </c>
      <c r="D1424" s="211" t="s">
        <v>1271</v>
      </c>
      <c r="E1424" s="211" t="s">
        <v>15796</v>
      </c>
      <c r="F1424" s="211" t="s">
        <v>1270</v>
      </c>
      <c r="G1424" s="211" t="s">
        <v>23214</v>
      </c>
      <c r="H1424" s="212" t="s">
        <v>3073</v>
      </c>
      <c r="I1424" s="213" t="s">
        <v>1272</v>
      </c>
      <c r="J1424" s="201" t="str">
        <f t="shared" si="45"/>
        <v>0275</v>
      </c>
      <c r="K1424" s="209" t="s">
        <v>23215</v>
      </c>
      <c r="L1424" s="209" t="s">
        <v>23208</v>
      </c>
      <c r="M1424" s="214">
        <v>44760</v>
      </c>
      <c r="N1424" s="209" t="s">
        <v>18884</v>
      </c>
      <c r="O1424" s="215" t="s">
        <v>18885</v>
      </c>
      <c r="P1424" s="215" t="s">
        <v>18886</v>
      </c>
      <c r="Q1424" s="215" t="s">
        <v>18887</v>
      </c>
    </row>
    <row r="1425" spans="1:17" s="208" customFormat="1" ht="13.15" customHeight="1">
      <c r="A1425" s="209" t="str">
        <f t="shared" si="44"/>
        <v>1127466021922078815</v>
      </c>
      <c r="B1425" s="210" t="s">
        <v>19076</v>
      </c>
      <c r="C1425" s="211" t="s">
        <v>1271</v>
      </c>
      <c r="D1425" s="211" t="s">
        <v>1271</v>
      </c>
      <c r="E1425" s="211" t="s">
        <v>1270</v>
      </c>
      <c r="F1425" s="211" t="s">
        <v>1270</v>
      </c>
      <c r="G1425" s="211" t="s">
        <v>23214</v>
      </c>
      <c r="H1425" s="212" t="s">
        <v>3073</v>
      </c>
      <c r="I1425" s="213" t="s">
        <v>1272</v>
      </c>
      <c r="J1425" s="201" t="str">
        <f t="shared" si="45"/>
        <v>0275</v>
      </c>
      <c r="K1425" s="209"/>
      <c r="L1425" s="209"/>
      <c r="M1425" s="214"/>
      <c r="N1425" s="209" t="s">
        <v>18884</v>
      </c>
      <c r="O1425" s="215" t="s">
        <v>18885</v>
      </c>
      <c r="P1425" s="215" t="s">
        <v>18886</v>
      </c>
      <c r="Q1425" s="215" t="s">
        <v>18887</v>
      </c>
    </row>
    <row r="1426" spans="1:17" s="208" customFormat="1" ht="13.15" customHeight="1">
      <c r="A1426" s="209" t="str">
        <f t="shared" si="44"/>
        <v>1127466031922078815</v>
      </c>
      <c r="B1426" s="210" t="s">
        <v>19076</v>
      </c>
      <c r="C1426" s="211" t="s">
        <v>1271</v>
      </c>
      <c r="D1426" s="211" t="s">
        <v>1271</v>
      </c>
      <c r="E1426" s="211" t="s">
        <v>15797</v>
      </c>
      <c r="F1426" s="211" t="s">
        <v>1270</v>
      </c>
      <c r="G1426" s="211" t="s">
        <v>23214</v>
      </c>
      <c r="H1426" s="212" t="s">
        <v>3073</v>
      </c>
      <c r="I1426" s="213" t="s">
        <v>1272</v>
      </c>
      <c r="J1426" s="201" t="str">
        <f t="shared" si="45"/>
        <v>0275</v>
      </c>
      <c r="K1426" s="209"/>
      <c r="L1426" s="209"/>
      <c r="M1426" s="214"/>
      <c r="N1426" s="209" t="s">
        <v>18884</v>
      </c>
      <c r="O1426" s="215" t="s">
        <v>18885</v>
      </c>
      <c r="P1426" s="215" t="s">
        <v>18886</v>
      </c>
      <c r="Q1426" s="215" t="s">
        <v>18887</v>
      </c>
    </row>
    <row r="1427" spans="1:17" s="208" customFormat="1" ht="13.15" customHeight="1">
      <c r="A1427" s="209" t="str">
        <f t="shared" si="44"/>
        <v>##1922078815</v>
      </c>
      <c r="B1427" s="210" t="s">
        <v>19076</v>
      </c>
      <c r="C1427" s="211" t="s">
        <v>1271</v>
      </c>
      <c r="D1427" s="211" t="s">
        <v>1271</v>
      </c>
      <c r="E1427" s="211" t="s">
        <v>3649</v>
      </c>
      <c r="F1427" s="211" t="s">
        <v>1270</v>
      </c>
      <c r="G1427" s="211" t="s">
        <v>23214</v>
      </c>
      <c r="H1427" s="212" t="s">
        <v>3073</v>
      </c>
      <c r="I1427" s="213" t="s">
        <v>1272</v>
      </c>
      <c r="J1427" s="201" t="str">
        <f t="shared" si="45"/>
        <v>0275</v>
      </c>
      <c r="K1427" s="209"/>
      <c r="L1427" s="209"/>
      <c r="M1427" s="214"/>
      <c r="N1427" s="209" t="s">
        <v>18884</v>
      </c>
      <c r="O1427" s="215" t="s">
        <v>18885</v>
      </c>
      <c r="P1427" s="215" t="s">
        <v>18886</v>
      </c>
      <c r="Q1427" s="215" t="s">
        <v>18887</v>
      </c>
    </row>
    <row r="1428" spans="1:17" s="208" customFormat="1" ht="13.15" customHeight="1">
      <c r="A1428" s="209" t="str">
        <f t="shared" si="44"/>
        <v>9A-100317921922078815</v>
      </c>
      <c r="B1428" s="210" t="s">
        <v>19076</v>
      </c>
      <c r="C1428" s="211" t="s">
        <v>1271</v>
      </c>
      <c r="D1428" s="211" t="s">
        <v>1271</v>
      </c>
      <c r="E1428" s="211" t="s">
        <v>15798</v>
      </c>
      <c r="F1428" s="211" t="s">
        <v>1270</v>
      </c>
      <c r="G1428" s="211" t="s">
        <v>23214</v>
      </c>
      <c r="H1428" s="212" t="s">
        <v>3073</v>
      </c>
      <c r="I1428" s="213" t="s">
        <v>1272</v>
      </c>
      <c r="J1428" s="201" t="str">
        <f t="shared" si="45"/>
        <v>0275</v>
      </c>
      <c r="K1428" s="209"/>
      <c r="L1428" s="209"/>
      <c r="M1428" s="214"/>
      <c r="N1428" s="209" t="s">
        <v>18884</v>
      </c>
      <c r="O1428" s="215" t="s">
        <v>18885</v>
      </c>
      <c r="P1428" s="215" t="s">
        <v>18886</v>
      </c>
      <c r="Q1428" s="215" t="s">
        <v>18887</v>
      </c>
    </row>
    <row r="1429" spans="1:17" s="208" customFormat="1" ht="13.15" customHeight="1">
      <c r="A1429" s="209" t="str">
        <f t="shared" si="44"/>
        <v>1127490011538157326</v>
      </c>
      <c r="B1429" s="210" t="s">
        <v>19077</v>
      </c>
      <c r="C1429" s="211" t="s">
        <v>15799</v>
      </c>
      <c r="D1429" s="211" t="s">
        <v>15799</v>
      </c>
      <c r="E1429" s="211" t="s">
        <v>15800</v>
      </c>
      <c r="F1429" s="211" t="s">
        <v>15801</v>
      </c>
      <c r="G1429" s="211" t="s">
        <v>15802</v>
      </c>
      <c r="H1429" s="212" t="s">
        <v>15803</v>
      </c>
      <c r="I1429" s="213" t="s">
        <v>19078</v>
      </c>
      <c r="J1429" s="201" t="str">
        <f t="shared" si="45"/>
        <v>0277</v>
      </c>
      <c r="K1429" s="209"/>
      <c r="L1429" s="209"/>
      <c r="M1429" s="214"/>
      <c r="N1429" s="209" t="s">
        <v>18884</v>
      </c>
      <c r="O1429" s="215" t="s">
        <v>18885</v>
      </c>
      <c r="P1429" s="215" t="s">
        <v>18886</v>
      </c>
      <c r="Q1429" s="215" t="s">
        <v>18887</v>
      </c>
    </row>
    <row r="1430" spans="1:17" s="208" customFormat="1" ht="13.15" customHeight="1">
      <c r="A1430" s="209" t="str">
        <f t="shared" si="44"/>
        <v>1127490021538157326</v>
      </c>
      <c r="B1430" s="210" t="s">
        <v>19077</v>
      </c>
      <c r="C1430" s="211" t="s">
        <v>15799</v>
      </c>
      <c r="D1430" s="211" t="s">
        <v>15799</v>
      </c>
      <c r="E1430" s="211" t="s">
        <v>15801</v>
      </c>
      <c r="F1430" s="211" t="s">
        <v>15801</v>
      </c>
      <c r="G1430" s="211" t="s">
        <v>15802</v>
      </c>
      <c r="H1430" s="212" t="s">
        <v>15803</v>
      </c>
      <c r="I1430" s="213" t="s">
        <v>19078</v>
      </c>
      <c r="J1430" s="201" t="str">
        <f t="shared" si="45"/>
        <v>0277</v>
      </c>
      <c r="K1430" s="209"/>
      <c r="L1430" s="209"/>
      <c r="M1430" s="214"/>
      <c r="N1430" s="209" t="s">
        <v>18884</v>
      </c>
      <c r="O1430" s="215" t="s">
        <v>18885</v>
      </c>
      <c r="P1430" s="215" t="s">
        <v>18886</v>
      </c>
      <c r="Q1430" s="215" t="s">
        <v>18887</v>
      </c>
    </row>
    <row r="1431" spans="1:17" s="208" customFormat="1" ht="13.15" customHeight="1">
      <c r="A1431" s="209" t="str">
        <f t="shared" si="44"/>
        <v>1623290011538157326</v>
      </c>
      <c r="B1431" s="210" t="s">
        <v>19077</v>
      </c>
      <c r="C1431" s="211" t="s">
        <v>15799</v>
      </c>
      <c r="D1431" s="211" t="s">
        <v>15799</v>
      </c>
      <c r="E1431" s="211" t="s">
        <v>15804</v>
      </c>
      <c r="F1431" s="211" t="s">
        <v>15801</v>
      </c>
      <c r="G1431" s="211" t="s">
        <v>15802</v>
      </c>
      <c r="H1431" s="212" t="s">
        <v>15803</v>
      </c>
      <c r="I1431" s="213" t="s">
        <v>19078</v>
      </c>
      <c r="J1431" s="201" t="str">
        <f t="shared" si="45"/>
        <v>0277</v>
      </c>
      <c r="K1431" s="209"/>
      <c r="L1431" s="209"/>
      <c r="M1431" s="214"/>
      <c r="N1431" s="209" t="s">
        <v>18884</v>
      </c>
      <c r="O1431" s="215" t="s">
        <v>18885</v>
      </c>
      <c r="P1431" s="215" t="s">
        <v>18886</v>
      </c>
      <c r="Q1431" s="215" t="s">
        <v>18887</v>
      </c>
    </row>
    <row r="1432" spans="1:17" s="208" customFormat="1" ht="13.15" customHeight="1">
      <c r="A1432" s="209" t="str">
        <f t="shared" si="44"/>
        <v>7N-10025871538157326</v>
      </c>
      <c r="B1432" s="210" t="s">
        <v>19077</v>
      </c>
      <c r="C1432" s="211" t="s">
        <v>15799</v>
      </c>
      <c r="D1432" s="211" t="s">
        <v>15799</v>
      </c>
      <c r="E1432" s="211" t="s">
        <v>15805</v>
      </c>
      <c r="F1432" s="211" t="s">
        <v>15801</v>
      </c>
      <c r="G1432" s="211" t="s">
        <v>15802</v>
      </c>
      <c r="H1432" s="212" t="s">
        <v>15803</v>
      </c>
      <c r="I1432" s="213" t="s">
        <v>19078</v>
      </c>
      <c r="J1432" s="201" t="str">
        <f t="shared" si="45"/>
        <v>0277</v>
      </c>
      <c r="K1432" s="209"/>
      <c r="L1432" s="209"/>
      <c r="M1432" s="214"/>
      <c r="N1432" s="209" t="s">
        <v>18884</v>
      </c>
      <c r="O1432" s="215" t="s">
        <v>18885</v>
      </c>
      <c r="P1432" s="215" t="s">
        <v>18886</v>
      </c>
      <c r="Q1432" s="215" t="s">
        <v>18887</v>
      </c>
    </row>
    <row r="1433" spans="1:17" s="208" customFormat="1" ht="13.15" customHeight="1">
      <c r="A1433" s="209" t="str">
        <f t="shared" si="44"/>
        <v>BHO02307541538157326</v>
      </c>
      <c r="B1433" s="210" t="s">
        <v>19077</v>
      </c>
      <c r="C1433" s="211" t="s">
        <v>15799</v>
      </c>
      <c r="D1433" s="211" t="s">
        <v>15799</v>
      </c>
      <c r="E1433" s="211" t="s">
        <v>15806</v>
      </c>
      <c r="F1433" s="211" t="s">
        <v>15801</v>
      </c>
      <c r="G1433" s="211" t="s">
        <v>15802</v>
      </c>
      <c r="H1433" s="212" t="s">
        <v>15803</v>
      </c>
      <c r="I1433" s="213" t="s">
        <v>19078</v>
      </c>
      <c r="J1433" s="201" t="str">
        <f t="shared" si="45"/>
        <v>0277</v>
      </c>
      <c r="K1433" s="209"/>
      <c r="L1433" s="209"/>
      <c r="M1433" s="214"/>
      <c r="N1433" s="209" t="s">
        <v>18884</v>
      </c>
      <c r="O1433" s="215" t="s">
        <v>18885</v>
      </c>
      <c r="P1433" s="215" t="s">
        <v>18886</v>
      </c>
      <c r="Q1433" s="215" t="s">
        <v>18887</v>
      </c>
    </row>
    <row r="1434" spans="1:17" s="208" customFormat="1" ht="13.15" customHeight="1">
      <c r="A1434" s="209" t="str">
        <f t="shared" si="44"/>
        <v>1127516021720094550</v>
      </c>
      <c r="B1434" s="210" t="s">
        <v>19079</v>
      </c>
      <c r="C1434" s="211" t="s">
        <v>3099</v>
      </c>
      <c r="D1434" s="211" t="s">
        <v>3099</v>
      </c>
      <c r="E1434" s="211" t="s">
        <v>15807</v>
      </c>
      <c r="F1434" s="211" t="s">
        <v>3098</v>
      </c>
      <c r="G1434" s="211" t="s">
        <v>3235</v>
      </c>
      <c r="H1434" s="141" t="s">
        <v>3353</v>
      </c>
      <c r="I1434" s="213" t="s">
        <v>19080</v>
      </c>
      <c r="J1434" s="201" t="str">
        <f t="shared" si="45"/>
        <v>0278</v>
      </c>
      <c r="K1434" s="209"/>
      <c r="L1434" s="209"/>
      <c r="M1434" s="214"/>
      <c r="N1434" s="209" t="s">
        <v>18884</v>
      </c>
      <c r="O1434" s="215" t="s">
        <v>18885</v>
      </c>
      <c r="P1434" s="215" t="s">
        <v>18812</v>
      </c>
      <c r="Q1434" s="215" t="s">
        <v>18813</v>
      </c>
    </row>
    <row r="1435" spans="1:17" s="208" customFormat="1" ht="13.15" customHeight="1">
      <c r="A1435" s="209" t="str">
        <f t="shared" si="44"/>
        <v>1127516031720094550</v>
      </c>
      <c r="B1435" s="210" t="s">
        <v>19079</v>
      </c>
      <c r="C1435" s="211" t="s">
        <v>3099</v>
      </c>
      <c r="D1435" s="211" t="s">
        <v>3099</v>
      </c>
      <c r="E1435" s="211" t="s">
        <v>15808</v>
      </c>
      <c r="F1435" s="211" t="s">
        <v>3098</v>
      </c>
      <c r="G1435" s="211" t="s">
        <v>3235</v>
      </c>
      <c r="H1435" s="141" t="s">
        <v>3353</v>
      </c>
      <c r="I1435" s="213" t="s">
        <v>19080</v>
      </c>
      <c r="J1435" s="201" t="str">
        <f t="shared" si="45"/>
        <v>0278</v>
      </c>
      <c r="K1435" s="209"/>
      <c r="L1435" s="209"/>
      <c r="M1435" s="214"/>
      <c r="N1435" s="209" t="s">
        <v>18884</v>
      </c>
      <c r="O1435" s="215" t="s">
        <v>18885</v>
      </c>
      <c r="P1435" s="215" t="s">
        <v>18812</v>
      </c>
      <c r="Q1435" s="215" t="s">
        <v>18813</v>
      </c>
    </row>
    <row r="1436" spans="1:17" s="208" customFormat="1" ht="13.15" customHeight="1">
      <c r="A1436" s="209" t="str">
        <f t="shared" si="44"/>
        <v>1127516041720094550</v>
      </c>
      <c r="B1436" s="210" t="s">
        <v>19079</v>
      </c>
      <c r="C1436" s="211" t="s">
        <v>3099</v>
      </c>
      <c r="D1436" s="211" t="s">
        <v>3099</v>
      </c>
      <c r="E1436" s="211" t="s">
        <v>15809</v>
      </c>
      <c r="F1436" s="211" t="s">
        <v>3098</v>
      </c>
      <c r="G1436" s="211" t="s">
        <v>3235</v>
      </c>
      <c r="H1436" s="141" t="s">
        <v>3353</v>
      </c>
      <c r="I1436" s="213" t="s">
        <v>19080</v>
      </c>
      <c r="J1436" s="201" t="str">
        <f t="shared" si="45"/>
        <v>0278</v>
      </c>
      <c r="K1436" s="209" t="s">
        <v>15810</v>
      </c>
      <c r="L1436" s="209"/>
      <c r="M1436" s="214"/>
      <c r="N1436" s="209" t="s">
        <v>18884</v>
      </c>
      <c r="O1436" s="215" t="s">
        <v>18885</v>
      </c>
      <c r="P1436" s="215" t="s">
        <v>18812</v>
      </c>
      <c r="Q1436" s="215" t="s">
        <v>18813</v>
      </c>
    </row>
    <row r="1437" spans="1:17" s="208" customFormat="1" ht="13.15" customHeight="1">
      <c r="A1437" s="209" t="str">
        <f t="shared" si="44"/>
        <v>1127516051720094550</v>
      </c>
      <c r="B1437" s="210" t="s">
        <v>19079</v>
      </c>
      <c r="C1437" s="211" t="s">
        <v>3099</v>
      </c>
      <c r="D1437" s="211" t="s">
        <v>3099</v>
      </c>
      <c r="E1437" s="211" t="s">
        <v>3098</v>
      </c>
      <c r="F1437" s="211" t="s">
        <v>3098</v>
      </c>
      <c r="G1437" s="211" t="s">
        <v>3235</v>
      </c>
      <c r="H1437" s="141" t="s">
        <v>3353</v>
      </c>
      <c r="I1437" s="213" t="s">
        <v>19080</v>
      </c>
      <c r="J1437" s="201" t="str">
        <f t="shared" si="45"/>
        <v>0278</v>
      </c>
      <c r="K1437" s="209"/>
      <c r="L1437" s="209"/>
      <c r="M1437" s="214"/>
      <c r="N1437" s="209" t="s">
        <v>18884</v>
      </c>
      <c r="O1437" s="215" t="s">
        <v>18885</v>
      </c>
      <c r="P1437" s="215" t="s">
        <v>18812</v>
      </c>
      <c r="Q1437" s="215" t="s">
        <v>18813</v>
      </c>
    </row>
    <row r="1438" spans="1:17" s="208" customFormat="1" ht="13.15" customHeight="1">
      <c r="A1438" s="209" t="str">
        <f t="shared" si="44"/>
        <v>##1720094550</v>
      </c>
      <c r="B1438" s="210" t="s">
        <v>19079</v>
      </c>
      <c r="C1438" s="211" t="s">
        <v>3099</v>
      </c>
      <c r="D1438" s="211" t="s">
        <v>3099</v>
      </c>
      <c r="E1438" s="211" t="s">
        <v>3649</v>
      </c>
      <c r="F1438" s="211" t="s">
        <v>3098</v>
      </c>
      <c r="G1438" s="211" t="s">
        <v>3235</v>
      </c>
      <c r="H1438" s="141" t="s">
        <v>3353</v>
      </c>
      <c r="I1438" s="213" t="s">
        <v>19080</v>
      </c>
      <c r="J1438" s="201" t="str">
        <f t="shared" si="45"/>
        <v>0278</v>
      </c>
      <c r="K1438" s="209" t="s">
        <v>14592</v>
      </c>
      <c r="L1438" s="209"/>
      <c r="M1438" s="214"/>
      <c r="N1438" s="209" t="s">
        <v>18884</v>
      </c>
      <c r="O1438" s="215" t="s">
        <v>18885</v>
      </c>
      <c r="P1438" s="215" t="s">
        <v>18812</v>
      </c>
      <c r="Q1438" s="215" t="s">
        <v>18813</v>
      </c>
    </row>
    <row r="1439" spans="1:17" s="208" customFormat="1" ht="13.15" customHeight="1">
      <c r="A1439" s="209" t="str">
        <f t="shared" si="44"/>
        <v>1198749031790777696</v>
      </c>
      <c r="B1439" s="210" t="s">
        <v>19081</v>
      </c>
      <c r="C1439" s="211" t="s">
        <v>773</v>
      </c>
      <c r="D1439" s="211" t="s">
        <v>773</v>
      </c>
      <c r="E1439" s="211" t="s">
        <v>15812</v>
      </c>
      <c r="F1439" s="211" t="s">
        <v>772</v>
      </c>
      <c r="G1439" s="211" t="s">
        <v>2012</v>
      </c>
      <c r="H1439" s="212" t="s">
        <v>3281</v>
      </c>
      <c r="I1439" s="213" t="s">
        <v>774</v>
      </c>
      <c r="J1439" s="201" t="str">
        <f t="shared" si="45"/>
        <v>0284</v>
      </c>
      <c r="K1439" s="209"/>
      <c r="L1439" s="209"/>
      <c r="M1439" s="214"/>
      <c r="N1439" s="209" t="s">
        <v>18777</v>
      </c>
      <c r="O1439" s="215" t="s">
        <v>18778</v>
      </c>
      <c r="P1439" s="215" t="s">
        <v>18835</v>
      </c>
      <c r="Q1439" s="215" t="s">
        <v>18836</v>
      </c>
    </row>
    <row r="1440" spans="1:17" s="208" customFormat="1" ht="13.15" customHeight="1">
      <c r="A1440" s="209" t="str">
        <f t="shared" si="44"/>
        <v>1198749041790777696</v>
      </c>
      <c r="B1440" s="210" t="s">
        <v>19081</v>
      </c>
      <c r="C1440" s="211" t="s">
        <v>773</v>
      </c>
      <c r="D1440" s="211" t="s">
        <v>773</v>
      </c>
      <c r="E1440" s="211" t="s">
        <v>772</v>
      </c>
      <c r="F1440" s="211" t="s">
        <v>772</v>
      </c>
      <c r="G1440" s="211" t="s">
        <v>2012</v>
      </c>
      <c r="H1440" s="212" t="s">
        <v>3281</v>
      </c>
      <c r="I1440" s="213" t="s">
        <v>774</v>
      </c>
      <c r="J1440" s="201" t="str">
        <f t="shared" si="45"/>
        <v>0284</v>
      </c>
      <c r="K1440" s="209"/>
      <c r="L1440" s="209"/>
      <c r="M1440" s="214"/>
      <c r="N1440" s="209" t="s">
        <v>18777</v>
      </c>
      <c r="O1440" s="215" t="s">
        <v>18778</v>
      </c>
      <c r="P1440" s="215" t="s">
        <v>18835</v>
      </c>
      <c r="Q1440" s="215" t="s">
        <v>18836</v>
      </c>
    </row>
    <row r="1441" spans="1:17" s="208" customFormat="1" ht="13.15" customHeight="1">
      <c r="A1441" s="209" t="str">
        <f t="shared" si="44"/>
        <v>1198749051790777696</v>
      </c>
      <c r="B1441" s="210" t="s">
        <v>19081</v>
      </c>
      <c r="C1441" s="211" t="s">
        <v>773</v>
      </c>
      <c r="D1441" s="211" t="s">
        <v>773</v>
      </c>
      <c r="E1441" s="211" t="s">
        <v>15813</v>
      </c>
      <c r="F1441" s="211" t="s">
        <v>772</v>
      </c>
      <c r="G1441" s="211" t="s">
        <v>2012</v>
      </c>
      <c r="H1441" s="212" t="s">
        <v>3281</v>
      </c>
      <c r="I1441" s="213" t="s">
        <v>774</v>
      </c>
      <c r="J1441" s="201" t="str">
        <f t="shared" si="45"/>
        <v>0284</v>
      </c>
      <c r="K1441" s="209"/>
      <c r="L1441" s="209"/>
      <c r="M1441" s="214"/>
      <c r="N1441" s="209" t="s">
        <v>18777</v>
      </c>
      <c r="O1441" s="215" t="s">
        <v>18778</v>
      </c>
      <c r="P1441" s="215" t="s">
        <v>18835</v>
      </c>
      <c r="Q1441" s="215" t="s">
        <v>18836</v>
      </c>
    </row>
    <row r="1442" spans="1:17" s="208" customFormat="1" ht="13.15" customHeight="1">
      <c r="A1442" s="209" t="str">
        <f t="shared" si="44"/>
        <v>##1790777696</v>
      </c>
      <c r="B1442" s="210" t="s">
        <v>19081</v>
      </c>
      <c r="C1442" s="211" t="s">
        <v>773</v>
      </c>
      <c r="D1442" s="211" t="s">
        <v>773</v>
      </c>
      <c r="E1442" s="211" t="s">
        <v>3649</v>
      </c>
      <c r="F1442" s="211" t="s">
        <v>772</v>
      </c>
      <c r="G1442" s="211" t="s">
        <v>2012</v>
      </c>
      <c r="H1442" s="212" t="s">
        <v>3281</v>
      </c>
      <c r="I1442" s="213" t="s">
        <v>774</v>
      </c>
      <c r="J1442" s="201" t="str">
        <f t="shared" si="45"/>
        <v>0284</v>
      </c>
      <c r="K1442" s="209"/>
      <c r="L1442" s="209"/>
      <c r="M1442" s="214"/>
      <c r="N1442" s="209" t="s">
        <v>18777</v>
      </c>
      <c r="O1442" s="215" t="s">
        <v>18778</v>
      </c>
      <c r="P1442" s="215" t="s">
        <v>18835</v>
      </c>
      <c r="Q1442" s="215" t="s">
        <v>18836</v>
      </c>
    </row>
    <row r="1443" spans="1:17" s="208" customFormat="1" ht="13.15" customHeight="1">
      <c r="A1443" s="209" t="str">
        <f t="shared" si="44"/>
        <v>001020833LT1790777696</v>
      </c>
      <c r="B1443" s="210" t="s">
        <v>19081</v>
      </c>
      <c r="C1443" s="211" t="s">
        <v>773</v>
      </c>
      <c r="D1443" s="211" t="s">
        <v>773</v>
      </c>
      <c r="E1443" s="211" t="s">
        <v>15811</v>
      </c>
      <c r="F1443" s="211" t="s">
        <v>772</v>
      </c>
      <c r="G1443" s="211" t="s">
        <v>2012</v>
      </c>
      <c r="H1443" s="212" t="s">
        <v>3281</v>
      </c>
      <c r="I1443" s="213" t="s">
        <v>774</v>
      </c>
      <c r="J1443" s="201" t="str">
        <f t="shared" si="45"/>
        <v>0284</v>
      </c>
      <c r="K1443" s="209"/>
      <c r="L1443" s="209"/>
      <c r="M1443" s="214"/>
      <c r="N1443" s="209" t="s">
        <v>18777</v>
      </c>
      <c r="O1443" s="215" t="s">
        <v>18778</v>
      </c>
      <c r="P1443" s="215" t="s">
        <v>18835</v>
      </c>
      <c r="Q1443" s="215" t="s">
        <v>18836</v>
      </c>
    </row>
    <row r="1444" spans="1:17" s="208" customFormat="1" ht="13.15" customHeight="1">
      <c r="A1444" s="209" t="str">
        <f t="shared" si="44"/>
        <v>0833832021831196005</v>
      </c>
      <c r="B1444" s="210" t="s">
        <v>19082</v>
      </c>
      <c r="C1444" s="211" t="s">
        <v>15814</v>
      </c>
      <c r="D1444" s="211" t="s">
        <v>1747</v>
      </c>
      <c r="E1444" s="211" t="s">
        <v>15815</v>
      </c>
      <c r="F1444" s="211" t="s">
        <v>1745</v>
      </c>
      <c r="G1444" s="211" t="s">
        <v>1746</v>
      </c>
      <c r="H1444" s="212" t="s">
        <v>1744</v>
      </c>
      <c r="I1444" s="213" t="s">
        <v>19083</v>
      </c>
      <c r="J1444" s="201" t="str">
        <f t="shared" si="45"/>
        <v>0286</v>
      </c>
      <c r="K1444" s="209"/>
      <c r="L1444" s="209"/>
      <c r="M1444" s="214"/>
      <c r="N1444" s="209" t="s">
        <v>18765</v>
      </c>
      <c r="O1444" s="215" t="s">
        <v>18766</v>
      </c>
      <c r="P1444" s="215" t="s">
        <v>18835</v>
      </c>
      <c r="Q1444" s="215" t="s">
        <v>18836</v>
      </c>
    </row>
    <row r="1445" spans="1:17" s="208" customFormat="1" ht="13.15" customHeight="1">
      <c r="A1445" s="209" t="str">
        <f t="shared" si="44"/>
        <v>1198756021063638948</v>
      </c>
      <c r="B1445" s="210" t="s">
        <v>19082</v>
      </c>
      <c r="C1445" s="211" t="s">
        <v>15816</v>
      </c>
      <c r="D1445" s="211" t="s">
        <v>1747</v>
      </c>
      <c r="E1445" s="211" t="s">
        <v>15817</v>
      </c>
      <c r="F1445" s="211" t="s">
        <v>1745</v>
      </c>
      <c r="G1445" s="211" t="s">
        <v>1746</v>
      </c>
      <c r="H1445" s="212" t="s">
        <v>1744</v>
      </c>
      <c r="I1445" s="213" t="s">
        <v>19083</v>
      </c>
      <c r="J1445" s="201" t="str">
        <f t="shared" si="45"/>
        <v>0286</v>
      </c>
      <c r="K1445" s="209"/>
      <c r="L1445" s="209"/>
      <c r="M1445" s="214"/>
      <c r="N1445" s="209" t="s">
        <v>18765</v>
      </c>
      <c r="O1445" s="215" t="s">
        <v>18766</v>
      </c>
      <c r="P1445" s="215" t="s">
        <v>18835</v>
      </c>
      <c r="Q1445" s="215" t="s">
        <v>18836</v>
      </c>
    </row>
    <row r="1446" spans="1:17" s="208" customFormat="1" ht="13.15" customHeight="1">
      <c r="A1446" s="209" t="str">
        <f t="shared" si="44"/>
        <v>1198756021831196005</v>
      </c>
      <c r="B1446" s="210" t="s">
        <v>19082</v>
      </c>
      <c r="C1446" s="211" t="s">
        <v>15814</v>
      </c>
      <c r="D1446" s="211" t="s">
        <v>1747</v>
      </c>
      <c r="E1446" s="211" t="s">
        <v>15817</v>
      </c>
      <c r="F1446" s="211" t="s">
        <v>1745</v>
      </c>
      <c r="G1446" s="211" t="s">
        <v>1746</v>
      </c>
      <c r="H1446" s="212" t="s">
        <v>1744</v>
      </c>
      <c r="I1446" s="213" t="s">
        <v>19083</v>
      </c>
      <c r="J1446" s="201" t="str">
        <f t="shared" si="45"/>
        <v>0286</v>
      </c>
      <c r="K1446" s="209"/>
      <c r="L1446" s="209"/>
      <c r="M1446" s="214"/>
      <c r="N1446" s="209" t="s">
        <v>18765</v>
      </c>
      <c r="O1446" s="215" t="s">
        <v>18766</v>
      </c>
      <c r="P1446" s="215" t="s">
        <v>18835</v>
      </c>
      <c r="Q1446" s="215" t="s">
        <v>18836</v>
      </c>
    </row>
    <row r="1447" spans="1:17" s="208" customFormat="1" ht="13.15" customHeight="1">
      <c r="A1447" s="209" t="str">
        <f t="shared" si="44"/>
        <v>1198756031285065623</v>
      </c>
      <c r="B1447" s="210" t="s">
        <v>19082</v>
      </c>
      <c r="C1447" s="211" t="s">
        <v>1747</v>
      </c>
      <c r="D1447" s="211" t="s">
        <v>1747</v>
      </c>
      <c r="E1447" s="211" t="s">
        <v>15818</v>
      </c>
      <c r="F1447" s="211" t="s">
        <v>1745</v>
      </c>
      <c r="G1447" s="211" t="s">
        <v>1746</v>
      </c>
      <c r="H1447" s="212" t="s">
        <v>1744</v>
      </c>
      <c r="I1447" s="213" t="s">
        <v>19083</v>
      </c>
      <c r="J1447" s="201" t="str">
        <f t="shared" si="45"/>
        <v>0286</v>
      </c>
      <c r="K1447" s="209"/>
      <c r="L1447" s="209"/>
      <c r="M1447" s="214"/>
      <c r="N1447" s="209" t="s">
        <v>18765</v>
      </c>
      <c r="O1447" s="215" t="s">
        <v>18766</v>
      </c>
      <c r="P1447" s="215" t="s">
        <v>18835</v>
      </c>
      <c r="Q1447" s="215" t="s">
        <v>18836</v>
      </c>
    </row>
    <row r="1448" spans="1:17" s="208" customFormat="1" ht="13.15" customHeight="1">
      <c r="A1448" s="209" t="str">
        <f t="shared" si="44"/>
        <v>1198756031831196005</v>
      </c>
      <c r="B1448" s="210" t="s">
        <v>19082</v>
      </c>
      <c r="C1448" s="211" t="s">
        <v>15814</v>
      </c>
      <c r="D1448" s="211" t="s">
        <v>1747</v>
      </c>
      <c r="E1448" s="211" t="s">
        <v>15818</v>
      </c>
      <c r="F1448" s="211" t="s">
        <v>1745</v>
      </c>
      <c r="G1448" s="211" t="s">
        <v>1746</v>
      </c>
      <c r="H1448" s="212" t="s">
        <v>1744</v>
      </c>
      <c r="I1448" s="213" t="s">
        <v>19083</v>
      </c>
      <c r="J1448" s="201" t="str">
        <f t="shared" si="45"/>
        <v>0286</v>
      </c>
      <c r="K1448" s="209"/>
      <c r="L1448" s="209"/>
      <c r="M1448" s="214"/>
      <c r="N1448" s="209" t="s">
        <v>18765</v>
      </c>
      <c r="O1448" s="215" t="s">
        <v>18766</v>
      </c>
      <c r="P1448" s="215" t="s">
        <v>18835</v>
      </c>
      <c r="Q1448" s="215" t="s">
        <v>18836</v>
      </c>
    </row>
    <row r="1449" spans="1:17" s="208" customFormat="1" ht="13.15" customHeight="1">
      <c r="A1449" s="209" t="str">
        <f t="shared" si="44"/>
        <v>1198756041285065623</v>
      </c>
      <c r="B1449" s="210" t="s">
        <v>19082</v>
      </c>
      <c r="C1449" s="211" t="s">
        <v>1747</v>
      </c>
      <c r="D1449" s="211" t="s">
        <v>1747</v>
      </c>
      <c r="E1449" s="211" t="s">
        <v>15819</v>
      </c>
      <c r="F1449" s="211" t="s">
        <v>1745</v>
      </c>
      <c r="G1449" s="211" t="s">
        <v>1746</v>
      </c>
      <c r="H1449" s="212" t="s">
        <v>1744</v>
      </c>
      <c r="I1449" s="213" t="s">
        <v>19083</v>
      </c>
      <c r="J1449" s="201" t="str">
        <f t="shared" si="45"/>
        <v>0286</v>
      </c>
      <c r="K1449" s="209"/>
      <c r="L1449" s="209"/>
      <c r="M1449" s="214"/>
      <c r="N1449" s="209" t="s">
        <v>18765</v>
      </c>
      <c r="O1449" s="215" t="s">
        <v>18766</v>
      </c>
      <c r="P1449" s="215" t="s">
        <v>18835</v>
      </c>
      <c r="Q1449" s="215" t="s">
        <v>18836</v>
      </c>
    </row>
    <row r="1450" spans="1:17" s="208" customFormat="1" ht="13.15" customHeight="1">
      <c r="A1450" s="209" t="str">
        <f t="shared" si="44"/>
        <v>2079543011831196005</v>
      </c>
      <c r="B1450" s="210" t="s">
        <v>19082</v>
      </c>
      <c r="C1450" s="211" t="s">
        <v>15814</v>
      </c>
      <c r="D1450" s="211" t="s">
        <v>1747</v>
      </c>
      <c r="E1450" s="211" t="s">
        <v>11832</v>
      </c>
      <c r="F1450" s="211" t="s">
        <v>1745</v>
      </c>
      <c r="G1450" s="211" t="s">
        <v>1746</v>
      </c>
      <c r="H1450" s="212" t="s">
        <v>1744</v>
      </c>
      <c r="I1450" s="213" t="s">
        <v>19083</v>
      </c>
      <c r="J1450" s="201" t="str">
        <f t="shared" si="45"/>
        <v>0286</v>
      </c>
      <c r="K1450" s="209"/>
      <c r="L1450" s="209"/>
      <c r="M1450" s="214"/>
      <c r="N1450" s="209" t="s">
        <v>18765</v>
      </c>
      <c r="O1450" s="215" t="s">
        <v>18766</v>
      </c>
      <c r="P1450" s="215" t="s">
        <v>18835</v>
      </c>
      <c r="Q1450" s="215" t="s">
        <v>18836</v>
      </c>
    </row>
    <row r="1451" spans="1:17" s="208" customFormat="1" ht="13.15" customHeight="1">
      <c r="A1451" s="209" t="str">
        <f t="shared" si="44"/>
        <v>2079543021831196005</v>
      </c>
      <c r="B1451" s="210" t="s">
        <v>19082</v>
      </c>
      <c r="C1451" s="211" t="s">
        <v>15814</v>
      </c>
      <c r="D1451" s="211" t="s">
        <v>1747</v>
      </c>
      <c r="E1451" s="211" t="s">
        <v>15820</v>
      </c>
      <c r="F1451" s="211" t="s">
        <v>1745</v>
      </c>
      <c r="G1451" s="211" t="s">
        <v>1746</v>
      </c>
      <c r="H1451" s="212" t="s">
        <v>1744</v>
      </c>
      <c r="I1451" s="213" t="s">
        <v>19083</v>
      </c>
      <c r="J1451" s="201" t="str">
        <f t="shared" si="45"/>
        <v>0286</v>
      </c>
      <c r="K1451" s="209"/>
      <c r="L1451" s="209"/>
      <c r="M1451" s="214"/>
      <c r="N1451" s="209" t="s">
        <v>18765</v>
      </c>
      <c r="O1451" s="215" t="s">
        <v>18766</v>
      </c>
      <c r="P1451" s="215" t="s">
        <v>18835</v>
      </c>
      <c r="Q1451" s="215" t="s">
        <v>18836</v>
      </c>
    </row>
    <row r="1452" spans="1:17" s="208" customFormat="1" ht="13.15" customHeight="1">
      <c r="A1452" s="209" t="str">
        <f t="shared" si="44"/>
        <v>3379919011285065623</v>
      </c>
      <c r="B1452" s="210" t="s">
        <v>19082</v>
      </c>
      <c r="C1452" s="211" t="s">
        <v>1747</v>
      </c>
      <c r="D1452" s="211" t="s">
        <v>1747</v>
      </c>
      <c r="E1452" s="211" t="s">
        <v>1745</v>
      </c>
      <c r="F1452" s="211" t="s">
        <v>1745</v>
      </c>
      <c r="G1452" s="211" t="s">
        <v>1746</v>
      </c>
      <c r="H1452" s="212" t="s">
        <v>1744</v>
      </c>
      <c r="I1452" s="213" t="s">
        <v>19083</v>
      </c>
      <c r="J1452" s="201" t="str">
        <f t="shared" si="45"/>
        <v>0286</v>
      </c>
      <c r="K1452" s="209"/>
      <c r="L1452" s="209"/>
      <c r="M1452" s="214"/>
      <c r="N1452" s="209" t="s">
        <v>18765</v>
      </c>
      <c r="O1452" s="215" t="s">
        <v>18766</v>
      </c>
      <c r="P1452" s="215" t="s">
        <v>18835</v>
      </c>
      <c r="Q1452" s="215" t="s">
        <v>18836</v>
      </c>
    </row>
    <row r="1453" spans="1:17" s="208" customFormat="1" ht="13.15" customHeight="1">
      <c r="A1453" s="209" t="str">
        <f t="shared" si="44"/>
        <v>3379919011831196005</v>
      </c>
      <c r="B1453" s="210" t="s">
        <v>19082</v>
      </c>
      <c r="C1453" s="211" t="s">
        <v>15814</v>
      </c>
      <c r="D1453" s="211" t="s">
        <v>1747</v>
      </c>
      <c r="E1453" s="211" t="s">
        <v>1745</v>
      </c>
      <c r="F1453" s="211" t="s">
        <v>1745</v>
      </c>
      <c r="G1453" s="211" t="s">
        <v>1746</v>
      </c>
      <c r="H1453" s="212" t="s">
        <v>1744</v>
      </c>
      <c r="I1453" s="213" t="s">
        <v>19083</v>
      </c>
      <c r="J1453" s="201" t="str">
        <f t="shared" si="45"/>
        <v>0286</v>
      </c>
      <c r="K1453" s="209"/>
      <c r="L1453" s="209"/>
      <c r="M1453" s="214"/>
      <c r="N1453" s="209" t="s">
        <v>18765</v>
      </c>
      <c r="O1453" s="215" t="s">
        <v>18766</v>
      </c>
      <c r="P1453" s="215" t="s">
        <v>18835</v>
      </c>
      <c r="Q1453" s="215" t="s">
        <v>18836</v>
      </c>
    </row>
    <row r="1454" spans="1:17" s="208" customFormat="1" ht="13.15" customHeight="1">
      <c r="A1454" s="209" t="str">
        <f t="shared" si="44"/>
        <v>3379919021285065623</v>
      </c>
      <c r="B1454" s="210" t="s">
        <v>19082</v>
      </c>
      <c r="C1454" s="211" t="s">
        <v>1747</v>
      </c>
      <c r="D1454" s="211" t="s">
        <v>1747</v>
      </c>
      <c r="E1454" s="211" t="s">
        <v>15821</v>
      </c>
      <c r="F1454" s="211" t="s">
        <v>1745</v>
      </c>
      <c r="G1454" s="211" t="s">
        <v>1746</v>
      </c>
      <c r="H1454" s="212" t="s">
        <v>1744</v>
      </c>
      <c r="I1454" s="213" t="s">
        <v>19083</v>
      </c>
      <c r="J1454" s="201" t="str">
        <f t="shared" si="45"/>
        <v>0286</v>
      </c>
      <c r="K1454" s="209" t="s">
        <v>13915</v>
      </c>
      <c r="L1454" s="209" t="s">
        <v>13094</v>
      </c>
      <c r="M1454" s="214">
        <v>44084</v>
      </c>
      <c r="N1454" s="209" t="s">
        <v>18765</v>
      </c>
      <c r="O1454" s="215" t="s">
        <v>18766</v>
      </c>
      <c r="P1454" s="215" t="s">
        <v>18835</v>
      </c>
      <c r="Q1454" s="215" t="s">
        <v>18836</v>
      </c>
    </row>
    <row r="1455" spans="1:17" s="208" customFormat="1" ht="13.15" customHeight="1">
      <c r="A1455" s="209" t="str">
        <f t="shared" si="44"/>
        <v>3379919021831196005</v>
      </c>
      <c r="B1455" s="210" t="s">
        <v>19082</v>
      </c>
      <c r="C1455" s="211" t="s">
        <v>15814</v>
      </c>
      <c r="D1455" s="211" t="s">
        <v>1747</v>
      </c>
      <c r="E1455" s="211" t="s">
        <v>15821</v>
      </c>
      <c r="F1455" s="211" t="s">
        <v>1745</v>
      </c>
      <c r="G1455" s="211" t="s">
        <v>1746</v>
      </c>
      <c r="H1455" s="212" t="s">
        <v>1744</v>
      </c>
      <c r="I1455" s="213" t="s">
        <v>19083</v>
      </c>
      <c r="J1455" s="201" t="str">
        <f t="shared" si="45"/>
        <v>0286</v>
      </c>
      <c r="K1455" s="209"/>
      <c r="L1455" s="209"/>
      <c r="M1455" s="214"/>
      <c r="N1455" s="209" t="s">
        <v>18765</v>
      </c>
      <c r="O1455" s="215" t="s">
        <v>18766</v>
      </c>
      <c r="P1455" s="215" t="s">
        <v>18835</v>
      </c>
      <c r="Q1455" s="215" t="s">
        <v>18836</v>
      </c>
    </row>
    <row r="1456" spans="1:17" s="208" customFormat="1" ht="13.15" customHeight="1">
      <c r="A1456" s="209" t="str">
        <f t="shared" si="44"/>
        <v>##1285065623</v>
      </c>
      <c r="B1456" s="210" t="s">
        <v>19082</v>
      </c>
      <c r="C1456" s="211" t="s">
        <v>1747</v>
      </c>
      <c r="D1456" s="211" t="s">
        <v>1747</v>
      </c>
      <c r="E1456" s="211" t="s">
        <v>3649</v>
      </c>
      <c r="F1456" s="211" t="s">
        <v>1745</v>
      </c>
      <c r="G1456" s="211" t="s">
        <v>1746</v>
      </c>
      <c r="H1456" s="212" t="s">
        <v>1744</v>
      </c>
      <c r="I1456" s="213" t="s">
        <v>19083</v>
      </c>
      <c r="J1456" s="201" t="str">
        <f t="shared" si="45"/>
        <v>0286</v>
      </c>
      <c r="K1456" s="209" t="s">
        <v>14592</v>
      </c>
      <c r="L1456" s="209"/>
      <c r="M1456" s="214"/>
      <c r="N1456" s="209" t="s">
        <v>18765</v>
      </c>
      <c r="O1456" s="215" t="s">
        <v>18766</v>
      </c>
      <c r="P1456" s="215" t="s">
        <v>18835</v>
      </c>
      <c r="Q1456" s="215" t="s">
        <v>18836</v>
      </c>
    </row>
    <row r="1457" spans="1:17" s="208" customFormat="1" ht="13.15" customHeight="1">
      <c r="A1457" s="209" t="str">
        <f t="shared" si="44"/>
        <v>1128217021104830900</v>
      </c>
      <c r="B1457" s="210" t="s">
        <v>19084</v>
      </c>
      <c r="C1457" s="211" t="s">
        <v>1171</v>
      </c>
      <c r="D1457" s="211" t="s">
        <v>1171</v>
      </c>
      <c r="E1457" s="211" t="s">
        <v>15824</v>
      </c>
      <c r="F1457" s="211" t="s">
        <v>1170</v>
      </c>
      <c r="G1457" s="211" t="s">
        <v>1649</v>
      </c>
      <c r="H1457" s="212" t="s">
        <v>3122</v>
      </c>
      <c r="I1457" s="213" t="s">
        <v>1172</v>
      </c>
      <c r="J1457" s="201" t="str">
        <f t="shared" si="45"/>
        <v>0287</v>
      </c>
      <c r="K1457" s="209"/>
      <c r="L1457" s="209"/>
      <c r="M1457" s="214"/>
      <c r="N1457" s="209" t="s">
        <v>18777</v>
      </c>
      <c r="O1457" s="215" t="s">
        <v>18778</v>
      </c>
      <c r="P1457" s="215" t="s">
        <v>18770</v>
      </c>
      <c r="Q1457" s="215" t="s">
        <v>18771</v>
      </c>
    </row>
    <row r="1458" spans="1:17" s="208" customFormat="1" ht="13.15" customHeight="1">
      <c r="A1458" s="209" t="str">
        <f t="shared" si="44"/>
        <v>1198772011639239239</v>
      </c>
      <c r="B1458" s="210" t="s">
        <v>19084</v>
      </c>
      <c r="C1458" s="211" t="s">
        <v>15822</v>
      </c>
      <c r="D1458" s="211" t="s">
        <v>1171</v>
      </c>
      <c r="E1458" s="211" t="s">
        <v>15825</v>
      </c>
      <c r="F1458" s="211" t="s">
        <v>1170</v>
      </c>
      <c r="G1458" s="211" t="s">
        <v>1649</v>
      </c>
      <c r="H1458" s="212" t="s">
        <v>3122</v>
      </c>
      <c r="I1458" s="213" t="s">
        <v>1172</v>
      </c>
      <c r="J1458" s="201" t="str">
        <f t="shared" si="45"/>
        <v>0287</v>
      </c>
      <c r="K1458" s="209"/>
      <c r="L1458" s="209"/>
      <c r="M1458" s="214"/>
      <c r="N1458" s="209" t="s">
        <v>18777</v>
      </c>
      <c r="O1458" s="215" t="s">
        <v>18778</v>
      </c>
      <c r="P1458" s="215" t="s">
        <v>18770</v>
      </c>
      <c r="Q1458" s="215" t="s">
        <v>18771</v>
      </c>
    </row>
    <row r="1459" spans="1:17" s="208" customFormat="1" ht="13.15" customHeight="1">
      <c r="A1459" s="209" t="str">
        <f t="shared" si="44"/>
        <v>1198772021104830900</v>
      </c>
      <c r="B1459" s="210" t="s">
        <v>19084</v>
      </c>
      <c r="C1459" s="211" t="s">
        <v>1171</v>
      </c>
      <c r="D1459" s="211" t="s">
        <v>1171</v>
      </c>
      <c r="E1459" s="211" t="s">
        <v>15826</v>
      </c>
      <c r="F1459" s="211" t="s">
        <v>1170</v>
      </c>
      <c r="G1459" s="211" t="s">
        <v>1649</v>
      </c>
      <c r="H1459" s="212" t="s">
        <v>3122</v>
      </c>
      <c r="I1459" s="213" t="s">
        <v>1172</v>
      </c>
      <c r="J1459" s="201" t="str">
        <f t="shared" si="45"/>
        <v>0287</v>
      </c>
      <c r="K1459" s="209"/>
      <c r="L1459" s="209"/>
      <c r="M1459" s="214"/>
      <c r="N1459" s="209" t="s">
        <v>18777</v>
      </c>
      <c r="O1459" s="215" t="s">
        <v>18778</v>
      </c>
      <c r="P1459" s="215" t="s">
        <v>18770</v>
      </c>
      <c r="Q1459" s="215" t="s">
        <v>18771</v>
      </c>
    </row>
    <row r="1460" spans="1:17" s="208" customFormat="1" ht="13.15" customHeight="1">
      <c r="A1460" s="209" t="str">
        <f t="shared" si="44"/>
        <v>1198772021639239239</v>
      </c>
      <c r="B1460" s="210" t="s">
        <v>19084</v>
      </c>
      <c r="C1460" s="211" t="s">
        <v>15822</v>
      </c>
      <c r="D1460" s="211" t="s">
        <v>1171</v>
      </c>
      <c r="E1460" s="211" t="s">
        <v>15826</v>
      </c>
      <c r="F1460" s="211" t="s">
        <v>1170</v>
      </c>
      <c r="G1460" s="211" t="s">
        <v>1649</v>
      </c>
      <c r="H1460" s="212" t="s">
        <v>3122</v>
      </c>
      <c r="I1460" s="213" t="s">
        <v>1172</v>
      </c>
      <c r="J1460" s="201" t="str">
        <f t="shared" si="45"/>
        <v>0287</v>
      </c>
      <c r="K1460" s="209"/>
      <c r="L1460" s="209"/>
      <c r="M1460" s="214"/>
      <c r="N1460" s="209" t="s">
        <v>18777</v>
      </c>
      <c r="O1460" s="215" t="s">
        <v>18778</v>
      </c>
      <c r="P1460" s="215" t="s">
        <v>18770</v>
      </c>
      <c r="Q1460" s="215" t="s">
        <v>18771</v>
      </c>
    </row>
    <row r="1461" spans="1:17" s="208" customFormat="1" ht="13.15" customHeight="1">
      <c r="A1461" s="209" t="str">
        <f t="shared" si="44"/>
        <v>1198772031104830900</v>
      </c>
      <c r="B1461" s="210" t="s">
        <v>19084</v>
      </c>
      <c r="C1461" s="211" t="s">
        <v>1171</v>
      </c>
      <c r="D1461" s="211" t="s">
        <v>1171</v>
      </c>
      <c r="E1461" s="211" t="s">
        <v>15827</v>
      </c>
      <c r="F1461" s="211" t="s">
        <v>1170</v>
      </c>
      <c r="G1461" s="211" t="s">
        <v>1649</v>
      </c>
      <c r="H1461" s="212" t="s">
        <v>3122</v>
      </c>
      <c r="I1461" s="213" t="s">
        <v>1172</v>
      </c>
      <c r="J1461" s="201" t="str">
        <f t="shared" si="45"/>
        <v>0287</v>
      </c>
      <c r="K1461" s="209"/>
      <c r="L1461" s="209"/>
      <c r="M1461" s="214"/>
      <c r="N1461" s="209" t="s">
        <v>18777</v>
      </c>
      <c r="O1461" s="215" t="s">
        <v>18778</v>
      </c>
      <c r="P1461" s="215" t="s">
        <v>18770</v>
      </c>
      <c r="Q1461" s="215" t="s">
        <v>18771</v>
      </c>
    </row>
    <row r="1462" spans="1:17" s="208" customFormat="1" ht="13.15" customHeight="1">
      <c r="A1462" s="209" t="str">
        <f t="shared" si="44"/>
        <v>1198772041104830900</v>
      </c>
      <c r="B1462" s="210" t="s">
        <v>19084</v>
      </c>
      <c r="C1462" s="211" t="s">
        <v>1171</v>
      </c>
      <c r="D1462" s="211" t="s">
        <v>1171</v>
      </c>
      <c r="E1462" s="211" t="s">
        <v>1170</v>
      </c>
      <c r="F1462" s="211" t="s">
        <v>1170</v>
      </c>
      <c r="G1462" s="211" t="s">
        <v>1649</v>
      </c>
      <c r="H1462" s="212" t="s">
        <v>3122</v>
      </c>
      <c r="I1462" s="213" t="s">
        <v>1172</v>
      </c>
      <c r="J1462" s="201" t="str">
        <f t="shared" si="45"/>
        <v>0287</v>
      </c>
      <c r="K1462" s="209"/>
      <c r="L1462" s="209"/>
      <c r="M1462" s="214"/>
      <c r="N1462" s="209" t="s">
        <v>18777</v>
      </c>
      <c r="O1462" s="215" t="s">
        <v>18778</v>
      </c>
      <c r="P1462" s="215" t="s">
        <v>18770</v>
      </c>
      <c r="Q1462" s="215" t="s">
        <v>18771</v>
      </c>
    </row>
    <row r="1463" spans="1:17" s="208" customFormat="1" ht="13.15" customHeight="1">
      <c r="A1463" s="209" t="str">
        <f t="shared" si="44"/>
        <v>1198772051639239239</v>
      </c>
      <c r="B1463" s="210" t="s">
        <v>19084</v>
      </c>
      <c r="C1463" s="211" t="s">
        <v>15822</v>
      </c>
      <c r="D1463" s="211" t="s">
        <v>1171</v>
      </c>
      <c r="E1463" s="211" t="s">
        <v>15828</v>
      </c>
      <c r="F1463" s="211" t="s">
        <v>1170</v>
      </c>
      <c r="G1463" s="211" t="s">
        <v>1649</v>
      </c>
      <c r="H1463" s="212" t="s">
        <v>3122</v>
      </c>
      <c r="I1463" s="213" t="s">
        <v>1172</v>
      </c>
      <c r="J1463" s="201" t="str">
        <f t="shared" si="45"/>
        <v>0287</v>
      </c>
      <c r="K1463" s="209"/>
      <c r="L1463" s="209"/>
      <c r="M1463" s="214"/>
      <c r="N1463" s="209" t="s">
        <v>18777</v>
      </c>
      <c r="O1463" s="215" t="s">
        <v>18778</v>
      </c>
      <c r="P1463" s="215" t="s">
        <v>18770</v>
      </c>
      <c r="Q1463" s="215" t="s">
        <v>18771</v>
      </c>
    </row>
    <row r="1464" spans="1:17" s="208" customFormat="1" ht="13.15" customHeight="1">
      <c r="A1464" s="209" t="str">
        <f t="shared" si="44"/>
        <v>##1104830900</v>
      </c>
      <c r="B1464" s="210" t="s">
        <v>19084</v>
      </c>
      <c r="C1464" s="211" t="s">
        <v>1171</v>
      </c>
      <c r="D1464" s="211" t="s">
        <v>1171</v>
      </c>
      <c r="E1464" s="211" t="s">
        <v>3649</v>
      </c>
      <c r="F1464" s="211" t="s">
        <v>1170</v>
      </c>
      <c r="G1464" s="211" t="s">
        <v>1649</v>
      </c>
      <c r="H1464" s="212" t="s">
        <v>3122</v>
      </c>
      <c r="I1464" s="213" t="s">
        <v>1172</v>
      </c>
      <c r="J1464" s="201" t="str">
        <f t="shared" si="45"/>
        <v>0287</v>
      </c>
      <c r="K1464" s="209"/>
      <c r="L1464" s="209"/>
      <c r="M1464" s="214"/>
      <c r="N1464" s="209" t="s">
        <v>18777</v>
      </c>
      <c r="O1464" s="215" t="s">
        <v>18778</v>
      </c>
      <c r="P1464" s="215" t="s">
        <v>18770</v>
      </c>
      <c r="Q1464" s="215" t="s">
        <v>18771</v>
      </c>
    </row>
    <row r="1465" spans="1:17" s="208" customFormat="1" ht="13.15" customHeight="1">
      <c r="A1465" s="209" t="str">
        <f t="shared" si="44"/>
        <v>##1639239239</v>
      </c>
      <c r="B1465" s="210" t="s">
        <v>19084</v>
      </c>
      <c r="C1465" s="211" t="s">
        <v>15822</v>
      </c>
      <c r="D1465" s="211" t="s">
        <v>1171</v>
      </c>
      <c r="E1465" s="211" t="s">
        <v>3649</v>
      </c>
      <c r="F1465" s="211" t="s">
        <v>1170</v>
      </c>
      <c r="G1465" s="211" t="s">
        <v>1649</v>
      </c>
      <c r="H1465" s="212" t="s">
        <v>3122</v>
      </c>
      <c r="I1465" s="213" t="s">
        <v>1172</v>
      </c>
      <c r="J1465" s="201" t="str">
        <f t="shared" si="45"/>
        <v>0287</v>
      </c>
      <c r="K1465" s="209"/>
      <c r="L1465" s="209"/>
      <c r="M1465" s="214"/>
      <c r="N1465" s="209" t="s">
        <v>18777</v>
      </c>
      <c r="O1465" s="215" t="s">
        <v>18778</v>
      </c>
      <c r="P1465" s="215" t="s">
        <v>18770</v>
      </c>
      <c r="Q1465" s="215" t="s">
        <v>18771</v>
      </c>
    </row>
    <row r="1466" spans="1:17" s="208" customFormat="1" ht="13.15" customHeight="1">
      <c r="A1466" s="209" t="str">
        <f t="shared" si="44"/>
        <v>1104830900MR1104830900</v>
      </c>
      <c r="B1466" s="210" t="s">
        <v>19084</v>
      </c>
      <c r="C1466" s="211" t="s">
        <v>1171</v>
      </c>
      <c r="D1466" s="211" t="s">
        <v>1171</v>
      </c>
      <c r="E1466" s="211" t="s">
        <v>15823</v>
      </c>
      <c r="F1466" s="211" t="s">
        <v>1170</v>
      </c>
      <c r="G1466" s="211" t="s">
        <v>1649</v>
      </c>
      <c r="H1466" s="212" t="s">
        <v>3122</v>
      </c>
      <c r="I1466" s="213" t="s">
        <v>1172</v>
      </c>
      <c r="J1466" s="201" t="str">
        <f t="shared" si="45"/>
        <v>0287</v>
      </c>
      <c r="K1466" s="209"/>
      <c r="L1466" s="209"/>
      <c r="M1466" s="214"/>
      <c r="N1466" s="209" t="s">
        <v>18777</v>
      </c>
      <c r="O1466" s="215" t="s">
        <v>18778</v>
      </c>
      <c r="P1466" s="215" t="s">
        <v>18770</v>
      </c>
      <c r="Q1466" s="215" t="s">
        <v>18771</v>
      </c>
    </row>
    <row r="1467" spans="1:17" s="208" customFormat="1" ht="13.15" customHeight="1">
      <c r="A1467" s="209" t="str">
        <f t="shared" si="44"/>
        <v>1F-QMA0000021797231104830900</v>
      </c>
      <c r="B1467" s="210" t="s">
        <v>19084</v>
      </c>
      <c r="C1467" s="211" t="s">
        <v>1171</v>
      </c>
      <c r="D1467" s="211" t="s">
        <v>1171</v>
      </c>
      <c r="E1467" s="211" t="s">
        <v>15829</v>
      </c>
      <c r="F1467" s="211" t="s">
        <v>1170</v>
      </c>
      <c r="G1467" s="211" t="s">
        <v>1649</v>
      </c>
      <c r="H1467" s="212" t="s">
        <v>3122</v>
      </c>
      <c r="I1467" s="213" t="s">
        <v>1172</v>
      </c>
      <c r="J1467" s="201" t="str">
        <f t="shared" si="45"/>
        <v>0287</v>
      </c>
      <c r="K1467" s="209"/>
      <c r="L1467" s="209"/>
      <c r="M1467" s="214"/>
      <c r="N1467" s="209" t="s">
        <v>18777</v>
      </c>
      <c r="O1467" s="215" t="s">
        <v>18778</v>
      </c>
      <c r="P1467" s="215" t="s">
        <v>18770</v>
      </c>
      <c r="Q1467" s="215" t="s">
        <v>18771</v>
      </c>
    </row>
    <row r="1468" spans="1:17" s="208" customFormat="1" ht="13.15" customHeight="1">
      <c r="A1468" s="209" t="str">
        <f t="shared" si="44"/>
        <v>1F-QMA0000025397131104830900</v>
      </c>
      <c r="B1468" s="210" t="s">
        <v>19084</v>
      </c>
      <c r="C1468" s="211" t="s">
        <v>1171</v>
      </c>
      <c r="D1468" s="211" t="s">
        <v>1171</v>
      </c>
      <c r="E1468" s="211" t="s">
        <v>15830</v>
      </c>
      <c r="F1468" s="211" t="s">
        <v>1170</v>
      </c>
      <c r="G1468" s="211" t="s">
        <v>1649</v>
      </c>
      <c r="H1468" s="212" t="s">
        <v>3122</v>
      </c>
      <c r="I1468" s="213" t="s">
        <v>1172</v>
      </c>
      <c r="J1468" s="201" t="str">
        <f t="shared" si="45"/>
        <v>0287</v>
      </c>
      <c r="K1468" s="209"/>
      <c r="L1468" s="209"/>
      <c r="M1468" s="214"/>
      <c r="N1468" s="209" t="s">
        <v>18777</v>
      </c>
      <c r="O1468" s="215" t="s">
        <v>18778</v>
      </c>
      <c r="P1468" s="215" t="s">
        <v>18770</v>
      </c>
      <c r="Q1468" s="215" t="s">
        <v>18771</v>
      </c>
    </row>
    <row r="1469" spans="1:17" s="208" customFormat="1" ht="13.15" customHeight="1">
      <c r="A1469" s="209" t="str">
        <f t="shared" si="44"/>
        <v>1207268031417980202</v>
      </c>
      <c r="B1469" s="210" t="s">
        <v>19085</v>
      </c>
      <c r="C1469" s="211" t="s">
        <v>1120</v>
      </c>
      <c r="D1469" s="211" t="s">
        <v>1120</v>
      </c>
      <c r="E1469" s="211" t="s">
        <v>15832</v>
      </c>
      <c r="F1469" s="211" t="s">
        <v>1119</v>
      </c>
      <c r="G1469" s="211" t="s">
        <v>1716</v>
      </c>
      <c r="H1469" s="212" t="s">
        <v>2427</v>
      </c>
      <c r="I1469" s="213" t="s">
        <v>1121</v>
      </c>
      <c r="J1469" s="201" t="str">
        <f t="shared" si="45"/>
        <v>0288</v>
      </c>
      <c r="K1469" s="209" t="s">
        <v>9153</v>
      </c>
      <c r="L1469" s="209"/>
      <c r="M1469" s="214"/>
      <c r="N1469" s="209" t="s">
        <v>18777</v>
      </c>
      <c r="O1469" s="215" t="s">
        <v>18778</v>
      </c>
      <c r="P1469" s="215" t="s">
        <v>18937</v>
      </c>
      <c r="Q1469" s="215" t="s">
        <v>18938</v>
      </c>
    </row>
    <row r="1470" spans="1:17" s="208" customFormat="1" ht="13.15" customHeight="1">
      <c r="A1470" s="209" t="str">
        <f t="shared" si="44"/>
        <v>1207268031730212879</v>
      </c>
      <c r="B1470" s="210" t="s">
        <v>19085</v>
      </c>
      <c r="C1470" s="211" t="s">
        <v>15831</v>
      </c>
      <c r="D1470" s="211" t="s">
        <v>1120</v>
      </c>
      <c r="E1470" s="211" t="s">
        <v>15832</v>
      </c>
      <c r="F1470" s="211" t="s">
        <v>1119</v>
      </c>
      <c r="G1470" s="211" t="s">
        <v>1716</v>
      </c>
      <c r="H1470" s="212" t="s">
        <v>2427</v>
      </c>
      <c r="I1470" s="213" t="s">
        <v>1121</v>
      </c>
      <c r="J1470" s="201" t="str">
        <f t="shared" si="45"/>
        <v>0288</v>
      </c>
      <c r="K1470" s="209"/>
      <c r="L1470" s="209"/>
      <c r="M1470" s="214"/>
      <c r="N1470" s="209" t="s">
        <v>18777</v>
      </c>
      <c r="O1470" s="215" t="s">
        <v>18778</v>
      </c>
      <c r="P1470" s="215" t="s">
        <v>18937</v>
      </c>
      <c r="Q1470" s="215" t="s">
        <v>18938</v>
      </c>
    </row>
    <row r="1471" spans="1:17" s="208" customFormat="1" ht="13.15" customHeight="1">
      <c r="A1471" s="209" t="str">
        <f t="shared" si="44"/>
        <v>1207268041417980202</v>
      </c>
      <c r="B1471" s="210" t="s">
        <v>19085</v>
      </c>
      <c r="C1471" s="211" t="s">
        <v>1120</v>
      </c>
      <c r="D1471" s="211" t="s">
        <v>1120</v>
      </c>
      <c r="E1471" s="211" t="s">
        <v>1119</v>
      </c>
      <c r="F1471" s="211" t="s">
        <v>1119</v>
      </c>
      <c r="G1471" s="211" t="s">
        <v>1716</v>
      </c>
      <c r="H1471" s="212" t="s">
        <v>2427</v>
      </c>
      <c r="I1471" s="213" t="s">
        <v>1121</v>
      </c>
      <c r="J1471" s="201" t="str">
        <f t="shared" si="45"/>
        <v>0288</v>
      </c>
      <c r="K1471" s="209"/>
      <c r="L1471" s="209"/>
      <c r="M1471" s="214"/>
      <c r="N1471" s="209" t="s">
        <v>18777</v>
      </c>
      <c r="O1471" s="215" t="s">
        <v>18778</v>
      </c>
      <c r="P1471" s="215" t="s">
        <v>18937</v>
      </c>
      <c r="Q1471" s="215" t="s">
        <v>18938</v>
      </c>
    </row>
    <row r="1472" spans="1:17" s="208" customFormat="1" ht="13.15" customHeight="1">
      <c r="A1472" s="209" t="str">
        <f t="shared" si="44"/>
        <v>##1417980202</v>
      </c>
      <c r="B1472" s="210" t="s">
        <v>19085</v>
      </c>
      <c r="C1472" s="211" t="s">
        <v>1120</v>
      </c>
      <c r="D1472" s="211" t="s">
        <v>1120</v>
      </c>
      <c r="E1472" s="211" t="s">
        <v>3649</v>
      </c>
      <c r="F1472" s="211" t="s">
        <v>1119</v>
      </c>
      <c r="G1472" s="211" t="s">
        <v>1716</v>
      </c>
      <c r="H1472" s="212" t="s">
        <v>2427</v>
      </c>
      <c r="I1472" s="213" t="s">
        <v>1121</v>
      </c>
      <c r="J1472" s="201" t="str">
        <f t="shared" si="45"/>
        <v>0288</v>
      </c>
      <c r="K1472" s="209"/>
      <c r="L1472" s="209"/>
      <c r="M1472" s="214"/>
      <c r="N1472" s="209" t="s">
        <v>18777</v>
      </c>
      <c r="O1472" s="215" t="s">
        <v>18778</v>
      </c>
      <c r="P1472" s="215" t="s">
        <v>18937</v>
      </c>
      <c r="Q1472" s="215" t="s">
        <v>18938</v>
      </c>
    </row>
    <row r="1473" spans="1:17" s="208" customFormat="1" ht="13.15" customHeight="1">
      <c r="A1473" s="209" t="str">
        <f t="shared" si="44"/>
        <v>6A-00056101417980202</v>
      </c>
      <c r="B1473" s="210" t="s">
        <v>19085</v>
      </c>
      <c r="C1473" s="211" t="s">
        <v>1120</v>
      </c>
      <c r="D1473" s="211" t="s">
        <v>1120</v>
      </c>
      <c r="E1473" s="211" t="s">
        <v>15129</v>
      </c>
      <c r="F1473" s="211" t="s">
        <v>1119</v>
      </c>
      <c r="G1473" s="211" t="s">
        <v>1716</v>
      </c>
      <c r="H1473" s="212" t="s">
        <v>2427</v>
      </c>
      <c r="I1473" s="213" t="s">
        <v>1121</v>
      </c>
      <c r="J1473" s="201" t="str">
        <f t="shared" si="45"/>
        <v>0288</v>
      </c>
      <c r="K1473" s="209"/>
      <c r="L1473" s="209"/>
      <c r="M1473" s="214"/>
      <c r="N1473" s="209" t="s">
        <v>18777</v>
      </c>
      <c r="O1473" s="215" t="s">
        <v>18778</v>
      </c>
      <c r="P1473" s="215" t="s">
        <v>18937</v>
      </c>
      <c r="Q1473" s="215" t="s">
        <v>18938</v>
      </c>
    </row>
    <row r="1474" spans="1:17" s="208" customFormat="1" ht="13.15" customHeight="1">
      <c r="A1474" s="209" t="str">
        <f t="shared" ref="A1474:A1537" si="46">E1474&amp;C1474</f>
        <v>6A-000561071417980202</v>
      </c>
      <c r="B1474" s="210" t="s">
        <v>19085</v>
      </c>
      <c r="C1474" s="211" t="s">
        <v>1120</v>
      </c>
      <c r="D1474" s="211" t="s">
        <v>1120</v>
      </c>
      <c r="E1474" s="211" t="s">
        <v>15833</v>
      </c>
      <c r="F1474" s="211" t="s">
        <v>1119</v>
      </c>
      <c r="G1474" s="211" t="s">
        <v>1716</v>
      </c>
      <c r="H1474" s="212" t="s">
        <v>2427</v>
      </c>
      <c r="I1474" s="213" t="s">
        <v>1121</v>
      </c>
      <c r="J1474" s="201" t="str">
        <f t="shared" ref="J1474:J1537" si="47">B1474</f>
        <v>0288</v>
      </c>
      <c r="K1474" s="209"/>
      <c r="L1474" s="209"/>
      <c r="M1474" s="214"/>
      <c r="N1474" s="209" t="s">
        <v>18777</v>
      </c>
      <c r="O1474" s="215" t="s">
        <v>18778</v>
      </c>
      <c r="P1474" s="215" t="s">
        <v>18937</v>
      </c>
      <c r="Q1474" s="215" t="s">
        <v>18938</v>
      </c>
    </row>
    <row r="1475" spans="1:17" s="208" customFormat="1" ht="13.15" customHeight="1">
      <c r="A1475" s="209" t="str">
        <f t="shared" si="46"/>
        <v>1207318021497925267</v>
      </c>
      <c r="B1475" s="210" t="s">
        <v>19086</v>
      </c>
      <c r="C1475" s="211" t="s">
        <v>15834</v>
      </c>
      <c r="D1475" s="211" t="s">
        <v>15834</v>
      </c>
      <c r="E1475" s="211" t="s">
        <v>15835</v>
      </c>
      <c r="F1475" s="211" t="s">
        <v>15836</v>
      </c>
      <c r="G1475" s="211" t="s">
        <v>15837</v>
      </c>
      <c r="H1475" s="212" t="s">
        <v>15838</v>
      </c>
      <c r="I1475" s="213" t="s">
        <v>19087</v>
      </c>
      <c r="J1475" s="201" t="str">
        <f t="shared" si="47"/>
        <v>0289</v>
      </c>
      <c r="K1475" s="209"/>
      <c r="L1475" s="209"/>
      <c r="M1475" s="214"/>
      <c r="N1475" s="209" t="s">
        <v>18765</v>
      </c>
      <c r="O1475" s="215" t="s">
        <v>18766</v>
      </c>
      <c r="P1475" s="215" t="s">
        <v>18800</v>
      </c>
      <c r="Q1475" s="215" t="s">
        <v>18801</v>
      </c>
    </row>
    <row r="1476" spans="1:17" s="208" customFormat="1" ht="13.15" customHeight="1">
      <c r="A1476" s="209" t="str">
        <f t="shared" si="46"/>
        <v>1207318031497925267</v>
      </c>
      <c r="B1476" s="210" t="s">
        <v>19086</v>
      </c>
      <c r="C1476" s="211" t="s">
        <v>15834</v>
      </c>
      <c r="D1476" s="211" t="s">
        <v>15834</v>
      </c>
      <c r="E1476" s="211" t="s">
        <v>15839</v>
      </c>
      <c r="F1476" s="211" t="s">
        <v>15836</v>
      </c>
      <c r="G1476" s="211" t="s">
        <v>15837</v>
      </c>
      <c r="H1476" s="212" t="s">
        <v>15838</v>
      </c>
      <c r="I1476" s="213" t="s">
        <v>19087</v>
      </c>
      <c r="J1476" s="201" t="str">
        <f t="shared" si="47"/>
        <v>0289</v>
      </c>
      <c r="K1476" s="209"/>
      <c r="L1476" s="209"/>
      <c r="M1476" s="214"/>
      <c r="N1476" s="209" t="s">
        <v>18765</v>
      </c>
      <c r="O1476" s="215" t="s">
        <v>18766</v>
      </c>
      <c r="P1476" s="215" t="s">
        <v>18800</v>
      </c>
      <c r="Q1476" s="215" t="s">
        <v>18801</v>
      </c>
    </row>
    <row r="1477" spans="1:17" s="208" customFormat="1" ht="13.15" customHeight="1">
      <c r="A1477" s="209" t="str">
        <f t="shared" si="46"/>
        <v>1207318061497925267</v>
      </c>
      <c r="B1477" s="210" t="s">
        <v>19086</v>
      </c>
      <c r="C1477" s="211" t="s">
        <v>15834</v>
      </c>
      <c r="D1477" s="211" t="s">
        <v>15834</v>
      </c>
      <c r="E1477" s="211" t="s">
        <v>15840</v>
      </c>
      <c r="F1477" s="211" t="s">
        <v>15836</v>
      </c>
      <c r="G1477" s="211" t="s">
        <v>15837</v>
      </c>
      <c r="H1477" s="212" t="s">
        <v>15838</v>
      </c>
      <c r="I1477" s="213" t="s">
        <v>19087</v>
      </c>
      <c r="J1477" s="201" t="str">
        <f t="shared" si="47"/>
        <v>0289</v>
      </c>
      <c r="K1477" s="209"/>
      <c r="L1477" s="209"/>
      <c r="M1477" s="214"/>
      <c r="N1477" s="209" t="s">
        <v>18765</v>
      </c>
      <c r="O1477" s="215" t="s">
        <v>18766</v>
      </c>
      <c r="P1477" s="215" t="s">
        <v>18800</v>
      </c>
      <c r="Q1477" s="215" t="s">
        <v>18801</v>
      </c>
    </row>
    <row r="1478" spans="1:17" s="208" customFormat="1" ht="13.15" customHeight="1">
      <c r="A1478" s="209" t="str">
        <f t="shared" si="46"/>
        <v>1989568011497925267</v>
      </c>
      <c r="B1478" s="210" t="s">
        <v>19086</v>
      </c>
      <c r="C1478" s="211" t="s">
        <v>15834</v>
      </c>
      <c r="D1478" s="211" t="s">
        <v>15834</v>
      </c>
      <c r="E1478" s="211" t="s">
        <v>15836</v>
      </c>
      <c r="F1478" s="211" t="s">
        <v>15836</v>
      </c>
      <c r="G1478" s="211" t="s">
        <v>15837</v>
      </c>
      <c r="H1478" s="212" t="s">
        <v>15838</v>
      </c>
      <c r="I1478" s="213" t="s">
        <v>19087</v>
      </c>
      <c r="J1478" s="201" t="str">
        <f t="shared" si="47"/>
        <v>0289</v>
      </c>
      <c r="K1478" s="209"/>
      <c r="L1478" s="209"/>
      <c r="M1478" s="214"/>
      <c r="N1478" s="209" t="s">
        <v>18765</v>
      </c>
      <c r="O1478" s="215" t="s">
        <v>18766</v>
      </c>
      <c r="P1478" s="215" t="s">
        <v>18800</v>
      </c>
      <c r="Q1478" s="215" t="s">
        <v>18801</v>
      </c>
    </row>
    <row r="1479" spans="1:17" s="208" customFormat="1" ht="13.15" customHeight="1">
      <c r="A1479" s="209" t="str">
        <f t="shared" si="46"/>
        <v>1989568021497925267</v>
      </c>
      <c r="B1479" s="210" t="s">
        <v>19086</v>
      </c>
      <c r="C1479" s="211" t="s">
        <v>15834</v>
      </c>
      <c r="D1479" s="211" t="s">
        <v>15834</v>
      </c>
      <c r="E1479" s="211" t="s">
        <v>15841</v>
      </c>
      <c r="F1479" s="211" t="s">
        <v>15836</v>
      </c>
      <c r="G1479" s="211" t="s">
        <v>15837</v>
      </c>
      <c r="H1479" s="212" t="s">
        <v>15838</v>
      </c>
      <c r="I1479" s="213" t="s">
        <v>19087</v>
      </c>
      <c r="J1479" s="201" t="str">
        <f t="shared" si="47"/>
        <v>0289</v>
      </c>
      <c r="K1479" s="209"/>
      <c r="L1479" s="209"/>
      <c r="M1479" s="214"/>
      <c r="N1479" s="209" t="s">
        <v>18765</v>
      </c>
      <c r="O1479" s="215" t="s">
        <v>18766</v>
      </c>
      <c r="P1479" s="215" t="s">
        <v>18800</v>
      </c>
      <c r="Q1479" s="215" t="s">
        <v>18801</v>
      </c>
    </row>
    <row r="1480" spans="1:17" s="208" customFormat="1" ht="13.15" customHeight="1">
      <c r="A1480" s="209" t="str">
        <f t="shared" si="46"/>
        <v>1207458031699770149</v>
      </c>
      <c r="B1480" s="210" t="s">
        <v>19088</v>
      </c>
      <c r="C1480" s="211" t="s">
        <v>914</v>
      </c>
      <c r="D1480" s="211" t="s">
        <v>914</v>
      </c>
      <c r="E1480" s="211" t="s">
        <v>15842</v>
      </c>
      <c r="F1480" s="211" t="s">
        <v>913</v>
      </c>
      <c r="G1480" s="211" t="s">
        <v>1906</v>
      </c>
      <c r="H1480" s="212" t="s">
        <v>2380</v>
      </c>
      <c r="I1480" s="213" t="s">
        <v>915</v>
      </c>
      <c r="J1480" s="201" t="str">
        <f t="shared" si="47"/>
        <v>0291</v>
      </c>
      <c r="K1480" s="209"/>
      <c r="L1480" s="209"/>
      <c r="M1480" s="214"/>
      <c r="N1480" s="209" t="s">
        <v>18777</v>
      </c>
      <c r="O1480" s="215" t="s">
        <v>18778</v>
      </c>
      <c r="P1480" s="215" t="s">
        <v>18835</v>
      </c>
      <c r="Q1480" s="215" t="s">
        <v>18836</v>
      </c>
    </row>
    <row r="1481" spans="1:17" s="208" customFormat="1" ht="13.15" customHeight="1">
      <c r="A1481" s="209" t="str">
        <f t="shared" si="46"/>
        <v>1207458061699770149</v>
      </c>
      <c r="B1481" s="210" t="s">
        <v>19088</v>
      </c>
      <c r="C1481" s="211" t="s">
        <v>914</v>
      </c>
      <c r="D1481" s="211" t="s">
        <v>914</v>
      </c>
      <c r="E1481" s="211" t="s">
        <v>913</v>
      </c>
      <c r="F1481" s="211" t="s">
        <v>913</v>
      </c>
      <c r="G1481" s="211" t="s">
        <v>1906</v>
      </c>
      <c r="H1481" s="212" t="s">
        <v>2380</v>
      </c>
      <c r="I1481" s="213" t="s">
        <v>915</v>
      </c>
      <c r="J1481" s="201" t="str">
        <f t="shared" si="47"/>
        <v>0291</v>
      </c>
      <c r="K1481" s="209"/>
      <c r="L1481" s="209"/>
      <c r="M1481" s="214"/>
      <c r="N1481" s="209" t="s">
        <v>18777</v>
      </c>
      <c r="O1481" s="215" t="s">
        <v>18778</v>
      </c>
      <c r="P1481" s="215" t="s">
        <v>18835</v>
      </c>
      <c r="Q1481" s="215" t="s">
        <v>18836</v>
      </c>
    </row>
    <row r="1482" spans="1:17" s="208" customFormat="1" ht="13.15" customHeight="1">
      <c r="A1482" s="209" t="str">
        <f t="shared" si="46"/>
        <v>1210536011487639175</v>
      </c>
      <c r="B1482" s="210" t="s">
        <v>19089</v>
      </c>
      <c r="C1482" s="211" t="s">
        <v>701</v>
      </c>
      <c r="D1482" s="211" t="s">
        <v>701</v>
      </c>
      <c r="E1482" s="211" t="s">
        <v>3610</v>
      </c>
      <c r="F1482" s="211" t="s">
        <v>3065</v>
      </c>
      <c r="G1482" s="211" t="s">
        <v>3066</v>
      </c>
      <c r="H1482" s="212" t="s">
        <v>2000</v>
      </c>
      <c r="I1482" s="213" t="s">
        <v>702</v>
      </c>
      <c r="J1482" s="201" t="str">
        <f t="shared" si="47"/>
        <v>0292</v>
      </c>
      <c r="K1482" s="209"/>
      <c r="L1482" s="209"/>
      <c r="M1482" s="214"/>
      <c r="N1482" s="209" t="s">
        <v>18765</v>
      </c>
      <c r="O1482" s="215" t="s">
        <v>18766</v>
      </c>
      <c r="P1482" s="215" t="s">
        <v>18835</v>
      </c>
      <c r="Q1482" s="215" t="s">
        <v>18836</v>
      </c>
    </row>
    <row r="1483" spans="1:17" s="208" customFormat="1" ht="13.15" customHeight="1">
      <c r="A1483" s="209" t="str">
        <f t="shared" si="46"/>
        <v>1210536021487639175</v>
      </c>
      <c r="B1483" s="210" t="s">
        <v>19089</v>
      </c>
      <c r="C1483" s="211" t="s">
        <v>701</v>
      </c>
      <c r="D1483" s="211" t="s">
        <v>701</v>
      </c>
      <c r="E1483" s="211" t="s">
        <v>700</v>
      </c>
      <c r="F1483" s="211" t="s">
        <v>3065</v>
      </c>
      <c r="G1483" s="211" t="s">
        <v>3066</v>
      </c>
      <c r="H1483" s="212" t="s">
        <v>2000</v>
      </c>
      <c r="I1483" s="213" t="s">
        <v>702</v>
      </c>
      <c r="J1483" s="201" t="str">
        <f t="shared" si="47"/>
        <v>0292</v>
      </c>
      <c r="K1483" s="209"/>
      <c r="L1483" s="209"/>
      <c r="M1483" s="214"/>
      <c r="N1483" s="209" t="s">
        <v>18765</v>
      </c>
      <c r="O1483" s="215" t="s">
        <v>18766</v>
      </c>
      <c r="P1483" s="215" t="s">
        <v>18835</v>
      </c>
      <c r="Q1483" s="215" t="s">
        <v>18836</v>
      </c>
    </row>
    <row r="1484" spans="1:17" s="208" customFormat="1" ht="13.15" customHeight="1">
      <c r="A1484" s="209" t="str">
        <f t="shared" si="46"/>
        <v>1210536051487639175</v>
      </c>
      <c r="B1484" s="210" t="s">
        <v>19089</v>
      </c>
      <c r="C1484" s="211" t="s">
        <v>701</v>
      </c>
      <c r="D1484" s="211" t="s">
        <v>701</v>
      </c>
      <c r="E1484" s="211" t="s">
        <v>3065</v>
      </c>
      <c r="F1484" s="211" t="s">
        <v>3065</v>
      </c>
      <c r="G1484" s="211" t="s">
        <v>3066</v>
      </c>
      <c r="H1484" s="212" t="s">
        <v>2000</v>
      </c>
      <c r="I1484" s="213" t="s">
        <v>702</v>
      </c>
      <c r="J1484" s="201" t="str">
        <f t="shared" si="47"/>
        <v>0292</v>
      </c>
      <c r="K1484" s="209" t="s">
        <v>15844</v>
      </c>
      <c r="L1484" s="209" t="s">
        <v>15111</v>
      </c>
      <c r="M1484" s="214">
        <v>44307</v>
      </c>
      <c r="N1484" s="209" t="s">
        <v>18765</v>
      </c>
      <c r="O1484" s="215" t="s">
        <v>18766</v>
      </c>
      <c r="P1484" s="215" t="s">
        <v>18835</v>
      </c>
      <c r="Q1484" s="215" t="s">
        <v>18836</v>
      </c>
    </row>
    <row r="1485" spans="1:17" s="208" customFormat="1" ht="13.15" customHeight="1">
      <c r="A1485" s="209" t="str">
        <f t="shared" si="46"/>
        <v>1210536061487639175</v>
      </c>
      <c r="B1485" s="210" t="s">
        <v>19089</v>
      </c>
      <c r="C1485" s="211" t="s">
        <v>701</v>
      </c>
      <c r="D1485" s="211" t="s">
        <v>701</v>
      </c>
      <c r="E1485" s="211" t="s">
        <v>15843</v>
      </c>
      <c r="F1485" s="211" t="s">
        <v>3065</v>
      </c>
      <c r="G1485" s="211" t="s">
        <v>3066</v>
      </c>
      <c r="H1485" s="212" t="s">
        <v>2000</v>
      </c>
      <c r="I1485" s="213" t="s">
        <v>702</v>
      </c>
      <c r="J1485" s="201" t="str">
        <f t="shared" si="47"/>
        <v>0292</v>
      </c>
      <c r="K1485" s="209" t="s">
        <v>13915</v>
      </c>
      <c r="L1485" s="209" t="s">
        <v>13094</v>
      </c>
      <c r="M1485" s="214">
        <v>44084</v>
      </c>
      <c r="N1485" s="209" t="s">
        <v>18765</v>
      </c>
      <c r="O1485" s="215" t="s">
        <v>18766</v>
      </c>
      <c r="P1485" s="215" t="s">
        <v>18835</v>
      </c>
      <c r="Q1485" s="215" t="s">
        <v>18836</v>
      </c>
    </row>
    <row r="1486" spans="1:17" s="208" customFormat="1" ht="13.15" customHeight="1">
      <c r="A1486" s="209" t="str">
        <f t="shared" si="46"/>
        <v>0921793011538150370</v>
      </c>
      <c r="B1486" s="210" t="s">
        <v>19090</v>
      </c>
      <c r="C1486" s="211" t="s">
        <v>1049</v>
      </c>
      <c r="D1486" s="211" t="s">
        <v>23216</v>
      </c>
      <c r="E1486" s="211" t="s">
        <v>15845</v>
      </c>
      <c r="F1486" s="211" t="s">
        <v>23217</v>
      </c>
      <c r="G1486" s="211" t="s">
        <v>1792</v>
      </c>
      <c r="H1486" s="212" t="s">
        <v>15846</v>
      </c>
      <c r="I1486" s="213" t="s">
        <v>23218</v>
      </c>
      <c r="J1486" s="201" t="str">
        <f t="shared" si="47"/>
        <v>0293</v>
      </c>
      <c r="K1486" s="209" t="s">
        <v>23219</v>
      </c>
      <c r="L1486" s="209" t="s">
        <v>15111</v>
      </c>
      <c r="M1486" s="214">
        <v>44714</v>
      </c>
      <c r="N1486" s="209" t="s">
        <v>18765</v>
      </c>
      <c r="O1486" s="215" t="s">
        <v>18766</v>
      </c>
      <c r="P1486" s="215" t="s">
        <v>18767</v>
      </c>
      <c r="Q1486" s="215" t="s">
        <v>18768</v>
      </c>
    </row>
    <row r="1487" spans="1:17" s="208" customFormat="1" ht="13.15" customHeight="1">
      <c r="A1487" s="209" t="str">
        <f t="shared" si="46"/>
        <v>0921793021538150370</v>
      </c>
      <c r="B1487" s="210" t="s">
        <v>19090</v>
      </c>
      <c r="C1487" s="211" t="s">
        <v>1049</v>
      </c>
      <c r="D1487" s="211" t="s">
        <v>23216</v>
      </c>
      <c r="E1487" s="211" t="s">
        <v>15847</v>
      </c>
      <c r="F1487" s="211" t="s">
        <v>23217</v>
      </c>
      <c r="G1487" s="211" t="s">
        <v>1792</v>
      </c>
      <c r="H1487" s="212" t="s">
        <v>15846</v>
      </c>
      <c r="I1487" s="213" t="s">
        <v>23218</v>
      </c>
      <c r="J1487" s="201" t="str">
        <f t="shared" si="47"/>
        <v>0293</v>
      </c>
      <c r="K1487" s="209"/>
      <c r="L1487" s="209"/>
      <c r="M1487" s="214"/>
      <c r="N1487" s="209" t="s">
        <v>18765</v>
      </c>
      <c r="O1487" s="215" t="s">
        <v>18766</v>
      </c>
      <c r="P1487" s="215" t="s">
        <v>18767</v>
      </c>
      <c r="Q1487" s="215" t="s">
        <v>18768</v>
      </c>
    </row>
    <row r="1488" spans="1:17" s="208" customFormat="1" ht="13.15" customHeight="1">
      <c r="A1488" s="209" t="str">
        <f t="shared" si="46"/>
        <v>1211930011538150370</v>
      </c>
      <c r="B1488" s="210" t="s">
        <v>19090</v>
      </c>
      <c r="C1488" s="211" t="s">
        <v>1049</v>
      </c>
      <c r="D1488" s="211" t="s">
        <v>23216</v>
      </c>
      <c r="E1488" s="211" t="s">
        <v>15848</v>
      </c>
      <c r="F1488" s="211" t="s">
        <v>23217</v>
      </c>
      <c r="G1488" s="211" t="s">
        <v>1792</v>
      </c>
      <c r="H1488" s="212" t="s">
        <v>15846</v>
      </c>
      <c r="I1488" s="213" t="s">
        <v>23218</v>
      </c>
      <c r="J1488" s="201" t="str">
        <f t="shared" si="47"/>
        <v>0293</v>
      </c>
      <c r="K1488" s="209"/>
      <c r="L1488" s="209"/>
      <c r="M1488" s="214"/>
      <c r="N1488" s="209" t="s">
        <v>18765</v>
      </c>
      <c r="O1488" s="215" t="s">
        <v>18766</v>
      </c>
      <c r="P1488" s="215" t="s">
        <v>18767</v>
      </c>
      <c r="Q1488" s="215" t="s">
        <v>18768</v>
      </c>
    </row>
    <row r="1489" spans="1:17" s="208" customFormat="1" ht="13.15" customHeight="1">
      <c r="A1489" s="209" t="str">
        <f t="shared" si="46"/>
        <v>1211930051538150370</v>
      </c>
      <c r="B1489" s="210" t="s">
        <v>19090</v>
      </c>
      <c r="C1489" s="211" t="s">
        <v>1049</v>
      </c>
      <c r="D1489" s="211" t="s">
        <v>23216</v>
      </c>
      <c r="E1489" s="211" t="s">
        <v>1048</v>
      </c>
      <c r="F1489" s="211" t="s">
        <v>23217</v>
      </c>
      <c r="G1489" s="211" t="s">
        <v>1792</v>
      </c>
      <c r="H1489" s="212" t="s">
        <v>15846</v>
      </c>
      <c r="I1489" s="213" t="s">
        <v>23218</v>
      </c>
      <c r="J1489" s="201" t="str">
        <f t="shared" si="47"/>
        <v>0293</v>
      </c>
      <c r="K1489" s="209"/>
      <c r="L1489" s="209"/>
      <c r="M1489" s="214"/>
      <c r="N1489" s="209" t="s">
        <v>18765</v>
      </c>
      <c r="O1489" s="215" t="s">
        <v>18766</v>
      </c>
      <c r="P1489" s="215" t="s">
        <v>18767</v>
      </c>
      <c r="Q1489" s="215" t="s">
        <v>18768</v>
      </c>
    </row>
    <row r="1490" spans="1:17" s="208" customFormat="1" ht="13.15" customHeight="1">
      <c r="A1490" s="209" t="str">
        <f t="shared" si="46"/>
        <v>4342545011336818707</v>
      </c>
      <c r="B1490" s="210" t="s">
        <v>19090</v>
      </c>
      <c r="C1490" s="211" t="s">
        <v>23216</v>
      </c>
      <c r="D1490" s="211" t="s">
        <v>23216</v>
      </c>
      <c r="E1490" s="211" t="s">
        <v>23217</v>
      </c>
      <c r="F1490" s="211" t="s">
        <v>23217</v>
      </c>
      <c r="G1490" s="211" t="s">
        <v>1792</v>
      </c>
      <c r="H1490" s="212" t="s">
        <v>15846</v>
      </c>
      <c r="I1490" s="213" t="s">
        <v>23218</v>
      </c>
      <c r="J1490" s="201" t="str">
        <f t="shared" si="47"/>
        <v>0293</v>
      </c>
      <c r="K1490" s="209"/>
      <c r="L1490" s="209"/>
      <c r="M1490" s="214"/>
      <c r="N1490" s="209" t="s">
        <v>18765</v>
      </c>
      <c r="O1490" s="215" t="s">
        <v>18766</v>
      </c>
      <c r="P1490" s="215" t="s">
        <v>18767</v>
      </c>
      <c r="Q1490" s="215" t="s">
        <v>18768</v>
      </c>
    </row>
    <row r="1491" spans="1:17" s="208" customFormat="1" ht="13.15" customHeight="1">
      <c r="A1491" s="209" t="str">
        <f t="shared" si="46"/>
        <v>1216921021861510521</v>
      </c>
      <c r="B1491" s="210" t="s">
        <v>19091</v>
      </c>
      <c r="C1491" s="211" t="s">
        <v>743</v>
      </c>
      <c r="D1491" s="211" t="s">
        <v>743</v>
      </c>
      <c r="E1491" s="211" t="s">
        <v>15849</v>
      </c>
      <c r="F1491" s="211" t="s">
        <v>742</v>
      </c>
      <c r="G1491" s="211" t="s">
        <v>2066</v>
      </c>
      <c r="H1491" s="212" t="s">
        <v>2338</v>
      </c>
      <c r="I1491" s="213" t="s">
        <v>19092</v>
      </c>
      <c r="J1491" s="201" t="str">
        <f t="shared" si="47"/>
        <v>0294</v>
      </c>
      <c r="K1491" s="209"/>
      <c r="L1491" s="209"/>
      <c r="M1491" s="214"/>
      <c r="N1491" s="209" t="s">
        <v>18777</v>
      </c>
      <c r="O1491" s="215" t="s">
        <v>18778</v>
      </c>
      <c r="P1491" s="215" t="s">
        <v>18835</v>
      </c>
      <c r="Q1491" s="215" t="s">
        <v>18836</v>
      </c>
    </row>
    <row r="1492" spans="1:17" s="208" customFormat="1" ht="13.15" customHeight="1">
      <c r="A1492" s="209" t="str">
        <f t="shared" si="46"/>
        <v>1216921061861510521</v>
      </c>
      <c r="B1492" s="210" t="s">
        <v>19091</v>
      </c>
      <c r="C1492" s="211" t="s">
        <v>743</v>
      </c>
      <c r="D1492" s="211" t="s">
        <v>743</v>
      </c>
      <c r="E1492" s="211" t="s">
        <v>15851</v>
      </c>
      <c r="F1492" s="211" t="s">
        <v>742</v>
      </c>
      <c r="G1492" s="211" t="s">
        <v>2066</v>
      </c>
      <c r="H1492" s="212" t="s">
        <v>2338</v>
      </c>
      <c r="I1492" s="213" t="s">
        <v>19092</v>
      </c>
      <c r="J1492" s="201" t="str">
        <f t="shared" si="47"/>
        <v>0294</v>
      </c>
      <c r="K1492" s="209"/>
      <c r="L1492" s="209"/>
      <c r="M1492" s="214"/>
      <c r="N1492" s="209" t="s">
        <v>18777</v>
      </c>
      <c r="O1492" s="215" t="s">
        <v>18778</v>
      </c>
      <c r="P1492" s="215" t="s">
        <v>18835</v>
      </c>
      <c r="Q1492" s="215" t="s">
        <v>18836</v>
      </c>
    </row>
    <row r="1493" spans="1:17" s="208" customFormat="1" ht="13.15" customHeight="1">
      <c r="A1493" s="209" t="str">
        <f t="shared" si="46"/>
        <v>1216921071861510521</v>
      </c>
      <c r="B1493" s="210" t="s">
        <v>19091</v>
      </c>
      <c r="C1493" s="211" t="s">
        <v>743</v>
      </c>
      <c r="D1493" s="211" t="s">
        <v>743</v>
      </c>
      <c r="E1493" s="211" t="s">
        <v>742</v>
      </c>
      <c r="F1493" s="211" t="s">
        <v>742</v>
      </c>
      <c r="G1493" s="211" t="s">
        <v>2066</v>
      </c>
      <c r="H1493" s="212" t="s">
        <v>2338</v>
      </c>
      <c r="I1493" s="213" t="s">
        <v>19092</v>
      </c>
      <c r="J1493" s="201" t="str">
        <f t="shared" si="47"/>
        <v>0294</v>
      </c>
      <c r="K1493" s="209"/>
      <c r="L1493" s="209"/>
      <c r="M1493" s="214"/>
      <c r="N1493" s="209" t="s">
        <v>18777</v>
      </c>
      <c r="O1493" s="215" t="s">
        <v>18778</v>
      </c>
      <c r="P1493" s="215" t="s">
        <v>18835</v>
      </c>
      <c r="Q1493" s="215" t="s">
        <v>18836</v>
      </c>
    </row>
    <row r="1494" spans="1:17" s="208" customFormat="1" ht="13.15" customHeight="1">
      <c r="A1494" s="209" t="str">
        <f t="shared" si="46"/>
        <v>1216921081861510521</v>
      </c>
      <c r="B1494" s="210" t="s">
        <v>19091</v>
      </c>
      <c r="C1494" s="211" t="s">
        <v>743</v>
      </c>
      <c r="D1494" s="211" t="s">
        <v>743</v>
      </c>
      <c r="E1494" s="211" t="s">
        <v>15852</v>
      </c>
      <c r="F1494" s="211" t="s">
        <v>742</v>
      </c>
      <c r="G1494" s="211" t="s">
        <v>2066</v>
      </c>
      <c r="H1494" s="212" t="s">
        <v>2338</v>
      </c>
      <c r="I1494" s="213" t="s">
        <v>19092</v>
      </c>
      <c r="J1494" s="201" t="str">
        <f t="shared" si="47"/>
        <v>0294</v>
      </c>
      <c r="K1494" s="209"/>
      <c r="L1494" s="209"/>
      <c r="M1494" s="214"/>
      <c r="N1494" s="209" t="s">
        <v>18777</v>
      </c>
      <c r="O1494" s="215" t="s">
        <v>18778</v>
      </c>
      <c r="P1494" s="215" t="s">
        <v>18835</v>
      </c>
      <c r="Q1494" s="215" t="s">
        <v>18836</v>
      </c>
    </row>
    <row r="1495" spans="1:17" s="208" customFormat="1" ht="13.15" customHeight="1">
      <c r="A1495" s="209" t="str">
        <f t="shared" si="46"/>
        <v>1216921091861510521</v>
      </c>
      <c r="B1495" s="210" t="s">
        <v>19091</v>
      </c>
      <c r="C1495" s="211" t="s">
        <v>743</v>
      </c>
      <c r="D1495" s="211" t="s">
        <v>743</v>
      </c>
      <c r="E1495" s="211" t="s">
        <v>15853</v>
      </c>
      <c r="F1495" s="211" t="s">
        <v>742</v>
      </c>
      <c r="G1495" s="211" t="s">
        <v>2066</v>
      </c>
      <c r="H1495" s="212" t="s">
        <v>2338</v>
      </c>
      <c r="I1495" s="213" t="s">
        <v>19092</v>
      </c>
      <c r="J1495" s="201" t="str">
        <f t="shared" si="47"/>
        <v>0294</v>
      </c>
      <c r="K1495" s="209"/>
      <c r="L1495" s="209"/>
      <c r="M1495" s="214"/>
      <c r="N1495" s="209" t="s">
        <v>18777</v>
      </c>
      <c r="O1495" s="215" t="s">
        <v>18778</v>
      </c>
      <c r="P1495" s="215" t="s">
        <v>18835</v>
      </c>
      <c r="Q1495" s="215" t="s">
        <v>18836</v>
      </c>
    </row>
    <row r="1496" spans="1:17" s="208" customFormat="1" ht="13.15" customHeight="1">
      <c r="A1496" s="209" t="str">
        <f t="shared" si="46"/>
        <v>##1861510521</v>
      </c>
      <c r="B1496" s="210" t="s">
        <v>19091</v>
      </c>
      <c r="C1496" s="211" t="s">
        <v>743</v>
      </c>
      <c r="D1496" s="211" t="s">
        <v>743</v>
      </c>
      <c r="E1496" s="211" t="s">
        <v>3649</v>
      </c>
      <c r="F1496" s="211" t="s">
        <v>742</v>
      </c>
      <c r="G1496" s="211" t="s">
        <v>2066</v>
      </c>
      <c r="H1496" s="212" t="s">
        <v>2338</v>
      </c>
      <c r="I1496" s="213" t="s">
        <v>19092</v>
      </c>
      <c r="J1496" s="201" t="str">
        <f t="shared" si="47"/>
        <v>0294</v>
      </c>
      <c r="K1496" s="209" t="s">
        <v>14592</v>
      </c>
      <c r="L1496" s="209"/>
      <c r="M1496" s="214"/>
      <c r="N1496" s="209" t="s">
        <v>18777</v>
      </c>
      <c r="O1496" s="215" t="s">
        <v>18778</v>
      </c>
      <c r="P1496" s="215" t="s">
        <v>18835</v>
      </c>
      <c r="Q1496" s="215" t="s">
        <v>18836</v>
      </c>
    </row>
    <row r="1497" spans="1:17" s="208" customFormat="1" ht="13.15" customHeight="1">
      <c r="A1497" s="209" t="str">
        <f t="shared" si="46"/>
        <v>121692103NA</v>
      </c>
      <c r="B1497" s="210" t="s">
        <v>19091</v>
      </c>
      <c r="C1497" s="211" t="s">
        <v>3106</v>
      </c>
      <c r="D1497" s="211" t="s">
        <v>743</v>
      </c>
      <c r="E1497" s="211" t="s">
        <v>15850</v>
      </c>
      <c r="F1497" s="211" t="s">
        <v>742</v>
      </c>
      <c r="G1497" s="211" t="s">
        <v>2066</v>
      </c>
      <c r="H1497" s="212" t="s">
        <v>2338</v>
      </c>
      <c r="I1497" s="213" t="s">
        <v>19092</v>
      </c>
      <c r="J1497" s="201" t="str">
        <f t="shared" si="47"/>
        <v>0294</v>
      </c>
      <c r="K1497" s="209"/>
      <c r="L1497" s="209"/>
      <c r="M1497" s="214"/>
      <c r="N1497" s="209" t="s">
        <v>18777</v>
      </c>
      <c r="O1497" s="215" t="s">
        <v>18778</v>
      </c>
      <c r="P1497" s="215" t="s">
        <v>18835</v>
      </c>
      <c r="Q1497" s="215" t="s">
        <v>18836</v>
      </c>
    </row>
    <row r="1498" spans="1:17" s="208" customFormat="1" ht="13.15" customHeight="1">
      <c r="A1498" s="209" t="str">
        <f t="shared" si="46"/>
        <v>1F-QMA0000026344601861510521</v>
      </c>
      <c r="B1498" s="210" t="s">
        <v>19091</v>
      </c>
      <c r="C1498" s="211" t="s">
        <v>743</v>
      </c>
      <c r="D1498" s="211" t="s">
        <v>743</v>
      </c>
      <c r="E1498" s="211" t="s">
        <v>15854</v>
      </c>
      <c r="F1498" s="211" t="s">
        <v>742</v>
      </c>
      <c r="G1498" s="211" t="s">
        <v>2066</v>
      </c>
      <c r="H1498" s="212" t="s">
        <v>2338</v>
      </c>
      <c r="I1498" s="213" t="s">
        <v>19092</v>
      </c>
      <c r="J1498" s="201" t="str">
        <f t="shared" si="47"/>
        <v>0294</v>
      </c>
      <c r="K1498" s="209"/>
      <c r="L1498" s="209"/>
      <c r="M1498" s="214"/>
      <c r="N1498" s="209" t="s">
        <v>18777</v>
      </c>
      <c r="O1498" s="215" t="s">
        <v>18778</v>
      </c>
      <c r="P1498" s="215" t="s">
        <v>18835</v>
      </c>
      <c r="Q1498" s="215" t="s">
        <v>18836</v>
      </c>
    </row>
    <row r="1499" spans="1:17" s="208" customFormat="1" ht="13.15" customHeight="1">
      <c r="A1499" s="209" t="str">
        <f t="shared" si="46"/>
        <v>1217754011689641680</v>
      </c>
      <c r="B1499" s="210" t="s">
        <v>19093</v>
      </c>
      <c r="C1499" s="211" t="s">
        <v>2195</v>
      </c>
      <c r="D1499" s="211" t="s">
        <v>2195</v>
      </c>
      <c r="E1499" s="211" t="s">
        <v>15855</v>
      </c>
      <c r="F1499" s="211" t="s">
        <v>1604</v>
      </c>
      <c r="G1499" s="211" t="s">
        <v>2194</v>
      </c>
      <c r="H1499" s="212" t="s">
        <v>2301</v>
      </c>
      <c r="I1499" s="213" t="s">
        <v>735</v>
      </c>
      <c r="J1499" s="201" t="str">
        <f t="shared" si="47"/>
        <v>0295</v>
      </c>
      <c r="K1499" s="209"/>
      <c r="L1499" s="209"/>
      <c r="M1499" s="214"/>
      <c r="N1499" s="209" t="s">
        <v>18777</v>
      </c>
      <c r="O1499" s="215" t="s">
        <v>18778</v>
      </c>
      <c r="P1499" s="215" t="s">
        <v>18781</v>
      </c>
      <c r="Q1499" s="215" t="s">
        <v>18782</v>
      </c>
    </row>
    <row r="1500" spans="1:17" s="208" customFormat="1" ht="13.15" customHeight="1">
      <c r="A1500" s="209" t="str">
        <f t="shared" si="46"/>
        <v>1217754021689641680</v>
      </c>
      <c r="B1500" s="210" t="s">
        <v>19093</v>
      </c>
      <c r="C1500" s="211" t="s">
        <v>2195</v>
      </c>
      <c r="D1500" s="211" t="s">
        <v>2195</v>
      </c>
      <c r="E1500" s="211" t="s">
        <v>15856</v>
      </c>
      <c r="F1500" s="211" t="s">
        <v>1604</v>
      </c>
      <c r="G1500" s="211" t="s">
        <v>2194</v>
      </c>
      <c r="H1500" s="212" t="s">
        <v>2301</v>
      </c>
      <c r="I1500" s="213" t="s">
        <v>735</v>
      </c>
      <c r="J1500" s="201" t="str">
        <f t="shared" si="47"/>
        <v>0295</v>
      </c>
      <c r="K1500" s="209"/>
      <c r="L1500" s="209"/>
      <c r="M1500" s="214"/>
      <c r="N1500" s="209" t="s">
        <v>18777</v>
      </c>
      <c r="O1500" s="215" t="s">
        <v>18778</v>
      </c>
      <c r="P1500" s="215" t="s">
        <v>18781</v>
      </c>
      <c r="Q1500" s="215" t="s">
        <v>18782</v>
      </c>
    </row>
    <row r="1501" spans="1:17" s="208" customFormat="1" ht="13.15" customHeight="1">
      <c r="A1501" s="209" t="str">
        <f t="shared" si="46"/>
        <v>1217754031255300836</v>
      </c>
      <c r="B1501" s="210" t="s">
        <v>19093</v>
      </c>
      <c r="C1501" s="211" t="s">
        <v>734</v>
      </c>
      <c r="D1501" s="211" t="s">
        <v>2195</v>
      </c>
      <c r="E1501" s="211" t="s">
        <v>1604</v>
      </c>
      <c r="F1501" s="211" t="s">
        <v>1604</v>
      </c>
      <c r="G1501" s="211" t="s">
        <v>2194</v>
      </c>
      <c r="H1501" s="212" t="s">
        <v>2301</v>
      </c>
      <c r="I1501" s="213" t="s">
        <v>735</v>
      </c>
      <c r="J1501" s="201" t="str">
        <f t="shared" si="47"/>
        <v>0295</v>
      </c>
      <c r="K1501" s="209" t="s">
        <v>14592</v>
      </c>
      <c r="L1501" s="209"/>
      <c r="M1501" s="214"/>
      <c r="N1501" s="209" t="s">
        <v>18777</v>
      </c>
      <c r="O1501" s="215" t="s">
        <v>18778</v>
      </c>
      <c r="P1501" s="215" t="s">
        <v>18781</v>
      </c>
      <c r="Q1501" s="215" t="s">
        <v>18782</v>
      </c>
    </row>
    <row r="1502" spans="1:17" s="208" customFormat="1" ht="13.15" customHeight="1">
      <c r="A1502" s="209" t="str">
        <f t="shared" si="46"/>
        <v>1217754031467421727</v>
      </c>
      <c r="B1502" s="210" t="s">
        <v>19093</v>
      </c>
      <c r="C1502" s="211" t="s">
        <v>15857</v>
      </c>
      <c r="D1502" s="211" t="s">
        <v>2195</v>
      </c>
      <c r="E1502" s="211" t="s">
        <v>1604</v>
      </c>
      <c r="F1502" s="211" t="s">
        <v>1604</v>
      </c>
      <c r="G1502" s="211" t="s">
        <v>2194</v>
      </c>
      <c r="H1502" s="212" t="s">
        <v>2301</v>
      </c>
      <c r="I1502" s="213" t="s">
        <v>735</v>
      </c>
      <c r="J1502" s="201" t="str">
        <f t="shared" si="47"/>
        <v>0295</v>
      </c>
      <c r="K1502" s="209" t="s">
        <v>14592</v>
      </c>
      <c r="L1502" s="209"/>
      <c r="M1502" s="214"/>
      <c r="N1502" s="209" t="s">
        <v>18777</v>
      </c>
      <c r="O1502" s="215" t="s">
        <v>18778</v>
      </c>
      <c r="P1502" s="215" t="s">
        <v>18781</v>
      </c>
      <c r="Q1502" s="215" t="s">
        <v>18782</v>
      </c>
    </row>
    <row r="1503" spans="1:17" s="208" customFormat="1" ht="13.15" customHeight="1">
      <c r="A1503" s="209" t="str">
        <f t="shared" si="46"/>
        <v>1217754031689641680</v>
      </c>
      <c r="B1503" s="210" t="s">
        <v>19093</v>
      </c>
      <c r="C1503" s="211" t="s">
        <v>2195</v>
      </c>
      <c r="D1503" s="211" t="s">
        <v>2195</v>
      </c>
      <c r="E1503" s="211" t="s">
        <v>1604</v>
      </c>
      <c r="F1503" s="211" t="s">
        <v>1604</v>
      </c>
      <c r="G1503" s="211" t="s">
        <v>2194</v>
      </c>
      <c r="H1503" s="212" t="s">
        <v>2301</v>
      </c>
      <c r="I1503" s="213" t="s">
        <v>735</v>
      </c>
      <c r="J1503" s="201" t="str">
        <f t="shared" si="47"/>
        <v>0295</v>
      </c>
      <c r="K1503" s="209"/>
      <c r="L1503" s="209"/>
      <c r="M1503" s="214"/>
      <c r="N1503" s="209" t="s">
        <v>18777</v>
      </c>
      <c r="O1503" s="215" t="s">
        <v>18778</v>
      </c>
      <c r="P1503" s="215" t="s">
        <v>18781</v>
      </c>
      <c r="Q1503" s="215" t="s">
        <v>18782</v>
      </c>
    </row>
    <row r="1504" spans="1:17" s="208" customFormat="1" ht="13.15" customHeight="1">
      <c r="A1504" s="209" t="str">
        <f t="shared" si="46"/>
        <v>1217754051467421727</v>
      </c>
      <c r="B1504" s="210" t="s">
        <v>19093</v>
      </c>
      <c r="C1504" s="211" t="s">
        <v>15857</v>
      </c>
      <c r="D1504" s="211" t="s">
        <v>2195</v>
      </c>
      <c r="E1504" s="211" t="s">
        <v>15858</v>
      </c>
      <c r="F1504" s="211" t="s">
        <v>1604</v>
      </c>
      <c r="G1504" s="211" t="s">
        <v>2194</v>
      </c>
      <c r="H1504" s="212" t="s">
        <v>2301</v>
      </c>
      <c r="I1504" s="213" t="s">
        <v>735</v>
      </c>
      <c r="J1504" s="201" t="str">
        <f t="shared" si="47"/>
        <v>0295</v>
      </c>
      <c r="K1504" s="209"/>
      <c r="L1504" s="209"/>
      <c r="M1504" s="214"/>
      <c r="N1504" s="209" t="s">
        <v>18777</v>
      </c>
      <c r="O1504" s="215" t="s">
        <v>18778</v>
      </c>
      <c r="P1504" s="215" t="s">
        <v>18781</v>
      </c>
      <c r="Q1504" s="215" t="s">
        <v>18782</v>
      </c>
    </row>
    <row r="1505" spans="1:17" s="208" customFormat="1" ht="13.15" customHeight="1">
      <c r="A1505" s="209" t="str">
        <f t="shared" si="46"/>
        <v>1217754051689641680</v>
      </c>
      <c r="B1505" s="210" t="s">
        <v>19093</v>
      </c>
      <c r="C1505" s="211" t="s">
        <v>2195</v>
      </c>
      <c r="D1505" s="211" t="s">
        <v>2195</v>
      </c>
      <c r="E1505" s="211" t="s">
        <v>15858</v>
      </c>
      <c r="F1505" s="211" t="s">
        <v>1604</v>
      </c>
      <c r="G1505" s="211" t="s">
        <v>2194</v>
      </c>
      <c r="H1505" s="212" t="s">
        <v>2301</v>
      </c>
      <c r="I1505" s="213" t="s">
        <v>735</v>
      </c>
      <c r="J1505" s="201" t="str">
        <f t="shared" si="47"/>
        <v>0295</v>
      </c>
      <c r="K1505" s="209" t="s">
        <v>9153</v>
      </c>
      <c r="L1505" s="209"/>
      <c r="M1505" s="214"/>
      <c r="N1505" s="209" t="s">
        <v>18777</v>
      </c>
      <c r="O1505" s="215" t="s">
        <v>18778</v>
      </c>
      <c r="P1505" s="215" t="s">
        <v>18781</v>
      </c>
      <c r="Q1505" s="215" t="s">
        <v>18782</v>
      </c>
    </row>
    <row r="1506" spans="1:17" s="208" customFormat="1" ht="13.15" customHeight="1">
      <c r="A1506" s="209" t="str">
        <f t="shared" si="46"/>
        <v>1217754061689641680</v>
      </c>
      <c r="B1506" s="210" t="s">
        <v>19093</v>
      </c>
      <c r="C1506" s="211" t="s">
        <v>2195</v>
      </c>
      <c r="D1506" s="211" t="s">
        <v>2195</v>
      </c>
      <c r="E1506" s="211" t="s">
        <v>15859</v>
      </c>
      <c r="F1506" s="211" t="s">
        <v>1604</v>
      </c>
      <c r="G1506" s="211" t="s">
        <v>2194</v>
      </c>
      <c r="H1506" s="212" t="s">
        <v>2301</v>
      </c>
      <c r="I1506" s="213" t="s">
        <v>735</v>
      </c>
      <c r="J1506" s="201" t="str">
        <f t="shared" si="47"/>
        <v>0295</v>
      </c>
      <c r="K1506" s="209"/>
      <c r="L1506" s="209"/>
      <c r="M1506" s="214"/>
      <c r="N1506" s="209" t="s">
        <v>18777</v>
      </c>
      <c r="O1506" s="215" t="s">
        <v>18778</v>
      </c>
      <c r="P1506" s="215" t="s">
        <v>18781</v>
      </c>
      <c r="Q1506" s="215" t="s">
        <v>18782</v>
      </c>
    </row>
    <row r="1507" spans="1:17" s="208" customFormat="1" ht="13.15" customHeight="1">
      <c r="A1507" s="209" t="str">
        <f t="shared" si="46"/>
        <v>2001414011255300836</v>
      </c>
      <c r="B1507" s="210" t="s">
        <v>19093</v>
      </c>
      <c r="C1507" s="211" t="s">
        <v>734</v>
      </c>
      <c r="D1507" s="211" t="s">
        <v>2195</v>
      </c>
      <c r="E1507" s="211" t="s">
        <v>733</v>
      </c>
      <c r="F1507" s="211" t="s">
        <v>1604</v>
      </c>
      <c r="G1507" s="211" t="s">
        <v>2194</v>
      </c>
      <c r="H1507" s="212" t="s">
        <v>2301</v>
      </c>
      <c r="I1507" s="213" t="s">
        <v>735</v>
      </c>
      <c r="J1507" s="201" t="str">
        <f t="shared" si="47"/>
        <v>0295</v>
      </c>
      <c r="K1507" s="209"/>
      <c r="L1507" s="209"/>
      <c r="M1507" s="214"/>
      <c r="N1507" s="209" t="s">
        <v>18777</v>
      </c>
      <c r="O1507" s="215" t="s">
        <v>18778</v>
      </c>
      <c r="P1507" s="215" t="s">
        <v>18781</v>
      </c>
      <c r="Q1507" s="215" t="s">
        <v>18782</v>
      </c>
    </row>
    <row r="1508" spans="1:17" s="208" customFormat="1" ht="13.15" customHeight="1">
      <c r="A1508" s="209" t="str">
        <f t="shared" si="46"/>
        <v>2001414011689641680</v>
      </c>
      <c r="B1508" s="210" t="s">
        <v>19093</v>
      </c>
      <c r="C1508" s="211" t="s">
        <v>2195</v>
      </c>
      <c r="D1508" s="211" t="s">
        <v>2195</v>
      </c>
      <c r="E1508" s="211" t="s">
        <v>733</v>
      </c>
      <c r="F1508" s="211" t="s">
        <v>1604</v>
      </c>
      <c r="G1508" s="211" t="s">
        <v>2194</v>
      </c>
      <c r="H1508" s="212" t="s">
        <v>2301</v>
      </c>
      <c r="I1508" s="213" t="s">
        <v>735</v>
      </c>
      <c r="J1508" s="201" t="str">
        <f t="shared" si="47"/>
        <v>0295</v>
      </c>
      <c r="K1508" s="209" t="s">
        <v>15861</v>
      </c>
      <c r="L1508" s="209" t="s">
        <v>15111</v>
      </c>
      <c r="M1508" s="260">
        <v>44101</v>
      </c>
      <c r="N1508" s="209" t="s">
        <v>18777</v>
      </c>
      <c r="O1508" s="215" t="s">
        <v>18778</v>
      </c>
      <c r="P1508" s="215" t="s">
        <v>18781</v>
      </c>
      <c r="Q1508" s="215" t="s">
        <v>18782</v>
      </c>
    </row>
    <row r="1509" spans="1:17" s="208" customFormat="1" ht="13.15" customHeight="1">
      <c r="A1509" s="209" t="str">
        <f t="shared" si="46"/>
        <v>##1689641680</v>
      </c>
      <c r="B1509" s="210" t="s">
        <v>19093</v>
      </c>
      <c r="C1509" s="211" t="s">
        <v>2195</v>
      </c>
      <c r="D1509" s="211" t="s">
        <v>2195</v>
      </c>
      <c r="E1509" s="211" t="s">
        <v>3649</v>
      </c>
      <c r="F1509" s="211" t="s">
        <v>1604</v>
      </c>
      <c r="G1509" s="211" t="s">
        <v>2194</v>
      </c>
      <c r="H1509" s="212" t="s">
        <v>2301</v>
      </c>
      <c r="I1509" s="213" t="s">
        <v>735</v>
      </c>
      <c r="J1509" s="201" t="str">
        <f t="shared" si="47"/>
        <v>0295</v>
      </c>
      <c r="K1509" s="209"/>
      <c r="L1509" s="209"/>
      <c r="M1509" s="214"/>
      <c r="N1509" s="209" t="s">
        <v>18777</v>
      </c>
      <c r="O1509" s="215" t="s">
        <v>18778</v>
      </c>
      <c r="P1509" s="215" t="s">
        <v>18781</v>
      </c>
      <c r="Q1509" s="215" t="s">
        <v>18782</v>
      </c>
    </row>
    <row r="1510" spans="1:17" s="208" customFormat="1" ht="13.15" customHeight="1">
      <c r="A1510" s="209" t="str">
        <f t="shared" si="46"/>
        <v>1F-QMA0000023438161689641680</v>
      </c>
      <c r="B1510" s="210" t="s">
        <v>19093</v>
      </c>
      <c r="C1510" s="211" t="s">
        <v>2195</v>
      </c>
      <c r="D1510" s="211" t="s">
        <v>2195</v>
      </c>
      <c r="E1510" s="211" t="s">
        <v>15860</v>
      </c>
      <c r="F1510" s="211" t="s">
        <v>1604</v>
      </c>
      <c r="G1510" s="211" t="s">
        <v>2194</v>
      </c>
      <c r="H1510" s="212" t="s">
        <v>2301</v>
      </c>
      <c r="I1510" s="213" t="s">
        <v>735</v>
      </c>
      <c r="J1510" s="201" t="str">
        <f t="shared" si="47"/>
        <v>0295</v>
      </c>
      <c r="K1510" s="209"/>
      <c r="L1510" s="209"/>
      <c r="M1510" s="214"/>
      <c r="N1510" s="209" t="s">
        <v>18777</v>
      </c>
      <c r="O1510" s="215" t="s">
        <v>18778</v>
      </c>
      <c r="P1510" s="215" t="s">
        <v>18781</v>
      </c>
      <c r="Q1510" s="215" t="s">
        <v>18782</v>
      </c>
    </row>
    <row r="1511" spans="1:17" s="208" customFormat="1" ht="13.15" customHeight="1">
      <c r="A1511" s="209" t="str">
        <f t="shared" si="46"/>
        <v>84-10013691689641680</v>
      </c>
      <c r="B1511" s="210" t="s">
        <v>19093</v>
      </c>
      <c r="C1511" s="211" t="s">
        <v>2195</v>
      </c>
      <c r="D1511" s="211" t="s">
        <v>2195</v>
      </c>
      <c r="E1511" s="211" t="s">
        <v>15862</v>
      </c>
      <c r="F1511" s="211" t="s">
        <v>1604</v>
      </c>
      <c r="G1511" s="211" t="s">
        <v>2194</v>
      </c>
      <c r="H1511" s="212" t="s">
        <v>2301</v>
      </c>
      <c r="I1511" s="213" t="s">
        <v>735</v>
      </c>
      <c r="J1511" s="201" t="str">
        <f t="shared" si="47"/>
        <v>0295</v>
      </c>
      <c r="K1511" s="209"/>
      <c r="L1511" s="209"/>
      <c r="M1511" s="214"/>
      <c r="N1511" s="209" t="s">
        <v>18777</v>
      </c>
      <c r="O1511" s="215" t="s">
        <v>18778</v>
      </c>
      <c r="P1511" s="215" t="s">
        <v>18781</v>
      </c>
      <c r="Q1511" s="215" t="s">
        <v>18782</v>
      </c>
    </row>
    <row r="1512" spans="1:17" s="208" customFormat="1" ht="13.15" customHeight="1">
      <c r="A1512" s="209" t="str">
        <f t="shared" si="46"/>
        <v>84-10049201689641680</v>
      </c>
      <c r="B1512" s="210" t="s">
        <v>19093</v>
      </c>
      <c r="C1512" s="211" t="s">
        <v>2195</v>
      </c>
      <c r="D1512" s="211" t="s">
        <v>2195</v>
      </c>
      <c r="E1512" s="211" t="s">
        <v>15863</v>
      </c>
      <c r="F1512" s="211" t="s">
        <v>1604</v>
      </c>
      <c r="G1512" s="211" t="s">
        <v>2194</v>
      </c>
      <c r="H1512" s="212" t="s">
        <v>2301</v>
      </c>
      <c r="I1512" s="213" t="s">
        <v>735</v>
      </c>
      <c r="J1512" s="201" t="str">
        <f t="shared" si="47"/>
        <v>0295</v>
      </c>
      <c r="K1512" s="209"/>
      <c r="L1512" s="209"/>
      <c r="M1512" s="214"/>
      <c r="N1512" s="209" t="s">
        <v>18777</v>
      </c>
      <c r="O1512" s="215" t="s">
        <v>18778</v>
      </c>
      <c r="P1512" s="215" t="s">
        <v>18781</v>
      </c>
      <c r="Q1512" s="215" t="s">
        <v>18782</v>
      </c>
    </row>
    <row r="1513" spans="1:17" s="208" customFormat="1" ht="13.15" customHeight="1">
      <c r="A1513" s="209" t="str">
        <f t="shared" si="46"/>
        <v>1217762011992700983</v>
      </c>
      <c r="B1513" s="210" t="s">
        <v>19094</v>
      </c>
      <c r="C1513" s="211" t="s">
        <v>32</v>
      </c>
      <c r="D1513" s="211" t="s">
        <v>32</v>
      </c>
      <c r="E1513" s="211" t="s">
        <v>15864</v>
      </c>
      <c r="F1513" s="211" t="s">
        <v>31</v>
      </c>
      <c r="G1513" s="211" t="s">
        <v>2245</v>
      </c>
      <c r="H1513" s="212" t="s">
        <v>2282</v>
      </c>
      <c r="I1513" s="213" t="s">
        <v>19095</v>
      </c>
      <c r="J1513" s="201" t="str">
        <f t="shared" si="47"/>
        <v>0297</v>
      </c>
      <c r="K1513" s="209"/>
      <c r="L1513" s="209"/>
      <c r="M1513" s="214"/>
      <c r="N1513" s="209" t="s">
        <v>18765</v>
      </c>
      <c r="O1513" s="215" t="s">
        <v>18766</v>
      </c>
      <c r="P1513" s="215" t="s">
        <v>18781</v>
      </c>
      <c r="Q1513" s="215" t="s">
        <v>18782</v>
      </c>
    </row>
    <row r="1514" spans="1:17" s="208" customFormat="1" ht="13.15" customHeight="1">
      <c r="A1514" s="209" t="str">
        <f t="shared" si="46"/>
        <v>1217762031992700983</v>
      </c>
      <c r="B1514" s="210" t="s">
        <v>19094</v>
      </c>
      <c r="C1514" s="211" t="s">
        <v>32</v>
      </c>
      <c r="D1514" s="211" t="s">
        <v>32</v>
      </c>
      <c r="E1514" s="211" t="s">
        <v>15865</v>
      </c>
      <c r="F1514" s="211" t="s">
        <v>31</v>
      </c>
      <c r="G1514" s="211" t="s">
        <v>2245</v>
      </c>
      <c r="H1514" s="212" t="s">
        <v>2282</v>
      </c>
      <c r="I1514" s="213" t="s">
        <v>19095</v>
      </c>
      <c r="J1514" s="201" t="str">
        <f t="shared" si="47"/>
        <v>0297</v>
      </c>
      <c r="K1514" s="209"/>
      <c r="L1514" s="209"/>
      <c r="M1514" s="214"/>
      <c r="N1514" s="209" t="s">
        <v>18765</v>
      </c>
      <c r="O1514" s="215" t="s">
        <v>18766</v>
      </c>
      <c r="P1514" s="215" t="s">
        <v>18781</v>
      </c>
      <c r="Q1514" s="215" t="s">
        <v>18782</v>
      </c>
    </row>
    <row r="1515" spans="1:17" s="208" customFormat="1" ht="13.15" customHeight="1">
      <c r="A1515" s="209" t="str">
        <f t="shared" si="46"/>
        <v>1217762041992700983</v>
      </c>
      <c r="B1515" s="210" t="s">
        <v>19094</v>
      </c>
      <c r="C1515" s="211" t="s">
        <v>32</v>
      </c>
      <c r="D1515" s="211" t="s">
        <v>32</v>
      </c>
      <c r="E1515" s="211" t="s">
        <v>3554</v>
      </c>
      <c r="F1515" s="211" t="s">
        <v>31</v>
      </c>
      <c r="G1515" s="211" t="s">
        <v>2245</v>
      </c>
      <c r="H1515" s="212" t="s">
        <v>2282</v>
      </c>
      <c r="I1515" s="213" t="s">
        <v>19095</v>
      </c>
      <c r="J1515" s="201" t="str">
        <f t="shared" si="47"/>
        <v>0297</v>
      </c>
      <c r="K1515" s="209"/>
      <c r="L1515" s="209"/>
      <c r="M1515" s="214"/>
      <c r="N1515" s="209" t="s">
        <v>18765</v>
      </c>
      <c r="O1515" s="215" t="s">
        <v>18766</v>
      </c>
      <c r="P1515" s="215" t="s">
        <v>18781</v>
      </c>
      <c r="Q1515" s="215" t="s">
        <v>18782</v>
      </c>
    </row>
    <row r="1516" spans="1:17" s="208" customFormat="1" ht="13.15" customHeight="1">
      <c r="A1516" s="209" t="str">
        <f t="shared" si="46"/>
        <v>1217762051992700983</v>
      </c>
      <c r="B1516" s="210" t="s">
        <v>19094</v>
      </c>
      <c r="C1516" s="211" t="s">
        <v>32</v>
      </c>
      <c r="D1516" s="211" t="s">
        <v>32</v>
      </c>
      <c r="E1516" s="211" t="s">
        <v>31</v>
      </c>
      <c r="F1516" s="211" t="s">
        <v>31</v>
      </c>
      <c r="G1516" s="211" t="s">
        <v>2245</v>
      </c>
      <c r="H1516" s="212" t="s">
        <v>2282</v>
      </c>
      <c r="I1516" s="213" t="s">
        <v>19095</v>
      </c>
      <c r="J1516" s="201" t="str">
        <f t="shared" si="47"/>
        <v>0297</v>
      </c>
      <c r="K1516" s="209"/>
      <c r="L1516" s="209"/>
      <c r="M1516" s="214"/>
      <c r="N1516" s="209" t="s">
        <v>18765</v>
      </c>
      <c r="O1516" s="215" t="s">
        <v>18766</v>
      </c>
      <c r="P1516" s="215" t="s">
        <v>18781</v>
      </c>
      <c r="Q1516" s="215" t="s">
        <v>18782</v>
      </c>
    </row>
    <row r="1517" spans="1:17" s="208" customFormat="1" ht="13.15" customHeight="1">
      <c r="A1517" s="209" t="str">
        <f t="shared" si="46"/>
        <v>1217762061992700983</v>
      </c>
      <c r="B1517" s="210" t="s">
        <v>19094</v>
      </c>
      <c r="C1517" s="211" t="s">
        <v>32</v>
      </c>
      <c r="D1517" s="211" t="s">
        <v>32</v>
      </c>
      <c r="E1517" s="211" t="s">
        <v>15866</v>
      </c>
      <c r="F1517" s="211" t="s">
        <v>31</v>
      </c>
      <c r="G1517" s="211" t="s">
        <v>2245</v>
      </c>
      <c r="H1517" s="212" t="s">
        <v>2282</v>
      </c>
      <c r="I1517" s="213" t="s">
        <v>19095</v>
      </c>
      <c r="J1517" s="201" t="str">
        <f t="shared" si="47"/>
        <v>0297</v>
      </c>
      <c r="K1517" s="209"/>
      <c r="L1517" s="209"/>
      <c r="M1517" s="214"/>
      <c r="N1517" s="209" t="s">
        <v>18765</v>
      </c>
      <c r="O1517" s="215" t="s">
        <v>18766</v>
      </c>
      <c r="P1517" s="215" t="s">
        <v>18781</v>
      </c>
      <c r="Q1517" s="215" t="s">
        <v>18782</v>
      </c>
    </row>
    <row r="1518" spans="1:17" s="208" customFormat="1" ht="13.15" customHeight="1">
      <c r="A1518" s="209" t="str">
        <f t="shared" si="46"/>
        <v>##1992700983</v>
      </c>
      <c r="B1518" s="210" t="s">
        <v>19094</v>
      </c>
      <c r="C1518" s="211" t="s">
        <v>32</v>
      </c>
      <c r="D1518" s="211" t="s">
        <v>32</v>
      </c>
      <c r="E1518" s="211" t="s">
        <v>3649</v>
      </c>
      <c r="F1518" s="211" t="s">
        <v>31</v>
      </c>
      <c r="G1518" s="211" t="s">
        <v>2245</v>
      </c>
      <c r="H1518" s="212" t="s">
        <v>2282</v>
      </c>
      <c r="I1518" s="213" t="s">
        <v>19095</v>
      </c>
      <c r="J1518" s="201" t="str">
        <f t="shared" si="47"/>
        <v>0297</v>
      </c>
      <c r="K1518" s="209"/>
      <c r="L1518" s="209"/>
      <c r="M1518" s="214"/>
      <c r="N1518" s="209" t="s">
        <v>18765</v>
      </c>
      <c r="O1518" s="215" t="s">
        <v>18766</v>
      </c>
      <c r="P1518" s="215" t="s">
        <v>18781</v>
      </c>
      <c r="Q1518" s="215" t="s">
        <v>18782</v>
      </c>
    </row>
    <row r="1519" spans="1:17" s="208" customFormat="1" ht="13.15" customHeight="1">
      <c r="A1519" s="209" t="str">
        <f t="shared" si="46"/>
        <v>1217770021922009331</v>
      </c>
      <c r="B1519" s="210" t="s">
        <v>19096</v>
      </c>
      <c r="C1519" s="211" t="s">
        <v>15867</v>
      </c>
      <c r="D1519" s="211" t="s">
        <v>154</v>
      </c>
      <c r="E1519" s="211" t="s">
        <v>15868</v>
      </c>
      <c r="F1519" s="211" t="s">
        <v>153</v>
      </c>
      <c r="G1519" s="211" t="s">
        <v>2086</v>
      </c>
      <c r="H1519" s="212" t="s">
        <v>3208</v>
      </c>
      <c r="I1519" s="213" t="s">
        <v>155</v>
      </c>
      <c r="J1519" s="201" t="str">
        <f t="shared" si="47"/>
        <v>0298</v>
      </c>
      <c r="K1519" s="209" t="s">
        <v>15869</v>
      </c>
      <c r="L1519" s="209"/>
      <c r="M1519" s="214"/>
      <c r="N1519" s="209" t="s">
        <v>18765</v>
      </c>
      <c r="O1519" s="215" t="s">
        <v>18766</v>
      </c>
      <c r="P1519" s="215" t="s">
        <v>18800</v>
      </c>
      <c r="Q1519" s="215" t="s">
        <v>18801</v>
      </c>
    </row>
    <row r="1520" spans="1:17" s="208" customFormat="1" ht="13.15" customHeight="1">
      <c r="A1520" s="209" t="str">
        <f t="shared" si="46"/>
        <v>1217770021972071991</v>
      </c>
      <c r="B1520" s="210" t="s">
        <v>19096</v>
      </c>
      <c r="C1520" s="211" t="s">
        <v>154</v>
      </c>
      <c r="D1520" s="211" t="s">
        <v>154</v>
      </c>
      <c r="E1520" s="211" t="s">
        <v>15868</v>
      </c>
      <c r="F1520" s="211" t="s">
        <v>153</v>
      </c>
      <c r="G1520" s="211" t="s">
        <v>2086</v>
      </c>
      <c r="H1520" s="212" t="s">
        <v>3208</v>
      </c>
      <c r="I1520" s="213" t="s">
        <v>155</v>
      </c>
      <c r="J1520" s="201" t="str">
        <f t="shared" si="47"/>
        <v>0298</v>
      </c>
      <c r="K1520" s="209" t="s">
        <v>13915</v>
      </c>
      <c r="L1520" s="212" t="s">
        <v>15111</v>
      </c>
      <c r="M1520" s="214">
        <v>44101</v>
      </c>
      <c r="N1520" s="209" t="s">
        <v>18765</v>
      </c>
      <c r="O1520" s="215" t="s">
        <v>18766</v>
      </c>
      <c r="P1520" s="215" t="s">
        <v>18800</v>
      </c>
      <c r="Q1520" s="215" t="s">
        <v>18801</v>
      </c>
    </row>
    <row r="1521" spans="1:17" s="208" customFormat="1" ht="13.15" customHeight="1">
      <c r="A1521" s="209" t="str">
        <f t="shared" si="46"/>
        <v>1217770031922009331</v>
      </c>
      <c r="B1521" s="210" t="s">
        <v>19096</v>
      </c>
      <c r="C1521" s="211" t="s">
        <v>15867</v>
      </c>
      <c r="D1521" s="211" t="s">
        <v>154</v>
      </c>
      <c r="E1521" s="211" t="s">
        <v>3337</v>
      </c>
      <c r="F1521" s="211" t="s">
        <v>153</v>
      </c>
      <c r="G1521" s="211" t="s">
        <v>2086</v>
      </c>
      <c r="H1521" s="212" t="s">
        <v>3208</v>
      </c>
      <c r="I1521" s="213" t="s">
        <v>155</v>
      </c>
      <c r="J1521" s="201" t="str">
        <f t="shared" si="47"/>
        <v>0298</v>
      </c>
      <c r="K1521" s="209" t="s">
        <v>15869</v>
      </c>
      <c r="L1521" s="209"/>
      <c r="M1521" s="214"/>
      <c r="N1521" s="209" t="s">
        <v>18765</v>
      </c>
      <c r="O1521" s="215" t="s">
        <v>18766</v>
      </c>
      <c r="P1521" s="215" t="s">
        <v>18800</v>
      </c>
      <c r="Q1521" s="215" t="s">
        <v>18801</v>
      </c>
    </row>
    <row r="1522" spans="1:17" s="208" customFormat="1" ht="13.15" customHeight="1">
      <c r="A1522" s="209" t="str">
        <f t="shared" si="46"/>
        <v>1217770031972071991</v>
      </c>
      <c r="B1522" s="210" t="s">
        <v>19096</v>
      </c>
      <c r="C1522" s="211" t="s">
        <v>154</v>
      </c>
      <c r="D1522" s="211" t="s">
        <v>154</v>
      </c>
      <c r="E1522" s="211" t="s">
        <v>3337</v>
      </c>
      <c r="F1522" s="211" t="s">
        <v>153</v>
      </c>
      <c r="G1522" s="211" t="s">
        <v>2086</v>
      </c>
      <c r="H1522" s="212" t="s">
        <v>3208</v>
      </c>
      <c r="I1522" s="213" t="s">
        <v>155</v>
      </c>
      <c r="J1522" s="201" t="str">
        <f t="shared" si="47"/>
        <v>0298</v>
      </c>
      <c r="K1522" s="209" t="s">
        <v>13915</v>
      </c>
      <c r="L1522" s="209" t="s">
        <v>15111</v>
      </c>
      <c r="M1522" s="214">
        <v>44101</v>
      </c>
      <c r="N1522" s="209" t="s">
        <v>18765</v>
      </c>
      <c r="O1522" s="215" t="s">
        <v>18766</v>
      </c>
      <c r="P1522" s="215" t="s">
        <v>18800</v>
      </c>
      <c r="Q1522" s="215" t="s">
        <v>18801</v>
      </c>
    </row>
    <row r="1523" spans="1:17" s="208" customFormat="1" ht="13.15" customHeight="1">
      <c r="A1523" s="209" t="str">
        <f t="shared" si="46"/>
        <v>1217770051053334342</v>
      </c>
      <c r="B1523" s="210" t="s">
        <v>19096</v>
      </c>
      <c r="C1523" s="211" t="s">
        <v>15870</v>
      </c>
      <c r="D1523" s="211" t="s">
        <v>154</v>
      </c>
      <c r="E1523" s="211" t="s">
        <v>15871</v>
      </c>
      <c r="F1523" s="211" t="s">
        <v>153</v>
      </c>
      <c r="G1523" s="211" t="s">
        <v>2086</v>
      </c>
      <c r="H1523" s="212" t="s">
        <v>3208</v>
      </c>
      <c r="I1523" s="213" t="s">
        <v>155</v>
      </c>
      <c r="J1523" s="201" t="str">
        <f t="shared" si="47"/>
        <v>0298</v>
      </c>
      <c r="K1523" s="209" t="s">
        <v>14592</v>
      </c>
      <c r="L1523" s="209"/>
      <c r="M1523" s="214"/>
      <c r="N1523" s="209" t="s">
        <v>18765</v>
      </c>
      <c r="O1523" s="215" t="s">
        <v>18766</v>
      </c>
      <c r="P1523" s="215" t="s">
        <v>18800</v>
      </c>
      <c r="Q1523" s="215" t="s">
        <v>18801</v>
      </c>
    </row>
    <row r="1524" spans="1:17" s="208" customFormat="1" ht="13.15" customHeight="1">
      <c r="A1524" s="209" t="str">
        <f t="shared" si="46"/>
        <v>1217770061922009331</v>
      </c>
      <c r="B1524" s="210" t="s">
        <v>19096</v>
      </c>
      <c r="C1524" s="211" t="s">
        <v>15867</v>
      </c>
      <c r="D1524" s="211" t="s">
        <v>154</v>
      </c>
      <c r="E1524" s="211" t="s">
        <v>15872</v>
      </c>
      <c r="F1524" s="211" t="s">
        <v>153</v>
      </c>
      <c r="G1524" s="211" t="s">
        <v>2086</v>
      </c>
      <c r="H1524" s="212" t="s">
        <v>3208</v>
      </c>
      <c r="I1524" s="213" t="s">
        <v>155</v>
      </c>
      <c r="J1524" s="201" t="str">
        <f t="shared" si="47"/>
        <v>0298</v>
      </c>
      <c r="K1524" s="209" t="s">
        <v>15869</v>
      </c>
      <c r="L1524" s="209"/>
      <c r="M1524" s="214"/>
      <c r="N1524" s="209" t="s">
        <v>18765</v>
      </c>
      <c r="O1524" s="215" t="s">
        <v>18766</v>
      </c>
      <c r="P1524" s="215" t="s">
        <v>18800</v>
      </c>
      <c r="Q1524" s="215" t="s">
        <v>18801</v>
      </c>
    </row>
    <row r="1525" spans="1:17" s="208" customFormat="1" ht="13.15" customHeight="1">
      <c r="A1525" s="209" t="str">
        <f t="shared" si="46"/>
        <v>3966509011922009331</v>
      </c>
      <c r="B1525" s="210" t="s">
        <v>19096</v>
      </c>
      <c r="C1525" s="211" t="s">
        <v>15867</v>
      </c>
      <c r="D1525" s="211" t="s">
        <v>154</v>
      </c>
      <c r="E1525" s="211" t="s">
        <v>153</v>
      </c>
      <c r="F1525" s="211" t="s">
        <v>153</v>
      </c>
      <c r="G1525" s="211" t="s">
        <v>2086</v>
      </c>
      <c r="H1525" s="212" t="s">
        <v>3208</v>
      </c>
      <c r="I1525" s="213" t="s">
        <v>155</v>
      </c>
      <c r="J1525" s="201" t="str">
        <f t="shared" si="47"/>
        <v>0298</v>
      </c>
      <c r="K1525" s="209" t="s">
        <v>15312</v>
      </c>
      <c r="L1525" s="209" t="s">
        <v>13094</v>
      </c>
      <c r="M1525" s="214">
        <v>44084</v>
      </c>
      <c r="N1525" s="209" t="s">
        <v>18765</v>
      </c>
      <c r="O1525" s="215" t="s">
        <v>18766</v>
      </c>
      <c r="P1525" s="215" t="s">
        <v>18800</v>
      </c>
      <c r="Q1525" s="215" t="s">
        <v>18801</v>
      </c>
    </row>
    <row r="1526" spans="1:17" s="208" customFormat="1" ht="13.15" customHeight="1">
      <c r="A1526" s="209" t="str">
        <f t="shared" si="46"/>
        <v>3966509011972071991</v>
      </c>
      <c r="B1526" s="210" t="s">
        <v>19096</v>
      </c>
      <c r="C1526" s="211" t="s">
        <v>154</v>
      </c>
      <c r="D1526" s="211" t="s">
        <v>154</v>
      </c>
      <c r="E1526" s="211" t="s">
        <v>153</v>
      </c>
      <c r="F1526" s="211" t="s">
        <v>153</v>
      </c>
      <c r="G1526" s="211" t="s">
        <v>2086</v>
      </c>
      <c r="H1526" s="212" t="s">
        <v>3208</v>
      </c>
      <c r="I1526" s="213" t="s">
        <v>155</v>
      </c>
      <c r="J1526" s="201" t="str">
        <f t="shared" si="47"/>
        <v>0298</v>
      </c>
      <c r="K1526" s="209" t="s">
        <v>15876</v>
      </c>
      <c r="L1526" s="209"/>
      <c r="M1526" s="214"/>
      <c r="N1526" s="209" t="s">
        <v>18765</v>
      </c>
      <c r="O1526" s="215" t="s">
        <v>18766</v>
      </c>
      <c r="P1526" s="215" t="s">
        <v>18800</v>
      </c>
      <c r="Q1526" s="215" t="s">
        <v>18801</v>
      </c>
    </row>
    <row r="1527" spans="1:17" s="208" customFormat="1" ht="13.15" customHeight="1">
      <c r="A1527" s="209" t="str">
        <f t="shared" si="46"/>
        <v>3966509021972071991</v>
      </c>
      <c r="B1527" s="210" t="s">
        <v>19096</v>
      </c>
      <c r="C1527" s="211" t="s">
        <v>154</v>
      </c>
      <c r="D1527" s="211" t="s">
        <v>154</v>
      </c>
      <c r="E1527" s="211" t="s">
        <v>15874</v>
      </c>
      <c r="F1527" s="211" t="s">
        <v>153</v>
      </c>
      <c r="G1527" s="211" t="s">
        <v>2086</v>
      </c>
      <c r="H1527" s="212" t="s">
        <v>3208</v>
      </c>
      <c r="I1527" s="213" t="s">
        <v>155</v>
      </c>
      <c r="J1527" s="201" t="str">
        <f t="shared" si="47"/>
        <v>0298</v>
      </c>
      <c r="K1527" s="209" t="s">
        <v>13915</v>
      </c>
      <c r="L1527" s="209" t="s">
        <v>13094</v>
      </c>
      <c r="M1527" s="214">
        <v>44084</v>
      </c>
      <c r="N1527" s="209" t="s">
        <v>18765</v>
      </c>
      <c r="O1527" s="215" t="s">
        <v>18766</v>
      </c>
      <c r="P1527" s="215" t="s">
        <v>18800</v>
      </c>
      <c r="Q1527" s="215" t="s">
        <v>18801</v>
      </c>
    </row>
    <row r="1528" spans="1:17" s="208" customFormat="1" ht="13.15" customHeight="1">
      <c r="A1528" s="209" t="str">
        <f t="shared" si="46"/>
        <v>3966509031972071991</v>
      </c>
      <c r="B1528" s="210" t="s">
        <v>19096</v>
      </c>
      <c r="C1528" s="211" t="s">
        <v>154</v>
      </c>
      <c r="D1528" s="211" t="s">
        <v>154</v>
      </c>
      <c r="E1528" s="211" t="s">
        <v>15875</v>
      </c>
      <c r="F1528" s="211" t="s">
        <v>153</v>
      </c>
      <c r="G1528" s="211" t="s">
        <v>2086</v>
      </c>
      <c r="H1528" s="212" t="s">
        <v>3208</v>
      </c>
      <c r="I1528" s="213" t="s">
        <v>155</v>
      </c>
      <c r="J1528" s="201" t="str">
        <f t="shared" si="47"/>
        <v>0298</v>
      </c>
      <c r="K1528" s="209" t="s">
        <v>13915</v>
      </c>
      <c r="L1528" s="209" t="s">
        <v>13094</v>
      </c>
      <c r="M1528" s="214">
        <v>44084</v>
      </c>
      <c r="N1528" s="209" t="s">
        <v>18765</v>
      </c>
      <c r="O1528" s="215" t="s">
        <v>18766</v>
      </c>
      <c r="P1528" s="215" t="s">
        <v>18800</v>
      </c>
      <c r="Q1528" s="215" t="s">
        <v>18801</v>
      </c>
    </row>
    <row r="1529" spans="1:17" s="208" customFormat="1" ht="13.15" customHeight="1">
      <c r="A1529" s="209" t="str">
        <f t="shared" si="46"/>
        <v>##1922009331</v>
      </c>
      <c r="B1529" s="210" t="s">
        <v>19096</v>
      </c>
      <c r="C1529" s="211" t="s">
        <v>15867</v>
      </c>
      <c r="D1529" s="211" t="s">
        <v>154</v>
      </c>
      <c r="E1529" s="211" t="s">
        <v>3649</v>
      </c>
      <c r="F1529" s="211" t="s">
        <v>153</v>
      </c>
      <c r="G1529" s="211" t="s">
        <v>2086</v>
      </c>
      <c r="H1529" s="212" t="s">
        <v>3208</v>
      </c>
      <c r="I1529" s="213" t="s">
        <v>155</v>
      </c>
      <c r="J1529" s="201" t="str">
        <f t="shared" si="47"/>
        <v>0298</v>
      </c>
      <c r="K1529" s="209" t="s">
        <v>14592</v>
      </c>
      <c r="L1529" s="209"/>
      <c r="M1529" s="214"/>
      <c r="N1529" s="209" t="s">
        <v>18765</v>
      </c>
      <c r="O1529" s="215" t="s">
        <v>18766</v>
      </c>
      <c r="P1529" s="215" t="s">
        <v>18800</v>
      </c>
      <c r="Q1529" s="215" t="s">
        <v>18801</v>
      </c>
    </row>
    <row r="1530" spans="1:17" s="208" customFormat="1" ht="13.15" customHeight="1">
      <c r="A1530" s="209" t="str">
        <f t="shared" si="46"/>
        <v>##1972071991</v>
      </c>
      <c r="B1530" s="210" t="s">
        <v>19096</v>
      </c>
      <c r="C1530" s="211" t="s">
        <v>154</v>
      </c>
      <c r="D1530" s="211" t="s">
        <v>154</v>
      </c>
      <c r="E1530" s="211" t="s">
        <v>3649</v>
      </c>
      <c r="F1530" s="211" t="s">
        <v>153</v>
      </c>
      <c r="G1530" s="211" t="s">
        <v>2086</v>
      </c>
      <c r="H1530" s="212" t="s">
        <v>3208</v>
      </c>
      <c r="I1530" s="213" t="s">
        <v>155</v>
      </c>
      <c r="J1530" s="201" t="str">
        <f t="shared" si="47"/>
        <v>0298</v>
      </c>
      <c r="K1530" s="209" t="s">
        <v>13915</v>
      </c>
      <c r="L1530" s="209" t="s">
        <v>13094</v>
      </c>
      <c r="M1530" s="214">
        <v>44084</v>
      </c>
      <c r="N1530" s="209" t="s">
        <v>18765</v>
      </c>
      <c r="O1530" s="215" t="s">
        <v>18766</v>
      </c>
      <c r="P1530" s="215" t="s">
        <v>18800</v>
      </c>
      <c r="Q1530" s="215" t="s">
        <v>18801</v>
      </c>
    </row>
    <row r="1531" spans="1:17" s="208" customFormat="1" ht="13.15" customHeight="1">
      <c r="A1531" s="209" t="str">
        <f t="shared" si="46"/>
        <v>1F-QMA0000026345461922009331</v>
      </c>
      <c r="B1531" s="210" t="s">
        <v>19096</v>
      </c>
      <c r="C1531" s="211" t="s">
        <v>15867</v>
      </c>
      <c r="D1531" s="211" t="s">
        <v>154</v>
      </c>
      <c r="E1531" s="211" t="s">
        <v>15873</v>
      </c>
      <c r="F1531" s="211" t="s">
        <v>153</v>
      </c>
      <c r="G1531" s="211" t="s">
        <v>2086</v>
      </c>
      <c r="H1531" s="212" t="s">
        <v>3208</v>
      </c>
      <c r="I1531" s="213" t="s">
        <v>155</v>
      </c>
      <c r="J1531" s="201" t="str">
        <f t="shared" si="47"/>
        <v>0298</v>
      </c>
      <c r="K1531" s="209" t="s">
        <v>15869</v>
      </c>
      <c r="L1531" s="209"/>
      <c r="M1531" s="214"/>
      <c r="N1531" s="209" t="s">
        <v>18765</v>
      </c>
      <c r="O1531" s="215" t="s">
        <v>18766</v>
      </c>
      <c r="P1531" s="215" t="s">
        <v>18800</v>
      </c>
      <c r="Q1531" s="215" t="s">
        <v>18801</v>
      </c>
    </row>
    <row r="1532" spans="1:17" s="208" customFormat="1" ht="13.15" customHeight="1">
      <c r="A1532" s="209" t="str">
        <f t="shared" si="46"/>
        <v>1217804021184695785</v>
      </c>
      <c r="B1532" s="210" t="s">
        <v>19097</v>
      </c>
      <c r="C1532" s="211" t="s">
        <v>15877</v>
      </c>
      <c r="D1532" s="211" t="s">
        <v>872</v>
      </c>
      <c r="E1532" s="211" t="s">
        <v>15879</v>
      </c>
      <c r="F1532" s="211" t="s">
        <v>871</v>
      </c>
      <c r="G1532" s="211" t="s">
        <v>1936</v>
      </c>
      <c r="H1532" s="212" t="s">
        <v>15878</v>
      </c>
      <c r="I1532" s="213" t="s">
        <v>873</v>
      </c>
      <c r="J1532" s="201" t="str">
        <f t="shared" si="47"/>
        <v>0300</v>
      </c>
      <c r="K1532" s="209"/>
      <c r="L1532" s="240" t="s">
        <v>13094</v>
      </c>
      <c r="M1532" s="214">
        <v>44092</v>
      </c>
      <c r="N1532" s="209" t="s">
        <v>18777</v>
      </c>
      <c r="O1532" s="215" t="s">
        <v>18778</v>
      </c>
      <c r="P1532" s="215" t="s">
        <v>18800</v>
      </c>
      <c r="Q1532" s="215" t="s">
        <v>18801</v>
      </c>
    </row>
    <row r="1533" spans="1:17" s="208" customFormat="1" ht="13.15" customHeight="1">
      <c r="A1533" s="209" t="str">
        <f t="shared" si="46"/>
        <v>1217804021376071530</v>
      </c>
      <c r="B1533" s="210" t="s">
        <v>19097</v>
      </c>
      <c r="C1533" s="211" t="s">
        <v>872</v>
      </c>
      <c r="D1533" s="211" t="s">
        <v>872</v>
      </c>
      <c r="E1533" s="211" t="s">
        <v>15879</v>
      </c>
      <c r="F1533" s="211" t="s">
        <v>871</v>
      </c>
      <c r="G1533" s="211" t="s">
        <v>1936</v>
      </c>
      <c r="H1533" s="212" t="s">
        <v>15878</v>
      </c>
      <c r="I1533" s="213" t="s">
        <v>873</v>
      </c>
      <c r="J1533" s="201" t="str">
        <f t="shared" si="47"/>
        <v>0300</v>
      </c>
      <c r="K1533" s="209" t="s">
        <v>9153</v>
      </c>
      <c r="L1533" s="240" t="s">
        <v>13094</v>
      </c>
      <c r="M1533" s="214">
        <v>44092</v>
      </c>
      <c r="N1533" s="209" t="s">
        <v>18777</v>
      </c>
      <c r="O1533" s="215" t="s">
        <v>18778</v>
      </c>
      <c r="P1533" s="215" t="s">
        <v>18800</v>
      </c>
      <c r="Q1533" s="215" t="s">
        <v>18801</v>
      </c>
    </row>
    <row r="1534" spans="1:17" s="208" customFormat="1" ht="13.15" customHeight="1">
      <c r="A1534" s="209" t="str">
        <f t="shared" si="46"/>
        <v>1217804031184695785</v>
      </c>
      <c r="B1534" s="210" t="s">
        <v>19097</v>
      </c>
      <c r="C1534" s="211" t="s">
        <v>15877</v>
      </c>
      <c r="D1534" s="211" t="s">
        <v>872</v>
      </c>
      <c r="E1534" s="211" t="s">
        <v>15880</v>
      </c>
      <c r="F1534" s="211" t="s">
        <v>871</v>
      </c>
      <c r="G1534" s="211" t="s">
        <v>1936</v>
      </c>
      <c r="H1534" s="212" t="s">
        <v>15878</v>
      </c>
      <c r="I1534" s="213" t="s">
        <v>873</v>
      </c>
      <c r="J1534" s="201" t="str">
        <f t="shared" si="47"/>
        <v>0300</v>
      </c>
      <c r="K1534" s="209"/>
      <c r="L1534" s="240" t="s">
        <v>13094</v>
      </c>
      <c r="M1534" s="214">
        <v>44092</v>
      </c>
      <c r="N1534" s="209" t="s">
        <v>18777</v>
      </c>
      <c r="O1534" s="215" t="s">
        <v>18778</v>
      </c>
      <c r="P1534" s="215" t="s">
        <v>18800</v>
      </c>
      <c r="Q1534" s="215" t="s">
        <v>18801</v>
      </c>
    </row>
    <row r="1535" spans="1:17" s="208" customFormat="1" ht="13.15" customHeight="1">
      <c r="A1535" s="209" t="str">
        <f t="shared" si="46"/>
        <v>1217804031376071530</v>
      </c>
      <c r="B1535" s="210" t="s">
        <v>19097</v>
      </c>
      <c r="C1535" s="211" t="s">
        <v>872</v>
      </c>
      <c r="D1535" s="211" t="s">
        <v>872</v>
      </c>
      <c r="E1535" s="211" t="s">
        <v>15880</v>
      </c>
      <c r="F1535" s="211" t="s">
        <v>871</v>
      </c>
      <c r="G1535" s="211" t="s">
        <v>1936</v>
      </c>
      <c r="H1535" s="212" t="s">
        <v>15878</v>
      </c>
      <c r="I1535" s="213" t="s">
        <v>873</v>
      </c>
      <c r="J1535" s="201" t="str">
        <f t="shared" si="47"/>
        <v>0300</v>
      </c>
      <c r="K1535" s="209" t="s">
        <v>9153</v>
      </c>
      <c r="L1535" s="240" t="s">
        <v>13094</v>
      </c>
      <c r="M1535" s="214">
        <v>44092</v>
      </c>
      <c r="N1535" s="209" t="s">
        <v>18777</v>
      </c>
      <c r="O1535" s="215" t="s">
        <v>18778</v>
      </c>
      <c r="P1535" s="215" t="s">
        <v>18800</v>
      </c>
      <c r="Q1535" s="215" t="s">
        <v>18801</v>
      </c>
    </row>
    <row r="1536" spans="1:17" s="208" customFormat="1" ht="13.15" customHeight="1">
      <c r="A1536" s="209" t="str">
        <f t="shared" si="46"/>
        <v>1217804041184695785</v>
      </c>
      <c r="B1536" s="210" t="s">
        <v>19097</v>
      </c>
      <c r="C1536" s="211" t="s">
        <v>15877</v>
      </c>
      <c r="D1536" s="211" t="s">
        <v>872</v>
      </c>
      <c r="E1536" s="211" t="s">
        <v>15881</v>
      </c>
      <c r="F1536" s="211" t="s">
        <v>871</v>
      </c>
      <c r="G1536" s="211" t="s">
        <v>1936</v>
      </c>
      <c r="H1536" s="212" t="s">
        <v>15878</v>
      </c>
      <c r="I1536" s="213" t="s">
        <v>873</v>
      </c>
      <c r="J1536" s="201" t="str">
        <f t="shared" si="47"/>
        <v>0300</v>
      </c>
      <c r="K1536" s="209"/>
      <c r="L1536" s="240" t="s">
        <v>13094</v>
      </c>
      <c r="M1536" s="214">
        <v>44092</v>
      </c>
      <c r="N1536" s="209" t="s">
        <v>18777</v>
      </c>
      <c r="O1536" s="215" t="s">
        <v>18778</v>
      </c>
      <c r="P1536" s="215" t="s">
        <v>18800</v>
      </c>
      <c r="Q1536" s="215" t="s">
        <v>18801</v>
      </c>
    </row>
    <row r="1537" spans="1:17" s="208" customFormat="1" ht="13.15" customHeight="1">
      <c r="A1537" s="209" t="str">
        <f t="shared" si="46"/>
        <v>1475709011184695785</v>
      </c>
      <c r="B1537" s="210" t="s">
        <v>19097</v>
      </c>
      <c r="C1537" s="211" t="s">
        <v>15877</v>
      </c>
      <c r="D1537" s="211" t="s">
        <v>872</v>
      </c>
      <c r="E1537" s="211" t="s">
        <v>15883</v>
      </c>
      <c r="F1537" s="211" t="s">
        <v>871</v>
      </c>
      <c r="G1537" s="211" t="s">
        <v>1936</v>
      </c>
      <c r="H1537" s="212" t="s">
        <v>15878</v>
      </c>
      <c r="I1537" s="213" t="s">
        <v>873</v>
      </c>
      <c r="J1537" s="201" t="str">
        <f t="shared" si="47"/>
        <v>0300</v>
      </c>
      <c r="K1537" s="209"/>
      <c r="L1537" s="240" t="s">
        <v>13094</v>
      </c>
      <c r="M1537" s="214">
        <v>44092</v>
      </c>
      <c r="N1537" s="209" t="s">
        <v>18777</v>
      </c>
      <c r="O1537" s="215" t="s">
        <v>18778</v>
      </c>
      <c r="P1537" s="215" t="s">
        <v>18800</v>
      </c>
      <c r="Q1537" s="215" t="s">
        <v>18801</v>
      </c>
    </row>
    <row r="1538" spans="1:17" s="208" customFormat="1" ht="13.15" customHeight="1">
      <c r="A1538" s="209" t="str">
        <f t="shared" ref="A1538:A1601" si="48">E1538&amp;C1538</f>
        <v>1475709021184695785</v>
      </c>
      <c r="B1538" s="210" t="s">
        <v>19097</v>
      </c>
      <c r="C1538" s="211" t="s">
        <v>15877</v>
      </c>
      <c r="D1538" s="211" t="s">
        <v>872</v>
      </c>
      <c r="E1538" s="211" t="s">
        <v>15884</v>
      </c>
      <c r="F1538" s="211" t="s">
        <v>871</v>
      </c>
      <c r="G1538" s="211" t="s">
        <v>1936</v>
      </c>
      <c r="H1538" s="212" t="s">
        <v>15878</v>
      </c>
      <c r="I1538" s="213" t="s">
        <v>873</v>
      </c>
      <c r="J1538" s="201" t="str">
        <f t="shared" ref="J1538:J1601" si="49">B1538</f>
        <v>0300</v>
      </c>
      <c r="K1538" s="209"/>
      <c r="L1538" s="240" t="s">
        <v>13094</v>
      </c>
      <c r="M1538" s="214">
        <v>44092</v>
      </c>
      <c r="N1538" s="209" t="s">
        <v>18777</v>
      </c>
      <c r="O1538" s="215" t="s">
        <v>18778</v>
      </c>
      <c r="P1538" s="215" t="s">
        <v>18800</v>
      </c>
      <c r="Q1538" s="215" t="s">
        <v>18801</v>
      </c>
    </row>
    <row r="1539" spans="1:17" s="208" customFormat="1" ht="13.15" customHeight="1">
      <c r="A1539" s="209" t="str">
        <f t="shared" si="48"/>
        <v>3792004011184695785</v>
      </c>
      <c r="B1539" s="210" t="s">
        <v>19097</v>
      </c>
      <c r="C1539" s="211" t="s">
        <v>15877</v>
      </c>
      <c r="D1539" s="211" t="s">
        <v>872</v>
      </c>
      <c r="E1539" s="211" t="s">
        <v>871</v>
      </c>
      <c r="F1539" s="211" t="s">
        <v>871</v>
      </c>
      <c r="G1539" s="211" t="s">
        <v>1936</v>
      </c>
      <c r="H1539" s="212" t="s">
        <v>15878</v>
      </c>
      <c r="I1539" s="213" t="s">
        <v>873</v>
      </c>
      <c r="J1539" s="201" t="str">
        <f t="shared" si="49"/>
        <v>0300</v>
      </c>
      <c r="K1539" s="209" t="s">
        <v>9256</v>
      </c>
      <c r="L1539" s="240" t="s">
        <v>13094</v>
      </c>
      <c r="M1539" s="214">
        <v>44092</v>
      </c>
      <c r="N1539" s="209" t="s">
        <v>18777</v>
      </c>
      <c r="O1539" s="215" t="s">
        <v>18778</v>
      </c>
      <c r="P1539" s="215" t="s">
        <v>18800</v>
      </c>
      <c r="Q1539" s="215" t="s">
        <v>18801</v>
      </c>
    </row>
    <row r="1540" spans="1:17" s="208" customFormat="1" ht="13.15" customHeight="1">
      <c r="A1540" s="209" t="str">
        <f t="shared" si="48"/>
        <v>3792004011376071530</v>
      </c>
      <c r="B1540" s="210" t="s">
        <v>19097</v>
      </c>
      <c r="C1540" s="211" t="s">
        <v>872</v>
      </c>
      <c r="D1540" s="211" t="s">
        <v>872</v>
      </c>
      <c r="E1540" s="211" t="s">
        <v>871</v>
      </c>
      <c r="F1540" s="211" t="s">
        <v>871</v>
      </c>
      <c r="G1540" s="211" t="s">
        <v>1936</v>
      </c>
      <c r="H1540" s="212" t="s">
        <v>15878</v>
      </c>
      <c r="I1540" s="213" t="s">
        <v>873</v>
      </c>
      <c r="J1540" s="201" t="str">
        <f t="shared" si="49"/>
        <v>0300</v>
      </c>
      <c r="K1540" s="209"/>
      <c r="L1540" s="240" t="s">
        <v>13094</v>
      </c>
      <c r="M1540" s="214">
        <v>44092</v>
      </c>
      <c r="N1540" s="209" t="s">
        <v>18777</v>
      </c>
      <c r="O1540" s="215" t="s">
        <v>18778</v>
      </c>
      <c r="P1540" s="215" t="s">
        <v>18800</v>
      </c>
      <c r="Q1540" s="215" t="s">
        <v>18801</v>
      </c>
    </row>
    <row r="1541" spans="1:17" s="208" customFormat="1" ht="13.15" customHeight="1">
      <c r="A1541" s="209" t="str">
        <f t="shared" si="48"/>
        <v>3792004021376071530</v>
      </c>
      <c r="B1541" s="210" t="s">
        <v>19097</v>
      </c>
      <c r="C1541" s="211" t="s">
        <v>872</v>
      </c>
      <c r="D1541" s="211" t="s">
        <v>872</v>
      </c>
      <c r="E1541" s="211" t="s">
        <v>15887</v>
      </c>
      <c r="F1541" s="211" t="s">
        <v>871</v>
      </c>
      <c r="G1541" s="211" t="s">
        <v>1936</v>
      </c>
      <c r="H1541" s="212" t="s">
        <v>15878</v>
      </c>
      <c r="I1541" s="213" t="s">
        <v>873</v>
      </c>
      <c r="J1541" s="201" t="str">
        <f t="shared" si="49"/>
        <v>0300</v>
      </c>
      <c r="K1541" s="209"/>
      <c r="L1541" s="240" t="s">
        <v>13094</v>
      </c>
      <c r="M1541" s="214">
        <v>44092</v>
      </c>
      <c r="N1541" s="209" t="s">
        <v>18777</v>
      </c>
      <c r="O1541" s="215" t="s">
        <v>18778</v>
      </c>
      <c r="P1541" s="215" t="s">
        <v>18800</v>
      </c>
      <c r="Q1541" s="215" t="s">
        <v>18801</v>
      </c>
    </row>
    <row r="1542" spans="1:17" s="208" customFormat="1" ht="13.15" customHeight="1">
      <c r="A1542" s="209" t="str">
        <f t="shared" si="48"/>
        <v>3792004031376071530</v>
      </c>
      <c r="B1542" s="210" t="s">
        <v>19097</v>
      </c>
      <c r="C1542" s="211" t="s">
        <v>872</v>
      </c>
      <c r="D1542" s="211" t="s">
        <v>872</v>
      </c>
      <c r="E1542" s="211" t="s">
        <v>15886</v>
      </c>
      <c r="F1542" s="211" t="s">
        <v>871</v>
      </c>
      <c r="G1542" s="211" t="s">
        <v>1936</v>
      </c>
      <c r="H1542" s="212" t="s">
        <v>15878</v>
      </c>
      <c r="I1542" s="213" t="s">
        <v>873</v>
      </c>
      <c r="J1542" s="201" t="str">
        <f t="shared" si="49"/>
        <v>0300</v>
      </c>
      <c r="K1542" s="209" t="s">
        <v>13915</v>
      </c>
      <c r="L1542" s="209" t="s">
        <v>13094</v>
      </c>
      <c r="M1542" s="214">
        <v>44084</v>
      </c>
      <c r="N1542" s="209" t="s">
        <v>18777</v>
      </c>
      <c r="O1542" s="215" t="s">
        <v>18778</v>
      </c>
      <c r="P1542" s="215" t="s">
        <v>18800</v>
      </c>
      <c r="Q1542" s="215" t="s">
        <v>18801</v>
      </c>
    </row>
    <row r="1543" spans="1:17" s="208" customFormat="1" ht="13.15" customHeight="1">
      <c r="A1543" s="209" t="str">
        <f t="shared" si="48"/>
        <v>##1184695785</v>
      </c>
      <c r="B1543" s="210" t="s">
        <v>19097</v>
      </c>
      <c r="C1543" s="211" t="s">
        <v>15877</v>
      </c>
      <c r="D1543" s="211" t="s">
        <v>872</v>
      </c>
      <c r="E1543" s="211" t="s">
        <v>3649</v>
      </c>
      <c r="F1543" s="211" t="s">
        <v>871</v>
      </c>
      <c r="G1543" s="211" t="s">
        <v>1936</v>
      </c>
      <c r="H1543" s="212" t="s">
        <v>15878</v>
      </c>
      <c r="I1543" s="213" t="s">
        <v>873</v>
      </c>
      <c r="J1543" s="201" t="str">
        <f t="shared" si="49"/>
        <v>0300</v>
      </c>
      <c r="K1543" s="240" t="s">
        <v>14931</v>
      </c>
      <c r="L1543" s="240" t="s">
        <v>13094</v>
      </c>
      <c r="M1543" s="214">
        <v>44092</v>
      </c>
      <c r="N1543" s="209" t="s">
        <v>18777</v>
      </c>
      <c r="O1543" s="215" t="s">
        <v>18778</v>
      </c>
      <c r="P1543" s="215" t="s">
        <v>18800</v>
      </c>
      <c r="Q1543" s="215" t="s">
        <v>18801</v>
      </c>
    </row>
    <row r="1544" spans="1:17" s="208" customFormat="1" ht="13.15" customHeight="1">
      <c r="A1544" s="209" t="str">
        <f t="shared" si="48"/>
        <v>##1376071530</v>
      </c>
      <c r="B1544" s="210" t="s">
        <v>19097</v>
      </c>
      <c r="C1544" s="211" t="s">
        <v>872</v>
      </c>
      <c r="D1544" s="211" t="s">
        <v>872</v>
      </c>
      <c r="E1544" s="211" t="s">
        <v>3649</v>
      </c>
      <c r="F1544" s="211" t="s">
        <v>871</v>
      </c>
      <c r="G1544" s="211" t="s">
        <v>1936</v>
      </c>
      <c r="H1544" s="212" t="s">
        <v>15878</v>
      </c>
      <c r="I1544" s="213" t="s">
        <v>873</v>
      </c>
      <c r="J1544" s="201" t="str">
        <f t="shared" si="49"/>
        <v>0300</v>
      </c>
      <c r="K1544" s="209" t="s">
        <v>9153</v>
      </c>
      <c r="L1544" s="240" t="s">
        <v>13094</v>
      </c>
      <c r="M1544" s="214">
        <v>44092</v>
      </c>
      <c r="N1544" s="209" t="s">
        <v>18777</v>
      </c>
      <c r="O1544" s="215" t="s">
        <v>18778</v>
      </c>
      <c r="P1544" s="215" t="s">
        <v>18800</v>
      </c>
      <c r="Q1544" s="215" t="s">
        <v>18801</v>
      </c>
    </row>
    <row r="1545" spans="1:17" s="208" customFormat="1" ht="13.15" customHeight="1">
      <c r="A1545" s="209" t="str">
        <f t="shared" si="48"/>
        <v>1376071530MR1376071530</v>
      </c>
      <c r="B1545" s="210" t="s">
        <v>19097</v>
      </c>
      <c r="C1545" s="211" t="s">
        <v>872</v>
      </c>
      <c r="D1545" s="211" t="s">
        <v>872</v>
      </c>
      <c r="E1545" s="211" t="s">
        <v>15882</v>
      </c>
      <c r="F1545" s="211" t="s">
        <v>871</v>
      </c>
      <c r="G1545" s="211" t="s">
        <v>1936</v>
      </c>
      <c r="H1545" s="212" t="s">
        <v>15878</v>
      </c>
      <c r="I1545" s="213" t="s">
        <v>873</v>
      </c>
      <c r="J1545" s="201" t="str">
        <f t="shared" si="49"/>
        <v>0300</v>
      </c>
      <c r="K1545" s="209" t="s">
        <v>9153</v>
      </c>
      <c r="L1545" s="240" t="s">
        <v>13094</v>
      </c>
      <c r="M1545" s="214">
        <v>44092</v>
      </c>
      <c r="N1545" s="209" t="s">
        <v>18777</v>
      </c>
      <c r="O1545" s="215" t="s">
        <v>18778</v>
      </c>
      <c r="P1545" s="215" t="s">
        <v>18800</v>
      </c>
      <c r="Q1545" s="215" t="s">
        <v>18801</v>
      </c>
    </row>
    <row r="1546" spans="1:17" s="208" customFormat="1" ht="13.15" customHeight="1">
      <c r="A1546" s="209" t="str">
        <f t="shared" si="48"/>
        <v>1F-QMA0000021408341184695785</v>
      </c>
      <c r="B1546" s="210" t="s">
        <v>19097</v>
      </c>
      <c r="C1546" s="211" t="s">
        <v>15877</v>
      </c>
      <c r="D1546" s="211" t="s">
        <v>872</v>
      </c>
      <c r="E1546" s="211" t="s">
        <v>15885</v>
      </c>
      <c r="F1546" s="211" t="s">
        <v>871</v>
      </c>
      <c r="G1546" s="211" t="s">
        <v>1936</v>
      </c>
      <c r="H1546" s="212" t="s">
        <v>15878</v>
      </c>
      <c r="I1546" s="213" t="s">
        <v>873</v>
      </c>
      <c r="J1546" s="201" t="str">
        <f t="shared" si="49"/>
        <v>0300</v>
      </c>
      <c r="K1546" s="209"/>
      <c r="L1546" s="240" t="s">
        <v>13094</v>
      </c>
      <c r="M1546" s="214">
        <v>44092</v>
      </c>
      <c r="N1546" s="209" t="s">
        <v>18777</v>
      </c>
      <c r="O1546" s="215" t="s">
        <v>18778</v>
      </c>
      <c r="P1546" s="215" t="s">
        <v>18800</v>
      </c>
      <c r="Q1546" s="215" t="s">
        <v>18801</v>
      </c>
    </row>
    <row r="1547" spans="1:17" s="208" customFormat="1" ht="13.15" customHeight="1">
      <c r="A1547" s="209" t="str">
        <f t="shared" si="48"/>
        <v>1217812011831140979</v>
      </c>
      <c r="B1547" s="210" t="s">
        <v>19098</v>
      </c>
      <c r="C1547" s="211" t="s">
        <v>809</v>
      </c>
      <c r="D1547" s="211" t="s">
        <v>809</v>
      </c>
      <c r="E1547" s="211" t="s">
        <v>15888</v>
      </c>
      <c r="F1547" s="211" t="s">
        <v>808</v>
      </c>
      <c r="G1547" s="211" t="s">
        <v>1986</v>
      </c>
      <c r="H1547" s="212" t="s">
        <v>2359</v>
      </c>
      <c r="I1547" s="213" t="s">
        <v>19099</v>
      </c>
      <c r="J1547" s="201" t="str">
        <f t="shared" si="49"/>
        <v>0302</v>
      </c>
      <c r="K1547" s="209"/>
      <c r="L1547" s="209"/>
      <c r="M1547" s="214"/>
      <c r="N1547" s="209" t="s">
        <v>18777</v>
      </c>
      <c r="O1547" s="215" t="s">
        <v>18778</v>
      </c>
      <c r="P1547" s="215" t="s">
        <v>18835</v>
      </c>
      <c r="Q1547" s="215" t="s">
        <v>18836</v>
      </c>
    </row>
    <row r="1548" spans="1:17" s="208" customFormat="1" ht="13.15" customHeight="1">
      <c r="A1548" s="209" t="str">
        <f t="shared" si="48"/>
        <v>1217812021831140979</v>
      </c>
      <c r="B1548" s="210" t="s">
        <v>19098</v>
      </c>
      <c r="C1548" s="211" t="s">
        <v>809</v>
      </c>
      <c r="D1548" s="211" t="s">
        <v>809</v>
      </c>
      <c r="E1548" s="211" t="s">
        <v>15889</v>
      </c>
      <c r="F1548" s="211" t="s">
        <v>808</v>
      </c>
      <c r="G1548" s="211" t="s">
        <v>1986</v>
      </c>
      <c r="H1548" s="212" t="s">
        <v>2359</v>
      </c>
      <c r="I1548" s="213" t="s">
        <v>19099</v>
      </c>
      <c r="J1548" s="201" t="str">
        <f t="shared" si="49"/>
        <v>0302</v>
      </c>
      <c r="K1548" s="209"/>
      <c r="L1548" s="209"/>
      <c r="M1548" s="214"/>
      <c r="N1548" s="209" t="s">
        <v>18777</v>
      </c>
      <c r="O1548" s="215" t="s">
        <v>18778</v>
      </c>
      <c r="P1548" s="215" t="s">
        <v>18835</v>
      </c>
      <c r="Q1548" s="215" t="s">
        <v>18836</v>
      </c>
    </row>
    <row r="1549" spans="1:17" s="208" customFormat="1" ht="13.15" customHeight="1">
      <c r="A1549" s="209" t="str">
        <f t="shared" si="48"/>
        <v>1217812051831140979</v>
      </c>
      <c r="B1549" s="210" t="s">
        <v>19098</v>
      </c>
      <c r="C1549" s="211" t="s">
        <v>809</v>
      </c>
      <c r="D1549" s="211" t="s">
        <v>809</v>
      </c>
      <c r="E1549" s="211" t="s">
        <v>808</v>
      </c>
      <c r="F1549" s="211" t="s">
        <v>808</v>
      </c>
      <c r="G1549" s="211" t="s">
        <v>1986</v>
      </c>
      <c r="H1549" s="212" t="s">
        <v>2359</v>
      </c>
      <c r="I1549" s="213" t="s">
        <v>19099</v>
      </c>
      <c r="J1549" s="201" t="str">
        <f t="shared" si="49"/>
        <v>0302</v>
      </c>
      <c r="K1549" s="209"/>
      <c r="L1549" s="209"/>
      <c r="M1549" s="214"/>
      <c r="N1549" s="209" t="s">
        <v>18777</v>
      </c>
      <c r="O1549" s="215" t="s">
        <v>18778</v>
      </c>
      <c r="P1549" s="215" t="s">
        <v>18835</v>
      </c>
      <c r="Q1549" s="215" t="s">
        <v>18836</v>
      </c>
    </row>
    <row r="1550" spans="1:17" s="208" customFormat="1" ht="13.15" customHeight="1">
      <c r="A1550" s="209" t="str">
        <f t="shared" si="48"/>
        <v>0951824011740288505</v>
      </c>
      <c r="B1550" s="210" t="s">
        <v>19100</v>
      </c>
      <c r="C1550" s="211" t="s">
        <v>475</v>
      </c>
      <c r="D1550" s="211" t="s">
        <v>475</v>
      </c>
      <c r="E1550" s="211" t="s">
        <v>15890</v>
      </c>
      <c r="F1550" s="211" t="s">
        <v>474</v>
      </c>
      <c r="G1550" s="211" t="s">
        <v>3070</v>
      </c>
      <c r="H1550" s="212" t="s">
        <v>1650</v>
      </c>
      <c r="I1550" s="213" t="s">
        <v>476</v>
      </c>
      <c r="J1550" s="201" t="str">
        <f t="shared" si="49"/>
        <v>0303</v>
      </c>
      <c r="K1550" s="209"/>
      <c r="L1550" s="209"/>
      <c r="M1550" s="214"/>
      <c r="N1550" s="209" t="s">
        <v>18765</v>
      </c>
      <c r="O1550" s="215" t="s">
        <v>18766</v>
      </c>
      <c r="P1550" s="215" t="s">
        <v>18835</v>
      </c>
      <c r="Q1550" s="215" t="s">
        <v>18836</v>
      </c>
    </row>
    <row r="1551" spans="1:17" s="208" customFormat="1" ht="13.15" customHeight="1">
      <c r="A1551" s="209" t="str">
        <f t="shared" si="48"/>
        <v>0951824021740288505</v>
      </c>
      <c r="B1551" s="210" t="s">
        <v>19100</v>
      </c>
      <c r="C1551" s="211" t="s">
        <v>475</v>
      </c>
      <c r="D1551" s="211" t="s">
        <v>475</v>
      </c>
      <c r="E1551" s="211" t="s">
        <v>15891</v>
      </c>
      <c r="F1551" s="211" t="s">
        <v>474</v>
      </c>
      <c r="G1551" s="211" t="s">
        <v>3070</v>
      </c>
      <c r="H1551" s="212" t="s">
        <v>1650</v>
      </c>
      <c r="I1551" s="213" t="s">
        <v>476</v>
      </c>
      <c r="J1551" s="201" t="str">
        <f t="shared" si="49"/>
        <v>0303</v>
      </c>
      <c r="K1551" s="209"/>
      <c r="L1551" s="209"/>
      <c r="M1551" s="214"/>
      <c r="N1551" s="209" t="s">
        <v>18765</v>
      </c>
      <c r="O1551" s="215" t="s">
        <v>18766</v>
      </c>
      <c r="P1551" s="215" t="s">
        <v>18835</v>
      </c>
      <c r="Q1551" s="215" t="s">
        <v>18836</v>
      </c>
    </row>
    <row r="1552" spans="1:17" s="208" customFormat="1" ht="13.15" customHeight="1">
      <c r="A1552" s="209" t="str">
        <f t="shared" si="48"/>
        <v>0951824031740288505</v>
      </c>
      <c r="B1552" s="210" t="s">
        <v>19100</v>
      </c>
      <c r="C1552" s="211" t="s">
        <v>475</v>
      </c>
      <c r="D1552" s="211" t="s">
        <v>475</v>
      </c>
      <c r="E1552" s="211" t="s">
        <v>15892</v>
      </c>
      <c r="F1552" s="211" t="s">
        <v>474</v>
      </c>
      <c r="G1552" s="211" t="s">
        <v>3070</v>
      </c>
      <c r="H1552" s="212" t="s">
        <v>1650</v>
      </c>
      <c r="I1552" s="213" t="s">
        <v>476</v>
      </c>
      <c r="J1552" s="201" t="str">
        <f t="shared" si="49"/>
        <v>0303</v>
      </c>
      <c r="K1552" s="209"/>
      <c r="L1552" s="209"/>
      <c r="M1552" s="214"/>
      <c r="N1552" s="209" t="s">
        <v>18765</v>
      </c>
      <c r="O1552" s="215" t="s">
        <v>18766</v>
      </c>
      <c r="P1552" s="215" t="s">
        <v>18835</v>
      </c>
      <c r="Q1552" s="215" t="s">
        <v>18836</v>
      </c>
    </row>
    <row r="1553" spans="1:17" s="208" customFormat="1" ht="13.15" customHeight="1">
      <c r="A1553" s="209" t="str">
        <f t="shared" si="48"/>
        <v>1217820021740288505</v>
      </c>
      <c r="B1553" s="210" t="s">
        <v>19100</v>
      </c>
      <c r="C1553" s="211" t="s">
        <v>475</v>
      </c>
      <c r="D1553" s="211" t="s">
        <v>475</v>
      </c>
      <c r="E1553" s="211" t="s">
        <v>15893</v>
      </c>
      <c r="F1553" s="211" t="s">
        <v>474</v>
      </c>
      <c r="G1553" s="211" t="s">
        <v>3070</v>
      </c>
      <c r="H1553" s="212" t="s">
        <v>1650</v>
      </c>
      <c r="I1553" s="213" t="s">
        <v>476</v>
      </c>
      <c r="J1553" s="201" t="str">
        <f t="shared" si="49"/>
        <v>0303</v>
      </c>
      <c r="K1553" s="209"/>
      <c r="L1553" s="209"/>
      <c r="M1553" s="214"/>
      <c r="N1553" s="209" t="s">
        <v>18765</v>
      </c>
      <c r="O1553" s="215" t="s">
        <v>18766</v>
      </c>
      <c r="P1553" s="215" t="s">
        <v>18835</v>
      </c>
      <c r="Q1553" s="215" t="s">
        <v>18836</v>
      </c>
    </row>
    <row r="1554" spans="1:17" s="208" customFormat="1" ht="13.15" customHeight="1">
      <c r="A1554" s="209" t="str">
        <f t="shared" si="48"/>
        <v>1217820031740288505</v>
      </c>
      <c r="B1554" s="210" t="s">
        <v>19100</v>
      </c>
      <c r="C1554" s="211" t="s">
        <v>475</v>
      </c>
      <c r="D1554" s="211" t="s">
        <v>475</v>
      </c>
      <c r="E1554" s="211" t="s">
        <v>15894</v>
      </c>
      <c r="F1554" s="211" t="s">
        <v>474</v>
      </c>
      <c r="G1554" s="211" t="s">
        <v>3070</v>
      </c>
      <c r="H1554" s="212" t="s">
        <v>1650</v>
      </c>
      <c r="I1554" s="213" t="s">
        <v>476</v>
      </c>
      <c r="J1554" s="201" t="str">
        <f t="shared" si="49"/>
        <v>0303</v>
      </c>
      <c r="K1554" s="209"/>
      <c r="L1554" s="209"/>
      <c r="M1554" s="214"/>
      <c r="N1554" s="209" t="s">
        <v>18765</v>
      </c>
      <c r="O1554" s="215" t="s">
        <v>18766</v>
      </c>
      <c r="P1554" s="215" t="s">
        <v>18835</v>
      </c>
      <c r="Q1554" s="215" t="s">
        <v>18836</v>
      </c>
    </row>
    <row r="1555" spans="1:17" s="208" customFormat="1" ht="13.15" customHeight="1">
      <c r="A1555" s="209" t="str">
        <f t="shared" si="48"/>
        <v>1217820061740288505</v>
      </c>
      <c r="B1555" s="210" t="s">
        <v>19100</v>
      </c>
      <c r="C1555" s="211" t="s">
        <v>475</v>
      </c>
      <c r="D1555" s="211" t="s">
        <v>475</v>
      </c>
      <c r="E1555" s="211" t="s">
        <v>3338</v>
      </c>
      <c r="F1555" s="211" t="s">
        <v>474</v>
      </c>
      <c r="G1555" s="211" t="s">
        <v>3070</v>
      </c>
      <c r="H1555" s="212" t="s">
        <v>1650</v>
      </c>
      <c r="I1555" s="213" t="s">
        <v>476</v>
      </c>
      <c r="J1555" s="201" t="str">
        <f t="shared" si="49"/>
        <v>0303</v>
      </c>
      <c r="K1555" s="209"/>
      <c r="L1555" s="209"/>
      <c r="M1555" s="214"/>
      <c r="N1555" s="209" t="s">
        <v>18765</v>
      </c>
      <c r="O1555" s="215" t="s">
        <v>18766</v>
      </c>
      <c r="P1555" s="215" t="s">
        <v>18835</v>
      </c>
      <c r="Q1555" s="215" t="s">
        <v>18836</v>
      </c>
    </row>
    <row r="1556" spans="1:17" s="208" customFormat="1" ht="13.15" customHeight="1">
      <c r="A1556" s="209" t="str">
        <f t="shared" si="48"/>
        <v>1217820071740288505</v>
      </c>
      <c r="B1556" s="210" t="s">
        <v>19100</v>
      </c>
      <c r="C1556" s="211" t="s">
        <v>475</v>
      </c>
      <c r="D1556" s="211" t="s">
        <v>475</v>
      </c>
      <c r="E1556" s="211" t="s">
        <v>15895</v>
      </c>
      <c r="F1556" s="211" t="s">
        <v>474</v>
      </c>
      <c r="G1556" s="211" t="s">
        <v>3070</v>
      </c>
      <c r="H1556" s="212" t="s">
        <v>1650</v>
      </c>
      <c r="I1556" s="213" t="s">
        <v>476</v>
      </c>
      <c r="J1556" s="201" t="str">
        <f t="shared" si="49"/>
        <v>0303</v>
      </c>
      <c r="K1556" s="209"/>
      <c r="L1556" s="209"/>
      <c r="M1556" s="214"/>
      <c r="N1556" s="209" t="s">
        <v>18765</v>
      </c>
      <c r="O1556" s="215" t="s">
        <v>18766</v>
      </c>
      <c r="P1556" s="215" t="s">
        <v>18835</v>
      </c>
      <c r="Q1556" s="215" t="s">
        <v>18836</v>
      </c>
    </row>
    <row r="1557" spans="1:17" s="208" customFormat="1" ht="13.15" customHeight="1">
      <c r="A1557" s="209" t="str">
        <f t="shared" si="48"/>
        <v>1217820091740288505</v>
      </c>
      <c r="B1557" s="210" t="s">
        <v>19100</v>
      </c>
      <c r="C1557" s="211" t="s">
        <v>475</v>
      </c>
      <c r="D1557" s="211" t="s">
        <v>475</v>
      </c>
      <c r="E1557" s="211" t="s">
        <v>474</v>
      </c>
      <c r="F1557" s="211" t="s">
        <v>474</v>
      </c>
      <c r="G1557" s="211" t="s">
        <v>3070</v>
      </c>
      <c r="H1557" s="212" t="s">
        <v>1650</v>
      </c>
      <c r="I1557" s="213" t="s">
        <v>476</v>
      </c>
      <c r="J1557" s="201" t="str">
        <f t="shared" si="49"/>
        <v>0303</v>
      </c>
      <c r="K1557" s="209" t="s">
        <v>15896</v>
      </c>
      <c r="L1557" s="209"/>
      <c r="M1557" s="214"/>
      <c r="N1557" s="209" t="s">
        <v>18765</v>
      </c>
      <c r="O1557" s="215" t="s">
        <v>18766</v>
      </c>
      <c r="P1557" s="215" t="s">
        <v>18835</v>
      </c>
      <c r="Q1557" s="215" t="s">
        <v>18836</v>
      </c>
    </row>
    <row r="1558" spans="1:17" s="208" customFormat="1" ht="13.15" customHeight="1">
      <c r="A1558" s="209" t="str">
        <f t="shared" si="48"/>
        <v>1453169031740288505</v>
      </c>
      <c r="B1558" s="210" t="s">
        <v>19100</v>
      </c>
      <c r="C1558" s="211" t="s">
        <v>475</v>
      </c>
      <c r="D1558" s="211" t="s">
        <v>475</v>
      </c>
      <c r="E1558" s="211" t="s">
        <v>15897</v>
      </c>
      <c r="F1558" s="211" t="s">
        <v>474</v>
      </c>
      <c r="G1558" s="211" t="s">
        <v>3070</v>
      </c>
      <c r="H1558" s="212" t="s">
        <v>1650</v>
      </c>
      <c r="I1558" s="213" t="s">
        <v>476</v>
      </c>
      <c r="J1558" s="201" t="str">
        <f t="shared" si="49"/>
        <v>0303</v>
      </c>
      <c r="K1558" s="209"/>
      <c r="L1558" s="209"/>
      <c r="M1558" s="214"/>
      <c r="N1558" s="209" t="s">
        <v>18765</v>
      </c>
      <c r="O1558" s="215" t="s">
        <v>18766</v>
      </c>
      <c r="P1558" s="215" t="s">
        <v>18835</v>
      </c>
      <c r="Q1558" s="215" t="s">
        <v>18836</v>
      </c>
    </row>
    <row r="1559" spans="1:17" s="208" customFormat="1" ht="13.15" customHeight="1">
      <c r="A1559" s="209" t="str">
        <f t="shared" si="48"/>
        <v>1453169041740288505</v>
      </c>
      <c r="B1559" s="210" t="s">
        <v>19100</v>
      </c>
      <c r="C1559" s="211" t="s">
        <v>475</v>
      </c>
      <c r="D1559" s="211" t="s">
        <v>475</v>
      </c>
      <c r="E1559" s="211" t="s">
        <v>15900</v>
      </c>
      <c r="F1559" s="211" t="s">
        <v>474</v>
      </c>
      <c r="G1559" s="211" t="s">
        <v>3070</v>
      </c>
      <c r="H1559" s="212" t="s">
        <v>1650</v>
      </c>
      <c r="I1559" s="213" t="s">
        <v>476</v>
      </c>
      <c r="J1559" s="201" t="str">
        <f t="shared" si="49"/>
        <v>0303</v>
      </c>
      <c r="K1559" s="209" t="s">
        <v>14592</v>
      </c>
      <c r="L1559" s="209"/>
      <c r="M1559" s="214"/>
      <c r="N1559" s="209" t="s">
        <v>18765</v>
      </c>
      <c r="O1559" s="215" t="s">
        <v>18766</v>
      </c>
      <c r="P1559" s="215" t="s">
        <v>18835</v>
      </c>
      <c r="Q1559" s="215" t="s">
        <v>18836</v>
      </c>
    </row>
    <row r="1560" spans="1:17" s="208" customFormat="1" ht="13.15" customHeight="1">
      <c r="A1560" s="209" t="str">
        <f t="shared" si="48"/>
        <v>3501090011275922452</v>
      </c>
      <c r="B1560" s="210" t="s">
        <v>19100</v>
      </c>
      <c r="C1560" s="211" t="s">
        <v>15898</v>
      </c>
      <c r="D1560" s="211" t="s">
        <v>475</v>
      </c>
      <c r="E1560" s="211" t="s">
        <v>15899</v>
      </c>
      <c r="F1560" s="211" t="s">
        <v>474</v>
      </c>
      <c r="G1560" s="211" t="s">
        <v>3070</v>
      </c>
      <c r="H1560" s="212" t="s">
        <v>1650</v>
      </c>
      <c r="I1560" s="213" t="s">
        <v>476</v>
      </c>
      <c r="J1560" s="201" t="str">
        <f t="shared" si="49"/>
        <v>0303</v>
      </c>
      <c r="K1560" s="209" t="s">
        <v>13915</v>
      </c>
      <c r="L1560" s="209" t="s">
        <v>13094</v>
      </c>
      <c r="M1560" s="214">
        <v>44084</v>
      </c>
      <c r="N1560" s="209" t="s">
        <v>18765</v>
      </c>
      <c r="O1560" s="215" t="s">
        <v>18766</v>
      </c>
      <c r="P1560" s="215" t="s">
        <v>18835</v>
      </c>
      <c r="Q1560" s="215" t="s">
        <v>18836</v>
      </c>
    </row>
    <row r="1561" spans="1:17" s="208" customFormat="1" ht="13.15" customHeight="1">
      <c r="A1561" s="209" t="str">
        <f t="shared" si="48"/>
        <v>1F-QMA0000022137551740288505</v>
      </c>
      <c r="B1561" s="210" t="s">
        <v>19100</v>
      </c>
      <c r="C1561" s="211" t="s">
        <v>475</v>
      </c>
      <c r="D1561" s="211" t="s">
        <v>475</v>
      </c>
      <c r="E1561" s="211" t="s">
        <v>15901</v>
      </c>
      <c r="F1561" s="211" t="s">
        <v>474</v>
      </c>
      <c r="G1561" s="211" t="s">
        <v>3070</v>
      </c>
      <c r="H1561" s="212" t="s">
        <v>1650</v>
      </c>
      <c r="I1561" s="213" t="s">
        <v>476</v>
      </c>
      <c r="J1561" s="201" t="str">
        <f t="shared" si="49"/>
        <v>0303</v>
      </c>
      <c r="K1561" s="209"/>
      <c r="L1561" s="209"/>
      <c r="M1561" s="214"/>
      <c r="N1561" s="209" t="s">
        <v>18765</v>
      </c>
      <c r="O1561" s="215" t="s">
        <v>18766</v>
      </c>
      <c r="P1561" s="215" t="s">
        <v>18835</v>
      </c>
      <c r="Q1561" s="215" t="s">
        <v>18836</v>
      </c>
    </row>
    <row r="1562" spans="1:17" s="208" customFormat="1" ht="13.15" customHeight="1">
      <c r="A1562" s="209" t="str">
        <f t="shared" si="48"/>
        <v>1217846031346544616</v>
      </c>
      <c r="B1562" s="210" t="s">
        <v>19101</v>
      </c>
      <c r="C1562" s="211" t="s">
        <v>2171</v>
      </c>
      <c r="D1562" s="211" t="s">
        <v>2171</v>
      </c>
      <c r="E1562" s="211" t="s">
        <v>15902</v>
      </c>
      <c r="F1562" s="211" t="s">
        <v>2169</v>
      </c>
      <c r="G1562" s="211" t="s">
        <v>2170</v>
      </c>
      <c r="H1562" s="212" t="s">
        <v>2168</v>
      </c>
      <c r="I1562" s="213" t="s">
        <v>19102</v>
      </c>
      <c r="J1562" s="201" t="str">
        <f t="shared" si="49"/>
        <v>0304</v>
      </c>
      <c r="K1562" s="240" t="s">
        <v>15128</v>
      </c>
      <c r="L1562" s="240" t="s">
        <v>13094</v>
      </c>
      <c r="M1562" s="214">
        <v>44110</v>
      </c>
      <c r="N1562" s="209" t="s">
        <v>18765</v>
      </c>
      <c r="O1562" s="215" t="s">
        <v>18766</v>
      </c>
      <c r="P1562" s="215" t="s">
        <v>18767</v>
      </c>
      <c r="Q1562" s="215" t="s">
        <v>18768</v>
      </c>
    </row>
    <row r="1563" spans="1:17" s="208" customFormat="1" ht="13.15" customHeight="1">
      <c r="A1563" s="209" t="str">
        <f t="shared" si="48"/>
        <v>1217846061598752404</v>
      </c>
      <c r="B1563" s="210" t="s">
        <v>19101</v>
      </c>
      <c r="C1563" s="211" t="s">
        <v>15903</v>
      </c>
      <c r="D1563" s="211" t="s">
        <v>2171</v>
      </c>
      <c r="E1563" s="211" t="s">
        <v>15904</v>
      </c>
      <c r="F1563" s="211" t="s">
        <v>2169</v>
      </c>
      <c r="G1563" s="211" t="s">
        <v>2170</v>
      </c>
      <c r="H1563" s="212" t="s">
        <v>2168</v>
      </c>
      <c r="I1563" s="213" t="s">
        <v>19102</v>
      </c>
      <c r="J1563" s="201" t="str">
        <f t="shared" si="49"/>
        <v>0304</v>
      </c>
      <c r="K1563" s="209"/>
      <c r="L1563" s="209"/>
      <c r="M1563" s="214"/>
      <c r="N1563" s="209" t="s">
        <v>18765</v>
      </c>
      <c r="O1563" s="215" t="s">
        <v>18766</v>
      </c>
      <c r="P1563" s="215" t="s">
        <v>18767</v>
      </c>
      <c r="Q1563" s="215" t="s">
        <v>18768</v>
      </c>
    </row>
    <row r="1564" spans="1:17" s="208" customFormat="1" ht="13.15" customHeight="1">
      <c r="A1564" s="209" t="str">
        <f t="shared" si="48"/>
        <v>2814063011346544616</v>
      </c>
      <c r="B1564" s="210" t="s">
        <v>19101</v>
      </c>
      <c r="C1564" s="211" t="s">
        <v>2171</v>
      </c>
      <c r="D1564" s="211" t="s">
        <v>2171</v>
      </c>
      <c r="E1564" s="211" t="s">
        <v>15907</v>
      </c>
      <c r="F1564" s="211" t="s">
        <v>2169</v>
      </c>
      <c r="G1564" s="211" t="s">
        <v>2170</v>
      </c>
      <c r="H1564" s="212" t="s">
        <v>2168</v>
      </c>
      <c r="I1564" s="213" t="s">
        <v>19102</v>
      </c>
      <c r="J1564" s="201" t="str">
        <f t="shared" si="49"/>
        <v>0304</v>
      </c>
      <c r="K1564" s="209"/>
      <c r="L1564" s="209"/>
      <c r="M1564" s="214"/>
      <c r="N1564" s="209" t="s">
        <v>18765</v>
      </c>
      <c r="O1564" s="215" t="s">
        <v>18766</v>
      </c>
      <c r="P1564" s="215" t="s">
        <v>18767</v>
      </c>
      <c r="Q1564" s="215" t="s">
        <v>18768</v>
      </c>
    </row>
    <row r="1565" spans="1:17" s="208" customFormat="1" ht="13.15" customHeight="1">
      <c r="A1565" s="209" t="str">
        <f t="shared" si="48"/>
        <v>2814063021346544616</v>
      </c>
      <c r="B1565" s="210" t="s">
        <v>19101</v>
      </c>
      <c r="C1565" s="211" t="s">
        <v>2171</v>
      </c>
      <c r="D1565" s="211" t="s">
        <v>2171</v>
      </c>
      <c r="E1565" s="211" t="s">
        <v>15908</v>
      </c>
      <c r="F1565" s="211" t="s">
        <v>2169</v>
      </c>
      <c r="G1565" s="211" t="s">
        <v>2170</v>
      </c>
      <c r="H1565" s="212" t="s">
        <v>2168</v>
      </c>
      <c r="I1565" s="213" t="s">
        <v>19102</v>
      </c>
      <c r="J1565" s="201" t="str">
        <f t="shared" si="49"/>
        <v>0304</v>
      </c>
      <c r="K1565" s="209"/>
      <c r="L1565" s="209"/>
      <c r="M1565" s="214"/>
      <c r="N1565" s="209" t="s">
        <v>18765</v>
      </c>
      <c r="O1565" s="215" t="s">
        <v>18766</v>
      </c>
      <c r="P1565" s="215" t="s">
        <v>18767</v>
      </c>
      <c r="Q1565" s="215" t="s">
        <v>18768</v>
      </c>
    </row>
    <row r="1566" spans="1:17" s="208" customFormat="1" ht="13.15" customHeight="1">
      <c r="A1566" s="209" t="str">
        <f t="shared" si="48"/>
        <v>2814063031346544616</v>
      </c>
      <c r="B1566" s="210" t="s">
        <v>19101</v>
      </c>
      <c r="C1566" s="211" t="s">
        <v>2171</v>
      </c>
      <c r="D1566" s="211" t="s">
        <v>2171</v>
      </c>
      <c r="E1566" s="211" t="s">
        <v>15909</v>
      </c>
      <c r="F1566" s="211" t="s">
        <v>2169</v>
      </c>
      <c r="G1566" s="211" t="s">
        <v>2170</v>
      </c>
      <c r="H1566" s="212" t="s">
        <v>2168</v>
      </c>
      <c r="I1566" s="213" t="s">
        <v>19102</v>
      </c>
      <c r="J1566" s="201" t="str">
        <f t="shared" si="49"/>
        <v>0304</v>
      </c>
      <c r="K1566" s="209"/>
      <c r="L1566" s="209"/>
      <c r="M1566" s="214"/>
      <c r="N1566" s="209" t="s">
        <v>18765</v>
      </c>
      <c r="O1566" s="215" t="s">
        <v>18766</v>
      </c>
      <c r="P1566" s="215" t="s">
        <v>18767</v>
      </c>
      <c r="Q1566" s="215" t="s">
        <v>18768</v>
      </c>
    </row>
    <row r="1567" spans="1:17" s="208" customFormat="1" ht="13.15" customHeight="1">
      <c r="A1567" s="209" t="str">
        <f t="shared" si="48"/>
        <v>2814063041346544616</v>
      </c>
      <c r="B1567" s="210" t="s">
        <v>19101</v>
      </c>
      <c r="C1567" s="211" t="s">
        <v>2171</v>
      </c>
      <c r="D1567" s="211" t="s">
        <v>2171</v>
      </c>
      <c r="E1567" s="211" t="s">
        <v>2169</v>
      </c>
      <c r="F1567" s="211" t="s">
        <v>2169</v>
      </c>
      <c r="G1567" s="211" t="s">
        <v>2170</v>
      </c>
      <c r="H1567" s="212" t="s">
        <v>2168</v>
      </c>
      <c r="I1567" s="213" t="s">
        <v>19102</v>
      </c>
      <c r="J1567" s="201" t="str">
        <f t="shared" si="49"/>
        <v>0304</v>
      </c>
      <c r="K1567" s="209"/>
      <c r="L1567" s="209"/>
      <c r="M1567" s="214"/>
      <c r="N1567" s="209" t="s">
        <v>18765</v>
      </c>
      <c r="O1567" s="215" t="s">
        <v>18766</v>
      </c>
      <c r="P1567" s="215" t="s">
        <v>18767</v>
      </c>
      <c r="Q1567" s="215" t="s">
        <v>18768</v>
      </c>
    </row>
    <row r="1568" spans="1:17" s="208" customFormat="1" ht="13.15" customHeight="1">
      <c r="A1568" s="209" t="str">
        <f t="shared" si="48"/>
        <v>2900409011346544616</v>
      </c>
      <c r="B1568" s="210" t="s">
        <v>19101</v>
      </c>
      <c r="C1568" s="211" t="s">
        <v>2171</v>
      </c>
      <c r="D1568" s="211" t="s">
        <v>2171</v>
      </c>
      <c r="E1568" s="211" t="s">
        <v>15910</v>
      </c>
      <c r="F1568" s="211" t="s">
        <v>2169</v>
      </c>
      <c r="G1568" s="211" t="s">
        <v>2170</v>
      </c>
      <c r="H1568" s="212" t="s">
        <v>2168</v>
      </c>
      <c r="I1568" s="213" t="s">
        <v>19102</v>
      </c>
      <c r="J1568" s="201" t="str">
        <f t="shared" si="49"/>
        <v>0304</v>
      </c>
      <c r="K1568" s="209"/>
      <c r="L1568" s="209"/>
      <c r="M1568" s="214"/>
      <c r="N1568" s="209" t="s">
        <v>18765</v>
      </c>
      <c r="O1568" s="215" t="s">
        <v>18766</v>
      </c>
      <c r="P1568" s="215" t="s">
        <v>18767</v>
      </c>
      <c r="Q1568" s="215" t="s">
        <v>18768</v>
      </c>
    </row>
    <row r="1569" spans="1:17" s="208" customFormat="1" ht="13.15" customHeight="1">
      <c r="A1569" s="209" t="str">
        <f t="shared" si="48"/>
        <v>##1346544616</v>
      </c>
      <c r="B1569" s="210" t="s">
        <v>19101</v>
      </c>
      <c r="C1569" s="211" t="s">
        <v>2171</v>
      </c>
      <c r="D1569" s="211" t="s">
        <v>2171</v>
      </c>
      <c r="E1569" s="211" t="s">
        <v>3649</v>
      </c>
      <c r="F1569" s="211" t="s">
        <v>2169</v>
      </c>
      <c r="G1569" s="211" t="s">
        <v>2170</v>
      </c>
      <c r="H1569" s="212" t="s">
        <v>2168</v>
      </c>
      <c r="I1569" s="213" t="s">
        <v>19102</v>
      </c>
      <c r="J1569" s="201" t="str">
        <f t="shared" si="49"/>
        <v>0304</v>
      </c>
      <c r="K1569" s="209"/>
      <c r="L1569" s="209"/>
      <c r="M1569" s="214"/>
      <c r="N1569" s="209" t="s">
        <v>18765</v>
      </c>
      <c r="O1569" s="215" t="s">
        <v>18766</v>
      </c>
      <c r="P1569" s="215" t="s">
        <v>18767</v>
      </c>
      <c r="Q1569" s="215" t="s">
        <v>18768</v>
      </c>
    </row>
    <row r="1570" spans="1:17" s="208" customFormat="1" ht="13.15" customHeight="1">
      <c r="A1570" s="209" t="str">
        <f t="shared" si="48"/>
        <v>250490V1346544616</v>
      </c>
      <c r="B1570" s="210" t="s">
        <v>19101</v>
      </c>
      <c r="C1570" s="211" t="s">
        <v>2171</v>
      </c>
      <c r="D1570" s="211" t="s">
        <v>2171</v>
      </c>
      <c r="E1570" s="211" t="s">
        <v>15905</v>
      </c>
      <c r="F1570" s="211" t="s">
        <v>2169</v>
      </c>
      <c r="G1570" s="211" t="s">
        <v>2170</v>
      </c>
      <c r="H1570" s="212" t="s">
        <v>2168</v>
      </c>
      <c r="I1570" s="213" t="s">
        <v>19102</v>
      </c>
      <c r="J1570" s="201" t="str">
        <f t="shared" si="49"/>
        <v>0304</v>
      </c>
      <c r="K1570" s="209"/>
      <c r="L1570" s="209"/>
      <c r="M1570" s="214"/>
      <c r="N1570" s="209" t="s">
        <v>18765</v>
      </c>
      <c r="O1570" s="215" t="s">
        <v>18766</v>
      </c>
      <c r="P1570" s="215" t="s">
        <v>18767</v>
      </c>
      <c r="Q1570" s="215" t="s">
        <v>18768</v>
      </c>
    </row>
    <row r="1571" spans="1:17" s="208" customFormat="1" ht="13.15" customHeight="1">
      <c r="A1571" s="209" t="str">
        <f t="shared" si="48"/>
        <v>251042V1346544616</v>
      </c>
      <c r="B1571" s="210" t="s">
        <v>19101</v>
      </c>
      <c r="C1571" s="211" t="s">
        <v>2171</v>
      </c>
      <c r="D1571" s="211" t="s">
        <v>2171</v>
      </c>
      <c r="E1571" s="211" t="s">
        <v>15906</v>
      </c>
      <c r="F1571" s="211" t="s">
        <v>2169</v>
      </c>
      <c r="G1571" s="211" t="s">
        <v>2170</v>
      </c>
      <c r="H1571" s="212" t="s">
        <v>2168</v>
      </c>
      <c r="I1571" s="213" t="s">
        <v>19102</v>
      </c>
      <c r="J1571" s="201" t="str">
        <f t="shared" si="49"/>
        <v>0304</v>
      </c>
      <c r="K1571" s="209"/>
      <c r="L1571" s="209"/>
      <c r="M1571" s="214"/>
      <c r="N1571" s="209" t="s">
        <v>18765</v>
      </c>
      <c r="O1571" s="215" t="s">
        <v>18766</v>
      </c>
      <c r="P1571" s="215" t="s">
        <v>18767</v>
      </c>
      <c r="Q1571" s="215" t="s">
        <v>18768</v>
      </c>
    </row>
    <row r="1572" spans="1:17" s="208" customFormat="1" ht="13.15" customHeight="1">
      <c r="A1572" s="209" t="str">
        <f t="shared" si="48"/>
        <v>0252751011932108214</v>
      </c>
      <c r="B1572" s="210" t="s">
        <v>19103</v>
      </c>
      <c r="C1572" s="211" t="s">
        <v>725</v>
      </c>
      <c r="D1572" s="211" t="s">
        <v>725</v>
      </c>
      <c r="E1572" s="211" t="s">
        <v>15912</v>
      </c>
      <c r="F1572" s="211" t="s">
        <v>724</v>
      </c>
      <c r="G1572" s="211" t="s">
        <v>2084</v>
      </c>
      <c r="H1572" s="212" t="s">
        <v>3203</v>
      </c>
      <c r="I1572" s="213" t="s">
        <v>726</v>
      </c>
      <c r="J1572" s="201" t="str">
        <f t="shared" si="49"/>
        <v>0305</v>
      </c>
      <c r="K1572" s="209"/>
      <c r="L1572" s="209"/>
      <c r="M1572" s="214"/>
      <c r="N1572" s="209" t="s">
        <v>18777</v>
      </c>
      <c r="O1572" s="215" t="s">
        <v>18778</v>
      </c>
      <c r="P1572" s="215" t="s">
        <v>18835</v>
      </c>
      <c r="Q1572" s="215" t="s">
        <v>18836</v>
      </c>
    </row>
    <row r="1573" spans="1:17" s="208" customFormat="1" ht="13.15" customHeight="1">
      <c r="A1573" s="209" t="str">
        <f t="shared" si="48"/>
        <v>1217853011770576886</v>
      </c>
      <c r="B1573" s="210" t="s">
        <v>19103</v>
      </c>
      <c r="C1573" s="211" t="s">
        <v>15913</v>
      </c>
      <c r="D1573" s="211" t="s">
        <v>725</v>
      </c>
      <c r="E1573" s="211" t="s">
        <v>15914</v>
      </c>
      <c r="F1573" s="211" t="s">
        <v>724</v>
      </c>
      <c r="G1573" s="211" t="s">
        <v>2084</v>
      </c>
      <c r="H1573" s="212" t="s">
        <v>3203</v>
      </c>
      <c r="I1573" s="213" t="s">
        <v>726</v>
      </c>
      <c r="J1573" s="201" t="str">
        <f t="shared" si="49"/>
        <v>0305</v>
      </c>
      <c r="K1573" s="209"/>
      <c r="L1573" s="209"/>
      <c r="M1573" s="214"/>
      <c r="N1573" s="209" t="s">
        <v>18777</v>
      </c>
      <c r="O1573" s="215" t="s">
        <v>18778</v>
      </c>
      <c r="P1573" s="215" t="s">
        <v>18835</v>
      </c>
      <c r="Q1573" s="215" t="s">
        <v>18836</v>
      </c>
    </row>
    <row r="1574" spans="1:17" s="208" customFormat="1" ht="13.15" customHeight="1">
      <c r="A1574" s="209" t="str">
        <f t="shared" si="48"/>
        <v>1217853011932108214</v>
      </c>
      <c r="B1574" s="210" t="s">
        <v>19103</v>
      </c>
      <c r="C1574" s="211" t="s">
        <v>725</v>
      </c>
      <c r="D1574" s="211" t="s">
        <v>725</v>
      </c>
      <c r="E1574" s="211" t="s">
        <v>15914</v>
      </c>
      <c r="F1574" s="211" t="s">
        <v>724</v>
      </c>
      <c r="G1574" s="211" t="s">
        <v>2084</v>
      </c>
      <c r="H1574" s="212" t="s">
        <v>3203</v>
      </c>
      <c r="I1574" s="213" t="s">
        <v>726</v>
      </c>
      <c r="J1574" s="201" t="str">
        <f t="shared" si="49"/>
        <v>0305</v>
      </c>
      <c r="K1574" s="209" t="s">
        <v>9153</v>
      </c>
      <c r="L1574" s="209"/>
      <c r="M1574" s="214"/>
      <c r="N1574" s="209" t="s">
        <v>18777</v>
      </c>
      <c r="O1574" s="215" t="s">
        <v>18778</v>
      </c>
      <c r="P1574" s="215" t="s">
        <v>18835</v>
      </c>
      <c r="Q1574" s="215" t="s">
        <v>18836</v>
      </c>
    </row>
    <row r="1575" spans="1:17" s="208" customFormat="1" ht="13.15" customHeight="1">
      <c r="A1575" s="209" t="str">
        <f t="shared" si="48"/>
        <v>1217853021932108214</v>
      </c>
      <c r="B1575" s="210" t="s">
        <v>19103</v>
      </c>
      <c r="C1575" s="211" t="s">
        <v>725</v>
      </c>
      <c r="D1575" s="211" t="s">
        <v>725</v>
      </c>
      <c r="E1575" s="211" t="s">
        <v>15915</v>
      </c>
      <c r="F1575" s="211" t="s">
        <v>724</v>
      </c>
      <c r="G1575" s="211" t="s">
        <v>2084</v>
      </c>
      <c r="H1575" s="212" t="s">
        <v>3203</v>
      </c>
      <c r="I1575" s="213" t="s">
        <v>726</v>
      </c>
      <c r="J1575" s="201" t="str">
        <f t="shared" si="49"/>
        <v>0305</v>
      </c>
      <c r="K1575" s="209"/>
      <c r="L1575" s="209"/>
      <c r="M1575" s="214"/>
      <c r="N1575" s="209" t="s">
        <v>18777</v>
      </c>
      <c r="O1575" s="215" t="s">
        <v>18778</v>
      </c>
      <c r="P1575" s="215" t="s">
        <v>18835</v>
      </c>
      <c r="Q1575" s="215" t="s">
        <v>18836</v>
      </c>
    </row>
    <row r="1576" spans="1:17" s="208" customFormat="1" ht="13.15" customHeight="1">
      <c r="A1576" s="209" t="str">
        <f t="shared" si="48"/>
        <v>1217853031932108214</v>
      </c>
      <c r="B1576" s="210" t="s">
        <v>19103</v>
      </c>
      <c r="C1576" s="211" t="s">
        <v>725</v>
      </c>
      <c r="D1576" s="211" t="s">
        <v>725</v>
      </c>
      <c r="E1576" s="211" t="s">
        <v>724</v>
      </c>
      <c r="F1576" s="211" t="s">
        <v>724</v>
      </c>
      <c r="G1576" s="211" t="s">
        <v>2084</v>
      </c>
      <c r="H1576" s="212" t="s">
        <v>3203</v>
      </c>
      <c r="I1576" s="213" t="s">
        <v>726</v>
      </c>
      <c r="J1576" s="201" t="str">
        <f t="shared" si="49"/>
        <v>0305</v>
      </c>
      <c r="K1576" s="209"/>
      <c r="L1576" s="209"/>
      <c r="M1576" s="214"/>
      <c r="N1576" s="209" t="s">
        <v>18777</v>
      </c>
      <c r="O1576" s="215" t="s">
        <v>18778</v>
      </c>
      <c r="P1576" s="215" t="s">
        <v>18835</v>
      </c>
      <c r="Q1576" s="215" t="s">
        <v>18836</v>
      </c>
    </row>
    <row r="1577" spans="1:17" s="208" customFormat="1" ht="13.15" customHeight="1">
      <c r="A1577" s="209" t="str">
        <f t="shared" si="48"/>
        <v>##1932108214</v>
      </c>
      <c r="B1577" s="210" t="s">
        <v>19103</v>
      </c>
      <c r="C1577" s="211" t="s">
        <v>725</v>
      </c>
      <c r="D1577" s="211" t="s">
        <v>725</v>
      </c>
      <c r="E1577" s="211" t="s">
        <v>3649</v>
      </c>
      <c r="F1577" s="211" t="s">
        <v>724</v>
      </c>
      <c r="G1577" s="211" t="s">
        <v>2084</v>
      </c>
      <c r="H1577" s="212" t="s">
        <v>3203</v>
      </c>
      <c r="I1577" s="213" t="s">
        <v>726</v>
      </c>
      <c r="J1577" s="201" t="str">
        <f t="shared" si="49"/>
        <v>0305</v>
      </c>
      <c r="K1577" s="209"/>
      <c r="L1577" s="209"/>
      <c r="M1577" s="214"/>
      <c r="N1577" s="209" t="s">
        <v>18777</v>
      </c>
      <c r="O1577" s="215" t="s">
        <v>18778</v>
      </c>
      <c r="P1577" s="215" t="s">
        <v>18835</v>
      </c>
      <c r="Q1577" s="215" t="s">
        <v>18836</v>
      </c>
    </row>
    <row r="1578" spans="1:17" s="208" customFormat="1" ht="13.15" customHeight="1">
      <c r="A1578" s="209" t="str">
        <f t="shared" si="48"/>
        <v>001012618LT1932108214</v>
      </c>
      <c r="B1578" s="210" t="s">
        <v>19103</v>
      </c>
      <c r="C1578" s="211" t="s">
        <v>725</v>
      </c>
      <c r="D1578" s="211" t="s">
        <v>725</v>
      </c>
      <c r="E1578" s="211" t="s">
        <v>15911</v>
      </c>
      <c r="F1578" s="211" t="s">
        <v>724</v>
      </c>
      <c r="G1578" s="211" t="s">
        <v>2084</v>
      </c>
      <c r="H1578" s="212" t="s">
        <v>3203</v>
      </c>
      <c r="I1578" s="213" t="s">
        <v>726</v>
      </c>
      <c r="J1578" s="201" t="str">
        <f t="shared" si="49"/>
        <v>0305</v>
      </c>
      <c r="K1578" s="209"/>
      <c r="L1578" s="209"/>
      <c r="M1578" s="214"/>
      <c r="N1578" s="209" t="s">
        <v>18777</v>
      </c>
      <c r="O1578" s="215" t="s">
        <v>18778</v>
      </c>
      <c r="P1578" s="215" t="s">
        <v>18835</v>
      </c>
      <c r="Q1578" s="215" t="s">
        <v>18836</v>
      </c>
    </row>
    <row r="1579" spans="1:17" s="208" customFormat="1" ht="13.15" customHeight="1">
      <c r="A1579" s="209" t="str">
        <f t="shared" si="48"/>
        <v>1F-QMA0000021185761932108214</v>
      </c>
      <c r="B1579" s="210" t="s">
        <v>19103</v>
      </c>
      <c r="C1579" s="211" t="s">
        <v>725</v>
      </c>
      <c r="D1579" s="211" t="s">
        <v>725</v>
      </c>
      <c r="E1579" s="211" t="s">
        <v>15916</v>
      </c>
      <c r="F1579" s="211" t="s">
        <v>724</v>
      </c>
      <c r="G1579" s="211" t="s">
        <v>2084</v>
      </c>
      <c r="H1579" s="212" t="s">
        <v>3203</v>
      </c>
      <c r="I1579" s="213" t="s">
        <v>726</v>
      </c>
      <c r="J1579" s="201" t="str">
        <f t="shared" si="49"/>
        <v>0305</v>
      </c>
      <c r="K1579" s="209"/>
      <c r="L1579" s="209"/>
      <c r="M1579" s="214"/>
      <c r="N1579" s="209" t="s">
        <v>18777</v>
      </c>
      <c r="O1579" s="215" t="s">
        <v>18778</v>
      </c>
      <c r="P1579" s="215" t="s">
        <v>18835</v>
      </c>
      <c r="Q1579" s="215" t="s">
        <v>18836</v>
      </c>
    </row>
    <row r="1580" spans="1:17" s="208" customFormat="1" ht="13.15" customHeight="1">
      <c r="A1580" s="209" t="str">
        <f t="shared" si="48"/>
        <v>1F-QMA0000027619691932108214</v>
      </c>
      <c r="B1580" s="210" t="s">
        <v>19103</v>
      </c>
      <c r="C1580" s="211" t="s">
        <v>725</v>
      </c>
      <c r="D1580" s="211" t="s">
        <v>725</v>
      </c>
      <c r="E1580" s="211" t="s">
        <v>15917</v>
      </c>
      <c r="F1580" s="211" t="s">
        <v>724</v>
      </c>
      <c r="G1580" s="211" t="s">
        <v>2084</v>
      </c>
      <c r="H1580" s="212" t="s">
        <v>3203</v>
      </c>
      <c r="I1580" s="213" t="s">
        <v>726</v>
      </c>
      <c r="J1580" s="201" t="str">
        <f t="shared" si="49"/>
        <v>0305</v>
      </c>
      <c r="K1580" s="209"/>
      <c r="L1580" s="209"/>
      <c r="M1580" s="214"/>
      <c r="N1580" s="209" t="s">
        <v>18777</v>
      </c>
      <c r="O1580" s="215" t="s">
        <v>18778</v>
      </c>
      <c r="P1580" s="215" t="s">
        <v>18835</v>
      </c>
      <c r="Q1580" s="215" t="s">
        <v>18836</v>
      </c>
    </row>
    <row r="1581" spans="1:17" s="208" customFormat="1" ht="13.15" customHeight="1">
      <c r="A1581" s="209" t="str">
        <f t="shared" si="48"/>
        <v>1217879021396748471</v>
      </c>
      <c r="B1581" s="210" t="s">
        <v>19104</v>
      </c>
      <c r="C1581" s="211" t="s">
        <v>944</v>
      </c>
      <c r="D1581" s="211" t="s">
        <v>944</v>
      </c>
      <c r="E1581" s="211" t="s">
        <v>15918</v>
      </c>
      <c r="F1581" s="211" t="s">
        <v>943</v>
      </c>
      <c r="G1581" s="211" t="s">
        <v>2384</v>
      </c>
      <c r="H1581" s="212" t="s">
        <v>1867</v>
      </c>
      <c r="I1581" s="213" t="s">
        <v>945</v>
      </c>
      <c r="J1581" s="201" t="str">
        <f t="shared" si="49"/>
        <v>0306</v>
      </c>
      <c r="K1581" s="209"/>
      <c r="L1581" s="209"/>
      <c r="M1581" s="214"/>
      <c r="N1581" s="209" t="s">
        <v>18777</v>
      </c>
      <c r="O1581" s="215" t="s">
        <v>18778</v>
      </c>
      <c r="P1581" s="215" t="s">
        <v>18835</v>
      </c>
      <c r="Q1581" s="215" t="s">
        <v>18836</v>
      </c>
    </row>
    <row r="1582" spans="1:17" s="208" customFormat="1" ht="13.15" customHeight="1">
      <c r="A1582" s="209" t="str">
        <f t="shared" si="48"/>
        <v>1217879031396748471</v>
      </c>
      <c r="B1582" s="210" t="s">
        <v>19104</v>
      </c>
      <c r="C1582" s="211" t="s">
        <v>944</v>
      </c>
      <c r="D1582" s="211" t="s">
        <v>944</v>
      </c>
      <c r="E1582" s="211" t="s">
        <v>15919</v>
      </c>
      <c r="F1582" s="211" t="s">
        <v>943</v>
      </c>
      <c r="G1582" s="211" t="s">
        <v>2384</v>
      </c>
      <c r="H1582" s="212" t="s">
        <v>1867</v>
      </c>
      <c r="I1582" s="213" t="s">
        <v>945</v>
      </c>
      <c r="J1582" s="201" t="str">
        <f t="shared" si="49"/>
        <v>0306</v>
      </c>
      <c r="K1582" s="209"/>
      <c r="L1582" s="209"/>
      <c r="M1582" s="214"/>
      <c r="N1582" s="209" t="s">
        <v>18777</v>
      </c>
      <c r="O1582" s="215" t="s">
        <v>18778</v>
      </c>
      <c r="P1582" s="215" t="s">
        <v>18835</v>
      </c>
      <c r="Q1582" s="215" t="s">
        <v>18836</v>
      </c>
    </row>
    <row r="1583" spans="1:17" s="208" customFormat="1" ht="13.15" customHeight="1">
      <c r="A1583" s="209" t="str">
        <f t="shared" si="48"/>
        <v>1217879041396748471</v>
      </c>
      <c r="B1583" s="210" t="s">
        <v>19104</v>
      </c>
      <c r="C1583" s="211" t="s">
        <v>944</v>
      </c>
      <c r="D1583" s="211" t="s">
        <v>944</v>
      </c>
      <c r="E1583" s="211" t="s">
        <v>15920</v>
      </c>
      <c r="F1583" s="211" t="s">
        <v>943</v>
      </c>
      <c r="G1583" s="211" t="s">
        <v>2384</v>
      </c>
      <c r="H1583" s="212" t="s">
        <v>1867</v>
      </c>
      <c r="I1583" s="213" t="s">
        <v>945</v>
      </c>
      <c r="J1583" s="201" t="str">
        <f t="shared" si="49"/>
        <v>0306</v>
      </c>
      <c r="K1583" s="209"/>
      <c r="L1583" s="209"/>
      <c r="M1583" s="214"/>
      <c r="N1583" s="209" t="s">
        <v>18777</v>
      </c>
      <c r="O1583" s="215" t="s">
        <v>18778</v>
      </c>
      <c r="P1583" s="215" t="s">
        <v>18835</v>
      </c>
      <c r="Q1583" s="215" t="s">
        <v>18836</v>
      </c>
    </row>
    <row r="1584" spans="1:17" s="208" customFormat="1" ht="13.15" customHeight="1">
      <c r="A1584" s="209" t="str">
        <f t="shared" si="48"/>
        <v>1217879051396748471</v>
      </c>
      <c r="B1584" s="210" t="s">
        <v>19104</v>
      </c>
      <c r="C1584" s="211" t="s">
        <v>944</v>
      </c>
      <c r="D1584" s="211" t="s">
        <v>944</v>
      </c>
      <c r="E1584" s="211" t="s">
        <v>943</v>
      </c>
      <c r="F1584" s="211" t="s">
        <v>943</v>
      </c>
      <c r="G1584" s="211" t="s">
        <v>2384</v>
      </c>
      <c r="H1584" s="212" t="s">
        <v>1867</v>
      </c>
      <c r="I1584" s="213" t="s">
        <v>945</v>
      </c>
      <c r="J1584" s="201" t="str">
        <f t="shared" si="49"/>
        <v>0306</v>
      </c>
      <c r="K1584" s="209"/>
      <c r="L1584" s="209"/>
      <c r="M1584" s="214"/>
      <c r="N1584" s="209" t="s">
        <v>18777</v>
      </c>
      <c r="O1584" s="215" t="s">
        <v>18778</v>
      </c>
      <c r="P1584" s="215" t="s">
        <v>18835</v>
      </c>
      <c r="Q1584" s="215" t="s">
        <v>18836</v>
      </c>
    </row>
    <row r="1585" spans="1:17" s="208" customFormat="1" ht="13.15" customHeight="1">
      <c r="A1585" s="209" t="str">
        <f t="shared" si="48"/>
        <v>1217879061396748471</v>
      </c>
      <c r="B1585" s="210" t="s">
        <v>19104</v>
      </c>
      <c r="C1585" s="211" t="s">
        <v>944</v>
      </c>
      <c r="D1585" s="211" t="s">
        <v>944</v>
      </c>
      <c r="E1585" s="211" t="s">
        <v>15921</v>
      </c>
      <c r="F1585" s="211" t="s">
        <v>943</v>
      </c>
      <c r="G1585" s="211" t="s">
        <v>2384</v>
      </c>
      <c r="H1585" s="212" t="s">
        <v>1867</v>
      </c>
      <c r="I1585" s="213" t="s">
        <v>945</v>
      </c>
      <c r="J1585" s="201" t="str">
        <f t="shared" si="49"/>
        <v>0306</v>
      </c>
      <c r="K1585" s="209"/>
      <c r="L1585" s="209"/>
      <c r="M1585" s="214"/>
      <c r="N1585" s="209" t="s">
        <v>18777</v>
      </c>
      <c r="O1585" s="215" t="s">
        <v>18778</v>
      </c>
      <c r="P1585" s="215" t="s">
        <v>18835</v>
      </c>
      <c r="Q1585" s="215" t="s">
        <v>18836</v>
      </c>
    </row>
    <row r="1586" spans="1:17" s="208" customFormat="1" ht="13.15" customHeight="1">
      <c r="A1586" s="209" t="str">
        <f t="shared" si="48"/>
        <v>1508954011396748471</v>
      </c>
      <c r="B1586" s="210" t="s">
        <v>19104</v>
      </c>
      <c r="C1586" s="211" t="s">
        <v>944</v>
      </c>
      <c r="D1586" s="211" t="s">
        <v>944</v>
      </c>
      <c r="E1586" s="211" t="s">
        <v>15922</v>
      </c>
      <c r="F1586" s="211" t="s">
        <v>943</v>
      </c>
      <c r="G1586" s="211" t="s">
        <v>2384</v>
      </c>
      <c r="H1586" s="212" t="s">
        <v>1867</v>
      </c>
      <c r="I1586" s="213" t="s">
        <v>945</v>
      </c>
      <c r="J1586" s="201" t="str">
        <f t="shared" si="49"/>
        <v>0306</v>
      </c>
      <c r="K1586" s="209"/>
      <c r="L1586" s="209"/>
      <c r="M1586" s="214"/>
      <c r="N1586" s="209" t="s">
        <v>18777</v>
      </c>
      <c r="O1586" s="215" t="s">
        <v>18778</v>
      </c>
      <c r="P1586" s="215" t="s">
        <v>18835</v>
      </c>
      <c r="Q1586" s="215" t="s">
        <v>18836</v>
      </c>
    </row>
    <row r="1587" spans="1:17" s="208" customFormat="1" ht="13.15" customHeight="1">
      <c r="A1587" s="209" t="str">
        <f t="shared" si="48"/>
        <v>1217895021447883301</v>
      </c>
      <c r="B1587" s="210" t="s">
        <v>19105</v>
      </c>
      <c r="C1587" s="138" t="s">
        <v>3612</v>
      </c>
      <c r="D1587" s="138" t="s">
        <v>3612</v>
      </c>
      <c r="E1587" s="140" t="s">
        <v>15928</v>
      </c>
      <c r="F1587" s="211" t="s">
        <v>3536</v>
      </c>
      <c r="G1587" s="211" t="s">
        <v>2272</v>
      </c>
      <c r="H1587" s="212" t="s">
        <v>15923</v>
      </c>
      <c r="I1587" s="213" t="s">
        <v>19106</v>
      </c>
      <c r="J1587" s="201" t="str">
        <f t="shared" si="49"/>
        <v>0307</v>
      </c>
      <c r="K1587" s="232" t="s">
        <v>19107</v>
      </c>
      <c r="L1587" s="232" t="s">
        <v>13916</v>
      </c>
      <c r="M1587" s="214">
        <v>44475</v>
      </c>
      <c r="N1587" s="232" t="s">
        <v>18777</v>
      </c>
      <c r="O1587" s="233" t="s">
        <v>18778</v>
      </c>
      <c r="P1587" s="233" t="s">
        <v>18812</v>
      </c>
      <c r="Q1587" s="233" t="s">
        <v>18813</v>
      </c>
    </row>
    <row r="1588" spans="1:17" s="208" customFormat="1" ht="13.15" customHeight="1">
      <c r="A1588" s="209" t="str">
        <f t="shared" si="48"/>
        <v>1217895021821009242</v>
      </c>
      <c r="B1588" s="210" t="s">
        <v>19105</v>
      </c>
      <c r="C1588" s="211" t="s">
        <v>2273</v>
      </c>
      <c r="D1588" s="211" t="s">
        <v>3612</v>
      </c>
      <c r="E1588" s="211" t="s">
        <v>15928</v>
      </c>
      <c r="F1588" s="211" t="s">
        <v>3536</v>
      </c>
      <c r="G1588" s="211" t="s">
        <v>2272</v>
      </c>
      <c r="H1588" s="212" t="s">
        <v>15923</v>
      </c>
      <c r="I1588" s="213" t="s">
        <v>19106</v>
      </c>
      <c r="J1588" s="201" t="str">
        <f t="shared" si="49"/>
        <v>0307</v>
      </c>
      <c r="K1588" s="209" t="s">
        <v>15927</v>
      </c>
      <c r="L1588" s="240" t="s">
        <v>13094</v>
      </c>
      <c r="M1588" s="214">
        <v>44211</v>
      </c>
      <c r="N1588" s="232" t="s">
        <v>18777</v>
      </c>
      <c r="O1588" s="233" t="s">
        <v>18778</v>
      </c>
      <c r="P1588" s="233" t="s">
        <v>18812</v>
      </c>
      <c r="Q1588" s="233" t="s">
        <v>18813</v>
      </c>
    </row>
    <row r="1589" spans="1:17" s="208" customFormat="1" ht="13.15" customHeight="1">
      <c r="A1589" s="209" t="str">
        <f t="shared" si="48"/>
        <v>1217895031417350190</v>
      </c>
      <c r="B1589" s="210" t="s">
        <v>19105</v>
      </c>
      <c r="C1589" s="211" t="s">
        <v>842</v>
      </c>
      <c r="D1589" s="211" t="s">
        <v>3612</v>
      </c>
      <c r="E1589" s="211" t="s">
        <v>1605</v>
      </c>
      <c r="F1589" s="211" t="s">
        <v>3536</v>
      </c>
      <c r="G1589" s="211" t="s">
        <v>2272</v>
      </c>
      <c r="H1589" s="212" t="s">
        <v>15923</v>
      </c>
      <c r="I1589" s="213" t="s">
        <v>19106</v>
      </c>
      <c r="J1589" s="201" t="str">
        <f t="shared" si="49"/>
        <v>0307</v>
      </c>
      <c r="K1589" s="209" t="s">
        <v>15927</v>
      </c>
      <c r="L1589" s="240" t="s">
        <v>13094</v>
      </c>
      <c r="M1589" s="214">
        <v>44211</v>
      </c>
      <c r="N1589" s="232" t="s">
        <v>18777</v>
      </c>
      <c r="O1589" s="233" t="s">
        <v>18778</v>
      </c>
      <c r="P1589" s="233" t="s">
        <v>18812</v>
      </c>
      <c r="Q1589" s="233" t="s">
        <v>18813</v>
      </c>
    </row>
    <row r="1590" spans="1:17" s="208" customFormat="1" ht="13.15" customHeight="1">
      <c r="A1590" s="209" t="str">
        <f t="shared" si="48"/>
        <v>1217895031821009242</v>
      </c>
      <c r="B1590" s="210" t="s">
        <v>19105</v>
      </c>
      <c r="C1590" s="211" t="s">
        <v>2273</v>
      </c>
      <c r="D1590" s="211" t="s">
        <v>3612</v>
      </c>
      <c r="E1590" s="211" t="s">
        <v>1605</v>
      </c>
      <c r="F1590" s="211" t="s">
        <v>3536</v>
      </c>
      <c r="G1590" s="211" t="s">
        <v>2272</v>
      </c>
      <c r="H1590" s="212" t="s">
        <v>15923</v>
      </c>
      <c r="I1590" s="213" t="s">
        <v>19106</v>
      </c>
      <c r="J1590" s="201" t="str">
        <f t="shared" si="49"/>
        <v>0307</v>
      </c>
      <c r="K1590" s="209" t="s">
        <v>15927</v>
      </c>
      <c r="L1590" s="240" t="s">
        <v>13094</v>
      </c>
      <c r="M1590" s="214">
        <v>44211</v>
      </c>
      <c r="N1590" s="232" t="s">
        <v>18777</v>
      </c>
      <c r="O1590" s="233" t="s">
        <v>18778</v>
      </c>
      <c r="P1590" s="233" t="s">
        <v>18812</v>
      </c>
      <c r="Q1590" s="233" t="s">
        <v>18813</v>
      </c>
    </row>
    <row r="1591" spans="1:17" s="208" customFormat="1" ht="13.15" customHeight="1">
      <c r="A1591" s="209" t="str">
        <f t="shared" si="48"/>
        <v>1217895061821009242</v>
      </c>
      <c r="B1591" s="210" t="s">
        <v>19105</v>
      </c>
      <c r="C1591" s="211" t="s">
        <v>2273</v>
      </c>
      <c r="D1591" s="211" t="s">
        <v>3612</v>
      </c>
      <c r="E1591" s="211" t="s">
        <v>15929</v>
      </c>
      <c r="F1591" s="211" t="s">
        <v>3536</v>
      </c>
      <c r="G1591" s="211" t="s">
        <v>2272</v>
      </c>
      <c r="H1591" s="212" t="s">
        <v>15923</v>
      </c>
      <c r="I1591" s="213" t="s">
        <v>19106</v>
      </c>
      <c r="J1591" s="201" t="str">
        <f t="shared" si="49"/>
        <v>0307</v>
      </c>
      <c r="K1591" s="209" t="s">
        <v>15927</v>
      </c>
      <c r="L1591" s="240" t="s">
        <v>13094</v>
      </c>
      <c r="M1591" s="214">
        <v>44211</v>
      </c>
      <c r="N1591" s="232" t="s">
        <v>18777</v>
      </c>
      <c r="O1591" s="233" t="s">
        <v>18778</v>
      </c>
      <c r="P1591" s="233" t="s">
        <v>18812</v>
      </c>
      <c r="Q1591" s="233" t="s">
        <v>18813</v>
      </c>
    </row>
    <row r="1592" spans="1:17" s="208" customFormat="1" ht="13.15" customHeight="1">
      <c r="A1592" s="209" t="str">
        <f t="shared" si="48"/>
        <v>1217895071417350190</v>
      </c>
      <c r="B1592" s="210" t="s">
        <v>19105</v>
      </c>
      <c r="C1592" s="211" t="s">
        <v>842</v>
      </c>
      <c r="D1592" s="211" t="s">
        <v>3612</v>
      </c>
      <c r="E1592" s="211" t="s">
        <v>841</v>
      </c>
      <c r="F1592" s="211" t="s">
        <v>3536</v>
      </c>
      <c r="G1592" s="211" t="s">
        <v>2272</v>
      </c>
      <c r="H1592" s="212" t="s">
        <v>15923</v>
      </c>
      <c r="I1592" s="213" t="s">
        <v>19106</v>
      </c>
      <c r="J1592" s="201" t="str">
        <f t="shared" si="49"/>
        <v>0307</v>
      </c>
      <c r="K1592" s="209" t="s">
        <v>15927</v>
      </c>
      <c r="L1592" s="240" t="s">
        <v>13094</v>
      </c>
      <c r="M1592" s="214">
        <v>44211</v>
      </c>
      <c r="N1592" s="232" t="s">
        <v>18777</v>
      </c>
      <c r="O1592" s="233" t="s">
        <v>18778</v>
      </c>
      <c r="P1592" s="233" t="s">
        <v>18812</v>
      </c>
      <c r="Q1592" s="233" t="s">
        <v>18813</v>
      </c>
    </row>
    <row r="1593" spans="1:17" s="208" customFormat="1" ht="13.15" customHeight="1">
      <c r="A1593" s="209" t="str">
        <f t="shared" si="48"/>
        <v>1217895071821009242</v>
      </c>
      <c r="B1593" s="210" t="s">
        <v>19105</v>
      </c>
      <c r="C1593" s="211" t="s">
        <v>2273</v>
      </c>
      <c r="D1593" s="211" t="s">
        <v>3612</v>
      </c>
      <c r="E1593" s="211" t="s">
        <v>841</v>
      </c>
      <c r="F1593" s="211" t="s">
        <v>3536</v>
      </c>
      <c r="G1593" s="211" t="s">
        <v>2272</v>
      </c>
      <c r="H1593" s="212" t="s">
        <v>15923</v>
      </c>
      <c r="I1593" s="213" t="s">
        <v>19106</v>
      </c>
      <c r="J1593" s="201" t="str">
        <f t="shared" si="49"/>
        <v>0307</v>
      </c>
      <c r="K1593" s="209" t="s">
        <v>15927</v>
      </c>
      <c r="L1593" s="240" t="s">
        <v>13094</v>
      </c>
      <c r="M1593" s="214">
        <v>44211</v>
      </c>
      <c r="N1593" s="232" t="s">
        <v>18777</v>
      </c>
      <c r="O1593" s="233" t="s">
        <v>18778</v>
      </c>
      <c r="P1593" s="233" t="s">
        <v>18812</v>
      </c>
      <c r="Q1593" s="233" t="s">
        <v>18813</v>
      </c>
    </row>
    <row r="1594" spans="1:17" s="208" customFormat="1" ht="13.15" customHeight="1">
      <c r="A1594" s="209" t="str">
        <f t="shared" si="48"/>
        <v>4155806011417350190</v>
      </c>
      <c r="B1594" s="244" t="s">
        <v>19105</v>
      </c>
      <c r="C1594" s="242" t="s">
        <v>842</v>
      </c>
      <c r="D1594" s="211" t="s">
        <v>3612</v>
      </c>
      <c r="E1594" s="242" t="s">
        <v>3536</v>
      </c>
      <c r="F1594" s="211" t="s">
        <v>3536</v>
      </c>
      <c r="G1594" s="211" t="s">
        <v>2272</v>
      </c>
      <c r="H1594" s="212" t="s">
        <v>15923</v>
      </c>
      <c r="I1594" s="213" t="s">
        <v>19106</v>
      </c>
      <c r="J1594" s="201" t="str">
        <f t="shared" si="49"/>
        <v>0307</v>
      </c>
      <c r="K1594" s="212" t="s">
        <v>18789</v>
      </c>
      <c r="L1594" s="212" t="s">
        <v>13916</v>
      </c>
      <c r="M1594" s="231">
        <v>44495</v>
      </c>
      <c r="N1594" s="232" t="s">
        <v>18777</v>
      </c>
      <c r="O1594" s="233" t="s">
        <v>18778</v>
      </c>
      <c r="P1594" s="233" t="s">
        <v>18812</v>
      </c>
      <c r="Q1594" s="233" t="s">
        <v>18813</v>
      </c>
    </row>
    <row r="1595" spans="1:17" s="208" customFormat="1" ht="13.15" customHeight="1">
      <c r="A1595" s="209" t="str">
        <f t="shared" si="48"/>
        <v>4155806011447883301</v>
      </c>
      <c r="B1595" s="210" t="s">
        <v>19105</v>
      </c>
      <c r="C1595" s="211" t="s">
        <v>3612</v>
      </c>
      <c r="D1595" s="211" t="s">
        <v>3612</v>
      </c>
      <c r="E1595" s="211" t="s">
        <v>3536</v>
      </c>
      <c r="F1595" s="211" t="s">
        <v>3536</v>
      </c>
      <c r="G1595" s="211" t="s">
        <v>2272</v>
      </c>
      <c r="H1595" s="212" t="s">
        <v>15923</v>
      </c>
      <c r="I1595" s="213" t="s">
        <v>19106</v>
      </c>
      <c r="J1595" s="201" t="str">
        <f t="shared" si="49"/>
        <v>0307</v>
      </c>
      <c r="K1595" s="209" t="s">
        <v>15924</v>
      </c>
      <c r="L1595" s="240" t="s">
        <v>13094</v>
      </c>
      <c r="M1595" s="214">
        <v>44211</v>
      </c>
      <c r="N1595" s="232" t="s">
        <v>18777</v>
      </c>
      <c r="O1595" s="233" t="s">
        <v>18778</v>
      </c>
      <c r="P1595" s="233" t="s">
        <v>18812</v>
      </c>
      <c r="Q1595" s="233" t="s">
        <v>18813</v>
      </c>
    </row>
    <row r="1596" spans="1:17" s="208" customFormat="1" ht="13.15" customHeight="1">
      <c r="A1596" s="209" t="str">
        <f t="shared" si="48"/>
        <v>4155806011821009242</v>
      </c>
      <c r="B1596" s="244" t="s">
        <v>19105</v>
      </c>
      <c r="C1596" s="242" t="s">
        <v>2273</v>
      </c>
      <c r="D1596" s="211" t="s">
        <v>3612</v>
      </c>
      <c r="E1596" s="242" t="s">
        <v>3536</v>
      </c>
      <c r="F1596" s="211" t="s">
        <v>3536</v>
      </c>
      <c r="G1596" s="211" t="s">
        <v>2272</v>
      </c>
      <c r="H1596" s="212" t="s">
        <v>15923</v>
      </c>
      <c r="I1596" s="213" t="s">
        <v>19106</v>
      </c>
      <c r="J1596" s="201" t="str">
        <f t="shared" si="49"/>
        <v>0307</v>
      </c>
      <c r="K1596" s="212" t="s">
        <v>18789</v>
      </c>
      <c r="L1596" s="212" t="s">
        <v>13916</v>
      </c>
      <c r="M1596" s="231">
        <v>44495</v>
      </c>
      <c r="N1596" s="232" t="s">
        <v>18777</v>
      </c>
      <c r="O1596" s="233" t="s">
        <v>18778</v>
      </c>
      <c r="P1596" s="233" t="s">
        <v>18812</v>
      </c>
      <c r="Q1596" s="233" t="s">
        <v>18813</v>
      </c>
    </row>
    <row r="1597" spans="1:17" s="208" customFormat="1" ht="13.15" customHeight="1">
      <c r="A1597" s="209" t="str">
        <f t="shared" si="48"/>
        <v>4155806021447883301</v>
      </c>
      <c r="B1597" s="210" t="s">
        <v>19105</v>
      </c>
      <c r="C1597" s="211" t="s">
        <v>3612</v>
      </c>
      <c r="D1597" s="211" t="s">
        <v>3612</v>
      </c>
      <c r="E1597" s="211" t="s">
        <v>15925</v>
      </c>
      <c r="F1597" s="211" t="s">
        <v>3536</v>
      </c>
      <c r="G1597" s="211" t="s">
        <v>2272</v>
      </c>
      <c r="H1597" s="212" t="s">
        <v>15923</v>
      </c>
      <c r="I1597" s="213" t="s">
        <v>19106</v>
      </c>
      <c r="J1597" s="201" t="str">
        <f t="shared" si="49"/>
        <v>0307</v>
      </c>
      <c r="K1597" s="209" t="s">
        <v>15926</v>
      </c>
      <c r="L1597" s="240" t="s">
        <v>13094</v>
      </c>
      <c r="M1597" s="214">
        <v>44211</v>
      </c>
      <c r="N1597" s="232" t="s">
        <v>18777</v>
      </c>
      <c r="O1597" s="233" t="s">
        <v>18778</v>
      </c>
      <c r="P1597" s="233" t="s">
        <v>18812</v>
      </c>
      <c r="Q1597" s="233" t="s">
        <v>18813</v>
      </c>
    </row>
    <row r="1598" spans="1:17" s="208" customFormat="1" ht="13.15" customHeight="1">
      <c r="A1598" s="209" t="str">
        <f t="shared" si="48"/>
        <v>4155806031447883301</v>
      </c>
      <c r="B1598" s="210" t="s">
        <v>19105</v>
      </c>
      <c r="C1598" s="211" t="s">
        <v>3612</v>
      </c>
      <c r="D1598" s="137" t="s">
        <v>3612</v>
      </c>
      <c r="E1598" s="137" t="s">
        <v>19108</v>
      </c>
      <c r="F1598" s="211" t="s">
        <v>3536</v>
      </c>
      <c r="G1598" s="211" t="s">
        <v>2272</v>
      </c>
      <c r="H1598" s="212" t="s">
        <v>15923</v>
      </c>
      <c r="I1598" s="213" t="s">
        <v>19106</v>
      </c>
      <c r="J1598" s="201" t="str">
        <f t="shared" si="49"/>
        <v>0307</v>
      </c>
      <c r="K1598" s="232" t="s">
        <v>19107</v>
      </c>
      <c r="L1598" s="232" t="s">
        <v>13916</v>
      </c>
      <c r="M1598" s="214">
        <v>44475</v>
      </c>
      <c r="N1598" s="232" t="s">
        <v>18777</v>
      </c>
      <c r="O1598" s="233" t="s">
        <v>18778</v>
      </c>
      <c r="P1598" s="233" t="s">
        <v>18812</v>
      </c>
      <c r="Q1598" s="233" t="s">
        <v>18813</v>
      </c>
    </row>
    <row r="1599" spans="1:17" s="208" customFormat="1" ht="13.15" customHeight="1">
      <c r="A1599" s="209" t="str">
        <f t="shared" si="48"/>
        <v>##1821009242</v>
      </c>
      <c r="B1599" s="210" t="s">
        <v>19105</v>
      </c>
      <c r="C1599" s="211" t="s">
        <v>2273</v>
      </c>
      <c r="D1599" s="211" t="s">
        <v>3612</v>
      </c>
      <c r="E1599" s="211" t="s">
        <v>3649</v>
      </c>
      <c r="F1599" s="211" t="s">
        <v>3536</v>
      </c>
      <c r="G1599" s="211" t="s">
        <v>2272</v>
      </c>
      <c r="H1599" s="212" t="s">
        <v>15923</v>
      </c>
      <c r="I1599" s="213" t="s">
        <v>19106</v>
      </c>
      <c r="J1599" s="201" t="str">
        <f t="shared" si="49"/>
        <v>0307</v>
      </c>
      <c r="K1599" s="209" t="s">
        <v>15927</v>
      </c>
      <c r="L1599" s="240" t="s">
        <v>13094</v>
      </c>
      <c r="M1599" s="214">
        <v>44211</v>
      </c>
      <c r="N1599" s="232" t="s">
        <v>18777</v>
      </c>
      <c r="O1599" s="233" t="s">
        <v>18778</v>
      </c>
      <c r="P1599" s="233" t="s">
        <v>18812</v>
      </c>
      <c r="Q1599" s="233" t="s">
        <v>18813</v>
      </c>
    </row>
    <row r="1600" spans="1:17" s="208" customFormat="1" ht="13.15" customHeight="1">
      <c r="A1600" s="209" t="str">
        <f t="shared" si="48"/>
        <v>1Q-H0HH0460011821009242</v>
      </c>
      <c r="B1600" s="210" t="s">
        <v>19105</v>
      </c>
      <c r="C1600" s="211" t="s">
        <v>2273</v>
      </c>
      <c r="D1600" s="211" t="s">
        <v>3612</v>
      </c>
      <c r="E1600" s="211" t="s">
        <v>15930</v>
      </c>
      <c r="F1600" s="211" t="s">
        <v>3536</v>
      </c>
      <c r="G1600" s="211" t="s">
        <v>2272</v>
      </c>
      <c r="H1600" s="212" t="s">
        <v>15923</v>
      </c>
      <c r="I1600" s="213" t="s">
        <v>19106</v>
      </c>
      <c r="J1600" s="201" t="str">
        <f t="shared" si="49"/>
        <v>0307</v>
      </c>
      <c r="K1600" s="209" t="s">
        <v>15927</v>
      </c>
      <c r="L1600" s="240" t="s">
        <v>13094</v>
      </c>
      <c r="M1600" s="214">
        <v>44211</v>
      </c>
      <c r="N1600" s="232" t="s">
        <v>18777</v>
      </c>
      <c r="O1600" s="233" t="s">
        <v>18778</v>
      </c>
      <c r="P1600" s="233" t="s">
        <v>18812</v>
      </c>
      <c r="Q1600" s="233" t="s">
        <v>18813</v>
      </c>
    </row>
    <row r="1601" spans="1:20" ht="13.15" customHeight="1">
      <c r="A1601" s="216" t="str">
        <f t="shared" si="48"/>
        <v>1217895031447883301</v>
      </c>
      <c r="B1601" s="259" t="s">
        <v>19105</v>
      </c>
      <c r="C1601" s="218" t="s">
        <v>3612</v>
      </c>
      <c r="D1601" s="261" t="s">
        <v>3612</v>
      </c>
      <c r="E1601" s="227" t="s">
        <v>1605</v>
      </c>
      <c r="F1601" s="218" t="s">
        <v>3536</v>
      </c>
      <c r="G1601" s="218" t="s">
        <v>2272</v>
      </c>
      <c r="H1601" s="219" t="s">
        <v>15923</v>
      </c>
      <c r="I1601" s="220" t="s">
        <v>19106</v>
      </c>
      <c r="J1601" s="201" t="str">
        <f t="shared" si="49"/>
        <v>0307</v>
      </c>
      <c r="K1601" s="228" t="s">
        <v>23203</v>
      </c>
      <c r="L1601" s="228" t="s">
        <v>23204</v>
      </c>
      <c r="M1601" s="229">
        <v>44805</v>
      </c>
      <c r="N1601" s="236" t="s">
        <v>18777</v>
      </c>
      <c r="O1601" s="237" t="s">
        <v>18778</v>
      </c>
      <c r="P1601" s="237" t="s">
        <v>18812</v>
      </c>
      <c r="Q1601" s="237" t="s">
        <v>18813</v>
      </c>
      <c r="R1601" s="223"/>
      <c r="S1601" s="223"/>
      <c r="T1601" s="223"/>
    </row>
    <row r="1602" spans="1:20" ht="13.15" customHeight="1">
      <c r="A1602" s="216" t="str">
        <f t="shared" ref="A1602:A1665" si="50">E1602&amp;C1602</f>
        <v>1217895071447883301</v>
      </c>
      <c r="B1602" s="259" t="s">
        <v>19105</v>
      </c>
      <c r="C1602" s="218" t="s">
        <v>3612</v>
      </c>
      <c r="D1602" s="261" t="s">
        <v>3612</v>
      </c>
      <c r="E1602" s="227" t="s">
        <v>841</v>
      </c>
      <c r="F1602" s="218" t="s">
        <v>3536</v>
      </c>
      <c r="G1602" s="218" t="s">
        <v>2272</v>
      </c>
      <c r="H1602" s="219" t="s">
        <v>15923</v>
      </c>
      <c r="I1602" s="220" t="s">
        <v>19106</v>
      </c>
      <c r="J1602" s="201" t="str">
        <f t="shared" ref="J1602:J1665" si="51">B1602</f>
        <v>0307</v>
      </c>
      <c r="K1602" s="228" t="s">
        <v>23203</v>
      </c>
      <c r="L1602" s="228" t="s">
        <v>23204</v>
      </c>
      <c r="M1602" s="229">
        <v>44805</v>
      </c>
      <c r="N1602" s="236" t="s">
        <v>18777</v>
      </c>
      <c r="O1602" s="237" t="s">
        <v>18778</v>
      </c>
      <c r="P1602" s="237" t="s">
        <v>18812</v>
      </c>
      <c r="Q1602" s="237" t="s">
        <v>18813</v>
      </c>
      <c r="R1602" s="223"/>
      <c r="S1602" s="223"/>
      <c r="T1602" s="223"/>
    </row>
    <row r="1603" spans="1:20" ht="13.15" customHeight="1">
      <c r="A1603" s="245" t="str">
        <f t="shared" si="50"/>
        <v>##1447883301</v>
      </c>
      <c r="B1603" s="259" t="s">
        <v>19105</v>
      </c>
      <c r="C1603" s="218" t="s">
        <v>3612</v>
      </c>
      <c r="D1603" s="261" t="s">
        <v>3612</v>
      </c>
      <c r="E1603" s="227" t="s">
        <v>3649</v>
      </c>
      <c r="F1603" s="218" t="s">
        <v>3536</v>
      </c>
      <c r="G1603" s="218" t="s">
        <v>2272</v>
      </c>
      <c r="H1603" s="219" t="s">
        <v>15923</v>
      </c>
      <c r="I1603" s="220" t="s">
        <v>19106</v>
      </c>
      <c r="J1603" s="201" t="str">
        <f t="shared" si="51"/>
        <v>0307</v>
      </c>
      <c r="K1603" s="228" t="s">
        <v>23203</v>
      </c>
      <c r="L1603" s="228" t="s">
        <v>23204</v>
      </c>
      <c r="M1603" s="229">
        <v>44812</v>
      </c>
      <c r="N1603" s="236" t="s">
        <v>18777</v>
      </c>
      <c r="O1603" s="237" t="s">
        <v>18778</v>
      </c>
      <c r="P1603" s="237" t="s">
        <v>18812</v>
      </c>
      <c r="Q1603" s="237" t="s">
        <v>18813</v>
      </c>
      <c r="R1603" s="223"/>
      <c r="S1603" s="223"/>
      <c r="T1603" s="223"/>
    </row>
    <row r="1604" spans="1:20" ht="13.15" customHeight="1">
      <c r="A1604" s="209" t="str">
        <f t="shared" si="50"/>
        <v>1217903021134127749</v>
      </c>
      <c r="B1604" s="210" t="s">
        <v>19109</v>
      </c>
      <c r="C1604" s="211" t="s">
        <v>15931</v>
      </c>
      <c r="D1604" s="211" t="s">
        <v>15931</v>
      </c>
      <c r="E1604" s="211" t="s">
        <v>15935</v>
      </c>
      <c r="F1604" s="211" t="s">
        <v>15932</v>
      </c>
      <c r="G1604" s="211" t="s">
        <v>15933</v>
      </c>
      <c r="H1604" s="212" t="s">
        <v>15934</v>
      </c>
      <c r="I1604" s="213" t="s">
        <v>19110</v>
      </c>
      <c r="J1604" s="201" t="str">
        <f t="shared" si="51"/>
        <v>0308</v>
      </c>
      <c r="K1604" s="240"/>
      <c r="L1604" s="240" t="s">
        <v>13094</v>
      </c>
      <c r="M1604" s="214">
        <v>44211</v>
      </c>
      <c r="N1604" s="209" t="s">
        <v>18765</v>
      </c>
      <c r="O1604" s="215" t="s">
        <v>18766</v>
      </c>
      <c r="P1604" s="215" t="s">
        <v>18773</v>
      </c>
      <c r="Q1604" s="215" t="s">
        <v>18774</v>
      </c>
      <c r="S1604" s="208"/>
    </row>
    <row r="1605" spans="1:20" ht="13.15" customHeight="1">
      <c r="A1605" s="209" t="str">
        <f t="shared" si="50"/>
        <v>1217903031134127749</v>
      </c>
      <c r="B1605" s="210" t="s">
        <v>19109</v>
      </c>
      <c r="C1605" s="211" t="s">
        <v>15931</v>
      </c>
      <c r="D1605" s="211" t="s">
        <v>15931</v>
      </c>
      <c r="E1605" s="211" t="s">
        <v>15936</v>
      </c>
      <c r="F1605" s="211" t="s">
        <v>15932</v>
      </c>
      <c r="G1605" s="211" t="s">
        <v>15933</v>
      </c>
      <c r="H1605" s="212" t="s">
        <v>15934</v>
      </c>
      <c r="I1605" s="213" t="s">
        <v>19110</v>
      </c>
      <c r="J1605" s="201" t="str">
        <f t="shared" si="51"/>
        <v>0308</v>
      </c>
      <c r="K1605" s="240"/>
      <c r="L1605" s="240" t="s">
        <v>13094</v>
      </c>
      <c r="M1605" s="214">
        <v>44211</v>
      </c>
      <c r="N1605" s="209" t="s">
        <v>18765</v>
      </c>
      <c r="O1605" s="215" t="s">
        <v>18766</v>
      </c>
      <c r="P1605" s="215" t="s">
        <v>18773</v>
      </c>
      <c r="Q1605" s="215" t="s">
        <v>18774</v>
      </c>
      <c r="S1605" s="208"/>
    </row>
    <row r="1606" spans="1:20" ht="13.15" customHeight="1">
      <c r="A1606" s="209" t="str">
        <f t="shared" si="50"/>
        <v>1217903051972589620</v>
      </c>
      <c r="B1606" s="210" t="s">
        <v>19109</v>
      </c>
      <c r="C1606" s="211" t="s">
        <v>15937</v>
      </c>
      <c r="D1606" s="211" t="s">
        <v>15931</v>
      </c>
      <c r="E1606" s="211" t="s">
        <v>15938</v>
      </c>
      <c r="F1606" s="211" t="s">
        <v>15932</v>
      </c>
      <c r="G1606" s="211" t="s">
        <v>15933</v>
      </c>
      <c r="H1606" s="212" t="s">
        <v>15934</v>
      </c>
      <c r="I1606" s="213" t="s">
        <v>19110</v>
      </c>
      <c r="J1606" s="201" t="str">
        <f t="shared" si="51"/>
        <v>0308</v>
      </c>
      <c r="K1606" s="240"/>
      <c r="L1606" s="240" t="s">
        <v>13094</v>
      </c>
      <c r="M1606" s="214">
        <v>44211</v>
      </c>
      <c r="N1606" s="209" t="s">
        <v>18765</v>
      </c>
      <c r="O1606" s="215" t="s">
        <v>18766</v>
      </c>
      <c r="P1606" s="215" t="s">
        <v>18773</v>
      </c>
      <c r="Q1606" s="215" t="s">
        <v>18774</v>
      </c>
      <c r="S1606" s="208"/>
    </row>
    <row r="1607" spans="1:20" ht="13.15" customHeight="1">
      <c r="A1607" s="209" t="str">
        <f t="shared" si="50"/>
        <v>3622938011134127749</v>
      </c>
      <c r="B1607" s="210" t="s">
        <v>19109</v>
      </c>
      <c r="C1607" s="211" t="s">
        <v>15931</v>
      </c>
      <c r="D1607" s="211" t="s">
        <v>15931</v>
      </c>
      <c r="E1607" s="211" t="s">
        <v>15932</v>
      </c>
      <c r="F1607" s="211" t="s">
        <v>15932</v>
      </c>
      <c r="G1607" s="211" t="s">
        <v>15933</v>
      </c>
      <c r="H1607" s="212" t="s">
        <v>15934</v>
      </c>
      <c r="I1607" s="213" t="s">
        <v>19110</v>
      </c>
      <c r="J1607" s="201" t="str">
        <f t="shared" si="51"/>
        <v>0308</v>
      </c>
      <c r="K1607" s="240"/>
      <c r="L1607" s="240" t="s">
        <v>13094</v>
      </c>
      <c r="M1607" s="214">
        <v>44211</v>
      </c>
      <c r="N1607" s="209" t="s">
        <v>18765</v>
      </c>
      <c r="O1607" s="215" t="s">
        <v>18766</v>
      </c>
      <c r="P1607" s="215" t="s">
        <v>18773</v>
      </c>
      <c r="Q1607" s="215" t="s">
        <v>18774</v>
      </c>
      <c r="S1607" s="208"/>
    </row>
    <row r="1608" spans="1:20" ht="13.15" customHeight="1">
      <c r="A1608" s="209" t="str">
        <f t="shared" si="50"/>
        <v>3622938021134127749</v>
      </c>
      <c r="B1608" s="210" t="s">
        <v>19109</v>
      </c>
      <c r="C1608" s="211" t="s">
        <v>15931</v>
      </c>
      <c r="D1608" s="211" t="s">
        <v>15931</v>
      </c>
      <c r="E1608" s="211" t="s">
        <v>15939</v>
      </c>
      <c r="F1608" s="211" t="s">
        <v>15932</v>
      </c>
      <c r="G1608" s="211" t="s">
        <v>15933</v>
      </c>
      <c r="H1608" s="212" t="s">
        <v>15934</v>
      </c>
      <c r="I1608" s="213" t="s">
        <v>19110</v>
      </c>
      <c r="J1608" s="201" t="str">
        <f t="shared" si="51"/>
        <v>0308</v>
      </c>
      <c r="K1608" s="240"/>
      <c r="L1608" s="240" t="s">
        <v>13094</v>
      </c>
      <c r="M1608" s="214">
        <v>44211</v>
      </c>
      <c r="N1608" s="209" t="s">
        <v>18765</v>
      </c>
      <c r="O1608" s="215" t="s">
        <v>18766</v>
      </c>
      <c r="P1608" s="215" t="s">
        <v>18773</v>
      </c>
      <c r="Q1608" s="215" t="s">
        <v>18774</v>
      </c>
      <c r="S1608" s="208"/>
    </row>
    <row r="1609" spans="1:20" ht="13.15" customHeight="1">
      <c r="A1609" s="209" t="str">
        <f t="shared" si="50"/>
        <v>##1134127749</v>
      </c>
      <c r="B1609" s="210" t="s">
        <v>19109</v>
      </c>
      <c r="C1609" s="211" t="s">
        <v>15931</v>
      </c>
      <c r="D1609" s="211" t="s">
        <v>15931</v>
      </c>
      <c r="E1609" s="211" t="s">
        <v>3649</v>
      </c>
      <c r="F1609" s="211" t="s">
        <v>15932</v>
      </c>
      <c r="G1609" s="211" t="s">
        <v>15933</v>
      </c>
      <c r="H1609" s="212" t="s">
        <v>15934</v>
      </c>
      <c r="I1609" s="213" t="s">
        <v>19110</v>
      </c>
      <c r="J1609" s="201" t="str">
        <f t="shared" si="51"/>
        <v>0308</v>
      </c>
      <c r="K1609" s="240"/>
      <c r="L1609" s="240" t="s">
        <v>13094</v>
      </c>
      <c r="M1609" s="214">
        <v>44211</v>
      </c>
      <c r="N1609" s="209" t="s">
        <v>18765</v>
      </c>
      <c r="O1609" s="215" t="s">
        <v>18766</v>
      </c>
      <c r="P1609" s="215" t="s">
        <v>18773</v>
      </c>
      <c r="Q1609" s="215" t="s">
        <v>18774</v>
      </c>
      <c r="S1609" s="208"/>
    </row>
    <row r="1610" spans="1:20" ht="13.15" customHeight="1">
      <c r="A1610" s="209" t="str">
        <f t="shared" si="50"/>
        <v>0070682021326037607</v>
      </c>
      <c r="B1610" s="210" t="s">
        <v>19111</v>
      </c>
      <c r="C1610" s="211" t="s">
        <v>161</v>
      </c>
      <c r="D1610" s="211" t="s">
        <v>161</v>
      </c>
      <c r="E1610" s="211" t="s">
        <v>15940</v>
      </c>
      <c r="F1610" s="211" t="s">
        <v>159</v>
      </c>
      <c r="G1610" s="211" t="s">
        <v>2072</v>
      </c>
      <c r="H1610" s="212" t="s">
        <v>3552</v>
      </c>
      <c r="I1610" s="213" t="s">
        <v>162</v>
      </c>
      <c r="J1610" s="201" t="str">
        <f t="shared" si="51"/>
        <v>0309</v>
      </c>
      <c r="K1610" s="209" t="s">
        <v>19114</v>
      </c>
      <c r="L1610" s="209" t="s">
        <v>15111</v>
      </c>
      <c r="M1610" s="214">
        <v>44310</v>
      </c>
      <c r="N1610" s="209" t="s">
        <v>18765</v>
      </c>
      <c r="O1610" s="215" t="s">
        <v>18766</v>
      </c>
      <c r="P1610" s="215" t="s">
        <v>18835</v>
      </c>
      <c r="Q1610" s="215" t="s">
        <v>18836</v>
      </c>
      <c r="S1610" s="208"/>
    </row>
    <row r="1611" spans="1:20" ht="13.15" customHeight="1">
      <c r="A1611" s="209" t="str">
        <f t="shared" si="50"/>
        <v>0070682031326037607</v>
      </c>
      <c r="B1611" s="210" t="s">
        <v>19111</v>
      </c>
      <c r="C1611" s="211" t="s">
        <v>161</v>
      </c>
      <c r="D1611" s="211" t="s">
        <v>161</v>
      </c>
      <c r="E1611" s="211" t="s">
        <v>159</v>
      </c>
      <c r="F1611" s="211" t="s">
        <v>159</v>
      </c>
      <c r="G1611" s="211" t="s">
        <v>2072</v>
      </c>
      <c r="H1611" s="212" t="s">
        <v>3552</v>
      </c>
      <c r="I1611" s="213" t="s">
        <v>162</v>
      </c>
      <c r="J1611" s="201" t="str">
        <f t="shared" si="51"/>
        <v>0309</v>
      </c>
      <c r="K1611" s="209" t="s">
        <v>15950</v>
      </c>
      <c r="L1611" s="209" t="s">
        <v>13094</v>
      </c>
      <c r="M1611" s="214">
        <v>44084</v>
      </c>
      <c r="N1611" s="209" t="s">
        <v>18765</v>
      </c>
      <c r="O1611" s="215" t="s">
        <v>18766</v>
      </c>
      <c r="P1611" s="215" t="s">
        <v>18835</v>
      </c>
      <c r="Q1611" s="215" t="s">
        <v>18836</v>
      </c>
      <c r="S1611" s="208"/>
    </row>
    <row r="1612" spans="1:20" ht="13.15" customHeight="1">
      <c r="A1612" s="209" t="str">
        <f t="shared" si="50"/>
        <v>0070682041326037607</v>
      </c>
      <c r="B1612" s="210" t="s">
        <v>19111</v>
      </c>
      <c r="C1612" s="136" t="s">
        <v>161</v>
      </c>
      <c r="D1612" s="137" t="s">
        <v>161</v>
      </c>
      <c r="E1612" s="137" t="s">
        <v>19112</v>
      </c>
      <c r="F1612" s="211" t="s">
        <v>159</v>
      </c>
      <c r="G1612" s="211" t="s">
        <v>2072</v>
      </c>
      <c r="H1612" s="212" t="s">
        <v>3552</v>
      </c>
      <c r="I1612" s="213" t="s">
        <v>162</v>
      </c>
      <c r="J1612" s="201" t="str">
        <f t="shared" si="51"/>
        <v>0309</v>
      </c>
      <c r="K1612" s="232" t="s">
        <v>19113</v>
      </c>
      <c r="L1612" s="232" t="s">
        <v>13916</v>
      </c>
      <c r="M1612" s="214">
        <v>44475</v>
      </c>
      <c r="N1612" s="209" t="s">
        <v>18765</v>
      </c>
      <c r="O1612" s="215" t="s">
        <v>18766</v>
      </c>
      <c r="P1612" s="215" t="s">
        <v>18835</v>
      </c>
      <c r="Q1612" s="215" t="s">
        <v>18836</v>
      </c>
      <c r="S1612" s="208"/>
    </row>
    <row r="1613" spans="1:20" ht="13.15" customHeight="1">
      <c r="A1613" s="209" t="str">
        <f t="shared" si="50"/>
        <v>0070682051326037607</v>
      </c>
      <c r="B1613" s="210" t="s">
        <v>19111</v>
      </c>
      <c r="C1613" s="211" t="s">
        <v>161</v>
      </c>
      <c r="D1613" s="211" t="s">
        <v>161</v>
      </c>
      <c r="E1613" s="211" t="s">
        <v>15949</v>
      </c>
      <c r="F1613" s="211" t="s">
        <v>159</v>
      </c>
      <c r="G1613" s="211" t="s">
        <v>2072</v>
      </c>
      <c r="H1613" s="212" t="s">
        <v>3552</v>
      </c>
      <c r="I1613" s="213" t="s">
        <v>162</v>
      </c>
      <c r="J1613" s="201" t="str">
        <f t="shared" si="51"/>
        <v>0309</v>
      </c>
      <c r="K1613" s="209" t="s">
        <v>13915</v>
      </c>
      <c r="L1613" s="209" t="s">
        <v>15111</v>
      </c>
      <c r="M1613" s="214">
        <v>44101</v>
      </c>
      <c r="N1613" s="209" t="s">
        <v>18765</v>
      </c>
      <c r="O1613" s="215" t="s">
        <v>18766</v>
      </c>
      <c r="P1613" s="215" t="s">
        <v>18835</v>
      </c>
      <c r="Q1613" s="215" t="s">
        <v>18836</v>
      </c>
      <c r="S1613" s="208"/>
    </row>
    <row r="1614" spans="1:20" ht="13.15" customHeight="1">
      <c r="A1614" s="209" t="str">
        <f t="shared" si="50"/>
        <v>1077000011326037607</v>
      </c>
      <c r="B1614" s="210" t="s">
        <v>19111</v>
      </c>
      <c r="C1614" s="211" t="s">
        <v>161</v>
      </c>
      <c r="D1614" s="211" t="s">
        <v>161</v>
      </c>
      <c r="E1614" s="211" t="s">
        <v>15942</v>
      </c>
      <c r="F1614" s="211" t="s">
        <v>159</v>
      </c>
      <c r="G1614" s="211" t="s">
        <v>2072</v>
      </c>
      <c r="H1614" s="212" t="s">
        <v>3552</v>
      </c>
      <c r="I1614" s="213" t="s">
        <v>162</v>
      </c>
      <c r="J1614" s="201" t="str">
        <f t="shared" si="51"/>
        <v>0309</v>
      </c>
      <c r="K1614" s="209" t="s">
        <v>15941</v>
      </c>
      <c r="L1614" s="209" t="s">
        <v>13094</v>
      </c>
      <c r="M1614" s="214">
        <v>44084</v>
      </c>
      <c r="N1614" s="209" t="s">
        <v>18765</v>
      </c>
      <c r="O1614" s="215" t="s">
        <v>18766</v>
      </c>
      <c r="P1614" s="215" t="s">
        <v>18835</v>
      </c>
      <c r="Q1614" s="215" t="s">
        <v>18836</v>
      </c>
      <c r="S1614" s="208"/>
    </row>
    <row r="1615" spans="1:20" ht="13.15" customHeight="1">
      <c r="A1615" s="209" t="str">
        <f t="shared" si="50"/>
        <v>1077000031326037607</v>
      </c>
      <c r="B1615" s="210" t="s">
        <v>19111</v>
      </c>
      <c r="C1615" s="211" t="s">
        <v>161</v>
      </c>
      <c r="D1615" s="211" t="s">
        <v>161</v>
      </c>
      <c r="E1615" s="211" t="s">
        <v>15943</v>
      </c>
      <c r="F1615" s="211" t="s">
        <v>159</v>
      </c>
      <c r="G1615" s="211" t="s">
        <v>2072</v>
      </c>
      <c r="H1615" s="212" t="s">
        <v>3552</v>
      </c>
      <c r="I1615" s="213" t="s">
        <v>162</v>
      </c>
      <c r="J1615" s="201" t="str">
        <f t="shared" si="51"/>
        <v>0309</v>
      </c>
      <c r="K1615" s="209" t="s">
        <v>15941</v>
      </c>
      <c r="L1615" s="209" t="s">
        <v>13094</v>
      </c>
      <c r="M1615" s="214">
        <v>44084</v>
      </c>
      <c r="N1615" s="209" t="s">
        <v>18765</v>
      </c>
      <c r="O1615" s="215" t="s">
        <v>18766</v>
      </c>
      <c r="P1615" s="215" t="s">
        <v>18835</v>
      </c>
      <c r="Q1615" s="215" t="s">
        <v>18836</v>
      </c>
      <c r="S1615" s="208"/>
    </row>
    <row r="1616" spans="1:20" ht="13.15" customHeight="1">
      <c r="A1616" s="209" t="str">
        <f t="shared" si="50"/>
        <v>1077000041326037607</v>
      </c>
      <c r="B1616" s="210" t="s">
        <v>19111</v>
      </c>
      <c r="C1616" s="211" t="s">
        <v>161</v>
      </c>
      <c r="D1616" s="211" t="s">
        <v>161</v>
      </c>
      <c r="E1616" s="211" t="s">
        <v>15944</v>
      </c>
      <c r="F1616" s="211" t="s">
        <v>159</v>
      </c>
      <c r="G1616" s="211" t="s">
        <v>2072</v>
      </c>
      <c r="H1616" s="212" t="s">
        <v>3552</v>
      </c>
      <c r="I1616" s="213" t="s">
        <v>162</v>
      </c>
      <c r="J1616" s="201" t="str">
        <f t="shared" si="51"/>
        <v>0309</v>
      </c>
      <c r="K1616" s="209" t="s">
        <v>15941</v>
      </c>
      <c r="L1616" s="209" t="s">
        <v>13094</v>
      </c>
      <c r="M1616" s="214">
        <v>44084</v>
      </c>
      <c r="N1616" s="209" t="s">
        <v>18765</v>
      </c>
      <c r="O1616" s="215" t="s">
        <v>18766</v>
      </c>
      <c r="P1616" s="215" t="s">
        <v>18835</v>
      </c>
      <c r="Q1616" s="215" t="s">
        <v>18836</v>
      </c>
      <c r="S1616" s="208"/>
    </row>
    <row r="1617" spans="1:17" s="208" customFormat="1" ht="13.15" customHeight="1">
      <c r="A1617" s="209" t="str">
        <f t="shared" si="50"/>
        <v>1217929011326037607</v>
      </c>
      <c r="B1617" s="210" t="s">
        <v>19111</v>
      </c>
      <c r="C1617" s="211" t="s">
        <v>161</v>
      </c>
      <c r="D1617" s="211" t="s">
        <v>161</v>
      </c>
      <c r="E1617" s="211" t="s">
        <v>15945</v>
      </c>
      <c r="F1617" s="211" t="s">
        <v>159</v>
      </c>
      <c r="G1617" s="211" t="s">
        <v>2072</v>
      </c>
      <c r="H1617" s="212" t="s">
        <v>3552</v>
      </c>
      <c r="I1617" s="213" t="s">
        <v>162</v>
      </c>
      <c r="J1617" s="201" t="str">
        <f t="shared" si="51"/>
        <v>0309</v>
      </c>
      <c r="K1617" s="209" t="s">
        <v>15941</v>
      </c>
      <c r="L1617" s="209" t="s">
        <v>13094</v>
      </c>
      <c r="M1617" s="214">
        <v>44084</v>
      </c>
      <c r="N1617" s="209" t="s">
        <v>18765</v>
      </c>
      <c r="O1617" s="215" t="s">
        <v>18766</v>
      </c>
      <c r="P1617" s="215" t="s">
        <v>18835</v>
      </c>
      <c r="Q1617" s="215" t="s">
        <v>18836</v>
      </c>
    </row>
    <row r="1618" spans="1:17" s="208" customFormat="1" ht="13.15" customHeight="1">
      <c r="A1618" s="209" t="str">
        <f t="shared" si="50"/>
        <v>1217929021326037607</v>
      </c>
      <c r="B1618" s="210" t="s">
        <v>19111</v>
      </c>
      <c r="C1618" s="211" t="s">
        <v>161</v>
      </c>
      <c r="D1618" s="211" t="s">
        <v>161</v>
      </c>
      <c r="E1618" s="211" t="s">
        <v>15946</v>
      </c>
      <c r="F1618" s="211" t="s">
        <v>159</v>
      </c>
      <c r="G1618" s="211" t="s">
        <v>2072</v>
      </c>
      <c r="H1618" s="212" t="s">
        <v>3552</v>
      </c>
      <c r="I1618" s="213" t="s">
        <v>162</v>
      </c>
      <c r="J1618" s="201" t="str">
        <f t="shared" si="51"/>
        <v>0309</v>
      </c>
      <c r="K1618" s="209" t="s">
        <v>15941</v>
      </c>
      <c r="L1618" s="209" t="s">
        <v>13094</v>
      </c>
      <c r="M1618" s="214">
        <v>44084</v>
      </c>
      <c r="N1618" s="209" t="s">
        <v>18765</v>
      </c>
      <c r="O1618" s="215" t="s">
        <v>18766</v>
      </c>
      <c r="P1618" s="215" t="s">
        <v>18835</v>
      </c>
      <c r="Q1618" s="215" t="s">
        <v>18836</v>
      </c>
    </row>
    <row r="1619" spans="1:17" s="208" customFormat="1" ht="13.15" customHeight="1">
      <c r="A1619" s="209" t="str">
        <f t="shared" si="50"/>
        <v>1217929031326037607</v>
      </c>
      <c r="B1619" s="210" t="s">
        <v>19111</v>
      </c>
      <c r="C1619" s="211" t="s">
        <v>161</v>
      </c>
      <c r="D1619" s="211" t="s">
        <v>161</v>
      </c>
      <c r="E1619" s="211" t="s">
        <v>160</v>
      </c>
      <c r="F1619" s="211" t="s">
        <v>159</v>
      </c>
      <c r="G1619" s="211" t="s">
        <v>2072</v>
      </c>
      <c r="H1619" s="212" t="s">
        <v>3552</v>
      </c>
      <c r="I1619" s="213" t="s">
        <v>162</v>
      </c>
      <c r="J1619" s="201" t="str">
        <f t="shared" si="51"/>
        <v>0309</v>
      </c>
      <c r="K1619" s="209" t="s">
        <v>15941</v>
      </c>
      <c r="L1619" s="209" t="s">
        <v>13094</v>
      </c>
      <c r="M1619" s="214">
        <v>44084</v>
      </c>
      <c r="N1619" s="209" t="s">
        <v>18765</v>
      </c>
      <c r="O1619" s="215" t="s">
        <v>18766</v>
      </c>
      <c r="P1619" s="215" t="s">
        <v>18835</v>
      </c>
      <c r="Q1619" s="215" t="s">
        <v>18836</v>
      </c>
    </row>
    <row r="1620" spans="1:17" s="208" customFormat="1" ht="13.15" customHeight="1">
      <c r="A1620" s="209" t="str">
        <f t="shared" si="50"/>
        <v>2885592011326037607</v>
      </c>
      <c r="B1620" s="210" t="s">
        <v>19111</v>
      </c>
      <c r="C1620" s="211" t="s">
        <v>161</v>
      </c>
      <c r="D1620" s="211" t="s">
        <v>161</v>
      </c>
      <c r="E1620" s="211" t="s">
        <v>15948</v>
      </c>
      <c r="F1620" s="211" t="s">
        <v>159</v>
      </c>
      <c r="G1620" s="211" t="s">
        <v>2072</v>
      </c>
      <c r="H1620" s="212" t="s">
        <v>3552</v>
      </c>
      <c r="I1620" s="213" t="s">
        <v>162</v>
      </c>
      <c r="J1620" s="201" t="str">
        <f t="shared" si="51"/>
        <v>0309</v>
      </c>
      <c r="K1620" s="209" t="s">
        <v>15941</v>
      </c>
      <c r="L1620" s="209" t="s">
        <v>13094</v>
      </c>
      <c r="M1620" s="214">
        <v>44084</v>
      </c>
      <c r="N1620" s="209" t="s">
        <v>18765</v>
      </c>
      <c r="O1620" s="215" t="s">
        <v>18766</v>
      </c>
      <c r="P1620" s="215" t="s">
        <v>18835</v>
      </c>
      <c r="Q1620" s="215" t="s">
        <v>18836</v>
      </c>
    </row>
    <row r="1621" spans="1:17" s="208" customFormat="1" ht="13.15" customHeight="1">
      <c r="A1621" s="209" t="str">
        <f t="shared" si="50"/>
        <v>1F-QMP0000033823771326037607</v>
      </c>
      <c r="B1621" s="210" t="s">
        <v>19111</v>
      </c>
      <c r="C1621" s="211" t="s">
        <v>161</v>
      </c>
      <c r="D1621" s="211" t="s">
        <v>161</v>
      </c>
      <c r="E1621" s="211" t="s">
        <v>15947</v>
      </c>
      <c r="F1621" s="211" t="s">
        <v>159</v>
      </c>
      <c r="G1621" s="211" t="s">
        <v>2072</v>
      </c>
      <c r="H1621" s="212" t="s">
        <v>3552</v>
      </c>
      <c r="I1621" s="213" t="s">
        <v>162</v>
      </c>
      <c r="J1621" s="201" t="str">
        <f t="shared" si="51"/>
        <v>0309</v>
      </c>
      <c r="K1621" s="209" t="s">
        <v>15941</v>
      </c>
      <c r="L1621" s="209" t="s">
        <v>13094</v>
      </c>
      <c r="M1621" s="214">
        <v>44084</v>
      </c>
      <c r="N1621" s="209" t="s">
        <v>18765</v>
      </c>
      <c r="O1621" s="215" t="s">
        <v>18766</v>
      </c>
      <c r="P1621" s="215" t="s">
        <v>18835</v>
      </c>
      <c r="Q1621" s="215" t="s">
        <v>18836</v>
      </c>
    </row>
    <row r="1622" spans="1:17" s="208" customFormat="1" ht="13.15" customHeight="1">
      <c r="A1622" s="209" t="str">
        <f t="shared" si="50"/>
        <v>1217945021215060546</v>
      </c>
      <c r="B1622" s="210" t="s">
        <v>19115</v>
      </c>
      <c r="C1622" s="211" t="s">
        <v>15951</v>
      </c>
      <c r="D1622" s="211" t="s">
        <v>1123</v>
      </c>
      <c r="E1622" s="211" t="s">
        <v>15952</v>
      </c>
      <c r="F1622" s="211" t="s">
        <v>1122</v>
      </c>
      <c r="G1622" s="211" t="s">
        <v>1715</v>
      </c>
      <c r="H1622" s="212" t="s">
        <v>2427</v>
      </c>
      <c r="I1622" s="213" t="s">
        <v>1124</v>
      </c>
      <c r="J1622" s="201" t="str">
        <f t="shared" si="51"/>
        <v>0311</v>
      </c>
      <c r="K1622" s="209"/>
      <c r="L1622" s="209"/>
      <c r="M1622" s="214"/>
      <c r="N1622" s="209" t="s">
        <v>18777</v>
      </c>
      <c r="O1622" s="215" t="s">
        <v>18778</v>
      </c>
      <c r="P1622" s="215" t="s">
        <v>18770</v>
      </c>
      <c r="Q1622" s="215" t="s">
        <v>18771</v>
      </c>
    </row>
    <row r="1623" spans="1:17" s="208" customFormat="1" ht="13.15" customHeight="1">
      <c r="A1623" s="209" t="str">
        <f t="shared" si="50"/>
        <v>1217945021922031541</v>
      </c>
      <c r="B1623" s="210" t="s">
        <v>19115</v>
      </c>
      <c r="C1623" s="211" t="s">
        <v>1123</v>
      </c>
      <c r="D1623" s="211" t="s">
        <v>1123</v>
      </c>
      <c r="E1623" s="211" t="s">
        <v>15952</v>
      </c>
      <c r="F1623" s="211" t="s">
        <v>1122</v>
      </c>
      <c r="G1623" s="211" t="s">
        <v>1715</v>
      </c>
      <c r="H1623" s="212" t="s">
        <v>2427</v>
      </c>
      <c r="I1623" s="213" t="s">
        <v>1124</v>
      </c>
      <c r="J1623" s="201" t="str">
        <f t="shared" si="51"/>
        <v>0311</v>
      </c>
      <c r="K1623" s="209"/>
      <c r="L1623" s="209"/>
      <c r="M1623" s="214"/>
      <c r="N1623" s="209" t="s">
        <v>18777</v>
      </c>
      <c r="O1623" s="215" t="s">
        <v>18778</v>
      </c>
      <c r="P1623" s="215" t="s">
        <v>18770</v>
      </c>
      <c r="Q1623" s="215" t="s">
        <v>18771</v>
      </c>
    </row>
    <row r="1624" spans="1:17" s="208" customFormat="1" ht="13.15" customHeight="1">
      <c r="A1624" s="209" t="str">
        <f t="shared" si="50"/>
        <v>1217945031215060546</v>
      </c>
      <c r="B1624" s="210" t="s">
        <v>19115</v>
      </c>
      <c r="C1624" s="211" t="s">
        <v>15951</v>
      </c>
      <c r="D1624" s="211" t="s">
        <v>1123</v>
      </c>
      <c r="E1624" s="211" t="s">
        <v>1122</v>
      </c>
      <c r="F1624" s="211" t="s">
        <v>1122</v>
      </c>
      <c r="G1624" s="211" t="s">
        <v>1715</v>
      </c>
      <c r="H1624" s="212" t="s">
        <v>2427</v>
      </c>
      <c r="I1624" s="213" t="s">
        <v>1124</v>
      </c>
      <c r="J1624" s="201" t="str">
        <f t="shared" si="51"/>
        <v>0311</v>
      </c>
      <c r="K1624" s="209" t="s">
        <v>14592</v>
      </c>
      <c r="L1624" s="209"/>
      <c r="M1624" s="214"/>
      <c r="N1624" s="209" t="s">
        <v>18777</v>
      </c>
      <c r="O1624" s="215" t="s">
        <v>18778</v>
      </c>
      <c r="P1624" s="215" t="s">
        <v>18770</v>
      </c>
      <c r="Q1624" s="215" t="s">
        <v>18771</v>
      </c>
    </row>
    <row r="1625" spans="1:17" s="208" customFormat="1" ht="13.15" customHeight="1">
      <c r="A1625" s="209" t="str">
        <f t="shared" si="50"/>
        <v>1217945031922031541</v>
      </c>
      <c r="B1625" s="210" t="s">
        <v>19115</v>
      </c>
      <c r="C1625" s="211" t="s">
        <v>1123</v>
      </c>
      <c r="D1625" s="211" t="s">
        <v>1123</v>
      </c>
      <c r="E1625" s="211" t="s">
        <v>1122</v>
      </c>
      <c r="F1625" s="211" t="s">
        <v>1122</v>
      </c>
      <c r="G1625" s="211" t="s">
        <v>1715</v>
      </c>
      <c r="H1625" s="212" t="s">
        <v>2427</v>
      </c>
      <c r="I1625" s="213" t="s">
        <v>1124</v>
      </c>
      <c r="J1625" s="201" t="str">
        <f t="shared" si="51"/>
        <v>0311</v>
      </c>
      <c r="K1625" s="209"/>
      <c r="L1625" s="209"/>
      <c r="M1625" s="214"/>
      <c r="N1625" s="209" t="s">
        <v>18777</v>
      </c>
      <c r="O1625" s="215" t="s">
        <v>18778</v>
      </c>
      <c r="P1625" s="215" t="s">
        <v>18770</v>
      </c>
      <c r="Q1625" s="215" t="s">
        <v>18771</v>
      </c>
    </row>
    <row r="1626" spans="1:17" s="208" customFormat="1" ht="13.15" customHeight="1">
      <c r="A1626" s="209" t="str">
        <f t="shared" si="50"/>
        <v>1F-QMA0000024150561922031541</v>
      </c>
      <c r="B1626" s="210" t="s">
        <v>19115</v>
      </c>
      <c r="C1626" s="211" t="s">
        <v>1123</v>
      </c>
      <c r="D1626" s="211" t="s">
        <v>1123</v>
      </c>
      <c r="E1626" s="211" t="s">
        <v>15953</v>
      </c>
      <c r="F1626" s="211" t="s">
        <v>1122</v>
      </c>
      <c r="G1626" s="211" t="s">
        <v>1715</v>
      </c>
      <c r="H1626" s="212" t="s">
        <v>2427</v>
      </c>
      <c r="I1626" s="213" t="s">
        <v>1124</v>
      </c>
      <c r="J1626" s="201" t="str">
        <f t="shared" si="51"/>
        <v>0311</v>
      </c>
      <c r="K1626" s="209"/>
      <c r="L1626" s="209"/>
      <c r="M1626" s="214"/>
      <c r="N1626" s="209" t="s">
        <v>18777</v>
      </c>
      <c r="O1626" s="215" t="s">
        <v>18778</v>
      </c>
      <c r="P1626" s="215" t="s">
        <v>18770</v>
      </c>
      <c r="Q1626" s="215" t="s">
        <v>18771</v>
      </c>
    </row>
    <row r="1627" spans="1:17" s="208" customFormat="1" ht="13.15" customHeight="1">
      <c r="A1627" s="209" t="str">
        <f t="shared" si="50"/>
        <v>1217994021295739258</v>
      </c>
      <c r="B1627" s="210" t="s">
        <v>19116</v>
      </c>
      <c r="C1627" s="211" t="s">
        <v>998</v>
      </c>
      <c r="D1627" s="211" t="s">
        <v>998</v>
      </c>
      <c r="E1627" s="211" t="s">
        <v>15954</v>
      </c>
      <c r="F1627" s="211" t="s">
        <v>997</v>
      </c>
      <c r="G1627" s="211" t="s">
        <v>2401</v>
      </c>
      <c r="H1627" s="212" t="s">
        <v>15955</v>
      </c>
      <c r="I1627" s="213" t="s">
        <v>999</v>
      </c>
      <c r="J1627" s="201" t="str">
        <f t="shared" si="51"/>
        <v>0312</v>
      </c>
      <c r="K1627" s="209"/>
      <c r="L1627" s="209"/>
      <c r="M1627" s="214"/>
      <c r="N1627" s="209" t="s">
        <v>18777</v>
      </c>
      <c r="O1627" s="215" t="s">
        <v>18778</v>
      </c>
      <c r="P1627" s="215" t="s">
        <v>18835</v>
      </c>
      <c r="Q1627" s="215" t="s">
        <v>18836</v>
      </c>
    </row>
    <row r="1628" spans="1:17" s="208" customFormat="1" ht="13.15" customHeight="1">
      <c r="A1628" s="209" t="str">
        <f t="shared" si="50"/>
        <v>1217994061295739258</v>
      </c>
      <c r="B1628" s="210" t="s">
        <v>19116</v>
      </c>
      <c r="C1628" s="211" t="s">
        <v>998</v>
      </c>
      <c r="D1628" s="211" t="s">
        <v>998</v>
      </c>
      <c r="E1628" s="211" t="s">
        <v>997</v>
      </c>
      <c r="F1628" s="211" t="s">
        <v>997</v>
      </c>
      <c r="G1628" s="211" t="s">
        <v>2401</v>
      </c>
      <c r="H1628" s="212" t="s">
        <v>15955</v>
      </c>
      <c r="I1628" s="213" t="s">
        <v>999</v>
      </c>
      <c r="J1628" s="201" t="str">
        <f t="shared" si="51"/>
        <v>0312</v>
      </c>
      <c r="K1628" s="209"/>
      <c r="L1628" s="209"/>
      <c r="M1628" s="214"/>
      <c r="N1628" s="209" t="s">
        <v>18777</v>
      </c>
      <c r="O1628" s="215" t="s">
        <v>18778</v>
      </c>
      <c r="P1628" s="215" t="s">
        <v>18835</v>
      </c>
      <c r="Q1628" s="215" t="s">
        <v>18836</v>
      </c>
    </row>
    <row r="1629" spans="1:17" s="208" customFormat="1" ht="13.15" customHeight="1">
      <c r="A1629" s="209" t="str">
        <f t="shared" si="50"/>
        <v>1218059011669567715</v>
      </c>
      <c r="B1629" s="210" t="s">
        <v>19117</v>
      </c>
      <c r="C1629" s="211" t="s">
        <v>15956</v>
      </c>
      <c r="D1629" s="211" t="s">
        <v>15956</v>
      </c>
      <c r="E1629" s="211" t="s">
        <v>15957</v>
      </c>
      <c r="F1629" s="211" t="s">
        <v>15958</v>
      </c>
      <c r="G1629" s="211" t="s">
        <v>15959</v>
      </c>
      <c r="H1629" s="212" t="s">
        <v>15960</v>
      </c>
      <c r="I1629" s="213" t="s">
        <v>19118</v>
      </c>
      <c r="J1629" s="201" t="str">
        <f t="shared" si="51"/>
        <v>0314</v>
      </c>
      <c r="K1629" s="209"/>
      <c r="L1629" s="209"/>
      <c r="M1629" s="214"/>
      <c r="N1629" s="209" t="s">
        <v>18777</v>
      </c>
      <c r="O1629" s="215" t="s">
        <v>18778</v>
      </c>
      <c r="P1629" s="215" t="s">
        <v>18770</v>
      </c>
      <c r="Q1629" s="215" t="s">
        <v>18771</v>
      </c>
    </row>
    <row r="1630" spans="1:17" s="208" customFormat="1" ht="13.15" customHeight="1">
      <c r="A1630" s="209" t="str">
        <f t="shared" si="50"/>
        <v>1218059021669567715</v>
      </c>
      <c r="B1630" s="210" t="s">
        <v>19117</v>
      </c>
      <c r="C1630" s="211" t="s">
        <v>15956</v>
      </c>
      <c r="D1630" s="211" t="s">
        <v>15956</v>
      </c>
      <c r="E1630" s="211" t="s">
        <v>15961</v>
      </c>
      <c r="F1630" s="211" t="s">
        <v>15958</v>
      </c>
      <c r="G1630" s="211" t="s">
        <v>15959</v>
      </c>
      <c r="H1630" s="212" t="s">
        <v>15960</v>
      </c>
      <c r="I1630" s="213" t="s">
        <v>19118</v>
      </c>
      <c r="J1630" s="201" t="str">
        <f t="shared" si="51"/>
        <v>0314</v>
      </c>
      <c r="K1630" s="209"/>
      <c r="L1630" s="209"/>
      <c r="M1630" s="214"/>
      <c r="N1630" s="209" t="s">
        <v>18777</v>
      </c>
      <c r="O1630" s="215" t="s">
        <v>18778</v>
      </c>
      <c r="P1630" s="215" t="s">
        <v>18770</v>
      </c>
      <c r="Q1630" s="215" t="s">
        <v>18771</v>
      </c>
    </row>
    <row r="1631" spans="1:17" s="208" customFormat="1" ht="13.15" customHeight="1">
      <c r="A1631" s="209" t="str">
        <f t="shared" si="50"/>
        <v>1218059031669567715</v>
      </c>
      <c r="B1631" s="210" t="s">
        <v>19117</v>
      </c>
      <c r="C1631" s="211" t="s">
        <v>15956</v>
      </c>
      <c r="D1631" s="211" t="s">
        <v>15956</v>
      </c>
      <c r="E1631" s="211" t="s">
        <v>15958</v>
      </c>
      <c r="F1631" s="211" t="s">
        <v>15958</v>
      </c>
      <c r="G1631" s="211" t="s">
        <v>15959</v>
      </c>
      <c r="H1631" s="212" t="s">
        <v>15960</v>
      </c>
      <c r="I1631" s="213" t="s">
        <v>19118</v>
      </c>
      <c r="J1631" s="201" t="str">
        <f t="shared" si="51"/>
        <v>0314</v>
      </c>
      <c r="K1631" s="209"/>
      <c r="L1631" s="209"/>
      <c r="M1631" s="214"/>
      <c r="N1631" s="209" t="s">
        <v>18777</v>
      </c>
      <c r="O1631" s="215" t="s">
        <v>18778</v>
      </c>
      <c r="P1631" s="215" t="s">
        <v>18770</v>
      </c>
      <c r="Q1631" s="215" t="s">
        <v>18771</v>
      </c>
    </row>
    <row r="1632" spans="1:17" s="208" customFormat="1" ht="13.15" customHeight="1">
      <c r="A1632" s="209" t="str">
        <f t="shared" si="50"/>
        <v>7N-100258291669567715</v>
      </c>
      <c r="B1632" s="210" t="s">
        <v>19117</v>
      </c>
      <c r="C1632" s="211" t="s">
        <v>15956</v>
      </c>
      <c r="D1632" s="211" t="s">
        <v>15956</v>
      </c>
      <c r="E1632" s="211" t="s">
        <v>15962</v>
      </c>
      <c r="F1632" s="211" t="s">
        <v>15958</v>
      </c>
      <c r="G1632" s="211" t="s">
        <v>15959</v>
      </c>
      <c r="H1632" s="212" t="s">
        <v>15960</v>
      </c>
      <c r="I1632" s="213" t="s">
        <v>19118</v>
      </c>
      <c r="J1632" s="201" t="str">
        <f t="shared" si="51"/>
        <v>0314</v>
      </c>
      <c r="K1632" s="209"/>
      <c r="L1632" s="209"/>
      <c r="M1632" s="214"/>
      <c r="N1632" s="209" t="s">
        <v>18777</v>
      </c>
      <c r="O1632" s="215" t="s">
        <v>18778</v>
      </c>
      <c r="P1632" s="215" t="s">
        <v>18770</v>
      </c>
      <c r="Q1632" s="215" t="s">
        <v>18771</v>
      </c>
    </row>
    <row r="1633" spans="1:17" s="208" customFormat="1" ht="13.15" customHeight="1">
      <c r="A1633" s="209" t="str">
        <f t="shared" si="50"/>
        <v>7T-QMA0000020486501669567715</v>
      </c>
      <c r="B1633" s="210" t="s">
        <v>19117</v>
      </c>
      <c r="C1633" s="211" t="s">
        <v>15956</v>
      </c>
      <c r="D1633" s="211" t="s">
        <v>15956</v>
      </c>
      <c r="E1633" s="211" t="s">
        <v>15963</v>
      </c>
      <c r="F1633" s="211" t="s">
        <v>15958</v>
      </c>
      <c r="G1633" s="211" t="s">
        <v>15959</v>
      </c>
      <c r="H1633" s="212" t="s">
        <v>15960</v>
      </c>
      <c r="I1633" s="213" t="s">
        <v>19118</v>
      </c>
      <c r="J1633" s="201" t="str">
        <f t="shared" si="51"/>
        <v>0314</v>
      </c>
      <c r="K1633" s="209"/>
      <c r="L1633" s="209"/>
      <c r="M1633" s="214"/>
      <c r="N1633" s="209" t="s">
        <v>18777</v>
      </c>
      <c r="O1633" s="215" t="s">
        <v>18778</v>
      </c>
      <c r="P1633" s="215" t="s">
        <v>18770</v>
      </c>
      <c r="Q1633" s="215" t="s">
        <v>18771</v>
      </c>
    </row>
    <row r="1634" spans="1:17" s="208" customFormat="1" ht="13.15" customHeight="1">
      <c r="A1634" s="209" t="str">
        <f t="shared" si="50"/>
        <v>7W-0006273920011669567715</v>
      </c>
      <c r="B1634" s="210" t="s">
        <v>19117</v>
      </c>
      <c r="C1634" s="211" t="s">
        <v>15956</v>
      </c>
      <c r="D1634" s="211" t="s">
        <v>15956</v>
      </c>
      <c r="E1634" s="211" t="s">
        <v>15964</v>
      </c>
      <c r="F1634" s="211" t="s">
        <v>15958</v>
      </c>
      <c r="G1634" s="211" t="s">
        <v>15959</v>
      </c>
      <c r="H1634" s="212" t="s">
        <v>15960</v>
      </c>
      <c r="I1634" s="213" t="s">
        <v>19118</v>
      </c>
      <c r="J1634" s="201" t="str">
        <f t="shared" si="51"/>
        <v>0314</v>
      </c>
      <c r="K1634" s="209"/>
      <c r="L1634" s="209"/>
      <c r="M1634" s="214"/>
      <c r="N1634" s="209" t="s">
        <v>18777</v>
      </c>
      <c r="O1634" s="215" t="s">
        <v>18778</v>
      </c>
      <c r="P1634" s="215" t="s">
        <v>18770</v>
      </c>
      <c r="Q1634" s="215" t="s">
        <v>18771</v>
      </c>
    </row>
    <row r="1635" spans="1:17" s="208" customFormat="1" ht="13.15" customHeight="1">
      <c r="A1635" s="209" t="str">
        <f t="shared" si="50"/>
        <v>1218067021881697316</v>
      </c>
      <c r="B1635" s="210" t="s">
        <v>19119</v>
      </c>
      <c r="C1635" s="211" t="s">
        <v>2402</v>
      </c>
      <c r="D1635" s="211" t="s">
        <v>2402</v>
      </c>
      <c r="E1635" s="211" t="s">
        <v>15965</v>
      </c>
      <c r="F1635" s="211" t="s">
        <v>2404</v>
      </c>
      <c r="G1635" s="211" t="s">
        <v>2403</v>
      </c>
      <c r="H1635" s="212" t="s">
        <v>2405</v>
      </c>
      <c r="I1635" s="213" t="s">
        <v>19120</v>
      </c>
      <c r="J1635" s="201" t="str">
        <f t="shared" si="51"/>
        <v>0315</v>
      </c>
      <c r="K1635" s="209"/>
      <c r="L1635" s="209"/>
      <c r="M1635" s="214"/>
      <c r="N1635" s="209" t="s">
        <v>18777</v>
      </c>
      <c r="O1635" s="215" t="s">
        <v>18778</v>
      </c>
      <c r="P1635" s="215" t="s">
        <v>18835</v>
      </c>
      <c r="Q1635" s="215" t="s">
        <v>18836</v>
      </c>
    </row>
    <row r="1636" spans="1:17" s="208" customFormat="1" ht="13.15" customHeight="1">
      <c r="A1636" s="209" t="str">
        <f t="shared" si="50"/>
        <v>1218067031881697316</v>
      </c>
      <c r="B1636" s="210" t="s">
        <v>19119</v>
      </c>
      <c r="C1636" s="211" t="s">
        <v>2402</v>
      </c>
      <c r="D1636" s="211" t="s">
        <v>2402</v>
      </c>
      <c r="E1636" s="211" t="s">
        <v>2404</v>
      </c>
      <c r="F1636" s="211" t="s">
        <v>2404</v>
      </c>
      <c r="G1636" s="211" t="s">
        <v>2403</v>
      </c>
      <c r="H1636" s="212" t="s">
        <v>2405</v>
      </c>
      <c r="I1636" s="213" t="s">
        <v>19120</v>
      </c>
      <c r="J1636" s="201" t="str">
        <f t="shared" si="51"/>
        <v>0315</v>
      </c>
      <c r="K1636" s="209"/>
      <c r="L1636" s="209"/>
      <c r="M1636" s="214"/>
      <c r="N1636" s="209" t="s">
        <v>18777</v>
      </c>
      <c r="O1636" s="215" t="s">
        <v>18778</v>
      </c>
      <c r="P1636" s="215" t="s">
        <v>18835</v>
      </c>
      <c r="Q1636" s="215" t="s">
        <v>18836</v>
      </c>
    </row>
    <row r="1637" spans="1:17" s="208" customFormat="1" ht="13.15" customHeight="1">
      <c r="A1637" s="209" t="str">
        <f t="shared" si="50"/>
        <v>1218075011063466035</v>
      </c>
      <c r="B1637" s="210" t="s">
        <v>19121</v>
      </c>
      <c r="C1637" s="211" t="s">
        <v>566</v>
      </c>
      <c r="D1637" s="211" t="s">
        <v>566</v>
      </c>
      <c r="E1637" s="211" t="s">
        <v>15968</v>
      </c>
      <c r="F1637" s="211" t="s">
        <v>565</v>
      </c>
      <c r="G1637" s="211" t="s">
        <v>2217</v>
      </c>
      <c r="H1637" s="212" t="s">
        <v>3116</v>
      </c>
      <c r="I1637" s="213" t="s">
        <v>567</v>
      </c>
      <c r="J1637" s="201" t="str">
        <f t="shared" si="51"/>
        <v>0317</v>
      </c>
      <c r="K1637" s="209"/>
      <c r="L1637" s="209"/>
      <c r="M1637" s="214"/>
      <c r="N1637" s="209" t="s">
        <v>18777</v>
      </c>
      <c r="O1637" s="215" t="s">
        <v>18778</v>
      </c>
      <c r="P1637" s="215" t="s">
        <v>18773</v>
      </c>
      <c r="Q1637" s="215" t="s">
        <v>18774</v>
      </c>
    </row>
    <row r="1638" spans="1:17" s="208" customFormat="1" ht="13.15" customHeight="1">
      <c r="A1638" s="209" t="str">
        <f t="shared" si="50"/>
        <v>1218075011841243342</v>
      </c>
      <c r="B1638" s="210" t="s">
        <v>19121</v>
      </c>
      <c r="C1638" s="211" t="s">
        <v>15969</v>
      </c>
      <c r="D1638" s="211" t="s">
        <v>566</v>
      </c>
      <c r="E1638" s="211" t="s">
        <v>15968</v>
      </c>
      <c r="F1638" s="211" t="s">
        <v>565</v>
      </c>
      <c r="G1638" s="211" t="s">
        <v>2217</v>
      </c>
      <c r="H1638" s="212" t="s">
        <v>3116</v>
      </c>
      <c r="I1638" s="213" t="s">
        <v>567</v>
      </c>
      <c r="J1638" s="201" t="str">
        <f t="shared" si="51"/>
        <v>0317</v>
      </c>
      <c r="K1638" s="209" t="s">
        <v>14973</v>
      </c>
      <c r="L1638" s="209"/>
      <c r="M1638" s="214"/>
      <c r="N1638" s="209" t="s">
        <v>18777</v>
      </c>
      <c r="O1638" s="215" t="s">
        <v>18778</v>
      </c>
      <c r="P1638" s="215" t="s">
        <v>18773</v>
      </c>
      <c r="Q1638" s="215" t="s">
        <v>18774</v>
      </c>
    </row>
    <row r="1639" spans="1:17" s="208" customFormat="1" ht="13.15" customHeight="1">
      <c r="A1639" s="209" t="str">
        <f t="shared" si="50"/>
        <v>1218075021063466035</v>
      </c>
      <c r="B1639" s="210" t="s">
        <v>19121</v>
      </c>
      <c r="C1639" s="211" t="s">
        <v>566</v>
      </c>
      <c r="D1639" s="211" t="s">
        <v>566</v>
      </c>
      <c r="E1639" s="211" t="s">
        <v>15970</v>
      </c>
      <c r="F1639" s="211" t="s">
        <v>565</v>
      </c>
      <c r="G1639" s="211" t="s">
        <v>2217</v>
      </c>
      <c r="H1639" s="212" t="s">
        <v>3116</v>
      </c>
      <c r="I1639" s="213" t="s">
        <v>567</v>
      </c>
      <c r="J1639" s="201" t="str">
        <f t="shared" si="51"/>
        <v>0317</v>
      </c>
      <c r="K1639" s="209"/>
      <c r="L1639" s="209"/>
      <c r="M1639" s="214"/>
      <c r="N1639" s="209" t="s">
        <v>18777</v>
      </c>
      <c r="O1639" s="215" t="s">
        <v>18778</v>
      </c>
      <c r="P1639" s="215" t="s">
        <v>18773</v>
      </c>
      <c r="Q1639" s="215" t="s">
        <v>18774</v>
      </c>
    </row>
    <row r="1640" spans="1:17" s="208" customFormat="1" ht="13.15" customHeight="1">
      <c r="A1640" s="209" t="str">
        <f t="shared" si="50"/>
        <v>1218075031063466035</v>
      </c>
      <c r="B1640" s="210" t="s">
        <v>19121</v>
      </c>
      <c r="C1640" s="211" t="s">
        <v>566</v>
      </c>
      <c r="D1640" s="211" t="s">
        <v>566</v>
      </c>
      <c r="E1640" s="211" t="s">
        <v>15972</v>
      </c>
      <c r="F1640" s="211" t="s">
        <v>565</v>
      </c>
      <c r="G1640" s="211" t="s">
        <v>2217</v>
      </c>
      <c r="H1640" s="212" t="s">
        <v>3116</v>
      </c>
      <c r="I1640" s="213" t="s">
        <v>567</v>
      </c>
      <c r="J1640" s="201" t="str">
        <f t="shared" si="51"/>
        <v>0317</v>
      </c>
      <c r="K1640" s="209"/>
      <c r="L1640" s="209"/>
      <c r="M1640" s="214"/>
      <c r="N1640" s="209" t="s">
        <v>18777</v>
      </c>
      <c r="O1640" s="215" t="s">
        <v>18778</v>
      </c>
      <c r="P1640" s="215" t="s">
        <v>18773</v>
      </c>
      <c r="Q1640" s="215" t="s">
        <v>18774</v>
      </c>
    </row>
    <row r="1641" spans="1:17" s="208" customFormat="1" ht="13.15" customHeight="1">
      <c r="A1641" s="209" t="str">
        <f t="shared" si="50"/>
        <v>1218075031972557940</v>
      </c>
      <c r="B1641" s="210" t="s">
        <v>19121</v>
      </c>
      <c r="C1641" s="211" t="s">
        <v>15971</v>
      </c>
      <c r="D1641" s="211" t="s">
        <v>566</v>
      </c>
      <c r="E1641" s="211" t="s">
        <v>15972</v>
      </c>
      <c r="F1641" s="211" t="s">
        <v>565</v>
      </c>
      <c r="G1641" s="211" t="s">
        <v>2217</v>
      </c>
      <c r="H1641" s="212" t="s">
        <v>3116</v>
      </c>
      <c r="I1641" s="213" t="s">
        <v>567</v>
      </c>
      <c r="J1641" s="201" t="str">
        <f t="shared" si="51"/>
        <v>0317</v>
      </c>
      <c r="K1641" s="209"/>
      <c r="L1641" s="209"/>
      <c r="M1641" s="214"/>
      <c r="N1641" s="209" t="s">
        <v>18777</v>
      </c>
      <c r="O1641" s="215" t="s">
        <v>18778</v>
      </c>
      <c r="P1641" s="215" t="s">
        <v>18773</v>
      </c>
      <c r="Q1641" s="215" t="s">
        <v>18774</v>
      </c>
    </row>
    <row r="1642" spans="1:17" s="208" customFormat="1" ht="13.15" customHeight="1">
      <c r="A1642" s="209" t="str">
        <f t="shared" si="50"/>
        <v>1218075041063466035</v>
      </c>
      <c r="B1642" s="210" t="s">
        <v>19121</v>
      </c>
      <c r="C1642" s="211" t="s">
        <v>566</v>
      </c>
      <c r="D1642" s="211" t="s">
        <v>566</v>
      </c>
      <c r="E1642" s="211" t="s">
        <v>565</v>
      </c>
      <c r="F1642" s="211" t="s">
        <v>565</v>
      </c>
      <c r="G1642" s="211" t="s">
        <v>2217</v>
      </c>
      <c r="H1642" s="212" t="s">
        <v>3116</v>
      </c>
      <c r="I1642" s="213" t="s">
        <v>567</v>
      </c>
      <c r="J1642" s="201" t="str">
        <f t="shared" si="51"/>
        <v>0317</v>
      </c>
      <c r="K1642" s="209"/>
      <c r="L1642" s="209"/>
      <c r="M1642" s="214"/>
      <c r="N1642" s="209" t="s">
        <v>18777</v>
      </c>
      <c r="O1642" s="215" t="s">
        <v>18778</v>
      </c>
      <c r="P1642" s="215" t="s">
        <v>18773</v>
      </c>
      <c r="Q1642" s="215" t="s">
        <v>18774</v>
      </c>
    </row>
    <row r="1643" spans="1:17" s="208" customFormat="1" ht="13.15" customHeight="1">
      <c r="A1643" s="209" t="str">
        <f t="shared" si="50"/>
        <v>##1063466035</v>
      </c>
      <c r="B1643" s="210" t="s">
        <v>19121</v>
      </c>
      <c r="C1643" s="211" t="s">
        <v>566</v>
      </c>
      <c r="D1643" s="211" t="s">
        <v>566</v>
      </c>
      <c r="E1643" s="211" t="s">
        <v>3649</v>
      </c>
      <c r="F1643" s="211" t="s">
        <v>565</v>
      </c>
      <c r="G1643" s="211" t="s">
        <v>2217</v>
      </c>
      <c r="H1643" s="212" t="s">
        <v>3116</v>
      </c>
      <c r="I1643" s="213" t="s">
        <v>567</v>
      </c>
      <c r="J1643" s="201" t="str">
        <f t="shared" si="51"/>
        <v>0317</v>
      </c>
      <c r="K1643" s="209"/>
      <c r="L1643" s="209"/>
      <c r="M1643" s="214"/>
      <c r="N1643" s="209" t="s">
        <v>18777</v>
      </c>
      <c r="O1643" s="215" t="s">
        <v>18778</v>
      </c>
      <c r="P1643" s="215" t="s">
        <v>18773</v>
      </c>
      <c r="Q1643" s="215" t="s">
        <v>18774</v>
      </c>
    </row>
    <row r="1644" spans="1:17" s="208" customFormat="1" ht="13.15" customHeight="1">
      <c r="A1644" s="209" t="str">
        <f t="shared" si="50"/>
        <v>021775401NA</v>
      </c>
      <c r="B1644" s="210" t="s">
        <v>19121</v>
      </c>
      <c r="C1644" s="211" t="s">
        <v>3106</v>
      </c>
      <c r="D1644" s="211" t="s">
        <v>566</v>
      </c>
      <c r="E1644" s="211" t="s">
        <v>15966</v>
      </c>
      <c r="F1644" s="211" t="s">
        <v>565</v>
      </c>
      <c r="G1644" s="211" t="s">
        <v>2217</v>
      </c>
      <c r="H1644" s="212" t="s">
        <v>3116</v>
      </c>
      <c r="I1644" s="213" t="s">
        <v>567</v>
      </c>
      <c r="J1644" s="201" t="str">
        <f t="shared" si="51"/>
        <v>0317</v>
      </c>
      <c r="K1644" s="209"/>
      <c r="L1644" s="209"/>
      <c r="M1644" s="214"/>
      <c r="N1644" s="209" t="s">
        <v>18777</v>
      </c>
      <c r="O1644" s="215" t="s">
        <v>18778</v>
      </c>
      <c r="P1644" s="215" t="s">
        <v>18773</v>
      </c>
      <c r="Q1644" s="215" t="s">
        <v>18774</v>
      </c>
    </row>
    <row r="1645" spans="1:17" s="208" customFormat="1" ht="13.15" customHeight="1">
      <c r="A1645" s="209" t="str">
        <f t="shared" si="50"/>
        <v>1063466035MR1063466035</v>
      </c>
      <c r="B1645" s="210" t="s">
        <v>19121</v>
      </c>
      <c r="C1645" s="211" t="s">
        <v>566</v>
      </c>
      <c r="D1645" s="211" t="s">
        <v>566</v>
      </c>
      <c r="E1645" s="211" t="s">
        <v>15967</v>
      </c>
      <c r="F1645" s="211" t="s">
        <v>565</v>
      </c>
      <c r="G1645" s="211" t="s">
        <v>2217</v>
      </c>
      <c r="H1645" s="212" t="s">
        <v>3116</v>
      </c>
      <c r="I1645" s="213" t="s">
        <v>567</v>
      </c>
      <c r="J1645" s="201" t="str">
        <f t="shared" si="51"/>
        <v>0317</v>
      </c>
      <c r="K1645" s="209"/>
      <c r="L1645" s="209"/>
      <c r="M1645" s="214"/>
      <c r="N1645" s="209" t="s">
        <v>18777</v>
      </c>
      <c r="O1645" s="215" t="s">
        <v>18778</v>
      </c>
      <c r="P1645" s="215" t="s">
        <v>18773</v>
      </c>
      <c r="Q1645" s="215" t="s">
        <v>18774</v>
      </c>
    </row>
    <row r="1646" spans="1:17" s="208" customFormat="1" ht="13.15" customHeight="1">
      <c r="A1646" s="209" t="str">
        <f t="shared" si="50"/>
        <v>7N-000560161063466035</v>
      </c>
      <c r="B1646" s="210" t="s">
        <v>19121</v>
      </c>
      <c r="C1646" s="211" t="s">
        <v>566</v>
      </c>
      <c r="D1646" s="211" t="s">
        <v>566</v>
      </c>
      <c r="E1646" s="211" t="s">
        <v>15973</v>
      </c>
      <c r="F1646" s="211" t="s">
        <v>565</v>
      </c>
      <c r="G1646" s="211" t="s">
        <v>2217</v>
      </c>
      <c r="H1646" s="212" t="s">
        <v>3116</v>
      </c>
      <c r="I1646" s="213" t="s">
        <v>567</v>
      </c>
      <c r="J1646" s="201" t="str">
        <f t="shared" si="51"/>
        <v>0317</v>
      </c>
      <c r="K1646" s="209"/>
      <c r="L1646" s="209"/>
      <c r="M1646" s="214"/>
      <c r="N1646" s="209" t="s">
        <v>18777</v>
      </c>
      <c r="O1646" s="215" t="s">
        <v>18778</v>
      </c>
      <c r="P1646" s="215" t="s">
        <v>18773</v>
      </c>
      <c r="Q1646" s="215" t="s">
        <v>18774</v>
      </c>
    </row>
    <row r="1647" spans="1:17" s="208" customFormat="1" ht="13.15" customHeight="1">
      <c r="A1647" s="209" t="str">
        <f t="shared" si="50"/>
        <v>7T-QMA0000020830601063466035</v>
      </c>
      <c r="B1647" s="210" t="s">
        <v>19121</v>
      </c>
      <c r="C1647" s="211" t="s">
        <v>566</v>
      </c>
      <c r="D1647" s="211" t="s">
        <v>566</v>
      </c>
      <c r="E1647" s="211" t="s">
        <v>15974</v>
      </c>
      <c r="F1647" s="211" t="s">
        <v>565</v>
      </c>
      <c r="G1647" s="211" t="s">
        <v>2217</v>
      </c>
      <c r="H1647" s="212" t="s">
        <v>3116</v>
      </c>
      <c r="I1647" s="213" t="s">
        <v>567</v>
      </c>
      <c r="J1647" s="201" t="str">
        <f t="shared" si="51"/>
        <v>0317</v>
      </c>
      <c r="K1647" s="209"/>
      <c r="L1647" s="209"/>
      <c r="M1647" s="214"/>
      <c r="N1647" s="209" t="s">
        <v>18777</v>
      </c>
      <c r="O1647" s="215" t="s">
        <v>18778</v>
      </c>
      <c r="P1647" s="215" t="s">
        <v>18773</v>
      </c>
      <c r="Q1647" s="215" t="s">
        <v>18774</v>
      </c>
    </row>
    <row r="1648" spans="1:17" s="208" customFormat="1" ht="13.15" customHeight="1">
      <c r="A1648" s="209" t="str">
        <f t="shared" si="50"/>
        <v>7W-0001276690011063466035</v>
      </c>
      <c r="B1648" s="210" t="s">
        <v>19121</v>
      </c>
      <c r="C1648" s="211" t="s">
        <v>566</v>
      </c>
      <c r="D1648" s="211" t="s">
        <v>566</v>
      </c>
      <c r="E1648" s="211" t="s">
        <v>15975</v>
      </c>
      <c r="F1648" s="211" t="s">
        <v>565</v>
      </c>
      <c r="G1648" s="211" t="s">
        <v>2217</v>
      </c>
      <c r="H1648" s="212" t="s">
        <v>3116</v>
      </c>
      <c r="I1648" s="213" t="s">
        <v>567</v>
      </c>
      <c r="J1648" s="201" t="str">
        <f t="shared" si="51"/>
        <v>0317</v>
      </c>
      <c r="K1648" s="209"/>
      <c r="L1648" s="209"/>
      <c r="M1648" s="214"/>
      <c r="N1648" s="209" t="s">
        <v>18777</v>
      </c>
      <c r="O1648" s="215" t="s">
        <v>18778</v>
      </c>
      <c r="P1648" s="215" t="s">
        <v>18773</v>
      </c>
      <c r="Q1648" s="215" t="s">
        <v>18774</v>
      </c>
    </row>
    <row r="1649" spans="1:17" s="208" customFormat="1" ht="13.15" customHeight="1">
      <c r="A1649" s="209" t="str">
        <f t="shared" si="50"/>
        <v>7W-60651063466035</v>
      </c>
      <c r="B1649" s="210" t="s">
        <v>19121</v>
      </c>
      <c r="C1649" s="211" t="s">
        <v>566</v>
      </c>
      <c r="D1649" s="211" t="s">
        <v>566</v>
      </c>
      <c r="E1649" s="211" t="s">
        <v>15976</v>
      </c>
      <c r="F1649" s="211" t="s">
        <v>565</v>
      </c>
      <c r="G1649" s="211" t="s">
        <v>2217</v>
      </c>
      <c r="H1649" s="212" t="s">
        <v>3116</v>
      </c>
      <c r="I1649" s="213" t="s">
        <v>567</v>
      </c>
      <c r="J1649" s="201" t="str">
        <f t="shared" si="51"/>
        <v>0317</v>
      </c>
      <c r="K1649" s="209"/>
      <c r="L1649" s="209"/>
      <c r="M1649" s="214"/>
      <c r="N1649" s="209" t="s">
        <v>18777</v>
      </c>
      <c r="O1649" s="215" t="s">
        <v>18778</v>
      </c>
      <c r="P1649" s="215" t="s">
        <v>18773</v>
      </c>
      <c r="Q1649" s="215" t="s">
        <v>18774</v>
      </c>
    </row>
    <row r="1650" spans="1:17" s="208" customFormat="1" ht="13.15" customHeight="1">
      <c r="A1650" s="209" t="str">
        <f t="shared" si="50"/>
        <v>7W-6218013601063466035</v>
      </c>
      <c r="B1650" s="210" t="s">
        <v>19121</v>
      </c>
      <c r="C1650" s="211" t="s">
        <v>566</v>
      </c>
      <c r="D1650" s="211" t="s">
        <v>566</v>
      </c>
      <c r="E1650" s="211" t="s">
        <v>15977</v>
      </c>
      <c r="F1650" s="211" t="s">
        <v>565</v>
      </c>
      <c r="G1650" s="211" t="s">
        <v>2217</v>
      </c>
      <c r="H1650" s="212" t="s">
        <v>3116</v>
      </c>
      <c r="I1650" s="213" t="s">
        <v>567</v>
      </c>
      <c r="J1650" s="201" t="str">
        <f t="shared" si="51"/>
        <v>0317</v>
      </c>
      <c r="K1650" s="209"/>
      <c r="L1650" s="209"/>
      <c r="M1650" s="214"/>
      <c r="N1650" s="209" t="s">
        <v>18777</v>
      </c>
      <c r="O1650" s="215" t="s">
        <v>18778</v>
      </c>
      <c r="P1650" s="215" t="s">
        <v>18773</v>
      </c>
      <c r="Q1650" s="215" t="s">
        <v>18774</v>
      </c>
    </row>
    <row r="1651" spans="1:17" s="208" customFormat="1" ht="13.15" customHeight="1">
      <c r="A1651" s="209" t="str">
        <f t="shared" si="50"/>
        <v>1218083011124061882</v>
      </c>
      <c r="B1651" s="210" t="s">
        <v>19122</v>
      </c>
      <c r="C1651" s="211" t="s">
        <v>776</v>
      </c>
      <c r="D1651" s="211" t="s">
        <v>776</v>
      </c>
      <c r="E1651" s="211" t="s">
        <v>15978</v>
      </c>
      <c r="F1651" s="211" t="s">
        <v>775</v>
      </c>
      <c r="G1651" s="211" t="s">
        <v>2011</v>
      </c>
      <c r="H1651" s="212" t="s">
        <v>3124</v>
      </c>
      <c r="I1651" s="213" t="s">
        <v>777</v>
      </c>
      <c r="J1651" s="201" t="str">
        <f t="shared" si="51"/>
        <v>0318</v>
      </c>
      <c r="K1651" s="209"/>
      <c r="L1651" s="209"/>
      <c r="M1651" s="214"/>
      <c r="N1651" s="209" t="s">
        <v>18777</v>
      </c>
      <c r="O1651" s="215" t="s">
        <v>18778</v>
      </c>
      <c r="P1651" s="215" t="s">
        <v>18835</v>
      </c>
      <c r="Q1651" s="215" t="s">
        <v>18836</v>
      </c>
    </row>
    <row r="1652" spans="1:17" s="208" customFormat="1" ht="13.15" customHeight="1">
      <c r="A1652" s="209" t="str">
        <f t="shared" si="50"/>
        <v>1218083021124061882</v>
      </c>
      <c r="B1652" s="210" t="s">
        <v>19122</v>
      </c>
      <c r="C1652" s="211" t="s">
        <v>776</v>
      </c>
      <c r="D1652" s="211" t="s">
        <v>776</v>
      </c>
      <c r="E1652" s="211" t="s">
        <v>15979</v>
      </c>
      <c r="F1652" s="211" t="s">
        <v>775</v>
      </c>
      <c r="G1652" s="211" t="s">
        <v>2011</v>
      </c>
      <c r="H1652" s="212" t="s">
        <v>3124</v>
      </c>
      <c r="I1652" s="213" t="s">
        <v>777</v>
      </c>
      <c r="J1652" s="201" t="str">
        <f t="shared" si="51"/>
        <v>0318</v>
      </c>
      <c r="K1652" s="209"/>
      <c r="L1652" s="209"/>
      <c r="M1652" s="214"/>
      <c r="N1652" s="209" t="s">
        <v>18777</v>
      </c>
      <c r="O1652" s="215" t="s">
        <v>18778</v>
      </c>
      <c r="P1652" s="215" t="s">
        <v>18835</v>
      </c>
      <c r="Q1652" s="215" t="s">
        <v>18836</v>
      </c>
    </row>
    <row r="1653" spans="1:17" s="208" customFormat="1" ht="13.15" customHeight="1">
      <c r="A1653" s="209" t="str">
        <f t="shared" si="50"/>
        <v>1218083051124061882</v>
      </c>
      <c r="B1653" s="210" t="s">
        <v>19122</v>
      </c>
      <c r="C1653" s="211" t="s">
        <v>776</v>
      </c>
      <c r="D1653" s="211" t="s">
        <v>776</v>
      </c>
      <c r="E1653" s="211" t="s">
        <v>775</v>
      </c>
      <c r="F1653" s="211" t="s">
        <v>775</v>
      </c>
      <c r="G1653" s="211" t="s">
        <v>2011</v>
      </c>
      <c r="H1653" s="212" t="s">
        <v>3124</v>
      </c>
      <c r="I1653" s="213" t="s">
        <v>777</v>
      </c>
      <c r="J1653" s="201" t="str">
        <f t="shared" si="51"/>
        <v>0318</v>
      </c>
      <c r="K1653" s="209"/>
      <c r="L1653" s="209"/>
      <c r="M1653" s="214"/>
      <c r="N1653" s="209" t="s">
        <v>18777</v>
      </c>
      <c r="O1653" s="215" t="s">
        <v>18778</v>
      </c>
      <c r="P1653" s="215" t="s">
        <v>18835</v>
      </c>
      <c r="Q1653" s="215" t="s">
        <v>18836</v>
      </c>
    </row>
    <row r="1654" spans="1:17" s="208" customFormat="1" ht="13.15" customHeight="1">
      <c r="A1654" s="209" t="str">
        <f t="shared" si="50"/>
        <v>##1124061882</v>
      </c>
      <c r="B1654" s="210" t="s">
        <v>19122</v>
      </c>
      <c r="C1654" s="211" t="s">
        <v>776</v>
      </c>
      <c r="D1654" s="211" t="s">
        <v>776</v>
      </c>
      <c r="E1654" s="211" t="s">
        <v>3649</v>
      </c>
      <c r="F1654" s="211" t="s">
        <v>775</v>
      </c>
      <c r="G1654" s="211" t="s">
        <v>2011</v>
      </c>
      <c r="H1654" s="212" t="s">
        <v>3124</v>
      </c>
      <c r="I1654" s="213" t="s">
        <v>777</v>
      </c>
      <c r="J1654" s="201" t="str">
        <f t="shared" si="51"/>
        <v>0318</v>
      </c>
      <c r="K1654" s="209" t="s">
        <v>15982</v>
      </c>
      <c r="L1654" s="209" t="s">
        <v>13094</v>
      </c>
      <c r="M1654" s="214">
        <v>44084</v>
      </c>
      <c r="N1654" s="209" t="s">
        <v>18777</v>
      </c>
      <c r="O1654" s="215" t="s">
        <v>18778</v>
      </c>
      <c r="P1654" s="215" t="s">
        <v>18835</v>
      </c>
      <c r="Q1654" s="215" t="s">
        <v>18836</v>
      </c>
    </row>
    <row r="1655" spans="1:17" s="208" customFormat="1" ht="13.15" customHeight="1">
      <c r="A1655" s="209" t="str">
        <f t="shared" si="50"/>
        <v>1F-QMA0000023048371124061882</v>
      </c>
      <c r="B1655" s="210" t="s">
        <v>19122</v>
      </c>
      <c r="C1655" s="211" t="s">
        <v>776</v>
      </c>
      <c r="D1655" s="211" t="s">
        <v>776</v>
      </c>
      <c r="E1655" s="211" t="s">
        <v>15980</v>
      </c>
      <c r="F1655" s="211" t="s">
        <v>775</v>
      </c>
      <c r="G1655" s="211" t="s">
        <v>2011</v>
      </c>
      <c r="H1655" s="212" t="s">
        <v>3124</v>
      </c>
      <c r="I1655" s="213" t="s">
        <v>777</v>
      </c>
      <c r="J1655" s="201" t="str">
        <f t="shared" si="51"/>
        <v>0318</v>
      </c>
      <c r="K1655" s="209"/>
      <c r="L1655" s="209"/>
      <c r="M1655" s="214"/>
      <c r="N1655" s="209" t="s">
        <v>18777</v>
      </c>
      <c r="O1655" s="215" t="s">
        <v>18778</v>
      </c>
      <c r="P1655" s="215" t="s">
        <v>18835</v>
      </c>
      <c r="Q1655" s="215" t="s">
        <v>18836</v>
      </c>
    </row>
    <row r="1656" spans="1:17" s="208" customFormat="1" ht="13.15" customHeight="1">
      <c r="A1656" s="209" t="str">
        <f t="shared" si="50"/>
        <v>1F-QMA0000027656861124061882</v>
      </c>
      <c r="B1656" s="210" t="s">
        <v>19122</v>
      </c>
      <c r="C1656" s="211" t="s">
        <v>776</v>
      </c>
      <c r="D1656" s="211" t="s">
        <v>776</v>
      </c>
      <c r="E1656" s="211" t="s">
        <v>15981</v>
      </c>
      <c r="F1656" s="211" t="s">
        <v>775</v>
      </c>
      <c r="G1656" s="211" t="s">
        <v>2011</v>
      </c>
      <c r="H1656" s="212" t="s">
        <v>3124</v>
      </c>
      <c r="I1656" s="213" t="s">
        <v>777</v>
      </c>
      <c r="J1656" s="201" t="str">
        <f t="shared" si="51"/>
        <v>0318</v>
      </c>
      <c r="K1656" s="209"/>
      <c r="L1656" s="209"/>
      <c r="M1656" s="214"/>
      <c r="N1656" s="209" t="s">
        <v>18777</v>
      </c>
      <c r="O1656" s="215" t="s">
        <v>18778</v>
      </c>
      <c r="P1656" s="215" t="s">
        <v>18835</v>
      </c>
      <c r="Q1656" s="215" t="s">
        <v>18836</v>
      </c>
    </row>
    <row r="1657" spans="1:17" s="208" customFormat="1" ht="13.15" customHeight="1">
      <c r="A1657" s="209" t="str">
        <f t="shared" si="50"/>
        <v>1218117021073043592</v>
      </c>
      <c r="B1657" s="210" t="s">
        <v>19123</v>
      </c>
      <c r="C1657" s="211" t="s">
        <v>188</v>
      </c>
      <c r="D1657" s="211" t="s">
        <v>188</v>
      </c>
      <c r="E1657" s="211" t="s">
        <v>15985</v>
      </c>
      <c r="F1657" s="211" t="s">
        <v>187</v>
      </c>
      <c r="G1657" s="211" t="s">
        <v>2014</v>
      </c>
      <c r="H1657" s="212" t="s">
        <v>3118</v>
      </c>
      <c r="I1657" s="213" t="s">
        <v>189</v>
      </c>
      <c r="J1657" s="201" t="str">
        <f t="shared" si="51"/>
        <v>0319</v>
      </c>
      <c r="K1657" s="209" t="s">
        <v>9153</v>
      </c>
      <c r="L1657" s="209"/>
      <c r="M1657" s="214"/>
      <c r="N1657" s="209" t="s">
        <v>18765</v>
      </c>
      <c r="O1657" s="215" t="s">
        <v>18766</v>
      </c>
      <c r="P1657" s="215" t="s">
        <v>18773</v>
      </c>
      <c r="Q1657" s="215" t="s">
        <v>18774</v>
      </c>
    </row>
    <row r="1658" spans="1:17" s="208" customFormat="1" ht="13.15" customHeight="1">
      <c r="A1658" s="209" t="str">
        <f t="shared" si="50"/>
        <v>1218117021780615880</v>
      </c>
      <c r="B1658" s="210" t="s">
        <v>19123</v>
      </c>
      <c r="C1658" s="211" t="s">
        <v>15983</v>
      </c>
      <c r="D1658" s="211" t="s">
        <v>188</v>
      </c>
      <c r="E1658" s="211" t="s">
        <v>15985</v>
      </c>
      <c r="F1658" s="211" t="s">
        <v>187</v>
      </c>
      <c r="G1658" s="211" t="s">
        <v>2014</v>
      </c>
      <c r="H1658" s="212" t="s">
        <v>3118</v>
      </c>
      <c r="I1658" s="213" t="s">
        <v>189</v>
      </c>
      <c r="J1658" s="201" t="str">
        <f t="shared" si="51"/>
        <v>0319</v>
      </c>
      <c r="K1658" s="209" t="s">
        <v>15211</v>
      </c>
      <c r="L1658" s="209"/>
      <c r="M1658" s="214"/>
      <c r="N1658" s="209" t="s">
        <v>18765</v>
      </c>
      <c r="O1658" s="215" t="s">
        <v>18766</v>
      </c>
      <c r="P1658" s="215" t="s">
        <v>18773</v>
      </c>
      <c r="Q1658" s="215" t="s">
        <v>18774</v>
      </c>
    </row>
    <row r="1659" spans="1:17" s="208" customFormat="1" ht="13.15" customHeight="1">
      <c r="A1659" s="209" t="str">
        <f t="shared" si="50"/>
        <v>1218117031073043592</v>
      </c>
      <c r="B1659" s="210" t="s">
        <v>19123</v>
      </c>
      <c r="C1659" s="211" t="s">
        <v>188</v>
      </c>
      <c r="D1659" s="211" t="s">
        <v>188</v>
      </c>
      <c r="E1659" s="211" t="s">
        <v>15986</v>
      </c>
      <c r="F1659" s="211" t="s">
        <v>187</v>
      </c>
      <c r="G1659" s="211" t="s">
        <v>2014</v>
      </c>
      <c r="H1659" s="212" t="s">
        <v>3118</v>
      </c>
      <c r="I1659" s="213" t="s">
        <v>189</v>
      </c>
      <c r="J1659" s="201" t="str">
        <f t="shared" si="51"/>
        <v>0319</v>
      </c>
      <c r="K1659" s="209" t="s">
        <v>9153</v>
      </c>
      <c r="L1659" s="209"/>
      <c r="M1659" s="214"/>
      <c r="N1659" s="209" t="s">
        <v>18765</v>
      </c>
      <c r="O1659" s="215" t="s">
        <v>18766</v>
      </c>
      <c r="P1659" s="215" t="s">
        <v>18773</v>
      </c>
      <c r="Q1659" s="215" t="s">
        <v>18774</v>
      </c>
    </row>
    <row r="1660" spans="1:17" s="208" customFormat="1" ht="13.15" customHeight="1">
      <c r="A1660" s="209" t="str">
        <f t="shared" si="50"/>
        <v>1218117031780615880</v>
      </c>
      <c r="B1660" s="210" t="s">
        <v>19123</v>
      </c>
      <c r="C1660" s="211" t="s">
        <v>15983</v>
      </c>
      <c r="D1660" s="211" t="s">
        <v>188</v>
      </c>
      <c r="E1660" s="211" t="s">
        <v>15986</v>
      </c>
      <c r="F1660" s="211" t="s">
        <v>187</v>
      </c>
      <c r="G1660" s="211" t="s">
        <v>2014</v>
      </c>
      <c r="H1660" s="212" t="s">
        <v>3118</v>
      </c>
      <c r="I1660" s="213" t="s">
        <v>189</v>
      </c>
      <c r="J1660" s="201" t="str">
        <f t="shared" si="51"/>
        <v>0319</v>
      </c>
      <c r="K1660" s="209" t="s">
        <v>15211</v>
      </c>
      <c r="L1660" s="209"/>
      <c r="M1660" s="214"/>
      <c r="N1660" s="209" t="s">
        <v>18765</v>
      </c>
      <c r="O1660" s="215" t="s">
        <v>18766</v>
      </c>
      <c r="P1660" s="215" t="s">
        <v>18773</v>
      </c>
      <c r="Q1660" s="215" t="s">
        <v>18774</v>
      </c>
    </row>
    <row r="1661" spans="1:17" s="208" customFormat="1" ht="13.15" customHeight="1">
      <c r="A1661" s="209" t="str">
        <f t="shared" si="50"/>
        <v>3789430011073043592</v>
      </c>
      <c r="B1661" s="210" t="s">
        <v>19123</v>
      </c>
      <c r="C1661" s="211" t="s">
        <v>188</v>
      </c>
      <c r="D1661" s="211" t="s">
        <v>188</v>
      </c>
      <c r="E1661" s="211" t="s">
        <v>187</v>
      </c>
      <c r="F1661" s="211" t="s">
        <v>187</v>
      </c>
      <c r="G1661" s="211" t="s">
        <v>2014</v>
      </c>
      <c r="H1661" s="212" t="s">
        <v>3118</v>
      </c>
      <c r="I1661" s="213" t="s">
        <v>189</v>
      </c>
      <c r="J1661" s="201" t="str">
        <f t="shared" si="51"/>
        <v>0319</v>
      </c>
      <c r="K1661" s="209" t="s">
        <v>15987</v>
      </c>
      <c r="L1661" s="209"/>
      <c r="M1661" s="214"/>
      <c r="N1661" s="209" t="s">
        <v>18765</v>
      </c>
      <c r="O1661" s="215" t="s">
        <v>18766</v>
      </c>
      <c r="P1661" s="215" t="s">
        <v>18773</v>
      </c>
      <c r="Q1661" s="215" t="s">
        <v>18774</v>
      </c>
    </row>
    <row r="1662" spans="1:17" s="208" customFormat="1" ht="13.15" customHeight="1">
      <c r="A1662" s="209" t="str">
        <f t="shared" si="50"/>
        <v>3789430011780615880</v>
      </c>
      <c r="B1662" s="210" t="s">
        <v>19123</v>
      </c>
      <c r="C1662" s="211" t="s">
        <v>15983</v>
      </c>
      <c r="D1662" s="211" t="s">
        <v>188</v>
      </c>
      <c r="E1662" s="211" t="s">
        <v>187</v>
      </c>
      <c r="F1662" s="211" t="s">
        <v>187</v>
      </c>
      <c r="G1662" s="211" t="s">
        <v>2014</v>
      </c>
      <c r="H1662" s="212" t="s">
        <v>3118</v>
      </c>
      <c r="I1662" s="213" t="s">
        <v>189</v>
      </c>
      <c r="J1662" s="201" t="str">
        <f t="shared" si="51"/>
        <v>0319</v>
      </c>
      <c r="K1662" s="209" t="s">
        <v>9256</v>
      </c>
      <c r="L1662" s="209"/>
      <c r="M1662" s="214"/>
      <c r="N1662" s="209" t="s">
        <v>18765</v>
      </c>
      <c r="O1662" s="215" t="s">
        <v>18766</v>
      </c>
      <c r="P1662" s="215" t="s">
        <v>18773</v>
      </c>
      <c r="Q1662" s="215" t="s">
        <v>18774</v>
      </c>
    </row>
    <row r="1663" spans="1:17" s="208" customFormat="1" ht="13.15" customHeight="1">
      <c r="A1663" s="209" t="str">
        <f t="shared" si="50"/>
        <v>3789430021073043592</v>
      </c>
      <c r="B1663" s="210" t="s">
        <v>19123</v>
      </c>
      <c r="C1663" s="211" t="s">
        <v>188</v>
      </c>
      <c r="D1663" s="211" t="s">
        <v>188</v>
      </c>
      <c r="E1663" s="211" t="s">
        <v>15988</v>
      </c>
      <c r="F1663" s="211" t="s">
        <v>187</v>
      </c>
      <c r="G1663" s="211" t="s">
        <v>2014</v>
      </c>
      <c r="H1663" s="212" t="s">
        <v>3118</v>
      </c>
      <c r="I1663" s="213" t="s">
        <v>189</v>
      </c>
      <c r="J1663" s="201" t="str">
        <f t="shared" si="51"/>
        <v>0319</v>
      </c>
      <c r="K1663" s="209" t="s">
        <v>15987</v>
      </c>
      <c r="L1663" s="209"/>
      <c r="M1663" s="214"/>
      <c r="N1663" s="209" t="s">
        <v>18765</v>
      </c>
      <c r="O1663" s="215" t="s">
        <v>18766</v>
      </c>
      <c r="P1663" s="215" t="s">
        <v>18773</v>
      </c>
      <c r="Q1663" s="215" t="s">
        <v>18774</v>
      </c>
    </row>
    <row r="1664" spans="1:17" s="208" customFormat="1" ht="13.15" customHeight="1">
      <c r="A1664" s="209" t="str">
        <f t="shared" si="50"/>
        <v>##1073043592</v>
      </c>
      <c r="B1664" s="210" t="s">
        <v>19123</v>
      </c>
      <c r="C1664" s="211" t="s">
        <v>188</v>
      </c>
      <c r="D1664" s="211" t="s">
        <v>188</v>
      </c>
      <c r="E1664" s="211" t="s">
        <v>3649</v>
      </c>
      <c r="F1664" s="211" t="s">
        <v>187</v>
      </c>
      <c r="G1664" s="211" t="s">
        <v>2014</v>
      </c>
      <c r="H1664" s="212" t="s">
        <v>3118</v>
      </c>
      <c r="I1664" s="213" t="s">
        <v>189</v>
      </c>
      <c r="J1664" s="201" t="str">
        <f t="shared" si="51"/>
        <v>0319</v>
      </c>
      <c r="K1664" s="209" t="s">
        <v>14779</v>
      </c>
      <c r="L1664" s="209"/>
      <c r="M1664" s="214"/>
      <c r="N1664" s="209" t="s">
        <v>18765</v>
      </c>
      <c r="O1664" s="215" t="s">
        <v>18766</v>
      </c>
      <c r="P1664" s="215" t="s">
        <v>18773</v>
      </c>
      <c r="Q1664" s="215" t="s">
        <v>18774</v>
      </c>
    </row>
    <row r="1665" spans="1:17" s="208" customFormat="1" ht="13.15" customHeight="1">
      <c r="A1665" s="209" t="str">
        <f t="shared" si="50"/>
        <v>##1780615880</v>
      </c>
      <c r="B1665" s="210" t="s">
        <v>19123</v>
      </c>
      <c r="C1665" s="211" t="s">
        <v>15983</v>
      </c>
      <c r="D1665" s="211" t="s">
        <v>188</v>
      </c>
      <c r="E1665" s="211" t="s">
        <v>3649</v>
      </c>
      <c r="F1665" s="211" t="s">
        <v>187</v>
      </c>
      <c r="G1665" s="211" t="s">
        <v>2014</v>
      </c>
      <c r="H1665" s="212" t="s">
        <v>3118</v>
      </c>
      <c r="I1665" s="213" t="s">
        <v>189</v>
      </c>
      <c r="J1665" s="201" t="str">
        <f t="shared" si="51"/>
        <v>0319</v>
      </c>
      <c r="K1665" s="209" t="s">
        <v>15211</v>
      </c>
      <c r="L1665" s="209"/>
      <c r="M1665" s="214"/>
      <c r="N1665" s="209" t="s">
        <v>18765</v>
      </c>
      <c r="O1665" s="215" t="s">
        <v>18766</v>
      </c>
      <c r="P1665" s="215" t="s">
        <v>18773</v>
      </c>
      <c r="Q1665" s="215" t="s">
        <v>18774</v>
      </c>
    </row>
    <row r="1666" spans="1:17" s="208" customFormat="1" ht="13.15" customHeight="1">
      <c r="A1666" s="209" t="str">
        <f t="shared" ref="A1666:A1729" si="52">E1666&amp;C1666</f>
        <v>7N-000250061780615880</v>
      </c>
      <c r="B1666" s="210" t="s">
        <v>19123</v>
      </c>
      <c r="C1666" s="211" t="s">
        <v>15983</v>
      </c>
      <c r="D1666" s="211" t="s">
        <v>188</v>
      </c>
      <c r="E1666" s="211" t="s">
        <v>15989</v>
      </c>
      <c r="F1666" s="211" t="s">
        <v>187</v>
      </c>
      <c r="G1666" s="211" t="s">
        <v>2014</v>
      </c>
      <c r="H1666" s="212" t="s">
        <v>3118</v>
      </c>
      <c r="I1666" s="213" t="s">
        <v>189</v>
      </c>
      <c r="J1666" s="201" t="str">
        <f t="shared" ref="J1666:J1729" si="53">B1666</f>
        <v>0319</v>
      </c>
      <c r="K1666" s="209" t="s">
        <v>15211</v>
      </c>
      <c r="L1666" s="209"/>
      <c r="M1666" s="214"/>
      <c r="N1666" s="209" t="s">
        <v>18765</v>
      </c>
      <c r="O1666" s="215" t="s">
        <v>18766</v>
      </c>
      <c r="P1666" s="215" t="s">
        <v>18773</v>
      </c>
      <c r="Q1666" s="215" t="s">
        <v>18774</v>
      </c>
    </row>
    <row r="1667" spans="1:17" s="208" customFormat="1" ht="13.15" customHeight="1">
      <c r="A1667" s="209" t="str">
        <f t="shared" si="52"/>
        <v>7W-0003248490011780615880</v>
      </c>
      <c r="B1667" s="210" t="s">
        <v>19123</v>
      </c>
      <c r="C1667" s="211" t="s">
        <v>15983</v>
      </c>
      <c r="D1667" s="211" t="s">
        <v>188</v>
      </c>
      <c r="E1667" s="211" t="s">
        <v>15990</v>
      </c>
      <c r="F1667" s="211" t="s">
        <v>187</v>
      </c>
      <c r="G1667" s="211" t="s">
        <v>2014</v>
      </c>
      <c r="H1667" s="212" t="s">
        <v>3118</v>
      </c>
      <c r="I1667" s="213" t="s">
        <v>189</v>
      </c>
      <c r="J1667" s="201" t="str">
        <f t="shared" si="53"/>
        <v>0319</v>
      </c>
      <c r="K1667" s="209" t="s">
        <v>15211</v>
      </c>
      <c r="L1667" s="209"/>
      <c r="M1667" s="214"/>
      <c r="N1667" s="209" t="s">
        <v>18765</v>
      </c>
      <c r="O1667" s="215" t="s">
        <v>18766</v>
      </c>
      <c r="P1667" s="215" t="s">
        <v>18773</v>
      </c>
      <c r="Q1667" s="215" t="s">
        <v>18774</v>
      </c>
    </row>
    <row r="1668" spans="1:17" s="208" customFormat="1" ht="13.15" customHeight="1">
      <c r="A1668" s="209" t="str">
        <f t="shared" si="52"/>
        <v>7W-0003248490021780615880</v>
      </c>
      <c r="B1668" s="210" t="s">
        <v>19123</v>
      </c>
      <c r="C1668" s="211" t="s">
        <v>15983</v>
      </c>
      <c r="D1668" s="211" t="s">
        <v>188</v>
      </c>
      <c r="E1668" s="211" t="s">
        <v>15991</v>
      </c>
      <c r="F1668" s="211" t="s">
        <v>187</v>
      </c>
      <c r="G1668" s="211" t="s">
        <v>2014</v>
      </c>
      <c r="H1668" s="212" t="s">
        <v>3118</v>
      </c>
      <c r="I1668" s="213" t="s">
        <v>189</v>
      </c>
      <c r="J1668" s="201" t="str">
        <f t="shared" si="53"/>
        <v>0319</v>
      </c>
      <c r="K1668" s="209" t="s">
        <v>15211</v>
      </c>
      <c r="L1668" s="209"/>
      <c r="M1668" s="214"/>
      <c r="N1668" s="209" t="s">
        <v>18765</v>
      </c>
      <c r="O1668" s="215" t="s">
        <v>18766</v>
      </c>
      <c r="P1668" s="215" t="s">
        <v>18773</v>
      </c>
      <c r="Q1668" s="215" t="s">
        <v>18774</v>
      </c>
    </row>
    <row r="1669" spans="1:17" s="208" customFormat="1" ht="13.15" customHeight="1">
      <c r="A1669" s="209" t="str">
        <f t="shared" si="52"/>
        <v>7W-60771780615880</v>
      </c>
      <c r="B1669" s="210" t="s">
        <v>19123</v>
      </c>
      <c r="C1669" s="211" t="s">
        <v>15983</v>
      </c>
      <c r="D1669" s="211" t="s">
        <v>188</v>
      </c>
      <c r="E1669" s="211" t="s">
        <v>15992</v>
      </c>
      <c r="F1669" s="211" t="s">
        <v>187</v>
      </c>
      <c r="G1669" s="211" t="s">
        <v>2014</v>
      </c>
      <c r="H1669" s="212" t="s">
        <v>3118</v>
      </c>
      <c r="I1669" s="213" t="s">
        <v>189</v>
      </c>
      <c r="J1669" s="201" t="str">
        <f t="shared" si="53"/>
        <v>0319</v>
      </c>
      <c r="K1669" s="209" t="s">
        <v>15211</v>
      </c>
      <c r="L1669" s="209"/>
      <c r="M1669" s="214"/>
      <c r="N1669" s="209" t="s">
        <v>18765</v>
      </c>
      <c r="O1669" s="215" t="s">
        <v>18766</v>
      </c>
      <c r="P1669" s="215" t="s">
        <v>18773</v>
      </c>
      <c r="Q1669" s="215" t="s">
        <v>18774</v>
      </c>
    </row>
    <row r="1670" spans="1:17" s="208" customFormat="1" ht="13.15" customHeight="1">
      <c r="A1670" s="209" t="str">
        <f t="shared" si="52"/>
        <v>0314676031164510673</v>
      </c>
      <c r="B1670" s="210" t="s">
        <v>19125</v>
      </c>
      <c r="C1670" s="211" t="s">
        <v>1876</v>
      </c>
      <c r="D1670" s="211" t="s">
        <v>1876</v>
      </c>
      <c r="E1670" s="211" t="s">
        <v>15993</v>
      </c>
      <c r="F1670" s="211" t="s">
        <v>1606</v>
      </c>
      <c r="G1670" s="211" t="s">
        <v>1875</v>
      </c>
      <c r="H1670" s="212" t="s">
        <v>2391</v>
      </c>
      <c r="I1670" s="213" t="s">
        <v>19126</v>
      </c>
      <c r="J1670" s="201" t="str">
        <f t="shared" si="53"/>
        <v>0320</v>
      </c>
      <c r="K1670" s="209"/>
      <c r="L1670" s="209"/>
      <c r="M1670" s="214"/>
      <c r="N1670" s="209" t="s">
        <v>18765</v>
      </c>
      <c r="O1670" s="215" t="s">
        <v>18766</v>
      </c>
      <c r="P1670" s="215" t="s">
        <v>18773</v>
      </c>
      <c r="Q1670" s="215" t="s">
        <v>18774</v>
      </c>
    </row>
    <row r="1671" spans="1:17" s="208" customFormat="1" ht="13.15" customHeight="1">
      <c r="A1671" s="209" t="str">
        <f t="shared" si="52"/>
        <v>0941114021326113762</v>
      </c>
      <c r="B1671" s="210" t="s">
        <v>19125</v>
      </c>
      <c r="C1671" s="211" t="s">
        <v>15994</v>
      </c>
      <c r="D1671" s="211" t="s">
        <v>1876</v>
      </c>
      <c r="E1671" s="211" t="s">
        <v>15995</v>
      </c>
      <c r="F1671" s="211" t="s">
        <v>1606</v>
      </c>
      <c r="G1671" s="211" t="s">
        <v>1875</v>
      </c>
      <c r="H1671" s="212" t="s">
        <v>2391</v>
      </c>
      <c r="I1671" s="213" t="s">
        <v>19126</v>
      </c>
      <c r="J1671" s="201" t="str">
        <f t="shared" si="53"/>
        <v>0320</v>
      </c>
      <c r="K1671" s="209"/>
      <c r="L1671" s="209"/>
      <c r="M1671" s="214"/>
      <c r="N1671" s="209" t="s">
        <v>18765</v>
      </c>
      <c r="O1671" s="215" t="s">
        <v>18766</v>
      </c>
      <c r="P1671" s="215" t="s">
        <v>18773</v>
      </c>
      <c r="Q1671" s="215" t="s">
        <v>18774</v>
      </c>
    </row>
    <row r="1672" spans="1:17" s="208" customFormat="1" ht="13.15" customHeight="1">
      <c r="A1672" s="209" t="str">
        <f t="shared" si="52"/>
        <v>1183980051164510673</v>
      </c>
      <c r="B1672" s="210" t="s">
        <v>19125</v>
      </c>
      <c r="C1672" s="211" t="s">
        <v>1876</v>
      </c>
      <c r="D1672" s="211" t="s">
        <v>1876</v>
      </c>
      <c r="E1672" s="211" t="s">
        <v>15996</v>
      </c>
      <c r="F1672" s="211" t="s">
        <v>1606</v>
      </c>
      <c r="G1672" s="211" t="s">
        <v>1875</v>
      </c>
      <c r="H1672" s="212" t="s">
        <v>2391</v>
      </c>
      <c r="I1672" s="213" t="s">
        <v>19126</v>
      </c>
      <c r="J1672" s="201" t="str">
        <f t="shared" si="53"/>
        <v>0320</v>
      </c>
      <c r="K1672" s="209"/>
      <c r="L1672" s="209"/>
      <c r="M1672" s="214"/>
      <c r="N1672" s="209" t="s">
        <v>18765</v>
      </c>
      <c r="O1672" s="215" t="s">
        <v>18766</v>
      </c>
      <c r="P1672" s="215" t="s">
        <v>18773</v>
      </c>
      <c r="Q1672" s="215" t="s">
        <v>18774</v>
      </c>
    </row>
    <row r="1673" spans="1:17" s="208" customFormat="1" ht="13.15" customHeight="1">
      <c r="A1673" s="209" t="str">
        <f t="shared" si="52"/>
        <v>1218166011164510673</v>
      </c>
      <c r="B1673" s="210" t="s">
        <v>19125</v>
      </c>
      <c r="C1673" s="211" t="s">
        <v>1876</v>
      </c>
      <c r="D1673" s="211" t="s">
        <v>1876</v>
      </c>
      <c r="E1673" s="211" t="s">
        <v>15997</v>
      </c>
      <c r="F1673" s="211" t="s">
        <v>1606</v>
      </c>
      <c r="G1673" s="211" t="s">
        <v>1875</v>
      </c>
      <c r="H1673" s="212" t="s">
        <v>2391</v>
      </c>
      <c r="I1673" s="213" t="s">
        <v>19126</v>
      </c>
      <c r="J1673" s="201" t="str">
        <f t="shared" si="53"/>
        <v>0320</v>
      </c>
      <c r="K1673" s="209"/>
      <c r="L1673" s="209"/>
      <c r="M1673" s="214"/>
      <c r="N1673" s="209" t="s">
        <v>18765</v>
      </c>
      <c r="O1673" s="215" t="s">
        <v>18766</v>
      </c>
      <c r="P1673" s="215" t="s">
        <v>18773</v>
      </c>
      <c r="Q1673" s="215" t="s">
        <v>18774</v>
      </c>
    </row>
    <row r="1674" spans="1:17" s="208" customFormat="1" ht="13.15" customHeight="1">
      <c r="A1674" s="209" t="str">
        <f t="shared" si="52"/>
        <v>1218166021164510673</v>
      </c>
      <c r="B1674" s="210" t="s">
        <v>19125</v>
      </c>
      <c r="C1674" s="211" t="s">
        <v>1876</v>
      </c>
      <c r="D1674" s="211" t="s">
        <v>1876</v>
      </c>
      <c r="E1674" s="211" t="s">
        <v>1606</v>
      </c>
      <c r="F1674" s="211" t="s">
        <v>1606</v>
      </c>
      <c r="G1674" s="211" t="s">
        <v>1875</v>
      </c>
      <c r="H1674" s="212" t="s">
        <v>2391</v>
      </c>
      <c r="I1674" s="213" t="s">
        <v>19126</v>
      </c>
      <c r="J1674" s="201" t="str">
        <f t="shared" si="53"/>
        <v>0320</v>
      </c>
      <c r="K1674" s="209"/>
      <c r="L1674" s="209"/>
      <c r="M1674" s="214"/>
      <c r="N1674" s="209" t="s">
        <v>18765</v>
      </c>
      <c r="O1674" s="215" t="s">
        <v>18766</v>
      </c>
      <c r="P1674" s="215" t="s">
        <v>18773</v>
      </c>
      <c r="Q1674" s="215" t="s">
        <v>18774</v>
      </c>
    </row>
    <row r="1675" spans="1:17" s="208" customFormat="1" ht="13.15" customHeight="1">
      <c r="A1675" s="209" t="str">
        <f t="shared" si="52"/>
        <v>1218166021891860235</v>
      </c>
      <c r="B1675" s="210" t="s">
        <v>19125</v>
      </c>
      <c r="C1675" s="211" t="s">
        <v>917</v>
      </c>
      <c r="D1675" s="211" t="s">
        <v>1876</v>
      </c>
      <c r="E1675" s="211" t="s">
        <v>1606</v>
      </c>
      <c r="F1675" s="211" t="s">
        <v>1606</v>
      </c>
      <c r="G1675" s="211" t="s">
        <v>1875</v>
      </c>
      <c r="H1675" s="212" t="s">
        <v>2391</v>
      </c>
      <c r="I1675" s="213" t="s">
        <v>19126</v>
      </c>
      <c r="J1675" s="201" t="str">
        <f t="shared" si="53"/>
        <v>0320</v>
      </c>
      <c r="K1675" s="209" t="s">
        <v>9256</v>
      </c>
      <c r="L1675" s="209"/>
      <c r="M1675" s="214"/>
      <c r="N1675" s="209" t="s">
        <v>18765</v>
      </c>
      <c r="O1675" s="215" t="s">
        <v>18766</v>
      </c>
      <c r="P1675" s="215" t="s">
        <v>18773</v>
      </c>
      <c r="Q1675" s="215" t="s">
        <v>18774</v>
      </c>
    </row>
    <row r="1676" spans="1:17" s="208" customFormat="1" ht="13.15" customHeight="1">
      <c r="A1676" s="209" t="str">
        <f t="shared" si="52"/>
        <v>1218166031164510673</v>
      </c>
      <c r="B1676" s="210" t="s">
        <v>19125</v>
      </c>
      <c r="C1676" s="211" t="s">
        <v>1876</v>
      </c>
      <c r="D1676" s="211" t="s">
        <v>1876</v>
      </c>
      <c r="E1676" s="211" t="s">
        <v>15998</v>
      </c>
      <c r="F1676" s="211" t="s">
        <v>1606</v>
      </c>
      <c r="G1676" s="211" t="s">
        <v>1875</v>
      </c>
      <c r="H1676" s="212" t="s">
        <v>2391</v>
      </c>
      <c r="I1676" s="213" t="s">
        <v>19126</v>
      </c>
      <c r="J1676" s="201" t="str">
        <f t="shared" si="53"/>
        <v>0320</v>
      </c>
      <c r="K1676" s="209"/>
      <c r="L1676" s="209"/>
      <c r="M1676" s="214"/>
      <c r="N1676" s="209" t="s">
        <v>18765</v>
      </c>
      <c r="O1676" s="215" t="s">
        <v>18766</v>
      </c>
      <c r="P1676" s="215" t="s">
        <v>18773</v>
      </c>
      <c r="Q1676" s="215" t="s">
        <v>18774</v>
      </c>
    </row>
    <row r="1677" spans="1:17" s="208" customFormat="1" ht="13.15" customHeight="1">
      <c r="A1677" s="209" t="str">
        <f t="shared" si="52"/>
        <v>1218166041164510673</v>
      </c>
      <c r="B1677" s="210" t="s">
        <v>19125</v>
      </c>
      <c r="C1677" s="211" t="s">
        <v>1876</v>
      </c>
      <c r="D1677" s="211" t="s">
        <v>1876</v>
      </c>
      <c r="E1677" s="211" t="s">
        <v>916</v>
      </c>
      <c r="F1677" s="211" t="s">
        <v>1606</v>
      </c>
      <c r="G1677" s="211" t="s">
        <v>1875</v>
      </c>
      <c r="H1677" s="212" t="s">
        <v>2391</v>
      </c>
      <c r="I1677" s="213" t="s">
        <v>19126</v>
      </c>
      <c r="J1677" s="201" t="str">
        <f t="shared" si="53"/>
        <v>0320</v>
      </c>
      <c r="K1677" s="209" t="s">
        <v>9153</v>
      </c>
      <c r="L1677" s="209"/>
      <c r="M1677" s="214"/>
      <c r="N1677" s="209" t="s">
        <v>18765</v>
      </c>
      <c r="O1677" s="215" t="s">
        <v>18766</v>
      </c>
      <c r="P1677" s="215" t="s">
        <v>18773</v>
      </c>
      <c r="Q1677" s="215" t="s">
        <v>18774</v>
      </c>
    </row>
    <row r="1678" spans="1:17" s="208" customFormat="1" ht="13.15" customHeight="1">
      <c r="A1678" s="209" t="str">
        <f t="shared" si="52"/>
        <v>1218166041891860235</v>
      </c>
      <c r="B1678" s="210" t="s">
        <v>19125</v>
      </c>
      <c r="C1678" s="211" t="s">
        <v>917</v>
      </c>
      <c r="D1678" s="211" t="s">
        <v>1876</v>
      </c>
      <c r="E1678" s="211" t="s">
        <v>916</v>
      </c>
      <c r="F1678" s="211" t="s">
        <v>1606</v>
      </c>
      <c r="G1678" s="211" t="s">
        <v>1875</v>
      </c>
      <c r="H1678" s="212" t="s">
        <v>2391</v>
      </c>
      <c r="I1678" s="213" t="s">
        <v>19126</v>
      </c>
      <c r="J1678" s="201" t="str">
        <f t="shared" si="53"/>
        <v>0320</v>
      </c>
      <c r="K1678" s="209"/>
      <c r="L1678" s="209"/>
      <c r="M1678" s="214"/>
      <c r="N1678" s="209" t="s">
        <v>18765</v>
      </c>
      <c r="O1678" s="215" t="s">
        <v>18766</v>
      </c>
      <c r="P1678" s="215" t="s">
        <v>18773</v>
      </c>
      <c r="Q1678" s="215" t="s">
        <v>18774</v>
      </c>
    </row>
    <row r="1679" spans="1:17" s="208" customFormat="1" ht="13.15" customHeight="1">
      <c r="A1679" s="209" t="str">
        <f t="shared" si="52"/>
        <v>1365447131164510673</v>
      </c>
      <c r="B1679" s="210" t="s">
        <v>19125</v>
      </c>
      <c r="C1679" s="211" t="s">
        <v>1876</v>
      </c>
      <c r="D1679" s="211" t="s">
        <v>1876</v>
      </c>
      <c r="E1679" s="211" t="s">
        <v>15999</v>
      </c>
      <c r="F1679" s="211" t="s">
        <v>1606</v>
      </c>
      <c r="G1679" s="211" t="s">
        <v>1875</v>
      </c>
      <c r="H1679" s="212" t="s">
        <v>2391</v>
      </c>
      <c r="I1679" s="213" t="s">
        <v>19126</v>
      </c>
      <c r="J1679" s="201" t="str">
        <f t="shared" si="53"/>
        <v>0320</v>
      </c>
      <c r="K1679" s="209"/>
      <c r="L1679" s="209"/>
      <c r="M1679" s="214"/>
      <c r="N1679" s="209" t="s">
        <v>18765</v>
      </c>
      <c r="O1679" s="215" t="s">
        <v>18766</v>
      </c>
      <c r="P1679" s="215" t="s">
        <v>18773</v>
      </c>
      <c r="Q1679" s="215" t="s">
        <v>18774</v>
      </c>
    </row>
    <row r="1680" spans="1:17" s="208" customFormat="1" ht="13.15" customHeight="1">
      <c r="A1680" s="209" t="str">
        <f t="shared" si="52"/>
        <v>1367492191164510673</v>
      </c>
      <c r="B1680" s="210" t="s">
        <v>19125</v>
      </c>
      <c r="C1680" s="211" t="s">
        <v>1876</v>
      </c>
      <c r="D1680" s="211" t="s">
        <v>1876</v>
      </c>
      <c r="E1680" s="211" t="s">
        <v>16000</v>
      </c>
      <c r="F1680" s="211" t="s">
        <v>1606</v>
      </c>
      <c r="G1680" s="211" t="s">
        <v>1875</v>
      </c>
      <c r="H1680" s="212" t="s">
        <v>2391</v>
      </c>
      <c r="I1680" s="213" t="s">
        <v>19126</v>
      </c>
      <c r="J1680" s="201" t="str">
        <f t="shared" si="53"/>
        <v>0320</v>
      </c>
      <c r="K1680" s="209"/>
      <c r="L1680" s="209"/>
      <c r="M1680" s="214"/>
      <c r="N1680" s="209" t="s">
        <v>18765</v>
      </c>
      <c r="O1680" s="215" t="s">
        <v>18766</v>
      </c>
      <c r="P1680" s="215" t="s">
        <v>18773</v>
      </c>
      <c r="Q1680" s="215" t="s">
        <v>18774</v>
      </c>
    </row>
    <row r="1681" spans="1:17" s="208" customFormat="1" ht="13.15" customHeight="1">
      <c r="A1681" s="209" t="str">
        <f t="shared" si="52"/>
        <v>1388530161164510673</v>
      </c>
      <c r="B1681" s="210" t="s">
        <v>19125</v>
      </c>
      <c r="C1681" s="211" t="s">
        <v>1876</v>
      </c>
      <c r="D1681" s="211" t="s">
        <v>1876</v>
      </c>
      <c r="E1681" s="211" t="s">
        <v>16001</v>
      </c>
      <c r="F1681" s="211" t="s">
        <v>1606</v>
      </c>
      <c r="G1681" s="211" t="s">
        <v>1875</v>
      </c>
      <c r="H1681" s="212" t="s">
        <v>2391</v>
      </c>
      <c r="I1681" s="213" t="s">
        <v>19126</v>
      </c>
      <c r="J1681" s="201" t="str">
        <f t="shared" si="53"/>
        <v>0320</v>
      </c>
      <c r="K1681" s="209"/>
      <c r="L1681" s="209"/>
      <c r="M1681" s="214"/>
      <c r="N1681" s="209" t="s">
        <v>18765</v>
      </c>
      <c r="O1681" s="215" t="s">
        <v>18766</v>
      </c>
      <c r="P1681" s="215" t="s">
        <v>18773</v>
      </c>
      <c r="Q1681" s="215" t="s">
        <v>18774</v>
      </c>
    </row>
    <row r="1682" spans="1:17" s="208" customFormat="1" ht="13.15" customHeight="1">
      <c r="A1682" s="209" t="str">
        <f t="shared" si="52"/>
        <v>1412595051164510673</v>
      </c>
      <c r="B1682" s="210" t="s">
        <v>19125</v>
      </c>
      <c r="C1682" s="211" t="s">
        <v>1876</v>
      </c>
      <c r="D1682" s="211" t="s">
        <v>1876</v>
      </c>
      <c r="E1682" s="211" t="s">
        <v>16002</v>
      </c>
      <c r="F1682" s="211" t="s">
        <v>1606</v>
      </c>
      <c r="G1682" s="211" t="s">
        <v>1875</v>
      </c>
      <c r="H1682" s="212" t="s">
        <v>2391</v>
      </c>
      <c r="I1682" s="213" t="s">
        <v>19126</v>
      </c>
      <c r="J1682" s="201" t="str">
        <f t="shared" si="53"/>
        <v>0320</v>
      </c>
      <c r="K1682" s="209"/>
      <c r="L1682" s="209"/>
      <c r="M1682" s="214"/>
      <c r="N1682" s="209" t="s">
        <v>18765</v>
      </c>
      <c r="O1682" s="215" t="s">
        <v>18766</v>
      </c>
      <c r="P1682" s="215" t="s">
        <v>18773</v>
      </c>
      <c r="Q1682" s="215" t="s">
        <v>18774</v>
      </c>
    </row>
    <row r="1683" spans="1:17" s="208" customFormat="1" ht="13.15" customHeight="1">
      <c r="A1683" s="209" t="str">
        <f t="shared" si="52"/>
        <v>1518953051164510673</v>
      </c>
      <c r="B1683" s="210" t="s">
        <v>19125</v>
      </c>
      <c r="C1683" s="211" t="s">
        <v>1876</v>
      </c>
      <c r="D1683" s="211" t="s">
        <v>1876</v>
      </c>
      <c r="E1683" s="211" t="s">
        <v>16003</v>
      </c>
      <c r="F1683" s="211" t="s">
        <v>1606</v>
      </c>
      <c r="G1683" s="211" t="s">
        <v>1875</v>
      </c>
      <c r="H1683" s="212" t="s">
        <v>2391</v>
      </c>
      <c r="I1683" s="213" t="s">
        <v>19126</v>
      </c>
      <c r="J1683" s="201" t="str">
        <f t="shared" si="53"/>
        <v>0320</v>
      </c>
      <c r="K1683" s="209"/>
      <c r="L1683" s="209"/>
      <c r="M1683" s="214"/>
      <c r="N1683" s="209" t="s">
        <v>18765</v>
      </c>
      <c r="O1683" s="215" t="s">
        <v>18766</v>
      </c>
      <c r="P1683" s="215" t="s">
        <v>18773</v>
      </c>
      <c r="Q1683" s="215" t="s">
        <v>18774</v>
      </c>
    </row>
    <row r="1684" spans="1:17" s="208" customFormat="1" ht="13.15" customHeight="1">
      <c r="A1684" s="209" t="str">
        <f t="shared" si="52"/>
        <v>1546467041164510673</v>
      </c>
      <c r="B1684" s="210" t="s">
        <v>19125</v>
      </c>
      <c r="C1684" s="211" t="s">
        <v>1876</v>
      </c>
      <c r="D1684" s="211" t="s">
        <v>1876</v>
      </c>
      <c r="E1684" s="211" t="s">
        <v>16004</v>
      </c>
      <c r="F1684" s="211" t="s">
        <v>1606</v>
      </c>
      <c r="G1684" s="211" t="s">
        <v>1875</v>
      </c>
      <c r="H1684" s="212" t="s">
        <v>2391</v>
      </c>
      <c r="I1684" s="213" t="s">
        <v>19126</v>
      </c>
      <c r="J1684" s="201" t="str">
        <f t="shared" si="53"/>
        <v>0320</v>
      </c>
      <c r="K1684" s="209"/>
      <c r="L1684" s="209"/>
      <c r="M1684" s="214"/>
      <c r="N1684" s="209" t="s">
        <v>18765</v>
      </c>
      <c r="O1684" s="215" t="s">
        <v>18766</v>
      </c>
      <c r="P1684" s="215" t="s">
        <v>18773</v>
      </c>
      <c r="Q1684" s="215" t="s">
        <v>18774</v>
      </c>
    </row>
    <row r="1685" spans="1:17" s="208" customFormat="1" ht="13.15" customHeight="1">
      <c r="A1685" s="209" t="str">
        <f t="shared" si="52"/>
        <v>1591653011326113762</v>
      </c>
      <c r="B1685" s="210" t="s">
        <v>19125</v>
      </c>
      <c r="C1685" s="211" t="s">
        <v>15994</v>
      </c>
      <c r="D1685" s="211" t="s">
        <v>1876</v>
      </c>
      <c r="E1685" s="211" t="s">
        <v>16007</v>
      </c>
      <c r="F1685" s="211" t="s">
        <v>1606</v>
      </c>
      <c r="G1685" s="211" t="s">
        <v>1875</v>
      </c>
      <c r="H1685" s="212" t="s">
        <v>2391</v>
      </c>
      <c r="I1685" s="213" t="s">
        <v>19126</v>
      </c>
      <c r="J1685" s="201" t="str">
        <f t="shared" si="53"/>
        <v>0320</v>
      </c>
      <c r="K1685" s="240" t="s">
        <v>16008</v>
      </c>
      <c r="L1685" s="240" t="s">
        <v>16009</v>
      </c>
      <c r="M1685" s="214">
        <v>44110</v>
      </c>
      <c r="N1685" s="209" t="s">
        <v>18765</v>
      </c>
      <c r="O1685" s="215" t="s">
        <v>18766</v>
      </c>
      <c r="P1685" s="215" t="s">
        <v>18773</v>
      </c>
      <c r="Q1685" s="215" t="s">
        <v>18774</v>
      </c>
    </row>
    <row r="1686" spans="1:17" s="208" customFormat="1" ht="13.15" customHeight="1">
      <c r="A1686" s="209" t="str">
        <f t="shared" si="52"/>
        <v>1641466011164510673</v>
      </c>
      <c r="B1686" s="210" t="s">
        <v>19125</v>
      </c>
      <c r="C1686" s="211" t="s">
        <v>1876</v>
      </c>
      <c r="D1686" s="211" t="s">
        <v>1876</v>
      </c>
      <c r="E1686" s="211" t="s">
        <v>16005</v>
      </c>
      <c r="F1686" s="211" t="s">
        <v>1606</v>
      </c>
      <c r="G1686" s="211" t="s">
        <v>1875</v>
      </c>
      <c r="H1686" s="212" t="s">
        <v>2391</v>
      </c>
      <c r="I1686" s="213" t="s">
        <v>19126</v>
      </c>
      <c r="J1686" s="201" t="str">
        <f t="shared" si="53"/>
        <v>0320</v>
      </c>
      <c r="K1686" s="209"/>
      <c r="L1686" s="209"/>
      <c r="M1686" s="214"/>
      <c r="N1686" s="209" t="s">
        <v>18765</v>
      </c>
      <c r="O1686" s="215" t="s">
        <v>18766</v>
      </c>
      <c r="P1686" s="215" t="s">
        <v>18773</v>
      </c>
      <c r="Q1686" s="215" t="s">
        <v>18774</v>
      </c>
    </row>
    <row r="1687" spans="1:17" s="208" customFormat="1" ht="13.15" customHeight="1">
      <c r="A1687" s="209" t="str">
        <f t="shared" si="52"/>
        <v>1F-QMA0000022240291164510673</v>
      </c>
      <c r="B1687" s="210" t="s">
        <v>19125</v>
      </c>
      <c r="C1687" s="211" t="s">
        <v>1876</v>
      </c>
      <c r="D1687" s="211" t="s">
        <v>1876</v>
      </c>
      <c r="E1687" s="211" t="s">
        <v>16006</v>
      </c>
      <c r="F1687" s="211" t="s">
        <v>1606</v>
      </c>
      <c r="G1687" s="211" t="s">
        <v>1875</v>
      </c>
      <c r="H1687" s="212" t="s">
        <v>2391</v>
      </c>
      <c r="I1687" s="213" t="s">
        <v>19126</v>
      </c>
      <c r="J1687" s="201" t="str">
        <f t="shared" si="53"/>
        <v>0320</v>
      </c>
      <c r="K1687" s="209"/>
      <c r="L1687" s="209"/>
      <c r="M1687" s="214"/>
      <c r="N1687" s="209" t="s">
        <v>18765</v>
      </c>
      <c r="O1687" s="215" t="s">
        <v>18766</v>
      </c>
      <c r="P1687" s="215" t="s">
        <v>18773</v>
      </c>
      <c r="Q1687" s="215" t="s">
        <v>18774</v>
      </c>
    </row>
    <row r="1688" spans="1:17" s="208" customFormat="1" ht="13.15" customHeight="1">
      <c r="A1688" s="209" t="str">
        <f t="shared" si="52"/>
        <v>0225369011821063553</v>
      </c>
      <c r="B1688" s="210" t="s">
        <v>19127</v>
      </c>
      <c r="C1688" s="211" t="s">
        <v>16010</v>
      </c>
      <c r="D1688" s="211" t="s">
        <v>16010</v>
      </c>
      <c r="E1688" s="211" t="s">
        <v>16011</v>
      </c>
      <c r="F1688" s="211" t="s">
        <v>16012</v>
      </c>
      <c r="G1688" s="211" t="s">
        <v>16013</v>
      </c>
      <c r="H1688" s="212" t="s">
        <v>8258</v>
      </c>
      <c r="I1688" s="213" t="s">
        <v>19128</v>
      </c>
      <c r="J1688" s="201" t="str">
        <f t="shared" si="53"/>
        <v>0322</v>
      </c>
      <c r="K1688" s="209"/>
      <c r="L1688" s="209"/>
      <c r="M1688" s="214"/>
      <c r="N1688" s="209" t="s">
        <v>18777</v>
      </c>
      <c r="O1688" s="215" t="s">
        <v>18778</v>
      </c>
      <c r="P1688" s="215" t="s">
        <v>18835</v>
      </c>
      <c r="Q1688" s="215" t="s">
        <v>18836</v>
      </c>
    </row>
    <row r="1689" spans="1:17" s="208" customFormat="1" ht="13.15" customHeight="1">
      <c r="A1689" s="209" t="str">
        <f t="shared" si="52"/>
        <v>1218174011821063553</v>
      </c>
      <c r="B1689" s="210" t="s">
        <v>19127</v>
      </c>
      <c r="C1689" s="211" t="s">
        <v>16010</v>
      </c>
      <c r="D1689" s="211" t="s">
        <v>16010</v>
      </c>
      <c r="E1689" s="211" t="s">
        <v>16012</v>
      </c>
      <c r="F1689" s="211" t="s">
        <v>16012</v>
      </c>
      <c r="G1689" s="211" t="s">
        <v>16013</v>
      </c>
      <c r="H1689" s="212" t="s">
        <v>8258</v>
      </c>
      <c r="I1689" s="213" t="s">
        <v>19128</v>
      </c>
      <c r="J1689" s="201" t="str">
        <f t="shared" si="53"/>
        <v>0322</v>
      </c>
      <c r="K1689" s="209"/>
      <c r="L1689" s="209"/>
      <c r="M1689" s="214"/>
      <c r="N1689" s="209" t="s">
        <v>18777</v>
      </c>
      <c r="O1689" s="215" t="s">
        <v>18778</v>
      </c>
      <c r="P1689" s="215" t="s">
        <v>18835</v>
      </c>
      <c r="Q1689" s="215" t="s">
        <v>18836</v>
      </c>
    </row>
    <row r="1690" spans="1:17" s="208" customFormat="1" ht="13.15" customHeight="1">
      <c r="A1690" s="209" t="str">
        <f t="shared" si="52"/>
        <v>1F-QMA0000021842261821063553</v>
      </c>
      <c r="B1690" s="210" t="s">
        <v>19127</v>
      </c>
      <c r="C1690" s="211" t="s">
        <v>16010</v>
      </c>
      <c r="D1690" s="211" t="s">
        <v>16010</v>
      </c>
      <c r="E1690" s="211" t="s">
        <v>16014</v>
      </c>
      <c r="F1690" s="211" t="s">
        <v>16012</v>
      </c>
      <c r="G1690" s="211" t="s">
        <v>16013</v>
      </c>
      <c r="H1690" s="212" t="s">
        <v>8258</v>
      </c>
      <c r="I1690" s="213" t="s">
        <v>19128</v>
      </c>
      <c r="J1690" s="201" t="str">
        <f t="shared" si="53"/>
        <v>0322</v>
      </c>
      <c r="K1690" s="209"/>
      <c r="L1690" s="209"/>
      <c r="M1690" s="214"/>
      <c r="N1690" s="209" t="s">
        <v>18777</v>
      </c>
      <c r="O1690" s="215" t="s">
        <v>18778</v>
      </c>
      <c r="P1690" s="215" t="s">
        <v>18835</v>
      </c>
      <c r="Q1690" s="215" t="s">
        <v>18836</v>
      </c>
    </row>
    <row r="1691" spans="1:17" s="208" customFormat="1" ht="13.15" customHeight="1">
      <c r="A1691" s="209" t="str">
        <f t="shared" si="52"/>
        <v>1F-QMA0000027592461821063553</v>
      </c>
      <c r="B1691" s="210" t="s">
        <v>19127</v>
      </c>
      <c r="C1691" s="211" t="s">
        <v>16010</v>
      </c>
      <c r="D1691" s="211" t="s">
        <v>16010</v>
      </c>
      <c r="E1691" s="211" t="s">
        <v>16015</v>
      </c>
      <c r="F1691" s="211" t="s">
        <v>16012</v>
      </c>
      <c r="G1691" s="211" t="s">
        <v>16013</v>
      </c>
      <c r="H1691" s="212" t="s">
        <v>8258</v>
      </c>
      <c r="I1691" s="213" t="s">
        <v>19128</v>
      </c>
      <c r="J1691" s="201" t="str">
        <f t="shared" si="53"/>
        <v>0322</v>
      </c>
      <c r="K1691" s="209"/>
      <c r="L1691" s="209"/>
      <c r="M1691" s="214"/>
      <c r="N1691" s="209" t="s">
        <v>18777</v>
      </c>
      <c r="O1691" s="215" t="s">
        <v>18778</v>
      </c>
      <c r="P1691" s="215" t="s">
        <v>18835</v>
      </c>
      <c r="Q1691" s="215" t="s">
        <v>18836</v>
      </c>
    </row>
    <row r="1692" spans="1:17" s="208" customFormat="1" ht="13.15" customHeight="1">
      <c r="A1692" s="209" t="str">
        <f t="shared" si="52"/>
        <v>1F-QMP0000038024621821063553</v>
      </c>
      <c r="B1692" s="210" t="s">
        <v>19127</v>
      </c>
      <c r="C1692" s="211" t="s">
        <v>16010</v>
      </c>
      <c r="D1692" s="211" t="s">
        <v>16010</v>
      </c>
      <c r="E1692" s="211" t="s">
        <v>16016</v>
      </c>
      <c r="F1692" s="211" t="s">
        <v>16012</v>
      </c>
      <c r="G1692" s="211" t="s">
        <v>16013</v>
      </c>
      <c r="H1692" s="212" t="s">
        <v>8258</v>
      </c>
      <c r="I1692" s="213" t="s">
        <v>19128</v>
      </c>
      <c r="J1692" s="201" t="str">
        <f t="shared" si="53"/>
        <v>0322</v>
      </c>
      <c r="K1692" s="209"/>
      <c r="L1692" s="209"/>
      <c r="M1692" s="214"/>
      <c r="N1692" s="209" t="s">
        <v>18777</v>
      </c>
      <c r="O1692" s="215" t="s">
        <v>18778</v>
      </c>
      <c r="P1692" s="215" t="s">
        <v>18835</v>
      </c>
      <c r="Q1692" s="215" t="s">
        <v>18836</v>
      </c>
    </row>
    <row r="1693" spans="1:17" s="208" customFormat="1" ht="13.15" customHeight="1">
      <c r="A1693" s="209" t="str">
        <f t="shared" si="52"/>
        <v>0804932011063450534</v>
      </c>
      <c r="B1693" s="210" t="s">
        <v>19129</v>
      </c>
      <c r="C1693" s="211" t="s">
        <v>16017</v>
      </c>
      <c r="D1693" s="211" t="s">
        <v>16017</v>
      </c>
      <c r="E1693" s="211" t="s">
        <v>16018</v>
      </c>
      <c r="F1693" s="211" t="s">
        <v>16019</v>
      </c>
      <c r="G1693" s="211" t="s">
        <v>16020</v>
      </c>
      <c r="H1693" s="212" t="s">
        <v>8263</v>
      </c>
      <c r="I1693" s="213" t="s">
        <v>19130</v>
      </c>
      <c r="J1693" s="201" t="str">
        <f t="shared" si="53"/>
        <v>0323</v>
      </c>
      <c r="K1693" s="209"/>
      <c r="L1693" s="209"/>
      <c r="M1693" s="214"/>
      <c r="N1693" s="209" t="s">
        <v>18777</v>
      </c>
      <c r="O1693" s="215" t="s">
        <v>18778</v>
      </c>
      <c r="P1693" s="215" t="s">
        <v>18835</v>
      </c>
      <c r="Q1693" s="215" t="s">
        <v>18836</v>
      </c>
    </row>
    <row r="1694" spans="1:17" s="208" customFormat="1" ht="13.15" customHeight="1">
      <c r="A1694" s="209" t="str">
        <f t="shared" si="52"/>
        <v>1218190011063450534</v>
      </c>
      <c r="B1694" s="210" t="s">
        <v>19129</v>
      </c>
      <c r="C1694" s="211" t="s">
        <v>16017</v>
      </c>
      <c r="D1694" s="211" t="s">
        <v>16017</v>
      </c>
      <c r="E1694" s="211" t="s">
        <v>16021</v>
      </c>
      <c r="F1694" s="211" t="s">
        <v>16019</v>
      </c>
      <c r="G1694" s="211" t="s">
        <v>16020</v>
      </c>
      <c r="H1694" s="212" t="s">
        <v>8263</v>
      </c>
      <c r="I1694" s="213" t="s">
        <v>19130</v>
      </c>
      <c r="J1694" s="201" t="str">
        <f t="shared" si="53"/>
        <v>0323</v>
      </c>
      <c r="K1694" s="209"/>
      <c r="L1694" s="209"/>
      <c r="M1694" s="214"/>
      <c r="N1694" s="209" t="s">
        <v>18777</v>
      </c>
      <c r="O1694" s="215" t="s">
        <v>18778</v>
      </c>
      <c r="P1694" s="215" t="s">
        <v>18835</v>
      </c>
      <c r="Q1694" s="215" t="s">
        <v>18836</v>
      </c>
    </row>
    <row r="1695" spans="1:17" s="208" customFormat="1" ht="13.15" customHeight="1">
      <c r="A1695" s="209" t="str">
        <f t="shared" si="52"/>
        <v>1218190021063450534</v>
      </c>
      <c r="B1695" s="210" t="s">
        <v>19129</v>
      </c>
      <c r="C1695" s="211" t="s">
        <v>16017</v>
      </c>
      <c r="D1695" s="211" t="s">
        <v>16017</v>
      </c>
      <c r="E1695" s="211" t="s">
        <v>16019</v>
      </c>
      <c r="F1695" s="211" t="s">
        <v>16019</v>
      </c>
      <c r="G1695" s="211" t="s">
        <v>16020</v>
      </c>
      <c r="H1695" s="212" t="s">
        <v>8263</v>
      </c>
      <c r="I1695" s="213" t="s">
        <v>19130</v>
      </c>
      <c r="J1695" s="201" t="str">
        <f t="shared" si="53"/>
        <v>0323</v>
      </c>
      <c r="K1695" s="209"/>
      <c r="L1695" s="209"/>
      <c r="M1695" s="214"/>
      <c r="N1695" s="209" t="s">
        <v>18777</v>
      </c>
      <c r="O1695" s="215" t="s">
        <v>18778</v>
      </c>
      <c r="P1695" s="215" t="s">
        <v>18835</v>
      </c>
      <c r="Q1695" s="215" t="s">
        <v>18836</v>
      </c>
    </row>
    <row r="1696" spans="1:17" s="208" customFormat="1" ht="13.15" customHeight="1">
      <c r="A1696" s="209" t="str">
        <f t="shared" si="52"/>
        <v>1218208021871560003</v>
      </c>
      <c r="B1696" s="210" t="s">
        <v>19131</v>
      </c>
      <c r="C1696" s="211" t="s">
        <v>869</v>
      </c>
      <c r="D1696" s="211" t="s">
        <v>869</v>
      </c>
      <c r="E1696" s="211" t="s">
        <v>16022</v>
      </c>
      <c r="F1696" s="211" t="s">
        <v>868</v>
      </c>
      <c r="G1696" s="211" t="s">
        <v>1938</v>
      </c>
      <c r="H1696" s="212" t="s">
        <v>3286</v>
      </c>
      <c r="I1696" s="213" t="s">
        <v>870</v>
      </c>
      <c r="J1696" s="201" t="str">
        <f t="shared" si="53"/>
        <v>0324</v>
      </c>
      <c r="K1696" s="209"/>
      <c r="L1696" s="209"/>
      <c r="M1696" s="214"/>
      <c r="N1696" s="209" t="s">
        <v>18777</v>
      </c>
      <c r="O1696" s="215" t="s">
        <v>18778</v>
      </c>
      <c r="P1696" s="215" t="s">
        <v>18767</v>
      </c>
      <c r="Q1696" s="215" t="s">
        <v>18768</v>
      </c>
    </row>
    <row r="1697" spans="1:17" s="208" customFormat="1" ht="13.15" customHeight="1">
      <c r="A1697" s="209" t="str">
        <f t="shared" si="52"/>
        <v>1218208031871560003</v>
      </c>
      <c r="B1697" s="210" t="s">
        <v>19131</v>
      </c>
      <c r="C1697" s="211" t="s">
        <v>869</v>
      </c>
      <c r="D1697" s="211" t="s">
        <v>869</v>
      </c>
      <c r="E1697" s="211" t="s">
        <v>868</v>
      </c>
      <c r="F1697" s="211" t="s">
        <v>868</v>
      </c>
      <c r="G1697" s="211" t="s">
        <v>1938</v>
      </c>
      <c r="H1697" s="212" t="s">
        <v>3286</v>
      </c>
      <c r="I1697" s="213" t="s">
        <v>870</v>
      </c>
      <c r="J1697" s="201" t="str">
        <f t="shared" si="53"/>
        <v>0324</v>
      </c>
      <c r="K1697" s="209"/>
      <c r="L1697" s="209"/>
      <c r="M1697" s="214"/>
      <c r="N1697" s="209" t="s">
        <v>18777</v>
      </c>
      <c r="O1697" s="215" t="s">
        <v>18778</v>
      </c>
      <c r="P1697" s="215" t="s">
        <v>18767</v>
      </c>
      <c r="Q1697" s="215" t="s">
        <v>18768</v>
      </c>
    </row>
    <row r="1698" spans="1:17" s="208" customFormat="1" ht="13.15" customHeight="1">
      <c r="A1698" s="209" t="str">
        <f t="shared" si="52"/>
        <v>##1871560003</v>
      </c>
      <c r="B1698" s="210" t="s">
        <v>19131</v>
      </c>
      <c r="C1698" s="211" t="s">
        <v>869</v>
      </c>
      <c r="D1698" s="211" t="s">
        <v>869</v>
      </c>
      <c r="E1698" s="211" t="s">
        <v>3649</v>
      </c>
      <c r="F1698" s="211" t="s">
        <v>868</v>
      </c>
      <c r="G1698" s="211" t="s">
        <v>1938</v>
      </c>
      <c r="H1698" s="212" t="s">
        <v>3286</v>
      </c>
      <c r="I1698" s="213" t="s">
        <v>870</v>
      </c>
      <c r="J1698" s="201" t="str">
        <f t="shared" si="53"/>
        <v>0324</v>
      </c>
      <c r="K1698" s="209"/>
      <c r="L1698" s="209"/>
      <c r="M1698" s="214"/>
      <c r="N1698" s="209" t="s">
        <v>18777</v>
      </c>
      <c r="O1698" s="215" t="s">
        <v>18778</v>
      </c>
      <c r="P1698" s="215" t="s">
        <v>18767</v>
      </c>
      <c r="Q1698" s="215" t="s">
        <v>18768</v>
      </c>
    </row>
    <row r="1699" spans="1:17" s="208" customFormat="1" ht="13.15" customHeight="1">
      <c r="A1699" s="209" t="str">
        <f t="shared" si="52"/>
        <v>4C-011857641871560003</v>
      </c>
      <c r="B1699" s="210" t="s">
        <v>19131</v>
      </c>
      <c r="C1699" s="211" t="s">
        <v>869</v>
      </c>
      <c r="D1699" s="211" t="s">
        <v>869</v>
      </c>
      <c r="E1699" s="211" t="s">
        <v>16023</v>
      </c>
      <c r="F1699" s="211" t="s">
        <v>868</v>
      </c>
      <c r="G1699" s="211" t="s">
        <v>1938</v>
      </c>
      <c r="H1699" s="212" t="s">
        <v>3286</v>
      </c>
      <c r="I1699" s="213" t="s">
        <v>870</v>
      </c>
      <c r="J1699" s="201" t="str">
        <f t="shared" si="53"/>
        <v>0324</v>
      </c>
      <c r="K1699" s="209"/>
      <c r="L1699" s="209"/>
      <c r="M1699" s="214"/>
      <c r="N1699" s="209" t="s">
        <v>18777</v>
      </c>
      <c r="O1699" s="215" t="s">
        <v>18778</v>
      </c>
      <c r="P1699" s="215" t="s">
        <v>18767</v>
      </c>
      <c r="Q1699" s="215" t="s">
        <v>18768</v>
      </c>
    </row>
    <row r="1700" spans="1:17" s="208" customFormat="1" ht="13.15" customHeight="1">
      <c r="A1700" s="209" t="str">
        <f t="shared" si="52"/>
        <v>1218216011497731426</v>
      </c>
      <c r="B1700" s="210" t="s">
        <v>19132</v>
      </c>
      <c r="C1700" s="211" t="s">
        <v>16024</v>
      </c>
      <c r="D1700" s="211" t="s">
        <v>309</v>
      </c>
      <c r="E1700" s="211" t="s">
        <v>16025</v>
      </c>
      <c r="F1700" s="211" t="s">
        <v>308</v>
      </c>
      <c r="G1700" s="211" t="s">
        <v>1942</v>
      </c>
      <c r="H1700" s="212" t="s">
        <v>3028</v>
      </c>
      <c r="I1700" s="213" t="s">
        <v>310</v>
      </c>
      <c r="J1700" s="201" t="str">
        <f t="shared" si="53"/>
        <v>0325</v>
      </c>
      <c r="K1700" s="209" t="s">
        <v>16026</v>
      </c>
      <c r="L1700" s="209"/>
      <c r="M1700" s="214"/>
      <c r="N1700" s="209" t="s">
        <v>18765</v>
      </c>
      <c r="O1700" s="215" t="s">
        <v>18766</v>
      </c>
      <c r="P1700" s="215" t="s">
        <v>18767</v>
      </c>
      <c r="Q1700" s="215" t="s">
        <v>18768</v>
      </c>
    </row>
    <row r="1701" spans="1:17" s="208" customFormat="1" ht="13.15" customHeight="1">
      <c r="A1701" s="209" t="str">
        <f t="shared" si="52"/>
        <v>1218216021497731426</v>
      </c>
      <c r="B1701" s="210" t="s">
        <v>19132</v>
      </c>
      <c r="C1701" s="211" t="s">
        <v>16024</v>
      </c>
      <c r="D1701" s="211" t="s">
        <v>309</v>
      </c>
      <c r="E1701" s="211" t="s">
        <v>16027</v>
      </c>
      <c r="F1701" s="211" t="s">
        <v>308</v>
      </c>
      <c r="G1701" s="211" t="s">
        <v>1942</v>
      </c>
      <c r="H1701" s="212" t="s">
        <v>3028</v>
      </c>
      <c r="I1701" s="213" t="s">
        <v>310</v>
      </c>
      <c r="J1701" s="201" t="str">
        <f t="shared" si="53"/>
        <v>0325</v>
      </c>
      <c r="K1701" s="209" t="s">
        <v>16026</v>
      </c>
      <c r="L1701" s="209"/>
      <c r="M1701" s="214"/>
      <c r="N1701" s="209" t="s">
        <v>18765</v>
      </c>
      <c r="O1701" s="215" t="s">
        <v>18766</v>
      </c>
      <c r="P1701" s="215" t="s">
        <v>18767</v>
      </c>
      <c r="Q1701" s="215" t="s">
        <v>18768</v>
      </c>
    </row>
    <row r="1702" spans="1:17" s="208" customFormat="1" ht="13.15" customHeight="1">
      <c r="A1702" s="209" t="str">
        <f t="shared" si="52"/>
        <v>1218216031083104004</v>
      </c>
      <c r="B1702" s="210" t="s">
        <v>19132</v>
      </c>
      <c r="C1702" s="211" t="s">
        <v>309</v>
      </c>
      <c r="D1702" s="211" t="s">
        <v>309</v>
      </c>
      <c r="E1702" s="211" t="s">
        <v>16028</v>
      </c>
      <c r="F1702" s="211" t="s">
        <v>308</v>
      </c>
      <c r="G1702" s="211" t="s">
        <v>1942</v>
      </c>
      <c r="H1702" s="212" t="s">
        <v>3028</v>
      </c>
      <c r="I1702" s="213" t="s">
        <v>310</v>
      </c>
      <c r="J1702" s="201" t="str">
        <f t="shared" si="53"/>
        <v>0325</v>
      </c>
      <c r="K1702" s="209" t="s">
        <v>16029</v>
      </c>
      <c r="L1702" s="209" t="s">
        <v>15111</v>
      </c>
      <c r="M1702" s="214">
        <v>44101</v>
      </c>
      <c r="N1702" s="209" t="s">
        <v>18765</v>
      </c>
      <c r="O1702" s="215" t="s">
        <v>18766</v>
      </c>
      <c r="P1702" s="215" t="s">
        <v>18767</v>
      </c>
      <c r="Q1702" s="215" t="s">
        <v>18768</v>
      </c>
    </row>
    <row r="1703" spans="1:17" s="208" customFormat="1" ht="13.15" customHeight="1">
      <c r="A1703" s="209" t="str">
        <f t="shared" si="52"/>
        <v>1218216031497731426</v>
      </c>
      <c r="B1703" s="210" t="s">
        <v>19132</v>
      </c>
      <c r="C1703" s="211" t="s">
        <v>16024</v>
      </c>
      <c r="D1703" s="211" t="s">
        <v>309</v>
      </c>
      <c r="E1703" s="211" t="s">
        <v>16028</v>
      </c>
      <c r="F1703" s="211" t="s">
        <v>308</v>
      </c>
      <c r="G1703" s="211" t="s">
        <v>1942</v>
      </c>
      <c r="H1703" s="212" t="s">
        <v>3028</v>
      </c>
      <c r="I1703" s="213" t="s">
        <v>310</v>
      </c>
      <c r="J1703" s="201" t="str">
        <f t="shared" si="53"/>
        <v>0325</v>
      </c>
      <c r="K1703" s="209" t="s">
        <v>16026</v>
      </c>
      <c r="L1703" s="209"/>
      <c r="M1703" s="214"/>
      <c r="N1703" s="209" t="s">
        <v>18765</v>
      </c>
      <c r="O1703" s="215" t="s">
        <v>18766</v>
      </c>
      <c r="P1703" s="215" t="s">
        <v>18767</v>
      </c>
      <c r="Q1703" s="215" t="s">
        <v>18768</v>
      </c>
    </row>
    <row r="1704" spans="1:17" s="208" customFormat="1" ht="13.15" customHeight="1">
      <c r="A1704" s="209" t="str">
        <f t="shared" si="52"/>
        <v>3934911011083104004</v>
      </c>
      <c r="B1704" s="210" t="s">
        <v>19132</v>
      </c>
      <c r="C1704" s="211" t="s">
        <v>309</v>
      </c>
      <c r="D1704" s="211" t="s">
        <v>309</v>
      </c>
      <c r="E1704" s="211" t="s">
        <v>308</v>
      </c>
      <c r="F1704" s="211" t="s">
        <v>308</v>
      </c>
      <c r="G1704" s="211" t="s">
        <v>1942</v>
      </c>
      <c r="H1704" s="212" t="s">
        <v>3028</v>
      </c>
      <c r="I1704" s="213" t="s">
        <v>310</v>
      </c>
      <c r="J1704" s="201" t="str">
        <f t="shared" si="53"/>
        <v>0325</v>
      </c>
      <c r="K1704" s="209" t="s">
        <v>16030</v>
      </c>
      <c r="L1704" s="209"/>
      <c r="M1704" s="214"/>
      <c r="N1704" s="209" t="s">
        <v>18765</v>
      </c>
      <c r="O1704" s="215" t="s">
        <v>18766</v>
      </c>
      <c r="P1704" s="215" t="s">
        <v>18767</v>
      </c>
      <c r="Q1704" s="215" t="s">
        <v>18768</v>
      </c>
    </row>
    <row r="1705" spans="1:17" s="208" customFormat="1" ht="13.15" customHeight="1">
      <c r="A1705" s="209" t="str">
        <f t="shared" si="52"/>
        <v>3934911011497731426</v>
      </c>
      <c r="B1705" s="210" t="s">
        <v>19132</v>
      </c>
      <c r="C1705" s="211" t="s">
        <v>16024</v>
      </c>
      <c r="D1705" s="211" t="s">
        <v>309</v>
      </c>
      <c r="E1705" s="211" t="s">
        <v>308</v>
      </c>
      <c r="F1705" s="211" t="s">
        <v>308</v>
      </c>
      <c r="G1705" s="211" t="s">
        <v>1942</v>
      </c>
      <c r="H1705" s="212" t="s">
        <v>3028</v>
      </c>
      <c r="I1705" s="213" t="s">
        <v>310</v>
      </c>
      <c r="J1705" s="201" t="str">
        <f t="shared" si="53"/>
        <v>0325</v>
      </c>
      <c r="K1705" s="209" t="s">
        <v>9256</v>
      </c>
      <c r="L1705" s="209"/>
      <c r="M1705" s="214"/>
      <c r="N1705" s="209" t="s">
        <v>18765</v>
      </c>
      <c r="O1705" s="215" t="s">
        <v>18766</v>
      </c>
      <c r="P1705" s="215" t="s">
        <v>18767</v>
      </c>
      <c r="Q1705" s="215" t="s">
        <v>18768</v>
      </c>
    </row>
    <row r="1706" spans="1:17" s="208" customFormat="1" ht="13.15" customHeight="1">
      <c r="A1706" s="209" t="str">
        <f t="shared" si="52"/>
        <v>3934911021083104004</v>
      </c>
      <c r="B1706" s="210" t="s">
        <v>19132</v>
      </c>
      <c r="C1706" s="211" t="s">
        <v>309</v>
      </c>
      <c r="D1706" s="211" t="s">
        <v>309</v>
      </c>
      <c r="E1706" s="211" t="s">
        <v>16031</v>
      </c>
      <c r="F1706" s="211" t="s">
        <v>308</v>
      </c>
      <c r="G1706" s="211" t="s">
        <v>1942</v>
      </c>
      <c r="H1706" s="212" t="s">
        <v>3028</v>
      </c>
      <c r="I1706" s="213" t="s">
        <v>310</v>
      </c>
      <c r="J1706" s="201" t="str">
        <f t="shared" si="53"/>
        <v>0325</v>
      </c>
      <c r="K1706" s="209" t="s">
        <v>16030</v>
      </c>
      <c r="L1706" s="209"/>
      <c r="M1706" s="214"/>
      <c r="N1706" s="209" t="s">
        <v>18765</v>
      </c>
      <c r="O1706" s="215" t="s">
        <v>18766</v>
      </c>
      <c r="P1706" s="215" t="s">
        <v>18767</v>
      </c>
      <c r="Q1706" s="215" t="s">
        <v>18768</v>
      </c>
    </row>
    <row r="1707" spans="1:17" s="208" customFormat="1" ht="13.15" customHeight="1">
      <c r="A1707" s="209" t="str">
        <f t="shared" si="52"/>
        <v>1218224011700805678</v>
      </c>
      <c r="B1707" s="210" t="s">
        <v>19133</v>
      </c>
      <c r="C1707" s="211" t="s">
        <v>355</v>
      </c>
      <c r="D1707" s="211" t="s">
        <v>355</v>
      </c>
      <c r="E1707" s="211" t="s">
        <v>16032</v>
      </c>
      <c r="F1707" s="211" t="s">
        <v>354</v>
      </c>
      <c r="G1707" s="211" t="s">
        <v>1850</v>
      </c>
      <c r="H1707" s="212" t="s">
        <v>2326</v>
      </c>
      <c r="I1707" s="213" t="s">
        <v>356</v>
      </c>
      <c r="J1707" s="201" t="str">
        <f t="shared" si="53"/>
        <v>0326</v>
      </c>
      <c r="K1707" s="209"/>
      <c r="L1707" s="209"/>
      <c r="M1707" s="214"/>
      <c r="N1707" s="209" t="s">
        <v>18765</v>
      </c>
      <c r="O1707" s="215" t="s">
        <v>18766</v>
      </c>
      <c r="P1707" s="215" t="s">
        <v>18812</v>
      </c>
      <c r="Q1707" s="215" t="s">
        <v>18813</v>
      </c>
    </row>
    <row r="1708" spans="1:17" s="208" customFormat="1" ht="13.15" customHeight="1">
      <c r="A1708" s="209" t="str">
        <f t="shared" si="52"/>
        <v>1218224021700805678</v>
      </c>
      <c r="B1708" s="210" t="s">
        <v>19133</v>
      </c>
      <c r="C1708" s="211" t="s">
        <v>355</v>
      </c>
      <c r="D1708" s="211" t="s">
        <v>355</v>
      </c>
      <c r="E1708" s="211" t="s">
        <v>16033</v>
      </c>
      <c r="F1708" s="211" t="s">
        <v>354</v>
      </c>
      <c r="G1708" s="211" t="s">
        <v>1850</v>
      </c>
      <c r="H1708" s="212" t="s">
        <v>2326</v>
      </c>
      <c r="I1708" s="213" t="s">
        <v>356</v>
      </c>
      <c r="J1708" s="201" t="str">
        <f t="shared" si="53"/>
        <v>0326</v>
      </c>
      <c r="K1708" s="209"/>
      <c r="L1708" s="209"/>
      <c r="M1708" s="214"/>
      <c r="N1708" s="209" t="s">
        <v>18765</v>
      </c>
      <c r="O1708" s="215" t="s">
        <v>18766</v>
      </c>
      <c r="P1708" s="215" t="s">
        <v>18812</v>
      </c>
      <c r="Q1708" s="215" t="s">
        <v>18813</v>
      </c>
    </row>
    <row r="1709" spans="1:17" s="208" customFormat="1" ht="13.15" customHeight="1">
      <c r="A1709" s="209" t="str">
        <f t="shared" si="52"/>
        <v>1218224031700805678</v>
      </c>
      <c r="B1709" s="210" t="s">
        <v>19133</v>
      </c>
      <c r="C1709" s="211" t="s">
        <v>355</v>
      </c>
      <c r="D1709" s="211" t="s">
        <v>355</v>
      </c>
      <c r="E1709" s="211" t="s">
        <v>354</v>
      </c>
      <c r="F1709" s="211" t="s">
        <v>354</v>
      </c>
      <c r="G1709" s="211" t="s">
        <v>1850</v>
      </c>
      <c r="H1709" s="212" t="s">
        <v>2326</v>
      </c>
      <c r="I1709" s="213" t="s">
        <v>356</v>
      </c>
      <c r="J1709" s="201" t="str">
        <f t="shared" si="53"/>
        <v>0326</v>
      </c>
      <c r="K1709" s="209"/>
      <c r="L1709" s="209"/>
      <c r="M1709" s="214"/>
      <c r="N1709" s="209" t="s">
        <v>18765</v>
      </c>
      <c r="O1709" s="215" t="s">
        <v>18766</v>
      </c>
      <c r="P1709" s="215" t="s">
        <v>18812</v>
      </c>
      <c r="Q1709" s="215" t="s">
        <v>18813</v>
      </c>
    </row>
    <row r="1710" spans="1:17" s="208" customFormat="1" ht="13.15" customHeight="1">
      <c r="A1710" s="209" t="str">
        <f t="shared" si="52"/>
        <v>1218224061700805678</v>
      </c>
      <c r="B1710" s="210" t="s">
        <v>19133</v>
      </c>
      <c r="C1710" s="211" t="s">
        <v>355</v>
      </c>
      <c r="D1710" s="211" t="s">
        <v>355</v>
      </c>
      <c r="E1710" s="211" t="s">
        <v>16034</v>
      </c>
      <c r="F1710" s="211" t="s">
        <v>354</v>
      </c>
      <c r="G1710" s="211" t="s">
        <v>1850</v>
      </c>
      <c r="H1710" s="212" t="s">
        <v>2326</v>
      </c>
      <c r="I1710" s="213" t="s">
        <v>356</v>
      </c>
      <c r="J1710" s="201" t="str">
        <f t="shared" si="53"/>
        <v>0326</v>
      </c>
      <c r="K1710" s="209"/>
      <c r="L1710" s="209"/>
      <c r="M1710" s="214"/>
      <c r="N1710" s="209" t="s">
        <v>18765</v>
      </c>
      <c r="O1710" s="215" t="s">
        <v>18766</v>
      </c>
      <c r="P1710" s="215" t="s">
        <v>18812</v>
      </c>
      <c r="Q1710" s="215" t="s">
        <v>18813</v>
      </c>
    </row>
    <row r="1711" spans="1:17" s="208" customFormat="1" ht="13.15" customHeight="1">
      <c r="A1711" s="209" t="str">
        <f t="shared" si="52"/>
        <v>##1700805678</v>
      </c>
      <c r="B1711" s="210" t="s">
        <v>19133</v>
      </c>
      <c r="C1711" s="211" t="s">
        <v>355</v>
      </c>
      <c r="D1711" s="211" t="s">
        <v>355</v>
      </c>
      <c r="E1711" s="211" t="s">
        <v>3649</v>
      </c>
      <c r="F1711" s="211" t="s">
        <v>354</v>
      </c>
      <c r="G1711" s="211" t="s">
        <v>1850</v>
      </c>
      <c r="H1711" s="212" t="s">
        <v>2326</v>
      </c>
      <c r="I1711" s="213" t="s">
        <v>356</v>
      </c>
      <c r="J1711" s="201" t="str">
        <f t="shared" si="53"/>
        <v>0326</v>
      </c>
      <c r="K1711" s="209"/>
      <c r="L1711" s="209"/>
      <c r="M1711" s="214"/>
      <c r="N1711" s="209" t="s">
        <v>18765</v>
      </c>
      <c r="O1711" s="215" t="s">
        <v>18766</v>
      </c>
      <c r="P1711" s="215" t="s">
        <v>18812</v>
      </c>
      <c r="Q1711" s="215" t="s">
        <v>18813</v>
      </c>
    </row>
    <row r="1712" spans="1:17" s="208" customFormat="1" ht="13.15" customHeight="1">
      <c r="A1712" s="209" t="str">
        <f t="shared" si="52"/>
        <v>9A-10031081700805678</v>
      </c>
      <c r="B1712" s="210" t="s">
        <v>19133</v>
      </c>
      <c r="C1712" s="211" t="s">
        <v>355</v>
      </c>
      <c r="D1712" s="211" t="s">
        <v>355</v>
      </c>
      <c r="E1712" s="211" t="s">
        <v>16035</v>
      </c>
      <c r="F1712" s="211" t="s">
        <v>354</v>
      </c>
      <c r="G1712" s="211" t="s">
        <v>1850</v>
      </c>
      <c r="H1712" s="212" t="s">
        <v>2326</v>
      </c>
      <c r="I1712" s="213" t="s">
        <v>356</v>
      </c>
      <c r="J1712" s="201" t="str">
        <f t="shared" si="53"/>
        <v>0326</v>
      </c>
      <c r="K1712" s="209"/>
      <c r="L1712" s="209"/>
      <c r="M1712" s="214"/>
      <c r="N1712" s="209" t="s">
        <v>18765</v>
      </c>
      <c r="O1712" s="215" t="s">
        <v>18766</v>
      </c>
      <c r="P1712" s="215" t="s">
        <v>18812</v>
      </c>
      <c r="Q1712" s="215" t="s">
        <v>18813</v>
      </c>
    </row>
    <row r="1713" spans="1:17" s="208" customFormat="1" ht="13.15" customHeight="1">
      <c r="A1713" s="209" t="str">
        <f t="shared" si="52"/>
        <v>9A-100310851700805678</v>
      </c>
      <c r="B1713" s="210" t="s">
        <v>19133</v>
      </c>
      <c r="C1713" s="211" t="s">
        <v>355</v>
      </c>
      <c r="D1713" s="211" t="s">
        <v>355</v>
      </c>
      <c r="E1713" s="211" t="s">
        <v>16036</v>
      </c>
      <c r="F1713" s="211" t="s">
        <v>354</v>
      </c>
      <c r="G1713" s="211" t="s">
        <v>1850</v>
      </c>
      <c r="H1713" s="212" t="s">
        <v>2326</v>
      </c>
      <c r="I1713" s="213" t="s">
        <v>356</v>
      </c>
      <c r="J1713" s="201" t="str">
        <f t="shared" si="53"/>
        <v>0326</v>
      </c>
      <c r="K1713" s="209"/>
      <c r="L1713" s="209"/>
      <c r="M1713" s="214"/>
      <c r="N1713" s="209" t="s">
        <v>18765</v>
      </c>
      <c r="O1713" s="215" t="s">
        <v>18766</v>
      </c>
      <c r="P1713" s="215" t="s">
        <v>18812</v>
      </c>
      <c r="Q1713" s="215" t="s">
        <v>18813</v>
      </c>
    </row>
    <row r="1714" spans="1:17" s="208" customFormat="1" ht="13.15" customHeight="1">
      <c r="A1714" s="209" t="str">
        <f t="shared" si="52"/>
        <v>1218265051447211750</v>
      </c>
      <c r="B1714" s="210" t="s">
        <v>19134</v>
      </c>
      <c r="C1714" s="211" t="s">
        <v>16037</v>
      </c>
      <c r="D1714" s="211" t="s">
        <v>16037</v>
      </c>
      <c r="E1714" s="211" t="s">
        <v>16038</v>
      </c>
      <c r="F1714" s="211" t="s">
        <v>16038</v>
      </c>
      <c r="G1714" s="211" t="s">
        <v>16039</v>
      </c>
      <c r="H1714" s="212" t="s">
        <v>16040</v>
      </c>
      <c r="I1714" s="213" t="s">
        <v>19135</v>
      </c>
      <c r="J1714" s="201" t="str">
        <f t="shared" si="53"/>
        <v>0327</v>
      </c>
      <c r="K1714" s="209"/>
      <c r="L1714" s="209"/>
      <c r="M1714" s="214"/>
      <c r="N1714" s="209" t="s">
        <v>18765</v>
      </c>
      <c r="O1714" s="215" t="s">
        <v>18766</v>
      </c>
      <c r="P1714" s="215" t="s">
        <v>18800</v>
      </c>
      <c r="Q1714" s="215" t="s">
        <v>18801</v>
      </c>
    </row>
    <row r="1715" spans="1:17" s="208" customFormat="1" ht="13.15" customHeight="1">
      <c r="A1715" s="209" t="str">
        <f t="shared" si="52"/>
        <v>1218299021598764359</v>
      </c>
      <c r="B1715" s="210" t="s">
        <v>19136</v>
      </c>
      <c r="C1715" s="211" t="s">
        <v>1385</v>
      </c>
      <c r="D1715" s="211" t="s">
        <v>1385</v>
      </c>
      <c r="E1715" s="211" t="s">
        <v>16041</v>
      </c>
      <c r="F1715" s="211" t="s">
        <v>1384</v>
      </c>
      <c r="G1715" s="211" t="s">
        <v>3263</v>
      </c>
      <c r="H1715" s="212" t="s">
        <v>3354</v>
      </c>
      <c r="I1715" s="213" t="s">
        <v>1386</v>
      </c>
      <c r="J1715" s="201" t="str">
        <f t="shared" si="53"/>
        <v>0329</v>
      </c>
      <c r="K1715" s="209"/>
      <c r="L1715" s="209"/>
      <c r="M1715" s="214"/>
      <c r="N1715" s="209" t="s">
        <v>18884</v>
      </c>
      <c r="O1715" s="215" t="s">
        <v>18885</v>
      </c>
      <c r="P1715" s="215" t="s">
        <v>18886</v>
      </c>
      <c r="Q1715" s="215" t="s">
        <v>18887</v>
      </c>
    </row>
    <row r="1716" spans="1:17" s="208" customFormat="1" ht="13.15" customHeight="1">
      <c r="A1716" s="209" t="str">
        <f t="shared" si="52"/>
        <v>1218299031598764359</v>
      </c>
      <c r="B1716" s="210" t="s">
        <v>19136</v>
      </c>
      <c r="C1716" s="211" t="s">
        <v>1385</v>
      </c>
      <c r="D1716" s="211" t="s">
        <v>1385</v>
      </c>
      <c r="E1716" s="211" t="s">
        <v>16042</v>
      </c>
      <c r="F1716" s="211" t="s">
        <v>1384</v>
      </c>
      <c r="G1716" s="211" t="s">
        <v>3263</v>
      </c>
      <c r="H1716" s="212" t="s">
        <v>3354</v>
      </c>
      <c r="I1716" s="213" t="s">
        <v>1386</v>
      </c>
      <c r="J1716" s="201" t="str">
        <f t="shared" si="53"/>
        <v>0329</v>
      </c>
      <c r="K1716" s="209"/>
      <c r="L1716" s="209"/>
      <c r="M1716" s="214"/>
      <c r="N1716" s="209" t="s">
        <v>18884</v>
      </c>
      <c r="O1716" s="215" t="s">
        <v>18885</v>
      </c>
      <c r="P1716" s="215" t="s">
        <v>18886</v>
      </c>
      <c r="Q1716" s="215" t="s">
        <v>18887</v>
      </c>
    </row>
    <row r="1717" spans="1:17" s="208" customFormat="1" ht="13.15" customHeight="1">
      <c r="A1717" s="209" t="str">
        <f t="shared" si="52"/>
        <v>1218299051598764359</v>
      </c>
      <c r="B1717" s="210" t="s">
        <v>19136</v>
      </c>
      <c r="C1717" s="211" t="s">
        <v>1385</v>
      </c>
      <c r="D1717" s="211" t="s">
        <v>1385</v>
      </c>
      <c r="E1717" s="211" t="s">
        <v>1384</v>
      </c>
      <c r="F1717" s="211" t="s">
        <v>1384</v>
      </c>
      <c r="G1717" s="211" t="s">
        <v>3263</v>
      </c>
      <c r="H1717" s="212" t="s">
        <v>3354</v>
      </c>
      <c r="I1717" s="213" t="s">
        <v>1386</v>
      </c>
      <c r="J1717" s="201" t="str">
        <f t="shared" si="53"/>
        <v>0329</v>
      </c>
      <c r="K1717" s="209"/>
      <c r="L1717" s="209"/>
      <c r="M1717" s="214"/>
      <c r="N1717" s="209" t="s">
        <v>18884</v>
      </c>
      <c r="O1717" s="215" t="s">
        <v>18885</v>
      </c>
      <c r="P1717" s="215" t="s">
        <v>18886</v>
      </c>
      <c r="Q1717" s="215" t="s">
        <v>18887</v>
      </c>
    </row>
    <row r="1718" spans="1:17" s="208" customFormat="1" ht="13.15" customHeight="1">
      <c r="A1718" s="209" t="str">
        <f t="shared" si="52"/>
        <v>##1598764359</v>
      </c>
      <c r="B1718" s="210" t="s">
        <v>19136</v>
      </c>
      <c r="C1718" s="211" t="s">
        <v>1385</v>
      </c>
      <c r="D1718" s="211" t="s">
        <v>1385</v>
      </c>
      <c r="E1718" s="211" t="s">
        <v>3649</v>
      </c>
      <c r="F1718" s="211" t="s">
        <v>1384</v>
      </c>
      <c r="G1718" s="211" t="s">
        <v>3263</v>
      </c>
      <c r="H1718" s="212" t="s">
        <v>3354</v>
      </c>
      <c r="I1718" s="213" t="s">
        <v>1386</v>
      </c>
      <c r="J1718" s="201" t="str">
        <f t="shared" si="53"/>
        <v>0329</v>
      </c>
      <c r="K1718" s="209"/>
      <c r="L1718" s="209"/>
      <c r="M1718" s="214"/>
      <c r="N1718" s="209" t="s">
        <v>18884</v>
      </c>
      <c r="O1718" s="215" t="s">
        <v>18885</v>
      </c>
      <c r="P1718" s="215" t="s">
        <v>18886</v>
      </c>
      <c r="Q1718" s="215" t="s">
        <v>18887</v>
      </c>
    </row>
    <row r="1719" spans="1:17" s="208" customFormat="1" ht="13.15" customHeight="1">
      <c r="A1719" s="209" t="str">
        <f t="shared" si="52"/>
        <v>7N-100258371598764359</v>
      </c>
      <c r="B1719" s="210" t="s">
        <v>19136</v>
      </c>
      <c r="C1719" s="211" t="s">
        <v>1385</v>
      </c>
      <c r="D1719" s="211" t="s">
        <v>1385</v>
      </c>
      <c r="E1719" s="211" t="s">
        <v>16043</v>
      </c>
      <c r="F1719" s="211" t="s">
        <v>1384</v>
      </c>
      <c r="G1719" s="211" t="s">
        <v>3263</v>
      </c>
      <c r="H1719" s="212" t="s">
        <v>3354</v>
      </c>
      <c r="I1719" s="213" t="s">
        <v>1386</v>
      </c>
      <c r="J1719" s="201" t="str">
        <f t="shared" si="53"/>
        <v>0329</v>
      </c>
      <c r="K1719" s="209"/>
      <c r="L1719" s="209"/>
      <c r="M1719" s="214"/>
      <c r="N1719" s="209" t="s">
        <v>18884</v>
      </c>
      <c r="O1719" s="215" t="s">
        <v>18885</v>
      </c>
      <c r="P1719" s="215" t="s">
        <v>18886</v>
      </c>
      <c r="Q1719" s="215" t="s">
        <v>18887</v>
      </c>
    </row>
    <row r="1720" spans="1:17" s="208" customFormat="1" ht="13.15" customHeight="1">
      <c r="A1720" s="209" t="str">
        <f t="shared" si="52"/>
        <v>1266678011104842475</v>
      </c>
      <c r="B1720" s="210" t="s">
        <v>19137</v>
      </c>
      <c r="C1720" s="211" t="s">
        <v>1195</v>
      </c>
      <c r="D1720" s="211" t="s">
        <v>1195</v>
      </c>
      <c r="E1720" s="211" t="s">
        <v>3560</v>
      </c>
      <c r="F1720" s="211" t="s">
        <v>1194</v>
      </c>
      <c r="G1720" s="211" t="s">
        <v>1640</v>
      </c>
      <c r="H1720" s="212" t="s">
        <v>1639</v>
      </c>
      <c r="I1720" s="213" t="s">
        <v>19138</v>
      </c>
      <c r="J1720" s="201" t="str">
        <f t="shared" si="53"/>
        <v>0335</v>
      </c>
      <c r="K1720" s="209"/>
      <c r="L1720" s="209"/>
      <c r="M1720" s="214"/>
      <c r="N1720" s="209" t="s">
        <v>18777</v>
      </c>
      <c r="O1720" s="215" t="s">
        <v>18778</v>
      </c>
      <c r="P1720" s="215" t="s">
        <v>18835</v>
      </c>
      <c r="Q1720" s="215" t="s">
        <v>18836</v>
      </c>
    </row>
    <row r="1721" spans="1:17" s="208" customFormat="1" ht="13.15" customHeight="1">
      <c r="A1721" s="209" t="str">
        <f t="shared" si="52"/>
        <v>1266678021104842475</v>
      </c>
      <c r="B1721" s="210" t="s">
        <v>19137</v>
      </c>
      <c r="C1721" s="211" t="s">
        <v>1195</v>
      </c>
      <c r="D1721" s="211" t="s">
        <v>1195</v>
      </c>
      <c r="E1721" s="211" t="s">
        <v>16045</v>
      </c>
      <c r="F1721" s="211" t="s">
        <v>1194</v>
      </c>
      <c r="G1721" s="211" t="s">
        <v>1640</v>
      </c>
      <c r="H1721" s="212" t="s">
        <v>1639</v>
      </c>
      <c r="I1721" s="213" t="s">
        <v>19138</v>
      </c>
      <c r="J1721" s="201" t="str">
        <f t="shared" si="53"/>
        <v>0335</v>
      </c>
      <c r="K1721" s="209"/>
      <c r="L1721" s="209"/>
      <c r="M1721" s="214"/>
      <c r="N1721" s="209" t="s">
        <v>18777</v>
      </c>
      <c r="O1721" s="215" t="s">
        <v>18778</v>
      </c>
      <c r="P1721" s="215" t="s">
        <v>18835</v>
      </c>
      <c r="Q1721" s="215" t="s">
        <v>18836</v>
      </c>
    </row>
    <row r="1722" spans="1:17" s="208" customFormat="1" ht="13.15" customHeight="1">
      <c r="A1722" s="209" t="str">
        <f t="shared" si="52"/>
        <v>1266678061104842475</v>
      </c>
      <c r="B1722" s="210" t="s">
        <v>19137</v>
      </c>
      <c r="C1722" s="211" t="s">
        <v>1195</v>
      </c>
      <c r="D1722" s="211" t="s">
        <v>1195</v>
      </c>
      <c r="E1722" s="211" t="s">
        <v>1194</v>
      </c>
      <c r="F1722" s="211" t="s">
        <v>1194</v>
      </c>
      <c r="G1722" s="211" t="s">
        <v>1640</v>
      </c>
      <c r="H1722" s="212" t="s">
        <v>1639</v>
      </c>
      <c r="I1722" s="213" t="s">
        <v>19138</v>
      </c>
      <c r="J1722" s="201" t="str">
        <f t="shared" si="53"/>
        <v>0335</v>
      </c>
      <c r="K1722" s="209"/>
      <c r="L1722" s="209"/>
      <c r="M1722" s="214"/>
      <c r="N1722" s="209" t="s">
        <v>18777</v>
      </c>
      <c r="O1722" s="215" t="s">
        <v>18778</v>
      </c>
      <c r="P1722" s="215" t="s">
        <v>18835</v>
      </c>
      <c r="Q1722" s="215" t="s">
        <v>18836</v>
      </c>
    </row>
    <row r="1723" spans="1:17" s="208" customFormat="1" ht="13.15" customHeight="1">
      <c r="A1723" s="209" t="str">
        <f t="shared" si="52"/>
        <v>06-1068691001104842475</v>
      </c>
      <c r="B1723" s="210" t="s">
        <v>19137</v>
      </c>
      <c r="C1723" s="211" t="s">
        <v>1195</v>
      </c>
      <c r="D1723" s="211" t="s">
        <v>1195</v>
      </c>
      <c r="E1723" s="211" t="s">
        <v>16044</v>
      </c>
      <c r="F1723" s="211" t="s">
        <v>1194</v>
      </c>
      <c r="G1723" s="211" t="s">
        <v>1640</v>
      </c>
      <c r="H1723" s="212" t="s">
        <v>1639</v>
      </c>
      <c r="I1723" s="213" t="s">
        <v>19138</v>
      </c>
      <c r="J1723" s="201" t="str">
        <f t="shared" si="53"/>
        <v>0335</v>
      </c>
      <c r="K1723" s="209"/>
      <c r="L1723" s="209"/>
      <c r="M1723" s="214"/>
      <c r="N1723" s="209" t="s">
        <v>18777</v>
      </c>
      <c r="O1723" s="215" t="s">
        <v>18778</v>
      </c>
      <c r="P1723" s="215" t="s">
        <v>18835</v>
      </c>
      <c r="Q1723" s="215" t="s">
        <v>18836</v>
      </c>
    </row>
    <row r="1724" spans="1:17" s="208" customFormat="1" ht="13.15" customHeight="1">
      <c r="A1724" s="209" t="str">
        <f t="shared" si="52"/>
        <v>0078263011992753222</v>
      </c>
      <c r="B1724" s="210" t="s">
        <v>19139</v>
      </c>
      <c r="C1724" s="211" t="s">
        <v>929</v>
      </c>
      <c r="D1724" s="211" t="s">
        <v>929</v>
      </c>
      <c r="E1724" s="211" t="s">
        <v>16046</v>
      </c>
      <c r="F1724" s="211" t="s">
        <v>928</v>
      </c>
      <c r="G1724" s="211" t="s">
        <v>1739</v>
      </c>
      <c r="H1724" s="212" t="s">
        <v>3294</v>
      </c>
      <c r="I1724" s="213" t="s">
        <v>930</v>
      </c>
      <c r="J1724" s="201" t="str">
        <f t="shared" si="53"/>
        <v>0336</v>
      </c>
      <c r="K1724" s="209"/>
      <c r="L1724" s="209"/>
      <c r="M1724" s="214"/>
      <c r="N1724" s="209" t="s">
        <v>18777</v>
      </c>
      <c r="O1724" s="215" t="s">
        <v>18778</v>
      </c>
      <c r="P1724" s="215" t="s">
        <v>18785</v>
      </c>
      <c r="Q1724" s="215" t="s">
        <v>18786</v>
      </c>
    </row>
    <row r="1725" spans="1:17" s="208" customFormat="1" ht="13.15" customHeight="1">
      <c r="A1725" s="209" t="str">
        <f t="shared" si="52"/>
        <v>0078271011992753222</v>
      </c>
      <c r="B1725" s="210" t="s">
        <v>19139</v>
      </c>
      <c r="C1725" s="211" t="s">
        <v>929</v>
      </c>
      <c r="D1725" s="211" t="s">
        <v>929</v>
      </c>
      <c r="E1725" s="211" t="s">
        <v>16047</v>
      </c>
      <c r="F1725" s="211" t="s">
        <v>928</v>
      </c>
      <c r="G1725" s="211" t="s">
        <v>1739</v>
      </c>
      <c r="H1725" s="212" t="s">
        <v>3294</v>
      </c>
      <c r="I1725" s="213" t="s">
        <v>930</v>
      </c>
      <c r="J1725" s="201" t="str">
        <f t="shared" si="53"/>
        <v>0336</v>
      </c>
      <c r="K1725" s="209"/>
      <c r="L1725" s="209"/>
      <c r="M1725" s="214"/>
      <c r="N1725" s="209" t="s">
        <v>18777</v>
      </c>
      <c r="O1725" s="215" t="s">
        <v>18778</v>
      </c>
      <c r="P1725" s="215" t="s">
        <v>18785</v>
      </c>
      <c r="Q1725" s="215" t="s">
        <v>18786</v>
      </c>
    </row>
    <row r="1726" spans="1:17" s="208" customFormat="1" ht="13.15" customHeight="1">
      <c r="A1726" s="209" t="str">
        <f t="shared" si="52"/>
        <v>0097594011992753222</v>
      </c>
      <c r="B1726" s="210" t="s">
        <v>19139</v>
      </c>
      <c r="C1726" s="211" t="s">
        <v>929</v>
      </c>
      <c r="D1726" s="211" t="s">
        <v>929</v>
      </c>
      <c r="E1726" s="211" t="s">
        <v>16048</v>
      </c>
      <c r="F1726" s="211" t="s">
        <v>928</v>
      </c>
      <c r="G1726" s="211" t="s">
        <v>1739</v>
      </c>
      <c r="H1726" s="212" t="s">
        <v>3294</v>
      </c>
      <c r="I1726" s="213" t="s">
        <v>930</v>
      </c>
      <c r="J1726" s="201" t="str">
        <f t="shared" si="53"/>
        <v>0336</v>
      </c>
      <c r="K1726" s="209"/>
      <c r="L1726" s="209"/>
      <c r="M1726" s="214"/>
      <c r="N1726" s="209" t="s">
        <v>18777</v>
      </c>
      <c r="O1726" s="215" t="s">
        <v>18778</v>
      </c>
      <c r="P1726" s="215" t="s">
        <v>18785</v>
      </c>
      <c r="Q1726" s="215" t="s">
        <v>18786</v>
      </c>
    </row>
    <row r="1727" spans="1:17" s="208" customFormat="1" ht="13.15" customHeight="1">
      <c r="A1727" s="209" t="str">
        <f t="shared" si="52"/>
        <v>0907651011992753222</v>
      </c>
      <c r="B1727" s="210" t="s">
        <v>19139</v>
      </c>
      <c r="C1727" s="211" t="s">
        <v>929</v>
      </c>
      <c r="D1727" s="211" t="s">
        <v>929</v>
      </c>
      <c r="E1727" s="211" t="s">
        <v>16049</v>
      </c>
      <c r="F1727" s="211" t="s">
        <v>928</v>
      </c>
      <c r="G1727" s="211" t="s">
        <v>1739</v>
      </c>
      <c r="H1727" s="212" t="s">
        <v>3294</v>
      </c>
      <c r="I1727" s="213" t="s">
        <v>930</v>
      </c>
      <c r="J1727" s="201" t="str">
        <f t="shared" si="53"/>
        <v>0336</v>
      </c>
      <c r="K1727" s="209"/>
      <c r="L1727" s="209"/>
      <c r="M1727" s="214"/>
      <c r="N1727" s="209" t="s">
        <v>18777</v>
      </c>
      <c r="O1727" s="215" t="s">
        <v>18778</v>
      </c>
      <c r="P1727" s="215" t="s">
        <v>18785</v>
      </c>
      <c r="Q1727" s="215" t="s">
        <v>18786</v>
      </c>
    </row>
    <row r="1728" spans="1:17" s="208" customFormat="1" ht="13.15" customHeight="1">
      <c r="A1728" s="209" t="str">
        <f t="shared" si="52"/>
        <v>1128209031992753222</v>
      </c>
      <c r="B1728" s="210" t="s">
        <v>19139</v>
      </c>
      <c r="C1728" s="211" t="s">
        <v>929</v>
      </c>
      <c r="D1728" s="211" t="s">
        <v>929</v>
      </c>
      <c r="E1728" s="211" t="s">
        <v>16050</v>
      </c>
      <c r="F1728" s="211" t="s">
        <v>928</v>
      </c>
      <c r="G1728" s="211" t="s">
        <v>1739</v>
      </c>
      <c r="H1728" s="212" t="s">
        <v>3294</v>
      </c>
      <c r="I1728" s="213" t="s">
        <v>930</v>
      </c>
      <c r="J1728" s="201" t="str">
        <f t="shared" si="53"/>
        <v>0336</v>
      </c>
      <c r="K1728" s="209"/>
      <c r="L1728" s="209"/>
      <c r="M1728" s="214"/>
      <c r="N1728" s="209" t="s">
        <v>18777</v>
      </c>
      <c r="O1728" s="215" t="s">
        <v>18778</v>
      </c>
      <c r="P1728" s="215" t="s">
        <v>18785</v>
      </c>
      <c r="Q1728" s="215" t="s">
        <v>18786</v>
      </c>
    </row>
    <row r="1729" spans="1:17" s="208" customFormat="1" ht="13.15" customHeight="1">
      <c r="A1729" s="209" t="str">
        <f t="shared" si="52"/>
        <v>1266751031992753222</v>
      </c>
      <c r="B1729" s="210" t="s">
        <v>19139</v>
      </c>
      <c r="C1729" s="211" t="s">
        <v>929</v>
      </c>
      <c r="D1729" s="211" t="s">
        <v>929</v>
      </c>
      <c r="E1729" s="211" t="s">
        <v>16051</v>
      </c>
      <c r="F1729" s="211" t="s">
        <v>928</v>
      </c>
      <c r="G1729" s="211" t="s">
        <v>1739</v>
      </c>
      <c r="H1729" s="212" t="s">
        <v>3294</v>
      </c>
      <c r="I1729" s="213" t="s">
        <v>930</v>
      </c>
      <c r="J1729" s="201" t="str">
        <f t="shared" si="53"/>
        <v>0336</v>
      </c>
      <c r="K1729" s="209"/>
      <c r="L1729" s="209"/>
      <c r="M1729" s="214"/>
      <c r="N1729" s="209" t="s">
        <v>18777</v>
      </c>
      <c r="O1729" s="215" t="s">
        <v>18778</v>
      </c>
      <c r="P1729" s="215" t="s">
        <v>18785</v>
      </c>
      <c r="Q1729" s="215" t="s">
        <v>18786</v>
      </c>
    </row>
    <row r="1730" spans="1:17" s="208" customFormat="1" ht="13.15" customHeight="1">
      <c r="A1730" s="209" t="str">
        <f t="shared" ref="A1730:A1793" si="54">E1730&amp;C1730</f>
        <v>1266751041538193073</v>
      </c>
      <c r="B1730" s="210" t="s">
        <v>19139</v>
      </c>
      <c r="C1730" s="211" t="s">
        <v>16052</v>
      </c>
      <c r="D1730" s="211" t="s">
        <v>929</v>
      </c>
      <c r="E1730" s="211" t="s">
        <v>928</v>
      </c>
      <c r="F1730" s="211" t="s">
        <v>928</v>
      </c>
      <c r="G1730" s="211" t="s">
        <v>1739</v>
      </c>
      <c r="H1730" s="212" t="s">
        <v>3294</v>
      </c>
      <c r="I1730" s="213" t="s">
        <v>930</v>
      </c>
      <c r="J1730" s="201" t="str">
        <f t="shared" ref="J1730:J1793" si="55">B1730</f>
        <v>0336</v>
      </c>
      <c r="K1730" s="209" t="s">
        <v>14592</v>
      </c>
      <c r="L1730" s="209"/>
      <c r="M1730" s="214"/>
      <c r="N1730" s="209" t="s">
        <v>18777</v>
      </c>
      <c r="O1730" s="215" t="s">
        <v>18778</v>
      </c>
      <c r="P1730" s="215" t="s">
        <v>18785</v>
      </c>
      <c r="Q1730" s="215" t="s">
        <v>18786</v>
      </c>
    </row>
    <row r="1731" spans="1:17" s="208" customFormat="1" ht="13.15" customHeight="1">
      <c r="A1731" s="209" t="str">
        <f t="shared" si="54"/>
        <v>1266751041992753222</v>
      </c>
      <c r="B1731" s="210" t="s">
        <v>19139</v>
      </c>
      <c r="C1731" s="211" t="s">
        <v>929</v>
      </c>
      <c r="D1731" s="211" t="s">
        <v>929</v>
      </c>
      <c r="E1731" s="211" t="s">
        <v>928</v>
      </c>
      <c r="F1731" s="211" t="s">
        <v>928</v>
      </c>
      <c r="G1731" s="211" t="s">
        <v>1739</v>
      </c>
      <c r="H1731" s="212" t="s">
        <v>3294</v>
      </c>
      <c r="I1731" s="213" t="s">
        <v>930</v>
      </c>
      <c r="J1731" s="201" t="str">
        <f t="shared" si="55"/>
        <v>0336</v>
      </c>
      <c r="K1731" s="209"/>
      <c r="L1731" s="209"/>
      <c r="M1731" s="214"/>
      <c r="N1731" s="209" t="s">
        <v>18777</v>
      </c>
      <c r="O1731" s="215" t="s">
        <v>18778</v>
      </c>
      <c r="P1731" s="215" t="s">
        <v>18785</v>
      </c>
      <c r="Q1731" s="215" t="s">
        <v>18786</v>
      </c>
    </row>
    <row r="1732" spans="1:17" s="208" customFormat="1" ht="13.15" customHeight="1">
      <c r="A1732" s="209" t="str">
        <f t="shared" si="54"/>
        <v>1266751051538193073</v>
      </c>
      <c r="B1732" s="210" t="s">
        <v>19139</v>
      </c>
      <c r="C1732" s="211" t="s">
        <v>16052</v>
      </c>
      <c r="D1732" s="211" t="s">
        <v>929</v>
      </c>
      <c r="E1732" s="211" t="s">
        <v>16053</v>
      </c>
      <c r="F1732" s="211" t="s">
        <v>928</v>
      </c>
      <c r="G1732" s="211" t="s">
        <v>1739</v>
      </c>
      <c r="H1732" s="212" t="s">
        <v>3294</v>
      </c>
      <c r="I1732" s="213" t="s">
        <v>930</v>
      </c>
      <c r="J1732" s="201" t="str">
        <f t="shared" si="55"/>
        <v>0336</v>
      </c>
      <c r="K1732" s="209"/>
      <c r="L1732" s="209"/>
      <c r="M1732" s="214"/>
      <c r="N1732" s="209" t="s">
        <v>18777</v>
      </c>
      <c r="O1732" s="215" t="s">
        <v>18778</v>
      </c>
      <c r="P1732" s="215" t="s">
        <v>18785</v>
      </c>
      <c r="Q1732" s="215" t="s">
        <v>18786</v>
      </c>
    </row>
    <row r="1733" spans="1:17" s="208" customFormat="1" ht="13.15" customHeight="1">
      <c r="A1733" s="209" t="str">
        <f t="shared" si="54"/>
        <v>1266751051992753222</v>
      </c>
      <c r="B1733" s="210" t="s">
        <v>19139</v>
      </c>
      <c r="C1733" s="211" t="s">
        <v>929</v>
      </c>
      <c r="D1733" s="211" t="s">
        <v>929</v>
      </c>
      <c r="E1733" s="211" t="s">
        <v>16053</v>
      </c>
      <c r="F1733" s="211" t="s">
        <v>928</v>
      </c>
      <c r="G1733" s="211" t="s">
        <v>1739</v>
      </c>
      <c r="H1733" s="212" t="s">
        <v>3294</v>
      </c>
      <c r="I1733" s="213" t="s">
        <v>930</v>
      </c>
      <c r="J1733" s="201" t="str">
        <f t="shared" si="55"/>
        <v>0336</v>
      </c>
      <c r="K1733" s="209"/>
      <c r="L1733" s="209"/>
      <c r="M1733" s="214"/>
      <c r="N1733" s="209" t="s">
        <v>18777</v>
      </c>
      <c r="O1733" s="215" t="s">
        <v>18778</v>
      </c>
      <c r="P1733" s="215" t="s">
        <v>18785</v>
      </c>
      <c r="Q1733" s="215" t="s">
        <v>18786</v>
      </c>
    </row>
    <row r="1734" spans="1:17" s="208" customFormat="1" ht="13.15" customHeight="1">
      <c r="A1734" s="209" t="str">
        <f t="shared" si="54"/>
        <v>1266751061992753222</v>
      </c>
      <c r="B1734" s="210" t="s">
        <v>19139</v>
      </c>
      <c r="C1734" s="211" t="s">
        <v>929</v>
      </c>
      <c r="D1734" s="211" t="s">
        <v>929</v>
      </c>
      <c r="E1734" s="211" t="s">
        <v>16054</v>
      </c>
      <c r="F1734" s="211" t="s">
        <v>928</v>
      </c>
      <c r="G1734" s="211" t="s">
        <v>1739</v>
      </c>
      <c r="H1734" s="212" t="s">
        <v>3294</v>
      </c>
      <c r="I1734" s="213" t="s">
        <v>930</v>
      </c>
      <c r="J1734" s="201" t="str">
        <f t="shared" si="55"/>
        <v>0336</v>
      </c>
      <c r="K1734" s="209"/>
      <c r="L1734" s="209"/>
      <c r="M1734" s="214"/>
      <c r="N1734" s="209" t="s">
        <v>18777</v>
      </c>
      <c r="O1734" s="215" t="s">
        <v>18778</v>
      </c>
      <c r="P1734" s="215" t="s">
        <v>18785</v>
      </c>
      <c r="Q1734" s="215" t="s">
        <v>18786</v>
      </c>
    </row>
    <row r="1735" spans="1:17" s="208" customFormat="1" ht="13.15" customHeight="1">
      <c r="A1735" s="209" t="str">
        <f t="shared" si="54"/>
        <v>1266751071992753222</v>
      </c>
      <c r="B1735" s="210" t="s">
        <v>19139</v>
      </c>
      <c r="C1735" s="211" t="s">
        <v>929</v>
      </c>
      <c r="D1735" s="211" t="s">
        <v>929</v>
      </c>
      <c r="E1735" s="211" t="s">
        <v>16056</v>
      </c>
      <c r="F1735" s="211" t="s">
        <v>928</v>
      </c>
      <c r="G1735" s="211" t="s">
        <v>1739</v>
      </c>
      <c r="H1735" s="212" t="s">
        <v>3294</v>
      </c>
      <c r="I1735" s="213" t="s">
        <v>930</v>
      </c>
      <c r="J1735" s="201" t="str">
        <f t="shared" si="55"/>
        <v>0336</v>
      </c>
      <c r="K1735" s="209" t="s">
        <v>16057</v>
      </c>
      <c r="L1735" s="209"/>
      <c r="M1735" s="214"/>
      <c r="N1735" s="209" t="s">
        <v>18777</v>
      </c>
      <c r="O1735" s="215" t="s">
        <v>18778</v>
      </c>
      <c r="P1735" s="215" t="s">
        <v>18785</v>
      </c>
      <c r="Q1735" s="215" t="s">
        <v>18786</v>
      </c>
    </row>
    <row r="1736" spans="1:17" s="208" customFormat="1" ht="13.15" customHeight="1">
      <c r="A1736" s="209" t="str">
        <f t="shared" si="54"/>
        <v>1266751081992753222</v>
      </c>
      <c r="B1736" s="210" t="s">
        <v>19139</v>
      </c>
      <c r="C1736" s="211" t="s">
        <v>929</v>
      </c>
      <c r="D1736" s="211" t="s">
        <v>929</v>
      </c>
      <c r="E1736" s="211" t="s">
        <v>16055</v>
      </c>
      <c r="F1736" s="211" t="s">
        <v>928</v>
      </c>
      <c r="G1736" s="211" t="s">
        <v>1739</v>
      </c>
      <c r="H1736" s="212" t="s">
        <v>3294</v>
      </c>
      <c r="I1736" s="213" t="s">
        <v>930</v>
      </c>
      <c r="J1736" s="201" t="str">
        <f t="shared" si="55"/>
        <v>0336</v>
      </c>
      <c r="K1736" s="209"/>
      <c r="L1736" s="209"/>
      <c r="M1736" s="214"/>
      <c r="N1736" s="209" t="s">
        <v>18777</v>
      </c>
      <c r="O1736" s="215" t="s">
        <v>18778</v>
      </c>
      <c r="P1736" s="215" t="s">
        <v>18785</v>
      </c>
      <c r="Q1736" s="215" t="s">
        <v>18786</v>
      </c>
    </row>
    <row r="1737" spans="1:17" s="208" customFormat="1" ht="13.15" customHeight="1">
      <c r="A1737" s="209" t="str">
        <f t="shared" si="54"/>
        <v>3323883011992753222</v>
      </c>
      <c r="B1737" s="210" t="s">
        <v>19139</v>
      </c>
      <c r="C1737" s="211" t="s">
        <v>929</v>
      </c>
      <c r="D1737" s="211" t="s">
        <v>929</v>
      </c>
      <c r="E1737" s="211" t="s">
        <v>16059</v>
      </c>
      <c r="F1737" s="211" t="s">
        <v>928</v>
      </c>
      <c r="G1737" s="211" t="s">
        <v>1739</v>
      </c>
      <c r="H1737" s="212" t="s">
        <v>3294</v>
      </c>
      <c r="I1737" s="213" t="s">
        <v>930</v>
      </c>
      <c r="J1737" s="201" t="str">
        <f t="shared" si="55"/>
        <v>0336</v>
      </c>
      <c r="K1737" s="209"/>
      <c r="L1737" s="209"/>
      <c r="M1737" s="214"/>
      <c r="N1737" s="209" t="s">
        <v>18777</v>
      </c>
      <c r="O1737" s="215" t="s">
        <v>18778</v>
      </c>
      <c r="P1737" s="215" t="s">
        <v>18785</v>
      </c>
      <c r="Q1737" s="215" t="s">
        <v>18786</v>
      </c>
    </row>
    <row r="1738" spans="1:17" s="208" customFormat="1" ht="13.15" customHeight="1">
      <c r="A1738" s="209" t="str">
        <f t="shared" si="54"/>
        <v>3696528011992753222</v>
      </c>
      <c r="B1738" s="210" t="s">
        <v>19139</v>
      </c>
      <c r="C1738" s="211" t="s">
        <v>929</v>
      </c>
      <c r="D1738" s="211" t="s">
        <v>929</v>
      </c>
      <c r="E1738" s="211" t="s">
        <v>16060</v>
      </c>
      <c r="F1738" s="211" t="s">
        <v>928</v>
      </c>
      <c r="G1738" s="211" t="s">
        <v>1739</v>
      </c>
      <c r="H1738" s="212" t="s">
        <v>3294</v>
      </c>
      <c r="I1738" s="213" t="s">
        <v>930</v>
      </c>
      <c r="J1738" s="201" t="str">
        <f t="shared" si="55"/>
        <v>0336</v>
      </c>
      <c r="K1738" s="209"/>
      <c r="L1738" s="209"/>
      <c r="M1738" s="214"/>
      <c r="N1738" s="209" t="s">
        <v>18777</v>
      </c>
      <c r="O1738" s="215" t="s">
        <v>18778</v>
      </c>
      <c r="P1738" s="215" t="s">
        <v>18785</v>
      </c>
      <c r="Q1738" s="215" t="s">
        <v>18786</v>
      </c>
    </row>
    <row r="1739" spans="1:17" s="208" customFormat="1" ht="13.15" customHeight="1">
      <c r="A1739" s="209" t="str">
        <f t="shared" si="54"/>
        <v>##1992753222</v>
      </c>
      <c r="B1739" s="210" t="s">
        <v>19139</v>
      </c>
      <c r="C1739" s="211" t="s">
        <v>929</v>
      </c>
      <c r="D1739" s="211" t="s">
        <v>929</v>
      </c>
      <c r="E1739" s="211" t="s">
        <v>3649</v>
      </c>
      <c r="F1739" s="211" t="s">
        <v>928</v>
      </c>
      <c r="G1739" s="211" t="s">
        <v>1739</v>
      </c>
      <c r="H1739" s="212" t="s">
        <v>3294</v>
      </c>
      <c r="I1739" s="213" t="s">
        <v>930</v>
      </c>
      <c r="J1739" s="201" t="str">
        <f t="shared" si="55"/>
        <v>0336</v>
      </c>
      <c r="K1739" s="209"/>
      <c r="L1739" s="209"/>
      <c r="M1739" s="214"/>
      <c r="N1739" s="209" t="s">
        <v>18777</v>
      </c>
      <c r="O1739" s="215" t="s">
        <v>18778</v>
      </c>
      <c r="P1739" s="215" t="s">
        <v>18785</v>
      </c>
      <c r="Q1739" s="215" t="s">
        <v>18786</v>
      </c>
    </row>
    <row r="1740" spans="1:17" s="208" customFormat="1" ht="13.15" customHeight="1">
      <c r="A1740" s="209" t="str">
        <f t="shared" si="54"/>
        <v>1F-QMP0000033719601992753222</v>
      </c>
      <c r="B1740" s="210" t="s">
        <v>19139</v>
      </c>
      <c r="C1740" s="211" t="s">
        <v>929</v>
      </c>
      <c r="D1740" s="211" t="s">
        <v>929</v>
      </c>
      <c r="E1740" s="211" t="s">
        <v>16058</v>
      </c>
      <c r="F1740" s="211" t="s">
        <v>928</v>
      </c>
      <c r="G1740" s="211" t="s">
        <v>1739</v>
      </c>
      <c r="H1740" s="212" t="s">
        <v>3294</v>
      </c>
      <c r="I1740" s="213" t="s">
        <v>930</v>
      </c>
      <c r="J1740" s="201" t="str">
        <f t="shared" si="55"/>
        <v>0336</v>
      </c>
      <c r="K1740" s="209"/>
      <c r="L1740" s="209"/>
      <c r="M1740" s="214"/>
      <c r="N1740" s="209" t="s">
        <v>18777</v>
      </c>
      <c r="O1740" s="215" t="s">
        <v>18778</v>
      </c>
      <c r="P1740" s="215" t="s">
        <v>18785</v>
      </c>
      <c r="Q1740" s="215" t="s">
        <v>18786</v>
      </c>
    </row>
    <row r="1741" spans="1:17" s="208" customFormat="1" ht="13.15" customHeight="1">
      <c r="A1741" s="209" t="str">
        <f t="shared" si="54"/>
        <v>6A-000560931992753222</v>
      </c>
      <c r="B1741" s="210" t="s">
        <v>19139</v>
      </c>
      <c r="C1741" s="211" t="s">
        <v>929</v>
      </c>
      <c r="D1741" s="211" t="s">
        <v>929</v>
      </c>
      <c r="E1741" s="211" t="s">
        <v>16061</v>
      </c>
      <c r="F1741" s="211" t="s">
        <v>928</v>
      </c>
      <c r="G1741" s="211" t="s">
        <v>1739</v>
      </c>
      <c r="H1741" s="212" t="s">
        <v>3294</v>
      </c>
      <c r="I1741" s="213" t="s">
        <v>930</v>
      </c>
      <c r="J1741" s="201" t="str">
        <f t="shared" si="55"/>
        <v>0336</v>
      </c>
      <c r="K1741" s="209"/>
      <c r="L1741" s="209"/>
      <c r="M1741" s="214"/>
      <c r="N1741" s="209" t="s">
        <v>18777</v>
      </c>
      <c r="O1741" s="215" t="s">
        <v>18778</v>
      </c>
      <c r="P1741" s="215" t="s">
        <v>18785</v>
      </c>
      <c r="Q1741" s="215" t="s">
        <v>18786</v>
      </c>
    </row>
    <row r="1742" spans="1:17" s="208" customFormat="1" ht="13.15" customHeight="1">
      <c r="A1742" s="209" t="str">
        <f t="shared" si="54"/>
        <v>9A-000560931992753222</v>
      </c>
      <c r="B1742" s="210" t="s">
        <v>19139</v>
      </c>
      <c r="C1742" s="211" t="s">
        <v>929</v>
      </c>
      <c r="D1742" s="211" t="s">
        <v>929</v>
      </c>
      <c r="E1742" s="211" t="s">
        <v>16062</v>
      </c>
      <c r="F1742" s="211" t="s">
        <v>928</v>
      </c>
      <c r="G1742" s="211" t="s">
        <v>1739</v>
      </c>
      <c r="H1742" s="212" t="s">
        <v>3294</v>
      </c>
      <c r="I1742" s="213" t="s">
        <v>930</v>
      </c>
      <c r="J1742" s="201" t="str">
        <f t="shared" si="55"/>
        <v>0336</v>
      </c>
      <c r="K1742" s="209"/>
      <c r="L1742" s="209"/>
      <c r="M1742" s="214"/>
      <c r="N1742" s="209" t="s">
        <v>18777</v>
      </c>
      <c r="O1742" s="215" t="s">
        <v>18778</v>
      </c>
      <c r="P1742" s="215" t="s">
        <v>18785</v>
      </c>
      <c r="Q1742" s="215" t="s">
        <v>18786</v>
      </c>
    </row>
    <row r="1743" spans="1:17" s="208" customFormat="1" ht="13.15" customHeight="1">
      <c r="A1743" s="209" t="str">
        <f t="shared" si="54"/>
        <v>1266793021275592131</v>
      </c>
      <c r="B1743" s="210" t="s">
        <v>19140</v>
      </c>
      <c r="C1743" s="211" t="s">
        <v>884</v>
      </c>
      <c r="D1743" s="211" t="s">
        <v>884</v>
      </c>
      <c r="E1743" s="211" t="s">
        <v>16063</v>
      </c>
      <c r="F1743" s="211" t="s">
        <v>883</v>
      </c>
      <c r="G1743" s="211" t="s">
        <v>1932</v>
      </c>
      <c r="H1743" s="212" t="s">
        <v>2365</v>
      </c>
      <c r="I1743" s="213" t="s">
        <v>885</v>
      </c>
      <c r="J1743" s="201" t="str">
        <f t="shared" si="55"/>
        <v>0339</v>
      </c>
      <c r="K1743" s="209"/>
      <c r="L1743" s="209"/>
      <c r="M1743" s="214"/>
      <c r="N1743" s="209" t="s">
        <v>18777</v>
      </c>
      <c r="O1743" s="215" t="s">
        <v>18778</v>
      </c>
      <c r="P1743" s="215" t="s">
        <v>18781</v>
      </c>
      <c r="Q1743" s="215" t="s">
        <v>18782</v>
      </c>
    </row>
    <row r="1744" spans="1:17" s="208" customFormat="1" ht="13.15" customHeight="1">
      <c r="A1744" s="209" t="str">
        <f t="shared" si="54"/>
        <v>1266793031275592131</v>
      </c>
      <c r="B1744" s="210" t="s">
        <v>19140</v>
      </c>
      <c r="C1744" s="211" t="s">
        <v>884</v>
      </c>
      <c r="D1744" s="211" t="s">
        <v>884</v>
      </c>
      <c r="E1744" s="211" t="s">
        <v>883</v>
      </c>
      <c r="F1744" s="211" t="s">
        <v>883</v>
      </c>
      <c r="G1744" s="211" t="s">
        <v>1932</v>
      </c>
      <c r="H1744" s="212" t="s">
        <v>2365</v>
      </c>
      <c r="I1744" s="213" t="s">
        <v>885</v>
      </c>
      <c r="J1744" s="201" t="str">
        <f t="shared" si="55"/>
        <v>0339</v>
      </c>
      <c r="K1744" s="209"/>
      <c r="L1744" s="209"/>
      <c r="M1744" s="214"/>
      <c r="N1744" s="209" t="s">
        <v>18777</v>
      </c>
      <c r="O1744" s="215" t="s">
        <v>18778</v>
      </c>
      <c r="P1744" s="215" t="s">
        <v>18781</v>
      </c>
      <c r="Q1744" s="215" t="s">
        <v>18782</v>
      </c>
    </row>
    <row r="1745" spans="1:17" s="208" customFormat="1" ht="13.15" customHeight="1">
      <c r="A1745" s="209" t="str">
        <f t="shared" si="54"/>
        <v>##1275592131</v>
      </c>
      <c r="B1745" s="210" t="s">
        <v>19140</v>
      </c>
      <c r="C1745" s="211" t="s">
        <v>884</v>
      </c>
      <c r="D1745" s="211" t="s">
        <v>884</v>
      </c>
      <c r="E1745" s="211" t="s">
        <v>3649</v>
      </c>
      <c r="F1745" s="211" t="s">
        <v>883</v>
      </c>
      <c r="G1745" s="211" t="s">
        <v>1932</v>
      </c>
      <c r="H1745" s="212" t="s">
        <v>2365</v>
      </c>
      <c r="I1745" s="213" t="s">
        <v>885</v>
      </c>
      <c r="J1745" s="201" t="str">
        <f t="shared" si="55"/>
        <v>0339</v>
      </c>
      <c r="K1745" s="209"/>
      <c r="L1745" s="209"/>
      <c r="M1745" s="214"/>
      <c r="N1745" s="209" t="s">
        <v>18777</v>
      </c>
      <c r="O1745" s="215" t="s">
        <v>18778</v>
      </c>
      <c r="P1745" s="215" t="s">
        <v>18781</v>
      </c>
      <c r="Q1745" s="215" t="s">
        <v>18782</v>
      </c>
    </row>
    <row r="1746" spans="1:17" s="208" customFormat="1" ht="13.15" customHeight="1">
      <c r="A1746" s="209" t="str">
        <f t="shared" si="54"/>
        <v>126679303NA</v>
      </c>
      <c r="B1746" s="210" t="s">
        <v>19140</v>
      </c>
      <c r="C1746" s="211" t="s">
        <v>3106</v>
      </c>
      <c r="D1746" s="211" t="s">
        <v>884</v>
      </c>
      <c r="E1746" s="211" t="s">
        <v>883</v>
      </c>
      <c r="F1746" s="211" t="s">
        <v>883</v>
      </c>
      <c r="G1746" s="211" t="s">
        <v>1932</v>
      </c>
      <c r="H1746" s="212" t="s">
        <v>2365</v>
      </c>
      <c r="I1746" s="213" t="s">
        <v>885</v>
      </c>
      <c r="J1746" s="201" t="str">
        <f t="shared" si="55"/>
        <v>0339</v>
      </c>
      <c r="K1746" s="209" t="s">
        <v>14592</v>
      </c>
      <c r="L1746" s="209"/>
      <c r="M1746" s="214"/>
      <c r="N1746" s="209" t="s">
        <v>18777</v>
      </c>
      <c r="O1746" s="215" t="s">
        <v>18778</v>
      </c>
      <c r="P1746" s="215" t="s">
        <v>18781</v>
      </c>
      <c r="Q1746" s="215" t="s">
        <v>18782</v>
      </c>
    </row>
    <row r="1747" spans="1:17" s="208" customFormat="1" ht="13.15" customHeight="1">
      <c r="A1747" s="209" t="str">
        <f t="shared" si="54"/>
        <v>9A-00056131275592131</v>
      </c>
      <c r="B1747" s="210" t="s">
        <v>19140</v>
      </c>
      <c r="C1747" s="211" t="s">
        <v>884</v>
      </c>
      <c r="D1747" s="211" t="s">
        <v>884</v>
      </c>
      <c r="E1747" s="211" t="s">
        <v>16064</v>
      </c>
      <c r="F1747" s="211" t="s">
        <v>883</v>
      </c>
      <c r="G1747" s="211" t="s">
        <v>1932</v>
      </c>
      <c r="H1747" s="212" t="s">
        <v>2365</v>
      </c>
      <c r="I1747" s="213" t="s">
        <v>885</v>
      </c>
      <c r="J1747" s="201" t="str">
        <f t="shared" si="55"/>
        <v>0339</v>
      </c>
      <c r="K1747" s="209"/>
      <c r="L1747" s="209"/>
      <c r="M1747" s="214"/>
      <c r="N1747" s="209" t="s">
        <v>18777</v>
      </c>
      <c r="O1747" s="215" t="s">
        <v>18778</v>
      </c>
      <c r="P1747" s="215" t="s">
        <v>18781</v>
      </c>
      <c r="Q1747" s="215" t="s">
        <v>18782</v>
      </c>
    </row>
    <row r="1748" spans="1:17" s="208" customFormat="1" ht="13.15" customHeight="1">
      <c r="A1748" s="209" t="str">
        <f t="shared" si="54"/>
        <v>9A-000561381275592131</v>
      </c>
      <c r="B1748" s="210" t="s">
        <v>19140</v>
      </c>
      <c r="C1748" s="211" t="s">
        <v>884</v>
      </c>
      <c r="D1748" s="211" t="s">
        <v>884</v>
      </c>
      <c r="E1748" s="211" t="s">
        <v>16065</v>
      </c>
      <c r="F1748" s="211" t="s">
        <v>883</v>
      </c>
      <c r="G1748" s="211" t="s">
        <v>1932</v>
      </c>
      <c r="H1748" s="212" t="s">
        <v>2365</v>
      </c>
      <c r="I1748" s="213" t="s">
        <v>885</v>
      </c>
      <c r="J1748" s="201" t="str">
        <f t="shared" si="55"/>
        <v>0339</v>
      </c>
      <c r="K1748" s="209"/>
      <c r="L1748" s="209"/>
      <c r="M1748" s="214"/>
      <c r="N1748" s="209" t="s">
        <v>18777</v>
      </c>
      <c r="O1748" s="215" t="s">
        <v>18778</v>
      </c>
      <c r="P1748" s="215" t="s">
        <v>18781</v>
      </c>
      <c r="Q1748" s="215" t="s">
        <v>18782</v>
      </c>
    </row>
    <row r="1749" spans="1:17" s="208" customFormat="1" ht="13.15" customHeight="1">
      <c r="A1749" s="209" t="str">
        <f t="shared" si="54"/>
        <v>1268401031477594299</v>
      </c>
      <c r="B1749" s="210" t="s">
        <v>19141</v>
      </c>
      <c r="C1749" s="211" t="s">
        <v>986</v>
      </c>
      <c r="D1749" s="211" t="s">
        <v>986</v>
      </c>
      <c r="E1749" s="211" t="s">
        <v>16066</v>
      </c>
      <c r="F1749" s="211" t="s">
        <v>985</v>
      </c>
      <c r="G1749" s="211" t="s">
        <v>1853</v>
      </c>
      <c r="H1749" s="212" t="s">
        <v>2306</v>
      </c>
      <c r="I1749" s="213" t="s">
        <v>987</v>
      </c>
      <c r="J1749" s="201" t="str">
        <f t="shared" si="55"/>
        <v>0340</v>
      </c>
      <c r="K1749" s="209"/>
      <c r="L1749" s="209"/>
      <c r="M1749" s="214"/>
      <c r="N1749" s="209" t="s">
        <v>18777</v>
      </c>
      <c r="O1749" s="215" t="s">
        <v>18778</v>
      </c>
      <c r="P1749" s="215" t="s">
        <v>18767</v>
      </c>
      <c r="Q1749" s="215" t="s">
        <v>18768</v>
      </c>
    </row>
    <row r="1750" spans="1:17" s="208" customFormat="1" ht="13.15" customHeight="1">
      <c r="A1750" s="209" t="str">
        <f t="shared" si="54"/>
        <v>1268401071477594299</v>
      </c>
      <c r="B1750" s="210" t="s">
        <v>19141</v>
      </c>
      <c r="C1750" s="211" t="s">
        <v>986</v>
      </c>
      <c r="D1750" s="211" t="s">
        <v>986</v>
      </c>
      <c r="E1750" s="211" t="s">
        <v>985</v>
      </c>
      <c r="F1750" s="211" t="s">
        <v>985</v>
      </c>
      <c r="G1750" s="211" t="s">
        <v>1853</v>
      </c>
      <c r="H1750" s="212" t="s">
        <v>2306</v>
      </c>
      <c r="I1750" s="213" t="s">
        <v>987</v>
      </c>
      <c r="J1750" s="201" t="str">
        <f t="shared" si="55"/>
        <v>0340</v>
      </c>
      <c r="K1750" s="209"/>
      <c r="L1750" s="209"/>
      <c r="M1750" s="214"/>
      <c r="N1750" s="209" t="s">
        <v>18777</v>
      </c>
      <c r="O1750" s="215" t="s">
        <v>18778</v>
      </c>
      <c r="P1750" s="215" t="s">
        <v>18767</v>
      </c>
      <c r="Q1750" s="215" t="s">
        <v>18768</v>
      </c>
    </row>
    <row r="1751" spans="1:17" s="208" customFormat="1" ht="13.15" customHeight="1">
      <c r="A1751" s="209" t="str">
        <f t="shared" si="54"/>
        <v>1268427041528182029</v>
      </c>
      <c r="B1751" s="210" t="s">
        <v>19142</v>
      </c>
      <c r="C1751" s="211" t="s">
        <v>16067</v>
      </c>
      <c r="D1751" s="211" t="s">
        <v>1751</v>
      </c>
      <c r="E1751" s="211" t="s">
        <v>16068</v>
      </c>
      <c r="F1751" s="211" t="s">
        <v>1750</v>
      </c>
      <c r="G1751" s="211" t="s">
        <v>16069</v>
      </c>
      <c r="H1751" s="212" t="s">
        <v>8377</v>
      </c>
      <c r="I1751" s="213" t="s">
        <v>19143</v>
      </c>
      <c r="J1751" s="201" t="str">
        <f t="shared" si="55"/>
        <v>0341</v>
      </c>
      <c r="K1751" s="209"/>
      <c r="L1751" s="209"/>
      <c r="M1751" s="214"/>
      <c r="N1751" s="209" t="s">
        <v>18777</v>
      </c>
      <c r="O1751" s="215" t="s">
        <v>18778</v>
      </c>
      <c r="P1751" s="215" t="s">
        <v>18767</v>
      </c>
      <c r="Q1751" s="215" t="s">
        <v>18768</v>
      </c>
    </row>
    <row r="1752" spans="1:17" s="208" customFormat="1" ht="13.15" customHeight="1">
      <c r="A1752" s="209" t="str">
        <f t="shared" si="54"/>
        <v>1268427041649224825</v>
      </c>
      <c r="B1752" s="210" t="s">
        <v>19142</v>
      </c>
      <c r="C1752" s="211" t="s">
        <v>1751</v>
      </c>
      <c r="D1752" s="211" t="s">
        <v>1751</v>
      </c>
      <c r="E1752" s="211" t="s">
        <v>16068</v>
      </c>
      <c r="F1752" s="211" t="s">
        <v>1750</v>
      </c>
      <c r="G1752" s="211" t="s">
        <v>16069</v>
      </c>
      <c r="H1752" s="212" t="s">
        <v>8377</v>
      </c>
      <c r="I1752" s="213" t="s">
        <v>19143</v>
      </c>
      <c r="J1752" s="201" t="str">
        <f t="shared" si="55"/>
        <v>0341</v>
      </c>
      <c r="K1752" s="209"/>
      <c r="L1752" s="209"/>
      <c r="M1752" s="214"/>
      <c r="N1752" s="209" t="s">
        <v>18777</v>
      </c>
      <c r="O1752" s="215" t="s">
        <v>18778</v>
      </c>
      <c r="P1752" s="215" t="s">
        <v>18767</v>
      </c>
      <c r="Q1752" s="215" t="s">
        <v>18768</v>
      </c>
    </row>
    <row r="1753" spans="1:17" s="208" customFormat="1" ht="13.15" customHeight="1">
      <c r="A1753" s="209" t="str">
        <f t="shared" si="54"/>
        <v>1268427051649224825</v>
      </c>
      <c r="B1753" s="210" t="s">
        <v>19142</v>
      </c>
      <c r="C1753" s="211" t="s">
        <v>1751</v>
      </c>
      <c r="D1753" s="211" t="s">
        <v>1751</v>
      </c>
      <c r="E1753" s="211" t="s">
        <v>16070</v>
      </c>
      <c r="F1753" s="211" t="s">
        <v>1750</v>
      </c>
      <c r="G1753" s="211" t="s">
        <v>16069</v>
      </c>
      <c r="H1753" s="212" t="s">
        <v>8377</v>
      </c>
      <c r="I1753" s="213" t="s">
        <v>19143</v>
      </c>
      <c r="J1753" s="201" t="str">
        <f t="shared" si="55"/>
        <v>0341</v>
      </c>
      <c r="K1753" s="209"/>
      <c r="L1753" s="209"/>
      <c r="M1753" s="214"/>
      <c r="N1753" s="209" t="s">
        <v>18777</v>
      </c>
      <c r="O1753" s="215" t="s">
        <v>18778</v>
      </c>
      <c r="P1753" s="215" t="s">
        <v>18767</v>
      </c>
      <c r="Q1753" s="215" t="s">
        <v>18768</v>
      </c>
    </row>
    <row r="1754" spans="1:17" s="208" customFormat="1" ht="13.15" customHeight="1">
      <c r="A1754" s="209" t="str">
        <f t="shared" si="54"/>
        <v>1268427081649224825</v>
      </c>
      <c r="B1754" s="210" t="s">
        <v>19142</v>
      </c>
      <c r="C1754" s="211" t="s">
        <v>1751</v>
      </c>
      <c r="D1754" s="211" t="s">
        <v>1751</v>
      </c>
      <c r="E1754" s="211" t="s">
        <v>1750</v>
      </c>
      <c r="F1754" s="211" t="s">
        <v>1750</v>
      </c>
      <c r="G1754" s="211" t="s">
        <v>16069</v>
      </c>
      <c r="H1754" s="212" t="s">
        <v>8377</v>
      </c>
      <c r="I1754" s="213" t="s">
        <v>19143</v>
      </c>
      <c r="J1754" s="201" t="str">
        <f t="shared" si="55"/>
        <v>0341</v>
      </c>
      <c r="K1754" s="209"/>
      <c r="L1754" s="209"/>
      <c r="M1754" s="214"/>
      <c r="N1754" s="209" t="s">
        <v>18777</v>
      </c>
      <c r="O1754" s="215" t="s">
        <v>18778</v>
      </c>
      <c r="P1754" s="215" t="s">
        <v>18767</v>
      </c>
      <c r="Q1754" s="215" t="s">
        <v>18768</v>
      </c>
    </row>
    <row r="1755" spans="1:17" s="208" customFormat="1" ht="13.15" customHeight="1">
      <c r="A1755" s="209" t="str">
        <f t="shared" si="54"/>
        <v>1268427091528182029</v>
      </c>
      <c r="B1755" s="210" t="s">
        <v>19142</v>
      </c>
      <c r="C1755" s="211" t="s">
        <v>16067</v>
      </c>
      <c r="D1755" s="211" t="s">
        <v>1751</v>
      </c>
      <c r="E1755" s="211" t="s">
        <v>16071</v>
      </c>
      <c r="F1755" s="211" t="s">
        <v>1750</v>
      </c>
      <c r="G1755" s="211" t="s">
        <v>16069</v>
      </c>
      <c r="H1755" s="212" t="s">
        <v>8377</v>
      </c>
      <c r="I1755" s="213" t="s">
        <v>19143</v>
      </c>
      <c r="J1755" s="201" t="str">
        <f t="shared" si="55"/>
        <v>0341</v>
      </c>
      <c r="K1755" s="209"/>
      <c r="L1755" s="209"/>
      <c r="M1755" s="214"/>
      <c r="N1755" s="209" t="s">
        <v>18777</v>
      </c>
      <c r="O1755" s="215" t="s">
        <v>18778</v>
      </c>
      <c r="P1755" s="215" t="s">
        <v>18767</v>
      </c>
      <c r="Q1755" s="215" t="s">
        <v>18768</v>
      </c>
    </row>
    <row r="1756" spans="1:17" s="208" customFormat="1" ht="13.15" customHeight="1">
      <c r="A1756" s="209" t="str">
        <f t="shared" si="54"/>
        <v>1268427101649224825</v>
      </c>
      <c r="B1756" s="210" t="s">
        <v>19142</v>
      </c>
      <c r="C1756" s="211" t="s">
        <v>1751</v>
      </c>
      <c r="D1756" s="211" t="s">
        <v>1751</v>
      </c>
      <c r="E1756" s="211" t="s">
        <v>16072</v>
      </c>
      <c r="F1756" s="211" t="s">
        <v>1750</v>
      </c>
      <c r="G1756" s="211" t="s">
        <v>16069</v>
      </c>
      <c r="H1756" s="212" t="s">
        <v>8377</v>
      </c>
      <c r="I1756" s="213" t="s">
        <v>19143</v>
      </c>
      <c r="J1756" s="201" t="str">
        <f t="shared" si="55"/>
        <v>0341</v>
      </c>
      <c r="K1756" s="209"/>
      <c r="L1756" s="209"/>
      <c r="M1756" s="214"/>
      <c r="N1756" s="209" t="s">
        <v>18777</v>
      </c>
      <c r="O1756" s="215" t="s">
        <v>18778</v>
      </c>
      <c r="P1756" s="215" t="s">
        <v>18767</v>
      </c>
      <c r="Q1756" s="215" t="s">
        <v>18768</v>
      </c>
    </row>
    <row r="1757" spans="1:17" s="208" customFormat="1" ht="13.15" customHeight="1">
      <c r="A1757" s="209" t="str">
        <f t="shared" si="54"/>
        <v>1272627021073511762</v>
      </c>
      <c r="B1757" s="210" t="s">
        <v>19144</v>
      </c>
      <c r="C1757" s="211" t="s">
        <v>947</v>
      </c>
      <c r="D1757" s="211" t="s">
        <v>947</v>
      </c>
      <c r="E1757" s="211" t="s">
        <v>16073</v>
      </c>
      <c r="F1757" s="211" t="s">
        <v>946</v>
      </c>
      <c r="G1757" s="211" t="s">
        <v>2246</v>
      </c>
      <c r="H1757" s="212" t="s">
        <v>3268</v>
      </c>
      <c r="I1757" s="213" t="s">
        <v>19145</v>
      </c>
      <c r="J1757" s="201" t="str">
        <f t="shared" si="55"/>
        <v>0342</v>
      </c>
      <c r="K1757" s="209"/>
      <c r="L1757" s="209"/>
      <c r="M1757" s="214"/>
      <c r="N1757" s="209" t="s">
        <v>18777</v>
      </c>
      <c r="O1757" s="215" t="s">
        <v>18778</v>
      </c>
      <c r="P1757" s="215" t="s">
        <v>18781</v>
      </c>
      <c r="Q1757" s="215" t="s">
        <v>18782</v>
      </c>
    </row>
    <row r="1758" spans="1:17" s="208" customFormat="1" ht="13.15" customHeight="1">
      <c r="A1758" s="209" t="str">
        <f t="shared" si="54"/>
        <v>1272627031073511762</v>
      </c>
      <c r="B1758" s="210" t="s">
        <v>19144</v>
      </c>
      <c r="C1758" s="211" t="s">
        <v>947</v>
      </c>
      <c r="D1758" s="211" t="s">
        <v>947</v>
      </c>
      <c r="E1758" s="211" t="s">
        <v>946</v>
      </c>
      <c r="F1758" s="211" t="s">
        <v>946</v>
      </c>
      <c r="G1758" s="211" t="s">
        <v>2246</v>
      </c>
      <c r="H1758" s="212" t="s">
        <v>3268</v>
      </c>
      <c r="I1758" s="213" t="s">
        <v>19145</v>
      </c>
      <c r="J1758" s="201" t="str">
        <f t="shared" si="55"/>
        <v>0342</v>
      </c>
      <c r="K1758" s="209"/>
      <c r="L1758" s="209"/>
      <c r="M1758" s="214"/>
      <c r="N1758" s="209" t="s">
        <v>18777</v>
      </c>
      <c r="O1758" s="215" t="s">
        <v>18778</v>
      </c>
      <c r="P1758" s="215" t="s">
        <v>18781</v>
      </c>
      <c r="Q1758" s="215" t="s">
        <v>18782</v>
      </c>
    </row>
    <row r="1759" spans="1:17" s="208" customFormat="1" ht="13.15" customHeight="1">
      <c r="A1759" s="209" t="str">
        <f t="shared" si="54"/>
        <v>1272627031326401951</v>
      </c>
      <c r="B1759" s="210" t="s">
        <v>19144</v>
      </c>
      <c r="C1759" s="211" t="s">
        <v>16074</v>
      </c>
      <c r="D1759" s="211" t="s">
        <v>947</v>
      </c>
      <c r="E1759" s="211" t="s">
        <v>946</v>
      </c>
      <c r="F1759" s="211" t="s">
        <v>946</v>
      </c>
      <c r="G1759" s="211" t="s">
        <v>2246</v>
      </c>
      <c r="H1759" s="212" t="s">
        <v>3268</v>
      </c>
      <c r="I1759" s="213" t="s">
        <v>19145</v>
      </c>
      <c r="J1759" s="201" t="str">
        <f t="shared" si="55"/>
        <v>0342</v>
      </c>
      <c r="K1759" s="209" t="s">
        <v>14592</v>
      </c>
      <c r="L1759" s="209"/>
      <c r="M1759" s="214"/>
      <c r="N1759" s="209" t="s">
        <v>18777</v>
      </c>
      <c r="O1759" s="215" t="s">
        <v>18778</v>
      </c>
      <c r="P1759" s="215" t="s">
        <v>18781</v>
      </c>
      <c r="Q1759" s="215" t="s">
        <v>18782</v>
      </c>
    </row>
    <row r="1760" spans="1:17" s="208" customFormat="1" ht="13.15" customHeight="1">
      <c r="A1760" s="209" t="str">
        <f t="shared" si="54"/>
        <v>3610065011326401951</v>
      </c>
      <c r="B1760" s="210" t="s">
        <v>19144</v>
      </c>
      <c r="C1760" s="211" t="s">
        <v>16074</v>
      </c>
      <c r="D1760" s="211" t="s">
        <v>947</v>
      </c>
      <c r="E1760" s="211" t="s">
        <v>16075</v>
      </c>
      <c r="F1760" s="211" t="s">
        <v>946</v>
      </c>
      <c r="G1760" s="211" t="s">
        <v>2246</v>
      </c>
      <c r="H1760" s="212" t="s">
        <v>3268</v>
      </c>
      <c r="I1760" s="213" t="s">
        <v>19145</v>
      </c>
      <c r="J1760" s="201" t="str">
        <f t="shared" si="55"/>
        <v>0342</v>
      </c>
      <c r="K1760" s="209"/>
      <c r="L1760" s="209"/>
      <c r="M1760" s="214"/>
      <c r="N1760" s="209" t="s">
        <v>18777</v>
      </c>
      <c r="O1760" s="215" t="s">
        <v>18778</v>
      </c>
      <c r="P1760" s="215" t="s">
        <v>18781</v>
      </c>
      <c r="Q1760" s="215" t="s">
        <v>18782</v>
      </c>
    </row>
    <row r="1761" spans="1:17" s="208" customFormat="1" ht="13.15" customHeight="1">
      <c r="A1761" s="209" t="str">
        <f t="shared" si="54"/>
        <v>3610065021326401951</v>
      </c>
      <c r="B1761" s="210" t="s">
        <v>19144</v>
      </c>
      <c r="C1761" s="211" t="s">
        <v>16074</v>
      </c>
      <c r="D1761" s="211" t="s">
        <v>947</v>
      </c>
      <c r="E1761" s="211" t="s">
        <v>16076</v>
      </c>
      <c r="F1761" s="211" t="s">
        <v>946</v>
      </c>
      <c r="G1761" s="211" t="s">
        <v>2246</v>
      </c>
      <c r="H1761" s="212" t="s">
        <v>3268</v>
      </c>
      <c r="I1761" s="213" t="s">
        <v>19145</v>
      </c>
      <c r="J1761" s="201" t="str">
        <f t="shared" si="55"/>
        <v>0342</v>
      </c>
      <c r="K1761" s="209"/>
      <c r="L1761" s="209"/>
      <c r="M1761" s="214"/>
      <c r="N1761" s="209" t="s">
        <v>18777</v>
      </c>
      <c r="O1761" s="215" t="s">
        <v>18778</v>
      </c>
      <c r="P1761" s="215" t="s">
        <v>18781</v>
      </c>
      <c r="Q1761" s="215" t="s">
        <v>18782</v>
      </c>
    </row>
    <row r="1762" spans="1:17" s="208" customFormat="1" ht="13.15" customHeight="1">
      <c r="A1762" s="209" t="str">
        <f t="shared" si="54"/>
        <v>##1073511762</v>
      </c>
      <c r="B1762" s="210" t="s">
        <v>19144</v>
      </c>
      <c r="C1762" s="211" t="s">
        <v>947</v>
      </c>
      <c r="D1762" s="211" t="s">
        <v>947</v>
      </c>
      <c r="E1762" s="211" t="s">
        <v>3649</v>
      </c>
      <c r="F1762" s="211" t="s">
        <v>946</v>
      </c>
      <c r="G1762" s="211" t="s">
        <v>2246</v>
      </c>
      <c r="H1762" s="212" t="s">
        <v>3268</v>
      </c>
      <c r="I1762" s="213" t="s">
        <v>19145</v>
      </c>
      <c r="J1762" s="201" t="str">
        <f t="shared" si="55"/>
        <v>0342</v>
      </c>
      <c r="K1762" s="209"/>
      <c r="L1762" s="209"/>
      <c r="M1762" s="214"/>
      <c r="N1762" s="209" t="s">
        <v>18777</v>
      </c>
      <c r="O1762" s="215" t="s">
        <v>18778</v>
      </c>
      <c r="P1762" s="215" t="s">
        <v>18781</v>
      </c>
      <c r="Q1762" s="215" t="s">
        <v>18782</v>
      </c>
    </row>
    <row r="1763" spans="1:17" s="208" customFormat="1" ht="13.15" customHeight="1">
      <c r="A1763" s="209" t="str">
        <f t="shared" si="54"/>
        <v>1272635021073580726</v>
      </c>
      <c r="B1763" s="210" t="s">
        <v>19146</v>
      </c>
      <c r="C1763" s="211" t="s">
        <v>887</v>
      </c>
      <c r="D1763" s="211" t="s">
        <v>887</v>
      </c>
      <c r="E1763" s="211" t="s">
        <v>16079</v>
      </c>
      <c r="F1763" s="211" t="s">
        <v>886</v>
      </c>
      <c r="G1763" s="211" t="s">
        <v>1930</v>
      </c>
      <c r="H1763" s="212" t="s">
        <v>1929</v>
      </c>
      <c r="I1763" s="213" t="s">
        <v>19147</v>
      </c>
      <c r="J1763" s="201" t="str">
        <f t="shared" si="55"/>
        <v>0343</v>
      </c>
      <c r="K1763" s="209"/>
      <c r="L1763" s="209"/>
      <c r="M1763" s="214"/>
      <c r="N1763" s="209" t="s">
        <v>18777</v>
      </c>
      <c r="O1763" s="215" t="s">
        <v>18778</v>
      </c>
      <c r="P1763" s="215" t="s">
        <v>18937</v>
      </c>
      <c r="Q1763" s="215" t="s">
        <v>18938</v>
      </c>
    </row>
    <row r="1764" spans="1:17" s="208" customFormat="1" ht="13.15" customHeight="1">
      <c r="A1764" s="209" t="str">
        <f t="shared" si="54"/>
        <v>1272635021174630198</v>
      </c>
      <c r="B1764" s="210" t="s">
        <v>19146</v>
      </c>
      <c r="C1764" s="211" t="s">
        <v>16078</v>
      </c>
      <c r="D1764" s="211" t="s">
        <v>887</v>
      </c>
      <c r="E1764" s="211" t="s">
        <v>16079</v>
      </c>
      <c r="F1764" s="211" t="s">
        <v>886</v>
      </c>
      <c r="G1764" s="211" t="s">
        <v>1930</v>
      </c>
      <c r="H1764" s="212" t="s">
        <v>1929</v>
      </c>
      <c r="I1764" s="213" t="s">
        <v>19147</v>
      </c>
      <c r="J1764" s="201" t="str">
        <f t="shared" si="55"/>
        <v>0343</v>
      </c>
      <c r="K1764" s="209"/>
      <c r="L1764" s="209"/>
      <c r="M1764" s="214"/>
      <c r="N1764" s="209" t="s">
        <v>18777</v>
      </c>
      <c r="O1764" s="215" t="s">
        <v>18778</v>
      </c>
      <c r="P1764" s="215" t="s">
        <v>18937</v>
      </c>
      <c r="Q1764" s="215" t="s">
        <v>18938</v>
      </c>
    </row>
    <row r="1765" spans="1:17" s="208" customFormat="1" ht="13.15" customHeight="1">
      <c r="A1765" s="209" t="str">
        <f t="shared" si="54"/>
        <v>1272635031073580726</v>
      </c>
      <c r="B1765" s="210" t="s">
        <v>19146</v>
      </c>
      <c r="C1765" s="211" t="s">
        <v>887</v>
      </c>
      <c r="D1765" s="211" t="s">
        <v>887</v>
      </c>
      <c r="E1765" s="211" t="s">
        <v>886</v>
      </c>
      <c r="F1765" s="211" t="s">
        <v>886</v>
      </c>
      <c r="G1765" s="211" t="s">
        <v>1930</v>
      </c>
      <c r="H1765" s="212" t="s">
        <v>1929</v>
      </c>
      <c r="I1765" s="213" t="s">
        <v>19147</v>
      </c>
      <c r="J1765" s="201" t="str">
        <f t="shared" si="55"/>
        <v>0343</v>
      </c>
      <c r="K1765" s="209"/>
      <c r="L1765" s="209"/>
      <c r="M1765" s="214"/>
      <c r="N1765" s="209" t="s">
        <v>18777</v>
      </c>
      <c r="O1765" s="215" t="s">
        <v>18778</v>
      </c>
      <c r="P1765" s="215" t="s">
        <v>18937</v>
      </c>
      <c r="Q1765" s="215" t="s">
        <v>18938</v>
      </c>
    </row>
    <row r="1766" spans="1:17" s="208" customFormat="1" ht="13.15" customHeight="1">
      <c r="A1766" s="209" t="str">
        <f t="shared" si="54"/>
        <v>1272635031174630198</v>
      </c>
      <c r="B1766" s="210" t="s">
        <v>19146</v>
      </c>
      <c r="C1766" s="211" t="s">
        <v>16078</v>
      </c>
      <c r="D1766" s="211" t="s">
        <v>887</v>
      </c>
      <c r="E1766" s="211" t="s">
        <v>886</v>
      </c>
      <c r="F1766" s="211" t="s">
        <v>886</v>
      </c>
      <c r="G1766" s="211" t="s">
        <v>1930</v>
      </c>
      <c r="H1766" s="212" t="s">
        <v>1929</v>
      </c>
      <c r="I1766" s="213" t="s">
        <v>19147</v>
      </c>
      <c r="J1766" s="201" t="str">
        <f t="shared" si="55"/>
        <v>0343</v>
      </c>
      <c r="K1766" s="209" t="s">
        <v>9256</v>
      </c>
      <c r="L1766" s="209"/>
      <c r="M1766" s="214"/>
      <c r="N1766" s="209" t="s">
        <v>18777</v>
      </c>
      <c r="O1766" s="215" t="s">
        <v>18778</v>
      </c>
      <c r="P1766" s="215" t="s">
        <v>18937</v>
      </c>
      <c r="Q1766" s="215" t="s">
        <v>18938</v>
      </c>
    </row>
    <row r="1767" spans="1:17" s="208" customFormat="1" ht="13.15" customHeight="1">
      <c r="A1767" s="209" t="str">
        <f t="shared" si="54"/>
        <v>06-1031841001073580726</v>
      </c>
      <c r="B1767" s="210" t="s">
        <v>19146</v>
      </c>
      <c r="C1767" s="211" t="s">
        <v>887</v>
      </c>
      <c r="D1767" s="211" t="s">
        <v>887</v>
      </c>
      <c r="E1767" s="211" t="s">
        <v>16077</v>
      </c>
      <c r="F1767" s="211" t="s">
        <v>886</v>
      </c>
      <c r="G1767" s="211" t="s">
        <v>1930</v>
      </c>
      <c r="H1767" s="212" t="s">
        <v>1929</v>
      </c>
      <c r="I1767" s="213" t="s">
        <v>19147</v>
      </c>
      <c r="J1767" s="201" t="str">
        <f t="shared" si="55"/>
        <v>0343</v>
      </c>
      <c r="K1767" s="209"/>
      <c r="L1767" s="209"/>
      <c r="M1767" s="214"/>
      <c r="N1767" s="209" t="s">
        <v>18777</v>
      </c>
      <c r="O1767" s="215" t="s">
        <v>18778</v>
      </c>
      <c r="P1767" s="215" t="s">
        <v>18937</v>
      </c>
      <c r="Q1767" s="215" t="s">
        <v>18938</v>
      </c>
    </row>
    <row r="1768" spans="1:17" s="208" customFormat="1" ht="13.15" customHeight="1">
      <c r="A1768" s="209" t="str">
        <f t="shared" si="54"/>
        <v>1F-QMA0000026343861073580726</v>
      </c>
      <c r="B1768" s="210" t="s">
        <v>19146</v>
      </c>
      <c r="C1768" s="211" t="s">
        <v>887</v>
      </c>
      <c r="D1768" s="211" t="s">
        <v>887</v>
      </c>
      <c r="E1768" s="211" t="s">
        <v>16080</v>
      </c>
      <c r="F1768" s="211" t="s">
        <v>886</v>
      </c>
      <c r="G1768" s="211" t="s">
        <v>1930</v>
      </c>
      <c r="H1768" s="212" t="s">
        <v>1929</v>
      </c>
      <c r="I1768" s="213" t="s">
        <v>19147</v>
      </c>
      <c r="J1768" s="201" t="str">
        <f t="shared" si="55"/>
        <v>0343</v>
      </c>
      <c r="K1768" s="209"/>
      <c r="L1768" s="209"/>
      <c r="M1768" s="214"/>
      <c r="N1768" s="209" t="s">
        <v>18777</v>
      </c>
      <c r="O1768" s="215" t="s">
        <v>18778</v>
      </c>
      <c r="P1768" s="215" t="s">
        <v>18937</v>
      </c>
      <c r="Q1768" s="215" t="s">
        <v>18938</v>
      </c>
    </row>
    <row r="1769" spans="1:17" s="208" customFormat="1" ht="13.15" customHeight="1">
      <c r="A1769" s="209" t="str">
        <f t="shared" si="54"/>
        <v>0006975011083744940</v>
      </c>
      <c r="B1769" s="210" t="s">
        <v>19148</v>
      </c>
      <c r="C1769" s="211" t="s">
        <v>16082</v>
      </c>
      <c r="D1769" s="211" t="s">
        <v>1007</v>
      </c>
      <c r="E1769" s="211" t="s">
        <v>16083</v>
      </c>
      <c r="F1769" s="211" t="s">
        <v>1006</v>
      </c>
      <c r="G1769" s="211" t="s">
        <v>1826</v>
      </c>
      <c r="H1769" s="212" t="s">
        <v>3206</v>
      </c>
      <c r="I1769" s="213" t="s">
        <v>1008</v>
      </c>
      <c r="J1769" s="201" t="str">
        <f t="shared" si="55"/>
        <v>0344</v>
      </c>
      <c r="K1769" s="209"/>
      <c r="L1769" s="209"/>
      <c r="M1769" s="214"/>
      <c r="N1769" s="209" t="s">
        <v>18777</v>
      </c>
      <c r="O1769" s="215" t="s">
        <v>18778</v>
      </c>
      <c r="P1769" s="215" t="s">
        <v>18937</v>
      </c>
      <c r="Q1769" s="215" t="s">
        <v>18938</v>
      </c>
    </row>
    <row r="1770" spans="1:17" s="208" customFormat="1" ht="13.15" customHeight="1">
      <c r="A1770" s="209" t="str">
        <f t="shared" si="54"/>
        <v>0947327021942294939</v>
      </c>
      <c r="B1770" s="210" t="s">
        <v>19148</v>
      </c>
      <c r="C1770" s="211" t="s">
        <v>1007</v>
      </c>
      <c r="D1770" s="211" t="s">
        <v>1007</v>
      </c>
      <c r="E1770" s="211" t="s">
        <v>16084</v>
      </c>
      <c r="F1770" s="211" t="s">
        <v>1006</v>
      </c>
      <c r="G1770" s="211" t="s">
        <v>1826</v>
      </c>
      <c r="H1770" s="212" t="s">
        <v>3206</v>
      </c>
      <c r="I1770" s="213" t="s">
        <v>1008</v>
      </c>
      <c r="J1770" s="201" t="str">
        <f t="shared" si="55"/>
        <v>0344</v>
      </c>
      <c r="K1770" s="209"/>
      <c r="L1770" s="209"/>
      <c r="M1770" s="214"/>
      <c r="N1770" s="209" t="s">
        <v>18777</v>
      </c>
      <c r="O1770" s="215" t="s">
        <v>18778</v>
      </c>
      <c r="P1770" s="215" t="s">
        <v>18937</v>
      </c>
      <c r="Q1770" s="215" t="s">
        <v>18938</v>
      </c>
    </row>
    <row r="1771" spans="1:17" s="208" customFormat="1" ht="13.15" customHeight="1">
      <c r="A1771" s="209" t="str">
        <f t="shared" si="54"/>
        <v>1272676021942294939</v>
      </c>
      <c r="B1771" s="210" t="s">
        <v>19148</v>
      </c>
      <c r="C1771" s="211" t="s">
        <v>1007</v>
      </c>
      <c r="D1771" s="211" t="s">
        <v>1007</v>
      </c>
      <c r="E1771" s="211" t="s">
        <v>16085</v>
      </c>
      <c r="F1771" s="211" t="s">
        <v>1006</v>
      </c>
      <c r="G1771" s="211" t="s">
        <v>1826</v>
      </c>
      <c r="H1771" s="212" t="s">
        <v>3206</v>
      </c>
      <c r="I1771" s="213" t="s">
        <v>1008</v>
      </c>
      <c r="J1771" s="201" t="str">
        <f t="shared" si="55"/>
        <v>0344</v>
      </c>
      <c r="K1771" s="209"/>
      <c r="L1771" s="209"/>
      <c r="M1771" s="214"/>
      <c r="N1771" s="209" t="s">
        <v>18777</v>
      </c>
      <c r="O1771" s="215" t="s">
        <v>18778</v>
      </c>
      <c r="P1771" s="215" t="s">
        <v>18937</v>
      </c>
      <c r="Q1771" s="215" t="s">
        <v>18938</v>
      </c>
    </row>
    <row r="1772" spans="1:17" s="208" customFormat="1" ht="13.15" customHeight="1">
      <c r="A1772" s="209" t="str">
        <f t="shared" si="54"/>
        <v>1272676031942294939</v>
      </c>
      <c r="B1772" s="210" t="s">
        <v>19148</v>
      </c>
      <c r="C1772" s="211" t="s">
        <v>1007</v>
      </c>
      <c r="D1772" s="211" t="s">
        <v>1007</v>
      </c>
      <c r="E1772" s="211" t="s">
        <v>1006</v>
      </c>
      <c r="F1772" s="211" t="s">
        <v>1006</v>
      </c>
      <c r="G1772" s="211" t="s">
        <v>1826</v>
      </c>
      <c r="H1772" s="212" t="s">
        <v>3206</v>
      </c>
      <c r="I1772" s="213" t="s">
        <v>1008</v>
      </c>
      <c r="J1772" s="201" t="str">
        <f t="shared" si="55"/>
        <v>0344</v>
      </c>
      <c r="K1772" s="209"/>
      <c r="L1772" s="209"/>
      <c r="M1772" s="214"/>
      <c r="N1772" s="209" t="s">
        <v>18777</v>
      </c>
      <c r="O1772" s="215" t="s">
        <v>18778</v>
      </c>
      <c r="P1772" s="215" t="s">
        <v>18937</v>
      </c>
      <c r="Q1772" s="215" t="s">
        <v>18938</v>
      </c>
    </row>
    <row r="1773" spans="1:17" s="208" customFormat="1" ht="13.15" customHeight="1">
      <c r="A1773" s="209" t="str">
        <f t="shared" si="54"/>
        <v>##1831278902</v>
      </c>
      <c r="B1773" s="210" t="s">
        <v>19148</v>
      </c>
      <c r="C1773" s="211" t="s">
        <v>16081</v>
      </c>
      <c r="D1773" s="211" t="s">
        <v>1007</v>
      </c>
      <c r="E1773" s="211" t="s">
        <v>3649</v>
      </c>
      <c r="F1773" s="211" t="s">
        <v>1006</v>
      </c>
      <c r="G1773" s="211" t="s">
        <v>1826</v>
      </c>
      <c r="H1773" s="212" t="s">
        <v>3206</v>
      </c>
      <c r="I1773" s="213" t="s">
        <v>1008</v>
      </c>
      <c r="J1773" s="201" t="str">
        <f t="shared" si="55"/>
        <v>0344</v>
      </c>
      <c r="K1773" s="209"/>
      <c r="L1773" s="209"/>
      <c r="M1773" s="214"/>
      <c r="N1773" s="209" t="s">
        <v>18777</v>
      </c>
      <c r="O1773" s="215" t="s">
        <v>18778</v>
      </c>
      <c r="P1773" s="215" t="s">
        <v>18937</v>
      </c>
      <c r="Q1773" s="215" t="s">
        <v>18938</v>
      </c>
    </row>
    <row r="1774" spans="1:17" s="208" customFormat="1" ht="13.15" customHeight="1">
      <c r="A1774" s="209" t="str">
        <f t="shared" si="54"/>
        <v>##1942294939</v>
      </c>
      <c r="B1774" s="210" t="s">
        <v>19148</v>
      </c>
      <c r="C1774" s="211" t="s">
        <v>1007</v>
      </c>
      <c r="D1774" s="211" t="s">
        <v>1007</v>
      </c>
      <c r="E1774" s="211" t="s">
        <v>3649</v>
      </c>
      <c r="F1774" s="211" t="s">
        <v>1006</v>
      </c>
      <c r="G1774" s="211" t="s">
        <v>1826</v>
      </c>
      <c r="H1774" s="212" t="s">
        <v>3206</v>
      </c>
      <c r="I1774" s="213" t="s">
        <v>1008</v>
      </c>
      <c r="J1774" s="201" t="str">
        <f t="shared" si="55"/>
        <v>0344</v>
      </c>
      <c r="K1774" s="209"/>
      <c r="L1774" s="209"/>
      <c r="M1774" s="214"/>
      <c r="N1774" s="209" t="s">
        <v>18777</v>
      </c>
      <c r="O1774" s="215" t="s">
        <v>18778</v>
      </c>
      <c r="P1774" s="215" t="s">
        <v>18937</v>
      </c>
      <c r="Q1774" s="215" t="s">
        <v>18938</v>
      </c>
    </row>
    <row r="1775" spans="1:17" s="208" customFormat="1" ht="13.15" customHeight="1">
      <c r="A1775" s="209" t="str">
        <f t="shared" si="54"/>
        <v>1F-QMA0000020972121942294939</v>
      </c>
      <c r="B1775" s="210" t="s">
        <v>19148</v>
      </c>
      <c r="C1775" s="211" t="s">
        <v>1007</v>
      </c>
      <c r="D1775" s="211" t="s">
        <v>1007</v>
      </c>
      <c r="E1775" s="211" t="s">
        <v>16086</v>
      </c>
      <c r="F1775" s="211" t="s">
        <v>1006</v>
      </c>
      <c r="G1775" s="211" t="s">
        <v>1826</v>
      </c>
      <c r="H1775" s="212" t="s">
        <v>3206</v>
      </c>
      <c r="I1775" s="213" t="s">
        <v>1008</v>
      </c>
      <c r="J1775" s="201" t="str">
        <f t="shared" si="55"/>
        <v>0344</v>
      </c>
      <c r="K1775" s="209"/>
      <c r="L1775" s="209"/>
      <c r="M1775" s="214"/>
      <c r="N1775" s="209" t="s">
        <v>18777</v>
      </c>
      <c r="O1775" s="215" t="s">
        <v>18778</v>
      </c>
      <c r="P1775" s="215" t="s">
        <v>18937</v>
      </c>
      <c r="Q1775" s="215" t="s">
        <v>18938</v>
      </c>
    </row>
    <row r="1776" spans="1:17" s="208" customFormat="1" ht="13.15" customHeight="1">
      <c r="A1776" s="209" t="str">
        <f t="shared" si="54"/>
        <v>1F-QMP0000037808491942294939</v>
      </c>
      <c r="B1776" s="210" t="s">
        <v>19148</v>
      </c>
      <c r="C1776" s="211" t="s">
        <v>1007</v>
      </c>
      <c r="D1776" s="211" t="s">
        <v>1007</v>
      </c>
      <c r="E1776" s="211" t="s">
        <v>16087</v>
      </c>
      <c r="F1776" s="211" t="s">
        <v>1006</v>
      </c>
      <c r="G1776" s="211" t="s">
        <v>1826</v>
      </c>
      <c r="H1776" s="212" t="s">
        <v>3206</v>
      </c>
      <c r="I1776" s="213" t="s">
        <v>1008</v>
      </c>
      <c r="J1776" s="201" t="str">
        <f t="shared" si="55"/>
        <v>0344</v>
      </c>
      <c r="K1776" s="209"/>
      <c r="L1776" s="209"/>
      <c r="M1776" s="214"/>
      <c r="N1776" s="209" t="s">
        <v>18777</v>
      </c>
      <c r="O1776" s="215" t="s">
        <v>18778</v>
      </c>
      <c r="P1776" s="215" t="s">
        <v>18937</v>
      </c>
      <c r="Q1776" s="215" t="s">
        <v>18938</v>
      </c>
    </row>
    <row r="1777" spans="1:17" s="208" customFormat="1" ht="13.15" customHeight="1">
      <c r="A1777" s="209" t="str">
        <f t="shared" si="54"/>
        <v>59-1048221942294939</v>
      </c>
      <c r="B1777" s="210" t="s">
        <v>19148</v>
      </c>
      <c r="C1777" s="211" t="s">
        <v>1007</v>
      </c>
      <c r="D1777" s="211" t="s">
        <v>1007</v>
      </c>
      <c r="E1777" s="211" t="s">
        <v>16088</v>
      </c>
      <c r="F1777" s="211" t="s">
        <v>1006</v>
      </c>
      <c r="G1777" s="211" t="s">
        <v>1826</v>
      </c>
      <c r="H1777" s="212" t="s">
        <v>3206</v>
      </c>
      <c r="I1777" s="213" t="s">
        <v>1008</v>
      </c>
      <c r="J1777" s="201" t="str">
        <f t="shared" si="55"/>
        <v>0344</v>
      </c>
      <c r="K1777" s="209"/>
      <c r="L1777" s="209"/>
      <c r="M1777" s="214"/>
      <c r="N1777" s="209" t="s">
        <v>18777</v>
      </c>
      <c r="O1777" s="215" t="s">
        <v>18778</v>
      </c>
      <c r="P1777" s="215" t="s">
        <v>18937</v>
      </c>
      <c r="Q1777" s="215" t="s">
        <v>18938</v>
      </c>
    </row>
    <row r="1778" spans="1:17" s="208" customFormat="1" ht="13.15" customHeight="1">
      <c r="A1778" s="209" t="str">
        <f t="shared" si="54"/>
        <v>9A-012684111942294939</v>
      </c>
      <c r="B1778" s="210" t="s">
        <v>19148</v>
      </c>
      <c r="C1778" s="211" t="s">
        <v>1007</v>
      </c>
      <c r="D1778" s="211" t="s">
        <v>1007</v>
      </c>
      <c r="E1778" s="211" t="s">
        <v>16089</v>
      </c>
      <c r="F1778" s="211" t="s">
        <v>1006</v>
      </c>
      <c r="G1778" s="211" t="s">
        <v>1826</v>
      </c>
      <c r="H1778" s="212" t="s">
        <v>3206</v>
      </c>
      <c r="I1778" s="213" t="s">
        <v>1008</v>
      </c>
      <c r="J1778" s="201" t="str">
        <f t="shared" si="55"/>
        <v>0344</v>
      </c>
      <c r="K1778" s="209"/>
      <c r="L1778" s="209"/>
      <c r="M1778" s="214"/>
      <c r="N1778" s="209" t="s">
        <v>18777</v>
      </c>
      <c r="O1778" s="215" t="s">
        <v>18778</v>
      </c>
      <c r="P1778" s="215" t="s">
        <v>18937</v>
      </c>
      <c r="Q1778" s="215" t="s">
        <v>18938</v>
      </c>
    </row>
    <row r="1779" spans="1:17" s="208" customFormat="1" ht="13.15" customHeight="1">
      <c r="A1779" s="209" t="str">
        <f t="shared" si="54"/>
        <v>1272783021063400778</v>
      </c>
      <c r="B1779" s="210" t="s">
        <v>19149</v>
      </c>
      <c r="C1779" s="211" t="s">
        <v>16090</v>
      </c>
      <c r="D1779" s="211" t="s">
        <v>1669</v>
      </c>
      <c r="E1779" s="211" t="s">
        <v>3355</v>
      </c>
      <c r="F1779" s="211" t="s">
        <v>1667</v>
      </c>
      <c r="G1779" s="211" t="s">
        <v>1668</v>
      </c>
      <c r="H1779" s="212" t="s">
        <v>3149</v>
      </c>
      <c r="I1779" s="213" t="s">
        <v>19150</v>
      </c>
      <c r="J1779" s="201" t="str">
        <f t="shared" si="55"/>
        <v>0345</v>
      </c>
      <c r="K1779" s="209"/>
      <c r="L1779" s="209"/>
      <c r="M1779" s="214"/>
      <c r="N1779" s="209" t="s">
        <v>18765</v>
      </c>
      <c r="O1779" s="215" t="s">
        <v>18766</v>
      </c>
      <c r="P1779" s="215" t="s">
        <v>18812</v>
      </c>
      <c r="Q1779" s="215" t="s">
        <v>18813</v>
      </c>
    </row>
    <row r="1780" spans="1:17" s="208" customFormat="1" ht="13.15" customHeight="1">
      <c r="A1780" s="209" t="str">
        <f t="shared" si="54"/>
        <v>1272783041003215401</v>
      </c>
      <c r="B1780" s="210" t="s">
        <v>19149</v>
      </c>
      <c r="C1780" s="211" t="s">
        <v>16091</v>
      </c>
      <c r="D1780" s="211" t="s">
        <v>1669</v>
      </c>
      <c r="E1780" s="211" t="s">
        <v>1667</v>
      </c>
      <c r="F1780" s="211" t="s">
        <v>1667</v>
      </c>
      <c r="G1780" s="211" t="s">
        <v>1668</v>
      </c>
      <c r="H1780" s="212" t="s">
        <v>3149</v>
      </c>
      <c r="I1780" s="213" t="s">
        <v>19150</v>
      </c>
      <c r="J1780" s="201" t="str">
        <f t="shared" si="55"/>
        <v>0345</v>
      </c>
      <c r="K1780" s="209" t="s">
        <v>9256</v>
      </c>
      <c r="L1780" s="209"/>
      <c r="M1780" s="214"/>
      <c r="N1780" s="209" t="s">
        <v>18765</v>
      </c>
      <c r="O1780" s="215" t="s">
        <v>18766</v>
      </c>
      <c r="P1780" s="215" t="s">
        <v>18812</v>
      </c>
      <c r="Q1780" s="215" t="s">
        <v>18813</v>
      </c>
    </row>
    <row r="1781" spans="1:17" s="208" customFormat="1" ht="13.15" customHeight="1">
      <c r="A1781" s="209" t="str">
        <f t="shared" si="54"/>
        <v>1272783041417941295</v>
      </c>
      <c r="B1781" s="210" t="s">
        <v>19149</v>
      </c>
      <c r="C1781" s="211" t="s">
        <v>1669</v>
      </c>
      <c r="D1781" s="211" t="s">
        <v>1669</v>
      </c>
      <c r="E1781" s="211" t="s">
        <v>1667</v>
      </c>
      <c r="F1781" s="211" t="s">
        <v>1667</v>
      </c>
      <c r="G1781" s="211" t="s">
        <v>1668</v>
      </c>
      <c r="H1781" s="212" t="s">
        <v>3149</v>
      </c>
      <c r="I1781" s="213" t="s">
        <v>19150</v>
      </c>
      <c r="J1781" s="201" t="str">
        <f t="shared" si="55"/>
        <v>0345</v>
      </c>
      <c r="K1781" s="209"/>
      <c r="L1781" s="209"/>
      <c r="M1781" s="214"/>
      <c r="N1781" s="209" t="s">
        <v>18765</v>
      </c>
      <c r="O1781" s="215" t="s">
        <v>18766</v>
      </c>
      <c r="P1781" s="215" t="s">
        <v>18812</v>
      </c>
      <c r="Q1781" s="215" t="s">
        <v>18813</v>
      </c>
    </row>
    <row r="1782" spans="1:17" s="208" customFormat="1" ht="13.15" customHeight="1">
      <c r="A1782" s="209" t="str">
        <f t="shared" si="54"/>
        <v>1272783071417941295</v>
      </c>
      <c r="B1782" s="210" t="s">
        <v>19149</v>
      </c>
      <c r="C1782" s="211" t="s">
        <v>1669</v>
      </c>
      <c r="D1782" s="211" t="s">
        <v>1669</v>
      </c>
      <c r="E1782" s="211" t="s">
        <v>16092</v>
      </c>
      <c r="F1782" s="211" t="s">
        <v>1667</v>
      </c>
      <c r="G1782" s="211" t="s">
        <v>1668</v>
      </c>
      <c r="H1782" s="212" t="s">
        <v>3149</v>
      </c>
      <c r="I1782" s="213" t="s">
        <v>19150</v>
      </c>
      <c r="J1782" s="201" t="str">
        <f t="shared" si="55"/>
        <v>0345</v>
      </c>
      <c r="K1782" s="209"/>
      <c r="L1782" s="209"/>
      <c r="M1782" s="214"/>
      <c r="N1782" s="209" t="s">
        <v>18765</v>
      </c>
      <c r="O1782" s="215" t="s">
        <v>18766</v>
      </c>
      <c r="P1782" s="215" t="s">
        <v>18812</v>
      </c>
      <c r="Q1782" s="215" t="s">
        <v>18813</v>
      </c>
    </row>
    <row r="1783" spans="1:17" s="208" customFormat="1" ht="13.15" customHeight="1">
      <c r="A1783" s="209" t="str">
        <f t="shared" si="54"/>
        <v>1272783081417941295</v>
      </c>
      <c r="B1783" s="210" t="s">
        <v>19149</v>
      </c>
      <c r="C1783" s="211" t="s">
        <v>1669</v>
      </c>
      <c r="D1783" s="211" t="s">
        <v>1669</v>
      </c>
      <c r="E1783" s="211" t="s">
        <v>16093</v>
      </c>
      <c r="F1783" s="211" t="s">
        <v>1667</v>
      </c>
      <c r="G1783" s="211" t="s">
        <v>1668</v>
      </c>
      <c r="H1783" s="212" t="s">
        <v>3149</v>
      </c>
      <c r="I1783" s="213" t="s">
        <v>19150</v>
      </c>
      <c r="J1783" s="201" t="str">
        <f t="shared" si="55"/>
        <v>0345</v>
      </c>
      <c r="K1783" s="209"/>
      <c r="L1783" s="209"/>
      <c r="M1783" s="214"/>
      <c r="N1783" s="209" t="s">
        <v>18765</v>
      </c>
      <c r="O1783" s="215" t="s">
        <v>18766</v>
      </c>
      <c r="P1783" s="215" t="s">
        <v>18812</v>
      </c>
      <c r="Q1783" s="215" t="s">
        <v>18813</v>
      </c>
    </row>
    <row r="1784" spans="1:17" s="208" customFormat="1" ht="13.15" customHeight="1">
      <c r="A1784" s="209" t="str">
        <f t="shared" si="54"/>
        <v>1383549041417941295</v>
      </c>
      <c r="B1784" s="210" t="s">
        <v>19149</v>
      </c>
      <c r="C1784" s="211" t="s">
        <v>1669</v>
      </c>
      <c r="D1784" s="211" t="s">
        <v>1669</v>
      </c>
      <c r="E1784" s="211" t="s">
        <v>16094</v>
      </c>
      <c r="F1784" s="211" t="s">
        <v>1667</v>
      </c>
      <c r="G1784" s="211" t="s">
        <v>1668</v>
      </c>
      <c r="H1784" s="212" t="s">
        <v>3149</v>
      </c>
      <c r="I1784" s="213" t="s">
        <v>19150</v>
      </c>
      <c r="J1784" s="201" t="str">
        <f t="shared" si="55"/>
        <v>0345</v>
      </c>
      <c r="K1784" s="209"/>
      <c r="L1784" s="209"/>
      <c r="M1784" s="214"/>
      <c r="N1784" s="209" t="s">
        <v>18765</v>
      </c>
      <c r="O1784" s="215" t="s">
        <v>18766</v>
      </c>
      <c r="P1784" s="215" t="s">
        <v>18812</v>
      </c>
      <c r="Q1784" s="215" t="s">
        <v>18813</v>
      </c>
    </row>
    <row r="1785" spans="1:17" s="208" customFormat="1" ht="13.15" customHeight="1">
      <c r="A1785" s="209" t="str">
        <f t="shared" si="54"/>
        <v>1383549081063400778</v>
      </c>
      <c r="B1785" s="210" t="s">
        <v>19149</v>
      </c>
      <c r="C1785" s="211" t="s">
        <v>16090</v>
      </c>
      <c r="D1785" s="211" t="s">
        <v>1669</v>
      </c>
      <c r="E1785" s="211" t="s">
        <v>16095</v>
      </c>
      <c r="F1785" s="211" t="s">
        <v>1667</v>
      </c>
      <c r="G1785" s="211" t="s">
        <v>1668</v>
      </c>
      <c r="H1785" s="212" t="s">
        <v>3149</v>
      </c>
      <c r="I1785" s="213" t="s">
        <v>19150</v>
      </c>
      <c r="J1785" s="201" t="str">
        <f t="shared" si="55"/>
        <v>0345</v>
      </c>
      <c r="K1785" s="209"/>
      <c r="L1785" s="209"/>
      <c r="M1785" s="214"/>
      <c r="N1785" s="209" t="s">
        <v>18765</v>
      </c>
      <c r="O1785" s="215" t="s">
        <v>18766</v>
      </c>
      <c r="P1785" s="215" t="s">
        <v>18812</v>
      </c>
      <c r="Q1785" s="215" t="s">
        <v>18813</v>
      </c>
    </row>
    <row r="1786" spans="1:17" s="208" customFormat="1" ht="13.15" customHeight="1">
      <c r="A1786" s="209" t="str">
        <f t="shared" si="54"/>
        <v>3428591011417941295</v>
      </c>
      <c r="B1786" s="210" t="s">
        <v>19149</v>
      </c>
      <c r="C1786" s="211" t="s">
        <v>1669</v>
      </c>
      <c r="D1786" s="211" t="s">
        <v>1669</v>
      </c>
      <c r="E1786" s="211" t="s">
        <v>16097</v>
      </c>
      <c r="F1786" s="211" t="s">
        <v>1667</v>
      </c>
      <c r="G1786" s="211" t="s">
        <v>1668</v>
      </c>
      <c r="H1786" s="212" t="s">
        <v>3149</v>
      </c>
      <c r="I1786" s="213" t="s">
        <v>19150</v>
      </c>
      <c r="J1786" s="201" t="str">
        <f t="shared" si="55"/>
        <v>0345</v>
      </c>
      <c r="K1786" s="209"/>
      <c r="L1786" s="209"/>
      <c r="M1786" s="214"/>
      <c r="N1786" s="209" t="s">
        <v>18765</v>
      </c>
      <c r="O1786" s="215" t="s">
        <v>18766</v>
      </c>
      <c r="P1786" s="215" t="s">
        <v>18812</v>
      </c>
      <c r="Q1786" s="215" t="s">
        <v>18813</v>
      </c>
    </row>
    <row r="1787" spans="1:17" s="208" customFormat="1" ht="13.15" customHeight="1">
      <c r="A1787" s="209" t="str">
        <f t="shared" si="54"/>
        <v>3428591021003215401</v>
      </c>
      <c r="B1787" s="210" t="s">
        <v>19149</v>
      </c>
      <c r="C1787" s="211" t="s">
        <v>16091</v>
      </c>
      <c r="D1787" s="211" t="s">
        <v>1669</v>
      </c>
      <c r="E1787" s="211" t="s">
        <v>16098</v>
      </c>
      <c r="F1787" s="211" t="s">
        <v>1667</v>
      </c>
      <c r="G1787" s="211" t="s">
        <v>1668</v>
      </c>
      <c r="H1787" s="212" t="s">
        <v>3149</v>
      </c>
      <c r="I1787" s="213" t="s">
        <v>19150</v>
      </c>
      <c r="J1787" s="201" t="str">
        <f t="shared" si="55"/>
        <v>0345</v>
      </c>
      <c r="K1787" s="209"/>
      <c r="L1787" s="209"/>
      <c r="M1787" s="214"/>
      <c r="N1787" s="209" t="s">
        <v>18765</v>
      </c>
      <c r="O1787" s="215" t="s">
        <v>18766</v>
      </c>
      <c r="P1787" s="215" t="s">
        <v>18812</v>
      </c>
      <c r="Q1787" s="215" t="s">
        <v>18813</v>
      </c>
    </row>
    <row r="1788" spans="1:17" s="208" customFormat="1" ht="13.15" customHeight="1">
      <c r="A1788" s="209" t="str">
        <f t="shared" si="54"/>
        <v>##1417941295</v>
      </c>
      <c r="B1788" s="210" t="s">
        <v>19149</v>
      </c>
      <c r="C1788" s="211" t="s">
        <v>1669</v>
      </c>
      <c r="D1788" s="211" t="s">
        <v>1669</v>
      </c>
      <c r="E1788" s="211" t="s">
        <v>3649</v>
      </c>
      <c r="F1788" s="211" t="s">
        <v>1667</v>
      </c>
      <c r="G1788" s="211" t="s">
        <v>1668</v>
      </c>
      <c r="H1788" s="212" t="s">
        <v>3149</v>
      </c>
      <c r="I1788" s="213" t="s">
        <v>19150</v>
      </c>
      <c r="J1788" s="201" t="str">
        <f t="shared" si="55"/>
        <v>0345</v>
      </c>
      <c r="K1788" s="209" t="s">
        <v>14779</v>
      </c>
      <c r="L1788" s="209"/>
      <c r="M1788" s="214"/>
      <c r="N1788" s="209" t="s">
        <v>18765</v>
      </c>
      <c r="O1788" s="215" t="s">
        <v>18766</v>
      </c>
      <c r="P1788" s="215" t="s">
        <v>18812</v>
      </c>
      <c r="Q1788" s="215" t="s">
        <v>18813</v>
      </c>
    </row>
    <row r="1789" spans="1:17" s="208" customFormat="1" ht="13.15" customHeight="1">
      <c r="A1789" s="209" t="str">
        <f t="shared" si="54"/>
        <v>1F-QMA0000026346511417941295</v>
      </c>
      <c r="B1789" s="210" t="s">
        <v>19149</v>
      </c>
      <c r="C1789" s="211" t="s">
        <v>1669</v>
      </c>
      <c r="D1789" s="211" t="s">
        <v>1669</v>
      </c>
      <c r="E1789" s="211" t="s">
        <v>16096</v>
      </c>
      <c r="F1789" s="211" t="s">
        <v>1667</v>
      </c>
      <c r="G1789" s="211" t="s">
        <v>1668</v>
      </c>
      <c r="H1789" s="212" t="s">
        <v>3149</v>
      </c>
      <c r="I1789" s="213" t="s">
        <v>19150</v>
      </c>
      <c r="J1789" s="201" t="str">
        <f t="shared" si="55"/>
        <v>0345</v>
      </c>
      <c r="K1789" s="209"/>
      <c r="L1789" s="209"/>
      <c r="M1789" s="214"/>
      <c r="N1789" s="209" t="s">
        <v>18765</v>
      </c>
      <c r="O1789" s="215" t="s">
        <v>18766</v>
      </c>
      <c r="P1789" s="215" t="s">
        <v>18812</v>
      </c>
      <c r="Q1789" s="215" t="s">
        <v>18813</v>
      </c>
    </row>
    <row r="1790" spans="1:17" s="208" customFormat="1" ht="13.15" customHeight="1">
      <c r="A1790" s="209" t="str">
        <f t="shared" si="54"/>
        <v>1272940011790782704</v>
      </c>
      <c r="B1790" s="210" t="s">
        <v>19151</v>
      </c>
      <c r="C1790" s="211" t="s">
        <v>1058</v>
      </c>
      <c r="D1790" s="211" t="s">
        <v>1058</v>
      </c>
      <c r="E1790" s="211" t="s">
        <v>16099</v>
      </c>
      <c r="F1790" s="211" t="s">
        <v>1057</v>
      </c>
      <c r="G1790" s="211" t="s">
        <v>1784</v>
      </c>
      <c r="H1790" s="212" t="s">
        <v>3193</v>
      </c>
      <c r="I1790" s="213" t="s">
        <v>1059</v>
      </c>
      <c r="J1790" s="201" t="str">
        <f t="shared" si="55"/>
        <v>0346</v>
      </c>
      <c r="K1790" s="209"/>
      <c r="L1790" s="209"/>
      <c r="M1790" s="214"/>
      <c r="N1790" s="209" t="s">
        <v>18777</v>
      </c>
      <c r="O1790" s="215" t="s">
        <v>18778</v>
      </c>
      <c r="P1790" s="215" t="s">
        <v>18937</v>
      </c>
      <c r="Q1790" s="215" t="s">
        <v>18938</v>
      </c>
    </row>
    <row r="1791" spans="1:17" s="208" customFormat="1" ht="13.15" customHeight="1">
      <c r="A1791" s="209" t="str">
        <f t="shared" si="54"/>
        <v>1272940021790782704</v>
      </c>
      <c r="B1791" s="210" t="s">
        <v>19151</v>
      </c>
      <c r="C1791" s="211" t="s">
        <v>1058</v>
      </c>
      <c r="D1791" s="211" t="s">
        <v>1058</v>
      </c>
      <c r="E1791" s="211" t="s">
        <v>16100</v>
      </c>
      <c r="F1791" s="211" t="s">
        <v>1057</v>
      </c>
      <c r="G1791" s="211" t="s">
        <v>1784</v>
      </c>
      <c r="H1791" s="212" t="s">
        <v>3193</v>
      </c>
      <c r="I1791" s="213" t="s">
        <v>1059</v>
      </c>
      <c r="J1791" s="201" t="str">
        <f t="shared" si="55"/>
        <v>0346</v>
      </c>
      <c r="K1791" s="209"/>
      <c r="L1791" s="209"/>
      <c r="M1791" s="214"/>
      <c r="N1791" s="209" t="s">
        <v>18777</v>
      </c>
      <c r="O1791" s="215" t="s">
        <v>18778</v>
      </c>
      <c r="P1791" s="215" t="s">
        <v>18937</v>
      </c>
      <c r="Q1791" s="215" t="s">
        <v>18938</v>
      </c>
    </row>
    <row r="1792" spans="1:17" s="208" customFormat="1" ht="13.15" customHeight="1">
      <c r="A1792" s="209" t="str">
        <f t="shared" si="54"/>
        <v>1272940031790782704</v>
      </c>
      <c r="B1792" s="210" t="s">
        <v>19151</v>
      </c>
      <c r="C1792" s="211" t="s">
        <v>1058</v>
      </c>
      <c r="D1792" s="211" t="s">
        <v>1058</v>
      </c>
      <c r="E1792" s="211" t="s">
        <v>1057</v>
      </c>
      <c r="F1792" s="211" t="s">
        <v>1057</v>
      </c>
      <c r="G1792" s="211" t="s">
        <v>1784</v>
      </c>
      <c r="H1792" s="212" t="s">
        <v>3193</v>
      </c>
      <c r="I1792" s="213" t="s">
        <v>1059</v>
      </c>
      <c r="J1792" s="201" t="str">
        <f t="shared" si="55"/>
        <v>0346</v>
      </c>
      <c r="K1792" s="209"/>
      <c r="L1792" s="209"/>
      <c r="M1792" s="214"/>
      <c r="N1792" s="209" t="s">
        <v>18777</v>
      </c>
      <c r="O1792" s="215" t="s">
        <v>18778</v>
      </c>
      <c r="P1792" s="215" t="s">
        <v>18937</v>
      </c>
      <c r="Q1792" s="215" t="s">
        <v>18938</v>
      </c>
    </row>
    <row r="1793" spans="1:17" s="208" customFormat="1" ht="13.15" customHeight="1">
      <c r="A1793" s="209" t="str">
        <f t="shared" si="54"/>
        <v>1272940041790782704</v>
      </c>
      <c r="B1793" s="210" t="s">
        <v>19151</v>
      </c>
      <c r="C1793" s="211" t="s">
        <v>1058</v>
      </c>
      <c r="D1793" s="211" t="s">
        <v>1058</v>
      </c>
      <c r="E1793" s="211" t="s">
        <v>16101</v>
      </c>
      <c r="F1793" s="211" t="s">
        <v>1057</v>
      </c>
      <c r="G1793" s="211" t="s">
        <v>1784</v>
      </c>
      <c r="H1793" s="212" t="s">
        <v>3193</v>
      </c>
      <c r="I1793" s="213" t="s">
        <v>1059</v>
      </c>
      <c r="J1793" s="201" t="str">
        <f t="shared" si="55"/>
        <v>0346</v>
      </c>
      <c r="K1793" s="209"/>
      <c r="L1793" s="209"/>
      <c r="M1793" s="214"/>
      <c r="N1793" s="209" t="s">
        <v>18777</v>
      </c>
      <c r="O1793" s="215" t="s">
        <v>18778</v>
      </c>
      <c r="P1793" s="215" t="s">
        <v>18937</v>
      </c>
      <c r="Q1793" s="215" t="s">
        <v>18938</v>
      </c>
    </row>
    <row r="1794" spans="1:17" s="208" customFormat="1" ht="13.15" customHeight="1">
      <c r="A1794" s="209" t="str">
        <f t="shared" ref="A1794:A1857" si="56">E1794&amp;C1794</f>
        <v>1272940091790782704</v>
      </c>
      <c r="B1794" s="210" t="s">
        <v>19151</v>
      </c>
      <c r="C1794" s="211" t="s">
        <v>1058</v>
      </c>
      <c r="D1794" s="211" t="s">
        <v>1058</v>
      </c>
      <c r="E1794" s="211" t="s">
        <v>16102</v>
      </c>
      <c r="F1794" s="211" t="s">
        <v>1057</v>
      </c>
      <c r="G1794" s="211" t="s">
        <v>1784</v>
      </c>
      <c r="H1794" s="212" t="s">
        <v>3193</v>
      </c>
      <c r="I1794" s="213" t="s">
        <v>1059</v>
      </c>
      <c r="J1794" s="201" t="str">
        <f t="shared" ref="J1794:J1857" si="57">B1794</f>
        <v>0346</v>
      </c>
      <c r="K1794" s="209"/>
      <c r="L1794" s="209"/>
      <c r="M1794" s="214"/>
      <c r="N1794" s="209" t="s">
        <v>18777</v>
      </c>
      <c r="O1794" s="215" t="s">
        <v>18778</v>
      </c>
      <c r="P1794" s="215" t="s">
        <v>18937</v>
      </c>
      <c r="Q1794" s="215" t="s">
        <v>18938</v>
      </c>
    </row>
    <row r="1795" spans="1:17" s="208" customFormat="1" ht="13.15" customHeight="1">
      <c r="A1795" s="209" t="str">
        <f t="shared" si="56"/>
        <v>1272940101790782704</v>
      </c>
      <c r="B1795" s="210" t="s">
        <v>19151</v>
      </c>
      <c r="C1795" s="211" t="s">
        <v>1058</v>
      </c>
      <c r="D1795" s="211" t="s">
        <v>1058</v>
      </c>
      <c r="E1795" s="211" t="s">
        <v>16103</v>
      </c>
      <c r="F1795" s="211" t="s">
        <v>1057</v>
      </c>
      <c r="G1795" s="211" t="s">
        <v>1784</v>
      </c>
      <c r="H1795" s="212" t="s">
        <v>3193</v>
      </c>
      <c r="I1795" s="213" t="s">
        <v>1059</v>
      </c>
      <c r="J1795" s="201" t="str">
        <f t="shared" si="57"/>
        <v>0346</v>
      </c>
      <c r="K1795" s="209"/>
      <c r="L1795" s="209"/>
      <c r="M1795" s="214"/>
      <c r="N1795" s="209" t="s">
        <v>18777</v>
      </c>
      <c r="O1795" s="215" t="s">
        <v>18778</v>
      </c>
      <c r="P1795" s="215" t="s">
        <v>18937</v>
      </c>
      <c r="Q1795" s="215" t="s">
        <v>18938</v>
      </c>
    </row>
    <row r="1796" spans="1:17" s="208" customFormat="1" ht="13.15" customHeight="1">
      <c r="A1796" s="209" t="str">
        <f t="shared" si="56"/>
        <v>##1790782704</v>
      </c>
      <c r="B1796" s="210" t="s">
        <v>19151</v>
      </c>
      <c r="C1796" s="211" t="s">
        <v>1058</v>
      </c>
      <c r="D1796" s="211" t="s">
        <v>1058</v>
      </c>
      <c r="E1796" s="211" t="s">
        <v>3649</v>
      </c>
      <c r="F1796" s="211" t="s">
        <v>1057</v>
      </c>
      <c r="G1796" s="211" t="s">
        <v>1784</v>
      </c>
      <c r="H1796" s="212" t="s">
        <v>3193</v>
      </c>
      <c r="I1796" s="213" t="s">
        <v>1059</v>
      </c>
      <c r="J1796" s="201" t="str">
        <f t="shared" si="57"/>
        <v>0346</v>
      </c>
      <c r="K1796" s="209"/>
      <c r="L1796" s="209"/>
      <c r="M1796" s="214"/>
      <c r="N1796" s="209" t="s">
        <v>18777</v>
      </c>
      <c r="O1796" s="215" t="s">
        <v>18778</v>
      </c>
      <c r="P1796" s="215" t="s">
        <v>18937</v>
      </c>
      <c r="Q1796" s="215" t="s">
        <v>18938</v>
      </c>
    </row>
    <row r="1797" spans="1:17" s="208" customFormat="1" ht="13.15" customHeight="1">
      <c r="A1797" s="209" t="str">
        <f t="shared" si="56"/>
        <v>1F-QMA0000022900421790782704</v>
      </c>
      <c r="B1797" s="210" t="s">
        <v>19151</v>
      </c>
      <c r="C1797" s="211" t="s">
        <v>1058</v>
      </c>
      <c r="D1797" s="211" t="s">
        <v>1058</v>
      </c>
      <c r="E1797" s="211" t="s">
        <v>16104</v>
      </c>
      <c r="F1797" s="211" t="s">
        <v>1057</v>
      </c>
      <c r="G1797" s="211" t="s">
        <v>1784</v>
      </c>
      <c r="H1797" s="212" t="s">
        <v>3193</v>
      </c>
      <c r="I1797" s="213" t="s">
        <v>1059</v>
      </c>
      <c r="J1797" s="201" t="str">
        <f t="shared" si="57"/>
        <v>0346</v>
      </c>
      <c r="K1797" s="209"/>
      <c r="L1797" s="209"/>
      <c r="M1797" s="214"/>
      <c r="N1797" s="209" t="s">
        <v>18777</v>
      </c>
      <c r="O1797" s="215" t="s">
        <v>18778</v>
      </c>
      <c r="P1797" s="215" t="s">
        <v>18937</v>
      </c>
      <c r="Q1797" s="215" t="s">
        <v>18938</v>
      </c>
    </row>
    <row r="1798" spans="1:17" s="208" customFormat="1" ht="13.15" customHeight="1">
      <c r="A1798" s="209" t="str">
        <f t="shared" si="56"/>
        <v>7T-QMA0000022900421790782704</v>
      </c>
      <c r="B1798" s="210" t="s">
        <v>19151</v>
      </c>
      <c r="C1798" s="211" t="s">
        <v>1058</v>
      </c>
      <c r="D1798" s="211" t="s">
        <v>1058</v>
      </c>
      <c r="E1798" s="211" t="s">
        <v>16105</v>
      </c>
      <c r="F1798" s="211" t="s">
        <v>1057</v>
      </c>
      <c r="G1798" s="211" t="s">
        <v>1784</v>
      </c>
      <c r="H1798" s="212" t="s">
        <v>3193</v>
      </c>
      <c r="I1798" s="213" t="s">
        <v>1059</v>
      </c>
      <c r="J1798" s="201" t="str">
        <f t="shared" si="57"/>
        <v>0346</v>
      </c>
      <c r="K1798" s="209"/>
      <c r="L1798" s="209"/>
      <c r="M1798" s="214"/>
      <c r="N1798" s="209" t="s">
        <v>18777</v>
      </c>
      <c r="O1798" s="215" t="s">
        <v>18778</v>
      </c>
      <c r="P1798" s="215" t="s">
        <v>18937</v>
      </c>
      <c r="Q1798" s="215" t="s">
        <v>18938</v>
      </c>
    </row>
    <row r="1799" spans="1:17" s="208" customFormat="1" ht="13.15" customHeight="1">
      <c r="A1799" s="209" t="str">
        <f t="shared" si="56"/>
        <v>0217580011174685705</v>
      </c>
      <c r="B1799" s="210" t="s">
        <v>19152</v>
      </c>
      <c r="C1799" s="211" t="s">
        <v>16107</v>
      </c>
      <c r="D1799" s="211" t="s">
        <v>1871</v>
      </c>
      <c r="E1799" s="211" t="s">
        <v>16108</v>
      </c>
      <c r="F1799" s="211" t="s">
        <v>1607</v>
      </c>
      <c r="G1799" s="211" t="s">
        <v>1870</v>
      </c>
      <c r="H1799" s="212" t="s">
        <v>2316</v>
      </c>
      <c r="I1799" s="213" t="s">
        <v>19153</v>
      </c>
      <c r="J1799" s="201" t="str">
        <f t="shared" si="57"/>
        <v>0347</v>
      </c>
      <c r="K1799" s="209"/>
      <c r="L1799" s="209"/>
      <c r="M1799" s="214"/>
      <c r="N1799" s="209" t="s">
        <v>18777</v>
      </c>
      <c r="O1799" s="215" t="s">
        <v>18778</v>
      </c>
      <c r="P1799" s="215" t="s">
        <v>18785</v>
      </c>
      <c r="Q1799" s="215" t="s">
        <v>18786</v>
      </c>
    </row>
    <row r="1800" spans="1:17" s="208" customFormat="1" ht="13.15" customHeight="1">
      <c r="A1800" s="209" t="str">
        <f t="shared" si="56"/>
        <v>0217580011932123247</v>
      </c>
      <c r="B1800" s="210" t="s">
        <v>19152</v>
      </c>
      <c r="C1800" s="211" t="s">
        <v>1871</v>
      </c>
      <c r="D1800" s="211" t="s">
        <v>1871</v>
      </c>
      <c r="E1800" s="211" t="s">
        <v>16108</v>
      </c>
      <c r="F1800" s="211" t="s">
        <v>1607</v>
      </c>
      <c r="G1800" s="211" t="s">
        <v>1870</v>
      </c>
      <c r="H1800" s="212" t="s">
        <v>2316</v>
      </c>
      <c r="I1800" s="213" t="s">
        <v>19153</v>
      </c>
      <c r="J1800" s="201" t="str">
        <f t="shared" si="57"/>
        <v>0347</v>
      </c>
      <c r="K1800" s="209"/>
      <c r="L1800" s="209"/>
      <c r="M1800" s="214"/>
      <c r="N1800" s="209" t="s">
        <v>18777</v>
      </c>
      <c r="O1800" s="215" t="s">
        <v>18778</v>
      </c>
      <c r="P1800" s="215" t="s">
        <v>18785</v>
      </c>
      <c r="Q1800" s="215" t="s">
        <v>18786</v>
      </c>
    </row>
    <row r="1801" spans="1:17" s="208" customFormat="1" ht="13.15" customHeight="1">
      <c r="A1801" s="209" t="str">
        <f t="shared" si="56"/>
        <v>0217838011407910276</v>
      </c>
      <c r="B1801" s="210" t="s">
        <v>19152</v>
      </c>
      <c r="C1801" s="211" t="s">
        <v>1052</v>
      </c>
      <c r="D1801" s="211" t="s">
        <v>1871</v>
      </c>
      <c r="E1801" s="211" t="s">
        <v>16109</v>
      </c>
      <c r="F1801" s="211" t="s">
        <v>1607</v>
      </c>
      <c r="G1801" s="211" t="s">
        <v>1870</v>
      </c>
      <c r="H1801" s="212" t="s">
        <v>2316</v>
      </c>
      <c r="I1801" s="213" t="s">
        <v>19153</v>
      </c>
      <c r="J1801" s="201" t="str">
        <f t="shared" si="57"/>
        <v>0347</v>
      </c>
      <c r="K1801" s="209"/>
      <c r="L1801" s="209"/>
      <c r="M1801" s="214"/>
      <c r="N1801" s="209" t="s">
        <v>18777</v>
      </c>
      <c r="O1801" s="215" t="s">
        <v>18778</v>
      </c>
      <c r="P1801" s="215" t="s">
        <v>18785</v>
      </c>
      <c r="Q1801" s="215" t="s">
        <v>18786</v>
      </c>
    </row>
    <row r="1802" spans="1:17" s="208" customFormat="1" ht="13.15" customHeight="1">
      <c r="A1802" s="209" t="str">
        <f t="shared" si="56"/>
        <v>0217838011932123247</v>
      </c>
      <c r="B1802" s="210" t="s">
        <v>19152</v>
      </c>
      <c r="C1802" s="211" t="s">
        <v>1871</v>
      </c>
      <c r="D1802" s="211" t="s">
        <v>1871</v>
      </c>
      <c r="E1802" s="211" t="s">
        <v>16109</v>
      </c>
      <c r="F1802" s="211" t="s">
        <v>1607</v>
      </c>
      <c r="G1802" s="211" t="s">
        <v>1870</v>
      </c>
      <c r="H1802" s="212" t="s">
        <v>2316</v>
      </c>
      <c r="I1802" s="213" t="s">
        <v>19153</v>
      </c>
      <c r="J1802" s="201" t="str">
        <f t="shared" si="57"/>
        <v>0347</v>
      </c>
      <c r="K1802" s="209"/>
      <c r="L1802" s="209"/>
      <c r="M1802" s="214"/>
      <c r="N1802" s="209" t="s">
        <v>18777</v>
      </c>
      <c r="O1802" s="215" t="s">
        <v>18778</v>
      </c>
      <c r="P1802" s="215" t="s">
        <v>18785</v>
      </c>
      <c r="Q1802" s="215" t="s">
        <v>18786</v>
      </c>
    </row>
    <row r="1803" spans="1:17" s="208" customFormat="1" ht="13.15" customHeight="1">
      <c r="A1803" s="209" t="str">
        <f t="shared" si="56"/>
        <v>0224776011932123247</v>
      </c>
      <c r="B1803" s="210" t="s">
        <v>19152</v>
      </c>
      <c r="C1803" s="211" t="s">
        <v>1871</v>
      </c>
      <c r="D1803" s="211" t="s">
        <v>1871</v>
      </c>
      <c r="E1803" s="211" t="s">
        <v>16111</v>
      </c>
      <c r="F1803" s="211" t="s">
        <v>1607</v>
      </c>
      <c r="G1803" s="211" t="s">
        <v>1870</v>
      </c>
      <c r="H1803" s="212" t="s">
        <v>2316</v>
      </c>
      <c r="I1803" s="213" t="s">
        <v>19153</v>
      </c>
      <c r="J1803" s="201" t="str">
        <f t="shared" si="57"/>
        <v>0347</v>
      </c>
      <c r="K1803" s="209"/>
      <c r="L1803" s="209"/>
      <c r="M1803" s="214"/>
      <c r="N1803" s="209" t="s">
        <v>18777</v>
      </c>
      <c r="O1803" s="215" t="s">
        <v>18778</v>
      </c>
      <c r="P1803" s="215" t="s">
        <v>18785</v>
      </c>
      <c r="Q1803" s="215" t="s">
        <v>18786</v>
      </c>
    </row>
    <row r="1804" spans="1:17" s="208" customFormat="1" ht="13.15" customHeight="1">
      <c r="A1804" s="209" t="str">
        <f t="shared" si="56"/>
        <v>0252355011932123247</v>
      </c>
      <c r="B1804" s="210" t="s">
        <v>19152</v>
      </c>
      <c r="C1804" s="211" t="s">
        <v>1871</v>
      </c>
      <c r="D1804" s="211" t="s">
        <v>1871</v>
      </c>
      <c r="E1804" s="211" t="s">
        <v>16112</v>
      </c>
      <c r="F1804" s="211" t="s">
        <v>1607</v>
      </c>
      <c r="G1804" s="211" t="s">
        <v>1870</v>
      </c>
      <c r="H1804" s="212" t="s">
        <v>2316</v>
      </c>
      <c r="I1804" s="213" t="s">
        <v>19153</v>
      </c>
      <c r="J1804" s="201" t="str">
        <f t="shared" si="57"/>
        <v>0347</v>
      </c>
      <c r="K1804" s="209"/>
      <c r="L1804" s="209"/>
      <c r="M1804" s="214"/>
      <c r="N1804" s="209" t="s">
        <v>18777</v>
      </c>
      <c r="O1804" s="215" t="s">
        <v>18778</v>
      </c>
      <c r="P1804" s="215" t="s">
        <v>18785</v>
      </c>
      <c r="Q1804" s="215" t="s">
        <v>18786</v>
      </c>
    </row>
    <row r="1805" spans="1:17" s="208" customFormat="1" ht="13.15" customHeight="1">
      <c r="A1805" s="209" t="str">
        <f t="shared" si="56"/>
        <v>0798670021033250170</v>
      </c>
      <c r="B1805" s="210" t="s">
        <v>19152</v>
      </c>
      <c r="C1805" s="211" t="s">
        <v>16113</v>
      </c>
      <c r="D1805" s="211" t="s">
        <v>1871</v>
      </c>
      <c r="E1805" s="211" t="s">
        <v>16114</v>
      </c>
      <c r="F1805" s="211" t="s">
        <v>1607</v>
      </c>
      <c r="G1805" s="211" t="s">
        <v>1870</v>
      </c>
      <c r="H1805" s="212" t="s">
        <v>2316</v>
      </c>
      <c r="I1805" s="213" t="s">
        <v>19153</v>
      </c>
      <c r="J1805" s="201" t="str">
        <f t="shared" si="57"/>
        <v>0347</v>
      </c>
      <c r="K1805" s="209"/>
      <c r="L1805" s="209"/>
      <c r="M1805" s="214"/>
      <c r="N1805" s="209" t="s">
        <v>18777</v>
      </c>
      <c r="O1805" s="215" t="s">
        <v>18778</v>
      </c>
      <c r="P1805" s="215" t="s">
        <v>18785</v>
      </c>
      <c r="Q1805" s="215" t="s">
        <v>18786</v>
      </c>
    </row>
    <row r="1806" spans="1:17" s="208" customFormat="1" ht="13.15" customHeight="1">
      <c r="A1806" s="209" t="str">
        <f t="shared" si="56"/>
        <v>0800351011558308130</v>
      </c>
      <c r="B1806" s="210" t="s">
        <v>19152</v>
      </c>
      <c r="C1806" s="211" t="s">
        <v>16115</v>
      </c>
      <c r="D1806" s="211" t="s">
        <v>1871</v>
      </c>
      <c r="E1806" s="211" t="s">
        <v>16116</v>
      </c>
      <c r="F1806" s="211" t="s">
        <v>1607</v>
      </c>
      <c r="G1806" s="211" t="s">
        <v>1870</v>
      </c>
      <c r="H1806" s="212" t="s">
        <v>2316</v>
      </c>
      <c r="I1806" s="213" t="s">
        <v>19153</v>
      </c>
      <c r="J1806" s="201" t="str">
        <f t="shared" si="57"/>
        <v>0347</v>
      </c>
      <c r="K1806" s="209" t="s">
        <v>9256</v>
      </c>
      <c r="L1806" s="209"/>
      <c r="M1806" s="214"/>
      <c r="N1806" s="209" t="s">
        <v>18777</v>
      </c>
      <c r="O1806" s="215" t="s">
        <v>18778</v>
      </c>
      <c r="P1806" s="215" t="s">
        <v>18785</v>
      </c>
      <c r="Q1806" s="215" t="s">
        <v>18786</v>
      </c>
    </row>
    <row r="1807" spans="1:17" s="208" customFormat="1" ht="13.15" customHeight="1">
      <c r="A1807" s="209" t="str">
        <f t="shared" si="56"/>
        <v>0820565021932123247</v>
      </c>
      <c r="B1807" s="210" t="s">
        <v>19152</v>
      </c>
      <c r="C1807" s="211" t="s">
        <v>1871</v>
      </c>
      <c r="D1807" s="211" t="s">
        <v>1871</v>
      </c>
      <c r="E1807" s="211" t="s">
        <v>16117</v>
      </c>
      <c r="F1807" s="211" t="s">
        <v>1607</v>
      </c>
      <c r="G1807" s="211" t="s">
        <v>1870</v>
      </c>
      <c r="H1807" s="212" t="s">
        <v>2316</v>
      </c>
      <c r="I1807" s="213" t="s">
        <v>19153</v>
      </c>
      <c r="J1807" s="201" t="str">
        <f t="shared" si="57"/>
        <v>0347</v>
      </c>
      <c r="K1807" s="209"/>
      <c r="L1807" s="209"/>
      <c r="M1807" s="214"/>
      <c r="N1807" s="209" t="s">
        <v>18777</v>
      </c>
      <c r="O1807" s="215" t="s">
        <v>18778</v>
      </c>
      <c r="P1807" s="215" t="s">
        <v>18785</v>
      </c>
      <c r="Q1807" s="215" t="s">
        <v>18786</v>
      </c>
    </row>
    <row r="1808" spans="1:17" s="208" customFormat="1" ht="13.15" customHeight="1">
      <c r="A1808" s="209" t="str">
        <f t="shared" si="56"/>
        <v>0820565031831198506</v>
      </c>
      <c r="B1808" s="210" t="s">
        <v>19152</v>
      </c>
      <c r="C1808" s="211" t="s">
        <v>16118</v>
      </c>
      <c r="D1808" s="211" t="s">
        <v>1871</v>
      </c>
      <c r="E1808" s="211" t="s">
        <v>16119</v>
      </c>
      <c r="F1808" s="211" t="s">
        <v>1607</v>
      </c>
      <c r="G1808" s="211" t="s">
        <v>1870</v>
      </c>
      <c r="H1808" s="212" t="s">
        <v>2316</v>
      </c>
      <c r="I1808" s="213" t="s">
        <v>19153</v>
      </c>
      <c r="J1808" s="201" t="str">
        <f t="shared" si="57"/>
        <v>0347</v>
      </c>
      <c r="K1808" s="209"/>
      <c r="L1808" s="209"/>
      <c r="M1808" s="214"/>
      <c r="N1808" s="209" t="s">
        <v>18777</v>
      </c>
      <c r="O1808" s="215" t="s">
        <v>18778</v>
      </c>
      <c r="P1808" s="215" t="s">
        <v>18785</v>
      </c>
      <c r="Q1808" s="215" t="s">
        <v>18786</v>
      </c>
    </row>
    <row r="1809" spans="1:17" s="208" customFormat="1" ht="13.15" customHeight="1">
      <c r="A1809" s="209" t="str">
        <f t="shared" si="56"/>
        <v>0820565121932123247</v>
      </c>
      <c r="B1809" s="210" t="s">
        <v>19152</v>
      </c>
      <c r="C1809" s="211" t="s">
        <v>1871</v>
      </c>
      <c r="D1809" s="211" t="s">
        <v>1871</v>
      </c>
      <c r="E1809" s="211" t="s">
        <v>16120</v>
      </c>
      <c r="F1809" s="211" t="s">
        <v>1607</v>
      </c>
      <c r="G1809" s="211" t="s">
        <v>1870</v>
      </c>
      <c r="H1809" s="212" t="s">
        <v>2316</v>
      </c>
      <c r="I1809" s="213" t="s">
        <v>19153</v>
      </c>
      <c r="J1809" s="201" t="str">
        <f t="shared" si="57"/>
        <v>0347</v>
      </c>
      <c r="K1809" s="209"/>
      <c r="L1809" s="209"/>
      <c r="M1809" s="214"/>
      <c r="N1809" s="209" t="s">
        <v>18777</v>
      </c>
      <c r="O1809" s="215" t="s">
        <v>18778</v>
      </c>
      <c r="P1809" s="215" t="s">
        <v>18785</v>
      </c>
      <c r="Q1809" s="215" t="s">
        <v>18786</v>
      </c>
    </row>
    <row r="1810" spans="1:17" s="208" customFormat="1" ht="13.15" customHeight="1">
      <c r="A1810" s="209" t="str">
        <f t="shared" si="56"/>
        <v>1272957021932123247</v>
      </c>
      <c r="B1810" s="210" t="s">
        <v>19152</v>
      </c>
      <c r="C1810" s="211" t="s">
        <v>1871</v>
      </c>
      <c r="D1810" s="211" t="s">
        <v>1871</v>
      </c>
      <c r="E1810" s="211" t="s">
        <v>16121</v>
      </c>
      <c r="F1810" s="211" t="s">
        <v>1607</v>
      </c>
      <c r="G1810" s="211" t="s">
        <v>1870</v>
      </c>
      <c r="H1810" s="212" t="s">
        <v>2316</v>
      </c>
      <c r="I1810" s="213" t="s">
        <v>19153</v>
      </c>
      <c r="J1810" s="201" t="str">
        <f t="shared" si="57"/>
        <v>0347</v>
      </c>
      <c r="K1810" s="209"/>
      <c r="L1810" s="209"/>
      <c r="M1810" s="214"/>
      <c r="N1810" s="209" t="s">
        <v>18777</v>
      </c>
      <c r="O1810" s="215" t="s">
        <v>18778</v>
      </c>
      <c r="P1810" s="215" t="s">
        <v>18785</v>
      </c>
      <c r="Q1810" s="215" t="s">
        <v>18786</v>
      </c>
    </row>
    <row r="1811" spans="1:17" s="208" customFormat="1" ht="13.15" customHeight="1">
      <c r="A1811" s="209" t="str">
        <f t="shared" si="56"/>
        <v>1272957031174685705</v>
      </c>
      <c r="B1811" s="210" t="s">
        <v>19152</v>
      </c>
      <c r="C1811" s="211" t="s">
        <v>16107</v>
      </c>
      <c r="D1811" s="211" t="s">
        <v>1871</v>
      </c>
      <c r="E1811" s="211" t="s">
        <v>1607</v>
      </c>
      <c r="F1811" s="211" t="s">
        <v>1607</v>
      </c>
      <c r="G1811" s="211" t="s">
        <v>1870</v>
      </c>
      <c r="H1811" s="212" t="s">
        <v>2316</v>
      </c>
      <c r="I1811" s="213" t="s">
        <v>19153</v>
      </c>
      <c r="J1811" s="201" t="str">
        <f t="shared" si="57"/>
        <v>0347</v>
      </c>
      <c r="K1811" s="209" t="s">
        <v>9256</v>
      </c>
      <c r="L1811" s="209"/>
      <c r="M1811" s="214"/>
      <c r="N1811" s="209" t="s">
        <v>18777</v>
      </c>
      <c r="O1811" s="215" t="s">
        <v>18778</v>
      </c>
      <c r="P1811" s="215" t="s">
        <v>18785</v>
      </c>
      <c r="Q1811" s="215" t="s">
        <v>18786</v>
      </c>
    </row>
    <row r="1812" spans="1:17" s="208" customFormat="1" ht="13.15" customHeight="1">
      <c r="A1812" s="209" t="str">
        <f t="shared" si="56"/>
        <v>1272957031407910276</v>
      </c>
      <c r="B1812" s="210" t="s">
        <v>19152</v>
      </c>
      <c r="C1812" s="211" t="s">
        <v>1052</v>
      </c>
      <c r="D1812" s="211" t="s">
        <v>1871</v>
      </c>
      <c r="E1812" s="211" t="s">
        <v>1607</v>
      </c>
      <c r="F1812" s="211" t="s">
        <v>1607</v>
      </c>
      <c r="G1812" s="211" t="s">
        <v>1870</v>
      </c>
      <c r="H1812" s="212" t="s">
        <v>2316</v>
      </c>
      <c r="I1812" s="213" t="s">
        <v>19153</v>
      </c>
      <c r="J1812" s="201" t="str">
        <f t="shared" si="57"/>
        <v>0347</v>
      </c>
      <c r="K1812" s="209" t="s">
        <v>9256</v>
      </c>
      <c r="L1812" s="209"/>
      <c r="M1812" s="214"/>
      <c r="N1812" s="209" t="s">
        <v>18777</v>
      </c>
      <c r="O1812" s="215" t="s">
        <v>18778</v>
      </c>
      <c r="P1812" s="215" t="s">
        <v>18785</v>
      </c>
      <c r="Q1812" s="215" t="s">
        <v>18786</v>
      </c>
    </row>
    <row r="1813" spans="1:17" s="208" customFormat="1" ht="13.15" customHeight="1">
      <c r="A1813" s="209" t="str">
        <f t="shared" si="56"/>
        <v>1272957031932123247</v>
      </c>
      <c r="B1813" s="210" t="s">
        <v>19152</v>
      </c>
      <c r="C1813" s="211" t="s">
        <v>1871</v>
      </c>
      <c r="D1813" s="211" t="s">
        <v>1871</v>
      </c>
      <c r="E1813" s="211" t="s">
        <v>1607</v>
      </c>
      <c r="F1813" s="211" t="s">
        <v>1607</v>
      </c>
      <c r="G1813" s="211" t="s">
        <v>1870</v>
      </c>
      <c r="H1813" s="212" t="s">
        <v>2316</v>
      </c>
      <c r="I1813" s="213" t="s">
        <v>19153</v>
      </c>
      <c r="J1813" s="201" t="str">
        <f t="shared" si="57"/>
        <v>0347</v>
      </c>
      <c r="K1813" s="209"/>
      <c r="L1813" s="209"/>
      <c r="M1813" s="214"/>
      <c r="N1813" s="209" t="s">
        <v>18777</v>
      </c>
      <c r="O1813" s="215" t="s">
        <v>18778</v>
      </c>
      <c r="P1813" s="215" t="s">
        <v>18785</v>
      </c>
      <c r="Q1813" s="215" t="s">
        <v>18786</v>
      </c>
    </row>
    <row r="1814" spans="1:17" s="208" customFormat="1" ht="13.15" customHeight="1">
      <c r="A1814" s="209" t="str">
        <f t="shared" si="56"/>
        <v>1272957081407910276</v>
      </c>
      <c r="B1814" s="210" t="s">
        <v>19152</v>
      </c>
      <c r="C1814" s="211" t="s">
        <v>1052</v>
      </c>
      <c r="D1814" s="211" t="s">
        <v>1871</v>
      </c>
      <c r="E1814" s="211" t="s">
        <v>1051</v>
      </c>
      <c r="F1814" s="211" t="s">
        <v>1607</v>
      </c>
      <c r="G1814" s="211" t="s">
        <v>1870</v>
      </c>
      <c r="H1814" s="212" t="s">
        <v>2316</v>
      </c>
      <c r="I1814" s="213" t="s">
        <v>19153</v>
      </c>
      <c r="J1814" s="201" t="str">
        <f t="shared" si="57"/>
        <v>0347</v>
      </c>
      <c r="K1814" s="209"/>
      <c r="L1814" s="209"/>
      <c r="M1814" s="214"/>
      <c r="N1814" s="209" t="s">
        <v>18777</v>
      </c>
      <c r="O1814" s="215" t="s">
        <v>18778</v>
      </c>
      <c r="P1814" s="215" t="s">
        <v>18785</v>
      </c>
      <c r="Q1814" s="215" t="s">
        <v>18786</v>
      </c>
    </row>
    <row r="1815" spans="1:17" s="208" customFormat="1" ht="13.15" customHeight="1">
      <c r="A1815" s="209" t="str">
        <f t="shared" si="56"/>
        <v>##1174685705</v>
      </c>
      <c r="B1815" s="210" t="s">
        <v>19152</v>
      </c>
      <c r="C1815" s="211" t="s">
        <v>16107</v>
      </c>
      <c r="D1815" s="211" t="s">
        <v>1871</v>
      </c>
      <c r="E1815" s="211" t="s">
        <v>3649</v>
      </c>
      <c r="F1815" s="211" t="s">
        <v>1607</v>
      </c>
      <c r="G1815" s="211" t="s">
        <v>1870</v>
      </c>
      <c r="H1815" s="212" t="s">
        <v>2316</v>
      </c>
      <c r="I1815" s="213" t="s">
        <v>19153</v>
      </c>
      <c r="J1815" s="201" t="str">
        <f t="shared" si="57"/>
        <v>0347</v>
      </c>
      <c r="K1815" s="209"/>
      <c r="L1815" s="209"/>
      <c r="M1815" s="214"/>
      <c r="N1815" s="209" t="s">
        <v>18777</v>
      </c>
      <c r="O1815" s="215" t="s">
        <v>18778</v>
      </c>
      <c r="P1815" s="215" t="s">
        <v>18785</v>
      </c>
      <c r="Q1815" s="215" t="s">
        <v>18786</v>
      </c>
    </row>
    <row r="1816" spans="1:17" s="208" customFormat="1" ht="13.15" customHeight="1">
      <c r="A1816" s="209" t="str">
        <f t="shared" si="56"/>
        <v>##1417985979</v>
      </c>
      <c r="B1816" s="210" t="s">
        <v>19152</v>
      </c>
      <c r="C1816" s="211" t="s">
        <v>16106</v>
      </c>
      <c r="D1816" s="211" t="s">
        <v>1871</v>
      </c>
      <c r="E1816" s="211" t="s">
        <v>3649</v>
      </c>
      <c r="F1816" s="211" t="s">
        <v>1607</v>
      </c>
      <c r="G1816" s="211" t="s">
        <v>1870</v>
      </c>
      <c r="H1816" s="212" t="s">
        <v>2316</v>
      </c>
      <c r="I1816" s="213" t="s">
        <v>19153</v>
      </c>
      <c r="J1816" s="201" t="str">
        <f t="shared" si="57"/>
        <v>0347</v>
      </c>
      <c r="K1816" s="209"/>
      <c r="L1816" s="209"/>
      <c r="M1816" s="214"/>
      <c r="N1816" s="209" t="s">
        <v>18777</v>
      </c>
      <c r="O1816" s="215" t="s">
        <v>18778</v>
      </c>
      <c r="P1816" s="215" t="s">
        <v>18785</v>
      </c>
      <c r="Q1816" s="215" t="s">
        <v>18786</v>
      </c>
    </row>
    <row r="1817" spans="1:17" s="208" customFormat="1" ht="13.15" customHeight="1">
      <c r="A1817" s="209" t="str">
        <f t="shared" si="56"/>
        <v>##1932123247</v>
      </c>
      <c r="B1817" s="210" t="s">
        <v>19152</v>
      </c>
      <c r="C1817" s="211" t="s">
        <v>1871</v>
      </c>
      <c r="D1817" s="211" t="s">
        <v>1871</v>
      </c>
      <c r="E1817" s="211" t="s">
        <v>3649</v>
      </c>
      <c r="F1817" s="211" t="s">
        <v>1607</v>
      </c>
      <c r="G1817" s="211" t="s">
        <v>1870</v>
      </c>
      <c r="H1817" s="212" t="s">
        <v>2316</v>
      </c>
      <c r="I1817" s="213" t="s">
        <v>19153</v>
      </c>
      <c r="J1817" s="201" t="str">
        <f t="shared" si="57"/>
        <v>0347</v>
      </c>
      <c r="K1817" s="209"/>
      <c r="L1817" s="209"/>
      <c r="M1817" s="214"/>
      <c r="N1817" s="209" t="s">
        <v>18777</v>
      </c>
      <c r="O1817" s="215" t="s">
        <v>18778</v>
      </c>
      <c r="P1817" s="215" t="s">
        <v>18785</v>
      </c>
      <c r="Q1817" s="215" t="s">
        <v>18786</v>
      </c>
    </row>
    <row r="1818" spans="1:17" s="208" customFormat="1" ht="13.15" customHeight="1">
      <c r="A1818" s="209" t="str">
        <f t="shared" si="56"/>
        <v>021783802NA</v>
      </c>
      <c r="B1818" s="210" t="s">
        <v>19152</v>
      </c>
      <c r="C1818" s="211" t="s">
        <v>3106</v>
      </c>
      <c r="D1818" s="211" t="s">
        <v>1871</v>
      </c>
      <c r="E1818" s="211" t="s">
        <v>16110</v>
      </c>
      <c r="F1818" s="211" t="s">
        <v>1607</v>
      </c>
      <c r="G1818" s="211" t="s">
        <v>1870</v>
      </c>
      <c r="H1818" s="212" t="s">
        <v>2316</v>
      </c>
      <c r="I1818" s="213" t="s">
        <v>19153</v>
      </c>
      <c r="J1818" s="201" t="str">
        <f t="shared" si="57"/>
        <v>0347</v>
      </c>
      <c r="K1818" s="209"/>
      <c r="L1818" s="209"/>
      <c r="M1818" s="214"/>
      <c r="N1818" s="209" t="s">
        <v>18777</v>
      </c>
      <c r="O1818" s="215" t="s">
        <v>18778</v>
      </c>
      <c r="P1818" s="215" t="s">
        <v>18785</v>
      </c>
      <c r="Q1818" s="215" t="s">
        <v>18786</v>
      </c>
    </row>
    <row r="1819" spans="1:17" s="208" customFormat="1" ht="13.15" customHeight="1">
      <c r="A1819" s="209" t="str">
        <f t="shared" si="56"/>
        <v>1F-QMA0000021447111932123247</v>
      </c>
      <c r="B1819" s="210" t="s">
        <v>19152</v>
      </c>
      <c r="C1819" s="211" t="s">
        <v>1871</v>
      </c>
      <c r="D1819" s="211" t="s">
        <v>1871</v>
      </c>
      <c r="E1819" s="211" t="s">
        <v>16122</v>
      </c>
      <c r="F1819" s="211" t="s">
        <v>1607</v>
      </c>
      <c r="G1819" s="211" t="s">
        <v>1870</v>
      </c>
      <c r="H1819" s="212" t="s">
        <v>2316</v>
      </c>
      <c r="I1819" s="213" t="s">
        <v>19153</v>
      </c>
      <c r="J1819" s="201" t="str">
        <f t="shared" si="57"/>
        <v>0347</v>
      </c>
      <c r="K1819" s="209"/>
      <c r="L1819" s="209"/>
      <c r="M1819" s="214"/>
      <c r="N1819" s="209" t="s">
        <v>18777</v>
      </c>
      <c r="O1819" s="215" t="s">
        <v>18778</v>
      </c>
      <c r="P1819" s="215" t="s">
        <v>18785</v>
      </c>
      <c r="Q1819" s="215" t="s">
        <v>18786</v>
      </c>
    </row>
    <row r="1820" spans="1:17" s="208" customFormat="1" ht="13.15" customHeight="1">
      <c r="A1820" s="209" t="str">
        <f t="shared" si="56"/>
        <v>6A-100102611932123247</v>
      </c>
      <c r="B1820" s="210" t="s">
        <v>19152</v>
      </c>
      <c r="C1820" s="211" t="s">
        <v>1871</v>
      </c>
      <c r="D1820" s="211" t="s">
        <v>1871</v>
      </c>
      <c r="E1820" s="211" t="s">
        <v>16123</v>
      </c>
      <c r="F1820" s="211" t="s">
        <v>1607</v>
      </c>
      <c r="G1820" s="211" t="s">
        <v>1870</v>
      </c>
      <c r="H1820" s="212" t="s">
        <v>2316</v>
      </c>
      <c r="I1820" s="213" t="s">
        <v>19153</v>
      </c>
      <c r="J1820" s="201" t="str">
        <f t="shared" si="57"/>
        <v>0347</v>
      </c>
      <c r="K1820" s="209"/>
      <c r="L1820" s="209"/>
      <c r="M1820" s="214"/>
      <c r="N1820" s="209" t="s">
        <v>18777</v>
      </c>
      <c r="O1820" s="215" t="s">
        <v>18778</v>
      </c>
      <c r="P1820" s="215" t="s">
        <v>18785</v>
      </c>
      <c r="Q1820" s="215" t="s">
        <v>18786</v>
      </c>
    </row>
    <row r="1821" spans="1:17" s="208" customFormat="1" ht="13.15" customHeight="1">
      <c r="A1821" s="209" t="str">
        <f t="shared" si="56"/>
        <v>9A-100102611932123247</v>
      </c>
      <c r="B1821" s="210" t="s">
        <v>19152</v>
      </c>
      <c r="C1821" s="211" t="s">
        <v>1871</v>
      </c>
      <c r="D1821" s="211" t="s">
        <v>1871</v>
      </c>
      <c r="E1821" s="211" t="s">
        <v>16124</v>
      </c>
      <c r="F1821" s="211" t="s">
        <v>1607</v>
      </c>
      <c r="G1821" s="211" t="s">
        <v>1870</v>
      </c>
      <c r="H1821" s="212" t="s">
        <v>2316</v>
      </c>
      <c r="I1821" s="213" t="s">
        <v>19153</v>
      </c>
      <c r="J1821" s="201" t="str">
        <f t="shared" si="57"/>
        <v>0347</v>
      </c>
      <c r="K1821" s="209"/>
      <c r="L1821" s="209"/>
      <c r="M1821" s="214"/>
      <c r="N1821" s="209" t="s">
        <v>18777</v>
      </c>
      <c r="O1821" s="215" t="s">
        <v>18778</v>
      </c>
      <c r="P1821" s="215" t="s">
        <v>18785</v>
      </c>
      <c r="Q1821" s="215" t="s">
        <v>18786</v>
      </c>
    </row>
    <row r="1822" spans="1:17" s="208" customFormat="1" ht="13.15" customHeight="1">
      <c r="A1822" s="209" t="str">
        <f t="shared" si="56"/>
        <v>9C-QMA0000021447111932123247</v>
      </c>
      <c r="B1822" s="210" t="s">
        <v>19152</v>
      </c>
      <c r="C1822" s="211" t="s">
        <v>1871</v>
      </c>
      <c r="D1822" s="211" t="s">
        <v>1871</v>
      </c>
      <c r="E1822" s="211" t="s">
        <v>16125</v>
      </c>
      <c r="F1822" s="211" t="s">
        <v>1607</v>
      </c>
      <c r="G1822" s="211" t="s">
        <v>1870</v>
      </c>
      <c r="H1822" s="212" t="s">
        <v>2316</v>
      </c>
      <c r="I1822" s="213" t="s">
        <v>19153</v>
      </c>
      <c r="J1822" s="201" t="str">
        <f t="shared" si="57"/>
        <v>0347</v>
      </c>
      <c r="K1822" s="209"/>
      <c r="L1822" s="209"/>
      <c r="M1822" s="214"/>
      <c r="N1822" s="209" t="s">
        <v>18777</v>
      </c>
      <c r="O1822" s="215" t="s">
        <v>18778</v>
      </c>
      <c r="P1822" s="215" t="s">
        <v>18785</v>
      </c>
      <c r="Q1822" s="215" t="s">
        <v>18786</v>
      </c>
    </row>
    <row r="1823" spans="1:17" s="208" customFormat="1" ht="13.15" customHeight="1">
      <c r="A1823" s="209" t="str">
        <f t="shared" si="56"/>
        <v>9C-QMA0000028905851932123247</v>
      </c>
      <c r="B1823" s="210" t="s">
        <v>19152</v>
      </c>
      <c r="C1823" s="211" t="s">
        <v>1871</v>
      </c>
      <c r="D1823" s="211" t="s">
        <v>1871</v>
      </c>
      <c r="E1823" s="211" t="s">
        <v>16126</v>
      </c>
      <c r="F1823" s="211" t="s">
        <v>1607</v>
      </c>
      <c r="G1823" s="211" t="s">
        <v>1870</v>
      </c>
      <c r="H1823" s="212" t="s">
        <v>2316</v>
      </c>
      <c r="I1823" s="213" t="s">
        <v>19153</v>
      </c>
      <c r="J1823" s="201" t="str">
        <f t="shared" si="57"/>
        <v>0347</v>
      </c>
      <c r="K1823" s="209"/>
      <c r="L1823" s="209"/>
      <c r="M1823" s="214"/>
      <c r="N1823" s="209" t="s">
        <v>18777</v>
      </c>
      <c r="O1823" s="215" t="s">
        <v>18778</v>
      </c>
      <c r="P1823" s="215" t="s">
        <v>18785</v>
      </c>
      <c r="Q1823" s="215" t="s">
        <v>18786</v>
      </c>
    </row>
    <row r="1824" spans="1:17" s="208" customFormat="1" ht="13.15" customHeight="1">
      <c r="A1824" s="209" t="str">
        <f t="shared" si="56"/>
        <v>BHO1268294B1417985979</v>
      </c>
      <c r="B1824" s="210" t="s">
        <v>19152</v>
      </c>
      <c r="C1824" s="211" t="s">
        <v>16106</v>
      </c>
      <c r="D1824" s="211" t="s">
        <v>1871</v>
      </c>
      <c r="E1824" s="211" t="s">
        <v>16127</v>
      </c>
      <c r="F1824" s="211" t="s">
        <v>1607</v>
      </c>
      <c r="G1824" s="211" t="s">
        <v>1870</v>
      </c>
      <c r="H1824" s="212" t="s">
        <v>2316</v>
      </c>
      <c r="I1824" s="213" t="s">
        <v>19153</v>
      </c>
      <c r="J1824" s="201" t="str">
        <f t="shared" si="57"/>
        <v>0347</v>
      </c>
      <c r="K1824" s="209"/>
      <c r="L1824" s="209"/>
      <c r="M1824" s="214"/>
      <c r="N1824" s="209" t="s">
        <v>18777</v>
      </c>
      <c r="O1824" s="215" t="s">
        <v>18778</v>
      </c>
      <c r="P1824" s="215" t="s">
        <v>18785</v>
      </c>
      <c r="Q1824" s="215" t="s">
        <v>18786</v>
      </c>
    </row>
    <row r="1825" spans="1:17" s="208" customFormat="1" ht="13.15" customHeight="1">
      <c r="A1825" s="209" t="str">
        <f t="shared" si="56"/>
        <v>BHO1268294B1831198506</v>
      </c>
      <c r="B1825" s="210" t="s">
        <v>19152</v>
      </c>
      <c r="C1825" s="211" t="s">
        <v>16118</v>
      </c>
      <c r="D1825" s="211" t="s">
        <v>1871</v>
      </c>
      <c r="E1825" s="211" t="s">
        <v>16127</v>
      </c>
      <c r="F1825" s="211" t="s">
        <v>1607</v>
      </c>
      <c r="G1825" s="211" t="s">
        <v>1870</v>
      </c>
      <c r="H1825" s="212" t="s">
        <v>2316</v>
      </c>
      <c r="I1825" s="213" t="s">
        <v>19153</v>
      </c>
      <c r="J1825" s="201" t="str">
        <f t="shared" si="57"/>
        <v>0347</v>
      </c>
      <c r="K1825" s="209"/>
      <c r="L1825" s="209"/>
      <c r="M1825" s="214"/>
      <c r="N1825" s="209" t="s">
        <v>18777</v>
      </c>
      <c r="O1825" s="215" t="s">
        <v>18778</v>
      </c>
      <c r="P1825" s="215" t="s">
        <v>18785</v>
      </c>
      <c r="Q1825" s="215" t="s">
        <v>18786</v>
      </c>
    </row>
    <row r="1826" spans="1:17" s="208" customFormat="1" ht="13.15" customHeight="1">
      <c r="A1826" s="209" t="str">
        <f t="shared" si="56"/>
        <v>1272965011851347835</v>
      </c>
      <c r="B1826" s="210" t="s">
        <v>19154</v>
      </c>
      <c r="C1826" s="211" t="s">
        <v>16128</v>
      </c>
      <c r="D1826" s="211" t="s">
        <v>16128</v>
      </c>
      <c r="E1826" s="211" t="s">
        <v>16129</v>
      </c>
      <c r="F1826" s="211" t="s">
        <v>16130</v>
      </c>
      <c r="G1826" s="211" t="s">
        <v>16131</v>
      </c>
      <c r="H1826" s="212" t="s">
        <v>16132</v>
      </c>
      <c r="I1826" s="213" t="s">
        <v>19155</v>
      </c>
      <c r="J1826" s="201" t="str">
        <f t="shared" si="57"/>
        <v>0348</v>
      </c>
      <c r="K1826" s="209"/>
      <c r="L1826" s="209"/>
      <c r="M1826" s="214"/>
      <c r="N1826" s="209" t="s">
        <v>18777</v>
      </c>
      <c r="O1826" s="215" t="s">
        <v>18778</v>
      </c>
      <c r="P1826" s="215" t="s">
        <v>18773</v>
      </c>
      <c r="Q1826" s="215" t="s">
        <v>18774</v>
      </c>
    </row>
    <row r="1827" spans="1:17" s="208" customFormat="1" ht="13.15" customHeight="1">
      <c r="A1827" s="209" t="str">
        <f t="shared" si="56"/>
        <v>1272965021851347835</v>
      </c>
      <c r="B1827" s="210" t="s">
        <v>19154</v>
      </c>
      <c r="C1827" s="211" t="s">
        <v>16128</v>
      </c>
      <c r="D1827" s="211" t="s">
        <v>16128</v>
      </c>
      <c r="E1827" s="211" t="s">
        <v>16133</v>
      </c>
      <c r="F1827" s="211" t="s">
        <v>16130</v>
      </c>
      <c r="G1827" s="211" t="s">
        <v>16131</v>
      </c>
      <c r="H1827" s="212" t="s">
        <v>16132</v>
      </c>
      <c r="I1827" s="213" t="s">
        <v>19155</v>
      </c>
      <c r="J1827" s="201" t="str">
        <f t="shared" si="57"/>
        <v>0348</v>
      </c>
      <c r="K1827" s="209"/>
      <c r="L1827" s="209"/>
      <c r="M1827" s="214"/>
      <c r="N1827" s="209" t="s">
        <v>18777</v>
      </c>
      <c r="O1827" s="215" t="s">
        <v>18778</v>
      </c>
      <c r="P1827" s="215" t="s">
        <v>18773</v>
      </c>
      <c r="Q1827" s="215" t="s">
        <v>18774</v>
      </c>
    </row>
    <row r="1828" spans="1:17" s="208" customFormat="1" ht="13.15" customHeight="1">
      <c r="A1828" s="209" t="str">
        <f t="shared" si="56"/>
        <v>1272965031851347835</v>
      </c>
      <c r="B1828" s="210" t="s">
        <v>19154</v>
      </c>
      <c r="C1828" s="211" t="s">
        <v>16128</v>
      </c>
      <c r="D1828" s="211" t="s">
        <v>16128</v>
      </c>
      <c r="E1828" s="211" t="s">
        <v>16130</v>
      </c>
      <c r="F1828" s="211" t="s">
        <v>16130</v>
      </c>
      <c r="G1828" s="211" t="s">
        <v>16131</v>
      </c>
      <c r="H1828" s="212" t="s">
        <v>16132</v>
      </c>
      <c r="I1828" s="213" t="s">
        <v>19155</v>
      </c>
      <c r="J1828" s="201" t="str">
        <f t="shared" si="57"/>
        <v>0348</v>
      </c>
      <c r="K1828" s="209"/>
      <c r="L1828" s="209"/>
      <c r="M1828" s="214"/>
      <c r="N1828" s="209" t="s">
        <v>18777</v>
      </c>
      <c r="O1828" s="215" t="s">
        <v>18778</v>
      </c>
      <c r="P1828" s="215" t="s">
        <v>18773</v>
      </c>
      <c r="Q1828" s="215" t="s">
        <v>18774</v>
      </c>
    </row>
    <row r="1829" spans="1:17" s="208" customFormat="1" ht="13.15" customHeight="1">
      <c r="A1829" s="209" t="str">
        <f t="shared" si="56"/>
        <v>1272981011174563779</v>
      </c>
      <c r="B1829" s="210" t="s">
        <v>19156</v>
      </c>
      <c r="C1829" s="211" t="s">
        <v>503</v>
      </c>
      <c r="D1829" s="211" t="s">
        <v>503</v>
      </c>
      <c r="E1829" s="211" t="s">
        <v>16134</v>
      </c>
      <c r="F1829" s="211" t="s">
        <v>502</v>
      </c>
      <c r="G1829" s="211" t="s">
        <v>2269</v>
      </c>
      <c r="H1829" s="212" t="s">
        <v>16135</v>
      </c>
      <c r="I1829" s="213" t="s">
        <v>504</v>
      </c>
      <c r="J1829" s="201" t="str">
        <f t="shared" si="57"/>
        <v>0350</v>
      </c>
      <c r="K1829" s="209"/>
      <c r="L1829" s="209"/>
      <c r="M1829" s="214"/>
      <c r="N1829" s="209" t="s">
        <v>18777</v>
      </c>
      <c r="O1829" s="215" t="s">
        <v>18778</v>
      </c>
      <c r="P1829" s="215" t="s">
        <v>18835</v>
      </c>
      <c r="Q1829" s="215" t="s">
        <v>18836</v>
      </c>
    </row>
    <row r="1830" spans="1:17" s="208" customFormat="1" ht="13.15" customHeight="1">
      <c r="A1830" s="209" t="str">
        <f t="shared" si="56"/>
        <v>1272981021174563779</v>
      </c>
      <c r="B1830" s="210" t="s">
        <v>19156</v>
      </c>
      <c r="C1830" s="211" t="s">
        <v>503</v>
      </c>
      <c r="D1830" s="211" t="s">
        <v>503</v>
      </c>
      <c r="E1830" s="211" t="s">
        <v>16136</v>
      </c>
      <c r="F1830" s="211" t="s">
        <v>502</v>
      </c>
      <c r="G1830" s="211" t="s">
        <v>2269</v>
      </c>
      <c r="H1830" s="212" t="s">
        <v>16135</v>
      </c>
      <c r="I1830" s="213" t="s">
        <v>504</v>
      </c>
      <c r="J1830" s="201" t="str">
        <f t="shared" si="57"/>
        <v>0350</v>
      </c>
      <c r="K1830" s="209"/>
      <c r="L1830" s="209"/>
      <c r="M1830" s="214"/>
      <c r="N1830" s="209" t="s">
        <v>18777</v>
      </c>
      <c r="O1830" s="215" t="s">
        <v>18778</v>
      </c>
      <c r="P1830" s="215" t="s">
        <v>18835</v>
      </c>
      <c r="Q1830" s="215" t="s">
        <v>18836</v>
      </c>
    </row>
    <row r="1831" spans="1:17" s="208" customFormat="1" ht="13.15" customHeight="1">
      <c r="A1831" s="209" t="str">
        <f t="shared" si="56"/>
        <v>1272981031174563779</v>
      </c>
      <c r="B1831" s="210" t="s">
        <v>19156</v>
      </c>
      <c r="C1831" s="211" t="s">
        <v>503</v>
      </c>
      <c r="D1831" s="211" t="s">
        <v>503</v>
      </c>
      <c r="E1831" s="211" t="s">
        <v>16137</v>
      </c>
      <c r="F1831" s="211" t="s">
        <v>502</v>
      </c>
      <c r="G1831" s="211" t="s">
        <v>2269</v>
      </c>
      <c r="H1831" s="212" t="s">
        <v>16135</v>
      </c>
      <c r="I1831" s="213" t="s">
        <v>504</v>
      </c>
      <c r="J1831" s="201" t="str">
        <f t="shared" si="57"/>
        <v>0350</v>
      </c>
      <c r="K1831" s="209"/>
      <c r="L1831" s="209"/>
      <c r="M1831" s="214"/>
      <c r="N1831" s="209" t="s">
        <v>18777</v>
      </c>
      <c r="O1831" s="215" t="s">
        <v>18778</v>
      </c>
      <c r="P1831" s="215" t="s">
        <v>18835</v>
      </c>
      <c r="Q1831" s="215" t="s">
        <v>18836</v>
      </c>
    </row>
    <row r="1832" spans="1:17" s="208" customFormat="1" ht="13.15" customHeight="1">
      <c r="A1832" s="209" t="str">
        <f t="shared" si="56"/>
        <v>1272981071174563779</v>
      </c>
      <c r="B1832" s="210" t="s">
        <v>19156</v>
      </c>
      <c r="C1832" s="211" t="s">
        <v>503</v>
      </c>
      <c r="D1832" s="211" t="s">
        <v>503</v>
      </c>
      <c r="E1832" s="211" t="s">
        <v>502</v>
      </c>
      <c r="F1832" s="211" t="s">
        <v>502</v>
      </c>
      <c r="G1832" s="211" t="s">
        <v>2269</v>
      </c>
      <c r="H1832" s="212" t="s">
        <v>16135</v>
      </c>
      <c r="I1832" s="213" t="s">
        <v>504</v>
      </c>
      <c r="J1832" s="201" t="str">
        <f t="shared" si="57"/>
        <v>0350</v>
      </c>
      <c r="K1832" s="209"/>
      <c r="L1832" s="209"/>
      <c r="M1832" s="214"/>
      <c r="N1832" s="209" t="s">
        <v>18777</v>
      </c>
      <c r="O1832" s="215" t="s">
        <v>18778</v>
      </c>
      <c r="P1832" s="215" t="s">
        <v>18835</v>
      </c>
      <c r="Q1832" s="215" t="s">
        <v>18836</v>
      </c>
    </row>
    <row r="1833" spans="1:17" s="208" customFormat="1" ht="13.15" customHeight="1">
      <c r="A1833" s="209" t="str">
        <f t="shared" si="56"/>
        <v>1272981081174563779</v>
      </c>
      <c r="B1833" s="210" t="s">
        <v>19156</v>
      </c>
      <c r="C1833" s="211" t="s">
        <v>503</v>
      </c>
      <c r="D1833" s="211" t="s">
        <v>503</v>
      </c>
      <c r="E1833" s="211" t="s">
        <v>16138</v>
      </c>
      <c r="F1833" s="211" t="s">
        <v>502</v>
      </c>
      <c r="G1833" s="211" t="s">
        <v>2269</v>
      </c>
      <c r="H1833" s="212" t="s">
        <v>16135</v>
      </c>
      <c r="I1833" s="213" t="s">
        <v>504</v>
      </c>
      <c r="J1833" s="201" t="str">
        <f t="shared" si="57"/>
        <v>0350</v>
      </c>
      <c r="K1833" s="209"/>
      <c r="L1833" s="209"/>
      <c r="M1833" s="214"/>
      <c r="N1833" s="209" t="s">
        <v>18777</v>
      </c>
      <c r="O1833" s="215" t="s">
        <v>18778</v>
      </c>
      <c r="P1833" s="215" t="s">
        <v>18835</v>
      </c>
      <c r="Q1833" s="215" t="s">
        <v>18836</v>
      </c>
    </row>
    <row r="1834" spans="1:17" s="208" customFormat="1" ht="13.15" customHeight="1">
      <c r="A1834" s="209" t="str">
        <f t="shared" si="56"/>
        <v>1272981091174563779</v>
      </c>
      <c r="B1834" s="210" t="s">
        <v>19156</v>
      </c>
      <c r="C1834" s="211" t="s">
        <v>503</v>
      </c>
      <c r="D1834" s="211" t="s">
        <v>503</v>
      </c>
      <c r="E1834" s="211" t="s">
        <v>16139</v>
      </c>
      <c r="F1834" s="211" t="s">
        <v>502</v>
      </c>
      <c r="G1834" s="211" t="s">
        <v>2269</v>
      </c>
      <c r="H1834" s="212" t="s">
        <v>16135</v>
      </c>
      <c r="I1834" s="213" t="s">
        <v>504</v>
      </c>
      <c r="J1834" s="201" t="str">
        <f t="shared" si="57"/>
        <v>0350</v>
      </c>
      <c r="K1834" s="209"/>
      <c r="L1834" s="209"/>
      <c r="M1834" s="214"/>
      <c r="N1834" s="209" t="s">
        <v>18777</v>
      </c>
      <c r="O1834" s="215" t="s">
        <v>18778</v>
      </c>
      <c r="P1834" s="215" t="s">
        <v>18835</v>
      </c>
      <c r="Q1834" s="215" t="s">
        <v>18836</v>
      </c>
    </row>
    <row r="1835" spans="1:17" s="208" customFormat="1" ht="13.15" customHeight="1">
      <c r="A1835" s="209" t="str">
        <f t="shared" si="56"/>
        <v>1273005021184622847</v>
      </c>
      <c r="B1835" s="210" t="s">
        <v>19157</v>
      </c>
      <c r="C1835" s="211" t="s">
        <v>1055</v>
      </c>
      <c r="D1835" s="211" t="s">
        <v>1055</v>
      </c>
      <c r="E1835" s="211" t="s">
        <v>16140</v>
      </c>
      <c r="F1835" s="211" t="s">
        <v>1054</v>
      </c>
      <c r="G1835" s="211" t="s">
        <v>2209</v>
      </c>
      <c r="H1835" s="212" t="s">
        <v>2422</v>
      </c>
      <c r="I1835" s="213" t="s">
        <v>19158</v>
      </c>
      <c r="J1835" s="201" t="str">
        <f t="shared" si="57"/>
        <v>0351</v>
      </c>
      <c r="K1835" s="209"/>
      <c r="L1835" s="209"/>
      <c r="M1835" s="214"/>
      <c r="N1835" s="209" t="s">
        <v>18777</v>
      </c>
      <c r="O1835" s="215" t="s">
        <v>18778</v>
      </c>
      <c r="P1835" s="215" t="s">
        <v>18785</v>
      </c>
      <c r="Q1835" s="215" t="s">
        <v>18786</v>
      </c>
    </row>
    <row r="1836" spans="1:17" s="208" customFormat="1" ht="13.15" customHeight="1">
      <c r="A1836" s="209" t="str">
        <f t="shared" si="56"/>
        <v>1273005031184622847</v>
      </c>
      <c r="B1836" s="210" t="s">
        <v>19157</v>
      </c>
      <c r="C1836" s="211" t="s">
        <v>1055</v>
      </c>
      <c r="D1836" s="211" t="s">
        <v>1055</v>
      </c>
      <c r="E1836" s="211" t="s">
        <v>1054</v>
      </c>
      <c r="F1836" s="211" t="s">
        <v>1054</v>
      </c>
      <c r="G1836" s="211" t="s">
        <v>2209</v>
      </c>
      <c r="H1836" s="212" t="s">
        <v>2422</v>
      </c>
      <c r="I1836" s="213" t="s">
        <v>19158</v>
      </c>
      <c r="J1836" s="201" t="str">
        <f t="shared" si="57"/>
        <v>0351</v>
      </c>
      <c r="K1836" s="209"/>
      <c r="L1836" s="209"/>
      <c r="M1836" s="214"/>
      <c r="N1836" s="209" t="s">
        <v>18777</v>
      </c>
      <c r="O1836" s="215" t="s">
        <v>18778</v>
      </c>
      <c r="P1836" s="215" t="s">
        <v>18785</v>
      </c>
      <c r="Q1836" s="215" t="s">
        <v>18786</v>
      </c>
    </row>
    <row r="1837" spans="1:17" s="208" customFormat="1" ht="13.15" customHeight="1">
      <c r="A1837" s="209" t="str">
        <f t="shared" si="56"/>
        <v>1273005031285678458</v>
      </c>
      <c r="B1837" s="210" t="s">
        <v>19157</v>
      </c>
      <c r="C1837" s="211" t="s">
        <v>16141</v>
      </c>
      <c r="D1837" s="211" t="s">
        <v>1055</v>
      </c>
      <c r="E1837" s="211" t="s">
        <v>1054</v>
      </c>
      <c r="F1837" s="211" t="s">
        <v>1054</v>
      </c>
      <c r="G1837" s="211" t="s">
        <v>2209</v>
      </c>
      <c r="H1837" s="212" t="s">
        <v>2422</v>
      </c>
      <c r="I1837" s="213" t="s">
        <v>19158</v>
      </c>
      <c r="J1837" s="201" t="str">
        <f t="shared" si="57"/>
        <v>0351</v>
      </c>
      <c r="K1837" s="209" t="s">
        <v>9256</v>
      </c>
      <c r="L1837" s="209"/>
      <c r="M1837" s="214"/>
      <c r="N1837" s="209" t="s">
        <v>18777</v>
      </c>
      <c r="O1837" s="215" t="s">
        <v>18778</v>
      </c>
      <c r="P1837" s="215" t="s">
        <v>18785</v>
      </c>
      <c r="Q1837" s="215" t="s">
        <v>18786</v>
      </c>
    </row>
    <row r="1838" spans="1:17" s="208" customFormat="1" ht="13.15" customHeight="1">
      <c r="A1838" s="209" t="str">
        <f t="shared" si="56"/>
        <v>1273005041184622847</v>
      </c>
      <c r="B1838" s="210" t="s">
        <v>19157</v>
      </c>
      <c r="C1838" s="211" t="s">
        <v>1055</v>
      </c>
      <c r="D1838" s="211" t="s">
        <v>1055</v>
      </c>
      <c r="E1838" s="211" t="s">
        <v>16142</v>
      </c>
      <c r="F1838" s="211" t="s">
        <v>1054</v>
      </c>
      <c r="G1838" s="211" t="s">
        <v>2209</v>
      </c>
      <c r="H1838" s="212" t="s">
        <v>2422</v>
      </c>
      <c r="I1838" s="213" t="s">
        <v>19158</v>
      </c>
      <c r="J1838" s="201" t="str">
        <f t="shared" si="57"/>
        <v>0351</v>
      </c>
      <c r="K1838" s="209"/>
      <c r="L1838" s="209"/>
      <c r="M1838" s="214"/>
      <c r="N1838" s="209" t="s">
        <v>18777</v>
      </c>
      <c r="O1838" s="215" t="s">
        <v>18778</v>
      </c>
      <c r="P1838" s="215" t="s">
        <v>18785</v>
      </c>
      <c r="Q1838" s="215" t="s">
        <v>18786</v>
      </c>
    </row>
    <row r="1839" spans="1:17" s="208" customFormat="1" ht="13.15" customHeight="1">
      <c r="A1839" s="209" t="str">
        <f t="shared" si="56"/>
        <v>1273005061184622847</v>
      </c>
      <c r="B1839" s="210" t="s">
        <v>19157</v>
      </c>
      <c r="C1839" s="211" t="s">
        <v>1055</v>
      </c>
      <c r="D1839" s="211" t="s">
        <v>1055</v>
      </c>
      <c r="E1839" s="211" t="s">
        <v>16143</v>
      </c>
      <c r="F1839" s="211" t="s">
        <v>1054</v>
      </c>
      <c r="G1839" s="211" t="s">
        <v>2209</v>
      </c>
      <c r="H1839" s="212" t="s">
        <v>2422</v>
      </c>
      <c r="I1839" s="213" t="s">
        <v>19158</v>
      </c>
      <c r="J1839" s="201" t="str">
        <f t="shared" si="57"/>
        <v>0351</v>
      </c>
      <c r="K1839" s="209" t="s">
        <v>9153</v>
      </c>
      <c r="L1839" s="209"/>
      <c r="M1839" s="214"/>
      <c r="N1839" s="209" t="s">
        <v>18777</v>
      </c>
      <c r="O1839" s="215" t="s">
        <v>18778</v>
      </c>
      <c r="P1839" s="215" t="s">
        <v>18785</v>
      </c>
      <c r="Q1839" s="215" t="s">
        <v>18786</v>
      </c>
    </row>
    <row r="1840" spans="1:17" s="208" customFormat="1" ht="13.15" customHeight="1">
      <c r="A1840" s="209" t="str">
        <f t="shared" si="56"/>
        <v>1273005061285678458</v>
      </c>
      <c r="B1840" s="210" t="s">
        <v>19157</v>
      </c>
      <c r="C1840" s="211" t="s">
        <v>16141</v>
      </c>
      <c r="D1840" s="211" t="s">
        <v>1055</v>
      </c>
      <c r="E1840" s="211" t="s">
        <v>16143</v>
      </c>
      <c r="F1840" s="211" t="s">
        <v>1054</v>
      </c>
      <c r="G1840" s="211" t="s">
        <v>2209</v>
      </c>
      <c r="H1840" s="212" t="s">
        <v>2422</v>
      </c>
      <c r="I1840" s="213" t="s">
        <v>19158</v>
      </c>
      <c r="J1840" s="201" t="str">
        <f t="shared" si="57"/>
        <v>0351</v>
      </c>
      <c r="K1840" s="209"/>
      <c r="L1840" s="209"/>
      <c r="M1840" s="214"/>
      <c r="N1840" s="209" t="s">
        <v>18777</v>
      </c>
      <c r="O1840" s="215" t="s">
        <v>18778</v>
      </c>
      <c r="P1840" s="215" t="s">
        <v>18785</v>
      </c>
      <c r="Q1840" s="215" t="s">
        <v>18786</v>
      </c>
    </row>
    <row r="1841" spans="1:17" s="208" customFormat="1" ht="13.15" customHeight="1">
      <c r="A1841" s="209" t="str">
        <f t="shared" si="56"/>
        <v>1273005071184622847</v>
      </c>
      <c r="B1841" s="210" t="s">
        <v>19157</v>
      </c>
      <c r="C1841" s="211" t="s">
        <v>1055</v>
      </c>
      <c r="D1841" s="211" t="s">
        <v>1055</v>
      </c>
      <c r="E1841" s="211" t="s">
        <v>16144</v>
      </c>
      <c r="F1841" s="211" t="s">
        <v>1054</v>
      </c>
      <c r="G1841" s="211" t="s">
        <v>2209</v>
      </c>
      <c r="H1841" s="212" t="s">
        <v>2422</v>
      </c>
      <c r="I1841" s="213" t="s">
        <v>19158</v>
      </c>
      <c r="J1841" s="201" t="str">
        <f t="shared" si="57"/>
        <v>0351</v>
      </c>
      <c r="K1841" s="209" t="s">
        <v>9153</v>
      </c>
      <c r="L1841" s="209"/>
      <c r="M1841" s="214"/>
      <c r="N1841" s="209" t="s">
        <v>18777</v>
      </c>
      <c r="O1841" s="215" t="s">
        <v>18778</v>
      </c>
      <c r="P1841" s="215" t="s">
        <v>18785</v>
      </c>
      <c r="Q1841" s="215" t="s">
        <v>18786</v>
      </c>
    </row>
    <row r="1842" spans="1:17" s="208" customFormat="1" ht="13.15" customHeight="1">
      <c r="A1842" s="209" t="str">
        <f t="shared" si="56"/>
        <v>1273005071285678458</v>
      </c>
      <c r="B1842" s="210" t="s">
        <v>19157</v>
      </c>
      <c r="C1842" s="211" t="s">
        <v>16141</v>
      </c>
      <c r="D1842" s="211" t="s">
        <v>1055</v>
      </c>
      <c r="E1842" s="211" t="s">
        <v>16144</v>
      </c>
      <c r="F1842" s="211" t="s">
        <v>1054</v>
      </c>
      <c r="G1842" s="211" t="s">
        <v>2209</v>
      </c>
      <c r="H1842" s="212" t="s">
        <v>2422</v>
      </c>
      <c r="I1842" s="213" t="s">
        <v>19158</v>
      </c>
      <c r="J1842" s="201" t="str">
        <f t="shared" si="57"/>
        <v>0351</v>
      </c>
      <c r="K1842" s="209"/>
      <c r="L1842" s="209"/>
      <c r="M1842" s="214"/>
      <c r="N1842" s="209" t="s">
        <v>18777</v>
      </c>
      <c r="O1842" s="215" t="s">
        <v>18778</v>
      </c>
      <c r="P1842" s="215" t="s">
        <v>18785</v>
      </c>
      <c r="Q1842" s="215" t="s">
        <v>18786</v>
      </c>
    </row>
    <row r="1843" spans="1:17" s="208" customFormat="1" ht="13.15" customHeight="1">
      <c r="A1843" s="209" t="str">
        <f t="shared" si="56"/>
        <v>##1184622847</v>
      </c>
      <c r="B1843" s="210" t="s">
        <v>19157</v>
      </c>
      <c r="C1843" s="211" t="s">
        <v>1055</v>
      </c>
      <c r="D1843" s="211" t="s">
        <v>1055</v>
      </c>
      <c r="E1843" s="211" t="s">
        <v>3649</v>
      </c>
      <c r="F1843" s="211" t="s">
        <v>1054</v>
      </c>
      <c r="G1843" s="211" t="s">
        <v>2209</v>
      </c>
      <c r="H1843" s="212" t="s">
        <v>2422</v>
      </c>
      <c r="I1843" s="213" t="s">
        <v>19158</v>
      </c>
      <c r="J1843" s="201" t="str">
        <f t="shared" si="57"/>
        <v>0351</v>
      </c>
      <c r="K1843" s="209"/>
      <c r="L1843" s="209"/>
      <c r="M1843" s="214"/>
      <c r="N1843" s="209" t="s">
        <v>18777</v>
      </c>
      <c r="O1843" s="215" t="s">
        <v>18778</v>
      </c>
      <c r="P1843" s="215" t="s">
        <v>18785</v>
      </c>
      <c r="Q1843" s="215" t="s">
        <v>18786</v>
      </c>
    </row>
    <row r="1844" spans="1:17" s="208" customFormat="1" ht="13.15" customHeight="1">
      <c r="A1844" s="209" t="str">
        <f t="shared" si="56"/>
        <v>1F-QMA0000020785721184622847</v>
      </c>
      <c r="B1844" s="210" t="s">
        <v>19157</v>
      </c>
      <c r="C1844" s="211" t="s">
        <v>1055</v>
      </c>
      <c r="D1844" s="211" t="s">
        <v>1055</v>
      </c>
      <c r="E1844" s="211" t="s">
        <v>16145</v>
      </c>
      <c r="F1844" s="211" t="s">
        <v>1054</v>
      </c>
      <c r="G1844" s="211" t="s">
        <v>2209</v>
      </c>
      <c r="H1844" s="212" t="s">
        <v>2422</v>
      </c>
      <c r="I1844" s="213" t="s">
        <v>19158</v>
      </c>
      <c r="J1844" s="201" t="str">
        <f t="shared" si="57"/>
        <v>0351</v>
      </c>
      <c r="K1844" s="209"/>
      <c r="L1844" s="209"/>
      <c r="M1844" s="214"/>
      <c r="N1844" s="209" t="s">
        <v>18777</v>
      </c>
      <c r="O1844" s="215" t="s">
        <v>18778</v>
      </c>
      <c r="P1844" s="215" t="s">
        <v>18785</v>
      </c>
      <c r="Q1844" s="215" t="s">
        <v>18786</v>
      </c>
    </row>
    <row r="1845" spans="1:17" s="208" customFormat="1" ht="13.15" customHeight="1">
      <c r="A1845" s="209" t="str">
        <f t="shared" si="56"/>
        <v>1F-QMA0000027610171184622847</v>
      </c>
      <c r="B1845" s="210" t="s">
        <v>19157</v>
      </c>
      <c r="C1845" s="211" t="s">
        <v>1055</v>
      </c>
      <c r="D1845" s="211" t="s">
        <v>1055</v>
      </c>
      <c r="E1845" s="211" t="s">
        <v>16146</v>
      </c>
      <c r="F1845" s="211" t="s">
        <v>1054</v>
      </c>
      <c r="G1845" s="211" t="s">
        <v>2209</v>
      </c>
      <c r="H1845" s="212" t="s">
        <v>2422</v>
      </c>
      <c r="I1845" s="213" t="s">
        <v>19158</v>
      </c>
      <c r="J1845" s="201" t="str">
        <f t="shared" si="57"/>
        <v>0351</v>
      </c>
      <c r="K1845" s="209"/>
      <c r="L1845" s="209"/>
      <c r="M1845" s="214"/>
      <c r="N1845" s="209" t="s">
        <v>18777</v>
      </c>
      <c r="O1845" s="215" t="s">
        <v>18778</v>
      </c>
      <c r="P1845" s="215" t="s">
        <v>18785</v>
      </c>
      <c r="Q1845" s="215" t="s">
        <v>18786</v>
      </c>
    </row>
    <row r="1846" spans="1:17" s="208" customFormat="1" ht="13.15" customHeight="1">
      <c r="A1846" s="209" t="str">
        <f t="shared" si="56"/>
        <v>7T-QMA0000020785721184622847</v>
      </c>
      <c r="B1846" s="210" t="s">
        <v>19157</v>
      </c>
      <c r="C1846" s="211" t="s">
        <v>1055</v>
      </c>
      <c r="D1846" s="211" t="s">
        <v>1055</v>
      </c>
      <c r="E1846" s="211" t="s">
        <v>16148</v>
      </c>
      <c r="F1846" s="211" t="s">
        <v>1054</v>
      </c>
      <c r="G1846" s="211" t="s">
        <v>2209</v>
      </c>
      <c r="H1846" s="212" t="s">
        <v>2422</v>
      </c>
      <c r="I1846" s="213" t="s">
        <v>19158</v>
      </c>
      <c r="J1846" s="201" t="str">
        <f t="shared" si="57"/>
        <v>0351</v>
      </c>
      <c r="K1846" s="209"/>
      <c r="L1846" s="209"/>
      <c r="M1846" s="214"/>
      <c r="N1846" s="209" t="s">
        <v>18777</v>
      </c>
      <c r="O1846" s="215" t="s">
        <v>18778</v>
      </c>
      <c r="P1846" s="215" t="s">
        <v>18785</v>
      </c>
      <c r="Q1846" s="215" t="s">
        <v>18786</v>
      </c>
    </row>
    <row r="1847" spans="1:17" s="208" customFormat="1" ht="13.15" customHeight="1">
      <c r="A1847" s="209" t="str">
        <f t="shared" si="56"/>
        <v>7T-QMA00001184622847</v>
      </c>
      <c r="B1847" s="210" t="s">
        <v>19157</v>
      </c>
      <c r="C1847" s="211" t="s">
        <v>1055</v>
      </c>
      <c r="D1847" s="211" t="s">
        <v>1055</v>
      </c>
      <c r="E1847" s="211" t="s">
        <v>16147</v>
      </c>
      <c r="F1847" s="211" t="s">
        <v>1054</v>
      </c>
      <c r="G1847" s="211" t="s">
        <v>2209</v>
      </c>
      <c r="H1847" s="212" t="s">
        <v>2422</v>
      </c>
      <c r="I1847" s="213" t="s">
        <v>19158</v>
      </c>
      <c r="J1847" s="201" t="str">
        <f t="shared" si="57"/>
        <v>0351</v>
      </c>
      <c r="K1847" s="209"/>
      <c r="L1847" s="209"/>
      <c r="M1847" s="214"/>
      <c r="N1847" s="209" t="s">
        <v>18777</v>
      </c>
      <c r="O1847" s="215" t="s">
        <v>18778</v>
      </c>
      <c r="P1847" s="215" t="s">
        <v>18785</v>
      </c>
      <c r="Q1847" s="215" t="s">
        <v>18786</v>
      </c>
    </row>
    <row r="1848" spans="1:17" s="208" customFormat="1" ht="13.15" customHeight="1">
      <c r="A1848" s="209" t="str">
        <f t="shared" si="56"/>
        <v>7W-0005772250011184622847</v>
      </c>
      <c r="B1848" s="210" t="s">
        <v>19157</v>
      </c>
      <c r="C1848" s="211" t="s">
        <v>1055</v>
      </c>
      <c r="D1848" s="211" t="s">
        <v>1055</v>
      </c>
      <c r="E1848" s="211" t="s">
        <v>16149</v>
      </c>
      <c r="F1848" s="211" t="s">
        <v>1054</v>
      </c>
      <c r="G1848" s="211" t="s">
        <v>2209</v>
      </c>
      <c r="H1848" s="212" t="s">
        <v>2422</v>
      </c>
      <c r="I1848" s="213" t="s">
        <v>19158</v>
      </c>
      <c r="J1848" s="201" t="str">
        <f t="shared" si="57"/>
        <v>0351</v>
      </c>
      <c r="K1848" s="209"/>
      <c r="L1848" s="209"/>
      <c r="M1848" s="214"/>
      <c r="N1848" s="209" t="s">
        <v>18777</v>
      </c>
      <c r="O1848" s="215" t="s">
        <v>18778</v>
      </c>
      <c r="P1848" s="215" t="s">
        <v>18785</v>
      </c>
      <c r="Q1848" s="215" t="s">
        <v>18786</v>
      </c>
    </row>
    <row r="1849" spans="1:17" s="208" customFormat="1" ht="13.15" customHeight="1">
      <c r="A1849" s="209" t="str">
        <f t="shared" si="56"/>
        <v>1273013031659308948</v>
      </c>
      <c r="B1849" s="210" t="s">
        <v>19159</v>
      </c>
      <c r="C1849" s="211" t="s">
        <v>911</v>
      </c>
      <c r="D1849" s="211" t="s">
        <v>911</v>
      </c>
      <c r="E1849" s="211" t="s">
        <v>16151</v>
      </c>
      <c r="F1849" s="211" t="s">
        <v>910</v>
      </c>
      <c r="G1849" s="211" t="s">
        <v>1909</v>
      </c>
      <c r="H1849" s="212" t="s">
        <v>1908</v>
      </c>
      <c r="I1849" s="213" t="s">
        <v>912</v>
      </c>
      <c r="J1849" s="201" t="str">
        <f t="shared" si="57"/>
        <v>0354</v>
      </c>
      <c r="K1849" s="209"/>
      <c r="L1849" s="209"/>
      <c r="M1849" s="214"/>
      <c r="N1849" s="209" t="s">
        <v>18777</v>
      </c>
      <c r="O1849" s="215" t="s">
        <v>18778</v>
      </c>
      <c r="P1849" s="215" t="s">
        <v>18835</v>
      </c>
      <c r="Q1849" s="215" t="s">
        <v>18836</v>
      </c>
    </row>
    <row r="1850" spans="1:17" s="208" customFormat="1" ht="13.15" customHeight="1">
      <c r="A1850" s="209" t="str">
        <f t="shared" si="56"/>
        <v>1273013031770633364</v>
      </c>
      <c r="B1850" s="210" t="s">
        <v>19159</v>
      </c>
      <c r="C1850" s="211" t="s">
        <v>16150</v>
      </c>
      <c r="D1850" s="211" t="s">
        <v>911</v>
      </c>
      <c r="E1850" s="211" t="s">
        <v>16151</v>
      </c>
      <c r="F1850" s="211" t="s">
        <v>910</v>
      </c>
      <c r="G1850" s="211" t="s">
        <v>1909</v>
      </c>
      <c r="H1850" s="212" t="s">
        <v>1908</v>
      </c>
      <c r="I1850" s="213" t="s">
        <v>912</v>
      </c>
      <c r="J1850" s="201" t="str">
        <f t="shared" si="57"/>
        <v>0354</v>
      </c>
      <c r="K1850" s="209"/>
      <c r="L1850" s="209"/>
      <c r="M1850" s="214"/>
      <c r="N1850" s="209" t="s">
        <v>18777</v>
      </c>
      <c r="O1850" s="215" t="s">
        <v>18778</v>
      </c>
      <c r="P1850" s="215" t="s">
        <v>18835</v>
      </c>
      <c r="Q1850" s="215" t="s">
        <v>18836</v>
      </c>
    </row>
    <row r="1851" spans="1:17" s="208" customFormat="1" ht="13.15" customHeight="1">
      <c r="A1851" s="209" t="str">
        <f t="shared" si="56"/>
        <v>1273013051659308948</v>
      </c>
      <c r="B1851" s="210" t="s">
        <v>19159</v>
      </c>
      <c r="C1851" s="211" t="s">
        <v>911</v>
      </c>
      <c r="D1851" s="211" t="s">
        <v>911</v>
      </c>
      <c r="E1851" s="211" t="s">
        <v>16152</v>
      </c>
      <c r="F1851" s="211" t="s">
        <v>910</v>
      </c>
      <c r="G1851" s="211" t="s">
        <v>1909</v>
      </c>
      <c r="H1851" s="212" t="s">
        <v>1908</v>
      </c>
      <c r="I1851" s="213" t="s">
        <v>912</v>
      </c>
      <c r="J1851" s="201" t="str">
        <f t="shared" si="57"/>
        <v>0354</v>
      </c>
      <c r="K1851" s="209"/>
      <c r="L1851" s="209"/>
      <c r="M1851" s="214"/>
      <c r="N1851" s="209" t="s">
        <v>18777</v>
      </c>
      <c r="O1851" s="215" t="s">
        <v>18778</v>
      </c>
      <c r="P1851" s="215" t="s">
        <v>18835</v>
      </c>
      <c r="Q1851" s="215" t="s">
        <v>18836</v>
      </c>
    </row>
    <row r="1852" spans="1:17" s="208" customFormat="1" ht="13.15" customHeight="1">
      <c r="A1852" s="209" t="str">
        <f t="shared" si="56"/>
        <v>1273013061659308948</v>
      </c>
      <c r="B1852" s="210" t="s">
        <v>19159</v>
      </c>
      <c r="C1852" s="211" t="s">
        <v>911</v>
      </c>
      <c r="D1852" s="211" t="s">
        <v>911</v>
      </c>
      <c r="E1852" s="211" t="s">
        <v>910</v>
      </c>
      <c r="F1852" s="211" t="s">
        <v>910</v>
      </c>
      <c r="G1852" s="211" t="s">
        <v>1909</v>
      </c>
      <c r="H1852" s="212" t="s">
        <v>1908</v>
      </c>
      <c r="I1852" s="213" t="s">
        <v>912</v>
      </c>
      <c r="J1852" s="201" t="str">
        <f t="shared" si="57"/>
        <v>0354</v>
      </c>
      <c r="K1852" s="209"/>
      <c r="L1852" s="209"/>
      <c r="M1852" s="214"/>
      <c r="N1852" s="209" t="s">
        <v>18777</v>
      </c>
      <c r="O1852" s="215" t="s">
        <v>18778</v>
      </c>
      <c r="P1852" s="215" t="s">
        <v>18835</v>
      </c>
      <c r="Q1852" s="215" t="s">
        <v>18836</v>
      </c>
    </row>
    <row r="1853" spans="1:17" s="208" customFormat="1" ht="13.15" customHeight="1">
      <c r="A1853" s="209" t="str">
        <f t="shared" si="56"/>
        <v>##1659308948</v>
      </c>
      <c r="B1853" s="210" t="s">
        <v>19159</v>
      </c>
      <c r="C1853" s="211" t="s">
        <v>911</v>
      </c>
      <c r="D1853" s="211" t="s">
        <v>911</v>
      </c>
      <c r="E1853" s="211" t="s">
        <v>3649</v>
      </c>
      <c r="F1853" s="211" t="s">
        <v>910</v>
      </c>
      <c r="G1853" s="211" t="s">
        <v>1909</v>
      </c>
      <c r="H1853" s="212" t="s">
        <v>1908</v>
      </c>
      <c r="I1853" s="213" t="s">
        <v>912</v>
      </c>
      <c r="J1853" s="201" t="str">
        <f t="shared" si="57"/>
        <v>0354</v>
      </c>
      <c r="K1853" s="209" t="s">
        <v>14592</v>
      </c>
      <c r="L1853" s="209"/>
      <c r="M1853" s="214"/>
      <c r="N1853" s="209" t="s">
        <v>18777</v>
      </c>
      <c r="O1853" s="215" t="s">
        <v>18778</v>
      </c>
      <c r="P1853" s="215" t="s">
        <v>18835</v>
      </c>
      <c r="Q1853" s="215" t="s">
        <v>18836</v>
      </c>
    </row>
    <row r="1854" spans="1:17" s="208" customFormat="1" ht="13.15" customHeight="1">
      <c r="A1854" s="209" t="str">
        <f t="shared" si="56"/>
        <v>1F-QMA0000026297921659308948</v>
      </c>
      <c r="B1854" s="210" t="s">
        <v>19159</v>
      </c>
      <c r="C1854" s="211" t="s">
        <v>911</v>
      </c>
      <c r="D1854" s="211" t="s">
        <v>911</v>
      </c>
      <c r="E1854" s="211" t="s">
        <v>16153</v>
      </c>
      <c r="F1854" s="211" t="s">
        <v>910</v>
      </c>
      <c r="G1854" s="211" t="s">
        <v>1909</v>
      </c>
      <c r="H1854" s="212" t="s">
        <v>1908</v>
      </c>
      <c r="I1854" s="213" t="s">
        <v>912</v>
      </c>
      <c r="J1854" s="201" t="str">
        <f t="shared" si="57"/>
        <v>0354</v>
      </c>
      <c r="K1854" s="209"/>
      <c r="L1854" s="209"/>
      <c r="M1854" s="214"/>
      <c r="N1854" s="209" t="s">
        <v>18777</v>
      </c>
      <c r="O1854" s="215" t="s">
        <v>18778</v>
      </c>
      <c r="P1854" s="215" t="s">
        <v>18835</v>
      </c>
      <c r="Q1854" s="215" t="s">
        <v>18836</v>
      </c>
    </row>
    <row r="1855" spans="1:17" s="208" customFormat="1" ht="13.15" customHeight="1">
      <c r="A1855" s="209" t="str">
        <f t="shared" si="56"/>
        <v>1273039011700883196</v>
      </c>
      <c r="B1855" s="210" t="s">
        <v>19160</v>
      </c>
      <c r="C1855" s="211" t="s">
        <v>1061</v>
      </c>
      <c r="D1855" s="211" t="s">
        <v>1061</v>
      </c>
      <c r="E1855" s="211" t="s">
        <v>16154</v>
      </c>
      <c r="F1855" s="211" t="s">
        <v>1060</v>
      </c>
      <c r="G1855" s="211" t="s">
        <v>1884</v>
      </c>
      <c r="H1855" s="212" t="s">
        <v>2387</v>
      </c>
      <c r="I1855" s="213" t="s">
        <v>1062</v>
      </c>
      <c r="J1855" s="201" t="str">
        <f t="shared" si="57"/>
        <v>0355</v>
      </c>
      <c r="K1855" s="209"/>
      <c r="L1855" s="209"/>
      <c r="M1855" s="214"/>
      <c r="N1855" s="209" t="s">
        <v>18777</v>
      </c>
      <c r="O1855" s="215" t="s">
        <v>18778</v>
      </c>
      <c r="P1855" s="215" t="s">
        <v>18835</v>
      </c>
      <c r="Q1855" s="215" t="s">
        <v>18836</v>
      </c>
    </row>
    <row r="1856" spans="1:17" s="208" customFormat="1" ht="13.15" customHeight="1">
      <c r="A1856" s="209" t="str">
        <f t="shared" si="56"/>
        <v>1273039021700883196</v>
      </c>
      <c r="B1856" s="210" t="s">
        <v>19160</v>
      </c>
      <c r="C1856" s="211" t="s">
        <v>1061</v>
      </c>
      <c r="D1856" s="211" t="s">
        <v>1061</v>
      </c>
      <c r="E1856" s="211" t="s">
        <v>16155</v>
      </c>
      <c r="F1856" s="211" t="s">
        <v>1060</v>
      </c>
      <c r="G1856" s="211" t="s">
        <v>1884</v>
      </c>
      <c r="H1856" s="212" t="s">
        <v>2387</v>
      </c>
      <c r="I1856" s="213" t="s">
        <v>1062</v>
      </c>
      <c r="J1856" s="201" t="str">
        <f t="shared" si="57"/>
        <v>0355</v>
      </c>
      <c r="K1856" s="209"/>
      <c r="L1856" s="209"/>
      <c r="M1856" s="214"/>
      <c r="N1856" s="209" t="s">
        <v>18777</v>
      </c>
      <c r="O1856" s="215" t="s">
        <v>18778</v>
      </c>
      <c r="P1856" s="215" t="s">
        <v>18835</v>
      </c>
      <c r="Q1856" s="215" t="s">
        <v>18836</v>
      </c>
    </row>
    <row r="1857" spans="1:17" s="208" customFormat="1" ht="13.15" customHeight="1">
      <c r="A1857" s="209" t="str">
        <f t="shared" si="56"/>
        <v>1273039031255637286</v>
      </c>
      <c r="B1857" s="210" t="s">
        <v>19160</v>
      </c>
      <c r="C1857" s="211" t="s">
        <v>16156</v>
      </c>
      <c r="D1857" s="211" t="s">
        <v>1061</v>
      </c>
      <c r="E1857" s="211" t="s">
        <v>1060</v>
      </c>
      <c r="F1857" s="211" t="s">
        <v>1060</v>
      </c>
      <c r="G1857" s="211" t="s">
        <v>1884</v>
      </c>
      <c r="H1857" s="212" t="s">
        <v>2387</v>
      </c>
      <c r="I1857" s="213" t="s">
        <v>1062</v>
      </c>
      <c r="J1857" s="201" t="str">
        <f t="shared" si="57"/>
        <v>0355</v>
      </c>
      <c r="K1857" s="209" t="s">
        <v>9256</v>
      </c>
      <c r="L1857" s="209"/>
      <c r="M1857" s="214"/>
      <c r="N1857" s="209" t="s">
        <v>18777</v>
      </c>
      <c r="O1857" s="215" t="s">
        <v>18778</v>
      </c>
      <c r="P1857" s="215" t="s">
        <v>18835</v>
      </c>
      <c r="Q1857" s="215" t="s">
        <v>18836</v>
      </c>
    </row>
    <row r="1858" spans="1:17" s="208" customFormat="1" ht="13.15" customHeight="1">
      <c r="A1858" s="209" t="str">
        <f t="shared" ref="A1858:A1921" si="58">E1858&amp;C1858</f>
        <v>1273039031700883196</v>
      </c>
      <c r="B1858" s="210" t="s">
        <v>19160</v>
      </c>
      <c r="C1858" s="211" t="s">
        <v>1061</v>
      </c>
      <c r="D1858" s="211" t="s">
        <v>1061</v>
      </c>
      <c r="E1858" s="211" t="s">
        <v>1060</v>
      </c>
      <c r="F1858" s="211" t="s">
        <v>1060</v>
      </c>
      <c r="G1858" s="211" t="s">
        <v>1884</v>
      </c>
      <c r="H1858" s="212" t="s">
        <v>2387</v>
      </c>
      <c r="I1858" s="213" t="s">
        <v>1062</v>
      </c>
      <c r="J1858" s="201" t="str">
        <f t="shared" ref="J1858:J1921" si="59">B1858</f>
        <v>0355</v>
      </c>
      <c r="K1858" s="209"/>
      <c r="L1858" s="209"/>
      <c r="M1858" s="214"/>
      <c r="N1858" s="209" t="s">
        <v>18777</v>
      </c>
      <c r="O1858" s="215" t="s">
        <v>18778</v>
      </c>
      <c r="P1858" s="215" t="s">
        <v>18835</v>
      </c>
      <c r="Q1858" s="215" t="s">
        <v>18836</v>
      </c>
    </row>
    <row r="1859" spans="1:17" s="208" customFormat="1" ht="13.15" customHeight="1">
      <c r="A1859" s="209" t="str">
        <f t="shared" si="58"/>
        <v>1273039041700883196</v>
      </c>
      <c r="B1859" s="210" t="s">
        <v>19160</v>
      </c>
      <c r="C1859" s="211" t="s">
        <v>1061</v>
      </c>
      <c r="D1859" s="211" t="s">
        <v>1061</v>
      </c>
      <c r="E1859" s="211" t="s">
        <v>16157</v>
      </c>
      <c r="F1859" s="211" t="s">
        <v>1060</v>
      </c>
      <c r="G1859" s="211" t="s">
        <v>1884</v>
      </c>
      <c r="H1859" s="212" t="s">
        <v>2387</v>
      </c>
      <c r="I1859" s="213" t="s">
        <v>1062</v>
      </c>
      <c r="J1859" s="201" t="str">
        <f t="shared" si="59"/>
        <v>0355</v>
      </c>
      <c r="K1859" s="209"/>
      <c r="L1859" s="209"/>
      <c r="M1859" s="214"/>
      <c r="N1859" s="209" t="s">
        <v>18777</v>
      </c>
      <c r="O1859" s="215" t="s">
        <v>18778</v>
      </c>
      <c r="P1859" s="215" t="s">
        <v>18835</v>
      </c>
      <c r="Q1859" s="215" t="s">
        <v>18836</v>
      </c>
    </row>
    <row r="1860" spans="1:17" s="208" customFormat="1" ht="13.15" customHeight="1">
      <c r="A1860" s="209" t="str">
        <f t="shared" si="58"/>
        <v>1273039061700883196</v>
      </c>
      <c r="B1860" s="210" t="s">
        <v>19160</v>
      </c>
      <c r="C1860" s="211" t="s">
        <v>1061</v>
      </c>
      <c r="D1860" s="211" t="s">
        <v>1061</v>
      </c>
      <c r="E1860" s="211" t="s">
        <v>16158</v>
      </c>
      <c r="F1860" s="211" t="s">
        <v>1060</v>
      </c>
      <c r="G1860" s="211" t="s">
        <v>1884</v>
      </c>
      <c r="H1860" s="212" t="s">
        <v>2387</v>
      </c>
      <c r="I1860" s="213" t="s">
        <v>1062</v>
      </c>
      <c r="J1860" s="201" t="str">
        <f t="shared" si="59"/>
        <v>0355</v>
      </c>
      <c r="K1860" s="209"/>
      <c r="L1860" s="209"/>
      <c r="M1860" s="214"/>
      <c r="N1860" s="209" t="s">
        <v>18777</v>
      </c>
      <c r="O1860" s="215" t="s">
        <v>18778</v>
      </c>
      <c r="P1860" s="215" t="s">
        <v>18835</v>
      </c>
      <c r="Q1860" s="215" t="s">
        <v>18836</v>
      </c>
    </row>
    <row r="1861" spans="1:17" s="208" customFormat="1" ht="13.15" customHeight="1">
      <c r="A1861" s="209" t="str">
        <f t="shared" si="58"/>
        <v>1273039071700883196</v>
      </c>
      <c r="B1861" s="210" t="s">
        <v>19160</v>
      </c>
      <c r="C1861" s="211" t="s">
        <v>1061</v>
      </c>
      <c r="D1861" s="211" t="s">
        <v>1061</v>
      </c>
      <c r="E1861" s="211" t="s">
        <v>16159</v>
      </c>
      <c r="F1861" s="211" t="s">
        <v>1060</v>
      </c>
      <c r="G1861" s="211" t="s">
        <v>1884</v>
      </c>
      <c r="H1861" s="212" t="s">
        <v>2387</v>
      </c>
      <c r="I1861" s="213" t="s">
        <v>1062</v>
      </c>
      <c r="J1861" s="201" t="str">
        <f t="shared" si="59"/>
        <v>0355</v>
      </c>
      <c r="K1861" s="209"/>
      <c r="L1861" s="209"/>
      <c r="M1861" s="214"/>
      <c r="N1861" s="209" t="s">
        <v>18777</v>
      </c>
      <c r="O1861" s="215" t="s">
        <v>18778</v>
      </c>
      <c r="P1861" s="215" t="s">
        <v>18835</v>
      </c>
      <c r="Q1861" s="215" t="s">
        <v>18836</v>
      </c>
    </row>
    <row r="1862" spans="1:17" s="208" customFormat="1" ht="13.15" customHeight="1">
      <c r="A1862" s="209" t="str">
        <f t="shared" si="58"/>
        <v>1273039081255637286</v>
      </c>
      <c r="B1862" s="210" t="s">
        <v>19160</v>
      </c>
      <c r="C1862" s="211" t="s">
        <v>16156</v>
      </c>
      <c r="D1862" s="211" t="s">
        <v>1061</v>
      </c>
      <c r="E1862" s="211" t="s">
        <v>16160</v>
      </c>
      <c r="F1862" s="211" t="s">
        <v>1060</v>
      </c>
      <c r="G1862" s="211" t="s">
        <v>1884</v>
      </c>
      <c r="H1862" s="212" t="s">
        <v>2387</v>
      </c>
      <c r="I1862" s="213" t="s">
        <v>1062</v>
      </c>
      <c r="J1862" s="201" t="str">
        <f t="shared" si="59"/>
        <v>0355</v>
      </c>
      <c r="K1862" s="209"/>
      <c r="L1862" s="209"/>
      <c r="M1862" s="214"/>
      <c r="N1862" s="209" t="s">
        <v>18777</v>
      </c>
      <c r="O1862" s="215" t="s">
        <v>18778</v>
      </c>
      <c r="P1862" s="215" t="s">
        <v>18835</v>
      </c>
      <c r="Q1862" s="215" t="s">
        <v>18836</v>
      </c>
    </row>
    <row r="1863" spans="1:17" s="208" customFormat="1" ht="13.15" customHeight="1">
      <c r="A1863" s="209" t="str">
        <f t="shared" si="58"/>
        <v>1273039081700883196</v>
      </c>
      <c r="B1863" s="210" t="s">
        <v>19160</v>
      </c>
      <c r="C1863" s="211" t="s">
        <v>1061</v>
      </c>
      <c r="D1863" s="211" t="s">
        <v>1061</v>
      </c>
      <c r="E1863" s="211" t="s">
        <v>16160</v>
      </c>
      <c r="F1863" s="211" t="s">
        <v>1060</v>
      </c>
      <c r="G1863" s="211" t="s">
        <v>1884</v>
      </c>
      <c r="H1863" s="212" t="s">
        <v>2387</v>
      </c>
      <c r="I1863" s="213" t="s">
        <v>1062</v>
      </c>
      <c r="J1863" s="201" t="str">
        <f t="shared" si="59"/>
        <v>0355</v>
      </c>
      <c r="K1863" s="209" t="s">
        <v>9153</v>
      </c>
      <c r="L1863" s="209"/>
      <c r="M1863" s="214"/>
      <c r="N1863" s="209" t="s">
        <v>18777</v>
      </c>
      <c r="O1863" s="215" t="s">
        <v>18778</v>
      </c>
      <c r="P1863" s="215" t="s">
        <v>18835</v>
      </c>
      <c r="Q1863" s="215" t="s">
        <v>18836</v>
      </c>
    </row>
    <row r="1864" spans="1:17" s="208" customFormat="1" ht="13.15" customHeight="1">
      <c r="A1864" s="209" t="str">
        <f t="shared" si="58"/>
        <v>##1700883196</v>
      </c>
      <c r="B1864" s="210" t="s">
        <v>19160</v>
      </c>
      <c r="C1864" s="211" t="s">
        <v>1061</v>
      </c>
      <c r="D1864" s="211" t="s">
        <v>1061</v>
      </c>
      <c r="E1864" s="211" t="s">
        <v>3649</v>
      </c>
      <c r="F1864" s="211" t="s">
        <v>1060</v>
      </c>
      <c r="G1864" s="211" t="s">
        <v>1884</v>
      </c>
      <c r="H1864" s="212" t="s">
        <v>2387</v>
      </c>
      <c r="I1864" s="213" t="s">
        <v>1062</v>
      </c>
      <c r="J1864" s="201" t="str">
        <f t="shared" si="59"/>
        <v>0355</v>
      </c>
      <c r="K1864" s="209"/>
      <c r="L1864" s="209"/>
      <c r="M1864" s="214"/>
      <c r="N1864" s="209" t="s">
        <v>18777</v>
      </c>
      <c r="O1864" s="215" t="s">
        <v>18778</v>
      </c>
      <c r="P1864" s="215" t="s">
        <v>18835</v>
      </c>
      <c r="Q1864" s="215" t="s">
        <v>18836</v>
      </c>
    </row>
    <row r="1865" spans="1:17" s="208" customFormat="1" ht="13.15" customHeight="1">
      <c r="A1865" s="209" t="str">
        <f t="shared" si="58"/>
        <v>1F-QMA0000020927141700883196</v>
      </c>
      <c r="B1865" s="210" t="s">
        <v>19160</v>
      </c>
      <c r="C1865" s="211" t="s">
        <v>1061</v>
      </c>
      <c r="D1865" s="211" t="s">
        <v>1061</v>
      </c>
      <c r="E1865" s="211" t="s">
        <v>16161</v>
      </c>
      <c r="F1865" s="211" t="s">
        <v>1060</v>
      </c>
      <c r="G1865" s="211" t="s">
        <v>1884</v>
      </c>
      <c r="H1865" s="212" t="s">
        <v>2387</v>
      </c>
      <c r="I1865" s="213" t="s">
        <v>1062</v>
      </c>
      <c r="J1865" s="201" t="str">
        <f t="shared" si="59"/>
        <v>0355</v>
      </c>
      <c r="K1865" s="209"/>
      <c r="L1865" s="209"/>
      <c r="M1865" s="214"/>
      <c r="N1865" s="209" t="s">
        <v>18777</v>
      </c>
      <c r="O1865" s="215" t="s">
        <v>18778</v>
      </c>
      <c r="P1865" s="215" t="s">
        <v>18835</v>
      </c>
      <c r="Q1865" s="215" t="s">
        <v>18836</v>
      </c>
    </row>
    <row r="1866" spans="1:17" s="208" customFormat="1" ht="13.15" customHeight="1">
      <c r="A1866" s="209" t="str">
        <f t="shared" si="58"/>
        <v>7N-000558101700883196</v>
      </c>
      <c r="B1866" s="210" t="s">
        <v>19160</v>
      </c>
      <c r="C1866" s="211" t="s">
        <v>1061</v>
      </c>
      <c r="D1866" s="211" t="s">
        <v>1061</v>
      </c>
      <c r="E1866" s="211" t="s">
        <v>16162</v>
      </c>
      <c r="F1866" s="211" t="s">
        <v>1060</v>
      </c>
      <c r="G1866" s="211" t="s">
        <v>1884</v>
      </c>
      <c r="H1866" s="212" t="s">
        <v>2387</v>
      </c>
      <c r="I1866" s="213" t="s">
        <v>1062</v>
      </c>
      <c r="J1866" s="201" t="str">
        <f t="shared" si="59"/>
        <v>0355</v>
      </c>
      <c r="K1866" s="209"/>
      <c r="L1866" s="209"/>
      <c r="M1866" s="214"/>
      <c r="N1866" s="209" t="s">
        <v>18777</v>
      </c>
      <c r="O1866" s="215" t="s">
        <v>18778</v>
      </c>
      <c r="P1866" s="215" t="s">
        <v>18835</v>
      </c>
      <c r="Q1866" s="215" t="s">
        <v>18836</v>
      </c>
    </row>
    <row r="1867" spans="1:17" s="208" customFormat="1" ht="13.15" customHeight="1">
      <c r="A1867" s="209" t="str">
        <f t="shared" si="58"/>
        <v>7T-QMA0000020927141700883196</v>
      </c>
      <c r="B1867" s="210" t="s">
        <v>19160</v>
      </c>
      <c r="C1867" s="211" t="s">
        <v>1061</v>
      </c>
      <c r="D1867" s="211" t="s">
        <v>1061</v>
      </c>
      <c r="E1867" s="211" t="s">
        <v>16163</v>
      </c>
      <c r="F1867" s="211" t="s">
        <v>1060</v>
      </c>
      <c r="G1867" s="211" t="s">
        <v>1884</v>
      </c>
      <c r="H1867" s="212" t="s">
        <v>2387</v>
      </c>
      <c r="I1867" s="213" t="s">
        <v>1062</v>
      </c>
      <c r="J1867" s="201" t="str">
        <f t="shared" si="59"/>
        <v>0355</v>
      </c>
      <c r="K1867" s="209"/>
      <c r="L1867" s="209"/>
      <c r="M1867" s="214"/>
      <c r="N1867" s="209" t="s">
        <v>18777</v>
      </c>
      <c r="O1867" s="215" t="s">
        <v>18778</v>
      </c>
      <c r="P1867" s="215" t="s">
        <v>18835</v>
      </c>
      <c r="Q1867" s="215" t="s">
        <v>18836</v>
      </c>
    </row>
    <row r="1868" spans="1:17" s="208" customFormat="1" ht="13.15" customHeight="1">
      <c r="A1868" s="209" t="str">
        <f t="shared" si="58"/>
        <v>7T-QMP0000033501971700883196</v>
      </c>
      <c r="B1868" s="210" t="s">
        <v>19160</v>
      </c>
      <c r="C1868" s="211" t="s">
        <v>1061</v>
      </c>
      <c r="D1868" s="211" t="s">
        <v>1061</v>
      </c>
      <c r="E1868" s="211" t="s">
        <v>16164</v>
      </c>
      <c r="F1868" s="211" t="s">
        <v>1060</v>
      </c>
      <c r="G1868" s="211" t="s">
        <v>1884</v>
      </c>
      <c r="H1868" s="212" t="s">
        <v>2387</v>
      </c>
      <c r="I1868" s="213" t="s">
        <v>1062</v>
      </c>
      <c r="J1868" s="201" t="str">
        <f t="shared" si="59"/>
        <v>0355</v>
      </c>
      <c r="K1868" s="209"/>
      <c r="L1868" s="209"/>
      <c r="M1868" s="214"/>
      <c r="N1868" s="209" t="s">
        <v>18777</v>
      </c>
      <c r="O1868" s="215" t="s">
        <v>18778</v>
      </c>
      <c r="P1868" s="215" t="s">
        <v>18835</v>
      </c>
      <c r="Q1868" s="215" t="s">
        <v>18836</v>
      </c>
    </row>
    <row r="1869" spans="1:17" s="208" customFormat="1" ht="13.15" customHeight="1">
      <c r="A1869" s="209" t="str">
        <f t="shared" si="58"/>
        <v>1273047011154454205</v>
      </c>
      <c r="B1869" s="210" t="s">
        <v>19161</v>
      </c>
      <c r="C1869" s="211" t="s">
        <v>16165</v>
      </c>
      <c r="D1869" s="211" t="s">
        <v>1111</v>
      </c>
      <c r="E1869" s="211" t="s">
        <v>16166</v>
      </c>
      <c r="F1869" s="211" t="s">
        <v>1110</v>
      </c>
      <c r="G1869" s="211" t="s">
        <v>1722</v>
      </c>
      <c r="H1869" s="212" t="s">
        <v>2427</v>
      </c>
      <c r="I1869" s="213" t="s">
        <v>1112</v>
      </c>
      <c r="J1869" s="201" t="str">
        <f t="shared" si="59"/>
        <v>0358</v>
      </c>
      <c r="K1869" s="209"/>
      <c r="L1869" s="209"/>
      <c r="M1869" s="214"/>
      <c r="N1869" s="209" t="s">
        <v>18777</v>
      </c>
      <c r="O1869" s="215" t="s">
        <v>18778</v>
      </c>
      <c r="P1869" s="215" t="s">
        <v>18835</v>
      </c>
      <c r="Q1869" s="215" t="s">
        <v>18836</v>
      </c>
    </row>
    <row r="1870" spans="1:17" s="208" customFormat="1" ht="13.15" customHeight="1">
      <c r="A1870" s="209" t="str">
        <f t="shared" si="58"/>
        <v>1273047011508899204</v>
      </c>
      <c r="B1870" s="210" t="s">
        <v>19161</v>
      </c>
      <c r="C1870" s="211" t="s">
        <v>1111</v>
      </c>
      <c r="D1870" s="211" t="s">
        <v>1111</v>
      </c>
      <c r="E1870" s="211" t="s">
        <v>16166</v>
      </c>
      <c r="F1870" s="211" t="s">
        <v>1110</v>
      </c>
      <c r="G1870" s="211" t="s">
        <v>1722</v>
      </c>
      <c r="H1870" s="212" t="s">
        <v>2427</v>
      </c>
      <c r="I1870" s="213" t="s">
        <v>1112</v>
      </c>
      <c r="J1870" s="201" t="str">
        <f t="shared" si="59"/>
        <v>0358</v>
      </c>
      <c r="K1870" s="209"/>
      <c r="L1870" s="209"/>
      <c r="M1870" s="214"/>
      <c r="N1870" s="209" t="s">
        <v>18777</v>
      </c>
      <c r="O1870" s="215" t="s">
        <v>18778</v>
      </c>
      <c r="P1870" s="215" t="s">
        <v>18835</v>
      </c>
      <c r="Q1870" s="215" t="s">
        <v>18836</v>
      </c>
    </row>
    <row r="1871" spans="1:17" s="208" customFormat="1" ht="13.15" customHeight="1">
      <c r="A1871" s="209" t="str">
        <f t="shared" si="58"/>
        <v>1273047021508899204</v>
      </c>
      <c r="B1871" s="210" t="s">
        <v>19161</v>
      </c>
      <c r="C1871" s="211" t="s">
        <v>1111</v>
      </c>
      <c r="D1871" s="211" t="s">
        <v>1111</v>
      </c>
      <c r="E1871" s="211" t="s">
        <v>16167</v>
      </c>
      <c r="F1871" s="211" t="s">
        <v>1110</v>
      </c>
      <c r="G1871" s="211" t="s">
        <v>1722</v>
      </c>
      <c r="H1871" s="212" t="s">
        <v>2427</v>
      </c>
      <c r="I1871" s="213" t="s">
        <v>1112</v>
      </c>
      <c r="J1871" s="201" t="str">
        <f t="shared" si="59"/>
        <v>0358</v>
      </c>
      <c r="K1871" s="209"/>
      <c r="L1871" s="209"/>
      <c r="M1871" s="214"/>
      <c r="N1871" s="209" t="s">
        <v>18777</v>
      </c>
      <c r="O1871" s="215" t="s">
        <v>18778</v>
      </c>
      <c r="P1871" s="215" t="s">
        <v>18835</v>
      </c>
      <c r="Q1871" s="215" t="s">
        <v>18836</v>
      </c>
    </row>
    <row r="1872" spans="1:17" s="208" customFormat="1" ht="13.15" customHeight="1">
      <c r="A1872" s="209" t="str">
        <f t="shared" si="58"/>
        <v>1273047031508899204</v>
      </c>
      <c r="B1872" s="210" t="s">
        <v>19161</v>
      </c>
      <c r="C1872" s="211" t="s">
        <v>1111</v>
      </c>
      <c r="D1872" s="211" t="s">
        <v>1111</v>
      </c>
      <c r="E1872" s="211" t="s">
        <v>1110</v>
      </c>
      <c r="F1872" s="211" t="s">
        <v>1110</v>
      </c>
      <c r="G1872" s="211" t="s">
        <v>1722</v>
      </c>
      <c r="H1872" s="212" t="s">
        <v>2427</v>
      </c>
      <c r="I1872" s="213" t="s">
        <v>1112</v>
      </c>
      <c r="J1872" s="201" t="str">
        <f t="shared" si="59"/>
        <v>0358</v>
      </c>
      <c r="K1872" s="209"/>
      <c r="L1872" s="209"/>
      <c r="M1872" s="214"/>
      <c r="N1872" s="209" t="s">
        <v>18777</v>
      </c>
      <c r="O1872" s="215" t="s">
        <v>18778</v>
      </c>
      <c r="P1872" s="215" t="s">
        <v>18835</v>
      </c>
      <c r="Q1872" s="215" t="s">
        <v>18836</v>
      </c>
    </row>
    <row r="1873" spans="1:20" ht="13.15" customHeight="1">
      <c r="A1873" s="209" t="str">
        <f t="shared" si="58"/>
        <v>##1508899204</v>
      </c>
      <c r="B1873" s="210" t="s">
        <v>19161</v>
      </c>
      <c r="C1873" s="211" t="s">
        <v>1111</v>
      </c>
      <c r="D1873" s="211" t="s">
        <v>1111</v>
      </c>
      <c r="E1873" s="211" t="s">
        <v>3649</v>
      </c>
      <c r="F1873" s="211" t="s">
        <v>1110</v>
      </c>
      <c r="G1873" s="211" t="s">
        <v>1722</v>
      </c>
      <c r="H1873" s="212" t="s">
        <v>2427</v>
      </c>
      <c r="I1873" s="213" t="s">
        <v>1112</v>
      </c>
      <c r="J1873" s="201" t="str">
        <f t="shared" si="59"/>
        <v>0358</v>
      </c>
      <c r="K1873" s="209"/>
      <c r="L1873" s="209"/>
      <c r="M1873" s="214"/>
      <c r="N1873" s="209" t="s">
        <v>18777</v>
      </c>
      <c r="O1873" s="215" t="s">
        <v>18778</v>
      </c>
      <c r="P1873" s="215" t="s">
        <v>18835</v>
      </c>
      <c r="Q1873" s="215" t="s">
        <v>18836</v>
      </c>
      <c r="S1873" s="208"/>
    </row>
    <row r="1874" spans="1:20" ht="13.15" customHeight="1">
      <c r="A1874" s="209" t="str">
        <f t="shared" si="58"/>
        <v>6A-00056151508899204</v>
      </c>
      <c r="B1874" s="210" t="s">
        <v>19161</v>
      </c>
      <c r="C1874" s="211" t="s">
        <v>1111</v>
      </c>
      <c r="D1874" s="211" t="s">
        <v>1111</v>
      </c>
      <c r="E1874" s="211" t="s">
        <v>16168</v>
      </c>
      <c r="F1874" s="211" t="s">
        <v>1110</v>
      </c>
      <c r="G1874" s="211" t="s">
        <v>1722</v>
      </c>
      <c r="H1874" s="212" t="s">
        <v>2427</v>
      </c>
      <c r="I1874" s="213" t="s">
        <v>1112</v>
      </c>
      <c r="J1874" s="201" t="str">
        <f t="shared" si="59"/>
        <v>0358</v>
      </c>
      <c r="K1874" s="209"/>
      <c r="L1874" s="209"/>
      <c r="M1874" s="214"/>
      <c r="N1874" s="209" t="s">
        <v>18777</v>
      </c>
      <c r="O1874" s="215" t="s">
        <v>18778</v>
      </c>
      <c r="P1874" s="215" t="s">
        <v>18835</v>
      </c>
      <c r="Q1874" s="215" t="s">
        <v>18836</v>
      </c>
      <c r="S1874" s="208"/>
    </row>
    <row r="1875" spans="1:20" ht="13.15" customHeight="1">
      <c r="A1875" s="209" t="str">
        <f t="shared" si="58"/>
        <v>6A-000561531508899204</v>
      </c>
      <c r="B1875" s="210" t="s">
        <v>19161</v>
      </c>
      <c r="C1875" s="211" t="s">
        <v>1111</v>
      </c>
      <c r="D1875" s="211" t="s">
        <v>1111</v>
      </c>
      <c r="E1875" s="211" t="s">
        <v>16169</v>
      </c>
      <c r="F1875" s="211" t="s">
        <v>1110</v>
      </c>
      <c r="G1875" s="211" t="s">
        <v>1722</v>
      </c>
      <c r="H1875" s="212" t="s">
        <v>2427</v>
      </c>
      <c r="I1875" s="213" t="s">
        <v>1112</v>
      </c>
      <c r="J1875" s="201" t="str">
        <f t="shared" si="59"/>
        <v>0358</v>
      </c>
      <c r="K1875" s="209"/>
      <c r="L1875" s="209"/>
      <c r="M1875" s="214"/>
      <c r="N1875" s="209" t="s">
        <v>18777</v>
      </c>
      <c r="O1875" s="215" t="s">
        <v>18778</v>
      </c>
      <c r="P1875" s="215" t="s">
        <v>18835</v>
      </c>
      <c r="Q1875" s="215" t="s">
        <v>18836</v>
      </c>
      <c r="S1875" s="208"/>
    </row>
    <row r="1876" spans="1:20" ht="13.15" customHeight="1">
      <c r="A1876" s="209" t="str">
        <f t="shared" si="58"/>
        <v>0818320011417942608</v>
      </c>
      <c r="B1876" s="210" t="s">
        <v>19162</v>
      </c>
      <c r="C1876" s="211" t="s">
        <v>16170</v>
      </c>
      <c r="D1876" s="211" t="s">
        <v>16170</v>
      </c>
      <c r="E1876" s="211" t="s">
        <v>16171</v>
      </c>
      <c r="F1876" s="211" t="s">
        <v>16172</v>
      </c>
      <c r="G1876" s="211" t="s">
        <v>16173</v>
      </c>
      <c r="H1876" s="212" t="s">
        <v>16174</v>
      </c>
      <c r="I1876" s="213" t="s">
        <v>19163</v>
      </c>
      <c r="J1876" s="201" t="str">
        <f t="shared" si="59"/>
        <v>0360</v>
      </c>
      <c r="K1876" s="209"/>
      <c r="L1876" s="209"/>
      <c r="M1876" s="214"/>
      <c r="N1876" s="209" t="s">
        <v>18777</v>
      </c>
      <c r="O1876" s="215" t="s">
        <v>18778</v>
      </c>
      <c r="P1876" s="215" t="s">
        <v>18835</v>
      </c>
      <c r="Q1876" s="215" t="s">
        <v>18836</v>
      </c>
      <c r="S1876" s="208"/>
    </row>
    <row r="1877" spans="1:20" ht="13.15" customHeight="1">
      <c r="A1877" s="209" t="str">
        <f t="shared" si="58"/>
        <v>1273054021417942608</v>
      </c>
      <c r="B1877" s="210" t="s">
        <v>19162</v>
      </c>
      <c r="C1877" s="211" t="s">
        <v>16170</v>
      </c>
      <c r="D1877" s="211" t="s">
        <v>16170</v>
      </c>
      <c r="E1877" s="211" t="s">
        <v>16175</v>
      </c>
      <c r="F1877" s="211" t="s">
        <v>16172</v>
      </c>
      <c r="G1877" s="211" t="s">
        <v>16173</v>
      </c>
      <c r="H1877" s="212" t="s">
        <v>16174</v>
      </c>
      <c r="I1877" s="213" t="s">
        <v>19163</v>
      </c>
      <c r="J1877" s="201" t="str">
        <f t="shared" si="59"/>
        <v>0360</v>
      </c>
      <c r="K1877" s="209"/>
      <c r="L1877" s="209"/>
      <c r="M1877" s="214"/>
      <c r="N1877" s="209" t="s">
        <v>18777</v>
      </c>
      <c r="O1877" s="215" t="s">
        <v>18778</v>
      </c>
      <c r="P1877" s="215" t="s">
        <v>18835</v>
      </c>
      <c r="Q1877" s="215" t="s">
        <v>18836</v>
      </c>
      <c r="S1877" s="208"/>
    </row>
    <row r="1878" spans="1:20" ht="13.15" customHeight="1">
      <c r="A1878" s="209" t="str">
        <f t="shared" si="58"/>
        <v>1273054031417942608</v>
      </c>
      <c r="B1878" s="210" t="s">
        <v>19162</v>
      </c>
      <c r="C1878" s="211" t="s">
        <v>16170</v>
      </c>
      <c r="D1878" s="211" t="s">
        <v>16170</v>
      </c>
      <c r="E1878" s="211" t="s">
        <v>16176</v>
      </c>
      <c r="F1878" s="211" t="s">
        <v>16172</v>
      </c>
      <c r="G1878" s="211" t="s">
        <v>16173</v>
      </c>
      <c r="H1878" s="212" t="s">
        <v>16174</v>
      </c>
      <c r="I1878" s="213" t="s">
        <v>19163</v>
      </c>
      <c r="J1878" s="201" t="str">
        <f t="shared" si="59"/>
        <v>0360</v>
      </c>
      <c r="K1878" s="209"/>
      <c r="L1878" s="209"/>
      <c r="M1878" s="214"/>
      <c r="N1878" s="209" t="s">
        <v>18777</v>
      </c>
      <c r="O1878" s="215" t="s">
        <v>18778</v>
      </c>
      <c r="P1878" s="215" t="s">
        <v>18835</v>
      </c>
      <c r="Q1878" s="215" t="s">
        <v>18836</v>
      </c>
      <c r="S1878" s="208"/>
    </row>
    <row r="1879" spans="1:20" ht="13.15" customHeight="1">
      <c r="A1879" s="209" t="str">
        <f t="shared" si="58"/>
        <v>1273054041417942608</v>
      </c>
      <c r="B1879" s="210" t="s">
        <v>19162</v>
      </c>
      <c r="C1879" s="211" t="s">
        <v>16170</v>
      </c>
      <c r="D1879" s="211" t="s">
        <v>16170</v>
      </c>
      <c r="E1879" s="211" t="s">
        <v>16177</v>
      </c>
      <c r="F1879" s="211" t="s">
        <v>16172</v>
      </c>
      <c r="G1879" s="211" t="s">
        <v>16173</v>
      </c>
      <c r="H1879" s="212" t="s">
        <v>16174</v>
      </c>
      <c r="I1879" s="213" t="s">
        <v>19163</v>
      </c>
      <c r="J1879" s="201" t="str">
        <f t="shared" si="59"/>
        <v>0360</v>
      </c>
      <c r="K1879" s="209"/>
      <c r="L1879" s="209"/>
      <c r="M1879" s="214"/>
      <c r="N1879" s="209" t="s">
        <v>18777</v>
      </c>
      <c r="O1879" s="215" t="s">
        <v>18778</v>
      </c>
      <c r="P1879" s="215" t="s">
        <v>18835</v>
      </c>
      <c r="Q1879" s="215" t="s">
        <v>18836</v>
      </c>
      <c r="S1879" s="208"/>
    </row>
    <row r="1880" spans="1:20" ht="13.15" customHeight="1">
      <c r="A1880" s="209" t="str">
        <f t="shared" si="58"/>
        <v>1273054051417942608</v>
      </c>
      <c r="B1880" s="210" t="s">
        <v>19162</v>
      </c>
      <c r="C1880" s="211" t="s">
        <v>16170</v>
      </c>
      <c r="D1880" s="211" t="s">
        <v>16170</v>
      </c>
      <c r="E1880" s="211" t="s">
        <v>16172</v>
      </c>
      <c r="F1880" s="211" t="s">
        <v>16172</v>
      </c>
      <c r="G1880" s="211" t="s">
        <v>16173</v>
      </c>
      <c r="H1880" s="212" t="s">
        <v>16174</v>
      </c>
      <c r="I1880" s="213" t="s">
        <v>19163</v>
      </c>
      <c r="J1880" s="201" t="str">
        <f t="shared" si="59"/>
        <v>0360</v>
      </c>
      <c r="K1880" s="209"/>
      <c r="L1880" s="209"/>
      <c r="M1880" s="214"/>
      <c r="N1880" s="209" t="s">
        <v>18777</v>
      </c>
      <c r="O1880" s="215" t="s">
        <v>18778</v>
      </c>
      <c r="P1880" s="215" t="s">
        <v>18835</v>
      </c>
      <c r="Q1880" s="215" t="s">
        <v>18836</v>
      </c>
      <c r="S1880" s="208"/>
    </row>
    <row r="1881" spans="1:20" ht="13.15" customHeight="1">
      <c r="A1881" s="209" t="str">
        <f t="shared" si="58"/>
        <v>1273104021689655912</v>
      </c>
      <c r="B1881" s="210" t="s">
        <v>19164</v>
      </c>
      <c r="C1881" s="211" t="s">
        <v>932</v>
      </c>
      <c r="D1881" s="211" t="s">
        <v>932</v>
      </c>
      <c r="E1881" s="211" t="s">
        <v>16178</v>
      </c>
      <c r="F1881" s="211" t="s">
        <v>931</v>
      </c>
      <c r="G1881" s="211" t="s">
        <v>1892</v>
      </c>
      <c r="H1881" s="212" t="s">
        <v>3181</v>
      </c>
      <c r="I1881" s="213" t="s">
        <v>933</v>
      </c>
      <c r="J1881" s="201" t="str">
        <f t="shared" si="59"/>
        <v>0361</v>
      </c>
      <c r="K1881" s="209"/>
      <c r="L1881" s="209"/>
      <c r="M1881" s="214"/>
      <c r="N1881" s="209" t="s">
        <v>18777</v>
      </c>
      <c r="O1881" s="215" t="s">
        <v>18778</v>
      </c>
      <c r="P1881" s="215" t="s">
        <v>18835</v>
      </c>
      <c r="Q1881" s="215" t="s">
        <v>18836</v>
      </c>
      <c r="S1881" s="208"/>
    </row>
    <row r="1882" spans="1:20" ht="13.15" customHeight="1">
      <c r="A1882" s="209" t="str">
        <f t="shared" si="58"/>
        <v>1273104031689655912</v>
      </c>
      <c r="B1882" s="210" t="s">
        <v>19164</v>
      </c>
      <c r="C1882" s="211" t="s">
        <v>932</v>
      </c>
      <c r="D1882" s="211" t="s">
        <v>932</v>
      </c>
      <c r="E1882" s="211" t="s">
        <v>16179</v>
      </c>
      <c r="F1882" s="211" t="s">
        <v>931</v>
      </c>
      <c r="G1882" s="211" t="s">
        <v>1892</v>
      </c>
      <c r="H1882" s="212" t="s">
        <v>3181</v>
      </c>
      <c r="I1882" s="213" t="s">
        <v>933</v>
      </c>
      <c r="J1882" s="201" t="str">
        <f t="shared" si="59"/>
        <v>0361</v>
      </c>
      <c r="K1882" s="209"/>
      <c r="L1882" s="209"/>
      <c r="M1882" s="214"/>
      <c r="N1882" s="209" t="s">
        <v>18777</v>
      </c>
      <c r="O1882" s="215" t="s">
        <v>18778</v>
      </c>
      <c r="P1882" s="215" t="s">
        <v>18835</v>
      </c>
      <c r="Q1882" s="215" t="s">
        <v>18836</v>
      </c>
      <c r="S1882" s="208"/>
    </row>
    <row r="1883" spans="1:20" ht="13.15" customHeight="1">
      <c r="A1883" s="209" t="str">
        <f t="shared" si="58"/>
        <v>1273104041689655912</v>
      </c>
      <c r="B1883" s="210" t="s">
        <v>19164</v>
      </c>
      <c r="C1883" s="211" t="s">
        <v>932</v>
      </c>
      <c r="D1883" s="211" t="s">
        <v>932</v>
      </c>
      <c r="E1883" s="211" t="s">
        <v>931</v>
      </c>
      <c r="F1883" s="211" t="s">
        <v>931</v>
      </c>
      <c r="G1883" s="211" t="s">
        <v>1892</v>
      </c>
      <c r="H1883" s="212" t="s">
        <v>3181</v>
      </c>
      <c r="I1883" s="213" t="s">
        <v>933</v>
      </c>
      <c r="J1883" s="201" t="str">
        <f t="shared" si="59"/>
        <v>0361</v>
      </c>
      <c r="K1883" s="209"/>
      <c r="L1883" s="209"/>
      <c r="M1883" s="214"/>
      <c r="N1883" s="209" t="s">
        <v>18777</v>
      </c>
      <c r="O1883" s="215" t="s">
        <v>18778</v>
      </c>
      <c r="P1883" s="215" t="s">
        <v>18835</v>
      </c>
      <c r="Q1883" s="215" t="s">
        <v>18836</v>
      </c>
      <c r="S1883" s="208"/>
    </row>
    <row r="1884" spans="1:20" ht="13.15" customHeight="1">
      <c r="A1884" s="209" t="str">
        <f t="shared" si="58"/>
        <v>1273104081972684827</v>
      </c>
      <c r="B1884" s="210" t="s">
        <v>19164</v>
      </c>
      <c r="C1884" s="211" t="s">
        <v>16180</v>
      </c>
      <c r="D1884" s="211" t="s">
        <v>932</v>
      </c>
      <c r="E1884" s="211" t="s">
        <v>16181</v>
      </c>
      <c r="F1884" s="211" t="s">
        <v>931</v>
      </c>
      <c r="G1884" s="211" t="s">
        <v>1892</v>
      </c>
      <c r="H1884" s="212" t="s">
        <v>3181</v>
      </c>
      <c r="I1884" s="213" t="s">
        <v>933</v>
      </c>
      <c r="J1884" s="201" t="str">
        <f t="shared" si="59"/>
        <v>0361</v>
      </c>
      <c r="K1884" s="209"/>
      <c r="L1884" s="209"/>
      <c r="M1884" s="214"/>
      <c r="N1884" s="209" t="s">
        <v>18777</v>
      </c>
      <c r="O1884" s="215" t="s">
        <v>18778</v>
      </c>
      <c r="P1884" s="215" t="s">
        <v>18835</v>
      </c>
      <c r="Q1884" s="215" t="s">
        <v>18836</v>
      </c>
      <c r="S1884" s="208"/>
    </row>
    <row r="1885" spans="1:20" s="257" customFormat="1" ht="13.15" customHeight="1">
      <c r="A1885" s="209" t="str">
        <f t="shared" si="58"/>
        <v>##1689655912</v>
      </c>
      <c r="B1885" s="210" t="s">
        <v>19164</v>
      </c>
      <c r="C1885" s="211" t="s">
        <v>932</v>
      </c>
      <c r="D1885" s="211" t="s">
        <v>932</v>
      </c>
      <c r="E1885" s="211" t="s">
        <v>3649</v>
      </c>
      <c r="F1885" s="211" t="s">
        <v>931</v>
      </c>
      <c r="G1885" s="211" t="s">
        <v>1892</v>
      </c>
      <c r="H1885" s="212" t="s">
        <v>3181</v>
      </c>
      <c r="I1885" s="213" t="s">
        <v>933</v>
      </c>
      <c r="J1885" s="201" t="str">
        <f t="shared" si="59"/>
        <v>0361</v>
      </c>
      <c r="K1885" s="209" t="s">
        <v>14592</v>
      </c>
      <c r="L1885" s="209"/>
      <c r="M1885" s="214"/>
      <c r="N1885" s="209" t="s">
        <v>18777</v>
      </c>
      <c r="O1885" s="215" t="s">
        <v>18778</v>
      </c>
      <c r="P1885" s="215" t="s">
        <v>18835</v>
      </c>
      <c r="Q1885" s="215" t="s">
        <v>18836</v>
      </c>
      <c r="R1885" s="208"/>
      <c r="S1885" s="208"/>
      <c r="T1885" s="208"/>
    </row>
    <row r="1886" spans="1:20" s="257" customFormat="1" ht="13.15" customHeight="1">
      <c r="A1886" s="209" t="str">
        <f t="shared" si="58"/>
        <v>1F-QMP0000037370031689655912</v>
      </c>
      <c r="B1886" s="210" t="s">
        <v>19164</v>
      </c>
      <c r="C1886" s="211" t="s">
        <v>932</v>
      </c>
      <c r="D1886" s="211" t="s">
        <v>932</v>
      </c>
      <c r="E1886" s="211" t="s">
        <v>16182</v>
      </c>
      <c r="F1886" s="211" t="s">
        <v>931</v>
      </c>
      <c r="G1886" s="211" t="s">
        <v>1892</v>
      </c>
      <c r="H1886" s="212" t="s">
        <v>3181</v>
      </c>
      <c r="I1886" s="213" t="s">
        <v>933</v>
      </c>
      <c r="J1886" s="201" t="str">
        <f t="shared" si="59"/>
        <v>0361</v>
      </c>
      <c r="K1886" s="209"/>
      <c r="L1886" s="209"/>
      <c r="M1886" s="214"/>
      <c r="N1886" s="209" t="s">
        <v>18777</v>
      </c>
      <c r="O1886" s="215" t="s">
        <v>18778</v>
      </c>
      <c r="P1886" s="215" t="s">
        <v>18835</v>
      </c>
      <c r="Q1886" s="215" t="s">
        <v>18836</v>
      </c>
      <c r="R1886" s="208"/>
      <c r="S1886" s="208"/>
      <c r="T1886" s="208"/>
    </row>
    <row r="1887" spans="1:20" ht="13.15" customHeight="1">
      <c r="A1887" s="209" t="str">
        <f t="shared" si="58"/>
        <v>1273112021588618557</v>
      </c>
      <c r="B1887" s="210" t="s">
        <v>19165</v>
      </c>
      <c r="C1887" s="211" t="s">
        <v>16183</v>
      </c>
      <c r="D1887" s="211" t="s">
        <v>638</v>
      </c>
      <c r="E1887" s="211" t="s">
        <v>16184</v>
      </c>
      <c r="F1887" s="211" t="s">
        <v>637</v>
      </c>
      <c r="G1887" s="211" t="s">
        <v>2179</v>
      </c>
      <c r="H1887" s="212" t="s">
        <v>3182</v>
      </c>
      <c r="I1887" s="213" t="s">
        <v>19166</v>
      </c>
      <c r="J1887" s="201" t="str">
        <f t="shared" si="59"/>
        <v>0363</v>
      </c>
      <c r="K1887" s="209"/>
      <c r="L1887" s="209"/>
      <c r="M1887" s="214"/>
      <c r="N1887" s="209" t="s">
        <v>18777</v>
      </c>
      <c r="O1887" s="215" t="s">
        <v>18778</v>
      </c>
      <c r="P1887" s="215" t="s">
        <v>18773</v>
      </c>
      <c r="Q1887" s="215" t="s">
        <v>18774</v>
      </c>
      <c r="S1887" s="208"/>
    </row>
    <row r="1888" spans="1:20" ht="13.15" customHeight="1">
      <c r="A1888" s="209" t="str">
        <f t="shared" si="58"/>
        <v>1273112021699726406</v>
      </c>
      <c r="B1888" s="210" t="s">
        <v>19165</v>
      </c>
      <c r="C1888" s="211" t="s">
        <v>638</v>
      </c>
      <c r="D1888" s="211" t="s">
        <v>638</v>
      </c>
      <c r="E1888" s="211" t="s">
        <v>16184</v>
      </c>
      <c r="F1888" s="211" t="s">
        <v>637</v>
      </c>
      <c r="G1888" s="211" t="s">
        <v>2179</v>
      </c>
      <c r="H1888" s="212" t="s">
        <v>3182</v>
      </c>
      <c r="I1888" s="213" t="s">
        <v>19166</v>
      </c>
      <c r="J1888" s="201" t="str">
        <f t="shared" si="59"/>
        <v>0363</v>
      </c>
      <c r="K1888" s="209"/>
      <c r="L1888" s="209"/>
      <c r="M1888" s="214"/>
      <c r="N1888" s="209" t="s">
        <v>18777</v>
      </c>
      <c r="O1888" s="215" t="s">
        <v>18778</v>
      </c>
      <c r="P1888" s="215" t="s">
        <v>18773</v>
      </c>
      <c r="Q1888" s="215" t="s">
        <v>18774</v>
      </c>
      <c r="S1888" s="208"/>
    </row>
    <row r="1889" spans="1:17" s="208" customFormat="1" ht="13.15" customHeight="1">
      <c r="A1889" s="209" t="str">
        <f t="shared" si="58"/>
        <v>1273112031699726406</v>
      </c>
      <c r="B1889" s="210" t="s">
        <v>19165</v>
      </c>
      <c r="C1889" s="211" t="s">
        <v>638</v>
      </c>
      <c r="D1889" s="211" t="s">
        <v>638</v>
      </c>
      <c r="E1889" s="211" t="s">
        <v>16185</v>
      </c>
      <c r="F1889" s="211" t="s">
        <v>637</v>
      </c>
      <c r="G1889" s="211" t="s">
        <v>2179</v>
      </c>
      <c r="H1889" s="212" t="s">
        <v>3182</v>
      </c>
      <c r="I1889" s="213" t="s">
        <v>19166</v>
      </c>
      <c r="J1889" s="201" t="str">
        <f t="shared" si="59"/>
        <v>0363</v>
      </c>
      <c r="K1889" s="209"/>
      <c r="L1889" s="209"/>
      <c r="M1889" s="214"/>
      <c r="N1889" s="209" t="s">
        <v>18777</v>
      </c>
      <c r="O1889" s="215" t="s">
        <v>18778</v>
      </c>
      <c r="P1889" s="215" t="s">
        <v>18773</v>
      </c>
      <c r="Q1889" s="215" t="s">
        <v>18774</v>
      </c>
    </row>
    <row r="1890" spans="1:17" s="208" customFormat="1" ht="13.15" customHeight="1">
      <c r="A1890" s="209" t="str">
        <f t="shared" si="58"/>
        <v>1273112041396798518</v>
      </c>
      <c r="B1890" s="210" t="s">
        <v>19165</v>
      </c>
      <c r="C1890" s="211" t="s">
        <v>16186</v>
      </c>
      <c r="D1890" s="211" t="s">
        <v>638</v>
      </c>
      <c r="E1890" s="211" t="s">
        <v>16187</v>
      </c>
      <c r="F1890" s="211" t="s">
        <v>637</v>
      </c>
      <c r="G1890" s="211" t="s">
        <v>2179</v>
      </c>
      <c r="H1890" s="212" t="s">
        <v>3182</v>
      </c>
      <c r="I1890" s="213" t="s">
        <v>19166</v>
      </c>
      <c r="J1890" s="201" t="str">
        <f t="shared" si="59"/>
        <v>0363</v>
      </c>
      <c r="K1890" s="209"/>
      <c r="L1890" s="209"/>
      <c r="M1890" s="214"/>
      <c r="N1890" s="209" t="s">
        <v>18777</v>
      </c>
      <c r="O1890" s="215" t="s">
        <v>18778</v>
      </c>
      <c r="P1890" s="215" t="s">
        <v>18773</v>
      </c>
      <c r="Q1890" s="215" t="s">
        <v>18774</v>
      </c>
    </row>
    <row r="1891" spans="1:17" s="208" customFormat="1" ht="13.15" customHeight="1">
      <c r="A1891" s="209" t="str">
        <f t="shared" si="58"/>
        <v>1273112051588618557</v>
      </c>
      <c r="B1891" s="210" t="s">
        <v>19165</v>
      </c>
      <c r="C1891" s="211" t="s">
        <v>16183</v>
      </c>
      <c r="D1891" s="211" t="s">
        <v>638</v>
      </c>
      <c r="E1891" s="211" t="s">
        <v>637</v>
      </c>
      <c r="F1891" s="211" t="s">
        <v>637</v>
      </c>
      <c r="G1891" s="211" t="s">
        <v>2179</v>
      </c>
      <c r="H1891" s="212" t="s">
        <v>3182</v>
      </c>
      <c r="I1891" s="213" t="s">
        <v>19166</v>
      </c>
      <c r="J1891" s="201" t="str">
        <f t="shared" si="59"/>
        <v>0363</v>
      </c>
      <c r="K1891" s="209" t="s">
        <v>14592</v>
      </c>
      <c r="L1891" s="209"/>
      <c r="M1891" s="214"/>
      <c r="N1891" s="209" t="s">
        <v>18777</v>
      </c>
      <c r="O1891" s="215" t="s">
        <v>18778</v>
      </c>
      <c r="P1891" s="215" t="s">
        <v>18773</v>
      </c>
      <c r="Q1891" s="215" t="s">
        <v>18774</v>
      </c>
    </row>
    <row r="1892" spans="1:17" s="208" customFormat="1" ht="13.15" customHeight="1">
      <c r="A1892" s="209" t="str">
        <f t="shared" si="58"/>
        <v>1273112051699726406</v>
      </c>
      <c r="B1892" s="210" t="s">
        <v>19165</v>
      </c>
      <c r="C1892" s="211" t="s">
        <v>638</v>
      </c>
      <c r="D1892" s="211" t="s">
        <v>638</v>
      </c>
      <c r="E1892" s="211" t="s">
        <v>637</v>
      </c>
      <c r="F1892" s="211" t="s">
        <v>637</v>
      </c>
      <c r="G1892" s="211" t="s">
        <v>2179</v>
      </c>
      <c r="H1892" s="212" t="s">
        <v>3182</v>
      </c>
      <c r="I1892" s="213" t="s">
        <v>19166</v>
      </c>
      <c r="J1892" s="201" t="str">
        <f t="shared" si="59"/>
        <v>0363</v>
      </c>
      <c r="K1892" s="209"/>
      <c r="L1892" s="209"/>
      <c r="M1892" s="214"/>
      <c r="N1892" s="209" t="s">
        <v>18777</v>
      </c>
      <c r="O1892" s="215" t="s">
        <v>18778</v>
      </c>
      <c r="P1892" s="215" t="s">
        <v>18773</v>
      </c>
      <c r="Q1892" s="215" t="s">
        <v>18774</v>
      </c>
    </row>
    <row r="1893" spans="1:17" s="208" customFormat="1" ht="13.15" customHeight="1">
      <c r="A1893" s="209" t="str">
        <f t="shared" si="58"/>
        <v>1F-QMA0000021389841699726406</v>
      </c>
      <c r="B1893" s="210" t="s">
        <v>19165</v>
      </c>
      <c r="C1893" s="211" t="s">
        <v>638</v>
      </c>
      <c r="D1893" s="211" t="s">
        <v>638</v>
      </c>
      <c r="E1893" s="211" t="s">
        <v>16188</v>
      </c>
      <c r="F1893" s="211" t="s">
        <v>637</v>
      </c>
      <c r="G1893" s="211" t="s">
        <v>2179</v>
      </c>
      <c r="H1893" s="212" t="s">
        <v>3182</v>
      </c>
      <c r="I1893" s="213" t="s">
        <v>19166</v>
      </c>
      <c r="J1893" s="201" t="str">
        <f t="shared" si="59"/>
        <v>0363</v>
      </c>
      <c r="K1893" s="209"/>
      <c r="L1893" s="209"/>
      <c r="M1893" s="214"/>
      <c r="N1893" s="209" t="s">
        <v>18777</v>
      </c>
      <c r="O1893" s="215" t="s">
        <v>18778</v>
      </c>
      <c r="P1893" s="215" t="s">
        <v>18773</v>
      </c>
      <c r="Q1893" s="215" t="s">
        <v>18774</v>
      </c>
    </row>
    <row r="1894" spans="1:17" s="208" customFormat="1" ht="13.15" customHeight="1">
      <c r="A1894" s="209" t="str">
        <f t="shared" si="58"/>
        <v>6A-00015961699726406</v>
      </c>
      <c r="B1894" s="210" t="s">
        <v>19165</v>
      </c>
      <c r="C1894" s="211" t="s">
        <v>638</v>
      </c>
      <c r="D1894" s="211" t="s">
        <v>638</v>
      </c>
      <c r="E1894" s="211" t="s">
        <v>16189</v>
      </c>
      <c r="F1894" s="211" t="s">
        <v>637</v>
      </c>
      <c r="G1894" s="211" t="s">
        <v>2179</v>
      </c>
      <c r="H1894" s="212" t="s">
        <v>3182</v>
      </c>
      <c r="I1894" s="213" t="s">
        <v>19166</v>
      </c>
      <c r="J1894" s="201" t="str">
        <f t="shared" si="59"/>
        <v>0363</v>
      </c>
      <c r="K1894" s="209"/>
      <c r="L1894" s="209"/>
      <c r="M1894" s="214"/>
      <c r="N1894" s="209" t="s">
        <v>18777</v>
      </c>
      <c r="O1894" s="215" t="s">
        <v>18778</v>
      </c>
      <c r="P1894" s="215" t="s">
        <v>18773</v>
      </c>
      <c r="Q1894" s="215" t="s">
        <v>18774</v>
      </c>
    </row>
    <row r="1895" spans="1:17" s="208" customFormat="1" ht="13.15" customHeight="1">
      <c r="A1895" s="209" t="str">
        <f t="shared" si="58"/>
        <v>6A-000159641699726406</v>
      </c>
      <c r="B1895" s="210" t="s">
        <v>19165</v>
      </c>
      <c r="C1895" s="211" t="s">
        <v>638</v>
      </c>
      <c r="D1895" s="211" t="s">
        <v>638</v>
      </c>
      <c r="E1895" s="211" t="s">
        <v>16190</v>
      </c>
      <c r="F1895" s="211" t="s">
        <v>637</v>
      </c>
      <c r="G1895" s="211" t="s">
        <v>2179</v>
      </c>
      <c r="H1895" s="212" t="s">
        <v>3182</v>
      </c>
      <c r="I1895" s="213" t="s">
        <v>19166</v>
      </c>
      <c r="J1895" s="201" t="str">
        <f t="shared" si="59"/>
        <v>0363</v>
      </c>
      <c r="K1895" s="209"/>
      <c r="L1895" s="209"/>
      <c r="M1895" s="214"/>
      <c r="N1895" s="209" t="s">
        <v>18777</v>
      </c>
      <c r="O1895" s="215" t="s">
        <v>18778</v>
      </c>
      <c r="P1895" s="215" t="s">
        <v>18773</v>
      </c>
      <c r="Q1895" s="215" t="s">
        <v>18774</v>
      </c>
    </row>
    <row r="1896" spans="1:17" s="208" customFormat="1" ht="13.15" customHeight="1">
      <c r="A1896" s="209" t="str">
        <f t="shared" si="58"/>
        <v>9A-00015961699726406</v>
      </c>
      <c r="B1896" s="210" t="s">
        <v>19165</v>
      </c>
      <c r="C1896" s="211" t="s">
        <v>638</v>
      </c>
      <c r="D1896" s="211" t="s">
        <v>638</v>
      </c>
      <c r="E1896" s="211" t="s">
        <v>16191</v>
      </c>
      <c r="F1896" s="211" t="s">
        <v>637</v>
      </c>
      <c r="G1896" s="211" t="s">
        <v>2179</v>
      </c>
      <c r="H1896" s="212" t="s">
        <v>3182</v>
      </c>
      <c r="I1896" s="213" t="s">
        <v>19166</v>
      </c>
      <c r="J1896" s="201" t="str">
        <f t="shared" si="59"/>
        <v>0363</v>
      </c>
      <c r="K1896" s="209"/>
      <c r="L1896" s="209"/>
      <c r="M1896" s="214"/>
      <c r="N1896" s="209" t="s">
        <v>18777</v>
      </c>
      <c r="O1896" s="215" t="s">
        <v>18778</v>
      </c>
      <c r="P1896" s="215" t="s">
        <v>18773</v>
      </c>
      <c r="Q1896" s="215" t="s">
        <v>18774</v>
      </c>
    </row>
    <row r="1897" spans="1:17" s="208" customFormat="1" ht="13.15" customHeight="1">
      <c r="A1897" s="209" t="str">
        <f t="shared" si="58"/>
        <v>9A-000159641699726406</v>
      </c>
      <c r="B1897" s="210" t="s">
        <v>19165</v>
      </c>
      <c r="C1897" s="211" t="s">
        <v>638</v>
      </c>
      <c r="D1897" s="211" t="s">
        <v>638</v>
      </c>
      <c r="E1897" s="211" t="s">
        <v>16192</v>
      </c>
      <c r="F1897" s="211" t="s">
        <v>637</v>
      </c>
      <c r="G1897" s="211" t="s">
        <v>2179</v>
      </c>
      <c r="H1897" s="212" t="s">
        <v>3182</v>
      </c>
      <c r="I1897" s="213" t="s">
        <v>19166</v>
      </c>
      <c r="J1897" s="201" t="str">
        <f t="shared" si="59"/>
        <v>0363</v>
      </c>
      <c r="K1897" s="209"/>
      <c r="L1897" s="209"/>
      <c r="M1897" s="214"/>
      <c r="N1897" s="209" t="s">
        <v>18777</v>
      </c>
      <c r="O1897" s="215" t="s">
        <v>18778</v>
      </c>
      <c r="P1897" s="215" t="s">
        <v>18773</v>
      </c>
      <c r="Q1897" s="215" t="s">
        <v>18774</v>
      </c>
    </row>
    <row r="1898" spans="1:17" s="208" customFormat="1" ht="13.15" customHeight="1">
      <c r="A1898" s="209" t="str">
        <f t="shared" si="58"/>
        <v>9C-QMA0000021389841699726406</v>
      </c>
      <c r="B1898" s="210" t="s">
        <v>19165</v>
      </c>
      <c r="C1898" s="211" t="s">
        <v>638</v>
      </c>
      <c r="D1898" s="211" t="s">
        <v>638</v>
      </c>
      <c r="E1898" s="211" t="s">
        <v>16193</v>
      </c>
      <c r="F1898" s="211" t="s">
        <v>637</v>
      </c>
      <c r="G1898" s="211" t="s">
        <v>2179</v>
      </c>
      <c r="H1898" s="212" t="s">
        <v>3182</v>
      </c>
      <c r="I1898" s="213" t="s">
        <v>19166</v>
      </c>
      <c r="J1898" s="201" t="str">
        <f t="shared" si="59"/>
        <v>0363</v>
      </c>
      <c r="K1898" s="209"/>
      <c r="L1898" s="209"/>
      <c r="M1898" s="214"/>
      <c r="N1898" s="209" t="s">
        <v>18777</v>
      </c>
      <c r="O1898" s="215" t="s">
        <v>18778</v>
      </c>
      <c r="P1898" s="215" t="s">
        <v>18773</v>
      </c>
      <c r="Q1898" s="215" t="s">
        <v>18774</v>
      </c>
    </row>
    <row r="1899" spans="1:17" s="208" customFormat="1" ht="13.15" customHeight="1">
      <c r="A1899" s="209" t="str">
        <f t="shared" si="58"/>
        <v>0824229011700854288</v>
      </c>
      <c r="B1899" s="210" t="s">
        <v>19167</v>
      </c>
      <c r="C1899" s="211" t="s">
        <v>794</v>
      </c>
      <c r="D1899" s="211" t="s">
        <v>794</v>
      </c>
      <c r="E1899" s="211" t="s">
        <v>16196</v>
      </c>
      <c r="F1899" s="211" t="s">
        <v>793</v>
      </c>
      <c r="G1899" s="211" t="s">
        <v>1995</v>
      </c>
      <c r="H1899" s="212" t="s">
        <v>1994</v>
      </c>
      <c r="I1899" s="213" t="s">
        <v>795</v>
      </c>
      <c r="J1899" s="201" t="str">
        <f t="shared" si="59"/>
        <v>0364</v>
      </c>
      <c r="K1899" s="209"/>
      <c r="L1899" s="209"/>
      <c r="M1899" s="214"/>
      <c r="N1899" s="209" t="s">
        <v>18777</v>
      </c>
      <c r="O1899" s="215" t="s">
        <v>18778</v>
      </c>
      <c r="P1899" s="215" t="s">
        <v>18770</v>
      </c>
      <c r="Q1899" s="215" t="s">
        <v>18771</v>
      </c>
    </row>
    <row r="1900" spans="1:17" s="208" customFormat="1" ht="13.15" customHeight="1">
      <c r="A1900" s="209" t="str">
        <f t="shared" si="58"/>
        <v>1273138011700854288</v>
      </c>
      <c r="B1900" s="210" t="s">
        <v>19167</v>
      </c>
      <c r="C1900" s="211" t="s">
        <v>794</v>
      </c>
      <c r="D1900" s="211" t="s">
        <v>794</v>
      </c>
      <c r="E1900" s="211" t="s">
        <v>16197</v>
      </c>
      <c r="F1900" s="211" t="s">
        <v>793</v>
      </c>
      <c r="G1900" s="211" t="s">
        <v>1995</v>
      </c>
      <c r="H1900" s="212" t="s">
        <v>1994</v>
      </c>
      <c r="I1900" s="213" t="s">
        <v>795</v>
      </c>
      <c r="J1900" s="201" t="str">
        <f t="shared" si="59"/>
        <v>0364</v>
      </c>
      <c r="K1900" s="209"/>
      <c r="L1900" s="209"/>
      <c r="M1900" s="214"/>
      <c r="N1900" s="209" t="s">
        <v>18777</v>
      </c>
      <c r="O1900" s="215" t="s">
        <v>18778</v>
      </c>
      <c r="P1900" s="215" t="s">
        <v>18770</v>
      </c>
      <c r="Q1900" s="215" t="s">
        <v>18771</v>
      </c>
    </row>
    <row r="1901" spans="1:17" s="208" customFormat="1" ht="13.15" customHeight="1">
      <c r="A1901" s="209" t="str">
        <f t="shared" si="58"/>
        <v>1273138021700854288</v>
      </c>
      <c r="B1901" s="210" t="s">
        <v>19167</v>
      </c>
      <c r="C1901" s="211" t="s">
        <v>794</v>
      </c>
      <c r="D1901" s="211" t="s">
        <v>794</v>
      </c>
      <c r="E1901" s="211" t="s">
        <v>16198</v>
      </c>
      <c r="F1901" s="211" t="s">
        <v>793</v>
      </c>
      <c r="G1901" s="211" t="s">
        <v>1995</v>
      </c>
      <c r="H1901" s="212" t="s">
        <v>1994</v>
      </c>
      <c r="I1901" s="213" t="s">
        <v>795</v>
      </c>
      <c r="J1901" s="201" t="str">
        <f t="shared" si="59"/>
        <v>0364</v>
      </c>
      <c r="K1901" s="209"/>
      <c r="L1901" s="209"/>
      <c r="M1901" s="214"/>
      <c r="N1901" s="209" t="s">
        <v>18777</v>
      </c>
      <c r="O1901" s="215" t="s">
        <v>18778</v>
      </c>
      <c r="P1901" s="215" t="s">
        <v>18770</v>
      </c>
      <c r="Q1901" s="215" t="s">
        <v>18771</v>
      </c>
    </row>
    <row r="1902" spans="1:17" s="208" customFormat="1" ht="13.15" customHeight="1">
      <c r="A1902" s="209" t="str">
        <f t="shared" si="58"/>
        <v>1273138031700854288</v>
      </c>
      <c r="B1902" s="210" t="s">
        <v>19167</v>
      </c>
      <c r="C1902" s="211" t="s">
        <v>794</v>
      </c>
      <c r="D1902" s="211" t="s">
        <v>794</v>
      </c>
      <c r="E1902" s="211" t="s">
        <v>793</v>
      </c>
      <c r="F1902" s="211" t="s">
        <v>793</v>
      </c>
      <c r="G1902" s="211" t="s">
        <v>1995</v>
      </c>
      <c r="H1902" s="212" t="s">
        <v>1994</v>
      </c>
      <c r="I1902" s="213" t="s">
        <v>795</v>
      </c>
      <c r="J1902" s="201" t="str">
        <f t="shared" si="59"/>
        <v>0364</v>
      </c>
      <c r="K1902" s="209"/>
      <c r="L1902" s="209"/>
      <c r="M1902" s="214"/>
      <c r="N1902" s="209" t="s">
        <v>18777</v>
      </c>
      <c r="O1902" s="215" t="s">
        <v>18778</v>
      </c>
      <c r="P1902" s="215" t="s">
        <v>18770</v>
      </c>
      <c r="Q1902" s="215" t="s">
        <v>18771</v>
      </c>
    </row>
    <row r="1903" spans="1:17" s="208" customFormat="1" ht="13.15" customHeight="1">
      <c r="A1903" s="209" t="str">
        <f t="shared" si="58"/>
        <v>##1700854288</v>
      </c>
      <c r="B1903" s="210" t="s">
        <v>19167</v>
      </c>
      <c r="C1903" s="211" t="s">
        <v>794</v>
      </c>
      <c r="D1903" s="211" t="s">
        <v>794</v>
      </c>
      <c r="E1903" s="211" t="s">
        <v>3649</v>
      </c>
      <c r="F1903" s="211" t="s">
        <v>793</v>
      </c>
      <c r="G1903" s="211" t="s">
        <v>1995</v>
      </c>
      <c r="H1903" s="212" t="s">
        <v>1994</v>
      </c>
      <c r="I1903" s="213" t="s">
        <v>795</v>
      </c>
      <c r="J1903" s="201" t="str">
        <f t="shared" si="59"/>
        <v>0364</v>
      </c>
      <c r="K1903" s="209" t="s">
        <v>14592</v>
      </c>
      <c r="L1903" s="209"/>
      <c r="M1903" s="214"/>
      <c r="N1903" s="209" t="s">
        <v>18777</v>
      </c>
      <c r="O1903" s="215" t="s">
        <v>18778</v>
      </c>
      <c r="P1903" s="215" t="s">
        <v>18770</v>
      </c>
      <c r="Q1903" s="215" t="s">
        <v>18771</v>
      </c>
    </row>
    <row r="1904" spans="1:17" s="208" customFormat="1" ht="13.15" customHeight="1">
      <c r="A1904" s="209" t="str">
        <f t="shared" si="58"/>
        <v>06-1043641001700854288</v>
      </c>
      <c r="B1904" s="210" t="s">
        <v>19167</v>
      </c>
      <c r="C1904" s="211" t="s">
        <v>794</v>
      </c>
      <c r="D1904" s="211" t="s">
        <v>794</v>
      </c>
      <c r="E1904" s="211" t="s">
        <v>16194</v>
      </c>
      <c r="F1904" s="211" t="s">
        <v>793</v>
      </c>
      <c r="G1904" s="211" t="s">
        <v>1995</v>
      </c>
      <c r="H1904" s="212" t="s">
        <v>1994</v>
      </c>
      <c r="I1904" s="213" t="s">
        <v>795</v>
      </c>
      <c r="J1904" s="201" t="str">
        <f t="shared" si="59"/>
        <v>0364</v>
      </c>
      <c r="K1904" s="209"/>
      <c r="L1904" s="209"/>
      <c r="M1904" s="214"/>
      <c r="N1904" s="209" t="s">
        <v>18777</v>
      </c>
      <c r="O1904" s="215" t="s">
        <v>18778</v>
      </c>
      <c r="P1904" s="215" t="s">
        <v>18770</v>
      </c>
      <c r="Q1904" s="215" t="s">
        <v>18771</v>
      </c>
    </row>
    <row r="1905" spans="1:20" ht="13.15" customHeight="1">
      <c r="A1905" s="209" t="str">
        <f t="shared" si="58"/>
        <v>06-1043651001700854288</v>
      </c>
      <c r="B1905" s="210" t="s">
        <v>19167</v>
      </c>
      <c r="C1905" s="211" t="s">
        <v>794</v>
      </c>
      <c r="D1905" s="211" t="s">
        <v>794</v>
      </c>
      <c r="E1905" s="211" t="s">
        <v>16195</v>
      </c>
      <c r="F1905" s="211" t="s">
        <v>793</v>
      </c>
      <c r="G1905" s="211" t="s">
        <v>1995</v>
      </c>
      <c r="H1905" s="212" t="s">
        <v>1994</v>
      </c>
      <c r="I1905" s="213" t="s">
        <v>795</v>
      </c>
      <c r="J1905" s="201" t="str">
        <f t="shared" si="59"/>
        <v>0364</v>
      </c>
      <c r="K1905" s="209"/>
      <c r="L1905" s="209"/>
      <c r="M1905" s="214"/>
      <c r="N1905" s="209" t="s">
        <v>18777</v>
      </c>
      <c r="O1905" s="215" t="s">
        <v>18778</v>
      </c>
      <c r="P1905" s="215" t="s">
        <v>18770</v>
      </c>
      <c r="Q1905" s="215" t="s">
        <v>18771</v>
      </c>
      <c r="S1905" s="208"/>
    </row>
    <row r="1906" spans="1:20" ht="13.15" customHeight="1">
      <c r="A1906" s="209" t="str">
        <f t="shared" si="58"/>
        <v>1273195011437171568</v>
      </c>
      <c r="B1906" s="210" t="s">
        <v>19168</v>
      </c>
      <c r="C1906" s="211" t="s">
        <v>893</v>
      </c>
      <c r="D1906" s="211" t="s">
        <v>893</v>
      </c>
      <c r="E1906" s="211" t="s">
        <v>16202</v>
      </c>
      <c r="F1906" s="211" t="s">
        <v>892</v>
      </c>
      <c r="G1906" s="211" t="s">
        <v>2148</v>
      </c>
      <c r="H1906" s="212" t="s">
        <v>3152</v>
      </c>
      <c r="I1906" s="213" t="s">
        <v>894</v>
      </c>
      <c r="J1906" s="201" t="str">
        <f t="shared" si="59"/>
        <v>0365</v>
      </c>
      <c r="K1906" s="209" t="s">
        <v>16200</v>
      </c>
      <c r="L1906" s="209"/>
      <c r="M1906" s="214"/>
      <c r="N1906" s="209" t="s">
        <v>18777</v>
      </c>
      <c r="O1906" s="215" t="s">
        <v>18778</v>
      </c>
      <c r="P1906" s="215" t="s">
        <v>18879</v>
      </c>
      <c r="Q1906" s="215" t="s">
        <v>18880</v>
      </c>
      <c r="S1906" s="208"/>
    </row>
    <row r="1907" spans="1:20" ht="13.15" customHeight="1">
      <c r="A1907" s="209" t="str">
        <f t="shared" si="58"/>
        <v>1273195021437171568</v>
      </c>
      <c r="B1907" s="210" t="s">
        <v>19168</v>
      </c>
      <c r="C1907" s="211" t="s">
        <v>893</v>
      </c>
      <c r="D1907" s="211" t="s">
        <v>893</v>
      </c>
      <c r="E1907" s="211" t="s">
        <v>16203</v>
      </c>
      <c r="F1907" s="211" t="s">
        <v>892</v>
      </c>
      <c r="G1907" s="211" t="s">
        <v>2148</v>
      </c>
      <c r="H1907" s="212" t="s">
        <v>3152</v>
      </c>
      <c r="I1907" s="213" t="s">
        <v>894</v>
      </c>
      <c r="J1907" s="201" t="str">
        <f t="shared" si="59"/>
        <v>0365</v>
      </c>
      <c r="K1907" s="209" t="s">
        <v>16200</v>
      </c>
      <c r="L1907" s="209"/>
      <c r="M1907" s="214"/>
      <c r="N1907" s="209" t="s">
        <v>18777</v>
      </c>
      <c r="O1907" s="215" t="s">
        <v>18778</v>
      </c>
      <c r="P1907" s="215" t="s">
        <v>18879</v>
      </c>
      <c r="Q1907" s="215" t="s">
        <v>18880</v>
      </c>
      <c r="S1907" s="208"/>
    </row>
    <row r="1908" spans="1:20" ht="13.15" customHeight="1">
      <c r="A1908" s="209" t="str">
        <f t="shared" si="58"/>
        <v>1273195031437171568</v>
      </c>
      <c r="B1908" s="210" t="s">
        <v>19168</v>
      </c>
      <c r="C1908" s="211" t="s">
        <v>893</v>
      </c>
      <c r="D1908" s="211" t="s">
        <v>893</v>
      </c>
      <c r="E1908" s="211" t="s">
        <v>16204</v>
      </c>
      <c r="F1908" s="211" t="s">
        <v>892</v>
      </c>
      <c r="G1908" s="211" t="s">
        <v>2148</v>
      </c>
      <c r="H1908" s="212" t="s">
        <v>3152</v>
      </c>
      <c r="I1908" s="213" t="s">
        <v>894</v>
      </c>
      <c r="J1908" s="201" t="str">
        <f t="shared" si="59"/>
        <v>0365</v>
      </c>
      <c r="K1908" s="209" t="s">
        <v>16200</v>
      </c>
      <c r="L1908" s="209"/>
      <c r="M1908" s="214"/>
      <c r="N1908" s="209" t="s">
        <v>18777</v>
      </c>
      <c r="O1908" s="215" t="s">
        <v>18778</v>
      </c>
      <c r="P1908" s="215" t="s">
        <v>18879</v>
      </c>
      <c r="Q1908" s="215" t="s">
        <v>18880</v>
      </c>
      <c r="S1908" s="208"/>
    </row>
    <row r="1909" spans="1:20" ht="13.15" customHeight="1">
      <c r="A1909" s="209" t="str">
        <f t="shared" si="58"/>
        <v>1273195041437171568</v>
      </c>
      <c r="B1909" s="210" t="s">
        <v>19168</v>
      </c>
      <c r="C1909" s="211" t="s">
        <v>893</v>
      </c>
      <c r="D1909" s="211" t="s">
        <v>893</v>
      </c>
      <c r="E1909" s="211" t="s">
        <v>892</v>
      </c>
      <c r="F1909" s="211" t="s">
        <v>892</v>
      </c>
      <c r="G1909" s="211" t="s">
        <v>2148</v>
      </c>
      <c r="H1909" s="212" t="s">
        <v>3152</v>
      </c>
      <c r="I1909" s="213" t="s">
        <v>894</v>
      </c>
      <c r="J1909" s="201" t="str">
        <f t="shared" si="59"/>
        <v>0365</v>
      </c>
      <c r="K1909" s="209" t="s">
        <v>16200</v>
      </c>
      <c r="L1909" s="209"/>
      <c r="M1909" s="214"/>
      <c r="N1909" s="209" t="s">
        <v>18777</v>
      </c>
      <c r="O1909" s="215" t="s">
        <v>18778</v>
      </c>
      <c r="P1909" s="215" t="s">
        <v>18879</v>
      </c>
      <c r="Q1909" s="215" t="s">
        <v>18880</v>
      </c>
      <c r="S1909" s="208"/>
    </row>
    <row r="1910" spans="1:20" ht="13.15" customHeight="1">
      <c r="A1910" s="209" t="str">
        <f t="shared" si="58"/>
        <v>1334781021437171568</v>
      </c>
      <c r="B1910" s="210" t="s">
        <v>19168</v>
      </c>
      <c r="C1910" s="211" t="s">
        <v>893</v>
      </c>
      <c r="D1910" s="211" t="s">
        <v>893</v>
      </c>
      <c r="E1910" s="211" t="s">
        <v>16205</v>
      </c>
      <c r="F1910" s="211" t="s">
        <v>892</v>
      </c>
      <c r="G1910" s="211" t="s">
        <v>2148</v>
      </c>
      <c r="H1910" s="212" t="s">
        <v>3152</v>
      </c>
      <c r="I1910" s="213" t="s">
        <v>894</v>
      </c>
      <c r="J1910" s="201" t="str">
        <f t="shared" si="59"/>
        <v>0365</v>
      </c>
      <c r="K1910" s="209" t="s">
        <v>16200</v>
      </c>
      <c r="L1910" s="209"/>
      <c r="M1910" s="214"/>
      <c r="N1910" s="209" t="s">
        <v>18777</v>
      </c>
      <c r="O1910" s="215" t="s">
        <v>18778</v>
      </c>
      <c r="P1910" s="215" t="s">
        <v>18879</v>
      </c>
      <c r="Q1910" s="215" t="s">
        <v>18880</v>
      </c>
      <c r="S1910" s="208"/>
    </row>
    <row r="1911" spans="1:20" ht="13.15" customHeight="1">
      <c r="A1911" s="209" t="str">
        <f t="shared" si="58"/>
        <v>06-1031711001437171568</v>
      </c>
      <c r="B1911" s="210" t="s">
        <v>19168</v>
      </c>
      <c r="C1911" s="211" t="s">
        <v>893</v>
      </c>
      <c r="D1911" s="211" t="s">
        <v>893</v>
      </c>
      <c r="E1911" s="211" t="s">
        <v>16199</v>
      </c>
      <c r="F1911" s="211" t="s">
        <v>892</v>
      </c>
      <c r="G1911" s="211" t="s">
        <v>2148</v>
      </c>
      <c r="H1911" s="212" t="s">
        <v>3152</v>
      </c>
      <c r="I1911" s="213" t="s">
        <v>894</v>
      </c>
      <c r="J1911" s="201" t="str">
        <f t="shared" si="59"/>
        <v>0365</v>
      </c>
      <c r="K1911" s="209" t="s">
        <v>16200</v>
      </c>
      <c r="L1911" s="209"/>
      <c r="M1911" s="214"/>
      <c r="N1911" s="209" t="s">
        <v>18777</v>
      </c>
      <c r="O1911" s="215" t="s">
        <v>18778</v>
      </c>
      <c r="P1911" s="215" t="s">
        <v>18879</v>
      </c>
      <c r="Q1911" s="215" t="s">
        <v>18880</v>
      </c>
      <c r="S1911" s="208"/>
    </row>
    <row r="1912" spans="1:20" ht="13.15" customHeight="1">
      <c r="A1912" s="209" t="str">
        <f t="shared" si="58"/>
        <v>06-1031721011437171568</v>
      </c>
      <c r="B1912" s="210" t="s">
        <v>19168</v>
      </c>
      <c r="C1912" s="211" t="s">
        <v>893</v>
      </c>
      <c r="D1912" s="211" t="s">
        <v>893</v>
      </c>
      <c r="E1912" s="211" t="s">
        <v>16201</v>
      </c>
      <c r="F1912" s="211" t="s">
        <v>892</v>
      </c>
      <c r="G1912" s="211" t="s">
        <v>2148</v>
      </c>
      <c r="H1912" s="212" t="s">
        <v>3152</v>
      </c>
      <c r="I1912" s="213" t="s">
        <v>894</v>
      </c>
      <c r="J1912" s="201" t="str">
        <f t="shared" si="59"/>
        <v>0365</v>
      </c>
      <c r="K1912" s="209" t="s">
        <v>16200</v>
      </c>
      <c r="L1912" s="209"/>
      <c r="M1912" s="214"/>
      <c r="N1912" s="209" t="s">
        <v>18777</v>
      </c>
      <c r="O1912" s="215" t="s">
        <v>18778</v>
      </c>
      <c r="P1912" s="215" t="s">
        <v>18879</v>
      </c>
      <c r="Q1912" s="215" t="s">
        <v>18880</v>
      </c>
      <c r="S1912" s="208"/>
    </row>
    <row r="1913" spans="1:20" ht="13.15" customHeight="1">
      <c r="A1913" s="209" t="str">
        <f t="shared" si="58"/>
        <v>1F-QMA0000026302261437171568</v>
      </c>
      <c r="B1913" s="210" t="s">
        <v>19168</v>
      </c>
      <c r="C1913" s="211" t="s">
        <v>893</v>
      </c>
      <c r="D1913" s="211" t="s">
        <v>893</v>
      </c>
      <c r="E1913" s="211" t="s">
        <v>16206</v>
      </c>
      <c r="F1913" s="211" t="s">
        <v>892</v>
      </c>
      <c r="G1913" s="211" t="s">
        <v>2148</v>
      </c>
      <c r="H1913" s="212" t="s">
        <v>3152</v>
      </c>
      <c r="I1913" s="213" t="s">
        <v>894</v>
      </c>
      <c r="J1913" s="201" t="str">
        <f t="shared" si="59"/>
        <v>0365</v>
      </c>
      <c r="K1913" s="209" t="s">
        <v>16200</v>
      </c>
      <c r="L1913" s="209"/>
      <c r="M1913" s="214"/>
      <c r="N1913" s="209" t="s">
        <v>18777</v>
      </c>
      <c r="O1913" s="215" t="s">
        <v>18778</v>
      </c>
      <c r="P1913" s="215" t="s">
        <v>18879</v>
      </c>
      <c r="Q1913" s="215" t="s">
        <v>18880</v>
      </c>
      <c r="S1913" s="257"/>
      <c r="T1913" s="257"/>
    </row>
    <row r="1914" spans="1:20" ht="13.15" customHeight="1">
      <c r="A1914" s="209" t="str">
        <f t="shared" si="58"/>
        <v>1273203021407862170</v>
      </c>
      <c r="B1914" s="210" t="s">
        <v>19169</v>
      </c>
      <c r="C1914" s="211" t="s">
        <v>3105</v>
      </c>
      <c r="D1914" s="211" t="s">
        <v>3105</v>
      </c>
      <c r="E1914" s="211" t="s">
        <v>3104</v>
      </c>
      <c r="F1914" s="211" t="s">
        <v>3104</v>
      </c>
      <c r="G1914" s="211" t="s">
        <v>16207</v>
      </c>
      <c r="H1914" s="212" t="s">
        <v>16208</v>
      </c>
      <c r="I1914" s="213" t="s">
        <v>19170</v>
      </c>
      <c r="J1914" s="201" t="str">
        <f t="shared" si="59"/>
        <v>0366</v>
      </c>
      <c r="K1914" s="209"/>
      <c r="L1914" s="209"/>
      <c r="M1914" s="214"/>
      <c r="N1914" s="209" t="s">
        <v>18884</v>
      </c>
      <c r="O1914" s="209" t="s">
        <v>18885</v>
      </c>
      <c r="P1914" s="209" t="s">
        <v>18812</v>
      </c>
      <c r="Q1914" s="209" t="s">
        <v>18813</v>
      </c>
      <c r="S1914" s="257"/>
      <c r="T1914" s="257"/>
    </row>
    <row r="1915" spans="1:20" ht="13.15" customHeight="1">
      <c r="A1915" s="209" t="str">
        <f t="shared" si="58"/>
        <v>1273203031407862170</v>
      </c>
      <c r="B1915" s="210" t="s">
        <v>19169</v>
      </c>
      <c r="C1915" s="211" t="s">
        <v>3105</v>
      </c>
      <c r="D1915" s="211" t="s">
        <v>3105</v>
      </c>
      <c r="E1915" s="211" t="s">
        <v>16209</v>
      </c>
      <c r="F1915" s="211" t="s">
        <v>3104</v>
      </c>
      <c r="G1915" s="211" t="s">
        <v>16207</v>
      </c>
      <c r="H1915" s="212" t="s">
        <v>16208</v>
      </c>
      <c r="I1915" s="213" t="s">
        <v>19170</v>
      </c>
      <c r="J1915" s="201" t="str">
        <f t="shared" si="59"/>
        <v>0366</v>
      </c>
      <c r="K1915" s="209"/>
      <c r="L1915" s="209"/>
      <c r="M1915" s="214"/>
      <c r="N1915" s="209" t="s">
        <v>18884</v>
      </c>
      <c r="O1915" s="209" t="s">
        <v>18885</v>
      </c>
      <c r="P1915" s="209" t="s">
        <v>18812</v>
      </c>
      <c r="Q1915" s="209" t="s">
        <v>18813</v>
      </c>
      <c r="S1915" s="208"/>
    </row>
    <row r="1916" spans="1:20" ht="13.15" customHeight="1">
      <c r="A1916" s="209" t="str">
        <f t="shared" si="58"/>
        <v>1300899041225038938</v>
      </c>
      <c r="B1916" s="210" t="s">
        <v>19171</v>
      </c>
      <c r="C1916" s="211" t="s">
        <v>506</v>
      </c>
      <c r="D1916" s="211" t="s">
        <v>506</v>
      </c>
      <c r="E1916" s="211" t="s">
        <v>3633</v>
      </c>
      <c r="F1916" s="211" t="s">
        <v>505</v>
      </c>
      <c r="G1916" s="211" t="s">
        <v>2256</v>
      </c>
      <c r="H1916" s="212" t="s">
        <v>2255</v>
      </c>
      <c r="I1916" s="213" t="s">
        <v>19172</v>
      </c>
      <c r="J1916" s="201" t="str">
        <f t="shared" si="59"/>
        <v>0368</v>
      </c>
      <c r="K1916" s="209"/>
      <c r="L1916" s="209"/>
      <c r="M1916" s="214"/>
      <c r="N1916" s="209" t="s">
        <v>18777</v>
      </c>
      <c r="O1916" s="215" t="s">
        <v>18778</v>
      </c>
      <c r="P1916" s="215" t="s">
        <v>18835</v>
      </c>
      <c r="Q1916" s="215" t="s">
        <v>18836</v>
      </c>
      <c r="S1916" s="208"/>
    </row>
    <row r="1917" spans="1:20" ht="13.15" customHeight="1">
      <c r="A1917" s="209" t="str">
        <f t="shared" si="58"/>
        <v>1300899061225038938</v>
      </c>
      <c r="B1917" s="210" t="s">
        <v>19171</v>
      </c>
      <c r="C1917" s="211" t="s">
        <v>506</v>
      </c>
      <c r="D1917" s="211" t="s">
        <v>506</v>
      </c>
      <c r="E1917" s="211" t="s">
        <v>505</v>
      </c>
      <c r="F1917" s="211" t="s">
        <v>505</v>
      </c>
      <c r="G1917" s="211" t="s">
        <v>2256</v>
      </c>
      <c r="H1917" s="212" t="s">
        <v>2255</v>
      </c>
      <c r="I1917" s="213" t="s">
        <v>19172</v>
      </c>
      <c r="J1917" s="201" t="str">
        <f t="shared" si="59"/>
        <v>0368</v>
      </c>
      <c r="K1917" s="209"/>
      <c r="L1917" s="209"/>
      <c r="M1917" s="214"/>
      <c r="N1917" s="209" t="s">
        <v>18777</v>
      </c>
      <c r="O1917" s="215" t="s">
        <v>18778</v>
      </c>
      <c r="P1917" s="215" t="s">
        <v>18835</v>
      </c>
      <c r="Q1917" s="215" t="s">
        <v>18836</v>
      </c>
      <c r="S1917" s="208"/>
    </row>
    <row r="1918" spans="1:20" ht="13.15" customHeight="1">
      <c r="A1918" s="209" t="str">
        <f t="shared" si="58"/>
        <v>1300899081538123617</v>
      </c>
      <c r="B1918" s="210" t="s">
        <v>19171</v>
      </c>
      <c r="C1918" s="211" t="s">
        <v>16210</v>
      </c>
      <c r="D1918" s="211" t="s">
        <v>506</v>
      </c>
      <c r="E1918" s="211" t="s">
        <v>16211</v>
      </c>
      <c r="F1918" s="211" t="s">
        <v>505</v>
      </c>
      <c r="G1918" s="211" t="s">
        <v>2256</v>
      </c>
      <c r="H1918" s="212" t="s">
        <v>2255</v>
      </c>
      <c r="I1918" s="213" t="s">
        <v>19172</v>
      </c>
      <c r="J1918" s="201" t="str">
        <f t="shared" si="59"/>
        <v>0368</v>
      </c>
      <c r="K1918" s="209" t="s">
        <v>14592</v>
      </c>
      <c r="L1918" s="209"/>
      <c r="M1918" s="214"/>
      <c r="N1918" s="209" t="s">
        <v>18777</v>
      </c>
      <c r="O1918" s="215" t="s">
        <v>18778</v>
      </c>
      <c r="P1918" s="215" t="s">
        <v>18835</v>
      </c>
      <c r="Q1918" s="215" t="s">
        <v>18836</v>
      </c>
      <c r="S1918" s="208"/>
    </row>
    <row r="1919" spans="1:20" ht="13.15" customHeight="1">
      <c r="A1919" s="209" t="str">
        <f t="shared" si="58"/>
        <v>1300899111538123617</v>
      </c>
      <c r="B1919" s="210" t="s">
        <v>19171</v>
      </c>
      <c r="C1919" s="211" t="s">
        <v>16210</v>
      </c>
      <c r="D1919" s="211" t="s">
        <v>506</v>
      </c>
      <c r="E1919" s="211" t="s">
        <v>16212</v>
      </c>
      <c r="F1919" s="211" t="s">
        <v>505</v>
      </c>
      <c r="G1919" s="211" t="s">
        <v>2256</v>
      </c>
      <c r="H1919" s="212" t="s">
        <v>2255</v>
      </c>
      <c r="I1919" s="213" t="s">
        <v>19172</v>
      </c>
      <c r="J1919" s="201" t="str">
        <f t="shared" si="59"/>
        <v>0368</v>
      </c>
      <c r="K1919" s="209" t="s">
        <v>14592</v>
      </c>
      <c r="L1919" s="209"/>
      <c r="M1919" s="214"/>
      <c r="N1919" s="209" t="s">
        <v>18777</v>
      </c>
      <c r="O1919" s="215" t="s">
        <v>18778</v>
      </c>
      <c r="P1919" s="215" t="s">
        <v>18835</v>
      </c>
      <c r="Q1919" s="215" t="s">
        <v>18836</v>
      </c>
      <c r="S1919" s="208"/>
    </row>
    <row r="1920" spans="1:20" ht="13.15" customHeight="1">
      <c r="A1920" s="209" t="str">
        <f t="shared" si="58"/>
        <v>1306011031700801909</v>
      </c>
      <c r="B1920" s="210" t="s">
        <v>19173</v>
      </c>
      <c r="C1920" s="211" t="s">
        <v>1737</v>
      </c>
      <c r="D1920" s="211" t="s">
        <v>1737</v>
      </c>
      <c r="E1920" s="211" t="s">
        <v>16213</v>
      </c>
      <c r="F1920" s="211" t="s">
        <v>1608</v>
      </c>
      <c r="G1920" s="211" t="s">
        <v>1736</v>
      </c>
      <c r="H1920" s="212" t="s">
        <v>3183</v>
      </c>
      <c r="I1920" s="213" t="s">
        <v>1083</v>
      </c>
      <c r="J1920" s="201" t="str">
        <f t="shared" si="59"/>
        <v>0369</v>
      </c>
      <c r="K1920" s="209"/>
      <c r="L1920" s="209"/>
      <c r="M1920" s="214"/>
      <c r="N1920" s="209" t="s">
        <v>18777</v>
      </c>
      <c r="O1920" s="215" t="s">
        <v>18778</v>
      </c>
      <c r="P1920" s="215" t="s">
        <v>18773</v>
      </c>
      <c r="Q1920" s="215" t="s">
        <v>18774</v>
      </c>
      <c r="S1920" s="208"/>
    </row>
    <row r="1921" spans="1:17" s="208" customFormat="1" ht="13.15" customHeight="1">
      <c r="A1921" s="209" t="str">
        <f t="shared" si="58"/>
        <v>1306011041700801909</v>
      </c>
      <c r="B1921" s="210" t="s">
        <v>19173</v>
      </c>
      <c r="C1921" s="211" t="s">
        <v>1737</v>
      </c>
      <c r="D1921" s="211" t="s">
        <v>1737</v>
      </c>
      <c r="E1921" s="211" t="s">
        <v>1608</v>
      </c>
      <c r="F1921" s="211" t="s">
        <v>1608</v>
      </c>
      <c r="G1921" s="211" t="s">
        <v>1736</v>
      </c>
      <c r="H1921" s="212" t="s">
        <v>3183</v>
      </c>
      <c r="I1921" s="213" t="s">
        <v>1083</v>
      </c>
      <c r="J1921" s="201" t="str">
        <f t="shared" si="59"/>
        <v>0369</v>
      </c>
      <c r="K1921" s="209"/>
      <c r="L1921" s="209"/>
      <c r="M1921" s="214"/>
      <c r="N1921" s="209" t="s">
        <v>18777</v>
      </c>
      <c r="O1921" s="215" t="s">
        <v>18778</v>
      </c>
      <c r="P1921" s="215" t="s">
        <v>18773</v>
      </c>
      <c r="Q1921" s="215" t="s">
        <v>18774</v>
      </c>
    </row>
    <row r="1922" spans="1:17" s="208" customFormat="1" ht="13.15" customHeight="1">
      <c r="A1922" s="209" t="str">
        <f t="shared" ref="A1922:A1985" si="60">E1922&amp;C1922</f>
        <v>1306011041891117966</v>
      </c>
      <c r="B1922" s="244" t="s">
        <v>19173</v>
      </c>
      <c r="C1922" s="242" t="s">
        <v>1082</v>
      </c>
      <c r="D1922" s="211" t="s">
        <v>1737</v>
      </c>
      <c r="E1922" s="242" t="s">
        <v>1608</v>
      </c>
      <c r="F1922" s="211" t="s">
        <v>1608</v>
      </c>
      <c r="G1922" s="211" t="s">
        <v>1736</v>
      </c>
      <c r="H1922" s="212" t="s">
        <v>3183</v>
      </c>
      <c r="I1922" s="213" t="s">
        <v>1083</v>
      </c>
      <c r="J1922" s="201" t="str">
        <f t="shared" ref="J1922:J1985" si="61">B1922</f>
        <v>0369</v>
      </c>
      <c r="K1922" s="212" t="s">
        <v>18789</v>
      </c>
      <c r="L1922" s="212" t="s">
        <v>13916</v>
      </c>
      <c r="M1922" s="231">
        <v>44495</v>
      </c>
      <c r="N1922" s="232" t="s">
        <v>18777</v>
      </c>
      <c r="O1922" s="233" t="s">
        <v>18778</v>
      </c>
      <c r="P1922" s="233" t="s">
        <v>18812</v>
      </c>
      <c r="Q1922" s="233" t="s">
        <v>18813</v>
      </c>
    </row>
    <row r="1923" spans="1:17" s="208" customFormat="1" ht="13.15" customHeight="1">
      <c r="A1923" s="209" t="str">
        <f t="shared" si="60"/>
        <v>1306011091700801909</v>
      </c>
      <c r="B1923" s="210" t="s">
        <v>19173</v>
      </c>
      <c r="C1923" s="211" t="s">
        <v>1737</v>
      </c>
      <c r="D1923" s="211" t="s">
        <v>1737</v>
      </c>
      <c r="E1923" s="211" t="s">
        <v>1081</v>
      </c>
      <c r="F1923" s="211" t="s">
        <v>1608</v>
      </c>
      <c r="G1923" s="211" t="s">
        <v>1736</v>
      </c>
      <c r="H1923" s="212" t="s">
        <v>3183</v>
      </c>
      <c r="I1923" s="213" t="s">
        <v>1083</v>
      </c>
      <c r="J1923" s="201" t="str">
        <f t="shared" si="61"/>
        <v>0369</v>
      </c>
      <c r="K1923" s="209" t="s">
        <v>9153</v>
      </c>
      <c r="L1923" s="209"/>
      <c r="M1923" s="214"/>
      <c r="N1923" s="209" t="s">
        <v>18777</v>
      </c>
      <c r="O1923" s="215" t="s">
        <v>18778</v>
      </c>
      <c r="P1923" s="215" t="s">
        <v>18773</v>
      </c>
      <c r="Q1923" s="215" t="s">
        <v>18774</v>
      </c>
    </row>
    <row r="1924" spans="1:17" s="208" customFormat="1" ht="13.15" customHeight="1">
      <c r="A1924" s="209" t="str">
        <f t="shared" si="60"/>
        <v>1306011091891117966</v>
      </c>
      <c r="B1924" s="210" t="s">
        <v>19173</v>
      </c>
      <c r="C1924" s="211" t="s">
        <v>1082</v>
      </c>
      <c r="D1924" s="211" t="s">
        <v>1737</v>
      </c>
      <c r="E1924" s="211" t="s">
        <v>1081</v>
      </c>
      <c r="F1924" s="211" t="s">
        <v>1608</v>
      </c>
      <c r="G1924" s="211" t="s">
        <v>1736</v>
      </c>
      <c r="H1924" s="212" t="s">
        <v>3183</v>
      </c>
      <c r="I1924" s="213" t="s">
        <v>1083</v>
      </c>
      <c r="J1924" s="201" t="str">
        <f t="shared" si="61"/>
        <v>0369</v>
      </c>
      <c r="K1924" s="209"/>
      <c r="L1924" s="209"/>
      <c r="M1924" s="214"/>
      <c r="N1924" s="209" t="s">
        <v>18777</v>
      </c>
      <c r="O1924" s="215" t="s">
        <v>18778</v>
      </c>
      <c r="P1924" s="215" t="s">
        <v>18773</v>
      </c>
      <c r="Q1924" s="215" t="s">
        <v>18774</v>
      </c>
    </row>
    <row r="1925" spans="1:17" s="208" customFormat="1" ht="13.15" customHeight="1">
      <c r="A1925" s="209" t="str">
        <f t="shared" si="60"/>
        <v>1364937061700801909</v>
      </c>
      <c r="B1925" s="210" t="s">
        <v>19173</v>
      </c>
      <c r="C1925" s="211" t="s">
        <v>1737</v>
      </c>
      <c r="D1925" s="211" t="s">
        <v>1737</v>
      </c>
      <c r="E1925" s="211" t="s">
        <v>16214</v>
      </c>
      <c r="F1925" s="211" t="s">
        <v>1608</v>
      </c>
      <c r="G1925" s="211" t="s">
        <v>1736</v>
      </c>
      <c r="H1925" s="212" t="s">
        <v>3183</v>
      </c>
      <c r="I1925" s="213" t="s">
        <v>1083</v>
      </c>
      <c r="J1925" s="201" t="str">
        <f t="shared" si="61"/>
        <v>0369</v>
      </c>
      <c r="K1925" s="209"/>
      <c r="L1925" s="209"/>
      <c r="M1925" s="214"/>
      <c r="N1925" s="209" t="s">
        <v>18777</v>
      </c>
      <c r="O1925" s="215" t="s">
        <v>18778</v>
      </c>
      <c r="P1925" s="215" t="s">
        <v>18773</v>
      </c>
      <c r="Q1925" s="215" t="s">
        <v>18774</v>
      </c>
    </row>
    <row r="1926" spans="1:17" s="208" customFormat="1" ht="13.15" customHeight="1">
      <c r="A1926" s="209" t="str">
        <f t="shared" si="60"/>
        <v>3679540011700801909</v>
      </c>
      <c r="B1926" s="210" t="s">
        <v>19173</v>
      </c>
      <c r="C1926" s="211" t="s">
        <v>1737</v>
      </c>
      <c r="D1926" s="211" t="s">
        <v>1737</v>
      </c>
      <c r="E1926" s="211" t="s">
        <v>16216</v>
      </c>
      <c r="F1926" s="211" t="s">
        <v>1608</v>
      </c>
      <c r="G1926" s="211" t="s">
        <v>1736</v>
      </c>
      <c r="H1926" s="212" t="s">
        <v>3183</v>
      </c>
      <c r="I1926" s="213" t="s">
        <v>1083</v>
      </c>
      <c r="J1926" s="201" t="str">
        <f t="shared" si="61"/>
        <v>0369</v>
      </c>
      <c r="K1926" s="209" t="s">
        <v>9153</v>
      </c>
      <c r="L1926" s="209"/>
      <c r="M1926" s="214"/>
      <c r="N1926" s="209" t="s">
        <v>18777</v>
      </c>
      <c r="O1926" s="215" t="s">
        <v>18778</v>
      </c>
      <c r="P1926" s="215" t="s">
        <v>18773</v>
      </c>
      <c r="Q1926" s="215" t="s">
        <v>18774</v>
      </c>
    </row>
    <row r="1927" spans="1:17" s="208" customFormat="1" ht="13.15" customHeight="1">
      <c r="A1927" s="209" t="str">
        <f t="shared" si="60"/>
        <v>3679540011891117966</v>
      </c>
      <c r="B1927" s="210" t="s">
        <v>19173</v>
      </c>
      <c r="C1927" s="211" t="s">
        <v>1082</v>
      </c>
      <c r="D1927" s="211" t="s">
        <v>1737</v>
      </c>
      <c r="E1927" s="211" t="s">
        <v>16216</v>
      </c>
      <c r="F1927" s="211" t="s">
        <v>1608</v>
      </c>
      <c r="G1927" s="211" t="s">
        <v>1736</v>
      </c>
      <c r="H1927" s="212" t="s">
        <v>3183</v>
      </c>
      <c r="I1927" s="213" t="s">
        <v>1083</v>
      </c>
      <c r="J1927" s="201" t="str">
        <f t="shared" si="61"/>
        <v>0369</v>
      </c>
      <c r="K1927" s="209"/>
      <c r="L1927" s="209"/>
      <c r="M1927" s="214"/>
      <c r="N1927" s="209" t="s">
        <v>18777</v>
      </c>
      <c r="O1927" s="215" t="s">
        <v>18778</v>
      </c>
      <c r="P1927" s="215" t="s">
        <v>18773</v>
      </c>
      <c r="Q1927" s="215" t="s">
        <v>18774</v>
      </c>
    </row>
    <row r="1928" spans="1:17" s="208" customFormat="1" ht="13.15" customHeight="1">
      <c r="A1928" s="209" t="str">
        <f t="shared" si="60"/>
        <v>##1700801909</v>
      </c>
      <c r="B1928" s="210" t="s">
        <v>19173</v>
      </c>
      <c r="C1928" s="211" t="s">
        <v>1737</v>
      </c>
      <c r="D1928" s="211" t="s">
        <v>1737</v>
      </c>
      <c r="E1928" s="211" t="s">
        <v>3649</v>
      </c>
      <c r="F1928" s="211" t="s">
        <v>1608</v>
      </c>
      <c r="G1928" s="211" t="s">
        <v>1736</v>
      </c>
      <c r="H1928" s="212" t="s">
        <v>3183</v>
      </c>
      <c r="I1928" s="213" t="s">
        <v>1083</v>
      </c>
      <c r="J1928" s="201" t="str">
        <f t="shared" si="61"/>
        <v>0369</v>
      </c>
      <c r="K1928" s="209"/>
      <c r="L1928" s="209"/>
      <c r="M1928" s="214"/>
      <c r="N1928" s="209" t="s">
        <v>18777</v>
      </c>
      <c r="O1928" s="215" t="s">
        <v>18778</v>
      </c>
      <c r="P1928" s="215" t="s">
        <v>18773</v>
      </c>
      <c r="Q1928" s="215" t="s">
        <v>18774</v>
      </c>
    </row>
    <row r="1929" spans="1:17" s="208" customFormat="1" ht="13.15" customHeight="1">
      <c r="A1929" s="209" t="str">
        <f t="shared" si="60"/>
        <v>##1891117966</v>
      </c>
      <c r="B1929" s="210" t="s">
        <v>19173</v>
      </c>
      <c r="C1929" s="211" t="s">
        <v>1082</v>
      </c>
      <c r="D1929" s="211" t="s">
        <v>1737</v>
      </c>
      <c r="E1929" s="211" t="s">
        <v>3649</v>
      </c>
      <c r="F1929" s="211" t="s">
        <v>1608</v>
      </c>
      <c r="G1929" s="211" t="s">
        <v>1736</v>
      </c>
      <c r="H1929" s="212" t="s">
        <v>3183</v>
      </c>
      <c r="I1929" s="213" t="s">
        <v>1083</v>
      </c>
      <c r="J1929" s="201" t="str">
        <f t="shared" si="61"/>
        <v>0369</v>
      </c>
      <c r="K1929" s="209"/>
      <c r="L1929" s="209"/>
      <c r="M1929" s="214"/>
      <c r="N1929" s="209" t="s">
        <v>18777</v>
      </c>
      <c r="O1929" s="215" t="s">
        <v>18778</v>
      </c>
      <c r="P1929" s="215" t="s">
        <v>18773</v>
      </c>
      <c r="Q1929" s="215" t="s">
        <v>18774</v>
      </c>
    </row>
    <row r="1930" spans="1:17" s="208" customFormat="1" ht="13.15" customHeight="1">
      <c r="A1930" s="209" t="str">
        <f t="shared" si="60"/>
        <v>1F-QMA0000025399711700801909</v>
      </c>
      <c r="B1930" s="210" t="s">
        <v>19173</v>
      </c>
      <c r="C1930" s="211" t="s">
        <v>1737</v>
      </c>
      <c r="D1930" s="211" t="s">
        <v>1737</v>
      </c>
      <c r="E1930" s="211" t="s">
        <v>16215</v>
      </c>
      <c r="F1930" s="211" t="s">
        <v>1608</v>
      </c>
      <c r="G1930" s="211" t="s">
        <v>1736</v>
      </c>
      <c r="H1930" s="212" t="s">
        <v>3183</v>
      </c>
      <c r="I1930" s="213" t="s">
        <v>1083</v>
      </c>
      <c r="J1930" s="201" t="str">
        <f t="shared" si="61"/>
        <v>0369</v>
      </c>
      <c r="K1930" s="209"/>
      <c r="L1930" s="209"/>
      <c r="M1930" s="214"/>
      <c r="N1930" s="209" t="s">
        <v>18777</v>
      </c>
      <c r="O1930" s="215" t="s">
        <v>18778</v>
      </c>
      <c r="P1930" s="215" t="s">
        <v>18773</v>
      </c>
      <c r="Q1930" s="215" t="s">
        <v>18774</v>
      </c>
    </row>
    <row r="1931" spans="1:17" s="208" customFormat="1" ht="13.15" customHeight="1">
      <c r="A1931" s="209" t="str">
        <f t="shared" si="60"/>
        <v>1306052041700885076</v>
      </c>
      <c r="B1931" s="210" t="s">
        <v>19174</v>
      </c>
      <c r="C1931" s="211" t="s">
        <v>920</v>
      </c>
      <c r="D1931" s="211" t="s">
        <v>920</v>
      </c>
      <c r="E1931" s="211" t="s">
        <v>16217</v>
      </c>
      <c r="F1931" s="211" t="s">
        <v>919</v>
      </c>
      <c r="G1931" s="211" t="s">
        <v>1904</v>
      </c>
      <c r="H1931" s="212" t="s">
        <v>3184</v>
      </c>
      <c r="I1931" s="213" t="s">
        <v>921</v>
      </c>
      <c r="J1931" s="201" t="str">
        <f t="shared" si="61"/>
        <v>0370</v>
      </c>
      <c r="K1931" s="209"/>
      <c r="L1931" s="209"/>
      <c r="M1931" s="214"/>
      <c r="N1931" s="209" t="s">
        <v>18777</v>
      </c>
      <c r="O1931" s="215" t="s">
        <v>18778</v>
      </c>
      <c r="P1931" s="215" t="s">
        <v>18773</v>
      </c>
      <c r="Q1931" s="215" t="s">
        <v>18774</v>
      </c>
    </row>
    <row r="1932" spans="1:17" s="208" customFormat="1" ht="13.15" customHeight="1">
      <c r="A1932" s="209" t="str">
        <f t="shared" si="60"/>
        <v>1306052051700885076</v>
      </c>
      <c r="B1932" s="210" t="s">
        <v>19174</v>
      </c>
      <c r="C1932" s="211" t="s">
        <v>920</v>
      </c>
      <c r="D1932" s="211" t="s">
        <v>920</v>
      </c>
      <c r="E1932" s="211" t="s">
        <v>919</v>
      </c>
      <c r="F1932" s="211" t="s">
        <v>919</v>
      </c>
      <c r="G1932" s="211" t="s">
        <v>1904</v>
      </c>
      <c r="H1932" s="212" t="s">
        <v>3184</v>
      </c>
      <c r="I1932" s="213" t="s">
        <v>921</v>
      </c>
      <c r="J1932" s="201" t="str">
        <f t="shared" si="61"/>
        <v>0370</v>
      </c>
      <c r="K1932" s="209"/>
      <c r="L1932" s="209"/>
      <c r="M1932" s="214"/>
      <c r="N1932" s="209" t="s">
        <v>18777</v>
      </c>
      <c r="O1932" s="215" t="s">
        <v>18778</v>
      </c>
      <c r="P1932" s="215" t="s">
        <v>18773</v>
      </c>
      <c r="Q1932" s="215" t="s">
        <v>18774</v>
      </c>
    </row>
    <row r="1933" spans="1:17" s="208" customFormat="1" ht="13.15" customHeight="1">
      <c r="A1933" s="209" t="str">
        <f t="shared" si="60"/>
        <v>##1700885076</v>
      </c>
      <c r="B1933" s="210" t="s">
        <v>19174</v>
      </c>
      <c r="C1933" s="211" t="s">
        <v>920</v>
      </c>
      <c r="D1933" s="211" t="s">
        <v>920</v>
      </c>
      <c r="E1933" s="211" t="s">
        <v>3649</v>
      </c>
      <c r="F1933" s="211" t="s">
        <v>919</v>
      </c>
      <c r="G1933" s="211" t="s">
        <v>1904</v>
      </c>
      <c r="H1933" s="212" t="s">
        <v>3184</v>
      </c>
      <c r="I1933" s="213" t="s">
        <v>921</v>
      </c>
      <c r="J1933" s="201" t="str">
        <f t="shared" si="61"/>
        <v>0370</v>
      </c>
      <c r="K1933" s="209"/>
      <c r="L1933" s="209"/>
      <c r="M1933" s="214"/>
      <c r="N1933" s="209" t="s">
        <v>18777</v>
      </c>
      <c r="O1933" s="215" t="s">
        <v>18778</v>
      </c>
      <c r="P1933" s="215" t="s">
        <v>18773</v>
      </c>
      <c r="Q1933" s="215" t="s">
        <v>18774</v>
      </c>
    </row>
    <row r="1934" spans="1:17" s="208" customFormat="1" ht="13.15" customHeight="1">
      <c r="A1934" s="209" t="str">
        <f t="shared" si="60"/>
        <v>1F-QMA0000022067211700885076</v>
      </c>
      <c r="B1934" s="210" t="s">
        <v>19174</v>
      </c>
      <c r="C1934" s="211" t="s">
        <v>920</v>
      </c>
      <c r="D1934" s="211" t="s">
        <v>920</v>
      </c>
      <c r="E1934" s="211" t="s">
        <v>16218</v>
      </c>
      <c r="F1934" s="211" t="s">
        <v>919</v>
      </c>
      <c r="G1934" s="211" t="s">
        <v>1904</v>
      </c>
      <c r="H1934" s="212" t="s">
        <v>3184</v>
      </c>
      <c r="I1934" s="213" t="s">
        <v>921</v>
      </c>
      <c r="J1934" s="201" t="str">
        <f t="shared" si="61"/>
        <v>0370</v>
      </c>
      <c r="K1934" s="209"/>
      <c r="L1934" s="209"/>
      <c r="M1934" s="214"/>
      <c r="N1934" s="209" t="s">
        <v>18777</v>
      </c>
      <c r="O1934" s="215" t="s">
        <v>18778</v>
      </c>
      <c r="P1934" s="215" t="s">
        <v>18773</v>
      </c>
      <c r="Q1934" s="215" t="s">
        <v>18774</v>
      </c>
    </row>
    <row r="1935" spans="1:17" s="208" customFormat="1" ht="13.15" customHeight="1">
      <c r="A1935" s="209" t="str">
        <f t="shared" si="60"/>
        <v>1F-QMA0000022279691700885076</v>
      </c>
      <c r="B1935" s="210" t="s">
        <v>19174</v>
      </c>
      <c r="C1935" s="211" t="s">
        <v>920</v>
      </c>
      <c r="D1935" s="211" t="s">
        <v>920</v>
      </c>
      <c r="E1935" s="211" t="s">
        <v>16219</v>
      </c>
      <c r="F1935" s="211" t="s">
        <v>919</v>
      </c>
      <c r="G1935" s="211" t="s">
        <v>1904</v>
      </c>
      <c r="H1935" s="212" t="s">
        <v>3184</v>
      </c>
      <c r="I1935" s="213" t="s">
        <v>921</v>
      </c>
      <c r="J1935" s="201" t="str">
        <f t="shared" si="61"/>
        <v>0370</v>
      </c>
      <c r="K1935" s="209"/>
      <c r="L1935" s="209"/>
      <c r="M1935" s="214"/>
      <c r="N1935" s="209" t="s">
        <v>18777</v>
      </c>
      <c r="O1935" s="215" t="s">
        <v>18778</v>
      </c>
      <c r="P1935" s="215" t="s">
        <v>18773</v>
      </c>
      <c r="Q1935" s="215" t="s">
        <v>18774</v>
      </c>
    </row>
    <row r="1936" spans="1:17" s="208" customFormat="1" ht="13.15" customHeight="1">
      <c r="A1936" s="209" t="str">
        <f t="shared" si="60"/>
        <v>1F-QMA0000027659271700885076</v>
      </c>
      <c r="B1936" s="210" t="s">
        <v>19174</v>
      </c>
      <c r="C1936" s="211" t="s">
        <v>920</v>
      </c>
      <c r="D1936" s="211" t="s">
        <v>920</v>
      </c>
      <c r="E1936" s="211" t="s">
        <v>16220</v>
      </c>
      <c r="F1936" s="211" t="s">
        <v>919</v>
      </c>
      <c r="G1936" s="211" t="s">
        <v>1904</v>
      </c>
      <c r="H1936" s="212" t="s">
        <v>3184</v>
      </c>
      <c r="I1936" s="213" t="s">
        <v>921</v>
      </c>
      <c r="J1936" s="201" t="str">
        <f t="shared" si="61"/>
        <v>0370</v>
      </c>
      <c r="K1936" s="209"/>
      <c r="L1936" s="209"/>
      <c r="M1936" s="214"/>
      <c r="N1936" s="209" t="s">
        <v>18777</v>
      </c>
      <c r="O1936" s="215" t="s">
        <v>18778</v>
      </c>
      <c r="P1936" s="215" t="s">
        <v>18773</v>
      </c>
      <c r="Q1936" s="215" t="s">
        <v>18774</v>
      </c>
    </row>
    <row r="1937" spans="1:20" ht="13.15" customHeight="1">
      <c r="A1937" s="209" t="str">
        <f t="shared" si="60"/>
        <v>0835175011124076401</v>
      </c>
      <c r="B1937" s="210" t="s">
        <v>19175</v>
      </c>
      <c r="C1937" s="211" t="s">
        <v>1094</v>
      </c>
      <c r="D1937" s="211" t="s">
        <v>1094</v>
      </c>
      <c r="E1937" s="211" t="s">
        <v>16221</v>
      </c>
      <c r="F1937" s="211" t="s">
        <v>1093</v>
      </c>
      <c r="G1937" s="211" t="s">
        <v>2131</v>
      </c>
      <c r="H1937" s="212" t="s">
        <v>3125</v>
      </c>
      <c r="I1937" s="213" t="s">
        <v>693</v>
      </c>
      <c r="J1937" s="201" t="str">
        <f t="shared" si="61"/>
        <v>0371</v>
      </c>
      <c r="K1937" s="209"/>
      <c r="L1937" s="209"/>
      <c r="M1937" s="214"/>
      <c r="N1937" s="209" t="s">
        <v>18777</v>
      </c>
      <c r="O1937" s="215" t="s">
        <v>18778</v>
      </c>
      <c r="P1937" s="215" t="s">
        <v>18835</v>
      </c>
      <c r="Q1937" s="215" t="s">
        <v>18836</v>
      </c>
      <c r="S1937" s="208"/>
    </row>
    <row r="1938" spans="1:20" ht="13.15" customHeight="1">
      <c r="A1938" s="209" t="str">
        <f t="shared" si="60"/>
        <v>0835175021124076401</v>
      </c>
      <c r="B1938" s="210" t="s">
        <v>19175</v>
      </c>
      <c r="C1938" s="211" t="s">
        <v>1094</v>
      </c>
      <c r="D1938" s="211" t="s">
        <v>1094</v>
      </c>
      <c r="E1938" s="211" t="s">
        <v>16222</v>
      </c>
      <c r="F1938" s="211" t="s">
        <v>1093</v>
      </c>
      <c r="G1938" s="211" t="s">
        <v>2131</v>
      </c>
      <c r="H1938" s="212" t="s">
        <v>3125</v>
      </c>
      <c r="I1938" s="213" t="s">
        <v>693</v>
      </c>
      <c r="J1938" s="201" t="str">
        <f t="shared" si="61"/>
        <v>0371</v>
      </c>
      <c r="K1938" s="209"/>
      <c r="L1938" s="209"/>
      <c r="M1938" s="214"/>
      <c r="N1938" s="209" t="s">
        <v>18777</v>
      </c>
      <c r="O1938" s="215" t="s">
        <v>18778</v>
      </c>
      <c r="P1938" s="215" t="s">
        <v>18835</v>
      </c>
      <c r="Q1938" s="215" t="s">
        <v>18836</v>
      </c>
      <c r="S1938" s="208"/>
    </row>
    <row r="1939" spans="1:20" ht="13.15" customHeight="1">
      <c r="A1939" s="209" t="str">
        <f t="shared" si="60"/>
        <v>1306060041124076401</v>
      </c>
      <c r="B1939" s="210" t="s">
        <v>19175</v>
      </c>
      <c r="C1939" s="211" t="s">
        <v>1094</v>
      </c>
      <c r="D1939" s="211" t="s">
        <v>1094</v>
      </c>
      <c r="E1939" s="211" t="s">
        <v>16224</v>
      </c>
      <c r="F1939" s="211" t="s">
        <v>1093</v>
      </c>
      <c r="G1939" s="211" t="s">
        <v>2131</v>
      </c>
      <c r="H1939" s="212" t="s">
        <v>3125</v>
      </c>
      <c r="I1939" s="213" t="s">
        <v>693</v>
      </c>
      <c r="J1939" s="201" t="str">
        <f t="shared" si="61"/>
        <v>0371</v>
      </c>
      <c r="K1939" s="209" t="s">
        <v>9153</v>
      </c>
      <c r="L1939" s="209"/>
      <c r="M1939" s="214"/>
      <c r="N1939" s="209" t="s">
        <v>18777</v>
      </c>
      <c r="O1939" s="215" t="s">
        <v>18778</v>
      </c>
      <c r="P1939" s="215" t="s">
        <v>18835</v>
      </c>
      <c r="Q1939" s="215" t="s">
        <v>18836</v>
      </c>
      <c r="S1939" s="208"/>
    </row>
    <row r="1940" spans="1:20" ht="13.15" customHeight="1">
      <c r="A1940" s="209" t="str">
        <f t="shared" si="60"/>
        <v>1306060041487779112</v>
      </c>
      <c r="B1940" s="210" t="s">
        <v>19175</v>
      </c>
      <c r="C1940" s="211" t="s">
        <v>16223</v>
      </c>
      <c r="D1940" s="211" t="s">
        <v>1094</v>
      </c>
      <c r="E1940" s="211" t="s">
        <v>16224</v>
      </c>
      <c r="F1940" s="211" t="s">
        <v>1093</v>
      </c>
      <c r="G1940" s="211" t="s">
        <v>2131</v>
      </c>
      <c r="H1940" s="212" t="s">
        <v>3125</v>
      </c>
      <c r="I1940" s="213" t="s">
        <v>693</v>
      </c>
      <c r="J1940" s="201" t="str">
        <f t="shared" si="61"/>
        <v>0371</v>
      </c>
      <c r="K1940" s="209"/>
      <c r="L1940" s="209"/>
      <c r="M1940" s="214"/>
      <c r="N1940" s="209" t="s">
        <v>18777</v>
      </c>
      <c r="O1940" s="215" t="s">
        <v>18778</v>
      </c>
      <c r="P1940" s="215" t="s">
        <v>18835</v>
      </c>
      <c r="Q1940" s="215" t="s">
        <v>18836</v>
      </c>
      <c r="S1940" s="208"/>
    </row>
    <row r="1941" spans="1:20" ht="13.15" customHeight="1">
      <c r="A1941" s="209" t="str">
        <f t="shared" si="60"/>
        <v>1306060061124076401</v>
      </c>
      <c r="B1941" s="210" t="s">
        <v>19175</v>
      </c>
      <c r="C1941" s="211" t="s">
        <v>1094</v>
      </c>
      <c r="D1941" s="211" t="s">
        <v>1094</v>
      </c>
      <c r="E1941" s="211" t="s">
        <v>1093</v>
      </c>
      <c r="F1941" s="211" t="s">
        <v>1093</v>
      </c>
      <c r="G1941" s="211" t="s">
        <v>2131</v>
      </c>
      <c r="H1941" s="212" t="s">
        <v>3125</v>
      </c>
      <c r="I1941" s="213" t="s">
        <v>693</v>
      </c>
      <c r="J1941" s="201" t="str">
        <f t="shared" si="61"/>
        <v>0371</v>
      </c>
      <c r="K1941" s="209"/>
      <c r="L1941" s="209"/>
      <c r="M1941" s="214"/>
      <c r="N1941" s="209" t="s">
        <v>18777</v>
      </c>
      <c r="O1941" s="215" t="s">
        <v>18778</v>
      </c>
      <c r="P1941" s="215" t="s">
        <v>18835</v>
      </c>
      <c r="Q1941" s="215" t="s">
        <v>18836</v>
      </c>
      <c r="S1941" s="208"/>
    </row>
    <row r="1942" spans="1:20" ht="13.15" customHeight="1">
      <c r="A1942" s="209" t="str">
        <f t="shared" si="60"/>
        <v>1306060061275690216</v>
      </c>
      <c r="B1942" s="210" t="s">
        <v>19175</v>
      </c>
      <c r="C1942" s="211" t="s">
        <v>16225</v>
      </c>
      <c r="D1942" s="211" t="s">
        <v>1094</v>
      </c>
      <c r="E1942" s="211" t="s">
        <v>1093</v>
      </c>
      <c r="F1942" s="211" t="s">
        <v>1093</v>
      </c>
      <c r="G1942" s="211" t="s">
        <v>2131</v>
      </c>
      <c r="H1942" s="212" t="s">
        <v>3125</v>
      </c>
      <c r="I1942" s="213" t="s">
        <v>693</v>
      </c>
      <c r="J1942" s="201" t="str">
        <f t="shared" si="61"/>
        <v>0371</v>
      </c>
      <c r="K1942" s="209" t="s">
        <v>9256</v>
      </c>
      <c r="L1942" s="209"/>
      <c r="M1942" s="214"/>
      <c r="N1942" s="209" t="s">
        <v>18777</v>
      </c>
      <c r="O1942" s="215" t="s">
        <v>18778</v>
      </c>
      <c r="P1942" s="215" t="s">
        <v>18835</v>
      </c>
      <c r="Q1942" s="215" t="s">
        <v>18836</v>
      </c>
      <c r="S1942" s="208"/>
    </row>
    <row r="1943" spans="1:20" ht="13.15" customHeight="1">
      <c r="A1943" s="209" t="str">
        <f t="shared" si="60"/>
        <v>1306060081124076401</v>
      </c>
      <c r="B1943" s="210" t="s">
        <v>19175</v>
      </c>
      <c r="C1943" s="211" t="s">
        <v>1094</v>
      </c>
      <c r="D1943" s="211" t="s">
        <v>1094</v>
      </c>
      <c r="E1943" s="211" t="s">
        <v>16226</v>
      </c>
      <c r="F1943" s="211" t="s">
        <v>1093</v>
      </c>
      <c r="G1943" s="211" t="s">
        <v>2131</v>
      </c>
      <c r="H1943" s="212" t="s">
        <v>3125</v>
      </c>
      <c r="I1943" s="213" t="s">
        <v>693</v>
      </c>
      <c r="J1943" s="201" t="str">
        <f t="shared" si="61"/>
        <v>0371</v>
      </c>
      <c r="K1943" s="212" t="s">
        <v>16228</v>
      </c>
      <c r="L1943" s="212" t="s">
        <v>15111</v>
      </c>
      <c r="M1943" s="214">
        <v>44101</v>
      </c>
      <c r="N1943" s="209" t="s">
        <v>18777</v>
      </c>
      <c r="O1943" s="215" t="s">
        <v>18778</v>
      </c>
      <c r="P1943" s="215" t="s">
        <v>18835</v>
      </c>
      <c r="Q1943" s="215" t="s">
        <v>18836</v>
      </c>
      <c r="S1943" s="208"/>
    </row>
    <row r="1944" spans="1:20" ht="13.15" customHeight="1">
      <c r="A1944" s="209" t="str">
        <f t="shared" si="60"/>
        <v>1306060081275690216</v>
      </c>
      <c r="B1944" s="210" t="s">
        <v>19175</v>
      </c>
      <c r="C1944" s="211" t="s">
        <v>16225</v>
      </c>
      <c r="D1944" s="211" t="s">
        <v>1094</v>
      </c>
      <c r="E1944" s="211" t="s">
        <v>16226</v>
      </c>
      <c r="F1944" s="211" t="s">
        <v>1093</v>
      </c>
      <c r="G1944" s="211" t="s">
        <v>2131</v>
      </c>
      <c r="H1944" s="212" t="s">
        <v>3125</v>
      </c>
      <c r="I1944" s="213" t="s">
        <v>693</v>
      </c>
      <c r="J1944" s="201" t="str">
        <f t="shared" si="61"/>
        <v>0371</v>
      </c>
      <c r="K1944" s="209"/>
      <c r="L1944" s="209"/>
      <c r="M1944" s="214"/>
      <c r="N1944" s="209" t="s">
        <v>18777</v>
      </c>
      <c r="O1944" s="215" t="s">
        <v>18778</v>
      </c>
      <c r="P1944" s="215" t="s">
        <v>18835</v>
      </c>
      <c r="Q1944" s="215" t="s">
        <v>18836</v>
      </c>
      <c r="S1944" s="208"/>
    </row>
    <row r="1945" spans="1:20" ht="13.15" customHeight="1">
      <c r="A1945" s="209" t="str">
        <f t="shared" si="60"/>
        <v>1306060101124076401</v>
      </c>
      <c r="B1945" s="210" t="s">
        <v>19175</v>
      </c>
      <c r="C1945" s="211" t="s">
        <v>1094</v>
      </c>
      <c r="D1945" s="211" t="s">
        <v>1094</v>
      </c>
      <c r="E1945" s="211" t="s">
        <v>16227</v>
      </c>
      <c r="F1945" s="211" t="s">
        <v>1093</v>
      </c>
      <c r="G1945" s="211" t="s">
        <v>2131</v>
      </c>
      <c r="H1945" s="212" t="s">
        <v>3125</v>
      </c>
      <c r="I1945" s="213" t="s">
        <v>693</v>
      </c>
      <c r="J1945" s="201" t="str">
        <f t="shared" si="61"/>
        <v>0371</v>
      </c>
      <c r="K1945" s="209"/>
      <c r="L1945" s="209"/>
      <c r="M1945" s="214"/>
      <c r="N1945" s="209" t="s">
        <v>18777</v>
      </c>
      <c r="O1945" s="215" t="s">
        <v>18778</v>
      </c>
      <c r="P1945" s="215" t="s">
        <v>18835</v>
      </c>
      <c r="Q1945" s="215" t="s">
        <v>18836</v>
      </c>
      <c r="S1945" s="208"/>
    </row>
    <row r="1946" spans="1:20" ht="13.15" customHeight="1">
      <c r="A1946" s="209" t="str">
        <f t="shared" si="60"/>
        <v>##1124076401</v>
      </c>
      <c r="B1946" s="210" t="s">
        <v>19175</v>
      </c>
      <c r="C1946" s="211" t="s">
        <v>1094</v>
      </c>
      <c r="D1946" s="211" t="s">
        <v>1094</v>
      </c>
      <c r="E1946" s="211" t="s">
        <v>3649</v>
      </c>
      <c r="F1946" s="211" t="s">
        <v>1093</v>
      </c>
      <c r="G1946" s="211" t="s">
        <v>2131</v>
      </c>
      <c r="H1946" s="212" t="s">
        <v>3125</v>
      </c>
      <c r="I1946" s="213" t="s">
        <v>693</v>
      </c>
      <c r="J1946" s="201" t="str">
        <f t="shared" si="61"/>
        <v>0371</v>
      </c>
      <c r="K1946" s="209"/>
      <c r="L1946" s="209"/>
      <c r="M1946" s="214"/>
      <c r="N1946" s="209" t="s">
        <v>18777</v>
      </c>
      <c r="O1946" s="215" t="s">
        <v>18778</v>
      </c>
      <c r="P1946" s="215" t="s">
        <v>18835</v>
      </c>
      <c r="Q1946" s="215" t="s">
        <v>18836</v>
      </c>
      <c r="S1946" s="208"/>
    </row>
    <row r="1947" spans="1:20" ht="13.15" customHeight="1">
      <c r="A1947" s="209" t="str">
        <f t="shared" si="60"/>
        <v>1F-QMP0000037206611124076401</v>
      </c>
      <c r="B1947" s="210" t="s">
        <v>19175</v>
      </c>
      <c r="C1947" s="211" t="s">
        <v>1094</v>
      </c>
      <c r="D1947" s="211" t="s">
        <v>1094</v>
      </c>
      <c r="E1947" s="211" t="s">
        <v>16229</v>
      </c>
      <c r="F1947" s="211" t="s">
        <v>1093</v>
      </c>
      <c r="G1947" s="211" t="s">
        <v>2131</v>
      </c>
      <c r="H1947" s="212" t="s">
        <v>3125</v>
      </c>
      <c r="I1947" s="213" t="s">
        <v>693</v>
      </c>
      <c r="J1947" s="201" t="str">
        <f t="shared" si="61"/>
        <v>0371</v>
      </c>
      <c r="K1947" s="209"/>
      <c r="L1947" s="209"/>
      <c r="M1947" s="214"/>
      <c r="N1947" s="209" t="s">
        <v>18777</v>
      </c>
      <c r="O1947" s="215" t="s">
        <v>18778</v>
      </c>
      <c r="P1947" s="215" t="s">
        <v>18835</v>
      </c>
      <c r="Q1947" s="215" t="s">
        <v>18836</v>
      </c>
      <c r="S1947" s="208"/>
    </row>
    <row r="1948" spans="1:20" ht="13.15" customHeight="1">
      <c r="A1948" s="209" t="str">
        <f t="shared" si="60"/>
        <v>6A-00056101124076401</v>
      </c>
      <c r="B1948" s="210" t="s">
        <v>19175</v>
      </c>
      <c r="C1948" s="211" t="s">
        <v>1094</v>
      </c>
      <c r="D1948" s="211" t="s">
        <v>1094</v>
      </c>
      <c r="E1948" s="211" t="s">
        <v>15129</v>
      </c>
      <c r="F1948" s="211" t="s">
        <v>1093</v>
      </c>
      <c r="G1948" s="211" t="s">
        <v>2131</v>
      </c>
      <c r="H1948" s="212" t="s">
        <v>3125</v>
      </c>
      <c r="I1948" s="213" t="s">
        <v>693</v>
      </c>
      <c r="J1948" s="201" t="str">
        <f t="shared" si="61"/>
        <v>0371</v>
      </c>
      <c r="K1948" s="209"/>
      <c r="L1948" s="209"/>
      <c r="M1948" s="214"/>
      <c r="N1948" s="209" t="s">
        <v>18777</v>
      </c>
      <c r="O1948" s="215" t="s">
        <v>18778</v>
      </c>
      <c r="P1948" s="215" t="s">
        <v>18835</v>
      </c>
      <c r="Q1948" s="215" t="s">
        <v>18836</v>
      </c>
      <c r="S1948" s="208"/>
    </row>
    <row r="1949" spans="1:20" ht="13.15" customHeight="1">
      <c r="A1949" s="209" t="str">
        <f t="shared" si="60"/>
        <v>6A-000561041124076401</v>
      </c>
      <c r="B1949" s="210" t="s">
        <v>19175</v>
      </c>
      <c r="C1949" s="211" t="s">
        <v>1094</v>
      </c>
      <c r="D1949" s="211" t="s">
        <v>1094</v>
      </c>
      <c r="E1949" s="211" t="s">
        <v>16230</v>
      </c>
      <c r="F1949" s="211" t="s">
        <v>1093</v>
      </c>
      <c r="G1949" s="211" t="s">
        <v>2131</v>
      </c>
      <c r="H1949" s="212" t="s">
        <v>3125</v>
      </c>
      <c r="I1949" s="213" t="s">
        <v>693</v>
      </c>
      <c r="J1949" s="201" t="str">
        <f t="shared" si="61"/>
        <v>0371</v>
      </c>
      <c r="K1949" s="209"/>
      <c r="L1949" s="209"/>
      <c r="M1949" s="214"/>
      <c r="N1949" s="209" t="s">
        <v>18777</v>
      </c>
      <c r="O1949" s="215" t="s">
        <v>18778</v>
      </c>
      <c r="P1949" s="215" t="s">
        <v>18835</v>
      </c>
      <c r="Q1949" s="215" t="s">
        <v>18836</v>
      </c>
      <c r="S1949" s="208"/>
    </row>
    <row r="1950" spans="1:20" ht="13.15" customHeight="1">
      <c r="A1950" s="216" t="str">
        <f t="shared" si="60"/>
        <v>1306060091124076401</v>
      </c>
      <c r="B1950" s="217" t="s">
        <v>19175</v>
      </c>
      <c r="C1950" s="218" t="s">
        <v>1094</v>
      </c>
      <c r="D1950" s="218" t="s">
        <v>1094</v>
      </c>
      <c r="E1950" s="227" t="s">
        <v>23220</v>
      </c>
      <c r="F1950" s="218" t="s">
        <v>1093</v>
      </c>
      <c r="G1950" s="218" t="s">
        <v>2131</v>
      </c>
      <c r="H1950" s="219" t="s">
        <v>3125</v>
      </c>
      <c r="I1950" s="220" t="s">
        <v>693</v>
      </c>
      <c r="J1950" s="201" t="str">
        <f t="shared" si="61"/>
        <v>0371</v>
      </c>
      <c r="K1950" s="216" t="s">
        <v>23203</v>
      </c>
      <c r="L1950" s="216" t="s">
        <v>23204</v>
      </c>
      <c r="M1950" s="221">
        <v>44817</v>
      </c>
      <c r="N1950" s="216" t="s">
        <v>18777</v>
      </c>
      <c r="O1950" s="222" t="s">
        <v>18778</v>
      </c>
      <c r="P1950" s="222" t="s">
        <v>18835</v>
      </c>
      <c r="Q1950" s="222" t="s">
        <v>18836</v>
      </c>
      <c r="R1950" s="223"/>
      <c r="S1950" s="230"/>
      <c r="T1950" s="223"/>
    </row>
    <row r="1951" spans="1:20" ht="13.15" customHeight="1">
      <c r="A1951" s="209" t="str">
        <f t="shared" si="60"/>
        <v>1306128011285689133</v>
      </c>
      <c r="B1951" s="210" t="s">
        <v>19176</v>
      </c>
      <c r="C1951" s="211" t="s">
        <v>16232</v>
      </c>
      <c r="D1951" s="211" t="s">
        <v>194</v>
      </c>
      <c r="E1951" s="211" t="s">
        <v>16233</v>
      </c>
      <c r="F1951" s="211" t="s">
        <v>193</v>
      </c>
      <c r="G1951" s="211" t="s">
        <v>2010</v>
      </c>
      <c r="H1951" s="212" t="s">
        <v>16231</v>
      </c>
      <c r="I1951" s="213" t="s">
        <v>195</v>
      </c>
      <c r="J1951" s="201" t="str">
        <f t="shared" si="61"/>
        <v>0373</v>
      </c>
      <c r="K1951" s="209" t="s">
        <v>16026</v>
      </c>
      <c r="L1951" s="240" t="s">
        <v>13094</v>
      </c>
      <c r="M1951" s="214">
        <v>44092</v>
      </c>
      <c r="N1951" s="209" t="s">
        <v>18765</v>
      </c>
      <c r="O1951" s="215" t="s">
        <v>18766</v>
      </c>
      <c r="P1951" s="215" t="s">
        <v>18800</v>
      </c>
      <c r="Q1951" s="215" t="s">
        <v>18801</v>
      </c>
      <c r="S1951" s="208"/>
    </row>
    <row r="1952" spans="1:20" ht="13.15" customHeight="1">
      <c r="A1952" s="209" t="str">
        <f t="shared" si="60"/>
        <v>1306128011730697350</v>
      </c>
      <c r="B1952" s="210" t="s">
        <v>19176</v>
      </c>
      <c r="C1952" s="211" t="s">
        <v>194</v>
      </c>
      <c r="D1952" s="211" t="s">
        <v>194</v>
      </c>
      <c r="E1952" s="211" t="s">
        <v>16233</v>
      </c>
      <c r="F1952" s="211" t="s">
        <v>193</v>
      </c>
      <c r="G1952" s="211" t="s">
        <v>2010</v>
      </c>
      <c r="H1952" s="212" t="s">
        <v>16231</v>
      </c>
      <c r="I1952" s="213" t="s">
        <v>195</v>
      </c>
      <c r="J1952" s="201" t="str">
        <f t="shared" si="61"/>
        <v>0373</v>
      </c>
      <c r="K1952" s="209" t="s">
        <v>9153</v>
      </c>
      <c r="L1952" s="240" t="s">
        <v>13094</v>
      </c>
      <c r="M1952" s="214">
        <v>44092</v>
      </c>
      <c r="N1952" s="209" t="s">
        <v>18765</v>
      </c>
      <c r="O1952" s="215" t="s">
        <v>18766</v>
      </c>
      <c r="P1952" s="215" t="s">
        <v>18800</v>
      </c>
      <c r="Q1952" s="215" t="s">
        <v>18801</v>
      </c>
      <c r="S1952" s="208"/>
    </row>
    <row r="1953" spans="1:17" s="208" customFormat="1" ht="13.15" customHeight="1">
      <c r="A1953" s="209" t="str">
        <f t="shared" si="60"/>
        <v>1306128041285689133</v>
      </c>
      <c r="B1953" s="210" t="s">
        <v>19176</v>
      </c>
      <c r="C1953" s="211" t="s">
        <v>16232</v>
      </c>
      <c r="D1953" s="211" t="s">
        <v>194</v>
      </c>
      <c r="E1953" s="211" t="s">
        <v>16234</v>
      </c>
      <c r="F1953" s="211" t="s">
        <v>193</v>
      </c>
      <c r="G1953" s="211" t="s">
        <v>2010</v>
      </c>
      <c r="H1953" s="212" t="s">
        <v>16231</v>
      </c>
      <c r="I1953" s="213" t="s">
        <v>195</v>
      </c>
      <c r="J1953" s="201" t="str">
        <f t="shared" si="61"/>
        <v>0373</v>
      </c>
      <c r="K1953" s="209" t="s">
        <v>16026</v>
      </c>
      <c r="L1953" s="240" t="s">
        <v>13094</v>
      </c>
      <c r="M1953" s="214">
        <v>44092</v>
      </c>
      <c r="N1953" s="209" t="s">
        <v>18765</v>
      </c>
      <c r="O1953" s="215" t="s">
        <v>18766</v>
      </c>
      <c r="P1953" s="215" t="s">
        <v>18800</v>
      </c>
      <c r="Q1953" s="215" t="s">
        <v>18801</v>
      </c>
    </row>
    <row r="1954" spans="1:17" s="208" customFormat="1" ht="13.15" customHeight="1">
      <c r="A1954" s="209" t="str">
        <f t="shared" si="60"/>
        <v>1306128041730697350</v>
      </c>
      <c r="B1954" s="210" t="s">
        <v>19176</v>
      </c>
      <c r="C1954" s="211" t="s">
        <v>194</v>
      </c>
      <c r="D1954" s="211" t="s">
        <v>194</v>
      </c>
      <c r="E1954" s="211" t="s">
        <v>16234</v>
      </c>
      <c r="F1954" s="211" t="s">
        <v>193</v>
      </c>
      <c r="G1954" s="211" t="s">
        <v>2010</v>
      </c>
      <c r="H1954" s="212" t="s">
        <v>16231</v>
      </c>
      <c r="I1954" s="213" t="s">
        <v>195</v>
      </c>
      <c r="J1954" s="201" t="str">
        <f t="shared" si="61"/>
        <v>0373</v>
      </c>
      <c r="K1954" s="209" t="s">
        <v>9153</v>
      </c>
      <c r="L1954" s="240" t="s">
        <v>13094</v>
      </c>
      <c r="M1954" s="214">
        <v>44092</v>
      </c>
      <c r="N1954" s="209" t="s">
        <v>18765</v>
      </c>
      <c r="O1954" s="215" t="s">
        <v>18766</v>
      </c>
      <c r="P1954" s="215" t="s">
        <v>18800</v>
      </c>
      <c r="Q1954" s="215" t="s">
        <v>18801</v>
      </c>
    </row>
    <row r="1955" spans="1:17" s="208" customFormat="1" ht="13.15" customHeight="1">
      <c r="A1955" s="209" t="str">
        <f t="shared" si="60"/>
        <v>1306128061285689133</v>
      </c>
      <c r="B1955" s="210" t="s">
        <v>19176</v>
      </c>
      <c r="C1955" s="211" t="s">
        <v>16232</v>
      </c>
      <c r="D1955" s="211" t="s">
        <v>194</v>
      </c>
      <c r="E1955" s="211" t="s">
        <v>16235</v>
      </c>
      <c r="F1955" s="211" t="s">
        <v>193</v>
      </c>
      <c r="G1955" s="211" t="s">
        <v>2010</v>
      </c>
      <c r="H1955" s="212" t="s">
        <v>16231</v>
      </c>
      <c r="I1955" s="213" t="s">
        <v>195</v>
      </c>
      <c r="J1955" s="201" t="str">
        <f t="shared" si="61"/>
        <v>0373</v>
      </c>
      <c r="K1955" s="209" t="s">
        <v>16026</v>
      </c>
      <c r="L1955" s="240" t="s">
        <v>13094</v>
      </c>
      <c r="M1955" s="214">
        <v>44092</v>
      </c>
      <c r="N1955" s="209" t="s">
        <v>18765</v>
      </c>
      <c r="O1955" s="215" t="s">
        <v>18766</v>
      </c>
      <c r="P1955" s="215" t="s">
        <v>18800</v>
      </c>
      <c r="Q1955" s="215" t="s">
        <v>18801</v>
      </c>
    </row>
    <row r="1956" spans="1:17" s="208" customFormat="1" ht="13.15" customHeight="1">
      <c r="A1956" s="209" t="str">
        <f t="shared" si="60"/>
        <v>1306128061730697350</v>
      </c>
      <c r="B1956" s="210" t="s">
        <v>19176</v>
      </c>
      <c r="C1956" s="211" t="s">
        <v>194</v>
      </c>
      <c r="D1956" s="211" t="s">
        <v>194</v>
      </c>
      <c r="E1956" s="211" t="s">
        <v>16235</v>
      </c>
      <c r="F1956" s="211" t="s">
        <v>193</v>
      </c>
      <c r="G1956" s="211" t="s">
        <v>2010</v>
      </c>
      <c r="H1956" s="212" t="s">
        <v>16231</v>
      </c>
      <c r="I1956" s="213" t="s">
        <v>195</v>
      </c>
      <c r="J1956" s="201" t="str">
        <f t="shared" si="61"/>
        <v>0373</v>
      </c>
      <c r="K1956" s="209" t="s">
        <v>9153</v>
      </c>
      <c r="L1956" s="240" t="s">
        <v>13094</v>
      </c>
      <c r="M1956" s="214">
        <v>44092</v>
      </c>
      <c r="N1956" s="209" t="s">
        <v>18765</v>
      </c>
      <c r="O1956" s="215" t="s">
        <v>18766</v>
      </c>
      <c r="P1956" s="215" t="s">
        <v>18800</v>
      </c>
      <c r="Q1956" s="215" t="s">
        <v>18801</v>
      </c>
    </row>
    <row r="1957" spans="1:17" s="208" customFormat="1" ht="13.15" customHeight="1">
      <c r="A1957" s="209" t="str">
        <f t="shared" si="60"/>
        <v>2018483011285689133</v>
      </c>
      <c r="B1957" s="210" t="s">
        <v>19176</v>
      </c>
      <c r="C1957" s="211" t="s">
        <v>16232</v>
      </c>
      <c r="D1957" s="211" t="s">
        <v>194</v>
      </c>
      <c r="E1957" s="211" t="s">
        <v>16239</v>
      </c>
      <c r="F1957" s="211" t="s">
        <v>193</v>
      </c>
      <c r="G1957" s="211" t="s">
        <v>2010</v>
      </c>
      <c r="H1957" s="212" t="s">
        <v>16231</v>
      </c>
      <c r="I1957" s="213" t="s">
        <v>195</v>
      </c>
      <c r="J1957" s="201" t="str">
        <f t="shared" si="61"/>
        <v>0373</v>
      </c>
      <c r="K1957" s="209" t="s">
        <v>16026</v>
      </c>
      <c r="L1957" s="240" t="s">
        <v>13094</v>
      </c>
      <c r="M1957" s="214">
        <v>44092</v>
      </c>
      <c r="N1957" s="209" t="s">
        <v>18765</v>
      </c>
      <c r="O1957" s="215" t="s">
        <v>18766</v>
      </c>
      <c r="P1957" s="215" t="s">
        <v>18800</v>
      </c>
      <c r="Q1957" s="215" t="s">
        <v>18801</v>
      </c>
    </row>
    <row r="1958" spans="1:17" s="208" customFormat="1" ht="13.15" customHeight="1">
      <c r="A1958" s="209" t="str">
        <f t="shared" si="60"/>
        <v>2018483011730697350</v>
      </c>
      <c r="B1958" s="210" t="s">
        <v>19176</v>
      </c>
      <c r="C1958" s="211" t="s">
        <v>194</v>
      </c>
      <c r="D1958" s="211" t="s">
        <v>194</v>
      </c>
      <c r="E1958" s="211" t="s">
        <v>16239</v>
      </c>
      <c r="F1958" s="211" t="s">
        <v>193</v>
      </c>
      <c r="G1958" s="211" t="s">
        <v>2010</v>
      </c>
      <c r="H1958" s="212" t="s">
        <v>16231</v>
      </c>
      <c r="I1958" s="213" t="s">
        <v>195</v>
      </c>
      <c r="J1958" s="201" t="str">
        <f t="shared" si="61"/>
        <v>0373</v>
      </c>
      <c r="K1958" s="209" t="s">
        <v>9153</v>
      </c>
      <c r="L1958" s="240" t="s">
        <v>13094</v>
      </c>
      <c r="M1958" s="214">
        <v>44092</v>
      </c>
      <c r="N1958" s="209" t="s">
        <v>18765</v>
      </c>
      <c r="O1958" s="215" t="s">
        <v>18766</v>
      </c>
      <c r="P1958" s="215" t="s">
        <v>18800</v>
      </c>
      <c r="Q1958" s="215" t="s">
        <v>18801</v>
      </c>
    </row>
    <row r="1959" spans="1:17" s="208" customFormat="1" ht="13.15" customHeight="1">
      <c r="A1959" s="209" t="str">
        <f t="shared" si="60"/>
        <v>2018483021285689133</v>
      </c>
      <c r="B1959" s="210" t="s">
        <v>19176</v>
      </c>
      <c r="C1959" s="211" t="s">
        <v>16232</v>
      </c>
      <c r="D1959" s="211" t="s">
        <v>194</v>
      </c>
      <c r="E1959" s="211" t="s">
        <v>16240</v>
      </c>
      <c r="F1959" s="211" t="s">
        <v>193</v>
      </c>
      <c r="G1959" s="211" t="s">
        <v>2010</v>
      </c>
      <c r="H1959" s="212" t="s">
        <v>16231</v>
      </c>
      <c r="I1959" s="213" t="s">
        <v>195</v>
      </c>
      <c r="J1959" s="201" t="str">
        <f t="shared" si="61"/>
        <v>0373</v>
      </c>
      <c r="K1959" s="209" t="s">
        <v>16026</v>
      </c>
      <c r="L1959" s="240" t="s">
        <v>13094</v>
      </c>
      <c r="M1959" s="214">
        <v>44092</v>
      </c>
      <c r="N1959" s="209" t="s">
        <v>18765</v>
      </c>
      <c r="O1959" s="215" t="s">
        <v>18766</v>
      </c>
      <c r="P1959" s="215" t="s">
        <v>18800</v>
      </c>
      <c r="Q1959" s="215" t="s">
        <v>18801</v>
      </c>
    </row>
    <row r="1960" spans="1:17" s="208" customFormat="1" ht="13.15" customHeight="1">
      <c r="A1960" s="209" t="str">
        <f t="shared" si="60"/>
        <v>2018483021730697350</v>
      </c>
      <c r="B1960" s="210" t="s">
        <v>19176</v>
      </c>
      <c r="C1960" s="211" t="s">
        <v>194</v>
      </c>
      <c r="D1960" s="211" t="s">
        <v>194</v>
      </c>
      <c r="E1960" s="211" t="s">
        <v>16240</v>
      </c>
      <c r="F1960" s="211" t="s">
        <v>193</v>
      </c>
      <c r="G1960" s="211" t="s">
        <v>2010</v>
      </c>
      <c r="H1960" s="212" t="s">
        <v>16231</v>
      </c>
      <c r="I1960" s="213" t="s">
        <v>195</v>
      </c>
      <c r="J1960" s="201" t="str">
        <f t="shared" si="61"/>
        <v>0373</v>
      </c>
      <c r="K1960" s="209" t="s">
        <v>9153</v>
      </c>
      <c r="L1960" s="240" t="s">
        <v>13094</v>
      </c>
      <c r="M1960" s="214">
        <v>44092</v>
      </c>
      <c r="N1960" s="209" t="s">
        <v>18765</v>
      </c>
      <c r="O1960" s="215" t="s">
        <v>18766</v>
      </c>
      <c r="P1960" s="215" t="s">
        <v>18800</v>
      </c>
      <c r="Q1960" s="215" t="s">
        <v>18801</v>
      </c>
    </row>
    <row r="1961" spans="1:17" s="208" customFormat="1" ht="13.15" customHeight="1">
      <c r="A1961" s="209" t="str">
        <f t="shared" si="60"/>
        <v>3873812011285689133</v>
      </c>
      <c r="B1961" s="210" t="s">
        <v>19176</v>
      </c>
      <c r="C1961" s="211" t="s">
        <v>16232</v>
      </c>
      <c r="D1961" s="211" t="s">
        <v>194</v>
      </c>
      <c r="E1961" s="211" t="s">
        <v>193</v>
      </c>
      <c r="F1961" s="211" t="s">
        <v>193</v>
      </c>
      <c r="G1961" s="211" t="s">
        <v>2010</v>
      </c>
      <c r="H1961" s="212" t="s">
        <v>16231</v>
      </c>
      <c r="I1961" s="213" t="s">
        <v>195</v>
      </c>
      <c r="J1961" s="201" t="str">
        <f t="shared" si="61"/>
        <v>0373</v>
      </c>
      <c r="K1961" s="209" t="s">
        <v>14592</v>
      </c>
      <c r="L1961" s="240" t="s">
        <v>13094</v>
      </c>
      <c r="M1961" s="214">
        <v>44092</v>
      </c>
      <c r="N1961" s="209" t="s">
        <v>18765</v>
      </c>
      <c r="O1961" s="215" t="s">
        <v>18766</v>
      </c>
      <c r="P1961" s="215" t="s">
        <v>18800</v>
      </c>
      <c r="Q1961" s="215" t="s">
        <v>18801</v>
      </c>
    </row>
    <row r="1962" spans="1:17" s="208" customFormat="1" ht="13.15" customHeight="1">
      <c r="A1962" s="209" t="str">
        <f t="shared" si="60"/>
        <v>3873812011730697350</v>
      </c>
      <c r="B1962" s="210" t="s">
        <v>19176</v>
      </c>
      <c r="C1962" s="211" t="s">
        <v>194</v>
      </c>
      <c r="D1962" s="211" t="s">
        <v>194</v>
      </c>
      <c r="E1962" s="211" t="s">
        <v>193</v>
      </c>
      <c r="F1962" s="211" t="s">
        <v>193</v>
      </c>
      <c r="G1962" s="211" t="s">
        <v>2010</v>
      </c>
      <c r="H1962" s="212" t="s">
        <v>16231</v>
      </c>
      <c r="I1962" s="213" t="s">
        <v>195</v>
      </c>
      <c r="J1962" s="201" t="str">
        <f t="shared" si="61"/>
        <v>0373</v>
      </c>
      <c r="K1962" s="209" t="s">
        <v>16241</v>
      </c>
      <c r="L1962" s="240" t="s">
        <v>13094</v>
      </c>
      <c r="M1962" s="214">
        <v>44092</v>
      </c>
      <c r="N1962" s="209" t="s">
        <v>18765</v>
      </c>
      <c r="O1962" s="215" t="s">
        <v>18766</v>
      </c>
      <c r="P1962" s="215" t="s">
        <v>18800</v>
      </c>
      <c r="Q1962" s="215" t="s">
        <v>18801</v>
      </c>
    </row>
    <row r="1963" spans="1:17" s="208" customFormat="1" ht="13.15" customHeight="1">
      <c r="A1963" s="209" t="str">
        <f t="shared" si="60"/>
        <v>3873812021730697350</v>
      </c>
      <c r="B1963" s="210" t="s">
        <v>19176</v>
      </c>
      <c r="C1963" s="211" t="s">
        <v>194</v>
      </c>
      <c r="D1963" s="211" t="s">
        <v>194</v>
      </c>
      <c r="E1963" s="211" t="s">
        <v>16242</v>
      </c>
      <c r="F1963" s="211" t="s">
        <v>193</v>
      </c>
      <c r="G1963" s="211" t="s">
        <v>2010</v>
      </c>
      <c r="H1963" s="212" t="s">
        <v>16231</v>
      </c>
      <c r="I1963" s="213" t="s">
        <v>195</v>
      </c>
      <c r="J1963" s="201" t="str">
        <f t="shared" si="61"/>
        <v>0373</v>
      </c>
      <c r="K1963" s="209" t="s">
        <v>16241</v>
      </c>
      <c r="L1963" s="240" t="s">
        <v>13094</v>
      </c>
      <c r="M1963" s="214">
        <v>44092</v>
      </c>
      <c r="N1963" s="209" t="s">
        <v>18765</v>
      </c>
      <c r="O1963" s="215" t="s">
        <v>18766</v>
      </c>
      <c r="P1963" s="215" t="s">
        <v>18800</v>
      </c>
      <c r="Q1963" s="215" t="s">
        <v>18801</v>
      </c>
    </row>
    <row r="1964" spans="1:17" s="208" customFormat="1" ht="13.15" customHeight="1">
      <c r="A1964" s="209" t="str">
        <f t="shared" si="60"/>
        <v>##1730697350</v>
      </c>
      <c r="B1964" s="210" t="s">
        <v>19176</v>
      </c>
      <c r="C1964" s="211" t="s">
        <v>194</v>
      </c>
      <c r="D1964" s="211" t="s">
        <v>194</v>
      </c>
      <c r="E1964" s="211" t="s">
        <v>3649</v>
      </c>
      <c r="F1964" s="211" t="s">
        <v>193</v>
      </c>
      <c r="G1964" s="211" t="s">
        <v>2010</v>
      </c>
      <c r="H1964" s="212" t="s">
        <v>16231</v>
      </c>
      <c r="I1964" s="213" t="s">
        <v>195</v>
      </c>
      <c r="J1964" s="201" t="str">
        <f t="shared" si="61"/>
        <v>0373</v>
      </c>
      <c r="K1964" s="240" t="s">
        <v>14931</v>
      </c>
      <c r="L1964" s="240" t="s">
        <v>13094</v>
      </c>
      <c r="M1964" s="214">
        <v>44092</v>
      </c>
      <c r="N1964" s="209" t="s">
        <v>18765</v>
      </c>
      <c r="O1964" s="215" t="s">
        <v>18766</v>
      </c>
      <c r="P1964" s="215" t="s">
        <v>18800</v>
      </c>
      <c r="Q1964" s="215" t="s">
        <v>18801</v>
      </c>
    </row>
    <row r="1965" spans="1:17" s="208" customFormat="1" ht="13.15" customHeight="1">
      <c r="A1965" s="209" t="str">
        <f t="shared" si="60"/>
        <v>1F-QMA0000023978091285689133</v>
      </c>
      <c r="B1965" s="210" t="s">
        <v>19176</v>
      </c>
      <c r="C1965" s="211" t="s">
        <v>16232</v>
      </c>
      <c r="D1965" s="211" t="s">
        <v>194</v>
      </c>
      <c r="E1965" s="211" t="s">
        <v>16236</v>
      </c>
      <c r="F1965" s="211" t="s">
        <v>193</v>
      </c>
      <c r="G1965" s="211" t="s">
        <v>2010</v>
      </c>
      <c r="H1965" s="212" t="s">
        <v>16231</v>
      </c>
      <c r="I1965" s="213" t="s">
        <v>195</v>
      </c>
      <c r="J1965" s="201" t="str">
        <f t="shared" si="61"/>
        <v>0373</v>
      </c>
      <c r="K1965" s="209" t="s">
        <v>16026</v>
      </c>
      <c r="L1965" s="240" t="s">
        <v>13094</v>
      </c>
      <c r="M1965" s="214">
        <v>44092</v>
      </c>
      <c r="N1965" s="209" t="s">
        <v>18765</v>
      </c>
      <c r="O1965" s="215" t="s">
        <v>18766</v>
      </c>
      <c r="P1965" s="215" t="s">
        <v>18800</v>
      </c>
      <c r="Q1965" s="215" t="s">
        <v>18801</v>
      </c>
    </row>
    <row r="1966" spans="1:17" s="208" customFormat="1" ht="13.15" customHeight="1">
      <c r="A1966" s="209" t="str">
        <f t="shared" si="60"/>
        <v>1F-QMP0000036555391285689133</v>
      </c>
      <c r="B1966" s="210" t="s">
        <v>19176</v>
      </c>
      <c r="C1966" s="211" t="s">
        <v>16232</v>
      </c>
      <c r="D1966" s="211" t="s">
        <v>194</v>
      </c>
      <c r="E1966" s="211" t="s">
        <v>16237</v>
      </c>
      <c r="F1966" s="211" t="s">
        <v>193</v>
      </c>
      <c r="G1966" s="211" t="s">
        <v>2010</v>
      </c>
      <c r="H1966" s="212" t="s">
        <v>16231</v>
      </c>
      <c r="I1966" s="213" t="s">
        <v>195</v>
      </c>
      <c r="J1966" s="201" t="str">
        <f t="shared" si="61"/>
        <v>0373</v>
      </c>
      <c r="K1966" s="209" t="s">
        <v>16026</v>
      </c>
      <c r="L1966" s="240" t="s">
        <v>13094</v>
      </c>
      <c r="M1966" s="214">
        <v>44092</v>
      </c>
      <c r="N1966" s="209" t="s">
        <v>18765</v>
      </c>
      <c r="O1966" s="215" t="s">
        <v>18766</v>
      </c>
      <c r="P1966" s="215" t="s">
        <v>18800</v>
      </c>
      <c r="Q1966" s="215" t="s">
        <v>18801</v>
      </c>
    </row>
    <row r="1967" spans="1:17" s="208" customFormat="1" ht="13.15" customHeight="1">
      <c r="A1967" s="209" t="str">
        <f t="shared" si="60"/>
        <v>1F-QMP0000038024281285689133</v>
      </c>
      <c r="B1967" s="210" t="s">
        <v>19176</v>
      </c>
      <c r="C1967" s="211" t="s">
        <v>16232</v>
      </c>
      <c r="D1967" s="211" t="s">
        <v>194</v>
      </c>
      <c r="E1967" s="211" t="s">
        <v>16238</v>
      </c>
      <c r="F1967" s="211" t="s">
        <v>193</v>
      </c>
      <c r="G1967" s="211" t="s">
        <v>2010</v>
      </c>
      <c r="H1967" s="212" t="s">
        <v>16231</v>
      </c>
      <c r="I1967" s="213" t="s">
        <v>195</v>
      </c>
      <c r="J1967" s="201" t="str">
        <f t="shared" si="61"/>
        <v>0373</v>
      </c>
      <c r="K1967" s="209" t="s">
        <v>16026</v>
      </c>
      <c r="L1967" s="240" t="s">
        <v>13094</v>
      </c>
      <c r="M1967" s="214">
        <v>44092</v>
      </c>
      <c r="N1967" s="209" t="s">
        <v>18765</v>
      </c>
      <c r="O1967" s="215" t="s">
        <v>18766</v>
      </c>
      <c r="P1967" s="215" t="s">
        <v>18800</v>
      </c>
      <c r="Q1967" s="215" t="s">
        <v>18801</v>
      </c>
    </row>
    <row r="1968" spans="1:17" s="208" customFormat="1" ht="13.15" customHeight="1">
      <c r="A1968" s="209" t="str">
        <f t="shared" si="60"/>
        <v>1306136021881691061</v>
      </c>
      <c r="B1968" s="210" t="s">
        <v>19177</v>
      </c>
      <c r="C1968" s="211" t="s">
        <v>157</v>
      </c>
      <c r="D1968" s="211" t="s">
        <v>157</v>
      </c>
      <c r="E1968" s="211" t="s">
        <v>16243</v>
      </c>
      <c r="F1968" s="211" t="s">
        <v>156</v>
      </c>
      <c r="G1968" s="211" t="s">
        <v>2077</v>
      </c>
      <c r="H1968" s="212" t="s">
        <v>2076</v>
      </c>
      <c r="I1968" s="213" t="s">
        <v>158</v>
      </c>
      <c r="J1968" s="201" t="str">
        <f t="shared" si="61"/>
        <v>0374</v>
      </c>
      <c r="K1968" s="209"/>
      <c r="L1968" s="209"/>
      <c r="M1968" s="214"/>
      <c r="N1968" s="209" t="s">
        <v>18765</v>
      </c>
      <c r="O1968" s="215" t="s">
        <v>18766</v>
      </c>
      <c r="P1968" s="215" t="s">
        <v>18835</v>
      </c>
      <c r="Q1968" s="215" t="s">
        <v>18836</v>
      </c>
    </row>
    <row r="1969" spans="1:17" s="208" customFormat="1" ht="13.15" customHeight="1">
      <c r="A1969" s="209" t="str">
        <f t="shared" si="60"/>
        <v>1306136031881691061</v>
      </c>
      <c r="B1969" s="210" t="s">
        <v>19177</v>
      </c>
      <c r="C1969" s="211" t="s">
        <v>157</v>
      </c>
      <c r="D1969" s="211" t="s">
        <v>157</v>
      </c>
      <c r="E1969" s="211" t="s">
        <v>16244</v>
      </c>
      <c r="F1969" s="211" t="s">
        <v>156</v>
      </c>
      <c r="G1969" s="211" t="s">
        <v>2077</v>
      </c>
      <c r="H1969" s="212" t="s">
        <v>2076</v>
      </c>
      <c r="I1969" s="213" t="s">
        <v>158</v>
      </c>
      <c r="J1969" s="201" t="str">
        <f t="shared" si="61"/>
        <v>0374</v>
      </c>
      <c r="K1969" s="209"/>
      <c r="L1969" s="209"/>
      <c r="M1969" s="214"/>
      <c r="N1969" s="209" t="s">
        <v>18765</v>
      </c>
      <c r="O1969" s="215" t="s">
        <v>18766</v>
      </c>
      <c r="P1969" s="215" t="s">
        <v>18835</v>
      </c>
      <c r="Q1969" s="215" t="s">
        <v>18836</v>
      </c>
    </row>
    <row r="1970" spans="1:17" s="208" customFormat="1" ht="13.15" customHeight="1">
      <c r="A1970" s="209" t="str">
        <f t="shared" si="60"/>
        <v>1306136041881691061</v>
      </c>
      <c r="B1970" s="210" t="s">
        <v>19177</v>
      </c>
      <c r="C1970" s="211" t="s">
        <v>157</v>
      </c>
      <c r="D1970" s="211" t="s">
        <v>157</v>
      </c>
      <c r="E1970" s="211" t="s">
        <v>16245</v>
      </c>
      <c r="F1970" s="211" t="s">
        <v>156</v>
      </c>
      <c r="G1970" s="211" t="s">
        <v>2077</v>
      </c>
      <c r="H1970" s="212" t="s">
        <v>2076</v>
      </c>
      <c r="I1970" s="213" t="s">
        <v>158</v>
      </c>
      <c r="J1970" s="201" t="str">
        <f t="shared" si="61"/>
        <v>0374</v>
      </c>
      <c r="K1970" s="209"/>
      <c r="L1970" s="209"/>
      <c r="M1970" s="214"/>
      <c r="N1970" s="209" t="s">
        <v>18765</v>
      </c>
      <c r="O1970" s="215" t="s">
        <v>18766</v>
      </c>
      <c r="P1970" s="215" t="s">
        <v>18835</v>
      </c>
      <c r="Q1970" s="215" t="s">
        <v>18836</v>
      </c>
    </row>
    <row r="1971" spans="1:17" s="208" customFormat="1" ht="13.15" customHeight="1">
      <c r="A1971" s="209" t="str">
        <f t="shared" si="60"/>
        <v>3469454011881691061</v>
      </c>
      <c r="B1971" s="210" t="s">
        <v>19177</v>
      </c>
      <c r="C1971" s="211" t="s">
        <v>157</v>
      </c>
      <c r="D1971" s="211" t="s">
        <v>157</v>
      </c>
      <c r="E1971" s="211" t="s">
        <v>156</v>
      </c>
      <c r="F1971" s="211" t="s">
        <v>156</v>
      </c>
      <c r="G1971" s="211" t="s">
        <v>2077</v>
      </c>
      <c r="H1971" s="212" t="s">
        <v>2076</v>
      </c>
      <c r="I1971" s="213" t="s">
        <v>158</v>
      </c>
      <c r="J1971" s="201" t="str">
        <f t="shared" si="61"/>
        <v>0374</v>
      </c>
      <c r="K1971" s="209"/>
      <c r="L1971" s="209"/>
      <c r="M1971" s="214"/>
      <c r="N1971" s="209" t="s">
        <v>18765</v>
      </c>
      <c r="O1971" s="215" t="s">
        <v>18766</v>
      </c>
      <c r="P1971" s="215" t="s">
        <v>18835</v>
      </c>
      <c r="Q1971" s="215" t="s">
        <v>18836</v>
      </c>
    </row>
    <row r="1972" spans="1:17" s="208" customFormat="1" ht="13.15" customHeight="1">
      <c r="A1972" s="209" t="str">
        <f t="shared" si="60"/>
        <v>3469454021881691061</v>
      </c>
      <c r="B1972" s="210" t="s">
        <v>19177</v>
      </c>
      <c r="C1972" s="211" t="s">
        <v>157</v>
      </c>
      <c r="D1972" s="211" t="s">
        <v>157</v>
      </c>
      <c r="E1972" s="211" t="s">
        <v>16247</v>
      </c>
      <c r="F1972" s="211" t="s">
        <v>156</v>
      </c>
      <c r="G1972" s="211" t="s">
        <v>2077</v>
      </c>
      <c r="H1972" s="212" t="s">
        <v>2076</v>
      </c>
      <c r="I1972" s="213" t="s">
        <v>158</v>
      </c>
      <c r="J1972" s="201" t="str">
        <f t="shared" si="61"/>
        <v>0374</v>
      </c>
      <c r="K1972" s="209"/>
      <c r="L1972" s="209"/>
      <c r="M1972" s="214"/>
      <c r="N1972" s="209" t="s">
        <v>18765</v>
      </c>
      <c r="O1972" s="215" t="s">
        <v>18766</v>
      </c>
      <c r="P1972" s="215" t="s">
        <v>18835</v>
      </c>
      <c r="Q1972" s="215" t="s">
        <v>18836</v>
      </c>
    </row>
    <row r="1973" spans="1:17" s="208" customFormat="1" ht="13.15" customHeight="1">
      <c r="A1973" s="209" t="str">
        <f t="shared" si="60"/>
        <v>##1881691061</v>
      </c>
      <c r="B1973" s="210" t="s">
        <v>19177</v>
      </c>
      <c r="C1973" s="211" t="s">
        <v>157</v>
      </c>
      <c r="D1973" s="211" t="s">
        <v>157</v>
      </c>
      <c r="E1973" s="211" t="s">
        <v>3649</v>
      </c>
      <c r="F1973" s="211" t="s">
        <v>156</v>
      </c>
      <c r="G1973" s="211" t="s">
        <v>2077</v>
      </c>
      <c r="H1973" s="212" t="s">
        <v>2076</v>
      </c>
      <c r="I1973" s="213" t="s">
        <v>158</v>
      </c>
      <c r="J1973" s="201" t="str">
        <f t="shared" si="61"/>
        <v>0374</v>
      </c>
      <c r="K1973" s="209"/>
      <c r="L1973" s="209"/>
      <c r="M1973" s="214"/>
      <c r="N1973" s="209" t="s">
        <v>18765</v>
      </c>
      <c r="O1973" s="215" t="s">
        <v>18766</v>
      </c>
      <c r="P1973" s="215" t="s">
        <v>18835</v>
      </c>
      <c r="Q1973" s="215" t="s">
        <v>18836</v>
      </c>
    </row>
    <row r="1974" spans="1:17" s="208" customFormat="1" ht="13.15" customHeight="1">
      <c r="A1974" s="209" t="str">
        <f t="shared" si="60"/>
        <v>1F-QMA0000024977311881691061</v>
      </c>
      <c r="B1974" s="210" t="s">
        <v>19177</v>
      </c>
      <c r="C1974" s="211" t="s">
        <v>157</v>
      </c>
      <c r="D1974" s="211" t="s">
        <v>157</v>
      </c>
      <c r="E1974" s="211" t="s">
        <v>16246</v>
      </c>
      <c r="F1974" s="211" t="s">
        <v>156</v>
      </c>
      <c r="G1974" s="211" t="s">
        <v>2077</v>
      </c>
      <c r="H1974" s="212" t="s">
        <v>2076</v>
      </c>
      <c r="I1974" s="213" t="s">
        <v>158</v>
      </c>
      <c r="J1974" s="201" t="str">
        <f t="shared" si="61"/>
        <v>0374</v>
      </c>
      <c r="K1974" s="209"/>
      <c r="L1974" s="209"/>
      <c r="M1974" s="214"/>
      <c r="N1974" s="209" t="s">
        <v>18765</v>
      </c>
      <c r="O1974" s="215" t="s">
        <v>18766</v>
      </c>
      <c r="P1974" s="215" t="s">
        <v>18835</v>
      </c>
      <c r="Q1974" s="215" t="s">
        <v>18836</v>
      </c>
    </row>
    <row r="1975" spans="1:17" s="208" customFormat="1" ht="13.15" customHeight="1">
      <c r="A1975" s="209" t="str">
        <f t="shared" si="60"/>
        <v>0027294011174533343</v>
      </c>
      <c r="B1975" s="210" t="s">
        <v>19178</v>
      </c>
      <c r="C1975" s="211" t="s">
        <v>1105</v>
      </c>
      <c r="D1975" s="211" t="s">
        <v>1105</v>
      </c>
      <c r="E1975" s="211" t="s">
        <v>16249</v>
      </c>
      <c r="F1975" s="211" t="s">
        <v>1104</v>
      </c>
      <c r="G1975" s="211" t="s">
        <v>1726</v>
      </c>
      <c r="H1975" s="212" t="s">
        <v>1725</v>
      </c>
      <c r="I1975" s="213" t="s">
        <v>1106</v>
      </c>
      <c r="J1975" s="201" t="str">
        <f t="shared" si="61"/>
        <v>0375</v>
      </c>
      <c r="K1975" s="209"/>
      <c r="L1975" s="209"/>
      <c r="M1975" s="214"/>
      <c r="N1975" s="209" t="s">
        <v>18777</v>
      </c>
      <c r="O1975" s="215" t="s">
        <v>18778</v>
      </c>
      <c r="P1975" s="215" t="s">
        <v>18781</v>
      </c>
      <c r="Q1975" s="215" t="s">
        <v>18782</v>
      </c>
    </row>
    <row r="1976" spans="1:17" s="208" customFormat="1" ht="13.15" customHeight="1">
      <c r="A1976" s="209" t="str">
        <f t="shared" si="60"/>
        <v>1199481041174533343</v>
      </c>
      <c r="B1976" s="210" t="s">
        <v>19178</v>
      </c>
      <c r="C1976" s="211" t="s">
        <v>1105</v>
      </c>
      <c r="D1976" s="211" t="s">
        <v>1105</v>
      </c>
      <c r="E1976" s="211" t="s">
        <v>16250</v>
      </c>
      <c r="F1976" s="211" t="s">
        <v>1104</v>
      </c>
      <c r="G1976" s="211" t="s">
        <v>1726</v>
      </c>
      <c r="H1976" s="212" t="s">
        <v>1725</v>
      </c>
      <c r="I1976" s="213" t="s">
        <v>1106</v>
      </c>
      <c r="J1976" s="201" t="str">
        <f t="shared" si="61"/>
        <v>0375</v>
      </c>
      <c r="K1976" s="209"/>
      <c r="L1976" s="209"/>
      <c r="M1976" s="214"/>
      <c r="N1976" s="209" t="s">
        <v>18777</v>
      </c>
      <c r="O1976" s="215" t="s">
        <v>18778</v>
      </c>
      <c r="P1976" s="215" t="s">
        <v>18781</v>
      </c>
      <c r="Q1976" s="215" t="s">
        <v>18782</v>
      </c>
    </row>
    <row r="1977" spans="1:17" s="208" customFormat="1" ht="13.15" customHeight="1">
      <c r="A1977" s="209" t="str">
        <f t="shared" si="60"/>
        <v>1306144011174533343</v>
      </c>
      <c r="B1977" s="210" t="s">
        <v>19178</v>
      </c>
      <c r="C1977" s="211" t="s">
        <v>1105</v>
      </c>
      <c r="D1977" s="211" t="s">
        <v>1105</v>
      </c>
      <c r="E1977" s="211" t="s">
        <v>16251</v>
      </c>
      <c r="F1977" s="211" t="s">
        <v>1104</v>
      </c>
      <c r="G1977" s="211" t="s">
        <v>1726</v>
      </c>
      <c r="H1977" s="212" t="s">
        <v>1725</v>
      </c>
      <c r="I1977" s="213" t="s">
        <v>1106</v>
      </c>
      <c r="J1977" s="201" t="str">
        <f t="shared" si="61"/>
        <v>0375</v>
      </c>
      <c r="K1977" s="209"/>
      <c r="L1977" s="209"/>
      <c r="M1977" s="214"/>
      <c r="N1977" s="209" t="s">
        <v>18777</v>
      </c>
      <c r="O1977" s="215" t="s">
        <v>18778</v>
      </c>
      <c r="P1977" s="215" t="s">
        <v>18781</v>
      </c>
      <c r="Q1977" s="215" t="s">
        <v>18782</v>
      </c>
    </row>
    <row r="1978" spans="1:17" s="208" customFormat="1" ht="13.15" customHeight="1">
      <c r="A1978" s="209" t="str">
        <f t="shared" si="60"/>
        <v>1306144021174533343</v>
      </c>
      <c r="B1978" s="210" t="s">
        <v>19178</v>
      </c>
      <c r="C1978" s="211" t="s">
        <v>1105</v>
      </c>
      <c r="D1978" s="211" t="s">
        <v>1105</v>
      </c>
      <c r="E1978" s="211" t="s">
        <v>16252</v>
      </c>
      <c r="F1978" s="211" t="s">
        <v>1104</v>
      </c>
      <c r="G1978" s="211" t="s">
        <v>1726</v>
      </c>
      <c r="H1978" s="212" t="s">
        <v>1725</v>
      </c>
      <c r="I1978" s="213" t="s">
        <v>1106</v>
      </c>
      <c r="J1978" s="201" t="str">
        <f t="shared" si="61"/>
        <v>0375</v>
      </c>
      <c r="K1978" s="209"/>
      <c r="L1978" s="209"/>
      <c r="M1978" s="214"/>
      <c r="N1978" s="209" t="s">
        <v>18777</v>
      </c>
      <c r="O1978" s="215" t="s">
        <v>18778</v>
      </c>
      <c r="P1978" s="215" t="s">
        <v>18781</v>
      </c>
      <c r="Q1978" s="215" t="s">
        <v>18782</v>
      </c>
    </row>
    <row r="1979" spans="1:17" s="208" customFormat="1" ht="13.15" customHeight="1">
      <c r="A1979" s="209" t="str">
        <f t="shared" si="60"/>
        <v>1306144031174533343</v>
      </c>
      <c r="B1979" s="210" t="s">
        <v>19178</v>
      </c>
      <c r="C1979" s="211" t="s">
        <v>1105</v>
      </c>
      <c r="D1979" s="211" t="s">
        <v>1105</v>
      </c>
      <c r="E1979" s="211" t="s">
        <v>16253</v>
      </c>
      <c r="F1979" s="211" t="s">
        <v>1104</v>
      </c>
      <c r="G1979" s="211" t="s">
        <v>1726</v>
      </c>
      <c r="H1979" s="212" t="s">
        <v>1725</v>
      </c>
      <c r="I1979" s="213" t="s">
        <v>1106</v>
      </c>
      <c r="J1979" s="201" t="str">
        <f t="shared" si="61"/>
        <v>0375</v>
      </c>
      <c r="K1979" s="209"/>
      <c r="L1979" s="209"/>
      <c r="M1979" s="214"/>
      <c r="N1979" s="209" t="s">
        <v>18777</v>
      </c>
      <c r="O1979" s="215" t="s">
        <v>18778</v>
      </c>
      <c r="P1979" s="215" t="s">
        <v>18781</v>
      </c>
      <c r="Q1979" s="215" t="s">
        <v>18782</v>
      </c>
    </row>
    <row r="1980" spans="1:17" s="208" customFormat="1" ht="13.15" customHeight="1">
      <c r="A1980" s="209" t="str">
        <f t="shared" si="60"/>
        <v>1306144041174533343</v>
      </c>
      <c r="B1980" s="210" t="s">
        <v>19178</v>
      </c>
      <c r="C1980" s="211" t="s">
        <v>1105</v>
      </c>
      <c r="D1980" s="211" t="s">
        <v>1105</v>
      </c>
      <c r="E1980" s="211" t="s">
        <v>16254</v>
      </c>
      <c r="F1980" s="211" t="s">
        <v>1104</v>
      </c>
      <c r="G1980" s="211" t="s">
        <v>1726</v>
      </c>
      <c r="H1980" s="212" t="s">
        <v>1725</v>
      </c>
      <c r="I1980" s="213" t="s">
        <v>1106</v>
      </c>
      <c r="J1980" s="201" t="str">
        <f t="shared" si="61"/>
        <v>0375</v>
      </c>
      <c r="K1980" s="209"/>
      <c r="L1980" s="209"/>
      <c r="M1980" s="214"/>
      <c r="N1980" s="209" t="s">
        <v>18777</v>
      </c>
      <c r="O1980" s="215" t="s">
        <v>18778</v>
      </c>
      <c r="P1980" s="215" t="s">
        <v>18781</v>
      </c>
      <c r="Q1980" s="215" t="s">
        <v>18782</v>
      </c>
    </row>
    <row r="1981" spans="1:17" s="208" customFormat="1" ht="13.15" customHeight="1">
      <c r="A1981" s="209" t="str">
        <f t="shared" si="60"/>
        <v>1306144051174533343</v>
      </c>
      <c r="B1981" s="210" t="s">
        <v>19178</v>
      </c>
      <c r="C1981" s="211" t="s">
        <v>1105</v>
      </c>
      <c r="D1981" s="211" t="s">
        <v>1105</v>
      </c>
      <c r="E1981" s="211" t="s">
        <v>1104</v>
      </c>
      <c r="F1981" s="211" t="s">
        <v>1104</v>
      </c>
      <c r="G1981" s="211" t="s">
        <v>1726</v>
      </c>
      <c r="H1981" s="212" t="s">
        <v>1725</v>
      </c>
      <c r="I1981" s="213" t="s">
        <v>1106</v>
      </c>
      <c r="J1981" s="201" t="str">
        <f t="shared" si="61"/>
        <v>0375</v>
      </c>
      <c r="K1981" s="209"/>
      <c r="L1981" s="209"/>
      <c r="M1981" s="214"/>
      <c r="N1981" s="209" t="s">
        <v>18777</v>
      </c>
      <c r="O1981" s="215" t="s">
        <v>18778</v>
      </c>
      <c r="P1981" s="215" t="s">
        <v>18781</v>
      </c>
      <c r="Q1981" s="215" t="s">
        <v>18782</v>
      </c>
    </row>
    <row r="1982" spans="1:17" s="208" customFormat="1" ht="13.15" customHeight="1">
      <c r="A1982" s="209" t="str">
        <f t="shared" si="60"/>
        <v>1306144051366859597</v>
      </c>
      <c r="B1982" s="210" t="s">
        <v>19178</v>
      </c>
      <c r="C1982" s="211" t="s">
        <v>16248</v>
      </c>
      <c r="D1982" s="211" t="s">
        <v>1105</v>
      </c>
      <c r="E1982" s="211" t="s">
        <v>1104</v>
      </c>
      <c r="F1982" s="211" t="s">
        <v>1104</v>
      </c>
      <c r="G1982" s="211" t="s">
        <v>1726</v>
      </c>
      <c r="H1982" s="212" t="s">
        <v>1725</v>
      </c>
      <c r="I1982" s="213" t="s">
        <v>1106</v>
      </c>
      <c r="J1982" s="201" t="str">
        <f t="shared" si="61"/>
        <v>0375</v>
      </c>
      <c r="K1982" s="209" t="s">
        <v>15312</v>
      </c>
      <c r="L1982" s="209" t="s">
        <v>13094</v>
      </c>
      <c r="M1982" s="214">
        <v>44084</v>
      </c>
      <c r="N1982" s="209" t="s">
        <v>18777</v>
      </c>
      <c r="O1982" s="215" t="s">
        <v>18778</v>
      </c>
      <c r="P1982" s="215" t="s">
        <v>18781</v>
      </c>
      <c r="Q1982" s="215" t="s">
        <v>18782</v>
      </c>
    </row>
    <row r="1983" spans="1:17" s="208" customFormat="1" ht="13.15" customHeight="1">
      <c r="A1983" s="209" t="str">
        <f t="shared" si="60"/>
        <v>1306144051396901542</v>
      </c>
      <c r="B1983" s="210" t="s">
        <v>19178</v>
      </c>
      <c r="C1983" s="211" t="s">
        <v>16255</v>
      </c>
      <c r="D1983" s="211" t="s">
        <v>1105</v>
      </c>
      <c r="E1983" s="211" t="s">
        <v>1104</v>
      </c>
      <c r="F1983" s="211" t="s">
        <v>1104</v>
      </c>
      <c r="G1983" s="211" t="s">
        <v>1726</v>
      </c>
      <c r="H1983" s="212" t="s">
        <v>1725</v>
      </c>
      <c r="I1983" s="213" t="s">
        <v>1106</v>
      </c>
      <c r="J1983" s="201" t="str">
        <f t="shared" si="61"/>
        <v>0375</v>
      </c>
      <c r="K1983" s="209" t="s">
        <v>14592</v>
      </c>
      <c r="L1983" s="209"/>
      <c r="M1983" s="214"/>
      <c r="N1983" s="209" t="s">
        <v>18777</v>
      </c>
      <c r="O1983" s="215" t="s">
        <v>18778</v>
      </c>
      <c r="P1983" s="215" t="s">
        <v>18781</v>
      </c>
      <c r="Q1983" s="215" t="s">
        <v>18782</v>
      </c>
    </row>
    <row r="1984" spans="1:17" s="208" customFormat="1" ht="13.15" customHeight="1">
      <c r="A1984" s="209" t="str">
        <f t="shared" si="60"/>
        <v>1306144081174533343</v>
      </c>
      <c r="B1984" s="210" t="s">
        <v>19178</v>
      </c>
      <c r="C1984" s="211" t="s">
        <v>1105</v>
      </c>
      <c r="D1984" s="211" t="s">
        <v>1105</v>
      </c>
      <c r="E1984" s="211" t="s">
        <v>16256</v>
      </c>
      <c r="F1984" s="211" t="s">
        <v>1104</v>
      </c>
      <c r="G1984" s="211" t="s">
        <v>1726</v>
      </c>
      <c r="H1984" s="212" t="s">
        <v>1725</v>
      </c>
      <c r="I1984" s="213" t="s">
        <v>1106</v>
      </c>
      <c r="J1984" s="201" t="str">
        <f t="shared" si="61"/>
        <v>0375</v>
      </c>
      <c r="K1984" s="209"/>
      <c r="L1984" s="209"/>
      <c r="M1984" s="214"/>
      <c r="N1984" s="209" t="s">
        <v>18777</v>
      </c>
      <c r="O1984" s="215" t="s">
        <v>18778</v>
      </c>
      <c r="P1984" s="215" t="s">
        <v>18781</v>
      </c>
      <c r="Q1984" s="215" t="s">
        <v>18782</v>
      </c>
    </row>
    <row r="1985" spans="1:17" s="208" customFormat="1" ht="13.15" customHeight="1">
      <c r="A1985" s="209" t="str">
        <f t="shared" si="60"/>
        <v>1306144091396901542</v>
      </c>
      <c r="B1985" s="210" t="s">
        <v>19178</v>
      </c>
      <c r="C1985" s="211" t="s">
        <v>16255</v>
      </c>
      <c r="D1985" s="211" t="s">
        <v>1105</v>
      </c>
      <c r="E1985" s="211" t="s">
        <v>16257</v>
      </c>
      <c r="F1985" s="211" t="s">
        <v>1104</v>
      </c>
      <c r="G1985" s="211" t="s">
        <v>1726</v>
      </c>
      <c r="H1985" s="212" t="s">
        <v>1725</v>
      </c>
      <c r="I1985" s="213" t="s">
        <v>1106</v>
      </c>
      <c r="J1985" s="201" t="str">
        <f t="shared" si="61"/>
        <v>0375</v>
      </c>
      <c r="K1985" s="209"/>
      <c r="L1985" s="209"/>
      <c r="M1985" s="214"/>
      <c r="N1985" s="209" t="s">
        <v>18777</v>
      </c>
      <c r="O1985" s="215" t="s">
        <v>18778</v>
      </c>
      <c r="P1985" s="215" t="s">
        <v>18781</v>
      </c>
      <c r="Q1985" s="215" t="s">
        <v>18782</v>
      </c>
    </row>
    <row r="1986" spans="1:17" s="208" customFormat="1" ht="13.15" customHeight="1">
      <c r="A1986" s="209" t="str">
        <f t="shared" ref="A1986:A2049" si="62">E1986&amp;C1986</f>
        <v>1306144101174533343</v>
      </c>
      <c r="B1986" s="210" t="s">
        <v>19178</v>
      </c>
      <c r="C1986" s="211" t="s">
        <v>1105</v>
      </c>
      <c r="D1986" s="211" t="s">
        <v>1105</v>
      </c>
      <c r="E1986" s="211" t="s">
        <v>16258</v>
      </c>
      <c r="F1986" s="211" t="s">
        <v>1104</v>
      </c>
      <c r="G1986" s="211" t="s">
        <v>1726</v>
      </c>
      <c r="H1986" s="212" t="s">
        <v>1725</v>
      </c>
      <c r="I1986" s="213" t="s">
        <v>1106</v>
      </c>
      <c r="J1986" s="201" t="str">
        <f t="shared" ref="J1986:J2049" si="63">B1986</f>
        <v>0375</v>
      </c>
      <c r="K1986" s="209" t="s">
        <v>9153</v>
      </c>
      <c r="L1986" s="209"/>
      <c r="M1986" s="214"/>
      <c r="N1986" s="209" t="s">
        <v>18777</v>
      </c>
      <c r="O1986" s="215" t="s">
        <v>18778</v>
      </c>
      <c r="P1986" s="215" t="s">
        <v>18781</v>
      </c>
      <c r="Q1986" s="215" t="s">
        <v>18782</v>
      </c>
    </row>
    <row r="1987" spans="1:17" s="208" customFormat="1" ht="13.15" customHeight="1">
      <c r="A1987" s="209" t="str">
        <f t="shared" si="62"/>
        <v>1306144101366859597</v>
      </c>
      <c r="B1987" s="210" t="s">
        <v>19178</v>
      </c>
      <c r="C1987" s="211" t="s">
        <v>16248</v>
      </c>
      <c r="D1987" s="211" t="s">
        <v>1105</v>
      </c>
      <c r="E1987" s="211" t="s">
        <v>16258</v>
      </c>
      <c r="F1987" s="211" t="s">
        <v>1104</v>
      </c>
      <c r="G1987" s="211" t="s">
        <v>1726</v>
      </c>
      <c r="H1987" s="212" t="s">
        <v>1725</v>
      </c>
      <c r="I1987" s="213" t="s">
        <v>1106</v>
      </c>
      <c r="J1987" s="201" t="str">
        <f t="shared" si="63"/>
        <v>0375</v>
      </c>
      <c r="K1987" s="209"/>
      <c r="L1987" s="209"/>
      <c r="M1987" s="214"/>
      <c r="N1987" s="209" t="s">
        <v>18777</v>
      </c>
      <c r="O1987" s="215" t="s">
        <v>18778</v>
      </c>
      <c r="P1987" s="215" t="s">
        <v>18781</v>
      </c>
      <c r="Q1987" s="215" t="s">
        <v>18782</v>
      </c>
    </row>
    <row r="1988" spans="1:17" s="208" customFormat="1" ht="13.15" customHeight="1">
      <c r="A1988" s="209" t="str">
        <f t="shared" si="62"/>
        <v>1319691061174533343</v>
      </c>
      <c r="B1988" s="210" t="s">
        <v>19178</v>
      </c>
      <c r="C1988" s="211" t="s">
        <v>1105</v>
      </c>
      <c r="D1988" s="211" t="s">
        <v>1105</v>
      </c>
      <c r="E1988" s="211" t="s">
        <v>16259</v>
      </c>
      <c r="F1988" s="211" t="s">
        <v>1104</v>
      </c>
      <c r="G1988" s="211" t="s">
        <v>1726</v>
      </c>
      <c r="H1988" s="212" t="s">
        <v>1725</v>
      </c>
      <c r="I1988" s="213" t="s">
        <v>1106</v>
      </c>
      <c r="J1988" s="201" t="str">
        <f t="shared" si="63"/>
        <v>0375</v>
      </c>
      <c r="K1988" s="209"/>
      <c r="L1988" s="209"/>
      <c r="M1988" s="214"/>
      <c r="N1988" s="209" t="s">
        <v>18777</v>
      </c>
      <c r="O1988" s="215" t="s">
        <v>18778</v>
      </c>
      <c r="P1988" s="215" t="s">
        <v>18781</v>
      </c>
      <c r="Q1988" s="215" t="s">
        <v>18782</v>
      </c>
    </row>
    <row r="1989" spans="1:17" s="208" customFormat="1" ht="13.15" customHeight="1">
      <c r="A1989" s="209" t="str">
        <f t="shared" si="62"/>
        <v>##1174533343</v>
      </c>
      <c r="B1989" s="210" t="s">
        <v>19178</v>
      </c>
      <c r="C1989" s="211" t="s">
        <v>1105</v>
      </c>
      <c r="D1989" s="211" t="s">
        <v>1105</v>
      </c>
      <c r="E1989" s="211" t="s">
        <v>3649</v>
      </c>
      <c r="F1989" s="211" t="s">
        <v>1104</v>
      </c>
      <c r="G1989" s="211" t="s">
        <v>1726</v>
      </c>
      <c r="H1989" s="212" t="s">
        <v>1725</v>
      </c>
      <c r="I1989" s="213" t="s">
        <v>1106</v>
      </c>
      <c r="J1989" s="201" t="str">
        <f t="shared" si="63"/>
        <v>0375</v>
      </c>
      <c r="K1989" s="209"/>
      <c r="L1989" s="209"/>
      <c r="M1989" s="214"/>
      <c r="N1989" s="209" t="s">
        <v>18777</v>
      </c>
      <c r="O1989" s="215" t="s">
        <v>18778</v>
      </c>
      <c r="P1989" s="215" t="s">
        <v>18781</v>
      </c>
      <c r="Q1989" s="215" t="s">
        <v>18782</v>
      </c>
    </row>
    <row r="1990" spans="1:17" s="208" customFormat="1" ht="13.15" customHeight="1">
      <c r="A1990" s="209" t="str">
        <f t="shared" si="62"/>
        <v>##1366859597</v>
      </c>
      <c r="B1990" s="210" t="s">
        <v>19178</v>
      </c>
      <c r="C1990" s="211" t="s">
        <v>16248</v>
      </c>
      <c r="D1990" s="211" t="s">
        <v>1105</v>
      </c>
      <c r="E1990" s="211" t="s">
        <v>3649</v>
      </c>
      <c r="F1990" s="211" t="s">
        <v>1104</v>
      </c>
      <c r="G1990" s="211" t="s">
        <v>1726</v>
      </c>
      <c r="H1990" s="212" t="s">
        <v>1725</v>
      </c>
      <c r="I1990" s="213" t="s">
        <v>1106</v>
      </c>
      <c r="J1990" s="201" t="str">
        <f t="shared" si="63"/>
        <v>0375</v>
      </c>
      <c r="K1990" s="209"/>
      <c r="L1990" s="209"/>
      <c r="M1990" s="214"/>
      <c r="N1990" s="209" t="s">
        <v>18777</v>
      </c>
      <c r="O1990" s="215" t="s">
        <v>18778</v>
      </c>
      <c r="P1990" s="215" t="s">
        <v>18781</v>
      </c>
      <c r="Q1990" s="215" t="s">
        <v>18782</v>
      </c>
    </row>
    <row r="1991" spans="1:17" s="208" customFormat="1" ht="13.15" customHeight="1">
      <c r="A1991" s="209" t="str">
        <f t="shared" si="62"/>
        <v>1F-QMA0000020867261174533343</v>
      </c>
      <c r="B1991" s="210" t="s">
        <v>19178</v>
      </c>
      <c r="C1991" s="211" t="s">
        <v>1105</v>
      </c>
      <c r="D1991" s="211" t="s">
        <v>1105</v>
      </c>
      <c r="E1991" s="211" t="s">
        <v>16260</v>
      </c>
      <c r="F1991" s="211" t="s">
        <v>1104</v>
      </c>
      <c r="G1991" s="211" t="s">
        <v>1726</v>
      </c>
      <c r="H1991" s="212" t="s">
        <v>1725</v>
      </c>
      <c r="I1991" s="213" t="s">
        <v>1106</v>
      </c>
      <c r="J1991" s="201" t="str">
        <f t="shared" si="63"/>
        <v>0375</v>
      </c>
      <c r="K1991" s="209"/>
      <c r="L1991" s="209"/>
      <c r="M1991" s="214"/>
      <c r="N1991" s="209" t="s">
        <v>18777</v>
      </c>
      <c r="O1991" s="215" t="s">
        <v>18778</v>
      </c>
      <c r="P1991" s="215" t="s">
        <v>18781</v>
      </c>
      <c r="Q1991" s="215" t="s">
        <v>18782</v>
      </c>
    </row>
    <row r="1992" spans="1:17" s="208" customFormat="1" ht="13.15" customHeight="1">
      <c r="A1992" s="209" t="str">
        <f t="shared" si="62"/>
        <v>6A-000560011174533343</v>
      </c>
      <c r="B1992" s="210" t="s">
        <v>19178</v>
      </c>
      <c r="C1992" s="211" t="s">
        <v>1105</v>
      </c>
      <c r="D1992" s="211" t="s">
        <v>1105</v>
      </c>
      <c r="E1992" s="211" t="s">
        <v>16261</v>
      </c>
      <c r="F1992" s="211" t="s">
        <v>1104</v>
      </c>
      <c r="G1992" s="211" t="s">
        <v>1726</v>
      </c>
      <c r="H1992" s="212" t="s">
        <v>1725</v>
      </c>
      <c r="I1992" s="213" t="s">
        <v>1106</v>
      </c>
      <c r="J1992" s="201" t="str">
        <f t="shared" si="63"/>
        <v>0375</v>
      </c>
      <c r="K1992" s="209"/>
      <c r="L1992" s="209"/>
      <c r="M1992" s="214"/>
      <c r="N1992" s="209" t="s">
        <v>18777</v>
      </c>
      <c r="O1992" s="215" t="s">
        <v>18778</v>
      </c>
      <c r="P1992" s="215" t="s">
        <v>18781</v>
      </c>
      <c r="Q1992" s="215" t="s">
        <v>18782</v>
      </c>
    </row>
    <row r="1993" spans="1:17" s="208" customFormat="1" ht="13.15" customHeight="1">
      <c r="A1993" s="209" t="str">
        <f t="shared" si="62"/>
        <v>9A-000560011174533343</v>
      </c>
      <c r="B1993" s="210" t="s">
        <v>19178</v>
      </c>
      <c r="C1993" s="211" t="s">
        <v>1105</v>
      </c>
      <c r="D1993" s="211" t="s">
        <v>1105</v>
      </c>
      <c r="E1993" s="211" t="s">
        <v>16262</v>
      </c>
      <c r="F1993" s="211" t="s">
        <v>1104</v>
      </c>
      <c r="G1993" s="211" t="s">
        <v>1726</v>
      </c>
      <c r="H1993" s="212" t="s">
        <v>1725</v>
      </c>
      <c r="I1993" s="213" t="s">
        <v>1106</v>
      </c>
      <c r="J1993" s="201" t="str">
        <f t="shared" si="63"/>
        <v>0375</v>
      </c>
      <c r="K1993" s="209"/>
      <c r="L1993" s="209"/>
      <c r="M1993" s="214"/>
      <c r="N1993" s="209" t="s">
        <v>18777</v>
      </c>
      <c r="O1993" s="215" t="s">
        <v>18778</v>
      </c>
      <c r="P1993" s="215" t="s">
        <v>18781</v>
      </c>
      <c r="Q1993" s="215" t="s">
        <v>18782</v>
      </c>
    </row>
    <row r="1994" spans="1:17" s="208" customFormat="1" ht="13.15" customHeight="1">
      <c r="A1994" s="209" t="str">
        <f t="shared" si="62"/>
        <v>9C-QMA0000020867261174533343</v>
      </c>
      <c r="B1994" s="210" t="s">
        <v>19178</v>
      </c>
      <c r="C1994" s="211" t="s">
        <v>1105</v>
      </c>
      <c r="D1994" s="211" t="s">
        <v>1105</v>
      </c>
      <c r="E1994" s="211" t="s">
        <v>16263</v>
      </c>
      <c r="F1994" s="211" t="s">
        <v>1104</v>
      </c>
      <c r="G1994" s="211" t="s">
        <v>1726</v>
      </c>
      <c r="H1994" s="212" t="s">
        <v>1725</v>
      </c>
      <c r="I1994" s="213" t="s">
        <v>1106</v>
      </c>
      <c r="J1994" s="201" t="str">
        <f t="shared" si="63"/>
        <v>0375</v>
      </c>
      <c r="K1994" s="209"/>
      <c r="L1994" s="209"/>
      <c r="M1994" s="214"/>
      <c r="N1994" s="209" t="s">
        <v>18777</v>
      </c>
      <c r="O1994" s="215" t="s">
        <v>18778</v>
      </c>
      <c r="P1994" s="215" t="s">
        <v>18781</v>
      </c>
      <c r="Q1994" s="215" t="s">
        <v>18782</v>
      </c>
    </row>
    <row r="1995" spans="1:17" s="208" customFormat="1" ht="13.15" customHeight="1">
      <c r="A1995" s="209" t="str">
        <f t="shared" si="62"/>
        <v>9C-QMA0000063870481174533343</v>
      </c>
      <c r="B1995" s="210" t="s">
        <v>19178</v>
      </c>
      <c r="C1995" s="211" t="s">
        <v>1105</v>
      </c>
      <c r="D1995" s="211" t="s">
        <v>1105</v>
      </c>
      <c r="E1995" s="211" t="s">
        <v>16264</v>
      </c>
      <c r="F1995" s="211" t="s">
        <v>1104</v>
      </c>
      <c r="G1995" s="211" t="s">
        <v>1726</v>
      </c>
      <c r="H1995" s="212" t="s">
        <v>1725</v>
      </c>
      <c r="I1995" s="213" t="s">
        <v>1106</v>
      </c>
      <c r="J1995" s="201" t="str">
        <f t="shared" si="63"/>
        <v>0375</v>
      </c>
      <c r="K1995" s="209"/>
      <c r="L1995" s="209"/>
      <c r="M1995" s="214"/>
      <c r="N1995" s="209" t="s">
        <v>18777</v>
      </c>
      <c r="O1995" s="215" t="s">
        <v>18778</v>
      </c>
      <c r="P1995" s="215" t="s">
        <v>18781</v>
      </c>
      <c r="Q1995" s="215" t="s">
        <v>18782</v>
      </c>
    </row>
    <row r="1996" spans="1:17" s="208" customFormat="1" ht="13.15" customHeight="1">
      <c r="A1996" s="209" t="str">
        <f t="shared" si="62"/>
        <v>1306169021760598692</v>
      </c>
      <c r="B1996" s="210" t="s">
        <v>19179</v>
      </c>
      <c r="C1996" s="211" t="s">
        <v>316</v>
      </c>
      <c r="D1996" s="211" t="s">
        <v>316</v>
      </c>
      <c r="E1996" s="211" t="s">
        <v>3619</v>
      </c>
      <c r="F1996" s="211" t="s">
        <v>315</v>
      </c>
      <c r="G1996" s="211" t="s">
        <v>1864</v>
      </c>
      <c r="H1996" s="212" t="s">
        <v>3192</v>
      </c>
      <c r="I1996" s="213" t="s">
        <v>317</v>
      </c>
      <c r="J1996" s="201" t="str">
        <f t="shared" si="63"/>
        <v>0377</v>
      </c>
      <c r="K1996" s="209"/>
      <c r="L1996" s="209"/>
      <c r="M1996" s="214"/>
      <c r="N1996" s="209" t="s">
        <v>18765</v>
      </c>
      <c r="O1996" s="215" t="s">
        <v>18766</v>
      </c>
      <c r="P1996" s="215" t="s">
        <v>18835</v>
      </c>
      <c r="Q1996" s="215" t="s">
        <v>18836</v>
      </c>
    </row>
    <row r="1997" spans="1:17" s="208" customFormat="1" ht="13.15" customHeight="1">
      <c r="A1997" s="209" t="str">
        <f t="shared" si="62"/>
        <v>1306169031760598692</v>
      </c>
      <c r="B1997" s="210" t="s">
        <v>19179</v>
      </c>
      <c r="C1997" s="211" t="s">
        <v>316</v>
      </c>
      <c r="D1997" s="211" t="s">
        <v>316</v>
      </c>
      <c r="E1997" s="211" t="s">
        <v>16265</v>
      </c>
      <c r="F1997" s="211" t="s">
        <v>315</v>
      </c>
      <c r="G1997" s="211" t="s">
        <v>1864</v>
      </c>
      <c r="H1997" s="212" t="s">
        <v>3192</v>
      </c>
      <c r="I1997" s="213" t="s">
        <v>317</v>
      </c>
      <c r="J1997" s="201" t="str">
        <f t="shared" si="63"/>
        <v>0377</v>
      </c>
      <c r="K1997" s="209"/>
      <c r="L1997" s="209"/>
      <c r="M1997" s="214"/>
      <c r="N1997" s="209" t="s">
        <v>18765</v>
      </c>
      <c r="O1997" s="215" t="s">
        <v>18766</v>
      </c>
      <c r="P1997" s="215" t="s">
        <v>18835</v>
      </c>
      <c r="Q1997" s="215" t="s">
        <v>18836</v>
      </c>
    </row>
    <row r="1998" spans="1:17" s="208" customFormat="1" ht="13.15" customHeight="1">
      <c r="A1998" s="209" t="str">
        <f t="shared" si="62"/>
        <v>1306169051760598692</v>
      </c>
      <c r="B1998" s="210" t="s">
        <v>19179</v>
      </c>
      <c r="C1998" s="211" t="s">
        <v>316</v>
      </c>
      <c r="D1998" s="211" t="s">
        <v>316</v>
      </c>
      <c r="E1998" s="211" t="s">
        <v>16266</v>
      </c>
      <c r="F1998" s="211" t="s">
        <v>315</v>
      </c>
      <c r="G1998" s="211" t="s">
        <v>1864</v>
      </c>
      <c r="H1998" s="212" t="s">
        <v>3192</v>
      </c>
      <c r="I1998" s="213" t="s">
        <v>317</v>
      </c>
      <c r="J1998" s="201" t="str">
        <f t="shared" si="63"/>
        <v>0377</v>
      </c>
      <c r="K1998" s="209"/>
      <c r="L1998" s="209"/>
      <c r="M1998" s="214"/>
      <c r="N1998" s="209" t="s">
        <v>18765</v>
      </c>
      <c r="O1998" s="215" t="s">
        <v>18766</v>
      </c>
      <c r="P1998" s="215" t="s">
        <v>18835</v>
      </c>
      <c r="Q1998" s="215" t="s">
        <v>18836</v>
      </c>
    </row>
    <row r="1999" spans="1:17" s="208" customFormat="1" ht="13.15" customHeight="1">
      <c r="A1999" s="209" t="str">
        <f t="shared" si="62"/>
        <v>1306169091760598692</v>
      </c>
      <c r="B1999" s="210" t="s">
        <v>19179</v>
      </c>
      <c r="C1999" s="211" t="s">
        <v>316</v>
      </c>
      <c r="D1999" s="211" t="s">
        <v>316</v>
      </c>
      <c r="E1999" s="211" t="s">
        <v>315</v>
      </c>
      <c r="F1999" s="211" t="s">
        <v>315</v>
      </c>
      <c r="G1999" s="211" t="s">
        <v>1864</v>
      </c>
      <c r="H1999" s="212" t="s">
        <v>3192</v>
      </c>
      <c r="I1999" s="213" t="s">
        <v>317</v>
      </c>
      <c r="J1999" s="201" t="str">
        <f t="shared" si="63"/>
        <v>0377</v>
      </c>
      <c r="K1999" s="209"/>
      <c r="L1999" s="209"/>
      <c r="M1999" s="214"/>
      <c r="N1999" s="209" t="s">
        <v>18765</v>
      </c>
      <c r="O1999" s="215" t="s">
        <v>18766</v>
      </c>
      <c r="P1999" s="215" t="s">
        <v>18835</v>
      </c>
      <c r="Q1999" s="215" t="s">
        <v>18836</v>
      </c>
    </row>
    <row r="2000" spans="1:17" s="208" customFormat="1" ht="13.15" customHeight="1">
      <c r="A2000" s="209" t="str">
        <f t="shared" si="62"/>
        <v>1306169101760598692</v>
      </c>
      <c r="B2000" s="210" t="s">
        <v>19179</v>
      </c>
      <c r="C2000" s="211" t="s">
        <v>316</v>
      </c>
      <c r="D2000" s="211" t="s">
        <v>316</v>
      </c>
      <c r="E2000" s="211" t="s">
        <v>16267</v>
      </c>
      <c r="F2000" s="211" t="s">
        <v>315</v>
      </c>
      <c r="G2000" s="211" t="s">
        <v>1864</v>
      </c>
      <c r="H2000" s="212" t="s">
        <v>3192</v>
      </c>
      <c r="I2000" s="213" t="s">
        <v>317</v>
      </c>
      <c r="J2000" s="201" t="str">
        <f t="shared" si="63"/>
        <v>0377</v>
      </c>
      <c r="K2000" s="209"/>
      <c r="L2000" s="209"/>
      <c r="M2000" s="214"/>
      <c r="N2000" s="209" t="s">
        <v>18765</v>
      </c>
      <c r="O2000" s="215" t="s">
        <v>18766</v>
      </c>
      <c r="P2000" s="215" t="s">
        <v>18835</v>
      </c>
      <c r="Q2000" s="215" t="s">
        <v>18836</v>
      </c>
    </row>
    <row r="2001" spans="1:20" ht="13.15" customHeight="1">
      <c r="A2001" s="209" t="str">
        <f t="shared" si="62"/>
        <v>1306169111760598692</v>
      </c>
      <c r="B2001" s="210" t="s">
        <v>19179</v>
      </c>
      <c r="C2001" s="211" t="s">
        <v>316</v>
      </c>
      <c r="D2001" s="211" t="s">
        <v>316</v>
      </c>
      <c r="E2001" s="211" t="s">
        <v>16268</v>
      </c>
      <c r="F2001" s="211" t="s">
        <v>315</v>
      </c>
      <c r="G2001" s="211" t="s">
        <v>1864</v>
      </c>
      <c r="H2001" s="212" t="s">
        <v>3192</v>
      </c>
      <c r="I2001" s="213" t="s">
        <v>317</v>
      </c>
      <c r="J2001" s="201" t="str">
        <f t="shared" si="63"/>
        <v>0377</v>
      </c>
      <c r="K2001" s="209"/>
      <c r="L2001" s="209"/>
      <c r="M2001" s="214"/>
      <c r="N2001" s="209" t="s">
        <v>18765</v>
      </c>
      <c r="O2001" s="215" t="s">
        <v>18766</v>
      </c>
      <c r="P2001" s="215" t="s">
        <v>18835</v>
      </c>
      <c r="Q2001" s="215" t="s">
        <v>18836</v>
      </c>
      <c r="S2001" s="208"/>
    </row>
    <row r="2002" spans="1:20" ht="13.15" customHeight="1">
      <c r="A2002" s="209" t="str">
        <f t="shared" si="62"/>
        <v>1F-QMA0000026345611760598692</v>
      </c>
      <c r="B2002" s="210" t="s">
        <v>19179</v>
      </c>
      <c r="C2002" s="211" t="s">
        <v>316</v>
      </c>
      <c r="D2002" s="211" t="s">
        <v>316</v>
      </c>
      <c r="E2002" s="211" t="s">
        <v>16269</v>
      </c>
      <c r="F2002" s="211" t="s">
        <v>315</v>
      </c>
      <c r="G2002" s="211" t="s">
        <v>1864</v>
      </c>
      <c r="H2002" s="212" t="s">
        <v>3192</v>
      </c>
      <c r="I2002" s="213" t="s">
        <v>317</v>
      </c>
      <c r="J2002" s="201" t="str">
        <f t="shared" si="63"/>
        <v>0377</v>
      </c>
      <c r="K2002" s="209"/>
      <c r="L2002" s="209"/>
      <c r="M2002" s="214"/>
      <c r="N2002" s="209" t="s">
        <v>18765</v>
      </c>
      <c r="O2002" s="215" t="s">
        <v>18766</v>
      </c>
      <c r="P2002" s="215" t="s">
        <v>18835</v>
      </c>
      <c r="Q2002" s="215" t="s">
        <v>18836</v>
      </c>
      <c r="S2002" s="208"/>
    </row>
    <row r="2003" spans="1:20" ht="13.15" customHeight="1">
      <c r="A2003" s="209" t="str">
        <f t="shared" si="62"/>
        <v>1F-QMP0000037377261760598692</v>
      </c>
      <c r="B2003" s="210" t="s">
        <v>19179</v>
      </c>
      <c r="C2003" s="211" t="s">
        <v>316</v>
      </c>
      <c r="D2003" s="211" t="s">
        <v>316</v>
      </c>
      <c r="E2003" s="211" t="s">
        <v>16270</v>
      </c>
      <c r="F2003" s="211" t="s">
        <v>315</v>
      </c>
      <c r="G2003" s="211" t="s">
        <v>1864</v>
      </c>
      <c r="H2003" s="212" t="s">
        <v>3192</v>
      </c>
      <c r="I2003" s="213" t="s">
        <v>317</v>
      </c>
      <c r="J2003" s="201" t="str">
        <f t="shared" si="63"/>
        <v>0377</v>
      </c>
      <c r="K2003" s="209"/>
      <c r="L2003" s="209"/>
      <c r="M2003" s="214"/>
      <c r="N2003" s="209" t="s">
        <v>18765</v>
      </c>
      <c r="O2003" s="215" t="s">
        <v>18766</v>
      </c>
      <c r="P2003" s="215" t="s">
        <v>18835</v>
      </c>
      <c r="Q2003" s="215" t="s">
        <v>18836</v>
      </c>
      <c r="S2003" s="208"/>
    </row>
    <row r="2004" spans="1:20" ht="13.15" customHeight="1">
      <c r="A2004" s="209" t="str">
        <f t="shared" si="62"/>
        <v>1306185021811916901</v>
      </c>
      <c r="B2004" s="210" t="s">
        <v>19180</v>
      </c>
      <c r="C2004" s="211" t="s">
        <v>1102</v>
      </c>
      <c r="D2004" s="211" t="s">
        <v>1102</v>
      </c>
      <c r="E2004" s="211" t="s">
        <v>16273</v>
      </c>
      <c r="F2004" s="211" t="s">
        <v>1101</v>
      </c>
      <c r="G2004" s="211" t="s">
        <v>1733</v>
      </c>
      <c r="H2004" s="212" t="s">
        <v>3197</v>
      </c>
      <c r="I2004" s="213" t="s">
        <v>1103</v>
      </c>
      <c r="J2004" s="201" t="str">
        <f t="shared" si="63"/>
        <v>0378</v>
      </c>
      <c r="K2004" s="209"/>
      <c r="L2004" s="209"/>
      <c r="M2004" s="214"/>
      <c r="N2004" s="209" t="s">
        <v>18777</v>
      </c>
      <c r="O2004" s="215" t="s">
        <v>18778</v>
      </c>
      <c r="P2004" s="215" t="s">
        <v>18835</v>
      </c>
      <c r="Q2004" s="215" t="s">
        <v>18836</v>
      </c>
      <c r="S2004" s="208"/>
    </row>
    <row r="2005" spans="1:20" ht="13.15" customHeight="1">
      <c r="A2005" s="209" t="str">
        <f t="shared" si="62"/>
        <v>1306185031811916901</v>
      </c>
      <c r="B2005" s="210" t="s">
        <v>19180</v>
      </c>
      <c r="C2005" s="211" t="s">
        <v>1102</v>
      </c>
      <c r="D2005" s="211" t="s">
        <v>1102</v>
      </c>
      <c r="E2005" s="211" t="s">
        <v>16274</v>
      </c>
      <c r="F2005" s="211" t="s">
        <v>1101</v>
      </c>
      <c r="G2005" s="211" t="s">
        <v>1733</v>
      </c>
      <c r="H2005" s="212" t="s">
        <v>3197</v>
      </c>
      <c r="I2005" s="213" t="s">
        <v>1103</v>
      </c>
      <c r="J2005" s="201" t="str">
        <f t="shared" si="63"/>
        <v>0378</v>
      </c>
      <c r="K2005" s="209"/>
      <c r="L2005" s="209"/>
      <c r="M2005" s="214"/>
      <c r="N2005" s="209" t="s">
        <v>18777</v>
      </c>
      <c r="O2005" s="215" t="s">
        <v>18778</v>
      </c>
      <c r="P2005" s="215" t="s">
        <v>18835</v>
      </c>
      <c r="Q2005" s="215" t="s">
        <v>18836</v>
      </c>
      <c r="S2005" s="208"/>
    </row>
    <row r="2006" spans="1:20" ht="13.15" customHeight="1">
      <c r="A2006" s="209" t="str">
        <f t="shared" si="62"/>
        <v>1306185041811916901</v>
      </c>
      <c r="B2006" s="210" t="s">
        <v>19180</v>
      </c>
      <c r="C2006" s="211" t="s">
        <v>1102</v>
      </c>
      <c r="D2006" s="211" t="s">
        <v>1102</v>
      </c>
      <c r="E2006" s="211" t="s">
        <v>1101</v>
      </c>
      <c r="F2006" s="211" t="s">
        <v>1101</v>
      </c>
      <c r="G2006" s="211" t="s">
        <v>1733</v>
      </c>
      <c r="H2006" s="212" t="s">
        <v>3197</v>
      </c>
      <c r="I2006" s="213" t="s">
        <v>1103</v>
      </c>
      <c r="J2006" s="201" t="str">
        <f t="shared" si="63"/>
        <v>0378</v>
      </c>
      <c r="K2006" s="209"/>
      <c r="L2006" s="209"/>
      <c r="M2006" s="214"/>
      <c r="N2006" s="209" t="s">
        <v>18777</v>
      </c>
      <c r="O2006" s="215" t="s">
        <v>18778</v>
      </c>
      <c r="P2006" s="215" t="s">
        <v>18835</v>
      </c>
      <c r="Q2006" s="215" t="s">
        <v>18836</v>
      </c>
      <c r="S2006" s="208"/>
    </row>
    <row r="2007" spans="1:20" ht="13.15" customHeight="1">
      <c r="A2007" s="209" t="str">
        <f t="shared" si="62"/>
        <v>1306185051811916901</v>
      </c>
      <c r="B2007" s="210" t="s">
        <v>19180</v>
      </c>
      <c r="C2007" s="211" t="s">
        <v>1102</v>
      </c>
      <c r="D2007" s="211" t="s">
        <v>1102</v>
      </c>
      <c r="E2007" s="211" t="s">
        <v>16275</v>
      </c>
      <c r="F2007" s="211" t="s">
        <v>1101</v>
      </c>
      <c r="G2007" s="211" t="s">
        <v>1733</v>
      </c>
      <c r="H2007" s="212" t="s">
        <v>3197</v>
      </c>
      <c r="I2007" s="213" t="s">
        <v>1103</v>
      </c>
      <c r="J2007" s="201" t="str">
        <f t="shared" si="63"/>
        <v>0378</v>
      </c>
      <c r="K2007" s="209"/>
      <c r="L2007" s="209"/>
      <c r="M2007" s="214"/>
      <c r="N2007" s="209" t="s">
        <v>18777</v>
      </c>
      <c r="O2007" s="215" t="s">
        <v>18778</v>
      </c>
      <c r="P2007" s="215" t="s">
        <v>18835</v>
      </c>
      <c r="Q2007" s="215" t="s">
        <v>18836</v>
      </c>
      <c r="S2007" s="208"/>
    </row>
    <row r="2008" spans="1:20" ht="13.15" customHeight="1">
      <c r="A2008" s="209" t="str">
        <f t="shared" si="62"/>
        <v>1306185081811916901</v>
      </c>
      <c r="B2008" s="210" t="s">
        <v>19180</v>
      </c>
      <c r="C2008" s="211" t="s">
        <v>1102</v>
      </c>
      <c r="D2008" s="211" t="s">
        <v>1102</v>
      </c>
      <c r="E2008" s="211" t="s">
        <v>16276</v>
      </c>
      <c r="F2008" s="211" t="s">
        <v>1101</v>
      </c>
      <c r="G2008" s="211" t="s">
        <v>1733</v>
      </c>
      <c r="H2008" s="212" t="s">
        <v>3197</v>
      </c>
      <c r="I2008" s="213" t="s">
        <v>1103</v>
      </c>
      <c r="J2008" s="201" t="str">
        <f t="shared" si="63"/>
        <v>0378</v>
      </c>
      <c r="K2008" s="209"/>
      <c r="L2008" s="209"/>
      <c r="M2008" s="214"/>
      <c r="N2008" s="209" t="s">
        <v>18777</v>
      </c>
      <c r="O2008" s="215" t="s">
        <v>18778</v>
      </c>
      <c r="P2008" s="215" t="s">
        <v>18835</v>
      </c>
      <c r="Q2008" s="215" t="s">
        <v>18836</v>
      </c>
      <c r="S2008" s="208"/>
    </row>
    <row r="2009" spans="1:20" ht="13.15" customHeight="1">
      <c r="A2009" s="209" t="str">
        <f t="shared" si="62"/>
        <v>06-1026201001811916901</v>
      </c>
      <c r="B2009" s="210" t="s">
        <v>19180</v>
      </c>
      <c r="C2009" s="211" t="s">
        <v>1102</v>
      </c>
      <c r="D2009" s="211" t="s">
        <v>1102</v>
      </c>
      <c r="E2009" s="211" t="s">
        <v>16271</v>
      </c>
      <c r="F2009" s="211" t="s">
        <v>1101</v>
      </c>
      <c r="G2009" s="211" t="s">
        <v>1733</v>
      </c>
      <c r="H2009" s="212" t="s">
        <v>3197</v>
      </c>
      <c r="I2009" s="213" t="s">
        <v>1103</v>
      </c>
      <c r="J2009" s="201" t="str">
        <f t="shared" si="63"/>
        <v>0378</v>
      </c>
      <c r="K2009" s="209"/>
      <c r="L2009" s="209"/>
      <c r="M2009" s="214"/>
      <c r="N2009" s="209" t="s">
        <v>18777</v>
      </c>
      <c r="O2009" s="215" t="s">
        <v>18778</v>
      </c>
      <c r="P2009" s="215" t="s">
        <v>18835</v>
      </c>
      <c r="Q2009" s="215" t="s">
        <v>18836</v>
      </c>
      <c r="S2009" s="208"/>
    </row>
    <row r="2010" spans="1:20" ht="13.15" customHeight="1">
      <c r="A2010" s="209" t="str">
        <f t="shared" si="62"/>
        <v>1306185061063436525</v>
      </c>
      <c r="B2010" s="210" t="s">
        <v>19180</v>
      </c>
      <c r="C2010" s="211" t="s">
        <v>8511</v>
      </c>
      <c r="D2010" s="211" t="s">
        <v>1102</v>
      </c>
      <c r="E2010" s="211" t="s">
        <v>8512</v>
      </c>
      <c r="F2010" s="211" t="s">
        <v>1101</v>
      </c>
      <c r="G2010" s="211" t="s">
        <v>1733</v>
      </c>
      <c r="H2010" s="212" t="s">
        <v>3197</v>
      </c>
      <c r="I2010" s="213" t="s">
        <v>1103</v>
      </c>
      <c r="J2010" s="201" t="str">
        <f t="shared" si="63"/>
        <v>0378</v>
      </c>
      <c r="K2010" s="209"/>
      <c r="L2010" s="209"/>
      <c r="M2010" s="214"/>
      <c r="N2010" s="209"/>
      <c r="O2010" s="215"/>
      <c r="P2010" s="215"/>
      <c r="Q2010" s="215"/>
      <c r="S2010" s="208"/>
    </row>
    <row r="2011" spans="1:20" ht="13.15" customHeight="1">
      <c r="A2011" s="209" t="str">
        <f t="shared" si="62"/>
        <v>06-1026211001811916901</v>
      </c>
      <c r="B2011" s="210" t="s">
        <v>19180</v>
      </c>
      <c r="C2011" s="211" t="s">
        <v>1102</v>
      </c>
      <c r="D2011" s="211" t="s">
        <v>1102</v>
      </c>
      <c r="E2011" s="211" t="s">
        <v>16272</v>
      </c>
      <c r="F2011" s="211" t="s">
        <v>1101</v>
      </c>
      <c r="G2011" s="211" t="s">
        <v>1733</v>
      </c>
      <c r="H2011" s="212" t="s">
        <v>3197</v>
      </c>
      <c r="I2011" s="213" t="s">
        <v>1103</v>
      </c>
      <c r="J2011" s="201" t="str">
        <f t="shared" si="63"/>
        <v>0378</v>
      </c>
      <c r="K2011" s="209"/>
      <c r="L2011" s="209"/>
      <c r="M2011" s="214"/>
      <c r="N2011" s="209" t="s">
        <v>18777</v>
      </c>
      <c r="O2011" s="215" t="s">
        <v>18778</v>
      </c>
      <c r="P2011" s="215" t="s">
        <v>18835</v>
      </c>
      <c r="Q2011" s="215" t="s">
        <v>18836</v>
      </c>
      <c r="S2011" s="208"/>
    </row>
    <row r="2012" spans="1:20" ht="13.15" customHeight="1">
      <c r="A2012" s="216" t="str">
        <f t="shared" si="62"/>
        <v>##1811916901</v>
      </c>
      <c r="B2012" s="217" t="s">
        <v>19180</v>
      </c>
      <c r="C2012" s="218" t="s">
        <v>1102</v>
      </c>
      <c r="D2012" s="218" t="s">
        <v>1102</v>
      </c>
      <c r="E2012" s="227" t="s">
        <v>3649</v>
      </c>
      <c r="F2012" s="218" t="s">
        <v>1101</v>
      </c>
      <c r="G2012" s="218" t="s">
        <v>1733</v>
      </c>
      <c r="H2012" s="219" t="s">
        <v>3197</v>
      </c>
      <c r="I2012" s="220" t="s">
        <v>1103</v>
      </c>
      <c r="J2012" s="201" t="str">
        <f t="shared" si="63"/>
        <v>0378</v>
      </c>
      <c r="K2012" s="216" t="s">
        <v>23203</v>
      </c>
      <c r="L2012" s="216" t="s">
        <v>23204</v>
      </c>
      <c r="M2012" s="221">
        <v>44812</v>
      </c>
      <c r="N2012" s="216" t="s">
        <v>18777</v>
      </c>
      <c r="O2012" s="222" t="s">
        <v>18778</v>
      </c>
      <c r="P2012" s="222" t="s">
        <v>18835</v>
      </c>
      <c r="Q2012" s="222" t="s">
        <v>18836</v>
      </c>
      <c r="R2012" s="223"/>
      <c r="S2012" s="230"/>
      <c r="T2012" s="223"/>
    </row>
    <row r="2013" spans="1:20" ht="13.15" customHeight="1">
      <c r="A2013" s="209" t="str">
        <f t="shared" si="62"/>
        <v>1307340021578547345</v>
      </c>
      <c r="B2013" s="210" t="s">
        <v>19181</v>
      </c>
      <c r="C2013" s="211" t="s">
        <v>866</v>
      </c>
      <c r="D2013" s="211" t="s">
        <v>866</v>
      </c>
      <c r="E2013" s="211" t="s">
        <v>16277</v>
      </c>
      <c r="F2013" s="211" t="s">
        <v>865</v>
      </c>
      <c r="G2013" s="211" t="s">
        <v>1944</v>
      </c>
      <c r="H2013" s="212" t="s">
        <v>1943</v>
      </c>
      <c r="I2013" s="213" t="s">
        <v>867</v>
      </c>
      <c r="J2013" s="201" t="str">
        <f t="shared" si="63"/>
        <v>0380</v>
      </c>
      <c r="K2013" s="209"/>
      <c r="L2013" s="209"/>
      <c r="M2013" s="214"/>
      <c r="N2013" s="209" t="s">
        <v>18777</v>
      </c>
      <c r="O2013" s="215" t="s">
        <v>18778</v>
      </c>
      <c r="P2013" s="215" t="s">
        <v>18835</v>
      </c>
      <c r="Q2013" s="215" t="s">
        <v>18836</v>
      </c>
      <c r="S2013" s="208"/>
    </row>
    <row r="2014" spans="1:20" ht="13.15" customHeight="1">
      <c r="A2014" s="209" t="str">
        <f t="shared" si="62"/>
        <v>1307340071578547345</v>
      </c>
      <c r="B2014" s="210" t="s">
        <v>19181</v>
      </c>
      <c r="C2014" s="211" t="s">
        <v>866</v>
      </c>
      <c r="D2014" s="211" t="s">
        <v>866</v>
      </c>
      <c r="E2014" s="211" t="s">
        <v>865</v>
      </c>
      <c r="F2014" s="211" t="s">
        <v>865</v>
      </c>
      <c r="G2014" s="211" t="s">
        <v>1944</v>
      </c>
      <c r="H2014" s="212" t="s">
        <v>1943</v>
      </c>
      <c r="I2014" s="213" t="s">
        <v>867</v>
      </c>
      <c r="J2014" s="201" t="str">
        <f t="shared" si="63"/>
        <v>0380</v>
      </c>
      <c r="K2014" s="209"/>
      <c r="L2014" s="209"/>
      <c r="M2014" s="214"/>
      <c r="N2014" s="209" t="s">
        <v>18777</v>
      </c>
      <c r="O2014" s="215" t="s">
        <v>18778</v>
      </c>
      <c r="P2014" s="215" t="s">
        <v>18835</v>
      </c>
      <c r="Q2014" s="215" t="s">
        <v>18836</v>
      </c>
      <c r="S2014" s="208"/>
    </row>
    <row r="2015" spans="1:20" ht="13.15" customHeight="1">
      <c r="A2015" s="209" t="str">
        <f t="shared" si="62"/>
        <v>1F-QMA0000026345221578547345</v>
      </c>
      <c r="B2015" s="210" t="s">
        <v>19181</v>
      </c>
      <c r="C2015" s="211" t="s">
        <v>866</v>
      </c>
      <c r="D2015" s="211" t="s">
        <v>866</v>
      </c>
      <c r="E2015" s="211" t="s">
        <v>16278</v>
      </c>
      <c r="F2015" s="211" t="s">
        <v>865</v>
      </c>
      <c r="G2015" s="211" t="s">
        <v>1944</v>
      </c>
      <c r="H2015" s="212" t="s">
        <v>1943</v>
      </c>
      <c r="I2015" s="213" t="s">
        <v>867</v>
      </c>
      <c r="J2015" s="201" t="str">
        <f t="shared" si="63"/>
        <v>0380</v>
      </c>
      <c r="K2015" s="209"/>
      <c r="L2015" s="209"/>
      <c r="M2015" s="214"/>
      <c r="N2015" s="209" t="s">
        <v>18777</v>
      </c>
      <c r="O2015" s="215" t="s">
        <v>18778</v>
      </c>
      <c r="P2015" s="215" t="s">
        <v>18835</v>
      </c>
      <c r="Q2015" s="215" t="s">
        <v>18836</v>
      </c>
      <c r="S2015" s="208"/>
    </row>
    <row r="2016" spans="1:20" ht="13.15" customHeight="1">
      <c r="A2016" s="209" t="str">
        <f t="shared" si="62"/>
        <v>0007577011639176456</v>
      </c>
      <c r="B2016" s="210" t="s">
        <v>19182</v>
      </c>
      <c r="C2016" s="211" t="s">
        <v>662</v>
      </c>
      <c r="D2016" s="211" t="s">
        <v>662</v>
      </c>
      <c r="E2016" s="211" t="s">
        <v>16279</v>
      </c>
      <c r="F2016" s="211" t="s">
        <v>661</v>
      </c>
      <c r="G2016" s="211" t="s">
        <v>2160</v>
      </c>
      <c r="H2016" s="212" t="s">
        <v>2159</v>
      </c>
      <c r="I2016" s="213" t="s">
        <v>19183</v>
      </c>
      <c r="J2016" s="201" t="str">
        <f t="shared" si="63"/>
        <v>0381</v>
      </c>
      <c r="K2016" s="209"/>
      <c r="L2016" s="209"/>
      <c r="M2016" s="214"/>
      <c r="N2016" s="209" t="s">
        <v>18777</v>
      </c>
      <c r="O2016" s="215" t="s">
        <v>18778</v>
      </c>
      <c r="P2016" s="215" t="s">
        <v>18835</v>
      </c>
      <c r="Q2016" s="215" t="s">
        <v>18836</v>
      </c>
      <c r="S2016" s="208"/>
    </row>
    <row r="2017" spans="1:20" ht="13.15" customHeight="1">
      <c r="A2017" s="209" t="str">
        <f t="shared" si="62"/>
        <v>1308264011245353747</v>
      </c>
      <c r="B2017" s="210" t="s">
        <v>19182</v>
      </c>
      <c r="C2017" s="211" t="s">
        <v>16280</v>
      </c>
      <c r="D2017" s="211" t="s">
        <v>662</v>
      </c>
      <c r="E2017" s="211" t="s">
        <v>16281</v>
      </c>
      <c r="F2017" s="211" t="s">
        <v>661</v>
      </c>
      <c r="G2017" s="211" t="s">
        <v>2160</v>
      </c>
      <c r="H2017" s="212" t="s">
        <v>2159</v>
      </c>
      <c r="I2017" s="213" t="s">
        <v>19183</v>
      </c>
      <c r="J2017" s="201" t="str">
        <f t="shared" si="63"/>
        <v>0381</v>
      </c>
      <c r="K2017" s="209"/>
      <c r="L2017" s="209"/>
      <c r="M2017" s="214"/>
      <c r="N2017" s="209" t="s">
        <v>18777</v>
      </c>
      <c r="O2017" s="215" t="s">
        <v>18778</v>
      </c>
      <c r="P2017" s="215" t="s">
        <v>18835</v>
      </c>
      <c r="Q2017" s="215" t="s">
        <v>18836</v>
      </c>
      <c r="S2017" s="208"/>
    </row>
    <row r="2018" spans="1:20" ht="13.15" customHeight="1">
      <c r="A2018" s="209" t="str">
        <f t="shared" si="62"/>
        <v>1308264021639176456</v>
      </c>
      <c r="B2018" s="210" t="s">
        <v>19182</v>
      </c>
      <c r="C2018" s="211" t="s">
        <v>662</v>
      </c>
      <c r="D2018" s="211" t="s">
        <v>662</v>
      </c>
      <c r="E2018" s="211" t="s">
        <v>16282</v>
      </c>
      <c r="F2018" s="211" t="s">
        <v>661</v>
      </c>
      <c r="G2018" s="211" t="s">
        <v>2160</v>
      </c>
      <c r="H2018" s="212" t="s">
        <v>2159</v>
      </c>
      <c r="I2018" s="213" t="s">
        <v>19183</v>
      </c>
      <c r="J2018" s="201" t="str">
        <f t="shared" si="63"/>
        <v>0381</v>
      </c>
      <c r="K2018" s="209"/>
      <c r="L2018" s="209"/>
      <c r="M2018" s="214"/>
      <c r="N2018" s="209" t="s">
        <v>18777</v>
      </c>
      <c r="O2018" s="215" t="s">
        <v>18778</v>
      </c>
      <c r="P2018" s="215" t="s">
        <v>18835</v>
      </c>
      <c r="Q2018" s="215" t="s">
        <v>18836</v>
      </c>
      <c r="S2018" s="208"/>
    </row>
    <row r="2019" spans="1:20" ht="13.15" customHeight="1">
      <c r="A2019" s="209" t="str">
        <f t="shared" si="62"/>
        <v>1308264071639176456</v>
      </c>
      <c r="B2019" s="210" t="s">
        <v>19182</v>
      </c>
      <c r="C2019" s="211" t="s">
        <v>662</v>
      </c>
      <c r="D2019" s="211" t="s">
        <v>662</v>
      </c>
      <c r="E2019" s="211" t="s">
        <v>661</v>
      </c>
      <c r="F2019" s="211" t="s">
        <v>661</v>
      </c>
      <c r="G2019" s="211" t="s">
        <v>2160</v>
      </c>
      <c r="H2019" s="212" t="s">
        <v>2159</v>
      </c>
      <c r="I2019" s="213" t="s">
        <v>19183</v>
      </c>
      <c r="J2019" s="201" t="str">
        <f t="shared" si="63"/>
        <v>0381</v>
      </c>
      <c r="K2019" s="209"/>
      <c r="L2019" s="209"/>
      <c r="M2019" s="214"/>
      <c r="N2019" s="209" t="s">
        <v>18777</v>
      </c>
      <c r="O2019" s="215" t="s">
        <v>18778</v>
      </c>
      <c r="P2019" s="215" t="s">
        <v>18835</v>
      </c>
      <c r="Q2019" s="215" t="s">
        <v>18836</v>
      </c>
      <c r="S2019" s="208"/>
    </row>
    <row r="2020" spans="1:20" ht="13.15" customHeight="1">
      <c r="A2020" s="209" t="str">
        <f t="shared" si="62"/>
        <v>130826403NA</v>
      </c>
      <c r="B2020" s="210" t="s">
        <v>19182</v>
      </c>
      <c r="C2020" s="211" t="s">
        <v>3106</v>
      </c>
      <c r="D2020" s="211" t="s">
        <v>662</v>
      </c>
      <c r="E2020" s="211" t="s">
        <v>16283</v>
      </c>
      <c r="F2020" s="211" t="s">
        <v>661</v>
      </c>
      <c r="G2020" s="211" t="s">
        <v>2160</v>
      </c>
      <c r="H2020" s="212" t="s">
        <v>2159</v>
      </c>
      <c r="I2020" s="213" t="s">
        <v>19183</v>
      </c>
      <c r="J2020" s="201" t="str">
        <f t="shared" si="63"/>
        <v>0381</v>
      </c>
      <c r="K2020" s="209"/>
      <c r="L2020" s="209"/>
      <c r="M2020" s="214"/>
      <c r="N2020" s="209" t="s">
        <v>18777</v>
      </c>
      <c r="O2020" s="215" t="s">
        <v>18778</v>
      </c>
      <c r="P2020" s="215" t="s">
        <v>18835</v>
      </c>
      <c r="Q2020" s="215" t="s">
        <v>18836</v>
      </c>
      <c r="S2020" s="208"/>
    </row>
    <row r="2021" spans="1:20" ht="13.15" customHeight="1">
      <c r="A2021" s="209" t="str">
        <f t="shared" si="62"/>
        <v>1F-QMA0000026303161639176456</v>
      </c>
      <c r="B2021" s="210" t="s">
        <v>19182</v>
      </c>
      <c r="C2021" s="211" t="s">
        <v>662</v>
      </c>
      <c r="D2021" s="211" t="s">
        <v>662</v>
      </c>
      <c r="E2021" s="211" t="s">
        <v>16284</v>
      </c>
      <c r="F2021" s="211" t="s">
        <v>661</v>
      </c>
      <c r="G2021" s="211" t="s">
        <v>2160</v>
      </c>
      <c r="H2021" s="212" t="s">
        <v>2159</v>
      </c>
      <c r="I2021" s="213" t="s">
        <v>19183</v>
      </c>
      <c r="J2021" s="201" t="str">
        <f t="shared" si="63"/>
        <v>0381</v>
      </c>
      <c r="K2021" s="209"/>
      <c r="L2021" s="209"/>
      <c r="M2021" s="214"/>
      <c r="N2021" s="209" t="s">
        <v>18777</v>
      </c>
      <c r="O2021" s="215" t="s">
        <v>18778</v>
      </c>
      <c r="P2021" s="215" t="s">
        <v>18835</v>
      </c>
      <c r="Q2021" s="215" t="s">
        <v>18836</v>
      </c>
      <c r="S2021" s="208"/>
    </row>
    <row r="2022" spans="1:20" ht="13.15" customHeight="1">
      <c r="A2022" s="209" t="str">
        <f t="shared" si="62"/>
        <v>1F-QMA0000059487951639176456</v>
      </c>
      <c r="B2022" s="210" t="s">
        <v>19182</v>
      </c>
      <c r="C2022" s="211" t="s">
        <v>662</v>
      </c>
      <c r="D2022" s="211" t="s">
        <v>662</v>
      </c>
      <c r="E2022" s="211" t="s">
        <v>16285</v>
      </c>
      <c r="F2022" s="211" t="s">
        <v>661</v>
      </c>
      <c r="G2022" s="211" t="s">
        <v>2160</v>
      </c>
      <c r="H2022" s="212" t="s">
        <v>2159</v>
      </c>
      <c r="I2022" s="213" t="s">
        <v>19183</v>
      </c>
      <c r="J2022" s="201" t="str">
        <f t="shared" si="63"/>
        <v>0381</v>
      </c>
      <c r="K2022" s="209"/>
      <c r="L2022" s="209"/>
      <c r="M2022" s="214"/>
      <c r="N2022" s="209" t="s">
        <v>18777</v>
      </c>
      <c r="O2022" s="215" t="s">
        <v>18778</v>
      </c>
      <c r="P2022" s="215" t="s">
        <v>18835</v>
      </c>
      <c r="Q2022" s="215" t="s">
        <v>18836</v>
      </c>
      <c r="S2022" s="208"/>
    </row>
    <row r="2023" spans="1:20" ht="13.15" customHeight="1">
      <c r="A2023" s="216" t="str">
        <f t="shared" si="62"/>
        <v>##1639176456</v>
      </c>
      <c r="B2023" s="217" t="s">
        <v>19182</v>
      </c>
      <c r="C2023" s="218" t="s">
        <v>662</v>
      </c>
      <c r="D2023" s="218" t="s">
        <v>662</v>
      </c>
      <c r="E2023" s="227" t="s">
        <v>3649</v>
      </c>
      <c r="F2023" s="218" t="s">
        <v>661</v>
      </c>
      <c r="G2023" s="218" t="s">
        <v>2160</v>
      </c>
      <c r="H2023" s="219" t="s">
        <v>2159</v>
      </c>
      <c r="I2023" s="220" t="s">
        <v>19183</v>
      </c>
      <c r="J2023" s="201" t="str">
        <f t="shared" si="63"/>
        <v>0381</v>
      </c>
      <c r="K2023" s="216" t="s">
        <v>23203</v>
      </c>
      <c r="L2023" s="216" t="s">
        <v>23204</v>
      </c>
      <c r="M2023" s="221">
        <v>44812</v>
      </c>
      <c r="N2023" s="216" t="s">
        <v>18777</v>
      </c>
      <c r="O2023" s="222" t="s">
        <v>18778</v>
      </c>
      <c r="P2023" s="222" t="s">
        <v>18835</v>
      </c>
      <c r="Q2023" s="222" t="s">
        <v>18836</v>
      </c>
      <c r="R2023" s="223"/>
      <c r="S2023" s="230"/>
      <c r="T2023" s="223"/>
    </row>
    <row r="2024" spans="1:20" ht="13.15" customHeight="1">
      <c r="A2024" s="209" t="str">
        <f t="shared" si="62"/>
        <v>1308629041679506174</v>
      </c>
      <c r="B2024" s="210" t="s">
        <v>19184</v>
      </c>
      <c r="C2024" s="211" t="s">
        <v>16286</v>
      </c>
      <c r="D2024" s="211" t="s">
        <v>16286</v>
      </c>
      <c r="E2024" s="211" t="s">
        <v>16287</v>
      </c>
      <c r="F2024" s="211" t="s">
        <v>16288</v>
      </c>
      <c r="G2024" s="211" t="s">
        <v>16289</v>
      </c>
      <c r="H2024" s="212" t="s">
        <v>16290</v>
      </c>
      <c r="I2024" s="213" t="s">
        <v>19185</v>
      </c>
      <c r="J2024" s="201" t="str">
        <f t="shared" si="63"/>
        <v>0382</v>
      </c>
      <c r="K2024" s="209"/>
      <c r="L2024" s="209"/>
      <c r="M2024" s="214"/>
      <c r="N2024" s="209" t="s">
        <v>18777</v>
      </c>
      <c r="O2024" s="215" t="s">
        <v>18778</v>
      </c>
      <c r="P2024" s="215" t="s">
        <v>18770</v>
      </c>
      <c r="Q2024" s="215" t="s">
        <v>18771</v>
      </c>
      <c r="S2024" s="208"/>
    </row>
    <row r="2025" spans="1:20" ht="13.15" customHeight="1">
      <c r="A2025" s="209" t="str">
        <f t="shared" si="62"/>
        <v>1308629051679506174</v>
      </c>
      <c r="B2025" s="210" t="s">
        <v>19184</v>
      </c>
      <c r="C2025" s="211" t="s">
        <v>16286</v>
      </c>
      <c r="D2025" s="211" t="s">
        <v>16286</v>
      </c>
      <c r="E2025" s="211" t="s">
        <v>16288</v>
      </c>
      <c r="F2025" s="211" t="s">
        <v>16288</v>
      </c>
      <c r="G2025" s="211" t="s">
        <v>16289</v>
      </c>
      <c r="H2025" s="212" t="s">
        <v>16290</v>
      </c>
      <c r="I2025" s="213" t="s">
        <v>19185</v>
      </c>
      <c r="J2025" s="201" t="str">
        <f t="shared" si="63"/>
        <v>0382</v>
      </c>
      <c r="K2025" s="209"/>
      <c r="L2025" s="209"/>
      <c r="M2025" s="214"/>
      <c r="N2025" s="209" t="s">
        <v>18777</v>
      </c>
      <c r="O2025" s="215" t="s">
        <v>18778</v>
      </c>
      <c r="P2025" s="215" t="s">
        <v>18770</v>
      </c>
      <c r="Q2025" s="215" t="s">
        <v>18771</v>
      </c>
      <c r="S2025" s="208"/>
    </row>
    <row r="2026" spans="1:20" ht="13.15" customHeight="1">
      <c r="A2026" s="209" t="str">
        <f t="shared" si="62"/>
        <v>1308777011275525214</v>
      </c>
      <c r="B2026" s="210" t="s">
        <v>19186</v>
      </c>
      <c r="C2026" s="211" t="s">
        <v>16291</v>
      </c>
      <c r="D2026" s="211" t="s">
        <v>352</v>
      </c>
      <c r="E2026" s="211" t="s">
        <v>16294</v>
      </c>
      <c r="F2026" s="211" t="s">
        <v>351</v>
      </c>
      <c r="G2026" s="211" t="s">
        <v>1852</v>
      </c>
      <c r="H2026" s="212" t="s">
        <v>16293</v>
      </c>
      <c r="I2026" s="213" t="s">
        <v>353</v>
      </c>
      <c r="J2026" s="201" t="str">
        <f t="shared" si="63"/>
        <v>0383</v>
      </c>
      <c r="K2026" s="209"/>
      <c r="L2026" s="240" t="s">
        <v>13094</v>
      </c>
      <c r="M2026" s="214">
        <v>44092</v>
      </c>
      <c r="N2026" s="209" t="s">
        <v>18765</v>
      </c>
      <c r="O2026" s="215" t="s">
        <v>18766</v>
      </c>
      <c r="P2026" s="215" t="s">
        <v>18767</v>
      </c>
      <c r="Q2026" s="215" t="s">
        <v>18768</v>
      </c>
      <c r="S2026" s="208"/>
    </row>
    <row r="2027" spans="1:20" ht="13.15" customHeight="1">
      <c r="A2027" s="209" t="str">
        <f t="shared" si="62"/>
        <v>1308777081275525214</v>
      </c>
      <c r="B2027" s="210" t="s">
        <v>19186</v>
      </c>
      <c r="C2027" s="211" t="s">
        <v>16291</v>
      </c>
      <c r="D2027" s="211" t="s">
        <v>352</v>
      </c>
      <c r="E2027" s="211" t="s">
        <v>16296</v>
      </c>
      <c r="F2027" s="211" t="s">
        <v>351</v>
      </c>
      <c r="G2027" s="211" t="s">
        <v>1852</v>
      </c>
      <c r="H2027" s="212" t="s">
        <v>16293</v>
      </c>
      <c r="I2027" s="213" t="s">
        <v>353</v>
      </c>
      <c r="J2027" s="201" t="str">
        <f t="shared" si="63"/>
        <v>0383</v>
      </c>
      <c r="K2027" s="209"/>
      <c r="L2027" s="240" t="s">
        <v>13094</v>
      </c>
      <c r="M2027" s="214">
        <v>44092</v>
      </c>
      <c r="N2027" s="209" t="s">
        <v>18765</v>
      </c>
      <c r="O2027" s="215" t="s">
        <v>18766</v>
      </c>
      <c r="P2027" s="215" t="s">
        <v>18767</v>
      </c>
      <c r="Q2027" s="215" t="s">
        <v>18768</v>
      </c>
      <c r="S2027" s="208"/>
    </row>
    <row r="2028" spans="1:20" ht="13.15" customHeight="1">
      <c r="A2028" s="209" t="str">
        <f t="shared" si="62"/>
        <v>1308777081619368339</v>
      </c>
      <c r="B2028" s="210" t="s">
        <v>19186</v>
      </c>
      <c r="C2028" s="211" t="s">
        <v>352</v>
      </c>
      <c r="D2028" s="211" t="s">
        <v>352</v>
      </c>
      <c r="E2028" s="211" t="s">
        <v>16296</v>
      </c>
      <c r="F2028" s="211" t="s">
        <v>351</v>
      </c>
      <c r="G2028" s="211" t="s">
        <v>1852</v>
      </c>
      <c r="H2028" s="212" t="s">
        <v>16293</v>
      </c>
      <c r="I2028" s="213" t="s">
        <v>353</v>
      </c>
      <c r="J2028" s="201" t="str">
        <f t="shared" si="63"/>
        <v>0383</v>
      </c>
      <c r="K2028" s="209" t="s">
        <v>9153</v>
      </c>
      <c r="L2028" s="240" t="s">
        <v>13094</v>
      </c>
      <c r="M2028" s="214">
        <v>44092</v>
      </c>
      <c r="N2028" s="209" t="s">
        <v>18765</v>
      </c>
      <c r="O2028" s="215" t="s">
        <v>18766</v>
      </c>
      <c r="P2028" s="215" t="s">
        <v>18767</v>
      </c>
      <c r="Q2028" s="215" t="s">
        <v>18768</v>
      </c>
      <c r="S2028" s="208"/>
    </row>
    <row r="2029" spans="1:20" ht="13.15" customHeight="1">
      <c r="A2029" s="209" t="str">
        <f t="shared" si="62"/>
        <v>3501900011619368339</v>
      </c>
      <c r="B2029" s="210" t="s">
        <v>19186</v>
      </c>
      <c r="C2029" s="211" t="s">
        <v>352</v>
      </c>
      <c r="D2029" s="211" t="s">
        <v>352</v>
      </c>
      <c r="E2029" s="211" t="s">
        <v>351</v>
      </c>
      <c r="F2029" s="211" t="s">
        <v>351</v>
      </c>
      <c r="G2029" s="211" t="s">
        <v>1852</v>
      </c>
      <c r="H2029" s="212" t="s">
        <v>16293</v>
      </c>
      <c r="I2029" s="213" t="s">
        <v>353</v>
      </c>
      <c r="J2029" s="201" t="str">
        <f t="shared" si="63"/>
        <v>0383</v>
      </c>
      <c r="K2029" s="209"/>
      <c r="L2029" s="240" t="s">
        <v>13094</v>
      </c>
      <c r="M2029" s="214">
        <v>44092</v>
      </c>
      <c r="N2029" s="209" t="s">
        <v>18765</v>
      </c>
      <c r="O2029" s="215" t="s">
        <v>18766</v>
      </c>
      <c r="P2029" s="215" t="s">
        <v>18767</v>
      </c>
      <c r="Q2029" s="215" t="s">
        <v>18768</v>
      </c>
      <c r="S2029" s="208"/>
    </row>
    <row r="2030" spans="1:20" ht="13.15" customHeight="1">
      <c r="A2030" s="209" t="str">
        <f t="shared" si="62"/>
        <v>3501900021619368339</v>
      </c>
      <c r="B2030" s="210" t="s">
        <v>19186</v>
      </c>
      <c r="C2030" s="211" t="s">
        <v>352</v>
      </c>
      <c r="D2030" s="211" t="s">
        <v>352</v>
      </c>
      <c r="E2030" s="211" t="s">
        <v>16298</v>
      </c>
      <c r="F2030" s="211" t="s">
        <v>351</v>
      </c>
      <c r="G2030" s="211" t="s">
        <v>1852</v>
      </c>
      <c r="H2030" s="212" t="s">
        <v>16293</v>
      </c>
      <c r="I2030" s="213" t="s">
        <v>353</v>
      </c>
      <c r="J2030" s="201" t="str">
        <f t="shared" si="63"/>
        <v>0383</v>
      </c>
      <c r="K2030" s="209"/>
      <c r="L2030" s="240" t="s">
        <v>13094</v>
      </c>
      <c r="M2030" s="214">
        <v>44092</v>
      </c>
      <c r="N2030" s="209" t="s">
        <v>18765</v>
      </c>
      <c r="O2030" s="215" t="s">
        <v>18766</v>
      </c>
      <c r="P2030" s="215" t="s">
        <v>18767</v>
      </c>
      <c r="Q2030" s="215" t="s">
        <v>18768</v>
      </c>
      <c r="S2030" s="208"/>
    </row>
    <row r="2031" spans="1:20" ht="13.15" customHeight="1">
      <c r="A2031" s="209" t="str">
        <f t="shared" si="62"/>
        <v>3564684011821484320</v>
      </c>
      <c r="B2031" s="210" t="s">
        <v>19186</v>
      </c>
      <c r="C2031" s="211" t="s">
        <v>16299</v>
      </c>
      <c r="D2031" s="211" t="s">
        <v>352</v>
      </c>
      <c r="E2031" s="211" t="s">
        <v>16300</v>
      </c>
      <c r="F2031" s="211" t="s">
        <v>351</v>
      </c>
      <c r="G2031" s="211" t="s">
        <v>1852</v>
      </c>
      <c r="H2031" s="212" t="s">
        <v>16293</v>
      </c>
      <c r="I2031" s="213" t="s">
        <v>353</v>
      </c>
      <c r="J2031" s="201" t="str">
        <f t="shared" si="63"/>
        <v>0383</v>
      </c>
      <c r="K2031" s="209"/>
      <c r="L2031" s="240" t="s">
        <v>13094</v>
      </c>
      <c r="M2031" s="214">
        <v>44092</v>
      </c>
      <c r="N2031" s="209" t="s">
        <v>18765</v>
      </c>
      <c r="O2031" s="215" t="s">
        <v>18766</v>
      </c>
      <c r="P2031" s="215" t="s">
        <v>18767</v>
      </c>
      <c r="Q2031" s="215" t="s">
        <v>18768</v>
      </c>
      <c r="S2031" s="208"/>
    </row>
    <row r="2032" spans="1:20" ht="13.15" customHeight="1">
      <c r="A2032" s="209" t="str">
        <f t="shared" si="62"/>
        <v>06-1049851011275525214</v>
      </c>
      <c r="B2032" s="210" t="s">
        <v>19186</v>
      </c>
      <c r="C2032" s="211" t="s">
        <v>16291</v>
      </c>
      <c r="D2032" s="211" t="s">
        <v>352</v>
      </c>
      <c r="E2032" s="211" t="s">
        <v>16292</v>
      </c>
      <c r="F2032" s="211" t="s">
        <v>351</v>
      </c>
      <c r="G2032" s="211" t="s">
        <v>1852</v>
      </c>
      <c r="H2032" s="212" t="s">
        <v>16293</v>
      </c>
      <c r="I2032" s="213" t="s">
        <v>353</v>
      </c>
      <c r="J2032" s="201" t="str">
        <f t="shared" si="63"/>
        <v>0383</v>
      </c>
      <c r="K2032" s="240" t="s">
        <v>14931</v>
      </c>
      <c r="L2032" s="240" t="s">
        <v>13094</v>
      </c>
      <c r="M2032" s="214">
        <v>44092</v>
      </c>
      <c r="N2032" s="209" t="s">
        <v>18765</v>
      </c>
      <c r="O2032" s="215" t="s">
        <v>18766</v>
      </c>
      <c r="P2032" s="215" t="s">
        <v>18767</v>
      </c>
      <c r="Q2032" s="215" t="s">
        <v>18768</v>
      </c>
      <c r="S2032" s="208"/>
    </row>
    <row r="2033" spans="1:20" ht="13.15" customHeight="1">
      <c r="A2033" s="209" t="str">
        <f t="shared" si="62"/>
        <v>130877702NA</v>
      </c>
      <c r="B2033" s="210" t="s">
        <v>19186</v>
      </c>
      <c r="C2033" s="211" t="s">
        <v>3106</v>
      </c>
      <c r="D2033" s="211" t="s">
        <v>352</v>
      </c>
      <c r="E2033" s="211" t="s">
        <v>16295</v>
      </c>
      <c r="F2033" s="211" t="s">
        <v>351</v>
      </c>
      <c r="G2033" s="211" t="s">
        <v>1852</v>
      </c>
      <c r="H2033" s="212" t="s">
        <v>16293</v>
      </c>
      <c r="I2033" s="213" t="s">
        <v>353</v>
      </c>
      <c r="J2033" s="201" t="str">
        <f t="shared" si="63"/>
        <v>0383</v>
      </c>
      <c r="K2033" s="209"/>
      <c r="L2033" s="240" t="s">
        <v>13094</v>
      </c>
      <c r="M2033" s="214">
        <v>44092</v>
      </c>
      <c r="N2033" s="209" t="s">
        <v>18765</v>
      </c>
      <c r="O2033" s="215" t="s">
        <v>18766</v>
      </c>
      <c r="P2033" s="215" t="s">
        <v>18767</v>
      </c>
      <c r="Q2033" s="215" t="s">
        <v>18768</v>
      </c>
      <c r="S2033" s="208"/>
    </row>
    <row r="2034" spans="1:20" ht="13.15" customHeight="1">
      <c r="A2034" s="209" t="str">
        <f t="shared" si="62"/>
        <v>1F-QMA0000026324041275525214</v>
      </c>
      <c r="B2034" s="210" t="s">
        <v>19186</v>
      </c>
      <c r="C2034" s="211" t="s">
        <v>16291</v>
      </c>
      <c r="D2034" s="211" t="s">
        <v>352</v>
      </c>
      <c r="E2034" s="211" t="s">
        <v>16297</v>
      </c>
      <c r="F2034" s="211" t="s">
        <v>351</v>
      </c>
      <c r="G2034" s="211" t="s">
        <v>1852</v>
      </c>
      <c r="H2034" s="212" t="s">
        <v>16293</v>
      </c>
      <c r="I2034" s="213" t="s">
        <v>353</v>
      </c>
      <c r="J2034" s="201" t="str">
        <f t="shared" si="63"/>
        <v>0383</v>
      </c>
      <c r="K2034" s="209"/>
      <c r="L2034" s="240" t="s">
        <v>13094</v>
      </c>
      <c r="M2034" s="214">
        <v>44092</v>
      </c>
      <c r="N2034" s="209" t="s">
        <v>18765</v>
      </c>
      <c r="O2034" s="215" t="s">
        <v>18766</v>
      </c>
      <c r="P2034" s="215" t="s">
        <v>18767</v>
      </c>
      <c r="Q2034" s="215" t="s">
        <v>18768</v>
      </c>
      <c r="S2034" s="208"/>
    </row>
    <row r="2035" spans="1:20" ht="13.15" customHeight="1">
      <c r="A2035" s="216" t="str">
        <f t="shared" si="62"/>
        <v>##1619368339</v>
      </c>
      <c r="B2035" s="217" t="s">
        <v>19186</v>
      </c>
      <c r="C2035" s="227" t="s">
        <v>352</v>
      </c>
      <c r="D2035" s="218" t="s">
        <v>352</v>
      </c>
      <c r="E2035" s="227" t="s">
        <v>3649</v>
      </c>
      <c r="F2035" s="218" t="s">
        <v>351</v>
      </c>
      <c r="G2035" s="218" t="s">
        <v>1852</v>
      </c>
      <c r="H2035" s="219" t="s">
        <v>16293</v>
      </c>
      <c r="I2035" s="220" t="s">
        <v>353</v>
      </c>
      <c r="J2035" s="201" t="str">
        <f t="shared" si="63"/>
        <v>0383</v>
      </c>
      <c r="K2035" s="228" t="s">
        <v>23203</v>
      </c>
      <c r="L2035" s="228" t="s">
        <v>23204</v>
      </c>
      <c r="M2035" s="229">
        <v>44812</v>
      </c>
      <c r="N2035" s="216" t="s">
        <v>18765</v>
      </c>
      <c r="O2035" s="222" t="s">
        <v>18766</v>
      </c>
      <c r="P2035" s="222" t="s">
        <v>18767</v>
      </c>
      <c r="Q2035" s="222" t="s">
        <v>18768</v>
      </c>
      <c r="R2035" s="223"/>
      <c r="S2035" s="230"/>
      <c r="T2035" s="223"/>
    </row>
    <row r="2036" spans="1:20" ht="13.15" customHeight="1">
      <c r="A2036" s="209" t="str">
        <f t="shared" si="62"/>
        <v>1309593031679678767</v>
      </c>
      <c r="B2036" s="210" t="s">
        <v>19187</v>
      </c>
      <c r="C2036" s="211" t="s">
        <v>830</v>
      </c>
      <c r="D2036" s="211" t="s">
        <v>830</v>
      </c>
      <c r="E2036" s="211" t="s">
        <v>16302</v>
      </c>
      <c r="F2036" s="211" t="s">
        <v>829</v>
      </c>
      <c r="G2036" s="211" t="s">
        <v>1971</v>
      </c>
      <c r="H2036" s="212" t="s">
        <v>2363</v>
      </c>
      <c r="I2036" s="213" t="s">
        <v>831</v>
      </c>
      <c r="J2036" s="201" t="str">
        <f t="shared" si="63"/>
        <v>0384</v>
      </c>
      <c r="K2036" s="209"/>
      <c r="L2036" s="209"/>
      <c r="M2036" s="214"/>
      <c r="N2036" s="209" t="s">
        <v>18777</v>
      </c>
      <c r="O2036" s="215" t="s">
        <v>18778</v>
      </c>
      <c r="P2036" s="215" t="s">
        <v>18770</v>
      </c>
      <c r="Q2036" s="215" t="s">
        <v>18771</v>
      </c>
      <c r="S2036" s="208"/>
    </row>
    <row r="2037" spans="1:20" ht="13.15" customHeight="1">
      <c r="A2037" s="209" t="str">
        <f t="shared" si="62"/>
        <v>1309593041679678767</v>
      </c>
      <c r="B2037" s="210" t="s">
        <v>19187</v>
      </c>
      <c r="C2037" s="211" t="s">
        <v>830</v>
      </c>
      <c r="D2037" s="211" t="s">
        <v>830</v>
      </c>
      <c r="E2037" s="211" t="s">
        <v>829</v>
      </c>
      <c r="F2037" s="211" t="s">
        <v>829</v>
      </c>
      <c r="G2037" s="211" t="s">
        <v>1971</v>
      </c>
      <c r="H2037" s="212" t="s">
        <v>2363</v>
      </c>
      <c r="I2037" s="213" t="s">
        <v>831</v>
      </c>
      <c r="J2037" s="201" t="str">
        <f t="shared" si="63"/>
        <v>0384</v>
      </c>
      <c r="K2037" s="209"/>
      <c r="L2037" s="209"/>
      <c r="M2037" s="214"/>
      <c r="N2037" s="209" t="s">
        <v>18777</v>
      </c>
      <c r="O2037" s="215" t="s">
        <v>18778</v>
      </c>
      <c r="P2037" s="215" t="s">
        <v>18770</v>
      </c>
      <c r="Q2037" s="215" t="s">
        <v>18771</v>
      </c>
      <c r="S2037" s="208"/>
    </row>
    <row r="2038" spans="1:20" ht="13.15" customHeight="1">
      <c r="A2038" s="209" t="str">
        <f t="shared" si="62"/>
        <v>##1609930999</v>
      </c>
      <c r="B2038" s="210" t="s">
        <v>19187</v>
      </c>
      <c r="C2038" s="211" t="s">
        <v>16301</v>
      </c>
      <c r="D2038" s="211" t="s">
        <v>830</v>
      </c>
      <c r="E2038" s="211" t="s">
        <v>3649</v>
      </c>
      <c r="F2038" s="211" t="s">
        <v>829</v>
      </c>
      <c r="G2038" s="211" t="s">
        <v>1971</v>
      </c>
      <c r="H2038" s="212" t="s">
        <v>2363</v>
      </c>
      <c r="I2038" s="213" t="s">
        <v>831</v>
      </c>
      <c r="J2038" s="201" t="str">
        <f t="shared" si="63"/>
        <v>0384</v>
      </c>
      <c r="K2038" s="209" t="s">
        <v>14592</v>
      </c>
      <c r="L2038" s="209"/>
      <c r="M2038" s="214"/>
      <c r="N2038" s="209" t="s">
        <v>18777</v>
      </c>
      <c r="O2038" s="215" t="s">
        <v>18778</v>
      </c>
      <c r="P2038" s="215" t="s">
        <v>18770</v>
      </c>
      <c r="Q2038" s="215" t="s">
        <v>18771</v>
      </c>
      <c r="S2038" s="208"/>
    </row>
    <row r="2039" spans="1:20" ht="13.15" customHeight="1">
      <c r="A2039" s="209" t="str">
        <f t="shared" si="62"/>
        <v>##1679678767</v>
      </c>
      <c r="B2039" s="210" t="s">
        <v>19187</v>
      </c>
      <c r="C2039" s="211" t="s">
        <v>830</v>
      </c>
      <c r="D2039" s="211" t="s">
        <v>830</v>
      </c>
      <c r="E2039" s="211" t="s">
        <v>3649</v>
      </c>
      <c r="F2039" s="211" t="s">
        <v>829</v>
      </c>
      <c r="G2039" s="211" t="s">
        <v>1971</v>
      </c>
      <c r="H2039" s="212" t="s">
        <v>2363</v>
      </c>
      <c r="I2039" s="213" t="s">
        <v>831</v>
      </c>
      <c r="J2039" s="201" t="str">
        <f t="shared" si="63"/>
        <v>0384</v>
      </c>
      <c r="K2039" s="209"/>
      <c r="L2039" s="209"/>
      <c r="M2039" s="214"/>
      <c r="N2039" s="209" t="s">
        <v>18777</v>
      </c>
      <c r="O2039" s="215" t="s">
        <v>18778</v>
      </c>
      <c r="P2039" s="215" t="s">
        <v>18770</v>
      </c>
      <c r="Q2039" s="215" t="s">
        <v>18771</v>
      </c>
      <c r="S2039" s="208"/>
    </row>
    <row r="2040" spans="1:20" ht="13.15" customHeight="1">
      <c r="A2040" s="209" t="str">
        <f t="shared" si="62"/>
        <v>1F-QMA0000021197021679678767</v>
      </c>
      <c r="B2040" s="210" t="s">
        <v>19187</v>
      </c>
      <c r="C2040" s="211" t="s">
        <v>830</v>
      </c>
      <c r="D2040" s="211" t="s">
        <v>830</v>
      </c>
      <c r="E2040" s="211" t="s">
        <v>16303</v>
      </c>
      <c r="F2040" s="211" t="s">
        <v>829</v>
      </c>
      <c r="G2040" s="211" t="s">
        <v>1971</v>
      </c>
      <c r="H2040" s="212" t="s">
        <v>2363</v>
      </c>
      <c r="I2040" s="213" t="s">
        <v>831</v>
      </c>
      <c r="J2040" s="201" t="str">
        <f t="shared" si="63"/>
        <v>0384</v>
      </c>
      <c r="K2040" s="209"/>
      <c r="L2040" s="209"/>
      <c r="M2040" s="214"/>
      <c r="N2040" s="209" t="s">
        <v>18777</v>
      </c>
      <c r="O2040" s="215" t="s">
        <v>18778</v>
      </c>
      <c r="P2040" s="215" t="s">
        <v>18770</v>
      </c>
      <c r="Q2040" s="215" t="s">
        <v>18771</v>
      </c>
      <c r="S2040" s="208"/>
    </row>
    <row r="2041" spans="1:20" ht="13.15" customHeight="1">
      <c r="A2041" s="209" t="str">
        <f t="shared" si="62"/>
        <v>7N-100098261679678767</v>
      </c>
      <c r="B2041" s="210" t="s">
        <v>19187</v>
      </c>
      <c r="C2041" s="211" t="s">
        <v>830</v>
      </c>
      <c r="D2041" s="211" t="s">
        <v>830</v>
      </c>
      <c r="E2041" s="211" t="s">
        <v>16304</v>
      </c>
      <c r="F2041" s="211" t="s">
        <v>829</v>
      </c>
      <c r="G2041" s="211" t="s">
        <v>1971</v>
      </c>
      <c r="H2041" s="212" t="s">
        <v>2363</v>
      </c>
      <c r="I2041" s="213" t="s">
        <v>831</v>
      </c>
      <c r="J2041" s="201" t="str">
        <f t="shared" si="63"/>
        <v>0384</v>
      </c>
      <c r="K2041" s="209"/>
      <c r="L2041" s="209"/>
      <c r="M2041" s="214"/>
      <c r="N2041" s="209" t="s">
        <v>18777</v>
      </c>
      <c r="O2041" s="215" t="s">
        <v>18778</v>
      </c>
      <c r="P2041" s="215" t="s">
        <v>18770</v>
      </c>
      <c r="Q2041" s="215" t="s">
        <v>18771</v>
      </c>
      <c r="S2041" s="208"/>
    </row>
    <row r="2042" spans="1:20" ht="13.15" customHeight="1">
      <c r="A2042" s="209" t="str">
        <f t="shared" si="62"/>
        <v>7T-QMA0000021197021679678767</v>
      </c>
      <c r="B2042" s="210" t="s">
        <v>19187</v>
      </c>
      <c r="C2042" s="211" t="s">
        <v>830</v>
      </c>
      <c r="D2042" s="211" t="s">
        <v>830</v>
      </c>
      <c r="E2042" s="211" t="s">
        <v>16305</v>
      </c>
      <c r="F2042" s="211" t="s">
        <v>829</v>
      </c>
      <c r="G2042" s="211" t="s">
        <v>1971</v>
      </c>
      <c r="H2042" s="212" t="s">
        <v>2363</v>
      </c>
      <c r="I2042" s="213" t="s">
        <v>831</v>
      </c>
      <c r="J2042" s="201" t="str">
        <f t="shared" si="63"/>
        <v>0384</v>
      </c>
      <c r="K2042" s="209"/>
      <c r="L2042" s="209"/>
      <c r="M2042" s="214"/>
      <c r="N2042" s="209" t="s">
        <v>18777</v>
      </c>
      <c r="O2042" s="215" t="s">
        <v>18778</v>
      </c>
      <c r="P2042" s="215" t="s">
        <v>18770</v>
      </c>
      <c r="Q2042" s="215" t="s">
        <v>18771</v>
      </c>
      <c r="S2042" s="208"/>
    </row>
    <row r="2043" spans="1:20" ht="13.15" customHeight="1">
      <c r="A2043" s="209" t="str">
        <f t="shared" si="62"/>
        <v>7W-0000372800011679678767</v>
      </c>
      <c r="B2043" s="210" t="s">
        <v>19187</v>
      </c>
      <c r="C2043" s="211" t="s">
        <v>830</v>
      </c>
      <c r="D2043" s="211" t="s">
        <v>830</v>
      </c>
      <c r="E2043" s="211" t="s">
        <v>16306</v>
      </c>
      <c r="F2043" s="211" t="s">
        <v>829</v>
      </c>
      <c r="G2043" s="211" t="s">
        <v>1971</v>
      </c>
      <c r="H2043" s="212" t="s">
        <v>2363</v>
      </c>
      <c r="I2043" s="213" t="s">
        <v>831</v>
      </c>
      <c r="J2043" s="201" t="str">
        <f t="shared" si="63"/>
        <v>0384</v>
      </c>
      <c r="K2043" s="209"/>
      <c r="L2043" s="209"/>
      <c r="M2043" s="214"/>
      <c r="N2043" s="209" t="s">
        <v>18777</v>
      </c>
      <c r="O2043" s="215" t="s">
        <v>18778</v>
      </c>
      <c r="P2043" s="215" t="s">
        <v>18770</v>
      </c>
      <c r="Q2043" s="215" t="s">
        <v>18771</v>
      </c>
      <c r="S2043" s="208"/>
    </row>
    <row r="2044" spans="1:20" ht="13.15" customHeight="1">
      <c r="A2044" s="209" t="str">
        <f t="shared" si="62"/>
        <v>7W-60761679678767</v>
      </c>
      <c r="B2044" s="210" t="s">
        <v>19187</v>
      </c>
      <c r="C2044" s="211" t="s">
        <v>830</v>
      </c>
      <c r="D2044" s="211" t="s">
        <v>830</v>
      </c>
      <c r="E2044" s="211" t="s">
        <v>16307</v>
      </c>
      <c r="F2044" s="211" t="s">
        <v>829</v>
      </c>
      <c r="G2044" s="211" t="s">
        <v>1971</v>
      </c>
      <c r="H2044" s="212" t="s">
        <v>2363</v>
      </c>
      <c r="I2044" s="213" t="s">
        <v>831</v>
      </c>
      <c r="J2044" s="201" t="str">
        <f t="shared" si="63"/>
        <v>0384</v>
      </c>
      <c r="K2044" s="209"/>
      <c r="L2044" s="209"/>
      <c r="M2044" s="214"/>
      <c r="N2044" s="209" t="s">
        <v>18777</v>
      </c>
      <c r="O2044" s="215" t="s">
        <v>18778</v>
      </c>
      <c r="P2044" s="215" t="s">
        <v>18770</v>
      </c>
      <c r="Q2044" s="215" t="s">
        <v>18771</v>
      </c>
      <c r="S2044" s="208"/>
    </row>
    <row r="2045" spans="1:20" ht="13.15" customHeight="1">
      <c r="A2045" s="209" t="str">
        <f t="shared" si="62"/>
        <v>7W-7460250691679678767</v>
      </c>
      <c r="B2045" s="210" t="s">
        <v>19187</v>
      </c>
      <c r="C2045" s="211" t="s">
        <v>830</v>
      </c>
      <c r="D2045" s="211" t="s">
        <v>830</v>
      </c>
      <c r="E2045" s="211" t="s">
        <v>16308</v>
      </c>
      <c r="F2045" s="211" t="s">
        <v>829</v>
      </c>
      <c r="G2045" s="211" t="s">
        <v>1971</v>
      </c>
      <c r="H2045" s="212" t="s">
        <v>2363</v>
      </c>
      <c r="I2045" s="213" t="s">
        <v>831</v>
      </c>
      <c r="J2045" s="201" t="str">
        <f t="shared" si="63"/>
        <v>0384</v>
      </c>
      <c r="K2045" s="209"/>
      <c r="L2045" s="209"/>
      <c r="M2045" s="214"/>
      <c r="N2045" s="209" t="s">
        <v>18777</v>
      </c>
      <c r="O2045" s="215" t="s">
        <v>18778</v>
      </c>
      <c r="P2045" s="215" t="s">
        <v>18770</v>
      </c>
      <c r="Q2045" s="215" t="s">
        <v>18771</v>
      </c>
      <c r="S2045" s="208"/>
    </row>
    <row r="2046" spans="1:20" ht="13.15" customHeight="1">
      <c r="A2046" s="209" t="str">
        <f t="shared" si="62"/>
        <v>0217986011780612754</v>
      </c>
      <c r="B2046" s="210" t="s">
        <v>19188</v>
      </c>
      <c r="C2046" s="211" t="s">
        <v>16309</v>
      </c>
      <c r="D2046" s="211" t="s">
        <v>1138</v>
      </c>
      <c r="E2046" s="211" t="s">
        <v>3622</v>
      </c>
      <c r="F2046" s="211" t="s">
        <v>1137</v>
      </c>
      <c r="G2046" s="211" t="s">
        <v>1905</v>
      </c>
      <c r="H2046" s="212" t="s">
        <v>3196</v>
      </c>
      <c r="I2046" s="213" t="s">
        <v>1139</v>
      </c>
      <c r="J2046" s="201" t="str">
        <f t="shared" si="63"/>
        <v>0385</v>
      </c>
      <c r="K2046" s="209"/>
      <c r="L2046" s="209"/>
      <c r="M2046" s="214"/>
      <c r="N2046" s="209" t="s">
        <v>18777</v>
      </c>
      <c r="O2046" s="215" t="s">
        <v>18778</v>
      </c>
      <c r="P2046" s="215" t="s">
        <v>18835</v>
      </c>
      <c r="Q2046" s="215" t="s">
        <v>18836</v>
      </c>
      <c r="S2046" s="208"/>
    </row>
    <row r="2047" spans="1:20" ht="13.15" customHeight="1">
      <c r="A2047" s="209" t="str">
        <f t="shared" si="62"/>
        <v>0234056011801831748</v>
      </c>
      <c r="B2047" s="210" t="s">
        <v>19188</v>
      </c>
      <c r="C2047" s="211" t="s">
        <v>1138</v>
      </c>
      <c r="D2047" s="211" t="s">
        <v>1138</v>
      </c>
      <c r="E2047" s="211" t="s">
        <v>16310</v>
      </c>
      <c r="F2047" s="211" t="s">
        <v>1137</v>
      </c>
      <c r="G2047" s="211" t="s">
        <v>1905</v>
      </c>
      <c r="H2047" s="212" t="s">
        <v>3196</v>
      </c>
      <c r="I2047" s="213" t="s">
        <v>1139</v>
      </c>
      <c r="J2047" s="201" t="str">
        <f t="shared" si="63"/>
        <v>0385</v>
      </c>
      <c r="K2047" s="209"/>
      <c r="L2047" s="209"/>
      <c r="M2047" s="214"/>
      <c r="N2047" s="209" t="s">
        <v>18777</v>
      </c>
      <c r="O2047" s="215" t="s">
        <v>18778</v>
      </c>
      <c r="P2047" s="215" t="s">
        <v>18835</v>
      </c>
      <c r="Q2047" s="215" t="s">
        <v>18836</v>
      </c>
      <c r="S2047" s="208"/>
    </row>
    <row r="2048" spans="1:20" ht="13.15" customHeight="1">
      <c r="A2048" s="209" t="str">
        <f t="shared" si="62"/>
        <v>1198764011134263908</v>
      </c>
      <c r="B2048" s="210" t="s">
        <v>19188</v>
      </c>
      <c r="C2048" s="211" t="s">
        <v>16311</v>
      </c>
      <c r="D2048" s="211" t="s">
        <v>1138</v>
      </c>
      <c r="E2048" s="211" t="s">
        <v>16312</v>
      </c>
      <c r="F2048" s="211" t="s">
        <v>1137</v>
      </c>
      <c r="G2048" s="211" t="s">
        <v>1905</v>
      </c>
      <c r="H2048" s="212" t="s">
        <v>3196</v>
      </c>
      <c r="I2048" s="213" t="s">
        <v>1139</v>
      </c>
      <c r="J2048" s="201" t="str">
        <f t="shared" si="63"/>
        <v>0385</v>
      </c>
      <c r="K2048" s="209"/>
      <c r="L2048" s="209"/>
      <c r="M2048" s="214"/>
      <c r="N2048" s="209" t="s">
        <v>18777</v>
      </c>
      <c r="O2048" s="215" t="s">
        <v>18778</v>
      </c>
      <c r="P2048" s="215" t="s">
        <v>18835</v>
      </c>
      <c r="Q2048" s="215" t="s">
        <v>18836</v>
      </c>
      <c r="S2048" s="208"/>
    </row>
    <row r="2049" spans="1:17" s="208" customFormat="1" ht="13.15" customHeight="1">
      <c r="A2049" s="209" t="str">
        <f t="shared" si="62"/>
        <v>1310302011215968748</v>
      </c>
      <c r="B2049" s="210" t="s">
        <v>19188</v>
      </c>
      <c r="C2049" s="211" t="s">
        <v>16313</v>
      </c>
      <c r="D2049" s="211" t="s">
        <v>1138</v>
      </c>
      <c r="E2049" s="211" t="s">
        <v>16314</v>
      </c>
      <c r="F2049" s="211" t="s">
        <v>1137</v>
      </c>
      <c r="G2049" s="211" t="s">
        <v>1905</v>
      </c>
      <c r="H2049" s="212" t="s">
        <v>3196</v>
      </c>
      <c r="I2049" s="213" t="s">
        <v>1139</v>
      </c>
      <c r="J2049" s="201" t="str">
        <f t="shared" si="63"/>
        <v>0385</v>
      </c>
      <c r="K2049" s="209"/>
      <c r="L2049" s="209"/>
      <c r="M2049" s="214"/>
      <c r="N2049" s="209" t="s">
        <v>18777</v>
      </c>
      <c r="O2049" s="215" t="s">
        <v>18778</v>
      </c>
      <c r="P2049" s="215" t="s">
        <v>18835</v>
      </c>
      <c r="Q2049" s="215" t="s">
        <v>18836</v>
      </c>
    </row>
    <row r="2050" spans="1:17" s="208" customFormat="1" ht="13.15" customHeight="1">
      <c r="A2050" s="209" t="str">
        <f t="shared" ref="A2050:A2113" si="64">E2050&amp;C2050</f>
        <v>1310302021326182197</v>
      </c>
      <c r="B2050" s="210" t="s">
        <v>19188</v>
      </c>
      <c r="C2050" s="211" t="s">
        <v>16315</v>
      </c>
      <c r="D2050" s="211" t="s">
        <v>1138</v>
      </c>
      <c r="E2050" s="211" t="s">
        <v>16316</v>
      </c>
      <c r="F2050" s="211" t="s">
        <v>1137</v>
      </c>
      <c r="G2050" s="211" t="s">
        <v>1905</v>
      </c>
      <c r="H2050" s="212" t="s">
        <v>3196</v>
      </c>
      <c r="I2050" s="213" t="s">
        <v>1139</v>
      </c>
      <c r="J2050" s="201" t="str">
        <f t="shared" ref="J2050:J2113" si="65">B2050</f>
        <v>0385</v>
      </c>
      <c r="K2050" s="209"/>
      <c r="L2050" s="209"/>
      <c r="M2050" s="214"/>
      <c r="N2050" s="209" t="s">
        <v>18777</v>
      </c>
      <c r="O2050" s="215" t="s">
        <v>18778</v>
      </c>
      <c r="P2050" s="215" t="s">
        <v>18835</v>
      </c>
      <c r="Q2050" s="215" t="s">
        <v>18836</v>
      </c>
    </row>
    <row r="2051" spans="1:17" s="208" customFormat="1" ht="13.15" customHeight="1">
      <c r="A2051" s="209" t="str">
        <f t="shared" si="64"/>
        <v>1310302021801831748</v>
      </c>
      <c r="B2051" s="210" t="s">
        <v>19188</v>
      </c>
      <c r="C2051" s="211" t="s">
        <v>1138</v>
      </c>
      <c r="D2051" s="211" t="s">
        <v>1138</v>
      </c>
      <c r="E2051" s="211" t="s">
        <v>16316</v>
      </c>
      <c r="F2051" s="211" t="s">
        <v>1137</v>
      </c>
      <c r="G2051" s="211" t="s">
        <v>1905</v>
      </c>
      <c r="H2051" s="212" t="s">
        <v>3196</v>
      </c>
      <c r="I2051" s="213" t="s">
        <v>1139</v>
      </c>
      <c r="J2051" s="201" t="str">
        <f t="shared" si="65"/>
        <v>0385</v>
      </c>
      <c r="K2051" s="209"/>
      <c r="L2051" s="209"/>
      <c r="M2051" s="214"/>
      <c r="N2051" s="209" t="s">
        <v>18777</v>
      </c>
      <c r="O2051" s="215" t="s">
        <v>18778</v>
      </c>
      <c r="P2051" s="215" t="s">
        <v>18835</v>
      </c>
      <c r="Q2051" s="215" t="s">
        <v>18836</v>
      </c>
    </row>
    <row r="2052" spans="1:17" s="208" customFormat="1" ht="13.15" customHeight="1">
      <c r="A2052" s="209" t="str">
        <f t="shared" si="64"/>
        <v>1310302031326182197</v>
      </c>
      <c r="B2052" s="210" t="s">
        <v>19188</v>
      </c>
      <c r="C2052" s="211" t="s">
        <v>16315</v>
      </c>
      <c r="D2052" s="211" t="s">
        <v>1138</v>
      </c>
      <c r="E2052" s="211" t="s">
        <v>1137</v>
      </c>
      <c r="F2052" s="211" t="s">
        <v>1137</v>
      </c>
      <c r="G2052" s="211" t="s">
        <v>1905</v>
      </c>
      <c r="H2052" s="212" t="s">
        <v>3196</v>
      </c>
      <c r="I2052" s="213" t="s">
        <v>1139</v>
      </c>
      <c r="J2052" s="201" t="str">
        <f t="shared" si="65"/>
        <v>0385</v>
      </c>
      <c r="K2052" s="209" t="s">
        <v>9256</v>
      </c>
      <c r="L2052" s="209"/>
      <c r="M2052" s="214"/>
      <c r="N2052" s="209" t="s">
        <v>18777</v>
      </c>
      <c r="O2052" s="215" t="s">
        <v>18778</v>
      </c>
      <c r="P2052" s="215" t="s">
        <v>18835</v>
      </c>
      <c r="Q2052" s="215" t="s">
        <v>18836</v>
      </c>
    </row>
    <row r="2053" spans="1:17" s="208" customFormat="1" ht="13.15" customHeight="1">
      <c r="A2053" s="209" t="str">
        <f t="shared" si="64"/>
        <v>1310302031780612754</v>
      </c>
      <c r="B2053" s="210" t="s">
        <v>19188</v>
      </c>
      <c r="C2053" s="211" t="s">
        <v>16309</v>
      </c>
      <c r="D2053" s="211" t="s">
        <v>1138</v>
      </c>
      <c r="E2053" s="211" t="s">
        <v>1137</v>
      </c>
      <c r="F2053" s="211" t="s">
        <v>1137</v>
      </c>
      <c r="G2053" s="211" t="s">
        <v>1905</v>
      </c>
      <c r="H2053" s="212" t="s">
        <v>3196</v>
      </c>
      <c r="I2053" s="213" t="s">
        <v>1139</v>
      </c>
      <c r="J2053" s="201" t="str">
        <f t="shared" si="65"/>
        <v>0385</v>
      </c>
      <c r="K2053" s="209" t="s">
        <v>9256</v>
      </c>
      <c r="L2053" s="209"/>
      <c r="M2053" s="214"/>
      <c r="N2053" s="209" t="s">
        <v>18777</v>
      </c>
      <c r="O2053" s="215" t="s">
        <v>18778</v>
      </c>
      <c r="P2053" s="215" t="s">
        <v>18835</v>
      </c>
      <c r="Q2053" s="215" t="s">
        <v>18836</v>
      </c>
    </row>
    <row r="2054" spans="1:17" s="208" customFormat="1" ht="13.15" customHeight="1">
      <c r="A2054" s="209" t="str">
        <f t="shared" si="64"/>
        <v>1310302031801831748</v>
      </c>
      <c r="B2054" s="210" t="s">
        <v>19188</v>
      </c>
      <c r="C2054" s="211" t="s">
        <v>1138</v>
      </c>
      <c r="D2054" s="211" t="s">
        <v>1138</v>
      </c>
      <c r="E2054" s="211" t="s">
        <v>1137</v>
      </c>
      <c r="F2054" s="211" t="s">
        <v>1137</v>
      </c>
      <c r="G2054" s="211" t="s">
        <v>1905</v>
      </c>
      <c r="H2054" s="212" t="s">
        <v>3196</v>
      </c>
      <c r="I2054" s="213" t="s">
        <v>1139</v>
      </c>
      <c r="J2054" s="201" t="str">
        <f t="shared" si="65"/>
        <v>0385</v>
      </c>
      <c r="K2054" s="209"/>
      <c r="L2054" s="209"/>
      <c r="M2054" s="214"/>
      <c r="N2054" s="209" t="s">
        <v>18777</v>
      </c>
      <c r="O2054" s="215" t="s">
        <v>18778</v>
      </c>
      <c r="P2054" s="215" t="s">
        <v>18835</v>
      </c>
      <c r="Q2054" s="215" t="s">
        <v>18836</v>
      </c>
    </row>
    <row r="2055" spans="1:17" s="208" customFormat="1" ht="13.15" customHeight="1">
      <c r="A2055" s="209" t="str">
        <f t="shared" si="64"/>
        <v>1310302091780612754</v>
      </c>
      <c r="B2055" s="210" t="s">
        <v>19188</v>
      </c>
      <c r="C2055" s="211" t="s">
        <v>16309</v>
      </c>
      <c r="D2055" s="211" t="s">
        <v>1138</v>
      </c>
      <c r="E2055" s="211" t="s">
        <v>16317</v>
      </c>
      <c r="F2055" s="211" t="s">
        <v>1137</v>
      </c>
      <c r="G2055" s="211" t="s">
        <v>1905</v>
      </c>
      <c r="H2055" s="212" t="s">
        <v>3196</v>
      </c>
      <c r="I2055" s="213" t="s">
        <v>1139</v>
      </c>
      <c r="J2055" s="201" t="str">
        <f t="shared" si="65"/>
        <v>0385</v>
      </c>
      <c r="K2055" s="209"/>
      <c r="L2055" s="209"/>
      <c r="M2055" s="214"/>
      <c r="N2055" s="209" t="s">
        <v>18777</v>
      </c>
      <c r="O2055" s="215" t="s">
        <v>18778</v>
      </c>
      <c r="P2055" s="215" t="s">
        <v>18835</v>
      </c>
      <c r="Q2055" s="215" t="s">
        <v>18836</v>
      </c>
    </row>
    <row r="2056" spans="1:17" s="208" customFormat="1" ht="13.15" customHeight="1">
      <c r="A2056" s="209" t="str">
        <f t="shared" si="64"/>
        <v>##1801831748</v>
      </c>
      <c r="B2056" s="210" t="s">
        <v>19188</v>
      </c>
      <c r="C2056" s="211" t="s">
        <v>1138</v>
      </c>
      <c r="D2056" s="211" t="s">
        <v>1138</v>
      </c>
      <c r="E2056" s="211" t="s">
        <v>3649</v>
      </c>
      <c r="F2056" s="211" t="s">
        <v>1137</v>
      </c>
      <c r="G2056" s="211" t="s">
        <v>1905</v>
      </c>
      <c r="H2056" s="212" t="s">
        <v>3196</v>
      </c>
      <c r="I2056" s="213" t="s">
        <v>1139</v>
      </c>
      <c r="J2056" s="201" t="str">
        <f t="shared" si="65"/>
        <v>0385</v>
      </c>
      <c r="K2056" s="209"/>
      <c r="L2056" s="209"/>
      <c r="M2056" s="214"/>
      <c r="N2056" s="209" t="s">
        <v>18777</v>
      </c>
      <c r="O2056" s="215" t="s">
        <v>18778</v>
      </c>
      <c r="P2056" s="215" t="s">
        <v>18835</v>
      </c>
      <c r="Q2056" s="215" t="s">
        <v>18836</v>
      </c>
    </row>
    <row r="2057" spans="1:17" s="208" customFormat="1" ht="13.15" customHeight="1">
      <c r="A2057" s="209" t="str">
        <f t="shared" si="64"/>
        <v>1F-QMA0000021332001801831748</v>
      </c>
      <c r="B2057" s="210" t="s">
        <v>19188</v>
      </c>
      <c r="C2057" s="211" t="s">
        <v>1138</v>
      </c>
      <c r="D2057" s="211" t="s">
        <v>1138</v>
      </c>
      <c r="E2057" s="211" t="s">
        <v>16318</v>
      </c>
      <c r="F2057" s="211" t="s">
        <v>1137</v>
      </c>
      <c r="G2057" s="211" t="s">
        <v>1905</v>
      </c>
      <c r="H2057" s="212" t="s">
        <v>3196</v>
      </c>
      <c r="I2057" s="213" t="s">
        <v>1139</v>
      </c>
      <c r="J2057" s="201" t="str">
        <f t="shared" si="65"/>
        <v>0385</v>
      </c>
      <c r="K2057" s="209"/>
      <c r="L2057" s="209"/>
      <c r="M2057" s="214"/>
      <c r="N2057" s="209" t="s">
        <v>18777</v>
      </c>
      <c r="O2057" s="215" t="s">
        <v>18778</v>
      </c>
      <c r="P2057" s="215" t="s">
        <v>18835</v>
      </c>
      <c r="Q2057" s="215" t="s">
        <v>18836</v>
      </c>
    </row>
    <row r="2058" spans="1:17" s="208" customFormat="1" ht="13.15" customHeight="1">
      <c r="A2058" s="209" t="str">
        <f t="shared" si="64"/>
        <v>1310351011780649509</v>
      </c>
      <c r="B2058" s="210" t="s">
        <v>19189</v>
      </c>
      <c r="C2058" s="211" t="s">
        <v>16319</v>
      </c>
      <c r="D2058" s="211" t="s">
        <v>16319</v>
      </c>
      <c r="E2058" s="211" t="s">
        <v>16320</v>
      </c>
      <c r="F2058" s="211" t="s">
        <v>16321</v>
      </c>
      <c r="G2058" s="211" t="s">
        <v>16322</v>
      </c>
      <c r="H2058" s="212" t="s">
        <v>16323</v>
      </c>
      <c r="I2058" s="213" t="s">
        <v>19190</v>
      </c>
      <c r="J2058" s="201" t="str">
        <f t="shared" si="65"/>
        <v>0386</v>
      </c>
      <c r="K2058" s="209"/>
      <c r="L2058" s="209"/>
      <c r="M2058" s="214"/>
      <c r="N2058" s="209" t="s">
        <v>18777</v>
      </c>
      <c r="O2058" s="215" t="s">
        <v>18778</v>
      </c>
      <c r="P2058" s="215" t="s">
        <v>18835</v>
      </c>
      <c r="Q2058" s="215" t="s">
        <v>18836</v>
      </c>
    </row>
    <row r="2059" spans="1:17" s="208" customFormat="1" ht="13.15" customHeight="1">
      <c r="A2059" s="209" t="str">
        <f t="shared" si="64"/>
        <v>1310351031780649509</v>
      </c>
      <c r="B2059" s="210" t="s">
        <v>19189</v>
      </c>
      <c r="C2059" s="211" t="s">
        <v>16319</v>
      </c>
      <c r="D2059" s="211" t="s">
        <v>16319</v>
      </c>
      <c r="E2059" s="211" t="s">
        <v>16324</v>
      </c>
      <c r="F2059" s="211" t="s">
        <v>16321</v>
      </c>
      <c r="G2059" s="211" t="s">
        <v>16322</v>
      </c>
      <c r="H2059" s="212" t="s">
        <v>16323</v>
      </c>
      <c r="I2059" s="213" t="s">
        <v>19190</v>
      </c>
      <c r="J2059" s="201" t="str">
        <f t="shared" si="65"/>
        <v>0386</v>
      </c>
      <c r="K2059" s="209"/>
      <c r="L2059" s="209"/>
      <c r="M2059" s="214"/>
      <c r="N2059" s="209" t="s">
        <v>18777</v>
      </c>
      <c r="O2059" s="215" t="s">
        <v>18778</v>
      </c>
      <c r="P2059" s="215" t="s">
        <v>18835</v>
      </c>
      <c r="Q2059" s="215" t="s">
        <v>18836</v>
      </c>
    </row>
    <row r="2060" spans="1:17" s="208" customFormat="1" ht="13.15" customHeight="1">
      <c r="A2060" s="209" t="str">
        <f t="shared" si="64"/>
        <v>1310351051780649509</v>
      </c>
      <c r="B2060" s="210" t="s">
        <v>19189</v>
      </c>
      <c r="C2060" s="211" t="s">
        <v>16319</v>
      </c>
      <c r="D2060" s="211" t="s">
        <v>16319</v>
      </c>
      <c r="E2060" s="211" t="s">
        <v>16321</v>
      </c>
      <c r="F2060" s="211" t="s">
        <v>16321</v>
      </c>
      <c r="G2060" s="211" t="s">
        <v>16322</v>
      </c>
      <c r="H2060" s="212" t="s">
        <v>16323</v>
      </c>
      <c r="I2060" s="213" t="s">
        <v>19190</v>
      </c>
      <c r="J2060" s="201" t="str">
        <f t="shared" si="65"/>
        <v>0386</v>
      </c>
      <c r="K2060" s="209"/>
      <c r="L2060" s="209"/>
      <c r="M2060" s="214"/>
      <c r="N2060" s="209" t="s">
        <v>18777</v>
      </c>
      <c r="O2060" s="215" t="s">
        <v>18778</v>
      </c>
      <c r="P2060" s="215" t="s">
        <v>18835</v>
      </c>
      <c r="Q2060" s="215" t="s">
        <v>18836</v>
      </c>
    </row>
    <row r="2061" spans="1:17" s="208" customFormat="1" ht="13.15" customHeight="1">
      <c r="A2061" s="209" t="str">
        <f t="shared" si="64"/>
        <v>1833154011780649509</v>
      </c>
      <c r="B2061" s="210" t="s">
        <v>19189</v>
      </c>
      <c r="C2061" s="211" t="s">
        <v>16319</v>
      </c>
      <c r="D2061" s="211" t="s">
        <v>16319</v>
      </c>
      <c r="E2061" s="211" t="s">
        <v>16325</v>
      </c>
      <c r="F2061" s="211" t="s">
        <v>16321</v>
      </c>
      <c r="G2061" s="211" t="s">
        <v>16322</v>
      </c>
      <c r="H2061" s="212" t="s">
        <v>16323</v>
      </c>
      <c r="I2061" s="213" t="s">
        <v>19190</v>
      </c>
      <c r="J2061" s="201" t="str">
        <f t="shared" si="65"/>
        <v>0386</v>
      </c>
      <c r="K2061" s="209"/>
      <c r="L2061" s="209"/>
      <c r="M2061" s="214"/>
      <c r="N2061" s="209" t="s">
        <v>18777</v>
      </c>
      <c r="O2061" s="215" t="s">
        <v>18778</v>
      </c>
      <c r="P2061" s="215" t="s">
        <v>18835</v>
      </c>
      <c r="Q2061" s="215" t="s">
        <v>18836</v>
      </c>
    </row>
    <row r="2062" spans="1:17" s="208" customFormat="1" ht="13.15" customHeight="1">
      <c r="A2062" s="209" t="str">
        <f t="shared" si="64"/>
        <v>1310369011396778064</v>
      </c>
      <c r="B2062" s="210" t="s">
        <v>19191</v>
      </c>
      <c r="C2062" s="211" t="s">
        <v>1114</v>
      </c>
      <c r="D2062" s="211" t="s">
        <v>1114</v>
      </c>
      <c r="E2062" s="211" t="s">
        <v>16326</v>
      </c>
      <c r="F2062" s="211" t="s">
        <v>1113</v>
      </c>
      <c r="G2062" s="211" t="s">
        <v>1721</v>
      </c>
      <c r="H2062" s="212" t="s">
        <v>2427</v>
      </c>
      <c r="I2062" s="213" t="s">
        <v>1115</v>
      </c>
      <c r="J2062" s="201" t="str">
        <f t="shared" si="65"/>
        <v>0387</v>
      </c>
      <c r="K2062" s="209"/>
      <c r="L2062" s="209"/>
      <c r="M2062" s="214"/>
      <c r="N2062" s="209" t="s">
        <v>18777</v>
      </c>
      <c r="O2062" s="215" t="s">
        <v>18778</v>
      </c>
      <c r="P2062" s="215" t="s">
        <v>18773</v>
      </c>
      <c r="Q2062" s="215" t="s">
        <v>18774</v>
      </c>
    </row>
    <row r="2063" spans="1:17" s="208" customFormat="1" ht="13.15" customHeight="1">
      <c r="A2063" s="209" t="str">
        <f t="shared" si="64"/>
        <v>1310369011750415220</v>
      </c>
      <c r="B2063" s="210" t="s">
        <v>19191</v>
      </c>
      <c r="C2063" s="211" t="s">
        <v>16327</v>
      </c>
      <c r="D2063" s="211" t="s">
        <v>1114</v>
      </c>
      <c r="E2063" s="211" t="s">
        <v>16326</v>
      </c>
      <c r="F2063" s="211" t="s">
        <v>1113</v>
      </c>
      <c r="G2063" s="211" t="s">
        <v>1721</v>
      </c>
      <c r="H2063" s="212" t="s">
        <v>2427</v>
      </c>
      <c r="I2063" s="213" t="s">
        <v>1115</v>
      </c>
      <c r="J2063" s="201" t="str">
        <f t="shared" si="65"/>
        <v>0387</v>
      </c>
      <c r="K2063" s="209"/>
      <c r="L2063" s="209"/>
      <c r="M2063" s="214"/>
      <c r="N2063" s="209" t="s">
        <v>18777</v>
      </c>
      <c r="O2063" s="215" t="s">
        <v>18778</v>
      </c>
      <c r="P2063" s="215" t="s">
        <v>18773</v>
      </c>
      <c r="Q2063" s="215" t="s">
        <v>18774</v>
      </c>
    </row>
    <row r="2064" spans="1:17" s="208" customFormat="1" ht="13.15" customHeight="1">
      <c r="A2064" s="209" t="str">
        <f t="shared" si="64"/>
        <v>1310369031396778064</v>
      </c>
      <c r="B2064" s="210" t="s">
        <v>19191</v>
      </c>
      <c r="C2064" s="211" t="s">
        <v>1114</v>
      </c>
      <c r="D2064" s="211" t="s">
        <v>1114</v>
      </c>
      <c r="E2064" s="211" t="s">
        <v>1113</v>
      </c>
      <c r="F2064" s="211" t="s">
        <v>1113</v>
      </c>
      <c r="G2064" s="211" t="s">
        <v>1721</v>
      </c>
      <c r="H2064" s="212" t="s">
        <v>2427</v>
      </c>
      <c r="I2064" s="213" t="s">
        <v>1115</v>
      </c>
      <c r="J2064" s="201" t="str">
        <f t="shared" si="65"/>
        <v>0387</v>
      </c>
      <c r="K2064" s="209"/>
      <c r="L2064" s="209"/>
      <c r="M2064" s="214"/>
      <c r="N2064" s="209" t="s">
        <v>18777</v>
      </c>
      <c r="O2064" s="215" t="s">
        <v>18778</v>
      </c>
      <c r="P2064" s="215" t="s">
        <v>18773</v>
      </c>
      <c r="Q2064" s="215" t="s">
        <v>18774</v>
      </c>
    </row>
    <row r="2065" spans="1:17" s="208" customFormat="1" ht="13.15" customHeight="1">
      <c r="A2065" s="209" t="str">
        <f t="shared" si="64"/>
        <v>1310369031750415220</v>
      </c>
      <c r="B2065" s="210" t="s">
        <v>19191</v>
      </c>
      <c r="C2065" s="211" t="s">
        <v>16327</v>
      </c>
      <c r="D2065" s="211" t="s">
        <v>1114</v>
      </c>
      <c r="E2065" s="211" t="s">
        <v>1113</v>
      </c>
      <c r="F2065" s="211" t="s">
        <v>1113</v>
      </c>
      <c r="G2065" s="211" t="s">
        <v>1721</v>
      </c>
      <c r="H2065" s="212" t="s">
        <v>2427</v>
      </c>
      <c r="I2065" s="213" t="s">
        <v>1115</v>
      </c>
      <c r="J2065" s="201" t="str">
        <f t="shared" si="65"/>
        <v>0387</v>
      </c>
      <c r="K2065" s="209" t="s">
        <v>9256</v>
      </c>
      <c r="L2065" s="209"/>
      <c r="M2065" s="214"/>
      <c r="N2065" s="209" t="s">
        <v>18777</v>
      </c>
      <c r="O2065" s="215" t="s">
        <v>18778</v>
      </c>
      <c r="P2065" s="215" t="s">
        <v>18773</v>
      </c>
      <c r="Q2065" s="215" t="s">
        <v>18774</v>
      </c>
    </row>
    <row r="2066" spans="1:17" s="208" customFormat="1" ht="13.15" customHeight="1">
      <c r="A2066" s="209" t="str">
        <f t="shared" si="64"/>
        <v>1F-QMA0000027741821396778064</v>
      </c>
      <c r="B2066" s="210" t="s">
        <v>19191</v>
      </c>
      <c r="C2066" s="211" t="s">
        <v>1114</v>
      </c>
      <c r="D2066" s="211" t="s">
        <v>1114</v>
      </c>
      <c r="E2066" s="211" t="s">
        <v>16328</v>
      </c>
      <c r="F2066" s="211" t="s">
        <v>1113</v>
      </c>
      <c r="G2066" s="211" t="s">
        <v>1721</v>
      </c>
      <c r="H2066" s="212" t="s">
        <v>2427</v>
      </c>
      <c r="I2066" s="213" t="s">
        <v>1115</v>
      </c>
      <c r="J2066" s="201" t="str">
        <f t="shared" si="65"/>
        <v>0387</v>
      </c>
      <c r="K2066" s="209"/>
      <c r="L2066" s="209"/>
      <c r="M2066" s="214"/>
      <c r="N2066" s="209" t="s">
        <v>18777</v>
      </c>
      <c r="O2066" s="215" t="s">
        <v>18778</v>
      </c>
      <c r="P2066" s="215" t="s">
        <v>18773</v>
      </c>
      <c r="Q2066" s="215" t="s">
        <v>18774</v>
      </c>
    </row>
    <row r="2067" spans="1:17" s="208" customFormat="1" ht="13.15" customHeight="1">
      <c r="A2067" s="209" t="str">
        <f t="shared" si="64"/>
        <v>6A-000561561396778064</v>
      </c>
      <c r="B2067" s="210" t="s">
        <v>19191</v>
      </c>
      <c r="C2067" s="211" t="s">
        <v>1114</v>
      </c>
      <c r="D2067" s="211" t="s">
        <v>1114</v>
      </c>
      <c r="E2067" s="211" t="s">
        <v>16329</v>
      </c>
      <c r="F2067" s="211" t="s">
        <v>1113</v>
      </c>
      <c r="G2067" s="211" t="s">
        <v>1721</v>
      </c>
      <c r="H2067" s="212" t="s">
        <v>2427</v>
      </c>
      <c r="I2067" s="213" t="s">
        <v>1115</v>
      </c>
      <c r="J2067" s="201" t="str">
        <f t="shared" si="65"/>
        <v>0387</v>
      </c>
      <c r="K2067" s="209"/>
      <c r="L2067" s="209"/>
      <c r="M2067" s="214"/>
      <c r="N2067" s="209" t="s">
        <v>18777</v>
      </c>
      <c r="O2067" s="215" t="s">
        <v>18778</v>
      </c>
      <c r="P2067" s="215" t="s">
        <v>18773</v>
      </c>
      <c r="Q2067" s="215" t="s">
        <v>18774</v>
      </c>
    </row>
    <row r="2068" spans="1:17" s="208" customFormat="1" ht="13.15" customHeight="1">
      <c r="A2068" s="209" t="str">
        <f t="shared" si="64"/>
        <v>1310377021033568621</v>
      </c>
      <c r="B2068" s="210" t="s">
        <v>19192</v>
      </c>
      <c r="C2068" s="211" t="s">
        <v>602</v>
      </c>
      <c r="D2068" s="211" t="s">
        <v>602</v>
      </c>
      <c r="E2068" s="211" t="s">
        <v>16332</v>
      </c>
      <c r="F2068" s="211" t="s">
        <v>601</v>
      </c>
      <c r="G2068" s="211" t="s">
        <v>2200</v>
      </c>
      <c r="H2068" s="212" t="s">
        <v>16331</v>
      </c>
      <c r="I2068" s="213" t="s">
        <v>603</v>
      </c>
      <c r="J2068" s="201" t="str">
        <f t="shared" si="65"/>
        <v>0388</v>
      </c>
      <c r="K2068" s="209" t="s">
        <v>9153</v>
      </c>
      <c r="L2068" s="240" t="s">
        <v>13094</v>
      </c>
      <c r="M2068" s="214">
        <v>44092</v>
      </c>
      <c r="N2068" s="209" t="s">
        <v>18777</v>
      </c>
      <c r="O2068" s="215" t="s">
        <v>18778</v>
      </c>
      <c r="P2068" s="215" t="s">
        <v>18812</v>
      </c>
      <c r="Q2068" s="215" t="s">
        <v>18813</v>
      </c>
    </row>
    <row r="2069" spans="1:17" s="208" customFormat="1" ht="13.15" customHeight="1">
      <c r="A2069" s="209" t="str">
        <f t="shared" si="64"/>
        <v>1310377021184618548</v>
      </c>
      <c r="B2069" s="210" t="s">
        <v>19192</v>
      </c>
      <c r="C2069" s="211" t="s">
        <v>16330</v>
      </c>
      <c r="D2069" s="211" t="s">
        <v>602</v>
      </c>
      <c r="E2069" s="211" t="s">
        <v>16332</v>
      </c>
      <c r="F2069" s="211" t="s">
        <v>601</v>
      </c>
      <c r="G2069" s="211" t="s">
        <v>2200</v>
      </c>
      <c r="H2069" s="212" t="s">
        <v>16331</v>
      </c>
      <c r="I2069" s="213" t="s">
        <v>603</v>
      </c>
      <c r="J2069" s="201" t="str">
        <f t="shared" si="65"/>
        <v>0388</v>
      </c>
      <c r="K2069" s="209"/>
      <c r="L2069" s="240" t="s">
        <v>13094</v>
      </c>
      <c r="M2069" s="214">
        <v>44092</v>
      </c>
      <c r="N2069" s="209" t="s">
        <v>18777</v>
      </c>
      <c r="O2069" s="215" t="s">
        <v>18778</v>
      </c>
      <c r="P2069" s="215" t="s">
        <v>18812</v>
      </c>
      <c r="Q2069" s="215" t="s">
        <v>18813</v>
      </c>
    </row>
    <row r="2070" spans="1:17" s="208" customFormat="1" ht="13.15" customHeight="1">
      <c r="A2070" s="209" t="str">
        <f t="shared" si="64"/>
        <v>1310377041033568621</v>
      </c>
      <c r="B2070" s="210" t="s">
        <v>19192</v>
      </c>
      <c r="C2070" s="211" t="s">
        <v>602</v>
      </c>
      <c r="D2070" s="211" t="s">
        <v>602</v>
      </c>
      <c r="E2070" s="211" t="s">
        <v>16333</v>
      </c>
      <c r="F2070" s="211" t="s">
        <v>601</v>
      </c>
      <c r="G2070" s="211" t="s">
        <v>2200</v>
      </c>
      <c r="H2070" s="212" t="s">
        <v>16331</v>
      </c>
      <c r="I2070" s="213" t="s">
        <v>603</v>
      </c>
      <c r="J2070" s="201" t="str">
        <f t="shared" si="65"/>
        <v>0388</v>
      </c>
      <c r="K2070" s="209" t="s">
        <v>9153</v>
      </c>
      <c r="L2070" s="240" t="s">
        <v>13094</v>
      </c>
      <c r="M2070" s="214">
        <v>44092</v>
      </c>
      <c r="N2070" s="209" t="s">
        <v>18777</v>
      </c>
      <c r="O2070" s="215" t="s">
        <v>18778</v>
      </c>
      <c r="P2070" s="215" t="s">
        <v>18812</v>
      </c>
      <c r="Q2070" s="215" t="s">
        <v>18813</v>
      </c>
    </row>
    <row r="2071" spans="1:17" s="208" customFormat="1" ht="13.15" customHeight="1">
      <c r="A2071" s="209" t="str">
        <f t="shared" si="64"/>
        <v>1310377041184618548</v>
      </c>
      <c r="B2071" s="210" t="s">
        <v>19192</v>
      </c>
      <c r="C2071" s="211" t="s">
        <v>16330</v>
      </c>
      <c r="D2071" s="211" t="s">
        <v>602</v>
      </c>
      <c r="E2071" s="211" t="s">
        <v>16333</v>
      </c>
      <c r="F2071" s="211" t="s">
        <v>601</v>
      </c>
      <c r="G2071" s="211" t="s">
        <v>2200</v>
      </c>
      <c r="H2071" s="212" t="s">
        <v>16331</v>
      </c>
      <c r="I2071" s="213" t="s">
        <v>603</v>
      </c>
      <c r="J2071" s="201" t="str">
        <f t="shared" si="65"/>
        <v>0388</v>
      </c>
      <c r="K2071" s="209"/>
      <c r="L2071" s="240" t="s">
        <v>13094</v>
      </c>
      <c r="M2071" s="214">
        <v>44092</v>
      </c>
      <c r="N2071" s="209" t="s">
        <v>18777</v>
      </c>
      <c r="O2071" s="215" t="s">
        <v>18778</v>
      </c>
      <c r="P2071" s="215" t="s">
        <v>18812</v>
      </c>
      <c r="Q2071" s="215" t="s">
        <v>18813</v>
      </c>
    </row>
    <row r="2072" spans="1:17" s="208" customFormat="1" ht="13.15" customHeight="1">
      <c r="A2072" s="209" t="str">
        <f t="shared" si="64"/>
        <v>1310377071598757775</v>
      </c>
      <c r="B2072" s="210" t="s">
        <v>19192</v>
      </c>
      <c r="C2072" s="211" t="s">
        <v>16334</v>
      </c>
      <c r="D2072" s="211" t="s">
        <v>602</v>
      </c>
      <c r="E2072" s="211" t="s">
        <v>16335</v>
      </c>
      <c r="F2072" s="211" t="s">
        <v>601</v>
      </c>
      <c r="G2072" s="211" t="s">
        <v>2200</v>
      </c>
      <c r="H2072" s="212" t="s">
        <v>16331</v>
      </c>
      <c r="I2072" s="213" t="s">
        <v>603</v>
      </c>
      <c r="J2072" s="201" t="str">
        <f t="shared" si="65"/>
        <v>0388</v>
      </c>
      <c r="K2072" s="209"/>
      <c r="L2072" s="240" t="s">
        <v>13094</v>
      </c>
      <c r="M2072" s="214">
        <v>44092</v>
      </c>
      <c r="N2072" s="209" t="s">
        <v>18777</v>
      </c>
      <c r="O2072" s="215" t="s">
        <v>18778</v>
      </c>
      <c r="P2072" s="215" t="s">
        <v>18812</v>
      </c>
      <c r="Q2072" s="215" t="s">
        <v>18813</v>
      </c>
    </row>
    <row r="2073" spans="1:17" s="208" customFormat="1" ht="13.15" customHeight="1">
      <c r="A2073" s="209" t="str">
        <f t="shared" si="64"/>
        <v>3001646011033568621</v>
      </c>
      <c r="B2073" s="210" t="s">
        <v>19192</v>
      </c>
      <c r="C2073" s="211" t="s">
        <v>602</v>
      </c>
      <c r="D2073" s="211" t="s">
        <v>602</v>
      </c>
      <c r="E2073" s="211" t="s">
        <v>16337</v>
      </c>
      <c r="F2073" s="211" t="s">
        <v>601</v>
      </c>
      <c r="G2073" s="211" t="s">
        <v>2200</v>
      </c>
      <c r="H2073" s="212" t="s">
        <v>16331</v>
      </c>
      <c r="I2073" s="213" t="s">
        <v>603</v>
      </c>
      <c r="J2073" s="201" t="str">
        <f t="shared" si="65"/>
        <v>0388</v>
      </c>
      <c r="K2073" s="209"/>
      <c r="L2073" s="240" t="s">
        <v>13094</v>
      </c>
      <c r="M2073" s="214">
        <v>44092</v>
      </c>
      <c r="N2073" s="209" t="s">
        <v>18777</v>
      </c>
      <c r="O2073" s="215" t="s">
        <v>18778</v>
      </c>
      <c r="P2073" s="215" t="s">
        <v>18812</v>
      </c>
      <c r="Q2073" s="215" t="s">
        <v>18813</v>
      </c>
    </row>
    <row r="2074" spans="1:17" s="208" customFormat="1" ht="13.15" customHeight="1">
      <c r="A2074" s="209" t="str">
        <f t="shared" si="64"/>
        <v>3001646021598757775</v>
      </c>
      <c r="B2074" s="210" t="s">
        <v>19192</v>
      </c>
      <c r="C2074" s="211" t="s">
        <v>16334</v>
      </c>
      <c r="D2074" s="211" t="s">
        <v>602</v>
      </c>
      <c r="E2074" s="211" t="s">
        <v>16338</v>
      </c>
      <c r="F2074" s="211" t="s">
        <v>601</v>
      </c>
      <c r="G2074" s="211" t="s">
        <v>2200</v>
      </c>
      <c r="H2074" s="212" t="s">
        <v>16331</v>
      </c>
      <c r="I2074" s="213" t="s">
        <v>603</v>
      </c>
      <c r="J2074" s="201" t="str">
        <f t="shared" si="65"/>
        <v>0388</v>
      </c>
      <c r="K2074" s="209"/>
      <c r="L2074" s="240" t="s">
        <v>13094</v>
      </c>
      <c r="M2074" s="214">
        <v>44092</v>
      </c>
      <c r="N2074" s="209" t="s">
        <v>18777</v>
      </c>
      <c r="O2074" s="215" t="s">
        <v>18778</v>
      </c>
      <c r="P2074" s="215" t="s">
        <v>18812</v>
      </c>
      <c r="Q2074" s="215" t="s">
        <v>18813</v>
      </c>
    </row>
    <row r="2075" spans="1:17" s="208" customFormat="1" ht="13.15" customHeight="1">
      <c r="A2075" s="209" t="str">
        <f t="shared" si="64"/>
        <v>3668121011033568621</v>
      </c>
      <c r="B2075" s="210" t="s">
        <v>19192</v>
      </c>
      <c r="C2075" s="211" t="s">
        <v>602</v>
      </c>
      <c r="D2075" s="211" t="s">
        <v>602</v>
      </c>
      <c r="E2075" s="211" t="s">
        <v>601</v>
      </c>
      <c r="F2075" s="211" t="s">
        <v>601</v>
      </c>
      <c r="G2075" s="211" t="s">
        <v>2200</v>
      </c>
      <c r="H2075" s="212" t="s">
        <v>16331</v>
      </c>
      <c r="I2075" s="213" t="s">
        <v>603</v>
      </c>
      <c r="J2075" s="201" t="str">
        <f t="shared" si="65"/>
        <v>0388</v>
      </c>
      <c r="K2075" s="209"/>
      <c r="L2075" s="240" t="s">
        <v>13094</v>
      </c>
      <c r="M2075" s="214">
        <v>44092</v>
      </c>
      <c r="N2075" s="209" t="s">
        <v>18777</v>
      </c>
      <c r="O2075" s="215" t="s">
        <v>18778</v>
      </c>
      <c r="P2075" s="215" t="s">
        <v>18812</v>
      </c>
      <c r="Q2075" s="215" t="s">
        <v>18813</v>
      </c>
    </row>
    <row r="2076" spans="1:17" s="208" customFormat="1" ht="13.15" customHeight="1">
      <c r="A2076" s="209" t="str">
        <f t="shared" si="64"/>
        <v>3668121011184618548</v>
      </c>
      <c r="B2076" s="210" t="s">
        <v>19192</v>
      </c>
      <c r="C2076" s="211" t="s">
        <v>16330</v>
      </c>
      <c r="D2076" s="211" t="s">
        <v>602</v>
      </c>
      <c r="E2076" s="211" t="s">
        <v>601</v>
      </c>
      <c r="F2076" s="211" t="s">
        <v>601</v>
      </c>
      <c r="G2076" s="211" t="s">
        <v>2200</v>
      </c>
      <c r="H2076" s="212" t="s">
        <v>16331</v>
      </c>
      <c r="I2076" s="213" t="s">
        <v>603</v>
      </c>
      <c r="J2076" s="201" t="str">
        <f t="shared" si="65"/>
        <v>0388</v>
      </c>
      <c r="K2076" s="209" t="s">
        <v>14592</v>
      </c>
      <c r="L2076" s="240" t="s">
        <v>13094</v>
      </c>
      <c r="M2076" s="214">
        <v>44092</v>
      </c>
      <c r="N2076" s="209" t="s">
        <v>18777</v>
      </c>
      <c r="O2076" s="215" t="s">
        <v>18778</v>
      </c>
      <c r="P2076" s="215" t="s">
        <v>18812</v>
      </c>
      <c r="Q2076" s="215" t="s">
        <v>18813</v>
      </c>
    </row>
    <row r="2077" spans="1:17" s="208" customFormat="1" ht="13.15" customHeight="1">
      <c r="A2077" s="209" t="str">
        <f t="shared" si="64"/>
        <v>3668121021033568621</v>
      </c>
      <c r="B2077" s="210" t="s">
        <v>19192</v>
      </c>
      <c r="C2077" s="211" t="s">
        <v>602</v>
      </c>
      <c r="D2077" s="211" t="s">
        <v>602</v>
      </c>
      <c r="E2077" s="211" t="s">
        <v>16339</v>
      </c>
      <c r="F2077" s="211" t="s">
        <v>601</v>
      </c>
      <c r="G2077" s="211" t="s">
        <v>2200</v>
      </c>
      <c r="H2077" s="212" t="s">
        <v>16331</v>
      </c>
      <c r="I2077" s="213" t="s">
        <v>603</v>
      </c>
      <c r="J2077" s="201" t="str">
        <f t="shared" si="65"/>
        <v>0388</v>
      </c>
      <c r="K2077" s="209"/>
      <c r="L2077" s="240" t="s">
        <v>13094</v>
      </c>
      <c r="M2077" s="214">
        <v>44092</v>
      </c>
      <c r="N2077" s="209" t="s">
        <v>18777</v>
      </c>
      <c r="O2077" s="215" t="s">
        <v>18778</v>
      </c>
      <c r="P2077" s="215" t="s">
        <v>18812</v>
      </c>
      <c r="Q2077" s="215" t="s">
        <v>18813</v>
      </c>
    </row>
    <row r="2078" spans="1:17" s="208" customFormat="1" ht="13.15" customHeight="1">
      <c r="A2078" s="209" t="str">
        <f t="shared" si="64"/>
        <v>##1033568621</v>
      </c>
      <c r="B2078" s="210" t="s">
        <v>19192</v>
      </c>
      <c r="C2078" s="211" t="s">
        <v>602</v>
      </c>
      <c r="D2078" s="211" t="s">
        <v>602</v>
      </c>
      <c r="E2078" s="211" t="s">
        <v>3649</v>
      </c>
      <c r="F2078" s="211" t="s">
        <v>601</v>
      </c>
      <c r="G2078" s="211" t="s">
        <v>2200</v>
      </c>
      <c r="H2078" s="212" t="s">
        <v>16331</v>
      </c>
      <c r="I2078" s="213" t="s">
        <v>603</v>
      </c>
      <c r="J2078" s="201" t="str">
        <f t="shared" si="65"/>
        <v>0388</v>
      </c>
      <c r="K2078" s="209" t="s">
        <v>14779</v>
      </c>
      <c r="L2078" s="240" t="s">
        <v>13094</v>
      </c>
      <c r="M2078" s="214">
        <v>44092</v>
      </c>
      <c r="N2078" s="209" t="s">
        <v>18777</v>
      </c>
      <c r="O2078" s="215" t="s">
        <v>18778</v>
      </c>
      <c r="P2078" s="215" t="s">
        <v>18812</v>
      </c>
      <c r="Q2078" s="215" t="s">
        <v>18813</v>
      </c>
    </row>
    <row r="2079" spans="1:17" s="208" customFormat="1" ht="13.15" customHeight="1">
      <c r="A2079" s="209" t="str">
        <f t="shared" si="64"/>
        <v>##1184618548</v>
      </c>
      <c r="B2079" s="210" t="s">
        <v>19192</v>
      </c>
      <c r="C2079" s="211" t="s">
        <v>16330</v>
      </c>
      <c r="D2079" s="211" t="s">
        <v>602</v>
      </c>
      <c r="E2079" s="211" t="s">
        <v>3649</v>
      </c>
      <c r="F2079" s="211" t="s">
        <v>601</v>
      </c>
      <c r="G2079" s="211" t="s">
        <v>2200</v>
      </c>
      <c r="H2079" s="212" t="s">
        <v>16331</v>
      </c>
      <c r="I2079" s="213" t="s">
        <v>603</v>
      </c>
      <c r="J2079" s="201" t="str">
        <f t="shared" si="65"/>
        <v>0388</v>
      </c>
      <c r="K2079" s="240" t="s">
        <v>14931</v>
      </c>
      <c r="L2079" s="240" t="s">
        <v>13094</v>
      </c>
      <c r="M2079" s="214">
        <v>44092</v>
      </c>
      <c r="N2079" s="209" t="s">
        <v>18777</v>
      </c>
      <c r="O2079" s="215" t="s">
        <v>18778</v>
      </c>
      <c r="P2079" s="215" t="s">
        <v>18812</v>
      </c>
      <c r="Q2079" s="215" t="s">
        <v>18813</v>
      </c>
    </row>
    <row r="2080" spans="1:17" s="208" customFormat="1" ht="13.15" customHeight="1">
      <c r="A2080" s="209" t="str">
        <f t="shared" si="64"/>
        <v>1F-QMA0000023737901184618548</v>
      </c>
      <c r="B2080" s="210" t="s">
        <v>19192</v>
      </c>
      <c r="C2080" s="211" t="s">
        <v>16330</v>
      </c>
      <c r="D2080" s="211" t="s">
        <v>602</v>
      </c>
      <c r="E2080" s="211" t="s">
        <v>16336</v>
      </c>
      <c r="F2080" s="211" t="s">
        <v>601</v>
      </c>
      <c r="G2080" s="211" t="s">
        <v>2200</v>
      </c>
      <c r="H2080" s="212" t="s">
        <v>16331</v>
      </c>
      <c r="I2080" s="213" t="s">
        <v>603</v>
      </c>
      <c r="J2080" s="201" t="str">
        <f t="shared" si="65"/>
        <v>0388</v>
      </c>
      <c r="K2080" s="209"/>
      <c r="L2080" s="240" t="s">
        <v>13094</v>
      </c>
      <c r="M2080" s="214">
        <v>44092</v>
      </c>
      <c r="N2080" s="209" t="s">
        <v>18777</v>
      </c>
      <c r="O2080" s="215" t="s">
        <v>18778</v>
      </c>
      <c r="P2080" s="215" t="s">
        <v>18812</v>
      </c>
      <c r="Q2080" s="215" t="s">
        <v>18813</v>
      </c>
    </row>
    <row r="2081" spans="1:20" ht="13.15" customHeight="1">
      <c r="A2081" s="209" t="str">
        <f t="shared" si="64"/>
        <v>1310385021598750721</v>
      </c>
      <c r="B2081" s="210" t="s">
        <v>19193</v>
      </c>
      <c r="C2081" s="211" t="s">
        <v>770</v>
      </c>
      <c r="D2081" s="211" t="s">
        <v>770</v>
      </c>
      <c r="E2081" s="211" t="s">
        <v>16341</v>
      </c>
      <c r="F2081" s="211" t="s">
        <v>769</v>
      </c>
      <c r="G2081" s="211" t="s">
        <v>2013</v>
      </c>
      <c r="H2081" s="212" t="s">
        <v>2348</v>
      </c>
      <c r="I2081" s="213" t="s">
        <v>771</v>
      </c>
      <c r="J2081" s="201" t="str">
        <f t="shared" si="65"/>
        <v>0389</v>
      </c>
      <c r="K2081" s="209"/>
      <c r="L2081" s="209"/>
      <c r="M2081" s="214"/>
      <c r="N2081" s="209" t="s">
        <v>18777</v>
      </c>
      <c r="O2081" s="215" t="s">
        <v>18778</v>
      </c>
      <c r="P2081" s="215" t="s">
        <v>18937</v>
      </c>
      <c r="Q2081" s="215" t="s">
        <v>18938</v>
      </c>
      <c r="S2081" s="208"/>
    </row>
    <row r="2082" spans="1:20" ht="13.15" customHeight="1">
      <c r="A2082" s="209" t="str">
        <f t="shared" si="64"/>
        <v>1310385031578558763</v>
      </c>
      <c r="B2082" s="210" t="s">
        <v>19193</v>
      </c>
      <c r="C2082" s="211" t="s">
        <v>16342</v>
      </c>
      <c r="D2082" s="211" t="s">
        <v>770</v>
      </c>
      <c r="E2082" s="211" t="s">
        <v>16343</v>
      </c>
      <c r="F2082" s="211" t="s">
        <v>769</v>
      </c>
      <c r="G2082" s="211" t="s">
        <v>2013</v>
      </c>
      <c r="H2082" s="212" t="s">
        <v>2348</v>
      </c>
      <c r="I2082" s="213" t="s">
        <v>771</v>
      </c>
      <c r="J2082" s="201" t="str">
        <f t="shared" si="65"/>
        <v>0389</v>
      </c>
      <c r="K2082" s="209"/>
      <c r="L2082" s="209"/>
      <c r="M2082" s="214"/>
      <c r="N2082" s="209" t="s">
        <v>18777</v>
      </c>
      <c r="O2082" s="215" t="s">
        <v>18778</v>
      </c>
      <c r="P2082" s="215" t="s">
        <v>18937</v>
      </c>
      <c r="Q2082" s="215" t="s">
        <v>18938</v>
      </c>
      <c r="S2082" s="208"/>
    </row>
    <row r="2083" spans="1:20" ht="13.15" customHeight="1">
      <c r="A2083" s="209" t="str">
        <f t="shared" si="64"/>
        <v>1310385031598750721</v>
      </c>
      <c r="B2083" s="210" t="s">
        <v>19193</v>
      </c>
      <c r="C2083" s="211" t="s">
        <v>770</v>
      </c>
      <c r="D2083" s="211" t="s">
        <v>770</v>
      </c>
      <c r="E2083" s="211" t="s">
        <v>16343</v>
      </c>
      <c r="F2083" s="211" t="s">
        <v>769</v>
      </c>
      <c r="G2083" s="211" t="s">
        <v>2013</v>
      </c>
      <c r="H2083" s="212" t="s">
        <v>2348</v>
      </c>
      <c r="I2083" s="213" t="s">
        <v>771</v>
      </c>
      <c r="J2083" s="201" t="str">
        <f t="shared" si="65"/>
        <v>0389</v>
      </c>
      <c r="K2083" s="209"/>
      <c r="L2083" s="209"/>
      <c r="M2083" s="214"/>
      <c r="N2083" s="209" t="s">
        <v>18777</v>
      </c>
      <c r="O2083" s="215" t="s">
        <v>18778</v>
      </c>
      <c r="P2083" s="215" t="s">
        <v>18937</v>
      </c>
      <c r="Q2083" s="215" t="s">
        <v>18938</v>
      </c>
      <c r="S2083" s="208"/>
    </row>
    <row r="2084" spans="1:20" ht="13.15" customHeight="1">
      <c r="A2084" s="209" t="str">
        <f t="shared" si="64"/>
        <v>1310385041578558763</v>
      </c>
      <c r="B2084" s="210" t="s">
        <v>19193</v>
      </c>
      <c r="C2084" s="211" t="s">
        <v>16342</v>
      </c>
      <c r="D2084" s="211" t="s">
        <v>770</v>
      </c>
      <c r="E2084" s="211" t="s">
        <v>769</v>
      </c>
      <c r="F2084" s="211" t="s">
        <v>769</v>
      </c>
      <c r="G2084" s="211" t="s">
        <v>2013</v>
      </c>
      <c r="H2084" s="212" t="s">
        <v>2348</v>
      </c>
      <c r="I2084" s="213" t="s">
        <v>771</v>
      </c>
      <c r="J2084" s="201" t="str">
        <f t="shared" si="65"/>
        <v>0389</v>
      </c>
      <c r="K2084" s="209" t="s">
        <v>9256</v>
      </c>
      <c r="L2084" s="209"/>
      <c r="M2084" s="214"/>
      <c r="N2084" s="209" t="s">
        <v>18777</v>
      </c>
      <c r="O2084" s="215" t="s">
        <v>18778</v>
      </c>
      <c r="P2084" s="215" t="s">
        <v>18937</v>
      </c>
      <c r="Q2084" s="215" t="s">
        <v>18938</v>
      </c>
      <c r="S2084" s="208"/>
    </row>
    <row r="2085" spans="1:20" ht="13.15" customHeight="1">
      <c r="A2085" s="209" t="str">
        <f t="shared" si="64"/>
        <v>1310385041598750721</v>
      </c>
      <c r="B2085" s="210" t="s">
        <v>19193</v>
      </c>
      <c r="C2085" s="211" t="s">
        <v>770</v>
      </c>
      <c r="D2085" s="211" t="s">
        <v>770</v>
      </c>
      <c r="E2085" s="211" t="s">
        <v>769</v>
      </c>
      <c r="F2085" s="211" t="s">
        <v>769</v>
      </c>
      <c r="G2085" s="211" t="s">
        <v>2013</v>
      </c>
      <c r="H2085" s="212" t="s">
        <v>2348</v>
      </c>
      <c r="I2085" s="213" t="s">
        <v>771</v>
      </c>
      <c r="J2085" s="201" t="str">
        <f t="shared" si="65"/>
        <v>0389</v>
      </c>
      <c r="K2085" s="209"/>
      <c r="L2085" s="209"/>
      <c r="M2085" s="214"/>
      <c r="N2085" s="209" t="s">
        <v>18777</v>
      </c>
      <c r="O2085" s="215" t="s">
        <v>18778</v>
      </c>
      <c r="P2085" s="215" t="s">
        <v>18937</v>
      </c>
      <c r="Q2085" s="215" t="s">
        <v>18938</v>
      </c>
      <c r="S2085" s="208"/>
    </row>
    <row r="2086" spans="1:20" ht="13.15" customHeight="1">
      <c r="A2086" s="209" t="str">
        <f t="shared" si="64"/>
        <v>1310385051598750721</v>
      </c>
      <c r="B2086" s="210" t="s">
        <v>19193</v>
      </c>
      <c r="C2086" s="211" t="s">
        <v>770</v>
      </c>
      <c r="D2086" s="211" t="s">
        <v>770</v>
      </c>
      <c r="E2086" s="211" t="s">
        <v>16344</v>
      </c>
      <c r="F2086" s="211" t="s">
        <v>769</v>
      </c>
      <c r="G2086" s="211" t="s">
        <v>2013</v>
      </c>
      <c r="H2086" s="212" t="s">
        <v>2348</v>
      </c>
      <c r="I2086" s="213" t="s">
        <v>771</v>
      </c>
      <c r="J2086" s="201" t="str">
        <f t="shared" si="65"/>
        <v>0389</v>
      </c>
      <c r="K2086" s="209"/>
      <c r="L2086" s="209"/>
      <c r="M2086" s="214"/>
      <c r="N2086" s="209" t="s">
        <v>18777</v>
      </c>
      <c r="O2086" s="215" t="s">
        <v>18778</v>
      </c>
      <c r="P2086" s="215" t="s">
        <v>18937</v>
      </c>
      <c r="Q2086" s="215" t="s">
        <v>18938</v>
      </c>
      <c r="S2086" s="208"/>
    </row>
    <row r="2087" spans="1:20" ht="13.15" customHeight="1">
      <c r="A2087" s="209" t="str">
        <f t="shared" si="64"/>
        <v>1310385071801118237</v>
      </c>
      <c r="B2087" s="210" t="s">
        <v>19193</v>
      </c>
      <c r="C2087" s="211" t="s">
        <v>16345</v>
      </c>
      <c r="D2087" s="211" t="s">
        <v>770</v>
      </c>
      <c r="E2087" s="211" t="s">
        <v>16346</v>
      </c>
      <c r="F2087" s="211" t="s">
        <v>769</v>
      </c>
      <c r="G2087" s="211" t="s">
        <v>2013</v>
      </c>
      <c r="H2087" s="212" t="s">
        <v>2348</v>
      </c>
      <c r="I2087" s="213" t="s">
        <v>771</v>
      </c>
      <c r="J2087" s="201" t="str">
        <f t="shared" si="65"/>
        <v>0389</v>
      </c>
      <c r="K2087" s="209"/>
      <c r="L2087" s="209"/>
      <c r="M2087" s="214"/>
      <c r="N2087" s="209" t="s">
        <v>18777</v>
      </c>
      <c r="O2087" s="215" t="s">
        <v>18778</v>
      </c>
      <c r="P2087" s="215" t="s">
        <v>18937</v>
      </c>
      <c r="Q2087" s="215" t="s">
        <v>18938</v>
      </c>
      <c r="S2087" s="208"/>
    </row>
    <row r="2088" spans="1:20" ht="13.15" customHeight="1">
      <c r="A2088" s="209" t="str">
        <f t="shared" si="64"/>
        <v>##1598750721</v>
      </c>
      <c r="B2088" s="210" t="s">
        <v>19193</v>
      </c>
      <c r="C2088" s="211" t="s">
        <v>770</v>
      </c>
      <c r="D2088" s="211" t="s">
        <v>770</v>
      </c>
      <c r="E2088" s="211" t="s">
        <v>3649</v>
      </c>
      <c r="F2088" s="211" t="s">
        <v>769</v>
      </c>
      <c r="G2088" s="211" t="s">
        <v>2013</v>
      </c>
      <c r="H2088" s="212" t="s">
        <v>2348</v>
      </c>
      <c r="I2088" s="213" t="s">
        <v>771</v>
      </c>
      <c r="J2088" s="201" t="str">
        <f t="shared" si="65"/>
        <v>0389</v>
      </c>
      <c r="K2088" s="209"/>
      <c r="L2088" s="209"/>
      <c r="M2088" s="214"/>
      <c r="N2088" s="209" t="s">
        <v>18777</v>
      </c>
      <c r="O2088" s="215" t="s">
        <v>18778</v>
      </c>
      <c r="P2088" s="215" t="s">
        <v>18937</v>
      </c>
      <c r="Q2088" s="215" t="s">
        <v>18938</v>
      </c>
      <c r="S2088" s="208"/>
    </row>
    <row r="2089" spans="1:20" ht="13.15" customHeight="1">
      <c r="A2089" s="209" t="str">
        <f t="shared" si="64"/>
        <v>1F-QMA0000027601881598750721</v>
      </c>
      <c r="B2089" s="210" t="s">
        <v>19193</v>
      </c>
      <c r="C2089" s="211" t="s">
        <v>770</v>
      </c>
      <c r="D2089" s="211" t="s">
        <v>770</v>
      </c>
      <c r="E2089" s="211" t="s">
        <v>16340</v>
      </c>
      <c r="F2089" s="211" t="s">
        <v>769</v>
      </c>
      <c r="G2089" s="211" t="s">
        <v>2013</v>
      </c>
      <c r="H2089" s="212" t="s">
        <v>2348</v>
      </c>
      <c r="I2089" s="213" t="s">
        <v>771</v>
      </c>
      <c r="J2089" s="201" t="str">
        <f t="shared" si="65"/>
        <v>0389</v>
      </c>
      <c r="K2089" s="209"/>
      <c r="L2089" s="209"/>
      <c r="M2089" s="214"/>
      <c r="N2089" s="209" t="s">
        <v>18777</v>
      </c>
      <c r="O2089" s="215" t="s">
        <v>18778</v>
      </c>
      <c r="P2089" s="215" t="s">
        <v>18937</v>
      </c>
      <c r="Q2089" s="215" t="s">
        <v>18938</v>
      </c>
      <c r="S2089" s="208"/>
    </row>
    <row r="2090" spans="1:20" ht="13.15" customHeight="1">
      <c r="A2090" s="209" t="str">
        <f t="shared" si="64"/>
        <v>9A-00015981598750721</v>
      </c>
      <c r="B2090" s="210" t="s">
        <v>19193</v>
      </c>
      <c r="C2090" s="211" t="s">
        <v>770</v>
      </c>
      <c r="D2090" s="211" t="s">
        <v>770</v>
      </c>
      <c r="E2090" s="211" t="s">
        <v>16347</v>
      </c>
      <c r="F2090" s="211" t="s">
        <v>769</v>
      </c>
      <c r="G2090" s="211" t="s">
        <v>2013</v>
      </c>
      <c r="H2090" s="212" t="s">
        <v>2348</v>
      </c>
      <c r="I2090" s="213" t="s">
        <v>771</v>
      </c>
      <c r="J2090" s="201" t="str">
        <f t="shared" si="65"/>
        <v>0389</v>
      </c>
      <c r="K2090" s="209"/>
      <c r="L2090" s="209"/>
      <c r="M2090" s="214"/>
      <c r="N2090" s="209" t="s">
        <v>18777</v>
      </c>
      <c r="O2090" s="215" t="s">
        <v>18778</v>
      </c>
      <c r="P2090" s="215" t="s">
        <v>18937</v>
      </c>
      <c r="Q2090" s="215" t="s">
        <v>18938</v>
      </c>
      <c r="S2090" s="208"/>
    </row>
    <row r="2091" spans="1:20" ht="13.15" customHeight="1">
      <c r="A2091" s="209" t="str">
        <f t="shared" si="64"/>
        <v>9A-000159851598750721</v>
      </c>
      <c r="B2091" s="210" t="s">
        <v>19193</v>
      </c>
      <c r="C2091" s="211" t="s">
        <v>770</v>
      </c>
      <c r="D2091" s="211" t="s">
        <v>770</v>
      </c>
      <c r="E2091" s="211" t="s">
        <v>16348</v>
      </c>
      <c r="F2091" s="211" t="s">
        <v>769</v>
      </c>
      <c r="G2091" s="211" t="s">
        <v>2013</v>
      </c>
      <c r="H2091" s="212" t="s">
        <v>2348</v>
      </c>
      <c r="I2091" s="213" t="s">
        <v>771</v>
      </c>
      <c r="J2091" s="201" t="str">
        <f t="shared" si="65"/>
        <v>0389</v>
      </c>
      <c r="K2091" s="209"/>
      <c r="L2091" s="209"/>
      <c r="M2091" s="214"/>
      <c r="N2091" s="209" t="s">
        <v>18777</v>
      </c>
      <c r="O2091" s="215" t="s">
        <v>18778</v>
      </c>
      <c r="P2091" s="215" t="s">
        <v>18937</v>
      </c>
      <c r="Q2091" s="215" t="s">
        <v>18938</v>
      </c>
      <c r="S2091" s="208"/>
    </row>
    <row r="2092" spans="1:20" ht="13.15" customHeight="1">
      <c r="A2092" s="216" t="str">
        <f t="shared" si="64"/>
        <v>1310385081598750721</v>
      </c>
      <c r="B2092" s="217" t="s">
        <v>19193</v>
      </c>
      <c r="C2092" s="218" t="s">
        <v>770</v>
      </c>
      <c r="D2092" s="218" t="s">
        <v>770</v>
      </c>
      <c r="E2092" s="227" t="s">
        <v>23221</v>
      </c>
      <c r="F2092" s="218" t="s">
        <v>769</v>
      </c>
      <c r="G2092" s="218" t="s">
        <v>2013</v>
      </c>
      <c r="H2092" s="219" t="s">
        <v>2348</v>
      </c>
      <c r="I2092" s="220" t="s">
        <v>771</v>
      </c>
      <c r="J2092" s="201" t="str">
        <f t="shared" si="65"/>
        <v>0389</v>
      </c>
      <c r="K2092" s="216"/>
      <c r="L2092" s="216"/>
      <c r="M2092" s="221"/>
      <c r="N2092" s="216" t="s">
        <v>18777</v>
      </c>
      <c r="O2092" s="222" t="s">
        <v>18778</v>
      </c>
      <c r="P2092" s="222" t="s">
        <v>18937</v>
      </c>
      <c r="Q2092" s="222" t="s">
        <v>18938</v>
      </c>
      <c r="R2092" s="223"/>
      <c r="S2092" s="230"/>
      <c r="T2092" s="223"/>
    </row>
    <row r="2093" spans="1:20" ht="13.15" customHeight="1">
      <c r="A2093" s="209" t="str">
        <f t="shared" si="64"/>
        <v>1310401031689639254</v>
      </c>
      <c r="B2093" s="210" t="s">
        <v>19194</v>
      </c>
      <c r="C2093" s="211" t="s">
        <v>16349</v>
      </c>
      <c r="D2093" s="211" t="s">
        <v>16349</v>
      </c>
      <c r="E2093" s="211" t="s">
        <v>16350</v>
      </c>
      <c r="F2093" s="211" t="s">
        <v>16351</v>
      </c>
      <c r="G2093" s="211" t="s">
        <v>16352</v>
      </c>
      <c r="H2093" s="212" t="s">
        <v>16353</v>
      </c>
      <c r="I2093" s="213" t="s">
        <v>19195</v>
      </c>
      <c r="J2093" s="201" t="str">
        <f t="shared" si="65"/>
        <v>0392</v>
      </c>
      <c r="K2093" s="209"/>
      <c r="L2093" s="209"/>
      <c r="M2093" s="214"/>
      <c r="N2093" s="209" t="s">
        <v>18777</v>
      </c>
      <c r="O2093" s="215" t="s">
        <v>18778</v>
      </c>
      <c r="P2093" s="215" t="s">
        <v>18937</v>
      </c>
      <c r="Q2093" s="215" t="s">
        <v>18938</v>
      </c>
      <c r="S2093" s="208"/>
    </row>
    <row r="2094" spans="1:20" ht="13.15" customHeight="1">
      <c r="A2094" s="209" t="str">
        <f t="shared" si="64"/>
        <v>1310401041689639254</v>
      </c>
      <c r="B2094" s="210" t="s">
        <v>19194</v>
      </c>
      <c r="C2094" s="211" t="s">
        <v>16349</v>
      </c>
      <c r="D2094" s="211" t="s">
        <v>16349</v>
      </c>
      <c r="E2094" s="211" t="s">
        <v>16351</v>
      </c>
      <c r="F2094" s="211" t="s">
        <v>16351</v>
      </c>
      <c r="G2094" s="211" t="s">
        <v>16352</v>
      </c>
      <c r="H2094" s="212" t="s">
        <v>16353</v>
      </c>
      <c r="I2094" s="213" t="s">
        <v>19195</v>
      </c>
      <c r="J2094" s="201" t="str">
        <f t="shared" si="65"/>
        <v>0392</v>
      </c>
      <c r="K2094" s="209"/>
      <c r="L2094" s="209"/>
      <c r="M2094" s="214"/>
      <c r="N2094" s="209" t="s">
        <v>18777</v>
      </c>
      <c r="O2094" s="215" t="s">
        <v>18778</v>
      </c>
      <c r="P2094" s="215" t="s">
        <v>18937</v>
      </c>
      <c r="Q2094" s="215" t="s">
        <v>18938</v>
      </c>
      <c r="S2094" s="208"/>
    </row>
    <row r="2095" spans="1:20" ht="13.15" customHeight="1">
      <c r="A2095" s="209" t="str">
        <f t="shared" si="64"/>
        <v>1310252041831160423</v>
      </c>
      <c r="B2095" s="210" t="s">
        <v>19196</v>
      </c>
      <c r="C2095" s="211" t="s">
        <v>1162</v>
      </c>
      <c r="D2095" s="211" t="s">
        <v>2628</v>
      </c>
      <c r="E2095" s="211" t="s">
        <v>16365</v>
      </c>
      <c r="F2095" s="211" t="s">
        <v>3068</v>
      </c>
      <c r="G2095" s="211" t="s">
        <v>1821</v>
      </c>
      <c r="H2095" s="212" t="s">
        <v>16354</v>
      </c>
      <c r="I2095" s="213" t="s">
        <v>3069</v>
      </c>
      <c r="J2095" s="201" t="str">
        <f t="shared" si="65"/>
        <v>0394</v>
      </c>
      <c r="K2095" s="209" t="s">
        <v>16355</v>
      </c>
      <c r="L2095" s="209" t="s">
        <v>15111</v>
      </c>
      <c r="M2095" s="214">
        <v>44124</v>
      </c>
      <c r="N2095" s="209" t="s">
        <v>18777</v>
      </c>
      <c r="O2095" s="215" t="s">
        <v>18778</v>
      </c>
      <c r="P2095" s="215" t="s">
        <v>18773</v>
      </c>
      <c r="Q2095" s="215" t="s">
        <v>18774</v>
      </c>
      <c r="S2095" s="208"/>
    </row>
    <row r="2096" spans="1:20" ht="13.15" customHeight="1">
      <c r="A2096" s="209" t="str">
        <f t="shared" si="64"/>
        <v>1310252071699746073</v>
      </c>
      <c r="B2096" s="210" t="s">
        <v>19196</v>
      </c>
      <c r="C2096" s="211" t="s">
        <v>16356</v>
      </c>
      <c r="D2096" s="211" t="s">
        <v>2628</v>
      </c>
      <c r="E2096" s="211" t="s">
        <v>16357</v>
      </c>
      <c r="F2096" s="211" t="s">
        <v>3068</v>
      </c>
      <c r="G2096" s="211" t="s">
        <v>1821</v>
      </c>
      <c r="H2096" s="212" t="s">
        <v>16354</v>
      </c>
      <c r="I2096" s="213" t="s">
        <v>3069</v>
      </c>
      <c r="J2096" s="201" t="str">
        <f t="shared" si="65"/>
        <v>0394</v>
      </c>
      <c r="K2096" s="209" t="s">
        <v>16358</v>
      </c>
      <c r="L2096" s="209" t="s">
        <v>13094</v>
      </c>
      <c r="M2096" s="214">
        <v>44084</v>
      </c>
      <c r="N2096" s="209" t="s">
        <v>18777</v>
      </c>
      <c r="O2096" s="215" t="s">
        <v>18778</v>
      </c>
      <c r="P2096" s="215" t="s">
        <v>18773</v>
      </c>
      <c r="Q2096" s="215" t="s">
        <v>18774</v>
      </c>
      <c r="S2096" s="208"/>
    </row>
    <row r="2097" spans="1:20" ht="13.15" customHeight="1">
      <c r="A2097" s="209" t="str">
        <f t="shared" si="64"/>
        <v>1310252071831160423</v>
      </c>
      <c r="B2097" s="210" t="s">
        <v>19196</v>
      </c>
      <c r="C2097" s="211" t="s">
        <v>1162</v>
      </c>
      <c r="D2097" s="211" t="s">
        <v>2628</v>
      </c>
      <c r="E2097" s="211" t="s">
        <v>16357</v>
      </c>
      <c r="F2097" s="211" t="s">
        <v>3068</v>
      </c>
      <c r="G2097" s="211" t="s">
        <v>1821</v>
      </c>
      <c r="H2097" s="212" t="s">
        <v>16354</v>
      </c>
      <c r="I2097" s="213" t="s">
        <v>3069</v>
      </c>
      <c r="J2097" s="201" t="str">
        <f t="shared" si="65"/>
        <v>0394</v>
      </c>
      <c r="K2097" s="209" t="s">
        <v>16355</v>
      </c>
      <c r="L2097" s="209" t="s">
        <v>15111</v>
      </c>
      <c r="M2097" s="214">
        <v>44124</v>
      </c>
      <c r="N2097" s="209" t="s">
        <v>18777</v>
      </c>
      <c r="O2097" s="215" t="s">
        <v>18778</v>
      </c>
      <c r="P2097" s="215" t="s">
        <v>18773</v>
      </c>
      <c r="Q2097" s="215" t="s">
        <v>18774</v>
      </c>
      <c r="S2097" s="208"/>
    </row>
    <row r="2098" spans="1:20" ht="13.15" customHeight="1">
      <c r="A2098" s="209" t="str">
        <f t="shared" si="64"/>
        <v>1310435041699746073</v>
      </c>
      <c r="B2098" s="210" t="s">
        <v>19196</v>
      </c>
      <c r="C2098" s="211" t="s">
        <v>16356</v>
      </c>
      <c r="D2098" s="211" t="s">
        <v>2628</v>
      </c>
      <c r="E2098" s="211">
        <v>131043504</v>
      </c>
      <c r="F2098" s="211" t="s">
        <v>3068</v>
      </c>
      <c r="G2098" s="211" t="s">
        <v>1821</v>
      </c>
      <c r="H2098" s="212" t="s">
        <v>16354</v>
      </c>
      <c r="I2098" s="213" t="s">
        <v>3069</v>
      </c>
      <c r="J2098" s="201" t="str">
        <f t="shared" si="65"/>
        <v>0394</v>
      </c>
      <c r="K2098" s="209" t="s">
        <v>16364</v>
      </c>
      <c r="L2098" s="209" t="s">
        <v>13094</v>
      </c>
      <c r="M2098" s="214">
        <v>44084</v>
      </c>
      <c r="N2098" s="209" t="s">
        <v>18777</v>
      </c>
      <c r="O2098" s="215" t="s">
        <v>18778</v>
      </c>
      <c r="P2098" s="215" t="s">
        <v>18773</v>
      </c>
      <c r="Q2098" s="215" t="s">
        <v>18774</v>
      </c>
      <c r="S2098" s="208"/>
    </row>
    <row r="2099" spans="1:20" ht="13.15" customHeight="1">
      <c r="A2099" s="209" t="str">
        <f t="shared" si="64"/>
        <v>1310435041831160423</v>
      </c>
      <c r="B2099" s="210" t="s">
        <v>19196</v>
      </c>
      <c r="C2099" s="211" t="s">
        <v>1162</v>
      </c>
      <c r="D2099" s="211" t="s">
        <v>2628</v>
      </c>
      <c r="E2099" s="211" t="s">
        <v>16359</v>
      </c>
      <c r="F2099" s="211" t="s">
        <v>3068</v>
      </c>
      <c r="G2099" s="211" t="s">
        <v>1821</v>
      </c>
      <c r="H2099" s="212" t="s">
        <v>16354</v>
      </c>
      <c r="I2099" s="213" t="s">
        <v>3069</v>
      </c>
      <c r="J2099" s="201" t="str">
        <f t="shared" si="65"/>
        <v>0394</v>
      </c>
      <c r="K2099" s="209" t="s">
        <v>16355</v>
      </c>
      <c r="L2099" s="209" t="s">
        <v>15111</v>
      </c>
      <c r="M2099" s="214">
        <v>44124</v>
      </c>
      <c r="N2099" s="209" t="s">
        <v>18777</v>
      </c>
      <c r="O2099" s="215" t="s">
        <v>18778</v>
      </c>
      <c r="P2099" s="215" t="s">
        <v>18773</v>
      </c>
      <c r="Q2099" s="215" t="s">
        <v>18774</v>
      </c>
      <c r="S2099" s="208"/>
    </row>
    <row r="2100" spans="1:20" ht="13.15" customHeight="1">
      <c r="A2100" s="209" t="str">
        <f t="shared" si="64"/>
        <v>1310435051831160423</v>
      </c>
      <c r="B2100" s="210" t="s">
        <v>19196</v>
      </c>
      <c r="C2100" s="211" t="s">
        <v>1162</v>
      </c>
      <c r="D2100" s="211" t="s">
        <v>2628</v>
      </c>
      <c r="E2100" s="211" t="s">
        <v>16360</v>
      </c>
      <c r="F2100" s="211" t="s">
        <v>3068</v>
      </c>
      <c r="G2100" s="211" t="s">
        <v>1821</v>
      </c>
      <c r="H2100" s="212" t="s">
        <v>16354</v>
      </c>
      <c r="I2100" s="213" t="s">
        <v>3069</v>
      </c>
      <c r="J2100" s="201" t="str">
        <f t="shared" si="65"/>
        <v>0394</v>
      </c>
      <c r="K2100" s="209" t="s">
        <v>16355</v>
      </c>
      <c r="L2100" s="209" t="s">
        <v>15111</v>
      </c>
      <c r="M2100" s="214">
        <v>44124</v>
      </c>
      <c r="N2100" s="209" t="s">
        <v>18777</v>
      </c>
      <c r="O2100" s="215" t="s">
        <v>18778</v>
      </c>
      <c r="P2100" s="215" t="s">
        <v>18773</v>
      </c>
      <c r="Q2100" s="215" t="s">
        <v>18774</v>
      </c>
      <c r="S2100" s="208"/>
    </row>
    <row r="2101" spans="1:20" ht="13.15" customHeight="1">
      <c r="A2101" s="209" t="str">
        <f t="shared" si="64"/>
        <v>1310435061699746073</v>
      </c>
      <c r="B2101" s="210" t="s">
        <v>19196</v>
      </c>
      <c r="C2101" s="211" t="s">
        <v>16356</v>
      </c>
      <c r="D2101" s="211" t="s">
        <v>2628</v>
      </c>
      <c r="E2101" s="211" t="s">
        <v>1161</v>
      </c>
      <c r="F2101" s="211" t="s">
        <v>3068</v>
      </c>
      <c r="G2101" s="211" t="s">
        <v>1821</v>
      </c>
      <c r="H2101" s="212" t="s">
        <v>16354</v>
      </c>
      <c r="I2101" s="213" t="s">
        <v>3069</v>
      </c>
      <c r="J2101" s="201" t="str">
        <f t="shared" si="65"/>
        <v>0394</v>
      </c>
      <c r="K2101" s="209" t="s">
        <v>16363</v>
      </c>
      <c r="L2101" s="209" t="s">
        <v>13094</v>
      </c>
      <c r="M2101" s="214">
        <v>44103</v>
      </c>
      <c r="N2101" s="209" t="s">
        <v>18777</v>
      </c>
      <c r="O2101" s="215" t="s">
        <v>18778</v>
      </c>
      <c r="P2101" s="215" t="s">
        <v>18773</v>
      </c>
      <c r="Q2101" s="215" t="s">
        <v>18774</v>
      </c>
      <c r="S2101" s="208"/>
    </row>
    <row r="2102" spans="1:20" ht="13.15" customHeight="1">
      <c r="A2102" s="209" t="str">
        <f t="shared" si="64"/>
        <v>1310435061831160423</v>
      </c>
      <c r="B2102" s="210" t="s">
        <v>19196</v>
      </c>
      <c r="C2102" s="211" t="s">
        <v>1162</v>
      </c>
      <c r="D2102" s="211" t="s">
        <v>2628</v>
      </c>
      <c r="E2102" s="211" t="s">
        <v>1161</v>
      </c>
      <c r="F2102" s="211" t="s">
        <v>3068</v>
      </c>
      <c r="G2102" s="211" t="s">
        <v>1821</v>
      </c>
      <c r="H2102" s="212" t="s">
        <v>16354</v>
      </c>
      <c r="I2102" s="213" t="s">
        <v>3069</v>
      </c>
      <c r="J2102" s="201" t="str">
        <f t="shared" si="65"/>
        <v>0394</v>
      </c>
      <c r="K2102" s="209" t="s">
        <v>16355</v>
      </c>
      <c r="L2102" s="209" t="s">
        <v>15111</v>
      </c>
      <c r="M2102" s="214">
        <v>44124</v>
      </c>
      <c r="N2102" s="209" t="s">
        <v>18777</v>
      </c>
      <c r="O2102" s="215" t="s">
        <v>18778</v>
      </c>
      <c r="P2102" s="215" t="s">
        <v>18773</v>
      </c>
      <c r="Q2102" s="215" t="s">
        <v>18774</v>
      </c>
      <c r="S2102" s="208"/>
    </row>
    <row r="2103" spans="1:20" ht="13.15" customHeight="1">
      <c r="A2103" s="209" t="str">
        <f t="shared" si="64"/>
        <v>4051021011285191452</v>
      </c>
      <c r="B2103" s="210" t="s">
        <v>19196</v>
      </c>
      <c r="C2103" s="211" t="s">
        <v>2628</v>
      </c>
      <c r="D2103" s="211" t="s">
        <v>2628</v>
      </c>
      <c r="E2103" s="211" t="s">
        <v>3068</v>
      </c>
      <c r="F2103" s="211" t="s">
        <v>3068</v>
      </c>
      <c r="G2103" s="211" t="s">
        <v>1821</v>
      </c>
      <c r="H2103" s="212" t="s">
        <v>16354</v>
      </c>
      <c r="I2103" s="213" t="s">
        <v>3069</v>
      </c>
      <c r="J2103" s="201" t="str">
        <f t="shared" si="65"/>
        <v>0394</v>
      </c>
      <c r="K2103" s="209" t="s">
        <v>16364</v>
      </c>
      <c r="L2103" s="209" t="s">
        <v>13094</v>
      </c>
      <c r="M2103" s="214">
        <v>44084</v>
      </c>
      <c r="N2103" s="209" t="s">
        <v>18777</v>
      </c>
      <c r="O2103" s="215" t="s">
        <v>18778</v>
      </c>
      <c r="P2103" s="215" t="s">
        <v>18773</v>
      </c>
      <c r="Q2103" s="215" t="s">
        <v>18774</v>
      </c>
      <c r="S2103" s="208"/>
    </row>
    <row r="2104" spans="1:20" ht="13.15" customHeight="1">
      <c r="A2104" s="209" t="str">
        <f t="shared" si="64"/>
        <v>4051021011831160423</v>
      </c>
      <c r="B2104" s="210" t="s">
        <v>19196</v>
      </c>
      <c r="C2104" s="211" t="s">
        <v>1162</v>
      </c>
      <c r="D2104" s="211" t="s">
        <v>2628</v>
      </c>
      <c r="E2104" s="211" t="s">
        <v>3068</v>
      </c>
      <c r="F2104" s="211" t="s">
        <v>3068</v>
      </c>
      <c r="G2104" s="211" t="s">
        <v>1821</v>
      </c>
      <c r="H2104" s="212" t="s">
        <v>16354</v>
      </c>
      <c r="I2104" s="213" t="s">
        <v>3069</v>
      </c>
      <c r="J2104" s="201" t="str">
        <f t="shared" si="65"/>
        <v>0394</v>
      </c>
      <c r="K2104" s="209" t="s">
        <v>16355</v>
      </c>
      <c r="L2104" s="209" t="s">
        <v>15111</v>
      </c>
      <c r="M2104" s="214">
        <v>44124</v>
      </c>
      <c r="N2104" s="209" t="s">
        <v>18777</v>
      </c>
      <c r="O2104" s="215" t="s">
        <v>18778</v>
      </c>
      <c r="P2104" s="215" t="s">
        <v>18773</v>
      </c>
      <c r="Q2104" s="215" t="s">
        <v>18774</v>
      </c>
      <c r="S2104" s="208"/>
    </row>
    <row r="2105" spans="1:20" ht="13.15" customHeight="1">
      <c r="A2105" s="209" t="str">
        <f t="shared" si="64"/>
        <v>4051021021831160423</v>
      </c>
      <c r="B2105" s="210" t="s">
        <v>19196</v>
      </c>
      <c r="C2105" s="211" t="s">
        <v>1162</v>
      </c>
      <c r="D2105" s="211" t="s">
        <v>2628</v>
      </c>
      <c r="E2105" s="211" t="s">
        <v>16366</v>
      </c>
      <c r="F2105" s="211" t="s">
        <v>3068</v>
      </c>
      <c r="G2105" s="211" t="s">
        <v>1821</v>
      </c>
      <c r="H2105" s="212" t="s">
        <v>16354</v>
      </c>
      <c r="I2105" s="213" t="s">
        <v>3069</v>
      </c>
      <c r="J2105" s="201" t="str">
        <f t="shared" si="65"/>
        <v>0394</v>
      </c>
      <c r="K2105" s="209" t="s">
        <v>16355</v>
      </c>
      <c r="L2105" s="209" t="s">
        <v>15111</v>
      </c>
      <c r="M2105" s="214">
        <v>44124</v>
      </c>
      <c r="N2105" s="209" t="s">
        <v>18777</v>
      </c>
      <c r="O2105" s="215" t="s">
        <v>18778</v>
      </c>
      <c r="P2105" s="215" t="s">
        <v>18773</v>
      </c>
      <c r="Q2105" s="215" t="s">
        <v>18774</v>
      </c>
      <c r="S2105" s="208"/>
    </row>
    <row r="2106" spans="1:20" ht="13.15" customHeight="1">
      <c r="A2106" s="209" t="str">
        <f t="shared" si="64"/>
        <v>##1285191452</v>
      </c>
      <c r="B2106" s="210" t="s">
        <v>19196</v>
      </c>
      <c r="C2106" s="211" t="s">
        <v>2628</v>
      </c>
      <c r="D2106" s="211" t="s">
        <v>2628</v>
      </c>
      <c r="E2106" s="211" t="s">
        <v>3649</v>
      </c>
      <c r="F2106" s="211" t="s">
        <v>3068</v>
      </c>
      <c r="G2106" s="211" t="s">
        <v>1821</v>
      </c>
      <c r="H2106" s="212" t="s">
        <v>16354</v>
      </c>
      <c r="I2106" s="213" t="s">
        <v>3069</v>
      </c>
      <c r="J2106" s="201" t="str">
        <f t="shared" si="65"/>
        <v>0394</v>
      </c>
      <c r="K2106" s="209" t="s">
        <v>16355</v>
      </c>
      <c r="L2106" s="209" t="s">
        <v>15111</v>
      </c>
      <c r="M2106" s="214">
        <v>44124</v>
      </c>
      <c r="N2106" s="209" t="s">
        <v>18777</v>
      </c>
      <c r="O2106" s="215" t="s">
        <v>18778</v>
      </c>
      <c r="P2106" s="215" t="s">
        <v>18773</v>
      </c>
      <c r="Q2106" s="215" t="s">
        <v>18774</v>
      </c>
      <c r="S2106" s="208"/>
    </row>
    <row r="2107" spans="1:20" ht="13.15" customHeight="1">
      <c r="A2107" s="209" t="str">
        <f t="shared" si="64"/>
        <v>##1831160423</v>
      </c>
      <c r="B2107" s="210" t="s">
        <v>19196</v>
      </c>
      <c r="C2107" s="211" t="s">
        <v>1162</v>
      </c>
      <c r="D2107" s="211" t="s">
        <v>2628</v>
      </c>
      <c r="E2107" s="211" t="s">
        <v>3649</v>
      </c>
      <c r="F2107" s="211" t="s">
        <v>3068</v>
      </c>
      <c r="G2107" s="211" t="s">
        <v>1821</v>
      </c>
      <c r="H2107" s="212" t="s">
        <v>16354</v>
      </c>
      <c r="I2107" s="213" t="s">
        <v>3069</v>
      </c>
      <c r="J2107" s="201" t="str">
        <f t="shared" si="65"/>
        <v>0394</v>
      </c>
      <c r="K2107" s="209" t="s">
        <v>16355</v>
      </c>
      <c r="L2107" s="209" t="s">
        <v>15111</v>
      </c>
      <c r="M2107" s="214">
        <v>44124</v>
      </c>
      <c r="N2107" s="209" t="s">
        <v>18777</v>
      </c>
      <c r="O2107" s="215" t="s">
        <v>18778</v>
      </c>
      <c r="P2107" s="215" t="s">
        <v>18773</v>
      </c>
      <c r="Q2107" s="215" t="s">
        <v>18774</v>
      </c>
      <c r="S2107" s="208"/>
    </row>
    <row r="2108" spans="1:20" ht="13.15" customHeight="1">
      <c r="A2108" s="209" t="str">
        <f t="shared" si="64"/>
        <v>1F-QMA0000022181361831160423</v>
      </c>
      <c r="B2108" s="210" t="s">
        <v>19196</v>
      </c>
      <c r="C2108" s="211" t="s">
        <v>1162</v>
      </c>
      <c r="D2108" s="211" t="s">
        <v>2628</v>
      </c>
      <c r="E2108" s="211" t="s">
        <v>16361</v>
      </c>
      <c r="F2108" s="211" t="s">
        <v>3068</v>
      </c>
      <c r="G2108" s="211" t="s">
        <v>1821</v>
      </c>
      <c r="H2108" s="212" t="s">
        <v>16354</v>
      </c>
      <c r="I2108" s="213" t="s">
        <v>3069</v>
      </c>
      <c r="J2108" s="201" t="str">
        <f t="shared" si="65"/>
        <v>0394</v>
      </c>
      <c r="K2108" s="209" t="s">
        <v>16355</v>
      </c>
      <c r="L2108" s="209" t="s">
        <v>15111</v>
      </c>
      <c r="M2108" s="214">
        <v>44124</v>
      </c>
      <c r="N2108" s="209" t="s">
        <v>18777</v>
      </c>
      <c r="O2108" s="215" t="s">
        <v>18778</v>
      </c>
      <c r="P2108" s="215" t="s">
        <v>18773</v>
      </c>
      <c r="Q2108" s="215" t="s">
        <v>18774</v>
      </c>
      <c r="S2108" s="208"/>
    </row>
    <row r="2109" spans="1:20" ht="13.15" customHeight="1">
      <c r="A2109" s="209" t="str">
        <f t="shared" si="64"/>
        <v>1F-QMP0000037771251831160423</v>
      </c>
      <c r="B2109" s="210" t="s">
        <v>19196</v>
      </c>
      <c r="C2109" s="211" t="s">
        <v>1162</v>
      </c>
      <c r="D2109" s="211" t="s">
        <v>2628</v>
      </c>
      <c r="E2109" s="211" t="s">
        <v>16362</v>
      </c>
      <c r="F2109" s="211" t="s">
        <v>3068</v>
      </c>
      <c r="G2109" s="211" t="s">
        <v>1821</v>
      </c>
      <c r="H2109" s="212" t="s">
        <v>16354</v>
      </c>
      <c r="I2109" s="213" t="s">
        <v>3069</v>
      </c>
      <c r="J2109" s="201" t="str">
        <f t="shared" si="65"/>
        <v>0394</v>
      </c>
      <c r="K2109" s="209" t="s">
        <v>16355</v>
      </c>
      <c r="L2109" s="209" t="s">
        <v>15111</v>
      </c>
      <c r="M2109" s="214">
        <v>44124</v>
      </c>
      <c r="N2109" s="209" t="s">
        <v>18777</v>
      </c>
      <c r="O2109" s="215" t="s">
        <v>18778</v>
      </c>
      <c r="P2109" s="215" t="s">
        <v>18773</v>
      </c>
      <c r="Q2109" s="215" t="s">
        <v>18774</v>
      </c>
      <c r="S2109" s="208"/>
    </row>
    <row r="2110" spans="1:20" ht="13.15" customHeight="1">
      <c r="A2110" s="216" t="str">
        <f t="shared" si="64"/>
        <v>4051021021285191452</v>
      </c>
      <c r="B2110" s="259" t="s">
        <v>19196</v>
      </c>
      <c r="C2110" s="218" t="s">
        <v>2628</v>
      </c>
      <c r="D2110" s="218" t="s">
        <v>2628</v>
      </c>
      <c r="E2110" s="227" t="s">
        <v>16366</v>
      </c>
      <c r="F2110" s="218" t="s">
        <v>3068</v>
      </c>
      <c r="G2110" s="218" t="s">
        <v>1821</v>
      </c>
      <c r="H2110" s="219" t="s">
        <v>16354</v>
      </c>
      <c r="I2110" s="220" t="s">
        <v>3069</v>
      </c>
      <c r="J2110" s="201" t="str">
        <f t="shared" si="65"/>
        <v>0394</v>
      </c>
      <c r="K2110" s="228" t="s">
        <v>23203</v>
      </c>
      <c r="L2110" s="228" t="s">
        <v>23204</v>
      </c>
      <c r="M2110" s="229">
        <v>44805</v>
      </c>
      <c r="N2110" s="243"/>
      <c r="O2110" s="243"/>
      <c r="P2110" s="243"/>
      <c r="Q2110" s="243"/>
      <c r="R2110" s="223"/>
      <c r="S2110" s="230"/>
      <c r="T2110" s="223"/>
    </row>
    <row r="2111" spans="1:20" ht="13.15" customHeight="1">
      <c r="A2111" s="216" t="str">
        <f t="shared" si="64"/>
        <v>1310435061285191452</v>
      </c>
      <c r="B2111" s="259" t="s">
        <v>19196</v>
      </c>
      <c r="C2111" s="218" t="s">
        <v>2628</v>
      </c>
      <c r="D2111" s="218" t="s">
        <v>2628</v>
      </c>
      <c r="E2111" s="227" t="s">
        <v>1161</v>
      </c>
      <c r="F2111" s="218" t="s">
        <v>3068</v>
      </c>
      <c r="G2111" s="218" t="s">
        <v>1821</v>
      </c>
      <c r="H2111" s="219" t="s">
        <v>16354</v>
      </c>
      <c r="I2111" s="220" t="s">
        <v>3069</v>
      </c>
      <c r="J2111" s="201" t="str">
        <f t="shared" si="65"/>
        <v>0394</v>
      </c>
      <c r="K2111" s="228" t="s">
        <v>23203</v>
      </c>
      <c r="L2111" s="228" t="s">
        <v>23204</v>
      </c>
      <c r="M2111" s="229">
        <v>44805</v>
      </c>
      <c r="N2111" s="243"/>
      <c r="O2111" s="243"/>
      <c r="P2111" s="243"/>
      <c r="Q2111" s="243"/>
      <c r="R2111" s="223"/>
      <c r="S2111" s="230"/>
      <c r="T2111" s="223"/>
    </row>
    <row r="2112" spans="1:20" ht="13.15" customHeight="1">
      <c r="A2112" s="209" t="str">
        <f t="shared" si="64"/>
        <v>1310450031629001748</v>
      </c>
      <c r="B2112" s="210" t="s">
        <v>19197</v>
      </c>
      <c r="C2112" s="211" t="s">
        <v>16367</v>
      </c>
      <c r="D2112" s="211" t="s">
        <v>125</v>
      </c>
      <c r="E2112" s="211" t="s">
        <v>16368</v>
      </c>
      <c r="F2112" s="211" t="s">
        <v>124</v>
      </c>
      <c r="G2112" s="211" t="s">
        <v>2114</v>
      </c>
      <c r="H2112" s="212" t="s">
        <v>2113</v>
      </c>
      <c r="I2112" s="213" t="s">
        <v>126</v>
      </c>
      <c r="J2112" s="201" t="str">
        <f t="shared" si="65"/>
        <v>0396</v>
      </c>
      <c r="K2112" s="209"/>
      <c r="L2112" s="209"/>
      <c r="M2112" s="214"/>
      <c r="N2112" s="209" t="s">
        <v>18765</v>
      </c>
      <c r="O2112" s="215" t="s">
        <v>18766</v>
      </c>
      <c r="P2112" s="215" t="s">
        <v>18767</v>
      </c>
      <c r="Q2112" s="215" t="s">
        <v>18768</v>
      </c>
      <c r="S2112" s="208"/>
    </row>
    <row r="2113" spans="1:17" s="208" customFormat="1" ht="13.15" customHeight="1">
      <c r="A2113" s="209" t="str">
        <f t="shared" si="64"/>
        <v>1310450041629001748</v>
      </c>
      <c r="B2113" s="210" t="s">
        <v>19197</v>
      </c>
      <c r="C2113" s="211" t="s">
        <v>16367</v>
      </c>
      <c r="D2113" s="211" t="s">
        <v>125</v>
      </c>
      <c r="E2113" s="211" t="s">
        <v>16369</v>
      </c>
      <c r="F2113" s="211" t="s">
        <v>124</v>
      </c>
      <c r="G2113" s="211" t="s">
        <v>2114</v>
      </c>
      <c r="H2113" s="212" t="s">
        <v>2113</v>
      </c>
      <c r="I2113" s="213" t="s">
        <v>126</v>
      </c>
      <c r="J2113" s="201" t="str">
        <f t="shared" si="65"/>
        <v>0396</v>
      </c>
      <c r="K2113" s="209"/>
      <c r="L2113" s="209"/>
      <c r="M2113" s="214"/>
      <c r="N2113" s="209" t="s">
        <v>18765</v>
      </c>
      <c r="O2113" s="215" t="s">
        <v>18766</v>
      </c>
      <c r="P2113" s="215" t="s">
        <v>18767</v>
      </c>
      <c r="Q2113" s="215" t="s">
        <v>18768</v>
      </c>
    </row>
    <row r="2114" spans="1:17" s="208" customFormat="1" ht="13.15" customHeight="1">
      <c r="A2114" s="209" t="str">
        <f t="shared" ref="A2114:A2177" si="66">E2114&amp;C2114</f>
        <v>1310450081629001748</v>
      </c>
      <c r="B2114" s="210" t="s">
        <v>19197</v>
      </c>
      <c r="C2114" s="211" t="s">
        <v>16367</v>
      </c>
      <c r="D2114" s="211" t="s">
        <v>125</v>
      </c>
      <c r="E2114" s="211" t="s">
        <v>16370</v>
      </c>
      <c r="F2114" s="211" t="s">
        <v>124</v>
      </c>
      <c r="G2114" s="211" t="s">
        <v>2114</v>
      </c>
      <c r="H2114" s="212" t="s">
        <v>2113</v>
      </c>
      <c r="I2114" s="213" t="s">
        <v>126</v>
      </c>
      <c r="J2114" s="201" t="str">
        <f t="shared" ref="J2114:J2177" si="67">B2114</f>
        <v>0396</v>
      </c>
      <c r="K2114" s="209"/>
      <c r="L2114" s="209"/>
      <c r="M2114" s="214"/>
      <c r="N2114" s="209" t="s">
        <v>18765</v>
      </c>
      <c r="O2114" s="215" t="s">
        <v>18766</v>
      </c>
      <c r="P2114" s="215" t="s">
        <v>18767</v>
      </c>
      <c r="Q2114" s="215" t="s">
        <v>18768</v>
      </c>
    </row>
    <row r="2115" spans="1:17" s="208" customFormat="1" ht="13.15" customHeight="1">
      <c r="A2115" s="209" t="str">
        <f t="shared" si="66"/>
        <v>3110546011003192311</v>
      </c>
      <c r="B2115" s="210" t="s">
        <v>19197</v>
      </c>
      <c r="C2115" s="211" t="s">
        <v>125</v>
      </c>
      <c r="D2115" s="211" t="s">
        <v>125</v>
      </c>
      <c r="E2115" s="211" t="s">
        <v>124</v>
      </c>
      <c r="F2115" s="211" t="s">
        <v>124</v>
      </c>
      <c r="G2115" s="211" t="s">
        <v>2114</v>
      </c>
      <c r="H2115" s="212" t="s">
        <v>2113</v>
      </c>
      <c r="I2115" s="213" t="s">
        <v>126</v>
      </c>
      <c r="J2115" s="201" t="str">
        <f t="shared" si="67"/>
        <v>0396</v>
      </c>
      <c r="K2115" s="209"/>
      <c r="L2115" s="209"/>
      <c r="M2115" s="214"/>
      <c r="N2115" s="209" t="s">
        <v>18765</v>
      </c>
      <c r="O2115" s="215" t="s">
        <v>18766</v>
      </c>
      <c r="P2115" s="215" t="s">
        <v>18767</v>
      </c>
      <c r="Q2115" s="215" t="s">
        <v>18768</v>
      </c>
    </row>
    <row r="2116" spans="1:17" s="208" customFormat="1" ht="13.15" customHeight="1">
      <c r="A2116" s="209" t="str">
        <f t="shared" si="66"/>
        <v>3110546021003192311</v>
      </c>
      <c r="B2116" s="210" t="s">
        <v>19197</v>
      </c>
      <c r="C2116" s="211" t="s">
        <v>125</v>
      </c>
      <c r="D2116" s="211" t="s">
        <v>125</v>
      </c>
      <c r="E2116" s="211" t="s">
        <v>16372</v>
      </c>
      <c r="F2116" s="211" t="s">
        <v>124</v>
      </c>
      <c r="G2116" s="211" t="s">
        <v>2114</v>
      </c>
      <c r="H2116" s="212" t="s">
        <v>2113</v>
      </c>
      <c r="I2116" s="213" t="s">
        <v>126</v>
      </c>
      <c r="J2116" s="201" t="str">
        <f t="shared" si="67"/>
        <v>0396</v>
      </c>
      <c r="K2116" s="209"/>
      <c r="L2116" s="209"/>
      <c r="M2116" s="214"/>
      <c r="N2116" s="209" t="s">
        <v>18765</v>
      </c>
      <c r="O2116" s="215" t="s">
        <v>18766</v>
      </c>
      <c r="P2116" s="215" t="s">
        <v>18767</v>
      </c>
      <c r="Q2116" s="215" t="s">
        <v>18768</v>
      </c>
    </row>
    <row r="2117" spans="1:17" s="208" customFormat="1" ht="13.15" customHeight="1">
      <c r="A2117" s="209" t="str">
        <f t="shared" si="66"/>
        <v>3110546031003192311</v>
      </c>
      <c r="B2117" s="210" t="s">
        <v>19197</v>
      </c>
      <c r="C2117" s="211" t="s">
        <v>125</v>
      </c>
      <c r="D2117" s="211" t="s">
        <v>125</v>
      </c>
      <c r="E2117" s="211" t="s">
        <v>16373</v>
      </c>
      <c r="F2117" s="211" t="s">
        <v>124</v>
      </c>
      <c r="G2117" s="211" t="s">
        <v>2114</v>
      </c>
      <c r="H2117" s="212" t="s">
        <v>2113</v>
      </c>
      <c r="I2117" s="213" t="s">
        <v>126</v>
      </c>
      <c r="J2117" s="201" t="str">
        <f t="shared" si="67"/>
        <v>0396</v>
      </c>
      <c r="K2117" s="209"/>
      <c r="L2117" s="209"/>
      <c r="M2117" s="214"/>
      <c r="N2117" s="209" t="s">
        <v>18765</v>
      </c>
      <c r="O2117" s="215" t="s">
        <v>18766</v>
      </c>
      <c r="P2117" s="215" t="s">
        <v>18767</v>
      </c>
      <c r="Q2117" s="215" t="s">
        <v>18768</v>
      </c>
    </row>
    <row r="2118" spans="1:17" s="208" customFormat="1" ht="13.15" customHeight="1">
      <c r="A2118" s="209" t="str">
        <f t="shared" si="66"/>
        <v>3110546041003192311</v>
      </c>
      <c r="B2118" s="210" t="s">
        <v>19197</v>
      </c>
      <c r="C2118" s="211" t="s">
        <v>125</v>
      </c>
      <c r="D2118" s="211" t="s">
        <v>125</v>
      </c>
      <c r="E2118" s="211" t="s">
        <v>16374</v>
      </c>
      <c r="F2118" s="211" t="s">
        <v>124</v>
      </c>
      <c r="G2118" s="211" t="s">
        <v>2114</v>
      </c>
      <c r="H2118" s="212" t="s">
        <v>2113</v>
      </c>
      <c r="I2118" s="213" t="s">
        <v>126</v>
      </c>
      <c r="J2118" s="201" t="str">
        <f t="shared" si="67"/>
        <v>0396</v>
      </c>
      <c r="K2118" s="209"/>
      <c r="L2118" s="209"/>
      <c r="M2118" s="214"/>
      <c r="N2118" s="209" t="s">
        <v>18765</v>
      </c>
      <c r="O2118" s="215" t="s">
        <v>18766</v>
      </c>
      <c r="P2118" s="215" t="s">
        <v>18767</v>
      </c>
      <c r="Q2118" s="215" t="s">
        <v>18768</v>
      </c>
    </row>
    <row r="2119" spans="1:17" s="208" customFormat="1" ht="13.15" customHeight="1">
      <c r="A2119" s="209" t="str">
        <f t="shared" si="66"/>
        <v>##1003192311</v>
      </c>
      <c r="B2119" s="210" t="s">
        <v>19197</v>
      </c>
      <c r="C2119" s="211" t="s">
        <v>125</v>
      </c>
      <c r="D2119" s="211" t="s">
        <v>125</v>
      </c>
      <c r="E2119" s="211" t="s">
        <v>3649</v>
      </c>
      <c r="F2119" s="211" t="s">
        <v>124</v>
      </c>
      <c r="G2119" s="211" t="s">
        <v>2114</v>
      </c>
      <c r="H2119" s="212" t="s">
        <v>2113</v>
      </c>
      <c r="I2119" s="213" t="s">
        <v>126</v>
      </c>
      <c r="J2119" s="201" t="str">
        <f t="shared" si="67"/>
        <v>0396</v>
      </c>
      <c r="K2119" s="209" t="s">
        <v>14592</v>
      </c>
      <c r="L2119" s="209"/>
      <c r="M2119" s="214"/>
      <c r="N2119" s="209" t="s">
        <v>18765</v>
      </c>
      <c r="O2119" s="215" t="s">
        <v>18766</v>
      </c>
      <c r="P2119" s="215" t="s">
        <v>18767</v>
      </c>
      <c r="Q2119" s="215" t="s">
        <v>18768</v>
      </c>
    </row>
    <row r="2120" spans="1:17" s="208" customFormat="1" ht="13.15" customHeight="1">
      <c r="A2120" s="209" t="str">
        <f t="shared" si="66"/>
        <v>1F-QMP0000033659991629001748</v>
      </c>
      <c r="B2120" s="210" t="s">
        <v>19197</v>
      </c>
      <c r="C2120" s="211" t="s">
        <v>16367</v>
      </c>
      <c r="D2120" s="211" t="s">
        <v>125</v>
      </c>
      <c r="E2120" s="211" t="s">
        <v>16371</v>
      </c>
      <c r="F2120" s="211" t="s">
        <v>124</v>
      </c>
      <c r="G2120" s="211" t="s">
        <v>2114</v>
      </c>
      <c r="H2120" s="212" t="s">
        <v>2113</v>
      </c>
      <c r="I2120" s="213" t="s">
        <v>126</v>
      </c>
      <c r="J2120" s="201" t="str">
        <f t="shared" si="67"/>
        <v>0396</v>
      </c>
      <c r="K2120" s="209"/>
      <c r="L2120" s="209"/>
      <c r="M2120" s="214"/>
      <c r="N2120" s="209" t="s">
        <v>18765</v>
      </c>
      <c r="O2120" s="215" t="s">
        <v>18766</v>
      </c>
      <c r="P2120" s="215" t="s">
        <v>18767</v>
      </c>
      <c r="Q2120" s="215" t="s">
        <v>18768</v>
      </c>
    </row>
    <row r="2121" spans="1:17" s="208" customFormat="1" ht="13.15" customHeight="1">
      <c r="A2121" s="209" t="str">
        <f t="shared" si="66"/>
        <v>7T-QMA0000036514781003192311</v>
      </c>
      <c r="B2121" s="210" t="s">
        <v>19197</v>
      </c>
      <c r="C2121" s="211" t="s">
        <v>125</v>
      </c>
      <c r="D2121" s="211" t="s">
        <v>125</v>
      </c>
      <c r="E2121" s="211" t="s">
        <v>16375</v>
      </c>
      <c r="F2121" s="211" t="s">
        <v>124</v>
      </c>
      <c r="G2121" s="211" t="s">
        <v>2114</v>
      </c>
      <c r="H2121" s="212" t="s">
        <v>2113</v>
      </c>
      <c r="I2121" s="213" t="s">
        <v>126</v>
      </c>
      <c r="J2121" s="201" t="str">
        <f t="shared" si="67"/>
        <v>0396</v>
      </c>
      <c r="K2121" s="209"/>
      <c r="L2121" s="209"/>
      <c r="M2121" s="214"/>
      <c r="N2121" s="209" t="s">
        <v>18765</v>
      </c>
      <c r="O2121" s="215" t="s">
        <v>18766</v>
      </c>
      <c r="P2121" s="215" t="s">
        <v>18767</v>
      </c>
      <c r="Q2121" s="215" t="s">
        <v>18768</v>
      </c>
    </row>
    <row r="2122" spans="1:17" s="208" customFormat="1" ht="13.15" customHeight="1">
      <c r="A2122" s="209" t="str">
        <f t="shared" si="66"/>
        <v>7W-0010182300011629001748</v>
      </c>
      <c r="B2122" s="210" t="s">
        <v>19197</v>
      </c>
      <c r="C2122" s="211" t="s">
        <v>16367</v>
      </c>
      <c r="D2122" s="211" t="s">
        <v>125</v>
      </c>
      <c r="E2122" s="211" t="s">
        <v>16376</v>
      </c>
      <c r="F2122" s="211" t="s">
        <v>124</v>
      </c>
      <c r="G2122" s="211" t="s">
        <v>2114</v>
      </c>
      <c r="H2122" s="212" t="s">
        <v>2113</v>
      </c>
      <c r="I2122" s="213" t="s">
        <v>126</v>
      </c>
      <c r="J2122" s="201" t="str">
        <f t="shared" si="67"/>
        <v>0396</v>
      </c>
      <c r="K2122" s="209"/>
      <c r="L2122" s="209"/>
      <c r="M2122" s="214"/>
      <c r="N2122" s="209" t="s">
        <v>18765</v>
      </c>
      <c r="O2122" s="215" t="s">
        <v>18766</v>
      </c>
      <c r="P2122" s="215" t="s">
        <v>18767</v>
      </c>
      <c r="Q2122" s="215" t="s">
        <v>18768</v>
      </c>
    </row>
    <row r="2123" spans="1:17" s="208" customFormat="1" ht="13.15" customHeight="1">
      <c r="A2123" s="209" t="str">
        <f t="shared" si="66"/>
        <v>7W-0010182300021629001748</v>
      </c>
      <c r="B2123" s="210" t="s">
        <v>19197</v>
      </c>
      <c r="C2123" s="211" t="s">
        <v>16367</v>
      </c>
      <c r="D2123" s="211" t="s">
        <v>125</v>
      </c>
      <c r="E2123" s="211" t="s">
        <v>16377</v>
      </c>
      <c r="F2123" s="211" t="s">
        <v>124</v>
      </c>
      <c r="G2123" s="211" t="s">
        <v>2114</v>
      </c>
      <c r="H2123" s="212" t="s">
        <v>2113</v>
      </c>
      <c r="I2123" s="213" t="s">
        <v>126</v>
      </c>
      <c r="J2123" s="201" t="str">
        <f t="shared" si="67"/>
        <v>0396</v>
      </c>
      <c r="K2123" s="209"/>
      <c r="L2123" s="209"/>
      <c r="M2123" s="214"/>
      <c r="N2123" s="209" t="s">
        <v>18765</v>
      </c>
      <c r="O2123" s="215" t="s">
        <v>18766</v>
      </c>
      <c r="P2123" s="215" t="s">
        <v>18767</v>
      </c>
      <c r="Q2123" s="215" t="s">
        <v>18768</v>
      </c>
    </row>
    <row r="2124" spans="1:17" s="208" customFormat="1" ht="13.15" customHeight="1">
      <c r="A2124" s="209" t="str">
        <f t="shared" si="66"/>
        <v>7W-0010182300031003192311</v>
      </c>
      <c r="B2124" s="210" t="s">
        <v>19197</v>
      </c>
      <c r="C2124" s="211" t="s">
        <v>125</v>
      </c>
      <c r="D2124" s="211" t="s">
        <v>125</v>
      </c>
      <c r="E2124" s="211" t="s">
        <v>16378</v>
      </c>
      <c r="F2124" s="211" t="s">
        <v>124</v>
      </c>
      <c r="G2124" s="211" t="s">
        <v>2114</v>
      </c>
      <c r="H2124" s="212" t="s">
        <v>2113</v>
      </c>
      <c r="I2124" s="213" t="s">
        <v>126</v>
      </c>
      <c r="J2124" s="201" t="str">
        <f t="shared" si="67"/>
        <v>0396</v>
      </c>
      <c r="K2124" s="209"/>
      <c r="L2124" s="209"/>
      <c r="M2124" s="214"/>
      <c r="N2124" s="209" t="s">
        <v>18765</v>
      </c>
      <c r="O2124" s="215" t="s">
        <v>18766</v>
      </c>
      <c r="P2124" s="215" t="s">
        <v>18767</v>
      </c>
      <c r="Q2124" s="215" t="s">
        <v>18768</v>
      </c>
    </row>
    <row r="2125" spans="1:17" s="208" customFormat="1" ht="13.15" customHeight="1">
      <c r="A2125" s="209" t="str">
        <f t="shared" si="66"/>
        <v>7Y-576200001629001748</v>
      </c>
      <c r="B2125" s="210" t="s">
        <v>19197</v>
      </c>
      <c r="C2125" s="211" t="s">
        <v>16367</v>
      </c>
      <c r="D2125" s="211" t="s">
        <v>125</v>
      </c>
      <c r="E2125" s="211" t="s">
        <v>16379</v>
      </c>
      <c r="F2125" s="211" t="s">
        <v>124</v>
      </c>
      <c r="G2125" s="211" t="s">
        <v>2114</v>
      </c>
      <c r="H2125" s="212" t="s">
        <v>2113</v>
      </c>
      <c r="I2125" s="213" t="s">
        <v>126</v>
      </c>
      <c r="J2125" s="201" t="str">
        <f t="shared" si="67"/>
        <v>0396</v>
      </c>
      <c r="K2125" s="209"/>
      <c r="L2125" s="209"/>
      <c r="M2125" s="214"/>
      <c r="N2125" s="209" t="s">
        <v>18765</v>
      </c>
      <c r="O2125" s="215" t="s">
        <v>18766</v>
      </c>
      <c r="P2125" s="215" t="s">
        <v>18767</v>
      </c>
      <c r="Q2125" s="215" t="s">
        <v>18768</v>
      </c>
    </row>
    <row r="2126" spans="1:17" s="208" customFormat="1" ht="13.15" customHeight="1">
      <c r="A2126" s="209" t="str">
        <f t="shared" si="66"/>
        <v>1080517021548286172</v>
      </c>
      <c r="B2126" s="210" t="s">
        <v>19198</v>
      </c>
      <c r="C2126" s="211" t="s">
        <v>116</v>
      </c>
      <c r="D2126" s="211" t="s">
        <v>116</v>
      </c>
      <c r="E2126" s="211" t="s">
        <v>16380</v>
      </c>
      <c r="F2126" s="211" t="s">
        <v>115</v>
      </c>
      <c r="G2126" s="211" t="s">
        <v>2125</v>
      </c>
      <c r="H2126" s="212" t="s">
        <v>2124</v>
      </c>
      <c r="I2126" s="213" t="s">
        <v>117</v>
      </c>
      <c r="J2126" s="201" t="str">
        <f t="shared" si="67"/>
        <v>0397</v>
      </c>
      <c r="K2126" s="209"/>
      <c r="L2126" s="209"/>
      <c r="M2126" s="214"/>
      <c r="N2126" s="209" t="s">
        <v>18765</v>
      </c>
      <c r="O2126" s="215" t="s">
        <v>18766</v>
      </c>
      <c r="P2126" s="215" t="s">
        <v>18879</v>
      </c>
      <c r="Q2126" s="215" t="s">
        <v>18880</v>
      </c>
    </row>
    <row r="2127" spans="1:17" s="208" customFormat="1" ht="13.15" customHeight="1">
      <c r="A2127" s="209" t="str">
        <f t="shared" si="66"/>
        <v>1080517031548286172</v>
      </c>
      <c r="B2127" s="210" t="s">
        <v>19198</v>
      </c>
      <c r="C2127" s="211" t="s">
        <v>116</v>
      </c>
      <c r="D2127" s="211" t="s">
        <v>116</v>
      </c>
      <c r="E2127" s="211" t="s">
        <v>16381</v>
      </c>
      <c r="F2127" s="211" t="s">
        <v>115</v>
      </c>
      <c r="G2127" s="211" t="s">
        <v>2125</v>
      </c>
      <c r="H2127" s="212" t="s">
        <v>2124</v>
      </c>
      <c r="I2127" s="213" t="s">
        <v>117</v>
      </c>
      <c r="J2127" s="201" t="str">
        <f t="shared" si="67"/>
        <v>0397</v>
      </c>
      <c r="K2127" s="209"/>
      <c r="L2127" s="209"/>
      <c r="M2127" s="214"/>
      <c r="N2127" s="209" t="s">
        <v>18765</v>
      </c>
      <c r="O2127" s="215" t="s">
        <v>18766</v>
      </c>
      <c r="P2127" s="215" t="s">
        <v>18879</v>
      </c>
      <c r="Q2127" s="215" t="s">
        <v>18880</v>
      </c>
    </row>
    <row r="2128" spans="1:17" s="208" customFormat="1" ht="13.15" customHeight="1">
      <c r="A2128" s="209" t="str">
        <f t="shared" si="66"/>
        <v>1328122021215064506</v>
      </c>
      <c r="B2128" s="210" t="s">
        <v>19198</v>
      </c>
      <c r="C2128" s="211" t="s">
        <v>16382</v>
      </c>
      <c r="D2128" s="211" t="s">
        <v>116</v>
      </c>
      <c r="E2128" s="211" t="s">
        <v>16383</v>
      </c>
      <c r="F2128" s="211" t="s">
        <v>115</v>
      </c>
      <c r="G2128" s="211" t="s">
        <v>2125</v>
      </c>
      <c r="H2128" s="212" t="s">
        <v>2124</v>
      </c>
      <c r="I2128" s="213" t="s">
        <v>117</v>
      </c>
      <c r="J2128" s="201" t="str">
        <f t="shared" si="67"/>
        <v>0397</v>
      </c>
      <c r="K2128" s="209"/>
      <c r="L2128" s="209"/>
      <c r="M2128" s="214"/>
      <c r="N2128" s="209" t="s">
        <v>18765</v>
      </c>
      <c r="O2128" s="215" t="s">
        <v>18766</v>
      </c>
      <c r="P2128" s="215" t="s">
        <v>18879</v>
      </c>
      <c r="Q2128" s="215" t="s">
        <v>18880</v>
      </c>
    </row>
    <row r="2129" spans="1:20" ht="13.15" customHeight="1">
      <c r="A2129" s="209" t="str">
        <f t="shared" si="66"/>
        <v>1328122021548286172</v>
      </c>
      <c r="B2129" s="210" t="s">
        <v>19198</v>
      </c>
      <c r="C2129" s="211" t="s">
        <v>116</v>
      </c>
      <c r="D2129" s="211" t="s">
        <v>116</v>
      </c>
      <c r="E2129" s="211" t="s">
        <v>16383</v>
      </c>
      <c r="F2129" s="211" t="s">
        <v>115</v>
      </c>
      <c r="G2129" s="211" t="s">
        <v>2125</v>
      </c>
      <c r="H2129" s="212" t="s">
        <v>2124</v>
      </c>
      <c r="I2129" s="213" t="s">
        <v>117</v>
      </c>
      <c r="J2129" s="201" t="str">
        <f t="shared" si="67"/>
        <v>0397</v>
      </c>
      <c r="K2129" s="209" t="s">
        <v>9153</v>
      </c>
      <c r="L2129" s="209"/>
      <c r="M2129" s="214"/>
      <c r="N2129" s="209" t="s">
        <v>18765</v>
      </c>
      <c r="O2129" s="215" t="s">
        <v>18766</v>
      </c>
      <c r="P2129" s="215" t="s">
        <v>18879</v>
      </c>
      <c r="Q2129" s="215" t="s">
        <v>18880</v>
      </c>
      <c r="S2129" s="208"/>
    </row>
    <row r="2130" spans="1:20" ht="13.15" customHeight="1">
      <c r="A2130" s="209" t="str">
        <f t="shared" si="66"/>
        <v>1328122031548286172</v>
      </c>
      <c r="B2130" s="210" t="s">
        <v>19198</v>
      </c>
      <c r="C2130" s="211" t="s">
        <v>116</v>
      </c>
      <c r="D2130" s="211" t="s">
        <v>116</v>
      </c>
      <c r="E2130" s="211" t="s">
        <v>16384</v>
      </c>
      <c r="F2130" s="211" t="s">
        <v>115</v>
      </c>
      <c r="G2130" s="211" t="s">
        <v>2125</v>
      </c>
      <c r="H2130" s="212" t="s">
        <v>2124</v>
      </c>
      <c r="I2130" s="213" t="s">
        <v>117</v>
      </c>
      <c r="J2130" s="201" t="str">
        <f t="shared" si="67"/>
        <v>0397</v>
      </c>
      <c r="K2130" s="209"/>
      <c r="L2130" s="209"/>
      <c r="M2130" s="214"/>
      <c r="N2130" s="209" t="s">
        <v>18765</v>
      </c>
      <c r="O2130" s="215" t="s">
        <v>18766</v>
      </c>
      <c r="P2130" s="215" t="s">
        <v>18879</v>
      </c>
      <c r="Q2130" s="215" t="s">
        <v>18880</v>
      </c>
      <c r="S2130" s="208"/>
    </row>
    <row r="2131" spans="1:20" ht="13.15" customHeight="1">
      <c r="A2131" s="209" t="str">
        <f t="shared" si="66"/>
        <v>1328122041548286172</v>
      </c>
      <c r="B2131" s="210" t="s">
        <v>19198</v>
      </c>
      <c r="C2131" s="211" t="s">
        <v>116</v>
      </c>
      <c r="D2131" s="211" t="s">
        <v>116</v>
      </c>
      <c r="E2131" s="211" t="s">
        <v>16385</v>
      </c>
      <c r="F2131" s="211" t="s">
        <v>115</v>
      </c>
      <c r="G2131" s="211" t="s">
        <v>2125</v>
      </c>
      <c r="H2131" s="212" t="s">
        <v>2124</v>
      </c>
      <c r="I2131" s="213" t="s">
        <v>117</v>
      </c>
      <c r="J2131" s="201" t="str">
        <f t="shared" si="67"/>
        <v>0397</v>
      </c>
      <c r="K2131" s="209"/>
      <c r="L2131" s="209"/>
      <c r="M2131" s="214"/>
      <c r="N2131" s="209" t="s">
        <v>18765</v>
      </c>
      <c r="O2131" s="215" t="s">
        <v>18766</v>
      </c>
      <c r="P2131" s="215" t="s">
        <v>18879</v>
      </c>
      <c r="Q2131" s="215" t="s">
        <v>18880</v>
      </c>
      <c r="S2131" s="208"/>
    </row>
    <row r="2132" spans="1:20" ht="13.15" customHeight="1">
      <c r="A2132" s="209" t="str">
        <f t="shared" si="66"/>
        <v>1328122051548286172</v>
      </c>
      <c r="B2132" s="210" t="s">
        <v>19198</v>
      </c>
      <c r="C2132" s="211" t="s">
        <v>116</v>
      </c>
      <c r="D2132" s="211" t="s">
        <v>116</v>
      </c>
      <c r="E2132" s="211" t="s">
        <v>115</v>
      </c>
      <c r="F2132" s="211" t="s">
        <v>115</v>
      </c>
      <c r="G2132" s="211" t="s">
        <v>2125</v>
      </c>
      <c r="H2132" s="212" t="s">
        <v>2124</v>
      </c>
      <c r="I2132" s="213" t="s">
        <v>117</v>
      </c>
      <c r="J2132" s="201" t="str">
        <f t="shared" si="67"/>
        <v>0397</v>
      </c>
      <c r="K2132" s="209"/>
      <c r="L2132" s="209"/>
      <c r="M2132" s="214"/>
      <c r="N2132" s="209" t="s">
        <v>18765</v>
      </c>
      <c r="O2132" s="215" t="s">
        <v>18766</v>
      </c>
      <c r="P2132" s="215" t="s">
        <v>18879</v>
      </c>
      <c r="Q2132" s="215" t="s">
        <v>18880</v>
      </c>
      <c r="S2132" s="208"/>
    </row>
    <row r="2133" spans="1:20" ht="13.15" customHeight="1">
      <c r="A2133" s="209" t="str">
        <f t="shared" si="66"/>
        <v>1328122061548286172</v>
      </c>
      <c r="B2133" s="210" t="s">
        <v>19198</v>
      </c>
      <c r="C2133" s="211" t="s">
        <v>116</v>
      </c>
      <c r="D2133" s="211" t="s">
        <v>116</v>
      </c>
      <c r="E2133" s="211" t="s">
        <v>16386</v>
      </c>
      <c r="F2133" s="211" t="s">
        <v>115</v>
      </c>
      <c r="G2133" s="211" t="s">
        <v>2125</v>
      </c>
      <c r="H2133" s="212" t="s">
        <v>2124</v>
      </c>
      <c r="I2133" s="213" t="s">
        <v>117</v>
      </c>
      <c r="J2133" s="201" t="str">
        <f t="shared" si="67"/>
        <v>0397</v>
      </c>
      <c r="K2133" s="209"/>
      <c r="L2133" s="209"/>
      <c r="M2133" s="214"/>
      <c r="N2133" s="209" t="s">
        <v>18765</v>
      </c>
      <c r="O2133" s="215" t="s">
        <v>18766</v>
      </c>
      <c r="P2133" s="215" t="s">
        <v>18879</v>
      </c>
      <c r="Q2133" s="215" t="s">
        <v>18880</v>
      </c>
      <c r="S2133" s="208"/>
    </row>
    <row r="2134" spans="1:20" ht="13.15" customHeight="1">
      <c r="A2134" s="209" t="str">
        <f t="shared" si="66"/>
        <v>1328122081548286172</v>
      </c>
      <c r="B2134" s="210" t="s">
        <v>19198</v>
      </c>
      <c r="C2134" s="211" t="s">
        <v>116</v>
      </c>
      <c r="D2134" s="211" t="s">
        <v>116</v>
      </c>
      <c r="E2134" s="211" t="s">
        <v>16387</v>
      </c>
      <c r="F2134" s="211" t="s">
        <v>115</v>
      </c>
      <c r="G2134" s="211" t="s">
        <v>2125</v>
      </c>
      <c r="H2134" s="212" t="s">
        <v>2124</v>
      </c>
      <c r="I2134" s="213" t="s">
        <v>117</v>
      </c>
      <c r="J2134" s="201" t="str">
        <f t="shared" si="67"/>
        <v>0397</v>
      </c>
      <c r="K2134" s="209"/>
      <c r="L2134" s="209"/>
      <c r="M2134" s="214"/>
      <c r="N2134" s="209" t="s">
        <v>18765</v>
      </c>
      <c r="O2134" s="215" t="s">
        <v>18766</v>
      </c>
      <c r="P2134" s="215" t="s">
        <v>18879</v>
      </c>
      <c r="Q2134" s="215" t="s">
        <v>18880</v>
      </c>
      <c r="S2134" s="208"/>
    </row>
    <row r="2135" spans="1:20" ht="13.15" customHeight="1">
      <c r="A2135" s="209" t="str">
        <f t="shared" si="66"/>
        <v>1328122101215064506</v>
      </c>
      <c r="B2135" s="210" t="s">
        <v>19198</v>
      </c>
      <c r="C2135" s="211" t="s">
        <v>16382</v>
      </c>
      <c r="D2135" s="211" t="s">
        <v>116</v>
      </c>
      <c r="E2135" s="211" t="s">
        <v>16388</v>
      </c>
      <c r="F2135" s="211" t="s">
        <v>115</v>
      </c>
      <c r="G2135" s="211" t="s">
        <v>2125</v>
      </c>
      <c r="H2135" s="212" t="s">
        <v>2124</v>
      </c>
      <c r="I2135" s="213" t="s">
        <v>117</v>
      </c>
      <c r="J2135" s="201" t="str">
        <f t="shared" si="67"/>
        <v>0397</v>
      </c>
      <c r="K2135" s="209"/>
      <c r="L2135" s="209"/>
      <c r="M2135" s="214"/>
      <c r="N2135" s="209" t="s">
        <v>18765</v>
      </c>
      <c r="O2135" s="215" t="s">
        <v>18766</v>
      </c>
      <c r="P2135" s="215" t="s">
        <v>18879</v>
      </c>
      <c r="Q2135" s="215" t="s">
        <v>18880</v>
      </c>
      <c r="S2135" s="208"/>
    </row>
    <row r="2136" spans="1:20" ht="13.15" customHeight="1">
      <c r="A2136" s="209" t="str">
        <f t="shared" si="66"/>
        <v>1328122111548286172</v>
      </c>
      <c r="B2136" s="210" t="s">
        <v>19198</v>
      </c>
      <c r="C2136" s="211" t="s">
        <v>116</v>
      </c>
      <c r="D2136" s="211" t="s">
        <v>116</v>
      </c>
      <c r="E2136" s="211" t="s">
        <v>16389</v>
      </c>
      <c r="F2136" s="211" t="s">
        <v>115</v>
      </c>
      <c r="G2136" s="211" t="s">
        <v>2125</v>
      </c>
      <c r="H2136" s="212" t="s">
        <v>2124</v>
      </c>
      <c r="I2136" s="213" t="s">
        <v>117</v>
      </c>
      <c r="J2136" s="201" t="str">
        <f t="shared" si="67"/>
        <v>0397</v>
      </c>
      <c r="K2136" s="209"/>
      <c r="L2136" s="209"/>
      <c r="M2136" s="214"/>
      <c r="N2136" s="209" t="s">
        <v>18765</v>
      </c>
      <c r="O2136" s="215" t="s">
        <v>18766</v>
      </c>
      <c r="P2136" s="215" t="s">
        <v>18879</v>
      </c>
      <c r="Q2136" s="215" t="s">
        <v>18880</v>
      </c>
      <c r="S2136" s="208"/>
    </row>
    <row r="2137" spans="1:20" ht="13.15" customHeight="1">
      <c r="A2137" s="209" t="str">
        <f t="shared" si="66"/>
        <v>1328122121548286172</v>
      </c>
      <c r="B2137" s="210" t="s">
        <v>19198</v>
      </c>
      <c r="C2137" s="211" t="s">
        <v>116</v>
      </c>
      <c r="D2137" s="211" t="s">
        <v>116</v>
      </c>
      <c r="E2137" s="211" t="s">
        <v>16390</v>
      </c>
      <c r="F2137" s="211" t="s">
        <v>115</v>
      </c>
      <c r="G2137" s="211" t="s">
        <v>2125</v>
      </c>
      <c r="H2137" s="212" t="s">
        <v>2124</v>
      </c>
      <c r="I2137" s="213" t="s">
        <v>117</v>
      </c>
      <c r="J2137" s="201" t="str">
        <f t="shared" si="67"/>
        <v>0397</v>
      </c>
      <c r="K2137" s="209"/>
      <c r="L2137" s="209"/>
      <c r="M2137" s="214"/>
      <c r="N2137" s="209" t="s">
        <v>18765</v>
      </c>
      <c r="O2137" s="215" t="s">
        <v>18766</v>
      </c>
      <c r="P2137" s="215" t="s">
        <v>18879</v>
      </c>
      <c r="Q2137" s="215" t="s">
        <v>18880</v>
      </c>
      <c r="S2137" s="208"/>
    </row>
    <row r="2138" spans="1:20" ht="13.15" customHeight="1">
      <c r="A2138" s="209" t="str">
        <f t="shared" si="66"/>
        <v>1328122131548286172</v>
      </c>
      <c r="B2138" s="210" t="s">
        <v>19198</v>
      </c>
      <c r="C2138" s="211" t="s">
        <v>116</v>
      </c>
      <c r="D2138" s="211" t="s">
        <v>116</v>
      </c>
      <c r="E2138" s="211" t="s">
        <v>16391</v>
      </c>
      <c r="F2138" s="211" t="s">
        <v>115</v>
      </c>
      <c r="G2138" s="211" t="s">
        <v>2125</v>
      </c>
      <c r="H2138" s="212" t="s">
        <v>2124</v>
      </c>
      <c r="I2138" s="213" t="s">
        <v>117</v>
      </c>
      <c r="J2138" s="201" t="str">
        <f t="shared" si="67"/>
        <v>0397</v>
      </c>
      <c r="K2138" s="209" t="s">
        <v>14592</v>
      </c>
      <c r="L2138" s="209"/>
      <c r="M2138" s="214"/>
      <c r="N2138" s="209" t="s">
        <v>18765</v>
      </c>
      <c r="O2138" s="215" t="s">
        <v>18766</v>
      </c>
      <c r="P2138" s="215" t="s">
        <v>18879</v>
      </c>
      <c r="Q2138" s="215" t="s">
        <v>18880</v>
      </c>
      <c r="S2138" s="208"/>
    </row>
    <row r="2139" spans="1:20" ht="13.15" customHeight="1">
      <c r="A2139" s="209" t="str">
        <f t="shared" si="66"/>
        <v>1F-QMA0000021237491548286172</v>
      </c>
      <c r="B2139" s="210" t="s">
        <v>19198</v>
      </c>
      <c r="C2139" s="211" t="s">
        <v>116</v>
      </c>
      <c r="D2139" s="211" t="s">
        <v>116</v>
      </c>
      <c r="E2139" s="211" t="s">
        <v>16392</v>
      </c>
      <c r="F2139" s="211" t="s">
        <v>115</v>
      </c>
      <c r="G2139" s="211" t="s">
        <v>2125</v>
      </c>
      <c r="H2139" s="212" t="s">
        <v>2124</v>
      </c>
      <c r="I2139" s="213" t="s">
        <v>117</v>
      </c>
      <c r="J2139" s="201" t="str">
        <f t="shared" si="67"/>
        <v>0397</v>
      </c>
      <c r="K2139" s="209"/>
      <c r="L2139" s="209"/>
      <c r="M2139" s="214"/>
      <c r="N2139" s="209" t="s">
        <v>18765</v>
      </c>
      <c r="O2139" s="215" t="s">
        <v>18766</v>
      </c>
      <c r="P2139" s="215" t="s">
        <v>18879</v>
      </c>
      <c r="Q2139" s="215" t="s">
        <v>18880</v>
      </c>
      <c r="S2139" s="208"/>
    </row>
    <row r="2140" spans="1:20" ht="13.15" customHeight="1">
      <c r="A2140" s="209" t="str">
        <f t="shared" si="66"/>
        <v>84-10025881548286172</v>
      </c>
      <c r="B2140" s="210" t="s">
        <v>19198</v>
      </c>
      <c r="C2140" s="211" t="s">
        <v>116</v>
      </c>
      <c r="D2140" s="211" t="s">
        <v>116</v>
      </c>
      <c r="E2140" s="211" t="s">
        <v>16393</v>
      </c>
      <c r="F2140" s="211" t="s">
        <v>115</v>
      </c>
      <c r="G2140" s="211" t="s">
        <v>2125</v>
      </c>
      <c r="H2140" s="212" t="s">
        <v>2124</v>
      </c>
      <c r="I2140" s="213" t="s">
        <v>117</v>
      </c>
      <c r="J2140" s="201" t="str">
        <f t="shared" si="67"/>
        <v>0397</v>
      </c>
      <c r="K2140" s="209"/>
      <c r="L2140" s="209"/>
      <c r="M2140" s="214"/>
      <c r="N2140" s="209" t="s">
        <v>18765</v>
      </c>
      <c r="O2140" s="215" t="s">
        <v>18766</v>
      </c>
      <c r="P2140" s="215" t="s">
        <v>18879</v>
      </c>
      <c r="Q2140" s="215" t="s">
        <v>18880</v>
      </c>
      <c r="S2140" s="208"/>
    </row>
    <row r="2141" spans="1:20" ht="13.15" customHeight="1">
      <c r="A2141" s="209" t="str">
        <f t="shared" si="66"/>
        <v>84-100258881548286172</v>
      </c>
      <c r="B2141" s="210" t="s">
        <v>19198</v>
      </c>
      <c r="C2141" s="211" t="s">
        <v>116</v>
      </c>
      <c r="D2141" s="211" t="s">
        <v>116</v>
      </c>
      <c r="E2141" s="211" t="s">
        <v>16394</v>
      </c>
      <c r="F2141" s="211" t="s">
        <v>115</v>
      </c>
      <c r="G2141" s="211" t="s">
        <v>2125</v>
      </c>
      <c r="H2141" s="212" t="s">
        <v>2124</v>
      </c>
      <c r="I2141" s="213" t="s">
        <v>117</v>
      </c>
      <c r="J2141" s="201" t="str">
        <f t="shared" si="67"/>
        <v>0397</v>
      </c>
      <c r="K2141" s="209"/>
      <c r="L2141" s="209"/>
      <c r="M2141" s="214"/>
      <c r="N2141" s="209" t="s">
        <v>18765</v>
      </c>
      <c r="O2141" s="215" t="s">
        <v>18766</v>
      </c>
      <c r="P2141" s="215" t="s">
        <v>18879</v>
      </c>
      <c r="Q2141" s="215" t="s">
        <v>18880</v>
      </c>
      <c r="S2141" s="208"/>
    </row>
    <row r="2142" spans="1:20" ht="13.15" customHeight="1">
      <c r="A2142" s="216" t="str">
        <f t="shared" si="66"/>
        <v>##1548286172</v>
      </c>
      <c r="B2142" s="217" t="s">
        <v>19198</v>
      </c>
      <c r="C2142" s="218" t="s">
        <v>116</v>
      </c>
      <c r="D2142" s="218" t="s">
        <v>116</v>
      </c>
      <c r="E2142" s="227" t="s">
        <v>3649</v>
      </c>
      <c r="F2142" s="218" t="s">
        <v>115</v>
      </c>
      <c r="G2142" s="218" t="s">
        <v>2125</v>
      </c>
      <c r="H2142" s="219" t="s">
        <v>2124</v>
      </c>
      <c r="I2142" s="220" t="s">
        <v>117</v>
      </c>
      <c r="J2142" s="201" t="str">
        <f t="shared" si="67"/>
        <v>0397</v>
      </c>
      <c r="K2142" s="216" t="s">
        <v>23203</v>
      </c>
      <c r="L2142" s="216" t="s">
        <v>23204</v>
      </c>
      <c r="M2142" s="221">
        <v>44812</v>
      </c>
      <c r="N2142" s="216" t="s">
        <v>18765</v>
      </c>
      <c r="O2142" s="222" t="s">
        <v>18766</v>
      </c>
      <c r="P2142" s="222" t="s">
        <v>18879</v>
      </c>
      <c r="Q2142" s="222" t="s">
        <v>18880</v>
      </c>
      <c r="R2142" s="223"/>
      <c r="S2142" s="230"/>
      <c r="T2142" s="223"/>
    </row>
    <row r="2143" spans="1:20" ht="13.15" customHeight="1">
      <c r="A2143" s="209" t="str">
        <f t="shared" si="66"/>
        <v>1332447031275581852</v>
      </c>
      <c r="B2143" s="210" t="s">
        <v>19199</v>
      </c>
      <c r="C2143" s="211" t="s">
        <v>1004</v>
      </c>
      <c r="D2143" s="211" t="s">
        <v>1004</v>
      </c>
      <c r="E2143" s="211" t="s">
        <v>16396</v>
      </c>
      <c r="F2143" s="211" t="s">
        <v>1003</v>
      </c>
      <c r="G2143" s="211" t="s">
        <v>1828</v>
      </c>
      <c r="H2143" s="212" t="s">
        <v>3139</v>
      </c>
      <c r="I2143" s="213" t="s">
        <v>1005</v>
      </c>
      <c r="J2143" s="201" t="str">
        <f t="shared" si="67"/>
        <v>0398</v>
      </c>
      <c r="K2143" s="209"/>
      <c r="L2143" s="209"/>
      <c r="M2143" s="214"/>
      <c r="N2143" s="209" t="s">
        <v>18777</v>
      </c>
      <c r="O2143" s="215" t="s">
        <v>18778</v>
      </c>
      <c r="P2143" s="215" t="s">
        <v>18770</v>
      </c>
      <c r="Q2143" s="215" t="s">
        <v>18771</v>
      </c>
      <c r="S2143" s="208"/>
    </row>
    <row r="2144" spans="1:20" ht="13.15" customHeight="1">
      <c r="A2144" s="209" t="str">
        <f t="shared" si="66"/>
        <v>1332447041275581852</v>
      </c>
      <c r="B2144" s="210" t="s">
        <v>19199</v>
      </c>
      <c r="C2144" s="211" t="s">
        <v>1004</v>
      </c>
      <c r="D2144" s="211" t="s">
        <v>1004</v>
      </c>
      <c r="E2144" s="211" t="s">
        <v>16397</v>
      </c>
      <c r="F2144" s="211" t="s">
        <v>1003</v>
      </c>
      <c r="G2144" s="211" t="s">
        <v>1828</v>
      </c>
      <c r="H2144" s="212" t="s">
        <v>3139</v>
      </c>
      <c r="I2144" s="213" t="s">
        <v>1005</v>
      </c>
      <c r="J2144" s="201" t="str">
        <f t="shared" si="67"/>
        <v>0398</v>
      </c>
      <c r="K2144" s="209"/>
      <c r="L2144" s="209"/>
      <c r="M2144" s="214"/>
      <c r="N2144" s="209" t="s">
        <v>18777</v>
      </c>
      <c r="O2144" s="215" t="s">
        <v>18778</v>
      </c>
      <c r="P2144" s="215" t="s">
        <v>18770</v>
      </c>
      <c r="Q2144" s="215" t="s">
        <v>18771</v>
      </c>
      <c r="S2144" s="208"/>
    </row>
    <row r="2145" spans="1:17" s="208" customFormat="1" ht="13.15" customHeight="1">
      <c r="A2145" s="209" t="str">
        <f t="shared" si="66"/>
        <v>1332447051275581852</v>
      </c>
      <c r="B2145" s="210" t="s">
        <v>19199</v>
      </c>
      <c r="C2145" s="211" t="s">
        <v>1004</v>
      </c>
      <c r="D2145" s="211" t="s">
        <v>1004</v>
      </c>
      <c r="E2145" s="211" t="s">
        <v>1003</v>
      </c>
      <c r="F2145" s="211" t="s">
        <v>1003</v>
      </c>
      <c r="G2145" s="211" t="s">
        <v>1828</v>
      </c>
      <c r="H2145" s="212" t="s">
        <v>3139</v>
      </c>
      <c r="I2145" s="213" t="s">
        <v>1005</v>
      </c>
      <c r="J2145" s="201" t="str">
        <f t="shared" si="67"/>
        <v>0398</v>
      </c>
      <c r="K2145" s="209"/>
      <c r="L2145" s="209"/>
      <c r="M2145" s="214"/>
      <c r="N2145" s="209" t="s">
        <v>18777</v>
      </c>
      <c r="O2145" s="215" t="s">
        <v>18778</v>
      </c>
      <c r="P2145" s="215" t="s">
        <v>18770</v>
      </c>
      <c r="Q2145" s="215" t="s">
        <v>18771</v>
      </c>
    </row>
    <row r="2146" spans="1:17" s="208" customFormat="1" ht="13.15" customHeight="1">
      <c r="A2146" s="209" t="str">
        <f t="shared" si="66"/>
        <v>1332447091275581852</v>
      </c>
      <c r="B2146" s="210" t="s">
        <v>19199</v>
      </c>
      <c r="C2146" s="136" t="s">
        <v>1004</v>
      </c>
      <c r="D2146" s="137" t="s">
        <v>1004</v>
      </c>
      <c r="E2146" s="137" t="s">
        <v>19200</v>
      </c>
      <c r="F2146" s="211" t="s">
        <v>1003</v>
      </c>
      <c r="G2146" s="211" t="s">
        <v>1828</v>
      </c>
      <c r="H2146" s="212" t="s">
        <v>3139</v>
      </c>
      <c r="I2146" s="213" t="s">
        <v>1005</v>
      </c>
      <c r="J2146" s="201" t="str">
        <f t="shared" si="67"/>
        <v>0398</v>
      </c>
      <c r="K2146" s="232" t="s">
        <v>19201</v>
      </c>
      <c r="L2146" s="232" t="s">
        <v>13916</v>
      </c>
      <c r="M2146" s="214">
        <v>44475</v>
      </c>
      <c r="N2146" s="209" t="s">
        <v>18777</v>
      </c>
      <c r="O2146" s="215" t="s">
        <v>18778</v>
      </c>
      <c r="P2146" s="215" t="s">
        <v>18770</v>
      </c>
      <c r="Q2146" s="215" t="s">
        <v>18771</v>
      </c>
    </row>
    <row r="2147" spans="1:17" s="208" customFormat="1" ht="13.15" customHeight="1">
      <c r="A2147" s="209" t="str">
        <f t="shared" si="66"/>
        <v>##1275581852</v>
      </c>
      <c r="B2147" s="210" t="s">
        <v>19199</v>
      </c>
      <c r="C2147" s="211" t="s">
        <v>1004</v>
      </c>
      <c r="D2147" s="211" t="s">
        <v>1004</v>
      </c>
      <c r="E2147" s="211" t="s">
        <v>3649</v>
      </c>
      <c r="F2147" s="211" t="s">
        <v>1003</v>
      </c>
      <c r="G2147" s="211" t="s">
        <v>1828</v>
      </c>
      <c r="H2147" s="212" t="s">
        <v>3139</v>
      </c>
      <c r="I2147" s="213" t="s">
        <v>1005</v>
      </c>
      <c r="J2147" s="201" t="str">
        <f t="shared" si="67"/>
        <v>0398</v>
      </c>
      <c r="K2147" s="209"/>
      <c r="L2147" s="209"/>
      <c r="M2147" s="214"/>
      <c r="N2147" s="209" t="s">
        <v>18777</v>
      </c>
      <c r="O2147" s="215" t="s">
        <v>18778</v>
      </c>
      <c r="P2147" s="215" t="s">
        <v>18770</v>
      </c>
      <c r="Q2147" s="215" t="s">
        <v>18771</v>
      </c>
    </row>
    <row r="2148" spans="1:17" s="208" customFormat="1" ht="13.15" customHeight="1">
      <c r="A2148" s="209" t="str">
        <f t="shared" si="66"/>
        <v>000931001LT1275581852</v>
      </c>
      <c r="B2148" s="210" t="s">
        <v>19199</v>
      </c>
      <c r="C2148" s="211" t="s">
        <v>1004</v>
      </c>
      <c r="D2148" s="211" t="s">
        <v>1004</v>
      </c>
      <c r="E2148" s="211" t="s">
        <v>16395</v>
      </c>
      <c r="F2148" s="211" t="s">
        <v>1003</v>
      </c>
      <c r="G2148" s="211" t="s">
        <v>1828</v>
      </c>
      <c r="H2148" s="212" t="s">
        <v>3139</v>
      </c>
      <c r="I2148" s="213" t="s">
        <v>1005</v>
      </c>
      <c r="J2148" s="201" t="str">
        <f t="shared" si="67"/>
        <v>0398</v>
      </c>
      <c r="K2148" s="209"/>
      <c r="L2148" s="209"/>
      <c r="M2148" s="214"/>
      <c r="N2148" s="209" t="s">
        <v>18777</v>
      </c>
      <c r="O2148" s="215" t="s">
        <v>18778</v>
      </c>
      <c r="P2148" s="215" t="s">
        <v>18770</v>
      </c>
      <c r="Q2148" s="215" t="s">
        <v>18771</v>
      </c>
    </row>
    <row r="2149" spans="1:17" s="208" customFormat="1" ht="13.15" customHeight="1">
      <c r="A2149" s="209" t="str">
        <f t="shared" si="66"/>
        <v>1F-QMA0000023028621275581852</v>
      </c>
      <c r="B2149" s="210" t="s">
        <v>19199</v>
      </c>
      <c r="C2149" s="211" t="s">
        <v>1004</v>
      </c>
      <c r="D2149" s="211" t="s">
        <v>1004</v>
      </c>
      <c r="E2149" s="211" t="s">
        <v>16398</v>
      </c>
      <c r="F2149" s="211" t="s">
        <v>1003</v>
      </c>
      <c r="G2149" s="211" t="s">
        <v>1828</v>
      </c>
      <c r="H2149" s="212" t="s">
        <v>3139</v>
      </c>
      <c r="I2149" s="213" t="s">
        <v>1005</v>
      </c>
      <c r="J2149" s="201" t="str">
        <f t="shared" si="67"/>
        <v>0398</v>
      </c>
      <c r="K2149" s="209"/>
      <c r="L2149" s="209"/>
      <c r="M2149" s="214"/>
      <c r="N2149" s="209" t="s">
        <v>18777</v>
      </c>
      <c r="O2149" s="215" t="s">
        <v>18778</v>
      </c>
      <c r="P2149" s="215" t="s">
        <v>18770</v>
      </c>
      <c r="Q2149" s="215" t="s">
        <v>18771</v>
      </c>
    </row>
    <row r="2150" spans="1:17" s="208" customFormat="1" ht="13.15" customHeight="1">
      <c r="A2150" s="209" t="str">
        <f t="shared" si="66"/>
        <v>1F-QMA0000027620511275581852</v>
      </c>
      <c r="B2150" s="210" t="s">
        <v>19199</v>
      </c>
      <c r="C2150" s="211" t="s">
        <v>1004</v>
      </c>
      <c r="D2150" s="211" t="s">
        <v>1004</v>
      </c>
      <c r="E2150" s="211" t="s">
        <v>16399</v>
      </c>
      <c r="F2150" s="211" t="s">
        <v>1003</v>
      </c>
      <c r="G2150" s="211" t="s">
        <v>1828</v>
      </c>
      <c r="H2150" s="212" t="s">
        <v>3139</v>
      </c>
      <c r="I2150" s="213" t="s">
        <v>1005</v>
      </c>
      <c r="J2150" s="201" t="str">
        <f t="shared" si="67"/>
        <v>0398</v>
      </c>
      <c r="K2150" s="209"/>
      <c r="L2150" s="209"/>
      <c r="M2150" s="214"/>
      <c r="N2150" s="209" t="s">
        <v>18777</v>
      </c>
      <c r="O2150" s="215" t="s">
        <v>18778</v>
      </c>
      <c r="P2150" s="215" t="s">
        <v>18770</v>
      </c>
      <c r="Q2150" s="215" t="s">
        <v>18771</v>
      </c>
    </row>
    <row r="2151" spans="1:17" s="208" customFormat="1" ht="13.15" customHeight="1">
      <c r="A2151" s="209" t="str">
        <f t="shared" si="66"/>
        <v>59-1088971275581852</v>
      </c>
      <c r="B2151" s="210" t="s">
        <v>19199</v>
      </c>
      <c r="C2151" s="211" t="s">
        <v>1004</v>
      </c>
      <c r="D2151" s="211" t="s">
        <v>1004</v>
      </c>
      <c r="E2151" s="211" t="s">
        <v>16400</v>
      </c>
      <c r="F2151" s="211" t="s">
        <v>1003</v>
      </c>
      <c r="G2151" s="211" t="s">
        <v>1828</v>
      </c>
      <c r="H2151" s="212" t="s">
        <v>3139</v>
      </c>
      <c r="I2151" s="213" t="s">
        <v>1005</v>
      </c>
      <c r="J2151" s="201" t="str">
        <f t="shared" si="67"/>
        <v>0398</v>
      </c>
      <c r="K2151" s="209"/>
      <c r="L2151" s="209"/>
      <c r="M2151" s="214"/>
      <c r="N2151" s="209" t="s">
        <v>18777</v>
      </c>
      <c r="O2151" s="215" t="s">
        <v>18778</v>
      </c>
      <c r="P2151" s="215" t="s">
        <v>18770</v>
      </c>
      <c r="Q2151" s="215" t="s">
        <v>18771</v>
      </c>
    </row>
    <row r="2152" spans="1:17" s="208" customFormat="1" ht="13.15" customHeight="1">
      <c r="A2152" s="209" t="str">
        <f t="shared" si="66"/>
        <v>1332454041215969787</v>
      </c>
      <c r="B2152" s="210" t="s">
        <v>19202</v>
      </c>
      <c r="C2152" s="211" t="s">
        <v>1783</v>
      </c>
      <c r="D2152" s="211" t="s">
        <v>1783</v>
      </c>
      <c r="E2152" s="211" t="s">
        <v>16402</v>
      </c>
      <c r="F2152" s="211" t="s">
        <v>1609</v>
      </c>
      <c r="G2152" s="211" t="s">
        <v>1782</v>
      </c>
      <c r="H2152" s="212" t="s">
        <v>2872</v>
      </c>
      <c r="I2152" s="213" t="s">
        <v>19203</v>
      </c>
      <c r="J2152" s="201" t="str">
        <f t="shared" si="67"/>
        <v>0399</v>
      </c>
      <c r="K2152" s="209"/>
      <c r="L2152" s="209"/>
      <c r="M2152" s="214"/>
      <c r="N2152" s="209" t="s">
        <v>18777</v>
      </c>
      <c r="O2152" s="215" t="s">
        <v>18778</v>
      </c>
      <c r="P2152" s="215" t="s">
        <v>18773</v>
      </c>
      <c r="Q2152" s="215" t="s">
        <v>18774</v>
      </c>
    </row>
    <row r="2153" spans="1:17" s="208" customFormat="1" ht="13.15" customHeight="1">
      <c r="A2153" s="209" t="str">
        <f t="shared" si="66"/>
        <v>1332454051215969787</v>
      </c>
      <c r="B2153" s="210" t="s">
        <v>19202</v>
      </c>
      <c r="C2153" s="211" t="s">
        <v>1783</v>
      </c>
      <c r="D2153" s="211" t="s">
        <v>1783</v>
      </c>
      <c r="E2153" s="211" t="s">
        <v>16403</v>
      </c>
      <c r="F2153" s="211" t="s">
        <v>1609</v>
      </c>
      <c r="G2153" s="211" t="s">
        <v>1782</v>
      </c>
      <c r="H2153" s="212" t="s">
        <v>2872</v>
      </c>
      <c r="I2153" s="213" t="s">
        <v>19203</v>
      </c>
      <c r="J2153" s="201" t="str">
        <f t="shared" si="67"/>
        <v>0399</v>
      </c>
      <c r="K2153" s="209"/>
      <c r="L2153" s="209"/>
      <c r="M2153" s="214"/>
      <c r="N2153" s="209" t="s">
        <v>18777</v>
      </c>
      <c r="O2153" s="215" t="s">
        <v>18778</v>
      </c>
      <c r="P2153" s="215" t="s">
        <v>18773</v>
      </c>
      <c r="Q2153" s="215" t="s">
        <v>18774</v>
      </c>
    </row>
    <row r="2154" spans="1:17" s="208" customFormat="1" ht="13.15" customHeight="1">
      <c r="A2154" s="209" t="str">
        <f t="shared" si="66"/>
        <v>1332454061215969787</v>
      </c>
      <c r="B2154" s="210" t="s">
        <v>19202</v>
      </c>
      <c r="C2154" s="211" t="s">
        <v>1783</v>
      </c>
      <c r="D2154" s="211" t="s">
        <v>1783</v>
      </c>
      <c r="E2154" s="211" t="s">
        <v>1609</v>
      </c>
      <c r="F2154" s="211" t="s">
        <v>1609</v>
      </c>
      <c r="G2154" s="211" t="s">
        <v>1782</v>
      </c>
      <c r="H2154" s="212" t="s">
        <v>2872</v>
      </c>
      <c r="I2154" s="213" t="s">
        <v>19203</v>
      </c>
      <c r="J2154" s="201" t="str">
        <f t="shared" si="67"/>
        <v>0399</v>
      </c>
      <c r="K2154" s="209"/>
      <c r="L2154" s="209"/>
      <c r="M2154" s="214"/>
      <c r="N2154" s="209" t="s">
        <v>18777</v>
      </c>
      <c r="O2154" s="215" t="s">
        <v>18778</v>
      </c>
      <c r="P2154" s="215" t="s">
        <v>18773</v>
      </c>
      <c r="Q2154" s="215" t="s">
        <v>18774</v>
      </c>
    </row>
    <row r="2155" spans="1:17" s="208" customFormat="1" ht="13.15" customHeight="1">
      <c r="A2155" s="209" t="str">
        <f t="shared" si="66"/>
        <v>1332454061780927277</v>
      </c>
      <c r="B2155" s="210" t="s">
        <v>19202</v>
      </c>
      <c r="C2155" s="211" t="s">
        <v>1177</v>
      </c>
      <c r="D2155" s="211" t="s">
        <v>1783</v>
      </c>
      <c r="E2155" s="211" t="s">
        <v>1609</v>
      </c>
      <c r="F2155" s="211" t="s">
        <v>1609</v>
      </c>
      <c r="G2155" s="211" t="s">
        <v>1782</v>
      </c>
      <c r="H2155" s="212" t="s">
        <v>2872</v>
      </c>
      <c r="I2155" s="213" t="s">
        <v>19203</v>
      </c>
      <c r="J2155" s="201" t="str">
        <f t="shared" si="67"/>
        <v>0399</v>
      </c>
      <c r="K2155" s="209" t="s">
        <v>9256</v>
      </c>
      <c r="L2155" s="209"/>
      <c r="M2155" s="214"/>
      <c r="N2155" s="209" t="s">
        <v>18777</v>
      </c>
      <c r="O2155" s="215" t="s">
        <v>18778</v>
      </c>
      <c r="P2155" s="215" t="s">
        <v>18773</v>
      </c>
      <c r="Q2155" s="215" t="s">
        <v>18774</v>
      </c>
    </row>
    <row r="2156" spans="1:17" s="208" customFormat="1" ht="13.15" customHeight="1">
      <c r="A2156" s="209" t="str">
        <f t="shared" si="66"/>
        <v>1332454071215969787</v>
      </c>
      <c r="B2156" s="210" t="s">
        <v>19202</v>
      </c>
      <c r="C2156" s="211" t="s">
        <v>1783</v>
      </c>
      <c r="D2156" s="211" t="s">
        <v>1783</v>
      </c>
      <c r="E2156" s="211" t="s">
        <v>16404</v>
      </c>
      <c r="F2156" s="211" t="s">
        <v>1609</v>
      </c>
      <c r="G2156" s="211" t="s">
        <v>1782</v>
      </c>
      <c r="H2156" s="212" t="s">
        <v>2872</v>
      </c>
      <c r="I2156" s="213" t="s">
        <v>19203</v>
      </c>
      <c r="J2156" s="201" t="str">
        <f t="shared" si="67"/>
        <v>0399</v>
      </c>
      <c r="K2156" s="209"/>
      <c r="L2156" s="209"/>
      <c r="M2156" s="214"/>
      <c r="N2156" s="209" t="s">
        <v>18777</v>
      </c>
      <c r="O2156" s="215" t="s">
        <v>18778</v>
      </c>
      <c r="P2156" s="215" t="s">
        <v>18773</v>
      </c>
      <c r="Q2156" s="215" t="s">
        <v>18774</v>
      </c>
    </row>
    <row r="2157" spans="1:17" s="208" customFormat="1" ht="13.15" customHeight="1">
      <c r="A2157" s="209" t="str">
        <f t="shared" si="66"/>
        <v>3731325011215969787</v>
      </c>
      <c r="B2157" s="210" t="s">
        <v>19202</v>
      </c>
      <c r="C2157" s="211" t="s">
        <v>1783</v>
      </c>
      <c r="D2157" s="211" t="s">
        <v>1783</v>
      </c>
      <c r="E2157" s="211" t="s">
        <v>1176</v>
      </c>
      <c r="F2157" s="211" t="s">
        <v>1609</v>
      </c>
      <c r="G2157" s="211" t="s">
        <v>1782</v>
      </c>
      <c r="H2157" s="212" t="s">
        <v>2872</v>
      </c>
      <c r="I2157" s="213" t="s">
        <v>19203</v>
      </c>
      <c r="J2157" s="201" t="str">
        <f t="shared" si="67"/>
        <v>0399</v>
      </c>
      <c r="K2157" s="209" t="s">
        <v>16406</v>
      </c>
      <c r="L2157" s="209" t="s">
        <v>13916</v>
      </c>
      <c r="M2157" s="214">
        <v>44098</v>
      </c>
      <c r="N2157" s="209" t="s">
        <v>18777</v>
      </c>
      <c r="O2157" s="215" t="s">
        <v>18778</v>
      </c>
      <c r="P2157" s="215" t="s">
        <v>18773</v>
      </c>
      <c r="Q2157" s="215" t="s">
        <v>18774</v>
      </c>
    </row>
    <row r="2158" spans="1:17" s="208" customFormat="1" ht="13.15" customHeight="1">
      <c r="A2158" s="209" t="str">
        <f t="shared" si="66"/>
        <v>3731325011780927277</v>
      </c>
      <c r="B2158" s="210" t="s">
        <v>19202</v>
      </c>
      <c r="C2158" s="211" t="s">
        <v>1177</v>
      </c>
      <c r="D2158" s="211" t="s">
        <v>1783</v>
      </c>
      <c r="E2158" s="211" t="s">
        <v>1176</v>
      </c>
      <c r="F2158" s="211" t="s">
        <v>1609</v>
      </c>
      <c r="G2158" s="211" t="s">
        <v>1782</v>
      </c>
      <c r="H2158" s="212" t="s">
        <v>2872</v>
      </c>
      <c r="I2158" s="213" t="s">
        <v>19203</v>
      </c>
      <c r="J2158" s="201" t="str">
        <f t="shared" si="67"/>
        <v>0399</v>
      </c>
      <c r="K2158" s="209"/>
      <c r="L2158" s="209"/>
      <c r="M2158" s="214"/>
      <c r="N2158" s="209" t="s">
        <v>18777</v>
      </c>
      <c r="O2158" s="215" t="s">
        <v>18778</v>
      </c>
      <c r="P2158" s="215" t="s">
        <v>18773</v>
      </c>
      <c r="Q2158" s="215" t="s">
        <v>18774</v>
      </c>
    </row>
    <row r="2159" spans="1:17" s="208" customFormat="1" ht="13.15" customHeight="1">
      <c r="A2159" s="209" t="str">
        <f t="shared" si="66"/>
        <v>3731325021780927277</v>
      </c>
      <c r="B2159" s="210" t="s">
        <v>19202</v>
      </c>
      <c r="C2159" s="211" t="s">
        <v>1177</v>
      </c>
      <c r="D2159" s="211" t="s">
        <v>1783</v>
      </c>
      <c r="E2159" s="211" t="s">
        <v>16405</v>
      </c>
      <c r="F2159" s="211" t="s">
        <v>1609</v>
      </c>
      <c r="G2159" s="211" t="s">
        <v>1782</v>
      </c>
      <c r="H2159" s="212" t="s">
        <v>2872</v>
      </c>
      <c r="I2159" s="213" t="s">
        <v>19203</v>
      </c>
      <c r="J2159" s="201" t="str">
        <f t="shared" si="67"/>
        <v>0399</v>
      </c>
      <c r="K2159" s="209"/>
      <c r="L2159" s="209"/>
      <c r="M2159" s="214"/>
      <c r="N2159" s="209" t="s">
        <v>18777</v>
      </c>
      <c r="O2159" s="215" t="s">
        <v>18778</v>
      </c>
      <c r="P2159" s="215" t="s">
        <v>18773</v>
      </c>
      <c r="Q2159" s="215" t="s">
        <v>18774</v>
      </c>
    </row>
    <row r="2160" spans="1:17" s="208" customFormat="1" ht="13.15" customHeight="1">
      <c r="A2160" s="209" t="str">
        <f t="shared" si="66"/>
        <v>##1780927277</v>
      </c>
      <c r="B2160" s="210" t="s">
        <v>19202</v>
      </c>
      <c r="C2160" s="211" t="s">
        <v>1177</v>
      </c>
      <c r="D2160" s="211" t="s">
        <v>1783</v>
      </c>
      <c r="E2160" s="211" t="s">
        <v>3649</v>
      </c>
      <c r="F2160" s="211" t="s">
        <v>1609</v>
      </c>
      <c r="G2160" s="211" t="s">
        <v>1782</v>
      </c>
      <c r="H2160" s="212" t="s">
        <v>2872</v>
      </c>
      <c r="I2160" s="213" t="s">
        <v>19203</v>
      </c>
      <c r="J2160" s="201" t="str">
        <f t="shared" si="67"/>
        <v>0399</v>
      </c>
      <c r="K2160" s="240" t="s">
        <v>16401</v>
      </c>
      <c r="L2160" s="240" t="s">
        <v>13094</v>
      </c>
      <c r="M2160" s="214">
        <v>44098</v>
      </c>
      <c r="N2160" s="209" t="s">
        <v>18777</v>
      </c>
      <c r="O2160" s="215" t="s">
        <v>18778</v>
      </c>
      <c r="P2160" s="215" t="s">
        <v>18773</v>
      </c>
      <c r="Q2160" s="215" t="s">
        <v>18774</v>
      </c>
    </row>
    <row r="2161" spans="1:20" ht="13.15" customHeight="1">
      <c r="A2161" s="216" t="str">
        <f t="shared" si="66"/>
        <v>##1215969787</v>
      </c>
      <c r="B2161" s="217" t="s">
        <v>19202</v>
      </c>
      <c r="C2161" s="218" t="s">
        <v>1783</v>
      </c>
      <c r="D2161" s="218" t="s">
        <v>1783</v>
      </c>
      <c r="E2161" s="227" t="s">
        <v>3649</v>
      </c>
      <c r="F2161" s="218" t="s">
        <v>1609</v>
      </c>
      <c r="G2161" s="218" t="s">
        <v>1782</v>
      </c>
      <c r="H2161" s="219" t="s">
        <v>2872</v>
      </c>
      <c r="I2161" s="220" t="s">
        <v>19203</v>
      </c>
      <c r="J2161" s="201" t="str">
        <f t="shared" si="67"/>
        <v>0399</v>
      </c>
      <c r="K2161" s="228" t="s">
        <v>23203</v>
      </c>
      <c r="L2161" s="228" t="s">
        <v>23204</v>
      </c>
      <c r="M2161" s="229">
        <v>44812</v>
      </c>
      <c r="N2161" s="216" t="s">
        <v>18777</v>
      </c>
      <c r="O2161" s="222" t="s">
        <v>18778</v>
      </c>
      <c r="P2161" s="222" t="s">
        <v>18773</v>
      </c>
      <c r="Q2161" s="222" t="s">
        <v>18774</v>
      </c>
      <c r="R2161" s="223"/>
      <c r="S2161" s="223"/>
      <c r="T2161" s="223"/>
    </row>
    <row r="2162" spans="1:20" ht="13.15" customHeight="1">
      <c r="A2162" s="209" t="str">
        <f t="shared" si="66"/>
        <v>1095879031013129808</v>
      </c>
      <c r="B2162" s="210" t="s">
        <v>19204</v>
      </c>
      <c r="C2162" s="211" t="s">
        <v>16407</v>
      </c>
      <c r="D2162" s="211" t="s">
        <v>593</v>
      </c>
      <c r="E2162" s="211" t="s">
        <v>16408</v>
      </c>
      <c r="F2162" s="211" t="s">
        <v>592</v>
      </c>
      <c r="G2162" s="211" t="s">
        <v>2205</v>
      </c>
      <c r="H2162" s="212" t="s">
        <v>2294</v>
      </c>
      <c r="I2162" s="213" t="s">
        <v>594</v>
      </c>
      <c r="J2162" s="201" t="str">
        <f t="shared" si="67"/>
        <v>0401</v>
      </c>
      <c r="K2162" s="209"/>
      <c r="L2162" s="209"/>
      <c r="M2162" s="214"/>
      <c r="N2162" s="209" t="s">
        <v>18777</v>
      </c>
      <c r="O2162" s="215" t="s">
        <v>18778</v>
      </c>
      <c r="P2162" s="215" t="s">
        <v>18835</v>
      </c>
      <c r="Q2162" s="215" t="s">
        <v>18836</v>
      </c>
      <c r="S2162" s="208"/>
    </row>
    <row r="2163" spans="1:20" ht="13.15" customHeight="1">
      <c r="A2163" s="209" t="str">
        <f t="shared" si="66"/>
        <v>1095879031326079534</v>
      </c>
      <c r="B2163" s="210" t="s">
        <v>19204</v>
      </c>
      <c r="C2163" s="211" t="s">
        <v>593</v>
      </c>
      <c r="D2163" s="211" t="s">
        <v>593</v>
      </c>
      <c r="E2163" s="211" t="s">
        <v>16408</v>
      </c>
      <c r="F2163" s="211" t="s">
        <v>592</v>
      </c>
      <c r="G2163" s="211" t="s">
        <v>2205</v>
      </c>
      <c r="H2163" s="212" t="s">
        <v>2294</v>
      </c>
      <c r="I2163" s="213" t="s">
        <v>594</v>
      </c>
      <c r="J2163" s="201" t="str">
        <f t="shared" si="67"/>
        <v>0401</v>
      </c>
      <c r="K2163" s="209"/>
      <c r="L2163" s="209"/>
      <c r="M2163" s="214"/>
      <c r="N2163" s="209" t="s">
        <v>18777</v>
      </c>
      <c r="O2163" s="215" t="s">
        <v>18778</v>
      </c>
      <c r="P2163" s="215" t="s">
        <v>18835</v>
      </c>
      <c r="Q2163" s="215" t="s">
        <v>18836</v>
      </c>
      <c r="S2163" s="208"/>
    </row>
    <row r="2164" spans="1:20" ht="13.15" customHeight="1">
      <c r="A2164" s="209" t="str">
        <f t="shared" si="66"/>
        <v>1332504031326079534</v>
      </c>
      <c r="B2164" s="210" t="s">
        <v>19204</v>
      </c>
      <c r="C2164" s="211" t="s">
        <v>593</v>
      </c>
      <c r="D2164" s="211" t="s">
        <v>593</v>
      </c>
      <c r="E2164" s="211" t="s">
        <v>16409</v>
      </c>
      <c r="F2164" s="211" t="s">
        <v>592</v>
      </c>
      <c r="G2164" s="211" t="s">
        <v>2205</v>
      </c>
      <c r="H2164" s="212" t="s">
        <v>2294</v>
      </c>
      <c r="I2164" s="213" t="s">
        <v>594</v>
      </c>
      <c r="J2164" s="201" t="str">
        <f t="shared" si="67"/>
        <v>0401</v>
      </c>
      <c r="K2164" s="209"/>
      <c r="L2164" s="209"/>
      <c r="M2164" s="214"/>
      <c r="N2164" s="209" t="s">
        <v>18777</v>
      </c>
      <c r="O2164" s="215" t="s">
        <v>18778</v>
      </c>
      <c r="P2164" s="215" t="s">
        <v>18835</v>
      </c>
      <c r="Q2164" s="215" t="s">
        <v>18836</v>
      </c>
      <c r="S2164" s="208"/>
    </row>
    <row r="2165" spans="1:20" ht="13.15" customHeight="1">
      <c r="A2165" s="209" t="str">
        <f t="shared" si="66"/>
        <v>1332504051326079534</v>
      </c>
      <c r="B2165" s="210" t="s">
        <v>19204</v>
      </c>
      <c r="C2165" s="211" t="s">
        <v>593</v>
      </c>
      <c r="D2165" s="211" t="s">
        <v>593</v>
      </c>
      <c r="E2165" s="211" t="s">
        <v>16410</v>
      </c>
      <c r="F2165" s="211" t="s">
        <v>592</v>
      </c>
      <c r="G2165" s="211" t="s">
        <v>2205</v>
      </c>
      <c r="H2165" s="212" t="s">
        <v>2294</v>
      </c>
      <c r="I2165" s="213" t="s">
        <v>594</v>
      </c>
      <c r="J2165" s="201" t="str">
        <f t="shared" si="67"/>
        <v>0401</v>
      </c>
      <c r="K2165" s="209"/>
      <c r="L2165" s="209"/>
      <c r="M2165" s="214"/>
      <c r="N2165" s="209" t="s">
        <v>18777</v>
      </c>
      <c r="O2165" s="215" t="s">
        <v>18778</v>
      </c>
      <c r="P2165" s="215" t="s">
        <v>18835</v>
      </c>
      <c r="Q2165" s="215" t="s">
        <v>18836</v>
      </c>
      <c r="S2165" s="208"/>
    </row>
    <row r="2166" spans="1:20" ht="13.15" customHeight="1">
      <c r="A2166" s="209" t="str">
        <f t="shared" si="66"/>
        <v>1332504061326079534</v>
      </c>
      <c r="B2166" s="210" t="s">
        <v>19204</v>
      </c>
      <c r="C2166" s="211" t="s">
        <v>593</v>
      </c>
      <c r="D2166" s="211" t="s">
        <v>593</v>
      </c>
      <c r="E2166" s="211" t="s">
        <v>592</v>
      </c>
      <c r="F2166" s="211" t="s">
        <v>592</v>
      </c>
      <c r="G2166" s="211" t="s">
        <v>2205</v>
      </c>
      <c r="H2166" s="212" t="s">
        <v>2294</v>
      </c>
      <c r="I2166" s="213" t="s">
        <v>594</v>
      </c>
      <c r="J2166" s="201" t="str">
        <f t="shared" si="67"/>
        <v>0401</v>
      </c>
      <c r="K2166" s="209"/>
      <c r="L2166" s="209"/>
      <c r="M2166" s="214"/>
      <c r="N2166" s="209" t="s">
        <v>18777</v>
      </c>
      <c r="O2166" s="215" t="s">
        <v>18778</v>
      </c>
      <c r="P2166" s="215" t="s">
        <v>18835</v>
      </c>
      <c r="Q2166" s="215" t="s">
        <v>18836</v>
      </c>
      <c r="S2166" s="208"/>
    </row>
    <row r="2167" spans="1:20" ht="13.15" customHeight="1">
      <c r="A2167" s="209" t="str">
        <f t="shared" si="66"/>
        <v>##1326079534</v>
      </c>
      <c r="B2167" s="210" t="s">
        <v>19204</v>
      </c>
      <c r="C2167" s="211" t="s">
        <v>593</v>
      </c>
      <c r="D2167" s="211" t="s">
        <v>593</v>
      </c>
      <c r="E2167" s="211" t="s">
        <v>3649</v>
      </c>
      <c r="F2167" s="211" t="s">
        <v>592</v>
      </c>
      <c r="G2167" s="211" t="s">
        <v>2205</v>
      </c>
      <c r="H2167" s="212" t="s">
        <v>2294</v>
      </c>
      <c r="I2167" s="213" t="s">
        <v>594</v>
      </c>
      <c r="J2167" s="201" t="str">
        <f t="shared" si="67"/>
        <v>0401</v>
      </c>
      <c r="K2167" s="209" t="s">
        <v>13915</v>
      </c>
      <c r="L2167" s="209" t="s">
        <v>13094</v>
      </c>
      <c r="M2167" s="214">
        <v>44084</v>
      </c>
      <c r="N2167" s="209" t="s">
        <v>18777</v>
      </c>
      <c r="O2167" s="215" t="s">
        <v>18778</v>
      </c>
      <c r="P2167" s="215" t="s">
        <v>18835</v>
      </c>
      <c r="Q2167" s="215" t="s">
        <v>18836</v>
      </c>
      <c r="S2167" s="208"/>
    </row>
    <row r="2168" spans="1:20" ht="13.15" customHeight="1">
      <c r="A2168" s="209" t="str">
        <f t="shared" si="66"/>
        <v>1F-QMA0000026302751326079534</v>
      </c>
      <c r="B2168" s="210" t="s">
        <v>19204</v>
      </c>
      <c r="C2168" s="211" t="s">
        <v>593</v>
      </c>
      <c r="D2168" s="211" t="s">
        <v>593</v>
      </c>
      <c r="E2168" s="211" t="s">
        <v>16411</v>
      </c>
      <c r="F2168" s="211" t="s">
        <v>592</v>
      </c>
      <c r="G2168" s="211" t="s">
        <v>2205</v>
      </c>
      <c r="H2168" s="212" t="s">
        <v>2294</v>
      </c>
      <c r="I2168" s="213" t="s">
        <v>594</v>
      </c>
      <c r="J2168" s="201" t="str">
        <f t="shared" si="67"/>
        <v>0401</v>
      </c>
      <c r="K2168" s="209"/>
      <c r="L2168" s="209"/>
      <c r="M2168" s="214"/>
      <c r="N2168" s="209" t="s">
        <v>18777</v>
      </c>
      <c r="O2168" s="215" t="s">
        <v>18778</v>
      </c>
      <c r="P2168" s="215" t="s">
        <v>18835</v>
      </c>
      <c r="Q2168" s="215" t="s">
        <v>18836</v>
      </c>
      <c r="S2168" s="208"/>
    </row>
    <row r="2169" spans="1:20" ht="13.15" customHeight="1">
      <c r="A2169" s="209" t="str">
        <f t="shared" si="66"/>
        <v>1332520021093786204</v>
      </c>
      <c r="B2169" s="210" t="s">
        <v>19205</v>
      </c>
      <c r="C2169" s="211" t="s">
        <v>926</v>
      </c>
      <c r="D2169" s="211" t="s">
        <v>1529</v>
      </c>
      <c r="E2169" s="211" t="s">
        <v>16412</v>
      </c>
      <c r="F2169" s="211" t="s">
        <v>1528</v>
      </c>
      <c r="G2169" s="211" t="s">
        <v>3067</v>
      </c>
      <c r="H2169" s="212" t="s">
        <v>927</v>
      </c>
      <c r="I2169" s="213" t="s">
        <v>927</v>
      </c>
      <c r="J2169" s="201" t="str">
        <f t="shared" si="67"/>
        <v>0402</v>
      </c>
      <c r="K2169" s="209"/>
      <c r="L2169" s="209"/>
      <c r="M2169" s="214"/>
      <c r="N2169" s="209" t="s">
        <v>18777</v>
      </c>
      <c r="O2169" s="215" t="s">
        <v>18778</v>
      </c>
      <c r="P2169" s="215" t="s">
        <v>18767</v>
      </c>
      <c r="Q2169" s="215" t="s">
        <v>18768</v>
      </c>
      <c r="S2169" s="208"/>
    </row>
    <row r="2170" spans="1:20" ht="13.15" customHeight="1">
      <c r="A2170" s="209" t="str">
        <f t="shared" si="66"/>
        <v>1332520031093786204</v>
      </c>
      <c r="B2170" s="210" t="s">
        <v>19205</v>
      </c>
      <c r="C2170" s="211" t="s">
        <v>926</v>
      </c>
      <c r="D2170" s="211" t="s">
        <v>1529</v>
      </c>
      <c r="E2170" s="211" t="s">
        <v>16413</v>
      </c>
      <c r="F2170" s="211" t="s">
        <v>1528</v>
      </c>
      <c r="G2170" s="211" t="s">
        <v>3067</v>
      </c>
      <c r="H2170" s="212" t="s">
        <v>927</v>
      </c>
      <c r="I2170" s="213" t="s">
        <v>927</v>
      </c>
      <c r="J2170" s="201" t="str">
        <f t="shared" si="67"/>
        <v>0402</v>
      </c>
      <c r="K2170" s="209"/>
      <c r="L2170" s="209"/>
      <c r="M2170" s="214"/>
      <c r="N2170" s="209" t="s">
        <v>18777</v>
      </c>
      <c r="O2170" s="215" t="s">
        <v>18778</v>
      </c>
      <c r="P2170" s="215" t="s">
        <v>18767</v>
      </c>
      <c r="Q2170" s="215" t="s">
        <v>18768</v>
      </c>
      <c r="S2170" s="208"/>
    </row>
    <row r="2171" spans="1:20" ht="13.15" customHeight="1">
      <c r="A2171" s="209" t="str">
        <f t="shared" si="66"/>
        <v>1332520051093786204</v>
      </c>
      <c r="B2171" s="210" t="s">
        <v>19205</v>
      </c>
      <c r="C2171" s="211" t="s">
        <v>926</v>
      </c>
      <c r="D2171" s="211" t="s">
        <v>1529</v>
      </c>
      <c r="E2171" s="211" t="s">
        <v>925</v>
      </c>
      <c r="F2171" s="211" t="s">
        <v>1528</v>
      </c>
      <c r="G2171" s="211" t="s">
        <v>3067</v>
      </c>
      <c r="H2171" s="212" t="s">
        <v>927</v>
      </c>
      <c r="I2171" s="213" t="s">
        <v>927</v>
      </c>
      <c r="J2171" s="201" t="str">
        <f t="shared" si="67"/>
        <v>0402</v>
      </c>
      <c r="K2171" s="209"/>
      <c r="L2171" s="209"/>
      <c r="M2171" s="214"/>
      <c r="N2171" s="209" t="s">
        <v>18777</v>
      </c>
      <c r="O2171" s="215" t="s">
        <v>18778</v>
      </c>
      <c r="P2171" s="215" t="s">
        <v>18767</v>
      </c>
      <c r="Q2171" s="215" t="s">
        <v>18768</v>
      </c>
      <c r="S2171" s="208"/>
    </row>
    <row r="2172" spans="1:20" ht="13.15" customHeight="1">
      <c r="A2172" s="209" t="str">
        <f t="shared" si="66"/>
        <v>1332520081437108792</v>
      </c>
      <c r="B2172" s="210" t="s">
        <v>19205</v>
      </c>
      <c r="C2172" s="211" t="s">
        <v>8587</v>
      </c>
      <c r="D2172" s="211" t="s">
        <v>1529</v>
      </c>
      <c r="E2172" s="211" t="s">
        <v>16414</v>
      </c>
      <c r="F2172" s="211" t="s">
        <v>1528</v>
      </c>
      <c r="G2172" s="211" t="s">
        <v>3067</v>
      </c>
      <c r="H2172" s="212" t="s">
        <v>927</v>
      </c>
      <c r="I2172" s="213" t="s">
        <v>927</v>
      </c>
      <c r="J2172" s="201" t="str">
        <f t="shared" si="67"/>
        <v>0402</v>
      </c>
      <c r="K2172" s="209"/>
      <c r="L2172" s="209"/>
      <c r="M2172" s="214"/>
      <c r="N2172" s="209" t="s">
        <v>18777</v>
      </c>
      <c r="O2172" s="215" t="s">
        <v>18778</v>
      </c>
      <c r="P2172" s="215" t="s">
        <v>18767</v>
      </c>
      <c r="Q2172" s="215" t="s">
        <v>18768</v>
      </c>
      <c r="S2172" s="208"/>
    </row>
    <row r="2173" spans="1:20" ht="13.15" customHeight="1">
      <c r="A2173" s="209" t="str">
        <f t="shared" si="66"/>
        <v>1332520091093786204</v>
      </c>
      <c r="B2173" s="244" t="s">
        <v>19205</v>
      </c>
      <c r="C2173" s="242" t="s">
        <v>926</v>
      </c>
      <c r="D2173" s="211" t="s">
        <v>1529</v>
      </c>
      <c r="E2173" s="242" t="s">
        <v>1528</v>
      </c>
      <c r="F2173" s="211" t="s">
        <v>1528</v>
      </c>
      <c r="G2173" s="211" t="s">
        <v>3067</v>
      </c>
      <c r="H2173" s="212" t="s">
        <v>927</v>
      </c>
      <c r="I2173" s="213" t="s">
        <v>927</v>
      </c>
      <c r="J2173" s="201" t="str">
        <f t="shared" si="67"/>
        <v>0402</v>
      </c>
      <c r="K2173" s="212" t="s">
        <v>18789</v>
      </c>
      <c r="L2173" s="212" t="s">
        <v>13916</v>
      </c>
      <c r="M2173" s="231">
        <v>44495</v>
      </c>
      <c r="N2173" s="232" t="s">
        <v>18777</v>
      </c>
      <c r="O2173" s="233" t="s">
        <v>18778</v>
      </c>
      <c r="P2173" s="233" t="s">
        <v>18812</v>
      </c>
      <c r="Q2173" s="233" t="s">
        <v>18813</v>
      </c>
      <c r="S2173" s="208"/>
    </row>
    <row r="2174" spans="1:20" ht="13.15" customHeight="1">
      <c r="A2174" s="209" t="str">
        <f t="shared" si="66"/>
        <v>1332520091992285282</v>
      </c>
      <c r="B2174" s="210" t="s">
        <v>19205</v>
      </c>
      <c r="C2174" s="211" t="s">
        <v>1529</v>
      </c>
      <c r="D2174" s="211" t="s">
        <v>1529</v>
      </c>
      <c r="E2174" s="211" t="s">
        <v>1528</v>
      </c>
      <c r="F2174" s="211" t="s">
        <v>1528</v>
      </c>
      <c r="G2174" s="211" t="s">
        <v>3067</v>
      </c>
      <c r="H2174" s="212" t="s">
        <v>927</v>
      </c>
      <c r="I2174" s="213" t="s">
        <v>927</v>
      </c>
      <c r="J2174" s="201" t="str">
        <f t="shared" si="67"/>
        <v>0402</v>
      </c>
      <c r="K2174" s="209" t="s">
        <v>16415</v>
      </c>
      <c r="L2174" s="209" t="s">
        <v>13094</v>
      </c>
      <c r="M2174" s="214">
        <v>44106</v>
      </c>
      <c r="N2174" s="209" t="s">
        <v>18777</v>
      </c>
      <c r="O2174" s="215" t="s">
        <v>18778</v>
      </c>
      <c r="P2174" s="215" t="s">
        <v>18767</v>
      </c>
      <c r="Q2174" s="215" t="s">
        <v>18768</v>
      </c>
      <c r="S2174" s="208"/>
    </row>
    <row r="2175" spans="1:20" ht="13.15" customHeight="1">
      <c r="A2175" s="209" t="str">
        <f t="shared" si="66"/>
        <v>1332520101992285282</v>
      </c>
      <c r="B2175" s="210" t="s">
        <v>19205</v>
      </c>
      <c r="C2175" s="211" t="s">
        <v>1529</v>
      </c>
      <c r="D2175" s="211" t="s">
        <v>1529</v>
      </c>
      <c r="E2175" s="211" t="s">
        <v>3564</v>
      </c>
      <c r="F2175" s="211" t="s">
        <v>1528</v>
      </c>
      <c r="G2175" s="211" t="s">
        <v>3067</v>
      </c>
      <c r="H2175" s="212" t="s">
        <v>927</v>
      </c>
      <c r="I2175" s="213" t="s">
        <v>927</v>
      </c>
      <c r="J2175" s="201" t="str">
        <f t="shared" si="67"/>
        <v>0402</v>
      </c>
      <c r="K2175" s="209" t="s">
        <v>16416</v>
      </c>
      <c r="L2175" s="209" t="s">
        <v>13094</v>
      </c>
      <c r="M2175" s="214">
        <v>44106</v>
      </c>
      <c r="N2175" s="209" t="s">
        <v>18777</v>
      </c>
      <c r="O2175" s="215" t="s">
        <v>18778</v>
      </c>
      <c r="P2175" s="215" t="s">
        <v>18767</v>
      </c>
      <c r="Q2175" s="215" t="s">
        <v>18768</v>
      </c>
      <c r="S2175" s="208"/>
    </row>
    <row r="2176" spans="1:20" ht="13.15" customHeight="1">
      <c r="A2176" s="209" t="str">
        <f t="shared" si="66"/>
        <v>##1093786204</v>
      </c>
      <c r="B2176" s="210" t="s">
        <v>19205</v>
      </c>
      <c r="C2176" s="211" t="s">
        <v>926</v>
      </c>
      <c r="D2176" s="211" t="s">
        <v>1529</v>
      </c>
      <c r="E2176" s="211" t="s">
        <v>3649</v>
      </c>
      <c r="F2176" s="211" t="s">
        <v>1528</v>
      </c>
      <c r="G2176" s="211" t="s">
        <v>3067</v>
      </c>
      <c r="H2176" s="212" t="s">
        <v>927</v>
      </c>
      <c r="I2176" s="213" t="s">
        <v>927</v>
      </c>
      <c r="J2176" s="201" t="str">
        <f t="shared" si="67"/>
        <v>0402</v>
      </c>
      <c r="K2176" s="209" t="s">
        <v>14592</v>
      </c>
      <c r="L2176" s="209"/>
      <c r="M2176" s="214"/>
      <c r="N2176" s="209" t="s">
        <v>18777</v>
      </c>
      <c r="O2176" s="215" t="s">
        <v>18778</v>
      </c>
      <c r="P2176" s="215" t="s">
        <v>18767</v>
      </c>
      <c r="Q2176" s="215" t="s">
        <v>18768</v>
      </c>
      <c r="S2176" s="208"/>
    </row>
    <row r="2177" spans="1:20" ht="13.15" customHeight="1">
      <c r="A2177" s="209" t="str">
        <f t="shared" si="66"/>
        <v>1F-QMA0000021315771093786204</v>
      </c>
      <c r="B2177" s="210" t="s">
        <v>19205</v>
      </c>
      <c r="C2177" s="211" t="s">
        <v>926</v>
      </c>
      <c r="D2177" s="211" t="s">
        <v>1529</v>
      </c>
      <c r="E2177" s="211" t="s">
        <v>16417</v>
      </c>
      <c r="F2177" s="211" t="s">
        <v>1528</v>
      </c>
      <c r="G2177" s="211" t="s">
        <v>3067</v>
      </c>
      <c r="H2177" s="212" t="s">
        <v>927</v>
      </c>
      <c r="I2177" s="213" t="s">
        <v>927</v>
      </c>
      <c r="J2177" s="201" t="str">
        <f t="shared" si="67"/>
        <v>0402</v>
      </c>
      <c r="K2177" s="209"/>
      <c r="L2177" s="209"/>
      <c r="M2177" s="214"/>
      <c r="N2177" s="209" t="s">
        <v>18777</v>
      </c>
      <c r="O2177" s="215" t="s">
        <v>18778</v>
      </c>
      <c r="P2177" s="215" t="s">
        <v>18767</v>
      </c>
      <c r="Q2177" s="215" t="s">
        <v>18768</v>
      </c>
      <c r="S2177" s="208"/>
    </row>
    <row r="2178" spans="1:20" ht="13.15" customHeight="1">
      <c r="A2178" s="209" t="str">
        <f t="shared" ref="A2178:A2241" si="68">E2178&amp;C2178</f>
        <v>9A-012733091093786204</v>
      </c>
      <c r="B2178" s="210" t="s">
        <v>19205</v>
      </c>
      <c r="C2178" s="211" t="s">
        <v>926</v>
      </c>
      <c r="D2178" s="211" t="s">
        <v>1529</v>
      </c>
      <c r="E2178" s="211" t="s">
        <v>16418</v>
      </c>
      <c r="F2178" s="211" t="s">
        <v>1528</v>
      </c>
      <c r="G2178" s="211" t="s">
        <v>3067</v>
      </c>
      <c r="H2178" s="212" t="s">
        <v>927</v>
      </c>
      <c r="I2178" s="213" t="s">
        <v>927</v>
      </c>
      <c r="J2178" s="201" t="str">
        <f t="shared" ref="J2178:J2241" si="69">B2178</f>
        <v>0402</v>
      </c>
      <c r="K2178" s="209"/>
      <c r="L2178" s="209"/>
      <c r="M2178" s="214"/>
      <c r="N2178" s="209" t="s">
        <v>18777</v>
      </c>
      <c r="O2178" s="215" t="s">
        <v>18778</v>
      </c>
      <c r="P2178" s="215" t="s">
        <v>18767</v>
      </c>
      <c r="Q2178" s="215" t="s">
        <v>18768</v>
      </c>
      <c r="S2178" s="208"/>
    </row>
    <row r="2179" spans="1:20" ht="13.15" customHeight="1">
      <c r="A2179" s="209" t="str">
        <f t="shared" si="68"/>
        <v>1332520011437108792</v>
      </c>
      <c r="B2179" s="210" t="s">
        <v>19205</v>
      </c>
      <c r="C2179" s="211" t="s">
        <v>8587</v>
      </c>
      <c r="D2179" s="211" t="s">
        <v>1529</v>
      </c>
      <c r="E2179" s="211" t="s">
        <v>8588</v>
      </c>
      <c r="F2179" s="211" t="s">
        <v>1528</v>
      </c>
      <c r="G2179" s="211" t="s">
        <v>3067</v>
      </c>
      <c r="H2179" s="212" t="s">
        <v>2344</v>
      </c>
      <c r="I2179" s="213" t="s">
        <v>927</v>
      </c>
      <c r="J2179" s="201" t="str">
        <f t="shared" si="69"/>
        <v>0402</v>
      </c>
      <c r="K2179" s="209"/>
      <c r="L2179" s="209"/>
      <c r="M2179" s="214"/>
      <c r="N2179" s="209" t="e">
        <v>#N/A</v>
      </c>
      <c r="O2179" s="215" t="e">
        <v>#N/A</v>
      </c>
      <c r="P2179" s="215" t="e">
        <v>#N/A</v>
      </c>
      <c r="Q2179" s="215" t="e">
        <v>#N/A</v>
      </c>
      <c r="S2179" s="208"/>
    </row>
    <row r="2180" spans="1:20" ht="13.15" customHeight="1">
      <c r="A2180" s="216" t="str">
        <f t="shared" si="68"/>
        <v>1332520021992285282</v>
      </c>
      <c r="B2180" s="259" t="s">
        <v>19205</v>
      </c>
      <c r="C2180" s="227" t="s">
        <v>1529</v>
      </c>
      <c r="D2180" s="227" t="s">
        <v>1529</v>
      </c>
      <c r="E2180" s="227" t="s">
        <v>16412</v>
      </c>
      <c r="F2180" s="218" t="s">
        <v>1528</v>
      </c>
      <c r="G2180" s="218" t="s">
        <v>3067</v>
      </c>
      <c r="H2180" s="219" t="s">
        <v>927</v>
      </c>
      <c r="I2180" s="220" t="s">
        <v>927</v>
      </c>
      <c r="J2180" s="201" t="str">
        <f t="shared" si="69"/>
        <v>0402</v>
      </c>
      <c r="K2180" s="228" t="s">
        <v>23203</v>
      </c>
      <c r="L2180" s="228" t="s">
        <v>23204</v>
      </c>
      <c r="M2180" s="229">
        <v>44805</v>
      </c>
      <c r="N2180" s="243"/>
      <c r="O2180" s="243"/>
      <c r="P2180" s="243"/>
      <c r="Q2180" s="243"/>
      <c r="R2180" s="223"/>
      <c r="S2180" s="230"/>
      <c r="T2180" s="223"/>
    </row>
    <row r="2181" spans="1:20" ht="13.15" customHeight="1">
      <c r="A2181" s="216" t="str">
        <f t="shared" si="68"/>
        <v>1332520051992285282</v>
      </c>
      <c r="B2181" s="259" t="s">
        <v>19205</v>
      </c>
      <c r="C2181" s="227" t="s">
        <v>1529</v>
      </c>
      <c r="D2181" s="227" t="s">
        <v>1529</v>
      </c>
      <c r="E2181" s="227" t="s">
        <v>925</v>
      </c>
      <c r="F2181" s="218" t="s">
        <v>1528</v>
      </c>
      <c r="G2181" s="218" t="s">
        <v>3067</v>
      </c>
      <c r="H2181" s="219" t="s">
        <v>927</v>
      </c>
      <c r="I2181" s="220" t="s">
        <v>927</v>
      </c>
      <c r="J2181" s="201" t="str">
        <f t="shared" si="69"/>
        <v>0402</v>
      </c>
      <c r="K2181" s="228" t="s">
        <v>23203</v>
      </c>
      <c r="L2181" s="228" t="s">
        <v>23204</v>
      </c>
      <c r="M2181" s="229">
        <v>44805</v>
      </c>
      <c r="N2181" s="243"/>
      <c r="O2181" s="243"/>
      <c r="P2181" s="243"/>
      <c r="Q2181" s="243"/>
      <c r="R2181" s="223"/>
      <c r="S2181" s="230"/>
      <c r="T2181" s="223"/>
    </row>
    <row r="2182" spans="1:20" ht="13.15" customHeight="1">
      <c r="A2182" s="209" t="str">
        <f t="shared" si="68"/>
        <v>0940918021336167212</v>
      </c>
      <c r="B2182" s="210" t="s">
        <v>19206</v>
      </c>
      <c r="C2182" s="211" t="s">
        <v>16421</v>
      </c>
      <c r="D2182" s="211" t="s">
        <v>3048</v>
      </c>
      <c r="E2182" s="211" t="s">
        <v>16422</v>
      </c>
      <c r="F2182" s="211" t="s">
        <v>23222</v>
      </c>
      <c r="G2182" s="211" t="s">
        <v>23223</v>
      </c>
      <c r="H2182" s="212" t="s">
        <v>3049</v>
      </c>
      <c r="I2182" s="213" t="s">
        <v>19207</v>
      </c>
      <c r="J2182" s="201" t="str">
        <f t="shared" si="69"/>
        <v>0405</v>
      </c>
      <c r="K2182" s="209"/>
      <c r="L2182" s="209"/>
      <c r="M2182" s="214"/>
      <c r="N2182" s="209" t="s">
        <v>18765</v>
      </c>
      <c r="O2182" s="215" t="s">
        <v>18766</v>
      </c>
      <c r="P2182" s="215" t="s">
        <v>18812</v>
      </c>
      <c r="Q2182" s="215" t="s">
        <v>18813</v>
      </c>
      <c r="S2182" s="208"/>
    </row>
    <row r="2183" spans="1:20" ht="13.15" customHeight="1">
      <c r="A2183" s="209" t="str">
        <f t="shared" si="68"/>
        <v>1332579031316000144</v>
      </c>
      <c r="B2183" s="210" t="s">
        <v>19206</v>
      </c>
      <c r="C2183" s="211" t="s">
        <v>16419</v>
      </c>
      <c r="D2183" s="211" t="s">
        <v>3048</v>
      </c>
      <c r="E2183" s="211" t="s">
        <v>16420</v>
      </c>
      <c r="F2183" s="211" t="s">
        <v>23222</v>
      </c>
      <c r="G2183" s="211" t="s">
        <v>23223</v>
      </c>
      <c r="H2183" s="212" t="s">
        <v>3049</v>
      </c>
      <c r="I2183" s="213" t="s">
        <v>19207</v>
      </c>
      <c r="J2183" s="201" t="str">
        <f t="shared" si="69"/>
        <v>0405</v>
      </c>
      <c r="K2183" s="209"/>
      <c r="L2183" s="209"/>
      <c r="M2183" s="214"/>
      <c r="N2183" s="209" t="s">
        <v>18765</v>
      </c>
      <c r="O2183" s="215" t="s">
        <v>18766</v>
      </c>
      <c r="P2183" s="215" t="s">
        <v>18812</v>
      </c>
      <c r="Q2183" s="215" t="s">
        <v>18813</v>
      </c>
      <c r="S2183" s="208"/>
    </row>
    <row r="2184" spans="1:20" ht="13.15" customHeight="1">
      <c r="A2184" s="209" t="str">
        <f t="shared" si="68"/>
        <v>1332579031841354677</v>
      </c>
      <c r="B2184" s="210" t="s">
        <v>19206</v>
      </c>
      <c r="C2184" s="211" t="s">
        <v>3048</v>
      </c>
      <c r="D2184" s="211" t="s">
        <v>3048</v>
      </c>
      <c r="E2184" s="211" t="s">
        <v>16420</v>
      </c>
      <c r="F2184" s="211" t="s">
        <v>23222</v>
      </c>
      <c r="G2184" s="211" t="s">
        <v>23223</v>
      </c>
      <c r="H2184" s="212" t="s">
        <v>3049</v>
      </c>
      <c r="I2184" s="213" t="s">
        <v>19207</v>
      </c>
      <c r="J2184" s="201" t="str">
        <f t="shared" si="69"/>
        <v>0405</v>
      </c>
      <c r="K2184" s="209"/>
      <c r="L2184" s="209"/>
      <c r="M2184" s="214"/>
      <c r="N2184" s="209" t="s">
        <v>18765</v>
      </c>
      <c r="O2184" s="215" t="s">
        <v>18766</v>
      </c>
      <c r="P2184" s="215" t="s">
        <v>18812</v>
      </c>
      <c r="Q2184" s="215" t="s">
        <v>18813</v>
      </c>
      <c r="S2184" s="208"/>
    </row>
    <row r="2185" spans="1:20" ht="13.15" customHeight="1">
      <c r="A2185" s="209" t="str">
        <f t="shared" si="68"/>
        <v>1332579041841354677</v>
      </c>
      <c r="B2185" s="210" t="s">
        <v>19206</v>
      </c>
      <c r="C2185" s="211" t="s">
        <v>3048</v>
      </c>
      <c r="D2185" s="211" t="s">
        <v>3048</v>
      </c>
      <c r="E2185" s="211" t="s">
        <v>3047</v>
      </c>
      <c r="F2185" s="211" t="s">
        <v>23222</v>
      </c>
      <c r="G2185" s="211" t="s">
        <v>23223</v>
      </c>
      <c r="H2185" s="212" t="s">
        <v>3049</v>
      </c>
      <c r="I2185" s="213" t="s">
        <v>19207</v>
      </c>
      <c r="J2185" s="201" t="str">
        <f t="shared" si="69"/>
        <v>0405</v>
      </c>
      <c r="K2185" s="209" t="s">
        <v>23224</v>
      </c>
      <c r="L2185" s="209" t="s">
        <v>15111</v>
      </c>
      <c r="M2185" s="214">
        <v>44741</v>
      </c>
      <c r="N2185" s="209" t="s">
        <v>18765</v>
      </c>
      <c r="O2185" s="215" t="s">
        <v>18766</v>
      </c>
      <c r="P2185" s="215" t="s">
        <v>18812</v>
      </c>
      <c r="Q2185" s="215" t="s">
        <v>18813</v>
      </c>
      <c r="S2185" s="208"/>
    </row>
    <row r="2186" spans="1:20" ht="13.15" customHeight="1">
      <c r="A2186" s="209" t="str">
        <f t="shared" si="68"/>
        <v>4259566011841354677</v>
      </c>
      <c r="B2186" s="210" t="s">
        <v>19206</v>
      </c>
      <c r="C2186" s="211" t="s">
        <v>3048</v>
      </c>
      <c r="D2186" s="211" t="s">
        <v>3048</v>
      </c>
      <c r="E2186" s="211" t="s">
        <v>23222</v>
      </c>
      <c r="F2186" s="211" t="s">
        <v>23222</v>
      </c>
      <c r="G2186" s="211" t="s">
        <v>23223</v>
      </c>
      <c r="H2186" s="212" t="s">
        <v>3049</v>
      </c>
      <c r="I2186" s="213" t="s">
        <v>19207</v>
      </c>
      <c r="J2186" s="201" t="str">
        <f t="shared" si="69"/>
        <v>0405</v>
      </c>
      <c r="K2186" s="209"/>
      <c r="L2186" s="209"/>
      <c r="M2186" s="214"/>
      <c r="N2186" s="209" t="s">
        <v>18765</v>
      </c>
      <c r="O2186" s="215" t="s">
        <v>18766</v>
      </c>
      <c r="P2186" s="215" t="s">
        <v>18812</v>
      </c>
      <c r="Q2186" s="215" t="s">
        <v>18813</v>
      </c>
      <c r="S2186" s="208"/>
    </row>
    <row r="2187" spans="1:20" ht="13.15" customHeight="1">
      <c r="A2187" s="209" t="str">
        <f t="shared" si="68"/>
        <v>1332587031225146400</v>
      </c>
      <c r="B2187" s="210" t="s">
        <v>19208</v>
      </c>
      <c r="C2187" s="211" t="s">
        <v>881</v>
      </c>
      <c r="D2187" s="211" t="s">
        <v>881</v>
      </c>
      <c r="E2187" s="211" t="s">
        <v>16425</v>
      </c>
      <c r="F2187" s="211" t="s">
        <v>880</v>
      </c>
      <c r="G2187" s="211" t="s">
        <v>1933</v>
      </c>
      <c r="H2187" s="212" t="s">
        <v>3287</v>
      </c>
      <c r="I2187" s="213" t="s">
        <v>882</v>
      </c>
      <c r="J2187" s="201" t="str">
        <f t="shared" si="69"/>
        <v>0406</v>
      </c>
      <c r="K2187" s="209"/>
      <c r="L2187" s="209"/>
      <c r="M2187" s="214"/>
      <c r="N2187" s="209" t="s">
        <v>18777</v>
      </c>
      <c r="O2187" s="215" t="s">
        <v>18778</v>
      </c>
      <c r="P2187" s="215" t="s">
        <v>18835</v>
      </c>
      <c r="Q2187" s="215" t="s">
        <v>18836</v>
      </c>
      <c r="S2187" s="208"/>
    </row>
    <row r="2188" spans="1:20" ht="13.15" customHeight="1">
      <c r="A2188" s="209" t="str">
        <f t="shared" si="68"/>
        <v>1332587041225146400</v>
      </c>
      <c r="B2188" s="210" t="s">
        <v>19208</v>
      </c>
      <c r="C2188" s="211" t="s">
        <v>881</v>
      </c>
      <c r="D2188" s="211" t="s">
        <v>881</v>
      </c>
      <c r="E2188" s="211" t="s">
        <v>16426</v>
      </c>
      <c r="F2188" s="211" t="s">
        <v>880</v>
      </c>
      <c r="G2188" s="211" t="s">
        <v>1933</v>
      </c>
      <c r="H2188" s="212" t="s">
        <v>3287</v>
      </c>
      <c r="I2188" s="213" t="s">
        <v>882</v>
      </c>
      <c r="J2188" s="201" t="str">
        <f t="shared" si="69"/>
        <v>0406</v>
      </c>
      <c r="K2188" s="209"/>
      <c r="L2188" s="209"/>
      <c r="M2188" s="214"/>
      <c r="N2188" s="209" t="s">
        <v>18777</v>
      </c>
      <c r="O2188" s="215" t="s">
        <v>18778</v>
      </c>
      <c r="P2188" s="215" t="s">
        <v>18835</v>
      </c>
      <c r="Q2188" s="215" t="s">
        <v>18836</v>
      </c>
      <c r="S2188" s="208"/>
    </row>
    <row r="2189" spans="1:20" ht="13.15" customHeight="1">
      <c r="A2189" s="209" t="str">
        <f t="shared" si="68"/>
        <v>1332587051225146400</v>
      </c>
      <c r="B2189" s="210" t="s">
        <v>19208</v>
      </c>
      <c r="C2189" s="211" t="s">
        <v>881</v>
      </c>
      <c r="D2189" s="211" t="s">
        <v>881</v>
      </c>
      <c r="E2189" s="211" t="s">
        <v>880</v>
      </c>
      <c r="F2189" s="211" t="s">
        <v>880</v>
      </c>
      <c r="G2189" s="211" t="s">
        <v>1933</v>
      </c>
      <c r="H2189" s="212" t="s">
        <v>3287</v>
      </c>
      <c r="I2189" s="213" t="s">
        <v>882</v>
      </c>
      <c r="J2189" s="201" t="str">
        <f t="shared" si="69"/>
        <v>0406</v>
      </c>
      <c r="K2189" s="209"/>
      <c r="L2189" s="209"/>
      <c r="M2189" s="214"/>
      <c r="N2189" s="209" t="s">
        <v>18777</v>
      </c>
      <c r="O2189" s="215" t="s">
        <v>18778</v>
      </c>
      <c r="P2189" s="215" t="s">
        <v>18835</v>
      </c>
      <c r="Q2189" s="215" t="s">
        <v>18836</v>
      </c>
      <c r="S2189" s="208"/>
    </row>
    <row r="2190" spans="1:20" ht="13.15" customHeight="1">
      <c r="A2190" s="209" t="str">
        <f t="shared" si="68"/>
        <v>06-1031831011225146400</v>
      </c>
      <c r="B2190" s="210" t="s">
        <v>19208</v>
      </c>
      <c r="C2190" s="211" t="s">
        <v>881</v>
      </c>
      <c r="D2190" s="211" t="s">
        <v>881</v>
      </c>
      <c r="E2190" s="211" t="s">
        <v>16423</v>
      </c>
      <c r="F2190" s="211" t="s">
        <v>880</v>
      </c>
      <c r="G2190" s="211" t="s">
        <v>1933</v>
      </c>
      <c r="H2190" s="212" t="s">
        <v>3287</v>
      </c>
      <c r="I2190" s="213" t="s">
        <v>882</v>
      </c>
      <c r="J2190" s="201" t="str">
        <f t="shared" si="69"/>
        <v>0406</v>
      </c>
      <c r="K2190" s="209"/>
      <c r="L2190" s="209"/>
      <c r="M2190" s="214"/>
      <c r="N2190" s="209" t="s">
        <v>18777</v>
      </c>
      <c r="O2190" s="215" t="s">
        <v>18778</v>
      </c>
      <c r="P2190" s="215" t="s">
        <v>18835</v>
      </c>
      <c r="Q2190" s="215" t="s">
        <v>18836</v>
      </c>
      <c r="S2190" s="208"/>
    </row>
    <row r="2191" spans="1:20" ht="13.15" customHeight="1">
      <c r="A2191" s="209" t="str">
        <f t="shared" si="68"/>
        <v>06-SUP00000008311225146400</v>
      </c>
      <c r="B2191" s="210" t="s">
        <v>19208</v>
      </c>
      <c r="C2191" s="211" t="s">
        <v>881</v>
      </c>
      <c r="D2191" s="211" t="s">
        <v>881</v>
      </c>
      <c r="E2191" s="211" t="s">
        <v>16424</v>
      </c>
      <c r="F2191" s="211" t="s">
        <v>880</v>
      </c>
      <c r="G2191" s="211" t="s">
        <v>1933</v>
      </c>
      <c r="H2191" s="212" t="s">
        <v>3287</v>
      </c>
      <c r="I2191" s="213" t="s">
        <v>882</v>
      </c>
      <c r="J2191" s="201" t="str">
        <f t="shared" si="69"/>
        <v>0406</v>
      </c>
      <c r="K2191" s="209"/>
      <c r="L2191" s="209"/>
      <c r="M2191" s="214"/>
      <c r="N2191" s="209" t="s">
        <v>18777</v>
      </c>
      <c r="O2191" s="215" t="s">
        <v>18778</v>
      </c>
      <c r="P2191" s="215" t="s">
        <v>18835</v>
      </c>
      <c r="Q2191" s="215" t="s">
        <v>18836</v>
      </c>
      <c r="S2191" s="208"/>
    </row>
    <row r="2192" spans="1:20" ht="13.15" customHeight="1">
      <c r="A2192" s="209" t="str">
        <f t="shared" si="68"/>
        <v>1333312021942218581</v>
      </c>
      <c r="B2192" s="210" t="s">
        <v>19209</v>
      </c>
      <c r="C2192" s="211" t="s">
        <v>3095</v>
      </c>
      <c r="D2192" s="211" t="s">
        <v>3095</v>
      </c>
      <c r="E2192" s="211" t="s">
        <v>3094</v>
      </c>
      <c r="F2192" s="262" t="s">
        <v>3094</v>
      </c>
      <c r="G2192" s="211" t="s">
        <v>16427</v>
      </c>
      <c r="H2192" s="141" t="s">
        <v>16428</v>
      </c>
      <c r="I2192" s="213" t="s">
        <v>19210</v>
      </c>
      <c r="J2192" s="201" t="str">
        <f t="shared" si="69"/>
        <v>0407</v>
      </c>
      <c r="K2192" s="209" t="s">
        <v>3631</v>
      </c>
      <c r="L2192" s="209"/>
      <c r="M2192" s="214"/>
      <c r="N2192" s="209" t="s">
        <v>18884</v>
      </c>
      <c r="O2192" s="215" t="s">
        <v>18885</v>
      </c>
      <c r="P2192" s="215" t="s">
        <v>18812</v>
      </c>
      <c r="Q2192" s="215" t="s">
        <v>18813</v>
      </c>
      <c r="S2192" s="208"/>
    </row>
    <row r="2193" spans="1:17" s="208" customFormat="1" ht="13.15" customHeight="1">
      <c r="A2193" s="209" t="str">
        <f t="shared" si="68"/>
        <v>1333312031942218581</v>
      </c>
      <c r="B2193" s="210" t="s">
        <v>19209</v>
      </c>
      <c r="C2193" s="211" t="s">
        <v>3095</v>
      </c>
      <c r="D2193" s="211" t="s">
        <v>3095</v>
      </c>
      <c r="E2193" s="211" t="s">
        <v>16429</v>
      </c>
      <c r="F2193" s="262" t="s">
        <v>3094</v>
      </c>
      <c r="G2193" s="211" t="s">
        <v>16427</v>
      </c>
      <c r="H2193" s="141" t="s">
        <v>16428</v>
      </c>
      <c r="I2193" s="213" t="s">
        <v>19210</v>
      </c>
      <c r="J2193" s="201" t="str">
        <f t="shared" si="69"/>
        <v>0407</v>
      </c>
      <c r="K2193" s="209"/>
      <c r="L2193" s="209"/>
      <c r="M2193" s="214"/>
      <c r="N2193" s="209" t="s">
        <v>18884</v>
      </c>
      <c r="O2193" s="215" t="s">
        <v>18885</v>
      </c>
      <c r="P2193" s="215" t="s">
        <v>18812</v>
      </c>
      <c r="Q2193" s="215" t="s">
        <v>18813</v>
      </c>
    </row>
    <row r="2194" spans="1:17" s="208" customFormat="1" ht="13.15" customHeight="1">
      <c r="A2194" s="209" t="str">
        <f t="shared" si="68"/>
        <v>BHO1523564B1942218581</v>
      </c>
      <c r="B2194" s="210" t="s">
        <v>19209</v>
      </c>
      <c r="C2194" s="211" t="s">
        <v>3095</v>
      </c>
      <c r="D2194" s="211" t="s">
        <v>3095</v>
      </c>
      <c r="E2194" s="211" t="s">
        <v>16430</v>
      </c>
      <c r="F2194" s="262" t="s">
        <v>3094</v>
      </c>
      <c r="G2194" s="211" t="s">
        <v>16427</v>
      </c>
      <c r="H2194" s="141" t="s">
        <v>16428</v>
      </c>
      <c r="I2194" s="213" t="s">
        <v>19210</v>
      </c>
      <c r="J2194" s="201" t="str">
        <f t="shared" si="69"/>
        <v>0407</v>
      </c>
      <c r="K2194" s="209"/>
      <c r="L2194" s="209"/>
      <c r="M2194" s="214"/>
      <c r="N2194" s="209" t="s">
        <v>18884</v>
      </c>
      <c r="O2194" s="215" t="s">
        <v>18885</v>
      </c>
      <c r="P2194" s="215" t="s">
        <v>18812</v>
      </c>
      <c r="Q2194" s="215" t="s">
        <v>18813</v>
      </c>
    </row>
    <row r="2195" spans="1:17" s="208" customFormat="1" ht="13.15" customHeight="1">
      <c r="A2195" s="209" t="str">
        <f t="shared" si="68"/>
        <v>0804056021205900370</v>
      </c>
      <c r="B2195" s="210" t="s">
        <v>19211</v>
      </c>
      <c r="C2195" s="211" t="s">
        <v>746</v>
      </c>
      <c r="D2195" s="211" t="s">
        <v>746</v>
      </c>
      <c r="E2195" s="211" t="s">
        <v>16432</v>
      </c>
      <c r="F2195" s="262" t="s">
        <v>745</v>
      </c>
      <c r="G2195" s="211" t="s">
        <v>2062</v>
      </c>
      <c r="H2195" s="212" t="s">
        <v>2061</v>
      </c>
      <c r="I2195" s="213" t="s">
        <v>747</v>
      </c>
      <c r="J2195" s="201" t="str">
        <f t="shared" si="69"/>
        <v>0409</v>
      </c>
      <c r="K2195" s="209" t="s">
        <v>15861</v>
      </c>
      <c r="L2195" s="209" t="s">
        <v>15111</v>
      </c>
      <c r="M2195" s="214">
        <v>44101</v>
      </c>
      <c r="N2195" s="209" t="s">
        <v>18777</v>
      </c>
      <c r="O2195" s="215" t="s">
        <v>18778</v>
      </c>
      <c r="P2195" s="215" t="s">
        <v>18785</v>
      </c>
      <c r="Q2195" s="215" t="s">
        <v>18786</v>
      </c>
    </row>
    <row r="2196" spans="1:17" s="208" customFormat="1" ht="13.15" customHeight="1">
      <c r="A2196" s="209" t="str">
        <f t="shared" si="68"/>
        <v>0804056021265672950</v>
      </c>
      <c r="B2196" s="210" t="s">
        <v>19211</v>
      </c>
      <c r="C2196" s="211" t="s">
        <v>16433</v>
      </c>
      <c r="D2196" s="211" t="s">
        <v>746</v>
      </c>
      <c r="E2196" s="211" t="s">
        <v>16432</v>
      </c>
      <c r="F2196" s="262" t="s">
        <v>745</v>
      </c>
      <c r="G2196" s="211" t="s">
        <v>2062</v>
      </c>
      <c r="H2196" s="212" t="s">
        <v>2061</v>
      </c>
      <c r="I2196" s="213" t="s">
        <v>747</v>
      </c>
      <c r="J2196" s="201" t="str">
        <f t="shared" si="69"/>
        <v>0409</v>
      </c>
      <c r="K2196" s="209"/>
      <c r="L2196" s="209"/>
      <c r="M2196" s="214"/>
      <c r="N2196" s="209" t="s">
        <v>18777</v>
      </c>
      <c r="O2196" s="215" t="s">
        <v>18778</v>
      </c>
      <c r="P2196" s="215" t="s">
        <v>18785</v>
      </c>
      <c r="Q2196" s="215" t="s">
        <v>18786</v>
      </c>
    </row>
    <row r="2197" spans="1:17" s="208" customFormat="1" ht="13.15" customHeight="1">
      <c r="A2197" s="209" t="str">
        <f t="shared" si="68"/>
        <v>0804064011205900370</v>
      </c>
      <c r="B2197" s="210" t="s">
        <v>19211</v>
      </c>
      <c r="C2197" s="211" t="s">
        <v>746</v>
      </c>
      <c r="D2197" s="211" t="s">
        <v>746</v>
      </c>
      <c r="E2197" s="211" t="s">
        <v>16434</v>
      </c>
      <c r="F2197" s="262" t="s">
        <v>745</v>
      </c>
      <c r="G2197" s="211" t="s">
        <v>2062</v>
      </c>
      <c r="H2197" s="212" t="s">
        <v>2061</v>
      </c>
      <c r="I2197" s="213" t="s">
        <v>747</v>
      </c>
      <c r="J2197" s="201" t="str">
        <f t="shared" si="69"/>
        <v>0409</v>
      </c>
      <c r="K2197" s="209" t="s">
        <v>9153</v>
      </c>
      <c r="L2197" s="209"/>
      <c r="M2197" s="214"/>
      <c r="N2197" s="209" t="s">
        <v>18777</v>
      </c>
      <c r="O2197" s="215" t="s">
        <v>18778</v>
      </c>
      <c r="P2197" s="215" t="s">
        <v>18785</v>
      </c>
      <c r="Q2197" s="215" t="s">
        <v>18786</v>
      </c>
    </row>
    <row r="2198" spans="1:17" s="208" customFormat="1" ht="13.15" customHeight="1">
      <c r="A2198" s="209" t="str">
        <f t="shared" si="68"/>
        <v>0804064011265672950</v>
      </c>
      <c r="B2198" s="210" t="s">
        <v>19211</v>
      </c>
      <c r="C2198" s="211" t="s">
        <v>16433</v>
      </c>
      <c r="D2198" s="211" t="s">
        <v>746</v>
      </c>
      <c r="E2198" s="211" t="s">
        <v>16434</v>
      </c>
      <c r="F2198" s="211" t="s">
        <v>745</v>
      </c>
      <c r="G2198" s="211" t="s">
        <v>2062</v>
      </c>
      <c r="H2198" s="212" t="s">
        <v>2061</v>
      </c>
      <c r="I2198" s="213" t="s">
        <v>747</v>
      </c>
      <c r="J2198" s="201" t="str">
        <f t="shared" si="69"/>
        <v>0409</v>
      </c>
      <c r="K2198" s="209"/>
      <c r="L2198" s="209"/>
      <c r="M2198" s="214"/>
      <c r="N2198" s="209" t="s">
        <v>18777</v>
      </c>
      <c r="O2198" s="215" t="s">
        <v>18778</v>
      </c>
      <c r="P2198" s="215" t="s">
        <v>18785</v>
      </c>
      <c r="Q2198" s="215" t="s">
        <v>18786</v>
      </c>
    </row>
    <row r="2199" spans="1:17" s="208" customFormat="1" ht="13.15" customHeight="1">
      <c r="A2199" s="209" t="str">
        <f t="shared" si="68"/>
        <v>0804080021205900370</v>
      </c>
      <c r="B2199" s="210" t="s">
        <v>19211</v>
      </c>
      <c r="C2199" s="211" t="s">
        <v>746</v>
      </c>
      <c r="D2199" s="211" t="s">
        <v>746</v>
      </c>
      <c r="E2199" s="211" t="s">
        <v>16435</v>
      </c>
      <c r="F2199" s="211" t="s">
        <v>745</v>
      </c>
      <c r="G2199" s="211" t="s">
        <v>2062</v>
      </c>
      <c r="H2199" s="212" t="s">
        <v>2061</v>
      </c>
      <c r="I2199" s="213" t="s">
        <v>747</v>
      </c>
      <c r="J2199" s="201" t="str">
        <f t="shared" si="69"/>
        <v>0409</v>
      </c>
      <c r="K2199" s="209"/>
      <c r="L2199" s="209"/>
      <c r="M2199" s="214"/>
      <c r="N2199" s="209" t="s">
        <v>18777</v>
      </c>
      <c r="O2199" s="215" t="s">
        <v>18778</v>
      </c>
      <c r="P2199" s="215" t="s">
        <v>18785</v>
      </c>
      <c r="Q2199" s="215" t="s">
        <v>18786</v>
      </c>
    </row>
    <row r="2200" spans="1:17" s="208" customFormat="1" ht="13.15" customHeight="1">
      <c r="A2200" s="209" t="str">
        <f t="shared" si="68"/>
        <v>0804106041205900370</v>
      </c>
      <c r="B2200" s="210" t="s">
        <v>19211</v>
      </c>
      <c r="C2200" s="211" t="s">
        <v>746</v>
      </c>
      <c r="D2200" s="211" t="s">
        <v>746</v>
      </c>
      <c r="E2200" s="211" t="s">
        <v>16436</v>
      </c>
      <c r="F2200" s="211" t="s">
        <v>745</v>
      </c>
      <c r="G2200" s="211" t="s">
        <v>2062</v>
      </c>
      <c r="H2200" s="212" t="s">
        <v>2061</v>
      </c>
      <c r="I2200" s="213" t="s">
        <v>747</v>
      </c>
      <c r="J2200" s="201" t="str">
        <f t="shared" si="69"/>
        <v>0409</v>
      </c>
      <c r="K2200" s="209"/>
      <c r="L2200" s="209"/>
      <c r="M2200" s="214"/>
      <c r="N2200" s="209" t="s">
        <v>18777</v>
      </c>
      <c r="O2200" s="215" t="s">
        <v>18778</v>
      </c>
      <c r="P2200" s="215" t="s">
        <v>18785</v>
      </c>
      <c r="Q2200" s="215" t="s">
        <v>18786</v>
      </c>
    </row>
    <row r="2201" spans="1:17" s="208" customFormat="1" ht="13.15" customHeight="1">
      <c r="A2201" s="209" t="str">
        <f t="shared" si="68"/>
        <v>0804148021205900370</v>
      </c>
      <c r="B2201" s="210" t="s">
        <v>19211</v>
      </c>
      <c r="C2201" s="211" t="s">
        <v>746</v>
      </c>
      <c r="D2201" s="211" t="s">
        <v>746</v>
      </c>
      <c r="E2201" s="211" t="s">
        <v>16437</v>
      </c>
      <c r="F2201" s="211" t="s">
        <v>745</v>
      </c>
      <c r="G2201" s="211" t="s">
        <v>2062</v>
      </c>
      <c r="H2201" s="212" t="s">
        <v>2061</v>
      </c>
      <c r="I2201" s="213" t="s">
        <v>747</v>
      </c>
      <c r="J2201" s="201" t="str">
        <f t="shared" si="69"/>
        <v>0409</v>
      </c>
      <c r="K2201" s="209"/>
      <c r="L2201" s="209"/>
      <c r="M2201" s="214"/>
      <c r="N2201" s="209" t="s">
        <v>18777</v>
      </c>
      <c r="O2201" s="215" t="s">
        <v>18778</v>
      </c>
      <c r="P2201" s="215" t="s">
        <v>18785</v>
      </c>
      <c r="Q2201" s="215" t="s">
        <v>18786</v>
      </c>
    </row>
    <row r="2202" spans="1:17" s="208" customFormat="1" ht="13.15" customHeight="1">
      <c r="A2202" s="209" t="str">
        <f t="shared" si="68"/>
        <v>1080525031205900370</v>
      </c>
      <c r="B2202" s="210" t="s">
        <v>19211</v>
      </c>
      <c r="C2202" s="211" t="s">
        <v>746</v>
      </c>
      <c r="D2202" s="211" t="s">
        <v>746</v>
      </c>
      <c r="E2202" s="211" t="s">
        <v>16463</v>
      </c>
      <c r="F2202" s="211" t="s">
        <v>745</v>
      </c>
      <c r="G2202" s="211" t="s">
        <v>2062</v>
      </c>
      <c r="H2202" s="212" t="s">
        <v>2061</v>
      </c>
      <c r="I2202" s="213" t="s">
        <v>747</v>
      </c>
      <c r="J2202" s="201" t="str">
        <f t="shared" si="69"/>
        <v>0409</v>
      </c>
      <c r="K2202" s="209" t="s">
        <v>13915</v>
      </c>
      <c r="L2202" s="209" t="s">
        <v>13094</v>
      </c>
      <c r="M2202" s="214">
        <v>44084</v>
      </c>
      <c r="N2202" s="209" t="s">
        <v>18777</v>
      </c>
      <c r="O2202" s="215" t="s">
        <v>18778</v>
      </c>
      <c r="P2202" s="215" t="s">
        <v>18785</v>
      </c>
      <c r="Q2202" s="215" t="s">
        <v>18786</v>
      </c>
    </row>
    <row r="2203" spans="1:17" s="208" customFormat="1" ht="13.15" customHeight="1">
      <c r="A2203" s="209" t="str">
        <f t="shared" si="68"/>
        <v>1333551031205900370</v>
      </c>
      <c r="B2203" s="210" t="s">
        <v>19211</v>
      </c>
      <c r="C2203" s="211" t="s">
        <v>746</v>
      </c>
      <c r="D2203" s="211" t="s">
        <v>746</v>
      </c>
      <c r="E2203" s="211" t="s">
        <v>16438</v>
      </c>
      <c r="F2203" s="211" t="s">
        <v>745</v>
      </c>
      <c r="G2203" s="211" t="s">
        <v>2062</v>
      </c>
      <c r="H2203" s="212" t="s">
        <v>2061</v>
      </c>
      <c r="I2203" s="213" t="s">
        <v>747</v>
      </c>
      <c r="J2203" s="201" t="str">
        <f t="shared" si="69"/>
        <v>0409</v>
      </c>
      <c r="K2203" s="209"/>
      <c r="L2203" s="209"/>
      <c r="M2203" s="214"/>
      <c r="N2203" s="209" t="s">
        <v>18777</v>
      </c>
      <c r="O2203" s="215" t="s">
        <v>18778</v>
      </c>
      <c r="P2203" s="215" t="s">
        <v>18785</v>
      </c>
      <c r="Q2203" s="215" t="s">
        <v>18786</v>
      </c>
    </row>
    <row r="2204" spans="1:17" s="208" customFormat="1" ht="13.15" customHeight="1">
      <c r="A2204" s="209" t="str">
        <f t="shared" si="68"/>
        <v>1333551041205900370</v>
      </c>
      <c r="B2204" s="210" t="s">
        <v>19211</v>
      </c>
      <c r="C2204" s="211" t="s">
        <v>746</v>
      </c>
      <c r="D2204" s="211" t="s">
        <v>746</v>
      </c>
      <c r="E2204" s="211" t="s">
        <v>745</v>
      </c>
      <c r="F2204" s="211" t="s">
        <v>745</v>
      </c>
      <c r="G2204" s="211" t="s">
        <v>2062</v>
      </c>
      <c r="H2204" s="212" t="s">
        <v>2061</v>
      </c>
      <c r="I2204" s="213" t="s">
        <v>747</v>
      </c>
      <c r="J2204" s="201" t="str">
        <f t="shared" si="69"/>
        <v>0409</v>
      </c>
      <c r="K2204" s="209"/>
      <c r="L2204" s="209"/>
      <c r="M2204" s="214"/>
      <c r="N2204" s="209" t="s">
        <v>18777</v>
      </c>
      <c r="O2204" s="215" t="s">
        <v>18778</v>
      </c>
      <c r="P2204" s="215" t="s">
        <v>18785</v>
      </c>
      <c r="Q2204" s="215" t="s">
        <v>18786</v>
      </c>
    </row>
    <row r="2205" spans="1:17" s="208" customFormat="1" ht="13.15" customHeight="1">
      <c r="A2205" s="209" t="str">
        <f t="shared" si="68"/>
        <v>1333551051205900370</v>
      </c>
      <c r="B2205" s="210" t="s">
        <v>19211</v>
      </c>
      <c r="C2205" s="211" t="s">
        <v>746</v>
      </c>
      <c r="D2205" s="211" t="s">
        <v>746</v>
      </c>
      <c r="E2205" s="211" t="s">
        <v>16439</v>
      </c>
      <c r="F2205" s="211" t="s">
        <v>745</v>
      </c>
      <c r="G2205" s="211" t="s">
        <v>2062</v>
      </c>
      <c r="H2205" s="212" t="s">
        <v>2061</v>
      </c>
      <c r="I2205" s="213" t="s">
        <v>747</v>
      </c>
      <c r="J2205" s="201" t="str">
        <f t="shared" si="69"/>
        <v>0409</v>
      </c>
      <c r="K2205" s="209"/>
      <c r="L2205" s="209"/>
      <c r="M2205" s="214"/>
      <c r="N2205" s="209" t="s">
        <v>18777</v>
      </c>
      <c r="O2205" s="215" t="s">
        <v>18778</v>
      </c>
      <c r="P2205" s="215" t="s">
        <v>18785</v>
      </c>
      <c r="Q2205" s="215" t="s">
        <v>18786</v>
      </c>
    </row>
    <row r="2206" spans="1:17" s="208" customFormat="1" ht="13.15" customHeight="1">
      <c r="A2206" s="209" t="str">
        <f t="shared" si="68"/>
        <v>1333551081205900370</v>
      </c>
      <c r="B2206" s="210" t="s">
        <v>19211</v>
      </c>
      <c r="C2206" s="211" t="s">
        <v>746</v>
      </c>
      <c r="D2206" s="211" t="s">
        <v>746</v>
      </c>
      <c r="E2206" s="211" t="s">
        <v>16440</v>
      </c>
      <c r="F2206" s="211" t="s">
        <v>745</v>
      </c>
      <c r="G2206" s="211" t="s">
        <v>2062</v>
      </c>
      <c r="H2206" s="212" t="s">
        <v>2061</v>
      </c>
      <c r="I2206" s="213" t="s">
        <v>747</v>
      </c>
      <c r="J2206" s="201" t="str">
        <f t="shared" si="69"/>
        <v>0409</v>
      </c>
      <c r="K2206" s="209"/>
      <c r="L2206" s="209"/>
      <c r="M2206" s="214"/>
      <c r="N2206" s="209" t="s">
        <v>18777</v>
      </c>
      <c r="O2206" s="215" t="s">
        <v>18778</v>
      </c>
      <c r="P2206" s="215" t="s">
        <v>18785</v>
      </c>
      <c r="Q2206" s="215" t="s">
        <v>18786</v>
      </c>
    </row>
    <row r="2207" spans="1:17" s="208" customFormat="1" ht="13.15" customHeight="1">
      <c r="A2207" s="209" t="str">
        <f t="shared" si="68"/>
        <v>1333551091265672950</v>
      </c>
      <c r="B2207" s="210" t="s">
        <v>19211</v>
      </c>
      <c r="C2207" s="211" t="s">
        <v>16433</v>
      </c>
      <c r="D2207" s="211" t="s">
        <v>746</v>
      </c>
      <c r="E2207" s="211" t="s">
        <v>16441</v>
      </c>
      <c r="F2207" s="211" t="s">
        <v>745</v>
      </c>
      <c r="G2207" s="211" t="s">
        <v>2062</v>
      </c>
      <c r="H2207" s="212" t="s">
        <v>2061</v>
      </c>
      <c r="I2207" s="213" t="s">
        <v>747</v>
      </c>
      <c r="J2207" s="201" t="str">
        <f t="shared" si="69"/>
        <v>0409</v>
      </c>
      <c r="K2207" s="209"/>
      <c r="L2207" s="209"/>
      <c r="M2207" s="214"/>
      <c r="N2207" s="209" t="s">
        <v>18777</v>
      </c>
      <c r="O2207" s="215" t="s">
        <v>18778</v>
      </c>
      <c r="P2207" s="215" t="s">
        <v>18785</v>
      </c>
      <c r="Q2207" s="215" t="s">
        <v>18786</v>
      </c>
    </row>
    <row r="2208" spans="1:17" s="208" customFormat="1" ht="13.15" customHeight="1">
      <c r="A2208" s="209" t="str">
        <f t="shared" si="68"/>
        <v>1333551121205900370</v>
      </c>
      <c r="B2208" s="210" t="s">
        <v>19211</v>
      </c>
      <c r="C2208" s="211" t="s">
        <v>746</v>
      </c>
      <c r="D2208" s="211" t="s">
        <v>746</v>
      </c>
      <c r="E2208" s="211" t="s">
        <v>16442</v>
      </c>
      <c r="F2208" s="211" t="s">
        <v>745</v>
      </c>
      <c r="G2208" s="211" t="s">
        <v>2062</v>
      </c>
      <c r="H2208" s="212" t="s">
        <v>2061</v>
      </c>
      <c r="I2208" s="213" t="s">
        <v>747</v>
      </c>
      <c r="J2208" s="201" t="str">
        <f t="shared" si="69"/>
        <v>0409</v>
      </c>
      <c r="K2208" s="209"/>
      <c r="L2208" s="209"/>
      <c r="M2208" s="214"/>
      <c r="N2208" s="209" t="s">
        <v>18777</v>
      </c>
      <c r="O2208" s="215" t="s">
        <v>18778</v>
      </c>
      <c r="P2208" s="215" t="s">
        <v>18785</v>
      </c>
      <c r="Q2208" s="215" t="s">
        <v>18786</v>
      </c>
    </row>
    <row r="2209" spans="1:17" s="208" customFormat="1" ht="13.15" customHeight="1">
      <c r="A2209" s="209" t="str">
        <f t="shared" si="68"/>
        <v>1537292021205900370</v>
      </c>
      <c r="B2209" s="210" t="s">
        <v>19211</v>
      </c>
      <c r="C2209" s="211" t="s">
        <v>746</v>
      </c>
      <c r="D2209" s="211" t="s">
        <v>746</v>
      </c>
      <c r="E2209" s="211" t="s">
        <v>16443</v>
      </c>
      <c r="F2209" s="211" t="s">
        <v>745</v>
      </c>
      <c r="G2209" s="211" t="s">
        <v>2062</v>
      </c>
      <c r="H2209" s="212" t="s">
        <v>2061</v>
      </c>
      <c r="I2209" s="213" t="s">
        <v>747</v>
      </c>
      <c r="J2209" s="201" t="str">
        <f t="shared" si="69"/>
        <v>0409</v>
      </c>
      <c r="K2209" s="209"/>
      <c r="L2209" s="209"/>
      <c r="M2209" s="214"/>
      <c r="N2209" s="209" t="s">
        <v>18777</v>
      </c>
      <c r="O2209" s="215" t="s">
        <v>18778</v>
      </c>
      <c r="P2209" s="215" t="s">
        <v>18785</v>
      </c>
      <c r="Q2209" s="215" t="s">
        <v>18786</v>
      </c>
    </row>
    <row r="2210" spans="1:17" s="208" customFormat="1" ht="13.15" customHeight="1">
      <c r="A2210" s="209" t="str">
        <f t="shared" si="68"/>
        <v>3112047031205900370</v>
      </c>
      <c r="B2210" s="210" t="s">
        <v>19211</v>
      </c>
      <c r="C2210" s="211" t="s">
        <v>746</v>
      </c>
      <c r="D2210" s="211" t="s">
        <v>746</v>
      </c>
      <c r="E2210" s="211" t="s">
        <v>16445</v>
      </c>
      <c r="F2210" s="211" t="s">
        <v>745</v>
      </c>
      <c r="G2210" s="211" t="s">
        <v>2062</v>
      </c>
      <c r="H2210" s="212" t="s">
        <v>2061</v>
      </c>
      <c r="I2210" s="213" t="s">
        <v>747</v>
      </c>
      <c r="J2210" s="201" t="str">
        <f t="shared" si="69"/>
        <v>0409</v>
      </c>
      <c r="K2210" s="209"/>
      <c r="L2210" s="209"/>
      <c r="M2210" s="214"/>
      <c r="N2210" s="209" t="s">
        <v>18777</v>
      </c>
      <c r="O2210" s="215" t="s">
        <v>18778</v>
      </c>
      <c r="P2210" s="215" t="s">
        <v>18785</v>
      </c>
      <c r="Q2210" s="215" t="s">
        <v>18786</v>
      </c>
    </row>
    <row r="2211" spans="1:17" s="208" customFormat="1" ht="13.15" customHeight="1">
      <c r="A2211" s="209" t="str">
        <f t="shared" si="68"/>
        <v>3331639011205900370</v>
      </c>
      <c r="B2211" s="210" t="s">
        <v>19211</v>
      </c>
      <c r="C2211" s="211" t="s">
        <v>746</v>
      </c>
      <c r="D2211" s="211" t="s">
        <v>746</v>
      </c>
      <c r="E2211" s="211" t="s">
        <v>16446</v>
      </c>
      <c r="F2211" s="211" t="s">
        <v>745</v>
      </c>
      <c r="G2211" s="211" t="s">
        <v>2062</v>
      </c>
      <c r="H2211" s="212" t="s">
        <v>2061</v>
      </c>
      <c r="I2211" s="213" t="s">
        <v>747</v>
      </c>
      <c r="J2211" s="201" t="str">
        <f t="shared" si="69"/>
        <v>0409</v>
      </c>
      <c r="K2211" s="209"/>
      <c r="L2211" s="209"/>
      <c r="M2211" s="214"/>
      <c r="N2211" s="209" t="s">
        <v>18777</v>
      </c>
      <c r="O2211" s="215" t="s">
        <v>18778</v>
      </c>
      <c r="P2211" s="215" t="s">
        <v>18785</v>
      </c>
      <c r="Q2211" s="215" t="s">
        <v>18786</v>
      </c>
    </row>
    <row r="2212" spans="1:17" s="208" customFormat="1" ht="13.15" customHeight="1">
      <c r="A2212" s="209" t="str">
        <f t="shared" si="68"/>
        <v>3847063011548400229</v>
      </c>
      <c r="B2212" s="210" t="s">
        <v>19211</v>
      </c>
      <c r="C2212" s="211" t="s">
        <v>16431</v>
      </c>
      <c r="D2212" s="211" t="s">
        <v>746</v>
      </c>
      <c r="E2212" s="211" t="s">
        <v>16447</v>
      </c>
      <c r="F2212" s="211" t="s">
        <v>745</v>
      </c>
      <c r="G2212" s="211" t="s">
        <v>2062</v>
      </c>
      <c r="H2212" s="212" t="s">
        <v>2061</v>
      </c>
      <c r="I2212" s="213" t="s">
        <v>747</v>
      </c>
      <c r="J2212" s="201" t="str">
        <f t="shared" si="69"/>
        <v>0409</v>
      </c>
      <c r="K2212" s="209"/>
      <c r="L2212" s="209"/>
      <c r="M2212" s="214"/>
      <c r="N2212" s="209" t="s">
        <v>18777</v>
      </c>
      <c r="O2212" s="215" t="s">
        <v>18778</v>
      </c>
      <c r="P2212" s="215" t="s">
        <v>18785</v>
      </c>
      <c r="Q2212" s="215" t="s">
        <v>18786</v>
      </c>
    </row>
    <row r="2213" spans="1:17" s="208" customFormat="1" ht="13.15" customHeight="1">
      <c r="A2213" s="209" t="str">
        <f t="shared" si="68"/>
        <v>##1548400229</v>
      </c>
      <c r="B2213" s="210" t="s">
        <v>19211</v>
      </c>
      <c r="C2213" s="211" t="s">
        <v>16431</v>
      </c>
      <c r="D2213" s="211" t="s">
        <v>746</v>
      </c>
      <c r="E2213" s="211" t="s">
        <v>3649</v>
      </c>
      <c r="F2213" s="211" t="s">
        <v>745</v>
      </c>
      <c r="G2213" s="211" t="s">
        <v>2062</v>
      </c>
      <c r="H2213" s="212" t="s">
        <v>2061</v>
      </c>
      <c r="I2213" s="213" t="s">
        <v>747</v>
      </c>
      <c r="J2213" s="201" t="str">
        <f t="shared" si="69"/>
        <v>0409</v>
      </c>
      <c r="K2213" s="209"/>
      <c r="L2213" s="209"/>
      <c r="M2213" s="214"/>
      <c r="N2213" s="209" t="s">
        <v>18777</v>
      </c>
      <c r="O2213" s="215" t="s">
        <v>18778</v>
      </c>
      <c r="P2213" s="215" t="s">
        <v>18785</v>
      </c>
      <c r="Q2213" s="215" t="s">
        <v>18786</v>
      </c>
    </row>
    <row r="2214" spans="1:17" s="208" customFormat="1" ht="13.15" customHeight="1">
      <c r="A2214" s="209" t="str">
        <f t="shared" si="68"/>
        <v>1F-QMP0000033330401205900370</v>
      </c>
      <c r="B2214" s="210" t="s">
        <v>19211</v>
      </c>
      <c r="C2214" s="211" t="s">
        <v>746</v>
      </c>
      <c r="D2214" s="211" t="s">
        <v>746</v>
      </c>
      <c r="E2214" s="211" t="s">
        <v>16444</v>
      </c>
      <c r="F2214" s="211" t="s">
        <v>745</v>
      </c>
      <c r="G2214" s="211" t="s">
        <v>2062</v>
      </c>
      <c r="H2214" s="212" t="s">
        <v>2061</v>
      </c>
      <c r="I2214" s="213" t="s">
        <v>747</v>
      </c>
      <c r="J2214" s="201" t="str">
        <f t="shared" si="69"/>
        <v>0409</v>
      </c>
      <c r="K2214" s="209"/>
      <c r="L2214" s="209"/>
      <c r="M2214" s="214"/>
      <c r="N2214" s="209" t="s">
        <v>18777</v>
      </c>
      <c r="O2214" s="215" t="s">
        <v>18778</v>
      </c>
      <c r="P2214" s="215" t="s">
        <v>18785</v>
      </c>
      <c r="Q2214" s="215" t="s">
        <v>18786</v>
      </c>
    </row>
    <row r="2215" spans="1:17" s="208" customFormat="1" ht="13.15" customHeight="1">
      <c r="A2215" s="209" t="str">
        <f t="shared" si="68"/>
        <v>7M-BTGH1205900370</v>
      </c>
      <c r="B2215" s="210" t="s">
        <v>19211</v>
      </c>
      <c r="C2215" s="211" t="s">
        <v>746</v>
      </c>
      <c r="D2215" s="211" t="s">
        <v>746</v>
      </c>
      <c r="E2215" s="211" t="s">
        <v>16448</v>
      </c>
      <c r="F2215" s="211" t="s">
        <v>745</v>
      </c>
      <c r="G2215" s="211" t="s">
        <v>2062</v>
      </c>
      <c r="H2215" s="212" t="s">
        <v>2061</v>
      </c>
      <c r="I2215" s="213" t="s">
        <v>747</v>
      </c>
      <c r="J2215" s="201" t="str">
        <f t="shared" si="69"/>
        <v>0409</v>
      </c>
      <c r="K2215" s="209"/>
      <c r="L2215" s="209"/>
      <c r="M2215" s="214"/>
      <c r="N2215" s="209" t="s">
        <v>18777</v>
      </c>
      <c r="O2215" s="215" t="s">
        <v>18778</v>
      </c>
      <c r="P2215" s="215" t="s">
        <v>18785</v>
      </c>
      <c r="Q2215" s="215" t="s">
        <v>18786</v>
      </c>
    </row>
    <row r="2216" spans="1:17" s="208" customFormat="1" ht="13.15" customHeight="1">
      <c r="A2216" s="209" t="str">
        <f t="shared" si="68"/>
        <v>7N-000000641205900370</v>
      </c>
      <c r="B2216" s="210" t="s">
        <v>19211</v>
      </c>
      <c r="C2216" s="211" t="s">
        <v>746</v>
      </c>
      <c r="D2216" s="211" t="s">
        <v>746</v>
      </c>
      <c r="E2216" s="211" t="s">
        <v>16449</v>
      </c>
      <c r="F2216" s="211" t="s">
        <v>745</v>
      </c>
      <c r="G2216" s="211" t="s">
        <v>2062</v>
      </c>
      <c r="H2216" s="212" t="s">
        <v>2061</v>
      </c>
      <c r="I2216" s="213" t="s">
        <v>747</v>
      </c>
      <c r="J2216" s="201" t="str">
        <f t="shared" si="69"/>
        <v>0409</v>
      </c>
      <c r="K2216" s="209"/>
      <c r="L2216" s="209"/>
      <c r="M2216" s="214"/>
      <c r="N2216" s="209" t="s">
        <v>18777</v>
      </c>
      <c r="O2216" s="215" t="s">
        <v>18778</v>
      </c>
      <c r="P2216" s="215" t="s">
        <v>18785</v>
      </c>
      <c r="Q2216" s="215" t="s">
        <v>18786</v>
      </c>
    </row>
    <row r="2217" spans="1:17" s="208" customFormat="1" ht="13.15" customHeight="1">
      <c r="A2217" s="209" t="str">
        <f t="shared" si="68"/>
        <v>7N-000000721205900370</v>
      </c>
      <c r="B2217" s="210" t="s">
        <v>19211</v>
      </c>
      <c r="C2217" s="211" t="s">
        <v>746</v>
      </c>
      <c r="D2217" s="211" t="s">
        <v>746</v>
      </c>
      <c r="E2217" s="211" t="s">
        <v>16450</v>
      </c>
      <c r="F2217" s="211" t="s">
        <v>745</v>
      </c>
      <c r="G2217" s="211" t="s">
        <v>2062</v>
      </c>
      <c r="H2217" s="212" t="s">
        <v>2061</v>
      </c>
      <c r="I2217" s="213" t="s">
        <v>747</v>
      </c>
      <c r="J2217" s="201" t="str">
        <f t="shared" si="69"/>
        <v>0409</v>
      </c>
      <c r="K2217" s="209"/>
      <c r="L2217" s="209"/>
      <c r="M2217" s="214"/>
      <c r="N2217" s="209" t="s">
        <v>18777</v>
      </c>
      <c r="O2217" s="215" t="s">
        <v>18778</v>
      </c>
      <c r="P2217" s="215" t="s">
        <v>18785</v>
      </c>
      <c r="Q2217" s="215" t="s">
        <v>18786</v>
      </c>
    </row>
    <row r="2218" spans="1:17" s="208" customFormat="1" ht="13.15" customHeight="1">
      <c r="A2218" s="209" t="str">
        <f t="shared" si="68"/>
        <v>7N-000560291205900370</v>
      </c>
      <c r="B2218" s="210" t="s">
        <v>19211</v>
      </c>
      <c r="C2218" s="211" t="s">
        <v>746</v>
      </c>
      <c r="D2218" s="211" t="s">
        <v>746</v>
      </c>
      <c r="E2218" s="211" t="s">
        <v>16451</v>
      </c>
      <c r="F2218" s="211" t="s">
        <v>745</v>
      </c>
      <c r="G2218" s="211" t="s">
        <v>2062</v>
      </c>
      <c r="H2218" s="212" t="s">
        <v>2061</v>
      </c>
      <c r="I2218" s="213" t="s">
        <v>747</v>
      </c>
      <c r="J2218" s="201" t="str">
        <f t="shared" si="69"/>
        <v>0409</v>
      </c>
      <c r="K2218" s="209"/>
      <c r="L2218" s="209"/>
      <c r="M2218" s="214"/>
      <c r="N2218" s="209" t="s">
        <v>18777</v>
      </c>
      <c r="O2218" s="215" t="s">
        <v>18778</v>
      </c>
      <c r="P2218" s="215" t="s">
        <v>18785</v>
      </c>
      <c r="Q2218" s="215" t="s">
        <v>18786</v>
      </c>
    </row>
    <row r="2219" spans="1:17" s="208" customFormat="1" ht="13.15" customHeight="1">
      <c r="A2219" s="209" t="str">
        <f t="shared" si="68"/>
        <v>7N-017245251205900370</v>
      </c>
      <c r="B2219" s="210" t="s">
        <v>19211</v>
      </c>
      <c r="C2219" s="211" t="s">
        <v>746</v>
      </c>
      <c r="D2219" s="211" t="s">
        <v>746</v>
      </c>
      <c r="E2219" s="211" t="s">
        <v>16452</v>
      </c>
      <c r="F2219" s="211" t="s">
        <v>745</v>
      </c>
      <c r="G2219" s="211" t="s">
        <v>2062</v>
      </c>
      <c r="H2219" s="212" t="s">
        <v>2061</v>
      </c>
      <c r="I2219" s="213" t="s">
        <v>747</v>
      </c>
      <c r="J2219" s="201" t="str">
        <f t="shared" si="69"/>
        <v>0409</v>
      </c>
      <c r="K2219" s="209"/>
      <c r="L2219" s="209"/>
      <c r="M2219" s="214"/>
      <c r="N2219" s="209" t="s">
        <v>18777</v>
      </c>
      <c r="O2219" s="215" t="s">
        <v>18778</v>
      </c>
      <c r="P2219" s="215" t="s">
        <v>18785</v>
      </c>
      <c r="Q2219" s="215" t="s">
        <v>18786</v>
      </c>
    </row>
    <row r="2220" spans="1:17" s="208" customFormat="1" ht="13.15" customHeight="1">
      <c r="A2220" s="209" t="str">
        <f t="shared" si="68"/>
        <v>7T-QMA0000020781381205900370</v>
      </c>
      <c r="B2220" s="210" t="s">
        <v>19211</v>
      </c>
      <c r="C2220" s="211" t="s">
        <v>746</v>
      </c>
      <c r="D2220" s="211" t="s">
        <v>746</v>
      </c>
      <c r="E2220" s="211" t="s">
        <v>16453</v>
      </c>
      <c r="F2220" s="211" t="s">
        <v>745</v>
      </c>
      <c r="G2220" s="211" t="s">
        <v>2062</v>
      </c>
      <c r="H2220" s="212" t="s">
        <v>2061</v>
      </c>
      <c r="I2220" s="213" t="s">
        <v>747</v>
      </c>
      <c r="J2220" s="201" t="str">
        <f t="shared" si="69"/>
        <v>0409</v>
      </c>
      <c r="K2220" s="209"/>
      <c r="L2220" s="209"/>
      <c r="M2220" s="214"/>
      <c r="N2220" s="209" t="s">
        <v>18777</v>
      </c>
      <c r="O2220" s="215" t="s">
        <v>18778</v>
      </c>
      <c r="P2220" s="215" t="s">
        <v>18785</v>
      </c>
      <c r="Q2220" s="215" t="s">
        <v>18786</v>
      </c>
    </row>
    <row r="2221" spans="1:17" s="208" customFormat="1" ht="13.15" customHeight="1">
      <c r="A2221" s="209" t="str">
        <f t="shared" si="68"/>
        <v>7T-QMP0000033330401205900370</v>
      </c>
      <c r="B2221" s="210" t="s">
        <v>19211</v>
      </c>
      <c r="C2221" s="211" t="s">
        <v>746</v>
      </c>
      <c r="D2221" s="211" t="s">
        <v>746</v>
      </c>
      <c r="E2221" s="211" t="s">
        <v>16454</v>
      </c>
      <c r="F2221" s="211" t="s">
        <v>745</v>
      </c>
      <c r="G2221" s="211" t="s">
        <v>2062</v>
      </c>
      <c r="H2221" s="212" t="s">
        <v>2061</v>
      </c>
      <c r="I2221" s="213" t="s">
        <v>747</v>
      </c>
      <c r="J2221" s="201" t="str">
        <f t="shared" si="69"/>
        <v>0409</v>
      </c>
      <c r="K2221" s="209"/>
      <c r="L2221" s="209"/>
      <c r="M2221" s="214"/>
      <c r="N2221" s="209" t="s">
        <v>18777</v>
      </c>
      <c r="O2221" s="215" t="s">
        <v>18778</v>
      </c>
      <c r="P2221" s="215" t="s">
        <v>18785</v>
      </c>
      <c r="Q2221" s="215" t="s">
        <v>18786</v>
      </c>
    </row>
    <row r="2222" spans="1:17" s="208" customFormat="1" ht="13.15" customHeight="1">
      <c r="A2222" s="209" t="str">
        <f t="shared" si="68"/>
        <v>7T-QMP0000033609371205900370</v>
      </c>
      <c r="B2222" s="210" t="s">
        <v>19211</v>
      </c>
      <c r="C2222" s="211" t="s">
        <v>746</v>
      </c>
      <c r="D2222" s="211" t="s">
        <v>746</v>
      </c>
      <c r="E2222" s="211" t="s">
        <v>16455</v>
      </c>
      <c r="F2222" s="211" t="s">
        <v>745</v>
      </c>
      <c r="G2222" s="211" t="s">
        <v>2062</v>
      </c>
      <c r="H2222" s="212" t="s">
        <v>2061</v>
      </c>
      <c r="I2222" s="213" t="s">
        <v>747</v>
      </c>
      <c r="J2222" s="201" t="str">
        <f t="shared" si="69"/>
        <v>0409</v>
      </c>
      <c r="K2222" s="209"/>
      <c r="L2222" s="209"/>
      <c r="M2222" s="214"/>
      <c r="N2222" s="209" t="s">
        <v>18777</v>
      </c>
      <c r="O2222" s="215" t="s">
        <v>18778</v>
      </c>
      <c r="P2222" s="215" t="s">
        <v>18785</v>
      </c>
      <c r="Q2222" s="215" t="s">
        <v>18786</v>
      </c>
    </row>
    <row r="2223" spans="1:17" s="208" customFormat="1" ht="13.15" customHeight="1">
      <c r="A2223" s="209" t="str">
        <f t="shared" si="68"/>
        <v>7W-0008723560011205900370</v>
      </c>
      <c r="B2223" s="210" t="s">
        <v>19211</v>
      </c>
      <c r="C2223" s="211" t="s">
        <v>746</v>
      </c>
      <c r="D2223" s="211" t="s">
        <v>746</v>
      </c>
      <c r="E2223" s="211" t="s">
        <v>16456</v>
      </c>
      <c r="F2223" s="211" t="s">
        <v>745</v>
      </c>
      <c r="G2223" s="211" t="s">
        <v>2062</v>
      </c>
      <c r="H2223" s="212" t="s">
        <v>2061</v>
      </c>
      <c r="I2223" s="213" t="s">
        <v>747</v>
      </c>
      <c r="J2223" s="201" t="str">
        <f t="shared" si="69"/>
        <v>0409</v>
      </c>
      <c r="K2223" s="209"/>
      <c r="L2223" s="209"/>
      <c r="M2223" s="214"/>
      <c r="N2223" s="209" t="s">
        <v>18777</v>
      </c>
      <c r="O2223" s="215" t="s">
        <v>18778</v>
      </c>
      <c r="P2223" s="215" t="s">
        <v>18785</v>
      </c>
      <c r="Q2223" s="215" t="s">
        <v>18786</v>
      </c>
    </row>
    <row r="2224" spans="1:17" s="208" customFormat="1" ht="13.15" customHeight="1">
      <c r="A2224" s="209" t="str">
        <f t="shared" si="68"/>
        <v>7W-0008723560031205900370</v>
      </c>
      <c r="B2224" s="210" t="s">
        <v>19211</v>
      </c>
      <c r="C2224" s="211" t="s">
        <v>746</v>
      </c>
      <c r="D2224" s="211" t="s">
        <v>746</v>
      </c>
      <c r="E2224" s="211" t="s">
        <v>16457</v>
      </c>
      <c r="F2224" s="211" t="s">
        <v>745</v>
      </c>
      <c r="G2224" s="211" t="s">
        <v>2062</v>
      </c>
      <c r="H2224" s="212" t="s">
        <v>2061</v>
      </c>
      <c r="I2224" s="213" t="s">
        <v>747</v>
      </c>
      <c r="J2224" s="201" t="str">
        <f t="shared" si="69"/>
        <v>0409</v>
      </c>
      <c r="K2224" s="209"/>
      <c r="L2224" s="209"/>
      <c r="M2224" s="214"/>
      <c r="N2224" s="209" t="s">
        <v>18777</v>
      </c>
      <c r="O2224" s="215" t="s">
        <v>18778</v>
      </c>
      <c r="P2224" s="215" t="s">
        <v>18785</v>
      </c>
      <c r="Q2224" s="215" t="s">
        <v>18786</v>
      </c>
    </row>
    <row r="2225" spans="1:20" ht="13.15" customHeight="1">
      <c r="A2225" s="209" t="str">
        <f t="shared" si="68"/>
        <v>7W-0013220290011205900370</v>
      </c>
      <c r="B2225" s="210" t="s">
        <v>19211</v>
      </c>
      <c r="C2225" s="211" t="s">
        <v>746</v>
      </c>
      <c r="D2225" s="211" t="s">
        <v>746</v>
      </c>
      <c r="E2225" s="211" t="s">
        <v>16458</v>
      </c>
      <c r="F2225" s="211" t="s">
        <v>745</v>
      </c>
      <c r="G2225" s="211" t="s">
        <v>2062</v>
      </c>
      <c r="H2225" s="212" t="s">
        <v>2061</v>
      </c>
      <c r="I2225" s="213" t="s">
        <v>747</v>
      </c>
      <c r="J2225" s="201" t="str">
        <f t="shared" si="69"/>
        <v>0409</v>
      </c>
      <c r="K2225" s="209"/>
      <c r="L2225" s="209"/>
      <c r="M2225" s="214"/>
      <c r="N2225" s="209" t="s">
        <v>18777</v>
      </c>
      <c r="O2225" s="215" t="s">
        <v>18778</v>
      </c>
      <c r="P2225" s="215" t="s">
        <v>18785</v>
      </c>
      <c r="Q2225" s="215" t="s">
        <v>18786</v>
      </c>
      <c r="S2225" s="208"/>
    </row>
    <row r="2226" spans="1:20" ht="13.15" customHeight="1">
      <c r="A2226" s="209" t="str">
        <f t="shared" si="68"/>
        <v>7W-0021050310011205900370</v>
      </c>
      <c r="B2226" s="210" t="s">
        <v>19211</v>
      </c>
      <c r="C2226" s="211" t="s">
        <v>746</v>
      </c>
      <c r="D2226" s="211" t="s">
        <v>746</v>
      </c>
      <c r="E2226" s="211" t="s">
        <v>16459</v>
      </c>
      <c r="F2226" s="211" t="s">
        <v>745</v>
      </c>
      <c r="G2226" s="211" t="s">
        <v>2062</v>
      </c>
      <c r="H2226" s="212" t="s">
        <v>2061</v>
      </c>
      <c r="I2226" s="213" t="s">
        <v>747</v>
      </c>
      <c r="J2226" s="201" t="str">
        <f t="shared" si="69"/>
        <v>0409</v>
      </c>
      <c r="K2226" s="209"/>
      <c r="L2226" s="209"/>
      <c r="M2226" s="214"/>
      <c r="N2226" s="209" t="s">
        <v>18777</v>
      </c>
      <c r="O2226" s="215" t="s">
        <v>18778</v>
      </c>
      <c r="P2226" s="215" t="s">
        <v>18785</v>
      </c>
      <c r="Q2226" s="215" t="s">
        <v>18786</v>
      </c>
      <c r="S2226" s="208"/>
    </row>
    <row r="2227" spans="1:20" ht="13.15" customHeight="1">
      <c r="A2227" s="209" t="str">
        <f t="shared" si="68"/>
        <v>7W-173101205900370</v>
      </c>
      <c r="B2227" s="210" t="s">
        <v>19211</v>
      </c>
      <c r="C2227" s="211" t="s">
        <v>746</v>
      </c>
      <c r="D2227" s="211" t="s">
        <v>746</v>
      </c>
      <c r="E2227" s="211" t="s">
        <v>16460</v>
      </c>
      <c r="F2227" s="211" t="s">
        <v>745</v>
      </c>
      <c r="G2227" s="211" t="s">
        <v>2062</v>
      </c>
      <c r="H2227" s="212" t="s">
        <v>2061</v>
      </c>
      <c r="I2227" s="213" t="s">
        <v>747</v>
      </c>
      <c r="J2227" s="201" t="str">
        <f t="shared" si="69"/>
        <v>0409</v>
      </c>
      <c r="K2227" s="209"/>
      <c r="L2227" s="209"/>
      <c r="M2227" s="214"/>
      <c r="N2227" s="209" t="s">
        <v>18777</v>
      </c>
      <c r="O2227" s="215" t="s">
        <v>18778</v>
      </c>
      <c r="P2227" s="215" t="s">
        <v>18785</v>
      </c>
      <c r="Q2227" s="215" t="s">
        <v>18786</v>
      </c>
      <c r="S2227" s="208"/>
    </row>
    <row r="2228" spans="1:20" ht="13.15" customHeight="1">
      <c r="A2228" s="209" t="str">
        <f t="shared" si="68"/>
        <v>7W-214661205900370</v>
      </c>
      <c r="B2228" s="210" t="s">
        <v>19211</v>
      </c>
      <c r="C2228" s="211" t="s">
        <v>746</v>
      </c>
      <c r="D2228" s="211" t="s">
        <v>746</v>
      </c>
      <c r="E2228" s="211" t="s">
        <v>16461</v>
      </c>
      <c r="F2228" s="211" t="s">
        <v>745</v>
      </c>
      <c r="G2228" s="211" t="s">
        <v>2062</v>
      </c>
      <c r="H2228" s="212" t="s">
        <v>2061</v>
      </c>
      <c r="I2228" s="213" t="s">
        <v>747</v>
      </c>
      <c r="J2228" s="201" t="str">
        <f t="shared" si="69"/>
        <v>0409</v>
      </c>
      <c r="K2228" s="209"/>
      <c r="L2228" s="209"/>
      <c r="M2228" s="214"/>
      <c r="N2228" s="209" t="s">
        <v>18777</v>
      </c>
      <c r="O2228" s="215" t="s">
        <v>18778</v>
      </c>
      <c r="P2228" s="215" t="s">
        <v>18785</v>
      </c>
      <c r="Q2228" s="215" t="s">
        <v>18786</v>
      </c>
      <c r="S2228" s="208"/>
    </row>
    <row r="2229" spans="1:20" ht="13.15" customHeight="1">
      <c r="A2229" s="209" t="str">
        <f t="shared" si="68"/>
        <v>7W-741536936D1205900370</v>
      </c>
      <c r="B2229" s="210" t="s">
        <v>19211</v>
      </c>
      <c r="C2229" s="211" t="s">
        <v>746</v>
      </c>
      <c r="D2229" s="211" t="s">
        <v>746</v>
      </c>
      <c r="E2229" s="211" t="s">
        <v>16462</v>
      </c>
      <c r="F2229" s="211" t="s">
        <v>745</v>
      </c>
      <c r="G2229" s="211" t="s">
        <v>2062</v>
      </c>
      <c r="H2229" s="212" t="s">
        <v>2061</v>
      </c>
      <c r="I2229" s="213" t="s">
        <v>747</v>
      </c>
      <c r="J2229" s="201" t="str">
        <f t="shared" si="69"/>
        <v>0409</v>
      </c>
      <c r="K2229" s="209"/>
      <c r="L2229" s="209"/>
      <c r="M2229" s="214"/>
      <c r="N2229" s="209" t="s">
        <v>18777</v>
      </c>
      <c r="O2229" s="215" t="s">
        <v>18778</v>
      </c>
      <c r="P2229" s="215" t="s">
        <v>18785</v>
      </c>
      <c r="Q2229" s="215" t="s">
        <v>18786</v>
      </c>
      <c r="S2229" s="208"/>
    </row>
    <row r="2230" spans="1:20" ht="13.15" customHeight="1">
      <c r="A2230" s="209" t="str">
        <f t="shared" si="68"/>
        <v>7W-741536936E1205900370</v>
      </c>
      <c r="B2230" s="210" t="s">
        <v>19211</v>
      </c>
      <c r="C2230" s="211" t="s">
        <v>746</v>
      </c>
      <c r="D2230" s="211" t="s">
        <v>746</v>
      </c>
      <c r="E2230" s="211" t="s">
        <v>16464</v>
      </c>
      <c r="F2230" s="211" t="s">
        <v>745</v>
      </c>
      <c r="G2230" s="211" t="s">
        <v>2062</v>
      </c>
      <c r="H2230" s="212" t="s">
        <v>2061</v>
      </c>
      <c r="I2230" s="213" t="s">
        <v>747</v>
      </c>
      <c r="J2230" s="201" t="str">
        <f t="shared" si="69"/>
        <v>0409</v>
      </c>
      <c r="K2230" s="209"/>
      <c r="L2230" s="209"/>
      <c r="M2230" s="214"/>
      <c r="N2230" s="209" t="s">
        <v>18777</v>
      </c>
      <c r="O2230" s="215" t="s">
        <v>18778</v>
      </c>
      <c r="P2230" s="215" t="s">
        <v>18785</v>
      </c>
      <c r="Q2230" s="215" t="s">
        <v>18786</v>
      </c>
      <c r="S2230" s="208"/>
    </row>
    <row r="2231" spans="1:20" ht="13.15" customHeight="1">
      <c r="A2231" s="209" t="str">
        <f t="shared" si="68"/>
        <v>7W-FAC0000687000011205900370</v>
      </c>
      <c r="B2231" s="210" t="s">
        <v>19211</v>
      </c>
      <c r="C2231" s="211" t="s">
        <v>746</v>
      </c>
      <c r="D2231" s="211" t="s">
        <v>746</v>
      </c>
      <c r="E2231" s="211" t="s">
        <v>16465</v>
      </c>
      <c r="F2231" s="211" t="s">
        <v>745</v>
      </c>
      <c r="G2231" s="211" t="s">
        <v>2062</v>
      </c>
      <c r="H2231" s="212" t="s">
        <v>2061</v>
      </c>
      <c r="I2231" s="213" t="s">
        <v>747</v>
      </c>
      <c r="J2231" s="201" t="str">
        <f t="shared" si="69"/>
        <v>0409</v>
      </c>
      <c r="K2231" s="209"/>
      <c r="L2231" s="209"/>
      <c r="M2231" s="214"/>
      <c r="N2231" s="209" t="s">
        <v>18777</v>
      </c>
      <c r="O2231" s="215" t="s">
        <v>18778</v>
      </c>
      <c r="P2231" s="215" t="s">
        <v>18785</v>
      </c>
      <c r="Q2231" s="215" t="s">
        <v>18786</v>
      </c>
      <c r="S2231" s="208"/>
    </row>
    <row r="2232" spans="1:20" ht="13.15" customHeight="1">
      <c r="A2232" s="216" t="str">
        <f t="shared" si="68"/>
        <v>1205900370MR1205900370</v>
      </c>
      <c r="B2232" s="217" t="s">
        <v>19211</v>
      </c>
      <c r="C2232" s="227" t="s">
        <v>746</v>
      </c>
      <c r="D2232" s="218" t="s">
        <v>746</v>
      </c>
      <c r="E2232" s="227" t="s">
        <v>23225</v>
      </c>
      <c r="F2232" s="218" t="s">
        <v>745</v>
      </c>
      <c r="G2232" s="218" t="s">
        <v>2062</v>
      </c>
      <c r="H2232" s="219" t="s">
        <v>2061</v>
      </c>
      <c r="I2232" s="220" t="s">
        <v>747</v>
      </c>
      <c r="J2232" s="201" t="str">
        <f t="shared" si="69"/>
        <v>0409</v>
      </c>
      <c r="K2232" s="216" t="s">
        <v>23203</v>
      </c>
      <c r="L2232" s="216" t="s">
        <v>23204</v>
      </c>
      <c r="M2232" s="221"/>
      <c r="N2232" s="216" t="s">
        <v>18777</v>
      </c>
      <c r="O2232" s="222" t="s">
        <v>18778</v>
      </c>
      <c r="P2232" s="222" t="s">
        <v>18785</v>
      </c>
      <c r="Q2232" s="222" t="s">
        <v>18786</v>
      </c>
      <c r="R2232" s="223"/>
      <c r="S2232" s="223"/>
      <c r="T2232" s="223"/>
    </row>
    <row r="2233" spans="1:20" ht="13.15" customHeight="1">
      <c r="A2233" s="245" t="str">
        <f t="shared" si="68"/>
        <v>##1205900370</v>
      </c>
      <c r="B2233" s="217" t="s">
        <v>19211</v>
      </c>
      <c r="C2233" s="227" t="s">
        <v>746</v>
      </c>
      <c r="D2233" s="218" t="s">
        <v>746</v>
      </c>
      <c r="E2233" s="227" t="s">
        <v>3649</v>
      </c>
      <c r="F2233" s="218" t="s">
        <v>745</v>
      </c>
      <c r="G2233" s="218" t="s">
        <v>2062</v>
      </c>
      <c r="H2233" s="219" t="s">
        <v>2061</v>
      </c>
      <c r="I2233" s="220" t="s">
        <v>747</v>
      </c>
      <c r="J2233" s="201" t="str">
        <f t="shared" si="69"/>
        <v>0409</v>
      </c>
      <c r="K2233" s="216" t="s">
        <v>23203</v>
      </c>
      <c r="L2233" s="216" t="s">
        <v>23204</v>
      </c>
      <c r="M2233" s="221"/>
      <c r="N2233" s="216" t="s">
        <v>18777</v>
      </c>
      <c r="O2233" s="222" t="s">
        <v>18778</v>
      </c>
      <c r="P2233" s="222" t="s">
        <v>18785</v>
      </c>
      <c r="Q2233" s="222" t="s">
        <v>18786</v>
      </c>
      <c r="R2233" s="223"/>
      <c r="S2233" s="230"/>
      <c r="T2233" s="223"/>
    </row>
    <row r="2234" spans="1:20" ht="13.15" customHeight="1">
      <c r="A2234" s="209" t="str">
        <f t="shared" si="68"/>
        <v>0815318011093743783</v>
      </c>
      <c r="B2234" s="210" t="s">
        <v>19212</v>
      </c>
      <c r="C2234" s="211" t="s">
        <v>16466</v>
      </c>
      <c r="D2234" s="211" t="s">
        <v>713</v>
      </c>
      <c r="E2234" s="211" t="s">
        <v>16467</v>
      </c>
      <c r="F2234" s="227" t="s">
        <v>22898</v>
      </c>
      <c r="G2234" s="211" t="s">
        <v>2101</v>
      </c>
      <c r="H2234" s="212" t="s">
        <v>2100</v>
      </c>
      <c r="I2234" s="213" t="s">
        <v>714</v>
      </c>
      <c r="J2234" s="201" t="str">
        <f t="shared" si="69"/>
        <v>0412</v>
      </c>
      <c r="K2234" s="209"/>
      <c r="L2234" s="209"/>
      <c r="M2234" s="214"/>
      <c r="N2234" s="209" t="s">
        <v>18777</v>
      </c>
      <c r="O2234" s="215" t="s">
        <v>18778</v>
      </c>
      <c r="P2234" s="215" t="s">
        <v>18835</v>
      </c>
      <c r="Q2234" s="215" t="s">
        <v>18836</v>
      </c>
      <c r="S2234" s="208"/>
    </row>
    <row r="2235" spans="1:20" ht="13.15" customHeight="1">
      <c r="A2235" s="209" t="str">
        <f t="shared" si="68"/>
        <v>1333676011841294246</v>
      </c>
      <c r="B2235" s="210" t="s">
        <v>19212</v>
      </c>
      <c r="C2235" s="211" t="s">
        <v>713</v>
      </c>
      <c r="D2235" s="211" t="s">
        <v>713</v>
      </c>
      <c r="E2235" s="211" t="s">
        <v>16468</v>
      </c>
      <c r="F2235" s="227" t="s">
        <v>22898</v>
      </c>
      <c r="G2235" s="211" t="s">
        <v>2101</v>
      </c>
      <c r="H2235" s="212" t="s">
        <v>2100</v>
      </c>
      <c r="I2235" s="213" t="s">
        <v>714</v>
      </c>
      <c r="J2235" s="201" t="str">
        <f t="shared" si="69"/>
        <v>0412</v>
      </c>
      <c r="K2235" s="209"/>
      <c r="L2235" s="209"/>
      <c r="M2235" s="214"/>
      <c r="N2235" s="209" t="s">
        <v>18777</v>
      </c>
      <c r="O2235" s="215" t="s">
        <v>18778</v>
      </c>
      <c r="P2235" s="215" t="s">
        <v>18835</v>
      </c>
      <c r="Q2235" s="215" t="s">
        <v>18836</v>
      </c>
      <c r="S2235" s="208"/>
    </row>
    <row r="2236" spans="1:20" ht="13.15" customHeight="1">
      <c r="A2236" s="209" t="str">
        <f t="shared" si="68"/>
        <v>1333676021841294246</v>
      </c>
      <c r="B2236" s="210" t="s">
        <v>19212</v>
      </c>
      <c r="C2236" s="211" t="s">
        <v>713</v>
      </c>
      <c r="D2236" s="211" t="s">
        <v>713</v>
      </c>
      <c r="E2236" s="211" t="s">
        <v>712</v>
      </c>
      <c r="F2236" s="227" t="s">
        <v>22898</v>
      </c>
      <c r="G2236" s="211" t="s">
        <v>2101</v>
      </c>
      <c r="H2236" s="212" t="s">
        <v>2100</v>
      </c>
      <c r="I2236" s="213" t="s">
        <v>714</v>
      </c>
      <c r="J2236" s="201" t="str">
        <f t="shared" si="69"/>
        <v>0412</v>
      </c>
      <c r="K2236" s="209"/>
      <c r="L2236" s="209"/>
      <c r="M2236" s="214"/>
      <c r="N2236" s="209" t="s">
        <v>18777</v>
      </c>
      <c r="O2236" s="215" t="s">
        <v>18778</v>
      </c>
      <c r="P2236" s="215" t="s">
        <v>18835</v>
      </c>
      <c r="Q2236" s="215" t="s">
        <v>18836</v>
      </c>
      <c r="S2236" s="208"/>
    </row>
    <row r="2237" spans="1:20" ht="13.15" customHeight="1">
      <c r="A2237" s="209" t="str">
        <f t="shared" si="68"/>
        <v>1333676101841294246</v>
      </c>
      <c r="B2237" s="210" t="s">
        <v>19212</v>
      </c>
      <c r="C2237" s="211" t="s">
        <v>713</v>
      </c>
      <c r="D2237" s="211" t="s">
        <v>713</v>
      </c>
      <c r="E2237" s="211" t="s">
        <v>16469</v>
      </c>
      <c r="F2237" s="227" t="s">
        <v>22898</v>
      </c>
      <c r="G2237" s="211" t="s">
        <v>2101</v>
      </c>
      <c r="H2237" s="212" t="s">
        <v>2100</v>
      </c>
      <c r="I2237" s="213" t="s">
        <v>714</v>
      </c>
      <c r="J2237" s="201" t="str">
        <f t="shared" si="69"/>
        <v>0412</v>
      </c>
      <c r="K2237" s="209"/>
      <c r="L2237" s="209"/>
      <c r="M2237" s="214"/>
      <c r="N2237" s="209" t="s">
        <v>18777</v>
      </c>
      <c r="O2237" s="215" t="s">
        <v>18778</v>
      </c>
      <c r="P2237" s="215" t="s">
        <v>18835</v>
      </c>
      <c r="Q2237" s="215" t="s">
        <v>18836</v>
      </c>
      <c r="S2237" s="208"/>
    </row>
    <row r="2238" spans="1:20" ht="13.15" customHeight="1">
      <c r="A2238" s="209" t="str">
        <f t="shared" si="68"/>
        <v>1F-QMA0000021386441841294246</v>
      </c>
      <c r="B2238" s="210" t="s">
        <v>19212</v>
      </c>
      <c r="C2238" s="211" t="s">
        <v>713</v>
      </c>
      <c r="D2238" s="211" t="s">
        <v>713</v>
      </c>
      <c r="E2238" s="211" t="s">
        <v>16470</v>
      </c>
      <c r="F2238" s="227" t="s">
        <v>22898</v>
      </c>
      <c r="G2238" s="211" t="s">
        <v>2101</v>
      </c>
      <c r="H2238" s="212" t="s">
        <v>2100</v>
      </c>
      <c r="I2238" s="213" t="s">
        <v>714</v>
      </c>
      <c r="J2238" s="201" t="str">
        <f t="shared" si="69"/>
        <v>0412</v>
      </c>
      <c r="K2238" s="209"/>
      <c r="L2238" s="209"/>
      <c r="M2238" s="214"/>
      <c r="N2238" s="209" t="s">
        <v>18777</v>
      </c>
      <c r="O2238" s="215" t="s">
        <v>18778</v>
      </c>
      <c r="P2238" s="215" t="s">
        <v>18835</v>
      </c>
      <c r="Q2238" s="215" t="s">
        <v>18836</v>
      </c>
      <c r="S2238" s="208"/>
    </row>
    <row r="2239" spans="1:20" ht="13.15" customHeight="1">
      <c r="A2239" s="209" t="str">
        <f t="shared" si="68"/>
        <v>1F-QMP0000033659431841294246</v>
      </c>
      <c r="B2239" s="210" t="s">
        <v>19212</v>
      </c>
      <c r="C2239" s="211" t="s">
        <v>713</v>
      </c>
      <c r="D2239" s="211" t="s">
        <v>713</v>
      </c>
      <c r="E2239" s="211" t="s">
        <v>16471</v>
      </c>
      <c r="F2239" s="227" t="s">
        <v>22898</v>
      </c>
      <c r="G2239" s="211" t="s">
        <v>2101</v>
      </c>
      <c r="H2239" s="212" t="s">
        <v>2100</v>
      </c>
      <c r="I2239" s="213" t="s">
        <v>714</v>
      </c>
      <c r="J2239" s="201" t="str">
        <f t="shared" si="69"/>
        <v>0412</v>
      </c>
      <c r="K2239" s="209"/>
      <c r="L2239" s="209"/>
      <c r="M2239" s="214"/>
      <c r="N2239" s="209" t="s">
        <v>18777</v>
      </c>
      <c r="O2239" s="215" t="s">
        <v>18778</v>
      </c>
      <c r="P2239" s="215" t="s">
        <v>18835</v>
      </c>
      <c r="Q2239" s="215" t="s">
        <v>18836</v>
      </c>
      <c r="S2239" s="208"/>
    </row>
    <row r="2240" spans="1:20" ht="13.15" customHeight="1">
      <c r="A2240" s="245" t="str">
        <f t="shared" si="68"/>
        <v>##1841294246</v>
      </c>
      <c r="B2240" s="217" t="s">
        <v>19212</v>
      </c>
      <c r="C2240" s="218" t="s">
        <v>713</v>
      </c>
      <c r="D2240" s="218" t="s">
        <v>713</v>
      </c>
      <c r="E2240" s="227" t="s">
        <v>3649</v>
      </c>
      <c r="F2240" s="227" t="s">
        <v>22898</v>
      </c>
      <c r="G2240" s="218" t="s">
        <v>2101</v>
      </c>
      <c r="H2240" s="219" t="s">
        <v>2100</v>
      </c>
      <c r="I2240" s="220" t="s">
        <v>714</v>
      </c>
      <c r="J2240" s="201" t="str">
        <f t="shared" si="69"/>
        <v>0412</v>
      </c>
      <c r="K2240" s="228" t="s">
        <v>23203</v>
      </c>
      <c r="L2240" s="228" t="s">
        <v>23204</v>
      </c>
      <c r="M2240" s="229">
        <v>44812</v>
      </c>
      <c r="N2240" s="216" t="s">
        <v>18777</v>
      </c>
      <c r="O2240" s="222" t="s">
        <v>18778</v>
      </c>
      <c r="P2240" s="222" t="s">
        <v>18835</v>
      </c>
      <c r="Q2240" s="222" t="s">
        <v>18836</v>
      </c>
      <c r="R2240" s="223"/>
      <c r="S2240" s="230"/>
      <c r="T2240" s="223"/>
    </row>
    <row r="2241" spans="1:20" ht="13.15" customHeight="1">
      <c r="A2241" s="245" t="str">
        <f t="shared" si="68"/>
        <v>1333676111841294246</v>
      </c>
      <c r="B2241" s="259" t="s">
        <v>19212</v>
      </c>
      <c r="C2241" s="218" t="s">
        <v>713</v>
      </c>
      <c r="D2241" s="218" t="s">
        <v>713</v>
      </c>
      <c r="E2241" s="227" t="s">
        <v>22898</v>
      </c>
      <c r="F2241" s="227" t="s">
        <v>22898</v>
      </c>
      <c r="G2241" s="218" t="s">
        <v>2101</v>
      </c>
      <c r="H2241" s="219" t="s">
        <v>2100</v>
      </c>
      <c r="I2241" s="220" t="s">
        <v>714</v>
      </c>
      <c r="J2241" s="201" t="str">
        <f t="shared" si="69"/>
        <v>0412</v>
      </c>
      <c r="K2241" s="228" t="s">
        <v>23203</v>
      </c>
      <c r="L2241" s="228" t="s">
        <v>23204</v>
      </c>
      <c r="M2241" s="229">
        <v>44813</v>
      </c>
      <c r="N2241" s="216" t="s">
        <v>18777</v>
      </c>
      <c r="O2241" s="222" t="s">
        <v>18778</v>
      </c>
      <c r="P2241" s="222" t="s">
        <v>18835</v>
      </c>
      <c r="Q2241" s="222" t="s">
        <v>18836</v>
      </c>
      <c r="R2241" s="223"/>
      <c r="S2241" s="230"/>
      <c r="T2241" s="223"/>
    </row>
    <row r="2242" spans="1:20" ht="13.15" customHeight="1">
      <c r="A2242" s="209" t="str">
        <f t="shared" ref="A2242:A2305" si="70">E2242&amp;C2242</f>
        <v>1334575031407191984</v>
      </c>
      <c r="B2242" s="210" t="s">
        <v>19213</v>
      </c>
      <c r="C2242" s="211" t="s">
        <v>47</v>
      </c>
      <c r="D2242" s="211" t="s">
        <v>47</v>
      </c>
      <c r="E2242" s="211" t="s">
        <v>16474</v>
      </c>
      <c r="F2242" s="211" t="s">
        <v>46</v>
      </c>
      <c r="G2242" s="211" t="s">
        <v>2253</v>
      </c>
      <c r="H2242" s="212" t="s">
        <v>3146</v>
      </c>
      <c r="I2242" s="213" t="s">
        <v>48</v>
      </c>
      <c r="J2242" s="201" t="str">
        <f t="shared" ref="J2242:J2305" si="71">B2242</f>
        <v>0413</v>
      </c>
      <c r="K2242" s="209" t="s">
        <v>9153</v>
      </c>
      <c r="L2242" s="209"/>
      <c r="M2242" s="214"/>
      <c r="N2242" s="209" t="s">
        <v>18765</v>
      </c>
      <c r="O2242" s="215" t="s">
        <v>18766</v>
      </c>
      <c r="P2242" s="215" t="s">
        <v>18773</v>
      </c>
      <c r="Q2242" s="215" t="s">
        <v>18774</v>
      </c>
      <c r="S2242" s="208"/>
    </row>
    <row r="2243" spans="1:20" ht="13.15" customHeight="1">
      <c r="A2243" s="209" t="str">
        <f t="shared" si="70"/>
        <v>1334575031982671491</v>
      </c>
      <c r="B2243" s="210" t="s">
        <v>19213</v>
      </c>
      <c r="C2243" s="211" t="s">
        <v>16472</v>
      </c>
      <c r="D2243" s="211" t="s">
        <v>47</v>
      </c>
      <c r="E2243" s="211" t="s">
        <v>16474</v>
      </c>
      <c r="F2243" s="211" t="s">
        <v>46</v>
      </c>
      <c r="G2243" s="211" t="s">
        <v>2253</v>
      </c>
      <c r="H2243" s="212" t="s">
        <v>3146</v>
      </c>
      <c r="I2243" s="213" t="s">
        <v>48</v>
      </c>
      <c r="J2243" s="201" t="str">
        <f t="shared" si="71"/>
        <v>0413</v>
      </c>
      <c r="K2243" s="209"/>
      <c r="L2243" s="209"/>
      <c r="M2243" s="214"/>
      <c r="N2243" s="209" t="s">
        <v>18765</v>
      </c>
      <c r="O2243" s="215" t="s">
        <v>18766</v>
      </c>
      <c r="P2243" s="215" t="s">
        <v>18773</v>
      </c>
      <c r="Q2243" s="215" t="s">
        <v>18774</v>
      </c>
      <c r="S2243" s="208"/>
    </row>
    <row r="2244" spans="1:20" ht="13.15" customHeight="1">
      <c r="A2244" s="209" t="str">
        <f t="shared" si="70"/>
        <v>1334575041982671491</v>
      </c>
      <c r="B2244" s="210" t="s">
        <v>19213</v>
      </c>
      <c r="C2244" s="211" t="s">
        <v>16472</v>
      </c>
      <c r="D2244" s="211" t="s">
        <v>47</v>
      </c>
      <c r="E2244" s="211" t="s">
        <v>16475</v>
      </c>
      <c r="F2244" s="211" t="s">
        <v>46</v>
      </c>
      <c r="G2244" s="211" t="s">
        <v>2253</v>
      </c>
      <c r="H2244" s="212" t="s">
        <v>3146</v>
      </c>
      <c r="I2244" s="213" t="s">
        <v>48</v>
      </c>
      <c r="J2244" s="201" t="str">
        <f t="shared" si="71"/>
        <v>0413</v>
      </c>
      <c r="K2244" s="209"/>
      <c r="L2244" s="209"/>
      <c r="M2244" s="214"/>
      <c r="N2244" s="209" t="s">
        <v>18765</v>
      </c>
      <c r="O2244" s="215" t="s">
        <v>18766</v>
      </c>
      <c r="P2244" s="215" t="s">
        <v>18773</v>
      </c>
      <c r="Q2244" s="215" t="s">
        <v>18774</v>
      </c>
      <c r="S2244" s="208"/>
    </row>
    <row r="2245" spans="1:20" ht="13.15" customHeight="1">
      <c r="A2245" s="209" t="str">
        <f t="shared" si="70"/>
        <v>1334575051407191984</v>
      </c>
      <c r="B2245" s="210" t="s">
        <v>19213</v>
      </c>
      <c r="C2245" s="211" t="s">
        <v>47</v>
      </c>
      <c r="D2245" s="211" t="s">
        <v>47</v>
      </c>
      <c r="E2245" s="211" t="s">
        <v>16476</v>
      </c>
      <c r="F2245" s="211" t="s">
        <v>46</v>
      </c>
      <c r="G2245" s="211" t="s">
        <v>2253</v>
      </c>
      <c r="H2245" s="212" t="s">
        <v>3146</v>
      </c>
      <c r="I2245" s="213" t="s">
        <v>48</v>
      </c>
      <c r="J2245" s="201" t="str">
        <f t="shared" si="71"/>
        <v>0413</v>
      </c>
      <c r="K2245" s="209" t="s">
        <v>9153</v>
      </c>
      <c r="L2245" s="209"/>
      <c r="M2245" s="214"/>
      <c r="N2245" s="209" t="s">
        <v>18765</v>
      </c>
      <c r="O2245" s="215" t="s">
        <v>18766</v>
      </c>
      <c r="P2245" s="215" t="s">
        <v>18773</v>
      </c>
      <c r="Q2245" s="215" t="s">
        <v>18774</v>
      </c>
      <c r="S2245" s="208"/>
    </row>
    <row r="2246" spans="1:20" ht="13.15" customHeight="1">
      <c r="A2246" s="209" t="str">
        <f t="shared" si="70"/>
        <v>1334575051982671491</v>
      </c>
      <c r="B2246" s="210" t="s">
        <v>19213</v>
      </c>
      <c r="C2246" s="211" t="s">
        <v>16472</v>
      </c>
      <c r="D2246" s="211" t="s">
        <v>47</v>
      </c>
      <c r="E2246" s="211" t="s">
        <v>16476</v>
      </c>
      <c r="F2246" s="211" t="s">
        <v>46</v>
      </c>
      <c r="G2246" s="211" t="s">
        <v>2253</v>
      </c>
      <c r="H2246" s="212" t="s">
        <v>3146</v>
      </c>
      <c r="I2246" s="213" t="s">
        <v>48</v>
      </c>
      <c r="J2246" s="201" t="str">
        <f t="shared" si="71"/>
        <v>0413</v>
      </c>
      <c r="K2246" s="209"/>
      <c r="L2246" s="209"/>
      <c r="M2246" s="214"/>
      <c r="N2246" s="209" t="s">
        <v>18765</v>
      </c>
      <c r="O2246" s="215" t="s">
        <v>18766</v>
      </c>
      <c r="P2246" s="215" t="s">
        <v>18773</v>
      </c>
      <c r="Q2246" s="215" t="s">
        <v>18774</v>
      </c>
      <c r="S2246" s="208"/>
    </row>
    <row r="2247" spans="1:20" ht="13.15" customHeight="1">
      <c r="A2247" s="209" t="str">
        <f t="shared" si="70"/>
        <v>1334575061982671491</v>
      </c>
      <c r="B2247" s="210" t="s">
        <v>19213</v>
      </c>
      <c r="C2247" s="211" t="s">
        <v>16472</v>
      </c>
      <c r="D2247" s="211" t="s">
        <v>47</v>
      </c>
      <c r="E2247" s="211" t="s">
        <v>16477</v>
      </c>
      <c r="F2247" s="211" t="s">
        <v>46</v>
      </c>
      <c r="G2247" s="211" t="s">
        <v>2253</v>
      </c>
      <c r="H2247" s="212" t="s">
        <v>3146</v>
      </c>
      <c r="I2247" s="213" t="s">
        <v>48</v>
      </c>
      <c r="J2247" s="201" t="str">
        <f t="shared" si="71"/>
        <v>0413</v>
      </c>
      <c r="K2247" s="209"/>
      <c r="L2247" s="209"/>
      <c r="M2247" s="214"/>
      <c r="N2247" s="209" t="s">
        <v>18765</v>
      </c>
      <c r="O2247" s="215" t="s">
        <v>18766</v>
      </c>
      <c r="P2247" s="215" t="s">
        <v>18773</v>
      </c>
      <c r="Q2247" s="215" t="s">
        <v>18774</v>
      </c>
      <c r="S2247" s="208"/>
    </row>
    <row r="2248" spans="1:20" ht="13.15" customHeight="1">
      <c r="A2248" s="209" t="str">
        <f t="shared" si="70"/>
        <v>3228793011407191984</v>
      </c>
      <c r="B2248" s="210" t="s">
        <v>19213</v>
      </c>
      <c r="C2248" s="211" t="s">
        <v>47</v>
      </c>
      <c r="D2248" s="211" t="s">
        <v>47</v>
      </c>
      <c r="E2248" s="211" t="s">
        <v>46</v>
      </c>
      <c r="F2248" s="211" t="s">
        <v>46</v>
      </c>
      <c r="G2248" s="211" t="s">
        <v>2253</v>
      </c>
      <c r="H2248" s="212" t="s">
        <v>3146</v>
      </c>
      <c r="I2248" s="213" t="s">
        <v>48</v>
      </c>
      <c r="J2248" s="201" t="str">
        <f t="shared" si="71"/>
        <v>0413</v>
      </c>
      <c r="K2248" s="209"/>
      <c r="L2248" s="209"/>
      <c r="M2248" s="214"/>
      <c r="N2248" s="209" t="s">
        <v>18765</v>
      </c>
      <c r="O2248" s="215" t="s">
        <v>18766</v>
      </c>
      <c r="P2248" s="215" t="s">
        <v>18773</v>
      </c>
      <c r="Q2248" s="215" t="s">
        <v>18774</v>
      </c>
      <c r="S2248" s="208"/>
    </row>
    <row r="2249" spans="1:20" ht="13.15" customHeight="1">
      <c r="A2249" s="209" t="str">
        <f t="shared" si="70"/>
        <v>3228793011730425190</v>
      </c>
      <c r="B2249" s="244" t="s">
        <v>19213</v>
      </c>
      <c r="C2249" s="242" t="s">
        <v>1573</v>
      </c>
      <c r="D2249" s="211" t="s">
        <v>47</v>
      </c>
      <c r="E2249" s="242" t="s">
        <v>46</v>
      </c>
      <c r="F2249" s="211" t="s">
        <v>46</v>
      </c>
      <c r="G2249" s="211" t="s">
        <v>2253</v>
      </c>
      <c r="H2249" s="212" t="s">
        <v>3146</v>
      </c>
      <c r="I2249" s="213" t="s">
        <v>48</v>
      </c>
      <c r="J2249" s="201" t="str">
        <f t="shared" si="71"/>
        <v>0413</v>
      </c>
      <c r="K2249" s="212" t="s">
        <v>18789</v>
      </c>
      <c r="L2249" s="212" t="s">
        <v>13916</v>
      </c>
      <c r="M2249" s="231">
        <v>44495</v>
      </c>
      <c r="N2249" s="209" t="s">
        <v>18765</v>
      </c>
      <c r="O2249" s="215" t="s">
        <v>18766</v>
      </c>
      <c r="P2249" s="215" t="s">
        <v>18773</v>
      </c>
      <c r="Q2249" s="215" t="s">
        <v>18774</v>
      </c>
      <c r="S2249" s="208"/>
    </row>
    <row r="2250" spans="1:20" ht="13.15" customHeight="1">
      <c r="A2250" s="209" t="str">
        <f t="shared" si="70"/>
        <v>3228793011982671491</v>
      </c>
      <c r="B2250" s="210" t="s">
        <v>19213</v>
      </c>
      <c r="C2250" s="211" t="s">
        <v>16472</v>
      </c>
      <c r="D2250" s="211" t="s">
        <v>47</v>
      </c>
      <c r="E2250" s="211" t="s">
        <v>46</v>
      </c>
      <c r="F2250" s="211" t="s">
        <v>46</v>
      </c>
      <c r="G2250" s="211" t="s">
        <v>2253</v>
      </c>
      <c r="H2250" s="212" t="s">
        <v>3146</v>
      </c>
      <c r="I2250" s="213" t="s">
        <v>48</v>
      </c>
      <c r="J2250" s="201" t="str">
        <f t="shared" si="71"/>
        <v>0413</v>
      </c>
      <c r="K2250" s="209" t="s">
        <v>14592</v>
      </c>
      <c r="L2250" s="209"/>
      <c r="M2250" s="214"/>
      <c r="N2250" s="209" t="s">
        <v>18765</v>
      </c>
      <c r="O2250" s="215" t="s">
        <v>18766</v>
      </c>
      <c r="P2250" s="215" t="s">
        <v>18773</v>
      </c>
      <c r="Q2250" s="215" t="s">
        <v>18774</v>
      </c>
      <c r="S2250" s="208"/>
    </row>
    <row r="2251" spans="1:20" ht="13.15" customHeight="1">
      <c r="A2251" s="209" t="str">
        <f t="shared" si="70"/>
        <v>3228793021407191984</v>
      </c>
      <c r="B2251" s="210" t="s">
        <v>19213</v>
      </c>
      <c r="C2251" s="211" t="s">
        <v>47</v>
      </c>
      <c r="D2251" s="211" t="s">
        <v>47</v>
      </c>
      <c r="E2251" s="211" t="s">
        <v>16478</v>
      </c>
      <c r="F2251" s="211" t="s">
        <v>46</v>
      </c>
      <c r="G2251" s="211" t="s">
        <v>2253</v>
      </c>
      <c r="H2251" s="212" t="s">
        <v>3146</v>
      </c>
      <c r="I2251" s="213" t="s">
        <v>48</v>
      </c>
      <c r="J2251" s="201" t="str">
        <f t="shared" si="71"/>
        <v>0413</v>
      </c>
      <c r="K2251" s="209"/>
      <c r="L2251" s="209"/>
      <c r="M2251" s="214"/>
      <c r="N2251" s="209" t="s">
        <v>18765</v>
      </c>
      <c r="O2251" s="215" t="s">
        <v>18766</v>
      </c>
      <c r="P2251" s="215" t="s">
        <v>18773</v>
      </c>
      <c r="Q2251" s="215" t="s">
        <v>18774</v>
      </c>
      <c r="S2251" s="208"/>
    </row>
    <row r="2252" spans="1:20" ht="13.15" customHeight="1">
      <c r="A2252" s="209" t="str">
        <f t="shared" si="70"/>
        <v>3228793031407191984</v>
      </c>
      <c r="B2252" s="210" t="s">
        <v>19213</v>
      </c>
      <c r="C2252" s="211" t="s">
        <v>47</v>
      </c>
      <c r="D2252" s="211" t="s">
        <v>47</v>
      </c>
      <c r="E2252" s="211" t="s">
        <v>16479</v>
      </c>
      <c r="F2252" s="211" t="s">
        <v>46</v>
      </c>
      <c r="G2252" s="211" t="s">
        <v>2253</v>
      </c>
      <c r="H2252" s="212" t="s">
        <v>3146</v>
      </c>
      <c r="I2252" s="213" t="s">
        <v>48</v>
      </c>
      <c r="J2252" s="201" t="str">
        <f t="shared" si="71"/>
        <v>0413</v>
      </c>
      <c r="K2252" s="209"/>
      <c r="L2252" s="209"/>
      <c r="M2252" s="214"/>
      <c r="N2252" s="209" t="s">
        <v>18765</v>
      </c>
      <c r="O2252" s="215" t="s">
        <v>18766</v>
      </c>
      <c r="P2252" s="215" t="s">
        <v>18773</v>
      </c>
      <c r="Q2252" s="215" t="s">
        <v>18774</v>
      </c>
      <c r="S2252" s="208"/>
    </row>
    <row r="2253" spans="1:20" ht="13.15" customHeight="1">
      <c r="A2253" s="209" t="str">
        <f t="shared" si="70"/>
        <v>3228793041407191984</v>
      </c>
      <c r="B2253" s="210" t="s">
        <v>19213</v>
      </c>
      <c r="C2253" s="211" t="s">
        <v>47</v>
      </c>
      <c r="D2253" s="211" t="s">
        <v>47</v>
      </c>
      <c r="E2253" s="211" t="s">
        <v>16480</v>
      </c>
      <c r="F2253" s="211" t="s">
        <v>46</v>
      </c>
      <c r="G2253" s="211" t="s">
        <v>2253</v>
      </c>
      <c r="H2253" s="212" t="s">
        <v>3146</v>
      </c>
      <c r="I2253" s="213" t="s">
        <v>48</v>
      </c>
      <c r="J2253" s="201" t="str">
        <f t="shared" si="71"/>
        <v>0413</v>
      </c>
      <c r="K2253" s="209"/>
      <c r="L2253" s="209"/>
      <c r="M2253" s="214"/>
      <c r="N2253" s="209" t="s">
        <v>18765</v>
      </c>
      <c r="O2253" s="215" t="s">
        <v>18766</v>
      </c>
      <c r="P2253" s="215" t="s">
        <v>18773</v>
      </c>
      <c r="Q2253" s="215" t="s">
        <v>18774</v>
      </c>
      <c r="S2253" s="208"/>
    </row>
    <row r="2254" spans="1:20" ht="13.15" customHeight="1">
      <c r="A2254" s="209" t="str">
        <f t="shared" si="70"/>
        <v>3228793051730425190</v>
      </c>
      <c r="B2254" s="210" t="s">
        <v>19213</v>
      </c>
      <c r="C2254" s="211" t="s">
        <v>1573</v>
      </c>
      <c r="D2254" s="211" t="s">
        <v>47</v>
      </c>
      <c r="E2254" s="211" t="s">
        <v>1572</v>
      </c>
      <c r="F2254" s="211" t="s">
        <v>46</v>
      </c>
      <c r="G2254" s="211" t="s">
        <v>2253</v>
      </c>
      <c r="H2254" s="212" t="s">
        <v>3146</v>
      </c>
      <c r="I2254" s="213" t="s">
        <v>48</v>
      </c>
      <c r="J2254" s="201" t="str">
        <f t="shared" si="71"/>
        <v>0413</v>
      </c>
      <c r="K2254" s="209" t="s">
        <v>15405</v>
      </c>
      <c r="L2254" s="209" t="s">
        <v>13094</v>
      </c>
      <c r="M2254" s="214">
        <v>44084</v>
      </c>
      <c r="N2254" s="209" t="s">
        <v>18765</v>
      </c>
      <c r="O2254" s="215" t="s">
        <v>18766</v>
      </c>
      <c r="P2254" s="215" t="s">
        <v>18773</v>
      </c>
      <c r="Q2254" s="215" t="s">
        <v>18774</v>
      </c>
      <c r="S2254" s="208"/>
    </row>
    <row r="2255" spans="1:20" ht="13.15" customHeight="1">
      <c r="A2255" s="209" t="str">
        <f t="shared" si="70"/>
        <v>##1407191984</v>
      </c>
      <c r="B2255" s="210" t="s">
        <v>19213</v>
      </c>
      <c r="C2255" s="211" t="s">
        <v>47</v>
      </c>
      <c r="D2255" s="211" t="s">
        <v>47</v>
      </c>
      <c r="E2255" s="211" t="s">
        <v>3649</v>
      </c>
      <c r="F2255" s="211" t="s">
        <v>46</v>
      </c>
      <c r="G2255" s="211" t="s">
        <v>2253</v>
      </c>
      <c r="H2255" s="212" t="s">
        <v>3146</v>
      </c>
      <c r="I2255" s="213" t="s">
        <v>48</v>
      </c>
      <c r="J2255" s="201" t="str">
        <f t="shared" si="71"/>
        <v>0413</v>
      </c>
      <c r="K2255" s="209"/>
      <c r="L2255" s="209"/>
      <c r="M2255" s="214"/>
      <c r="N2255" s="209" t="s">
        <v>18765</v>
      </c>
      <c r="O2255" s="215" t="s">
        <v>18766</v>
      </c>
      <c r="P2255" s="215" t="s">
        <v>18773</v>
      </c>
      <c r="Q2255" s="215" t="s">
        <v>18774</v>
      </c>
      <c r="S2255" s="208"/>
    </row>
    <row r="2256" spans="1:20" ht="13.15" customHeight="1">
      <c r="A2256" s="209" t="str">
        <f t="shared" si="70"/>
        <v>06-1023751001982671491</v>
      </c>
      <c r="B2256" s="210" t="s">
        <v>19213</v>
      </c>
      <c r="C2256" s="211" t="s">
        <v>16472</v>
      </c>
      <c r="D2256" s="211" t="s">
        <v>47</v>
      </c>
      <c r="E2256" s="211" t="s">
        <v>16473</v>
      </c>
      <c r="F2256" s="211" t="s">
        <v>46</v>
      </c>
      <c r="G2256" s="211" t="s">
        <v>2253</v>
      </c>
      <c r="H2256" s="212" t="s">
        <v>3146</v>
      </c>
      <c r="I2256" s="213" t="s">
        <v>48</v>
      </c>
      <c r="J2256" s="201" t="str">
        <f t="shared" si="71"/>
        <v>0413</v>
      </c>
      <c r="K2256" s="209"/>
      <c r="L2256" s="209"/>
      <c r="M2256" s="214"/>
      <c r="N2256" s="209" t="s">
        <v>18765</v>
      </c>
      <c r="O2256" s="215" t="s">
        <v>18766</v>
      </c>
      <c r="P2256" s="215" t="s">
        <v>18773</v>
      </c>
      <c r="Q2256" s="215" t="s">
        <v>18774</v>
      </c>
      <c r="S2256" s="208"/>
    </row>
    <row r="2257" spans="1:20" ht="13.15" customHeight="1">
      <c r="A2257" s="216" t="str">
        <f t="shared" si="70"/>
        <v>3228793051407191984</v>
      </c>
      <c r="B2257" s="217" t="s">
        <v>19213</v>
      </c>
      <c r="C2257" s="218" t="s">
        <v>47</v>
      </c>
      <c r="D2257" s="218" t="s">
        <v>47</v>
      </c>
      <c r="E2257" s="227" t="s">
        <v>1572</v>
      </c>
      <c r="F2257" s="218" t="s">
        <v>46</v>
      </c>
      <c r="G2257" s="218" t="s">
        <v>2253</v>
      </c>
      <c r="H2257" s="219" t="s">
        <v>3146</v>
      </c>
      <c r="I2257" s="220" t="s">
        <v>48</v>
      </c>
      <c r="J2257" s="201" t="str">
        <f t="shared" si="71"/>
        <v>0413</v>
      </c>
      <c r="K2257" s="228" t="s">
        <v>23203</v>
      </c>
      <c r="L2257" s="228" t="s">
        <v>23204</v>
      </c>
      <c r="M2257" s="229">
        <v>44805</v>
      </c>
      <c r="N2257" s="243"/>
      <c r="O2257" s="243"/>
      <c r="P2257" s="243"/>
      <c r="Q2257" s="243"/>
      <c r="R2257" s="223"/>
      <c r="S2257" s="230"/>
      <c r="T2257" s="223"/>
    </row>
    <row r="2258" spans="1:20" ht="13.15" customHeight="1">
      <c r="A2258" s="209" t="str">
        <f t="shared" si="70"/>
        <v>0003725011568454403</v>
      </c>
      <c r="B2258" s="210" t="s">
        <v>19214</v>
      </c>
      <c r="C2258" s="211" t="s">
        <v>689</v>
      </c>
      <c r="D2258" s="211" t="s">
        <v>689</v>
      </c>
      <c r="E2258" s="211" t="s">
        <v>16481</v>
      </c>
      <c r="F2258" s="211" t="s">
        <v>688</v>
      </c>
      <c r="G2258" s="211" t="s">
        <v>2132</v>
      </c>
      <c r="H2258" s="212" t="s">
        <v>2343</v>
      </c>
      <c r="I2258" s="213" t="s">
        <v>690</v>
      </c>
      <c r="J2258" s="201" t="str">
        <f t="shared" si="71"/>
        <v>0415</v>
      </c>
      <c r="K2258" s="209"/>
      <c r="L2258" s="209"/>
      <c r="M2258" s="214"/>
      <c r="N2258" s="209" t="s">
        <v>18777</v>
      </c>
      <c r="O2258" s="215" t="s">
        <v>18778</v>
      </c>
      <c r="P2258" s="215" t="s">
        <v>18835</v>
      </c>
      <c r="Q2258" s="215" t="s">
        <v>18836</v>
      </c>
      <c r="S2258" s="208"/>
    </row>
    <row r="2259" spans="1:20" ht="13.15" customHeight="1">
      <c r="A2259" s="209" t="str">
        <f t="shared" si="70"/>
        <v>1332488011568454403</v>
      </c>
      <c r="B2259" s="210" t="s">
        <v>19214</v>
      </c>
      <c r="C2259" s="211" t="s">
        <v>689</v>
      </c>
      <c r="D2259" s="211" t="s">
        <v>689</v>
      </c>
      <c r="E2259" s="211" t="s">
        <v>16484</v>
      </c>
      <c r="F2259" s="211" t="s">
        <v>688</v>
      </c>
      <c r="G2259" s="211" t="s">
        <v>2132</v>
      </c>
      <c r="H2259" s="212" t="s">
        <v>2343</v>
      </c>
      <c r="I2259" s="213" t="s">
        <v>690</v>
      </c>
      <c r="J2259" s="201" t="str">
        <f t="shared" si="71"/>
        <v>0415</v>
      </c>
      <c r="K2259" s="209"/>
      <c r="L2259" s="209"/>
      <c r="M2259" s="214"/>
      <c r="N2259" s="209" t="s">
        <v>18777</v>
      </c>
      <c r="O2259" s="215" t="s">
        <v>18778</v>
      </c>
      <c r="P2259" s="215" t="s">
        <v>18835</v>
      </c>
      <c r="Q2259" s="215" t="s">
        <v>18836</v>
      </c>
      <c r="S2259" s="208"/>
    </row>
    <row r="2260" spans="1:20" ht="13.15" customHeight="1">
      <c r="A2260" s="209" t="str">
        <f t="shared" si="70"/>
        <v>1332488031568454403</v>
      </c>
      <c r="B2260" s="210" t="s">
        <v>19214</v>
      </c>
      <c r="C2260" s="211" t="s">
        <v>689</v>
      </c>
      <c r="D2260" s="211" t="s">
        <v>689</v>
      </c>
      <c r="E2260" s="211" t="s">
        <v>16485</v>
      </c>
      <c r="F2260" s="211" t="s">
        <v>688</v>
      </c>
      <c r="G2260" s="211" t="s">
        <v>2132</v>
      </c>
      <c r="H2260" s="212" t="s">
        <v>2343</v>
      </c>
      <c r="I2260" s="213" t="s">
        <v>690</v>
      </c>
      <c r="J2260" s="201" t="str">
        <f t="shared" si="71"/>
        <v>0415</v>
      </c>
      <c r="K2260" s="209"/>
      <c r="L2260" s="209"/>
      <c r="M2260" s="214"/>
      <c r="N2260" s="209" t="s">
        <v>18777</v>
      </c>
      <c r="O2260" s="215" t="s">
        <v>18778</v>
      </c>
      <c r="P2260" s="215" t="s">
        <v>18835</v>
      </c>
      <c r="Q2260" s="215" t="s">
        <v>18836</v>
      </c>
      <c r="S2260" s="208"/>
    </row>
    <row r="2261" spans="1:20" ht="13.15" customHeight="1">
      <c r="A2261" s="209" t="str">
        <f t="shared" si="70"/>
        <v>1335440041568454403</v>
      </c>
      <c r="B2261" s="210" t="s">
        <v>19214</v>
      </c>
      <c r="C2261" s="211" t="s">
        <v>689</v>
      </c>
      <c r="D2261" s="211" t="s">
        <v>689</v>
      </c>
      <c r="E2261" s="211" t="s">
        <v>16486</v>
      </c>
      <c r="F2261" s="211" t="s">
        <v>688</v>
      </c>
      <c r="G2261" s="211" t="s">
        <v>2132</v>
      </c>
      <c r="H2261" s="212" t="s">
        <v>2343</v>
      </c>
      <c r="I2261" s="213" t="s">
        <v>690</v>
      </c>
      <c r="J2261" s="201" t="str">
        <f t="shared" si="71"/>
        <v>0415</v>
      </c>
      <c r="K2261" s="209"/>
      <c r="L2261" s="209"/>
      <c r="M2261" s="214"/>
      <c r="N2261" s="209" t="s">
        <v>18777</v>
      </c>
      <c r="O2261" s="215" t="s">
        <v>18778</v>
      </c>
      <c r="P2261" s="215" t="s">
        <v>18835</v>
      </c>
      <c r="Q2261" s="215" t="s">
        <v>18836</v>
      </c>
      <c r="S2261" s="208"/>
    </row>
    <row r="2262" spans="1:20" ht="13.15" customHeight="1">
      <c r="A2262" s="209" t="str">
        <f t="shared" si="70"/>
        <v>1335440061568454403</v>
      </c>
      <c r="B2262" s="210" t="s">
        <v>19214</v>
      </c>
      <c r="C2262" s="211" t="s">
        <v>689</v>
      </c>
      <c r="D2262" s="211" t="s">
        <v>689</v>
      </c>
      <c r="E2262" s="211" t="s">
        <v>688</v>
      </c>
      <c r="F2262" s="211" t="s">
        <v>688</v>
      </c>
      <c r="G2262" s="211" t="s">
        <v>2132</v>
      </c>
      <c r="H2262" s="212" t="s">
        <v>2343</v>
      </c>
      <c r="I2262" s="213" t="s">
        <v>690</v>
      </c>
      <c r="J2262" s="201" t="str">
        <f t="shared" si="71"/>
        <v>0415</v>
      </c>
      <c r="K2262" s="209"/>
      <c r="L2262" s="209"/>
      <c r="M2262" s="214"/>
      <c r="N2262" s="209" t="s">
        <v>18777</v>
      </c>
      <c r="O2262" s="215" t="s">
        <v>18778</v>
      </c>
      <c r="P2262" s="215" t="s">
        <v>18835</v>
      </c>
      <c r="Q2262" s="215" t="s">
        <v>18836</v>
      </c>
      <c r="S2262" s="208"/>
    </row>
    <row r="2263" spans="1:20" ht="13.15" customHeight="1">
      <c r="A2263" s="209" t="str">
        <f t="shared" si="70"/>
        <v>1425365011568454403</v>
      </c>
      <c r="B2263" s="210" t="s">
        <v>19214</v>
      </c>
      <c r="C2263" s="211" t="s">
        <v>689</v>
      </c>
      <c r="D2263" s="211" t="s">
        <v>689</v>
      </c>
      <c r="E2263" s="211" t="s">
        <v>16487</v>
      </c>
      <c r="F2263" s="211" t="s">
        <v>688</v>
      </c>
      <c r="G2263" s="211" t="s">
        <v>2132</v>
      </c>
      <c r="H2263" s="212" t="s">
        <v>2343</v>
      </c>
      <c r="I2263" s="213" t="s">
        <v>690</v>
      </c>
      <c r="J2263" s="201" t="str">
        <f t="shared" si="71"/>
        <v>0415</v>
      </c>
      <c r="K2263" s="209"/>
      <c r="L2263" s="209"/>
      <c r="M2263" s="214"/>
      <c r="N2263" s="209" t="s">
        <v>18777</v>
      </c>
      <c r="O2263" s="215" t="s">
        <v>18778</v>
      </c>
      <c r="P2263" s="215" t="s">
        <v>18835</v>
      </c>
      <c r="Q2263" s="215" t="s">
        <v>18836</v>
      </c>
      <c r="S2263" s="208"/>
    </row>
    <row r="2264" spans="1:20" ht="13.15" customHeight="1">
      <c r="A2264" s="209" t="str">
        <f t="shared" si="70"/>
        <v>06-1039921001568454403</v>
      </c>
      <c r="B2264" s="210" t="s">
        <v>19214</v>
      </c>
      <c r="C2264" s="211" t="s">
        <v>689</v>
      </c>
      <c r="D2264" s="211" t="s">
        <v>689</v>
      </c>
      <c r="E2264" s="211" t="s">
        <v>16482</v>
      </c>
      <c r="F2264" s="211" t="s">
        <v>688</v>
      </c>
      <c r="G2264" s="211" t="s">
        <v>2132</v>
      </c>
      <c r="H2264" s="212" t="s">
        <v>2343</v>
      </c>
      <c r="I2264" s="213" t="s">
        <v>690</v>
      </c>
      <c r="J2264" s="201" t="str">
        <f t="shared" si="71"/>
        <v>0415</v>
      </c>
      <c r="K2264" s="209"/>
      <c r="L2264" s="209"/>
      <c r="M2264" s="214"/>
      <c r="N2264" s="209" t="s">
        <v>18777</v>
      </c>
      <c r="O2264" s="215" t="s">
        <v>18778</v>
      </c>
      <c r="P2264" s="215" t="s">
        <v>18835</v>
      </c>
      <c r="Q2264" s="215" t="s">
        <v>18836</v>
      </c>
      <c r="S2264" s="208"/>
    </row>
    <row r="2265" spans="1:20" ht="13.15" customHeight="1">
      <c r="A2265" s="209" t="str">
        <f t="shared" si="70"/>
        <v>06-1039931001568454403</v>
      </c>
      <c r="B2265" s="210" t="s">
        <v>19214</v>
      </c>
      <c r="C2265" s="211" t="s">
        <v>689</v>
      </c>
      <c r="D2265" s="211" t="s">
        <v>689</v>
      </c>
      <c r="E2265" s="211" t="s">
        <v>16483</v>
      </c>
      <c r="F2265" s="211" t="s">
        <v>688</v>
      </c>
      <c r="G2265" s="211" t="s">
        <v>2132</v>
      </c>
      <c r="H2265" s="212" t="s">
        <v>2343</v>
      </c>
      <c r="I2265" s="213" t="s">
        <v>690</v>
      </c>
      <c r="J2265" s="201" t="str">
        <f t="shared" si="71"/>
        <v>0415</v>
      </c>
      <c r="K2265" s="209"/>
      <c r="L2265" s="209"/>
      <c r="M2265" s="214"/>
      <c r="N2265" s="209" t="s">
        <v>18777</v>
      </c>
      <c r="O2265" s="215" t="s">
        <v>18778</v>
      </c>
      <c r="P2265" s="215" t="s">
        <v>18835</v>
      </c>
      <c r="Q2265" s="215" t="s">
        <v>18836</v>
      </c>
      <c r="S2265" s="208"/>
    </row>
    <row r="2266" spans="1:20" ht="13.15" customHeight="1">
      <c r="A2266" s="209" t="str">
        <f t="shared" si="70"/>
        <v>1F-QMP0000037359311568454403</v>
      </c>
      <c r="B2266" s="210" t="s">
        <v>19214</v>
      </c>
      <c r="C2266" s="211" t="s">
        <v>689</v>
      </c>
      <c r="D2266" s="211" t="s">
        <v>689</v>
      </c>
      <c r="E2266" s="211" t="s">
        <v>16488</v>
      </c>
      <c r="F2266" s="211" t="s">
        <v>688</v>
      </c>
      <c r="G2266" s="211" t="s">
        <v>2132</v>
      </c>
      <c r="H2266" s="212" t="s">
        <v>2343</v>
      </c>
      <c r="I2266" s="213" t="s">
        <v>690</v>
      </c>
      <c r="J2266" s="201" t="str">
        <f t="shared" si="71"/>
        <v>0415</v>
      </c>
      <c r="K2266" s="209"/>
      <c r="L2266" s="209"/>
      <c r="M2266" s="214"/>
      <c r="N2266" s="209" t="s">
        <v>18777</v>
      </c>
      <c r="O2266" s="215" t="s">
        <v>18778</v>
      </c>
      <c r="P2266" s="215" t="s">
        <v>18835</v>
      </c>
      <c r="Q2266" s="215" t="s">
        <v>18836</v>
      </c>
      <c r="S2266" s="208"/>
    </row>
    <row r="2267" spans="1:20" ht="13.15" customHeight="1">
      <c r="A2267" s="209" t="str">
        <f t="shared" si="70"/>
        <v>1347726061780823021</v>
      </c>
      <c r="B2267" s="210" t="s">
        <v>19215</v>
      </c>
      <c r="C2267" s="211" t="s">
        <v>89</v>
      </c>
      <c r="D2267" s="211" t="s">
        <v>89</v>
      </c>
      <c r="E2267" s="211" t="s">
        <v>16489</v>
      </c>
      <c r="F2267" s="211" t="s">
        <v>88</v>
      </c>
      <c r="G2267" s="211" t="s">
        <v>2154</v>
      </c>
      <c r="H2267" s="212" t="s">
        <v>2312</v>
      </c>
      <c r="I2267" s="213" t="s">
        <v>90</v>
      </c>
      <c r="J2267" s="201" t="str">
        <f t="shared" si="71"/>
        <v>0419</v>
      </c>
      <c r="K2267" s="209"/>
      <c r="L2267" s="209"/>
      <c r="M2267" s="214"/>
      <c r="N2267" s="209" t="s">
        <v>18765</v>
      </c>
      <c r="O2267" s="215" t="s">
        <v>18766</v>
      </c>
      <c r="P2267" s="215" t="s">
        <v>18835</v>
      </c>
      <c r="Q2267" s="215" t="s">
        <v>18836</v>
      </c>
      <c r="S2267" s="208"/>
    </row>
    <row r="2268" spans="1:20" ht="13.15" customHeight="1">
      <c r="A2268" s="209" t="str">
        <f t="shared" si="70"/>
        <v>1347726071568417491</v>
      </c>
      <c r="B2268" s="210" t="s">
        <v>19215</v>
      </c>
      <c r="C2268" s="211" t="s">
        <v>16490</v>
      </c>
      <c r="D2268" s="211" t="s">
        <v>89</v>
      </c>
      <c r="E2268" s="211" t="s">
        <v>16491</v>
      </c>
      <c r="F2268" s="211" t="s">
        <v>88</v>
      </c>
      <c r="G2268" s="211" t="s">
        <v>2154</v>
      </c>
      <c r="H2268" s="212" t="s">
        <v>2312</v>
      </c>
      <c r="I2268" s="213" t="s">
        <v>90</v>
      </c>
      <c r="J2268" s="201" t="str">
        <f t="shared" si="71"/>
        <v>0419</v>
      </c>
      <c r="K2268" s="209"/>
      <c r="L2268" s="209"/>
      <c r="M2268" s="214"/>
      <c r="N2268" s="209" t="s">
        <v>18765</v>
      </c>
      <c r="O2268" s="215" t="s">
        <v>18766</v>
      </c>
      <c r="P2268" s="215" t="s">
        <v>18835</v>
      </c>
      <c r="Q2268" s="215" t="s">
        <v>18836</v>
      </c>
      <c r="S2268" s="208"/>
    </row>
    <row r="2269" spans="1:20" ht="13.15" customHeight="1">
      <c r="A2269" s="209" t="str">
        <f t="shared" si="70"/>
        <v>1347726111780823021</v>
      </c>
      <c r="B2269" s="210" t="s">
        <v>19215</v>
      </c>
      <c r="C2269" s="211" t="s">
        <v>89</v>
      </c>
      <c r="D2269" s="211" t="s">
        <v>89</v>
      </c>
      <c r="E2269" s="211" t="s">
        <v>88</v>
      </c>
      <c r="F2269" s="211" t="s">
        <v>88</v>
      </c>
      <c r="G2269" s="211" t="s">
        <v>2154</v>
      </c>
      <c r="H2269" s="212" t="s">
        <v>2312</v>
      </c>
      <c r="I2269" s="213" t="s">
        <v>90</v>
      </c>
      <c r="J2269" s="201" t="str">
        <f t="shared" si="71"/>
        <v>0419</v>
      </c>
      <c r="K2269" s="209"/>
      <c r="L2269" s="209"/>
      <c r="M2269" s="214"/>
      <c r="N2269" s="209" t="s">
        <v>18765</v>
      </c>
      <c r="O2269" s="215" t="s">
        <v>18766</v>
      </c>
      <c r="P2269" s="215" t="s">
        <v>18835</v>
      </c>
      <c r="Q2269" s="215" t="s">
        <v>18836</v>
      </c>
      <c r="S2269" s="208"/>
    </row>
    <row r="2270" spans="1:20" ht="13.15" customHeight="1">
      <c r="A2270" s="209" t="str">
        <f t="shared" si="70"/>
        <v>##1780823021</v>
      </c>
      <c r="B2270" s="210" t="s">
        <v>19215</v>
      </c>
      <c r="C2270" s="211" t="s">
        <v>89</v>
      </c>
      <c r="D2270" s="211" t="s">
        <v>89</v>
      </c>
      <c r="E2270" s="211" t="s">
        <v>3649</v>
      </c>
      <c r="F2270" s="211" t="s">
        <v>88</v>
      </c>
      <c r="G2270" s="211" t="s">
        <v>2154</v>
      </c>
      <c r="H2270" s="212" t="s">
        <v>2312</v>
      </c>
      <c r="I2270" s="213" t="s">
        <v>90</v>
      </c>
      <c r="J2270" s="201" t="str">
        <f t="shared" si="71"/>
        <v>0419</v>
      </c>
      <c r="K2270" s="209"/>
      <c r="L2270" s="209"/>
      <c r="M2270" s="214"/>
      <c r="N2270" s="209" t="s">
        <v>18765</v>
      </c>
      <c r="O2270" s="215" t="s">
        <v>18766</v>
      </c>
      <c r="P2270" s="215" t="s">
        <v>18835</v>
      </c>
      <c r="Q2270" s="215" t="s">
        <v>18836</v>
      </c>
      <c r="S2270" s="208"/>
    </row>
    <row r="2271" spans="1:20" ht="13.15" customHeight="1">
      <c r="A2271" s="209" t="str">
        <f t="shared" si="70"/>
        <v>1F-QMA0000031544361780823021</v>
      </c>
      <c r="B2271" s="210" t="s">
        <v>19215</v>
      </c>
      <c r="C2271" s="211" t="s">
        <v>89</v>
      </c>
      <c r="D2271" s="211" t="s">
        <v>89</v>
      </c>
      <c r="E2271" s="211" t="s">
        <v>16492</v>
      </c>
      <c r="F2271" s="211" t="s">
        <v>88</v>
      </c>
      <c r="G2271" s="211" t="s">
        <v>2154</v>
      </c>
      <c r="H2271" s="212" t="s">
        <v>2312</v>
      </c>
      <c r="I2271" s="213" t="s">
        <v>90</v>
      </c>
      <c r="J2271" s="201" t="str">
        <f t="shared" si="71"/>
        <v>0419</v>
      </c>
      <c r="K2271" s="209"/>
      <c r="L2271" s="209"/>
      <c r="M2271" s="214"/>
      <c r="N2271" s="209" t="s">
        <v>18765</v>
      </c>
      <c r="O2271" s="215" t="s">
        <v>18766</v>
      </c>
      <c r="P2271" s="215" t="s">
        <v>18835</v>
      </c>
      <c r="Q2271" s="215" t="s">
        <v>18836</v>
      </c>
      <c r="S2271" s="208"/>
    </row>
    <row r="2272" spans="1:20" ht="13.15" customHeight="1">
      <c r="A2272" s="209" t="str">
        <f t="shared" si="70"/>
        <v>1F-QMP0000039316061780823021</v>
      </c>
      <c r="B2272" s="210" t="s">
        <v>19215</v>
      </c>
      <c r="C2272" s="211" t="s">
        <v>89</v>
      </c>
      <c r="D2272" s="211" t="s">
        <v>89</v>
      </c>
      <c r="E2272" s="211" t="s">
        <v>16493</v>
      </c>
      <c r="F2272" s="211" t="s">
        <v>88</v>
      </c>
      <c r="G2272" s="211" t="s">
        <v>2154</v>
      </c>
      <c r="H2272" s="212" t="s">
        <v>2312</v>
      </c>
      <c r="I2272" s="213" t="s">
        <v>90</v>
      </c>
      <c r="J2272" s="201" t="str">
        <f t="shared" si="71"/>
        <v>0419</v>
      </c>
      <c r="K2272" s="209"/>
      <c r="L2272" s="209"/>
      <c r="M2272" s="214"/>
      <c r="N2272" s="209" t="s">
        <v>18765</v>
      </c>
      <c r="O2272" s="215" t="s">
        <v>18766</v>
      </c>
      <c r="P2272" s="215" t="s">
        <v>18835</v>
      </c>
      <c r="Q2272" s="215" t="s">
        <v>18836</v>
      </c>
      <c r="S2272" s="208"/>
    </row>
    <row r="2273" spans="1:17" s="208" customFormat="1" ht="13.15" customHeight="1">
      <c r="A2273" s="209" t="str">
        <f t="shared" si="70"/>
        <v>1350324031528027786</v>
      </c>
      <c r="B2273" s="210" t="s">
        <v>19216</v>
      </c>
      <c r="C2273" s="211" t="s">
        <v>890</v>
      </c>
      <c r="D2273" s="211" t="s">
        <v>890</v>
      </c>
      <c r="E2273" s="211" t="s">
        <v>16494</v>
      </c>
      <c r="F2273" s="211" t="s">
        <v>889</v>
      </c>
      <c r="G2273" s="211" t="s">
        <v>1928</v>
      </c>
      <c r="H2273" s="212" t="s">
        <v>2366</v>
      </c>
      <c r="I2273" s="213" t="s">
        <v>891</v>
      </c>
      <c r="J2273" s="201" t="str">
        <f t="shared" si="71"/>
        <v>0421</v>
      </c>
      <c r="K2273" s="209"/>
      <c r="L2273" s="209"/>
      <c r="M2273" s="214"/>
      <c r="N2273" s="209" t="s">
        <v>18777</v>
      </c>
      <c r="O2273" s="215" t="s">
        <v>18778</v>
      </c>
      <c r="P2273" s="215" t="s">
        <v>18773</v>
      </c>
      <c r="Q2273" s="215" t="s">
        <v>18774</v>
      </c>
    </row>
    <row r="2274" spans="1:17" s="208" customFormat="1" ht="13.15" customHeight="1">
      <c r="A2274" s="209" t="str">
        <f t="shared" si="70"/>
        <v>1350324041528027786</v>
      </c>
      <c r="B2274" s="210" t="s">
        <v>19216</v>
      </c>
      <c r="C2274" s="211" t="s">
        <v>890</v>
      </c>
      <c r="D2274" s="211" t="s">
        <v>890</v>
      </c>
      <c r="E2274" s="211" t="s">
        <v>16495</v>
      </c>
      <c r="F2274" s="211" t="s">
        <v>889</v>
      </c>
      <c r="G2274" s="211" t="s">
        <v>1928</v>
      </c>
      <c r="H2274" s="212" t="s">
        <v>2366</v>
      </c>
      <c r="I2274" s="213" t="s">
        <v>891</v>
      </c>
      <c r="J2274" s="201" t="str">
        <f t="shared" si="71"/>
        <v>0421</v>
      </c>
      <c r="K2274" s="209"/>
      <c r="L2274" s="209"/>
      <c r="M2274" s="214"/>
      <c r="N2274" s="209" t="s">
        <v>18777</v>
      </c>
      <c r="O2274" s="215" t="s">
        <v>18778</v>
      </c>
      <c r="P2274" s="215" t="s">
        <v>18773</v>
      </c>
      <c r="Q2274" s="215" t="s">
        <v>18774</v>
      </c>
    </row>
    <row r="2275" spans="1:17" s="208" customFormat="1" ht="13.15" customHeight="1">
      <c r="A2275" s="209" t="str">
        <f t="shared" si="70"/>
        <v>1350324051528027786</v>
      </c>
      <c r="B2275" s="210" t="s">
        <v>19216</v>
      </c>
      <c r="C2275" s="211" t="s">
        <v>890</v>
      </c>
      <c r="D2275" s="211" t="s">
        <v>890</v>
      </c>
      <c r="E2275" s="211" t="s">
        <v>889</v>
      </c>
      <c r="F2275" s="211" t="s">
        <v>889</v>
      </c>
      <c r="G2275" s="211" t="s">
        <v>1928</v>
      </c>
      <c r="H2275" s="212" t="s">
        <v>2366</v>
      </c>
      <c r="I2275" s="213" t="s">
        <v>891</v>
      </c>
      <c r="J2275" s="201" t="str">
        <f t="shared" si="71"/>
        <v>0421</v>
      </c>
      <c r="K2275" s="209"/>
      <c r="L2275" s="209"/>
      <c r="M2275" s="214"/>
      <c r="N2275" s="209" t="s">
        <v>18777</v>
      </c>
      <c r="O2275" s="215" t="s">
        <v>18778</v>
      </c>
      <c r="P2275" s="215" t="s">
        <v>18773</v>
      </c>
      <c r="Q2275" s="215" t="s">
        <v>18774</v>
      </c>
    </row>
    <row r="2276" spans="1:17" s="208" customFormat="1" ht="13.15" customHeight="1">
      <c r="A2276" s="209" t="str">
        <f t="shared" si="70"/>
        <v>##1528027786</v>
      </c>
      <c r="B2276" s="210" t="s">
        <v>19216</v>
      </c>
      <c r="C2276" s="211" t="s">
        <v>890</v>
      </c>
      <c r="D2276" s="211" t="s">
        <v>890</v>
      </c>
      <c r="E2276" s="211" t="s">
        <v>3649</v>
      </c>
      <c r="F2276" s="211" t="s">
        <v>889</v>
      </c>
      <c r="G2276" s="211" t="s">
        <v>1928</v>
      </c>
      <c r="H2276" s="212" t="s">
        <v>2366</v>
      </c>
      <c r="I2276" s="213" t="s">
        <v>891</v>
      </c>
      <c r="J2276" s="201" t="str">
        <f t="shared" si="71"/>
        <v>0421</v>
      </c>
      <c r="K2276" s="209"/>
      <c r="L2276" s="209"/>
      <c r="M2276" s="214"/>
      <c r="N2276" s="209" t="s">
        <v>18777</v>
      </c>
      <c r="O2276" s="215" t="s">
        <v>18778</v>
      </c>
      <c r="P2276" s="215" t="s">
        <v>18773</v>
      </c>
      <c r="Q2276" s="215" t="s">
        <v>18774</v>
      </c>
    </row>
    <row r="2277" spans="1:17" s="208" customFormat="1" ht="13.15" customHeight="1">
      <c r="A2277" s="209" t="str">
        <f t="shared" si="70"/>
        <v>135032405NA</v>
      </c>
      <c r="B2277" s="210" t="s">
        <v>19216</v>
      </c>
      <c r="C2277" s="211" t="s">
        <v>3106</v>
      </c>
      <c r="D2277" s="211" t="s">
        <v>890</v>
      </c>
      <c r="E2277" s="211" t="s">
        <v>889</v>
      </c>
      <c r="F2277" s="211" t="s">
        <v>889</v>
      </c>
      <c r="G2277" s="211" t="s">
        <v>1928</v>
      </c>
      <c r="H2277" s="212" t="s">
        <v>2366</v>
      </c>
      <c r="I2277" s="213" t="s">
        <v>891</v>
      </c>
      <c r="J2277" s="201" t="str">
        <f t="shared" si="71"/>
        <v>0421</v>
      </c>
      <c r="K2277" s="209" t="s">
        <v>9256</v>
      </c>
      <c r="L2277" s="209"/>
      <c r="M2277" s="214"/>
      <c r="N2277" s="209" t="s">
        <v>18777</v>
      </c>
      <c r="O2277" s="215" t="s">
        <v>18778</v>
      </c>
      <c r="P2277" s="215" t="s">
        <v>18773</v>
      </c>
      <c r="Q2277" s="215" t="s">
        <v>18774</v>
      </c>
    </row>
    <row r="2278" spans="1:17" s="208" customFormat="1" ht="13.15" customHeight="1">
      <c r="A2278" s="209" t="str">
        <f t="shared" si="70"/>
        <v>6A-000157491528027786</v>
      </c>
      <c r="B2278" s="210" t="s">
        <v>19216</v>
      </c>
      <c r="C2278" s="211" t="s">
        <v>890</v>
      </c>
      <c r="D2278" s="211" t="s">
        <v>890</v>
      </c>
      <c r="E2278" s="211" t="s">
        <v>16496</v>
      </c>
      <c r="F2278" s="211" t="s">
        <v>889</v>
      </c>
      <c r="G2278" s="211" t="s">
        <v>1928</v>
      </c>
      <c r="H2278" s="212" t="s">
        <v>2366</v>
      </c>
      <c r="I2278" s="213" t="s">
        <v>891</v>
      </c>
      <c r="J2278" s="201" t="str">
        <f t="shared" si="71"/>
        <v>0421</v>
      </c>
      <c r="K2278" s="209"/>
      <c r="L2278" s="209"/>
      <c r="M2278" s="214"/>
      <c r="N2278" s="209" t="s">
        <v>18777</v>
      </c>
      <c r="O2278" s="215" t="s">
        <v>18778</v>
      </c>
      <c r="P2278" s="215" t="s">
        <v>18773</v>
      </c>
      <c r="Q2278" s="215" t="s">
        <v>18774</v>
      </c>
    </row>
    <row r="2279" spans="1:17" s="208" customFormat="1" ht="13.15" customHeight="1">
      <c r="A2279" s="209" t="str">
        <f t="shared" si="70"/>
        <v>9A-00015741528027786</v>
      </c>
      <c r="B2279" s="210" t="s">
        <v>19216</v>
      </c>
      <c r="C2279" s="211" t="s">
        <v>890</v>
      </c>
      <c r="D2279" s="211" t="s">
        <v>890</v>
      </c>
      <c r="E2279" s="211" t="s">
        <v>16497</v>
      </c>
      <c r="F2279" s="211" t="s">
        <v>889</v>
      </c>
      <c r="G2279" s="211" t="s">
        <v>1928</v>
      </c>
      <c r="H2279" s="212" t="s">
        <v>2366</v>
      </c>
      <c r="I2279" s="213" t="s">
        <v>891</v>
      </c>
      <c r="J2279" s="201" t="str">
        <f t="shared" si="71"/>
        <v>0421</v>
      </c>
      <c r="K2279" s="209"/>
      <c r="L2279" s="209"/>
      <c r="M2279" s="214"/>
      <c r="N2279" s="209" t="s">
        <v>18777</v>
      </c>
      <c r="O2279" s="215" t="s">
        <v>18778</v>
      </c>
      <c r="P2279" s="215" t="s">
        <v>18773</v>
      </c>
      <c r="Q2279" s="215" t="s">
        <v>18774</v>
      </c>
    </row>
    <row r="2280" spans="1:17" s="208" customFormat="1" ht="13.15" customHeight="1">
      <c r="A2280" s="209" t="str">
        <f t="shared" si="70"/>
        <v>9A-000157491528027786</v>
      </c>
      <c r="B2280" s="210" t="s">
        <v>19216</v>
      </c>
      <c r="C2280" s="211" t="s">
        <v>890</v>
      </c>
      <c r="D2280" s="211" t="s">
        <v>890</v>
      </c>
      <c r="E2280" s="211" t="s">
        <v>16498</v>
      </c>
      <c r="F2280" s="211" t="s">
        <v>889</v>
      </c>
      <c r="G2280" s="211" t="s">
        <v>1928</v>
      </c>
      <c r="H2280" s="212" t="s">
        <v>2366</v>
      </c>
      <c r="I2280" s="213" t="s">
        <v>891</v>
      </c>
      <c r="J2280" s="201" t="str">
        <f t="shared" si="71"/>
        <v>0421</v>
      </c>
      <c r="K2280" s="209"/>
      <c r="L2280" s="209"/>
      <c r="M2280" s="214"/>
      <c r="N2280" s="209" t="s">
        <v>18777</v>
      </c>
      <c r="O2280" s="215" t="s">
        <v>18778</v>
      </c>
      <c r="P2280" s="215" t="s">
        <v>18773</v>
      </c>
      <c r="Q2280" s="215" t="s">
        <v>18774</v>
      </c>
    </row>
    <row r="2281" spans="1:17" s="208" customFormat="1" ht="13.15" customHeight="1">
      <c r="A2281" s="209" t="str">
        <f t="shared" si="70"/>
        <v>1350332021740238641</v>
      </c>
      <c r="B2281" s="210" t="s">
        <v>19217</v>
      </c>
      <c r="C2281" s="211" t="s">
        <v>77</v>
      </c>
      <c r="D2281" s="211" t="s">
        <v>77</v>
      </c>
      <c r="E2281" s="211" t="s">
        <v>16499</v>
      </c>
      <c r="F2281" s="211" t="s">
        <v>76</v>
      </c>
      <c r="G2281" s="211" t="s">
        <v>2173</v>
      </c>
      <c r="H2281" s="212" t="s">
        <v>2172</v>
      </c>
      <c r="I2281" s="213" t="s">
        <v>78</v>
      </c>
      <c r="J2281" s="201" t="str">
        <f t="shared" si="71"/>
        <v>0422</v>
      </c>
      <c r="K2281" s="209"/>
      <c r="L2281" s="209"/>
      <c r="M2281" s="214"/>
      <c r="N2281" s="209" t="s">
        <v>18765</v>
      </c>
      <c r="O2281" s="215" t="s">
        <v>18766</v>
      </c>
      <c r="P2281" s="215" t="s">
        <v>18835</v>
      </c>
      <c r="Q2281" s="215" t="s">
        <v>18836</v>
      </c>
    </row>
    <row r="2282" spans="1:17" s="208" customFormat="1" ht="13.15" customHeight="1">
      <c r="A2282" s="209" t="str">
        <f t="shared" si="70"/>
        <v>1350332031740238641</v>
      </c>
      <c r="B2282" s="210" t="s">
        <v>19217</v>
      </c>
      <c r="C2282" s="211" t="s">
        <v>77</v>
      </c>
      <c r="D2282" s="211" t="s">
        <v>77</v>
      </c>
      <c r="E2282" s="211" t="s">
        <v>16500</v>
      </c>
      <c r="F2282" s="211" t="s">
        <v>76</v>
      </c>
      <c r="G2282" s="211" t="s">
        <v>2173</v>
      </c>
      <c r="H2282" s="212" t="s">
        <v>2172</v>
      </c>
      <c r="I2282" s="213" t="s">
        <v>78</v>
      </c>
      <c r="J2282" s="201" t="str">
        <f t="shared" si="71"/>
        <v>0422</v>
      </c>
      <c r="K2282" s="209"/>
      <c r="L2282" s="209"/>
      <c r="M2282" s="214"/>
      <c r="N2282" s="209" t="s">
        <v>18765</v>
      </c>
      <c r="O2282" s="215" t="s">
        <v>18766</v>
      </c>
      <c r="P2282" s="215" t="s">
        <v>18835</v>
      </c>
      <c r="Q2282" s="215" t="s">
        <v>18836</v>
      </c>
    </row>
    <row r="2283" spans="1:17" s="208" customFormat="1" ht="13.15" customHeight="1">
      <c r="A2283" s="209" t="str">
        <f t="shared" si="70"/>
        <v>1350332041740238641</v>
      </c>
      <c r="B2283" s="210" t="s">
        <v>19217</v>
      </c>
      <c r="C2283" s="211" t="s">
        <v>77</v>
      </c>
      <c r="D2283" s="211" t="s">
        <v>77</v>
      </c>
      <c r="E2283" s="211" t="s">
        <v>16501</v>
      </c>
      <c r="F2283" s="211" t="s">
        <v>76</v>
      </c>
      <c r="G2283" s="211" t="s">
        <v>2173</v>
      </c>
      <c r="H2283" s="212" t="s">
        <v>2172</v>
      </c>
      <c r="I2283" s="213" t="s">
        <v>78</v>
      </c>
      <c r="J2283" s="201" t="str">
        <f t="shared" si="71"/>
        <v>0422</v>
      </c>
      <c r="K2283" s="209"/>
      <c r="L2283" s="209"/>
      <c r="M2283" s="214"/>
      <c r="N2283" s="209" t="s">
        <v>18765</v>
      </c>
      <c r="O2283" s="215" t="s">
        <v>18766</v>
      </c>
      <c r="P2283" s="215" t="s">
        <v>18835</v>
      </c>
      <c r="Q2283" s="215" t="s">
        <v>18836</v>
      </c>
    </row>
    <row r="2284" spans="1:17" s="208" customFormat="1" ht="13.15" customHeight="1">
      <c r="A2284" s="209" t="str">
        <f t="shared" si="70"/>
        <v>1350332071740238641</v>
      </c>
      <c r="B2284" s="210" t="s">
        <v>19217</v>
      </c>
      <c r="C2284" s="211" t="s">
        <v>77</v>
      </c>
      <c r="D2284" s="211" t="s">
        <v>77</v>
      </c>
      <c r="E2284" s="211" t="s">
        <v>16502</v>
      </c>
      <c r="F2284" s="211" t="s">
        <v>76</v>
      </c>
      <c r="G2284" s="211" t="s">
        <v>2173</v>
      </c>
      <c r="H2284" s="212" t="s">
        <v>2172</v>
      </c>
      <c r="I2284" s="213" t="s">
        <v>78</v>
      </c>
      <c r="J2284" s="201" t="str">
        <f t="shared" si="71"/>
        <v>0422</v>
      </c>
      <c r="K2284" s="209"/>
      <c r="L2284" s="209"/>
      <c r="M2284" s="214"/>
      <c r="N2284" s="209" t="s">
        <v>18765</v>
      </c>
      <c r="O2284" s="215" t="s">
        <v>18766</v>
      </c>
      <c r="P2284" s="215" t="s">
        <v>18835</v>
      </c>
      <c r="Q2284" s="215" t="s">
        <v>18836</v>
      </c>
    </row>
    <row r="2285" spans="1:17" s="208" customFormat="1" ht="13.15" customHeight="1">
      <c r="A2285" s="209" t="str">
        <f t="shared" si="70"/>
        <v>1350332081740238641</v>
      </c>
      <c r="B2285" s="210" t="s">
        <v>19217</v>
      </c>
      <c r="C2285" s="211" t="s">
        <v>77</v>
      </c>
      <c r="D2285" s="211" t="s">
        <v>77</v>
      </c>
      <c r="E2285" s="211" t="s">
        <v>16503</v>
      </c>
      <c r="F2285" s="211" t="s">
        <v>76</v>
      </c>
      <c r="G2285" s="211" t="s">
        <v>2173</v>
      </c>
      <c r="H2285" s="212" t="s">
        <v>2172</v>
      </c>
      <c r="I2285" s="213" t="s">
        <v>78</v>
      </c>
      <c r="J2285" s="201" t="str">
        <f t="shared" si="71"/>
        <v>0422</v>
      </c>
      <c r="K2285" s="209"/>
      <c r="L2285" s="209"/>
      <c r="M2285" s="214"/>
      <c r="N2285" s="209" t="s">
        <v>18765</v>
      </c>
      <c r="O2285" s="215" t="s">
        <v>18766</v>
      </c>
      <c r="P2285" s="215" t="s">
        <v>18835</v>
      </c>
      <c r="Q2285" s="215" t="s">
        <v>18836</v>
      </c>
    </row>
    <row r="2286" spans="1:17" s="208" customFormat="1" ht="13.15" customHeight="1">
      <c r="A2286" s="209" t="str">
        <f t="shared" si="70"/>
        <v>1350332091740238641</v>
      </c>
      <c r="B2286" s="210" t="s">
        <v>19217</v>
      </c>
      <c r="C2286" s="211" t="s">
        <v>77</v>
      </c>
      <c r="D2286" s="211" t="s">
        <v>77</v>
      </c>
      <c r="E2286" s="211" t="s">
        <v>16504</v>
      </c>
      <c r="F2286" s="211" t="s">
        <v>76</v>
      </c>
      <c r="G2286" s="211" t="s">
        <v>2173</v>
      </c>
      <c r="H2286" s="212" t="s">
        <v>2172</v>
      </c>
      <c r="I2286" s="213" t="s">
        <v>78</v>
      </c>
      <c r="J2286" s="201" t="str">
        <f t="shared" si="71"/>
        <v>0422</v>
      </c>
      <c r="K2286" s="209"/>
      <c r="L2286" s="209"/>
      <c r="M2286" s="214"/>
      <c r="N2286" s="209" t="s">
        <v>18765</v>
      </c>
      <c r="O2286" s="215" t="s">
        <v>18766</v>
      </c>
      <c r="P2286" s="215" t="s">
        <v>18835</v>
      </c>
      <c r="Q2286" s="215" t="s">
        <v>18836</v>
      </c>
    </row>
    <row r="2287" spans="1:17" s="208" customFormat="1" ht="13.15" customHeight="1">
      <c r="A2287" s="209" t="str">
        <f t="shared" si="70"/>
        <v>1350332101740238641</v>
      </c>
      <c r="B2287" s="210" t="s">
        <v>19217</v>
      </c>
      <c r="C2287" s="211" t="s">
        <v>77</v>
      </c>
      <c r="D2287" s="211" t="s">
        <v>77</v>
      </c>
      <c r="E2287" s="211" t="s">
        <v>76</v>
      </c>
      <c r="F2287" s="211" t="s">
        <v>76</v>
      </c>
      <c r="G2287" s="211" t="s">
        <v>2173</v>
      </c>
      <c r="H2287" s="212" t="s">
        <v>2172</v>
      </c>
      <c r="I2287" s="213" t="s">
        <v>78</v>
      </c>
      <c r="J2287" s="201" t="str">
        <f t="shared" si="71"/>
        <v>0422</v>
      </c>
      <c r="K2287" s="209"/>
      <c r="L2287" s="209"/>
      <c r="M2287" s="214"/>
      <c r="N2287" s="209" t="s">
        <v>18765</v>
      </c>
      <c r="O2287" s="215" t="s">
        <v>18766</v>
      </c>
      <c r="P2287" s="215" t="s">
        <v>18835</v>
      </c>
      <c r="Q2287" s="215" t="s">
        <v>18836</v>
      </c>
    </row>
    <row r="2288" spans="1:17" s="208" customFormat="1" ht="13.15" customHeight="1">
      <c r="A2288" s="209" t="str">
        <f t="shared" si="70"/>
        <v>##1740238641</v>
      </c>
      <c r="B2288" s="210" t="s">
        <v>19217</v>
      </c>
      <c r="C2288" s="211" t="s">
        <v>77</v>
      </c>
      <c r="D2288" s="211" t="s">
        <v>77</v>
      </c>
      <c r="E2288" s="211" t="s">
        <v>3649</v>
      </c>
      <c r="F2288" s="211" t="s">
        <v>76</v>
      </c>
      <c r="G2288" s="211" t="s">
        <v>2173</v>
      </c>
      <c r="H2288" s="212" t="s">
        <v>2172</v>
      </c>
      <c r="I2288" s="213" t="s">
        <v>78</v>
      </c>
      <c r="J2288" s="201" t="str">
        <f t="shared" si="71"/>
        <v>0422</v>
      </c>
      <c r="K2288" s="209"/>
      <c r="L2288" s="209"/>
      <c r="M2288" s="214"/>
      <c r="N2288" s="209" t="s">
        <v>18765</v>
      </c>
      <c r="O2288" s="215" t="s">
        <v>18766</v>
      </c>
      <c r="P2288" s="215" t="s">
        <v>18835</v>
      </c>
      <c r="Q2288" s="215" t="s">
        <v>18836</v>
      </c>
    </row>
    <row r="2289" spans="1:17" s="208" customFormat="1" ht="13.15" customHeight="1">
      <c r="A2289" s="209" t="str">
        <f t="shared" si="70"/>
        <v>1F-QMA0000024256291740238641</v>
      </c>
      <c r="B2289" s="210" t="s">
        <v>19217</v>
      </c>
      <c r="C2289" s="211" t="s">
        <v>77</v>
      </c>
      <c r="D2289" s="211" t="s">
        <v>77</v>
      </c>
      <c r="E2289" s="211" t="s">
        <v>16505</v>
      </c>
      <c r="F2289" s="211" t="s">
        <v>76</v>
      </c>
      <c r="G2289" s="211" t="s">
        <v>2173</v>
      </c>
      <c r="H2289" s="212" t="s">
        <v>2172</v>
      </c>
      <c r="I2289" s="213" t="s">
        <v>78</v>
      </c>
      <c r="J2289" s="201" t="str">
        <f t="shared" si="71"/>
        <v>0422</v>
      </c>
      <c r="K2289" s="209"/>
      <c r="L2289" s="209"/>
      <c r="M2289" s="214"/>
      <c r="N2289" s="209" t="s">
        <v>18765</v>
      </c>
      <c r="O2289" s="215" t="s">
        <v>18766</v>
      </c>
      <c r="P2289" s="215" t="s">
        <v>18835</v>
      </c>
      <c r="Q2289" s="215" t="s">
        <v>18836</v>
      </c>
    </row>
    <row r="2290" spans="1:17" s="208" customFormat="1" ht="13.15" customHeight="1">
      <c r="A2290" s="209" t="str">
        <f t="shared" si="70"/>
        <v>7T-QMA0000024256291740238641</v>
      </c>
      <c r="B2290" s="210" t="s">
        <v>19217</v>
      </c>
      <c r="C2290" s="211" t="s">
        <v>77</v>
      </c>
      <c r="D2290" s="211" t="s">
        <v>77</v>
      </c>
      <c r="E2290" s="211" t="s">
        <v>16506</v>
      </c>
      <c r="F2290" s="211" t="s">
        <v>76</v>
      </c>
      <c r="G2290" s="211" t="s">
        <v>2173</v>
      </c>
      <c r="H2290" s="212" t="s">
        <v>2172</v>
      </c>
      <c r="I2290" s="213" t="s">
        <v>78</v>
      </c>
      <c r="J2290" s="201" t="str">
        <f t="shared" si="71"/>
        <v>0422</v>
      </c>
      <c r="K2290" s="209"/>
      <c r="L2290" s="209"/>
      <c r="M2290" s="214"/>
      <c r="N2290" s="209" t="s">
        <v>18765</v>
      </c>
      <c r="O2290" s="215" t="s">
        <v>18766</v>
      </c>
      <c r="P2290" s="215" t="s">
        <v>18835</v>
      </c>
      <c r="Q2290" s="215" t="s">
        <v>18836</v>
      </c>
    </row>
    <row r="2291" spans="1:17" s="208" customFormat="1" ht="13.15" customHeight="1">
      <c r="A2291" s="209" t="str">
        <f t="shared" si="70"/>
        <v>1350340051871583153</v>
      </c>
      <c r="B2291" s="210" t="s">
        <v>19218</v>
      </c>
      <c r="C2291" s="211" t="s">
        <v>704</v>
      </c>
      <c r="D2291" s="211" t="s">
        <v>704</v>
      </c>
      <c r="E2291" s="211" t="s">
        <v>16508</v>
      </c>
      <c r="F2291" s="211" t="s">
        <v>703</v>
      </c>
      <c r="G2291" s="211" t="s">
        <v>2105</v>
      </c>
      <c r="H2291" s="212" t="s">
        <v>2325</v>
      </c>
      <c r="I2291" s="213" t="s">
        <v>705</v>
      </c>
      <c r="J2291" s="201" t="str">
        <f t="shared" si="71"/>
        <v>0424</v>
      </c>
      <c r="K2291" s="209"/>
      <c r="L2291" s="209"/>
      <c r="M2291" s="214"/>
      <c r="N2291" s="209" t="s">
        <v>18777</v>
      </c>
      <c r="O2291" s="215" t="s">
        <v>18778</v>
      </c>
      <c r="P2291" s="215" t="s">
        <v>18835</v>
      </c>
      <c r="Q2291" s="215" t="s">
        <v>18836</v>
      </c>
    </row>
    <row r="2292" spans="1:17" s="208" customFormat="1" ht="13.15" customHeight="1">
      <c r="A2292" s="209" t="str">
        <f t="shared" si="70"/>
        <v>1350340061811091903</v>
      </c>
      <c r="B2292" s="210" t="s">
        <v>19218</v>
      </c>
      <c r="C2292" s="211" t="s">
        <v>16509</v>
      </c>
      <c r="D2292" s="211" t="s">
        <v>704</v>
      </c>
      <c r="E2292" s="211" t="s">
        <v>16510</v>
      </c>
      <c r="F2292" s="211" t="s">
        <v>703</v>
      </c>
      <c r="G2292" s="211" t="s">
        <v>2105</v>
      </c>
      <c r="H2292" s="212" t="s">
        <v>2325</v>
      </c>
      <c r="I2292" s="213" t="s">
        <v>705</v>
      </c>
      <c r="J2292" s="201" t="str">
        <f t="shared" si="71"/>
        <v>0424</v>
      </c>
      <c r="K2292" s="209"/>
      <c r="L2292" s="209"/>
      <c r="M2292" s="214"/>
      <c r="N2292" s="209" t="s">
        <v>18777</v>
      </c>
      <c r="O2292" s="215" t="s">
        <v>18778</v>
      </c>
      <c r="P2292" s="215" t="s">
        <v>18835</v>
      </c>
      <c r="Q2292" s="215" t="s">
        <v>18836</v>
      </c>
    </row>
    <row r="2293" spans="1:17" s="208" customFormat="1" ht="13.15" customHeight="1">
      <c r="A2293" s="209" t="str">
        <f t="shared" si="70"/>
        <v>1350340071871583153</v>
      </c>
      <c r="B2293" s="210" t="s">
        <v>19218</v>
      </c>
      <c r="C2293" s="211" t="s">
        <v>704</v>
      </c>
      <c r="D2293" s="211" t="s">
        <v>704</v>
      </c>
      <c r="E2293" s="211" t="s">
        <v>16511</v>
      </c>
      <c r="F2293" s="211" t="s">
        <v>703</v>
      </c>
      <c r="G2293" s="211" t="s">
        <v>2105</v>
      </c>
      <c r="H2293" s="212" t="s">
        <v>2325</v>
      </c>
      <c r="I2293" s="213" t="s">
        <v>705</v>
      </c>
      <c r="J2293" s="201" t="str">
        <f t="shared" si="71"/>
        <v>0424</v>
      </c>
      <c r="K2293" s="209"/>
      <c r="L2293" s="209"/>
      <c r="M2293" s="214"/>
      <c r="N2293" s="209" t="s">
        <v>18777</v>
      </c>
      <c r="O2293" s="215" t="s">
        <v>18778</v>
      </c>
      <c r="P2293" s="215" t="s">
        <v>18835</v>
      </c>
      <c r="Q2293" s="215" t="s">
        <v>18836</v>
      </c>
    </row>
    <row r="2294" spans="1:17" s="208" customFormat="1" ht="13.15" customHeight="1">
      <c r="A2294" s="209" t="str">
        <f t="shared" si="70"/>
        <v>1350340091871583153</v>
      </c>
      <c r="B2294" s="210" t="s">
        <v>19218</v>
      </c>
      <c r="C2294" s="211" t="s">
        <v>704</v>
      </c>
      <c r="D2294" s="211" t="s">
        <v>704</v>
      </c>
      <c r="E2294" s="211" t="s">
        <v>703</v>
      </c>
      <c r="F2294" s="211" t="s">
        <v>703</v>
      </c>
      <c r="G2294" s="211" t="s">
        <v>2105</v>
      </c>
      <c r="H2294" s="212" t="s">
        <v>2325</v>
      </c>
      <c r="I2294" s="213" t="s">
        <v>705</v>
      </c>
      <c r="J2294" s="201" t="str">
        <f t="shared" si="71"/>
        <v>0424</v>
      </c>
      <c r="K2294" s="209"/>
      <c r="L2294" s="209"/>
      <c r="M2294" s="214"/>
      <c r="N2294" s="209" t="s">
        <v>18777</v>
      </c>
      <c r="O2294" s="215" t="s">
        <v>18778</v>
      </c>
      <c r="P2294" s="215" t="s">
        <v>18835</v>
      </c>
      <c r="Q2294" s="215" t="s">
        <v>18836</v>
      </c>
    </row>
    <row r="2295" spans="1:17" s="208" customFormat="1" ht="13.15" customHeight="1">
      <c r="A2295" s="209" t="str">
        <f t="shared" si="70"/>
        <v>001012262LT1871583153</v>
      </c>
      <c r="B2295" s="210" t="s">
        <v>19218</v>
      </c>
      <c r="C2295" s="211" t="s">
        <v>704</v>
      </c>
      <c r="D2295" s="211" t="s">
        <v>704</v>
      </c>
      <c r="E2295" s="211" t="s">
        <v>16507</v>
      </c>
      <c r="F2295" s="211" t="s">
        <v>703</v>
      </c>
      <c r="G2295" s="211" t="s">
        <v>2105</v>
      </c>
      <c r="H2295" s="212" t="s">
        <v>2325</v>
      </c>
      <c r="I2295" s="213" t="s">
        <v>705</v>
      </c>
      <c r="J2295" s="201" t="str">
        <f t="shared" si="71"/>
        <v>0424</v>
      </c>
      <c r="K2295" s="209" t="s">
        <v>14592</v>
      </c>
      <c r="L2295" s="209"/>
      <c r="M2295" s="214"/>
      <c r="N2295" s="209" t="s">
        <v>18777</v>
      </c>
      <c r="O2295" s="215" t="s">
        <v>18778</v>
      </c>
      <c r="P2295" s="215" t="s">
        <v>18835</v>
      </c>
      <c r="Q2295" s="215" t="s">
        <v>18836</v>
      </c>
    </row>
    <row r="2296" spans="1:17" s="208" customFormat="1" ht="13.15" customHeight="1">
      <c r="A2296" s="209" t="str">
        <f t="shared" si="70"/>
        <v>0847345011629266440</v>
      </c>
      <c r="B2296" s="210" t="s">
        <v>19219</v>
      </c>
      <c r="C2296" s="211" t="s">
        <v>16512</v>
      </c>
      <c r="D2296" s="211" t="s">
        <v>782</v>
      </c>
      <c r="E2296" s="211" t="s">
        <v>16513</v>
      </c>
      <c r="F2296" s="211" t="s">
        <v>781</v>
      </c>
      <c r="G2296" s="211" t="s">
        <v>2003</v>
      </c>
      <c r="H2296" s="212" t="s">
        <v>2002</v>
      </c>
      <c r="I2296" s="213" t="s">
        <v>783</v>
      </c>
      <c r="J2296" s="201" t="str">
        <f t="shared" si="71"/>
        <v>0426</v>
      </c>
      <c r="K2296" s="209"/>
      <c r="L2296" s="209"/>
      <c r="M2296" s="214"/>
      <c r="N2296" s="209" t="s">
        <v>18777</v>
      </c>
      <c r="O2296" s="215" t="s">
        <v>18778</v>
      </c>
      <c r="P2296" s="215" t="s">
        <v>18937</v>
      </c>
      <c r="Q2296" s="215" t="s">
        <v>18938</v>
      </c>
    </row>
    <row r="2297" spans="1:17" s="208" customFormat="1" ht="13.15" customHeight="1">
      <c r="A2297" s="209" t="str">
        <f t="shared" si="70"/>
        <v>1350357031740300250</v>
      </c>
      <c r="B2297" s="210" t="s">
        <v>19219</v>
      </c>
      <c r="C2297" s="211" t="s">
        <v>16514</v>
      </c>
      <c r="D2297" s="211" t="s">
        <v>782</v>
      </c>
      <c r="E2297" s="211" t="s">
        <v>16515</v>
      </c>
      <c r="F2297" s="211" t="s">
        <v>781</v>
      </c>
      <c r="G2297" s="211" t="s">
        <v>2003</v>
      </c>
      <c r="H2297" s="212" t="s">
        <v>2002</v>
      </c>
      <c r="I2297" s="213" t="s">
        <v>783</v>
      </c>
      <c r="J2297" s="201" t="str">
        <f t="shared" si="71"/>
        <v>0426</v>
      </c>
      <c r="K2297" s="209"/>
      <c r="L2297" s="209"/>
      <c r="M2297" s="214"/>
      <c r="N2297" s="209" t="s">
        <v>18777</v>
      </c>
      <c r="O2297" s="215" t="s">
        <v>18778</v>
      </c>
      <c r="P2297" s="215" t="s">
        <v>18937</v>
      </c>
      <c r="Q2297" s="215" t="s">
        <v>18938</v>
      </c>
    </row>
    <row r="2298" spans="1:17" s="208" customFormat="1" ht="13.15" customHeight="1">
      <c r="A2298" s="209" t="str">
        <f t="shared" si="70"/>
        <v>1350357031861488579</v>
      </c>
      <c r="B2298" s="210" t="s">
        <v>19219</v>
      </c>
      <c r="C2298" s="211" t="s">
        <v>782</v>
      </c>
      <c r="D2298" s="211" t="s">
        <v>782</v>
      </c>
      <c r="E2298" s="211" t="s">
        <v>16515</v>
      </c>
      <c r="F2298" s="211" t="s">
        <v>781</v>
      </c>
      <c r="G2298" s="211" t="s">
        <v>2003</v>
      </c>
      <c r="H2298" s="212" t="s">
        <v>2002</v>
      </c>
      <c r="I2298" s="213" t="s">
        <v>783</v>
      </c>
      <c r="J2298" s="201" t="str">
        <f t="shared" si="71"/>
        <v>0426</v>
      </c>
      <c r="K2298" s="209"/>
      <c r="L2298" s="209"/>
      <c r="M2298" s="214"/>
      <c r="N2298" s="209" t="s">
        <v>18777</v>
      </c>
      <c r="O2298" s="215" t="s">
        <v>18778</v>
      </c>
      <c r="P2298" s="215" t="s">
        <v>18937</v>
      </c>
      <c r="Q2298" s="215" t="s">
        <v>18938</v>
      </c>
    </row>
    <row r="2299" spans="1:17" s="208" customFormat="1" ht="13.15" customHeight="1">
      <c r="A2299" s="209" t="str">
        <f t="shared" si="70"/>
        <v>1350357041861488579</v>
      </c>
      <c r="B2299" s="210" t="s">
        <v>19219</v>
      </c>
      <c r="C2299" s="211" t="s">
        <v>782</v>
      </c>
      <c r="D2299" s="211" t="s">
        <v>782</v>
      </c>
      <c r="E2299" s="211" t="s">
        <v>16516</v>
      </c>
      <c r="F2299" s="211" t="s">
        <v>781</v>
      </c>
      <c r="G2299" s="211" t="s">
        <v>2003</v>
      </c>
      <c r="H2299" s="212" t="s">
        <v>2002</v>
      </c>
      <c r="I2299" s="213" t="s">
        <v>783</v>
      </c>
      <c r="J2299" s="201" t="str">
        <f t="shared" si="71"/>
        <v>0426</v>
      </c>
      <c r="K2299" s="209"/>
      <c r="L2299" s="209"/>
      <c r="M2299" s="214"/>
      <c r="N2299" s="209" t="s">
        <v>18777</v>
      </c>
      <c r="O2299" s="215" t="s">
        <v>18778</v>
      </c>
      <c r="P2299" s="215" t="s">
        <v>18937</v>
      </c>
      <c r="Q2299" s="215" t="s">
        <v>18938</v>
      </c>
    </row>
    <row r="2300" spans="1:17" s="208" customFormat="1" ht="13.15" customHeight="1">
      <c r="A2300" s="209" t="str">
        <f t="shared" si="70"/>
        <v>1350357051861488579</v>
      </c>
      <c r="B2300" s="210" t="s">
        <v>19219</v>
      </c>
      <c r="C2300" s="211" t="s">
        <v>782</v>
      </c>
      <c r="D2300" s="211" t="s">
        <v>782</v>
      </c>
      <c r="E2300" s="211" t="s">
        <v>16517</v>
      </c>
      <c r="F2300" s="211" t="s">
        <v>781</v>
      </c>
      <c r="G2300" s="211" t="s">
        <v>2003</v>
      </c>
      <c r="H2300" s="212" t="s">
        <v>2002</v>
      </c>
      <c r="I2300" s="213" t="s">
        <v>783</v>
      </c>
      <c r="J2300" s="201" t="str">
        <f t="shared" si="71"/>
        <v>0426</v>
      </c>
      <c r="K2300" s="209"/>
      <c r="L2300" s="209"/>
      <c r="M2300" s="214"/>
      <c r="N2300" s="209" t="s">
        <v>18777</v>
      </c>
      <c r="O2300" s="215" t="s">
        <v>18778</v>
      </c>
      <c r="P2300" s="215" t="s">
        <v>18937</v>
      </c>
      <c r="Q2300" s="215" t="s">
        <v>18938</v>
      </c>
    </row>
    <row r="2301" spans="1:17" s="208" customFormat="1" ht="13.15" customHeight="1">
      <c r="A2301" s="209" t="str">
        <f t="shared" si="70"/>
        <v>1350357061861488579</v>
      </c>
      <c r="B2301" s="210" t="s">
        <v>19219</v>
      </c>
      <c r="C2301" s="211" t="s">
        <v>782</v>
      </c>
      <c r="D2301" s="211" t="s">
        <v>782</v>
      </c>
      <c r="E2301" s="211" t="s">
        <v>781</v>
      </c>
      <c r="F2301" s="211" t="s">
        <v>781</v>
      </c>
      <c r="G2301" s="211" t="s">
        <v>2003</v>
      </c>
      <c r="H2301" s="212" t="s">
        <v>2002</v>
      </c>
      <c r="I2301" s="213" t="s">
        <v>783</v>
      </c>
      <c r="J2301" s="201" t="str">
        <f t="shared" si="71"/>
        <v>0426</v>
      </c>
      <c r="K2301" s="209"/>
      <c r="L2301" s="209"/>
      <c r="M2301" s="214"/>
      <c r="N2301" s="209" t="s">
        <v>18777</v>
      </c>
      <c r="O2301" s="215" t="s">
        <v>18778</v>
      </c>
      <c r="P2301" s="215" t="s">
        <v>18937</v>
      </c>
      <c r="Q2301" s="215" t="s">
        <v>18938</v>
      </c>
    </row>
    <row r="2302" spans="1:17" s="208" customFormat="1" ht="13.15" customHeight="1">
      <c r="A2302" s="209" t="str">
        <f t="shared" si="70"/>
        <v>##1861488579</v>
      </c>
      <c r="B2302" s="210" t="s">
        <v>19219</v>
      </c>
      <c r="C2302" s="211" t="s">
        <v>782</v>
      </c>
      <c r="D2302" s="211" t="s">
        <v>782</v>
      </c>
      <c r="E2302" s="211" t="s">
        <v>3649</v>
      </c>
      <c r="F2302" s="211" t="s">
        <v>781</v>
      </c>
      <c r="G2302" s="211" t="s">
        <v>2003</v>
      </c>
      <c r="H2302" s="212" t="s">
        <v>2002</v>
      </c>
      <c r="I2302" s="213" t="s">
        <v>783</v>
      </c>
      <c r="J2302" s="201" t="str">
        <f t="shared" si="71"/>
        <v>0426</v>
      </c>
      <c r="K2302" s="209" t="s">
        <v>14592</v>
      </c>
      <c r="L2302" s="209"/>
      <c r="M2302" s="214"/>
      <c r="N2302" s="209" t="s">
        <v>18777</v>
      </c>
      <c r="O2302" s="215" t="s">
        <v>18778</v>
      </c>
      <c r="P2302" s="215" t="s">
        <v>18937</v>
      </c>
      <c r="Q2302" s="215" t="s">
        <v>18938</v>
      </c>
    </row>
    <row r="2303" spans="1:17" s="208" customFormat="1" ht="13.15" customHeight="1">
      <c r="A2303" s="209" t="str">
        <f t="shared" si="70"/>
        <v>1861488579MR1861488579</v>
      </c>
      <c r="B2303" s="210" t="s">
        <v>19219</v>
      </c>
      <c r="C2303" s="211" t="s">
        <v>782</v>
      </c>
      <c r="D2303" s="211" t="s">
        <v>782</v>
      </c>
      <c r="E2303" s="211" t="s">
        <v>16518</v>
      </c>
      <c r="F2303" s="211" t="s">
        <v>781</v>
      </c>
      <c r="G2303" s="211" t="s">
        <v>2003</v>
      </c>
      <c r="H2303" s="212" t="s">
        <v>2002</v>
      </c>
      <c r="I2303" s="213" t="s">
        <v>783</v>
      </c>
      <c r="J2303" s="201" t="str">
        <f t="shared" si="71"/>
        <v>0426</v>
      </c>
      <c r="K2303" s="209"/>
      <c r="L2303" s="209"/>
      <c r="M2303" s="214"/>
      <c r="N2303" s="209" t="s">
        <v>18777</v>
      </c>
      <c r="O2303" s="215" t="s">
        <v>18778</v>
      </c>
      <c r="P2303" s="215" t="s">
        <v>18937</v>
      </c>
      <c r="Q2303" s="215" t="s">
        <v>18938</v>
      </c>
    </row>
    <row r="2304" spans="1:17" s="208" customFormat="1" ht="13.15" customHeight="1">
      <c r="A2304" s="209" t="str">
        <f t="shared" si="70"/>
        <v>1F-QMA0000022241501861488579</v>
      </c>
      <c r="B2304" s="210" t="s">
        <v>19219</v>
      </c>
      <c r="C2304" s="211" t="s">
        <v>782</v>
      </c>
      <c r="D2304" s="211" t="s">
        <v>782</v>
      </c>
      <c r="E2304" s="211" t="s">
        <v>16519</v>
      </c>
      <c r="F2304" s="211" t="s">
        <v>781</v>
      </c>
      <c r="G2304" s="211" t="s">
        <v>2003</v>
      </c>
      <c r="H2304" s="212" t="s">
        <v>2002</v>
      </c>
      <c r="I2304" s="213" t="s">
        <v>783</v>
      </c>
      <c r="J2304" s="201" t="str">
        <f t="shared" si="71"/>
        <v>0426</v>
      </c>
      <c r="K2304" s="209"/>
      <c r="L2304" s="209"/>
      <c r="M2304" s="214"/>
      <c r="N2304" s="209" t="s">
        <v>18777</v>
      </c>
      <c r="O2304" s="215" t="s">
        <v>18778</v>
      </c>
      <c r="P2304" s="215" t="s">
        <v>18937</v>
      </c>
      <c r="Q2304" s="215" t="s">
        <v>18938</v>
      </c>
    </row>
    <row r="2305" spans="1:17" s="208" customFormat="1" ht="13.15" customHeight="1">
      <c r="A2305" s="209" t="str">
        <f t="shared" si="70"/>
        <v>1350365041669472387</v>
      </c>
      <c r="B2305" s="210" t="s">
        <v>19220</v>
      </c>
      <c r="C2305" s="211" t="s">
        <v>515</v>
      </c>
      <c r="D2305" s="211" t="s">
        <v>515</v>
      </c>
      <c r="E2305" s="211" t="s">
        <v>16520</v>
      </c>
      <c r="F2305" s="211" t="s">
        <v>514</v>
      </c>
      <c r="G2305" s="211" t="s">
        <v>2251</v>
      </c>
      <c r="H2305" s="212" t="s">
        <v>3175</v>
      </c>
      <c r="I2305" s="213" t="s">
        <v>516</v>
      </c>
      <c r="J2305" s="201" t="str">
        <f t="shared" si="71"/>
        <v>0428</v>
      </c>
      <c r="K2305" s="209"/>
      <c r="L2305" s="209"/>
      <c r="M2305" s="214"/>
      <c r="N2305" s="209" t="s">
        <v>18777</v>
      </c>
      <c r="O2305" s="215" t="s">
        <v>18778</v>
      </c>
      <c r="P2305" s="215" t="s">
        <v>18781</v>
      </c>
      <c r="Q2305" s="215" t="s">
        <v>18782</v>
      </c>
    </row>
    <row r="2306" spans="1:17" s="208" customFormat="1" ht="13.15" customHeight="1">
      <c r="A2306" s="209" t="str">
        <f t="shared" ref="A2306:A2369" si="72">E2306&amp;C2306</f>
        <v>1350365051487654018</v>
      </c>
      <c r="B2306" s="210" t="s">
        <v>19220</v>
      </c>
      <c r="C2306" s="211" t="s">
        <v>16521</v>
      </c>
      <c r="D2306" s="211" t="s">
        <v>515</v>
      </c>
      <c r="E2306" s="211" t="s">
        <v>16522</v>
      </c>
      <c r="F2306" s="211" t="s">
        <v>514</v>
      </c>
      <c r="G2306" s="211" t="s">
        <v>2251</v>
      </c>
      <c r="H2306" s="212" t="s">
        <v>3175</v>
      </c>
      <c r="I2306" s="213" t="s">
        <v>516</v>
      </c>
      <c r="J2306" s="201" t="str">
        <f t="shared" ref="J2306:J2369" si="73">B2306</f>
        <v>0428</v>
      </c>
      <c r="K2306" s="209"/>
      <c r="L2306" s="209"/>
      <c r="M2306" s="214"/>
      <c r="N2306" s="209" t="s">
        <v>18777</v>
      </c>
      <c r="O2306" s="215" t="s">
        <v>18778</v>
      </c>
      <c r="P2306" s="215" t="s">
        <v>18781</v>
      </c>
      <c r="Q2306" s="215" t="s">
        <v>18782</v>
      </c>
    </row>
    <row r="2307" spans="1:17" s="208" customFormat="1" ht="13.15" customHeight="1">
      <c r="A2307" s="209" t="str">
        <f t="shared" si="72"/>
        <v>1350365061669472387</v>
      </c>
      <c r="B2307" s="210" t="s">
        <v>19220</v>
      </c>
      <c r="C2307" s="211" t="s">
        <v>515</v>
      </c>
      <c r="D2307" s="211" t="s">
        <v>515</v>
      </c>
      <c r="E2307" s="211" t="s">
        <v>514</v>
      </c>
      <c r="F2307" s="211" t="s">
        <v>514</v>
      </c>
      <c r="G2307" s="211" t="s">
        <v>2251</v>
      </c>
      <c r="H2307" s="212" t="s">
        <v>3175</v>
      </c>
      <c r="I2307" s="213" t="s">
        <v>516</v>
      </c>
      <c r="J2307" s="201" t="str">
        <f t="shared" si="73"/>
        <v>0428</v>
      </c>
      <c r="K2307" s="209"/>
      <c r="L2307" s="209"/>
      <c r="M2307" s="214"/>
      <c r="N2307" s="209" t="s">
        <v>18777</v>
      </c>
      <c r="O2307" s="215" t="s">
        <v>18778</v>
      </c>
      <c r="P2307" s="215" t="s">
        <v>18781</v>
      </c>
      <c r="Q2307" s="215" t="s">
        <v>18782</v>
      </c>
    </row>
    <row r="2308" spans="1:17" s="208" customFormat="1" ht="13.15" customHeight="1">
      <c r="A2308" s="209" t="str">
        <f t="shared" si="72"/>
        <v>1350365071497755839</v>
      </c>
      <c r="B2308" s="210" t="s">
        <v>19220</v>
      </c>
      <c r="C2308" s="211" t="s">
        <v>16523</v>
      </c>
      <c r="D2308" s="211" t="s">
        <v>515</v>
      </c>
      <c r="E2308" s="211" t="s">
        <v>16524</v>
      </c>
      <c r="F2308" s="211" t="s">
        <v>514</v>
      </c>
      <c r="G2308" s="211" t="s">
        <v>2251</v>
      </c>
      <c r="H2308" s="212" t="s">
        <v>3175</v>
      </c>
      <c r="I2308" s="213" t="s">
        <v>516</v>
      </c>
      <c r="J2308" s="201" t="str">
        <f t="shared" si="73"/>
        <v>0428</v>
      </c>
      <c r="K2308" s="209"/>
      <c r="L2308" s="209"/>
      <c r="M2308" s="214"/>
      <c r="N2308" s="209" t="s">
        <v>18777</v>
      </c>
      <c r="O2308" s="215" t="s">
        <v>18778</v>
      </c>
      <c r="P2308" s="215" t="s">
        <v>18781</v>
      </c>
      <c r="Q2308" s="215" t="s">
        <v>18782</v>
      </c>
    </row>
    <row r="2309" spans="1:17" s="208" customFormat="1" ht="13.15" customHeight="1">
      <c r="A2309" s="209" t="str">
        <f t="shared" si="72"/>
        <v>##1669472387</v>
      </c>
      <c r="B2309" s="210" t="s">
        <v>19220</v>
      </c>
      <c r="C2309" s="211" t="s">
        <v>515</v>
      </c>
      <c r="D2309" s="211" t="s">
        <v>515</v>
      </c>
      <c r="E2309" s="211" t="s">
        <v>3649</v>
      </c>
      <c r="F2309" s="211" t="s">
        <v>514</v>
      </c>
      <c r="G2309" s="211" t="s">
        <v>2251</v>
      </c>
      <c r="H2309" s="212" t="s">
        <v>3175</v>
      </c>
      <c r="I2309" s="213" t="s">
        <v>516</v>
      </c>
      <c r="J2309" s="201" t="str">
        <f t="shared" si="73"/>
        <v>0428</v>
      </c>
      <c r="K2309" s="209"/>
      <c r="L2309" s="209"/>
      <c r="M2309" s="214"/>
      <c r="N2309" s="209" t="s">
        <v>18777</v>
      </c>
      <c r="O2309" s="215" t="s">
        <v>18778</v>
      </c>
      <c r="P2309" s="215" t="s">
        <v>18781</v>
      </c>
      <c r="Q2309" s="215" t="s">
        <v>18782</v>
      </c>
    </row>
    <row r="2310" spans="1:17" s="208" customFormat="1" ht="13.15" customHeight="1">
      <c r="A2310" s="209" t="str">
        <f t="shared" si="72"/>
        <v>1351512031871599829</v>
      </c>
      <c r="B2310" s="210" t="s">
        <v>19221</v>
      </c>
      <c r="C2310" s="211" t="s">
        <v>1189</v>
      </c>
      <c r="D2310" s="211" t="s">
        <v>1189</v>
      </c>
      <c r="E2310" s="211" t="s">
        <v>16526</v>
      </c>
      <c r="F2310" s="211" t="s">
        <v>1188</v>
      </c>
      <c r="G2310" s="211" t="s">
        <v>1632</v>
      </c>
      <c r="H2310" s="212" t="s">
        <v>3301</v>
      </c>
      <c r="I2310" s="213" t="s">
        <v>1190</v>
      </c>
      <c r="J2310" s="201" t="str">
        <f t="shared" si="73"/>
        <v>0430</v>
      </c>
      <c r="K2310" s="209"/>
      <c r="L2310" s="209"/>
      <c r="M2310" s="214"/>
      <c r="N2310" s="209" t="s">
        <v>18777</v>
      </c>
      <c r="O2310" s="215" t="s">
        <v>18778</v>
      </c>
      <c r="P2310" s="215" t="s">
        <v>18835</v>
      </c>
      <c r="Q2310" s="215" t="s">
        <v>18836</v>
      </c>
    </row>
    <row r="2311" spans="1:17" s="208" customFormat="1" ht="13.15" customHeight="1">
      <c r="A2311" s="209" t="str">
        <f t="shared" si="72"/>
        <v>1351512061871599829</v>
      </c>
      <c r="B2311" s="210" t="s">
        <v>19221</v>
      </c>
      <c r="C2311" s="211" t="s">
        <v>1189</v>
      </c>
      <c r="D2311" s="211" t="s">
        <v>1189</v>
      </c>
      <c r="E2311" s="211" t="s">
        <v>1188</v>
      </c>
      <c r="F2311" s="211" t="s">
        <v>1188</v>
      </c>
      <c r="G2311" s="211" t="s">
        <v>1632</v>
      </c>
      <c r="H2311" s="212" t="s">
        <v>3301</v>
      </c>
      <c r="I2311" s="213" t="s">
        <v>1190</v>
      </c>
      <c r="J2311" s="201" t="str">
        <f t="shared" si="73"/>
        <v>0430</v>
      </c>
      <c r="K2311" s="209"/>
      <c r="L2311" s="209"/>
      <c r="M2311" s="214"/>
      <c r="N2311" s="209" t="s">
        <v>18777</v>
      </c>
      <c r="O2311" s="215" t="s">
        <v>18778</v>
      </c>
      <c r="P2311" s="215" t="s">
        <v>18835</v>
      </c>
      <c r="Q2311" s="215" t="s">
        <v>18836</v>
      </c>
    </row>
    <row r="2312" spans="1:17" s="208" customFormat="1" ht="13.15" customHeight="1">
      <c r="A2312" s="209" t="str">
        <f t="shared" si="72"/>
        <v>1351512101871599829</v>
      </c>
      <c r="B2312" s="210" t="s">
        <v>19221</v>
      </c>
      <c r="C2312" s="211" t="s">
        <v>1189</v>
      </c>
      <c r="D2312" s="211" t="s">
        <v>1189</v>
      </c>
      <c r="E2312" s="211" t="s">
        <v>16527</v>
      </c>
      <c r="F2312" s="211" t="s">
        <v>1188</v>
      </c>
      <c r="G2312" s="211" t="s">
        <v>1632</v>
      </c>
      <c r="H2312" s="212" t="s">
        <v>3301</v>
      </c>
      <c r="I2312" s="213" t="s">
        <v>1190</v>
      </c>
      <c r="J2312" s="201" t="str">
        <f t="shared" si="73"/>
        <v>0430</v>
      </c>
      <c r="K2312" s="209"/>
      <c r="L2312" s="209"/>
      <c r="M2312" s="214"/>
      <c r="N2312" s="209" t="s">
        <v>18777</v>
      </c>
      <c r="O2312" s="215" t="s">
        <v>18778</v>
      </c>
      <c r="P2312" s="215" t="s">
        <v>18835</v>
      </c>
      <c r="Q2312" s="215" t="s">
        <v>18836</v>
      </c>
    </row>
    <row r="2313" spans="1:17" s="208" customFormat="1" ht="13.15" customHeight="1">
      <c r="A2313" s="209" t="str">
        <f t="shared" si="72"/>
        <v>1351512111871599829</v>
      </c>
      <c r="B2313" s="210" t="s">
        <v>19221</v>
      </c>
      <c r="C2313" s="211" t="s">
        <v>1189</v>
      </c>
      <c r="D2313" s="211" t="s">
        <v>1189</v>
      </c>
      <c r="E2313" s="211" t="s">
        <v>16528</v>
      </c>
      <c r="F2313" s="211" t="s">
        <v>1188</v>
      </c>
      <c r="G2313" s="211" t="s">
        <v>1632</v>
      </c>
      <c r="H2313" s="212" t="s">
        <v>3301</v>
      </c>
      <c r="I2313" s="213" t="s">
        <v>1190</v>
      </c>
      <c r="J2313" s="201" t="str">
        <f t="shared" si="73"/>
        <v>0430</v>
      </c>
      <c r="K2313" s="209"/>
      <c r="L2313" s="209"/>
      <c r="M2313" s="214"/>
      <c r="N2313" s="209" t="s">
        <v>18777</v>
      </c>
      <c r="O2313" s="215" t="s">
        <v>18778</v>
      </c>
      <c r="P2313" s="215" t="s">
        <v>18835</v>
      </c>
      <c r="Q2313" s="215" t="s">
        <v>18836</v>
      </c>
    </row>
    <row r="2314" spans="1:17" s="208" customFormat="1" ht="13.15" customHeight="1">
      <c r="A2314" s="209" t="str">
        <f t="shared" si="72"/>
        <v>1351512121871599829</v>
      </c>
      <c r="B2314" s="210" t="s">
        <v>19221</v>
      </c>
      <c r="C2314" s="211" t="s">
        <v>1189</v>
      </c>
      <c r="D2314" s="211" t="s">
        <v>1189</v>
      </c>
      <c r="E2314" s="211" t="s">
        <v>16529</v>
      </c>
      <c r="F2314" s="211" t="s">
        <v>1188</v>
      </c>
      <c r="G2314" s="211" t="s">
        <v>1632</v>
      </c>
      <c r="H2314" s="212" t="s">
        <v>3301</v>
      </c>
      <c r="I2314" s="213" t="s">
        <v>1190</v>
      </c>
      <c r="J2314" s="201" t="str">
        <f t="shared" si="73"/>
        <v>0430</v>
      </c>
      <c r="K2314" s="209"/>
      <c r="L2314" s="209"/>
      <c r="M2314" s="214"/>
      <c r="N2314" s="209" t="s">
        <v>18777</v>
      </c>
      <c r="O2314" s="215" t="s">
        <v>18778</v>
      </c>
      <c r="P2314" s="215" t="s">
        <v>18835</v>
      </c>
      <c r="Q2314" s="215" t="s">
        <v>18836</v>
      </c>
    </row>
    <row r="2315" spans="1:17" s="208" customFormat="1" ht="13.15" customHeight="1">
      <c r="A2315" s="209" t="str">
        <f t="shared" si="72"/>
        <v>1351512131871599829</v>
      </c>
      <c r="B2315" s="210" t="s">
        <v>19221</v>
      </c>
      <c r="C2315" s="211" t="s">
        <v>1189</v>
      </c>
      <c r="D2315" s="211" t="s">
        <v>1189</v>
      </c>
      <c r="E2315" s="211" t="s">
        <v>16530</v>
      </c>
      <c r="F2315" s="211" t="s">
        <v>1188</v>
      </c>
      <c r="G2315" s="211" t="s">
        <v>1632</v>
      </c>
      <c r="H2315" s="212" t="s">
        <v>3301</v>
      </c>
      <c r="I2315" s="213" t="s">
        <v>1190</v>
      </c>
      <c r="J2315" s="201" t="str">
        <f t="shared" si="73"/>
        <v>0430</v>
      </c>
      <c r="K2315" s="209"/>
      <c r="L2315" s="209"/>
      <c r="M2315" s="214"/>
      <c r="N2315" s="209" t="s">
        <v>18777</v>
      </c>
      <c r="O2315" s="215" t="s">
        <v>18778</v>
      </c>
      <c r="P2315" s="215" t="s">
        <v>18835</v>
      </c>
      <c r="Q2315" s="215" t="s">
        <v>18836</v>
      </c>
    </row>
    <row r="2316" spans="1:17" s="208" customFormat="1" ht="13.15" customHeight="1">
      <c r="A2316" s="209" t="str">
        <f t="shared" si="72"/>
        <v>1351512151417498585</v>
      </c>
      <c r="B2316" s="210" t="s">
        <v>19221</v>
      </c>
      <c r="C2316" s="211" t="s">
        <v>16535</v>
      </c>
      <c r="D2316" s="211" t="s">
        <v>1189</v>
      </c>
      <c r="E2316" s="211" t="s">
        <v>16536</v>
      </c>
      <c r="F2316" s="211" t="s">
        <v>1188</v>
      </c>
      <c r="G2316" s="211" t="s">
        <v>1632</v>
      </c>
      <c r="H2316" s="212" t="s">
        <v>3301</v>
      </c>
      <c r="I2316" s="213" t="s">
        <v>1190</v>
      </c>
      <c r="J2316" s="201" t="str">
        <f t="shared" si="73"/>
        <v>0430</v>
      </c>
      <c r="K2316" s="209" t="s">
        <v>16537</v>
      </c>
      <c r="L2316" s="209" t="s">
        <v>13094</v>
      </c>
      <c r="M2316" s="214">
        <v>44084</v>
      </c>
      <c r="N2316" s="209" t="s">
        <v>18777</v>
      </c>
      <c r="O2316" s="215" t="s">
        <v>18778</v>
      </c>
      <c r="P2316" s="215" t="s">
        <v>18835</v>
      </c>
      <c r="Q2316" s="215" t="s">
        <v>18836</v>
      </c>
    </row>
    <row r="2317" spans="1:17" s="208" customFormat="1" ht="13.15" customHeight="1">
      <c r="A2317" s="209" t="str">
        <f t="shared" si="72"/>
        <v>1351512161871599829</v>
      </c>
      <c r="B2317" s="210" t="s">
        <v>19221</v>
      </c>
      <c r="C2317" s="211" t="s">
        <v>1189</v>
      </c>
      <c r="D2317" s="211" t="s">
        <v>1189</v>
      </c>
      <c r="E2317" s="211" t="s">
        <v>16531</v>
      </c>
      <c r="F2317" s="211" t="s">
        <v>1188</v>
      </c>
      <c r="G2317" s="211" t="s">
        <v>1632</v>
      </c>
      <c r="H2317" s="212" t="s">
        <v>3301</v>
      </c>
      <c r="I2317" s="213" t="s">
        <v>1190</v>
      </c>
      <c r="J2317" s="201" t="str">
        <f t="shared" si="73"/>
        <v>0430</v>
      </c>
      <c r="K2317" s="209"/>
      <c r="L2317" s="209"/>
      <c r="M2317" s="214"/>
      <c r="N2317" s="209" t="s">
        <v>18777</v>
      </c>
      <c r="O2317" s="215" t="s">
        <v>18778</v>
      </c>
      <c r="P2317" s="215" t="s">
        <v>18835</v>
      </c>
      <c r="Q2317" s="215" t="s">
        <v>18836</v>
      </c>
    </row>
    <row r="2318" spans="1:17" s="208" customFormat="1" ht="13.15" customHeight="1">
      <c r="A2318" s="209" t="str">
        <f t="shared" si="72"/>
        <v>1351512181659812725</v>
      </c>
      <c r="B2318" s="210" t="s">
        <v>19221</v>
      </c>
      <c r="C2318" s="211" t="s">
        <v>16533</v>
      </c>
      <c r="D2318" s="211" t="s">
        <v>1189</v>
      </c>
      <c r="E2318" s="211" t="s">
        <v>16532</v>
      </c>
      <c r="F2318" s="211" t="s">
        <v>1188</v>
      </c>
      <c r="G2318" s="211" t="s">
        <v>1632</v>
      </c>
      <c r="H2318" s="212" t="s">
        <v>3301</v>
      </c>
      <c r="I2318" s="213" t="s">
        <v>1190</v>
      </c>
      <c r="J2318" s="201" t="str">
        <f t="shared" si="73"/>
        <v>0430</v>
      </c>
      <c r="K2318" s="209" t="s">
        <v>9153</v>
      </c>
      <c r="L2318" s="209"/>
      <c r="M2318" s="214"/>
      <c r="N2318" s="209" t="s">
        <v>18777</v>
      </c>
      <c r="O2318" s="215" t="s">
        <v>18778</v>
      </c>
      <c r="P2318" s="215" t="s">
        <v>18835</v>
      </c>
      <c r="Q2318" s="215" t="s">
        <v>18836</v>
      </c>
    </row>
    <row r="2319" spans="1:17" s="208" customFormat="1" ht="13.15" customHeight="1">
      <c r="A2319" s="209" t="str">
        <f t="shared" si="72"/>
        <v>1351512181871599829</v>
      </c>
      <c r="B2319" s="210" t="s">
        <v>19221</v>
      </c>
      <c r="C2319" s="211" t="s">
        <v>1189</v>
      </c>
      <c r="D2319" s="211" t="s">
        <v>1189</v>
      </c>
      <c r="E2319" s="211" t="s">
        <v>16532</v>
      </c>
      <c r="F2319" s="211" t="s">
        <v>1188</v>
      </c>
      <c r="G2319" s="211" t="s">
        <v>1632</v>
      </c>
      <c r="H2319" s="212" t="s">
        <v>3301</v>
      </c>
      <c r="I2319" s="213" t="s">
        <v>1190</v>
      </c>
      <c r="J2319" s="201" t="str">
        <f t="shared" si="73"/>
        <v>0430</v>
      </c>
      <c r="K2319" s="209" t="s">
        <v>14592</v>
      </c>
      <c r="L2319" s="209"/>
      <c r="M2319" s="214"/>
      <c r="N2319" s="209" t="s">
        <v>18777</v>
      </c>
      <c r="O2319" s="215" t="s">
        <v>18778</v>
      </c>
      <c r="P2319" s="215" t="s">
        <v>18835</v>
      </c>
      <c r="Q2319" s="215" t="s">
        <v>18836</v>
      </c>
    </row>
    <row r="2320" spans="1:17" s="208" customFormat="1" ht="13.15" customHeight="1">
      <c r="A2320" s="209" t="str">
        <f t="shared" si="72"/>
        <v>1351512191871599829</v>
      </c>
      <c r="B2320" s="210" t="s">
        <v>19221</v>
      </c>
      <c r="C2320" s="211" t="s">
        <v>1189</v>
      </c>
      <c r="D2320" s="211" t="s">
        <v>1189</v>
      </c>
      <c r="E2320" s="211" t="s">
        <v>16534</v>
      </c>
      <c r="F2320" s="211" t="s">
        <v>1188</v>
      </c>
      <c r="G2320" s="211" t="s">
        <v>1632</v>
      </c>
      <c r="H2320" s="212" t="s">
        <v>3301</v>
      </c>
      <c r="I2320" s="213" t="s">
        <v>1190</v>
      </c>
      <c r="J2320" s="201" t="str">
        <f t="shared" si="73"/>
        <v>0430</v>
      </c>
      <c r="K2320" s="209"/>
      <c r="L2320" s="209"/>
      <c r="M2320" s="214"/>
      <c r="N2320" s="209" t="s">
        <v>18777</v>
      </c>
      <c r="O2320" s="215" t="s">
        <v>18778</v>
      </c>
      <c r="P2320" s="215" t="s">
        <v>18835</v>
      </c>
      <c r="Q2320" s="215" t="s">
        <v>18836</v>
      </c>
    </row>
    <row r="2321" spans="1:17" s="208" customFormat="1" ht="13.15" customHeight="1">
      <c r="A2321" s="209" t="str">
        <f t="shared" si="72"/>
        <v>##1871599829</v>
      </c>
      <c r="B2321" s="210" t="s">
        <v>19221</v>
      </c>
      <c r="C2321" s="211" t="s">
        <v>1189</v>
      </c>
      <c r="D2321" s="211" t="s">
        <v>1189</v>
      </c>
      <c r="E2321" s="211" t="s">
        <v>3649</v>
      </c>
      <c r="F2321" s="211" t="s">
        <v>1188</v>
      </c>
      <c r="G2321" s="211" t="s">
        <v>1632</v>
      </c>
      <c r="H2321" s="212" t="s">
        <v>3301</v>
      </c>
      <c r="I2321" s="213" t="s">
        <v>1190</v>
      </c>
      <c r="J2321" s="201" t="str">
        <f t="shared" si="73"/>
        <v>0430</v>
      </c>
      <c r="K2321" s="209"/>
      <c r="L2321" s="209"/>
      <c r="M2321" s="214"/>
      <c r="N2321" s="209" t="s">
        <v>18777</v>
      </c>
      <c r="O2321" s="215" t="s">
        <v>18778</v>
      </c>
      <c r="P2321" s="215" t="s">
        <v>18835</v>
      </c>
      <c r="Q2321" s="215" t="s">
        <v>18836</v>
      </c>
    </row>
    <row r="2322" spans="1:17" s="208" customFormat="1" ht="13.15" customHeight="1">
      <c r="A2322" s="209" t="str">
        <f t="shared" si="72"/>
        <v>001001867LT1871599829</v>
      </c>
      <c r="B2322" s="210" t="s">
        <v>19221</v>
      </c>
      <c r="C2322" s="211" t="s">
        <v>1189</v>
      </c>
      <c r="D2322" s="211" t="s">
        <v>1189</v>
      </c>
      <c r="E2322" s="211" t="s">
        <v>16525</v>
      </c>
      <c r="F2322" s="211" t="s">
        <v>1188</v>
      </c>
      <c r="G2322" s="211" t="s">
        <v>1632</v>
      </c>
      <c r="H2322" s="212" t="s">
        <v>3301</v>
      </c>
      <c r="I2322" s="213" t="s">
        <v>1190</v>
      </c>
      <c r="J2322" s="201" t="str">
        <f t="shared" si="73"/>
        <v>0430</v>
      </c>
      <c r="K2322" s="209"/>
      <c r="L2322" s="209"/>
      <c r="M2322" s="214"/>
      <c r="N2322" s="209" t="s">
        <v>18777</v>
      </c>
      <c r="O2322" s="215" t="s">
        <v>18778</v>
      </c>
      <c r="P2322" s="215" t="s">
        <v>18835</v>
      </c>
      <c r="Q2322" s="215" t="s">
        <v>18836</v>
      </c>
    </row>
    <row r="2323" spans="1:17" s="208" customFormat="1" ht="13.15" customHeight="1">
      <c r="A2323" s="209" t="str">
        <f t="shared" si="72"/>
        <v>1F-QMA0000021501301871599829</v>
      </c>
      <c r="B2323" s="210" t="s">
        <v>19221</v>
      </c>
      <c r="C2323" s="211" t="s">
        <v>1189</v>
      </c>
      <c r="D2323" s="211" t="s">
        <v>1189</v>
      </c>
      <c r="E2323" s="211" t="s">
        <v>16538</v>
      </c>
      <c r="F2323" s="211" t="s">
        <v>1188</v>
      </c>
      <c r="G2323" s="211" t="s">
        <v>1632</v>
      </c>
      <c r="H2323" s="212" t="s">
        <v>3301</v>
      </c>
      <c r="I2323" s="213" t="s">
        <v>1190</v>
      </c>
      <c r="J2323" s="201" t="str">
        <f t="shared" si="73"/>
        <v>0430</v>
      </c>
      <c r="K2323" s="209"/>
      <c r="L2323" s="209"/>
      <c r="M2323" s="214"/>
      <c r="N2323" s="209" t="s">
        <v>18777</v>
      </c>
      <c r="O2323" s="215" t="s">
        <v>18778</v>
      </c>
      <c r="P2323" s="215" t="s">
        <v>18835</v>
      </c>
      <c r="Q2323" s="215" t="s">
        <v>18836</v>
      </c>
    </row>
    <row r="2324" spans="1:17" s="208" customFormat="1" ht="13.15" customHeight="1">
      <c r="A2324" s="209" t="str">
        <f t="shared" si="72"/>
        <v>4C-011500591871599829</v>
      </c>
      <c r="B2324" s="210" t="s">
        <v>19221</v>
      </c>
      <c r="C2324" s="211" t="s">
        <v>1189</v>
      </c>
      <c r="D2324" s="211" t="s">
        <v>1189</v>
      </c>
      <c r="E2324" s="211" t="s">
        <v>16539</v>
      </c>
      <c r="F2324" s="211" t="s">
        <v>1188</v>
      </c>
      <c r="G2324" s="211" t="s">
        <v>1632</v>
      </c>
      <c r="H2324" s="212" t="s">
        <v>3301</v>
      </c>
      <c r="I2324" s="213" t="s">
        <v>1190</v>
      </c>
      <c r="J2324" s="201" t="str">
        <f t="shared" si="73"/>
        <v>0430</v>
      </c>
      <c r="K2324" s="209"/>
      <c r="L2324" s="209"/>
      <c r="M2324" s="214"/>
      <c r="N2324" s="209" t="s">
        <v>18777</v>
      </c>
      <c r="O2324" s="215" t="s">
        <v>18778</v>
      </c>
      <c r="P2324" s="215" t="s">
        <v>18835</v>
      </c>
      <c r="Q2324" s="215" t="s">
        <v>18836</v>
      </c>
    </row>
    <row r="2325" spans="1:17" s="208" customFormat="1" ht="13.15" customHeight="1">
      <c r="A2325" s="209" t="str">
        <f t="shared" si="72"/>
        <v>1352239031265430177</v>
      </c>
      <c r="B2325" s="210" t="s">
        <v>19222</v>
      </c>
      <c r="C2325" s="211" t="s">
        <v>524</v>
      </c>
      <c r="D2325" s="211" t="s">
        <v>524</v>
      </c>
      <c r="E2325" s="211" t="s">
        <v>16540</v>
      </c>
      <c r="F2325" s="211" t="s">
        <v>523</v>
      </c>
      <c r="G2325" s="211" t="s">
        <v>2244</v>
      </c>
      <c r="H2325" s="212" t="s">
        <v>3267</v>
      </c>
      <c r="I2325" s="213" t="s">
        <v>19223</v>
      </c>
      <c r="J2325" s="201" t="str">
        <f t="shared" si="73"/>
        <v>0432</v>
      </c>
      <c r="K2325" s="209"/>
      <c r="L2325" s="209"/>
      <c r="M2325" s="214"/>
      <c r="N2325" s="209" t="s">
        <v>18777</v>
      </c>
      <c r="O2325" s="215" t="s">
        <v>18778</v>
      </c>
      <c r="P2325" s="215" t="s">
        <v>18937</v>
      </c>
      <c r="Q2325" s="215" t="s">
        <v>18938</v>
      </c>
    </row>
    <row r="2326" spans="1:17" s="208" customFormat="1" ht="13.15" customHeight="1">
      <c r="A2326" s="209" t="str">
        <f t="shared" si="72"/>
        <v>1352239041265430177</v>
      </c>
      <c r="B2326" s="210" t="s">
        <v>19222</v>
      </c>
      <c r="C2326" s="211" t="s">
        <v>524</v>
      </c>
      <c r="D2326" s="211" t="s">
        <v>524</v>
      </c>
      <c r="E2326" s="211" t="s">
        <v>16541</v>
      </c>
      <c r="F2326" s="211" t="s">
        <v>523</v>
      </c>
      <c r="G2326" s="211" t="s">
        <v>2244</v>
      </c>
      <c r="H2326" s="212" t="s">
        <v>3267</v>
      </c>
      <c r="I2326" s="213" t="s">
        <v>19223</v>
      </c>
      <c r="J2326" s="201" t="str">
        <f t="shared" si="73"/>
        <v>0432</v>
      </c>
      <c r="K2326" s="209"/>
      <c r="L2326" s="209"/>
      <c r="M2326" s="214"/>
      <c r="N2326" s="209" t="s">
        <v>18777</v>
      </c>
      <c r="O2326" s="215" t="s">
        <v>18778</v>
      </c>
      <c r="P2326" s="215" t="s">
        <v>18937</v>
      </c>
      <c r="Q2326" s="215" t="s">
        <v>18938</v>
      </c>
    </row>
    <row r="2327" spans="1:17" s="208" customFormat="1" ht="13.15" customHeight="1">
      <c r="A2327" s="209" t="str">
        <f t="shared" si="72"/>
        <v>1352239051265430177</v>
      </c>
      <c r="B2327" s="210" t="s">
        <v>19222</v>
      </c>
      <c r="C2327" s="211" t="s">
        <v>524</v>
      </c>
      <c r="D2327" s="211" t="s">
        <v>524</v>
      </c>
      <c r="E2327" s="211" t="s">
        <v>523</v>
      </c>
      <c r="F2327" s="211" t="s">
        <v>523</v>
      </c>
      <c r="G2327" s="211" t="s">
        <v>2244</v>
      </c>
      <c r="H2327" s="212" t="s">
        <v>3267</v>
      </c>
      <c r="I2327" s="213" t="s">
        <v>19223</v>
      </c>
      <c r="J2327" s="201" t="str">
        <f t="shared" si="73"/>
        <v>0432</v>
      </c>
      <c r="K2327" s="209"/>
      <c r="L2327" s="209"/>
      <c r="M2327" s="214"/>
      <c r="N2327" s="209" t="s">
        <v>18777</v>
      </c>
      <c r="O2327" s="215" t="s">
        <v>18778</v>
      </c>
      <c r="P2327" s="215" t="s">
        <v>18937</v>
      </c>
      <c r="Q2327" s="215" t="s">
        <v>18938</v>
      </c>
    </row>
    <row r="2328" spans="1:17" s="208" customFormat="1" ht="13.15" customHeight="1">
      <c r="A2328" s="209" t="str">
        <f t="shared" si="72"/>
        <v>##1265430177</v>
      </c>
      <c r="B2328" s="210" t="s">
        <v>19222</v>
      </c>
      <c r="C2328" s="211" t="s">
        <v>524</v>
      </c>
      <c r="D2328" s="211" t="s">
        <v>524</v>
      </c>
      <c r="E2328" s="211" t="s">
        <v>3649</v>
      </c>
      <c r="F2328" s="211" t="s">
        <v>523</v>
      </c>
      <c r="G2328" s="211" t="s">
        <v>2244</v>
      </c>
      <c r="H2328" s="212" t="s">
        <v>3267</v>
      </c>
      <c r="I2328" s="213" t="s">
        <v>19223</v>
      </c>
      <c r="J2328" s="201" t="str">
        <f t="shared" si="73"/>
        <v>0432</v>
      </c>
      <c r="K2328" s="209"/>
      <c r="L2328" s="209"/>
      <c r="M2328" s="214"/>
      <c r="N2328" s="209" t="s">
        <v>18777</v>
      </c>
      <c r="O2328" s="215" t="s">
        <v>18778</v>
      </c>
      <c r="P2328" s="215" t="s">
        <v>18937</v>
      </c>
      <c r="Q2328" s="215" t="s">
        <v>18938</v>
      </c>
    </row>
    <row r="2329" spans="1:17" s="208" customFormat="1" ht="13.15" customHeight="1">
      <c r="A2329" s="209" t="str">
        <f t="shared" si="72"/>
        <v>1352254011770593683</v>
      </c>
      <c r="B2329" s="210" t="s">
        <v>19224</v>
      </c>
      <c r="C2329" s="211" t="s">
        <v>16543</v>
      </c>
      <c r="D2329" s="211" t="s">
        <v>1040</v>
      </c>
      <c r="E2329" s="211" t="s">
        <v>16544</v>
      </c>
      <c r="F2329" s="211" t="s">
        <v>1039</v>
      </c>
      <c r="G2329" s="211" t="s">
        <v>1802</v>
      </c>
      <c r="H2329" s="212" t="s">
        <v>16542</v>
      </c>
      <c r="I2329" s="213" t="s">
        <v>1041</v>
      </c>
      <c r="J2329" s="201" t="str">
        <f t="shared" si="73"/>
        <v>0433</v>
      </c>
      <c r="K2329" s="209"/>
      <c r="L2329" s="209"/>
      <c r="M2329" s="214"/>
      <c r="N2329" s="209" t="s">
        <v>18777</v>
      </c>
      <c r="O2329" s="215" t="s">
        <v>18778</v>
      </c>
      <c r="P2329" s="215" t="s">
        <v>18781</v>
      </c>
      <c r="Q2329" s="215" t="s">
        <v>18782</v>
      </c>
    </row>
    <row r="2330" spans="1:17" s="208" customFormat="1" ht="13.15" customHeight="1">
      <c r="A2330" s="209" t="str">
        <f t="shared" si="72"/>
        <v>1352254021164526786</v>
      </c>
      <c r="B2330" s="210" t="s">
        <v>19224</v>
      </c>
      <c r="C2330" s="211" t="s">
        <v>1040</v>
      </c>
      <c r="D2330" s="211" t="s">
        <v>1040</v>
      </c>
      <c r="E2330" s="211" t="s">
        <v>16545</v>
      </c>
      <c r="F2330" s="211" t="s">
        <v>1039</v>
      </c>
      <c r="G2330" s="211" t="s">
        <v>1802</v>
      </c>
      <c r="H2330" s="212" t="s">
        <v>16542</v>
      </c>
      <c r="I2330" s="213" t="s">
        <v>1041</v>
      </c>
      <c r="J2330" s="201" t="str">
        <f t="shared" si="73"/>
        <v>0433</v>
      </c>
      <c r="K2330" s="209"/>
      <c r="L2330" s="209"/>
      <c r="M2330" s="214"/>
      <c r="N2330" s="209" t="s">
        <v>18777</v>
      </c>
      <c r="O2330" s="215" t="s">
        <v>18778</v>
      </c>
      <c r="P2330" s="215" t="s">
        <v>18781</v>
      </c>
      <c r="Q2330" s="215" t="s">
        <v>18782</v>
      </c>
    </row>
    <row r="2331" spans="1:17" s="208" customFormat="1" ht="13.15" customHeight="1">
      <c r="A2331" s="209" t="str">
        <f t="shared" si="72"/>
        <v>1352254031164526786</v>
      </c>
      <c r="B2331" s="210" t="s">
        <v>19224</v>
      </c>
      <c r="C2331" s="211" t="s">
        <v>1040</v>
      </c>
      <c r="D2331" s="211" t="s">
        <v>1040</v>
      </c>
      <c r="E2331" s="211" t="s">
        <v>16546</v>
      </c>
      <c r="F2331" s="211" t="s">
        <v>1039</v>
      </c>
      <c r="G2331" s="211" t="s">
        <v>1802</v>
      </c>
      <c r="H2331" s="212" t="s">
        <v>16542</v>
      </c>
      <c r="I2331" s="213" t="s">
        <v>1041</v>
      </c>
      <c r="J2331" s="201" t="str">
        <f t="shared" si="73"/>
        <v>0433</v>
      </c>
      <c r="K2331" s="209"/>
      <c r="L2331" s="209"/>
      <c r="M2331" s="214"/>
      <c r="N2331" s="209" t="s">
        <v>18777</v>
      </c>
      <c r="O2331" s="215" t="s">
        <v>18778</v>
      </c>
      <c r="P2331" s="215" t="s">
        <v>18781</v>
      </c>
      <c r="Q2331" s="215" t="s">
        <v>18782</v>
      </c>
    </row>
    <row r="2332" spans="1:17" s="208" customFormat="1" ht="13.15" customHeight="1">
      <c r="A2332" s="209" t="str">
        <f t="shared" si="72"/>
        <v>1352254041164526786</v>
      </c>
      <c r="B2332" s="210" t="s">
        <v>19224</v>
      </c>
      <c r="C2332" s="211" t="s">
        <v>1040</v>
      </c>
      <c r="D2332" s="211" t="s">
        <v>1040</v>
      </c>
      <c r="E2332" s="211" t="s">
        <v>1039</v>
      </c>
      <c r="F2332" s="211" t="s">
        <v>1039</v>
      </c>
      <c r="G2332" s="211" t="s">
        <v>1802</v>
      </c>
      <c r="H2332" s="212" t="s">
        <v>16542</v>
      </c>
      <c r="I2332" s="213" t="s">
        <v>1041</v>
      </c>
      <c r="J2332" s="201" t="str">
        <f t="shared" si="73"/>
        <v>0433</v>
      </c>
      <c r="K2332" s="209"/>
      <c r="L2332" s="209"/>
      <c r="M2332" s="214"/>
      <c r="N2332" s="209" t="s">
        <v>18777</v>
      </c>
      <c r="O2332" s="215" t="s">
        <v>18778</v>
      </c>
      <c r="P2332" s="215" t="s">
        <v>18781</v>
      </c>
      <c r="Q2332" s="215" t="s">
        <v>18782</v>
      </c>
    </row>
    <row r="2333" spans="1:17" s="208" customFormat="1" ht="13.15" customHeight="1">
      <c r="A2333" s="209" t="str">
        <f t="shared" si="72"/>
        <v>##1164526786</v>
      </c>
      <c r="B2333" s="210" t="s">
        <v>19224</v>
      </c>
      <c r="C2333" s="211" t="s">
        <v>1040</v>
      </c>
      <c r="D2333" s="211" t="s">
        <v>1040</v>
      </c>
      <c r="E2333" s="211" t="s">
        <v>3649</v>
      </c>
      <c r="F2333" s="211" t="s">
        <v>1039</v>
      </c>
      <c r="G2333" s="211" t="s">
        <v>1802</v>
      </c>
      <c r="H2333" s="212" t="s">
        <v>16542</v>
      </c>
      <c r="I2333" s="213" t="s">
        <v>1041</v>
      </c>
      <c r="J2333" s="201" t="str">
        <f t="shared" si="73"/>
        <v>0433</v>
      </c>
      <c r="K2333" s="209"/>
      <c r="L2333" s="209"/>
      <c r="M2333" s="214"/>
      <c r="N2333" s="209" t="s">
        <v>18777</v>
      </c>
      <c r="O2333" s="215" t="s">
        <v>18778</v>
      </c>
      <c r="P2333" s="215" t="s">
        <v>18781</v>
      </c>
      <c r="Q2333" s="215" t="s">
        <v>18782</v>
      </c>
    </row>
    <row r="2334" spans="1:17" s="208" customFormat="1" ht="13.15" customHeight="1">
      <c r="A2334" s="209" t="str">
        <f t="shared" si="72"/>
        <v>1B-1015451164526786</v>
      </c>
      <c r="B2334" s="210" t="s">
        <v>19224</v>
      </c>
      <c r="C2334" s="211" t="s">
        <v>1040</v>
      </c>
      <c r="D2334" s="211" t="s">
        <v>1040</v>
      </c>
      <c r="E2334" s="211" t="s">
        <v>16547</v>
      </c>
      <c r="F2334" s="211" t="s">
        <v>1039</v>
      </c>
      <c r="G2334" s="211" t="s">
        <v>1802</v>
      </c>
      <c r="H2334" s="212" t="s">
        <v>16542</v>
      </c>
      <c r="I2334" s="213" t="s">
        <v>1041</v>
      </c>
      <c r="J2334" s="201" t="str">
        <f t="shared" si="73"/>
        <v>0433</v>
      </c>
      <c r="K2334" s="209"/>
      <c r="L2334" s="209"/>
      <c r="M2334" s="214"/>
      <c r="N2334" s="209" t="s">
        <v>18777</v>
      </c>
      <c r="O2334" s="215" t="s">
        <v>18778</v>
      </c>
      <c r="P2334" s="215" t="s">
        <v>18781</v>
      </c>
      <c r="Q2334" s="215" t="s">
        <v>18782</v>
      </c>
    </row>
    <row r="2335" spans="1:17" s="208" customFormat="1" ht="13.15" customHeight="1">
      <c r="A2335" s="209" t="str">
        <f t="shared" si="72"/>
        <v>56-F05SETMC491164526786</v>
      </c>
      <c r="B2335" s="210" t="s">
        <v>19224</v>
      </c>
      <c r="C2335" s="211" t="s">
        <v>1040</v>
      </c>
      <c r="D2335" s="211" t="s">
        <v>1040</v>
      </c>
      <c r="E2335" s="211" t="s">
        <v>16548</v>
      </c>
      <c r="F2335" s="211" t="s">
        <v>1039</v>
      </c>
      <c r="G2335" s="211" t="s">
        <v>1802</v>
      </c>
      <c r="H2335" s="212" t="s">
        <v>16542</v>
      </c>
      <c r="I2335" s="213" t="s">
        <v>1041</v>
      </c>
      <c r="J2335" s="201" t="str">
        <f t="shared" si="73"/>
        <v>0433</v>
      </c>
      <c r="K2335" s="209"/>
      <c r="L2335" s="209"/>
      <c r="M2335" s="214"/>
      <c r="N2335" s="209" t="s">
        <v>18777</v>
      </c>
      <c r="O2335" s="215" t="s">
        <v>18778</v>
      </c>
      <c r="P2335" s="215" t="s">
        <v>18781</v>
      </c>
      <c r="Q2335" s="215" t="s">
        <v>18782</v>
      </c>
    </row>
    <row r="2336" spans="1:17" s="208" customFormat="1" ht="13.15" customHeight="1">
      <c r="A2336" s="209" t="str">
        <f t="shared" si="72"/>
        <v>59-1015451164526786</v>
      </c>
      <c r="B2336" s="210" t="s">
        <v>19224</v>
      </c>
      <c r="C2336" s="211" t="s">
        <v>1040</v>
      </c>
      <c r="D2336" s="211" t="s">
        <v>1040</v>
      </c>
      <c r="E2336" s="211" t="s">
        <v>16549</v>
      </c>
      <c r="F2336" s="211" t="s">
        <v>1039</v>
      </c>
      <c r="G2336" s="211" t="s">
        <v>1802</v>
      </c>
      <c r="H2336" s="212" t="s">
        <v>16542</v>
      </c>
      <c r="I2336" s="213" t="s">
        <v>1041</v>
      </c>
      <c r="J2336" s="201" t="str">
        <f t="shared" si="73"/>
        <v>0433</v>
      </c>
      <c r="K2336" s="209"/>
      <c r="L2336" s="209"/>
      <c r="M2336" s="214"/>
      <c r="N2336" s="209" t="s">
        <v>18777</v>
      </c>
      <c r="O2336" s="215" t="s">
        <v>18778</v>
      </c>
      <c r="P2336" s="215" t="s">
        <v>18781</v>
      </c>
      <c r="Q2336" s="215" t="s">
        <v>18782</v>
      </c>
    </row>
    <row r="2337" spans="1:20" ht="13.15" customHeight="1">
      <c r="A2337" s="209" t="str">
        <f t="shared" si="72"/>
        <v>1352254051124137054</v>
      </c>
      <c r="B2337" s="210" t="s">
        <v>19225</v>
      </c>
      <c r="C2337" s="211" t="s">
        <v>388</v>
      </c>
      <c r="D2337" s="211" t="s">
        <v>388</v>
      </c>
      <c r="E2337" s="211" t="s">
        <v>16550</v>
      </c>
      <c r="F2337" s="211" t="s">
        <v>387</v>
      </c>
      <c r="G2337" s="211" t="s">
        <v>1799</v>
      </c>
      <c r="H2337" s="212" t="s">
        <v>2412</v>
      </c>
      <c r="I2337" s="213" t="s">
        <v>389</v>
      </c>
      <c r="J2337" s="201" t="str">
        <f t="shared" si="73"/>
        <v>0434</v>
      </c>
      <c r="K2337" s="209"/>
      <c r="L2337" s="209"/>
      <c r="M2337" s="214"/>
      <c r="N2337" s="209" t="s">
        <v>18765</v>
      </c>
      <c r="O2337" s="215" t="s">
        <v>18766</v>
      </c>
      <c r="P2337" s="215" t="s">
        <v>18937</v>
      </c>
      <c r="Q2337" s="215" t="s">
        <v>18938</v>
      </c>
      <c r="S2337" s="208"/>
    </row>
    <row r="2338" spans="1:20" ht="13.15" customHeight="1">
      <c r="A2338" s="209" t="str">
        <f t="shared" si="72"/>
        <v>1589806011124137054</v>
      </c>
      <c r="B2338" s="210" t="s">
        <v>19225</v>
      </c>
      <c r="C2338" s="211" t="s">
        <v>388</v>
      </c>
      <c r="D2338" s="211" t="s">
        <v>388</v>
      </c>
      <c r="E2338" s="211" t="s">
        <v>387</v>
      </c>
      <c r="F2338" s="211" t="s">
        <v>387</v>
      </c>
      <c r="G2338" s="211" t="s">
        <v>1799</v>
      </c>
      <c r="H2338" s="212" t="s">
        <v>2412</v>
      </c>
      <c r="I2338" s="213" t="s">
        <v>389</v>
      </c>
      <c r="J2338" s="201" t="str">
        <f t="shared" si="73"/>
        <v>0434</v>
      </c>
      <c r="K2338" s="209"/>
      <c r="L2338" s="209"/>
      <c r="M2338" s="214"/>
      <c r="N2338" s="209" t="s">
        <v>18765</v>
      </c>
      <c r="O2338" s="215" t="s">
        <v>18766</v>
      </c>
      <c r="P2338" s="215" t="s">
        <v>18937</v>
      </c>
      <c r="Q2338" s="215" t="s">
        <v>18938</v>
      </c>
      <c r="S2338" s="208"/>
    </row>
    <row r="2339" spans="1:20" ht="13.15" customHeight="1">
      <c r="A2339" s="209" t="str">
        <f t="shared" si="72"/>
        <v>1589806021124137054</v>
      </c>
      <c r="B2339" s="210" t="s">
        <v>19225</v>
      </c>
      <c r="C2339" s="211" t="s">
        <v>388</v>
      </c>
      <c r="D2339" s="211" t="s">
        <v>388</v>
      </c>
      <c r="E2339" s="211" t="s">
        <v>16551</v>
      </c>
      <c r="F2339" s="211" t="s">
        <v>387</v>
      </c>
      <c r="G2339" s="211" t="s">
        <v>1799</v>
      </c>
      <c r="H2339" s="212" t="s">
        <v>2412</v>
      </c>
      <c r="I2339" s="213" t="s">
        <v>389</v>
      </c>
      <c r="J2339" s="201" t="str">
        <f t="shared" si="73"/>
        <v>0434</v>
      </c>
      <c r="K2339" s="209"/>
      <c r="L2339" s="209"/>
      <c r="M2339" s="214"/>
      <c r="N2339" s="209" t="s">
        <v>18765</v>
      </c>
      <c r="O2339" s="215" t="s">
        <v>18766</v>
      </c>
      <c r="P2339" s="215" t="s">
        <v>18937</v>
      </c>
      <c r="Q2339" s="215" t="s">
        <v>18938</v>
      </c>
      <c r="S2339" s="208"/>
    </row>
    <row r="2340" spans="1:20" ht="13.15" customHeight="1">
      <c r="A2340" s="209" t="str">
        <f t="shared" si="72"/>
        <v>##1124137054</v>
      </c>
      <c r="B2340" s="210" t="s">
        <v>19225</v>
      </c>
      <c r="C2340" s="211" t="s">
        <v>388</v>
      </c>
      <c r="D2340" s="211" t="s">
        <v>388</v>
      </c>
      <c r="E2340" s="211" t="s">
        <v>3649</v>
      </c>
      <c r="F2340" s="211" t="s">
        <v>387</v>
      </c>
      <c r="G2340" s="211" t="s">
        <v>1799</v>
      </c>
      <c r="H2340" s="212" t="s">
        <v>2412</v>
      </c>
      <c r="I2340" s="213" t="s">
        <v>389</v>
      </c>
      <c r="J2340" s="201" t="str">
        <f t="shared" si="73"/>
        <v>0434</v>
      </c>
      <c r="K2340" s="209"/>
      <c r="L2340" s="209"/>
      <c r="M2340" s="214"/>
      <c r="N2340" s="209" t="s">
        <v>18765</v>
      </c>
      <c r="O2340" s="215" t="s">
        <v>18766</v>
      </c>
      <c r="P2340" s="215" t="s">
        <v>18937</v>
      </c>
      <c r="Q2340" s="215" t="s">
        <v>18938</v>
      </c>
      <c r="S2340" s="208"/>
    </row>
    <row r="2341" spans="1:20" ht="13.15" customHeight="1">
      <c r="A2341" s="209" t="str">
        <f t="shared" si="72"/>
        <v>1Q-H0HH0008011124137054</v>
      </c>
      <c r="B2341" s="210" t="s">
        <v>19225</v>
      </c>
      <c r="C2341" s="211" t="s">
        <v>388</v>
      </c>
      <c r="D2341" s="211" t="s">
        <v>388</v>
      </c>
      <c r="E2341" s="211" t="s">
        <v>16552</v>
      </c>
      <c r="F2341" s="211" t="s">
        <v>387</v>
      </c>
      <c r="G2341" s="211" t="s">
        <v>1799</v>
      </c>
      <c r="H2341" s="212" t="s">
        <v>2412</v>
      </c>
      <c r="I2341" s="213" t="s">
        <v>389</v>
      </c>
      <c r="J2341" s="201" t="str">
        <f t="shared" si="73"/>
        <v>0434</v>
      </c>
      <c r="K2341" s="209"/>
      <c r="L2341" s="209"/>
      <c r="M2341" s="214"/>
      <c r="N2341" s="209" t="s">
        <v>18765</v>
      </c>
      <c r="O2341" s="215" t="s">
        <v>18766</v>
      </c>
      <c r="P2341" s="215" t="s">
        <v>18937</v>
      </c>
      <c r="Q2341" s="215" t="s">
        <v>18938</v>
      </c>
      <c r="S2341" s="208"/>
    </row>
    <row r="2342" spans="1:20" ht="13.15" customHeight="1">
      <c r="A2342" s="209" t="str">
        <f t="shared" si="72"/>
        <v>56-F05SETNWH31124137054</v>
      </c>
      <c r="B2342" s="210" t="s">
        <v>19225</v>
      </c>
      <c r="C2342" s="211" t="s">
        <v>388</v>
      </c>
      <c r="D2342" s="211" t="s">
        <v>388</v>
      </c>
      <c r="E2342" s="211" t="s">
        <v>16553</v>
      </c>
      <c r="F2342" s="211" t="s">
        <v>387</v>
      </c>
      <c r="G2342" s="211" t="s">
        <v>1799</v>
      </c>
      <c r="H2342" s="212" t="s">
        <v>2412</v>
      </c>
      <c r="I2342" s="213" t="s">
        <v>389</v>
      </c>
      <c r="J2342" s="201" t="str">
        <f t="shared" si="73"/>
        <v>0434</v>
      </c>
      <c r="K2342" s="209"/>
      <c r="L2342" s="209"/>
      <c r="M2342" s="214"/>
      <c r="N2342" s="209" t="s">
        <v>18765</v>
      </c>
      <c r="O2342" s="215" t="s">
        <v>18766</v>
      </c>
      <c r="P2342" s="215" t="s">
        <v>18937</v>
      </c>
      <c r="Q2342" s="215" t="s">
        <v>18938</v>
      </c>
      <c r="S2342" s="208"/>
    </row>
    <row r="2343" spans="1:20" ht="13.15" customHeight="1">
      <c r="A2343" s="209" t="str">
        <f t="shared" si="72"/>
        <v>1212292021154315307</v>
      </c>
      <c r="B2343" s="210" t="s">
        <v>19226</v>
      </c>
      <c r="C2343" s="211" t="s">
        <v>1025</v>
      </c>
      <c r="D2343" s="211" t="s">
        <v>1025</v>
      </c>
      <c r="E2343" s="211" t="s">
        <v>16554</v>
      </c>
      <c r="F2343" s="211" t="s">
        <v>1024</v>
      </c>
      <c r="G2343" s="211" t="s">
        <v>1819</v>
      </c>
      <c r="H2343" s="212" t="s">
        <v>3129</v>
      </c>
      <c r="I2343" s="213" t="s">
        <v>1026</v>
      </c>
      <c r="J2343" s="201" t="str">
        <f t="shared" si="73"/>
        <v>0435</v>
      </c>
      <c r="K2343" s="209"/>
      <c r="L2343" s="209"/>
      <c r="M2343" s="214"/>
      <c r="N2343" s="209" t="s">
        <v>18777</v>
      </c>
      <c r="O2343" s="215" t="s">
        <v>18778</v>
      </c>
      <c r="P2343" s="215" t="s">
        <v>18770</v>
      </c>
      <c r="Q2343" s="215" t="s">
        <v>18771</v>
      </c>
      <c r="S2343" s="208"/>
    </row>
    <row r="2344" spans="1:20" ht="13.15" customHeight="1">
      <c r="A2344" s="209" t="str">
        <f t="shared" si="72"/>
        <v>1352262031154315307</v>
      </c>
      <c r="B2344" s="210" t="s">
        <v>19226</v>
      </c>
      <c r="C2344" s="211" t="s">
        <v>1025</v>
      </c>
      <c r="D2344" s="211" t="s">
        <v>1025</v>
      </c>
      <c r="E2344" s="211" t="s">
        <v>16555</v>
      </c>
      <c r="F2344" s="211" t="s">
        <v>1024</v>
      </c>
      <c r="G2344" s="211" t="s">
        <v>1819</v>
      </c>
      <c r="H2344" s="212" t="s">
        <v>3129</v>
      </c>
      <c r="I2344" s="213" t="s">
        <v>1026</v>
      </c>
      <c r="J2344" s="201" t="str">
        <f t="shared" si="73"/>
        <v>0435</v>
      </c>
      <c r="K2344" s="209"/>
      <c r="L2344" s="209"/>
      <c r="M2344" s="214"/>
      <c r="N2344" s="209" t="s">
        <v>18777</v>
      </c>
      <c r="O2344" s="215" t="s">
        <v>18778</v>
      </c>
      <c r="P2344" s="215" t="s">
        <v>18770</v>
      </c>
      <c r="Q2344" s="215" t="s">
        <v>18771</v>
      </c>
      <c r="S2344" s="208"/>
    </row>
    <row r="2345" spans="1:20" ht="13.15" customHeight="1">
      <c r="A2345" s="209" t="str">
        <f t="shared" si="72"/>
        <v>1352262041154315307</v>
      </c>
      <c r="B2345" s="210" t="s">
        <v>19226</v>
      </c>
      <c r="C2345" s="211" t="s">
        <v>1025</v>
      </c>
      <c r="D2345" s="211" t="s">
        <v>1025</v>
      </c>
      <c r="E2345" s="211" t="s">
        <v>16556</v>
      </c>
      <c r="F2345" s="211" t="s">
        <v>1024</v>
      </c>
      <c r="G2345" s="211" t="s">
        <v>1819</v>
      </c>
      <c r="H2345" s="212" t="s">
        <v>3129</v>
      </c>
      <c r="I2345" s="213" t="s">
        <v>1026</v>
      </c>
      <c r="J2345" s="201" t="str">
        <f t="shared" si="73"/>
        <v>0435</v>
      </c>
      <c r="K2345" s="209"/>
      <c r="L2345" s="209"/>
      <c r="M2345" s="214"/>
      <c r="N2345" s="209" t="s">
        <v>18777</v>
      </c>
      <c r="O2345" s="215" t="s">
        <v>18778</v>
      </c>
      <c r="P2345" s="215" t="s">
        <v>18770</v>
      </c>
      <c r="Q2345" s="215" t="s">
        <v>18771</v>
      </c>
      <c r="S2345" s="208"/>
    </row>
    <row r="2346" spans="1:20" ht="13.15" customHeight="1">
      <c r="A2346" s="209" t="str">
        <f t="shared" si="72"/>
        <v>1352262051154315307</v>
      </c>
      <c r="B2346" s="210" t="s">
        <v>19226</v>
      </c>
      <c r="C2346" s="211" t="s">
        <v>1025</v>
      </c>
      <c r="D2346" s="211" t="s">
        <v>1025</v>
      </c>
      <c r="E2346" s="211" t="s">
        <v>1024</v>
      </c>
      <c r="F2346" s="211" t="s">
        <v>1024</v>
      </c>
      <c r="G2346" s="211" t="s">
        <v>1819</v>
      </c>
      <c r="H2346" s="212" t="s">
        <v>3129</v>
      </c>
      <c r="I2346" s="213" t="s">
        <v>1026</v>
      </c>
      <c r="J2346" s="201" t="str">
        <f t="shared" si="73"/>
        <v>0435</v>
      </c>
      <c r="K2346" s="209"/>
      <c r="L2346" s="209"/>
      <c r="M2346" s="214"/>
      <c r="N2346" s="209" t="s">
        <v>18777</v>
      </c>
      <c r="O2346" s="215" t="s">
        <v>18778</v>
      </c>
      <c r="P2346" s="215" t="s">
        <v>18770</v>
      </c>
      <c r="Q2346" s="215" t="s">
        <v>18771</v>
      </c>
      <c r="S2346" s="208"/>
    </row>
    <row r="2347" spans="1:20" ht="13.15" customHeight="1">
      <c r="A2347" s="209" t="str">
        <f t="shared" si="72"/>
        <v>1352262091154315307</v>
      </c>
      <c r="B2347" s="210" t="s">
        <v>19226</v>
      </c>
      <c r="C2347" s="211" t="s">
        <v>1025</v>
      </c>
      <c r="D2347" s="211" t="s">
        <v>1025</v>
      </c>
      <c r="E2347" s="211" t="s">
        <v>16557</v>
      </c>
      <c r="F2347" s="211" t="s">
        <v>1024</v>
      </c>
      <c r="G2347" s="211" t="s">
        <v>1819</v>
      </c>
      <c r="H2347" s="212" t="s">
        <v>3129</v>
      </c>
      <c r="I2347" s="213" t="s">
        <v>1026</v>
      </c>
      <c r="J2347" s="201" t="str">
        <f t="shared" si="73"/>
        <v>0435</v>
      </c>
      <c r="K2347" s="209"/>
      <c r="L2347" s="209"/>
      <c r="M2347" s="214"/>
      <c r="N2347" s="209" t="s">
        <v>18777</v>
      </c>
      <c r="O2347" s="215" t="s">
        <v>18778</v>
      </c>
      <c r="P2347" s="215" t="s">
        <v>18770</v>
      </c>
      <c r="Q2347" s="215" t="s">
        <v>18771</v>
      </c>
      <c r="S2347" s="208"/>
    </row>
    <row r="2348" spans="1:20" ht="13.15" customHeight="1">
      <c r="A2348" s="209" t="str">
        <f t="shared" si="72"/>
        <v>##1154315307</v>
      </c>
      <c r="B2348" s="210" t="s">
        <v>19226</v>
      </c>
      <c r="C2348" s="211" t="s">
        <v>1025</v>
      </c>
      <c r="D2348" s="211" t="s">
        <v>1025</v>
      </c>
      <c r="E2348" s="211" t="s">
        <v>3649</v>
      </c>
      <c r="F2348" s="211" t="s">
        <v>1024</v>
      </c>
      <c r="G2348" s="211" t="s">
        <v>1819</v>
      </c>
      <c r="H2348" s="212" t="s">
        <v>3129</v>
      </c>
      <c r="I2348" s="213" t="s">
        <v>1026</v>
      </c>
      <c r="J2348" s="201" t="str">
        <f t="shared" si="73"/>
        <v>0435</v>
      </c>
      <c r="K2348" s="209"/>
      <c r="L2348" s="209"/>
      <c r="M2348" s="214"/>
      <c r="N2348" s="209" t="s">
        <v>18777</v>
      </c>
      <c r="O2348" s="215" t="s">
        <v>18778</v>
      </c>
      <c r="P2348" s="215" t="s">
        <v>18770</v>
      </c>
      <c r="Q2348" s="215" t="s">
        <v>18771</v>
      </c>
      <c r="S2348" s="208"/>
    </row>
    <row r="2349" spans="1:20" ht="13.15" customHeight="1">
      <c r="A2349" s="209" t="str">
        <f t="shared" si="72"/>
        <v>1F-QMA0000021197051154315307</v>
      </c>
      <c r="B2349" s="210" t="s">
        <v>19226</v>
      </c>
      <c r="C2349" s="211" t="s">
        <v>1025</v>
      </c>
      <c r="D2349" s="211" t="s">
        <v>1025</v>
      </c>
      <c r="E2349" s="211" t="s">
        <v>16558</v>
      </c>
      <c r="F2349" s="211" t="s">
        <v>1024</v>
      </c>
      <c r="G2349" s="211" t="s">
        <v>1819</v>
      </c>
      <c r="H2349" s="212" t="s">
        <v>3129</v>
      </c>
      <c r="I2349" s="213" t="s">
        <v>1026</v>
      </c>
      <c r="J2349" s="201" t="str">
        <f t="shared" si="73"/>
        <v>0435</v>
      </c>
      <c r="K2349" s="209"/>
      <c r="L2349" s="209"/>
      <c r="M2349" s="214"/>
      <c r="N2349" s="209" t="s">
        <v>18777</v>
      </c>
      <c r="O2349" s="215" t="s">
        <v>18778</v>
      </c>
      <c r="P2349" s="215" t="s">
        <v>18770</v>
      </c>
      <c r="Q2349" s="215" t="s">
        <v>18771</v>
      </c>
      <c r="S2349" s="208"/>
    </row>
    <row r="2350" spans="1:20" ht="13.15" customHeight="1">
      <c r="A2350" s="209" t="str">
        <f t="shared" si="72"/>
        <v>1F-QMA0000027674011154315307</v>
      </c>
      <c r="B2350" s="210" t="s">
        <v>19226</v>
      </c>
      <c r="C2350" s="211" t="s">
        <v>1025</v>
      </c>
      <c r="D2350" s="211" t="s">
        <v>1025</v>
      </c>
      <c r="E2350" s="211" t="s">
        <v>16559</v>
      </c>
      <c r="F2350" s="211" t="s">
        <v>1024</v>
      </c>
      <c r="G2350" s="211" t="s">
        <v>1819</v>
      </c>
      <c r="H2350" s="212" t="s">
        <v>3129</v>
      </c>
      <c r="I2350" s="213" t="s">
        <v>1026</v>
      </c>
      <c r="J2350" s="201" t="str">
        <f t="shared" si="73"/>
        <v>0435</v>
      </c>
      <c r="K2350" s="209"/>
      <c r="L2350" s="209"/>
      <c r="M2350" s="214"/>
      <c r="N2350" s="209" t="s">
        <v>18777</v>
      </c>
      <c r="O2350" s="215" t="s">
        <v>18778</v>
      </c>
      <c r="P2350" s="215" t="s">
        <v>18770</v>
      </c>
      <c r="Q2350" s="215" t="s">
        <v>18771</v>
      </c>
      <c r="S2350" s="208"/>
    </row>
    <row r="2351" spans="1:20" ht="13.15" customHeight="1">
      <c r="A2351" s="216" t="str">
        <f t="shared" si="72"/>
        <v>1352262101154315307</v>
      </c>
      <c r="B2351" s="217" t="s">
        <v>19226</v>
      </c>
      <c r="C2351" s="218" t="s">
        <v>1025</v>
      </c>
      <c r="D2351" s="218" t="s">
        <v>1025</v>
      </c>
      <c r="E2351" s="227" t="s">
        <v>23226</v>
      </c>
      <c r="F2351" s="218" t="s">
        <v>1024</v>
      </c>
      <c r="G2351" s="218" t="s">
        <v>1819</v>
      </c>
      <c r="H2351" s="219" t="s">
        <v>3129</v>
      </c>
      <c r="I2351" s="220" t="s">
        <v>1026</v>
      </c>
      <c r="J2351" s="201" t="str">
        <f t="shared" si="73"/>
        <v>0435</v>
      </c>
      <c r="K2351" s="228"/>
      <c r="L2351" s="228"/>
      <c r="M2351" s="229"/>
      <c r="N2351" s="243"/>
      <c r="O2351" s="243"/>
      <c r="P2351" s="243"/>
      <c r="Q2351" s="243"/>
      <c r="R2351" s="223"/>
      <c r="S2351" s="230"/>
      <c r="T2351" s="223"/>
    </row>
    <row r="2352" spans="1:20" ht="13.15" customHeight="1">
      <c r="A2352" s="209" t="str">
        <f t="shared" si="72"/>
        <v>1352338041992767511</v>
      </c>
      <c r="B2352" s="210" t="s">
        <v>19227</v>
      </c>
      <c r="C2352" s="211" t="s">
        <v>803</v>
      </c>
      <c r="D2352" s="211" t="s">
        <v>803</v>
      </c>
      <c r="E2352" s="211" t="s">
        <v>16560</v>
      </c>
      <c r="F2352" s="211" t="s">
        <v>802</v>
      </c>
      <c r="G2352" s="211" t="s">
        <v>1989</v>
      </c>
      <c r="H2352" s="212" t="s">
        <v>1988</v>
      </c>
      <c r="I2352" s="213" t="s">
        <v>804</v>
      </c>
      <c r="J2352" s="201" t="str">
        <f t="shared" si="73"/>
        <v>0436</v>
      </c>
      <c r="K2352" s="209"/>
      <c r="L2352" s="209"/>
      <c r="M2352" s="214"/>
      <c r="N2352" s="209" t="s">
        <v>18777</v>
      </c>
      <c r="O2352" s="215" t="s">
        <v>18778</v>
      </c>
      <c r="P2352" s="215" t="s">
        <v>18835</v>
      </c>
      <c r="Q2352" s="215" t="s">
        <v>18836</v>
      </c>
      <c r="S2352" s="208"/>
    </row>
    <row r="2353" spans="1:17" s="208" customFormat="1" ht="13.15" customHeight="1">
      <c r="A2353" s="209" t="str">
        <f t="shared" si="72"/>
        <v>1352338091992767511</v>
      </c>
      <c r="B2353" s="210" t="s">
        <v>19227</v>
      </c>
      <c r="C2353" s="211" t="s">
        <v>803</v>
      </c>
      <c r="D2353" s="211" t="s">
        <v>803</v>
      </c>
      <c r="E2353" s="211" t="s">
        <v>802</v>
      </c>
      <c r="F2353" s="211" t="s">
        <v>802</v>
      </c>
      <c r="G2353" s="211" t="s">
        <v>1989</v>
      </c>
      <c r="H2353" s="212" t="s">
        <v>1988</v>
      </c>
      <c r="I2353" s="213" t="s">
        <v>804</v>
      </c>
      <c r="J2353" s="201" t="str">
        <f t="shared" si="73"/>
        <v>0436</v>
      </c>
      <c r="K2353" s="209"/>
      <c r="L2353" s="209"/>
      <c r="M2353" s="214"/>
      <c r="N2353" s="209" t="s">
        <v>18777</v>
      </c>
      <c r="O2353" s="215" t="s">
        <v>18778</v>
      </c>
      <c r="P2353" s="215" t="s">
        <v>18835</v>
      </c>
      <c r="Q2353" s="215" t="s">
        <v>18836</v>
      </c>
    </row>
    <row r="2354" spans="1:17" s="208" customFormat="1" ht="13.15" customHeight="1">
      <c r="A2354" s="209" t="str">
        <f t="shared" si="72"/>
        <v>##1992767511</v>
      </c>
      <c r="B2354" s="210" t="s">
        <v>19227</v>
      </c>
      <c r="C2354" s="211" t="s">
        <v>803</v>
      </c>
      <c r="D2354" s="211" t="s">
        <v>803</v>
      </c>
      <c r="E2354" s="211" t="s">
        <v>3649</v>
      </c>
      <c r="F2354" s="211" t="s">
        <v>802</v>
      </c>
      <c r="G2354" s="211" t="s">
        <v>1989</v>
      </c>
      <c r="H2354" s="212" t="s">
        <v>1988</v>
      </c>
      <c r="I2354" s="213" t="s">
        <v>804</v>
      </c>
      <c r="J2354" s="201" t="str">
        <f t="shared" si="73"/>
        <v>0436</v>
      </c>
      <c r="K2354" s="209" t="s">
        <v>13915</v>
      </c>
      <c r="L2354" s="209" t="s">
        <v>13094</v>
      </c>
      <c r="M2354" s="214">
        <v>44084</v>
      </c>
      <c r="N2354" s="209" t="s">
        <v>18777</v>
      </c>
      <c r="O2354" s="215" t="s">
        <v>18778</v>
      </c>
      <c r="P2354" s="215" t="s">
        <v>18835</v>
      </c>
      <c r="Q2354" s="215" t="s">
        <v>18836</v>
      </c>
    </row>
    <row r="2355" spans="1:17" s="208" customFormat="1" ht="13.15" customHeight="1">
      <c r="A2355" s="209" t="str">
        <f t="shared" si="72"/>
        <v>1F-QMA0000027603481992767511</v>
      </c>
      <c r="B2355" s="210" t="s">
        <v>19227</v>
      </c>
      <c r="C2355" s="211" t="s">
        <v>803</v>
      </c>
      <c r="D2355" s="211" t="s">
        <v>803</v>
      </c>
      <c r="E2355" s="211" t="s">
        <v>16561</v>
      </c>
      <c r="F2355" s="211" t="s">
        <v>802</v>
      </c>
      <c r="G2355" s="211" t="s">
        <v>1989</v>
      </c>
      <c r="H2355" s="212" t="s">
        <v>1988</v>
      </c>
      <c r="I2355" s="213" t="s">
        <v>804</v>
      </c>
      <c r="J2355" s="201" t="str">
        <f t="shared" si="73"/>
        <v>0436</v>
      </c>
      <c r="K2355" s="209"/>
      <c r="L2355" s="209"/>
      <c r="M2355" s="214"/>
      <c r="N2355" s="209" t="s">
        <v>18777</v>
      </c>
      <c r="O2355" s="215" t="s">
        <v>18778</v>
      </c>
      <c r="P2355" s="215" t="s">
        <v>18835</v>
      </c>
      <c r="Q2355" s="215" t="s">
        <v>18836</v>
      </c>
    </row>
    <row r="2356" spans="1:17" s="208" customFormat="1" ht="13.15" customHeight="1">
      <c r="A2356" s="209" t="str">
        <f t="shared" si="72"/>
        <v>1321382021740273994</v>
      </c>
      <c r="B2356" s="210" t="s">
        <v>19228</v>
      </c>
      <c r="C2356" s="211" t="s">
        <v>1180</v>
      </c>
      <c r="D2356" s="211" t="s">
        <v>1180</v>
      </c>
      <c r="E2356" s="211" t="s">
        <v>16562</v>
      </c>
      <c r="F2356" s="211" t="s">
        <v>1179</v>
      </c>
      <c r="G2356" s="211" t="s">
        <v>2116</v>
      </c>
      <c r="H2356" s="212" t="s">
        <v>2115</v>
      </c>
      <c r="I2356" s="213" t="s">
        <v>1181</v>
      </c>
      <c r="J2356" s="201" t="str">
        <f t="shared" si="73"/>
        <v>0437</v>
      </c>
      <c r="K2356" s="209"/>
      <c r="L2356" s="209"/>
      <c r="M2356" s="214"/>
      <c r="N2356" s="209" t="s">
        <v>18777</v>
      </c>
      <c r="O2356" s="215" t="s">
        <v>18778</v>
      </c>
      <c r="P2356" s="215" t="s">
        <v>18781</v>
      </c>
      <c r="Q2356" s="215" t="s">
        <v>18782</v>
      </c>
    </row>
    <row r="2357" spans="1:17" s="208" customFormat="1" ht="13.15" customHeight="1">
      <c r="A2357" s="209" t="str">
        <f t="shared" si="72"/>
        <v>1352353031740273994</v>
      </c>
      <c r="B2357" s="210" t="s">
        <v>19228</v>
      </c>
      <c r="C2357" s="211" t="s">
        <v>1180</v>
      </c>
      <c r="D2357" s="211" t="s">
        <v>1180</v>
      </c>
      <c r="E2357" s="211" t="s">
        <v>16563</v>
      </c>
      <c r="F2357" s="211" t="s">
        <v>1179</v>
      </c>
      <c r="G2357" s="211" t="s">
        <v>2116</v>
      </c>
      <c r="H2357" s="212" t="s">
        <v>2115</v>
      </c>
      <c r="I2357" s="213" t="s">
        <v>1181</v>
      </c>
      <c r="J2357" s="201" t="str">
        <f t="shared" si="73"/>
        <v>0437</v>
      </c>
      <c r="K2357" s="209"/>
      <c r="L2357" s="209"/>
      <c r="M2357" s="214"/>
      <c r="N2357" s="209" t="s">
        <v>18777</v>
      </c>
      <c r="O2357" s="215" t="s">
        <v>18778</v>
      </c>
      <c r="P2357" s="215" t="s">
        <v>18781</v>
      </c>
      <c r="Q2357" s="215" t="s">
        <v>18782</v>
      </c>
    </row>
    <row r="2358" spans="1:17" s="208" customFormat="1" ht="13.15" customHeight="1">
      <c r="A2358" s="209" t="str">
        <f t="shared" si="72"/>
        <v>1352353041740273994</v>
      </c>
      <c r="B2358" s="210" t="s">
        <v>19228</v>
      </c>
      <c r="C2358" s="211" t="s">
        <v>1180</v>
      </c>
      <c r="D2358" s="211" t="s">
        <v>1180</v>
      </c>
      <c r="E2358" s="211" t="s">
        <v>16564</v>
      </c>
      <c r="F2358" s="211" t="s">
        <v>1179</v>
      </c>
      <c r="G2358" s="211" t="s">
        <v>2116</v>
      </c>
      <c r="H2358" s="212" t="s">
        <v>2115</v>
      </c>
      <c r="I2358" s="213" t="s">
        <v>1181</v>
      </c>
      <c r="J2358" s="201" t="str">
        <f t="shared" si="73"/>
        <v>0437</v>
      </c>
      <c r="K2358" s="209"/>
      <c r="L2358" s="209"/>
      <c r="M2358" s="214"/>
      <c r="N2358" s="209" t="s">
        <v>18777</v>
      </c>
      <c r="O2358" s="215" t="s">
        <v>18778</v>
      </c>
      <c r="P2358" s="215" t="s">
        <v>18781</v>
      </c>
      <c r="Q2358" s="215" t="s">
        <v>18782</v>
      </c>
    </row>
    <row r="2359" spans="1:17" s="208" customFormat="1" ht="13.15" customHeight="1">
      <c r="A2359" s="209" t="str">
        <f t="shared" si="72"/>
        <v>1352353051740273994</v>
      </c>
      <c r="B2359" s="210" t="s">
        <v>19228</v>
      </c>
      <c r="C2359" s="211" t="s">
        <v>1180</v>
      </c>
      <c r="D2359" s="211" t="s">
        <v>1180</v>
      </c>
      <c r="E2359" s="211" t="s">
        <v>16565</v>
      </c>
      <c r="F2359" s="211" t="s">
        <v>1179</v>
      </c>
      <c r="G2359" s="211" t="s">
        <v>2116</v>
      </c>
      <c r="H2359" s="212" t="s">
        <v>2115</v>
      </c>
      <c r="I2359" s="213" t="s">
        <v>1181</v>
      </c>
      <c r="J2359" s="201" t="str">
        <f t="shared" si="73"/>
        <v>0437</v>
      </c>
      <c r="K2359" s="209"/>
      <c r="L2359" s="209"/>
      <c r="M2359" s="214"/>
      <c r="N2359" s="209" t="s">
        <v>18777</v>
      </c>
      <c r="O2359" s="215" t="s">
        <v>18778</v>
      </c>
      <c r="P2359" s="215" t="s">
        <v>18781</v>
      </c>
      <c r="Q2359" s="215" t="s">
        <v>18782</v>
      </c>
    </row>
    <row r="2360" spans="1:17" s="208" customFormat="1" ht="13.15" customHeight="1">
      <c r="A2360" s="209" t="str">
        <f t="shared" si="72"/>
        <v>1352353061740273994</v>
      </c>
      <c r="B2360" s="210" t="s">
        <v>19228</v>
      </c>
      <c r="C2360" s="211" t="s">
        <v>1180</v>
      </c>
      <c r="D2360" s="211" t="s">
        <v>1180</v>
      </c>
      <c r="E2360" s="211" t="s">
        <v>1179</v>
      </c>
      <c r="F2360" s="211" t="s">
        <v>1179</v>
      </c>
      <c r="G2360" s="211" t="s">
        <v>2116</v>
      </c>
      <c r="H2360" s="212" t="s">
        <v>2115</v>
      </c>
      <c r="I2360" s="213" t="s">
        <v>1181</v>
      </c>
      <c r="J2360" s="201" t="str">
        <f t="shared" si="73"/>
        <v>0437</v>
      </c>
      <c r="K2360" s="209"/>
      <c r="L2360" s="209"/>
      <c r="M2360" s="214"/>
      <c r="N2360" s="209" t="s">
        <v>18777</v>
      </c>
      <c r="O2360" s="215" t="s">
        <v>18778</v>
      </c>
      <c r="P2360" s="215" t="s">
        <v>18781</v>
      </c>
      <c r="Q2360" s="215" t="s">
        <v>18782</v>
      </c>
    </row>
    <row r="2361" spans="1:17" s="208" customFormat="1" ht="13.15" customHeight="1">
      <c r="A2361" s="209" t="str">
        <f t="shared" si="72"/>
        <v>1352353061780677971</v>
      </c>
      <c r="B2361" s="210" t="s">
        <v>19228</v>
      </c>
      <c r="C2361" s="211" t="s">
        <v>16566</v>
      </c>
      <c r="D2361" s="211" t="s">
        <v>1180</v>
      </c>
      <c r="E2361" s="211" t="s">
        <v>1179</v>
      </c>
      <c r="F2361" s="211" t="s">
        <v>1179</v>
      </c>
      <c r="G2361" s="211" t="s">
        <v>2116</v>
      </c>
      <c r="H2361" s="212" t="s">
        <v>2115</v>
      </c>
      <c r="I2361" s="213" t="s">
        <v>1181</v>
      </c>
      <c r="J2361" s="201" t="str">
        <f t="shared" si="73"/>
        <v>0437</v>
      </c>
      <c r="K2361" s="209" t="s">
        <v>9256</v>
      </c>
      <c r="L2361" s="209"/>
      <c r="M2361" s="214"/>
      <c r="N2361" s="209" t="s">
        <v>18777</v>
      </c>
      <c r="O2361" s="215" t="s">
        <v>18778</v>
      </c>
      <c r="P2361" s="215" t="s">
        <v>18781</v>
      </c>
      <c r="Q2361" s="215" t="s">
        <v>18782</v>
      </c>
    </row>
    <row r="2362" spans="1:17" s="208" customFormat="1" ht="13.15" customHeight="1">
      <c r="A2362" s="209" t="str">
        <f t="shared" si="72"/>
        <v>1698938011780677971</v>
      </c>
      <c r="B2362" s="210" t="s">
        <v>19228</v>
      </c>
      <c r="C2362" s="211" t="s">
        <v>16566</v>
      </c>
      <c r="D2362" s="211" t="s">
        <v>1180</v>
      </c>
      <c r="E2362" s="211" t="s">
        <v>16567</v>
      </c>
      <c r="F2362" s="211" t="s">
        <v>1179</v>
      </c>
      <c r="G2362" s="211" t="s">
        <v>2116</v>
      </c>
      <c r="H2362" s="212" t="s">
        <v>2115</v>
      </c>
      <c r="I2362" s="213" t="s">
        <v>1181</v>
      </c>
      <c r="J2362" s="201" t="str">
        <f t="shared" si="73"/>
        <v>0437</v>
      </c>
      <c r="K2362" s="209"/>
      <c r="L2362" s="209"/>
      <c r="M2362" s="214"/>
      <c r="N2362" s="209" t="s">
        <v>18777</v>
      </c>
      <c r="O2362" s="215" t="s">
        <v>18778</v>
      </c>
      <c r="P2362" s="215" t="s">
        <v>18781</v>
      </c>
      <c r="Q2362" s="215" t="s">
        <v>18782</v>
      </c>
    </row>
    <row r="2363" spans="1:17" s="208" customFormat="1" ht="13.15" customHeight="1">
      <c r="A2363" s="209" t="str">
        <f t="shared" si="72"/>
        <v>1698938021740273994</v>
      </c>
      <c r="B2363" s="210" t="s">
        <v>19228</v>
      </c>
      <c r="C2363" s="211" t="s">
        <v>1180</v>
      </c>
      <c r="D2363" s="211" t="s">
        <v>1180</v>
      </c>
      <c r="E2363" s="211" t="s">
        <v>16568</v>
      </c>
      <c r="F2363" s="211" t="s">
        <v>1179</v>
      </c>
      <c r="G2363" s="211" t="s">
        <v>2116</v>
      </c>
      <c r="H2363" s="212" t="s">
        <v>2115</v>
      </c>
      <c r="I2363" s="213" t="s">
        <v>1181</v>
      </c>
      <c r="J2363" s="201" t="str">
        <f t="shared" si="73"/>
        <v>0437</v>
      </c>
      <c r="K2363" s="209" t="s">
        <v>9153</v>
      </c>
      <c r="L2363" s="209"/>
      <c r="M2363" s="214"/>
      <c r="N2363" s="209" t="s">
        <v>18777</v>
      </c>
      <c r="O2363" s="215" t="s">
        <v>18778</v>
      </c>
      <c r="P2363" s="215" t="s">
        <v>18781</v>
      </c>
      <c r="Q2363" s="215" t="s">
        <v>18782</v>
      </c>
    </row>
    <row r="2364" spans="1:17" s="208" customFormat="1" ht="13.15" customHeight="1">
      <c r="A2364" s="209" t="str">
        <f t="shared" si="72"/>
        <v>1698938021780677971</v>
      </c>
      <c r="B2364" s="210" t="s">
        <v>19228</v>
      </c>
      <c r="C2364" s="211" t="s">
        <v>16566</v>
      </c>
      <c r="D2364" s="211" t="s">
        <v>1180</v>
      </c>
      <c r="E2364" s="211" t="s">
        <v>16568</v>
      </c>
      <c r="F2364" s="211" t="s">
        <v>1179</v>
      </c>
      <c r="G2364" s="211" t="s">
        <v>2116</v>
      </c>
      <c r="H2364" s="212" t="s">
        <v>2115</v>
      </c>
      <c r="I2364" s="213" t="s">
        <v>1181</v>
      </c>
      <c r="J2364" s="201" t="str">
        <f t="shared" si="73"/>
        <v>0437</v>
      </c>
      <c r="K2364" s="209"/>
      <c r="L2364" s="209"/>
      <c r="M2364" s="214"/>
      <c r="N2364" s="209" t="s">
        <v>18777</v>
      </c>
      <c r="O2364" s="215" t="s">
        <v>18778</v>
      </c>
      <c r="P2364" s="215" t="s">
        <v>18781</v>
      </c>
      <c r="Q2364" s="215" t="s">
        <v>18782</v>
      </c>
    </row>
    <row r="2365" spans="1:17" s="208" customFormat="1" ht="13.15" customHeight="1">
      <c r="A2365" s="209" t="str">
        <f t="shared" si="72"/>
        <v>##1740273994</v>
      </c>
      <c r="B2365" s="210" t="s">
        <v>19228</v>
      </c>
      <c r="C2365" s="211" t="s">
        <v>1180</v>
      </c>
      <c r="D2365" s="211" t="s">
        <v>1180</v>
      </c>
      <c r="E2365" s="211" t="s">
        <v>3649</v>
      </c>
      <c r="F2365" s="211" t="s">
        <v>1179</v>
      </c>
      <c r="G2365" s="211" t="s">
        <v>2116</v>
      </c>
      <c r="H2365" s="212" t="s">
        <v>2115</v>
      </c>
      <c r="I2365" s="213" t="s">
        <v>1181</v>
      </c>
      <c r="J2365" s="201" t="str">
        <f t="shared" si="73"/>
        <v>0437</v>
      </c>
      <c r="K2365" s="209"/>
      <c r="L2365" s="209"/>
      <c r="M2365" s="214"/>
      <c r="N2365" s="209" t="s">
        <v>18777</v>
      </c>
      <c r="O2365" s="215" t="s">
        <v>18778</v>
      </c>
      <c r="P2365" s="215" t="s">
        <v>18781</v>
      </c>
      <c r="Q2365" s="215" t="s">
        <v>18782</v>
      </c>
    </row>
    <row r="2366" spans="1:17" s="208" customFormat="1" ht="13.15" customHeight="1">
      <c r="A2366" s="209" t="str">
        <f t="shared" si="72"/>
        <v>1F-QMA0000022041401740273994</v>
      </c>
      <c r="B2366" s="210" t="s">
        <v>19228</v>
      </c>
      <c r="C2366" s="211" t="s">
        <v>1180</v>
      </c>
      <c r="D2366" s="211" t="s">
        <v>1180</v>
      </c>
      <c r="E2366" s="211" t="s">
        <v>16569</v>
      </c>
      <c r="F2366" s="211" t="s">
        <v>1179</v>
      </c>
      <c r="G2366" s="211" t="s">
        <v>2116</v>
      </c>
      <c r="H2366" s="212" t="s">
        <v>2115</v>
      </c>
      <c r="I2366" s="213" t="s">
        <v>1181</v>
      </c>
      <c r="J2366" s="201" t="str">
        <f t="shared" si="73"/>
        <v>0437</v>
      </c>
      <c r="K2366" s="209"/>
      <c r="L2366" s="209"/>
      <c r="M2366" s="214"/>
      <c r="N2366" s="209" t="s">
        <v>18777</v>
      </c>
      <c r="O2366" s="215" t="s">
        <v>18778</v>
      </c>
      <c r="P2366" s="215" t="s">
        <v>18781</v>
      </c>
      <c r="Q2366" s="215" t="s">
        <v>18782</v>
      </c>
    </row>
    <row r="2367" spans="1:17" s="208" customFormat="1" ht="13.15" customHeight="1">
      <c r="A2367" s="209" t="str">
        <f t="shared" si="72"/>
        <v>1352379041023013448</v>
      </c>
      <c r="B2367" s="210" t="s">
        <v>19229</v>
      </c>
      <c r="C2367" s="211" t="s">
        <v>466</v>
      </c>
      <c r="D2367" s="211" t="s">
        <v>466</v>
      </c>
      <c r="E2367" s="211" t="s">
        <v>16570</v>
      </c>
      <c r="F2367" s="211" t="s">
        <v>465</v>
      </c>
      <c r="G2367" s="211" t="s">
        <v>1673</v>
      </c>
      <c r="H2367" s="212" t="s">
        <v>3112</v>
      </c>
      <c r="I2367" s="213" t="s">
        <v>467</v>
      </c>
      <c r="J2367" s="201" t="str">
        <f t="shared" si="73"/>
        <v>0438</v>
      </c>
      <c r="K2367" s="209"/>
      <c r="L2367" s="209"/>
      <c r="M2367" s="214"/>
      <c r="N2367" s="209" t="s">
        <v>18765</v>
      </c>
      <c r="O2367" s="215" t="s">
        <v>18766</v>
      </c>
      <c r="P2367" s="215" t="s">
        <v>18781</v>
      </c>
      <c r="Q2367" s="215" t="s">
        <v>18782</v>
      </c>
    </row>
    <row r="2368" spans="1:17" s="208" customFormat="1" ht="13.15" customHeight="1">
      <c r="A2368" s="209" t="str">
        <f t="shared" si="72"/>
        <v>1352379051023013448</v>
      </c>
      <c r="B2368" s="210" t="s">
        <v>19229</v>
      </c>
      <c r="C2368" s="211" t="s">
        <v>466</v>
      </c>
      <c r="D2368" s="211" t="s">
        <v>466</v>
      </c>
      <c r="E2368" s="211" t="s">
        <v>16571</v>
      </c>
      <c r="F2368" s="211" t="s">
        <v>465</v>
      </c>
      <c r="G2368" s="211" t="s">
        <v>1673</v>
      </c>
      <c r="H2368" s="212" t="s">
        <v>3112</v>
      </c>
      <c r="I2368" s="213" t="s">
        <v>467</v>
      </c>
      <c r="J2368" s="201" t="str">
        <f t="shared" si="73"/>
        <v>0438</v>
      </c>
      <c r="K2368" s="209"/>
      <c r="L2368" s="209"/>
      <c r="M2368" s="214"/>
      <c r="N2368" s="209" t="s">
        <v>18765</v>
      </c>
      <c r="O2368" s="215" t="s">
        <v>18766</v>
      </c>
      <c r="P2368" s="215" t="s">
        <v>18781</v>
      </c>
      <c r="Q2368" s="215" t="s">
        <v>18782</v>
      </c>
    </row>
    <row r="2369" spans="1:17" s="208" customFormat="1" ht="13.15" customHeight="1">
      <c r="A2369" s="209" t="str">
        <f t="shared" si="72"/>
        <v>1352379061023013448</v>
      </c>
      <c r="B2369" s="210" t="s">
        <v>19229</v>
      </c>
      <c r="C2369" s="211" t="s">
        <v>466</v>
      </c>
      <c r="D2369" s="211" t="s">
        <v>466</v>
      </c>
      <c r="E2369" s="211" t="s">
        <v>465</v>
      </c>
      <c r="F2369" s="211" t="s">
        <v>465</v>
      </c>
      <c r="G2369" s="211" t="s">
        <v>1673</v>
      </c>
      <c r="H2369" s="212" t="s">
        <v>3112</v>
      </c>
      <c r="I2369" s="213" t="s">
        <v>467</v>
      </c>
      <c r="J2369" s="201" t="str">
        <f t="shared" si="73"/>
        <v>0438</v>
      </c>
      <c r="K2369" s="209"/>
      <c r="L2369" s="209"/>
      <c r="M2369" s="214"/>
      <c r="N2369" s="209" t="s">
        <v>18765</v>
      </c>
      <c r="O2369" s="215" t="s">
        <v>18766</v>
      </c>
      <c r="P2369" s="215" t="s">
        <v>18781</v>
      </c>
      <c r="Q2369" s="215" t="s">
        <v>18782</v>
      </c>
    </row>
    <row r="2370" spans="1:17" s="208" customFormat="1" ht="13.15" customHeight="1">
      <c r="A2370" s="209" t="str">
        <f t="shared" ref="A2370:A2433" si="74">E2370&amp;C2370</f>
        <v>##1023013448</v>
      </c>
      <c r="B2370" s="210" t="s">
        <v>19229</v>
      </c>
      <c r="C2370" s="211" t="s">
        <v>466</v>
      </c>
      <c r="D2370" s="211" t="s">
        <v>466</v>
      </c>
      <c r="E2370" s="211" t="s">
        <v>3649</v>
      </c>
      <c r="F2370" s="211" t="s">
        <v>465</v>
      </c>
      <c r="G2370" s="211" t="s">
        <v>1673</v>
      </c>
      <c r="H2370" s="212" t="s">
        <v>3112</v>
      </c>
      <c r="I2370" s="213" t="s">
        <v>467</v>
      </c>
      <c r="J2370" s="201" t="str">
        <f t="shared" ref="J2370:J2433" si="75">B2370</f>
        <v>0438</v>
      </c>
      <c r="K2370" s="209"/>
      <c r="L2370" s="209"/>
      <c r="M2370" s="214"/>
      <c r="N2370" s="209" t="s">
        <v>18765</v>
      </c>
      <c r="O2370" s="215" t="s">
        <v>18766</v>
      </c>
      <c r="P2370" s="215" t="s">
        <v>18781</v>
      </c>
      <c r="Q2370" s="215" t="s">
        <v>18782</v>
      </c>
    </row>
    <row r="2371" spans="1:17" s="208" customFormat="1" ht="13.15" customHeight="1">
      <c r="A2371" s="209" t="str">
        <f t="shared" si="74"/>
        <v>1F-QMA0000021506701023013448</v>
      </c>
      <c r="B2371" s="210" t="s">
        <v>19229</v>
      </c>
      <c r="C2371" s="211" t="s">
        <v>466</v>
      </c>
      <c r="D2371" s="211" t="s">
        <v>466</v>
      </c>
      <c r="E2371" s="211" t="s">
        <v>16572</v>
      </c>
      <c r="F2371" s="211" t="s">
        <v>465</v>
      </c>
      <c r="G2371" s="211" t="s">
        <v>1673</v>
      </c>
      <c r="H2371" s="212" t="s">
        <v>3112</v>
      </c>
      <c r="I2371" s="213" t="s">
        <v>467</v>
      </c>
      <c r="J2371" s="201" t="str">
        <f t="shared" si="75"/>
        <v>0438</v>
      </c>
      <c r="K2371" s="209"/>
      <c r="L2371" s="209"/>
      <c r="M2371" s="214"/>
      <c r="N2371" s="209" t="s">
        <v>18765</v>
      </c>
      <c r="O2371" s="215" t="s">
        <v>18766</v>
      </c>
      <c r="P2371" s="215" t="s">
        <v>18781</v>
      </c>
      <c r="Q2371" s="215" t="s">
        <v>18782</v>
      </c>
    </row>
    <row r="2372" spans="1:17" s="208" customFormat="1" ht="13.15" customHeight="1">
      <c r="A2372" s="209" t="str">
        <f t="shared" si="74"/>
        <v>1F-QMA0000027656441023013448</v>
      </c>
      <c r="B2372" s="210" t="s">
        <v>19229</v>
      </c>
      <c r="C2372" s="211" t="s">
        <v>466</v>
      </c>
      <c r="D2372" s="211" t="s">
        <v>466</v>
      </c>
      <c r="E2372" s="211" t="s">
        <v>16573</v>
      </c>
      <c r="F2372" s="211" t="s">
        <v>465</v>
      </c>
      <c r="G2372" s="211" t="s">
        <v>1673</v>
      </c>
      <c r="H2372" s="212" t="s">
        <v>3112</v>
      </c>
      <c r="I2372" s="213" t="s">
        <v>467</v>
      </c>
      <c r="J2372" s="201" t="str">
        <f t="shared" si="75"/>
        <v>0438</v>
      </c>
      <c r="K2372" s="209"/>
      <c r="L2372" s="209"/>
      <c r="M2372" s="214"/>
      <c r="N2372" s="209" t="s">
        <v>18765</v>
      </c>
      <c r="O2372" s="215" t="s">
        <v>18766</v>
      </c>
      <c r="P2372" s="215" t="s">
        <v>18781</v>
      </c>
      <c r="Q2372" s="215" t="s">
        <v>18782</v>
      </c>
    </row>
    <row r="2373" spans="1:17" s="208" customFormat="1" ht="13.15" customHeight="1">
      <c r="A2373" s="209" t="str">
        <f t="shared" si="74"/>
        <v>1361404011205821113</v>
      </c>
      <c r="B2373" s="210" t="s">
        <v>19230</v>
      </c>
      <c r="C2373" s="211" t="s">
        <v>16574</v>
      </c>
      <c r="D2373" s="211" t="s">
        <v>16574</v>
      </c>
      <c r="E2373" s="211" t="s">
        <v>16575</v>
      </c>
      <c r="F2373" s="211" t="s">
        <v>16576</v>
      </c>
      <c r="G2373" s="211" t="s">
        <v>16577</v>
      </c>
      <c r="H2373" s="212" t="s">
        <v>16578</v>
      </c>
      <c r="I2373" s="213" t="s">
        <v>19231</v>
      </c>
      <c r="J2373" s="201" t="str">
        <f t="shared" si="75"/>
        <v>0439</v>
      </c>
      <c r="K2373" s="209"/>
      <c r="L2373" s="209"/>
      <c r="M2373" s="214"/>
      <c r="N2373" s="209" t="s">
        <v>18777</v>
      </c>
      <c r="O2373" s="215" t="s">
        <v>18778</v>
      </c>
      <c r="P2373" s="215" t="s">
        <v>18770</v>
      </c>
      <c r="Q2373" s="215" t="s">
        <v>18771</v>
      </c>
    </row>
    <row r="2374" spans="1:17" s="208" customFormat="1" ht="13.15" customHeight="1">
      <c r="A2374" s="209" t="str">
        <f t="shared" si="74"/>
        <v>1361404051194807438</v>
      </c>
      <c r="B2374" s="210" t="s">
        <v>19230</v>
      </c>
      <c r="C2374" s="211" t="s">
        <v>16580</v>
      </c>
      <c r="D2374" s="211" t="s">
        <v>16574</v>
      </c>
      <c r="E2374" s="211" t="s">
        <v>16579</v>
      </c>
      <c r="F2374" s="211" t="s">
        <v>16576</v>
      </c>
      <c r="G2374" s="211" t="s">
        <v>16577</v>
      </c>
      <c r="H2374" s="212" t="s">
        <v>16578</v>
      </c>
      <c r="I2374" s="213" t="s">
        <v>19231</v>
      </c>
      <c r="J2374" s="201" t="str">
        <f t="shared" si="75"/>
        <v>0439</v>
      </c>
      <c r="K2374" s="209"/>
      <c r="L2374" s="209"/>
      <c r="M2374" s="214"/>
      <c r="N2374" s="209" t="s">
        <v>18777</v>
      </c>
      <c r="O2374" s="215" t="s">
        <v>18778</v>
      </c>
      <c r="P2374" s="215" t="s">
        <v>18770</v>
      </c>
      <c r="Q2374" s="215" t="s">
        <v>18771</v>
      </c>
    </row>
    <row r="2375" spans="1:17" s="208" customFormat="1" ht="13.15" customHeight="1">
      <c r="A2375" s="209" t="str">
        <f t="shared" si="74"/>
        <v>1361404051205821113</v>
      </c>
      <c r="B2375" s="210" t="s">
        <v>19230</v>
      </c>
      <c r="C2375" s="211" t="s">
        <v>16574</v>
      </c>
      <c r="D2375" s="211" t="s">
        <v>16574</v>
      </c>
      <c r="E2375" s="211" t="s">
        <v>16579</v>
      </c>
      <c r="F2375" s="211" t="s">
        <v>16576</v>
      </c>
      <c r="G2375" s="211" t="s">
        <v>16577</v>
      </c>
      <c r="H2375" s="212" t="s">
        <v>16578</v>
      </c>
      <c r="I2375" s="213" t="s">
        <v>19231</v>
      </c>
      <c r="J2375" s="201" t="str">
        <f t="shared" si="75"/>
        <v>0439</v>
      </c>
      <c r="K2375" s="209"/>
      <c r="L2375" s="209"/>
      <c r="M2375" s="214"/>
      <c r="N2375" s="209" t="s">
        <v>18777</v>
      </c>
      <c r="O2375" s="215" t="s">
        <v>18778</v>
      </c>
      <c r="P2375" s="215" t="s">
        <v>18770</v>
      </c>
      <c r="Q2375" s="215" t="s">
        <v>18771</v>
      </c>
    </row>
    <row r="2376" spans="1:17" s="208" customFormat="1" ht="13.15" customHeight="1">
      <c r="A2376" s="209" t="str">
        <f t="shared" si="74"/>
        <v>1361404061205821113</v>
      </c>
      <c r="B2376" s="210" t="s">
        <v>19230</v>
      </c>
      <c r="C2376" s="211" t="s">
        <v>16574</v>
      </c>
      <c r="D2376" s="211" t="s">
        <v>16574</v>
      </c>
      <c r="E2376" s="211" t="s">
        <v>16581</v>
      </c>
      <c r="F2376" s="211" t="s">
        <v>16576</v>
      </c>
      <c r="G2376" s="211" t="s">
        <v>16577</v>
      </c>
      <c r="H2376" s="212" t="s">
        <v>16578</v>
      </c>
      <c r="I2376" s="213" t="s">
        <v>19231</v>
      </c>
      <c r="J2376" s="201" t="str">
        <f t="shared" si="75"/>
        <v>0439</v>
      </c>
      <c r="K2376" s="209"/>
      <c r="L2376" s="209"/>
      <c r="M2376" s="214"/>
      <c r="N2376" s="209" t="s">
        <v>18777</v>
      </c>
      <c r="O2376" s="215" t="s">
        <v>18778</v>
      </c>
      <c r="P2376" s="215" t="s">
        <v>18770</v>
      </c>
      <c r="Q2376" s="215" t="s">
        <v>18771</v>
      </c>
    </row>
    <row r="2377" spans="1:17" s="208" customFormat="1" ht="13.15" customHeight="1">
      <c r="A2377" s="209" t="str">
        <f t="shared" si="74"/>
        <v>1361404071205821113</v>
      </c>
      <c r="B2377" s="210" t="s">
        <v>19230</v>
      </c>
      <c r="C2377" s="211" t="s">
        <v>16574</v>
      </c>
      <c r="D2377" s="211" t="s">
        <v>16574</v>
      </c>
      <c r="E2377" s="211" t="s">
        <v>16576</v>
      </c>
      <c r="F2377" s="211" t="s">
        <v>16576</v>
      </c>
      <c r="G2377" s="211" t="s">
        <v>16577</v>
      </c>
      <c r="H2377" s="212" t="s">
        <v>16578</v>
      </c>
      <c r="I2377" s="213" t="s">
        <v>19231</v>
      </c>
      <c r="J2377" s="201" t="str">
        <f t="shared" si="75"/>
        <v>0439</v>
      </c>
      <c r="K2377" s="209"/>
      <c r="L2377" s="209"/>
      <c r="M2377" s="214"/>
      <c r="N2377" s="209" t="s">
        <v>18777</v>
      </c>
      <c r="O2377" s="215" t="s">
        <v>18778</v>
      </c>
      <c r="P2377" s="215" t="s">
        <v>18770</v>
      </c>
      <c r="Q2377" s="215" t="s">
        <v>18771</v>
      </c>
    </row>
    <row r="2378" spans="1:17" s="208" customFormat="1" ht="13.15" customHeight="1">
      <c r="A2378" s="209" t="str">
        <f t="shared" si="74"/>
        <v>1268815011821011248</v>
      </c>
      <c r="B2378" s="210" t="s">
        <v>19232</v>
      </c>
      <c r="C2378" s="211" t="s">
        <v>1221</v>
      </c>
      <c r="D2378" s="211" t="s">
        <v>1221</v>
      </c>
      <c r="E2378" s="211" t="s">
        <v>16582</v>
      </c>
      <c r="F2378" s="211" t="s">
        <v>1220</v>
      </c>
      <c r="G2378" s="211" t="s">
        <v>2233</v>
      </c>
      <c r="H2378" s="212" t="s">
        <v>3269</v>
      </c>
      <c r="I2378" s="213" t="s">
        <v>1222</v>
      </c>
      <c r="J2378" s="201" t="str">
        <f t="shared" si="75"/>
        <v>0440</v>
      </c>
      <c r="K2378" s="209"/>
      <c r="L2378" s="209"/>
      <c r="M2378" s="214"/>
      <c r="N2378" s="209" t="s">
        <v>18777</v>
      </c>
      <c r="O2378" s="215" t="s">
        <v>18778</v>
      </c>
      <c r="P2378" s="215" t="s">
        <v>18785</v>
      </c>
      <c r="Q2378" s="215" t="s">
        <v>18786</v>
      </c>
    </row>
    <row r="2379" spans="1:17" s="208" customFormat="1" ht="13.15" customHeight="1">
      <c r="A2379" s="209" t="str">
        <f t="shared" si="74"/>
        <v>1268815021821011248</v>
      </c>
      <c r="B2379" s="210" t="s">
        <v>19232</v>
      </c>
      <c r="C2379" s="211" t="s">
        <v>1221</v>
      </c>
      <c r="D2379" s="211" t="s">
        <v>1221</v>
      </c>
      <c r="E2379" s="211" t="s">
        <v>16583</v>
      </c>
      <c r="F2379" s="211" t="s">
        <v>1220</v>
      </c>
      <c r="G2379" s="211" t="s">
        <v>2233</v>
      </c>
      <c r="H2379" s="212" t="s">
        <v>3269</v>
      </c>
      <c r="I2379" s="213" t="s">
        <v>1222</v>
      </c>
      <c r="J2379" s="201" t="str">
        <f t="shared" si="75"/>
        <v>0440</v>
      </c>
      <c r="K2379" s="209"/>
      <c r="L2379" s="209"/>
      <c r="M2379" s="214"/>
      <c r="N2379" s="209" t="s">
        <v>18777</v>
      </c>
      <c r="O2379" s="215" t="s">
        <v>18778</v>
      </c>
      <c r="P2379" s="215" t="s">
        <v>18785</v>
      </c>
      <c r="Q2379" s="215" t="s">
        <v>18786</v>
      </c>
    </row>
    <row r="2380" spans="1:17" s="208" customFormat="1" ht="13.15" customHeight="1">
      <c r="A2380" s="209" t="str">
        <f t="shared" si="74"/>
        <v>1333627021447320841</v>
      </c>
      <c r="B2380" s="210" t="s">
        <v>19232</v>
      </c>
      <c r="C2380" s="211" t="s">
        <v>16584</v>
      </c>
      <c r="D2380" s="211" t="s">
        <v>1221</v>
      </c>
      <c r="E2380" s="211" t="s">
        <v>16585</v>
      </c>
      <c r="F2380" s="211" t="s">
        <v>1220</v>
      </c>
      <c r="G2380" s="211" t="s">
        <v>2233</v>
      </c>
      <c r="H2380" s="212" t="s">
        <v>3269</v>
      </c>
      <c r="I2380" s="213" t="s">
        <v>1222</v>
      </c>
      <c r="J2380" s="201" t="str">
        <f t="shared" si="75"/>
        <v>0440</v>
      </c>
      <c r="K2380" s="209"/>
      <c r="L2380" s="209"/>
      <c r="M2380" s="214"/>
      <c r="N2380" s="209" t="s">
        <v>18777</v>
      </c>
      <c r="O2380" s="215" t="s">
        <v>18778</v>
      </c>
      <c r="P2380" s="215" t="s">
        <v>18785</v>
      </c>
      <c r="Q2380" s="215" t="s">
        <v>18786</v>
      </c>
    </row>
    <row r="2381" spans="1:17" s="208" customFormat="1" ht="13.15" customHeight="1">
      <c r="A2381" s="209" t="str">
        <f t="shared" si="74"/>
        <v>1333627021821011248</v>
      </c>
      <c r="B2381" s="210" t="s">
        <v>19232</v>
      </c>
      <c r="C2381" s="211" t="s">
        <v>1221</v>
      </c>
      <c r="D2381" s="211" t="s">
        <v>1221</v>
      </c>
      <c r="E2381" s="211" t="s">
        <v>16585</v>
      </c>
      <c r="F2381" s="211" t="s">
        <v>1220</v>
      </c>
      <c r="G2381" s="211" t="s">
        <v>2233</v>
      </c>
      <c r="H2381" s="212" t="s">
        <v>3269</v>
      </c>
      <c r="I2381" s="213" t="s">
        <v>1222</v>
      </c>
      <c r="J2381" s="201" t="str">
        <f t="shared" si="75"/>
        <v>0440</v>
      </c>
      <c r="K2381" s="209" t="s">
        <v>9153</v>
      </c>
      <c r="L2381" s="209"/>
      <c r="M2381" s="214"/>
      <c r="N2381" s="209" t="s">
        <v>18777</v>
      </c>
      <c r="O2381" s="215" t="s">
        <v>18778</v>
      </c>
      <c r="P2381" s="215" t="s">
        <v>18785</v>
      </c>
      <c r="Q2381" s="215" t="s">
        <v>18786</v>
      </c>
    </row>
    <row r="2382" spans="1:17" s="208" customFormat="1" ht="13.15" customHeight="1">
      <c r="A2382" s="209" t="str">
        <f t="shared" si="74"/>
        <v>1333627031821011248</v>
      </c>
      <c r="B2382" s="210" t="s">
        <v>19232</v>
      </c>
      <c r="C2382" s="136" t="s">
        <v>1221</v>
      </c>
      <c r="D2382" s="211" t="s">
        <v>1221</v>
      </c>
      <c r="E2382" s="137" t="s">
        <v>19233</v>
      </c>
      <c r="F2382" s="211" t="s">
        <v>1220</v>
      </c>
      <c r="G2382" s="211" t="s">
        <v>2233</v>
      </c>
      <c r="H2382" s="212" t="s">
        <v>3269</v>
      </c>
      <c r="I2382" s="213" t="s">
        <v>1222</v>
      </c>
      <c r="J2382" s="201" t="str">
        <f t="shared" si="75"/>
        <v>0440</v>
      </c>
      <c r="K2382" s="232" t="s">
        <v>19234</v>
      </c>
      <c r="L2382" s="232" t="s">
        <v>13916</v>
      </c>
      <c r="M2382" s="214">
        <v>44475</v>
      </c>
      <c r="N2382" s="209" t="s">
        <v>18777</v>
      </c>
      <c r="O2382" s="215" t="s">
        <v>18778</v>
      </c>
      <c r="P2382" s="215" t="s">
        <v>18785</v>
      </c>
      <c r="Q2382" s="215" t="s">
        <v>18786</v>
      </c>
    </row>
    <row r="2383" spans="1:17" s="208" customFormat="1" ht="13.15" customHeight="1">
      <c r="A2383" s="209" t="str">
        <f t="shared" si="74"/>
        <v>1361412011821011248</v>
      </c>
      <c r="B2383" s="210" t="s">
        <v>19232</v>
      </c>
      <c r="C2383" s="211" t="s">
        <v>1221</v>
      </c>
      <c r="D2383" s="211" t="s">
        <v>1221</v>
      </c>
      <c r="E2383" s="211" t="s">
        <v>16586</v>
      </c>
      <c r="F2383" s="211" t="s">
        <v>1220</v>
      </c>
      <c r="G2383" s="211" t="s">
        <v>2233</v>
      </c>
      <c r="H2383" s="212" t="s">
        <v>3269</v>
      </c>
      <c r="I2383" s="213" t="s">
        <v>1222</v>
      </c>
      <c r="J2383" s="201" t="str">
        <f t="shared" si="75"/>
        <v>0440</v>
      </c>
      <c r="K2383" s="209"/>
      <c r="L2383" s="209"/>
      <c r="M2383" s="214"/>
      <c r="N2383" s="209" t="s">
        <v>18777</v>
      </c>
      <c r="O2383" s="215" t="s">
        <v>18778</v>
      </c>
      <c r="P2383" s="215" t="s">
        <v>18785</v>
      </c>
      <c r="Q2383" s="215" t="s">
        <v>18786</v>
      </c>
    </row>
    <row r="2384" spans="1:17" s="208" customFormat="1" ht="13.15" customHeight="1">
      <c r="A2384" s="209" t="str">
        <f t="shared" si="74"/>
        <v>1361412031821011248</v>
      </c>
      <c r="B2384" s="210" t="s">
        <v>19232</v>
      </c>
      <c r="C2384" s="211" t="s">
        <v>1221</v>
      </c>
      <c r="D2384" s="211" t="s">
        <v>1221</v>
      </c>
      <c r="E2384" s="211" t="s">
        <v>16587</v>
      </c>
      <c r="F2384" s="211" t="s">
        <v>1220</v>
      </c>
      <c r="G2384" s="211" t="s">
        <v>2233</v>
      </c>
      <c r="H2384" s="212" t="s">
        <v>3269</v>
      </c>
      <c r="I2384" s="213" t="s">
        <v>1222</v>
      </c>
      <c r="J2384" s="201" t="str">
        <f t="shared" si="75"/>
        <v>0440</v>
      </c>
      <c r="K2384" s="209"/>
      <c r="L2384" s="209"/>
      <c r="M2384" s="214"/>
      <c r="N2384" s="209" t="s">
        <v>18777</v>
      </c>
      <c r="O2384" s="215" t="s">
        <v>18778</v>
      </c>
      <c r="P2384" s="215" t="s">
        <v>18785</v>
      </c>
      <c r="Q2384" s="215" t="s">
        <v>18786</v>
      </c>
    </row>
    <row r="2385" spans="1:20" ht="13.15" customHeight="1">
      <c r="A2385" s="209" t="str">
        <f t="shared" si="74"/>
        <v>1361412041821011248</v>
      </c>
      <c r="B2385" s="210" t="s">
        <v>19232</v>
      </c>
      <c r="C2385" s="211" t="s">
        <v>1221</v>
      </c>
      <c r="D2385" s="211" t="s">
        <v>1221</v>
      </c>
      <c r="E2385" s="211" t="s">
        <v>16588</v>
      </c>
      <c r="F2385" s="211" t="s">
        <v>1220</v>
      </c>
      <c r="G2385" s="211" t="s">
        <v>2233</v>
      </c>
      <c r="H2385" s="212" t="s">
        <v>3269</v>
      </c>
      <c r="I2385" s="213" t="s">
        <v>1222</v>
      </c>
      <c r="J2385" s="201" t="str">
        <f t="shared" si="75"/>
        <v>0440</v>
      </c>
      <c r="K2385" s="209"/>
      <c r="L2385" s="209"/>
      <c r="M2385" s="214"/>
      <c r="N2385" s="209" t="s">
        <v>18777</v>
      </c>
      <c r="O2385" s="215" t="s">
        <v>18778</v>
      </c>
      <c r="P2385" s="215" t="s">
        <v>18785</v>
      </c>
      <c r="Q2385" s="215" t="s">
        <v>18786</v>
      </c>
      <c r="S2385" s="208"/>
    </row>
    <row r="2386" spans="1:20" ht="13.15" customHeight="1">
      <c r="A2386" s="209" t="str">
        <f t="shared" si="74"/>
        <v>1361412051447320841</v>
      </c>
      <c r="B2386" s="210" t="s">
        <v>19232</v>
      </c>
      <c r="C2386" s="211" t="s">
        <v>16584</v>
      </c>
      <c r="D2386" s="211" t="s">
        <v>1221</v>
      </c>
      <c r="E2386" s="211" t="s">
        <v>1220</v>
      </c>
      <c r="F2386" s="211" t="s">
        <v>1220</v>
      </c>
      <c r="G2386" s="211" t="s">
        <v>2233</v>
      </c>
      <c r="H2386" s="212" t="s">
        <v>3269</v>
      </c>
      <c r="I2386" s="213" t="s">
        <v>1222</v>
      </c>
      <c r="J2386" s="201" t="str">
        <f t="shared" si="75"/>
        <v>0440</v>
      </c>
      <c r="K2386" s="209" t="s">
        <v>9256</v>
      </c>
      <c r="L2386" s="209"/>
      <c r="M2386" s="214"/>
      <c r="N2386" s="209" t="s">
        <v>18777</v>
      </c>
      <c r="O2386" s="215" t="s">
        <v>18778</v>
      </c>
      <c r="P2386" s="215" t="s">
        <v>18785</v>
      </c>
      <c r="Q2386" s="215" t="s">
        <v>18786</v>
      </c>
      <c r="S2386" s="208"/>
    </row>
    <row r="2387" spans="1:20" ht="13.15" customHeight="1">
      <c r="A2387" s="209" t="str">
        <f t="shared" si="74"/>
        <v>1361412051821011248</v>
      </c>
      <c r="B2387" s="210" t="s">
        <v>19232</v>
      </c>
      <c r="C2387" s="211" t="s">
        <v>1221</v>
      </c>
      <c r="D2387" s="211" t="s">
        <v>1221</v>
      </c>
      <c r="E2387" s="211" t="s">
        <v>1220</v>
      </c>
      <c r="F2387" s="211" t="s">
        <v>1220</v>
      </c>
      <c r="G2387" s="211" t="s">
        <v>2233</v>
      </c>
      <c r="H2387" s="212" t="s">
        <v>3269</v>
      </c>
      <c r="I2387" s="213" t="s">
        <v>1222</v>
      </c>
      <c r="J2387" s="201" t="str">
        <f t="shared" si="75"/>
        <v>0440</v>
      </c>
      <c r="K2387" s="209"/>
      <c r="L2387" s="209"/>
      <c r="M2387" s="214"/>
      <c r="N2387" s="209" t="s">
        <v>18777</v>
      </c>
      <c r="O2387" s="215" t="s">
        <v>18778</v>
      </c>
      <c r="P2387" s="215" t="s">
        <v>18785</v>
      </c>
      <c r="Q2387" s="215" t="s">
        <v>18786</v>
      </c>
      <c r="S2387" s="208"/>
    </row>
    <row r="2388" spans="1:20" ht="13.15" customHeight="1">
      <c r="A2388" s="209" t="str">
        <f t="shared" si="74"/>
        <v>1361412061821011248</v>
      </c>
      <c r="B2388" s="210" t="s">
        <v>19232</v>
      </c>
      <c r="C2388" s="211" t="s">
        <v>1221</v>
      </c>
      <c r="D2388" s="211" t="s">
        <v>1221</v>
      </c>
      <c r="E2388" s="211" t="s">
        <v>16589</v>
      </c>
      <c r="F2388" s="211" t="s">
        <v>1220</v>
      </c>
      <c r="G2388" s="211" t="s">
        <v>2233</v>
      </c>
      <c r="H2388" s="212" t="s">
        <v>3269</v>
      </c>
      <c r="I2388" s="213" t="s">
        <v>1222</v>
      </c>
      <c r="J2388" s="201" t="str">
        <f t="shared" si="75"/>
        <v>0440</v>
      </c>
      <c r="K2388" s="209"/>
      <c r="L2388" s="209"/>
      <c r="M2388" s="214"/>
      <c r="N2388" s="209" t="s">
        <v>18777</v>
      </c>
      <c r="O2388" s="215" t="s">
        <v>18778</v>
      </c>
      <c r="P2388" s="215" t="s">
        <v>18785</v>
      </c>
      <c r="Q2388" s="215" t="s">
        <v>18786</v>
      </c>
      <c r="S2388" s="208"/>
    </row>
    <row r="2389" spans="1:20" ht="13.15" customHeight="1">
      <c r="A2389" s="209" t="str">
        <f t="shared" si="74"/>
        <v>1361412111821011248</v>
      </c>
      <c r="B2389" s="210" t="s">
        <v>19232</v>
      </c>
      <c r="C2389" s="211" t="s">
        <v>1221</v>
      </c>
      <c r="D2389" s="211" t="s">
        <v>1221</v>
      </c>
      <c r="E2389" s="211" t="s">
        <v>16590</v>
      </c>
      <c r="F2389" s="211" t="s">
        <v>1220</v>
      </c>
      <c r="G2389" s="211" t="s">
        <v>2233</v>
      </c>
      <c r="H2389" s="212" t="s">
        <v>3269</v>
      </c>
      <c r="I2389" s="213" t="s">
        <v>1222</v>
      </c>
      <c r="J2389" s="201" t="str">
        <f t="shared" si="75"/>
        <v>0440</v>
      </c>
      <c r="K2389" s="209"/>
      <c r="L2389" s="209"/>
      <c r="M2389" s="214"/>
      <c r="N2389" s="209" t="s">
        <v>18777</v>
      </c>
      <c r="O2389" s="215" t="s">
        <v>18778</v>
      </c>
      <c r="P2389" s="215" t="s">
        <v>18785</v>
      </c>
      <c r="Q2389" s="215" t="s">
        <v>18786</v>
      </c>
      <c r="S2389" s="208"/>
    </row>
    <row r="2390" spans="1:20" ht="13.15" customHeight="1">
      <c r="A2390" s="209" t="str">
        <f t="shared" si="74"/>
        <v>1361412121821011248</v>
      </c>
      <c r="B2390" s="210" t="s">
        <v>19232</v>
      </c>
      <c r="C2390" s="211" t="s">
        <v>1221</v>
      </c>
      <c r="D2390" s="211" t="s">
        <v>1221</v>
      </c>
      <c r="E2390" s="211" t="s">
        <v>16591</v>
      </c>
      <c r="F2390" s="211" t="s">
        <v>1220</v>
      </c>
      <c r="G2390" s="211" t="s">
        <v>2233</v>
      </c>
      <c r="H2390" s="212" t="s">
        <v>3269</v>
      </c>
      <c r="I2390" s="213" t="s">
        <v>1222</v>
      </c>
      <c r="J2390" s="201" t="str">
        <f t="shared" si="75"/>
        <v>0440</v>
      </c>
      <c r="K2390" s="209"/>
      <c r="L2390" s="209"/>
      <c r="M2390" s="214"/>
      <c r="N2390" s="209" t="s">
        <v>18777</v>
      </c>
      <c r="O2390" s="215" t="s">
        <v>18778</v>
      </c>
      <c r="P2390" s="215" t="s">
        <v>18785</v>
      </c>
      <c r="Q2390" s="215" t="s">
        <v>18786</v>
      </c>
      <c r="S2390" s="208"/>
    </row>
    <row r="2391" spans="1:20" ht="13.15" customHeight="1">
      <c r="A2391" s="209" t="str">
        <f t="shared" si="74"/>
        <v>1361412131821011248</v>
      </c>
      <c r="B2391" s="210" t="s">
        <v>19232</v>
      </c>
      <c r="C2391" s="211" t="s">
        <v>1221</v>
      </c>
      <c r="D2391" s="211" t="s">
        <v>1221</v>
      </c>
      <c r="E2391" s="211" t="s">
        <v>16592</v>
      </c>
      <c r="F2391" s="211" t="s">
        <v>1220</v>
      </c>
      <c r="G2391" s="211" t="s">
        <v>2233</v>
      </c>
      <c r="H2391" s="212" t="s">
        <v>3269</v>
      </c>
      <c r="I2391" s="213" t="s">
        <v>1222</v>
      </c>
      <c r="J2391" s="201" t="str">
        <f t="shared" si="75"/>
        <v>0440</v>
      </c>
      <c r="K2391" s="209"/>
      <c r="L2391" s="209"/>
      <c r="M2391" s="214"/>
      <c r="N2391" s="209" t="s">
        <v>18777</v>
      </c>
      <c r="O2391" s="215" t="s">
        <v>18778</v>
      </c>
      <c r="P2391" s="215" t="s">
        <v>18785</v>
      </c>
      <c r="Q2391" s="215" t="s">
        <v>18786</v>
      </c>
      <c r="S2391" s="208"/>
    </row>
    <row r="2392" spans="1:20" ht="13.15" customHeight="1">
      <c r="A2392" s="209" t="str">
        <f t="shared" si="74"/>
        <v>##1821011248</v>
      </c>
      <c r="B2392" s="210" t="s">
        <v>19232</v>
      </c>
      <c r="C2392" s="211" t="s">
        <v>1221</v>
      </c>
      <c r="D2392" s="211" t="s">
        <v>1221</v>
      </c>
      <c r="E2392" s="211" t="s">
        <v>3649</v>
      </c>
      <c r="F2392" s="211" t="s">
        <v>1220</v>
      </c>
      <c r="G2392" s="211" t="s">
        <v>2233</v>
      </c>
      <c r="H2392" s="212" t="s">
        <v>3269</v>
      </c>
      <c r="I2392" s="213" t="s">
        <v>1222</v>
      </c>
      <c r="J2392" s="201" t="str">
        <f t="shared" si="75"/>
        <v>0440</v>
      </c>
      <c r="K2392" s="209" t="s">
        <v>14779</v>
      </c>
      <c r="L2392" s="209"/>
      <c r="M2392" s="214"/>
      <c r="N2392" s="209" t="s">
        <v>18777</v>
      </c>
      <c r="O2392" s="215" t="s">
        <v>18778</v>
      </c>
      <c r="P2392" s="215" t="s">
        <v>18785</v>
      </c>
      <c r="Q2392" s="215" t="s">
        <v>18786</v>
      </c>
      <c r="S2392" s="208"/>
    </row>
    <row r="2393" spans="1:20" ht="13.15" customHeight="1">
      <c r="A2393" s="209" t="str">
        <f t="shared" si="74"/>
        <v>1F-QMA0000021334061821011248</v>
      </c>
      <c r="B2393" s="210" t="s">
        <v>19232</v>
      </c>
      <c r="C2393" s="211" t="s">
        <v>1221</v>
      </c>
      <c r="D2393" s="211" t="s">
        <v>1221</v>
      </c>
      <c r="E2393" s="211" t="s">
        <v>16593</v>
      </c>
      <c r="F2393" s="211" t="s">
        <v>1220</v>
      </c>
      <c r="G2393" s="211" t="s">
        <v>2233</v>
      </c>
      <c r="H2393" s="212" t="s">
        <v>3269</v>
      </c>
      <c r="I2393" s="213" t="s">
        <v>1222</v>
      </c>
      <c r="J2393" s="201" t="str">
        <f t="shared" si="75"/>
        <v>0440</v>
      </c>
      <c r="K2393" s="209"/>
      <c r="L2393" s="209"/>
      <c r="M2393" s="214"/>
      <c r="N2393" s="209" t="s">
        <v>18777</v>
      </c>
      <c r="O2393" s="215" t="s">
        <v>18778</v>
      </c>
      <c r="P2393" s="215" t="s">
        <v>18785</v>
      </c>
      <c r="Q2393" s="215" t="s">
        <v>18786</v>
      </c>
      <c r="S2393" s="208"/>
    </row>
    <row r="2394" spans="1:20" ht="13.15" customHeight="1">
      <c r="A2394" s="209" t="str">
        <f t="shared" si="74"/>
        <v>1F-QMA0000021482131821011248</v>
      </c>
      <c r="B2394" s="210" t="s">
        <v>19232</v>
      </c>
      <c r="C2394" s="211" t="s">
        <v>1221</v>
      </c>
      <c r="D2394" s="211" t="s">
        <v>1221</v>
      </c>
      <c r="E2394" s="211" t="s">
        <v>16594</v>
      </c>
      <c r="F2394" s="211" t="s">
        <v>1220</v>
      </c>
      <c r="G2394" s="211" t="s">
        <v>2233</v>
      </c>
      <c r="H2394" s="212" t="s">
        <v>3269</v>
      </c>
      <c r="I2394" s="213" t="s">
        <v>1222</v>
      </c>
      <c r="J2394" s="201" t="str">
        <f t="shared" si="75"/>
        <v>0440</v>
      </c>
      <c r="K2394" s="209"/>
      <c r="L2394" s="209"/>
      <c r="M2394" s="214"/>
      <c r="N2394" s="209" t="s">
        <v>18777</v>
      </c>
      <c r="O2394" s="215" t="s">
        <v>18778</v>
      </c>
      <c r="P2394" s="215" t="s">
        <v>18785</v>
      </c>
      <c r="Q2394" s="215" t="s">
        <v>18786</v>
      </c>
      <c r="S2394" s="208"/>
    </row>
    <row r="2395" spans="1:20" ht="13.15" customHeight="1">
      <c r="A2395" s="209" t="str">
        <f t="shared" si="74"/>
        <v>48-1012561821011248</v>
      </c>
      <c r="B2395" s="210" t="s">
        <v>19232</v>
      </c>
      <c r="C2395" s="211" t="s">
        <v>1221</v>
      </c>
      <c r="D2395" s="211" t="s">
        <v>1221</v>
      </c>
      <c r="E2395" s="211" t="s">
        <v>16595</v>
      </c>
      <c r="F2395" s="211" t="s">
        <v>1220</v>
      </c>
      <c r="G2395" s="211" t="s">
        <v>2233</v>
      </c>
      <c r="H2395" s="212" t="s">
        <v>3269</v>
      </c>
      <c r="I2395" s="213" t="s">
        <v>1222</v>
      </c>
      <c r="J2395" s="201" t="str">
        <f t="shared" si="75"/>
        <v>0440</v>
      </c>
      <c r="K2395" s="209"/>
      <c r="L2395" s="209"/>
      <c r="M2395" s="214"/>
      <c r="N2395" s="209" t="s">
        <v>18777</v>
      </c>
      <c r="O2395" s="215" t="s">
        <v>18778</v>
      </c>
      <c r="P2395" s="215" t="s">
        <v>18785</v>
      </c>
      <c r="Q2395" s="215" t="s">
        <v>18786</v>
      </c>
      <c r="S2395" s="208"/>
    </row>
    <row r="2396" spans="1:20" ht="13.15" customHeight="1">
      <c r="A2396" s="209" t="str">
        <f t="shared" si="74"/>
        <v>48-1075621821011248</v>
      </c>
      <c r="B2396" s="210" t="s">
        <v>19232</v>
      </c>
      <c r="C2396" s="211" t="s">
        <v>1221</v>
      </c>
      <c r="D2396" s="211" t="s">
        <v>1221</v>
      </c>
      <c r="E2396" s="211" t="s">
        <v>16596</v>
      </c>
      <c r="F2396" s="211" t="s">
        <v>1220</v>
      </c>
      <c r="G2396" s="211" t="s">
        <v>2233</v>
      </c>
      <c r="H2396" s="212" t="s">
        <v>3269</v>
      </c>
      <c r="I2396" s="213" t="s">
        <v>1222</v>
      </c>
      <c r="J2396" s="201" t="str">
        <f t="shared" si="75"/>
        <v>0440</v>
      </c>
      <c r="K2396" s="209"/>
      <c r="L2396" s="209"/>
      <c r="M2396" s="214"/>
      <c r="N2396" s="209" t="s">
        <v>18777</v>
      </c>
      <c r="O2396" s="215" t="s">
        <v>18778</v>
      </c>
      <c r="P2396" s="215" t="s">
        <v>18785</v>
      </c>
      <c r="Q2396" s="215" t="s">
        <v>18786</v>
      </c>
      <c r="S2396" s="208"/>
    </row>
    <row r="2397" spans="1:20" ht="13.15" customHeight="1">
      <c r="A2397" s="209" t="str">
        <f t="shared" si="74"/>
        <v>4C-100276661821011248</v>
      </c>
      <c r="B2397" s="210" t="s">
        <v>19232</v>
      </c>
      <c r="C2397" s="211" t="s">
        <v>1221</v>
      </c>
      <c r="D2397" s="211" t="s">
        <v>1221</v>
      </c>
      <c r="E2397" s="211" t="s">
        <v>16597</v>
      </c>
      <c r="F2397" s="211" t="s">
        <v>1220</v>
      </c>
      <c r="G2397" s="211" t="s">
        <v>2233</v>
      </c>
      <c r="H2397" s="212" t="s">
        <v>3269</v>
      </c>
      <c r="I2397" s="213" t="s">
        <v>1222</v>
      </c>
      <c r="J2397" s="201" t="str">
        <f t="shared" si="75"/>
        <v>0440</v>
      </c>
      <c r="K2397" s="209"/>
      <c r="L2397" s="209"/>
      <c r="M2397" s="214"/>
      <c r="N2397" s="209" t="s">
        <v>18777</v>
      </c>
      <c r="O2397" s="215" t="s">
        <v>18778</v>
      </c>
      <c r="P2397" s="215" t="s">
        <v>18785</v>
      </c>
      <c r="Q2397" s="215" t="s">
        <v>18786</v>
      </c>
      <c r="S2397" s="208"/>
    </row>
    <row r="2398" spans="1:20" ht="13.15" customHeight="1">
      <c r="A2398" s="216" t="str">
        <f t="shared" si="74"/>
        <v>1821011248MR1821011248</v>
      </c>
      <c r="B2398" s="217" t="s">
        <v>19232</v>
      </c>
      <c r="C2398" s="227" t="s">
        <v>1221</v>
      </c>
      <c r="D2398" s="227" t="s">
        <v>1221</v>
      </c>
      <c r="E2398" s="227" t="s">
        <v>23227</v>
      </c>
      <c r="F2398" s="218" t="s">
        <v>1220</v>
      </c>
      <c r="G2398" s="218" t="s">
        <v>2233</v>
      </c>
      <c r="H2398" s="219" t="s">
        <v>3269</v>
      </c>
      <c r="I2398" s="220" t="s">
        <v>1222</v>
      </c>
      <c r="J2398" s="201" t="str">
        <f t="shared" si="75"/>
        <v>0440</v>
      </c>
      <c r="K2398" s="228" t="s">
        <v>23203</v>
      </c>
      <c r="L2398" s="228" t="s">
        <v>23204</v>
      </c>
      <c r="M2398" s="229">
        <v>44812</v>
      </c>
      <c r="N2398" s="216" t="s">
        <v>18777</v>
      </c>
      <c r="O2398" s="222" t="s">
        <v>18778</v>
      </c>
      <c r="P2398" s="222" t="s">
        <v>18785</v>
      </c>
      <c r="Q2398" s="222" t="s">
        <v>18786</v>
      </c>
      <c r="R2398" s="223"/>
      <c r="S2398" s="230"/>
      <c r="T2398" s="223"/>
    </row>
    <row r="2399" spans="1:20" ht="13.15" customHeight="1">
      <c r="A2399" s="209" t="str">
        <f t="shared" si="74"/>
        <v>1361420061033118716</v>
      </c>
      <c r="B2399" s="210" t="s">
        <v>19235</v>
      </c>
      <c r="C2399" s="211" t="s">
        <v>554</v>
      </c>
      <c r="D2399" s="211" t="s">
        <v>554</v>
      </c>
      <c r="E2399" s="211" t="s">
        <v>16599</v>
      </c>
      <c r="F2399" s="211" t="s">
        <v>553</v>
      </c>
      <c r="G2399" s="211" t="s">
        <v>2224</v>
      </c>
      <c r="H2399" s="212" t="s">
        <v>2399</v>
      </c>
      <c r="I2399" s="213" t="s">
        <v>555</v>
      </c>
      <c r="J2399" s="201" t="str">
        <f t="shared" si="75"/>
        <v>0441</v>
      </c>
      <c r="K2399" s="209"/>
      <c r="L2399" s="209"/>
      <c r="M2399" s="214"/>
      <c r="N2399" s="209" t="s">
        <v>18777</v>
      </c>
      <c r="O2399" s="215" t="s">
        <v>18778</v>
      </c>
      <c r="P2399" s="215" t="s">
        <v>18835</v>
      </c>
      <c r="Q2399" s="215" t="s">
        <v>18836</v>
      </c>
      <c r="S2399" s="208"/>
    </row>
    <row r="2400" spans="1:20" ht="13.15" customHeight="1">
      <c r="A2400" s="209" t="str">
        <f t="shared" si="74"/>
        <v>1361420111033118716</v>
      </c>
      <c r="B2400" s="210" t="s">
        <v>19235</v>
      </c>
      <c r="C2400" s="211" t="s">
        <v>554</v>
      </c>
      <c r="D2400" s="211" t="s">
        <v>554</v>
      </c>
      <c r="E2400" s="211" t="s">
        <v>553</v>
      </c>
      <c r="F2400" s="211" t="s">
        <v>553</v>
      </c>
      <c r="G2400" s="211" t="s">
        <v>2224</v>
      </c>
      <c r="H2400" s="212" t="s">
        <v>2399</v>
      </c>
      <c r="I2400" s="213" t="s">
        <v>555</v>
      </c>
      <c r="J2400" s="201" t="str">
        <f t="shared" si="75"/>
        <v>0441</v>
      </c>
      <c r="K2400" s="209"/>
      <c r="L2400" s="209"/>
      <c r="M2400" s="214"/>
      <c r="N2400" s="209" t="s">
        <v>18777</v>
      </c>
      <c r="O2400" s="215" t="s">
        <v>18778</v>
      </c>
      <c r="P2400" s="215" t="s">
        <v>18835</v>
      </c>
      <c r="Q2400" s="215" t="s">
        <v>18836</v>
      </c>
      <c r="S2400" s="208"/>
    </row>
    <row r="2401" spans="1:20" ht="13.15" customHeight="1">
      <c r="A2401" s="209" t="str">
        <f t="shared" si="74"/>
        <v>06-1054601001033118716</v>
      </c>
      <c r="B2401" s="210" t="s">
        <v>19235</v>
      </c>
      <c r="C2401" s="211" t="s">
        <v>554</v>
      </c>
      <c r="D2401" s="211" t="s">
        <v>554</v>
      </c>
      <c r="E2401" s="211" t="s">
        <v>16598</v>
      </c>
      <c r="F2401" s="211" t="s">
        <v>553</v>
      </c>
      <c r="G2401" s="211" t="s">
        <v>2224</v>
      </c>
      <c r="H2401" s="212" t="s">
        <v>2399</v>
      </c>
      <c r="I2401" s="213" t="s">
        <v>555</v>
      </c>
      <c r="J2401" s="201" t="str">
        <f t="shared" si="75"/>
        <v>0441</v>
      </c>
      <c r="K2401" s="209"/>
      <c r="L2401" s="209"/>
      <c r="M2401" s="214"/>
      <c r="N2401" s="209" t="s">
        <v>18777</v>
      </c>
      <c r="O2401" s="215" t="s">
        <v>18778</v>
      </c>
      <c r="P2401" s="215" t="s">
        <v>18835</v>
      </c>
      <c r="Q2401" s="215" t="s">
        <v>18836</v>
      </c>
      <c r="S2401" s="208"/>
    </row>
    <row r="2402" spans="1:20" ht="13.15" customHeight="1">
      <c r="A2402" s="209" t="str">
        <f t="shared" si="74"/>
        <v>136142007NA</v>
      </c>
      <c r="B2402" s="210" t="s">
        <v>19235</v>
      </c>
      <c r="C2402" s="211" t="s">
        <v>3106</v>
      </c>
      <c r="D2402" s="211" t="s">
        <v>554</v>
      </c>
      <c r="E2402" s="211" t="s">
        <v>16600</v>
      </c>
      <c r="F2402" s="211" t="s">
        <v>553</v>
      </c>
      <c r="G2402" s="211" t="s">
        <v>2224</v>
      </c>
      <c r="H2402" s="212" t="s">
        <v>2399</v>
      </c>
      <c r="I2402" s="213" t="s">
        <v>555</v>
      </c>
      <c r="J2402" s="201" t="str">
        <f t="shared" si="75"/>
        <v>0441</v>
      </c>
      <c r="K2402" s="209"/>
      <c r="L2402" s="209"/>
      <c r="M2402" s="214"/>
      <c r="N2402" s="209" t="s">
        <v>18777</v>
      </c>
      <c r="O2402" s="215" t="s">
        <v>18778</v>
      </c>
      <c r="P2402" s="215" t="s">
        <v>18835</v>
      </c>
      <c r="Q2402" s="215" t="s">
        <v>18836</v>
      </c>
      <c r="S2402" s="208"/>
    </row>
    <row r="2403" spans="1:20" ht="13.15" customHeight="1">
      <c r="A2403" s="209" t="str">
        <f t="shared" si="74"/>
        <v>136142008NA</v>
      </c>
      <c r="B2403" s="210" t="s">
        <v>19235</v>
      </c>
      <c r="C2403" s="211" t="s">
        <v>3106</v>
      </c>
      <c r="D2403" s="211" t="s">
        <v>554</v>
      </c>
      <c r="E2403" s="211" t="s">
        <v>16601</v>
      </c>
      <c r="F2403" s="211" t="s">
        <v>553</v>
      </c>
      <c r="G2403" s="211" t="s">
        <v>2224</v>
      </c>
      <c r="H2403" s="212" t="s">
        <v>2399</v>
      </c>
      <c r="I2403" s="213" t="s">
        <v>555</v>
      </c>
      <c r="J2403" s="201" t="str">
        <f t="shared" si="75"/>
        <v>0441</v>
      </c>
      <c r="K2403" s="209"/>
      <c r="L2403" s="209"/>
      <c r="M2403" s="214"/>
      <c r="N2403" s="209" t="s">
        <v>18777</v>
      </c>
      <c r="O2403" s="215" t="s">
        <v>18778</v>
      </c>
      <c r="P2403" s="215" t="s">
        <v>18835</v>
      </c>
      <c r="Q2403" s="215" t="s">
        <v>18836</v>
      </c>
      <c r="S2403" s="208"/>
    </row>
    <row r="2404" spans="1:20" ht="13.15" customHeight="1">
      <c r="A2404" s="209" t="str">
        <f t="shared" si="74"/>
        <v>1F-QMA0000026319091033118716</v>
      </c>
      <c r="B2404" s="210" t="s">
        <v>19235</v>
      </c>
      <c r="C2404" s="211" t="s">
        <v>554</v>
      </c>
      <c r="D2404" s="211" t="s">
        <v>554</v>
      </c>
      <c r="E2404" s="211" t="s">
        <v>16602</v>
      </c>
      <c r="F2404" s="211" t="s">
        <v>553</v>
      </c>
      <c r="G2404" s="211" t="s">
        <v>2224</v>
      </c>
      <c r="H2404" s="212" t="s">
        <v>2399</v>
      </c>
      <c r="I2404" s="213" t="s">
        <v>555</v>
      </c>
      <c r="J2404" s="201" t="str">
        <f t="shared" si="75"/>
        <v>0441</v>
      </c>
      <c r="K2404" s="209"/>
      <c r="L2404" s="209"/>
      <c r="M2404" s="214"/>
      <c r="N2404" s="209" t="s">
        <v>18777</v>
      </c>
      <c r="O2404" s="215" t="s">
        <v>18778</v>
      </c>
      <c r="P2404" s="215" t="s">
        <v>18835</v>
      </c>
      <c r="Q2404" s="215" t="s">
        <v>18836</v>
      </c>
      <c r="S2404" s="208"/>
    </row>
    <row r="2405" spans="1:20" ht="13.15" customHeight="1">
      <c r="A2405" s="209" t="str">
        <f t="shared" si="74"/>
        <v>1361438031255325817</v>
      </c>
      <c r="B2405" s="210" t="s">
        <v>19236</v>
      </c>
      <c r="C2405" s="211" t="s">
        <v>899</v>
      </c>
      <c r="D2405" s="211" t="s">
        <v>899</v>
      </c>
      <c r="E2405" s="211" t="s">
        <v>16603</v>
      </c>
      <c r="F2405" s="211" t="s">
        <v>898</v>
      </c>
      <c r="G2405" s="211" t="s">
        <v>1916</v>
      </c>
      <c r="H2405" s="212" t="s">
        <v>3137</v>
      </c>
      <c r="I2405" s="213" t="s">
        <v>900</v>
      </c>
      <c r="J2405" s="201" t="str">
        <f t="shared" si="75"/>
        <v>0442</v>
      </c>
      <c r="K2405" s="209"/>
      <c r="L2405" s="209"/>
      <c r="M2405" s="214"/>
      <c r="N2405" s="209" t="s">
        <v>18777</v>
      </c>
      <c r="O2405" s="215" t="s">
        <v>18778</v>
      </c>
      <c r="P2405" s="215" t="s">
        <v>18781</v>
      </c>
      <c r="Q2405" s="215" t="s">
        <v>18782</v>
      </c>
      <c r="S2405" s="208"/>
    </row>
    <row r="2406" spans="1:20" ht="13.15" customHeight="1">
      <c r="A2406" s="209" t="str">
        <f t="shared" si="74"/>
        <v>1361438041255325817</v>
      </c>
      <c r="B2406" s="210" t="s">
        <v>19236</v>
      </c>
      <c r="C2406" s="211" t="s">
        <v>899</v>
      </c>
      <c r="D2406" s="211" t="s">
        <v>899</v>
      </c>
      <c r="E2406" s="211" t="s">
        <v>16604</v>
      </c>
      <c r="F2406" s="211" t="s">
        <v>898</v>
      </c>
      <c r="G2406" s="211" t="s">
        <v>1916</v>
      </c>
      <c r="H2406" s="212" t="s">
        <v>3137</v>
      </c>
      <c r="I2406" s="213" t="s">
        <v>900</v>
      </c>
      <c r="J2406" s="201" t="str">
        <f t="shared" si="75"/>
        <v>0442</v>
      </c>
      <c r="K2406" s="209"/>
      <c r="L2406" s="209"/>
      <c r="M2406" s="214"/>
      <c r="N2406" s="209" t="s">
        <v>18777</v>
      </c>
      <c r="O2406" s="215" t="s">
        <v>18778</v>
      </c>
      <c r="P2406" s="215" t="s">
        <v>18781</v>
      </c>
      <c r="Q2406" s="215" t="s">
        <v>18782</v>
      </c>
      <c r="S2406" s="208"/>
    </row>
    <row r="2407" spans="1:20" ht="13.15" customHeight="1">
      <c r="A2407" s="209" t="str">
        <f t="shared" si="74"/>
        <v>1361438051255325817</v>
      </c>
      <c r="B2407" s="210" t="s">
        <v>19236</v>
      </c>
      <c r="C2407" s="211" t="s">
        <v>899</v>
      </c>
      <c r="D2407" s="211" t="s">
        <v>899</v>
      </c>
      <c r="E2407" s="211" t="s">
        <v>16605</v>
      </c>
      <c r="F2407" s="211" t="s">
        <v>898</v>
      </c>
      <c r="G2407" s="211" t="s">
        <v>1916</v>
      </c>
      <c r="H2407" s="212" t="s">
        <v>3137</v>
      </c>
      <c r="I2407" s="213" t="s">
        <v>900</v>
      </c>
      <c r="J2407" s="201" t="str">
        <f t="shared" si="75"/>
        <v>0442</v>
      </c>
      <c r="K2407" s="209"/>
      <c r="L2407" s="209"/>
      <c r="M2407" s="214"/>
      <c r="N2407" s="209" t="s">
        <v>18777</v>
      </c>
      <c r="O2407" s="215" t="s">
        <v>18778</v>
      </c>
      <c r="P2407" s="215" t="s">
        <v>18781</v>
      </c>
      <c r="Q2407" s="215" t="s">
        <v>18782</v>
      </c>
      <c r="S2407" s="208"/>
    </row>
    <row r="2408" spans="1:20" ht="13.15" customHeight="1">
      <c r="A2408" s="209" t="str">
        <f t="shared" si="74"/>
        <v>1361438061255325817</v>
      </c>
      <c r="B2408" s="210" t="s">
        <v>19236</v>
      </c>
      <c r="C2408" s="211" t="s">
        <v>899</v>
      </c>
      <c r="D2408" s="211" t="s">
        <v>899</v>
      </c>
      <c r="E2408" s="211" t="s">
        <v>898</v>
      </c>
      <c r="F2408" s="211" t="s">
        <v>898</v>
      </c>
      <c r="G2408" s="211" t="s">
        <v>1916</v>
      </c>
      <c r="H2408" s="212" t="s">
        <v>3137</v>
      </c>
      <c r="I2408" s="213" t="s">
        <v>900</v>
      </c>
      <c r="J2408" s="201" t="str">
        <f t="shared" si="75"/>
        <v>0442</v>
      </c>
      <c r="K2408" s="209"/>
      <c r="L2408" s="209"/>
      <c r="M2408" s="214"/>
      <c r="N2408" s="209" t="s">
        <v>18777</v>
      </c>
      <c r="O2408" s="215" t="s">
        <v>18778</v>
      </c>
      <c r="P2408" s="215" t="s">
        <v>18781</v>
      </c>
      <c r="Q2408" s="215" t="s">
        <v>18782</v>
      </c>
      <c r="S2408" s="208"/>
    </row>
    <row r="2409" spans="1:20" ht="13.15" customHeight="1">
      <c r="A2409" s="209" t="str">
        <f t="shared" si="74"/>
        <v>1361438121255325817</v>
      </c>
      <c r="B2409" s="210" t="s">
        <v>19236</v>
      </c>
      <c r="C2409" s="211" t="s">
        <v>899</v>
      </c>
      <c r="D2409" s="211" t="s">
        <v>899</v>
      </c>
      <c r="E2409" s="211" t="s">
        <v>16606</v>
      </c>
      <c r="F2409" s="211" t="s">
        <v>898</v>
      </c>
      <c r="G2409" s="211" t="s">
        <v>1916</v>
      </c>
      <c r="H2409" s="212" t="s">
        <v>3137</v>
      </c>
      <c r="I2409" s="213" t="s">
        <v>900</v>
      </c>
      <c r="J2409" s="201" t="str">
        <f t="shared" si="75"/>
        <v>0442</v>
      </c>
      <c r="K2409" s="209"/>
      <c r="L2409" s="209"/>
      <c r="M2409" s="214"/>
      <c r="N2409" s="209" t="s">
        <v>18777</v>
      </c>
      <c r="O2409" s="215" t="s">
        <v>18778</v>
      </c>
      <c r="P2409" s="215" t="s">
        <v>18781</v>
      </c>
      <c r="Q2409" s="215" t="s">
        <v>18782</v>
      </c>
      <c r="S2409" s="208"/>
    </row>
    <row r="2410" spans="1:20" ht="13.15" customHeight="1">
      <c r="A2410" s="209" t="str">
        <f t="shared" si="74"/>
        <v>1F-QMA0000022518671255325817</v>
      </c>
      <c r="B2410" s="210" t="s">
        <v>19236</v>
      </c>
      <c r="C2410" s="211" t="s">
        <v>899</v>
      </c>
      <c r="D2410" s="211" t="s">
        <v>899</v>
      </c>
      <c r="E2410" s="211" t="s">
        <v>16607</v>
      </c>
      <c r="F2410" s="211" t="s">
        <v>898</v>
      </c>
      <c r="G2410" s="211" t="s">
        <v>1916</v>
      </c>
      <c r="H2410" s="212" t="s">
        <v>3137</v>
      </c>
      <c r="I2410" s="213" t="s">
        <v>900</v>
      </c>
      <c r="J2410" s="201" t="str">
        <f t="shared" si="75"/>
        <v>0442</v>
      </c>
      <c r="K2410" s="209"/>
      <c r="L2410" s="209"/>
      <c r="M2410" s="214"/>
      <c r="N2410" s="209" t="s">
        <v>18777</v>
      </c>
      <c r="O2410" s="215" t="s">
        <v>18778</v>
      </c>
      <c r="P2410" s="215" t="s">
        <v>18781</v>
      </c>
      <c r="Q2410" s="215" t="s">
        <v>18782</v>
      </c>
      <c r="S2410" s="208"/>
    </row>
    <row r="2411" spans="1:20" ht="13.15" customHeight="1">
      <c r="A2411" s="209" t="str">
        <f t="shared" si="74"/>
        <v>1F-QMA0000028073421255325817</v>
      </c>
      <c r="B2411" s="210" t="s">
        <v>19236</v>
      </c>
      <c r="C2411" s="211" t="s">
        <v>899</v>
      </c>
      <c r="D2411" s="211" t="s">
        <v>899</v>
      </c>
      <c r="E2411" s="211" t="s">
        <v>16608</v>
      </c>
      <c r="F2411" s="211" t="s">
        <v>898</v>
      </c>
      <c r="G2411" s="211" t="s">
        <v>1916</v>
      </c>
      <c r="H2411" s="212" t="s">
        <v>3137</v>
      </c>
      <c r="I2411" s="213" t="s">
        <v>900</v>
      </c>
      <c r="J2411" s="201" t="str">
        <f t="shared" si="75"/>
        <v>0442</v>
      </c>
      <c r="K2411" s="209"/>
      <c r="L2411" s="209"/>
      <c r="M2411" s="214"/>
      <c r="N2411" s="209" t="s">
        <v>18777</v>
      </c>
      <c r="O2411" s="215" t="s">
        <v>18778</v>
      </c>
      <c r="P2411" s="215" t="s">
        <v>18781</v>
      </c>
      <c r="Q2411" s="215" t="s">
        <v>18782</v>
      </c>
      <c r="S2411" s="208"/>
    </row>
    <row r="2412" spans="1:20" ht="13.15" customHeight="1">
      <c r="A2412" s="216" t="str">
        <f t="shared" si="74"/>
        <v>##1255325817</v>
      </c>
      <c r="B2412" s="217" t="s">
        <v>19236</v>
      </c>
      <c r="C2412" s="218" t="s">
        <v>899</v>
      </c>
      <c r="D2412" s="218" t="s">
        <v>899</v>
      </c>
      <c r="E2412" s="227" t="s">
        <v>3649</v>
      </c>
      <c r="F2412" s="218" t="s">
        <v>898</v>
      </c>
      <c r="G2412" s="218" t="s">
        <v>1916</v>
      </c>
      <c r="H2412" s="219" t="s">
        <v>3137</v>
      </c>
      <c r="I2412" s="220" t="s">
        <v>900</v>
      </c>
      <c r="J2412" s="201" t="str">
        <f t="shared" si="75"/>
        <v>0442</v>
      </c>
      <c r="K2412" s="228" t="s">
        <v>23203</v>
      </c>
      <c r="L2412" s="228" t="s">
        <v>23204</v>
      </c>
      <c r="M2412" s="229">
        <v>44812</v>
      </c>
      <c r="N2412" s="216" t="s">
        <v>18777</v>
      </c>
      <c r="O2412" s="222" t="s">
        <v>18778</v>
      </c>
      <c r="P2412" s="222" t="s">
        <v>18781</v>
      </c>
      <c r="Q2412" s="222" t="s">
        <v>18782</v>
      </c>
      <c r="R2412" s="223"/>
      <c r="S2412" s="230"/>
      <c r="T2412" s="223"/>
    </row>
    <row r="2413" spans="1:20" ht="13.15" customHeight="1">
      <c r="A2413" s="209" t="str">
        <f t="shared" si="74"/>
        <v>1361446061376681726</v>
      </c>
      <c r="B2413" s="210" t="s">
        <v>19237</v>
      </c>
      <c r="C2413" s="211" t="s">
        <v>16610</v>
      </c>
      <c r="D2413" s="211" t="s">
        <v>340</v>
      </c>
      <c r="E2413" s="211" t="s">
        <v>16611</v>
      </c>
      <c r="F2413" s="211" t="s">
        <v>339</v>
      </c>
      <c r="G2413" s="211" t="s">
        <v>1856</v>
      </c>
      <c r="H2413" s="212" t="s">
        <v>16609</v>
      </c>
      <c r="I2413" s="213" t="s">
        <v>341</v>
      </c>
      <c r="J2413" s="201" t="str">
        <f t="shared" si="75"/>
        <v>0443</v>
      </c>
      <c r="K2413" s="209"/>
      <c r="L2413" s="209"/>
      <c r="M2413" s="214"/>
      <c r="N2413" s="209" t="s">
        <v>18765</v>
      </c>
      <c r="O2413" s="215" t="s">
        <v>18766</v>
      </c>
      <c r="P2413" s="215" t="s">
        <v>18767</v>
      </c>
      <c r="Q2413" s="215" t="s">
        <v>18768</v>
      </c>
      <c r="S2413" s="208"/>
    </row>
    <row r="2414" spans="1:20" ht="13.15" customHeight="1">
      <c r="A2414" s="209" t="str">
        <f t="shared" si="74"/>
        <v>1361446061740263318</v>
      </c>
      <c r="B2414" s="210" t="s">
        <v>19237</v>
      </c>
      <c r="C2414" s="211" t="s">
        <v>16612</v>
      </c>
      <c r="D2414" s="211" t="s">
        <v>340</v>
      </c>
      <c r="E2414" s="211" t="s">
        <v>16611</v>
      </c>
      <c r="F2414" s="211" t="s">
        <v>339</v>
      </c>
      <c r="G2414" s="211" t="s">
        <v>1856</v>
      </c>
      <c r="H2414" s="212" t="s">
        <v>16609</v>
      </c>
      <c r="I2414" s="213" t="s">
        <v>341</v>
      </c>
      <c r="J2414" s="201" t="str">
        <f t="shared" si="75"/>
        <v>0443</v>
      </c>
      <c r="K2414" s="209"/>
      <c r="L2414" s="209"/>
      <c r="M2414" s="214"/>
      <c r="N2414" s="209" t="s">
        <v>18765</v>
      </c>
      <c r="O2414" s="215" t="s">
        <v>18766</v>
      </c>
      <c r="P2414" s="215" t="s">
        <v>18767</v>
      </c>
      <c r="Q2414" s="215" t="s">
        <v>18768</v>
      </c>
      <c r="S2414" s="208"/>
    </row>
    <row r="2415" spans="1:20" ht="13.15" customHeight="1">
      <c r="A2415" s="209" t="str">
        <f t="shared" si="74"/>
        <v>1361446101740263318</v>
      </c>
      <c r="B2415" s="210" t="s">
        <v>19237</v>
      </c>
      <c r="C2415" s="211" t="s">
        <v>16612</v>
      </c>
      <c r="D2415" s="211" t="s">
        <v>340</v>
      </c>
      <c r="E2415" s="211" t="s">
        <v>16613</v>
      </c>
      <c r="F2415" s="211" t="s">
        <v>339</v>
      </c>
      <c r="G2415" s="211" t="s">
        <v>1856</v>
      </c>
      <c r="H2415" s="212" t="s">
        <v>16609</v>
      </c>
      <c r="I2415" s="213" t="s">
        <v>341</v>
      </c>
      <c r="J2415" s="201" t="str">
        <f t="shared" si="75"/>
        <v>0443</v>
      </c>
      <c r="K2415" s="209"/>
      <c r="L2415" s="209"/>
      <c r="M2415" s="214"/>
      <c r="N2415" s="209" t="s">
        <v>18765</v>
      </c>
      <c r="O2415" s="215" t="s">
        <v>18766</v>
      </c>
      <c r="P2415" s="215" t="s">
        <v>18767</v>
      </c>
      <c r="Q2415" s="215" t="s">
        <v>18768</v>
      </c>
      <c r="S2415" s="208"/>
    </row>
    <row r="2416" spans="1:20" ht="13.15" customHeight="1">
      <c r="A2416" s="209" t="str">
        <f t="shared" si="74"/>
        <v>3163602011407121189</v>
      </c>
      <c r="B2416" s="210" t="s">
        <v>19237</v>
      </c>
      <c r="C2416" s="211" t="s">
        <v>340</v>
      </c>
      <c r="D2416" s="211" t="s">
        <v>340</v>
      </c>
      <c r="E2416" s="211" t="s">
        <v>339</v>
      </c>
      <c r="F2416" s="211" t="s">
        <v>339</v>
      </c>
      <c r="G2416" s="211" t="s">
        <v>1856</v>
      </c>
      <c r="H2416" s="212" t="s">
        <v>16609</v>
      </c>
      <c r="I2416" s="213" t="s">
        <v>341</v>
      </c>
      <c r="J2416" s="201" t="str">
        <f t="shared" si="75"/>
        <v>0443</v>
      </c>
      <c r="K2416" s="209"/>
      <c r="L2416" s="209"/>
      <c r="M2416" s="214"/>
      <c r="N2416" s="209" t="s">
        <v>18765</v>
      </c>
      <c r="O2416" s="215" t="s">
        <v>18766</v>
      </c>
      <c r="P2416" s="215" t="s">
        <v>18767</v>
      </c>
      <c r="Q2416" s="215" t="s">
        <v>18768</v>
      </c>
      <c r="S2416" s="208"/>
    </row>
    <row r="2417" spans="1:17" s="208" customFormat="1" ht="13.15" customHeight="1">
      <c r="A2417" s="209" t="str">
        <f t="shared" si="74"/>
        <v>3163602021407121189</v>
      </c>
      <c r="B2417" s="210" t="s">
        <v>19237</v>
      </c>
      <c r="C2417" s="211" t="s">
        <v>340</v>
      </c>
      <c r="D2417" s="211" t="s">
        <v>340</v>
      </c>
      <c r="E2417" s="211" t="s">
        <v>16614</v>
      </c>
      <c r="F2417" s="211" t="s">
        <v>339</v>
      </c>
      <c r="G2417" s="211" t="s">
        <v>1856</v>
      </c>
      <c r="H2417" s="212" t="s">
        <v>16609</v>
      </c>
      <c r="I2417" s="213" t="s">
        <v>341</v>
      </c>
      <c r="J2417" s="201" t="str">
        <f t="shared" si="75"/>
        <v>0443</v>
      </c>
      <c r="K2417" s="209"/>
      <c r="L2417" s="209"/>
      <c r="M2417" s="214"/>
      <c r="N2417" s="209" t="s">
        <v>18765</v>
      </c>
      <c r="O2417" s="215" t="s">
        <v>18766</v>
      </c>
      <c r="P2417" s="215" t="s">
        <v>18767</v>
      </c>
      <c r="Q2417" s="215" t="s">
        <v>18768</v>
      </c>
    </row>
    <row r="2418" spans="1:17" s="208" customFormat="1" ht="13.15" customHeight="1">
      <c r="A2418" s="209" t="str">
        <f t="shared" si="74"/>
        <v>##1407121189</v>
      </c>
      <c r="B2418" s="210" t="s">
        <v>19237</v>
      </c>
      <c r="C2418" s="211" t="s">
        <v>340</v>
      </c>
      <c r="D2418" s="211" t="s">
        <v>340</v>
      </c>
      <c r="E2418" s="211" t="s">
        <v>3649</v>
      </c>
      <c r="F2418" s="211" t="s">
        <v>339</v>
      </c>
      <c r="G2418" s="211" t="s">
        <v>1856</v>
      </c>
      <c r="H2418" s="212" t="s">
        <v>16609</v>
      </c>
      <c r="I2418" s="213" t="s">
        <v>341</v>
      </c>
      <c r="J2418" s="201" t="str">
        <f t="shared" si="75"/>
        <v>0443</v>
      </c>
      <c r="K2418" s="209" t="s">
        <v>14592</v>
      </c>
      <c r="L2418" s="209"/>
      <c r="M2418" s="214"/>
      <c r="N2418" s="209" t="s">
        <v>18765</v>
      </c>
      <c r="O2418" s="215" t="s">
        <v>18766</v>
      </c>
      <c r="P2418" s="215" t="s">
        <v>18767</v>
      </c>
      <c r="Q2418" s="215" t="s">
        <v>18768</v>
      </c>
    </row>
    <row r="2419" spans="1:17" s="208" customFormat="1" ht="13.15" customHeight="1">
      <c r="A2419" s="209" t="str">
        <f t="shared" si="74"/>
        <v>1361453021679560866</v>
      </c>
      <c r="B2419" s="210" t="s">
        <v>19238</v>
      </c>
      <c r="C2419" s="211" t="s">
        <v>827</v>
      </c>
      <c r="D2419" s="211" t="s">
        <v>827</v>
      </c>
      <c r="E2419" s="211" t="s">
        <v>16615</v>
      </c>
      <c r="F2419" s="211" t="s">
        <v>826</v>
      </c>
      <c r="G2419" s="211" t="s">
        <v>1973</v>
      </c>
      <c r="H2419" s="212" t="s">
        <v>2362</v>
      </c>
      <c r="I2419" s="213" t="s">
        <v>828</v>
      </c>
      <c r="J2419" s="201" t="str">
        <f t="shared" si="75"/>
        <v>0444</v>
      </c>
      <c r="K2419" s="209"/>
      <c r="L2419" s="209"/>
      <c r="M2419" s="214"/>
      <c r="N2419" s="209" t="s">
        <v>18777</v>
      </c>
      <c r="O2419" s="215" t="s">
        <v>18778</v>
      </c>
      <c r="P2419" s="215" t="s">
        <v>18835</v>
      </c>
      <c r="Q2419" s="215" t="s">
        <v>18836</v>
      </c>
    </row>
    <row r="2420" spans="1:17" s="208" customFormat="1" ht="13.15" customHeight="1">
      <c r="A2420" s="209" t="str">
        <f t="shared" si="74"/>
        <v>1361453031679560866</v>
      </c>
      <c r="B2420" s="210" t="s">
        <v>19238</v>
      </c>
      <c r="C2420" s="211" t="s">
        <v>827</v>
      </c>
      <c r="D2420" s="211" t="s">
        <v>827</v>
      </c>
      <c r="E2420" s="211" t="s">
        <v>16616</v>
      </c>
      <c r="F2420" s="211" t="s">
        <v>826</v>
      </c>
      <c r="G2420" s="211" t="s">
        <v>1973</v>
      </c>
      <c r="H2420" s="212" t="s">
        <v>2362</v>
      </c>
      <c r="I2420" s="213" t="s">
        <v>828</v>
      </c>
      <c r="J2420" s="201" t="str">
        <f t="shared" si="75"/>
        <v>0444</v>
      </c>
      <c r="K2420" s="209"/>
      <c r="L2420" s="209"/>
      <c r="M2420" s="214"/>
      <c r="N2420" s="209" t="s">
        <v>18777</v>
      </c>
      <c r="O2420" s="215" t="s">
        <v>18778</v>
      </c>
      <c r="P2420" s="215" t="s">
        <v>18835</v>
      </c>
      <c r="Q2420" s="215" t="s">
        <v>18836</v>
      </c>
    </row>
    <row r="2421" spans="1:17" s="208" customFormat="1" ht="13.15" customHeight="1">
      <c r="A2421" s="209" t="str">
        <f t="shared" si="74"/>
        <v>1361453051679560866</v>
      </c>
      <c r="B2421" s="210" t="s">
        <v>19238</v>
      </c>
      <c r="C2421" s="211" t="s">
        <v>827</v>
      </c>
      <c r="D2421" s="211" t="s">
        <v>827</v>
      </c>
      <c r="E2421" s="211" t="s">
        <v>16617</v>
      </c>
      <c r="F2421" s="211" t="s">
        <v>826</v>
      </c>
      <c r="G2421" s="211" t="s">
        <v>1973</v>
      </c>
      <c r="H2421" s="212" t="s">
        <v>2362</v>
      </c>
      <c r="I2421" s="213" t="s">
        <v>828</v>
      </c>
      <c r="J2421" s="201" t="str">
        <f t="shared" si="75"/>
        <v>0444</v>
      </c>
      <c r="K2421" s="209"/>
      <c r="L2421" s="209"/>
      <c r="M2421" s="214"/>
      <c r="N2421" s="209" t="s">
        <v>18777</v>
      </c>
      <c r="O2421" s="215" t="s">
        <v>18778</v>
      </c>
      <c r="P2421" s="215" t="s">
        <v>18835</v>
      </c>
      <c r="Q2421" s="215" t="s">
        <v>18836</v>
      </c>
    </row>
    <row r="2422" spans="1:17" s="208" customFormat="1" ht="13.15" customHeight="1">
      <c r="A2422" s="209" t="str">
        <f t="shared" si="74"/>
        <v>1361453101679560866</v>
      </c>
      <c r="B2422" s="210" t="s">
        <v>19238</v>
      </c>
      <c r="C2422" s="211" t="s">
        <v>827</v>
      </c>
      <c r="D2422" s="211" t="s">
        <v>827</v>
      </c>
      <c r="E2422" s="211" t="s">
        <v>826</v>
      </c>
      <c r="F2422" s="211" t="s">
        <v>826</v>
      </c>
      <c r="G2422" s="211" t="s">
        <v>1973</v>
      </c>
      <c r="H2422" s="212" t="s">
        <v>2362</v>
      </c>
      <c r="I2422" s="213" t="s">
        <v>828</v>
      </c>
      <c r="J2422" s="201" t="str">
        <f t="shared" si="75"/>
        <v>0444</v>
      </c>
      <c r="K2422" s="209"/>
      <c r="L2422" s="209"/>
      <c r="M2422" s="214"/>
      <c r="N2422" s="209" t="s">
        <v>18777</v>
      </c>
      <c r="O2422" s="215" t="s">
        <v>18778</v>
      </c>
      <c r="P2422" s="215" t="s">
        <v>18835</v>
      </c>
      <c r="Q2422" s="215" t="s">
        <v>18836</v>
      </c>
    </row>
    <row r="2423" spans="1:17" s="208" customFormat="1" ht="13.15" customHeight="1">
      <c r="A2423" s="209" t="str">
        <f t="shared" si="74"/>
        <v>1361453111679560866</v>
      </c>
      <c r="B2423" s="210" t="s">
        <v>19238</v>
      </c>
      <c r="C2423" s="211" t="s">
        <v>827</v>
      </c>
      <c r="D2423" s="211" t="s">
        <v>827</v>
      </c>
      <c r="E2423" s="211" t="s">
        <v>16618</v>
      </c>
      <c r="F2423" s="211" t="s">
        <v>826</v>
      </c>
      <c r="G2423" s="211" t="s">
        <v>1973</v>
      </c>
      <c r="H2423" s="212" t="s">
        <v>2362</v>
      </c>
      <c r="I2423" s="213" t="s">
        <v>828</v>
      </c>
      <c r="J2423" s="201" t="str">
        <f t="shared" si="75"/>
        <v>0444</v>
      </c>
      <c r="K2423" s="209"/>
      <c r="L2423" s="209"/>
      <c r="M2423" s="214"/>
      <c r="N2423" s="209" t="s">
        <v>18777</v>
      </c>
      <c r="O2423" s="215" t="s">
        <v>18778</v>
      </c>
      <c r="P2423" s="215" t="s">
        <v>18835</v>
      </c>
      <c r="Q2423" s="215" t="s">
        <v>18836</v>
      </c>
    </row>
    <row r="2424" spans="1:17" s="208" customFormat="1" ht="13.15" customHeight="1">
      <c r="A2424" s="209" t="str">
        <f t="shared" si="74"/>
        <v>1361453121679560866</v>
      </c>
      <c r="B2424" s="210" t="s">
        <v>19238</v>
      </c>
      <c r="C2424" s="211" t="s">
        <v>827</v>
      </c>
      <c r="D2424" s="211" t="s">
        <v>827</v>
      </c>
      <c r="E2424" s="211" t="s">
        <v>16619</v>
      </c>
      <c r="F2424" s="211" t="s">
        <v>826</v>
      </c>
      <c r="G2424" s="211" t="s">
        <v>1973</v>
      </c>
      <c r="H2424" s="212" t="s">
        <v>2362</v>
      </c>
      <c r="I2424" s="213" t="s">
        <v>828</v>
      </c>
      <c r="J2424" s="201" t="str">
        <f t="shared" si="75"/>
        <v>0444</v>
      </c>
      <c r="K2424" s="209"/>
      <c r="L2424" s="209"/>
      <c r="M2424" s="214"/>
      <c r="N2424" s="209" t="s">
        <v>18777</v>
      </c>
      <c r="O2424" s="215" t="s">
        <v>18778</v>
      </c>
      <c r="P2424" s="215" t="s">
        <v>18835</v>
      </c>
      <c r="Q2424" s="215" t="s">
        <v>18836</v>
      </c>
    </row>
    <row r="2425" spans="1:17" s="208" customFormat="1" ht="13.15" customHeight="1">
      <c r="A2425" s="209" t="str">
        <f t="shared" si="74"/>
        <v>1361453131679560866</v>
      </c>
      <c r="B2425" s="210" t="s">
        <v>19238</v>
      </c>
      <c r="C2425" s="211" t="s">
        <v>827</v>
      </c>
      <c r="D2425" s="211" t="s">
        <v>827</v>
      </c>
      <c r="E2425" s="211" t="s">
        <v>16620</v>
      </c>
      <c r="F2425" s="211" t="s">
        <v>826</v>
      </c>
      <c r="G2425" s="211" t="s">
        <v>1973</v>
      </c>
      <c r="H2425" s="212" t="s">
        <v>2362</v>
      </c>
      <c r="I2425" s="213" t="s">
        <v>828</v>
      </c>
      <c r="J2425" s="201" t="str">
        <f t="shared" si="75"/>
        <v>0444</v>
      </c>
      <c r="K2425" s="209"/>
      <c r="L2425" s="209"/>
      <c r="M2425" s="214"/>
      <c r="N2425" s="209" t="s">
        <v>18777</v>
      </c>
      <c r="O2425" s="215" t="s">
        <v>18778</v>
      </c>
      <c r="P2425" s="215" t="s">
        <v>18835</v>
      </c>
      <c r="Q2425" s="215" t="s">
        <v>18836</v>
      </c>
    </row>
    <row r="2426" spans="1:17" s="208" customFormat="1" ht="13.15" customHeight="1">
      <c r="A2426" s="209" t="str">
        <f t="shared" si="74"/>
        <v>1363251021184631673</v>
      </c>
      <c r="B2426" s="210" t="s">
        <v>19239</v>
      </c>
      <c r="C2426" s="211" t="s">
        <v>902</v>
      </c>
      <c r="D2426" s="211" t="s">
        <v>902</v>
      </c>
      <c r="E2426" s="211" t="s">
        <v>16621</v>
      </c>
      <c r="F2426" s="211" t="s">
        <v>901</v>
      </c>
      <c r="G2426" s="211" t="s">
        <v>1914</v>
      </c>
      <c r="H2426" s="212" t="s">
        <v>3133</v>
      </c>
      <c r="I2426" s="213" t="s">
        <v>903</v>
      </c>
      <c r="J2426" s="201" t="str">
        <f t="shared" si="75"/>
        <v>0445</v>
      </c>
      <c r="K2426" s="209"/>
      <c r="L2426" s="209"/>
      <c r="M2426" s="214"/>
      <c r="N2426" s="209" t="s">
        <v>18777</v>
      </c>
      <c r="O2426" s="215" t="s">
        <v>18778</v>
      </c>
      <c r="P2426" s="215" t="s">
        <v>18835</v>
      </c>
      <c r="Q2426" s="215" t="s">
        <v>18836</v>
      </c>
    </row>
    <row r="2427" spans="1:17" s="208" customFormat="1" ht="13.15" customHeight="1">
      <c r="A2427" s="209" t="str">
        <f t="shared" si="74"/>
        <v>1363251051184631673</v>
      </c>
      <c r="B2427" s="210" t="s">
        <v>19239</v>
      </c>
      <c r="C2427" s="211" t="s">
        <v>902</v>
      </c>
      <c r="D2427" s="211" t="s">
        <v>902</v>
      </c>
      <c r="E2427" s="211" t="s">
        <v>16622</v>
      </c>
      <c r="F2427" s="211" t="s">
        <v>901</v>
      </c>
      <c r="G2427" s="211" t="s">
        <v>1914</v>
      </c>
      <c r="H2427" s="212" t="s">
        <v>3133</v>
      </c>
      <c r="I2427" s="213" t="s">
        <v>903</v>
      </c>
      <c r="J2427" s="201" t="str">
        <f t="shared" si="75"/>
        <v>0445</v>
      </c>
      <c r="K2427" s="209"/>
      <c r="L2427" s="209"/>
      <c r="M2427" s="214"/>
      <c r="N2427" s="209" t="s">
        <v>18777</v>
      </c>
      <c r="O2427" s="215" t="s">
        <v>18778</v>
      </c>
      <c r="P2427" s="215" t="s">
        <v>18835</v>
      </c>
      <c r="Q2427" s="215" t="s">
        <v>18836</v>
      </c>
    </row>
    <row r="2428" spans="1:17" s="208" customFormat="1" ht="13.15" customHeight="1">
      <c r="A2428" s="209" t="str">
        <f t="shared" si="74"/>
        <v>1363251071184631673</v>
      </c>
      <c r="B2428" s="210" t="s">
        <v>19239</v>
      </c>
      <c r="C2428" s="211" t="s">
        <v>902</v>
      </c>
      <c r="D2428" s="211" t="s">
        <v>902</v>
      </c>
      <c r="E2428" s="211" t="s">
        <v>16623</v>
      </c>
      <c r="F2428" s="211" t="s">
        <v>901</v>
      </c>
      <c r="G2428" s="211" t="s">
        <v>1914</v>
      </c>
      <c r="H2428" s="212" t="s">
        <v>3133</v>
      </c>
      <c r="I2428" s="213" t="s">
        <v>903</v>
      </c>
      <c r="J2428" s="201" t="str">
        <f t="shared" si="75"/>
        <v>0445</v>
      </c>
      <c r="K2428" s="209"/>
      <c r="L2428" s="209"/>
      <c r="M2428" s="214"/>
      <c r="N2428" s="209" t="s">
        <v>18777</v>
      </c>
      <c r="O2428" s="215" t="s">
        <v>18778</v>
      </c>
      <c r="P2428" s="215" t="s">
        <v>18835</v>
      </c>
      <c r="Q2428" s="215" t="s">
        <v>18836</v>
      </c>
    </row>
    <row r="2429" spans="1:17" s="208" customFormat="1" ht="13.15" customHeight="1">
      <c r="A2429" s="209" t="str">
        <f t="shared" si="74"/>
        <v>1363251111184631673</v>
      </c>
      <c r="B2429" s="210" t="s">
        <v>19239</v>
      </c>
      <c r="C2429" s="211" t="s">
        <v>902</v>
      </c>
      <c r="D2429" s="211" t="s">
        <v>902</v>
      </c>
      <c r="E2429" s="211" t="s">
        <v>901</v>
      </c>
      <c r="F2429" s="211" t="s">
        <v>901</v>
      </c>
      <c r="G2429" s="211" t="s">
        <v>1914</v>
      </c>
      <c r="H2429" s="212" t="s">
        <v>3133</v>
      </c>
      <c r="I2429" s="213" t="s">
        <v>903</v>
      </c>
      <c r="J2429" s="201" t="str">
        <f t="shared" si="75"/>
        <v>0445</v>
      </c>
      <c r="K2429" s="209"/>
      <c r="L2429" s="209"/>
      <c r="M2429" s="214"/>
      <c r="N2429" s="209" t="s">
        <v>18777</v>
      </c>
      <c r="O2429" s="215" t="s">
        <v>18778</v>
      </c>
      <c r="P2429" s="215" t="s">
        <v>18835</v>
      </c>
      <c r="Q2429" s="215" t="s">
        <v>18836</v>
      </c>
    </row>
    <row r="2430" spans="1:17" s="208" customFormat="1" ht="13.15" customHeight="1">
      <c r="A2430" s="209" t="str">
        <f t="shared" si="74"/>
        <v>1363251121184631673</v>
      </c>
      <c r="B2430" s="210" t="s">
        <v>19239</v>
      </c>
      <c r="C2430" s="211" t="s">
        <v>902</v>
      </c>
      <c r="D2430" s="211" t="s">
        <v>902</v>
      </c>
      <c r="E2430" s="211" t="s">
        <v>16624</v>
      </c>
      <c r="F2430" s="211" t="s">
        <v>901</v>
      </c>
      <c r="G2430" s="211" t="s">
        <v>1914</v>
      </c>
      <c r="H2430" s="212" t="s">
        <v>3133</v>
      </c>
      <c r="I2430" s="213" t="s">
        <v>903</v>
      </c>
      <c r="J2430" s="201" t="str">
        <f t="shared" si="75"/>
        <v>0445</v>
      </c>
      <c r="K2430" s="209"/>
      <c r="L2430" s="209"/>
      <c r="M2430" s="214"/>
      <c r="N2430" s="209" t="s">
        <v>18777</v>
      </c>
      <c r="O2430" s="215" t="s">
        <v>18778</v>
      </c>
      <c r="P2430" s="215" t="s">
        <v>18835</v>
      </c>
      <c r="Q2430" s="215" t="s">
        <v>18836</v>
      </c>
    </row>
    <row r="2431" spans="1:17" s="208" customFormat="1" ht="13.15" customHeight="1">
      <c r="A2431" s="209" t="str">
        <f t="shared" si="74"/>
        <v>##1184631673</v>
      </c>
      <c r="B2431" s="210" t="s">
        <v>19239</v>
      </c>
      <c r="C2431" s="211" t="s">
        <v>902</v>
      </c>
      <c r="D2431" s="211" t="s">
        <v>902</v>
      </c>
      <c r="E2431" s="211" t="s">
        <v>3649</v>
      </c>
      <c r="F2431" s="211" t="s">
        <v>901</v>
      </c>
      <c r="G2431" s="211" t="s">
        <v>1914</v>
      </c>
      <c r="H2431" s="212" t="s">
        <v>3133</v>
      </c>
      <c r="I2431" s="213" t="s">
        <v>903</v>
      </c>
      <c r="J2431" s="201" t="str">
        <f t="shared" si="75"/>
        <v>0445</v>
      </c>
      <c r="K2431" s="209" t="s">
        <v>13915</v>
      </c>
      <c r="L2431" s="209" t="s">
        <v>13094</v>
      </c>
      <c r="M2431" s="214">
        <v>44084</v>
      </c>
      <c r="N2431" s="209" t="s">
        <v>18777</v>
      </c>
      <c r="O2431" s="215" t="s">
        <v>18778</v>
      </c>
      <c r="P2431" s="215" t="s">
        <v>18835</v>
      </c>
      <c r="Q2431" s="215" t="s">
        <v>18836</v>
      </c>
    </row>
    <row r="2432" spans="1:17" s="208" customFormat="1" ht="13.15" customHeight="1">
      <c r="A2432" s="209" t="str">
        <f t="shared" si="74"/>
        <v>1F-QMP0000037376981184631673</v>
      </c>
      <c r="B2432" s="210" t="s">
        <v>19239</v>
      </c>
      <c r="C2432" s="211" t="s">
        <v>902</v>
      </c>
      <c r="D2432" s="211" t="s">
        <v>902</v>
      </c>
      <c r="E2432" s="211" t="s">
        <v>16625</v>
      </c>
      <c r="F2432" s="211" t="s">
        <v>901</v>
      </c>
      <c r="G2432" s="211" t="s">
        <v>1914</v>
      </c>
      <c r="H2432" s="212" t="s">
        <v>3133</v>
      </c>
      <c r="I2432" s="213" t="s">
        <v>903</v>
      </c>
      <c r="J2432" s="201" t="str">
        <f t="shared" si="75"/>
        <v>0445</v>
      </c>
      <c r="K2432" s="209"/>
      <c r="L2432" s="209"/>
      <c r="M2432" s="214"/>
      <c r="N2432" s="209" t="s">
        <v>18777</v>
      </c>
      <c r="O2432" s="215" t="s">
        <v>18778</v>
      </c>
      <c r="P2432" s="215" t="s">
        <v>18835</v>
      </c>
      <c r="Q2432" s="215" t="s">
        <v>18836</v>
      </c>
    </row>
    <row r="2433" spans="1:17" s="208" customFormat="1" ht="13.15" customHeight="1">
      <c r="A2433" s="209" t="str">
        <f t="shared" si="74"/>
        <v>1363269041104845015</v>
      </c>
      <c r="B2433" s="210" t="s">
        <v>19240</v>
      </c>
      <c r="C2433" s="211" t="s">
        <v>1719</v>
      </c>
      <c r="D2433" s="211" t="s">
        <v>1719</v>
      </c>
      <c r="E2433" s="211" t="s">
        <v>16626</v>
      </c>
      <c r="F2433" s="211" t="s">
        <v>1610</v>
      </c>
      <c r="G2433" s="211" t="s">
        <v>1718</v>
      </c>
      <c r="H2433" s="212" t="s">
        <v>2427</v>
      </c>
      <c r="I2433" s="213" t="s">
        <v>19241</v>
      </c>
      <c r="J2433" s="201" t="str">
        <f t="shared" si="75"/>
        <v>0446</v>
      </c>
      <c r="K2433" s="209"/>
      <c r="L2433" s="209"/>
      <c r="M2433" s="214"/>
      <c r="N2433" s="209" t="s">
        <v>18777</v>
      </c>
      <c r="O2433" s="215" t="s">
        <v>18778</v>
      </c>
      <c r="P2433" s="215" t="s">
        <v>18937</v>
      </c>
      <c r="Q2433" s="215" t="s">
        <v>18938</v>
      </c>
    </row>
    <row r="2434" spans="1:17" s="208" customFormat="1" ht="13.15" customHeight="1">
      <c r="A2434" s="209" t="str">
        <f t="shared" ref="A2434:A2497" si="76">E2434&amp;C2434</f>
        <v>1363269041154454460</v>
      </c>
      <c r="B2434" s="210" t="s">
        <v>19240</v>
      </c>
      <c r="C2434" s="211" t="s">
        <v>16627</v>
      </c>
      <c r="D2434" s="211" t="s">
        <v>1719</v>
      </c>
      <c r="E2434" s="211" t="s">
        <v>16626</v>
      </c>
      <c r="F2434" s="211" t="s">
        <v>1610</v>
      </c>
      <c r="G2434" s="211" t="s">
        <v>1718</v>
      </c>
      <c r="H2434" s="212" t="s">
        <v>2427</v>
      </c>
      <c r="I2434" s="213" t="s">
        <v>19241</v>
      </c>
      <c r="J2434" s="201" t="str">
        <f t="shared" ref="J2434:J2497" si="77">B2434</f>
        <v>0446</v>
      </c>
      <c r="K2434" s="209"/>
      <c r="L2434" s="209"/>
      <c r="M2434" s="214"/>
      <c r="N2434" s="209" t="s">
        <v>18777</v>
      </c>
      <c r="O2434" s="215" t="s">
        <v>18778</v>
      </c>
      <c r="P2434" s="215" t="s">
        <v>18937</v>
      </c>
      <c r="Q2434" s="215" t="s">
        <v>18938</v>
      </c>
    </row>
    <row r="2435" spans="1:17" s="208" customFormat="1" ht="13.15" customHeight="1">
      <c r="A2435" s="209" t="str">
        <f t="shared" si="76"/>
        <v>1363269051104845015</v>
      </c>
      <c r="B2435" s="210" t="s">
        <v>19240</v>
      </c>
      <c r="C2435" s="211" t="s">
        <v>1719</v>
      </c>
      <c r="D2435" s="211" t="s">
        <v>1719</v>
      </c>
      <c r="E2435" s="211" t="s">
        <v>16628</v>
      </c>
      <c r="F2435" s="211" t="s">
        <v>1610</v>
      </c>
      <c r="G2435" s="211" t="s">
        <v>1718</v>
      </c>
      <c r="H2435" s="212" t="s">
        <v>2427</v>
      </c>
      <c r="I2435" s="213" t="s">
        <v>19241</v>
      </c>
      <c r="J2435" s="201" t="str">
        <f t="shared" si="77"/>
        <v>0446</v>
      </c>
      <c r="K2435" s="209"/>
      <c r="L2435" s="209"/>
      <c r="M2435" s="214"/>
      <c r="N2435" s="209" t="s">
        <v>18777</v>
      </c>
      <c r="O2435" s="215" t="s">
        <v>18778</v>
      </c>
      <c r="P2435" s="215" t="s">
        <v>18937</v>
      </c>
      <c r="Q2435" s="215" t="s">
        <v>18938</v>
      </c>
    </row>
    <row r="2436" spans="1:17" s="208" customFormat="1" ht="13.15" customHeight="1">
      <c r="A2436" s="209" t="str">
        <f t="shared" si="76"/>
        <v>1363269081104845015</v>
      </c>
      <c r="B2436" s="210" t="s">
        <v>19240</v>
      </c>
      <c r="C2436" s="211" t="s">
        <v>1719</v>
      </c>
      <c r="D2436" s="211" t="s">
        <v>1719</v>
      </c>
      <c r="E2436" s="211" t="s">
        <v>1610</v>
      </c>
      <c r="F2436" s="211" t="s">
        <v>1610</v>
      </c>
      <c r="G2436" s="211" t="s">
        <v>1718</v>
      </c>
      <c r="H2436" s="212" t="s">
        <v>2427</v>
      </c>
      <c r="I2436" s="213" t="s">
        <v>19241</v>
      </c>
      <c r="J2436" s="201" t="str">
        <f t="shared" si="77"/>
        <v>0446</v>
      </c>
      <c r="K2436" s="209"/>
      <c r="L2436" s="209"/>
      <c r="M2436" s="214"/>
      <c r="N2436" s="209" t="s">
        <v>18777</v>
      </c>
      <c r="O2436" s="215" t="s">
        <v>18778</v>
      </c>
      <c r="P2436" s="215" t="s">
        <v>18937</v>
      </c>
      <c r="Q2436" s="215" t="s">
        <v>18938</v>
      </c>
    </row>
    <row r="2437" spans="1:17" s="208" customFormat="1" ht="13.15" customHeight="1">
      <c r="A2437" s="209" t="str">
        <f t="shared" si="76"/>
        <v>1363269081306870399</v>
      </c>
      <c r="B2437" s="210" t="s">
        <v>19240</v>
      </c>
      <c r="C2437" s="211" t="s">
        <v>1244</v>
      </c>
      <c r="D2437" s="211" t="s">
        <v>1719</v>
      </c>
      <c r="E2437" s="211" t="s">
        <v>1610</v>
      </c>
      <c r="F2437" s="211" t="s">
        <v>1610</v>
      </c>
      <c r="G2437" s="211" t="s">
        <v>1718</v>
      </c>
      <c r="H2437" s="212" t="s">
        <v>2427</v>
      </c>
      <c r="I2437" s="213" t="s">
        <v>19241</v>
      </c>
      <c r="J2437" s="201" t="str">
        <f t="shared" si="77"/>
        <v>0446</v>
      </c>
      <c r="K2437" s="209" t="s">
        <v>9256</v>
      </c>
      <c r="L2437" s="209"/>
      <c r="M2437" s="214"/>
      <c r="N2437" s="209" t="s">
        <v>18777</v>
      </c>
      <c r="O2437" s="215" t="s">
        <v>18778</v>
      </c>
      <c r="P2437" s="215" t="s">
        <v>18937</v>
      </c>
      <c r="Q2437" s="215" t="s">
        <v>18938</v>
      </c>
    </row>
    <row r="2438" spans="1:17" s="208" customFormat="1" ht="13.15" customHeight="1">
      <c r="A2438" s="209" t="str">
        <f t="shared" si="76"/>
        <v>1363269111104845015</v>
      </c>
      <c r="B2438" s="210" t="s">
        <v>19240</v>
      </c>
      <c r="C2438" s="211" t="s">
        <v>1719</v>
      </c>
      <c r="D2438" s="211" t="s">
        <v>1719</v>
      </c>
      <c r="E2438" s="211" t="s">
        <v>16629</v>
      </c>
      <c r="F2438" s="211" t="s">
        <v>1610</v>
      </c>
      <c r="G2438" s="211" t="s">
        <v>1718</v>
      </c>
      <c r="H2438" s="212" t="s">
        <v>2427</v>
      </c>
      <c r="I2438" s="213" t="s">
        <v>19241</v>
      </c>
      <c r="J2438" s="201" t="str">
        <f t="shared" si="77"/>
        <v>0446</v>
      </c>
      <c r="K2438" s="209"/>
      <c r="L2438" s="209"/>
      <c r="M2438" s="214"/>
      <c r="N2438" s="209" t="s">
        <v>18777</v>
      </c>
      <c r="O2438" s="215" t="s">
        <v>18778</v>
      </c>
      <c r="P2438" s="215" t="s">
        <v>18937</v>
      </c>
      <c r="Q2438" s="215" t="s">
        <v>18938</v>
      </c>
    </row>
    <row r="2439" spans="1:17" s="208" customFormat="1" ht="13.15" customHeight="1">
      <c r="A2439" s="209" t="str">
        <f t="shared" si="76"/>
        <v>3869935011104845015</v>
      </c>
      <c r="B2439" s="210" t="s">
        <v>19240</v>
      </c>
      <c r="C2439" s="211" t="s">
        <v>1719</v>
      </c>
      <c r="D2439" s="211" t="s">
        <v>1719</v>
      </c>
      <c r="E2439" s="211" t="s">
        <v>1243</v>
      </c>
      <c r="F2439" s="211" t="s">
        <v>1610</v>
      </c>
      <c r="G2439" s="211" t="s">
        <v>1718</v>
      </c>
      <c r="H2439" s="212" t="s">
        <v>2427</v>
      </c>
      <c r="I2439" s="213" t="s">
        <v>19241</v>
      </c>
      <c r="J2439" s="201" t="str">
        <f t="shared" si="77"/>
        <v>0446</v>
      </c>
      <c r="K2439" s="209" t="s">
        <v>9153</v>
      </c>
      <c r="L2439" s="209"/>
      <c r="M2439" s="214"/>
      <c r="N2439" s="209" t="s">
        <v>18777</v>
      </c>
      <c r="O2439" s="215" t="s">
        <v>18778</v>
      </c>
      <c r="P2439" s="215" t="s">
        <v>18937</v>
      </c>
      <c r="Q2439" s="215" t="s">
        <v>18938</v>
      </c>
    </row>
    <row r="2440" spans="1:17" s="208" customFormat="1" ht="13.15" customHeight="1">
      <c r="A2440" s="209" t="str">
        <f t="shared" si="76"/>
        <v>3869935011306870399</v>
      </c>
      <c r="B2440" s="210" t="s">
        <v>19240</v>
      </c>
      <c r="C2440" s="211" t="s">
        <v>1244</v>
      </c>
      <c r="D2440" s="211" t="s">
        <v>1719</v>
      </c>
      <c r="E2440" s="211" t="s">
        <v>1243</v>
      </c>
      <c r="F2440" s="211" t="s">
        <v>1610</v>
      </c>
      <c r="G2440" s="211" t="s">
        <v>1718</v>
      </c>
      <c r="H2440" s="212" t="s">
        <v>2427</v>
      </c>
      <c r="I2440" s="213" t="s">
        <v>19241</v>
      </c>
      <c r="J2440" s="201" t="str">
        <f t="shared" si="77"/>
        <v>0446</v>
      </c>
      <c r="K2440" s="209" t="s">
        <v>16631</v>
      </c>
      <c r="L2440" s="209"/>
      <c r="M2440" s="214"/>
      <c r="N2440" s="209" t="s">
        <v>18777</v>
      </c>
      <c r="O2440" s="215" t="s">
        <v>18778</v>
      </c>
      <c r="P2440" s="215" t="s">
        <v>18937</v>
      </c>
      <c r="Q2440" s="215" t="s">
        <v>18938</v>
      </c>
    </row>
    <row r="2441" spans="1:17" s="208" customFormat="1" ht="13.15" customHeight="1">
      <c r="A2441" s="209" t="str">
        <f t="shared" si="76"/>
        <v>##1104845015</v>
      </c>
      <c r="B2441" s="210" t="s">
        <v>19240</v>
      </c>
      <c r="C2441" s="211" t="s">
        <v>1719</v>
      </c>
      <c r="D2441" s="211" t="s">
        <v>1719</v>
      </c>
      <c r="E2441" s="211" t="s">
        <v>3649</v>
      </c>
      <c r="F2441" s="211" t="s">
        <v>1610</v>
      </c>
      <c r="G2441" s="211" t="s">
        <v>1718</v>
      </c>
      <c r="H2441" s="212" t="s">
        <v>2427</v>
      </c>
      <c r="I2441" s="213" t="s">
        <v>19241</v>
      </c>
      <c r="J2441" s="201" t="str">
        <f t="shared" si="77"/>
        <v>0446</v>
      </c>
      <c r="K2441" s="209"/>
      <c r="L2441" s="209"/>
      <c r="M2441" s="214"/>
      <c r="N2441" s="209" t="s">
        <v>18777</v>
      </c>
      <c r="O2441" s="215" t="s">
        <v>18778</v>
      </c>
      <c r="P2441" s="215" t="s">
        <v>18937</v>
      </c>
      <c r="Q2441" s="215" t="s">
        <v>18938</v>
      </c>
    </row>
    <row r="2442" spans="1:17" s="208" customFormat="1" ht="13.15" customHeight="1">
      <c r="A2442" s="209" t="str">
        <f t="shared" si="76"/>
        <v>1F-QMA0000022092301104845015</v>
      </c>
      <c r="B2442" s="210" t="s">
        <v>19240</v>
      </c>
      <c r="C2442" s="211" t="s">
        <v>1719</v>
      </c>
      <c r="D2442" s="211" t="s">
        <v>1719</v>
      </c>
      <c r="E2442" s="211" t="s">
        <v>16630</v>
      </c>
      <c r="F2442" s="211" t="s">
        <v>1610</v>
      </c>
      <c r="G2442" s="211" t="s">
        <v>1718</v>
      </c>
      <c r="H2442" s="212" t="s">
        <v>2427</v>
      </c>
      <c r="I2442" s="213" t="s">
        <v>19241</v>
      </c>
      <c r="J2442" s="201" t="str">
        <f t="shared" si="77"/>
        <v>0446</v>
      </c>
      <c r="K2442" s="209"/>
      <c r="L2442" s="209"/>
      <c r="M2442" s="214"/>
      <c r="N2442" s="209" t="s">
        <v>18777</v>
      </c>
      <c r="O2442" s="215" t="s">
        <v>18778</v>
      </c>
      <c r="P2442" s="215" t="s">
        <v>18937</v>
      </c>
      <c r="Q2442" s="215" t="s">
        <v>18938</v>
      </c>
    </row>
    <row r="2443" spans="1:17" s="208" customFormat="1" ht="13.15" customHeight="1">
      <c r="A2443" s="209" t="str">
        <f t="shared" si="76"/>
        <v>6A-000560221104845015</v>
      </c>
      <c r="B2443" s="210" t="s">
        <v>19240</v>
      </c>
      <c r="C2443" s="211" t="s">
        <v>1719</v>
      </c>
      <c r="D2443" s="211" t="s">
        <v>1719</v>
      </c>
      <c r="E2443" s="211" t="s">
        <v>16632</v>
      </c>
      <c r="F2443" s="211" t="s">
        <v>1610</v>
      </c>
      <c r="G2443" s="211" t="s">
        <v>1718</v>
      </c>
      <c r="H2443" s="212" t="s">
        <v>2427</v>
      </c>
      <c r="I2443" s="213" t="s">
        <v>19241</v>
      </c>
      <c r="J2443" s="201" t="str">
        <f t="shared" si="77"/>
        <v>0446</v>
      </c>
      <c r="K2443" s="209"/>
      <c r="L2443" s="209"/>
      <c r="M2443" s="214"/>
      <c r="N2443" s="209" t="s">
        <v>18777</v>
      </c>
      <c r="O2443" s="215" t="s">
        <v>18778</v>
      </c>
      <c r="P2443" s="215" t="s">
        <v>18937</v>
      </c>
      <c r="Q2443" s="215" t="s">
        <v>18938</v>
      </c>
    </row>
    <row r="2444" spans="1:17" s="208" customFormat="1" ht="13.15" customHeight="1">
      <c r="A2444" s="209" t="str">
        <f t="shared" si="76"/>
        <v>9A-00056021104845015</v>
      </c>
      <c r="B2444" s="210" t="s">
        <v>19240</v>
      </c>
      <c r="C2444" s="211" t="s">
        <v>1719</v>
      </c>
      <c r="D2444" s="211" t="s">
        <v>1719</v>
      </c>
      <c r="E2444" s="211" t="s">
        <v>16633</v>
      </c>
      <c r="F2444" s="211" t="s">
        <v>1610</v>
      </c>
      <c r="G2444" s="211" t="s">
        <v>1718</v>
      </c>
      <c r="H2444" s="212" t="s">
        <v>2427</v>
      </c>
      <c r="I2444" s="213" t="s">
        <v>19241</v>
      </c>
      <c r="J2444" s="201" t="str">
        <f t="shared" si="77"/>
        <v>0446</v>
      </c>
      <c r="K2444" s="209"/>
      <c r="L2444" s="209"/>
      <c r="M2444" s="214"/>
      <c r="N2444" s="209" t="s">
        <v>18777</v>
      </c>
      <c r="O2444" s="215" t="s">
        <v>18778</v>
      </c>
      <c r="P2444" s="215" t="s">
        <v>18937</v>
      </c>
      <c r="Q2444" s="215" t="s">
        <v>18938</v>
      </c>
    </row>
    <row r="2445" spans="1:17" s="208" customFormat="1" ht="13.15" customHeight="1">
      <c r="A2445" s="209" t="str">
        <f t="shared" si="76"/>
        <v>9C-QMA0000028642041104845015</v>
      </c>
      <c r="B2445" s="210" t="s">
        <v>19240</v>
      </c>
      <c r="C2445" s="211" t="s">
        <v>1719</v>
      </c>
      <c r="D2445" s="211" t="s">
        <v>1719</v>
      </c>
      <c r="E2445" s="211" t="s">
        <v>16634</v>
      </c>
      <c r="F2445" s="211" t="s">
        <v>1610</v>
      </c>
      <c r="G2445" s="211" t="s">
        <v>1718</v>
      </c>
      <c r="H2445" s="212" t="s">
        <v>2427</v>
      </c>
      <c r="I2445" s="213" t="s">
        <v>19241</v>
      </c>
      <c r="J2445" s="201" t="str">
        <f t="shared" si="77"/>
        <v>0446</v>
      </c>
      <c r="K2445" s="209"/>
      <c r="L2445" s="209"/>
      <c r="M2445" s="214"/>
      <c r="N2445" s="209" t="s">
        <v>18777</v>
      </c>
      <c r="O2445" s="215" t="s">
        <v>18778</v>
      </c>
      <c r="P2445" s="215" t="s">
        <v>18937</v>
      </c>
      <c r="Q2445" s="215" t="s">
        <v>18938</v>
      </c>
    </row>
    <row r="2446" spans="1:17" s="208" customFormat="1" ht="13.15" customHeight="1">
      <c r="A2446" s="209" t="str">
        <f t="shared" si="76"/>
        <v>BHO11981741104845015</v>
      </c>
      <c r="B2446" s="210" t="s">
        <v>19240</v>
      </c>
      <c r="C2446" s="211" t="s">
        <v>1719</v>
      </c>
      <c r="D2446" s="211" t="s">
        <v>1719</v>
      </c>
      <c r="E2446" s="211" t="s">
        <v>16635</v>
      </c>
      <c r="F2446" s="211" t="s">
        <v>1610</v>
      </c>
      <c r="G2446" s="211" t="s">
        <v>1718</v>
      </c>
      <c r="H2446" s="212" t="s">
        <v>2427</v>
      </c>
      <c r="I2446" s="213" t="s">
        <v>19241</v>
      </c>
      <c r="J2446" s="201" t="str">
        <f t="shared" si="77"/>
        <v>0446</v>
      </c>
      <c r="K2446" s="209"/>
      <c r="L2446" s="209"/>
      <c r="M2446" s="214"/>
      <c r="N2446" s="209" t="s">
        <v>18777</v>
      </c>
      <c r="O2446" s="215" t="s">
        <v>18778</v>
      </c>
      <c r="P2446" s="215" t="s">
        <v>18937</v>
      </c>
      <c r="Q2446" s="215" t="s">
        <v>18938</v>
      </c>
    </row>
    <row r="2447" spans="1:17" s="208" customFormat="1" ht="13.15" customHeight="1">
      <c r="A2447" s="209" t="str">
        <f t="shared" si="76"/>
        <v>0920217031659366557</v>
      </c>
      <c r="B2447" s="210" t="s">
        <v>19242</v>
      </c>
      <c r="C2447" s="211" t="s">
        <v>16638</v>
      </c>
      <c r="D2447" s="211" t="s">
        <v>1019</v>
      </c>
      <c r="E2447" s="211" t="s">
        <v>16639</v>
      </c>
      <c r="F2447" s="211" t="s">
        <v>1018</v>
      </c>
      <c r="G2447" s="211" t="s">
        <v>1813</v>
      </c>
      <c r="H2447" s="212" t="s">
        <v>16637</v>
      </c>
      <c r="I2447" s="213" t="s">
        <v>19243</v>
      </c>
      <c r="J2447" s="201" t="str">
        <f t="shared" si="77"/>
        <v>0449</v>
      </c>
      <c r="K2447" s="209"/>
      <c r="L2447" s="209"/>
      <c r="M2447" s="214"/>
      <c r="N2447" s="209" t="s">
        <v>18777</v>
      </c>
      <c r="O2447" s="215" t="s">
        <v>18778</v>
      </c>
      <c r="P2447" s="215" t="s">
        <v>18770</v>
      </c>
      <c r="Q2447" s="215" t="s">
        <v>18771</v>
      </c>
    </row>
    <row r="2448" spans="1:17" s="208" customFormat="1" ht="13.15" customHeight="1">
      <c r="A2448" s="209" t="str">
        <f t="shared" si="76"/>
        <v>1363277051578741849</v>
      </c>
      <c r="B2448" s="210" t="s">
        <v>19242</v>
      </c>
      <c r="C2448" s="211" t="s">
        <v>16640</v>
      </c>
      <c r="D2448" s="211" t="s">
        <v>1019</v>
      </c>
      <c r="E2448" s="211" t="s">
        <v>16641</v>
      </c>
      <c r="F2448" s="211" t="s">
        <v>1018</v>
      </c>
      <c r="G2448" s="211" t="s">
        <v>1813</v>
      </c>
      <c r="H2448" s="212" t="s">
        <v>16637</v>
      </c>
      <c r="I2448" s="213" t="s">
        <v>19243</v>
      </c>
      <c r="J2448" s="201" t="str">
        <f t="shared" si="77"/>
        <v>0449</v>
      </c>
      <c r="K2448" s="209"/>
      <c r="L2448" s="209"/>
      <c r="M2448" s="214"/>
      <c r="N2448" s="209" t="s">
        <v>18777</v>
      </c>
      <c r="O2448" s="215" t="s">
        <v>18778</v>
      </c>
      <c r="P2448" s="215" t="s">
        <v>18770</v>
      </c>
      <c r="Q2448" s="215" t="s">
        <v>18771</v>
      </c>
    </row>
    <row r="2449" spans="1:20" ht="13.15" customHeight="1">
      <c r="A2449" s="209" t="str">
        <f t="shared" si="76"/>
        <v>1363277051962497800</v>
      </c>
      <c r="B2449" s="210" t="s">
        <v>19242</v>
      </c>
      <c r="C2449" s="211" t="s">
        <v>1019</v>
      </c>
      <c r="D2449" s="211" t="s">
        <v>1019</v>
      </c>
      <c r="E2449" s="211" t="s">
        <v>16641</v>
      </c>
      <c r="F2449" s="211" t="s">
        <v>1018</v>
      </c>
      <c r="G2449" s="211" t="s">
        <v>1813</v>
      </c>
      <c r="H2449" s="212" t="s">
        <v>16637</v>
      </c>
      <c r="I2449" s="213" t="s">
        <v>19243</v>
      </c>
      <c r="J2449" s="201" t="str">
        <f t="shared" si="77"/>
        <v>0449</v>
      </c>
      <c r="K2449" s="209" t="s">
        <v>9153</v>
      </c>
      <c r="L2449" s="209"/>
      <c r="M2449" s="214"/>
      <c r="N2449" s="209" t="s">
        <v>18777</v>
      </c>
      <c r="O2449" s="215" t="s">
        <v>18778</v>
      </c>
      <c r="P2449" s="215" t="s">
        <v>18770</v>
      </c>
      <c r="Q2449" s="215" t="s">
        <v>18771</v>
      </c>
      <c r="S2449" s="208"/>
    </row>
    <row r="2450" spans="1:20" ht="13.15" customHeight="1">
      <c r="A2450" s="209" t="str">
        <f t="shared" si="76"/>
        <v>1363277061962497800</v>
      </c>
      <c r="B2450" s="210" t="s">
        <v>19242</v>
      </c>
      <c r="C2450" s="211" t="s">
        <v>1019</v>
      </c>
      <c r="D2450" s="211" t="s">
        <v>1019</v>
      </c>
      <c r="E2450" s="211" t="s">
        <v>16642</v>
      </c>
      <c r="F2450" s="211" t="s">
        <v>1018</v>
      </c>
      <c r="G2450" s="211" t="s">
        <v>1813</v>
      </c>
      <c r="H2450" s="212" t="s">
        <v>16637</v>
      </c>
      <c r="I2450" s="213" t="s">
        <v>19243</v>
      </c>
      <c r="J2450" s="201" t="str">
        <f t="shared" si="77"/>
        <v>0449</v>
      </c>
      <c r="K2450" s="209"/>
      <c r="L2450" s="209"/>
      <c r="M2450" s="214"/>
      <c r="N2450" s="209" t="s">
        <v>18777</v>
      </c>
      <c r="O2450" s="215" t="s">
        <v>18778</v>
      </c>
      <c r="P2450" s="215" t="s">
        <v>18770</v>
      </c>
      <c r="Q2450" s="215" t="s">
        <v>18771</v>
      </c>
      <c r="S2450" s="208"/>
    </row>
    <row r="2451" spans="1:20" ht="13.15" customHeight="1">
      <c r="A2451" s="209" t="str">
        <f t="shared" si="76"/>
        <v>1363277071962497800</v>
      </c>
      <c r="B2451" s="210" t="s">
        <v>19242</v>
      </c>
      <c r="C2451" s="211" t="s">
        <v>1019</v>
      </c>
      <c r="D2451" s="211" t="s">
        <v>1019</v>
      </c>
      <c r="E2451" s="211" t="s">
        <v>16643</v>
      </c>
      <c r="F2451" s="211" t="s">
        <v>1018</v>
      </c>
      <c r="G2451" s="211" t="s">
        <v>1813</v>
      </c>
      <c r="H2451" s="212" t="s">
        <v>16637</v>
      </c>
      <c r="I2451" s="213" t="s">
        <v>19243</v>
      </c>
      <c r="J2451" s="201" t="str">
        <f t="shared" si="77"/>
        <v>0449</v>
      </c>
      <c r="K2451" s="209"/>
      <c r="L2451" s="209"/>
      <c r="M2451" s="214"/>
      <c r="N2451" s="209" t="s">
        <v>18777</v>
      </c>
      <c r="O2451" s="215" t="s">
        <v>18778</v>
      </c>
      <c r="P2451" s="215" t="s">
        <v>18770</v>
      </c>
      <c r="Q2451" s="215" t="s">
        <v>18771</v>
      </c>
      <c r="S2451" s="208"/>
    </row>
    <row r="2452" spans="1:20" ht="13.15" customHeight="1">
      <c r="A2452" s="209" t="str">
        <f t="shared" si="76"/>
        <v>1363277101962497800</v>
      </c>
      <c r="B2452" s="210" t="s">
        <v>19242</v>
      </c>
      <c r="C2452" s="211" t="s">
        <v>1019</v>
      </c>
      <c r="D2452" s="211" t="s">
        <v>1019</v>
      </c>
      <c r="E2452" s="211" t="s">
        <v>1018</v>
      </c>
      <c r="F2452" s="211" t="s">
        <v>1018</v>
      </c>
      <c r="G2452" s="211" t="s">
        <v>1813</v>
      </c>
      <c r="H2452" s="212" t="s">
        <v>16637</v>
      </c>
      <c r="I2452" s="213" t="s">
        <v>19243</v>
      </c>
      <c r="J2452" s="201" t="str">
        <f t="shared" si="77"/>
        <v>0449</v>
      </c>
      <c r="K2452" s="209"/>
      <c r="L2452" s="209"/>
      <c r="M2452" s="214"/>
      <c r="N2452" s="209" t="s">
        <v>18777</v>
      </c>
      <c r="O2452" s="215" t="s">
        <v>18778</v>
      </c>
      <c r="P2452" s="215" t="s">
        <v>18770</v>
      </c>
      <c r="Q2452" s="215" t="s">
        <v>18771</v>
      </c>
      <c r="S2452" s="208"/>
    </row>
    <row r="2453" spans="1:20" ht="13.15" customHeight="1">
      <c r="A2453" s="209" t="str">
        <f t="shared" si="76"/>
        <v>##1710094446</v>
      </c>
      <c r="B2453" s="210" t="s">
        <v>19242</v>
      </c>
      <c r="C2453" s="211" t="s">
        <v>16636</v>
      </c>
      <c r="D2453" s="211" t="s">
        <v>1019</v>
      </c>
      <c r="E2453" s="211" t="s">
        <v>3649</v>
      </c>
      <c r="F2453" s="211" t="s">
        <v>1018</v>
      </c>
      <c r="G2453" s="211" t="s">
        <v>1813</v>
      </c>
      <c r="H2453" s="212" t="s">
        <v>16637</v>
      </c>
      <c r="I2453" s="213" t="s">
        <v>19243</v>
      </c>
      <c r="J2453" s="201" t="str">
        <f t="shared" si="77"/>
        <v>0449</v>
      </c>
      <c r="K2453" s="209" t="s">
        <v>14592</v>
      </c>
      <c r="L2453" s="209"/>
      <c r="M2453" s="214"/>
      <c r="N2453" s="209" t="s">
        <v>18777</v>
      </c>
      <c r="O2453" s="215" t="s">
        <v>18778</v>
      </c>
      <c r="P2453" s="215" t="s">
        <v>18770</v>
      </c>
      <c r="Q2453" s="215" t="s">
        <v>18771</v>
      </c>
      <c r="S2453" s="208"/>
    </row>
    <row r="2454" spans="1:20" ht="13.15" customHeight="1">
      <c r="A2454" s="209" t="str">
        <f t="shared" si="76"/>
        <v>56-F05JOHNCH61962497800</v>
      </c>
      <c r="B2454" s="210" t="s">
        <v>19242</v>
      </c>
      <c r="C2454" s="211" t="s">
        <v>1019</v>
      </c>
      <c r="D2454" s="211" t="s">
        <v>1019</v>
      </c>
      <c r="E2454" s="211" t="s">
        <v>16644</v>
      </c>
      <c r="F2454" s="211" t="s">
        <v>1018</v>
      </c>
      <c r="G2454" s="211" t="s">
        <v>1813</v>
      </c>
      <c r="H2454" s="212" t="s">
        <v>16637</v>
      </c>
      <c r="I2454" s="213" t="s">
        <v>19243</v>
      </c>
      <c r="J2454" s="201" t="str">
        <f t="shared" si="77"/>
        <v>0449</v>
      </c>
      <c r="K2454" s="209"/>
      <c r="L2454" s="209"/>
      <c r="M2454" s="214"/>
      <c r="N2454" s="209" t="s">
        <v>18777</v>
      </c>
      <c r="O2454" s="215" t="s">
        <v>18778</v>
      </c>
      <c r="P2454" s="215" t="s">
        <v>18770</v>
      </c>
      <c r="Q2454" s="215" t="s">
        <v>18771</v>
      </c>
      <c r="S2454" s="208"/>
    </row>
    <row r="2455" spans="1:20" ht="13.15" customHeight="1">
      <c r="A2455" s="209" t="str">
        <f t="shared" si="76"/>
        <v>1363301051578588463</v>
      </c>
      <c r="B2455" s="210" t="s">
        <v>19244</v>
      </c>
      <c r="C2455" s="211" t="s">
        <v>1028</v>
      </c>
      <c r="D2455" s="211" t="s">
        <v>1028</v>
      </c>
      <c r="E2455" s="211" t="s">
        <v>16645</v>
      </c>
      <c r="F2455" s="211" t="s">
        <v>1027</v>
      </c>
      <c r="G2455" s="211" t="s">
        <v>1810</v>
      </c>
      <c r="H2455" s="212" t="s">
        <v>16646</v>
      </c>
      <c r="I2455" s="213" t="s">
        <v>1029</v>
      </c>
      <c r="J2455" s="201" t="str">
        <f t="shared" si="77"/>
        <v>0450</v>
      </c>
      <c r="K2455" s="240" t="s">
        <v>14931</v>
      </c>
      <c r="L2455" s="240" t="s">
        <v>13094</v>
      </c>
      <c r="M2455" s="214">
        <v>44092</v>
      </c>
      <c r="N2455" s="209" t="s">
        <v>18777</v>
      </c>
      <c r="O2455" s="215" t="s">
        <v>18778</v>
      </c>
      <c r="P2455" s="215" t="s">
        <v>18835</v>
      </c>
      <c r="Q2455" s="215" t="s">
        <v>18836</v>
      </c>
      <c r="S2455" s="208"/>
    </row>
    <row r="2456" spans="1:20" ht="13.15" customHeight="1">
      <c r="A2456" s="209" t="str">
        <f t="shared" si="76"/>
        <v>1363301051609971019</v>
      </c>
      <c r="B2456" s="210" t="s">
        <v>19244</v>
      </c>
      <c r="C2456" s="211" t="s">
        <v>16647</v>
      </c>
      <c r="D2456" s="211" t="s">
        <v>1028</v>
      </c>
      <c r="E2456" s="211" t="s">
        <v>16645</v>
      </c>
      <c r="F2456" s="211" t="s">
        <v>1027</v>
      </c>
      <c r="G2456" s="211" t="s">
        <v>1810</v>
      </c>
      <c r="H2456" s="212" t="s">
        <v>16646</v>
      </c>
      <c r="I2456" s="213" t="s">
        <v>1029</v>
      </c>
      <c r="J2456" s="201" t="str">
        <f t="shared" si="77"/>
        <v>0450</v>
      </c>
      <c r="K2456" s="209"/>
      <c r="L2456" s="240" t="s">
        <v>13094</v>
      </c>
      <c r="M2456" s="214">
        <v>44092</v>
      </c>
      <c r="N2456" s="209" t="s">
        <v>18777</v>
      </c>
      <c r="O2456" s="215" t="s">
        <v>18778</v>
      </c>
      <c r="P2456" s="215" t="s">
        <v>18835</v>
      </c>
      <c r="Q2456" s="215" t="s">
        <v>18836</v>
      </c>
      <c r="S2456" s="208"/>
    </row>
    <row r="2457" spans="1:20" ht="13.15" customHeight="1">
      <c r="A2457" s="209" t="str">
        <f t="shared" si="76"/>
        <v>1363301061578588463</v>
      </c>
      <c r="B2457" s="210" t="s">
        <v>19244</v>
      </c>
      <c r="C2457" s="211" t="s">
        <v>1028</v>
      </c>
      <c r="D2457" s="211" t="s">
        <v>1028</v>
      </c>
      <c r="E2457" s="211" t="s">
        <v>16648</v>
      </c>
      <c r="F2457" s="211" t="s">
        <v>1027</v>
      </c>
      <c r="G2457" s="211" t="s">
        <v>1810</v>
      </c>
      <c r="H2457" s="212" t="s">
        <v>16646</v>
      </c>
      <c r="I2457" s="213" t="s">
        <v>1029</v>
      </c>
      <c r="J2457" s="201" t="str">
        <f t="shared" si="77"/>
        <v>0450</v>
      </c>
      <c r="K2457" s="209"/>
      <c r="L2457" s="240" t="s">
        <v>13094</v>
      </c>
      <c r="M2457" s="214">
        <v>44092</v>
      </c>
      <c r="N2457" s="209" t="s">
        <v>18777</v>
      </c>
      <c r="O2457" s="215" t="s">
        <v>18778</v>
      </c>
      <c r="P2457" s="215" t="s">
        <v>18835</v>
      </c>
      <c r="Q2457" s="215" t="s">
        <v>18836</v>
      </c>
      <c r="S2457" s="208"/>
    </row>
    <row r="2458" spans="1:20" ht="13.15" customHeight="1">
      <c r="A2458" s="209" t="str">
        <f t="shared" si="76"/>
        <v>1363301071578588463</v>
      </c>
      <c r="B2458" s="210" t="s">
        <v>19244</v>
      </c>
      <c r="C2458" s="211" t="s">
        <v>1028</v>
      </c>
      <c r="D2458" s="211" t="s">
        <v>1028</v>
      </c>
      <c r="E2458" s="211" t="s">
        <v>16649</v>
      </c>
      <c r="F2458" s="211" t="s">
        <v>1027</v>
      </c>
      <c r="G2458" s="211" t="s">
        <v>1810</v>
      </c>
      <c r="H2458" s="212" t="s">
        <v>16646</v>
      </c>
      <c r="I2458" s="213" t="s">
        <v>1029</v>
      </c>
      <c r="J2458" s="201" t="str">
        <f t="shared" si="77"/>
        <v>0450</v>
      </c>
      <c r="K2458" s="209"/>
      <c r="L2458" s="240" t="s">
        <v>13094</v>
      </c>
      <c r="M2458" s="214">
        <v>44092</v>
      </c>
      <c r="N2458" s="209" t="s">
        <v>18777</v>
      </c>
      <c r="O2458" s="215" t="s">
        <v>18778</v>
      </c>
      <c r="P2458" s="215" t="s">
        <v>18835</v>
      </c>
      <c r="Q2458" s="215" t="s">
        <v>18836</v>
      </c>
      <c r="S2458" s="208"/>
    </row>
    <row r="2459" spans="1:20" ht="13.15" customHeight="1">
      <c r="A2459" s="209" t="str">
        <f t="shared" si="76"/>
        <v>1363301121578588463</v>
      </c>
      <c r="B2459" s="210" t="s">
        <v>19244</v>
      </c>
      <c r="C2459" s="211" t="s">
        <v>1028</v>
      </c>
      <c r="D2459" s="211" t="s">
        <v>1028</v>
      </c>
      <c r="E2459" s="211" t="s">
        <v>1027</v>
      </c>
      <c r="F2459" s="211" t="s">
        <v>1027</v>
      </c>
      <c r="G2459" s="211" t="s">
        <v>1810</v>
      </c>
      <c r="H2459" s="212" t="s">
        <v>16646</v>
      </c>
      <c r="I2459" s="213" t="s">
        <v>1029</v>
      </c>
      <c r="J2459" s="201" t="str">
        <f t="shared" si="77"/>
        <v>0450</v>
      </c>
      <c r="K2459" s="209"/>
      <c r="L2459" s="240" t="s">
        <v>13094</v>
      </c>
      <c r="M2459" s="214">
        <v>44092</v>
      </c>
      <c r="N2459" s="209" t="s">
        <v>18777</v>
      </c>
      <c r="O2459" s="215" t="s">
        <v>18778</v>
      </c>
      <c r="P2459" s="215" t="s">
        <v>18835</v>
      </c>
      <c r="Q2459" s="215" t="s">
        <v>18836</v>
      </c>
      <c r="S2459" s="208"/>
    </row>
    <row r="2460" spans="1:20" ht="13.15" customHeight="1">
      <c r="A2460" s="209" t="str">
        <f t="shared" si="76"/>
        <v>1363301131578588463</v>
      </c>
      <c r="B2460" s="210" t="s">
        <v>19244</v>
      </c>
      <c r="C2460" s="211" t="s">
        <v>1028</v>
      </c>
      <c r="D2460" s="211" t="s">
        <v>1028</v>
      </c>
      <c r="E2460" s="211" t="s">
        <v>16650</v>
      </c>
      <c r="F2460" s="211" t="s">
        <v>1027</v>
      </c>
      <c r="G2460" s="211" t="s">
        <v>1810</v>
      </c>
      <c r="H2460" s="212" t="s">
        <v>16646</v>
      </c>
      <c r="I2460" s="213" t="s">
        <v>1029</v>
      </c>
      <c r="J2460" s="201" t="str">
        <f t="shared" si="77"/>
        <v>0450</v>
      </c>
      <c r="K2460" s="209" t="s">
        <v>14592</v>
      </c>
      <c r="L2460" s="240" t="s">
        <v>13094</v>
      </c>
      <c r="M2460" s="214">
        <v>44092</v>
      </c>
      <c r="N2460" s="209" t="s">
        <v>18777</v>
      </c>
      <c r="O2460" s="215" t="s">
        <v>18778</v>
      </c>
      <c r="P2460" s="215" t="s">
        <v>18835</v>
      </c>
      <c r="Q2460" s="215" t="s">
        <v>18836</v>
      </c>
      <c r="S2460" s="208"/>
    </row>
    <row r="2461" spans="1:20" ht="13.15" customHeight="1">
      <c r="A2461" s="209" t="str">
        <f t="shared" si="76"/>
        <v>1F-QMA0000026343791578588463</v>
      </c>
      <c r="B2461" s="210" t="s">
        <v>19244</v>
      </c>
      <c r="C2461" s="211" t="s">
        <v>1028</v>
      </c>
      <c r="D2461" s="211" t="s">
        <v>1028</v>
      </c>
      <c r="E2461" s="211" t="s">
        <v>16651</v>
      </c>
      <c r="F2461" s="211" t="s">
        <v>1027</v>
      </c>
      <c r="G2461" s="211" t="s">
        <v>1810</v>
      </c>
      <c r="H2461" s="212" t="s">
        <v>16646</v>
      </c>
      <c r="I2461" s="213" t="s">
        <v>1029</v>
      </c>
      <c r="J2461" s="201" t="str">
        <f t="shared" si="77"/>
        <v>0450</v>
      </c>
      <c r="K2461" s="209"/>
      <c r="L2461" s="240" t="s">
        <v>13094</v>
      </c>
      <c r="M2461" s="214">
        <v>44092</v>
      </c>
      <c r="N2461" s="209" t="s">
        <v>18777</v>
      </c>
      <c r="O2461" s="215" t="s">
        <v>18778</v>
      </c>
      <c r="P2461" s="215" t="s">
        <v>18835</v>
      </c>
      <c r="Q2461" s="215" t="s">
        <v>18836</v>
      </c>
      <c r="S2461" s="208"/>
    </row>
    <row r="2462" spans="1:20" ht="13.15" customHeight="1">
      <c r="A2462" s="216" t="str">
        <f t="shared" si="76"/>
        <v>##1578588463</v>
      </c>
      <c r="B2462" s="217" t="s">
        <v>19244</v>
      </c>
      <c r="C2462" s="218" t="s">
        <v>1028</v>
      </c>
      <c r="D2462" s="218" t="s">
        <v>1028</v>
      </c>
      <c r="E2462" s="227" t="s">
        <v>3649</v>
      </c>
      <c r="F2462" s="218" t="s">
        <v>1027</v>
      </c>
      <c r="G2462" s="218" t="s">
        <v>1810</v>
      </c>
      <c r="H2462" s="219" t="s">
        <v>16646</v>
      </c>
      <c r="I2462" s="220" t="s">
        <v>1029</v>
      </c>
      <c r="J2462" s="201" t="str">
        <f t="shared" si="77"/>
        <v>0450</v>
      </c>
      <c r="K2462" s="228" t="s">
        <v>23203</v>
      </c>
      <c r="L2462" s="228" t="s">
        <v>23204</v>
      </c>
      <c r="M2462" s="229">
        <v>44812</v>
      </c>
      <c r="N2462" s="216" t="s">
        <v>18777</v>
      </c>
      <c r="O2462" s="222" t="s">
        <v>18778</v>
      </c>
      <c r="P2462" s="222" t="s">
        <v>18835</v>
      </c>
      <c r="Q2462" s="222" t="s">
        <v>18836</v>
      </c>
      <c r="R2462" s="223"/>
      <c r="S2462" s="230"/>
      <c r="T2462" s="223"/>
    </row>
    <row r="2463" spans="1:20" ht="13.15" customHeight="1">
      <c r="A2463" s="209" t="str">
        <f t="shared" si="76"/>
        <v>0882540011720096019</v>
      </c>
      <c r="B2463" s="210" t="s">
        <v>19245</v>
      </c>
      <c r="C2463" s="211" t="s">
        <v>671</v>
      </c>
      <c r="D2463" s="211" t="s">
        <v>671</v>
      </c>
      <c r="E2463" s="211" t="s">
        <v>16653</v>
      </c>
      <c r="F2463" s="211" t="s">
        <v>670</v>
      </c>
      <c r="G2463" s="211" t="s">
        <v>2153</v>
      </c>
      <c r="H2463" s="212" t="s">
        <v>3187</v>
      </c>
      <c r="I2463" s="213" t="s">
        <v>672</v>
      </c>
      <c r="J2463" s="201" t="str">
        <f t="shared" si="77"/>
        <v>0451</v>
      </c>
      <c r="K2463" s="209"/>
      <c r="L2463" s="209"/>
      <c r="M2463" s="214"/>
      <c r="N2463" s="209" t="s">
        <v>18777</v>
      </c>
      <c r="O2463" s="215" t="s">
        <v>18778</v>
      </c>
      <c r="P2463" s="215" t="s">
        <v>18835</v>
      </c>
      <c r="Q2463" s="215" t="s">
        <v>18836</v>
      </c>
      <c r="S2463" s="208"/>
    </row>
    <row r="2464" spans="1:20" ht="13.15" customHeight="1">
      <c r="A2464" s="209" t="str">
        <f t="shared" si="76"/>
        <v>1363319041720096019</v>
      </c>
      <c r="B2464" s="210" t="s">
        <v>19245</v>
      </c>
      <c r="C2464" s="211" t="s">
        <v>671</v>
      </c>
      <c r="D2464" s="211" t="s">
        <v>671</v>
      </c>
      <c r="E2464" s="211" t="s">
        <v>16654</v>
      </c>
      <c r="F2464" s="211" t="s">
        <v>670</v>
      </c>
      <c r="G2464" s="211" t="s">
        <v>2153</v>
      </c>
      <c r="H2464" s="212" t="s">
        <v>3187</v>
      </c>
      <c r="I2464" s="213" t="s">
        <v>672</v>
      </c>
      <c r="J2464" s="201" t="str">
        <f t="shared" si="77"/>
        <v>0451</v>
      </c>
      <c r="K2464" s="209"/>
      <c r="L2464" s="209"/>
      <c r="M2464" s="214"/>
      <c r="N2464" s="209" t="s">
        <v>18777</v>
      </c>
      <c r="O2464" s="215" t="s">
        <v>18778</v>
      </c>
      <c r="P2464" s="215" t="s">
        <v>18835</v>
      </c>
      <c r="Q2464" s="215" t="s">
        <v>18836</v>
      </c>
      <c r="S2464" s="208"/>
    </row>
    <row r="2465" spans="1:17" s="208" customFormat="1" ht="13.15" customHeight="1">
      <c r="A2465" s="209" t="str">
        <f t="shared" si="76"/>
        <v>1363319051720096019</v>
      </c>
      <c r="B2465" s="210" t="s">
        <v>19245</v>
      </c>
      <c r="C2465" s="211" t="s">
        <v>671</v>
      </c>
      <c r="D2465" s="211" t="s">
        <v>671</v>
      </c>
      <c r="E2465" s="211" t="s">
        <v>16655</v>
      </c>
      <c r="F2465" s="211" t="s">
        <v>670</v>
      </c>
      <c r="G2465" s="211" t="s">
        <v>2153</v>
      </c>
      <c r="H2465" s="212" t="s">
        <v>3187</v>
      </c>
      <c r="I2465" s="213" t="s">
        <v>672</v>
      </c>
      <c r="J2465" s="201" t="str">
        <f t="shared" si="77"/>
        <v>0451</v>
      </c>
      <c r="K2465" s="209"/>
      <c r="L2465" s="209"/>
      <c r="M2465" s="214"/>
      <c r="N2465" s="209" t="s">
        <v>18777</v>
      </c>
      <c r="O2465" s="215" t="s">
        <v>18778</v>
      </c>
      <c r="P2465" s="215" t="s">
        <v>18835</v>
      </c>
      <c r="Q2465" s="215" t="s">
        <v>18836</v>
      </c>
    </row>
    <row r="2466" spans="1:17" s="208" customFormat="1" ht="13.15" customHeight="1">
      <c r="A2466" s="209" t="str">
        <f t="shared" si="76"/>
        <v>1363319101720096019</v>
      </c>
      <c r="B2466" s="210" t="s">
        <v>19245</v>
      </c>
      <c r="C2466" s="211" t="s">
        <v>671</v>
      </c>
      <c r="D2466" s="211" t="s">
        <v>671</v>
      </c>
      <c r="E2466" s="211" t="s">
        <v>670</v>
      </c>
      <c r="F2466" s="211" t="s">
        <v>670</v>
      </c>
      <c r="G2466" s="211" t="s">
        <v>2153</v>
      </c>
      <c r="H2466" s="212" t="s">
        <v>3187</v>
      </c>
      <c r="I2466" s="213" t="s">
        <v>672</v>
      </c>
      <c r="J2466" s="201" t="str">
        <f t="shared" si="77"/>
        <v>0451</v>
      </c>
      <c r="K2466" s="209"/>
      <c r="L2466" s="209"/>
      <c r="M2466" s="214"/>
      <c r="N2466" s="209" t="s">
        <v>18777</v>
      </c>
      <c r="O2466" s="215" t="s">
        <v>18778</v>
      </c>
      <c r="P2466" s="215" t="s">
        <v>18835</v>
      </c>
      <c r="Q2466" s="215" t="s">
        <v>18836</v>
      </c>
    </row>
    <row r="2467" spans="1:17" s="208" customFormat="1" ht="13.15" customHeight="1">
      <c r="A2467" s="209" t="str">
        <f t="shared" si="76"/>
        <v>06-1068991001720096019</v>
      </c>
      <c r="B2467" s="210" t="s">
        <v>19245</v>
      </c>
      <c r="C2467" s="211" t="s">
        <v>671</v>
      </c>
      <c r="D2467" s="211" t="s">
        <v>671</v>
      </c>
      <c r="E2467" s="211" t="s">
        <v>16652</v>
      </c>
      <c r="F2467" s="211" t="s">
        <v>670</v>
      </c>
      <c r="G2467" s="211" t="s">
        <v>2153</v>
      </c>
      <c r="H2467" s="212" t="s">
        <v>3187</v>
      </c>
      <c r="I2467" s="213" t="s">
        <v>672</v>
      </c>
      <c r="J2467" s="201" t="str">
        <f t="shared" si="77"/>
        <v>0451</v>
      </c>
      <c r="K2467" s="209"/>
      <c r="L2467" s="209"/>
      <c r="M2467" s="214"/>
      <c r="N2467" s="209" t="s">
        <v>18777</v>
      </c>
      <c r="O2467" s="215" t="s">
        <v>18778</v>
      </c>
      <c r="P2467" s="215" t="s">
        <v>18835</v>
      </c>
      <c r="Q2467" s="215" t="s">
        <v>18836</v>
      </c>
    </row>
    <row r="2468" spans="1:17" s="208" customFormat="1" ht="13.15" customHeight="1">
      <c r="A2468" s="209" t="str">
        <f t="shared" si="76"/>
        <v>136331907NA</v>
      </c>
      <c r="B2468" s="210" t="s">
        <v>19245</v>
      </c>
      <c r="C2468" s="211" t="s">
        <v>3106</v>
      </c>
      <c r="D2468" s="211" t="s">
        <v>671</v>
      </c>
      <c r="E2468" s="211" t="s">
        <v>16656</v>
      </c>
      <c r="F2468" s="211" t="s">
        <v>670</v>
      </c>
      <c r="G2468" s="211" t="s">
        <v>2153</v>
      </c>
      <c r="H2468" s="212" t="s">
        <v>3187</v>
      </c>
      <c r="I2468" s="213" t="s">
        <v>672</v>
      </c>
      <c r="J2468" s="201" t="str">
        <f t="shared" si="77"/>
        <v>0451</v>
      </c>
      <c r="K2468" s="209"/>
      <c r="L2468" s="209"/>
      <c r="M2468" s="214"/>
      <c r="N2468" s="209" t="s">
        <v>18777</v>
      </c>
      <c r="O2468" s="215" t="s">
        <v>18778</v>
      </c>
      <c r="P2468" s="215" t="s">
        <v>18835</v>
      </c>
      <c r="Q2468" s="215" t="s">
        <v>18836</v>
      </c>
    </row>
    <row r="2469" spans="1:17" s="208" customFormat="1" ht="13.15" customHeight="1">
      <c r="A2469" s="209" t="str">
        <f t="shared" si="76"/>
        <v>0006611011063543445</v>
      </c>
      <c r="B2469" s="210" t="s">
        <v>19246</v>
      </c>
      <c r="C2469" s="211" t="s">
        <v>16657</v>
      </c>
      <c r="D2469" s="211" t="s">
        <v>1067</v>
      </c>
      <c r="E2469" s="211" t="s">
        <v>16658</v>
      </c>
      <c r="F2469" s="211" t="s">
        <v>1066</v>
      </c>
      <c r="G2469" s="211" t="s">
        <v>1749</v>
      </c>
      <c r="H2469" s="212" t="s">
        <v>1748</v>
      </c>
      <c r="I2469" s="213" t="s">
        <v>19247</v>
      </c>
      <c r="J2469" s="201" t="str">
        <f t="shared" si="77"/>
        <v>0452</v>
      </c>
      <c r="K2469" s="209"/>
      <c r="L2469" s="209"/>
      <c r="M2469" s="214"/>
      <c r="N2469" s="209" t="s">
        <v>18765</v>
      </c>
      <c r="O2469" s="215" t="s">
        <v>18766</v>
      </c>
      <c r="P2469" s="215" t="s">
        <v>18835</v>
      </c>
      <c r="Q2469" s="215" t="s">
        <v>18836</v>
      </c>
    </row>
    <row r="2470" spans="1:17" s="208" customFormat="1" ht="13.15" customHeight="1">
      <c r="A2470" s="209" t="str">
        <f t="shared" si="76"/>
        <v>0947434021760567085</v>
      </c>
      <c r="B2470" s="210" t="s">
        <v>19246</v>
      </c>
      <c r="C2470" s="211" t="s">
        <v>1067</v>
      </c>
      <c r="D2470" s="211" t="s">
        <v>1067</v>
      </c>
      <c r="E2470" s="211" t="s">
        <v>16659</v>
      </c>
      <c r="F2470" s="211" t="s">
        <v>1066</v>
      </c>
      <c r="G2470" s="211" t="s">
        <v>1749</v>
      </c>
      <c r="H2470" s="212" t="s">
        <v>1748</v>
      </c>
      <c r="I2470" s="213" t="s">
        <v>19247</v>
      </c>
      <c r="J2470" s="201" t="str">
        <f t="shared" si="77"/>
        <v>0452</v>
      </c>
      <c r="K2470" s="209"/>
      <c r="L2470" s="209"/>
      <c r="M2470" s="214"/>
      <c r="N2470" s="209" t="s">
        <v>18765</v>
      </c>
      <c r="O2470" s="215" t="s">
        <v>18766</v>
      </c>
      <c r="P2470" s="215" t="s">
        <v>18835</v>
      </c>
      <c r="Q2470" s="215" t="s">
        <v>18836</v>
      </c>
    </row>
    <row r="2471" spans="1:17" s="208" customFormat="1" ht="13.15" customHeight="1">
      <c r="A2471" s="209" t="str">
        <f t="shared" si="76"/>
        <v>1363327041437287091</v>
      </c>
      <c r="B2471" s="210" t="s">
        <v>19246</v>
      </c>
      <c r="C2471" s="211" t="s">
        <v>16660</v>
      </c>
      <c r="D2471" s="211" t="s">
        <v>1067</v>
      </c>
      <c r="E2471" s="211" t="s">
        <v>16661</v>
      </c>
      <c r="F2471" s="211" t="s">
        <v>1066</v>
      </c>
      <c r="G2471" s="211" t="s">
        <v>1749</v>
      </c>
      <c r="H2471" s="212" t="s">
        <v>1748</v>
      </c>
      <c r="I2471" s="213" t="s">
        <v>19247</v>
      </c>
      <c r="J2471" s="201" t="str">
        <f t="shared" si="77"/>
        <v>0452</v>
      </c>
      <c r="K2471" s="209"/>
      <c r="L2471" s="209"/>
      <c r="M2471" s="214"/>
      <c r="N2471" s="209" t="s">
        <v>18765</v>
      </c>
      <c r="O2471" s="215" t="s">
        <v>18766</v>
      </c>
      <c r="P2471" s="215" t="s">
        <v>18835</v>
      </c>
      <c r="Q2471" s="215" t="s">
        <v>18836</v>
      </c>
    </row>
    <row r="2472" spans="1:17" s="208" customFormat="1" ht="13.15" customHeight="1">
      <c r="A2472" s="209" t="str">
        <f t="shared" si="76"/>
        <v>1363327041760567085</v>
      </c>
      <c r="B2472" s="210" t="s">
        <v>19246</v>
      </c>
      <c r="C2472" s="211" t="s">
        <v>1067</v>
      </c>
      <c r="D2472" s="211" t="s">
        <v>1067</v>
      </c>
      <c r="E2472" s="211" t="s">
        <v>16661</v>
      </c>
      <c r="F2472" s="211" t="s">
        <v>1066</v>
      </c>
      <c r="G2472" s="211" t="s">
        <v>1749</v>
      </c>
      <c r="H2472" s="212" t="s">
        <v>1748</v>
      </c>
      <c r="I2472" s="213" t="s">
        <v>19247</v>
      </c>
      <c r="J2472" s="201" t="str">
        <f t="shared" si="77"/>
        <v>0452</v>
      </c>
      <c r="K2472" s="209"/>
      <c r="L2472" s="209"/>
      <c r="M2472" s="214"/>
      <c r="N2472" s="209" t="s">
        <v>18765</v>
      </c>
      <c r="O2472" s="215" t="s">
        <v>18766</v>
      </c>
      <c r="P2472" s="215" t="s">
        <v>18835</v>
      </c>
      <c r="Q2472" s="215" t="s">
        <v>18836</v>
      </c>
    </row>
    <row r="2473" spans="1:17" s="208" customFormat="1" ht="13.15" customHeight="1">
      <c r="A2473" s="209" t="str">
        <f t="shared" si="76"/>
        <v>1363327051760567085</v>
      </c>
      <c r="B2473" s="210" t="s">
        <v>19246</v>
      </c>
      <c r="C2473" s="211" t="s">
        <v>1067</v>
      </c>
      <c r="D2473" s="211" t="s">
        <v>1067</v>
      </c>
      <c r="E2473" s="211" t="s">
        <v>1066</v>
      </c>
      <c r="F2473" s="211" t="s">
        <v>1066</v>
      </c>
      <c r="G2473" s="211" t="s">
        <v>1749</v>
      </c>
      <c r="H2473" s="212" t="s">
        <v>1748</v>
      </c>
      <c r="I2473" s="213" t="s">
        <v>19247</v>
      </c>
      <c r="J2473" s="201" t="str">
        <f t="shared" si="77"/>
        <v>0452</v>
      </c>
      <c r="K2473" s="209"/>
      <c r="L2473" s="209"/>
      <c r="M2473" s="214"/>
      <c r="N2473" s="209" t="s">
        <v>18765</v>
      </c>
      <c r="O2473" s="215" t="s">
        <v>18766</v>
      </c>
      <c r="P2473" s="215" t="s">
        <v>18835</v>
      </c>
      <c r="Q2473" s="215" t="s">
        <v>18836</v>
      </c>
    </row>
    <row r="2474" spans="1:17" s="208" customFormat="1" ht="13.15" customHeight="1">
      <c r="A2474" s="209" t="str">
        <f t="shared" si="76"/>
        <v>##1760567085</v>
      </c>
      <c r="B2474" s="210" t="s">
        <v>19246</v>
      </c>
      <c r="C2474" s="211" t="s">
        <v>1067</v>
      </c>
      <c r="D2474" s="211" t="s">
        <v>1067</v>
      </c>
      <c r="E2474" s="211" t="s">
        <v>3649</v>
      </c>
      <c r="F2474" s="211" t="s">
        <v>1066</v>
      </c>
      <c r="G2474" s="211" t="s">
        <v>1749</v>
      </c>
      <c r="H2474" s="212" t="s">
        <v>1748</v>
      </c>
      <c r="I2474" s="213" t="s">
        <v>19247</v>
      </c>
      <c r="J2474" s="201" t="str">
        <f t="shared" si="77"/>
        <v>0452</v>
      </c>
      <c r="K2474" s="209"/>
      <c r="L2474" s="209"/>
      <c r="M2474" s="214"/>
      <c r="N2474" s="209" t="s">
        <v>18765</v>
      </c>
      <c r="O2474" s="215" t="s">
        <v>18766</v>
      </c>
      <c r="P2474" s="215" t="s">
        <v>18835</v>
      </c>
      <c r="Q2474" s="215" t="s">
        <v>18836</v>
      </c>
    </row>
    <row r="2475" spans="1:17" s="208" customFormat="1" ht="13.15" customHeight="1">
      <c r="A2475" s="209" t="str">
        <f t="shared" si="76"/>
        <v>1F-QMA0000021617321760567085</v>
      </c>
      <c r="B2475" s="210" t="s">
        <v>19246</v>
      </c>
      <c r="C2475" s="211" t="s">
        <v>1067</v>
      </c>
      <c r="D2475" s="211" t="s">
        <v>1067</v>
      </c>
      <c r="E2475" s="211" t="s">
        <v>16662</v>
      </c>
      <c r="F2475" s="211" t="s">
        <v>1066</v>
      </c>
      <c r="G2475" s="211" t="s">
        <v>1749</v>
      </c>
      <c r="H2475" s="212" t="s">
        <v>1748</v>
      </c>
      <c r="I2475" s="213" t="s">
        <v>19247</v>
      </c>
      <c r="J2475" s="201" t="str">
        <f t="shared" si="77"/>
        <v>0452</v>
      </c>
      <c r="K2475" s="209"/>
      <c r="L2475" s="209"/>
      <c r="M2475" s="214"/>
      <c r="N2475" s="209" t="s">
        <v>18765</v>
      </c>
      <c r="O2475" s="215" t="s">
        <v>18766</v>
      </c>
      <c r="P2475" s="215" t="s">
        <v>18835</v>
      </c>
      <c r="Q2475" s="215" t="s">
        <v>18836</v>
      </c>
    </row>
    <row r="2476" spans="1:17" s="208" customFormat="1" ht="13.15" customHeight="1">
      <c r="A2476" s="209" t="str">
        <f t="shared" si="76"/>
        <v>1363814011447259627</v>
      </c>
      <c r="B2476" s="210" t="s">
        <v>19248</v>
      </c>
      <c r="C2476" s="211" t="s">
        <v>1165</v>
      </c>
      <c r="D2476" s="211" t="s">
        <v>1165</v>
      </c>
      <c r="E2476" s="211" t="s">
        <v>16663</v>
      </c>
      <c r="F2476" s="211" t="s">
        <v>1164</v>
      </c>
      <c r="G2476" s="211" t="s">
        <v>1678</v>
      </c>
      <c r="H2476" s="212" t="s">
        <v>1677</v>
      </c>
      <c r="I2476" s="213" t="s">
        <v>19249</v>
      </c>
      <c r="J2476" s="201" t="str">
        <f t="shared" si="77"/>
        <v>0454</v>
      </c>
      <c r="K2476" s="209"/>
      <c r="L2476" s="209"/>
      <c r="M2476" s="214"/>
      <c r="N2476" s="209" t="s">
        <v>18777</v>
      </c>
      <c r="O2476" s="215" t="s">
        <v>18778</v>
      </c>
      <c r="P2476" s="215" t="s">
        <v>18835</v>
      </c>
      <c r="Q2476" s="215" t="s">
        <v>18836</v>
      </c>
    </row>
    <row r="2477" spans="1:17" s="208" customFormat="1" ht="13.15" customHeight="1">
      <c r="A2477" s="209" t="str">
        <f t="shared" si="76"/>
        <v>1363814041447259627</v>
      </c>
      <c r="B2477" s="210" t="s">
        <v>19248</v>
      </c>
      <c r="C2477" s="211" t="s">
        <v>1165</v>
      </c>
      <c r="D2477" s="211" t="s">
        <v>1165</v>
      </c>
      <c r="E2477" s="211" t="s">
        <v>16664</v>
      </c>
      <c r="F2477" s="211" t="s">
        <v>1164</v>
      </c>
      <c r="G2477" s="211" t="s">
        <v>1678</v>
      </c>
      <c r="H2477" s="212" t="s">
        <v>1677</v>
      </c>
      <c r="I2477" s="213" t="s">
        <v>19249</v>
      </c>
      <c r="J2477" s="201" t="str">
        <f t="shared" si="77"/>
        <v>0454</v>
      </c>
      <c r="K2477" s="209"/>
      <c r="L2477" s="209"/>
      <c r="M2477" s="214"/>
      <c r="N2477" s="209" t="s">
        <v>18777</v>
      </c>
      <c r="O2477" s="215" t="s">
        <v>18778</v>
      </c>
      <c r="P2477" s="215" t="s">
        <v>18835</v>
      </c>
      <c r="Q2477" s="215" t="s">
        <v>18836</v>
      </c>
    </row>
    <row r="2478" spans="1:17" s="208" customFormat="1" ht="13.15" customHeight="1">
      <c r="A2478" s="209" t="str">
        <f t="shared" si="76"/>
        <v>1363814051447259627</v>
      </c>
      <c r="B2478" s="210" t="s">
        <v>19248</v>
      </c>
      <c r="C2478" s="211" t="s">
        <v>1165</v>
      </c>
      <c r="D2478" s="211" t="s">
        <v>1165</v>
      </c>
      <c r="E2478" s="211" t="s">
        <v>1164</v>
      </c>
      <c r="F2478" s="211" t="s">
        <v>1164</v>
      </c>
      <c r="G2478" s="211" t="s">
        <v>1678</v>
      </c>
      <c r="H2478" s="212" t="s">
        <v>1677</v>
      </c>
      <c r="I2478" s="213" t="s">
        <v>19249</v>
      </c>
      <c r="J2478" s="201" t="str">
        <f t="shared" si="77"/>
        <v>0454</v>
      </c>
      <c r="K2478" s="209"/>
      <c r="L2478" s="209"/>
      <c r="M2478" s="214"/>
      <c r="N2478" s="209" t="s">
        <v>18777</v>
      </c>
      <c r="O2478" s="215" t="s">
        <v>18778</v>
      </c>
      <c r="P2478" s="215" t="s">
        <v>18835</v>
      </c>
      <c r="Q2478" s="215" t="s">
        <v>18836</v>
      </c>
    </row>
    <row r="2479" spans="1:17" s="208" customFormat="1" ht="13.15" customHeight="1">
      <c r="A2479" s="209" t="str">
        <f t="shared" si="76"/>
        <v>##1447259627</v>
      </c>
      <c r="B2479" s="210" t="s">
        <v>19248</v>
      </c>
      <c r="C2479" s="211" t="s">
        <v>1165</v>
      </c>
      <c r="D2479" s="211" t="s">
        <v>1165</v>
      </c>
      <c r="E2479" s="211" t="s">
        <v>3649</v>
      </c>
      <c r="F2479" s="211" t="s">
        <v>1164</v>
      </c>
      <c r="G2479" s="211" t="s">
        <v>1678</v>
      </c>
      <c r="H2479" s="212" t="s">
        <v>1677</v>
      </c>
      <c r="I2479" s="213" t="s">
        <v>19249</v>
      </c>
      <c r="J2479" s="201" t="str">
        <f t="shared" si="77"/>
        <v>0454</v>
      </c>
      <c r="K2479" s="209"/>
      <c r="L2479" s="209"/>
      <c r="M2479" s="214"/>
      <c r="N2479" s="209" t="s">
        <v>18777</v>
      </c>
      <c r="O2479" s="215" t="s">
        <v>18778</v>
      </c>
      <c r="P2479" s="215" t="s">
        <v>18835</v>
      </c>
      <c r="Q2479" s="215" t="s">
        <v>18836</v>
      </c>
    </row>
    <row r="2480" spans="1:17" s="208" customFormat="1" ht="13.15" customHeight="1">
      <c r="A2480" s="209" t="str">
        <f t="shared" si="76"/>
        <v>7W-61121447259627</v>
      </c>
      <c r="B2480" s="210" t="s">
        <v>19248</v>
      </c>
      <c r="C2480" s="211" t="s">
        <v>1165</v>
      </c>
      <c r="D2480" s="211" t="s">
        <v>1165</v>
      </c>
      <c r="E2480" s="211" t="s">
        <v>16665</v>
      </c>
      <c r="F2480" s="211" t="s">
        <v>1164</v>
      </c>
      <c r="G2480" s="211" t="s">
        <v>1678</v>
      </c>
      <c r="H2480" s="212" t="s">
        <v>1677</v>
      </c>
      <c r="I2480" s="213" t="s">
        <v>19249</v>
      </c>
      <c r="J2480" s="201" t="str">
        <f t="shared" si="77"/>
        <v>0454</v>
      </c>
      <c r="K2480" s="209"/>
      <c r="L2480" s="209"/>
      <c r="M2480" s="214"/>
      <c r="N2480" s="209" t="s">
        <v>18777</v>
      </c>
      <c r="O2480" s="215" t="s">
        <v>18778</v>
      </c>
      <c r="P2480" s="215" t="s">
        <v>18835</v>
      </c>
      <c r="Q2480" s="215" t="s">
        <v>18836</v>
      </c>
    </row>
    <row r="2481" spans="1:17" s="208" customFormat="1" ht="13.15" customHeight="1">
      <c r="A2481" s="209" t="str">
        <f t="shared" si="76"/>
        <v>8Y-0000884240011447259627</v>
      </c>
      <c r="B2481" s="210" t="s">
        <v>19248</v>
      </c>
      <c r="C2481" s="211" t="s">
        <v>1165</v>
      </c>
      <c r="D2481" s="211" t="s">
        <v>1165</v>
      </c>
      <c r="E2481" s="211" t="s">
        <v>16666</v>
      </c>
      <c r="F2481" s="211" t="s">
        <v>1164</v>
      </c>
      <c r="G2481" s="211" t="s">
        <v>1678</v>
      </c>
      <c r="H2481" s="212" t="s">
        <v>1677</v>
      </c>
      <c r="I2481" s="213" t="s">
        <v>19249</v>
      </c>
      <c r="J2481" s="201" t="str">
        <f t="shared" si="77"/>
        <v>0454</v>
      </c>
      <c r="K2481" s="209"/>
      <c r="L2481" s="209"/>
      <c r="M2481" s="214"/>
      <c r="N2481" s="209" t="s">
        <v>18777</v>
      </c>
      <c r="O2481" s="215" t="s">
        <v>18778</v>
      </c>
      <c r="P2481" s="215" t="s">
        <v>18835</v>
      </c>
      <c r="Q2481" s="215" t="s">
        <v>18836</v>
      </c>
    </row>
    <row r="2482" spans="1:17" s="208" customFormat="1" ht="13.15" customHeight="1">
      <c r="A2482" s="209" t="str">
        <f t="shared" si="76"/>
        <v>8Y-61121447259627</v>
      </c>
      <c r="B2482" s="210" t="s">
        <v>19248</v>
      </c>
      <c r="C2482" s="211" t="s">
        <v>1165</v>
      </c>
      <c r="D2482" s="211" t="s">
        <v>1165</v>
      </c>
      <c r="E2482" s="211" t="s">
        <v>16667</v>
      </c>
      <c r="F2482" s="211" t="s">
        <v>1164</v>
      </c>
      <c r="G2482" s="211" t="s">
        <v>1678</v>
      </c>
      <c r="H2482" s="212" t="s">
        <v>1677</v>
      </c>
      <c r="I2482" s="213" t="s">
        <v>19249</v>
      </c>
      <c r="J2482" s="201" t="str">
        <f t="shared" si="77"/>
        <v>0454</v>
      </c>
      <c r="K2482" s="209"/>
      <c r="L2482" s="209"/>
      <c r="M2482" s="214"/>
      <c r="N2482" s="209" t="s">
        <v>18777</v>
      </c>
      <c r="O2482" s="215" t="s">
        <v>18778</v>
      </c>
      <c r="P2482" s="215" t="s">
        <v>18835</v>
      </c>
      <c r="Q2482" s="215" t="s">
        <v>18836</v>
      </c>
    </row>
    <row r="2483" spans="1:17" s="208" customFormat="1" ht="13.15" customHeight="1">
      <c r="A2483" s="209" t="str">
        <f t="shared" si="76"/>
        <v>0845794011699772541</v>
      </c>
      <c r="B2483" s="210" t="s">
        <v>19250</v>
      </c>
      <c r="C2483" s="211" t="s">
        <v>197</v>
      </c>
      <c r="D2483" s="211" t="s">
        <v>197</v>
      </c>
      <c r="E2483" s="211" t="s">
        <v>16668</v>
      </c>
      <c r="F2483" s="211" t="s">
        <v>196</v>
      </c>
      <c r="G2483" s="211" t="s">
        <v>2009</v>
      </c>
      <c r="H2483" s="212" t="s">
        <v>2390</v>
      </c>
      <c r="I2483" s="213" t="s">
        <v>198</v>
      </c>
      <c r="J2483" s="201" t="str">
        <f t="shared" si="77"/>
        <v>0456</v>
      </c>
      <c r="K2483" s="209"/>
      <c r="L2483" s="209"/>
      <c r="M2483" s="214"/>
      <c r="N2483" s="209" t="s">
        <v>18765</v>
      </c>
      <c r="O2483" s="215" t="s">
        <v>18766</v>
      </c>
      <c r="P2483" s="215" t="s">
        <v>18835</v>
      </c>
      <c r="Q2483" s="215" t="s">
        <v>18836</v>
      </c>
    </row>
    <row r="2484" spans="1:17" s="208" customFormat="1" ht="13.15" customHeight="1">
      <c r="A2484" s="209" t="str">
        <f t="shared" si="76"/>
        <v>1364127041699772541</v>
      </c>
      <c r="B2484" s="210" t="s">
        <v>19250</v>
      </c>
      <c r="C2484" s="211" t="s">
        <v>197</v>
      </c>
      <c r="D2484" s="211" t="s">
        <v>197</v>
      </c>
      <c r="E2484" s="211" t="s">
        <v>16669</v>
      </c>
      <c r="F2484" s="211" t="s">
        <v>196</v>
      </c>
      <c r="G2484" s="211" t="s">
        <v>2009</v>
      </c>
      <c r="H2484" s="212" t="s">
        <v>2390</v>
      </c>
      <c r="I2484" s="213" t="s">
        <v>198</v>
      </c>
      <c r="J2484" s="201" t="str">
        <f t="shared" si="77"/>
        <v>0456</v>
      </c>
      <c r="K2484" s="209"/>
      <c r="L2484" s="209"/>
      <c r="M2484" s="214"/>
      <c r="N2484" s="209" t="s">
        <v>18765</v>
      </c>
      <c r="O2484" s="215" t="s">
        <v>18766</v>
      </c>
      <c r="P2484" s="215" t="s">
        <v>18835</v>
      </c>
      <c r="Q2484" s="215" t="s">
        <v>18836</v>
      </c>
    </row>
    <row r="2485" spans="1:17" s="208" customFormat="1" ht="13.15" customHeight="1">
      <c r="A2485" s="209" t="str">
        <f t="shared" si="76"/>
        <v>1364127051699772541</v>
      </c>
      <c r="B2485" s="210" t="s">
        <v>19250</v>
      </c>
      <c r="C2485" s="211" t="s">
        <v>197</v>
      </c>
      <c r="D2485" s="211" t="s">
        <v>197</v>
      </c>
      <c r="E2485" s="211" t="s">
        <v>16670</v>
      </c>
      <c r="F2485" s="211" t="s">
        <v>196</v>
      </c>
      <c r="G2485" s="211" t="s">
        <v>2009</v>
      </c>
      <c r="H2485" s="212" t="s">
        <v>2390</v>
      </c>
      <c r="I2485" s="213" t="s">
        <v>198</v>
      </c>
      <c r="J2485" s="201" t="str">
        <f t="shared" si="77"/>
        <v>0456</v>
      </c>
      <c r="K2485" s="209"/>
      <c r="L2485" s="209"/>
      <c r="M2485" s="214"/>
      <c r="N2485" s="209" t="s">
        <v>18765</v>
      </c>
      <c r="O2485" s="215" t="s">
        <v>18766</v>
      </c>
      <c r="P2485" s="215" t="s">
        <v>18835</v>
      </c>
      <c r="Q2485" s="215" t="s">
        <v>18836</v>
      </c>
    </row>
    <row r="2486" spans="1:17" s="208" customFormat="1" ht="13.15" customHeight="1">
      <c r="A2486" s="209" t="str">
        <f t="shared" si="76"/>
        <v>1364127101699772541</v>
      </c>
      <c r="B2486" s="210" t="s">
        <v>19250</v>
      </c>
      <c r="C2486" s="211" t="s">
        <v>197</v>
      </c>
      <c r="D2486" s="211" t="s">
        <v>197</v>
      </c>
      <c r="E2486" s="211" t="s">
        <v>196</v>
      </c>
      <c r="F2486" s="211" t="s">
        <v>196</v>
      </c>
      <c r="G2486" s="211" t="s">
        <v>2009</v>
      </c>
      <c r="H2486" s="212" t="s">
        <v>2390</v>
      </c>
      <c r="I2486" s="213" t="s">
        <v>198</v>
      </c>
      <c r="J2486" s="201" t="str">
        <f t="shared" si="77"/>
        <v>0456</v>
      </c>
      <c r="K2486" s="209"/>
      <c r="L2486" s="209"/>
      <c r="M2486" s="214"/>
      <c r="N2486" s="209" t="s">
        <v>18765</v>
      </c>
      <c r="O2486" s="215" t="s">
        <v>18766</v>
      </c>
      <c r="P2486" s="215" t="s">
        <v>18835</v>
      </c>
      <c r="Q2486" s="215" t="s">
        <v>18836</v>
      </c>
    </row>
    <row r="2487" spans="1:17" s="208" customFormat="1" ht="13.15" customHeight="1">
      <c r="A2487" s="209" t="str">
        <f t="shared" si="76"/>
        <v>1364127111699772541</v>
      </c>
      <c r="B2487" s="210" t="s">
        <v>19250</v>
      </c>
      <c r="C2487" s="211" t="s">
        <v>197</v>
      </c>
      <c r="D2487" s="211" t="s">
        <v>197</v>
      </c>
      <c r="E2487" s="211" t="s">
        <v>16671</v>
      </c>
      <c r="F2487" s="211" t="s">
        <v>196</v>
      </c>
      <c r="G2487" s="211" t="s">
        <v>2009</v>
      </c>
      <c r="H2487" s="212" t="s">
        <v>2390</v>
      </c>
      <c r="I2487" s="213" t="s">
        <v>198</v>
      </c>
      <c r="J2487" s="201" t="str">
        <f t="shared" si="77"/>
        <v>0456</v>
      </c>
      <c r="K2487" s="209"/>
      <c r="L2487" s="209"/>
      <c r="M2487" s="214"/>
      <c r="N2487" s="209" t="s">
        <v>18765</v>
      </c>
      <c r="O2487" s="215" t="s">
        <v>18766</v>
      </c>
      <c r="P2487" s="215" t="s">
        <v>18835</v>
      </c>
      <c r="Q2487" s="215" t="s">
        <v>18836</v>
      </c>
    </row>
    <row r="2488" spans="1:17" s="208" customFormat="1" ht="13.15" customHeight="1">
      <c r="A2488" s="209" t="str">
        <f t="shared" si="76"/>
        <v>##1699772541</v>
      </c>
      <c r="B2488" s="210" t="s">
        <v>19250</v>
      </c>
      <c r="C2488" s="211" t="s">
        <v>197</v>
      </c>
      <c r="D2488" s="211" t="s">
        <v>197</v>
      </c>
      <c r="E2488" s="211" t="s">
        <v>3649</v>
      </c>
      <c r="F2488" s="211" t="s">
        <v>196</v>
      </c>
      <c r="G2488" s="211" t="s">
        <v>2009</v>
      </c>
      <c r="H2488" s="212" t="s">
        <v>2390</v>
      </c>
      <c r="I2488" s="213" t="s">
        <v>198</v>
      </c>
      <c r="J2488" s="201" t="str">
        <f t="shared" si="77"/>
        <v>0456</v>
      </c>
      <c r="K2488" s="209" t="s">
        <v>14592</v>
      </c>
      <c r="L2488" s="209"/>
      <c r="M2488" s="214"/>
      <c r="N2488" s="209" t="s">
        <v>18765</v>
      </c>
      <c r="O2488" s="215" t="s">
        <v>18766</v>
      </c>
      <c r="P2488" s="215" t="s">
        <v>18835</v>
      </c>
      <c r="Q2488" s="215" t="s">
        <v>18836</v>
      </c>
    </row>
    <row r="2489" spans="1:17" s="208" customFormat="1" ht="13.15" customHeight="1">
      <c r="A2489" s="209" t="str">
        <f t="shared" si="76"/>
        <v>1364309051497726343</v>
      </c>
      <c r="B2489" s="210" t="s">
        <v>19251</v>
      </c>
      <c r="C2489" s="211" t="s">
        <v>761</v>
      </c>
      <c r="D2489" s="211" t="s">
        <v>761</v>
      </c>
      <c r="E2489" s="211" t="s">
        <v>16672</v>
      </c>
      <c r="F2489" s="211" t="s">
        <v>760</v>
      </c>
      <c r="G2489" s="211" t="s">
        <v>2021</v>
      </c>
      <c r="H2489" s="212" t="s">
        <v>3158</v>
      </c>
      <c r="I2489" s="213" t="s">
        <v>762</v>
      </c>
      <c r="J2489" s="201" t="str">
        <f t="shared" si="77"/>
        <v>0457</v>
      </c>
      <c r="K2489" s="209"/>
      <c r="L2489" s="209"/>
      <c r="M2489" s="214"/>
      <c r="N2489" s="209" t="s">
        <v>18777</v>
      </c>
      <c r="O2489" s="215" t="s">
        <v>18778</v>
      </c>
      <c r="P2489" s="215" t="s">
        <v>18770</v>
      </c>
      <c r="Q2489" s="215" t="s">
        <v>18771</v>
      </c>
    </row>
    <row r="2490" spans="1:17" s="208" customFormat="1" ht="13.15" customHeight="1">
      <c r="A2490" s="209" t="str">
        <f t="shared" si="76"/>
        <v>1364309061497726343</v>
      </c>
      <c r="B2490" s="210" t="s">
        <v>19251</v>
      </c>
      <c r="C2490" s="211" t="s">
        <v>761</v>
      </c>
      <c r="D2490" s="211" t="s">
        <v>761</v>
      </c>
      <c r="E2490" s="211" t="s">
        <v>760</v>
      </c>
      <c r="F2490" s="211" t="s">
        <v>760</v>
      </c>
      <c r="G2490" s="211" t="s">
        <v>2021</v>
      </c>
      <c r="H2490" s="212" t="s">
        <v>3158</v>
      </c>
      <c r="I2490" s="213" t="s">
        <v>762</v>
      </c>
      <c r="J2490" s="201" t="str">
        <f t="shared" si="77"/>
        <v>0457</v>
      </c>
      <c r="K2490" s="209"/>
      <c r="L2490" s="209"/>
      <c r="M2490" s="214"/>
      <c r="N2490" s="209" t="s">
        <v>18777</v>
      </c>
      <c r="O2490" s="215" t="s">
        <v>18778</v>
      </c>
      <c r="P2490" s="215" t="s">
        <v>18770</v>
      </c>
      <c r="Q2490" s="215" t="s">
        <v>18771</v>
      </c>
    </row>
    <row r="2491" spans="1:17" s="208" customFormat="1" ht="13.15" customHeight="1">
      <c r="A2491" s="209" t="str">
        <f t="shared" si="76"/>
        <v>1364309071497726343</v>
      </c>
      <c r="B2491" s="210" t="s">
        <v>19251</v>
      </c>
      <c r="C2491" s="211" t="s">
        <v>761</v>
      </c>
      <c r="D2491" s="211" t="s">
        <v>761</v>
      </c>
      <c r="E2491" s="211" t="s">
        <v>16673</v>
      </c>
      <c r="F2491" s="211" t="s">
        <v>760</v>
      </c>
      <c r="G2491" s="211" t="s">
        <v>2021</v>
      </c>
      <c r="H2491" s="212" t="s">
        <v>3158</v>
      </c>
      <c r="I2491" s="213" t="s">
        <v>762</v>
      </c>
      <c r="J2491" s="201" t="str">
        <f t="shared" si="77"/>
        <v>0457</v>
      </c>
      <c r="K2491" s="209"/>
      <c r="L2491" s="209"/>
      <c r="M2491" s="214"/>
      <c r="N2491" s="209" t="s">
        <v>18777</v>
      </c>
      <c r="O2491" s="215" t="s">
        <v>18778</v>
      </c>
      <c r="P2491" s="215" t="s">
        <v>18770</v>
      </c>
      <c r="Q2491" s="215" t="s">
        <v>18771</v>
      </c>
    </row>
    <row r="2492" spans="1:17" s="208" customFormat="1" ht="13.15" customHeight="1">
      <c r="A2492" s="209" t="str">
        <f t="shared" si="76"/>
        <v>##1497726343</v>
      </c>
      <c r="B2492" s="210" t="s">
        <v>19251</v>
      </c>
      <c r="C2492" s="211" t="s">
        <v>761</v>
      </c>
      <c r="D2492" s="211" t="s">
        <v>761</v>
      </c>
      <c r="E2492" s="211" t="s">
        <v>3649</v>
      </c>
      <c r="F2492" s="211" t="s">
        <v>760</v>
      </c>
      <c r="G2492" s="211" t="s">
        <v>2021</v>
      </c>
      <c r="H2492" s="212" t="s">
        <v>3158</v>
      </c>
      <c r="I2492" s="213" t="s">
        <v>762</v>
      </c>
      <c r="J2492" s="201" t="str">
        <f t="shared" si="77"/>
        <v>0457</v>
      </c>
      <c r="K2492" s="209"/>
      <c r="L2492" s="209"/>
      <c r="M2492" s="214"/>
      <c r="N2492" s="209" t="s">
        <v>18777</v>
      </c>
      <c r="O2492" s="215" t="s">
        <v>18778</v>
      </c>
      <c r="P2492" s="215" t="s">
        <v>18770</v>
      </c>
      <c r="Q2492" s="215" t="s">
        <v>18771</v>
      </c>
    </row>
    <row r="2493" spans="1:17" s="208" customFormat="1" ht="13.15" customHeight="1">
      <c r="A2493" s="209" t="str">
        <f t="shared" si="76"/>
        <v>1F-QMP0000033661051497726343</v>
      </c>
      <c r="B2493" s="210" t="s">
        <v>19251</v>
      </c>
      <c r="C2493" s="211" t="s">
        <v>761</v>
      </c>
      <c r="D2493" s="211" t="s">
        <v>761</v>
      </c>
      <c r="E2493" s="211" t="s">
        <v>16674</v>
      </c>
      <c r="F2493" s="211" t="s">
        <v>760</v>
      </c>
      <c r="G2493" s="211" t="s">
        <v>2021</v>
      </c>
      <c r="H2493" s="212" t="s">
        <v>3158</v>
      </c>
      <c r="I2493" s="213" t="s">
        <v>762</v>
      </c>
      <c r="J2493" s="201" t="str">
        <f t="shared" si="77"/>
        <v>0457</v>
      </c>
      <c r="K2493" s="209"/>
      <c r="L2493" s="209"/>
      <c r="M2493" s="214"/>
      <c r="N2493" s="209" t="s">
        <v>18777</v>
      </c>
      <c r="O2493" s="215" t="s">
        <v>18778</v>
      </c>
      <c r="P2493" s="215" t="s">
        <v>18770</v>
      </c>
      <c r="Q2493" s="215" t="s">
        <v>18771</v>
      </c>
    </row>
    <row r="2494" spans="1:17" s="208" customFormat="1" ht="13.15" customHeight="1">
      <c r="A2494" s="209" t="str">
        <f t="shared" si="76"/>
        <v>1364366041093783391</v>
      </c>
      <c r="B2494" s="210" t="s">
        <v>19252</v>
      </c>
      <c r="C2494" s="211" t="s">
        <v>614</v>
      </c>
      <c r="D2494" s="211" t="s">
        <v>614</v>
      </c>
      <c r="E2494" s="211" t="s">
        <v>16675</v>
      </c>
      <c r="F2494" s="211" t="s">
        <v>613</v>
      </c>
      <c r="G2494" s="211" t="s">
        <v>2193</v>
      </c>
      <c r="H2494" s="212" t="s">
        <v>3121</v>
      </c>
      <c r="I2494" s="213" t="s">
        <v>615</v>
      </c>
      <c r="J2494" s="201" t="str">
        <f t="shared" si="77"/>
        <v>0458</v>
      </c>
      <c r="K2494" s="209"/>
      <c r="L2494" s="209"/>
      <c r="M2494" s="214"/>
      <c r="N2494" s="209" t="s">
        <v>18777</v>
      </c>
      <c r="O2494" s="215" t="s">
        <v>18778</v>
      </c>
      <c r="P2494" s="215" t="s">
        <v>18770</v>
      </c>
      <c r="Q2494" s="215" t="s">
        <v>18771</v>
      </c>
    </row>
    <row r="2495" spans="1:17" s="208" customFormat="1" ht="13.15" customHeight="1">
      <c r="A2495" s="209" t="str">
        <f t="shared" si="76"/>
        <v>1364366051093783391</v>
      </c>
      <c r="B2495" s="210" t="s">
        <v>19252</v>
      </c>
      <c r="C2495" s="211" t="s">
        <v>614</v>
      </c>
      <c r="D2495" s="211" t="s">
        <v>614</v>
      </c>
      <c r="E2495" s="211" t="s">
        <v>16676</v>
      </c>
      <c r="F2495" s="211" t="s">
        <v>613</v>
      </c>
      <c r="G2495" s="211" t="s">
        <v>2193</v>
      </c>
      <c r="H2495" s="212" t="s">
        <v>3121</v>
      </c>
      <c r="I2495" s="213" t="s">
        <v>615</v>
      </c>
      <c r="J2495" s="201" t="str">
        <f t="shared" si="77"/>
        <v>0458</v>
      </c>
      <c r="K2495" s="209"/>
      <c r="L2495" s="209"/>
      <c r="M2495" s="214"/>
      <c r="N2495" s="209" t="s">
        <v>18777</v>
      </c>
      <c r="O2495" s="215" t="s">
        <v>18778</v>
      </c>
      <c r="P2495" s="215" t="s">
        <v>18770</v>
      </c>
      <c r="Q2495" s="215" t="s">
        <v>18771</v>
      </c>
    </row>
    <row r="2496" spans="1:17" s="208" customFormat="1" ht="13.15" customHeight="1">
      <c r="A2496" s="209" t="str">
        <f t="shared" si="76"/>
        <v>1364366061093783391</v>
      </c>
      <c r="B2496" s="210" t="s">
        <v>19252</v>
      </c>
      <c r="C2496" s="211" t="s">
        <v>614</v>
      </c>
      <c r="D2496" s="211" t="s">
        <v>614</v>
      </c>
      <c r="E2496" s="211" t="s">
        <v>613</v>
      </c>
      <c r="F2496" s="211" t="s">
        <v>613</v>
      </c>
      <c r="G2496" s="211" t="s">
        <v>2193</v>
      </c>
      <c r="H2496" s="212" t="s">
        <v>3121</v>
      </c>
      <c r="I2496" s="213" t="s">
        <v>615</v>
      </c>
      <c r="J2496" s="201" t="str">
        <f t="shared" si="77"/>
        <v>0458</v>
      </c>
      <c r="K2496" s="209"/>
      <c r="L2496" s="209"/>
      <c r="M2496" s="214"/>
      <c r="N2496" s="209" t="s">
        <v>18777</v>
      </c>
      <c r="O2496" s="215" t="s">
        <v>18778</v>
      </c>
      <c r="P2496" s="215" t="s">
        <v>18770</v>
      </c>
      <c r="Q2496" s="215" t="s">
        <v>18771</v>
      </c>
    </row>
    <row r="2497" spans="1:17" s="208" customFormat="1" ht="13.15" customHeight="1">
      <c r="A2497" s="209" t="str">
        <f t="shared" si="76"/>
        <v>##1093783391</v>
      </c>
      <c r="B2497" s="210" t="s">
        <v>19252</v>
      </c>
      <c r="C2497" s="211" t="s">
        <v>614</v>
      </c>
      <c r="D2497" s="211" t="s">
        <v>614</v>
      </c>
      <c r="E2497" s="211" t="s">
        <v>3649</v>
      </c>
      <c r="F2497" s="211" t="s">
        <v>613</v>
      </c>
      <c r="G2497" s="211" t="s">
        <v>2193</v>
      </c>
      <c r="H2497" s="212" t="s">
        <v>3121</v>
      </c>
      <c r="I2497" s="213" t="s">
        <v>615</v>
      </c>
      <c r="J2497" s="201" t="str">
        <f t="shared" si="77"/>
        <v>0458</v>
      </c>
      <c r="K2497" s="209"/>
      <c r="L2497" s="209"/>
      <c r="M2497" s="214"/>
      <c r="N2497" s="209" t="s">
        <v>18777</v>
      </c>
      <c r="O2497" s="215" t="s">
        <v>18778</v>
      </c>
      <c r="P2497" s="215" t="s">
        <v>18770</v>
      </c>
      <c r="Q2497" s="215" t="s">
        <v>18771</v>
      </c>
    </row>
    <row r="2498" spans="1:17" s="208" customFormat="1" ht="13.15" customHeight="1">
      <c r="A2498" s="209" t="str">
        <f t="shared" ref="A2498:A2561" si="78">E2498&amp;C2498</f>
        <v>84-10023731093783391</v>
      </c>
      <c r="B2498" s="210" t="s">
        <v>19252</v>
      </c>
      <c r="C2498" s="211" t="s">
        <v>614</v>
      </c>
      <c r="D2498" s="211" t="s">
        <v>614</v>
      </c>
      <c r="E2498" s="211" t="s">
        <v>16677</v>
      </c>
      <c r="F2498" s="211" t="s">
        <v>613</v>
      </c>
      <c r="G2498" s="211" t="s">
        <v>2193</v>
      </c>
      <c r="H2498" s="212" t="s">
        <v>3121</v>
      </c>
      <c r="I2498" s="213" t="s">
        <v>615</v>
      </c>
      <c r="J2498" s="201" t="str">
        <f t="shared" ref="J2498:J2561" si="79">B2498</f>
        <v>0458</v>
      </c>
      <c r="K2498" s="209"/>
      <c r="L2498" s="209"/>
      <c r="M2498" s="214"/>
      <c r="N2498" s="209" t="s">
        <v>18777</v>
      </c>
      <c r="O2498" s="215" t="s">
        <v>18778</v>
      </c>
      <c r="P2498" s="215" t="s">
        <v>18770</v>
      </c>
      <c r="Q2498" s="215" t="s">
        <v>18771</v>
      </c>
    </row>
    <row r="2499" spans="1:17" s="208" customFormat="1" ht="13.15" customHeight="1">
      <c r="A2499" s="209" t="str">
        <f t="shared" si="78"/>
        <v>84-100237331093783391</v>
      </c>
      <c r="B2499" s="210" t="s">
        <v>19252</v>
      </c>
      <c r="C2499" s="211" t="s">
        <v>614</v>
      </c>
      <c r="D2499" s="211" t="s">
        <v>614</v>
      </c>
      <c r="E2499" s="211" t="s">
        <v>16678</v>
      </c>
      <c r="F2499" s="211" t="s">
        <v>613</v>
      </c>
      <c r="G2499" s="211" t="s">
        <v>2193</v>
      </c>
      <c r="H2499" s="212" t="s">
        <v>3121</v>
      </c>
      <c r="I2499" s="213" t="s">
        <v>615</v>
      </c>
      <c r="J2499" s="201" t="str">
        <f t="shared" si="79"/>
        <v>0458</v>
      </c>
      <c r="K2499" s="209"/>
      <c r="L2499" s="209"/>
      <c r="M2499" s="214"/>
      <c r="N2499" s="209" t="s">
        <v>18777</v>
      </c>
      <c r="O2499" s="215" t="s">
        <v>18778</v>
      </c>
      <c r="P2499" s="215" t="s">
        <v>18770</v>
      </c>
      <c r="Q2499" s="215" t="s">
        <v>18771</v>
      </c>
    </row>
    <row r="2500" spans="1:17" s="208" customFormat="1" ht="13.15" customHeight="1">
      <c r="A2500" s="209" t="str">
        <f t="shared" si="78"/>
        <v>1364887031295764330</v>
      </c>
      <c r="B2500" s="210" t="s">
        <v>19253</v>
      </c>
      <c r="C2500" s="211" t="s">
        <v>16679</v>
      </c>
      <c r="D2500" s="211" t="s">
        <v>16679</v>
      </c>
      <c r="E2500" s="211" t="s">
        <v>16680</v>
      </c>
      <c r="F2500" s="211" t="s">
        <v>16681</v>
      </c>
      <c r="G2500" s="211" t="s">
        <v>16682</v>
      </c>
      <c r="H2500" s="212" t="s">
        <v>16683</v>
      </c>
      <c r="I2500" s="213" t="s">
        <v>19254</v>
      </c>
      <c r="J2500" s="201" t="str">
        <f t="shared" si="79"/>
        <v>0459</v>
      </c>
      <c r="K2500" s="209"/>
      <c r="L2500" s="209"/>
      <c r="M2500" s="214"/>
      <c r="N2500" s="209" t="s">
        <v>18777</v>
      </c>
      <c r="O2500" s="215" t="s">
        <v>18778</v>
      </c>
      <c r="P2500" s="215" t="s">
        <v>18937</v>
      </c>
      <c r="Q2500" s="215" t="s">
        <v>18938</v>
      </c>
    </row>
    <row r="2501" spans="1:17" s="208" customFormat="1" ht="13.15" customHeight="1">
      <c r="A2501" s="209" t="str">
        <f t="shared" si="78"/>
        <v>1364887041295764330</v>
      </c>
      <c r="B2501" s="210" t="s">
        <v>19253</v>
      </c>
      <c r="C2501" s="211" t="s">
        <v>16679</v>
      </c>
      <c r="D2501" s="211" t="s">
        <v>16679</v>
      </c>
      <c r="E2501" s="211" t="s">
        <v>16684</v>
      </c>
      <c r="F2501" s="211" t="s">
        <v>16681</v>
      </c>
      <c r="G2501" s="211" t="s">
        <v>16682</v>
      </c>
      <c r="H2501" s="212" t="s">
        <v>16683</v>
      </c>
      <c r="I2501" s="213" t="s">
        <v>19254</v>
      </c>
      <c r="J2501" s="201" t="str">
        <f t="shared" si="79"/>
        <v>0459</v>
      </c>
      <c r="K2501" s="209"/>
      <c r="L2501" s="209"/>
      <c r="M2501" s="214"/>
      <c r="N2501" s="209" t="s">
        <v>18777</v>
      </c>
      <c r="O2501" s="215" t="s">
        <v>18778</v>
      </c>
      <c r="P2501" s="215" t="s">
        <v>18937</v>
      </c>
      <c r="Q2501" s="215" t="s">
        <v>18938</v>
      </c>
    </row>
    <row r="2502" spans="1:17" s="208" customFormat="1" ht="13.15" customHeight="1">
      <c r="A2502" s="209" t="str">
        <f t="shared" si="78"/>
        <v>1364887051295764330</v>
      </c>
      <c r="B2502" s="210" t="s">
        <v>19253</v>
      </c>
      <c r="C2502" s="211" t="s">
        <v>16679</v>
      </c>
      <c r="D2502" s="211" t="s">
        <v>16679</v>
      </c>
      <c r="E2502" s="211" t="s">
        <v>16681</v>
      </c>
      <c r="F2502" s="211" t="s">
        <v>16681</v>
      </c>
      <c r="G2502" s="211" t="s">
        <v>16682</v>
      </c>
      <c r="H2502" s="212" t="s">
        <v>16683</v>
      </c>
      <c r="I2502" s="213" t="s">
        <v>19254</v>
      </c>
      <c r="J2502" s="201" t="str">
        <f t="shared" si="79"/>
        <v>0459</v>
      </c>
      <c r="K2502" s="209"/>
      <c r="L2502" s="209"/>
      <c r="M2502" s="214"/>
      <c r="N2502" s="209" t="s">
        <v>18777</v>
      </c>
      <c r="O2502" s="215" t="s">
        <v>18778</v>
      </c>
      <c r="P2502" s="215" t="s">
        <v>18937</v>
      </c>
      <c r="Q2502" s="215" t="s">
        <v>18938</v>
      </c>
    </row>
    <row r="2503" spans="1:17" s="208" customFormat="1" ht="13.15" customHeight="1">
      <c r="A2503" s="209" t="str">
        <f t="shared" si="78"/>
        <v>7W-74081295764330</v>
      </c>
      <c r="B2503" s="210" t="s">
        <v>19253</v>
      </c>
      <c r="C2503" s="211" t="s">
        <v>16679</v>
      </c>
      <c r="D2503" s="211" t="s">
        <v>16679</v>
      </c>
      <c r="E2503" s="211" t="s">
        <v>16685</v>
      </c>
      <c r="F2503" s="211" t="s">
        <v>16681</v>
      </c>
      <c r="G2503" s="211" t="s">
        <v>16682</v>
      </c>
      <c r="H2503" s="212" t="s">
        <v>16683</v>
      </c>
      <c r="I2503" s="213" t="s">
        <v>19254</v>
      </c>
      <c r="J2503" s="201" t="str">
        <f t="shared" si="79"/>
        <v>0459</v>
      </c>
      <c r="K2503" s="209"/>
      <c r="L2503" s="209"/>
      <c r="M2503" s="214"/>
      <c r="N2503" s="209" t="s">
        <v>18777</v>
      </c>
      <c r="O2503" s="215" t="s">
        <v>18778</v>
      </c>
      <c r="P2503" s="215" t="s">
        <v>18937</v>
      </c>
      <c r="Q2503" s="215" t="s">
        <v>18938</v>
      </c>
    </row>
    <row r="2504" spans="1:17" s="208" customFormat="1" ht="13.15" customHeight="1">
      <c r="A2504" s="209" t="str">
        <f t="shared" si="78"/>
        <v>8Y-0019036330011295764330</v>
      </c>
      <c r="B2504" s="210" t="s">
        <v>19253</v>
      </c>
      <c r="C2504" s="211" t="s">
        <v>16679</v>
      </c>
      <c r="D2504" s="211" t="s">
        <v>16679</v>
      </c>
      <c r="E2504" s="211" t="s">
        <v>16686</v>
      </c>
      <c r="F2504" s="211" t="s">
        <v>16681</v>
      </c>
      <c r="G2504" s="211" t="s">
        <v>16682</v>
      </c>
      <c r="H2504" s="212" t="s">
        <v>16683</v>
      </c>
      <c r="I2504" s="213" t="s">
        <v>19254</v>
      </c>
      <c r="J2504" s="201" t="str">
        <f t="shared" si="79"/>
        <v>0459</v>
      </c>
      <c r="K2504" s="209"/>
      <c r="L2504" s="209"/>
      <c r="M2504" s="214"/>
      <c r="N2504" s="209" t="s">
        <v>18777</v>
      </c>
      <c r="O2504" s="215" t="s">
        <v>18778</v>
      </c>
      <c r="P2504" s="215" t="s">
        <v>18937</v>
      </c>
      <c r="Q2504" s="215" t="s">
        <v>18938</v>
      </c>
    </row>
    <row r="2505" spans="1:17" s="208" customFormat="1" ht="13.15" customHeight="1">
      <c r="A2505" s="209" t="str">
        <f t="shared" si="78"/>
        <v>8Y-74081295764330</v>
      </c>
      <c r="B2505" s="210" t="s">
        <v>19253</v>
      </c>
      <c r="C2505" s="211" t="s">
        <v>16679</v>
      </c>
      <c r="D2505" s="211" t="s">
        <v>16679</v>
      </c>
      <c r="E2505" s="211" t="s">
        <v>16687</v>
      </c>
      <c r="F2505" s="211" t="s">
        <v>16681</v>
      </c>
      <c r="G2505" s="211" t="s">
        <v>16682</v>
      </c>
      <c r="H2505" s="212" t="s">
        <v>16683</v>
      </c>
      <c r="I2505" s="213" t="s">
        <v>19254</v>
      </c>
      <c r="J2505" s="201" t="str">
        <f t="shared" si="79"/>
        <v>0459</v>
      </c>
      <c r="K2505" s="209"/>
      <c r="L2505" s="209"/>
      <c r="M2505" s="214"/>
      <c r="N2505" s="209" t="s">
        <v>18777</v>
      </c>
      <c r="O2505" s="215" t="s">
        <v>18778</v>
      </c>
      <c r="P2505" s="215" t="s">
        <v>18937</v>
      </c>
      <c r="Q2505" s="215" t="s">
        <v>18938</v>
      </c>
    </row>
    <row r="2506" spans="1:17" s="208" customFormat="1" ht="13.15" customHeight="1">
      <c r="A2506" s="209" t="str">
        <f t="shared" si="78"/>
        <v>1364911011912906298</v>
      </c>
      <c r="B2506" s="210" t="s">
        <v>19255</v>
      </c>
      <c r="C2506" s="211" t="s">
        <v>1247</v>
      </c>
      <c r="D2506" s="211" t="s">
        <v>1247</v>
      </c>
      <c r="E2506" s="211" t="s">
        <v>16688</v>
      </c>
      <c r="F2506" s="211" t="s">
        <v>1246</v>
      </c>
      <c r="G2506" s="211" t="s">
        <v>1770</v>
      </c>
      <c r="H2506" s="212" t="s">
        <v>2420</v>
      </c>
      <c r="I2506" s="213" t="s">
        <v>19256</v>
      </c>
      <c r="J2506" s="201" t="str">
        <f t="shared" si="79"/>
        <v>0460</v>
      </c>
      <c r="K2506" s="209"/>
      <c r="L2506" s="209"/>
      <c r="M2506" s="214"/>
      <c r="N2506" s="209" t="s">
        <v>18777</v>
      </c>
      <c r="O2506" s="215" t="s">
        <v>18778</v>
      </c>
      <c r="P2506" s="215" t="s">
        <v>18773</v>
      </c>
      <c r="Q2506" s="215" t="s">
        <v>18774</v>
      </c>
    </row>
    <row r="2507" spans="1:17" s="208" customFormat="1" ht="13.15" customHeight="1">
      <c r="A2507" s="209" t="str">
        <f t="shared" si="78"/>
        <v>1364911021912906298</v>
      </c>
      <c r="B2507" s="210" t="s">
        <v>19255</v>
      </c>
      <c r="C2507" s="211" t="s">
        <v>1247</v>
      </c>
      <c r="D2507" s="211" t="s">
        <v>1247</v>
      </c>
      <c r="E2507" s="211" t="s">
        <v>16689</v>
      </c>
      <c r="F2507" s="211" t="s">
        <v>1246</v>
      </c>
      <c r="G2507" s="211" t="s">
        <v>1770</v>
      </c>
      <c r="H2507" s="212" t="s">
        <v>2420</v>
      </c>
      <c r="I2507" s="213" t="s">
        <v>19256</v>
      </c>
      <c r="J2507" s="201" t="str">
        <f t="shared" si="79"/>
        <v>0460</v>
      </c>
      <c r="K2507" s="209"/>
      <c r="L2507" s="209"/>
      <c r="M2507" s="214"/>
      <c r="N2507" s="209" t="s">
        <v>18777</v>
      </c>
      <c r="O2507" s="215" t="s">
        <v>18778</v>
      </c>
      <c r="P2507" s="215" t="s">
        <v>18773</v>
      </c>
      <c r="Q2507" s="215" t="s">
        <v>18774</v>
      </c>
    </row>
    <row r="2508" spans="1:17" s="208" customFormat="1" ht="13.15" customHeight="1">
      <c r="A2508" s="209" t="str">
        <f t="shared" si="78"/>
        <v>1364911031912906298</v>
      </c>
      <c r="B2508" s="210" t="s">
        <v>19255</v>
      </c>
      <c r="C2508" s="211" t="s">
        <v>1247</v>
      </c>
      <c r="D2508" s="211" t="s">
        <v>1247</v>
      </c>
      <c r="E2508" s="211" t="s">
        <v>16690</v>
      </c>
      <c r="F2508" s="211" t="s">
        <v>1246</v>
      </c>
      <c r="G2508" s="211" t="s">
        <v>1770</v>
      </c>
      <c r="H2508" s="212" t="s">
        <v>2420</v>
      </c>
      <c r="I2508" s="213" t="s">
        <v>19256</v>
      </c>
      <c r="J2508" s="201" t="str">
        <f t="shared" si="79"/>
        <v>0460</v>
      </c>
      <c r="K2508" s="209"/>
      <c r="L2508" s="209"/>
      <c r="M2508" s="214"/>
      <c r="N2508" s="209" t="s">
        <v>18777</v>
      </c>
      <c r="O2508" s="215" t="s">
        <v>18778</v>
      </c>
      <c r="P2508" s="215" t="s">
        <v>18773</v>
      </c>
      <c r="Q2508" s="215" t="s">
        <v>18774</v>
      </c>
    </row>
    <row r="2509" spans="1:17" s="208" customFormat="1" ht="13.15" customHeight="1">
      <c r="A2509" s="209" t="str">
        <f t="shared" si="78"/>
        <v>1364911041861576076</v>
      </c>
      <c r="B2509" s="210" t="s">
        <v>19255</v>
      </c>
      <c r="C2509" s="211" t="s">
        <v>16691</v>
      </c>
      <c r="D2509" s="211" t="s">
        <v>1247</v>
      </c>
      <c r="E2509" s="211" t="s">
        <v>1246</v>
      </c>
      <c r="F2509" s="211" t="s">
        <v>1246</v>
      </c>
      <c r="G2509" s="211" t="s">
        <v>1770</v>
      </c>
      <c r="H2509" s="212" t="s">
        <v>2420</v>
      </c>
      <c r="I2509" s="213" t="s">
        <v>19256</v>
      </c>
      <c r="J2509" s="201" t="str">
        <f t="shared" si="79"/>
        <v>0460</v>
      </c>
      <c r="K2509" s="209" t="s">
        <v>9256</v>
      </c>
      <c r="L2509" s="209"/>
      <c r="M2509" s="214"/>
      <c r="N2509" s="209" t="s">
        <v>18777</v>
      </c>
      <c r="O2509" s="215" t="s">
        <v>18778</v>
      </c>
      <c r="P2509" s="215" t="s">
        <v>18773</v>
      </c>
      <c r="Q2509" s="215" t="s">
        <v>18774</v>
      </c>
    </row>
    <row r="2510" spans="1:17" s="208" customFormat="1" ht="13.15" customHeight="1">
      <c r="A2510" s="209" t="str">
        <f t="shared" si="78"/>
        <v>1364911041912906298</v>
      </c>
      <c r="B2510" s="210" t="s">
        <v>19255</v>
      </c>
      <c r="C2510" s="211" t="s">
        <v>1247</v>
      </c>
      <c r="D2510" s="211" t="s">
        <v>1247</v>
      </c>
      <c r="E2510" s="211" t="s">
        <v>1246</v>
      </c>
      <c r="F2510" s="211" t="s">
        <v>1246</v>
      </c>
      <c r="G2510" s="211" t="s">
        <v>1770</v>
      </c>
      <c r="H2510" s="212" t="s">
        <v>2420</v>
      </c>
      <c r="I2510" s="213" t="s">
        <v>19256</v>
      </c>
      <c r="J2510" s="201" t="str">
        <f t="shared" si="79"/>
        <v>0460</v>
      </c>
      <c r="K2510" s="209"/>
      <c r="L2510" s="209"/>
      <c r="M2510" s="214"/>
      <c r="N2510" s="209" t="s">
        <v>18777</v>
      </c>
      <c r="O2510" s="215" t="s">
        <v>18778</v>
      </c>
      <c r="P2510" s="215" t="s">
        <v>18773</v>
      </c>
      <c r="Q2510" s="215" t="s">
        <v>18774</v>
      </c>
    </row>
    <row r="2511" spans="1:17" s="208" customFormat="1" ht="13.15" customHeight="1">
      <c r="A2511" s="209" t="str">
        <f t="shared" si="78"/>
        <v>1364911061861576076</v>
      </c>
      <c r="B2511" s="210" t="s">
        <v>19255</v>
      </c>
      <c r="C2511" s="211" t="s">
        <v>16691</v>
      </c>
      <c r="D2511" s="211" t="s">
        <v>1247</v>
      </c>
      <c r="E2511" s="211" t="s">
        <v>16692</v>
      </c>
      <c r="F2511" s="211" t="s">
        <v>1246</v>
      </c>
      <c r="G2511" s="211" t="s">
        <v>1770</v>
      </c>
      <c r="H2511" s="212" t="s">
        <v>2420</v>
      </c>
      <c r="I2511" s="213" t="s">
        <v>19256</v>
      </c>
      <c r="J2511" s="201" t="str">
        <f t="shared" si="79"/>
        <v>0460</v>
      </c>
      <c r="K2511" s="209"/>
      <c r="L2511" s="209"/>
      <c r="M2511" s="214"/>
      <c r="N2511" s="209" t="s">
        <v>18777</v>
      </c>
      <c r="O2511" s="215" t="s">
        <v>18778</v>
      </c>
      <c r="P2511" s="215" t="s">
        <v>18773</v>
      </c>
      <c r="Q2511" s="215" t="s">
        <v>18774</v>
      </c>
    </row>
    <row r="2512" spans="1:17" s="208" customFormat="1" ht="13.15" customHeight="1">
      <c r="A2512" s="209" t="str">
        <f t="shared" si="78"/>
        <v>1364911061912906298</v>
      </c>
      <c r="B2512" s="210" t="s">
        <v>19255</v>
      </c>
      <c r="C2512" s="211" t="s">
        <v>1247</v>
      </c>
      <c r="D2512" s="211" t="s">
        <v>1247</v>
      </c>
      <c r="E2512" s="211" t="s">
        <v>16692</v>
      </c>
      <c r="F2512" s="211" t="s">
        <v>1246</v>
      </c>
      <c r="G2512" s="211" t="s">
        <v>1770</v>
      </c>
      <c r="H2512" s="212" t="s">
        <v>2420</v>
      </c>
      <c r="I2512" s="213" t="s">
        <v>19256</v>
      </c>
      <c r="J2512" s="201" t="str">
        <f t="shared" si="79"/>
        <v>0460</v>
      </c>
      <c r="K2512" s="209" t="s">
        <v>9153</v>
      </c>
      <c r="L2512" s="209"/>
      <c r="M2512" s="214"/>
      <c r="N2512" s="209" t="s">
        <v>18777</v>
      </c>
      <c r="O2512" s="215" t="s">
        <v>18778</v>
      </c>
      <c r="P2512" s="215" t="s">
        <v>18773</v>
      </c>
      <c r="Q2512" s="215" t="s">
        <v>18774</v>
      </c>
    </row>
    <row r="2513" spans="1:17" s="208" customFormat="1" ht="13.15" customHeight="1">
      <c r="A2513" s="209" t="str">
        <f t="shared" si="78"/>
        <v>1364911071922182138</v>
      </c>
      <c r="B2513" s="210" t="s">
        <v>19255</v>
      </c>
      <c r="C2513" s="211" t="s">
        <v>16693</v>
      </c>
      <c r="D2513" s="211" t="s">
        <v>1247</v>
      </c>
      <c r="E2513" s="211" t="s">
        <v>16694</v>
      </c>
      <c r="F2513" s="211" t="s">
        <v>1246</v>
      </c>
      <c r="G2513" s="211" t="s">
        <v>1770</v>
      </c>
      <c r="H2513" s="212" t="s">
        <v>2420</v>
      </c>
      <c r="I2513" s="213" t="s">
        <v>19256</v>
      </c>
      <c r="J2513" s="201" t="str">
        <f t="shared" si="79"/>
        <v>0460</v>
      </c>
      <c r="K2513" s="209"/>
      <c r="L2513" s="209"/>
      <c r="M2513" s="214"/>
      <c r="N2513" s="209" t="s">
        <v>18777</v>
      </c>
      <c r="O2513" s="215" t="s">
        <v>18778</v>
      </c>
      <c r="P2513" s="215" t="s">
        <v>18773</v>
      </c>
      <c r="Q2513" s="215" t="s">
        <v>18774</v>
      </c>
    </row>
    <row r="2514" spans="1:17" s="208" customFormat="1" ht="13.15" customHeight="1">
      <c r="A2514" s="209" t="str">
        <f t="shared" si="78"/>
        <v>1364911101912906298</v>
      </c>
      <c r="B2514" s="210" t="s">
        <v>19255</v>
      </c>
      <c r="C2514" s="211" t="s">
        <v>1247</v>
      </c>
      <c r="D2514" s="211" t="s">
        <v>1247</v>
      </c>
      <c r="E2514" s="211" t="s">
        <v>16695</v>
      </c>
      <c r="F2514" s="211" t="s">
        <v>1246</v>
      </c>
      <c r="G2514" s="211" t="s">
        <v>1770</v>
      </c>
      <c r="H2514" s="212" t="s">
        <v>2420</v>
      </c>
      <c r="I2514" s="213" t="s">
        <v>19256</v>
      </c>
      <c r="J2514" s="201" t="str">
        <f t="shared" si="79"/>
        <v>0460</v>
      </c>
      <c r="K2514" s="209"/>
      <c r="L2514" s="209"/>
      <c r="M2514" s="214"/>
      <c r="N2514" s="209" t="s">
        <v>18777</v>
      </c>
      <c r="O2514" s="215" t="s">
        <v>18778</v>
      </c>
      <c r="P2514" s="215" t="s">
        <v>18773</v>
      </c>
      <c r="Q2514" s="215" t="s">
        <v>18774</v>
      </c>
    </row>
    <row r="2515" spans="1:17" s="208" customFormat="1" ht="13.15" customHeight="1">
      <c r="A2515" s="209" t="str">
        <f t="shared" si="78"/>
        <v>##1912906298</v>
      </c>
      <c r="B2515" s="210" t="s">
        <v>19255</v>
      </c>
      <c r="C2515" s="211" t="s">
        <v>1247</v>
      </c>
      <c r="D2515" s="211" t="s">
        <v>1247</v>
      </c>
      <c r="E2515" s="211" t="s">
        <v>3649</v>
      </c>
      <c r="F2515" s="211" t="s">
        <v>1246</v>
      </c>
      <c r="G2515" s="211" t="s">
        <v>1770</v>
      </c>
      <c r="H2515" s="212" t="s">
        <v>2420</v>
      </c>
      <c r="I2515" s="213" t="s">
        <v>19256</v>
      </c>
      <c r="J2515" s="201" t="str">
        <f t="shared" si="79"/>
        <v>0460</v>
      </c>
      <c r="K2515" s="209"/>
      <c r="L2515" s="209"/>
      <c r="M2515" s="214"/>
      <c r="N2515" s="209" t="s">
        <v>18777</v>
      </c>
      <c r="O2515" s="215" t="s">
        <v>18778</v>
      </c>
      <c r="P2515" s="215" t="s">
        <v>18773</v>
      </c>
      <c r="Q2515" s="215" t="s">
        <v>18774</v>
      </c>
    </row>
    <row r="2516" spans="1:17" s="208" customFormat="1" ht="13.15" customHeight="1">
      <c r="A2516" s="209" t="str">
        <f t="shared" si="78"/>
        <v>1861576076MR1912906298</v>
      </c>
      <c r="B2516" s="210" t="s">
        <v>19255</v>
      </c>
      <c r="C2516" s="211" t="s">
        <v>1247</v>
      </c>
      <c r="D2516" s="211" t="s">
        <v>1247</v>
      </c>
      <c r="E2516" s="211" t="s">
        <v>16696</v>
      </c>
      <c r="F2516" s="211" t="s">
        <v>1246</v>
      </c>
      <c r="G2516" s="211" t="s">
        <v>1770</v>
      </c>
      <c r="H2516" s="212" t="s">
        <v>2420</v>
      </c>
      <c r="I2516" s="213" t="s">
        <v>19256</v>
      </c>
      <c r="J2516" s="201" t="str">
        <f t="shared" si="79"/>
        <v>0460</v>
      </c>
      <c r="K2516" s="209"/>
      <c r="L2516" s="209"/>
      <c r="M2516" s="214"/>
      <c r="N2516" s="209" t="s">
        <v>18777</v>
      </c>
      <c r="O2516" s="215" t="s">
        <v>18778</v>
      </c>
      <c r="P2516" s="215" t="s">
        <v>18773</v>
      </c>
      <c r="Q2516" s="215" t="s">
        <v>18774</v>
      </c>
    </row>
    <row r="2517" spans="1:17" s="208" customFormat="1" ht="13.15" customHeight="1">
      <c r="A2517" s="209" t="str">
        <f t="shared" si="78"/>
        <v>1922182138MR1912906298</v>
      </c>
      <c r="B2517" s="210" t="s">
        <v>19255</v>
      </c>
      <c r="C2517" s="211" t="s">
        <v>1247</v>
      </c>
      <c r="D2517" s="211" t="s">
        <v>1247</v>
      </c>
      <c r="E2517" s="211" t="s">
        <v>16697</v>
      </c>
      <c r="F2517" s="211" t="s">
        <v>1246</v>
      </c>
      <c r="G2517" s="211" t="s">
        <v>1770</v>
      </c>
      <c r="H2517" s="212" t="s">
        <v>2420</v>
      </c>
      <c r="I2517" s="213" t="s">
        <v>19256</v>
      </c>
      <c r="J2517" s="201" t="str">
        <f t="shared" si="79"/>
        <v>0460</v>
      </c>
      <c r="K2517" s="209" t="s">
        <v>9153</v>
      </c>
      <c r="L2517" s="209"/>
      <c r="M2517" s="214"/>
      <c r="N2517" s="209" t="s">
        <v>18777</v>
      </c>
      <c r="O2517" s="215" t="s">
        <v>18778</v>
      </c>
      <c r="P2517" s="215" t="s">
        <v>18773</v>
      </c>
      <c r="Q2517" s="215" t="s">
        <v>18774</v>
      </c>
    </row>
    <row r="2518" spans="1:17" s="208" customFormat="1" ht="13.15" customHeight="1">
      <c r="A2518" s="209" t="str">
        <f t="shared" si="78"/>
        <v>1F-QMA0000021388001912906298</v>
      </c>
      <c r="B2518" s="210" t="s">
        <v>19255</v>
      </c>
      <c r="C2518" s="211" t="s">
        <v>1247</v>
      </c>
      <c r="D2518" s="211" t="s">
        <v>1247</v>
      </c>
      <c r="E2518" s="211" t="s">
        <v>16698</v>
      </c>
      <c r="F2518" s="211" t="s">
        <v>1246</v>
      </c>
      <c r="G2518" s="211" t="s">
        <v>1770</v>
      </c>
      <c r="H2518" s="212" t="s">
        <v>2420</v>
      </c>
      <c r="I2518" s="213" t="s">
        <v>19256</v>
      </c>
      <c r="J2518" s="201" t="str">
        <f t="shared" si="79"/>
        <v>0460</v>
      </c>
      <c r="K2518" s="209"/>
      <c r="L2518" s="209"/>
      <c r="M2518" s="214"/>
      <c r="N2518" s="209" t="s">
        <v>18777</v>
      </c>
      <c r="O2518" s="215" t="s">
        <v>18778</v>
      </c>
      <c r="P2518" s="215" t="s">
        <v>18773</v>
      </c>
      <c r="Q2518" s="215" t="s">
        <v>18774</v>
      </c>
    </row>
    <row r="2519" spans="1:17" s="208" customFormat="1" ht="13.15" customHeight="1">
      <c r="A2519" s="209" t="str">
        <f t="shared" si="78"/>
        <v>0358475041689650921</v>
      </c>
      <c r="B2519" s="210" t="s">
        <v>19257</v>
      </c>
      <c r="C2519" s="211" t="s">
        <v>698</v>
      </c>
      <c r="D2519" s="211" t="s">
        <v>698</v>
      </c>
      <c r="E2519" s="211" t="s">
        <v>16699</v>
      </c>
      <c r="F2519" s="211" t="s">
        <v>697</v>
      </c>
      <c r="G2519" s="211" t="s">
        <v>2118</v>
      </c>
      <c r="H2519" s="212" t="s">
        <v>2321</v>
      </c>
      <c r="I2519" s="213" t="s">
        <v>699</v>
      </c>
      <c r="J2519" s="201" t="str">
        <f t="shared" si="79"/>
        <v>0463</v>
      </c>
      <c r="K2519" s="209"/>
      <c r="L2519" s="209"/>
      <c r="M2519" s="214"/>
      <c r="N2519" s="209" t="s">
        <v>18777</v>
      </c>
      <c r="O2519" s="215" t="s">
        <v>18778</v>
      </c>
      <c r="P2519" s="215" t="s">
        <v>18770</v>
      </c>
      <c r="Q2519" s="215" t="s">
        <v>18771</v>
      </c>
    </row>
    <row r="2520" spans="1:17" s="208" customFormat="1" ht="13.15" customHeight="1">
      <c r="A2520" s="209" t="str">
        <f t="shared" si="78"/>
        <v>1166183031689650921</v>
      </c>
      <c r="B2520" s="210" t="s">
        <v>19257</v>
      </c>
      <c r="C2520" s="211" t="s">
        <v>698</v>
      </c>
      <c r="D2520" s="211" t="s">
        <v>698</v>
      </c>
      <c r="E2520" s="211" t="s">
        <v>16700</v>
      </c>
      <c r="F2520" s="211" t="s">
        <v>697</v>
      </c>
      <c r="G2520" s="211" t="s">
        <v>2118</v>
      </c>
      <c r="H2520" s="212" t="s">
        <v>2321</v>
      </c>
      <c r="I2520" s="213" t="s">
        <v>699</v>
      </c>
      <c r="J2520" s="201" t="str">
        <f t="shared" si="79"/>
        <v>0463</v>
      </c>
      <c r="K2520" s="209"/>
      <c r="L2520" s="209"/>
      <c r="M2520" s="214"/>
      <c r="N2520" s="209" t="s">
        <v>18777</v>
      </c>
      <c r="O2520" s="215" t="s">
        <v>18778</v>
      </c>
      <c r="P2520" s="215" t="s">
        <v>18770</v>
      </c>
      <c r="Q2520" s="215" t="s">
        <v>18771</v>
      </c>
    </row>
    <row r="2521" spans="1:17" s="208" customFormat="1" ht="13.15" customHeight="1">
      <c r="A2521" s="209" t="str">
        <f t="shared" si="78"/>
        <v>1199291021689650921</v>
      </c>
      <c r="B2521" s="210" t="s">
        <v>19257</v>
      </c>
      <c r="C2521" s="211" t="s">
        <v>698</v>
      </c>
      <c r="D2521" s="211" t="s">
        <v>698</v>
      </c>
      <c r="E2521" s="211" t="s">
        <v>16701</v>
      </c>
      <c r="F2521" s="211" t="s">
        <v>697</v>
      </c>
      <c r="G2521" s="211" t="s">
        <v>2118</v>
      </c>
      <c r="H2521" s="212" t="s">
        <v>2321</v>
      </c>
      <c r="I2521" s="213" t="s">
        <v>699</v>
      </c>
      <c r="J2521" s="201" t="str">
        <f t="shared" si="79"/>
        <v>0463</v>
      </c>
      <c r="K2521" s="209"/>
      <c r="L2521" s="209"/>
      <c r="M2521" s="214"/>
      <c r="N2521" s="209" t="s">
        <v>18777</v>
      </c>
      <c r="O2521" s="215" t="s">
        <v>18778</v>
      </c>
      <c r="P2521" s="215" t="s">
        <v>18770</v>
      </c>
      <c r="Q2521" s="215" t="s">
        <v>18771</v>
      </c>
    </row>
    <row r="2522" spans="1:17" s="208" customFormat="1" ht="13.15" customHeight="1">
      <c r="A2522" s="209" t="str">
        <f t="shared" si="78"/>
        <v>1370744041689650921</v>
      </c>
      <c r="B2522" s="210" t="s">
        <v>19257</v>
      </c>
      <c r="C2522" s="211" t="s">
        <v>698</v>
      </c>
      <c r="D2522" s="211" t="s">
        <v>698</v>
      </c>
      <c r="E2522" s="211" t="s">
        <v>16702</v>
      </c>
      <c r="F2522" s="211" t="s">
        <v>697</v>
      </c>
      <c r="G2522" s="211" t="s">
        <v>2118</v>
      </c>
      <c r="H2522" s="212" t="s">
        <v>2321</v>
      </c>
      <c r="I2522" s="213" t="s">
        <v>699</v>
      </c>
      <c r="J2522" s="201" t="str">
        <f t="shared" si="79"/>
        <v>0463</v>
      </c>
      <c r="K2522" s="209"/>
      <c r="L2522" s="209"/>
      <c r="M2522" s="214"/>
      <c r="N2522" s="209" t="s">
        <v>18777</v>
      </c>
      <c r="O2522" s="215" t="s">
        <v>18778</v>
      </c>
      <c r="P2522" s="215" t="s">
        <v>18770</v>
      </c>
      <c r="Q2522" s="215" t="s">
        <v>18771</v>
      </c>
    </row>
    <row r="2523" spans="1:17" s="208" customFormat="1" ht="13.15" customHeight="1">
      <c r="A2523" s="209" t="str">
        <f t="shared" si="78"/>
        <v>1370744051689650921</v>
      </c>
      <c r="B2523" s="210" t="s">
        <v>19257</v>
      </c>
      <c r="C2523" s="211" t="s">
        <v>698</v>
      </c>
      <c r="D2523" s="211" t="s">
        <v>698</v>
      </c>
      <c r="E2523" s="211" t="s">
        <v>16703</v>
      </c>
      <c r="F2523" s="211" t="s">
        <v>697</v>
      </c>
      <c r="G2523" s="211" t="s">
        <v>2118</v>
      </c>
      <c r="H2523" s="212" t="s">
        <v>2321</v>
      </c>
      <c r="I2523" s="213" t="s">
        <v>699</v>
      </c>
      <c r="J2523" s="201" t="str">
        <f t="shared" si="79"/>
        <v>0463</v>
      </c>
      <c r="K2523" s="209"/>
      <c r="L2523" s="209"/>
      <c r="M2523" s="214"/>
      <c r="N2523" s="209" t="s">
        <v>18777</v>
      </c>
      <c r="O2523" s="215" t="s">
        <v>18778</v>
      </c>
      <c r="P2523" s="215" t="s">
        <v>18770</v>
      </c>
      <c r="Q2523" s="215" t="s">
        <v>18771</v>
      </c>
    </row>
    <row r="2524" spans="1:17" s="208" customFormat="1" ht="13.15" customHeight="1">
      <c r="A2524" s="209" t="str">
        <f t="shared" si="78"/>
        <v>1370744071689650921</v>
      </c>
      <c r="B2524" s="210" t="s">
        <v>19257</v>
      </c>
      <c r="C2524" s="211" t="s">
        <v>698</v>
      </c>
      <c r="D2524" s="211" t="s">
        <v>698</v>
      </c>
      <c r="E2524" s="211" t="s">
        <v>16704</v>
      </c>
      <c r="F2524" s="211" t="s">
        <v>697</v>
      </c>
      <c r="G2524" s="211" t="s">
        <v>2118</v>
      </c>
      <c r="H2524" s="212" t="s">
        <v>2321</v>
      </c>
      <c r="I2524" s="213" t="s">
        <v>699</v>
      </c>
      <c r="J2524" s="201" t="str">
        <f t="shared" si="79"/>
        <v>0463</v>
      </c>
      <c r="K2524" s="209"/>
      <c r="L2524" s="209"/>
      <c r="M2524" s="214"/>
      <c r="N2524" s="209" t="s">
        <v>18777</v>
      </c>
      <c r="O2524" s="215" t="s">
        <v>18778</v>
      </c>
      <c r="P2524" s="215" t="s">
        <v>18770</v>
      </c>
      <c r="Q2524" s="215" t="s">
        <v>18771</v>
      </c>
    </row>
    <row r="2525" spans="1:17" s="208" customFormat="1" ht="13.15" customHeight="1">
      <c r="A2525" s="209" t="str">
        <f t="shared" si="78"/>
        <v>1370744091689650921</v>
      </c>
      <c r="B2525" s="210" t="s">
        <v>19257</v>
      </c>
      <c r="C2525" s="211" t="s">
        <v>698</v>
      </c>
      <c r="D2525" s="211" t="s">
        <v>698</v>
      </c>
      <c r="E2525" s="211" t="s">
        <v>697</v>
      </c>
      <c r="F2525" s="211" t="s">
        <v>697</v>
      </c>
      <c r="G2525" s="211" t="s">
        <v>2118</v>
      </c>
      <c r="H2525" s="212" t="s">
        <v>2321</v>
      </c>
      <c r="I2525" s="213" t="s">
        <v>699</v>
      </c>
      <c r="J2525" s="201" t="str">
        <f t="shared" si="79"/>
        <v>0463</v>
      </c>
      <c r="K2525" s="209"/>
      <c r="L2525" s="209"/>
      <c r="M2525" s="214"/>
      <c r="N2525" s="209" t="s">
        <v>18777</v>
      </c>
      <c r="O2525" s="215" t="s">
        <v>18778</v>
      </c>
      <c r="P2525" s="215" t="s">
        <v>18770</v>
      </c>
      <c r="Q2525" s="215" t="s">
        <v>18771</v>
      </c>
    </row>
    <row r="2526" spans="1:17" s="208" customFormat="1" ht="13.15" customHeight="1">
      <c r="A2526" s="209" t="str">
        <f t="shared" si="78"/>
        <v>1370744111689650921</v>
      </c>
      <c r="B2526" s="210" t="s">
        <v>19257</v>
      </c>
      <c r="C2526" s="211" t="s">
        <v>698</v>
      </c>
      <c r="D2526" s="211" t="s">
        <v>698</v>
      </c>
      <c r="E2526" s="211" t="s">
        <v>16705</v>
      </c>
      <c r="F2526" s="211" t="s">
        <v>697</v>
      </c>
      <c r="G2526" s="211" t="s">
        <v>2118</v>
      </c>
      <c r="H2526" s="212" t="s">
        <v>2321</v>
      </c>
      <c r="I2526" s="213" t="s">
        <v>699</v>
      </c>
      <c r="J2526" s="201" t="str">
        <f t="shared" si="79"/>
        <v>0463</v>
      </c>
      <c r="K2526" s="209"/>
      <c r="L2526" s="209"/>
      <c r="M2526" s="214"/>
      <c r="N2526" s="209" t="s">
        <v>18777</v>
      </c>
      <c r="O2526" s="215" t="s">
        <v>18778</v>
      </c>
      <c r="P2526" s="215" t="s">
        <v>18770</v>
      </c>
      <c r="Q2526" s="215" t="s">
        <v>18771</v>
      </c>
    </row>
    <row r="2527" spans="1:17" s="208" customFormat="1" ht="13.15" customHeight="1">
      <c r="A2527" s="209" t="str">
        <f t="shared" si="78"/>
        <v>1487100051689650921</v>
      </c>
      <c r="B2527" s="210" t="s">
        <v>19257</v>
      </c>
      <c r="C2527" s="211" t="s">
        <v>698</v>
      </c>
      <c r="D2527" s="211" t="s">
        <v>698</v>
      </c>
      <c r="E2527" s="211" t="s">
        <v>16706</v>
      </c>
      <c r="F2527" s="211" t="s">
        <v>697</v>
      </c>
      <c r="G2527" s="211" t="s">
        <v>2118</v>
      </c>
      <c r="H2527" s="212" t="s">
        <v>2321</v>
      </c>
      <c r="I2527" s="213" t="s">
        <v>699</v>
      </c>
      <c r="J2527" s="201" t="str">
        <f t="shared" si="79"/>
        <v>0463</v>
      </c>
      <c r="K2527" s="209"/>
      <c r="L2527" s="209"/>
      <c r="M2527" s="214"/>
      <c r="N2527" s="209" t="s">
        <v>18777</v>
      </c>
      <c r="O2527" s="215" t="s">
        <v>18778</v>
      </c>
      <c r="P2527" s="215" t="s">
        <v>18770</v>
      </c>
      <c r="Q2527" s="215" t="s">
        <v>18771</v>
      </c>
    </row>
    <row r="2528" spans="1:17" s="208" customFormat="1" ht="13.15" customHeight="1">
      <c r="A2528" s="209" t="str">
        <f t="shared" si="78"/>
        <v>1751463011689650921</v>
      </c>
      <c r="B2528" s="210" t="s">
        <v>19257</v>
      </c>
      <c r="C2528" s="211" t="s">
        <v>698</v>
      </c>
      <c r="D2528" s="211" t="s">
        <v>698</v>
      </c>
      <c r="E2528" s="211" t="s">
        <v>16707</v>
      </c>
      <c r="F2528" s="211" t="s">
        <v>697</v>
      </c>
      <c r="G2528" s="211" t="s">
        <v>2118</v>
      </c>
      <c r="H2528" s="212" t="s">
        <v>2321</v>
      </c>
      <c r="I2528" s="213" t="s">
        <v>699</v>
      </c>
      <c r="J2528" s="201" t="str">
        <f t="shared" si="79"/>
        <v>0463</v>
      </c>
      <c r="K2528" s="209"/>
      <c r="L2528" s="209"/>
      <c r="M2528" s="214"/>
      <c r="N2528" s="209" t="s">
        <v>18777</v>
      </c>
      <c r="O2528" s="215" t="s">
        <v>18778</v>
      </c>
      <c r="P2528" s="215" t="s">
        <v>18770</v>
      </c>
      <c r="Q2528" s="215" t="s">
        <v>18771</v>
      </c>
    </row>
    <row r="2529" spans="1:20" ht="13.15" customHeight="1">
      <c r="A2529" s="216" t="str">
        <f t="shared" si="78"/>
        <v>1370744131689650921</v>
      </c>
      <c r="B2529" s="217" t="s">
        <v>19257</v>
      </c>
      <c r="C2529" s="218" t="s">
        <v>698</v>
      </c>
      <c r="D2529" s="218" t="s">
        <v>698</v>
      </c>
      <c r="E2529" s="227" t="s">
        <v>23228</v>
      </c>
      <c r="F2529" s="218" t="s">
        <v>697</v>
      </c>
      <c r="G2529" s="218" t="s">
        <v>2118</v>
      </c>
      <c r="H2529" s="219" t="s">
        <v>2321</v>
      </c>
      <c r="I2529" s="220" t="s">
        <v>699</v>
      </c>
      <c r="J2529" s="201" t="str">
        <f t="shared" si="79"/>
        <v>0463</v>
      </c>
      <c r="K2529" s="228" t="s">
        <v>23203</v>
      </c>
      <c r="L2529" s="228" t="s">
        <v>23229</v>
      </c>
      <c r="M2529" s="221"/>
      <c r="N2529" s="216" t="s">
        <v>18777</v>
      </c>
      <c r="O2529" s="222" t="s">
        <v>18778</v>
      </c>
      <c r="P2529" s="222" t="s">
        <v>18770</v>
      </c>
      <c r="Q2529" s="222" t="s">
        <v>18771</v>
      </c>
      <c r="R2529" s="223"/>
      <c r="S2529" s="230"/>
      <c r="T2529" s="223"/>
    </row>
    <row r="2530" spans="1:20" ht="13.15" customHeight="1">
      <c r="A2530" s="209" t="str">
        <f t="shared" si="78"/>
        <v>1370751011962455832</v>
      </c>
      <c r="B2530" s="210" t="s">
        <v>19258</v>
      </c>
      <c r="C2530" s="211" t="s">
        <v>2080</v>
      </c>
      <c r="D2530" s="211" t="s">
        <v>41</v>
      </c>
      <c r="E2530" s="211" t="s">
        <v>16708</v>
      </c>
      <c r="F2530" s="211" t="s">
        <v>40</v>
      </c>
      <c r="G2530" s="211" t="s">
        <v>2079</v>
      </c>
      <c r="H2530" s="212" t="s">
        <v>16709</v>
      </c>
      <c r="I2530" s="213" t="s">
        <v>42</v>
      </c>
      <c r="J2530" s="201" t="str">
        <f t="shared" si="79"/>
        <v>0465</v>
      </c>
      <c r="K2530" s="209" t="s">
        <v>16710</v>
      </c>
      <c r="L2530" s="209"/>
      <c r="M2530" s="214"/>
      <c r="N2530" s="209" t="s">
        <v>18765</v>
      </c>
      <c r="O2530" s="215" t="s">
        <v>18766</v>
      </c>
      <c r="P2530" s="215" t="s">
        <v>18835</v>
      </c>
      <c r="Q2530" s="215" t="s">
        <v>18836</v>
      </c>
      <c r="S2530" s="208"/>
    </row>
    <row r="2531" spans="1:20" ht="13.15" customHeight="1">
      <c r="A2531" s="209" t="str">
        <f t="shared" si="78"/>
        <v>1370751021962455832</v>
      </c>
      <c r="B2531" s="210" t="s">
        <v>19258</v>
      </c>
      <c r="C2531" s="211" t="s">
        <v>2080</v>
      </c>
      <c r="D2531" s="211" t="s">
        <v>41</v>
      </c>
      <c r="E2531" s="211" t="s">
        <v>16711</v>
      </c>
      <c r="F2531" s="211" t="s">
        <v>40</v>
      </c>
      <c r="G2531" s="211" t="s">
        <v>2079</v>
      </c>
      <c r="H2531" s="212" t="s">
        <v>16709</v>
      </c>
      <c r="I2531" s="213" t="s">
        <v>42</v>
      </c>
      <c r="J2531" s="201" t="str">
        <f t="shared" si="79"/>
        <v>0465</v>
      </c>
      <c r="K2531" s="209" t="s">
        <v>16710</v>
      </c>
      <c r="L2531" s="209"/>
      <c r="M2531" s="214"/>
      <c r="N2531" s="209" t="s">
        <v>18765</v>
      </c>
      <c r="O2531" s="215" t="s">
        <v>18766</v>
      </c>
      <c r="P2531" s="215" t="s">
        <v>18835</v>
      </c>
      <c r="Q2531" s="215" t="s">
        <v>18836</v>
      </c>
      <c r="S2531" s="208"/>
    </row>
    <row r="2532" spans="1:20" ht="13.15" customHeight="1">
      <c r="A2532" s="209" t="str">
        <f t="shared" si="78"/>
        <v>1370751071962455832</v>
      </c>
      <c r="B2532" s="210" t="s">
        <v>19258</v>
      </c>
      <c r="C2532" s="211" t="s">
        <v>2080</v>
      </c>
      <c r="D2532" s="211" t="s">
        <v>41</v>
      </c>
      <c r="E2532" s="211" t="s">
        <v>16712</v>
      </c>
      <c r="F2532" s="211" t="s">
        <v>40</v>
      </c>
      <c r="G2532" s="211" t="s">
        <v>2079</v>
      </c>
      <c r="H2532" s="212" t="s">
        <v>16709</v>
      </c>
      <c r="I2532" s="213" t="s">
        <v>42</v>
      </c>
      <c r="J2532" s="201" t="str">
        <f t="shared" si="79"/>
        <v>0465</v>
      </c>
      <c r="K2532" s="209" t="s">
        <v>16710</v>
      </c>
      <c r="L2532" s="209"/>
      <c r="M2532" s="214"/>
      <c r="N2532" s="209" t="s">
        <v>18765</v>
      </c>
      <c r="O2532" s="215" t="s">
        <v>18766</v>
      </c>
      <c r="P2532" s="215" t="s">
        <v>18835</v>
      </c>
      <c r="Q2532" s="215" t="s">
        <v>18836</v>
      </c>
      <c r="S2532" s="208"/>
    </row>
    <row r="2533" spans="1:20" ht="13.15" customHeight="1">
      <c r="A2533" s="209" t="str">
        <f t="shared" si="78"/>
        <v>1370751081962455832</v>
      </c>
      <c r="B2533" s="210" t="s">
        <v>19258</v>
      </c>
      <c r="C2533" s="211" t="s">
        <v>2080</v>
      </c>
      <c r="D2533" s="211" t="s">
        <v>41</v>
      </c>
      <c r="E2533" s="211" t="s">
        <v>16713</v>
      </c>
      <c r="F2533" s="211" t="s">
        <v>40</v>
      </c>
      <c r="G2533" s="211" t="s">
        <v>2079</v>
      </c>
      <c r="H2533" s="212" t="s">
        <v>16709</v>
      </c>
      <c r="I2533" s="213" t="s">
        <v>42</v>
      </c>
      <c r="J2533" s="201" t="str">
        <f t="shared" si="79"/>
        <v>0465</v>
      </c>
      <c r="K2533" s="209" t="s">
        <v>16710</v>
      </c>
      <c r="L2533" s="209"/>
      <c r="M2533" s="214"/>
      <c r="N2533" s="209" t="s">
        <v>18765</v>
      </c>
      <c r="O2533" s="215" t="s">
        <v>18766</v>
      </c>
      <c r="P2533" s="215" t="s">
        <v>18835</v>
      </c>
      <c r="Q2533" s="215" t="s">
        <v>18836</v>
      </c>
      <c r="S2533" s="208"/>
    </row>
    <row r="2534" spans="1:20" ht="13.15" customHeight="1">
      <c r="A2534" s="209" t="str">
        <f t="shared" si="78"/>
        <v>1370751091962455832</v>
      </c>
      <c r="B2534" s="210" t="s">
        <v>19258</v>
      </c>
      <c r="C2534" s="211" t="s">
        <v>2080</v>
      </c>
      <c r="D2534" s="211" t="s">
        <v>41</v>
      </c>
      <c r="E2534" s="211" t="s">
        <v>16714</v>
      </c>
      <c r="F2534" s="211" t="s">
        <v>40</v>
      </c>
      <c r="G2534" s="211" t="s">
        <v>2079</v>
      </c>
      <c r="H2534" s="212" t="s">
        <v>16709</v>
      </c>
      <c r="I2534" s="213" t="s">
        <v>42</v>
      </c>
      <c r="J2534" s="201" t="str">
        <f t="shared" si="79"/>
        <v>0465</v>
      </c>
      <c r="K2534" s="209" t="s">
        <v>16710</v>
      </c>
      <c r="L2534" s="209"/>
      <c r="M2534" s="214"/>
      <c r="N2534" s="209" t="s">
        <v>18765</v>
      </c>
      <c r="O2534" s="215" t="s">
        <v>18766</v>
      </c>
      <c r="P2534" s="215" t="s">
        <v>18835</v>
      </c>
      <c r="Q2534" s="215" t="s">
        <v>18836</v>
      </c>
      <c r="S2534" s="208"/>
    </row>
    <row r="2535" spans="1:20" ht="13.15" customHeight="1">
      <c r="A2535" s="209" t="str">
        <f t="shared" si="78"/>
        <v>1370751121962455832</v>
      </c>
      <c r="B2535" s="210" t="s">
        <v>19258</v>
      </c>
      <c r="C2535" s="211" t="s">
        <v>2080</v>
      </c>
      <c r="D2535" s="211" t="s">
        <v>41</v>
      </c>
      <c r="E2535" s="211" t="s">
        <v>16715</v>
      </c>
      <c r="F2535" s="211" t="s">
        <v>40</v>
      </c>
      <c r="G2535" s="211" t="s">
        <v>2079</v>
      </c>
      <c r="H2535" s="212" t="s">
        <v>16709</v>
      </c>
      <c r="I2535" s="213" t="s">
        <v>42</v>
      </c>
      <c r="J2535" s="201" t="str">
        <f t="shared" si="79"/>
        <v>0465</v>
      </c>
      <c r="K2535" s="209" t="s">
        <v>16710</v>
      </c>
      <c r="L2535" s="209"/>
      <c r="M2535" s="214"/>
      <c r="N2535" s="209" t="s">
        <v>18765</v>
      </c>
      <c r="O2535" s="215" t="s">
        <v>18766</v>
      </c>
      <c r="P2535" s="215" t="s">
        <v>18835</v>
      </c>
      <c r="Q2535" s="215" t="s">
        <v>18836</v>
      </c>
      <c r="S2535" s="208"/>
    </row>
    <row r="2536" spans="1:20" ht="13.15" customHeight="1">
      <c r="A2536" s="209" t="str">
        <f t="shared" si="78"/>
        <v>1370751131962455832</v>
      </c>
      <c r="B2536" s="210" t="s">
        <v>19258</v>
      </c>
      <c r="C2536" s="211" t="s">
        <v>2080</v>
      </c>
      <c r="D2536" s="211" t="s">
        <v>41</v>
      </c>
      <c r="E2536" s="211" t="s">
        <v>16716</v>
      </c>
      <c r="F2536" s="211" t="s">
        <v>40</v>
      </c>
      <c r="G2536" s="211" t="s">
        <v>2079</v>
      </c>
      <c r="H2536" s="212" t="s">
        <v>16709</v>
      </c>
      <c r="I2536" s="213" t="s">
        <v>42</v>
      </c>
      <c r="J2536" s="201" t="str">
        <f t="shared" si="79"/>
        <v>0465</v>
      </c>
      <c r="K2536" s="209" t="s">
        <v>16710</v>
      </c>
      <c r="L2536" s="209"/>
      <c r="M2536" s="214"/>
      <c r="N2536" s="209" t="s">
        <v>18765</v>
      </c>
      <c r="O2536" s="215" t="s">
        <v>18766</v>
      </c>
      <c r="P2536" s="215" t="s">
        <v>18835</v>
      </c>
      <c r="Q2536" s="215" t="s">
        <v>18836</v>
      </c>
      <c r="S2536" s="208"/>
    </row>
    <row r="2537" spans="1:20" ht="13.15" customHeight="1">
      <c r="A2537" s="209" t="str">
        <f t="shared" si="78"/>
        <v>1370751161962455832</v>
      </c>
      <c r="B2537" s="210" t="s">
        <v>19258</v>
      </c>
      <c r="C2537" s="211" t="s">
        <v>2080</v>
      </c>
      <c r="D2537" s="211" t="s">
        <v>41</v>
      </c>
      <c r="E2537" s="211" t="s">
        <v>16717</v>
      </c>
      <c r="F2537" s="211" t="s">
        <v>40</v>
      </c>
      <c r="G2537" s="211" t="s">
        <v>2079</v>
      </c>
      <c r="H2537" s="212" t="s">
        <v>16709</v>
      </c>
      <c r="I2537" s="213" t="s">
        <v>42</v>
      </c>
      <c r="J2537" s="201" t="str">
        <f t="shared" si="79"/>
        <v>0465</v>
      </c>
      <c r="K2537" s="209" t="s">
        <v>16710</v>
      </c>
      <c r="L2537" s="209"/>
      <c r="M2537" s="214"/>
      <c r="N2537" s="209" t="s">
        <v>18765</v>
      </c>
      <c r="O2537" s="215" t="s">
        <v>18766</v>
      </c>
      <c r="P2537" s="215" t="s">
        <v>18835</v>
      </c>
      <c r="Q2537" s="215" t="s">
        <v>18836</v>
      </c>
      <c r="S2537" s="208"/>
    </row>
    <row r="2538" spans="1:20" ht="13.15" customHeight="1">
      <c r="A2538" s="209" t="str">
        <f t="shared" si="78"/>
        <v>1370751171962455832</v>
      </c>
      <c r="B2538" s="210" t="s">
        <v>19258</v>
      </c>
      <c r="C2538" s="211" t="s">
        <v>2080</v>
      </c>
      <c r="D2538" s="211" t="s">
        <v>41</v>
      </c>
      <c r="E2538" s="211" t="s">
        <v>16718</v>
      </c>
      <c r="F2538" s="211" t="s">
        <v>40</v>
      </c>
      <c r="G2538" s="211" t="s">
        <v>2079</v>
      </c>
      <c r="H2538" s="212" t="s">
        <v>16709</v>
      </c>
      <c r="I2538" s="213" t="s">
        <v>42</v>
      </c>
      <c r="J2538" s="201" t="str">
        <f t="shared" si="79"/>
        <v>0465</v>
      </c>
      <c r="K2538" s="209" t="s">
        <v>16710</v>
      </c>
      <c r="L2538" s="209"/>
      <c r="M2538" s="214"/>
      <c r="N2538" s="209" t="s">
        <v>18765</v>
      </c>
      <c r="O2538" s="215" t="s">
        <v>18766</v>
      </c>
      <c r="P2538" s="215" t="s">
        <v>18835</v>
      </c>
      <c r="Q2538" s="215" t="s">
        <v>18836</v>
      </c>
      <c r="S2538" s="208"/>
    </row>
    <row r="2539" spans="1:20" ht="13.15" customHeight="1">
      <c r="A2539" s="209" t="str">
        <f t="shared" si="78"/>
        <v>4017360011104383371</v>
      </c>
      <c r="B2539" s="210" t="s">
        <v>19258</v>
      </c>
      <c r="C2539" s="211" t="s">
        <v>41</v>
      </c>
      <c r="D2539" s="211" t="s">
        <v>41</v>
      </c>
      <c r="E2539" s="211" t="s">
        <v>40</v>
      </c>
      <c r="F2539" s="211" t="s">
        <v>40</v>
      </c>
      <c r="G2539" s="211" t="s">
        <v>2079</v>
      </c>
      <c r="H2539" s="212" t="s">
        <v>16709</v>
      </c>
      <c r="I2539" s="213" t="s">
        <v>42</v>
      </c>
      <c r="J2539" s="201" t="str">
        <f t="shared" si="79"/>
        <v>0465</v>
      </c>
      <c r="K2539" s="209" t="s">
        <v>16710</v>
      </c>
      <c r="L2539" s="209"/>
      <c r="M2539" s="214"/>
      <c r="N2539" s="209" t="s">
        <v>18765</v>
      </c>
      <c r="O2539" s="215" t="s">
        <v>18766</v>
      </c>
      <c r="P2539" s="215" t="s">
        <v>18835</v>
      </c>
      <c r="Q2539" s="215" t="s">
        <v>18836</v>
      </c>
      <c r="S2539" s="208"/>
    </row>
    <row r="2540" spans="1:20" ht="13.15" customHeight="1">
      <c r="A2540" s="209" t="str">
        <f t="shared" si="78"/>
        <v>4017360011962455832</v>
      </c>
      <c r="B2540" s="210" t="s">
        <v>19258</v>
      </c>
      <c r="C2540" s="211" t="s">
        <v>2080</v>
      </c>
      <c r="D2540" s="211" t="s">
        <v>41</v>
      </c>
      <c r="E2540" s="211" t="s">
        <v>40</v>
      </c>
      <c r="F2540" s="211" t="s">
        <v>40</v>
      </c>
      <c r="G2540" s="211" t="s">
        <v>2079</v>
      </c>
      <c r="H2540" s="212" t="s">
        <v>16709</v>
      </c>
      <c r="I2540" s="213" t="s">
        <v>42</v>
      </c>
      <c r="J2540" s="201" t="str">
        <f t="shared" si="79"/>
        <v>0465</v>
      </c>
      <c r="K2540" s="209" t="s">
        <v>16721</v>
      </c>
      <c r="L2540" s="209" t="s">
        <v>13094</v>
      </c>
      <c r="M2540" s="214">
        <v>44084</v>
      </c>
      <c r="N2540" s="209" t="s">
        <v>18765</v>
      </c>
      <c r="O2540" s="215" t="s">
        <v>18766</v>
      </c>
      <c r="P2540" s="215" t="s">
        <v>18835</v>
      </c>
      <c r="Q2540" s="215" t="s">
        <v>18836</v>
      </c>
      <c r="S2540" s="208"/>
    </row>
    <row r="2541" spans="1:20" ht="13.15" customHeight="1">
      <c r="A2541" s="209" t="str">
        <f t="shared" si="78"/>
        <v>4017360021104383371</v>
      </c>
      <c r="B2541" s="210" t="s">
        <v>19258</v>
      </c>
      <c r="C2541" s="211" t="s">
        <v>41</v>
      </c>
      <c r="D2541" s="211" t="s">
        <v>41</v>
      </c>
      <c r="E2541" s="211" t="s">
        <v>16719</v>
      </c>
      <c r="F2541" s="211" t="s">
        <v>40</v>
      </c>
      <c r="G2541" s="211" t="s">
        <v>2079</v>
      </c>
      <c r="H2541" s="212" t="s">
        <v>16709</v>
      </c>
      <c r="I2541" s="213" t="s">
        <v>42</v>
      </c>
      <c r="J2541" s="201" t="str">
        <f t="shared" si="79"/>
        <v>0465</v>
      </c>
      <c r="K2541" s="209" t="s">
        <v>16710</v>
      </c>
      <c r="L2541" s="209"/>
      <c r="M2541" s="214"/>
      <c r="N2541" s="209" t="s">
        <v>18765</v>
      </c>
      <c r="O2541" s="215" t="s">
        <v>18766</v>
      </c>
      <c r="P2541" s="215" t="s">
        <v>18835</v>
      </c>
      <c r="Q2541" s="215" t="s">
        <v>18836</v>
      </c>
      <c r="S2541" s="208"/>
    </row>
    <row r="2542" spans="1:20" ht="13.15" customHeight="1">
      <c r="A2542" s="209" t="str">
        <f t="shared" si="78"/>
        <v>4017360031104383371</v>
      </c>
      <c r="B2542" s="210" t="s">
        <v>19258</v>
      </c>
      <c r="C2542" s="211" t="s">
        <v>41</v>
      </c>
      <c r="D2542" s="211" t="s">
        <v>41</v>
      </c>
      <c r="E2542" s="211" t="s">
        <v>16720</v>
      </c>
      <c r="F2542" s="211" t="s">
        <v>40</v>
      </c>
      <c r="G2542" s="211" t="s">
        <v>2079</v>
      </c>
      <c r="H2542" s="212" t="s">
        <v>16709</v>
      </c>
      <c r="I2542" s="213" t="s">
        <v>42</v>
      </c>
      <c r="J2542" s="201" t="str">
        <f t="shared" si="79"/>
        <v>0465</v>
      </c>
      <c r="K2542" s="209" t="s">
        <v>16710</v>
      </c>
      <c r="L2542" s="209"/>
      <c r="M2542" s="214"/>
      <c r="N2542" s="209" t="s">
        <v>18765</v>
      </c>
      <c r="O2542" s="215" t="s">
        <v>18766</v>
      </c>
      <c r="P2542" s="215" t="s">
        <v>18835</v>
      </c>
      <c r="Q2542" s="215" t="s">
        <v>18836</v>
      </c>
      <c r="S2542" s="208"/>
    </row>
    <row r="2543" spans="1:20" ht="13.15" customHeight="1">
      <c r="A2543" s="245" t="str">
        <f t="shared" si="78"/>
        <v>1370751071104383371</v>
      </c>
      <c r="B2543" s="217" t="s">
        <v>19258</v>
      </c>
      <c r="C2543" s="218" t="s">
        <v>41</v>
      </c>
      <c r="D2543" s="218" t="s">
        <v>41</v>
      </c>
      <c r="E2543" s="227" t="s">
        <v>16712</v>
      </c>
      <c r="F2543" s="218" t="s">
        <v>40</v>
      </c>
      <c r="G2543" s="218" t="s">
        <v>2079</v>
      </c>
      <c r="H2543" s="219" t="s">
        <v>16709</v>
      </c>
      <c r="I2543" s="220" t="s">
        <v>42</v>
      </c>
      <c r="J2543" s="201" t="str">
        <f t="shared" si="79"/>
        <v>0465</v>
      </c>
      <c r="K2543" s="228" t="s">
        <v>23203</v>
      </c>
      <c r="L2543" s="228" t="s">
        <v>23204</v>
      </c>
      <c r="M2543" s="229">
        <v>44813</v>
      </c>
      <c r="N2543" s="216" t="s">
        <v>18765</v>
      </c>
      <c r="O2543" s="222" t="s">
        <v>18766</v>
      </c>
      <c r="P2543" s="222" t="s">
        <v>18835</v>
      </c>
      <c r="Q2543" s="222" t="s">
        <v>18836</v>
      </c>
      <c r="R2543" s="223"/>
      <c r="S2543" s="230"/>
      <c r="T2543" s="223"/>
    </row>
    <row r="2544" spans="1:20" ht="13.15" customHeight="1">
      <c r="A2544" s="245" t="str">
        <f t="shared" si="78"/>
        <v>1370751091104383371</v>
      </c>
      <c r="B2544" s="217" t="s">
        <v>19258</v>
      </c>
      <c r="C2544" s="218" t="s">
        <v>41</v>
      </c>
      <c r="D2544" s="218" t="s">
        <v>41</v>
      </c>
      <c r="E2544" s="227" t="s">
        <v>16714</v>
      </c>
      <c r="F2544" s="218" t="s">
        <v>40</v>
      </c>
      <c r="G2544" s="218" t="s">
        <v>2079</v>
      </c>
      <c r="H2544" s="219" t="s">
        <v>16709</v>
      </c>
      <c r="I2544" s="220" t="s">
        <v>42</v>
      </c>
      <c r="J2544" s="201" t="str">
        <f t="shared" si="79"/>
        <v>0465</v>
      </c>
      <c r="K2544" s="228" t="s">
        <v>23203</v>
      </c>
      <c r="L2544" s="228" t="s">
        <v>23204</v>
      </c>
      <c r="M2544" s="229">
        <v>44813</v>
      </c>
      <c r="N2544" s="216" t="s">
        <v>18765</v>
      </c>
      <c r="O2544" s="222" t="s">
        <v>18766</v>
      </c>
      <c r="P2544" s="222" t="s">
        <v>18835</v>
      </c>
      <c r="Q2544" s="222" t="s">
        <v>18836</v>
      </c>
      <c r="R2544" s="223"/>
      <c r="S2544" s="230"/>
      <c r="T2544" s="223"/>
    </row>
    <row r="2545" spans="1:20" ht="13.15" customHeight="1">
      <c r="A2545" s="245" t="str">
        <f t="shared" si="78"/>
        <v>1370751161104383371</v>
      </c>
      <c r="B2545" s="217" t="s">
        <v>19258</v>
      </c>
      <c r="C2545" s="218" t="s">
        <v>41</v>
      </c>
      <c r="D2545" s="218" t="s">
        <v>41</v>
      </c>
      <c r="E2545" s="227" t="s">
        <v>16717</v>
      </c>
      <c r="F2545" s="218" t="s">
        <v>40</v>
      </c>
      <c r="G2545" s="218" t="s">
        <v>2079</v>
      </c>
      <c r="H2545" s="219" t="s">
        <v>16709</v>
      </c>
      <c r="I2545" s="220" t="s">
        <v>42</v>
      </c>
      <c r="J2545" s="201" t="str">
        <f t="shared" si="79"/>
        <v>0465</v>
      </c>
      <c r="K2545" s="228" t="s">
        <v>23203</v>
      </c>
      <c r="L2545" s="228" t="s">
        <v>23204</v>
      </c>
      <c r="M2545" s="229">
        <v>44813</v>
      </c>
      <c r="N2545" s="216" t="s">
        <v>18765</v>
      </c>
      <c r="O2545" s="222" t="s">
        <v>18766</v>
      </c>
      <c r="P2545" s="222" t="s">
        <v>18835</v>
      </c>
      <c r="Q2545" s="222" t="s">
        <v>18836</v>
      </c>
      <c r="R2545" s="223"/>
      <c r="S2545" s="230"/>
      <c r="T2545" s="223"/>
    </row>
    <row r="2546" spans="1:20" ht="13.15" customHeight="1">
      <c r="A2546" s="245" t="str">
        <f t="shared" si="78"/>
        <v>4015430011104383371</v>
      </c>
      <c r="B2546" s="217" t="s">
        <v>19258</v>
      </c>
      <c r="C2546" s="218" t="s">
        <v>41</v>
      </c>
      <c r="D2546" s="218" t="s">
        <v>41</v>
      </c>
      <c r="E2546" s="227" t="s">
        <v>23230</v>
      </c>
      <c r="F2546" s="218" t="s">
        <v>40</v>
      </c>
      <c r="G2546" s="218" t="s">
        <v>2079</v>
      </c>
      <c r="H2546" s="219" t="s">
        <v>16709</v>
      </c>
      <c r="I2546" s="220" t="s">
        <v>42</v>
      </c>
      <c r="J2546" s="201" t="str">
        <f t="shared" si="79"/>
        <v>0465</v>
      </c>
      <c r="K2546" s="228" t="s">
        <v>23203</v>
      </c>
      <c r="L2546" s="228" t="s">
        <v>23204</v>
      </c>
      <c r="M2546" s="229">
        <v>44813</v>
      </c>
      <c r="N2546" s="216" t="s">
        <v>18765</v>
      </c>
      <c r="O2546" s="222" t="s">
        <v>18766</v>
      </c>
      <c r="P2546" s="222" t="s">
        <v>18835</v>
      </c>
      <c r="Q2546" s="222" t="s">
        <v>18836</v>
      </c>
      <c r="R2546" s="223"/>
      <c r="S2546" s="230"/>
      <c r="T2546" s="223"/>
    </row>
    <row r="2547" spans="1:20" ht="13.15" customHeight="1">
      <c r="A2547" s="245" t="str">
        <f t="shared" si="78"/>
        <v>4015430021104383371</v>
      </c>
      <c r="B2547" s="217" t="s">
        <v>19258</v>
      </c>
      <c r="C2547" s="218" t="s">
        <v>41</v>
      </c>
      <c r="D2547" s="218" t="s">
        <v>41</v>
      </c>
      <c r="E2547" s="227" t="s">
        <v>23231</v>
      </c>
      <c r="F2547" s="218" t="s">
        <v>40</v>
      </c>
      <c r="G2547" s="218" t="s">
        <v>2079</v>
      </c>
      <c r="H2547" s="219" t="s">
        <v>16709</v>
      </c>
      <c r="I2547" s="220" t="s">
        <v>42</v>
      </c>
      <c r="J2547" s="201" t="str">
        <f t="shared" si="79"/>
        <v>0465</v>
      </c>
      <c r="K2547" s="228" t="s">
        <v>23203</v>
      </c>
      <c r="L2547" s="228" t="s">
        <v>23204</v>
      </c>
      <c r="M2547" s="229">
        <v>44813</v>
      </c>
      <c r="N2547" s="216" t="s">
        <v>18765</v>
      </c>
      <c r="O2547" s="222" t="s">
        <v>18766</v>
      </c>
      <c r="P2547" s="222" t="s">
        <v>18835</v>
      </c>
      <c r="Q2547" s="222" t="s">
        <v>18836</v>
      </c>
      <c r="R2547" s="223"/>
      <c r="S2547" s="230"/>
      <c r="T2547" s="223"/>
    </row>
    <row r="2548" spans="1:20" ht="13.15" customHeight="1">
      <c r="A2548" s="209" t="str">
        <f t="shared" si="78"/>
        <v>0218018011306806153</v>
      </c>
      <c r="B2548" s="210" t="s">
        <v>19259</v>
      </c>
      <c r="C2548" s="211" t="s">
        <v>1259</v>
      </c>
      <c r="D2548" s="211" t="s">
        <v>1790</v>
      </c>
      <c r="E2548" s="211" t="s">
        <v>1258</v>
      </c>
      <c r="F2548" s="211" t="s">
        <v>1611</v>
      </c>
      <c r="G2548" s="211" t="s">
        <v>1789</v>
      </c>
      <c r="H2548" s="212" t="s">
        <v>1788</v>
      </c>
      <c r="I2548" s="213" t="s">
        <v>19260</v>
      </c>
      <c r="J2548" s="201" t="str">
        <f t="shared" si="79"/>
        <v>0466</v>
      </c>
      <c r="K2548" s="209"/>
      <c r="L2548" s="209"/>
      <c r="M2548" s="214"/>
      <c r="N2548" s="209" t="s">
        <v>18777</v>
      </c>
      <c r="O2548" s="215" t="s">
        <v>18778</v>
      </c>
      <c r="P2548" s="215" t="s">
        <v>18937</v>
      </c>
      <c r="Q2548" s="215" t="s">
        <v>18938</v>
      </c>
      <c r="S2548" s="208"/>
    </row>
    <row r="2549" spans="1:20" ht="13.15" customHeight="1">
      <c r="A2549" s="209" t="str">
        <f t="shared" si="78"/>
        <v>0218018021306806153</v>
      </c>
      <c r="B2549" s="210" t="s">
        <v>19259</v>
      </c>
      <c r="C2549" s="211" t="s">
        <v>1259</v>
      </c>
      <c r="D2549" s="211" t="s">
        <v>1790</v>
      </c>
      <c r="E2549" s="211" t="s">
        <v>16722</v>
      </c>
      <c r="F2549" s="211" t="s">
        <v>1611</v>
      </c>
      <c r="G2549" s="211" t="s">
        <v>1789</v>
      </c>
      <c r="H2549" s="212" t="s">
        <v>1788</v>
      </c>
      <c r="I2549" s="213" t="s">
        <v>19260</v>
      </c>
      <c r="J2549" s="201" t="str">
        <f t="shared" si="79"/>
        <v>0466</v>
      </c>
      <c r="K2549" s="209"/>
      <c r="L2549" s="209"/>
      <c r="M2549" s="214"/>
      <c r="N2549" s="209" t="s">
        <v>18777</v>
      </c>
      <c r="O2549" s="215" t="s">
        <v>18778</v>
      </c>
      <c r="P2549" s="215" t="s">
        <v>18937</v>
      </c>
      <c r="Q2549" s="215" t="s">
        <v>18938</v>
      </c>
      <c r="S2549" s="208"/>
    </row>
    <row r="2550" spans="1:20" ht="13.15" customHeight="1">
      <c r="A2550" s="209" t="str">
        <f t="shared" si="78"/>
        <v>0218018021992707228</v>
      </c>
      <c r="B2550" s="210" t="s">
        <v>19259</v>
      </c>
      <c r="C2550" s="211" t="s">
        <v>1790</v>
      </c>
      <c r="D2550" s="211" t="s">
        <v>1790</v>
      </c>
      <c r="E2550" s="211" t="s">
        <v>16722</v>
      </c>
      <c r="F2550" s="211" t="s">
        <v>1611</v>
      </c>
      <c r="G2550" s="211" t="s">
        <v>1789</v>
      </c>
      <c r="H2550" s="212" t="s">
        <v>1788</v>
      </c>
      <c r="I2550" s="213" t="s">
        <v>19260</v>
      </c>
      <c r="J2550" s="201" t="str">
        <f t="shared" si="79"/>
        <v>0466</v>
      </c>
      <c r="K2550" s="209"/>
      <c r="L2550" s="212"/>
      <c r="M2550" s="214"/>
      <c r="N2550" s="209" t="s">
        <v>18777</v>
      </c>
      <c r="O2550" s="215" t="s">
        <v>18778</v>
      </c>
      <c r="P2550" s="215" t="s">
        <v>18937</v>
      </c>
      <c r="Q2550" s="215" t="s">
        <v>18938</v>
      </c>
      <c r="S2550" s="208"/>
    </row>
    <row r="2551" spans="1:20" ht="13.15" customHeight="1">
      <c r="A2551" s="209" t="str">
        <f t="shared" si="78"/>
        <v>0947194021194776104</v>
      </c>
      <c r="B2551" s="210" t="s">
        <v>19259</v>
      </c>
      <c r="C2551" s="211" t="s">
        <v>1010</v>
      </c>
      <c r="D2551" s="211" t="s">
        <v>1790</v>
      </c>
      <c r="E2551" s="211" t="s">
        <v>15647</v>
      </c>
      <c r="F2551" s="211" t="s">
        <v>1611</v>
      </c>
      <c r="G2551" s="211" t="s">
        <v>1789</v>
      </c>
      <c r="H2551" s="212" t="s">
        <v>1788</v>
      </c>
      <c r="I2551" s="213" t="s">
        <v>19260</v>
      </c>
      <c r="J2551" s="201" t="str">
        <f t="shared" si="79"/>
        <v>0466</v>
      </c>
      <c r="K2551" s="209"/>
      <c r="L2551" s="209"/>
      <c r="M2551" s="214"/>
      <c r="N2551" s="209" t="s">
        <v>18777</v>
      </c>
      <c r="O2551" s="215" t="s">
        <v>18778</v>
      </c>
      <c r="P2551" s="215" t="s">
        <v>18937</v>
      </c>
      <c r="Q2551" s="215" t="s">
        <v>18938</v>
      </c>
      <c r="S2551" s="208"/>
    </row>
    <row r="2552" spans="1:20" ht="13.15" customHeight="1">
      <c r="A2552" s="209" t="str">
        <f t="shared" si="78"/>
        <v>1126930011194776104</v>
      </c>
      <c r="B2552" s="210" t="s">
        <v>19259</v>
      </c>
      <c r="C2552" s="211" t="s">
        <v>1010</v>
      </c>
      <c r="D2552" s="211" t="s">
        <v>1790</v>
      </c>
      <c r="E2552" s="211" t="s">
        <v>15648</v>
      </c>
      <c r="F2552" s="211" t="s">
        <v>1611</v>
      </c>
      <c r="G2552" s="211" t="s">
        <v>1789</v>
      </c>
      <c r="H2552" s="212" t="s">
        <v>1788</v>
      </c>
      <c r="I2552" s="213" t="s">
        <v>19260</v>
      </c>
      <c r="J2552" s="201" t="str">
        <f t="shared" si="79"/>
        <v>0466</v>
      </c>
      <c r="K2552" s="209"/>
      <c r="L2552" s="209"/>
      <c r="M2552" s="214"/>
      <c r="N2552" s="209" t="s">
        <v>18777</v>
      </c>
      <c r="O2552" s="215" t="s">
        <v>18778</v>
      </c>
      <c r="P2552" s="215" t="s">
        <v>18937</v>
      </c>
      <c r="Q2552" s="215" t="s">
        <v>18938</v>
      </c>
      <c r="S2552" s="208"/>
    </row>
    <row r="2553" spans="1:20" ht="13.15" customHeight="1">
      <c r="A2553" s="209" t="str">
        <f t="shared" si="78"/>
        <v>1126930021194776104</v>
      </c>
      <c r="B2553" s="210" t="s">
        <v>19259</v>
      </c>
      <c r="C2553" s="211" t="s">
        <v>1010</v>
      </c>
      <c r="D2553" s="211" t="s">
        <v>1790</v>
      </c>
      <c r="E2553" s="211" t="s">
        <v>1009</v>
      </c>
      <c r="F2553" s="211" t="s">
        <v>1611</v>
      </c>
      <c r="G2553" s="211" t="s">
        <v>1789</v>
      </c>
      <c r="H2553" s="212" t="s">
        <v>1788</v>
      </c>
      <c r="I2553" s="213" t="s">
        <v>19260</v>
      </c>
      <c r="J2553" s="201" t="str">
        <f t="shared" si="79"/>
        <v>0466</v>
      </c>
      <c r="K2553" s="209"/>
      <c r="L2553" s="209"/>
      <c r="M2553" s="214"/>
      <c r="N2553" s="209" t="s">
        <v>18777</v>
      </c>
      <c r="O2553" s="215" t="s">
        <v>18778</v>
      </c>
      <c r="P2553" s="215" t="s">
        <v>18937</v>
      </c>
      <c r="Q2553" s="215" t="s">
        <v>18938</v>
      </c>
      <c r="S2553" s="208"/>
    </row>
    <row r="2554" spans="1:20" ht="13.15" customHeight="1">
      <c r="A2554" s="209" t="str">
        <f t="shared" si="78"/>
        <v>1126930031659394617</v>
      </c>
      <c r="B2554" s="210" t="s">
        <v>19259</v>
      </c>
      <c r="C2554" s="211" t="s">
        <v>15649</v>
      </c>
      <c r="D2554" s="211" t="s">
        <v>1790</v>
      </c>
      <c r="E2554" s="211" t="s">
        <v>15650</v>
      </c>
      <c r="F2554" s="211" t="s">
        <v>1611</v>
      </c>
      <c r="G2554" s="211" t="s">
        <v>1789</v>
      </c>
      <c r="H2554" s="212" t="s">
        <v>1788</v>
      </c>
      <c r="I2554" s="213" t="s">
        <v>19260</v>
      </c>
      <c r="J2554" s="201" t="str">
        <f t="shared" si="79"/>
        <v>0466</v>
      </c>
      <c r="K2554" s="209"/>
      <c r="L2554" s="209"/>
      <c r="M2554" s="214"/>
      <c r="N2554" s="209" t="s">
        <v>18777</v>
      </c>
      <c r="O2554" s="215" t="s">
        <v>18778</v>
      </c>
      <c r="P2554" s="215" t="s">
        <v>18937</v>
      </c>
      <c r="Q2554" s="215" t="s">
        <v>18938</v>
      </c>
      <c r="S2554" s="208"/>
    </row>
    <row r="2555" spans="1:20" ht="13.15" customHeight="1">
      <c r="A2555" s="209" t="str">
        <f t="shared" si="78"/>
        <v>1126930041194776104</v>
      </c>
      <c r="B2555" s="210" t="s">
        <v>19259</v>
      </c>
      <c r="C2555" s="211" t="s">
        <v>1010</v>
      </c>
      <c r="D2555" s="211" t="s">
        <v>1790</v>
      </c>
      <c r="E2555" s="211" t="s">
        <v>15651</v>
      </c>
      <c r="F2555" s="211" t="s">
        <v>1611</v>
      </c>
      <c r="G2555" s="211" t="s">
        <v>1789</v>
      </c>
      <c r="H2555" s="212" t="s">
        <v>1788</v>
      </c>
      <c r="I2555" s="213" t="s">
        <v>19260</v>
      </c>
      <c r="J2555" s="201" t="str">
        <f t="shared" si="79"/>
        <v>0466</v>
      </c>
      <c r="K2555" s="209"/>
      <c r="L2555" s="209"/>
      <c r="M2555" s="214"/>
      <c r="N2555" s="209" t="s">
        <v>18777</v>
      </c>
      <c r="O2555" s="215" t="s">
        <v>18778</v>
      </c>
      <c r="P2555" s="215" t="s">
        <v>18937</v>
      </c>
      <c r="Q2555" s="215" t="s">
        <v>18938</v>
      </c>
      <c r="S2555" s="208"/>
    </row>
    <row r="2556" spans="1:20" ht="13.15" customHeight="1">
      <c r="A2556" s="209" t="str">
        <f t="shared" si="78"/>
        <v>1126930051194776104</v>
      </c>
      <c r="B2556" s="210" t="s">
        <v>19259</v>
      </c>
      <c r="C2556" s="211" t="s">
        <v>1010</v>
      </c>
      <c r="D2556" s="211" t="s">
        <v>1790</v>
      </c>
      <c r="E2556" s="211" t="s">
        <v>15652</v>
      </c>
      <c r="F2556" s="211" t="s">
        <v>1611</v>
      </c>
      <c r="G2556" s="211" t="s">
        <v>1789</v>
      </c>
      <c r="H2556" s="212" t="s">
        <v>1788</v>
      </c>
      <c r="I2556" s="213" t="s">
        <v>19260</v>
      </c>
      <c r="J2556" s="201" t="str">
        <f t="shared" si="79"/>
        <v>0466</v>
      </c>
      <c r="K2556" s="209"/>
      <c r="L2556" s="209"/>
      <c r="M2556" s="214"/>
      <c r="N2556" s="209" t="s">
        <v>18777</v>
      </c>
      <c r="O2556" s="215" t="s">
        <v>18778</v>
      </c>
      <c r="P2556" s="215" t="s">
        <v>18937</v>
      </c>
      <c r="Q2556" s="215" t="s">
        <v>18938</v>
      </c>
      <c r="S2556" s="208"/>
    </row>
    <row r="2557" spans="1:20" ht="13.15" customHeight="1">
      <c r="A2557" s="209" t="str">
        <f t="shared" si="78"/>
        <v>1126930061194776104</v>
      </c>
      <c r="B2557" s="210" t="s">
        <v>19259</v>
      </c>
      <c r="C2557" s="211" t="s">
        <v>1010</v>
      </c>
      <c r="D2557" s="211" t="s">
        <v>1790</v>
      </c>
      <c r="E2557" s="211" t="s">
        <v>15653</v>
      </c>
      <c r="F2557" s="211" t="s">
        <v>1611</v>
      </c>
      <c r="G2557" s="211" t="s">
        <v>1789</v>
      </c>
      <c r="H2557" s="212" t="s">
        <v>1788</v>
      </c>
      <c r="I2557" s="213" t="s">
        <v>19260</v>
      </c>
      <c r="J2557" s="201" t="str">
        <f t="shared" si="79"/>
        <v>0466</v>
      </c>
      <c r="K2557" s="209"/>
      <c r="L2557" s="209"/>
      <c r="M2557" s="214"/>
      <c r="N2557" s="209" t="s">
        <v>18777</v>
      </c>
      <c r="O2557" s="215" t="s">
        <v>18778</v>
      </c>
      <c r="P2557" s="215" t="s">
        <v>18937</v>
      </c>
      <c r="Q2557" s="215" t="s">
        <v>18938</v>
      </c>
      <c r="S2557" s="208"/>
    </row>
    <row r="2558" spans="1:20" ht="13.15" customHeight="1">
      <c r="A2558" s="209" t="str">
        <f t="shared" si="78"/>
        <v>1270050011770587149</v>
      </c>
      <c r="B2558" s="210" t="s">
        <v>19259</v>
      </c>
      <c r="C2558" s="211" t="s">
        <v>16723</v>
      </c>
      <c r="D2558" s="211" t="s">
        <v>1790</v>
      </c>
      <c r="E2558" s="211" t="s">
        <v>16724</v>
      </c>
      <c r="F2558" s="211" t="s">
        <v>1611</v>
      </c>
      <c r="G2558" s="211" t="s">
        <v>1789</v>
      </c>
      <c r="H2558" s="212" t="s">
        <v>1788</v>
      </c>
      <c r="I2558" s="213" t="s">
        <v>19260</v>
      </c>
      <c r="J2558" s="201" t="str">
        <f t="shared" si="79"/>
        <v>0466</v>
      </c>
      <c r="K2558" s="209" t="s">
        <v>14592</v>
      </c>
      <c r="L2558" s="209"/>
      <c r="M2558" s="214"/>
      <c r="N2558" s="209" t="s">
        <v>18777</v>
      </c>
      <c r="O2558" s="215" t="s">
        <v>18778</v>
      </c>
      <c r="P2558" s="215" t="s">
        <v>18937</v>
      </c>
      <c r="Q2558" s="215" t="s">
        <v>18938</v>
      </c>
      <c r="S2558" s="208"/>
    </row>
    <row r="2559" spans="1:20" ht="13.15" customHeight="1">
      <c r="A2559" s="209" t="str">
        <f t="shared" si="78"/>
        <v>1372260011992707228</v>
      </c>
      <c r="B2559" s="210" t="s">
        <v>19259</v>
      </c>
      <c r="C2559" s="211" t="s">
        <v>1790</v>
      </c>
      <c r="D2559" s="211" t="s">
        <v>1790</v>
      </c>
      <c r="E2559" s="211" t="s">
        <v>16725</v>
      </c>
      <c r="F2559" s="211" t="s">
        <v>1611</v>
      </c>
      <c r="G2559" s="211" t="s">
        <v>1789</v>
      </c>
      <c r="H2559" s="212" t="s">
        <v>1788</v>
      </c>
      <c r="I2559" s="213" t="s">
        <v>19260</v>
      </c>
      <c r="J2559" s="201" t="str">
        <f t="shared" si="79"/>
        <v>0466</v>
      </c>
      <c r="K2559" s="209"/>
      <c r="L2559" s="209"/>
      <c r="M2559" s="214"/>
      <c r="N2559" s="209" t="s">
        <v>18777</v>
      </c>
      <c r="O2559" s="215" t="s">
        <v>18778</v>
      </c>
      <c r="P2559" s="215" t="s">
        <v>18937</v>
      </c>
      <c r="Q2559" s="215" t="s">
        <v>18938</v>
      </c>
      <c r="S2559" s="208"/>
    </row>
    <row r="2560" spans="1:20" ht="13.15" customHeight="1">
      <c r="A2560" s="209" t="str">
        <f t="shared" si="78"/>
        <v>1372260031992707228</v>
      </c>
      <c r="B2560" s="210" t="s">
        <v>19259</v>
      </c>
      <c r="C2560" s="211" t="s">
        <v>1790</v>
      </c>
      <c r="D2560" s="211" t="s">
        <v>1790</v>
      </c>
      <c r="E2560" s="211" t="s">
        <v>16726</v>
      </c>
      <c r="F2560" s="211" t="s">
        <v>1611</v>
      </c>
      <c r="G2560" s="211" t="s">
        <v>1789</v>
      </c>
      <c r="H2560" s="212" t="s">
        <v>1788</v>
      </c>
      <c r="I2560" s="213" t="s">
        <v>19260</v>
      </c>
      <c r="J2560" s="201" t="str">
        <f t="shared" si="79"/>
        <v>0466</v>
      </c>
      <c r="K2560" s="209"/>
      <c r="L2560" s="209"/>
      <c r="M2560" s="214"/>
      <c r="N2560" s="209" t="s">
        <v>18777</v>
      </c>
      <c r="O2560" s="215" t="s">
        <v>18778</v>
      </c>
      <c r="P2560" s="215" t="s">
        <v>18937</v>
      </c>
      <c r="Q2560" s="215" t="s">
        <v>18938</v>
      </c>
      <c r="S2560" s="208"/>
    </row>
    <row r="2561" spans="1:20" ht="13.15" customHeight="1">
      <c r="A2561" s="209" t="str">
        <f t="shared" si="78"/>
        <v>1372260041104886969</v>
      </c>
      <c r="B2561" s="210" t="s">
        <v>19259</v>
      </c>
      <c r="C2561" s="211" t="s">
        <v>16727</v>
      </c>
      <c r="D2561" s="211" t="s">
        <v>1790</v>
      </c>
      <c r="E2561" s="211" t="s">
        <v>16728</v>
      </c>
      <c r="F2561" s="211" t="s">
        <v>1611</v>
      </c>
      <c r="G2561" s="211" t="s">
        <v>1789</v>
      </c>
      <c r="H2561" s="212" t="s">
        <v>1788</v>
      </c>
      <c r="I2561" s="213" t="s">
        <v>19260</v>
      </c>
      <c r="J2561" s="201" t="str">
        <f t="shared" si="79"/>
        <v>0466</v>
      </c>
      <c r="K2561" s="209"/>
      <c r="L2561" s="209"/>
      <c r="M2561" s="214"/>
      <c r="N2561" s="209" t="s">
        <v>18777</v>
      </c>
      <c r="O2561" s="215" t="s">
        <v>18778</v>
      </c>
      <c r="P2561" s="215" t="s">
        <v>18937</v>
      </c>
      <c r="Q2561" s="215" t="s">
        <v>18938</v>
      </c>
      <c r="S2561" s="208"/>
    </row>
    <row r="2562" spans="1:20" ht="13.15" customHeight="1">
      <c r="A2562" s="209" t="str">
        <f t="shared" ref="A2562:A2625" si="80">E2562&amp;C2562</f>
        <v>1372260041992707228</v>
      </c>
      <c r="B2562" s="210" t="s">
        <v>19259</v>
      </c>
      <c r="C2562" s="211" t="s">
        <v>1790</v>
      </c>
      <c r="D2562" s="211" t="s">
        <v>1790</v>
      </c>
      <c r="E2562" s="211" t="s">
        <v>16728</v>
      </c>
      <c r="F2562" s="211" t="s">
        <v>1611</v>
      </c>
      <c r="G2562" s="211" t="s">
        <v>1789</v>
      </c>
      <c r="H2562" s="212" t="s">
        <v>1788</v>
      </c>
      <c r="I2562" s="213" t="s">
        <v>19260</v>
      </c>
      <c r="J2562" s="201" t="str">
        <f t="shared" ref="J2562:J2625" si="81">B2562</f>
        <v>0466</v>
      </c>
      <c r="K2562" s="209"/>
      <c r="L2562" s="209"/>
      <c r="M2562" s="214"/>
      <c r="N2562" s="209" t="s">
        <v>18777</v>
      </c>
      <c r="O2562" s="215" t="s">
        <v>18778</v>
      </c>
      <c r="P2562" s="215" t="s">
        <v>18937</v>
      </c>
      <c r="Q2562" s="215" t="s">
        <v>18938</v>
      </c>
      <c r="S2562" s="208"/>
    </row>
    <row r="2563" spans="1:20" ht="13.15" customHeight="1">
      <c r="A2563" s="209" t="str">
        <f t="shared" si="80"/>
        <v>1372260051104886969</v>
      </c>
      <c r="B2563" s="210" t="s">
        <v>19259</v>
      </c>
      <c r="C2563" s="211" t="s">
        <v>16727</v>
      </c>
      <c r="D2563" s="211" t="s">
        <v>1790</v>
      </c>
      <c r="E2563" s="211" t="s">
        <v>1611</v>
      </c>
      <c r="F2563" s="211" t="s">
        <v>1611</v>
      </c>
      <c r="G2563" s="211" t="s">
        <v>1789</v>
      </c>
      <c r="H2563" s="212" t="s">
        <v>1788</v>
      </c>
      <c r="I2563" s="213" t="s">
        <v>19260</v>
      </c>
      <c r="J2563" s="201" t="str">
        <f t="shared" si="81"/>
        <v>0466</v>
      </c>
      <c r="K2563" s="209" t="s">
        <v>9256</v>
      </c>
      <c r="L2563" s="209"/>
      <c r="M2563" s="214"/>
      <c r="N2563" s="209" t="s">
        <v>18777</v>
      </c>
      <c r="O2563" s="215" t="s">
        <v>18778</v>
      </c>
      <c r="P2563" s="215" t="s">
        <v>18937</v>
      </c>
      <c r="Q2563" s="215" t="s">
        <v>18938</v>
      </c>
      <c r="S2563" s="208"/>
    </row>
    <row r="2564" spans="1:20" ht="13.15" customHeight="1">
      <c r="A2564" s="209" t="str">
        <f t="shared" si="80"/>
        <v>1372260051194776104</v>
      </c>
      <c r="B2564" s="244" t="s">
        <v>19259</v>
      </c>
      <c r="C2564" s="242" t="s">
        <v>1010</v>
      </c>
      <c r="D2564" s="211" t="s">
        <v>1790</v>
      </c>
      <c r="E2564" s="242" t="s">
        <v>1611</v>
      </c>
      <c r="F2564" s="211" t="s">
        <v>1611</v>
      </c>
      <c r="G2564" s="211" t="s">
        <v>1789</v>
      </c>
      <c r="H2564" s="212" t="s">
        <v>1788</v>
      </c>
      <c r="I2564" s="213" t="s">
        <v>19260</v>
      </c>
      <c r="J2564" s="201" t="str">
        <f t="shared" si="81"/>
        <v>0466</v>
      </c>
      <c r="K2564" s="212" t="s">
        <v>18789</v>
      </c>
      <c r="L2564" s="212" t="s">
        <v>13916</v>
      </c>
      <c r="M2564" s="231">
        <v>44495</v>
      </c>
      <c r="N2564" s="209" t="s">
        <v>18777</v>
      </c>
      <c r="O2564" s="215" t="s">
        <v>18778</v>
      </c>
      <c r="P2564" s="215" t="s">
        <v>18937</v>
      </c>
      <c r="Q2564" s="215" t="s">
        <v>18938</v>
      </c>
      <c r="S2564" s="208"/>
    </row>
    <row r="2565" spans="1:20" ht="13.15" customHeight="1">
      <c r="A2565" s="209" t="str">
        <f t="shared" si="80"/>
        <v>1372260051306806153</v>
      </c>
      <c r="B2565" s="210" t="s">
        <v>19259</v>
      </c>
      <c r="C2565" s="211" t="s">
        <v>1259</v>
      </c>
      <c r="D2565" s="211" t="s">
        <v>1790</v>
      </c>
      <c r="E2565" s="211" t="s">
        <v>1611</v>
      </c>
      <c r="F2565" s="211" t="s">
        <v>1611</v>
      </c>
      <c r="G2565" s="211" t="s">
        <v>1789</v>
      </c>
      <c r="H2565" s="212" t="s">
        <v>1788</v>
      </c>
      <c r="I2565" s="213" t="s">
        <v>19260</v>
      </c>
      <c r="J2565" s="201" t="str">
        <f t="shared" si="81"/>
        <v>0466</v>
      </c>
      <c r="K2565" s="209" t="s">
        <v>9256</v>
      </c>
      <c r="L2565" s="209"/>
      <c r="M2565" s="214"/>
      <c r="N2565" s="209" t="s">
        <v>18777</v>
      </c>
      <c r="O2565" s="215" t="s">
        <v>18778</v>
      </c>
      <c r="P2565" s="215" t="s">
        <v>18937</v>
      </c>
      <c r="Q2565" s="215" t="s">
        <v>18938</v>
      </c>
      <c r="S2565" s="208"/>
    </row>
    <row r="2566" spans="1:20" ht="13.15" customHeight="1">
      <c r="A2566" s="209" t="str">
        <f t="shared" si="80"/>
        <v>1372260051770587149</v>
      </c>
      <c r="B2566" s="210" t="s">
        <v>19259</v>
      </c>
      <c r="C2566" s="211" t="s">
        <v>16723</v>
      </c>
      <c r="D2566" s="211" t="s">
        <v>1790</v>
      </c>
      <c r="E2566" s="211" t="s">
        <v>1611</v>
      </c>
      <c r="F2566" s="211" t="s">
        <v>1611</v>
      </c>
      <c r="G2566" s="211" t="s">
        <v>1789</v>
      </c>
      <c r="H2566" s="212" t="s">
        <v>1788</v>
      </c>
      <c r="I2566" s="213" t="s">
        <v>19260</v>
      </c>
      <c r="J2566" s="201" t="str">
        <f t="shared" si="81"/>
        <v>0466</v>
      </c>
      <c r="K2566" s="209" t="s">
        <v>9256</v>
      </c>
      <c r="L2566" s="209"/>
      <c r="M2566" s="214"/>
      <c r="N2566" s="209" t="s">
        <v>18777</v>
      </c>
      <c r="O2566" s="215" t="s">
        <v>18778</v>
      </c>
      <c r="P2566" s="215" t="s">
        <v>18937</v>
      </c>
      <c r="Q2566" s="215" t="s">
        <v>18938</v>
      </c>
      <c r="S2566" s="208"/>
    </row>
    <row r="2567" spans="1:20" ht="13.15" customHeight="1">
      <c r="A2567" s="209" t="str">
        <f t="shared" si="80"/>
        <v>1372260051992707228</v>
      </c>
      <c r="B2567" s="210" t="s">
        <v>19259</v>
      </c>
      <c r="C2567" s="211" t="s">
        <v>1790</v>
      </c>
      <c r="D2567" s="211" t="s">
        <v>1790</v>
      </c>
      <c r="E2567" s="211" t="s">
        <v>1611</v>
      </c>
      <c r="F2567" s="211" t="s">
        <v>1611</v>
      </c>
      <c r="G2567" s="211" t="s">
        <v>1789</v>
      </c>
      <c r="H2567" s="212" t="s">
        <v>1788</v>
      </c>
      <c r="I2567" s="213" t="s">
        <v>19260</v>
      </c>
      <c r="J2567" s="201" t="str">
        <f t="shared" si="81"/>
        <v>0466</v>
      </c>
      <c r="K2567" s="209"/>
      <c r="L2567" s="209"/>
      <c r="M2567" s="214"/>
      <c r="N2567" s="209" t="s">
        <v>18777</v>
      </c>
      <c r="O2567" s="215" t="s">
        <v>18778</v>
      </c>
      <c r="P2567" s="215" t="s">
        <v>18937</v>
      </c>
      <c r="Q2567" s="215" t="s">
        <v>18938</v>
      </c>
      <c r="S2567" s="208"/>
    </row>
    <row r="2568" spans="1:20" ht="13.15" customHeight="1">
      <c r="A2568" s="209" t="str">
        <f t="shared" si="80"/>
        <v>1372260061235199084</v>
      </c>
      <c r="B2568" s="210" t="s">
        <v>19259</v>
      </c>
      <c r="C2568" s="211" t="s">
        <v>16729</v>
      </c>
      <c r="D2568" s="211" t="s">
        <v>1790</v>
      </c>
      <c r="E2568" s="211" t="s">
        <v>16730</v>
      </c>
      <c r="F2568" s="211" t="s">
        <v>1611</v>
      </c>
      <c r="G2568" s="211" t="s">
        <v>1789</v>
      </c>
      <c r="H2568" s="212" t="s">
        <v>1788</v>
      </c>
      <c r="I2568" s="213" t="s">
        <v>19260</v>
      </c>
      <c r="J2568" s="201" t="str">
        <f t="shared" si="81"/>
        <v>0466</v>
      </c>
      <c r="K2568" s="209"/>
      <c r="L2568" s="209"/>
      <c r="M2568" s="214"/>
      <c r="N2568" s="209" t="s">
        <v>18777</v>
      </c>
      <c r="O2568" s="215" t="s">
        <v>18778</v>
      </c>
      <c r="P2568" s="215" t="s">
        <v>18937</v>
      </c>
      <c r="Q2568" s="215" t="s">
        <v>18938</v>
      </c>
      <c r="S2568" s="208"/>
    </row>
    <row r="2569" spans="1:20" ht="13.15" customHeight="1">
      <c r="A2569" s="209" t="str">
        <f t="shared" si="80"/>
        <v>1372260061992707228</v>
      </c>
      <c r="B2569" s="210" t="s">
        <v>19259</v>
      </c>
      <c r="C2569" s="211" t="s">
        <v>1790</v>
      </c>
      <c r="D2569" s="211" t="s">
        <v>1790</v>
      </c>
      <c r="E2569" s="211" t="s">
        <v>16730</v>
      </c>
      <c r="F2569" s="211" t="s">
        <v>1611</v>
      </c>
      <c r="G2569" s="211" t="s">
        <v>1789</v>
      </c>
      <c r="H2569" s="212" t="s">
        <v>1788</v>
      </c>
      <c r="I2569" s="213" t="s">
        <v>19260</v>
      </c>
      <c r="J2569" s="201" t="str">
        <f t="shared" si="81"/>
        <v>0466</v>
      </c>
      <c r="K2569" s="209"/>
      <c r="L2569" s="209"/>
      <c r="M2569" s="214"/>
      <c r="N2569" s="209" t="s">
        <v>18777</v>
      </c>
      <c r="O2569" s="215" t="s">
        <v>18778</v>
      </c>
      <c r="P2569" s="215" t="s">
        <v>18937</v>
      </c>
      <c r="Q2569" s="215" t="s">
        <v>18938</v>
      </c>
      <c r="S2569" s="208"/>
    </row>
    <row r="2570" spans="1:20" ht="13.15" customHeight="1">
      <c r="A2570" s="209" t="str">
        <f t="shared" si="80"/>
        <v>1372260111992765663</v>
      </c>
      <c r="B2570" s="210" t="s">
        <v>19259</v>
      </c>
      <c r="C2570" s="211" t="s">
        <v>16731</v>
      </c>
      <c r="D2570" s="211" t="s">
        <v>1790</v>
      </c>
      <c r="E2570" s="211" t="s">
        <v>16732</v>
      </c>
      <c r="F2570" s="211" t="s">
        <v>1611</v>
      </c>
      <c r="G2570" s="211" t="s">
        <v>1789</v>
      </c>
      <c r="H2570" s="212" t="s">
        <v>1788</v>
      </c>
      <c r="I2570" s="213" t="s">
        <v>19260</v>
      </c>
      <c r="J2570" s="201" t="str">
        <f t="shared" si="81"/>
        <v>0466</v>
      </c>
      <c r="K2570" s="209"/>
      <c r="L2570" s="209"/>
      <c r="M2570" s="214"/>
      <c r="N2570" s="209" t="s">
        <v>18777</v>
      </c>
      <c r="O2570" s="215" t="s">
        <v>18778</v>
      </c>
      <c r="P2570" s="215" t="s">
        <v>18937</v>
      </c>
      <c r="Q2570" s="215" t="s">
        <v>18938</v>
      </c>
      <c r="S2570" s="208"/>
    </row>
    <row r="2571" spans="1:20" ht="13.15" customHeight="1">
      <c r="A2571" s="209" t="str">
        <f t="shared" si="80"/>
        <v>##1194776104</v>
      </c>
      <c r="B2571" s="210" t="s">
        <v>19259</v>
      </c>
      <c r="C2571" s="211" t="s">
        <v>1010</v>
      </c>
      <c r="D2571" s="211" t="s">
        <v>1790</v>
      </c>
      <c r="E2571" s="211" t="s">
        <v>3649</v>
      </c>
      <c r="F2571" s="211" t="s">
        <v>1611</v>
      </c>
      <c r="G2571" s="211" t="s">
        <v>1789</v>
      </c>
      <c r="H2571" s="212" t="s">
        <v>1788</v>
      </c>
      <c r="I2571" s="213" t="s">
        <v>19260</v>
      </c>
      <c r="J2571" s="201" t="str">
        <f t="shared" si="81"/>
        <v>0466</v>
      </c>
      <c r="K2571" s="240" t="s">
        <v>15646</v>
      </c>
      <c r="L2571" s="240" t="s">
        <v>13094</v>
      </c>
      <c r="M2571" s="214">
        <v>44203</v>
      </c>
      <c r="N2571" s="209" t="s">
        <v>18777</v>
      </c>
      <c r="O2571" s="215" t="s">
        <v>18778</v>
      </c>
      <c r="P2571" s="215" t="s">
        <v>18937</v>
      </c>
      <c r="Q2571" s="215" t="s">
        <v>18938</v>
      </c>
      <c r="S2571" s="208"/>
    </row>
    <row r="2572" spans="1:20" ht="13.15" customHeight="1">
      <c r="A2572" s="209" t="str">
        <f t="shared" si="80"/>
        <v>##1992707228</v>
      </c>
      <c r="B2572" s="210" t="s">
        <v>19259</v>
      </c>
      <c r="C2572" s="211" t="s">
        <v>1790</v>
      </c>
      <c r="D2572" s="211" t="s">
        <v>1790</v>
      </c>
      <c r="E2572" s="211" t="s">
        <v>3649</v>
      </c>
      <c r="F2572" s="211" t="s">
        <v>1611</v>
      </c>
      <c r="G2572" s="211" t="s">
        <v>1789</v>
      </c>
      <c r="H2572" s="212" t="s">
        <v>1788</v>
      </c>
      <c r="I2572" s="213" t="s">
        <v>19260</v>
      </c>
      <c r="J2572" s="201" t="str">
        <f t="shared" si="81"/>
        <v>0466</v>
      </c>
      <c r="K2572" s="209"/>
      <c r="L2572" s="209"/>
      <c r="M2572" s="214"/>
      <c r="N2572" s="209" t="s">
        <v>18777</v>
      </c>
      <c r="O2572" s="215" t="s">
        <v>18778</v>
      </c>
      <c r="P2572" s="215" t="s">
        <v>18937</v>
      </c>
      <c r="Q2572" s="215" t="s">
        <v>18938</v>
      </c>
      <c r="S2572" s="208"/>
    </row>
    <row r="2573" spans="1:20" ht="13.15" customHeight="1">
      <c r="A2573" s="209" t="str">
        <f t="shared" si="80"/>
        <v>1F-QMA0000020945911194776104</v>
      </c>
      <c r="B2573" s="210" t="s">
        <v>19259</v>
      </c>
      <c r="C2573" s="211" t="s">
        <v>1010</v>
      </c>
      <c r="D2573" s="211" t="s">
        <v>1790</v>
      </c>
      <c r="E2573" s="211" t="s">
        <v>15654</v>
      </c>
      <c r="F2573" s="211" t="s">
        <v>1611</v>
      </c>
      <c r="G2573" s="211" t="s">
        <v>1789</v>
      </c>
      <c r="H2573" s="212" t="s">
        <v>1788</v>
      </c>
      <c r="I2573" s="213" t="s">
        <v>19260</v>
      </c>
      <c r="J2573" s="201" t="str">
        <f t="shared" si="81"/>
        <v>0466</v>
      </c>
      <c r="K2573" s="209"/>
      <c r="L2573" s="209"/>
      <c r="M2573" s="214"/>
      <c r="N2573" s="209" t="s">
        <v>18777</v>
      </c>
      <c r="O2573" s="215" t="s">
        <v>18778</v>
      </c>
      <c r="P2573" s="215" t="s">
        <v>18937</v>
      </c>
      <c r="Q2573" s="215" t="s">
        <v>18938</v>
      </c>
      <c r="S2573" s="208"/>
    </row>
    <row r="2574" spans="1:20" ht="13.15" customHeight="1">
      <c r="A2574" s="209" t="str">
        <f t="shared" si="80"/>
        <v>1F-QMA0000023319641992707228</v>
      </c>
      <c r="B2574" s="210" t="s">
        <v>19259</v>
      </c>
      <c r="C2574" s="211" t="s">
        <v>1790</v>
      </c>
      <c r="D2574" s="211" t="s">
        <v>1790</v>
      </c>
      <c r="E2574" s="211" t="s">
        <v>16733</v>
      </c>
      <c r="F2574" s="211" t="s">
        <v>1611</v>
      </c>
      <c r="G2574" s="211" t="s">
        <v>1789</v>
      </c>
      <c r="H2574" s="212" t="s">
        <v>1788</v>
      </c>
      <c r="I2574" s="213" t="s">
        <v>19260</v>
      </c>
      <c r="J2574" s="201" t="str">
        <f t="shared" si="81"/>
        <v>0466</v>
      </c>
      <c r="K2574" s="209"/>
      <c r="L2574" s="209"/>
      <c r="M2574" s="214"/>
      <c r="N2574" s="209" t="s">
        <v>18777</v>
      </c>
      <c r="O2574" s="215" t="s">
        <v>18778</v>
      </c>
      <c r="P2574" s="215" t="s">
        <v>18937</v>
      </c>
      <c r="Q2574" s="215" t="s">
        <v>18938</v>
      </c>
      <c r="S2574" s="208"/>
    </row>
    <row r="2575" spans="1:20" ht="13.15" customHeight="1">
      <c r="A2575" s="216" t="str">
        <f t="shared" si="80"/>
        <v>1126930021992707228</v>
      </c>
      <c r="B2575" s="259" t="s">
        <v>19259</v>
      </c>
      <c r="C2575" s="227" t="s">
        <v>1790</v>
      </c>
      <c r="D2575" s="218" t="s">
        <v>1790</v>
      </c>
      <c r="E2575" s="227" t="s">
        <v>1009</v>
      </c>
      <c r="F2575" s="218" t="s">
        <v>1611</v>
      </c>
      <c r="G2575" s="218" t="s">
        <v>1789</v>
      </c>
      <c r="H2575" s="219" t="s">
        <v>1788</v>
      </c>
      <c r="I2575" s="220" t="s">
        <v>19260</v>
      </c>
      <c r="J2575" s="201" t="str">
        <f t="shared" si="81"/>
        <v>0466</v>
      </c>
      <c r="K2575" s="228" t="s">
        <v>23203</v>
      </c>
      <c r="L2575" s="228" t="s">
        <v>23204</v>
      </c>
      <c r="M2575" s="229">
        <v>44805</v>
      </c>
      <c r="N2575" s="243"/>
      <c r="O2575" s="243"/>
      <c r="P2575" s="243"/>
      <c r="Q2575" s="243"/>
      <c r="R2575" s="223"/>
      <c r="S2575" s="230"/>
      <c r="T2575" s="223"/>
    </row>
    <row r="2576" spans="1:20" ht="13.15" customHeight="1">
      <c r="A2576" s="209" t="str">
        <f t="shared" si="80"/>
        <v>1372278021790702371</v>
      </c>
      <c r="B2576" s="210" t="s">
        <v>19261</v>
      </c>
      <c r="C2576" s="211" t="s">
        <v>674</v>
      </c>
      <c r="D2576" s="211" t="s">
        <v>674</v>
      </c>
      <c r="E2576" s="211" t="s">
        <v>16734</v>
      </c>
      <c r="F2576" s="211" t="s">
        <v>673</v>
      </c>
      <c r="G2576" s="211" t="s">
        <v>2152</v>
      </c>
      <c r="H2576" s="212" t="s">
        <v>2457</v>
      </c>
      <c r="I2576" s="213" t="s">
        <v>675</v>
      </c>
      <c r="J2576" s="201" t="str">
        <f t="shared" si="81"/>
        <v>0469</v>
      </c>
      <c r="K2576" s="209"/>
      <c r="L2576" s="209"/>
      <c r="M2576" s="214"/>
      <c r="N2576" s="209" t="s">
        <v>18777</v>
      </c>
      <c r="O2576" s="215" t="s">
        <v>18778</v>
      </c>
      <c r="P2576" s="215" t="s">
        <v>18835</v>
      </c>
      <c r="Q2576" s="215" t="s">
        <v>18836</v>
      </c>
      <c r="S2576" s="208"/>
    </row>
    <row r="2577" spans="1:17" s="208" customFormat="1" ht="13.15" customHeight="1">
      <c r="A2577" s="209" t="str">
        <f t="shared" si="80"/>
        <v>1372278041790702371</v>
      </c>
      <c r="B2577" s="210" t="s">
        <v>19261</v>
      </c>
      <c r="C2577" s="211" t="s">
        <v>674</v>
      </c>
      <c r="D2577" s="211" t="s">
        <v>674</v>
      </c>
      <c r="E2577" s="211" t="s">
        <v>16735</v>
      </c>
      <c r="F2577" s="211" t="s">
        <v>673</v>
      </c>
      <c r="G2577" s="211" t="s">
        <v>2152</v>
      </c>
      <c r="H2577" s="212" t="s">
        <v>2457</v>
      </c>
      <c r="I2577" s="213" t="s">
        <v>675</v>
      </c>
      <c r="J2577" s="201" t="str">
        <f t="shared" si="81"/>
        <v>0469</v>
      </c>
      <c r="K2577" s="209"/>
      <c r="L2577" s="209"/>
      <c r="M2577" s="214"/>
      <c r="N2577" s="209" t="s">
        <v>18777</v>
      </c>
      <c r="O2577" s="215" t="s">
        <v>18778</v>
      </c>
      <c r="P2577" s="215" t="s">
        <v>18835</v>
      </c>
      <c r="Q2577" s="215" t="s">
        <v>18836</v>
      </c>
    </row>
    <row r="2578" spans="1:17" s="208" customFormat="1" ht="13.15" customHeight="1">
      <c r="A2578" s="209" t="str">
        <f t="shared" si="80"/>
        <v>1372278051790702371</v>
      </c>
      <c r="B2578" s="210" t="s">
        <v>19261</v>
      </c>
      <c r="C2578" s="211" t="s">
        <v>674</v>
      </c>
      <c r="D2578" s="211" t="s">
        <v>674</v>
      </c>
      <c r="E2578" s="211" t="s">
        <v>16736</v>
      </c>
      <c r="F2578" s="211" t="s">
        <v>673</v>
      </c>
      <c r="G2578" s="211" t="s">
        <v>2152</v>
      </c>
      <c r="H2578" s="212" t="s">
        <v>2457</v>
      </c>
      <c r="I2578" s="213" t="s">
        <v>675</v>
      </c>
      <c r="J2578" s="201" t="str">
        <f t="shared" si="81"/>
        <v>0469</v>
      </c>
      <c r="K2578" s="209"/>
      <c r="L2578" s="209"/>
      <c r="M2578" s="214"/>
      <c r="N2578" s="209" t="s">
        <v>18777</v>
      </c>
      <c r="O2578" s="215" t="s">
        <v>18778</v>
      </c>
      <c r="P2578" s="215" t="s">
        <v>18835</v>
      </c>
      <c r="Q2578" s="215" t="s">
        <v>18836</v>
      </c>
    </row>
    <row r="2579" spans="1:17" s="208" customFormat="1" ht="13.15" customHeight="1">
      <c r="A2579" s="209" t="str">
        <f t="shared" si="80"/>
        <v>1372278061790702371</v>
      </c>
      <c r="B2579" s="210" t="s">
        <v>19261</v>
      </c>
      <c r="C2579" s="211" t="s">
        <v>674</v>
      </c>
      <c r="D2579" s="211" t="s">
        <v>674</v>
      </c>
      <c r="E2579" s="211" t="s">
        <v>673</v>
      </c>
      <c r="F2579" s="211" t="s">
        <v>673</v>
      </c>
      <c r="G2579" s="211" t="s">
        <v>2152</v>
      </c>
      <c r="H2579" s="212" t="s">
        <v>2457</v>
      </c>
      <c r="I2579" s="213" t="s">
        <v>675</v>
      </c>
      <c r="J2579" s="201" t="str">
        <f t="shared" si="81"/>
        <v>0469</v>
      </c>
      <c r="K2579" s="209"/>
      <c r="L2579" s="209"/>
      <c r="M2579" s="214"/>
      <c r="N2579" s="209" t="s">
        <v>18777</v>
      </c>
      <c r="O2579" s="215" t="s">
        <v>18778</v>
      </c>
      <c r="P2579" s="215" t="s">
        <v>18835</v>
      </c>
      <c r="Q2579" s="215" t="s">
        <v>18836</v>
      </c>
    </row>
    <row r="2580" spans="1:17" s="208" customFormat="1" ht="13.15" customHeight="1">
      <c r="A2580" s="209" t="str">
        <f t="shared" si="80"/>
        <v>1372278111790702371</v>
      </c>
      <c r="B2580" s="210" t="s">
        <v>19261</v>
      </c>
      <c r="C2580" s="211" t="s">
        <v>674</v>
      </c>
      <c r="D2580" s="211" t="s">
        <v>674</v>
      </c>
      <c r="E2580" s="211" t="s">
        <v>16739</v>
      </c>
      <c r="F2580" s="211" t="s">
        <v>673</v>
      </c>
      <c r="G2580" s="211" t="s">
        <v>2152</v>
      </c>
      <c r="H2580" s="212" t="s">
        <v>2457</v>
      </c>
      <c r="I2580" s="213" t="s">
        <v>675</v>
      </c>
      <c r="J2580" s="201" t="str">
        <f t="shared" si="81"/>
        <v>0469</v>
      </c>
      <c r="K2580" s="209"/>
      <c r="L2580" s="209"/>
      <c r="M2580" s="214"/>
      <c r="N2580" s="209" t="s">
        <v>18777</v>
      </c>
      <c r="O2580" s="215" t="s">
        <v>18778</v>
      </c>
      <c r="P2580" s="215" t="s">
        <v>18835</v>
      </c>
      <c r="Q2580" s="215" t="s">
        <v>18836</v>
      </c>
    </row>
    <row r="2581" spans="1:17" s="208" customFormat="1" ht="13.15" customHeight="1">
      <c r="A2581" s="209" t="str">
        <f t="shared" si="80"/>
        <v>1372278121790702371</v>
      </c>
      <c r="B2581" s="210" t="s">
        <v>19261</v>
      </c>
      <c r="C2581" s="211" t="s">
        <v>674</v>
      </c>
      <c r="D2581" s="211" t="s">
        <v>674</v>
      </c>
      <c r="E2581" s="211" t="s">
        <v>16740</v>
      </c>
      <c r="F2581" s="211" t="s">
        <v>673</v>
      </c>
      <c r="G2581" s="211" t="s">
        <v>2152</v>
      </c>
      <c r="H2581" s="212" t="s">
        <v>2457</v>
      </c>
      <c r="I2581" s="213" t="s">
        <v>675</v>
      </c>
      <c r="J2581" s="201" t="str">
        <f t="shared" si="81"/>
        <v>0469</v>
      </c>
      <c r="K2581" s="209"/>
      <c r="L2581" s="209"/>
      <c r="M2581" s="214"/>
      <c r="N2581" s="209" t="s">
        <v>18777</v>
      </c>
      <c r="O2581" s="215" t="s">
        <v>18778</v>
      </c>
      <c r="P2581" s="215" t="s">
        <v>18835</v>
      </c>
      <c r="Q2581" s="215" t="s">
        <v>18836</v>
      </c>
    </row>
    <row r="2582" spans="1:17" s="208" customFormat="1" ht="13.15" customHeight="1">
      <c r="A2582" s="209" t="str">
        <f t="shared" si="80"/>
        <v>1789091031790702371</v>
      </c>
      <c r="B2582" s="210" t="s">
        <v>19261</v>
      </c>
      <c r="C2582" s="211" t="s">
        <v>674</v>
      </c>
      <c r="D2582" s="211" t="s">
        <v>674</v>
      </c>
      <c r="E2582" s="211" t="s">
        <v>16741</v>
      </c>
      <c r="F2582" s="211" t="s">
        <v>673</v>
      </c>
      <c r="G2582" s="211" t="s">
        <v>2152</v>
      </c>
      <c r="H2582" s="212" t="s">
        <v>2457</v>
      </c>
      <c r="I2582" s="213" t="s">
        <v>675</v>
      </c>
      <c r="J2582" s="201" t="str">
        <f t="shared" si="81"/>
        <v>0469</v>
      </c>
      <c r="K2582" s="209"/>
      <c r="L2582" s="209"/>
      <c r="M2582" s="214"/>
      <c r="N2582" s="209" t="s">
        <v>18777</v>
      </c>
      <c r="O2582" s="215" t="s">
        <v>18778</v>
      </c>
      <c r="P2582" s="215" t="s">
        <v>18835</v>
      </c>
      <c r="Q2582" s="215" t="s">
        <v>18836</v>
      </c>
    </row>
    <row r="2583" spans="1:17" s="208" customFormat="1" ht="13.15" customHeight="1">
      <c r="A2583" s="209" t="str">
        <f t="shared" si="80"/>
        <v>137227807NA</v>
      </c>
      <c r="B2583" s="210" t="s">
        <v>19261</v>
      </c>
      <c r="C2583" s="211" t="s">
        <v>3106</v>
      </c>
      <c r="D2583" s="211" t="s">
        <v>674</v>
      </c>
      <c r="E2583" s="211" t="s">
        <v>16737</v>
      </c>
      <c r="F2583" s="211" t="s">
        <v>673</v>
      </c>
      <c r="G2583" s="211" t="s">
        <v>2152</v>
      </c>
      <c r="H2583" s="212" t="s">
        <v>2457</v>
      </c>
      <c r="I2583" s="213" t="s">
        <v>675</v>
      </c>
      <c r="J2583" s="201" t="str">
        <f t="shared" si="81"/>
        <v>0469</v>
      </c>
      <c r="K2583" s="209"/>
      <c r="L2583" s="209"/>
      <c r="M2583" s="214"/>
      <c r="N2583" s="209" t="s">
        <v>18777</v>
      </c>
      <c r="O2583" s="215" t="s">
        <v>18778</v>
      </c>
      <c r="P2583" s="215" t="s">
        <v>18835</v>
      </c>
      <c r="Q2583" s="215" t="s">
        <v>18836</v>
      </c>
    </row>
    <row r="2584" spans="1:17" s="208" customFormat="1" ht="13.15" customHeight="1">
      <c r="A2584" s="209" t="str">
        <f t="shared" si="80"/>
        <v>137227808NA</v>
      </c>
      <c r="B2584" s="210" t="s">
        <v>19261</v>
      </c>
      <c r="C2584" s="211" t="s">
        <v>3106</v>
      </c>
      <c r="D2584" s="211" t="s">
        <v>674</v>
      </c>
      <c r="E2584" s="211" t="s">
        <v>16738</v>
      </c>
      <c r="F2584" s="211" t="s">
        <v>673</v>
      </c>
      <c r="G2584" s="211" t="s">
        <v>2152</v>
      </c>
      <c r="H2584" s="212" t="s">
        <v>2457</v>
      </c>
      <c r="I2584" s="213" t="s">
        <v>675</v>
      </c>
      <c r="J2584" s="201" t="str">
        <f t="shared" si="81"/>
        <v>0469</v>
      </c>
      <c r="K2584" s="209"/>
      <c r="L2584" s="209"/>
      <c r="M2584" s="214"/>
      <c r="N2584" s="209" t="s">
        <v>18777</v>
      </c>
      <c r="O2584" s="215" t="s">
        <v>18778</v>
      </c>
      <c r="P2584" s="215" t="s">
        <v>18835</v>
      </c>
      <c r="Q2584" s="215" t="s">
        <v>18836</v>
      </c>
    </row>
    <row r="2585" spans="1:17" s="208" customFormat="1" ht="13.15" customHeight="1">
      <c r="A2585" s="209" t="str">
        <f t="shared" si="80"/>
        <v>1F-QMA0000024090991790702371</v>
      </c>
      <c r="B2585" s="210" t="s">
        <v>19261</v>
      </c>
      <c r="C2585" s="211" t="s">
        <v>674</v>
      </c>
      <c r="D2585" s="211" t="s">
        <v>674</v>
      </c>
      <c r="E2585" s="211" t="s">
        <v>16742</v>
      </c>
      <c r="F2585" s="211" t="s">
        <v>673</v>
      </c>
      <c r="G2585" s="211" t="s">
        <v>2152</v>
      </c>
      <c r="H2585" s="212" t="s">
        <v>2457</v>
      </c>
      <c r="I2585" s="213" t="s">
        <v>675</v>
      </c>
      <c r="J2585" s="201" t="str">
        <f t="shared" si="81"/>
        <v>0469</v>
      </c>
      <c r="K2585" s="209"/>
      <c r="L2585" s="209"/>
      <c r="M2585" s="214"/>
      <c r="N2585" s="209" t="s">
        <v>18777</v>
      </c>
      <c r="O2585" s="215" t="s">
        <v>18778</v>
      </c>
      <c r="P2585" s="215" t="s">
        <v>18835</v>
      </c>
      <c r="Q2585" s="215" t="s">
        <v>18836</v>
      </c>
    </row>
    <row r="2586" spans="1:17" s="208" customFormat="1" ht="13.15" customHeight="1">
      <c r="A2586" s="209" t="str">
        <f t="shared" si="80"/>
        <v>0175655011962434860</v>
      </c>
      <c r="B2586" s="210" t="s">
        <v>19262</v>
      </c>
      <c r="C2586" s="211" t="s">
        <v>8764</v>
      </c>
      <c r="D2586" s="211" t="s">
        <v>1886</v>
      </c>
      <c r="E2586" s="211" t="s">
        <v>16743</v>
      </c>
      <c r="F2586" s="211" t="s">
        <v>1612</v>
      </c>
      <c r="G2586" s="211" t="s">
        <v>1885</v>
      </c>
      <c r="H2586" s="212" t="s">
        <v>2386</v>
      </c>
      <c r="I2586" s="213" t="s">
        <v>19263</v>
      </c>
      <c r="J2586" s="201" t="str">
        <f t="shared" si="81"/>
        <v>0471</v>
      </c>
      <c r="K2586" s="209"/>
      <c r="L2586" s="209"/>
      <c r="M2586" s="214"/>
      <c r="N2586" s="209" t="s">
        <v>18777</v>
      </c>
      <c r="O2586" s="215" t="s">
        <v>18778</v>
      </c>
      <c r="P2586" s="215" t="s">
        <v>18785</v>
      </c>
      <c r="Q2586" s="215" t="s">
        <v>18786</v>
      </c>
    </row>
    <row r="2587" spans="1:17" s="208" customFormat="1" ht="13.15" customHeight="1">
      <c r="A2587" s="209" t="str">
        <f t="shared" si="80"/>
        <v>0217713011467442418</v>
      </c>
      <c r="B2587" s="210" t="s">
        <v>19262</v>
      </c>
      <c r="C2587" s="211" t="s">
        <v>1886</v>
      </c>
      <c r="D2587" s="211" t="s">
        <v>1886</v>
      </c>
      <c r="E2587" s="211" t="s">
        <v>1294</v>
      </c>
      <c r="F2587" s="211" t="s">
        <v>1612</v>
      </c>
      <c r="G2587" s="211" t="s">
        <v>1885</v>
      </c>
      <c r="H2587" s="212" t="s">
        <v>2386</v>
      </c>
      <c r="I2587" s="213" t="s">
        <v>19263</v>
      </c>
      <c r="J2587" s="201" t="str">
        <f t="shared" si="81"/>
        <v>0471</v>
      </c>
      <c r="K2587" s="209" t="s">
        <v>9153</v>
      </c>
      <c r="L2587" s="209"/>
      <c r="M2587" s="214"/>
      <c r="N2587" s="209" t="s">
        <v>18777</v>
      </c>
      <c r="O2587" s="215" t="s">
        <v>18778</v>
      </c>
      <c r="P2587" s="215" t="s">
        <v>18785</v>
      </c>
      <c r="Q2587" s="215" t="s">
        <v>18786</v>
      </c>
    </row>
    <row r="2588" spans="1:17" s="208" customFormat="1" ht="13.15" customHeight="1">
      <c r="A2588" s="209" t="str">
        <f t="shared" si="80"/>
        <v>0217713011740347087</v>
      </c>
      <c r="B2588" s="210" t="s">
        <v>19262</v>
      </c>
      <c r="C2588" s="211" t="s">
        <v>1295</v>
      </c>
      <c r="D2588" s="211" t="s">
        <v>1886</v>
      </c>
      <c r="E2588" s="211" t="s">
        <v>1294</v>
      </c>
      <c r="F2588" s="211" t="s">
        <v>1612</v>
      </c>
      <c r="G2588" s="211" t="s">
        <v>1885</v>
      </c>
      <c r="H2588" s="212" t="s">
        <v>2386</v>
      </c>
      <c r="I2588" s="213" t="s">
        <v>19263</v>
      </c>
      <c r="J2588" s="201" t="str">
        <f t="shared" si="81"/>
        <v>0471</v>
      </c>
      <c r="K2588" s="209"/>
      <c r="L2588" s="209"/>
      <c r="M2588" s="214"/>
      <c r="N2588" s="209" t="s">
        <v>18777</v>
      </c>
      <c r="O2588" s="215" t="s">
        <v>18778</v>
      </c>
      <c r="P2588" s="215" t="s">
        <v>18785</v>
      </c>
      <c r="Q2588" s="215" t="s">
        <v>18786</v>
      </c>
    </row>
    <row r="2589" spans="1:17" s="208" customFormat="1" ht="13.15" customHeight="1">
      <c r="A2589" s="209" t="str">
        <f t="shared" si="80"/>
        <v>1372450061467442418</v>
      </c>
      <c r="B2589" s="210" t="s">
        <v>19262</v>
      </c>
      <c r="C2589" s="211" t="s">
        <v>1886</v>
      </c>
      <c r="D2589" s="211" t="s">
        <v>1886</v>
      </c>
      <c r="E2589" s="211" t="s">
        <v>16747</v>
      </c>
      <c r="F2589" s="211" t="s">
        <v>1612</v>
      </c>
      <c r="G2589" s="211" t="s">
        <v>1885</v>
      </c>
      <c r="H2589" s="212" t="s">
        <v>2386</v>
      </c>
      <c r="I2589" s="213" t="s">
        <v>19263</v>
      </c>
      <c r="J2589" s="201" t="str">
        <f t="shared" si="81"/>
        <v>0471</v>
      </c>
      <c r="K2589" s="209"/>
      <c r="L2589" s="209"/>
      <c r="M2589" s="214"/>
      <c r="N2589" s="209" t="s">
        <v>18777</v>
      </c>
      <c r="O2589" s="215" t="s">
        <v>18778</v>
      </c>
      <c r="P2589" s="215" t="s">
        <v>18785</v>
      </c>
      <c r="Q2589" s="215" t="s">
        <v>18786</v>
      </c>
    </row>
    <row r="2590" spans="1:17" s="208" customFormat="1" ht="13.15" customHeight="1">
      <c r="A2590" s="209" t="str">
        <f t="shared" si="80"/>
        <v>1372450071467442418</v>
      </c>
      <c r="B2590" s="210" t="s">
        <v>19262</v>
      </c>
      <c r="C2590" s="211" t="s">
        <v>1886</v>
      </c>
      <c r="D2590" s="211" t="s">
        <v>1886</v>
      </c>
      <c r="E2590" s="211" t="s">
        <v>16748</v>
      </c>
      <c r="F2590" s="211" t="s">
        <v>1612</v>
      </c>
      <c r="G2590" s="211" t="s">
        <v>1885</v>
      </c>
      <c r="H2590" s="212" t="s">
        <v>2386</v>
      </c>
      <c r="I2590" s="213" t="s">
        <v>19263</v>
      </c>
      <c r="J2590" s="201" t="str">
        <f t="shared" si="81"/>
        <v>0471</v>
      </c>
      <c r="K2590" s="209"/>
      <c r="L2590" s="209"/>
      <c r="M2590" s="214"/>
      <c r="N2590" s="209" t="s">
        <v>18777</v>
      </c>
      <c r="O2590" s="215" t="s">
        <v>18778</v>
      </c>
      <c r="P2590" s="215" t="s">
        <v>18785</v>
      </c>
      <c r="Q2590" s="215" t="s">
        <v>18786</v>
      </c>
    </row>
    <row r="2591" spans="1:17" s="208" customFormat="1" ht="13.15" customHeight="1">
      <c r="A2591" s="209" t="str">
        <f t="shared" si="80"/>
        <v>1372450081467442418</v>
      </c>
      <c r="B2591" s="210" t="s">
        <v>19262</v>
      </c>
      <c r="C2591" s="211" t="s">
        <v>1886</v>
      </c>
      <c r="D2591" s="211" t="s">
        <v>1886</v>
      </c>
      <c r="E2591" s="211" t="s">
        <v>16749</v>
      </c>
      <c r="F2591" s="211" t="s">
        <v>1612</v>
      </c>
      <c r="G2591" s="211" t="s">
        <v>1885</v>
      </c>
      <c r="H2591" s="212" t="s">
        <v>2386</v>
      </c>
      <c r="I2591" s="213" t="s">
        <v>19263</v>
      </c>
      <c r="J2591" s="201" t="str">
        <f t="shared" si="81"/>
        <v>0471</v>
      </c>
      <c r="K2591" s="209"/>
      <c r="L2591" s="209"/>
      <c r="M2591" s="214"/>
      <c r="N2591" s="209" t="s">
        <v>18777</v>
      </c>
      <c r="O2591" s="215" t="s">
        <v>18778</v>
      </c>
      <c r="P2591" s="215" t="s">
        <v>18785</v>
      </c>
      <c r="Q2591" s="215" t="s">
        <v>18786</v>
      </c>
    </row>
    <row r="2592" spans="1:17" s="208" customFormat="1" ht="13.15" customHeight="1">
      <c r="A2592" s="209" t="str">
        <f t="shared" si="80"/>
        <v>1372450091467442418</v>
      </c>
      <c r="B2592" s="210" t="s">
        <v>19262</v>
      </c>
      <c r="C2592" s="211" t="s">
        <v>1886</v>
      </c>
      <c r="D2592" s="211" t="s">
        <v>1886</v>
      </c>
      <c r="E2592" s="211" t="s">
        <v>1612</v>
      </c>
      <c r="F2592" s="211" t="s">
        <v>1612</v>
      </c>
      <c r="G2592" s="211" t="s">
        <v>1885</v>
      </c>
      <c r="H2592" s="212" t="s">
        <v>2386</v>
      </c>
      <c r="I2592" s="213" t="s">
        <v>19263</v>
      </c>
      <c r="J2592" s="201" t="str">
        <f t="shared" si="81"/>
        <v>0471</v>
      </c>
      <c r="K2592" s="209"/>
      <c r="L2592" s="209"/>
      <c r="M2592" s="214"/>
      <c r="N2592" s="209" t="s">
        <v>18777</v>
      </c>
      <c r="O2592" s="215" t="s">
        <v>18778</v>
      </c>
      <c r="P2592" s="215" t="s">
        <v>18785</v>
      </c>
      <c r="Q2592" s="215" t="s">
        <v>18786</v>
      </c>
    </row>
    <row r="2593" spans="1:20" ht="13.15" customHeight="1">
      <c r="A2593" s="209" t="str">
        <f t="shared" si="80"/>
        <v>1372450091740347087</v>
      </c>
      <c r="B2593" s="210" t="s">
        <v>19262</v>
      </c>
      <c r="C2593" s="211" t="s">
        <v>1295</v>
      </c>
      <c r="D2593" s="211" t="s">
        <v>1886</v>
      </c>
      <c r="E2593" s="211" t="s">
        <v>1612</v>
      </c>
      <c r="F2593" s="211" t="s">
        <v>1612</v>
      </c>
      <c r="G2593" s="211" t="s">
        <v>1885</v>
      </c>
      <c r="H2593" s="212" t="s">
        <v>2386</v>
      </c>
      <c r="I2593" s="213" t="s">
        <v>19263</v>
      </c>
      <c r="J2593" s="201" t="str">
        <f t="shared" si="81"/>
        <v>0471</v>
      </c>
      <c r="K2593" s="209" t="s">
        <v>9256</v>
      </c>
      <c r="L2593" s="209"/>
      <c r="M2593" s="214"/>
      <c r="N2593" s="209" t="s">
        <v>18777</v>
      </c>
      <c r="O2593" s="215" t="s">
        <v>18778</v>
      </c>
      <c r="P2593" s="215" t="s">
        <v>18785</v>
      </c>
      <c r="Q2593" s="215" t="s">
        <v>18786</v>
      </c>
      <c r="S2593" s="208"/>
    </row>
    <row r="2594" spans="1:20" ht="13.15" customHeight="1">
      <c r="A2594" s="209" t="str">
        <f t="shared" si="80"/>
        <v>1372450111467442418</v>
      </c>
      <c r="B2594" s="210" t="s">
        <v>19262</v>
      </c>
      <c r="C2594" s="211" t="s">
        <v>1886</v>
      </c>
      <c r="D2594" s="211" t="s">
        <v>1886</v>
      </c>
      <c r="E2594" s="211" t="s">
        <v>16750</v>
      </c>
      <c r="F2594" s="211" t="s">
        <v>1612</v>
      </c>
      <c r="G2594" s="211" t="s">
        <v>1885</v>
      </c>
      <c r="H2594" s="212" t="s">
        <v>2386</v>
      </c>
      <c r="I2594" s="213" t="s">
        <v>19263</v>
      </c>
      <c r="J2594" s="201" t="str">
        <f t="shared" si="81"/>
        <v>0471</v>
      </c>
      <c r="K2594" s="209"/>
      <c r="L2594" s="209"/>
      <c r="M2594" s="214"/>
      <c r="N2594" s="209" t="s">
        <v>18777</v>
      </c>
      <c r="O2594" s="215" t="s">
        <v>18778</v>
      </c>
      <c r="P2594" s="215" t="s">
        <v>18785</v>
      </c>
      <c r="Q2594" s="215" t="s">
        <v>18786</v>
      </c>
      <c r="S2594" s="208"/>
    </row>
    <row r="2595" spans="1:20" ht="13.15" customHeight="1">
      <c r="A2595" s="209" t="str">
        <f t="shared" si="80"/>
        <v>##1467442418</v>
      </c>
      <c r="B2595" s="210" t="s">
        <v>19262</v>
      </c>
      <c r="C2595" s="211" t="s">
        <v>1886</v>
      </c>
      <c r="D2595" s="211" t="s">
        <v>1886</v>
      </c>
      <c r="E2595" s="211" t="s">
        <v>3649</v>
      </c>
      <c r="F2595" s="211" t="s">
        <v>1612</v>
      </c>
      <c r="G2595" s="211" t="s">
        <v>1885</v>
      </c>
      <c r="H2595" s="212" t="s">
        <v>2386</v>
      </c>
      <c r="I2595" s="213" t="s">
        <v>19263</v>
      </c>
      <c r="J2595" s="201" t="str">
        <f t="shared" si="81"/>
        <v>0471</v>
      </c>
      <c r="K2595" s="209"/>
      <c r="L2595" s="209"/>
      <c r="M2595" s="214"/>
      <c r="N2595" s="209" t="s">
        <v>18777</v>
      </c>
      <c r="O2595" s="215" t="s">
        <v>18778</v>
      </c>
      <c r="P2595" s="215" t="s">
        <v>18785</v>
      </c>
      <c r="Q2595" s="215" t="s">
        <v>18786</v>
      </c>
      <c r="S2595" s="208"/>
    </row>
    <row r="2596" spans="1:20" ht="13.15" customHeight="1">
      <c r="A2596" s="209" t="str">
        <f t="shared" si="80"/>
        <v>06-1051371001467442418</v>
      </c>
      <c r="B2596" s="210" t="s">
        <v>19262</v>
      </c>
      <c r="C2596" s="211" t="s">
        <v>1886</v>
      </c>
      <c r="D2596" s="211" t="s">
        <v>1886</v>
      </c>
      <c r="E2596" s="211" t="s">
        <v>16744</v>
      </c>
      <c r="F2596" s="211" t="s">
        <v>1612</v>
      </c>
      <c r="G2596" s="211" t="s">
        <v>1885</v>
      </c>
      <c r="H2596" s="212" t="s">
        <v>2386</v>
      </c>
      <c r="I2596" s="213" t="s">
        <v>19263</v>
      </c>
      <c r="J2596" s="201" t="str">
        <f t="shared" si="81"/>
        <v>0471</v>
      </c>
      <c r="K2596" s="209"/>
      <c r="L2596" s="209"/>
      <c r="M2596" s="214"/>
      <c r="N2596" s="209" t="s">
        <v>18777</v>
      </c>
      <c r="O2596" s="215" t="s">
        <v>18778</v>
      </c>
      <c r="P2596" s="215" t="s">
        <v>18785</v>
      </c>
      <c r="Q2596" s="215" t="s">
        <v>18786</v>
      </c>
      <c r="S2596" s="208"/>
    </row>
    <row r="2597" spans="1:20" ht="13.15" customHeight="1">
      <c r="A2597" s="209" t="str">
        <f t="shared" si="80"/>
        <v>06-1739521001740347087</v>
      </c>
      <c r="B2597" s="210" t="s">
        <v>19262</v>
      </c>
      <c r="C2597" s="211" t="s">
        <v>1295</v>
      </c>
      <c r="D2597" s="211" t="s">
        <v>1886</v>
      </c>
      <c r="E2597" s="211" t="s">
        <v>16745</v>
      </c>
      <c r="F2597" s="211" t="s">
        <v>1612</v>
      </c>
      <c r="G2597" s="211" t="s">
        <v>1885</v>
      </c>
      <c r="H2597" s="212" t="s">
        <v>2386</v>
      </c>
      <c r="I2597" s="213" t="s">
        <v>19263</v>
      </c>
      <c r="J2597" s="201" t="str">
        <f t="shared" si="81"/>
        <v>0471</v>
      </c>
      <c r="K2597" s="209"/>
      <c r="L2597" s="209"/>
      <c r="M2597" s="214"/>
      <c r="N2597" s="209" t="s">
        <v>18777</v>
      </c>
      <c r="O2597" s="215" t="s">
        <v>18778</v>
      </c>
      <c r="P2597" s="215" t="s">
        <v>18785</v>
      </c>
      <c r="Q2597" s="215" t="s">
        <v>18786</v>
      </c>
      <c r="S2597" s="208"/>
    </row>
    <row r="2598" spans="1:20" ht="13.15" customHeight="1">
      <c r="A2598" s="209" t="str">
        <f t="shared" si="80"/>
        <v>06-SUP00000002141467442418</v>
      </c>
      <c r="B2598" s="210" t="s">
        <v>19262</v>
      </c>
      <c r="C2598" s="211" t="s">
        <v>1886</v>
      </c>
      <c r="D2598" s="211" t="s">
        <v>1886</v>
      </c>
      <c r="E2598" s="211" t="s">
        <v>16746</v>
      </c>
      <c r="F2598" s="211" t="s">
        <v>1612</v>
      </c>
      <c r="G2598" s="211" t="s">
        <v>1885</v>
      </c>
      <c r="H2598" s="212" t="s">
        <v>2386</v>
      </c>
      <c r="I2598" s="213" t="s">
        <v>19263</v>
      </c>
      <c r="J2598" s="201" t="str">
        <f t="shared" si="81"/>
        <v>0471</v>
      </c>
      <c r="K2598" s="209"/>
      <c r="L2598" s="209"/>
      <c r="M2598" s="214"/>
      <c r="N2598" s="209" t="s">
        <v>18777</v>
      </c>
      <c r="O2598" s="215" t="s">
        <v>18778</v>
      </c>
      <c r="P2598" s="215" t="s">
        <v>18785</v>
      </c>
      <c r="Q2598" s="215" t="s">
        <v>18786</v>
      </c>
      <c r="S2598" s="208"/>
    </row>
    <row r="2599" spans="1:20" ht="13.15" customHeight="1">
      <c r="A2599" s="209" t="str">
        <f t="shared" si="80"/>
        <v>137245009NA</v>
      </c>
      <c r="B2599" s="210" t="s">
        <v>19262</v>
      </c>
      <c r="C2599" s="211" t="s">
        <v>3106</v>
      </c>
      <c r="D2599" s="211" t="s">
        <v>1886</v>
      </c>
      <c r="E2599" s="211" t="s">
        <v>1612</v>
      </c>
      <c r="F2599" s="211" t="s">
        <v>1612</v>
      </c>
      <c r="G2599" s="211" t="s">
        <v>1885</v>
      </c>
      <c r="H2599" s="212" t="s">
        <v>2386</v>
      </c>
      <c r="I2599" s="213" t="s">
        <v>19263</v>
      </c>
      <c r="J2599" s="201" t="str">
        <f t="shared" si="81"/>
        <v>0471</v>
      </c>
      <c r="K2599" s="209" t="s">
        <v>9256</v>
      </c>
      <c r="L2599" s="209"/>
      <c r="M2599" s="214"/>
      <c r="N2599" s="209" t="s">
        <v>18777</v>
      </c>
      <c r="O2599" s="215" t="s">
        <v>18778</v>
      </c>
      <c r="P2599" s="215" t="s">
        <v>18785</v>
      </c>
      <c r="Q2599" s="215" t="s">
        <v>18786</v>
      </c>
      <c r="S2599" s="208"/>
    </row>
    <row r="2600" spans="1:20" ht="13.15" customHeight="1">
      <c r="A2600" s="209" t="str">
        <f t="shared" si="80"/>
        <v>1F-QMP0000036529451467442418</v>
      </c>
      <c r="B2600" s="210" t="s">
        <v>19262</v>
      </c>
      <c r="C2600" s="211" t="s">
        <v>1886</v>
      </c>
      <c r="D2600" s="211" t="s">
        <v>1886</v>
      </c>
      <c r="E2600" s="211" t="s">
        <v>16751</v>
      </c>
      <c r="F2600" s="211" t="s">
        <v>1612</v>
      </c>
      <c r="G2600" s="211" t="s">
        <v>1885</v>
      </c>
      <c r="H2600" s="212" t="s">
        <v>2386</v>
      </c>
      <c r="I2600" s="213" t="s">
        <v>19263</v>
      </c>
      <c r="J2600" s="201" t="str">
        <f t="shared" si="81"/>
        <v>0471</v>
      </c>
      <c r="K2600" s="209"/>
      <c r="L2600" s="209"/>
      <c r="M2600" s="214"/>
      <c r="N2600" s="209" t="s">
        <v>18777</v>
      </c>
      <c r="O2600" s="215" t="s">
        <v>18778</v>
      </c>
      <c r="P2600" s="215" t="s">
        <v>18785</v>
      </c>
      <c r="Q2600" s="215" t="s">
        <v>18786</v>
      </c>
      <c r="S2600" s="208"/>
    </row>
    <row r="2601" spans="1:20" ht="13.15" customHeight="1">
      <c r="A2601" s="209" t="str">
        <f t="shared" si="80"/>
        <v>57-1009981467442418</v>
      </c>
      <c r="B2601" s="210" t="s">
        <v>19262</v>
      </c>
      <c r="C2601" s="211" t="s">
        <v>1886</v>
      </c>
      <c r="D2601" s="211" t="s">
        <v>1886</v>
      </c>
      <c r="E2601" s="211" t="s">
        <v>16752</v>
      </c>
      <c r="F2601" s="211" t="s">
        <v>1612</v>
      </c>
      <c r="G2601" s="211" t="s">
        <v>1885</v>
      </c>
      <c r="H2601" s="212" t="s">
        <v>2386</v>
      </c>
      <c r="I2601" s="213" t="s">
        <v>19263</v>
      </c>
      <c r="J2601" s="201" t="str">
        <f t="shared" si="81"/>
        <v>0471</v>
      </c>
      <c r="K2601" s="209"/>
      <c r="L2601" s="209"/>
      <c r="M2601" s="214"/>
      <c r="N2601" s="209" t="s">
        <v>18777</v>
      </c>
      <c r="O2601" s="215" t="s">
        <v>18778</v>
      </c>
      <c r="P2601" s="215" t="s">
        <v>18785</v>
      </c>
      <c r="Q2601" s="215" t="s">
        <v>18786</v>
      </c>
      <c r="S2601" s="208"/>
    </row>
    <row r="2602" spans="1:20" ht="13.15" customHeight="1">
      <c r="A2602" s="209" t="str">
        <f t="shared" si="80"/>
        <v>1372450051962434860</v>
      </c>
      <c r="B2602" s="210" t="s">
        <v>19262</v>
      </c>
      <c r="C2602" s="211" t="s">
        <v>8764</v>
      </c>
      <c r="D2602" s="211" t="s">
        <v>1886</v>
      </c>
      <c r="E2602" s="211" t="s">
        <v>8765</v>
      </c>
      <c r="F2602" s="211" t="s">
        <v>1612</v>
      </c>
      <c r="G2602" s="211" t="s">
        <v>1885</v>
      </c>
      <c r="H2602" s="212" t="s">
        <v>2386</v>
      </c>
      <c r="I2602" s="213" t="s">
        <v>19263</v>
      </c>
      <c r="J2602" s="201" t="str">
        <f t="shared" si="81"/>
        <v>0471</v>
      </c>
      <c r="K2602" s="209"/>
      <c r="L2602" s="209"/>
      <c r="M2602" s="214"/>
      <c r="N2602" s="209" t="e">
        <v>#N/A</v>
      </c>
      <c r="O2602" s="215" t="e">
        <v>#N/A</v>
      </c>
      <c r="P2602" s="215" t="e">
        <v>#N/A</v>
      </c>
      <c r="Q2602" s="215" t="e">
        <v>#N/A</v>
      </c>
      <c r="S2602" s="208"/>
    </row>
    <row r="2603" spans="1:20" ht="13.15" customHeight="1">
      <c r="A2603" s="209" t="str">
        <f t="shared" si="80"/>
        <v>0005829011689759102</v>
      </c>
      <c r="B2603" s="210" t="s">
        <v>19264</v>
      </c>
      <c r="C2603" s="211" t="s">
        <v>4583</v>
      </c>
      <c r="D2603" s="211" t="s">
        <v>1022</v>
      </c>
      <c r="E2603" s="211" t="s">
        <v>14305</v>
      </c>
      <c r="F2603" s="211" t="s">
        <v>1021</v>
      </c>
      <c r="G2603" s="211" t="s">
        <v>1812</v>
      </c>
      <c r="H2603" s="212" t="s">
        <v>3156</v>
      </c>
      <c r="I2603" s="213" t="s">
        <v>19265</v>
      </c>
      <c r="J2603" s="201" t="str">
        <f t="shared" si="81"/>
        <v>0474</v>
      </c>
      <c r="K2603" s="209" t="s">
        <v>13915</v>
      </c>
      <c r="L2603" s="209" t="s">
        <v>13916</v>
      </c>
      <c r="M2603" s="214">
        <v>44085</v>
      </c>
      <c r="N2603" s="209" t="s">
        <v>18777</v>
      </c>
      <c r="O2603" s="215" t="s">
        <v>18778</v>
      </c>
      <c r="P2603" s="215" t="s">
        <v>18785</v>
      </c>
      <c r="Q2603" s="215" t="s">
        <v>18786</v>
      </c>
      <c r="S2603" s="208"/>
    </row>
    <row r="2604" spans="1:20" ht="13.15" customHeight="1">
      <c r="A2604" s="209" t="str">
        <f t="shared" si="80"/>
        <v>1364895031578502613</v>
      </c>
      <c r="B2604" s="210" t="s">
        <v>19264</v>
      </c>
      <c r="C2604" s="211" t="s">
        <v>16755</v>
      </c>
      <c r="D2604" s="211" t="s">
        <v>1022</v>
      </c>
      <c r="E2604" s="211" t="s">
        <v>16756</v>
      </c>
      <c r="F2604" s="211" t="s">
        <v>1021</v>
      </c>
      <c r="G2604" s="211" t="s">
        <v>1812</v>
      </c>
      <c r="H2604" s="212" t="s">
        <v>3156</v>
      </c>
      <c r="I2604" s="213" t="s">
        <v>19265</v>
      </c>
      <c r="J2604" s="201" t="str">
        <f t="shared" si="81"/>
        <v>0474</v>
      </c>
      <c r="K2604" s="209"/>
      <c r="L2604" s="209"/>
      <c r="M2604" s="214"/>
      <c r="N2604" s="209" t="s">
        <v>18777</v>
      </c>
      <c r="O2604" s="215" t="s">
        <v>18778</v>
      </c>
      <c r="P2604" s="215" t="s">
        <v>18785</v>
      </c>
      <c r="Q2604" s="215" t="s">
        <v>18786</v>
      </c>
      <c r="S2604" s="208"/>
    </row>
    <row r="2605" spans="1:20" ht="13.15" customHeight="1">
      <c r="A2605" s="209" t="str">
        <f t="shared" si="80"/>
        <v>1364895041578502613</v>
      </c>
      <c r="B2605" s="210" t="s">
        <v>19264</v>
      </c>
      <c r="C2605" s="211" t="s">
        <v>16755</v>
      </c>
      <c r="D2605" s="211" t="s">
        <v>1022</v>
      </c>
      <c r="E2605" s="211" t="s">
        <v>16757</v>
      </c>
      <c r="F2605" s="211" t="s">
        <v>1021</v>
      </c>
      <c r="G2605" s="211" t="s">
        <v>1812</v>
      </c>
      <c r="H2605" s="212" t="s">
        <v>3156</v>
      </c>
      <c r="I2605" s="213" t="s">
        <v>19265</v>
      </c>
      <c r="J2605" s="201" t="str">
        <f t="shared" si="81"/>
        <v>0474</v>
      </c>
      <c r="K2605" s="209"/>
      <c r="L2605" s="209"/>
      <c r="M2605" s="214"/>
      <c r="N2605" s="209" t="s">
        <v>18777</v>
      </c>
      <c r="O2605" s="215" t="s">
        <v>18778</v>
      </c>
      <c r="P2605" s="215" t="s">
        <v>18785</v>
      </c>
      <c r="Q2605" s="215" t="s">
        <v>18786</v>
      </c>
      <c r="S2605" s="208"/>
    </row>
    <row r="2606" spans="1:20" s="223" customFormat="1" ht="13.15" customHeight="1">
      <c r="A2606" s="209" t="str">
        <f t="shared" si="80"/>
        <v>1364895051578502613</v>
      </c>
      <c r="B2606" s="210" t="s">
        <v>19264</v>
      </c>
      <c r="C2606" s="211" t="s">
        <v>16755</v>
      </c>
      <c r="D2606" s="211" t="s">
        <v>1022</v>
      </c>
      <c r="E2606" s="211" t="s">
        <v>16758</v>
      </c>
      <c r="F2606" s="211" t="s">
        <v>1021</v>
      </c>
      <c r="G2606" s="211" t="s">
        <v>1812</v>
      </c>
      <c r="H2606" s="212" t="s">
        <v>3156</v>
      </c>
      <c r="I2606" s="213" t="s">
        <v>19265</v>
      </c>
      <c r="J2606" s="201" t="str">
        <f t="shared" si="81"/>
        <v>0474</v>
      </c>
      <c r="K2606" s="209"/>
      <c r="L2606" s="209"/>
      <c r="M2606" s="214"/>
      <c r="N2606" s="209" t="s">
        <v>18777</v>
      </c>
      <c r="O2606" s="215" t="s">
        <v>18778</v>
      </c>
      <c r="P2606" s="215" t="s">
        <v>18785</v>
      </c>
      <c r="Q2606" s="215" t="s">
        <v>18786</v>
      </c>
      <c r="R2606" s="208"/>
      <c r="S2606" s="208"/>
      <c r="T2606" s="208"/>
    </row>
    <row r="2607" spans="1:20" ht="13.15" customHeight="1">
      <c r="A2607" s="209" t="str">
        <f t="shared" si="80"/>
        <v>1372492031477516466</v>
      </c>
      <c r="B2607" s="210" t="s">
        <v>19264</v>
      </c>
      <c r="C2607" s="211" t="s">
        <v>1022</v>
      </c>
      <c r="D2607" s="211" t="s">
        <v>1022</v>
      </c>
      <c r="E2607" s="211" t="s">
        <v>8767</v>
      </c>
      <c r="F2607" s="211" t="s">
        <v>1021</v>
      </c>
      <c r="G2607" s="211" t="s">
        <v>1812</v>
      </c>
      <c r="H2607" s="212" t="s">
        <v>3156</v>
      </c>
      <c r="I2607" s="213" t="s">
        <v>19265</v>
      </c>
      <c r="J2607" s="201" t="str">
        <f t="shared" si="81"/>
        <v>0474</v>
      </c>
      <c r="K2607" s="209"/>
      <c r="L2607" s="209"/>
      <c r="M2607" s="214"/>
      <c r="N2607" s="209" t="s">
        <v>18777</v>
      </c>
      <c r="O2607" s="215" t="s">
        <v>18778</v>
      </c>
      <c r="P2607" s="215" t="s">
        <v>18785</v>
      </c>
      <c r="Q2607" s="215" t="s">
        <v>18786</v>
      </c>
      <c r="S2607" s="208"/>
    </row>
    <row r="2608" spans="1:20" ht="13.15" customHeight="1">
      <c r="A2608" s="209" t="str">
        <f t="shared" si="80"/>
        <v>1372492051457470262</v>
      </c>
      <c r="B2608" s="210" t="s">
        <v>19264</v>
      </c>
      <c r="C2608" s="211" t="s">
        <v>16759</v>
      </c>
      <c r="D2608" s="211" t="s">
        <v>1022</v>
      </c>
      <c r="E2608" s="211" t="s">
        <v>16760</v>
      </c>
      <c r="F2608" s="211" t="s">
        <v>1021</v>
      </c>
      <c r="G2608" s="211" t="s">
        <v>1812</v>
      </c>
      <c r="H2608" s="212" t="s">
        <v>3156</v>
      </c>
      <c r="I2608" s="213" t="s">
        <v>19265</v>
      </c>
      <c r="J2608" s="201" t="str">
        <f t="shared" si="81"/>
        <v>0474</v>
      </c>
      <c r="K2608" s="209"/>
      <c r="L2608" s="209"/>
      <c r="M2608" s="214"/>
      <c r="N2608" s="209" t="s">
        <v>18777</v>
      </c>
      <c r="O2608" s="215" t="s">
        <v>18778</v>
      </c>
      <c r="P2608" s="215" t="s">
        <v>18785</v>
      </c>
      <c r="Q2608" s="215" t="s">
        <v>18786</v>
      </c>
      <c r="S2608" s="208"/>
    </row>
    <row r="2609" spans="1:17" s="208" customFormat="1" ht="13.15" customHeight="1">
      <c r="A2609" s="209" t="str">
        <f t="shared" si="80"/>
        <v>1372492051477516466</v>
      </c>
      <c r="B2609" s="210" t="s">
        <v>19264</v>
      </c>
      <c r="C2609" s="211" t="s">
        <v>1022</v>
      </c>
      <c r="D2609" s="211" t="s">
        <v>1022</v>
      </c>
      <c r="E2609" s="211" t="s">
        <v>16760</v>
      </c>
      <c r="F2609" s="211" t="s">
        <v>1021</v>
      </c>
      <c r="G2609" s="211" t="s">
        <v>1812</v>
      </c>
      <c r="H2609" s="212" t="s">
        <v>3156</v>
      </c>
      <c r="I2609" s="213" t="s">
        <v>19265</v>
      </c>
      <c r="J2609" s="201" t="str">
        <f t="shared" si="81"/>
        <v>0474</v>
      </c>
      <c r="K2609" s="209"/>
      <c r="L2609" s="209"/>
      <c r="M2609" s="214"/>
      <c r="N2609" s="209" t="s">
        <v>18777</v>
      </c>
      <c r="O2609" s="215" t="s">
        <v>18778</v>
      </c>
      <c r="P2609" s="215" t="s">
        <v>18785</v>
      </c>
      <c r="Q2609" s="215" t="s">
        <v>18786</v>
      </c>
    </row>
    <row r="2610" spans="1:17" s="208" customFormat="1" ht="13.15" customHeight="1">
      <c r="A2610" s="209" t="str">
        <f t="shared" si="80"/>
        <v>1372492061477516466</v>
      </c>
      <c r="B2610" s="210" t="s">
        <v>19264</v>
      </c>
      <c r="C2610" s="211" t="s">
        <v>1022</v>
      </c>
      <c r="D2610" s="211" t="s">
        <v>1022</v>
      </c>
      <c r="E2610" s="211" t="s">
        <v>16762</v>
      </c>
      <c r="F2610" s="211" t="s">
        <v>1021</v>
      </c>
      <c r="G2610" s="211" t="s">
        <v>1812</v>
      </c>
      <c r="H2610" s="212" t="s">
        <v>3156</v>
      </c>
      <c r="I2610" s="213" t="s">
        <v>19265</v>
      </c>
      <c r="J2610" s="201" t="str">
        <f t="shared" si="81"/>
        <v>0474</v>
      </c>
      <c r="K2610" s="209"/>
      <c r="L2610" s="209"/>
      <c r="M2610" s="214"/>
      <c r="N2610" s="209" t="s">
        <v>18777</v>
      </c>
      <c r="O2610" s="215" t="s">
        <v>18778</v>
      </c>
      <c r="P2610" s="215" t="s">
        <v>18785</v>
      </c>
      <c r="Q2610" s="215" t="s">
        <v>18786</v>
      </c>
    </row>
    <row r="2611" spans="1:17" s="208" customFormat="1" ht="13.15" customHeight="1">
      <c r="A2611" s="209" t="str">
        <f t="shared" si="80"/>
        <v>1372492061558480350</v>
      </c>
      <c r="B2611" s="210" t="s">
        <v>19264</v>
      </c>
      <c r="C2611" s="211" t="s">
        <v>16761</v>
      </c>
      <c r="D2611" s="211" t="s">
        <v>1022</v>
      </c>
      <c r="E2611" s="211" t="s">
        <v>16762</v>
      </c>
      <c r="F2611" s="211" t="s">
        <v>1021</v>
      </c>
      <c r="G2611" s="211" t="s">
        <v>1812</v>
      </c>
      <c r="H2611" s="212" t="s">
        <v>3156</v>
      </c>
      <c r="I2611" s="213" t="s">
        <v>19265</v>
      </c>
      <c r="J2611" s="201" t="str">
        <f t="shared" si="81"/>
        <v>0474</v>
      </c>
      <c r="K2611" s="209"/>
      <c r="L2611" s="209"/>
      <c r="M2611" s="214"/>
      <c r="N2611" s="209" t="s">
        <v>18777</v>
      </c>
      <c r="O2611" s="215" t="s">
        <v>18778</v>
      </c>
      <c r="P2611" s="215" t="s">
        <v>18785</v>
      </c>
      <c r="Q2611" s="215" t="s">
        <v>18786</v>
      </c>
    </row>
    <row r="2612" spans="1:17" s="208" customFormat="1" ht="13.15" customHeight="1">
      <c r="A2612" s="209" t="str">
        <f t="shared" si="80"/>
        <v>1372492071720102528</v>
      </c>
      <c r="B2612" s="210" t="s">
        <v>19264</v>
      </c>
      <c r="C2612" s="211" t="s">
        <v>16763</v>
      </c>
      <c r="D2612" s="211" t="s">
        <v>1022</v>
      </c>
      <c r="E2612" s="211" t="s">
        <v>16764</v>
      </c>
      <c r="F2612" s="211" t="s">
        <v>1021</v>
      </c>
      <c r="G2612" s="211" t="s">
        <v>1812</v>
      </c>
      <c r="H2612" s="212" t="s">
        <v>3156</v>
      </c>
      <c r="I2612" s="213" t="s">
        <v>19265</v>
      </c>
      <c r="J2612" s="201" t="str">
        <f t="shared" si="81"/>
        <v>0474</v>
      </c>
      <c r="K2612" s="209"/>
      <c r="L2612" s="209"/>
      <c r="M2612" s="214"/>
      <c r="N2612" s="209" t="s">
        <v>18777</v>
      </c>
      <c r="O2612" s="215" t="s">
        <v>18778</v>
      </c>
      <c r="P2612" s="215" t="s">
        <v>18785</v>
      </c>
      <c r="Q2612" s="215" t="s">
        <v>18786</v>
      </c>
    </row>
    <row r="2613" spans="1:17" s="208" customFormat="1" ht="13.15" customHeight="1">
      <c r="A2613" s="209" t="str">
        <f t="shared" si="80"/>
        <v>1372492081477516466</v>
      </c>
      <c r="B2613" s="210" t="s">
        <v>19264</v>
      </c>
      <c r="C2613" s="211" t="s">
        <v>1022</v>
      </c>
      <c r="D2613" s="211" t="s">
        <v>1022</v>
      </c>
      <c r="E2613" s="211" t="s">
        <v>1021</v>
      </c>
      <c r="F2613" s="211" t="s">
        <v>1021</v>
      </c>
      <c r="G2613" s="211" t="s">
        <v>1812</v>
      </c>
      <c r="H2613" s="212" t="s">
        <v>3156</v>
      </c>
      <c r="I2613" s="213" t="s">
        <v>19265</v>
      </c>
      <c r="J2613" s="201" t="str">
        <f t="shared" si="81"/>
        <v>0474</v>
      </c>
      <c r="K2613" s="209"/>
      <c r="L2613" s="209"/>
      <c r="M2613" s="214"/>
      <c r="N2613" s="209" t="s">
        <v>18777</v>
      </c>
      <c r="O2613" s="215" t="s">
        <v>18778</v>
      </c>
      <c r="P2613" s="215" t="s">
        <v>18785</v>
      </c>
      <c r="Q2613" s="215" t="s">
        <v>18786</v>
      </c>
    </row>
    <row r="2614" spans="1:17" s="208" customFormat="1" ht="13.15" customHeight="1">
      <c r="A2614" s="209" t="str">
        <f t="shared" si="80"/>
        <v>1372492081720102528</v>
      </c>
      <c r="B2614" s="210" t="s">
        <v>19264</v>
      </c>
      <c r="C2614" s="211" t="s">
        <v>16763</v>
      </c>
      <c r="D2614" s="211" t="s">
        <v>1022</v>
      </c>
      <c r="E2614" s="211" t="s">
        <v>1021</v>
      </c>
      <c r="F2614" s="211" t="s">
        <v>1021</v>
      </c>
      <c r="G2614" s="211" t="s">
        <v>1812</v>
      </c>
      <c r="H2614" s="212" t="s">
        <v>3156</v>
      </c>
      <c r="I2614" s="213" t="s">
        <v>19265</v>
      </c>
      <c r="J2614" s="201" t="str">
        <f t="shared" si="81"/>
        <v>0474</v>
      </c>
      <c r="K2614" s="209" t="s">
        <v>15312</v>
      </c>
      <c r="L2614" s="209" t="s">
        <v>13094</v>
      </c>
      <c r="M2614" s="214">
        <v>44084</v>
      </c>
      <c r="N2614" s="209" t="s">
        <v>18777</v>
      </c>
      <c r="O2614" s="215" t="s">
        <v>18778</v>
      </c>
      <c r="P2614" s="215" t="s">
        <v>18785</v>
      </c>
      <c r="Q2614" s="215" t="s">
        <v>18786</v>
      </c>
    </row>
    <row r="2615" spans="1:17" s="208" customFormat="1" ht="13.15" customHeight="1">
      <c r="A2615" s="209" t="str">
        <f t="shared" si="80"/>
        <v>1706640011932164399</v>
      </c>
      <c r="B2615" s="210" t="s">
        <v>19264</v>
      </c>
      <c r="C2615" s="211" t="s">
        <v>16765</v>
      </c>
      <c r="D2615" s="211" t="s">
        <v>1022</v>
      </c>
      <c r="E2615" s="211" t="s">
        <v>16766</v>
      </c>
      <c r="F2615" s="211" t="s">
        <v>1021</v>
      </c>
      <c r="G2615" s="211" t="s">
        <v>1812</v>
      </c>
      <c r="H2615" s="212" t="s">
        <v>3156</v>
      </c>
      <c r="I2615" s="213" t="s">
        <v>19265</v>
      </c>
      <c r="J2615" s="201" t="str">
        <f t="shared" si="81"/>
        <v>0474</v>
      </c>
      <c r="K2615" s="209"/>
      <c r="L2615" s="209"/>
      <c r="M2615" s="214"/>
      <c r="N2615" s="209" t="s">
        <v>18777</v>
      </c>
      <c r="O2615" s="215" t="s">
        <v>18778</v>
      </c>
      <c r="P2615" s="215" t="s">
        <v>18785</v>
      </c>
      <c r="Q2615" s="215" t="s">
        <v>18786</v>
      </c>
    </row>
    <row r="2616" spans="1:17" s="208" customFormat="1" ht="13.15" customHeight="1">
      <c r="A2616" s="209" t="str">
        <f t="shared" si="80"/>
        <v>1706640021932164399</v>
      </c>
      <c r="B2616" s="210" t="s">
        <v>19264</v>
      </c>
      <c r="C2616" s="211" t="s">
        <v>16765</v>
      </c>
      <c r="D2616" s="211" t="s">
        <v>1022</v>
      </c>
      <c r="E2616" s="211" t="s">
        <v>16767</v>
      </c>
      <c r="F2616" s="211" t="s">
        <v>1021</v>
      </c>
      <c r="G2616" s="211" t="s">
        <v>1812</v>
      </c>
      <c r="H2616" s="212" t="s">
        <v>3156</v>
      </c>
      <c r="I2616" s="213" t="s">
        <v>19265</v>
      </c>
      <c r="J2616" s="201" t="str">
        <f t="shared" si="81"/>
        <v>0474</v>
      </c>
      <c r="K2616" s="209"/>
      <c r="L2616" s="209"/>
      <c r="M2616" s="214"/>
      <c r="N2616" s="209" t="s">
        <v>18777</v>
      </c>
      <c r="O2616" s="215" t="s">
        <v>18778</v>
      </c>
      <c r="P2616" s="215" t="s">
        <v>18785</v>
      </c>
      <c r="Q2616" s="215" t="s">
        <v>18786</v>
      </c>
    </row>
    <row r="2617" spans="1:17" s="208" customFormat="1" ht="13.15" customHeight="1">
      <c r="A2617" s="209" t="str">
        <f t="shared" si="80"/>
        <v>1778243011730213836</v>
      </c>
      <c r="B2617" s="210" t="s">
        <v>19264</v>
      </c>
      <c r="C2617" s="211" t="s">
        <v>16753</v>
      </c>
      <c r="D2617" s="211" t="s">
        <v>1022</v>
      </c>
      <c r="E2617" s="211" t="s">
        <v>16768</v>
      </c>
      <c r="F2617" s="211" t="s">
        <v>1021</v>
      </c>
      <c r="G2617" s="211" t="s">
        <v>1812</v>
      </c>
      <c r="H2617" s="212" t="s">
        <v>3156</v>
      </c>
      <c r="I2617" s="213" t="s">
        <v>19265</v>
      </c>
      <c r="J2617" s="201" t="str">
        <f t="shared" si="81"/>
        <v>0474</v>
      </c>
      <c r="K2617" s="209"/>
      <c r="L2617" s="209"/>
      <c r="M2617" s="214"/>
      <c r="N2617" s="209" t="s">
        <v>18777</v>
      </c>
      <c r="O2617" s="215" t="s">
        <v>18778</v>
      </c>
      <c r="P2617" s="215" t="s">
        <v>18785</v>
      </c>
      <c r="Q2617" s="215" t="s">
        <v>18786</v>
      </c>
    </row>
    <row r="2618" spans="1:17" s="208" customFormat="1" ht="13.15" customHeight="1">
      <c r="A2618" s="209" t="str">
        <f t="shared" si="80"/>
        <v>1778243021730213836</v>
      </c>
      <c r="B2618" s="210" t="s">
        <v>19264</v>
      </c>
      <c r="C2618" s="211" t="s">
        <v>16753</v>
      </c>
      <c r="D2618" s="211" t="s">
        <v>1022</v>
      </c>
      <c r="E2618" s="211" t="s">
        <v>16769</v>
      </c>
      <c r="F2618" s="211" t="s">
        <v>1021</v>
      </c>
      <c r="G2618" s="211" t="s">
        <v>1812</v>
      </c>
      <c r="H2618" s="212" t="s">
        <v>3156</v>
      </c>
      <c r="I2618" s="213" t="s">
        <v>19265</v>
      </c>
      <c r="J2618" s="201" t="str">
        <f t="shared" si="81"/>
        <v>0474</v>
      </c>
      <c r="K2618" s="209"/>
      <c r="L2618" s="209"/>
      <c r="M2618" s="214"/>
      <c r="N2618" s="209" t="s">
        <v>18777</v>
      </c>
      <c r="O2618" s="215" t="s">
        <v>18778</v>
      </c>
      <c r="P2618" s="215" t="s">
        <v>18785</v>
      </c>
      <c r="Q2618" s="215" t="s">
        <v>18786</v>
      </c>
    </row>
    <row r="2619" spans="1:17" s="208" customFormat="1" ht="13.15" customHeight="1">
      <c r="A2619" s="209" t="str">
        <f t="shared" si="80"/>
        <v>2183618011578502613</v>
      </c>
      <c r="B2619" s="210" t="s">
        <v>19264</v>
      </c>
      <c r="C2619" s="211" t="s">
        <v>16755</v>
      </c>
      <c r="D2619" s="211" t="s">
        <v>1022</v>
      </c>
      <c r="E2619" s="211" t="s">
        <v>16771</v>
      </c>
      <c r="F2619" s="211" t="s">
        <v>1021</v>
      </c>
      <c r="G2619" s="211" t="s">
        <v>1812</v>
      </c>
      <c r="H2619" s="212" t="s">
        <v>3156</v>
      </c>
      <c r="I2619" s="213" t="s">
        <v>19265</v>
      </c>
      <c r="J2619" s="201" t="str">
        <f t="shared" si="81"/>
        <v>0474</v>
      </c>
      <c r="K2619" s="209"/>
      <c r="L2619" s="209"/>
      <c r="M2619" s="214"/>
      <c r="N2619" s="209" t="s">
        <v>18777</v>
      </c>
      <c r="O2619" s="215" t="s">
        <v>18778</v>
      </c>
      <c r="P2619" s="215" t="s">
        <v>18785</v>
      </c>
      <c r="Q2619" s="215" t="s">
        <v>18786</v>
      </c>
    </row>
    <row r="2620" spans="1:17" s="208" customFormat="1" ht="13.15" customHeight="1">
      <c r="A2620" s="209" t="str">
        <f t="shared" si="80"/>
        <v>2183618021578502613</v>
      </c>
      <c r="B2620" s="210" t="s">
        <v>19264</v>
      </c>
      <c r="C2620" s="211" t="s">
        <v>16755</v>
      </c>
      <c r="D2620" s="211" t="s">
        <v>1022</v>
      </c>
      <c r="E2620" s="211" t="s">
        <v>16772</v>
      </c>
      <c r="F2620" s="211" t="s">
        <v>1021</v>
      </c>
      <c r="G2620" s="211" t="s">
        <v>1812</v>
      </c>
      <c r="H2620" s="212" t="s">
        <v>3156</v>
      </c>
      <c r="I2620" s="213" t="s">
        <v>19265</v>
      </c>
      <c r="J2620" s="201" t="str">
        <f t="shared" si="81"/>
        <v>0474</v>
      </c>
      <c r="K2620" s="209"/>
      <c r="L2620" s="209"/>
      <c r="M2620" s="214"/>
      <c r="N2620" s="209" t="s">
        <v>18777</v>
      </c>
      <c r="O2620" s="215" t="s">
        <v>18778</v>
      </c>
      <c r="P2620" s="215" t="s">
        <v>18785</v>
      </c>
      <c r="Q2620" s="215" t="s">
        <v>18786</v>
      </c>
    </row>
    <row r="2621" spans="1:17" s="208" customFormat="1" ht="13.15" customHeight="1">
      <c r="A2621" s="209" t="str">
        <f t="shared" si="80"/>
        <v>##1477516466</v>
      </c>
      <c r="B2621" s="210" t="s">
        <v>19264</v>
      </c>
      <c r="C2621" s="211" t="s">
        <v>1022</v>
      </c>
      <c r="D2621" s="211" t="s">
        <v>1022</v>
      </c>
      <c r="E2621" s="211" t="s">
        <v>3649</v>
      </c>
      <c r="F2621" s="211" t="s">
        <v>1021</v>
      </c>
      <c r="G2621" s="211" t="s">
        <v>1812</v>
      </c>
      <c r="H2621" s="212" t="s">
        <v>3156</v>
      </c>
      <c r="I2621" s="213" t="s">
        <v>19265</v>
      </c>
      <c r="J2621" s="201" t="str">
        <f t="shared" si="81"/>
        <v>0474</v>
      </c>
      <c r="K2621" s="209"/>
      <c r="L2621" s="209"/>
      <c r="M2621" s="214"/>
      <c r="N2621" s="209" t="s">
        <v>18777</v>
      </c>
      <c r="O2621" s="215" t="s">
        <v>18778</v>
      </c>
      <c r="P2621" s="215" t="s">
        <v>18785</v>
      </c>
      <c r="Q2621" s="215" t="s">
        <v>18786</v>
      </c>
    </row>
    <row r="2622" spans="1:17" s="208" customFormat="1" ht="13.15" customHeight="1">
      <c r="A2622" s="209" t="str">
        <f t="shared" si="80"/>
        <v>##1730213836</v>
      </c>
      <c r="B2622" s="210" t="s">
        <v>19264</v>
      </c>
      <c r="C2622" s="211" t="s">
        <v>16753</v>
      </c>
      <c r="D2622" s="211" t="s">
        <v>1022</v>
      </c>
      <c r="E2622" s="211" t="s">
        <v>3649</v>
      </c>
      <c r="F2622" s="211" t="s">
        <v>1021</v>
      </c>
      <c r="G2622" s="211" t="s">
        <v>1812</v>
      </c>
      <c r="H2622" s="212" t="s">
        <v>3156</v>
      </c>
      <c r="I2622" s="213" t="s">
        <v>19265</v>
      </c>
      <c r="J2622" s="201" t="str">
        <f t="shared" si="81"/>
        <v>0474</v>
      </c>
      <c r="K2622" s="209"/>
      <c r="L2622" s="209"/>
      <c r="M2622" s="214"/>
      <c r="N2622" s="209" t="s">
        <v>18777</v>
      </c>
      <c r="O2622" s="215" t="s">
        <v>18778</v>
      </c>
      <c r="P2622" s="215" t="s">
        <v>18785</v>
      </c>
      <c r="Q2622" s="215" t="s">
        <v>18786</v>
      </c>
    </row>
    <row r="2623" spans="1:17" s="208" customFormat="1" ht="13.15" customHeight="1">
      <c r="A2623" s="209" t="str">
        <f t="shared" si="80"/>
        <v>##1811371784</v>
      </c>
      <c r="B2623" s="210" t="s">
        <v>19264</v>
      </c>
      <c r="C2623" s="211" t="s">
        <v>16754</v>
      </c>
      <c r="D2623" s="211" t="s">
        <v>1022</v>
      </c>
      <c r="E2623" s="211" t="s">
        <v>3649</v>
      </c>
      <c r="F2623" s="211" t="s">
        <v>1021</v>
      </c>
      <c r="G2623" s="211" t="s">
        <v>1812</v>
      </c>
      <c r="H2623" s="212" t="s">
        <v>3156</v>
      </c>
      <c r="I2623" s="213" t="s">
        <v>19265</v>
      </c>
      <c r="J2623" s="201" t="str">
        <f t="shared" si="81"/>
        <v>0474</v>
      </c>
      <c r="K2623" s="209" t="s">
        <v>14592</v>
      </c>
      <c r="L2623" s="209"/>
      <c r="M2623" s="214"/>
      <c r="N2623" s="209" t="s">
        <v>18777</v>
      </c>
      <c r="O2623" s="215" t="s">
        <v>18778</v>
      </c>
      <c r="P2623" s="215" t="s">
        <v>18785</v>
      </c>
      <c r="Q2623" s="215" t="s">
        <v>18786</v>
      </c>
    </row>
    <row r="2624" spans="1:17" s="208" customFormat="1" ht="13.15" customHeight="1">
      <c r="A2624" s="209" t="str">
        <f t="shared" si="80"/>
        <v>1F-QMA0000021582741477516466</v>
      </c>
      <c r="B2624" s="210" t="s">
        <v>19264</v>
      </c>
      <c r="C2624" s="211" t="s">
        <v>1022</v>
      </c>
      <c r="D2624" s="211" t="s">
        <v>1022</v>
      </c>
      <c r="E2624" s="211" t="s">
        <v>16770</v>
      </c>
      <c r="F2624" s="211" t="s">
        <v>1021</v>
      </c>
      <c r="G2624" s="211" t="s">
        <v>1812</v>
      </c>
      <c r="H2624" s="212" t="s">
        <v>3156</v>
      </c>
      <c r="I2624" s="213" t="s">
        <v>19265</v>
      </c>
      <c r="J2624" s="201" t="str">
        <f t="shared" si="81"/>
        <v>0474</v>
      </c>
      <c r="K2624" s="209"/>
      <c r="L2624" s="209"/>
      <c r="M2624" s="214"/>
      <c r="N2624" s="209" t="s">
        <v>18777</v>
      </c>
      <c r="O2624" s="215" t="s">
        <v>18778</v>
      </c>
      <c r="P2624" s="215" t="s">
        <v>18785</v>
      </c>
      <c r="Q2624" s="215" t="s">
        <v>18786</v>
      </c>
    </row>
    <row r="2625" spans="1:17" s="208" customFormat="1" ht="13.15" customHeight="1">
      <c r="A2625" s="209" t="str">
        <f t="shared" si="80"/>
        <v>1372658031093810327</v>
      </c>
      <c r="B2625" s="210" t="s">
        <v>19266</v>
      </c>
      <c r="C2625" s="211" t="s">
        <v>1034</v>
      </c>
      <c r="D2625" s="211" t="s">
        <v>1034</v>
      </c>
      <c r="E2625" s="211" t="s">
        <v>16773</v>
      </c>
      <c r="F2625" s="211" t="s">
        <v>1033</v>
      </c>
      <c r="G2625" s="211" t="s">
        <v>1801</v>
      </c>
      <c r="H2625" s="212" t="s">
        <v>3299</v>
      </c>
      <c r="I2625" s="213" t="s">
        <v>1035</v>
      </c>
      <c r="J2625" s="201" t="str">
        <f t="shared" si="81"/>
        <v>0476</v>
      </c>
      <c r="K2625" s="209"/>
      <c r="L2625" s="209"/>
      <c r="M2625" s="214"/>
      <c r="N2625" s="209" t="s">
        <v>18777</v>
      </c>
      <c r="O2625" s="215" t="s">
        <v>18778</v>
      </c>
      <c r="P2625" s="215" t="s">
        <v>18785</v>
      </c>
      <c r="Q2625" s="215" t="s">
        <v>18786</v>
      </c>
    </row>
    <row r="2626" spans="1:17" s="208" customFormat="1" ht="13.15" customHeight="1">
      <c r="A2626" s="209" t="str">
        <f t="shared" ref="A2626:A2689" si="82">E2626&amp;C2626</f>
        <v>1372658041093810327</v>
      </c>
      <c r="B2626" s="210" t="s">
        <v>19266</v>
      </c>
      <c r="C2626" s="211" t="s">
        <v>1034</v>
      </c>
      <c r="D2626" s="211" t="s">
        <v>1034</v>
      </c>
      <c r="E2626" s="211" t="s">
        <v>16774</v>
      </c>
      <c r="F2626" s="211" t="s">
        <v>1033</v>
      </c>
      <c r="G2626" s="211" t="s">
        <v>1801</v>
      </c>
      <c r="H2626" s="212" t="s">
        <v>3299</v>
      </c>
      <c r="I2626" s="213" t="s">
        <v>1035</v>
      </c>
      <c r="J2626" s="201" t="str">
        <f t="shared" ref="J2626:J2689" si="83">B2626</f>
        <v>0476</v>
      </c>
      <c r="K2626" s="209"/>
      <c r="L2626" s="209"/>
      <c r="M2626" s="214"/>
      <c r="N2626" s="209" t="s">
        <v>18777</v>
      </c>
      <c r="O2626" s="215" t="s">
        <v>18778</v>
      </c>
      <c r="P2626" s="215" t="s">
        <v>18785</v>
      </c>
      <c r="Q2626" s="215" t="s">
        <v>18786</v>
      </c>
    </row>
    <row r="2627" spans="1:17" s="208" customFormat="1" ht="13.15" customHeight="1">
      <c r="A2627" s="209" t="str">
        <f t="shared" si="82"/>
        <v>1372658051093810327</v>
      </c>
      <c r="B2627" s="210" t="s">
        <v>19266</v>
      </c>
      <c r="C2627" s="211" t="s">
        <v>1034</v>
      </c>
      <c r="D2627" s="211" t="s">
        <v>1034</v>
      </c>
      <c r="E2627" s="211" t="s">
        <v>16775</v>
      </c>
      <c r="F2627" s="211" t="s">
        <v>1033</v>
      </c>
      <c r="G2627" s="211" t="s">
        <v>1801</v>
      </c>
      <c r="H2627" s="212" t="s">
        <v>3299</v>
      </c>
      <c r="I2627" s="213" t="s">
        <v>1035</v>
      </c>
      <c r="J2627" s="201" t="str">
        <f t="shared" si="83"/>
        <v>0476</v>
      </c>
      <c r="K2627" s="209"/>
      <c r="L2627" s="209"/>
      <c r="M2627" s="214"/>
      <c r="N2627" s="209" t="s">
        <v>18777</v>
      </c>
      <c r="O2627" s="215" t="s">
        <v>18778</v>
      </c>
      <c r="P2627" s="215" t="s">
        <v>18785</v>
      </c>
      <c r="Q2627" s="215" t="s">
        <v>18786</v>
      </c>
    </row>
    <row r="2628" spans="1:17" s="208" customFormat="1" ht="13.15" customHeight="1">
      <c r="A2628" s="209" t="str">
        <f t="shared" si="82"/>
        <v>1372658061093810327</v>
      </c>
      <c r="B2628" s="210" t="s">
        <v>19266</v>
      </c>
      <c r="C2628" s="211" t="s">
        <v>1034</v>
      </c>
      <c r="D2628" s="211" t="s">
        <v>1034</v>
      </c>
      <c r="E2628" s="211" t="s">
        <v>1033</v>
      </c>
      <c r="F2628" s="211" t="s">
        <v>1033</v>
      </c>
      <c r="G2628" s="211" t="s">
        <v>1801</v>
      </c>
      <c r="H2628" s="212" t="s">
        <v>3299</v>
      </c>
      <c r="I2628" s="213" t="s">
        <v>1035</v>
      </c>
      <c r="J2628" s="201" t="str">
        <f t="shared" si="83"/>
        <v>0476</v>
      </c>
      <c r="K2628" s="209"/>
      <c r="L2628" s="209"/>
      <c r="M2628" s="214"/>
      <c r="N2628" s="209" t="s">
        <v>18777</v>
      </c>
      <c r="O2628" s="215" t="s">
        <v>18778</v>
      </c>
      <c r="P2628" s="215" t="s">
        <v>18785</v>
      </c>
      <c r="Q2628" s="215" t="s">
        <v>18786</v>
      </c>
    </row>
    <row r="2629" spans="1:17" s="208" customFormat="1" ht="13.15" customHeight="1">
      <c r="A2629" s="209" t="str">
        <f t="shared" si="82"/>
        <v>##1093810327</v>
      </c>
      <c r="B2629" s="210" t="s">
        <v>19266</v>
      </c>
      <c r="C2629" s="211" t="s">
        <v>1034</v>
      </c>
      <c r="D2629" s="211" t="s">
        <v>1034</v>
      </c>
      <c r="E2629" s="211" t="s">
        <v>3649</v>
      </c>
      <c r="F2629" s="211" t="s">
        <v>1033</v>
      </c>
      <c r="G2629" s="211" t="s">
        <v>1801</v>
      </c>
      <c r="H2629" s="212" t="s">
        <v>3299</v>
      </c>
      <c r="I2629" s="213" t="s">
        <v>1035</v>
      </c>
      <c r="J2629" s="201" t="str">
        <f t="shared" si="83"/>
        <v>0476</v>
      </c>
      <c r="K2629" s="209"/>
      <c r="L2629" s="209"/>
      <c r="M2629" s="214"/>
      <c r="N2629" s="209" t="s">
        <v>18777</v>
      </c>
      <c r="O2629" s="215" t="s">
        <v>18778</v>
      </c>
      <c r="P2629" s="215" t="s">
        <v>18785</v>
      </c>
      <c r="Q2629" s="215" t="s">
        <v>18786</v>
      </c>
    </row>
    <row r="2630" spans="1:17" s="208" customFormat="1" ht="13.15" customHeight="1">
      <c r="A2630" s="209" t="str">
        <f t="shared" si="82"/>
        <v>1B-1008341093810327</v>
      </c>
      <c r="B2630" s="210" t="s">
        <v>19266</v>
      </c>
      <c r="C2630" s="211" t="s">
        <v>1034</v>
      </c>
      <c r="D2630" s="211" t="s">
        <v>1034</v>
      </c>
      <c r="E2630" s="211" t="s">
        <v>16776</v>
      </c>
      <c r="F2630" s="211" t="s">
        <v>1033</v>
      </c>
      <c r="G2630" s="211" t="s">
        <v>1801</v>
      </c>
      <c r="H2630" s="212" t="s">
        <v>3299</v>
      </c>
      <c r="I2630" s="213" t="s">
        <v>1035</v>
      </c>
      <c r="J2630" s="201" t="str">
        <f t="shared" si="83"/>
        <v>0476</v>
      </c>
      <c r="K2630" s="209"/>
      <c r="L2630" s="209"/>
      <c r="M2630" s="214"/>
      <c r="N2630" s="209" t="s">
        <v>18777</v>
      </c>
      <c r="O2630" s="215" t="s">
        <v>18778</v>
      </c>
      <c r="P2630" s="215" t="s">
        <v>18785</v>
      </c>
      <c r="Q2630" s="215" t="s">
        <v>18786</v>
      </c>
    </row>
    <row r="2631" spans="1:17" s="208" customFormat="1" ht="13.15" customHeight="1">
      <c r="A2631" s="209" t="str">
        <f t="shared" si="82"/>
        <v>1F-QMA0000027618321093810327</v>
      </c>
      <c r="B2631" s="210" t="s">
        <v>19266</v>
      </c>
      <c r="C2631" s="211" t="s">
        <v>1034</v>
      </c>
      <c r="D2631" s="211" t="s">
        <v>1034</v>
      </c>
      <c r="E2631" s="211" t="s">
        <v>16777</v>
      </c>
      <c r="F2631" s="211" t="s">
        <v>1033</v>
      </c>
      <c r="G2631" s="211" t="s">
        <v>1801</v>
      </c>
      <c r="H2631" s="212" t="s">
        <v>3299</v>
      </c>
      <c r="I2631" s="213" t="s">
        <v>1035</v>
      </c>
      <c r="J2631" s="201" t="str">
        <f t="shared" si="83"/>
        <v>0476</v>
      </c>
      <c r="K2631" s="209"/>
      <c r="L2631" s="209"/>
      <c r="M2631" s="214"/>
      <c r="N2631" s="209" t="s">
        <v>18777</v>
      </c>
      <c r="O2631" s="215" t="s">
        <v>18778</v>
      </c>
      <c r="P2631" s="215" t="s">
        <v>18785</v>
      </c>
      <c r="Q2631" s="215" t="s">
        <v>18786</v>
      </c>
    </row>
    <row r="2632" spans="1:17" s="208" customFormat="1" ht="13.15" customHeight="1">
      <c r="A2632" s="209" t="str">
        <f t="shared" si="82"/>
        <v>1Q-H0HH0201011093810327</v>
      </c>
      <c r="B2632" s="210" t="s">
        <v>19266</v>
      </c>
      <c r="C2632" s="211" t="s">
        <v>1034</v>
      </c>
      <c r="D2632" s="211" t="s">
        <v>1034</v>
      </c>
      <c r="E2632" s="211" t="s">
        <v>16778</v>
      </c>
      <c r="F2632" s="211" t="s">
        <v>1033</v>
      </c>
      <c r="G2632" s="211" t="s">
        <v>1801</v>
      </c>
      <c r="H2632" s="212" t="s">
        <v>3299</v>
      </c>
      <c r="I2632" s="213" t="s">
        <v>1035</v>
      </c>
      <c r="J2632" s="201" t="str">
        <f t="shared" si="83"/>
        <v>0476</v>
      </c>
      <c r="K2632" s="209"/>
      <c r="L2632" s="209"/>
      <c r="M2632" s="214"/>
      <c r="N2632" s="209" t="s">
        <v>18777</v>
      </c>
      <c r="O2632" s="215" t="s">
        <v>18778</v>
      </c>
      <c r="P2632" s="215" t="s">
        <v>18785</v>
      </c>
      <c r="Q2632" s="215" t="s">
        <v>18786</v>
      </c>
    </row>
    <row r="2633" spans="1:17" s="208" customFormat="1" ht="13.15" customHeight="1">
      <c r="A2633" s="209" t="str">
        <f t="shared" si="82"/>
        <v>56-F05CHOASNF1093810327</v>
      </c>
      <c r="B2633" s="210" t="s">
        <v>19266</v>
      </c>
      <c r="C2633" s="211" t="s">
        <v>1034</v>
      </c>
      <c r="D2633" s="211" t="s">
        <v>1034</v>
      </c>
      <c r="E2633" s="211" t="s">
        <v>16779</v>
      </c>
      <c r="F2633" s="211" t="s">
        <v>1033</v>
      </c>
      <c r="G2633" s="211" t="s">
        <v>1801</v>
      </c>
      <c r="H2633" s="212" t="s">
        <v>3299</v>
      </c>
      <c r="I2633" s="213" t="s">
        <v>1035</v>
      </c>
      <c r="J2633" s="201" t="str">
        <f t="shared" si="83"/>
        <v>0476</v>
      </c>
      <c r="K2633" s="209"/>
      <c r="L2633" s="209"/>
      <c r="M2633" s="214"/>
      <c r="N2633" s="209" t="s">
        <v>18777</v>
      </c>
      <c r="O2633" s="215" t="s">
        <v>18778</v>
      </c>
      <c r="P2633" s="215" t="s">
        <v>18785</v>
      </c>
      <c r="Q2633" s="215" t="s">
        <v>18786</v>
      </c>
    </row>
    <row r="2634" spans="1:17" s="208" customFormat="1" ht="13.15" customHeight="1">
      <c r="A2634" s="209" t="str">
        <f t="shared" si="82"/>
        <v>1372799041043281330</v>
      </c>
      <c r="B2634" s="210" t="s">
        <v>19267</v>
      </c>
      <c r="C2634" s="211" t="s">
        <v>16780</v>
      </c>
      <c r="D2634" s="211" t="s">
        <v>16780</v>
      </c>
      <c r="E2634" s="211" t="s">
        <v>16781</v>
      </c>
      <c r="F2634" s="211" t="s">
        <v>16782</v>
      </c>
      <c r="G2634" s="211" t="s">
        <v>16783</v>
      </c>
      <c r="H2634" s="212" t="s">
        <v>16784</v>
      </c>
      <c r="I2634" s="213" t="s">
        <v>19268</v>
      </c>
      <c r="J2634" s="201" t="str">
        <f t="shared" si="83"/>
        <v>0477</v>
      </c>
      <c r="K2634" s="209"/>
      <c r="L2634" s="209"/>
      <c r="M2634" s="214"/>
      <c r="N2634" s="209" t="s">
        <v>18777</v>
      </c>
      <c r="O2634" s="215" t="s">
        <v>18778</v>
      </c>
      <c r="P2634" s="215" t="s">
        <v>18800</v>
      </c>
      <c r="Q2634" s="215" t="s">
        <v>18801</v>
      </c>
    </row>
    <row r="2635" spans="1:17" s="208" customFormat="1" ht="13.15" customHeight="1">
      <c r="A2635" s="209" t="str">
        <f t="shared" si="82"/>
        <v>1372799051043281330</v>
      </c>
      <c r="B2635" s="210" t="s">
        <v>19267</v>
      </c>
      <c r="C2635" s="211" t="s">
        <v>16780</v>
      </c>
      <c r="D2635" s="211" t="s">
        <v>16780</v>
      </c>
      <c r="E2635" s="211" t="s">
        <v>16782</v>
      </c>
      <c r="F2635" s="211" t="s">
        <v>16782</v>
      </c>
      <c r="G2635" s="211" t="s">
        <v>16783</v>
      </c>
      <c r="H2635" s="212" t="s">
        <v>16784</v>
      </c>
      <c r="I2635" s="213" t="s">
        <v>19268</v>
      </c>
      <c r="J2635" s="201" t="str">
        <f t="shared" si="83"/>
        <v>0477</v>
      </c>
      <c r="K2635" s="209"/>
      <c r="L2635" s="209"/>
      <c r="M2635" s="214"/>
      <c r="N2635" s="209" t="s">
        <v>18777</v>
      </c>
      <c r="O2635" s="215" t="s">
        <v>18778</v>
      </c>
      <c r="P2635" s="215" t="s">
        <v>18800</v>
      </c>
      <c r="Q2635" s="215" t="s">
        <v>18801</v>
      </c>
    </row>
    <row r="2636" spans="1:17" s="208" customFormat="1" ht="13.15" customHeight="1">
      <c r="A2636" s="209" t="str">
        <f t="shared" si="82"/>
        <v>1F-QMA0000020871391043281330</v>
      </c>
      <c r="B2636" s="210" t="s">
        <v>19267</v>
      </c>
      <c r="C2636" s="211" t="s">
        <v>16780</v>
      </c>
      <c r="D2636" s="211" t="s">
        <v>16780</v>
      </c>
      <c r="E2636" s="211" t="s">
        <v>16785</v>
      </c>
      <c r="F2636" s="211" t="s">
        <v>16782</v>
      </c>
      <c r="G2636" s="211" t="s">
        <v>16783</v>
      </c>
      <c r="H2636" s="212" t="s">
        <v>16784</v>
      </c>
      <c r="I2636" s="213" t="s">
        <v>19268</v>
      </c>
      <c r="J2636" s="201" t="str">
        <f t="shared" si="83"/>
        <v>0477</v>
      </c>
      <c r="K2636" s="209"/>
      <c r="L2636" s="209"/>
      <c r="M2636" s="214"/>
      <c r="N2636" s="209" t="s">
        <v>18777</v>
      </c>
      <c r="O2636" s="215" t="s">
        <v>18778</v>
      </c>
      <c r="P2636" s="215" t="s">
        <v>18800</v>
      </c>
      <c r="Q2636" s="215" t="s">
        <v>18801</v>
      </c>
    </row>
    <row r="2637" spans="1:17" s="208" customFormat="1" ht="13.15" customHeight="1">
      <c r="A2637" s="209" t="str">
        <f t="shared" si="82"/>
        <v>7N-100258301043281330</v>
      </c>
      <c r="B2637" s="210" t="s">
        <v>19267</v>
      </c>
      <c r="C2637" s="211" t="s">
        <v>16780</v>
      </c>
      <c r="D2637" s="211" t="s">
        <v>16780</v>
      </c>
      <c r="E2637" s="211" t="s">
        <v>16786</v>
      </c>
      <c r="F2637" s="211" t="s">
        <v>16782</v>
      </c>
      <c r="G2637" s="211" t="s">
        <v>16783</v>
      </c>
      <c r="H2637" s="212" t="s">
        <v>16784</v>
      </c>
      <c r="I2637" s="213" t="s">
        <v>19268</v>
      </c>
      <c r="J2637" s="201" t="str">
        <f t="shared" si="83"/>
        <v>0477</v>
      </c>
      <c r="K2637" s="209"/>
      <c r="L2637" s="209"/>
      <c r="M2637" s="214"/>
      <c r="N2637" s="209" t="s">
        <v>18777</v>
      </c>
      <c r="O2637" s="215" t="s">
        <v>18778</v>
      </c>
      <c r="P2637" s="215" t="s">
        <v>18800</v>
      </c>
      <c r="Q2637" s="215" t="s">
        <v>18801</v>
      </c>
    </row>
    <row r="2638" spans="1:17" s="208" customFormat="1" ht="13.15" customHeight="1">
      <c r="A2638" s="209" t="str">
        <f t="shared" si="82"/>
        <v>7T-QMA0000020871391043281330</v>
      </c>
      <c r="B2638" s="210" t="s">
        <v>19267</v>
      </c>
      <c r="C2638" s="211" t="s">
        <v>16780</v>
      </c>
      <c r="D2638" s="211" t="s">
        <v>16780</v>
      </c>
      <c r="E2638" s="211" t="s">
        <v>16787</v>
      </c>
      <c r="F2638" s="211" t="s">
        <v>16782</v>
      </c>
      <c r="G2638" s="211" t="s">
        <v>16783</v>
      </c>
      <c r="H2638" s="212" t="s">
        <v>16784</v>
      </c>
      <c r="I2638" s="213" t="s">
        <v>19268</v>
      </c>
      <c r="J2638" s="201" t="str">
        <f t="shared" si="83"/>
        <v>0477</v>
      </c>
      <c r="K2638" s="209"/>
      <c r="L2638" s="209"/>
      <c r="M2638" s="214"/>
      <c r="N2638" s="209" t="s">
        <v>18777</v>
      </c>
      <c r="O2638" s="215" t="s">
        <v>18778</v>
      </c>
      <c r="P2638" s="215" t="s">
        <v>18800</v>
      </c>
      <c r="Q2638" s="215" t="s">
        <v>18801</v>
      </c>
    </row>
    <row r="2639" spans="1:17" s="208" customFormat="1" ht="13.15" customHeight="1">
      <c r="A2639" s="209" t="str">
        <f t="shared" si="82"/>
        <v>7W-60661043281330</v>
      </c>
      <c r="B2639" s="210" t="s">
        <v>19267</v>
      </c>
      <c r="C2639" s="211" t="s">
        <v>16780</v>
      </c>
      <c r="D2639" s="211" t="s">
        <v>16780</v>
      </c>
      <c r="E2639" s="211" t="s">
        <v>16788</v>
      </c>
      <c r="F2639" s="211" t="s">
        <v>16782</v>
      </c>
      <c r="G2639" s="211" t="s">
        <v>16783</v>
      </c>
      <c r="H2639" s="212" t="s">
        <v>16784</v>
      </c>
      <c r="I2639" s="213" t="s">
        <v>19268</v>
      </c>
      <c r="J2639" s="201" t="str">
        <f t="shared" si="83"/>
        <v>0477</v>
      </c>
      <c r="K2639" s="209"/>
      <c r="L2639" s="209"/>
      <c r="M2639" s="214"/>
      <c r="N2639" s="209" t="s">
        <v>18777</v>
      </c>
      <c r="O2639" s="215" t="s">
        <v>18778</v>
      </c>
      <c r="P2639" s="215" t="s">
        <v>18800</v>
      </c>
      <c r="Q2639" s="215" t="s">
        <v>18801</v>
      </c>
    </row>
    <row r="2640" spans="1:17" s="208" customFormat="1" ht="13.15" customHeight="1">
      <c r="A2640" s="209" t="str">
        <f t="shared" si="82"/>
        <v>8U-100258301043281330</v>
      </c>
      <c r="B2640" s="210" t="s">
        <v>19267</v>
      </c>
      <c r="C2640" s="211" t="s">
        <v>16780</v>
      </c>
      <c r="D2640" s="211" t="s">
        <v>16780</v>
      </c>
      <c r="E2640" s="211" t="s">
        <v>16789</v>
      </c>
      <c r="F2640" s="211" t="s">
        <v>16782</v>
      </c>
      <c r="G2640" s="211" t="s">
        <v>16783</v>
      </c>
      <c r="H2640" s="212" t="s">
        <v>16784</v>
      </c>
      <c r="I2640" s="213" t="s">
        <v>19268</v>
      </c>
      <c r="J2640" s="201" t="str">
        <f t="shared" si="83"/>
        <v>0477</v>
      </c>
      <c r="K2640" s="209"/>
      <c r="L2640" s="209"/>
      <c r="M2640" s="214"/>
      <c r="N2640" s="209" t="s">
        <v>18777</v>
      </c>
      <c r="O2640" s="215" t="s">
        <v>18778</v>
      </c>
      <c r="P2640" s="215" t="s">
        <v>18800</v>
      </c>
      <c r="Q2640" s="215" t="s">
        <v>18801</v>
      </c>
    </row>
    <row r="2641" spans="1:17" s="208" customFormat="1" ht="13.15" customHeight="1">
      <c r="A2641" s="209" t="str">
        <f t="shared" si="82"/>
        <v>8W-QMA0000020871391043281330</v>
      </c>
      <c r="B2641" s="210" t="s">
        <v>19267</v>
      </c>
      <c r="C2641" s="211" t="s">
        <v>16780</v>
      </c>
      <c r="D2641" s="211" t="s">
        <v>16780</v>
      </c>
      <c r="E2641" s="211" t="s">
        <v>16790</v>
      </c>
      <c r="F2641" s="211" t="s">
        <v>16782</v>
      </c>
      <c r="G2641" s="211" t="s">
        <v>16783</v>
      </c>
      <c r="H2641" s="212" t="s">
        <v>16784</v>
      </c>
      <c r="I2641" s="213" t="s">
        <v>19268</v>
      </c>
      <c r="J2641" s="201" t="str">
        <f t="shared" si="83"/>
        <v>0477</v>
      </c>
      <c r="K2641" s="209"/>
      <c r="L2641" s="209"/>
      <c r="M2641" s="214"/>
      <c r="N2641" s="209" t="s">
        <v>18777</v>
      </c>
      <c r="O2641" s="215" t="s">
        <v>18778</v>
      </c>
      <c r="P2641" s="215" t="s">
        <v>18800</v>
      </c>
      <c r="Q2641" s="215" t="s">
        <v>18801</v>
      </c>
    </row>
    <row r="2642" spans="1:17" s="208" customFormat="1" ht="13.15" customHeight="1">
      <c r="A2642" s="209" t="str">
        <f t="shared" si="82"/>
        <v>8Y-60661043281330</v>
      </c>
      <c r="B2642" s="210" t="s">
        <v>19267</v>
      </c>
      <c r="C2642" s="211" t="s">
        <v>16780</v>
      </c>
      <c r="D2642" s="211" t="s">
        <v>16780</v>
      </c>
      <c r="E2642" s="211" t="s">
        <v>16791</v>
      </c>
      <c r="F2642" s="211" t="s">
        <v>16782</v>
      </c>
      <c r="G2642" s="211" t="s">
        <v>16783</v>
      </c>
      <c r="H2642" s="212" t="s">
        <v>16784</v>
      </c>
      <c r="I2642" s="213" t="s">
        <v>19268</v>
      </c>
      <c r="J2642" s="201" t="str">
        <f t="shared" si="83"/>
        <v>0477</v>
      </c>
      <c r="K2642" s="209"/>
      <c r="L2642" s="209"/>
      <c r="M2642" s="214"/>
      <c r="N2642" s="209" t="s">
        <v>18777</v>
      </c>
      <c r="O2642" s="215" t="s">
        <v>18778</v>
      </c>
      <c r="P2642" s="215" t="s">
        <v>18800</v>
      </c>
      <c r="Q2642" s="215" t="s">
        <v>18801</v>
      </c>
    </row>
    <row r="2643" spans="1:17" s="208" customFormat="1" ht="13.15" customHeight="1">
      <c r="A2643" s="209" t="str">
        <f t="shared" si="82"/>
        <v>1373193031831251479</v>
      </c>
      <c r="B2643" s="210" t="s">
        <v>19269</v>
      </c>
      <c r="C2643" s="211" t="s">
        <v>16796</v>
      </c>
      <c r="D2643" s="211" t="s">
        <v>16792</v>
      </c>
      <c r="E2643" s="211" t="s">
        <v>16797</v>
      </c>
      <c r="F2643" s="211" t="s">
        <v>16793</v>
      </c>
      <c r="G2643" s="211" t="s">
        <v>16794</v>
      </c>
      <c r="H2643" s="212" t="s">
        <v>16795</v>
      </c>
      <c r="I2643" s="213" t="s">
        <v>19270</v>
      </c>
      <c r="J2643" s="201" t="str">
        <f t="shared" si="83"/>
        <v>0478</v>
      </c>
      <c r="K2643" s="209"/>
      <c r="L2643" s="209"/>
      <c r="M2643" s="214"/>
      <c r="N2643" s="209" t="s">
        <v>18765</v>
      </c>
      <c r="O2643" s="215" t="s">
        <v>18766</v>
      </c>
      <c r="P2643" s="215" t="s">
        <v>18835</v>
      </c>
      <c r="Q2643" s="215" t="s">
        <v>18836</v>
      </c>
    </row>
    <row r="2644" spans="1:17" s="208" customFormat="1" ht="13.15" customHeight="1">
      <c r="A2644" s="209" t="str">
        <f t="shared" si="82"/>
        <v>1373193051073500799</v>
      </c>
      <c r="B2644" s="210" t="s">
        <v>19269</v>
      </c>
      <c r="C2644" s="211" t="s">
        <v>16798</v>
      </c>
      <c r="D2644" s="211" t="s">
        <v>16792</v>
      </c>
      <c r="E2644" s="211" t="s">
        <v>16799</v>
      </c>
      <c r="F2644" s="211" t="s">
        <v>16793</v>
      </c>
      <c r="G2644" s="211" t="s">
        <v>16794</v>
      </c>
      <c r="H2644" s="212" t="s">
        <v>16795</v>
      </c>
      <c r="I2644" s="213" t="s">
        <v>19270</v>
      </c>
      <c r="J2644" s="201" t="str">
        <f t="shared" si="83"/>
        <v>0478</v>
      </c>
      <c r="K2644" s="209"/>
      <c r="L2644" s="209"/>
      <c r="M2644" s="214"/>
      <c r="N2644" s="209" t="s">
        <v>18765</v>
      </c>
      <c r="O2644" s="215" t="s">
        <v>18766</v>
      </c>
      <c r="P2644" s="215" t="s">
        <v>18835</v>
      </c>
      <c r="Q2644" s="215" t="s">
        <v>18836</v>
      </c>
    </row>
    <row r="2645" spans="1:17" s="208" customFormat="1" ht="13.15" customHeight="1">
      <c r="A2645" s="209" t="str">
        <f t="shared" si="82"/>
        <v>1373193051619941291</v>
      </c>
      <c r="B2645" s="210" t="s">
        <v>19269</v>
      </c>
      <c r="C2645" s="211" t="s">
        <v>16800</v>
      </c>
      <c r="D2645" s="211" t="s">
        <v>16792</v>
      </c>
      <c r="E2645" s="211" t="s">
        <v>16799</v>
      </c>
      <c r="F2645" s="211" t="s">
        <v>16793</v>
      </c>
      <c r="G2645" s="211" t="s">
        <v>16794</v>
      </c>
      <c r="H2645" s="212" t="s">
        <v>16795</v>
      </c>
      <c r="I2645" s="213" t="s">
        <v>19270</v>
      </c>
      <c r="J2645" s="201" t="str">
        <f t="shared" si="83"/>
        <v>0478</v>
      </c>
      <c r="K2645" s="209"/>
      <c r="L2645" s="209"/>
      <c r="M2645" s="214"/>
      <c r="N2645" s="209" t="s">
        <v>18765</v>
      </c>
      <c r="O2645" s="215" t="s">
        <v>18766</v>
      </c>
      <c r="P2645" s="215" t="s">
        <v>18835</v>
      </c>
      <c r="Q2645" s="215" t="s">
        <v>18836</v>
      </c>
    </row>
    <row r="2646" spans="1:17" s="208" customFormat="1" ht="13.15" customHeight="1">
      <c r="A2646" s="209" t="str">
        <f t="shared" si="82"/>
        <v>1373193061073500799</v>
      </c>
      <c r="B2646" s="210" t="s">
        <v>19269</v>
      </c>
      <c r="C2646" s="211" t="s">
        <v>16798</v>
      </c>
      <c r="D2646" s="211" t="s">
        <v>16792</v>
      </c>
      <c r="E2646" s="211" t="s">
        <v>16801</v>
      </c>
      <c r="F2646" s="211" t="s">
        <v>16793</v>
      </c>
      <c r="G2646" s="211" t="s">
        <v>16794</v>
      </c>
      <c r="H2646" s="212" t="s">
        <v>16795</v>
      </c>
      <c r="I2646" s="213" t="s">
        <v>19270</v>
      </c>
      <c r="J2646" s="201" t="str">
        <f t="shared" si="83"/>
        <v>0478</v>
      </c>
      <c r="K2646" s="209"/>
      <c r="L2646" s="209"/>
      <c r="M2646" s="214"/>
      <c r="N2646" s="209" t="s">
        <v>18765</v>
      </c>
      <c r="O2646" s="215" t="s">
        <v>18766</v>
      </c>
      <c r="P2646" s="215" t="s">
        <v>18835</v>
      </c>
      <c r="Q2646" s="215" t="s">
        <v>18836</v>
      </c>
    </row>
    <row r="2647" spans="1:17" s="208" customFormat="1" ht="13.15" customHeight="1">
      <c r="A2647" s="209" t="str">
        <f t="shared" si="82"/>
        <v>1373193061306223458</v>
      </c>
      <c r="B2647" s="210" t="s">
        <v>19269</v>
      </c>
      <c r="C2647" s="211" t="s">
        <v>16792</v>
      </c>
      <c r="D2647" s="211" t="s">
        <v>16792</v>
      </c>
      <c r="E2647" s="211" t="s">
        <v>16801</v>
      </c>
      <c r="F2647" s="211" t="s">
        <v>16793</v>
      </c>
      <c r="G2647" s="211" t="s">
        <v>16794</v>
      </c>
      <c r="H2647" s="212" t="s">
        <v>16795</v>
      </c>
      <c r="I2647" s="213" t="s">
        <v>19270</v>
      </c>
      <c r="J2647" s="201" t="str">
        <f t="shared" si="83"/>
        <v>0478</v>
      </c>
      <c r="K2647" s="209" t="s">
        <v>9153</v>
      </c>
      <c r="L2647" s="209"/>
      <c r="M2647" s="214"/>
      <c r="N2647" s="209" t="s">
        <v>18765</v>
      </c>
      <c r="O2647" s="215" t="s">
        <v>18766</v>
      </c>
      <c r="P2647" s="215" t="s">
        <v>18835</v>
      </c>
      <c r="Q2647" s="215" t="s">
        <v>18836</v>
      </c>
    </row>
    <row r="2648" spans="1:17" s="208" customFormat="1" ht="13.15" customHeight="1">
      <c r="A2648" s="209" t="str">
        <f t="shared" si="82"/>
        <v>3609919011073500799</v>
      </c>
      <c r="B2648" s="210" t="s">
        <v>19269</v>
      </c>
      <c r="C2648" s="211" t="s">
        <v>16798</v>
      </c>
      <c r="D2648" s="211" t="s">
        <v>16792</v>
      </c>
      <c r="E2648" s="211" t="s">
        <v>16793</v>
      </c>
      <c r="F2648" s="211" t="s">
        <v>16793</v>
      </c>
      <c r="G2648" s="211" t="s">
        <v>16794</v>
      </c>
      <c r="H2648" s="212" t="s">
        <v>16795</v>
      </c>
      <c r="I2648" s="213" t="s">
        <v>19270</v>
      </c>
      <c r="J2648" s="201" t="str">
        <f t="shared" si="83"/>
        <v>0478</v>
      </c>
      <c r="K2648" s="209" t="s">
        <v>14592</v>
      </c>
      <c r="L2648" s="209"/>
      <c r="M2648" s="214"/>
      <c r="N2648" s="209" t="s">
        <v>18765</v>
      </c>
      <c r="O2648" s="215" t="s">
        <v>18766</v>
      </c>
      <c r="P2648" s="215" t="s">
        <v>18835</v>
      </c>
      <c r="Q2648" s="215" t="s">
        <v>18836</v>
      </c>
    </row>
    <row r="2649" spans="1:17" s="208" customFormat="1" ht="13.15" customHeight="1">
      <c r="A2649" s="209" t="str">
        <f t="shared" si="82"/>
        <v>3609919011306223458</v>
      </c>
      <c r="B2649" s="210" t="s">
        <v>19269</v>
      </c>
      <c r="C2649" s="211" t="s">
        <v>16792</v>
      </c>
      <c r="D2649" s="211" t="s">
        <v>16792</v>
      </c>
      <c r="E2649" s="211" t="s">
        <v>16793</v>
      </c>
      <c r="F2649" s="211" t="s">
        <v>16793</v>
      </c>
      <c r="G2649" s="211" t="s">
        <v>16794</v>
      </c>
      <c r="H2649" s="212" t="s">
        <v>16795</v>
      </c>
      <c r="I2649" s="213" t="s">
        <v>19270</v>
      </c>
      <c r="J2649" s="201" t="str">
        <f t="shared" si="83"/>
        <v>0478</v>
      </c>
      <c r="K2649" s="209"/>
      <c r="L2649" s="209"/>
      <c r="M2649" s="214"/>
      <c r="N2649" s="209" t="s">
        <v>18765</v>
      </c>
      <c r="O2649" s="215" t="s">
        <v>18766</v>
      </c>
      <c r="P2649" s="215" t="s">
        <v>18835</v>
      </c>
      <c r="Q2649" s="215" t="s">
        <v>18836</v>
      </c>
    </row>
    <row r="2650" spans="1:17" s="208" customFormat="1" ht="13.15" customHeight="1">
      <c r="A2650" s="209" t="str">
        <f t="shared" si="82"/>
        <v>3609919021306223458</v>
      </c>
      <c r="B2650" s="210" t="s">
        <v>19269</v>
      </c>
      <c r="C2650" s="211" t="s">
        <v>16792</v>
      </c>
      <c r="D2650" s="211" t="s">
        <v>16792</v>
      </c>
      <c r="E2650" s="211" t="s">
        <v>16804</v>
      </c>
      <c r="F2650" s="211" t="s">
        <v>16793</v>
      </c>
      <c r="G2650" s="211" t="s">
        <v>16794</v>
      </c>
      <c r="H2650" s="212" t="s">
        <v>16795</v>
      </c>
      <c r="I2650" s="213" t="s">
        <v>19270</v>
      </c>
      <c r="J2650" s="201" t="str">
        <f t="shared" si="83"/>
        <v>0478</v>
      </c>
      <c r="K2650" s="209"/>
      <c r="L2650" s="209"/>
      <c r="M2650" s="214"/>
      <c r="N2650" s="209" t="s">
        <v>18765</v>
      </c>
      <c r="O2650" s="215" t="s">
        <v>18766</v>
      </c>
      <c r="P2650" s="215" t="s">
        <v>18835</v>
      </c>
      <c r="Q2650" s="215" t="s">
        <v>18836</v>
      </c>
    </row>
    <row r="2651" spans="1:17" s="208" customFormat="1" ht="13.15" customHeight="1">
      <c r="A2651" s="209" t="str">
        <f t="shared" si="82"/>
        <v>##1306223458</v>
      </c>
      <c r="B2651" s="210" t="s">
        <v>19269</v>
      </c>
      <c r="C2651" s="211" t="s">
        <v>16792</v>
      </c>
      <c r="D2651" s="211" t="s">
        <v>16792</v>
      </c>
      <c r="E2651" s="211" t="s">
        <v>3649</v>
      </c>
      <c r="F2651" s="211" t="s">
        <v>16793</v>
      </c>
      <c r="G2651" s="211" t="s">
        <v>16794</v>
      </c>
      <c r="H2651" s="212" t="s">
        <v>16795</v>
      </c>
      <c r="I2651" s="213" t="s">
        <v>19270</v>
      </c>
      <c r="J2651" s="201" t="str">
        <f t="shared" si="83"/>
        <v>0478</v>
      </c>
      <c r="K2651" s="209"/>
      <c r="L2651" s="209"/>
      <c r="M2651" s="214"/>
      <c r="N2651" s="209" t="s">
        <v>18765</v>
      </c>
      <c r="O2651" s="215" t="s">
        <v>18766</v>
      </c>
      <c r="P2651" s="215" t="s">
        <v>18835</v>
      </c>
      <c r="Q2651" s="215" t="s">
        <v>18836</v>
      </c>
    </row>
    <row r="2652" spans="1:17" s="208" customFormat="1" ht="13.15" customHeight="1">
      <c r="A2652" s="209" t="str">
        <f t="shared" si="82"/>
        <v>1F-QMA0000027634071073500799</v>
      </c>
      <c r="B2652" s="210" t="s">
        <v>19269</v>
      </c>
      <c r="C2652" s="211" t="s">
        <v>16798</v>
      </c>
      <c r="D2652" s="211" t="s">
        <v>16792</v>
      </c>
      <c r="E2652" s="211" t="s">
        <v>16802</v>
      </c>
      <c r="F2652" s="211" t="s">
        <v>16793</v>
      </c>
      <c r="G2652" s="211" t="s">
        <v>16794</v>
      </c>
      <c r="H2652" s="212" t="s">
        <v>16795</v>
      </c>
      <c r="I2652" s="213" t="s">
        <v>19270</v>
      </c>
      <c r="J2652" s="201" t="str">
        <f t="shared" si="83"/>
        <v>0478</v>
      </c>
      <c r="K2652" s="209"/>
      <c r="L2652" s="209"/>
      <c r="M2652" s="214"/>
      <c r="N2652" s="209" t="s">
        <v>18765</v>
      </c>
      <c r="O2652" s="215" t="s">
        <v>18766</v>
      </c>
      <c r="P2652" s="215" t="s">
        <v>18835</v>
      </c>
      <c r="Q2652" s="215" t="s">
        <v>18836</v>
      </c>
    </row>
    <row r="2653" spans="1:17" s="208" customFormat="1" ht="13.15" customHeight="1">
      <c r="A2653" s="209" t="str">
        <f t="shared" si="82"/>
        <v>1F-QMP0000038019581306223458</v>
      </c>
      <c r="B2653" s="210" t="s">
        <v>19269</v>
      </c>
      <c r="C2653" s="211" t="s">
        <v>16792</v>
      </c>
      <c r="D2653" s="211" t="s">
        <v>16792</v>
      </c>
      <c r="E2653" s="211" t="s">
        <v>16803</v>
      </c>
      <c r="F2653" s="211" t="s">
        <v>16793</v>
      </c>
      <c r="G2653" s="211" t="s">
        <v>16794</v>
      </c>
      <c r="H2653" s="212" t="s">
        <v>16795</v>
      </c>
      <c r="I2653" s="213" t="s">
        <v>19270</v>
      </c>
      <c r="J2653" s="201" t="str">
        <f t="shared" si="83"/>
        <v>0478</v>
      </c>
      <c r="K2653" s="209"/>
      <c r="L2653" s="209"/>
      <c r="M2653" s="214"/>
      <c r="N2653" s="209" t="s">
        <v>18765</v>
      </c>
      <c r="O2653" s="215" t="s">
        <v>18766</v>
      </c>
      <c r="P2653" s="215" t="s">
        <v>18835</v>
      </c>
      <c r="Q2653" s="215" t="s">
        <v>18836</v>
      </c>
    </row>
    <row r="2654" spans="1:17" s="208" customFormat="1" ht="13.15" customHeight="1">
      <c r="A2654" s="209" t="str">
        <f t="shared" si="82"/>
        <v>1373433021861475626</v>
      </c>
      <c r="B2654" s="210" t="s">
        <v>19271</v>
      </c>
      <c r="C2654" s="211" t="s">
        <v>977</v>
      </c>
      <c r="D2654" s="211" t="s">
        <v>977</v>
      </c>
      <c r="E2654" s="211" t="s">
        <v>16805</v>
      </c>
      <c r="F2654" s="211" t="s">
        <v>976</v>
      </c>
      <c r="G2654" s="211" t="s">
        <v>1866</v>
      </c>
      <c r="H2654" s="212" t="s">
        <v>2393</v>
      </c>
      <c r="I2654" s="213" t="s">
        <v>19272</v>
      </c>
      <c r="J2654" s="201" t="str">
        <f t="shared" si="83"/>
        <v>0479</v>
      </c>
      <c r="K2654" s="209"/>
      <c r="L2654" s="209"/>
      <c r="M2654" s="214"/>
      <c r="N2654" s="209" t="s">
        <v>18777</v>
      </c>
      <c r="O2654" s="215" t="s">
        <v>18778</v>
      </c>
      <c r="P2654" s="215" t="s">
        <v>18835</v>
      </c>
      <c r="Q2654" s="215" t="s">
        <v>18836</v>
      </c>
    </row>
    <row r="2655" spans="1:17" s="208" customFormat="1" ht="13.15" customHeight="1">
      <c r="A2655" s="209" t="str">
        <f t="shared" si="82"/>
        <v>1373433061861475626</v>
      </c>
      <c r="B2655" s="210" t="s">
        <v>19271</v>
      </c>
      <c r="C2655" s="211" t="s">
        <v>977</v>
      </c>
      <c r="D2655" s="211" t="s">
        <v>977</v>
      </c>
      <c r="E2655" s="211" t="s">
        <v>16806</v>
      </c>
      <c r="F2655" s="211" t="s">
        <v>976</v>
      </c>
      <c r="G2655" s="211" t="s">
        <v>1866</v>
      </c>
      <c r="H2655" s="212" t="s">
        <v>2393</v>
      </c>
      <c r="I2655" s="213" t="s">
        <v>19272</v>
      </c>
      <c r="J2655" s="201" t="str">
        <f t="shared" si="83"/>
        <v>0479</v>
      </c>
      <c r="K2655" s="209"/>
      <c r="L2655" s="209"/>
      <c r="M2655" s="214"/>
      <c r="N2655" s="209" t="s">
        <v>18777</v>
      </c>
      <c r="O2655" s="215" t="s">
        <v>18778</v>
      </c>
      <c r="P2655" s="215" t="s">
        <v>18835</v>
      </c>
      <c r="Q2655" s="215" t="s">
        <v>18836</v>
      </c>
    </row>
    <row r="2656" spans="1:17" s="208" customFormat="1" ht="13.15" customHeight="1">
      <c r="A2656" s="209" t="str">
        <f t="shared" si="82"/>
        <v>1373433071861475626</v>
      </c>
      <c r="B2656" s="210" t="s">
        <v>19271</v>
      </c>
      <c r="C2656" s="211" t="s">
        <v>977</v>
      </c>
      <c r="D2656" s="211" t="s">
        <v>977</v>
      </c>
      <c r="E2656" s="211" t="s">
        <v>16807</v>
      </c>
      <c r="F2656" s="211" t="s">
        <v>976</v>
      </c>
      <c r="G2656" s="211" t="s">
        <v>1866</v>
      </c>
      <c r="H2656" s="212" t="s">
        <v>2393</v>
      </c>
      <c r="I2656" s="213" t="s">
        <v>19272</v>
      </c>
      <c r="J2656" s="201" t="str">
        <f t="shared" si="83"/>
        <v>0479</v>
      </c>
      <c r="K2656" s="209"/>
      <c r="L2656" s="209"/>
      <c r="M2656" s="214"/>
      <c r="N2656" s="209" t="s">
        <v>18777</v>
      </c>
      <c r="O2656" s="215" t="s">
        <v>18778</v>
      </c>
      <c r="P2656" s="215" t="s">
        <v>18835</v>
      </c>
      <c r="Q2656" s="215" t="s">
        <v>18836</v>
      </c>
    </row>
    <row r="2657" spans="1:20" ht="13.15" customHeight="1">
      <c r="A2657" s="209" t="str">
        <f t="shared" si="82"/>
        <v>1373433081861475626</v>
      </c>
      <c r="B2657" s="210" t="s">
        <v>19271</v>
      </c>
      <c r="C2657" s="211" t="s">
        <v>977</v>
      </c>
      <c r="D2657" s="211" t="s">
        <v>977</v>
      </c>
      <c r="E2657" s="211" t="s">
        <v>976</v>
      </c>
      <c r="F2657" s="211" t="s">
        <v>976</v>
      </c>
      <c r="G2657" s="211" t="s">
        <v>1866</v>
      </c>
      <c r="H2657" s="212" t="s">
        <v>2393</v>
      </c>
      <c r="I2657" s="213" t="s">
        <v>19272</v>
      </c>
      <c r="J2657" s="201" t="str">
        <f t="shared" si="83"/>
        <v>0479</v>
      </c>
      <c r="K2657" s="209"/>
      <c r="L2657" s="209"/>
      <c r="M2657" s="214"/>
      <c r="N2657" s="209" t="s">
        <v>18777</v>
      </c>
      <c r="O2657" s="215" t="s">
        <v>18778</v>
      </c>
      <c r="P2657" s="215" t="s">
        <v>18835</v>
      </c>
      <c r="Q2657" s="215" t="s">
        <v>18836</v>
      </c>
      <c r="S2657" s="208"/>
    </row>
    <row r="2658" spans="1:20" ht="13.15" customHeight="1">
      <c r="A2658" s="209" t="str">
        <f t="shared" si="82"/>
        <v>1127961021831312941</v>
      </c>
      <c r="B2658" s="210" t="s">
        <v>19273</v>
      </c>
      <c r="C2658" s="211" t="s">
        <v>16809</v>
      </c>
      <c r="D2658" s="211" t="s">
        <v>845</v>
      </c>
      <c r="E2658" s="211" t="s">
        <v>16810</v>
      </c>
      <c r="F2658" s="211" t="s">
        <v>844</v>
      </c>
      <c r="G2658" s="211" t="s">
        <v>2024</v>
      </c>
      <c r="H2658" s="212" t="s">
        <v>1954</v>
      </c>
      <c r="I2658" s="213" t="s">
        <v>846</v>
      </c>
      <c r="J2658" s="201" t="str">
        <f t="shared" si="83"/>
        <v>0480</v>
      </c>
      <c r="K2658" s="209"/>
      <c r="L2658" s="209"/>
      <c r="M2658" s="214"/>
      <c r="N2658" s="209" t="s">
        <v>18777</v>
      </c>
      <c r="O2658" s="215" t="s">
        <v>18778</v>
      </c>
      <c r="P2658" s="215" t="s">
        <v>18785</v>
      </c>
      <c r="Q2658" s="215" t="s">
        <v>18786</v>
      </c>
      <c r="S2658" s="208"/>
    </row>
    <row r="2659" spans="1:20" ht="13.15" customHeight="1">
      <c r="A2659" s="209" t="str">
        <f t="shared" si="82"/>
        <v>1127961021982666111</v>
      </c>
      <c r="B2659" s="210" t="s">
        <v>19273</v>
      </c>
      <c r="C2659" s="211" t="s">
        <v>845</v>
      </c>
      <c r="D2659" s="211" t="s">
        <v>845</v>
      </c>
      <c r="E2659" s="211" t="s">
        <v>16810</v>
      </c>
      <c r="F2659" s="211" t="s">
        <v>844</v>
      </c>
      <c r="G2659" s="211" t="s">
        <v>2024</v>
      </c>
      <c r="H2659" s="212" t="s">
        <v>1954</v>
      </c>
      <c r="I2659" s="213" t="s">
        <v>846</v>
      </c>
      <c r="J2659" s="201" t="str">
        <f t="shared" si="83"/>
        <v>0480</v>
      </c>
      <c r="K2659" s="209"/>
      <c r="L2659" s="209"/>
      <c r="M2659" s="214"/>
      <c r="N2659" s="209" t="s">
        <v>18777</v>
      </c>
      <c r="O2659" s="215" t="s">
        <v>18778</v>
      </c>
      <c r="P2659" s="215" t="s">
        <v>18785</v>
      </c>
      <c r="Q2659" s="215" t="s">
        <v>18786</v>
      </c>
      <c r="S2659" s="208"/>
    </row>
    <row r="2660" spans="1:20" ht="13.15" customHeight="1">
      <c r="A2660" s="209" t="str">
        <f t="shared" si="82"/>
        <v>1378051031982666111</v>
      </c>
      <c r="B2660" s="210" t="s">
        <v>19273</v>
      </c>
      <c r="C2660" s="211" t="s">
        <v>845</v>
      </c>
      <c r="D2660" s="211" t="s">
        <v>845</v>
      </c>
      <c r="E2660" s="211" t="s">
        <v>16811</v>
      </c>
      <c r="F2660" s="211" t="s">
        <v>844</v>
      </c>
      <c r="G2660" s="211" t="s">
        <v>2024</v>
      </c>
      <c r="H2660" s="212" t="s">
        <v>1954</v>
      </c>
      <c r="I2660" s="213" t="s">
        <v>846</v>
      </c>
      <c r="J2660" s="201" t="str">
        <f t="shared" si="83"/>
        <v>0480</v>
      </c>
      <c r="K2660" s="209"/>
      <c r="L2660" s="209"/>
      <c r="M2660" s="214"/>
      <c r="N2660" s="209" t="s">
        <v>18777</v>
      </c>
      <c r="O2660" s="215" t="s">
        <v>18778</v>
      </c>
      <c r="P2660" s="215" t="s">
        <v>18785</v>
      </c>
      <c r="Q2660" s="215" t="s">
        <v>18786</v>
      </c>
      <c r="S2660" s="208"/>
    </row>
    <row r="2661" spans="1:20" ht="13.15" customHeight="1">
      <c r="A2661" s="209" t="str">
        <f t="shared" si="82"/>
        <v>1378051061629291323</v>
      </c>
      <c r="B2661" s="210" t="s">
        <v>19273</v>
      </c>
      <c r="C2661" s="211" t="s">
        <v>16813</v>
      </c>
      <c r="D2661" s="211" t="s">
        <v>845</v>
      </c>
      <c r="E2661" s="211" t="s">
        <v>16812</v>
      </c>
      <c r="F2661" s="211" t="s">
        <v>844</v>
      </c>
      <c r="G2661" s="211" t="s">
        <v>2024</v>
      </c>
      <c r="H2661" s="212" t="s">
        <v>1954</v>
      </c>
      <c r="I2661" s="213" t="s">
        <v>846</v>
      </c>
      <c r="J2661" s="201" t="str">
        <f t="shared" si="83"/>
        <v>0480</v>
      </c>
      <c r="K2661" s="209"/>
      <c r="L2661" s="209"/>
      <c r="M2661" s="214"/>
      <c r="N2661" s="209" t="s">
        <v>18777</v>
      </c>
      <c r="O2661" s="215" t="s">
        <v>18778</v>
      </c>
      <c r="P2661" s="215" t="s">
        <v>18785</v>
      </c>
      <c r="Q2661" s="215" t="s">
        <v>18786</v>
      </c>
      <c r="S2661" s="208"/>
    </row>
    <row r="2662" spans="1:20" ht="13.15" customHeight="1">
      <c r="A2662" s="209" t="str">
        <f t="shared" si="82"/>
        <v>1378051061982666111</v>
      </c>
      <c r="B2662" s="210" t="s">
        <v>19273</v>
      </c>
      <c r="C2662" s="211" t="s">
        <v>845</v>
      </c>
      <c r="D2662" s="211" t="s">
        <v>845</v>
      </c>
      <c r="E2662" s="211" t="s">
        <v>16812</v>
      </c>
      <c r="F2662" s="211" t="s">
        <v>844</v>
      </c>
      <c r="G2662" s="211" t="s">
        <v>2024</v>
      </c>
      <c r="H2662" s="212" t="s">
        <v>1954</v>
      </c>
      <c r="I2662" s="213" t="s">
        <v>846</v>
      </c>
      <c r="J2662" s="201" t="str">
        <f t="shared" si="83"/>
        <v>0480</v>
      </c>
      <c r="K2662" s="209"/>
      <c r="L2662" s="209"/>
      <c r="M2662" s="214"/>
      <c r="N2662" s="209" t="s">
        <v>18777</v>
      </c>
      <c r="O2662" s="215" t="s">
        <v>18778</v>
      </c>
      <c r="P2662" s="215" t="s">
        <v>18785</v>
      </c>
      <c r="Q2662" s="215" t="s">
        <v>18786</v>
      </c>
      <c r="S2662" s="208"/>
    </row>
    <row r="2663" spans="1:20" ht="13.15" customHeight="1">
      <c r="A2663" s="216" t="str">
        <f t="shared" si="82"/>
        <v>1378051071629291323</v>
      </c>
      <c r="B2663" s="217" t="s">
        <v>19273</v>
      </c>
      <c r="C2663" s="218" t="s">
        <v>16813</v>
      </c>
      <c r="D2663" s="218" t="s">
        <v>845</v>
      </c>
      <c r="E2663" s="218" t="s">
        <v>844</v>
      </c>
      <c r="F2663" s="218" t="s">
        <v>844</v>
      </c>
      <c r="G2663" s="218" t="s">
        <v>2024</v>
      </c>
      <c r="H2663" s="219" t="s">
        <v>1954</v>
      </c>
      <c r="I2663" s="220" t="s">
        <v>846</v>
      </c>
      <c r="J2663" s="201" t="str">
        <f t="shared" si="83"/>
        <v>0480</v>
      </c>
      <c r="K2663" s="216" t="s">
        <v>23232</v>
      </c>
      <c r="L2663" s="216" t="s">
        <v>23204</v>
      </c>
      <c r="M2663" s="221">
        <v>44798</v>
      </c>
      <c r="N2663" s="209" t="s">
        <v>18777</v>
      </c>
      <c r="O2663" s="215" t="s">
        <v>18778</v>
      </c>
      <c r="P2663" s="215" t="s">
        <v>18785</v>
      </c>
      <c r="Q2663" s="215" t="s">
        <v>18786</v>
      </c>
      <c r="S2663" s="208"/>
      <c r="T2663" s="223"/>
    </row>
    <row r="2664" spans="1:20" ht="13.15" customHeight="1">
      <c r="A2664" s="209" t="str">
        <f t="shared" si="82"/>
        <v>1378051071982666111</v>
      </c>
      <c r="B2664" s="210" t="s">
        <v>19273</v>
      </c>
      <c r="C2664" s="211" t="s">
        <v>845</v>
      </c>
      <c r="D2664" s="211" t="s">
        <v>845</v>
      </c>
      <c r="E2664" s="211" t="s">
        <v>844</v>
      </c>
      <c r="F2664" s="211" t="s">
        <v>844</v>
      </c>
      <c r="G2664" s="211" t="s">
        <v>2024</v>
      </c>
      <c r="H2664" s="212" t="s">
        <v>1954</v>
      </c>
      <c r="I2664" s="213" t="s">
        <v>846</v>
      </c>
      <c r="J2664" s="201" t="str">
        <f t="shared" si="83"/>
        <v>0480</v>
      </c>
      <c r="K2664" s="209"/>
      <c r="L2664" s="209"/>
      <c r="M2664" s="214"/>
      <c r="N2664" s="209" t="s">
        <v>18777</v>
      </c>
      <c r="O2664" s="215" t="s">
        <v>18778</v>
      </c>
      <c r="P2664" s="215" t="s">
        <v>18785</v>
      </c>
      <c r="Q2664" s="215" t="s">
        <v>18786</v>
      </c>
      <c r="S2664" s="208"/>
    </row>
    <row r="2665" spans="1:20" ht="13.15" customHeight="1">
      <c r="A2665" s="209" t="str">
        <f t="shared" si="82"/>
        <v>1378051081710100417</v>
      </c>
      <c r="B2665" s="210" t="s">
        <v>19273</v>
      </c>
      <c r="C2665" s="211" t="s">
        <v>16814</v>
      </c>
      <c r="D2665" s="211" t="s">
        <v>845</v>
      </c>
      <c r="E2665" s="211" t="s">
        <v>16815</v>
      </c>
      <c r="F2665" s="211" t="s">
        <v>844</v>
      </c>
      <c r="G2665" s="211" t="s">
        <v>2024</v>
      </c>
      <c r="H2665" s="212" t="s">
        <v>1954</v>
      </c>
      <c r="I2665" s="213" t="s">
        <v>846</v>
      </c>
      <c r="J2665" s="201" t="str">
        <f t="shared" si="83"/>
        <v>0480</v>
      </c>
      <c r="K2665" s="209"/>
      <c r="L2665" s="209"/>
      <c r="M2665" s="214"/>
      <c r="N2665" s="209" t="s">
        <v>18777</v>
      </c>
      <c r="O2665" s="215" t="s">
        <v>18778</v>
      </c>
      <c r="P2665" s="215" t="s">
        <v>18785</v>
      </c>
      <c r="Q2665" s="215" t="s">
        <v>18786</v>
      </c>
      <c r="S2665" s="208"/>
    </row>
    <row r="2666" spans="1:20" ht="13.15" customHeight="1">
      <c r="A2666" s="209" t="str">
        <f t="shared" si="82"/>
        <v>##1982666111</v>
      </c>
      <c r="B2666" s="210" t="s">
        <v>19273</v>
      </c>
      <c r="C2666" s="211" t="s">
        <v>845</v>
      </c>
      <c r="D2666" s="211" t="s">
        <v>845</v>
      </c>
      <c r="E2666" s="211" t="s">
        <v>3649</v>
      </c>
      <c r="F2666" s="211" t="s">
        <v>844</v>
      </c>
      <c r="G2666" s="211" t="s">
        <v>2024</v>
      </c>
      <c r="H2666" s="212" t="s">
        <v>1954</v>
      </c>
      <c r="I2666" s="213" t="s">
        <v>846</v>
      </c>
      <c r="J2666" s="201" t="str">
        <f t="shared" si="83"/>
        <v>0480</v>
      </c>
      <c r="K2666" s="209" t="s">
        <v>14592</v>
      </c>
      <c r="L2666" s="209"/>
      <c r="M2666" s="214"/>
      <c r="N2666" s="209" t="s">
        <v>18777</v>
      </c>
      <c r="O2666" s="215" t="s">
        <v>18778</v>
      </c>
      <c r="P2666" s="215" t="s">
        <v>18785</v>
      </c>
      <c r="Q2666" s="215" t="s">
        <v>18786</v>
      </c>
      <c r="S2666" s="208"/>
    </row>
    <row r="2667" spans="1:20" ht="13.15" customHeight="1">
      <c r="A2667" s="209" t="str">
        <f t="shared" si="82"/>
        <v>##1992747125</v>
      </c>
      <c r="B2667" s="210" t="s">
        <v>19273</v>
      </c>
      <c r="C2667" s="211" t="s">
        <v>16808</v>
      </c>
      <c r="D2667" s="211" t="s">
        <v>845</v>
      </c>
      <c r="E2667" s="211" t="s">
        <v>3649</v>
      </c>
      <c r="F2667" s="211" t="s">
        <v>844</v>
      </c>
      <c r="G2667" s="211" t="s">
        <v>2024</v>
      </c>
      <c r="H2667" s="212" t="s">
        <v>1954</v>
      </c>
      <c r="I2667" s="213" t="s">
        <v>846</v>
      </c>
      <c r="J2667" s="201" t="str">
        <f t="shared" si="83"/>
        <v>0480</v>
      </c>
      <c r="K2667" s="209" t="s">
        <v>14592</v>
      </c>
      <c r="L2667" s="209"/>
      <c r="M2667" s="214"/>
      <c r="N2667" s="209" t="s">
        <v>18777</v>
      </c>
      <c r="O2667" s="215" t="s">
        <v>18778</v>
      </c>
      <c r="P2667" s="215" t="s">
        <v>18785</v>
      </c>
      <c r="Q2667" s="215" t="s">
        <v>18786</v>
      </c>
      <c r="S2667" s="208"/>
    </row>
    <row r="2668" spans="1:20" ht="13.15" customHeight="1">
      <c r="A2668" s="209" t="str">
        <f t="shared" si="82"/>
        <v>1F-QMA0000020839431982666111</v>
      </c>
      <c r="B2668" s="210" t="s">
        <v>19273</v>
      </c>
      <c r="C2668" s="211" t="s">
        <v>845</v>
      </c>
      <c r="D2668" s="211" t="s">
        <v>845</v>
      </c>
      <c r="E2668" s="211" t="s">
        <v>16816</v>
      </c>
      <c r="F2668" s="211" t="s">
        <v>844</v>
      </c>
      <c r="G2668" s="211" t="s">
        <v>2024</v>
      </c>
      <c r="H2668" s="212" t="s">
        <v>1954</v>
      </c>
      <c r="I2668" s="213" t="s">
        <v>846</v>
      </c>
      <c r="J2668" s="201" t="str">
        <f t="shared" si="83"/>
        <v>0480</v>
      </c>
      <c r="K2668" s="209"/>
      <c r="L2668" s="209"/>
      <c r="M2668" s="214"/>
      <c r="N2668" s="209" t="s">
        <v>18777</v>
      </c>
      <c r="O2668" s="215" t="s">
        <v>18778</v>
      </c>
      <c r="P2668" s="215" t="s">
        <v>18785</v>
      </c>
      <c r="Q2668" s="215" t="s">
        <v>18786</v>
      </c>
      <c r="S2668" s="208"/>
    </row>
    <row r="2669" spans="1:20" ht="13.15" customHeight="1">
      <c r="A2669" s="209" t="str">
        <f t="shared" si="82"/>
        <v>7N-00025001982666111</v>
      </c>
      <c r="B2669" s="210" t="s">
        <v>19273</v>
      </c>
      <c r="C2669" s="211" t="s">
        <v>845</v>
      </c>
      <c r="D2669" s="211" t="s">
        <v>845</v>
      </c>
      <c r="E2669" s="211" t="s">
        <v>14853</v>
      </c>
      <c r="F2669" s="211" t="s">
        <v>844</v>
      </c>
      <c r="G2669" s="211" t="s">
        <v>2024</v>
      </c>
      <c r="H2669" s="212" t="s">
        <v>1954</v>
      </c>
      <c r="I2669" s="213" t="s">
        <v>846</v>
      </c>
      <c r="J2669" s="201" t="str">
        <f t="shared" si="83"/>
        <v>0480</v>
      </c>
      <c r="K2669" s="209"/>
      <c r="L2669" s="209"/>
      <c r="M2669" s="214"/>
      <c r="N2669" s="209" t="s">
        <v>18777</v>
      </c>
      <c r="O2669" s="215" t="s">
        <v>18778</v>
      </c>
      <c r="P2669" s="215" t="s">
        <v>18785</v>
      </c>
      <c r="Q2669" s="215" t="s">
        <v>18786</v>
      </c>
      <c r="S2669" s="208"/>
    </row>
    <row r="2670" spans="1:20" ht="13.15" customHeight="1">
      <c r="A2670" s="209" t="str">
        <f t="shared" si="82"/>
        <v>7N-000250091982666111</v>
      </c>
      <c r="B2670" s="210" t="s">
        <v>19273</v>
      </c>
      <c r="C2670" s="211" t="s">
        <v>845</v>
      </c>
      <c r="D2670" s="211" t="s">
        <v>845</v>
      </c>
      <c r="E2670" s="211" t="s">
        <v>16817</v>
      </c>
      <c r="F2670" s="211" t="s">
        <v>844</v>
      </c>
      <c r="G2670" s="211" t="s">
        <v>2024</v>
      </c>
      <c r="H2670" s="212" t="s">
        <v>1954</v>
      </c>
      <c r="I2670" s="213" t="s">
        <v>846</v>
      </c>
      <c r="J2670" s="201" t="str">
        <f t="shared" si="83"/>
        <v>0480</v>
      </c>
      <c r="K2670" s="209"/>
      <c r="L2670" s="209"/>
      <c r="M2670" s="214"/>
      <c r="N2670" s="209" t="s">
        <v>18777</v>
      </c>
      <c r="O2670" s="215" t="s">
        <v>18778</v>
      </c>
      <c r="P2670" s="215" t="s">
        <v>18785</v>
      </c>
      <c r="Q2670" s="215" t="s">
        <v>18786</v>
      </c>
      <c r="S2670" s="208"/>
    </row>
    <row r="2671" spans="1:20" ht="13.15" customHeight="1">
      <c r="A2671" s="209" t="str">
        <f t="shared" si="82"/>
        <v>7T-QMA0000020839431982666111</v>
      </c>
      <c r="B2671" s="210" t="s">
        <v>19273</v>
      </c>
      <c r="C2671" s="211" t="s">
        <v>845</v>
      </c>
      <c r="D2671" s="211" t="s">
        <v>845</v>
      </c>
      <c r="E2671" s="211" t="s">
        <v>16818</v>
      </c>
      <c r="F2671" s="211" t="s">
        <v>844</v>
      </c>
      <c r="G2671" s="211" t="s">
        <v>2024</v>
      </c>
      <c r="H2671" s="212" t="s">
        <v>1954</v>
      </c>
      <c r="I2671" s="213" t="s">
        <v>846</v>
      </c>
      <c r="J2671" s="201" t="str">
        <f t="shared" si="83"/>
        <v>0480</v>
      </c>
      <c r="K2671" s="209"/>
      <c r="L2671" s="209"/>
      <c r="M2671" s="214"/>
      <c r="N2671" s="209" t="s">
        <v>18777</v>
      </c>
      <c r="O2671" s="215" t="s">
        <v>18778</v>
      </c>
      <c r="P2671" s="215" t="s">
        <v>18785</v>
      </c>
      <c r="Q2671" s="215" t="s">
        <v>18786</v>
      </c>
      <c r="S2671" s="208"/>
    </row>
    <row r="2672" spans="1:20" ht="13.15" customHeight="1">
      <c r="A2672" s="209" t="str">
        <f t="shared" si="82"/>
        <v>7W-0005866510011982666111</v>
      </c>
      <c r="B2672" s="210" t="s">
        <v>19273</v>
      </c>
      <c r="C2672" s="211" t="s">
        <v>845</v>
      </c>
      <c r="D2672" s="211" t="s">
        <v>845</v>
      </c>
      <c r="E2672" s="211" t="s">
        <v>16819</v>
      </c>
      <c r="F2672" s="211" t="s">
        <v>844</v>
      </c>
      <c r="G2672" s="211" t="s">
        <v>2024</v>
      </c>
      <c r="H2672" s="212" t="s">
        <v>1954</v>
      </c>
      <c r="I2672" s="213" t="s">
        <v>846</v>
      </c>
      <c r="J2672" s="201" t="str">
        <f t="shared" si="83"/>
        <v>0480</v>
      </c>
      <c r="K2672" s="209"/>
      <c r="L2672" s="209"/>
      <c r="M2672" s="214"/>
      <c r="N2672" s="209" t="s">
        <v>18777</v>
      </c>
      <c r="O2672" s="215" t="s">
        <v>18778</v>
      </c>
      <c r="P2672" s="215" t="s">
        <v>18785</v>
      </c>
      <c r="Q2672" s="215" t="s">
        <v>18786</v>
      </c>
      <c r="S2672" s="208"/>
    </row>
    <row r="2673" spans="1:17" s="208" customFormat="1" ht="13.15" customHeight="1">
      <c r="A2673" s="209" t="str">
        <f t="shared" si="82"/>
        <v>7W-0005866510021982666111</v>
      </c>
      <c r="B2673" s="210" t="s">
        <v>19273</v>
      </c>
      <c r="C2673" s="211" t="s">
        <v>845</v>
      </c>
      <c r="D2673" s="211" t="s">
        <v>845</v>
      </c>
      <c r="E2673" s="211" t="s">
        <v>16820</v>
      </c>
      <c r="F2673" s="211" t="s">
        <v>844</v>
      </c>
      <c r="G2673" s="211" t="s">
        <v>2024</v>
      </c>
      <c r="H2673" s="212" t="s">
        <v>1954</v>
      </c>
      <c r="I2673" s="213" t="s">
        <v>846</v>
      </c>
      <c r="J2673" s="201" t="str">
        <f t="shared" si="83"/>
        <v>0480</v>
      </c>
      <c r="K2673" s="209"/>
      <c r="L2673" s="209"/>
      <c r="M2673" s="214"/>
      <c r="N2673" s="209" t="s">
        <v>18777</v>
      </c>
      <c r="O2673" s="215" t="s">
        <v>18778</v>
      </c>
      <c r="P2673" s="215" t="s">
        <v>18785</v>
      </c>
      <c r="Q2673" s="215" t="s">
        <v>18786</v>
      </c>
    </row>
    <row r="2674" spans="1:17" s="208" customFormat="1" ht="13.15" customHeight="1">
      <c r="A2674" s="209" t="str">
        <f t="shared" si="82"/>
        <v>7W-741152597PP1982666111</v>
      </c>
      <c r="B2674" s="210" t="s">
        <v>19273</v>
      </c>
      <c r="C2674" s="211" t="s">
        <v>845</v>
      </c>
      <c r="D2674" s="211" t="s">
        <v>845</v>
      </c>
      <c r="E2674" s="211" t="s">
        <v>16821</v>
      </c>
      <c r="F2674" s="211" t="s">
        <v>844</v>
      </c>
      <c r="G2674" s="211" t="s">
        <v>2024</v>
      </c>
      <c r="H2674" s="212" t="s">
        <v>1954</v>
      </c>
      <c r="I2674" s="213" t="s">
        <v>846</v>
      </c>
      <c r="J2674" s="201" t="str">
        <f t="shared" si="83"/>
        <v>0480</v>
      </c>
      <c r="K2674" s="209"/>
      <c r="L2674" s="209"/>
      <c r="M2674" s="214"/>
      <c r="N2674" s="209" t="s">
        <v>18777</v>
      </c>
      <c r="O2674" s="215" t="s">
        <v>18778</v>
      </c>
      <c r="P2674" s="215" t="s">
        <v>18785</v>
      </c>
      <c r="Q2674" s="215" t="s">
        <v>18786</v>
      </c>
    </row>
    <row r="2675" spans="1:17" s="208" customFormat="1" ht="13.15" customHeight="1">
      <c r="A2675" s="209" t="str">
        <f t="shared" si="82"/>
        <v>1269763041043363435</v>
      </c>
      <c r="B2675" s="210" t="s">
        <v>19274</v>
      </c>
      <c r="C2675" s="211" t="s">
        <v>16822</v>
      </c>
      <c r="D2675" s="211" t="s">
        <v>617</v>
      </c>
      <c r="E2675" s="211" t="s">
        <v>16823</v>
      </c>
      <c r="F2675" s="211" t="s">
        <v>616</v>
      </c>
      <c r="G2675" s="211" t="s">
        <v>2192</v>
      </c>
      <c r="H2675" s="212" t="s">
        <v>3123</v>
      </c>
      <c r="I2675" s="213" t="s">
        <v>618</v>
      </c>
      <c r="J2675" s="201" t="str">
        <f t="shared" si="83"/>
        <v>0481</v>
      </c>
      <c r="K2675" s="209"/>
      <c r="L2675" s="209"/>
      <c r="M2675" s="214"/>
      <c r="N2675" s="209" t="s">
        <v>18777</v>
      </c>
      <c r="O2675" s="215" t="s">
        <v>18778</v>
      </c>
      <c r="P2675" s="215" t="s">
        <v>18781</v>
      </c>
      <c r="Q2675" s="215" t="s">
        <v>18782</v>
      </c>
    </row>
    <row r="2676" spans="1:17" s="208" customFormat="1" ht="13.15" customHeight="1">
      <c r="A2676" s="209" t="str">
        <f t="shared" si="82"/>
        <v>1269763041124052162</v>
      </c>
      <c r="B2676" s="210" t="s">
        <v>19274</v>
      </c>
      <c r="C2676" s="211" t="s">
        <v>617</v>
      </c>
      <c r="D2676" s="211" t="s">
        <v>617</v>
      </c>
      <c r="E2676" s="211" t="s">
        <v>16823</v>
      </c>
      <c r="F2676" s="211" t="s">
        <v>616</v>
      </c>
      <c r="G2676" s="211" t="s">
        <v>2192</v>
      </c>
      <c r="H2676" s="212" t="s">
        <v>3123</v>
      </c>
      <c r="I2676" s="213" t="s">
        <v>618</v>
      </c>
      <c r="J2676" s="201" t="str">
        <f t="shared" si="83"/>
        <v>0481</v>
      </c>
      <c r="K2676" s="209" t="s">
        <v>9153</v>
      </c>
      <c r="L2676" s="209"/>
      <c r="M2676" s="214"/>
      <c r="N2676" s="209" t="s">
        <v>18777</v>
      </c>
      <c r="O2676" s="215" t="s">
        <v>18778</v>
      </c>
      <c r="P2676" s="215" t="s">
        <v>18781</v>
      </c>
      <c r="Q2676" s="215" t="s">
        <v>18782</v>
      </c>
    </row>
    <row r="2677" spans="1:17" s="208" customFormat="1" ht="13.15" customHeight="1">
      <c r="A2677" s="209" t="str">
        <f t="shared" si="82"/>
        <v>1269763061043363435</v>
      </c>
      <c r="B2677" s="210" t="s">
        <v>19274</v>
      </c>
      <c r="C2677" s="211" t="s">
        <v>16822</v>
      </c>
      <c r="D2677" s="211" t="s">
        <v>617</v>
      </c>
      <c r="E2677" s="211" t="s">
        <v>16824</v>
      </c>
      <c r="F2677" s="211" t="s">
        <v>616</v>
      </c>
      <c r="G2677" s="211" t="s">
        <v>2192</v>
      </c>
      <c r="H2677" s="212" t="s">
        <v>3123</v>
      </c>
      <c r="I2677" s="213" t="s">
        <v>618</v>
      </c>
      <c r="J2677" s="201" t="str">
        <f t="shared" si="83"/>
        <v>0481</v>
      </c>
      <c r="K2677" s="209"/>
      <c r="L2677" s="209"/>
      <c r="M2677" s="214"/>
      <c r="N2677" s="209" t="s">
        <v>18777</v>
      </c>
      <c r="O2677" s="215" t="s">
        <v>18778</v>
      </c>
      <c r="P2677" s="215" t="s">
        <v>18781</v>
      </c>
      <c r="Q2677" s="215" t="s">
        <v>18782</v>
      </c>
    </row>
    <row r="2678" spans="1:17" s="208" customFormat="1" ht="13.15" customHeight="1">
      <c r="A2678" s="209" t="str">
        <f t="shared" si="82"/>
        <v>1269763061124052162</v>
      </c>
      <c r="B2678" s="210" t="s">
        <v>19274</v>
      </c>
      <c r="C2678" s="211" t="s">
        <v>617</v>
      </c>
      <c r="D2678" s="211" t="s">
        <v>617</v>
      </c>
      <c r="E2678" s="211" t="s">
        <v>16824</v>
      </c>
      <c r="F2678" s="211" t="s">
        <v>616</v>
      </c>
      <c r="G2678" s="211" t="s">
        <v>2192</v>
      </c>
      <c r="H2678" s="212" t="s">
        <v>3123</v>
      </c>
      <c r="I2678" s="213" t="s">
        <v>618</v>
      </c>
      <c r="J2678" s="201" t="str">
        <f t="shared" si="83"/>
        <v>0481</v>
      </c>
      <c r="K2678" s="209" t="s">
        <v>9153</v>
      </c>
      <c r="L2678" s="209"/>
      <c r="M2678" s="214"/>
      <c r="N2678" s="209" t="s">
        <v>18777</v>
      </c>
      <c r="O2678" s="215" t="s">
        <v>18778</v>
      </c>
      <c r="P2678" s="215" t="s">
        <v>18781</v>
      </c>
      <c r="Q2678" s="215" t="s">
        <v>18782</v>
      </c>
    </row>
    <row r="2679" spans="1:17" s="208" customFormat="1" ht="13.15" customHeight="1">
      <c r="A2679" s="209" t="str">
        <f t="shared" si="82"/>
        <v>1379075061124052162</v>
      </c>
      <c r="B2679" s="210" t="s">
        <v>19274</v>
      </c>
      <c r="C2679" s="211" t="s">
        <v>617</v>
      </c>
      <c r="D2679" s="211" t="s">
        <v>617</v>
      </c>
      <c r="E2679" s="211" t="s">
        <v>16825</v>
      </c>
      <c r="F2679" s="211" t="s">
        <v>616</v>
      </c>
      <c r="G2679" s="211" t="s">
        <v>2192</v>
      </c>
      <c r="H2679" s="212" t="s">
        <v>3123</v>
      </c>
      <c r="I2679" s="213" t="s">
        <v>618</v>
      </c>
      <c r="J2679" s="201" t="str">
        <f t="shared" si="83"/>
        <v>0481</v>
      </c>
      <c r="K2679" s="209"/>
      <c r="L2679" s="209"/>
      <c r="M2679" s="214"/>
      <c r="N2679" s="209" t="s">
        <v>18777</v>
      </c>
      <c r="O2679" s="215" t="s">
        <v>18778</v>
      </c>
      <c r="P2679" s="215" t="s">
        <v>18781</v>
      </c>
      <c r="Q2679" s="215" t="s">
        <v>18782</v>
      </c>
    </row>
    <row r="2680" spans="1:17" s="208" customFormat="1" ht="13.15" customHeight="1">
      <c r="A2680" s="209" t="str">
        <f t="shared" si="82"/>
        <v>1379075071124052162</v>
      </c>
      <c r="B2680" s="210" t="s">
        <v>19274</v>
      </c>
      <c r="C2680" s="211" t="s">
        <v>617</v>
      </c>
      <c r="D2680" s="211" t="s">
        <v>617</v>
      </c>
      <c r="E2680" s="211" t="s">
        <v>16826</v>
      </c>
      <c r="F2680" s="211" t="s">
        <v>616</v>
      </c>
      <c r="G2680" s="211" t="s">
        <v>2192</v>
      </c>
      <c r="H2680" s="212" t="s">
        <v>3123</v>
      </c>
      <c r="I2680" s="213" t="s">
        <v>618</v>
      </c>
      <c r="J2680" s="201" t="str">
        <f t="shared" si="83"/>
        <v>0481</v>
      </c>
      <c r="K2680" s="209"/>
      <c r="L2680" s="209"/>
      <c r="M2680" s="214"/>
      <c r="N2680" s="209" t="s">
        <v>18777</v>
      </c>
      <c r="O2680" s="215" t="s">
        <v>18778</v>
      </c>
      <c r="P2680" s="215" t="s">
        <v>18781</v>
      </c>
      <c r="Q2680" s="215" t="s">
        <v>18782</v>
      </c>
    </row>
    <row r="2681" spans="1:17" s="208" customFormat="1" ht="13.15" customHeight="1">
      <c r="A2681" s="209" t="str">
        <f t="shared" si="82"/>
        <v>1379075081124052162</v>
      </c>
      <c r="B2681" s="210" t="s">
        <v>19274</v>
      </c>
      <c r="C2681" s="211" t="s">
        <v>617</v>
      </c>
      <c r="D2681" s="211" t="s">
        <v>617</v>
      </c>
      <c r="E2681" s="211" t="s">
        <v>616</v>
      </c>
      <c r="F2681" s="211" t="s">
        <v>616</v>
      </c>
      <c r="G2681" s="211" t="s">
        <v>2192</v>
      </c>
      <c r="H2681" s="212" t="s">
        <v>3123</v>
      </c>
      <c r="I2681" s="213" t="s">
        <v>618</v>
      </c>
      <c r="J2681" s="201" t="str">
        <f t="shared" si="83"/>
        <v>0481</v>
      </c>
      <c r="K2681" s="209"/>
      <c r="L2681" s="209"/>
      <c r="M2681" s="214"/>
      <c r="N2681" s="209" t="s">
        <v>18777</v>
      </c>
      <c r="O2681" s="215" t="s">
        <v>18778</v>
      </c>
      <c r="P2681" s="215" t="s">
        <v>18781</v>
      </c>
      <c r="Q2681" s="215" t="s">
        <v>18782</v>
      </c>
    </row>
    <row r="2682" spans="1:17" s="208" customFormat="1" ht="13.15" customHeight="1">
      <c r="A2682" s="209" t="str">
        <f t="shared" si="82"/>
        <v>1379075091124052162</v>
      </c>
      <c r="B2682" s="210" t="s">
        <v>19274</v>
      </c>
      <c r="C2682" s="211" t="s">
        <v>617</v>
      </c>
      <c r="D2682" s="211" t="s">
        <v>617</v>
      </c>
      <c r="E2682" s="211" t="s">
        <v>16827</v>
      </c>
      <c r="F2682" s="211" t="s">
        <v>616</v>
      </c>
      <c r="G2682" s="211" t="s">
        <v>2192</v>
      </c>
      <c r="H2682" s="212" t="s">
        <v>3123</v>
      </c>
      <c r="I2682" s="213" t="s">
        <v>618</v>
      </c>
      <c r="J2682" s="201" t="str">
        <f t="shared" si="83"/>
        <v>0481</v>
      </c>
      <c r="K2682" s="209"/>
      <c r="L2682" s="209"/>
      <c r="M2682" s="214"/>
      <c r="N2682" s="209" t="s">
        <v>18777</v>
      </c>
      <c r="O2682" s="215" t="s">
        <v>18778</v>
      </c>
      <c r="P2682" s="215" t="s">
        <v>18781</v>
      </c>
      <c r="Q2682" s="215" t="s">
        <v>18782</v>
      </c>
    </row>
    <row r="2683" spans="1:17" s="208" customFormat="1" ht="13.15" customHeight="1">
      <c r="A2683" s="209" t="str">
        <f t="shared" si="82"/>
        <v>##1043363435</v>
      </c>
      <c r="B2683" s="210" t="s">
        <v>19274</v>
      </c>
      <c r="C2683" s="211" t="s">
        <v>16822</v>
      </c>
      <c r="D2683" s="211" t="s">
        <v>617</v>
      </c>
      <c r="E2683" s="211" t="s">
        <v>3649</v>
      </c>
      <c r="F2683" s="211" t="s">
        <v>616</v>
      </c>
      <c r="G2683" s="211" t="s">
        <v>2192</v>
      </c>
      <c r="H2683" s="212" t="s">
        <v>3123</v>
      </c>
      <c r="I2683" s="213" t="s">
        <v>618</v>
      </c>
      <c r="J2683" s="201" t="str">
        <f t="shared" si="83"/>
        <v>0481</v>
      </c>
      <c r="K2683" s="209"/>
      <c r="L2683" s="209"/>
      <c r="M2683" s="214"/>
      <c r="N2683" s="209" t="s">
        <v>18777</v>
      </c>
      <c r="O2683" s="215" t="s">
        <v>18778</v>
      </c>
      <c r="P2683" s="215" t="s">
        <v>18781</v>
      </c>
      <c r="Q2683" s="215" t="s">
        <v>18782</v>
      </c>
    </row>
    <row r="2684" spans="1:17" s="208" customFormat="1" ht="13.15" customHeight="1">
      <c r="A2684" s="209" t="str">
        <f t="shared" si="82"/>
        <v>##1124052162</v>
      </c>
      <c r="B2684" s="210" t="s">
        <v>19274</v>
      </c>
      <c r="C2684" s="211" t="s">
        <v>617</v>
      </c>
      <c r="D2684" s="211" t="s">
        <v>617</v>
      </c>
      <c r="E2684" s="211" t="s">
        <v>3649</v>
      </c>
      <c r="F2684" s="211" t="s">
        <v>616</v>
      </c>
      <c r="G2684" s="211" t="s">
        <v>2192</v>
      </c>
      <c r="H2684" s="212" t="s">
        <v>3123</v>
      </c>
      <c r="I2684" s="213" t="s">
        <v>618</v>
      </c>
      <c r="J2684" s="201" t="str">
        <f t="shared" si="83"/>
        <v>0481</v>
      </c>
      <c r="K2684" s="209"/>
      <c r="L2684" s="209"/>
      <c r="M2684" s="214"/>
      <c r="N2684" s="209" t="s">
        <v>18777</v>
      </c>
      <c r="O2684" s="215" t="s">
        <v>18778</v>
      </c>
      <c r="P2684" s="215" t="s">
        <v>18781</v>
      </c>
      <c r="Q2684" s="215" t="s">
        <v>18782</v>
      </c>
    </row>
    <row r="2685" spans="1:17" s="208" customFormat="1" ht="13.15" customHeight="1">
      <c r="A2685" s="209" t="str">
        <f t="shared" si="82"/>
        <v>1F-QMA0000021715831124052162</v>
      </c>
      <c r="B2685" s="210" t="s">
        <v>19274</v>
      </c>
      <c r="C2685" s="211" t="s">
        <v>617</v>
      </c>
      <c r="D2685" s="211" t="s">
        <v>617</v>
      </c>
      <c r="E2685" s="211" t="s">
        <v>16828</v>
      </c>
      <c r="F2685" s="211" t="s">
        <v>616</v>
      </c>
      <c r="G2685" s="211" t="s">
        <v>2192</v>
      </c>
      <c r="H2685" s="212" t="s">
        <v>3123</v>
      </c>
      <c r="I2685" s="213" t="s">
        <v>618</v>
      </c>
      <c r="J2685" s="201" t="str">
        <f t="shared" si="83"/>
        <v>0481</v>
      </c>
      <c r="K2685" s="209"/>
      <c r="L2685" s="209"/>
      <c r="M2685" s="214"/>
      <c r="N2685" s="209" t="s">
        <v>18777</v>
      </c>
      <c r="O2685" s="215" t="s">
        <v>18778</v>
      </c>
      <c r="P2685" s="215" t="s">
        <v>18781</v>
      </c>
      <c r="Q2685" s="215" t="s">
        <v>18782</v>
      </c>
    </row>
    <row r="2686" spans="1:17" s="208" customFormat="1" ht="13.15" customHeight="1">
      <c r="A2686" s="209" t="str">
        <f t="shared" si="82"/>
        <v>84-00056011124052162</v>
      </c>
      <c r="B2686" s="210" t="s">
        <v>19274</v>
      </c>
      <c r="C2686" s="211" t="s">
        <v>617</v>
      </c>
      <c r="D2686" s="211" t="s">
        <v>617</v>
      </c>
      <c r="E2686" s="211" t="s">
        <v>16829</v>
      </c>
      <c r="F2686" s="211" t="s">
        <v>616</v>
      </c>
      <c r="G2686" s="211" t="s">
        <v>2192</v>
      </c>
      <c r="H2686" s="212" t="s">
        <v>3123</v>
      </c>
      <c r="I2686" s="213" t="s">
        <v>618</v>
      </c>
      <c r="J2686" s="201" t="str">
        <f t="shared" si="83"/>
        <v>0481</v>
      </c>
      <c r="K2686" s="209"/>
      <c r="L2686" s="209"/>
      <c r="M2686" s="214"/>
      <c r="N2686" s="209" t="s">
        <v>18777</v>
      </c>
      <c r="O2686" s="215" t="s">
        <v>18778</v>
      </c>
      <c r="P2686" s="215" t="s">
        <v>18781</v>
      </c>
      <c r="Q2686" s="215" t="s">
        <v>18782</v>
      </c>
    </row>
    <row r="2687" spans="1:17" s="208" customFormat="1" ht="13.15" customHeight="1">
      <c r="A2687" s="209" t="str">
        <f t="shared" si="82"/>
        <v>84-000560151124052162</v>
      </c>
      <c r="B2687" s="210" t="s">
        <v>19274</v>
      </c>
      <c r="C2687" s="211" t="s">
        <v>617</v>
      </c>
      <c r="D2687" s="211" t="s">
        <v>617</v>
      </c>
      <c r="E2687" s="211" t="s">
        <v>16830</v>
      </c>
      <c r="F2687" s="211" t="s">
        <v>616</v>
      </c>
      <c r="G2687" s="211" t="s">
        <v>2192</v>
      </c>
      <c r="H2687" s="212" t="s">
        <v>3123</v>
      </c>
      <c r="I2687" s="213" t="s">
        <v>618</v>
      </c>
      <c r="J2687" s="201" t="str">
        <f t="shared" si="83"/>
        <v>0481</v>
      </c>
      <c r="K2687" s="209"/>
      <c r="L2687" s="209"/>
      <c r="M2687" s="214"/>
      <c r="N2687" s="209" t="s">
        <v>18777</v>
      </c>
      <c r="O2687" s="215" t="s">
        <v>18778</v>
      </c>
      <c r="P2687" s="215" t="s">
        <v>18781</v>
      </c>
      <c r="Q2687" s="215" t="s">
        <v>18782</v>
      </c>
    </row>
    <row r="2688" spans="1:17" s="208" customFormat="1" ht="13.15" customHeight="1">
      <c r="A2688" s="209" t="str">
        <f t="shared" si="82"/>
        <v>0224768011689630865</v>
      </c>
      <c r="B2688" s="210" t="s">
        <v>19275</v>
      </c>
      <c r="C2688" s="211" t="s">
        <v>860</v>
      </c>
      <c r="D2688" s="211" t="s">
        <v>860</v>
      </c>
      <c r="E2688" s="211" t="s">
        <v>16832</v>
      </c>
      <c r="F2688" s="211" t="s">
        <v>859</v>
      </c>
      <c r="G2688" s="211" t="s">
        <v>1948</v>
      </c>
      <c r="H2688" s="212" t="s">
        <v>1947</v>
      </c>
      <c r="I2688" s="213" t="s">
        <v>861</v>
      </c>
      <c r="J2688" s="201" t="str">
        <f t="shared" si="83"/>
        <v>0485</v>
      </c>
      <c r="K2688" s="209"/>
      <c r="L2688" s="209"/>
      <c r="M2688" s="214"/>
      <c r="N2688" s="209" t="s">
        <v>18777</v>
      </c>
      <c r="O2688" s="215" t="s">
        <v>18778</v>
      </c>
      <c r="P2688" s="215" t="s">
        <v>18835</v>
      </c>
      <c r="Q2688" s="215" t="s">
        <v>18836</v>
      </c>
    </row>
    <row r="2689" spans="1:20" ht="13.15" customHeight="1">
      <c r="A2689" s="209" t="str">
        <f t="shared" si="82"/>
        <v>1379091011689630865</v>
      </c>
      <c r="B2689" s="210" t="s">
        <v>19275</v>
      </c>
      <c r="C2689" s="211" t="s">
        <v>860</v>
      </c>
      <c r="D2689" s="211" t="s">
        <v>860</v>
      </c>
      <c r="E2689" s="211" t="s">
        <v>16833</v>
      </c>
      <c r="F2689" s="211" t="s">
        <v>859</v>
      </c>
      <c r="G2689" s="211" t="s">
        <v>1948</v>
      </c>
      <c r="H2689" s="212" t="s">
        <v>1947</v>
      </c>
      <c r="I2689" s="213" t="s">
        <v>861</v>
      </c>
      <c r="J2689" s="201" t="str">
        <f t="shared" si="83"/>
        <v>0485</v>
      </c>
      <c r="K2689" s="209"/>
      <c r="L2689" s="209"/>
      <c r="M2689" s="214"/>
      <c r="N2689" s="209" t="s">
        <v>18777</v>
      </c>
      <c r="O2689" s="215" t="s">
        <v>18778</v>
      </c>
      <c r="P2689" s="215" t="s">
        <v>18835</v>
      </c>
      <c r="Q2689" s="215" t="s">
        <v>18836</v>
      </c>
      <c r="S2689" s="208"/>
    </row>
    <row r="2690" spans="1:20" ht="13.15" customHeight="1">
      <c r="A2690" s="209" t="str">
        <f t="shared" ref="A2690:A2753" si="84">E2690&amp;C2690</f>
        <v>1379091031689630865</v>
      </c>
      <c r="B2690" s="210" t="s">
        <v>19275</v>
      </c>
      <c r="C2690" s="211" t="s">
        <v>860</v>
      </c>
      <c r="D2690" s="211" t="s">
        <v>860</v>
      </c>
      <c r="E2690" s="211" t="s">
        <v>16834</v>
      </c>
      <c r="F2690" s="211" t="s">
        <v>859</v>
      </c>
      <c r="G2690" s="211" t="s">
        <v>1948</v>
      </c>
      <c r="H2690" s="212" t="s">
        <v>1947</v>
      </c>
      <c r="I2690" s="213" t="s">
        <v>861</v>
      </c>
      <c r="J2690" s="201" t="str">
        <f t="shared" ref="J2690:J2753" si="85">B2690</f>
        <v>0485</v>
      </c>
      <c r="K2690" s="209"/>
      <c r="L2690" s="209"/>
      <c r="M2690" s="214"/>
      <c r="N2690" s="209" t="s">
        <v>18777</v>
      </c>
      <c r="O2690" s="215" t="s">
        <v>18778</v>
      </c>
      <c r="P2690" s="215" t="s">
        <v>18835</v>
      </c>
      <c r="Q2690" s="215" t="s">
        <v>18836</v>
      </c>
      <c r="S2690" s="208"/>
    </row>
    <row r="2691" spans="1:20" ht="13.15" customHeight="1">
      <c r="A2691" s="209" t="str">
        <f t="shared" si="84"/>
        <v>1379091051689630865</v>
      </c>
      <c r="B2691" s="210" t="s">
        <v>19275</v>
      </c>
      <c r="C2691" s="211" t="s">
        <v>860</v>
      </c>
      <c r="D2691" s="211" t="s">
        <v>860</v>
      </c>
      <c r="E2691" s="211" t="s">
        <v>16835</v>
      </c>
      <c r="F2691" s="211" t="s">
        <v>859</v>
      </c>
      <c r="G2691" s="211" t="s">
        <v>1948</v>
      </c>
      <c r="H2691" s="212" t="s">
        <v>1947</v>
      </c>
      <c r="I2691" s="213" t="s">
        <v>861</v>
      </c>
      <c r="J2691" s="201" t="str">
        <f t="shared" si="85"/>
        <v>0485</v>
      </c>
      <c r="K2691" s="209"/>
      <c r="L2691" s="209"/>
      <c r="M2691" s="214"/>
      <c r="N2691" s="209" t="s">
        <v>18777</v>
      </c>
      <c r="O2691" s="215" t="s">
        <v>18778</v>
      </c>
      <c r="P2691" s="215" t="s">
        <v>18835</v>
      </c>
      <c r="Q2691" s="215" t="s">
        <v>18836</v>
      </c>
      <c r="S2691" s="208"/>
    </row>
    <row r="2692" spans="1:20" ht="13.15" customHeight="1">
      <c r="A2692" s="209" t="str">
        <f t="shared" si="84"/>
        <v>1379091061689630865</v>
      </c>
      <c r="B2692" s="210" t="s">
        <v>19275</v>
      </c>
      <c r="C2692" s="211" t="s">
        <v>860</v>
      </c>
      <c r="D2692" s="211" t="s">
        <v>860</v>
      </c>
      <c r="E2692" s="211" t="s">
        <v>16836</v>
      </c>
      <c r="F2692" s="211" t="s">
        <v>859</v>
      </c>
      <c r="G2692" s="211" t="s">
        <v>1948</v>
      </c>
      <c r="H2692" s="212" t="s">
        <v>1947</v>
      </c>
      <c r="I2692" s="213" t="s">
        <v>861</v>
      </c>
      <c r="J2692" s="201" t="str">
        <f t="shared" si="85"/>
        <v>0485</v>
      </c>
      <c r="K2692" s="209"/>
      <c r="L2692" s="209"/>
      <c r="M2692" s="214"/>
      <c r="N2692" s="209" t="s">
        <v>18777</v>
      </c>
      <c r="O2692" s="215" t="s">
        <v>18778</v>
      </c>
      <c r="P2692" s="215" t="s">
        <v>18835</v>
      </c>
      <c r="Q2692" s="215" t="s">
        <v>18836</v>
      </c>
      <c r="S2692" s="208"/>
    </row>
    <row r="2693" spans="1:20" ht="13.15" customHeight="1">
      <c r="A2693" s="209" t="str">
        <f t="shared" si="84"/>
        <v>1379091071689630865</v>
      </c>
      <c r="B2693" s="210" t="s">
        <v>19275</v>
      </c>
      <c r="C2693" s="211" t="s">
        <v>860</v>
      </c>
      <c r="D2693" s="211" t="s">
        <v>860</v>
      </c>
      <c r="E2693" s="211" t="s">
        <v>16837</v>
      </c>
      <c r="F2693" s="211" t="s">
        <v>859</v>
      </c>
      <c r="G2693" s="211" t="s">
        <v>1948</v>
      </c>
      <c r="H2693" s="212" t="s">
        <v>1947</v>
      </c>
      <c r="I2693" s="213" t="s">
        <v>861</v>
      </c>
      <c r="J2693" s="201" t="str">
        <f t="shared" si="85"/>
        <v>0485</v>
      </c>
      <c r="K2693" s="209"/>
      <c r="L2693" s="209"/>
      <c r="M2693" s="214"/>
      <c r="N2693" s="209" t="s">
        <v>18777</v>
      </c>
      <c r="O2693" s="215" t="s">
        <v>18778</v>
      </c>
      <c r="P2693" s="215" t="s">
        <v>18835</v>
      </c>
      <c r="Q2693" s="215" t="s">
        <v>18836</v>
      </c>
      <c r="S2693" s="208"/>
    </row>
    <row r="2694" spans="1:20" ht="13.15" customHeight="1">
      <c r="A2694" s="209" t="str">
        <f t="shared" si="84"/>
        <v>1379091111689630865</v>
      </c>
      <c r="B2694" s="210" t="s">
        <v>19275</v>
      </c>
      <c r="C2694" s="211" t="s">
        <v>860</v>
      </c>
      <c r="D2694" s="211" t="s">
        <v>860</v>
      </c>
      <c r="E2694" s="211" t="s">
        <v>859</v>
      </c>
      <c r="F2694" s="211" t="s">
        <v>859</v>
      </c>
      <c r="G2694" s="211" t="s">
        <v>1948</v>
      </c>
      <c r="H2694" s="212" t="s">
        <v>1947</v>
      </c>
      <c r="I2694" s="213" t="s">
        <v>861</v>
      </c>
      <c r="J2694" s="201" t="str">
        <f t="shared" si="85"/>
        <v>0485</v>
      </c>
      <c r="K2694" s="209"/>
      <c r="L2694" s="209"/>
      <c r="M2694" s="214"/>
      <c r="N2694" s="209" t="s">
        <v>18777</v>
      </c>
      <c r="O2694" s="215" t="s">
        <v>18778</v>
      </c>
      <c r="P2694" s="215" t="s">
        <v>18835</v>
      </c>
      <c r="Q2694" s="215" t="s">
        <v>18836</v>
      </c>
      <c r="S2694" s="208"/>
    </row>
    <row r="2695" spans="1:20" ht="13.15" customHeight="1">
      <c r="A2695" s="209" t="str">
        <f t="shared" si="84"/>
        <v>1379091131689630865</v>
      </c>
      <c r="B2695" s="210" t="s">
        <v>19275</v>
      </c>
      <c r="C2695" s="211" t="s">
        <v>860</v>
      </c>
      <c r="D2695" s="211" t="s">
        <v>860</v>
      </c>
      <c r="E2695" s="211" t="s">
        <v>16838</v>
      </c>
      <c r="F2695" s="211" t="s">
        <v>859</v>
      </c>
      <c r="G2695" s="211" t="s">
        <v>1948</v>
      </c>
      <c r="H2695" s="212" t="s">
        <v>1947</v>
      </c>
      <c r="I2695" s="213" t="s">
        <v>861</v>
      </c>
      <c r="J2695" s="201" t="str">
        <f t="shared" si="85"/>
        <v>0485</v>
      </c>
      <c r="K2695" s="209"/>
      <c r="L2695" s="209"/>
      <c r="M2695" s="214"/>
      <c r="N2695" s="209" t="s">
        <v>18777</v>
      </c>
      <c r="O2695" s="215" t="s">
        <v>18778</v>
      </c>
      <c r="P2695" s="215" t="s">
        <v>18835</v>
      </c>
      <c r="Q2695" s="215" t="s">
        <v>18836</v>
      </c>
      <c r="S2695" s="208"/>
    </row>
    <row r="2696" spans="1:20" ht="13.15" customHeight="1">
      <c r="A2696" s="209" t="str">
        <f t="shared" si="84"/>
        <v>##1689630865</v>
      </c>
      <c r="B2696" s="210" t="s">
        <v>19275</v>
      </c>
      <c r="C2696" s="211" t="s">
        <v>860</v>
      </c>
      <c r="D2696" s="211" t="s">
        <v>860</v>
      </c>
      <c r="E2696" s="211" t="s">
        <v>3649</v>
      </c>
      <c r="F2696" s="211" t="s">
        <v>859</v>
      </c>
      <c r="G2696" s="211" t="s">
        <v>1948</v>
      </c>
      <c r="H2696" s="212" t="s">
        <v>1947</v>
      </c>
      <c r="I2696" s="213" t="s">
        <v>861</v>
      </c>
      <c r="J2696" s="201" t="str">
        <f t="shared" si="85"/>
        <v>0485</v>
      </c>
      <c r="K2696" s="209" t="s">
        <v>16841</v>
      </c>
      <c r="L2696" s="209" t="s">
        <v>13094</v>
      </c>
      <c r="M2696" s="214">
        <v>44110</v>
      </c>
      <c r="N2696" s="209" t="s">
        <v>18777</v>
      </c>
      <c r="O2696" s="215" t="s">
        <v>18778</v>
      </c>
      <c r="P2696" s="215" t="s">
        <v>18835</v>
      </c>
      <c r="Q2696" s="215" t="s">
        <v>18836</v>
      </c>
      <c r="S2696" s="208"/>
    </row>
    <row r="2697" spans="1:20" ht="13.15" customHeight="1">
      <c r="A2697" s="209" t="str">
        <f t="shared" si="84"/>
        <v>001004741LT1689630865</v>
      </c>
      <c r="B2697" s="210" t="s">
        <v>19275</v>
      </c>
      <c r="C2697" s="211" t="s">
        <v>860</v>
      </c>
      <c r="D2697" s="211" t="s">
        <v>860</v>
      </c>
      <c r="E2697" s="211" t="s">
        <v>16831</v>
      </c>
      <c r="F2697" s="211" t="s">
        <v>859</v>
      </c>
      <c r="G2697" s="211" t="s">
        <v>1948</v>
      </c>
      <c r="H2697" s="212" t="s">
        <v>1947</v>
      </c>
      <c r="I2697" s="213" t="s">
        <v>861</v>
      </c>
      <c r="J2697" s="201" t="str">
        <f t="shared" si="85"/>
        <v>0485</v>
      </c>
      <c r="K2697" s="209"/>
      <c r="L2697" s="209"/>
      <c r="M2697" s="214"/>
      <c r="N2697" s="209" t="s">
        <v>18777</v>
      </c>
      <c r="O2697" s="215" t="s">
        <v>18778</v>
      </c>
      <c r="P2697" s="215" t="s">
        <v>18835</v>
      </c>
      <c r="Q2697" s="215" t="s">
        <v>18836</v>
      </c>
      <c r="S2697" s="208"/>
    </row>
    <row r="2698" spans="1:20" ht="13.15" customHeight="1">
      <c r="A2698" s="209" t="str">
        <f t="shared" si="84"/>
        <v>1F-QMA0000020872961689630865</v>
      </c>
      <c r="B2698" s="210" t="s">
        <v>19275</v>
      </c>
      <c r="C2698" s="211" t="s">
        <v>860</v>
      </c>
      <c r="D2698" s="211" t="s">
        <v>860</v>
      </c>
      <c r="E2698" s="211" t="s">
        <v>16839</v>
      </c>
      <c r="F2698" s="211" t="s">
        <v>859</v>
      </c>
      <c r="G2698" s="211" t="s">
        <v>1948</v>
      </c>
      <c r="H2698" s="212" t="s">
        <v>1947</v>
      </c>
      <c r="I2698" s="213" t="s">
        <v>861</v>
      </c>
      <c r="J2698" s="201" t="str">
        <f t="shared" si="85"/>
        <v>0485</v>
      </c>
      <c r="K2698" s="209"/>
      <c r="L2698" s="209"/>
      <c r="M2698" s="214"/>
      <c r="N2698" s="209" t="s">
        <v>18777</v>
      </c>
      <c r="O2698" s="215" t="s">
        <v>18778</v>
      </c>
      <c r="P2698" s="215" t="s">
        <v>18835</v>
      </c>
      <c r="Q2698" s="215" t="s">
        <v>18836</v>
      </c>
      <c r="S2698" s="208"/>
    </row>
    <row r="2699" spans="1:20" ht="13.15" customHeight="1">
      <c r="A2699" s="209" t="str">
        <f t="shared" si="84"/>
        <v>7M-MemMedPL1689630865</v>
      </c>
      <c r="B2699" s="210" t="s">
        <v>19275</v>
      </c>
      <c r="C2699" s="211" t="s">
        <v>860</v>
      </c>
      <c r="D2699" s="211" t="s">
        <v>860</v>
      </c>
      <c r="E2699" s="211" t="s">
        <v>16840</v>
      </c>
      <c r="F2699" s="211" t="s">
        <v>859</v>
      </c>
      <c r="G2699" s="211" t="s">
        <v>1948</v>
      </c>
      <c r="H2699" s="212" t="s">
        <v>1947</v>
      </c>
      <c r="I2699" s="213" t="s">
        <v>861</v>
      </c>
      <c r="J2699" s="201" t="str">
        <f t="shared" si="85"/>
        <v>0485</v>
      </c>
      <c r="K2699" s="209"/>
      <c r="L2699" s="209"/>
      <c r="M2699" s="214"/>
      <c r="N2699" s="209" t="s">
        <v>18777</v>
      </c>
      <c r="O2699" s="215" t="s">
        <v>18778</v>
      </c>
      <c r="P2699" s="215" t="s">
        <v>18835</v>
      </c>
      <c r="Q2699" s="215" t="s">
        <v>18836</v>
      </c>
      <c r="S2699" s="208"/>
    </row>
    <row r="2700" spans="1:20" ht="13.15" customHeight="1">
      <c r="A2700" s="216" t="str">
        <f t="shared" si="84"/>
        <v>1379091041689630865</v>
      </c>
      <c r="B2700" s="217" t="s">
        <v>19275</v>
      </c>
      <c r="C2700" s="218" t="s">
        <v>860</v>
      </c>
      <c r="D2700" s="218" t="s">
        <v>860</v>
      </c>
      <c r="E2700" s="227" t="s">
        <v>23233</v>
      </c>
      <c r="F2700" s="218" t="s">
        <v>859</v>
      </c>
      <c r="G2700" s="218" t="s">
        <v>1948</v>
      </c>
      <c r="H2700" s="219" t="s">
        <v>1947</v>
      </c>
      <c r="I2700" s="220" t="s">
        <v>861</v>
      </c>
      <c r="J2700" s="201" t="str">
        <f t="shared" si="85"/>
        <v>0485</v>
      </c>
      <c r="K2700" s="216" t="s">
        <v>23203</v>
      </c>
      <c r="L2700" s="216" t="s">
        <v>23204</v>
      </c>
      <c r="M2700" s="221">
        <v>44817</v>
      </c>
      <c r="N2700" s="216" t="s">
        <v>18777</v>
      </c>
      <c r="O2700" s="222" t="s">
        <v>18778</v>
      </c>
      <c r="P2700" s="222" t="s">
        <v>18835</v>
      </c>
      <c r="Q2700" s="222" t="s">
        <v>18836</v>
      </c>
      <c r="R2700" s="223"/>
      <c r="S2700" s="230"/>
      <c r="T2700" s="223"/>
    </row>
    <row r="2701" spans="1:20" ht="13.15" customHeight="1">
      <c r="A2701" s="209" t="str">
        <f t="shared" si="84"/>
        <v>1379182041881600682</v>
      </c>
      <c r="B2701" s="210" t="s">
        <v>19276</v>
      </c>
      <c r="C2701" s="211" t="s">
        <v>3088</v>
      </c>
      <c r="D2701" s="211" t="s">
        <v>3088</v>
      </c>
      <c r="E2701" s="211" t="s">
        <v>3087</v>
      </c>
      <c r="F2701" s="211" t="s">
        <v>3087</v>
      </c>
      <c r="G2701" s="211" t="s">
        <v>16842</v>
      </c>
      <c r="H2701" s="141" t="s">
        <v>16843</v>
      </c>
      <c r="I2701" s="213" t="s">
        <v>19277</v>
      </c>
      <c r="J2701" s="201" t="str">
        <f t="shared" si="85"/>
        <v>0486</v>
      </c>
      <c r="K2701" s="209" t="s">
        <v>16844</v>
      </c>
      <c r="L2701" s="209"/>
      <c r="M2701" s="214"/>
      <c r="N2701" s="209" t="s">
        <v>18884</v>
      </c>
      <c r="O2701" s="215" t="s">
        <v>18885</v>
      </c>
      <c r="P2701" s="215" t="s">
        <v>18812</v>
      </c>
      <c r="Q2701" s="215" t="s">
        <v>18813</v>
      </c>
      <c r="S2701" s="208"/>
    </row>
    <row r="2702" spans="1:20" ht="13.15" customHeight="1">
      <c r="A2702" s="209" t="str">
        <f t="shared" si="84"/>
        <v>1379182061881600682</v>
      </c>
      <c r="B2702" s="210" t="s">
        <v>19276</v>
      </c>
      <c r="C2702" s="211" t="s">
        <v>3088</v>
      </c>
      <c r="D2702" s="211" t="s">
        <v>3088</v>
      </c>
      <c r="E2702" s="211" t="s">
        <v>16845</v>
      </c>
      <c r="F2702" s="211" t="s">
        <v>3087</v>
      </c>
      <c r="G2702" s="211" t="s">
        <v>16842</v>
      </c>
      <c r="H2702" s="141" t="s">
        <v>16843</v>
      </c>
      <c r="I2702" s="213" t="s">
        <v>19277</v>
      </c>
      <c r="J2702" s="201" t="str">
        <f t="shared" si="85"/>
        <v>0486</v>
      </c>
      <c r="K2702" s="209"/>
      <c r="L2702" s="209"/>
      <c r="M2702" s="214"/>
      <c r="N2702" s="209" t="s">
        <v>18884</v>
      </c>
      <c r="O2702" s="215" t="s">
        <v>18885</v>
      </c>
      <c r="P2702" s="215" t="s">
        <v>18812</v>
      </c>
      <c r="Q2702" s="215" t="s">
        <v>18813</v>
      </c>
      <c r="S2702" s="208"/>
    </row>
    <row r="2703" spans="1:20" ht="13.15" customHeight="1">
      <c r="A2703" s="209" t="str">
        <f t="shared" si="84"/>
        <v>1379182071881600682</v>
      </c>
      <c r="B2703" s="210" t="s">
        <v>19276</v>
      </c>
      <c r="C2703" s="211" t="s">
        <v>3088</v>
      </c>
      <c r="D2703" s="211" t="s">
        <v>3088</v>
      </c>
      <c r="E2703" s="211" t="s">
        <v>16846</v>
      </c>
      <c r="F2703" s="211" t="s">
        <v>3087</v>
      </c>
      <c r="G2703" s="211" t="s">
        <v>16842</v>
      </c>
      <c r="H2703" s="141" t="s">
        <v>16843</v>
      </c>
      <c r="I2703" s="213" t="s">
        <v>19277</v>
      </c>
      <c r="J2703" s="201" t="str">
        <f t="shared" si="85"/>
        <v>0486</v>
      </c>
      <c r="K2703" s="209"/>
      <c r="L2703" s="209"/>
      <c r="M2703" s="214"/>
      <c r="N2703" s="209" t="s">
        <v>18884</v>
      </c>
      <c r="O2703" s="215" t="s">
        <v>18885</v>
      </c>
      <c r="P2703" s="215" t="s">
        <v>18812</v>
      </c>
      <c r="Q2703" s="215" t="s">
        <v>18813</v>
      </c>
      <c r="S2703" s="208"/>
    </row>
    <row r="2704" spans="1:20" ht="13.15" customHeight="1">
      <c r="A2704" s="209" t="str">
        <f t="shared" si="84"/>
        <v>BHO3412174B1881600682</v>
      </c>
      <c r="B2704" s="210" t="s">
        <v>19276</v>
      </c>
      <c r="C2704" s="211" t="s">
        <v>3088</v>
      </c>
      <c r="D2704" s="211" t="s">
        <v>3088</v>
      </c>
      <c r="E2704" s="211" t="s">
        <v>16847</v>
      </c>
      <c r="F2704" s="211" t="s">
        <v>3087</v>
      </c>
      <c r="G2704" s="211" t="s">
        <v>16842</v>
      </c>
      <c r="H2704" s="141" t="s">
        <v>16843</v>
      </c>
      <c r="I2704" s="213" t="s">
        <v>19277</v>
      </c>
      <c r="J2704" s="201" t="str">
        <f t="shared" si="85"/>
        <v>0486</v>
      </c>
      <c r="K2704" s="209"/>
      <c r="L2704" s="209"/>
      <c r="M2704" s="214"/>
      <c r="N2704" s="209" t="s">
        <v>18884</v>
      </c>
      <c r="O2704" s="215" t="s">
        <v>18885</v>
      </c>
      <c r="P2704" s="215" t="s">
        <v>18812</v>
      </c>
      <c r="Q2704" s="215" t="s">
        <v>18813</v>
      </c>
      <c r="S2704" s="208"/>
    </row>
    <row r="2705" spans="1:20" ht="13.15" customHeight="1">
      <c r="A2705" s="209" t="str">
        <f t="shared" si="84"/>
        <v>1379190031992713119</v>
      </c>
      <c r="B2705" s="210" t="s">
        <v>19278</v>
      </c>
      <c r="C2705" s="211" t="s">
        <v>3101</v>
      </c>
      <c r="D2705" s="211" t="s">
        <v>3101</v>
      </c>
      <c r="E2705" s="211" t="s">
        <v>3100</v>
      </c>
      <c r="F2705" s="211" t="s">
        <v>3100</v>
      </c>
      <c r="G2705" s="211" t="s">
        <v>3236</v>
      </c>
      <c r="H2705" s="141" t="s">
        <v>3356</v>
      </c>
      <c r="I2705" s="213" t="s">
        <v>19279</v>
      </c>
      <c r="J2705" s="201" t="str">
        <f t="shared" si="85"/>
        <v>0488</v>
      </c>
      <c r="K2705" s="209"/>
      <c r="L2705" s="209"/>
      <c r="M2705" s="214"/>
      <c r="N2705" s="209" t="s">
        <v>18884</v>
      </c>
      <c r="O2705" s="215" t="s">
        <v>18885</v>
      </c>
      <c r="P2705" s="215" t="s">
        <v>18812</v>
      </c>
      <c r="Q2705" s="215" t="s">
        <v>18813</v>
      </c>
      <c r="S2705" s="208"/>
    </row>
    <row r="2706" spans="1:20" ht="13.15" customHeight="1">
      <c r="A2706" s="209" t="str">
        <f t="shared" si="84"/>
        <v>1379190061992713119</v>
      </c>
      <c r="B2706" s="210" t="s">
        <v>19278</v>
      </c>
      <c r="C2706" s="211" t="s">
        <v>3101</v>
      </c>
      <c r="D2706" s="211" t="s">
        <v>3101</v>
      </c>
      <c r="E2706" s="211" t="s">
        <v>16848</v>
      </c>
      <c r="F2706" s="211" t="s">
        <v>3100</v>
      </c>
      <c r="G2706" s="211" t="s">
        <v>3236</v>
      </c>
      <c r="H2706" s="141" t="s">
        <v>3356</v>
      </c>
      <c r="I2706" s="213" t="s">
        <v>19279</v>
      </c>
      <c r="J2706" s="201" t="str">
        <f t="shared" si="85"/>
        <v>0488</v>
      </c>
      <c r="K2706" s="209"/>
      <c r="L2706" s="209"/>
      <c r="M2706" s="214"/>
      <c r="N2706" s="209" t="s">
        <v>18884</v>
      </c>
      <c r="O2706" s="215" t="s">
        <v>18885</v>
      </c>
      <c r="P2706" s="215" t="s">
        <v>18812</v>
      </c>
      <c r="Q2706" s="215" t="s">
        <v>18813</v>
      </c>
      <c r="S2706" s="208"/>
    </row>
    <row r="2707" spans="1:20" ht="13.15" customHeight="1">
      <c r="A2707" s="209" t="str">
        <f t="shared" si="84"/>
        <v>1379190121992713119</v>
      </c>
      <c r="B2707" s="210" t="s">
        <v>19278</v>
      </c>
      <c r="C2707" s="211" t="s">
        <v>3101</v>
      </c>
      <c r="D2707" s="211" t="s">
        <v>3101</v>
      </c>
      <c r="E2707" s="211" t="s">
        <v>16849</v>
      </c>
      <c r="F2707" s="211" t="s">
        <v>3100</v>
      </c>
      <c r="G2707" s="211" t="s">
        <v>3236</v>
      </c>
      <c r="H2707" s="141" t="s">
        <v>3356</v>
      </c>
      <c r="I2707" s="213" t="s">
        <v>19279</v>
      </c>
      <c r="J2707" s="201" t="str">
        <f t="shared" si="85"/>
        <v>0488</v>
      </c>
      <c r="K2707" s="209"/>
      <c r="L2707" s="209"/>
      <c r="M2707" s="214"/>
      <c r="N2707" s="209" t="s">
        <v>18884</v>
      </c>
      <c r="O2707" s="215" t="s">
        <v>18885</v>
      </c>
      <c r="P2707" s="215" t="s">
        <v>18812</v>
      </c>
      <c r="Q2707" s="215" t="s">
        <v>18813</v>
      </c>
      <c r="S2707" s="208"/>
    </row>
    <row r="2708" spans="1:20" ht="13.15" customHeight="1">
      <c r="A2708" s="209" t="str">
        <f t="shared" si="84"/>
        <v>9A-100258681992713119</v>
      </c>
      <c r="B2708" s="210" t="s">
        <v>19278</v>
      </c>
      <c r="C2708" s="211" t="s">
        <v>3101</v>
      </c>
      <c r="D2708" s="211" t="s">
        <v>3101</v>
      </c>
      <c r="E2708" s="211" t="s">
        <v>16850</v>
      </c>
      <c r="F2708" s="211" t="s">
        <v>3100</v>
      </c>
      <c r="G2708" s="211" t="s">
        <v>3236</v>
      </c>
      <c r="H2708" s="141" t="s">
        <v>3356</v>
      </c>
      <c r="I2708" s="213" t="s">
        <v>19279</v>
      </c>
      <c r="J2708" s="201" t="str">
        <f t="shared" si="85"/>
        <v>0488</v>
      </c>
      <c r="K2708" s="209" t="s">
        <v>16851</v>
      </c>
      <c r="L2708" s="209"/>
      <c r="M2708" s="214"/>
      <c r="N2708" s="209" t="s">
        <v>18884</v>
      </c>
      <c r="O2708" s="215" t="s">
        <v>18885</v>
      </c>
      <c r="P2708" s="215" t="s">
        <v>18812</v>
      </c>
      <c r="Q2708" s="215" t="s">
        <v>18813</v>
      </c>
      <c r="S2708" s="208"/>
    </row>
    <row r="2709" spans="1:20" ht="13.15" customHeight="1">
      <c r="A2709" s="209" t="str">
        <f t="shared" si="84"/>
        <v>BHO1268374B1992713119</v>
      </c>
      <c r="B2709" s="210" t="s">
        <v>19278</v>
      </c>
      <c r="C2709" s="211" t="s">
        <v>3101</v>
      </c>
      <c r="D2709" s="211" t="s">
        <v>3101</v>
      </c>
      <c r="E2709" s="211" t="s">
        <v>16852</v>
      </c>
      <c r="F2709" s="211" t="s">
        <v>3100</v>
      </c>
      <c r="G2709" s="211" t="s">
        <v>3236</v>
      </c>
      <c r="H2709" s="141" t="s">
        <v>3356</v>
      </c>
      <c r="I2709" s="213" t="s">
        <v>19279</v>
      </c>
      <c r="J2709" s="201" t="str">
        <f t="shared" si="85"/>
        <v>0488</v>
      </c>
      <c r="K2709" s="209"/>
      <c r="L2709" s="209"/>
      <c r="M2709" s="214"/>
      <c r="N2709" s="209" t="s">
        <v>18884</v>
      </c>
      <c r="O2709" s="215" t="s">
        <v>18885</v>
      </c>
      <c r="P2709" s="215" t="s">
        <v>18812</v>
      </c>
      <c r="Q2709" s="215" t="s">
        <v>18813</v>
      </c>
      <c r="S2709" s="208"/>
    </row>
    <row r="2710" spans="1:20" ht="13.15" customHeight="1">
      <c r="A2710" s="209" t="str">
        <f t="shared" si="84"/>
        <v>1379497021548387418</v>
      </c>
      <c r="B2710" s="210" t="s">
        <v>19280</v>
      </c>
      <c r="C2710" s="211" t="s">
        <v>1153</v>
      </c>
      <c r="D2710" s="211" t="s">
        <v>1153</v>
      </c>
      <c r="E2710" s="211" t="s">
        <v>16853</v>
      </c>
      <c r="F2710" s="211" t="s">
        <v>1152</v>
      </c>
      <c r="G2710" s="211" t="s">
        <v>1694</v>
      </c>
      <c r="H2710" s="212" t="s">
        <v>2434</v>
      </c>
      <c r="I2710" s="213" t="s">
        <v>19281</v>
      </c>
      <c r="J2710" s="201" t="str">
        <f t="shared" si="85"/>
        <v>0491</v>
      </c>
      <c r="K2710" s="209"/>
      <c r="L2710" s="209"/>
      <c r="M2710" s="214"/>
      <c r="N2710" s="209" t="s">
        <v>18777</v>
      </c>
      <c r="O2710" s="215" t="s">
        <v>18778</v>
      </c>
      <c r="P2710" s="215" t="s">
        <v>18785</v>
      </c>
      <c r="Q2710" s="215" t="s">
        <v>18786</v>
      </c>
      <c r="S2710" s="208"/>
    </row>
    <row r="2711" spans="1:20" ht="13.15" customHeight="1">
      <c r="A2711" s="209" t="str">
        <f t="shared" si="84"/>
        <v>1379497031548387418</v>
      </c>
      <c r="B2711" s="210" t="s">
        <v>19280</v>
      </c>
      <c r="C2711" s="211" t="s">
        <v>1153</v>
      </c>
      <c r="D2711" s="211" t="s">
        <v>1153</v>
      </c>
      <c r="E2711" s="211" t="s">
        <v>16854</v>
      </c>
      <c r="F2711" s="211" t="s">
        <v>1152</v>
      </c>
      <c r="G2711" s="211" t="s">
        <v>1694</v>
      </c>
      <c r="H2711" s="212" t="s">
        <v>2434</v>
      </c>
      <c r="I2711" s="213" t="s">
        <v>19281</v>
      </c>
      <c r="J2711" s="201" t="str">
        <f t="shared" si="85"/>
        <v>0491</v>
      </c>
      <c r="K2711" s="209"/>
      <c r="L2711" s="209"/>
      <c r="M2711" s="214"/>
      <c r="N2711" s="209" t="s">
        <v>18777</v>
      </c>
      <c r="O2711" s="215" t="s">
        <v>18778</v>
      </c>
      <c r="P2711" s="215" t="s">
        <v>18785</v>
      </c>
      <c r="Q2711" s="215" t="s">
        <v>18786</v>
      </c>
      <c r="S2711" s="208"/>
    </row>
    <row r="2712" spans="1:20" ht="13.15" customHeight="1">
      <c r="A2712" s="209" t="str">
        <f t="shared" si="84"/>
        <v>1379497041548387418</v>
      </c>
      <c r="B2712" s="210" t="s">
        <v>19280</v>
      </c>
      <c r="C2712" s="211" t="s">
        <v>1153</v>
      </c>
      <c r="D2712" s="211" t="s">
        <v>1153</v>
      </c>
      <c r="E2712" s="211" t="s">
        <v>16855</v>
      </c>
      <c r="F2712" s="211" t="s">
        <v>1152</v>
      </c>
      <c r="G2712" s="211" t="s">
        <v>1694</v>
      </c>
      <c r="H2712" s="212" t="s">
        <v>2434</v>
      </c>
      <c r="I2712" s="213" t="s">
        <v>19281</v>
      </c>
      <c r="J2712" s="201" t="str">
        <f t="shared" si="85"/>
        <v>0491</v>
      </c>
      <c r="K2712" s="209"/>
      <c r="L2712" s="209"/>
      <c r="M2712" s="214"/>
      <c r="N2712" s="209" t="s">
        <v>18777</v>
      </c>
      <c r="O2712" s="215" t="s">
        <v>18778</v>
      </c>
      <c r="P2712" s="215" t="s">
        <v>18785</v>
      </c>
      <c r="Q2712" s="215" t="s">
        <v>18786</v>
      </c>
      <c r="S2712" s="208"/>
    </row>
    <row r="2713" spans="1:20" ht="13.15" customHeight="1">
      <c r="A2713" s="209" t="str">
        <f t="shared" si="84"/>
        <v>1379497051548387418</v>
      </c>
      <c r="B2713" s="210" t="s">
        <v>19280</v>
      </c>
      <c r="C2713" s="211" t="s">
        <v>1153</v>
      </c>
      <c r="D2713" s="211" t="s">
        <v>1153</v>
      </c>
      <c r="E2713" s="211" t="s">
        <v>1152</v>
      </c>
      <c r="F2713" s="211" t="s">
        <v>1152</v>
      </c>
      <c r="G2713" s="211" t="s">
        <v>1694</v>
      </c>
      <c r="H2713" s="212" t="s">
        <v>2434</v>
      </c>
      <c r="I2713" s="213" t="s">
        <v>19281</v>
      </c>
      <c r="J2713" s="201" t="str">
        <f t="shared" si="85"/>
        <v>0491</v>
      </c>
      <c r="K2713" s="209"/>
      <c r="L2713" s="209"/>
      <c r="M2713" s="214"/>
      <c r="N2713" s="209" t="s">
        <v>18777</v>
      </c>
      <c r="O2713" s="215" t="s">
        <v>18778</v>
      </c>
      <c r="P2713" s="215" t="s">
        <v>18785</v>
      </c>
      <c r="Q2713" s="215" t="s">
        <v>18786</v>
      </c>
      <c r="S2713" s="208"/>
    </row>
    <row r="2714" spans="1:20" ht="13.15" customHeight="1">
      <c r="A2714" s="209" t="str">
        <f t="shared" si="84"/>
        <v>1379497131548387418</v>
      </c>
      <c r="B2714" s="210" t="s">
        <v>19280</v>
      </c>
      <c r="C2714" s="211" t="s">
        <v>1153</v>
      </c>
      <c r="D2714" s="211" t="s">
        <v>1153</v>
      </c>
      <c r="E2714" s="211" t="s">
        <v>16856</v>
      </c>
      <c r="F2714" s="211" t="s">
        <v>1152</v>
      </c>
      <c r="G2714" s="211" t="s">
        <v>1694</v>
      </c>
      <c r="H2714" s="212" t="s">
        <v>2434</v>
      </c>
      <c r="I2714" s="213" t="s">
        <v>19281</v>
      </c>
      <c r="J2714" s="201" t="str">
        <f t="shared" si="85"/>
        <v>0491</v>
      </c>
      <c r="K2714" s="209"/>
      <c r="L2714" s="209"/>
      <c r="M2714" s="214"/>
      <c r="N2714" s="209" t="s">
        <v>18777</v>
      </c>
      <c r="O2714" s="215" t="s">
        <v>18778</v>
      </c>
      <c r="P2714" s="215" t="s">
        <v>18785</v>
      </c>
      <c r="Q2714" s="215" t="s">
        <v>18786</v>
      </c>
      <c r="S2714" s="208"/>
    </row>
    <row r="2715" spans="1:20" ht="13.15" customHeight="1">
      <c r="A2715" s="209" t="str">
        <f t="shared" si="84"/>
        <v>1F-QMA0000020991451548387418</v>
      </c>
      <c r="B2715" s="210" t="s">
        <v>19280</v>
      </c>
      <c r="C2715" s="211" t="s">
        <v>1153</v>
      </c>
      <c r="D2715" s="211" t="s">
        <v>1153</v>
      </c>
      <c r="E2715" s="211" t="s">
        <v>16857</v>
      </c>
      <c r="F2715" s="211" t="s">
        <v>1152</v>
      </c>
      <c r="G2715" s="211" t="s">
        <v>1694</v>
      </c>
      <c r="H2715" s="212" t="s">
        <v>2434</v>
      </c>
      <c r="I2715" s="213" t="s">
        <v>19281</v>
      </c>
      <c r="J2715" s="201" t="str">
        <f t="shared" si="85"/>
        <v>0491</v>
      </c>
      <c r="K2715" s="209"/>
      <c r="L2715" s="209"/>
      <c r="M2715" s="214"/>
      <c r="N2715" s="209" t="s">
        <v>18777</v>
      </c>
      <c r="O2715" s="215" t="s">
        <v>18778</v>
      </c>
      <c r="P2715" s="215" t="s">
        <v>18785</v>
      </c>
      <c r="Q2715" s="215" t="s">
        <v>18786</v>
      </c>
      <c r="S2715" s="208"/>
    </row>
    <row r="2716" spans="1:20" ht="13.15" customHeight="1">
      <c r="A2716" s="209" t="str">
        <f t="shared" si="84"/>
        <v>7T-QMA0000020991451548387418</v>
      </c>
      <c r="B2716" s="210" t="s">
        <v>19280</v>
      </c>
      <c r="C2716" s="211" t="s">
        <v>1153</v>
      </c>
      <c r="D2716" s="211" t="s">
        <v>1153</v>
      </c>
      <c r="E2716" s="211" t="s">
        <v>16858</v>
      </c>
      <c r="F2716" s="211" t="s">
        <v>1152</v>
      </c>
      <c r="G2716" s="211" t="s">
        <v>1694</v>
      </c>
      <c r="H2716" s="212" t="s">
        <v>2434</v>
      </c>
      <c r="I2716" s="213" t="s">
        <v>19281</v>
      </c>
      <c r="J2716" s="201" t="str">
        <f t="shared" si="85"/>
        <v>0491</v>
      </c>
      <c r="K2716" s="209"/>
      <c r="L2716" s="209"/>
      <c r="M2716" s="214"/>
      <c r="N2716" s="209" t="s">
        <v>18777</v>
      </c>
      <c r="O2716" s="215" t="s">
        <v>18778</v>
      </c>
      <c r="P2716" s="215" t="s">
        <v>18785</v>
      </c>
      <c r="Q2716" s="215" t="s">
        <v>18786</v>
      </c>
      <c r="S2716" s="208"/>
    </row>
    <row r="2717" spans="1:20" ht="13.15" customHeight="1">
      <c r="A2717" s="209" t="str">
        <f t="shared" si="84"/>
        <v>7T-QMP0000033526201548387418</v>
      </c>
      <c r="B2717" s="210" t="s">
        <v>19280</v>
      </c>
      <c r="C2717" s="211" t="s">
        <v>1153</v>
      </c>
      <c r="D2717" s="211" t="s">
        <v>1153</v>
      </c>
      <c r="E2717" s="211" t="s">
        <v>16859</v>
      </c>
      <c r="F2717" s="211" t="s">
        <v>1152</v>
      </c>
      <c r="G2717" s="211" t="s">
        <v>1694</v>
      </c>
      <c r="H2717" s="212" t="s">
        <v>2434</v>
      </c>
      <c r="I2717" s="213" t="s">
        <v>19281</v>
      </c>
      <c r="J2717" s="201" t="str">
        <f t="shared" si="85"/>
        <v>0491</v>
      </c>
      <c r="K2717" s="209"/>
      <c r="L2717" s="209"/>
      <c r="M2717" s="214"/>
      <c r="N2717" s="209" t="s">
        <v>18777</v>
      </c>
      <c r="O2717" s="215" t="s">
        <v>18778</v>
      </c>
      <c r="P2717" s="215" t="s">
        <v>18785</v>
      </c>
      <c r="Q2717" s="215" t="s">
        <v>18786</v>
      </c>
      <c r="S2717" s="208"/>
    </row>
    <row r="2718" spans="1:20" ht="13.15" customHeight="1">
      <c r="A2718" s="216" t="str">
        <f t="shared" si="84"/>
        <v>##1548387418</v>
      </c>
      <c r="B2718" s="217" t="s">
        <v>19280</v>
      </c>
      <c r="C2718" s="218" t="s">
        <v>1153</v>
      </c>
      <c r="D2718" s="218" t="s">
        <v>1153</v>
      </c>
      <c r="E2718" s="227" t="s">
        <v>3649</v>
      </c>
      <c r="F2718" s="218" t="s">
        <v>1152</v>
      </c>
      <c r="G2718" s="218" t="s">
        <v>1694</v>
      </c>
      <c r="H2718" s="219" t="s">
        <v>2434</v>
      </c>
      <c r="I2718" s="220" t="s">
        <v>19281</v>
      </c>
      <c r="J2718" s="201" t="str">
        <f t="shared" si="85"/>
        <v>0491</v>
      </c>
      <c r="K2718" s="228" t="s">
        <v>23203</v>
      </c>
      <c r="L2718" s="228" t="s">
        <v>23204</v>
      </c>
      <c r="M2718" s="229">
        <v>44812</v>
      </c>
      <c r="N2718" s="216" t="s">
        <v>18777</v>
      </c>
      <c r="O2718" s="222" t="s">
        <v>18778</v>
      </c>
      <c r="P2718" s="222" t="s">
        <v>18785</v>
      </c>
      <c r="Q2718" s="222" t="s">
        <v>18786</v>
      </c>
      <c r="R2718" s="223"/>
      <c r="S2718" s="230"/>
      <c r="T2718" s="223"/>
    </row>
    <row r="2719" spans="1:20" ht="13.15" customHeight="1">
      <c r="A2719" s="209" t="str">
        <f t="shared" si="84"/>
        <v>1379620011891789772</v>
      </c>
      <c r="B2719" s="210" t="s">
        <v>19282</v>
      </c>
      <c r="C2719" s="211" t="s">
        <v>1304</v>
      </c>
      <c r="D2719" s="211" t="s">
        <v>1304</v>
      </c>
      <c r="E2719" s="211" t="s">
        <v>16863</v>
      </c>
      <c r="F2719" s="211" t="s">
        <v>1613</v>
      </c>
      <c r="G2719" s="211" t="s">
        <v>1823</v>
      </c>
      <c r="H2719" s="212" t="s">
        <v>3202</v>
      </c>
      <c r="I2719" s="213" t="s">
        <v>19283</v>
      </c>
      <c r="J2719" s="201" t="str">
        <f t="shared" si="85"/>
        <v>0493</v>
      </c>
      <c r="K2719" s="209"/>
      <c r="L2719" s="209"/>
      <c r="M2719" s="214"/>
      <c r="N2719" s="209" t="s">
        <v>18777</v>
      </c>
      <c r="O2719" s="215" t="s">
        <v>18778</v>
      </c>
      <c r="P2719" s="215" t="s">
        <v>18937</v>
      </c>
      <c r="Q2719" s="215" t="s">
        <v>18938</v>
      </c>
      <c r="S2719" s="208"/>
    </row>
    <row r="2720" spans="1:20" ht="13.15" customHeight="1">
      <c r="A2720" s="209" t="str">
        <f t="shared" si="84"/>
        <v>1379620031891789772</v>
      </c>
      <c r="B2720" s="210" t="s">
        <v>19282</v>
      </c>
      <c r="C2720" s="211" t="s">
        <v>1304</v>
      </c>
      <c r="D2720" s="211" t="s">
        <v>1304</v>
      </c>
      <c r="E2720" s="211" t="s">
        <v>16864</v>
      </c>
      <c r="F2720" s="211" t="s">
        <v>1613</v>
      </c>
      <c r="G2720" s="211" t="s">
        <v>1823</v>
      </c>
      <c r="H2720" s="212" t="s">
        <v>3202</v>
      </c>
      <c r="I2720" s="213" t="s">
        <v>19283</v>
      </c>
      <c r="J2720" s="201" t="str">
        <f t="shared" si="85"/>
        <v>0493</v>
      </c>
      <c r="K2720" s="209"/>
      <c r="L2720" s="209"/>
      <c r="M2720" s="214"/>
      <c r="N2720" s="209" t="s">
        <v>18777</v>
      </c>
      <c r="O2720" s="215" t="s">
        <v>18778</v>
      </c>
      <c r="P2720" s="215" t="s">
        <v>18937</v>
      </c>
      <c r="Q2720" s="215" t="s">
        <v>18938</v>
      </c>
      <c r="S2720" s="208"/>
    </row>
    <row r="2721" spans="1:17" s="208" customFormat="1" ht="13.15" customHeight="1">
      <c r="A2721" s="209" t="str">
        <f t="shared" si="84"/>
        <v>1379620041891789772</v>
      </c>
      <c r="B2721" s="210" t="s">
        <v>19282</v>
      </c>
      <c r="C2721" s="211" t="s">
        <v>1304</v>
      </c>
      <c r="D2721" s="211" t="s">
        <v>1304</v>
      </c>
      <c r="E2721" s="211" t="s">
        <v>16865</v>
      </c>
      <c r="F2721" s="211" t="s">
        <v>1613</v>
      </c>
      <c r="G2721" s="211" t="s">
        <v>1823</v>
      </c>
      <c r="H2721" s="212" t="s">
        <v>3202</v>
      </c>
      <c r="I2721" s="213" t="s">
        <v>19283</v>
      </c>
      <c r="J2721" s="201" t="str">
        <f t="shared" si="85"/>
        <v>0493</v>
      </c>
      <c r="K2721" s="209"/>
      <c r="L2721" s="209"/>
      <c r="M2721" s="214"/>
      <c r="N2721" s="209" t="s">
        <v>18777</v>
      </c>
      <c r="O2721" s="215" t="s">
        <v>18778</v>
      </c>
      <c r="P2721" s="215" t="s">
        <v>18937</v>
      </c>
      <c r="Q2721" s="215" t="s">
        <v>18938</v>
      </c>
    </row>
    <row r="2722" spans="1:17" s="208" customFormat="1" ht="13.15" customHeight="1">
      <c r="A2722" s="209" t="str">
        <f t="shared" si="84"/>
        <v>1379620051528231917</v>
      </c>
      <c r="B2722" s="210" t="s">
        <v>19282</v>
      </c>
      <c r="C2722" s="211" t="s">
        <v>16866</v>
      </c>
      <c r="D2722" s="211" t="s">
        <v>1304</v>
      </c>
      <c r="E2722" s="211" t="s">
        <v>16867</v>
      </c>
      <c r="F2722" s="211" t="s">
        <v>1613</v>
      </c>
      <c r="G2722" s="211" t="s">
        <v>1823</v>
      </c>
      <c r="H2722" s="212" t="s">
        <v>3202</v>
      </c>
      <c r="I2722" s="213" t="s">
        <v>19283</v>
      </c>
      <c r="J2722" s="201" t="str">
        <f t="shared" si="85"/>
        <v>0493</v>
      </c>
      <c r="K2722" s="209"/>
      <c r="L2722" s="209"/>
      <c r="M2722" s="214"/>
      <c r="N2722" s="209" t="s">
        <v>18777</v>
      </c>
      <c r="O2722" s="215" t="s">
        <v>18778</v>
      </c>
      <c r="P2722" s="215" t="s">
        <v>18937</v>
      </c>
      <c r="Q2722" s="215" t="s">
        <v>18938</v>
      </c>
    </row>
    <row r="2723" spans="1:17" s="208" customFormat="1" ht="13.15" customHeight="1">
      <c r="A2723" s="209" t="str">
        <f t="shared" si="84"/>
        <v>1379620051891789772</v>
      </c>
      <c r="B2723" s="210" t="s">
        <v>19282</v>
      </c>
      <c r="C2723" s="211" t="s">
        <v>1304</v>
      </c>
      <c r="D2723" s="211" t="s">
        <v>1304</v>
      </c>
      <c r="E2723" s="211" t="s">
        <v>16867</v>
      </c>
      <c r="F2723" s="211" t="s">
        <v>1613</v>
      </c>
      <c r="G2723" s="211" t="s">
        <v>1823</v>
      </c>
      <c r="H2723" s="212" t="s">
        <v>3202</v>
      </c>
      <c r="I2723" s="213" t="s">
        <v>19283</v>
      </c>
      <c r="J2723" s="201" t="str">
        <f t="shared" si="85"/>
        <v>0493</v>
      </c>
      <c r="K2723" s="209" t="s">
        <v>9153</v>
      </c>
      <c r="L2723" s="209"/>
      <c r="M2723" s="214"/>
      <c r="N2723" s="209" t="s">
        <v>18777</v>
      </c>
      <c r="O2723" s="215" t="s">
        <v>18778</v>
      </c>
      <c r="P2723" s="215" t="s">
        <v>18937</v>
      </c>
      <c r="Q2723" s="215" t="s">
        <v>18938</v>
      </c>
    </row>
    <row r="2724" spans="1:17" s="208" customFormat="1" ht="13.15" customHeight="1">
      <c r="A2724" s="209" t="str">
        <f t="shared" si="84"/>
        <v>1379620061528231917</v>
      </c>
      <c r="B2724" s="210" t="s">
        <v>19282</v>
      </c>
      <c r="C2724" s="211" t="s">
        <v>16866</v>
      </c>
      <c r="D2724" s="211" t="s">
        <v>1304</v>
      </c>
      <c r="E2724" s="211" t="s">
        <v>1613</v>
      </c>
      <c r="F2724" s="211" t="s">
        <v>1613</v>
      </c>
      <c r="G2724" s="211" t="s">
        <v>1823</v>
      </c>
      <c r="H2724" s="212" t="s">
        <v>3202</v>
      </c>
      <c r="I2724" s="213" t="s">
        <v>19283</v>
      </c>
      <c r="J2724" s="201" t="str">
        <f t="shared" si="85"/>
        <v>0493</v>
      </c>
      <c r="K2724" s="209" t="s">
        <v>9256</v>
      </c>
      <c r="L2724" s="209"/>
      <c r="M2724" s="214"/>
      <c r="N2724" s="209" t="s">
        <v>18777</v>
      </c>
      <c r="O2724" s="215" t="s">
        <v>18778</v>
      </c>
      <c r="P2724" s="215" t="s">
        <v>18937</v>
      </c>
      <c r="Q2724" s="215" t="s">
        <v>18938</v>
      </c>
    </row>
    <row r="2725" spans="1:17" s="208" customFormat="1" ht="13.15" customHeight="1">
      <c r="A2725" s="209" t="str">
        <f t="shared" si="84"/>
        <v>1379620061891789772</v>
      </c>
      <c r="B2725" s="210" t="s">
        <v>19282</v>
      </c>
      <c r="C2725" s="211" t="s">
        <v>1304</v>
      </c>
      <c r="D2725" s="211" t="s">
        <v>1304</v>
      </c>
      <c r="E2725" s="211" t="s">
        <v>1613</v>
      </c>
      <c r="F2725" s="211" t="s">
        <v>1613</v>
      </c>
      <c r="G2725" s="211" t="s">
        <v>1823</v>
      </c>
      <c r="H2725" s="212" t="s">
        <v>3202</v>
      </c>
      <c r="I2725" s="213" t="s">
        <v>19283</v>
      </c>
      <c r="J2725" s="201" t="str">
        <f t="shared" si="85"/>
        <v>0493</v>
      </c>
      <c r="K2725" s="209"/>
      <c r="L2725" s="209"/>
      <c r="M2725" s="214"/>
      <c r="N2725" s="209" t="s">
        <v>18777</v>
      </c>
      <c r="O2725" s="215" t="s">
        <v>18778</v>
      </c>
      <c r="P2725" s="215" t="s">
        <v>18937</v>
      </c>
      <c r="Q2725" s="215" t="s">
        <v>18938</v>
      </c>
    </row>
    <row r="2726" spans="1:17" s="208" customFormat="1" ht="13.15" customHeight="1">
      <c r="A2726" s="209" t="str">
        <f t="shared" si="84"/>
        <v>1379620081528231917</v>
      </c>
      <c r="B2726" s="210" t="s">
        <v>19282</v>
      </c>
      <c r="C2726" s="211" t="s">
        <v>16866</v>
      </c>
      <c r="D2726" s="211" t="s">
        <v>1304</v>
      </c>
      <c r="E2726" s="211" t="s">
        <v>16868</v>
      </c>
      <c r="F2726" s="211" t="s">
        <v>1613</v>
      </c>
      <c r="G2726" s="211" t="s">
        <v>1823</v>
      </c>
      <c r="H2726" s="212" t="s">
        <v>3202</v>
      </c>
      <c r="I2726" s="213" t="s">
        <v>19283</v>
      </c>
      <c r="J2726" s="201" t="str">
        <f t="shared" si="85"/>
        <v>0493</v>
      </c>
      <c r="K2726" s="209"/>
      <c r="L2726" s="209"/>
      <c r="M2726" s="214"/>
      <c r="N2726" s="209" t="s">
        <v>18777</v>
      </c>
      <c r="O2726" s="215" t="s">
        <v>18778</v>
      </c>
      <c r="P2726" s="215" t="s">
        <v>18937</v>
      </c>
      <c r="Q2726" s="215" t="s">
        <v>18938</v>
      </c>
    </row>
    <row r="2727" spans="1:17" s="208" customFormat="1" ht="13.15" customHeight="1">
      <c r="A2727" s="209" t="str">
        <f t="shared" si="84"/>
        <v>1379620081891789772</v>
      </c>
      <c r="B2727" s="210" t="s">
        <v>19282</v>
      </c>
      <c r="C2727" s="211" t="s">
        <v>1304</v>
      </c>
      <c r="D2727" s="211" t="s">
        <v>1304</v>
      </c>
      <c r="E2727" s="211" t="s">
        <v>16868</v>
      </c>
      <c r="F2727" s="211" t="s">
        <v>1613</v>
      </c>
      <c r="G2727" s="211" t="s">
        <v>1823</v>
      </c>
      <c r="H2727" s="212" t="s">
        <v>3202</v>
      </c>
      <c r="I2727" s="213" t="s">
        <v>19283</v>
      </c>
      <c r="J2727" s="201" t="str">
        <f t="shared" si="85"/>
        <v>0493</v>
      </c>
      <c r="K2727" s="209" t="s">
        <v>9153</v>
      </c>
      <c r="L2727" s="209"/>
      <c r="M2727" s="214"/>
      <c r="N2727" s="209" t="s">
        <v>18777</v>
      </c>
      <c r="O2727" s="215" t="s">
        <v>18778</v>
      </c>
      <c r="P2727" s="215" t="s">
        <v>18937</v>
      </c>
      <c r="Q2727" s="215" t="s">
        <v>18938</v>
      </c>
    </row>
    <row r="2728" spans="1:17" s="208" customFormat="1" ht="13.15" customHeight="1">
      <c r="A2728" s="209" t="str">
        <f t="shared" si="84"/>
        <v>1379620121891789772</v>
      </c>
      <c r="B2728" s="210" t="s">
        <v>19282</v>
      </c>
      <c r="C2728" s="211" t="s">
        <v>1304</v>
      </c>
      <c r="D2728" s="211" t="s">
        <v>1304</v>
      </c>
      <c r="E2728" s="211" t="s">
        <v>1303</v>
      </c>
      <c r="F2728" s="211" t="s">
        <v>1613</v>
      </c>
      <c r="G2728" s="211" t="s">
        <v>1823</v>
      </c>
      <c r="H2728" s="212" t="s">
        <v>3202</v>
      </c>
      <c r="I2728" s="213" t="s">
        <v>19283</v>
      </c>
      <c r="J2728" s="201" t="str">
        <f t="shared" si="85"/>
        <v>0493</v>
      </c>
      <c r="K2728" s="209"/>
      <c r="L2728" s="209"/>
      <c r="M2728" s="214"/>
      <c r="N2728" s="209" t="s">
        <v>18777</v>
      </c>
      <c r="O2728" s="215" t="s">
        <v>18778</v>
      </c>
      <c r="P2728" s="215" t="s">
        <v>18937</v>
      </c>
      <c r="Q2728" s="215" t="s">
        <v>18938</v>
      </c>
    </row>
    <row r="2729" spans="1:17" s="208" customFormat="1" ht="13.15" customHeight="1">
      <c r="A2729" s="209" t="str">
        <f t="shared" si="84"/>
        <v>1379620131891789772</v>
      </c>
      <c r="B2729" s="210" t="s">
        <v>19282</v>
      </c>
      <c r="C2729" s="211" t="s">
        <v>1304</v>
      </c>
      <c r="D2729" s="211" t="s">
        <v>1304</v>
      </c>
      <c r="E2729" s="211" t="s">
        <v>16869</v>
      </c>
      <c r="F2729" s="211" t="s">
        <v>1613</v>
      </c>
      <c r="G2729" s="211" t="s">
        <v>1823</v>
      </c>
      <c r="H2729" s="212" t="s">
        <v>3202</v>
      </c>
      <c r="I2729" s="213" t="s">
        <v>19283</v>
      </c>
      <c r="J2729" s="201" t="str">
        <f t="shared" si="85"/>
        <v>0493</v>
      </c>
      <c r="K2729" s="209"/>
      <c r="L2729" s="209"/>
      <c r="M2729" s="214"/>
      <c r="N2729" s="209" t="s">
        <v>18777</v>
      </c>
      <c r="O2729" s="215" t="s">
        <v>18778</v>
      </c>
      <c r="P2729" s="215" t="s">
        <v>18937</v>
      </c>
      <c r="Q2729" s="215" t="s">
        <v>18938</v>
      </c>
    </row>
    <row r="2730" spans="1:17" s="208" customFormat="1" ht="13.15" customHeight="1">
      <c r="A2730" s="209" t="str">
        <f t="shared" si="84"/>
        <v>##1396886263</v>
      </c>
      <c r="B2730" s="210" t="s">
        <v>19282</v>
      </c>
      <c r="C2730" s="211" t="s">
        <v>16860</v>
      </c>
      <c r="D2730" s="211" t="s">
        <v>1304</v>
      </c>
      <c r="E2730" s="211" t="s">
        <v>3649</v>
      </c>
      <c r="F2730" s="211" t="s">
        <v>1613</v>
      </c>
      <c r="G2730" s="211" t="s">
        <v>1823</v>
      </c>
      <c r="H2730" s="212" t="s">
        <v>3202</v>
      </c>
      <c r="I2730" s="213" t="s">
        <v>19283</v>
      </c>
      <c r="J2730" s="201" t="str">
        <f t="shared" si="85"/>
        <v>0493</v>
      </c>
      <c r="K2730" s="209" t="s">
        <v>14779</v>
      </c>
      <c r="L2730" s="209"/>
      <c r="M2730" s="214"/>
      <c r="N2730" s="209" t="s">
        <v>18777</v>
      </c>
      <c r="O2730" s="215" t="s">
        <v>18778</v>
      </c>
      <c r="P2730" s="215" t="s">
        <v>18937</v>
      </c>
      <c r="Q2730" s="215" t="s">
        <v>18938</v>
      </c>
    </row>
    <row r="2731" spans="1:17" s="208" customFormat="1" ht="13.15" customHeight="1">
      <c r="A2731" s="209" t="str">
        <f t="shared" si="84"/>
        <v>##1891789772</v>
      </c>
      <c r="B2731" s="210" t="s">
        <v>19282</v>
      </c>
      <c r="C2731" s="211" t="s">
        <v>1304</v>
      </c>
      <c r="D2731" s="211" t="s">
        <v>1304</v>
      </c>
      <c r="E2731" s="211" t="s">
        <v>3649</v>
      </c>
      <c r="F2731" s="211" t="s">
        <v>1613</v>
      </c>
      <c r="G2731" s="211" t="s">
        <v>1823</v>
      </c>
      <c r="H2731" s="212" t="s">
        <v>3202</v>
      </c>
      <c r="I2731" s="213" t="s">
        <v>19283</v>
      </c>
      <c r="J2731" s="201" t="str">
        <f t="shared" si="85"/>
        <v>0493</v>
      </c>
      <c r="K2731" s="209"/>
      <c r="L2731" s="209"/>
      <c r="M2731" s="214"/>
      <c r="N2731" s="209" t="s">
        <v>18777</v>
      </c>
      <c r="O2731" s="215" t="s">
        <v>18778</v>
      </c>
      <c r="P2731" s="215" t="s">
        <v>18937</v>
      </c>
      <c r="Q2731" s="215" t="s">
        <v>18938</v>
      </c>
    </row>
    <row r="2732" spans="1:17" s="208" customFormat="1" ht="13.15" customHeight="1">
      <c r="A2732" s="209" t="str">
        <f t="shared" si="84"/>
        <v>000916801LT1396886263</v>
      </c>
      <c r="B2732" s="210" t="s">
        <v>19282</v>
      </c>
      <c r="C2732" s="211" t="s">
        <v>16860</v>
      </c>
      <c r="D2732" s="211" t="s">
        <v>1304</v>
      </c>
      <c r="E2732" s="211" t="s">
        <v>16861</v>
      </c>
      <c r="F2732" s="211" t="s">
        <v>1613</v>
      </c>
      <c r="G2732" s="211" t="s">
        <v>1823</v>
      </c>
      <c r="H2732" s="212" t="s">
        <v>3202</v>
      </c>
      <c r="I2732" s="213" t="s">
        <v>19283</v>
      </c>
      <c r="J2732" s="201" t="str">
        <f t="shared" si="85"/>
        <v>0493</v>
      </c>
      <c r="K2732" s="209" t="s">
        <v>16862</v>
      </c>
      <c r="L2732" s="209"/>
      <c r="M2732" s="214"/>
      <c r="N2732" s="209" t="s">
        <v>18777</v>
      </c>
      <c r="O2732" s="215" t="s">
        <v>18778</v>
      </c>
      <c r="P2732" s="215" t="s">
        <v>18937</v>
      </c>
      <c r="Q2732" s="215" t="s">
        <v>18938</v>
      </c>
    </row>
    <row r="2733" spans="1:17" s="208" customFormat="1" ht="13.15" customHeight="1">
      <c r="A2733" s="209" t="str">
        <f t="shared" si="84"/>
        <v>1F-QMA0000020830341891789772</v>
      </c>
      <c r="B2733" s="210" t="s">
        <v>19282</v>
      </c>
      <c r="C2733" s="211" t="s">
        <v>1304</v>
      </c>
      <c r="D2733" s="211" t="s">
        <v>1304</v>
      </c>
      <c r="E2733" s="211" t="s">
        <v>16870</v>
      </c>
      <c r="F2733" s="211" t="s">
        <v>1613</v>
      </c>
      <c r="G2733" s="211" t="s">
        <v>1823</v>
      </c>
      <c r="H2733" s="212" t="s">
        <v>3202</v>
      </c>
      <c r="I2733" s="213" t="s">
        <v>19283</v>
      </c>
      <c r="J2733" s="201" t="str">
        <f t="shared" si="85"/>
        <v>0493</v>
      </c>
      <c r="K2733" s="209"/>
      <c r="L2733" s="209"/>
      <c r="M2733" s="214"/>
      <c r="N2733" s="209" t="s">
        <v>18777</v>
      </c>
      <c r="O2733" s="215" t="s">
        <v>18778</v>
      </c>
      <c r="P2733" s="215" t="s">
        <v>18937</v>
      </c>
      <c r="Q2733" s="215" t="s">
        <v>18938</v>
      </c>
    </row>
    <row r="2734" spans="1:17" s="208" customFormat="1" ht="13.15" customHeight="1">
      <c r="A2734" s="209" t="str">
        <f t="shared" si="84"/>
        <v>7N-000560541891789772</v>
      </c>
      <c r="B2734" s="210" t="s">
        <v>19282</v>
      </c>
      <c r="C2734" s="211" t="s">
        <v>1304</v>
      </c>
      <c r="D2734" s="211" t="s">
        <v>1304</v>
      </c>
      <c r="E2734" s="211" t="s">
        <v>16871</v>
      </c>
      <c r="F2734" s="211" t="s">
        <v>1613</v>
      </c>
      <c r="G2734" s="211" t="s">
        <v>1823</v>
      </c>
      <c r="H2734" s="212" t="s">
        <v>3202</v>
      </c>
      <c r="I2734" s="213" t="s">
        <v>19283</v>
      </c>
      <c r="J2734" s="201" t="str">
        <f t="shared" si="85"/>
        <v>0493</v>
      </c>
      <c r="K2734" s="209"/>
      <c r="L2734" s="209"/>
      <c r="M2734" s="214"/>
      <c r="N2734" s="209" t="s">
        <v>18777</v>
      </c>
      <c r="O2734" s="215" t="s">
        <v>18778</v>
      </c>
      <c r="P2734" s="215" t="s">
        <v>18937</v>
      </c>
      <c r="Q2734" s="215" t="s">
        <v>18938</v>
      </c>
    </row>
    <row r="2735" spans="1:17" s="208" customFormat="1" ht="13.15" customHeight="1">
      <c r="A2735" s="209" t="str">
        <f t="shared" si="84"/>
        <v>7T-QMA0000020830341891789772</v>
      </c>
      <c r="B2735" s="210" t="s">
        <v>19282</v>
      </c>
      <c r="C2735" s="211" t="s">
        <v>1304</v>
      </c>
      <c r="D2735" s="211" t="s">
        <v>1304</v>
      </c>
      <c r="E2735" s="211" t="s">
        <v>16872</v>
      </c>
      <c r="F2735" s="211" t="s">
        <v>1613</v>
      </c>
      <c r="G2735" s="211" t="s">
        <v>1823</v>
      </c>
      <c r="H2735" s="212" t="s">
        <v>3202</v>
      </c>
      <c r="I2735" s="213" t="s">
        <v>19283</v>
      </c>
      <c r="J2735" s="201" t="str">
        <f t="shared" si="85"/>
        <v>0493</v>
      </c>
      <c r="K2735" s="209"/>
      <c r="L2735" s="209"/>
      <c r="M2735" s="214"/>
      <c r="N2735" s="209" t="s">
        <v>18777</v>
      </c>
      <c r="O2735" s="215" t="s">
        <v>18778</v>
      </c>
      <c r="P2735" s="215" t="s">
        <v>18937</v>
      </c>
      <c r="Q2735" s="215" t="s">
        <v>18938</v>
      </c>
    </row>
    <row r="2736" spans="1:17" s="208" customFormat="1" ht="13.15" customHeight="1">
      <c r="A2736" s="209" t="str">
        <f t="shared" si="84"/>
        <v>7T-QMP0000033473141891789772</v>
      </c>
      <c r="B2736" s="210" t="s">
        <v>19282</v>
      </c>
      <c r="C2736" s="211" t="s">
        <v>1304</v>
      </c>
      <c r="D2736" s="211" t="s">
        <v>1304</v>
      </c>
      <c r="E2736" s="211" t="s">
        <v>16873</v>
      </c>
      <c r="F2736" s="211" t="s">
        <v>1613</v>
      </c>
      <c r="G2736" s="211" t="s">
        <v>1823</v>
      </c>
      <c r="H2736" s="212" t="s">
        <v>3202</v>
      </c>
      <c r="I2736" s="213" t="s">
        <v>19283</v>
      </c>
      <c r="J2736" s="201" t="str">
        <f t="shared" si="85"/>
        <v>0493</v>
      </c>
      <c r="K2736" s="209"/>
      <c r="L2736" s="209"/>
      <c r="M2736" s="214"/>
      <c r="N2736" s="209" t="s">
        <v>18777</v>
      </c>
      <c r="O2736" s="215" t="s">
        <v>18778</v>
      </c>
      <c r="P2736" s="215" t="s">
        <v>18937</v>
      </c>
      <c r="Q2736" s="215" t="s">
        <v>18938</v>
      </c>
    </row>
    <row r="2737" spans="1:17" s="208" customFormat="1" ht="13.15" customHeight="1">
      <c r="A2737" s="209" t="str">
        <f t="shared" si="84"/>
        <v>7W-0002226650011396886263</v>
      </c>
      <c r="B2737" s="210" t="s">
        <v>19282</v>
      </c>
      <c r="C2737" s="211" t="s">
        <v>16860</v>
      </c>
      <c r="D2737" s="211" t="s">
        <v>1304</v>
      </c>
      <c r="E2737" s="211" t="s">
        <v>16874</v>
      </c>
      <c r="F2737" s="211" t="s">
        <v>1613</v>
      </c>
      <c r="G2737" s="211" t="s">
        <v>1823</v>
      </c>
      <c r="H2737" s="212" t="s">
        <v>3202</v>
      </c>
      <c r="I2737" s="213" t="s">
        <v>19283</v>
      </c>
      <c r="J2737" s="201" t="str">
        <f t="shared" si="85"/>
        <v>0493</v>
      </c>
      <c r="K2737" s="209" t="s">
        <v>16862</v>
      </c>
      <c r="L2737" s="209"/>
      <c r="M2737" s="214"/>
      <c r="N2737" s="209" t="s">
        <v>18777</v>
      </c>
      <c r="O2737" s="215" t="s">
        <v>18778</v>
      </c>
      <c r="P2737" s="215" t="s">
        <v>18937</v>
      </c>
      <c r="Q2737" s="215" t="s">
        <v>18938</v>
      </c>
    </row>
    <row r="2738" spans="1:17" s="208" customFormat="1" ht="13.15" customHeight="1">
      <c r="A2738" s="209" t="str">
        <f t="shared" si="84"/>
        <v>7W-36881891789772</v>
      </c>
      <c r="B2738" s="210" t="s">
        <v>19282</v>
      </c>
      <c r="C2738" s="211" t="s">
        <v>1304</v>
      </c>
      <c r="D2738" s="211" t="s">
        <v>1304</v>
      </c>
      <c r="E2738" s="211" t="s">
        <v>16875</v>
      </c>
      <c r="F2738" s="211" t="s">
        <v>1613</v>
      </c>
      <c r="G2738" s="211" t="s">
        <v>1823</v>
      </c>
      <c r="H2738" s="212" t="s">
        <v>3202</v>
      </c>
      <c r="I2738" s="213" t="s">
        <v>19283</v>
      </c>
      <c r="J2738" s="201" t="str">
        <f t="shared" si="85"/>
        <v>0493</v>
      </c>
      <c r="K2738" s="209"/>
      <c r="L2738" s="209"/>
      <c r="M2738" s="214"/>
      <c r="N2738" s="209" t="s">
        <v>18777</v>
      </c>
      <c r="O2738" s="215" t="s">
        <v>18778</v>
      </c>
      <c r="P2738" s="215" t="s">
        <v>18937</v>
      </c>
      <c r="Q2738" s="215" t="s">
        <v>18938</v>
      </c>
    </row>
    <row r="2739" spans="1:17" s="208" customFormat="1" ht="13.15" customHeight="1">
      <c r="A2739" s="209" t="str">
        <f t="shared" si="84"/>
        <v>7W-7412870151891789772</v>
      </c>
      <c r="B2739" s="210" t="s">
        <v>19282</v>
      </c>
      <c r="C2739" s="211" t="s">
        <v>1304</v>
      </c>
      <c r="D2739" s="211" t="s">
        <v>1304</v>
      </c>
      <c r="E2739" s="211" t="s">
        <v>16876</v>
      </c>
      <c r="F2739" s="211" t="s">
        <v>1613</v>
      </c>
      <c r="G2739" s="211" t="s">
        <v>1823</v>
      </c>
      <c r="H2739" s="212" t="s">
        <v>3202</v>
      </c>
      <c r="I2739" s="213" t="s">
        <v>19283</v>
      </c>
      <c r="J2739" s="201" t="str">
        <f t="shared" si="85"/>
        <v>0493</v>
      </c>
      <c r="K2739" s="209"/>
      <c r="L2739" s="209"/>
      <c r="M2739" s="214"/>
      <c r="N2739" s="209" t="s">
        <v>18777</v>
      </c>
      <c r="O2739" s="215" t="s">
        <v>18778</v>
      </c>
      <c r="P2739" s="215" t="s">
        <v>18937</v>
      </c>
      <c r="Q2739" s="215" t="s">
        <v>18938</v>
      </c>
    </row>
    <row r="2740" spans="1:17" s="208" customFormat="1" ht="13.15" customHeight="1">
      <c r="A2740" s="209" t="str">
        <f t="shared" si="84"/>
        <v>8W-QMA0000020830341891789772</v>
      </c>
      <c r="B2740" s="210" t="s">
        <v>19282</v>
      </c>
      <c r="C2740" s="211" t="s">
        <v>1304</v>
      </c>
      <c r="D2740" s="211" t="s">
        <v>1304</v>
      </c>
      <c r="E2740" s="211" t="s">
        <v>16877</v>
      </c>
      <c r="F2740" s="211" t="s">
        <v>1613</v>
      </c>
      <c r="G2740" s="211" t="s">
        <v>1823</v>
      </c>
      <c r="H2740" s="212" t="s">
        <v>3202</v>
      </c>
      <c r="I2740" s="213" t="s">
        <v>19283</v>
      </c>
      <c r="J2740" s="201" t="str">
        <f t="shared" si="85"/>
        <v>0493</v>
      </c>
      <c r="K2740" s="209"/>
      <c r="L2740" s="209"/>
      <c r="M2740" s="214"/>
      <c r="N2740" s="209" t="s">
        <v>18777</v>
      </c>
      <c r="O2740" s="215" t="s">
        <v>18778</v>
      </c>
      <c r="P2740" s="215" t="s">
        <v>18937</v>
      </c>
      <c r="Q2740" s="215" t="s">
        <v>18938</v>
      </c>
    </row>
    <row r="2741" spans="1:17" s="208" customFormat="1" ht="13.15" customHeight="1">
      <c r="A2741" s="209" t="str">
        <f t="shared" si="84"/>
        <v>8Y-36881891789772</v>
      </c>
      <c r="B2741" s="210" t="s">
        <v>19282</v>
      </c>
      <c r="C2741" s="211" t="s">
        <v>1304</v>
      </c>
      <c r="D2741" s="211" t="s">
        <v>1304</v>
      </c>
      <c r="E2741" s="211" t="s">
        <v>16878</v>
      </c>
      <c r="F2741" s="211" t="s">
        <v>1613</v>
      </c>
      <c r="G2741" s="211" t="s">
        <v>1823</v>
      </c>
      <c r="H2741" s="212" t="s">
        <v>3202</v>
      </c>
      <c r="I2741" s="213" t="s">
        <v>19283</v>
      </c>
      <c r="J2741" s="201" t="str">
        <f t="shared" si="85"/>
        <v>0493</v>
      </c>
      <c r="K2741" s="209"/>
      <c r="L2741" s="209"/>
      <c r="M2741" s="214"/>
      <c r="N2741" s="209" t="s">
        <v>18777</v>
      </c>
      <c r="O2741" s="215" t="s">
        <v>18778</v>
      </c>
      <c r="P2741" s="215" t="s">
        <v>18937</v>
      </c>
      <c r="Q2741" s="215" t="s">
        <v>18938</v>
      </c>
    </row>
    <row r="2742" spans="1:17" s="208" customFormat="1" ht="13.15" customHeight="1">
      <c r="A2742" s="209" t="str">
        <f t="shared" si="84"/>
        <v>BHO0125374B1891789772</v>
      </c>
      <c r="B2742" s="210" t="s">
        <v>19282</v>
      </c>
      <c r="C2742" s="211" t="s">
        <v>1304</v>
      </c>
      <c r="D2742" s="211" t="s">
        <v>1304</v>
      </c>
      <c r="E2742" s="211" t="s">
        <v>16879</v>
      </c>
      <c r="F2742" s="211" t="s">
        <v>1613</v>
      </c>
      <c r="G2742" s="211" t="s">
        <v>1823</v>
      </c>
      <c r="H2742" s="212" t="s">
        <v>3202</v>
      </c>
      <c r="I2742" s="213" t="s">
        <v>19283</v>
      </c>
      <c r="J2742" s="201" t="str">
        <f t="shared" si="85"/>
        <v>0493</v>
      </c>
      <c r="K2742" s="209"/>
      <c r="L2742" s="209"/>
      <c r="M2742" s="214"/>
      <c r="N2742" s="209" t="s">
        <v>18777</v>
      </c>
      <c r="O2742" s="215" t="s">
        <v>18778</v>
      </c>
      <c r="P2742" s="215" t="s">
        <v>18937</v>
      </c>
      <c r="Q2742" s="215" t="s">
        <v>18938</v>
      </c>
    </row>
    <row r="2743" spans="1:17" s="208" customFormat="1" ht="13.15" customHeight="1">
      <c r="A2743" s="209" t="str">
        <f t="shared" si="84"/>
        <v>0915894031972585016</v>
      </c>
      <c r="B2743" s="210" t="s">
        <v>19284</v>
      </c>
      <c r="C2743" s="211" t="s">
        <v>4687</v>
      </c>
      <c r="D2743" s="211" t="s">
        <v>1168</v>
      </c>
      <c r="E2743" s="211" t="s">
        <v>16881</v>
      </c>
      <c r="F2743" s="211" t="s">
        <v>1167</v>
      </c>
      <c r="G2743" s="211" t="s">
        <v>1671</v>
      </c>
      <c r="H2743" s="212" t="s">
        <v>2448</v>
      </c>
      <c r="I2743" s="213" t="s">
        <v>1169</v>
      </c>
      <c r="J2743" s="201" t="str">
        <f t="shared" si="85"/>
        <v>0495</v>
      </c>
      <c r="K2743" s="209"/>
      <c r="L2743" s="209"/>
      <c r="M2743" s="214"/>
      <c r="N2743" s="209" t="s">
        <v>18777</v>
      </c>
      <c r="O2743" s="215" t="s">
        <v>18778</v>
      </c>
      <c r="P2743" s="215" t="s">
        <v>18781</v>
      </c>
      <c r="Q2743" s="215" t="s">
        <v>18782</v>
      </c>
    </row>
    <row r="2744" spans="1:17" s="208" customFormat="1" ht="13.15" customHeight="1">
      <c r="A2744" s="209" t="str">
        <f t="shared" si="84"/>
        <v>1379992031174620546</v>
      </c>
      <c r="B2744" s="210" t="s">
        <v>19284</v>
      </c>
      <c r="C2744" s="211" t="s">
        <v>16882</v>
      </c>
      <c r="D2744" s="211" t="s">
        <v>1168</v>
      </c>
      <c r="E2744" s="211" t="s">
        <v>16883</v>
      </c>
      <c r="F2744" s="211" t="s">
        <v>1167</v>
      </c>
      <c r="G2744" s="211" t="s">
        <v>1671</v>
      </c>
      <c r="H2744" s="212" t="s">
        <v>2448</v>
      </c>
      <c r="I2744" s="213" t="s">
        <v>1169</v>
      </c>
      <c r="J2744" s="201" t="str">
        <f t="shared" si="85"/>
        <v>0495</v>
      </c>
      <c r="K2744" s="209"/>
      <c r="L2744" s="209"/>
      <c r="M2744" s="214"/>
      <c r="N2744" s="209" t="s">
        <v>18777</v>
      </c>
      <c r="O2744" s="215" t="s">
        <v>18778</v>
      </c>
      <c r="P2744" s="215" t="s">
        <v>18781</v>
      </c>
      <c r="Q2744" s="215" t="s">
        <v>18782</v>
      </c>
    </row>
    <row r="2745" spans="1:17" s="208" customFormat="1" ht="13.15" customHeight="1">
      <c r="A2745" s="209" t="str">
        <f t="shared" si="84"/>
        <v>1379992041538245717</v>
      </c>
      <c r="B2745" s="210" t="s">
        <v>19284</v>
      </c>
      <c r="C2745" s="211" t="s">
        <v>16884</v>
      </c>
      <c r="D2745" s="211" t="s">
        <v>1168</v>
      </c>
      <c r="E2745" s="211" t="s">
        <v>16885</v>
      </c>
      <c r="F2745" s="211" t="s">
        <v>1167</v>
      </c>
      <c r="G2745" s="211" t="s">
        <v>1671</v>
      </c>
      <c r="H2745" s="212" t="s">
        <v>2448</v>
      </c>
      <c r="I2745" s="213" t="s">
        <v>1169</v>
      </c>
      <c r="J2745" s="201" t="str">
        <f t="shared" si="85"/>
        <v>0495</v>
      </c>
      <c r="K2745" s="209"/>
      <c r="L2745" s="209"/>
      <c r="M2745" s="214"/>
      <c r="N2745" s="209" t="s">
        <v>18777</v>
      </c>
      <c r="O2745" s="215" t="s">
        <v>18778</v>
      </c>
      <c r="P2745" s="215" t="s">
        <v>18781</v>
      </c>
      <c r="Q2745" s="215" t="s">
        <v>18782</v>
      </c>
    </row>
    <row r="2746" spans="1:17" s="208" customFormat="1" ht="13.15" customHeight="1">
      <c r="A2746" s="209" t="str">
        <f t="shared" si="84"/>
        <v>1379992041821087164</v>
      </c>
      <c r="B2746" s="210" t="s">
        <v>19284</v>
      </c>
      <c r="C2746" s="211" t="s">
        <v>1168</v>
      </c>
      <c r="D2746" s="211" t="s">
        <v>1168</v>
      </c>
      <c r="E2746" s="211" t="s">
        <v>16885</v>
      </c>
      <c r="F2746" s="211" t="s">
        <v>1167</v>
      </c>
      <c r="G2746" s="211" t="s">
        <v>1671</v>
      </c>
      <c r="H2746" s="212" t="s">
        <v>2448</v>
      </c>
      <c r="I2746" s="213" t="s">
        <v>1169</v>
      </c>
      <c r="J2746" s="201" t="str">
        <f t="shared" si="85"/>
        <v>0495</v>
      </c>
      <c r="K2746" s="209" t="s">
        <v>16029</v>
      </c>
      <c r="L2746" s="212" t="s">
        <v>15111</v>
      </c>
      <c r="M2746" s="214">
        <v>44101</v>
      </c>
      <c r="N2746" s="209" t="s">
        <v>18777</v>
      </c>
      <c r="O2746" s="215" t="s">
        <v>18778</v>
      </c>
      <c r="P2746" s="215" t="s">
        <v>18781</v>
      </c>
      <c r="Q2746" s="215" t="s">
        <v>18782</v>
      </c>
    </row>
    <row r="2747" spans="1:17" s="208" customFormat="1" ht="13.15" customHeight="1">
      <c r="A2747" s="209" t="str">
        <f t="shared" si="84"/>
        <v>1379992051134364581</v>
      </c>
      <c r="B2747" s="210" t="s">
        <v>19284</v>
      </c>
      <c r="C2747" s="211" t="s">
        <v>16886</v>
      </c>
      <c r="D2747" s="211" t="s">
        <v>1168</v>
      </c>
      <c r="E2747" s="211" t="s">
        <v>16887</v>
      </c>
      <c r="F2747" s="211" t="s">
        <v>1167</v>
      </c>
      <c r="G2747" s="211" t="s">
        <v>1671</v>
      </c>
      <c r="H2747" s="212" t="s">
        <v>2448</v>
      </c>
      <c r="I2747" s="213" t="s">
        <v>1169</v>
      </c>
      <c r="J2747" s="201" t="str">
        <f t="shared" si="85"/>
        <v>0495</v>
      </c>
      <c r="K2747" s="209"/>
      <c r="L2747" s="209"/>
      <c r="M2747" s="214"/>
      <c r="N2747" s="209" t="s">
        <v>18777</v>
      </c>
      <c r="O2747" s="215" t="s">
        <v>18778</v>
      </c>
      <c r="P2747" s="215" t="s">
        <v>18781</v>
      </c>
      <c r="Q2747" s="215" t="s">
        <v>18782</v>
      </c>
    </row>
    <row r="2748" spans="1:17" s="208" customFormat="1" ht="13.15" customHeight="1">
      <c r="A2748" s="209" t="str">
        <f t="shared" si="84"/>
        <v>1379992051821087164</v>
      </c>
      <c r="B2748" s="210" t="s">
        <v>19284</v>
      </c>
      <c r="C2748" s="211" t="s">
        <v>1168</v>
      </c>
      <c r="D2748" s="211" t="s">
        <v>1168</v>
      </c>
      <c r="E2748" s="211" t="s">
        <v>16887</v>
      </c>
      <c r="F2748" s="211" t="s">
        <v>1167</v>
      </c>
      <c r="G2748" s="211" t="s">
        <v>1671</v>
      </c>
      <c r="H2748" s="212" t="s">
        <v>2448</v>
      </c>
      <c r="I2748" s="213" t="s">
        <v>1169</v>
      </c>
      <c r="J2748" s="201" t="str">
        <f t="shared" si="85"/>
        <v>0495</v>
      </c>
      <c r="K2748" s="209"/>
      <c r="L2748" s="209"/>
      <c r="M2748" s="214"/>
      <c r="N2748" s="209" t="s">
        <v>18777</v>
      </c>
      <c r="O2748" s="215" t="s">
        <v>18778</v>
      </c>
      <c r="P2748" s="215" t="s">
        <v>18781</v>
      </c>
      <c r="Q2748" s="215" t="s">
        <v>18782</v>
      </c>
    </row>
    <row r="2749" spans="1:17" s="208" customFormat="1" ht="13.15" customHeight="1">
      <c r="A2749" s="209" t="str">
        <f t="shared" si="84"/>
        <v>1379992061538245717</v>
      </c>
      <c r="B2749" s="210" t="s">
        <v>19284</v>
      </c>
      <c r="C2749" s="211" t="s">
        <v>16884</v>
      </c>
      <c r="D2749" s="211" t="s">
        <v>1168</v>
      </c>
      <c r="E2749" s="211" t="s">
        <v>1167</v>
      </c>
      <c r="F2749" s="211" t="s">
        <v>1167</v>
      </c>
      <c r="G2749" s="211" t="s">
        <v>1671</v>
      </c>
      <c r="H2749" s="212" t="s">
        <v>2448</v>
      </c>
      <c r="I2749" s="213" t="s">
        <v>1169</v>
      </c>
      <c r="J2749" s="201" t="str">
        <f t="shared" si="85"/>
        <v>0495</v>
      </c>
      <c r="K2749" s="209" t="s">
        <v>14592</v>
      </c>
      <c r="L2749" s="209"/>
      <c r="M2749" s="214"/>
      <c r="N2749" s="209" t="s">
        <v>18777</v>
      </c>
      <c r="O2749" s="215" t="s">
        <v>18778</v>
      </c>
      <c r="P2749" s="215" t="s">
        <v>18781</v>
      </c>
      <c r="Q2749" s="215" t="s">
        <v>18782</v>
      </c>
    </row>
    <row r="2750" spans="1:17" s="208" customFormat="1" ht="13.15" customHeight="1">
      <c r="A2750" s="209" t="str">
        <f t="shared" si="84"/>
        <v>1379992061598900946</v>
      </c>
      <c r="B2750" s="210" t="s">
        <v>19284</v>
      </c>
      <c r="C2750" s="211" t="s">
        <v>16888</v>
      </c>
      <c r="D2750" s="211" t="s">
        <v>1168</v>
      </c>
      <c r="E2750" s="211" t="s">
        <v>1167</v>
      </c>
      <c r="F2750" s="211" t="s">
        <v>1167</v>
      </c>
      <c r="G2750" s="211" t="s">
        <v>1671</v>
      </c>
      <c r="H2750" s="212" t="s">
        <v>2448</v>
      </c>
      <c r="I2750" s="213" t="s">
        <v>1169</v>
      </c>
      <c r="J2750" s="201" t="str">
        <f t="shared" si="85"/>
        <v>0495</v>
      </c>
      <c r="K2750" s="209" t="s">
        <v>14592</v>
      </c>
      <c r="L2750" s="209"/>
      <c r="M2750" s="214"/>
      <c r="N2750" s="209" t="s">
        <v>18777</v>
      </c>
      <c r="O2750" s="215" t="s">
        <v>18778</v>
      </c>
      <c r="P2750" s="215" t="s">
        <v>18781</v>
      </c>
      <c r="Q2750" s="215" t="s">
        <v>18782</v>
      </c>
    </row>
    <row r="2751" spans="1:17" s="208" customFormat="1" ht="13.15" customHeight="1">
      <c r="A2751" s="209" t="str">
        <f t="shared" si="84"/>
        <v>1379992061821087164</v>
      </c>
      <c r="B2751" s="210" t="s">
        <v>19284</v>
      </c>
      <c r="C2751" s="211" t="s">
        <v>1168</v>
      </c>
      <c r="D2751" s="211" t="s">
        <v>1168</v>
      </c>
      <c r="E2751" s="211" t="s">
        <v>1167</v>
      </c>
      <c r="F2751" s="211" t="s">
        <v>1167</v>
      </c>
      <c r="G2751" s="211" t="s">
        <v>1671</v>
      </c>
      <c r="H2751" s="212" t="s">
        <v>2448</v>
      </c>
      <c r="I2751" s="213" t="s">
        <v>1169</v>
      </c>
      <c r="J2751" s="201" t="str">
        <f t="shared" si="85"/>
        <v>0495</v>
      </c>
      <c r="K2751" s="209"/>
      <c r="L2751" s="209"/>
      <c r="M2751" s="214"/>
      <c r="N2751" s="209" t="s">
        <v>18777</v>
      </c>
      <c r="O2751" s="215" t="s">
        <v>18778</v>
      </c>
      <c r="P2751" s="215" t="s">
        <v>18781</v>
      </c>
      <c r="Q2751" s="215" t="s">
        <v>18782</v>
      </c>
    </row>
    <row r="2752" spans="1:17" s="208" customFormat="1" ht="13.15" customHeight="1">
      <c r="A2752" s="209" t="str">
        <f t="shared" si="84"/>
        <v>1379992071598900946</v>
      </c>
      <c r="B2752" s="210" t="s">
        <v>19284</v>
      </c>
      <c r="C2752" s="211" t="s">
        <v>16888</v>
      </c>
      <c r="D2752" s="211" t="s">
        <v>1168</v>
      </c>
      <c r="E2752" s="211" t="s">
        <v>16889</v>
      </c>
      <c r="F2752" s="211" t="s">
        <v>1167</v>
      </c>
      <c r="G2752" s="211" t="s">
        <v>1671</v>
      </c>
      <c r="H2752" s="212" t="s">
        <v>2448</v>
      </c>
      <c r="I2752" s="213" t="s">
        <v>1169</v>
      </c>
      <c r="J2752" s="201" t="str">
        <f t="shared" si="85"/>
        <v>0495</v>
      </c>
      <c r="K2752" s="209"/>
      <c r="L2752" s="209"/>
      <c r="M2752" s="214"/>
      <c r="N2752" s="209" t="s">
        <v>18777</v>
      </c>
      <c r="O2752" s="215" t="s">
        <v>18778</v>
      </c>
      <c r="P2752" s="215" t="s">
        <v>18781</v>
      </c>
      <c r="Q2752" s="215" t="s">
        <v>18782</v>
      </c>
    </row>
    <row r="2753" spans="1:17" s="208" customFormat="1" ht="13.15" customHeight="1">
      <c r="A2753" s="209" t="str">
        <f t="shared" si="84"/>
        <v>06-1067351001821087164</v>
      </c>
      <c r="B2753" s="210" t="s">
        <v>19284</v>
      </c>
      <c r="C2753" s="211" t="s">
        <v>1168</v>
      </c>
      <c r="D2753" s="211" t="s">
        <v>1168</v>
      </c>
      <c r="E2753" s="211" t="s">
        <v>16880</v>
      </c>
      <c r="F2753" s="211" t="s">
        <v>1167</v>
      </c>
      <c r="G2753" s="211" t="s">
        <v>1671</v>
      </c>
      <c r="H2753" s="212" t="s">
        <v>2448</v>
      </c>
      <c r="I2753" s="213" t="s">
        <v>1169</v>
      </c>
      <c r="J2753" s="201" t="str">
        <f t="shared" si="85"/>
        <v>0495</v>
      </c>
      <c r="K2753" s="209"/>
      <c r="L2753" s="209"/>
      <c r="M2753" s="214"/>
      <c r="N2753" s="209" t="s">
        <v>18777</v>
      </c>
      <c r="O2753" s="215" t="s">
        <v>18778</v>
      </c>
      <c r="P2753" s="215" t="s">
        <v>18781</v>
      </c>
      <c r="Q2753" s="215" t="s">
        <v>18782</v>
      </c>
    </row>
    <row r="2754" spans="1:17" s="208" customFormat="1" ht="13.15" customHeight="1">
      <c r="A2754" s="209" t="str">
        <f t="shared" ref="A2754:A2817" si="86">E2754&amp;C2754</f>
        <v>0144321011972585016</v>
      </c>
      <c r="B2754" s="210" t="s">
        <v>19284</v>
      </c>
      <c r="C2754" s="211" t="s">
        <v>4687</v>
      </c>
      <c r="D2754" s="211" t="s">
        <v>1168</v>
      </c>
      <c r="E2754" s="211" t="s">
        <v>4688</v>
      </c>
      <c r="F2754" s="211" t="s">
        <v>1167</v>
      </c>
      <c r="G2754" s="211" t="s">
        <v>1671</v>
      </c>
      <c r="H2754" s="212" t="s">
        <v>4689</v>
      </c>
      <c r="I2754" s="213" t="s">
        <v>1169</v>
      </c>
      <c r="J2754" s="201" t="str">
        <f t="shared" ref="J2754:J2817" si="87">B2754</f>
        <v>0495</v>
      </c>
      <c r="K2754" s="209"/>
      <c r="L2754" s="209"/>
      <c r="M2754" s="214"/>
      <c r="N2754" s="209" t="e">
        <v>#N/A</v>
      </c>
      <c r="O2754" s="215" t="e">
        <v>#N/A</v>
      </c>
      <c r="P2754" s="215" t="e">
        <v>#N/A</v>
      </c>
      <c r="Q2754" s="215" t="e">
        <v>#N/A</v>
      </c>
    </row>
    <row r="2755" spans="1:17" s="208" customFormat="1" ht="13.15" customHeight="1">
      <c r="A2755" s="209" t="str">
        <f t="shared" si="86"/>
        <v>0915894021972585016</v>
      </c>
      <c r="B2755" s="210" t="s">
        <v>19284</v>
      </c>
      <c r="C2755" s="211" t="s">
        <v>4687</v>
      </c>
      <c r="D2755" s="211" t="s">
        <v>1168</v>
      </c>
      <c r="E2755" s="211" t="s">
        <v>6912</v>
      </c>
      <c r="F2755" s="211" t="s">
        <v>1167</v>
      </c>
      <c r="G2755" s="211" t="s">
        <v>1671</v>
      </c>
      <c r="H2755" s="212" t="s">
        <v>1670</v>
      </c>
      <c r="I2755" s="213" t="s">
        <v>1169</v>
      </c>
      <c r="J2755" s="201" t="str">
        <f t="shared" si="87"/>
        <v>0495</v>
      </c>
      <c r="K2755" s="209"/>
      <c r="L2755" s="209"/>
      <c r="M2755" s="214"/>
      <c r="N2755" s="209" t="e">
        <v>#N/A</v>
      </c>
      <c r="O2755" s="215" t="e">
        <v>#N/A</v>
      </c>
      <c r="P2755" s="215" t="e">
        <v>#N/A</v>
      </c>
      <c r="Q2755" s="215" t="e">
        <v>#N/A</v>
      </c>
    </row>
    <row r="2756" spans="1:17" s="208" customFormat="1" ht="13.15" customHeight="1">
      <c r="A2756" s="209" t="str">
        <f t="shared" si="86"/>
        <v>1380032051578781969</v>
      </c>
      <c r="B2756" s="210" t="s">
        <v>19285</v>
      </c>
      <c r="C2756" s="211" t="s">
        <v>16890</v>
      </c>
      <c r="D2756" s="211" t="s">
        <v>1962</v>
      </c>
      <c r="E2756" s="211" t="s">
        <v>16891</v>
      </c>
      <c r="F2756" s="211" t="s">
        <v>1960</v>
      </c>
      <c r="G2756" s="211" t="s">
        <v>1961</v>
      </c>
      <c r="H2756" s="212" t="s">
        <v>1959</v>
      </c>
      <c r="I2756" s="213" t="s">
        <v>19286</v>
      </c>
      <c r="J2756" s="201" t="str">
        <f t="shared" si="87"/>
        <v>0497</v>
      </c>
      <c r="K2756" s="209"/>
      <c r="L2756" s="209"/>
      <c r="M2756" s="214"/>
      <c r="N2756" s="209" t="s">
        <v>18866</v>
      </c>
      <c r="O2756" s="215" t="s">
        <v>18867</v>
      </c>
      <c r="P2756" s="215" t="s">
        <v>18868</v>
      </c>
      <c r="Q2756" s="215" t="s">
        <v>18869</v>
      </c>
    </row>
    <row r="2757" spans="1:17" s="208" customFormat="1" ht="13.15" customHeight="1">
      <c r="A2757" s="209" t="str">
        <f t="shared" si="86"/>
        <v>1380032051710985098</v>
      </c>
      <c r="B2757" s="210" t="s">
        <v>19285</v>
      </c>
      <c r="C2757" s="211" t="s">
        <v>1962</v>
      </c>
      <c r="D2757" s="211" t="s">
        <v>1962</v>
      </c>
      <c r="E2757" s="211" t="s">
        <v>16891</v>
      </c>
      <c r="F2757" s="211" t="s">
        <v>1960</v>
      </c>
      <c r="G2757" s="211" t="s">
        <v>1961</v>
      </c>
      <c r="H2757" s="212" t="s">
        <v>1959</v>
      </c>
      <c r="I2757" s="213" t="s">
        <v>19286</v>
      </c>
      <c r="J2757" s="201" t="str">
        <f t="shared" si="87"/>
        <v>0497</v>
      </c>
      <c r="K2757" s="209"/>
      <c r="L2757" s="209"/>
      <c r="M2757" s="214"/>
      <c r="N2757" s="209" t="s">
        <v>18866</v>
      </c>
      <c r="O2757" s="215" t="s">
        <v>18867</v>
      </c>
      <c r="P2757" s="215" t="s">
        <v>18868</v>
      </c>
      <c r="Q2757" s="215" t="s">
        <v>18869</v>
      </c>
    </row>
    <row r="2758" spans="1:17" s="208" customFormat="1" ht="13.15" customHeight="1">
      <c r="A2758" s="209" t="str">
        <f t="shared" si="86"/>
        <v>1380032071710985098</v>
      </c>
      <c r="B2758" s="210" t="s">
        <v>19285</v>
      </c>
      <c r="C2758" s="211" t="s">
        <v>1962</v>
      </c>
      <c r="D2758" s="211" t="s">
        <v>1962</v>
      </c>
      <c r="E2758" s="211" t="s">
        <v>16892</v>
      </c>
      <c r="F2758" s="211" t="s">
        <v>1960</v>
      </c>
      <c r="G2758" s="211" t="s">
        <v>1961</v>
      </c>
      <c r="H2758" s="212" t="s">
        <v>1959</v>
      </c>
      <c r="I2758" s="213" t="s">
        <v>19286</v>
      </c>
      <c r="J2758" s="201" t="str">
        <f t="shared" si="87"/>
        <v>0497</v>
      </c>
      <c r="K2758" s="209"/>
      <c r="L2758" s="209"/>
      <c r="M2758" s="214"/>
      <c r="N2758" s="209" t="s">
        <v>18866</v>
      </c>
      <c r="O2758" s="215" t="s">
        <v>18867</v>
      </c>
      <c r="P2758" s="215" t="s">
        <v>18868</v>
      </c>
      <c r="Q2758" s="215" t="s">
        <v>18869</v>
      </c>
    </row>
    <row r="2759" spans="1:17" s="208" customFormat="1" ht="13.15" customHeight="1">
      <c r="A2759" s="209" t="str">
        <f t="shared" si="86"/>
        <v>3374332011710985098</v>
      </c>
      <c r="B2759" s="210" t="s">
        <v>19285</v>
      </c>
      <c r="C2759" s="211" t="s">
        <v>1962</v>
      </c>
      <c r="D2759" s="211" t="s">
        <v>1962</v>
      </c>
      <c r="E2759" s="211" t="s">
        <v>1960</v>
      </c>
      <c r="F2759" s="211" t="s">
        <v>1960</v>
      </c>
      <c r="G2759" s="211" t="s">
        <v>1961</v>
      </c>
      <c r="H2759" s="212" t="s">
        <v>1959</v>
      </c>
      <c r="I2759" s="213" t="s">
        <v>19286</v>
      </c>
      <c r="J2759" s="201" t="str">
        <f t="shared" si="87"/>
        <v>0497</v>
      </c>
      <c r="K2759" s="209"/>
      <c r="L2759" s="209"/>
      <c r="M2759" s="214"/>
      <c r="N2759" s="209" t="s">
        <v>18866</v>
      </c>
      <c r="O2759" s="215" t="s">
        <v>18867</v>
      </c>
      <c r="P2759" s="215" t="s">
        <v>18868</v>
      </c>
      <c r="Q2759" s="215" t="s">
        <v>18869</v>
      </c>
    </row>
    <row r="2760" spans="1:17" s="208" customFormat="1" ht="13.15" customHeight="1">
      <c r="A2760" s="209" t="str">
        <f t="shared" si="86"/>
        <v>##1710985098</v>
      </c>
      <c r="B2760" s="210" t="s">
        <v>19285</v>
      </c>
      <c r="C2760" s="211" t="s">
        <v>1962</v>
      </c>
      <c r="D2760" s="211" t="s">
        <v>1962</v>
      </c>
      <c r="E2760" s="211" t="s">
        <v>3649</v>
      </c>
      <c r="F2760" s="211" t="s">
        <v>1960</v>
      </c>
      <c r="G2760" s="211" t="s">
        <v>1961</v>
      </c>
      <c r="H2760" s="212" t="s">
        <v>1959</v>
      </c>
      <c r="I2760" s="213" t="s">
        <v>19286</v>
      </c>
      <c r="J2760" s="201" t="str">
        <f t="shared" si="87"/>
        <v>0497</v>
      </c>
      <c r="K2760" s="209"/>
      <c r="L2760" s="209"/>
      <c r="M2760" s="214"/>
      <c r="N2760" s="209" t="s">
        <v>18866</v>
      </c>
      <c r="O2760" s="215" t="s">
        <v>18867</v>
      </c>
      <c r="P2760" s="215" t="s">
        <v>18868</v>
      </c>
      <c r="Q2760" s="215" t="s">
        <v>18869</v>
      </c>
    </row>
    <row r="2761" spans="1:17" s="208" customFormat="1" ht="13.15" customHeight="1">
      <c r="A2761" s="209" t="str">
        <f t="shared" si="86"/>
        <v>1F-QMA0000021581481710985098</v>
      </c>
      <c r="B2761" s="210" t="s">
        <v>19285</v>
      </c>
      <c r="C2761" s="211" t="s">
        <v>1962</v>
      </c>
      <c r="D2761" s="211" t="s">
        <v>1962</v>
      </c>
      <c r="E2761" s="211" t="s">
        <v>16893</v>
      </c>
      <c r="F2761" s="211" t="s">
        <v>1960</v>
      </c>
      <c r="G2761" s="211" t="s">
        <v>1961</v>
      </c>
      <c r="H2761" s="212" t="s">
        <v>1959</v>
      </c>
      <c r="I2761" s="213" t="s">
        <v>19286</v>
      </c>
      <c r="J2761" s="201" t="str">
        <f t="shared" si="87"/>
        <v>0497</v>
      </c>
      <c r="K2761" s="209"/>
      <c r="L2761" s="209"/>
      <c r="M2761" s="214"/>
      <c r="N2761" s="209" t="s">
        <v>18866</v>
      </c>
      <c r="O2761" s="215" t="s">
        <v>18867</v>
      </c>
      <c r="P2761" s="215" t="s">
        <v>18868</v>
      </c>
      <c r="Q2761" s="215" t="s">
        <v>18869</v>
      </c>
    </row>
    <row r="2762" spans="1:17" s="208" customFormat="1" ht="13.15" customHeight="1">
      <c r="A2762" s="209" t="str">
        <f t="shared" si="86"/>
        <v>7N-100200901710985098</v>
      </c>
      <c r="B2762" s="210" t="s">
        <v>19285</v>
      </c>
      <c r="C2762" s="211" t="s">
        <v>1962</v>
      </c>
      <c r="D2762" s="211" t="s">
        <v>1962</v>
      </c>
      <c r="E2762" s="211" t="s">
        <v>16894</v>
      </c>
      <c r="F2762" s="211" t="s">
        <v>1960</v>
      </c>
      <c r="G2762" s="211" t="s">
        <v>1961</v>
      </c>
      <c r="H2762" s="212" t="s">
        <v>1959</v>
      </c>
      <c r="I2762" s="213" t="s">
        <v>19286</v>
      </c>
      <c r="J2762" s="201" t="str">
        <f t="shared" si="87"/>
        <v>0497</v>
      </c>
      <c r="K2762" s="209"/>
      <c r="L2762" s="209"/>
      <c r="M2762" s="214"/>
      <c r="N2762" s="209" t="s">
        <v>18866</v>
      </c>
      <c r="O2762" s="215" t="s">
        <v>18867</v>
      </c>
      <c r="P2762" s="215" t="s">
        <v>18868</v>
      </c>
      <c r="Q2762" s="215" t="s">
        <v>18869</v>
      </c>
    </row>
    <row r="2763" spans="1:17" s="208" customFormat="1" ht="13.15" customHeight="1">
      <c r="A2763" s="209" t="str">
        <f t="shared" si="86"/>
        <v>0941072011679557888</v>
      </c>
      <c r="B2763" s="210" t="s">
        <v>19287</v>
      </c>
      <c r="C2763" s="211" t="s">
        <v>599</v>
      </c>
      <c r="D2763" s="211" t="s">
        <v>599</v>
      </c>
      <c r="E2763" s="211" t="s">
        <v>16896</v>
      </c>
      <c r="F2763" s="211" t="s">
        <v>598</v>
      </c>
      <c r="G2763" s="211" t="s">
        <v>2201</v>
      </c>
      <c r="H2763" s="212" t="s">
        <v>3178</v>
      </c>
      <c r="I2763" s="213" t="s">
        <v>600</v>
      </c>
      <c r="J2763" s="201" t="str">
        <f t="shared" si="87"/>
        <v>0499</v>
      </c>
      <c r="K2763" s="209"/>
      <c r="L2763" s="209"/>
      <c r="M2763" s="214"/>
      <c r="N2763" s="209" t="s">
        <v>18777</v>
      </c>
      <c r="O2763" s="215" t="s">
        <v>18778</v>
      </c>
      <c r="P2763" s="215" t="s">
        <v>18781</v>
      </c>
      <c r="Q2763" s="215" t="s">
        <v>18782</v>
      </c>
    </row>
    <row r="2764" spans="1:17" s="208" customFormat="1" ht="13.15" customHeight="1">
      <c r="A2764" s="209" t="str">
        <f t="shared" si="86"/>
        <v>1332405081679557888</v>
      </c>
      <c r="B2764" s="210" t="s">
        <v>19287</v>
      </c>
      <c r="C2764" s="211" t="s">
        <v>599</v>
      </c>
      <c r="D2764" s="211" t="s">
        <v>599</v>
      </c>
      <c r="E2764" s="211" t="s">
        <v>16897</v>
      </c>
      <c r="F2764" s="211" t="s">
        <v>598</v>
      </c>
      <c r="G2764" s="211" t="s">
        <v>2201</v>
      </c>
      <c r="H2764" s="212" t="s">
        <v>3178</v>
      </c>
      <c r="I2764" s="213" t="s">
        <v>600</v>
      </c>
      <c r="J2764" s="201" t="str">
        <f t="shared" si="87"/>
        <v>0499</v>
      </c>
      <c r="K2764" s="209" t="s">
        <v>16898</v>
      </c>
      <c r="L2764" s="209"/>
      <c r="M2764" s="214"/>
      <c r="N2764" s="209" t="s">
        <v>18777</v>
      </c>
      <c r="O2764" s="215" t="s">
        <v>18778</v>
      </c>
      <c r="P2764" s="215" t="s">
        <v>18781</v>
      </c>
      <c r="Q2764" s="215" t="s">
        <v>18782</v>
      </c>
    </row>
    <row r="2765" spans="1:17" s="208" customFormat="1" ht="13.15" customHeight="1">
      <c r="A2765" s="209" t="str">
        <f t="shared" si="86"/>
        <v>1382962051679557888</v>
      </c>
      <c r="B2765" s="210" t="s">
        <v>19287</v>
      </c>
      <c r="C2765" s="211" t="s">
        <v>599</v>
      </c>
      <c r="D2765" s="211" t="s">
        <v>599</v>
      </c>
      <c r="E2765" s="211" t="s">
        <v>16899</v>
      </c>
      <c r="F2765" s="211" t="s">
        <v>598</v>
      </c>
      <c r="G2765" s="211" t="s">
        <v>2201</v>
      </c>
      <c r="H2765" s="212" t="s">
        <v>3178</v>
      </c>
      <c r="I2765" s="213" t="s">
        <v>600</v>
      </c>
      <c r="J2765" s="201" t="str">
        <f t="shared" si="87"/>
        <v>0499</v>
      </c>
      <c r="K2765" s="209"/>
      <c r="L2765" s="209"/>
      <c r="M2765" s="214"/>
      <c r="N2765" s="209" t="s">
        <v>18777</v>
      </c>
      <c r="O2765" s="215" t="s">
        <v>18778</v>
      </c>
      <c r="P2765" s="215" t="s">
        <v>18781</v>
      </c>
      <c r="Q2765" s="215" t="s">
        <v>18782</v>
      </c>
    </row>
    <row r="2766" spans="1:17" s="208" customFormat="1" ht="13.15" customHeight="1">
      <c r="A2766" s="209" t="str">
        <f t="shared" si="86"/>
        <v>1382962061679557888</v>
      </c>
      <c r="B2766" s="210" t="s">
        <v>19287</v>
      </c>
      <c r="C2766" s="211" t="s">
        <v>599</v>
      </c>
      <c r="D2766" s="211" t="s">
        <v>599</v>
      </c>
      <c r="E2766" s="211" t="s">
        <v>16900</v>
      </c>
      <c r="F2766" s="211" t="s">
        <v>598</v>
      </c>
      <c r="G2766" s="211" t="s">
        <v>2201</v>
      </c>
      <c r="H2766" s="212" t="s">
        <v>3178</v>
      </c>
      <c r="I2766" s="213" t="s">
        <v>600</v>
      </c>
      <c r="J2766" s="201" t="str">
        <f t="shared" si="87"/>
        <v>0499</v>
      </c>
      <c r="K2766" s="209"/>
      <c r="L2766" s="209"/>
      <c r="M2766" s="214"/>
      <c r="N2766" s="209" t="s">
        <v>18777</v>
      </c>
      <c r="O2766" s="215" t="s">
        <v>18778</v>
      </c>
      <c r="P2766" s="215" t="s">
        <v>18781</v>
      </c>
      <c r="Q2766" s="215" t="s">
        <v>18782</v>
      </c>
    </row>
    <row r="2767" spans="1:17" s="208" customFormat="1" ht="13.15" customHeight="1">
      <c r="A2767" s="209" t="str">
        <f t="shared" si="86"/>
        <v>1382962071679557888</v>
      </c>
      <c r="B2767" s="210" t="s">
        <v>19287</v>
      </c>
      <c r="C2767" s="211" t="s">
        <v>599</v>
      </c>
      <c r="D2767" s="211" t="s">
        <v>599</v>
      </c>
      <c r="E2767" s="211" t="s">
        <v>16901</v>
      </c>
      <c r="F2767" s="211" t="s">
        <v>598</v>
      </c>
      <c r="G2767" s="211" t="s">
        <v>2201</v>
      </c>
      <c r="H2767" s="212" t="s">
        <v>3178</v>
      </c>
      <c r="I2767" s="213" t="s">
        <v>600</v>
      </c>
      <c r="J2767" s="201" t="str">
        <f t="shared" si="87"/>
        <v>0499</v>
      </c>
      <c r="K2767" s="209"/>
      <c r="L2767" s="209"/>
      <c r="M2767" s="214"/>
      <c r="N2767" s="209" t="s">
        <v>18777</v>
      </c>
      <c r="O2767" s="215" t="s">
        <v>18778</v>
      </c>
      <c r="P2767" s="215" t="s">
        <v>18781</v>
      </c>
      <c r="Q2767" s="215" t="s">
        <v>18782</v>
      </c>
    </row>
    <row r="2768" spans="1:17" s="208" customFormat="1" ht="13.15" customHeight="1">
      <c r="A2768" s="209" t="str">
        <f t="shared" si="86"/>
        <v>1382962081679557888</v>
      </c>
      <c r="B2768" s="210" t="s">
        <v>19287</v>
      </c>
      <c r="C2768" s="211" t="s">
        <v>599</v>
      </c>
      <c r="D2768" s="211" t="s">
        <v>599</v>
      </c>
      <c r="E2768" s="211" t="s">
        <v>598</v>
      </c>
      <c r="F2768" s="211" t="s">
        <v>598</v>
      </c>
      <c r="G2768" s="211" t="s">
        <v>2201</v>
      </c>
      <c r="H2768" s="212" t="s">
        <v>3178</v>
      </c>
      <c r="I2768" s="213" t="s">
        <v>600</v>
      </c>
      <c r="J2768" s="201" t="str">
        <f t="shared" si="87"/>
        <v>0499</v>
      </c>
      <c r="K2768" s="209"/>
      <c r="L2768" s="209"/>
      <c r="M2768" s="214"/>
      <c r="N2768" s="209" t="s">
        <v>18777</v>
      </c>
      <c r="O2768" s="215" t="s">
        <v>18778</v>
      </c>
      <c r="P2768" s="215" t="s">
        <v>18781</v>
      </c>
      <c r="Q2768" s="215" t="s">
        <v>18782</v>
      </c>
    </row>
    <row r="2769" spans="1:17" s="208" customFormat="1" ht="13.15" customHeight="1">
      <c r="A2769" s="209" t="str">
        <f t="shared" si="86"/>
        <v>##1679557888</v>
      </c>
      <c r="B2769" s="210" t="s">
        <v>19287</v>
      </c>
      <c r="C2769" s="211" t="s">
        <v>599</v>
      </c>
      <c r="D2769" s="211" t="s">
        <v>599</v>
      </c>
      <c r="E2769" s="211" t="s">
        <v>3649</v>
      </c>
      <c r="F2769" s="211" t="s">
        <v>598</v>
      </c>
      <c r="G2769" s="211" t="s">
        <v>2201</v>
      </c>
      <c r="H2769" s="212" t="s">
        <v>3178</v>
      </c>
      <c r="I2769" s="213" t="s">
        <v>600</v>
      </c>
      <c r="J2769" s="201" t="str">
        <f t="shared" si="87"/>
        <v>0499</v>
      </c>
      <c r="K2769" s="209"/>
      <c r="L2769" s="209"/>
      <c r="M2769" s="214"/>
      <c r="N2769" s="209" t="s">
        <v>18777</v>
      </c>
      <c r="O2769" s="215" t="s">
        <v>18778</v>
      </c>
      <c r="P2769" s="215" t="s">
        <v>18781</v>
      </c>
      <c r="Q2769" s="215" t="s">
        <v>18782</v>
      </c>
    </row>
    <row r="2770" spans="1:17" s="208" customFormat="1" ht="13.15" customHeight="1">
      <c r="A2770" s="209" t="str">
        <f t="shared" si="86"/>
        <v>022487501NA</v>
      </c>
      <c r="B2770" s="210" t="s">
        <v>19287</v>
      </c>
      <c r="C2770" s="211" t="s">
        <v>3106</v>
      </c>
      <c r="D2770" s="211" t="s">
        <v>599</v>
      </c>
      <c r="E2770" s="211" t="s">
        <v>16895</v>
      </c>
      <c r="F2770" s="211" t="s">
        <v>598</v>
      </c>
      <c r="G2770" s="211" t="s">
        <v>2201</v>
      </c>
      <c r="H2770" s="212" t="s">
        <v>3178</v>
      </c>
      <c r="I2770" s="213" t="s">
        <v>600</v>
      </c>
      <c r="J2770" s="201" t="str">
        <f t="shared" si="87"/>
        <v>0499</v>
      </c>
      <c r="K2770" s="209"/>
      <c r="L2770" s="209"/>
      <c r="M2770" s="214"/>
      <c r="N2770" s="209" t="s">
        <v>18777</v>
      </c>
      <c r="O2770" s="215" t="s">
        <v>18778</v>
      </c>
      <c r="P2770" s="215" t="s">
        <v>18781</v>
      </c>
      <c r="Q2770" s="215" t="s">
        <v>18782</v>
      </c>
    </row>
    <row r="2771" spans="1:17" s="208" customFormat="1" ht="13.15" customHeight="1">
      <c r="A2771" s="209" t="str">
        <f t="shared" si="86"/>
        <v>1F-QMA0000020773601679557888</v>
      </c>
      <c r="B2771" s="210" t="s">
        <v>19287</v>
      </c>
      <c r="C2771" s="211" t="s">
        <v>599</v>
      </c>
      <c r="D2771" s="211" t="s">
        <v>599</v>
      </c>
      <c r="E2771" s="211" t="s">
        <v>16902</v>
      </c>
      <c r="F2771" s="211" t="s">
        <v>598</v>
      </c>
      <c r="G2771" s="211" t="s">
        <v>2201</v>
      </c>
      <c r="H2771" s="212" t="s">
        <v>3178</v>
      </c>
      <c r="I2771" s="213" t="s">
        <v>600</v>
      </c>
      <c r="J2771" s="201" t="str">
        <f t="shared" si="87"/>
        <v>0499</v>
      </c>
      <c r="K2771" s="209"/>
      <c r="L2771" s="209"/>
      <c r="M2771" s="214"/>
      <c r="N2771" s="209" t="s">
        <v>18777</v>
      </c>
      <c r="O2771" s="215" t="s">
        <v>18778</v>
      </c>
      <c r="P2771" s="215" t="s">
        <v>18781</v>
      </c>
      <c r="Q2771" s="215" t="s">
        <v>18782</v>
      </c>
    </row>
    <row r="2772" spans="1:17" s="208" customFormat="1" ht="13.15" customHeight="1">
      <c r="A2772" s="209" t="str">
        <f t="shared" si="86"/>
        <v>7N-100340001679557888</v>
      </c>
      <c r="B2772" s="210" t="s">
        <v>19287</v>
      </c>
      <c r="C2772" s="211" t="s">
        <v>599</v>
      </c>
      <c r="D2772" s="211" t="s">
        <v>599</v>
      </c>
      <c r="E2772" s="211" t="s">
        <v>16903</v>
      </c>
      <c r="F2772" s="211" t="s">
        <v>598</v>
      </c>
      <c r="G2772" s="211" t="s">
        <v>2201</v>
      </c>
      <c r="H2772" s="212" t="s">
        <v>3178</v>
      </c>
      <c r="I2772" s="213" t="s">
        <v>600</v>
      </c>
      <c r="J2772" s="201" t="str">
        <f t="shared" si="87"/>
        <v>0499</v>
      </c>
      <c r="K2772" s="209"/>
      <c r="L2772" s="209"/>
      <c r="M2772" s="214"/>
      <c r="N2772" s="209" t="s">
        <v>18777</v>
      </c>
      <c r="O2772" s="215" t="s">
        <v>18778</v>
      </c>
      <c r="P2772" s="215" t="s">
        <v>18781</v>
      </c>
      <c r="Q2772" s="215" t="s">
        <v>18782</v>
      </c>
    </row>
    <row r="2773" spans="1:17" s="208" customFormat="1" ht="13.15" customHeight="1">
      <c r="A2773" s="209" t="str">
        <f t="shared" si="86"/>
        <v>7W-80601679557888</v>
      </c>
      <c r="B2773" s="210" t="s">
        <v>19287</v>
      </c>
      <c r="C2773" s="211" t="s">
        <v>599</v>
      </c>
      <c r="D2773" s="211" t="s">
        <v>599</v>
      </c>
      <c r="E2773" s="211" t="s">
        <v>16904</v>
      </c>
      <c r="F2773" s="211" t="s">
        <v>598</v>
      </c>
      <c r="G2773" s="211" t="s">
        <v>2201</v>
      </c>
      <c r="H2773" s="212" t="s">
        <v>3178</v>
      </c>
      <c r="I2773" s="213" t="s">
        <v>600</v>
      </c>
      <c r="J2773" s="201" t="str">
        <f t="shared" si="87"/>
        <v>0499</v>
      </c>
      <c r="K2773" s="209"/>
      <c r="L2773" s="209"/>
      <c r="M2773" s="214"/>
      <c r="N2773" s="209" t="s">
        <v>18777</v>
      </c>
      <c r="O2773" s="215" t="s">
        <v>18778</v>
      </c>
      <c r="P2773" s="215" t="s">
        <v>18781</v>
      </c>
      <c r="Q2773" s="215" t="s">
        <v>18782</v>
      </c>
    </row>
    <row r="2774" spans="1:17" s="208" customFormat="1" ht="13.15" customHeight="1">
      <c r="A2774" s="209" t="str">
        <f t="shared" si="86"/>
        <v>8U-100340001679557888</v>
      </c>
      <c r="B2774" s="210" t="s">
        <v>19287</v>
      </c>
      <c r="C2774" s="211" t="s">
        <v>599</v>
      </c>
      <c r="D2774" s="211" t="s">
        <v>599</v>
      </c>
      <c r="E2774" s="211" t="s">
        <v>16905</v>
      </c>
      <c r="F2774" s="211" t="s">
        <v>598</v>
      </c>
      <c r="G2774" s="211" t="s">
        <v>2201</v>
      </c>
      <c r="H2774" s="212" t="s">
        <v>3178</v>
      </c>
      <c r="I2774" s="213" t="s">
        <v>600</v>
      </c>
      <c r="J2774" s="201" t="str">
        <f t="shared" si="87"/>
        <v>0499</v>
      </c>
      <c r="K2774" s="209"/>
      <c r="L2774" s="209"/>
      <c r="M2774" s="214"/>
      <c r="N2774" s="209" t="s">
        <v>18777</v>
      </c>
      <c r="O2774" s="215" t="s">
        <v>18778</v>
      </c>
      <c r="P2774" s="215" t="s">
        <v>18781</v>
      </c>
      <c r="Q2774" s="215" t="s">
        <v>18782</v>
      </c>
    </row>
    <row r="2775" spans="1:17" s="208" customFormat="1" ht="13.15" customHeight="1">
      <c r="A2775" s="209" t="str">
        <f t="shared" si="86"/>
        <v>8W-QMA0000020773601679557888</v>
      </c>
      <c r="B2775" s="210" t="s">
        <v>19287</v>
      </c>
      <c r="C2775" s="211" t="s">
        <v>599</v>
      </c>
      <c r="D2775" s="211" t="s">
        <v>599</v>
      </c>
      <c r="E2775" s="211" t="s">
        <v>16906</v>
      </c>
      <c r="F2775" s="211" t="s">
        <v>598</v>
      </c>
      <c r="G2775" s="211" t="s">
        <v>2201</v>
      </c>
      <c r="H2775" s="212" t="s">
        <v>3178</v>
      </c>
      <c r="I2775" s="213" t="s">
        <v>600</v>
      </c>
      <c r="J2775" s="201" t="str">
        <f t="shared" si="87"/>
        <v>0499</v>
      </c>
      <c r="K2775" s="209"/>
      <c r="L2775" s="209"/>
      <c r="M2775" s="214"/>
      <c r="N2775" s="209" t="s">
        <v>18777</v>
      </c>
      <c r="O2775" s="215" t="s">
        <v>18778</v>
      </c>
      <c r="P2775" s="215" t="s">
        <v>18781</v>
      </c>
      <c r="Q2775" s="215" t="s">
        <v>18782</v>
      </c>
    </row>
    <row r="2776" spans="1:17" s="208" customFormat="1" ht="13.15" customHeight="1">
      <c r="A2776" s="209" t="str">
        <f t="shared" si="86"/>
        <v>8W-QMA0000022754981679557888</v>
      </c>
      <c r="B2776" s="210" t="s">
        <v>19287</v>
      </c>
      <c r="C2776" s="211" t="s">
        <v>599</v>
      </c>
      <c r="D2776" s="211" t="s">
        <v>599</v>
      </c>
      <c r="E2776" s="211" t="s">
        <v>16907</v>
      </c>
      <c r="F2776" s="211" t="s">
        <v>598</v>
      </c>
      <c r="G2776" s="211" t="s">
        <v>2201</v>
      </c>
      <c r="H2776" s="212" t="s">
        <v>3178</v>
      </c>
      <c r="I2776" s="213" t="s">
        <v>600</v>
      </c>
      <c r="J2776" s="201" t="str">
        <f t="shared" si="87"/>
        <v>0499</v>
      </c>
      <c r="K2776" s="209"/>
      <c r="L2776" s="209"/>
      <c r="M2776" s="214"/>
      <c r="N2776" s="209" t="s">
        <v>18777</v>
      </c>
      <c r="O2776" s="215" t="s">
        <v>18778</v>
      </c>
      <c r="P2776" s="215" t="s">
        <v>18781</v>
      </c>
      <c r="Q2776" s="215" t="s">
        <v>18782</v>
      </c>
    </row>
    <row r="2777" spans="1:17" s="208" customFormat="1" ht="13.15" customHeight="1">
      <c r="A2777" s="209" t="str">
        <f t="shared" si="86"/>
        <v>8W-QMA0000053675341679557888</v>
      </c>
      <c r="B2777" s="210" t="s">
        <v>19287</v>
      </c>
      <c r="C2777" s="211" t="s">
        <v>599</v>
      </c>
      <c r="D2777" s="211" t="s">
        <v>599</v>
      </c>
      <c r="E2777" s="211" t="s">
        <v>16908</v>
      </c>
      <c r="F2777" s="211" t="s">
        <v>598</v>
      </c>
      <c r="G2777" s="211" t="s">
        <v>2201</v>
      </c>
      <c r="H2777" s="212" t="s">
        <v>3178</v>
      </c>
      <c r="I2777" s="213" t="s">
        <v>600</v>
      </c>
      <c r="J2777" s="201" t="str">
        <f t="shared" si="87"/>
        <v>0499</v>
      </c>
      <c r="K2777" s="209"/>
      <c r="L2777" s="209"/>
      <c r="M2777" s="214"/>
      <c r="N2777" s="209" t="s">
        <v>18777</v>
      </c>
      <c r="O2777" s="215" t="s">
        <v>18778</v>
      </c>
      <c r="P2777" s="215" t="s">
        <v>18781</v>
      </c>
      <c r="Q2777" s="215" t="s">
        <v>18782</v>
      </c>
    </row>
    <row r="2778" spans="1:17" s="208" customFormat="1" ht="13.15" customHeight="1">
      <c r="A2778" s="209" t="str">
        <f t="shared" si="86"/>
        <v>8Y-0007382750011679557888</v>
      </c>
      <c r="B2778" s="210" t="s">
        <v>19287</v>
      </c>
      <c r="C2778" s="211" t="s">
        <v>599</v>
      </c>
      <c r="D2778" s="211" t="s">
        <v>599</v>
      </c>
      <c r="E2778" s="211" t="s">
        <v>16909</v>
      </c>
      <c r="F2778" s="211" t="s">
        <v>598</v>
      </c>
      <c r="G2778" s="211" t="s">
        <v>2201</v>
      </c>
      <c r="H2778" s="212" t="s">
        <v>3178</v>
      </c>
      <c r="I2778" s="213" t="s">
        <v>600</v>
      </c>
      <c r="J2778" s="201" t="str">
        <f t="shared" si="87"/>
        <v>0499</v>
      </c>
      <c r="K2778" s="209"/>
      <c r="L2778" s="209"/>
      <c r="M2778" s="214"/>
      <c r="N2778" s="209" t="s">
        <v>18777</v>
      </c>
      <c r="O2778" s="215" t="s">
        <v>18778</v>
      </c>
      <c r="P2778" s="215" t="s">
        <v>18781</v>
      </c>
      <c r="Q2778" s="215" t="s">
        <v>18782</v>
      </c>
    </row>
    <row r="2779" spans="1:17" s="208" customFormat="1" ht="13.15" customHeight="1">
      <c r="A2779" s="209" t="str">
        <f t="shared" si="86"/>
        <v>8Y-0014507030021679557888</v>
      </c>
      <c r="B2779" s="210" t="s">
        <v>19287</v>
      </c>
      <c r="C2779" s="211" t="s">
        <v>599</v>
      </c>
      <c r="D2779" s="211" t="s">
        <v>599</v>
      </c>
      <c r="E2779" s="211" t="s">
        <v>16910</v>
      </c>
      <c r="F2779" s="211" t="s">
        <v>598</v>
      </c>
      <c r="G2779" s="211" t="s">
        <v>2201</v>
      </c>
      <c r="H2779" s="212" t="s">
        <v>3178</v>
      </c>
      <c r="I2779" s="213" t="s">
        <v>600</v>
      </c>
      <c r="J2779" s="201" t="str">
        <f t="shared" si="87"/>
        <v>0499</v>
      </c>
      <c r="K2779" s="209" t="s">
        <v>16898</v>
      </c>
      <c r="L2779" s="209"/>
      <c r="M2779" s="214"/>
      <c r="N2779" s="209" t="s">
        <v>18777</v>
      </c>
      <c r="O2779" s="215" t="s">
        <v>18778</v>
      </c>
      <c r="P2779" s="215" t="s">
        <v>18781</v>
      </c>
      <c r="Q2779" s="215" t="s">
        <v>18782</v>
      </c>
    </row>
    <row r="2780" spans="1:17" s="208" customFormat="1" ht="13.15" customHeight="1">
      <c r="A2780" s="209" t="str">
        <f t="shared" si="86"/>
        <v>8Y-0025096840011679557888</v>
      </c>
      <c r="B2780" s="210" t="s">
        <v>19287</v>
      </c>
      <c r="C2780" s="211" t="s">
        <v>599</v>
      </c>
      <c r="D2780" s="211" t="s">
        <v>599</v>
      </c>
      <c r="E2780" s="211" t="s">
        <v>16911</v>
      </c>
      <c r="F2780" s="211" t="s">
        <v>598</v>
      </c>
      <c r="G2780" s="211" t="s">
        <v>2201</v>
      </c>
      <c r="H2780" s="212" t="s">
        <v>3178</v>
      </c>
      <c r="I2780" s="213" t="s">
        <v>600</v>
      </c>
      <c r="J2780" s="201" t="str">
        <f t="shared" si="87"/>
        <v>0499</v>
      </c>
      <c r="K2780" s="209" t="s">
        <v>16898</v>
      </c>
      <c r="L2780" s="209"/>
      <c r="M2780" s="214"/>
      <c r="N2780" s="209" t="s">
        <v>18777</v>
      </c>
      <c r="O2780" s="215" t="s">
        <v>18778</v>
      </c>
      <c r="P2780" s="215" t="s">
        <v>18781</v>
      </c>
      <c r="Q2780" s="215" t="s">
        <v>18782</v>
      </c>
    </row>
    <row r="2781" spans="1:17" s="208" customFormat="1" ht="13.15" customHeight="1">
      <c r="A2781" s="209" t="str">
        <f t="shared" si="86"/>
        <v>8Y-0029023080011679557888</v>
      </c>
      <c r="B2781" s="210" t="s">
        <v>19287</v>
      </c>
      <c r="C2781" s="211" t="s">
        <v>599</v>
      </c>
      <c r="D2781" s="211" t="s">
        <v>599</v>
      </c>
      <c r="E2781" s="211" t="s">
        <v>16912</v>
      </c>
      <c r="F2781" s="211" t="s">
        <v>598</v>
      </c>
      <c r="G2781" s="211" t="s">
        <v>2201</v>
      </c>
      <c r="H2781" s="212" t="s">
        <v>3178</v>
      </c>
      <c r="I2781" s="213" t="s">
        <v>600</v>
      </c>
      <c r="J2781" s="201" t="str">
        <f t="shared" si="87"/>
        <v>0499</v>
      </c>
      <c r="K2781" s="209"/>
      <c r="L2781" s="209"/>
      <c r="M2781" s="214"/>
      <c r="N2781" s="209" t="s">
        <v>18777</v>
      </c>
      <c r="O2781" s="215" t="s">
        <v>18778</v>
      </c>
      <c r="P2781" s="215" t="s">
        <v>18781</v>
      </c>
      <c r="Q2781" s="215" t="s">
        <v>18782</v>
      </c>
    </row>
    <row r="2782" spans="1:17" s="208" customFormat="1" ht="13.15" customHeight="1">
      <c r="A2782" s="209" t="str">
        <f t="shared" si="86"/>
        <v>0006298011194893263</v>
      </c>
      <c r="B2782" s="210" t="s">
        <v>19288</v>
      </c>
      <c r="C2782" s="211" t="s">
        <v>518</v>
      </c>
      <c r="D2782" s="211" t="s">
        <v>518</v>
      </c>
      <c r="E2782" s="211" t="s">
        <v>16913</v>
      </c>
      <c r="F2782" s="211" t="s">
        <v>517</v>
      </c>
      <c r="G2782" s="211" t="s">
        <v>2250</v>
      </c>
      <c r="H2782" s="212" t="s">
        <v>2249</v>
      </c>
      <c r="I2782" s="213" t="s">
        <v>519</v>
      </c>
      <c r="J2782" s="201" t="str">
        <f t="shared" si="87"/>
        <v>0501</v>
      </c>
      <c r="K2782" s="209"/>
      <c r="L2782" s="209"/>
      <c r="M2782" s="214"/>
      <c r="N2782" s="209" t="s">
        <v>18765</v>
      </c>
      <c r="O2782" s="215" t="s">
        <v>18766</v>
      </c>
      <c r="P2782" s="215" t="s">
        <v>18835</v>
      </c>
      <c r="Q2782" s="215" t="s">
        <v>18836</v>
      </c>
    </row>
    <row r="2783" spans="1:17" s="208" customFormat="1" ht="13.15" customHeight="1">
      <c r="A2783" s="209" t="str">
        <f t="shared" si="86"/>
        <v>1383531011194893263</v>
      </c>
      <c r="B2783" s="210" t="s">
        <v>19288</v>
      </c>
      <c r="C2783" s="211" t="s">
        <v>518</v>
      </c>
      <c r="D2783" s="211" t="s">
        <v>518</v>
      </c>
      <c r="E2783" s="211" t="s">
        <v>16914</v>
      </c>
      <c r="F2783" s="211" t="s">
        <v>517</v>
      </c>
      <c r="G2783" s="211" t="s">
        <v>2250</v>
      </c>
      <c r="H2783" s="212" t="s">
        <v>2249</v>
      </c>
      <c r="I2783" s="213" t="s">
        <v>519</v>
      </c>
      <c r="J2783" s="201" t="str">
        <f t="shared" si="87"/>
        <v>0501</v>
      </c>
      <c r="K2783" s="209"/>
      <c r="L2783" s="209"/>
      <c r="M2783" s="214"/>
      <c r="N2783" s="209" t="s">
        <v>18765</v>
      </c>
      <c r="O2783" s="215" t="s">
        <v>18766</v>
      </c>
      <c r="P2783" s="215" t="s">
        <v>18835</v>
      </c>
      <c r="Q2783" s="215" t="s">
        <v>18836</v>
      </c>
    </row>
    <row r="2784" spans="1:17" s="208" customFormat="1" ht="13.15" customHeight="1">
      <c r="A2784" s="209" t="str">
        <f t="shared" si="86"/>
        <v>1383531031194893263</v>
      </c>
      <c r="B2784" s="210" t="s">
        <v>19288</v>
      </c>
      <c r="C2784" s="211" t="s">
        <v>518</v>
      </c>
      <c r="D2784" s="211" t="s">
        <v>518</v>
      </c>
      <c r="E2784" s="211" t="s">
        <v>16915</v>
      </c>
      <c r="F2784" s="211" t="s">
        <v>517</v>
      </c>
      <c r="G2784" s="211" t="s">
        <v>2250</v>
      </c>
      <c r="H2784" s="212" t="s">
        <v>2249</v>
      </c>
      <c r="I2784" s="213" t="s">
        <v>519</v>
      </c>
      <c r="J2784" s="201" t="str">
        <f t="shared" si="87"/>
        <v>0501</v>
      </c>
      <c r="K2784" s="209"/>
      <c r="L2784" s="209"/>
      <c r="M2784" s="214"/>
      <c r="N2784" s="209" t="s">
        <v>18765</v>
      </c>
      <c r="O2784" s="215" t="s">
        <v>18766</v>
      </c>
      <c r="P2784" s="215" t="s">
        <v>18835</v>
      </c>
      <c r="Q2784" s="215" t="s">
        <v>18836</v>
      </c>
    </row>
    <row r="2785" spans="1:17" s="208" customFormat="1" ht="13.15" customHeight="1">
      <c r="A2785" s="209" t="str">
        <f t="shared" si="86"/>
        <v>1383531051194893263</v>
      </c>
      <c r="B2785" s="210" t="s">
        <v>19288</v>
      </c>
      <c r="C2785" s="211" t="s">
        <v>518</v>
      </c>
      <c r="D2785" s="211" t="s">
        <v>518</v>
      </c>
      <c r="E2785" s="211" t="s">
        <v>16916</v>
      </c>
      <c r="F2785" s="211" t="s">
        <v>517</v>
      </c>
      <c r="G2785" s="211" t="s">
        <v>2250</v>
      </c>
      <c r="H2785" s="212" t="s">
        <v>2249</v>
      </c>
      <c r="I2785" s="213" t="s">
        <v>519</v>
      </c>
      <c r="J2785" s="201" t="str">
        <f t="shared" si="87"/>
        <v>0501</v>
      </c>
      <c r="K2785" s="209"/>
      <c r="L2785" s="209"/>
      <c r="M2785" s="214"/>
      <c r="N2785" s="209" t="s">
        <v>18765</v>
      </c>
      <c r="O2785" s="215" t="s">
        <v>18766</v>
      </c>
      <c r="P2785" s="215" t="s">
        <v>18835</v>
      </c>
      <c r="Q2785" s="215" t="s">
        <v>18836</v>
      </c>
    </row>
    <row r="2786" spans="1:17" s="208" customFormat="1" ht="13.15" customHeight="1">
      <c r="A2786" s="209" t="str">
        <f t="shared" si="86"/>
        <v>1383531061194893263</v>
      </c>
      <c r="B2786" s="210" t="s">
        <v>19288</v>
      </c>
      <c r="C2786" s="211" t="s">
        <v>518</v>
      </c>
      <c r="D2786" s="211" t="s">
        <v>518</v>
      </c>
      <c r="E2786" s="211" t="s">
        <v>16917</v>
      </c>
      <c r="F2786" s="211" t="s">
        <v>517</v>
      </c>
      <c r="G2786" s="211" t="s">
        <v>2250</v>
      </c>
      <c r="H2786" s="212" t="s">
        <v>2249</v>
      </c>
      <c r="I2786" s="213" t="s">
        <v>519</v>
      </c>
      <c r="J2786" s="201" t="str">
        <f t="shared" si="87"/>
        <v>0501</v>
      </c>
      <c r="K2786" s="209"/>
      <c r="L2786" s="209"/>
      <c r="M2786" s="214"/>
      <c r="N2786" s="209" t="s">
        <v>18765</v>
      </c>
      <c r="O2786" s="215" t="s">
        <v>18766</v>
      </c>
      <c r="P2786" s="215" t="s">
        <v>18835</v>
      </c>
      <c r="Q2786" s="215" t="s">
        <v>18836</v>
      </c>
    </row>
    <row r="2787" spans="1:17" s="208" customFormat="1" ht="13.15" customHeight="1">
      <c r="A2787" s="209" t="str">
        <f t="shared" si="86"/>
        <v>1383531071194893263</v>
      </c>
      <c r="B2787" s="210" t="s">
        <v>19288</v>
      </c>
      <c r="C2787" s="211" t="s">
        <v>518</v>
      </c>
      <c r="D2787" s="211" t="s">
        <v>518</v>
      </c>
      <c r="E2787" s="211" t="s">
        <v>517</v>
      </c>
      <c r="F2787" s="211" t="s">
        <v>517</v>
      </c>
      <c r="G2787" s="211" t="s">
        <v>2250</v>
      </c>
      <c r="H2787" s="212" t="s">
        <v>2249</v>
      </c>
      <c r="I2787" s="213" t="s">
        <v>519</v>
      </c>
      <c r="J2787" s="201" t="str">
        <f t="shared" si="87"/>
        <v>0501</v>
      </c>
      <c r="K2787" s="209"/>
      <c r="L2787" s="209"/>
      <c r="M2787" s="214"/>
      <c r="N2787" s="209" t="s">
        <v>18765</v>
      </c>
      <c r="O2787" s="215" t="s">
        <v>18766</v>
      </c>
      <c r="P2787" s="215" t="s">
        <v>18835</v>
      </c>
      <c r="Q2787" s="215" t="s">
        <v>18836</v>
      </c>
    </row>
    <row r="2788" spans="1:17" s="208" customFormat="1" ht="13.15" customHeight="1">
      <c r="A2788" s="209" t="str">
        <f t="shared" si="86"/>
        <v>1383531141194893263</v>
      </c>
      <c r="B2788" s="210" t="s">
        <v>19288</v>
      </c>
      <c r="C2788" s="211" t="s">
        <v>518</v>
      </c>
      <c r="D2788" s="211" t="s">
        <v>518</v>
      </c>
      <c r="E2788" s="211" t="s">
        <v>16919</v>
      </c>
      <c r="F2788" s="211" t="s">
        <v>517</v>
      </c>
      <c r="G2788" s="211" t="s">
        <v>2250</v>
      </c>
      <c r="H2788" s="212" t="s">
        <v>2249</v>
      </c>
      <c r="I2788" s="213" t="s">
        <v>519</v>
      </c>
      <c r="J2788" s="201" t="str">
        <f t="shared" si="87"/>
        <v>0501</v>
      </c>
      <c r="K2788" s="209" t="s">
        <v>16920</v>
      </c>
      <c r="L2788" s="209" t="s">
        <v>13916</v>
      </c>
      <c r="M2788" s="214">
        <v>44098</v>
      </c>
      <c r="N2788" s="209" t="s">
        <v>18765</v>
      </c>
      <c r="O2788" s="215" t="s">
        <v>18766</v>
      </c>
      <c r="P2788" s="215" t="s">
        <v>18835</v>
      </c>
      <c r="Q2788" s="215" t="s">
        <v>18836</v>
      </c>
    </row>
    <row r="2789" spans="1:17" s="208" customFormat="1" ht="13.15" customHeight="1">
      <c r="A2789" s="209" t="str">
        <f t="shared" si="86"/>
        <v>1F-QMA0000026325081194893263</v>
      </c>
      <c r="B2789" s="210" t="s">
        <v>19288</v>
      </c>
      <c r="C2789" s="211" t="s">
        <v>518</v>
      </c>
      <c r="D2789" s="211" t="s">
        <v>518</v>
      </c>
      <c r="E2789" s="211" t="s">
        <v>16918</v>
      </c>
      <c r="F2789" s="211" t="s">
        <v>517</v>
      </c>
      <c r="G2789" s="211" t="s">
        <v>2250</v>
      </c>
      <c r="H2789" s="212" t="s">
        <v>2249</v>
      </c>
      <c r="I2789" s="213" t="s">
        <v>519</v>
      </c>
      <c r="J2789" s="201" t="str">
        <f t="shared" si="87"/>
        <v>0501</v>
      </c>
      <c r="K2789" s="209"/>
      <c r="L2789" s="209"/>
      <c r="M2789" s="214"/>
      <c r="N2789" s="209" t="s">
        <v>18765</v>
      </c>
      <c r="O2789" s="215" t="s">
        <v>18766</v>
      </c>
      <c r="P2789" s="215" t="s">
        <v>18835</v>
      </c>
      <c r="Q2789" s="215" t="s">
        <v>18836</v>
      </c>
    </row>
    <row r="2790" spans="1:17" s="208" customFormat="1" ht="13.15" customHeight="1">
      <c r="A2790" s="209" t="str">
        <f t="shared" si="86"/>
        <v>1383747011184132524</v>
      </c>
      <c r="B2790" s="210" t="s">
        <v>19289</v>
      </c>
      <c r="C2790" s="211" t="s">
        <v>322</v>
      </c>
      <c r="D2790" s="211" t="s">
        <v>322</v>
      </c>
      <c r="E2790" s="211" t="s">
        <v>16922</v>
      </c>
      <c r="F2790" s="211" t="s">
        <v>321</v>
      </c>
      <c r="G2790" s="211" t="s">
        <v>2120</v>
      </c>
      <c r="H2790" s="212" t="s">
        <v>16923</v>
      </c>
      <c r="I2790" s="213" t="s">
        <v>323</v>
      </c>
      <c r="J2790" s="201" t="str">
        <f t="shared" si="87"/>
        <v>0502</v>
      </c>
      <c r="K2790" s="209" t="s">
        <v>9153</v>
      </c>
      <c r="L2790" s="240" t="s">
        <v>13094</v>
      </c>
      <c r="M2790" s="214">
        <v>44092</v>
      </c>
      <c r="N2790" s="209" t="s">
        <v>18765</v>
      </c>
      <c r="O2790" s="215" t="s">
        <v>18766</v>
      </c>
      <c r="P2790" s="215" t="s">
        <v>18767</v>
      </c>
      <c r="Q2790" s="215" t="s">
        <v>18768</v>
      </c>
    </row>
    <row r="2791" spans="1:17" s="208" customFormat="1" ht="13.15" customHeight="1">
      <c r="A2791" s="209" t="str">
        <f t="shared" si="86"/>
        <v>1383747011720037559</v>
      </c>
      <c r="B2791" s="210" t="s">
        <v>19289</v>
      </c>
      <c r="C2791" s="211" t="s">
        <v>16921</v>
      </c>
      <c r="D2791" s="211" t="s">
        <v>322</v>
      </c>
      <c r="E2791" s="211" t="s">
        <v>16922</v>
      </c>
      <c r="F2791" s="211" t="s">
        <v>321</v>
      </c>
      <c r="G2791" s="211" t="s">
        <v>2120</v>
      </c>
      <c r="H2791" s="212" t="s">
        <v>16923</v>
      </c>
      <c r="I2791" s="213" t="s">
        <v>323</v>
      </c>
      <c r="J2791" s="201" t="str">
        <f t="shared" si="87"/>
        <v>0502</v>
      </c>
      <c r="K2791" s="240" t="s">
        <v>14931</v>
      </c>
      <c r="L2791" s="240" t="s">
        <v>13094</v>
      </c>
      <c r="M2791" s="214">
        <v>44092</v>
      </c>
      <c r="N2791" s="209" t="s">
        <v>18765</v>
      </c>
      <c r="O2791" s="215" t="s">
        <v>18766</v>
      </c>
      <c r="P2791" s="215" t="s">
        <v>18767</v>
      </c>
      <c r="Q2791" s="215" t="s">
        <v>18768</v>
      </c>
    </row>
    <row r="2792" spans="1:17" s="208" customFormat="1" ht="13.15" customHeight="1">
      <c r="A2792" s="209" t="str">
        <f t="shared" si="86"/>
        <v>1383747031720037559</v>
      </c>
      <c r="B2792" s="210" t="s">
        <v>19289</v>
      </c>
      <c r="C2792" s="211" t="s">
        <v>16921</v>
      </c>
      <c r="D2792" s="211" t="s">
        <v>322</v>
      </c>
      <c r="E2792" s="211" t="s">
        <v>16924</v>
      </c>
      <c r="F2792" s="211" t="s">
        <v>321</v>
      </c>
      <c r="G2792" s="211" t="s">
        <v>2120</v>
      </c>
      <c r="H2792" s="212" t="s">
        <v>16923</v>
      </c>
      <c r="I2792" s="213" t="s">
        <v>323</v>
      </c>
      <c r="J2792" s="201" t="str">
        <f t="shared" si="87"/>
        <v>0502</v>
      </c>
      <c r="K2792" s="209" t="s">
        <v>16026</v>
      </c>
      <c r="L2792" s="240" t="s">
        <v>13094</v>
      </c>
      <c r="M2792" s="214">
        <v>44092</v>
      </c>
      <c r="N2792" s="209" t="s">
        <v>18765</v>
      </c>
      <c r="O2792" s="215" t="s">
        <v>18766</v>
      </c>
      <c r="P2792" s="215" t="s">
        <v>18767</v>
      </c>
      <c r="Q2792" s="215" t="s">
        <v>18768</v>
      </c>
    </row>
    <row r="2793" spans="1:17" s="208" customFormat="1" ht="13.15" customHeight="1">
      <c r="A2793" s="209" t="str">
        <f t="shared" si="86"/>
        <v>1383747041720037559</v>
      </c>
      <c r="B2793" s="210" t="s">
        <v>19289</v>
      </c>
      <c r="C2793" s="211" t="s">
        <v>16921</v>
      </c>
      <c r="D2793" s="211" t="s">
        <v>322</v>
      </c>
      <c r="E2793" s="211" t="s">
        <v>16925</v>
      </c>
      <c r="F2793" s="211" t="s">
        <v>321</v>
      </c>
      <c r="G2793" s="211" t="s">
        <v>2120</v>
      </c>
      <c r="H2793" s="212" t="s">
        <v>16923</v>
      </c>
      <c r="I2793" s="213" t="s">
        <v>323</v>
      </c>
      <c r="J2793" s="201" t="str">
        <f t="shared" si="87"/>
        <v>0502</v>
      </c>
      <c r="K2793" s="209" t="s">
        <v>16026</v>
      </c>
      <c r="L2793" s="240" t="s">
        <v>13094</v>
      </c>
      <c r="M2793" s="214">
        <v>44092</v>
      </c>
      <c r="N2793" s="209" t="s">
        <v>18765</v>
      </c>
      <c r="O2793" s="215" t="s">
        <v>18766</v>
      </c>
      <c r="P2793" s="215" t="s">
        <v>18767</v>
      </c>
      <c r="Q2793" s="215" t="s">
        <v>18768</v>
      </c>
    </row>
    <row r="2794" spans="1:17" s="208" customFormat="1" ht="13.15" customHeight="1">
      <c r="A2794" s="209" t="str">
        <f t="shared" si="86"/>
        <v>1383747151184132524</v>
      </c>
      <c r="B2794" s="210" t="s">
        <v>19289</v>
      </c>
      <c r="C2794" s="211" t="s">
        <v>322</v>
      </c>
      <c r="D2794" s="211" t="s">
        <v>322</v>
      </c>
      <c r="E2794" s="211" t="s">
        <v>16927</v>
      </c>
      <c r="F2794" s="211" t="s">
        <v>321</v>
      </c>
      <c r="G2794" s="211" t="s">
        <v>2120</v>
      </c>
      <c r="H2794" s="212" t="s">
        <v>16923</v>
      </c>
      <c r="I2794" s="213" t="s">
        <v>323</v>
      </c>
      <c r="J2794" s="201" t="str">
        <f t="shared" si="87"/>
        <v>0502</v>
      </c>
      <c r="K2794" s="209" t="s">
        <v>9153</v>
      </c>
      <c r="L2794" s="240" t="s">
        <v>13094</v>
      </c>
      <c r="M2794" s="214">
        <v>44092</v>
      </c>
      <c r="N2794" s="209" t="s">
        <v>18765</v>
      </c>
      <c r="O2794" s="215" t="s">
        <v>18766</v>
      </c>
      <c r="P2794" s="215" t="s">
        <v>18767</v>
      </c>
      <c r="Q2794" s="215" t="s">
        <v>18768</v>
      </c>
    </row>
    <row r="2795" spans="1:17" s="208" customFormat="1" ht="13.15" customHeight="1">
      <c r="A2795" s="209" t="str">
        <f t="shared" si="86"/>
        <v>1383747151720037559</v>
      </c>
      <c r="B2795" s="210" t="s">
        <v>19289</v>
      </c>
      <c r="C2795" s="211" t="s">
        <v>16921</v>
      </c>
      <c r="D2795" s="211" t="s">
        <v>322</v>
      </c>
      <c r="E2795" s="211" t="s">
        <v>16927</v>
      </c>
      <c r="F2795" s="211" t="s">
        <v>321</v>
      </c>
      <c r="G2795" s="211" t="s">
        <v>2120</v>
      </c>
      <c r="H2795" s="212" t="s">
        <v>16923</v>
      </c>
      <c r="I2795" s="213" t="s">
        <v>323</v>
      </c>
      <c r="J2795" s="201" t="str">
        <f t="shared" si="87"/>
        <v>0502</v>
      </c>
      <c r="K2795" s="209" t="s">
        <v>16026</v>
      </c>
      <c r="L2795" s="240" t="s">
        <v>13094</v>
      </c>
      <c r="M2795" s="214">
        <v>44092</v>
      </c>
      <c r="N2795" s="209" t="s">
        <v>18765</v>
      </c>
      <c r="O2795" s="215" t="s">
        <v>18766</v>
      </c>
      <c r="P2795" s="215" t="s">
        <v>18767</v>
      </c>
      <c r="Q2795" s="215" t="s">
        <v>18768</v>
      </c>
    </row>
    <row r="2796" spans="1:17" s="208" customFormat="1" ht="13.15" customHeight="1">
      <c r="A2796" s="209" t="str">
        <f t="shared" si="86"/>
        <v>1383747161184132524</v>
      </c>
      <c r="B2796" s="210" t="s">
        <v>19289</v>
      </c>
      <c r="C2796" s="211" t="s">
        <v>322</v>
      </c>
      <c r="D2796" s="211" t="s">
        <v>322</v>
      </c>
      <c r="E2796" s="211" t="s">
        <v>16928</v>
      </c>
      <c r="F2796" s="211" t="s">
        <v>321</v>
      </c>
      <c r="G2796" s="211" t="s">
        <v>2120</v>
      </c>
      <c r="H2796" s="212" t="s">
        <v>16923</v>
      </c>
      <c r="I2796" s="213" t="s">
        <v>323</v>
      </c>
      <c r="J2796" s="201" t="str">
        <f t="shared" si="87"/>
        <v>0502</v>
      </c>
      <c r="K2796" s="209" t="s">
        <v>9153</v>
      </c>
      <c r="L2796" s="240" t="s">
        <v>13094</v>
      </c>
      <c r="M2796" s="214">
        <v>44092</v>
      </c>
      <c r="N2796" s="209" t="s">
        <v>18765</v>
      </c>
      <c r="O2796" s="215" t="s">
        <v>18766</v>
      </c>
      <c r="P2796" s="215" t="s">
        <v>18767</v>
      </c>
      <c r="Q2796" s="215" t="s">
        <v>18768</v>
      </c>
    </row>
    <row r="2797" spans="1:17" s="208" customFormat="1" ht="13.15" customHeight="1">
      <c r="A2797" s="209" t="str">
        <f t="shared" si="86"/>
        <v>1383747161720037559</v>
      </c>
      <c r="B2797" s="210" t="s">
        <v>19289</v>
      </c>
      <c r="C2797" s="211" t="s">
        <v>16921</v>
      </c>
      <c r="D2797" s="211" t="s">
        <v>322</v>
      </c>
      <c r="E2797" s="211" t="s">
        <v>16928</v>
      </c>
      <c r="F2797" s="211" t="s">
        <v>321</v>
      </c>
      <c r="G2797" s="211" t="s">
        <v>2120</v>
      </c>
      <c r="H2797" s="212" t="s">
        <v>16923</v>
      </c>
      <c r="I2797" s="213" t="s">
        <v>323</v>
      </c>
      <c r="J2797" s="201" t="str">
        <f t="shared" si="87"/>
        <v>0502</v>
      </c>
      <c r="K2797" s="209" t="s">
        <v>16026</v>
      </c>
      <c r="L2797" s="240" t="s">
        <v>13094</v>
      </c>
      <c r="M2797" s="214">
        <v>44092</v>
      </c>
      <c r="N2797" s="209" t="s">
        <v>18765</v>
      </c>
      <c r="O2797" s="215" t="s">
        <v>18766</v>
      </c>
      <c r="P2797" s="215" t="s">
        <v>18767</v>
      </c>
      <c r="Q2797" s="215" t="s">
        <v>18768</v>
      </c>
    </row>
    <row r="2798" spans="1:17" s="208" customFormat="1" ht="13.15" customHeight="1">
      <c r="A2798" s="209" t="str">
        <f t="shared" si="86"/>
        <v>3886962011184132524</v>
      </c>
      <c r="B2798" s="210" t="s">
        <v>19289</v>
      </c>
      <c r="C2798" s="211" t="s">
        <v>322</v>
      </c>
      <c r="D2798" s="211" t="s">
        <v>322</v>
      </c>
      <c r="E2798" s="211" t="s">
        <v>321</v>
      </c>
      <c r="F2798" s="211" t="s">
        <v>321</v>
      </c>
      <c r="G2798" s="211" t="s">
        <v>2120</v>
      </c>
      <c r="H2798" s="212" t="s">
        <v>16923</v>
      </c>
      <c r="I2798" s="213" t="s">
        <v>323</v>
      </c>
      <c r="J2798" s="201" t="str">
        <f t="shared" si="87"/>
        <v>0502</v>
      </c>
      <c r="K2798" s="209" t="s">
        <v>16241</v>
      </c>
      <c r="L2798" s="240" t="s">
        <v>13094</v>
      </c>
      <c r="M2798" s="214">
        <v>44092</v>
      </c>
      <c r="N2798" s="209" t="s">
        <v>18765</v>
      </c>
      <c r="O2798" s="215" t="s">
        <v>18766</v>
      </c>
      <c r="P2798" s="215" t="s">
        <v>18767</v>
      </c>
      <c r="Q2798" s="215" t="s">
        <v>18768</v>
      </c>
    </row>
    <row r="2799" spans="1:17" s="208" customFormat="1" ht="13.15" customHeight="1">
      <c r="A2799" s="209" t="str">
        <f t="shared" si="86"/>
        <v>3886962011720037559</v>
      </c>
      <c r="B2799" s="210" t="s">
        <v>19289</v>
      </c>
      <c r="C2799" s="211" t="s">
        <v>16921</v>
      </c>
      <c r="D2799" s="211" t="s">
        <v>322</v>
      </c>
      <c r="E2799" s="211" t="s">
        <v>321</v>
      </c>
      <c r="F2799" s="211" t="s">
        <v>321</v>
      </c>
      <c r="G2799" s="211" t="s">
        <v>2120</v>
      </c>
      <c r="H2799" s="212" t="s">
        <v>16923</v>
      </c>
      <c r="I2799" s="213" t="s">
        <v>323</v>
      </c>
      <c r="J2799" s="201" t="str">
        <f t="shared" si="87"/>
        <v>0502</v>
      </c>
      <c r="K2799" s="209" t="s">
        <v>9256</v>
      </c>
      <c r="L2799" s="240" t="s">
        <v>13094</v>
      </c>
      <c r="M2799" s="214">
        <v>44092</v>
      </c>
      <c r="N2799" s="209" t="s">
        <v>18765</v>
      </c>
      <c r="O2799" s="215" t="s">
        <v>18766</v>
      </c>
      <c r="P2799" s="215" t="s">
        <v>18767</v>
      </c>
      <c r="Q2799" s="215" t="s">
        <v>18768</v>
      </c>
    </row>
    <row r="2800" spans="1:17" s="208" customFormat="1" ht="13.15" customHeight="1">
      <c r="A2800" s="209" t="str">
        <f t="shared" si="86"/>
        <v>3886962021184132524</v>
      </c>
      <c r="B2800" s="210" t="s">
        <v>19289</v>
      </c>
      <c r="C2800" s="211" t="s">
        <v>322</v>
      </c>
      <c r="D2800" s="211" t="s">
        <v>322</v>
      </c>
      <c r="E2800" s="211" t="s">
        <v>16932</v>
      </c>
      <c r="F2800" s="211" t="s">
        <v>321</v>
      </c>
      <c r="G2800" s="211" t="s">
        <v>2120</v>
      </c>
      <c r="H2800" s="212" t="s">
        <v>16923</v>
      </c>
      <c r="I2800" s="213" t="s">
        <v>323</v>
      </c>
      <c r="J2800" s="201" t="str">
        <f t="shared" si="87"/>
        <v>0502</v>
      </c>
      <c r="K2800" s="209" t="s">
        <v>16241</v>
      </c>
      <c r="L2800" s="240" t="s">
        <v>13094</v>
      </c>
      <c r="M2800" s="214">
        <v>44092</v>
      </c>
      <c r="N2800" s="209" t="s">
        <v>18765</v>
      </c>
      <c r="O2800" s="215" t="s">
        <v>18766</v>
      </c>
      <c r="P2800" s="215" t="s">
        <v>18767</v>
      </c>
      <c r="Q2800" s="215" t="s">
        <v>18768</v>
      </c>
    </row>
    <row r="2801" spans="1:20" ht="13.15" customHeight="1">
      <c r="A2801" s="209" t="str">
        <f t="shared" si="86"/>
        <v>138374706NA</v>
      </c>
      <c r="B2801" s="210" t="s">
        <v>19289</v>
      </c>
      <c r="C2801" s="211" t="s">
        <v>3106</v>
      </c>
      <c r="D2801" s="211" t="s">
        <v>322</v>
      </c>
      <c r="E2801" s="211" t="s">
        <v>16926</v>
      </c>
      <c r="F2801" s="211" t="s">
        <v>321</v>
      </c>
      <c r="G2801" s="211" t="s">
        <v>2120</v>
      </c>
      <c r="H2801" s="212" t="s">
        <v>16923</v>
      </c>
      <c r="I2801" s="213" t="s">
        <v>323</v>
      </c>
      <c r="J2801" s="201" t="str">
        <f t="shared" si="87"/>
        <v>0502</v>
      </c>
      <c r="K2801" s="209" t="s">
        <v>16026</v>
      </c>
      <c r="L2801" s="240" t="s">
        <v>13094</v>
      </c>
      <c r="M2801" s="214">
        <v>44092</v>
      </c>
      <c r="N2801" s="209" t="s">
        <v>18765</v>
      </c>
      <c r="O2801" s="215" t="s">
        <v>18766</v>
      </c>
      <c r="P2801" s="215" t="s">
        <v>18767</v>
      </c>
      <c r="Q2801" s="215" t="s">
        <v>18768</v>
      </c>
      <c r="S2801" s="208"/>
    </row>
    <row r="2802" spans="1:20" ht="13.15" customHeight="1">
      <c r="A2802" s="209" t="str">
        <f t="shared" si="86"/>
        <v>1F-QMA0000026071121720037559</v>
      </c>
      <c r="B2802" s="210" t="s">
        <v>19289</v>
      </c>
      <c r="C2802" s="211" t="s">
        <v>16921</v>
      </c>
      <c r="D2802" s="211" t="s">
        <v>322</v>
      </c>
      <c r="E2802" s="211" t="s">
        <v>16929</v>
      </c>
      <c r="F2802" s="211" t="s">
        <v>321</v>
      </c>
      <c r="G2802" s="211" t="s">
        <v>2120</v>
      </c>
      <c r="H2802" s="212" t="s">
        <v>16923</v>
      </c>
      <c r="I2802" s="213" t="s">
        <v>323</v>
      </c>
      <c r="J2802" s="201" t="str">
        <f t="shared" si="87"/>
        <v>0502</v>
      </c>
      <c r="K2802" s="209" t="s">
        <v>16026</v>
      </c>
      <c r="L2802" s="240" t="s">
        <v>13094</v>
      </c>
      <c r="M2802" s="214">
        <v>44092</v>
      </c>
      <c r="N2802" s="209" t="s">
        <v>18765</v>
      </c>
      <c r="O2802" s="215" t="s">
        <v>18766</v>
      </c>
      <c r="P2802" s="215" t="s">
        <v>18767</v>
      </c>
      <c r="Q2802" s="215" t="s">
        <v>18768</v>
      </c>
      <c r="S2802" s="208"/>
    </row>
    <row r="2803" spans="1:20" ht="13.15" customHeight="1">
      <c r="A2803" s="209" t="str">
        <f t="shared" si="86"/>
        <v>1F-QMA0000027657691720037559</v>
      </c>
      <c r="B2803" s="210" t="s">
        <v>19289</v>
      </c>
      <c r="C2803" s="211" t="s">
        <v>16921</v>
      </c>
      <c r="D2803" s="211" t="s">
        <v>322</v>
      </c>
      <c r="E2803" s="211" t="s">
        <v>16930</v>
      </c>
      <c r="F2803" s="211" t="s">
        <v>321</v>
      </c>
      <c r="G2803" s="211" t="s">
        <v>2120</v>
      </c>
      <c r="H2803" s="212" t="s">
        <v>16923</v>
      </c>
      <c r="I2803" s="213" t="s">
        <v>323</v>
      </c>
      <c r="J2803" s="201" t="str">
        <f t="shared" si="87"/>
        <v>0502</v>
      </c>
      <c r="K2803" s="209" t="s">
        <v>16026</v>
      </c>
      <c r="L2803" s="240" t="s">
        <v>13094</v>
      </c>
      <c r="M2803" s="214">
        <v>44092</v>
      </c>
      <c r="N2803" s="209" t="s">
        <v>18765</v>
      </c>
      <c r="O2803" s="215" t="s">
        <v>18766</v>
      </c>
      <c r="P2803" s="215" t="s">
        <v>18767</v>
      </c>
      <c r="Q2803" s="215" t="s">
        <v>18768</v>
      </c>
      <c r="S2803" s="208"/>
    </row>
    <row r="2804" spans="1:20" ht="13.15" customHeight="1">
      <c r="A2804" s="209" t="str">
        <f t="shared" si="86"/>
        <v>1F-QMP0000037277811720037559</v>
      </c>
      <c r="B2804" s="210" t="s">
        <v>19289</v>
      </c>
      <c r="C2804" s="211" t="s">
        <v>16921</v>
      </c>
      <c r="D2804" s="211" t="s">
        <v>322</v>
      </c>
      <c r="E2804" s="211" t="s">
        <v>16931</v>
      </c>
      <c r="F2804" s="211" t="s">
        <v>321</v>
      </c>
      <c r="G2804" s="211" t="s">
        <v>2120</v>
      </c>
      <c r="H2804" s="212" t="s">
        <v>16923</v>
      </c>
      <c r="I2804" s="213" t="s">
        <v>323</v>
      </c>
      <c r="J2804" s="201" t="str">
        <f t="shared" si="87"/>
        <v>0502</v>
      </c>
      <c r="K2804" s="209" t="s">
        <v>16026</v>
      </c>
      <c r="L2804" s="240" t="s">
        <v>13094</v>
      </c>
      <c r="M2804" s="214">
        <v>44092</v>
      </c>
      <c r="N2804" s="209" t="s">
        <v>18765</v>
      </c>
      <c r="O2804" s="215" t="s">
        <v>18766</v>
      </c>
      <c r="P2804" s="215" t="s">
        <v>18767</v>
      </c>
      <c r="Q2804" s="215" t="s">
        <v>18768</v>
      </c>
      <c r="S2804" s="208"/>
    </row>
    <row r="2805" spans="1:20" ht="13.15" customHeight="1">
      <c r="A2805" s="245" t="str">
        <f t="shared" si="86"/>
        <v>##1184132524</v>
      </c>
      <c r="B2805" s="217" t="s">
        <v>19289</v>
      </c>
      <c r="C2805" s="227" t="s">
        <v>322</v>
      </c>
      <c r="D2805" s="218" t="s">
        <v>322</v>
      </c>
      <c r="E2805" s="227" t="s">
        <v>3649</v>
      </c>
      <c r="F2805" s="218" t="s">
        <v>321</v>
      </c>
      <c r="G2805" s="218" t="s">
        <v>2120</v>
      </c>
      <c r="H2805" s="219" t="s">
        <v>16923</v>
      </c>
      <c r="I2805" s="220" t="s">
        <v>323</v>
      </c>
      <c r="J2805" s="201" t="str">
        <f t="shared" si="87"/>
        <v>0502</v>
      </c>
      <c r="K2805" s="228" t="s">
        <v>23203</v>
      </c>
      <c r="L2805" s="228" t="s">
        <v>23204</v>
      </c>
      <c r="M2805" s="229">
        <v>44812</v>
      </c>
      <c r="N2805" s="216" t="s">
        <v>18765</v>
      </c>
      <c r="O2805" s="222" t="s">
        <v>18766</v>
      </c>
      <c r="P2805" s="222" t="s">
        <v>18767</v>
      </c>
      <c r="Q2805" s="222" t="s">
        <v>18768</v>
      </c>
      <c r="R2805" s="223"/>
      <c r="S2805" s="230"/>
      <c r="T2805" s="223"/>
    </row>
    <row r="2806" spans="1:20" ht="13.15" customHeight="1">
      <c r="A2806" s="209" t="str">
        <f t="shared" si="86"/>
        <v>0123093021396767778</v>
      </c>
      <c r="B2806" s="210" t="s">
        <v>19290</v>
      </c>
      <c r="C2806" s="211" t="s">
        <v>16934</v>
      </c>
      <c r="D2806" s="211" t="s">
        <v>1307</v>
      </c>
      <c r="E2806" s="211" t="s">
        <v>16935</v>
      </c>
      <c r="F2806" s="211" t="s">
        <v>1306</v>
      </c>
      <c r="G2806" s="211" t="s">
        <v>2073</v>
      </c>
      <c r="H2806" s="212" t="s">
        <v>16933</v>
      </c>
      <c r="I2806" s="213" t="s">
        <v>1308</v>
      </c>
      <c r="J2806" s="201" t="str">
        <f t="shared" si="87"/>
        <v>0504</v>
      </c>
      <c r="K2806" s="209"/>
      <c r="L2806" s="209"/>
      <c r="M2806" s="214"/>
      <c r="N2806" s="209" t="s">
        <v>18777</v>
      </c>
      <c r="O2806" s="215" t="s">
        <v>18778</v>
      </c>
      <c r="P2806" s="215" t="s">
        <v>18937</v>
      </c>
      <c r="Q2806" s="215" t="s">
        <v>18938</v>
      </c>
      <c r="S2806" s="208"/>
    </row>
    <row r="2807" spans="1:20" ht="13.15" customHeight="1">
      <c r="A2807" s="209" t="str">
        <f t="shared" si="86"/>
        <v>0123093021720088123</v>
      </c>
      <c r="B2807" s="210" t="s">
        <v>19290</v>
      </c>
      <c r="C2807" s="211" t="s">
        <v>1307</v>
      </c>
      <c r="D2807" s="211" t="s">
        <v>1307</v>
      </c>
      <c r="E2807" s="211" t="s">
        <v>16935</v>
      </c>
      <c r="F2807" s="211" t="s">
        <v>1306</v>
      </c>
      <c r="G2807" s="211" t="s">
        <v>2073</v>
      </c>
      <c r="H2807" s="212" t="s">
        <v>16933</v>
      </c>
      <c r="I2807" s="213" t="s">
        <v>1308</v>
      </c>
      <c r="J2807" s="201" t="str">
        <f t="shared" si="87"/>
        <v>0504</v>
      </c>
      <c r="K2807" s="209" t="s">
        <v>9153</v>
      </c>
      <c r="L2807" s="209"/>
      <c r="M2807" s="214"/>
      <c r="N2807" s="209" t="s">
        <v>18777</v>
      </c>
      <c r="O2807" s="215" t="s">
        <v>18778</v>
      </c>
      <c r="P2807" s="215" t="s">
        <v>18937</v>
      </c>
      <c r="Q2807" s="215" t="s">
        <v>18938</v>
      </c>
      <c r="S2807" s="208"/>
    </row>
    <row r="2808" spans="1:20" ht="13.15" customHeight="1">
      <c r="A2808" s="209" t="str">
        <f t="shared" si="86"/>
        <v>1384117041821217613</v>
      </c>
      <c r="B2808" s="210" t="s">
        <v>19290</v>
      </c>
      <c r="C2808" s="211" t="s">
        <v>16936</v>
      </c>
      <c r="D2808" s="211" t="s">
        <v>1307</v>
      </c>
      <c r="E2808" s="211" t="s">
        <v>16937</v>
      </c>
      <c r="F2808" s="211" t="s">
        <v>1306</v>
      </c>
      <c r="G2808" s="211" t="s">
        <v>2073</v>
      </c>
      <c r="H2808" s="212" t="s">
        <v>16933</v>
      </c>
      <c r="I2808" s="213" t="s">
        <v>1308</v>
      </c>
      <c r="J2808" s="201" t="str">
        <f t="shared" si="87"/>
        <v>0504</v>
      </c>
      <c r="K2808" s="209"/>
      <c r="L2808" s="209"/>
      <c r="M2808" s="214"/>
      <c r="N2808" s="209" t="s">
        <v>18777</v>
      </c>
      <c r="O2808" s="215" t="s">
        <v>18778</v>
      </c>
      <c r="P2808" s="215" t="s">
        <v>18937</v>
      </c>
      <c r="Q2808" s="215" t="s">
        <v>18938</v>
      </c>
      <c r="S2808" s="208"/>
    </row>
    <row r="2809" spans="1:20" ht="13.15" customHeight="1">
      <c r="A2809" s="209" t="str">
        <f t="shared" si="86"/>
        <v>1384117071720088123</v>
      </c>
      <c r="B2809" s="210" t="s">
        <v>19290</v>
      </c>
      <c r="C2809" s="211" t="s">
        <v>1307</v>
      </c>
      <c r="D2809" s="211" t="s">
        <v>1307</v>
      </c>
      <c r="E2809" s="211" t="s">
        <v>16938</v>
      </c>
      <c r="F2809" s="211" t="s">
        <v>1306</v>
      </c>
      <c r="G2809" s="211" t="s">
        <v>2073</v>
      </c>
      <c r="H2809" s="212" t="s">
        <v>16933</v>
      </c>
      <c r="I2809" s="213" t="s">
        <v>1308</v>
      </c>
      <c r="J2809" s="201" t="str">
        <f t="shared" si="87"/>
        <v>0504</v>
      </c>
      <c r="K2809" s="209"/>
      <c r="L2809" s="209"/>
      <c r="M2809" s="214"/>
      <c r="N2809" s="209" t="s">
        <v>18777</v>
      </c>
      <c r="O2809" s="215" t="s">
        <v>18778</v>
      </c>
      <c r="P2809" s="215" t="s">
        <v>18937</v>
      </c>
      <c r="Q2809" s="215" t="s">
        <v>18938</v>
      </c>
      <c r="S2809" s="208"/>
    </row>
    <row r="2810" spans="1:20" ht="13.15" customHeight="1">
      <c r="A2810" s="209" t="str">
        <f t="shared" si="86"/>
        <v>1384117081720088123</v>
      </c>
      <c r="B2810" s="210" t="s">
        <v>19290</v>
      </c>
      <c r="C2810" s="211" t="s">
        <v>1307</v>
      </c>
      <c r="D2810" s="211" t="s">
        <v>1307</v>
      </c>
      <c r="E2810" s="211" t="s">
        <v>16939</v>
      </c>
      <c r="F2810" s="211" t="s">
        <v>1306</v>
      </c>
      <c r="G2810" s="211" t="s">
        <v>2073</v>
      </c>
      <c r="H2810" s="212" t="s">
        <v>16933</v>
      </c>
      <c r="I2810" s="213" t="s">
        <v>1308</v>
      </c>
      <c r="J2810" s="201" t="str">
        <f t="shared" si="87"/>
        <v>0504</v>
      </c>
      <c r="K2810" s="209"/>
      <c r="L2810" s="209"/>
      <c r="M2810" s="214"/>
      <c r="N2810" s="209" t="s">
        <v>18777</v>
      </c>
      <c r="O2810" s="215" t="s">
        <v>18778</v>
      </c>
      <c r="P2810" s="215" t="s">
        <v>18937</v>
      </c>
      <c r="Q2810" s="215" t="s">
        <v>18938</v>
      </c>
      <c r="S2810" s="208"/>
    </row>
    <row r="2811" spans="1:20" ht="13.15" customHeight="1">
      <c r="A2811" s="209" t="str">
        <f t="shared" si="86"/>
        <v>1384117091396767778</v>
      </c>
      <c r="B2811" s="210" t="s">
        <v>19290</v>
      </c>
      <c r="C2811" s="211" t="s">
        <v>16934</v>
      </c>
      <c r="D2811" s="211" t="s">
        <v>1307</v>
      </c>
      <c r="E2811" s="211" t="s">
        <v>1306</v>
      </c>
      <c r="F2811" s="211" t="s">
        <v>1306</v>
      </c>
      <c r="G2811" s="211" t="s">
        <v>2073</v>
      </c>
      <c r="H2811" s="212" t="s">
        <v>16933</v>
      </c>
      <c r="I2811" s="213" t="s">
        <v>1308</v>
      </c>
      <c r="J2811" s="201" t="str">
        <f t="shared" si="87"/>
        <v>0504</v>
      </c>
      <c r="K2811" s="209" t="s">
        <v>14592</v>
      </c>
      <c r="L2811" s="209"/>
      <c r="M2811" s="214"/>
      <c r="N2811" s="209" t="s">
        <v>18777</v>
      </c>
      <c r="O2811" s="215" t="s">
        <v>18778</v>
      </c>
      <c r="P2811" s="215" t="s">
        <v>18937</v>
      </c>
      <c r="Q2811" s="215" t="s">
        <v>18938</v>
      </c>
      <c r="S2811" s="208"/>
    </row>
    <row r="2812" spans="1:20" ht="13.15" customHeight="1">
      <c r="A2812" s="209" t="str">
        <f t="shared" si="86"/>
        <v>1384117091720088123</v>
      </c>
      <c r="B2812" s="210" t="s">
        <v>19290</v>
      </c>
      <c r="C2812" s="211" t="s">
        <v>1307</v>
      </c>
      <c r="D2812" s="211" t="s">
        <v>1307</v>
      </c>
      <c r="E2812" s="211" t="s">
        <v>1306</v>
      </c>
      <c r="F2812" s="211" t="s">
        <v>1306</v>
      </c>
      <c r="G2812" s="211" t="s">
        <v>2073</v>
      </c>
      <c r="H2812" s="212" t="s">
        <v>16933</v>
      </c>
      <c r="I2812" s="213" t="s">
        <v>1308</v>
      </c>
      <c r="J2812" s="201" t="str">
        <f t="shared" si="87"/>
        <v>0504</v>
      </c>
      <c r="K2812" s="209"/>
      <c r="L2812" s="209"/>
      <c r="M2812" s="214"/>
      <c r="N2812" s="209" t="s">
        <v>18777</v>
      </c>
      <c r="O2812" s="215" t="s">
        <v>18778</v>
      </c>
      <c r="P2812" s="215" t="s">
        <v>18937</v>
      </c>
      <c r="Q2812" s="215" t="s">
        <v>18938</v>
      </c>
      <c r="S2812" s="208"/>
    </row>
    <row r="2813" spans="1:20" ht="13.15" customHeight="1">
      <c r="A2813" s="209" t="str">
        <f t="shared" si="86"/>
        <v>1384117101720088123</v>
      </c>
      <c r="B2813" s="210" t="s">
        <v>19290</v>
      </c>
      <c r="C2813" s="211" t="s">
        <v>1307</v>
      </c>
      <c r="D2813" s="211" t="s">
        <v>1307</v>
      </c>
      <c r="E2813" s="211" t="s">
        <v>16940</v>
      </c>
      <c r="F2813" s="211" t="s">
        <v>1306</v>
      </c>
      <c r="G2813" s="211" t="s">
        <v>2073</v>
      </c>
      <c r="H2813" s="212" t="s">
        <v>16933</v>
      </c>
      <c r="I2813" s="213" t="s">
        <v>1308</v>
      </c>
      <c r="J2813" s="201" t="str">
        <f t="shared" si="87"/>
        <v>0504</v>
      </c>
      <c r="K2813" s="209"/>
      <c r="L2813" s="209"/>
      <c r="M2813" s="214"/>
      <c r="N2813" s="209" t="s">
        <v>18777</v>
      </c>
      <c r="O2813" s="215" t="s">
        <v>18778</v>
      </c>
      <c r="P2813" s="215" t="s">
        <v>18937</v>
      </c>
      <c r="Q2813" s="215" t="s">
        <v>18938</v>
      </c>
      <c r="S2813" s="208"/>
    </row>
    <row r="2814" spans="1:20" ht="13.15" customHeight="1">
      <c r="A2814" s="209" t="str">
        <f t="shared" si="86"/>
        <v>2153793011841512845</v>
      </c>
      <c r="B2814" s="210" t="s">
        <v>19290</v>
      </c>
      <c r="C2814" s="211" t="s">
        <v>16943</v>
      </c>
      <c r="D2814" s="211" t="s">
        <v>1307</v>
      </c>
      <c r="E2814" s="211" t="s">
        <v>16944</v>
      </c>
      <c r="F2814" s="211" t="s">
        <v>1306</v>
      </c>
      <c r="G2814" s="211" t="s">
        <v>2073</v>
      </c>
      <c r="H2814" s="212" t="s">
        <v>16933</v>
      </c>
      <c r="I2814" s="213" t="s">
        <v>1308</v>
      </c>
      <c r="J2814" s="201" t="str">
        <f t="shared" si="87"/>
        <v>0504</v>
      </c>
      <c r="K2814" s="209"/>
      <c r="L2814" s="209"/>
      <c r="M2814" s="214"/>
      <c r="N2814" s="209" t="s">
        <v>18777</v>
      </c>
      <c r="O2814" s="215" t="s">
        <v>18778</v>
      </c>
      <c r="P2814" s="215" t="s">
        <v>18937</v>
      </c>
      <c r="Q2814" s="215" t="s">
        <v>18938</v>
      </c>
      <c r="S2814" s="208"/>
    </row>
    <row r="2815" spans="1:20" ht="13.15" customHeight="1">
      <c r="A2815" s="209" t="str">
        <f t="shared" si="86"/>
        <v>##1720088123</v>
      </c>
      <c r="B2815" s="210" t="s">
        <v>19290</v>
      </c>
      <c r="C2815" s="211" t="s">
        <v>1307</v>
      </c>
      <c r="D2815" s="211" t="s">
        <v>1307</v>
      </c>
      <c r="E2815" s="211" t="s">
        <v>3649</v>
      </c>
      <c r="F2815" s="211" t="s">
        <v>1306</v>
      </c>
      <c r="G2815" s="211" t="s">
        <v>2073</v>
      </c>
      <c r="H2815" s="212" t="s">
        <v>16933</v>
      </c>
      <c r="I2815" s="213" t="s">
        <v>1308</v>
      </c>
      <c r="J2815" s="201" t="str">
        <f t="shared" si="87"/>
        <v>0504</v>
      </c>
      <c r="K2815" s="240" t="s">
        <v>15378</v>
      </c>
      <c r="L2815" s="240" t="s">
        <v>13094</v>
      </c>
      <c r="M2815" s="214">
        <v>44110</v>
      </c>
      <c r="N2815" s="209" t="s">
        <v>18777</v>
      </c>
      <c r="O2815" s="215" t="s">
        <v>18778</v>
      </c>
      <c r="P2815" s="215" t="s">
        <v>18937</v>
      </c>
      <c r="Q2815" s="215" t="s">
        <v>18938</v>
      </c>
      <c r="S2815" s="208"/>
    </row>
    <row r="2816" spans="1:20" ht="13.15" customHeight="1">
      <c r="A2816" s="209" t="str">
        <f t="shared" si="86"/>
        <v>1F-QMA0000021597141720088123</v>
      </c>
      <c r="B2816" s="210" t="s">
        <v>19290</v>
      </c>
      <c r="C2816" s="211" t="s">
        <v>1307</v>
      </c>
      <c r="D2816" s="211" t="s">
        <v>1307</v>
      </c>
      <c r="E2816" s="211" t="s">
        <v>16941</v>
      </c>
      <c r="F2816" s="211" t="s">
        <v>1306</v>
      </c>
      <c r="G2816" s="211" t="s">
        <v>2073</v>
      </c>
      <c r="H2816" s="212" t="s">
        <v>16933</v>
      </c>
      <c r="I2816" s="213" t="s">
        <v>1308</v>
      </c>
      <c r="J2816" s="201" t="str">
        <f t="shared" si="87"/>
        <v>0504</v>
      </c>
      <c r="K2816" s="209"/>
      <c r="L2816" s="209"/>
      <c r="M2816" s="214"/>
      <c r="N2816" s="209" t="s">
        <v>18777</v>
      </c>
      <c r="O2816" s="215" t="s">
        <v>18778</v>
      </c>
      <c r="P2816" s="215" t="s">
        <v>18937</v>
      </c>
      <c r="Q2816" s="215" t="s">
        <v>18938</v>
      </c>
      <c r="S2816" s="208"/>
    </row>
    <row r="2817" spans="1:20" ht="13.15" customHeight="1">
      <c r="A2817" s="209" t="str">
        <f t="shared" si="86"/>
        <v>1F-QMP0000033761681720088123</v>
      </c>
      <c r="B2817" s="210" t="s">
        <v>19290</v>
      </c>
      <c r="C2817" s="211" t="s">
        <v>1307</v>
      </c>
      <c r="D2817" s="211" t="s">
        <v>1307</v>
      </c>
      <c r="E2817" s="211" t="s">
        <v>16942</v>
      </c>
      <c r="F2817" s="211" t="s">
        <v>1306</v>
      </c>
      <c r="G2817" s="211" t="s">
        <v>2073</v>
      </c>
      <c r="H2817" s="212" t="s">
        <v>16933</v>
      </c>
      <c r="I2817" s="213" t="s">
        <v>1308</v>
      </c>
      <c r="J2817" s="201" t="str">
        <f t="shared" si="87"/>
        <v>0504</v>
      </c>
      <c r="K2817" s="209"/>
      <c r="L2817" s="209"/>
      <c r="M2817" s="214"/>
      <c r="N2817" s="209" t="s">
        <v>18777</v>
      </c>
      <c r="O2817" s="215" t="s">
        <v>18778</v>
      </c>
      <c r="P2817" s="215" t="s">
        <v>18937</v>
      </c>
      <c r="Q2817" s="215" t="s">
        <v>18938</v>
      </c>
      <c r="S2817" s="208"/>
    </row>
    <row r="2818" spans="1:20" ht="13.15" customHeight="1">
      <c r="A2818" s="209" t="str">
        <f t="shared" ref="A2818:A2881" si="88">E2818&amp;C2818</f>
        <v>4C-011500351720088123</v>
      </c>
      <c r="B2818" s="210" t="s">
        <v>19290</v>
      </c>
      <c r="C2818" s="211" t="s">
        <v>1307</v>
      </c>
      <c r="D2818" s="211" t="s">
        <v>1307</v>
      </c>
      <c r="E2818" s="211" t="s">
        <v>16945</v>
      </c>
      <c r="F2818" s="211" t="s">
        <v>1306</v>
      </c>
      <c r="G2818" s="211" t="s">
        <v>2073</v>
      </c>
      <c r="H2818" s="212" t="s">
        <v>16933</v>
      </c>
      <c r="I2818" s="213" t="s">
        <v>1308</v>
      </c>
      <c r="J2818" s="201" t="str">
        <f t="shared" ref="J2818:J2881" si="89">B2818</f>
        <v>0504</v>
      </c>
      <c r="K2818" s="209"/>
      <c r="L2818" s="209"/>
      <c r="M2818" s="214"/>
      <c r="N2818" s="209" t="s">
        <v>18777</v>
      </c>
      <c r="O2818" s="215" t="s">
        <v>18778</v>
      </c>
      <c r="P2818" s="215" t="s">
        <v>18937</v>
      </c>
      <c r="Q2818" s="215" t="s">
        <v>18938</v>
      </c>
      <c r="S2818" s="208"/>
    </row>
    <row r="2819" spans="1:20" ht="13.15" customHeight="1">
      <c r="A2819" s="209" t="str">
        <f t="shared" si="88"/>
        <v>1386443071528064649</v>
      </c>
      <c r="B2819" s="210" t="s">
        <v>19291</v>
      </c>
      <c r="C2819" s="211" t="s">
        <v>755</v>
      </c>
      <c r="D2819" s="211" t="s">
        <v>755</v>
      </c>
      <c r="E2819" s="211" t="s">
        <v>16946</v>
      </c>
      <c r="F2819" s="211" t="s">
        <v>754</v>
      </c>
      <c r="G2819" s="211" t="s">
        <v>2027</v>
      </c>
      <c r="H2819" s="212" t="s">
        <v>2026</v>
      </c>
      <c r="I2819" s="213" t="s">
        <v>756</v>
      </c>
      <c r="J2819" s="201" t="str">
        <f t="shared" si="89"/>
        <v>0507</v>
      </c>
      <c r="K2819" s="209"/>
      <c r="L2819" s="209"/>
      <c r="M2819" s="214"/>
      <c r="N2819" s="209" t="s">
        <v>18777</v>
      </c>
      <c r="O2819" s="215" t="s">
        <v>18778</v>
      </c>
      <c r="P2819" s="215" t="s">
        <v>18781</v>
      </c>
      <c r="Q2819" s="215" t="s">
        <v>18782</v>
      </c>
      <c r="S2819" s="208"/>
    </row>
    <row r="2820" spans="1:20" ht="13.15" customHeight="1">
      <c r="A2820" s="209" t="str">
        <f t="shared" si="88"/>
        <v>1386443081528064649</v>
      </c>
      <c r="B2820" s="210" t="s">
        <v>19291</v>
      </c>
      <c r="C2820" s="211" t="s">
        <v>755</v>
      </c>
      <c r="D2820" s="211" t="s">
        <v>755</v>
      </c>
      <c r="E2820" s="211" t="s">
        <v>16947</v>
      </c>
      <c r="F2820" s="211" t="s">
        <v>754</v>
      </c>
      <c r="G2820" s="211" t="s">
        <v>2027</v>
      </c>
      <c r="H2820" s="212" t="s">
        <v>2026</v>
      </c>
      <c r="I2820" s="213" t="s">
        <v>756</v>
      </c>
      <c r="J2820" s="201" t="str">
        <f t="shared" si="89"/>
        <v>0507</v>
      </c>
      <c r="K2820" s="209"/>
      <c r="L2820" s="209"/>
      <c r="M2820" s="214"/>
      <c r="N2820" s="209" t="s">
        <v>18777</v>
      </c>
      <c r="O2820" s="215" t="s">
        <v>18778</v>
      </c>
      <c r="P2820" s="215" t="s">
        <v>18781</v>
      </c>
      <c r="Q2820" s="215" t="s">
        <v>18782</v>
      </c>
      <c r="S2820" s="208"/>
    </row>
    <row r="2821" spans="1:20" ht="13.15" customHeight="1">
      <c r="A2821" s="209" t="str">
        <f t="shared" si="88"/>
        <v>1386443091255337309</v>
      </c>
      <c r="B2821" s="210" t="s">
        <v>19291</v>
      </c>
      <c r="C2821" s="211" t="s">
        <v>16948</v>
      </c>
      <c r="D2821" s="211" t="s">
        <v>755</v>
      </c>
      <c r="E2821" s="211" t="s">
        <v>16949</v>
      </c>
      <c r="F2821" s="211" t="s">
        <v>754</v>
      </c>
      <c r="G2821" s="211" t="s">
        <v>2027</v>
      </c>
      <c r="H2821" s="212" t="s">
        <v>2026</v>
      </c>
      <c r="I2821" s="213" t="s">
        <v>756</v>
      </c>
      <c r="J2821" s="201" t="str">
        <f t="shared" si="89"/>
        <v>0507</v>
      </c>
      <c r="K2821" s="209"/>
      <c r="L2821" s="209"/>
      <c r="M2821" s="214"/>
      <c r="N2821" s="209" t="s">
        <v>18777</v>
      </c>
      <c r="O2821" s="215" t="s">
        <v>18778</v>
      </c>
      <c r="P2821" s="215" t="s">
        <v>18781</v>
      </c>
      <c r="Q2821" s="215" t="s">
        <v>18782</v>
      </c>
      <c r="S2821" s="208"/>
    </row>
    <row r="2822" spans="1:20" ht="13.15" customHeight="1">
      <c r="A2822" s="209" t="str">
        <f t="shared" si="88"/>
        <v>1386443091528064649</v>
      </c>
      <c r="B2822" s="210" t="s">
        <v>19291</v>
      </c>
      <c r="C2822" s="211" t="s">
        <v>755</v>
      </c>
      <c r="D2822" s="211" t="s">
        <v>755</v>
      </c>
      <c r="E2822" s="211" t="s">
        <v>16949</v>
      </c>
      <c r="F2822" s="211" t="s">
        <v>754</v>
      </c>
      <c r="G2822" s="211" t="s">
        <v>2027</v>
      </c>
      <c r="H2822" s="212" t="s">
        <v>2026</v>
      </c>
      <c r="I2822" s="213" t="s">
        <v>756</v>
      </c>
      <c r="J2822" s="201" t="str">
        <f t="shared" si="89"/>
        <v>0507</v>
      </c>
      <c r="K2822" s="209" t="s">
        <v>16951</v>
      </c>
      <c r="L2822" s="209" t="s">
        <v>15111</v>
      </c>
      <c r="M2822" s="214">
        <v>44101</v>
      </c>
      <c r="N2822" s="209" t="s">
        <v>18777</v>
      </c>
      <c r="O2822" s="215" t="s">
        <v>18778</v>
      </c>
      <c r="P2822" s="215" t="s">
        <v>18781</v>
      </c>
      <c r="Q2822" s="215" t="s">
        <v>18782</v>
      </c>
      <c r="S2822" s="208"/>
    </row>
    <row r="2823" spans="1:20" ht="13.15" customHeight="1">
      <c r="A2823" s="209" t="str">
        <f t="shared" si="88"/>
        <v>1386443101528064649</v>
      </c>
      <c r="B2823" s="210" t="s">
        <v>19291</v>
      </c>
      <c r="C2823" s="211" t="s">
        <v>755</v>
      </c>
      <c r="D2823" s="211" t="s">
        <v>755</v>
      </c>
      <c r="E2823" s="211" t="s">
        <v>754</v>
      </c>
      <c r="F2823" s="211" t="s">
        <v>754</v>
      </c>
      <c r="G2823" s="211" t="s">
        <v>2027</v>
      </c>
      <c r="H2823" s="212" t="s">
        <v>2026</v>
      </c>
      <c r="I2823" s="213" t="s">
        <v>756</v>
      </c>
      <c r="J2823" s="201" t="str">
        <f t="shared" si="89"/>
        <v>0507</v>
      </c>
      <c r="K2823" s="209"/>
      <c r="L2823" s="209"/>
      <c r="M2823" s="214"/>
      <c r="N2823" s="209" t="s">
        <v>18777</v>
      </c>
      <c r="O2823" s="215" t="s">
        <v>18778</v>
      </c>
      <c r="P2823" s="215" t="s">
        <v>18781</v>
      </c>
      <c r="Q2823" s="215" t="s">
        <v>18782</v>
      </c>
      <c r="S2823" s="208"/>
    </row>
    <row r="2824" spans="1:20" ht="13.15" customHeight="1">
      <c r="A2824" s="209" t="str">
        <f t="shared" si="88"/>
        <v>##1528064649</v>
      </c>
      <c r="B2824" s="210" t="s">
        <v>19291</v>
      </c>
      <c r="C2824" s="211" t="s">
        <v>755</v>
      </c>
      <c r="D2824" s="211" t="s">
        <v>755</v>
      </c>
      <c r="E2824" s="211" t="s">
        <v>3649</v>
      </c>
      <c r="F2824" s="211" t="s">
        <v>754</v>
      </c>
      <c r="G2824" s="211" t="s">
        <v>2027</v>
      </c>
      <c r="H2824" s="212" t="s">
        <v>2026</v>
      </c>
      <c r="I2824" s="213" t="s">
        <v>756</v>
      </c>
      <c r="J2824" s="201" t="str">
        <f t="shared" si="89"/>
        <v>0507</v>
      </c>
      <c r="K2824" s="209"/>
      <c r="L2824" s="209"/>
      <c r="M2824" s="214"/>
      <c r="N2824" s="209" t="s">
        <v>18777</v>
      </c>
      <c r="O2824" s="215" t="s">
        <v>18778</v>
      </c>
      <c r="P2824" s="215" t="s">
        <v>18781</v>
      </c>
      <c r="Q2824" s="215" t="s">
        <v>18782</v>
      </c>
      <c r="S2824" s="208"/>
    </row>
    <row r="2825" spans="1:20" ht="13.15" customHeight="1">
      <c r="A2825" s="209" t="str">
        <f t="shared" si="88"/>
        <v>1F-QMA0000023168951528064649</v>
      </c>
      <c r="B2825" s="210" t="s">
        <v>19291</v>
      </c>
      <c r="C2825" s="211" t="s">
        <v>755</v>
      </c>
      <c r="D2825" s="211" t="s">
        <v>755</v>
      </c>
      <c r="E2825" s="211" t="s">
        <v>16950</v>
      </c>
      <c r="F2825" s="211" t="s">
        <v>754</v>
      </c>
      <c r="G2825" s="211" t="s">
        <v>2027</v>
      </c>
      <c r="H2825" s="212" t="s">
        <v>2026</v>
      </c>
      <c r="I2825" s="213" t="s">
        <v>756</v>
      </c>
      <c r="J2825" s="201" t="str">
        <f t="shared" si="89"/>
        <v>0507</v>
      </c>
      <c r="K2825" s="209"/>
      <c r="L2825" s="209"/>
      <c r="M2825" s="214"/>
      <c r="N2825" s="209" t="s">
        <v>18777</v>
      </c>
      <c r="O2825" s="215" t="s">
        <v>18778</v>
      </c>
      <c r="P2825" s="215" t="s">
        <v>18781</v>
      </c>
      <c r="Q2825" s="215" t="s">
        <v>18782</v>
      </c>
      <c r="S2825" s="208"/>
    </row>
    <row r="2826" spans="1:20" ht="13.15" customHeight="1">
      <c r="A2826" s="209" t="str">
        <f t="shared" si="88"/>
        <v>1F-QMP0000036262971528064649</v>
      </c>
      <c r="B2826" s="210" t="s">
        <v>19291</v>
      </c>
      <c r="C2826" s="211" t="s">
        <v>755</v>
      </c>
      <c r="D2826" s="211" t="s">
        <v>755</v>
      </c>
      <c r="E2826" s="211" t="s">
        <v>16952</v>
      </c>
      <c r="F2826" s="211" t="s">
        <v>754</v>
      </c>
      <c r="G2826" s="211" t="s">
        <v>2027</v>
      </c>
      <c r="H2826" s="212" t="s">
        <v>2026</v>
      </c>
      <c r="I2826" s="213" t="s">
        <v>756</v>
      </c>
      <c r="J2826" s="201" t="str">
        <f t="shared" si="89"/>
        <v>0507</v>
      </c>
      <c r="K2826" s="209" t="s">
        <v>23234</v>
      </c>
      <c r="L2826" s="209" t="s">
        <v>23208</v>
      </c>
      <c r="M2826" s="214">
        <v>44866</v>
      </c>
      <c r="N2826" s="209" t="s">
        <v>18777</v>
      </c>
      <c r="O2826" s="215" t="s">
        <v>18778</v>
      </c>
      <c r="P2826" s="215" t="s">
        <v>18781</v>
      </c>
      <c r="Q2826" s="215" t="s">
        <v>18782</v>
      </c>
      <c r="S2826" s="208"/>
    </row>
    <row r="2827" spans="1:20" ht="13.15" customHeight="1">
      <c r="A2827" s="209" t="str">
        <f t="shared" si="88"/>
        <v>1387060041972511921</v>
      </c>
      <c r="B2827" s="210" t="s">
        <v>19292</v>
      </c>
      <c r="C2827" s="211" t="s">
        <v>3097</v>
      </c>
      <c r="D2827" s="211" t="s">
        <v>3097</v>
      </c>
      <c r="E2827" s="211" t="s">
        <v>3096</v>
      </c>
      <c r="F2827" s="211" t="s">
        <v>3096</v>
      </c>
      <c r="G2827" s="211" t="s">
        <v>3234</v>
      </c>
      <c r="H2827" s="141" t="s">
        <v>3357</v>
      </c>
      <c r="I2827" s="213" t="s">
        <v>19293</v>
      </c>
      <c r="J2827" s="201" t="str">
        <f t="shared" si="89"/>
        <v>0508</v>
      </c>
      <c r="K2827" s="209"/>
      <c r="L2827" s="209"/>
      <c r="M2827" s="214"/>
      <c r="N2827" s="209" t="s">
        <v>18884</v>
      </c>
      <c r="O2827" s="215" t="s">
        <v>18885</v>
      </c>
      <c r="P2827" s="215" t="s">
        <v>18812</v>
      </c>
      <c r="Q2827" s="215" t="s">
        <v>18813</v>
      </c>
      <c r="S2827" s="208"/>
    </row>
    <row r="2828" spans="1:20" ht="13.15" customHeight="1">
      <c r="A2828" s="209" t="str">
        <f t="shared" si="88"/>
        <v>1387060071972511921</v>
      </c>
      <c r="B2828" s="210" t="s">
        <v>19292</v>
      </c>
      <c r="C2828" s="211" t="s">
        <v>3097</v>
      </c>
      <c r="D2828" s="211" t="s">
        <v>3097</v>
      </c>
      <c r="E2828" s="211" t="s">
        <v>16953</v>
      </c>
      <c r="F2828" s="211" t="s">
        <v>3096</v>
      </c>
      <c r="G2828" s="211" t="s">
        <v>3234</v>
      </c>
      <c r="H2828" s="141" t="s">
        <v>3357</v>
      </c>
      <c r="I2828" s="213" t="s">
        <v>19293</v>
      </c>
      <c r="J2828" s="201" t="str">
        <f t="shared" si="89"/>
        <v>0508</v>
      </c>
      <c r="K2828" s="209"/>
      <c r="L2828" s="209"/>
      <c r="M2828" s="214"/>
      <c r="N2828" s="209" t="s">
        <v>18884</v>
      </c>
      <c r="O2828" s="215" t="s">
        <v>18885</v>
      </c>
      <c r="P2828" s="215" t="s">
        <v>18812</v>
      </c>
      <c r="Q2828" s="215" t="s">
        <v>18813</v>
      </c>
      <c r="S2828" s="208"/>
    </row>
    <row r="2829" spans="1:20" ht="13.15" customHeight="1">
      <c r="A2829" s="209" t="str">
        <f t="shared" si="88"/>
        <v>BHO5294664B1972511921</v>
      </c>
      <c r="B2829" s="210" t="s">
        <v>19292</v>
      </c>
      <c r="C2829" s="211" t="s">
        <v>3097</v>
      </c>
      <c r="D2829" s="211" t="s">
        <v>3097</v>
      </c>
      <c r="E2829" s="211" t="s">
        <v>16954</v>
      </c>
      <c r="F2829" s="211" t="s">
        <v>3096</v>
      </c>
      <c r="G2829" s="211" t="s">
        <v>3234</v>
      </c>
      <c r="H2829" s="141" t="s">
        <v>3357</v>
      </c>
      <c r="I2829" s="213" t="s">
        <v>19293</v>
      </c>
      <c r="J2829" s="201" t="str">
        <f t="shared" si="89"/>
        <v>0508</v>
      </c>
      <c r="K2829" s="209" t="s">
        <v>16955</v>
      </c>
      <c r="L2829" s="209"/>
      <c r="M2829" s="214"/>
      <c r="N2829" s="209" t="s">
        <v>18884</v>
      </c>
      <c r="O2829" s="215" t="s">
        <v>18885</v>
      </c>
      <c r="P2829" s="215" t="s">
        <v>18812</v>
      </c>
      <c r="Q2829" s="215" t="s">
        <v>18813</v>
      </c>
      <c r="S2829" s="208"/>
    </row>
    <row r="2830" spans="1:20" ht="13.15" customHeight="1">
      <c r="A2830" s="216" t="str">
        <f t="shared" si="88"/>
        <v>##1972511921</v>
      </c>
      <c r="B2830" s="217" t="s">
        <v>19292</v>
      </c>
      <c r="C2830" s="218" t="s">
        <v>3097</v>
      </c>
      <c r="D2830" s="218" t="s">
        <v>3097</v>
      </c>
      <c r="E2830" s="227" t="s">
        <v>3649</v>
      </c>
      <c r="F2830" s="218" t="s">
        <v>3096</v>
      </c>
      <c r="G2830" s="218" t="s">
        <v>3234</v>
      </c>
      <c r="H2830" s="263" t="s">
        <v>3357</v>
      </c>
      <c r="I2830" s="220" t="s">
        <v>19293</v>
      </c>
      <c r="J2830" s="201" t="str">
        <f t="shared" si="89"/>
        <v>0508</v>
      </c>
      <c r="K2830" s="228" t="s">
        <v>23203</v>
      </c>
      <c r="L2830" s="228" t="s">
        <v>23204</v>
      </c>
      <c r="M2830" s="229">
        <v>44812</v>
      </c>
      <c r="N2830" s="216" t="s">
        <v>18884</v>
      </c>
      <c r="O2830" s="222" t="s">
        <v>18885</v>
      </c>
      <c r="P2830" s="222" t="s">
        <v>18812</v>
      </c>
      <c r="Q2830" s="222" t="s">
        <v>18813</v>
      </c>
      <c r="R2830" s="223"/>
      <c r="S2830" s="230"/>
      <c r="T2830" s="223"/>
    </row>
    <row r="2831" spans="1:20" ht="13.15" customHeight="1">
      <c r="A2831" s="209" t="str">
        <f t="shared" si="88"/>
        <v>1387151031558349399</v>
      </c>
      <c r="B2831" s="210" t="s">
        <v>19294</v>
      </c>
      <c r="C2831" s="211" t="s">
        <v>173</v>
      </c>
      <c r="D2831" s="211" t="s">
        <v>173</v>
      </c>
      <c r="E2831" s="211" t="s">
        <v>16956</v>
      </c>
      <c r="F2831" s="211" t="s">
        <v>172</v>
      </c>
      <c r="G2831" s="211" t="s">
        <v>2031</v>
      </c>
      <c r="H2831" s="212" t="s">
        <v>3279</v>
      </c>
      <c r="I2831" s="213" t="s">
        <v>174</v>
      </c>
      <c r="J2831" s="201" t="str">
        <f t="shared" si="89"/>
        <v>0510</v>
      </c>
      <c r="K2831" s="209"/>
      <c r="L2831" s="209"/>
      <c r="M2831" s="214"/>
      <c r="N2831" s="209" t="s">
        <v>18765</v>
      </c>
      <c r="O2831" s="215" t="s">
        <v>18766</v>
      </c>
      <c r="P2831" s="215" t="s">
        <v>18835</v>
      </c>
      <c r="Q2831" s="215" t="s">
        <v>18836</v>
      </c>
      <c r="S2831" s="208"/>
    </row>
    <row r="2832" spans="1:20" ht="13.15" customHeight="1">
      <c r="A2832" s="209" t="str">
        <f t="shared" si="88"/>
        <v>1387151061558349399</v>
      </c>
      <c r="B2832" s="210" t="s">
        <v>19294</v>
      </c>
      <c r="C2832" s="211" t="s">
        <v>173</v>
      </c>
      <c r="D2832" s="211" t="s">
        <v>173</v>
      </c>
      <c r="E2832" s="211" t="s">
        <v>16957</v>
      </c>
      <c r="F2832" s="211" t="s">
        <v>172</v>
      </c>
      <c r="G2832" s="211" t="s">
        <v>2031</v>
      </c>
      <c r="H2832" s="212" t="s">
        <v>3279</v>
      </c>
      <c r="I2832" s="213" t="s">
        <v>174</v>
      </c>
      <c r="J2832" s="201" t="str">
        <f t="shared" si="89"/>
        <v>0510</v>
      </c>
      <c r="K2832" s="209"/>
      <c r="L2832" s="209"/>
      <c r="M2832" s="214"/>
      <c r="N2832" s="209" t="s">
        <v>18765</v>
      </c>
      <c r="O2832" s="215" t="s">
        <v>18766</v>
      </c>
      <c r="P2832" s="215" t="s">
        <v>18835</v>
      </c>
      <c r="Q2832" s="215" t="s">
        <v>18836</v>
      </c>
      <c r="S2832" s="208"/>
    </row>
    <row r="2833" spans="1:17" s="208" customFormat="1" ht="13.15" customHeight="1">
      <c r="A2833" s="209" t="str">
        <f t="shared" si="88"/>
        <v>1387151071558349399</v>
      </c>
      <c r="B2833" s="210" t="s">
        <v>19294</v>
      </c>
      <c r="C2833" s="211" t="s">
        <v>173</v>
      </c>
      <c r="D2833" s="211" t="s">
        <v>173</v>
      </c>
      <c r="E2833" s="211" t="s">
        <v>16958</v>
      </c>
      <c r="F2833" s="211" t="s">
        <v>172</v>
      </c>
      <c r="G2833" s="211" t="s">
        <v>2031</v>
      </c>
      <c r="H2833" s="212" t="s">
        <v>3279</v>
      </c>
      <c r="I2833" s="213" t="s">
        <v>174</v>
      </c>
      <c r="J2833" s="201" t="str">
        <f t="shared" si="89"/>
        <v>0510</v>
      </c>
      <c r="K2833" s="209"/>
      <c r="L2833" s="209"/>
      <c r="M2833" s="214"/>
      <c r="N2833" s="209" t="s">
        <v>18765</v>
      </c>
      <c r="O2833" s="215" t="s">
        <v>18766</v>
      </c>
      <c r="P2833" s="215" t="s">
        <v>18835</v>
      </c>
      <c r="Q2833" s="215" t="s">
        <v>18836</v>
      </c>
    </row>
    <row r="2834" spans="1:17" s="208" customFormat="1" ht="13.15" customHeight="1">
      <c r="A2834" s="209" t="str">
        <f t="shared" si="88"/>
        <v>1387151141558349399</v>
      </c>
      <c r="B2834" s="210" t="s">
        <v>19294</v>
      </c>
      <c r="C2834" s="211" t="s">
        <v>173</v>
      </c>
      <c r="D2834" s="211" t="s">
        <v>173</v>
      </c>
      <c r="E2834" s="211" t="s">
        <v>16959</v>
      </c>
      <c r="F2834" s="211" t="s">
        <v>172</v>
      </c>
      <c r="G2834" s="211" t="s">
        <v>2031</v>
      </c>
      <c r="H2834" s="212" t="s">
        <v>3279</v>
      </c>
      <c r="I2834" s="213" t="s">
        <v>174</v>
      </c>
      <c r="J2834" s="201" t="str">
        <f t="shared" si="89"/>
        <v>0510</v>
      </c>
      <c r="K2834" s="209"/>
      <c r="L2834" s="209"/>
      <c r="M2834" s="214"/>
      <c r="N2834" s="209" t="s">
        <v>18765</v>
      </c>
      <c r="O2834" s="215" t="s">
        <v>18766</v>
      </c>
      <c r="P2834" s="215" t="s">
        <v>18835</v>
      </c>
      <c r="Q2834" s="215" t="s">
        <v>18836</v>
      </c>
    </row>
    <row r="2835" spans="1:17" s="208" customFormat="1" ht="13.15" customHeight="1">
      <c r="A2835" s="209" t="str">
        <f t="shared" si="88"/>
        <v>1387151151558349399</v>
      </c>
      <c r="B2835" s="210" t="s">
        <v>19294</v>
      </c>
      <c r="C2835" s="211" t="s">
        <v>173</v>
      </c>
      <c r="D2835" s="211" t="s">
        <v>173</v>
      </c>
      <c r="E2835" s="211" t="s">
        <v>16960</v>
      </c>
      <c r="F2835" s="211" t="s">
        <v>172</v>
      </c>
      <c r="G2835" s="211" t="s">
        <v>2031</v>
      </c>
      <c r="H2835" s="212" t="s">
        <v>3279</v>
      </c>
      <c r="I2835" s="213" t="s">
        <v>174</v>
      </c>
      <c r="J2835" s="201" t="str">
        <f t="shared" si="89"/>
        <v>0510</v>
      </c>
      <c r="K2835" s="209"/>
      <c r="L2835" s="209"/>
      <c r="M2835" s="214"/>
      <c r="N2835" s="209" t="s">
        <v>18765</v>
      </c>
      <c r="O2835" s="215" t="s">
        <v>18766</v>
      </c>
      <c r="P2835" s="215" t="s">
        <v>18835</v>
      </c>
      <c r="Q2835" s="215" t="s">
        <v>18836</v>
      </c>
    </row>
    <row r="2836" spans="1:17" s="208" customFormat="1" ht="13.15" customHeight="1">
      <c r="A2836" s="209" t="str">
        <f t="shared" si="88"/>
        <v>1387151161558349399</v>
      </c>
      <c r="B2836" s="210" t="s">
        <v>19294</v>
      </c>
      <c r="C2836" s="211" t="s">
        <v>173</v>
      </c>
      <c r="D2836" s="211" t="s">
        <v>173</v>
      </c>
      <c r="E2836" s="211" t="s">
        <v>16961</v>
      </c>
      <c r="F2836" s="211" t="s">
        <v>172</v>
      </c>
      <c r="G2836" s="211" t="s">
        <v>2031</v>
      </c>
      <c r="H2836" s="212" t="s">
        <v>3279</v>
      </c>
      <c r="I2836" s="213" t="s">
        <v>174</v>
      </c>
      <c r="J2836" s="201" t="str">
        <f t="shared" si="89"/>
        <v>0510</v>
      </c>
      <c r="K2836" s="209"/>
      <c r="L2836" s="209"/>
      <c r="M2836" s="214"/>
      <c r="N2836" s="209" t="s">
        <v>18765</v>
      </c>
      <c r="O2836" s="215" t="s">
        <v>18766</v>
      </c>
      <c r="P2836" s="215" t="s">
        <v>18835</v>
      </c>
      <c r="Q2836" s="215" t="s">
        <v>18836</v>
      </c>
    </row>
    <row r="2837" spans="1:17" s="208" customFormat="1" ht="13.15" customHeight="1">
      <c r="A2837" s="209" t="str">
        <f t="shared" si="88"/>
        <v>3229163011558349399</v>
      </c>
      <c r="B2837" s="210" t="s">
        <v>19294</v>
      </c>
      <c r="C2837" s="211" t="s">
        <v>173</v>
      </c>
      <c r="D2837" s="211" t="s">
        <v>173</v>
      </c>
      <c r="E2837" s="211" t="s">
        <v>172</v>
      </c>
      <c r="F2837" s="211" t="s">
        <v>172</v>
      </c>
      <c r="G2837" s="211" t="s">
        <v>2031</v>
      </c>
      <c r="H2837" s="212" t="s">
        <v>3279</v>
      </c>
      <c r="I2837" s="213" t="s">
        <v>174</v>
      </c>
      <c r="J2837" s="201" t="str">
        <f t="shared" si="89"/>
        <v>0510</v>
      </c>
      <c r="K2837" s="209"/>
      <c r="L2837" s="209"/>
      <c r="M2837" s="214"/>
      <c r="N2837" s="209" t="s">
        <v>18765</v>
      </c>
      <c r="O2837" s="215" t="s">
        <v>18766</v>
      </c>
      <c r="P2837" s="215" t="s">
        <v>18835</v>
      </c>
      <c r="Q2837" s="215" t="s">
        <v>18836</v>
      </c>
    </row>
    <row r="2838" spans="1:17" s="208" customFormat="1" ht="13.15" customHeight="1">
      <c r="A2838" s="209" t="str">
        <f t="shared" si="88"/>
        <v>3229163021558349399</v>
      </c>
      <c r="B2838" s="210" t="s">
        <v>19294</v>
      </c>
      <c r="C2838" s="211" t="s">
        <v>173</v>
      </c>
      <c r="D2838" s="211" t="s">
        <v>173</v>
      </c>
      <c r="E2838" s="211" t="s">
        <v>16964</v>
      </c>
      <c r="F2838" s="211" t="s">
        <v>172</v>
      </c>
      <c r="G2838" s="211" t="s">
        <v>2031</v>
      </c>
      <c r="H2838" s="212" t="s">
        <v>3279</v>
      </c>
      <c r="I2838" s="213" t="s">
        <v>174</v>
      </c>
      <c r="J2838" s="201" t="str">
        <f t="shared" si="89"/>
        <v>0510</v>
      </c>
      <c r="K2838" s="209"/>
      <c r="L2838" s="209"/>
      <c r="M2838" s="214"/>
      <c r="N2838" s="209" t="s">
        <v>18765</v>
      </c>
      <c r="O2838" s="215" t="s">
        <v>18766</v>
      </c>
      <c r="P2838" s="215" t="s">
        <v>18835</v>
      </c>
      <c r="Q2838" s="215" t="s">
        <v>18836</v>
      </c>
    </row>
    <row r="2839" spans="1:17" s="208" customFormat="1" ht="13.15" customHeight="1">
      <c r="A2839" s="209" t="str">
        <f t="shared" si="88"/>
        <v>3229163031558349399</v>
      </c>
      <c r="B2839" s="210" t="s">
        <v>19294</v>
      </c>
      <c r="C2839" s="211" t="s">
        <v>173</v>
      </c>
      <c r="D2839" s="211" t="s">
        <v>173</v>
      </c>
      <c r="E2839" s="211" t="s">
        <v>16965</v>
      </c>
      <c r="F2839" s="211" t="s">
        <v>172</v>
      </c>
      <c r="G2839" s="211" t="s">
        <v>2031</v>
      </c>
      <c r="H2839" s="212" t="s">
        <v>3279</v>
      </c>
      <c r="I2839" s="213" t="s">
        <v>174</v>
      </c>
      <c r="J2839" s="201" t="str">
        <f t="shared" si="89"/>
        <v>0510</v>
      </c>
      <c r="K2839" s="209" t="s">
        <v>13915</v>
      </c>
      <c r="L2839" s="209" t="s">
        <v>15111</v>
      </c>
      <c r="M2839" s="214">
        <v>44101</v>
      </c>
      <c r="N2839" s="209" t="s">
        <v>18765</v>
      </c>
      <c r="O2839" s="215" t="s">
        <v>18766</v>
      </c>
      <c r="P2839" s="215" t="s">
        <v>18835</v>
      </c>
      <c r="Q2839" s="215" t="s">
        <v>18836</v>
      </c>
    </row>
    <row r="2840" spans="1:17" s="208" customFormat="1" ht="13.15" customHeight="1">
      <c r="A2840" s="209" t="str">
        <f t="shared" si="88"/>
        <v>3719825011407206972</v>
      </c>
      <c r="B2840" s="210" t="s">
        <v>19294</v>
      </c>
      <c r="C2840" s="211" t="s">
        <v>16966</v>
      </c>
      <c r="D2840" s="211" t="s">
        <v>173</v>
      </c>
      <c r="E2840" s="211" t="s">
        <v>16967</v>
      </c>
      <c r="F2840" s="211" t="s">
        <v>172</v>
      </c>
      <c r="G2840" s="211" t="s">
        <v>2031</v>
      </c>
      <c r="H2840" s="212" t="s">
        <v>3279</v>
      </c>
      <c r="I2840" s="213" t="s">
        <v>174</v>
      </c>
      <c r="J2840" s="201" t="str">
        <f t="shared" si="89"/>
        <v>0510</v>
      </c>
      <c r="K2840" s="209" t="s">
        <v>14592</v>
      </c>
      <c r="L2840" s="209"/>
      <c r="M2840" s="214"/>
      <c r="N2840" s="209" t="s">
        <v>18765</v>
      </c>
      <c r="O2840" s="215" t="s">
        <v>18766</v>
      </c>
      <c r="P2840" s="215" t="s">
        <v>18835</v>
      </c>
      <c r="Q2840" s="215" t="s">
        <v>18836</v>
      </c>
    </row>
    <row r="2841" spans="1:17" s="208" customFormat="1" ht="13.15" customHeight="1">
      <c r="A2841" s="209" t="str">
        <f t="shared" si="88"/>
        <v>##1558349399</v>
      </c>
      <c r="B2841" s="210" t="s">
        <v>19294</v>
      </c>
      <c r="C2841" s="211" t="s">
        <v>173</v>
      </c>
      <c r="D2841" s="211" t="s">
        <v>173</v>
      </c>
      <c r="E2841" s="211" t="s">
        <v>3649</v>
      </c>
      <c r="F2841" s="211" t="s">
        <v>172</v>
      </c>
      <c r="G2841" s="211" t="s">
        <v>2031</v>
      </c>
      <c r="H2841" s="212" t="s">
        <v>3279</v>
      </c>
      <c r="I2841" s="213" t="s">
        <v>174</v>
      </c>
      <c r="J2841" s="201" t="str">
        <f t="shared" si="89"/>
        <v>0510</v>
      </c>
      <c r="K2841" s="209" t="s">
        <v>13915</v>
      </c>
      <c r="L2841" s="209" t="s">
        <v>13094</v>
      </c>
      <c r="M2841" s="214">
        <v>44084</v>
      </c>
      <c r="N2841" s="209" t="s">
        <v>18765</v>
      </c>
      <c r="O2841" s="215" t="s">
        <v>18766</v>
      </c>
      <c r="P2841" s="215" t="s">
        <v>18835</v>
      </c>
      <c r="Q2841" s="215" t="s">
        <v>18836</v>
      </c>
    </row>
    <row r="2842" spans="1:17" s="208" customFormat="1" ht="13.15" customHeight="1">
      <c r="A2842" s="209" t="str">
        <f t="shared" si="88"/>
        <v>1F-QMA0000026344611558349399</v>
      </c>
      <c r="B2842" s="210" t="s">
        <v>19294</v>
      </c>
      <c r="C2842" s="211" t="s">
        <v>173</v>
      </c>
      <c r="D2842" s="211" t="s">
        <v>173</v>
      </c>
      <c r="E2842" s="211" t="s">
        <v>16962</v>
      </c>
      <c r="F2842" s="211" t="s">
        <v>172</v>
      </c>
      <c r="G2842" s="211" t="s">
        <v>2031</v>
      </c>
      <c r="H2842" s="212" t="s">
        <v>3279</v>
      </c>
      <c r="I2842" s="213" t="s">
        <v>174</v>
      </c>
      <c r="J2842" s="201" t="str">
        <f t="shared" si="89"/>
        <v>0510</v>
      </c>
      <c r="K2842" s="209"/>
      <c r="L2842" s="209"/>
      <c r="M2842" s="214"/>
      <c r="N2842" s="209" t="s">
        <v>18765</v>
      </c>
      <c r="O2842" s="215" t="s">
        <v>18766</v>
      </c>
      <c r="P2842" s="215" t="s">
        <v>18835</v>
      </c>
      <c r="Q2842" s="215" t="s">
        <v>18836</v>
      </c>
    </row>
    <row r="2843" spans="1:17" s="208" customFormat="1" ht="13.15" customHeight="1">
      <c r="A2843" s="209" t="str">
        <f t="shared" si="88"/>
        <v>1F-QMP0000037376261558349399</v>
      </c>
      <c r="B2843" s="210" t="s">
        <v>19294</v>
      </c>
      <c r="C2843" s="211" t="s">
        <v>173</v>
      </c>
      <c r="D2843" s="211" t="s">
        <v>173</v>
      </c>
      <c r="E2843" s="211" t="s">
        <v>16963</v>
      </c>
      <c r="F2843" s="211" t="s">
        <v>172</v>
      </c>
      <c r="G2843" s="211" t="s">
        <v>2031</v>
      </c>
      <c r="H2843" s="212" t="s">
        <v>3279</v>
      </c>
      <c r="I2843" s="213" t="s">
        <v>174</v>
      </c>
      <c r="J2843" s="201" t="str">
        <f t="shared" si="89"/>
        <v>0510</v>
      </c>
      <c r="K2843" s="209"/>
      <c r="L2843" s="209"/>
      <c r="M2843" s="214"/>
      <c r="N2843" s="209" t="s">
        <v>18765</v>
      </c>
      <c r="O2843" s="215" t="s">
        <v>18766</v>
      </c>
      <c r="P2843" s="215" t="s">
        <v>18835</v>
      </c>
      <c r="Q2843" s="215" t="s">
        <v>18836</v>
      </c>
    </row>
    <row r="2844" spans="1:17" s="208" customFormat="1" ht="13.15" customHeight="1">
      <c r="A2844" s="209" t="str">
        <f t="shared" si="88"/>
        <v>0185589011194743013</v>
      </c>
      <c r="B2844" s="210" t="s">
        <v>19295</v>
      </c>
      <c r="C2844" s="211" t="s">
        <v>56</v>
      </c>
      <c r="D2844" s="211" t="s">
        <v>56</v>
      </c>
      <c r="E2844" s="211" t="s">
        <v>16968</v>
      </c>
      <c r="F2844" s="211" t="s">
        <v>55</v>
      </c>
      <c r="G2844" s="211" t="s">
        <v>2208</v>
      </c>
      <c r="H2844" s="212" t="s">
        <v>2206</v>
      </c>
      <c r="I2844" s="213" t="s">
        <v>19296</v>
      </c>
      <c r="J2844" s="201" t="str">
        <f t="shared" si="89"/>
        <v>0512</v>
      </c>
      <c r="K2844" s="209"/>
      <c r="L2844" s="209"/>
      <c r="M2844" s="214"/>
      <c r="N2844" s="209" t="s">
        <v>18765</v>
      </c>
      <c r="O2844" s="215" t="s">
        <v>18766</v>
      </c>
      <c r="P2844" s="215" t="s">
        <v>18879</v>
      </c>
      <c r="Q2844" s="215" t="s">
        <v>18880</v>
      </c>
    </row>
    <row r="2845" spans="1:17" s="208" customFormat="1" ht="13.15" customHeight="1">
      <c r="A2845" s="209" t="str">
        <f t="shared" si="88"/>
        <v>1389108031194743013</v>
      </c>
      <c r="B2845" s="210" t="s">
        <v>19295</v>
      </c>
      <c r="C2845" s="211" t="s">
        <v>56</v>
      </c>
      <c r="D2845" s="211" t="s">
        <v>56</v>
      </c>
      <c r="E2845" s="211" t="s">
        <v>16972</v>
      </c>
      <c r="F2845" s="211" t="s">
        <v>55</v>
      </c>
      <c r="G2845" s="211" t="s">
        <v>2208</v>
      </c>
      <c r="H2845" s="212" t="s">
        <v>2206</v>
      </c>
      <c r="I2845" s="213" t="s">
        <v>19296</v>
      </c>
      <c r="J2845" s="201" t="str">
        <f t="shared" si="89"/>
        <v>0512</v>
      </c>
      <c r="K2845" s="209"/>
      <c r="L2845" s="209"/>
      <c r="M2845" s="214"/>
      <c r="N2845" s="209" t="s">
        <v>18765</v>
      </c>
      <c r="O2845" s="215" t="s">
        <v>18766</v>
      </c>
      <c r="P2845" s="215" t="s">
        <v>18879</v>
      </c>
      <c r="Q2845" s="215" t="s">
        <v>18880</v>
      </c>
    </row>
    <row r="2846" spans="1:17" s="208" customFormat="1" ht="13.15" customHeight="1">
      <c r="A2846" s="209" t="str">
        <f t="shared" si="88"/>
        <v>1389108041194743013</v>
      </c>
      <c r="B2846" s="210" t="s">
        <v>19295</v>
      </c>
      <c r="C2846" s="211" t="s">
        <v>56</v>
      </c>
      <c r="D2846" s="211" t="s">
        <v>56</v>
      </c>
      <c r="E2846" s="211" t="s">
        <v>16973</v>
      </c>
      <c r="F2846" s="211" t="s">
        <v>55</v>
      </c>
      <c r="G2846" s="211" t="s">
        <v>2208</v>
      </c>
      <c r="H2846" s="212" t="s">
        <v>2206</v>
      </c>
      <c r="I2846" s="213" t="s">
        <v>19296</v>
      </c>
      <c r="J2846" s="201" t="str">
        <f t="shared" si="89"/>
        <v>0512</v>
      </c>
      <c r="K2846" s="209"/>
      <c r="L2846" s="209"/>
      <c r="M2846" s="214"/>
      <c r="N2846" s="209" t="s">
        <v>18765</v>
      </c>
      <c r="O2846" s="215" t="s">
        <v>18766</v>
      </c>
      <c r="P2846" s="215" t="s">
        <v>18879</v>
      </c>
      <c r="Q2846" s="215" t="s">
        <v>18880</v>
      </c>
    </row>
    <row r="2847" spans="1:17" s="208" customFormat="1" ht="13.15" customHeight="1">
      <c r="A2847" s="209" t="str">
        <f t="shared" si="88"/>
        <v>1389108051194743013</v>
      </c>
      <c r="B2847" s="210" t="s">
        <v>19295</v>
      </c>
      <c r="C2847" s="211" t="s">
        <v>56</v>
      </c>
      <c r="D2847" s="211" t="s">
        <v>56</v>
      </c>
      <c r="E2847" s="211" t="s">
        <v>16974</v>
      </c>
      <c r="F2847" s="211" t="s">
        <v>55</v>
      </c>
      <c r="G2847" s="211" t="s">
        <v>2208</v>
      </c>
      <c r="H2847" s="212" t="s">
        <v>2206</v>
      </c>
      <c r="I2847" s="213" t="s">
        <v>19296</v>
      </c>
      <c r="J2847" s="201" t="str">
        <f t="shared" si="89"/>
        <v>0512</v>
      </c>
      <c r="K2847" s="209"/>
      <c r="L2847" s="209"/>
      <c r="M2847" s="214"/>
      <c r="N2847" s="209" t="s">
        <v>18765</v>
      </c>
      <c r="O2847" s="215" t="s">
        <v>18766</v>
      </c>
      <c r="P2847" s="215" t="s">
        <v>18879</v>
      </c>
      <c r="Q2847" s="215" t="s">
        <v>18880</v>
      </c>
    </row>
    <row r="2848" spans="1:17" s="208" customFormat="1" ht="13.15" customHeight="1">
      <c r="A2848" s="209" t="str">
        <f t="shared" si="88"/>
        <v>1389108061194743013</v>
      </c>
      <c r="B2848" s="210" t="s">
        <v>19295</v>
      </c>
      <c r="C2848" s="211" t="s">
        <v>56</v>
      </c>
      <c r="D2848" s="211" t="s">
        <v>56</v>
      </c>
      <c r="E2848" s="211" t="s">
        <v>16975</v>
      </c>
      <c r="F2848" s="211" t="s">
        <v>55</v>
      </c>
      <c r="G2848" s="211" t="s">
        <v>2208</v>
      </c>
      <c r="H2848" s="212" t="s">
        <v>2206</v>
      </c>
      <c r="I2848" s="213" t="s">
        <v>19296</v>
      </c>
      <c r="J2848" s="201" t="str">
        <f t="shared" si="89"/>
        <v>0512</v>
      </c>
      <c r="K2848" s="209"/>
      <c r="L2848" s="209"/>
      <c r="M2848" s="214"/>
      <c r="N2848" s="209" t="s">
        <v>18765</v>
      </c>
      <c r="O2848" s="215" t="s">
        <v>18766</v>
      </c>
      <c r="P2848" s="215" t="s">
        <v>18879</v>
      </c>
      <c r="Q2848" s="215" t="s">
        <v>18880</v>
      </c>
    </row>
    <row r="2849" spans="1:17" s="208" customFormat="1" ht="13.15" customHeight="1">
      <c r="A2849" s="209" t="str">
        <f t="shared" si="88"/>
        <v>1389108071194743013</v>
      </c>
      <c r="B2849" s="210" t="s">
        <v>19295</v>
      </c>
      <c r="C2849" s="211" t="s">
        <v>56</v>
      </c>
      <c r="D2849" s="211" t="s">
        <v>56</v>
      </c>
      <c r="E2849" s="211" t="s">
        <v>55</v>
      </c>
      <c r="F2849" s="211" t="s">
        <v>55</v>
      </c>
      <c r="G2849" s="211" t="s">
        <v>2208</v>
      </c>
      <c r="H2849" s="212" t="s">
        <v>2206</v>
      </c>
      <c r="I2849" s="213" t="s">
        <v>19296</v>
      </c>
      <c r="J2849" s="201" t="str">
        <f t="shared" si="89"/>
        <v>0512</v>
      </c>
      <c r="K2849" s="209"/>
      <c r="L2849" s="209"/>
      <c r="M2849" s="214"/>
      <c r="N2849" s="209" t="s">
        <v>18765</v>
      </c>
      <c r="O2849" s="215" t="s">
        <v>18766</v>
      </c>
      <c r="P2849" s="215" t="s">
        <v>18879</v>
      </c>
      <c r="Q2849" s="215" t="s">
        <v>18880</v>
      </c>
    </row>
    <row r="2850" spans="1:17" s="208" customFormat="1" ht="13.15" customHeight="1">
      <c r="A2850" s="209" t="str">
        <f t="shared" si="88"/>
        <v>1389108091194743013</v>
      </c>
      <c r="B2850" s="210" t="s">
        <v>19295</v>
      </c>
      <c r="C2850" s="211" t="s">
        <v>56</v>
      </c>
      <c r="D2850" s="211" t="s">
        <v>56</v>
      </c>
      <c r="E2850" s="211" t="s">
        <v>16976</v>
      </c>
      <c r="F2850" s="211" t="s">
        <v>55</v>
      </c>
      <c r="G2850" s="211" t="s">
        <v>2208</v>
      </c>
      <c r="H2850" s="212" t="s">
        <v>2206</v>
      </c>
      <c r="I2850" s="213" t="s">
        <v>19296</v>
      </c>
      <c r="J2850" s="201" t="str">
        <f t="shared" si="89"/>
        <v>0512</v>
      </c>
      <c r="K2850" s="209"/>
      <c r="L2850" s="209"/>
      <c r="M2850" s="214"/>
      <c r="N2850" s="209" t="s">
        <v>18765</v>
      </c>
      <c r="O2850" s="215" t="s">
        <v>18766</v>
      </c>
      <c r="P2850" s="215" t="s">
        <v>18879</v>
      </c>
      <c r="Q2850" s="215" t="s">
        <v>18880</v>
      </c>
    </row>
    <row r="2851" spans="1:17" s="208" customFormat="1" ht="13.15" customHeight="1">
      <c r="A2851" s="209" t="str">
        <f t="shared" si="88"/>
        <v>1389108101194743013</v>
      </c>
      <c r="B2851" s="210" t="s">
        <v>19295</v>
      </c>
      <c r="C2851" s="211" t="s">
        <v>56</v>
      </c>
      <c r="D2851" s="211" t="s">
        <v>56</v>
      </c>
      <c r="E2851" s="211" t="s">
        <v>16977</v>
      </c>
      <c r="F2851" s="211" t="s">
        <v>55</v>
      </c>
      <c r="G2851" s="211" t="s">
        <v>2208</v>
      </c>
      <c r="H2851" s="212" t="s">
        <v>2206</v>
      </c>
      <c r="I2851" s="213" t="s">
        <v>19296</v>
      </c>
      <c r="J2851" s="201" t="str">
        <f t="shared" si="89"/>
        <v>0512</v>
      </c>
      <c r="K2851" s="209"/>
      <c r="L2851" s="209"/>
      <c r="M2851" s="214"/>
      <c r="N2851" s="209" t="s">
        <v>18765</v>
      </c>
      <c r="O2851" s="215" t="s">
        <v>18766</v>
      </c>
      <c r="P2851" s="215" t="s">
        <v>18879</v>
      </c>
      <c r="Q2851" s="215" t="s">
        <v>18880</v>
      </c>
    </row>
    <row r="2852" spans="1:17" s="208" customFormat="1" ht="13.15" customHeight="1">
      <c r="A2852" s="209" t="str">
        <f t="shared" si="88"/>
        <v>1389108161194743013</v>
      </c>
      <c r="B2852" s="210" t="s">
        <v>19295</v>
      </c>
      <c r="C2852" s="211" t="s">
        <v>56</v>
      </c>
      <c r="D2852" s="211" t="s">
        <v>56</v>
      </c>
      <c r="E2852" s="211" t="s">
        <v>16978</v>
      </c>
      <c r="F2852" s="211" t="s">
        <v>55</v>
      </c>
      <c r="G2852" s="211" t="s">
        <v>2208</v>
      </c>
      <c r="H2852" s="212" t="s">
        <v>2206</v>
      </c>
      <c r="I2852" s="213" t="s">
        <v>19296</v>
      </c>
      <c r="J2852" s="201" t="str">
        <f t="shared" si="89"/>
        <v>0512</v>
      </c>
      <c r="K2852" s="209"/>
      <c r="L2852" s="209"/>
      <c r="M2852" s="214"/>
      <c r="N2852" s="209" t="s">
        <v>18765</v>
      </c>
      <c r="O2852" s="215" t="s">
        <v>18766</v>
      </c>
      <c r="P2852" s="215" t="s">
        <v>18879</v>
      </c>
      <c r="Q2852" s="215" t="s">
        <v>18880</v>
      </c>
    </row>
    <row r="2853" spans="1:17" s="208" customFormat="1" ht="13.15" customHeight="1">
      <c r="A2853" s="209" t="str">
        <f t="shared" si="88"/>
        <v>1389108181194743013</v>
      </c>
      <c r="B2853" s="210" t="s">
        <v>19295</v>
      </c>
      <c r="C2853" s="211" t="s">
        <v>56</v>
      </c>
      <c r="D2853" s="211" t="s">
        <v>56</v>
      </c>
      <c r="E2853" s="211" t="s">
        <v>16979</v>
      </c>
      <c r="F2853" s="211" t="s">
        <v>55</v>
      </c>
      <c r="G2853" s="211" t="s">
        <v>2208</v>
      </c>
      <c r="H2853" s="212" t="s">
        <v>2206</v>
      </c>
      <c r="I2853" s="213" t="s">
        <v>19296</v>
      </c>
      <c r="J2853" s="201" t="str">
        <f t="shared" si="89"/>
        <v>0512</v>
      </c>
      <c r="K2853" s="209"/>
      <c r="L2853" s="209"/>
      <c r="M2853" s="214"/>
      <c r="N2853" s="209" t="s">
        <v>18765</v>
      </c>
      <c r="O2853" s="215" t="s">
        <v>18766</v>
      </c>
      <c r="P2853" s="215" t="s">
        <v>18879</v>
      </c>
      <c r="Q2853" s="215" t="s">
        <v>18880</v>
      </c>
    </row>
    <row r="2854" spans="1:17" s="208" customFormat="1" ht="13.15" customHeight="1">
      <c r="A2854" s="209" t="str">
        <f t="shared" si="88"/>
        <v>1389108191194743013</v>
      </c>
      <c r="B2854" s="210" t="s">
        <v>19295</v>
      </c>
      <c r="C2854" s="211" t="s">
        <v>56</v>
      </c>
      <c r="D2854" s="211" t="s">
        <v>56</v>
      </c>
      <c r="E2854" s="211" t="s">
        <v>16980</v>
      </c>
      <c r="F2854" s="211" t="s">
        <v>55</v>
      </c>
      <c r="G2854" s="211" t="s">
        <v>2208</v>
      </c>
      <c r="H2854" s="212" t="s">
        <v>2206</v>
      </c>
      <c r="I2854" s="213" t="s">
        <v>19296</v>
      </c>
      <c r="J2854" s="201" t="str">
        <f t="shared" si="89"/>
        <v>0512</v>
      </c>
      <c r="K2854" s="209"/>
      <c r="L2854" s="209"/>
      <c r="M2854" s="214"/>
      <c r="N2854" s="209" t="s">
        <v>18765</v>
      </c>
      <c r="O2854" s="215" t="s">
        <v>18766</v>
      </c>
      <c r="P2854" s="215" t="s">
        <v>18879</v>
      </c>
      <c r="Q2854" s="215" t="s">
        <v>18880</v>
      </c>
    </row>
    <row r="2855" spans="1:17" s="208" customFormat="1" ht="13.15" customHeight="1">
      <c r="A2855" s="209" t="str">
        <f t="shared" si="88"/>
        <v>1389108201194743013</v>
      </c>
      <c r="B2855" s="210" t="s">
        <v>19295</v>
      </c>
      <c r="C2855" s="211" t="s">
        <v>56</v>
      </c>
      <c r="D2855" s="211" t="s">
        <v>56</v>
      </c>
      <c r="E2855" s="211" t="s">
        <v>16981</v>
      </c>
      <c r="F2855" s="211" t="s">
        <v>55</v>
      </c>
      <c r="G2855" s="211" t="s">
        <v>2208</v>
      </c>
      <c r="H2855" s="212" t="s">
        <v>2206</v>
      </c>
      <c r="I2855" s="213" t="s">
        <v>19296</v>
      </c>
      <c r="J2855" s="201" t="str">
        <f t="shared" si="89"/>
        <v>0512</v>
      </c>
      <c r="K2855" s="209"/>
      <c r="L2855" s="209"/>
      <c r="M2855" s="214"/>
      <c r="N2855" s="209" t="s">
        <v>18765</v>
      </c>
      <c r="O2855" s="215" t="s">
        <v>18766</v>
      </c>
      <c r="P2855" s="215" t="s">
        <v>18879</v>
      </c>
      <c r="Q2855" s="215" t="s">
        <v>18880</v>
      </c>
    </row>
    <row r="2856" spans="1:17" s="208" customFormat="1" ht="13.15" customHeight="1">
      <c r="A2856" s="209" t="str">
        <f t="shared" si="88"/>
        <v>1389108221194743013</v>
      </c>
      <c r="B2856" s="210" t="s">
        <v>19295</v>
      </c>
      <c r="C2856" s="211" t="s">
        <v>56</v>
      </c>
      <c r="D2856" s="211" t="s">
        <v>56</v>
      </c>
      <c r="E2856" s="211" t="s">
        <v>16982</v>
      </c>
      <c r="F2856" s="211" t="s">
        <v>55</v>
      </c>
      <c r="G2856" s="211" t="s">
        <v>2208</v>
      </c>
      <c r="H2856" s="212" t="s">
        <v>2206</v>
      </c>
      <c r="I2856" s="213" t="s">
        <v>19296</v>
      </c>
      <c r="J2856" s="201" t="str">
        <f t="shared" si="89"/>
        <v>0512</v>
      </c>
      <c r="K2856" s="209"/>
      <c r="L2856" s="209"/>
      <c r="M2856" s="214"/>
      <c r="N2856" s="209" t="s">
        <v>18765</v>
      </c>
      <c r="O2856" s="215" t="s">
        <v>18766</v>
      </c>
      <c r="P2856" s="215" t="s">
        <v>18879</v>
      </c>
      <c r="Q2856" s="215" t="s">
        <v>18880</v>
      </c>
    </row>
    <row r="2857" spans="1:17" s="208" customFormat="1" ht="13.15" customHeight="1">
      <c r="A2857" s="209" t="str">
        <f t="shared" si="88"/>
        <v>1600611011194743013</v>
      </c>
      <c r="B2857" s="210" t="s">
        <v>19295</v>
      </c>
      <c r="C2857" s="211" t="s">
        <v>56</v>
      </c>
      <c r="D2857" s="211" t="s">
        <v>56</v>
      </c>
      <c r="E2857" s="211" t="s">
        <v>16983</v>
      </c>
      <c r="F2857" s="211" t="s">
        <v>55</v>
      </c>
      <c r="G2857" s="211" t="s">
        <v>2208</v>
      </c>
      <c r="H2857" s="212" t="s">
        <v>2206</v>
      </c>
      <c r="I2857" s="213" t="s">
        <v>19296</v>
      </c>
      <c r="J2857" s="201" t="str">
        <f t="shared" si="89"/>
        <v>0512</v>
      </c>
      <c r="K2857" s="209"/>
      <c r="L2857" s="209"/>
      <c r="M2857" s="214"/>
      <c r="N2857" s="209" t="s">
        <v>18765</v>
      </c>
      <c r="O2857" s="215" t="s">
        <v>18766</v>
      </c>
      <c r="P2857" s="215" t="s">
        <v>18879</v>
      </c>
      <c r="Q2857" s="215" t="s">
        <v>18880</v>
      </c>
    </row>
    <row r="2858" spans="1:17" s="208" customFormat="1" ht="13.15" customHeight="1">
      <c r="A2858" s="209" t="str">
        <f t="shared" si="88"/>
        <v>1899726011194743013</v>
      </c>
      <c r="B2858" s="210" t="s">
        <v>19295</v>
      </c>
      <c r="C2858" s="211" t="s">
        <v>56</v>
      </c>
      <c r="D2858" s="211" t="s">
        <v>56</v>
      </c>
      <c r="E2858" s="211" t="s">
        <v>16984</v>
      </c>
      <c r="F2858" s="211" t="s">
        <v>55</v>
      </c>
      <c r="G2858" s="211" t="s">
        <v>2208</v>
      </c>
      <c r="H2858" s="212" t="s">
        <v>2206</v>
      </c>
      <c r="I2858" s="213" t="s">
        <v>19296</v>
      </c>
      <c r="J2858" s="201" t="str">
        <f t="shared" si="89"/>
        <v>0512</v>
      </c>
      <c r="K2858" s="209"/>
      <c r="L2858" s="209"/>
      <c r="M2858" s="214"/>
      <c r="N2858" s="209" t="s">
        <v>18765</v>
      </c>
      <c r="O2858" s="215" t="s">
        <v>18766</v>
      </c>
      <c r="P2858" s="215" t="s">
        <v>18879</v>
      </c>
      <c r="Q2858" s="215" t="s">
        <v>18880</v>
      </c>
    </row>
    <row r="2859" spans="1:17" s="208" customFormat="1" ht="13.15" customHeight="1">
      <c r="A2859" s="209" t="str">
        <f t="shared" si="88"/>
        <v>1899726021194743013</v>
      </c>
      <c r="B2859" s="210" t="s">
        <v>19295</v>
      </c>
      <c r="C2859" s="211" t="s">
        <v>56</v>
      </c>
      <c r="D2859" s="211" t="s">
        <v>56</v>
      </c>
      <c r="E2859" s="211" t="s">
        <v>16985</v>
      </c>
      <c r="F2859" s="211" t="s">
        <v>55</v>
      </c>
      <c r="G2859" s="211" t="s">
        <v>2208</v>
      </c>
      <c r="H2859" s="212" t="s">
        <v>2206</v>
      </c>
      <c r="I2859" s="213" t="s">
        <v>19296</v>
      </c>
      <c r="J2859" s="201" t="str">
        <f t="shared" si="89"/>
        <v>0512</v>
      </c>
      <c r="K2859" s="209"/>
      <c r="L2859" s="209"/>
      <c r="M2859" s="214"/>
      <c r="N2859" s="209" t="s">
        <v>18765</v>
      </c>
      <c r="O2859" s="215" t="s">
        <v>18766</v>
      </c>
      <c r="P2859" s="215" t="s">
        <v>18879</v>
      </c>
      <c r="Q2859" s="215" t="s">
        <v>18880</v>
      </c>
    </row>
    <row r="2860" spans="1:17" s="208" customFormat="1" ht="13.15" customHeight="1">
      <c r="A2860" s="209" t="str">
        <f t="shared" si="88"/>
        <v>1899726031194743013</v>
      </c>
      <c r="B2860" s="210" t="s">
        <v>19295</v>
      </c>
      <c r="C2860" s="211" t="s">
        <v>56</v>
      </c>
      <c r="D2860" s="211" t="s">
        <v>56</v>
      </c>
      <c r="E2860" s="211" t="s">
        <v>16986</v>
      </c>
      <c r="F2860" s="211" t="s">
        <v>55</v>
      </c>
      <c r="G2860" s="211" t="s">
        <v>2208</v>
      </c>
      <c r="H2860" s="212" t="s">
        <v>2206</v>
      </c>
      <c r="I2860" s="213" t="s">
        <v>19296</v>
      </c>
      <c r="J2860" s="201" t="str">
        <f t="shared" si="89"/>
        <v>0512</v>
      </c>
      <c r="K2860" s="209"/>
      <c r="L2860" s="209"/>
      <c r="M2860" s="214"/>
      <c r="N2860" s="209" t="s">
        <v>18765</v>
      </c>
      <c r="O2860" s="215" t="s">
        <v>18766</v>
      </c>
      <c r="P2860" s="215" t="s">
        <v>18879</v>
      </c>
      <c r="Q2860" s="215" t="s">
        <v>18880</v>
      </c>
    </row>
    <row r="2861" spans="1:17" s="208" customFormat="1" ht="13.15" customHeight="1">
      <c r="A2861" s="209" t="str">
        <f t="shared" si="88"/>
        <v>2153330031194743013</v>
      </c>
      <c r="B2861" s="210" t="s">
        <v>19295</v>
      </c>
      <c r="C2861" s="211" t="s">
        <v>56</v>
      </c>
      <c r="D2861" s="211" t="s">
        <v>56</v>
      </c>
      <c r="E2861" s="211" t="s">
        <v>16992</v>
      </c>
      <c r="F2861" s="211" t="s">
        <v>55</v>
      </c>
      <c r="G2861" s="211" t="s">
        <v>2208</v>
      </c>
      <c r="H2861" s="212" t="s">
        <v>2206</v>
      </c>
      <c r="I2861" s="213" t="s">
        <v>19296</v>
      </c>
      <c r="J2861" s="201" t="str">
        <f t="shared" si="89"/>
        <v>0512</v>
      </c>
      <c r="K2861" s="209"/>
      <c r="L2861" s="209"/>
      <c r="M2861" s="214"/>
      <c r="N2861" s="209" t="s">
        <v>18765</v>
      </c>
      <c r="O2861" s="215" t="s">
        <v>18766</v>
      </c>
      <c r="P2861" s="215" t="s">
        <v>18879</v>
      </c>
      <c r="Q2861" s="215" t="s">
        <v>18880</v>
      </c>
    </row>
    <row r="2862" spans="1:17" s="208" customFormat="1" ht="13.15" customHeight="1">
      <c r="A2862" s="209" t="str">
        <f t="shared" si="88"/>
        <v>2153330041194743013</v>
      </c>
      <c r="B2862" s="210" t="s">
        <v>19295</v>
      </c>
      <c r="C2862" s="211" t="s">
        <v>56</v>
      </c>
      <c r="D2862" s="211" t="s">
        <v>56</v>
      </c>
      <c r="E2862" s="211" t="s">
        <v>16993</v>
      </c>
      <c r="F2862" s="211" t="s">
        <v>55</v>
      </c>
      <c r="G2862" s="211" t="s">
        <v>2208</v>
      </c>
      <c r="H2862" s="212" t="s">
        <v>2206</v>
      </c>
      <c r="I2862" s="213" t="s">
        <v>19296</v>
      </c>
      <c r="J2862" s="201" t="str">
        <f t="shared" si="89"/>
        <v>0512</v>
      </c>
      <c r="K2862" s="209"/>
      <c r="L2862" s="209"/>
      <c r="M2862" s="214"/>
      <c r="N2862" s="209" t="s">
        <v>18765</v>
      </c>
      <c r="O2862" s="215" t="s">
        <v>18766</v>
      </c>
      <c r="P2862" s="215" t="s">
        <v>18879</v>
      </c>
      <c r="Q2862" s="215" t="s">
        <v>18880</v>
      </c>
    </row>
    <row r="2863" spans="1:17" s="208" customFormat="1" ht="13.15" customHeight="1">
      <c r="A2863" s="209" t="str">
        <f t="shared" si="88"/>
        <v>2153330051194743013</v>
      </c>
      <c r="B2863" s="210" t="s">
        <v>19295</v>
      </c>
      <c r="C2863" s="211" t="s">
        <v>56</v>
      </c>
      <c r="D2863" s="211" t="s">
        <v>56</v>
      </c>
      <c r="E2863" s="211" t="s">
        <v>16994</v>
      </c>
      <c r="F2863" s="211" t="s">
        <v>55</v>
      </c>
      <c r="G2863" s="211" t="s">
        <v>2208</v>
      </c>
      <c r="H2863" s="212" t="s">
        <v>2206</v>
      </c>
      <c r="I2863" s="213" t="s">
        <v>19296</v>
      </c>
      <c r="J2863" s="201" t="str">
        <f t="shared" si="89"/>
        <v>0512</v>
      </c>
      <c r="K2863" s="209"/>
      <c r="L2863" s="209"/>
      <c r="M2863" s="214"/>
      <c r="N2863" s="209" t="s">
        <v>18765</v>
      </c>
      <c r="O2863" s="215" t="s">
        <v>18766</v>
      </c>
      <c r="P2863" s="215" t="s">
        <v>18879</v>
      </c>
      <c r="Q2863" s="215" t="s">
        <v>18880</v>
      </c>
    </row>
    <row r="2864" spans="1:17" s="208" customFormat="1" ht="13.15" customHeight="1">
      <c r="A2864" s="209" t="str">
        <f t="shared" si="88"/>
        <v>2153330081538585971</v>
      </c>
      <c r="B2864" s="210" t="s">
        <v>19295</v>
      </c>
      <c r="C2864" s="211" t="s">
        <v>12114</v>
      </c>
      <c r="D2864" s="211" t="s">
        <v>56</v>
      </c>
      <c r="E2864" s="211" t="s">
        <v>16995</v>
      </c>
      <c r="F2864" s="211" t="s">
        <v>55</v>
      </c>
      <c r="G2864" s="211" t="s">
        <v>2208</v>
      </c>
      <c r="H2864" s="212" t="s">
        <v>2206</v>
      </c>
      <c r="I2864" s="213" t="s">
        <v>19296</v>
      </c>
      <c r="J2864" s="201" t="str">
        <f t="shared" si="89"/>
        <v>0512</v>
      </c>
      <c r="K2864" s="209"/>
      <c r="L2864" s="209"/>
      <c r="M2864" s="214"/>
      <c r="N2864" s="209" t="s">
        <v>18765</v>
      </c>
      <c r="O2864" s="215" t="s">
        <v>18766</v>
      </c>
      <c r="P2864" s="215" t="s">
        <v>18879</v>
      </c>
      <c r="Q2864" s="215" t="s">
        <v>18880</v>
      </c>
    </row>
    <row r="2865" spans="1:17" s="208" customFormat="1" ht="13.15" customHeight="1">
      <c r="A2865" s="209" t="str">
        <f t="shared" si="88"/>
        <v>2153330091538585971</v>
      </c>
      <c r="B2865" s="210" t="s">
        <v>19295</v>
      </c>
      <c r="C2865" s="211" t="s">
        <v>12114</v>
      </c>
      <c r="D2865" s="211" t="s">
        <v>56</v>
      </c>
      <c r="E2865" s="211" t="s">
        <v>16996</v>
      </c>
      <c r="F2865" s="211" t="s">
        <v>55</v>
      </c>
      <c r="G2865" s="211" t="s">
        <v>2208</v>
      </c>
      <c r="H2865" s="212" t="s">
        <v>2206</v>
      </c>
      <c r="I2865" s="213" t="s">
        <v>19296</v>
      </c>
      <c r="J2865" s="201" t="str">
        <f t="shared" si="89"/>
        <v>0512</v>
      </c>
      <c r="K2865" s="209" t="s">
        <v>14592</v>
      </c>
      <c r="L2865" s="209"/>
      <c r="M2865" s="214"/>
      <c r="N2865" s="209" t="s">
        <v>18765</v>
      </c>
      <c r="O2865" s="215" t="s">
        <v>18766</v>
      </c>
      <c r="P2865" s="215" t="s">
        <v>18879</v>
      </c>
      <c r="Q2865" s="215" t="s">
        <v>18880</v>
      </c>
    </row>
    <row r="2866" spans="1:17" s="208" customFormat="1" ht="13.15" customHeight="1">
      <c r="A2866" s="209" t="str">
        <f t="shared" si="88"/>
        <v>3375032031194743013</v>
      </c>
      <c r="B2866" s="210" t="s">
        <v>19295</v>
      </c>
      <c r="C2866" s="211" t="s">
        <v>56</v>
      </c>
      <c r="D2866" s="211" t="s">
        <v>56</v>
      </c>
      <c r="E2866" s="211" t="s">
        <v>16997</v>
      </c>
      <c r="F2866" s="211" t="s">
        <v>55</v>
      </c>
      <c r="G2866" s="211" t="s">
        <v>2208</v>
      </c>
      <c r="H2866" s="212" t="s">
        <v>2206</v>
      </c>
      <c r="I2866" s="213" t="s">
        <v>19296</v>
      </c>
      <c r="J2866" s="201" t="str">
        <f t="shared" si="89"/>
        <v>0512</v>
      </c>
      <c r="K2866" s="209"/>
      <c r="L2866" s="209"/>
      <c r="M2866" s="214"/>
      <c r="N2866" s="209" t="s">
        <v>18765</v>
      </c>
      <c r="O2866" s="215" t="s">
        <v>18766</v>
      </c>
      <c r="P2866" s="215" t="s">
        <v>18879</v>
      </c>
      <c r="Q2866" s="215" t="s">
        <v>18880</v>
      </c>
    </row>
    <row r="2867" spans="1:17" s="208" customFormat="1" ht="13.15" customHeight="1">
      <c r="A2867" s="209" t="str">
        <f t="shared" si="88"/>
        <v>3661225011194743013</v>
      </c>
      <c r="B2867" s="210" t="s">
        <v>19295</v>
      </c>
      <c r="C2867" s="211" t="s">
        <v>56</v>
      </c>
      <c r="D2867" s="211" t="s">
        <v>56</v>
      </c>
      <c r="E2867" s="211" t="s">
        <v>16998</v>
      </c>
      <c r="F2867" s="211" t="s">
        <v>55</v>
      </c>
      <c r="G2867" s="211" t="s">
        <v>2208</v>
      </c>
      <c r="H2867" s="212" t="s">
        <v>2206</v>
      </c>
      <c r="I2867" s="213" t="s">
        <v>19296</v>
      </c>
      <c r="J2867" s="201" t="str">
        <f t="shared" si="89"/>
        <v>0512</v>
      </c>
      <c r="K2867" s="209" t="s">
        <v>14592</v>
      </c>
      <c r="L2867" s="209"/>
      <c r="M2867" s="214"/>
      <c r="N2867" s="209" t="s">
        <v>18765</v>
      </c>
      <c r="O2867" s="215" t="s">
        <v>18766</v>
      </c>
      <c r="P2867" s="215" t="s">
        <v>18879</v>
      </c>
      <c r="Q2867" s="215" t="s">
        <v>18880</v>
      </c>
    </row>
    <row r="2868" spans="1:17" s="208" customFormat="1" ht="13.15" customHeight="1">
      <c r="A2868" s="209" t="str">
        <f t="shared" si="88"/>
        <v>3850083011194743013</v>
      </c>
      <c r="B2868" s="210" t="s">
        <v>19295</v>
      </c>
      <c r="C2868" s="211" t="s">
        <v>56</v>
      </c>
      <c r="D2868" s="211" t="s">
        <v>56</v>
      </c>
      <c r="E2868" s="211" t="s">
        <v>16999</v>
      </c>
      <c r="F2868" s="211" t="s">
        <v>55</v>
      </c>
      <c r="G2868" s="211" t="s">
        <v>2208</v>
      </c>
      <c r="H2868" s="212" t="s">
        <v>2206</v>
      </c>
      <c r="I2868" s="213" t="s">
        <v>19296</v>
      </c>
      <c r="J2868" s="201" t="str">
        <f t="shared" si="89"/>
        <v>0512</v>
      </c>
      <c r="K2868" s="209" t="s">
        <v>14592</v>
      </c>
      <c r="L2868" s="209"/>
      <c r="M2868" s="214"/>
      <c r="N2868" s="209" t="s">
        <v>18765</v>
      </c>
      <c r="O2868" s="215" t="s">
        <v>18766</v>
      </c>
      <c r="P2868" s="215" t="s">
        <v>18879</v>
      </c>
      <c r="Q2868" s="215" t="s">
        <v>18880</v>
      </c>
    </row>
    <row r="2869" spans="1:17" s="208" customFormat="1" ht="13.15" customHeight="1">
      <c r="A2869" s="209" t="str">
        <f t="shared" si="88"/>
        <v>4002388011194743013</v>
      </c>
      <c r="B2869" s="210" t="s">
        <v>19295</v>
      </c>
      <c r="C2869" s="136" t="s">
        <v>56</v>
      </c>
      <c r="D2869" s="211" t="s">
        <v>56</v>
      </c>
      <c r="E2869" s="137" t="s">
        <v>19297</v>
      </c>
      <c r="F2869" s="211" t="s">
        <v>55</v>
      </c>
      <c r="G2869" s="211" t="s">
        <v>2208</v>
      </c>
      <c r="H2869" s="212" t="s">
        <v>2206</v>
      </c>
      <c r="I2869" s="213" t="s">
        <v>19296</v>
      </c>
      <c r="J2869" s="201" t="str">
        <f t="shared" si="89"/>
        <v>0512</v>
      </c>
      <c r="K2869" s="232" t="s">
        <v>19298</v>
      </c>
      <c r="L2869" s="232" t="s">
        <v>13916</v>
      </c>
      <c r="M2869" s="214">
        <v>44475</v>
      </c>
      <c r="N2869" s="209" t="s">
        <v>18765</v>
      </c>
      <c r="O2869" s="215" t="s">
        <v>18766</v>
      </c>
      <c r="P2869" s="215" t="s">
        <v>18879</v>
      </c>
      <c r="Q2869" s="215" t="s">
        <v>18880</v>
      </c>
    </row>
    <row r="2870" spans="1:17" s="208" customFormat="1" ht="13.15" customHeight="1">
      <c r="A2870" s="209" t="str">
        <f t="shared" si="88"/>
        <v>4055691011194743013</v>
      </c>
      <c r="B2870" s="210" t="s">
        <v>19295</v>
      </c>
      <c r="C2870" s="136" t="s">
        <v>56</v>
      </c>
      <c r="D2870" s="211" t="s">
        <v>56</v>
      </c>
      <c r="E2870" s="137" t="s">
        <v>19299</v>
      </c>
      <c r="F2870" s="211" t="s">
        <v>55</v>
      </c>
      <c r="G2870" s="211" t="s">
        <v>2208</v>
      </c>
      <c r="H2870" s="212" t="s">
        <v>2206</v>
      </c>
      <c r="I2870" s="213" t="s">
        <v>19296</v>
      </c>
      <c r="J2870" s="201" t="str">
        <f t="shared" si="89"/>
        <v>0512</v>
      </c>
      <c r="K2870" s="232" t="s">
        <v>19298</v>
      </c>
      <c r="L2870" s="232" t="s">
        <v>13916</v>
      </c>
      <c r="M2870" s="214">
        <v>44475</v>
      </c>
      <c r="N2870" s="209" t="s">
        <v>18765</v>
      </c>
      <c r="O2870" s="215" t="s">
        <v>18766</v>
      </c>
      <c r="P2870" s="215" t="s">
        <v>18879</v>
      </c>
      <c r="Q2870" s="215" t="s">
        <v>18880</v>
      </c>
    </row>
    <row r="2871" spans="1:17" s="208" customFormat="1" ht="13.15" customHeight="1">
      <c r="A2871" s="209" t="str">
        <f t="shared" si="88"/>
        <v>4062648011194743013</v>
      </c>
      <c r="B2871" s="210" t="s">
        <v>19295</v>
      </c>
      <c r="C2871" s="136" t="s">
        <v>56</v>
      </c>
      <c r="D2871" s="211" t="s">
        <v>56</v>
      </c>
      <c r="E2871" s="137" t="s">
        <v>19300</v>
      </c>
      <c r="F2871" s="211" t="s">
        <v>55</v>
      </c>
      <c r="G2871" s="211" t="s">
        <v>2208</v>
      </c>
      <c r="H2871" s="212" t="s">
        <v>2206</v>
      </c>
      <c r="I2871" s="213" t="s">
        <v>19296</v>
      </c>
      <c r="J2871" s="201" t="str">
        <f t="shared" si="89"/>
        <v>0512</v>
      </c>
      <c r="K2871" s="232" t="s">
        <v>19298</v>
      </c>
      <c r="L2871" s="232" t="s">
        <v>13916</v>
      </c>
      <c r="M2871" s="214">
        <v>44475</v>
      </c>
      <c r="N2871" s="209" t="s">
        <v>18765</v>
      </c>
      <c r="O2871" s="215" t="s">
        <v>18766</v>
      </c>
      <c r="P2871" s="215" t="s">
        <v>18879</v>
      </c>
      <c r="Q2871" s="215" t="s">
        <v>18880</v>
      </c>
    </row>
    <row r="2872" spans="1:17" s="208" customFormat="1" ht="13.15" customHeight="1">
      <c r="A2872" s="209" t="str">
        <f t="shared" si="88"/>
        <v>4176539011194743013</v>
      </c>
      <c r="B2872" s="210" t="s">
        <v>19295</v>
      </c>
      <c r="C2872" s="136" t="s">
        <v>56</v>
      </c>
      <c r="D2872" s="211" t="s">
        <v>56</v>
      </c>
      <c r="E2872" s="137" t="s">
        <v>19301</v>
      </c>
      <c r="F2872" s="211" t="s">
        <v>55</v>
      </c>
      <c r="G2872" s="211" t="s">
        <v>2208</v>
      </c>
      <c r="H2872" s="212" t="s">
        <v>2206</v>
      </c>
      <c r="I2872" s="213" t="s">
        <v>19296</v>
      </c>
      <c r="J2872" s="201" t="str">
        <f t="shared" si="89"/>
        <v>0512</v>
      </c>
      <c r="K2872" s="232" t="s">
        <v>19298</v>
      </c>
      <c r="L2872" s="232" t="s">
        <v>13916</v>
      </c>
      <c r="M2872" s="214">
        <v>44475</v>
      </c>
      <c r="N2872" s="209" t="s">
        <v>18765</v>
      </c>
      <c r="O2872" s="215" t="s">
        <v>18766</v>
      </c>
      <c r="P2872" s="215" t="s">
        <v>18879</v>
      </c>
      <c r="Q2872" s="215" t="s">
        <v>18880</v>
      </c>
    </row>
    <row r="2873" spans="1:17" s="208" customFormat="1" ht="13.15" customHeight="1">
      <c r="A2873" s="209" t="str">
        <f t="shared" si="88"/>
        <v>##1194743013</v>
      </c>
      <c r="B2873" s="210" t="s">
        <v>19295</v>
      </c>
      <c r="C2873" s="211" t="s">
        <v>56</v>
      </c>
      <c r="D2873" s="211" t="s">
        <v>56</v>
      </c>
      <c r="E2873" s="211" t="s">
        <v>3649</v>
      </c>
      <c r="F2873" s="211" t="s">
        <v>55</v>
      </c>
      <c r="G2873" s="211" t="s">
        <v>2208</v>
      </c>
      <c r="H2873" s="212" t="s">
        <v>2206</v>
      </c>
      <c r="I2873" s="213" t="s">
        <v>19296</v>
      </c>
      <c r="J2873" s="201" t="str">
        <f t="shared" si="89"/>
        <v>0512</v>
      </c>
      <c r="K2873" s="209"/>
      <c r="L2873" s="209"/>
      <c r="M2873" s="214"/>
      <c r="N2873" s="209" t="s">
        <v>18765</v>
      </c>
      <c r="O2873" s="215" t="s">
        <v>18766</v>
      </c>
      <c r="P2873" s="215" t="s">
        <v>18879</v>
      </c>
      <c r="Q2873" s="215" t="s">
        <v>18880</v>
      </c>
    </row>
    <row r="2874" spans="1:17" s="208" customFormat="1" ht="13.15" customHeight="1">
      <c r="A2874" s="209" t="str">
        <f t="shared" si="88"/>
        <v>04-000013411194743013</v>
      </c>
      <c r="B2874" s="210" t="s">
        <v>19295</v>
      </c>
      <c r="C2874" s="211" t="s">
        <v>56</v>
      </c>
      <c r="D2874" s="211" t="s">
        <v>56</v>
      </c>
      <c r="E2874" s="211" t="s">
        <v>16969</v>
      </c>
      <c r="F2874" s="211" t="s">
        <v>55</v>
      </c>
      <c r="G2874" s="211" t="s">
        <v>2208</v>
      </c>
      <c r="H2874" s="212" t="s">
        <v>2206</v>
      </c>
      <c r="I2874" s="213" t="s">
        <v>19296</v>
      </c>
      <c r="J2874" s="201" t="str">
        <f t="shared" si="89"/>
        <v>0512</v>
      </c>
      <c r="K2874" s="209"/>
      <c r="L2874" s="209"/>
      <c r="M2874" s="214"/>
      <c r="N2874" s="209" t="s">
        <v>18765</v>
      </c>
      <c r="O2874" s="215" t="s">
        <v>18766</v>
      </c>
      <c r="P2874" s="215" t="s">
        <v>18879</v>
      </c>
      <c r="Q2874" s="215" t="s">
        <v>18880</v>
      </c>
    </row>
    <row r="2875" spans="1:17" s="208" customFormat="1" ht="13.15" customHeight="1">
      <c r="A2875" s="209" t="str">
        <f t="shared" si="88"/>
        <v>04-75-08006281194743013</v>
      </c>
      <c r="B2875" s="210" t="s">
        <v>19295</v>
      </c>
      <c r="C2875" s="211" t="s">
        <v>56</v>
      </c>
      <c r="D2875" s="211" t="s">
        <v>56</v>
      </c>
      <c r="E2875" s="211" t="s">
        <v>16970</v>
      </c>
      <c r="F2875" s="211" t="s">
        <v>55</v>
      </c>
      <c r="G2875" s="211" t="s">
        <v>2208</v>
      </c>
      <c r="H2875" s="212" t="s">
        <v>2206</v>
      </c>
      <c r="I2875" s="213" t="s">
        <v>19296</v>
      </c>
      <c r="J2875" s="201" t="str">
        <f t="shared" si="89"/>
        <v>0512</v>
      </c>
      <c r="K2875" s="209"/>
      <c r="L2875" s="209"/>
      <c r="M2875" s="214"/>
      <c r="N2875" s="209" t="s">
        <v>18765</v>
      </c>
      <c r="O2875" s="215" t="s">
        <v>18766</v>
      </c>
      <c r="P2875" s="215" t="s">
        <v>18879</v>
      </c>
      <c r="Q2875" s="215" t="s">
        <v>18880</v>
      </c>
    </row>
    <row r="2876" spans="1:17" s="208" customFormat="1" ht="13.15" customHeight="1">
      <c r="A2876" s="209" t="str">
        <f t="shared" si="88"/>
        <v>06-1028231001194743013</v>
      </c>
      <c r="B2876" s="210" t="s">
        <v>19295</v>
      </c>
      <c r="C2876" s="211" t="s">
        <v>56</v>
      </c>
      <c r="D2876" s="211" t="s">
        <v>56</v>
      </c>
      <c r="E2876" s="211" t="s">
        <v>16971</v>
      </c>
      <c r="F2876" s="211" t="s">
        <v>55</v>
      </c>
      <c r="G2876" s="211" t="s">
        <v>2208</v>
      </c>
      <c r="H2876" s="212" t="s">
        <v>2206</v>
      </c>
      <c r="I2876" s="213" t="s">
        <v>19296</v>
      </c>
      <c r="J2876" s="201" t="str">
        <f t="shared" si="89"/>
        <v>0512</v>
      </c>
      <c r="K2876" s="209"/>
      <c r="L2876" s="209"/>
      <c r="M2876" s="214"/>
      <c r="N2876" s="209" t="s">
        <v>18765</v>
      </c>
      <c r="O2876" s="215" t="s">
        <v>18766</v>
      </c>
      <c r="P2876" s="215" t="s">
        <v>18879</v>
      </c>
      <c r="Q2876" s="215" t="s">
        <v>18880</v>
      </c>
    </row>
    <row r="2877" spans="1:17" s="208" customFormat="1" ht="13.15" customHeight="1">
      <c r="A2877" s="209" t="str">
        <f t="shared" si="88"/>
        <v>1F-QMA0000021593941194743013</v>
      </c>
      <c r="B2877" s="210" t="s">
        <v>19295</v>
      </c>
      <c r="C2877" s="211" t="s">
        <v>56</v>
      </c>
      <c r="D2877" s="211" t="s">
        <v>56</v>
      </c>
      <c r="E2877" s="211" t="s">
        <v>16987</v>
      </c>
      <c r="F2877" s="211" t="s">
        <v>55</v>
      </c>
      <c r="G2877" s="211" t="s">
        <v>2208</v>
      </c>
      <c r="H2877" s="212" t="s">
        <v>2206</v>
      </c>
      <c r="I2877" s="213" t="s">
        <v>19296</v>
      </c>
      <c r="J2877" s="201" t="str">
        <f t="shared" si="89"/>
        <v>0512</v>
      </c>
      <c r="K2877" s="209"/>
      <c r="L2877" s="209"/>
      <c r="M2877" s="214"/>
      <c r="N2877" s="209" t="s">
        <v>18765</v>
      </c>
      <c r="O2877" s="215" t="s">
        <v>18766</v>
      </c>
      <c r="P2877" s="215" t="s">
        <v>18879</v>
      </c>
      <c r="Q2877" s="215" t="s">
        <v>18880</v>
      </c>
    </row>
    <row r="2878" spans="1:17" s="208" customFormat="1" ht="13.15" customHeight="1">
      <c r="A2878" s="209" t="str">
        <f t="shared" si="88"/>
        <v>1F-QMA0000027586811194743013</v>
      </c>
      <c r="B2878" s="210" t="s">
        <v>19295</v>
      </c>
      <c r="C2878" s="211" t="s">
        <v>56</v>
      </c>
      <c r="D2878" s="211" t="s">
        <v>56</v>
      </c>
      <c r="E2878" s="211" t="s">
        <v>16988</v>
      </c>
      <c r="F2878" s="211" t="s">
        <v>55</v>
      </c>
      <c r="G2878" s="211" t="s">
        <v>2208</v>
      </c>
      <c r="H2878" s="212" t="s">
        <v>2206</v>
      </c>
      <c r="I2878" s="213" t="s">
        <v>19296</v>
      </c>
      <c r="J2878" s="201" t="str">
        <f t="shared" si="89"/>
        <v>0512</v>
      </c>
      <c r="K2878" s="209"/>
      <c r="L2878" s="209"/>
      <c r="M2878" s="214"/>
      <c r="N2878" s="209" t="s">
        <v>18765</v>
      </c>
      <c r="O2878" s="215" t="s">
        <v>18766</v>
      </c>
      <c r="P2878" s="215" t="s">
        <v>18879</v>
      </c>
      <c r="Q2878" s="215" t="s">
        <v>18880</v>
      </c>
    </row>
    <row r="2879" spans="1:17" s="208" customFormat="1" ht="13.15" customHeight="1">
      <c r="A2879" s="209" t="str">
        <f t="shared" si="88"/>
        <v>1F-QMA0000036428211194743013</v>
      </c>
      <c r="B2879" s="210" t="s">
        <v>19295</v>
      </c>
      <c r="C2879" s="211" t="s">
        <v>56</v>
      </c>
      <c r="D2879" s="211" t="s">
        <v>56</v>
      </c>
      <c r="E2879" s="211" t="s">
        <v>16989</v>
      </c>
      <c r="F2879" s="211" t="s">
        <v>55</v>
      </c>
      <c r="G2879" s="211" t="s">
        <v>2208</v>
      </c>
      <c r="H2879" s="212" t="s">
        <v>2206</v>
      </c>
      <c r="I2879" s="213" t="s">
        <v>19296</v>
      </c>
      <c r="J2879" s="201" t="str">
        <f t="shared" si="89"/>
        <v>0512</v>
      </c>
      <c r="K2879" s="209"/>
      <c r="L2879" s="209"/>
      <c r="M2879" s="214"/>
      <c r="N2879" s="209" t="s">
        <v>18765</v>
      </c>
      <c r="O2879" s="215" t="s">
        <v>18766</v>
      </c>
      <c r="P2879" s="215" t="s">
        <v>18879</v>
      </c>
      <c r="Q2879" s="215" t="s">
        <v>18880</v>
      </c>
    </row>
    <row r="2880" spans="1:17" s="208" customFormat="1" ht="13.15" customHeight="1">
      <c r="A2880" s="209" t="str">
        <f t="shared" si="88"/>
        <v>1F-QMA0000036503141194743013</v>
      </c>
      <c r="B2880" s="210" t="s">
        <v>19295</v>
      </c>
      <c r="C2880" s="211" t="s">
        <v>56</v>
      </c>
      <c r="D2880" s="211" t="s">
        <v>56</v>
      </c>
      <c r="E2880" s="211" t="s">
        <v>16990</v>
      </c>
      <c r="F2880" s="211" t="s">
        <v>55</v>
      </c>
      <c r="G2880" s="211" t="s">
        <v>2208</v>
      </c>
      <c r="H2880" s="212" t="s">
        <v>2206</v>
      </c>
      <c r="I2880" s="213" t="s">
        <v>19296</v>
      </c>
      <c r="J2880" s="201" t="str">
        <f t="shared" si="89"/>
        <v>0512</v>
      </c>
      <c r="K2880" s="209"/>
      <c r="L2880" s="209"/>
      <c r="M2880" s="214"/>
      <c r="N2880" s="209" t="s">
        <v>18765</v>
      </c>
      <c r="O2880" s="215" t="s">
        <v>18766</v>
      </c>
      <c r="P2880" s="215" t="s">
        <v>18879</v>
      </c>
      <c r="Q2880" s="215" t="s">
        <v>18880</v>
      </c>
    </row>
    <row r="2881" spans="1:20" ht="13.15" customHeight="1">
      <c r="A2881" s="209" t="str">
        <f t="shared" si="88"/>
        <v>1F-QMP0000049321101194743013</v>
      </c>
      <c r="B2881" s="210" t="s">
        <v>19295</v>
      </c>
      <c r="C2881" s="211" t="s">
        <v>56</v>
      </c>
      <c r="D2881" s="211" t="s">
        <v>56</v>
      </c>
      <c r="E2881" s="211" t="s">
        <v>16991</v>
      </c>
      <c r="F2881" s="211" t="s">
        <v>55</v>
      </c>
      <c r="G2881" s="211" t="s">
        <v>2208</v>
      </c>
      <c r="H2881" s="212" t="s">
        <v>2206</v>
      </c>
      <c r="I2881" s="213" t="s">
        <v>19296</v>
      </c>
      <c r="J2881" s="201" t="str">
        <f t="shared" si="89"/>
        <v>0512</v>
      </c>
      <c r="K2881" s="209"/>
      <c r="L2881" s="209"/>
      <c r="M2881" s="214"/>
      <c r="N2881" s="209" t="s">
        <v>18765</v>
      </c>
      <c r="O2881" s="215" t="s">
        <v>18766</v>
      </c>
      <c r="P2881" s="215" t="s">
        <v>18879</v>
      </c>
      <c r="Q2881" s="215" t="s">
        <v>18880</v>
      </c>
      <c r="S2881" s="208"/>
    </row>
    <row r="2882" spans="1:20" ht="13.15" customHeight="1">
      <c r="A2882" s="209" t="str">
        <f t="shared" ref="A2882:A2945" si="90">E2882&amp;C2882</f>
        <v>6A-00015681194743013</v>
      </c>
      <c r="B2882" s="210" t="s">
        <v>19295</v>
      </c>
      <c r="C2882" s="211" t="s">
        <v>56</v>
      </c>
      <c r="D2882" s="211" t="s">
        <v>56</v>
      </c>
      <c r="E2882" s="211" t="s">
        <v>17000</v>
      </c>
      <c r="F2882" s="211" t="s">
        <v>55</v>
      </c>
      <c r="G2882" s="211" t="s">
        <v>2208</v>
      </c>
      <c r="H2882" s="212" t="s">
        <v>2206</v>
      </c>
      <c r="I2882" s="213" t="s">
        <v>19296</v>
      </c>
      <c r="J2882" s="201" t="str">
        <f t="shared" ref="J2882:J2945" si="91">B2882</f>
        <v>0512</v>
      </c>
      <c r="K2882" s="209"/>
      <c r="L2882" s="209"/>
      <c r="M2882" s="214"/>
      <c r="N2882" s="209" t="s">
        <v>18765</v>
      </c>
      <c r="O2882" s="215" t="s">
        <v>18766</v>
      </c>
      <c r="P2882" s="215" t="s">
        <v>18879</v>
      </c>
      <c r="Q2882" s="215" t="s">
        <v>18880</v>
      </c>
      <c r="S2882" s="208"/>
    </row>
    <row r="2883" spans="1:20" ht="13.15" customHeight="1">
      <c r="A2883" s="209" t="str">
        <f t="shared" si="90"/>
        <v>6A-000156871194743013</v>
      </c>
      <c r="B2883" s="210" t="s">
        <v>19295</v>
      </c>
      <c r="C2883" s="211" t="s">
        <v>56</v>
      </c>
      <c r="D2883" s="211" t="s">
        <v>56</v>
      </c>
      <c r="E2883" s="211" t="s">
        <v>17001</v>
      </c>
      <c r="F2883" s="211" t="s">
        <v>55</v>
      </c>
      <c r="G2883" s="211" t="s">
        <v>2208</v>
      </c>
      <c r="H2883" s="212" t="s">
        <v>2206</v>
      </c>
      <c r="I2883" s="213" t="s">
        <v>19296</v>
      </c>
      <c r="J2883" s="201" t="str">
        <f t="shared" si="91"/>
        <v>0512</v>
      </c>
      <c r="K2883" s="209"/>
      <c r="L2883" s="209"/>
      <c r="M2883" s="214"/>
      <c r="N2883" s="209" t="s">
        <v>18765</v>
      </c>
      <c r="O2883" s="215" t="s">
        <v>18766</v>
      </c>
      <c r="P2883" s="215" t="s">
        <v>18879</v>
      </c>
      <c r="Q2883" s="215" t="s">
        <v>18880</v>
      </c>
      <c r="S2883" s="208"/>
    </row>
    <row r="2884" spans="1:20" ht="13.15" customHeight="1">
      <c r="A2884" s="209" t="str">
        <f t="shared" si="90"/>
        <v>6A-020339241194743013</v>
      </c>
      <c r="B2884" s="210" t="s">
        <v>19295</v>
      </c>
      <c r="C2884" s="211" t="s">
        <v>56</v>
      </c>
      <c r="D2884" s="211" t="s">
        <v>56</v>
      </c>
      <c r="E2884" s="211" t="s">
        <v>17002</v>
      </c>
      <c r="F2884" s="211" t="s">
        <v>55</v>
      </c>
      <c r="G2884" s="211" t="s">
        <v>2208</v>
      </c>
      <c r="H2884" s="212" t="s">
        <v>2206</v>
      </c>
      <c r="I2884" s="213" t="s">
        <v>19296</v>
      </c>
      <c r="J2884" s="201" t="str">
        <f t="shared" si="91"/>
        <v>0512</v>
      </c>
      <c r="K2884" s="209"/>
      <c r="L2884" s="209"/>
      <c r="M2884" s="214"/>
      <c r="N2884" s="209" t="s">
        <v>18765</v>
      </c>
      <c r="O2884" s="215" t="s">
        <v>18766</v>
      </c>
      <c r="P2884" s="215" t="s">
        <v>18879</v>
      </c>
      <c r="Q2884" s="215" t="s">
        <v>18880</v>
      </c>
      <c r="S2884" s="208"/>
    </row>
    <row r="2885" spans="1:20" ht="13.15" customHeight="1">
      <c r="A2885" s="209" t="str">
        <f t="shared" si="90"/>
        <v>9A-00015681194743013</v>
      </c>
      <c r="B2885" s="210" t="s">
        <v>19295</v>
      </c>
      <c r="C2885" s="211" t="s">
        <v>56</v>
      </c>
      <c r="D2885" s="211" t="s">
        <v>56</v>
      </c>
      <c r="E2885" s="211" t="s">
        <v>17003</v>
      </c>
      <c r="F2885" s="211" t="s">
        <v>55</v>
      </c>
      <c r="G2885" s="211" t="s">
        <v>2208</v>
      </c>
      <c r="H2885" s="212" t="s">
        <v>2206</v>
      </c>
      <c r="I2885" s="213" t="s">
        <v>19296</v>
      </c>
      <c r="J2885" s="201" t="str">
        <f t="shared" si="91"/>
        <v>0512</v>
      </c>
      <c r="K2885" s="209"/>
      <c r="L2885" s="209"/>
      <c r="M2885" s="214"/>
      <c r="N2885" s="209" t="s">
        <v>18765</v>
      </c>
      <c r="O2885" s="215" t="s">
        <v>18766</v>
      </c>
      <c r="P2885" s="215" t="s">
        <v>18879</v>
      </c>
      <c r="Q2885" s="215" t="s">
        <v>18880</v>
      </c>
      <c r="S2885" s="208"/>
    </row>
    <row r="2886" spans="1:20" ht="13.15" customHeight="1">
      <c r="A2886" s="209" t="str">
        <f t="shared" si="90"/>
        <v>9A-000156871194743013</v>
      </c>
      <c r="B2886" s="210" t="s">
        <v>19295</v>
      </c>
      <c r="C2886" s="211" t="s">
        <v>56</v>
      </c>
      <c r="D2886" s="211" t="s">
        <v>56</v>
      </c>
      <c r="E2886" s="211" t="s">
        <v>17004</v>
      </c>
      <c r="F2886" s="211" t="s">
        <v>55</v>
      </c>
      <c r="G2886" s="211" t="s">
        <v>2208</v>
      </c>
      <c r="H2886" s="212" t="s">
        <v>2206</v>
      </c>
      <c r="I2886" s="213" t="s">
        <v>19296</v>
      </c>
      <c r="J2886" s="201" t="str">
        <f t="shared" si="91"/>
        <v>0512</v>
      </c>
      <c r="K2886" s="209"/>
      <c r="L2886" s="209"/>
      <c r="M2886" s="214"/>
      <c r="N2886" s="209" t="s">
        <v>18765</v>
      </c>
      <c r="O2886" s="215" t="s">
        <v>18766</v>
      </c>
      <c r="P2886" s="215" t="s">
        <v>18879</v>
      </c>
      <c r="Q2886" s="215" t="s">
        <v>18880</v>
      </c>
      <c r="S2886" s="208"/>
    </row>
    <row r="2887" spans="1:20" ht="13.15" customHeight="1">
      <c r="A2887" s="209" t="str">
        <f t="shared" si="90"/>
        <v>9A-011507911194743013</v>
      </c>
      <c r="B2887" s="210" t="s">
        <v>19295</v>
      </c>
      <c r="C2887" s="211" t="s">
        <v>56</v>
      </c>
      <c r="D2887" s="211" t="s">
        <v>56</v>
      </c>
      <c r="E2887" s="211" t="s">
        <v>17005</v>
      </c>
      <c r="F2887" s="211" t="s">
        <v>55</v>
      </c>
      <c r="G2887" s="211" t="s">
        <v>2208</v>
      </c>
      <c r="H2887" s="212" t="s">
        <v>2206</v>
      </c>
      <c r="I2887" s="213" t="s">
        <v>19296</v>
      </c>
      <c r="J2887" s="201" t="str">
        <f t="shared" si="91"/>
        <v>0512</v>
      </c>
      <c r="K2887" s="209"/>
      <c r="L2887" s="209"/>
      <c r="M2887" s="214"/>
      <c r="N2887" s="209" t="s">
        <v>18765</v>
      </c>
      <c r="O2887" s="215" t="s">
        <v>18766</v>
      </c>
      <c r="P2887" s="215" t="s">
        <v>18879</v>
      </c>
      <c r="Q2887" s="215" t="s">
        <v>18880</v>
      </c>
      <c r="S2887" s="208"/>
    </row>
    <row r="2888" spans="1:20" ht="13.15" customHeight="1">
      <c r="A2888" s="209" t="str">
        <f t="shared" si="90"/>
        <v>9A-020339241194743013</v>
      </c>
      <c r="B2888" s="210" t="s">
        <v>19295</v>
      </c>
      <c r="C2888" s="211" t="s">
        <v>56</v>
      </c>
      <c r="D2888" s="211" t="s">
        <v>56</v>
      </c>
      <c r="E2888" s="211" t="s">
        <v>17006</v>
      </c>
      <c r="F2888" s="211" t="s">
        <v>55</v>
      </c>
      <c r="G2888" s="211" t="s">
        <v>2208</v>
      </c>
      <c r="H2888" s="212" t="s">
        <v>2206</v>
      </c>
      <c r="I2888" s="213" t="s">
        <v>19296</v>
      </c>
      <c r="J2888" s="201" t="str">
        <f t="shared" si="91"/>
        <v>0512</v>
      </c>
      <c r="K2888" s="209"/>
      <c r="L2888" s="209"/>
      <c r="M2888" s="214"/>
      <c r="N2888" s="209" t="s">
        <v>18765</v>
      </c>
      <c r="O2888" s="215" t="s">
        <v>18766</v>
      </c>
      <c r="P2888" s="215" t="s">
        <v>18879</v>
      </c>
      <c r="Q2888" s="215" t="s">
        <v>18880</v>
      </c>
      <c r="S2888" s="208"/>
    </row>
    <row r="2889" spans="1:20" ht="13.15" customHeight="1">
      <c r="A2889" s="209" t="str">
        <f t="shared" si="90"/>
        <v>9B-944841194743013</v>
      </c>
      <c r="B2889" s="210" t="s">
        <v>19295</v>
      </c>
      <c r="C2889" s="211" t="s">
        <v>56</v>
      </c>
      <c r="D2889" s="211" t="s">
        <v>56</v>
      </c>
      <c r="E2889" s="211" t="s">
        <v>17007</v>
      </c>
      <c r="F2889" s="211" t="s">
        <v>55</v>
      </c>
      <c r="G2889" s="211" t="s">
        <v>2208</v>
      </c>
      <c r="H2889" s="212" t="s">
        <v>2206</v>
      </c>
      <c r="I2889" s="213" t="s">
        <v>19296</v>
      </c>
      <c r="J2889" s="201" t="str">
        <f t="shared" si="91"/>
        <v>0512</v>
      </c>
      <c r="K2889" s="209"/>
      <c r="L2889" s="209"/>
      <c r="M2889" s="214"/>
      <c r="N2889" s="209" t="s">
        <v>18765</v>
      </c>
      <c r="O2889" s="215" t="s">
        <v>18766</v>
      </c>
      <c r="P2889" s="215" t="s">
        <v>18879</v>
      </c>
      <c r="Q2889" s="215" t="s">
        <v>18880</v>
      </c>
      <c r="S2889" s="208"/>
    </row>
    <row r="2890" spans="1:20" ht="13.15" customHeight="1">
      <c r="A2890" s="209" t="str">
        <f t="shared" si="90"/>
        <v>9C-QMA0000021593941194743013</v>
      </c>
      <c r="B2890" s="210" t="s">
        <v>19295</v>
      </c>
      <c r="C2890" s="211" t="s">
        <v>56</v>
      </c>
      <c r="D2890" s="211" t="s">
        <v>56</v>
      </c>
      <c r="E2890" s="211" t="s">
        <v>17008</v>
      </c>
      <c r="F2890" s="211" t="s">
        <v>55</v>
      </c>
      <c r="G2890" s="211" t="s">
        <v>2208</v>
      </c>
      <c r="H2890" s="212" t="s">
        <v>2206</v>
      </c>
      <c r="I2890" s="213" t="s">
        <v>19296</v>
      </c>
      <c r="J2890" s="201" t="str">
        <f t="shared" si="91"/>
        <v>0512</v>
      </c>
      <c r="K2890" s="209"/>
      <c r="L2890" s="209"/>
      <c r="M2890" s="214"/>
      <c r="N2890" s="209" t="s">
        <v>18765</v>
      </c>
      <c r="O2890" s="215" t="s">
        <v>18766</v>
      </c>
      <c r="P2890" s="215" t="s">
        <v>18879</v>
      </c>
      <c r="Q2890" s="215" t="s">
        <v>18880</v>
      </c>
      <c r="S2890" s="208"/>
    </row>
    <row r="2891" spans="1:20" ht="13.15" customHeight="1">
      <c r="A2891" s="209" t="str">
        <f t="shared" si="90"/>
        <v>9C-QMA0000036503141194743013</v>
      </c>
      <c r="B2891" s="210" t="s">
        <v>19295</v>
      </c>
      <c r="C2891" s="211" t="s">
        <v>56</v>
      </c>
      <c r="D2891" s="211" t="s">
        <v>56</v>
      </c>
      <c r="E2891" s="211" t="s">
        <v>17009</v>
      </c>
      <c r="F2891" s="211" t="s">
        <v>55</v>
      </c>
      <c r="G2891" s="211" t="s">
        <v>2208</v>
      </c>
      <c r="H2891" s="212" t="s">
        <v>2206</v>
      </c>
      <c r="I2891" s="213" t="s">
        <v>19296</v>
      </c>
      <c r="J2891" s="201" t="str">
        <f t="shared" si="91"/>
        <v>0512</v>
      </c>
      <c r="K2891" s="209"/>
      <c r="L2891" s="209"/>
      <c r="M2891" s="214"/>
      <c r="N2891" s="209" t="s">
        <v>18765</v>
      </c>
      <c r="O2891" s="215" t="s">
        <v>18766</v>
      </c>
      <c r="P2891" s="215" t="s">
        <v>18879</v>
      </c>
      <c r="Q2891" s="215" t="s">
        <v>18880</v>
      </c>
      <c r="S2891" s="208"/>
    </row>
    <row r="2892" spans="1:20" ht="13.15" customHeight="1">
      <c r="A2892" s="209" t="str">
        <f t="shared" si="90"/>
        <v>BHO29234241194743013</v>
      </c>
      <c r="B2892" s="210" t="s">
        <v>19295</v>
      </c>
      <c r="C2892" s="211" t="s">
        <v>56</v>
      </c>
      <c r="D2892" s="211" t="s">
        <v>56</v>
      </c>
      <c r="E2892" s="211" t="s">
        <v>17010</v>
      </c>
      <c r="F2892" s="211" t="s">
        <v>55</v>
      </c>
      <c r="G2892" s="211" t="s">
        <v>2208</v>
      </c>
      <c r="H2892" s="212" t="s">
        <v>2206</v>
      </c>
      <c r="I2892" s="213" t="s">
        <v>19296</v>
      </c>
      <c r="J2892" s="201" t="str">
        <f t="shared" si="91"/>
        <v>0512</v>
      </c>
      <c r="K2892" s="209"/>
      <c r="L2892" s="209"/>
      <c r="M2892" s="214"/>
      <c r="N2892" s="209" t="s">
        <v>18765</v>
      </c>
      <c r="O2892" s="215" t="s">
        <v>18766</v>
      </c>
      <c r="P2892" s="215" t="s">
        <v>18879</v>
      </c>
      <c r="Q2892" s="215" t="s">
        <v>18880</v>
      </c>
      <c r="S2892" s="208"/>
    </row>
    <row r="2893" spans="1:20" ht="13.15" customHeight="1">
      <c r="A2893" s="209" t="str">
        <f t="shared" si="90"/>
        <v>BHO2923424B1194743013</v>
      </c>
      <c r="B2893" s="210" t="s">
        <v>19295</v>
      </c>
      <c r="C2893" s="211" t="s">
        <v>56</v>
      </c>
      <c r="D2893" s="211" t="s">
        <v>56</v>
      </c>
      <c r="E2893" s="211" t="s">
        <v>17011</v>
      </c>
      <c r="F2893" s="211" t="s">
        <v>55</v>
      </c>
      <c r="G2893" s="211" t="s">
        <v>2208</v>
      </c>
      <c r="H2893" s="212" t="s">
        <v>2206</v>
      </c>
      <c r="I2893" s="213" t="s">
        <v>19296</v>
      </c>
      <c r="J2893" s="201" t="str">
        <f t="shared" si="91"/>
        <v>0512</v>
      </c>
      <c r="K2893" s="209"/>
      <c r="L2893" s="209"/>
      <c r="M2893" s="214"/>
      <c r="N2893" s="209" t="s">
        <v>18765</v>
      </c>
      <c r="O2893" s="215" t="s">
        <v>18766</v>
      </c>
      <c r="P2893" s="215" t="s">
        <v>18879</v>
      </c>
      <c r="Q2893" s="215" t="s">
        <v>18880</v>
      </c>
      <c r="S2893" s="208"/>
    </row>
    <row r="2894" spans="1:20" ht="13.15" customHeight="1">
      <c r="A2894" s="209" t="str">
        <f t="shared" si="90"/>
        <v>2153330101538585971</v>
      </c>
      <c r="B2894" s="210" t="s">
        <v>19295</v>
      </c>
      <c r="C2894" s="211" t="s">
        <v>12114</v>
      </c>
      <c r="D2894" s="211" t="s">
        <v>56</v>
      </c>
      <c r="E2894" s="211" t="s">
        <v>12115</v>
      </c>
      <c r="F2894" s="211" t="s">
        <v>55</v>
      </c>
      <c r="G2894" s="211" t="s">
        <v>2208</v>
      </c>
      <c r="H2894" s="212" t="s">
        <v>8887</v>
      </c>
      <c r="I2894" s="213" t="s">
        <v>19296</v>
      </c>
      <c r="J2894" s="201" t="str">
        <f t="shared" si="91"/>
        <v>0512</v>
      </c>
      <c r="K2894" s="209"/>
      <c r="L2894" s="209"/>
      <c r="M2894" s="214"/>
      <c r="N2894" s="209" t="e">
        <v>#N/A</v>
      </c>
      <c r="O2894" s="215" t="e">
        <v>#N/A</v>
      </c>
      <c r="P2894" s="215" t="e">
        <v>#N/A</v>
      </c>
      <c r="Q2894" s="215" t="e">
        <v>#N/A</v>
      </c>
      <c r="S2894" s="208"/>
    </row>
    <row r="2895" spans="1:20" ht="13.15" customHeight="1">
      <c r="A2895" s="216" t="str">
        <f t="shared" si="90"/>
        <v>4167330011194743013</v>
      </c>
      <c r="B2895" s="217" t="s">
        <v>19295</v>
      </c>
      <c r="C2895" s="227" t="s">
        <v>56</v>
      </c>
      <c r="D2895" s="227" t="s">
        <v>56</v>
      </c>
      <c r="E2895" s="227" t="s">
        <v>23235</v>
      </c>
      <c r="F2895" s="218" t="s">
        <v>55</v>
      </c>
      <c r="G2895" s="218" t="s">
        <v>2208</v>
      </c>
      <c r="H2895" s="219" t="s">
        <v>2206</v>
      </c>
      <c r="I2895" s="220" t="s">
        <v>19296</v>
      </c>
      <c r="J2895" s="201" t="str">
        <f t="shared" si="91"/>
        <v>0512</v>
      </c>
      <c r="K2895" s="228" t="s">
        <v>23203</v>
      </c>
      <c r="L2895" s="228" t="s">
        <v>23204</v>
      </c>
      <c r="M2895" s="229">
        <v>44813</v>
      </c>
      <c r="N2895" s="216" t="s">
        <v>18765</v>
      </c>
      <c r="O2895" s="222" t="s">
        <v>18766</v>
      </c>
      <c r="P2895" s="222" t="s">
        <v>18879</v>
      </c>
      <c r="Q2895" s="222" t="s">
        <v>18880</v>
      </c>
      <c r="R2895" s="223"/>
      <c r="S2895" s="230"/>
      <c r="T2895" s="223"/>
    </row>
    <row r="2896" spans="1:20" ht="13.15" customHeight="1">
      <c r="A2896" s="209" t="str">
        <f t="shared" si="90"/>
        <v>1389116071437148020</v>
      </c>
      <c r="B2896" s="210" t="s">
        <v>19302</v>
      </c>
      <c r="C2896" s="211" t="s">
        <v>98</v>
      </c>
      <c r="D2896" s="211" t="s">
        <v>98</v>
      </c>
      <c r="E2896" s="211" t="s">
        <v>17013</v>
      </c>
      <c r="F2896" s="211" t="s">
        <v>97</v>
      </c>
      <c r="G2896" s="211" t="s">
        <v>2140</v>
      </c>
      <c r="H2896" s="212" t="s">
        <v>2139</v>
      </c>
      <c r="I2896" s="213" t="s">
        <v>19303</v>
      </c>
      <c r="J2896" s="201" t="str">
        <f t="shared" si="91"/>
        <v>0513</v>
      </c>
      <c r="K2896" s="209"/>
      <c r="L2896" s="209"/>
      <c r="M2896" s="214"/>
      <c r="N2896" s="209" t="s">
        <v>18765</v>
      </c>
      <c r="O2896" s="215" t="s">
        <v>18766</v>
      </c>
      <c r="P2896" s="215" t="s">
        <v>18835</v>
      </c>
      <c r="Q2896" s="215" t="s">
        <v>18836</v>
      </c>
      <c r="S2896" s="208"/>
    </row>
    <row r="2897" spans="1:17" s="208" customFormat="1" ht="13.15" customHeight="1">
      <c r="A2897" s="209" t="str">
        <f t="shared" si="90"/>
        <v>1389116071952481350</v>
      </c>
      <c r="B2897" s="210" t="s">
        <v>19302</v>
      </c>
      <c r="C2897" s="211" t="s">
        <v>17014</v>
      </c>
      <c r="D2897" s="211" t="s">
        <v>98</v>
      </c>
      <c r="E2897" s="211" t="s">
        <v>17013</v>
      </c>
      <c r="F2897" s="211" t="s">
        <v>97</v>
      </c>
      <c r="G2897" s="211" t="s">
        <v>2140</v>
      </c>
      <c r="H2897" s="212" t="s">
        <v>2139</v>
      </c>
      <c r="I2897" s="213" t="s">
        <v>19303</v>
      </c>
      <c r="J2897" s="201" t="str">
        <f t="shared" si="91"/>
        <v>0513</v>
      </c>
      <c r="K2897" s="209"/>
      <c r="L2897" s="209"/>
      <c r="M2897" s="214"/>
      <c r="N2897" s="209" t="s">
        <v>18765</v>
      </c>
      <c r="O2897" s="215" t="s">
        <v>18766</v>
      </c>
      <c r="P2897" s="215" t="s">
        <v>18835</v>
      </c>
      <c r="Q2897" s="215" t="s">
        <v>18836</v>
      </c>
    </row>
    <row r="2898" spans="1:17" s="208" customFormat="1" ht="13.15" customHeight="1">
      <c r="A2898" s="209" t="str">
        <f t="shared" si="90"/>
        <v>1389116081437148020</v>
      </c>
      <c r="B2898" s="210" t="s">
        <v>19302</v>
      </c>
      <c r="C2898" s="211" t="s">
        <v>98</v>
      </c>
      <c r="D2898" s="211" t="s">
        <v>98</v>
      </c>
      <c r="E2898" s="211" t="s">
        <v>17015</v>
      </c>
      <c r="F2898" s="211" t="s">
        <v>97</v>
      </c>
      <c r="G2898" s="211" t="s">
        <v>2140</v>
      </c>
      <c r="H2898" s="212" t="s">
        <v>2139</v>
      </c>
      <c r="I2898" s="213" t="s">
        <v>19303</v>
      </c>
      <c r="J2898" s="201" t="str">
        <f t="shared" si="91"/>
        <v>0513</v>
      </c>
      <c r="K2898" s="209"/>
      <c r="L2898" s="209"/>
      <c r="M2898" s="214"/>
      <c r="N2898" s="209" t="s">
        <v>18765</v>
      </c>
      <c r="O2898" s="215" t="s">
        <v>18766</v>
      </c>
      <c r="P2898" s="215" t="s">
        <v>18835</v>
      </c>
      <c r="Q2898" s="215" t="s">
        <v>18836</v>
      </c>
    </row>
    <row r="2899" spans="1:17" s="208" customFormat="1" ht="13.15" customHeight="1">
      <c r="A2899" s="209" t="str">
        <f t="shared" si="90"/>
        <v>1389116091437148020</v>
      </c>
      <c r="B2899" s="210" t="s">
        <v>19302</v>
      </c>
      <c r="C2899" s="211" t="s">
        <v>98</v>
      </c>
      <c r="D2899" s="211" t="s">
        <v>98</v>
      </c>
      <c r="E2899" s="211" t="s">
        <v>17016</v>
      </c>
      <c r="F2899" s="211" t="s">
        <v>97</v>
      </c>
      <c r="G2899" s="211" t="s">
        <v>2140</v>
      </c>
      <c r="H2899" s="212" t="s">
        <v>2139</v>
      </c>
      <c r="I2899" s="213" t="s">
        <v>19303</v>
      </c>
      <c r="J2899" s="201" t="str">
        <f t="shared" si="91"/>
        <v>0513</v>
      </c>
      <c r="K2899" s="209"/>
      <c r="L2899" s="209"/>
      <c r="M2899" s="214"/>
      <c r="N2899" s="209" t="s">
        <v>18765</v>
      </c>
      <c r="O2899" s="215" t="s">
        <v>18766</v>
      </c>
      <c r="P2899" s="215" t="s">
        <v>18835</v>
      </c>
      <c r="Q2899" s="215" t="s">
        <v>18836</v>
      </c>
    </row>
    <row r="2900" spans="1:17" s="208" customFormat="1" ht="13.15" customHeight="1">
      <c r="A2900" s="209" t="str">
        <f t="shared" si="90"/>
        <v>1389116191437148020</v>
      </c>
      <c r="B2900" s="210" t="s">
        <v>19302</v>
      </c>
      <c r="C2900" s="211" t="s">
        <v>98</v>
      </c>
      <c r="D2900" s="211" t="s">
        <v>98</v>
      </c>
      <c r="E2900" s="211" t="s">
        <v>97</v>
      </c>
      <c r="F2900" s="211" t="s">
        <v>97</v>
      </c>
      <c r="G2900" s="211" t="s">
        <v>2140</v>
      </c>
      <c r="H2900" s="212" t="s">
        <v>2139</v>
      </c>
      <c r="I2900" s="213" t="s">
        <v>19303</v>
      </c>
      <c r="J2900" s="201" t="str">
        <f t="shared" si="91"/>
        <v>0513</v>
      </c>
      <c r="K2900" s="209"/>
      <c r="L2900" s="209"/>
      <c r="M2900" s="214"/>
      <c r="N2900" s="209" t="s">
        <v>18765</v>
      </c>
      <c r="O2900" s="215" t="s">
        <v>18766</v>
      </c>
      <c r="P2900" s="215" t="s">
        <v>18835</v>
      </c>
      <c r="Q2900" s="215" t="s">
        <v>18836</v>
      </c>
    </row>
    <row r="2901" spans="1:17" s="208" customFormat="1" ht="13.15" customHeight="1">
      <c r="A2901" s="209" t="str">
        <f t="shared" si="90"/>
        <v>3608168011730557026</v>
      </c>
      <c r="B2901" s="210" t="s">
        <v>19302</v>
      </c>
      <c r="C2901" s="211" t="s">
        <v>17017</v>
      </c>
      <c r="D2901" s="211" t="s">
        <v>98</v>
      </c>
      <c r="E2901" s="211" t="s">
        <v>17018</v>
      </c>
      <c r="F2901" s="211" t="s">
        <v>97</v>
      </c>
      <c r="G2901" s="211" t="s">
        <v>2140</v>
      </c>
      <c r="H2901" s="212" t="s">
        <v>2139</v>
      </c>
      <c r="I2901" s="213" t="s">
        <v>19303</v>
      </c>
      <c r="J2901" s="201" t="str">
        <f t="shared" si="91"/>
        <v>0513</v>
      </c>
      <c r="K2901" s="209" t="s">
        <v>14592</v>
      </c>
      <c r="L2901" s="209"/>
      <c r="M2901" s="214"/>
      <c r="N2901" s="209" t="s">
        <v>18765</v>
      </c>
      <c r="O2901" s="215" t="s">
        <v>18766</v>
      </c>
      <c r="P2901" s="215" t="s">
        <v>18835</v>
      </c>
      <c r="Q2901" s="215" t="s">
        <v>18836</v>
      </c>
    </row>
    <row r="2902" spans="1:17" s="208" customFormat="1" ht="13.15" customHeight="1">
      <c r="A2902" s="209" t="str">
        <f t="shared" si="90"/>
        <v>##1437148020</v>
      </c>
      <c r="B2902" s="210" t="s">
        <v>19302</v>
      </c>
      <c r="C2902" s="211" t="s">
        <v>98</v>
      </c>
      <c r="D2902" s="211" t="s">
        <v>98</v>
      </c>
      <c r="E2902" s="211" t="s">
        <v>3649</v>
      </c>
      <c r="F2902" s="211" t="s">
        <v>97</v>
      </c>
      <c r="G2902" s="211" t="s">
        <v>2140</v>
      </c>
      <c r="H2902" s="212" t="s">
        <v>2139</v>
      </c>
      <c r="I2902" s="213" t="s">
        <v>19303</v>
      </c>
      <c r="J2902" s="201" t="str">
        <f t="shared" si="91"/>
        <v>0513</v>
      </c>
      <c r="K2902" s="240" t="s">
        <v>17012</v>
      </c>
      <c r="L2902" s="240" t="s">
        <v>13094</v>
      </c>
      <c r="M2902" s="214">
        <v>44110</v>
      </c>
      <c r="N2902" s="209" t="s">
        <v>18765</v>
      </c>
      <c r="O2902" s="215" t="s">
        <v>18766</v>
      </c>
      <c r="P2902" s="215" t="s">
        <v>18835</v>
      </c>
      <c r="Q2902" s="215" t="s">
        <v>18836</v>
      </c>
    </row>
    <row r="2903" spans="1:17" s="208" customFormat="1" ht="13.15" customHeight="1">
      <c r="A2903" s="209" t="str">
        <f t="shared" si="90"/>
        <v>1389132071174526529</v>
      </c>
      <c r="B2903" s="210" t="s">
        <v>19304</v>
      </c>
      <c r="C2903" s="211" t="s">
        <v>1316</v>
      </c>
      <c r="D2903" s="211" t="s">
        <v>1316</v>
      </c>
      <c r="E2903" s="211" t="s">
        <v>17019</v>
      </c>
      <c r="F2903" s="211" t="s">
        <v>1315</v>
      </c>
      <c r="G2903" s="211" t="s">
        <v>1688</v>
      </c>
      <c r="H2903" s="212" t="s">
        <v>2439</v>
      </c>
      <c r="I2903" s="213" t="s">
        <v>1317</v>
      </c>
      <c r="J2903" s="201" t="str">
        <f t="shared" si="91"/>
        <v>0514</v>
      </c>
      <c r="K2903" s="209"/>
      <c r="L2903" s="209"/>
      <c r="M2903" s="214"/>
      <c r="N2903" s="209" t="s">
        <v>18777</v>
      </c>
      <c r="O2903" s="215" t="s">
        <v>18778</v>
      </c>
      <c r="P2903" s="215" t="s">
        <v>18937</v>
      </c>
      <c r="Q2903" s="215" t="s">
        <v>18938</v>
      </c>
    </row>
    <row r="2904" spans="1:17" s="208" customFormat="1" ht="13.15" customHeight="1">
      <c r="A2904" s="209" t="str">
        <f t="shared" si="90"/>
        <v>1389132081174526529</v>
      </c>
      <c r="B2904" s="210" t="s">
        <v>19304</v>
      </c>
      <c r="C2904" s="211" t="s">
        <v>1316</v>
      </c>
      <c r="D2904" s="211" t="s">
        <v>1316</v>
      </c>
      <c r="E2904" s="211" t="s">
        <v>17020</v>
      </c>
      <c r="F2904" s="211" t="s">
        <v>1315</v>
      </c>
      <c r="G2904" s="211" t="s">
        <v>1688</v>
      </c>
      <c r="H2904" s="212" t="s">
        <v>2439</v>
      </c>
      <c r="I2904" s="213" t="s">
        <v>1317</v>
      </c>
      <c r="J2904" s="201" t="str">
        <f t="shared" si="91"/>
        <v>0514</v>
      </c>
      <c r="K2904" s="209"/>
      <c r="L2904" s="209"/>
      <c r="M2904" s="214"/>
      <c r="N2904" s="209" t="s">
        <v>18777</v>
      </c>
      <c r="O2904" s="215" t="s">
        <v>18778</v>
      </c>
      <c r="P2904" s="215" t="s">
        <v>18937</v>
      </c>
      <c r="Q2904" s="215" t="s">
        <v>18938</v>
      </c>
    </row>
    <row r="2905" spans="1:17" s="208" customFormat="1" ht="13.15" customHeight="1">
      <c r="A2905" s="209" t="str">
        <f t="shared" si="90"/>
        <v>1389132091174526529</v>
      </c>
      <c r="B2905" s="210" t="s">
        <v>19304</v>
      </c>
      <c r="C2905" s="211" t="s">
        <v>1316</v>
      </c>
      <c r="D2905" s="211" t="s">
        <v>1316</v>
      </c>
      <c r="E2905" s="211" t="s">
        <v>1315</v>
      </c>
      <c r="F2905" s="211" t="s">
        <v>1315</v>
      </c>
      <c r="G2905" s="211" t="s">
        <v>1688</v>
      </c>
      <c r="H2905" s="212" t="s">
        <v>2439</v>
      </c>
      <c r="I2905" s="213" t="s">
        <v>1317</v>
      </c>
      <c r="J2905" s="201" t="str">
        <f t="shared" si="91"/>
        <v>0514</v>
      </c>
      <c r="K2905" s="209"/>
      <c r="L2905" s="209"/>
      <c r="M2905" s="214"/>
      <c r="N2905" s="209" t="s">
        <v>18777</v>
      </c>
      <c r="O2905" s="215" t="s">
        <v>18778</v>
      </c>
      <c r="P2905" s="215" t="s">
        <v>18937</v>
      </c>
      <c r="Q2905" s="215" t="s">
        <v>18938</v>
      </c>
    </row>
    <row r="2906" spans="1:17" s="208" customFormat="1" ht="13.15" customHeight="1">
      <c r="A2906" s="209" t="str">
        <f t="shared" si="90"/>
        <v>1389132091942373782</v>
      </c>
      <c r="B2906" s="210" t="s">
        <v>19304</v>
      </c>
      <c r="C2906" s="211" t="s">
        <v>17021</v>
      </c>
      <c r="D2906" s="211" t="s">
        <v>1316</v>
      </c>
      <c r="E2906" s="211" t="s">
        <v>1315</v>
      </c>
      <c r="F2906" s="211" t="s">
        <v>1315</v>
      </c>
      <c r="G2906" s="211" t="s">
        <v>1688</v>
      </c>
      <c r="H2906" s="212" t="s">
        <v>2439</v>
      </c>
      <c r="I2906" s="213" t="s">
        <v>1317</v>
      </c>
      <c r="J2906" s="201" t="str">
        <f t="shared" si="91"/>
        <v>0514</v>
      </c>
      <c r="K2906" s="209" t="s">
        <v>9256</v>
      </c>
      <c r="L2906" s="209"/>
      <c r="M2906" s="214"/>
      <c r="N2906" s="209" t="s">
        <v>18777</v>
      </c>
      <c r="O2906" s="215" t="s">
        <v>18778</v>
      </c>
      <c r="P2906" s="215" t="s">
        <v>18937</v>
      </c>
      <c r="Q2906" s="215" t="s">
        <v>18938</v>
      </c>
    </row>
    <row r="2907" spans="1:17" s="208" customFormat="1" ht="13.15" customHeight="1">
      <c r="A2907" s="209" t="str">
        <f t="shared" si="90"/>
        <v>1389132101174526529</v>
      </c>
      <c r="B2907" s="210" t="s">
        <v>19304</v>
      </c>
      <c r="C2907" s="211" t="s">
        <v>1316</v>
      </c>
      <c r="D2907" s="211" t="s">
        <v>1316</v>
      </c>
      <c r="E2907" s="211" t="s">
        <v>17022</v>
      </c>
      <c r="F2907" s="211" t="s">
        <v>1315</v>
      </c>
      <c r="G2907" s="211" t="s">
        <v>1688</v>
      </c>
      <c r="H2907" s="212" t="s">
        <v>2439</v>
      </c>
      <c r="I2907" s="213" t="s">
        <v>1317</v>
      </c>
      <c r="J2907" s="201" t="str">
        <f t="shared" si="91"/>
        <v>0514</v>
      </c>
      <c r="K2907" s="209"/>
      <c r="L2907" s="209"/>
      <c r="M2907" s="214"/>
      <c r="N2907" s="209" t="s">
        <v>18777</v>
      </c>
      <c r="O2907" s="215" t="s">
        <v>18778</v>
      </c>
      <c r="P2907" s="215" t="s">
        <v>18937</v>
      </c>
      <c r="Q2907" s="215" t="s">
        <v>18938</v>
      </c>
    </row>
    <row r="2908" spans="1:17" s="208" customFormat="1" ht="13.15" customHeight="1">
      <c r="A2908" s="209" t="str">
        <f t="shared" si="90"/>
        <v>1389132121063548881</v>
      </c>
      <c r="B2908" s="210" t="s">
        <v>19304</v>
      </c>
      <c r="C2908" s="211" t="s">
        <v>8894</v>
      </c>
      <c r="D2908" s="211" t="s">
        <v>1316</v>
      </c>
      <c r="E2908" s="211" t="s">
        <v>17023</v>
      </c>
      <c r="F2908" s="211" t="s">
        <v>1315</v>
      </c>
      <c r="G2908" s="211" t="s">
        <v>1688</v>
      </c>
      <c r="H2908" s="212" t="s">
        <v>2439</v>
      </c>
      <c r="I2908" s="213" t="s">
        <v>1317</v>
      </c>
      <c r="J2908" s="201" t="str">
        <f t="shared" si="91"/>
        <v>0514</v>
      </c>
      <c r="K2908" s="209"/>
      <c r="L2908" s="209"/>
      <c r="M2908" s="214"/>
      <c r="N2908" s="209" t="s">
        <v>18777</v>
      </c>
      <c r="O2908" s="215" t="s">
        <v>18778</v>
      </c>
      <c r="P2908" s="215" t="s">
        <v>18937</v>
      </c>
      <c r="Q2908" s="215" t="s">
        <v>18938</v>
      </c>
    </row>
    <row r="2909" spans="1:17" s="208" customFormat="1" ht="13.15" customHeight="1">
      <c r="A2909" s="209" t="str">
        <f t="shared" si="90"/>
        <v>1389132151942373782</v>
      </c>
      <c r="B2909" s="210" t="s">
        <v>19304</v>
      </c>
      <c r="C2909" s="211" t="s">
        <v>17021</v>
      </c>
      <c r="D2909" s="211" t="s">
        <v>1316</v>
      </c>
      <c r="E2909" s="211" t="s">
        <v>17024</v>
      </c>
      <c r="F2909" s="211" t="s">
        <v>1315</v>
      </c>
      <c r="G2909" s="211" t="s">
        <v>1688</v>
      </c>
      <c r="H2909" s="212" t="s">
        <v>2439</v>
      </c>
      <c r="I2909" s="213" t="s">
        <v>1317</v>
      </c>
      <c r="J2909" s="201" t="str">
        <f t="shared" si="91"/>
        <v>0514</v>
      </c>
      <c r="K2909" s="209"/>
      <c r="L2909" s="209"/>
      <c r="M2909" s="214"/>
      <c r="N2909" s="209" t="s">
        <v>18777</v>
      </c>
      <c r="O2909" s="215" t="s">
        <v>18778</v>
      </c>
      <c r="P2909" s="215" t="s">
        <v>18937</v>
      </c>
      <c r="Q2909" s="215" t="s">
        <v>18938</v>
      </c>
    </row>
    <row r="2910" spans="1:17" s="208" customFormat="1" ht="13.15" customHeight="1">
      <c r="A2910" s="209" t="str">
        <f t="shared" si="90"/>
        <v>2007973011942373782</v>
      </c>
      <c r="B2910" s="210" t="s">
        <v>19304</v>
      </c>
      <c r="C2910" s="211" t="s">
        <v>17021</v>
      </c>
      <c r="D2910" s="211" t="s">
        <v>1316</v>
      </c>
      <c r="E2910" s="211" t="s">
        <v>17026</v>
      </c>
      <c r="F2910" s="211" t="s">
        <v>1315</v>
      </c>
      <c r="G2910" s="211" t="s">
        <v>1688</v>
      </c>
      <c r="H2910" s="212" t="s">
        <v>2439</v>
      </c>
      <c r="I2910" s="213" t="s">
        <v>1317</v>
      </c>
      <c r="J2910" s="201" t="str">
        <f t="shared" si="91"/>
        <v>0514</v>
      </c>
      <c r="K2910" s="209"/>
      <c r="L2910" s="209"/>
      <c r="M2910" s="214"/>
      <c r="N2910" s="209" t="s">
        <v>18777</v>
      </c>
      <c r="O2910" s="215" t="s">
        <v>18778</v>
      </c>
      <c r="P2910" s="215" t="s">
        <v>18937</v>
      </c>
      <c r="Q2910" s="215" t="s">
        <v>18938</v>
      </c>
    </row>
    <row r="2911" spans="1:17" s="208" customFormat="1" ht="13.15" customHeight="1">
      <c r="A2911" s="209" t="str">
        <f t="shared" si="90"/>
        <v>2007973021942373782</v>
      </c>
      <c r="B2911" s="210" t="s">
        <v>19304</v>
      </c>
      <c r="C2911" s="211" t="s">
        <v>17021</v>
      </c>
      <c r="D2911" s="211" t="s">
        <v>1316</v>
      </c>
      <c r="E2911" s="211" t="s">
        <v>17027</v>
      </c>
      <c r="F2911" s="211" t="s">
        <v>1315</v>
      </c>
      <c r="G2911" s="211" t="s">
        <v>1688</v>
      </c>
      <c r="H2911" s="212" t="s">
        <v>2439</v>
      </c>
      <c r="I2911" s="213" t="s">
        <v>1317</v>
      </c>
      <c r="J2911" s="201" t="str">
        <f t="shared" si="91"/>
        <v>0514</v>
      </c>
      <c r="K2911" s="209"/>
      <c r="L2911" s="209"/>
      <c r="M2911" s="214"/>
      <c r="N2911" s="209" t="s">
        <v>18777</v>
      </c>
      <c r="O2911" s="215" t="s">
        <v>18778</v>
      </c>
      <c r="P2911" s="215" t="s">
        <v>18937</v>
      </c>
      <c r="Q2911" s="215" t="s">
        <v>18938</v>
      </c>
    </row>
    <row r="2912" spans="1:17" s="208" customFormat="1" ht="13.15" customHeight="1">
      <c r="A2912" s="209" t="str">
        <f t="shared" si="90"/>
        <v>##1174526529</v>
      </c>
      <c r="B2912" s="210" t="s">
        <v>19304</v>
      </c>
      <c r="C2912" s="211" t="s">
        <v>1316</v>
      </c>
      <c r="D2912" s="211" t="s">
        <v>1316</v>
      </c>
      <c r="E2912" s="211" t="s">
        <v>3649</v>
      </c>
      <c r="F2912" s="211" t="s">
        <v>1315</v>
      </c>
      <c r="G2912" s="211" t="s">
        <v>1688</v>
      </c>
      <c r="H2912" s="212" t="s">
        <v>2439</v>
      </c>
      <c r="I2912" s="213" t="s">
        <v>1317</v>
      </c>
      <c r="J2912" s="201" t="str">
        <f t="shared" si="91"/>
        <v>0514</v>
      </c>
      <c r="K2912" s="209"/>
      <c r="L2912" s="209"/>
      <c r="M2912" s="214"/>
      <c r="N2912" s="209" t="s">
        <v>18777</v>
      </c>
      <c r="O2912" s="215" t="s">
        <v>18778</v>
      </c>
      <c r="P2912" s="215" t="s">
        <v>18937</v>
      </c>
      <c r="Q2912" s="215" t="s">
        <v>18938</v>
      </c>
    </row>
    <row r="2913" spans="1:17" s="208" customFormat="1" ht="13.15" customHeight="1">
      <c r="A2913" s="209" t="str">
        <f t="shared" si="90"/>
        <v>1F-QMA0000026309871174526529</v>
      </c>
      <c r="B2913" s="210" t="s">
        <v>19304</v>
      </c>
      <c r="C2913" s="211" t="s">
        <v>1316</v>
      </c>
      <c r="D2913" s="211" t="s">
        <v>1316</v>
      </c>
      <c r="E2913" s="211" t="s">
        <v>17025</v>
      </c>
      <c r="F2913" s="211" t="s">
        <v>1315</v>
      </c>
      <c r="G2913" s="211" t="s">
        <v>1688</v>
      </c>
      <c r="H2913" s="212" t="s">
        <v>2439</v>
      </c>
      <c r="I2913" s="213" t="s">
        <v>1317</v>
      </c>
      <c r="J2913" s="201" t="str">
        <f t="shared" si="91"/>
        <v>0514</v>
      </c>
      <c r="K2913" s="209"/>
      <c r="L2913" s="209"/>
      <c r="M2913" s="214"/>
      <c r="N2913" s="209" t="s">
        <v>18777</v>
      </c>
      <c r="O2913" s="215" t="s">
        <v>18778</v>
      </c>
      <c r="P2913" s="215" t="s">
        <v>18937</v>
      </c>
      <c r="Q2913" s="215" t="s">
        <v>18938</v>
      </c>
    </row>
    <row r="2914" spans="1:17" s="208" customFormat="1" ht="13.15" customHeight="1">
      <c r="A2914" s="209" t="str">
        <f t="shared" si="90"/>
        <v>1389504101265652267</v>
      </c>
      <c r="B2914" s="210" t="s">
        <v>19305</v>
      </c>
      <c r="C2914" s="211" t="s">
        <v>17028</v>
      </c>
      <c r="D2914" s="211" t="s">
        <v>968</v>
      </c>
      <c r="E2914" s="211" t="s">
        <v>17029</v>
      </c>
      <c r="F2914" s="211" t="s">
        <v>967</v>
      </c>
      <c r="G2914" s="211" t="s">
        <v>1874</v>
      </c>
      <c r="H2914" s="212" t="s">
        <v>3209</v>
      </c>
      <c r="I2914" s="213" t="s">
        <v>969</v>
      </c>
      <c r="J2914" s="201" t="str">
        <f t="shared" si="91"/>
        <v>0516</v>
      </c>
      <c r="K2914" s="209"/>
      <c r="L2914" s="209"/>
      <c r="M2914" s="214"/>
      <c r="N2914" s="209" t="s">
        <v>18777</v>
      </c>
      <c r="O2914" s="215" t="s">
        <v>18778</v>
      </c>
      <c r="P2914" s="215" t="s">
        <v>18770</v>
      </c>
      <c r="Q2914" s="215" t="s">
        <v>18771</v>
      </c>
    </row>
    <row r="2915" spans="1:17" s="208" customFormat="1" ht="13.15" customHeight="1">
      <c r="A2915" s="209" t="str">
        <f t="shared" si="90"/>
        <v>1389504101972590602</v>
      </c>
      <c r="B2915" s="210" t="s">
        <v>19305</v>
      </c>
      <c r="C2915" s="211" t="s">
        <v>968</v>
      </c>
      <c r="D2915" s="211" t="s">
        <v>968</v>
      </c>
      <c r="E2915" s="211" t="s">
        <v>17029</v>
      </c>
      <c r="F2915" s="211" t="s">
        <v>967</v>
      </c>
      <c r="G2915" s="211" t="s">
        <v>1874</v>
      </c>
      <c r="H2915" s="212" t="s">
        <v>3209</v>
      </c>
      <c r="I2915" s="213" t="s">
        <v>969</v>
      </c>
      <c r="J2915" s="201" t="str">
        <f t="shared" si="91"/>
        <v>0516</v>
      </c>
      <c r="K2915" s="209"/>
      <c r="L2915" s="209"/>
      <c r="M2915" s="214"/>
      <c r="N2915" s="209" t="s">
        <v>18777</v>
      </c>
      <c r="O2915" s="215" t="s">
        <v>18778</v>
      </c>
      <c r="P2915" s="215" t="s">
        <v>18770</v>
      </c>
      <c r="Q2915" s="215" t="s">
        <v>18771</v>
      </c>
    </row>
    <row r="2916" spans="1:17" s="208" customFormat="1" ht="13.15" customHeight="1">
      <c r="A2916" s="209" t="str">
        <f t="shared" si="90"/>
        <v>1389504121265652267</v>
      </c>
      <c r="B2916" s="210" t="s">
        <v>19305</v>
      </c>
      <c r="C2916" s="211" t="s">
        <v>17028</v>
      </c>
      <c r="D2916" s="211" t="s">
        <v>968</v>
      </c>
      <c r="E2916" s="211" t="s">
        <v>967</v>
      </c>
      <c r="F2916" s="211" t="s">
        <v>967</v>
      </c>
      <c r="G2916" s="211" t="s">
        <v>1874</v>
      </c>
      <c r="H2916" s="212" t="s">
        <v>3209</v>
      </c>
      <c r="I2916" s="213" t="s">
        <v>969</v>
      </c>
      <c r="J2916" s="201" t="str">
        <f t="shared" si="91"/>
        <v>0516</v>
      </c>
      <c r="K2916" s="209" t="s">
        <v>9256</v>
      </c>
      <c r="L2916" s="209"/>
      <c r="M2916" s="214"/>
      <c r="N2916" s="209" t="s">
        <v>18777</v>
      </c>
      <c r="O2916" s="215" t="s">
        <v>18778</v>
      </c>
      <c r="P2916" s="215" t="s">
        <v>18770</v>
      </c>
      <c r="Q2916" s="215" t="s">
        <v>18771</v>
      </c>
    </row>
    <row r="2917" spans="1:17" s="208" customFormat="1" ht="13.15" customHeight="1">
      <c r="A2917" s="209" t="str">
        <f t="shared" si="90"/>
        <v>1389504121972590602</v>
      </c>
      <c r="B2917" s="210" t="s">
        <v>19305</v>
      </c>
      <c r="C2917" s="211" t="s">
        <v>968</v>
      </c>
      <c r="D2917" s="211" t="s">
        <v>968</v>
      </c>
      <c r="E2917" s="211" t="s">
        <v>967</v>
      </c>
      <c r="F2917" s="211" t="s">
        <v>967</v>
      </c>
      <c r="G2917" s="211" t="s">
        <v>1874</v>
      </c>
      <c r="H2917" s="212" t="s">
        <v>3209</v>
      </c>
      <c r="I2917" s="213" t="s">
        <v>969</v>
      </c>
      <c r="J2917" s="201" t="str">
        <f t="shared" si="91"/>
        <v>0516</v>
      </c>
      <c r="K2917" s="209"/>
      <c r="L2917" s="209"/>
      <c r="M2917" s="214"/>
      <c r="N2917" s="209" t="s">
        <v>18777</v>
      </c>
      <c r="O2917" s="215" t="s">
        <v>18778</v>
      </c>
      <c r="P2917" s="215" t="s">
        <v>18770</v>
      </c>
      <c r="Q2917" s="215" t="s">
        <v>18771</v>
      </c>
    </row>
    <row r="2918" spans="1:17" s="208" customFormat="1" ht="13.15" customHeight="1">
      <c r="A2918" s="209" t="str">
        <f t="shared" si="90"/>
        <v>1389504171366400582</v>
      </c>
      <c r="B2918" s="210" t="s">
        <v>19305</v>
      </c>
      <c r="C2918" s="211" t="s">
        <v>17030</v>
      </c>
      <c r="D2918" s="211" t="s">
        <v>968</v>
      </c>
      <c r="E2918" s="211" t="s">
        <v>17031</v>
      </c>
      <c r="F2918" s="211" t="s">
        <v>967</v>
      </c>
      <c r="G2918" s="211" t="s">
        <v>1874</v>
      </c>
      <c r="H2918" s="212" t="s">
        <v>3209</v>
      </c>
      <c r="I2918" s="213" t="s">
        <v>969</v>
      </c>
      <c r="J2918" s="201" t="str">
        <f t="shared" si="91"/>
        <v>0516</v>
      </c>
      <c r="K2918" s="209" t="s">
        <v>14592</v>
      </c>
      <c r="L2918" s="209"/>
      <c r="M2918" s="214"/>
      <c r="N2918" s="209" t="s">
        <v>18777</v>
      </c>
      <c r="O2918" s="215" t="s">
        <v>18778</v>
      </c>
      <c r="P2918" s="215" t="s">
        <v>18770</v>
      </c>
      <c r="Q2918" s="215" t="s">
        <v>18771</v>
      </c>
    </row>
    <row r="2919" spans="1:17" s="208" customFormat="1" ht="13.15" customHeight="1">
      <c r="A2919" s="209" t="str">
        <f t="shared" si="90"/>
        <v>1F-QMA0000022976081972590602</v>
      </c>
      <c r="B2919" s="210" t="s">
        <v>19305</v>
      </c>
      <c r="C2919" s="211" t="s">
        <v>968</v>
      </c>
      <c r="D2919" s="211" t="s">
        <v>968</v>
      </c>
      <c r="E2919" s="211" t="s">
        <v>17032</v>
      </c>
      <c r="F2919" s="211" t="s">
        <v>967</v>
      </c>
      <c r="G2919" s="211" t="s">
        <v>1874</v>
      </c>
      <c r="H2919" s="212" t="s">
        <v>3209</v>
      </c>
      <c r="I2919" s="213" t="s">
        <v>969</v>
      </c>
      <c r="J2919" s="201" t="str">
        <f t="shared" si="91"/>
        <v>0516</v>
      </c>
      <c r="K2919" s="209"/>
      <c r="L2919" s="209"/>
      <c r="M2919" s="214"/>
      <c r="N2919" s="209" t="s">
        <v>18777</v>
      </c>
      <c r="O2919" s="215" t="s">
        <v>18778</v>
      </c>
      <c r="P2919" s="215" t="s">
        <v>18770</v>
      </c>
      <c r="Q2919" s="215" t="s">
        <v>18771</v>
      </c>
    </row>
    <row r="2920" spans="1:17" s="208" customFormat="1" ht="13.15" customHeight="1">
      <c r="A2920" s="209" t="str">
        <f t="shared" si="90"/>
        <v>1F-QMP0000036186331972590602</v>
      </c>
      <c r="B2920" s="210" t="s">
        <v>19305</v>
      </c>
      <c r="C2920" s="211" t="s">
        <v>968</v>
      </c>
      <c r="D2920" s="211" t="s">
        <v>968</v>
      </c>
      <c r="E2920" s="211" t="s">
        <v>17033</v>
      </c>
      <c r="F2920" s="211" t="s">
        <v>967</v>
      </c>
      <c r="G2920" s="211" t="s">
        <v>1874</v>
      </c>
      <c r="H2920" s="212" t="s">
        <v>3209</v>
      </c>
      <c r="I2920" s="213" t="s">
        <v>969</v>
      </c>
      <c r="J2920" s="201" t="str">
        <f t="shared" si="91"/>
        <v>0516</v>
      </c>
      <c r="K2920" s="209"/>
      <c r="L2920" s="209"/>
      <c r="M2920" s="214"/>
      <c r="N2920" s="209" t="s">
        <v>18777</v>
      </c>
      <c r="O2920" s="215" t="s">
        <v>18778</v>
      </c>
      <c r="P2920" s="215" t="s">
        <v>18770</v>
      </c>
      <c r="Q2920" s="215" t="s">
        <v>18771</v>
      </c>
    </row>
    <row r="2921" spans="1:17" s="208" customFormat="1" ht="13.15" customHeight="1">
      <c r="A2921" s="209" t="str">
        <f t="shared" si="90"/>
        <v>6A-10025871972590602</v>
      </c>
      <c r="B2921" s="210" t="s">
        <v>19305</v>
      </c>
      <c r="C2921" s="211" t="s">
        <v>968</v>
      </c>
      <c r="D2921" s="211" t="s">
        <v>968</v>
      </c>
      <c r="E2921" s="211" t="s">
        <v>17034</v>
      </c>
      <c r="F2921" s="211" t="s">
        <v>967</v>
      </c>
      <c r="G2921" s="211" t="s">
        <v>1874</v>
      </c>
      <c r="H2921" s="212" t="s">
        <v>3209</v>
      </c>
      <c r="I2921" s="213" t="s">
        <v>969</v>
      </c>
      <c r="J2921" s="201" t="str">
        <f t="shared" si="91"/>
        <v>0516</v>
      </c>
      <c r="K2921" s="209"/>
      <c r="L2921" s="209"/>
      <c r="M2921" s="214"/>
      <c r="N2921" s="209" t="s">
        <v>18777</v>
      </c>
      <c r="O2921" s="215" t="s">
        <v>18778</v>
      </c>
      <c r="P2921" s="215" t="s">
        <v>18770</v>
      </c>
      <c r="Q2921" s="215" t="s">
        <v>18771</v>
      </c>
    </row>
    <row r="2922" spans="1:17" s="208" customFormat="1" ht="13.15" customHeight="1">
      <c r="A2922" s="209" t="str">
        <f t="shared" si="90"/>
        <v>6A-100258781972590602</v>
      </c>
      <c r="B2922" s="210" t="s">
        <v>19305</v>
      </c>
      <c r="C2922" s="211" t="s">
        <v>968</v>
      </c>
      <c r="D2922" s="211" t="s">
        <v>968</v>
      </c>
      <c r="E2922" s="211" t="s">
        <v>17035</v>
      </c>
      <c r="F2922" s="211" t="s">
        <v>967</v>
      </c>
      <c r="G2922" s="211" t="s">
        <v>1874</v>
      </c>
      <c r="H2922" s="212" t="s">
        <v>3209</v>
      </c>
      <c r="I2922" s="213" t="s">
        <v>969</v>
      </c>
      <c r="J2922" s="201" t="str">
        <f t="shared" si="91"/>
        <v>0516</v>
      </c>
      <c r="K2922" s="209"/>
      <c r="L2922" s="209"/>
      <c r="M2922" s="214"/>
      <c r="N2922" s="209" t="s">
        <v>18777</v>
      </c>
      <c r="O2922" s="215" t="s">
        <v>18778</v>
      </c>
      <c r="P2922" s="215" t="s">
        <v>18770</v>
      </c>
      <c r="Q2922" s="215" t="s">
        <v>18771</v>
      </c>
    </row>
    <row r="2923" spans="1:17" s="208" customFormat="1" ht="13.15" customHeight="1">
      <c r="A2923" s="209" t="str">
        <f t="shared" si="90"/>
        <v>0920720011811135080</v>
      </c>
      <c r="B2923" s="210" t="s">
        <v>19306</v>
      </c>
      <c r="C2923" s="211" t="s">
        <v>17037</v>
      </c>
      <c r="D2923" s="211" t="s">
        <v>707</v>
      </c>
      <c r="E2923" s="211" t="s">
        <v>17038</v>
      </c>
      <c r="F2923" s="211" t="s">
        <v>706</v>
      </c>
      <c r="G2923" s="211" t="s">
        <v>2110</v>
      </c>
      <c r="H2923" s="212" t="s">
        <v>2447</v>
      </c>
      <c r="I2923" s="213" t="s">
        <v>708</v>
      </c>
      <c r="J2923" s="201" t="str">
        <f t="shared" si="91"/>
        <v>0517</v>
      </c>
      <c r="K2923" s="209"/>
      <c r="L2923" s="209"/>
      <c r="M2923" s="214"/>
      <c r="N2923" s="209" t="s">
        <v>18777</v>
      </c>
      <c r="O2923" s="215" t="s">
        <v>18778</v>
      </c>
      <c r="P2923" s="215" t="s">
        <v>18785</v>
      </c>
      <c r="Q2923" s="215" t="s">
        <v>18786</v>
      </c>
    </row>
    <row r="2924" spans="1:17" s="208" customFormat="1" ht="13.15" customHeight="1">
      <c r="A2924" s="209" t="str">
        <f t="shared" si="90"/>
        <v>0920720021316936990</v>
      </c>
      <c r="B2924" s="210" t="s">
        <v>19306</v>
      </c>
      <c r="C2924" s="211" t="s">
        <v>707</v>
      </c>
      <c r="D2924" s="211" t="s">
        <v>707</v>
      </c>
      <c r="E2924" s="211" t="s">
        <v>17039</v>
      </c>
      <c r="F2924" s="211" t="s">
        <v>706</v>
      </c>
      <c r="G2924" s="211" t="s">
        <v>2110</v>
      </c>
      <c r="H2924" s="212" t="s">
        <v>2447</v>
      </c>
      <c r="I2924" s="213" t="s">
        <v>708</v>
      </c>
      <c r="J2924" s="201" t="str">
        <f t="shared" si="91"/>
        <v>0517</v>
      </c>
      <c r="K2924" s="209" t="s">
        <v>9153</v>
      </c>
      <c r="L2924" s="209"/>
      <c r="M2924" s="214"/>
      <c r="N2924" s="209" t="s">
        <v>18777</v>
      </c>
      <c r="O2924" s="215" t="s">
        <v>18778</v>
      </c>
      <c r="P2924" s="215" t="s">
        <v>18785</v>
      </c>
      <c r="Q2924" s="215" t="s">
        <v>18786</v>
      </c>
    </row>
    <row r="2925" spans="1:17" s="208" customFormat="1" ht="13.15" customHeight="1">
      <c r="A2925" s="209" t="str">
        <f t="shared" si="90"/>
        <v>0920720021811135080</v>
      </c>
      <c r="B2925" s="210" t="s">
        <v>19306</v>
      </c>
      <c r="C2925" s="211" t="s">
        <v>17037</v>
      </c>
      <c r="D2925" s="211" t="s">
        <v>707</v>
      </c>
      <c r="E2925" s="211" t="s">
        <v>17039</v>
      </c>
      <c r="F2925" s="211" t="s">
        <v>706</v>
      </c>
      <c r="G2925" s="211" t="s">
        <v>2110</v>
      </c>
      <c r="H2925" s="212" t="s">
        <v>2447</v>
      </c>
      <c r="I2925" s="213" t="s">
        <v>708</v>
      </c>
      <c r="J2925" s="201" t="str">
        <f t="shared" si="91"/>
        <v>0517</v>
      </c>
      <c r="K2925" s="209"/>
      <c r="L2925" s="209"/>
      <c r="M2925" s="214"/>
      <c r="N2925" s="209" t="s">
        <v>18777</v>
      </c>
      <c r="O2925" s="215" t="s">
        <v>18778</v>
      </c>
      <c r="P2925" s="215" t="s">
        <v>18785</v>
      </c>
      <c r="Q2925" s="215" t="s">
        <v>18786</v>
      </c>
    </row>
    <row r="2926" spans="1:17" s="208" customFormat="1" ht="13.15" customHeight="1">
      <c r="A2926" s="209" t="str">
        <f t="shared" si="90"/>
        <v>1389512031316936990</v>
      </c>
      <c r="B2926" s="210" t="s">
        <v>19306</v>
      </c>
      <c r="C2926" s="211" t="s">
        <v>707</v>
      </c>
      <c r="D2926" s="211" t="s">
        <v>707</v>
      </c>
      <c r="E2926" s="211" t="s">
        <v>17040</v>
      </c>
      <c r="F2926" s="211" t="s">
        <v>706</v>
      </c>
      <c r="G2926" s="211" t="s">
        <v>2110</v>
      </c>
      <c r="H2926" s="212" t="s">
        <v>2447</v>
      </c>
      <c r="I2926" s="213" t="s">
        <v>708</v>
      </c>
      <c r="J2926" s="201" t="str">
        <f t="shared" si="91"/>
        <v>0517</v>
      </c>
      <c r="K2926" s="209"/>
      <c r="L2926" s="209"/>
      <c r="M2926" s="214"/>
      <c r="N2926" s="209" t="s">
        <v>18777</v>
      </c>
      <c r="O2926" s="215" t="s">
        <v>18778</v>
      </c>
      <c r="P2926" s="215" t="s">
        <v>18785</v>
      </c>
      <c r="Q2926" s="215" t="s">
        <v>18786</v>
      </c>
    </row>
    <row r="2927" spans="1:17" s="208" customFormat="1" ht="13.15" customHeight="1">
      <c r="A2927" s="209" t="str">
        <f t="shared" si="90"/>
        <v>1389512041316936990</v>
      </c>
      <c r="B2927" s="210" t="s">
        <v>19306</v>
      </c>
      <c r="C2927" s="211" t="s">
        <v>707</v>
      </c>
      <c r="D2927" s="211" t="s">
        <v>707</v>
      </c>
      <c r="E2927" s="211" t="s">
        <v>17041</v>
      </c>
      <c r="F2927" s="211" t="s">
        <v>706</v>
      </c>
      <c r="G2927" s="211" t="s">
        <v>2110</v>
      </c>
      <c r="H2927" s="212" t="s">
        <v>2447</v>
      </c>
      <c r="I2927" s="213" t="s">
        <v>708</v>
      </c>
      <c r="J2927" s="201" t="str">
        <f t="shared" si="91"/>
        <v>0517</v>
      </c>
      <c r="K2927" s="209"/>
      <c r="L2927" s="209"/>
      <c r="M2927" s="214"/>
      <c r="N2927" s="209" t="s">
        <v>18777</v>
      </c>
      <c r="O2927" s="215" t="s">
        <v>18778</v>
      </c>
      <c r="P2927" s="215" t="s">
        <v>18785</v>
      </c>
      <c r="Q2927" s="215" t="s">
        <v>18786</v>
      </c>
    </row>
    <row r="2928" spans="1:17" s="208" customFormat="1" ht="13.15" customHeight="1">
      <c r="A2928" s="209" t="str">
        <f t="shared" si="90"/>
        <v>1389512051316936990</v>
      </c>
      <c r="B2928" s="210" t="s">
        <v>19306</v>
      </c>
      <c r="C2928" s="211" t="s">
        <v>707</v>
      </c>
      <c r="D2928" s="211" t="s">
        <v>707</v>
      </c>
      <c r="E2928" s="211" t="s">
        <v>17042</v>
      </c>
      <c r="F2928" s="211" t="s">
        <v>706</v>
      </c>
      <c r="G2928" s="211" t="s">
        <v>2110</v>
      </c>
      <c r="H2928" s="212" t="s">
        <v>2447</v>
      </c>
      <c r="I2928" s="213" t="s">
        <v>708</v>
      </c>
      <c r="J2928" s="201" t="str">
        <f t="shared" si="91"/>
        <v>0517</v>
      </c>
      <c r="K2928" s="209"/>
      <c r="L2928" s="209"/>
      <c r="M2928" s="214"/>
      <c r="N2928" s="209" t="s">
        <v>18777</v>
      </c>
      <c r="O2928" s="215" t="s">
        <v>18778</v>
      </c>
      <c r="P2928" s="215" t="s">
        <v>18785</v>
      </c>
      <c r="Q2928" s="215" t="s">
        <v>18786</v>
      </c>
    </row>
    <row r="2929" spans="1:17" s="208" customFormat="1" ht="13.15" customHeight="1">
      <c r="A2929" s="209" t="str">
        <f t="shared" si="90"/>
        <v>1389512081316936990</v>
      </c>
      <c r="B2929" s="210" t="s">
        <v>19306</v>
      </c>
      <c r="C2929" s="211" t="s">
        <v>707</v>
      </c>
      <c r="D2929" s="211" t="s">
        <v>707</v>
      </c>
      <c r="E2929" s="211" t="s">
        <v>17043</v>
      </c>
      <c r="F2929" s="211" t="s">
        <v>706</v>
      </c>
      <c r="G2929" s="211" t="s">
        <v>2110</v>
      </c>
      <c r="H2929" s="212" t="s">
        <v>2447</v>
      </c>
      <c r="I2929" s="213" t="s">
        <v>708</v>
      </c>
      <c r="J2929" s="201" t="str">
        <f t="shared" si="91"/>
        <v>0517</v>
      </c>
      <c r="K2929" s="209"/>
      <c r="L2929" s="209"/>
      <c r="M2929" s="214"/>
      <c r="N2929" s="209" t="s">
        <v>18777</v>
      </c>
      <c r="O2929" s="215" t="s">
        <v>18778</v>
      </c>
      <c r="P2929" s="215" t="s">
        <v>18785</v>
      </c>
      <c r="Q2929" s="215" t="s">
        <v>18786</v>
      </c>
    </row>
    <row r="2930" spans="1:17" s="208" customFormat="1" ht="13.15" customHeight="1">
      <c r="A2930" s="209" t="str">
        <f t="shared" si="90"/>
        <v>1389512091316936990</v>
      </c>
      <c r="B2930" s="210" t="s">
        <v>19306</v>
      </c>
      <c r="C2930" s="211" t="s">
        <v>707</v>
      </c>
      <c r="D2930" s="211" t="s">
        <v>707</v>
      </c>
      <c r="E2930" s="211" t="s">
        <v>17044</v>
      </c>
      <c r="F2930" s="211" t="s">
        <v>706</v>
      </c>
      <c r="G2930" s="211" t="s">
        <v>2110</v>
      </c>
      <c r="H2930" s="212" t="s">
        <v>2447</v>
      </c>
      <c r="I2930" s="213" t="s">
        <v>708</v>
      </c>
      <c r="J2930" s="201" t="str">
        <f t="shared" si="91"/>
        <v>0517</v>
      </c>
      <c r="K2930" s="209"/>
      <c r="L2930" s="209"/>
      <c r="M2930" s="214"/>
      <c r="N2930" s="209" t="s">
        <v>18777</v>
      </c>
      <c r="O2930" s="215" t="s">
        <v>18778</v>
      </c>
      <c r="P2930" s="215" t="s">
        <v>18785</v>
      </c>
      <c r="Q2930" s="215" t="s">
        <v>18786</v>
      </c>
    </row>
    <row r="2931" spans="1:17" s="208" customFormat="1" ht="13.15" customHeight="1">
      <c r="A2931" s="209" t="str">
        <f t="shared" si="90"/>
        <v>1389512101316936990</v>
      </c>
      <c r="B2931" s="210" t="s">
        <v>19306</v>
      </c>
      <c r="C2931" s="211" t="s">
        <v>707</v>
      </c>
      <c r="D2931" s="211" t="s">
        <v>707</v>
      </c>
      <c r="E2931" s="211" t="s">
        <v>17045</v>
      </c>
      <c r="F2931" s="211" t="s">
        <v>706</v>
      </c>
      <c r="G2931" s="211" t="s">
        <v>2110</v>
      </c>
      <c r="H2931" s="212" t="s">
        <v>2447</v>
      </c>
      <c r="I2931" s="213" t="s">
        <v>708</v>
      </c>
      <c r="J2931" s="201" t="str">
        <f t="shared" si="91"/>
        <v>0517</v>
      </c>
      <c r="K2931" s="209"/>
      <c r="L2931" s="209"/>
      <c r="M2931" s="214"/>
      <c r="N2931" s="209" t="s">
        <v>18777</v>
      </c>
      <c r="O2931" s="215" t="s">
        <v>18778</v>
      </c>
      <c r="P2931" s="215" t="s">
        <v>18785</v>
      </c>
      <c r="Q2931" s="215" t="s">
        <v>18786</v>
      </c>
    </row>
    <row r="2932" spans="1:17" s="208" customFormat="1" ht="13.15" customHeight="1">
      <c r="A2932" s="209" t="str">
        <f t="shared" si="90"/>
        <v>1389512111316936990</v>
      </c>
      <c r="B2932" s="210" t="s">
        <v>19306</v>
      </c>
      <c r="C2932" s="211" t="s">
        <v>707</v>
      </c>
      <c r="D2932" s="211" t="s">
        <v>707</v>
      </c>
      <c r="E2932" s="211" t="s">
        <v>706</v>
      </c>
      <c r="F2932" s="211" t="s">
        <v>706</v>
      </c>
      <c r="G2932" s="211" t="s">
        <v>2110</v>
      </c>
      <c r="H2932" s="212" t="s">
        <v>2447</v>
      </c>
      <c r="I2932" s="213" t="s">
        <v>708</v>
      </c>
      <c r="J2932" s="201" t="str">
        <f t="shared" si="91"/>
        <v>0517</v>
      </c>
      <c r="K2932" s="209"/>
      <c r="L2932" s="209"/>
      <c r="M2932" s="214"/>
      <c r="N2932" s="209" t="s">
        <v>18777</v>
      </c>
      <c r="O2932" s="215" t="s">
        <v>18778</v>
      </c>
      <c r="P2932" s="215" t="s">
        <v>18785</v>
      </c>
      <c r="Q2932" s="215" t="s">
        <v>18786</v>
      </c>
    </row>
    <row r="2933" spans="1:17" s="208" customFormat="1" ht="13.15" customHeight="1">
      <c r="A2933" s="209" t="str">
        <f t="shared" si="90"/>
        <v>1389512121316936990</v>
      </c>
      <c r="B2933" s="210" t="s">
        <v>19306</v>
      </c>
      <c r="C2933" s="211" t="s">
        <v>707</v>
      </c>
      <c r="D2933" s="211" t="s">
        <v>707</v>
      </c>
      <c r="E2933" s="211" t="s">
        <v>17048</v>
      </c>
      <c r="F2933" s="211" t="s">
        <v>706</v>
      </c>
      <c r="G2933" s="211" t="s">
        <v>2110</v>
      </c>
      <c r="H2933" s="212" t="s">
        <v>2447</v>
      </c>
      <c r="I2933" s="213" t="s">
        <v>708</v>
      </c>
      <c r="J2933" s="201" t="str">
        <f t="shared" si="91"/>
        <v>0517</v>
      </c>
      <c r="K2933" s="209"/>
      <c r="L2933" s="209"/>
      <c r="M2933" s="214"/>
      <c r="N2933" s="209" t="s">
        <v>18777</v>
      </c>
      <c r="O2933" s="215" t="s">
        <v>18778</v>
      </c>
      <c r="P2933" s="215" t="s">
        <v>18785</v>
      </c>
      <c r="Q2933" s="215" t="s">
        <v>18786</v>
      </c>
    </row>
    <row r="2934" spans="1:17" s="208" customFormat="1" ht="13.15" customHeight="1">
      <c r="A2934" s="209" t="str">
        <f t="shared" si="90"/>
        <v>1389512231316936990</v>
      </c>
      <c r="B2934" s="210" t="s">
        <v>19306</v>
      </c>
      <c r="C2934" s="211" t="s">
        <v>707</v>
      </c>
      <c r="D2934" s="211" t="s">
        <v>707</v>
      </c>
      <c r="E2934" s="211" t="s">
        <v>17049</v>
      </c>
      <c r="F2934" s="211" t="s">
        <v>706</v>
      </c>
      <c r="G2934" s="211" t="s">
        <v>2110</v>
      </c>
      <c r="H2934" s="212" t="s">
        <v>2447</v>
      </c>
      <c r="I2934" s="213" t="s">
        <v>708</v>
      </c>
      <c r="J2934" s="201" t="str">
        <f t="shared" si="91"/>
        <v>0517</v>
      </c>
      <c r="K2934" s="209"/>
      <c r="L2934" s="209"/>
      <c r="M2934" s="214"/>
      <c r="N2934" s="209" t="s">
        <v>18777</v>
      </c>
      <c r="O2934" s="215" t="s">
        <v>18778</v>
      </c>
      <c r="P2934" s="215" t="s">
        <v>18785</v>
      </c>
      <c r="Q2934" s="215" t="s">
        <v>18786</v>
      </c>
    </row>
    <row r="2935" spans="1:17" s="208" customFormat="1" ht="13.15" customHeight="1">
      <c r="A2935" s="209" t="str">
        <f t="shared" si="90"/>
        <v>1389512241316936990</v>
      </c>
      <c r="B2935" s="210" t="s">
        <v>19306</v>
      </c>
      <c r="C2935" s="211" t="s">
        <v>707</v>
      </c>
      <c r="D2935" s="211" t="s">
        <v>707</v>
      </c>
      <c r="E2935" s="211" t="s">
        <v>17046</v>
      </c>
      <c r="F2935" s="211" t="s">
        <v>706</v>
      </c>
      <c r="G2935" s="211" t="s">
        <v>2110</v>
      </c>
      <c r="H2935" s="212" t="s">
        <v>2447</v>
      </c>
      <c r="I2935" s="213" t="s">
        <v>708</v>
      </c>
      <c r="J2935" s="201" t="str">
        <f t="shared" si="91"/>
        <v>0517</v>
      </c>
      <c r="K2935" s="209" t="s">
        <v>13915</v>
      </c>
      <c r="L2935" s="209" t="s">
        <v>13094</v>
      </c>
      <c r="M2935" s="214">
        <v>44084</v>
      </c>
      <c r="N2935" s="209" t="s">
        <v>18777</v>
      </c>
      <c r="O2935" s="215" t="s">
        <v>18778</v>
      </c>
      <c r="P2935" s="215" t="s">
        <v>18785</v>
      </c>
      <c r="Q2935" s="215" t="s">
        <v>18786</v>
      </c>
    </row>
    <row r="2936" spans="1:17" s="208" customFormat="1" ht="13.15" customHeight="1">
      <c r="A2936" s="209" t="str">
        <f t="shared" si="90"/>
        <v>1389512261316936990</v>
      </c>
      <c r="B2936" s="210" t="s">
        <v>19306</v>
      </c>
      <c r="C2936" s="211" t="s">
        <v>707</v>
      </c>
      <c r="D2936" s="211" t="s">
        <v>707</v>
      </c>
      <c r="E2936" s="211" t="s">
        <v>17047</v>
      </c>
      <c r="F2936" s="211" t="s">
        <v>706</v>
      </c>
      <c r="G2936" s="211" t="s">
        <v>2110</v>
      </c>
      <c r="H2936" s="212" t="s">
        <v>2447</v>
      </c>
      <c r="I2936" s="213" t="s">
        <v>708</v>
      </c>
      <c r="J2936" s="201" t="str">
        <f t="shared" si="91"/>
        <v>0517</v>
      </c>
      <c r="K2936" s="209" t="s">
        <v>13915</v>
      </c>
      <c r="L2936" s="209" t="s">
        <v>13094</v>
      </c>
      <c r="M2936" s="214">
        <v>44084</v>
      </c>
      <c r="N2936" s="209" t="s">
        <v>18777</v>
      </c>
      <c r="O2936" s="215" t="s">
        <v>18778</v>
      </c>
      <c r="P2936" s="215" t="s">
        <v>18785</v>
      </c>
      <c r="Q2936" s="215" t="s">
        <v>18786</v>
      </c>
    </row>
    <row r="2937" spans="1:17" s="208" customFormat="1" ht="13.15" customHeight="1">
      <c r="A2937" s="209" t="str">
        <f t="shared" si="90"/>
        <v>##1316936990</v>
      </c>
      <c r="B2937" s="210" t="s">
        <v>19306</v>
      </c>
      <c r="C2937" s="211" t="s">
        <v>707</v>
      </c>
      <c r="D2937" s="211" t="s">
        <v>707</v>
      </c>
      <c r="E2937" s="211" t="s">
        <v>3649</v>
      </c>
      <c r="F2937" s="211" t="s">
        <v>706</v>
      </c>
      <c r="G2937" s="211" t="s">
        <v>2110</v>
      </c>
      <c r="H2937" s="212" t="s">
        <v>2447</v>
      </c>
      <c r="I2937" s="213" t="s">
        <v>708</v>
      </c>
      <c r="J2937" s="201" t="str">
        <f t="shared" si="91"/>
        <v>0517</v>
      </c>
      <c r="K2937" s="209"/>
      <c r="L2937" s="209"/>
      <c r="M2937" s="214"/>
      <c r="N2937" s="209" t="s">
        <v>18777</v>
      </c>
      <c r="O2937" s="215" t="s">
        <v>18778</v>
      </c>
      <c r="P2937" s="215" t="s">
        <v>18785</v>
      </c>
      <c r="Q2937" s="215" t="s">
        <v>18786</v>
      </c>
    </row>
    <row r="2938" spans="1:17" s="208" customFormat="1" ht="13.15" customHeight="1">
      <c r="A2938" s="209" t="str">
        <f t="shared" si="90"/>
        <v>02-0002631316936990</v>
      </c>
      <c r="B2938" s="210" t="s">
        <v>19306</v>
      </c>
      <c r="C2938" s="211" t="s">
        <v>707</v>
      </c>
      <c r="D2938" s="211" t="s">
        <v>707</v>
      </c>
      <c r="E2938" s="211" t="s">
        <v>17036</v>
      </c>
      <c r="F2938" s="211" t="s">
        <v>706</v>
      </c>
      <c r="G2938" s="211" t="s">
        <v>2110</v>
      </c>
      <c r="H2938" s="212" t="s">
        <v>2447</v>
      </c>
      <c r="I2938" s="213" t="s">
        <v>708</v>
      </c>
      <c r="J2938" s="201" t="str">
        <f t="shared" si="91"/>
        <v>0517</v>
      </c>
      <c r="K2938" s="209"/>
      <c r="L2938" s="209"/>
      <c r="M2938" s="214"/>
      <c r="N2938" s="209" t="s">
        <v>18777</v>
      </c>
      <c r="O2938" s="215" t="s">
        <v>18778</v>
      </c>
      <c r="P2938" s="215" t="s">
        <v>18785</v>
      </c>
      <c r="Q2938" s="215" t="s">
        <v>18786</v>
      </c>
    </row>
    <row r="2939" spans="1:17" s="208" customFormat="1" ht="13.15" customHeight="1">
      <c r="A2939" s="209" t="str">
        <f t="shared" si="90"/>
        <v>1389629021891882833</v>
      </c>
      <c r="B2939" s="210" t="s">
        <v>19307</v>
      </c>
      <c r="C2939" s="211" t="s">
        <v>764</v>
      </c>
      <c r="D2939" s="211" t="s">
        <v>764</v>
      </c>
      <c r="E2939" s="211" t="s">
        <v>17050</v>
      </c>
      <c r="F2939" s="211" t="s">
        <v>763</v>
      </c>
      <c r="G2939" s="211" t="s">
        <v>2019</v>
      </c>
      <c r="H2939" s="212" t="s">
        <v>2018</v>
      </c>
      <c r="I2939" s="213" t="s">
        <v>765</v>
      </c>
      <c r="J2939" s="201" t="str">
        <f t="shared" si="91"/>
        <v>0519</v>
      </c>
      <c r="K2939" s="209"/>
      <c r="L2939" s="209"/>
      <c r="M2939" s="214"/>
      <c r="N2939" s="209" t="s">
        <v>18777</v>
      </c>
      <c r="O2939" s="215" t="s">
        <v>18778</v>
      </c>
      <c r="P2939" s="215" t="s">
        <v>18781</v>
      </c>
      <c r="Q2939" s="215" t="s">
        <v>18782</v>
      </c>
    </row>
    <row r="2940" spans="1:17" s="208" customFormat="1" ht="13.15" customHeight="1">
      <c r="A2940" s="209" t="str">
        <f t="shared" si="90"/>
        <v>1389629041891882833</v>
      </c>
      <c r="B2940" s="210" t="s">
        <v>19307</v>
      </c>
      <c r="C2940" s="211" t="s">
        <v>764</v>
      </c>
      <c r="D2940" s="211" t="s">
        <v>764</v>
      </c>
      <c r="E2940" s="211" t="s">
        <v>17051</v>
      </c>
      <c r="F2940" s="211" t="s">
        <v>763</v>
      </c>
      <c r="G2940" s="211" t="s">
        <v>2019</v>
      </c>
      <c r="H2940" s="212" t="s">
        <v>2018</v>
      </c>
      <c r="I2940" s="213" t="s">
        <v>765</v>
      </c>
      <c r="J2940" s="201" t="str">
        <f t="shared" si="91"/>
        <v>0519</v>
      </c>
      <c r="K2940" s="209"/>
      <c r="L2940" s="209"/>
      <c r="M2940" s="214"/>
      <c r="N2940" s="209" t="s">
        <v>18777</v>
      </c>
      <c r="O2940" s="215" t="s">
        <v>18778</v>
      </c>
      <c r="P2940" s="215" t="s">
        <v>18781</v>
      </c>
      <c r="Q2940" s="215" t="s">
        <v>18782</v>
      </c>
    </row>
    <row r="2941" spans="1:17" s="208" customFormat="1" ht="13.15" customHeight="1">
      <c r="A2941" s="209" t="str">
        <f t="shared" si="90"/>
        <v>1389629051891882833</v>
      </c>
      <c r="B2941" s="210" t="s">
        <v>19307</v>
      </c>
      <c r="C2941" s="211" t="s">
        <v>764</v>
      </c>
      <c r="D2941" s="211" t="s">
        <v>764</v>
      </c>
      <c r="E2941" s="211" t="s">
        <v>17052</v>
      </c>
      <c r="F2941" s="211" t="s">
        <v>763</v>
      </c>
      <c r="G2941" s="211" t="s">
        <v>2019</v>
      </c>
      <c r="H2941" s="212" t="s">
        <v>2018</v>
      </c>
      <c r="I2941" s="213" t="s">
        <v>765</v>
      </c>
      <c r="J2941" s="201" t="str">
        <f t="shared" si="91"/>
        <v>0519</v>
      </c>
      <c r="K2941" s="209"/>
      <c r="L2941" s="209"/>
      <c r="M2941" s="214"/>
      <c r="N2941" s="209" t="s">
        <v>18777</v>
      </c>
      <c r="O2941" s="215" t="s">
        <v>18778</v>
      </c>
      <c r="P2941" s="215" t="s">
        <v>18781</v>
      </c>
      <c r="Q2941" s="215" t="s">
        <v>18782</v>
      </c>
    </row>
    <row r="2942" spans="1:17" s="208" customFormat="1" ht="13.15" customHeight="1">
      <c r="A2942" s="209" t="str">
        <f t="shared" si="90"/>
        <v>1389629061891882833</v>
      </c>
      <c r="B2942" s="210" t="s">
        <v>19307</v>
      </c>
      <c r="C2942" s="211" t="s">
        <v>764</v>
      </c>
      <c r="D2942" s="211" t="s">
        <v>764</v>
      </c>
      <c r="E2942" s="211" t="s">
        <v>17053</v>
      </c>
      <c r="F2942" s="211" t="s">
        <v>763</v>
      </c>
      <c r="G2942" s="211" t="s">
        <v>2019</v>
      </c>
      <c r="H2942" s="212" t="s">
        <v>2018</v>
      </c>
      <c r="I2942" s="213" t="s">
        <v>765</v>
      </c>
      <c r="J2942" s="201" t="str">
        <f t="shared" si="91"/>
        <v>0519</v>
      </c>
      <c r="K2942" s="209"/>
      <c r="L2942" s="209"/>
      <c r="M2942" s="214"/>
      <c r="N2942" s="209" t="s">
        <v>18777</v>
      </c>
      <c r="O2942" s="215" t="s">
        <v>18778</v>
      </c>
      <c r="P2942" s="215" t="s">
        <v>18781</v>
      </c>
      <c r="Q2942" s="215" t="s">
        <v>18782</v>
      </c>
    </row>
    <row r="2943" spans="1:17" s="208" customFormat="1" ht="13.15" customHeight="1">
      <c r="A2943" s="209" t="str">
        <f t="shared" si="90"/>
        <v>1389629071568899391</v>
      </c>
      <c r="B2943" s="244" t="s">
        <v>19307</v>
      </c>
      <c r="C2943" s="242" t="s">
        <v>17056</v>
      </c>
      <c r="D2943" s="211" t="s">
        <v>764</v>
      </c>
      <c r="E2943" s="242" t="s">
        <v>763</v>
      </c>
      <c r="F2943" s="211" t="s">
        <v>763</v>
      </c>
      <c r="G2943" s="211" t="s">
        <v>2019</v>
      </c>
      <c r="H2943" s="212" t="s">
        <v>2018</v>
      </c>
      <c r="I2943" s="213" t="s">
        <v>765</v>
      </c>
      <c r="J2943" s="201" t="str">
        <f t="shared" si="91"/>
        <v>0519</v>
      </c>
      <c r="K2943" s="212" t="s">
        <v>18789</v>
      </c>
      <c r="L2943" s="212" t="s">
        <v>13916</v>
      </c>
      <c r="M2943" s="231">
        <v>44495</v>
      </c>
      <c r="N2943" s="209" t="s">
        <v>18777</v>
      </c>
      <c r="O2943" s="215" t="s">
        <v>18778</v>
      </c>
      <c r="P2943" s="215" t="s">
        <v>18937</v>
      </c>
      <c r="Q2943" s="215" t="s">
        <v>18938</v>
      </c>
    </row>
    <row r="2944" spans="1:17" s="208" customFormat="1" ht="13.15" customHeight="1">
      <c r="A2944" s="209" t="str">
        <f t="shared" si="90"/>
        <v>1389629071891882833</v>
      </c>
      <c r="B2944" s="210" t="s">
        <v>19307</v>
      </c>
      <c r="C2944" s="211" t="s">
        <v>764</v>
      </c>
      <c r="D2944" s="211" t="s">
        <v>764</v>
      </c>
      <c r="E2944" s="211" t="s">
        <v>763</v>
      </c>
      <c r="F2944" s="211" t="s">
        <v>763</v>
      </c>
      <c r="G2944" s="211" t="s">
        <v>2019</v>
      </c>
      <c r="H2944" s="212" t="s">
        <v>2018</v>
      </c>
      <c r="I2944" s="213" t="s">
        <v>765</v>
      </c>
      <c r="J2944" s="201" t="str">
        <f t="shared" si="91"/>
        <v>0519</v>
      </c>
      <c r="K2944" s="209"/>
      <c r="L2944" s="209"/>
      <c r="M2944" s="214"/>
      <c r="N2944" s="209" t="s">
        <v>18777</v>
      </c>
      <c r="O2944" s="215" t="s">
        <v>18778</v>
      </c>
      <c r="P2944" s="215" t="s">
        <v>18781</v>
      </c>
      <c r="Q2944" s="215" t="s">
        <v>18782</v>
      </c>
    </row>
    <row r="2945" spans="1:17" s="208" customFormat="1" ht="13.15" customHeight="1">
      <c r="A2945" s="209" t="str">
        <f t="shared" si="90"/>
        <v>3986051011568899391</v>
      </c>
      <c r="B2945" s="210" t="s">
        <v>19307</v>
      </c>
      <c r="C2945" s="211" t="s">
        <v>17056</v>
      </c>
      <c r="D2945" s="211" t="s">
        <v>764</v>
      </c>
      <c r="E2945" s="211" t="s">
        <v>17057</v>
      </c>
      <c r="F2945" s="211" t="s">
        <v>763</v>
      </c>
      <c r="G2945" s="211" t="s">
        <v>2019</v>
      </c>
      <c r="H2945" s="212" t="s">
        <v>2018</v>
      </c>
      <c r="I2945" s="213" t="s">
        <v>765</v>
      </c>
      <c r="J2945" s="201" t="str">
        <f t="shared" si="91"/>
        <v>0519</v>
      </c>
      <c r="K2945" s="209" t="s">
        <v>15312</v>
      </c>
      <c r="L2945" s="209" t="s">
        <v>13094</v>
      </c>
      <c r="M2945" s="214">
        <v>44084</v>
      </c>
      <c r="N2945" s="209" t="s">
        <v>18777</v>
      </c>
      <c r="O2945" s="215" t="s">
        <v>18778</v>
      </c>
      <c r="P2945" s="215" t="s">
        <v>18781</v>
      </c>
      <c r="Q2945" s="215" t="s">
        <v>18782</v>
      </c>
    </row>
    <row r="2946" spans="1:17" s="208" customFormat="1" ht="13.15" customHeight="1">
      <c r="A2946" s="209" t="str">
        <f t="shared" ref="A2946:A3009" si="92">E2946&amp;C2946</f>
        <v>##1891882833</v>
      </c>
      <c r="B2946" s="210" t="s">
        <v>19307</v>
      </c>
      <c r="C2946" s="211" t="s">
        <v>764</v>
      </c>
      <c r="D2946" s="211" t="s">
        <v>764</v>
      </c>
      <c r="E2946" s="211" t="s">
        <v>3649</v>
      </c>
      <c r="F2946" s="211" t="s">
        <v>763</v>
      </c>
      <c r="G2946" s="211" t="s">
        <v>2019</v>
      </c>
      <c r="H2946" s="212" t="s">
        <v>2018</v>
      </c>
      <c r="I2946" s="213" t="s">
        <v>765</v>
      </c>
      <c r="J2946" s="201" t="str">
        <f t="shared" ref="J2946:J3009" si="93">B2946</f>
        <v>0519</v>
      </c>
      <c r="K2946" s="209"/>
      <c r="L2946" s="209"/>
      <c r="M2946" s="214"/>
      <c r="N2946" s="209" t="s">
        <v>18777</v>
      </c>
      <c r="O2946" s="215" t="s">
        <v>18778</v>
      </c>
      <c r="P2946" s="215" t="s">
        <v>18781</v>
      </c>
      <c r="Q2946" s="215" t="s">
        <v>18782</v>
      </c>
    </row>
    <row r="2947" spans="1:17" s="208" customFormat="1" ht="13.15" customHeight="1">
      <c r="A2947" s="209" t="str">
        <f t="shared" si="92"/>
        <v>1F-QMA0000022178251891882833</v>
      </c>
      <c r="B2947" s="210" t="s">
        <v>19307</v>
      </c>
      <c r="C2947" s="211" t="s">
        <v>764</v>
      </c>
      <c r="D2947" s="211" t="s">
        <v>764</v>
      </c>
      <c r="E2947" s="211" t="s">
        <v>17054</v>
      </c>
      <c r="F2947" s="211" t="s">
        <v>763</v>
      </c>
      <c r="G2947" s="211" t="s">
        <v>2019</v>
      </c>
      <c r="H2947" s="212" t="s">
        <v>2018</v>
      </c>
      <c r="I2947" s="213" t="s">
        <v>765</v>
      </c>
      <c r="J2947" s="201" t="str">
        <f t="shared" si="93"/>
        <v>0519</v>
      </c>
      <c r="K2947" s="209"/>
      <c r="L2947" s="209"/>
      <c r="M2947" s="214"/>
      <c r="N2947" s="209" t="s">
        <v>18777</v>
      </c>
      <c r="O2947" s="215" t="s">
        <v>18778</v>
      </c>
      <c r="P2947" s="215" t="s">
        <v>18781</v>
      </c>
      <c r="Q2947" s="215" t="s">
        <v>18782</v>
      </c>
    </row>
    <row r="2948" spans="1:17" s="208" customFormat="1" ht="13.15" customHeight="1">
      <c r="A2948" s="209" t="str">
        <f t="shared" si="92"/>
        <v>1F-QMA0000065672311891882833</v>
      </c>
      <c r="B2948" s="210" t="s">
        <v>19307</v>
      </c>
      <c r="C2948" s="211" t="s">
        <v>764</v>
      </c>
      <c r="D2948" s="211" t="s">
        <v>764</v>
      </c>
      <c r="E2948" s="211" t="s">
        <v>17055</v>
      </c>
      <c r="F2948" s="211" t="s">
        <v>763</v>
      </c>
      <c r="G2948" s="211" t="s">
        <v>2019</v>
      </c>
      <c r="H2948" s="212" t="s">
        <v>2018</v>
      </c>
      <c r="I2948" s="213" t="s">
        <v>765</v>
      </c>
      <c r="J2948" s="201" t="str">
        <f t="shared" si="93"/>
        <v>0519</v>
      </c>
      <c r="K2948" s="209"/>
      <c r="L2948" s="209"/>
      <c r="M2948" s="214"/>
      <c r="N2948" s="209" t="s">
        <v>18777</v>
      </c>
      <c r="O2948" s="215" t="s">
        <v>18778</v>
      </c>
      <c r="P2948" s="215" t="s">
        <v>18781</v>
      </c>
      <c r="Q2948" s="215" t="s">
        <v>18782</v>
      </c>
    </row>
    <row r="2949" spans="1:17" s="208" customFormat="1" ht="13.15" customHeight="1">
      <c r="A2949" s="209" t="str">
        <f t="shared" si="92"/>
        <v>1391351031477643690</v>
      </c>
      <c r="B2949" s="210" t="s">
        <v>19308</v>
      </c>
      <c r="C2949" s="211" t="s">
        <v>427</v>
      </c>
      <c r="D2949" s="211" t="s">
        <v>427</v>
      </c>
      <c r="E2949" s="211" t="s">
        <v>17059</v>
      </c>
      <c r="F2949" s="211" t="s">
        <v>426</v>
      </c>
      <c r="G2949" s="211" t="s">
        <v>1732</v>
      </c>
      <c r="H2949" s="212" t="s">
        <v>1731</v>
      </c>
      <c r="I2949" s="213" t="s">
        <v>428</v>
      </c>
      <c r="J2949" s="201" t="str">
        <f t="shared" si="93"/>
        <v>0520</v>
      </c>
      <c r="K2949" s="209"/>
      <c r="L2949" s="209"/>
      <c r="M2949" s="214"/>
      <c r="N2949" s="209" t="s">
        <v>18765</v>
      </c>
      <c r="O2949" s="215" t="s">
        <v>18766</v>
      </c>
      <c r="P2949" s="215" t="s">
        <v>18879</v>
      </c>
      <c r="Q2949" s="215" t="s">
        <v>18880</v>
      </c>
    </row>
    <row r="2950" spans="1:17" s="208" customFormat="1" ht="13.15" customHeight="1">
      <c r="A2950" s="209" t="str">
        <f t="shared" si="92"/>
        <v>1391351051477643690</v>
      </c>
      <c r="B2950" s="210" t="s">
        <v>19308</v>
      </c>
      <c r="C2950" s="211" t="s">
        <v>427</v>
      </c>
      <c r="D2950" s="211" t="s">
        <v>427</v>
      </c>
      <c r="E2950" s="211" t="s">
        <v>17060</v>
      </c>
      <c r="F2950" s="211" t="s">
        <v>426</v>
      </c>
      <c r="G2950" s="211" t="s">
        <v>1732</v>
      </c>
      <c r="H2950" s="212" t="s">
        <v>1731</v>
      </c>
      <c r="I2950" s="213" t="s">
        <v>428</v>
      </c>
      <c r="J2950" s="201" t="str">
        <f t="shared" si="93"/>
        <v>0520</v>
      </c>
      <c r="K2950" s="209"/>
      <c r="L2950" s="209"/>
      <c r="M2950" s="214"/>
      <c r="N2950" s="209" t="s">
        <v>18765</v>
      </c>
      <c r="O2950" s="215" t="s">
        <v>18766</v>
      </c>
      <c r="P2950" s="215" t="s">
        <v>18879</v>
      </c>
      <c r="Q2950" s="215" t="s">
        <v>18880</v>
      </c>
    </row>
    <row r="2951" spans="1:17" s="208" customFormat="1" ht="13.15" customHeight="1">
      <c r="A2951" s="209" t="str">
        <f t="shared" si="92"/>
        <v>1391351061477643690</v>
      </c>
      <c r="B2951" s="210" t="s">
        <v>19308</v>
      </c>
      <c r="C2951" s="211" t="s">
        <v>427</v>
      </c>
      <c r="D2951" s="211" t="s">
        <v>427</v>
      </c>
      <c r="E2951" s="211" t="s">
        <v>17061</v>
      </c>
      <c r="F2951" s="211" t="s">
        <v>426</v>
      </c>
      <c r="G2951" s="211" t="s">
        <v>1732</v>
      </c>
      <c r="H2951" s="212" t="s">
        <v>1731</v>
      </c>
      <c r="I2951" s="213" t="s">
        <v>428</v>
      </c>
      <c r="J2951" s="201" t="str">
        <f t="shared" si="93"/>
        <v>0520</v>
      </c>
      <c r="K2951" s="209"/>
      <c r="L2951" s="209"/>
      <c r="M2951" s="214"/>
      <c r="N2951" s="209" t="s">
        <v>18765</v>
      </c>
      <c r="O2951" s="215" t="s">
        <v>18766</v>
      </c>
      <c r="P2951" s="215" t="s">
        <v>18879</v>
      </c>
      <c r="Q2951" s="215" t="s">
        <v>18880</v>
      </c>
    </row>
    <row r="2952" spans="1:17" s="208" customFormat="1" ht="13.15" customHeight="1">
      <c r="A2952" s="209" t="str">
        <f t="shared" si="92"/>
        <v>1391351071477643690</v>
      </c>
      <c r="B2952" s="210" t="s">
        <v>19308</v>
      </c>
      <c r="C2952" s="211" t="s">
        <v>427</v>
      </c>
      <c r="D2952" s="211" t="s">
        <v>427</v>
      </c>
      <c r="E2952" s="211" t="s">
        <v>17062</v>
      </c>
      <c r="F2952" s="211" t="s">
        <v>426</v>
      </c>
      <c r="G2952" s="211" t="s">
        <v>1732</v>
      </c>
      <c r="H2952" s="212" t="s">
        <v>1731</v>
      </c>
      <c r="I2952" s="213" t="s">
        <v>428</v>
      </c>
      <c r="J2952" s="201" t="str">
        <f t="shared" si="93"/>
        <v>0520</v>
      </c>
      <c r="K2952" s="209"/>
      <c r="L2952" s="209"/>
      <c r="M2952" s="214"/>
      <c r="N2952" s="209" t="s">
        <v>18765</v>
      </c>
      <c r="O2952" s="215" t="s">
        <v>18766</v>
      </c>
      <c r="P2952" s="215" t="s">
        <v>18879</v>
      </c>
      <c r="Q2952" s="215" t="s">
        <v>18880</v>
      </c>
    </row>
    <row r="2953" spans="1:17" s="208" customFormat="1" ht="13.15" customHeight="1">
      <c r="A2953" s="209" t="str">
        <f t="shared" si="92"/>
        <v>1391351081477643690</v>
      </c>
      <c r="B2953" s="210" t="s">
        <v>19308</v>
      </c>
      <c r="C2953" s="211" t="s">
        <v>427</v>
      </c>
      <c r="D2953" s="211" t="s">
        <v>427</v>
      </c>
      <c r="E2953" s="211" t="s">
        <v>17063</v>
      </c>
      <c r="F2953" s="211" t="s">
        <v>426</v>
      </c>
      <c r="G2953" s="211" t="s">
        <v>1732</v>
      </c>
      <c r="H2953" s="212" t="s">
        <v>1731</v>
      </c>
      <c r="I2953" s="213" t="s">
        <v>428</v>
      </c>
      <c r="J2953" s="201" t="str">
        <f t="shared" si="93"/>
        <v>0520</v>
      </c>
      <c r="K2953" s="209"/>
      <c r="L2953" s="209"/>
      <c r="M2953" s="214"/>
      <c r="N2953" s="209" t="s">
        <v>18765</v>
      </c>
      <c r="O2953" s="215" t="s">
        <v>18766</v>
      </c>
      <c r="P2953" s="215" t="s">
        <v>18879</v>
      </c>
      <c r="Q2953" s="215" t="s">
        <v>18880</v>
      </c>
    </row>
    <row r="2954" spans="1:17" s="208" customFormat="1" ht="13.15" customHeight="1">
      <c r="A2954" s="209" t="str">
        <f t="shared" si="92"/>
        <v>1391351091477643690</v>
      </c>
      <c r="B2954" s="210" t="s">
        <v>19308</v>
      </c>
      <c r="C2954" s="211" t="s">
        <v>427</v>
      </c>
      <c r="D2954" s="211" t="s">
        <v>427</v>
      </c>
      <c r="E2954" s="211" t="s">
        <v>426</v>
      </c>
      <c r="F2954" s="211" t="s">
        <v>426</v>
      </c>
      <c r="G2954" s="211" t="s">
        <v>1732</v>
      </c>
      <c r="H2954" s="212" t="s">
        <v>1731</v>
      </c>
      <c r="I2954" s="213" t="s">
        <v>428</v>
      </c>
      <c r="J2954" s="201" t="str">
        <f t="shared" si="93"/>
        <v>0520</v>
      </c>
      <c r="K2954" s="209"/>
      <c r="L2954" s="209"/>
      <c r="M2954" s="214"/>
      <c r="N2954" s="209" t="s">
        <v>18765</v>
      </c>
      <c r="O2954" s="215" t="s">
        <v>18766</v>
      </c>
      <c r="P2954" s="215" t="s">
        <v>18879</v>
      </c>
      <c r="Q2954" s="215" t="s">
        <v>18880</v>
      </c>
    </row>
    <row r="2955" spans="1:17" s="208" customFormat="1" ht="13.15" customHeight="1">
      <c r="A2955" s="209" t="str">
        <f t="shared" si="92"/>
        <v>1391351121477643690</v>
      </c>
      <c r="B2955" s="210" t="s">
        <v>19308</v>
      </c>
      <c r="C2955" s="211" t="s">
        <v>427</v>
      </c>
      <c r="D2955" s="211" t="s">
        <v>427</v>
      </c>
      <c r="E2955" s="211" t="s">
        <v>17064</v>
      </c>
      <c r="F2955" s="211" t="s">
        <v>426</v>
      </c>
      <c r="G2955" s="211" t="s">
        <v>1732</v>
      </c>
      <c r="H2955" s="212" t="s">
        <v>1731</v>
      </c>
      <c r="I2955" s="213" t="s">
        <v>428</v>
      </c>
      <c r="J2955" s="201" t="str">
        <f t="shared" si="93"/>
        <v>0520</v>
      </c>
      <c r="K2955" s="209"/>
      <c r="L2955" s="209"/>
      <c r="M2955" s="214"/>
      <c r="N2955" s="209" t="s">
        <v>18765</v>
      </c>
      <c r="O2955" s="215" t="s">
        <v>18766</v>
      </c>
      <c r="P2955" s="215" t="s">
        <v>18879</v>
      </c>
      <c r="Q2955" s="215" t="s">
        <v>18880</v>
      </c>
    </row>
    <row r="2956" spans="1:17" s="208" customFormat="1" ht="13.15" customHeight="1">
      <c r="A2956" s="209" t="str">
        <f t="shared" si="92"/>
        <v>1391351161477643690</v>
      </c>
      <c r="B2956" s="210" t="s">
        <v>19308</v>
      </c>
      <c r="C2956" s="211" t="s">
        <v>427</v>
      </c>
      <c r="D2956" s="211" t="s">
        <v>427</v>
      </c>
      <c r="E2956" s="211" t="s">
        <v>17065</v>
      </c>
      <c r="F2956" s="211" t="s">
        <v>426</v>
      </c>
      <c r="G2956" s="211" t="s">
        <v>1732</v>
      </c>
      <c r="H2956" s="212" t="s">
        <v>1731</v>
      </c>
      <c r="I2956" s="213" t="s">
        <v>428</v>
      </c>
      <c r="J2956" s="201" t="str">
        <f t="shared" si="93"/>
        <v>0520</v>
      </c>
      <c r="K2956" s="209"/>
      <c r="L2956" s="209"/>
      <c r="M2956" s="214"/>
      <c r="N2956" s="209" t="s">
        <v>18765</v>
      </c>
      <c r="O2956" s="215" t="s">
        <v>18766</v>
      </c>
      <c r="P2956" s="215" t="s">
        <v>18879</v>
      </c>
      <c r="Q2956" s="215" t="s">
        <v>18880</v>
      </c>
    </row>
    <row r="2957" spans="1:17" s="208" customFormat="1" ht="13.15" customHeight="1">
      <c r="A2957" s="209" t="str">
        <f t="shared" si="92"/>
        <v>1391351171477643690</v>
      </c>
      <c r="B2957" s="210" t="s">
        <v>19308</v>
      </c>
      <c r="C2957" s="211" t="s">
        <v>427</v>
      </c>
      <c r="D2957" s="211" t="s">
        <v>427</v>
      </c>
      <c r="E2957" s="211" t="s">
        <v>17066</v>
      </c>
      <c r="F2957" s="211" t="s">
        <v>426</v>
      </c>
      <c r="G2957" s="211" t="s">
        <v>1732</v>
      </c>
      <c r="H2957" s="212" t="s">
        <v>1731</v>
      </c>
      <c r="I2957" s="213" t="s">
        <v>428</v>
      </c>
      <c r="J2957" s="201" t="str">
        <f t="shared" si="93"/>
        <v>0520</v>
      </c>
      <c r="K2957" s="209"/>
      <c r="L2957" s="209"/>
      <c r="M2957" s="214"/>
      <c r="N2957" s="209" t="s">
        <v>18765</v>
      </c>
      <c r="O2957" s="215" t="s">
        <v>18766</v>
      </c>
      <c r="P2957" s="215" t="s">
        <v>18879</v>
      </c>
      <c r="Q2957" s="215" t="s">
        <v>18880</v>
      </c>
    </row>
    <row r="2958" spans="1:17" s="208" customFormat="1" ht="13.15" customHeight="1">
      <c r="A2958" s="209" t="str">
        <f t="shared" si="92"/>
        <v>1391351181477643690</v>
      </c>
      <c r="B2958" s="210" t="s">
        <v>19308</v>
      </c>
      <c r="C2958" s="211" t="s">
        <v>427</v>
      </c>
      <c r="D2958" s="211" t="s">
        <v>427</v>
      </c>
      <c r="E2958" s="211" t="s">
        <v>17067</v>
      </c>
      <c r="F2958" s="211" t="s">
        <v>426</v>
      </c>
      <c r="G2958" s="211" t="s">
        <v>1732</v>
      </c>
      <c r="H2958" s="212" t="s">
        <v>1731</v>
      </c>
      <c r="I2958" s="213" t="s">
        <v>428</v>
      </c>
      <c r="J2958" s="201" t="str">
        <f t="shared" si="93"/>
        <v>0520</v>
      </c>
      <c r="K2958" s="209"/>
      <c r="L2958" s="209"/>
      <c r="M2958" s="214"/>
      <c r="N2958" s="209" t="s">
        <v>18765</v>
      </c>
      <c r="O2958" s="215" t="s">
        <v>18766</v>
      </c>
      <c r="P2958" s="215" t="s">
        <v>18879</v>
      </c>
      <c r="Q2958" s="215" t="s">
        <v>18880</v>
      </c>
    </row>
    <row r="2959" spans="1:17" s="208" customFormat="1" ht="13.15" customHeight="1">
      <c r="A2959" s="209" t="str">
        <f t="shared" si="92"/>
        <v>1391351201477643690</v>
      </c>
      <c r="B2959" s="210" t="s">
        <v>19308</v>
      </c>
      <c r="C2959" s="211" t="s">
        <v>427</v>
      </c>
      <c r="D2959" s="211" t="s">
        <v>427</v>
      </c>
      <c r="E2959" s="211" t="s">
        <v>17068</v>
      </c>
      <c r="F2959" s="211" t="s">
        <v>426</v>
      </c>
      <c r="G2959" s="211" t="s">
        <v>1732</v>
      </c>
      <c r="H2959" s="212" t="s">
        <v>1731</v>
      </c>
      <c r="I2959" s="213" t="s">
        <v>428</v>
      </c>
      <c r="J2959" s="201" t="str">
        <f t="shared" si="93"/>
        <v>0520</v>
      </c>
      <c r="K2959" s="209"/>
      <c r="L2959" s="209"/>
      <c r="M2959" s="214"/>
      <c r="N2959" s="209" t="s">
        <v>18765</v>
      </c>
      <c r="O2959" s="215" t="s">
        <v>18766</v>
      </c>
      <c r="P2959" s="215" t="s">
        <v>18879</v>
      </c>
      <c r="Q2959" s="215" t="s">
        <v>18880</v>
      </c>
    </row>
    <row r="2960" spans="1:17" s="208" customFormat="1" ht="13.15" customHeight="1">
      <c r="A2960" s="209" t="str">
        <f t="shared" si="92"/>
        <v>1391351211477643690</v>
      </c>
      <c r="B2960" s="210" t="s">
        <v>19308</v>
      </c>
      <c r="C2960" s="211" t="s">
        <v>427</v>
      </c>
      <c r="D2960" s="211" t="s">
        <v>427</v>
      </c>
      <c r="E2960" s="211" t="s">
        <v>17069</v>
      </c>
      <c r="F2960" s="211" t="s">
        <v>426</v>
      </c>
      <c r="G2960" s="211" t="s">
        <v>1732</v>
      </c>
      <c r="H2960" s="212" t="s">
        <v>1731</v>
      </c>
      <c r="I2960" s="213" t="s">
        <v>428</v>
      </c>
      <c r="J2960" s="201" t="str">
        <f t="shared" si="93"/>
        <v>0520</v>
      </c>
      <c r="K2960" s="209"/>
      <c r="L2960" s="209"/>
      <c r="M2960" s="214"/>
      <c r="N2960" s="209" t="s">
        <v>18765</v>
      </c>
      <c r="O2960" s="215" t="s">
        <v>18766</v>
      </c>
      <c r="P2960" s="215" t="s">
        <v>18879</v>
      </c>
      <c r="Q2960" s="215" t="s">
        <v>18880</v>
      </c>
    </row>
    <row r="2961" spans="1:20" ht="13.15" customHeight="1">
      <c r="A2961" s="209" t="str">
        <f t="shared" si="92"/>
        <v>1391351221477643690</v>
      </c>
      <c r="B2961" s="210" t="s">
        <v>19308</v>
      </c>
      <c r="C2961" s="211" t="s">
        <v>427</v>
      </c>
      <c r="D2961" s="211" t="s">
        <v>427</v>
      </c>
      <c r="E2961" s="211" t="s">
        <v>17070</v>
      </c>
      <c r="F2961" s="211" t="s">
        <v>426</v>
      </c>
      <c r="G2961" s="211" t="s">
        <v>1732</v>
      </c>
      <c r="H2961" s="212" t="s">
        <v>1731</v>
      </c>
      <c r="I2961" s="213" t="s">
        <v>428</v>
      </c>
      <c r="J2961" s="201" t="str">
        <f t="shared" si="93"/>
        <v>0520</v>
      </c>
      <c r="K2961" s="209"/>
      <c r="L2961" s="209"/>
      <c r="M2961" s="214"/>
      <c r="N2961" s="209" t="s">
        <v>18765</v>
      </c>
      <c r="O2961" s="215" t="s">
        <v>18766</v>
      </c>
      <c r="P2961" s="215" t="s">
        <v>18879</v>
      </c>
      <c r="Q2961" s="215" t="s">
        <v>18880</v>
      </c>
      <c r="S2961" s="208"/>
    </row>
    <row r="2962" spans="1:20" ht="13.15" customHeight="1">
      <c r="A2962" s="209" t="str">
        <f t="shared" si="92"/>
        <v>2085177011477643690</v>
      </c>
      <c r="B2962" s="210" t="s">
        <v>19308</v>
      </c>
      <c r="C2962" s="211" t="s">
        <v>427</v>
      </c>
      <c r="D2962" s="211" t="s">
        <v>427</v>
      </c>
      <c r="E2962" s="211" t="s">
        <v>17074</v>
      </c>
      <c r="F2962" s="211" t="s">
        <v>426</v>
      </c>
      <c r="G2962" s="211" t="s">
        <v>1732</v>
      </c>
      <c r="H2962" s="212" t="s">
        <v>1731</v>
      </c>
      <c r="I2962" s="213" t="s">
        <v>428</v>
      </c>
      <c r="J2962" s="201" t="str">
        <f t="shared" si="93"/>
        <v>0520</v>
      </c>
      <c r="K2962" s="209"/>
      <c r="L2962" s="209"/>
      <c r="M2962" s="214"/>
      <c r="N2962" s="209" t="s">
        <v>18765</v>
      </c>
      <c r="O2962" s="215" t="s">
        <v>18766</v>
      </c>
      <c r="P2962" s="215" t="s">
        <v>18879</v>
      </c>
      <c r="Q2962" s="215" t="s">
        <v>18880</v>
      </c>
      <c r="S2962" s="208"/>
    </row>
    <row r="2963" spans="1:20" ht="13.15" customHeight="1">
      <c r="A2963" s="209" t="str">
        <f t="shared" si="92"/>
        <v>2085177021477643690</v>
      </c>
      <c r="B2963" s="210" t="s">
        <v>19308</v>
      </c>
      <c r="C2963" s="211" t="s">
        <v>427</v>
      </c>
      <c r="D2963" s="211" t="s">
        <v>427</v>
      </c>
      <c r="E2963" s="211" t="s">
        <v>17075</v>
      </c>
      <c r="F2963" s="211" t="s">
        <v>426</v>
      </c>
      <c r="G2963" s="211" t="s">
        <v>1732</v>
      </c>
      <c r="H2963" s="212" t="s">
        <v>1731</v>
      </c>
      <c r="I2963" s="213" t="s">
        <v>428</v>
      </c>
      <c r="J2963" s="201" t="str">
        <f t="shared" si="93"/>
        <v>0520</v>
      </c>
      <c r="K2963" s="209"/>
      <c r="L2963" s="209"/>
      <c r="M2963" s="214"/>
      <c r="N2963" s="209" t="s">
        <v>18765</v>
      </c>
      <c r="O2963" s="215" t="s">
        <v>18766</v>
      </c>
      <c r="P2963" s="215" t="s">
        <v>18879</v>
      </c>
      <c r="Q2963" s="215" t="s">
        <v>18880</v>
      </c>
      <c r="S2963" s="208"/>
    </row>
    <row r="2964" spans="1:20" ht="13.15" customHeight="1">
      <c r="A2964" s="209" t="str">
        <f t="shared" si="92"/>
        <v>06-1064321001477643690</v>
      </c>
      <c r="B2964" s="210" t="s">
        <v>19308</v>
      </c>
      <c r="C2964" s="211" t="s">
        <v>427</v>
      </c>
      <c r="D2964" s="211" t="s">
        <v>427</v>
      </c>
      <c r="E2964" s="211" t="s">
        <v>17058</v>
      </c>
      <c r="F2964" s="211" t="s">
        <v>426</v>
      </c>
      <c r="G2964" s="211" t="s">
        <v>1732</v>
      </c>
      <c r="H2964" s="212" t="s">
        <v>1731</v>
      </c>
      <c r="I2964" s="213" t="s">
        <v>428</v>
      </c>
      <c r="J2964" s="201" t="str">
        <f t="shared" si="93"/>
        <v>0520</v>
      </c>
      <c r="K2964" s="209"/>
      <c r="L2964" s="209"/>
      <c r="M2964" s="214"/>
      <c r="N2964" s="209" t="s">
        <v>18765</v>
      </c>
      <c r="O2964" s="215" t="s">
        <v>18766</v>
      </c>
      <c r="P2964" s="215" t="s">
        <v>18879</v>
      </c>
      <c r="Q2964" s="215" t="s">
        <v>18880</v>
      </c>
      <c r="S2964" s="208"/>
    </row>
    <row r="2965" spans="1:20" ht="13.15" customHeight="1">
      <c r="A2965" s="209" t="str">
        <f t="shared" si="92"/>
        <v>1F-QMA0000020765761477643690</v>
      </c>
      <c r="B2965" s="210" t="s">
        <v>19308</v>
      </c>
      <c r="C2965" s="211" t="s">
        <v>427</v>
      </c>
      <c r="D2965" s="211" t="s">
        <v>427</v>
      </c>
      <c r="E2965" s="211" t="s">
        <v>17071</v>
      </c>
      <c r="F2965" s="211" t="s">
        <v>426</v>
      </c>
      <c r="G2965" s="211" t="s">
        <v>1732</v>
      </c>
      <c r="H2965" s="212" t="s">
        <v>1731</v>
      </c>
      <c r="I2965" s="213" t="s">
        <v>428</v>
      </c>
      <c r="J2965" s="201" t="str">
        <f t="shared" si="93"/>
        <v>0520</v>
      </c>
      <c r="K2965" s="209"/>
      <c r="L2965" s="209"/>
      <c r="M2965" s="214"/>
      <c r="N2965" s="209" t="s">
        <v>18765</v>
      </c>
      <c r="O2965" s="215" t="s">
        <v>18766</v>
      </c>
      <c r="P2965" s="215" t="s">
        <v>18879</v>
      </c>
      <c r="Q2965" s="215" t="s">
        <v>18880</v>
      </c>
      <c r="S2965" s="208"/>
    </row>
    <row r="2966" spans="1:20" ht="13.15" customHeight="1">
      <c r="A2966" s="209" t="str">
        <f t="shared" si="92"/>
        <v>1F-QMP0000033446661477643690</v>
      </c>
      <c r="B2966" s="210" t="s">
        <v>19308</v>
      </c>
      <c r="C2966" s="211" t="s">
        <v>427</v>
      </c>
      <c r="D2966" s="211" t="s">
        <v>427</v>
      </c>
      <c r="E2966" s="211" t="s">
        <v>17072</v>
      </c>
      <c r="F2966" s="211" t="s">
        <v>426</v>
      </c>
      <c r="G2966" s="211" t="s">
        <v>1732</v>
      </c>
      <c r="H2966" s="212" t="s">
        <v>1731</v>
      </c>
      <c r="I2966" s="213" t="s">
        <v>428</v>
      </c>
      <c r="J2966" s="201" t="str">
        <f t="shared" si="93"/>
        <v>0520</v>
      </c>
      <c r="K2966" s="209"/>
      <c r="L2966" s="209"/>
      <c r="M2966" s="214"/>
      <c r="N2966" s="209" t="s">
        <v>18765</v>
      </c>
      <c r="O2966" s="215" t="s">
        <v>18766</v>
      </c>
      <c r="P2966" s="215" t="s">
        <v>18879</v>
      </c>
      <c r="Q2966" s="215" t="s">
        <v>18880</v>
      </c>
      <c r="S2966" s="208"/>
    </row>
    <row r="2967" spans="1:20" ht="13.15" customHeight="1">
      <c r="A2967" s="209" t="str">
        <f t="shared" si="92"/>
        <v>1F-QMP0000039879001477643690</v>
      </c>
      <c r="B2967" s="210" t="s">
        <v>19308</v>
      </c>
      <c r="C2967" s="211" t="s">
        <v>427</v>
      </c>
      <c r="D2967" s="211" t="s">
        <v>427</v>
      </c>
      <c r="E2967" s="211" t="s">
        <v>17073</v>
      </c>
      <c r="F2967" s="211" t="s">
        <v>426</v>
      </c>
      <c r="G2967" s="211" t="s">
        <v>1732</v>
      </c>
      <c r="H2967" s="212" t="s">
        <v>1731</v>
      </c>
      <c r="I2967" s="213" t="s">
        <v>428</v>
      </c>
      <c r="J2967" s="201" t="str">
        <f t="shared" si="93"/>
        <v>0520</v>
      </c>
      <c r="K2967" s="209"/>
      <c r="L2967" s="209"/>
      <c r="M2967" s="214"/>
      <c r="N2967" s="209" t="s">
        <v>18765</v>
      </c>
      <c r="O2967" s="215" t="s">
        <v>18766</v>
      </c>
      <c r="P2967" s="215" t="s">
        <v>18879</v>
      </c>
      <c r="Q2967" s="215" t="s">
        <v>18880</v>
      </c>
      <c r="S2967" s="208"/>
    </row>
    <row r="2968" spans="1:20" ht="13.15" customHeight="1">
      <c r="A2968" s="209" t="str">
        <f t="shared" si="92"/>
        <v>7N-10010031477643690</v>
      </c>
      <c r="B2968" s="210" t="s">
        <v>19308</v>
      </c>
      <c r="C2968" s="211" t="s">
        <v>427</v>
      </c>
      <c r="D2968" s="211" t="s">
        <v>427</v>
      </c>
      <c r="E2968" s="211" t="s">
        <v>17076</v>
      </c>
      <c r="F2968" s="211" t="s">
        <v>426</v>
      </c>
      <c r="G2968" s="211" t="s">
        <v>1732</v>
      </c>
      <c r="H2968" s="212" t="s">
        <v>1731</v>
      </c>
      <c r="I2968" s="213" t="s">
        <v>428</v>
      </c>
      <c r="J2968" s="201" t="str">
        <f t="shared" si="93"/>
        <v>0520</v>
      </c>
      <c r="K2968" s="209"/>
      <c r="L2968" s="209"/>
      <c r="M2968" s="214"/>
      <c r="N2968" s="209" t="s">
        <v>18765</v>
      </c>
      <c r="O2968" s="215" t="s">
        <v>18766</v>
      </c>
      <c r="P2968" s="215" t="s">
        <v>18879</v>
      </c>
      <c r="Q2968" s="215" t="s">
        <v>18880</v>
      </c>
      <c r="S2968" s="208"/>
    </row>
    <row r="2969" spans="1:20" ht="13.15" customHeight="1">
      <c r="A2969" s="209" t="str">
        <f t="shared" si="92"/>
        <v>7N-100100371477643690</v>
      </c>
      <c r="B2969" s="210" t="s">
        <v>19308</v>
      </c>
      <c r="C2969" s="211" t="s">
        <v>427</v>
      </c>
      <c r="D2969" s="211" t="s">
        <v>427</v>
      </c>
      <c r="E2969" s="211" t="s">
        <v>17077</v>
      </c>
      <c r="F2969" s="211" t="s">
        <v>426</v>
      </c>
      <c r="G2969" s="211" t="s">
        <v>1732</v>
      </c>
      <c r="H2969" s="212" t="s">
        <v>1731</v>
      </c>
      <c r="I2969" s="213" t="s">
        <v>428</v>
      </c>
      <c r="J2969" s="201" t="str">
        <f t="shared" si="93"/>
        <v>0520</v>
      </c>
      <c r="K2969" s="209"/>
      <c r="L2969" s="209"/>
      <c r="M2969" s="214"/>
      <c r="N2969" s="209" t="s">
        <v>18765</v>
      </c>
      <c r="O2969" s="215" t="s">
        <v>18766</v>
      </c>
      <c r="P2969" s="215" t="s">
        <v>18879</v>
      </c>
      <c r="Q2969" s="215" t="s">
        <v>18880</v>
      </c>
      <c r="S2969" s="208"/>
    </row>
    <row r="2970" spans="1:20" ht="13.15" customHeight="1">
      <c r="A2970" s="209" t="str">
        <f t="shared" si="92"/>
        <v>7T-QMA0000020765761477643690</v>
      </c>
      <c r="B2970" s="210" t="s">
        <v>19308</v>
      </c>
      <c r="C2970" s="211" t="s">
        <v>427</v>
      </c>
      <c r="D2970" s="211" t="s">
        <v>427</v>
      </c>
      <c r="E2970" s="211" t="s">
        <v>17078</v>
      </c>
      <c r="F2970" s="211" t="s">
        <v>426</v>
      </c>
      <c r="G2970" s="211" t="s">
        <v>1732</v>
      </c>
      <c r="H2970" s="212" t="s">
        <v>1731</v>
      </c>
      <c r="I2970" s="213" t="s">
        <v>428</v>
      </c>
      <c r="J2970" s="201" t="str">
        <f t="shared" si="93"/>
        <v>0520</v>
      </c>
      <c r="K2970" s="209"/>
      <c r="L2970" s="209"/>
      <c r="M2970" s="214"/>
      <c r="N2970" s="209" t="s">
        <v>18765</v>
      </c>
      <c r="O2970" s="215" t="s">
        <v>18766</v>
      </c>
      <c r="P2970" s="215" t="s">
        <v>18879</v>
      </c>
      <c r="Q2970" s="215" t="s">
        <v>18880</v>
      </c>
      <c r="S2970" s="208"/>
    </row>
    <row r="2971" spans="1:20" ht="13.15" customHeight="1">
      <c r="A2971" s="209" t="str">
        <f t="shared" si="92"/>
        <v>7T-TMP0000033338361477643690</v>
      </c>
      <c r="B2971" s="210" t="s">
        <v>19308</v>
      </c>
      <c r="C2971" s="211" t="s">
        <v>427</v>
      </c>
      <c r="D2971" s="211" t="s">
        <v>427</v>
      </c>
      <c r="E2971" s="211" t="s">
        <v>17079</v>
      </c>
      <c r="F2971" s="211" t="s">
        <v>426</v>
      </c>
      <c r="G2971" s="211" t="s">
        <v>1732</v>
      </c>
      <c r="H2971" s="212" t="s">
        <v>1731</v>
      </c>
      <c r="I2971" s="213" t="s">
        <v>428</v>
      </c>
      <c r="J2971" s="201" t="str">
        <f t="shared" si="93"/>
        <v>0520</v>
      </c>
      <c r="K2971" s="209"/>
      <c r="L2971" s="209"/>
      <c r="M2971" s="214"/>
      <c r="N2971" s="209" t="s">
        <v>18765</v>
      </c>
      <c r="O2971" s="215" t="s">
        <v>18766</v>
      </c>
      <c r="P2971" s="215" t="s">
        <v>18879</v>
      </c>
      <c r="Q2971" s="215" t="s">
        <v>18880</v>
      </c>
      <c r="S2971" s="208"/>
    </row>
    <row r="2972" spans="1:20" ht="13.15" customHeight="1">
      <c r="A2972" s="209" t="str">
        <f t="shared" si="92"/>
        <v>7W-0005880850011477643690</v>
      </c>
      <c r="B2972" s="210" t="s">
        <v>19308</v>
      </c>
      <c r="C2972" s="211" t="s">
        <v>427</v>
      </c>
      <c r="D2972" s="211" t="s">
        <v>427</v>
      </c>
      <c r="E2972" s="211" t="s">
        <v>17080</v>
      </c>
      <c r="F2972" s="211" t="s">
        <v>426</v>
      </c>
      <c r="G2972" s="211" t="s">
        <v>1732</v>
      </c>
      <c r="H2972" s="212" t="s">
        <v>1731</v>
      </c>
      <c r="I2972" s="213" t="s">
        <v>428</v>
      </c>
      <c r="J2972" s="201" t="str">
        <f t="shared" si="93"/>
        <v>0520</v>
      </c>
      <c r="K2972" s="209"/>
      <c r="L2972" s="209"/>
      <c r="M2972" s="214"/>
      <c r="N2972" s="209" t="s">
        <v>18765</v>
      </c>
      <c r="O2972" s="215" t="s">
        <v>18766</v>
      </c>
      <c r="P2972" s="215" t="s">
        <v>18879</v>
      </c>
      <c r="Q2972" s="215" t="s">
        <v>18880</v>
      </c>
      <c r="S2972" s="208"/>
    </row>
    <row r="2973" spans="1:20" ht="13.15" customHeight="1">
      <c r="A2973" s="209" t="str">
        <f t="shared" si="92"/>
        <v>8U-100100371477643690</v>
      </c>
      <c r="B2973" s="210" t="s">
        <v>19308</v>
      </c>
      <c r="C2973" s="211" t="s">
        <v>427</v>
      </c>
      <c r="D2973" s="211" t="s">
        <v>427</v>
      </c>
      <c r="E2973" s="211" t="s">
        <v>17081</v>
      </c>
      <c r="F2973" s="211" t="s">
        <v>426</v>
      </c>
      <c r="G2973" s="211" t="s">
        <v>1732</v>
      </c>
      <c r="H2973" s="212" t="s">
        <v>1731</v>
      </c>
      <c r="I2973" s="213" t="s">
        <v>428</v>
      </c>
      <c r="J2973" s="201" t="str">
        <f t="shared" si="93"/>
        <v>0520</v>
      </c>
      <c r="K2973" s="209"/>
      <c r="L2973" s="209"/>
      <c r="M2973" s="214"/>
      <c r="N2973" s="209" t="s">
        <v>18765</v>
      </c>
      <c r="O2973" s="215" t="s">
        <v>18766</v>
      </c>
      <c r="P2973" s="215" t="s">
        <v>18879</v>
      </c>
      <c r="Q2973" s="215" t="s">
        <v>18880</v>
      </c>
      <c r="S2973" s="208"/>
    </row>
    <row r="2974" spans="1:20" ht="13.15" customHeight="1">
      <c r="A2974" s="209" t="str">
        <f t="shared" si="92"/>
        <v>8W-QMA0000020765761477643690</v>
      </c>
      <c r="B2974" s="210" t="s">
        <v>19308</v>
      </c>
      <c r="C2974" s="211" t="s">
        <v>427</v>
      </c>
      <c r="D2974" s="211" t="s">
        <v>427</v>
      </c>
      <c r="E2974" s="211" t="s">
        <v>17082</v>
      </c>
      <c r="F2974" s="211" t="s">
        <v>426</v>
      </c>
      <c r="G2974" s="211" t="s">
        <v>1732</v>
      </c>
      <c r="H2974" s="212" t="s">
        <v>1731</v>
      </c>
      <c r="I2974" s="213" t="s">
        <v>428</v>
      </c>
      <c r="J2974" s="201" t="str">
        <f t="shared" si="93"/>
        <v>0520</v>
      </c>
      <c r="K2974" s="209"/>
      <c r="L2974" s="209"/>
      <c r="M2974" s="214"/>
      <c r="N2974" s="209" t="s">
        <v>18765</v>
      </c>
      <c r="O2974" s="215" t="s">
        <v>18766</v>
      </c>
      <c r="P2974" s="215" t="s">
        <v>18879</v>
      </c>
      <c r="Q2974" s="215" t="s">
        <v>18880</v>
      </c>
      <c r="S2974" s="208"/>
    </row>
    <row r="2975" spans="1:20" ht="13.15" customHeight="1">
      <c r="A2975" s="245" t="str">
        <f t="shared" si="92"/>
        <v>##1477643690</v>
      </c>
      <c r="B2975" s="217" t="s">
        <v>19308</v>
      </c>
      <c r="C2975" s="218" t="s">
        <v>427</v>
      </c>
      <c r="D2975" s="218" t="s">
        <v>427</v>
      </c>
      <c r="E2975" s="227" t="s">
        <v>3649</v>
      </c>
      <c r="F2975" s="218" t="s">
        <v>426</v>
      </c>
      <c r="G2975" s="218" t="s">
        <v>1732</v>
      </c>
      <c r="H2975" s="219" t="s">
        <v>1731</v>
      </c>
      <c r="I2975" s="220" t="s">
        <v>428</v>
      </c>
      <c r="J2975" s="201" t="str">
        <f t="shared" si="93"/>
        <v>0520</v>
      </c>
      <c r="K2975" s="216" t="s">
        <v>23203</v>
      </c>
      <c r="L2975" s="216" t="s">
        <v>23204</v>
      </c>
      <c r="M2975" s="221">
        <v>44812</v>
      </c>
      <c r="N2975" s="216" t="s">
        <v>18765</v>
      </c>
      <c r="O2975" s="222" t="s">
        <v>18766</v>
      </c>
      <c r="P2975" s="222" t="s">
        <v>18879</v>
      </c>
      <c r="Q2975" s="222" t="s">
        <v>18880</v>
      </c>
      <c r="R2975" s="223"/>
      <c r="S2975" s="230"/>
      <c r="T2975" s="223"/>
    </row>
    <row r="2976" spans="1:20" ht="13.15" customHeight="1">
      <c r="A2976" s="209" t="str">
        <f t="shared" si="92"/>
        <v>1391724061396746129</v>
      </c>
      <c r="B2976" s="210" t="s">
        <v>19309</v>
      </c>
      <c r="C2976" s="211" t="s">
        <v>863</v>
      </c>
      <c r="D2976" s="211" t="s">
        <v>863</v>
      </c>
      <c r="E2976" s="211" t="s">
        <v>17083</v>
      </c>
      <c r="F2976" s="211" t="s">
        <v>862</v>
      </c>
      <c r="G2976" s="211" t="s">
        <v>1946</v>
      </c>
      <c r="H2976" s="212" t="s">
        <v>1945</v>
      </c>
      <c r="I2976" s="213" t="s">
        <v>19310</v>
      </c>
      <c r="J2976" s="201" t="str">
        <f t="shared" si="93"/>
        <v>0521</v>
      </c>
      <c r="K2976" s="209"/>
      <c r="L2976" s="209"/>
      <c r="M2976" s="214"/>
      <c r="N2976" s="209" t="s">
        <v>18777</v>
      </c>
      <c r="O2976" s="215" t="s">
        <v>18778</v>
      </c>
      <c r="P2976" s="215" t="s">
        <v>18781</v>
      </c>
      <c r="Q2976" s="215" t="s">
        <v>18782</v>
      </c>
      <c r="S2976" s="208"/>
    </row>
    <row r="2977" spans="1:17" s="208" customFormat="1" ht="13.15" customHeight="1">
      <c r="A2977" s="209" t="str">
        <f t="shared" si="92"/>
        <v>1391724091396746129</v>
      </c>
      <c r="B2977" s="210" t="s">
        <v>19309</v>
      </c>
      <c r="C2977" s="211" t="s">
        <v>863</v>
      </c>
      <c r="D2977" s="211" t="s">
        <v>863</v>
      </c>
      <c r="E2977" s="211" t="s">
        <v>17084</v>
      </c>
      <c r="F2977" s="211" t="s">
        <v>862</v>
      </c>
      <c r="G2977" s="211" t="s">
        <v>1946</v>
      </c>
      <c r="H2977" s="212" t="s">
        <v>1945</v>
      </c>
      <c r="I2977" s="213" t="s">
        <v>19310</v>
      </c>
      <c r="J2977" s="201" t="str">
        <f t="shared" si="93"/>
        <v>0521</v>
      </c>
      <c r="K2977" s="209"/>
      <c r="L2977" s="209"/>
      <c r="M2977" s="214"/>
      <c r="N2977" s="209" t="s">
        <v>18777</v>
      </c>
      <c r="O2977" s="215" t="s">
        <v>18778</v>
      </c>
      <c r="P2977" s="215" t="s">
        <v>18781</v>
      </c>
      <c r="Q2977" s="215" t="s">
        <v>18782</v>
      </c>
    </row>
    <row r="2978" spans="1:17" s="208" customFormat="1" ht="13.15" customHeight="1">
      <c r="A2978" s="209" t="str">
        <f t="shared" si="92"/>
        <v>1391724101396746129</v>
      </c>
      <c r="B2978" s="210" t="s">
        <v>19309</v>
      </c>
      <c r="C2978" s="211" t="s">
        <v>863</v>
      </c>
      <c r="D2978" s="211" t="s">
        <v>863</v>
      </c>
      <c r="E2978" s="211" t="s">
        <v>17085</v>
      </c>
      <c r="F2978" s="211" t="s">
        <v>862</v>
      </c>
      <c r="G2978" s="211" t="s">
        <v>1946</v>
      </c>
      <c r="H2978" s="212" t="s">
        <v>1945</v>
      </c>
      <c r="I2978" s="213" t="s">
        <v>19310</v>
      </c>
      <c r="J2978" s="201" t="str">
        <f t="shared" si="93"/>
        <v>0521</v>
      </c>
      <c r="K2978" s="209"/>
      <c r="L2978" s="209"/>
      <c r="M2978" s="214"/>
      <c r="N2978" s="209" t="s">
        <v>18777</v>
      </c>
      <c r="O2978" s="215" t="s">
        <v>18778</v>
      </c>
      <c r="P2978" s="215" t="s">
        <v>18781</v>
      </c>
      <c r="Q2978" s="215" t="s">
        <v>18782</v>
      </c>
    </row>
    <row r="2979" spans="1:17" s="208" customFormat="1" ht="13.15" customHeight="1">
      <c r="A2979" s="209" t="str">
        <f t="shared" si="92"/>
        <v>1391724111396746129</v>
      </c>
      <c r="B2979" s="210" t="s">
        <v>19309</v>
      </c>
      <c r="C2979" s="211" t="s">
        <v>863</v>
      </c>
      <c r="D2979" s="211" t="s">
        <v>863</v>
      </c>
      <c r="E2979" s="211" t="s">
        <v>17086</v>
      </c>
      <c r="F2979" s="211" t="s">
        <v>862</v>
      </c>
      <c r="G2979" s="211" t="s">
        <v>1946</v>
      </c>
      <c r="H2979" s="212" t="s">
        <v>1945</v>
      </c>
      <c r="I2979" s="213" t="s">
        <v>19310</v>
      </c>
      <c r="J2979" s="201" t="str">
        <f t="shared" si="93"/>
        <v>0521</v>
      </c>
      <c r="K2979" s="209"/>
      <c r="L2979" s="209"/>
      <c r="M2979" s="214"/>
      <c r="N2979" s="209" t="s">
        <v>18777</v>
      </c>
      <c r="O2979" s="215" t="s">
        <v>18778</v>
      </c>
      <c r="P2979" s="215" t="s">
        <v>18781</v>
      </c>
      <c r="Q2979" s="215" t="s">
        <v>18782</v>
      </c>
    </row>
    <row r="2980" spans="1:17" s="208" customFormat="1" ht="13.15" customHeight="1">
      <c r="A2980" s="209" t="str">
        <f t="shared" si="92"/>
        <v>1391724121396746129</v>
      </c>
      <c r="B2980" s="210" t="s">
        <v>19309</v>
      </c>
      <c r="C2980" s="211" t="s">
        <v>863</v>
      </c>
      <c r="D2980" s="211" t="s">
        <v>863</v>
      </c>
      <c r="E2980" s="211" t="s">
        <v>862</v>
      </c>
      <c r="F2980" s="211" t="s">
        <v>862</v>
      </c>
      <c r="G2980" s="211" t="s">
        <v>1946</v>
      </c>
      <c r="H2980" s="212" t="s">
        <v>1945</v>
      </c>
      <c r="I2980" s="213" t="s">
        <v>19310</v>
      </c>
      <c r="J2980" s="201" t="str">
        <f t="shared" si="93"/>
        <v>0521</v>
      </c>
      <c r="K2980" s="209"/>
      <c r="L2980" s="209"/>
      <c r="M2980" s="214"/>
      <c r="N2980" s="209" t="s">
        <v>18777</v>
      </c>
      <c r="O2980" s="215" t="s">
        <v>18778</v>
      </c>
      <c r="P2980" s="215" t="s">
        <v>18781</v>
      </c>
      <c r="Q2980" s="215" t="s">
        <v>18782</v>
      </c>
    </row>
    <row r="2981" spans="1:17" s="208" customFormat="1" ht="13.15" customHeight="1">
      <c r="A2981" s="209" t="str">
        <f t="shared" si="92"/>
        <v>1391724131396746129</v>
      </c>
      <c r="B2981" s="210" t="s">
        <v>19309</v>
      </c>
      <c r="C2981" s="211" t="s">
        <v>863</v>
      </c>
      <c r="D2981" s="211" t="s">
        <v>863</v>
      </c>
      <c r="E2981" s="211" t="s">
        <v>17087</v>
      </c>
      <c r="F2981" s="211" t="s">
        <v>862</v>
      </c>
      <c r="G2981" s="211" t="s">
        <v>1946</v>
      </c>
      <c r="H2981" s="212" t="s">
        <v>1945</v>
      </c>
      <c r="I2981" s="213" t="s">
        <v>19310</v>
      </c>
      <c r="J2981" s="201" t="str">
        <f t="shared" si="93"/>
        <v>0521</v>
      </c>
      <c r="K2981" s="209"/>
      <c r="L2981" s="209"/>
      <c r="M2981" s="214"/>
      <c r="N2981" s="209" t="s">
        <v>18777</v>
      </c>
      <c r="O2981" s="215" t="s">
        <v>18778</v>
      </c>
      <c r="P2981" s="215" t="s">
        <v>18781</v>
      </c>
      <c r="Q2981" s="215" t="s">
        <v>18782</v>
      </c>
    </row>
    <row r="2982" spans="1:17" s="208" customFormat="1" ht="13.15" customHeight="1">
      <c r="A2982" s="209" t="str">
        <f t="shared" si="92"/>
        <v>1391724141396746129</v>
      </c>
      <c r="B2982" s="210" t="s">
        <v>19309</v>
      </c>
      <c r="C2982" s="211" t="s">
        <v>863</v>
      </c>
      <c r="D2982" s="211" t="s">
        <v>863</v>
      </c>
      <c r="E2982" s="211" t="s">
        <v>17089</v>
      </c>
      <c r="F2982" s="211" t="s">
        <v>862</v>
      </c>
      <c r="G2982" s="211" t="s">
        <v>1946</v>
      </c>
      <c r="H2982" s="212" t="s">
        <v>1945</v>
      </c>
      <c r="I2982" s="213" t="s">
        <v>19310</v>
      </c>
      <c r="J2982" s="201" t="str">
        <f t="shared" si="93"/>
        <v>0521</v>
      </c>
      <c r="K2982" s="209" t="s">
        <v>9153</v>
      </c>
      <c r="L2982" s="209"/>
      <c r="M2982" s="214"/>
      <c r="N2982" s="209" t="s">
        <v>18777</v>
      </c>
      <c r="O2982" s="215" t="s">
        <v>18778</v>
      </c>
      <c r="P2982" s="215" t="s">
        <v>18781</v>
      </c>
      <c r="Q2982" s="215" t="s">
        <v>18782</v>
      </c>
    </row>
    <row r="2983" spans="1:17" s="208" customFormat="1" ht="13.15" customHeight="1">
      <c r="A2983" s="209" t="str">
        <f t="shared" si="92"/>
        <v>1391724141457454431</v>
      </c>
      <c r="B2983" s="210" t="s">
        <v>19309</v>
      </c>
      <c r="C2983" s="211" t="s">
        <v>17088</v>
      </c>
      <c r="D2983" s="211" t="s">
        <v>863</v>
      </c>
      <c r="E2983" s="211" t="s">
        <v>17089</v>
      </c>
      <c r="F2983" s="211" t="s">
        <v>862</v>
      </c>
      <c r="G2983" s="211" t="s">
        <v>1946</v>
      </c>
      <c r="H2983" s="212" t="s">
        <v>1945</v>
      </c>
      <c r="I2983" s="213" t="s">
        <v>19310</v>
      </c>
      <c r="J2983" s="201" t="str">
        <f t="shared" si="93"/>
        <v>0521</v>
      </c>
      <c r="K2983" s="209"/>
      <c r="L2983" s="209"/>
      <c r="M2983" s="214"/>
      <c r="N2983" s="209" t="s">
        <v>18777</v>
      </c>
      <c r="O2983" s="215" t="s">
        <v>18778</v>
      </c>
      <c r="P2983" s="215" t="s">
        <v>18781</v>
      </c>
      <c r="Q2983" s="215" t="s">
        <v>18782</v>
      </c>
    </row>
    <row r="2984" spans="1:17" s="208" customFormat="1" ht="13.15" customHeight="1">
      <c r="A2984" s="209" t="str">
        <f t="shared" si="92"/>
        <v>##1396746129</v>
      </c>
      <c r="B2984" s="210" t="s">
        <v>19309</v>
      </c>
      <c r="C2984" s="211" t="s">
        <v>863</v>
      </c>
      <c r="D2984" s="211" t="s">
        <v>863</v>
      </c>
      <c r="E2984" s="211" t="s">
        <v>3649</v>
      </c>
      <c r="F2984" s="211" t="s">
        <v>862</v>
      </c>
      <c r="G2984" s="211" t="s">
        <v>1946</v>
      </c>
      <c r="H2984" s="212" t="s">
        <v>1945</v>
      </c>
      <c r="I2984" s="213" t="s">
        <v>19310</v>
      </c>
      <c r="J2984" s="201" t="str">
        <f t="shared" si="93"/>
        <v>0521</v>
      </c>
      <c r="K2984" s="209"/>
      <c r="L2984" s="209"/>
      <c r="M2984" s="214"/>
      <c r="N2984" s="209" t="s">
        <v>18777</v>
      </c>
      <c r="O2984" s="215" t="s">
        <v>18778</v>
      </c>
      <c r="P2984" s="215" t="s">
        <v>18781</v>
      </c>
      <c r="Q2984" s="215" t="s">
        <v>18782</v>
      </c>
    </row>
    <row r="2985" spans="1:17" s="208" customFormat="1" ht="13.15" customHeight="1">
      <c r="A2985" s="209" t="str">
        <f t="shared" si="92"/>
        <v>1F-QMA0000022280191396746129</v>
      </c>
      <c r="B2985" s="210" t="s">
        <v>19309</v>
      </c>
      <c r="C2985" s="211" t="s">
        <v>863</v>
      </c>
      <c r="D2985" s="211" t="s">
        <v>863</v>
      </c>
      <c r="E2985" s="211" t="s">
        <v>17090</v>
      </c>
      <c r="F2985" s="211" t="s">
        <v>862</v>
      </c>
      <c r="G2985" s="211" t="s">
        <v>1946</v>
      </c>
      <c r="H2985" s="212" t="s">
        <v>1945</v>
      </c>
      <c r="I2985" s="213" t="s">
        <v>19310</v>
      </c>
      <c r="J2985" s="201" t="str">
        <f t="shared" si="93"/>
        <v>0521</v>
      </c>
      <c r="K2985" s="209"/>
      <c r="L2985" s="209"/>
      <c r="M2985" s="214"/>
      <c r="N2985" s="209" t="s">
        <v>18777</v>
      </c>
      <c r="O2985" s="215" t="s">
        <v>18778</v>
      </c>
      <c r="P2985" s="215" t="s">
        <v>18781</v>
      </c>
      <c r="Q2985" s="215" t="s">
        <v>18782</v>
      </c>
    </row>
    <row r="2986" spans="1:17" s="208" customFormat="1" ht="13.15" customHeight="1">
      <c r="A2986" s="209" t="str">
        <f t="shared" si="92"/>
        <v>1F-QMA0000026345211396746129</v>
      </c>
      <c r="B2986" s="210" t="s">
        <v>19309</v>
      </c>
      <c r="C2986" s="211" t="s">
        <v>863</v>
      </c>
      <c r="D2986" s="211" t="s">
        <v>863</v>
      </c>
      <c r="E2986" s="211" t="s">
        <v>17091</v>
      </c>
      <c r="F2986" s="211" t="s">
        <v>862</v>
      </c>
      <c r="G2986" s="211" t="s">
        <v>1946</v>
      </c>
      <c r="H2986" s="212" t="s">
        <v>1945</v>
      </c>
      <c r="I2986" s="213" t="s">
        <v>19310</v>
      </c>
      <c r="J2986" s="201" t="str">
        <f t="shared" si="93"/>
        <v>0521</v>
      </c>
      <c r="K2986" s="209"/>
      <c r="L2986" s="209"/>
      <c r="M2986" s="214"/>
      <c r="N2986" s="209" t="s">
        <v>18777</v>
      </c>
      <c r="O2986" s="215" t="s">
        <v>18778</v>
      </c>
      <c r="P2986" s="215" t="s">
        <v>18781</v>
      </c>
      <c r="Q2986" s="215" t="s">
        <v>18782</v>
      </c>
    </row>
    <row r="2987" spans="1:17" s="208" customFormat="1" ht="13.15" customHeight="1">
      <c r="A2987" s="209" t="str">
        <f t="shared" si="92"/>
        <v>1F-QMP0000034023701396746129</v>
      </c>
      <c r="B2987" s="210" t="s">
        <v>19309</v>
      </c>
      <c r="C2987" s="211" t="s">
        <v>863</v>
      </c>
      <c r="D2987" s="211" t="s">
        <v>863</v>
      </c>
      <c r="E2987" s="211" t="s">
        <v>17092</v>
      </c>
      <c r="F2987" s="211" t="s">
        <v>862</v>
      </c>
      <c r="G2987" s="211" t="s">
        <v>1946</v>
      </c>
      <c r="H2987" s="212" t="s">
        <v>1945</v>
      </c>
      <c r="I2987" s="213" t="s">
        <v>19310</v>
      </c>
      <c r="J2987" s="201" t="str">
        <f t="shared" si="93"/>
        <v>0521</v>
      </c>
      <c r="K2987" s="209"/>
      <c r="L2987" s="209"/>
      <c r="M2987" s="214"/>
      <c r="N2987" s="209" t="s">
        <v>18777</v>
      </c>
      <c r="O2987" s="215" t="s">
        <v>18778</v>
      </c>
      <c r="P2987" s="215" t="s">
        <v>18781</v>
      </c>
      <c r="Q2987" s="215" t="s">
        <v>18782</v>
      </c>
    </row>
    <row r="2988" spans="1:17" s="208" customFormat="1" ht="13.15" customHeight="1">
      <c r="A2988" s="209" t="str">
        <f t="shared" si="92"/>
        <v>0225062011356320873</v>
      </c>
      <c r="B2988" s="210" t="s">
        <v>19311</v>
      </c>
      <c r="C2988" s="211" t="s">
        <v>17093</v>
      </c>
      <c r="D2988" s="211" t="s">
        <v>17</v>
      </c>
      <c r="E2988" s="211" t="s">
        <v>17094</v>
      </c>
      <c r="F2988" s="211" t="s">
        <v>16</v>
      </c>
      <c r="G2988" s="211" t="s">
        <v>2259</v>
      </c>
      <c r="H2988" s="212" t="s">
        <v>17095</v>
      </c>
      <c r="I2988" s="213" t="s">
        <v>18</v>
      </c>
      <c r="J2988" s="201" t="str">
        <f t="shared" si="93"/>
        <v>0524</v>
      </c>
      <c r="K2988" s="240" t="s">
        <v>14931</v>
      </c>
      <c r="L2988" s="240" t="s">
        <v>13094</v>
      </c>
      <c r="M2988" s="214">
        <v>44092</v>
      </c>
      <c r="N2988" s="209" t="s">
        <v>18765</v>
      </c>
      <c r="O2988" s="215" t="s">
        <v>18766</v>
      </c>
      <c r="P2988" s="215" t="s">
        <v>18773</v>
      </c>
      <c r="Q2988" s="215" t="s">
        <v>18774</v>
      </c>
    </row>
    <row r="2989" spans="1:17" s="208" customFormat="1" ht="13.15" customHeight="1">
      <c r="A2989" s="209" t="str">
        <f t="shared" si="92"/>
        <v>1391732071356320873</v>
      </c>
      <c r="B2989" s="210" t="s">
        <v>19311</v>
      </c>
      <c r="C2989" s="211" t="s">
        <v>17093</v>
      </c>
      <c r="D2989" s="211" t="s">
        <v>17</v>
      </c>
      <c r="E2989" s="211" t="s">
        <v>17096</v>
      </c>
      <c r="F2989" s="211" t="s">
        <v>16</v>
      </c>
      <c r="G2989" s="211" t="s">
        <v>2259</v>
      </c>
      <c r="H2989" s="212" t="s">
        <v>17095</v>
      </c>
      <c r="I2989" s="213" t="s">
        <v>18</v>
      </c>
      <c r="J2989" s="201" t="str">
        <f t="shared" si="93"/>
        <v>0524</v>
      </c>
      <c r="K2989" s="209" t="s">
        <v>16026</v>
      </c>
      <c r="L2989" s="240" t="s">
        <v>13094</v>
      </c>
      <c r="M2989" s="214">
        <v>44092</v>
      </c>
      <c r="N2989" s="209" t="s">
        <v>18765</v>
      </c>
      <c r="O2989" s="215" t="s">
        <v>18766</v>
      </c>
      <c r="P2989" s="215" t="s">
        <v>18773</v>
      </c>
      <c r="Q2989" s="215" t="s">
        <v>18774</v>
      </c>
    </row>
    <row r="2990" spans="1:17" s="208" customFormat="1" ht="13.15" customHeight="1">
      <c r="A2990" s="209" t="str">
        <f t="shared" si="92"/>
        <v>1391732071417465824</v>
      </c>
      <c r="B2990" s="210" t="s">
        <v>19311</v>
      </c>
      <c r="C2990" s="211" t="s">
        <v>17</v>
      </c>
      <c r="D2990" s="211" t="s">
        <v>17</v>
      </c>
      <c r="E2990" s="211" t="s">
        <v>17096</v>
      </c>
      <c r="F2990" s="211" t="s">
        <v>16</v>
      </c>
      <c r="G2990" s="211" t="s">
        <v>2259</v>
      </c>
      <c r="H2990" s="212" t="s">
        <v>17095</v>
      </c>
      <c r="I2990" s="213" t="s">
        <v>18</v>
      </c>
      <c r="J2990" s="201" t="str">
        <f t="shared" si="93"/>
        <v>0524</v>
      </c>
      <c r="K2990" s="209" t="s">
        <v>9153</v>
      </c>
      <c r="L2990" s="240" t="s">
        <v>13094</v>
      </c>
      <c r="M2990" s="214">
        <v>44092</v>
      </c>
      <c r="N2990" s="209" t="s">
        <v>18765</v>
      </c>
      <c r="O2990" s="215" t="s">
        <v>18766</v>
      </c>
      <c r="P2990" s="215" t="s">
        <v>18773</v>
      </c>
      <c r="Q2990" s="215" t="s">
        <v>18774</v>
      </c>
    </row>
    <row r="2991" spans="1:17" s="208" customFormat="1" ht="13.15" customHeight="1">
      <c r="A2991" s="209" t="str">
        <f t="shared" si="92"/>
        <v>1391732081356320873</v>
      </c>
      <c r="B2991" s="210" t="s">
        <v>19311</v>
      </c>
      <c r="C2991" s="211" t="s">
        <v>17093</v>
      </c>
      <c r="D2991" s="211" t="s">
        <v>17</v>
      </c>
      <c r="E2991" s="211" t="s">
        <v>17097</v>
      </c>
      <c r="F2991" s="211" t="s">
        <v>16</v>
      </c>
      <c r="G2991" s="211" t="s">
        <v>2259</v>
      </c>
      <c r="H2991" s="212" t="s">
        <v>17095</v>
      </c>
      <c r="I2991" s="213" t="s">
        <v>18</v>
      </c>
      <c r="J2991" s="201" t="str">
        <f t="shared" si="93"/>
        <v>0524</v>
      </c>
      <c r="K2991" s="209" t="s">
        <v>16026</v>
      </c>
      <c r="L2991" s="240" t="s">
        <v>13094</v>
      </c>
      <c r="M2991" s="214">
        <v>44092</v>
      </c>
      <c r="N2991" s="209" t="s">
        <v>18765</v>
      </c>
      <c r="O2991" s="215" t="s">
        <v>18766</v>
      </c>
      <c r="P2991" s="215" t="s">
        <v>18773</v>
      </c>
      <c r="Q2991" s="215" t="s">
        <v>18774</v>
      </c>
    </row>
    <row r="2992" spans="1:17" s="208" customFormat="1" ht="13.15" customHeight="1">
      <c r="A2992" s="209" t="str">
        <f t="shared" si="92"/>
        <v>1391732091356320873</v>
      </c>
      <c r="B2992" s="210" t="s">
        <v>19311</v>
      </c>
      <c r="C2992" s="211" t="s">
        <v>17093</v>
      </c>
      <c r="D2992" s="211" t="s">
        <v>17</v>
      </c>
      <c r="E2992" s="211" t="s">
        <v>17098</v>
      </c>
      <c r="F2992" s="211" t="s">
        <v>16</v>
      </c>
      <c r="G2992" s="211" t="s">
        <v>2259</v>
      </c>
      <c r="H2992" s="212" t="s">
        <v>17095</v>
      </c>
      <c r="I2992" s="213" t="s">
        <v>18</v>
      </c>
      <c r="J2992" s="201" t="str">
        <f t="shared" si="93"/>
        <v>0524</v>
      </c>
      <c r="K2992" s="209" t="s">
        <v>16026</v>
      </c>
      <c r="L2992" s="240" t="s">
        <v>13094</v>
      </c>
      <c r="M2992" s="214">
        <v>44092</v>
      </c>
      <c r="N2992" s="209" t="s">
        <v>18765</v>
      </c>
      <c r="O2992" s="215" t="s">
        <v>18766</v>
      </c>
      <c r="P2992" s="215" t="s">
        <v>18773</v>
      </c>
      <c r="Q2992" s="215" t="s">
        <v>18774</v>
      </c>
    </row>
    <row r="2993" spans="1:20" ht="13.15" customHeight="1">
      <c r="A2993" s="209" t="str">
        <f t="shared" si="92"/>
        <v>1391732091417465824</v>
      </c>
      <c r="B2993" s="210" t="s">
        <v>19311</v>
      </c>
      <c r="C2993" s="211" t="s">
        <v>17</v>
      </c>
      <c r="D2993" s="211" t="s">
        <v>17</v>
      </c>
      <c r="E2993" s="211" t="s">
        <v>17098</v>
      </c>
      <c r="F2993" s="211" t="s">
        <v>16</v>
      </c>
      <c r="G2993" s="211" t="s">
        <v>2259</v>
      </c>
      <c r="H2993" s="212" t="s">
        <v>17095</v>
      </c>
      <c r="I2993" s="213" t="s">
        <v>18</v>
      </c>
      <c r="J2993" s="201" t="str">
        <f t="shared" si="93"/>
        <v>0524</v>
      </c>
      <c r="K2993" s="209" t="s">
        <v>9153</v>
      </c>
      <c r="L2993" s="240" t="s">
        <v>13094</v>
      </c>
      <c r="M2993" s="214">
        <v>44092</v>
      </c>
      <c r="N2993" s="209" t="s">
        <v>18765</v>
      </c>
      <c r="O2993" s="215" t="s">
        <v>18766</v>
      </c>
      <c r="P2993" s="215" t="s">
        <v>18773</v>
      </c>
      <c r="Q2993" s="215" t="s">
        <v>18774</v>
      </c>
      <c r="S2993" s="208"/>
    </row>
    <row r="2994" spans="1:20" ht="13.15" customHeight="1">
      <c r="A2994" s="209" t="str">
        <f t="shared" si="92"/>
        <v>1391732111356320873</v>
      </c>
      <c r="B2994" s="210" t="s">
        <v>19311</v>
      </c>
      <c r="C2994" s="211" t="s">
        <v>17093</v>
      </c>
      <c r="D2994" s="211" t="s">
        <v>17</v>
      </c>
      <c r="E2994" s="211" t="s">
        <v>17099</v>
      </c>
      <c r="F2994" s="211" t="s">
        <v>16</v>
      </c>
      <c r="G2994" s="211" t="s">
        <v>2259</v>
      </c>
      <c r="H2994" s="212" t="s">
        <v>17095</v>
      </c>
      <c r="I2994" s="213" t="s">
        <v>18</v>
      </c>
      <c r="J2994" s="201" t="str">
        <f t="shared" si="93"/>
        <v>0524</v>
      </c>
      <c r="K2994" s="209" t="s">
        <v>16026</v>
      </c>
      <c r="L2994" s="240" t="s">
        <v>13094</v>
      </c>
      <c r="M2994" s="214">
        <v>44092</v>
      </c>
      <c r="N2994" s="209" t="s">
        <v>18765</v>
      </c>
      <c r="O2994" s="215" t="s">
        <v>18766</v>
      </c>
      <c r="P2994" s="215" t="s">
        <v>18773</v>
      </c>
      <c r="Q2994" s="215" t="s">
        <v>18774</v>
      </c>
      <c r="S2994" s="208"/>
    </row>
    <row r="2995" spans="1:20" ht="13.15" customHeight="1">
      <c r="A2995" s="209" t="str">
        <f t="shared" si="92"/>
        <v>1391732131356320873</v>
      </c>
      <c r="B2995" s="210" t="s">
        <v>19311</v>
      </c>
      <c r="C2995" s="211" t="s">
        <v>17093</v>
      </c>
      <c r="D2995" s="211" t="s">
        <v>17</v>
      </c>
      <c r="E2995" s="211" t="s">
        <v>17100</v>
      </c>
      <c r="F2995" s="211" t="s">
        <v>16</v>
      </c>
      <c r="G2995" s="211" t="s">
        <v>2259</v>
      </c>
      <c r="H2995" s="212" t="s">
        <v>17095</v>
      </c>
      <c r="I2995" s="213" t="s">
        <v>18</v>
      </c>
      <c r="J2995" s="201" t="str">
        <f t="shared" si="93"/>
        <v>0524</v>
      </c>
      <c r="K2995" s="209" t="s">
        <v>16026</v>
      </c>
      <c r="L2995" s="240" t="s">
        <v>13094</v>
      </c>
      <c r="M2995" s="214">
        <v>44092</v>
      </c>
      <c r="N2995" s="209" t="s">
        <v>18765</v>
      </c>
      <c r="O2995" s="215" t="s">
        <v>18766</v>
      </c>
      <c r="P2995" s="215" t="s">
        <v>18773</v>
      </c>
      <c r="Q2995" s="215" t="s">
        <v>18774</v>
      </c>
      <c r="S2995" s="208"/>
    </row>
    <row r="2996" spans="1:20" ht="13.15" customHeight="1">
      <c r="A2996" s="209" t="str">
        <f t="shared" si="92"/>
        <v>3324204011356320873</v>
      </c>
      <c r="B2996" s="210" t="s">
        <v>19311</v>
      </c>
      <c r="C2996" s="211" t="s">
        <v>17093</v>
      </c>
      <c r="D2996" s="211" t="s">
        <v>17</v>
      </c>
      <c r="E2996" s="211" t="s">
        <v>17103</v>
      </c>
      <c r="F2996" s="211" t="s">
        <v>16</v>
      </c>
      <c r="G2996" s="211" t="s">
        <v>2259</v>
      </c>
      <c r="H2996" s="212" t="s">
        <v>17095</v>
      </c>
      <c r="I2996" s="213" t="s">
        <v>18</v>
      </c>
      <c r="J2996" s="201" t="str">
        <f t="shared" si="93"/>
        <v>0524</v>
      </c>
      <c r="K2996" s="209" t="s">
        <v>16026</v>
      </c>
      <c r="L2996" s="240" t="s">
        <v>13094</v>
      </c>
      <c r="M2996" s="214">
        <v>44092</v>
      </c>
      <c r="N2996" s="209" t="s">
        <v>18765</v>
      </c>
      <c r="O2996" s="215" t="s">
        <v>18766</v>
      </c>
      <c r="P2996" s="215" t="s">
        <v>18773</v>
      </c>
      <c r="Q2996" s="215" t="s">
        <v>18774</v>
      </c>
      <c r="S2996" s="208"/>
    </row>
    <row r="2997" spans="1:20" ht="13.15" customHeight="1">
      <c r="A2997" s="209" t="str">
        <f t="shared" si="92"/>
        <v>3324204011417465824</v>
      </c>
      <c r="B2997" s="210" t="s">
        <v>19311</v>
      </c>
      <c r="C2997" s="211" t="s">
        <v>17</v>
      </c>
      <c r="D2997" s="211" t="s">
        <v>17</v>
      </c>
      <c r="E2997" s="211" t="s">
        <v>17103</v>
      </c>
      <c r="F2997" s="211" t="s">
        <v>16</v>
      </c>
      <c r="G2997" s="211" t="s">
        <v>2259</v>
      </c>
      <c r="H2997" s="212" t="s">
        <v>17095</v>
      </c>
      <c r="I2997" s="213" t="s">
        <v>18</v>
      </c>
      <c r="J2997" s="201" t="str">
        <f t="shared" si="93"/>
        <v>0524</v>
      </c>
      <c r="K2997" s="209" t="s">
        <v>9153</v>
      </c>
      <c r="L2997" s="240" t="s">
        <v>13094</v>
      </c>
      <c r="M2997" s="214">
        <v>44092</v>
      </c>
      <c r="N2997" s="209" t="s">
        <v>18765</v>
      </c>
      <c r="O2997" s="215" t="s">
        <v>18766</v>
      </c>
      <c r="P2997" s="215" t="s">
        <v>18773</v>
      </c>
      <c r="Q2997" s="215" t="s">
        <v>18774</v>
      </c>
      <c r="S2997" s="208"/>
    </row>
    <row r="2998" spans="1:20" ht="13.15" customHeight="1">
      <c r="A2998" s="209" t="str">
        <f t="shared" si="92"/>
        <v>3324204021356320873</v>
      </c>
      <c r="B2998" s="210" t="s">
        <v>19311</v>
      </c>
      <c r="C2998" s="211" t="s">
        <v>17093</v>
      </c>
      <c r="D2998" s="211" t="s">
        <v>17</v>
      </c>
      <c r="E2998" s="211" t="s">
        <v>17104</v>
      </c>
      <c r="F2998" s="211" t="s">
        <v>16</v>
      </c>
      <c r="G2998" s="211" t="s">
        <v>2259</v>
      </c>
      <c r="H2998" s="212" t="s">
        <v>17095</v>
      </c>
      <c r="I2998" s="213" t="s">
        <v>18</v>
      </c>
      <c r="J2998" s="201" t="str">
        <f t="shared" si="93"/>
        <v>0524</v>
      </c>
      <c r="K2998" s="209" t="s">
        <v>16026</v>
      </c>
      <c r="L2998" s="240" t="s">
        <v>13094</v>
      </c>
      <c r="M2998" s="214">
        <v>44092</v>
      </c>
      <c r="N2998" s="209" t="s">
        <v>18765</v>
      </c>
      <c r="O2998" s="215" t="s">
        <v>18766</v>
      </c>
      <c r="P2998" s="215" t="s">
        <v>18773</v>
      </c>
      <c r="Q2998" s="215" t="s">
        <v>18774</v>
      </c>
      <c r="S2998" s="208"/>
    </row>
    <row r="2999" spans="1:20" ht="13.15" customHeight="1">
      <c r="A2999" s="209" t="str">
        <f t="shared" si="92"/>
        <v>3324204021417465824</v>
      </c>
      <c r="B2999" s="210" t="s">
        <v>19311</v>
      </c>
      <c r="C2999" s="211" t="s">
        <v>17</v>
      </c>
      <c r="D2999" s="211" t="s">
        <v>17</v>
      </c>
      <c r="E2999" s="211" t="s">
        <v>17104</v>
      </c>
      <c r="F2999" s="211" t="s">
        <v>16</v>
      </c>
      <c r="G2999" s="211" t="s">
        <v>2259</v>
      </c>
      <c r="H2999" s="212" t="s">
        <v>17095</v>
      </c>
      <c r="I2999" s="213" t="s">
        <v>18</v>
      </c>
      <c r="J2999" s="201" t="str">
        <f t="shared" si="93"/>
        <v>0524</v>
      </c>
      <c r="K2999" s="209" t="s">
        <v>9153</v>
      </c>
      <c r="L2999" s="240" t="s">
        <v>13094</v>
      </c>
      <c r="M2999" s="214">
        <v>44092</v>
      </c>
      <c r="N2999" s="209" t="s">
        <v>18765</v>
      </c>
      <c r="O2999" s="215" t="s">
        <v>18766</v>
      </c>
      <c r="P2999" s="215" t="s">
        <v>18773</v>
      </c>
      <c r="Q2999" s="215" t="s">
        <v>18774</v>
      </c>
      <c r="S2999" s="208"/>
    </row>
    <row r="3000" spans="1:20" ht="13.15" customHeight="1">
      <c r="A3000" s="209" t="str">
        <f t="shared" si="92"/>
        <v>3875155011356320873</v>
      </c>
      <c r="B3000" s="210" t="s">
        <v>19311</v>
      </c>
      <c r="C3000" s="211" t="s">
        <v>17093</v>
      </c>
      <c r="D3000" s="211" t="s">
        <v>17</v>
      </c>
      <c r="E3000" s="211" t="s">
        <v>16</v>
      </c>
      <c r="F3000" s="211" t="s">
        <v>16</v>
      </c>
      <c r="G3000" s="211" t="s">
        <v>2259</v>
      </c>
      <c r="H3000" s="212" t="s">
        <v>17095</v>
      </c>
      <c r="I3000" s="213" t="s">
        <v>18</v>
      </c>
      <c r="J3000" s="201" t="str">
        <f t="shared" si="93"/>
        <v>0524</v>
      </c>
      <c r="K3000" s="209" t="s">
        <v>14592</v>
      </c>
      <c r="L3000" s="240" t="s">
        <v>13094</v>
      </c>
      <c r="M3000" s="214">
        <v>44092</v>
      </c>
      <c r="N3000" s="209" t="s">
        <v>18765</v>
      </c>
      <c r="O3000" s="215" t="s">
        <v>18766</v>
      </c>
      <c r="P3000" s="215" t="s">
        <v>18773</v>
      </c>
      <c r="Q3000" s="215" t="s">
        <v>18774</v>
      </c>
      <c r="S3000" s="208"/>
    </row>
    <row r="3001" spans="1:20" ht="13.15" customHeight="1">
      <c r="A3001" s="209" t="str">
        <f t="shared" si="92"/>
        <v>3875155011417465824</v>
      </c>
      <c r="B3001" s="210" t="s">
        <v>19311</v>
      </c>
      <c r="C3001" s="211" t="s">
        <v>17</v>
      </c>
      <c r="D3001" s="211" t="s">
        <v>17</v>
      </c>
      <c r="E3001" s="211" t="s">
        <v>16</v>
      </c>
      <c r="F3001" s="211" t="s">
        <v>16</v>
      </c>
      <c r="G3001" s="211" t="s">
        <v>2259</v>
      </c>
      <c r="H3001" s="212" t="s">
        <v>17095</v>
      </c>
      <c r="I3001" s="213" t="s">
        <v>18</v>
      </c>
      <c r="J3001" s="201" t="str">
        <f t="shared" si="93"/>
        <v>0524</v>
      </c>
      <c r="K3001" s="209" t="s">
        <v>16241</v>
      </c>
      <c r="L3001" s="240" t="s">
        <v>13094</v>
      </c>
      <c r="M3001" s="214">
        <v>44092</v>
      </c>
      <c r="N3001" s="209" t="s">
        <v>18765</v>
      </c>
      <c r="O3001" s="215" t="s">
        <v>18766</v>
      </c>
      <c r="P3001" s="215" t="s">
        <v>18773</v>
      </c>
      <c r="Q3001" s="215" t="s">
        <v>18774</v>
      </c>
      <c r="S3001" s="208"/>
    </row>
    <row r="3002" spans="1:20" ht="13.15" customHeight="1">
      <c r="A3002" s="209" t="str">
        <f t="shared" si="92"/>
        <v>3875155021417465824</v>
      </c>
      <c r="B3002" s="210" t="s">
        <v>19311</v>
      </c>
      <c r="C3002" s="211" t="s">
        <v>17</v>
      </c>
      <c r="D3002" s="211" t="s">
        <v>17</v>
      </c>
      <c r="E3002" s="211" t="s">
        <v>17105</v>
      </c>
      <c r="F3002" s="211" t="s">
        <v>16</v>
      </c>
      <c r="G3002" s="211" t="s">
        <v>2259</v>
      </c>
      <c r="H3002" s="212" t="s">
        <v>17095</v>
      </c>
      <c r="I3002" s="213" t="s">
        <v>18</v>
      </c>
      <c r="J3002" s="201" t="str">
        <f t="shared" si="93"/>
        <v>0524</v>
      </c>
      <c r="K3002" s="209" t="s">
        <v>16241</v>
      </c>
      <c r="L3002" s="240" t="s">
        <v>13094</v>
      </c>
      <c r="M3002" s="214">
        <v>44092</v>
      </c>
      <c r="N3002" s="209" t="s">
        <v>18765</v>
      </c>
      <c r="O3002" s="215" t="s">
        <v>18766</v>
      </c>
      <c r="P3002" s="215" t="s">
        <v>18773</v>
      </c>
      <c r="Q3002" s="215" t="s">
        <v>18774</v>
      </c>
      <c r="S3002" s="208"/>
    </row>
    <row r="3003" spans="1:20" ht="13.15" customHeight="1">
      <c r="A3003" s="209" t="str">
        <f t="shared" si="92"/>
        <v>1F-QMA0000025833811356320873</v>
      </c>
      <c r="B3003" s="210" t="s">
        <v>19311</v>
      </c>
      <c r="C3003" s="211" t="s">
        <v>17093</v>
      </c>
      <c r="D3003" s="211" t="s">
        <v>17</v>
      </c>
      <c r="E3003" s="211" t="s">
        <v>17101</v>
      </c>
      <c r="F3003" s="211" t="s">
        <v>16</v>
      </c>
      <c r="G3003" s="211" t="s">
        <v>2259</v>
      </c>
      <c r="H3003" s="212" t="s">
        <v>17095</v>
      </c>
      <c r="I3003" s="213" t="s">
        <v>18</v>
      </c>
      <c r="J3003" s="201" t="str">
        <f t="shared" si="93"/>
        <v>0524</v>
      </c>
      <c r="K3003" s="209" t="s">
        <v>16026</v>
      </c>
      <c r="L3003" s="240" t="s">
        <v>13094</v>
      </c>
      <c r="M3003" s="214">
        <v>44092</v>
      </c>
      <c r="N3003" s="209" t="s">
        <v>18765</v>
      </c>
      <c r="O3003" s="215" t="s">
        <v>18766</v>
      </c>
      <c r="P3003" s="215" t="s">
        <v>18773</v>
      </c>
      <c r="Q3003" s="215" t="s">
        <v>18774</v>
      </c>
      <c r="S3003" s="208"/>
    </row>
    <row r="3004" spans="1:20" ht="13.15" customHeight="1">
      <c r="A3004" s="209" t="str">
        <f t="shared" si="92"/>
        <v>1F-QMP0000038018451356320873</v>
      </c>
      <c r="B3004" s="210" t="s">
        <v>19311</v>
      </c>
      <c r="C3004" s="211" t="s">
        <v>17093</v>
      </c>
      <c r="D3004" s="211" t="s">
        <v>17</v>
      </c>
      <c r="E3004" s="211" t="s">
        <v>17102</v>
      </c>
      <c r="F3004" s="211" t="s">
        <v>16</v>
      </c>
      <c r="G3004" s="211" t="s">
        <v>2259</v>
      </c>
      <c r="H3004" s="212" t="s">
        <v>17095</v>
      </c>
      <c r="I3004" s="213" t="s">
        <v>18</v>
      </c>
      <c r="J3004" s="201" t="str">
        <f t="shared" si="93"/>
        <v>0524</v>
      </c>
      <c r="K3004" s="209" t="s">
        <v>16026</v>
      </c>
      <c r="L3004" s="240" t="s">
        <v>13094</v>
      </c>
      <c r="M3004" s="214">
        <v>44092</v>
      </c>
      <c r="N3004" s="209" t="s">
        <v>18765</v>
      </c>
      <c r="O3004" s="215" t="s">
        <v>18766</v>
      </c>
      <c r="P3004" s="215" t="s">
        <v>18773</v>
      </c>
      <c r="Q3004" s="215" t="s">
        <v>18774</v>
      </c>
      <c r="S3004" s="208"/>
    </row>
    <row r="3005" spans="1:20" ht="13.15" customHeight="1">
      <c r="A3005" s="209" t="str">
        <f t="shared" si="92"/>
        <v>1F-QMP0000038018451417465824</v>
      </c>
      <c r="B3005" s="210" t="s">
        <v>19311</v>
      </c>
      <c r="C3005" s="211" t="s">
        <v>17</v>
      </c>
      <c r="D3005" s="211" t="s">
        <v>17</v>
      </c>
      <c r="E3005" s="211" t="s">
        <v>17102</v>
      </c>
      <c r="F3005" s="211" t="s">
        <v>16</v>
      </c>
      <c r="G3005" s="211" t="s">
        <v>2259</v>
      </c>
      <c r="H3005" s="212" t="s">
        <v>17095</v>
      </c>
      <c r="I3005" s="213" t="s">
        <v>18</v>
      </c>
      <c r="J3005" s="201" t="str">
        <f t="shared" si="93"/>
        <v>0524</v>
      </c>
      <c r="K3005" s="209" t="s">
        <v>9153</v>
      </c>
      <c r="L3005" s="240" t="s">
        <v>13094</v>
      </c>
      <c r="M3005" s="214">
        <v>44092</v>
      </c>
      <c r="N3005" s="209" t="s">
        <v>18765</v>
      </c>
      <c r="O3005" s="215" t="s">
        <v>18766</v>
      </c>
      <c r="P3005" s="215" t="s">
        <v>18773</v>
      </c>
      <c r="Q3005" s="215" t="s">
        <v>18774</v>
      </c>
      <c r="S3005" s="208"/>
    </row>
    <row r="3006" spans="1:20" ht="13.15" customHeight="1">
      <c r="A3006" s="245" t="str">
        <f t="shared" si="92"/>
        <v>##1417465824</v>
      </c>
      <c r="B3006" s="217" t="s">
        <v>19311</v>
      </c>
      <c r="C3006" s="227" t="s">
        <v>17</v>
      </c>
      <c r="D3006" s="218" t="s">
        <v>17</v>
      </c>
      <c r="E3006" s="227" t="s">
        <v>3649</v>
      </c>
      <c r="F3006" s="218" t="s">
        <v>16</v>
      </c>
      <c r="G3006" s="218" t="s">
        <v>2259</v>
      </c>
      <c r="H3006" s="219" t="s">
        <v>17095</v>
      </c>
      <c r="I3006" s="220" t="s">
        <v>18</v>
      </c>
      <c r="J3006" s="201" t="str">
        <f t="shared" si="93"/>
        <v>0524</v>
      </c>
      <c r="K3006" s="228" t="s">
        <v>23203</v>
      </c>
      <c r="L3006" s="228" t="s">
        <v>23204</v>
      </c>
      <c r="M3006" s="229">
        <v>44812</v>
      </c>
      <c r="N3006" s="216" t="s">
        <v>18765</v>
      </c>
      <c r="O3006" s="222" t="s">
        <v>18766</v>
      </c>
      <c r="P3006" s="222" t="s">
        <v>18773</v>
      </c>
      <c r="Q3006" s="222" t="s">
        <v>18774</v>
      </c>
      <c r="R3006" s="223"/>
      <c r="S3006" s="230"/>
      <c r="T3006" s="223"/>
    </row>
    <row r="3007" spans="1:20" ht="13.15" customHeight="1">
      <c r="A3007" s="209" t="str">
        <f t="shared" si="92"/>
        <v>1334781011972517365</v>
      </c>
      <c r="B3007" s="210" t="s">
        <v>19312</v>
      </c>
      <c r="C3007" s="211" t="s">
        <v>677</v>
      </c>
      <c r="D3007" s="211" t="s">
        <v>677</v>
      </c>
      <c r="E3007" s="211" t="s">
        <v>3565</v>
      </c>
      <c r="F3007" s="211" t="s">
        <v>3008</v>
      </c>
      <c r="G3007" s="211" t="s">
        <v>2151</v>
      </c>
      <c r="H3007" s="212" t="s">
        <v>2147</v>
      </c>
      <c r="I3007" s="213" t="s">
        <v>19313</v>
      </c>
      <c r="J3007" s="201" t="str">
        <f t="shared" si="93"/>
        <v>0525</v>
      </c>
      <c r="K3007" s="209"/>
      <c r="L3007" s="240" t="s">
        <v>15111</v>
      </c>
      <c r="M3007" s="214">
        <v>44124</v>
      </c>
      <c r="N3007" s="209" t="s">
        <v>18777</v>
      </c>
      <c r="O3007" s="215" t="s">
        <v>18778</v>
      </c>
      <c r="P3007" s="215" t="s">
        <v>18773</v>
      </c>
      <c r="Q3007" s="215" t="s">
        <v>18774</v>
      </c>
      <c r="S3007" s="208"/>
    </row>
    <row r="3008" spans="1:20" ht="13.15" customHeight="1">
      <c r="A3008" s="209" t="str">
        <f t="shared" si="92"/>
        <v>1334781061972517365</v>
      </c>
      <c r="B3008" s="210" t="s">
        <v>19312</v>
      </c>
      <c r="C3008" s="211" t="s">
        <v>677</v>
      </c>
      <c r="D3008" s="211" t="s">
        <v>677</v>
      </c>
      <c r="E3008" s="211" t="s">
        <v>17109</v>
      </c>
      <c r="F3008" s="211" t="s">
        <v>3008</v>
      </c>
      <c r="G3008" s="211" t="s">
        <v>2151</v>
      </c>
      <c r="H3008" s="212" t="s">
        <v>2147</v>
      </c>
      <c r="I3008" s="213" t="s">
        <v>19313</v>
      </c>
      <c r="J3008" s="201" t="str">
        <f t="shared" si="93"/>
        <v>0525</v>
      </c>
      <c r="K3008" s="209"/>
      <c r="L3008" s="240" t="s">
        <v>15111</v>
      </c>
      <c r="M3008" s="214">
        <v>44124</v>
      </c>
      <c r="N3008" s="209" t="s">
        <v>18777</v>
      </c>
      <c r="O3008" s="215" t="s">
        <v>18778</v>
      </c>
      <c r="P3008" s="215" t="s">
        <v>18773</v>
      </c>
      <c r="Q3008" s="215" t="s">
        <v>18774</v>
      </c>
      <c r="S3008" s="208"/>
    </row>
    <row r="3009" spans="1:17" s="208" customFormat="1" ht="13.15" customHeight="1">
      <c r="A3009" s="209" t="str">
        <f t="shared" si="92"/>
        <v>1394611031972517365</v>
      </c>
      <c r="B3009" s="210" t="s">
        <v>19312</v>
      </c>
      <c r="C3009" s="211" t="s">
        <v>677</v>
      </c>
      <c r="D3009" s="211" t="s">
        <v>677</v>
      </c>
      <c r="E3009" s="211" t="s">
        <v>17110</v>
      </c>
      <c r="F3009" s="211" t="s">
        <v>3008</v>
      </c>
      <c r="G3009" s="211" t="s">
        <v>2151</v>
      </c>
      <c r="H3009" s="212" t="s">
        <v>2147</v>
      </c>
      <c r="I3009" s="213" t="s">
        <v>19313</v>
      </c>
      <c r="J3009" s="201" t="str">
        <f t="shared" si="93"/>
        <v>0525</v>
      </c>
      <c r="K3009" s="209"/>
      <c r="L3009" s="240" t="s">
        <v>15111</v>
      </c>
      <c r="M3009" s="214">
        <v>44124</v>
      </c>
      <c r="N3009" s="209" t="s">
        <v>18777</v>
      </c>
      <c r="O3009" s="215" t="s">
        <v>18778</v>
      </c>
      <c r="P3009" s="215" t="s">
        <v>18773</v>
      </c>
      <c r="Q3009" s="215" t="s">
        <v>18774</v>
      </c>
    </row>
    <row r="3010" spans="1:17" s="208" customFormat="1" ht="13.15" customHeight="1">
      <c r="A3010" s="209" t="str">
        <f t="shared" ref="A3010:A3073" si="94">E3010&amp;C3010</f>
        <v>1394611061972517365</v>
      </c>
      <c r="B3010" s="210" t="s">
        <v>19312</v>
      </c>
      <c r="C3010" s="211" t="s">
        <v>677</v>
      </c>
      <c r="D3010" s="211" t="s">
        <v>677</v>
      </c>
      <c r="E3010" s="211" t="s">
        <v>17111</v>
      </c>
      <c r="F3010" s="211" t="s">
        <v>3008</v>
      </c>
      <c r="G3010" s="211" t="s">
        <v>2151</v>
      </c>
      <c r="H3010" s="212" t="s">
        <v>2147</v>
      </c>
      <c r="I3010" s="213" t="s">
        <v>19313</v>
      </c>
      <c r="J3010" s="201" t="str">
        <f t="shared" ref="J3010:J3073" si="95">B3010</f>
        <v>0525</v>
      </c>
      <c r="K3010" s="209"/>
      <c r="L3010" s="240" t="s">
        <v>15111</v>
      </c>
      <c r="M3010" s="214">
        <v>44124</v>
      </c>
      <c r="N3010" s="209" t="s">
        <v>18777</v>
      </c>
      <c r="O3010" s="215" t="s">
        <v>18778</v>
      </c>
      <c r="P3010" s="215" t="s">
        <v>18773</v>
      </c>
      <c r="Q3010" s="215" t="s">
        <v>18774</v>
      </c>
    </row>
    <row r="3011" spans="1:17" s="208" customFormat="1" ht="13.15" customHeight="1">
      <c r="A3011" s="209" t="str">
        <f t="shared" si="94"/>
        <v>1394611071033272497</v>
      </c>
      <c r="B3011" s="210" t="s">
        <v>19312</v>
      </c>
      <c r="C3011" s="211" t="s">
        <v>17112</v>
      </c>
      <c r="D3011" s="211" t="s">
        <v>677</v>
      </c>
      <c r="E3011" s="211" t="s">
        <v>676</v>
      </c>
      <c r="F3011" s="211" t="s">
        <v>3008</v>
      </c>
      <c r="G3011" s="211" t="s">
        <v>2151</v>
      </c>
      <c r="H3011" s="212" t="s">
        <v>2147</v>
      </c>
      <c r="I3011" s="213" t="s">
        <v>19313</v>
      </c>
      <c r="J3011" s="201" t="str">
        <f t="shared" si="95"/>
        <v>0525</v>
      </c>
      <c r="K3011" s="209" t="s">
        <v>14592</v>
      </c>
      <c r="L3011" s="240" t="s">
        <v>15111</v>
      </c>
      <c r="M3011" s="214">
        <v>44124</v>
      </c>
      <c r="N3011" s="209" t="s">
        <v>18777</v>
      </c>
      <c r="O3011" s="215" t="s">
        <v>18778</v>
      </c>
      <c r="P3011" s="215" t="s">
        <v>18773</v>
      </c>
      <c r="Q3011" s="215" t="s">
        <v>18774</v>
      </c>
    </row>
    <row r="3012" spans="1:17" s="208" customFormat="1" ht="13.15" customHeight="1">
      <c r="A3012" s="209" t="str">
        <f t="shared" si="94"/>
        <v>1394611071972517365</v>
      </c>
      <c r="B3012" s="210" t="s">
        <v>19312</v>
      </c>
      <c r="C3012" s="211" t="s">
        <v>677</v>
      </c>
      <c r="D3012" s="211" t="s">
        <v>677</v>
      </c>
      <c r="E3012" s="211" t="s">
        <v>676</v>
      </c>
      <c r="F3012" s="211" t="s">
        <v>3008</v>
      </c>
      <c r="G3012" s="211" t="s">
        <v>2151</v>
      </c>
      <c r="H3012" s="212" t="s">
        <v>2147</v>
      </c>
      <c r="I3012" s="213" t="s">
        <v>19313</v>
      </c>
      <c r="J3012" s="201" t="str">
        <f t="shared" si="95"/>
        <v>0525</v>
      </c>
      <c r="K3012" s="209"/>
      <c r="L3012" s="240" t="s">
        <v>15111</v>
      </c>
      <c r="M3012" s="214">
        <v>44124</v>
      </c>
      <c r="N3012" s="209" t="s">
        <v>18777</v>
      </c>
      <c r="O3012" s="215" t="s">
        <v>18778</v>
      </c>
      <c r="P3012" s="215" t="s">
        <v>18773</v>
      </c>
      <c r="Q3012" s="215" t="s">
        <v>18774</v>
      </c>
    </row>
    <row r="3013" spans="1:17" s="208" customFormat="1" ht="13.15" customHeight="1">
      <c r="A3013" s="209" t="str">
        <f t="shared" si="94"/>
        <v>1394611081760543342</v>
      </c>
      <c r="B3013" s="210" t="s">
        <v>19312</v>
      </c>
      <c r="C3013" s="211" t="s">
        <v>17113</v>
      </c>
      <c r="D3013" s="211" t="s">
        <v>677</v>
      </c>
      <c r="E3013" s="211" t="s">
        <v>17114</v>
      </c>
      <c r="F3013" s="211" t="s">
        <v>3008</v>
      </c>
      <c r="G3013" s="211" t="s">
        <v>2151</v>
      </c>
      <c r="H3013" s="212" t="s">
        <v>2147</v>
      </c>
      <c r="I3013" s="213" t="s">
        <v>19313</v>
      </c>
      <c r="J3013" s="201" t="str">
        <f t="shared" si="95"/>
        <v>0525</v>
      </c>
      <c r="K3013" s="209"/>
      <c r="L3013" s="240" t="s">
        <v>15111</v>
      </c>
      <c r="M3013" s="214">
        <v>44124</v>
      </c>
      <c r="N3013" s="209" t="s">
        <v>18777</v>
      </c>
      <c r="O3013" s="215" t="s">
        <v>18778</v>
      </c>
      <c r="P3013" s="215" t="s">
        <v>18773</v>
      </c>
      <c r="Q3013" s="215" t="s">
        <v>18774</v>
      </c>
    </row>
    <row r="3014" spans="1:17" s="208" customFormat="1" ht="13.15" customHeight="1">
      <c r="A3014" s="209" t="str">
        <f t="shared" si="94"/>
        <v>1394611091033272497</v>
      </c>
      <c r="B3014" s="210" t="s">
        <v>19312</v>
      </c>
      <c r="C3014" s="211" t="s">
        <v>17112</v>
      </c>
      <c r="D3014" s="211" t="s">
        <v>677</v>
      </c>
      <c r="E3014" s="211" t="s">
        <v>17115</v>
      </c>
      <c r="F3014" s="211" t="s">
        <v>3008</v>
      </c>
      <c r="G3014" s="211" t="s">
        <v>2151</v>
      </c>
      <c r="H3014" s="212" t="s">
        <v>2147</v>
      </c>
      <c r="I3014" s="213" t="s">
        <v>19313</v>
      </c>
      <c r="J3014" s="201" t="str">
        <f t="shared" si="95"/>
        <v>0525</v>
      </c>
      <c r="K3014" s="209"/>
      <c r="L3014" s="240" t="s">
        <v>15111</v>
      </c>
      <c r="M3014" s="214">
        <v>44124</v>
      </c>
      <c r="N3014" s="209" t="s">
        <v>18777</v>
      </c>
      <c r="O3014" s="215" t="s">
        <v>18778</v>
      </c>
      <c r="P3014" s="215" t="s">
        <v>18773</v>
      </c>
      <c r="Q3014" s="215" t="s">
        <v>18774</v>
      </c>
    </row>
    <row r="3015" spans="1:17" s="208" customFormat="1" ht="13.15" customHeight="1">
      <c r="A3015" s="209" t="str">
        <f t="shared" si="94"/>
        <v>1394611201760543342</v>
      </c>
      <c r="B3015" s="210" t="s">
        <v>19312</v>
      </c>
      <c r="C3015" s="211" t="s">
        <v>17113</v>
      </c>
      <c r="D3015" s="211" t="s">
        <v>677</v>
      </c>
      <c r="E3015" s="211" t="s">
        <v>17116</v>
      </c>
      <c r="F3015" s="211" t="s">
        <v>3008</v>
      </c>
      <c r="G3015" s="211" t="s">
        <v>2151</v>
      </c>
      <c r="H3015" s="212" t="s">
        <v>2147</v>
      </c>
      <c r="I3015" s="213" t="s">
        <v>19313</v>
      </c>
      <c r="J3015" s="201" t="str">
        <f t="shared" si="95"/>
        <v>0525</v>
      </c>
      <c r="K3015" s="209"/>
      <c r="L3015" s="240" t="s">
        <v>15111</v>
      </c>
      <c r="M3015" s="214">
        <v>44124</v>
      </c>
      <c r="N3015" s="209" t="s">
        <v>18777</v>
      </c>
      <c r="O3015" s="215" t="s">
        <v>18778</v>
      </c>
      <c r="P3015" s="215" t="s">
        <v>18773</v>
      </c>
      <c r="Q3015" s="215" t="s">
        <v>18774</v>
      </c>
    </row>
    <row r="3016" spans="1:17" s="208" customFormat="1" ht="13.15" customHeight="1">
      <c r="A3016" s="209" t="str">
        <f t="shared" si="94"/>
        <v>1444531011972517365</v>
      </c>
      <c r="B3016" s="210" t="s">
        <v>19312</v>
      </c>
      <c r="C3016" s="211" t="s">
        <v>677</v>
      </c>
      <c r="D3016" s="211" t="s">
        <v>677</v>
      </c>
      <c r="E3016" s="211" t="s">
        <v>17117</v>
      </c>
      <c r="F3016" s="211" t="s">
        <v>3008</v>
      </c>
      <c r="G3016" s="211" t="s">
        <v>2151</v>
      </c>
      <c r="H3016" s="212" t="s">
        <v>2147</v>
      </c>
      <c r="I3016" s="213" t="s">
        <v>19313</v>
      </c>
      <c r="J3016" s="201" t="str">
        <f t="shared" si="95"/>
        <v>0525</v>
      </c>
      <c r="K3016" s="209"/>
      <c r="L3016" s="240" t="s">
        <v>15111</v>
      </c>
      <c r="M3016" s="214">
        <v>44124</v>
      </c>
      <c r="N3016" s="209" t="s">
        <v>18777</v>
      </c>
      <c r="O3016" s="215" t="s">
        <v>18778</v>
      </c>
      <c r="P3016" s="215" t="s">
        <v>18773</v>
      </c>
      <c r="Q3016" s="215" t="s">
        <v>18774</v>
      </c>
    </row>
    <row r="3017" spans="1:17" s="208" customFormat="1" ht="13.15" customHeight="1">
      <c r="A3017" s="209" t="str">
        <f t="shared" si="94"/>
        <v>4086001011972517365</v>
      </c>
      <c r="B3017" s="210" t="s">
        <v>19312</v>
      </c>
      <c r="C3017" s="211" t="s">
        <v>677</v>
      </c>
      <c r="D3017" s="211" t="s">
        <v>677</v>
      </c>
      <c r="E3017" s="211" t="s">
        <v>3008</v>
      </c>
      <c r="F3017" s="211" t="s">
        <v>3008</v>
      </c>
      <c r="G3017" s="211" t="s">
        <v>2151</v>
      </c>
      <c r="H3017" s="212" t="s">
        <v>2147</v>
      </c>
      <c r="I3017" s="213" t="s">
        <v>19313</v>
      </c>
      <c r="J3017" s="201" t="str">
        <f t="shared" si="95"/>
        <v>0525</v>
      </c>
      <c r="K3017" s="209"/>
      <c r="L3017" s="240" t="s">
        <v>15111</v>
      </c>
      <c r="M3017" s="214">
        <v>44124</v>
      </c>
      <c r="N3017" s="209" t="s">
        <v>18777</v>
      </c>
      <c r="O3017" s="215" t="s">
        <v>18778</v>
      </c>
      <c r="P3017" s="215" t="s">
        <v>18773</v>
      </c>
      <c r="Q3017" s="215" t="s">
        <v>18774</v>
      </c>
    </row>
    <row r="3018" spans="1:17" s="208" customFormat="1" ht="13.15" customHeight="1">
      <c r="A3018" s="209" t="str">
        <f t="shared" si="94"/>
        <v>4086001021972517365</v>
      </c>
      <c r="B3018" s="210" t="s">
        <v>19312</v>
      </c>
      <c r="C3018" s="136" t="s">
        <v>677</v>
      </c>
      <c r="D3018" s="137" t="s">
        <v>677</v>
      </c>
      <c r="E3018" s="137" t="s">
        <v>19314</v>
      </c>
      <c r="F3018" s="211" t="s">
        <v>3008</v>
      </c>
      <c r="G3018" s="211" t="s">
        <v>2151</v>
      </c>
      <c r="H3018" s="212" t="s">
        <v>2147</v>
      </c>
      <c r="I3018" s="213" t="s">
        <v>19313</v>
      </c>
      <c r="J3018" s="201" t="str">
        <f t="shared" si="95"/>
        <v>0525</v>
      </c>
      <c r="K3018" s="232" t="s">
        <v>19315</v>
      </c>
      <c r="L3018" s="232" t="s">
        <v>13916</v>
      </c>
      <c r="M3018" s="214">
        <v>44475</v>
      </c>
      <c r="N3018" s="209" t="s">
        <v>18777</v>
      </c>
      <c r="O3018" s="215" t="s">
        <v>18778</v>
      </c>
      <c r="P3018" s="215" t="s">
        <v>18773</v>
      </c>
      <c r="Q3018" s="215" t="s">
        <v>18774</v>
      </c>
    </row>
    <row r="3019" spans="1:17" s="208" customFormat="1" ht="13.15" customHeight="1">
      <c r="A3019" s="209" t="str">
        <f t="shared" si="94"/>
        <v>##1972517365</v>
      </c>
      <c r="B3019" s="210" t="s">
        <v>19312</v>
      </c>
      <c r="C3019" s="211" t="s">
        <v>677</v>
      </c>
      <c r="D3019" s="211" t="s">
        <v>677</v>
      </c>
      <c r="E3019" s="211" t="s">
        <v>3649</v>
      </c>
      <c r="F3019" s="211" t="s">
        <v>3008</v>
      </c>
      <c r="G3019" s="211" t="s">
        <v>2151</v>
      </c>
      <c r="H3019" s="212" t="s">
        <v>2147</v>
      </c>
      <c r="I3019" s="213" t="s">
        <v>19313</v>
      </c>
      <c r="J3019" s="201" t="str">
        <f t="shared" si="95"/>
        <v>0525</v>
      </c>
      <c r="K3019" s="240" t="s">
        <v>17106</v>
      </c>
      <c r="L3019" s="240" t="s">
        <v>15111</v>
      </c>
      <c r="M3019" s="214">
        <v>44124</v>
      </c>
      <c r="N3019" s="209" t="s">
        <v>18777</v>
      </c>
      <c r="O3019" s="215" t="s">
        <v>18778</v>
      </c>
      <c r="P3019" s="215" t="s">
        <v>18773</v>
      </c>
      <c r="Q3019" s="215" t="s">
        <v>18774</v>
      </c>
    </row>
    <row r="3020" spans="1:17" s="208" customFormat="1" ht="13.15" customHeight="1">
      <c r="A3020" s="209" t="str">
        <f t="shared" si="94"/>
        <v>06-1031851001972517365</v>
      </c>
      <c r="B3020" s="210" t="s">
        <v>19312</v>
      </c>
      <c r="C3020" s="211" t="s">
        <v>677</v>
      </c>
      <c r="D3020" s="211" t="s">
        <v>677</v>
      </c>
      <c r="E3020" s="211" t="s">
        <v>17107</v>
      </c>
      <c r="F3020" s="211" t="s">
        <v>3008</v>
      </c>
      <c r="G3020" s="211" t="s">
        <v>2151</v>
      </c>
      <c r="H3020" s="212" t="s">
        <v>2147</v>
      </c>
      <c r="I3020" s="213" t="s">
        <v>19313</v>
      </c>
      <c r="J3020" s="201" t="str">
        <f t="shared" si="95"/>
        <v>0525</v>
      </c>
      <c r="K3020" s="240"/>
      <c r="L3020" s="240" t="s">
        <v>15111</v>
      </c>
      <c r="M3020" s="214">
        <v>44124</v>
      </c>
      <c r="N3020" s="209" t="s">
        <v>18777</v>
      </c>
      <c r="O3020" s="215" t="s">
        <v>18778</v>
      </c>
      <c r="P3020" s="215" t="s">
        <v>18773</v>
      </c>
      <c r="Q3020" s="215" t="s">
        <v>18774</v>
      </c>
    </row>
    <row r="3021" spans="1:17" s="208" customFormat="1" ht="13.15" customHeight="1">
      <c r="A3021" s="209" t="str">
        <f t="shared" si="94"/>
        <v>06-1031881001972517365</v>
      </c>
      <c r="B3021" s="210" t="s">
        <v>19312</v>
      </c>
      <c r="C3021" s="211" t="s">
        <v>677</v>
      </c>
      <c r="D3021" s="211" t="s">
        <v>677</v>
      </c>
      <c r="E3021" s="211" t="s">
        <v>17108</v>
      </c>
      <c r="F3021" s="211" t="s">
        <v>3008</v>
      </c>
      <c r="G3021" s="211" t="s">
        <v>2151</v>
      </c>
      <c r="H3021" s="212" t="s">
        <v>2147</v>
      </c>
      <c r="I3021" s="213" t="s">
        <v>19313</v>
      </c>
      <c r="J3021" s="201" t="str">
        <f t="shared" si="95"/>
        <v>0525</v>
      </c>
      <c r="K3021" s="209"/>
      <c r="L3021" s="240" t="s">
        <v>15111</v>
      </c>
      <c r="M3021" s="214">
        <v>44124</v>
      </c>
      <c r="N3021" s="209" t="s">
        <v>18777</v>
      </c>
      <c r="O3021" s="215" t="s">
        <v>18778</v>
      </c>
      <c r="P3021" s="215" t="s">
        <v>18773</v>
      </c>
      <c r="Q3021" s="215" t="s">
        <v>18774</v>
      </c>
    </row>
    <row r="3022" spans="1:17" s="208" customFormat="1" ht="13.15" customHeight="1">
      <c r="A3022" s="209" t="str">
        <f t="shared" si="94"/>
        <v>1F-QMA0000027653381972517365</v>
      </c>
      <c r="B3022" s="210" t="s">
        <v>19312</v>
      </c>
      <c r="C3022" s="211" t="s">
        <v>677</v>
      </c>
      <c r="D3022" s="211" t="s">
        <v>677</v>
      </c>
      <c r="E3022" s="211" t="s">
        <v>17118</v>
      </c>
      <c r="F3022" s="211" t="s">
        <v>3008</v>
      </c>
      <c r="G3022" s="211" t="s">
        <v>2151</v>
      </c>
      <c r="H3022" s="212" t="s">
        <v>2147</v>
      </c>
      <c r="I3022" s="213" t="s">
        <v>19313</v>
      </c>
      <c r="J3022" s="201" t="str">
        <f t="shared" si="95"/>
        <v>0525</v>
      </c>
      <c r="K3022" s="209"/>
      <c r="L3022" s="240" t="s">
        <v>15111</v>
      </c>
      <c r="M3022" s="214">
        <v>44124</v>
      </c>
      <c r="N3022" s="209" t="s">
        <v>18777</v>
      </c>
      <c r="O3022" s="215" t="s">
        <v>18778</v>
      </c>
      <c r="P3022" s="215" t="s">
        <v>18773</v>
      </c>
      <c r="Q3022" s="215" t="s">
        <v>18774</v>
      </c>
    </row>
    <row r="3023" spans="1:17" s="208" customFormat="1" ht="13.15" customHeight="1">
      <c r="A3023" s="209" t="str">
        <f t="shared" si="94"/>
        <v>1F-QMP0000033651521972517365</v>
      </c>
      <c r="B3023" s="210" t="s">
        <v>19312</v>
      </c>
      <c r="C3023" s="211" t="s">
        <v>677</v>
      </c>
      <c r="D3023" s="211" t="s">
        <v>677</v>
      </c>
      <c r="E3023" s="211" t="s">
        <v>17119</v>
      </c>
      <c r="F3023" s="211" t="s">
        <v>3008</v>
      </c>
      <c r="G3023" s="211" t="s">
        <v>2151</v>
      </c>
      <c r="H3023" s="212" t="s">
        <v>2147</v>
      </c>
      <c r="I3023" s="213" t="s">
        <v>19313</v>
      </c>
      <c r="J3023" s="201" t="str">
        <f t="shared" si="95"/>
        <v>0525</v>
      </c>
      <c r="K3023" s="209"/>
      <c r="L3023" s="240" t="s">
        <v>15111</v>
      </c>
      <c r="M3023" s="214">
        <v>44124</v>
      </c>
      <c r="N3023" s="209" t="s">
        <v>18777</v>
      </c>
      <c r="O3023" s="215" t="s">
        <v>18778</v>
      </c>
      <c r="P3023" s="215" t="s">
        <v>18773</v>
      </c>
      <c r="Q3023" s="215" t="s">
        <v>18774</v>
      </c>
    </row>
    <row r="3024" spans="1:17" s="208" customFormat="1" ht="13.15" customHeight="1">
      <c r="A3024" s="209" t="str">
        <f t="shared" si="94"/>
        <v>1394850011447250253</v>
      </c>
      <c r="B3024" s="210" t="s">
        <v>19316</v>
      </c>
      <c r="C3024" s="211" t="s">
        <v>530</v>
      </c>
      <c r="D3024" s="211" t="s">
        <v>530</v>
      </c>
      <c r="E3024" s="211" t="s">
        <v>17120</v>
      </c>
      <c r="F3024" s="211" t="s">
        <v>529</v>
      </c>
      <c r="G3024" s="211" t="s">
        <v>2238</v>
      </c>
      <c r="H3024" s="212" t="s">
        <v>2287</v>
      </c>
      <c r="I3024" s="213" t="s">
        <v>531</v>
      </c>
      <c r="J3024" s="201" t="str">
        <f t="shared" si="95"/>
        <v>0528</v>
      </c>
      <c r="K3024" s="209"/>
      <c r="L3024" s="209"/>
      <c r="M3024" s="214"/>
      <c r="N3024" s="209" t="s">
        <v>18777</v>
      </c>
      <c r="O3024" s="215" t="s">
        <v>18778</v>
      </c>
      <c r="P3024" s="215" t="s">
        <v>18785</v>
      </c>
      <c r="Q3024" s="215" t="s">
        <v>18786</v>
      </c>
    </row>
    <row r="3025" spans="1:17" s="208" customFormat="1" ht="13.15" customHeight="1">
      <c r="A3025" s="209" t="str">
        <f t="shared" si="94"/>
        <v>1394850101447250253</v>
      </c>
      <c r="B3025" s="210" t="s">
        <v>19316</v>
      </c>
      <c r="C3025" s="211" t="s">
        <v>530</v>
      </c>
      <c r="D3025" s="211" t="s">
        <v>530</v>
      </c>
      <c r="E3025" s="211" t="s">
        <v>17121</v>
      </c>
      <c r="F3025" s="211" t="s">
        <v>529</v>
      </c>
      <c r="G3025" s="211" t="s">
        <v>2238</v>
      </c>
      <c r="H3025" s="212" t="s">
        <v>2287</v>
      </c>
      <c r="I3025" s="213" t="s">
        <v>531</v>
      </c>
      <c r="J3025" s="201" t="str">
        <f t="shared" si="95"/>
        <v>0528</v>
      </c>
      <c r="K3025" s="209"/>
      <c r="L3025" s="209"/>
      <c r="M3025" s="214"/>
      <c r="N3025" s="209" t="s">
        <v>18777</v>
      </c>
      <c r="O3025" s="215" t="s">
        <v>18778</v>
      </c>
      <c r="P3025" s="215" t="s">
        <v>18785</v>
      </c>
      <c r="Q3025" s="215" t="s">
        <v>18786</v>
      </c>
    </row>
    <row r="3026" spans="1:17" s="208" customFormat="1" ht="13.15" customHeight="1">
      <c r="A3026" s="209" t="str">
        <f t="shared" si="94"/>
        <v>1394850111447250253</v>
      </c>
      <c r="B3026" s="210" t="s">
        <v>19316</v>
      </c>
      <c r="C3026" s="211" t="s">
        <v>530</v>
      </c>
      <c r="D3026" s="211" t="s">
        <v>530</v>
      </c>
      <c r="E3026" s="211" t="s">
        <v>17122</v>
      </c>
      <c r="F3026" s="211" t="s">
        <v>529</v>
      </c>
      <c r="G3026" s="211" t="s">
        <v>2238</v>
      </c>
      <c r="H3026" s="212" t="s">
        <v>2287</v>
      </c>
      <c r="I3026" s="213" t="s">
        <v>531</v>
      </c>
      <c r="J3026" s="201" t="str">
        <f t="shared" si="95"/>
        <v>0528</v>
      </c>
      <c r="K3026" s="209"/>
      <c r="L3026" s="209"/>
      <c r="M3026" s="214"/>
      <c r="N3026" s="209" t="s">
        <v>18777</v>
      </c>
      <c r="O3026" s="215" t="s">
        <v>18778</v>
      </c>
      <c r="P3026" s="215" t="s">
        <v>18785</v>
      </c>
      <c r="Q3026" s="215" t="s">
        <v>18786</v>
      </c>
    </row>
    <row r="3027" spans="1:17" s="208" customFormat="1" ht="13.15" customHeight="1">
      <c r="A3027" s="209" t="str">
        <f t="shared" si="94"/>
        <v>1394850121447250253</v>
      </c>
      <c r="B3027" s="210" t="s">
        <v>19316</v>
      </c>
      <c r="C3027" s="211" t="s">
        <v>530</v>
      </c>
      <c r="D3027" s="211" t="s">
        <v>530</v>
      </c>
      <c r="E3027" s="211" t="s">
        <v>529</v>
      </c>
      <c r="F3027" s="211" t="s">
        <v>529</v>
      </c>
      <c r="G3027" s="211" t="s">
        <v>2238</v>
      </c>
      <c r="H3027" s="212" t="s">
        <v>2287</v>
      </c>
      <c r="I3027" s="213" t="s">
        <v>531</v>
      </c>
      <c r="J3027" s="201" t="str">
        <f t="shared" si="95"/>
        <v>0528</v>
      </c>
      <c r="K3027" s="209"/>
      <c r="L3027" s="209"/>
      <c r="M3027" s="214"/>
      <c r="N3027" s="209" t="s">
        <v>18777</v>
      </c>
      <c r="O3027" s="215" t="s">
        <v>18778</v>
      </c>
      <c r="P3027" s="215" t="s">
        <v>18785</v>
      </c>
      <c r="Q3027" s="215" t="s">
        <v>18786</v>
      </c>
    </row>
    <row r="3028" spans="1:17" s="208" customFormat="1" ht="13.15" customHeight="1">
      <c r="A3028" s="209" t="str">
        <f t="shared" si="94"/>
        <v>1394850131447250253</v>
      </c>
      <c r="B3028" s="210" t="s">
        <v>19316</v>
      </c>
      <c r="C3028" s="211" t="s">
        <v>530</v>
      </c>
      <c r="D3028" s="211" t="s">
        <v>530</v>
      </c>
      <c r="E3028" s="211" t="s">
        <v>17123</v>
      </c>
      <c r="F3028" s="211" t="s">
        <v>529</v>
      </c>
      <c r="G3028" s="211" t="s">
        <v>2238</v>
      </c>
      <c r="H3028" s="212" t="s">
        <v>2287</v>
      </c>
      <c r="I3028" s="213" t="s">
        <v>531</v>
      </c>
      <c r="J3028" s="201" t="str">
        <f t="shared" si="95"/>
        <v>0528</v>
      </c>
      <c r="K3028" s="209"/>
      <c r="L3028" s="209"/>
      <c r="M3028" s="214"/>
      <c r="N3028" s="209" t="s">
        <v>18777</v>
      </c>
      <c r="O3028" s="215" t="s">
        <v>18778</v>
      </c>
      <c r="P3028" s="215" t="s">
        <v>18785</v>
      </c>
      <c r="Q3028" s="215" t="s">
        <v>18786</v>
      </c>
    </row>
    <row r="3029" spans="1:17" s="208" customFormat="1" ht="13.15" customHeight="1">
      <c r="A3029" s="209" t="str">
        <f t="shared" si="94"/>
        <v>1394850141134129851</v>
      </c>
      <c r="B3029" s="210" t="s">
        <v>19316</v>
      </c>
      <c r="C3029" s="211" t="s">
        <v>17124</v>
      </c>
      <c r="D3029" s="211" t="s">
        <v>530</v>
      </c>
      <c r="E3029" s="211" t="s">
        <v>17125</v>
      </c>
      <c r="F3029" s="211" t="s">
        <v>529</v>
      </c>
      <c r="G3029" s="211" t="s">
        <v>2238</v>
      </c>
      <c r="H3029" s="212" t="s">
        <v>2287</v>
      </c>
      <c r="I3029" s="213" t="s">
        <v>531</v>
      </c>
      <c r="J3029" s="201" t="str">
        <f t="shared" si="95"/>
        <v>0528</v>
      </c>
      <c r="K3029" s="209"/>
      <c r="L3029" s="209"/>
      <c r="M3029" s="214"/>
      <c r="N3029" s="209" t="s">
        <v>18777</v>
      </c>
      <c r="O3029" s="215" t="s">
        <v>18778</v>
      </c>
      <c r="P3029" s="215" t="s">
        <v>18785</v>
      </c>
      <c r="Q3029" s="215" t="s">
        <v>18786</v>
      </c>
    </row>
    <row r="3030" spans="1:17" s="208" customFormat="1" ht="13.15" customHeight="1">
      <c r="A3030" s="209" t="str">
        <f t="shared" si="94"/>
        <v>1394850141447250253</v>
      </c>
      <c r="B3030" s="210" t="s">
        <v>19316</v>
      </c>
      <c r="C3030" s="211" t="s">
        <v>530</v>
      </c>
      <c r="D3030" s="211" t="s">
        <v>530</v>
      </c>
      <c r="E3030" s="211" t="s">
        <v>17125</v>
      </c>
      <c r="F3030" s="211" t="s">
        <v>529</v>
      </c>
      <c r="G3030" s="211" t="s">
        <v>2238</v>
      </c>
      <c r="H3030" s="212" t="s">
        <v>2287</v>
      </c>
      <c r="I3030" s="213" t="s">
        <v>531</v>
      </c>
      <c r="J3030" s="201" t="str">
        <f t="shared" si="95"/>
        <v>0528</v>
      </c>
      <c r="K3030" s="209"/>
      <c r="L3030" s="209"/>
      <c r="M3030" s="214"/>
      <c r="N3030" s="209" t="s">
        <v>18777</v>
      </c>
      <c r="O3030" s="215" t="s">
        <v>18778</v>
      </c>
      <c r="P3030" s="215" t="s">
        <v>18785</v>
      </c>
      <c r="Q3030" s="215" t="s">
        <v>18786</v>
      </c>
    </row>
    <row r="3031" spans="1:17" s="208" customFormat="1" ht="13.15" customHeight="1">
      <c r="A3031" s="209" t="str">
        <f t="shared" si="94"/>
        <v>1394850181447250253</v>
      </c>
      <c r="B3031" s="210" t="s">
        <v>19316</v>
      </c>
      <c r="C3031" s="211" t="s">
        <v>530</v>
      </c>
      <c r="D3031" s="211" t="s">
        <v>530</v>
      </c>
      <c r="E3031" s="211" t="s">
        <v>17126</v>
      </c>
      <c r="F3031" s="211" t="s">
        <v>529</v>
      </c>
      <c r="G3031" s="211" t="s">
        <v>2238</v>
      </c>
      <c r="H3031" s="212" t="s">
        <v>2287</v>
      </c>
      <c r="I3031" s="213" t="s">
        <v>531</v>
      </c>
      <c r="J3031" s="201" t="str">
        <f t="shared" si="95"/>
        <v>0528</v>
      </c>
      <c r="K3031" s="209"/>
      <c r="L3031" s="209"/>
      <c r="M3031" s="214"/>
      <c r="N3031" s="209" t="s">
        <v>18777</v>
      </c>
      <c r="O3031" s="215" t="s">
        <v>18778</v>
      </c>
      <c r="P3031" s="215" t="s">
        <v>18785</v>
      </c>
      <c r="Q3031" s="215" t="s">
        <v>18786</v>
      </c>
    </row>
    <row r="3032" spans="1:17" s="208" customFormat="1" ht="13.15" customHeight="1">
      <c r="A3032" s="209" t="str">
        <f t="shared" si="94"/>
        <v>##1447250253</v>
      </c>
      <c r="B3032" s="210" t="s">
        <v>19316</v>
      </c>
      <c r="C3032" s="211" t="s">
        <v>530</v>
      </c>
      <c r="D3032" s="211" t="s">
        <v>530</v>
      </c>
      <c r="E3032" s="211" t="s">
        <v>3649</v>
      </c>
      <c r="F3032" s="211" t="s">
        <v>529</v>
      </c>
      <c r="G3032" s="211" t="s">
        <v>2238</v>
      </c>
      <c r="H3032" s="212" t="s">
        <v>2287</v>
      </c>
      <c r="I3032" s="213" t="s">
        <v>531</v>
      </c>
      <c r="J3032" s="201" t="str">
        <f t="shared" si="95"/>
        <v>0528</v>
      </c>
      <c r="K3032" s="209"/>
      <c r="L3032" s="209"/>
      <c r="M3032" s="214"/>
      <c r="N3032" s="209" t="s">
        <v>18777</v>
      </c>
      <c r="O3032" s="215" t="s">
        <v>18778</v>
      </c>
      <c r="P3032" s="215" t="s">
        <v>18785</v>
      </c>
      <c r="Q3032" s="215" t="s">
        <v>18786</v>
      </c>
    </row>
    <row r="3033" spans="1:17" s="208" customFormat="1" ht="13.15" customHeight="1">
      <c r="A3033" s="209" t="str">
        <f t="shared" si="94"/>
        <v>1407132011871619254</v>
      </c>
      <c r="B3033" s="210" t="s">
        <v>19317</v>
      </c>
      <c r="C3033" s="211" t="s">
        <v>278</v>
      </c>
      <c r="D3033" s="211" t="s">
        <v>278</v>
      </c>
      <c r="E3033" s="211" t="s">
        <v>277</v>
      </c>
      <c r="F3033" s="211" t="s">
        <v>277</v>
      </c>
      <c r="G3033" s="211" t="s">
        <v>1925</v>
      </c>
      <c r="H3033" s="212" t="s">
        <v>3201</v>
      </c>
      <c r="I3033" s="213" t="s">
        <v>279</v>
      </c>
      <c r="J3033" s="201" t="str">
        <f t="shared" si="95"/>
        <v>0530</v>
      </c>
      <c r="K3033" s="209"/>
      <c r="L3033" s="209"/>
      <c r="M3033" s="214"/>
      <c r="N3033" s="209" t="s">
        <v>18765</v>
      </c>
      <c r="O3033" s="215" t="s">
        <v>18766</v>
      </c>
      <c r="P3033" s="215" t="s">
        <v>18781</v>
      </c>
      <c r="Q3033" s="215" t="s">
        <v>18782</v>
      </c>
    </row>
    <row r="3034" spans="1:17" s="208" customFormat="1" ht="13.15" customHeight="1">
      <c r="A3034" s="209" t="str">
        <f t="shared" si="94"/>
        <v>1407322011871619254</v>
      </c>
      <c r="B3034" s="210" t="s">
        <v>19317</v>
      </c>
      <c r="C3034" s="211" t="s">
        <v>278</v>
      </c>
      <c r="D3034" s="211" t="s">
        <v>278</v>
      </c>
      <c r="E3034" s="211" t="s">
        <v>17127</v>
      </c>
      <c r="F3034" s="211" t="s">
        <v>277</v>
      </c>
      <c r="G3034" s="211" t="s">
        <v>1925</v>
      </c>
      <c r="H3034" s="212" t="s">
        <v>3201</v>
      </c>
      <c r="I3034" s="213" t="s">
        <v>279</v>
      </c>
      <c r="J3034" s="201" t="str">
        <f t="shared" si="95"/>
        <v>0530</v>
      </c>
      <c r="K3034" s="209"/>
      <c r="L3034" s="209"/>
      <c r="M3034" s="214"/>
      <c r="N3034" s="209" t="s">
        <v>18765</v>
      </c>
      <c r="O3034" s="215" t="s">
        <v>18766</v>
      </c>
      <c r="P3034" s="215" t="s">
        <v>18781</v>
      </c>
      <c r="Q3034" s="215" t="s">
        <v>18782</v>
      </c>
    </row>
    <row r="3035" spans="1:17" s="208" customFormat="1" ht="13.15" customHeight="1">
      <c r="A3035" s="209" t="str">
        <f t="shared" si="94"/>
        <v>##1871619254</v>
      </c>
      <c r="B3035" s="210" t="s">
        <v>19317</v>
      </c>
      <c r="C3035" s="211" t="s">
        <v>278</v>
      </c>
      <c r="D3035" s="211" t="s">
        <v>278</v>
      </c>
      <c r="E3035" s="211" t="s">
        <v>3649</v>
      </c>
      <c r="F3035" s="211" t="s">
        <v>277</v>
      </c>
      <c r="G3035" s="211" t="s">
        <v>1925</v>
      </c>
      <c r="H3035" s="212" t="s">
        <v>3201</v>
      </c>
      <c r="I3035" s="213" t="s">
        <v>279</v>
      </c>
      <c r="J3035" s="201" t="str">
        <f t="shared" si="95"/>
        <v>0530</v>
      </c>
      <c r="K3035" s="209"/>
      <c r="L3035" s="209"/>
      <c r="M3035" s="214"/>
      <c r="N3035" s="209" t="s">
        <v>18765</v>
      </c>
      <c r="O3035" s="215" t="s">
        <v>18766</v>
      </c>
      <c r="P3035" s="215" t="s">
        <v>18781</v>
      </c>
      <c r="Q3035" s="215" t="s">
        <v>18782</v>
      </c>
    </row>
    <row r="3036" spans="1:17" s="208" customFormat="1" ht="13.15" customHeight="1">
      <c r="A3036" s="209" t="str">
        <f t="shared" si="94"/>
        <v>7T-QMP0000033497901871619254</v>
      </c>
      <c r="B3036" s="210" t="s">
        <v>19317</v>
      </c>
      <c r="C3036" s="211" t="s">
        <v>278</v>
      </c>
      <c r="D3036" s="211" t="s">
        <v>278</v>
      </c>
      <c r="E3036" s="211" t="s">
        <v>17128</v>
      </c>
      <c r="F3036" s="211" t="s">
        <v>277</v>
      </c>
      <c r="G3036" s="211" t="s">
        <v>1925</v>
      </c>
      <c r="H3036" s="212" t="s">
        <v>3201</v>
      </c>
      <c r="I3036" s="213" t="s">
        <v>279</v>
      </c>
      <c r="J3036" s="201" t="str">
        <f t="shared" si="95"/>
        <v>0530</v>
      </c>
      <c r="K3036" s="209"/>
      <c r="L3036" s="209"/>
      <c r="M3036" s="214"/>
      <c r="N3036" s="209" t="s">
        <v>18765</v>
      </c>
      <c r="O3036" s="215" t="s">
        <v>18766</v>
      </c>
      <c r="P3036" s="215" t="s">
        <v>18781</v>
      </c>
      <c r="Q3036" s="215" t="s">
        <v>18782</v>
      </c>
    </row>
    <row r="3037" spans="1:17" s="208" customFormat="1" ht="13.15" customHeight="1">
      <c r="A3037" s="209" t="str">
        <f t="shared" si="94"/>
        <v>7W-0020098110011871619254</v>
      </c>
      <c r="B3037" s="210" t="s">
        <v>19317</v>
      </c>
      <c r="C3037" s="211" t="s">
        <v>278</v>
      </c>
      <c r="D3037" s="211" t="s">
        <v>278</v>
      </c>
      <c r="E3037" s="211" t="s">
        <v>17129</v>
      </c>
      <c r="F3037" s="211" t="s">
        <v>277</v>
      </c>
      <c r="G3037" s="211" t="s">
        <v>1925</v>
      </c>
      <c r="H3037" s="212" t="s">
        <v>3201</v>
      </c>
      <c r="I3037" s="213" t="s">
        <v>279</v>
      </c>
      <c r="J3037" s="201" t="str">
        <f t="shared" si="95"/>
        <v>0530</v>
      </c>
      <c r="K3037" s="209"/>
      <c r="L3037" s="209"/>
      <c r="M3037" s="214"/>
      <c r="N3037" s="209" t="s">
        <v>18765</v>
      </c>
      <c r="O3037" s="215" t="s">
        <v>18766</v>
      </c>
      <c r="P3037" s="215" t="s">
        <v>18781</v>
      </c>
      <c r="Q3037" s="215" t="s">
        <v>18782</v>
      </c>
    </row>
    <row r="3038" spans="1:17" s="208" customFormat="1" ht="13.15" customHeight="1">
      <c r="A3038" s="209" t="str">
        <f t="shared" si="94"/>
        <v>1198731021699018523</v>
      </c>
      <c r="B3038" s="210" t="s">
        <v>19318</v>
      </c>
      <c r="C3038" s="211" t="s">
        <v>17130</v>
      </c>
      <c r="D3038" s="211" t="s">
        <v>812</v>
      </c>
      <c r="E3038" s="211" t="s">
        <v>17131</v>
      </c>
      <c r="F3038" s="211" t="s">
        <v>811</v>
      </c>
      <c r="G3038" s="211" t="s">
        <v>1985</v>
      </c>
      <c r="H3038" s="212" t="s">
        <v>1984</v>
      </c>
      <c r="I3038" s="213" t="s">
        <v>813</v>
      </c>
      <c r="J3038" s="201" t="str">
        <f t="shared" si="95"/>
        <v>0531</v>
      </c>
      <c r="K3038" s="209"/>
      <c r="L3038" s="209"/>
      <c r="M3038" s="214"/>
      <c r="N3038" s="209" t="s">
        <v>18777</v>
      </c>
      <c r="O3038" s="215" t="s">
        <v>18778</v>
      </c>
      <c r="P3038" s="215" t="s">
        <v>18835</v>
      </c>
      <c r="Q3038" s="215" t="s">
        <v>18836</v>
      </c>
    </row>
    <row r="3039" spans="1:17" s="208" customFormat="1" ht="13.15" customHeight="1">
      <c r="A3039" s="209" t="str">
        <f t="shared" si="94"/>
        <v>1198731021861487779</v>
      </c>
      <c r="B3039" s="210" t="s">
        <v>19318</v>
      </c>
      <c r="C3039" s="211" t="s">
        <v>812</v>
      </c>
      <c r="D3039" s="211" t="s">
        <v>812</v>
      </c>
      <c r="E3039" s="211" t="s">
        <v>17131</v>
      </c>
      <c r="F3039" s="211" t="s">
        <v>811</v>
      </c>
      <c r="G3039" s="211" t="s">
        <v>1985</v>
      </c>
      <c r="H3039" s="212" t="s">
        <v>1984</v>
      </c>
      <c r="I3039" s="213" t="s">
        <v>813</v>
      </c>
      <c r="J3039" s="201" t="str">
        <f t="shared" si="95"/>
        <v>0531</v>
      </c>
      <c r="K3039" s="209"/>
      <c r="L3039" s="209"/>
      <c r="M3039" s="214"/>
      <c r="N3039" s="209" t="s">
        <v>18777</v>
      </c>
      <c r="O3039" s="215" t="s">
        <v>18778</v>
      </c>
      <c r="P3039" s="215" t="s">
        <v>18835</v>
      </c>
      <c r="Q3039" s="215" t="s">
        <v>18836</v>
      </c>
    </row>
    <row r="3040" spans="1:17" s="208" customFormat="1" ht="13.15" customHeight="1">
      <c r="A3040" s="209" t="str">
        <f t="shared" si="94"/>
        <v>1218091011861487779</v>
      </c>
      <c r="B3040" s="210" t="s">
        <v>19318</v>
      </c>
      <c r="C3040" s="211" t="s">
        <v>812</v>
      </c>
      <c r="D3040" s="211" t="s">
        <v>812</v>
      </c>
      <c r="E3040" s="211" t="s">
        <v>17132</v>
      </c>
      <c r="F3040" s="211" t="s">
        <v>811</v>
      </c>
      <c r="G3040" s="211" t="s">
        <v>1985</v>
      </c>
      <c r="H3040" s="212" t="s">
        <v>1984</v>
      </c>
      <c r="I3040" s="213" t="s">
        <v>813</v>
      </c>
      <c r="J3040" s="201" t="str">
        <f t="shared" si="95"/>
        <v>0531</v>
      </c>
      <c r="K3040" s="209"/>
      <c r="L3040" s="209"/>
      <c r="M3040" s="214"/>
      <c r="N3040" s="209" t="s">
        <v>18777</v>
      </c>
      <c r="O3040" s="215" t="s">
        <v>18778</v>
      </c>
      <c r="P3040" s="215" t="s">
        <v>18835</v>
      </c>
      <c r="Q3040" s="215" t="s">
        <v>18836</v>
      </c>
    </row>
    <row r="3041" spans="1:17" s="208" customFormat="1" ht="13.15" customHeight="1">
      <c r="A3041" s="209" t="str">
        <f t="shared" si="94"/>
        <v>1353138081861487779</v>
      </c>
      <c r="B3041" s="210" t="s">
        <v>19318</v>
      </c>
      <c r="C3041" s="211" t="s">
        <v>812</v>
      </c>
      <c r="D3041" s="211" t="s">
        <v>812</v>
      </c>
      <c r="E3041" s="211" t="s">
        <v>17133</v>
      </c>
      <c r="F3041" s="211" t="s">
        <v>811</v>
      </c>
      <c r="G3041" s="211" t="s">
        <v>1985</v>
      </c>
      <c r="H3041" s="212" t="s">
        <v>1984</v>
      </c>
      <c r="I3041" s="213" t="s">
        <v>813</v>
      </c>
      <c r="J3041" s="201" t="str">
        <f t="shared" si="95"/>
        <v>0531</v>
      </c>
      <c r="K3041" s="209"/>
      <c r="L3041" s="209"/>
      <c r="M3041" s="214"/>
      <c r="N3041" s="209" t="s">
        <v>18777</v>
      </c>
      <c r="O3041" s="215" t="s">
        <v>18778</v>
      </c>
      <c r="P3041" s="215" t="s">
        <v>18835</v>
      </c>
      <c r="Q3041" s="215" t="s">
        <v>18836</v>
      </c>
    </row>
    <row r="3042" spans="1:17" s="208" customFormat="1" ht="13.15" customHeight="1">
      <c r="A3042" s="209" t="str">
        <f t="shared" si="94"/>
        <v>1403487291861487779</v>
      </c>
      <c r="B3042" s="210" t="s">
        <v>19318</v>
      </c>
      <c r="C3042" s="211" t="s">
        <v>812</v>
      </c>
      <c r="D3042" s="211" t="s">
        <v>812</v>
      </c>
      <c r="E3042" s="211" t="s">
        <v>17134</v>
      </c>
      <c r="F3042" s="211" t="s">
        <v>811</v>
      </c>
      <c r="G3042" s="211" t="s">
        <v>1985</v>
      </c>
      <c r="H3042" s="212" t="s">
        <v>1984</v>
      </c>
      <c r="I3042" s="213" t="s">
        <v>813</v>
      </c>
      <c r="J3042" s="201" t="str">
        <f t="shared" si="95"/>
        <v>0531</v>
      </c>
      <c r="K3042" s="209"/>
      <c r="L3042" s="209"/>
      <c r="M3042" s="214"/>
      <c r="N3042" s="209" t="s">
        <v>18777</v>
      </c>
      <c r="O3042" s="215" t="s">
        <v>18778</v>
      </c>
      <c r="P3042" s="215" t="s">
        <v>18835</v>
      </c>
      <c r="Q3042" s="215" t="s">
        <v>18836</v>
      </c>
    </row>
    <row r="3043" spans="1:17" s="208" customFormat="1" ht="13.15" customHeight="1">
      <c r="A3043" s="209" t="str">
        <f t="shared" si="94"/>
        <v>1407140011861487779</v>
      </c>
      <c r="B3043" s="210" t="s">
        <v>19318</v>
      </c>
      <c r="C3043" s="211" t="s">
        <v>812</v>
      </c>
      <c r="D3043" s="211" t="s">
        <v>812</v>
      </c>
      <c r="E3043" s="211" t="s">
        <v>811</v>
      </c>
      <c r="F3043" s="211" t="s">
        <v>811</v>
      </c>
      <c r="G3043" s="211" t="s">
        <v>1985</v>
      </c>
      <c r="H3043" s="212" t="s">
        <v>1984</v>
      </c>
      <c r="I3043" s="213" t="s">
        <v>813</v>
      </c>
      <c r="J3043" s="201" t="str">
        <f t="shared" si="95"/>
        <v>0531</v>
      </c>
      <c r="K3043" s="209"/>
      <c r="L3043" s="209"/>
      <c r="M3043" s="214"/>
      <c r="N3043" s="209" t="s">
        <v>18777</v>
      </c>
      <c r="O3043" s="215" t="s">
        <v>18778</v>
      </c>
      <c r="P3043" s="215" t="s">
        <v>18835</v>
      </c>
      <c r="Q3043" s="215" t="s">
        <v>18836</v>
      </c>
    </row>
    <row r="3044" spans="1:17" s="208" customFormat="1" ht="13.15" customHeight="1">
      <c r="A3044" s="209" t="str">
        <f t="shared" si="94"/>
        <v>1407140021861487779</v>
      </c>
      <c r="B3044" s="210" t="s">
        <v>19318</v>
      </c>
      <c r="C3044" s="211" t="s">
        <v>812</v>
      </c>
      <c r="D3044" s="211" t="s">
        <v>812</v>
      </c>
      <c r="E3044" s="211" t="s">
        <v>17135</v>
      </c>
      <c r="F3044" s="211" t="s">
        <v>811</v>
      </c>
      <c r="G3044" s="211" t="s">
        <v>1985</v>
      </c>
      <c r="H3044" s="212" t="s">
        <v>1984</v>
      </c>
      <c r="I3044" s="213" t="s">
        <v>813</v>
      </c>
      <c r="J3044" s="201" t="str">
        <f t="shared" si="95"/>
        <v>0531</v>
      </c>
      <c r="K3044" s="209"/>
      <c r="L3044" s="209"/>
      <c r="M3044" s="214"/>
      <c r="N3044" s="209" t="s">
        <v>18777</v>
      </c>
      <c r="O3044" s="215" t="s">
        <v>18778</v>
      </c>
      <c r="P3044" s="215" t="s">
        <v>18835</v>
      </c>
      <c r="Q3044" s="215" t="s">
        <v>18836</v>
      </c>
    </row>
    <row r="3045" spans="1:17" s="208" customFormat="1" ht="13.15" customHeight="1">
      <c r="A3045" s="209" t="str">
        <f t="shared" si="94"/>
        <v>1783714031861487779</v>
      </c>
      <c r="B3045" s="210" t="s">
        <v>19318</v>
      </c>
      <c r="C3045" s="211" t="s">
        <v>812</v>
      </c>
      <c r="D3045" s="211" t="s">
        <v>812</v>
      </c>
      <c r="E3045" s="211" t="s">
        <v>17136</v>
      </c>
      <c r="F3045" s="211" t="s">
        <v>811</v>
      </c>
      <c r="G3045" s="211" t="s">
        <v>1985</v>
      </c>
      <c r="H3045" s="212" t="s">
        <v>1984</v>
      </c>
      <c r="I3045" s="213" t="s">
        <v>813</v>
      </c>
      <c r="J3045" s="201" t="str">
        <f t="shared" si="95"/>
        <v>0531</v>
      </c>
      <c r="K3045" s="209"/>
      <c r="L3045" s="209"/>
      <c r="M3045" s="214"/>
      <c r="N3045" s="209" t="s">
        <v>18777</v>
      </c>
      <c r="O3045" s="215" t="s">
        <v>18778</v>
      </c>
      <c r="P3045" s="215" t="s">
        <v>18835</v>
      </c>
      <c r="Q3045" s="215" t="s">
        <v>18836</v>
      </c>
    </row>
    <row r="3046" spans="1:17" s="208" customFormat="1" ht="13.15" customHeight="1">
      <c r="A3046" s="209" t="str">
        <f t="shared" si="94"/>
        <v>1F-QMA0000022298711861487779</v>
      </c>
      <c r="B3046" s="210" t="s">
        <v>19318</v>
      </c>
      <c r="C3046" s="211" t="s">
        <v>812</v>
      </c>
      <c r="D3046" s="211" t="s">
        <v>812</v>
      </c>
      <c r="E3046" s="211" t="s">
        <v>17137</v>
      </c>
      <c r="F3046" s="211" t="s">
        <v>811</v>
      </c>
      <c r="G3046" s="211" t="s">
        <v>1985</v>
      </c>
      <c r="H3046" s="212" t="s">
        <v>1984</v>
      </c>
      <c r="I3046" s="213" t="s">
        <v>813</v>
      </c>
      <c r="J3046" s="201" t="str">
        <f t="shared" si="95"/>
        <v>0531</v>
      </c>
      <c r="K3046" s="209"/>
      <c r="L3046" s="209"/>
      <c r="M3046" s="214"/>
      <c r="N3046" s="209" t="s">
        <v>18777</v>
      </c>
      <c r="O3046" s="215" t="s">
        <v>18778</v>
      </c>
      <c r="P3046" s="215" t="s">
        <v>18835</v>
      </c>
      <c r="Q3046" s="215" t="s">
        <v>18836</v>
      </c>
    </row>
    <row r="3047" spans="1:17" s="208" customFormat="1" ht="12">
      <c r="A3047" s="209" t="str">
        <f t="shared" si="94"/>
        <v>0030348011952306672</v>
      </c>
      <c r="B3047" s="210" t="s">
        <v>19319</v>
      </c>
      <c r="C3047" s="211" t="s">
        <v>290</v>
      </c>
      <c r="D3047" s="211" t="s">
        <v>290</v>
      </c>
      <c r="E3047" s="211" t="s">
        <v>17138</v>
      </c>
      <c r="F3047" s="211" t="s">
        <v>289</v>
      </c>
      <c r="G3047" s="211" t="s">
        <v>1912</v>
      </c>
      <c r="H3047" s="212" t="s">
        <v>1911</v>
      </c>
      <c r="I3047" s="213" t="s">
        <v>291</v>
      </c>
      <c r="J3047" s="201" t="str">
        <f t="shared" si="95"/>
        <v>0532</v>
      </c>
      <c r="K3047" s="209"/>
      <c r="L3047" s="209"/>
      <c r="M3047" s="214"/>
      <c r="N3047" s="209" t="s">
        <v>18765</v>
      </c>
      <c r="O3047" s="215" t="s">
        <v>18766</v>
      </c>
      <c r="P3047" s="215" t="s">
        <v>18812</v>
      </c>
      <c r="Q3047" s="215" t="s">
        <v>18813</v>
      </c>
    </row>
    <row r="3048" spans="1:17" s="208" customFormat="1" ht="12">
      <c r="A3048" s="209" t="str">
        <f t="shared" si="94"/>
        <v>1418584011952306672</v>
      </c>
      <c r="B3048" s="210" t="s">
        <v>19319</v>
      </c>
      <c r="C3048" s="211" t="s">
        <v>290</v>
      </c>
      <c r="D3048" s="211" t="s">
        <v>290</v>
      </c>
      <c r="E3048" s="211" t="s">
        <v>289</v>
      </c>
      <c r="F3048" s="211" t="s">
        <v>289</v>
      </c>
      <c r="G3048" s="211" t="s">
        <v>1912</v>
      </c>
      <c r="H3048" s="212" t="s">
        <v>1911</v>
      </c>
      <c r="I3048" s="213" t="s">
        <v>291</v>
      </c>
      <c r="J3048" s="201" t="str">
        <f t="shared" si="95"/>
        <v>0532</v>
      </c>
      <c r="K3048" s="209"/>
      <c r="L3048" s="209"/>
      <c r="M3048" s="214"/>
      <c r="N3048" s="209" t="s">
        <v>18765</v>
      </c>
      <c r="O3048" s="215" t="s">
        <v>18766</v>
      </c>
      <c r="P3048" s="215" t="s">
        <v>18812</v>
      </c>
      <c r="Q3048" s="215" t="s">
        <v>18813</v>
      </c>
    </row>
    <row r="3049" spans="1:17" s="208" customFormat="1" ht="12">
      <c r="A3049" s="209" t="str">
        <f t="shared" si="94"/>
        <v>1418584031952306672</v>
      </c>
      <c r="B3049" s="210" t="s">
        <v>19319</v>
      </c>
      <c r="C3049" s="211" t="s">
        <v>290</v>
      </c>
      <c r="D3049" s="211" t="s">
        <v>290</v>
      </c>
      <c r="E3049" s="211" t="s">
        <v>17139</v>
      </c>
      <c r="F3049" s="211" t="s">
        <v>289</v>
      </c>
      <c r="G3049" s="211" t="s">
        <v>1912</v>
      </c>
      <c r="H3049" s="212" t="s">
        <v>1911</v>
      </c>
      <c r="I3049" s="213" t="s">
        <v>291</v>
      </c>
      <c r="J3049" s="201" t="str">
        <f t="shared" si="95"/>
        <v>0532</v>
      </c>
      <c r="K3049" s="209"/>
      <c r="L3049" s="209"/>
      <c r="M3049" s="214"/>
      <c r="N3049" s="209" t="s">
        <v>18765</v>
      </c>
      <c r="O3049" s="215" t="s">
        <v>18766</v>
      </c>
      <c r="P3049" s="215" t="s">
        <v>18812</v>
      </c>
      <c r="Q3049" s="215" t="s">
        <v>18813</v>
      </c>
    </row>
    <row r="3050" spans="1:17" s="208" customFormat="1" ht="12">
      <c r="A3050" s="209" t="str">
        <f t="shared" si="94"/>
        <v>1657736011952306672</v>
      </c>
      <c r="B3050" s="210" t="s">
        <v>19319</v>
      </c>
      <c r="C3050" s="211" t="s">
        <v>290</v>
      </c>
      <c r="D3050" s="211" t="s">
        <v>290</v>
      </c>
      <c r="E3050" s="211" t="s">
        <v>17140</v>
      </c>
      <c r="F3050" s="211" t="s">
        <v>289</v>
      </c>
      <c r="G3050" s="211" t="s">
        <v>1912</v>
      </c>
      <c r="H3050" s="212" t="s">
        <v>1911</v>
      </c>
      <c r="I3050" s="213" t="s">
        <v>291</v>
      </c>
      <c r="J3050" s="201" t="str">
        <f t="shared" si="95"/>
        <v>0532</v>
      </c>
      <c r="K3050" s="209"/>
      <c r="L3050" s="209"/>
      <c r="M3050" s="214"/>
      <c r="N3050" s="209" t="s">
        <v>18765</v>
      </c>
      <c r="O3050" s="215" t="s">
        <v>18766</v>
      </c>
      <c r="P3050" s="215" t="s">
        <v>18812</v>
      </c>
      <c r="Q3050" s="215" t="s">
        <v>18813</v>
      </c>
    </row>
    <row r="3051" spans="1:17" s="208" customFormat="1" ht="12">
      <c r="A3051" s="209" t="str">
        <f t="shared" si="94"/>
        <v>1657736021952306672</v>
      </c>
      <c r="B3051" s="210" t="s">
        <v>19319</v>
      </c>
      <c r="C3051" s="211" t="s">
        <v>290</v>
      </c>
      <c r="D3051" s="211" t="s">
        <v>290</v>
      </c>
      <c r="E3051" s="211" t="s">
        <v>17141</v>
      </c>
      <c r="F3051" s="211" t="s">
        <v>289</v>
      </c>
      <c r="G3051" s="211" t="s">
        <v>1912</v>
      </c>
      <c r="H3051" s="212" t="s">
        <v>1911</v>
      </c>
      <c r="I3051" s="213" t="s">
        <v>291</v>
      </c>
      <c r="J3051" s="201" t="str">
        <f t="shared" si="95"/>
        <v>0532</v>
      </c>
      <c r="K3051" s="209"/>
      <c r="L3051" s="209"/>
      <c r="M3051" s="214"/>
      <c r="N3051" s="209" t="s">
        <v>18765</v>
      </c>
      <c r="O3051" s="215" t="s">
        <v>18766</v>
      </c>
      <c r="P3051" s="215" t="s">
        <v>18812</v>
      </c>
      <c r="Q3051" s="215" t="s">
        <v>18813</v>
      </c>
    </row>
    <row r="3052" spans="1:17" s="208" customFormat="1" ht="12">
      <c r="A3052" s="209" t="str">
        <f t="shared" si="94"/>
        <v>1997777011952306672</v>
      </c>
      <c r="B3052" s="210" t="s">
        <v>19319</v>
      </c>
      <c r="C3052" s="211" t="s">
        <v>290</v>
      </c>
      <c r="D3052" s="211" t="s">
        <v>290</v>
      </c>
      <c r="E3052" s="211" t="s">
        <v>17142</v>
      </c>
      <c r="F3052" s="211" t="s">
        <v>289</v>
      </c>
      <c r="G3052" s="211" t="s">
        <v>1912</v>
      </c>
      <c r="H3052" s="212" t="s">
        <v>1911</v>
      </c>
      <c r="I3052" s="213" t="s">
        <v>291</v>
      </c>
      <c r="J3052" s="201" t="str">
        <f t="shared" si="95"/>
        <v>0532</v>
      </c>
      <c r="K3052" s="209"/>
      <c r="L3052" s="209"/>
      <c r="M3052" s="214"/>
      <c r="N3052" s="209" t="s">
        <v>18765</v>
      </c>
      <c r="O3052" s="215" t="s">
        <v>18766</v>
      </c>
      <c r="P3052" s="215" t="s">
        <v>18812</v>
      </c>
      <c r="Q3052" s="215" t="s">
        <v>18813</v>
      </c>
    </row>
    <row r="3053" spans="1:17" s="208" customFormat="1" ht="12">
      <c r="A3053" s="209" t="str">
        <f t="shared" si="94"/>
        <v>##1952306672</v>
      </c>
      <c r="B3053" s="210" t="s">
        <v>19319</v>
      </c>
      <c r="C3053" s="211" t="s">
        <v>290</v>
      </c>
      <c r="D3053" s="211" t="s">
        <v>290</v>
      </c>
      <c r="E3053" s="211" t="s">
        <v>3649</v>
      </c>
      <c r="F3053" s="211" t="s">
        <v>289</v>
      </c>
      <c r="G3053" s="211" t="s">
        <v>1912</v>
      </c>
      <c r="H3053" s="212" t="s">
        <v>1911</v>
      </c>
      <c r="I3053" s="213" t="s">
        <v>291</v>
      </c>
      <c r="J3053" s="201" t="str">
        <f t="shared" si="95"/>
        <v>0532</v>
      </c>
      <c r="K3053" s="209" t="s">
        <v>14592</v>
      </c>
      <c r="L3053" s="209"/>
      <c r="M3053" s="214"/>
      <c r="N3053" s="209" t="s">
        <v>18765</v>
      </c>
      <c r="O3053" s="215" t="s">
        <v>18766</v>
      </c>
      <c r="P3053" s="215" t="s">
        <v>18812</v>
      </c>
      <c r="Q3053" s="215" t="s">
        <v>18813</v>
      </c>
    </row>
    <row r="3054" spans="1:17" s="208" customFormat="1" ht="12">
      <c r="A3054" s="209" t="str">
        <f t="shared" si="94"/>
        <v>1F-QMA0000027669941952306672</v>
      </c>
      <c r="B3054" s="210" t="s">
        <v>19319</v>
      </c>
      <c r="C3054" s="211" t="s">
        <v>290</v>
      </c>
      <c r="D3054" s="211" t="s">
        <v>290</v>
      </c>
      <c r="E3054" s="211" t="s">
        <v>17143</v>
      </c>
      <c r="F3054" s="211" t="s">
        <v>289</v>
      </c>
      <c r="G3054" s="211" t="s">
        <v>1912</v>
      </c>
      <c r="H3054" s="212" t="s">
        <v>1911</v>
      </c>
      <c r="I3054" s="213" t="s">
        <v>291</v>
      </c>
      <c r="J3054" s="201" t="str">
        <f t="shared" si="95"/>
        <v>0532</v>
      </c>
      <c r="K3054" s="209"/>
      <c r="L3054" s="209"/>
      <c r="M3054" s="214"/>
      <c r="N3054" s="209" t="s">
        <v>18765</v>
      </c>
      <c r="O3054" s="215" t="s">
        <v>18766</v>
      </c>
      <c r="P3054" s="215" t="s">
        <v>18812</v>
      </c>
      <c r="Q3054" s="215" t="s">
        <v>18813</v>
      </c>
    </row>
    <row r="3055" spans="1:17" s="208" customFormat="1" ht="12">
      <c r="A3055" s="209" t="str">
        <f t="shared" si="94"/>
        <v>1438400021336125806</v>
      </c>
      <c r="B3055" s="210" t="s">
        <v>19320</v>
      </c>
      <c r="C3055" s="211" t="s">
        <v>17144</v>
      </c>
      <c r="D3055" s="211" t="s">
        <v>337</v>
      </c>
      <c r="E3055" s="211" t="s">
        <v>17145</v>
      </c>
      <c r="F3055" s="211" t="s">
        <v>336</v>
      </c>
      <c r="G3055" s="211" t="s">
        <v>3037</v>
      </c>
      <c r="H3055" s="212" t="s">
        <v>3147</v>
      </c>
      <c r="I3055" s="213" t="s">
        <v>338</v>
      </c>
      <c r="J3055" s="201" t="str">
        <f t="shared" si="95"/>
        <v>0533</v>
      </c>
      <c r="K3055" s="209"/>
      <c r="L3055" s="209"/>
      <c r="M3055" s="214"/>
      <c r="N3055" s="209" t="s">
        <v>18765</v>
      </c>
      <c r="O3055" s="215" t="s">
        <v>18766</v>
      </c>
      <c r="P3055" s="215" t="s">
        <v>18767</v>
      </c>
      <c r="Q3055" s="215" t="s">
        <v>18768</v>
      </c>
    </row>
    <row r="3056" spans="1:17" s="208" customFormat="1" ht="12">
      <c r="A3056" s="209" t="str">
        <f t="shared" si="94"/>
        <v>1438400031336125806</v>
      </c>
      <c r="B3056" s="210" t="s">
        <v>19320</v>
      </c>
      <c r="C3056" s="211" t="s">
        <v>17144</v>
      </c>
      <c r="D3056" s="211" t="s">
        <v>337</v>
      </c>
      <c r="E3056" s="211" t="s">
        <v>17146</v>
      </c>
      <c r="F3056" s="211" t="s">
        <v>336</v>
      </c>
      <c r="G3056" s="211" t="s">
        <v>3037</v>
      </c>
      <c r="H3056" s="212" t="s">
        <v>3147</v>
      </c>
      <c r="I3056" s="213" t="s">
        <v>338</v>
      </c>
      <c r="J3056" s="201" t="str">
        <f t="shared" si="95"/>
        <v>0533</v>
      </c>
      <c r="K3056" s="209"/>
      <c r="L3056" s="209"/>
      <c r="M3056" s="214"/>
      <c r="N3056" s="209" t="s">
        <v>18765</v>
      </c>
      <c r="O3056" s="215" t="s">
        <v>18766</v>
      </c>
      <c r="P3056" s="215" t="s">
        <v>18767</v>
      </c>
      <c r="Q3056" s="215" t="s">
        <v>18768</v>
      </c>
    </row>
    <row r="3057" spans="1:17" s="208" customFormat="1" ht="12">
      <c r="A3057" s="209" t="str">
        <f t="shared" si="94"/>
        <v>3313843011417389784</v>
      </c>
      <c r="B3057" s="210" t="s">
        <v>19320</v>
      </c>
      <c r="C3057" s="211" t="s">
        <v>337</v>
      </c>
      <c r="D3057" s="211" t="s">
        <v>337</v>
      </c>
      <c r="E3057" s="211" t="s">
        <v>336</v>
      </c>
      <c r="F3057" s="211" t="s">
        <v>336</v>
      </c>
      <c r="G3057" s="211" t="s">
        <v>3037</v>
      </c>
      <c r="H3057" s="212" t="s">
        <v>3147</v>
      </c>
      <c r="I3057" s="213" t="s">
        <v>338</v>
      </c>
      <c r="J3057" s="201" t="str">
        <f t="shared" si="95"/>
        <v>0533</v>
      </c>
      <c r="K3057" s="209"/>
      <c r="L3057" s="209"/>
      <c r="M3057" s="214"/>
      <c r="N3057" s="209" t="s">
        <v>18765</v>
      </c>
      <c r="O3057" s="215" t="s">
        <v>18766</v>
      </c>
      <c r="P3057" s="215" t="s">
        <v>18767</v>
      </c>
      <c r="Q3057" s="215" t="s">
        <v>18768</v>
      </c>
    </row>
    <row r="3058" spans="1:17" s="208" customFormat="1" ht="12">
      <c r="A3058" s="209" t="str">
        <f t="shared" si="94"/>
        <v>3313843021417389784</v>
      </c>
      <c r="B3058" s="210" t="s">
        <v>19320</v>
      </c>
      <c r="C3058" s="211" t="s">
        <v>337</v>
      </c>
      <c r="D3058" s="211" t="s">
        <v>337</v>
      </c>
      <c r="E3058" s="211" t="s">
        <v>17147</v>
      </c>
      <c r="F3058" s="211" t="s">
        <v>336</v>
      </c>
      <c r="G3058" s="211" t="s">
        <v>3037</v>
      </c>
      <c r="H3058" s="212" t="s">
        <v>3147</v>
      </c>
      <c r="I3058" s="213" t="s">
        <v>338</v>
      </c>
      <c r="J3058" s="201" t="str">
        <f t="shared" si="95"/>
        <v>0533</v>
      </c>
      <c r="K3058" s="209"/>
      <c r="L3058" s="209"/>
      <c r="M3058" s="214"/>
      <c r="N3058" s="209" t="s">
        <v>18765</v>
      </c>
      <c r="O3058" s="215" t="s">
        <v>18766</v>
      </c>
      <c r="P3058" s="215" t="s">
        <v>18767</v>
      </c>
      <c r="Q3058" s="215" t="s">
        <v>18768</v>
      </c>
    </row>
    <row r="3059" spans="1:17" s="208" customFormat="1" ht="12">
      <c r="A3059" s="209" t="str">
        <f t="shared" si="94"/>
        <v>1460214011295788735</v>
      </c>
      <c r="B3059" s="210" t="s">
        <v>19321</v>
      </c>
      <c r="C3059" s="211" t="s">
        <v>248</v>
      </c>
      <c r="D3059" s="211" t="s">
        <v>248</v>
      </c>
      <c r="E3059" s="211" t="s">
        <v>247</v>
      </c>
      <c r="F3059" s="211" t="s">
        <v>247</v>
      </c>
      <c r="G3059" s="211" t="s">
        <v>1957</v>
      </c>
      <c r="H3059" s="212" t="s">
        <v>2377</v>
      </c>
      <c r="I3059" s="213" t="s">
        <v>19322</v>
      </c>
      <c r="J3059" s="201" t="str">
        <f t="shared" si="95"/>
        <v>0534</v>
      </c>
      <c r="K3059" s="209"/>
      <c r="L3059" s="209"/>
      <c r="M3059" s="214"/>
      <c r="N3059" s="209" t="s">
        <v>18765</v>
      </c>
      <c r="O3059" s="215" t="s">
        <v>18766</v>
      </c>
      <c r="P3059" s="215" t="s">
        <v>18800</v>
      </c>
      <c r="Q3059" s="215" t="s">
        <v>18801</v>
      </c>
    </row>
    <row r="3060" spans="1:17" s="208" customFormat="1" ht="12">
      <c r="A3060" s="209" t="str">
        <f t="shared" si="94"/>
        <v>1460214021013130129</v>
      </c>
      <c r="B3060" s="210" t="s">
        <v>19321</v>
      </c>
      <c r="C3060" s="211" t="s">
        <v>17148</v>
      </c>
      <c r="D3060" s="211" t="s">
        <v>248</v>
      </c>
      <c r="E3060" s="211" t="s">
        <v>17149</v>
      </c>
      <c r="F3060" s="211" t="s">
        <v>247</v>
      </c>
      <c r="G3060" s="211" t="s">
        <v>1957</v>
      </c>
      <c r="H3060" s="212" t="s">
        <v>2377</v>
      </c>
      <c r="I3060" s="213" t="s">
        <v>19322</v>
      </c>
      <c r="J3060" s="201" t="str">
        <f t="shared" si="95"/>
        <v>0534</v>
      </c>
      <c r="K3060" s="209"/>
      <c r="L3060" s="209"/>
      <c r="M3060" s="214"/>
      <c r="N3060" s="209" t="s">
        <v>18765</v>
      </c>
      <c r="O3060" s="215" t="s">
        <v>18766</v>
      </c>
      <c r="P3060" s="215" t="s">
        <v>18800</v>
      </c>
      <c r="Q3060" s="215" t="s">
        <v>18801</v>
      </c>
    </row>
    <row r="3061" spans="1:17" s="208" customFormat="1" ht="12">
      <c r="A3061" s="209" t="str">
        <f t="shared" si="94"/>
        <v>1460214021295788735</v>
      </c>
      <c r="B3061" s="210" t="s">
        <v>19321</v>
      </c>
      <c r="C3061" s="211" t="s">
        <v>248</v>
      </c>
      <c r="D3061" s="211" t="s">
        <v>248</v>
      </c>
      <c r="E3061" s="211" t="s">
        <v>17149</v>
      </c>
      <c r="F3061" s="211" t="s">
        <v>247</v>
      </c>
      <c r="G3061" s="211" t="s">
        <v>1957</v>
      </c>
      <c r="H3061" s="212" t="s">
        <v>2377</v>
      </c>
      <c r="I3061" s="213" t="s">
        <v>19322</v>
      </c>
      <c r="J3061" s="201" t="str">
        <f t="shared" si="95"/>
        <v>0534</v>
      </c>
      <c r="K3061" s="209"/>
      <c r="L3061" s="209"/>
      <c r="M3061" s="214"/>
      <c r="N3061" s="209" t="s">
        <v>18765</v>
      </c>
      <c r="O3061" s="215" t="s">
        <v>18766</v>
      </c>
      <c r="P3061" s="215" t="s">
        <v>18800</v>
      </c>
      <c r="Q3061" s="215" t="s">
        <v>18801</v>
      </c>
    </row>
    <row r="3062" spans="1:17" s="208" customFormat="1" ht="12">
      <c r="A3062" s="209" t="str">
        <f t="shared" si="94"/>
        <v>##1295788735</v>
      </c>
      <c r="B3062" s="210" t="s">
        <v>19321</v>
      </c>
      <c r="C3062" s="211" t="s">
        <v>248</v>
      </c>
      <c r="D3062" s="211" t="s">
        <v>248</v>
      </c>
      <c r="E3062" s="211" t="s">
        <v>3649</v>
      </c>
      <c r="F3062" s="211" t="s">
        <v>247</v>
      </c>
      <c r="G3062" s="211" t="s">
        <v>1957</v>
      </c>
      <c r="H3062" s="212" t="s">
        <v>2377</v>
      </c>
      <c r="I3062" s="213" t="s">
        <v>19322</v>
      </c>
      <c r="J3062" s="201" t="str">
        <f t="shared" si="95"/>
        <v>0534</v>
      </c>
      <c r="K3062" s="209"/>
      <c r="L3062" s="209"/>
      <c r="M3062" s="214"/>
      <c r="N3062" s="209" t="s">
        <v>18765</v>
      </c>
      <c r="O3062" s="215" t="s">
        <v>18766</v>
      </c>
      <c r="P3062" s="215" t="s">
        <v>18800</v>
      </c>
      <c r="Q3062" s="215" t="s">
        <v>18801</v>
      </c>
    </row>
    <row r="3063" spans="1:17" s="208" customFormat="1" ht="12">
      <c r="A3063" s="209" t="str">
        <f t="shared" si="94"/>
        <v>7N-01323301295788735</v>
      </c>
      <c r="B3063" s="210" t="s">
        <v>19321</v>
      </c>
      <c r="C3063" s="211" t="s">
        <v>248</v>
      </c>
      <c r="D3063" s="211" t="s">
        <v>248</v>
      </c>
      <c r="E3063" s="211" t="s">
        <v>17150</v>
      </c>
      <c r="F3063" s="211" t="s">
        <v>247</v>
      </c>
      <c r="G3063" s="211" t="s">
        <v>1957</v>
      </c>
      <c r="H3063" s="212" t="s">
        <v>2377</v>
      </c>
      <c r="I3063" s="213" t="s">
        <v>19322</v>
      </c>
      <c r="J3063" s="201" t="str">
        <f t="shared" si="95"/>
        <v>0534</v>
      </c>
      <c r="K3063" s="209"/>
      <c r="L3063" s="209"/>
      <c r="M3063" s="214"/>
      <c r="N3063" s="209" t="s">
        <v>18765</v>
      </c>
      <c r="O3063" s="215" t="s">
        <v>18766</v>
      </c>
      <c r="P3063" s="215" t="s">
        <v>18800</v>
      </c>
      <c r="Q3063" s="215" t="s">
        <v>18801</v>
      </c>
    </row>
    <row r="3064" spans="1:17" s="208" customFormat="1" ht="12">
      <c r="A3064" s="209" t="str">
        <f t="shared" si="94"/>
        <v>7N-013233091295788735</v>
      </c>
      <c r="B3064" s="210" t="s">
        <v>19321</v>
      </c>
      <c r="C3064" s="211" t="s">
        <v>248</v>
      </c>
      <c r="D3064" s="211" t="s">
        <v>248</v>
      </c>
      <c r="E3064" s="211" t="s">
        <v>17151</v>
      </c>
      <c r="F3064" s="211" t="s">
        <v>247</v>
      </c>
      <c r="G3064" s="211" t="s">
        <v>1957</v>
      </c>
      <c r="H3064" s="212" t="s">
        <v>2377</v>
      </c>
      <c r="I3064" s="213" t="s">
        <v>19322</v>
      </c>
      <c r="J3064" s="201" t="str">
        <f t="shared" si="95"/>
        <v>0534</v>
      </c>
      <c r="K3064" s="209"/>
      <c r="L3064" s="209"/>
      <c r="M3064" s="214"/>
      <c r="N3064" s="209" t="s">
        <v>18765</v>
      </c>
      <c r="O3064" s="215" t="s">
        <v>18766</v>
      </c>
      <c r="P3064" s="215" t="s">
        <v>18800</v>
      </c>
      <c r="Q3064" s="215" t="s">
        <v>18801</v>
      </c>
    </row>
    <row r="3065" spans="1:17" s="208" customFormat="1" ht="12">
      <c r="A3065" s="209" t="str">
        <f t="shared" si="94"/>
        <v>7T-QMP0000033580921295788735</v>
      </c>
      <c r="B3065" s="210" t="s">
        <v>19321</v>
      </c>
      <c r="C3065" s="211" t="s">
        <v>248</v>
      </c>
      <c r="D3065" s="211" t="s">
        <v>248</v>
      </c>
      <c r="E3065" s="211" t="s">
        <v>17152</v>
      </c>
      <c r="F3065" s="211" t="s">
        <v>247</v>
      </c>
      <c r="G3065" s="211" t="s">
        <v>1957</v>
      </c>
      <c r="H3065" s="212" t="s">
        <v>2377</v>
      </c>
      <c r="I3065" s="213" t="s">
        <v>19322</v>
      </c>
      <c r="J3065" s="201" t="str">
        <f t="shared" si="95"/>
        <v>0534</v>
      </c>
      <c r="K3065" s="209"/>
      <c r="L3065" s="209"/>
      <c r="M3065" s="214"/>
      <c r="N3065" s="209" t="s">
        <v>18765</v>
      </c>
      <c r="O3065" s="215" t="s">
        <v>18766</v>
      </c>
      <c r="P3065" s="215" t="s">
        <v>18800</v>
      </c>
      <c r="Q3065" s="215" t="s">
        <v>18801</v>
      </c>
    </row>
    <row r="3066" spans="1:17" s="208" customFormat="1" ht="12">
      <c r="A3066" s="209" t="str">
        <f t="shared" si="94"/>
        <v>7W-0019036380011295788735</v>
      </c>
      <c r="B3066" s="210" t="s">
        <v>19321</v>
      </c>
      <c r="C3066" s="211" t="s">
        <v>248</v>
      </c>
      <c r="D3066" s="211" t="s">
        <v>248</v>
      </c>
      <c r="E3066" s="211" t="s">
        <v>17153</v>
      </c>
      <c r="F3066" s="211" t="s">
        <v>247</v>
      </c>
      <c r="G3066" s="211" t="s">
        <v>1957</v>
      </c>
      <c r="H3066" s="212" t="s">
        <v>2377</v>
      </c>
      <c r="I3066" s="213" t="s">
        <v>19322</v>
      </c>
      <c r="J3066" s="201" t="str">
        <f t="shared" si="95"/>
        <v>0534</v>
      </c>
      <c r="K3066" s="209"/>
      <c r="L3066" s="209"/>
      <c r="M3066" s="214"/>
      <c r="N3066" s="209" t="s">
        <v>18765</v>
      </c>
      <c r="O3066" s="215" t="s">
        <v>18766</v>
      </c>
      <c r="P3066" s="215" t="s">
        <v>18800</v>
      </c>
      <c r="Q3066" s="215" t="s">
        <v>18801</v>
      </c>
    </row>
    <row r="3067" spans="1:17" s="208" customFormat="1" ht="12">
      <c r="A3067" s="209" t="str">
        <f t="shared" si="94"/>
        <v>7W-124631295788735</v>
      </c>
      <c r="B3067" s="210" t="s">
        <v>19321</v>
      </c>
      <c r="C3067" s="211" t="s">
        <v>248</v>
      </c>
      <c r="D3067" s="211" t="s">
        <v>248</v>
      </c>
      <c r="E3067" s="211" t="s">
        <v>17154</v>
      </c>
      <c r="F3067" s="211" t="s">
        <v>247</v>
      </c>
      <c r="G3067" s="211" t="s">
        <v>1957</v>
      </c>
      <c r="H3067" s="212" t="s">
        <v>2377</v>
      </c>
      <c r="I3067" s="213" t="s">
        <v>19322</v>
      </c>
      <c r="J3067" s="201" t="str">
        <f t="shared" si="95"/>
        <v>0534</v>
      </c>
      <c r="K3067" s="209"/>
      <c r="L3067" s="209"/>
      <c r="M3067" s="214"/>
      <c r="N3067" s="209" t="s">
        <v>18765</v>
      </c>
      <c r="O3067" s="215" t="s">
        <v>18766</v>
      </c>
      <c r="P3067" s="215" t="s">
        <v>18800</v>
      </c>
      <c r="Q3067" s="215" t="s">
        <v>18801</v>
      </c>
    </row>
    <row r="3068" spans="1:17" s="208" customFormat="1" ht="12">
      <c r="A3068" s="209" t="str">
        <f t="shared" si="94"/>
        <v>1465098011932152337</v>
      </c>
      <c r="B3068" s="210" t="s">
        <v>19323</v>
      </c>
      <c r="C3068" s="211" t="s">
        <v>242</v>
      </c>
      <c r="D3068" s="211" t="s">
        <v>242</v>
      </c>
      <c r="E3068" s="211" t="s">
        <v>241</v>
      </c>
      <c r="F3068" s="211" t="s">
        <v>241</v>
      </c>
      <c r="G3068" s="211" t="s">
        <v>1956</v>
      </c>
      <c r="H3068" s="212" t="s">
        <v>2375</v>
      </c>
      <c r="I3068" s="213" t="s">
        <v>243</v>
      </c>
      <c r="J3068" s="201" t="str">
        <f t="shared" si="95"/>
        <v>0535</v>
      </c>
      <c r="K3068" s="209"/>
      <c r="L3068" s="209"/>
      <c r="M3068" s="214"/>
      <c r="N3068" s="209" t="s">
        <v>18765</v>
      </c>
      <c r="O3068" s="215" t="s">
        <v>18766</v>
      </c>
      <c r="P3068" s="215" t="s">
        <v>18937</v>
      </c>
      <c r="Q3068" s="215" t="s">
        <v>18938</v>
      </c>
    </row>
    <row r="3069" spans="1:17" s="208" customFormat="1" ht="12">
      <c r="A3069" s="209" t="str">
        <f t="shared" si="94"/>
        <v>1465098021124241229</v>
      </c>
      <c r="B3069" s="210" t="s">
        <v>19323</v>
      </c>
      <c r="C3069" s="211" t="s">
        <v>17155</v>
      </c>
      <c r="D3069" s="211" t="s">
        <v>242</v>
      </c>
      <c r="E3069" s="211" t="s">
        <v>17156</v>
      </c>
      <c r="F3069" s="211" t="s">
        <v>241</v>
      </c>
      <c r="G3069" s="211" t="s">
        <v>1956</v>
      </c>
      <c r="H3069" s="212" t="s">
        <v>2375</v>
      </c>
      <c r="I3069" s="213" t="s">
        <v>243</v>
      </c>
      <c r="J3069" s="201" t="str">
        <f t="shared" si="95"/>
        <v>0535</v>
      </c>
      <c r="K3069" s="209"/>
      <c r="L3069" s="209"/>
      <c r="M3069" s="214"/>
      <c r="N3069" s="209" t="s">
        <v>18765</v>
      </c>
      <c r="O3069" s="215" t="s">
        <v>18766</v>
      </c>
      <c r="P3069" s="215" t="s">
        <v>18937</v>
      </c>
      <c r="Q3069" s="215" t="s">
        <v>18938</v>
      </c>
    </row>
    <row r="3070" spans="1:17" s="208" customFormat="1" ht="12">
      <c r="A3070" s="209" t="str">
        <f t="shared" si="94"/>
        <v>1465098021932152337</v>
      </c>
      <c r="B3070" s="210" t="s">
        <v>19323</v>
      </c>
      <c r="C3070" s="211" t="s">
        <v>242</v>
      </c>
      <c r="D3070" s="211" t="s">
        <v>242</v>
      </c>
      <c r="E3070" s="211" t="s">
        <v>17156</v>
      </c>
      <c r="F3070" s="211" t="s">
        <v>241</v>
      </c>
      <c r="G3070" s="211" t="s">
        <v>1956</v>
      </c>
      <c r="H3070" s="212" t="s">
        <v>2375</v>
      </c>
      <c r="I3070" s="213" t="s">
        <v>243</v>
      </c>
      <c r="J3070" s="201" t="str">
        <f t="shared" si="95"/>
        <v>0535</v>
      </c>
      <c r="K3070" s="209"/>
      <c r="L3070" s="209"/>
      <c r="M3070" s="214"/>
      <c r="N3070" s="209" t="s">
        <v>18765</v>
      </c>
      <c r="O3070" s="215" t="s">
        <v>18766</v>
      </c>
      <c r="P3070" s="215" t="s">
        <v>18937</v>
      </c>
      <c r="Q3070" s="215" t="s">
        <v>18938</v>
      </c>
    </row>
    <row r="3071" spans="1:17" s="208" customFormat="1" ht="12">
      <c r="A3071" s="209" t="str">
        <f t="shared" si="94"/>
        <v>##1932152337</v>
      </c>
      <c r="B3071" s="210" t="s">
        <v>19323</v>
      </c>
      <c r="C3071" s="211" t="s">
        <v>242</v>
      </c>
      <c r="D3071" s="211" t="s">
        <v>242</v>
      </c>
      <c r="E3071" s="211" t="s">
        <v>3649</v>
      </c>
      <c r="F3071" s="211" t="s">
        <v>241</v>
      </c>
      <c r="G3071" s="211" t="s">
        <v>1956</v>
      </c>
      <c r="H3071" s="212" t="s">
        <v>2375</v>
      </c>
      <c r="I3071" s="213" t="s">
        <v>243</v>
      </c>
      <c r="J3071" s="201" t="str">
        <f t="shared" si="95"/>
        <v>0535</v>
      </c>
      <c r="K3071" s="209"/>
      <c r="L3071" s="209"/>
      <c r="M3071" s="214"/>
      <c r="N3071" s="209" t="s">
        <v>18765</v>
      </c>
      <c r="O3071" s="215" t="s">
        <v>18766</v>
      </c>
      <c r="P3071" s="215" t="s">
        <v>18937</v>
      </c>
      <c r="Q3071" s="215" t="s">
        <v>18938</v>
      </c>
    </row>
    <row r="3072" spans="1:17" s="208" customFormat="1" ht="12">
      <c r="A3072" s="209" t="str">
        <f t="shared" si="94"/>
        <v>1F-QMA0000020854291932152337</v>
      </c>
      <c r="B3072" s="210" t="s">
        <v>19323</v>
      </c>
      <c r="C3072" s="211" t="s">
        <v>242</v>
      </c>
      <c r="D3072" s="211" t="s">
        <v>242</v>
      </c>
      <c r="E3072" s="211" t="s">
        <v>17157</v>
      </c>
      <c r="F3072" s="211" t="s">
        <v>241</v>
      </c>
      <c r="G3072" s="211" t="s">
        <v>1956</v>
      </c>
      <c r="H3072" s="212" t="s">
        <v>2375</v>
      </c>
      <c r="I3072" s="213" t="s">
        <v>243</v>
      </c>
      <c r="J3072" s="201" t="str">
        <f t="shared" si="95"/>
        <v>0535</v>
      </c>
      <c r="K3072" s="209"/>
      <c r="L3072" s="209"/>
      <c r="M3072" s="214"/>
      <c r="N3072" s="209" t="s">
        <v>18765</v>
      </c>
      <c r="O3072" s="215" t="s">
        <v>18766</v>
      </c>
      <c r="P3072" s="215" t="s">
        <v>18937</v>
      </c>
      <c r="Q3072" s="215" t="s">
        <v>18938</v>
      </c>
    </row>
    <row r="3073" spans="1:17" s="208" customFormat="1" ht="12">
      <c r="A3073" s="209" t="str">
        <f t="shared" si="94"/>
        <v>7N-00055801932152337</v>
      </c>
      <c r="B3073" s="210" t="s">
        <v>19323</v>
      </c>
      <c r="C3073" s="211" t="s">
        <v>242</v>
      </c>
      <c r="D3073" s="211" t="s">
        <v>242</v>
      </c>
      <c r="E3073" s="211" t="s">
        <v>14627</v>
      </c>
      <c r="F3073" s="211" t="s">
        <v>241</v>
      </c>
      <c r="G3073" s="211" t="s">
        <v>1956</v>
      </c>
      <c r="H3073" s="212" t="s">
        <v>2375</v>
      </c>
      <c r="I3073" s="213" t="s">
        <v>243</v>
      </c>
      <c r="J3073" s="201" t="str">
        <f t="shared" si="95"/>
        <v>0535</v>
      </c>
      <c r="K3073" s="209"/>
      <c r="L3073" s="209"/>
      <c r="M3073" s="214"/>
      <c r="N3073" s="209" t="s">
        <v>18765</v>
      </c>
      <c r="O3073" s="215" t="s">
        <v>18766</v>
      </c>
      <c r="P3073" s="215" t="s">
        <v>18937</v>
      </c>
      <c r="Q3073" s="215" t="s">
        <v>18938</v>
      </c>
    </row>
    <row r="3074" spans="1:17" s="208" customFormat="1" ht="12">
      <c r="A3074" s="209" t="str">
        <f t="shared" ref="A3074:A3137" si="96">E3074&amp;C3074</f>
        <v>7N-000558031932152337</v>
      </c>
      <c r="B3074" s="210" t="s">
        <v>19323</v>
      </c>
      <c r="C3074" s="211" t="s">
        <v>242</v>
      </c>
      <c r="D3074" s="211" t="s">
        <v>242</v>
      </c>
      <c r="E3074" s="211" t="s">
        <v>17158</v>
      </c>
      <c r="F3074" s="211" t="s">
        <v>241</v>
      </c>
      <c r="G3074" s="211" t="s">
        <v>1956</v>
      </c>
      <c r="H3074" s="212" t="s">
        <v>2375</v>
      </c>
      <c r="I3074" s="213" t="s">
        <v>243</v>
      </c>
      <c r="J3074" s="201" t="str">
        <f t="shared" ref="J3074:J3137" si="97">B3074</f>
        <v>0535</v>
      </c>
      <c r="K3074" s="209"/>
      <c r="L3074" s="209"/>
      <c r="M3074" s="214"/>
      <c r="N3074" s="209" t="s">
        <v>18765</v>
      </c>
      <c r="O3074" s="215" t="s">
        <v>18766</v>
      </c>
      <c r="P3074" s="215" t="s">
        <v>18937</v>
      </c>
      <c r="Q3074" s="215" t="s">
        <v>18938</v>
      </c>
    </row>
    <row r="3075" spans="1:17" s="208" customFormat="1" ht="12">
      <c r="A3075" s="209" t="str">
        <f t="shared" si="96"/>
        <v>7T-QMA0000020854291932152337</v>
      </c>
      <c r="B3075" s="210" t="s">
        <v>19323</v>
      </c>
      <c r="C3075" s="211" t="s">
        <v>242</v>
      </c>
      <c r="D3075" s="211" t="s">
        <v>242</v>
      </c>
      <c r="E3075" s="211" t="s">
        <v>17159</v>
      </c>
      <c r="F3075" s="211" t="s">
        <v>241</v>
      </c>
      <c r="G3075" s="211" t="s">
        <v>1956</v>
      </c>
      <c r="H3075" s="212" t="s">
        <v>2375</v>
      </c>
      <c r="I3075" s="213" t="s">
        <v>243</v>
      </c>
      <c r="J3075" s="201" t="str">
        <f t="shared" si="97"/>
        <v>0535</v>
      </c>
      <c r="K3075" s="209"/>
      <c r="L3075" s="209"/>
      <c r="M3075" s="214"/>
      <c r="N3075" s="209" t="s">
        <v>18765</v>
      </c>
      <c r="O3075" s="215" t="s">
        <v>18766</v>
      </c>
      <c r="P3075" s="215" t="s">
        <v>18937</v>
      </c>
      <c r="Q3075" s="215" t="s">
        <v>18938</v>
      </c>
    </row>
    <row r="3076" spans="1:17" s="208" customFormat="1" ht="12">
      <c r="A3076" s="209" t="str">
        <f t="shared" si="96"/>
        <v>7T-QMP0000033479261932152337</v>
      </c>
      <c r="B3076" s="210" t="s">
        <v>19323</v>
      </c>
      <c r="C3076" s="211" t="s">
        <v>242</v>
      </c>
      <c r="D3076" s="211" t="s">
        <v>242</v>
      </c>
      <c r="E3076" s="211" t="s">
        <v>17160</v>
      </c>
      <c r="F3076" s="211" t="s">
        <v>241</v>
      </c>
      <c r="G3076" s="211" t="s">
        <v>1956</v>
      </c>
      <c r="H3076" s="212" t="s">
        <v>2375</v>
      </c>
      <c r="I3076" s="213" t="s">
        <v>243</v>
      </c>
      <c r="J3076" s="201" t="str">
        <f t="shared" si="97"/>
        <v>0535</v>
      </c>
      <c r="K3076" s="209"/>
      <c r="L3076" s="209"/>
      <c r="M3076" s="214"/>
      <c r="N3076" s="209" t="s">
        <v>18765</v>
      </c>
      <c r="O3076" s="215" t="s">
        <v>18766</v>
      </c>
      <c r="P3076" s="215" t="s">
        <v>18937</v>
      </c>
      <c r="Q3076" s="215" t="s">
        <v>18938</v>
      </c>
    </row>
    <row r="3077" spans="1:17" s="208" customFormat="1" ht="12">
      <c r="A3077" s="209" t="str">
        <f t="shared" si="96"/>
        <v>7W-0019036440011932152337</v>
      </c>
      <c r="B3077" s="210" t="s">
        <v>19323</v>
      </c>
      <c r="C3077" s="211" t="s">
        <v>242</v>
      </c>
      <c r="D3077" s="211" t="s">
        <v>242</v>
      </c>
      <c r="E3077" s="211" t="s">
        <v>17161</v>
      </c>
      <c r="F3077" s="211" t="s">
        <v>241</v>
      </c>
      <c r="G3077" s="211" t="s">
        <v>1956</v>
      </c>
      <c r="H3077" s="212" t="s">
        <v>2375</v>
      </c>
      <c r="I3077" s="213" t="s">
        <v>243</v>
      </c>
      <c r="J3077" s="201" t="str">
        <f t="shared" si="97"/>
        <v>0535</v>
      </c>
      <c r="K3077" s="209"/>
      <c r="L3077" s="209"/>
      <c r="M3077" s="214"/>
      <c r="N3077" s="209" t="s">
        <v>18765</v>
      </c>
      <c r="O3077" s="215" t="s">
        <v>18766</v>
      </c>
      <c r="P3077" s="215" t="s">
        <v>18937</v>
      </c>
      <c r="Q3077" s="215" t="s">
        <v>18938</v>
      </c>
    </row>
    <row r="3078" spans="1:17" s="208" customFormat="1" ht="12">
      <c r="A3078" s="209" t="str">
        <f t="shared" si="96"/>
        <v>7W-0026800450011932152337</v>
      </c>
      <c r="B3078" s="210" t="s">
        <v>19323</v>
      </c>
      <c r="C3078" s="211" t="s">
        <v>242</v>
      </c>
      <c r="D3078" s="211" t="s">
        <v>242</v>
      </c>
      <c r="E3078" s="211" t="s">
        <v>17162</v>
      </c>
      <c r="F3078" s="211" t="s">
        <v>241</v>
      </c>
      <c r="G3078" s="211" t="s">
        <v>1956</v>
      </c>
      <c r="H3078" s="212" t="s">
        <v>2375</v>
      </c>
      <c r="I3078" s="213" t="s">
        <v>243</v>
      </c>
      <c r="J3078" s="201" t="str">
        <f t="shared" si="97"/>
        <v>0535</v>
      </c>
      <c r="K3078" s="209"/>
      <c r="L3078" s="209"/>
      <c r="M3078" s="214"/>
      <c r="N3078" s="209" t="s">
        <v>18765</v>
      </c>
      <c r="O3078" s="215" t="s">
        <v>18766</v>
      </c>
      <c r="P3078" s="215" t="s">
        <v>18937</v>
      </c>
      <c r="Q3078" s="215" t="s">
        <v>18938</v>
      </c>
    </row>
    <row r="3079" spans="1:17" s="208" customFormat="1" ht="12">
      <c r="A3079" s="209" t="str">
        <f t="shared" si="96"/>
        <v>7W-118871932152337</v>
      </c>
      <c r="B3079" s="210" t="s">
        <v>19323</v>
      </c>
      <c r="C3079" s="211" t="s">
        <v>242</v>
      </c>
      <c r="D3079" s="211" t="s">
        <v>242</v>
      </c>
      <c r="E3079" s="211" t="s">
        <v>17163</v>
      </c>
      <c r="F3079" s="211" t="s">
        <v>241</v>
      </c>
      <c r="G3079" s="211" t="s">
        <v>1956</v>
      </c>
      <c r="H3079" s="212" t="s">
        <v>2375</v>
      </c>
      <c r="I3079" s="213" t="s">
        <v>243</v>
      </c>
      <c r="J3079" s="201" t="str">
        <f t="shared" si="97"/>
        <v>0535</v>
      </c>
      <c r="K3079" s="209"/>
      <c r="L3079" s="209"/>
      <c r="M3079" s="214"/>
      <c r="N3079" s="209" t="s">
        <v>18765</v>
      </c>
      <c r="O3079" s="215" t="s">
        <v>18766</v>
      </c>
      <c r="P3079" s="215" t="s">
        <v>18937</v>
      </c>
      <c r="Q3079" s="215" t="s">
        <v>18938</v>
      </c>
    </row>
    <row r="3080" spans="1:17" s="208" customFormat="1" ht="12">
      <c r="A3080" s="209" t="str">
        <f t="shared" si="96"/>
        <v>1472276011760482939</v>
      </c>
      <c r="B3080" s="210" t="s">
        <v>19324</v>
      </c>
      <c r="C3080" s="211" t="s">
        <v>296</v>
      </c>
      <c r="D3080" s="211" t="s">
        <v>296</v>
      </c>
      <c r="E3080" s="211" t="s">
        <v>17164</v>
      </c>
      <c r="F3080" s="211" t="s">
        <v>295</v>
      </c>
      <c r="G3080" s="211" t="s">
        <v>3023</v>
      </c>
      <c r="H3080" s="212" t="s">
        <v>17165</v>
      </c>
      <c r="I3080" s="213" t="s">
        <v>297</v>
      </c>
      <c r="J3080" s="201" t="str">
        <f t="shared" si="97"/>
        <v>0537</v>
      </c>
      <c r="K3080" s="209"/>
      <c r="L3080" s="209"/>
      <c r="M3080" s="214"/>
      <c r="N3080" s="209" t="s">
        <v>18765</v>
      </c>
      <c r="O3080" s="215" t="s">
        <v>18766</v>
      </c>
      <c r="P3080" s="215" t="s">
        <v>18812</v>
      </c>
      <c r="Q3080" s="215" t="s">
        <v>18813</v>
      </c>
    </row>
    <row r="3081" spans="1:17" s="208" customFormat="1" ht="12">
      <c r="A3081" s="209" t="str">
        <f t="shared" si="96"/>
        <v>1472276021760482939</v>
      </c>
      <c r="B3081" s="210" t="s">
        <v>19324</v>
      </c>
      <c r="C3081" s="211" t="s">
        <v>296</v>
      </c>
      <c r="D3081" s="211" t="s">
        <v>296</v>
      </c>
      <c r="E3081" s="211" t="s">
        <v>17166</v>
      </c>
      <c r="F3081" s="211" t="s">
        <v>295</v>
      </c>
      <c r="G3081" s="211" t="s">
        <v>3023</v>
      </c>
      <c r="H3081" s="212" t="s">
        <v>17165</v>
      </c>
      <c r="I3081" s="213" t="s">
        <v>297</v>
      </c>
      <c r="J3081" s="201" t="str">
        <f t="shared" si="97"/>
        <v>0537</v>
      </c>
      <c r="K3081" s="209"/>
      <c r="L3081" s="209"/>
      <c r="M3081" s="214"/>
      <c r="N3081" s="209" t="s">
        <v>18765</v>
      </c>
      <c r="O3081" s="215" t="s">
        <v>18766</v>
      </c>
      <c r="P3081" s="215" t="s">
        <v>18812</v>
      </c>
      <c r="Q3081" s="215" t="s">
        <v>18813</v>
      </c>
    </row>
    <row r="3082" spans="1:17" s="208" customFormat="1" ht="12">
      <c r="A3082" s="209" t="str">
        <f t="shared" si="96"/>
        <v>1472276031760482939</v>
      </c>
      <c r="B3082" s="210" t="s">
        <v>19324</v>
      </c>
      <c r="C3082" s="211" t="s">
        <v>296</v>
      </c>
      <c r="D3082" s="211" t="s">
        <v>296</v>
      </c>
      <c r="E3082" s="211" t="s">
        <v>295</v>
      </c>
      <c r="F3082" s="211" t="s">
        <v>295</v>
      </c>
      <c r="G3082" s="211" t="s">
        <v>3023</v>
      </c>
      <c r="H3082" s="212" t="s">
        <v>17165</v>
      </c>
      <c r="I3082" s="213" t="s">
        <v>297</v>
      </c>
      <c r="J3082" s="201" t="str">
        <f t="shared" si="97"/>
        <v>0537</v>
      </c>
      <c r="K3082" s="209"/>
      <c r="L3082" s="209"/>
      <c r="M3082" s="214"/>
      <c r="N3082" s="209" t="s">
        <v>18765</v>
      </c>
      <c r="O3082" s="215" t="s">
        <v>18766</v>
      </c>
      <c r="P3082" s="215" t="s">
        <v>18812</v>
      </c>
      <c r="Q3082" s="215" t="s">
        <v>18813</v>
      </c>
    </row>
    <row r="3083" spans="1:17" s="208" customFormat="1" ht="12">
      <c r="A3083" s="209" t="str">
        <f t="shared" si="96"/>
        <v>350227V1760482939</v>
      </c>
      <c r="B3083" s="210" t="s">
        <v>19324</v>
      </c>
      <c r="C3083" s="211" t="s">
        <v>296</v>
      </c>
      <c r="D3083" s="211" t="s">
        <v>296</v>
      </c>
      <c r="E3083" s="211" t="s">
        <v>17167</v>
      </c>
      <c r="F3083" s="211" t="s">
        <v>295</v>
      </c>
      <c r="G3083" s="211" t="s">
        <v>3023</v>
      </c>
      <c r="H3083" s="212" t="s">
        <v>17165</v>
      </c>
      <c r="I3083" s="213" t="s">
        <v>297</v>
      </c>
      <c r="J3083" s="201" t="str">
        <f t="shared" si="97"/>
        <v>0537</v>
      </c>
      <c r="K3083" s="209"/>
      <c r="L3083" s="209"/>
      <c r="M3083" s="214"/>
      <c r="N3083" s="209" t="s">
        <v>18765</v>
      </c>
      <c r="O3083" s="215" t="s">
        <v>18766</v>
      </c>
      <c r="P3083" s="215" t="s">
        <v>18812</v>
      </c>
      <c r="Q3083" s="215" t="s">
        <v>18813</v>
      </c>
    </row>
    <row r="3084" spans="1:17" s="208" customFormat="1" ht="12">
      <c r="A3084" s="209" t="str">
        <f t="shared" si="96"/>
        <v>1479180021154317774</v>
      </c>
      <c r="B3084" s="210" t="s">
        <v>19325</v>
      </c>
      <c r="C3084" s="211" t="s">
        <v>731</v>
      </c>
      <c r="D3084" s="211" t="s">
        <v>731</v>
      </c>
      <c r="E3084" s="211" t="s">
        <v>17168</v>
      </c>
      <c r="F3084" s="211" t="s">
        <v>730</v>
      </c>
      <c r="G3084" s="211" t="s">
        <v>2075</v>
      </c>
      <c r="H3084" s="212" t="s">
        <v>2074</v>
      </c>
      <c r="I3084" s="213" t="s">
        <v>732</v>
      </c>
      <c r="J3084" s="201" t="str">
        <f t="shared" si="97"/>
        <v>0538</v>
      </c>
      <c r="K3084" s="209"/>
      <c r="L3084" s="209"/>
      <c r="M3084" s="214"/>
      <c r="N3084" s="209" t="s">
        <v>18777</v>
      </c>
      <c r="O3084" s="215" t="s">
        <v>18778</v>
      </c>
      <c r="P3084" s="215" t="s">
        <v>18835</v>
      </c>
      <c r="Q3084" s="215" t="s">
        <v>18836</v>
      </c>
    </row>
    <row r="3085" spans="1:17" s="208" customFormat="1" ht="12">
      <c r="A3085" s="209" t="str">
        <f t="shared" si="96"/>
        <v>1479180031154317774</v>
      </c>
      <c r="B3085" s="210" t="s">
        <v>19325</v>
      </c>
      <c r="C3085" s="211" t="s">
        <v>731</v>
      </c>
      <c r="D3085" s="211" t="s">
        <v>731</v>
      </c>
      <c r="E3085" s="211" t="s">
        <v>730</v>
      </c>
      <c r="F3085" s="211" t="s">
        <v>730</v>
      </c>
      <c r="G3085" s="211" t="s">
        <v>2075</v>
      </c>
      <c r="H3085" s="212" t="s">
        <v>2074</v>
      </c>
      <c r="I3085" s="213" t="s">
        <v>732</v>
      </c>
      <c r="J3085" s="201" t="str">
        <f t="shared" si="97"/>
        <v>0538</v>
      </c>
      <c r="K3085" s="209"/>
      <c r="L3085" s="209"/>
      <c r="M3085" s="214"/>
      <c r="N3085" s="209" t="s">
        <v>18777</v>
      </c>
      <c r="O3085" s="215" t="s">
        <v>18778</v>
      </c>
      <c r="P3085" s="215" t="s">
        <v>18835</v>
      </c>
      <c r="Q3085" s="215" t="s">
        <v>18836</v>
      </c>
    </row>
    <row r="3086" spans="1:17" s="208" customFormat="1" ht="12">
      <c r="A3086" s="209" t="str">
        <f t="shared" si="96"/>
        <v>1F-QMA0000021953241154317774</v>
      </c>
      <c r="B3086" s="210" t="s">
        <v>19325</v>
      </c>
      <c r="C3086" s="211" t="s">
        <v>731</v>
      </c>
      <c r="D3086" s="211" t="s">
        <v>731</v>
      </c>
      <c r="E3086" s="211" t="s">
        <v>17169</v>
      </c>
      <c r="F3086" s="211" t="s">
        <v>730</v>
      </c>
      <c r="G3086" s="211" t="s">
        <v>2075</v>
      </c>
      <c r="H3086" s="212" t="s">
        <v>2074</v>
      </c>
      <c r="I3086" s="213" t="s">
        <v>732</v>
      </c>
      <c r="J3086" s="201" t="str">
        <f t="shared" si="97"/>
        <v>0538</v>
      </c>
      <c r="K3086" s="209"/>
      <c r="L3086" s="209"/>
      <c r="M3086" s="214"/>
      <c r="N3086" s="209" t="s">
        <v>18777</v>
      </c>
      <c r="O3086" s="215" t="s">
        <v>18778</v>
      </c>
      <c r="P3086" s="215" t="s">
        <v>18835</v>
      </c>
      <c r="Q3086" s="215" t="s">
        <v>18836</v>
      </c>
    </row>
    <row r="3087" spans="1:17" s="208" customFormat="1" ht="12">
      <c r="A3087" s="209" t="str">
        <f t="shared" si="96"/>
        <v>1F-QMP0000033887201154317774</v>
      </c>
      <c r="B3087" s="210" t="s">
        <v>19325</v>
      </c>
      <c r="C3087" s="211" t="s">
        <v>731</v>
      </c>
      <c r="D3087" s="211" t="s">
        <v>731</v>
      </c>
      <c r="E3087" s="211" t="s">
        <v>17170</v>
      </c>
      <c r="F3087" s="211" t="s">
        <v>730</v>
      </c>
      <c r="G3087" s="211" t="s">
        <v>2075</v>
      </c>
      <c r="H3087" s="212" t="s">
        <v>2074</v>
      </c>
      <c r="I3087" s="213" t="s">
        <v>732</v>
      </c>
      <c r="J3087" s="201" t="str">
        <f t="shared" si="97"/>
        <v>0538</v>
      </c>
      <c r="K3087" s="209"/>
      <c r="L3087" s="209"/>
      <c r="M3087" s="214"/>
      <c r="N3087" s="209" t="s">
        <v>18777</v>
      </c>
      <c r="O3087" s="215" t="s">
        <v>18778</v>
      </c>
      <c r="P3087" s="215" t="s">
        <v>18835</v>
      </c>
      <c r="Q3087" s="215" t="s">
        <v>18836</v>
      </c>
    </row>
    <row r="3088" spans="1:17" s="208" customFormat="1" ht="12">
      <c r="A3088" s="209" t="str">
        <f t="shared" si="96"/>
        <v>1483224011366427130</v>
      </c>
      <c r="B3088" s="210" t="s">
        <v>19326</v>
      </c>
      <c r="C3088" s="211" t="s">
        <v>2108</v>
      </c>
      <c r="D3088" s="211" t="s">
        <v>2108</v>
      </c>
      <c r="E3088" s="211" t="s">
        <v>2106</v>
      </c>
      <c r="F3088" s="211" t="s">
        <v>2106</v>
      </c>
      <c r="G3088" s="211" t="s">
        <v>2107</v>
      </c>
      <c r="H3088" s="212" t="s">
        <v>2324</v>
      </c>
      <c r="I3088" s="213" t="s">
        <v>19327</v>
      </c>
      <c r="J3088" s="201" t="str">
        <f t="shared" si="97"/>
        <v>0539</v>
      </c>
      <c r="K3088" s="209"/>
      <c r="L3088" s="209"/>
      <c r="M3088" s="214"/>
      <c r="N3088" s="209" t="s">
        <v>18765</v>
      </c>
      <c r="O3088" s="215" t="s">
        <v>18766</v>
      </c>
      <c r="P3088" s="215" t="s">
        <v>18767</v>
      </c>
      <c r="Q3088" s="215" t="s">
        <v>18768</v>
      </c>
    </row>
    <row r="3089" spans="1:17" s="208" customFormat="1" ht="12">
      <c r="A3089" s="209" t="str">
        <f t="shared" si="96"/>
        <v>1483224021366427130</v>
      </c>
      <c r="B3089" s="210" t="s">
        <v>19326</v>
      </c>
      <c r="C3089" s="211" t="s">
        <v>2108</v>
      </c>
      <c r="D3089" s="211" t="s">
        <v>2108</v>
      </c>
      <c r="E3089" s="211" t="s">
        <v>17171</v>
      </c>
      <c r="F3089" s="211" t="s">
        <v>2106</v>
      </c>
      <c r="G3089" s="211" t="s">
        <v>2107</v>
      </c>
      <c r="H3089" s="212" t="s">
        <v>2324</v>
      </c>
      <c r="I3089" s="213" t="s">
        <v>19327</v>
      </c>
      <c r="J3089" s="201" t="str">
        <f t="shared" si="97"/>
        <v>0539</v>
      </c>
      <c r="K3089" s="209"/>
      <c r="L3089" s="209"/>
      <c r="M3089" s="214"/>
      <c r="N3089" s="209" t="s">
        <v>18765</v>
      </c>
      <c r="O3089" s="215" t="s">
        <v>18766</v>
      </c>
      <c r="P3089" s="215" t="s">
        <v>18767</v>
      </c>
      <c r="Q3089" s="215" t="s">
        <v>18768</v>
      </c>
    </row>
    <row r="3090" spans="1:17" s="208" customFormat="1" ht="12">
      <c r="A3090" s="209" t="str">
        <f t="shared" si="96"/>
        <v>##1366427130</v>
      </c>
      <c r="B3090" s="210" t="s">
        <v>19326</v>
      </c>
      <c r="C3090" s="211" t="s">
        <v>2108</v>
      </c>
      <c r="D3090" s="211" t="s">
        <v>2108</v>
      </c>
      <c r="E3090" s="211" t="s">
        <v>3649</v>
      </c>
      <c r="F3090" s="211" t="s">
        <v>2106</v>
      </c>
      <c r="G3090" s="211" t="s">
        <v>2107</v>
      </c>
      <c r="H3090" s="212" t="s">
        <v>2324</v>
      </c>
      <c r="I3090" s="213" t="s">
        <v>19327</v>
      </c>
      <c r="J3090" s="201" t="str">
        <f t="shared" si="97"/>
        <v>0539</v>
      </c>
      <c r="K3090" s="209"/>
      <c r="L3090" s="209"/>
      <c r="M3090" s="214"/>
      <c r="N3090" s="209" t="s">
        <v>18765</v>
      </c>
      <c r="O3090" s="215" t="s">
        <v>18766</v>
      </c>
      <c r="P3090" s="215" t="s">
        <v>18767</v>
      </c>
      <c r="Q3090" s="215" t="s">
        <v>18768</v>
      </c>
    </row>
    <row r="3091" spans="1:17" s="208" customFormat="1" ht="12">
      <c r="A3091" s="209" t="str">
        <f t="shared" si="96"/>
        <v>1486987011295781227</v>
      </c>
      <c r="B3091" s="210" t="s">
        <v>19328</v>
      </c>
      <c r="C3091" s="211" t="s">
        <v>1192</v>
      </c>
      <c r="D3091" s="211" t="s">
        <v>1192</v>
      </c>
      <c r="E3091" s="211" t="s">
        <v>1191</v>
      </c>
      <c r="F3091" s="211" t="s">
        <v>1191</v>
      </c>
      <c r="G3091" s="211" t="s">
        <v>1630</v>
      </c>
      <c r="H3091" s="212" t="s">
        <v>1629</v>
      </c>
      <c r="I3091" s="213" t="s">
        <v>1193</v>
      </c>
      <c r="J3091" s="201" t="str">
        <f t="shared" si="97"/>
        <v>0540</v>
      </c>
      <c r="K3091" s="209"/>
      <c r="L3091" s="209"/>
      <c r="M3091" s="214"/>
      <c r="N3091" s="209" t="s">
        <v>18777</v>
      </c>
      <c r="O3091" s="215" t="s">
        <v>18778</v>
      </c>
      <c r="P3091" s="215" t="s">
        <v>18767</v>
      </c>
      <c r="Q3091" s="215" t="s">
        <v>18768</v>
      </c>
    </row>
    <row r="3092" spans="1:17" s="208" customFormat="1" ht="12">
      <c r="A3092" s="209" t="str">
        <f t="shared" si="96"/>
        <v>1486987021295781227</v>
      </c>
      <c r="B3092" s="210" t="s">
        <v>19328</v>
      </c>
      <c r="C3092" s="211" t="s">
        <v>1192</v>
      </c>
      <c r="D3092" s="211" t="s">
        <v>1192</v>
      </c>
      <c r="E3092" s="211" t="s">
        <v>17172</v>
      </c>
      <c r="F3092" s="211" t="s">
        <v>1191</v>
      </c>
      <c r="G3092" s="211" t="s">
        <v>1630</v>
      </c>
      <c r="H3092" s="212" t="s">
        <v>1629</v>
      </c>
      <c r="I3092" s="213" t="s">
        <v>1193</v>
      </c>
      <c r="J3092" s="201" t="str">
        <f t="shared" si="97"/>
        <v>0540</v>
      </c>
      <c r="K3092" s="209"/>
      <c r="L3092" s="209"/>
      <c r="M3092" s="214"/>
      <c r="N3092" s="209" t="s">
        <v>18777</v>
      </c>
      <c r="O3092" s="215" t="s">
        <v>18778</v>
      </c>
      <c r="P3092" s="215" t="s">
        <v>18767</v>
      </c>
      <c r="Q3092" s="215" t="s">
        <v>18768</v>
      </c>
    </row>
    <row r="3093" spans="1:17" s="208" customFormat="1" ht="12">
      <c r="A3093" s="209" t="str">
        <f t="shared" si="96"/>
        <v>##1295781227</v>
      </c>
      <c r="B3093" s="210" t="s">
        <v>19328</v>
      </c>
      <c r="C3093" s="211" t="s">
        <v>1192</v>
      </c>
      <c r="D3093" s="211" t="s">
        <v>1192</v>
      </c>
      <c r="E3093" s="211" t="s">
        <v>3649</v>
      </c>
      <c r="F3093" s="211" t="s">
        <v>1191</v>
      </c>
      <c r="G3093" s="211" t="s">
        <v>1630</v>
      </c>
      <c r="H3093" s="212" t="s">
        <v>1629</v>
      </c>
      <c r="I3093" s="213" t="s">
        <v>1193</v>
      </c>
      <c r="J3093" s="201" t="str">
        <f t="shared" si="97"/>
        <v>0540</v>
      </c>
      <c r="K3093" s="209" t="s">
        <v>14592</v>
      </c>
      <c r="L3093" s="209"/>
      <c r="M3093" s="214"/>
      <c r="N3093" s="209" t="s">
        <v>18777</v>
      </c>
      <c r="O3093" s="215" t="s">
        <v>18778</v>
      </c>
      <c r="P3093" s="215" t="s">
        <v>18767</v>
      </c>
      <c r="Q3093" s="215" t="s">
        <v>18768</v>
      </c>
    </row>
    <row r="3094" spans="1:17" s="208" customFormat="1" ht="12">
      <c r="A3094" s="209" t="str">
        <f t="shared" si="96"/>
        <v>8Y-0023972190011295781227</v>
      </c>
      <c r="B3094" s="210" t="s">
        <v>19328</v>
      </c>
      <c r="C3094" s="211" t="s">
        <v>1192</v>
      </c>
      <c r="D3094" s="211" t="s">
        <v>1192</v>
      </c>
      <c r="E3094" s="211" t="s">
        <v>17173</v>
      </c>
      <c r="F3094" s="211" t="s">
        <v>1191</v>
      </c>
      <c r="G3094" s="211" t="s">
        <v>1630</v>
      </c>
      <c r="H3094" s="212" t="s">
        <v>1629</v>
      </c>
      <c r="I3094" s="213" t="s">
        <v>1193</v>
      </c>
      <c r="J3094" s="201" t="str">
        <f t="shared" si="97"/>
        <v>0540</v>
      </c>
      <c r="K3094" s="209"/>
      <c r="L3094" s="209"/>
      <c r="M3094" s="214"/>
      <c r="N3094" s="209" t="s">
        <v>18777</v>
      </c>
      <c r="O3094" s="215" t="s">
        <v>18778</v>
      </c>
      <c r="P3094" s="215" t="s">
        <v>18767</v>
      </c>
      <c r="Q3094" s="215" t="s">
        <v>18768</v>
      </c>
    </row>
    <row r="3095" spans="1:17" s="208" customFormat="1" ht="12">
      <c r="A3095" s="209" t="str">
        <f t="shared" si="96"/>
        <v>1490476011609876309</v>
      </c>
      <c r="B3095" s="210" t="s">
        <v>19329</v>
      </c>
      <c r="C3095" s="211" t="s">
        <v>451</v>
      </c>
      <c r="D3095" s="211" t="s">
        <v>451</v>
      </c>
      <c r="E3095" s="211" t="s">
        <v>450</v>
      </c>
      <c r="F3095" s="211" t="s">
        <v>450</v>
      </c>
      <c r="G3095" s="211" t="s">
        <v>1682</v>
      </c>
      <c r="H3095" s="212" t="s">
        <v>2442</v>
      </c>
      <c r="I3095" s="213" t="s">
        <v>452</v>
      </c>
      <c r="J3095" s="201" t="str">
        <f t="shared" si="97"/>
        <v>0541</v>
      </c>
      <c r="K3095" s="209"/>
      <c r="L3095" s="209"/>
      <c r="M3095" s="214"/>
      <c r="N3095" s="209" t="s">
        <v>18765</v>
      </c>
      <c r="O3095" s="215" t="s">
        <v>18766</v>
      </c>
      <c r="P3095" s="215" t="s">
        <v>18812</v>
      </c>
      <c r="Q3095" s="215" t="s">
        <v>18813</v>
      </c>
    </row>
    <row r="3096" spans="1:17" s="208" customFormat="1" ht="12">
      <c r="A3096" s="209" t="str">
        <f t="shared" si="96"/>
        <v>1490476021609876309</v>
      </c>
      <c r="B3096" s="210" t="s">
        <v>19329</v>
      </c>
      <c r="C3096" s="211" t="s">
        <v>451</v>
      </c>
      <c r="D3096" s="211" t="s">
        <v>451</v>
      </c>
      <c r="E3096" s="211" t="s">
        <v>17174</v>
      </c>
      <c r="F3096" s="211" t="s">
        <v>450</v>
      </c>
      <c r="G3096" s="211" t="s">
        <v>1682</v>
      </c>
      <c r="H3096" s="212" t="s">
        <v>2442</v>
      </c>
      <c r="I3096" s="213" t="s">
        <v>452</v>
      </c>
      <c r="J3096" s="201" t="str">
        <f t="shared" si="97"/>
        <v>0541</v>
      </c>
      <c r="K3096" s="209"/>
      <c r="L3096" s="209"/>
      <c r="M3096" s="214"/>
      <c r="N3096" s="209" t="s">
        <v>18765</v>
      </c>
      <c r="O3096" s="215" t="s">
        <v>18766</v>
      </c>
      <c r="P3096" s="215" t="s">
        <v>18812</v>
      </c>
      <c r="Q3096" s="215" t="s">
        <v>18813</v>
      </c>
    </row>
    <row r="3097" spans="1:17" s="208" customFormat="1" ht="12">
      <c r="A3097" s="209" t="str">
        <f t="shared" si="96"/>
        <v>##1609876309</v>
      </c>
      <c r="B3097" s="210" t="s">
        <v>19329</v>
      </c>
      <c r="C3097" s="211" t="s">
        <v>451</v>
      </c>
      <c r="D3097" s="211" t="s">
        <v>451</v>
      </c>
      <c r="E3097" s="211" t="s">
        <v>3649</v>
      </c>
      <c r="F3097" s="211" t="s">
        <v>450</v>
      </c>
      <c r="G3097" s="211" t="s">
        <v>1682</v>
      </c>
      <c r="H3097" s="212" t="s">
        <v>2442</v>
      </c>
      <c r="I3097" s="213" t="s">
        <v>452</v>
      </c>
      <c r="J3097" s="201" t="str">
        <f t="shared" si="97"/>
        <v>0541</v>
      </c>
      <c r="K3097" s="209"/>
      <c r="L3097" s="209"/>
      <c r="M3097" s="214"/>
      <c r="N3097" s="209" t="s">
        <v>18765</v>
      </c>
      <c r="O3097" s="215" t="s">
        <v>18766</v>
      </c>
      <c r="P3097" s="215" t="s">
        <v>18812</v>
      </c>
      <c r="Q3097" s="215" t="s">
        <v>18813</v>
      </c>
    </row>
    <row r="3098" spans="1:17" s="208" customFormat="1" ht="12">
      <c r="A3098" s="209" t="str">
        <f t="shared" si="96"/>
        <v>1490732021750392916</v>
      </c>
      <c r="B3098" s="210" t="s">
        <v>19330</v>
      </c>
      <c r="C3098" s="211" t="s">
        <v>281</v>
      </c>
      <c r="D3098" s="211" t="s">
        <v>281</v>
      </c>
      <c r="E3098" s="211" t="s">
        <v>17175</v>
      </c>
      <c r="F3098" s="211" t="s">
        <v>280</v>
      </c>
      <c r="G3098" s="211" t="s">
        <v>1922</v>
      </c>
      <c r="H3098" s="212" t="s">
        <v>3191</v>
      </c>
      <c r="I3098" s="213" t="s">
        <v>282</v>
      </c>
      <c r="J3098" s="201" t="str">
        <f t="shared" si="97"/>
        <v>0542</v>
      </c>
      <c r="K3098" s="209"/>
      <c r="L3098" s="209"/>
      <c r="M3098" s="214"/>
      <c r="N3098" s="209" t="s">
        <v>18765</v>
      </c>
      <c r="O3098" s="215" t="s">
        <v>18766</v>
      </c>
      <c r="P3098" s="215" t="s">
        <v>18835</v>
      </c>
      <c r="Q3098" s="215" t="s">
        <v>18836</v>
      </c>
    </row>
    <row r="3099" spans="1:17" s="208" customFormat="1" ht="12">
      <c r="A3099" s="209" t="str">
        <f t="shared" si="96"/>
        <v>1490732031750392916</v>
      </c>
      <c r="B3099" s="210" t="s">
        <v>19330</v>
      </c>
      <c r="C3099" s="211" t="s">
        <v>281</v>
      </c>
      <c r="D3099" s="211" t="s">
        <v>281</v>
      </c>
      <c r="E3099" s="211" t="s">
        <v>280</v>
      </c>
      <c r="F3099" s="211" t="s">
        <v>280</v>
      </c>
      <c r="G3099" s="211" t="s">
        <v>1922</v>
      </c>
      <c r="H3099" s="212" t="s">
        <v>3191</v>
      </c>
      <c r="I3099" s="213" t="s">
        <v>282</v>
      </c>
      <c r="J3099" s="201" t="str">
        <f t="shared" si="97"/>
        <v>0542</v>
      </c>
      <c r="K3099" s="209"/>
      <c r="L3099" s="209"/>
      <c r="M3099" s="214"/>
      <c r="N3099" s="209" t="s">
        <v>18765</v>
      </c>
      <c r="O3099" s="215" t="s">
        <v>18766</v>
      </c>
      <c r="P3099" s="215" t="s">
        <v>18835</v>
      </c>
      <c r="Q3099" s="215" t="s">
        <v>18836</v>
      </c>
    </row>
    <row r="3100" spans="1:17" s="208" customFormat="1" ht="12">
      <c r="A3100" s="209" t="str">
        <f t="shared" si="96"/>
        <v>1F-QMA0000022176961750392916</v>
      </c>
      <c r="B3100" s="210" t="s">
        <v>19330</v>
      </c>
      <c r="C3100" s="211" t="s">
        <v>281</v>
      </c>
      <c r="D3100" s="211" t="s">
        <v>281</v>
      </c>
      <c r="E3100" s="211" t="s">
        <v>17176</v>
      </c>
      <c r="F3100" s="211" t="s">
        <v>280</v>
      </c>
      <c r="G3100" s="211" t="s">
        <v>1922</v>
      </c>
      <c r="H3100" s="212" t="s">
        <v>3191</v>
      </c>
      <c r="I3100" s="213" t="s">
        <v>282</v>
      </c>
      <c r="J3100" s="201" t="str">
        <f t="shared" si="97"/>
        <v>0542</v>
      </c>
      <c r="K3100" s="209"/>
      <c r="L3100" s="209"/>
      <c r="M3100" s="214"/>
      <c r="N3100" s="209" t="s">
        <v>18765</v>
      </c>
      <c r="O3100" s="215" t="s">
        <v>18766</v>
      </c>
      <c r="P3100" s="215" t="s">
        <v>18835</v>
      </c>
      <c r="Q3100" s="215" t="s">
        <v>18836</v>
      </c>
    </row>
    <row r="3101" spans="1:17" s="208" customFormat="1" ht="12">
      <c r="A3101" s="209" t="str">
        <f t="shared" si="96"/>
        <v>1F-QMA0000027660631750392916</v>
      </c>
      <c r="B3101" s="210" t="s">
        <v>19330</v>
      </c>
      <c r="C3101" s="211" t="s">
        <v>281</v>
      </c>
      <c r="D3101" s="211" t="s">
        <v>281</v>
      </c>
      <c r="E3101" s="211" t="s">
        <v>17177</v>
      </c>
      <c r="F3101" s="211" t="s">
        <v>280</v>
      </c>
      <c r="G3101" s="211" t="s">
        <v>1922</v>
      </c>
      <c r="H3101" s="212" t="s">
        <v>3191</v>
      </c>
      <c r="I3101" s="213" t="s">
        <v>282</v>
      </c>
      <c r="J3101" s="201" t="str">
        <f t="shared" si="97"/>
        <v>0542</v>
      </c>
      <c r="K3101" s="209"/>
      <c r="L3101" s="209"/>
      <c r="M3101" s="214"/>
      <c r="N3101" s="209" t="s">
        <v>18765</v>
      </c>
      <c r="O3101" s="215" t="s">
        <v>18766</v>
      </c>
      <c r="P3101" s="215" t="s">
        <v>18835</v>
      </c>
      <c r="Q3101" s="215" t="s">
        <v>18836</v>
      </c>
    </row>
    <row r="3102" spans="1:17" s="208" customFormat="1" ht="12">
      <c r="A3102" s="209" t="str">
        <f t="shared" si="96"/>
        <v>1496333011821167818</v>
      </c>
      <c r="B3102" s="210" t="s">
        <v>19331</v>
      </c>
      <c r="C3102" s="211" t="s">
        <v>215</v>
      </c>
      <c r="D3102" s="211" t="s">
        <v>215</v>
      </c>
      <c r="E3102" s="211" t="s">
        <v>214</v>
      </c>
      <c r="F3102" s="211" t="s">
        <v>214</v>
      </c>
      <c r="G3102" s="211" t="s">
        <v>3014</v>
      </c>
      <c r="H3102" s="212" t="s">
        <v>17178</v>
      </c>
      <c r="I3102" s="213" t="s">
        <v>216</v>
      </c>
      <c r="J3102" s="201" t="str">
        <f t="shared" si="97"/>
        <v>0543</v>
      </c>
      <c r="K3102" s="209"/>
      <c r="L3102" s="209"/>
      <c r="M3102" s="214"/>
      <c r="N3102" s="209" t="s">
        <v>18765</v>
      </c>
      <c r="O3102" s="215" t="s">
        <v>18766</v>
      </c>
      <c r="P3102" s="215" t="s">
        <v>18767</v>
      </c>
      <c r="Q3102" s="215" t="s">
        <v>18768</v>
      </c>
    </row>
    <row r="3103" spans="1:17" s="208" customFormat="1" ht="12">
      <c r="A3103" s="209" t="str">
        <f t="shared" si="96"/>
        <v>1509671011013993559</v>
      </c>
      <c r="B3103" s="210" t="s">
        <v>19332</v>
      </c>
      <c r="C3103" s="211" t="s">
        <v>370</v>
      </c>
      <c r="D3103" s="211" t="s">
        <v>370</v>
      </c>
      <c r="E3103" s="211" t="s">
        <v>17179</v>
      </c>
      <c r="F3103" s="211" t="s">
        <v>369</v>
      </c>
      <c r="G3103" s="211" t="s">
        <v>1822</v>
      </c>
      <c r="H3103" s="212" t="s">
        <v>3291</v>
      </c>
      <c r="I3103" s="213" t="s">
        <v>371</v>
      </c>
      <c r="J3103" s="201" t="str">
        <f t="shared" si="97"/>
        <v>0545</v>
      </c>
      <c r="K3103" s="209"/>
      <c r="L3103" s="209"/>
      <c r="M3103" s="214"/>
      <c r="N3103" s="209" t="s">
        <v>18765</v>
      </c>
      <c r="O3103" s="215" t="s">
        <v>18766</v>
      </c>
      <c r="P3103" s="215" t="s">
        <v>18812</v>
      </c>
      <c r="Q3103" s="215" t="s">
        <v>18813</v>
      </c>
    </row>
    <row r="3104" spans="1:17" s="208" customFormat="1" ht="12">
      <c r="A3104" s="209" t="str">
        <f t="shared" si="96"/>
        <v>1509671021013993559</v>
      </c>
      <c r="B3104" s="210" t="s">
        <v>19332</v>
      </c>
      <c r="C3104" s="211" t="s">
        <v>370</v>
      </c>
      <c r="D3104" s="211" t="s">
        <v>370</v>
      </c>
      <c r="E3104" s="211" t="s">
        <v>369</v>
      </c>
      <c r="F3104" s="211" t="s">
        <v>369</v>
      </c>
      <c r="G3104" s="211" t="s">
        <v>1822</v>
      </c>
      <c r="H3104" s="212" t="s">
        <v>3291</v>
      </c>
      <c r="I3104" s="213" t="s">
        <v>371</v>
      </c>
      <c r="J3104" s="201" t="str">
        <f t="shared" si="97"/>
        <v>0545</v>
      </c>
      <c r="K3104" s="209"/>
      <c r="L3104" s="209"/>
      <c r="M3104" s="214"/>
      <c r="N3104" s="209" t="s">
        <v>18765</v>
      </c>
      <c r="O3104" s="215" t="s">
        <v>18766</v>
      </c>
      <c r="P3104" s="215" t="s">
        <v>18812</v>
      </c>
      <c r="Q3104" s="215" t="s">
        <v>18813</v>
      </c>
    </row>
    <row r="3105" spans="1:17" s="208" customFormat="1" ht="12">
      <c r="A3105" s="209" t="str">
        <f t="shared" si="96"/>
        <v>1516916011609855139</v>
      </c>
      <c r="B3105" s="210" t="s">
        <v>19333</v>
      </c>
      <c r="C3105" s="211" t="s">
        <v>26</v>
      </c>
      <c r="D3105" s="211" t="s">
        <v>26</v>
      </c>
      <c r="E3105" s="211" t="s">
        <v>25</v>
      </c>
      <c r="F3105" s="211" t="s">
        <v>25</v>
      </c>
      <c r="G3105" s="211" t="s">
        <v>2248</v>
      </c>
      <c r="H3105" s="212" t="s">
        <v>2281</v>
      </c>
      <c r="I3105" s="213" t="s">
        <v>27</v>
      </c>
      <c r="J3105" s="201" t="str">
        <f t="shared" si="97"/>
        <v>0546</v>
      </c>
      <c r="K3105" s="209"/>
      <c r="L3105" s="209"/>
      <c r="M3105" s="214"/>
      <c r="N3105" s="209" t="s">
        <v>18765</v>
      </c>
      <c r="O3105" s="215" t="s">
        <v>18766</v>
      </c>
      <c r="P3105" s="215" t="s">
        <v>18800</v>
      </c>
      <c r="Q3105" s="215" t="s">
        <v>18801</v>
      </c>
    </row>
    <row r="3106" spans="1:17" s="208" customFormat="1" ht="12">
      <c r="A3106" s="209" t="str">
        <f t="shared" si="96"/>
        <v>1516916021609855139</v>
      </c>
      <c r="B3106" s="210" t="s">
        <v>19333</v>
      </c>
      <c r="C3106" s="211" t="s">
        <v>26</v>
      </c>
      <c r="D3106" s="211" t="s">
        <v>26</v>
      </c>
      <c r="E3106" s="211" t="s">
        <v>17180</v>
      </c>
      <c r="F3106" s="211" t="s">
        <v>25</v>
      </c>
      <c r="G3106" s="211" t="s">
        <v>2248</v>
      </c>
      <c r="H3106" s="212" t="s">
        <v>2281</v>
      </c>
      <c r="I3106" s="213" t="s">
        <v>27</v>
      </c>
      <c r="J3106" s="201" t="str">
        <f t="shared" si="97"/>
        <v>0546</v>
      </c>
      <c r="K3106" s="209"/>
      <c r="L3106" s="209"/>
      <c r="M3106" s="214"/>
      <c r="N3106" s="209" t="s">
        <v>18765</v>
      </c>
      <c r="O3106" s="215" t="s">
        <v>18766</v>
      </c>
      <c r="P3106" s="215" t="s">
        <v>18800</v>
      </c>
      <c r="Q3106" s="215" t="s">
        <v>18801</v>
      </c>
    </row>
    <row r="3107" spans="1:17" s="208" customFormat="1" ht="12">
      <c r="A3107" s="209" t="str">
        <f t="shared" si="96"/>
        <v>##1609855139</v>
      </c>
      <c r="B3107" s="210" t="s">
        <v>19333</v>
      </c>
      <c r="C3107" s="211" t="s">
        <v>26</v>
      </c>
      <c r="D3107" s="211" t="s">
        <v>26</v>
      </c>
      <c r="E3107" s="211" t="s">
        <v>3649</v>
      </c>
      <c r="F3107" s="211" t="s">
        <v>25</v>
      </c>
      <c r="G3107" s="211" t="s">
        <v>2248</v>
      </c>
      <c r="H3107" s="212" t="s">
        <v>2281</v>
      </c>
      <c r="I3107" s="213" t="s">
        <v>27</v>
      </c>
      <c r="J3107" s="201" t="str">
        <f t="shared" si="97"/>
        <v>0546</v>
      </c>
      <c r="K3107" s="209"/>
      <c r="L3107" s="209"/>
      <c r="M3107" s="214"/>
      <c r="N3107" s="209" t="s">
        <v>18765</v>
      </c>
      <c r="O3107" s="215" t="s">
        <v>18766</v>
      </c>
      <c r="P3107" s="215" t="s">
        <v>18800</v>
      </c>
      <c r="Q3107" s="215" t="s">
        <v>18801</v>
      </c>
    </row>
    <row r="3108" spans="1:17" s="208" customFormat="1" ht="12">
      <c r="A3108" s="209" t="str">
        <f t="shared" si="96"/>
        <v>1526865011780786699</v>
      </c>
      <c r="B3108" s="210" t="s">
        <v>19334</v>
      </c>
      <c r="C3108" s="211" t="s">
        <v>965</v>
      </c>
      <c r="D3108" s="211" t="s">
        <v>965</v>
      </c>
      <c r="E3108" s="211" t="s">
        <v>964</v>
      </c>
      <c r="F3108" s="211" t="s">
        <v>964</v>
      </c>
      <c r="G3108" s="211" t="s">
        <v>1878</v>
      </c>
      <c r="H3108" s="212" t="s">
        <v>1877</v>
      </c>
      <c r="I3108" s="213" t="s">
        <v>966</v>
      </c>
      <c r="J3108" s="201" t="str">
        <f t="shared" si="97"/>
        <v>0547</v>
      </c>
      <c r="K3108" s="209"/>
      <c r="L3108" s="209"/>
      <c r="M3108" s="214"/>
      <c r="N3108" s="209" t="s">
        <v>18777</v>
      </c>
      <c r="O3108" s="215" t="s">
        <v>18778</v>
      </c>
      <c r="P3108" s="215" t="s">
        <v>18835</v>
      </c>
      <c r="Q3108" s="215" t="s">
        <v>18836</v>
      </c>
    </row>
    <row r="3109" spans="1:17" s="208" customFormat="1" ht="12">
      <c r="A3109" s="209" t="str">
        <f t="shared" si="96"/>
        <v>1526865021780786699</v>
      </c>
      <c r="B3109" s="210" t="s">
        <v>19334</v>
      </c>
      <c r="C3109" s="211" t="s">
        <v>965</v>
      </c>
      <c r="D3109" s="211" t="s">
        <v>965</v>
      </c>
      <c r="E3109" s="211" t="s">
        <v>17182</v>
      </c>
      <c r="F3109" s="211" t="s">
        <v>964</v>
      </c>
      <c r="G3109" s="211" t="s">
        <v>1878</v>
      </c>
      <c r="H3109" s="212" t="s">
        <v>1877</v>
      </c>
      <c r="I3109" s="213" t="s">
        <v>966</v>
      </c>
      <c r="J3109" s="201" t="str">
        <f t="shared" si="97"/>
        <v>0547</v>
      </c>
      <c r="K3109" s="209"/>
      <c r="L3109" s="209"/>
      <c r="M3109" s="214"/>
      <c r="N3109" s="209" t="s">
        <v>18777</v>
      </c>
      <c r="O3109" s="215" t="s">
        <v>18778</v>
      </c>
      <c r="P3109" s="215" t="s">
        <v>18835</v>
      </c>
      <c r="Q3109" s="215" t="s">
        <v>18836</v>
      </c>
    </row>
    <row r="3110" spans="1:17" s="208" customFormat="1" ht="12">
      <c r="A3110" s="209" t="str">
        <f t="shared" si="96"/>
        <v>001013632LT1780786699</v>
      </c>
      <c r="B3110" s="210" t="s">
        <v>19334</v>
      </c>
      <c r="C3110" s="211" t="s">
        <v>965</v>
      </c>
      <c r="D3110" s="211" t="s">
        <v>965</v>
      </c>
      <c r="E3110" s="211" t="s">
        <v>17181</v>
      </c>
      <c r="F3110" s="211" t="s">
        <v>964</v>
      </c>
      <c r="G3110" s="211" t="s">
        <v>1878</v>
      </c>
      <c r="H3110" s="212" t="s">
        <v>1877</v>
      </c>
      <c r="I3110" s="213" t="s">
        <v>966</v>
      </c>
      <c r="J3110" s="201" t="str">
        <f t="shared" si="97"/>
        <v>0547</v>
      </c>
      <c r="K3110" s="209"/>
      <c r="L3110" s="209"/>
      <c r="M3110" s="214"/>
      <c r="N3110" s="209" t="s">
        <v>18777</v>
      </c>
      <c r="O3110" s="215" t="s">
        <v>18778</v>
      </c>
      <c r="P3110" s="215" t="s">
        <v>18835</v>
      </c>
      <c r="Q3110" s="215" t="s">
        <v>18836</v>
      </c>
    </row>
    <row r="3111" spans="1:17" s="208" customFormat="1" ht="12">
      <c r="A3111" s="209" t="str">
        <f t="shared" si="96"/>
        <v>1F-QMA0000023921321780786699</v>
      </c>
      <c r="B3111" s="210" t="s">
        <v>19334</v>
      </c>
      <c r="C3111" s="211" t="s">
        <v>965</v>
      </c>
      <c r="D3111" s="211" t="s">
        <v>965</v>
      </c>
      <c r="E3111" s="211" t="s">
        <v>17183</v>
      </c>
      <c r="F3111" s="211" t="s">
        <v>964</v>
      </c>
      <c r="G3111" s="211" t="s">
        <v>1878</v>
      </c>
      <c r="H3111" s="212" t="s">
        <v>1877</v>
      </c>
      <c r="I3111" s="213" t="s">
        <v>966</v>
      </c>
      <c r="J3111" s="201" t="str">
        <f t="shared" si="97"/>
        <v>0547</v>
      </c>
      <c r="K3111" s="209"/>
      <c r="L3111" s="209"/>
      <c r="M3111" s="214"/>
      <c r="N3111" s="209" t="s">
        <v>18777</v>
      </c>
      <c r="O3111" s="215" t="s">
        <v>18778</v>
      </c>
      <c r="P3111" s="215" t="s">
        <v>18835</v>
      </c>
      <c r="Q3111" s="215" t="s">
        <v>18836</v>
      </c>
    </row>
    <row r="3112" spans="1:17" s="208" customFormat="1" ht="12">
      <c r="A3112" s="209" t="str">
        <f t="shared" si="96"/>
        <v>7T-QMA0000023921321780786699</v>
      </c>
      <c r="B3112" s="210" t="s">
        <v>19334</v>
      </c>
      <c r="C3112" s="211" t="s">
        <v>965</v>
      </c>
      <c r="D3112" s="211" t="s">
        <v>965</v>
      </c>
      <c r="E3112" s="211" t="s">
        <v>17184</v>
      </c>
      <c r="F3112" s="211" t="s">
        <v>964</v>
      </c>
      <c r="G3112" s="211" t="s">
        <v>1878</v>
      </c>
      <c r="H3112" s="212" t="s">
        <v>1877</v>
      </c>
      <c r="I3112" s="213" t="s">
        <v>966</v>
      </c>
      <c r="J3112" s="201" t="str">
        <f t="shared" si="97"/>
        <v>0547</v>
      </c>
      <c r="K3112" s="209"/>
      <c r="L3112" s="209"/>
      <c r="M3112" s="214"/>
      <c r="N3112" s="209" t="s">
        <v>18777</v>
      </c>
      <c r="O3112" s="215" t="s">
        <v>18778</v>
      </c>
      <c r="P3112" s="215" t="s">
        <v>18835</v>
      </c>
      <c r="Q3112" s="215" t="s">
        <v>18836</v>
      </c>
    </row>
    <row r="3113" spans="1:17" s="208" customFormat="1" ht="12">
      <c r="A3113" s="209" t="str">
        <f t="shared" si="96"/>
        <v>7W-0021888250011780786699</v>
      </c>
      <c r="B3113" s="210" t="s">
        <v>19334</v>
      </c>
      <c r="C3113" s="211" t="s">
        <v>965</v>
      </c>
      <c r="D3113" s="211" t="s">
        <v>965</v>
      </c>
      <c r="E3113" s="211" t="s">
        <v>17185</v>
      </c>
      <c r="F3113" s="211" t="s">
        <v>964</v>
      </c>
      <c r="G3113" s="211" t="s">
        <v>1878</v>
      </c>
      <c r="H3113" s="212" t="s">
        <v>1877</v>
      </c>
      <c r="I3113" s="213" t="s">
        <v>966</v>
      </c>
      <c r="J3113" s="201" t="str">
        <f t="shared" si="97"/>
        <v>0547</v>
      </c>
      <c r="K3113" s="209"/>
      <c r="L3113" s="209"/>
      <c r="M3113" s="214"/>
      <c r="N3113" s="209" t="s">
        <v>18777</v>
      </c>
      <c r="O3113" s="215" t="s">
        <v>18778</v>
      </c>
      <c r="P3113" s="215" t="s">
        <v>18835</v>
      </c>
      <c r="Q3113" s="215" t="s">
        <v>18836</v>
      </c>
    </row>
    <row r="3114" spans="1:17" s="208" customFormat="1" ht="12">
      <c r="A3114" s="209" t="str">
        <f t="shared" si="96"/>
        <v>1545048011881688976</v>
      </c>
      <c r="B3114" s="210" t="s">
        <v>19335</v>
      </c>
      <c r="C3114" s="211" t="s">
        <v>164</v>
      </c>
      <c r="D3114" s="211" t="s">
        <v>164</v>
      </c>
      <c r="E3114" s="211" t="s">
        <v>163</v>
      </c>
      <c r="F3114" s="211" t="s">
        <v>163</v>
      </c>
      <c r="G3114" s="211" t="s">
        <v>2064</v>
      </c>
      <c r="H3114" s="212" t="s">
        <v>2063</v>
      </c>
      <c r="I3114" s="213" t="s">
        <v>165</v>
      </c>
      <c r="J3114" s="201" t="str">
        <f t="shared" si="97"/>
        <v>0548</v>
      </c>
      <c r="K3114" s="209"/>
      <c r="L3114" s="209"/>
      <c r="M3114" s="214"/>
      <c r="N3114" s="209" t="s">
        <v>18765</v>
      </c>
      <c r="O3114" s="215" t="s">
        <v>18766</v>
      </c>
      <c r="P3114" s="215" t="s">
        <v>18773</v>
      </c>
      <c r="Q3114" s="215" t="s">
        <v>18774</v>
      </c>
    </row>
    <row r="3115" spans="1:17" s="208" customFormat="1" ht="12">
      <c r="A3115" s="209" t="str">
        <f t="shared" si="96"/>
        <v>1545048021881688976</v>
      </c>
      <c r="B3115" s="210" t="s">
        <v>19335</v>
      </c>
      <c r="C3115" s="211" t="s">
        <v>164</v>
      </c>
      <c r="D3115" s="211" t="s">
        <v>164</v>
      </c>
      <c r="E3115" s="211" t="s">
        <v>17186</v>
      </c>
      <c r="F3115" s="211" t="s">
        <v>163</v>
      </c>
      <c r="G3115" s="211" t="s">
        <v>2064</v>
      </c>
      <c r="H3115" s="212" t="s">
        <v>2063</v>
      </c>
      <c r="I3115" s="213" t="s">
        <v>165</v>
      </c>
      <c r="J3115" s="201" t="str">
        <f t="shared" si="97"/>
        <v>0548</v>
      </c>
      <c r="K3115" s="209"/>
      <c r="L3115" s="209"/>
      <c r="M3115" s="214"/>
      <c r="N3115" s="209" t="s">
        <v>18765</v>
      </c>
      <c r="O3115" s="215" t="s">
        <v>18766</v>
      </c>
      <c r="P3115" s="215" t="s">
        <v>18773</v>
      </c>
      <c r="Q3115" s="215" t="s">
        <v>18774</v>
      </c>
    </row>
    <row r="3116" spans="1:17" s="208" customFormat="1" ht="12">
      <c r="A3116" s="209" t="str">
        <f t="shared" si="96"/>
        <v>1545048031881688976</v>
      </c>
      <c r="B3116" s="210" t="s">
        <v>19335</v>
      </c>
      <c r="C3116" s="211" t="s">
        <v>164</v>
      </c>
      <c r="D3116" s="211" t="s">
        <v>164</v>
      </c>
      <c r="E3116" s="211" t="s">
        <v>17187</v>
      </c>
      <c r="F3116" s="211" t="s">
        <v>163</v>
      </c>
      <c r="G3116" s="211" t="s">
        <v>2064</v>
      </c>
      <c r="H3116" s="212" t="s">
        <v>2063</v>
      </c>
      <c r="I3116" s="213" t="s">
        <v>165</v>
      </c>
      <c r="J3116" s="201" t="str">
        <f t="shared" si="97"/>
        <v>0548</v>
      </c>
      <c r="K3116" s="209"/>
      <c r="L3116" s="209"/>
      <c r="M3116" s="214"/>
      <c r="N3116" s="209" t="s">
        <v>18765</v>
      </c>
      <c r="O3116" s="215" t="s">
        <v>18766</v>
      </c>
      <c r="P3116" s="215" t="s">
        <v>18773</v>
      </c>
      <c r="Q3116" s="215" t="s">
        <v>18774</v>
      </c>
    </row>
    <row r="3117" spans="1:17" s="208" customFormat="1" ht="12">
      <c r="A3117" s="209" t="str">
        <f t="shared" si="96"/>
        <v>##1881688976</v>
      </c>
      <c r="B3117" s="210" t="s">
        <v>19335</v>
      </c>
      <c r="C3117" s="211" t="s">
        <v>164</v>
      </c>
      <c r="D3117" s="211" t="s">
        <v>164</v>
      </c>
      <c r="E3117" s="211" t="s">
        <v>3649</v>
      </c>
      <c r="F3117" s="211" t="s">
        <v>163</v>
      </c>
      <c r="G3117" s="211" t="s">
        <v>2064</v>
      </c>
      <c r="H3117" s="212" t="s">
        <v>2063</v>
      </c>
      <c r="I3117" s="213" t="s">
        <v>165</v>
      </c>
      <c r="J3117" s="201" t="str">
        <f t="shared" si="97"/>
        <v>0548</v>
      </c>
      <c r="K3117" s="209"/>
      <c r="L3117" s="209"/>
      <c r="M3117" s="214"/>
      <c r="N3117" s="209" t="s">
        <v>18765</v>
      </c>
      <c r="O3117" s="215" t="s">
        <v>18766</v>
      </c>
      <c r="P3117" s="215" t="s">
        <v>18773</v>
      </c>
      <c r="Q3117" s="215" t="s">
        <v>18774</v>
      </c>
    </row>
    <row r="3118" spans="1:17" s="208" customFormat="1" ht="12">
      <c r="A3118" s="209" t="str">
        <f t="shared" si="96"/>
        <v>1881688976MR1881688976</v>
      </c>
      <c r="B3118" s="210" t="s">
        <v>19335</v>
      </c>
      <c r="C3118" s="211" t="s">
        <v>164</v>
      </c>
      <c r="D3118" s="211" t="s">
        <v>164</v>
      </c>
      <c r="E3118" s="211" t="s">
        <v>17188</v>
      </c>
      <c r="F3118" s="211" t="s">
        <v>163</v>
      </c>
      <c r="G3118" s="211" t="s">
        <v>2064</v>
      </c>
      <c r="H3118" s="212" t="s">
        <v>2063</v>
      </c>
      <c r="I3118" s="213" t="s">
        <v>165</v>
      </c>
      <c r="J3118" s="201" t="str">
        <f t="shared" si="97"/>
        <v>0548</v>
      </c>
      <c r="K3118" s="209"/>
      <c r="L3118" s="209"/>
      <c r="M3118" s="214"/>
      <c r="N3118" s="209" t="s">
        <v>18765</v>
      </c>
      <c r="O3118" s="215" t="s">
        <v>18766</v>
      </c>
      <c r="P3118" s="215" t="s">
        <v>18773</v>
      </c>
      <c r="Q3118" s="215" t="s">
        <v>18774</v>
      </c>
    </row>
    <row r="3119" spans="1:17" s="208" customFormat="1" ht="12">
      <c r="A3119" s="209" t="str">
        <f t="shared" si="96"/>
        <v>1F-QMA0000023245921881688976</v>
      </c>
      <c r="B3119" s="210" t="s">
        <v>19335</v>
      </c>
      <c r="C3119" s="211" t="s">
        <v>164</v>
      </c>
      <c r="D3119" s="211" t="s">
        <v>164</v>
      </c>
      <c r="E3119" s="211" t="s">
        <v>17189</v>
      </c>
      <c r="F3119" s="211" t="s">
        <v>163</v>
      </c>
      <c r="G3119" s="211" t="s">
        <v>2064</v>
      </c>
      <c r="H3119" s="212" t="s">
        <v>2063</v>
      </c>
      <c r="I3119" s="213" t="s">
        <v>165</v>
      </c>
      <c r="J3119" s="201" t="str">
        <f t="shared" si="97"/>
        <v>0548</v>
      </c>
      <c r="K3119" s="209"/>
      <c r="L3119" s="209"/>
      <c r="M3119" s="214"/>
      <c r="N3119" s="209" t="s">
        <v>18765</v>
      </c>
      <c r="O3119" s="215" t="s">
        <v>18766</v>
      </c>
      <c r="P3119" s="215" t="s">
        <v>18773</v>
      </c>
      <c r="Q3119" s="215" t="s">
        <v>18774</v>
      </c>
    </row>
    <row r="3120" spans="1:17" s="208" customFormat="1" ht="12">
      <c r="A3120" s="209" t="str">
        <f t="shared" si="96"/>
        <v>1116246011548269590</v>
      </c>
      <c r="B3120" s="210" t="s">
        <v>19336</v>
      </c>
      <c r="C3120" s="211" t="s">
        <v>2295</v>
      </c>
      <c r="D3120" s="211" t="s">
        <v>2295</v>
      </c>
      <c r="E3120" s="211" t="s">
        <v>17190</v>
      </c>
      <c r="F3120" s="211" t="s">
        <v>2297</v>
      </c>
      <c r="G3120" s="211" t="s">
        <v>2296</v>
      </c>
      <c r="H3120" s="212" t="s">
        <v>2298</v>
      </c>
      <c r="I3120" s="213" t="s">
        <v>19337</v>
      </c>
      <c r="J3120" s="201" t="str">
        <f t="shared" si="97"/>
        <v>0549</v>
      </c>
      <c r="K3120" s="209"/>
      <c r="L3120" s="209"/>
      <c r="M3120" s="214"/>
      <c r="N3120" s="209" t="s">
        <v>18777</v>
      </c>
      <c r="O3120" s="215" t="s">
        <v>18778</v>
      </c>
      <c r="P3120" s="215" t="s">
        <v>18835</v>
      </c>
      <c r="Q3120" s="215" t="s">
        <v>18836</v>
      </c>
    </row>
    <row r="3121" spans="1:17" s="208" customFormat="1" ht="12">
      <c r="A3121" s="209" t="str">
        <f t="shared" si="96"/>
        <v>1116246041548269590</v>
      </c>
      <c r="B3121" s="210" t="s">
        <v>19336</v>
      </c>
      <c r="C3121" s="211" t="s">
        <v>2295</v>
      </c>
      <c r="D3121" s="211" t="s">
        <v>2295</v>
      </c>
      <c r="E3121" s="211" t="s">
        <v>17191</v>
      </c>
      <c r="F3121" s="211" t="s">
        <v>2297</v>
      </c>
      <c r="G3121" s="211" t="s">
        <v>2296</v>
      </c>
      <c r="H3121" s="212" t="s">
        <v>2298</v>
      </c>
      <c r="I3121" s="213" t="s">
        <v>19337</v>
      </c>
      <c r="J3121" s="201" t="str">
        <f t="shared" si="97"/>
        <v>0549</v>
      </c>
      <c r="K3121" s="209"/>
      <c r="L3121" s="209"/>
      <c r="M3121" s="214"/>
      <c r="N3121" s="209" t="s">
        <v>18777</v>
      </c>
      <c r="O3121" s="215" t="s">
        <v>18778</v>
      </c>
      <c r="P3121" s="215" t="s">
        <v>18835</v>
      </c>
      <c r="Q3121" s="215" t="s">
        <v>18836</v>
      </c>
    </row>
    <row r="3122" spans="1:17" s="208" customFormat="1" ht="12">
      <c r="A3122" s="209" t="str">
        <f t="shared" si="96"/>
        <v>1126864011548269590</v>
      </c>
      <c r="B3122" s="210" t="s">
        <v>19336</v>
      </c>
      <c r="C3122" s="211" t="s">
        <v>2295</v>
      </c>
      <c r="D3122" s="211" t="s">
        <v>2295</v>
      </c>
      <c r="E3122" s="211" t="s">
        <v>17192</v>
      </c>
      <c r="F3122" s="211" t="s">
        <v>2297</v>
      </c>
      <c r="G3122" s="211" t="s">
        <v>2296</v>
      </c>
      <c r="H3122" s="212" t="s">
        <v>2298</v>
      </c>
      <c r="I3122" s="213" t="s">
        <v>19337</v>
      </c>
      <c r="J3122" s="201" t="str">
        <f t="shared" si="97"/>
        <v>0549</v>
      </c>
      <c r="K3122" s="209"/>
      <c r="L3122" s="209"/>
      <c r="M3122" s="214"/>
      <c r="N3122" s="209" t="s">
        <v>18777</v>
      </c>
      <c r="O3122" s="215" t="s">
        <v>18778</v>
      </c>
      <c r="P3122" s="215" t="s">
        <v>18835</v>
      </c>
      <c r="Q3122" s="215" t="s">
        <v>18836</v>
      </c>
    </row>
    <row r="3123" spans="1:17" s="208" customFormat="1" ht="12">
      <c r="A3123" s="209" t="str">
        <f t="shared" si="96"/>
        <v>1126864021548269590</v>
      </c>
      <c r="B3123" s="210" t="s">
        <v>19336</v>
      </c>
      <c r="C3123" s="211" t="s">
        <v>2295</v>
      </c>
      <c r="D3123" s="211" t="s">
        <v>2295</v>
      </c>
      <c r="E3123" s="211" t="s">
        <v>17193</v>
      </c>
      <c r="F3123" s="211" t="s">
        <v>2297</v>
      </c>
      <c r="G3123" s="211" t="s">
        <v>2296</v>
      </c>
      <c r="H3123" s="212" t="s">
        <v>2298</v>
      </c>
      <c r="I3123" s="213" t="s">
        <v>19337</v>
      </c>
      <c r="J3123" s="201" t="str">
        <f t="shared" si="97"/>
        <v>0549</v>
      </c>
      <c r="K3123" s="209"/>
      <c r="L3123" s="209"/>
      <c r="M3123" s="214"/>
      <c r="N3123" s="209" t="s">
        <v>18777</v>
      </c>
      <c r="O3123" s="215" t="s">
        <v>18778</v>
      </c>
      <c r="P3123" s="215" t="s">
        <v>18835</v>
      </c>
      <c r="Q3123" s="215" t="s">
        <v>18836</v>
      </c>
    </row>
    <row r="3124" spans="1:17" s="208" customFormat="1" ht="12">
      <c r="A3124" s="209" t="str">
        <f t="shared" si="96"/>
        <v>1546327011548269590</v>
      </c>
      <c r="B3124" s="210" t="s">
        <v>19336</v>
      </c>
      <c r="C3124" s="211" t="s">
        <v>2295</v>
      </c>
      <c r="D3124" s="211" t="s">
        <v>2295</v>
      </c>
      <c r="E3124" s="211" t="s">
        <v>2297</v>
      </c>
      <c r="F3124" s="211" t="s">
        <v>2297</v>
      </c>
      <c r="G3124" s="211" t="s">
        <v>2296</v>
      </c>
      <c r="H3124" s="212" t="s">
        <v>2298</v>
      </c>
      <c r="I3124" s="213" t="s">
        <v>19337</v>
      </c>
      <c r="J3124" s="201" t="str">
        <f t="shared" si="97"/>
        <v>0549</v>
      </c>
      <c r="K3124" s="209"/>
      <c r="L3124" s="209"/>
      <c r="M3124" s="214"/>
      <c r="N3124" s="209" t="s">
        <v>18777</v>
      </c>
      <c r="O3124" s="215" t="s">
        <v>18778</v>
      </c>
      <c r="P3124" s="215" t="s">
        <v>18835</v>
      </c>
      <c r="Q3124" s="215" t="s">
        <v>18836</v>
      </c>
    </row>
    <row r="3125" spans="1:17" s="208" customFormat="1" ht="12">
      <c r="A3125" s="209" t="str">
        <f t="shared" si="96"/>
        <v>112686403NA</v>
      </c>
      <c r="B3125" s="210" t="s">
        <v>19336</v>
      </c>
      <c r="C3125" s="211" t="s">
        <v>3106</v>
      </c>
      <c r="D3125" s="211" t="s">
        <v>2295</v>
      </c>
      <c r="E3125" s="211" t="s">
        <v>17194</v>
      </c>
      <c r="F3125" s="211" t="s">
        <v>2297</v>
      </c>
      <c r="G3125" s="211" t="s">
        <v>2296</v>
      </c>
      <c r="H3125" s="212" t="s">
        <v>2298</v>
      </c>
      <c r="I3125" s="213" t="s">
        <v>19337</v>
      </c>
      <c r="J3125" s="201" t="str">
        <f t="shared" si="97"/>
        <v>0549</v>
      </c>
      <c r="K3125" s="209"/>
      <c r="L3125" s="209"/>
      <c r="M3125" s="214"/>
      <c r="N3125" s="209" t="s">
        <v>18777</v>
      </c>
      <c r="O3125" s="215" t="s">
        <v>18778</v>
      </c>
      <c r="P3125" s="215" t="s">
        <v>18835</v>
      </c>
      <c r="Q3125" s="215" t="s">
        <v>18836</v>
      </c>
    </row>
    <row r="3126" spans="1:17" s="208" customFormat="1" ht="12">
      <c r="A3126" s="209" t="str">
        <f t="shared" si="96"/>
        <v>1550063011063522498</v>
      </c>
      <c r="B3126" s="210" t="s">
        <v>19338</v>
      </c>
      <c r="C3126" s="211" t="s">
        <v>1217</v>
      </c>
      <c r="D3126" s="211" t="s">
        <v>1217</v>
      </c>
      <c r="E3126" s="211" t="s">
        <v>17195</v>
      </c>
      <c r="F3126" s="211" t="s">
        <v>1216</v>
      </c>
      <c r="G3126" s="211" t="s">
        <v>17196</v>
      </c>
      <c r="H3126" s="212" t="s">
        <v>17197</v>
      </c>
      <c r="I3126" s="213" t="s">
        <v>1218</v>
      </c>
      <c r="J3126" s="201" t="str">
        <f t="shared" si="97"/>
        <v>0550</v>
      </c>
      <c r="K3126" s="209"/>
      <c r="L3126" s="209"/>
      <c r="M3126" s="214"/>
      <c r="N3126" s="209" t="s">
        <v>18905</v>
      </c>
      <c r="O3126" s="215" t="s">
        <v>18906</v>
      </c>
      <c r="P3126" s="215" t="s">
        <v>18812</v>
      </c>
      <c r="Q3126" s="215" t="s">
        <v>18813</v>
      </c>
    </row>
    <row r="3127" spans="1:17" s="208" customFormat="1" ht="12">
      <c r="A3127" s="209" t="str">
        <f t="shared" si="96"/>
        <v>1550063021063522498</v>
      </c>
      <c r="B3127" s="210" t="s">
        <v>19338</v>
      </c>
      <c r="C3127" s="211" t="s">
        <v>1217</v>
      </c>
      <c r="D3127" s="211" t="s">
        <v>1217</v>
      </c>
      <c r="E3127" s="211" t="s">
        <v>1216</v>
      </c>
      <c r="F3127" s="211" t="s">
        <v>1216</v>
      </c>
      <c r="G3127" s="211" t="s">
        <v>17196</v>
      </c>
      <c r="H3127" s="212" t="s">
        <v>17197</v>
      </c>
      <c r="I3127" s="213" t="s">
        <v>1218</v>
      </c>
      <c r="J3127" s="201" t="str">
        <f t="shared" si="97"/>
        <v>0550</v>
      </c>
      <c r="K3127" s="209"/>
      <c r="L3127" s="209"/>
      <c r="M3127" s="214"/>
      <c r="N3127" s="209" t="s">
        <v>18905</v>
      </c>
      <c r="O3127" s="215" t="s">
        <v>18906</v>
      </c>
      <c r="P3127" s="215" t="s">
        <v>18812</v>
      </c>
      <c r="Q3127" s="215" t="s">
        <v>18813</v>
      </c>
    </row>
    <row r="3128" spans="1:17" s="208" customFormat="1" ht="12">
      <c r="A3128" s="209" t="str">
        <f t="shared" si="96"/>
        <v>1564056021154324952</v>
      </c>
      <c r="B3128" s="210" t="s">
        <v>19339</v>
      </c>
      <c r="C3128" s="211" t="s">
        <v>806</v>
      </c>
      <c r="D3128" s="211" t="s">
        <v>806</v>
      </c>
      <c r="E3128" s="211" t="s">
        <v>17198</v>
      </c>
      <c r="F3128" s="211" t="s">
        <v>805</v>
      </c>
      <c r="G3128" s="211" t="s">
        <v>1987</v>
      </c>
      <c r="H3128" s="212" t="s">
        <v>3130</v>
      </c>
      <c r="I3128" s="213" t="s">
        <v>807</v>
      </c>
      <c r="J3128" s="201" t="str">
        <f t="shared" si="97"/>
        <v>0551</v>
      </c>
      <c r="K3128" s="209"/>
      <c r="L3128" s="209"/>
      <c r="M3128" s="214"/>
      <c r="N3128" s="209" t="s">
        <v>18777</v>
      </c>
      <c r="O3128" s="215" t="s">
        <v>18778</v>
      </c>
      <c r="P3128" s="215" t="s">
        <v>18835</v>
      </c>
      <c r="Q3128" s="215" t="s">
        <v>18836</v>
      </c>
    </row>
    <row r="3129" spans="1:17" s="208" customFormat="1" ht="12">
      <c r="A3129" s="209" t="str">
        <f t="shared" si="96"/>
        <v>1564056031154324952</v>
      </c>
      <c r="B3129" s="210" t="s">
        <v>19339</v>
      </c>
      <c r="C3129" s="211" t="s">
        <v>806</v>
      </c>
      <c r="D3129" s="211" t="s">
        <v>806</v>
      </c>
      <c r="E3129" s="211" t="s">
        <v>17199</v>
      </c>
      <c r="F3129" s="211" t="s">
        <v>805</v>
      </c>
      <c r="G3129" s="211" t="s">
        <v>1987</v>
      </c>
      <c r="H3129" s="212" t="s">
        <v>3130</v>
      </c>
      <c r="I3129" s="213" t="s">
        <v>807</v>
      </c>
      <c r="J3129" s="201" t="str">
        <f t="shared" si="97"/>
        <v>0551</v>
      </c>
      <c r="K3129" s="209"/>
      <c r="L3129" s="209"/>
      <c r="M3129" s="214"/>
      <c r="N3129" s="209" t="s">
        <v>18777</v>
      </c>
      <c r="O3129" s="215" t="s">
        <v>18778</v>
      </c>
      <c r="P3129" s="215" t="s">
        <v>18835</v>
      </c>
      <c r="Q3129" s="215" t="s">
        <v>18836</v>
      </c>
    </row>
    <row r="3130" spans="1:17" s="208" customFormat="1" ht="12">
      <c r="A3130" s="209" t="str">
        <f t="shared" si="96"/>
        <v>2843336011154324952</v>
      </c>
      <c r="B3130" s="210" t="s">
        <v>19339</v>
      </c>
      <c r="C3130" s="211" t="s">
        <v>806</v>
      </c>
      <c r="D3130" s="211" t="s">
        <v>806</v>
      </c>
      <c r="E3130" s="211" t="s">
        <v>17200</v>
      </c>
      <c r="F3130" s="211" t="s">
        <v>805</v>
      </c>
      <c r="G3130" s="211" t="s">
        <v>1987</v>
      </c>
      <c r="H3130" s="212" t="s">
        <v>3130</v>
      </c>
      <c r="I3130" s="213" t="s">
        <v>807</v>
      </c>
      <c r="J3130" s="201" t="str">
        <f t="shared" si="97"/>
        <v>0551</v>
      </c>
      <c r="K3130" s="209"/>
      <c r="L3130" s="209"/>
      <c r="M3130" s="214"/>
      <c r="N3130" s="209" t="s">
        <v>18777</v>
      </c>
      <c r="O3130" s="215" t="s">
        <v>18778</v>
      </c>
      <c r="P3130" s="215" t="s">
        <v>18835</v>
      </c>
      <c r="Q3130" s="215" t="s">
        <v>18836</v>
      </c>
    </row>
    <row r="3131" spans="1:17" s="208" customFormat="1" ht="12">
      <c r="A3131" s="209" t="str">
        <f t="shared" si="96"/>
        <v>2843336041154324952</v>
      </c>
      <c r="B3131" s="210" t="s">
        <v>19339</v>
      </c>
      <c r="C3131" s="211" t="s">
        <v>806</v>
      </c>
      <c r="D3131" s="211" t="s">
        <v>806</v>
      </c>
      <c r="E3131" s="211" t="s">
        <v>805</v>
      </c>
      <c r="F3131" s="211" t="s">
        <v>805</v>
      </c>
      <c r="G3131" s="211" t="s">
        <v>1987</v>
      </c>
      <c r="H3131" s="212" t="s">
        <v>3130</v>
      </c>
      <c r="I3131" s="213" t="s">
        <v>807</v>
      </c>
      <c r="J3131" s="201" t="str">
        <f t="shared" si="97"/>
        <v>0551</v>
      </c>
      <c r="K3131" s="209"/>
      <c r="L3131" s="209"/>
      <c r="M3131" s="214"/>
      <c r="N3131" s="209" t="s">
        <v>18777</v>
      </c>
      <c r="O3131" s="215" t="s">
        <v>18778</v>
      </c>
      <c r="P3131" s="215" t="s">
        <v>18835</v>
      </c>
      <c r="Q3131" s="215" t="s">
        <v>18836</v>
      </c>
    </row>
    <row r="3132" spans="1:17" s="208" customFormat="1" ht="12">
      <c r="A3132" s="209" t="str">
        <f t="shared" si="96"/>
        <v>2843336051154324952</v>
      </c>
      <c r="B3132" s="210" t="s">
        <v>19339</v>
      </c>
      <c r="C3132" s="211" t="s">
        <v>806</v>
      </c>
      <c r="D3132" s="211" t="s">
        <v>806</v>
      </c>
      <c r="E3132" s="211" t="s">
        <v>17201</v>
      </c>
      <c r="F3132" s="211" t="s">
        <v>805</v>
      </c>
      <c r="G3132" s="211" t="s">
        <v>1987</v>
      </c>
      <c r="H3132" s="212" t="s">
        <v>3130</v>
      </c>
      <c r="I3132" s="213" t="s">
        <v>807</v>
      </c>
      <c r="J3132" s="201" t="str">
        <f t="shared" si="97"/>
        <v>0551</v>
      </c>
      <c r="K3132" s="209"/>
      <c r="L3132" s="209"/>
      <c r="M3132" s="214"/>
      <c r="N3132" s="209" t="s">
        <v>18777</v>
      </c>
      <c r="O3132" s="215" t="s">
        <v>18778</v>
      </c>
      <c r="P3132" s="215" t="s">
        <v>18835</v>
      </c>
      <c r="Q3132" s="215" t="s">
        <v>18836</v>
      </c>
    </row>
    <row r="3133" spans="1:17" s="208" customFormat="1" ht="12">
      <c r="A3133" s="209" t="str">
        <f t="shared" si="96"/>
        <v>##1154324952</v>
      </c>
      <c r="B3133" s="210" t="s">
        <v>19339</v>
      </c>
      <c r="C3133" s="211" t="s">
        <v>806</v>
      </c>
      <c r="D3133" s="211" t="s">
        <v>806</v>
      </c>
      <c r="E3133" s="211" t="s">
        <v>3649</v>
      </c>
      <c r="F3133" s="211" t="s">
        <v>805</v>
      </c>
      <c r="G3133" s="211" t="s">
        <v>1987</v>
      </c>
      <c r="H3133" s="212" t="s">
        <v>3130</v>
      </c>
      <c r="I3133" s="213" t="s">
        <v>807</v>
      </c>
      <c r="J3133" s="201" t="str">
        <f t="shared" si="97"/>
        <v>0551</v>
      </c>
      <c r="K3133" s="209"/>
      <c r="L3133" s="209"/>
      <c r="M3133" s="214"/>
      <c r="N3133" s="209" t="s">
        <v>18777</v>
      </c>
      <c r="O3133" s="215" t="s">
        <v>18778</v>
      </c>
      <c r="P3133" s="215" t="s">
        <v>18835</v>
      </c>
      <c r="Q3133" s="215" t="s">
        <v>18836</v>
      </c>
    </row>
    <row r="3134" spans="1:17" s="208" customFormat="1" ht="12">
      <c r="A3134" s="209" t="str">
        <f t="shared" si="96"/>
        <v>7W-6153A1154324952</v>
      </c>
      <c r="B3134" s="210" t="s">
        <v>19339</v>
      </c>
      <c r="C3134" s="211" t="s">
        <v>806</v>
      </c>
      <c r="D3134" s="211" t="s">
        <v>806</v>
      </c>
      <c r="E3134" s="211" t="s">
        <v>17202</v>
      </c>
      <c r="F3134" s="211" t="s">
        <v>805</v>
      </c>
      <c r="G3134" s="211" t="s">
        <v>1987</v>
      </c>
      <c r="H3134" s="212" t="s">
        <v>3130</v>
      </c>
      <c r="I3134" s="213" t="s">
        <v>807</v>
      </c>
      <c r="J3134" s="201" t="str">
        <f t="shared" si="97"/>
        <v>0551</v>
      </c>
      <c r="K3134" s="209"/>
      <c r="L3134" s="209"/>
      <c r="M3134" s="214"/>
      <c r="N3134" s="209" t="s">
        <v>18777</v>
      </c>
      <c r="O3134" s="215" t="s">
        <v>18778</v>
      </c>
      <c r="P3134" s="215" t="s">
        <v>18835</v>
      </c>
      <c r="Q3134" s="215" t="s">
        <v>18836</v>
      </c>
    </row>
    <row r="3135" spans="1:17" s="208" customFormat="1" ht="12">
      <c r="A3135" s="209" t="str">
        <f t="shared" si="96"/>
        <v>8U-013818841154324952</v>
      </c>
      <c r="B3135" s="210" t="s">
        <v>19339</v>
      </c>
      <c r="C3135" s="211" t="s">
        <v>806</v>
      </c>
      <c r="D3135" s="211" t="s">
        <v>806</v>
      </c>
      <c r="E3135" s="211" t="s">
        <v>17203</v>
      </c>
      <c r="F3135" s="211" t="s">
        <v>805</v>
      </c>
      <c r="G3135" s="211" t="s">
        <v>1987</v>
      </c>
      <c r="H3135" s="212" t="s">
        <v>3130</v>
      </c>
      <c r="I3135" s="213" t="s">
        <v>807</v>
      </c>
      <c r="J3135" s="201" t="str">
        <f t="shared" si="97"/>
        <v>0551</v>
      </c>
      <c r="K3135" s="209"/>
      <c r="L3135" s="209"/>
      <c r="M3135" s="214"/>
      <c r="N3135" s="209" t="s">
        <v>18777</v>
      </c>
      <c r="O3135" s="215" t="s">
        <v>18778</v>
      </c>
      <c r="P3135" s="215" t="s">
        <v>18835</v>
      </c>
      <c r="Q3135" s="215" t="s">
        <v>18836</v>
      </c>
    </row>
    <row r="3136" spans="1:17" s="208" customFormat="1" ht="12">
      <c r="A3136" s="209" t="str">
        <f t="shared" si="96"/>
        <v>8W-QMA0000030976231154324952</v>
      </c>
      <c r="B3136" s="210" t="s">
        <v>19339</v>
      </c>
      <c r="C3136" s="211" t="s">
        <v>806</v>
      </c>
      <c r="D3136" s="211" t="s">
        <v>806</v>
      </c>
      <c r="E3136" s="211" t="s">
        <v>17204</v>
      </c>
      <c r="F3136" s="211" t="s">
        <v>805</v>
      </c>
      <c r="G3136" s="211" t="s">
        <v>1987</v>
      </c>
      <c r="H3136" s="212" t="s">
        <v>3130</v>
      </c>
      <c r="I3136" s="213" t="s">
        <v>807</v>
      </c>
      <c r="J3136" s="201" t="str">
        <f t="shared" si="97"/>
        <v>0551</v>
      </c>
      <c r="K3136" s="209"/>
      <c r="L3136" s="209"/>
      <c r="M3136" s="214"/>
      <c r="N3136" s="209" t="s">
        <v>18777</v>
      </c>
      <c r="O3136" s="215" t="s">
        <v>18778</v>
      </c>
      <c r="P3136" s="215" t="s">
        <v>18835</v>
      </c>
      <c r="Q3136" s="215" t="s">
        <v>18836</v>
      </c>
    </row>
    <row r="3137" spans="1:17" s="208" customFormat="1" ht="12">
      <c r="A3137" s="209" t="str">
        <f t="shared" si="96"/>
        <v>8Y-0007811650011154324952</v>
      </c>
      <c r="B3137" s="210" t="s">
        <v>19339</v>
      </c>
      <c r="C3137" s="211" t="s">
        <v>806</v>
      </c>
      <c r="D3137" s="211" t="s">
        <v>806</v>
      </c>
      <c r="E3137" s="211" t="s">
        <v>17205</v>
      </c>
      <c r="F3137" s="211" t="s">
        <v>805</v>
      </c>
      <c r="G3137" s="211" t="s">
        <v>1987</v>
      </c>
      <c r="H3137" s="212" t="s">
        <v>3130</v>
      </c>
      <c r="I3137" s="213" t="s">
        <v>807</v>
      </c>
      <c r="J3137" s="201" t="str">
        <f t="shared" si="97"/>
        <v>0551</v>
      </c>
      <c r="K3137" s="209"/>
      <c r="L3137" s="209"/>
      <c r="M3137" s="214"/>
      <c r="N3137" s="209" t="s">
        <v>18777</v>
      </c>
      <c r="O3137" s="215" t="s">
        <v>18778</v>
      </c>
      <c r="P3137" s="215" t="s">
        <v>18835</v>
      </c>
      <c r="Q3137" s="215" t="s">
        <v>18836</v>
      </c>
    </row>
    <row r="3138" spans="1:17" s="208" customFormat="1" ht="12">
      <c r="A3138" s="209" t="str">
        <f t="shared" ref="A3138:A3201" si="98">E3138&amp;C3138</f>
        <v>8Y-0007811650021154324952</v>
      </c>
      <c r="B3138" s="210" t="s">
        <v>19339</v>
      </c>
      <c r="C3138" s="211" t="s">
        <v>806</v>
      </c>
      <c r="D3138" s="211" t="s">
        <v>806</v>
      </c>
      <c r="E3138" s="211" t="s">
        <v>17206</v>
      </c>
      <c r="F3138" s="211" t="s">
        <v>805</v>
      </c>
      <c r="G3138" s="211" t="s">
        <v>1987</v>
      </c>
      <c r="H3138" s="212" t="s">
        <v>3130</v>
      </c>
      <c r="I3138" s="213" t="s">
        <v>807</v>
      </c>
      <c r="J3138" s="201" t="str">
        <f t="shared" ref="J3138:J3201" si="99">B3138</f>
        <v>0551</v>
      </c>
      <c r="K3138" s="209"/>
      <c r="L3138" s="209"/>
      <c r="M3138" s="214"/>
      <c r="N3138" s="209" t="s">
        <v>18777</v>
      </c>
      <c r="O3138" s="215" t="s">
        <v>18778</v>
      </c>
      <c r="P3138" s="215" t="s">
        <v>18835</v>
      </c>
      <c r="Q3138" s="215" t="s">
        <v>18836</v>
      </c>
    </row>
    <row r="3139" spans="1:17" s="208" customFormat="1" ht="12">
      <c r="A3139" s="209" t="str">
        <f t="shared" si="98"/>
        <v>8Y-6153A1154324952</v>
      </c>
      <c r="B3139" s="210" t="s">
        <v>19339</v>
      </c>
      <c r="C3139" s="211" t="s">
        <v>806</v>
      </c>
      <c r="D3139" s="211" t="s">
        <v>806</v>
      </c>
      <c r="E3139" s="211" t="s">
        <v>17207</v>
      </c>
      <c r="F3139" s="211" t="s">
        <v>805</v>
      </c>
      <c r="G3139" s="211" t="s">
        <v>1987</v>
      </c>
      <c r="H3139" s="212" t="s">
        <v>3130</v>
      </c>
      <c r="I3139" s="213" t="s">
        <v>807</v>
      </c>
      <c r="J3139" s="201" t="str">
        <f t="shared" si="99"/>
        <v>0551</v>
      </c>
      <c r="K3139" s="209"/>
      <c r="L3139" s="209"/>
      <c r="M3139" s="214"/>
      <c r="N3139" s="209" t="s">
        <v>18777</v>
      </c>
      <c r="O3139" s="215" t="s">
        <v>18778</v>
      </c>
      <c r="P3139" s="215" t="s">
        <v>18835</v>
      </c>
      <c r="Q3139" s="215" t="s">
        <v>18836</v>
      </c>
    </row>
    <row r="3140" spans="1:17" s="208" customFormat="1" ht="12">
      <c r="A3140" s="209" t="str">
        <f t="shared" si="98"/>
        <v>1571440011922002674</v>
      </c>
      <c r="B3140" s="210" t="s">
        <v>19340</v>
      </c>
      <c r="C3140" s="211" t="s">
        <v>148</v>
      </c>
      <c r="D3140" s="211" t="s">
        <v>148</v>
      </c>
      <c r="E3140" s="211" t="s">
        <v>147</v>
      </c>
      <c r="F3140" s="211" t="s">
        <v>147</v>
      </c>
      <c r="G3140" s="211" t="s">
        <v>2089</v>
      </c>
      <c r="H3140" s="212" t="s">
        <v>2088</v>
      </c>
      <c r="I3140" s="213" t="s">
        <v>149</v>
      </c>
      <c r="J3140" s="201" t="str">
        <f t="shared" si="99"/>
        <v>0552</v>
      </c>
      <c r="K3140" s="209"/>
      <c r="L3140" s="209"/>
      <c r="M3140" s="214"/>
      <c r="N3140" s="209" t="s">
        <v>18765</v>
      </c>
      <c r="O3140" s="215" t="s">
        <v>18766</v>
      </c>
      <c r="P3140" s="215" t="s">
        <v>18800</v>
      </c>
      <c r="Q3140" s="215" t="s">
        <v>18801</v>
      </c>
    </row>
    <row r="3141" spans="1:17" s="208" customFormat="1" ht="12">
      <c r="A3141" s="209" t="str">
        <f t="shared" si="98"/>
        <v>1571440021922002674</v>
      </c>
      <c r="B3141" s="210" t="s">
        <v>19340</v>
      </c>
      <c r="C3141" s="211" t="s">
        <v>148</v>
      </c>
      <c r="D3141" s="211" t="s">
        <v>148</v>
      </c>
      <c r="E3141" s="211" t="s">
        <v>17208</v>
      </c>
      <c r="F3141" s="211" t="s">
        <v>147</v>
      </c>
      <c r="G3141" s="211" t="s">
        <v>2089</v>
      </c>
      <c r="H3141" s="212" t="s">
        <v>2088</v>
      </c>
      <c r="I3141" s="213" t="s">
        <v>149</v>
      </c>
      <c r="J3141" s="201" t="str">
        <f t="shared" si="99"/>
        <v>0552</v>
      </c>
      <c r="K3141" s="209"/>
      <c r="L3141" s="209"/>
      <c r="M3141" s="214"/>
      <c r="N3141" s="209" t="s">
        <v>18765</v>
      </c>
      <c r="O3141" s="215" t="s">
        <v>18766</v>
      </c>
      <c r="P3141" s="215" t="s">
        <v>18800</v>
      </c>
      <c r="Q3141" s="215" t="s">
        <v>18801</v>
      </c>
    </row>
    <row r="3142" spans="1:17" s="208" customFormat="1" ht="12">
      <c r="A3142" s="209" t="str">
        <f t="shared" si="98"/>
        <v>##1922002674</v>
      </c>
      <c r="B3142" s="210" t="s">
        <v>19340</v>
      </c>
      <c r="C3142" s="211" t="s">
        <v>148</v>
      </c>
      <c r="D3142" s="211" t="s">
        <v>148</v>
      </c>
      <c r="E3142" s="211" t="s">
        <v>3649</v>
      </c>
      <c r="F3142" s="211" t="s">
        <v>147</v>
      </c>
      <c r="G3142" s="211" t="s">
        <v>2089</v>
      </c>
      <c r="H3142" s="212" t="s">
        <v>2088</v>
      </c>
      <c r="I3142" s="213" t="s">
        <v>149</v>
      </c>
      <c r="J3142" s="201" t="str">
        <f t="shared" si="99"/>
        <v>0552</v>
      </c>
      <c r="K3142" s="209"/>
      <c r="L3142" s="209"/>
      <c r="M3142" s="214"/>
      <c r="N3142" s="209" t="s">
        <v>18765</v>
      </c>
      <c r="O3142" s="215" t="s">
        <v>18766</v>
      </c>
      <c r="P3142" s="215" t="s">
        <v>18800</v>
      </c>
      <c r="Q3142" s="215" t="s">
        <v>18801</v>
      </c>
    </row>
    <row r="3143" spans="1:17" s="208" customFormat="1" ht="12">
      <c r="A3143" s="209" t="str">
        <f t="shared" si="98"/>
        <v>1572034011720088412</v>
      </c>
      <c r="B3143" s="210" t="s">
        <v>19341</v>
      </c>
      <c r="C3143" s="211" t="s">
        <v>457</v>
      </c>
      <c r="D3143" s="211" t="s">
        <v>457</v>
      </c>
      <c r="E3143" s="211" t="s">
        <v>456</v>
      </c>
      <c r="F3143" s="211" t="s">
        <v>456</v>
      </c>
      <c r="G3143" s="211" t="s">
        <v>1680</v>
      </c>
      <c r="H3143" s="212" t="s">
        <v>1679</v>
      </c>
      <c r="I3143" s="213" t="s">
        <v>458</v>
      </c>
      <c r="J3143" s="201" t="str">
        <f t="shared" si="99"/>
        <v>0553</v>
      </c>
      <c r="K3143" s="209"/>
      <c r="L3143" s="209"/>
      <c r="M3143" s="214"/>
      <c r="N3143" s="209" t="s">
        <v>18765</v>
      </c>
      <c r="O3143" s="215" t="s">
        <v>18766</v>
      </c>
      <c r="P3143" s="215" t="s">
        <v>18812</v>
      </c>
      <c r="Q3143" s="215" t="s">
        <v>18813</v>
      </c>
    </row>
    <row r="3144" spans="1:17" s="208" customFormat="1" ht="12">
      <c r="A3144" s="209" t="str">
        <f t="shared" si="98"/>
        <v>1572034021720088412</v>
      </c>
      <c r="B3144" s="210" t="s">
        <v>19341</v>
      </c>
      <c r="C3144" s="211" t="s">
        <v>457</v>
      </c>
      <c r="D3144" s="211" t="s">
        <v>457</v>
      </c>
      <c r="E3144" s="211" t="s">
        <v>17209</v>
      </c>
      <c r="F3144" s="211" t="s">
        <v>456</v>
      </c>
      <c r="G3144" s="211" t="s">
        <v>1680</v>
      </c>
      <c r="H3144" s="212" t="s">
        <v>1679</v>
      </c>
      <c r="I3144" s="213" t="s">
        <v>458</v>
      </c>
      <c r="J3144" s="201" t="str">
        <f t="shared" si="99"/>
        <v>0553</v>
      </c>
      <c r="K3144" s="209"/>
      <c r="L3144" s="209"/>
      <c r="M3144" s="214"/>
      <c r="N3144" s="209" t="s">
        <v>18765</v>
      </c>
      <c r="O3144" s="215" t="s">
        <v>18766</v>
      </c>
      <c r="P3144" s="215" t="s">
        <v>18812</v>
      </c>
      <c r="Q3144" s="215" t="s">
        <v>18813</v>
      </c>
    </row>
    <row r="3145" spans="1:17" s="208" customFormat="1" ht="12">
      <c r="A3145" s="209" t="str">
        <f t="shared" si="98"/>
        <v>1589145011295890093</v>
      </c>
      <c r="B3145" s="210" t="s">
        <v>19342</v>
      </c>
      <c r="C3145" s="211" t="s">
        <v>306</v>
      </c>
      <c r="D3145" s="211" t="s">
        <v>306</v>
      </c>
      <c r="E3145" s="211" t="s">
        <v>305</v>
      </c>
      <c r="F3145" s="211" t="s">
        <v>305</v>
      </c>
      <c r="G3145" s="211" t="s">
        <v>2418</v>
      </c>
      <c r="H3145" s="212" t="s">
        <v>3298</v>
      </c>
      <c r="I3145" s="213" t="s">
        <v>307</v>
      </c>
      <c r="J3145" s="201" t="str">
        <f t="shared" si="99"/>
        <v>0555</v>
      </c>
      <c r="K3145" s="209"/>
      <c r="L3145" s="209"/>
      <c r="M3145" s="214"/>
      <c r="N3145" s="209" t="s">
        <v>18765</v>
      </c>
      <c r="O3145" s="215" t="s">
        <v>18766</v>
      </c>
      <c r="P3145" s="215" t="s">
        <v>18767</v>
      </c>
      <c r="Q3145" s="215" t="s">
        <v>18768</v>
      </c>
    </row>
    <row r="3146" spans="1:17" s="208" customFormat="1" ht="12">
      <c r="A3146" s="209" t="str">
        <f t="shared" si="98"/>
        <v>1589145021295890093</v>
      </c>
      <c r="B3146" s="210" t="s">
        <v>19342</v>
      </c>
      <c r="C3146" s="211" t="s">
        <v>306</v>
      </c>
      <c r="D3146" s="211" t="s">
        <v>306</v>
      </c>
      <c r="E3146" s="211" t="s">
        <v>17210</v>
      </c>
      <c r="F3146" s="211" t="s">
        <v>305</v>
      </c>
      <c r="G3146" s="211" t="s">
        <v>2418</v>
      </c>
      <c r="H3146" s="212" t="s">
        <v>3298</v>
      </c>
      <c r="I3146" s="213" t="s">
        <v>307</v>
      </c>
      <c r="J3146" s="201" t="str">
        <f t="shared" si="99"/>
        <v>0555</v>
      </c>
      <c r="K3146" s="209"/>
      <c r="L3146" s="209"/>
      <c r="M3146" s="214"/>
      <c r="N3146" s="209" t="s">
        <v>18765</v>
      </c>
      <c r="O3146" s="215" t="s">
        <v>18766</v>
      </c>
      <c r="P3146" s="215" t="s">
        <v>18767</v>
      </c>
      <c r="Q3146" s="215" t="s">
        <v>18768</v>
      </c>
    </row>
    <row r="3147" spans="1:17" s="208" customFormat="1" ht="12">
      <c r="A3147" s="209" t="str">
        <f t="shared" si="98"/>
        <v>1589772011750499273</v>
      </c>
      <c r="B3147" s="210" t="s">
        <v>19343</v>
      </c>
      <c r="C3147" s="211" t="s">
        <v>391</v>
      </c>
      <c r="D3147" s="211" t="s">
        <v>391</v>
      </c>
      <c r="E3147" s="211" t="s">
        <v>390</v>
      </c>
      <c r="F3147" s="211" t="s">
        <v>390</v>
      </c>
      <c r="G3147" s="211" t="s">
        <v>1800</v>
      </c>
      <c r="H3147" s="212" t="s">
        <v>2414</v>
      </c>
      <c r="I3147" s="213" t="s">
        <v>19344</v>
      </c>
      <c r="J3147" s="201" t="str">
        <f t="shared" si="99"/>
        <v>0556</v>
      </c>
      <c r="K3147" s="209"/>
      <c r="L3147" s="209"/>
      <c r="M3147" s="214"/>
      <c r="N3147" s="209" t="s">
        <v>18765</v>
      </c>
      <c r="O3147" s="215" t="s">
        <v>18766</v>
      </c>
      <c r="P3147" s="215" t="s">
        <v>18835</v>
      </c>
      <c r="Q3147" s="215" t="s">
        <v>18836</v>
      </c>
    </row>
    <row r="3148" spans="1:17" s="208" customFormat="1" ht="12">
      <c r="A3148" s="209" t="str">
        <f t="shared" si="98"/>
        <v>1589772021750499273</v>
      </c>
      <c r="B3148" s="210" t="s">
        <v>19343</v>
      </c>
      <c r="C3148" s="211" t="s">
        <v>391</v>
      </c>
      <c r="D3148" s="211" t="s">
        <v>391</v>
      </c>
      <c r="E3148" s="211" t="s">
        <v>17211</v>
      </c>
      <c r="F3148" s="211" t="s">
        <v>390</v>
      </c>
      <c r="G3148" s="211" t="s">
        <v>1800</v>
      </c>
      <c r="H3148" s="212" t="s">
        <v>2414</v>
      </c>
      <c r="I3148" s="213" t="s">
        <v>19344</v>
      </c>
      <c r="J3148" s="201" t="str">
        <f t="shared" si="99"/>
        <v>0556</v>
      </c>
      <c r="K3148" s="209"/>
      <c r="L3148" s="209"/>
      <c r="M3148" s="214"/>
      <c r="N3148" s="209" t="s">
        <v>18765</v>
      </c>
      <c r="O3148" s="215" t="s">
        <v>18766</v>
      </c>
      <c r="P3148" s="215" t="s">
        <v>18835</v>
      </c>
      <c r="Q3148" s="215" t="s">
        <v>18836</v>
      </c>
    </row>
    <row r="3149" spans="1:17" s="208" customFormat="1" ht="12">
      <c r="A3149" s="209" t="str">
        <f t="shared" si="98"/>
        <v>##1750499273</v>
      </c>
      <c r="B3149" s="210" t="s">
        <v>19343</v>
      </c>
      <c r="C3149" s="211" t="s">
        <v>391</v>
      </c>
      <c r="D3149" s="211" t="s">
        <v>391</v>
      </c>
      <c r="E3149" s="211" t="s">
        <v>3649</v>
      </c>
      <c r="F3149" s="211" t="s">
        <v>390</v>
      </c>
      <c r="G3149" s="211" t="s">
        <v>1800</v>
      </c>
      <c r="H3149" s="212" t="s">
        <v>2414</v>
      </c>
      <c r="I3149" s="213" t="s">
        <v>19344</v>
      </c>
      <c r="J3149" s="201" t="str">
        <f t="shared" si="99"/>
        <v>0556</v>
      </c>
      <c r="K3149" s="209" t="s">
        <v>13915</v>
      </c>
      <c r="L3149" s="209" t="s">
        <v>13094</v>
      </c>
      <c r="M3149" s="214">
        <v>44084</v>
      </c>
      <c r="N3149" s="209" t="s">
        <v>18765</v>
      </c>
      <c r="O3149" s="215" t="s">
        <v>18766</v>
      </c>
      <c r="P3149" s="215" t="s">
        <v>18835</v>
      </c>
      <c r="Q3149" s="215" t="s">
        <v>18836</v>
      </c>
    </row>
    <row r="3150" spans="1:17" s="208" customFormat="1" ht="12">
      <c r="A3150" s="209" t="str">
        <f t="shared" si="98"/>
        <v>1126708021598744856</v>
      </c>
      <c r="B3150" s="210" t="s">
        <v>19345</v>
      </c>
      <c r="C3150" s="211" t="s">
        <v>1322</v>
      </c>
      <c r="D3150" s="211" t="s">
        <v>1322</v>
      </c>
      <c r="E3150" s="211" t="s">
        <v>17212</v>
      </c>
      <c r="F3150" s="211" t="s">
        <v>1321</v>
      </c>
      <c r="G3150" s="211" t="s">
        <v>1644</v>
      </c>
      <c r="H3150" s="212" t="s">
        <v>3300</v>
      </c>
      <c r="I3150" s="213" t="s">
        <v>1323</v>
      </c>
      <c r="J3150" s="201" t="str">
        <f t="shared" si="99"/>
        <v>0558</v>
      </c>
      <c r="K3150" s="209"/>
      <c r="L3150" s="209"/>
      <c r="M3150" s="214"/>
      <c r="N3150" s="209" t="s">
        <v>18777</v>
      </c>
      <c r="O3150" s="215" t="s">
        <v>18778</v>
      </c>
      <c r="P3150" s="215" t="s">
        <v>18785</v>
      </c>
      <c r="Q3150" s="215" t="s">
        <v>18786</v>
      </c>
    </row>
    <row r="3151" spans="1:17" s="208" customFormat="1" ht="12">
      <c r="A3151" s="209" t="str">
        <f t="shared" si="98"/>
        <v>1591562011124007240</v>
      </c>
      <c r="B3151" s="210" t="s">
        <v>19345</v>
      </c>
      <c r="C3151" s="211" t="s">
        <v>17214</v>
      </c>
      <c r="D3151" s="211" t="s">
        <v>1322</v>
      </c>
      <c r="E3151" s="211" t="s">
        <v>1321</v>
      </c>
      <c r="F3151" s="211" t="s">
        <v>1321</v>
      </c>
      <c r="G3151" s="211" t="s">
        <v>1644</v>
      </c>
      <c r="H3151" s="212" t="s">
        <v>3300</v>
      </c>
      <c r="I3151" s="213" t="s">
        <v>1323</v>
      </c>
      <c r="J3151" s="201" t="str">
        <f t="shared" si="99"/>
        <v>0558</v>
      </c>
      <c r="K3151" s="209" t="s">
        <v>9256</v>
      </c>
      <c r="L3151" s="209"/>
      <c r="M3151" s="214"/>
      <c r="N3151" s="209" t="s">
        <v>18777</v>
      </c>
      <c r="O3151" s="215" t="s">
        <v>18778</v>
      </c>
      <c r="P3151" s="215" t="s">
        <v>18785</v>
      </c>
      <c r="Q3151" s="215" t="s">
        <v>18786</v>
      </c>
    </row>
    <row r="3152" spans="1:17" s="208" customFormat="1" ht="12">
      <c r="A3152" s="209" t="str">
        <f t="shared" si="98"/>
        <v>1591562011487633509</v>
      </c>
      <c r="B3152" s="210" t="s">
        <v>19345</v>
      </c>
      <c r="C3152" s="211" t="s">
        <v>17215</v>
      </c>
      <c r="D3152" s="211" t="s">
        <v>1322</v>
      </c>
      <c r="E3152" s="211" t="s">
        <v>1321</v>
      </c>
      <c r="F3152" s="211" t="s">
        <v>1321</v>
      </c>
      <c r="G3152" s="211" t="s">
        <v>1644</v>
      </c>
      <c r="H3152" s="212" t="s">
        <v>3300</v>
      </c>
      <c r="I3152" s="213" t="s">
        <v>1323</v>
      </c>
      <c r="J3152" s="201" t="str">
        <f t="shared" si="99"/>
        <v>0558</v>
      </c>
      <c r="K3152" s="209" t="s">
        <v>9256</v>
      </c>
      <c r="L3152" s="209"/>
      <c r="M3152" s="214"/>
      <c r="N3152" s="209" t="s">
        <v>18777</v>
      </c>
      <c r="O3152" s="215" t="s">
        <v>18778</v>
      </c>
      <c r="P3152" s="215" t="s">
        <v>18785</v>
      </c>
      <c r="Q3152" s="215" t="s">
        <v>18786</v>
      </c>
    </row>
    <row r="3153" spans="1:17" s="208" customFormat="1" ht="12">
      <c r="A3153" s="209" t="str">
        <f t="shared" si="98"/>
        <v>1591562011598744856</v>
      </c>
      <c r="B3153" s="210" t="s">
        <v>19345</v>
      </c>
      <c r="C3153" s="211" t="s">
        <v>1322</v>
      </c>
      <c r="D3153" s="211" t="s">
        <v>1322</v>
      </c>
      <c r="E3153" s="211" t="s">
        <v>1321</v>
      </c>
      <c r="F3153" s="211" t="s">
        <v>1321</v>
      </c>
      <c r="G3153" s="211" t="s">
        <v>1644</v>
      </c>
      <c r="H3153" s="212" t="s">
        <v>3300</v>
      </c>
      <c r="I3153" s="213" t="s">
        <v>1323</v>
      </c>
      <c r="J3153" s="201" t="str">
        <f t="shared" si="99"/>
        <v>0558</v>
      </c>
      <c r="K3153" s="209"/>
      <c r="L3153" s="209"/>
      <c r="M3153" s="214"/>
      <c r="N3153" s="209" t="s">
        <v>18777</v>
      </c>
      <c r="O3153" s="215" t="s">
        <v>18778</v>
      </c>
      <c r="P3153" s="215" t="s">
        <v>18785</v>
      </c>
      <c r="Q3153" s="215" t="s">
        <v>18786</v>
      </c>
    </row>
    <row r="3154" spans="1:17" s="208" customFormat="1" ht="12">
      <c r="A3154" s="209" t="str">
        <f t="shared" si="98"/>
        <v>1591562021598744856</v>
      </c>
      <c r="B3154" s="210" t="s">
        <v>19345</v>
      </c>
      <c r="C3154" s="211" t="s">
        <v>1322</v>
      </c>
      <c r="D3154" s="211" t="s">
        <v>1322</v>
      </c>
      <c r="E3154" s="211" t="s">
        <v>17216</v>
      </c>
      <c r="F3154" s="211" t="s">
        <v>1321</v>
      </c>
      <c r="G3154" s="211" t="s">
        <v>1644</v>
      </c>
      <c r="H3154" s="212" t="s">
        <v>3300</v>
      </c>
      <c r="I3154" s="213" t="s">
        <v>1323</v>
      </c>
      <c r="J3154" s="201" t="str">
        <f t="shared" si="99"/>
        <v>0558</v>
      </c>
      <c r="K3154" s="209"/>
      <c r="L3154" s="209"/>
      <c r="M3154" s="214"/>
      <c r="N3154" s="209" t="s">
        <v>18777</v>
      </c>
      <c r="O3154" s="215" t="s">
        <v>18778</v>
      </c>
      <c r="P3154" s="215" t="s">
        <v>18785</v>
      </c>
      <c r="Q3154" s="215" t="s">
        <v>18786</v>
      </c>
    </row>
    <row r="3155" spans="1:17" s="208" customFormat="1" ht="12">
      <c r="A3155" s="209" t="str">
        <f t="shared" si="98"/>
        <v>1591562031487633509</v>
      </c>
      <c r="B3155" s="210" t="s">
        <v>19345</v>
      </c>
      <c r="C3155" s="211" t="s">
        <v>17215</v>
      </c>
      <c r="D3155" s="211" t="s">
        <v>1322</v>
      </c>
      <c r="E3155" s="211" t="s">
        <v>17217</v>
      </c>
      <c r="F3155" s="211" t="s">
        <v>1321</v>
      </c>
      <c r="G3155" s="211" t="s">
        <v>1644</v>
      </c>
      <c r="H3155" s="212" t="s">
        <v>3300</v>
      </c>
      <c r="I3155" s="213" t="s">
        <v>1323</v>
      </c>
      <c r="J3155" s="201" t="str">
        <f t="shared" si="99"/>
        <v>0558</v>
      </c>
      <c r="K3155" s="209"/>
      <c r="L3155" s="209"/>
      <c r="M3155" s="214"/>
      <c r="N3155" s="209" t="s">
        <v>18777</v>
      </c>
      <c r="O3155" s="215" t="s">
        <v>18778</v>
      </c>
      <c r="P3155" s="215" t="s">
        <v>18785</v>
      </c>
      <c r="Q3155" s="215" t="s">
        <v>18786</v>
      </c>
    </row>
    <row r="3156" spans="1:17" s="208" customFormat="1" ht="12">
      <c r="A3156" s="209" t="str">
        <f t="shared" si="98"/>
        <v>1591562031598744856</v>
      </c>
      <c r="B3156" s="210" t="s">
        <v>19345</v>
      </c>
      <c r="C3156" s="211" t="s">
        <v>1322</v>
      </c>
      <c r="D3156" s="211" t="s">
        <v>1322</v>
      </c>
      <c r="E3156" s="211" t="s">
        <v>17217</v>
      </c>
      <c r="F3156" s="211" t="s">
        <v>1321</v>
      </c>
      <c r="G3156" s="211" t="s">
        <v>1644</v>
      </c>
      <c r="H3156" s="212" t="s">
        <v>3300</v>
      </c>
      <c r="I3156" s="213" t="s">
        <v>1323</v>
      </c>
      <c r="J3156" s="201" t="str">
        <f t="shared" si="99"/>
        <v>0558</v>
      </c>
      <c r="K3156" s="209" t="s">
        <v>9153</v>
      </c>
      <c r="L3156" s="209"/>
      <c r="M3156" s="214"/>
      <c r="N3156" s="209" t="s">
        <v>18777</v>
      </c>
      <c r="O3156" s="215" t="s">
        <v>18778</v>
      </c>
      <c r="P3156" s="215" t="s">
        <v>18785</v>
      </c>
      <c r="Q3156" s="215" t="s">
        <v>18786</v>
      </c>
    </row>
    <row r="3157" spans="1:17" s="208" customFormat="1" ht="12">
      <c r="A3157" s="209" t="str">
        <f t="shared" si="98"/>
        <v>1591562041124007240</v>
      </c>
      <c r="B3157" s="210" t="s">
        <v>19345</v>
      </c>
      <c r="C3157" s="211" t="s">
        <v>17214</v>
      </c>
      <c r="D3157" s="211" t="s">
        <v>1322</v>
      </c>
      <c r="E3157" s="211" t="s">
        <v>17218</v>
      </c>
      <c r="F3157" s="211" t="s">
        <v>1321</v>
      </c>
      <c r="G3157" s="211" t="s">
        <v>1644</v>
      </c>
      <c r="H3157" s="212" t="s">
        <v>3300</v>
      </c>
      <c r="I3157" s="213" t="s">
        <v>1323</v>
      </c>
      <c r="J3157" s="201" t="str">
        <f t="shared" si="99"/>
        <v>0558</v>
      </c>
      <c r="K3157" s="209"/>
      <c r="L3157" s="209"/>
      <c r="M3157" s="214"/>
      <c r="N3157" s="209" t="s">
        <v>18777</v>
      </c>
      <c r="O3157" s="215" t="s">
        <v>18778</v>
      </c>
      <c r="P3157" s="215" t="s">
        <v>18785</v>
      </c>
      <c r="Q3157" s="215" t="s">
        <v>18786</v>
      </c>
    </row>
    <row r="3158" spans="1:17" s="208" customFormat="1" ht="12">
      <c r="A3158" s="209" t="str">
        <f t="shared" si="98"/>
        <v>1591562041598744856</v>
      </c>
      <c r="B3158" s="210" t="s">
        <v>19345</v>
      </c>
      <c r="C3158" s="211" t="s">
        <v>1322</v>
      </c>
      <c r="D3158" s="211" t="s">
        <v>1322</v>
      </c>
      <c r="E3158" s="211" t="s">
        <v>17218</v>
      </c>
      <c r="F3158" s="211" t="s">
        <v>1321</v>
      </c>
      <c r="G3158" s="211" t="s">
        <v>1644</v>
      </c>
      <c r="H3158" s="212" t="s">
        <v>3300</v>
      </c>
      <c r="I3158" s="213" t="s">
        <v>1323</v>
      </c>
      <c r="J3158" s="201" t="str">
        <f t="shared" si="99"/>
        <v>0558</v>
      </c>
      <c r="K3158" s="209" t="s">
        <v>9153</v>
      </c>
      <c r="L3158" s="209"/>
      <c r="M3158" s="214"/>
      <c r="N3158" s="209" t="s">
        <v>18777</v>
      </c>
      <c r="O3158" s="215" t="s">
        <v>18778</v>
      </c>
      <c r="P3158" s="215" t="s">
        <v>18785</v>
      </c>
      <c r="Q3158" s="215" t="s">
        <v>18786</v>
      </c>
    </row>
    <row r="3159" spans="1:17" s="208" customFormat="1" ht="12">
      <c r="A3159" s="209" t="str">
        <f t="shared" si="98"/>
        <v>1591562061598744856</v>
      </c>
      <c r="B3159" s="210" t="s">
        <v>19345</v>
      </c>
      <c r="C3159" s="211" t="s">
        <v>1322</v>
      </c>
      <c r="D3159" s="211" t="s">
        <v>1322</v>
      </c>
      <c r="E3159" s="211" t="s">
        <v>17219</v>
      </c>
      <c r="F3159" s="211" t="s">
        <v>1321</v>
      </c>
      <c r="G3159" s="211" t="s">
        <v>1644</v>
      </c>
      <c r="H3159" s="212" t="s">
        <v>3300</v>
      </c>
      <c r="I3159" s="213" t="s">
        <v>1323</v>
      </c>
      <c r="J3159" s="201" t="str">
        <f t="shared" si="99"/>
        <v>0558</v>
      </c>
      <c r="K3159" s="209"/>
      <c r="L3159" s="209"/>
      <c r="M3159" s="214"/>
      <c r="N3159" s="209" t="s">
        <v>18777</v>
      </c>
      <c r="O3159" s="215" t="s">
        <v>18778</v>
      </c>
      <c r="P3159" s="215" t="s">
        <v>18785</v>
      </c>
      <c r="Q3159" s="215" t="s">
        <v>18786</v>
      </c>
    </row>
    <row r="3160" spans="1:17" s="208" customFormat="1" ht="12">
      <c r="A3160" s="209" t="str">
        <f t="shared" si="98"/>
        <v>1591562071598744856</v>
      </c>
      <c r="B3160" s="210" t="s">
        <v>19345</v>
      </c>
      <c r="C3160" s="211" t="s">
        <v>1322</v>
      </c>
      <c r="D3160" s="211" t="s">
        <v>1322</v>
      </c>
      <c r="E3160" s="211" t="s">
        <v>17220</v>
      </c>
      <c r="F3160" s="211" t="s">
        <v>1321</v>
      </c>
      <c r="G3160" s="211" t="s">
        <v>1644</v>
      </c>
      <c r="H3160" s="212" t="s">
        <v>3300</v>
      </c>
      <c r="I3160" s="213" t="s">
        <v>1323</v>
      </c>
      <c r="J3160" s="201" t="str">
        <f t="shared" si="99"/>
        <v>0558</v>
      </c>
      <c r="K3160" s="209"/>
      <c r="L3160" s="209"/>
      <c r="M3160" s="214"/>
      <c r="N3160" s="209" t="s">
        <v>18777</v>
      </c>
      <c r="O3160" s="215" t="s">
        <v>18778</v>
      </c>
      <c r="P3160" s="215" t="s">
        <v>18785</v>
      </c>
      <c r="Q3160" s="215" t="s">
        <v>18786</v>
      </c>
    </row>
    <row r="3161" spans="1:17" s="208" customFormat="1" ht="12">
      <c r="A3161" s="209" t="str">
        <f t="shared" si="98"/>
        <v>1974768011508012931</v>
      </c>
      <c r="B3161" s="210" t="s">
        <v>19345</v>
      </c>
      <c r="C3161" s="211" t="s">
        <v>17221</v>
      </c>
      <c r="D3161" s="211" t="s">
        <v>1322</v>
      </c>
      <c r="E3161" s="211" t="s">
        <v>17222</v>
      </c>
      <c r="F3161" s="211" t="s">
        <v>1321</v>
      </c>
      <c r="G3161" s="211" t="s">
        <v>1644</v>
      </c>
      <c r="H3161" s="212" t="s">
        <v>3300</v>
      </c>
      <c r="I3161" s="213" t="s">
        <v>1323</v>
      </c>
      <c r="J3161" s="201" t="str">
        <f t="shared" si="99"/>
        <v>0558</v>
      </c>
      <c r="K3161" s="209"/>
      <c r="L3161" s="209"/>
      <c r="M3161" s="214"/>
      <c r="N3161" s="209" t="s">
        <v>18777</v>
      </c>
      <c r="O3161" s="215" t="s">
        <v>18778</v>
      </c>
      <c r="P3161" s="215" t="s">
        <v>18785</v>
      </c>
      <c r="Q3161" s="215" t="s">
        <v>18786</v>
      </c>
    </row>
    <row r="3162" spans="1:17" s="208" customFormat="1" ht="12">
      <c r="A3162" s="209" t="str">
        <f t="shared" si="98"/>
        <v>##1598744856</v>
      </c>
      <c r="B3162" s="210" t="s">
        <v>19345</v>
      </c>
      <c r="C3162" s="211" t="s">
        <v>1322</v>
      </c>
      <c r="D3162" s="211" t="s">
        <v>1322</v>
      </c>
      <c r="E3162" s="211" t="s">
        <v>3649</v>
      </c>
      <c r="F3162" s="211" t="s">
        <v>1321</v>
      </c>
      <c r="G3162" s="211" t="s">
        <v>1644</v>
      </c>
      <c r="H3162" s="212" t="s">
        <v>3300</v>
      </c>
      <c r="I3162" s="213" t="s">
        <v>1323</v>
      </c>
      <c r="J3162" s="201" t="str">
        <f t="shared" si="99"/>
        <v>0558</v>
      </c>
      <c r="K3162" s="209"/>
      <c r="L3162" s="209"/>
      <c r="M3162" s="214"/>
      <c r="N3162" s="209" t="s">
        <v>18777</v>
      </c>
      <c r="O3162" s="215" t="s">
        <v>18778</v>
      </c>
      <c r="P3162" s="215" t="s">
        <v>18785</v>
      </c>
      <c r="Q3162" s="215" t="s">
        <v>18786</v>
      </c>
    </row>
    <row r="3163" spans="1:17" s="208" customFormat="1" ht="12">
      <c r="A3163" s="209" t="str">
        <f t="shared" si="98"/>
        <v>1487633509MR1598744856</v>
      </c>
      <c r="B3163" s="210" t="s">
        <v>19345</v>
      </c>
      <c r="C3163" s="211" t="s">
        <v>1322</v>
      </c>
      <c r="D3163" s="211" t="s">
        <v>1322</v>
      </c>
      <c r="E3163" s="211" t="s">
        <v>17213</v>
      </c>
      <c r="F3163" s="211" t="s">
        <v>1321</v>
      </c>
      <c r="G3163" s="211" t="s">
        <v>1644</v>
      </c>
      <c r="H3163" s="212" t="s">
        <v>3300</v>
      </c>
      <c r="I3163" s="213" t="s">
        <v>1323</v>
      </c>
      <c r="J3163" s="201" t="str">
        <f t="shared" si="99"/>
        <v>0558</v>
      </c>
      <c r="K3163" s="209"/>
      <c r="L3163" s="209"/>
      <c r="M3163" s="214"/>
      <c r="N3163" s="209" t="s">
        <v>18777</v>
      </c>
      <c r="O3163" s="215" t="s">
        <v>18778</v>
      </c>
      <c r="P3163" s="215" t="s">
        <v>18785</v>
      </c>
      <c r="Q3163" s="215" t="s">
        <v>18786</v>
      </c>
    </row>
    <row r="3164" spans="1:17" s="208" customFormat="1" ht="12">
      <c r="A3164" s="209" t="str">
        <f t="shared" si="98"/>
        <v>1F-QMA0000021426871598744856</v>
      </c>
      <c r="B3164" s="210" t="s">
        <v>19345</v>
      </c>
      <c r="C3164" s="211" t="s">
        <v>1322</v>
      </c>
      <c r="D3164" s="211" t="s">
        <v>1322</v>
      </c>
      <c r="E3164" s="211" t="s">
        <v>17223</v>
      </c>
      <c r="F3164" s="211" t="s">
        <v>1321</v>
      </c>
      <c r="G3164" s="211" t="s">
        <v>1644</v>
      </c>
      <c r="H3164" s="212" t="s">
        <v>3300</v>
      </c>
      <c r="I3164" s="213" t="s">
        <v>1323</v>
      </c>
      <c r="J3164" s="201" t="str">
        <f t="shared" si="99"/>
        <v>0558</v>
      </c>
      <c r="K3164" s="209"/>
      <c r="L3164" s="209"/>
      <c r="M3164" s="214"/>
      <c r="N3164" s="209" t="s">
        <v>18777</v>
      </c>
      <c r="O3164" s="215" t="s">
        <v>18778</v>
      </c>
      <c r="P3164" s="215" t="s">
        <v>18785</v>
      </c>
      <c r="Q3164" s="215" t="s">
        <v>18786</v>
      </c>
    </row>
    <row r="3165" spans="1:17" s="208" customFormat="1" ht="12">
      <c r="A3165" s="209" t="str">
        <f t="shared" si="98"/>
        <v>1F-QMA0000030341881598744856</v>
      </c>
      <c r="B3165" s="210" t="s">
        <v>19345</v>
      </c>
      <c r="C3165" s="211" t="s">
        <v>1322</v>
      </c>
      <c r="D3165" s="211" t="s">
        <v>1322</v>
      </c>
      <c r="E3165" s="211" t="s">
        <v>17224</v>
      </c>
      <c r="F3165" s="211" t="s">
        <v>1321</v>
      </c>
      <c r="G3165" s="211" t="s">
        <v>1644</v>
      </c>
      <c r="H3165" s="212" t="s">
        <v>3300</v>
      </c>
      <c r="I3165" s="213" t="s">
        <v>1323</v>
      </c>
      <c r="J3165" s="201" t="str">
        <f t="shared" si="99"/>
        <v>0558</v>
      </c>
      <c r="K3165" s="209"/>
      <c r="L3165" s="209"/>
      <c r="M3165" s="214"/>
      <c r="N3165" s="209" t="s">
        <v>18777</v>
      </c>
      <c r="O3165" s="215" t="s">
        <v>18778</v>
      </c>
      <c r="P3165" s="215" t="s">
        <v>18785</v>
      </c>
      <c r="Q3165" s="215" t="s">
        <v>18786</v>
      </c>
    </row>
    <row r="3166" spans="1:17" s="208" customFormat="1" ht="12">
      <c r="A3166" s="209" t="str">
        <f t="shared" si="98"/>
        <v>4C-014321341598744856</v>
      </c>
      <c r="B3166" s="210" t="s">
        <v>19345</v>
      </c>
      <c r="C3166" s="211" t="s">
        <v>1322</v>
      </c>
      <c r="D3166" s="211" t="s">
        <v>1322</v>
      </c>
      <c r="E3166" s="211" t="s">
        <v>17225</v>
      </c>
      <c r="F3166" s="211" t="s">
        <v>1321</v>
      </c>
      <c r="G3166" s="211" t="s">
        <v>1644</v>
      </c>
      <c r="H3166" s="212" t="s">
        <v>3300</v>
      </c>
      <c r="I3166" s="213" t="s">
        <v>1323</v>
      </c>
      <c r="J3166" s="201" t="str">
        <f t="shared" si="99"/>
        <v>0558</v>
      </c>
      <c r="K3166" s="209"/>
      <c r="L3166" s="209"/>
      <c r="M3166" s="214"/>
      <c r="N3166" s="209" t="s">
        <v>18777</v>
      </c>
      <c r="O3166" s="215" t="s">
        <v>18778</v>
      </c>
      <c r="P3166" s="215" t="s">
        <v>18785</v>
      </c>
      <c r="Q3166" s="215" t="s">
        <v>18786</v>
      </c>
    </row>
    <row r="3167" spans="1:17" s="208" customFormat="1" ht="12">
      <c r="A3167" s="209" t="str">
        <f t="shared" si="98"/>
        <v>7T-QMA0000021426871598744856</v>
      </c>
      <c r="B3167" s="210" t="s">
        <v>19345</v>
      </c>
      <c r="C3167" s="211" t="s">
        <v>1322</v>
      </c>
      <c r="D3167" s="211" t="s">
        <v>1322</v>
      </c>
      <c r="E3167" s="211" t="s">
        <v>17226</v>
      </c>
      <c r="F3167" s="211" t="s">
        <v>1321</v>
      </c>
      <c r="G3167" s="211" t="s">
        <v>1644</v>
      </c>
      <c r="H3167" s="212" t="s">
        <v>3300</v>
      </c>
      <c r="I3167" s="213" t="s">
        <v>1323</v>
      </c>
      <c r="J3167" s="201" t="str">
        <f t="shared" si="99"/>
        <v>0558</v>
      </c>
      <c r="K3167" s="209"/>
      <c r="L3167" s="209"/>
      <c r="M3167" s="214"/>
      <c r="N3167" s="209" t="s">
        <v>18777</v>
      </c>
      <c r="O3167" s="215" t="s">
        <v>18778</v>
      </c>
      <c r="P3167" s="215" t="s">
        <v>18785</v>
      </c>
      <c r="Q3167" s="215" t="s">
        <v>18786</v>
      </c>
    </row>
    <row r="3168" spans="1:17" s="208" customFormat="1" ht="12">
      <c r="A3168" s="209" t="str">
        <f t="shared" si="98"/>
        <v>1606303011255785382</v>
      </c>
      <c r="B3168" s="244" t="s">
        <v>19346</v>
      </c>
      <c r="C3168" s="242" t="s">
        <v>17229</v>
      </c>
      <c r="D3168" s="211" t="s">
        <v>1343</v>
      </c>
      <c r="E3168" s="242" t="s">
        <v>1342</v>
      </c>
      <c r="F3168" s="211" t="s">
        <v>1342</v>
      </c>
      <c r="G3168" s="211" t="s">
        <v>1763</v>
      </c>
      <c r="H3168" s="212" t="s">
        <v>3205</v>
      </c>
      <c r="I3168" s="213" t="s">
        <v>19347</v>
      </c>
      <c r="J3168" s="201" t="str">
        <f t="shared" si="99"/>
        <v>0563</v>
      </c>
      <c r="K3168" s="212" t="s">
        <v>18789</v>
      </c>
      <c r="L3168" s="212" t="s">
        <v>13916</v>
      </c>
      <c r="M3168" s="231">
        <v>44495</v>
      </c>
      <c r="N3168" s="209" t="s">
        <v>18765</v>
      </c>
      <c r="O3168" s="215" t="s">
        <v>18766</v>
      </c>
      <c r="P3168" s="215" t="s">
        <v>18937</v>
      </c>
      <c r="Q3168" s="215" t="s">
        <v>18938</v>
      </c>
    </row>
    <row r="3169" spans="1:17" s="208" customFormat="1" ht="12">
      <c r="A3169" s="209" t="str">
        <f t="shared" si="98"/>
        <v>1606303011942208616</v>
      </c>
      <c r="B3169" s="210" t="s">
        <v>19346</v>
      </c>
      <c r="C3169" s="211" t="s">
        <v>1343</v>
      </c>
      <c r="D3169" s="211" t="s">
        <v>1343</v>
      </c>
      <c r="E3169" s="211" t="s">
        <v>1342</v>
      </c>
      <c r="F3169" s="211" t="s">
        <v>1342</v>
      </c>
      <c r="G3169" s="211" t="s">
        <v>1763</v>
      </c>
      <c r="H3169" s="212" t="s">
        <v>3205</v>
      </c>
      <c r="I3169" s="213" t="s">
        <v>19347</v>
      </c>
      <c r="J3169" s="201" t="str">
        <f t="shared" si="99"/>
        <v>0563</v>
      </c>
      <c r="K3169" s="209"/>
      <c r="L3169" s="209"/>
      <c r="M3169" s="214"/>
      <c r="N3169" s="209" t="s">
        <v>18765</v>
      </c>
      <c r="O3169" s="215" t="s">
        <v>18766</v>
      </c>
      <c r="P3169" s="215" t="s">
        <v>18937</v>
      </c>
      <c r="Q3169" s="215" t="s">
        <v>18938</v>
      </c>
    </row>
    <row r="3170" spans="1:17" s="208" customFormat="1" ht="12">
      <c r="A3170" s="209" t="str">
        <f t="shared" si="98"/>
        <v>1606303021942208616</v>
      </c>
      <c r="B3170" s="210" t="s">
        <v>19346</v>
      </c>
      <c r="C3170" s="211" t="s">
        <v>1343</v>
      </c>
      <c r="D3170" s="211" t="s">
        <v>1343</v>
      </c>
      <c r="E3170" s="211" t="s">
        <v>17227</v>
      </c>
      <c r="F3170" s="211" t="s">
        <v>1342</v>
      </c>
      <c r="G3170" s="211" t="s">
        <v>1763</v>
      </c>
      <c r="H3170" s="212" t="s">
        <v>3205</v>
      </c>
      <c r="I3170" s="213" t="s">
        <v>19347</v>
      </c>
      <c r="J3170" s="201" t="str">
        <f t="shared" si="99"/>
        <v>0563</v>
      </c>
      <c r="K3170" s="209"/>
      <c r="L3170" s="209"/>
      <c r="M3170" s="214"/>
      <c r="N3170" s="209" t="s">
        <v>18765</v>
      </c>
      <c r="O3170" s="215" t="s">
        <v>18766</v>
      </c>
      <c r="P3170" s="215" t="s">
        <v>18937</v>
      </c>
      <c r="Q3170" s="215" t="s">
        <v>18938</v>
      </c>
    </row>
    <row r="3171" spans="1:17" s="208" customFormat="1" ht="12">
      <c r="A3171" s="209" t="str">
        <f t="shared" si="98"/>
        <v>3865008011255785382</v>
      </c>
      <c r="B3171" s="210" t="s">
        <v>19346</v>
      </c>
      <c r="C3171" s="211" t="s">
        <v>17229</v>
      </c>
      <c r="D3171" s="211" t="s">
        <v>1343</v>
      </c>
      <c r="E3171" s="211" t="s">
        <v>17230</v>
      </c>
      <c r="F3171" s="211" t="s">
        <v>1342</v>
      </c>
      <c r="G3171" s="211" t="s">
        <v>1763</v>
      </c>
      <c r="H3171" s="212" t="s">
        <v>3205</v>
      </c>
      <c r="I3171" s="213" t="s">
        <v>19347</v>
      </c>
      <c r="J3171" s="201" t="str">
        <f t="shared" si="99"/>
        <v>0563</v>
      </c>
      <c r="K3171" s="209" t="s">
        <v>16241</v>
      </c>
      <c r="L3171" s="209"/>
      <c r="M3171" s="214"/>
      <c r="N3171" s="209" t="s">
        <v>18765</v>
      </c>
      <c r="O3171" s="215" t="s">
        <v>18766</v>
      </c>
      <c r="P3171" s="215" t="s">
        <v>18937</v>
      </c>
      <c r="Q3171" s="215" t="s">
        <v>18938</v>
      </c>
    </row>
    <row r="3172" spans="1:17" s="208" customFormat="1" ht="12">
      <c r="A3172" s="209" t="str">
        <f t="shared" si="98"/>
        <v>3865008011942208616</v>
      </c>
      <c r="B3172" s="210" t="s">
        <v>19346</v>
      </c>
      <c r="C3172" s="211" t="s">
        <v>1343</v>
      </c>
      <c r="D3172" s="211" t="s">
        <v>1343</v>
      </c>
      <c r="E3172" s="211" t="s">
        <v>17230</v>
      </c>
      <c r="F3172" s="211" t="s">
        <v>1342</v>
      </c>
      <c r="G3172" s="211" t="s">
        <v>1763</v>
      </c>
      <c r="H3172" s="212" t="s">
        <v>3205</v>
      </c>
      <c r="I3172" s="213" t="s">
        <v>19347</v>
      </c>
      <c r="J3172" s="201" t="str">
        <f t="shared" si="99"/>
        <v>0563</v>
      </c>
      <c r="K3172" s="209" t="s">
        <v>9153</v>
      </c>
      <c r="L3172" s="209"/>
      <c r="M3172" s="214"/>
      <c r="N3172" s="209" t="s">
        <v>18765</v>
      </c>
      <c r="O3172" s="215" t="s">
        <v>18766</v>
      </c>
      <c r="P3172" s="215" t="s">
        <v>18937</v>
      </c>
      <c r="Q3172" s="215" t="s">
        <v>18938</v>
      </c>
    </row>
    <row r="3173" spans="1:17" s="208" customFormat="1" ht="12">
      <c r="A3173" s="209" t="str">
        <f t="shared" si="98"/>
        <v>##1942208616</v>
      </c>
      <c r="B3173" s="210" t="s">
        <v>19346</v>
      </c>
      <c r="C3173" s="211" t="s">
        <v>1343</v>
      </c>
      <c r="D3173" s="211" t="s">
        <v>1343</v>
      </c>
      <c r="E3173" s="211" t="s">
        <v>3649</v>
      </c>
      <c r="F3173" s="211" t="s">
        <v>1342</v>
      </c>
      <c r="G3173" s="211" t="s">
        <v>1763</v>
      </c>
      <c r="H3173" s="212" t="s">
        <v>3205</v>
      </c>
      <c r="I3173" s="213" t="s">
        <v>19347</v>
      </c>
      <c r="J3173" s="201" t="str">
        <f t="shared" si="99"/>
        <v>0563</v>
      </c>
      <c r="K3173" s="209"/>
      <c r="L3173" s="209"/>
      <c r="M3173" s="214"/>
      <c r="N3173" s="209" t="s">
        <v>18765</v>
      </c>
      <c r="O3173" s="215" t="s">
        <v>18766</v>
      </c>
      <c r="P3173" s="215" t="s">
        <v>18937</v>
      </c>
      <c r="Q3173" s="215" t="s">
        <v>18938</v>
      </c>
    </row>
    <row r="3174" spans="1:17" s="208" customFormat="1" ht="12">
      <c r="A3174" s="209" t="str">
        <f t="shared" si="98"/>
        <v>1F-QMA0000027673241942208616</v>
      </c>
      <c r="B3174" s="210" t="s">
        <v>19346</v>
      </c>
      <c r="C3174" s="211" t="s">
        <v>1343</v>
      </c>
      <c r="D3174" s="211" t="s">
        <v>1343</v>
      </c>
      <c r="E3174" s="211" t="s">
        <v>17228</v>
      </c>
      <c r="F3174" s="211" t="s">
        <v>1342</v>
      </c>
      <c r="G3174" s="211" t="s">
        <v>1763</v>
      </c>
      <c r="H3174" s="212" t="s">
        <v>3205</v>
      </c>
      <c r="I3174" s="213" t="s">
        <v>19347</v>
      </c>
      <c r="J3174" s="201" t="str">
        <f t="shared" si="99"/>
        <v>0563</v>
      </c>
      <c r="K3174" s="209"/>
      <c r="L3174" s="209"/>
      <c r="M3174" s="214"/>
      <c r="N3174" s="209" t="s">
        <v>18765</v>
      </c>
      <c r="O3174" s="215" t="s">
        <v>18766</v>
      </c>
      <c r="P3174" s="215" t="s">
        <v>18937</v>
      </c>
      <c r="Q3174" s="215" t="s">
        <v>18938</v>
      </c>
    </row>
    <row r="3175" spans="1:17" s="208" customFormat="1" ht="12">
      <c r="A3175" s="209" t="str">
        <f t="shared" si="98"/>
        <v>7W-0022888300011942208616</v>
      </c>
      <c r="B3175" s="210" t="s">
        <v>19346</v>
      </c>
      <c r="C3175" s="211" t="s">
        <v>1343</v>
      </c>
      <c r="D3175" s="211" t="s">
        <v>1343</v>
      </c>
      <c r="E3175" s="211" t="s">
        <v>17231</v>
      </c>
      <c r="F3175" s="211" t="s">
        <v>1342</v>
      </c>
      <c r="G3175" s="211" t="s">
        <v>1763</v>
      </c>
      <c r="H3175" s="212" t="s">
        <v>3205</v>
      </c>
      <c r="I3175" s="213" t="s">
        <v>19347</v>
      </c>
      <c r="J3175" s="201" t="str">
        <f t="shared" si="99"/>
        <v>0563</v>
      </c>
      <c r="K3175" s="209"/>
      <c r="L3175" s="209"/>
      <c r="M3175" s="214"/>
      <c r="N3175" s="209" t="s">
        <v>18765</v>
      </c>
      <c r="O3175" s="215" t="s">
        <v>18766</v>
      </c>
      <c r="P3175" s="215" t="s">
        <v>18937</v>
      </c>
      <c r="Q3175" s="215" t="s">
        <v>18938</v>
      </c>
    </row>
    <row r="3176" spans="1:17" s="208" customFormat="1" ht="12">
      <c r="A3176" s="209" t="str">
        <f t="shared" si="98"/>
        <v>7W-0022888300021942208616</v>
      </c>
      <c r="B3176" s="210" t="s">
        <v>19346</v>
      </c>
      <c r="C3176" s="211" t="s">
        <v>1343</v>
      </c>
      <c r="D3176" s="211" t="s">
        <v>1343</v>
      </c>
      <c r="E3176" s="211" t="s">
        <v>17232</v>
      </c>
      <c r="F3176" s="211" t="s">
        <v>1342</v>
      </c>
      <c r="G3176" s="211" t="s">
        <v>1763</v>
      </c>
      <c r="H3176" s="212" t="s">
        <v>3205</v>
      </c>
      <c r="I3176" s="213" t="s">
        <v>19347</v>
      </c>
      <c r="J3176" s="201" t="str">
        <f t="shared" si="99"/>
        <v>0563</v>
      </c>
      <c r="K3176" s="209"/>
      <c r="L3176" s="209"/>
      <c r="M3176" s="214"/>
      <c r="N3176" s="209" t="s">
        <v>18765</v>
      </c>
      <c r="O3176" s="215" t="s">
        <v>18766</v>
      </c>
      <c r="P3176" s="215" t="s">
        <v>18937</v>
      </c>
      <c r="Q3176" s="215" t="s">
        <v>18938</v>
      </c>
    </row>
    <row r="3177" spans="1:17" s="208" customFormat="1" ht="12">
      <c r="A3177" s="209" t="str">
        <f t="shared" si="98"/>
        <v>1607095011053317362</v>
      </c>
      <c r="B3177" s="210" t="s">
        <v>19348</v>
      </c>
      <c r="C3177" s="211" t="s">
        <v>1346</v>
      </c>
      <c r="D3177" s="211" t="s">
        <v>1346</v>
      </c>
      <c r="E3177" s="211" t="s">
        <v>1345</v>
      </c>
      <c r="F3177" s="211" t="s">
        <v>1345</v>
      </c>
      <c r="G3177" s="211" t="s">
        <v>2133</v>
      </c>
      <c r="H3177" s="212" t="s">
        <v>2319</v>
      </c>
      <c r="I3177" s="213" t="s">
        <v>1347</v>
      </c>
      <c r="J3177" s="201" t="str">
        <f t="shared" si="99"/>
        <v>0564</v>
      </c>
      <c r="K3177" s="209"/>
      <c r="L3177" s="209"/>
      <c r="M3177" s="214"/>
      <c r="N3177" s="209" t="s">
        <v>18765</v>
      </c>
      <c r="O3177" s="215" t="s">
        <v>18766</v>
      </c>
      <c r="P3177" s="215" t="s">
        <v>18773</v>
      </c>
      <c r="Q3177" s="215" t="s">
        <v>18774</v>
      </c>
    </row>
    <row r="3178" spans="1:17" s="208" customFormat="1" ht="12">
      <c r="A3178" s="209" t="str">
        <f t="shared" si="98"/>
        <v>1607095011225132863</v>
      </c>
      <c r="B3178" s="210" t="s">
        <v>19348</v>
      </c>
      <c r="C3178" s="211" t="s">
        <v>17236</v>
      </c>
      <c r="D3178" s="211" t="s">
        <v>1346</v>
      </c>
      <c r="E3178" s="211" t="s">
        <v>1345</v>
      </c>
      <c r="F3178" s="211" t="s">
        <v>1345</v>
      </c>
      <c r="G3178" s="211" t="s">
        <v>2133</v>
      </c>
      <c r="H3178" s="212" t="s">
        <v>2319</v>
      </c>
      <c r="I3178" s="213" t="s">
        <v>1347</v>
      </c>
      <c r="J3178" s="201" t="str">
        <f t="shared" si="99"/>
        <v>0564</v>
      </c>
      <c r="K3178" s="209" t="s">
        <v>14592</v>
      </c>
      <c r="L3178" s="209"/>
      <c r="M3178" s="214"/>
      <c r="N3178" s="209" t="s">
        <v>18765</v>
      </c>
      <c r="O3178" s="215" t="s">
        <v>18766</v>
      </c>
      <c r="P3178" s="215" t="s">
        <v>18773</v>
      </c>
      <c r="Q3178" s="215" t="s">
        <v>18774</v>
      </c>
    </row>
    <row r="3179" spans="1:17" s="208" customFormat="1" ht="12">
      <c r="A3179" s="209" t="str">
        <f t="shared" si="98"/>
        <v>1607095011568657583</v>
      </c>
      <c r="B3179" s="210" t="s">
        <v>19348</v>
      </c>
      <c r="C3179" s="211" t="s">
        <v>17237</v>
      </c>
      <c r="D3179" s="211" t="s">
        <v>1346</v>
      </c>
      <c r="E3179" s="211" t="s">
        <v>1345</v>
      </c>
      <c r="F3179" s="211" t="s">
        <v>1345</v>
      </c>
      <c r="G3179" s="211" t="s">
        <v>2133</v>
      </c>
      <c r="H3179" s="212" t="s">
        <v>2319</v>
      </c>
      <c r="I3179" s="213" t="s">
        <v>1347</v>
      </c>
      <c r="J3179" s="201" t="str">
        <f t="shared" si="99"/>
        <v>0564</v>
      </c>
      <c r="K3179" s="209" t="s">
        <v>14592</v>
      </c>
      <c r="L3179" s="209"/>
      <c r="M3179" s="214"/>
      <c r="N3179" s="209" t="s">
        <v>18765</v>
      </c>
      <c r="O3179" s="215" t="s">
        <v>18766</v>
      </c>
      <c r="P3179" s="215" t="s">
        <v>18773</v>
      </c>
      <c r="Q3179" s="215" t="s">
        <v>18774</v>
      </c>
    </row>
    <row r="3180" spans="1:17" s="208" customFormat="1" ht="12">
      <c r="A3180" s="209" t="str">
        <f t="shared" si="98"/>
        <v>1607095021053317362</v>
      </c>
      <c r="B3180" s="210" t="s">
        <v>19348</v>
      </c>
      <c r="C3180" s="211" t="s">
        <v>1346</v>
      </c>
      <c r="D3180" s="211" t="s">
        <v>1346</v>
      </c>
      <c r="E3180" s="211" t="s">
        <v>17238</v>
      </c>
      <c r="F3180" s="211" t="s">
        <v>1345</v>
      </c>
      <c r="G3180" s="211" t="s">
        <v>2133</v>
      </c>
      <c r="H3180" s="212" t="s">
        <v>2319</v>
      </c>
      <c r="I3180" s="213" t="s">
        <v>1347</v>
      </c>
      <c r="J3180" s="201" t="str">
        <f t="shared" si="99"/>
        <v>0564</v>
      </c>
      <c r="K3180" s="209"/>
      <c r="L3180" s="209"/>
      <c r="M3180" s="214"/>
      <c r="N3180" s="209" t="s">
        <v>18765</v>
      </c>
      <c r="O3180" s="215" t="s">
        <v>18766</v>
      </c>
      <c r="P3180" s="215" t="s">
        <v>18773</v>
      </c>
      <c r="Q3180" s="215" t="s">
        <v>18774</v>
      </c>
    </row>
    <row r="3181" spans="1:17" s="208" customFormat="1" ht="12">
      <c r="A3181" s="209" t="str">
        <f t="shared" si="98"/>
        <v>1607095051053317362</v>
      </c>
      <c r="B3181" s="210" t="s">
        <v>19348</v>
      </c>
      <c r="C3181" s="211" t="s">
        <v>1346</v>
      </c>
      <c r="D3181" s="211" t="s">
        <v>1346</v>
      </c>
      <c r="E3181" s="211" t="s">
        <v>17239</v>
      </c>
      <c r="F3181" s="211" t="s">
        <v>1345</v>
      </c>
      <c r="G3181" s="211" t="s">
        <v>2133</v>
      </c>
      <c r="H3181" s="212" t="s">
        <v>2319</v>
      </c>
      <c r="I3181" s="213" t="s">
        <v>1347</v>
      </c>
      <c r="J3181" s="201" t="str">
        <f t="shared" si="99"/>
        <v>0564</v>
      </c>
      <c r="K3181" s="209"/>
      <c r="L3181" s="209"/>
      <c r="M3181" s="214"/>
      <c r="N3181" s="209" t="s">
        <v>18765</v>
      </c>
      <c r="O3181" s="215" t="s">
        <v>18766</v>
      </c>
      <c r="P3181" s="215" t="s">
        <v>18773</v>
      </c>
      <c r="Q3181" s="215" t="s">
        <v>18774</v>
      </c>
    </row>
    <row r="3182" spans="1:17" s="208" customFormat="1" ht="12">
      <c r="A3182" s="209" t="str">
        <f t="shared" si="98"/>
        <v>1607095071053317362</v>
      </c>
      <c r="B3182" s="210" t="s">
        <v>19348</v>
      </c>
      <c r="C3182" s="211" t="s">
        <v>1346</v>
      </c>
      <c r="D3182" s="211" t="s">
        <v>1346</v>
      </c>
      <c r="E3182" s="211" t="s">
        <v>17240</v>
      </c>
      <c r="F3182" s="211" t="s">
        <v>1345</v>
      </c>
      <c r="G3182" s="211" t="s">
        <v>2133</v>
      </c>
      <c r="H3182" s="212" t="s">
        <v>2319</v>
      </c>
      <c r="I3182" s="213" t="s">
        <v>1347</v>
      </c>
      <c r="J3182" s="201" t="str">
        <f t="shared" si="99"/>
        <v>0564</v>
      </c>
      <c r="K3182" s="209"/>
      <c r="L3182" s="209"/>
      <c r="M3182" s="214"/>
      <c r="N3182" s="209" t="s">
        <v>18765</v>
      </c>
      <c r="O3182" s="215" t="s">
        <v>18766</v>
      </c>
      <c r="P3182" s="215" t="s">
        <v>18773</v>
      </c>
      <c r="Q3182" s="215" t="s">
        <v>18774</v>
      </c>
    </row>
    <row r="3183" spans="1:17" s="208" customFormat="1" ht="12">
      <c r="A3183" s="209" t="str">
        <f t="shared" si="98"/>
        <v>1607095081043331242</v>
      </c>
      <c r="B3183" s="210" t="s">
        <v>19348</v>
      </c>
      <c r="C3183" s="211" t="s">
        <v>17241</v>
      </c>
      <c r="D3183" s="211" t="s">
        <v>1346</v>
      </c>
      <c r="E3183" s="211" t="s">
        <v>17242</v>
      </c>
      <c r="F3183" s="211" t="s">
        <v>1345</v>
      </c>
      <c r="G3183" s="211" t="s">
        <v>2133</v>
      </c>
      <c r="H3183" s="212" t="s">
        <v>2319</v>
      </c>
      <c r="I3183" s="213" t="s">
        <v>1347</v>
      </c>
      <c r="J3183" s="201" t="str">
        <f t="shared" si="99"/>
        <v>0564</v>
      </c>
      <c r="K3183" s="209"/>
      <c r="L3183" s="209"/>
      <c r="M3183" s="214"/>
      <c r="N3183" s="209" t="s">
        <v>18765</v>
      </c>
      <c r="O3183" s="215" t="s">
        <v>18766</v>
      </c>
      <c r="P3183" s="215" t="s">
        <v>18773</v>
      </c>
      <c r="Q3183" s="215" t="s">
        <v>18774</v>
      </c>
    </row>
    <row r="3184" spans="1:17" s="208" customFormat="1" ht="12">
      <c r="A3184" s="209" t="str">
        <f t="shared" si="98"/>
        <v>1607095091053317362</v>
      </c>
      <c r="B3184" s="210" t="s">
        <v>19348</v>
      </c>
      <c r="C3184" s="211" t="s">
        <v>1346</v>
      </c>
      <c r="D3184" s="211" t="s">
        <v>1346</v>
      </c>
      <c r="E3184" s="211" t="s">
        <v>17243</v>
      </c>
      <c r="F3184" s="211" t="s">
        <v>1345</v>
      </c>
      <c r="G3184" s="211" t="s">
        <v>2133</v>
      </c>
      <c r="H3184" s="212" t="s">
        <v>2319</v>
      </c>
      <c r="I3184" s="213" t="s">
        <v>1347</v>
      </c>
      <c r="J3184" s="201" t="str">
        <f t="shared" si="99"/>
        <v>0564</v>
      </c>
      <c r="K3184" s="209" t="s">
        <v>9153</v>
      </c>
      <c r="L3184" s="209"/>
      <c r="M3184" s="214"/>
      <c r="N3184" s="209" t="s">
        <v>18765</v>
      </c>
      <c r="O3184" s="215" t="s">
        <v>18766</v>
      </c>
      <c r="P3184" s="215" t="s">
        <v>18773</v>
      </c>
      <c r="Q3184" s="215" t="s">
        <v>18774</v>
      </c>
    </row>
    <row r="3185" spans="1:17" s="208" customFormat="1" ht="12">
      <c r="A3185" s="209" t="str">
        <f t="shared" si="98"/>
        <v>1607095091568657583</v>
      </c>
      <c r="B3185" s="210" t="s">
        <v>19348</v>
      </c>
      <c r="C3185" s="211" t="s">
        <v>17237</v>
      </c>
      <c r="D3185" s="211" t="s">
        <v>1346</v>
      </c>
      <c r="E3185" s="211" t="s">
        <v>17243</v>
      </c>
      <c r="F3185" s="211" t="s">
        <v>1345</v>
      </c>
      <c r="G3185" s="211" t="s">
        <v>2133</v>
      </c>
      <c r="H3185" s="212" t="s">
        <v>2319</v>
      </c>
      <c r="I3185" s="213" t="s">
        <v>1347</v>
      </c>
      <c r="J3185" s="201" t="str">
        <f t="shared" si="99"/>
        <v>0564</v>
      </c>
      <c r="K3185" s="209"/>
      <c r="L3185" s="209"/>
      <c r="M3185" s="214"/>
      <c r="N3185" s="209" t="s">
        <v>18765</v>
      </c>
      <c r="O3185" s="215" t="s">
        <v>18766</v>
      </c>
      <c r="P3185" s="215" t="s">
        <v>18773</v>
      </c>
      <c r="Q3185" s="215" t="s">
        <v>18774</v>
      </c>
    </row>
    <row r="3186" spans="1:17" s="208" customFormat="1" ht="12">
      <c r="A3186" s="209" t="str">
        <f t="shared" si="98"/>
        <v>1607095101053317362</v>
      </c>
      <c r="B3186" s="210" t="s">
        <v>19348</v>
      </c>
      <c r="C3186" s="211" t="s">
        <v>1346</v>
      </c>
      <c r="D3186" s="211" t="s">
        <v>1346</v>
      </c>
      <c r="E3186" s="211" t="s">
        <v>17244</v>
      </c>
      <c r="F3186" s="211" t="s">
        <v>1345</v>
      </c>
      <c r="G3186" s="211" t="s">
        <v>2133</v>
      </c>
      <c r="H3186" s="212" t="s">
        <v>2319</v>
      </c>
      <c r="I3186" s="213" t="s">
        <v>1347</v>
      </c>
      <c r="J3186" s="201" t="str">
        <f t="shared" si="99"/>
        <v>0564</v>
      </c>
      <c r="K3186" s="209"/>
      <c r="L3186" s="209"/>
      <c r="M3186" s="214"/>
      <c r="N3186" s="209" t="s">
        <v>18765</v>
      </c>
      <c r="O3186" s="215" t="s">
        <v>18766</v>
      </c>
      <c r="P3186" s="215" t="s">
        <v>18773</v>
      </c>
      <c r="Q3186" s="215" t="s">
        <v>18774</v>
      </c>
    </row>
    <row r="3187" spans="1:17" s="208" customFormat="1" ht="12">
      <c r="A3187" s="209" t="str">
        <f t="shared" si="98"/>
        <v>1957466011053317362</v>
      </c>
      <c r="B3187" s="210" t="s">
        <v>19348</v>
      </c>
      <c r="C3187" s="211" t="s">
        <v>1346</v>
      </c>
      <c r="D3187" s="211" t="s">
        <v>1346</v>
      </c>
      <c r="E3187" s="211" t="s">
        <v>17245</v>
      </c>
      <c r="F3187" s="211" t="s">
        <v>1345</v>
      </c>
      <c r="G3187" s="211" t="s">
        <v>2133</v>
      </c>
      <c r="H3187" s="212" t="s">
        <v>2319</v>
      </c>
      <c r="I3187" s="213" t="s">
        <v>1347</v>
      </c>
      <c r="J3187" s="201" t="str">
        <f t="shared" si="99"/>
        <v>0564</v>
      </c>
      <c r="K3187" s="209" t="s">
        <v>9153</v>
      </c>
      <c r="L3187" s="209"/>
      <c r="M3187" s="214"/>
      <c r="N3187" s="209" t="s">
        <v>18765</v>
      </c>
      <c r="O3187" s="215" t="s">
        <v>18766</v>
      </c>
      <c r="P3187" s="215" t="s">
        <v>18773</v>
      </c>
      <c r="Q3187" s="215" t="s">
        <v>18774</v>
      </c>
    </row>
    <row r="3188" spans="1:17" s="208" customFormat="1" ht="12">
      <c r="A3188" s="209" t="str">
        <f t="shared" si="98"/>
        <v>1957466011225132863</v>
      </c>
      <c r="B3188" s="210" t="s">
        <v>19348</v>
      </c>
      <c r="C3188" s="211" t="s">
        <v>17236</v>
      </c>
      <c r="D3188" s="211" t="s">
        <v>1346</v>
      </c>
      <c r="E3188" s="211" t="s">
        <v>17245</v>
      </c>
      <c r="F3188" s="211" t="s">
        <v>1345</v>
      </c>
      <c r="G3188" s="211" t="s">
        <v>2133</v>
      </c>
      <c r="H3188" s="212" t="s">
        <v>2319</v>
      </c>
      <c r="I3188" s="213" t="s">
        <v>1347</v>
      </c>
      <c r="J3188" s="201" t="str">
        <f t="shared" si="99"/>
        <v>0564</v>
      </c>
      <c r="K3188" s="209"/>
      <c r="L3188" s="209"/>
      <c r="M3188" s="214"/>
      <c r="N3188" s="209" t="s">
        <v>18765</v>
      </c>
      <c r="O3188" s="215" t="s">
        <v>18766</v>
      </c>
      <c r="P3188" s="215" t="s">
        <v>18773</v>
      </c>
      <c r="Q3188" s="215" t="s">
        <v>18774</v>
      </c>
    </row>
    <row r="3189" spans="1:17" s="208" customFormat="1" ht="12">
      <c r="A3189" s="209" t="str">
        <f t="shared" si="98"/>
        <v>##1053317362</v>
      </c>
      <c r="B3189" s="210" t="s">
        <v>19348</v>
      </c>
      <c r="C3189" s="211" t="s">
        <v>1346</v>
      </c>
      <c r="D3189" s="211" t="s">
        <v>1346</v>
      </c>
      <c r="E3189" s="211" t="s">
        <v>3649</v>
      </c>
      <c r="F3189" s="211" t="s">
        <v>1345</v>
      </c>
      <c r="G3189" s="211" t="s">
        <v>2133</v>
      </c>
      <c r="H3189" s="212" t="s">
        <v>2319</v>
      </c>
      <c r="I3189" s="213" t="s">
        <v>1347</v>
      </c>
      <c r="J3189" s="201" t="str">
        <f t="shared" si="99"/>
        <v>0564</v>
      </c>
      <c r="K3189" s="209"/>
      <c r="L3189" s="209"/>
      <c r="M3189" s="214"/>
      <c r="N3189" s="209" t="s">
        <v>18765</v>
      </c>
      <c r="O3189" s="215" t="s">
        <v>18766</v>
      </c>
      <c r="P3189" s="215" t="s">
        <v>18773</v>
      </c>
      <c r="Q3189" s="215" t="s">
        <v>18774</v>
      </c>
    </row>
    <row r="3190" spans="1:17" s="208" customFormat="1" ht="12">
      <c r="A3190" s="209" t="str">
        <f t="shared" si="98"/>
        <v>1053317362MR1053317362</v>
      </c>
      <c r="B3190" s="210" t="s">
        <v>19348</v>
      </c>
      <c r="C3190" s="211" t="s">
        <v>1346</v>
      </c>
      <c r="D3190" s="211" t="s">
        <v>1346</v>
      </c>
      <c r="E3190" s="211" t="s">
        <v>17233</v>
      </c>
      <c r="F3190" s="211" t="s">
        <v>1345</v>
      </c>
      <c r="G3190" s="211" t="s">
        <v>2133</v>
      </c>
      <c r="H3190" s="212" t="s">
        <v>2319</v>
      </c>
      <c r="I3190" s="213" t="s">
        <v>1347</v>
      </c>
      <c r="J3190" s="201" t="str">
        <f t="shared" si="99"/>
        <v>0564</v>
      </c>
      <c r="K3190" s="209"/>
      <c r="L3190" s="209"/>
      <c r="M3190" s="214"/>
      <c r="N3190" s="209" t="s">
        <v>18765</v>
      </c>
      <c r="O3190" s="215" t="s">
        <v>18766</v>
      </c>
      <c r="P3190" s="215" t="s">
        <v>18773</v>
      </c>
      <c r="Q3190" s="215" t="s">
        <v>18774</v>
      </c>
    </row>
    <row r="3191" spans="1:17" s="208" customFormat="1" ht="12">
      <c r="A3191" s="209" t="str">
        <f t="shared" si="98"/>
        <v>1225132863MR1053317362</v>
      </c>
      <c r="B3191" s="210" t="s">
        <v>19348</v>
      </c>
      <c r="C3191" s="211" t="s">
        <v>1346</v>
      </c>
      <c r="D3191" s="211" t="s">
        <v>1346</v>
      </c>
      <c r="E3191" s="211" t="s">
        <v>17234</v>
      </c>
      <c r="F3191" s="211" t="s">
        <v>1345</v>
      </c>
      <c r="G3191" s="211" t="s">
        <v>2133</v>
      </c>
      <c r="H3191" s="212" t="s">
        <v>2319</v>
      </c>
      <c r="I3191" s="213" t="s">
        <v>1347</v>
      </c>
      <c r="J3191" s="201" t="str">
        <f t="shared" si="99"/>
        <v>0564</v>
      </c>
      <c r="K3191" s="209"/>
      <c r="L3191" s="209"/>
      <c r="M3191" s="214"/>
      <c r="N3191" s="209" t="s">
        <v>18765</v>
      </c>
      <c r="O3191" s="215" t="s">
        <v>18766</v>
      </c>
      <c r="P3191" s="215" t="s">
        <v>18773</v>
      </c>
      <c r="Q3191" s="215" t="s">
        <v>18774</v>
      </c>
    </row>
    <row r="3192" spans="1:17" s="208" customFormat="1" ht="12">
      <c r="A3192" s="209" t="str">
        <f t="shared" si="98"/>
        <v>1568657583MR1053317362</v>
      </c>
      <c r="B3192" s="210" t="s">
        <v>19348</v>
      </c>
      <c r="C3192" s="211" t="s">
        <v>1346</v>
      </c>
      <c r="D3192" s="211" t="s">
        <v>1346</v>
      </c>
      <c r="E3192" s="211" t="s">
        <v>17235</v>
      </c>
      <c r="F3192" s="211" t="s">
        <v>1345</v>
      </c>
      <c r="G3192" s="211" t="s">
        <v>2133</v>
      </c>
      <c r="H3192" s="212" t="s">
        <v>2319</v>
      </c>
      <c r="I3192" s="213" t="s">
        <v>1347</v>
      </c>
      <c r="J3192" s="201" t="str">
        <f t="shared" si="99"/>
        <v>0564</v>
      </c>
      <c r="K3192" s="209"/>
      <c r="L3192" s="209"/>
      <c r="M3192" s="214"/>
      <c r="N3192" s="209" t="s">
        <v>18765</v>
      </c>
      <c r="O3192" s="215" t="s">
        <v>18766</v>
      </c>
      <c r="P3192" s="215" t="s">
        <v>18773</v>
      </c>
      <c r="Q3192" s="215" t="s">
        <v>18774</v>
      </c>
    </row>
    <row r="3193" spans="1:17" s="208" customFormat="1" ht="12">
      <c r="A3193" s="209" t="str">
        <f t="shared" si="98"/>
        <v>1F-QMA0000021334291053317362</v>
      </c>
      <c r="B3193" s="210" t="s">
        <v>19348</v>
      </c>
      <c r="C3193" s="211" t="s">
        <v>1346</v>
      </c>
      <c r="D3193" s="211" t="s">
        <v>1346</v>
      </c>
      <c r="E3193" s="211" t="s">
        <v>17246</v>
      </c>
      <c r="F3193" s="211" t="s">
        <v>1345</v>
      </c>
      <c r="G3193" s="211" t="s">
        <v>2133</v>
      </c>
      <c r="H3193" s="212" t="s">
        <v>2319</v>
      </c>
      <c r="I3193" s="213" t="s">
        <v>1347</v>
      </c>
      <c r="J3193" s="201" t="str">
        <f t="shared" si="99"/>
        <v>0564</v>
      </c>
      <c r="K3193" s="209"/>
      <c r="L3193" s="209"/>
      <c r="M3193" s="214"/>
      <c r="N3193" s="209" t="s">
        <v>18765</v>
      </c>
      <c r="O3193" s="215" t="s">
        <v>18766</v>
      </c>
      <c r="P3193" s="215" t="s">
        <v>18773</v>
      </c>
      <c r="Q3193" s="215" t="s">
        <v>18774</v>
      </c>
    </row>
    <row r="3194" spans="1:17" s="208" customFormat="1" ht="12">
      <c r="A3194" s="209" t="str">
        <f t="shared" si="98"/>
        <v>1F-QMA0000032871601053317362</v>
      </c>
      <c r="B3194" s="210" t="s">
        <v>19348</v>
      </c>
      <c r="C3194" s="211" t="s">
        <v>1346</v>
      </c>
      <c r="D3194" s="211" t="s">
        <v>1346</v>
      </c>
      <c r="E3194" s="211" t="s">
        <v>17247</v>
      </c>
      <c r="F3194" s="211" t="s">
        <v>1345</v>
      </c>
      <c r="G3194" s="211" t="s">
        <v>2133</v>
      </c>
      <c r="H3194" s="212" t="s">
        <v>2319</v>
      </c>
      <c r="I3194" s="213" t="s">
        <v>1347</v>
      </c>
      <c r="J3194" s="201" t="str">
        <f t="shared" si="99"/>
        <v>0564</v>
      </c>
      <c r="K3194" s="209"/>
      <c r="L3194" s="209"/>
      <c r="M3194" s="214"/>
      <c r="N3194" s="209" t="s">
        <v>18765</v>
      </c>
      <c r="O3194" s="215" t="s">
        <v>18766</v>
      </c>
      <c r="P3194" s="215" t="s">
        <v>18773</v>
      </c>
      <c r="Q3194" s="215" t="s">
        <v>18774</v>
      </c>
    </row>
    <row r="3195" spans="1:17" s="208" customFormat="1" ht="12">
      <c r="A3195" s="209" t="str">
        <f t="shared" si="98"/>
        <v>1609570031558477786</v>
      </c>
      <c r="B3195" s="210" t="s">
        <v>19349</v>
      </c>
      <c r="C3195" s="211" t="s">
        <v>17248</v>
      </c>
      <c r="D3195" s="211" t="s">
        <v>17248</v>
      </c>
      <c r="E3195" s="211" t="s">
        <v>17249</v>
      </c>
      <c r="F3195" s="211" t="s">
        <v>17249</v>
      </c>
      <c r="G3195" s="211" t="s">
        <v>17250</v>
      </c>
      <c r="H3195" s="212" t="s">
        <v>17251</v>
      </c>
      <c r="I3195" s="213" t="s">
        <v>19350</v>
      </c>
      <c r="J3195" s="201" t="str">
        <f t="shared" si="99"/>
        <v>0566</v>
      </c>
      <c r="K3195" s="209"/>
      <c r="L3195" s="209"/>
      <c r="M3195" s="214"/>
      <c r="N3195" s="209" t="s">
        <v>18905</v>
      </c>
      <c r="O3195" s="215" t="s">
        <v>18906</v>
      </c>
      <c r="P3195" s="215" t="s">
        <v>18812</v>
      </c>
      <c r="Q3195" s="215" t="s">
        <v>18813</v>
      </c>
    </row>
    <row r="3196" spans="1:17" s="208" customFormat="1" ht="12">
      <c r="A3196" s="209" t="str">
        <f t="shared" si="98"/>
        <v>0252330011548232044</v>
      </c>
      <c r="B3196" s="210" t="s">
        <v>19351</v>
      </c>
      <c r="C3196" s="211" t="s">
        <v>797</v>
      </c>
      <c r="D3196" s="211" t="s">
        <v>797</v>
      </c>
      <c r="E3196" s="211" t="s">
        <v>17253</v>
      </c>
      <c r="F3196" s="211" t="s">
        <v>796</v>
      </c>
      <c r="G3196" s="211" t="s">
        <v>1992</v>
      </c>
      <c r="H3196" s="212" t="s">
        <v>1991</v>
      </c>
      <c r="I3196" s="213" t="s">
        <v>19352</v>
      </c>
      <c r="J3196" s="201" t="str">
        <f t="shared" si="99"/>
        <v>0567</v>
      </c>
      <c r="K3196" s="209"/>
      <c r="L3196" s="209"/>
      <c r="M3196" s="214"/>
      <c r="N3196" s="209" t="s">
        <v>18777</v>
      </c>
      <c r="O3196" s="215" t="s">
        <v>18778</v>
      </c>
      <c r="P3196" s="215" t="s">
        <v>18937</v>
      </c>
      <c r="Q3196" s="215" t="s">
        <v>18938</v>
      </c>
    </row>
    <row r="3197" spans="1:17" s="208" customFormat="1" ht="12">
      <c r="A3197" s="209" t="str">
        <f t="shared" si="98"/>
        <v>0252330021548232044</v>
      </c>
      <c r="B3197" s="210" t="s">
        <v>19351</v>
      </c>
      <c r="C3197" s="211" t="s">
        <v>797</v>
      </c>
      <c r="D3197" s="211" t="s">
        <v>797</v>
      </c>
      <c r="E3197" s="211" t="s">
        <v>17254</v>
      </c>
      <c r="F3197" s="211" t="s">
        <v>796</v>
      </c>
      <c r="G3197" s="211" t="s">
        <v>1992</v>
      </c>
      <c r="H3197" s="212" t="s">
        <v>1991</v>
      </c>
      <c r="I3197" s="213" t="s">
        <v>19352</v>
      </c>
      <c r="J3197" s="201" t="str">
        <f t="shared" si="99"/>
        <v>0567</v>
      </c>
      <c r="K3197" s="209"/>
      <c r="L3197" s="209"/>
      <c r="M3197" s="214"/>
      <c r="N3197" s="209" t="s">
        <v>18777</v>
      </c>
      <c r="O3197" s="215" t="s">
        <v>18778</v>
      </c>
      <c r="P3197" s="215" t="s">
        <v>18937</v>
      </c>
      <c r="Q3197" s="215" t="s">
        <v>18938</v>
      </c>
    </row>
    <row r="3198" spans="1:17" s="208" customFormat="1" ht="12">
      <c r="A3198" s="209" t="str">
        <f t="shared" si="98"/>
        <v>1266702021548232044</v>
      </c>
      <c r="B3198" s="210" t="s">
        <v>19351</v>
      </c>
      <c r="C3198" s="211" t="s">
        <v>797</v>
      </c>
      <c r="D3198" s="211" t="s">
        <v>797</v>
      </c>
      <c r="E3198" s="211" t="s">
        <v>17255</v>
      </c>
      <c r="F3198" s="211" t="s">
        <v>796</v>
      </c>
      <c r="G3198" s="211" t="s">
        <v>1992</v>
      </c>
      <c r="H3198" s="212" t="s">
        <v>1991</v>
      </c>
      <c r="I3198" s="213" t="s">
        <v>19352</v>
      </c>
      <c r="J3198" s="201" t="str">
        <f t="shared" si="99"/>
        <v>0567</v>
      </c>
      <c r="K3198" s="209"/>
      <c r="L3198" s="209"/>
      <c r="M3198" s="214"/>
      <c r="N3198" s="209" t="s">
        <v>18777</v>
      </c>
      <c r="O3198" s="215" t="s">
        <v>18778</v>
      </c>
      <c r="P3198" s="215" t="s">
        <v>18937</v>
      </c>
      <c r="Q3198" s="215" t="s">
        <v>18938</v>
      </c>
    </row>
    <row r="3199" spans="1:17" s="208" customFormat="1" ht="12">
      <c r="A3199" s="209" t="str">
        <f t="shared" si="98"/>
        <v>1266702031548232044</v>
      </c>
      <c r="B3199" s="210" t="s">
        <v>19351</v>
      </c>
      <c r="C3199" s="211" t="s">
        <v>797</v>
      </c>
      <c r="D3199" s="211" t="s">
        <v>797</v>
      </c>
      <c r="E3199" s="211" t="s">
        <v>17256</v>
      </c>
      <c r="F3199" s="211" t="s">
        <v>796</v>
      </c>
      <c r="G3199" s="211" t="s">
        <v>1992</v>
      </c>
      <c r="H3199" s="212" t="s">
        <v>1991</v>
      </c>
      <c r="I3199" s="213" t="s">
        <v>19352</v>
      </c>
      <c r="J3199" s="201" t="str">
        <f t="shared" si="99"/>
        <v>0567</v>
      </c>
      <c r="K3199" s="209"/>
      <c r="L3199" s="209"/>
      <c r="M3199" s="214"/>
      <c r="N3199" s="209" t="s">
        <v>18777</v>
      </c>
      <c r="O3199" s="215" t="s">
        <v>18778</v>
      </c>
      <c r="P3199" s="215" t="s">
        <v>18937</v>
      </c>
      <c r="Q3199" s="215" t="s">
        <v>18938</v>
      </c>
    </row>
    <row r="3200" spans="1:17" s="208" customFormat="1" ht="12">
      <c r="A3200" s="209" t="str">
        <f t="shared" si="98"/>
        <v>1620338011548232044</v>
      </c>
      <c r="B3200" s="210" t="s">
        <v>19351</v>
      </c>
      <c r="C3200" s="211" t="s">
        <v>797</v>
      </c>
      <c r="D3200" s="211" t="s">
        <v>797</v>
      </c>
      <c r="E3200" s="211" t="s">
        <v>796</v>
      </c>
      <c r="F3200" s="211" t="s">
        <v>796</v>
      </c>
      <c r="G3200" s="211" t="s">
        <v>1992</v>
      </c>
      <c r="H3200" s="212" t="s">
        <v>1991</v>
      </c>
      <c r="I3200" s="213" t="s">
        <v>19352</v>
      </c>
      <c r="J3200" s="201" t="str">
        <f t="shared" si="99"/>
        <v>0567</v>
      </c>
      <c r="K3200" s="209"/>
      <c r="L3200" s="209"/>
      <c r="M3200" s="214"/>
      <c r="N3200" s="209" t="s">
        <v>18777</v>
      </c>
      <c r="O3200" s="215" t="s">
        <v>18778</v>
      </c>
      <c r="P3200" s="215" t="s">
        <v>18937</v>
      </c>
      <c r="Q3200" s="215" t="s">
        <v>18938</v>
      </c>
    </row>
    <row r="3201" spans="1:17" s="208" customFormat="1" ht="12">
      <c r="A3201" s="209" t="str">
        <f t="shared" si="98"/>
        <v>1620338021548232044</v>
      </c>
      <c r="B3201" s="210" t="s">
        <v>19351</v>
      </c>
      <c r="C3201" s="211" t="s">
        <v>797</v>
      </c>
      <c r="D3201" s="211" t="s">
        <v>797</v>
      </c>
      <c r="E3201" s="211" t="s">
        <v>17257</v>
      </c>
      <c r="F3201" s="211" t="s">
        <v>796</v>
      </c>
      <c r="G3201" s="211" t="s">
        <v>1992</v>
      </c>
      <c r="H3201" s="212" t="s">
        <v>1991</v>
      </c>
      <c r="I3201" s="213" t="s">
        <v>19352</v>
      </c>
      <c r="J3201" s="201" t="str">
        <f t="shared" si="99"/>
        <v>0567</v>
      </c>
      <c r="K3201" s="209"/>
      <c r="L3201" s="209"/>
      <c r="M3201" s="214"/>
      <c r="N3201" s="209" t="s">
        <v>18777</v>
      </c>
      <c r="O3201" s="215" t="s">
        <v>18778</v>
      </c>
      <c r="P3201" s="215" t="s">
        <v>18937</v>
      </c>
      <c r="Q3201" s="215" t="s">
        <v>18938</v>
      </c>
    </row>
    <row r="3202" spans="1:17" s="208" customFormat="1" ht="12">
      <c r="A3202" s="209" t="str">
        <f t="shared" ref="A3202:A3265" si="100">E3202&amp;C3202</f>
        <v>1620338031548232044</v>
      </c>
      <c r="B3202" s="210" t="s">
        <v>19351</v>
      </c>
      <c r="C3202" s="211" t="s">
        <v>797</v>
      </c>
      <c r="D3202" s="211" t="s">
        <v>797</v>
      </c>
      <c r="E3202" s="211" t="s">
        <v>17258</v>
      </c>
      <c r="F3202" s="211" t="s">
        <v>796</v>
      </c>
      <c r="G3202" s="211" t="s">
        <v>1992</v>
      </c>
      <c r="H3202" s="212" t="s">
        <v>1991</v>
      </c>
      <c r="I3202" s="213" t="s">
        <v>19352</v>
      </c>
      <c r="J3202" s="201" t="str">
        <f t="shared" ref="J3202:J3265" si="101">B3202</f>
        <v>0567</v>
      </c>
      <c r="K3202" s="209"/>
      <c r="L3202" s="209"/>
      <c r="M3202" s="214"/>
      <c r="N3202" s="209" t="s">
        <v>18777</v>
      </c>
      <c r="O3202" s="215" t="s">
        <v>18778</v>
      </c>
      <c r="P3202" s="215" t="s">
        <v>18937</v>
      </c>
      <c r="Q3202" s="215" t="s">
        <v>18938</v>
      </c>
    </row>
    <row r="3203" spans="1:17" s="208" customFormat="1" ht="12">
      <c r="A3203" s="209" t="str">
        <f t="shared" si="100"/>
        <v>1620338041548232044</v>
      </c>
      <c r="B3203" s="210" t="s">
        <v>19351</v>
      </c>
      <c r="C3203" s="211" t="s">
        <v>797</v>
      </c>
      <c r="D3203" s="211" t="s">
        <v>797</v>
      </c>
      <c r="E3203" s="211" t="s">
        <v>17259</v>
      </c>
      <c r="F3203" s="211" t="s">
        <v>796</v>
      </c>
      <c r="G3203" s="211" t="s">
        <v>1992</v>
      </c>
      <c r="H3203" s="212" t="s">
        <v>1991</v>
      </c>
      <c r="I3203" s="213" t="s">
        <v>19352</v>
      </c>
      <c r="J3203" s="201" t="str">
        <f t="shared" si="101"/>
        <v>0567</v>
      </c>
      <c r="K3203" s="209"/>
      <c r="L3203" s="209"/>
      <c r="M3203" s="214"/>
      <c r="N3203" s="209" t="s">
        <v>18777</v>
      </c>
      <c r="O3203" s="215" t="s">
        <v>18778</v>
      </c>
      <c r="P3203" s="215" t="s">
        <v>18937</v>
      </c>
      <c r="Q3203" s="215" t="s">
        <v>18938</v>
      </c>
    </row>
    <row r="3204" spans="1:17" s="208" customFormat="1" ht="12">
      <c r="A3204" s="209" t="str">
        <f t="shared" si="100"/>
        <v>##1548232044</v>
      </c>
      <c r="B3204" s="210" t="s">
        <v>19351</v>
      </c>
      <c r="C3204" s="211" t="s">
        <v>797</v>
      </c>
      <c r="D3204" s="211" t="s">
        <v>797</v>
      </c>
      <c r="E3204" s="211" t="s">
        <v>3649</v>
      </c>
      <c r="F3204" s="211" t="s">
        <v>796</v>
      </c>
      <c r="G3204" s="211" t="s">
        <v>1992</v>
      </c>
      <c r="H3204" s="212" t="s">
        <v>1991</v>
      </c>
      <c r="I3204" s="213" t="s">
        <v>19352</v>
      </c>
      <c r="J3204" s="201" t="str">
        <f t="shared" si="101"/>
        <v>0567</v>
      </c>
      <c r="K3204" s="209"/>
      <c r="L3204" s="209"/>
      <c r="M3204" s="214"/>
      <c r="N3204" s="209" t="s">
        <v>18777</v>
      </c>
      <c r="O3204" s="215" t="s">
        <v>18778</v>
      </c>
      <c r="P3204" s="215" t="s">
        <v>18937</v>
      </c>
      <c r="Q3204" s="215" t="s">
        <v>18938</v>
      </c>
    </row>
    <row r="3205" spans="1:17" s="208" customFormat="1" ht="12">
      <c r="A3205" s="209" t="str">
        <f t="shared" si="100"/>
        <v>001012094LT1548232044</v>
      </c>
      <c r="B3205" s="210" t="s">
        <v>19351</v>
      </c>
      <c r="C3205" s="211" t="s">
        <v>797</v>
      </c>
      <c r="D3205" s="211" t="s">
        <v>797</v>
      </c>
      <c r="E3205" s="211" t="s">
        <v>17252</v>
      </c>
      <c r="F3205" s="211" t="s">
        <v>796</v>
      </c>
      <c r="G3205" s="211" t="s">
        <v>1992</v>
      </c>
      <c r="H3205" s="212" t="s">
        <v>1991</v>
      </c>
      <c r="I3205" s="213" t="s">
        <v>19352</v>
      </c>
      <c r="J3205" s="201" t="str">
        <f t="shared" si="101"/>
        <v>0567</v>
      </c>
      <c r="K3205" s="209"/>
      <c r="L3205" s="209"/>
      <c r="M3205" s="214"/>
      <c r="N3205" s="209" t="s">
        <v>18777</v>
      </c>
      <c r="O3205" s="215" t="s">
        <v>18778</v>
      </c>
      <c r="P3205" s="215" t="s">
        <v>18937</v>
      </c>
      <c r="Q3205" s="215" t="s">
        <v>18938</v>
      </c>
    </row>
    <row r="3206" spans="1:17" s="208" customFormat="1" ht="12">
      <c r="A3206" s="209" t="str">
        <f t="shared" si="100"/>
        <v>1F-QMA0000022111491548232044</v>
      </c>
      <c r="B3206" s="210" t="s">
        <v>19351</v>
      </c>
      <c r="C3206" s="211" t="s">
        <v>797</v>
      </c>
      <c r="D3206" s="211" t="s">
        <v>797</v>
      </c>
      <c r="E3206" s="211" t="s">
        <v>17260</v>
      </c>
      <c r="F3206" s="211" t="s">
        <v>796</v>
      </c>
      <c r="G3206" s="211" t="s">
        <v>1992</v>
      </c>
      <c r="H3206" s="212" t="s">
        <v>1991</v>
      </c>
      <c r="I3206" s="213" t="s">
        <v>19352</v>
      </c>
      <c r="J3206" s="201" t="str">
        <f t="shared" si="101"/>
        <v>0567</v>
      </c>
      <c r="K3206" s="209"/>
      <c r="L3206" s="209"/>
      <c r="M3206" s="214"/>
      <c r="N3206" s="209" t="s">
        <v>18777</v>
      </c>
      <c r="O3206" s="215" t="s">
        <v>18778</v>
      </c>
      <c r="P3206" s="215" t="s">
        <v>18937</v>
      </c>
      <c r="Q3206" s="215" t="s">
        <v>18938</v>
      </c>
    </row>
    <row r="3207" spans="1:17" s="208" customFormat="1" ht="12">
      <c r="A3207" s="209" t="str">
        <f t="shared" si="100"/>
        <v>1F-QMA0000027659531548232044</v>
      </c>
      <c r="B3207" s="210" t="s">
        <v>19351</v>
      </c>
      <c r="C3207" s="211" t="s">
        <v>797</v>
      </c>
      <c r="D3207" s="211" t="s">
        <v>797</v>
      </c>
      <c r="E3207" s="211" t="s">
        <v>17261</v>
      </c>
      <c r="F3207" s="211" t="s">
        <v>796</v>
      </c>
      <c r="G3207" s="211" t="s">
        <v>1992</v>
      </c>
      <c r="H3207" s="212" t="s">
        <v>1991</v>
      </c>
      <c r="I3207" s="213" t="s">
        <v>19352</v>
      </c>
      <c r="J3207" s="201" t="str">
        <f t="shared" si="101"/>
        <v>0567</v>
      </c>
      <c r="K3207" s="209"/>
      <c r="L3207" s="209"/>
      <c r="M3207" s="214"/>
      <c r="N3207" s="209" t="s">
        <v>18777</v>
      </c>
      <c r="O3207" s="215" t="s">
        <v>18778</v>
      </c>
      <c r="P3207" s="215" t="s">
        <v>18937</v>
      </c>
      <c r="Q3207" s="215" t="s">
        <v>18938</v>
      </c>
    </row>
    <row r="3208" spans="1:17" s="208" customFormat="1" ht="12">
      <c r="A3208" s="209" t="str">
        <f t="shared" si="100"/>
        <v>1624397011700968427</v>
      </c>
      <c r="B3208" s="210" t="s">
        <v>19353</v>
      </c>
      <c r="C3208" s="211" t="s">
        <v>17262</v>
      </c>
      <c r="D3208" s="211" t="s">
        <v>2265</v>
      </c>
      <c r="E3208" s="211" t="s">
        <v>17263</v>
      </c>
      <c r="F3208" s="211" t="s">
        <v>2263</v>
      </c>
      <c r="G3208" s="211" t="s">
        <v>2264</v>
      </c>
      <c r="H3208" s="212" t="s">
        <v>17264</v>
      </c>
      <c r="I3208" s="213" t="s">
        <v>19354</v>
      </c>
      <c r="J3208" s="201" t="str">
        <f t="shared" si="101"/>
        <v>0569</v>
      </c>
      <c r="K3208" s="240" t="s">
        <v>17265</v>
      </c>
      <c r="L3208" s="240" t="s">
        <v>13094</v>
      </c>
      <c r="M3208" s="214">
        <v>44096</v>
      </c>
      <c r="N3208" s="209" t="s">
        <v>18765</v>
      </c>
      <c r="O3208" s="215" t="s">
        <v>18766</v>
      </c>
      <c r="P3208" s="215" t="s">
        <v>18767</v>
      </c>
      <c r="Q3208" s="215" t="s">
        <v>18768</v>
      </c>
    </row>
    <row r="3209" spans="1:17" s="208" customFormat="1" ht="12">
      <c r="A3209" s="209" t="str">
        <f t="shared" si="100"/>
        <v>1624397021700968427</v>
      </c>
      <c r="B3209" s="210" t="s">
        <v>19353</v>
      </c>
      <c r="C3209" s="211" t="s">
        <v>17262</v>
      </c>
      <c r="D3209" s="211" t="s">
        <v>2265</v>
      </c>
      <c r="E3209" s="211" t="s">
        <v>17266</v>
      </c>
      <c r="F3209" s="211" t="s">
        <v>2263</v>
      </c>
      <c r="G3209" s="211" t="s">
        <v>2264</v>
      </c>
      <c r="H3209" s="212" t="s">
        <v>17264</v>
      </c>
      <c r="I3209" s="213" t="s">
        <v>19354</v>
      </c>
      <c r="J3209" s="201" t="str">
        <f t="shared" si="101"/>
        <v>0569</v>
      </c>
      <c r="K3209" s="240" t="s">
        <v>17265</v>
      </c>
      <c r="L3209" s="240" t="s">
        <v>13094</v>
      </c>
      <c r="M3209" s="214">
        <v>44096</v>
      </c>
      <c r="N3209" s="209" t="s">
        <v>18765</v>
      </c>
      <c r="O3209" s="215" t="s">
        <v>18766</v>
      </c>
      <c r="P3209" s="215" t="s">
        <v>18767</v>
      </c>
      <c r="Q3209" s="215" t="s">
        <v>18768</v>
      </c>
    </row>
    <row r="3210" spans="1:17" s="208" customFormat="1" ht="12">
      <c r="A3210" s="209" t="str">
        <f t="shared" si="100"/>
        <v>3342842011295173664</v>
      </c>
      <c r="B3210" s="210" t="s">
        <v>19353</v>
      </c>
      <c r="C3210" s="211" t="s">
        <v>2265</v>
      </c>
      <c r="D3210" s="211" t="s">
        <v>2265</v>
      </c>
      <c r="E3210" s="211" t="s">
        <v>2263</v>
      </c>
      <c r="F3210" s="211" t="s">
        <v>2263</v>
      </c>
      <c r="G3210" s="211" t="s">
        <v>2264</v>
      </c>
      <c r="H3210" s="212" t="s">
        <v>17264</v>
      </c>
      <c r="I3210" s="213" t="s">
        <v>19354</v>
      </c>
      <c r="J3210" s="201" t="str">
        <f t="shared" si="101"/>
        <v>0569</v>
      </c>
      <c r="K3210" s="209"/>
      <c r="L3210" s="209"/>
      <c r="M3210" s="214"/>
      <c r="N3210" s="209" t="s">
        <v>18765</v>
      </c>
      <c r="O3210" s="215" t="s">
        <v>18766</v>
      </c>
      <c r="P3210" s="215" t="s">
        <v>18767</v>
      </c>
      <c r="Q3210" s="215" t="s">
        <v>18768</v>
      </c>
    </row>
    <row r="3211" spans="1:17" s="208" customFormat="1" ht="12">
      <c r="A3211" s="209" t="str">
        <f t="shared" si="100"/>
        <v>3342842021295173664</v>
      </c>
      <c r="B3211" s="210" t="s">
        <v>19353</v>
      </c>
      <c r="C3211" s="211" t="s">
        <v>2265</v>
      </c>
      <c r="D3211" s="211" t="s">
        <v>2265</v>
      </c>
      <c r="E3211" s="211" t="s">
        <v>17267</v>
      </c>
      <c r="F3211" s="211" t="s">
        <v>2263</v>
      </c>
      <c r="G3211" s="211" t="s">
        <v>2264</v>
      </c>
      <c r="H3211" s="212" t="s">
        <v>17264</v>
      </c>
      <c r="I3211" s="213" t="s">
        <v>19354</v>
      </c>
      <c r="J3211" s="201" t="str">
        <f t="shared" si="101"/>
        <v>0569</v>
      </c>
      <c r="K3211" s="209"/>
      <c r="L3211" s="209"/>
      <c r="M3211" s="214"/>
      <c r="N3211" s="209" t="s">
        <v>18765</v>
      </c>
      <c r="O3211" s="215" t="s">
        <v>18766</v>
      </c>
      <c r="P3211" s="215" t="s">
        <v>18767</v>
      </c>
      <c r="Q3211" s="215" t="s">
        <v>18768</v>
      </c>
    </row>
    <row r="3212" spans="1:17" s="208" customFormat="1" ht="12">
      <c r="A3212" s="209" t="str">
        <f t="shared" si="100"/>
        <v>1624579011598758765</v>
      </c>
      <c r="B3212" s="210" t="s">
        <v>19355</v>
      </c>
      <c r="C3212" s="211" t="s">
        <v>17268</v>
      </c>
      <c r="D3212" s="211" t="s">
        <v>17269</v>
      </c>
      <c r="E3212" s="211" t="s">
        <v>17270</v>
      </c>
      <c r="F3212" s="211" t="s">
        <v>17271</v>
      </c>
      <c r="G3212" s="211" t="s">
        <v>19356</v>
      </c>
      <c r="H3212" s="212" t="s">
        <v>10194</v>
      </c>
      <c r="I3212" s="213" t="s">
        <v>19357</v>
      </c>
      <c r="J3212" s="201" t="str">
        <f t="shared" si="101"/>
        <v>0570</v>
      </c>
      <c r="K3212" s="209"/>
      <c r="L3212" s="209"/>
      <c r="M3212" s="214"/>
      <c r="N3212" s="209" t="s">
        <v>18884</v>
      </c>
      <c r="O3212" s="215" t="s">
        <v>18885</v>
      </c>
      <c r="P3212" s="215" t="s">
        <v>19358</v>
      </c>
      <c r="Q3212" s="215" t="s">
        <v>19359</v>
      </c>
    </row>
    <row r="3213" spans="1:17" s="208" customFormat="1" ht="12">
      <c r="A3213" s="209" t="str">
        <f t="shared" si="100"/>
        <v>1624579021598758765</v>
      </c>
      <c r="B3213" s="210" t="s">
        <v>19355</v>
      </c>
      <c r="C3213" s="211" t="s">
        <v>17268</v>
      </c>
      <c r="D3213" s="211" t="s">
        <v>17269</v>
      </c>
      <c r="E3213" s="211" t="s">
        <v>17272</v>
      </c>
      <c r="F3213" s="211" t="s">
        <v>17271</v>
      </c>
      <c r="G3213" s="211" t="s">
        <v>19356</v>
      </c>
      <c r="H3213" s="212" t="s">
        <v>10194</v>
      </c>
      <c r="I3213" s="213" t="s">
        <v>19357</v>
      </c>
      <c r="J3213" s="201" t="str">
        <f t="shared" si="101"/>
        <v>0570</v>
      </c>
      <c r="K3213" s="209"/>
      <c r="L3213" s="209"/>
      <c r="M3213" s="214"/>
      <c r="N3213" s="209" t="s">
        <v>18884</v>
      </c>
      <c r="O3213" s="215" t="s">
        <v>18885</v>
      </c>
      <c r="P3213" s="215" t="s">
        <v>19358</v>
      </c>
      <c r="Q3213" s="215" t="s">
        <v>19359</v>
      </c>
    </row>
    <row r="3214" spans="1:17" s="208" customFormat="1" ht="12">
      <c r="A3214" s="209" t="str">
        <f t="shared" si="100"/>
        <v>1624579031861617383</v>
      </c>
      <c r="B3214" s="210" t="s">
        <v>19355</v>
      </c>
      <c r="C3214" s="211" t="s">
        <v>17269</v>
      </c>
      <c r="D3214" s="211" t="s">
        <v>17269</v>
      </c>
      <c r="E3214" s="211" t="s">
        <v>17271</v>
      </c>
      <c r="F3214" s="211" t="s">
        <v>17271</v>
      </c>
      <c r="G3214" s="211" t="s">
        <v>19356</v>
      </c>
      <c r="H3214" s="212" t="s">
        <v>10194</v>
      </c>
      <c r="I3214" s="213" t="s">
        <v>19357</v>
      </c>
      <c r="J3214" s="201" t="str">
        <f t="shared" si="101"/>
        <v>0570</v>
      </c>
      <c r="K3214" s="209"/>
      <c r="L3214" s="209"/>
      <c r="M3214" s="214"/>
      <c r="N3214" s="209" t="s">
        <v>18884</v>
      </c>
      <c r="O3214" s="215" t="s">
        <v>18885</v>
      </c>
      <c r="P3214" s="215" t="s">
        <v>19358</v>
      </c>
      <c r="Q3214" s="215" t="s">
        <v>19359</v>
      </c>
    </row>
    <row r="3215" spans="1:17" s="208" customFormat="1" ht="12">
      <c r="A3215" s="209" t="str">
        <f t="shared" si="100"/>
        <v>1624595011942292255</v>
      </c>
      <c r="B3215" s="210" t="s">
        <v>19360</v>
      </c>
      <c r="C3215" s="211" t="s">
        <v>442</v>
      </c>
      <c r="D3215" s="211" t="s">
        <v>442</v>
      </c>
      <c r="E3215" s="211" t="s">
        <v>441</v>
      </c>
      <c r="F3215" s="211" t="s">
        <v>441</v>
      </c>
      <c r="G3215" s="211" t="s">
        <v>1699</v>
      </c>
      <c r="H3215" s="212" t="s">
        <v>2432</v>
      </c>
      <c r="I3215" s="213" t="s">
        <v>443</v>
      </c>
      <c r="J3215" s="201" t="str">
        <f t="shared" si="101"/>
        <v>0572</v>
      </c>
      <c r="K3215" s="209"/>
      <c r="L3215" s="209"/>
      <c r="M3215" s="214"/>
      <c r="N3215" s="209" t="s">
        <v>18765</v>
      </c>
      <c r="O3215" s="215" t="s">
        <v>18766</v>
      </c>
      <c r="P3215" s="215" t="s">
        <v>18767</v>
      </c>
      <c r="Q3215" s="215" t="s">
        <v>18768</v>
      </c>
    </row>
    <row r="3216" spans="1:17" s="208" customFormat="1" ht="12">
      <c r="A3216" s="209" t="str">
        <f t="shared" si="100"/>
        <v>1624595021942292255</v>
      </c>
      <c r="B3216" s="210" t="s">
        <v>19360</v>
      </c>
      <c r="C3216" s="211" t="s">
        <v>442</v>
      </c>
      <c r="D3216" s="211" t="s">
        <v>442</v>
      </c>
      <c r="E3216" s="211" t="s">
        <v>17273</v>
      </c>
      <c r="F3216" s="211" t="s">
        <v>441</v>
      </c>
      <c r="G3216" s="211" t="s">
        <v>1699</v>
      </c>
      <c r="H3216" s="212" t="s">
        <v>2432</v>
      </c>
      <c r="I3216" s="213" t="s">
        <v>443</v>
      </c>
      <c r="J3216" s="201" t="str">
        <f t="shared" si="101"/>
        <v>0572</v>
      </c>
      <c r="K3216" s="209"/>
      <c r="L3216" s="209"/>
      <c r="M3216" s="214"/>
      <c r="N3216" s="209" t="s">
        <v>18765</v>
      </c>
      <c r="O3216" s="215" t="s">
        <v>18766</v>
      </c>
      <c r="P3216" s="215" t="s">
        <v>18767</v>
      </c>
      <c r="Q3216" s="215" t="s">
        <v>18768</v>
      </c>
    </row>
    <row r="3217" spans="1:17" s="208" customFormat="1" ht="12">
      <c r="A3217" s="209" t="str">
        <f t="shared" si="100"/>
        <v>1624595031942292255</v>
      </c>
      <c r="B3217" s="210" t="s">
        <v>19360</v>
      </c>
      <c r="C3217" s="211" t="s">
        <v>442</v>
      </c>
      <c r="D3217" s="211" t="s">
        <v>442</v>
      </c>
      <c r="E3217" s="211" t="s">
        <v>17274</v>
      </c>
      <c r="F3217" s="211" t="s">
        <v>441</v>
      </c>
      <c r="G3217" s="211" t="s">
        <v>1699</v>
      </c>
      <c r="H3217" s="212" t="s">
        <v>2432</v>
      </c>
      <c r="I3217" s="213" t="s">
        <v>443</v>
      </c>
      <c r="J3217" s="201" t="str">
        <f t="shared" si="101"/>
        <v>0572</v>
      </c>
      <c r="K3217" s="209"/>
      <c r="L3217" s="209"/>
      <c r="M3217" s="214"/>
      <c r="N3217" s="209" t="s">
        <v>18765</v>
      </c>
      <c r="O3217" s="215" t="s">
        <v>18766</v>
      </c>
      <c r="P3217" s="215" t="s">
        <v>18767</v>
      </c>
      <c r="Q3217" s="215" t="s">
        <v>18768</v>
      </c>
    </row>
    <row r="3218" spans="1:17" s="208" customFormat="1" ht="12">
      <c r="A3218" s="209" t="str">
        <f t="shared" si="100"/>
        <v>##1942292255</v>
      </c>
      <c r="B3218" s="210" t="s">
        <v>19360</v>
      </c>
      <c r="C3218" s="211" t="s">
        <v>442</v>
      </c>
      <c r="D3218" s="211" t="s">
        <v>442</v>
      </c>
      <c r="E3218" s="211" t="s">
        <v>3649</v>
      </c>
      <c r="F3218" s="211" t="s">
        <v>441</v>
      </c>
      <c r="G3218" s="211" t="s">
        <v>1699</v>
      </c>
      <c r="H3218" s="212" t="s">
        <v>2432</v>
      </c>
      <c r="I3218" s="213" t="s">
        <v>443</v>
      </c>
      <c r="J3218" s="201" t="str">
        <f t="shared" si="101"/>
        <v>0572</v>
      </c>
      <c r="K3218" s="209" t="s">
        <v>14592</v>
      </c>
      <c r="L3218" s="209"/>
      <c r="M3218" s="214"/>
      <c r="N3218" s="209" t="s">
        <v>18765</v>
      </c>
      <c r="O3218" s="215" t="s">
        <v>18766</v>
      </c>
      <c r="P3218" s="215" t="s">
        <v>18767</v>
      </c>
      <c r="Q3218" s="215" t="s">
        <v>18768</v>
      </c>
    </row>
    <row r="3219" spans="1:17" s="208" customFormat="1" ht="12">
      <c r="A3219" s="209" t="str">
        <f t="shared" si="100"/>
        <v>1629651011659352987</v>
      </c>
      <c r="B3219" s="210" t="s">
        <v>19361</v>
      </c>
      <c r="C3219" s="211" t="s">
        <v>472</v>
      </c>
      <c r="D3219" s="211" t="s">
        <v>472</v>
      </c>
      <c r="E3219" s="211" t="s">
        <v>471</v>
      </c>
      <c r="F3219" s="211" t="s">
        <v>471</v>
      </c>
      <c r="G3219" s="211" t="s">
        <v>1656</v>
      </c>
      <c r="H3219" s="212" t="s">
        <v>1655</v>
      </c>
      <c r="I3219" s="213" t="s">
        <v>473</v>
      </c>
      <c r="J3219" s="201" t="str">
        <f t="shared" si="101"/>
        <v>0573</v>
      </c>
      <c r="K3219" s="209"/>
      <c r="L3219" s="209"/>
      <c r="M3219" s="214"/>
      <c r="N3219" s="209" t="s">
        <v>18765</v>
      </c>
      <c r="O3219" s="215" t="s">
        <v>18766</v>
      </c>
      <c r="P3219" s="215" t="s">
        <v>18767</v>
      </c>
      <c r="Q3219" s="215" t="s">
        <v>18768</v>
      </c>
    </row>
    <row r="3220" spans="1:17" s="208" customFormat="1" ht="12">
      <c r="A3220" s="209" t="str">
        <f t="shared" si="100"/>
        <v>1629651021659352987</v>
      </c>
      <c r="B3220" s="210" t="s">
        <v>19361</v>
      </c>
      <c r="C3220" s="211" t="s">
        <v>472</v>
      </c>
      <c r="D3220" s="211" t="s">
        <v>472</v>
      </c>
      <c r="E3220" s="211" t="s">
        <v>17275</v>
      </c>
      <c r="F3220" s="211" t="s">
        <v>471</v>
      </c>
      <c r="G3220" s="211" t="s">
        <v>1656</v>
      </c>
      <c r="H3220" s="212" t="s">
        <v>1655</v>
      </c>
      <c r="I3220" s="213" t="s">
        <v>473</v>
      </c>
      <c r="J3220" s="201" t="str">
        <f t="shared" si="101"/>
        <v>0573</v>
      </c>
      <c r="K3220" s="209"/>
      <c r="L3220" s="209"/>
      <c r="M3220" s="214"/>
      <c r="N3220" s="209" t="s">
        <v>18765</v>
      </c>
      <c r="O3220" s="215" t="s">
        <v>18766</v>
      </c>
      <c r="P3220" s="215" t="s">
        <v>18767</v>
      </c>
      <c r="Q3220" s="215" t="s">
        <v>18768</v>
      </c>
    </row>
    <row r="3221" spans="1:17" s="208" customFormat="1" ht="12">
      <c r="A3221" s="209" t="str">
        <f t="shared" si="100"/>
        <v>##1659352987</v>
      </c>
      <c r="B3221" s="210" t="s">
        <v>19361</v>
      </c>
      <c r="C3221" s="211" t="s">
        <v>472</v>
      </c>
      <c r="D3221" s="211" t="s">
        <v>472</v>
      </c>
      <c r="E3221" s="211" t="s">
        <v>3649</v>
      </c>
      <c r="F3221" s="211" t="s">
        <v>471</v>
      </c>
      <c r="G3221" s="211" t="s">
        <v>1656</v>
      </c>
      <c r="H3221" s="212" t="s">
        <v>1655</v>
      </c>
      <c r="I3221" s="213" t="s">
        <v>473</v>
      </c>
      <c r="J3221" s="201" t="str">
        <f t="shared" si="101"/>
        <v>0573</v>
      </c>
      <c r="K3221" s="209"/>
      <c r="L3221" s="209"/>
      <c r="M3221" s="214"/>
      <c r="N3221" s="209" t="s">
        <v>18765</v>
      </c>
      <c r="O3221" s="215" t="s">
        <v>18766</v>
      </c>
      <c r="P3221" s="215" t="s">
        <v>18767</v>
      </c>
      <c r="Q3221" s="215" t="s">
        <v>18768</v>
      </c>
    </row>
    <row r="3222" spans="1:17" s="208" customFormat="1" ht="12">
      <c r="A3222" s="209" t="str">
        <f t="shared" si="100"/>
        <v>1F-QMA0000028642091659352987</v>
      </c>
      <c r="B3222" s="210" t="s">
        <v>19361</v>
      </c>
      <c r="C3222" s="211" t="s">
        <v>472</v>
      </c>
      <c r="D3222" s="211" t="s">
        <v>472</v>
      </c>
      <c r="E3222" s="211" t="s">
        <v>17276</v>
      </c>
      <c r="F3222" s="211" t="s">
        <v>471</v>
      </c>
      <c r="G3222" s="211" t="s">
        <v>1656</v>
      </c>
      <c r="H3222" s="212" t="s">
        <v>1655</v>
      </c>
      <c r="I3222" s="213" t="s">
        <v>473</v>
      </c>
      <c r="J3222" s="201" t="str">
        <f t="shared" si="101"/>
        <v>0573</v>
      </c>
      <c r="K3222" s="209"/>
      <c r="L3222" s="209"/>
      <c r="M3222" s="214"/>
      <c r="N3222" s="209" t="s">
        <v>18765</v>
      </c>
      <c r="O3222" s="215" t="s">
        <v>18766</v>
      </c>
      <c r="P3222" s="215" t="s">
        <v>18767</v>
      </c>
      <c r="Q3222" s="215" t="s">
        <v>18768</v>
      </c>
    </row>
    <row r="3223" spans="1:17" s="208" customFormat="1" ht="12">
      <c r="A3223" s="209" t="str">
        <f t="shared" si="100"/>
        <v>6A-00193271659352987</v>
      </c>
      <c r="B3223" s="210" t="s">
        <v>19361</v>
      </c>
      <c r="C3223" s="211" t="s">
        <v>472</v>
      </c>
      <c r="D3223" s="211" t="s">
        <v>472</v>
      </c>
      <c r="E3223" s="211" t="s">
        <v>17277</v>
      </c>
      <c r="F3223" s="211" t="s">
        <v>471</v>
      </c>
      <c r="G3223" s="211" t="s">
        <v>1656</v>
      </c>
      <c r="H3223" s="212" t="s">
        <v>1655</v>
      </c>
      <c r="I3223" s="213" t="s">
        <v>473</v>
      </c>
      <c r="J3223" s="201" t="str">
        <f t="shared" si="101"/>
        <v>0573</v>
      </c>
      <c r="K3223" s="209"/>
      <c r="L3223" s="209"/>
      <c r="M3223" s="214"/>
      <c r="N3223" s="209" t="s">
        <v>18765</v>
      </c>
      <c r="O3223" s="215" t="s">
        <v>18766</v>
      </c>
      <c r="P3223" s="215" t="s">
        <v>18767</v>
      </c>
      <c r="Q3223" s="215" t="s">
        <v>18768</v>
      </c>
    </row>
    <row r="3224" spans="1:17" s="208" customFormat="1" ht="12">
      <c r="A3224" s="209" t="str">
        <f t="shared" si="100"/>
        <v>6A-001932761659352987</v>
      </c>
      <c r="B3224" s="210" t="s">
        <v>19361</v>
      </c>
      <c r="C3224" s="211" t="s">
        <v>472</v>
      </c>
      <c r="D3224" s="211" t="s">
        <v>472</v>
      </c>
      <c r="E3224" s="211" t="s">
        <v>17278</v>
      </c>
      <c r="F3224" s="211" t="s">
        <v>471</v>
      </c>
      <c r="G3224" s="211" t="s">
        <v>1656</v>
      </c>
      <c r="H3224" s="212" t="s">
        <v>1655</v>
      </c>
      <c r="I3224" s="213" t="s">
        <v>473</v>
      </c>
      <c r="J3224" s="201" t="str">
        <f t="shared" si="101"/>
        <v>0573</v>
      </c>
      <c r="K3224" s="209"/>
      <c r="L3224" s="209"/>
      <c r="M3224" s="214"/>
      <c r="N3224" s="209" t="s">
        <v>18765</v>
      </c>
      <c r="O3224" s="215" t="s">
        <v>18766</v>
      </c>
      <c r="P3224" s="215" t="s">
        <v>18767</v>
      </c>
      <c r="Q3224" s="215" t="s">
        <v>18768</v>
      </c>
    </row>
    <row r="3225" spans="1:17" s="208" customFormat="1" ht="12">
      <c r="A3225" s="209" t="str">
        <f t="shared" si="100"/>
        <v>9A-00193271659352987</v>
      </c>
      <c r="B3225" s="210" t="s">
        <v>19361</v>
      </c>
      <c r="C3225" s="211" t="s">
        <v>472</v>
      </c>
      <c r="D3225" s="211" t="s">
        <v>472</v>
      </c>
      <c r="E3225" s="211" t="s">
        <v>17279</v>
      </c>
      <c r="F3225" s="211" t="s">
        <v>471</v>
      </c>
      <c r="G3225" s="211" t="s">
        <v>1656</v>
      </c>
      <c r="H3225" s="212" t="s">
        <v>1655</v>
      </c>
      <c r="I3225" s="213" t="s">
        <v>473</v>
      </c>
      <c r="J3225" s="201" t="str">
        <f t="shared" si="101"/>
        <v>0573</v>
      </c>
      <c r="K3225" s="209"/>
      <c r="L3225" s="209"/>
      <c r="M3225" s="214"/>
      <c r="N3225" s="209" t="s">
        <v>18765</v>
      </c>
      <c r="O3225" s="215" t="s">
        <v>18766</v>
      </c>
      <c r="P3225" s="215" t="s">
        <v>18767</v>
      </c>
      <c r="Q3225" s="215" t="s">
        <v>18768</v>
      </c>
    </row>
    <row r="3226" spans="1:17" s="208" customFormat="1" ht="12">
      <c r="A3226" s="209" t="str">
        <f t="shared" si="100"/>
        <v>9A-001932761659352987</v>
      </c>
      <c r="B3226" s="210" t="s">
        <v>19361</v>
      </c>
      <c r="C3226" s="211" t="s">
        <v>472</v>
      </c>
      <c r="D3226" s="211" t="s">
        <v>472</v>
      </c>
      <c r="E3226" s="211" t="s">
        <v>17280</v>
      </c>
      <c r="F3226" s="211" t="s">
        <v>471</v>
      </c>
      <c r="G3226" s="211" t="s">
        <v>1656</v>
      </c>
      <c r="H3226" s="212" t="s">
        <v>1655</v>
      </c>
      <c r="I3226" s="213" t="s">
        <v>473</v>
      </c>
      <c r="J3226" s="201" t="str">
        <f t="shared" si="101"/>
        <v>0573</v>
      </c>
      <c r="K3226" s="209"/>
      <c r="L3226" s="209"/>
      <c r="M3226" s="214"/>
      <c r="N3226" s="209" t="s">
        <v>18765</v>
      </c>
      <c r="O3226" s="215" t="s">
        <v>18766</v>
      </c>
      <c r="P3226" s="215" t="s">
        <v>18767</v>
      </c>
      <c r="Q3226" s="215" t="s">
        <v>18768</v>
      </c>
    </row>
    <row r="3227" spans="1:17" s="208" customFormat="1" ht="12">
      <c r="A3227" s="209" t="str">
        <f t="shared" si="100"/>
        <v>9C-QMA0000028642091659352987</v>
      </c>
      <c r="B3227" s="210" t="s">
        <v>19361</v>
      </c>
      <c r="C3227" s="211" t="s">
        <v>472</v>
      </c>
      <c r="D3227" s="211" t="s">
        <v>472</v>
      </c>
      <c r="E3227" s="211" t="s">
        <v>17281</v>
      </c>
      <c r="F3227" s="211" t="s">
        <v>471</v>
      </c>
      <c r="G3227" s="211" t="s">
        <v>1656</v>
      </c>
      <c r="H3227" s="212" t="s">
        <v>1655</v>
      </c>
      <c r="I3227" s="213" t="s">
        <v>473</v>
      </c>
      <c r="J3227" s="201" t="str">
        <f t="shared" si="101"/>
        <v>0573</v>
      </c>
      <c r="K3227" s="209"/>
      <c r="L3227" s="209"/>
      <c r="M3227" s="214"/>
      <c r="N3227" s="209" t="s">
        <v>18765</v>
      </c>
      <c r="O3227" s="215" t="s">
        <v>18766</v>
      </c>
      <c r="P3227" s="215" t="s">
        <v>18767</v>
      </c>
      <c r="Q3227" s="215" t="s">
        <v>18768</v>
      </c>
    </row>
    <row r="3228" spans="1:17" s="208" customFormat="1" ht="12">
      <c r="A3228" s="209" t="str">
        <f t="shared" si="100"/>
        <v>1631111011063411767</v>
      </c>
      <c r="B3228" s="210" t="s">
        <v>19362</v>
      </c>
      <c r="C3228" s="211" t="s">
        <v>1364</v>
      </c>
      <c r="D3228" s="211" t="s">
        <v>1364</v>
      </c>
      <c r="E3228" s="211" t="s">
        <v>1363</v>
      </c>
      <c r="F3228" s="211" t="s">
        <v>1363</v>
      </c>
      <c r="G3228" s="211" t="s">
        <v>2102</v>
      </c>
      <c r="H3228" s="212" t="s">
        <v>3115</v>
      </c>
      <c r="I3228" s="213" t="s">
        <v>1365</v>
      </c>
      <c r="J3228" s="201" t="str">
        <f t="shared" si="101"/>
        <v>0574</v>
      </c>
      <c r="K3228" s="209"/>
      <c r="L3228" s="209"/>
      <c r="M3228" s="214"/>
      <c r="N3228" s="209" t="s">
        <v>18777</v>
      </c>
      <c r="O3228" s="215" t="s">
        <v>18778</v>
      </c>
      <c r="P3228" s="215" t="s">
        <v>18937</v>
      </c>
      <c r="Q3228" s="215" t="s">
        <v>18938</v>
      </c>
    </row>
    <row r="3229" spans="1:17" s="208" customFormat="1" ht="12">
      <c r="A3229" s="209" t="str">
        <f t="shared" si="100"/>
        <v>1631111011609819515</v>
      </c>
      <c r="B3229" s="210" t="s">
        <v>19362</v>
      </c>
      <c r="C3229" s="211" t="s">
        <v>17284</v>
      </c>
      <c r="D3229" s="211" t="s">
        <v>1364</v>
      </c>
      <c r="E3229" s="211" t="s">
        <v>1363</v>
      </c>
      <c r="F3229" s="211" t="s">
        <v>1363</v>
      </c>
      <c r="G3229" s="211" t="s">
        <v>2102</v>
      </c>
      <c r="H3229" s="212" t="s">
        <v>3115</v>
      </c>
      <c r="I3229" s="213" t="s">
        <v>1365</v>
      </c>
      <c r="J3229" s="201" t="str">
        <f t="shared" si="101"/>
        <v>0574</v>
      </c>
      <c r="K3229" s="209" t="s">
        <v>14592</v>
      </c>
      <c r="L3229" s="209"/>
      <c r="M3229" s="214"/>
      <c r="N3229" s="209" t="s">
        <v>18777</v>
      </c>
      <c r="O3229" s="215" t="s">
        <v>18778</v>
      </c>
      <c r="P3229" s="215" t="s">
        <v>18937</v>
      </c>
      <c r="Q3229" s="215" t="s">
        <v>18938</v>
      </c>
    </row>
    <row r="3230" spans="1:17" s="208" customFormat="1" ht="12">
      <c r="A3230" s="209" t="str">
        <f t="shared" si="100"/>
        <v>1631111011710986385</v>
      </c>
      <c r="B3230" s="210" t="s">
        <v>19362</v>
      </c>
      <c r="C3230" s="211" t="s">
        <v>17282</v>
      </c>
      <c r="D3230" s="211" t="s">
        <v>1364</v>
      </c>
      <c r="E3230" s="211" t="s">
        <v>1363</v>
      </c>
      <c r="F3230" s="211" t="s">
        <v>1363</v>
      </c>
      <c r="G3230" s="211" t="s">
        <v>2102</v>
      </c>
      <c r="H3230" s="212" t="s">
        <v>3115</v>
      </c>
      <c r="I3230" s="213" t="s">
        <v>1365</v>
      </c>
      <c r="J3230" s="201" t="str">
        <f t="shared" si="101"/>
        <v>0574</v>
      </c>
      <c r="K3230" s="209" t="s">
        <v>17283</v>
      </c>
      <c r="L3230" s="209"/>
      <c r="M3230" s="214"/>
      <c r="N3230" s="209" t="s">
        <v>18777</v>
      </c>
      <c r="O3230" s="215" t="s">
        <v>18778</v>
      </c>
      <c r="P3230" s="215" t="s">
        <v>18937</v>
      </c>
      <c r="Q3230" s="215" t="s">
        <v>18938</v>
      </c>
    </row>
    <row r="3231" spans="1:17" s="208" customFormat="1" ht="12">
      <c r="A3231" s="209" t="str">
        <f t="shared" si="100"/>
        <v>1631111021063411767</v>
      </c>
      <c r="B3231" s="210" t="s">
        <v>19362</v>
      </c>
      <c r="C3231" s="211" t="s">
        <v>1364</v>
      </c>
      <c r="D3231" s="211" t="s">
        <v>1364</v>
      </c>
      <c r="E3231" s="211" t="s">
        <v>17285</v>
      </c>
      <c r="F3231" s="211" t="s">
        <v>1363</v>
      </c>
      <c r="G3231" s="211" t="s">
        <v>2102</v>
      </c>
      <c r="H3231" s="212" t="s">
        <v>3115</v>
      </c>
      <c r="I3231" s="213" t="s">
        <v>1365</v>
      </c>
      <c r="J3231" s="201" t="str">
        <f t="shared" si="101"/>
        <v>0574</v>
      </c>
      <c r="K3231" s="209"/>
      <c r="L3231" s="209"/>
      <c r="M3231" s="214"/>
      <c r="N3231" s="209" t="s">
        <v>18777</v>
      </c>
      <c r="O3231" s="215" t="s">
        <v>18778</v>
      </c>
      <c r="P3231" s="215" t="s">
        <v>18937</v>
      </c>
      <c r="Q3231" s="215" t="s">
        <v>18938</v>
      </c>
    </row>
    <row r="3232" spans="1:17" s="208" customFormat="1" ht="12">
      <c r="A3232" s="209" t="str">
        <f t="shared" si="100"/>
        <v>1631111061609819515</v>
      </c>
      <c r="B3232" s="210" t="s">
        <v>19362</v>
      </c>
      <c r="C3232" s="211" t="s">
        <v>17284</v>
      </c>
      <c r="D3232" s="211" t="s">
        <v>1364</v>
      </c>
      <c r="E3232" s="211" t="s">
        <v>17286</v>
      </c>
      <c r="F3232" s="211" t="s">
        <v>1363</v>
      </c>
      <c r="G3232" s="211" t="s">
        <v>2102</v>
      </c>
      <c r="H3232" s="212" t="s">
        <v>3115</v>
      </c>
      <c r="I3232" s="213" t="s">
        <v>1365</v>
      </c>
      <c r="J3232" s="201" t="str">
        <f t="shared" si="101"/>
        <v>0574</v>
      </c>
      <c r="K3232" s="209"/>
      <c r="L3232" s="209"/>
      <c r="M3232" s="214"/>
      <c r="N3232" s="209" t="s">
        <v>18777</v>
      </c>
      <c r="O3232" s="215" t="s">
        <v>18778</v>
      </c>
      <c r="P3232" s="215" t="s">
        <v>18937</v>
      </c>
      <c r="Q3232" s="215" t="s">
        <v>18938</v>
      </c>
    </row>
    <row r="3233" spans="1:17" s="208" customFormat="1" ht="12">
      <c r="A3233" s="209" t="str">
        <f t="shared" si="100"/>
        <v>1631111071063411767</v>
      </c>
      <c r="B3233" s="210" t="s">
        <v>19362</v>
      </c>
      <c r="C3233" s="211" t="s">
        <v>1364</v>
      </c>
      <c r="D3233" s="211" t="s">
        <v>1364</v>
      </c>
      <c r="E3233" s="211" t="s">
        <v>17287</v>
      </c>
      <c r="F3233" s="211" t="s">
        <v>1363</v>
      </c>
      <c r="G3233" s="211" t="s">
        <v>2102</v>
      </c>
      <c r="H3233" s="212" t="s">
        <v>3115</v>
      </c>
      <c r="I3233" s="213" t="s">
        <v>1365</v>
      </c>
      <c r="J3233" s="201" t="str">
        <f t="shared" si="101"/>
        <v>0574</v>
      </c>
      <c r="K3233" s="209"/>
      <c r="L3233" s="209"/>
      <c r="M3233" s="214"/>
      <c r="N3233" s="209" t="s">
        <v>18777</v>
      </c>
      <c r="O3233" s="215" t="s">
        <v>18778</v>
      </c>
      <c r="P3233" s="215" t="s">
        <v>18937</v>
      </c>
      <c r="Q3233" s="215" t="s">
        <v>18938</v>
      </c>
    </row>
    <row r="3234" spans="1:17" s="208" customFormat="1" ht="12">
      <c r="A3234" s="209" t="str">
        <f t="shared" si="100"/>
        <v>1631111081063411767</v>
      </c>
      <c r="B3234" s="210" t="s">
        <v>19362</v>
      </c>
      <c r="C3234" s="211" t="s">
        <v>1364</v>
      </c>
      <c r="D3234" s="211" t="s">
        <v>1364</v>
      </c>
      <c r="E3234" s="211" t="s">
        <v>17288</v>
      </c>
      <c r="F3234" s="211" t="s">
        <v>1363</v>
      </c>
      <c r="G3234" s="211" t="s">
        <v>2102</v>
      </c>
      <c r="H3234" s="212" t="s">
        <v>3115</v>
      </c>
      <c r="I3234" s="213" t="s">
        <v>1365</v>
      </c>
      <c r="J3234" s="201" t="str">
        <f t="shared" si="101"/>
        <v>0574</v>
      </c>
      <c r="K3234" s="209"/>
      <c r="L3234" s="209"/>
      <c r="M3234" s="214"/>
      <c r="N3234" s="209" t="s">
        <v>18777</v>
      </c>
      <c r="O3234" s="215" t="s">
        <v>18778</v>
      </c>
      <c r="P3234" s="215" t="s">
        <v>18937</v>
      </c>
      <c r="Q3234" s="215" t="s">
        <v>18938</v>
      </c>
    </row>
    <row r="3235" spans="1:17" s="208" customFormat="1" ht="12">
      <c r="A3235" s="209" t="str">
        <f t="shared" si="100"/>
        <v>1631111091710986385</v>
      </c>
      <c r="B3235" s="210" t="s">
        <v>19362</v>
      </c>
      <c r="C3235" s="211" t="s">
        <v>17282</v>
      </c>
      <c r="D3235" s="211" t="s">
        <v>1364</v>
      </c>
      <c r="E3235" s="211" t="s">
        <v>17289</v>
      </c>
      <c r="F3235" s="211" t="s">
        <v>1363</v>
      </c>
      <c r="G3235" s="211" t="s">
        <v>2102</v>
      </c>
      <c r="H3235" s="212" t="s">
        <v>3115</v>
      </c>
      <c r="I3235" s="213" t="s">
        <v>1365</v>
      </c>
      <c r="J3235" s="201" t="str">
        <f t="shared" si="101"/>
        <v>0574</v>
      </c>
      <c r="K3235" s="209"/>
      <c r="L3235" s="209"/>
      <c r="M3235" s="214"/>
      <c r="N3235" s="209" t="s">
        <v>18777</v>
      </c>
      <c r="O3235" s="215" t="s">
        <v>18778</v>
      </c>
      <c r="P3235" s="215" t="s">
        <v>18937</v>
      </c>
      <c r="Q3235" s="215" t="s">
        <v>18938</v>
      </c>
    </row>
    <row r="3236" spans="1:17" s="208" customFormat="1" ht="12">
      <c r="A3236" s="209" t="str">
        <f t="shared" si="100"/>
        <v>1655524011710986385</v>
      </c>
      <c r="B3236" s="210" t="s">
        <v>19362</v>
      </c>
      <c r="C3236" s="211" t="s">
        <v>17282</v>
      </c>
      <c r="D3236" s="211" t="s">
        <v>1364</v>
      </c>
      <c r="E3236" s="211" t="s">
        <v>17290</v>
      </c>
      <c r="F3236" s="211" t="s">
        <v>1363</v>
      </c>
      <c r="G3236" s="211" t="s">
        <v>2102</v>
      </c>
      <c r="H3236" s="212" t="s">
        <v>3115</v>
      </c>
      <c r="I3236" s="213" t="s">
        <v>1365</v>
      </c>
      <c r="J3236" s="201" t="str">
        <f t="shared" si="101"/>
        <v>0574</v>
      </c>
      <c r="K3236" s="209"/>
      <c r="L3236" s="209"/>
      <c r="M3236" s="214"/>
      <c r="N3236" s="209" t="s">
        <v>18777</v>
      </c>
      <c r="O3236" s="215" t="s">
        <v>18778</v>
      </c>
      <c r="P3236" s="215" t="s">
        <v>18937</v>
      </c>
      <c r="Q3236" s="215" t="s">
        <v>18938</v>
      </c>
    </row>
    <row r="3237" spans="1:17" s="208" customFormat="1" ht="12">
      <c r="A3237" s="209" t="str">
        <f t="shared" si="100"/>
        <v>1655524031710986385</v>
      </c>
      <c r="B3237" s="210" t="s">
        <v>19362</v>
      </c>
      <c r="C3237" s="211" t="s">
        <v>17282</v>
      </c>
      <c r="D3237" s="211" t="s">
        <v>1364</v>
      </c>
      <c r="E3237" s="211" t="s">
        <v>17292</v>
      </c>
      <c r="F3237" s="211" t="s">
        <v>1363</v>
      </c>
      <c r="G3237" s="211" t="s">
        <v>2102</v>
      </c>
      <c r="H3237" s="212" t="s">
        <v>3115</v>
      </c>
      <c r="I3237" s="213" t="s">
        <v>1365</v>
      </c>
      <c r="J3237" s="201" t="str">
        <f t="shared" si="101"/>
        <v>0574</v>
      </c>
      <c r="K3237" s="209"/>
      <c r="L3237" s="209"/>
      <c r="M3237" s="214"/>
      <c r="N3237" s="209" t="s">
        <v>18777</v>
      </c>
      <c r="O3237" s="215" t="s">
        <v>18778</v>
      </c>
      <c r="P3237" s="215" t="s">
        <v>18937</v>
      </c>
      <c r="Q3237" s="215" t="s">
        <v>18938</v>
      </c>
    </row>
    <row r="3238" spans="1:17" s="208" customFormat="1" ht="12">
      <c r="A3238" s="209" t="str">
        <f t="shared" si="100"/>
        <v>##1063411767</v>
      </c>
      <c r="B3238" s="210" t="s">
        <v>19362</v>
      </c>
      <c r="C3238" s="211" t="s">
        <v>1364</v>
      </c>
      <c r="D3238" s="211" t="s">
        <v>1364</v>
      </c>
      <c r="E3238" s="211" t="s">
        <v>3649</v>
      </c>
      <c r="F3238" s="211" t="s">
        <v>1363</v>
      </c>
      <c r="G3238" s="211" t="s">
        <v>2102</v>
      </c>
      <c r="H3238" s="212" t="s">
        <v>3115</v>
      </c>
      <c r="I3238" s="213" t="s">
        <v>1365</v>
      </c>
      <c r="J3238" s="201" t="str">
        <f t="shared" si="101"/>
        <v>0574</v>
      </c>
      <c r="K3238" s="209"/>
      <c r="L3238" s="209"/>
      <c r="M3238" s="214"/>
      <c r="N3238" s="209" t="s">
        <v>18777</v>
      </c>
      <c r="O3238" s="215" t="s">
        <v>18778</v>
      </c>
      <c r="P3238" s="215" t="s">
        <v>18937</v>
      </c>
      <c r="Q3238" s="215" t="s">
        <v>18938</v>
      </c>
    </row>
    <row r="3239" spans="1:17" s="208" customFormat="1" ht="12">
      <c r="A3239" s="209" t="str">
        <f t="shared" si="100"/>
        <v>165552402NA</v>
      </c>
      <c r="B3239" s="210" t="s">
        <v>19362</v>
      </c>
      <c r="C3239" s="211" t="s">
        <v>3106</v>
      </c>
      <c r="D3239" s="211" t="s">
        <v>1364</v>
      </c>
      <c r="E3239" s="211" t="s">
        <v>17291</v>
      </c>
      <c r="F3239" s="211" t="s">
        <v>1363</v>
      </c>
      <c r="G3239" s="211" t="s">
        <v>2102</v>
      </c>
      <c r="H3239" s="212" t="s">
        <v>3115</v>
      </c>
      <c r="I3239" s="213" t="s">
        <v>1365</v>
      </c>
      <c r="J3239" s="201" t="str">
        <f t="shared" si="101"/>
        <v>0574</v>
      </c>
      <c r="K3239" s="209"/>
      <c r="L3239" s="209"/>
      <c r="M3239" s="214"/>
      <c r="N3239" s="209" t="s">
        <v>18777</v>
      </c>
      <c r="O3239" s="215" t="s">
        <v>18778</v>
      </c>
      <c r="P3239" s="215" t="s">
        <v>18937</v>
      </c>
      <c r="Q3239" s="215" t="s">
        <v>18938</v>
      </c>
    </row>
    <row r="3240" spans="1:17" s="208" customFormat="1" ht="12">
      <c r="A3240" s="209" t="str">
        <f t="shared" si="100"/>
        <v>1F-QMA0000022236721063411767</v>
      </c>
      <c r="B3240" s="210" t="s">
        <v>19362</v>
      </c>
      <c r="C3240" s="211" t="s">
        <v>1364</v>
      </c>
      <c r="D3240" s="211" t="s">
        <v>1364</v>
      </c>
      <c r="E3240" s="211" t="s">
        <v>17293</v>
      </c>
      <c r="F3240" s="211" t="s">
        <v>1363</v>
      </c>
      <c r="G3240" s="211" t="s">
        <v>2102</v>
      </c>
      <c r="H3240" s="212" t="s">
        <v>3115</v>
      </c>
      <c r="I3240" s="213" t="s">
        <v>1365</v>
      </c>
      <c r="J3240" s="201" t="str">
        <f t="shared" si="101"/>
        <v>0574</v>
      </c>
      <c r="K3240" s="209"/>
      <c r="L3240" s="209"/>
      <c r="M3240" s="214"/>
      <c r="N3240" s="209" t="s">
        <v>18777</v>
      </c>
      <c r="O3240" s="215" t="s">
        <v>18778</v>
      </c>
      <c r="P3240" s="215" t="s">
        <v>18937</v>
      </c>
      <c r="Q3240" s="215" t="s">
        <v>18938</v>
      </c>
    </row>
    <row r="3241" spans="1:17" s="208" customFormat="1" ht="12">
      <c r="A3241" s="209" t="str">
        <f t="shared" si="100"/>
        <v>1F-QMP0000034004491063411767</v>
      </c>
      <c r="B3241" s="210" t="s">
        <v>19362</v>
      </c>
      <c r="C3241" s="211" t="s">
        <v>1364</v>
      </c>
      <c r="D3241" s="211" t="s">
        <v>1364</v>
      </c>
      <c r="E3241" s="211" t="s">
        <v>17294</v>
      </c>
      <c r="F3241" s="211" t="s">
        <v>1363</v>
      </c>
      <c r="G3241" s="211" t="s">
        <v>2102</v>
      </c>
      <c r="H3241" s="212" t="s">
        <v>3115</v>
      </c>
      <c r="I3241" s="213" t="s">
        <v>1365</v>
      </c>
      <c r="J3241" s="201" t="str">
        <f t="shared" si="101"/>
        <v>0574</v>
      </c>
      <c r="K3241" s="209"/>
      <c r="L3241" s="209"/>
      <c r="M3241" s="214"/>
      <c r="N3241" s="209" t="s">
        <v>18777</v>
      </c>
      <c r="O3241" s="215" t="s">
        <v>18778</v>
      </c>
      <c r="P3241" s="215" t="s">
        <v>18937</v>
      </c>
      <c r="Q3241" s="215" t="s">
        <v>18938</v>
      </c>
    </row>
    <row r="3242" spans="1:17" s="208" customFormat="1" ht="12">
      <c r="A3242" s="209" t="str">
        <f t="shared" si="100"/>
        <v>1632192011922001775</v>
      </c>
      <c r="B3242" s="210" t="s">
        <v>19363</v>
      </c>
      <c r="C3242" s="211" t="s">
        <v>239</v>
      </c>
      <c r="D3242" s="211" t="s">
        <v>239</v>
      </c>
      <c r="E3242" s="211" t="s">
        <v>238</v>
      </c>
      <c r="F3242" s="211" t="s">
        <v>238</v>
      </c>
      <c r="G3242" s="211" t="s">
        <v>1978</v>
      </c>
      <c r="H3242" s="212" t="s">
        <v>2361</v>
      </c>
      <c r="I3242" s="213" t="s">
        <v>240</v>
      </c>
      <c r="J3242" s="201" t="str">
        <f t="shared" si="101"/>
        <v>0578</v>
      </c>
      <c r="K3242" s="209"/>
      <c r="L3242" s="209"/>
      <c r="M3242" s="214"/>
      <c r="N3242" s="209" t="s">
        <v>18765</v>
      </c>
      <c r="O3242" s="215" t="s">
        <v>18766</v>
      </c>
      <c r="P3242" s="215" t="s">
        <v>18800</v>
      </c>
      <c r="Q3242" s="215" t="s">
        <v>18801</v>
      </c>
    </row>
    <row r="3243" spans="1:17" s="208" customFormat="1" ht="12">
      <c r="A3243" s="209" t="str">
        <f t="shared" si="100"/>
        <v>1632192021922001775</v>
      </c>
      <c r="B3243" s="210" t="s">
        <v>19363</v>
      </c>
      <c r="C3243" s="211" t="s">
        <v>239</v>
      </c>
      <c r="D3243" s="211" t="s">
        <v>239</v>
      </c>
      <c r="E3243" s="211" t="s">
        <v>3627</v>
      </c>
      <c r="F3243" s="211" t="s">
        <v>238</v>
      </c>
      <c r="G3243" s="211" t="s">
        <v>1978</v>
      </c>
      <c r="H3243" s="212" t="s">
        <v>2361</v>
      </c>
      <c r="I3243" s="213" t="s">
        <v>240</v>
      </c>
      <c r="J3243" s="201" t="str">
        <f t="shared" si="101"/>
        <v>0578</v>
      </c>
      <c r="K3243" s="209"/>
      <c r="L3243" s="209"/>
      <c r="M3243" s="214"/>
      <c r="N3243" s="209" t="s">
        <v>18765</v>
      </c>
      <c r="O3243" s="215" t="s">
        <v>18766</v>
      </c>
      <c r="P3243" s="215" t="s">
        <v>18800</v>
      </c>
      <c r="Q3243" s="215" t="s">
        <v>18801</v>
      </c>
    </row>
    <row r="3244" spans="1:17" s="208" customFormat="1" ht="12">
      <c r="A3244" s="209" t="str">
        <f t="shared" si="100"/>
        <v>##1922001775</v>
      </c>
      <c r="B3244" s="210" t="s">
        <v>19363</v>
      </c>
      <c r="C3244" s="211" t="s">
        <v>239</v>
      </c>
      <c r="D3244" s="211" t="s">
        <v>239</v>
      </c>
      <c r="E3244" s="211" t="s">
        <v>3649</v>
      </c>
      <c r="F3244" s="211" t="s">
        <v>238</v>
      </c>
      <c r="G3244" s="211" t="s">
        <v>1978</v>
      </c>
      <c r="H3244" s="212" t="s">
        <v>2361</v>
      </c>
      <c r="I3244" s="213" t="s">
        <v>240</v>
      </c>
      <c r="J3244" s="201" t="str">
        <f t="shared" si="101"/>
        <v>0578</v>
      </c>
      <c r="K3244" s="209" t="s">
        <v>14592</v>
      </c>
      <c r="L3244" s="209"/>
      <c r="M3244" s="214"/>
      <c r="N3244" s="209" t="s">
        <v>18765</v>
      </c>
      <c r="O3244" s="215" t="s">
        <v>18766</v>
      </c>
      <c r="P3244" s="215" t="s">
        <v>18800</v>
      </c>
      <c r="Q3244" s="215" t="s">
        <v>18801</v>
      </c>
    </row>
    <row r="3245" spans="1:17" s="208" customFormat="1" ht="12">
      <c r="A3245" s="209" t="str">
        <f t="shared" si="100"/>
        <v>0858847011861467573</v>
      </c>
      <c r="B3245" s="210" t="s">
        <v>19364</v>
      </c>
      <c r="C3245" s="211" t="s">
        <v>1150</v>
      </c>
      <c r="D3245" s="211" t="s">
        <v>1150</v>
      </c>
      <c r="E3245" s="211" t="s">
        <v>17295</v>
      </c>
      <c r="F3245" s="211" t="s">
        <v>1149</v>
      </c>
      <c r="G3245" s="211" t="s">
        <v>1696</v>
      </c>
      <c r="H3245" s="212" t="s">
        <v>1695</v>
      </c>
      <c r="I3245" s="213" t="s">
        <v>1151</v>
      </c>
      <c r="J3245" s="201" t="str">
        <f t="shared" si="101"/>
        <v>0579</v>
      </c>
      <c r="K3245" s="209"/>
      <c r="L3245" s="209"/>
      <c r="M3245" s="214"/>
      <c r="N3245" s="209" t="s">
        <v>18777</v>
      </c>
      <c r="O3245" s="215" t="s">
        <v>18778</v>
      </c>
      <c r="P3245" s="215" t="s">
        <v>18773</v>
      </c>
      <c r="Q3245" s="215" t="s">
        <v>18774</v>
      </c>
    </row>
    <row r="3246" spans="1:17" s="208" customFormat="1" ht="12">
      <c r="A3246" s="209" t="str">
        <f t="shared" si="100"/>
        <v>1639213021861467573</v>
      </c>
      <c r="B3246" s="210" t="s">
        <v>19364</v>
      </c>
      <c r="C3246" s="211" t="s">
        <v>1150</v>
      </c>
      <c r="D3246" s="211" t="s">
        <v>1150</v>
      </c>
      <c r="E3246" s="211" t="s">
        <v>17296</v>
      </c>
      <c r="F3246" s="211" t="s">
        <v>1149</v>
      </c>
      <c r="G3246" s="211" t="s">
        <v>1696</v>
      </c>
      <c r="H3246" s="212" t="s">
        <v>1695</v>
      </c>
      <c r="I3246" s="213" t="s">
        <v>1151</v>
      </c>
      <c r="J3246" s="201" t="str">
        <f t="shared" si="101"/>
        <v>0579</v>
      </c>
      <c r="K3246" s="209"/>
      <c r="L3246" s="209"/>
      <c r="M3246" s="214"/>
      <c r="N3246" s="209" t="s">
        <v>18777</v>
      </c>
      <c r="O3246" s="215" t="s">
        <v>18778</v>
      </c>
      <c r="P3246" s="215" t="s">
        <v>18773</v>
      </c>
      <c r="Q3246" s="215" t="s">
        <v>18774</v>
      </c>
    </row>
    <row r="3247" spans="1:17" s="208" customFormat="1" ht="12">
      <c r="A3247" s="209" t="str">
        <f t="shared" si="100"/>
        <v>1639254011861467573</v>
      </c>
      <c r="B3247" s="210" t="s">
        <v>19364</v>
      </c>
      <c r="C3247" s="211" t="s">
        <v>1150</v>
      </c>
      <c r="D3247" s="211" t="s">
        <v>1150</v>
      </c>
      <c r="E3247" s="211" t="s">
        <v>1149</v>
      </c>
      <c r="F3247" s="211" t="s">
        <v>1149</v>
      </c>
      <c r="G3247" s="211" t="s">
        <v>1696</v>
      </c>
      <c r="H3247" s="212" t="s">
        <v>1695</v>
      </c>
      <c r="I3247" s="213" t="s">
        <v>1151</v>
      </c>
      <c r="J3247" s="201" t="str">
        <f t="shared" si="101"/>
        <v>0579</v>
      </c>
      <c r="K3247" s="209"/>
      <c r="L3247" s="209"/>
      <c r="M3247" s="214"/>
      <c r="N3247" s="209" t="s">
        <v>18777</v>
      </c>
      <c r="O3247" s="215" t="s">
        <v>18778</v>
      </c>
      <c r="P3247" s="215" t="s">
        <v>18773</v>
      </c>
      <c r="Q3247" s="215" t="s">
        <v>18774</v>
      </c>
    </row>
    <row r="3248" spans="1:17" s="208" customFormat="1" ht="12">
      <c r="A3248" s="209" t="str">
        <f t="shared" si="100"/>
        <v>1639254021861467573</v>
      </c>
      <c r="B3248" s="210" t="s">
        <v>19364</v>
      </c>
      <c r="C3248" s="211" t="s">
        <v>1150</v>
      </c>
      <c r="D3248" s="211" t="s">
        <v>1150</v>
      </c>
      <c r="E3248" s="211" t="s">
        <v>17297</v>
      </c>
      <c r="F3248" s="211" t="s">
        <v>1149</v>
      </c>
      <c r="G3248" s="211" t="s">
        <v>1696</v>
      </c>
      <c r="H3248" s="212" t="s">
        <v>1695</v>
      </c>
      <c r="I3248" s="213" t="s">
        <v>1151</v>
      </c>
      <c r="J3248" s="201" t="str">
        <f t="shared" si="101"/>
        <v>0579</v>
      </c>
      <c r="K3248" s="209"/>
      <c r="L3248" s="209"/>
      <c r="M3248" s="214"/>
      <c r="N3248" s="209" t="s">
        <v>18777</v>
      </c>
      <c r="O3248" s="215" t="s">
        <v>18778</v>
      </c>
      <c r="P3248" s="215" t="s">
        <v>18773</v>
      </c>
      <c r="Q3248" s="215" t="s">
        <v>18774</v>
      </c>
    </row>
    <row r="3249" spans="1:20" ht="12">
      <c r="A3249" s="209" t="str">
        <f t="shared" si="100"/>
        <v>1639254041316026941</v>
      </c>
      <c r="B3249" s="210" t="s">
        <v>19364</v>
      </c>
      <c r="C3249" s="211" t="s">
        <v>17298</v>
      </c>
      <c r="D3249" s="211" t="s">
        <v>1150</v>
      </c>
      <c r="E3249" s="211" t="s">
        <v>17299</v>
      </c>
      <c r="F3249" s="211" t="s">
        <v>1149</v>
      </c>
      <c r="G3249" s="211" t="s">
        <v>1696</v>
      </c>
      <c r="H3249" s="212" t="s">
        <v>1695</v>
      </c>
      <c r="I3249" s="213" t="s">
        <v>1151</v>
      </c>
      <c r="J3249" s="201" t="str">
        <f t="shared" si="101"/>
        <v>0579</v>
      </c>
      <c r="K3249" s="209"/>
      <c r="L3249" s="209"/>
      <c r="M3249" s="214"/>
      <c r="N3249" s="209" t="s">
        <v>18777</v>
      </c>
      <c r="O3249" s="215" t="s">
        <v>18778</v>
      </c>
      <c r="P3249" s="215" t="s">
        <v>18773</v>
      </c>
      <c r="Q3249" s="215" t="s">
        <v>18774</v>
      </c>
      <c r="S3249" s="208"/>
    </row>
    <row r="3250" spans="1:20" ht="12">
      <c r="A3250" s="209" t="str">
        <f t="shared" si="100"/>
        <v>1639254041861467573</v>
      </c>
      <c r="B3250" s="210" t="s">
        <v>19364</v>
      </c>
      <c r="C3250" s="211" t="s">
        <v>1150</v>
      </c>
      <c r="D3250" s="211" t="s">
        <v>1150</v>
      </c>
      <c r="E3250" s="211" t="s">
        <v>17299</v>
      </c>
      <c r="F3250" s="211" t="s">
        <v>1149</v>
      </c>
      <c r="G3250" s="211" t="s">
        <v>1696</v>
      </c>
      <c r="H3250" s="212" t="s">
        <v>1695</v>
      </c>
      <c r="I3250" s="213" t="s">
        <v>1151</v>
      </c>
      <c r="J3250" s="201" t="str">
        <f t="shared" si="101"/>
        <v>0579</v>
      </c>
      <c r="K3250" s="209" t="s">
        <v>9153</v>
      </c>
      <c r="L3250" s="209"/>
      <c r="M3250" s="214"/>
      <c r="N3250" s="209" t="s">
        <v>18777</v>
      </c>
      <c r="O3250" s="215" t="s">
        <v>18778</v>
      </c>
      <c r="P3250" s="215" t="s">
        <v>18773</v>
      </c>
      <c r="Q3250" s="215" t="s">
        <v>18774</v>
      </c>
      <c r="S3250" s="208"/>
    </row>
    <row r="3251" spans="1:20" ht="12">
      <c r="A3251" s="209" t="str">
        <f t="shared" si="100"/>
        <v>1639254051114006749</v>
      </c>
      <c r="B3251" s="210" t="s">
        <v>19364</v>
      </c>
      <c r="C3251" s="211" t="s">
        <v>17300</v>
      </c>
      <c r="D3251" s="211" t="s">
        <v>1150</v>
      </c>
      <c r="E3251" s="211" t="s">
        <v>17301</v>
      </c>
      <c r="F3251" s="211" t="s">
        <v>1149</v>
      </c>
      <c r="G3251" s="211" t="s">
        <v>1696</v>
      </c>
      <c r="H3251" s="212" t="s">
        <v>1695</v>
      </c>
      <c r="I3251" s="213" t="s">
        <v>1151</v>
      </c>
      <c r="J3251" s="201" t="str">
        <f t="shared" si="101"/>
        <v>0579</v>
      </c>
      <c r="K3251" s="209"/>
      <c r="L3251" s="209"/>
      <c r="M3251" s="214"/>
      <c r="N3251" s="209" t="s">
        <v>18777</v>
      </c>
      <c r="O3251" s="215" t="s">
        <v>18778</v>
      </c>
      <c r="P3251" s="215" t="s">
        <v>18773</v>
      </c>
      <c r="Q3251" s="215" t="s">
        <v>18774</v>
      </c>
      <c r="S3251" s="208"/>
    </row>
    <row r="3252" spans="1:20" ht="12">
      <c r="A3252" s="209" t="str">
        <f t="shared" si="100"/>
        <v>##1861467573</v>
      </c>
      <c r="B3252" s="210" t="s">
        <v>19364</v>
      </c>
      <c r="C3252" s="211" t="s">
        <v>1150</v>
      </c>
      <c r="D3252" s="211" t="s">
        <v>1150</v>
      </c>
      <c r="E3252" s="211" t="s">
        <v>3649</v>
      </c>
      <c r="F3252" s="211" t="s">
        <v>1149</v>
      </c>
      <c r="G3252" s="211" t="s">
        <v>1696</v>
      </c>
      <c r="H3252" s="212" t="s">
        <v>1695</v>
      </c>
      <c r="I3252" s="213" t="s">
        <v>1151</v>
      </c>
      <c r="J3252" s="201" t="str">
        <f t="shared" si="101"/>
        <v>0579</v>
      </c>
      <c r="K3252" s="209"/>
      <c r="L3252" s="209"/>
      <c r="M3252" s="214"/>
      <c r="N3252" s="209" t="s">
        <v>18777</v>
      </c>
      <c r="O3252" s="215" t="s">
        <v>18778</v>
      </c>
      <c r="P3252" s="215" t="s">
        <v>18773</v>
      </c>
      <c r="Q3252" s="215" t="s">
        <v>18774</v>
      </c>
      <c r="S3252" s="208"/>
    </row>
    <row r="3253" spans="1:20" ht="12">
      <c r="A3253" s="209" t="str">
        <f t="shared" si="100"/>
        <v>6A-100183581861467573</v>
      </c>
      <c r="B3253" s="210" t="s">
        <v>19364</v>
      </c>
      <c r="C3253" s="211" t="s">
        <v>1150</v>
      </c>
      <c r="D3253" s="211" t="s">
        <v>1150</v>
      </c>
      <c r="E3253" s="211" t="s">
        <v>17302</v>
      </c>
      <c r="F3253" s="211" t="s">
        <v>1149</v>
      </c>
      <c r="G3253" s="211" t="s">
        <v>1696</v>
      </c>
      <c r="H3253" s="212" t="s">
        <v>1695</v>
      </c>
      <c r="I3253" s="213" t="s">
        <v>1151</v>
      </c>
      <c r="J3253" s="201" t="str">
        <f t="shared" si="101"/>
        <v>0579</v>
      </c>
      <c r="K3253" s="209"/>
      <c r="L3253" s="209"/>
      <c r="M3253" s="214"/>
      <c r="N3253" s="209" t="s">
        <v>18777</v>
      </c>
      <c r="O3253" s="215" t="s">
        <v>18778</v>
      </c>
      <c r="P3253" s="215" t="s">
        <v>18773</v>
      </c>
      <c r="Q3253" s="215" t="s">
        <v>18774</v>
      </c>
      <c r="S3253" s="208"/>
    </row>
    <row r="3254" spans="1:20" ht="12">
      <c r="A3254" s="209" t="str">
        <f t="shared" si="100"/>
        <v>7W-116171861467573</v>
      </c>
      <c r="B3254" s="210" t="s">
        <v>19364</v>
      </c>
      <c r="C3254" s="211" t="s">
        <v>1150</v>
      </c>
      <c r="D3254" s="211" t="s">
        <v>1150</v>
      </c>
      <c r="E3254" s="211" t="s">
        <v>17303</v>
      </c>
      <c r="F3254" s="211" t="s">
        <v>1149</v>
      </c>
      <c r="G3254" s="211" t="s">
        <v>1696</v>
      </c>
      <c r="H3254" s="212" t="s">
        <v>1695</v>
      </c>
      <c r="I3254" s="213" t="s">
        <v>1151</v>
      </c>
      <c r="J3254" s="201" t="str">
        <f t="shared" si="101"/>
        <v>0579</v>
      </c>
      <c r="K3254" s="209"/>
      <c r="L3254" s="209"/>
      <c r="M3254" s="214"/>
      <c r="N3254" s="209" t="s">
        <v>18777</v>
      </c>
      <c r="O3254" s="215" t="s">
        <v>18778</v>
      </c>
      <c r="P3254" s="215" t="s">
        <v>18773</v>
      </c>
      <c r="Q3254" s="215" t="s">
        <v>18774</v>
      </c>
      <c r="S3254" s="208"/>
    </row>
    <row r="3255" spans="1:20" ht="12">
      <c r="A3255" s="209" t="str">
        <f t="shared" si="100"/>
        <v>8U-100183581861467573</v>
      </c>
      <c r="B3255" s="210" t="s">
        <v>19364</v>
      </c>
      <c r="C3255" s="211" t="s">
        <v>1150</v>
      </c>
      <c r="D3255" s="211" t="s">
        <v>1150</v>
      </c>
      <c r="E3255" s="211" t="s">
        <v>17304</v>
      </c>
      <c r="F3255" s="211" t="s">
        <v>1149</v>
      </c>
      <c r="G3255" s="211" t="s">
        <v>1696</v>
      </c>
      <c r="H3255" s="212" t="s">
        <v>1695</v>
      </c>
      <c r="I3255" s="213" t="s">
        <v>1151</v>
      </c>
      <c r="J3255" s="201" t="str">
        <f t="shared" si="101"/>
        <v>0579</v>
      </c>
      <c r="K3255" s="209"/>
      <c r="L3255" s="209"/>
      <c r="M3255" s="214"/>
      <c r="N3255" s="209" t="s">
        <v>18777</v>
      </c>
      <c r="O3255" s="215" t="s">
        <v>18778</v>
      </c>
      <c r="P3255" s="215" t="s">
        <v>18773</v>
      </c>
      <c r="Q3255" s="215" t="s">
        <v>18774</v>
      </c>
      <c r="S3255" s="208"/>
    </row>
    <row r="3256" spans="1:20" ht="12">
      <c r="A3256" s="209" t="str">
        <f t="shared" si="100"/>
        <v>8W-QMA0000021121141861467573</v>
      </c>
      <c r="B3256" s="210" t="s">
        <v>19364</v>
      </c>
      <c r="C3256" s="211" t="s">
        <v>1150</v>
      </c>
      <c r="D3256" s="211" t="s">
        <v>1150</v>
      </c>
      <c r="E3256" s="211" t="s">
        <v>17305</v>
      </c>
      <c r="F3256" s="211" t="s">
        <v>1149</v>
      </c>
      <c r="G3256" s="211" t="s">
        <v>1696</v>
      </c>
      <c r="H3256" s="212" t="s">
        <v>1695</v>
      </c>
      <c r="I3256" s="213" t="s">
        <v>1151</v>
      </c>
      <c r="J3256" s="201" t="str">
        <f t="shared" si="101"/>
        <v>0579</v>
      </c>
      <c r="K3256" s="209"/>
      <c r="L3256" s="209"/>
      <c r="M3256" s="214"/>
      <c r="N3256" s="209" t="s">
        <v>18777</v>
      </c>
      <c r="O3256" s="215" t="s">
        <v>18778</v>
      </c>
      <c r="P3256" s="215" t="s">
        <v>18773</v>
      </c>
      <c r="Q3256" s="215" t="s">
        <v>18774</v>
      </c>
      <c r="S3256" s="208"/>
    </row>
    <row r="3257" spans="1:20" ht="12">
      <c r="A3257" s="209" t="str">
        <f t="shared" si="100"/>
        <v>8Y-0004932670011861467573</v>
      </c>
      <c r="B3257" s="210" t="s">
        <v>19364</v>
      </c>
      <c r="C3257" s="211" t="s">
        <v>1150</v>
      </c>
      <c r="D3257" s="211" t="s">
        <v>1150</v>
      </c>
      <c r="E3257" s="211" t="s">
        <v>17306</v>
      </c>
      <c r="F3257" s="211" t="s">
        <v>1149</v>
      </c>
      <c r="G3257" s="211" t="s">
        <v>1696</v>
      </c>
      <c r="H3257" s="212" t="s">
        <v>1695</v>
      </c>
      <c r="I3257" s="213" t="s">
        <v>1151</v>
      </c>
      <c r="J3257" s="201" t="str">
        <f t="shared" si="101"/>
        <v>0579</v>
      </c>
      <c r="K3257" s="209"/>
      <c r="L3257" s="209"/>
      <c r="M3257" s="214"/>
      <c r="N3257" s="209" t="s">
        <v>18777</v>
      </c>
      <c r="O3257" s="215" t="s">
        <v>18778</v>
      </c>
      <c r="P3257" s="215" t="s">
        <v>18773</v>
      </c>
      <c r="Q3257" s="215" t="s">
        <v>18774</v>
      </c>
      <c r="S3257" s="208"/>
    </row>
    <row r="3258" spans="1:20" ht="12">
      <c r="A3258" s="209" t="str">
        <f t="shared" si="100"/>
        <v>8Y-116171861467573</v>
      </c>
      <c r="B3258" s="210" t="s">
        <v>19364</v>
      </c>
      <c r="C3258" s="211" t="s">
        <v>1150</v>
      </c>
      <c r="D3258" s="211" t="s">
        <v>1150</v>
      </c>
      <c r="E3258" s="211" t="s">
        <v>17307</v>
      </c>
      <c r="F3258" s="211" t="s">
        <v>1149</v>
      </c>
      <c r="G3258" s="211" t="s">
        <v>1696</v>
      </c>
      <c r="H3258" s="212" t="s">
        <v>1695</v>
      </c>
      <c r="I3258" s="213" t="s">
        <v>1151</v>
      </c>
      <c r="J3258" s="201" t="str">
        <f t="shared" si="101"/>
        <v>0579</v>
      </c>
      <c r="K3258" s="209"/>
      <c r="L3258" s="209"/>
      <c r="M3258" s="214"/>
      <c r="N3258" s="209" t="s">
        <v>18777</v>
      </c>
      <c r="O3258" s="215" t="s">
        <v>18778</v>
      </c>
      <c r="P3258" s="215" t="s">
        <v>18773</v>
      </c>
      <c r="Q3258" s="215" t="s">
        <v>18774</v>
      </c>
      <c r="S3258" s="208"/>
    </row>
    <row r="3259" spans="1:20" ht="12">
      <c r="A3259" s="209" t="str">
        <f t="shared" si="100"/>
        <v>9A-100183581861467573</v>
      </c>
      <c r="B3259" s="210" t="s">
        <v>19364</v>
      </c>
      <c r="C3259" s="211" t="s">
        <v>1150</v>
      </c>
      <c r="D3259" s="211" t="s">
        <v>1150</v>
      </c>
      <c r="E3259" s="211" t="s">
        <v>17308</v>
      </c>
      <c r="F3259" s="211" t="s">
        <v>1149</v>
      </c>
      <c r="G3259" s="211" t="s">
        <v>1696</v>
      </c>
      <c r="H3259" s="212" t="s">
        <v>1695</v>
      </c>
      <c r="I3259" s="213" t="s">
        <v>1151</v>
      </c>
      <c r="J3259" s="201" t="str">
        <f t="shared" si="101"/>
        <v>0579</v>
      </c>
      <c r="K3259" s="209"/>
      <c r="L3259" s="209"/>
      <c r="M3259" s="214"/>
      <c r="N3259" s="209" t="s">
        <v>18777</v>
      </c>
      <c r="O3259" s="215" t="s">
        <v>18778</v>
      </c>
      <c r="P3259" s="215" t="s">
        <v>18773</v>
      </c>
      <c r="Q3259" s="215" t="s">
        <v>18774</v>
      </c>
      <c r="S3259" s="208"/>
    </row>
    <row r="3260" spans="1:20" ht="15">
      <c r="A3260" s="216" t="str">
        <f t="shared" si="100"/>
        <v>1639254011316026941</v>
      </c>
      <c r="B3260" s="217" t="s">
        <v>19364</v>
      </c>
      <c r="C3260" s="227" t="s">
        <v>17298</v>
      </c>
      <c r="D3260" s="218" t="s">
        <v>1150</v>
      </c>
      <c r="E3260" s="227" t="s">
        <v>1149</v>
      </c>
      <c r="F3260" s="227" t="s">
        <v>1149</v>
      </c>
      <c r="G3260" s="218" t="s">
        <v>1696</v>
      </c>
      <c r="H3260" s="219" t="s">
        <v>1695</v>
      </c>
      <c r="I3260" s="220" t="s">
        <v>1151</v>
      </c>
      <c r="J3260" s="201" t="str">
        <f t="shared" si="101"/>
        <v>0579</v>
      </c>
      <c r="K3260" s="228" t="s">
        <v>23203</v>
      </c>
      <c r="L3260" s="228" t="s">
        <v>23204</v>
      </c>
      <c r="M3260" s="229">
        <v>44805</v>
      </c>
      <c r="N3260" s="243"/>
      <c r="O3260" s="243"/>
      <c r="P3260" s="243"/>
      <c r="Q3260" s="243"/>
      <c r="R3260" s="223"/>
      <c r="S3260" s="230"/>
      <c r="T3260" s="223"/>
    </row>
    <row r="3261" spans="1:20" ht="12">
      <c r="A3261" s="209" t="str">
        <f t="shared" si="100"/>
        <v>1639361011669569984</v>
      </c>
      <c r="B3261" s="210" t="s">
        <v>19365</v>
      </c>
      <c r="C3261" s="211" t="s">
        <v>191</v>
      </c>
      <c r="D3261" s="211" t="s">
        <v>191</v>
      </c>
      <c r="E3261" s="211" t="s">
        <v>190</v>
      </c>
      <c r="F3261" s="211" t="s">
        <v>190</v>
      </c>
      <c r="G3261" s="211" t="s">
        <v>2351</v>
      </c>
      <c r="H3261" s="212" t="s">
        <v>17309</v>
      </c>
      <c r="I3261" s="213" t="s">
        <v>19366</v>
      </c>
      <c r="J3261" s="201" t="str">
        <f t="shared" si="101"/>
        <v>0581</v>
      </c>
      <c r="K3261" s="209"/>
      <c r="L3261" s="209"/>
      <c r="M3261" s="214"/>
      <c r="N3261" s="209" t="s">
        <v>18765</v>
      </c>
      <c r="O3261" s="215" t="s">
        <v>18766</v>
      </c>
      <c r="P3261" s="215" t="s">
        <v>18767</v>
      </c>
      <c r="Q3261" s="215" t="s">
        <v>18768</v>
      </c>
      <c r="S3261" s="208"/>
    </row>
    <row r="3262" spans="1:20" ht="12">
      <c r="A3262" s="209" t="str">
        <f t="shared" si="100"/>
        <v>1639361021669569984</v>
      </c>
      <c r="B3262" s="210" t="s">
        <v>19365</v>
      </c>
      <c r="C3262" s="211" t="s">
        <v>191</v>
      </c>
      <c r="D3262" s="211" t="s">
        <v>191</v>
      </c>
      <c r="E3262" s="211" t="s">
        <v>17310</v>
      </c>
      <c r="F3262" s="211" t="s">
        <v>190</v>
      </c>
      <c r="G3262" s="211" t="s">
        <v>2351</v>
      </c>
      <c r="H3262" s="212" t="s">
        <v>17309</v>
      </c>
      <c r="I3262" s="213" t="s">
        <v>19366</v>
      </c>
      <c r="J3262" s="201" t="str">
        <f t="shared" si="101"/>
        <v>0581</v>
      </c>
      <c r="K3262" s="209"/>
      <c r="L3262" s="209"/>
      <c r="M3262" s="214"/>
      <c r="N3262" s="209" t="s">
        <v>18765</v>
      </c>
      <c r="O3262" s="215" t="s">
        <v>18766</v>
      </c>
      <c r="P3262" s="215" t="s">
        <v>18767</v>
      </c>
      <c r="Q3262" s="215" t="s">
        <v>18768</v>
      </c>
      <c r="S3262" s="208"/>
    </row>
    <row r="3263" spans="1:20" ht="12">
      <c r="A3263" s="209" t="str">
        <f t="shared" si="100"/>
        <v>##1669569984</v>
      </c>
      <c r="B3263" s="210" t="s">
        <v>19365</v>
      </c>
      <c r="C3263" s="211" t="s">
        <v>191</v>
      </c>
      <c r="D3263" s="211" t="s">
        <v>191</v>
      </c>
      <c r="E3263" s="211" t="s">
        <v>3649</v>
      </c>
      <c r="F3263" s="211" t="s">
        <v>190</v>
      </c>
      <c r="G3263" s="211" t="s">
        <v>2351</v>
      </c>
      <c r="H3263" s="212" t="s">
        <v>17309</v>
      </c>
      <c r="I3263" s="213" t="s">
        <v>19366</v>
      </c>
      <c r="J3263" s="201" t="str">
        <f t="shared" si="101"/>
        <v>0581</v>
      </c>
      <c r="K3263" s="209"/>
      <c r="L3263" s="209"/>
      <c r="M3263" s="214"/>
      <c r="N3263" s="209" t="s">
        <v>18765</v>
      </c>
      <c r="O3263" s="215" t="s">
        <v>18766</v>
      </c>
      <c r="P3263" s="215" t="s">
        <v>18767</v>
      </c>
      <c r="Q3263" s="215" t="s">
        <v>18768</v>
      </c>
      <c r="S3263" s="208"/>
    </row>
    <row r="3264" spans="1:20" ht="12">
      <c r="A3264" s="209" t="str">
        <f t="shared" si="100"/>
        <v>9A-002796401669569984</v>
      </c>
      <c r="B3264" s="210" t="s">
        <v>19365</v>
      </c>
      <c r="C3264" s="211" t="s">
        <v>191</v>
      </c>
      <c r="D3264" s="211" t="s">
        <v>191</v>
      </c>
      <c r="E3264" s="211" t="s">
        <v>17312</v>
      </c>
      <c r="F3264" s="211" t="s">
        <v>190</v>
      </c>
      <c r="G3264" s="211" t="s">
        <v>2351</v>
      </c>
      <c r="H3264" s="212" t="s">
        <v>17309</v>
      </c>
      <c r="I3264" s="213" t="s">
        <v>19366</v>
      </c>
      <c r="J3264" s="201" t="str">
        <f t="shared" si="101"/>
        <v>0581</v>
      </c>
      <c r="K3264" s="209"/>
      <c r="L3264" s="209"/>
      <c r="M3264" s="214"/>
      <c r="N3264" s="209" t="s">
        <v>18765</v>
      </c>
      <c r="O3264" s="215" t="s">
        <v>18766</v>
      </c>
      <c r="P3264" s="215" t="s">
        <v>18767</v>
      </c>
      <c r="Q3264" s="215" t="s">
        <v>18768</v>
      </c>
      <c r="S3264" s="208"/>
    </row>
    <row r="3265" spans="1:17" s="208" customFormat="1" ht="12">
      <c r="A3265" s="209" t="str">
        <f t="shared" si="100"/>
        <v>9A-00279641669569984</v>
      </c>
      <c r="B3265" s="210" t="s">
        <v>19365</v>
      </c>
      <c r="C3265" s="211" t="s">
        <v>191</v>
      </c>
      <c r="D3265" s="211" t="s">
        <v>191</v>
      </c>
      <c r="E3265" s="211" t="s">
        <v>17311</v>
      </c>
      <c r="F3265" s="211" t="s">
        <v>190</v>
      </c>
      <c r="G3265" s="211" t="s">
        <v>2351</v>
      </c>
      <c r="H3265" s="212" t="s">
        <v>17309</v>
      </c>
      <c r="I3265" s="213" t="s">
        <v>19366</v>
      </c>
      <c r="J3265" s="201" t="str">
        <f t="shared" si="101"/>
        <v>0581</v>
      </c>
      <c r="K3265" s="209"/>
      <c r="L3265" s="209"/>
      <c r="M3265" s="214"/>
      <c r="N3265" s="209" t="s">
        <v>18765</v>
      </c>
      <c r="O3265" s="215" t="s">
        <v>18766</v>
      </c>
      <c r="P3265" s="215" t="s">
        <v>18767</v>
      </c>
      <c r="Q3265" s="215" t="s">
        <v>18768</v>
      </c>
    </row>
    <row r="3266" spans="1:17" s="208" customFormat="1" ht="12">
      <c r="A3266" s="209" t="str">
        <f t="shared" ref="A3266:A3329" si="102">E3266&amp;C3266</f>
        <v>1649329011477640662</v>
      </c>
      <c r="B3266" s="210" t="s">
        <v>19367</v>
      </c>
      <c r="C3266" s="211" t="s">
        <v>17313</v>
      </c>
      <c r="D3266" s="211" t="s">
        <v>1847</v>
      </c>
      <c r="E3266" s="211" t="s">
        <v>17314</v>
      </c>
      <c r="F3266" s="211" t="s">
        <v>1845</v>
      </c>
      <c r="G3266" s="211" t="s">
        <v>1846</v>
      </c>
      <c r="H3266" s="212" t="s">
        <v>1844</v>
      </c>
      <c r="I3266" s="213" t="s">
        <v>19368</v>
      </c>
      <c r="J3266" s="201" t="str">
        <f t="shared" ref="J3266:J3329" si="103">B3266</f>
        <v>0583</v>
      </c>
      <c r="K3266" s="209" t="s">
        <v>17315</v>
      </c>
      <c r="L3266" s="209" t="s">
        <v>13094</v>
      </c>
      <c r="M3266" s="214">
        <v>44084</v>
      </c>
      <c r="N3266" s="209" t="s">
        <v>18765</v>
      </c>
      <c r="O3266" s="215" t="s">
        <v>18766</v>
      </c>
      <c r="P3266" s="215" t="s">
        <v>18767</v>
      </c>
      <c r="Q3266" s="215" t="s">
        <v>18768</v>
      </c>
    </row>
    <row r="3267" spans="1:17" s="208" customFormat="1" ht="12">
      <c r="A3267" s="209" t="str">
        <f t="shared" si="102"/>
        <v>1649329021477640662</v>
      </c>
      <c r="B3267" s="210" t="s">
        <v>19367</v>
      </c>
      <c r="C3267" s="211" t="s">
        <v>17313</v>
      </c>
      <c r="D3267" s="211" t="s">
        <v>1847</v>
      </c>
      <c r="E3267" s="211" t="s">
        <v>17316</v>
      </c>
      <c r="F3267" s="211" t="s">
        <v>1845</v>
      </c>
      <c r="G3267" s="211" t="s">
        <v>1846</v>
      </c>
      <c r="H3267" s="212" t="s">
        <v>1844</v>
      </c>
      <c r="I3267" s="213" t="s">
        <v>19368</v>
      </c>
      <c r="J3267" s="201" t="str">
        <f t="shared" si="103"/>
        <v>0583</v>
      </c>
      <c r="K3267" s="209" t="s">
        <v>17315</v>
      </c>
      <c r="L3267" s="209" t="s">
        <v>13094</v>
      </c>
      <c r="M3267" s="214">
        <v>44084</v>
      </c>
      <c r="N3267" s="209" t="s">
        <v>18765</v>
      </c>
      <c r="O3267" s="215" t="s">
        <v>18766</v>
      </c>
      <c r="P3267" s="215" t="s">
        <v>18767</v>
      </c>
      <c r="Q3267" s="215" t="s">
        <v>18768</v>
      </c>
    </row>
    <row r="3268" spans="1:17" s="208" customFormat="1" ht="12">
      <c r="A3268" s="209" t="str">
        <f t="shared" si="102"/>
        <v>3398844011346671849</v>
      </c>
      <c r="B3268" s="210" t="s">
        <v>19367</v>
      </c>
      <c r="C3268" s="211" t="s">
        <v>1847</v>
      </c>
      <c r="D3268" s="211" t="s">
        <v>1847</v>
      </c>
      <c r="E3268" s="211" t="s">
        <v>1845</v>
      </c>
      <c r="F3268" s="211" t="s">
        <v>1845</v>
      </c>
      <c r="G3268" s="211" t="s">
        <v>1846</v>
      </c>
      <c r="H3268" s="212" t="s">
        <v>1844</v>
      </c>
      <c r="I3268" s="213" t="s">
        <v>19368</v>
      </c>
      <c r="J3268" s="201" t="str">
        <f t="shared" si="103"/>
        <v>0583</v>
      </c>
      <c r="K3268" s="209" t="s">
        <v>17315</v>
      </c>
      <c r="L3268" s="209" t="s">
        <v>13094</v>
      </c>
      <c r="M3268" s="214">
        <v>44084</v>
      </c>
      <c r="N3268" s="209" t="s">
        <v>18765</v>
      </c>
      <c r="O3268" s="215" t="s">
        <v>18766</v>
      </c>
      <c r="P3268" s="215" t="s">
        <v>18767</v>
      </c>
      <c r="Q3268" s="215" t="s">
        <v>18768</v>
      </c>
    </row>
    <row r="3269" spans="1:17" s="208" customFormat="1" ht="12">
      <c r="A3269" s="209" t="str">
        <f t="shared" si="102"/>
        <v>1649386011740377936</v>
      </c>
      <c r="B3269" s="210" t="s">
        <v>19369</v>
      </c>
      <c r="C3269" s="211" t="s">
        <v>17317</v>
      </c>
      <c r="D3269" s="211" t="s">
        <v>2897</v>
      </c>
      <c r="E3269" s="211" t="s">
        <v>17318</v>
      </c>
      <c r="F3269" s="211" t="s">
        <v>2896</v>
      </c>
      <c r="G3269" s="211" t="s">
        <v>3015</v>
      </c>
      <c r="H3269" s="212" t="s">
        <v>2895</v>
      </c>
      <c r="I3269" s="213" t="s">
        <v>19370</v>
      </c>
      <c r="J3269" s="201" t="str">
        <f t="shared" si="103"/>
        <v>0584</v>
      </c>
      <c r="K3269" s="209" t="s">
        <v>17319</v>
      </c>
      <c r="L3269" s="209" t="s">
        <v>13094</v>
      </c>
      <c r="M3269" s="214">
        <v>44084</v>
      </c>
      <c r="N3269" s="209" t="s">
        <v>18765</v>
      </c>
      <c r="O3269" s="215" t="s">
        <v>18766</v>
      </c>
      <c r="P3269" s="215" t="s">
        <v>18800</v>
      </c>
      <c r="Q3269" s="215" t="s">
        <v>18801</v>
      </c>
    </row>
    <row r="3270" spans="1:17" s="208" customFormat="1" ht="12">
      <c r="A3270" s="209" t="str">
        <f t="shared" si="102"/>
        <v>1649386021740377936</v>
      </c>
      <c r="B3270" s="210" t="s">
        <v>19369</v>
      </c>
      <c r="C3270" s="211" t="s">
        <v>17317</v>
      </c>
      <c r="D3270" s="211" t="s">
        <v>2897</v>
      </c>
      <c r="E3270" s="211" t="s">
        <v>17320</v>
      </c>
      <c r="F3270" s="211" t="s">
        <v>2896</v>
      </c>
      <c r="G3270" s="211" t="s">
        <v>3015</v>
      </c>
      <c r="H3270" s="212" t="s">
        <v>2895</v>
      </c>
      <c r="I3270" s="213" t="s">
        <v>19370</v>
      </c>
      <c r="J3270" s="201" t="str">
        <f t="shared" si="103"/>
        <v>0584</v>
      </c>
      <c r="K3270" s="209" t="s">
        <v>17319</v>
      </c>
      <c r="L3270" s="209" t="s">
        <v>13094</v>
      </c>
      <c r="M3270" s="214">
        <v>44084</v>
      </c>
      <c r="N3270" s="209" t="s">
        <v>18765</v>
      </c>
      <c r="O3270" s="215" t="s">
        <v>18766</v>
      </c>
      <c r="P3270" s="215" t="s">
        <v>18800</v>
      </c>
      <c r="Q3270" s="215" t="s">
        <v>18801</v>
      </c>
    </row>
    <row r="3271" spans="1:17" s="208" customFormat="1" ht="12">
      <c r="A3271" s="209" t="str">
        <f t="shared" si="102"/>
        <v>3407165011902237431</v>
      </c>
      <c r="B3271" s="210" t="s">
        <v>19369</v>
      </c>
      <c r="C3271" s="211" t="s">
        <v>2897</v>
      </c>
      <c r="D3271" s="211" t="s">
        <v>2897</v>
      </c>
      <c r="E3271" s="211" t="s">
        <v>2896</v>
      </c>
      <c r="F3271" s="211" t="s">
        <v>2896</v>
      </c>
      <c r="G3271" s="211" t="s">
        <v>3015</v>
      </c>
      <c r="H3271" s="212" t="s">
        <v>2895</v>
      </c>
      <c r="I3271" s="213" t="s">
        <v>19370</v>
      </c>
      <c r="J3271" s="201" t="str">
        <f t="shared" si="103"/>
        <v>0584</v>
      </c>
      <c r="K3271" s="209" t="s">
        <v>17319</v>
      </c>
      <c r="L3271" s="209" t="s">
        <v>13094</v>
      </c>
      <c r="M3271" s="214">
        <v>44084</v>
      </c>
      <c r="N3271" s="209" t="s">
        <v>18765</v>
      </c>
      <c r="O3271" s="215" t="s">
        <v>18766</v>
      </c>
      <c r="P3271" s="215" t="s">
        <v>18800</v>
      </c>
      <c r="Q3271" s="215" t="s">
        <v>18801</v>
      </c>
    </row>
    <row r="3272" spans="1:17" s="208" customFormat="1" ht="12">
      <c r="A3272" s="209" t="str">
        <f t="shared" si="102"/>
        <v>1649931011629147673</v>
      </c>
      <c r="B3272" s="210" t="s">
        <v>19371</v>
      </c>
      <c r="C3272" s="211" t="s">
        <v>17321</v>
      </c>
      <c r="D3272" s="211" t="s">
        <v>2580</v>
      </c>
      <c r="E3272" s="211" t="s">
        <v>17322</v>
      </c>
      <c r="F3272" s="211" t="s">
        <v>2579</v>
      </c>
      <c r="G3272" s="211" t="s">
        <v>17323</v>
      </c>
      <c r="H3272" s="212" t="s">
        <v>2578</v>
      </c>
      <c r="I3272" s="213" t="s">
        <v>19372</v>
      </c>
      <c r="J3272" s="201" t="str">
        <f t="shared" si="103"/>
        <v>0586</v>
      </c>
      <c r="K3272" s="209"/>
      <c r="L3272" s="209"/>
      <c r="M3272" s="214"/>
      <c r="N3272" s="209" t="s">
        <v>18765</v>
      </c>
      <c r="O3272" s="215" t="s">
        <v>18766</v>
      </c>
      <c r="P3272" s="215" t="s">
        <v>18800</v>
      </c>
      <c r="Q3272" s="215" t="s">
        <v>18801</v>
      </c>
    </row>
    <row r="3273" spans="1:17" s="208" customFormat="1" ht="12">
      <c r="A3273" s="209" t="str">
        <f t="shared" si="102"/>
        <v>1649931021629147673</v>
      </c>
      <c r="B3273" s="210" t="s">
        <v>19371</v>
      </c>
      <c r="C3273" s="211" t="s">
        <v>17321</v>
      </c>
      <c r="D3273" s="211" t="s">
        <v>2580</v>
      </c>
      <c r="E3273" s="211" t="s">
        <v>17324</v>
      </c>
      <c r="F3273" s="211" t="s">
        <v>2579</v>
      </c>
      <c r="G3273" s="211" t="s">
        <v>17323</v>
      </c>
      <c r="H3273" s="212" t="s">
        <v>2578</v>
      </c>
      <c r="I3273" s="213" t="s">
        <v>19372</v>
      </c>
      <c r="J3273" s="201" t="str">
        <f t="shared" si="103"/>
        <v>0586</v>
      </c>
      <c r="K3273" s="209"/>
      <c r="L3273" s="209"/>
      <c r="M3273" s="214"/>
      <c r="N3273" s="209" t="s">
        <v>18765</v>
      </c>
      <c r="O3273" s="215" t="s">
        <v>18766</v>
      </c>
      <c r="P3273" s="215" t="s">
        <v>18800</v>
      </c>
      <c r="Q3273" s="215" t="s">
        <v>18801</v>
      </c>
    </row>
    <row r="3274" spans="1:17" s="208" customFormat="1" ht="12">
      <c r="A3274" s="209" t="str">
        <f t="shared" si="102"/>
        <v>1649931031629147673</v>
      </c>
      <c r="B3274" s="210" t="s">
        <v>19371</v>
      </c>
      <c r="C3274" s="211" t="s">
        <v>17321</v>
      </c>
      <c r="D3274" s="211" t="s">
        <v>2580</v>
      </c>
      <c r="E3274" s="211" t="s">
        <v>17325</v>
      </c>
      <c r="F3274" s="211" t="s">
        <v>2579</v>
      </c>
      <c r="G3274" s="211" t="s">
        <v>17323</v>
      </c>
      <c r="H3274" s="212" t="s">
        <v>2578</v>
      </c>
      <c r="I3274" s="213" t="s">
        <v>19372</v>
      </c>
      <c r="J3274" s="201" t="str">
        <f t="shared" si="103"/>
        <v>0586</v>
      </c>
      <c r="K3274" s="209"/>
      <c r="L3274" s="209"/>
      <c r="M3274" s="214"/>
      <c r="N3274" s="209" t="s">
        <v>18765</v>
      </c>
      <c r="O3274" s="215" t="s">
        <v>18766</v>
      </c>
      <c r="P3274" s="215" t="s">
        <v>18800</v>
      </c>
      <c r="Q3274" s="215" t="s">
        <v>18801</v>
      </c>
    </row>
    <row r="3275" spans="1:17" s="208" customFormat="1" ht="12">
      <c r="A3275" s="209" t="str">
        <f t="shared" si="102"/>
        <v>3299711011366874620</v>
      </c>
      <c r="B3275" s="210" t="s">
        <v>19371</v>
      </c>
      <c r="C3275" s="211" t="s">
        <v>2580</v>
      </c>
      <c r="D3275" s="211" t="s">
        <v>2580</v>
      </c>
      <c r="E3275" s="211" t="s">
        <v>2579</v>
      </c>
      <c r="F3275" s="211" t="s">
        <v>2579</v>
      </c>
      <c r="G3275" s="211" t="s">
        <v>17323</v>
      </c>
      <c r="H3275" s="212" t="s">
        <v>2578</v>
      </c>
      <c r="I3275" s="213" t="s">
        <v>19372</v>
      </c>
      <c r="J3275" s="201" t="str">
        <f t="shared" si="103"/>
        <v>0586</v>
      </c>
      <c r="K3275" s="209"/>
      <c r="L3275" s="209"/>
      <c r="M3275" s="214"/>
      <c r="N3275" s="209" t="s">
        <v>18765</v>
      </c>
      <c r="O3275" s="215" t="s">
        <v>18766</v>
      </c>
      <c r="P3275" s="215" t="s">
        <v>18800</v>
      </c>
      <c r="Q3275" s="215" t="s">
        <v>18801</v>
      </c>
    </row>
    <row r="3276" spans="1:17" s="208" customFormat="1" ht="12">
      <c r="A3276" s="209" t="str">
        <f t="shared" si="102"/>
        <v>3299711021366874620</v>
      </c>
      <c r="B3276" s="210" t="s">
        <v>19371</v>
      </c>
      <c r="C3276" s="211" t="s">
        <v>2580</v>
      </c>
      <c r="D3276" s="211" t="s">
        <v>2580</v>
      </c>
      <c r="E3276" s="211" t="s">
        <v>17326</v>
      </c>
      <c r="F3276" s="211" t="s">
        <v>2579</v>
      </c>
      <c r="G3276" s="211" t="s">
        <v>17323</v>
      </c>
      <c r="H3276" s="212" t="s">
        <v>2578</v>
      </c>
      <c r="I3276" s="213" t="s">
        <v>19372</v>
      </c>
      <c r="J3276" s="201" t="str">
        <f t="shared" si="103"/>
        <v>0586</v>
      </c>
      <c r="K3276" s="209"/>
      <c r="L3276" s="209"/>
      <c r="M3276" s="214"/>
      <c r="N3276" s="209" t="s">
        <v>18765</v>
      </c>
      <c r="O3276" s="215" t="s">
        <v>18766</v>
      </c>
      <c r="P3276" s="215" t="s">
        <v>18800</v>
      </c>
      <c r="Q3276" s="215" t="s">
        <v>18801</v>
      </c>
    </row>
    <row r="3277" spans="1:17" s="208" customFormat="1" ht="12">
      <c r="A3277" s="209" t="str">
        <f t="shared" si="102"/>
        <v>1372476081184911877</v>
      </c>
      <c r="B3277" s="210" t="s">
        <v>19373</v>
      </c>
      <c r="C3277" s="211" t="s">
        <v>1174</v>
      </c>
      <c r="D3277" s="211" t="s">
        <v>1174</v>
      </c>
      <c r="E3277" s="211" t="s">
        <v>17328</v>
      </c>
      <c r="F3277" s="211" t="s">
        <v>1173</v>
      </c>
      <c r="G3277" s="211" t="s">
        <v>1648</v>
      </c>
      <c r="H3277" s="212" t="s">
        <v>1647</v>
      </c>
      <c r="I3277" s="213" t="s">
        <v>1175</v>
      </c>
      <c r="J3277" s="201" t="str">
        <f t="shared" si="103"/>
        <v>0587</v>
      </c>
      <c r="K3277" s="209"/>
      <c r="L3277" s="209"/>
      <c r="M3277" s="214"/>
      <c r="N3277" s="209" t="s">
        <v>18777</v>
      </c>
      <c r="O3277" s="215" t="s">
        <v>18778</v>
      </c>
      <c r="P3277" s="215" t="s">
        <v>18773</v>
      </c>
      <c r="Q3277" s="215" t="s">
        <v>18774</v>
      </c>
    </row>
    <row r="3278" spans="1:17" s="208" customFormat="1" ht="12">
      <c r="A3278" s="209" t="str">
        <f t="shared" si="102"/>
        <v>1652414011184911877</v>
      </c>
      <c r="B3278" s="210" t="s">
        <v>19373</v>
      </c>
      <c r="C3278" s="211" t="s">
        <v>1174</v>
      </c>
      <c r="D3278" s="211" t="s">
        <v>1174</v>
      </c>
      <c r="E3278" s="211" t="s">
        <v>17330</v>
      </c>
      <c r="F3278" s="211" t="s">
        <v>1173</v>
      </c>
      <c r="G3278" s="211" t="s">
        <v>1648</v>
      </c>
      <c r="H3278" s="212" t="s">
        <v>1647</v>
      </c>
      <c r="I3278" s="213" t="s">
        <v>1175</v>
      </c>
      <c r="J3278" s="201" t="str">
        <f t="shared" si="103"/>
        <v>0587</v>
      </c>
      <c r="K3278" s="209"/>
      <c r="L3278" s="209"/>
      <c r="M3278" s="214"/>
      <c r="N3278" s="209" t="s">
        <v>18777</v>
      </c>
      <c r="O3278" s="215" t="s">
        <v>18778</v>
      </c>
      <c r="P3278" s="215" t="s">
        <v>18773</v>
      </c>
      <c r="Q3278" s="215" t="s">
        <v>18774</v>
      </c>
    </row>
    <row r="3279" spans="1:17" s="208" customFormat="1" ht="12">
      <c r="A3279" s="209" t="str">
        <f t="shared" si="102"/>
        <v>1652414011295843753</v>
      </c>
      <c r="B3279" s="210" t="s">
        <v>19373</v>
      </c>
      <c r="C3279" s="211" t="s">
        <v>17329</v>
      </c>
      <c r="D3279" s="211" t="s">
        <v>1174</v>
      </c>
      <c r="E3279" s="211" t="s">
        <v>17330</v>
      </c>
      <c r="F3279" s="211" t="s">
        <v>1173</v>
      </c>
      <c r="G3279" s="211" t="s">
        <v>1648</v>
      </c>
      <c r="H3279" s="212" t="s">
        <v>1647</v>
      </c>
      <c r="I3279" s="213" t="s">
        <v>1175</v>
      </c>
      <c r="J3279" s="201" t="str">
        <f t="shared" si="103"/>
        <v>0587</v>
      </c>
      <c r="K3279" s="209"/>
      <c r="L3279" s="209"/>
      <c r="M3279" s="214"/>
      <c r="N3279" s="209" t="s">
        <v>18777</v>
      </c>
      <c r="O3279" s="215" t="s">
        <v>18778</v>
      </c>
      <c r="P3279" s="215" t="s">
        <v>18773</v>
      </c>
      <c r="Q3279" s="215" t="s">
        <v>18774</v>
      </c>
    </row>
    <row r="3280" spans="1:17" s="208" customFormat="1" ht="12">
      <c r="A3280" s="209" t="str">
        <f t="shared" si="102"/>
        <v>1652414021538260849</v>
      </c>
      <c r="B3280" s="210" t="s">
        <v>19373</v>
      </c>
      <c r="C3280" s="211" t="s">
        <v>17331</v>
      </c>
      <c r="D3280" s="211" t="s">
        <v>1174</v>
      </c>
      <c r="E3280" s="211" t="s">
        <v>17332</v>
      </c>
      <c r="F3280" s="211" t="s">
        <v>1173</v>
      </c>
      <c r="G3280" s="211" t="s">
        <v>1648</v>
      </c>
      <c r="H3280" s="212" t="s">
        <v>1647</v>
      </c>
      <c r="I3280" s="213" t="s">
        <v>1175</v>
      </c>
      <c r="J3280" s="201" t="str">
        <f t="shared" si="103"/>
        <v>0587</v>
      </c>
      <c r="K3280" s="209"/>
      <c r="L3280" s="209"/>
      <c r="M3280" s="214"/>
      <c r="N3280" s="209" t="s">
        <v>18777</v>
      </c>
      <c r="O3280" s="215" t="s">
        <v>18778</v>
      </c>
      <c r="P3280" s="215" t="s">
        <v>18773</v>
      </c>
      <c r="Q3280" s="215" t="s">
        <v>18774</v>
      </c>
    </row>
    <row r="3281" spans="1:17" s="208" customFormat="1" ht="12">
      <c r="A3281" s="209" t="str">
        <f t="shared" si="102"/>
        <v>1652414041184911877</v>
      </c>
      <c r="B3281" s="210" t="s">
        <v>19373</v>
      </c>
      <c r="C3281" s="211" t="s">
        <v>1174</v>
      </c>
      <c r="D3281" s="211" t="s">
        <v>1174</v>
      </c>
      <c r="E3281" s="211" t="s">
        <v>17333</v>
      </c>
      <c r="F3281" s="211" t="s">
        <v>1173</v>
      </c>
      <c r="G3281" s="211" t="s">
        <v>1648</v>
      </c>
      <c r="H3281" s="212" t="s">
        <v>1647</v>
      </c>
      <c r="I3281" s="213" t="s">
        <v>1175</v>
      </c>
      <c r="J3281" s="201" t="str">
        <f t="shared" si="103"/>
        <v>0587</v>
      </c>
      <c r="K3281" s="209"/>
      <c r="L3281" s="209"/>
      <c r="M3281" s="214"/>
      <c r="N3281" s="209" t="s">
        <v>18777</v>
      </c>
      <c r="O3281" s="215" t="s">
        <v>18778</v>
      </c>
      <c r="P3281" s="215" t="s">
        <v>18773</v>
      </c>
      <c r="Q3281" s="215" t="s">
        <v>18774</v>
      </c>
    </row>
    <row r="3282" spans="1:17" s="208" customFormat="1" ht="12">
      <c r="A3282" s="209" t="str">
        <f t="shared" si="102"/>
        <v>1652414051184911877</v>
      </c>
      <c r="B3282" s="210" t="s">
        <v>19373</v>
      </c>
      <c r="C3282" s="211" t="s">
        <v>1174</v>
      </c>
      <c r="D3282" s="211" t="s">
        <v>1174</v>
      </c>
      <c r="E3282" s="211" t="s">
        <v>17334</v>
      </c>
      <c r="F3282" s="211" t="s">
        <v>1173</v>
      </c>
      <c r="G3282" s="211" t="s">
        <v>1648</v>
      </c>
      <c r="H3282" s="212" t="s">
        <v>1647</v>
      </c>
      <c r="I3282" s="213" t="s">
        <v>1175</v>
      </c>
      <c r="J3282" s="201" t="str">
        <f t="shared" si="103"/>
        <v>0587</v>
      </c>
      <c r="K3282" s="209"/>
      <c r="L3282" s="209"/>
      <c r="M3282" s="214"/>
      <c r="N3282" s="209" t="s">
        <v>18777</v>
      </c>
      <c r="O3282" s="215" t="s">
        <v>18778</v>
      </c>
      <c r="P3282" s="215" t="s">
        <v>18773</v>
      </c>
      <c r="Q3282" s="215" t="s">
        <v>18774</v>
      </c>
    </row>
    <row r="3283" spans="1:17" s="208" customFormat="1" ht="12">
      <c r="A3283" s="209" t="str">
        <f t="shared" si="102"/>
        <v>1652414051295843753</v>
      </c>
      <c r="B3283" s="210" t="s">
        <v>19373</v>
      </c>
      <c r="C3283" s="211" t="s">
        <v>17329</v>
      </c>
      <c r="D3283" s="211" t="s">
        <v>1174</v>
      </c>
      <c r="E3283" s="211" t="s">
        <v>17334</v>
      </c>
      <c r="F3283" s="211" t="s">
        <v>1173</v>
      </c>
      <c r="G3283" s="211" t="s">
        <v>1648</v>
      </c>
      <c r="H3283" s="212" t="s">
        <v>1647</v>
      </c>
      <c r="I3283" s="213" t="s">
        <v>1175</v>
      </c>
      <c r="J3283" s="201" t="str">
        <f t="shared" si="103"/>
        <v>0587</v>
      </c>
      <c r="K3283" s="209"/>
      <c r="L3283" s="209"/>
      <c r="M3283" s="214"/>
      <c r="N3283" s="209" t="s">
        <v>18777</v>
      </c>
      <c r="O3283" s="215" t="s">
        <v>18778</v>
      </c>
      <c r="P3283" s="215" t="s">
        <v>18773</v>
      </c>
      <c r="Q3283" s="215" t="s">
        <v>18774</v>
      </c>
    </row>
    <row r="3284" spans="1:17" s="208" customFormat="1" ht="12">
      <c r="A3284" s="209" t="str">
        <f t="shared" si="102"/>
        <v>2945438011184911877</v>
      </c>
      <c r="B3284" s="210" t="s">
        <v>19373</v>
      </c>
      <c r="C3284" s="211" t="s">
        <v>1174</v>
      </c>
      <c r="D3284" s="211" t="s">
        <v>1174</v>
      </c>
      <c r="E3284" s="211" t="s">
        <v>1173</v>
      </c>
      <c r="F3284" s="211" t="s">
        <v>1173</v>
      </c>
      <c r="G3284" s="211" t="s">
        <v>1648</v>
      </c>
      <c r="H3284" s="212" t="s">
        <v>1647</v>
      </c>
      <c r="I3284" s="213" t="s">
        <v>1175</v>
      </c>
      <c r="J3284" s="201" t="str">
        <f t="shared" si="103"/>
        <v>0587</v>
      </c>
      <c r="K3284" s="209"/>
      <c r="L3284" s="209"/>
      <c r="M3284" s="214"/>
      <c r="N3284" s="209" t="s">
        <v>18777</v>
      </c>
      <c r="O3284" s="215" t="s">
        <v>18778</v>
      </c>
      <c r="P3284" s="215" t="s">
        <v>18773</v>
      </c>
      <c r="Q3284" s="215" t="s">
        <v>18774</v>
      </c>
    </row>
    <row r="3285" spans="1:17" s="208" customFormat="1" ht="12">
      <c r="A3285" s="209" t="str">
        <f t="shared" si="102"/>
        <v>2945438011295843753</v>
      </c>
      <c r="B3285" s="210" t="s">
        <v>19373</v>
      </c>
      <c r="C3285" s="211" t="s">
        <v>17329</v>
      </c>
      <c r="D3285" s="211" t="s">
        <v>1174</v>
      </c>
      <c r="E3285" s="211" t="s">
        <v>1173</v>
      </c>
      <c r="F3285" s="211" t="s">
        <v>1173</v>
      </c>
      <c r="G3285" s="211" t="s">
        <v>1648</v>
      </c>
      <c r="H3285" s="212" t="s">
        <v>1647</v>
      </c>
      <c r="I3285" s="213" t="s">
        <v>1175</v>
      </c>
      <c r="J3285" s="201" t="str">
        <f t="shared" si="103"/>
        <v>0587</v>
      </c>
      <c r="K3285" s="209" t="s">
        <v>9256</v>
      </c>
      <c r="L3285" s="209"/>
      <c r="M3285" s="214"/>
      <c r="N3285" s="209" t="s">
        <v>18777</v>
      </c>
      <c r="O3285" s="215" t="s">
        <v>18778</v>
      </c>
      <c r="P3285" s="215" t="s">
        <v>18773</v>
      </c>
      <c r="Q3285" s="215" t="s">
        <v>18774</v>
      </c>
    </row>
    <row r="3286" spans="1:17" s="208" customFormat="1" ht="12">
      <c r="A3286" s="209" t="str">
        <f t="shared" si="102"/>
        <v>2945438011780971127</v>
      </c>
      <c r="B3286" s="210" t="s">
        <v>19373</v>
      </c>
      <c r="C3286" s="211" t="s">
        <v>17338</v>
      </c>
      <c r="D3286" s="211" t="s">
        <v>1174</v>
      </c>
      <c r="E3286" s="211" t="s">
        <v>1173</v>
      </c>
      <c r="F3286" s="211" t="s">
        <v>1173</v>
      </c>
      <c r="G3286" s="211" t="s">
        <v>1648</v>
      </c>
      <c r="H3286" s="212" t="s">
        <v>1647</v>
      </c>
      <c r="I3286" s="213" t="s">
        <v>1175</v>
      </c>
      <c r="J3286" s="201" t="str">
        <f t="shared" si="103"/>
        <v>0587</v>
      </c>
      <c r="K3286" s="209" t="s">
        <v>9256</v>
      </c>
      <c r="L3286" s="209"/>
      <c r="M3286" s="214"/>
      <c r="N3286" s="209" t="s">
        <v>18777</v>
      </c>
      <c r="O3286" s="215" t="s">
        <v>18778</v>
      </c>
      <c r="P3286" s="215" t="s">
        <v>18773</v>
      </c>
      <c r="Q3286" s="215" t="s">
        <v>18774</v>
      </c>
    </row>
    <row r="3287" spans="1:17" s="208" customFormat="1" ht="12">
      <c r="A3287" s="209" t="str">
        <f t="shared" si="102"/>
        <v>2945438021184911877</v>
      </c>
      <c r="B3287" s="210" t="s">
        <v>19373</v>
      </c>
      <c r="C3287" s="211" t="s">
        <v>1174</v>
      </c>
      <c r="D3287" s="211" t="s">
        <v>1174</v>
      </c>
      <c r="E3287" s="211" t="s">
        <v>17339</v>
      </c>
      <c r="F3287" s="211" t="s">
        <v>1173</v>
      </c>
      <c r="G3287" s="211" t="s">
        <v>1648</v>
      </c>
      <c r="H3287" s="212" t="s">
        <v>1647</v>
      </c>
      <c r="I3287" s="213" t="s">
        <v>1175</v>
      </c>
      <c r="J3287" s="201" t="str">
        <f t="shared" si="103"/>
        <v>0587</v>
      </c>
      <c r="K3287" s="209"/>
      <c r="L3287" s="209"/>
      <c r="M3287" s="214"/>
      <c r="N3287" s="209" t="s">
        <v>18777</v>
      </c>
      <c r="O3287" s="215" t="s">
        <v>18778</v>
      </c>
      <c r="P3287" s="215" t="s">
        <v>18773</v>
      </c>
      <c r="Q3287" s="215" t="s">
        <v>18774</v>
      </c>
    </row>
    <row r="3288" spans="1:17" s="208" customFormat="1" ht="12">
      <c r="A3288" s="209" t="str">
        <f t="shared" si="102"/>
        <v>2945438031184911877</v>
      </c>
      <c r="B3288" s="210" t="s">
        <v>19373</v>
      </c>
      <c r="C3288" s="211" t="s">
        <v>1174</v>
      </c>
      <c r="D3288" s="211" t="s">
        <v>1174</v>
      </c>
      <c r="E3288" s="211" t="s">
        <v>17340</v>
      </c>
      <c r="F3288" s="211" t="s">
        <v>1173</v>
      </c>
      <c r="G3288" s="211" t="s">
        <v>1648</v>
      </c>
      <c r="H3288" s="212" t="s">
        <v>1647</v>
      </c>
      <c r="I3288" s="213" t="s">
        <v>1175</v>
      </c>
      <c r="J3288" s="201" t="str">
        <f t="shared" si="103"/>
        <v>0587</v>
      </c>
      <c r="K3288" s="209"/>
      <c r="L3288" s="209"/>
      <c r="M3288" s="214"/>
      <c r="N3288" s="209" t="s">
        <v>18777</v>
      </c>
      <c r="O3288" s="215" t="s">
        <v>18778</v>
      </c>
      <c r="P3288" s="215" t="s">
        <v>18773</v>
      </c>
      <c r="Q3288" s="215" t="s">
        <v>18774</v>
      </c>
    </row>
    <row r="3289" spans="1:17" s="208" customFormat="1" ht="12">
      <c r="A3289" s="209" t="str">
        <f t="shared" si="102"/>
        <v>2945438051184911877</v>
      </c>
      <c r="B3289" s="210" t="s">
        <v>19373</v>
      </c>
      <c r="C3289" s="211" t="s">
        <v>1174</v>
      </c>
      <c r="D3289" s="211" t="s">
        <v>1174</v>
      </c>
      <c r="E3289" s="211" t="s">
        <v>17341</v>
      </c>
      <c r="F3289" s="211" t="s">
        <v>1173</v>
      </c>
      <c r="G3289" s="211" t="s">
        <v>1648</v>
      </c>
      <c r="H3289" s="212" t="s">
        <v>1647</v>
      </c>
      <c r="I3289" s="213" t="s">
        <v>1175</v>
      </c>
      <c r="J3289" s="201" t="str">
        <f t="shared" si="103"/>
        <v>0587</v>
      </c>
      <c r="K3289" s="209"/>
      <c r="L3289" s="209"/>
      <c r="M3289" s="214"/>
      <c r="N3289" s="209" t="s">
        <v>18777</v>
      </c>
      <c r="O3289" s="215" t="s">
        <v>18778</v>
      </c>
      <c r="P3289" s="215" t="s">
        <v>18773</v>
      </c>
      <c r="Q3289" s="215" t="s">
        <v>18774</v>
      </c>
    </row>
    <row r="3290" spans="1:17" s="208" customFormat="1" ht="12">
      <c r="A3290" s="209" t="str">
        <f t="shared" si="102"/>
        <v>2945438061780971127</v>
      </c>
      <c r="B3290" s="210" t="s">
        <v>19373</v>
      </c>
      <c r="C3290" s="211" t="s">
        <v>17338</v>
      </c>
      <c r="D3290" s="211" t="s">
        <v>1174</v>
      </c>
      <c r="E3290" s="211" t="s">
        <v>17342</v>
      </c>
      <c r="F3290" s="211" t="s">
        <v>1173</v>
      </c>
      <c r="G3290" s="211" t="s">
        <v>1648</v>
      </c>
      <c r="H3290" s="212" t="s">
        <v>1647</v>
      </c>
      <c r="I3290" s="213" t="s">
        <v>1175</v>
      </c>
      <c r="J3290" s="201" t="str">
        <f t="shared" si="103"/>
        <v>0587</v>
      </c>
      <c r="K3290" s="209"/>
      <c r="L3290" s="209"/>
      <c r="M3290" s="214"/>
      <c r="N3290" s="209" t="s">
        <v>18777</v>
      </c>
      <c r="O3290" s="215" t="s">
        <v>18778</v>
      </c>
      <c r="P3290" s="215" t="s">
        <v>18773</v>
      </c>
      <c r="Q3290" s="215" t="s">
        <v>18774</v>
      </c>
    </row>
    <row r="3291" spans="1:17" s="208" customFormat="1" ht="12">
      <c r="A3291" s="209" t="str">
        <f t="shared" si="102"/>
        <v>3185563011184911877</v>
      </c>
      <c r="B3291" s="210" t="s">
        <v>19373</v>
      </c>
      <c r="C3291" s="211" t="s">
        <v>1174</v>
      </c>
      <c r="D3291" s="211" t="s">
        <v>1174</v>
      </c>
      <c r="E3291" s="211" t="s">
        <v>17343</v>
      </c>
      <c r="F3291" s="211" t="s">
        <v>1173</v>
      </c>
      <c r="G3291" s="211" t="s">
        <v>1648</v>
      </c>
      <c r="H3291" s="212" t="s">
        <v>1647</v>
      </c>
      <c r="I3291" s="213" t="s">
        <v>1175</v>
      </c>
      <c r="J3291" s="201" t="str">
        <f t="shared" si="103"/>
        <v>0587</v>
      </c>
      <c r="K3291" s="209" t="s">
        <v>9153</v>
      </c>
      <c r="L3291" s="209"/>
      <c r="M3291" s="214"/>
      <c r="N3291" s="209" t="s">
        <v>18777</v>
      </c>
      <c r="O3291" s="215" t="s">
        <v>18778</v>
      </c>
      <c r="P3291" s="215" t="s">
        <v>18773</v>
      </c>
      <c r="Q3291" s="215" t="s">
        <v>18774</v>
      </c>
    </row>
    <row r="3292" spans="1:17" s="208" customFormat="1" ht="12">
      <c r="A3292" s="209" t="str">
        <f t="shared" si="102"/>
        <v>3185563011780971127</v>
      </c>
      <c r="B3292" s="210" t="s">
        <v>19373</v>
      </c>
      <c r="C3292" s="211" t="s">
        <v>17338</v>
      </c>
      <c r="D3292" s="211" t="s">
        <v>1174</v>
      </c>
      <c r="E3292" s="211" t="s">
        <v>17343</v>
      </c>
      <c r="F3292" s="211" t="s">
        <v>1173</v>
      </c>
      <c r="G3292" s="211" t="s">
        <v>1648</v>
      </c>
      <c r="H3292" s="212" t="s">
        <v>1647</v>
      </c>
      <c r="I3292" s="213" t="s">
        <v>1175</v>
      </c>
      <c r="J3292" s="201" t="str">
        <f t="shared" si="103"/>
        <v>0587</v>
      </c>
      <c r="K3292" s="209"/>
      <c r="L3292" s="209"/>
      <c r="M3292" s="214"/>
      <c r="N3292" s="209" t="s">
        <v>18777</v>
      </c>
      <c r="O3292" s="215" t="s">
        <v>18778</v>
      </c>
      <c r="P3292" s="215" t="s">
        <v>18773</v>
      </c>
      <c r="Q3292" s="215" t="s">
        <v>18774</v>
      </c>
    </row>
    <row r="3293" spans="1:17" s="208" customFormat="1" ht="12">
      <c r="A3293" s="209" t="str">
        <f t="shared" si="102"/>
        <v>3185563021780971127</v>
      </c>
      <c r="B3293" s="210" t="s">
        <v>19373</v>
      </c>
      <c r="C3293" s="211" t="s">
        <v>17338</v>
      </c>
      <c r="D3293" s="211" t="s">
        <v>1174</v>
      </c>
      <c r="E3293" s="211" t="s">
        <v>17344</v>
      </c>
      <c r="F3293" s="211" t="s">
        <v>1173</v>
      </c>
      <c r="G3293" s="211" t="s">
        <v>1648</v>
      </c>
      <c r="H3293" s="212" t="s">
        <v>1647</v>
      </c>
      <c r="I3293" s="213" t="s">
        <v>1175</v>
      </c>
      <c r="J3293" s="201" t="str">
        <f t="shared" si="103"/>
        <v>0587</v>
      </c>
      <c r="K3293" s="209"/>
      <c r="L3293" s="209"/>
      <c r="M3293" s="214"/>
      <c r="N3293" s="209" t="s">
        <v>18777</v>
      </c>
      <c r="O3293" s="215" t="s">
        <v>18778</v>
      </c>
      <c r="P3293" s="215" t="s">
        <v>18773</v>
      </c>
      <c r="Q3293" s="215" t="s">
        <v>18774</v>
      </c>
    </row>
    <row r="3294" spans="1:17" s="208" customFormat="1" ht="12">
      <c r="A3294" s="209" t="str">
        <f t="shared" si="102"/>
        <v>##1184911877</v>
      </c>
      <c r="B3294" s="210" t="s">
        <v>19373</v>
      </c>
      <c r="C3294" s="211" t="s">
        <v>1174</v>
      </c>
      <c r="D3294" s="211" t="s">
        <v>1174</v>
      </c>
      <c r="E3294" s="211" t="s">
        <v>3649</v>
      </c>
      <c r="F3294" s="211" t="s">
        <v>1173</v>
      </c>
      <c r="G3294" s="211" t="s">
        <v>1648</v>
      </c>
      <c r="H3294" s="212" t="s">
        <v>1647</v>
      </c>
      <c r="I3294" s="213" t="s">
        <v>1175</v>
      </c>
      <c r="J3294" s="201" t="str">
        <f t="shared" si="103"/>
        <v>0587</v>
      </c>
      <c r="K3294" s="209"/>
      <c r="L3294" s="209"/>
      <c r="M3294" s="214"/>
      <c r="N3294" s="209" t="s">
        <v>18777</v>
      </c>
      <c r="O3294" s="215" t="s">
        <v>18778</v>
      </c>
      <c r="P3294" s="215" t="s">
        <v>18773</v>
      </c>
      <c r="Q3294" s="215" t="s">
        <v>18774</v>
      </c>
    </row>
    <row r="3295" spans="1:17" s="208" customFormat="1" ht="12">
      <c r="A3295" s="209" t="str">
        <f t="shared" si="102"/>
        <v>1184911877MR1184911877</v>
      </c>
      <c r="B3295" s="210" t="s">
        <v>19373</v>
      </c>
      <c r="C3295" s="211" t="s">
        <v>1174</v>
      </c>
      <c r="D3295" s="211" t="s">
        <v>1174</v>
      </c>
      <c r="E3295" s="211" t="s">
        <v>17327</v>
      </c>
      <c r="F3295" s="211" t="s">
        <v>1173</v>
      </c>
      <c r="G3295" s="211" t="s">
        <v>1648</v>
      </c>
      <c r="H3295" s="212" t="s">
        <v>1647</v>
      </c>
      <c r="I3295" s="213" t="s">
        <v>1175</v>
      </c>
      <c r="J3295" s="201" t="str">
        <f t="shared" si="103"/>
        <v>0587</v>
      </c>
      <c r="K3295" s="209" t="s">
        <v>9153</v>
      </c>
      <c r="L3295" s="209"/>
      <c r="M3295" s="214"/>
      <c r="N3295" s="209" t="s">
        <v>18777</v>
      </c>
      <c r="O3295" s="215" t="s">
        <v>18778</v>
      </c>
      <c r="P3295" s="215" t="s">
        <v>18773</v>
      </c>
      <c r="Q3295" s="215" t="s">
        <v>18774</v>
      </c>
    </row>
    <row r="3296" spans="1:17" s="208" customFormat="1" ht="12">
      <c r="A3296" s="209" t="str">
        <f t="shared" si="102"/>
        <v>1F-QMA0000026346551295843753</v>
      </c>
      <c r="B3296" s="210" t="s">
        <v>19373</v>
      </c>
      <c r="C3296" s="211" t="s">
        <v>17329</v>
      </c>
      <c r="D3296" s="211" t="s">
        <v>1174</v>
      </c>
      <c r="E3296" s="211" t="s">
        <v>17335</v>
      </c>
      <c r="F3296" s="211" t="s">
        <v>1173</v>
      </c>
      <c r="G3296" s="211" t="s">
        <v>1648</v>
      </c>
      <c r="H3296" s="212" t="s">
        <v>1647</v>
      </c>
      <c r="I3296" s="213" t="s">
        <v>1175</v>
      </c>
      <c r="J3296" s="201" t="str">
        <f t="shared" si="103"/>
        <v>0587</v>
      </c>
      <c r="K3296" s="209"/>
      <c r="L3296" s="209"/>
      <c r="M3296" s="214"/>
      <c r="N3296" s="209" t="s">
        <v>18777</v>
      </c>
      <c r="O3296" s="215" t="s">
        <v>18778</v>
      </c>
      <c r="P3296" s="215" t="s">
        <v>18773</v>
      </c>
      <c r="Q3296" s="215" t="s">
        <v>18774</v>
      </c>
    </row>
    <row r="3297" spans="1:17" s="208" customFormat="1" ht="12">
      <c r="A3297" s="209" t="str">
        <f t="shared" si="102"/>
        <v>1F-QMA0000030818861184911877</v>
      </c>
      <c r="B3297" s="210" t="s">
        <v>19373</v>
      </c>
      <c r="C3297" s="211" t="s">
        <v>1174</v>
      </c>
      <c r="D3297" s="211" t="s">
        <v>1174</v>
      </c>
      <c r="E3297" s="211" t="s">
        <v>17336</v>
      </c>
      <c r="F3297" s="211" t="s">
        <v>1173</v>
      </c>
      <c r="G3297" s="211" t="s">
        <v>1648</v>
      </c>
      <c r="H3297" s="212" t="s">
        <v>1647</v>
      </c>
      <c r="I3297" s="213" t="s">
        <v>1175</v>
      </c>
      <c r="J3297" s="201" t="str">
        <f t="shared" si="103"/>
        <v>0587</v>
      </c>
      <c r="K3297" s="209"/>
      <c r="L3297" s="209"/>
      <c r="M3297" s="214"/>
      <c r="N3297" s="209" t="s">
        <v>18777</v>
      </c>
      <c r="O3297" s="215" t="s">
        <v>18778</v>
      </c>
      <c r="P3297" s="215" t="s">
        <v>18773</v>
      </c>
      <c r="Q3297" s="215" t="s">
        <v>18774</v>
      </c>
    </row>
    <row r="3298" spans="1:17" s="208" customFormat="1" ht="12">
      <c r="A3298" s="209" t="str">
        <f t="shared" si="102"/>
        <v>1F-QMA0000036970231184911877</v>
      </c>
      <c r="B3298" s="210" t="s">
        <v>19373</v>
      </c>
      <c r="C3298" s="211" t="s">
        <v>1174</v>
      </c>
      <c r="D3298" s="211" t="s">
        <v>1174</v>
      </c>
      <c r="E3298" s="211" t="s">
        <v>17337</v>
      </c>
      <c r="F3298" s="211" t="s">
        <v>1173</v>
      </c>
      <c r="G3298" s="211" t="s">
        <v>1648</v>
      </c>
      <c r="H3298" s="212" t="s">
        <v>1647</v>
      </c>
      <c r="I3298" s="213" t="s">
        <v>1175</v>
      </c>
      <c r="J3298" s="201" t="str">
        <f t="shared" si="103"/>
        <v>0587</v>
      </c>
      <c r="K3298" s="209"/>
      <c r="L3298" s="209"/>
      <c r="M3298" s="214"/>
      <c r="N3298" s="209" t="s">
        <v>18777</v>
      </c>
      <c r="O3298" s="215" t="s">
        <v>18778</v>
      </c>
      <c r="P3298" s="215" t="s">
        <v>18773</v>
      </c>
      <c r="Q3298" s="215" t="s">
        <v>18774</v>
      </c>
    </row>
    <row r="3299" spans="1:17" s="208" customFormat="1" ht="12">
      <c r="A3299" s="209" t="str">
        <f t="shared" si="102"/>
        <v>BHO52647241184911877</v>
      </c>
      <c r="B3299" s="210" t="s">
        <v>19373</v>
      </c>
      <c r="C3299" s="211" t="s">
        <v>1174</v>
      </c>
      <c r="D3299" s="211" t="s">
        <v>1174</v>
      </c>
      <c r="E3299" s="211" t="s">
        <v>17345</v>
      </c>
      <c r="F3299" s="211" t="s">
        <v>1173</v>
      </c>
      <c r="G3299" s="211" t="s">
        <v>1648</v>
      </c>
      <c r="H3299" s="212" t="s">
        <v>1647</v>
      </c>
      <c r="I3299" s="213" t="s">
        <v>1175</v>
      </c>
      <c r="J3299" s="201" t="str">
        <f t="shared" si="103"/>
        <v>0587</v>
      </c>
      <c r="K3299" s="209"/>
      <c r="L3299" s="209"/>
      <c r="M3299" s="214"/>
      <c r="N3299" s="209" t="s">
        <v>18777</v>
      </c>
      <c r="O3299" s="215" t="s">
        <v>18778</v>
      </c>
      <c r="P3299" s="215" t="s">
        <v>18773</v>
      </c>
      <c r="Q3299" s="215" t="s">
        <v>18774</v>
      </c>
    </row>
    <row r="3300" spans="1:17" s="208" customFormat="1" ht="12">
      <c r="A3300" s="209" t="str">
        <f t="shared" si="102"/>
        <v>1653057011912948845</v>
      </c>
      <c r="B3300" s="210" t="s">
        <v>19374</v>
      </c>
      <c r="C3300" s="211" t="s">
        <v>319</v>
      </c>
      <c r="D3300" s="211" t="s">
        <v>319</v>
      </c>
      <c r="E3300" s="211" t="s">
        <v>318</v>
      </c>
      <c r="F3300" s="211" t="s">
        <v>318</v>
      </c>
      <c r="G3300" s="211" t="s">
        <v>1861</v>
      </c>
      <c r="H3300" s="212" t="s">
        <v>17347</v>
      </c>
      <c r="I3300" s="213" t="s">
        <v>320</v>
      </c>
      <c r="J3300" s="201" t="str">
        <f t="shared" si="103"/>
        <v>0589</v>
      </c>
      <c r="K3300" s="240" t="s">
        <v>17265</v>
      </c>
      <c r="L3300" s="240" t="s">
        <v>13094</v>
      </c>
      <c r="M3300" s="214">
        <v>44096</v>
      </c>
      <c r="N3300" s="209" t="s">
        <v>18765</v>
      </c>
      <c r="O3300" s="215" t="s">
        <v>18766</v>
      </c>
      <c r="P3300" s="215" t="s">
        <v>18767</v>
      </c>
      <c r="Q3300" s="215" t="s">
        <v>18768</v>
      </c>
    </row>
    <row r="3301" spans="1:17" s="208" customFormat="1" ht="12">
      <c r="A3301" s="209" t="str">
        <f t="shared" si="102"/>
        <v>1653057021912948845</v>
      </c>
      <c r="B3301" s="210" t="s">
        <v>19374</v>
      </c>
      <c r="C3301" s="211" t="s">
        <v>319</v>
      </c>
      <c r="D3301" s="211" t="s">
        <v>319</v>
      </c>
      <c r="E3301" s="211" t="s">
        <v>17348</v>
      </c>
      <c r="F3301" s="211" t="s">
        <v>318</v>
      </c>
      <c r="G3301" s="211" t="s">
        <v>1861</v>
      </c>
      <c r="H3301" s="212" t="s">
        <v>17347</v>
      </c>
      <c r="I3301" s="213" t="s">
        <v>320</v>
      </c>
      <c r="J3301" s="201" t="str">
        <f t="shared" si="103"/>
        <v>0589</v>
      </c>
      <c r="K3301" s="240" t="s">
        <v>17265</v>
      </c>
      <c r="L3301" s="240" t="s">
        <v>13094</v>
      </c>
      <c r="M3301" s="214">
        <v>44096</v>
      </c>
      <c r="N3301" s="209" t="s">
        <v>18765</v>
      </c>
      <c r="O3301" s="215" t="s">
        <v>18766</v>
      </c>
      <c r="P3301" s="215" t="s">
        <v>18767</v>
      </c>
      <c r="Q3301" s="215" t="s">
        <v>18768</v>
      </c>
    </row>
    <row r="3302" spans="1:17" s="208" customFormat="1" ht="12">
      <c r="A3302" s="209" t="str">
        <f t="shared" si="102"/>
        <v>06-1337901001912948845</v>
      </c>
      <c r="B3302" s="210" t="s">
        <v>19374</v>
      </c>
      <c r="C3302" s="211" t="s">
        <v>319</v>
      </c>
      <c r="D3302" s="211" t="s">
        <v>319</v>
      </c>
      <c r="E3302" s="211" t="s">
        <v>17346</v>
      </c>
      <c r="F3302" s="211" t="s">
        <v>318</v>
      </c>
      <c r="G3302" s="211" t="s">
        <v>1861</v>
      </c>
      <c r="H3302" s="212" t="s">
        <v>17347</v>
      </c>
      <c r="I3302" s="213" t="s">
        <v>320</v>
      </c>
      <c r="J3302" s="201" t="str">
        <f t="shared" si="103"/>
        <v>0589</v>
      </c>
      <c r="K3302" s="240" t="s">
        <v>17265</v>
      </c>
      <c r="L3302" s="240" t="s">
        <v>13094</v>
      </c>
      <c r="M3302" s="214">
        <v>44096</v>
      </c>
      <c r="N3302" s="209" t="s">
        <v>18765</v>
      </c>
      <c r="O3302" s="215" t="s">
        <v>18766</v>
      </c>
      <c r="P3302" s="215" t="s">
        <v>18767</v>
      </c>
      <c r="Q3302" s="215" t="s">
        <v>18768</v>
      </c>
    </row>
    <row r="3303" spans="1:17" s="208" customFormat="1" ht="12">
      <c r="A3303" s="209" t="str">
        <f t="shared" si="102"/>
        <v>1653594011659468841</v>
      </c>
      <c r="B3303" s="210" t="s">
        <v>19375</v>
      </c>
      <c r="C3303" s="211" t="s">
        <v>17352</v>
      </c>
      <c r="D3303" s="211" t="s">
        <v>2822</v>
      </c>
      <c r="E3303" s="211" t="s">
        <v>17353</v>
      </c>
      <c r="F3303" s="211" t="s">
        <v>2821</v>
      </c>
      <c r="G3303" s="211" t="s">
        <v>17350</v>
      </c>
      <c r="H3303" s="212" t="s">
        <v>17351</v>
      </c>
      <c r="I3303" s="213" t="s">
        <v>19376</v>
      </c>
      <c r="J3303" s="201" t="str">
        <f t="shared" si="103"/>
        <v>0590</v>
      </c>
      <c r="K3303" s="240" t="s">
        <v>17265</v>
      </c>
      <c r="L3303" s="240" t="s">
        <v>13094</v>
      </c>
      <c r="M3303" s="214">
        <v>44096</v>
      </c>
      <c r="N3303" s="209" t="s">
        <v>18765</v>
      </c>
      <c r="O3303" s="215" t="s">
        <v>18766</v>
      </c>
      <c r="P3303" s="215" t="s">
        <v>18800</v>
      </c>
      <c r="Q3303" s="215" t="s">
        <v>18801</v>
      </c>
    </row>
    <row r="3304" spans="1:17" s="208" customFormat="1" ht="12">
      <c r="A3304" s="209" t="str">
        <f t="shared" si="102"/>
        <v>1653594021659468841</v>
      </c>
      <c r="B3304" s="210" t="s">
        <v>19375</v>
      </c>
      <c r="C3304" s="211" t="s">
        <v>17352</v>
      </c>
      <c r="D3304" s="211" t="s">
        <v>2822</v>
      </c>
      <c r="E3304" s="211" t="s">
        <v>17354</v>
      </c>
      <c r="F3304" s="211" t="s">
        <v>2821</v>
      </c>
      <c r="G3304" s="211" t="s">
        <v>17350</v>
      </c>
      <c r="H3304" s="212" t="s">
        <v>17351</v>
      </c>
      <c r="I3304" s="213" t="s">
        <v>19376</v>
      </c>
      <c r="J3304" s="201" t="str">
        <f t="shared" si="103"/>
        <v>0590</v>
      </c>
      <c r="K3304" s="240" t="s">
        <v>17265</v>
      </c>
      <c r="L3304" s="240" t="s">
        <v>13094</v>
      </c>
      <c r="M3304" s="214">
        <v>44096</v>
      </c>
      <c r="N3304" s="209" t="s">
        <v>18765</v>
      </c>
      <c r="O3304" s="215" t="s">
        <v>18766</v>
      </c>
      <c r="P3304" s="215" t="s">
        <v>18800</v>
      </c>
      <c r="Q3304" s="215" t="s">
        <v>18801</v>
      </c>
    </row>
    <row r="3305" spans="1:17" s="208" customFormat="1" ht="12">
      <c r="A3305" s="209" t="str">
        <f t="shared" si="102"/>
        <v>3387896011720419260</v>
      </c>
      <c r="B3305" s="210" t="s">
        <v>19375</v>
      </c>
      <c r="C3305" s="211" t="s">
        <v>17349</v>
      </c>
      <c r="D3305" s="211" t="s">
        <v>2822</v>
      </c>
      <c r="E3305" s="211" t="s">
        <v>17355</v>
      </c>
      <c r="F3305" s="211" t="s">
        <v>2821</v>
      </c>
      <c r="G3305" s="211" t="s">
        <v>17350</v>
      </c>
      <c r="H3305" s="212" t="s">
        <v>17351</v>
      </c>
      <c r="I3305" s="213" t="s">
        <v>19376</v>
      </c>
      <c r="J3305" s="201" t="str">
        <f t="shared" si="103"/>
        <v>0590</v>
      </c>
      <c r="K3305" s="240" t="s">
        <v>17265</v>
      </c>
      <c r="L3305" s="240" t="s">
        <v>13094</v>
      </c>
      <c r="M3305" s="214">
        <v>44096</v>
      </c>
      <c r="N3305" s="209" t="s">
        <v>18765</v>
      </c>
      <c r="O3305" s="215" t="s">
        <v>18766</v>
      </c>
      <c r="P3305" s="215" t="s">
        <v>18800</v>
      </c>
      <c r="Q3305" s="215" t="s">
        <v>18801</v>
      </c>
    </row>
    <row r="3306" spans="1:17" s="208" customFormat="1" ht="12">
      <c r="A3306" s="209" t="str">
        <f t="shared" si="102"/>
        <v>3387896021720419260</v>
      </c>
      <c r="B3306" s="210" t="s">
        <v>19375</v>
      </c>
      <c r="C3306" s="211" t="s">
        <v>17349</v>
      </c>
      <c r="D3306" s="211" t="s">
        <v>2822</v>
      </c>
      <c r="E3306" s="211" t="s">
        <v>17356</v>
      </c>
      <c r="F3306" s="211" t="s">
        <v>2821</v>
      </c>
      <c r="G3306" s="211" t="s">
        <v>17350</v>
      </c>
      <c r="H3306" s="212" t="s">
        <v>17351</v>
      </c>
      <c r="I3306" s="213" t="s">
        <v>19376</v>
      </c>
      <c r="J3306" s="201" t="str">
        <f t="shared" si="103"/>
        <v>0590</v>
      </c>
      <c r="K3306" s="240" t="s">
        <v>17265</v>
      </c>
      <c r="L3306" s="240" t="s">
        <v>13094</v>
      </c>
      <c r="M3306" s="214">
        <v>44096</v>
      </c>
      <c r="N3306" s="209" t="s">
        <v>18765</v>
      </c>
      <c r="O3306" s="215" t="s">
        <v>18766</v>
      </c>
      <c r="P3306" s="215" t="s">
        <v>18800</v>
      </c>
      <c r="Q3306" s="215" t="s">
        <v>18801</v>
      </c>
    </row>
    <row r="3307" spans="1:17" s="208" customFormat="1" ht="12">
      <c r="A3307" s="209" t="str">
        <f t="shared" si="102"/>
        <v>3618498011184089054</v>
      </c>
      <c r="B3307" s="210" t="s">
        <v>19375</v>
      </c>
      <c r="C3307" s="211" t="s">
        <v>2822</v>
      </c>
      <c r="D3307" s="211" t="s">
        <v>2822</v>
      </c>
      <c r="E3307" s="211" t="s">
        <v>2821</v>
      </c>
      <c r="F3307" s="211" t="s">
        <v>2821</v>
      </c>
      <c r="G3307" s="211" t="s">
        <v>17350</v>
      </c>
      <c r="H3307" s="212" t="s">
        <v>17351</v>
      </c>
      <c r="I3307" s="213" t="s">
        <v>19376</v>
      </c>
      <c r="J3307" s="201" t="str">
        <f t="shared" si="103"/>
        <v>0590</v>
      </c>
      <c r="K3307" s="240" t="s">
        <v>17265</v>
      </c>
      <c r="L3307" s="240" t="s">
        <v>13094</v>
      </c>
      <c r="M3307" s="214">
        <v>44096</v>
      </c>
      <c r="N3307" s="209" t="s">
        <v>18765</v>
      </c>
      <c r="O3307" s="215" t="s">
        <v>18766</v>
      </c>
      <c r="P3307" s="215" t="s">
        <v>18800</v>
      </c>
      <c r="Q3307" s="215" t="s">
        <v>18801</v>
      </c>
    </row>
    <row r="3308" spans="1:17" s="208" customFormat="1" ht="12">
      <c r="A3308" s="209" t="str">
        <f t="shared" si="102"/>
        <v>3618498021184089054</v>
      </c>
      <c r="B3308" s="210" t="s">
        <v>19375</v>
      </c>
      <c r="C3308" s="211" t="s">
        <v>2822</v>
      </c>
      <c r="D3308" s="211" t="s">
        <v>2822</v>
      </c>
      <c r="E3308" s="211" t="s">
        <v>17357</v>
      </c>
      <c r="F3308" s="211" t="s">
        <v>2821</v>
      </c>
      <c r="G3308" s="211" t="s">
        <v>17350</v>
      </c>
      <c r="H3308" s="212" t="s">
        <v>17351</v>
      </c>
      <c r="I3308" s="213" t="s">
        <v>19376</v>
      </c>
      <c r="J3308" s="201" t="str">
        <f t="shared" si="103"/>
        <v>0590</v>
      </c>
      <c r="K3308" s="240" t="s">
        <v>17265</v>
      </c>
      <c r="L3308" s="240" t="s">
        <v>13094</v>
      </c>
      <c r="M3308" s="214">
        <v>44096</v>
      </c>
      <c r="N3308" s="209" t="s">
        <v>18765</v>
      </c>
      <c r="O3308" s="215" t="s">
        <v>18766</v>
      </c>
      <c r="P3308" s="215" t="s">
        <v>18800</v>
      </c>
      <c r="Q3308" s="215" t="s">
        <v>18801</v>
      </c>
    </row>
    <row r="3309" spans="1:17" s="208" customFormat="1" ht="12">
      <c r="A3309" s="209" t="str">
        <f t="shared" si="102"/>
        <v>##1720419260</v>
      </c>
      <c r="B3309" s="210" t="s">
        <v>19375</v>
      </c>
      <c r="C3309" s="211" t="s">
        <v>17349</v>
      </c>
      <c r="D3309" s="211" t="s">
        <v>2822</v>
      </c>
      <c r="E3309" s="211" t="s">
        <v>3649</v>
      </c>
      <c r="F3309" s="211" t="s">
        <v>2821</v>
      </c>
      <c r="G3309" s="211" t="s">
        <v>17350</v>
      </c>
      <c r="H3309" s="212" t="s">
        <v>17351</v>
      </c>
      <c r="I3309" s="213" t="s">
        <v>19376</v>
      </c>
      <c r="J3309" s="201" t="str">
        <f t="shared" si="103"/>
        <v>0590</v>
      </c>
      <c r="K3309" s="240" t="s">
        <v>17265</v>
      </c>
      <c r="L3309" s="240" t="s">
        <v>13094</v>
      </c>
      <c r="M3309" s="214">
        <v>44096</v>
      </c>
      <c r="N3309" s="209" t="s">
        <v>18765</v>
      </c>
      <c r="O3309" s="215" t="s">
        <v>18766</v>
      </c>
      <c r="P3309" s="215" t="s">
        <v>18800</v>
      </c>
      <c r="Q3309" s="215" t="s">
        <v>18801</v>
      </c>
    </row>
    <row r="3310" spans="1:17" s="208" customFormat="1" ht="12">
      <c r="A3310" s="209" t="str">
        <f t="shared" si="102"/>
        <v>1656563011578650768</v>
      </c>
      <c r="B3310" s="210" t="s">
        <v>19377</v>
      </c>
      <c r="C3310" s="211" t="s">
        <v>17358</v>
      </c>
      <c r="D3310" s="211" t="s">
        <v>17358</v>
      </c>
      <c r="E3310" s="211" t="s">
        <v>17359</v>
      </c>
      <c r="F3310" s="211" t="s">
        <v>17359</v>
      </c>
      <c r="G3310" s="211" t="s">
        <v>17360</v>
      </c>
      <c r="H3310" s="212" t="s">
        <v>17361</v>
      </c>
      <c r="I3310" s="213" t="s">
        <v>19378</v>
      </c>
      <c r="J3310" s="201" t="str">
        <f t="shared" si="103"/>
        <v>0592</v>
      </c>
      <c r="K3310" s="209"/>
      <c r="L3310" s="209"/>
      <c r="M3310" s="214"/>
      <c r="N3310" s="209" t="s">
        <v>18765</v>
      </c>
      <c r="O3310" s="215" t="s">
        <v>18766</v>
      </c>
      <c r="P3310" s="215" t="s">
        <v>18812</v>
      </c>
      <c r="Q3310" s="215" t="s">
        <v>18813</v>
      </c>
    </row>
    <row r="3311" spans="1:17" s="208" customFormat="1" ht="12">
      <c r="A3311" s="209" t="str">
        <f t="shared" si="102"/>
        <v>1656563021578650768</v>
      </c>
      <c r="B3311" s="210" t="s">
        <v>19377</v>
      </c>
      <c r="C3311" s="211" t="s">
        <v>17358</v>
      </c>
      <c r="D3311" s="211" t="s">
        <v>17358</v>
      </c>
      <c r="E3311" s="211" t="s">
        <v>17362</v>
      </c>
      <c r="F3311" s="211" t="s">
        <v>17359</v>
      </c>
      <c r="G3311" s="211" t="s">
        <v>17360</v>
      </c>
      <c r="H3311" s="212" t="s">
        <v>17361</v>
      </c>
      <c r="I3311" s="213" t="s">
        <v>19378</v>
      </c>
      <c r="J3311" s="201" t="str">
        <f t="shared" si="103"/>
        <v>0592</v>
      </c>
      <c r="K3311" s="209"/>
      <c r="L3311" s="209"/>
      <c r="M3311" s="214"/>
      <c r="N3311" s="209" t="s">
        <v>18765</v>
      </c>
      <c r="O3311" s="215" t="s">
        <v>18766</v>
      </c>
      <c r="P3311" s="215" t="s">
        <v>18812</v>
      </c>
      <c r="Q3311" s="215" t="s">
        <v>18813</v>
      </c>
    </row>
    <row r="3312" spans="1:17" s="208" customFormat="1" ht="12">
      <c r="A3312" s="209" t="str">
        <f t="shared" si="102"/>
        <v>0879637011871599183</v>
      </c>
      <c r="B3312" s="210" t="s">
        <v>19379</v>
      </c>
      <c r="C3312" s="211" t="s">
        <v>151</v>
      </c>
      <c r="D3312" s="211" t="s">
        <v>151</v>
      </c>
      <c r="E3312" s="211" t="s">
        <v>17364</v>
      </c>
      <c r="F3312" s="211" t="s">
        <v>150</v>
      </c>
      <c r="G3312" s="211" t="s">
        <v>2087</v>
      </c>
      <c r="H3312" s="212" t="s">
        <v>17363</v>
      </c>
      <c r="I3312" s="213" t="s">
        <v>152</v>
      </c>
      <c r="J3312" s="201" t="str">
        <f t="shared" si="103"/>
        <v>0595</v>
      </c>
      <c r="K3312" s="240" t="s">
        <v>17265</v>
      </c>
      <c r="L3312" s="240" t="s">
        <v>13094</v>
      </c>
      <c r="M3312" s="214">
        <v>44096</v>
      </c>
      <c r="N3312" s="209" t="s">
        <v>18765</v>
      </c>
      <c r="O3312" s="215" t="s">
        <v>18766</v>
      </c>
      <c r="P3312" s="215" t="s">
        <v>18767</v>
      </c>
      <c r="Q3312" s="215" t="s">
        <v>18768</v>
      </c>
    </row>
    <row r="3313" spans="1:17" s="208" customFormat="1" ht="12">
      <c r="A3313" s="209" t="str">
        <f t="shared" si="102"/>
        <v>1673642011871599183</v>
      </c>
      <c r="B3313" s="210" t="s">
        <v>19379</v>
      </c>
      <c r="C3313" s="211" t="s">
        <v>151</v>
      </c>
      <c r="D3313" s="211" t="s">
        <v>151</v>
      </c>
      <c r="E3313" s="211" t="s">
        <v>150</v>
      </c>
      <c r="F3313" s="211" t="s">
        <v>150</v>
      </c>
      <c r="G3313" s="211" t="s">
        <v>2087</v>
      </c>
      <c r="H3313" s="212" t="s">
        <v>17363</v>
      </c>
      <c r="I3313" s="213" t="s">
        <v>152</v>
      </c>
      <c r="J3313" s="201" t="str">
        <f t="shared" si="103"/>
        <v>0595</v>
      </c>
      <c r="K3313" s="240" t="s">
        <v>17265</v>
      </c>
      <c r="L3313" s="240" t="s">
        <v>13094</v>
      </c>
      <c r="M3313" s="214">
        <v>44096</v>
      </c>
      <c r="N3313" s="209" t="s">
        <v>18765</v>
      </c>
      <c r="O3313" s="215" t="s">
        <v>18766</v>
      </c>
      <c r="P3313" s="215" t="s">
        <v>18767</v>
      </c>
      <c r="Q3313" s="215" t="s">
        <v>18768</v>
      </c>
    </row>
    <row r="3314" spans="1:17" s="208" customFormat="1" ht="12">
      <c r="A3314" s="209" t="str">
        <f t="shared" si="102"/>
        <v>1673642021871599183</v>
      </c>
      <c r="B3314" s="210" t="s">
        <v>19379</v>
      </c>
      <c r="C3314" s="211" t="s">
        <v>151</v>
      </c>
      <c r="D3314" s="211" t="s">
        <v>151</v>
      </c>
      <c r="E3314" s="211" t="s">
        <v>17365</v>
      </c>
      <c r="F3314" s="211" t="s">
        <v>150</v>
      </c>
      <c r="G3314" s="211" t="s">
        <v>2087</v>
      </c>
      <c r="H3314" s="212" t="s">
        <v>17363</v>
      </c>
      <c r="I3314" s="213" t="s">
        <v>152</v>
      </c>
      <c r="J3314" s="201" t="str">
        <f t="shared" si="103"/>
        <v>0595</v>
      </c>
      <c r="K3314" s="240" t="s">
        <v>17265</v>
      </c>
      <c r="L3314" s="240" t="s">
        <v>13094</v>
      </c>
      <c r="M3314" s="214">
        <v>44096</v>
      </c>
      <c r="N3314" s="209" t="s">
        <v>18765</v>
      </c>
      <c r="O3314" s="215" t="s">
        <v>18766</v>
      </c>
      <c r="P3314" s="215" t="s">
        <v>18767</v>
      </c>
      <c r="Q3314" s="215" t="s">
        <v>18768</v>
      </c>
    </row>
    <row r="3315" spans="1:17" s="208" customFormat="1" ht="12">
      <c r="A3315" s="209" t="str">
        <f t="shared" si="102"/>
        <v>##1871599183</v>
      </c>
      <c r="B3315" s="210" t="s">
        <v>19379</v>
      </c>
      <c r="C3315" s="211" t="s">
        <v>151</v>
      </c>
      <c r="D3315" s="211" t="s">
        <v>151</v>
      </c>
      <c r="E3315" s="211" t="s">
        <v>3649</v>
      </c>
      <c r="F3315" s="211" t="s">
        <v>150</v>
      </c>
      <c r="G3315" s="211" t="s">
        <v>2087</v>
      </c>
      <c r="H3315" s="212" t="s">
        <v>17363</v>
      </c>
      <c r="I3315" s="213" t="s">
        <v>152</v>
      </c>
      <c r="J3315" s="201" t="str">
        <f t="shared" si="103"/>
        <v>0595</v>
      </c>
      <c r="K3315" s="240" t="s">
        <v>17265</v>
      </c>
      <c r="L3315" s="240" t="s">
        <v>13094</v>
      </c>
      <c r="M3315" s="214">
        <v>44096</v>
      </c>
      <c r="N3315" s="209" t="s">
        <v>18765</v>
      </c>
      <c r="O3315" s="215" t="s">
        <v>18766</v>
      </c>
      <c r="P3315" s="215" t="s">
        <v>18767</v>
      </c>
      <c r="Q3315" s="215" t="s">
        <v>18768</v>
      </c>
    </row>
    <row r="3316" spans="1:17" s="208" customFormat="1" ht="12">
      <c r="A3316" s="209" t="str">
        <f t="shared" si="102"/>
        <v>9A-100254801871599183</v>
      </c>
      <c r="B3316" s="210" t="s">
        <v>19379</v>
      </c>
      <c r="C3316" s="211" t="s">
        <v>151</v>
      </c>
      <c r="D3316" s="211" t="s">
        <v>151</v>
      </c>
      <c r="E3316" s="211" t="s">
        <v>17366</v>
      </c>
      <c r="F3316" s="211" t="s">
        <v>150</v>
      </c>
      <c r="G3316" s="211" t="s">
        <v>2087</v>
      </c>
      <c r="H3316" s="212" t="s">
        <v>17363</v>
      </c>
      <c r="I3316" s="213" t="s">
        <v>152</v>
      </c>
      <c r="J3316" s="201" t="str">
        <f t="shared" si="103"/>
        <v>0595</v>
      </c>
      <c r="K3316" s="240" t="s">
        <v>17265</v>
      </c>
      <c r="L3316" s="240" t="s">
        <v>13094</v>
      </c>
      <c r="M3316" s="214">
        <v>44096</v>
      </c>
      <c r="N3316" s="209" t="s">
        <v>18765</v>
      </c>
      <c r="O3316" s="215" t="s">
        <v>18766</v>
      </c>
      <c r="P3316" s="215" t="s">
        <v>18767</v>
      </c>
      <c r="Q3316" s="215" t="s">
        <v>18768</v>
      </c>
    </row>
    <row r="3317" spans="1:17" s="208" customFormat="1" ht="12">
      <c r="A3317" s="209" t="str">
        <f t="shared" si="102"/>
        <v>1383747071295719227</v>
      </c>
      <c r="B3317" s="210" t="s">
        <v>19380</v>
      </c>
      <c r="C3317" s="211" t="s">
        <v>17367</v>
      </c>
      <c r="D3317" s="211" t="s">
        <v>17367</v>
      </c>
      <c r="E3317" s="211" t="s">
        <v>17368</v>
      </c>
      <c r="F3317" s="211" t="s">
        <v>17369</v>
      </c>
      <c r="G3317" s="211" t="s">
        <v>17370</v>
      </c>
      <c r="H3317" s="212" t="s">
        <v>10085</v>
      </c>
      <c r="I3317" s="213" t="s">
        <v>19381</v>
      </c>
      <c r="J3317" s="201" t="str">
        <f t="shared" si="103"/>
        <v>0598</v>
      </c>
      <c r="K3317" s="209"/>
      <c r="L3317" s="209"/>
      <c r="M3317" s="214"/>
      <c r="N3317" s="209" t="s">
        <v>18765</v>
      </c>
      <c r="O3317" s="215" t="s">
        <v>18766</v>
      </c>
      <c r="P3317" s="215" t="s">
        <v>18767</v>
      </c>
      <c r="Q3317" s="215" t="s">
        <v>18768</v>
      </c>
    </row>
    <row r="3318" spans="1:17" s="208" customFormat="1" ht="12">
      <c r="A3318" s="209" t="str">
        <f t="shared" si="102"/>
        <v>1684474011295719227</v>
      </c>
      <c r="B3318" s="210" t="s">
        <v>19380</v>
      </c>
      <c r="C3318" s="211" t="s">
        <v>17367</v>
      </c>
      <c r="D3318" s="211" t="s">
        <v>17367</v>
      </c>
      <c r="E3318" s="211" t="s">
        <v>17369</v>
      </c>
      <c r="F3318" s="211" t="s">
        <v>17369</v>
      </c>
      <c r="G3318" s="211" t="s">
        <v>17370</v>
      </c>
      <c r="H3318" s="212" t="s">
        <v>10085</v>
      </c>
      <c r="I3318" s="213" t="s">
        <v>19381</v>
      </c>
      <c r="J3318" s="201" t="str">
        <f t="shared" si="103"/>
        <v>0598</v>
      </c>
      <c r="K3318" s="209"/>
      <c r="L3318" s="209"/>
      <c r="M3318" s="214"/>
      <c r="N3318" s="209" t="s">
        <v>18765</v>
      </c>
      <c r="O3318" s="215" t="s">
        <v>18766</v>
      </c>
      <c r="P3318" s="215" t="s">
        <v>18767</v>
      </c>
      <c r="Q3318" s="215" t="s">
        <v>18768</v>
      </c>
    </row>
    <row r="3319" spans="1:17" s="208" customFormat="1" ht="12">
      <c r="A3319" s="209" t="str">
        <f t="shared" si="102"/>
        <v>1684474021295719227</v>
      </c>
      <c r="B3319" s="210" t="s">
        <v>19380</v>
      </c>
      <c r="C3319" s="211" t="s">
        <v>17367</v>
      </c>
      <c r="D3319" s="211" t="s">
        <v>17367</v>
      </c>
      <c r="E3319" s="211" t="s">
        <v>17371</v>
      </c>
      <c r="F3319" s="211" t="s">
        <v>17369</v>
      </c>
      <c r="G3319" s="211" t="s">
        <v>17370</v>
      </c>
      <c r="H3319" s="212" t="s">
        <v>10085</v>
      </c>
      <c r="I3319" s="213" t="s">
        <v>19381</v>
      </c>
      <c r="J3319" s="201" t="str">
        <f t="shared" si="103"/>
        <v>0598</v>
      </c>
      <c r="K3319" s="209"/>
      <c r="L3319" s="209"/>
      <c r="M3319" s="214"/>
      <c r="N3319" s="209" t="s">
        <v>18765</v>
      </c>
      <c r="O3319" s="215" t="s">
        <v>18766</v>
      </c>
      <c r="P3319" s="215" t="s">
        <v>18767</v>
      </c>
      <c r="Q3319" s="215" t="s">
        <v>18768</v>
      </c>
    </row>
    <row r="3320" spans="1:17" s="208" customFormat="1" ht="12">
      <c r="A3320" s="209" t="str">
        <f t="shared" si="102"/>
        <v>1684474041295719227</v>
      </c>
      <c r="B3320" s="210" t="s">
        <v>19380</v>
      </c>
      <c r="C3320" s="211" t="s">
        <v>17367</v>
      </c>
      <c r="D3320" s="211" t="s">
        <v>17367</v>
      </c>
      <c r="E3320" s="211" t="s">
        <v>17372</v>
      </c>
      <c r="F3320" s="211" t="s">
        <v>17369</v>
      </c>
      <c r="G3320" s="211" t="s">
        <v>17370</v>
      </c>
      <c r="H3320" s="212" t="s">
        <v>10085</v>
      </c>
      <c r="I3320" s="213" t="s">
        <v>19381</v>
      </c>
      <c r="J3320" s="201" t="str">
        <f t="shared" si="103"/>
        <v>0598</v>
      </c>
      <c r="K3320" s="209"/>
      <c r="L3320" s="209"/>
      <c r="M3320" s="214"/>
      <c r="N3320" s="209" t="s">
        <v>18765</v>
      </c>
      <c r="O3320" s="215" t="s">
        <v>18766</v>
      </c>
      <c r="P3320" s="215" t="s">
        <v>18767</v>
      </c>
      <c r="Q3320" s="215" t="s">
        <v>18768</v>
      </c>
    </row>
    <row r="3321" spans="1:17" s="208" customFormat="1" ht="12">
      <c r="A3321" s="209" t="str">
        <f t="shared" si="102"/>
        <v>1684474051295719227</v>
      </c>
      <c r="B3321" s="210" t="s">
        <v>19380</v>
      </c>
      <c r="C3321" s="211" t="s">
        <v>17367</v>
      </c>
      <c r="D3321" s="211" t="s">
        <v>17367</v>
      </c>
      <c r="E3321" s="211" t="s">
        <v>17373</v>
      </c>
      <c r="F3321" s="211" t="s">
        <v>17369</v>
      </c>
      <c r="G3321" s="211" t="s">
        <v>17370</v>
      </c>
      <c r="H3321" s="212" t="s">
        <v>10085</v>
      </c>
      <c r="I3321" s="213" t="s">
        <v>19381</v>
      </c>
      <c r="J3321" s="201" t="str">
        <f t="shared" si="103"/>
        <v>0598</v>
      </c>
      <c r="K3321" s="209"/>
      <c r="L3321" s="209"/>
      <c r="M3321" s="214"/>
      <c r="N3321" s="209" t="s">
        <v>18765</v>
      </c>
      <c r="O3321" s="215" t="s">
        <v>18766</v>
      </c>
      <c r="P3321" s="215" t="s">
        <v>18767</v>
      </c>
      <c r="Q3321" s="215" t="s">
        <v>18768</v>
      </c>
    </row>
    <row r="3322" spans="1:17" s="208" customFormat="1" ht="12">
      <c r="A3322" s="209" t="str">
        <f t="shared" si="102"/>
        <v>1770117011295719227</v>
      </c>
      <c r="B3322" s="210" t="s">
        <v>19380</v>
      </c>
      <c r="C3322" s="211" t="s">
        <v>17367</v>
      </c>
      <c r="D3322" s="211" t="s">
        <v>17367</v>
      </c>
      <c r="E3322" s="211" t="s">
        <v>17374</v>
      </c>
      <c r="F3322" s="211" t="s">
        <v>17369</v>
      </c>
      <c r="G3322" s="211" t="s">
        <v>17370</v>
      </c>
      <c r="H3322" s="212" t="s">
        <v>10085</v>
      </c>
      <c r="I3322" s="213" t="s">
        <v>19381</v>
      </c>
      <c r="J3322" s="201" t="str">
        <f t="shared" si="103"/>
        <v>0598</v>
      </c>
      <c r="K3322" s="209"/>
      <c r="L3322" s="209"/>
      <c r="M3322" s="214"/>
      <c r="N3322" s="209" t="s">
        <v>18765</v>
      </c>
      <c r="O3322" s="215" t="s">
        <v>18766</v>
      </c>
      <c r="P3322" s="215" t="s">
        <v>18767</v>
      </c>
      <c r="Q3322" s="215" t="s">
        <v>18768</v>
      </c>
    </row>
    <row r="3323" spans="1:17" s="208" customFormat="1" ht="12">
      <c r="A3323" s="209" t="str">
        <f t="shared" si="102"/>
        <v>1770117021295719227</v>
      </c>
      <c r="B3323" s="210" t="s">
        <v>19380</v>
      </c>
      <c r="C3323" s="211" t="s">
        <v>17367</v>
      </c>
      <c r="D3323" s="211" t="s">
        <v>17367</v>
      </c>
      <c r="E3323" s="211" t="s">
        <v>17375</v>
      </c>
      <c r="F3323" s="211" t="s">
        <v>17369</v>
      </c>
      <c r="G3323" s="211" t="s">
        <v>17370</v>
      </c>
      <c r="H3323" s="212" t="s">
        <v>10085</v>
      </c>
      <c r="I3323" s="213" t="s">
        <v>19381</v>
      </c>
      <c r="J3323" s="201" t="str">
        <f t="shared" si="103"/>
        <v>0598</v>
      </c>
      <c r="K3323" s="209"/>
      <c r="L3323" s="209"/>
      <c r="M3323" s="214"/>
      <c r="N3323" s="209" t="s">
        <v>18765</v>
      </c>
      <c r="O3323" s="215" t="s">
        <v>18766</v>
      </c>
      <c r="P3323" s="215" t="s">
        <v>18767</v>
      </c>
      <c r="Q3323" s="215" t="s">
        <v>18768</v>
      </c>
    </row>
    <row r="3324" spans="1:17" s="208" customFormat="1" ht="12">
      <c r="A3324" s="209" t="str">
        <f t="shared" si="102"/>
        <v>1F-QMP0000037366501295719227</v>
      </c>
      <c r="B3324" s="210" t="s">
        <v>19380</v>
      </c>
      <c r="C3324" s="211" t="s">
        <v>17367</v>
      </c>
      <c r="D3324" s="211" t="s">
        <v>17367</v>
      </c>
      <c r="E3324" s="211" t="s">
        <v>17376</v>
      </c>
      <c r="F3324" s="211" t="s">
        <v>17369</v>
      </c>
      <c r="G3324" s="211" t="s">
        <v>17370</v>
      </c>
      <c r="H3324" s="212" t="s">
        <v>10085</v>
      </c>
      <c r="I3324" s="213" t="s">
        <v>19381</v>
      </c>
      <c r="J3324" s="201" t="str">
        <f t="shared" si="103"/>
        <v>0598</v>
      </c>
      <c r="K3324" s="209"/>
      <c r="L3324" s="209"/>
      <c r="M3324" s="214"/>
      <c r="N3324" s="209" t="s">
        <v>18765</v>
      </c>
      <c r="O3324" s="215" t="s">
        <v>18766</v>
      </c>
      <c r="P3324" s="215" t="s">
        <v>18767</v>
      </c>
      <c r="Q3324" s="215" t="s">
        <v>18768</v>
      </c>
    </row>
    <row r="3325" spans="1:17" s="208" customFormat="1" ht="12">
      <c r="A3325" s="209" t="str">
        <f t="shared" si="102"/>
        <v>1686487011669480323</v>
      </c>
      <c r="B3325" s="210" t="s">
        <v>19382</v>
      </c>
      <c r="C3325" s="211" t="s">
        <v>200</v>
      </c>
      <c r="D3325" s="211" t="s">
        <v>200</v>
      </c>
      <c r="E3325" s="211" t="s">
        <v>199</v>
      </c>
      <c r="F3325" s="211" t="s">
        <v>199</v>
      </c>
      <c r="G3325" s="211" t="s">
        <v>2008</v>
      </c>
      <c r="H3325" s="212" t="s">
        <v>3176</v>
      </c>
      <c r="I3325" s="213" t="s">
        <v>201</v>
      </c>
      <c r="J3325" s="201" t="str">
        <f t="shared" si="103"/>
        <v>0600</v>
      </c>
      <c r="K3325" s="209"/>
      <c r="L3325" s="209"/>
      <c r="M3325" s="214"/>
      <c r="N3325" s="209" t="s">
        <v>18765</v>
      </c>
      <c r="O3325" s="215" t="s">
        <v>18766</v>
      </c>
      <c r="P3325" s="215" t="s">
        <v>18767</v>
      </c>
      <c r="Q3325" s="215" t="s">
        <v>18768</v>
      </c>
    </row>
    <row r="3326" spans="1:17" s="208" customFormat="1" ht="12">
      <c r="A3326" s="209" t="str">
        <f t="shared" si="102"/>
        <v>1686487021669480323</v>
      </c>
      <c r="B3326" s="210" t="s">
        <v>19382</v>
      </c>
      <c r="C3326" s="211" t="s">
        <v>200</v>
      </c>
      <c r="D3326" s="211" t="s">
        <v>200</v>
      </c>
      <c r="E3326" s="211" t="s">
        <v>17377</v>
      </c>
      <c r="F3326" s="211" t="s">
        <v>199</v>
      </c>
      <c r="G3326" s="211" t="s">
        <v>2008</v>
      </c>
      <c r="H3326" s="212" t="s">
        <v>3176</v>
      </c>
      <c r="I3326" s="213" t="s">
        <v>201</v>
      </c>
      <c r="J3326" s="201" t="str">
        <f t="shared" si="103"/>
        <v>0600</v>
      </c>
      <c r="K3326" s="209"/>
      <c r="L3326" s="209"/>
      <c r="M3326" s="214"/>
      <c r="N3326" s="209" t="s">
        <v>18765</v>
      </c>
      <c r="O3326" s="215" t="s">
        <v>18766</v>
      </c>
      <c r="P3326" s="215" t="s">
        <v>18767</v>
      </c>
      <c r="Q3326" s="215" t="s">
        <v>18768</v>
      </c>
    </row>
    <row r="3327" spans="1:17" s="208" customFormat="1" ht="12">
      <c r="A3327" s="209" t="str">
        <f t="shared" si="102"/>
        <v>1726176011669480323</v>
      </c>
      <c r="B3327" s="210" t="s">
        <v>19382</v>
      </c>
      <c r="C3327" s="211" t="s">
        <v>200</v>
      </c>
      <c r="D3327" s="211" t="s">
        <v>200</v>
      </c>
      <c r="E3327" s="211" t="s">
        <v>17378</v>
      </c>
      <c r="F3327" s="211" t="s">
        <v>199</v>
      </c>
      <c r="G3327" s="211" t="s">
        <v>2008</v>
      </c>
      <c r="H3327" s="212" t="s">
        <v>3176</v>
      </c>
      <c r="I3327" s="213" t="s">
        <v>201</v>
      </c>
      <c r="J3327" s="201" t="str">
        <f t="shared" si="103"/>
        <v>0600</v>
      </c>
      <c r="K3327" s="209"/>
      <c r="L3327" s="209"/>
      <c r="M3327" s="214"/>
      <c r="N3327" s="209" t="s">
        <v>18765</v>
      </c>
      <c r="O3327" s="215" t="s">
        <v>18766</v>
      </c>
      <c r="P3327" s="215" t="s">
        <v>18767</v>
      </c>
      <c r="Q3327" s="215" t="s">
        <v>18768</v>
      </c>
    </row>
    <row r="3328" spans="1:17" s="208" customFormat="1" ht="12">
      <c r="A3328" s="209" t="str">
        <f t="shared" si="102"/>
        <v>1726176021669480323</v>
      </c>
      <c r="B3328" s="210" t="s">
        <v>19382</v>
      </c>
      <c r="C3328" s="211" t="s">
        <v>200</v>
      </c>
      <c r="D3328" s="211" t="s">
        <v>200</v>
      </c>
      <c r="E3328" s="211" t="s">
        <v>17379</v>
      </c>
      <c r="F3328" s="211" t="s">
        <v>199</v>
      </c>
      <c r="G3328" s="211" t="s">
        <v>2008</v>
      </c>
      <c r="H3328" s="212" t="s">
        <v>3176</v>
      </c>
      <c r="I3328" s="213" t="s">
        <v>201</v>
      </c>
      <c r="J3328" s="201" t="str">
        <f t="shared" si="103"/>
        <v>0600</v>
      </c>
      <c r="K3328" s="209"/>
      <c r="L3328" s="209"/>
      <c r="M3328" s="214"/>
      <c r="N3328" s="209" t="s">
        <v>18765</v>
      </c>
      <c r="O3328" s="215" t="s">
        <v>18766</v>
      </c>
      <c r="P3328" s="215" t="s">
        <v>18767</v>
      </c>
      <c r="Q3328" s="215" t="s">
        <v>18768</v>
      </c>
    </row>
    <row r="3329" spans="1:17" s="208" customFormat="1" ht="12">
      <c r="A3329" s="209" t="str">
        <f t="shared" si="102"/>
        <v>1726176031669480323</v>
      </c>
      <c r="B3329" s="210" t="s">
        <v>19382</v>
      </c>
      <c r="C3329" s="211" t="s">
        <v>200</v>
      </c>
      <c r="D3329" s="211" t="s">
        <v>200</v>
      </c>
      <c r="E3329" s="211" t="s">
        <v>17380</v>
      </c>
      <c r="F3329" s="211" t="s">
        <v>199</v>
      </c>
      <c r="G3329" s="211" t="s">
        <v>2008</v>
      </c>
      <c r="H3329" s="212" t="s">
        <v>3176</v>
      </c>
      <c r="I3329" s="213" t="s">
        <v>201</v>
      </c>
      <c r="J3329" s="201" t="str">
        <f t="shared" si="103"/>
        <v>0600</v>
      </c>
      <c r="K3329" s="209"/>
      <c r="L3329" s="209"/>
      <c r="M3329" s="214"/>
      <c r="N3329" s="209" t="s">
        <v>18765</v>
      </c>
      <c r="O3329" s="215" t="s">
        <v>18766</v>
      </c>
      <c r="P3329" s="215" t="s">
        <v>18767</v>
      </c>
      <c r="Q3329" s="215" t="s">
        <v>18768</v>
      </c>
    </row>
    <row r="3330" spans="1:17" s="208" customFormat="1" ht="12">
      <c r="A3330" s="209" t="str">
        <f t="shared" ref="A3330:A3393" si="104">E3330&amp;C3330</f>
        <v>1694986011184625352</v>
      </c>
      <c r="B3330" s="210" t="s">
        <v>19383</v>
      </c>
      <c r="C3330" s="211" t="s">
        <v>17381</v>
      </c>
      <c r="D3330" s="211" t="s">
        <v>17381</v>
      </c>
      <c r="E3330" s="211" t="s">
        <v>17382</v>
      </c>
      <c r="F3330" s="211" t="s">
        <v>17382</v>
      </c>
      <c r="G3330" s="211" t="s">
        <v>17383</v>
      </c>
      <c r="H3330" s="212" t="s">
        <v>17384</v>
      </c>
      <c r="I3330" s="213" t="s">
        <v>19384</v>
      </c>
      <c r="J3330" s="201" t="str">
        <f t="shared" ref="J3330:J3393" si="105">B3330</f>
        <v>0601</v>
      </c>
      <c r="K3330" s="209"/>
      <c r="L3330" s="209"/>
      <c r="M3330" s="214"/>
      <c r="N3330" s="209" t="s">
        <v>18765</v>
      </c>
      <c r="O3330" s="215" t="s">
        <v>18766</v>
      </c>
      <c r="P3330" s="215" t="s">
        <v>18767</v>
      </c>
      <c r="Q3330" s="215" t="s">
        <v>18768</v>
      </c>
    </row>
    <row r="3331" spans="1:17" s="208" customFormat="1" ht="12">
      <c r="A3331" s="209" t="str">
        <f t="shared" si="104"/>
        <v>1694986021184625352</v>
      </c>
      <c r="B3331" s="210" t="s">
        <v>19383</v>
      </c>
      <c r="C3331" s="211" t="s">
        <v>17381</v>
      </c>
      <c r="D3331" s="211" t="s">
        <v>17381</v>
      </c>
      <c r="E3331" s="211" t="s">
        <v>17385</v>
      </c>
      <c r="F3331" s="211" t="s">
        <v>17382</v>
      </c>
      <c r="G3331" s="211" t="s">
        <v>17383</v>
      </c>
      <c r="H3331" s="212" t="s">
        <v>17384</v>
      </c>
      <c r="I3331" s="213" t="s">
        <v>19384</v>
      </c>
      <c r="J3331" s="201" t="str">
        <f t="shared" si="105"/>
        <v>0601</v>
      </c>
      <c r="K3331" s="209"/>
      <c r="L3331" s="209"/>
      <c r="M3331" s="214"/>
      <c r="N3331" s="209" t="s">
        <v>18765</v>
      </c>
      <c r="O3331" s="215" t="s">
        <v>18766</v>
      </c>
      <c r="P3331" s="215" t="s">
        <v>18767</v>
      </c>
      <c r="Q3331" s="215" t="s">
        <v>18768</v>
      </c>
    </row>
    <row r="3332" spans="1:17" s="208" customFormat="1" ht="12">
      <c r="A3332" s="209" t="str">
        <f t="shared" si="104"/>
        <v>1695538011801826839</v>
      </c>
      <c r="B3332" s="210" t="s">
        <v>19385</v>
      </c>
      <c r="C3332" s="211" t="s">
        <v>38</v>
      </c>
      <c r="D3332" s="211" t="s">
        <v>38</v>
      </c>
      <c r="E3332" s="211" t="s">
        <v>1595</v>
      </c>
      <c r="F3332" s="211" t="s">
        <v>37</v>
      </c>
      <c r="G3332" s="211" t="s">
        <v>1738</v>
      </c>
      <c r="H3332" s="212" t="s">
        <v>2902</v>
      </c>
      <c r="I3332" s="213" t="s">
        <v>39</v>
      </c>
      <c r="J3332" s="201" t="str">
        <f t="shared" si="105"/>
        <v>0602</v>
      </c>
      <c r="K3332" s="209"/>
      <c r="L3332" s="240" t="s">
        <v>13094</v>
      </c>
      <c r="M3332" s="214">
        <v>44098</v>
      </c>
      <c r="N3332" s="209" t="s">
        <v>18765</v>
      </c>
      <c r="O3332" s="215" t="s">
        <v>18766</v>
      </c>
      <c r="P3332" s="215" t="s">
        <v>18773</v>
      </c>
      <c r="Q3332" s="215" t="s">
        <v>18774</v>
      </c>
    </row>
    <row r="3333" spans="1:17" s="208" customFormat="1" ht="12">
      <c r="A3333" s="209" t="str">
        <f t="shared" si="104"/>
        <v>1695538021801826839</v>
      </c>
      <c r="B3333" s="210" t="s">
        <v>19385</v>
      </c>
      <c r="C3333" s="211" t="s">
        <v>38</v>
      </c>
      <c r="D3333" s="211" t="s">
        <v>38</v>
      </c>
      <c r="E3333" s="211" t="s">
        <v>17387</v>
      </c>
      <c r="F3333" s="211" t="s">
        <v>37</v>
      </c>
      <c r="G3333" s="211" t="s">
        <v>1738</v>
      </c>
      <c r="H3333" s="212" t="s">
        <v>2902</v>
      </c>
      <c r="I3333" s="213" t="s">
        <v>39</v>
      </c>
      <c r="J3333" s="201" t="str">
        <f t="shared" si="105"/>
        <v>0602</v>
      </c>
      <c r="K3333" s="209"/>
      <c r="L3333" s="240" t="s">
        <v>13094</v>
      </c>
      <c r="M3333" s="214">
        <v>44098</v>
      </c>
      <c r="N3333" s="209" t="s">
        <v>18765</v>
      </c>
      <c r="O3333" s="215" t="s">
        <v>18766</v>
      </c>
      <c r="P3333" s="215" t="s">
        <v>18773</v>
      </c>
      <c r="Q3333" s="215" t="s">
        <v>18774</v>
      </c>
    </row>
    <row r="3334" spans="1:17" s="208" customFormat="1" ht="12">
      <c r="A3334" s="209" t="str">
        <f t="shared" si="104"/>
        <v>3882177011801826839</v>
      </c>
      <c r="B3334" s="210" t="s">
        <v>19385</v>
      </c>
      <c r="C3334" s="211" t="s">
        <v>38</v>
      </c>
      <c r="D3334" s="211" t="s">
        <v>38</v>
      </c>
      <c r="E3334" s="211" t="s">
        <v>37</v>
      </c>
      <c r="F3334" s="211" t="s">
        <v>37</v>
      </c>
      <c r="G3334" s="211" t="s">
        <v>1738</v>
      </c>
      <c r="H3334" s="212" t="s">
        <v>2902</v>
      </c>
      <c r="I3334" s="213" t="s">
        <v>39</v>
      </c>
      <c r="J3334" s="201" t="str">
        <f t="shared" si="105"/>
        <v>0602</v>
      </c>
      <c r="K3334" s="209" t="s">
        <v>17388</v>
      </c>
      <c r="L3334" s="240" t="s">
        <v>13094</v>
      </c>
      <c r="M3334" s="214">
        <v>44098</v>
      </c>
      <c r="N3334" s="209" t="s">
        <v>18765</v>
      </c>
      <c r="O3334" s="215" t="s">
        <v>18766</v>
      </c>
      <c r="P3334" s="215" t="s">
        <v>18773</v>
      </c>
      <c r="Q3334" s="215" t="s">
        <v>18774</v>
      </c>
    </row>
    <row r="3335" spans="1:17" s="208" customFormat="1" ht="12">
      <c r="A3335" s="209" t="str">
        <f t="shared" si="104"/>
        <v>3882177021801826839</v>
      </c>
      <c r="B3335" s="210" t="s">
        <v>19385</v>
      </c>
      <c r="C3335" s="136" t="s">
        <v>38</v>
      </c>
      <c r="D3335" s="137" t="s">
        <v>38</v>
      </c>
      <c r="E3335" s="137" t="s">
        <v>19386</v>
      </c>
      <c r="F3335" s="211" t="s">
        <v>37</v>
      </c>
      <c r="G3335" s="211" t="s">
        <v>1738</v>
      </c>
      <c r="H3335" s="212" t="s">
        <v>2902</v>
      </c>
      <c r="I3335" s="213" t="s">
        <v>39</v>
      </c>
      <c r="J3335" s="201" t="str">
        <f t="shared" si="105"/>
        <v>0602</v>
      </c>
      <c r="K3335" s="232" t="s">
        <v>19387</v>
      </c>
      <c r="L3335" s="232" t="s">
        <v>13916</v>
      </c>
      <c r="M3335" s="214">
        <v>44475</v>
      </c>
      <c r="N3335" s="209" t="s">
        <v>18765</v>
      </c>
      <c r="O3335" s="215" t="s">
        <v>18766</v>
      </c>
      <c r="P3335" s="215" t="s">
        <v>18773</v>
      </c>
      <c r="Q3335" s="215" t="s">
        <v>18774</v>
      </c>
    </row>
    <row r="3336" spans="1:17" s="208" customFormat="1" ht="12">
      <c r="A3336" s="209" t="str">
        <f t="shared" si="104"/>
        <v>##1801826839</v>
      </c>
      <c r="B3336" s="210" t="s">
        <v>19385</v>
      </c>
      <c r="C3336" s="211" t="s">
        <v>38</v>
      </c>
      <c r="D3336" s="211" t="s">
        <v>38</v>
      </c>
      <c r="E3336" s="211" t="s">
        <v>3649</v>
      </c>
      <c r="F3336" s="211" t="s">
        <v>37</v>
      </c>
      <c r="G3336" s="211" t="s">
        <v>1738</v>
      </c>
      <c r="H3336" s="212" t="s">
        <v>2902</v>
      </c>
      <c r="I3336" s="213" t="s">
        <v>39</v>
      </c>
      <c r="J3336" s="201" t="str">
        <f t="shared" si="105"/>
        <v>0602</v>
      </c>
      <c r="K3336" s="240" t="s">
        <v>17386</v>
      </c>
      <c r="L3336" s="240" t="s">
        <v>13094</v>
      </c>
      <c r="M3336" s="214">
        <v>44098</v>
      </c>
      <c r="N3336" s="209" t="s">
        <v>18765</v>
      </c>
      <c r="O3336" s="215" t="s">
        <v>18766</v>
      </c>
      <c r="P3336" s="215" t="s">
        <v>18773</v>
      </c>
      <c r="Q3336" s="215" t="s">
        <v>18774</v>
      </c>
    </row>
    <row r="3337" spans="1:17" s="208" customFormat="1" ht="12">
      <c r="A3337" s="209" t="str">
        <f t="shared" si="104"/>
        <v>1801826839MR1801826839</v>
      </c>
      <c r="B3337" s="210" t="s">
        <v>19385</v>
      </c>
      <c r="C3337" s="211" t="s">
        <v>38</v>
      </c>
      <c r="D3337" s="211" t="s">
        <v>38</v>
      </c>
      <c r="E3337" s="211" t="s">
        <v>17391</v>
      </c>
      <c r="F3337" s="211" t="s">
        <v>37</v>
      </c>
      <c r="G3337" s="211" t="s">
        <v>1738</v>
      </c>
      <c r="H3337" s="212" t="s">
        <v>2902</v>
      </c>
      <c r="I3337" s="213" t="s">
        <v>39</v>
      </c>
      <c r="J3337" s="201" t="str">
        <f t="shared" si="105"/>
        <v>0602</v>
      </c>
      <c r="K3337" s="209" t="s">
        <v>14723</v>
      </c>
      <c r="L3337" s="209" t="s">
        <v>13916</v>
      </c>
      <c r="M3337" s="214">
        <v>44098</v>
      </c>
      <c r="N3337" s="209" t="s">
        <v>18765</v>
      </c>
      <c r="O3337" s="215" t="s">
        <v>18766</v>
      </c>
      <c r="P3337" s="215" t="s">
        <v>18773</v>
      </c>
      <c r="Q3337" s="215" t="s">
        <v>18774</v>
      </c>
    </row>
    <row r="3338" spans="1:17" s="208" customFormat="1" ht="12">
      <c r="A3338" s="209" t="str">
        <f t="shared" si="104"/>
        <v>9A-100166261801826839</v>
      </c>
      <c r="B3338" s="210" t="s">
        <v>19385</v>
      </c>
      <c r="C3338" s="211" t="s">
        <v>38</v>
      </c>
      <c r="D3338" s="211" t="s">
        <v>38</v>
      </c>
      <c r="E3338" s="211" t="s">
        <v>17389</v>
      </c>
      <c r="F3338" s="211" t="s">
        <v>37</v>
      </c>
      <c r="G3338" s="211" t="s">
        <v>1738</v>
      </c>
      <c r="H3338" s="212" t="s">
        <v>2902</v>
      </c>
      <c r="I3338" s="213" t="s">
        <v>39</v>
      </c>
      <c r="J3338" s="201" t="str">
        <f t="shared" si="105"/>
        <v>0602</v>
      </c>
      <c r="K3338" s="209"/>
      <c r="L3338" s="240" t="s">
        <v>13094</v>
      </c>
      <c r="M3338" s="214">
        <v>44098</v>
      </c>
      <c r="N3338" s="209" t="s">
        <v>18765</v>
      </c>
      <c r="O3338" s="215" t="s">
        <v>18766</v>
      </c>
      <c r="P3338" s="215" t="s">
        <v>18773</v>
      </c>
      <c r="Q3338" s="215" t="s">
        <v>18774</v>
      </c>
    </row>
    <row r="3339" spans="1:17" s="208" customFormat="1" ht="12">
      <c r="A3339" s="209" t="str">
        <f t="shared" si="104"/>
        <v>9C-QMA0000021591181801826839</v>
      </c>
      <c r="B3339" s="210" t="s">
        <v>19385</v>
      </c>
      <c r="C3339" s="211" t="s">
        <v>38</v>
      </c>
      <c r="D3339" s="211" t="s">
        <v>38</v>
      </c>
      <c r="E3339" s="211" t="s">
        <v>17390</v>
      </c>
      <c r="F3339" s="211" t="s">
        <v>37</v>
      </c>
      <c r="G3339" s="211" t="s">
        <v>1738</v>
      </c>
      <c r="H3339" s="212" t="s">
        <v>2902</v>
      </c>
      <c r="I3339" s="213" t="s">
        <v>39</v>
      </c>
      <c r="J3339" s="201" t="str">
        <f t="shared" si="105"/>
        <v>0602</v>
      </c>
      <c r="K3339" s="209"/>
      <c r="L3339" s="240" t="s">
        <v>13094</v>
      </c>
      <c r="M3339" s="214">
        <v>44098</v>
      </c>
      <c r="N3339" s="209" t="s">
        <v>18765</v>
      </c>
      <c r="O3339" s="215" t="s">
        <v>18766</v>
      </c>
      <c r="P3339" s="215" t="s">
        <v>18773</v>
      </c>
      <c r="Q3339" s="215" t="s">
        <v>18774</v>
      </c>
    </row>
    <row r="3340" spans="1:17" s="208" customFormat="1" ht="12">
      <c r="A3340" s="209" t="str">
        <f t="shared" si="104"/>
        <v>1696114021497840466</v>
      </c>
      <c r="B3340" s="210" t="s">
        <v>19388</v>
      </c>
      <c r="C3340" s="211" t="s">
        <v>17393</v>
      </c>
      <c r="D3340" s="211" t="s">
        <v>1592</v>
      </c>
      <c r="E3340" s="211" t="s">
        <v>17394</v>
      </c>
      <c r="F3340" s="211" t="s">
        <v>1591</v>
      </c>
      <c r="G3340" s="211" t="s">
        <v>3063</v>
      </c>
      <c r="H3340" s="212" t="s">
        <v>3163</v>
      </c>
      <c r="I3340" s="213" t="s">
        <v>1593</v>
      </c>
      <c r="J3340" s="201" t="str">
        <f t="shared" si="105"/>
        <v>0603</v>
      </c>
      <c r="K3340" s="209"/>
      <c r="L3340" s="209"/>
      <c r="M3340" s="214"/>
      <c r="N3340" s="209" t="s">
        <v>18866</v>
      </c>
      <c r="O3340" s="215" t="s">
        <v>18867</v>
      </c>
      <c r="P3340" s="215" t="s">
        <v>18868</v>
      </c>
      <c r="Q3340" s="215" t="s">
        <v>18869</v>
      </c>
    </row>
    <row r="3341" spans="1:17" s="208" customFormat="1" ht="12">
      <c r="A3341" s="209" t="str">
        <f t="shared" si="104"/>
        <v>1696114031497840466</v>
      </c>
      <c r="B3341" s="210" t="s">
        <v>19388</v>
      </c>
      <c r="C3341" s="211" t="s">
        <v>17393</v>
      </c>
      <c r="D3341" s="211" t="s">
        <v>1592</v>
      </c>
      <c r="E3341" s="211" t="s">
        <v>17395</v>
      </c>
      <c r="F3341" s="211" t="s">
        <v>1591</v>
      </c>
      <c r="G3341" s="211" t="s">
        <v>3063</v>
      </c>
      <c r="H3341" s="212" t="s">
        <v>3163</v>
      </c>
      <c r="I3341" s="213" t="s">
        <v>1593</v>
      </c>
      <c r="J3341" s="201" t="str">
        <f t="shared" si="105"/>
        <v>0603</v>
      </c>
      <c r="K3341" s="209"/>
      <c r="L3341" s="209"/>
      <c r="M3341" s="214"/>
      <c r="N3341" s="209" t="s">
        <v>18866</v>
      </c>
      <c r="O3341" s="215" t="s">
        <v>18867</v>
      </c>
      <c r="P3341" s="215" t="s">
        <v>18868</v>
      </c>
      <c r="Q3341" s="215" t="s">
        <v>18869</v>
      </c>
    </row>
    <row r="3342" spans="1:17" s="208" customFormat="1" ht="12">
      <c r="A3342" s="209" t="str">
        <f t="shared" si="104"/>
        <v>3504532011538551791</v>
      </c>
      <c r="B3342" s="210" t="s">
        <v>19388</v>
      </c>
      <c r="C3342" s="211" t="s">
        <v>1592</v>
      </c>
      <c r="D3342" s="211" t="s">
        <v>1592</v>
      </c>
      <c r="E3342" s="211" t="s">
        <v>1591</v>
      </c>
      <c r="F3342" s="211" t="s">
        <v>1591</v>
      </c>
      <c r="G3342" s="211" t="s">
        <v>3063</v>
      </c>
      <c r="H3342" s="212" t="s">
        <v>3163</v>
      </c>
      <c r="I3342" s="213" t="s">
        <v>1593</v>
      </c>
      <c r="J3342" s="201" t="str">
        <f t="shared" si="105"/>
        <v>0603</v>
      </c>
      <c r="K3342" s="209"/>
      <c r="L3342" s="209"/>
      <c r="M3342" s="214"/>
      <c r="N3342" s="209" t="s">
        <v>18866</v>
      </c>
      <c r="O3342" s="215" t="s">
        <v>18867</v>
      </c>
      <c r="P3342" s="215" t="s">
        <v>18868</v>
      </c>
      <c r="Q3342" s="215" t="s">
        <v>18869</v>
      </c>
    </row>
    <row r="3343" spans="1:17" s="208" customFormat="1" ht="12">
      <c r="A3343" s="209" t="str">
        <f t="shared" si="104"/>
        <v>1538551791MR1538551791</v>
      </c>
      <c r="B3343" s="210" t="s">
        <v>19388</v>
      </c>
      <c r="C3343" s="211" t="s">
        <v>1592</v>
      </c>
      <c r="D3343" s="211" t="s">
        <v>1592</v>
      </c>
      <c r="E3343" s="211" t="s">
        <v>17392</v>
      </c>
      <c r="F3343" s="211" t="s">
        <v>1591</v>
      </c>
      <c r="G3343" s="211" t="s">
        <v>3063</v>
      </c>
      <c r="H3343" s="212" t="s">
        <v>3163</v>
      </c>
      <c r="I3343" s="213" t="s">
        <v>1593</v>
      </c>
      <c r="J3343" s="201" t="str">
        <f t="shared" si="105"/>
        <v>0603</v>
      </c>
      <c r="K3343" s="209"/>
      <c r="L3343" s="209"/>
      <c r="M3343" s="214"/>
      <c r="N3343" s="209" t="s">
        <v>18866</v>
      </c>
      <c r="O3343" s="215" t="s">
        <v>18867</v>
      </c>
      <c r="P3343" s="215" t="s">
        <v>18868</v>
      </c>
      <c r="Q3343" s="215" t="s">
        <v>18869</v>
      </c>
    </row>
    <row r="3344" spans="1:17" s="208" customFormat="1" ht="12">
      <c r="A3344" s="209" t="str">
        <f t="shared" si="104"/>
        <v>1714610011629064928</v>
      </c>
      <c r="B3344" s="210" t="s">
        <v>19389</v>
      </c>
      <c r="C3344" s="211" t="s">
        <v>406</v>
      </c>
      <c r="D3344" s="211" t="s">
        <v>406</v>
      </c>
      <c r="E3344" s="211" t="s">
        <v>405</v>
      </c>
      <c r="F3344" s="211" t="s">
        <v>405</v>
      </c>
      <c r="G3344" s="211" t="s">
        <v>1771</v>
      </c>
      <c r="H3344" s="212" t="s">
        <v>3169</v>
      </c>
      <c r="I3344" s="213" t="s">
        <v>407</v>
      </c>
      <c r="J3344" s="201" t="str">
        <f t="shared" si="105"/>
        <v>0605</v>
      </c>
      <c r="K3344" s="209"/>
      <c r="L3344" s="209"/>
      <c r="M3344" s="214"/>
      <c r="N3344" s="209" t="s">
        <v>18765</v>
      </c>
      <c r="O3344" s="215" t="s">
        <v>18766</v>
      </c>
      <c r="P3344" s="215" t="s">
        <v>18767</v>
      </c>
      <c r="Q3344" s="215" t="s">
        <v>18768</v>
      </c>
    </row>
    <row r="3345" spans="1:17" s="208" customFormat="1" ht="12">
      <c r="A3345" s="209" t="str">
        <f t="shared" si="104"/>
        <v>1714610021609071976</v>
      </c>
      <c r="B3345" s="210" t="s">
        <v>19389</v>
      </c>
      <c r="C3345" s="211" t="s">
        <v>17396</v>
      </c>
      <c r="D3345" s="211" t="s">
        <v>406</v>
      </c>
      <c r="E3345" s="211" t="s">
        <v>17397</v>
      </c>
      <c r="F3345" s="211" t="s">
        <v>405</v>
      </c>
      <c r="G3345" s="211" t="s">
        <v>1771</v>
      </c>
      <c r="H3345" s="212" t="s">
        <v>3169</v>
      </c>
      <c r="I3345" s="213" t="s">
        <v>407</v>
      </c>
      <c r="J3345" s="201" t="str">
        <f t="shared" si="105"/>
        <v>0605</v>
      </c>
      <c r="K3345" s="209"/>
      <c r="L3345" s="209"/>
      <c r="M3345" s="214"/>
      <c r="N3345" s="209" t="s">
        <v>18765</v>
      </c>
      <c r="O3345" s="215" t="s">
        <v>18766</v>
      </c>
      <c r="P3345" s="215" t="s">
        <v>18767</v>
      </c>
      <c r="Q3345" s="215" t="s">
        <v>18768</v>
      </c>
    </row>
    <row r="3346" spans="1:17" s="208" customFormat="1" ht="12">
      <c r="A3346" s="209" t="str">
        <f t="shared" si="104"/>
        <v>1714610021629064928</v>
      </c>
      <c r="B3346" s="210" t="s">
        <v>19389</v>
      </c>
      <c r="C3346" s="211" t="s">
        <v>406</v>
      </c>
      <c r="D3346" s="211" t="s">
        <v>406</v>
      </c>
      <c r="E3346" s="211" t="s">
        <v>17397</v>
      </c>
      <c r="F3346" s="211" t="s">
        <v>405</v>
      </c>
      <c r="G3346" s="211" t="s">
        <v>1771</v>
      </c>
      <c r="H3346" s="212" t="s">
        <v>3169</v>
      </c>
      <c r="I3346" s="213" t="s">
        <v>407</v>
      </c>
      <c r="J3346" s="201" t="str">
        <f t="shared" si="105"/>
        <v>0605</v>
      </c>
      <c r="K3346" s="209"/>
      <c r="L3346" s="209"/>
      <c r="M3346" s="214"/>
      <c r="N3346" s="209" t="s">
        <v>18765</v>
      </c>
      <c r="O3346" s="215" t="s">
        <v>18766</v>
      </c>
      <c r="P3346" s="215" t="s">
        <v>18767</v>
      </c>
      <c r="Q3346" s="215" t="s">
        <v>18768</v>
      </c>
    </row>
    <row r="3347" spans="1:17" s="208" customFormat="1" ht="12">
      <c r="A3347" s="209" t="str">
        <f t="shared" si="104"/>
        <v>##1629064928</v>
      </c>
      <c r="B3347" s="210" t="s">
        <v>19389</v>
      </c>
      <c r="C3347" s="211" t="s">
        <v>406</v>
      </c>
      <c r="D3347" s="211" t="s">
        <v>406</v>
      </c>
      <c r="E3347" s="211" t="s">
        <v>3649</v>
      </c>
      <c r="F3347" s="211" t="s">
        <v>405</v>
      </c>
      <c r="G3347" s="211" t="s">
        <v>1771</v>
      </c>
      <c r="H3347" s="212" t="s">
        <v>3169</v>
      </c>
      <c r="I3347" s="213" t="s">
        <v>407</v>
      </c>
      <c r="J3347" s="201" t="str">
        <f t="shared" si="105"/>
        <v>0605</v>
      </c>
      <c r="K3347" s="209" t="s">
        <v>14592</v>
      </c>
      <c r="L3347" s="209"/>
      <c r="M3347" s="214"/>
      <c r="N3347" s="209" t="s">
        <v>18765</v>
      </c>
      <c r="O3347" s="215" t="s">
        <v>18766</v>
      </c>
      <c r="P3347" s="215" t="s">
        <v>18767</v>
      </c>
      <c r="Q3347" s="215" t="s">
        <v>18768</v>
      </c>
    </row>
    <row r="3348" spans="1:17" s="208" customFormat="1" ht="12">
      <c r="A3348" s="209" t="str">
        <f t="shared" si="104"/>
        <v>6A-01063501629064928</v>
      </c>
      <c r="B3348" s="210" t="s">
        <v>19389</v>
      </c>
      <c r="C3348" s="211" t="s">
        <v>406</v>
      </c>
      <c r="D3348" s="211" t="s">
        <v>406</v>
      </c>
      <c r="E3348" s="211" t="s">
        <v>17398</v>
      </c>
      <c r="F3348" s="211" t="s">
        <v>405</v>
      </c>
      <c r="G3348" s="211" t="s">
        <v>1771</v>
      </c>
      <c r="H3348" s="212" t="s">
        <v>3169</v>
      </c>
      <c r="I3348" s="213" t="s">
        <v>407</v>
      </c>
      <c r="J3348" s="201" t="str">
        <f t="shared" si="105"/>
        <v>0605</v>
      </c>
      <c r="K3348" s="209"/>
      <c r="L3348" s="209"/>
      <c r="M3348" s="214"/>
      <c r="N3348" s="209" t="s">
        <v>18765</v>
      </c>
      <c r="O3348" s="215" t="s">
        <v>18766</v>
      </c>
      <c r="P3348" s="215" t="s">
        <v>18767</v>
      </c>
      <c r="Q3348" s="215" t="s">
        <v>18768</v>
      </c>
    </row>
    <row r="3349" spans="1:17" s="208" customFormat="1" ht="12">
      <c r="A3349" s="209" t="str">
        <f t="shared" si="104"/>
        <v>6A-010635081629064928</v>
      </c>
      <c r="B3349" s="210" t="s">
        <v>19389</v>
      </c>
      <c r="C3349" s="211" t="s">
        <v>406</v>
      </c>
      <c r="D3349" s="211" t="s">
        <v>406</v>
      </c>
      <c r="E3349" s="211" t="s">
        <v>17399</v>
      </c>
      <c r="F3349" s="211" t="s">
        <v>405</v>
      </c>
      <c r="G3349" s="211" t="s">
        <v>1771</v>
      </c>
      <c r="H3349" s="212" t="s">
        <v>3169</v>
      </c>
      <c r="I3349" s="213" t="s">
        <v>407</v>
      </c>
      <c r="J3349" s="201" t="str">
        <f t="shared" si="105"/>
        <v>0605</v>
      </c>
      <c r="K3349" s="209"/>
      <c r="L3349" s="209"/>
      <c r="M3349" s="214"/>
      <c r="N3349" s="209" t="s">
        <v>18765</v>
      </c>
      <c r="O3349" s="215" t="s">
        <v>18766</v>
      </c>
      <c r="P3349" s="215" t="s">
        <v>18767</v>
      </c>
      <c r="Q3349" s="215" t="s">
        <v>18768</v>
      </c>
    </row>
    <row r="3350" spans="1:17" s="208" customFormat="1" ht="12">
      <c r="A3350" s="209" t="str">
        <f t="shared" si="104"/>
        <v>9A-01063501629064928</v>
      </c>
      <c r="B3350" s="210" t="s">
        <v>19389</v>
      </c>
      <c r="C3350" s="211" t="s">
        <v>406</v>
      </c>
      <c r="D3350" s="211" t="s">
        <v>406</v>
      </c>
      <c r="E3350" s="211" t="s">
        <v>17400</v>
      </c>
      <c r="F3350" s="211" t="s">
        <v>405</v>
      </c>
      <c r="G3350" s="211" t="s">
        <v>1771</v>
      </c>
      <c r="H3350" s="212" t="s">
        <v>3169</v>
      </c>
      <c r="I3350" s="213" t="s">
        <v>407</v>
      </c>
      <c r="J3350" s="201" t="str">
        <f t="shared" si="105"/>
        <v>0605</v>
      </c>
      <c r="K3350" s="209"/>
      <c r="L3350" s="209"/>
      <c r="M3350" s="214"/>
      <c r="N3350" s="209" t="s">
        <v>18765</v>
      </c>
      <c r="O3350" s="215" t="s">
        <v>18766</v>
      </c>
      <c r="P3350" s="215" t="s">
        <v>18767</v>
      </c>
      <c r="Q3350" s="215" t="s">
        <v>18768</v>
      </c>
    </row>
    <row r="3351" spans="1:17" s="208" customFormat="1" ht="12">
      <c r="A3351" s="209" t="str">
        <f t="shared" si="104"/>
        <v>9A-010635081629064928</v>
      </c>
      <c r="B3351" s="210" t="s">
        <v>19389</v>
      </c>
      <c r="C3351" s="211" t="s">
        <v>406</v>
      </c>
      <c r="D3351" s="211" t="s">
        <v>406</v>
      </c>
      <c r="E3351" s="211" t="s">
        <v>17401</v>
      </c>
      <c r="F3351" s="211" t="s">
        <v>405</v>
      </c>
      <c r="G3351" s="211" t="s">
        <v>1771</v>
      </c>
      <c r="H3351" s="212" t="s">
        <v>3169</v>
      </c>
      <c r="I3351" s="213" t="s">
        <v>407</v>
      </c>
      <c r="J3351" s="201" t="str">
        <f t="shared" si="105"/>
        <v>0605</v>
      </c>
      <c r="K3351" s="209"/>
      <c r="L3351" s="209"/>
      <c r="M3351" s="214"/>
      <c r="N3351" s="209" t="s">
        <v>18765</v>
      </c>
      <c r="O3351" s="215" t="s">
        <v>18766</v>
      </c>
      <c r="P3351" s="215" t="s">
        <v>18767</v>
      </c>
      <c r="Q3351" s="215" t="s">
        <v>18768</v>
      </c>
    </row>
    <row r="3352" spans="1:17" s="208" customFormat="1" ht="12">
      <c r="A3352" s="209" t="str">
        <f t="shared" si="104"/>
        <v>1718488011649273434</v>
      </c>
      <c r="B3352" s="210" t="s">
        <v>19390</v>
      </c>
      <c r="C3352" s="211" t="s">
        <v>527</v>
      </c>
      <c r="D3352" s="211" t="s">
        <v>527</v>
      </c>
      <c r="E3352" s="211" t="s">
        <v>3555</v>
      </c>
      <c r="F3352" s="211" t="s">
        <v>526</v>
      </c>
      <c r="G3352" s="211" t="s">
        <v>2240</v>
      </c>
      <c r="H3352" s="212" t="s">
        <v>2239</v>
      </c>
      <c r="I3352" s="213" t="s">
        <v>19391</v>
      </c>
      <c r="J3352" s="201" t="str">
        <f t="shared" si="105"/>
        <v>0606</v>
      </c>
      <c r="K3352" s="209"/>
      <c r="L3352" s="209"/>
      <c r="M3352" s="214"/>
      <c r="N3352" s="209" t="s">
        <v>18777</v>
      </c>
      <c r="O3352" s="215" t="s">
        <v>18778</v>
      </c>
      <c r="P3352" s="215" t="s">
        <v>18937</v>
      </c>
      <c r="Q3352" s="215" t="s">
        <v>18938</v>
      </c>
    </row>
    <row r="3353" spans="1:17" s="208" customFormat="1" ht="12">
      <c r="A3353" s="209" t="str">
        <f t="shared" si="104"/>
        <v>1718488021649273434</v>
      </c>
      <c r="B3353" s="210" t="s">
        <v>19390</v>
      </c>
      <c r="C3353" s="211" t="s">
        <v>527</v>
      </c>
      <c r="D3353" s="211" t="s">
        <v>527</v>
      </c>
      <c r="E3353" s="211" t="s">
        <v>17402</v>
      </c>
      <c r="F3353" s="211" t="s">
        <v>526</v>
      </c>
      <c r="G3353" s="211" t="s">
        <v>2240</v>
      </c>
      <c r="H3353" s="212" t="s">
        <v>2239</v>
      </c>
      <c r="I3353" s="213" t="s">
        <v>19391</v>
      </c>
      <c r="J3353" s="201" t="str">
        <f t="shared" si="105"/>
        <v>0606</v>
      </c>
      <c r="K3353" s="209"/>
      <c r="L3353" s="209"/>
      <c r="M3353" s="214"/>
      <c r="N3353" s="209" t="s">
        <v>18777</v>
      </c>
      <c r="O3353" s="215" t="s">
        <v>18778</v>
      </c>
      <c r="P3353" s="215" t="s">
        <v>18937</v>
      </c>
      <c r="Q3353" s="215" t="s">
        <v>18938</v>
      </c>
    </row>
    <row r="3354" spans="1:17" s="208" customFormat="1" ht="12">
      <c r="A3354" s="209" t="str">
        <f t="shared" si="104"/>
        <v>1718488031649273434</v>
      </c>
      <c r="B3354" s="210" t="s">
        <v>19390</v>
      </c>
      <c r="C3354" s="211" t="s">
        <v>527</v>
      </c>
      <c r="D3354" s="211" t="s">
        <v>527</v>
      </c>
      <c r="E3354" s="211" t="s">
        <v>17403</v>
      </c>
      <c r="F3354" s="211" t="s">
        <v>526</v>
      </c>
      <c r="G3354" s="211" t="s">
        <v>2240</v>
      </c>
      <c r="H3354" s="212" t="s">
        <v>2239</v>
      </c>
      <c r="I3354" s="213" t="s">
        <v>19391</v>
      </c>
      <c r="J3354" s="201" t="str">
        <f t="shared" si="105"/>
        <v>0606</v>
      </c>
      <c r="K3354" s="209"/>
      <c r="L3354" s="209"/>
      <c r="M3354" s="214"/>
      <c r="N3354" s="209" t="s">
        <v>18777</v>
      </c>
      <c r="O3354" s="215" t="s">
        <v>18778</v>
      </c>
      <c r="P3354" s="215" t="s">
        <v>18937</v>
      </c>
      <c r="Q3354" s="215" t="s">
        <v>18938</v>
      </c>
    </row>
    <row r="3355" spans="1:17" s="208" customFormat="1" ht="12">
      <c r="A3355" s="209" t="str">
        <f t="shared" si="104"/>
        <v>1718488041649273434</v>
      </c>
      <c r="B3355" s="210" t="s">
        <v>19390</v>
      </c>
      <c r="C3355" s="211" t="s">
        <v>527</v>
      </c>
      <c r="D3355" s="211" t="s">
        <v>527</v>
      </c>
      <c r="E3355" s="211" t="s">
        <v>17404</v>
      </c>
      <c r="F3355" s="211" t="s">
        <v>526</v>
      </c>
      <c r="G3355" s="211" t="s">
        <v>2240</v>
      </c>
      <c r="H3355" s="212" t="s">
        <v>2239</v>
      </c>
      <c r="I3355" s="213" t="s">
        <v>19391</v>
      </c>
      <c r="J3355" s="201" t="str">
        <f t="shared" si="105"/>
        <v>0606</v>
      </c>
      <c r="K3355" s="209"/>
      <c r="L3355" s="209"/>
      <c r="M3355" s="214"/>
      <c r="N3355" s="209" t="s">
        <v>18777</v>
      </c>
      <c r="O3355" s="215" t="s">
        <v>18778</v>
      </c>
      <c r="P3355" s="215" t="s">
        <v>18937</v>
      </c>
      <c r="Q3355" s="215" t="s">
        <v>18938</v>
      </c>
    </row>
    <row r="3356" spans="1:17" s="208" customFormat="1" ht="12">
      <c r="A3356" s="209" t="str">
        <f t="shared" si="104"/>
        <v>1718488051649273434</v>
      </c>
      <c r="B3356" s="210" t="s">
        <v>19390</v>
      </c>
      <c r="C3356" s="211" t="s">
        <v>527</v>
      </c>
      <c r="D3356" s="211" t="s">
        <v>527</v>
      </c>
      <c r="E3356" s="211" t="s">
        <v>526</v>
      </c>
      <c r="F3356" s="211" t="s">
        <v>526</v>
      </c>
      <c r="G3356" s="211" t="s">
        <v>2240</v>
      </c>
      <c r="H3356" s="212" t="s">
        <v>2239</v>
      </c>
      <c r="I3356" s="213" t="s">
        <v>19391</v>
      </c>
      <c r="J3356" s="201" t="str">
        <f t="shared" si="105"/>
        <v>0606</v>
      </c>
      <c r="K3356" s="209"/>
      <c r="L3356" s="209"/>
      <c r="M3356" s="214"/>
      <c r="N3356" s="209" t="s">
        <v>18777</v>
      </c>
      <c r="O3356" s="215" t="s">
        <v>18778</v>
      </c>
      <c r="P3356" s="215" t="s">
        <v>18937</v>
      </c>
      <c r="Q3356" s="215" t="s">
        <v>18938</v>
      </c>
    </row>
    <row r="3357" spans="1:17" s="208" customFormat="1" ht="12">
      <c r="A3357" s="209" t="str">
        <f t="shared" si="104"/>
        <v>##1649273434</v>
      </c>
      <c r="B3357" s="210" t="s">
        <v>19390</v>
      </c>
      <c r="C3357" s="211" t="s">
        <v>527</v>
      </c>
      <c r="D3357" s="211" t="s">
        <v>527</v>
      </c>
      <c r="E3357" s="211" t="s">
        <v>3649</v>
      </c>
      <c r="F3357" s="211" t="s">
        <v>526</v>
      </c>
      <c r="G3357" s="211" t="s">
        <v>2240</v>
      </c>
      <c r="H3357" s="212" t="s">
        <v>2239</v>
      </c>
      <c r="I3357" s="213" t="s">
        <v>19391</v>
      </c>
      <c r="J3357" s="201" t="str">
        <f t="shared" si="105"/>
        <v>0606</v>
      </c>
      <c r="K3357" s="209"/>
      <c r="L3357" s="209"/>
      <c r="M3357" s="214"/>
      <c r="N3357" s="209" t="s">
        <v>18777</v>
      </c>
      <c r="O3357" s="215" t="s">
        <v>18778</v>
      </c>
      <c r="P3357" s="215" t="s">
        <v>18937</v>
      </c>
      <c r="Q3357" s="215" t="s">
        <v>18938</v>
      </c>
    </row>
    <row r="3358" spans="1:17" s="208" customFormat="1" ht="12">
      <c r="A3358" s="209" t="str">
        <f t="shared" si="104"/>
        <v>1722621011679503858</v>
      </c>
      <c r="B3358" s="210" t="s">
        <v>19392</v>
      </c>
      <c r="C3358" s="211" t="s">
        <v>17405</v>
      </c>
      <c r="D3358" s="211" t="s">
        <v>17405</v>
      </c>
      <c r="E3358" s="211" t="s">
        <v>17406</v>
      </c>
      <c r="F3358" s="211" t="s">
        <v>17406</v>
      </c>
      <c r="G3358" s="211" t="s">
        <v>17407</v>
      </c>
      <c r="H3358" s="212" t="s">
        <v>17408</v>
      </c>
      <c r="I3358" s="213" t="s">
        <v>19393</v>
      </c>
      <c r="J3358" s="201" t="str">
        <f t="shared" si="105"/>
        <v>0607</v>
      </c>
      <c r="K3358" s="209"/>
      <c r="L3358" s="209"/>
      <c r="M3358" s="214"/>
      <c r="N3358" s="209" t="s">
        <v>18765</v>
      </c>
      <c r="O3358" s="215" t="s">
        <v>18766</v>
      </c>
      <c r="P3358" s="215" t="s">
        <v>18767</v>
      </c>
      <c r="Q3358" s="215" t="s">
        <v>18768</v>
      </c>
    </row>
    <row r="3359" spans="1:17" s="208" customFormat="1" ht="12">
      <c r="A3359" s="209" t="str">
        <f t="shared" si="104"/>
        <v>1722621021679503858</v>
      </c>
      <c r="B3359" s="210" t="s">
        <v>19392</v>
      </c>
      <c r="C3359" s="211" t="s">
        <v>17405</v>
      </c>
      <c r="D3359" s="211" t="s">
        <v>17405</v>
      </c>
      <c r="E3359" s="211" t="s">
        <v>17409</v>
      </c>
      <c r="F3359" s="211" t="s">
        <v>17406</v>
      </c>
      <c r="G3359" s="211" t="s">
        <v>17407</v>
      </c>
      <c r="H3359" s="212" t="s">
        <v>17408</v>
      </c>
      <c r="I3359" s="213" t="s">
        <v>19393</v>
      </c>
      <c r="J3359" s="201" t="str">
        <f t="shared" si="105"/>
        <v>0607</v>
      </c>
      <c r="K3359" s="209"/>
      <c r="L3359" s="209"/>
      <c r="M3359" s="214"/>
      <c r="N3359" s="209" t="s">
        <v>18765</v>
      </c>
      <c r="O3359" s="215" t="s">
        <v>18766</v>
      </c>
      <c r="P3359" s="215" t="s">
        <v>18767</v>
      </c>
      <c r="Q3359" s="215" t="s">
        <v>18768</v>
      </c>
    </row>
    <row r="3360" spans="1:17" s="208" customFormat="1" ht="12">
      <c r="A3360" s="209" t="str">
        <f t="shared" si="104"/>
        <v>6A-10009641679503858</v>
      </c>
      <c r="B3360" s="210" t="s">
        <v>19392</v>
      </c>
      <c r="C3360" s="211" t="s">
        <v>17405</v>
      </c>
      <c r="D3360" s="211" t="s">
        <v>17405</v>
      </c>
      <c r="E3360" s="211" t="s">
        <v>17410</v>
      </c>
      <c r="F3360" s="211" t="s">
        <v>17406</v>
      </c>
      <c r="G3360" s="211" t="s">
        <v>17407</v>
      </c>
      <c r="H3360" s="212" t="s">
        <v>17408</v>
      </c>
      <c r="I3360" s="213" t="s">
        <v>19393</v>
      </c>
      <c r="J3360" s="201" t="str">
        <f t="shared" si="105"/>
        <v>0607</v>
      </c>
      <c r="K3360" s="209"/>
      <c r="L3360" s="209"/>
      <c r="M3360" s="214"/>
      <c r="N3360" s="209" t="s">
        <v>18765</v>
      </c>
      <c r="O3360" s="215" t="s">
        <v>18766</v>
      </c>
      <c r="P3360" s="215" t="s">
        <v>18767</v>
      </c>
      <c r="Q3360" s="215" t="s">
        <v>18768</v>
      </c>
    </row>
    <row r="3361" spans="1:20" ht="12">
      <c r="A3361" s="209" t="str">
        <f t="shared" si="104"/>
        <v>1726200011982609558</v>
      </c>
      <c r="B3361" s="210" t="s">
        <v>19394</v>
      </c>
      <c r="C3361" s="211" t="s">
        <v>460</v>
      </c>
      <c r="D3361" s="211" t="s">
        <v>460</v>
      </c>
      <c r="E3361" s="211" t="s">
        <v>459</v>
      </c>
      <c r="F3361" s="211" t="s">
        <v>459</v>
      </c>
      <c r="G3361" s="211" t="s">
        <v>2444</v>
      </c>
      <c r="H3361" s="212" t="s">
        <v>2445</v>
      </c>
      <c r="I3361" s="213" t="s">
        <v>461</v>
      </c>
      <c r="J3361" s="201" t="str">
        <f t="shared" si="105"/>
        <v>0608</v>
      </c>
      <c r="K3361" s="209"/>
      <c r="L3361" s="209"/>
      <c r="M3361" s="214"/>
      <c r="N3361" s="209" t="s">
        <v>18765</v>
      </c>
      <c r="O3361" s="215" t="s">
        <v>18766</v>
      </c>
      <c r="P3361" s="215" t="s">
        <v>18767</v>
      </c>
      <c r="Q3361" s="215" t="s">
        <v>18768</v>
      </c>
      <c r="S3361" s="208"/>
    </row>
    <row r="3362" spans="1:20" ht="12">
      <c r="A3362" s="209" t="str">
        <f t="shared" si="104"/>
        <v>1726200021982609558</v>
      </c>
      <c r="B3362" s="210" t="s">
        <v>19394</v>
      </c>
      <c r="C3362" s="211" t="s">
        <v>460</v>
      </c>
      <c r="D3362" s="211" t="s">
        <v>460</v>
      </c>
      <c r="E3362" s="211" t="s">
        <v>17411</v>
      </c>
      <c r="F3362" s="211" t="s">
        <v>459</v>
      </c>
      <c r="G3362" s="211" t="s">
        <v>2444</v>
      </c>
      <c r="H3362" s="212" t="s">
        <v>2445</v>
      </c>
      <c r="I3362" s="213" t="s">
        <v>461</v>
      </c>
      <c r="J3362" s="201" t="str">
        <f t="shared" si="105"/>
        <v>0608</v>
      </c>
      <c r="K3362" s="209"/>
      <c r="L3362" s="209"/>
      <c r="M3362" s="214"/>
      <c r="N3362" s="209" t="s">
        <v>18765</v>
      </c>
      <c r="O3362" s="215" t="s">
        <v>18766</v>
      </c>
      <c r="P3362" s="215" t="s">
        <v>18767</v>
      </c>
      <c r="Q3362" s="215" t="s">
        <v>18768</v>
      </c>
      <c r="S3362" s="208"/>
    </row>
    <row r="3363" spans="1:20" ht="12">
      <c r="A3363" s="209" t="str">
        <f t="shared" si="104"/>
        <v>##1982609558</v>
      </c>
      <c r="B3363" s="210" t="s">
        <v>19394</v>
      </c>
      <c r="C3363" s="211" t="s">
        <v>460</v>
      </c>
      <c r="D3363" s="211" t="s">
        <v>460</v>
      </c>
      <c r="E3363" s="211" t="s">
        <v>3649</v>
      </c>
      <c r="F3363" s="211" t="s">
        <v>459</v>
      </c>
      <c r="G3363" s="211" t="s">
        <v>2444</v>
      </c>
      <c r="H3363" s="212" t="s">
        <v>2445</v>
      </c>
      <c r="I3363" s="213" t="s">
        <v>461</v>
      </c>
      <c r="J3363" s="201" t="str">
        <f t="shared" si="105"/>
        <v>0608</v>
      </c>
      <c r="K3363" s="209"/>
      <c r="L3363" s="209"/>
      <c r="M3363" s="214"/>
      <c r="N3363" s="209" t="s">
        <v>18765</v>
      </c>
      <c r="O3363" s="215" t="s">
        <v>18766</v>
      </c>
      <c r="P3363" s="215" t="s">
        <v>18767</v>
      </c>
      <c r="Q3363" s="215" t="s">
        <v>18768</v>
      </c>
      <c r="S3363" s="208"/>
    </row>
    <row r="3364" spans="1:20" ht="12">
      <c r="A3364" s="209" t="str">
        <f t="shared" si="104"/>
        <v>1729725011295736593</v>
      </c>
      <c r="B3364" s="210" t="s">
        <v>19395</v>
      </c>
      <c r="C3364" s="211" t="s">
        <v>17412</v>
      </c>
      <c r="D3364" s="211" t="s">
        <v>17412</v>
      </c>
      <c r="E3364" s="211" t="s">
        <v>17413</v>
      </c>
      <c r="F3364" s="211" t="s">
        <v>17413</v>
      </c>
      <c r="G3364" s="211" t="s">
        <v>17414</v>
      </c>
      <c r="H3364" s="212" t="s">
        <v>17415</v>
      </c>
      <c r="I3364" s="213" t="s">
        <v>19396</v>
      </c>
      <c r="J3364" s="201" t="str">
        <f t="shared" si="105"/>
        <v>0609</v>
      </c>
      <c r="K3364" s="209"/>
      <c r="L3364" s="209"/>
      <c r="M3364" s="214"/>
      <c r="N3364" s="209" t="s">
        <v>18777</v>
      </c>
      <c r="O3364" s="215" t="s">
        <v>18778</v>
      </c>
      <c r="P3364" s="215" t="s">
        <v>18937</v>
      </c>
      <c r="Q3364" s="215" t="s">
        <v>18938</v>
      </c>
      <c r="S3364" s="208"/>
    </row>
    <row r="3365" spans="1:20" ht="12">
      <c r="A3365" s="209" t="str">
        <f t="shared" si="104"/>
        <v>1729725021295736593</v>
      </c>
      <c r="B3365" s="210" t="s">
        <v>19395</v>
      </c>
      <c r="C3365" s="211" t="s">
        <v>17412</v>
      </c>
      <c r="D3365" s="211" t="s">
        <v>17412</v>
      </c>
      <c r="E3365" s="211" t="s">
        <v>17416</v>
      </c>
      <c r="F3365" s="211" t="s">
        <v>17413</v>
      </c>
      <c r="G3365" s="211" t="s">
        <v>17414</v>
      </c>
      <c r="H3365" s="212" t="s">
        <v>17415</v>
      </c>
      <c r="I3365" s="213" t="s">
        <v>19396</v>
      </c>
      <c r="J3365" s="201" t="str">
        <f t="shared" si="105"/>
        <v>0609</v>
      </c>
      <c r="K3365" s="209"/>
      <c r="L3365" s="209"/>
      <c r="M3365" s="214"/>
      <c r="N3365" s="209" t="s">
        <v>18777</v>
      </c>
      <c r="O3365" s="215" t="s">
        <v>18778</v>
      </c>
      <c r="P3365" s="215" t="s">
        <v>18937</v>
      </c>
      <c r="Q3365" s="215" t="s">
        <v>18938</v>
      </c>
      <c r="S3365" s="208"/>
    </row>
    <row r="3366" spans="1:20" ht="12">
      <c r="A3366" s="209" t="str">
        <f t="shared" si="104"/>
        <v>1735748011245201656</v>
      </c>
      <c r="B3366" s="210" t="s">
        <v>19397</v>
      </c>
      <c r="C3366" s="211" t="s">
        <v>1144</v>
      </c>
      <c r="D3366" s="211" t="s">
        <v>1144</v>
      </c>
      <c r="E3366" s="211" t="s">
        <v>1143</v>
      </c>
      <c r="F3366" s="211" t="s">
        <v>1143</v>
      </c>
      <c r="G3366" s="211" t="s">
        <v>1704</v>
      </c>
      <c r="H3366" s="212" t="s">
        <v>17417</v>
      </c>
      <c r="I3366" s="213" t="s">
        <v>1145</v>
      </c>
      <c r="J3366" s="201" t="str">
        <f t="shared" si="105"/>
        <v>0610</v>
      </c>
      <c r="K3366" s="209"/>
      <c r="L3366" s="209"/>
      <c r="M3366" s="214"/>
      <c r="N3366" s="209" t="s">
        <v>18777</v>
      </c>
      <c r="O3366" s="215" t="s">
        <v>18778</v>
      </c>
      <c r="P3366" s="215" t="s">
        <v>18767</v>
      </c>
      <c r="Q3366" s="215" t="s">
        <v>18768</v>
      </c>
      <c r="S3366" s="208"/>
    </row>
    <row r="3367" spans="1:20" ht="12">
      <c r="A3367" s="209" t="str">
        <f t="shared" si="104"/>
        <v>1735748021245201656</v>
      </c>
      <c r="B3367" s="210" t="s">
        <v>19397</v>
      </c>
      <c r="C3367" s="211" t="s">
        <v>1144</v>
      </c>
      <c r="D3367" s="211" t="s">
        <v>1144</v>
      </c>
      <c r="E3367" s="211" t="s">
        <v>17419</v>
      </c>
      <c r="F3367" s="211" t="s">
        <v>1143</v>
      </c>
      <c r="G3367" s="211" t="s">
        <v>1704</v>
      </c>
      <c r="H3367" s="212" t="s">
        <v>17417</v>
      </c>
      <c r="I3367" s="213" t="s">
        <v>1145</v>
      </c>
      <c r="J3367" s="201" t="str">
        <f t="shared" si="105"/>
        <v>0610</v>
      </c>
      <c r="K3367" s="209"/>
      <c r="L3367" s="209"/>
      <c r="M3367" s="214"/>
      <c r="N3367" s="209" t="s">
        <v>18777</v>
      </c>
      <c r="O3367" s="215" t="s">
        <v>18778</v>
      </c>
      <c r="P3367" s="215" t="s">
        <v>18767</v>
      </c>
      <c r="Q3367" s="215" t="s">
        <v>18768</v>
      </c>
      <c r="S3367" s="208"/>
    </row>
    <row r="3368" spans="1:20" ht="12">
      <c r="A3368" s="209" t="str">
        <f t="shared" si="104"/>
        <v>1735748021770788168</v>
      </c>
      <c r="B3368" s="210" t="s">
        <v>19397</v>
      </c>
      <c r="C3368" s="211" t="s">
        <v>17418</v>
      </c>
      <c r="D3368" s="211" t="s">
        <v>1144</v>
      </c>
      <c r="E3368" s="211" t="s">
        <v>17419</v>
      </c>
      <c r="F3368" s="211" t="s">
        <v>1143</v>
      </c>
      <c r="G3368" s="211" t="s">
        <v>1704</v>
      </c>
      <c r="H3368" s="212" t="s">
        <v>17417</v>
      </c>
      <c r="I3368" s="213" t="s">
        <v>1145</v>
      </c>
      <c r="J3368" s="201" t="str">
        <f t="shared" si="105"/>
        <v>0610</v>
      </c>
      <c r="K3368" s="209"/>
      <c r="L3368" s="209"/>
      <c r="M3368" s="214"/>
      <c r="N3368" s="209" t="s">
        <v>18777</v>
      </c>
      <c r="O3368" s="215" t="s">
        <v>18778</v>
      </c>
      <c r="P3368" s="215" t="s">
        <v>18767</v>
      </c>
      <c r="Q3368" s="215" t="s">
        <v>18768</v>
      </c>
      <c r="S3368" s="208"/>
    </row>
    <row r="3369" spans="1:20" ht="12">
      <c r="A3369" s="209" t="str">
        <f t="shared" si="104"/>
        <v>##1245201656</v>
      </c>
      <c r="B3369" s="210" t="s">
        <v>19397</v>
      </c>
      <c r="C3369" s="211" t="s">
        <v>1144</v>
      </c>
      <c r="D3369" s="211" t="s">
        <v>1144</v>
      </c>
      <c r="E3369" s="211" t="s">
        <v>3649</v>
      </c>
      <c r="F3369" s="211" t="s">
        <v>1143</v>
      </c>
      <c r="G3369" s="211" t="s">
        <v>1704</v>
      </c>
      <c r="H3369" s="212" t="s">
        <v>17417</v>
      </c>
      <c r="I3369" s="213" t="s">
        <v>1145</v>
      </c>
      <c r="J3369" s="201" t="str">
        <f t="shared" si="105"/>
        <v>0610</v>
      </c>
      <c r="K3369" s="209"/>
      <c r="L3369" s="209"/>
      <c r="M3369" s="214"/>
      <c r="N3369" s="209" t="s">
        <v>18777</v>
      </c>
      <c r="O3369" s="215" t="s">
        <v>18778</v>
      </c>
      <c r="P3369" s="215" t="s">
        <v>18767</v>
      </c>
      <c r="Q3369" s="215" t="s">
        <v>18768</v>
      </c>
      <c r="S3369" s="208"/>
    </row>
    <row r="3370" spans="1:20" ht="12">
      <c r="A3370" s="209" t="str">
        <f t="shared" si="104"/>
        <v>1739955011093712697</v>
      </c>
      <c r="B3370" s="210" t="s">
        <v>19398</v>
      </c>
      <c r="C3370" s="211" t="s">
        <v>1554</v>
      </c>
      <c r="D3370" s="211" t="s">
        <v>1554</v>
      </c>
      <c r="E3370" s="211" t="s">
        <v>17420</v>
      </c>
      <c r="F3370" s="211" t="s">
        <v>1553</v>
      </c>
      <c r="G3370" s="211" t="s">
        <v>1773</v>
      </c>
      <c r="H3370" s="212" t="s">
        <v>1772</v>
      </c>
      <c r="I3370" s="213" t="s">
        <v>1555</v>
      </c>
      <c r="J3370" s="201" t="str">
        <f t="shared" si="105"/>
        <v>0611</v>
      </c>
      <c r="K3370" s="209"/>
      <c r="L3370" s="209"/>
      <c r="M3370" s="214"/>
      <c r="N3370" s="209" t="s">
        <v>18866</v>
      </c>
      <c r="O3370" s="215" t="s">
        <v>18867</v>
      </c>
      <c r="P3370" s="215" t="s">
        <v>18868</v>
      </c>
      <c r="Q3370" s="215" t="s">
        <v>18869</v>
      </c>
      <c r="S3370" s="208"/>
    </row>
    <row r="3371" spans="1:20" ht="12">
      <c r="A3371" s="209" t="str">
        <f t="shared" si="104"/>
        <v>1739955021093712697</v>
      </c>
      <c r="B3371" s="210" t="s">
        <v>19398</v>
      </c>
      <c r="C3371" s="211" t="s">
        <v>1554</v>
      </c>
      <c r="D3371" s="211" t="s">
        <v>1554</v>
      </c>
      <c r="E3371" s="211" t="s">
        <v>17421</v>
      </c>
      <c r="F3371" s="211" t="s">
        <v>1553</v>
      </c>
      <c r="G3371" s="211" t="s">
        <v>1773</v>
      </c>
      <c r="H3371" s="212" t="s">
        <v>1772</v>
      </c>
      <c r="I3371" s="213" t="s">
        <v>1555</v>
      </c>
      <c r="J3371" s="201" t="str">
        <f t="shared" si="105"/>
        <v>0611</v>
      </c>
      <c r="K3371" s="209"/>
      <c r="L3371" s="209"/>
      <c r="M3371" s="214"/>
      <c r="N3371" s="209" t="s">
        <v>18866</v>
      </c>
      <c r="O3371" s="215" t="s">
        <v>18867</v>
      </c>
      <c r="P3371" s="215" t="s">
        <v>18868</v>
      </c>
      <c r="Q3371" s="215" t="s">
        <v>18869</v>
      </c>
      <c r="S3371" s="208"/>
    </row>
    <row r="3372" spans="1:20" ht="12">
      <c r="A3372" s="209" t="str">
        <f t="shared" si="104"/>
        <v>1739955031093712697</v>
      </c>
      <c r="B3372" s="210" t="s">
        <v>19398</v>
      </c>
      <c r="C3372" s="211" t="s">
        <v>1554</v>
      </c>
      <c r="D3372" s="211" t="s">
        <v>1554</v>
      </c>
      <c r="E3372" s="211" t="s">
        <v>1553</v>
      </c>
      <c r="F3372" s="211" t="s">
        <v>1553</v>
      </c>
      <c r="G3372" s="211" t="s">
        <v>1773</v>
      </c>
      <c r="H3372" s="212" t="s">
        <v>1772</v>
      </c>
      <c r="I3372" s="213" t="s">
        <v>1555</v>
      </c>
      <c r="J3372" s="201" t="str">
        <f t="shared" si="105"/>
        <v>0611</v>
      </c>
      <c r="K3372" s="209"/>
      <c r="L3372" s="209"/>
      <c r="M3372" s="214"/>
      <c r="N3372" s="209" t="s">
        <v>18866</v>
      </c>
      <c r="O3372" s="215" t="s">
        <v>18867</v>
      </c>
      <c r="P3372" s="215" t="s">
        <v>18868</v>
      </c>
      <c r="Q3372" s="215" t="s">
        <v>18869</v>
      </c>
      <c r="S3372" s="208"/>
    </row>
    <row r="3373" spans="1:20" ht="15">
      <c r="A3373" s="216" t="str">
        <f t="shared" si="104"/>
        <v>##1093712697</v>
      </c>
      <c r="B3373" s="217" t="s">
        <v>19398</v>
      </c>
      <c r="C3373" s="218" t="s">
        <v>1554</v>
      </c>
      <c r="D3373" s="218" t="s">
        <v>1554</v>
      </c>
      <c r="E3373" s="227" t="s">
        <v>3649</v>
      </c>
      <c r="F3373" s="218" t="s">
        <v>1553</v>
      </c>
      <c r="G3373" s="218" t="s">
        <v>1773</v>
      </c>
      <c r="H3373" s="219" t="s">
        <v>1772</v>
      </c>
      <c r="I3373" s="220" t="s">
        <v>1555</v>
      </c>
      <c r="J3373" s="201" t="str">
        <f t="shared" si="105"/>
        <v>0611</v>
      </c>
      <c r="K3373" s="216"/>
      <c r="L3373" s="216"/>
      <c r="M3373" s="221"/>
      <c r="N3373" s="216" t="s">
        <v>18866</v>
      </c>
      <c r="O3373" s="222" t="s">
        <v>18867</v>
      </c>
      <c r="P3373" s="222" t="s">
        <v>18868</v>
      </c>
      <c r="Q3373" s="222" t="s">
        <v>18869</v>
      </c>
      <c r="R3373" s="223"/>
      <c r="S3373" s="230"/>
      <c r="T3373" s="223"/>
    </row>
    <row r="3374" spans="1:20" ht="12">
      <c r="A3374" s="209" t="str">
        <f t="shared" si="104"/>
        <v>1746620011316933609</v>
      </c>
      <c r="B3374" s="210" t="s">
        <v>19399</v>
      </c>
      <c r="C3374" s="211" t="s">
        <v>980</v>
      </c>
      <c r="D3374" s="211" t="s">
        <v>980</v>
      </c>
      <c r="E3374" s="211" t="s">
        <v>979</v>
      </c>
      <c r="F3374" s="211" t="s">
        <v>979</v>
      </c>
      <c r="G3374" s="211" t="s">
        <v>1862</v>
      </c>
      <c r="H3374" s="212" t="s">
        <v>17422</v>
      </c>
      <c r="I3374" s="213" t="s">
        <v>981</v>
      </c>
      <c r="J3374" s="201" t="str">
        <f t="shared" si="105"/>
        <v>0612</v>
      </c>
      <c r="K3374" s="209"/>
      <c r="L3374" s="209"/>
      <c r="M3374" s="214"/>
      <c r="N3374" s="209" t="s">
        <v>18777</v>
      </c>
      <c r="O3374" s="215" t="s">
        <v>18778</v>
      </c>
      <c r="P3374" s="215" t="s">
        <v>18767</v>
      </c>
      <c r="Q3374" s="215" t="s">
        <v>18768</v>
      </c>
      <c r="S3374" s="208"/>
    </row>
    <row r="3375" spans="1:20" ht="12">
      <c r="A3375" s="209" t="str">
        <f t="shared" si="104"/>
        <v>1746620021316933609</v>
      </c>
      <c r="B3375" s="210" t="s">
        <v>19399</v>
      </c>
      <c r="C3375" s="211" t="s">
        <v>980</v>
      </c>
      <c r="D3375" s="211" t="s">
        <v>980</v>
      </c>
      <c r="E3375" s="211" t="s">
        <v>17424</v>
      </c>
      <c r="F3375" s="211" t="s">
        <v>979</v>
      </c>
      <c r="G3375" s="211" t="s">
        <v>1862</v>
      </c>
      <c r="H3375" s="212" t="s">
        <v>17422</v>
      </c>
      <c r="I3375" s="213" t="s">
        <v>981</v>
      </c>
      <c r="J3375" s="201" t="str">
        <f t="shared" si="105"/>
        <v>0612</v>
      </c>
      <c r="K3375" s="209" t="s">
        <v>9153</v>
      </c>
      <c r="L3375" s="209"/>
      <c r="M3375" s="214"/>
      <c r="N3375" s="209" t="s">
        <v>18777</v>
      </c>
      <c r="O3375" s="215" t="s">
        <v>18778</v>
      </c>
      <c r="P3375" s="215" t="s">
        <v>18767</v>
      </c>
      <c r="Q3375" s="215" t="s">
        <v>18768</v>
      </c>
      <c r="S3375" s="208"/>
    </row>
    <row r="3376" spans="1:20" ht="12">
      <c r="A3376" s="209" t="str">
        <f t="shared" si="104"/>
        <v>1746620021982809257</v>
      </c>
      <c r="B3376" s="210" t="s">
        <v>19399</v>
      </c>
      <c r="C3376" s="211" t="s">
        <v>17423</v>
      </c>
      <c r="D3376" s="211" t="s">
        <v>980</v>
      </c>
      <c r="E3376" s="211" t="s">
        <v>17424</v>
      </c>
      <c r="F3376" s="211" t="s">
        <v>979</v>
      </c>
      <c r="G3376" s="211" t="s">
        <v>1862</v>
      </c>
      <c r="H3376" s="212" t="s">
        <v>17422</v>
      </c>
      <c r="I3376" s="213" t="s">
        <v>981</v>
      </c>
      <c r="J3376" s="201" t="str">
        <f t="shared" si="105"/>
        <v>0612</v>
      </c>
      <c r="K3376" s="209"/>
      <c r="L3376" s="209"/>
      <c r="M3376" s="214"/>
      <c r="N3376" s="209" t="s">
        <v>18777</v>
      </c>
      <c r="O3376" s="215" t="s">
        <v>18778</v>
      </c>
      <c r="P3376" s="215" t="s">
        <v>18767</v>
      </c>
      <c r="Q3376" s="215" t="s">
        <v>18768</v>
      </c>
      <c r="S3376" s="208"/>
    </row>
    <row r="3377" spans="1:17" s="208" customFormat="1" ht="12">
      <c r="A3377" s="209" t="str">
        <f t="shared" si="104"/>
        <v>##1316933609</v>
      </c>
      <c r="B3377" s="210" t="s">
        <v>19399</v>
      </c>
      <c r="C3377" s="211" t="s">
        <v>980</v>
      </c>
      <c r="D3377" s="211" t="s">
        <v>980</v>
      </c>
      <c r="E3377" s="211" t="s">
        <v>3649</v>
      </c>
      <c r="F3377" s="211" t="s">
        <v>979</v>
      </c>
      <c r="G3377" s="211" t="s">
        <v>1862</v>
      </c>
      <c r="H3377" s="212" t="s">
        <v>17422</v>
      </c>
      <c r="I3377" s="213" t="s">
        <v>981</v>
      </c>
      <c r="J3377" s="201" t="str">
        <f t="shared" si="105"/>
        <v>0612</v>
      </c>
      <c r="K3377" s="209" t="s">
        <v>13915</v>
      </c>
      <c r="L3377" s="209" t="s">
        <v>13094</v>
      </c>
      <c r="M3377" s="214">
        <v>44084</v>
      </c>
      <c r="N3377" s="209" t="s">
        <v>18777</v>
      </c>
      <c r="O3377" s="215" t="s">
        <v>18778</v>
      </c>
      <c r="P3377" s="215" t="s">
        <v>18767</v>
      </c>
      <c r="Q3377" s="215" t="s">
        <v>18768</v>
      </c>
    </row>
    <row r="3378" spans="1:17" s="208" customFormat="1" ht="12">
      <c r="A3378" s="209" t="str">
        <f t="shared" si="104"/>
        <v>6A-011638011316933609</v>
      </c>
      <c r="B3378" s="210" t="s">
        <v>19399</v>
      </c>
      <c r="C3378" s="211" t="s">
        <v>980</v>
      </c>
      <c r="D3378" s="211" t="s">
        <v>980</v>
      </c>
      <c r="E3378" s="211" t="s">
        <v>17426</v>
      </c>
      <c r="F3378" s="211" t="s">
        <v>979</v>
      </c>
      <c r="G3378" s="211" t="s">
        <v>1862</v>
      </c>
      <c r="H3378" s="212" t="s">
        <v>17422</v>
      </c>
      <c r="I3378" s="213" t="s">
        <v>981</v>
      </c>
      <c r="J3378" s="201" t="str">
        <f t="shared" si="105"/>
        <v>0612</v>
      </c>
      <c r="K3378" s="209"/>
      <c r="L3378" s="209"/>
      <c r="M3378" s="214"/>
      <c r="N3378" s="209" t="s">
        <v>18777</v>
      </c>
      <c r="O3378" s="215" t="s">
        <v>18778</v>
      </c>
      <c r="P3378" s="215" t="s">
        <v>18767</v>
      </c>
      <c r="Q3378" s="215" t="s">
        <v>18768</v>
      </c>
    </row>
    <row r="3379" spans="1:17" s="208" customFormat="1" ht="12">
      <c r="A3379" s="209" t="str">
        <f t="shared" si="104"/>
        <v>6A-01163801316933609</v>
      </c>
      <c r="B3379" s="210" t="s">
        <v>19399</v>
      </c>
      <c r="C3379" s="211" t="s">
        <v>980</v>
      </c>
      <c r="D3379" s="211" t="s">
        <v>980</v>
      </c>
      <c r="E3379" s="211" t="s">
        <v>17425</v>
      </c>
      <c r="F3379" s="211" t="s">
        <v>979</v>
      </c>
      <c r="G3379" s="211" t="s">
        <v>1862</v>
      </c>
      <c r="H3379" s="212" t="s">
        <v>17422</v>
      </c>
      <c r="I3379" s="213" t="s">
        <v>981</v>
      </c>
      <c r="J3379" s="201" t="str">
        <f t="shared" si="105"/>
        <v>0612</v>
      </c>
      <c r="K3379" s="209"/>
      <c r="L3379" s="209"/>
      <c r="M3379" s="214"/>
      <c r="N3379" s="209" t="s">
        <v>18777</v>
      </c>
      <c r="O3379" s="215" t="s">
        <v>18778</v>
      </c>
      <c r="P3379" s="215" t="s">
        <v>18767</v>
      </c>
      <c r="Q3379" s="215" t="s">
        <v>18768</v>
      </c>
    </row>
    <row r="3380" spans="1:17" s="208" customFormat="1" ht="12">
      <c r="A3380" s="209" t="str">
        <f t="shared" si="104"/>
        <v>9A-011638011316933609</v>
      </c>
      <c r="B3380" s="210" t="s">
        <v>19399</v>
      </c>
      <c r="C3380" s="211" t="s">
        <v>980</v>
      </c>
      <c r="D3380" s="211" t="s">
        <v>980</v>
      </c>
      <c r="E3380" s="211" t="s">
        <v>17428</v>
      </c>
      <c r="F3380" s="211" t="s">
        <v>979</v>
      </c>
      <c r="G3380" s="211" t="s">
        <v>1862</v>
      </c>
      <c r="H3380" s="212" t="s">
        <v>17422</v>
      </c>
      <c r="I3380" s="213" t="s">
        <v>981</v>
      </c>
      <c r="J3380" s="201" t="str">
        <f t="shared" si="105"/>
        <v>0612</v>
      </c>
      <c r="K3380" s="209"/>
      <c r="L3380" s="209"/>
      <c r="M3380" s="214"/>
      <c r="N3380" s="209" t="s">
        <v>18777</v>
      </c>
      <c r="O3380" s="215" t="s">
        <v>18778</v>
      </c>
      <c r="P3380" s="215" t="s">
        <v>18767</v>
      </c>
      <c r="Q3380" s="215" t="s">
        <v>18768</v>
      </c>
    </row>
    <row r="3381" spans="1:17" s="208" customFormat="1" ht="12">
      <c r="A3381" s="209" t="str">
        <f t="shared" si="104"/>
        <v>9A-01163801316933609</v>
      </c>
      <c r="B3381" s="210" t="s">
        <v>19399</v>
      </c>
      <c r="C3381" s="211" t="s">
        <v>980</v>
      </c>
      <c r="D3381" s="211" t="s">
        <v>980</v>
      </c>
      <c r="E3381" s="211" t="s">
        <v>17427</v>
      </c>
      <c r="F3381" s="211" t="s">
        <v>979</v>
      </c>
      <c r="G3381" s="211" t="s">
        <v>1862</v>
      </c>
      <c r="H3381" s="212" t="s">
        <v>17422</v>
      </c>
      <c r="I3381" s="213" t="s">
        <v>981</v>
      </c>
      <c r="J3381" s="201" t="str">
        <f t="shared" si="105"/>
        <v>0612</v>
      </c>
      <c r="K3381" s="209"/>
      <c r="L3381" s="209"/>
      <c r="M3381" s="214"/>
      <c r="N3381" s="209" t="s">
        <v>18777</v>
      </c>
      <c r="O3381" s="215" t="s">
        <v>18778</v>
      </c>
      <c r="P3381" s="215" t="s">
        <v>18767</v>
      </c>
      <c r="Q3381" s="215" t="s">
        <v>18768</v>
      </c>
    </row>
    <row r="3382" spans="1:17" s="208" customFormat="1" ht="12">
      <c r="A3382" s="209" t="str">
        <f t="shared" si="104"/>
        <v>1750119011528081429</v>
      </c>
      <c r="B3382" s="210" t="s">
        <v>19400</v>
      </c>
      <c r="C3382" s="211" t="s">
        <v>17429</v>
      </c>
      <c r="D3382" s="211" t="s">
        <v>17429</v>
      </c>
      <c r="E3382" s="211" t="s">
        <v>17430</v>
      </c>
      <c r="F3382" s="211" t="s">
        <v>17430</v>
      </c>
      <c r="G3382" s="211" t="s">
        <v>17431</v>
      </c>
      <c r="H3382" s="212" t="s">
        <v>17432</v>
      </c>
      <c r="I3382" s="213" t="s">
        <v>19401</v>
      </c>
      <c r="J3382" s="201" t="str">
        <f t="shared" si="105"/>
        <v>0613</v>
      </c>
      <c r="K3382" s="209"/>
      <c r="L3382" s="209"/>
      <c r="M3382" s="214"/>
      <c r="N3382" s="209" t="s">
        <v>18777</v>
      </c>
      <c r="O3382" s="215" t="s">
        <v>18778</v>
      </c>
      <c r="P3382" s="215" t="s">
        <v>18800</v>
      </c>
      <c r="Q3382" s="215" t="s">
        <v>18801</v>
      </c>
    </row>
    <row r="3383" spans="1:17" s="208" customFormat="1" ht="12">
      <c r="A3383" s="209" t="str">
        <f t="shared" si="104"/>
        <v>1750119021528081429</v>
      </c>
      <c r="B3383" s="210" t="s">
        <v>19400</v>
      </c>
      <c r="C3383" s="211" t="s">
        <v>17429</v>
      </c>
      <c r="D3383" s="211" t="s">
        <v>17429</v>
      </c>
      <c r="E3383" s="211" t="s">
        <v>17433</v>
      </c>
      <c r="F3383" s="211" t="s">
        <v>17430</v>
      </c>
      <c r="G3383" s="211" t="s">
        <v>17431</v>
      </c>
      <c r="H3383" s="212" t="s">
        <v>17432</v>
      </c>
      <c r="I3383" s="213" t="s">
        <v>19401</v>
      </c>
      <c r="J3383" s="201" t="str">
        <f t="shared" si="105"/>
        <v>0613</v>
      </c>
      <c r="K3383" s="209"/>
      <c r="L3383" s="209"/>
      <c r="M3383" s="214"/>
      <c r="N3383" s="209" t="s">
        <v>18777</v>
      </c>
      <c r="O3383" s="215" t="s">
        <v>18778</v>
      </c>
      <c r="P3383" s="215" t="s">
        <v>18800</v>
      </c>
      <c r="Q3383" s="215" t="s">
        <v>18801</v>
      </c>
    </row>
    <row r="3384" spans="1:17" s="208" customFormat="1" ht="12">
      <c r="A3384" s="209" t="str">
        <f t="shared" si="104"/>
        <v>0225385011417010653</v>
      </c>
      <c r="B3384" s="210" t="s">
        <v>19402</v>
      </c>
      <c r="C3384" s="211" t="s">
        <v>1661</v>
      </c>
      <c r="D3384" s="264" t="s">
        <v>469</v>
      </c>
      <c r="E3384" s="211" t="s">
        <v>17444</v>
      </c>
      <c r="F3384" s="211" t="s">
        <v>468</v>
      </c>
      <c r="G3384" s="211" t="s">
        <v>1662</v>
      </c>
      <c r="H3384" s="265" t="s">
        <v>17434</v>
      </c>
      <c r="I3384" s="265" t="s">
        <v>17434</v>
      </c>
      <c r="J3384" s="201" t="str">
        <f t="shared" si="105"/>
        <v>0614</v>
      </c>
      <c r="K3384" s="240" t="s">
        <v>17443</v>
      </c>
      <c r="L3384" s="240" t="s">
        <v>13094</v>
      </c>
      <c r="M3384" s="214">
        <v>44239</v>
      </c>
      <c r="N3384" s="209" t="s">
        <v>14948</v>
      </c>
      <c r="O3384" s="215" t="s">
        <v>18766</v>
      </c>
      <c r="P3384" s="215" t="s">
        <v>15039</v>
      </c>
      <c r="Q3384" s="215" t="s">
        <v>18782</v>
      </c>
    </row>
    <row r="3385" spans="1:17" s="208" customFormat="1" ht="12">
      <c r="A3385" s="209" t="str">
        <f t="shared" si="104"/>
        <v>1126690021285798918</v>
      </c>
      <c r="B3385" s="210" t="s">
        <v>19402</v>
      </c>
      <c r="C3385" s="211" t="s">
        <v>469</v>
      </c>
      <c r="D3385" s="211" t="s">
        <v>469</v>
      </c>
      <c r="E3385" s="211" t="s">
        <v>17437</v>
      </c>
      <c r="F3385" s="211" t="s">
        <v>468</v>
      </c>
      <c r="G3385" s="211" t="s">
        <v>1662</v>
      </c>
      <c r="H3385" s="265" t="s">
        <v>17434</v>
      </c>
      <c r="I3385" s="265" t="s">
        <v>17434</v>
      </c>
      <c r="J3385" s="201" t="str">
        <f t="shared" si="105"/>
        <v>0614</v>
      </c>
      <c r="K3385" s="240" t="s">
        <v>17435</v>
      </c>
      <c r="L3385" s="240" t="s">
        <v>13094</v>
      </c>
      <c r="M3385" s="214">
        <v>44239</v>
      </c>
      <c r="N3385" s="209" t="s">
        <v>14948</v>
      </c>
      <c r="O3385" s="215" t="s">
        <v>18766</v>
      </c>
      <c r="P3385" s="215" t="s">
        <v>15039</v>
      </c>
      <c r="Q3385" s="215" t="s">
        <v>18782</v>
      </c>
    </row>
    <row r="3386" spans="1:17" s="208" customFormat="1" ht="12">
      <c r="A3386" s="209" t="str">
        <f t="shared" si="104"/>
        <v>1328171031285798918</v>
      </c>
      <c r="B3386" s="210" t="s">
        <v>19402</v>
      </c>
      <c r="C3386" s="211" t="s">
        <v>469</v>
      </c>
      <c r="D3386" s="211" t="s">
        <v>469</v>
      </c>
      <c r="E3386" s="211" t="s">
        <v>17439</v>
      </c>
      <c r="F3386" s="211" t="s">
        <v>468</v>
      </c>
      <c r="G3386" s="211" t="s">
        <v>1662</v>
      </c>
      <c r="H3386" s="265" t="s">
        <v>17434</v>
      </c>
      <c r="I3386" s="265" t="s">
        <v>17434</v>
      </c>
      <c r="J3386" s="201" t="str">
        <f t="shared" si="105"/>
        <v>0614</v>
      </c>
      <c r="K3386" s="240" t="s">
        <v>17435</v>
      </c>
      <c r="L3386" s="240" t="s">
        <v>13094</v>
      </c>
      <c r="M3386" s="214">
        <v>44239</v>
      </c>
      <c r="N3386" s="209" t="s">
        <v>14948</v>
      </c>
      <c r="O3386" s="215" t="s">
        <v>18766</v>
      </c>
      <c r="P3386" s="215" t="s">
        <v>15039</v>
      </c>
      <c r="Q3386" s="215" t="s">
        <v>18782</v>
      </c>
    </row>
    <row r="3387" spans="1:17" s="208" customFormat="1" ht="12">
      <c r="A3387" s="209" t="str">
        <f t="shared" si="104"/>
        <v>1328171041285798918</v>
      </c>
      <c r="B3387" s="210" t="s">
        <v>19402</v>
      </c>
      <c r="C3387" s="211" t="s">
        <v>469</v>
      </c>
      <c r="D3387" s="211" t="s">
        <v>469</v>
      </c>
      <c r="E3387" s="211" t="s">
        <v>17440</v>
      </c>
      <c r="F3387" s="211" t="s">
        <v>468</v>
      </c>
      <c r="G3387" s="211" t="s">
        <v>1662</v>
      </c>
      <c r="H3387" s="265" t="s">
        <v>17434</v>
      </c>
      <c r="I3387" s="265" t="s">
        <v>17434</v>
      </c>
      <c r="J3387" s="201" t="str">
        <f t="shared" si="105"/>
        <v>0614</v>
      </c>
      <c r="K3387" s="240" t="s">
        <v>17435</v>
      </c>
      <c r="L3387" s="240" t="s">
        <v>13094</v>
      </c>
      <c r="M3387" s="214">
        <v>44239</v>
      </c>
      <c r="N3387" s="209" t="s">
        <v>14948</v>
      </c>
      <c r="O3387" s="215" t="s">
        <v>18766</v>
      </c>
      <c r="P3387" s="215" t="s">
        <v>15039</v>
      </c>
      <c r="Q3387" s="215" t="s">
        <v>18782</v>
      </c>
    </row>
    <row r="3388" spans="1:17" s="208" customFormat="1" ht="12">
      <c r="A3388" s="209" t="str">
        <f t="shared" si="104"/>
        <v>1752875011144384876</v>
      </c>
      <c r="B3388" s="244" t="s">
        <v>19402</v>
      </c>
      <c r="C3388" s="242" t="s">
        <v>17446</v>
      </c>
      <c r="D3388" s="211" t="s">
        <v>469</v>
      </c>
      <c r="E3388" s="242" t="s">
        <v>468</v>
      </c>
      <c r="F3388" s="211" t="s">
        <v>468</v>
      </c>
      <c r="G3388" s="211" t="s">
        <v>1662</v>
      </c>
      <c r="H3388" s="265" t="s">
        <v>17434</v>
      </c>
      <c r="I3388" s="265" t="s">
        <v>17434</v>
      </c>
      <c r="J3388" s="201" t="str">
        <f t="shared" si="105"/>
        <v>0614</v>
      </c>
      <c r="K3388" s="212" t="s">
        <v>18789</v>
      </c>
      <c r="L3388" s="212" t="s">
        <v>13916</v>
      </c>
      <c r="M3388" s="231">
        <v>44495</v>
      </c>
      <c r="N3388" s="209" t="s">
        <v>18765</v>
      </c>
      <c r="O3388" s="215" t="s">
        <v>18766</v>
      </c>
      <c r="P3388" s="215" t="s">
        <v>18937</v>
      </c>
      <c r="Q3388" s="215" t="s">
        <v>18938</v>
      </c>
    </row>
    <row r="3389" spans="1:17" s="208" customFormat="1" ht="12">
      <c r="A3389" s="209" t="str">
        <f t="shared" si="104"/>
        <v>1752875011285798918</v>
      </c>
      <c r="B3389" s="210" t="s">
        <v>19402</v>
      </c>
      <c r="C3389" s="211" t="s">
        <v>469</v>
      </c>
      <c r="D3389" s="211" t="s">
        <v>469</v>
      </c>
      <c r="E3389" s="211" t="s">
        <v>468</v>
      </c>
      <c r="F3389" s="211" t="s">
        <v>468</v>
      </c>
      <c r="G3389" s="211" t="s">
        <v>1662</v>
      </c>
      <c r="H3389" s="265" t="s">
        <v>17434</v>
      </c>
      <c r="I3389" s="265" t="s">
        <v>17434</v>
      </c>
      <c r="J3389" s="201" t="str">
        <f t="shared" si="105"/>
        <v>0614</v>
      </c>
      <c r="K3389" s="240" t="s">
        <v>17435</v>
      </c>
      <c r="L3389" s="240" t="s">
        <v>13094</v>
      </c>
      <c r="M3389" s="214">
        <v>44239</v>
      </c>
      <c r="N3389" s="209" t="s">
        <v>14948</v>
      </c>
      <c r="O3389" s="215" t="s">
        <v>18766</v>
      </c>
      <c r="P3389" s="215" t="s">
        <v>15039</v>
      </c>
      <c r="Q3389" s="215" t="s">
        <v>18782</v>
      </c>
    </row>
    <row r="3390" spans="1:17" s="208" customFormat="1" ht="12">
      <c r="A3390" s="209" t="str">
        <f t="shared" si="104"/>
        <v>1752875011376607002</v>
      </c>
      <c r="B3390" s="244" t="s">
        <v>19402</v>
      </c>
      <c r="C3390" s="242" t="s">
        <v>1379</v>
      </c>
      <c r="D3390" s="211" t="s">
        <v>469</v>
      </c>
      <c r="E3390" s="242" t="s">
        <v>468</v>
      </c>
      <c r="F3390" s="211" t="s">
        <v>468</v>
      </c>
      <c r="G3390" s="211" t="s">
        <v>1662</v>
      </c>
      <c r="H3390" s="265" t="s">
        <v>17434</v>
      </c>
      <c r="I3390" s="265" t="s">
        <v>17434</v>
      </c>
      <c r="J3390" s="201" t="str">
        <f t="shared" si="105"/>
        <v>0614</v>
      </c>
      <c r="K3390" s="212" t="s">
        <v>18789</v>
      </c>
      <c r="L3390" s="212" t="s">
        <v>13916</v>
      </c>
      <c r="M3390" s="231">
        <v>44495</v>
      </c>
      <c r="N3390" s="209" t="s">
        <v>18765</v>
      </c>
      <c r="O3390" s="215" t="s">
        <v>18766</v>
      </c>
      <c r="P3390" s="215" t="s">
        <v>18937</v>
      </c>
      <c r="Q3390" s="215" t="s">
        <v>18938</v>
      </c>
    </row>
    <row r="3391" spans="1:17" s="208" customFormat="1" ht="12">
      <c r="A3391" s="209" t="str">
        <f t="shared" si="104"/>
        <v>1752875011417010653</v>
      </c>
      <c r="B3391" s="244" t="s">
        <v>19402</v>
      </c>
      <c r="C3391" s="242" t="s">
        <v>1661</v>
      </c>
      <c r="D3391" s="211" t="s">
        <v>469</v>
      </c>
      <c r="E3391" s="242" t="s">
        <v>468</v>
      </c>
      <c r="F3391" s="211" t="s">
        <v>468</v>
      </c>
      <c r="G3391" s="211" t="s">
        <v>1662</v>
      </c>
      <c r="H3391" s="265" t="s">
        <v>17434</v>
      </c>
      <c r="I3391" s="265" t="s">
        <v>17434</v>
      </c>
      <c r="J3391" s="201" t="str">
        <f t="shared" si="105"/>
        <v>0614</v>
      </c>
      <c r="K3391" s="212" t="s">
        <v>18789</v>
      </c>
      <c r="L3391" s="212" t="s">
        <v>13916</v>
      </c>
      <c r="M3391" s="231">
        <v>44495</v>
      </c>
      <c r="N3391" s="209" t="s">
        <v>18765</v>
      </c>
      <c r="O3391" s="215" t="s">
        <v>18766</v>
      </c>
      <c r="P3391" s="215" t="s">
        <v>18937</v>
      </c>
      <c r="Q3391" s="215" t="s">
        <v>18938</v>
      </c>
    </row>
    <row r="3392" spans="1:17" s="208" customFormat="1" ht="12">
      <c r="A3392" s="209" t="str">
        <f t="shared" si="104"/>
        <v>1752875021285798918</v>
      </c>
      <c r="B3392" s="210" t="s">
        <v>19402</v>
      </c>
      <c r="C3392" s="211" t="s">
        <v>469</v>
      </c>
      <c r="D3392" s="211" t="s">
        <v>469</v>
      </c>
      <c r="E3392" s="211" t="s">
        <v>17441</v>
      </c>
      <c r="F3392" s="211" t="s">
        <v>468</v>
      </c>
      <c r="G3392" s="211" t="s">
        <v>1662</v>
      </c>
      <c r="H3392" s="265" t="s">
        <v>17434</v>
      </c>
      <c r="I3392" s="265" t="s">
        <v>17434</v>
      </c>
      <c r="J3392" s="201" t="str">
        <f t="shared" si="105"/>
        <v>0614</v>
      </c>
      <c r="K3392" s="240" t="s">
        <v>17435</v>
      </c>
      <c r="L3392" s="240" t="s">
        <v>13094</v>
      </c>
      <c r="M3392" s="214">
        <v>44239</v>
      </c>
      <c r="N3392" s="209" t="s">
        <v>14948</v>
      </c>
      <c r="O3392" s="215" t="s">
        <v>18766</v>
      </c>
      <c r="P3392" s="215" t="s">
        <v>15039</v>
      </c>
      <c r="Q3392" s="215" t="s">
        <v>18782</v>
      </c>
    </row>
    <row r="3393" spans="1:19" ht="12">
      <c r="A3393" s="209" t="str">
        <f t="shared" si="104"/>
        <v>1752875041285798918</v>
      </c>
      <c r="B3393" s="210" t="s">
        <v>19402</v>
      </c>
      <c r="C3393" s="211" t="s">
        <v>469</v>
      </c>
      <c r="D3393" s="211" t="s">
        <v>469</v>
      </c>
      <c r="E3393" s="211" t="s">
        <v>17442</v>
      </c>
      <c r="F3393" s="211" t="s">
        <v>468</v>
      </c>
      <c r="G3393" s="211" t="s">
        <v>1662</v>
      </c>
      <c r="H3393" s="265" t="s">
        <v>17434</v>
      </c>
      <c r="I3393" s="265" t="s">
        <v>17434</v>
      </c>
      <c r="J3393" s="201" t="str">
        <f t="shared" si="105"/>
        <v>0614</v>
      </c>
      <c r="K3393" s="240" t="s">
        <v>17435</v>
      </c>
      <c r="L3393" s="240" t="s">
        <v>13094</v>
      </c>
      <c r="M3393" s="214">
        <v>44239</v>
      </c>
      <c r="N3393" s="209" t="s">
        <v>14948</v>
      </c>
      <c r="O3393" s="215" t="s">
        <v>18766</v>
      </c>
      <c r="P3393" s="215" t="s">
        <v>15039</v>
      </c>
      <c r="Q3393" s="215" t="s">
        <v>18782</v>
      </c>
      <c r="S3393" s="208"/>
    </row>
    <row r="3394" spans="1:19" ht="12">
      <c r="A3394" s="209" t="str">
        <f t="shared" ref="A3394:A3457" si="106">E3394&amp;C3394</f>
        <v>1752891011144384876</v>
      </c>
      <c r="B3394" s="210" t="s">
        <v>19402</v>
      </c>
      <c r="C3394" s="211" t="s">
        <v>17446</v>
      </c>
      <c r="D3394" s="264" t="s">
        <v>469</v>
      </c>
      <c r="E3394" s="211" t="s">
        <v>1614</v>
      </c>
      <c r="F3394" s="211" t="s">
        <v>468</v>
      </c>
      <c r="G3394" s="211" t="s">
        <v>1662</v>
      </c>
      <c r="H3394" s="265" t="s">
        <v>17434</v>
      </c>
      <c r="I3394" s="265" t="s">
        <v>17434</v>
      </c>
      <c r="J3394" s="201" t="str">
        <f t="shared" ref="J3394:J3457" si="107">B3394</f>
        <v>0614</v>
      </c>
      <c r="K3394" s="240" t="s">
        <v>17443</v>
      </c>
      <c r="L3394" s="240" t="s">
        <v>13094</v>
      </c>
      <c r="M3394" s="214">
        <v>44239</v>
      </c>
      <c r="N3394" s="209" t="s">
        <v>14948</v>
      </c>
      <c r="O3394" s="215" t="s">
        <v>18766</v>
      </c>
      <c r="P3394" s="215" t="s">
        <v>15039</v>
      </c>
      <c r="Q3394" s="215" t="s">
        <v>18782</v>
      </c>
      <c r="S3394" s="208"/>
    </row>
    <row r="3395" spans="1:19" ht="12">
      <c r="A3395" s="209" t="str">
        <f t="shared" si="106"/>
        <v>1752891011285798918</v>
      </c>
      <c r="B3395" s="210" t="s">
        <v>19402</v>
      </c>
      <c r="C3395" s="138" t="s">
        <v>469</v>
      </c>
      <c r="D3395" s="138" t="s">
        <v>469</v>
      </c>
      <c r="E3395" s="140" t="s">
        <v>1614</v>
      </c>
      <c r="F3395" s="211" t="s">
        <v>468</v>
      </c>
      <c r="G3395" s="211" t="s">
        <v>1662</v>
      </c>
      <c r="H3395" s="265" t="s">
        <v>17434</v>
      </c>
      <c r="I3395" s="265" t="s">
        <v>17434</v>
      </c>
      <c r="J3395" s="201" t="str">
        <f t="shared" si="107"/>
        <v>0614</v>
      </c>
      <c r="K3395" s="232" t="s">
        <v>19403</v>
      </c>
      <c r="L3395" s="232" t="s">
        <v>13916</v>
      </c>
      <c r="M3395" s="214">
        <v>44475</v>
      </c>
      <c r="N3395" s="209" t="s">
        <v>14948</v>
      </c>
      <c r="O3395" s="215" t="s">
        <v>18766</v>
      </c>
      <c r="P3395" s="215" t="s">
        <v>15039</v>
      </c>
      <c r="Q3395" s="215" t="s">
        <v>18782</v>
      </c>
      <c r="S3395" s="208"/>
    </row>
    <row r="3396" spans="1:19" ht="12">
      <c r="A3396" s="209" t="str">
        <f t="shared" si="106"/>
        <v>1752891011376607002</v>
      </c>
      <c r="B3396" s="210" t="s">
        <v>19402</v>
      </c>
      <c r="C3396" s="211" t="s">
        <v>1379</v>
      </c>
      <c r="D3396" s="264" t="s">
        <v>469</v>
      </c>
      <c r="E3396" s="211" t="s">
        <v>1614</v>
      </c>
      <c r="F3396" s="211" t="s">
        <v>468</v>
      </c>
      <c r="G3396" s="211" t="s">
        <v>1662</v>
      </c>
      <c r="H3396" s="265" t="s">
        <v>17434</v>
      </c>
      <c r="I3396" s="265" t="s">
        <v>17434</v>
      </c>
      <c r="J3396" s="201" t="str">
        <f t="shared" si="107"/>
        <v>0614</v>
      </c>
      <c r="K3396" s="240" t="s">
        <v>17443</v>
      </c>
      <c r="L3396" s="240" t="s">
        <v>13094</v>
      </c>
      <c r="M3396" s="214">
        <v>44239</v>
      </c>
      <c r="N3396" s="209" t="s">
        <v>14948</v>
      </c>
      <c r="O3396" s="215" t="s">
        <v>18766</v>
      </c>
      <c r="P3396" s="215" t="s">
        <v>15039</v>
      </c>
      <c r="Q3396" s="215" t="s">
        <v>18782</v>
      </c>
      <c r="S3396" s="208"/>
    </row>
    <row r="3397" spans="1:19" ht="12">
      <c r="A3397" s="209" t="str">
        <f t="shared" si="106"/>
        <v>1752891011417010653</v>
      </c>
      <c r="B3397" s="210" t="s">
        <v>19402</v>
      </c>
      <c r="C3397" s="211" t="s">
        <v>1661</v>
      </c>
      <c r="D3397" s="264" t="s">
        <v>469</v>
      </c>
      <c r="E3397" s="211" t="s">
        <v>1614</v>
      </c>
      <c r="F3397" s="211" t="s">
        <v>468</v>
      </c>
      <c r="G3397" s="211" t="s">
        <v>1662</v>
      </c>
      <c r="H3397" s="265" t="s">
        <v>17434</v>
      </c>
      <c r="I3397" s="265" t="s">
        <v>17434</v>
      </c>
      <c r="J3397" s="201" t="str">
        <f t="shared" si="107"/>
        <v>0614</v>
      </c>
      <c r="K3397" s="240" t="s">
        <v>17443</v>
      </c>
      <c r="L3397" s="240" t="s">
        <v>13094</v>
      </c>
      <c r="M3397" s="214">
        <v>44239</v>
      </c>
      <c r="N3397" s="209" t="s">
        <v>14948</v>
      </c>
      <c r="O3397" s="215" t="s">
        <v>18766</v>
      </c>
      <c r="P3397" s="215" t="s">
        <v>15039</v>
      </c>
      <c r="Q3397" s="215" t="s">
        <v>18782</v>
      </c>
      <c r="S3397" s="208"/>
    </row>
    <row r="3398" spans="1:19" ht="12">
      <c r="A3398" s="209" t="str">
        <f t="shared" si="106"/>
        <v>1752891021144384876</v>
      </c>
      <c r="B3398" s="210" t="s">
        <v>19402</v>
      </c>
      <c r="C3398" s="211" t="s">
        <v>17446</v>
      </c>
      <c r="D3398" s="264" t="s">
        <v>469</v>
      </c>
      <c r="E3398" s="211" t="s">
        <v>17447</v>
      </c>
      <c r="F3398" s="211" t="s">
        <v>468</v>
      </c>
      <c r="G3398" s="211" t="s">
        <v>1662</v>
      </c>
      <c r="H3398" s="265" t="s">
        <v>17434</v>
      </c>
      <c r="I3398" s="265" t="s">
        <v>17434</v>
      </c>
      <c r="J3398" s="201" t="str">
        <f t="shared" si="107"/>
        <v>0614</v>
      </c>
      <c r="K3398" s="240" t="s">
        <v>17443</v>
      </c>
      <c r="L3398" s="240" t="s">
        <v>13094</v>
      </c>
      <c r="M3398" s="214">
        <v>44239</v>
      </c>
      <c r="N3398" s="209" t="s">
        <v>14948</v>
      </c>
      <c r="O3398" s="215" t="s">
        <v>18766</v>
      </c>
      <c r="P3398" s="215" t="s">
        <v>15039</v>
      </c>
      <c r="Q3398" s="215" t="s">
        <v>18782</v>
      </c>
      <c r="S3398" s="208"/>
    </row>
    <row r="3399" spans="1:19" ht="12">
      <c r="A3399" s="209" t="str">
        <f t="shared" si="106"/>
        <v>1752891021417010653</v>
      </c>
      <c r="B3399" s="210" t="s">
        <v>19402</v>
      </c>
      <c r="C3399" s="211" t="s">
        <v>1661</v>
      </c>
      <c r="D3399" s="264" t="s">
        <v>469</v>
      </c>
      <c r="E3399" s="211" t="s">
        <v>17447</v>
      </c>
      <c r="F3399" s="211" t="s">
        <v>468</v>
      </c>
      <c r="G3399" s="211" t="s">
        <v>1662</v>
      </c>
      <c r="H3399" s="265" t="s">
        <v>17434</v>
      </c>
      <c r="I3399" s="265" t="s">
        <v>17434</v>
      </c>
      <c r="J3399" s="201" t="str">
        <f t="shared" si="107"/>
        <v>0614</v>
      </c>
      <c r="K3399" s="240" t="s">
        <v>17443</v>
      </c>
      <c r="L3399" s="240" t="s">
        <v>13094</v>
      </c>
      <c r="M3399" s="214">
        <v>44239</v>
      </c>
      <c r="N3399" s="209" t="s">
        <v>14948</v>
      </c>
      <c r="O3399" s="215" t="s">
        <v>18766</v>
      </c>
      <c r="P3399" s="215" t="s">
        <v>15039</v>
      </c>
      <c r="Q3399" s="215" t="s">
        <v>18782</v>
      </c>
      <c r="S3399" s="208"/>
    </row>
    <row r="3400" spans="1:19" ht="12">
      <c r="A3400" s="209" t="str">
        <f t="shared" si="106"/>
        <v>1752891031376607002</v>
      </c>
      <c r="B3400" s="210" t="s">
        <v>19402</v>
      </c>
      <c r="C3400" s="211" t="s">
        <v>1379</v>
      </c>
      <c r="D3400" s="264" t="s">
        <v>469</v>
      </c>
      <c r="E3400" s="211" t="s">
        <v>1378</v>
      </c>
      <c r="F3400" s="211" t="s">
        <v>468</v>
      </c>
      <c r="G3400" s="211" t="s">
        <v>1662</v>
      </c>
      <c r="H3400" s="265" t="s">
        <v>17434</v>
      </c>
      <c r="I3400" s="265" t="s">
        <v>17434</v>
      </c>
      <c r="J3400" s="201" t="str">
        <f t="shared" si="107"/>
        <v>0614</v>
      </c>
      <c r="K3400" s="240" t="s">
        <v>17443</v>
      </c>
      <c r="L3400" s="240" t="s">
        <v>13094</v>
      </c>
      <c r="M3400" s="214">
        <v>44239</v>
      </c>
      <c r="N3400" s="209" t="s">
        <v>14948</v>
      </c>
      <c r="O3400" s="215" t="s">
        <v>18766</v>
      </c>
      <c r="P3400" s="215" t="s">
        <v>15039</v>
      </c>
      <c r="Q3400" s="215" t="s">
        <v>18782</v>
      </c>
      <c r="S3400" s="208"/>
    </row>
    <row r="3401" spans="1:19" ht="12">
      <c r="A3401" s="209" t="str">
        <f t="shared" si="106"/>
        <v>1752891031417010653</v>
      </c>
      <c r="B3401" s="210" t="s">
        <v>19402</v>
      </c>
      <c r="C3401" s="211" t="s">
        <v>1661</v>
      </c>
      <c r="D3401" s="264" t="s">
        <v>469</v>
      </c>
      <c r="E3401" s="211" t="s">
        <v>1378</v>
      </c>
      <c r="F3401" s="211" t="s">
        <v>468</v>
      </c>
      <c r="G3401" s="211" t="s">
        <v>1662</v>
      </c>
      <c r="H3401" s="265" t="s">
        <v>17434</v>
      </c>
      <c r="I3401" s="265" t="s">
        <v>17434</v>
      </c>
      <c r="J3401" s="201" t="str">
        <f t="shared" si="107"/>
        <v>0614</v>
      </c>
      <c r="K3401" s="240" t="s">
        <v>17443</v>
      </c>
      <c r="L3401" s="240" t="s">
        <v>13094</v>
      </c>
      <c r="M3401" s="214">
        <v>44239</v>
      </c>
      <c r="N3401" s="209" t="s">
        <v>14948</v>
      </c>
      <c r="O3401" s="215" t="s">
        <v>18766</v>
      </c>
      <c r="P3401" s="215" t="s">
        <v>15039</v>
      </c>
      <c r="Q3401" s="215" t="s">
        <v>18782</v>
      </c>
      <c r="S3401" s="208"/>
    </row>
    <row r="3402" spans="1:19" ht="12">
      <c r="A3402" s="209" t="str">
        <f t="shared" si="106"/>
        <v>2897704011275838732</v>
      </c>
      <c r="B3402" s="210" t="s">
        <v>19402</v>
      </c>
      <c r="C3402" s="211" t="s">
        <v>17448</v>
      </c>
      <c r="D3402" s="264" t="s">
        <v>469</v>
      </c>
      <c r="E3402" s="211" t="s">
        <v>17449</v>
      </c>
      <c r="F3402" s="211" t="s">
        <v>468</v>
      </c>
      <c r="G3402" s="211" t="s">
        <v>1662</v>
      </c>
      <c r="H3402" s="265" t="s">
        <v>17434</v>
      </c>
      <c r="I3402" s="265" t="s">
        <v>17434</v>
      </c>
      <c r="J3402" s="201" t="str">
        <f t="shared" si="107"/>
        <v>0614</v>
      </c>
      <c r="K3402" s="240" t="s">
        <v>17443</v>
      </c>
      <c r="L3402" s="240" t="s">
        <v>13094</v>
      </c>
      <c r="M3402" s="214">
        <v>44239</v>
      </c>
      <c r="N3402" s="209" t="s">
        <v>14948</v>
      </c>
      <c r="O3402" s="215" t="s">
        <v>18766</v>
      </c>
      <c r="P3402" s="215" t="s">
        <v>15039</v>
      </c>
      <c r="Q3402" s="215" t="s">
        <v>18782</v>
      </c>
      <c r="S3402" s="208"/>
    </row>
    <row r="3403" spans="1:19" ht="12">
      <c r="A3403" s="209" t="str">
        <f t="shared" si="106"/>
        <v>##1285798918</v>
      </c>
      <c r="B3403" s="210" t="s">
        <v>19402</v>
      </c>
      <c r="C3403" s="211" t="s">
        <v>469</v>
      </c>
      <c r="D3403" s="211" t="s">
        <v>469</v>
      </c>
      <c r="E3403" s="211" t="s">
        <v>3649</v>
      </c>
      <c r="F3403" s="211" t="s">
        <v>468</v>
      </c>
      <c r="G3403" s="211" t="s">
        <v>1662</v>
      </c>
      <c r="H3403" s="265" t="s">
        <v>17434</v>
      </c>
      <c r="I3403" s="265" t="s">
        <v>17434</v>
      </c>
      <c r="J3403" s="201" t="str">
        <f t="shared" si="107"/>
        <v>0614</v>
      </c>
      <c r="K3403" s="240" t="s">
        <v>17435</v>
      </c>
      <c r="L3403" s="240" t="s">
        <v>13094</v>
      </c>
      <c r="M3403" s="214">
        <v>44239</v>
      </c>
      <c r="N3403" s="209" t="s">
        <v>14948</v>
      </c>
      <c r="O3403" s="215" t="s">
        <v>18766</v>
      </c>
      <c r="P3403" s="215" t="s">
        <v>15039</v>
      </c>
      <c r="Q3403" s="215" t="s">
        <v>18782</v>
      </c>
      <c r="S3403" s="208"/>
    </row>
    <row r="3404" spans="1:19" ht="12">
      <c r="A3404" s="209" t="str">
        <f t="shared" si="106"/>
        <v>##1417010653</v>
      </c>
      <c r="B3404" s="210" t="s">
        <v>19402</v>
      </c>
      <c r="C3404" s="211" t="s">
        <v>1661</v>
      </c>
      <c r="D3404" s="264" t="s">
        <v>469</v>
      </c>
      <c r="E3404" s="211" t="s">
        <v>3649</v>
      </c>
      <c r="F3404" s="211" t="s">
        <v>468</v>
      </c>
      <c r="G3404" s="211" t="s">
        <v>1662</v>
      </c>
      <c r="H3404" s="265" t="s">
        <v>17434</v>
      </c>
      <c r="I3404" s="265" t="s">
        <v>17434</v>
      </c>
      <c r="J3404" s="201" t="str">
        <f t="shared" si="107"/>
        <v>0614</v>
      </c>
      <c r="K3404" s="240" t="s">
        <v>17443</v>
      </c>
      <c r="L3404" s="240" t="s">
        <v>13094</v>
      </c>
      <c r="M3404" s="214">
        <v>44239</v>
      </c>
      <c r="N3404" s="209" t="s">
        <v>14948</v>
      </c>
      <c r="O3404" s="215" t="s">
        <v>18766</v>
      </c>
      <c r="P3404" s="215" t="s">
        <v>15039</v>
      </c>
      <c r="Q3404" s="215" t="s">
        <v>18782</v>
      </c>
      <c r="S3404" s="208"/>
    </row>
    <row r="3405" spans="1:19" ht="12">
      <c r="A3405" s="209" t="str">
        <f t="shared" si="106"/>
        <v>112669001NA</v>
      </c>
      <c r="B3405" s="210" t="s">
        <v>19402</v>
      </c>
      <c r="C3405" s="211" t="s">
        <v>3106</v>
      </c>
      <c r="D3405" s="211" t="s">
        <v>469</v>
      </c>
      <c r="E3405" s="211" t="s">
        <v>17436</v>
      </c>
      <c r="F3405" s="211" t="s">
        <v>468</v>
      </c>
      <c r="G3405" s="211" t="s">
        <v>1662</v>
      </c>
      <c r="H3405" s="265" t="s">
        <v>17434</v>
      </c>
      <c r="I3405" s="265" t="s">
        <v>17434</v>
      </c>
      <c r="J3405" s="201" t="str">
        <f t="shared" si="107"/>
        <v>0614</v>
      </c>
      <c r="K3405" s="240" t="s">
        <v>17435</v>
      </c>
      <c r="L3405" s="240" t="s">
        <v>13094</v>
      </c>
      <c r="M3405" s="214">
        <v>44239</v>
      </c>
      <c r="N3405" s="209" t="s">
        <v>14948</v>
      </c>
      <c r="O3405" s="215" t="s">
        <v>18766</v>
      </c>
      <c r="P3405" s="215" t="s">
        <v>15039</v>
      </c>
      <c r="Q3405" s="215" t="s">
        <v>18782</v>
      </c>
      <c r="S3405" s="208"/>
    </row>
    <row r="3406" spans="1:19" ht="12">
      <c r="A3406" s="209" t="str">
        <f t="shared" si="106"/>
        <v>1285798918MR1285798918</v>
      </c>
      <c r="B3406" s="210" t="s">
        <v>19402</v>
      </c>
      <c r="C3406" s="211" t="s">
        <v>469</v>
      </c>
      <c r="D3406" s="211" t="s">
        <v>469</v>
      </c>
      <c r="E3406" s="211" t="s">
        <v>17438</v>
      </c>
      <c r="F3406" s="211" t="s">
        <v>468</v>
      </c>
      <c r="G3406" s="211" t="s">
        <v>1662</v>
      </c>
      <c r="H3406" s="265" t="s">
        <v>17434</v>
      </c>
      <c r="I3406" s="265" t="s">
        <v>17434</v>
      </c>
      <c r="J3406" s="201" t="str">
        <f t="shared" si="107"/>
        <v>0614</v>
      </c>
      <c r="K3406" s="240" t="s">
        <v>17435</v>
      </c>
      <c r="L3406" s="240" t="s">
        <v>13094</v>
      </c>
      <c r="M3406" s="214">
        <v>44239</v>
      </c>
      <c r="N3406" s="209" t="s">
        <v>14948</v>
      </c>
      <c r="O3406" s="215" t="s">
        <v>18766</v>
      </c>
      <c r="P3406" s="215" t="s">
        <v>15039</v>
      </c>
      <c r="Q3406" s="215" t="s">
        <v>18782</v>
      </c>
      <c r="S3406" s="208"/>
    </row>
    <row r="3407" spans="1:19" ht="12">
      <c r="A3407" s="209" t="str">
        <f t="shared" si="106"/>
        <v>1417010653MR1417010653</v>
      </c>
      <c r="B3407" s="210" t="s">
        <v>19402</v>
      </c>
      <c r="C3407" s="211" t="s">
        <v>1661</v>
      </c>
      <c r="D3407" s="264" t="s">
        <v>469</v>
      </c>
      <c r="E3407" s="211" t="s">
        <v>17445</v>
      </c>
      <c r="F3407" s="211" t="s">
        <v>468</v>
      </c>
      <c r="G3407" s="211" t="s">
        <v>1662</v>
      </c>
      <c r="H3407" s="265" t="s">
        <v>17434</v>
      </c>
      <c r="I3407" s="265" t="s">
        <v>17434</v>
      </c>
      <c r="J3407" s="201" t="str">
        <f t="shared" si="107"/>
        <v>0614</v>
      </c>
      <c r="K3407" s="240" t="s">
        <v>17443</v>
      </c>
      <c r="L3407" s="240" t="s">
        <v>13094</v>
      </c>
      <c r="M3407" s="214">
        <v>44239</v>
      </c>
      <c r="N3407" s="209" t="s">
        <v>14948</v>
      </c>
      <c r="O3407" s="215" t="s">
        <v>18766</v>
      </c>
      <c r="P3407" s="215" t="s">
        <v>15039</v>
      </c>
      <c r="Q3407" s="215" t="s">
        <v>18782</v>
      </c>
      <c r="S3407" s="208"/>
    </row>
    <row r="3408" spans="1:19" ht="15">
      <c r="A3408" s="209" t="str">
        <f t="shared" si="106"/>
        <v>0225385011851944029</v>
      </c>
      <c r="B3408" s="210" t="s">
        <v>19402</v>
      </c>
      <c r="C3408" s="266" t="s">
        <v>23236</v>
      </c>
      <c r="D3408" s="264" t="s">
        <v>469</v>
      </c>
      <c r="E3408" s="266" t="s">
        <v>17444</v>
      </c>
      <c r="F3408" s="211" t="s">
        <v>468</v>
      </c>
      <c r="G3408" s="211" t="s">
        <v>1662</v>
      </c>
      <c r="H3408" s="267" t="s">
        <v>23237</v>
      </c>
      <c r="I3408" s="265" t="s">
        <v>17434</v>
      </c>
      <c r="J3408" s="201" t="str">
        <f t="shared" si="107"/>
        <v>0614</v>
      </c>
      <c r="K3408" s="267" t="s">
        <v>23238</v>
      </c>
      <c r="L3408" s="267" t="s">
        <v>23204</v>
      </c>
      <c r="M3408" s="231">
        <v>44831</v>
      </c>
      <c r="N3408" s="209" t="s">
        <v>14948</v>
      </c>
      <c r="O3408" s="215" t="s">
        <v>18766</v>
      </c>
      <c r="P3408" s="215" t="s">
        <v>15039</v>
      </c>
      <c r="Q3408" s="215" t="s">
        <v>18782</v>
      </c>
    </row>
    <row r="3409" spans="1:19" ht="12">
      <c r="A3409" s="209" t="str">
        <f t="shared" si="106"/>
        <v>1759250011386691046</v>
      </c>
      <c r="B3409" s="210" t="s">
        <v>19404</v>
      </c>
      <c r="C3409" s="211" t="s">
        <v>17450</v>
      </c>
      <c r="D3409" s="211" t="s">
        <v>17450</v>
      </c>
      <c r="E3409" s="211" t="s">
        <v>17451</v>
      </c>
      <c r="F3409" s="211" t="s">
        <v>17452</v>
      </c>
      <c r="G3409" s="211" t="s">
        <v>17453</v>
      </c>
      <c r="H3409" s="212" t="s">
        <v>17454</v>
      </c>
      <c r="I3409" s="213" t="s">
        <v>19405</v>
      </c>
      <c r="J3409" s="201" t="str">
        <f t="shared" si="107"/>
        <v>0618</v>
      </c>
      <c r="K3409" s="209"/>
      <c r="L3409" s="209"/>
      <c r="M3409" s="214"/>
      <c r="N3409" s="209" t="s">
        <v>18884</v>
      </c>
      <c r="O3409" s="215" t="s">
        <v>18885</v>
      </c>
      <c r="P3409" s="215" t="s">
        <v>18886</v>
      </c>
      <c r="Q3409" s="215" t="s">
        <v>18887</v>
      </c>
      <c r="S3409" s="208"/>
    </row>
    <row r="3410" spans="1:19" ht="15">
      <c r="A3410" s="209" t="str">
        <f t="shared" si="106"/>
        <v>1759250021386691046</v>
      </c>
      <c r="B3410" s="210" t="s">
        <v>19404</v>
      </c>
      <c r="C3410" s="211" t="s">
        <v>17450</v>
      </c>
      <c r="D3410" s="211" t="s">
        <v>17450</v>
      </c>
      <c r="E3410" s="211" t="s">
        <v>17455</v>
      </c>
      <c r="F3410" s="211" t="s">
        <v>17452</v>
      </c>
      <c r="G3410" s="211" t="s">
        <v>17453</v>
      </c>
      <c r="H3410" s="212" t="s">
        <v>17454</v>
      </c>
      <c r="I3410" s="213" t="s">
        <v>19405</v>
      </c>
      <c r="J3410" s="201" t="str">
        <f t="shared" si="107"/>
        <v>0618</v>
      </c>
      <c r="K3410" s="209"/>
      <c r="L3410" s="209"/>
      <c r="M3410" s="214"/>
      <c r="N3410" s="209" t="s">
        <v>18884</v>
      </c>
      <c r="O3410" s="215" t="s">
        <v>18885</v>
      </c>
      <c r="P3410" s="215" t="s">
        <v>18886</v>
      </c>
      <c r="Q3410" s="215" t="s">
        <v>18887</v>
      </c>
    </row>
    <row r="3411" spans="1:19" ht="12">
      <c r="A3411" s="209" t="str">
        <f t="shared" si="106"/>
        <v>1759250031386691046</v>
      </c>
      <c r="B3411" s="210" t="s">
        <v>19404</v>
      </c>
      <c r="C3411" s="211" t="s">
        <v>17450</v>
      </c>
      <c r="D3411" s="211" t="s">
        <v>17450</v>
      </c>
      <c r="E3411" s="211" t="s">
        <v>17452</v>
      </c>
      <c r="F3411" s="211" t="s">
        <v>17452</v>
      </c>
      <c r="G3411" s="211" t="s">
        <v>17453</v>
      </c>
      <c r="H3411" s="212" t="s">
        <v>17454</v>
      </c>
      <c r="I3411" s="213" t="s">
        <v>19405</v>
      </c>
      <c r="J3411" s="201" t="str">
        <f t="shared" si="107"/>
        <v>0618</v>
      </c>
      <c r="K3411" s="209"/>
      <c r="L3411" s="209"/>
      <c r="M3411" s="214"/>
      <c r="N3411" s="209" t="s">
        <v>18884</v>
      </c>
      <c r="O3411" s="215" t="s">
        <v>18885</v>
      </c>
      <c r="P3411" s="215" t="s">
        <v>18886</v>
      </c>
      <c r="Q3411" s="215" t="s">
        <v>18887</v>
      </c>
      <c r="S3411" s="208"/>
    </row>
    <row r="3412" spans="1:19" ht="12">
      <c r="A3412" s="209" t="str">
        <f t="shared" si="106"/>
        <v>1759656011861598633</v>
      </c>
      <c r="B3412" s="210" t="s">
        <v>19406</v>
      </c>
      <c r="C3412" s="211" t="s">
        <v>1340</v>
      </c>
      <c r="D3412" s="211" t="s">
        <v>1340</v>
      </c>
      <c r="E3412" s="211" t="s">
        <v>1339</v>
      </c>
      <c r="F3412" s="211" t="s">
        <v>1339</v>
      </c>
      <c r="G3412" s="211" t="s">
        <v>3251</v>
      </c>
      <c r="H3412" s="212" t="s">
        <v>3358</v>
      </c>
      <c r="I3412" s="213" t="s">
        <v>1341</v>
      </c>
      <c r="J3412" s="201" t="str">
        <f t="shared" si="107"/>
        <v>0619</v>
      </c>
      <c r="K3412" s="209"/>
      <c r="L3412" s="209"/>
      <c r="M3412" s="214"/>
      <c r="N3412" s="209" t="s">
        <v>18884</v>
      </c>
      <c r="O3412" s="215" t="s">
        <v>18885</v>
      </c>
      <c r="P3412" s="215" t="s">
        <v>18886</v>
      </c>
      <c r="Q3412" s="215" t="s">
        <v>18887</v>
      </c>
      <c r="S3412" s="208"/>
    </row>
    <row r="3413" spans="1:19" ht="12">
      <c r="A3413" s="209" t="str">
        <f t="shared" si="106"/>
        <v>7N-001147621861598633</v>
      </c>
      <c r="B3413" s="210" t="s">
        <v>19406</v>
      </c>
      <c r="C3413" s="211" t="s">
        <v>1340</v>
      </c>
      <c r="D3413" s="211" t="s">
        <v>1340</v>
      </c>
      <c r="E3413" s="211" t="s">
        <v>17456</v>
      </c>
      <c r="F3413" s="211" t="s">
        <v>1339</v>
      </c>
      <c r="G3413" s="211" t="s">
        <v>3251</v>
      </c>
      <c r="H3413" s="212" t="s">
        <v>3358</v>
      </c>
      <c r="I3413" s="213" t="s">
        <v>1341</v>
      </c>
      <c r="J3413" s="201" t="str">
        <f t="shared" si="107"/>
        <v>0619</v>
      </c>
      <c r="K3413" s="209"/>
      <c r="L3413" s="209"/>
      <c r="M3413" s="214"/>
      <c r="N3413" s="209" t="s">
        <v>18884</v>
      </c>
      <c r="O3413" s="215" t="s">
        <v>18885</v>
      </c>
      <c r="P3413" s="215" t="s">
        <v>18886</v>
      </c>
      <c r="Q3413" s="215" t="s">
        <v>18887</v>
      </c>
      <c r="S3413" s="208"/>
    </row>
    <row r="3414" spans="1:19" ht="12">
      <c r="A3414" s="209" t="str">
        <f t="shared" si="106"/>
        <v>8W-QMA0000020508651861598633</v>
      </c>
      <c r="B3414" s="210" t="s">
        <v>19406</v>
      </c>
      <c r="C3414" s="211" t="s">
        <v>1340</v>
      </c>
      <c r="D3414" s="211" t="s">
        <v>1340</v>
      </c>
      <c r="E3414" s="211" t="s">
        <v>17457</v>
      </c>
      <c r="F3414" s="211" t="s">
        <v>1339</v>
      </c>
      <c r="G3414" s="211" t="s">
        <v>3251</v>
      </c>
      <c r="H3414" s="212" t="s">
        <v>3358</v>
      </c>
      <c r="I3414" s="213" t="s">
        <v>1341</v>
      </c>
      <c r="J3414" s="201" t="str">
        <f t="shared" si="107"/>
        <v>0619</v>
      </c>
      <c r="K3414" s="209"/>
      <c r="L3414" s="209"/>
      <c r="M3414" s="214"/>
      <c r="N3414" s="209" t="s">
        <v>18884</v>
      </c>
      <c r="O3414" s="215" t="s">
        <v>18885</v>
      </c>
      <c r="P3414" s="215" t="s">
        <v>18886</v>
      </c>
      <c r="Q3414" s="215" t="s">
        <v>18887</v>
      </c>
      <c r="S3414" s="208"/>
    </row>
    <row r="3415" spans="1:19" ht="12">
      <c r="A3415" s="209" t="str">
        <f t="shared" si="106"/>
        <v>BHO46162541861598633</v>
      </c>
      <c r="B3415" s="210" t="s">
        <v>19406</v>
      </c>
      <c r="C3415" s="211" t="s">
        <v>1340</v>
      </c>
      <c r="D3415" s="211" t="s">
        <v>1340</v>
      </c>
      <c r="E3415" s="211" t="s">
        <v>17458</v>
      </c>
      <c r="F3415" s="211" t="s">
        <v>1339</v>
      </c>
      <c r="G3415" s="211" t="s">
        <v>3251</v>
      </c>
      <c r="H3415" s="212" t="s">
        <v>3358</v>
      </c>
      <c r="I3415" s="213" t="s">
        <v>1341</v>
      </c>
      <c r="J3415" s="201" t="str">
        <f t="shared" si="107"/>
        <v>0619</v>
      </c>
      <c r="K3415" s="209"/>
      <c r="L3415" s="209"/>
      <c r="M3415" s="214"/>
      <c r="N3415" s="209" t="s">
        <v>18884</v>
      </c>
      <c r="O3415" s="215" t="s">
        <v>18885</v>
      </c>
      <c r="P3415" s="215" t="s">
        <v>18886</v>
      </c>
      <c r="Q3415" s="215" t="s">
        <v>18887</v>
      </c>
      <c r="S3415" s="208"/>
    </row>
    <row r="3416" spans="1:19" ht="12">
      <c r="A3416" s="209" t="str">
        <f t="shared" si="106"/>
        <v>0209322011013970862</v>
      </c>
      <c r="B3416" s="210" t="s">
        <v>19407</v>
      </c>
      <c r="C3416" s="211" t="s">
        <v>989</v>
      </c>
      <c r="D3416" s="211" t="s">
        <v>989</v>
      </c>
      <c r="E3416" s="211" t="s">
        <v>17459</v>
      </c>
      <c r="F3416" s="211" t="s">
        <v>988</v>
      </c>
      <c r="G3416" s="211" t="s">
        <v>1851</v>
      </c>
      <c r="H3416" s="212" t="s">
        <v>3111</v>
      </c>
      <c r="I3416" s="213" t="s">
        <v>990</v>
      </c>
      <c r="J3416" s="201" t="str">
        <f t="shared" si="107"/>
        <v>0620</v>
      </c>
      <c r="K3416" s="209"/>
      <c r="L3416" s="209"/>
      <c r="M3416" s="214"/>
      <c r="N3416" s="209" t="s">
        <v>18777</v>
      </c>
      <c r="O3416" s="215" t="s">
        <v>18778</v>
      </c>
      <c r="P3416" s="215" t="s">
        <v>18767</v>
      </c>
      <c r="Q3416" s="215" t="s">
        <v>18768</v>
      </c>
      <c r="S3416" s="208"/>
    </row>
    <row r="3417" spans="1:19" ht="12">
      <c r="A3417" s="209" t="str">
        <f t="shared" si="106"/>
        <v>0209322061013970862</v>
      </c>
      <c r="B3417" s="210" t="s">
        <v>19407</v>
      </c>
      <c r="C3417" s="211" t="s">
        <v>989</v>
      </c>
      <c r="D3417" s="211" t="s">
        <v>989</v>
      </c>
      <c r="E3417" s="211" t="s">
        <v>17460</v>
      </c>
      <c r="F3417" s="211" t="s">
        <v>988</v>
      </c>
      <c r="G3417" s="211" t="s">
        <v>1851</v>
      </c>
      <c r="H3417" s="212" t="s">
        <v>3111</v>
      </c>
      <c r="I3417" s="213" t="s">
        <v>990</v>
      </c>
      <c r="J3417" s="201" t="str">
        <f t="shared" si="107"/>
        <v>0620</v>
      </c>
      <c r="K3417" s="209"/>
      <c r="L3417" s="209"/>
      <c r="M3417" s="214"/>
      <c r="N3417" s="209" t="s">
        <v>18777</v>
      </c>
      <c r="O3417" s="215" t="s">
        <v>18778</v>
      </c>
      <c r="P3417" s="215" t="s">
        <v>18767</v>
      </c>
      <c r="Q3417" s="215" t="s">
        <v>18768</v>
      </c>
      <c r="S3417" s="208"/>
    </row>
    <row r="3418" spans="1:19" ht="12">
      <c r="A3418" s="209" t="str">
        <f t="shared" si="106"/>
        <v>0833774011013970862</v>
      </c>
      <c r="B3418" s="210" t="s">
        <v>19407</v>
      </c>
      <c r="C3418" s="211" t="s">
        <v>989</v>
      </c>
      <c r="D3418" s="211" t="s">
        <v>989</v>
      </c>
      <c r="E3418" s="211" t="s">
        <v>17461</v>
      </c>
      <c r="F3418" s="211" t="s">
        <v>988</v>
      </c>
      <c r="G3418" s="211" t="s">
        <v>1851</v>
      </c>
      <c r="H3418" s="212" t="s">
        <v>3111</v>
      </c>
      <c r="I3418" s="213" t="s">
        <v>990</v>
      </c>
      <c r="J3418" s="201" t="str">
        <f t="shared" si="107"/>
        <v>0620</v>
      </c>
      <c r="K3418" s="209"/>
      <c r="L3418" s="209"/>
      <c r="M3418" s="214"/>
      <c r="N3418" s="209" t="s">
        <v>18777</v>
      </c>
      <c r="O3418" s="215" t="s">
        <v>18778</v>
      </c>
      <c r="P3418" s="215" t="s">
        <v>18767</v>
      </c>
      <c r="Q3418" s="215" t="s">
        <v>18768</v>
      </c>
      <c r="S3418" s="208"/>
    </row>
    <row r="3419" spans="1:19" ht="12">
      <c r="A3419" s="209" t="str">
        <f t="shared" si="106"/>
        <v>0863151011013970862</v>
      </c>
      <c r="B3419" s="210" t="s">
        <v>19407</v>
      </c>
      <c r="C3419" s="211" t="s">
        <v>989</v>
      </c>
      <c r="D3419" s="211" t="s">
        <v>989</v>
      </c>
      <c r="E3419" s="211" t="s">
        <v>17462</v>
      </c>
      <c r="F3419" s="211" t="s">
        <v>988</v>
      </c>
      <c r="G3419" s="211" t="s">
        <v>1851</v>
      </c>
      <c r="H3419" s="212" t="s">
        <v>3111</v>
      </c>
      <c r="I3419" s="213" t="s">
        <v>990</v>
      </c>
      <c r="J3419" s="201" t="str">
        <f t="shared" si="107"/>
        <v>0620</v>
      </c>
      <c r="K3419" s="209"/>
      <c r="L3419" s="209"/>
      <c r="M3419" s="214"/>
      <c r="N3419" s="209" t="s">
        <v>18777</v>
      </c>
      <c r="O3419" s="215" t="s">
        <v>18778</v>
      </c>
      <c r="P3419" s="215" t="s">
        <v>18767</v>
      </c>
      <c r="Q3419" s="215" t="s">
        <v>18768</v>
      </c>
      <c r="S3419" s="208"/>
    </row>
    <row r="3420" spans="1:19" ht="12">
      <c r="A3420" s="209" t="str">
        <f t="shared" si="106"/>
        <v>1763542011013970862</v>
      </c>
      <c r="B3420" s="210" t="s">
        <v>19407</v>
      </c>
      <c r="C3420" s="211" t="s">
        <v>989</v>
      </c>
      <c r="D3420" s="211" t="s">
        <v>989</v>
      </c>
      <c r="E3420" s="211" t="s">
        <v>988</v>
      </c>
      <c r="F3420" s="211" t="s">
        <v>988</v>
      </c>
      <c r="G3420" s="211" t="s">
        <v>1851</v>
      </c>
      <c r="H3420" s="212" t="s">
        <v>3111</v>
      </c>
      <c r="I3420" s="213" t="s">
        <v>990</v>
      </c>
      <c r="J3420" s="201" t="str">
        <f t="shared" si="107"/>
        <v>0620</v>
      </c>
      <c r="K3420" s="209"/>
      <c r="L3420" s="209"/>
      <c r="M3420" s="214"/>
      <c r="N3420" s="209" t="s">
        <v>18777</v>
      </c>
      <c r="O3420" s="215" t="s">
        <v>18778</v>
      </c>
      <c r="P3420" s="215" t="s">
        <v>18767</v>
      </c>
      <c r="Q3420" s="215" t="s">
        <v>18768</v>
      </c>
      <c r="S3420" s="208"/>
    </row>
    <row r="3421" spans="1:19" ht="12">
      <c r="A3421" s="209" t="str">
        <f t="shared" si="106"/>
        <v>1763542021013970862</v>
      </c>
      <c r="B3421" s="210" t="s">
        <v>19407</v>
      </c>
      <c r="C3421" s="211" t="s">
        <v>989</v>
      </c>
      <c r="D3421" s="211" t="s">
        <v>989</v>
      </c>
      <c r="E3421" s="211" t="s">
        <v>17463</v>
      </c>
      <c r="F3421" s="211" t="s">
        <v>988</v>
      </c>
      <c r="G3421" s="211" t="s">
        <v>1851</v>
      </c>
      <c r="H3421" s="212" t="s">
        <v>3111</v>
      </c>
      <c r="I3421" s="213" t="s">
        <v>990</v>
      </c>
      <c r="J3421" s="201" t="str">
        <f t="shared" si="107"/>
        <v>0620</v>
      </c>
      <c r="K3421" s="209"/>
      <c r="L3421" s="209"/>
      <c r="M3421" s="214"/>
      <c r="N3421" s="209" t="s">
        <v>18777</v>
      </c>
      <c r="O3421" s="215" t="s">
        <v>18778</v>
      </c>
      <c r="P3421" s="215" t="s">
        <v>18767</v>
      </c>
      <c r="Q3421" s="215" t="s">
        <v>18768</v>
      </c>
      <c r="S3421" s="208"/>
    </row>
    <row r="3422" spans="1:19" ht="12">
      <c r="A3422" s="209" t="str">
        <f t="shared" si="106"/>
        <v>1763542031013970862</v>
      </c>
      <c r="B3422" s="210" t="s">
        <v>19407</v>
      </c>
      <c r="C3422" s="211" t="s">
        <v>989</v>
      </c>
      <c r="D3422" s="211" t="s">
        <v>989</v>
      </c>
      <c r="E3422" s="211" t="s">
        <v>17464</v>
      </c>
      <c r="F3422" s="211" t="s">
        <v>988</v>
      </c>
      <c r="G3422" s="211" t="s">
        <v>1851</v>
      </c>
      <c r="H3422" s="212" t="s">
        <v>3111</v>
      </c>
      <c r="I3422" s="213" t="s">
        <v>990</v>
      </c>
      <c r="J3422" s="201" t="str">
        <f t="shared" si="107"/>
        <v>0620</v>
      </c>
      <c r="K3422" s="209"/>
      <c r="L3422" s="209"/>
      <c r="M3422" s="214"/>
      <c r="N3422" s="209" t="s">
        <v>18777</v>
      </c>
      <c r="O3422" s="215" t="s">
        <v>18778</v>
      </c>
      <c r="P3422" s="215" t="s">
        <v>18767</v>
      </c>
      <c r="Q3422" s="215" t="s">
        <v>18768</v>
      </c>
      <c r="S3422" s="208"/>
    </row>
    <row r="3423" spans="1:19" ht="12">
      <c r="A3423" s="209" t="str">
        <f t="shared" si="106"/>
        <v>1272999031659362630</v>
      </c>
      <c r="B3423" s="210" t="s">
        <v>19408</v>
      </c>
      <c r="C3423" s="211" t="s">
        <v>424</v>
      </c>
      <c r="D3423" s="211" t="s">
        <v>424</v>
      </c>
      <c r="E3423" s="211" t="s">
        <v>17465</v>
      </c>
      <c r="F3423" s="211" t="s">
        <v>423</v>
      </c>
      <c r="G3423" s="211" t="s">
        <v>1755</v>
      </c>
      <c r="H3423" s="212" t="s">
        <v>1754</v>
      </c>
      <c r="I3423" s="213" t="s">
        <v>425</v>
      </c>
      <c r="J3423" s="201" t="str">
        <f t="shared" si="107"/>
        <v>0621</v>
      </c>
      <c r="K3423" s="209"/>
      <c r="L3423" s="209"/>
      <c r="M3423" s="214"/>
      <c r="N3423" s="209" t="s">
        <v>18765</v>
      </c>
      <c r="O3423" s="215" t="s">
        <v>18766</v>
      </c>
      <c r="P3423" s="215" t="s">
        <v>18770</v>
      </c>
      <c r="Q3423" s="215" t="s">
        <v>18771</v>
      </c>
      <c r="S3423" s="208"/>
    </row>
    <row r="3424" spans="1:19" ht="12">
      <c r="A3424" s="209" t="str">
        <f t="shared" si="106"/>
        <v>1766925011659362630</v>
      </c>
      <c r="B3424" s="210" t="s">
        <v>19408</v>
      </c>
      <c r="C3424" s="211" t="s">
        <v>424</v>
      </c>
      <c r="D3424" s="211" t="s">
        <v>424</v>
      </c>
      <c r="E3424" s="211" t="s">
        <v>423</v>
      </c>
      <c r="F3424" s="211" t="s">
        <v>423</v>
      </c>
      <c r="G3424" s="211" t="s">
        <v>1755</v>
      </c>
      <c r="H3424" s="212" t="s">
        <v>1754</v>
      </c>
      <c r="I3424" s="213" t="s">
        <v>425</v>
      </c>
      <c r="J3424" s="201" t="str">
        <f t="shared" si="107"/>
        <v>0621</v>
      </c>
      <c r="K3424" s="209"/>
      <c r="L3424" s="209"/>
      <c r="M3424" s="214"/>
      <c r="N3424" s="209" t="s">
        <v>18765</v>
      </c>
      <c r="O3424" s="215" t="s">
        <v>18766</v>
      </c>
      <c r="P3424" s="215" t="s">
        <v>18770</v>
      </c>
      <c r="Q3424" s="215" t="s">
        <v>18771</v>
      </c>
      <c r="S3424" s="208"/>
    </row>
    <row r="3425" spans="1:17" s="208" customFormat="1" ht="12">
      <c r="A3425" s="209" t="str">
        <f t="shared" si="106"/>
        <v>1766925021659362630</v>
      </c>
      <c r="B3425" s="210" t="s">
        <v>19408</v>
      </c>
      <c r="C3425" s="211" t="s">
        <v>424</v>
      </c>
      <c r="D3425" s="211" t="s">
        <v>424</v>
      </c>
      <c r="E3425" s="211" t="s">
        <v>17466</v>
      </c>
      <c r="F3425" s="211" t="s">
        <v>423</v>
      </c>
      <c r="G3425" s="211" t="s">
        <v>1755</v>
      </c>
      <c r="H3425" s="212" t="s">
        <v>1754</v>
      </c>
      <c r="I3425" s="213" t="s">
        <v>425</v>
      </c>
      <c r="J3425" s="201" t="str">
        <f t="shared" si="107"/>
        <v>0621</v>
      </c>
      <c r="K3425" s="209"/>
      <c r="L3425" s="209"/>
      <c r="M3425" s="214"/>
      <c r="N3425" s="209" t="s">
        <v>18765</v>
      </c>
      <c r="O3425" s="215" t="s">
        <v>18766</v>
      </c>
      <c r="P3425" s="215" t="s">
        <v>18770</v>
      </c>
      <c r="Q3425" s="215" t="s">
        <v>18771</v>
      </c>
    </row>
    <row r="3426" spans="1:17" s="208" customFormat="1" ht="12">
      <c r="A3426" s="209" t="str">
        <f t="shared" si="106"/>
        <v>1766925031659362630</v>
      </c>
      <c r="B3426" s="210" t="s">
        <v>19408</v>
      </c>
      <c r="C3426" s="211" t="s">
        <v>424</v>
      </c>
      <c r="D3426" s="211" t="s">
        <v>424</v>
      </c>
      <c r="E3426" s="211" t="s">
        <v>17468</v>
      </c>
      <c r="F3426" s="211" t="s">
        <v>423</v>
      </c>
      <c r="G3426" s="211" t="s">
        <v>1755</v>
      </c>
      <c r="H3426" s="212" t="s">
        <v>1754</v>
      </c>
      <c r="I3426" s="213" t="s">
        <v>425</v>
      </c>
      <c r="J3426" s="201" t="str">
        <f t="shared" si="107"/>
        <v>0621</v>
      </c>
      <c r="K3426" s="209"/>
      <c r="L3426" s="209"/>
      <c r="M3426" s="214"/>
      <c r="N3426" s="209" t="s">
        <v>18765</v>
      </c>
      <c r="O3426" s="215" t="s">
        <v>18766</v>
      </c>
      <c r="P3426" s="215" t="s">
        <v>18770</v>
      </c>
      <c r="Q3426" s="215" t="s">
        <v>18771</v>
      </c>
    </row>
    <row r="3427" spans="1:17" s="208" customFormat="1" ht="12">
      <c r="A3427" s="209" t="str">
        <f t="shared" si="106"/>
        <v>1766925031659638914</v>
      </c>
      <c r="B3427" s="210" t="s">
        <v>19408</v>
      </c>
      <c r="C3427" s="211" t="s">
        <v>17467</v>
      </c>
      <c r="D3427" s="211" t="s">
        <v>424</v>
      </c>
      <c r="E3427" s="211" t="s">
        <v>17468</v>
      </c>
      <c r="F3427" s="211" t="s">
        <v>423</v>
      </c>
      <c r="G3427" s="211" t="s">
        <v>1755</v>
      </c>
      <c r="H3427" s="212" t="s">
        <v>1754</v>
      </c>
      <c r="I3427" s="213" t="s">
        <v>425</v>
      </c>
      <c r="J3427" s="201" t="str">
        <f t="shared" si="107"/>
        <v>0621</v>
      </c>
      <c r="K3427" s="209"/>
      <c r="L3427" s="209"/>
      <c r="M3427" s="214"/>
      <c r="N3427" s="209" t="s">
        <v>18765</v>
      </c>
      <c r="O3427" s="215" t="s">
        <v>18766</v>
      </c>
      <c r="P3427" s="215" t="s">
        <v>18770</v>
      </c>
      <c r="Q3427" s="215" t="s">
        <v>18771</v>
      </c>
    </row>
    <row r="3428" spans="1:17" s="208" customFormat="1" ht="12">
      <c r="A3428" s="209" t="str">
        <f t="shared" si="106"/>
        <v>1766925041659362630</v>
      </c>
      <c r="B3428" s="210" t="s">
        <v>19408</v>
      </c>
      <c r="C3428" s="211" t="s">
        <v>424</v>
      </c>
      <c r="D3428" s="211" t="s">
        <v>424</v>
      </c>
      <c r="E3428" s="211" t="s">
        <v>17469</v>
      </c>
      <c r="F3428" s="211" t="s">
        <v>423</v>
      </c>
      <c r="G3428" s="211" t="s">
        <v>1755</v>
      </c>
      <c r="H3428" s="212" t="s">
        <v>1754</v>
      </c>
      <c r="I3428" s="213" t="s">
        <v>425</v>
      </c>
      <c r="J3428" s="201" t="str">
        <f t="shared" si="107"/>
        <v>0621</v>
      </c>
      <c r="K3428" s="209"/>
      <c r="L3428" s="209"/>
      <c r="M3428" s="214"/>
      <c r="N3428" s="209" t="s">
        <v>18765</v>
      </c>
      <c r="O3428" s="215" t="s">
        <v>18766</v>
      </c>
      <c r="P3428" s="215" t="s">
        <v>18770</v>
      </c>
      <c r="Q3428" s="215" t="s">
        <v>18771</v>
      </c>
    </row>
    <row r="3429" spans="1:17" s="208" customFormat="1" ht="12">
      <c r="A3429" s="209" t="str">
        <f t="shared" si="106"/>
        <v>##1659362630</v>
      </c>
      <c r="B3429" s="210" t="s">
        <v>19408</v>
      </c>
      <c r="C3429" s="211" t="s">
        <v>424</v>
      </c>
      <c r="D3429" s="211" t="s">
        <v>424</v>
      </c>
      <c r="E3429" s="211" t="s">
        <v>3649</v>
      </c>
      <c r="F3429" s="211" t="s">
        <v>423</v>
      </c>
      <c r="G3429" s="211" t="s">
        <v>1755</v>
      </c>
      <c r="H3429" s="212" t="s">
        <v>1754</v>
      </c>
      <c r="I3429" s="213" t="s">
        <v>425</v>
      </c>
      <c r="J3429" s="201" t="str">
        <f t="shared" si="107"/>
        <v>0621</v>
      </c>
      <c r="K3429" s="209"/>
      <c r="L3429" s="209"/>
      <c r="M3429" s="214"/>
      <c r="N3429" s="209" t="s">
        <v>18765</v>
      </c>
      <c r="O3429" s="215" t="s">
        <v>18766</v>
      </c>
      <c r="P3429" s="215" t="s">
        <v>18770</v>
      </c>
      <c r="Q3429" s="215" t="s">
        <v>18771</v>
      </c>
    </row>
    <row r="3430" spans="1:17" s="208" customFormat="1" ht="12">
      <c r="A3430" s="209" t="str">
        <f t="shared" si="106"/>
        <v>1F-QMA0000021453581659362630</v>
      </c>
      <c r="B3430" s="210" t="s">
        <v>19408</v>
      </c>
      <c r="C3430" s="211" t="s">
        <v>424</v>
      </c>
      <c r="D3430" s="211" t="s">
        <v>424</v>
      </c>
      <c r="E3430" s="211" t="s">
        <v>17470</v>
      </c>
      <c r="F3430" s="211" t="s">
        <v>423</v>
      </c>
      <c r="G3430" s="211" t="s">
        <v>1755</v>
      </c>
      <c r="H3430" s="212" t="s">
        <v>1754</v>
      </c>
      <c r="I3430" s="213" t="s">
        <v>425</v>
      </c>
      <c r="J3430" s="201" t="str">
        <f t="shared" si="107"/>
        <v>0621</v>
      </c>
      <c r="K3430" s="209"/>
      <c r="L3430" s="209"/>
      <c r="M3430" s="214"/>
      <c r="N3430" s="209" t="s">
        <v>18765</v>
      </c>
      <c r="O3430" s="215" t="s">
        <v>18766</v>
      </c>
      <c r="P3430" s="215" t="s">
        <v>18770</v>
      </c>
      <c r="Q3430" s="215" t="s">
        <v>18771</v>
      </c>
    </row>
    <row r="3431" spans="1:17" s="208" customFormat="1" ht="12">
      <c r="A3431" s="209" t="str">
        <f t="shared" si="106"/>
        <v>1Q-H0HH0185021659362630</v>
      </c>
      <c r="B3431" s="210" t="s">
        <v>19408</v>
      </c>
      <c r="C3431" s="211" t="s">
        <v>424</v>
      </c>
      <c r="D3431" s="211" t="s">
        <v>424</v>
      </c>
      <c r="E3431" s="211" t="s">
        <v>17471</v>
      </c>
      <c r="F3431" s="211" t="s">
        <v>423</v>
      </c>
      <c r="G3431" s="211" t="s">
        <v>1755</v>
      </c>
      <c r="H3431" s="212" t="s">
        <v>1754</v>
      </c>
      <c r="I3431" s="213" t="s">
        <v>425</v>
      </c>
      <c r="J3431" s="201" t="str">
        <f t="shared" si="107"/>
        <v>0621</v>
      </c>
      <c r="K3431" s="209"/>
      <c r="L3431" s="209"/>
      <c r="M3431" s="214"/>
      <c r="N3431" s="209" t="s">
        <v>18765</v>
      </c>
      <c r="O3431" s="215" t="s">
        <v>18766</v>
      </c>
      <c r="P3431" s="215" t="s">
        <v>18770</v>
      </c>
      <c r="Q3431" s="215" t="s">
        <v>18771</v>
      </c>
    </row>
    <row r="3432" spans="1:17" s="208" customFormat="1" ht="12">
      <c r="A3432" s="209" t="str">
        <f t="shared" si="106"/>
        <v>1772345011194753590</v>
      </c>
      <c r="B3432" s="210" t="s">
        <v>19409</v>
      </c>
      <c r="C3432" s="211" t="s">
        <v>445</v>
      </c>
      <c r="D3432" s="211" t="s">
        <v>445</v>
      </c>
      <c r="E3432" s="211" t="s">
        <v>17472</v>
      </c>
      <c r="F3432" s="211" t="s">
        <v>444</v>
      </c>
      <c r="G3432" s="211" t="s">
        <v>2436</v>
      </c>
      <c r="H3432" s="212" t="s">
        <v>2437</v>
      </c>
      <c r="I3432" s="213" t="s">
        <v>446</v>
      </c>
      <c r="J3432" s="201" t="str">
        <f t="shared" si="107"/>
        <v>0622</v>
      </c>
      <c r="K3432" s="209"/>
      <c r="L3432" s="209"/>
      <c r="M3432" s="214"/>
      <c r="N3432" s="209" t="s">
        <v>18765</v>
      </c>
      <c r="O3432" s="215" t="s">
        <v>18766</v>
      </c>
      <c r="P3432" s="215" t="s">
        <v>18767</v>
      </c>
      <c r="Q3432" s="215" t="s">
        <v>18768</v>
      </c>
    </row>
    <row r="3433" spans="1:17" s="208" customFormat="1" ht="12">
      <c r="A3433" s="209" t="str">
        <f t="shared" si="106"/>
        <v>1772345021194753590</v>
      </c>
      <c r="B3433" s="210" t="s">
        <v>19409</v>
      </c>
      <c r="C3433" s="211" t="s">
        <v>445</v>
      </c>
      <c r="D3433" s="211" t="s">
        <v>445</v>
      </c>
      <c r="E3433" s="211" t="s">
        <v>17473</v>
      </c>
      <c r="F3433" s="211" t="s">
        <v>444</v>
      </c>
      <c r="G3433" s="211" t="s">
        <v>2436</v>
      </c>
      <c r="H3433" s="212" t="s">
        <v>2437</v>
      </c>
      <c r="I3433" s="213" t="s">
        <v>446</v>
      </c>
      <c r="J3433" s="201" t="str">
        <f t="shared" si="107"/>
        <v>0622</v>
      </c>
      <c r="K3433" s="209"/>
      <c r="L3433" s="209"/>
      <c r="M3433" s="214"/>
      <c r="N3433" s="209" t="s">
        <v>18765</v>
      </c>
      <c r="O3433" s="215" t="s">
        <v>18766</v>
      </c>
      <c r="P3433" s="215" t="s">
        <v>18767</v>
      </c>
      <c r="Q3433" s="215" t="s">
        <v>18768</v>
      </c>
    </row>
    <row r="3434" spans="1:17" s="208" customFormat="1" ht="12">
      <c r="A3434" s="209" t="str">
        <f t="shared" si="106"/>
        <v>3303885011194753590</v>
      </c>
      <c r="B3434" s="210" t="s">
        <v>19409</v>
      </c>
      <c r="C3434" s="211" t="s">
        <v>445</v>
      </c>
      <c r="D3434" s="211" t="s">
        <v>445</v>
      </c>
      <c r="E3434" s="211" t="s">
        <v>444</v>
      </c>
      <c r="F3434" s="211" t="s">
        <v>444</v>
      </c>
      <c r="G3434" s="211" t="s">
        <v>2436</v>
      </c>
      <c r="H3434" s="212" t="s">
        <v>2437</v>
      </c>
      <c r="I3434" s="213" t="s">
        <v>446</v>
      </c>
      <c r="J3434" s="201" t="str">
        <f t="shared" si="107"/>
        <v>0622</v>
      </c>
      <c r="K3434" s="209"/>
      <c r="L3434" s="209"/>
      <c r="M3434" s="214"/>
      <c r="N3434" s="209" t="s">
        <v>18765</v>
      </c>
      <c r="O3434" s="215" t="s">
        <v>18766</v>
      </c>
      <c r="P3434" s="215" t="s">
        <v>18767</v>
      </c>
      <c r="Q3434" s="215" t="s">
        <v>18768</v>
      </c>
    </row>
    <row r="3435" spans="1:17" s="208" customFormat="1" ht="12">
      <c r="A3435" s="209" t="str">
        <f t="shared" si="106"/>
        <v>3303885021194753590</v>
      </c>
      <c r="B3435" s="210" t="s">
        <v>19409</v>
      </c>
      <c r="C3435" s="211" t="s">
        <v>445</v>
      </c>
      <c r="D3435" s="211" t="s">
        <v>445</v>
      </c>
      <c r="E3435" s="211" t="s">
        <v>17474</v>
      </c>
      <c r="F3435" s="211" t="s">
        <v>444</v>
      </c>
      <c r="G3435" s="211" t="s">
        <v>2436</v>
      </c>
      <c r="H3435" s="212" t="s">
        <v>2437</v>
      </c>
      <c r="I3435" s="213" t="s">
        <v>446</v>
      </c>
      <c r="J3435" s="201" t="str">
        <f t="shared" si="107"/>
        <v>0622</v>
      </c>
      <c r="K3435" s="209"/>
      <c r="L3435" s="209"/>
      <c r="M3435" s="214"/>
      <c r="N3435" s="209" t="s">
        <v>18765</v>
      </c>
      <c r="O3435" s="215" t="s">
        <v>18766</v>
      </c>
      <c r="P3435" s="215" t="s">
        <v>18767</v>
      </c>
      <c r="Q3435" s="215" t="s">
        <v>18768</v>
      </c>
    </row>
    <row r="3436" spans="1:17" s="208" customFormat="1" ht="12">
      <c r="A3436" s="209" t="str">
        <f t="shared" si="106"/>
        <v>##1194753590</v>
      </c>
      <c r="B3436" s="210" t="s">
        <v>19409</v>
      </c>
      <c r="C3436" s="211" t="s">
        <v>445</v>
      </c>
      <c r="D3436" s="211" t="s">
        <v>445</v>
      </c>
      <c r="E3436" s="211" t="s">
        <v>3649</v>
      </c>
      <c r="F3436" s="211" t="s">
        <v>444</v>
      </c>
      <c r="G3436" s="211" t="s">
        <v>2436</v>
      </c>
      <c r="H3436" s="212" t="s">
        <v>2437</v>
      </c>
      <c r="I3436" s="213" t="s">
        <v>446</v>
      </c>
      <c r="J3436" s="201" t="str">
        <f t="shared" si="107"/>
        <v>0622</v>
      </c>
      <c r="K3436" s="209" t="s">
        <v>14592</v>
      </c>
      <c r="L3436" s="209"/>
      <c r="M3436" s="214"/>
      <c r="N3436" s="209" t="s">
        <v>18765</v>
      </c>
      <c r="O3436" s="215" t="s">
        <v>18766</v>
      </c>
      <c r="P3436" s="215" t="s">
        <v>18767</v>
      </c>
      <c r="Q3436" s="215" t="s">
        <v>18768</v>
      </c>
    </row>
    <row r="3437" spans="1:17" s="208" customFormat="1" ht="12">
      <c r="A3437" s="209" t="str">
        <f t="shared" si="106"/>
        <v>1776585011851346407</v>
      </c>
      <c r="B3437" s="210" t="s">
        <v>19410</v>
      </c>
      <c r="C3437" s="211" t="s">
        <v>1373</v>
      </c>
      <c r="D3437" s="211" t="s">
        <v>1373</v>
      </c>
      <c r="E3437" s="211" t="s">
        <v>1372</v>
      </c>
      <c r="F3437" s="211" t="s">
        <v>1372</v>
      </c>
      <c r="G3437" s="211" t="s">
        <v>3260</v>
      </c>
      <c r="H3437" s="212" t="s">
        <v>3359</v>
      </c>
      <c r="I3437" s="213" t="s">
        <v>1374</v>
      </c>
      <c r="J3437" s="201" t="str">
        <f t="shared" si="107"/>
        <v>0623</v>
      </c>
      <c r="K3437" s="209"/>
      <c r="L3437" s="209"/>
      <c r="M3437" s="214"/>
      <c r="N3437" s="209" t="s">
        <v>18884</v>
      </c>
      <c r="O3437" s="215" t="s">
        <v>18885</v>
      </c>
      <c r="P3437" s="215" t="s">
        <v>18886</v>
      </c>
      <c r="Q3437" s="215" t="s">
        <v>18887</v>
      </c>
    </row>
    <row r="3438" spans="1:17" s="208" customFormat="1" ht="12">
      <c r="A3438" s="209" t="str">
        <f t="shared" si="106"/>
        <v>1892069011851346407</v>
      </c>
      <c r="B3438" s="210" t="s">
        <v>19410</v>
      </c>
      <c r="C3438" s="211" t="s">
        <v>1373</v>
      </c>
      <c r="D3438" s="211" t="s">
        <v>1373</v>
      </c>
      <c r="E3438" s="211" t="s">
        <v>17475</v>
      </c>
      <c r="F3438" s="211" t="s">
        <v>1372</v>
      </c>
      <c r="G3438" s="211" t="s">
        <v>3260</v>
      </c>
      <c r="H3438" s="212" t="s">
        <v>3359</v>
      </c>
      <c r="I3438" s="213" t="s">
        <v>1374</v>
      </c>
      <c r="J3438" s="201" t="str">
        <f t="shared" si="107"/>
        <v>0623</v>
      </c>
      <c r="K3438" s="240" t="s">
        <v>17476</v>
      </c>
      <c r="L3438" s="240" t="s">
        <v>13094</v>
      </c>
      <c r="M3438" s="214">
        <v>44110</v>
      </c>
      <c r="N3438" s="209" t="s">
        <v>18884</v>
      </c>
      <c r="O3438" s="215" t="s">
        <v>18885</v>
      </c>
      <c r="P3438" s="215" t="s">
        <v>18886</v>
      </c>
      <c r="Q3438" s="215" t="s">
        <v>18887</v>
      </c>
    </row>
    <row r="3439" spans="1:17" s="208" customFormat="1" ht="12">
      <c r="A3439" s="209" t="str">
        <f t="shared" si="106"/>
        <v>6A-100405871851346407</v>
      </c>
      <c r="B3439" s="210" t="s">
        <v>19410</v>
      </c>
      <c r="C3439" s="211" t="s">
        <v>1373</v>
      </c>
      <c r="D3439" s="211" t="s">
        <v>1373</v>
      </c>
      <c r="E3439" s="211" t="s">
        <v>17477</v>
      </c>
      <c r="F3439" s="211" t="s">
        <v>1372</v>
      </c>
      <c r="G3439" s="211" t="s">
        <v>3260</v>
      </c>
      <c r="H3439" s="212" t="s">
        <v>3359</v>
      </c>
      <c r="I3439" s="213" t="s">
        <v>1374</v>
      </c>
      <c r="J3439" s="201" t="str">
        <f t="shared" si="107"/>
        <v>0623</v>
      </c>
      <c r="K3439" s="209"/>
      <c r="L3439" s="209"/>
      <c r="M3439" s="214"/>
      <c r="N3439" s="209" t="s">
        <v>18884</v>
      </c>
      <c r="O3439" s="215" t="s">
        <v>18885</v>
      </c>
      <c r="P3439" s="215" t="s">
        <v>18886</v>
      </c>
      <c r="Q3439" s="215" t="s">
        <v>18887</v>
      </c>
    </row>
    <row r="3440" spans="1:17" s="208" customFormat="1" ht="12">
      <c r="A3440" s="209" t="str">
        <f t="shared" si="106"/>
        <v>9A-100405871851346407</v>
      </c>
      <c r="B3440" s="210" t="s">
        <v>19410</v>
      </c>
      <c r="C3440" s="211" t="s">
        <v>1373</v>
      </c>
      <c r="D3440" s="211" t="s">
        <v>1373</v>
      </c>
      <c r="E3440" s="211" t="s">
        <v>17478</v>
      </c>
      <c r="F3440" s="211" t="s">
        <v>1372</v>
      </c>
      <c r="G3440" s="211" t="s">
        <v>3260</v>
      </c>
      <c r="H3440" s="212" t="s">
        <v>3359</v>
      </c>
      <c r="I3440" s="213" t="s">
        <v>1374</v>
      </c>
      <c r="J3440" s="201" t="str">
        <f t="shared" si="107"/>
        <v>0623</v>
      </c>
      <c r="K3440" s="209"/>
      <c r="L3440" s="209"/>
      <c r="M3440" s="214"/>
      <c r="N3440" s="209" t="s">
        <v>18884</v>
      </c>
      <c r="O3440" s="215" t="s">
        <v>18885</v>
      </c>
      <c r="P3440" s="215" t="s">
        <v>18886</v>
      </c>
      <c r="Q3440" s="215" t="s">
        <v>18887</v>
      </c>
    </row>
    <row r="3441" spans="1:17" s="208" customFormat="1" ht="12">
      <c r="A3441" s="209" t="str">
        <f t="shared" si="106"/>
        <v>1778706011760417646</v>
      </c>
      <c r="B3441" s="210" t="s">
        <v>19411</v>
      </c>
      <c r="C3441" s="211" t="s">
        <v>139</v>
      </c>
      <c r="D3441" s="211" t="s">
        <v>139</v>
      </c>
      <c r="E3441" s="211" t="s">
        <v>17479</v>
      </c>
      <c r="F3441" s="211" t="s">
        <v>138</v>
      </c>
      <c r="G3441" s="211" t="s">
        <v>2099</v>
      </c>
      <c r="H3441" s="212" t="s">
        <v>2098</v>
      </c>
      <c r="I3441" s="213" t="s">
        <v>140</v>
      </c>
      <c r="J3441" s="201" t="str">
        <f t="shared" si="107"/>
        <v>0624</v>
      </c>
      <c r="K3441" s="209"/>
      <c r="L3441" s="209"/>
      <c r="M3441" s="214"/>
      <c r="N3441" s="209" t="s">
        <v>18765</v>
      </c>
      <c r="O3441" s="215" t="s">
        <v>18766</v>
      </c>
      <c r="P3441" s="215" t="s">
        <v>18835</v>
      </c>
      <c r="Q3441" s="215" t="s">
        <v>18836</v>
      </c>
    </row>
    <row r="3442" spans="1:17" s="208" customFormat="1" ht="12">
      <c r="A3442" s="209" t="str">
        <f t="shared" si="106"/>
        <v>1778706021508077207</v>
      </c>
      <c r="B3442" s="210" t="s">
        <v>19411</v>
      </c>
      <c r="C3442" s="211" t="s">
        <v>17480</v>
      </c>
      <c r="D3442" s="211" t="s">
        <v>139</v>
      </c>
      <c r="E3442" s="211" t="s">
        <v>17481</v>
      </c>
      <c r="F3442" s="211" t="s">
        <v>138</v>
      </c>
      <c r="G3442" s="211" t="s">
        <v>2099</v>
      </c>
      <c r="H3442" s="212" t="s">
        <v>2098</v>
      </c>
      <c r="I3442" s="213" t="s">
        <v>140</v>
      </c>
      <c r="J3442" s="201" t="str">
        <f t="shared" si="107"/>
        <v>0624</v>
      </c>
      <c r="K3442" s="209"/>
      <c r="L3442" s="209"/>
      <c r="M3442" s="214"/>
      <c r="N3442" s="209" t="s">
        <v>18765</v>
      </c>
      <c r="O3442" s="215" t="s">
        <v>18766</v>
      </c>
      <c r="P3442" s="215" t="s">
        <v>18835</v>
      </c>
      <c r="Q3442" s="215" t="s">
        <v>18836</v>
      </c>
    </row>
    <row r="3443" spans="1:17" s="208" customFormat="1" ht="12">
      <c r="A3443" s="209" t="str">
        <f t="shared" si="106"/>
        <v>1778706021760417646</v>
      </c>
      <c r="B3443" s="210" t="s">
        <v>19411</v>
      </c>
      <c r="C3443" s="211" t="s">
        <v>139</v>
      </c>
      <c r="D3443" s="211" t="s">
        <v>139</v>
      </c>
      <c r="E3443" s="211" t="s">
        <v>17481</v>
      </c>
      <c r="F3443" s="211" t="s">
        <v>138</v>
      </c>
      <c r="G3443" s="211" t="s">
        <v>2099</v>
      </c>
      <c r="H3443" s="212" t="s">
        <v>2098</v>
      </c>
      <c r="I3443" s="213" t="s">
        <v>140</v>
      </c>
      <c r="J3443" s="201" t="str">
        <f t="shared" si="107"/>
        <v>0624</v>
      </c>
      <c r="K3443" s="209"/>
      <c r="L3443" s="209"/>
      <c r="M3443" s="214"/>
      <c r="N3443" s="209" t="s">
        <v>18765</v>
      </c>
      <c r="O3443" s="215" t="s">
        <v>18766</v>
      </c>
      <c r="P3443" s="215" t="s">
        <v>18835</v>
      </c>
      <c r="Q3443" s="215" t="s">
        <v>18836</v>
      </c>
    </row>
    <row r="3444" spans="1:17" s="208" customFormat="1" ht="12">
      <c r="A3444" s="209" t="str">
        <f t="shared" si="106"/>
        <v>1778706031760417646</v>
      </c>
      <c r="B3444" s="210" t="s">
        <v>19411</v>
      </c>
      <c r="C3444" s="211" t="s">
        <v>139</v>
      </c>
      <c r="D3444" s="211" t="s">
        <v>139</v>
      </c>
      <c r="E3444" s="211" t="s">
        <v>17482</v>
      </c>
      <c r="F3444" s="211" t="s">
        <v>138</v>
      </c>
      <c r="G3444" s="211" t="s">
        <v>2099</v>
      </c>
      <c r="H3444" s="212" t="s">
        <v>2098</v>
      </c>
      <c r="I3444" s="213" t="s">
        <v>140</v>
      </c>
      <c r="J3444" s="201" t="str">
        <f t="shared" si="107"/>
        <v>0624</v>
      </c>
      <c r="K3444" s="209"/>
      <c r="L3444" s="209"/>
      <c r="M3444" s="214"/>
      <c r="N3444" s="209" t="s">
        <v>18765</v>
      </c>
      <c r="O3444" s="215" t="s">
        <v>18766</v>
      </c>
      <c r="P3444" s="215" t="s">
        <v>18835</v>
      </c>
      <c r="Q3444" s="215" t="s">
        <v>18836</v>
      </c>
    </row>
    <row r="3445" spans="1:17" s="208" customFormat="1" ht="12">
      <c r="A3445" s="209" t="str">
        <f t="shared" si="106"/>
        <v>3308116011760417646</v>
      </c>
      <c r="B3445" s="210" t="s">
        <v>19411</v>
      </c>
      <c r="C3445" s="211" t="s">
        <v>139</v>
      </c>
      <c r="D3445" s="211" t="s">
        <v>139</v>
      </c>
      <c r="E3445" s="211" t="s">
        <v>138</v>
      </c>
      <c r="F3445" s="211" t="s">
        <v>138</v>
      </c>
      <c r="G3445" s="211" t="s">
        <v>2099</v>
      </c>
      <c r="H3445" s="212" t="s">
        <v>2098</v>
      </c>
      <c r="I3445" s="213" t="s">
        <v>140</v>
      </c>
      <c r="J3445" s="201" t="str">
        <f t="shared" si="107"/>
        <v>0624</v>
      </c>
      <c r="K3445" s="209"/>
      <c r="L3445" s="209"/>
      <c r="M3445" s="214"/>
      <c r="N3445" s="209" t="s">
        <v>18765</v>
      </c>
      <c r="O3445" s="215" t="s">
        <v>18766</v>
      </c>
      <c r="P3445" s="215" t="s">
        <v>18835</v>
      </c>
      <c r="Q3445" s="215" t="s">
        <v>18836</v>
      </c>
    </row>
    <row r="3446" spans="1:17" s="208" customFormat="1" ht="12">
      <c r="A3446" s="209" t="str">
        <f t="shared" si="106"/>
        <v>3308116021760417646</v>
      </c>
      <c r="B3446" s="210" t="s">
        <v>19411</v>
      </c>
      <c r="C3446" s="211" t="s">
        <v>139</v>
      </c>
      <c r="D3446" s="211" t="s">
        <v>139</v>
      </c>
      <c r="E3446" s="211" t="s">
        <v>17484</v>
      </c>
      <c r="F3446" s="211" t="s">
        <v>138</v>
      </c>
      <c r="G3446" s="211" t="s">
        <v>2099</v>
      </c>
      <c r="H3446" s="212" t="s">
        <v>2098</v>
      </c>
      <c r="I3446" s="213" t="s">
        <v>140</v>
      </c>
      <c r="J3446" s="201" t="str">
        <f t="shared" si="107"/>
        <v>0624</v>
      </c>
      <c r="K3446" s="209"/>
      <c r="L3446" s="209"/>
      <c r="M3446" s="214"/>
      <c r="N3446" s="209" t="s">
        <v>18765</v>
      </c>
      <c r="O3446" s="215" t="s">
        <v>18766</v>
      </c>
      <c r="P3446" s="215" t="s">
        <v>18835</v>
      </c>
      <c r="Q3446" s="215" t="s">
        <v>18836</v>
      </c>
    </row>
    <row r="3447" spans="1:17" s="208" customFormat="1" ht="12">
      <c r="A3447" s="209" t="str">
        <f t="shared" si="106"/>
        <v>##1760417646</v>
      </c>
      <c r="B3447" s="210" t="s">
        <v>19411</v>
      </c>
      <c r="C3447" s="211" t="s">
        <v>139</v>
      </c>
      <c r="D3447" s="211" t="s">
        <v>139</v>
      </c>
      <c r="E3447" s="211" t="s">
        <v>3649</v>
      </c>
      <c r="F3447" s="211" t="s">
        <v>138</v>
      </c>
      <c r="G3447" s="211" t="s">
        <v>2099</v>
      </c>
      <c r="H3447" s="212" t="s">
        <v>2098</v>
      </c>
      <c r="I3447" s="213" t="s">
        <v>140</v>
      </c>
      <c r="J3447" s="201" t="str">
        <f t="shared" si="107"/>
        <v>0624</v>
      </c>
      <c r="K3447" s="209" t="s">
        <v>13915</v>
      </c>
      <c r="L3447" s="209" t="s">
        <v>13094</v>
      </c>
      <c r="M3447" s="214">
        <v>44084</v>
      </c>
      <c r="N3447" s="209" t="s">
        <v>18765</v>
      </c>
      <c r="O3447" s="215" t="s">
        <v>18766</v>
      </c>
      <c r="P3447" s="215" t="s">
        <v>18835</v>
      </c>
      <c r="Q3447" s="215" t="s">
        <v>18836</v>
      </c>
    </row>
    <row r="3448" spans="1:17" s="208" customFormat="1" ht="12">
      <c r="A3448" s="209" t="str">
        <f t="shared" si="106"/>
        <v>1F-QMA0000026297771760417646</v>
      </c>
      <c r="B3448" s="210" t="s">
        <v>19411</v>
      </c>
      <c r="C3448" s="211" t="s">
        <v>139</v>
      </c>
      <c r="D3448" s="211" t="s">
        <v>139</v>
      </c>
      <c r="E3448" s="211" t="s">
        <v>17483</v>
      </c>
      <c r="F3448" s="211" t="s">
        <v>138</v>
      </c>
      <c r="G3448" s="211" t="s">
        <v>2099</v>
      </c>
      <c r="H3448" s="212" t="s">
        <v>2098</v>
      </c>
      <c r="I3448" s="213" t="s">
        <v>140</v>
      </c>
      <c r="J3448" s="201" t="str">
        <f t="shared" si="107"/>
        <v>0624</v>
      </c>
      <c r="K3448" s="209"/>
      <c r="L3448" s="209"/>
      <c r="M3448" s="214"/>
      <c r="N3448" s="209" t="s">
        <v>18765</v>
      </c>
      <c r="O3448" s="215" t="s">
        <v>18766</v>
      </c>
      <c r="P3448" s="215" t="s">
        <v>18835</v>
      </c>
      <c r="Q3448" s="215" t="s">
        <v>18836</v>
      </c>
    </row>
    <row r="3449" spans="1:17" s="208" customFormat="1" ht="12">
      <c r="A3449" s="209" t="str">
        <f t="shared" si="106"/>
        <v>1783961011174524466</v>
      </c>
      <c r="B3449" s="210" t="s">
        <v>19412</v>
      </c>
      <c r="C3449" s="211" t="s">
        <v>83</v>
      </c>
      <c r="D3449" s="211" t="s">
        <v>83</v>
      </c>
      <c r="E3449" s="211" t="s">
        <v>82</v>
      </c>
      <c r="F3449" s="211" t="s">
        <v>82</v>
      </c>
      <c r="G3449" s="211" t="s">
        <v>3006</v>
      </c>
      <c r="H3449" s="212" t="s">
        <v>3132</v>
      </c>
      <c r="I3449" s="213" t="s">
        <v>84</v>
      </c>
      <c r="J3449" s="201" t="str">
        <f t="shared" si="107"/>
        <v>0625</v>
      </c>
      <c r="K3449" s="209"/>
      <c r="L3449" s="209"/>
      <c r="M3449" s="214"/>
      <c r="N3449" s="209" t="s">
        <v>18765</v>
      </c>
      <c r="O3449" s="215" t="s">
        <v>18766</v>
      </c>
      <c r="P3449" s="215" t="s">
        <v>18812</v>
      </c>
      <c r="Q3449" s="215" t="s">
        <v>18813</v>
      </c>
    </row>
    <row r="3450" spans="1:17" s="208" customFormat="1" ht="12">
      <c r="A3450" s="209" t="str">
        <f t="shared" si="106"/>
        <v>1783961021174524466</v>
      </c>
      <c r="B3450" s="210" t="s">
        <v>19412</v>
      </c>
      <c r="C3450" s="211" t="s">
        <v>83</v>
      </c>
      <c r="D3450" s="211" t="s">
        <v>83</v>
      </c>
      <c r="E3450" s="211" t="s">
        <v>17485</v>
      </c>
      <c r="F3450" s="211" t="s">
        <v>82</v>
      </c>
      <c r="G3450" s="211" t="s">
        <v>3006</v>
      </c>
      <c r="H3450" s="212" t="s">
        <v>3132</v>
      </c>
      <c r="I3450" s="213" t="s">
        <v>84</v>
      </c>
      <c r="J3450" s="201" t="str">
        <f t="shared" si="107"/>
        <v>0625</v>
      </c>
      <c r="K3450" s="209"/>
      <c r="L3450" s="209"/>
      <c r="M3450" s="214"/>
      <c r="N3450" s="209" t="s">
        <v>18765</v>
      </c>
      <c r="O3450" s="215" t="s">
        <v>18766</v>
      </c>
      <c r="P3450" s="215" t="s">
        <v>18812</v>
      </c>
      <c r="Q3450" s="215" t="s">
        <v>18813</v>
      </c>
    </row>
    <row r="3451" spans="1:17" s="208" customFormat="1" ht="12">
      <c r="A3451" s="209" t="str">
        <f t="shared" si="106"/>
        <v>1787954011043328198</v>
      </c>
      <c r="B3451" s="210" t="s">
        <v>19413</v>
      </c>
      <c r="C3451" s="211" t="s">
        <v>1147</v>
      </c>
      <c r="D3451" s="211" t="s">
        <v>1147</v>
      </c>
      <c r="E3451" s="211" t="s">
        <v>1146</v>
      </c>
      <c r="F3451" s="211" t="s">
        <v>1146</v>
      </c>
      <c r="G3451" s="211" t="s">
        <v>2433</v>
      </c>
      <c r="H3451" s="212" t="s">
        <v>17486</v>
      </c>
      <c r="I3451" s="213" t="s">
        <v>1148</v>
      </c>
      <c r="J3451" s="201" t="str">
        <f t="shared" si="107"/>
        <v>0627</v>
      </c>
      <c r="K3451" s="209"/>
      <c r="L3451" s="209"/>
      <c r="M3451" s="214"/>
      <c r="N3451" s="209" t="s">
        <v>18777</v>
      </c>
      <c r="O3451" s="215" t="s">
        <v>18778</v>
      </c>
      <c r="P3451" s="215" t="s">
        <v>18767</v>
      </c>
      <c r="Q3451" s="215" t="s">
        <v>18768</v>
      </c>
    </row>
    <row r="3452" spans="1:17" s="208" customFormat="1" ht="12">
      <c r="A3452" s="209" t="str">
        <f t="shared" si="106"/>
        <v>1787954021043328198</v>
      </c>
      <c r="B3452" s="210" t="s">
        <v>19413</v>
      </c>
      <c r="C3452" s="211" t="s">
        <v>1147</v>
      </c>
      <c r="D3452" s="211" t="s">
        <v>1147</v>
      </c>
      <c r="E3452" s="211" t="s">
        <v>17487</v>
      </c>
      <c r="F3452" s="211" t="s">
        <v>1146</v>
      </c>
      <c r="G3452" s="211" t="s">
        <v>2433</v>
      </c>
      <c r="H3452" s="212" t="s">
        <v>17486</v>
      </c>
      <c r="I3452" s="213" t="s">
        <v>1148</v>
      </c>
      <c r="J3452" s="201" t="str">
        <f t="shared" si="107"/>
        <v>0627</v>
      </c>
      <c r="K3452" s="209"/>
      <c r="L3452" s="209"/>
      <c r="M3452" s="214"/>
      <c r="N3452" s="209" t="s">
        <v>18777</v>
      </c>
      <c r="O3452" s="215" t="s">
        <v>18778</v>
      </c>
      <c r="P3452" s="215" t="s">
        <v>18767</v>
      </c>
      <c r="Q3452" s="215" t="s">
        <v>18768</v>
      </c>
    </row>
    <row r="3453" spans="1:17" s="208" customFormat="1" ht="12">
      <c r="A3453" s="209" t="str">
        <f t="shared" si="106"/>
        <v>1363335051154575934</v>
      </c>
      <c r="B3453" s="210" t="s">
        <v>19414</v>
      </c>
      <c r="C3453" s="211" t="s">
        <v>17492</v>
      </c>
      <c r="D3453" s="211" t="s">
        <v>17488</v>
      </c>
      <c r="E3453" s="211" t="s">
        <v>17493</v>
      </c>
      <c r="F3453" s="211" t="s">
        <v>17489</v>
      </c>
      <c r="G3453" s="211" t="s">
        <v>17490</v>
      </c>
      <c r="H3453" s="212" t="s">
        <v>17491</v>
      </c>
      <c r="I3453" s="213" t="s">
        <v>19415</v>
      </c>
      <c r="J3453" s="201" t="str">
        <f t="shared" si="107"/>
        <v>0628</v>
      </c>
      <c r="K3453" s="209"/>
      <c r="L3453" s="209"/>
      <c r="M3453" s="214"/>
      <c r="N3453" s="209" t="s">
        <v>18777</v>
      </c>
      <c r="O3453" s="215" t="s">
        <v>18778</v>
      </c>
      <c r="P3453" s="215" t="s">
        <v>18773</v>
      </c>
      <c r="Q3453" s="215" t="s">
        <v>18774</v>
      </c>
    </row>
    <row r="3454" spans="1:17" s="208" customFormat="1" ht="12">
      <c r="A3454" s="209" t="str">
        <f t="shared" si="106"/>
        <v>1363335071013910868</v>
      </c>
      <c r="B3454" s="210" t="s">
        <v>19414</v>
      </c>
      <c r="C3454" s="211" t="s">
        <v>17488</v>
      </c>
      <c r="D3454" s="211" t="s">
        <v>17488</v>
      </c>
      <c r="E3454" s="211" t="s">
        <v>17494</v>
      </c>
      <c r="F3454" s="211" t="s">
        <v>17489</v>
      </c>
      <c r="G3454" s="211" t="s">
        <v>17490</v>
      </c>
      <c r="H3454" s="212" t="s">
        <v>17491</v>
      </c>
      <c r="I3454" s="213" t="s">
        <v>19415</v>
      </c>
      <c r="J3454" s="201" t="str">
        <f t="shared" si="107"/>
        <v>0628</v>
      </c>
      <c r="K3454" s="209"/>
      <c r="L3454" s="209"/>
      <c r="M3454" s="214"/>
      <c r="N3454" s="209" t="s">
        <v>18777</v>
      </c>
      <c r="O3454" s="215" t="s">
        <v>18778</v>
      </c>
      <c r="P3454" s="215" t="s">
        <v>18773</v>
      </c>
      <c r="Q3454" s="215" t="s">
        <v>18774</v>
      </c>
    </row>
    <row r="3455" spans="1:17" s="208" customFormat="1" ht="12">
      <c r="A3455" s="209" t="str">
        <f t="shared" si="106"/>
        <v>1788150011013910868</v>
      </c>
      <c r="B3455" s="210" t="s">
        <v>19414</v>
      </c>
      <c r="C3455" s="211" t="s">
        <v>17488</v>
      </c>
      <c r="D3455" s="211" t="s">
        <v>17488</v>
      </c>
      <c r="E3455" s="211" t="s">
        <v>17495</v>
      </c>
      <c r="F3455" s="211" t="s">
        <v>17489</v>
      </c>
      <c r="G3455" s="211" t="s">
        <v>17490</v>
      </c>
      <c r="H3455" s="212" t="s">
        <v>17491</v>
      </c>
      <c r="I3455" s="213" t="s">
        <v>19415</v>
      </c>
      <c r="J3455" s="201" t="str">
        <f t="shared" si="107"/>
        <v>0628</v>
      </c>
      <c r="K3455" s="209"/>
      <c r="L3455" s="209"/>
      <c r="M3455" s="214"/>
      <c r="N3455" s="209" t="s">
        <v>18777</v>
      </c>
      <c r="O3455" s="215" t="s">
        <v>18778</v>
      </c>
      <c r="P3455" s="215" t="s">
        <v>18773</v>
      </c>
      <c r="Q3455" s="215" t="s">
        <v>18774</v>
      </c>
    </row>
    <row r="3456" spans="1:17" s="208" customFormat="1" ht="12">
      <c r="A3456" s="209" t="str">
        <f t="shared" si="106"/>
        <v>1788150021013910868</v>
      </c>
      <c r="B3456" s="210" t="s">
        <v>19414</v>
      </c>
      <c r="C3456" s="211" t="s">
        <v>17488</v>
      </c>
      <c r="D3456" s="211" t="s">
        <v>17488</v>
      </c>
      <c r="E3456" s="211" t="s">
        <v>17496</v>
      </c>
      <c r="F3456" s="211" t="s">
        <v>17489</v>
      </c>
      <c r="G3456" s="211" t="s">
        <v>17490</v>
      </c>
      <c r="H3456" s="212" t="s">
        <v>17491</v>
      </c>
      <c r="I3456" s="213" t="s">
        <v>19415</v>
      </c>
      <c r="J3456" s="201" t="str">
        <f t="shared" si="107"/>
        <v>0628</v>
      </c>
      <c r="K3456" s="209"/>
      <c r="L3456" s="209"/>
      <c r="M3456" s="214"/>
      <c r="N3456" s="209" t="s">
        <v>18777</v>
      </c>
      <c r="O3456" s="215" t="s">
        <v>18778</v>
      </c>
      <c r="P3456" s="215" t="s">
        <v>18773</v>
      </c>
      <c r="Q3456" s="215" t="s">
        <v>18774</v>
      </c>
    </row>
    <row r="3457" spans="1:17" s="208" customFormat="1" ht="12">
      <c r="A3457" s="209" t="str">
        <f t="shared" si="106"/>
        <v>1788150041851522924</v>
      </c>
      <c r="B3457" s="210" t="s">
        <v>19414</v>
      </c>
      <c r="C3457" s="211" t="s">
        <v>17497</v>
      </c>
      <c r="D3457" s="211" t="s">
        <v>17488</v>
      </c>
      <c r="E3457" s="211" t="s">
        <v>17498</v>
      </c>
      <c r="F3457" s="211" t="s">
        <v>17489</v>
      </c>
      <c r="G3457" s="211" t="s">
        <v>17490</v>
      </c>
      <c r="H3457" s="212" t="s">
        <v>17491</v>
      </c>
      <c r="I3457" s="213" t="s">
        <v>19415</v>
      </c>
      <c r="J3457" s="201" t="str">
        <f t="shared" si="107"/>
        <v>0628</v>
      </c>
      <c r="K3457" s="209"/>
      <c r="L3457" s="209"/>
      <c r="M3457" s="214"/>
      <c r="N3457" s="209" t="s">
        <v>18777</v>
      </c>
      <c r="O3457" s="215" t="s">
        <v>18778</v>
      </c>
      <c r="P3457" s="215" t="s">
        <v>18773</v>
      </c>
      <c r="Q3457" s="215" t="s">
        <v>18774</v>
      </c>
    </row>
    <row r="3458" spans="1:17" s="208" customFormat="1" ht="12">
      <c r="A3458" s="209" t="str">
        <f t="shared" ref="A3458:A3521" si="108">E3458&amp;C3458</f>
        <v>3028078011851522924</v>
      </c>
      <c r="B3458" s="210" t="s">
        <v>19414</v>
      </c>
      <c r="C3458" s="211" t="s">
        <v>17497</v>
      </c>
      <c r="D3458" s="211" t="s">
        <v>17488</v>
      </c>
      <c r="E3458" s="211" t="s">
        <v>17499</v>
      </c>
      <c r="F3458" s="211" t="s">
        <v>17489</v>
      </c>
      <c r="G3458" s="211" t="s">
        <v>17490</v>
      </c>
      <c r="H3458" s="212" t="s">
        <v>17491</v>
      </c>
      <c r="I3458" s="213" t="s">
        <v>19415</v>
      </c>
      <c r="J3458" s="201" t="str">
        <f t="shared" ref="J3458:J3521" si="109">B3458</f>
        <v>0628</v>
      </c>
      <c r="K3458" s="209"/>
      <c r="L3458" s="209"/>
      <c r="M3458" s="214"/>
      <c r="N3458" s="209" t="s">
        <v>18777</v>
      </c>
      <c r="O3458" s="215" t="s">
        <v>18778</v>
      </c>
      <c r="P3458" s="215" t="s">
        <v>18773</v>
      </c>
      <c r="Q3458" s="215" t="s">
        <v>18774</v>
      </c>
    </row>
    <row r="3459" spans="1:17" s="208" customFormat="1" ht="12">
      <c r="A3459" s="209" t="str">
        <f t="shared" si="108"/>
        <v>3028078021013910868</v>
      </c>
      <c r="B3459" s="210" t="s">
        <v>19414</v>
      </c>
      <c r="C3459" s="211" t="s">
        <v>17488</v>
      </c>
      <c r="D3459" s="211" t="s">
        <v>17488</v>
      </c>
      <c r="E3459" s="211" t="s">
        <v>17500</v>
      </c>
      <c r="F3459" s="211" t="s">
        <v>17489</v>
      </c>
      <c r="G3459" s="211" t="s">
        <v>17490</v>
      </c>
      <c r="H3459" s="212" t="s">
        <v>17491</v>
      </c>
      <c r="I3459" s="213" t="s">
        <v>19415</v>
      </c>
      <c r="J3459" s="201" t="str">
        <f t="shared" si="109"/>
        <v>0628</v>
      </c>
      <c r="K3459" s="209"/>
      <c r="L3459" s="209"/>
      <c r="M3459" s="214"/>
      <c r="N3459" s="209" t="s">
        <v>18777</v>
      </c>
      <c r="O3459" s="215" t="s">
        <v>18778</v>
      </c>
      <c r="P3459" s="215" t="s">
        <v>18773</v>
      </c>
      <c r="Q3459" s="215" t="s">
        <v>18774</v>
      </c>
    </row>
    <row r="3460" spans="1:17" s="208" customFormat="1" ht="12">
      <c r="A3460" s="209" t="str">
        <f t="shared" si="108"/>
        <v>3099103011013910868</v>
      </c>
      <c r="B3460" s="210" t="s">
        <v>19414</v>
      </c>
      <c r="C3460" s="211" t="s">
        <v>17488</v>
      </c>
      <c r="D3460" s="211" t="s">
        <v>17488</v>
      </c>
      <c r="E3460" s="211" t="s">
        <v>17489</v>
      </c>
      <c r="F3460" s="211" t="s">
        <v>17489</v>
      </c>
      <c r="G3460" s="211" t="s">
        <v>17490</v>
      </c>
      <c r="H3460" s="212" t="s">
        <v>17491</v>
      </c>
      <c r="I3460" s="213" t="s">
        <v>19415</v>
      </c>
      <c r="J3460" s="201" t="str">
        <f t="shared" si="109"/>
        <v>0628</v>
      </c>
      <c r="K3460" s="209"/>
      <c r="L3460" s="209"/>
      <c r="M3460" s="214"/>
      <c r="N3460" s="209" t="s">
        <v>18777</v>
      </c>
      <c r="O3460" s="215" t="s">
        <v>18778</v>
      </c>
      <c r="P3460" s="215" t="s">
        <v>18773</v>
      </c>
      <c r="Q3460" s="215" t="s">
        <v>18774</v>
      </c>
    </row>
    <row r="3461" spans="1:17" s="208" customFormat="1" ht="12">
      <c r="A3461" s="209" t="str">
        <f t="shared" si="108"/>
        <v>3099103021013910868</v>
      </c>
      <c r="B3461" s="210" t="s">
        <v>19414</v>
      </c>
      <c r="C3461" s="211" t="s">
        <v>17488</v>
      </c>
      <c r="D3461" s="211" t="s">
        <v>17488</v>
      </c>
      <c r="E3461" s="211" t="s">
        <v>17501</v>
      </c>
      <c r="F3461" s="211" t="s">
        <v>17489</v>
      </c>
      <c r="G3461" s="211" t="s">
        <v>17490</v>
      </c>
      <c r="H3461" s="212" t="s">
        <v>17491</v>
      </c>
      <c r="I3461" s="213" t="s">
        <v>19415</v>
      </c>
      <c r="J3461" s="201" t="str">
        <f t="shared" si="109"/>
        <v>0628</v>
      </c>
      <c r="K3461" s="209"/>
      <c r="L3461" s="209"/>
      <c r="M3461" s="214"/>
      <c r="N3461" s="209" t="s">
        <v>18777</v>
      </c>
      <c r="O3461" s="215" t="s">
        <v>18778</v>
      </c>
      <c r="P3461" s="215" t="s">
        <v>18773</v>
      </c>
      <c r="Q3461" s="215" t="s">
        <v>18774</v>
      </c>
    </row>
    <row r="3462" spans="1:17" s="208" customFormat="1" ht="12">
      <c r="A3462" s="209" t="str">
        <f t="shared" si="108"/>
        <v>##1013910868</v>
      </c>
      <c r="B3462" s="210" t="s">
        <v>19414</v>
      </c>
      <c r="C3462" s="211" t="s">
        <v>17488</v>
      </c>
      <c r="D3462" s="211" t="s">
        <v>17488</v>
      </c>
      <c r="E3462" s="211" t="s">
        <v>3649</v>
      </c>
      <c r="F3462" s="211" t="s">
        <v>17489</v>
      </c>
      <c r="G3462" s="211" t="s">
        <v>17490</v>
      </c>
      <c r="H3462" s="212" t="s">
        <v>17491</v>
      </c>
      <c r="I3462" s="213" t="s">
        <v>19415</v>
      </c>
      <c r="J3462" s="201" t="str">
        <f t="shared" si="109"/>
        <v>0628</v>
      </c>
      <c r="K3462" s="209"/>
      <c r="L3462" s="209"/>
      <c r="M3462" s="214"/>
      <c r="N3462" s="209" t="s">
        <v>18777</v>
      </c>
      <c r="O3462" s="215" t="s">
        <v>18778</v>
      </c>
      <c r="P3462" s="215" t="s">
        <v>18773</v>
      </c>
      <c r="Q3462" s="215" t="s">
        <v>18774</v>
      </c>
    </row>
    <row r="3463" spans="1:17" s="208" customFormat="1" ht="12">
      <c r="A3463" s="209" t="str">
        <f t="shared" si="108"/>
        <v>7W-0003307010021013910868</v>
      </c>
      <c r="B3463" s="210" t="s">
        <v>19414</v>
      </c>
      <c r="C3463" s="211" t="s">
        <v>17488</v>
      </c>
      <c r="D3463" s="211" t="s">
        <v>17488</v>
      </c>
      <c r="E3463" s="211" t="s">
        <v>17502</v>
      </c>
      <c r="F3463" s="211" t="s">
        <v>17489</v>
      </c>
      <c r="G3463" s="211" t="s">
        <v>17490</v>
      </c>
      <c r="H3463" s="212" t="s">
        <v>17491</v>
      </c>
      <c r="I3463" s="213" t="s">
        <v>19415</v>
      </c>
      <c r="J3463" s="201" t="str">
        <f t="shared" si="109"/>
        <v>0628</v>
      </c>
      <c r="K3463" s="209"/>
      <c r="L3463" s="209"/>
      <c r="M3463" s="214"/>
      <c r="N3463" s="209" t="s">
        <v>18777</v>
      </c>
      <c r="O3463" s="215" t="s">
        <v>18778</v>
      </c>
      <c r="P3463" s="215" t="s">
        <v>18773</v>
      </c>
      <c r="Q3463" s="215" t="s">
        <v>18774</v>
      </c>
    </row>
    <row r="3464" spans="1:17" s="208" customFormat="1" ht="12">
      <c r="A3464" s="209" t="str">
        <f t="shared" si="108"/>
        <v>1117251011497799597</v>
      </c>
      <c r="B3464" s="210" t="s">
        <v>19416</v>
      </c>
      <c r="C3464" s="211" t="s">
        <v>17504</v>
      </c>
      <c r="D3464" s="211" t="s">
        <v>1410</v>
      </c>
      <c r="E3464" s="211" t="s">
        <v>17505</v>
      </c>
      <c r="F3464" s="211" t="s">
        <v>1409</v>
      </c>
      <c r="G3464" s="211" t="s">
        <v>1848</v>
      </c>
      <c r="H3464" s="212" t="s">
        <v>2392</v>
      </c>
      <c r="I3464" s="213" t="s">
        <v>1411</v>
      </c>
      <c r="J3464" s="201" t="str">
        <f t="shared" si="109"/>
        <v>0630</v>
      </c>
      <c r="K3464" s="209"/>
      <c r="L3464" s="209"/>
      <c r="M3464" s="214"/>
      <c r="N3464" s="209" t="s">
        <v>18777</v>
      </c>
      <c r="O3464" s="215" t="s">
        <v>18778</v>
      </c>
      <c r="P3464" s="215" t="s">
        <v>18937</v>
      </c>
      <c r="Q3464" s="215" t="s">
        <v>18938</v>
      </c>
    </row>
    <row r="3465" spans="1:17" s="208" customFormat="1" ht="12">
      <c r="A3465" s="209" t="str">
        <f t="shared" si="108"/>
        <v>1117251031497799597</v>
      </c>
      <c r="B3465" s="210" t="s">
        <v>19416</v>
      </c>
      <c r="C3465" s="211" t="s">
        <v>17504</v>
      </c>
      <c r="D3465" s="211" t="s">
        <v>1410</v>
      </c>
      <c r="E3465" s="211" t="s">
        <v>17506</v>
      </c>
      <c r="F3465" s="211" t="s">
        <v>1409</v>
      </c>
      <c r="G3465" s="211" t="s">
        <v>1848</v>
      </c>
      <c r="H3465" s="212" t="s">
        <v>2392</v>
      </c>
      <c r="I3465" s="213" t="s">
        <v>1411</v>
      </c>
      <c r="J3465" s="201" t="str">
        <f t="shared" si="109"/>
        <v>0630</v>
      </c>
      <c r="K3465" s="209"/>
      <c r="L3465" s="209"/>
      <c r="M3465" s="214"/>
      <c r="N3465" s="209" t="s">
        <v>18777</v>
      </c>
      <c r="O3465" s="215" t="s">
        <v>18778</v>
      </c>
      <c r="P3465" s="215" t="s">
        <v>18937</v>
      </c>
      <c r="Q3465" s="215" t="s">
        <v>18938</v>
      </c>
    </row>
    <row r="3466" spans="1:17" s="208" customFormat="1" ht="12">
      <c r="A3466" s="209" t="str">
        <f t="shared" si="108"/>
        <v>1788481011053581397</v>
      </c>
      <c r="B3466" s="210" t="s">
        <v>19416</v>
      </c>
      <c r="C3466" s="211" t="s">
        <v>17508</v>
      </c>
      <c r="D3466" s="211" t="s">
        <v>1410</v>
      </c>
      <c r="E3466" s="211" t="s">
        <v>17509</v>
      </c>
      <c r="F3466" s="211" t="s">
        <v>1409</v>
      </c>
      <c r="G3466" s="211" t="s">
        <v>1848</v>
      </c>
      <c r="H3466" s="212" t="s">
        <v>2392</v>
      </c>
      <c r="I3466" s="213" t="s">
        <v>1411</v>
      </c>
      <c r="J3466" s="201" t="str">
        <f t="shared" si="109"/>
        <v>0630</v>
      </c>
      <c r="K3466" s="209"/>
      <c r="L3466" s="209"/>
      <c r="M3466" s="214"/>
      <c r="N3466" s="209" t="s">
        <v>18777</v>
      </c>
      <c r="O3466" s="215" t="s">
        <v>18778</v>
      </c>
      <c r="P3466" s="215" t="s">
        <v>18937</v>
      </c>
      <c r="Q3466" s="215" t="s">
        <v>18938</v>
      </c>
    </row>
    <row r="3467" spans="1:17" s="208" customFormat="1" ht="12">
      <c r="A3467" s="209" t="str">
        <f t="shared" si="108"/>
        <v>1788481011386902138</v>
      </c>
      <c r="B3467" s="210" t="s">
        <v>19416</v>
      </c>
      <c r="C3467" s="211" t="s">
        <v>1410</v>
      </c>
      <c r="D3467" s="211" t="s">
        <v>1410</v>
      </c>
      <c r="E3467" s="211" t="s">
        <v>17509</v>
      </c>
      <c r="F3467" s="211" t="s">
        <v>1409</v>
      </c>
      <c r="G3467" s="211" t="s">
        <v>1848</v>
      </c>
      <c r="H3467" s="212" t="s">
        <v>2392</v>
      </c>
      <c r="I3467" s="213" t="s">
        <v>1411</v>
      </c>
      <c r="J3467" s="201" t="str">
        <f t="shared" si="109"/>
        <v>0630</v>
      </c>
      <c r="K3467" s="209"/>
      <c r="L3467" s="209"/>
      <c r="M3467" s="214"/>
      <c r="N3467" s="209" t="s">
        <v>18777</v>
      </c>
      <c r="O3467" s="215" t="s">
        <v>18778</v>
      </c>
      <c r="P3467" s="215" t="s">
        <v>18937</v>
      </c>
      <c r="Q3467" s="215" t="s">
        <v>18938</v>
      </c>
    </row>
    <row r="3468" spans="1:17" s="208" customFormat="1" ht="12">
      <c r="A3468" s="209" t="str">
        <f t="shared" si="108"/>
        <v>1788481021386902138</v>
      </c>
      <c r="B3468" s="210" t="s">
        <v>19416</v>
      </c>
      <c r="C3468" s="211" t="s">
        <v>1410</v>
      </c>
      <c r="D3468" s="211" t="s">
        <v>1410</v>
      </c>
      <c r="E3468" s="211" t="s">
        <v>17510</v>
      </c>
      <c r="F3468" s="211" t="s">
        <v>1409</v>
      </c>
      <c r="G3468" s="211" t="s">
        <v>1848</v>
      </c>
      <c r="H3468" s="212" t="s">
        <v>2392</v>
      </c>
      <c r="I3468" s="213" t="s">
        <v>1411</v>
      </c>
      <c r="J3468" s="201" t="str">
        <f t="shared" si="109"/>
        <v>0630</v>
      </c>
      <c r="K3468" s="209" t="s">
        <v>13915</v>
      </c>
      <c r="L3468" s="209" t="s">
        <v>15111</v>
      </c>
      <c r="M3468" s="214">
        <v>44101</v>
      </c>
      <c r="N3468" s="209" t="s">
        <v>18777</v>
      </c>
      <c r="O3468" s="215" t="s">
        <v>18778</v>
      </c>
      <c r="P3468" s="215" t="s">
        <v>18937</v>
      </c>
      <c r="Q3468" s="215" t="s">
        <v>18938</v>
      </c>
    </row>
    <row r="3469" spans="1:17" s="208" customFormat="1" ht="12">
      <c r="A3469" s="209" t="str">
        <f t="shared" si="108"/>
        <v>1788481021497799597</v>
      </c>
      <c r="B3469" s="210" t="s">
        <v>19416</v>
      </c>
      <c r="C3469" s="211" t="s">
        <v>17504</v>
      </c>
      <c r="D3469" s="211" t="s">
        <v>1410</v>
      </c>
      <c r="E3469" s="211" t="s">
        <v>17510</v>
      </c>
      <c r="F3469" s="211" t="s">
        <v>1409</v>
      </c>
      <c r="G3469" s="211" t="s">
        <v>1848</v>
      </c>
      <c r="H3469" s="212" t="s">
        <v>2392</v>
      </c>
      <c r="I3469" s="213" t="s">
        <v>1411</v>
      </c>
      <c r="J3469" s="201" t="str">
        <f t="shared" si="109"/>
        <v>0630</v>
      </c>
      <c r="K3469" s="209"/>
      <c r="L3469" s="209"/>
      <c r="M3469" s="214"/>
      <c r="N3469" s="209" t="s">
        <v>18777</v>
      </c>
      <c r="O3469" s="215" t="s">
        <v>18778</v>
      </c>
      <c r="P3469" s="215" t="s">
        <v>18937</v>
      </c>
      <c r="Q3469" s="215" t="s">
        <v>18938</v>
      </c>
    </row>
    <row r="3470" spans="1:17" s="208" customFormat="1" ht="12">
      <c r="A3470" s="209" t="str">
        <f t="shared" si="108"/>
        <v>1788481031497799597</v>
      </c>
      <c r="B3470" s="210" t="s">
        <v>19416</v>
      </c>
      <c r="C3470" s="211" t="s">
        <v>17504</v>
      </c>
      <c r="D3470" s="211" t="s">
        <v>1410</v>
      </c>
      <c r="E3470" s="211" t="s">
        <v>17511</v>
      </c>
      <c r="F3470" s="211" t="s">
        <v>1409</v>
      </c>
      <c r="G3470" s="211" t="s">
        <v>1848</v>
      </c>
      <c r="H3470" s="212" t="s">
        <v>2392</v>
      </c>
      <c r="I3470" s="213" t="s">
        <v>1411</v>
      </c>
      <c r="J3470" s="201" t="str">
        <f t="shared" si="109"/>
        <v>0630</v>
      </c>
      <c r="K3470" s="209"/>
      <c r="L3470" s="209"/>
      <c r="M3470" s="214"/>
      <c r="N3470" s="209" t="s">
        <v>18777</v>
      </c>
      <c r="O3470" s="215" t="s">
        <v>18778</v>
      </c>
      <c r="P3470" s="215" t="s">
        <v>18937</v>
      </c>
      <c r="Q3470" s="215" t="s">
        <v>18938</v>
      </c>
    </row>
    <row r="3471" spans="1:17" s="208" customFormat="1" ht="12">
      <c r="A3471" s="209" t="str">
        <f t="shared" si="108"/>
        <v>1788481051497799597</v>
      </c>
      <c r="B3471" s="210" t="s">
        <v>19416</v>
      </c>
      <c r="C3471" s="211" t="s">
        <v>17504</v>
      </c>
      <c r="D3471" s="211" t="s">
        <v>1410</v>
      </c>
      <c r="E3471" s="211" t="s">
        <v>17512</v>
      </c>
      <c r="F3471" s="211" t="s">
        <v>1409</v>
      </c>
      <c r="G3471" s="211" t="s">
        <v>1848</v>
      </c>
      <c r="H3471" s="212" t="s">
        <v>2392</v>
      </c>
      <c r="I3471" s="213" t="s">
        <v>1411</v>
      </c>
      <c r="J3471" s="201" t="str">
        <f t="shared" si="109"/>
        <v>0630</v>
      </c>
      <c r="K3471" s="209"/>
      <c r="L3471" s="209"/>
      <c r="M3471" s="214"/>
      <c r="N3471" s="209" t="s">
        <v>18777</v>
      </c>
      <c r="O3471" s="215" t="s">
        <v>18778</v>
      </c>
      <c r="P3471" s="215" t="s">
        <v>18937</v>
      </c>
      <c r="Q3471" s="215" t="s">
        <v>18938</v>
      </c>
    </row>
    <row r="3472" spans="1:17" s="208" customFormat="1" ht="12">
      <c r="A3472" s="209" t="str">
        <f t="shared" si="108"/>
        <v>3080327011386902138</v>
      </c>
      <c r="B3472" s="210" t="s">
        <v>19416</v>
      </c>
      <c r="C3472" s="211" t="s">
        <v>1410</v>
      </c>
      <c r="D3472" s="211" t="s">
        <v>1410</v>
      </c>
      <c r="E3472" s="211" t="s">
        <v>1409</v>
      </c>
      <c r="F3472" s="211" t="s">
        <v>1409</v>
      </c>
      <c r="G3472" s="211" t="s">
        <v>1848</v>
      </c>
      <c r="H3472" s="212" t="s">
        <v>2392</v>
      </c>
      <c r="I3472" s="213" t="s">
        <v>1411</v>
      </c>
      <c r="J3472" s="201" t="str">
        <f t="shared" si="109"/>
        <v>0630</v>
      </c>
      <c r="K3472" s="209"/>
      <c r="L3472" s="209"/>
      <c r="M3472" s="214"/>
      <c r="N3472" s="209" t="s">
        <v>18777</v>
      </c>
      <c r="O3472" s="215" t="s">
        <v>18778</v>
      </c>
      <c r="P3472" s="215" t="s">
        <v>18937</v>
      </c>
      <c r="Q3472" s="215" t="s">
        <v>18938</v>
      </c>
    </row>
    <row r="3473" spans="1:17" s="208" customFormat="1" ht="12">
      <c r="A3473" s="209" t="str">
        <f t="shared" si="108"/>
        <v>3080327011639438146</v>
      </c>
      <c r="B3473" s="210" t="s">
        <v>19416</v>
      </c>
      <c r="C3473" s="211" t="s">
        <v>17514</v>
      </c>
      <c r="D3473" s="211" t="s">
        <v>1410</v>
      </c>
      <c r="E3473" s="211" t="s">
        <v>1409</v>
      </c>
      <c r="F3473" s="211" t="s">
        <v>1409</v>
      </c>
      <c r="G3473" s="211" t="s">
        <v>1848</v>
      </c>
      <c r="H3473" s="212" t="s">
        <v>2392</v>
      </c>
      <c r="I3473" s="213" t="s">
        <v>1411</v>
      </c>
      <c r="J3473" s="201" t="str">
        <f t="shared" si="109"/>
        <v>0630</v>
      </c>
      <c r="K3473" s="209" t="s">
        <v>9256</v>
      </c>
      <c r="L3473" s="209"/>
      <c r="M3473" s="214"/>
      <c r="N3473" s="209" t="s">
        <v>18777</v>
      </c>
      <c r="O3473" s="215" t="s">
        <v>18778</v>
      </c>
      <c r="P3473" s="215" t="s">
        <v>18937</v>
      </c>
      <c r="Q3473" s="215" t="s">
        <v>18938</v>
      </c>
    </row>
    <row r="3474" spans="1:17" s="208" customFormat="1" ht="12">
      <c r="A3474" s="209" t="str">
        <f t="shared" si="108"/>
        <v>3080327021386902138</v>
      </c>
      <c r="B3474" s="210" t="s">
        <v>19416</v>
      </c>
      <c r="C3474" s="211" t="s">
        <v>1410</v>
      </c>
      <c r="D3474" s="211" t="s">
        <v>1410</v>
      </c>
      <c r="E3474" s="211" t="s">
        <v>17515</v>
      </c>
      <c r="F3474" s="211" t="s">
        <v>1409</v>
      </c>
      <c r="G3474" s="211" t="s">
        <v>1848</v>
      </c>
      <c r="H3474" s="212" t="s">
        <v>2392</v>
      </c>
      <c r="I3474" s="213" t="s">
        <v>1411</v>
      </c>
      <c r="J3474" s="201" t="str">
        <f t="shared" si="109"/>
        <v>0630</v>
      </c>
      <c r="K3474" s="209"/>
      <c r="L3474" s="209"/>
      <c r="M3474" s="214"/>
      <c r="N3474" s="209" t="s">
        <v>18777</v>
      </c>
      <c r="O3474" s="215" t="s">
        <v>18778</v>
      </c>
      <c r="P3474" s="215" t="s">
        <v>18937</v>
      </c>
      <c r="Q3474" s="215" t="s">
        <v>18938</v>
      </c>
    </row>
    <row r="3475" spans="1:17" s="208" customFormat="1" ht="12">
      <c r="A3475" s="209" t="str">
        <f t="shared" si="108"/>
        <v>3080327031386902138</v>
      </c>
      <c r="B3475" s="210" t="s">
        <v>19416</v>
      </c>
      <c r="C3475" s="211" t="s">
        <v>1410</v>
      </c>
      <c r="D3475" s="211" t="s">
        <v>1410</v>
      </c>
      <c r="E3475" s="211" t="s">
        <v>17516</v>
      </c>
      <c r="F3475" s="211" t="s">
        <v>1409</v>
      </c>
      <c r="G3475" s="211" t="s">
        <v>1848</v>
      </c>
      <c r="H3475" s="212" t="s">
        <v>2392</v>
      </c>
      <c r="I3475" s="213" t="s">
        <v>1411</v>
      </c>
      <c r="J3475" s="201" t="str">
        <f t="shared" si="109"/>
        <v>0630</v>
      </c>
      <c r="K3475" s="209" t="s">
        <v>9153</v>
      </c>
      <c r="L3475" s="209"/>
      <c r="M3475" s="214"/>
      <c r="N3475" s="209" t="s">
        <v>18777</v>
      </c>
      <c r="O3475" s="215" t="s">
        <v>18778</v>
      </c>
      <c r="P3475" s="215" t="s">
        <v>18937</v>
      </c>
      <c r="Q3475" s="215" t="s">
        <v>18938</v>
      </c>
    </row>
    <row r="3476" spans="1:17" s="208" customFormat="1" ht="12">
      <c r="A3476" s="209" t="str">
        <f t="shared" si="108"/>
        <v>3080327031639438146</v>
      </c>
      <c r="B3476" s="210" t="s">
        <v>19416</v>
      </c>
      <c r="C3476" s="211" t="s">
        <v>17514</v>
      </c>
      <c r="D3476" s="211" t="s">
        <v>1410</v>
      </c>
      <c r="E3476" s="211" t="s">
        <v>17516</v>
      </c>
      <c r="F3476" s="211" t="s">
        <v>1409</v>
      </c>
      <c r="G3476" s="211" t="s">
        <v>1848</v>
      </c>
      <c r="H3476" s="212" t="s">
        <v>2392</v>
      </c>
      <c r="I3476" s="213" t="s">
        <v>1411</v>
      </c>
      <c r="J3476" s="201" t="str">
        <f t="shared" si="109"/>
        <v>0630</v>
      </c>
      <c r="K3476" s="209"/>
      <c r="L3476" s="209"/>
      <c r="M3476" s="214"/>
      <c r="N3476" s="209" t="s">
        <v>18777</v>
      </c>
      <c r="O3476" s="215" t="s">
        <v>18778</v>
      </c>
      <c r="P3476" s="215" t="s">
        <v>18937</v>
      </c>
      <c r="Q3476" s="215" t="s">
        <v>18938</v>
      </c>
    </row>
    <row r="3477" spans="1:17" s="208" customFormat="1" ht="12">
      <c r="A3477" s="209" t="str">
        <f t="shared" si="108"/>
        <v>##1386902138</v>
      </c>
      <c r="B3477" s="210" t="s">
        <v>19416</v>
      </c>
      <c r="C3477" s="211" t="s">
        <v>1410</v>
      </c>
      <c r="D3477" s="211" t="s">
        <v>1410</v>
      </c>
      <c r="E3477" s="211" t="s">
        <v>3649</v>
      </c>
      <c r="F3477" s="211" t="s">
        <v>1409</v>
      </c>
      <c r="G3477" s="211" t="s">
        <v>1848</v>
      </c>
      <c r="H3477" s="212" t="s">
        <v>2392</v>
      </c>
      <c r="I3477" s="213" t="s">
        <v>1411</v>
      </c>
      <c r="J3477" s="201" t="str">
        <f t="shared" si="109"/>
        <v>0630</v>
      </c>
      <c r="K3477" s="209" t="s">
        <v>13915</v>
      </c>
      <c r="L3477" s="209" t="s">
        <v>13094</v>
      </c>
      <c r="M3477" s="214">
        <v>44084</v>
      </c>
      <c r="N3477" s="209" t="s">
        <v>18777</v>
      </c>
      <c r="O3477" s="215" t="s">
        <v>18778</v>
      </c>
      <c r="P3477" s="215" t="s">
        <v>18937</v>
      </c>
      <c r="Q3477" s="215" t="s">
        <v>18938</v>
      </c>
    </row>
    <row r="3478" spans="1:17" s="208" customFormat="1" ht="12">
      <c r="A3478" s="209" t="str">
        <f t="shared" si="108"/>
        <v>06-2601059001386902138</v>
      </c>
      <c r="B3478" s="210" t="s">
        <v>19416</v>
      </c>
      <c r="C3478" s="211" t="s">
        <v>1410</v>
      </c>
      <c r="D3478" s="211" t="s">
        <v>1410</v>
      </c>
      <c r="E3478" s="211" t="s">
        <v>17503</v>
      </c>
      <c r="F3478" s="211" t="s">
        <v>1409</v>
      </c>
      <c r="G3478" s="211" t="s">
        <v>1848</v>
      </c>
      <c r="H3478" s="212" t="s">
        <v>2392</v>
      </c>
      <c r="I3478" s="213" t="s">
        <v>1411</v>
      </c>
      <c r="J3478" s="201" t="str">
        <f t="shared" si="109"/>
        <v>0630</v>
      </c>
      <c r="K3478" s="209"/>
      <c r="L3478" s="209"/>
      <c r="M3478" s="214"/>
      <c r="N3478" s="209" t="s">
        <v>18777</v>
      </c>
      <c r="O3478" s="215" t="s">
        <v>18778</v>
      </c>
      <c r="P3478" s="215" t="s">
        <v>18937</v>
      </c>
      <c r="Q3478" s="215" t="s">
        <v>18938</v>
      </c>
    </row>
    <row r="3479" spans="1:17" s="208" customFormat="1" ht="12">
      <c r="A3479" s="209" t="str">
        <f t="shared" si="108"/>
        <v>127297303NA</v>
      </c>
      <c r="B3479" s="210" t="s">
        <v>19416</v>
      </c>
      <c r="C3479" s="211" t="s">
        <v>3106</v>
      </c>
      <c r="D3479" s="211" t="s">
        <v>1410</v>
      </c>
      <c r="E3479" s="211" t="s">
        <v>17507</v>
      </c>
      <c r="F3479" s="211" t="s">
        <v>1409</v>
      </c>
      <c r="G3479" s="211" t="s">
        <v>1848</v>
      </c>
      <c r="H3479" s="212" t="s">
        <v>2392</v>
      </c>
      <c r="I3479" s="213" t="s">
        <v>1411</v>
      </c>
      <c r="J3479" s="201" t="str">
        <f t="shared" si="109"/>
        <v>0630</v>
      </c>
      <c r="K3479" s="209"/>
      <c r="L3479" s="209"/>
      <c r="M3479" s="214"/>
      <c r="N3479" s="209" t="s">
        <v>18777</v>
      </c>
      <c r="O3479" s="215" t="s">
        <v>18778</v>
      </c>
      <c r="P3479" s="215" t="s">
        <v>18937</v>
      </c>
      <c r="Q3479" s="215" t="s">
        <v>18938</v>
      </c>
    </row>
    <row r="3480" spans="1:17" s="208" customFormat="1" ht="12">
      <c r="A3480" s="209" t="str">
        <f t="shared" si="108"/>
        <v>1F-QMA0000031950691386902138</v>
      </c>
      <c r="B3480" s="210" t="s">
        <v>19416</v>
      </c>
      <c r="C3480" s="211" t="s">
        <v>1410</v>
      </c>
      <c r="D3480" s="211" t="s">
        <v>1410</v>
      </c>
      <c r="E3480" s="211" t="s">
        <v>17513</v>
      </c>
      <c r="F3480" s="211" t="s">
        <v>1409</v>
      </c>
      <c r="G3480" s="211" t="s">
        <v>1848</v>
      </c>
      <c r="H3480" s="212" t="s">
        <v>2392</v>
      </c>
      <c r="I3480" s="213" t="s">
        <v>1411</v>
      </c>
      <c r="J3480" s="201" t="str">
        <f t="shared" si="109"/>
        <v>0630</v>
      </c>
      <c r="K3480" s="209"/>
      <c r="L3480" s="209"/>
      <c r="M3480" s="214"/>
      <c r="N3480" s="209" t="s">
        <v>18777</v>
      </c>
      <c r="O3480" s="215" t="s">
        <v>18778</v>
      </c>
      <c r="P3480" s="215" t="s">
        <v>18937</v>
      </c>
      <c r="Q3480" s="215" t="s">
        <v>18938</v>
      </c>
    </row>
    <row r="3481" spans="1:17" s="208" customFormat="1" ht="12">
      <c r="A3481" s="209" t="str">
        <f t="shared" si="108"/>
        <v>1407157011295764553</v>
      </c>
      <c r="B3481" s="210" t="s">
        <v>19417</v>
      </c>
      <c r="C3481" s="211" t="s">
        <v>343</v>
      </c>
      <c r="D3481" s="211" t="s">
        <v>343</v>
      </c>
      <c r="E3481" s="211" t="s">
        <v>3577</v>
      </c>
      <c r="F3481" s="211" t="s">
        <v>342</v>
      </c>
      <c r="G3481" s="211" t="s">
        <v>1855</v>
      </c>
      <c r="H3481" s="212" t="s">
        <v>3316</v>
      </c>
      <c r="I3481" s="213" t="s">
        <v>344</v>
      </c>
      <c r="J3481" s="201" t="str">
        <f t="shared" si="109"/>
        <v>0632</v>
      </c>
      <c r="K3481" s="209"/>
      <c r="L3481" s="209"/>
      <c r="M3481" s="214"/>
      <c r="N3481" s="209" t="s">
        <v>18765</v>
      </c>
      <c r="O3481" s="215" t="s">
        <v>18766</v>
      </c>
      <c r="P3481" s="215" t="s">
        <v>18812</v>
      </c>
      <c r="Q3481" s="215" t="s">
        <v>18813</v>
      </c>
    </row>
    <row r="3482" spans="1:17" s="208" customFormat="1" ht="12">
      <c r="A3482" s="209" t="str">
        <f t="shared" si="108"/>
        <v>1792723011295764553</v>
      </c>
      <c r="B3482" s="210" t="s">
        <v>19417</v>
      </c>
      <c r="C3482" s="211" t="s">
        <v>343</v>
      </c>
      <c r="D3482" s="211" t="s">
        <v>343</v>
      </c>
      <c r="E3482" s="211" t="s">
        <v>342</v>
      </c>
      <c r="F3482" s="211" t="s">
        <v>342</v>
      </c>
      <c r="G3482" s="211" t="s">
        <v>1855</v>
      </c>
      <c r="H3482" s="212" t="s">
        <v>3316</v>
      </c>
      <c r="I3482" s="213" t="s">
        <v>344</v>
      </c>
      <c r="J3482" s="201" t="str">
        <f t="shared" si="109"/>
        <v>0632</v>
      </c>
      <c r="K3482" s="209"/>
      <c r="L3482" s="209"/>
      <c r="M3482" s="214"/>
      <c r="N3482" s="209" t="s">
        <v>18765</v>
      </c>
      <c r="O3482" s="215" t="s">
        <v>18766</v>
      </c>
      <c r="P3482" s="215" t="s">
        <v>18812</v>
      </c>
      <c r="Q3482" s="215" t="s">
        <v>18813</v>
      </c>
    </row>
    <row r="3483" spans="1:17" s="208" customFormat="1" ht="12">
      <c r="A3483" s="209" t="str">
        <f t="shared" si="108"/>
        <v>1793226011972540417</v>
      </c>
      <c r="B3483" s="210" t="s">
        <v>19418</v>
      </c>
      <c r="C3483" s="211" t="s">
        <v>1425</v>
      </c>
      <c r="D3483" s="211" t="s">
        <v>1425</v>
      </c>
      <c r="E3483" s="211" t="s">
        <v>17517</v>
      </c>
      <c r="F3483" s="211" t="s">
        <v>1424</v>
      </c>
      <c r="G3483" s="211" t="s">
        <v>3005</v>
      </c>
      <c r="H3483" s="212" t="s">
        <v>17518</v>
      </c>
      <c r="I3483" s="213" t="s">
        <v>1426</v>
      </c>
      <c r="J3483" s="201" t="str">
        <f t="shared" si="109"/>
        <v>0633</v>
      </c>
      <c r="K3483" s="209"/>
      <c r="L3483" s="209"/>
      <c r="M3483" s="214"/>
      <c r="N3483" s="209" t="s">
        <v>18866</v>
      </c>
      <c r="O3483" s="215" t="s">
        <v>18867</v>
      </c>
      <c r="P3483" s="215" t="s">
        <v>18868</v>
      </c>
      <c r="Q3483" s="215" t="s">
        <v>18869</v>
      </c>
    </row>
    <row r="3484" spans="1:17" s="208" customFormat="1" ht="12">
      <c r="A3484" s="209" t="str">
        <f t="shared" si="108"/>
        <v>1793226021972540417</v>
      </c>
      <c r="B3484" s="210" t="s">
        <v>19418</v>
      </c>
      <c r="C3484" s="211" t="s">
        <v>1425</v>
      </c>
      <c r="D3484" s="211" t="s">
        <v>1425</v>
      </c>
      <c r="E3484" s="211" t="s">
        <v>1424</v>
      </c>
      <c r="F3484" s="211" t="s">
        <v>1424</v>
      </c>
      <c r="G3484" s="211" t="s">
        <v>3005</v>
      </c>
      <c r="H3484" s="212" t="s">
        <v>17518</v>
      </c>
      <c r="I3484" s="213" t="s">
        <v>1426</v>
      </c>
      <c r="J3484" s="201" t="str">
        <f t="shared" si="109"/>
        <v>0633</v>
      </c>
      <c r="K3484" s="209"/>
      <c r="L3484" s="209"/>
      <c r="M3484" s="214"/>
      <c r="N3484" s="209" t="s">
        <v>18866</v>
      </c>
      <c r="O3484" s="215" t="s">
        <v>18867</v>
      </c>
      <c r="P3484" s="215" t="s">
        <v>18868</v>
      </c>
      <c r="Q3484" s="215" t="s">
        <v>18869</v>
      </c>
    </row>
    <row r="3485" spans="1:17" s="208" customFormat="1" ht="12">
      <c r="A3485" s="209" t="str">
        <f t="shared" si="108"/>
        <v>1798811011568417392</v>
      </c>
      <c r="B3485" s="210" t="s">
        <v>19419</v>
      </c>
      <c r="C3485" s="211" t="s">
        <v>17521</v>
      </c>
      <c r="D3485" s="211" t="s">
        <v>587</v>
      </c>
      <c r="E3485" s="211" t="s">
        <v>17522</v>
      </c>
      <c r="F3485" s="211" t="s">
        <v>586</v>
      </c>
      <c r="G3485" s="211" t="s">
        <v>3002</v>
      </c>
      <c r="H3485" s="212" t="s">
        <v>17519</v>
      </c>
      <c r="I3485" s="213" t="s">
        <v>588</v>
      </c>
      <c r="J3485" s="201" t="str">
        <f t="shared" si="109"/>
        <v>0634</v>
      </c>
      <c r="K3485" s="209"/>
      <c r="L3485" s="209"/>
      <c r="M3485" s="214"/>
      <c r="N3485" s="209" t="s">
        <v>18777</v>
      </c>
      <c r="O3485" s="215" t="s">
        <v>18778</v>
      </c>
      <c r="P3485" s="215" t="s">
        <v>18800</v>
      </c>
      <c r="Q3485" s="215" t="s">
        <v>18801</v>
      </c>
    </row>
    <row r="3486" spans="1:17" s="208" customFormat="1" ht="12">
      <c r="A3486" s="209" t="str">
        <f t="shared" si="108"/>
        <v>1798811021568417392</v>
      </c>
      <c r="B3486" s="210" t="s">
        <v>19419</v>
      </c>
      <c r="C3486" s="211" t="s">
        <v>17521</v>
      </c>
      <c r="D3486" s="211" t="s">
        <v>587</v>
      </c>
      <c r="E3486" s="211" t="s">
        <v>17523</v>
      </c>
      <c r="F3486" s="211" t="s">
        <v>586</v>
      </c>
      <c r="G3486" s="211" t="s">
        <v>3002</v>
      </c>
      <c r="H3486" s="212" t="s">
        <v>17519</v>
      </c>
      <c r="I3486" s="213" t="s">
        <v>588</v>
      </c>
      <c r="J3486" s="201" t="str">
        <f t="shared" si="109"/>
        <v>0634</v>
      </c>
      <c r="K3486" s="209"/>
      <c r="L3486" s="209"/>
      <c r="M3486" s="214"/>
      <c r="N3486" s="209" t="s">
        <v>18777</v>
      </c>
      <c r="O3486" s="215" t="s">
        <v>18778</v>
      </c>
      <c r="P3486" s="215" t="s">
        <v>18800</v>
      </c>
      <c r="Q3486" s="215" t="s">
        <v>18801</v>
      </c>
    </row>
    <row r="3487" spans="1:17" s="208" customFormat="1" ht="12">
      <c r="A3487" s="209" t="str">
        <f t="shared" si="108"/>
        <v>3557969011760870166</v>
      </c>
      <c r="B3487" s="210" t="s">
        <v>19419</v>
      </c>
      <c r="C3487" s="211" t="s">
        <v>587</v>
      </c>
      <c r="D3487" s="211" t="s">
        <v>587</v>
      </c>
      <c r="E3487" s="211" t="s">
        <v>586</v>
      </c>
      <c r="F3487" s="211" t="s">
        <v>586</v>
      </c>
      <c r="G3487" s="211" t="s">
        <v>3002</v>
      </c>
      <c r="H3487" s="212" t="s">
        <v>17519</v>
      </c>
      <c r="I3487" s="213" t="s">
        <v>588</v>
      </c>
      <c r="J3487" s="201" t="str">
        <f t="shared" si="109"/>
        <v>0634</v>
      </c>
      <c r="K3487" s="209"/>
      <c r="L3487" s="209"/>
      <c r="M3487" s="214"/>
      <c r="N3487" s="209" t="s">
        <v>18777</v>
      </c>
      <c r="O3487" s="215" t="s">
        <v>18778</v>
      </c>
      <c r="P3487" s="215" t="s">
        <v>18800</v>
      </c>
      <c r="Q3487" s="215" t="s">
        <v>18801</v>
      </c>
    </row>
    <row r="3488" spans="1:17" s="208" customFormat="1" ht="12">
      <c r="A3488" s="209" t="str">
        <f t="shared" si="108"/>
        <v>3557969021760870166</v>
      </c>
      <c r="B3488" s="210" t="s">
        <v>19419</v>
      </c>
      <c r="C3488" s="211" t="s">
        <v>587</v>
      </c>
      <c r="D3488" s="211" t="s">
        <v>587</v>
      </c>
      <c r="E3488" s="211" t="s">
        <v>17524</v>
      </c>
      <c r="F3488" s="211" t="s">
        <v>586</v>
      </c>
      <c r="G3488" s="211" t="s">
        <v>3002</v>
      </c>
      <c r="H3488" s="212" t="s">
        <v>17519</v>
      </c>
      <c r="I3488" s="213" t="s">
        <v>588</v>
      </c>
      <c r="J3488" s="201" t="str">
        <f t="shared" si="109"/>
        <v>0634</v>
      </c>
      <c r="K3488" s="209"/>
      <c r="L3488" s="209"/>
      <c r="M3488" s="214"/>
      <c r="N3488" s="209" t="s">
        <v>18777</v>
      </c>
      <c r="O3488" s="215" t="s">
        <v>18778</v>
      </c>
      <c r="P3488" s="215" t="s">
        <v>18800</v>
      </c>
      <c r="Q3488" s="215" t="s">
        <v>18801</v>
      </c>
    </row>
    <row r="3489" spans="1:20" ht="12">
      <c r="A3489" s="209" t="str">
        <f t="shared" si="108"/>
        <v>##1760870166</v>
      </c>
      <c r="B3489" s="210" t="s">
        <v>19419</v>
      </c>
      <c r="C3489" s="211" t="s">
        <v>587</v>
      </c>
      <c r="D3489" s="211" t="s">
        <v>587</v>
      </c>
      <c r="E3489" s="211" t="s">
        <v>3649</v>
      </c>
      <c r="F3489" s="211" t="s">
        <v>586</v>
      </c>
      <c r="G3489" s="211" t="s">
        <v>3002</v>
      </c>
      <c r="H3489" s="212" t="s">
        <v>17519</v>
      </c>
      <c r="I3489" s="213" t="s">
        <v>588</v>
      </c>
      <c r="J3489" s="201" t="str">
        <f t="shared" si="109"/>
        <v>0634</v>
      </c>
      <c r="K3489" s="209"/>
      <c r="L3489" s="209"/>
      <c r="M3489" s="214"/>
      <c r="N3489" s="209" t="s">
        <v>18777</v>
      </c>
      <c r="O3489" s="215" t="s">
        <v>18778</v>
      </c>
      <c r="P3489" s="215" t="s">
        <v>18800</v>
      </c>
      <c r="Q3489" s="215" t="s">
        <v>18801</v>
      </c>
      <c r="S3489" s="208"/>
    </row>
    <row r="3490" spans="1:20" ht="12">
      <c r="A3490" s="209" t="str">
        <f t="shared" si="108"/>
        <v>1760870166MR1760870166</v>
      </c>
      <c r="B3490" s="210" t="s">
        <v>19419</v>
      </c>
      <c r="C3490" s="211" t="s">
        <v>587</v>
      </c>
      <c r="D3490" s="211" t="s">
        <v>587</v>
      </c>
      <c r="E3490" s="211" t="s">
        <v>17520</v>
      </c>
      <c r="F3490" s="211" t="s">
        <v>586</v>
      </c>
      <c r="G3490" s="211" t="s">
        <v>3002</v>
      </c>
      <c r="H3490" s="212" t="s">
        <v>17519</v>
      </c>
      <c r="I3490" s="213" t="s">
        <v>588</v>
      </c>
      <c r="J3490" s="201" t="str">
        <f t="shared" si="109"/>
        <v>0634</v>
      </c>
      <c r="K3490" s="209"/>
      <c r="L3490" s="209"/>
      <c r="M3490" s="214"/>
      <c r="N3490" s="209" t="s">
        <v>18777</v>
      </c>
      <c r="O3490" s="215" t="s">
        <v>18778</v>
      </c>
      <c r="P3490" s="215" t="s">
        <v>18800</v>
      </c>
      <c r="Q3490" s="215" t="s">
        <v>18801</v>
      </c>
      <c r="S3490" s="208"/>
    </row>
    <row r="3491" spans="1:20" ht="15">
      <c r="A3491" s="216" t="str">
        <f t="shared" si="108"/>
        <v>3557969011568417392</v>
      </c>
      <c r="B3491" s="217" t="s">
        <v>19419</v>
      </c>
      <c r="C3491" s="227" t="s">
        <v>17521</v>
      </c>
      <c r="D3491" s="218" t="s">
        <v>587</v>
      </c>
      <c r="E3491" s="227" t="s">
        <v>586</v>
      </c>
      <c r="F3491" s="227" t="s">
        <v>586</v>
      </c>
      <c r="G3491" s="218" t="s">
        <v>3002</v>
      </c>
      <c r="H3491" s="219" t="s">
        <v>17519</v>
      </c>
      <c r="I3491" s="220" t="s">
        <v>588</v>
      </c>
      <c r="J3491" s="201" t="str">
        <f t="shared" si="109"/>
        <v>0634</v>
      </c>
      <c r="K3491" s="216" t="s">
        <v>23203</v>
      </c>
      <c r="L3491" s="216" t="s">
        <v>23204</v>
      </c>
      <c r="M3491" s="221">
        <v>44812</v>
      </c>
      <c r="N3491" s="216" t="s">
        <v>18777</v>
      </c>
      <c r="O3491" s="222" t="s">
        <v>18778</v>
      </c>
      <c r="P3491" s="222" t="s">
        <v>18800</v>
      </c>
      <c r="Q3491" s="222" t="s">
        <v>18801</v>
      </c>
      <c r="R3491" s="223"/>
      <c r="S3491" s="230"/>
      <c r="T3491" s="223"/>
    </row>
    <row r="3492" spans="1:20" ht="12">
      <c r="A3492" s="209" t="str">
        <f t="shared" si="108"/>
        <v>1798845011518905025</v>
      </c>
      <c r="B3492" s="210" t="s">
        <v>19420</v>
      </c>
      <c r="C3492" s="211" t="s">
        <v>17525</v>
      </c>
      <c r="D3492" s="211" t="s">
        <v>17525</v>
      </c>
      <c r="E3492" s="211" t="s">
        <v>17526</v>
      </c>
      <c r="F3492" s="211" t="s">
        <v>17526</v>
      </c>
      <c r="G3492" s="211" t="s">
        <v>17527</v>
      </c>
      <c r="H3492" s="212" t="s">
        <v>17528</v>
      </c>
      <c r="I3492" s="213" t="s">
        <v>19421</v>
      </c>
      <c r="J3492" s="201" t="str">
        <f t="shared" si="109"/>
        <v>0635</v>
      </c>
      <c r="K3492" s="209"/>
      <c r="L3492" s="209"/>
      <c r="M3492" s="214"/>
      <c r="N3492" s="209" t="s">
        <v>18866</v>
      </c>
      <c r="O3492" s="215" t="s">
        <v>18867</v>
      </c>
      <c r="P3492" s="215" t="s">
        <v>18868</v>
      </c>
      <c r="Q3492" s="215" t="s">
        <v>18869</v>
      </c>
      <c r="S3492" s="208"/>
    </row>
    <row r="3493" spans="1:20" ht="12">
      <c r="A3493" s="209" t="str">
        <f t="shared" si="108"/>
        <v>0224800011457354722</v>
      </c>
      <c r="B3493" s="210" t="s">
        <v>19422</v>
      </c>
      <c r="C3493" s="211" t="s">
        <v>17529</v>
      </c>
      <c r="D3493" s="211" t="s">
        <v>1781</v>
      </c>
      <c r="E3493" s="211" t="s">
        <v>17530</v>
      </c>
      <c r="F3493" s="211" t="s">
        <v>1779</v>
      </c>
      <c r="G3493" s="211" t="s">
        <v>1780</v>
      </c>
      <c r="H3493" s="212" t="s">
        <v>2421</v>
      </c>
      <c r="I3493" s="213" t="s">
        <v>19423</v>
      </c>
      <c r="J3493" s="201" t="str">
        <f t="shared" si="109"/>
        <v>0638</v>
      </c>
      <c r="K3493" s="209"/>
      <c r="L3493" s="209"/>
      <c r="M3493" s="214"/>
      <c r="N3493" s="209" t="s">
        <v>18777</v>
      </c>
      <c r="O3493" s="215" t="s">
        <v>18778</v>
      </c>
      <c r="P3493" s="215" t="s">
        <v>18785</v>
      </c>
      <c r="Q3493" s="215" t="s">
        <v>18786</v>
      </c>
      <c r="S3493" s="208"/>
    </row>
    <row r="3494" spans="1:20" ht="12">
      <c r="A3494" s="209" t="str">
        <f t="shared" si="108"/>
        <v>0940942011003819327</v>
      </c>
      <c r="B3494" s="210" t="s">
        <v>19422</v>
      </c>
      <c r="C3494" s="211" t="s">
        <v>17531</v>
      </c>
      <c r="D3494" s="211" t="s">
        <v>1781</v>
      </c>
      <c r="E3494" s="211" t="s">
        <v>17532</v>
      </c>
      <c r="F3494" s="211" t="s">
        <v>1779</v>
      </c>
      <c r="G3494" s="211" t="s">
        <v>1780</v>
      </c>
      <c r="H3494" s="212" t="s">
        <v>2421</v>
      </c>
      <c r="I3494" s="213" t="s">
        <v>19423</v>
      </c>
      <c r="J3494" s="201" t="str">
        <f t="shared" si="109"/>
        <v>0638</v>
      </c>
      <c r="K3494" s="209"/>
      <c r="L3494" s="209"/>
      <c r="M3494" s="214"/>
      <c r="N3494" s="209" t="s">
        <v>18777</v>
      </c>
      <c r="O3494" s="215" t="s">
        <v>18778</v>
      </c>
      <c r="P3494" s="215" t="s">
        <v>18785</v>
      </c>
      <c r="Q3494" s="215" t="s">
        <v>18786</v>
      </c>
      <c r="S3494" s="208"/>
    </row>
    <row r="3495" spans="1:20" ht="12">
      <c r="A3495" s="209" t="str">
        <f t="shared" si="108"/>
        <v>1127615021154361475</v>
      </c>
      <c r="B3495" s="210" t="s">
        <v>19422</v>
      </c>
      <c r="C3495" s="211" t="s">
        <v>1781</v>
      </c>
      <c r="D3495" s="211" t="s">
        <v>1781</v>
      </c>
      <c r="E3495" s="211" t="s">
        <v>17533</v>
      </c>
      <c r="F3495" s="211" t="s">
        <v>1779</v>
      </c>
      <c r="G3495" s="211" t="s">
        <v>1780</v>
      </c>
      <c r="H3495" s="212" t="s">
        <v>2421</v>
      </c>
      <c r="I3495" s="213" t="s">
        <v>19423</v>
      </c>
      <c r="J3495" s="201" t="str">
        <f t="shared" si="109"/>
        <v>0638</v>
      </c>
      <c r="K3495" s="209" t="s">
        <v>9153</v>
      </c>
      <c r="L3495" s="209"/>
      <c r="M3495" s="214"/>
      <c r="N3495" s="209" t="s">
        <v>18777</v>
      </c>
      <c r="O3495" s="215" t="s">
        <v>18778</v>
      </c>
      <c r="P3495" s="215" t="s">
        <v>18785</v>
      </c>
      <c r="Q3495" s="215" t="s">
        <v>18786</v>
      </c>
      <c r="S3495" s="208"/>
    </row>
    <row r="3496" spans="1:20" ht="12">
      <c r="A3496" s="209" t="str">
        <f t="shared" si="108"/>
        <v>1127615021386868388</v>
      </c>
      <c r="B3496" s="210" t="s">
        <v>19422</v>
      </c>
      <c r="C3496" s="136" t="s">
        <v>4016</v>
      </c>
      <c r="D3496" s="211" t="s">
        <v>1781</v>
      </c>
      <c r="E3496" s="137" t="s">
        <v>17533</v>
      </c>
      <c r="F3496" s="211" t="s">
        <v>1779</v>
      </c>
      <c r="G3496" s="211" t="s">
        <v>1780</v>
      </c>
      <c r="H3496" s="142" t="s">
        <v>19424</v>
      </c>
      <c r="I3496" s="213" t="s">
        <v>19423</v>
      </c>
      <c r="J3496" s="201" t="str">
        <f t="shared" si="109"/>
        <v>0638</v>
      </c>
      <c r="K3496" s="232" t="s">
        <v>19425</v>
      </c>
      <c r="L3496" s="232" t="s">
        <v>13916</v>
      </c>
      <c r="M3496" s="214">
        <v>44475</v>
      </c>
      <c r="N3496" s="209" t="s">
        <v>18884</v>
      </c>
      <c r="O3496" s="215" t="s">
        <v>18885</v>
      </c>
      <c r="P3496" s="215" t="s">
        <v>19358</v>
      </c>
      <c r="Q3496" s="215" t="s">
        <v>19359</v>
      </c>
      <c r="S3496" s="208"/>
    </row>
    <row r="3497" spans="1:20" ht="12">
      <c r="A3497" s="209" t="str">
        <f t="shared" si="108"/>
        <v>1127615021457354722</v>
      </c>
      <c r="B3497" s="210" t="s">
        <v>19422</v>
      </c>
      <c r="C3497" s="211" t="s">
        <v>17529</v>
      </c>
      <c r="D3497" s="211" t="s">
        <v>1781</v>
      </c>
      <c r="E3497" s="211" t="s">
        <v>17533</v>
      </c>
      <c r="F3497" s="211" t="s">
        <v>1779</v>
      </c>
      <c r="G3497" s="211" t="s">
        <v>1780</v>
      </c>
      <c r="H3497" s="212" t="s">
        <v>2421</v>
      </c>
      <c r="I3497" s="213" t="s">
        <v>19423</v>
      </c>
      <c r="J3497" s="201" t="str">
        <f t="shared" si="109"/>
        <v>0638</v>
      </c>
      <c r="K3497" s="209"/>
      <c r="L3497" s="209"/>
      <c r="M3497" s="214"/>
      <c r="N3497" s="209" t="s">
        <v>18777</v>
      </c>
      <c r="O3497" s="215" t="s">
        <v>18778</v>
      </c>
      <c r="P3497" s="215" t="s">
        <v>18785</v>
      </c>
      <c r="Q3497" s="215" t="s">
        <v>18786</v>
      </c>
      <c r="S3497" s="208"/>
    </row>
    <row r="3498" spans="1:20" ht="12">
      <c r="A3498" s="209" t="str">
        <f t="shared" si="108"/>
        <v>1817066011154361475</v>
      </c>
      <c r="B3498" s="210" t="s">
        <v>19422</v>
      </c>
      <c r="C3498" s="211" t="s">
        <v>1781</v>
      </c>
      <c r="D3498" s="211" t="s">
        <v>1781</v>
      </c>
      <c r="E3498" s="211" t="s">
        <v>1779</v>
      </c>
      <c r="F3498" s="211" t="s">
        <v>1779</v>
      </c>
      <c r="G3498" s="211" t="s">
        <v>1780</v>
      </c>
      <c r="H3498" s="212" t="s">
        <v>2421</v>
      </c>
      <c r="I3498" s="213" t="s">
        <v>19423</v>
      </c>
      <c r="J3498" s="201" t="str">
        <f t="shared" si="109"/>
        <v>0638</v>
      </c>
      <c r="K3498" s="209"/>
      <c r="L3498" s="209"/>
      <c r="M3498" s="214"/>
      <c r="N3498" s="209" t="s">
        <v>18777</v>
      </c>
      <c r="O3498" s="215" t="s">
        <v>18778</v>
      </c>
      <c r="P3498" s="215" t="s">
        <v>18785</v>
      </c>
      <c r="Q3498" s="215" t="s">
        <v>18786</v>
      </c>
      <c r="S3498" s="208"/>
    </row>
    <row r="3499" spans="1:20" ht="12">
      <c r="A3499" s="209" t="str">
        <f t="shared" si="108"/>
        <v>1817066011386868388</v>
      </c>
      <c r="B3499" s="244" t="s">
        <v>19422</v>
      </c>
      <c r="C3499" s="242" t="s">
        <v>4016</v>
      </c>
      <c r="D3499" s="211" t="s">
        <v>1781</v>
      </c>
      <c r="E3499" s="242" t="s">
        <v>1779</v>
      </c>
      <c r="F3499" s="211" t="s">
        <v>1779</v>
      </c>
      <c r="G3499" s="211" t="s">
        <v>1780</v>
      </c>
      <c r="H3499" s="212" t="s">
        <v>2421</v>
      </c>
      <c r="I3499" s="213" t="s">
        <v>19423</v>
      </c>
      <c r="J3499" s="201" t="str">
        <f t="shared" si="109"/>
        <v>0638</v>
      </c>
      <c r="K3499" s="212" t="s">
        <v>18789</v>
      </c>
      <c r="L3499" s="212" t="s">
        <v>13916</v>
      </c>
      <c r="M3499" s="231">
        <v>44495</v>
      </c>
      <c r="N3499" s="209" t="s">
        <v>18777</v>
      </c>
      <c r="O3499" s="215" t="s">
        <v>18778</v>
      </c>
      <c r="P3499" s="215" t="s">
        <v>18785</v>
      </c>
      <c r="Q3499" s="215" t="s">
        <v>18786</v>
      </c>
      <c r="S3499" s="208"/>
    </row>
    <row r="3500" spans="1:20" ht="12">
      <c r="A3500" s="209" t="str">
        <f t="shared" si="108"/>
        <v>1817066011750505756</v>
      </c>
      <c r="B3500" s="210" t="s">
        <v>19422</v>
      </c>
      <c r="C3500" s="211" t="s">
        <v>17534</v>
      </c>
      <c r="D3500" s="211" t="s">
        <v>1781</v>
      </c>
      <c r="E3500" s="211" t="s">
        <v>1779</v>
      </c>
      <c r="F3500" s="211" t="s">
        <v>1779</v>
      </c>
      <c r="G3500" s="211" t="s">
        <v>1780</v>
      </c>
      <c r="H3500" s="212" t="s">
        <v>2421</v>
      </c>
      <c r="I3500" s="213" t="s">
        <v>19423</v>
      </c>
      <c r="J3500" s="201" t="str">
        <f t="shared" si="109"/>
        <v>0638</v>
      </c>
      <c r="K3500" s="209" t="s">
        <v>9256</v>
      </c>
      <c r="L3500" s="209"/>
      <c r="M3500" s="214"/>
      <c r="N3500" s="209" t="s">
        <v>18777</v>
      </c>
      <c r="O3500" s="215" t="s">
        <v>18778</v>
      </c>
      <c r="P3500" s="215" t="s">
        <v>18785</v>
      </c>
      <c r="Q3500" s="215" t="s">
        <v>18786</v>
      </c>
      <c r="S3500" s="208"/>
    </row>
    <row r="3501" spans="1:20" ht="12">
      <c r="A3501" s="209" t="str">
        <f t="shared" si="108"/>
        <v>1817066021154361475</v>
      </c>
      <c r="B3501" s="210" t="s">
        <v>19422</v>
      </c>
      <c r="C3501" s="211" t="s">
        <v>1781</v>
      </c>
      <c r="D3501" s="211" t="s">
        <v>1781</v>
      </c>
      <c r="E3501" s="211" t="s">
        <v>17535</v>
      </c>
      <c r="F3501" s="211" t="s">
        <v>1779</v>
      </c>
      <c r="G3501" s="211" t="s">
        <v>1780</v>
      </c>
      <c r="H3501" s="212" t="s">
        <v>2421</v>
      </c>
      <c r="I3501" s="213" t="s">
        <v>19423</v>
      </c>
      <c r="J3501" s="201" t="str">
        <f t="shared" si="109"/>
        <v>0638</v>
      </c>
      <c r="K3501" s="209"/>
      <c r="L3501" s="209"/>
      <c r="M3501" s="214"/>
      <c r="N3501" s="209" t="s">
        <v>18777</v>
      </c>
      <c r="O3501" s="215" t="s">
        <v>18778</v>
      </c>
      <c r="P3501" s="215" t="s">
        <v>18785</v>
      </c>
      <c r="Q3501" s="215" t="s">
        <v>18786</v>
      </c>
      <c r="S3501" s="208"/>
    </row>
    <row r="3502" spans="1:20" ht="12">
      <c r="A3502" s="209" t="str">
        <f t="shared" si="108"/>
        <v>1817066021750505756</v>
      </c>
      <c r="B3502" s="210" t="s">
        <v>19422</v>
      </c>
      <c r="C3502" s="211" t="s">
        <v>17534</v>
      </c>
      <c r="D3502" s="211" t="s">
        <v>1781</v>
      </c>
      <c r="E3502" s="211" t="s">
        <v>17535</v>
      </c>
      <c r="F3502" s="211" t="s">
        <v>1779</v>
      </c>
      <c r="G3502" s="211" t="s">
        <v>1780</v>
      </c>
      <c r="H3502" s="212" t="s">
        <v>2421</v>
      </c>
      <c r="I3502" s="213" t="s">
        <v>19423</v>
      </c>
      <c r="J3502" s="201" t="str">
        <f t="shared" si="109"/>
        <v>0638</v>
      </c>
      <c r="K3502" s="209"/>
      <c r="L3502" s="209"/>
      <c r="M3502" s="214"/>
      <c r="N3502" s="209" t="s">
        <v>18777</v>
      </c>
      <c r="O3502" s="215" t="s">
        <v>18778</v>
      </c>
      <c r="P3502" s="215" t="s">
        <v>18785</v>
      </c>
      <c r="Q3502" s="215" t="s">
        <v>18786</v>
      </c>
      <c r="S3502" s="208"/>
    </row>
    <row r="3503" spans="1:20" ht="12">
      <c r="A3503" s="209" t="str">
        <f t="shared" si="108"/>
        <v>1817066031154361475</v>
      </c>
      <c r="B3503" s="210" t="s">
        <v>19422</v>
      </c>
      <c r="C3503" s="211" t="s">
        <v>1781</v>
      </c>
      <c r="D3503" s="211" t="s">
        <v>1781</v>
      </c>
      <c r="E3503" s="211" t="s">
        <v>17536</v>
      </c>
      <c r="F3503" s="211" t="s">
        <v>1779</v>
      </c>
      <c r="G3503" s="211" t="s">
        <v>1780</v>
      </c>
      <c r="H3503" s="212" t="s">
        <v>2421</v>
      </c>
      <c r="I3503" s="213" t="s">
        <v>19423</v>
      </c>
      <c r="J3503" s="201" t="str">
        <f t="shared" si="109"/>
        <v>0638</v>
      </c>
      <c r="K3503" s="209"/>
      <c r="L3503" s="209"/>
      <c r="M3503" s="214"/>
      <c r="N3503" s="209" t="s">
        <v>18777</v>
      </c>
      <c r="O3503" s="215" t="s">
        <v>18778</v>
      </c>
      <c r="P3503" s="215" t="s">
        <v>18785</v>
      </c>
      <c r="Q3503" s="215" t="s">
        <v>18786</v>
      </c>
      <c r="S3503" s="208"/>
    </row>
    <row r="3504" spans="1:20" ht="12">
      <c r="A3504" s="209" t="str">
        <f t="shared" si="108"/>
        <v>##1154361475</v>
      </c>
      <c r="B3504" s="210" t="s">
        <v>19422</v>
      </c>
      <c r="C3504" s="211" t="s">
        <v>1781</v>
      </c>
      <c r="D3504" s="211" t="s">
        <v>1781</v>
      </c>
      <c r="E3504" s="211" t="s">
        <v>3649</v>
      </c>
      <c r="F3504" s="211" t="s">
        <v>1779</v>
      </c>
      <c r="G3504" s="211" t="s">
        <v>1780</v>
      </c>
      <c r="H3504" s="212" t="s">
        <v>2421</v>
      </c>
      <c r="I3504" s="213" t="s">
        <v>19423</v>
      </c>
      <c r="J3504" s="201" t="str">
        <f t="shared" si="109"/>
        <v>0638</v>
      </c>
      <c r="K3504" s="209"/>
      <c r="L3504" s="209"/>
      <c r="M3504" s="214"/>
      <c r="N3504" s="209" t="s">
        <v>18777</v>
      </c>
      <c r="O3504" s="215" t="s">
        <v>18778</v>
      </c>
      <c r="P3504" s="215" t="s">
        <v>18785</v>
      </c>
      <c r="Q3504" s="215" t="s">
        <v>18786</v>
      </c>
      <c r="S3504" s="208"/>
    </row>
    <row r="3505" spans="1:17" s="208" customFormat="1" ht="12">
      <c r="A3505" s="209" t="str">
        <f t="shared" si="108"/>
        <v>7N-000253631154361475</v>
      </c>
      <c r="B3505" s="210" t="s">
        <v>19422</v>
      </c>
      <c r="C3505" s="211" t="s">
        <v>1781</v>
      </c>
      <c r="D3505" s="211" t="s">
        <v>1781</v>
      </c>
      <c r="E3505" s="211" t="s">
        <v>17537</v>
      </c>
      <c r="F3505" s="211" t="s">
        <v>1779</v>
      </c>
      <c r="G3505" s="211" t="s">
        <v>1780</v>
      </c>
      <c r="H3505" s="212" t="s">
        <v>2421</v>
      </c>
      <c r="I3505" s="213" t="s">
        <v>19423</v>
      </c>
      <c r="J3505" s="201" t="str">
        <f t="shared" si="109"/>
        <v>0638</v>
      </c>
      <c r="K3505" s="209"/>
      <c r="L3505" s="209"/>
      <c r="M3505" s="214"/>
      <c r="N3505" s="209" t="s">
        <v>18777</v>
      </c>
      <c r="O3505" s="215" t="s">
        <v>18778</v>
      </c>
      <c r="P3505" s="215" t="s">
        <v>18785</v>
      </c>
      <c r="Q3505" s="215" t="s">
        <v>18786</v>
      </c>
    </row>
    <row r="3506" spans="1:17" s="208" customFormat="1" ht="12">
      <c r="A3506" s="209" t="str">
        <f t="shared" si="108"/>
        <v>7T-QMA0000020725211154361475</v>
      </c>
      <c r="B3506" s="210" t="s">
        <v>19422</v>
      </c>
      <c r="C3506" s="211" t="s">
        <v>1781</v>
      </c>
      <c r="D3506" s="211" t="s">
        <v>1781</v>
      </c>
      <c r="E3506" s="211" t="s">
        <v>17538</v>
      </c>
      <c r="F3506" s="211" t="s">
        <v>1779</v>
      </c>
      <c r="G3506" s="211" t="s">
        <v>1780</v>
      </c>
      <c r="H3506" s="212" t="s">
        <v>2421</v>
      </c>
      <c r="I3506" s="213" t="s">
        <v>19423</v>
      </c>
      <c r="J3506" s="201" t="str">
        <f t="shared" si="109"/>
        <v>0638</v>
      </c>
      <c r="K3506" s="209"/>
      <c r="L3506" s="209"/>
      <c r="M3506" s="214"/>
      <c r="N3506" s="209" t="s">
        <v>18777</v>
      </c>
      <c r="O3506" s="215" t="s">
        <v>18778</v>
      </c>
      <c r="P3506" s="215" t="s">
        <v>18785</v>
      </c>
      <c r="Q3506" s="215" t="s">
        <v>18786</v>
      </c>
    </row>
    <row r="3507" spans="1:17" s="208" customFormat="1" ht="12">
      <c r="A3507" s="209" t="str">
        <f t="shared" si="108"/>
        <v>7T-QMP0000033432931154361475</v>
      </c>
      <c r="B3507" s="210" t="s">
        <v>19422</v>
      </c>
      <c r="C3507" s="211" t="s">
        <v>1781</v>
      </c>
      <c r="D3507" s="211" t="s">
        <v>1781</v>
      </c>
      <c r="E3507" s="211" t="s">
        <v>17539</v>
      </c>
      <c r="F3507" s="211" t="s">
        <v>1779</v>
      </c>
      <c r="G3507" s="211" t="s">
        <v>1780</v>
      </c>
      <c r="H3507" s="212" t="s">
        <v>2421</v>
      </c>
      <c r="I3507" s="213" t="s">
        <v>19423</v>
      </c>
      <c r="J3507" s="201" t="str">
        <f t="shared" si="109"/>
        <v>0638</v>
      </c>
      <c r="K3507" s="209"/>
      <c r="L3507" s="209"/>
      <c r="M3507" s="214"/>
      <c r="N3507" s="209" t="s">
        <v>18777</v>
      </c>
      <c r="O3507" s="215" t="s">
        <v>18778</v>
      </c>
      <c r="P3507" s="215" t="s">
        <v>18785</v>
      </c>
      <c r="Q3507" s="215" t="s">
        <v>18786</v>
      </c>
    </row>
    <row r="3508" spans="1:17" s="208" customFormat="1" ht="12">
      <c r="A3508" s="209" t="str">
        <f t="shared" si="108"/>
        <v>7W-0005333830021154361475</v>
      </c>
      <c r="B3508" s="210" t="s">
        <v>19422</v>
      </c>
      <c r="C3508" s="211" t="s">
        <v>1781</v>
      </c>
      <c r="D3508" s="211" t="s">
        <v>1781</v>
      </c>
      <c r="E3508" s="211" t="s">
        <v>17540</v>
      </c>
      <c r="F3508" s="211" t="s">
        <v>1779</v>
      </c>
      <c r="G3508" s="211" t="s">
        <v>1780</v>
      </c>
      <c r="H3508" s="212" t="s">
        <v>2421</v>
      </c>
      <c r="I3508" s="213" t="s">
        <v>19423</v>
      </c>
      <c r="J3508" s="201" t="str">
        <f t="shared" si="109"/>
        <v>0638</v>
      </c>
      <c r="K3508" s="209"/>
      <c r="L3508" s="209"/>
      <c r="M3508" s="214"/>
      <c r="N3508" s="209" t="s">
        <v>18777</v>
      </c>
      <c r="O3508" s="215" t="s">
        <v>18778</v>
      </c>
      <c r="P3508" s="215" t="s">
        <v>18785</v>
      </c>
      <c r="Q3508" s="215" t="s">
        <v>18786</v>
      </c>
    </row>
    <row r="3509" spans="1:17" s="208" customFormat="1" ht="12">
      <c r="A3509" s="209" t="str">
        <f t="shared" si="108"/>
        <v>7W-0005333830031154361475</v>
      </c>
      <c r="B3509" s="210" t="s">
        <v>19422</v>
      </c>
      <c r="C3509" s="211" t="s">
        <v>1781</v>
      </c>
      <c r="D3509" s="211" t="s">
        <v>1781</v>
      </c>
      <c r="E3509" s="211" t="s">
        <v>17541</v>
      </c>
      <c r="F3509" s="211" t="s">
        <v>1779</v>
      </c>
      <c r="G3509" s="211" t="s">
        <v>1780</v>
      </c>
      <c r="H3509" s="212" t="s">
        <v>2421</v>
      </c>
      <c r="I3509" s="213" t="s">
        <v>19423</v>
      </c>
      <c r="J3509" s="201" t="str">
        <f t="shared" si="109"/>
        <v>0638</v>
      </c>
      <c r="K3509" s="209"/>
      <c r="L3509" s="209"/>
      <c r="M3509" s="214"/>
      <c r="N3509" s="209" t="s">
        <v>18777</v>
      </c>
      <c r="O3509" s="215" t="s">
        <v>18778</v>
      </c>
      <c r="P3509" s="215" t="s">
        <v>18785</v>
      </c>
      <c r="Q3509" s="215" t="s">
        <v>18786</v>
      </c>
    </row>
    <row r="3510" spans="1:17" s="208" customFormat="1" ht="12">
      <c r="A3510" s="209" t="str">
        <f t="shared" si="108"/>
        <v>7W-204835578A1154361475</v>
      </c>
      <c r="B3510" s="210" t="s">
        <v>19422</v>
      </c>
      <c r="C3510" s="211" t="s">
        <v>1781</v>
      </c>
      <c r="D3510" s="211" t="s">
        <v>1781</v>
      </c>
      <c r="E3510" s="211" t="s">
        <v>17542</v>
      </c>
      <c r="F3510" s="211" t="s">
        <v>1779</v>
      </c>
      <c r="G3510" s="211" t="s">
        <v>1780</v>
      </c>
      <c r="H3510" s="212" t="s">
        <v>2421</v>
      </c>
      <c r="I3510" s="213" t="s">
        <v>19423</v>
      </c>
      <c r="J3510" s="201" t="str">
        <f t="shared" si="109"/>
        <v>0638</v>
      </c>
      <c r="K3510" s="209"/>
      <c r="L3510" s="209"/>
      <c r="M3510" s="214"/>
      <c r="N3510" s="209" t="s">
        <v>18777</v>
      </c>
      <c r="O3510" s="215" t="s">
        <v>18778</v>
      </c>
      <c r="P3510" s="215" t="s">
        <v>18785</v>
      </c>
      <c r="Q3510" s="215" t="s">
        <v>18786</v>
      </c>
    </row>
    <row r="3511" spans="1:17" s="208" customFormat="1" ht="12">
      <c r="A3511" s="209" t="str">
        <f t="shared" si="108"/>
        <v>BHO0222874B1154361475</v>
      </c>
      <c r="B3511" s="210" t="s">
        <v>19422</v>
      </c>
      <c r="C3511" s="211" t="s">
        <v>1781</v>
      </c>
      <c r="D3511" s="211" t="s">
        <v>1781</v>
      </c>
      <c r="E3511" s="211" t="s">
        <v>17543</v>
      </c>
      <c r="F3511" s="211" t="s">
        <v>1779</v>
      </c>
      <c r="G3511" s="211" t="s">
        <v>1780</v>
      </c>
      <c r="H3511" s="212" t="s">
        <v>2421</v>
      </c>
      <c r="I3511" s="213" t="s">
        <v>19423</v>
      </c>
      <c r="J3511" s="201" t="str">
        <f t="shared" si="109"/>
        <v>0638</v>
      </c>
      <c r="K3511" s="209"/>
      <c r="L3511" s="209"/>
      <c r="M3511" s="214"/>
      <c r="N3511" s="209" t="s">
        <v>18777</v>
      </c>
      <c r="O3511" s="215" t="s">
        <v>18778</v>
      </c>
      <c r="P3511" s="215" t="s">
        <v>18785</v>
      </c>
      <c r="Q3511" s="215" t="s">
        <v>18786</v>
      </c>
    </row>
    <row r="3512" spans="1:17" s="208" customFormat="1" ht="12">
      <c r="A3512" s="268" t="str">
        <f t="shared" si="108"/>
        <v>##1386868388</v>
      </c>
      <c r="B3512" s="244" t="s">
        <v>19422</v>
      </c>
      <c r="C3512" s="269" t="s">
        <v>4016</v>
      </c>
      <c r="D3512" s="211" t="s">
        <v>1781</v>
      </c>
      <c r="E3512" s="269" t="s">
        <v>3649</v>
      </c>
      <c r="F3512" s="211" t="s">
        <v>1779</v>
      </c>
      <c r="G3512" s="211" t="s">
        <v>1780</v>
      </c>
      <c r="H3512" s="212" t="s">
        <v>2421</v>
      </c>
      <c r="I3512" s="213" t="s">
        <v>19423</v>
      </c>
      <c r="J3512" s="201" t="str">
        <f t="shared" si="109"/>
        <v>0638</v>
      </c>
      <c r="K3512" s="212" t="s">
        <v>18789</v>
      </c>
      <c r="L3512" s="270"/>
      <c r="M3512" s="271"/>
      <c r="N3512" s="270" t="e">
        <v>#N/A</v>
      </c>
      <c r="O3512" s="272" t="e">
        <v>#N/A</v>
      </c>
      <c r="P3512" s="272" t="e">
        <v>#N/A</v>
      </c>
      <c r="Q3512" s="272" t="e">
        <v>#N/A</v>
      </c>
    </row>
    <row r="3513" spans="1:17" s="208" customFormat="1" ht="12">
      <c r="A3513" s="209" t="str">
        <f t="shared" si="108"/>
        <v>1820342011962486803</v>
      </c>
      <c r="B3513" s="210" t="s">
        <v>19426</v>
      </c>
      <c r="C3513" s="211" t="s">
        <v>17544</v>
      </c>
      <c r="D3513" s="211" t="s">
        <v>17544</v>
      </c>
      <c r="E3513" s="211" t="s">
        <v>17545</v>
      </c>
      <c r="F3513" s="211" t="s">
        <v>17545</v>
      </c>
      <c r="G3513" s="211" t="s">
        <v>17546</v>
      </c>
      <c r="H3513" s="212" t="s">
        <v>17547</v>
      </c>
      <c r="I3513" s="213" t="s">
        <v>19427</v>
      </c>
      <c r="J3513" s="201" t="str">
        <f t="shared" si="109"/>
        <v>0639</v>
      </c>
      <c r="K3513" s="209"/>
      <c r="L3513" s="209"/>
      <c r="M3513" s="214"/>
      <c r="N3513" s="209" t="s">
        <v>18765</v>
      </c>
      <c r="O3513" s="215" t="s">
        <v>18766</v>
      </c>
      <c r="P3513" s="215" t="s">
        <v>18767</v>
      </c>
      <c r="Q3513" s="215" t="s">
        <v>18768</v>
      </c>
    </row>
    <row r="3514" spans="1:17" s="208" customFormat="1" ht="12">
      <c r="A3514" s="209" t="str">
        <f t="shared" si="108"/>
        <v>1820342021962486803</v>
      </c>
      <c r="B3514" s="210" t="s">
        <v>19426</v>
      </c>
      <c r="C3514" s="211" t="s">
        <v>17544</v>
      </c>
      <c r="D3514" s="211" t="s">
        <v>17544</v>
      </c>
      <c r="E3514" s="211" t="s">
        <v>17548</v>
      </c>
      <c r="F3514" s="211" t="s">
        <v>17545</v>
      </c>
      <c r="G3514" s="211" t="s">
        <v>17546</v>
      </c>
      <c r="H3514" s="212" t="s">
        <v>17547</v>
      </c>
      <c r="I3514" s="213" t="s">
        <v>19427</v>
      </c>
      <c r="J3514" s="201" t="str">
        <f t="shared" si="109"/>
        <v>0639</v>
      </c>
      <c r="K3514" s="209"/>
      <c r="L3514" s="209"/>
      <c r="M3514" s="214"/>
      <c r="N3514" s="209" t="s">
        <v>18765</v>
      </c>
      <c r="O3514" s="215" t="s">
        <v>18766</v>
      </c>
      <c r="P3514" s="215" t="s">
        <v>18767</v>
      </c>
      <c r="Q3514" s="215" t="s">
        <v>18768</v>
      </c>
    </row>
    <row r="3515" spans="1:17" s="208" customFormat="1" ht="12">
      <c r="A3515" s="209" t="str">
        <f t="shared" si="108"/>
        <v>1820730011508810722</v>
      </c>
      <c r="B3515" s="210" t="s">
        <v>19428</v>
      </c>
      <c r="C3515" s="211" t="s">
        <v>17550</v>
      </c>
      <c r="D3515" s="211" t="s">
        <v>53</v>
      </c>
      <c r="E3515" s="211" t="s">
        <v>17551</v>
      </c>
      <c r="F3515" s="211" t="s">
        <v>52</v>
      </c>
      <c r="G3515" s="211" t="s">
        <v>2212</v>
      </c>
      <c r="H3515" s="212" t="s">
        <v>17549</v>
      </c>
      <c r="I3515" s="213" t="s">
        <v>54</v>
      </c>
      <c r="J3515" s="201" t="str">
        <f t="shared" si="109"/>
        <v>0640</v>
      </c>
      <c r="K3515" s="209"/>
      <c r="L3515" s="240" t="s">
        <v>13094</v>
      </c>
      <c r="M3515" s="214">
        <v>44092</v>
      </c>
      <c r="N3515" s="209" t="s">
        <v>18765</v>
      </c>
      <c r="O3515" s="215" t="s">
        <v>18766</v>
      </c>
      <c r="P3515" s="215" t="s">
        <v>18773</v>
      </c>
      <c r="Q3515" s="215" t="s">
        <v>18774</v>
      </c>
    </row>
    <row r="3516" spans="1:17" s="208" customFormat="1" ht="12">
      <c r="A3516" s="209" t="str">
        <f t="shared" si="108"/>
        <v>1820730021508810722</v>
      </c>
      <c r="B3516" s="210" t="s">
        <v>19428</v>
      </c>
      <c r="C3516" s="211" t="s">
        <v>17550</v>
      </c>
      <c r="D3516" s="211" t="s">
        <v>53</v>
      </c>
      <c r="E3516" s="211" t="s">
        <v>17552</v>
      </c>
      <c r="F3516" s="211" t="s">
        <v>52</v>
      </c>
      <c r="G3516" s="211" t="s">
        <v>2212</v>
      </c>
      <c r="H3516" s="212" t="s">
        <v>17549</v>
      </c>
      <c r="I3516" s="213" t="s">
        <v>54</v>
      </c>
      <c r="J3516" s="201" t="str">
        <f t="shared" si="109"/>
        <v>0640</v>
      </c>
      <c r="K3516" s="209"/>
      <c r="L3516" s="240" t="s">
        <v>13094</v>
      </c>
      <c r="M3516" s="214">
        <v>44092</v>
      </c>
      <c r="N3516" s="209" t="s">
        <v>18765</v>
      </c>
      <c r="O3516" s="215" t="s">
        <v>18766</v>
      </c>
      <c r="P3516" s="215" t="s">
        <v>18773</v>
      </c>
      <c r="Q3516" s="215" t="s">
        <v>18774</v>
      </c>
    </row>
    <row r="3517" spans="1:17" s="208" customFormat="1" ht="12">
      <c r="A3517" s="209" t="str">
        <f t="shared" si="108"/>
        <v>3564387011912395203</v>
      </c>
      <c r="B3517" s="210" t="s">
        <v>19428</v>
      </c>
      <c r="C3517" s="211" t="s">
        <v>53</v>
      </c>
      <c r="D3517" s="211" t="s">
        <v>53</v>
      </c>
      <c r="E3517" s="211" t="s">
        <v>52</v>
      </c>
      <c r="F3517" s="211" t="s">
        <v>52</v>
      </c>
      <c r="G3517" s="211" t="s">
        <v>2212</v>
      </c>
      <c r="H3517" s="212" t="s">
        <v>17549</v>
      </c>
      <c r="I3517" s="213" t="s">
        <v>54</v>
      </c>
      <c r="J3517" s="201" t="str">
        <f t="shared" si="109"/>
        <v>0640</v>
      </c>
      <c r="K3517" s="209"/>
      <c r="L3517" s="240" t="s">
        <v>13094</v>
      </c>
      <c r="M3517" s="214">
        <v>44092</v>
      </c>
      <c r="N3517" s="209" t="s">
        <v>18765</v>
      </c>
      <c r="O3517" s="215" t="s">
        <v>18766</v>
      </c>
      <c r="P3517" s="215" t="s">
        <v>18773</v>
      </c>
      <c r="Q3517" s="215" t="s">
        <v>18774</v>
      </c>
    </row>
    <row r="3518" spans="1:17" s="208" customFormat="1" ht="12">
      <c r="A3518" s="209" t="str">
        <f t="shared" si="108"/>
        <v>3564387021912395203</v>
      </c>
      <c r="B3518" s="210" t="s">
        <v>19428</v>
      </c>
      <c r="C3518" s="211" t="s">
        <v>53</v>
      </c>
      <c r="D3518" s="211" t="s">
        <v>53</v>
      </c>
      <c r="E3518" s="211" t="s">
        <v>17553</v>
      </c>
      <c r="F3518" s="211" t="s">
        <v>52</v>
      </c>
      <c r="G3518" s="211" t="s">
        <v>2212</v>
      </c>
      <c r="H3518" s="212" t="s">
        <v>17549</v>
      </c>
      <c r="I3518" s="213" t="s">
        <v>54</v>
      </c>
      <c r="J3518" s="201" t="str">
        <f t="shared" si="109"/>
        <v>0640</v>
      </c>
      <c r="K3518" s="209"/>
      <c r="L3518" s="240" t="s">
        <v>13094</v>
      </c>
      <c r="M3518" s="214">
        <v>44092</v>
      </c>
      <c r="N3518" s="209" t="s">
        <v>18765</v>
      </c>
      <c r="O3518" s="215" t="s">
        <v>18766</v>
      </c>
      <c r="P3518" s="215" t="s">
        <v>18773</v>
      </c>
      <c r="Q3518" s="215" t="s">
        <v>18774</v>
      </c>
    </row>
    <row r="3519" spans="1:17" s="208" customFormat="1" ht="12">
      <c r="A3519" s="209" t="str">
        <f t="shared" si="108"/>
        <v>##1912395203</v>
      </c>
      <c r="B3519" s="210" t="s">
        <v>19428</v>
      </c>
      <c r="C3519" s="211" t="s">
        <v>53</v>
      </c>
      <c r="D3519" s="211" t="s">
        <v>53</v>
      </c>
      <c r="E3519" s="211" t="s">
        <v>3649</v>
      </c>
      <c r="F3519" s="211" t="s">
        <v>52</v>
      </c>
      <c r="G3519" s="211" t="s">
        <v>2212</v>
      </c>
      <c r="H3519" s="212" t="s">
        <v>17549</v>
      </c>
      <c r="I3519" s="213" t="s">
        <v>54</v>
      </c>
      <c r="J3519" s="201" t="str">
        <f t="shared" si="109"/>
        <v>0640</v>
      </c>
      <c r="K3519" s="240" t="s">
        <v>14931</v>
      </c>
      <c r="L3519" s="240" t="s">
        <v>13094</v>
      </c>
      <c r="M3519" s="214">
        <v>44092</v>
      </c>
      <c r="N3519" s="209" t="s">
        <v>18765</v>
      </c>
      <c r="O3519" s="215" t="s">
        <v>18766</v>
      </c>
      <c r="P3519" s="215" t="s">
        <v>18773</v>
      </c>
      <c r="Q3519" s="215" t="s">
        <v>18774</v>
      </c>
    </row>
    <row r="3520" spans="1:17" s="208" customFormat="1" ht="12">
      <c r="A3520" s="209" t="str">
        <f t="shared" si="108"/>
        <v>1829673011124073150</v>
      </c>
      <c r="B3520" s="210" t="s">
        <v>19429</v>
      </c>
      <c r="C3520" s="211" t="s">
        <v>17554</v>
      </c>
      <c r="D3520" s="211" t="s">
        <v>17554</v>
      </c>
      <c r="E3520" s="211" t="s">
        <v>17555</v>
      </c>
      <c r="F3520" s="211" t="s">
        <v>17555</v>
      </c>
      <c r="G3520" s="211" t="s">
        <v>17556</v>
      </c>
      <c r="H3520" s="212" t="s">
        <v>17557</v>
      </c>
      <c r="I3520" s="213" t="s">
        <v>19430</v>
      </c>
      <c r="J3520" s="201" t="str">
        <f t="shared" si="109"/>
        <v>0642</v>
      </c>
      <c r="K3520" s="209"/>
      <c r="L3520" s="209"/>
      <c r="M3520" s="214"/>
      <c r="N3520" s="209" t="s">
        <v>18905</v>
      </c>
      <c r="O3520" s="215" t="s">
        <v>18906</v>
      </c>
      <c r="P3520" s="215" t="s">
        <v>18812</v>
      </c>
      <c r="Q3520" s="215" t="s">
        <v>18813</v>
      </c>
    </row>
    <row r="3521" spans="1:17" s="208" customFormat="1" ht="12">
      <c r="A3521" s="209" t="str">
        <f t="shared" si="108"/>
        <v>1117053011306933692</v>
      </c>
      <c r="B3521" s="210" t="s">
        <v>19431</v>
      </c>
      <c r="C3521" s="211" t="s">
        <v>1832</v>
      </c>
      <c r="D3521" s="211" t="s">
        <v>1832</v>
      </c>
      <c r="E3521" s="211" t="s">
        <v>17558</v>
      </c>
      <c r="F3521" s="211" t="s">
        <v>1830</v>
      </c>
      <c r="G3521" s="211" t="s">
        <v>1831</v>
      </c>
      <c r="H3521" s="212" t="s">
        <v>3142</v>
      </c>
      <c r="I3521" s="213" t="s">
        <v>19432</v>
      </c>
      <c r="J3521" s="201" t="str">
        <f t="shared" si="109"/>
        <v>0643</v>
      </c>
      <c r="K3521" s="209"/>
      <c r="L3521" s="209"/>
      <c r="M3521" s="214"/>
      <c r="N3521" s="209" t="s">
        <v>18777</v>
      </c>
      <c r="O3521" s="215" t="s">
        <v>18778</v>
      </c>
      <c r="P3521" s="215" t="s">
        <v>18767</v>
      </c>
      <c r="Q3521" s="215" t="s">
        <v>18768</v>
      </c>
    </row>
    <row r="3522" spans="1:17" s="208" customFormat="1" ht="12">
      <c r="A3522" s="209" t="str">
        <f t="shared" ref="A3522:A3585" si="110">E3522&amp;C3522</f>
        <v>1117053021306933692</v>
      </c>
      <c r="B3522" s="210" t="s">
        <v>19431</v>
      </c>
      <c r="C3522" s="211" t="s">
        <v>1832</v>
      </c>
      <c r="D3522" s="211" t="s">
        <v>1832</v>
      </c>
      <c r="E3522" s="211" t="s">
        <v>17559</v>
      </c>
      <c r="F3522" s="211" t="s">
        <v>1830</v>
      </c>
      <c r="G3522" s="211" t="s">
        <v>1831</v>
      </c>
      <c r="H3522" s="212" t="s">
        <v>3142</v>
      </c>
      <c r="I3522" s="213" t="s">
        <v>19432</v>
      </c>
      <c r="J3522" s="201" t="str">
        <f t="shared" ref="J3522:J3585" si="111">B3522</f>
        <v>0643</v>
      </c>
      <c r="K3522" s="209"/>
      <c r="L3522" s="209"/>
      <c r="M3522" s="214"/>
      <c r="N3522" s="209" t="s">
        <v>18777</v>
      </c>
      <c r="O3522" s="215" t="s">
        <v>18778</v>
      </c>
      <c r="P3522" s="215" t="s">
        <v>18767</v>
      </c>
      <c r="Q3522" s="215" t="s">
        <v>18768</v>
      </c>
    </row>
    <row r="3523" spans="1:17" s="208" customFormat="1" ht="12">
      <c r="A3523" s="209" t="str">
        <f t="shared" si="110"/>
        <v>1117053041306933692</v>
      </c>
      <c r="B3523" s="210" t="s">
        <v>19431</v>
      </c>
      <c r="C3523" s="211" t="s">
        <v>1832</v>
      </c>
      <c r="D3523" s="211" t="s">
        <v>1832</v>
      </c>
      <c r="E3523" s="211" t="s">
        <v>17560</v>
      </c>
      <c r="F3523" s="211" t="s">
        <v>1830</v>
      </c>
      <c r="G3523" s="211" t="s">
        <v>1831</v>
      </c>
      <c r="H3523" s="212" t="s">
        <v>3142</v>
      </c>
      <c r="I3523" s="213" t="s">
        <v>19432</v>
      </c>
      <c r="J3523" s="201" t="str">
        <f t="shared" si="111"/>
        <v>0643</v>
      </c>
      <c r="K3523" s="209"/>
      <c r="L3523" s="209"/>
      <c r="M3523" s="214"/>
      <c r="N3523" s="209" t="s">
        <v>18777</v>
      </c>
      <c r="O3523" s="215" t="s">
        <v>18778</v>
      </c>
      <c r="P3523" s="215" t="s">
        <v>18767</v>
      </c>
      <c r="Q3523" s="215" t="s">
        <v>18768</v>
      </c>
    </row>
    <row r="3524" spans="1:17" s="208" customFormat="1" ht="12">
      <c r="A3524" s="209" t="str">
        <f t="shared" si="110"/>
        <v>1391674221306933692</v>
      </c>
      <c r="B3524" s="210" t="s">
        <v>19431</v>
      </c>
      <c r="C3524" s="211" t="s">
        <v>1832</v>
      </c>
      <c r="D3524" s="211" t="s">
        <v>1832</v>
      </c>
      <c r="E3524" s="211" t="s">
        <v>17561</v>
      </c>
      <c r="F3524" s="211" t="s">
        <v>1830</v>
      </c>
      <c r="G3524" s="211" t="s">
        <v>1831</v>
      </c>
      <c r="H3524" s="212" t="s">
        <v>3142</v>
      </c>
      <c r="I3524" s="213" t="s">
        <v>19432</v>
      </c>
      <c r="J3524" s="201" t="str">
        <f t="shared" si="111"/>
        <v>0643</v>
      </c>
      <c r="K3524" s="209"/>
      <c r="L3524" s="209"/>
      <c r="M3524" s="214"/>
      <c r="N3524" s="209" t="s">
        <v>18777</v>
      </c>
      <c r="O3524" s="215" t="s">
        <v>18778</v>
      </c>
      <c r="P3524" s="215" t="s">
        <v>18767</v>
      </c>
      <c r="Q3524" s="215" t="s">
        <v>18768</v>
      </c>
    </row>
    <row r="3525" spans="1:17" s="208" customFormat="1" ht="12">
      <c r="A3525" s="209" t="str">
        <f t="shared" si="110"/>
        <v>1527467021306933692</v>
      </c>
      <c r="B3525" s="210" t="s">
        <v>19431</v>
      </c>
      <c r="C3525" s="211" t="s">
        <v>1832</v>
      </c>
      <c r="D3525" s="211" t="s">
        <v>1832</v>
      </c>
      <c r="E3525" s="211" t="s">
        <v>17562</v>
      </c>
      <c r="F3525" s="211" t="s">
        <v>1830</v>
      </c>
      <c r="G3525" s="211" t="s">
        <v>1831</v>
      </c>
      <c r="H3525" s="212" t="s">
        <v>3142</v>
      </c>
      <c r="I3525" s="213" t="s">
        <v>19432</v>
      </c>
      <c r="J3525" s="201" t="str">
        <f t="shared" si="111"/>
        <v>0643</v>
      </c>
      <c r="K3525" s="209"/>
      <c r="L3525" s="209"/>
      <c r="M3525" s="214"/>
      <c r="N3525" s="209" t="s">
        <v>18777</v>
      </c>
      <c r="O3525" s="215" t="s">
        <v>18778</v>
      </c>
      <c r="P3525" s="215" t="s">
        <v>18767</v>
      </c>
      <c r="Q3525" s="215" t="s">
        <v>18768</v>
      </c>
    </row>
    <row r="3526" spans="1:17" s="208" customFormat="1" ht="12">
      <c r="A3526" s="209" t="str">
        <f t="shared" si="110"/>
        <v>1563827061306933692</v>
      </c>
      <c r="B3526" s="210" t="s">
        <v>19431</v>
      </c>
      <c r="C3526" s="211" t="s">
        <v>1832</v>
      </c>
      <c r="D3526" s="211" t="s">
        <v>1832</v>
      </c>
      <c r="E3526" s="211" t="s">
        <v>17563</v>
      </c>
      <c r="F3526" s="211" t="s">
        <v>1830</v>
      </c>
      <c r="G3526" s="211" t="s">
        <v>1831</v>
      </c>
      <c r="H3526" s="212" t="s">
        <v>3142</v>
      </c>
      <c r="I3526" s="213" t="s">
        <v>19432</v>
      </c>
      <c r="J3526" s="201" t="str">
        <f t="shared" si="111"/>
        <v>0643</v>
      </c>
      <c r="K3526" s="209"/>
      <c r="L3526" s="209"/>
      <c r="M3526" s="214"/>
      <c r="N3526" s="209" t="s">
        <v>18777</v>
      </c>
      <c r="O3526" s="215" t="s">
        <v>18778</v>
      </c>
      <c r="P3526" s="215" t="s">
        <v>18767</v>
      </c>
      <c r="Q3526" s="215" t="s">
        <v>18768</v>
      </c>
    </row>
    <row r="3527" spans="1:17" s="208" customFormat="1" ht="12">
      <c r="A3527" s="209" t="str">
        <f t="shared" si="110"/>
        <v>1830861011306933692</v>
      </c>
      <c r="B3527" s="210" t="s">
        <v>19431</v>
      </c>
      <c r="C3527" s="211" t="s">
        <v>1832</v>
      </c>
      <c r="D3527" s="211" t="s">
        <v>1832</v>
      </c>
      <c r="E3527" s="211" t="s">
        <v>17564</v>
      </c>
      <c r="F3527" s="211" t="s">
        <v>1830</v>
      </c>
      <c r="G3527" s="211" t="s">
        <v>1831</v>
      </c>
      <c r="H3527" s="212" t="s">
        <v>3142</v>
      </c>
      <c r="I3527" s="213" t="s">
        <v>19432</v>
      </c>
      <c r="J3527" s="201" t="str">
        <f t="shared" si="111"/>
        <v>0643</v>
      </c>
      <c r="K3527" s="209"/>
      <c r="L3527" s="209"/>
      <c r="M3527" s="214"/>
      <c r="N3527" s="209" t="s">
        <v>18777</v>
      </c>
      <c r="O3527" s="215" t="s">
        <v>18778</v>
      </c>
      <c r="P3527" s="215" t="s">
        <v>18767</v>
      </c>
      <c r="Q3527" s="215" t="s">
        <v>18768</v>
      </c>
    </row>
    <row r="3528" spans="1:17" s="208" customFormat="1" ht="12">
      <c r="A3528" s="209" t="str">
        <f t="shared" si="110"/>
        <v>1830861021306933692</v>
      </c>
      <c r="B3528" s="210" t="s">
        <v>19431</v>
      </c>
      <c r="C3528" s="211" t="s">
        <v>1832</v>
      </c>
      <c r="D3528" s="211" t="s">
        <v>1832</v>
      </c>
      <c r="E3528" s="211" t="s">
        <v>1830</v>
      </c>
      <c r="F3528" s="211" t="s">
        <v>1830</v>
      </c>
      <c r="G3528" s="211" t="s">
        <v>1831</v>
      </c>
      <c r="H3528" s="212" t="s">
        <v>3142</v>
      </c>
      <c r="I3528" s="213" t="s">
        <v>19432</v>
      </c>
      <c r="J3528" s="201" t="str">
        <f t="shared" si="111"/>
        <v>0643</v>
      </c>
      <c r="K3528" s="209"/>
      <c r="L3528" s="209"/>
      <c r="M3528" s="214"/>
      <c r="N3528" s="209" t="s">
        <v>18777</v>
      </c>
      <c r="O3528" s="215" t="s">
        <v>18778</v>
      </c>
      <c r="P3528" s="215" t="s">
        <v>18767</v>
      </c>
      <c r="Q3528" s="215" t="s">
        <v>18768</v>
      </c>
    </row>
    <row r="3529" spans="1:17" s="208" customFormat="1" ht="12">
      <c r="A3529" s="209" t="str">
        <f t="shared" si="110"/>
        <v>1830861031306933692</v>
      </c>
      <c r="B3529" s="210" t="s">
        <v>19431</v>
      </c>
      <c r="C3529" s="211" t="s">
        <v>1832</v>
      </c>
      <c r="D3529" s="211" t="s">
        <v>1832</v>
      </c>
      <c r="E3529" s="211" t="s">
        <v>17565</v>
      </c>
      <c r="F3529" s="211" t="s">
        <v>1830</v>
      </c>
      <c r="G3529" s="211" t="s">
        <v>1831</v>
      </c>
      <c r="H3529" s="212" t="s">
        <v>3142</v>
      </c>
      <c r="I3529" s="213" t="s">
        <v>19432</v>
      </c>
      <c r="J3529" s="201" t="str">
        <f t="shared" si="111"/>
        <v>0643</v>
      </c>
      <c r="K3529" s="209"/>
      <c r="L3529" s="209"/>
      <c r="M3529" s="214"/>
      <c r="N3529" s="209" t="s">
        <v>18777</v>
      </c>
      <c r="O3529" s="215" t="s">
        <v>18778</v>
      </c>
      <c r="P3529" s="215" t="s">
        <v>18767</v>
      </c>
      <c r="Q3529" s="215" t="s">
        <v>18768</v>
      </c>
    </row>
    <row r="3530" spans="1:17" s="208" customFormat="1" ht="12">
      <c r="A3530" s="209" t="str">
        <f t="shared" si="110"/>
        <v>1830861041306933692</v>
      </c>
      <c r="B3530" s="210" t="s">
        <v>19431</v>
      </c>
      <c r="C3530" s="211" t="s">
        <v>1832</v>
      </c>
      <c r="D3530" s="211" t="s">
        <v>1832</v>
      </c>
      <c r="E3530" s="211" t="s">
        <v>17566</v>
      </c>
      <c r="F3530" s="211" t="s">
        <v>1830</v>
      </c>
      <c r="G3530" s="211" t="s">
        <v>1831</v>
      </c>
      <c r="H3530" s="212" t="s">
        <v>3142</v>
      </c>
      <c r="I3530" s="213" t="s">
        <v>19432</v>
      </c>
      <c r="J3530" s="201" t="str">
        <f t="shared" si="111"/>
        <v>0643</v>
      </c>
      <c r="K3530" s="209"/>
      <c r="L3530" s="209"/>
      <c r="M3530" s="214"/>
      <c r="N3530" s="209" t="s">
        <v>18777</v>
      </c>
      <c r="O3530" s="215" t="s">
        <v>18778</v>
      </c>
      <c r="P3530" s="215" t="s">
        <v>18767</v>
      </c>
      <c r="Q3530" s="215" t="s">
        <v>18768</v>
      </c>
    </row>
    <row r="3531" spans="1:17" s="208" customFormat="1" ht="12">
      <c r="A3531" s="209" t="str">
        <f t="shared" si="110"/>
        <v>1830861051306933692</v>
      </c>
      <c r="B3531" s="210" t="s">
        <v>19431</v>
      </c>
      <c r="C3531" s="211" t="s">
        <v>1832</v>
      </c>
      <c r="D3531" s="211" t="s">
        <v>1832</v>
      </c>
      <c r="E3531" s="211" t="s">
        <v>17567</v>
      </c>
      <c r="F3531" s="211" t="s">
        <v>1830</v>
      </c>
      <c r="G3531" s="211" t="s">
        <v>1831</v>
      </c>
      <c r="H3531" s="212" t="s">
        <v>3142</v>
      </c>
      <c r="I3531" s="213" t="s">
        <v>19432</v>
      </c>
      <c r="J3531" s="201" t="str">
        <f t="shared" si="111"/>
        <v>0643</v>
      </c>
      <c r="K3531" s="209"/>
      <c r="L3531" s="209"/>
      <c r="M3531" s="214"/>
      <c r="N3531" s="209" t="s">
        <v>18777</v>
      </c>
      <c r="O3531" s="215" t="s">
        <v>18778</v>
      </c>
      <c r="P3531" s="215" t="s">
        <v>18767</v>
      </c>
      <c r="Q3531" s="215" t="s">
        <v>18768</v>
      </c>
    </row>
    <row r="3532" spans="1:17" s="208" customFormat="1" ht="12">
      <c r="A3532" s="209" t="str">
        <f t="shared" si="110"/>
        <v>1830861061306933692</v>
      </c>
      <c r="B3532" s="210" t="s">
        <v>19431</v>
      </c>
      <c r="C3532" s="211" t="s">
        <v>1832</v>
      </c>
      <c r="D3532" s="211" t="s">
        <v>1832</v>
      </c>
      <c r="E3532" s="211" t="s">
        <v>17568</v>
      </c>
      <c r="F3532" s="211" t="s">
        <v>1830</v>
      </c>
      <c r="G3532" s="211" t="s">
        <v>1831</v>
      </c>
      <c r="H3532" s="212" t="s">
        <v>3142</v>
      </c>
      <c r="I3532" s="213" t="s">
        <v>19432</v>
      </c>
      <c r="J3532" s="201" t="str">
        <f t="shared" si="111"/>
        <v>0643</v>
      </c>
      <c r="K3532" s="209"/>
      <c r="L3532" s="209"/>
      <c r="M3532" s="214"/>
      <c r="N3532" s="209" t="s">
        <v>18777</v>
      </c>
      <c r="O3532" s="215" t="s">
        <v>18778</v>
      </c>
      <c r="P3532" s="215" t="s">
        <v>18767</v>
      </c>
      <c r="Q3532" s="215" t="s">
        <v>18768</v>
      </c>
    </row>
    <row r="3533" spans="1:17" s="208" customFormat="1" ht="12">
      <c r="A3533" s="209" t="str">
        <f t="shared" si="110"/>
        <v>1F-QMP0000037376641306933692</v>
      </c>
      <c r="B3533" s="210" t="s">
        <v>19431</v>
      </c>
      <c r="C3533" s="211" t="s">
        <v>1832</v>
      </c>
      <c r="D3533" s="211" t="s">
        <v>1832</v>
      </c>
      <c r="E3533" s="211" t="s">
        <v>17569</v>
      </c>
      <c r="F3533" s="211" t="s">
        <v>1830</v>
      </c>
      <c r="G3533" s="211" t="s">
        <v>1831</v>
      </c>
      <c r="H3533" s="212" t="s">
        <v>3142</v>
      </c>
      <c r="I3533" s="213" t="s">
        <v>19432</v>
      </c>
      <c r="J3533" s="201" t="str">
        <f t="shared" si="111"/>
        <v>0643</v>
      </c>
      <c r="K3533" s="209"/>
      <c r="L3533" s="209"/>
      <c r="M3533" s="214"/>
      <c r="N3533" s="209" t="s">
        <v>18777</v>
      </c>
      <c r="O3533" s="215" t="s">
        <v>18778</v>
      </c>
      <c r="P3533" s="215" t="s">
        <v>18767</v>
      </c>
      <c r="Q3533" s="215" t="s">
        <v>18768</v>
      </c>
    </row>
    <row r="3534" spans="1:17" s="208" customFormat="1" ht="12">
      <c r="A3534" s="209" t="str">
        <f t="shared" si="110"/>
        <v>1Q-H00033NZ031306933692</v>
      </c>
      <c r="B3534" s="210" t="s">
        <v>19431</v>
      </c>
      <c r="C3534" s="211" t="s">
        <v>1832</v>
      </c>
      <c r="D3534" s="211" t="s">
        <v>1832</v>
      </c>
      <c r="E3534" s="211" t="s">
        <v>17570</v>
      </c>
      <c r="F3534" s="211" t="s">
        <v>1830</v>
      </c>
      <c r="G3534" s="211" t="s">
        <v>1831</v>
      </c>
      <c r="H3534" s="212" t="s">
        <v>3142</v>
      </c>
      <c r="I3534" s="213" t="s">
        <v>19432</v>
      </c>
      <c r="J3534" s="201" t="str">
        <f t="shared" si="111"/>
        <v>0643</v>
      </c>
      <c r="K3534" s="209"/>
      <c r="L3534" s="209"/>
      <c r="M3534" s="214"/>
      <c r="N3534" s="209" t="s">
        <v>18777</v>
      </c>
      <c r="O3534" s="215" t="s">
        <v>18778</v>
      </c>
      <c r="P3534" s="215" t="s">
        <v>18767</v>
      </c>
      <c r="Q3534" s="215" t="s">
        <v>18768</v>
      </c>
    </row>
    <row r="3535" spans="1:17" s="208" customFormat="1" ht="12">
      <c r="A3535" s="209" t="str">
        <f t="shared" si="110"/>
        <v>1Q-H0HH0705011306933692</v>
      </c>
      <c r="B3535" s="210" t="s">
        <v>19431</v>
      </c>
      <c r="C3535" s="211" t="s">
        <v>1832</v>
      </c>
      <c r="D3535" s="211" t="s">
        <v>1832</v>
      </c>
      <c r="E3535" s="211" t="s">
        <v>17571</v>
      </c>
      <c r="F3535" s="211" t="s">
        <v>1830</v>
      </c>
      <c r="G3535" s="211" t="s">
        <v>1831</v>
      </c>
      <c r="H3535" s="212" t="s">
        <v>3142</v>
      </c>
      <c r="I3535" s="213" t="s">
        <v>19432</v>
      </c>
      <c r="J3535" s="201" t="str">
        <f t="shared" si="111"/>
        <v>0643</v>
      </c>
      <c r="K3535" s="209"/>
      <c r="L3535" s="209"/>
      <c r="M3535" s="214"/>
      <c r="N3535" s="209" t="s">
        <v>18777</v>
      </c>
      <c r="O3535" s="215" t="s">
        <v>18778</v>
      </c>
      <c r="P3535" s="215" t="s">
        <v>18767</v>
      </c>
      <c r="Q3535" s="215" t="s">
        <v>18768</v>
      </c>
    </row>
    <row r="3536" spans="1:17" s="208" customFormat="1" ht="12">
      <c r="A3536" s="209" t="str">
        <f t="shared" si="110"/>
        <v>1840761011205999232</v>
      </c>
      <c r="B3536" s="210" t="s">
        <v>19433</v>
      </c>
      <c r="C3536" s="211" t="s">
        <v>1280</v>
      </c>
      <c r="D3536" s="211" t="s">
        <v>1280</v>
      </c>
      <c r="E3536" s="211" t="s">
        <v>1279</v>
      </c>
      <c r="F3536" s="211" t="s">
        <v>1279</v>
      </c>
      <c r="G3536" s="211" t="s">
        <v>3237</v>
      </c>
      <c r="H3536" s="212" t="s">
        <v>2948</v>
      </c>
      <c r="I3536" s="213" t="s">
        <v>19434</v>
      </c>
      <c r="J3536" s="201" t="str">
        <f t="shared" si="111"/>
        <v>0644</v>
      </c>
      <c r="K3536" s="209"/>
      <c r="L3536" s="209"/>
      <c r="M3536" s="214"/>
      <c r="N3536" s="209" t="s">
        <v>18884</v>
      </c>
      <c r="O3536" s="215" t="s">
        <v>18885</v>
      </c>
      <c r="P3536" s="215" t="s">
        <v>18886</v>
      </c>
      <c r="Q3536" s="215" t="s">
        <v>18887</v>
      </c>
    </row>
    <row r="3537" spans="1:20" ht="12">
      <c r="A3537" s="209" t="str">
        <f t="shared" si="110"/>
        <v>1840761021205999232</v>
      </c>
      <c r="B3537" s="210" t="s">
        <v>19433</v>
      </c>
      <c r="C3537" s="211" t="s">
        <v>1280</v>
      </c>
      <c r="D3537" s="211" t="s">
        <v>1280</v>
      </c>
      <c r="E3537" s="211" t="s">
        <v>17572</v>
      </c>
      <c r="F3537" s="211" t="s">
        <v>1279</v>
      </c>
      <c r="G3537" s="211" t="s">
        <v>3237</v>
      </c>
      <c r="H3537" s="212" t="s">
        <v>2948</v>
      </c>
      <c r="I3537" s="213" t="s">
        <v>19434</v>
      </c>
      <c r="J3537" s="201" t="str">
        <f t="shared" si="111"/>
        <v>0644</v>
      </c>
      <c r="K3537" s="209"/>
      <c r="L3537" s="209"/>
      <c r="M3537" s="214"/>
      <c r="N3537" s="209" t="s">
        <v>18884</v>
      </c>
      <c r="O3537" s="215" t="s">
        <v>18885</v>
      </c>
      <c r="P3537" s="215" t="s">
        <v>18886</v>
      </c>
      <c r="Q3537" s="215" t="s">
        <v>18887</v>
      </c>
      <c r="S3537" s="208"/>
    </row>
    <row r="3538" spans="1:20" ht="12">
      <c r="A3538" s="209" t="str">
        <f t="shared" si="110"/>
        <v>##1205999232</v>
      </c>
      <c r="B3538" s="210" t="s">
        <v>19433</v>
      </c>
      <c r="C3538" s="211" t="s">
        <v>1280</v>
      </c>
      <c r="D3538" s="211" t="s">
        <v>1280</v>
      </c>
      <c r="E3538" s="211" t="s">
        <v>3649</v>
      </c>
      <c r="F3538" s="211" t="s">
        <v>1279</v>
      </c>
      <c r="G3538" s="211" t="s">
        <v>3237</v>
      </c>
      <c r="H3538" s="212" t="s">
        <v>2948</v>
      </c>
      <c r="I3538" s="213" t="s">
        <v>19434</v>
      </c>
      <c r="J3538" s="201" t="str">
        <f t="shared" si="111"/>
        <v>0644</v>
      </c>
      <c r="K3538" s="209" t="s">
        <v>13915</v>
      </c>
      <c r="L3538" s="209" t="s">
        <v>13094</v>
      </c>
      <c r="M3538" s="214">
        <v>44084</v>
      </c>
      <c r="N3538" s="209" t="s">
        <v>18884</v>
      </c>
      <c r="O3538" s="215" t="s">
        <v>18885</v>
      </c>
      <c r="P3538" s="215" t="s">
        <v>18886</v>
      </c>
      <c r="Q3538" s="215" t="s">
        <v>18887</v>
      </c>
      <c r="S3538" s="208"/>
    </row>
    <row r="3539" spans="1:20" ht="12">
      <c r="A3539" s="209" t="str">
        <f t="shared" si="110"/>
        <v>BHO12616941205999232</v>
      </c>
      <c r="B3539" s="210" t="s">
        <v>19433</v>
      </c>
      <c r="C3539" s="211" t="s">
        <v>1280</v>
      </c>
      <c r="D3539" s="211" t="s">
        <v>1280</v>
      </c>
      <c r="E3539" s="211" t="s">
        <v>17573</v>
      </c>
      <c r="F3539" s="211" t="s">
        <v>1279</v>
      </c>
      <c r="G3539" s="211" t="s">
        <v>3237</v>
      </c>
      <c r="H3539" s="212" t="s">
        <v>2948</v>
      </c>
      <c r="I3539" s="213" t="s">
        <v>19434</v>
      </c>
      <c r="J3539" s="201" t="str">
        <f t="shared" si="111"/>
        <v>0644</v>
      </c>
      <c r="K3539" s="209"/>
      <c r="L3539" s="209"/>
      <c r="M3539" s="214"/>
      <c r="N3539" s="209" t="s">
        <v>18884</v>
      </c>
      <c r="O3539" s="215" t="s">
        <v>18885</v>
      </c>
      <c r="P3539" s="215" t="s">
        <v>18886</v>
      </c>
      <c r="Q3539" s="215" t="s">
        <v>18887</v>
      </c>
      <c r="S3539" s="208"/>
    </row>
    <row r="3540" spans="1:20" ht="12">
      <c r="A3540" s="209" t="str">
        <f t="shared" si="110"/>
        <v>BHO1261694B1205999232</v>
      </c>
      <c r="B3540" s="210" t="s">
        <v>19433</v>
      </c>
      <c r="C3540" s="211" t="s">
        <v>1280</v>
      </c>
      <c r="D3540" s="211" t="s">
        <v>1280</v>
      </c>
      <c r="E3540" s="211" t="s">
        <v>17574</v>
      </c>
      <c r="F3540" s="211" t="s">
        <v>1279</v>
      </c>
      <c r="G3540" s="211" t="s">
        <v>3237</v>
      </c>
      <c r="H3540" s="212" t="s">
        <v>2948</v>
      </c>
      <c r="I3540" s="213" t="s">
        <v>19434</v>
      </c>
      <c r="J3540" s="201" t="str">
        <f t="shared" si="111"/>
        <v>0644</v>
      </c>
      <c r="K3540" s="209"/>
      <c r="L3540" s="209"/>
      <c r="M3540" s="214"/>
      <c r="N3540" s="209" t="s">
        <v>18884</v>
      </c>
      <c r="O3540" s="215" t="s">
        <v>18885</v>
      </c>
      <c r="P3540" s="215" t="s">
        <v>18886</v>
      </c>
      <c r="Q3540" s="215" t="s">
        <v>18887</v>
      </c>
      <c r="S3540" s="208"/>
    </row>
    <row r="3541" spans="1:20" ht="15">
      <c r="A3541" s="216" t="str">
        <f t="shared" si="110"/>
        <v>1205999232MR1205999232</v>
      </c>
      <c r="B3541" s="217" t="s">
        <v>19433</v>
      </c>
      <c r="C3541" s="227" t="s">
        <v>1280</v>
      </c>
      <c r="D3541" s="227" t="s">
        <v>1280</v>
      </c>
      <c r="E3541" s="227" t="s">
        <v>23239</v>
      </c>
      <c r="F3541" s="218" t="s">
        <v>1279</v>
      </c>
      <c r="G3541" s="218" t="s">
        <v>3237</v>
      </c>
      <c r="H3541" s="219" t="s">
        <v>2948</v>
      </c>
      <c r="I3541" s="220" t="s">
        <v>19434</v>
      </c>
      <c r="J3541" s="201" t="str">
        <f t="shared" si="111"/>
        <v>0644</v>
      </c>
      <c r="K3541" s="216" t="s">
        <v>23203</v>
      </c>
      <c r="L3541" s="216"/>
      <c r="M3541" s="221"/>
      <c r="N3541" s="216" t="s">
        <v>18884</v>
      </c>
      <c r="O3541" s="222" t="s">
        <v>18885</v>
      </c>
      <c r="P3541" s="222" t="s">
        <v>18886</v>
      </c>
      <c r="Q3541" s="222" t="s">
        <v>18887</v>
      </c>
      <c r="R3541" s="223"/>
      <c r="S3541" s="230"/>
      <c r="T3541" s="223"/>
    </row>
    <row r="3542" spans="1:20" ht="12">
      <c r="A3542" s="209" t="str">
        <f t="shared" si="110"/>
        <v>1328130021982781852</v>
      </c>
      <c r="B3542" s="210" t="s">
        <v>19435</v>
      </c>
      <c r="C3542" s="211" t="s">
        <v>17576</v>
      </c>
      <c r="D3542" s="211" t="s">
        <v>1186</v>
      </c>
      <c r="E3542" s="211" t="s">
        <v>17577</v>
      </c>
      <c r="F3542" s="211" t="s">
        <v>1185</v>
      </c>
      <c r="G3542" s="211" t="s">
        <v>1634</v>
      </c>
      <c r="H3542" s="212" t="s">
        <v>3148</v>
      </c>
      <c r="I3542" s="213" t="s">
        <v>1187</v>
      </c>
      <c r="J3542" s="201" t="str">
        <f t="shared" si="111"/>
        <v>0645</v>
      </c>
      <c r="K3542" s="209"/>
      <c r="L3542" s="209"/>
      <c r="M3542" s="214"/>
      <c r="N3542" s="209" t="s">
        <v>18777</v>
      </c>
      <c r="O3542" s="215" t="s">
        <v>18778</v>
      </c>
      <c r="P3542" s="215" t="s">
        <v>18773</v>
      </c>
      <c r="Q3542" s="215" t="s">
        <v>18774</v>
      </c>
      <c r="S3542" s="208"/>
    </row>
    <row r="3543" spans="1:20" ht="12">
      <c r="A3543" s="209" t="str">
        <f t="shared" si="110"/>
        <v>1328130061982781852</v>
      </c>
      <c r="B3543" s="210" t="s">
        <v>19435</v>
      </c>
      <c r="C3543" s="211" t="s">
        <v>17576</v>
      </c>
      <c r="D3543" s="211" t="s">
        <v>1186</v>
      </c>
      <c r="E3543" s="211" t="s">
        <v>17578</v>
      </c>
      <c r="F3543" s="211" t="s">
        <v>1185</v>
      </c>
      <c r="G3543" s="211" t="s">
        <v>1634</v>
      </c>
      <c r="H3543" s="212" t="s">
        <v>3148</v>
      </c>
      <c r="I3543" s="213" t="s">
        <v>1187</v>
      </c>
      <c r="J3543" s="201" t="str">
        <f t="shared" si="111"/>
        <v>0645</v>
      </c>
      <c r="K3543" s="209"/>
      <c r="L3543" s="209"/>
      <c r="M3543" s="214"/>
      <c r="N3543" s="209" t="s">
        <v>18777</v>
      </c>
      <c r="O3543" s="215" t="s">
        <v>18778</v>
      </c>
      <c r="P3543" s="215" t="s">
        <v>18773</v>
      </c>
      <c r="Q3543" s="215" t="s">
        <v>18774</v>
      </c>
      <c r="S3543" s="208"/>
    </row>
    <row r="3544" spans="1:20" ht="12">
      <c r="A3544" s="209" t="str">
        <f t="shared" si="110"/>
        <v>1844094011245317619</v>
      </c>
      <c r="B3544" s="210" t="s">
        <v>19435</v>
      </c>
      <c r="C3544" s="211" t="s">
        <v>17580</v>
      </c>
      <c r="D3544" s="211" t="s">
        <v>1186</v>
      </c>
      <c r="E3544" s="211" t="s">
        <v>17579</v>
      </c>
      <c r="F3544" s="211" t="s">
        <v>1185</v>
      </c>
      <c r="G3544" s="211" t="s">
        <v>1634</v>
      </c>
      <c r="H3544" s="212" t="s">
        <v>3148</v>
      </c>
      <c r="I3544" s="213" t="s">
        <v>1187</v>
      </c>
      <c r="J3544" s="201" t="str">
        <f t="shared" si="111"/>
        <v>0645</v>
      </c>
      <c r="K3544" s="209" t="s">
        <v>17581</v>
      </c>
      <c r="L3544" s="209" t="s">
        <v>13094</v>
      </c>
      <c r="M3544" s="214">
        <v>44091</v>
      </c>
      <c r="N3544" s="209" t="s">
        <v>18777</v>
      </c>
      <c r="O3544" s="215" t="s">
        <v>18778</v>
      </c>
      <c r="P3544" s="215" t="s">
        <v>18773</v>
      </c>
      <c r="Q3544" s="215" t="s">
        <v>18774</v>
      </c>
      <c r="S3544" s="208"/>
    </row>
    <row r="3545" spans="1:20" ht="12">
      <c r="A3545" s="209" t="str">
        <f t="shared" si="110"/>
        <v>1844094011417471467</v>
      </c>
      <c r="B3545" s="210" t="s">
        <v>19435</v>
      </c>
      <c r="C3545" s="211" t="s">
        <v>1186</v>
      </c>
      <c r="D3545" s="211" t="s">
        <v>1186</v>
      </c>
      <c r="E3545" s="211" t="s">
        <v>17579</v>
      </c>
      <c r="F3545" s="211" t="s">
        <v>1185</v>
      </c>
      <c r="G3545" s="211" t="s">
        <v>1634</v>
      </c>
      <c r="H3545" s="212" t="s">
        <v>3148</v>
      </c>
      <c r="I3545" s="213" t="s">
        <v>1187</v>
      </c>
      <c r="J3545" s="201" t="str">
        <f t="shared" si="111"/>
        <v>0645</v>
      </c>
      <c r="K3545" s="209" t="s">
        <v>9153</v>
      </c>
      <c r="L3545" s="209"/>
      <c r="M3545" s="214"/>
      <c r="N3545" s="209" t="s">
        <v>18777</v>
      </c>
      <c r="O3545" s="215" t="s">
        <v>18778</v>
      </c>
      <c r="P3545" s="215" t="s">
        <v>18773</v>
      </c>
      <c r="Q3545" s="215" t="s">
        <v>18774</v>
      </c>
      <c r="S3545" s="208"/>
    </row>
    <row r="3546" spans="1:20" ht="12">
      <c r="A3546" s="209" t="str">
        <f t="shared" si="110"/>
        <v>1844094011982781852</v>
      </c>
      <c r="B3546" s="210" t="s">
        <v>19435</v>
      </c>
      <c r="C3546" s="211" t="s">
        <v>17576</v>
      </c>
      <c r="D3546" s="211" t="s">
        <v>1186</v>
      </c>
      <c r="E3546" s="211" t="s">
        <v>17579</v>
      </c>
      <c r="F3546" s="211" t="s">
        <v>1185</v>
      </c>
      <c r="G3546" s="211" t="s">
        <v>1634</v>
      </c>
      <c r="H3546" s="212" t="s">
        <v>3148</v>
      </c>
      <c r="I3546" s="213" t="s">
        <v>1187</v>
      </c>
      <c r="J3546" s="201" t="str">
        <f t="shared" si="111"/>
        <v>0645</v>
      </c>
      <c r="K3546" s="209"/>
      <c r="L3546" s="209"/>
      <c r="M3546" s="214"/>
      <c r="N3546" s="209" t="s">
        <v>18777</v>
      </c>
      <c r="O3546" s="215" t="s">
        <v>18778</v>
      </c>
      <c r="P3546" s="215" t="s">
        <v>18773</v>
      </c>
      <c r="Q3546" s="215" t="s">
        <v>18774</v>
      </c>
      <c r="S3546" s="208"/>
    </row>
    <row r="3547" spans="1:20" ht="12">
      <c r="A3547" s="209" t="str">
        <f t="shared" si="110"/>
        <v>1844094021417471467</v>
      </c>
      <c r="B3547" s="210" t="s">
        <v>19435</v>
      </c>
      <c r="C3547" s="211" t="s">
        <v>1186</v>
      </c>
      <c r="D3547" s="211" t="s">
        <v>1186</v>
      </c>
      <c r="E3547" s="211" t="s">
        <v>17582</v>
      </c>
      <c r="F3547" s="211" t="s">
        <v>1185</v>
      </c>
      <c r="G3547" s="211" t="s">
        <v>1634</v>
      </c>
      <c r="H3547" s="212" t="s">
        <v>3148</v>
      </c>
      <c r="I3547" s="213" t="s">
        <v>1187</v>
      </c>
      <c r="J3547" s="201" t="str">
        <f t="shared" si="111"/>
        <v>0645</v>
      </c>
      <c r="K3547" s="209" t="s">
        <v>9153</v>
      </c>
      <c r="L3547" s="209"/>
      <c r="M3547" s="214"/>
      <c r="N3547" s="209" t="s">
        <v>18777</v>
      </c>
      <c r="O3547" s="215" t="s">
        <v>18778</v>
      </c>
      <c r="P3547" s="215" t="s">
        <v>18773</v>
      </c>
      <c r="Q3547" s="215" t="s">
        <v>18774</v>
      </c>
      <c r="S3547" s="208"/>
    </row>
    <row r="3548" spans="1:20" ht="12">
      <c r="A3548" s="209" t="str">
        <f t="shared" si="110"/>
        <v>1844094021982781852</v>
      </c>
      <c r="B3548" s="210" t="s">
        <v>19435</v>
      </c>
      <c r="C3548" s="211" t="s">
        <v>17576</v>
      </c>
      <c r="D3548" s="211" t="s">
        <v>1186</v>
      </c>
      <c r="E3548" s="211" t="s">
        <v>17582</v>
      </c>
      <c r="F3548" s="211" t="s">
        <v>1185</v>
      </c>
      <c r="G3548" s="211" t="s">
        <v>1634</v>
      </c>
      <c r="H3548" s="212" t="s">
        <v>3148</v>
      </c>
      <c r="I3548" s="213" t="s">
        <v>1187</v>
      </c>
      <c r="J3548" s="201" t="str">
        <f t="shared" si="111"/>
        <v>0645</v>
      </c>
      <c r="K3548" s="209"/>
      <c r="L3548" s="209"/>
      <c r="M3548" s="214"/>
      <c r="N3548" s="209" t="s">
        <v>18777</v>
      </c>
      <c r="O3548" s="215" t="s">
        <v>18778</v>
      </c>
      <c r="P3548" s="215" t="s">
        <v>18773</v>
      </c>
      <c r="Q3548" s="215" t="s">
        <v>18774</v>
      </c>
      <c r="S3548" s="208"/>
    </row>
    <row r="3549" spans="1:20" ht="12">
      <c r="A3549" s="209" t="str">
        <f t="shared" si="110"/>
        <v>1844094031245317619</v>
      </c>
      <c r="B3549" s="210" t="s">
        <v>19435</v>
      </c>
      <c r="C3549" s="211" t="s">
        <v>17580</v>
      </c>
      <c r="D3549" s="211" t="s">
        <v>1186</v>
      </c>
      <c r="E3549" s="211" t="s">
        <v>17583</v>
      </c>
      <c r="F3549" s="211" t="s">
        <v>1185</v>
      </c>
      <c r="G3549" s="211" t="s">
        <v>1634</v>
      </c>
      <c r="H3549" s="212" t="s">
        <v>3148</v>
      </c>
      <c r="I3549" s="213" t="s">
        <v>1187</v>
      </c>
      <c r="J3549" s="201" t="str">
        <f t="shared" si="111"/>
        <v>0645</v>
      </c>
      <c r="K3549" s="209" t="s">
        <v>14592</v>
      </c>
      <c r="L3549" s="209"/>
      <c r="M3549" s="214"/>
      <c r="N3549" s="209" t="s">
        <v>18777</v>
      </c>
      <c r="O3549" s="215" t="s">
        <v>18778</v>
      </c>
      <c r="P3549" s="215" t="s">
        <v>18773</v>
      </c>
      <c r="Q3549" s="215" t="s">
        <v>18774</v>
      </c>
      <c r="S3549" s="208"/>
    </row>
    <row r="3550" spans="1:20" ht="12">
      <c r="A3550" s="209" t="str">
        <f t="shared" si="110"/>
        <v>3474595011346659851</v>
      </c>
      <c r="B3550" s="210" t="s">
        <v>19435</v>
      </c>
      <c r="C3550" s="211" t="s">
        <v>17575</v>
      </c>
      <c r="D3550" s="211" t="s">
        <v>1186</v>
      </c>
      <c r="E3550" s="211" t="s">
        <v>17586</v>
      </c>
      <c r="F3550" s="211" t="s">
        <v>1185</v>
      </c>
      <c r="G3550" s="211" t="s">
        <v>1634</v>
      </c>
      <c r="H3550" s="212" t="s">
        <v>3148</v>
      </c>
      <c r="I3550" s="213" t="s">
        <v>1187</v>
      </c>
      <c r="J3550" s="201" t="str">
        <f t="shared" si="111"/>
        <v>0645</v>
      </c>
      <c r="K3550" s="209"/>
      <c r="L3550" s="209"/>
      <c r="M3550" s="214"/>
      <c r="N3550" s="209" t="s">
        <v>18777</v>
      </c>
      <c r="O3550" s="215" t="s">
        <v>18778</v>
      </c>
      <c r="P3550" s="215" t="s">
        <v>18773</v>
      </c>
      <c r="Q3550" s="215" t="s">
        <v>18774</v>
      </c>
      <c r="S3550" s="208"/>
    </row>
    <row r="3551" spans="1:20" ht="12">
      <c r="A3551" s="209" t="str">
        <f t="shared" si="110"/>
        <v>3474595021346659851</v>
      </c>
      <c r="B3551" s="210" t="s">
        <v>19435</v>
      </c>
      <c r="C3551" s="211" t="s">
        <v>17575</v>
      </c>
      <c r="D3551" s="211" t="s">
        <v>1186</v>
      </c>
      <c r="E3551" s="211" t="s">
        <v>17587</v>
      </c>
      <c r="F3551" s="211" t="s">
        <v>1185</v>
      </c>
      <c r="G3551" s="211" t="s">
        <v>1634</v>
      </c>
      <c r="H3551" s="212" t="s">
        <v>3148</v>
      </c>
      <c r="I3551" s="213" t="s">
        <v>1187</v>
      </c>
      <c r="J3551" s="201" t="str">
        <f t="shared" si="111"/>
        <v>0645</v>
      </c>
      <c r="K3551" s="209"/>
      <c r="L3551" s="209"/>
      <c r="M3551" s="214"/>
      <c r="N3551" s="209" t="s">
        <v>18777</v>
      </c>
      <c r="O3551" s="215" t="s">
        <v>18778</v>
      </c>
      <c r="P3551" s="215" t="s">
        <v>18773</v>
      </c>
      <c r="Q3551" s="215" t="s">
        <v>18774</v>
      </c>
      <c r="S3551" s="208"/>
    </row>
    <row r="3552" spans="1:20" ht="12">
      <c r="A3552" s="209" t="str">
        <f t="shared" si="110"/>
        <v>3853459011346659851</v>
      </c>
      <c r="B3552" s="210" t="s">
        <v>19435</v>
      </c>
      <c r="C3552" s="211" t="s">
        <v>17575</v>
      </c>
      <c r="D3552" s="211" t="s">
        <v>1186</v>
      </c>
      <c r="E3552" s="211" t="s">
        <v>1185</v>
      </c>
      <c r="F3552" s="211" t="s">
        <v>1185</v>
      </c>
      <c r="G3552" s="211" t="s">
        <v>1634</v>
      </c>
      <c r="H3552" s="212" t="s">
        <v>3148</v>
      </c>
      <c r="I3552" s="213" t="s">
        <v>1187</v>
      </c>
      <c r="J3552" s="201" t="str">
        <f t="shared" si="111"/>
        <v>0645</v>
      </c>
      <c r="K3552" s="209" t="s">
        <v>9256</v>
      </c>
      <c r="L3552" s="209"/>
      <c r="M3552" s="214"/>
      <c r="N3552" s="209" t="s">
        <v>18777</v>
      </c>
      <c r="O3552" s="215" t="s">
        <v>18778</v>
      </c>
      <c r="P3552" s="215" t="s">
        <v>18773</v>
      </c>
      <c r="Q3552" s="215" t="s">
        <v>18774</v>
      </c>
      <c r="S3552" s="208"/>
    </row>
    <row r="3553" spans="1:17" s="208" customFormat="1" ht="12">
      <c r="A3553" s="209" t="str">
        <f t="shared" si="110"/>
        <v>3853459011417471467</v>
      </c>
      <c r="B3553" s="210" t="s">
        <v>19435</v>
      </c>
      <c r="C3553" s="211" t="s">
        <v>1186</v>
      </c>
      <c r="D3553" s="211" t="s">
        <v>1186</v>
      </c>
      <c r="E3553" s="211" t="s">
        <v>1185</v>
      </c>
      <c r="F3553" s="211" t="s">
        <v>1185</v>
      </c>
      <c r="G3553" s="211" t="s">
        <v>1634</v>
      </c>
      <c r="H3553" s="212" t="s">
        <v>3148</v>
      </c>
      <c r="I3553" s="213" t="s">
        <v>1187</v>
      </c>
      <c r="J3553" s="201" t="str">
        <f t="shared" si="111"/>
        <v>0645</v>
      </c>
      <c r="K3553" s="209"/>
      <c r="L3553" s="209"/>
      <c r="M3553" s="214"/>
      <c r="N3553" s="209" t="s">
        <v>18777</v>
      </c>
      <c r="O3553" s="215" t="s">
        <v>18778</v>
      </c>
      <c r="P3553" s="215" t="s">
        <v>18773</v>
      </c>
      <c r="Q3553" s="215" t="s">
        <v>18774</v>
      </c>
    </row>
    <row r="3554" spans="1:17" s="208" customFormat="1" ht="12">
      <c r="A3554" s="209" t="str">
        <f t="shared" si="110"/>
        <v>3853459011982781852</v>
      </c>
      <c r="B3554" s="210" t="s">
        <v>19435</v>
      </c>
      <c r="C3554" s="211" t="s">
        <v>17576</v>
      </c>
      <c r="D3554" s="211" t="s">
        <v>1186</v>
      </c>
      <c r="E3554" s="211" t="s">
        <v>1185</v>
      </c>
      <c r="F3554" s="211" t="s">
        <v>1185</v>
      </c>
      <c r="G3554" s="211" t="s">
        <v>1634</v>
      </c>
      <c r="H3554" s="212" t="s">
        <v>3148</v>
      </c>
      <c r="I3554" s="213" t="s">
        <v>1187</v>
      </c>
      <c r="J3554" s="201" t="str">
        <f t="shared" si="111"/>
        <v>0645</v>
      </c>
      <c r="K3554" s="209" t="s">
        <v>14592</v>
      </c>
      <c r="L3554" s="209"/>
      <c r="M3554" s="214"/>
      <c r="N3554" s="209" t="s">
        <v>18777</v>
      </c>
      <c r="O3554" s="215" t="s">
        <v>18778</v>
      </c>
      <c r="P3554" s="215" t="s">
        <v>18773</v>
      </c>
      <c r="Q3554" s="215" t="s">
        <v>18774</v>
      </c>
    </row>
    <row r="3555" spans="1:17" s="208" customFormat="1" ht="12">
      <c r="A3555" s="209" t="str">
        <f t="shared" si="110"/>
        <v>3853459021417471467</v>
      </c>
      <c r="B3555" s="210" t="s">
        <v>19435</v>
      </c>
      <c r="C3555" s="211" t="s">
        <v>1186</v>
      </c>
      <c r="D3555" s="211" t="s">
        <v>1186</v>
      </c>
      <c r="E3555" s="211" t="s">
        <v>17588</v>
      </c>
      <c r="F3555" s="211" t="s">
        <v>1185</v>
      </c>
      <c r="G3555" s="211" t="s">
        <v>1634</v>
      </c>
      <c r="H3555" s="212" t="s">
        <v>3148</v>
      </c>
      <c r="I3555" s="213" t="s">
        <v>1187</v>
      </c>
      <c r="J3555" s="201" t="str">
        <f t="shared" si="111"/>
        <v>0645</v>
      </c>
      <c r="K3555" s="209"/>
      <c r="L3555" s="209"/>
      <c r="M3555" s="214"/>
      <c r="N3555" s="209" t="s">
        <v>18777</v>
      </c>
      <c r="O3555" s="215" t="s">
        <v>18778</v>
      </c>
      <c r="P3555" s="215" t="s">
        <v>18773</v>
      </c>
      <c r="Q3555" s="215" t="s">
        <v>18774</v>
      </c>
    </row>
    <row r="3556" spans="1:17" s="208" customFormat="1" ht="12">
      <c r="A3556" s="209" t="str">
        <f t="shared" si="110"/>
        <v>##1346659851</v>
      </c>
      <c r="B3556" s="210" t="s">
        <v>19435</v>
      </c>
      <c r="C3556" s="211" t="s">
        <v>17575</v>
      </c>
      <c r="D3556" s="211" t="s">
        <v>1186</v>
      </c>
      <c r="E3556" s="211" t="s">
        <v>3649</v>
      </c>
      <c r="F3556" s="211" t="s">
        <v>1185</v>
      </c>
      <c r="G3556" s="211" t="s">
        <v>1634</v>
      </c>
      <c r="H3556" s="212" t="s">
        <v>3148</v>
      </c>
      <c r="I3556" s="213" t="s">
        <v>1187</v>
      </c>
      <c r="J3556" s="201" t="str">
        <f t="shared" si="111"/>
        <v>0645</v>
      </c>
      <c r="K3556" s="209"/>
      <c r="L3556" s="209"/>
      <c r="M3556" s="214"/>
      <c r="N3556" s="209" t="s">
        <v>18777</v>
      </c>
      <c r="O3556" s="215" t="s">
        <v>18778</v>
      </c>
      <c r="P3556" s="215" t="s">
        <v>18773</v>
      </c>
      <c r="Q3556" s="215" t="s">
        <v>18774</v>
      </c>
    </row>
    <row r="3557" spans="1:17" s="208" customFormat="1" ht="12">
      <c r="A3557" s="209" t="str">
        <f t="shared" si="110"/>
        <v>##1417471467</v>
      </c>
      <c r="B3557" s="210" t="s">
        <v>19435</v>
      </c>
      <c r="C3557" s="211" t="s">
        <v>1186</v>
      </c>
      <c r="D3557" s="211" t="s">
        <v>1186</v>
      </c>
      <c r="E3557" s="211" t="s">
        <v>3649</v>
      </c>
      <c r="F3557" s="211" t="s">
        <v>1185</v>
      </c>
      <c r="G3557" s="211" t="s">
        <v>1634</v>
      </c>
      <c r="H3557" s="212" t="s">
        <v>3148</v>
      </c>
      <c r="I3557" s="213" t="s">
        <v>1187</v>
      </c>
      <c r="J3557" s="201" t="str">
        <f t="shared" si="111"/>
        <v>0645</v>
      </c>
      <c r="K3557" s="209" t="s">
        <v>9153</v>
      </c>
      <c r="L3557" s="209"/>
      <c r="M3557" s="214"/>
      <c r="N3557" s="209" t="s">
        <v>18777</v>
      </c>
      <c r="O3557" s="215" t="s">
        <v>18778</v>
      </c>
      <c r="P3557" s="215" t="s">
        <v>18773</v>
      </c>
      <c r="Q3557" s="215" t="s">
        <v>18774</v>
      </c>
    </row>
    <row r="3558" spans="1:17" s="208" customFormat="1" ht="12">
      <c r="A3558" s="209" t="str">
        <f t="shared" si="110"/>
        <v>132813006NA</v>
      </c>
      <c r="B3558" s="210" t="s">
        <v>19435</v>
      </c>
      <c r="C3558" s="211" t="s">
        <v>3106</v>
      </c>
      <c r="D3558" s="211" t="s">
        <v>1186</v>
      </c>
      <c r="E3558" s="211" t="s">
        <v>17578</v>
      </c>
      <c r="F3558" s="211" t="s">
        <v>1185</v>
      </c>
      <c r="G3558" s="211" t="s">
        <v>1634</v>
      </c>
      <c r="H3558" s="212" t="s">
        <v>3148</v>
      </c>
      <c r="I3558" s="213" t="s">
        <v>1187</v>
      </c>
      <c r="J3558" s="201" t="str">
        <f t="shared" si="111"/>
        <v>0645</v>
      </c>
      <c r="K3558" s="209"/>
      <c r="L3558" s="209"/>
      <c r="M3558" s="214"/>
      <c r="N3558" s="209" t="s">
        <v>18777</v>
      </c>
      <c r="O3558" s="215" t="s">
        <v>18778</v>
      </c>
      <c r="P3558" s="215" t="s">
        <v>18773</v>
      </c>
      <c r="Q3558" s="215" t="s">
        <v>18774</v>
      </c>
    </row>
    <row r="3559" spans="1:17" s="208" customFormat="1" ht="12">
      <c r="A3559" s="209" t="str">
        <f t="shared" si="110"/>
        <v>1F-QMA0000022342641982781852</v>
      </c>
      <c r="B3559" s="210" t="s">
        <v>19435</v>
      </c>
      <c r="C3559" s="211" t="s">
        <v>17576</v>
      </c>
      <c r="D3559" s="211" t="s">
        <v>1186</v>
      </c>
      <c r="E3559" s="211" t="s">
        <v>17584</v>
      </c>
      <c r="F3559" s="211" t="s">
        <v>1185</v>
      </c>
      <c r="G3559" s="211" t="s">
        <v>1634</v>
      </c>
      <c r="H3559" s="212" t="s">
        <v>3148</v>
      </c>
      <c r="I3559" s="213" t="s">
        <v>1187</v>
      </c>
      <c r="J3559" s="201" t="str">
        <f t="shared" si="111"/>
        <v>0645</v>
      </c>
      <c r="K3559" s="209"/>
      <c r="L3559" s="209"/>
      <c r="M3559" s="214"/>
      <c r="N3559" s="209" t="s">
        <v>18777</v>
      </c>
      <c r="O3559" s="215" t="s">
        <v>18778</v>
      </c>
      <c r="P3559" s="215" t="s">
        <v>18773</v>
      </c>
      <c r="Q3559" s="215" t="s">
        <v>18774</v>
      </c>
    </row>
    <row r="3560" spans="1:17" s="208" customFormat="1" ht="12">
      <c r="A3560" s="209" t="str">
        <f t="shared" si="110"/>
        <v>1F-QMA0000063242521982781852</v>
      </c>
      <c r="B3560" s="210" t="s">
        <v>19435</v>
      </c>
      <c r="C3560" s="211" t="s">
        <v>17576</v>
      </c>
      <c r="D3560" s="211" t="s">
        <v>1186</v>
      </c>
      <c r="E3560" s="211" t="s">
        <v>17585</v>
      </c>
      <c r="F3560" s="211" t="s">
        <v>1185</v>
      </c>
      <c r="G3560" s="211" t="s">
        <v>1634</v>
      </c>
      <c r="H3560" s="212" t="s">
        <v>3148</v>
      </c>
      <c r="I3560" s="213" t="s">
        <v>1187</v>
      </c>
      <c r="J3560" s="201" t="str">
        <f t="shared" si="111"/>
        <v>0645</v>
      </c>
      <c r="K3560" s="209"/>
      <c r="L3560" s="209"/>
      <c r="M3560" s="214"/>
      <c r="N3560" s="209" t="s">
        <v>18777</v>
      </c>
      <c r="O3560" s="215" t="s">
        <v>18778</v>
      </c>
      <c r="P3560" s="215" t="s">
        <v>18773</v>
      </c>
      <c r="Q3560" s="215" t="s">
        <v>18774</v>
      </c>
    </row>
    <row r="3561" spans="1:17" s="208" customFormat="1" ht="12">
      <c r="A3561" s="209" t="str">
        <f t="shared" si="110"/>
        <v>6A-00056121982781852</v>
      </c>
      <c r="B3561" s="210" t="s">
        <v>19435</v>
      </c>
      <c r="C3561" s="211" t="s">
        <v>17576</v>
      </c>
      <c r="D3561" s="211" t="s">
        <v>1186</v>
      </c>
      <c r="E3561" s="211" t="s">
        <v>15320</v>
      </c>
      <c r="F3561" s="211" t="s">
        <v>1185</v>
      </c>
      <c r="G3561" s="211" t="s">
        <v>1634</v>
      </c>
      <c r="H3561" s="212" t="s">
        <v>3148</v>
      </c>
      <c r="I3561" s="213" t="s">
        <v>1187</v>
      </c>
      <c r="J3561" s="201" t="str">
        <f t="shared" si="111"/>
        <v>0645</v>
      </c>
      <c r="K3561" s="209"/>
      <c r="L3561" s="209"/>
      <c r="M3561" s="214"/>
      <c r="N3561" s="209" t="s">
        <v>18777</v>
      </c>
      <c r="O3561" s="215" t="s">
        <v>18778</v>
      </c>
      <c r="P3561" s="215" t="s">
        <v>18773</v>
      </c>
      <c r="Q3561" s="215" t="s">
        <v>18774</v>
      </c>
    </row>
    <row r="3562" spans="1:17" s="208" customFormat="1" ht="12">
      <c r="A3562" s="209" t="str">
        <f t="shared" si="110"/>
        <v>6A-000561271417471467</v>
      </c>
      <c r="B3562" s="210" t="s">
        <v>19435</v>
      </c>
      <c r="C3562" s="211" t="s">
        <v>1186</v>
      </c>
      <c r="D3562" s="211" t="s">
        <v>1186</v>
      </c>
      <c r="E3562" s="211" t="s">
        <v>17589</v>
      </c>
      <c r="F3562" s="211" t="s">
        <v>1185</v>
      </c>
      <c r="G3562" s="211" t="s">
        <v>1634</v>
      </c>
      <c r="H3562" s="212" t="s">
        <v>3148</v>
      </c>
      <c r="I3562" s="213" t="s">
        <v>1187</v>
      </c>
      <c r="J3562" s="201" t="str">
        <f t="shared" si="111"/>
        <v>0645</v>
      </c>
      <c r="K3562" s="209" t="s">
        <v>9153</v>
      </c>
      <c r="L3562" s="209"/>
      <c r="M3562" s="214"/>
      <c r="N3562" s="209" t="s">
        <v>18777</v>
      </c>
      <c r="O3562" s="215" t="s">
        <v>18778</v>
      </c>
      <c r="P3562" s="215" t="s">
        <v>18773</v>
      </c>
      <c r="Q3562" s="215" t="s">
        <v>18774</v>
      </c>
    </row>
    <row r="3563" spans="1:17" s="208" customFormat="1" ht="12">
      <c r="A3563" s="209" t="str">
        <f t="shared" si="110"/>
        <v>6A-000561271982781852</v>
      </c>
      <c r="B3563" s="210" t="s">
        <v>19435</v>
      </c>
      <c r="C3563" s="211" t="s">
        <v>17576</v>
      </c>
      <c r="D3563" s="211" t="s">
        <v>1186</v>
      </c>
      <c r="E3563" s="211" t="s">
        <v>17589</v>
      </c>
      <c r="F3563" s="211" t="s">
        <v>1185</v>
      </c>
      <c r="G3563" s="211" t="s">
        <v>1634</v>
      </c>
      <c r="H3563" s="212" t="s">
        <v>3148</v>
      </c>
      <c r="I3563" s="213" t="s">
        <v>1187</v>
      </c>
      <c r="J3563" s="201" t="str">
        <f t="shared" si="111"/>
        <v>0645</v>
      </c>
      <c r="K3563" s="209"/>
      <c r="L3563" s="209"/>
      <c r="M3563" s="214"/>
      <c r="N3563" s="209" t="s">
        <v>18777</v>
      </c>
      <c r="O3563" s="215" t="s">
        <v>18778</v>
      </c>
      <c r="P3563" s="215" t="s">
        <v>18773</v>
      </c>
      <c r="Q3563" s="215" t="s">
        <v>18774</v>
      </c>
    </row>
    <row r="3564" spans="1:17" s="208" customFormat="1" ht="12">
      <c r="A3564" s="209" t="str">
        <f t="shared" si="110"/>
        <v>0943508021316911068</v>
      </c>
      <c r="B3564" s="210" t="s">
        <v>19436</v>
      </c>
      <c r="C3564" s="211" t="s">
        <v>1565</v>
      </c>
      <c r="D3564" s="211" t="s">
        <v>1565</v>
      </c>
      <c r="E3564" s="211" t="s">
        <v>17590</v>
      </c>
      <c r="F3564" s="211" t="s">
        <v>1564</v>
      </c>
      <c r="G3564" s="211" t="s">
        <v>1684</v>
      </c>
      <c r="H3564" s="212" t="s">
        <v>1683</v>
      </c>
      <c r="I3564" s="213" t="s">
        <v>1566</v>
      </c>
      <c r="J3564" s="201" t="str">
        <f t="shared" si="111"/>
        <v>0646</v>
      </c>
      <c r="K3564" s="209"/>
      <c r="L3564" s="209"/>
      <c r="M3564" s="214"/>
      <c r="N3564" s="209" t="s">
        <v>18866</v>
      </c>
      <c r="O3564" s="215" t="s">
        <v>18867</v>
      </c>
      <c r="P3564" s="215" t="s">
        <v>18868</v>
      </c>
      <c r="Q3564" s="215" t="s">
        <v>18869</v>
      </c>
    </row>
    <row r="3565" spans="1:17" s="208" customFormat="1" ht="12">
      <c r="A3565" s="209" t="str">
        <f t="shared" si="110"/>
        <v>1845059011316911068</v>
      </c>
      <c r="B3565" s="210" t="s">
        <v>19436</v>
      </c>
      <c r="C3565" s="211" t="s">
        <v>1565</v>
      </c>
      <c r="D3565" s="211" t="s">
        <v>1565</v>
      </c>
      <c r="E3565" s="211" t="s">
        <v>17591</v>
      </c>
      <c r="F3565" s="211" t="s">
        <v>1564</v>
      </c>
      <c r="G3565" s="211" t="s">
        <v>1684</v>
      </c>
      <c r="H3565" s="212" t="s">
        <v>1683</v>
      </c>
      <c r="I3565" s="213" t="s">
        <v>1566</v>
      </c>
      <c r="J3565" s="201" t="str">
        <f t="shared" si="111"/>
        <v>0646</v>
      </c>
      <c r="K3565" s="209"/>
      <c r="L3565" s="209"/>
      <c r="M3565" s="214"/>
      <c r="N3565" s="209" t="s">
        <v>18866</v>
      </c>
      <c r="O3565" s="215" t="s">
        <v>18867</v>
      </c>
      <c r="P3565" s="215" t="s">
        <v>18868</v>
      </c>
      <c r="Q3565" s="215" t="s">
        <v>18869</v>
      </c>
    </row>
    <row r="3566" spans="1:17" s="208" customFormat="1" ht="12">
      <c r="A3566" s="209" t="str">
        <f t="shared" si="110"/>
        <v>1845059021316911068</v>
      </c>
      <c r="B3566" s="210" t="s">
        <v>19436</v>
      </c>
      <c r="C3566" s="211" t="s">
        <v>1565</v>
      </c>
      <c r="D3566" s="211" t="s">
        <v>1565</v>
      </c>
      <c r="E3566" s="211" t="s">
        <v>1564</v>
      </c>
      <c r="F3566" s="211" t="s">
        <v>1564</v>
      </c>
      <c r="G3566" s="211" t="s">
        <v>1684</v>
      </c>
      <c r="H3566" s="212" t="s">
        <v>1683</v>
      </c>
      <c r="I3566" s="213" t="s">
        <v>1566</v>
      </c>
      <c r="J3566" s="201" t="str">
        <f t="shared" si="111"/>
        <v>0646</v>
      </c>
      <c r="K3566" s="209"/>
      <c r="L3566" s="209"/>
      <c r="M3566" s="214"/>
      <c r="N3566" s="209" t="s">
        <v>18866</v>
      </c>
      <c r="O3566" s="215" t="s">
        <v>18867</v>
      </c>
      <c r="P3566" s="215" t="s">
        <v>18868</v>
      </c>
      <c r="Q3566" s="215" t="s">
        <v>18869</v>
      </c>
    </row>
    <row r="3567" spans="1:17" s="208" customFormat="1" ht="12">
      <c r="A3567" s="209" t="str">
        <f t="shared" si="110"/>
        <v>1846321011972540532</v>
      </c>
      <c r="B3567" s="210" t="s">
        <v>19437</v>
      </c>
      <c r="C3567" s="211" t="s">
        <v>17592</v>
      </c>
      <c r="D3567" s="211" t="s">
        <v>17592</v>
      </c>
      <c r="E3567" s="211" t="s">
        <v>17593</v>
      </c>
      <c r="F3567" s="211" t="s">
        <v>17593</v>
      </c>
      <c r="G3567" s="211" t="s">
        <v>17594</v>
      </c>
      <c r="H3567" s="212" t="s">
        <v>17595</v>
      </c>
      <c r="I3567" s="213" t="s">
        <v>19438</v>
      </c>
      <c r="J3567" s="201" t="str">
        <f t="shared" si="111"/>
        <v>0647</v>
      </c>
      <c r="K3567" s="209"/>
      <c r="L3567" s="209"/>
      <c r="M3567" s="214"/>
      <c r="N3567" s="209" t="s">
        <v>18765</v>
      </c>
      <c r="O3567" s="215" t="s">
        <v>18766</v>
      </c>
      <c r="P3567" s="215" t="s">
        <v>18767</v>
      </c>
      <c r="Q3567" s="215" t="s">
        <v>18768</v>
      </c>
    </row>
    <row r="3568" spans="1:17" s="208" customFormat="1" ht="12">
      <c r="A3568" s="209" t="str">
        <f t="shared" si="110"/>
        <v>1846321021972540532</v>
      </c>
      <c r="B3568" s="210" t="s">
        <v>19437</v>
      </c>
      <c r="C3568" s="211" t="s">
        <v>17592</v>
      </c>
      <c r="D3568" s="211" t="s">
        <v>17592</v>
      </c>
      <c r="E3568" s="211" t="s">
        <v>17596</v>
      </c>
      <c r="F3568" s="211" t="s">
        <v>17593</v>
      </c>
      <c r="G3568" s="211" t="s">
        <v>17594</v>
      </c>
      <c r="H3568" s="212" t="s">
        <v>17595</v>
      </c>
      <c r="I3568" s="213" t="s">
        <v>19438</v>
      </c>
      <c r="J3568" s="201" t="str">
        <f t="shared" si="111"/>
        <v>0647</v>
      </c>
      <c r="K3568" s="209"/>
      <c r="L3568" s="209"/>
      <c r="M3568" s="214"/>
      <c r="N3568" s="209" t="s">
        <v>18765</v>
      </c>
      <c r="O3568" s="215" t="s">
        <v>18766</v>
      </c>
      <c r="P3568" s="215" t="s">
        <v>18767</v>
      </c>
      <c r="Q3568" s="215" t="s">
        <v>18768</v>
      </c>
    </row>
    <row r="3569" spans="1:17" s="208" customFormat="1" ht="12">
      <c r="A3569" s="209" t="str">
        <f t="shared" si="110"/>
        <v>7W-528161972540532</v>
      </c>
      <c r="B3569" s="210" t="s">
        <v>19437</v>
      </c>
      <c r="C3569" s="211" t="s">
        <v>17592</v>
      </c>
      <c r="D3569" s="211" t="s">
        <v>17592</v>
      </c>
      <c r="E3569" s="211" t="s">
        <v>17597</v>
      </c>
      <c r="F3569" s="211" t="s">
        <v>17593</v>
      </c>
      <c r="G3569" s="211" t="s">
        <v>17594</v>
      </c>
      <c r="H3569" s="212" t="s">
        <v>17595</v>
      </c>
      <c r="I3569" s="213" t="s">
        <v>19438</v>
      </c>
      <c r="J3569" s="201" t="str">
        <f t="shared" si="111"/>
        <v>0647</v>
      </c>
      <c r="K3569" s="209"/>
      <c r="L3569" s="209"/>
      <c r="M3569" s="214"/>
      <c r="N3569" s="209" t="s">
        <v>18765</v>
      </c>
      <c r="O3569" s="215" t="s">
        <v>18766</v>
      </c>
      <c r="P3569" s="215" t="s">
        <v>18767</v>
      </c>
      <c r="Q3569" s="215" t="s">
        <v>18768</v>
      </c>
    </row>
    <row r="3570" spans="1:17" s="208" customFormat="1" ht="12">
      <c r="A3570" s="209" t="str">
        <f t="shared" si="110"/>
        <v>8Y-0029261150011972540532</v>
      </c>
      <c r="B3570" s="210" t="s">
        <v>19437</v>
      </c>
      <c r="C3570" s="211" t="s">
        <v>17592</v>
      </c>
      <c r="D3570" s="211" t="s">
        <v>17592</v>
      </c>
      <c r="E3570" s="211" t="s">
        <v>17598</v>
      </c>
      <c r="F3570" s="211" t="s">
        <v>17593</v>
      </c>
      <c r="G3570" s="211" t="s">
        <v>17594</v>
      </c>
      <c r="H3570" s="212" t="s">
        <v>17595</v>
      </c>
      <c r="I3570" s="213" t="s">
        <v>19438</v>
      </c>
      <c r="J3570" s="201" t="str">
        <f t="shared" si="111"/>
        <v>0647</v>
      </c>
      <c r="K3570" s="209"/>
      <c r="L3570" s="209"/>
      <c r="M3570" s="214"/>
      <c r="N3570" s="209" t="s">
        <v>18765</v>
      </c>
      <c r="O3570" s="215" t="s">
        <v>18766</v>
      </c>
      <c r="P3570" s="215" t="s">
        <v>18767</v>
      </c>
      <c r="Q3570" s="215" t="s">
        <v>18768</v>
      </c>
    </row>
    <row r="3571" spans="1:17" s="208" customFormat="1" ht="12">
      <c r="A3571" s="209" t="str">
        <f t="shared" si="110"/>
        <v>8Y-0033596510011972540532</v>
      </c>
      <c r="B3571" s="210" t="s">
        <v>19437</v>
      </c>
      <c r="C3571" s="211" t="s">
        <v>17592</v>
      </c>
      <c r="D3571" s="211" t="s">
        <v>17592</v>
      </c>
      <c r="E3571" s="211" t="s">
        <v>17599</v>
      </c>
      <c r="F3571" s="211" t="s">
        <v>17593</v>
      </c>
      <c r="G3571" s="211" t="s">
        <v>17594</v>
      </c>
      <c r="H3571" s="212" t="s">
        <v>17595</v>
      </c>
      <c r="I3571" s="213" t="s">
        <v>19438</v>
      </c>
      <c r="J3571" s="201" t="str">
        <f t="shared" si="111"/>
        <v>0647</v>
      </c>
      <c r="K3571" s="209"/>
      <c r="L3571" s="209"/>
      <c r="M3571" s="214"/>
      <c r="N3571" s="209" t="s">
        <v>18765</v>
      </c>
      <c r="O3571" s="215" t="s">
        <v>18766</v>
      </c>
      <c r="P3571" s="215" t="s">
        <v>18767</v>
      </c>
      <c r="Q3571" s="215" t="s">
        <v>18768</v>
      </c>
    </row>
    <row r="3572" spans="1:17" s="208" customFormat="1" ht="12">
      <c r="A3572" s="209" t="str">
        <f t="shared" si="110"/>
        <v>1850513011316992878</v>
      </c>
      <c r="B3572" s="210" t="s">
        <v>19439</v>
      </c>
      <c r="C3572" s="211" t="s">
        <v>233</v>
      </c>
      <c r="D3572" s="211" t="s">
        <v>233</v>
      </c>
      <c r="E3572" s="211" t="s">
        <v>232</v>
      </c>
      <c r="F3572" s="211" t="s">
        <v>232</v>
      </c>
      <c r="G3572" s="211" t="s">
        <v>3019</v>
      </c>
      <c r="H3572" s="212" t="s">
        <v>2758</v>
      </c>
      <c r="I3572" s="213" t="s">
        <v>234</v>
      </c>
      <c r="J3572" s="201" t="str">
        <f t="shared" si="111"/>
        <v>0648</v>
      </c>
      <c r="K3572" s="209"/>
      <c r="L3572" s="209"/>
      <c r="M3572" s="214"/>
      <c r="N3572" s="209" t="s">
        <v>18765</v>
      </c>
      <c r="O3572" s="215" t="s">
        <v>18766</v>
      </c>
      <c r="P3572" s="215" t="s">
        <v>18767</v>
      </c>
      <c r="Q3572" s="215" t="s">
        <v>18768</v>
      </c>
    </row>
    <row r="3573" spans="1:17" s="208" customFormat="1" ht="12">
      <c r="A3573" s="209" t="str">
        <f t="shared" si="110"/>
        <v>1850513021316992878</v>
      </c>
      <c r="B3573" s="210" t="s">
        <v>19439</v>
      </c>
      <c r="C3573" s="211" t="s">
        <v>233</v>
      </c>
      <c r="D3573" s="211" t="s">
        <v>233</v>
      </c>
      <c r="E3573" s="211" t="s">
        <v>17600</v>
      </c>
      <c r="F3573" s="211" t="s">
        <v>232</v>
      </c>
      <c r="G3573" s="211" t="s">
        <v>3019</v>
      </c>
      <c r="H3573" s="212" t="s">
        <v>2758</v>
      </c>
      <c r="I3573" s="213" t="s">
        <v>234</v>
      </c>
      <c r="J3573" s="201" t="str">
        <f t="shared" si="111"/>
        <v>0648</v>
      </c>
      <c r="K3573" s="209"/>
      <c r="L3573" s="209"/>
      <c r="M3573" s="214"/>
      <c r="N3573" s="209" t="s">
        <v>18765</v>
      </c>
      <c r="O3573" s="215" t="s">
        <v>18766</v>
      </c>
      <c r="P3573" s="215" t="s">
        <v>18767</v>
      </c>
      <c r="Q3573" s="215" t="s">
        <v>18768</v>
      </c>
    </row>
    <row r="3574" spans="1:17" s="208" customFormat="1" ht="12">
      <c r="A3574" s="209" t="str">
        <f t="shared" si="110"/>
        <v>1855561011962504340</v>
      </c>
      <c r="B3574" s="210" t="s">
        <v>19440</v>
      </c>
      <c r="C3574" s="211" t="s">
        <v>433</v>
      </c>
      <c r="D3574" s="211" t="s">
        <v>433</v>
      </c>
      <c r="E3574" s="211" t="s">
        <v>432</v>
      </c>
      <c r="F3574" s="211" t="s">
        <v>432</v>
      </c>
      <c r="G3574" s="211" t="s">
        <v>1706</v>
      </c>
      <c r="H3574" s="212" t="s">
        <v>1705</v>
      </c>
      <c r="I3574" s="213" t="s">
        <v>434</v>
      </c>
      <c r="J3574" s="201" t="str">
        <f t="shared" si="111"/>
        <v>0649</v>
      </c>
      <c r="K3574" s="209"/>
      <c r="L3574" s="209"/>
      <c r="M3574" s="214"/>
      <c r="N3574" s="209" t="s">
        <v>18765</v>
      </c>
      <c r="O3574" s="215" t="s">
        <v>18766</v>
      </c>
      <c r="P3574" s="215" t="s">
        <v>18773</v>
      </c>
      <c r="Q3574" s="215" t="s">
        <v>18774</v>
      </c>
    </row>
    <row r="3575" spans="1:17" s="208" customFormat="1" ht="12">
      <c r="A3575" s="209" t="str">
        <f t="shared" si="110"/>
        <v>1855561021962504340</v>
      </c>
      <c r="B3575" s="210" t="s">
        <v>19440</v>
      </c>
      <c r="C3575" s="211" t="s">
        <v>433</v>
      </c>
      <c r="D3575" s="211" t="s">
        <v>433</v>
      </c>
      <c r="E3575" s="211" t="s">
        <v>17601</v>
      </c>
      <c r="F3575" s="211" t="s">
        <v>432</v>
      </c>
      <c r="G3575" s="211" t="s">
        <v>1706</v>
      </c>
      <c r="H3575" s="212" t="s">
        <v>1705</v>
      </c>
      <c r="I3575" s="213" t="s">
        <v>434</v>
      </c>
      <c r="J3575" s="201" t="str">
        <f t="shared" si="111"/>
        <v>0649</v>
      </c>
      <c r="K3575" s="209"/>
      <c r="L3575" s="209"/>
      <c r="M3575" s="214"/>
      <c r="N3575" s="209" t="s">
        <v>18765</v>
      </c>
      <c r="O3575" s="215" t="s">
        <v>18766</v>
      </c>
      <c r="P3575" s="215" t="s">
        <v>18773</v>
      </c>
      <c r="Q3575" s="215" t="s">
        <v>18774</v>
      </c>
    </row>
    <row r="3576" spans="1:17" s="208" customFormat="1" ht="12">
      <c r="A3576" s="209" t="str">
        <f t="shared" si="110"/>
        <v>##1962504340</v>
      </c>
      <c r="B3576" s="210" t="s">
        <v>19440</v>
      </c>
      <c r="C3576" s="211" t="s">
        <v>433</v>
      </c>
      <c r="D3576" s="211" t="s">
        <v>433</v>
      </c>
      <c r="E3576" s="211" t="s">
        <v>3649</v>
      </c>
      <c r="F3576" s="211" t="s">
        <v>432</v>
      </c>
      <c r="G3576" s="211" t="s">
        <v>1706</v>
      </c>
      <c r="H3576" s="212" t="s">
        <v>1705</v>
      </c>
      <c r="I3576" s="213" t="s">
        <v>434</v>
      </c>
      <c r="J3576" s="201" t="str">
        <f t="shared" si="111"/>
        <v>0649</v>
      </c>
      <c r="K3576" s="209"/>
      <c r="L3576" s="209"/>
      <c r="M3576" s="214"/>
      <c r="N3576" s="209" t="s">
        <v>18765</v>
      </c>
      <c r="O3576" s="215" t="s">
        <v>18766</v>
      </c>
      <c r="P3576" s="215" t="s">
        <v>18773</v>
      </c>
      <c r="Q3576" s="215" t="s">
        <v>18774</v>
      </c>
    </row>
    <row r="3577" spans="1:17" s="208" customFormat="1" ht="12">
      <c r="A3577" s="209" t="str">
        <f t="shared" si="110"/>
        <v>1859647011548236524</v>
      </c>
      <c r="B3577" s="210" t="s">
        <v>19441</v>
      </c>
      <c r="C3577" s="211" t="s">
        <v>935</v>
      </c>
      <c r="D3577" s="211" t="s">
        <v>935</v>
      </c>
      <c r="E3577" s="211" t="s">
        <v>17602</v>
      </c>
      <c r="F3577" s="211" t="s">
        <v>934</v>
      </c>
      <c r="G3577" s="211" t="s">
        <v>2382</v>
      </c>
      <c r="H3577" s="212" t="s">
        <v>2383</v>
      </c>
      <c r="I3577" s="213" t="s">
        <v>936</v>
      </c>
      <c r="J3577" s="201" t="str">
        <f t="shared" si="111"/>
        <v>0650</v>
      </c>
      <c r="K3577" s="209"/>
      <c r="L3577" s="209"/>
      <c r="M3577" s="214"/>
      <c r="N3577" s="209" t="s">
        <v>18777</v>
      </c>
      <c r="O3577" s="215" t="s">
        <v>18778</v>
      </c>
      <c r="P3577" s="215" t="s">
        <v>18767</v>
      </c>
      <c r="Q3577" s="215" t="s">
        <v>18768</v>
      </c>
    </row>
    <row r="3578" spans="1:17" s="208" customFormat="1" ht="12">
      <c r="A3578" s="209" t="str">
        <f t="shared" si="110"/>
        <v>1859647021548236524</v>
      </c>
      <c r="B3578" s="210" t="s">
        <v>19441</v>
      </c>
      <c r="C3578" s="211" t="s">
        <v>935</v>
      </c>
      <c r="D3578" s="211" t="s">
        <v>935</v>
      </c>
      <c r="E3578" s="211" t="s">
        <v>934</v>
      </c>
      <c r="F3578" s="211" t="s">
        <v>934</v>
      </c>
      <c r="G3578" s="211" t="s">
        <v>2382</v>
      </c>
      <c r="H3578" s="212" t="s">
        <v>2383</v>
      </c>
      <c r="I3578" s="213" t="s">
        <v>936</v>
      </c>
      <c r="J3578" s="201" t="str">
        <f t="shared" si="111"/>
        <v>0650</v>
      </c>
      <c r="K3578" s="209"/>
      <c r="L3578" s="209"/>
      <c r="M3578" s="214"/>
      <c r="N3578" s="209" t="s">
        <v>18777</v>
      </c>
      <c r="O3578" s="215" t="s">
        <v>18778</v>
      </c>
      <c r="P3578" s="215" t="s">
        <v>18767</v>
      </c>
      <c r="Q3578" s="215" t="s">
        <v>18768</v>
      </c>
    </row>
    <row r="3579" spans="1:17" s="208" customFormat="1" ht="12">
      <c r="A3579" s="209" t="str">
        <f t="shared" si="110"/>
        <v>1859647031548236524</v>
      </c>
      <c r="B3579" s="210" t="s">
        <v>19441</v>
      </c>
      <c r="C3579" s="211" t="s">
        <v>935</v>
      </c>
      <c r="D3579" s="211" t="s">
        <v>935</v>
      </c>
      <c r="E3579" s="211" t="s">
        <v>17603</v>
      </c>
      <c r="F3579" s="211" t="s">
        <v>934</v>
      </c>
      <c r="G3579" s="211" t="s">
        <v>2382</v>
      </c>
      <c r="H3579" s="212" t="s">
        <v>2383</v>
      </c>
      <c r="I3579" s="213" t="s">
        <v>936</v>
      </c>
      <c r="J3579" s="201" t="str">
        <f t="shared" si="111"/>
        <v>0650</v>
      </c>
      <c r="K3579" s="209"/>
      <c r="L3579" s="209"/>
      <c r="M3579" s="214"/>
      <c r="N3579" s="209" t="s">
        <v>18777</v>
      </c>
      <c r="O3579" s="215" t="s">
        <v>18778</v>
      </c>
      <c r="P3579" s="215" t="s">
        <v>18767</v>
      </c>
      <c r="Q3579" s="215" t="s">
        <v>18768</v>
      </c>
    </row>
    <row r="3580" spans="1:17" s="208" customFormat="1" ht="12">
      <c r="A3580" s="209" t="str">
        <f t="shared" si="110"/>
        <v>##1548236524</v>
      </c>
      <c r="B3580" s="210" t="s">
        <v>19441</v>
      </c>
      <c r="C3580" s="211" t="s">
        <v>935</v>
      </c>
      <c r="D3580" s="211" t="s">
        <v>935</v>
      </c>
      <c r="E3580" s="211" t="s">
        <v>3649</v>
      </c>
      <c r="F3580" s="211" t="s">
        <v>934</v>
      </c>
      <c r="G3580" s="211" t="s">
        <v>2382</v>
      </c>
      <c r="H3580" s="212" t="s">
        <v>2383</v>
      </c>
      <c r="I3580" s="213" t="s">
        <v>936</v>
      </c>
      <c r="J3580" s="201" t="str">
        <f t="shared" si="111"/>
        <v>0650</v>
      </c>
      <c r="K3580" s="209"/>
      <c r="L3580" s="209"/>
      <c r="M3580" s="214"/>
      <c r="N3580" s="209" t="s">
        <v>18777</v>
      </c>
      <c r="O3580" s="215" t="s">
        <v>18778</v>
      </c>
      <c r="P3580" s="215" t="s">
        <v>18767</v>
      </c>
      <c r="Q3580" s="215" t="s">
        <v>18768</v>
      </c>
    </row>
    <row r="3581" spans="1:17" s="208" customFormat="1" ht="12">
      <c r="A3581" s="209" t="str">
        <f t="shared" si="110"/>
        <v>1862211011689629941</v>
      </c>
      <c r="B3581" s="210" t="s">
        <v>19442</v>
      </c>
      <c r="C3581" s="211" t="s">
        <v>266</v>
      </c>
      <c r="D3581" s="211" t="s">
        <v>266</v>
      </c>
      <c r="E3581" s="211" t="s">
        <v>265</v>
      </c>
      <c r="F3581" s="211" t="s">
        <v>265</v>
      </c>
      <c r="G3581" s="211" t="s">
        <v>1931</v>
      </c>
      <c r="H3581" s="212" t="s">
        <v>2369</v>
      </c>
      <c r="I3581" s="213" t="s">
        <v>267</v>
      </c>
      <c r="J3581" s="201" t="str">
        <f t="shared" si="111"/>
        <v>0651</v>
      </c>
      <c r="K3581" s="209"/>
      <c r="L3581" s="209"/>
      <c r="M3581" s="214"/>
      <c r="N3581" s="209" t="s">
        <v>18765</v>
      </c>
      <c r="O3581" s="215" t="s">
        <v>18766</v>
      </c>
      <c r="P3581" s="215" t="s">
        <v>18937</v>
      </c>
      <c r="Q3581" s="215" t="s">
        <v>18938</v>
      </c>
    </row>
    <row r="3582" spans="1:17" s="208" customFormat="1" ht="12">
      <c r="A3582" s="209" t="str">
        <f t="shared" si="110"/>
        <v>1862211021689629941</v>
      </c>
      <c r="B3582" s="210" t="s">
        <v>19442</v>
      </c>
      <c r="C3582" s="211" t="s">
        <v>266</v>
      </c>
      <c r="D3582" s="211" t="s">
        <v>266</v>
      </c>
      <c r="E3582" s="211" t="s">
        <v>17604</v>
      </c>
      <c r="F3582" s="211" t="s">
        <v>265</v>
      </c>
      <c r="G3582" s="211" t="s">
        <v>1931</v>
      </c>
      <c r="H3582" s="212" t="s">
        <v>2369</v>
      </c>
      <c r="I3582" s="213" t="s">
        <v>267</v>
      </c>
      <c r="J3582" s="201" t="str">
        <f t="shared" si="111"/>
        <v>0651</v>
      </c>
      <c r="K3582" s="209"/>
      <c r="L3582" s="209"/>
      <c r="M3582" s="214"/>
      <c r="N3582" s="209" t="s">
        <v>18765</v>
      </c>
      <c r="O3582" s="215" t="s">
        <v>18766</v>
      </c>
      <c r="P3582" s="215" t="s">
        <v>18937</v>
      </c>
      <c r="Q3582" s="215" t="s">
        <v>18938</v>
      </c>
    </row>
    <row r="3583" spans="1:17" s="208" customFormat="1" ht="12">
      <c r="A3583" s="209" t="str">
        <f t="shared" si="110"/>
        <v>##1689629941</v>
      </c>
      <c r="B3583" s="210" t="s">
        <v>19442</v>
      </c>
      <c r="C3583" s="211" t="s">
        <v>266</v>
      </c>
      <c r="D3583" s="211" t="s">
        <v>266</v>
      </c>
      <c r="E3583" s="211" t="s">
        <v>3649</v>
      </c>
      <c r="F3583" s="211" t="s">
        <v>265</v>
      </c>
      <c r="G3583" s="211" t="s">
        <v>1931</v>
      </c>
      <c r="H3583" s="212" t="s">
        <v>2369</v>
      </c>
      <c r="I3583" s="213" t="s">
        <v>267</v>
      </c>
      <c r="J3583" s="201" t="str">
        <f t="shared" si="111"/>
        <v>0651</v>
      </c>
      <c r="K3583" s="209"/>
      <c r="L3583" s="209"/>
      <c r="M3583" s="214"/>
      <c r="N3583" s="209" t="s">
        <v>18765</v>
      </c>
      <c r="O3583" s="215" t="s">
        <v>18766</v>
      </c>
      <c r="P3583" s="215" t="s">
        <v>18937</v>
      </c>
      <c r="Q3583" s="215" t="s">
        <v>18938</v>
      </c>
    </row>
    <row r="3584" spans="1:17" s="208" customFormat="1" ht="12">
      <c r="A3584" s="209" t="str">
        <f t="shared" si="110"/>
        <v>6A-010718451689629941</v>
      </c>
      <c r="B3584" s="210" t="s">
        <v>19442</v>
      </c>
      <c r="C3584" s="211" t="s">
        <v>266</v>
      </c>
      <c r="D3584" s="211" t="s">
        <v>266</v>
      </c>
      <c r="E3584" s="211" t="s">
        <v>17605</v>
      </c>
      <c r="F3584" s="211" t="s">
        <v>265</v>
      </c>
      <c r="G3584" s="211" t="s">
        <v>1931</v>
      </c>
      <c r="H3584" s="212" t="s">
        <v>2369</v>
      </c>
      <c r="I3584" s="213" t="s">
        <v>267</v>
      </c>
      <c r="J3584" s="201" t="str">
        <f t="shared" si="111"/>
        <v>0651</v>
      </c>
      <c r="K3584" s="209"/>
      <c r="L3584" s="209"/>
      <c r="M3584" s="214"/>
      <c r="N3584" s="209" t="s">
        <v>18765</v>
      </c>
      <c r="O3584" s="215" t="s">
        <v>18766</v>
      </c>
      <c r="P3584" s="215" t="s">
        <v>18937</v>
      </c>
      <c r="Q3584" s="215" t="s">
        <v>18938</v>
      </c>
    </row>
    <row r="3585" spans="1:17" s="208" customFormat="1" ht="12">
      <c r="A3585" s="209" t="str">
        <f t="shared" si="110"/>
        <v>9A-01071841689629941</v>
      </c>
      <c r="B3585" s="210" t="s">
        <v>19442</v>
      </c>
      <c r="C3585" s="211" t="s">
        <v>266</v>
      </c>
      <c r="D3585" s="211" t="s">
        <v>266</v>
      </c>
      <c r="E3585" s="211" t="s">
        <v>17606</v>
      </c>
      <c r="F3585" s="211" t="s">
        <v>265</v>
      </c>
      <c r="G3585" s="211" t="s">
        <v>1931</v>
      </c>
      <c r="H3585" s="212" t="s">
        <v>2369</v>
      </c>
      <c r="I3585" s="213" t="s">
        <v>267</v>
      </c>
      <c r="J3585" s="201" t="str">
        <f t="shared" si="111"/>
        <v>0651</v>
      </c>
      <c r="K3585" s="209"/>
      <c r="L3585" s="209"/>
      <c r="M3585" s="214"/>
      <c r="N3585" s="209" t="s">
        <v>18765</v>
      </c>
      <c r="O3585" s="215" t="s">
        <v>18766</v>
      </c>
      <c r="P3585" s="215" t="s">
        <v>18937</v>
      </c>
      <c r="Q3585" s="215" t="s">
        <v>18938</v>
      </c>
    </row>
    <row r="3586" spans="1:17" s="208" customFormat="1" ht="12">
      <c r="A3586" s="209" t="str">
        <f t="shared" ref="A3586:A3649" si="112">E3586&amp;C3586</f>
        <v>9A-010718451689629941</v>
      </c>
      <c r="B3586" s="210" t="s">
        <v>19442</v>
      </c>
      <c r="C3586" s="211" t="s">
        <v>266</v>
      </c>
      <c r="D3586" s="211" t="s">
        <v>266</v>
      </c>
      <c r="E3586" s="211" t="s">
        <v>17607</v>
      </c>
      <c r="F3586" s="211" t="s">
        <v>265</v>
      </c>
      <c r="G3586" s="211" t="s">
        <v>1931</v>
      </c>
      <c r="H3586" s="212" t="s">
        <v>2369</v>
      </c>
      <c r="I3586" s="213" t="s">
        <v>267</v>
      </c>
      <c r="J3586" s="201" t="str">
        <f t="shared" ref="J3586:J3649" si="113">B3586</f>
        <v>0651</v>
      </c>
      <c r="K3586" s="209"/>
      <c r="L3586" s="209"/>
      <c r="M3586" s="214"/>
      <c r="N3586" s="209" t="s">
        <v>18765</v>
      </c>
      <c r="O3586" s="215" t="s">
        <v>18766</v>
      </c>
      <c r="P3586" s="215" t="s">
        <v>18937</v>
      </c>
      <c r="Q3586" s="215" t="s">
        <v>18938</v>
      </c>
    </row>
    <row r="3587" spans="1:17" s="208" customFormat="1" ht="12">
      <c r="A3587" s="209" t="str">
        <f t="shared" si="112"/>
        <v>NA1689629941</v>
      </c>
      <c r="B3587" s="210" t="s">
        <v>19442</v>
      </c>
      <c r="C3587" s="211" t="s">
        <v>266</v>
      </c>
      <c r="D3587" s="211" t="s">
        <v>266</v>
      </c>
      <c r="E3587" s="211" t="s">
        <v>3106</v>
      </c>
      <c r="F3587" s="211" t="s">
        <v>265</v>
      </c>
      <c r="G3587" s="211" t="s">
        <v>1931</v>
      </c>
      <c r="H3587" s="212" t="s">
        <v>2369</v>
      </c>
      <c r="I3587" s="213" t="s">
        <v>267</v>
      </c>
      <c r="J3587" s="201" t="str">
        <f t="shared" si="113"/>
        <v>0651</v>
      </c>
      <c r="K3587" s="209"/>
      <c r="L3587" s="209"/>
      <c r="M3587" s="214"/>
      <c r="N3587" s="209" t="s">
        <v>18765</v>
      </c>
      <c r="O3587" s="215" t="s">
        <v>18766</v>
      </c>
      <c r="P3587" s="215" t="s">
        <v>18937</v>
      </c>
      <c r="Q3587" s="215" t="s">
        <v>18938</v>
      </c>
    </row>
    <row r="3588" spans="1:17" s="208" customFormat="1" ht="12">
      <c r="A3588" s="209" t="str">
        <f t="shared" si="112"/>
        <v>1865990011447355771</v>
      </c>
      <c r="B3588" s="210" t="s">
        <v>19443</v>
      </c>
      <c r="C3588" s="211" t="s">
        <v>394</v>
      </c>
      <c r="D3588" s="211" t="s">
        <v>394</v>
      </c>
      <c r="E3588" s="211" t="s">
        <v>393</v>
      </c>
      <c r="F3588" s="211" t="s">
        <v>393</v>
      </c>
      <c r="G3588" s="211" t="s">
        <v>1793</v>
      </c>
      <c r="H3588" s="212" t="s">
        <v>3153</v>
      </c>
      <c r="I3588" s="213" t="s">
        <v>395</v>
      </c>
      <c r="J3588" s="201" t="str">
        <f t="shared" si="113"/>
        <v>0652</v>
      </c>
      <c r="K3588" s="209"/>
      <c r="L3588" s="209"/>
      <c r="M3588" s="214"/>
      <c r="N3588" s="209" t="s">
        <v>18765</v>
      </c>
      <c r="O3588" s="215" t="s">
        <v>18766</v>
      </c>
      <c r="P3588" s="215" t="s">
        <v>18879</v>
      </c>
      <c r="Q3588" s="215" t="s">
        <v>18880</v>
      </c>
    </row>
    <row r="3589" spans="1:17" s="208" customFormat="1" ht="12">
      <c r="A3589" s="209" t="str">
        <f t="shared" si="112"/>
        <v>1865990021447355771</v>
      </c>
      <c r="B3589" s="210" t="s">
        <v>19443</v>
      </c>
      <c r="C3589" s="211" t="s">
        <v>394</v>
      </c>
      <c r="D3589" s="211" t="s">
        <v>394</v>
      </c>
      <c r="E3589" s="211" t="s">
        <v>17608</v>
      </c>
      <c r="F3589" s="211" t="s">
        <v>393</v>
      </c>
      <c r="G3589" s="211" t="s">
        <v>1793</v>
      </c>
      <c r="H3589" s="212" t="s">
        <v>3153</v>
      </c>
      <c r="I3589" s="213" t="s">
        <v>395</v>
      </c>
      <c r="J3589" s="201" t="str">
        <f t="shared" si="113"/>
        <v>0652</v>
      </c>
      <c r="K3589" s="209"/>
      <c r="L3589" s="209"/>
      <c r="M3589" s="214"/>
      <c r="N3589" s="209" t="s">
        <v>18765</v>
      </c>
      <c r="O3589" s="215" t="s">
        <v>18766</v>
      </c>
      <c r="P3589" s="215" t="s">
        <v>18879</v>
      </c>
      <c r="Q3589" s="215" t="s">
        <v>18880</v>
      </c>
    </row>
    <row r="3590" spans="1:17" s="208" customFormat="1" ht="12">
      <c r="A3590" s="209" t="str">
        <f t="shared" si="112"/>
        <v>1865990031447355771</v>
      </c>
      <c r="B3590" s="210" t="s">
        <v>19443</v>
      </c>
      <c r="C3590" s="211" t="s">
        <v>394</v>
      </c>
      <c r="D3590" s="211" t="s">
        <v>394</v>
      </c>
      <c r="E3590" s="211" t="s">
        <v>17609</v>
      </c>
      <c r="F3590" s="211" t="s">
        <v>393</v>
      </c>
      <c r="G3590" s="211" t="s">
        <v>1793</v>
      </c>
      <c r="H3590" s="212" t="s">
        <v>3153</v>
      </c>
      <c r="I3590" s="213" t="s">
        <v>395</v>
      </c>
      <c r="J3590" s="201" t="str">
        <f t="shared" si="113"/>
        <v>0652</v>
      </c>
      <c r="K3590" s="209"/>
      <c r="L3590" s="209"/>
      <c r="M3590" s="214"/>
      <c r="N3590" s="209" t="s">
        <v>18765</v>
      </c>
      <c r="O3590" s="215" t="s">
        <v>18766</v>
      </c>
      <c r="P3590" s="215" t="s">
        <v>18879</v>
      </c>
      <c r="Q3590" s="215" t="s">
        <v>18880</v>
      </c>
    </row>
    <row r="3591" spans="1:17" s="208" customFormat="1" ht="12">
      <c r="A3591" s="209" t="str">
        <f t="shared" si="112"/>
        <v>1865990041447355771</v>
      </c>
      <c r="B3591" s="210" t="s">
        <v>19443</v>
      </c>
      <c r="C3591" s="211" t="s">
        <v>394</v>
      </c>
      <c r="D3591" s="211" t="s">
        <v>394</v>
      </c>
      <c r="E3591" s="211" t="s">
        <v>17610</v>
      </c>
      <c r="F3591" s="211" t="s">
        <v>393</v>
      </c>
      <c r="G3591" s="211" t="s">
        <v>1793</v>
      </c>
      <c r="H3591" s="212" t="s">
        <v>3153</v>
      </c>
      <c r="I3591" s="213" t="s">
        <v>395</v>
      </c>
      <c r="J3591" s="201" t="str">
        <f t="shared" si="113"/>
        <v>0652</v>
      </c>
      <c r="K3591" s="209"/>
      <c r="L3591" s="209"/>
      <c r="M3591" s="214"/>
      <c r="N3591" s="209" t="s">
        <v>18765</v>
      </c>
      <c r="O3591" s="215" t="s">
        <v>18766</v>
      </c>
      <c r="P3591" s="215" t="s">
        <v>18879</v>
      </c>
      <c r="Q3591" s="215" t="s">
        <v>18880</v>
      </c>
    </row>
    <row r="3592" spans="1:17" s="208" customFormat="1" ht="12">
      <c r="A3592" s="209" t="str">
        <f t="shared" si="112"/>
        <v>##1447355771</v>
      </c>
      <c r="B3592" s="210" t="s">
        <v>19443</v>
      </c>
      <c r="C3592" s="211" t="s">
        <v>394</v>
      </c>
      <c r="D3592" s="211" t="s">
        <v>394</v>
      </c>
      <c r="E3592" s="211" t="s">
        <v>3649</v>
      </c>
      <c r="F3592" s="211" t="s">
        <v>393</v>
      </c>
      <c r="G3592" s="211" t="s">
        <v>1793</v>
      </c>
      <c r="H3592" s="212" t="s">
        <v>3153</v>
      </c>
      <c r="I3592" s="213" t="s">
        <v>395</v>
      </c>
      <c r="J3592" s="201" t="str">
        <f t="shared" si="113"/>
        <v>0652</v>
      </c>
      <c r="K3592" s="209" t="s">
        <v>14592</v>
      </c>
      <c r="L3592" s="209"/>
      <c r="M3592" s="214"/>
      <c r="N3592" s="209" t="s">
        <v>18765</v>
      </c>
      <c r="O3592" s="215" t="s">
        <v>18766</v>
      </c>
      <c r="P3592" s="215" t="s">
        <v>18879</v>
      </c>
      <c r="Q3592" s="215" t="s">
        <v>18880</v>
      </c>
    </row>
    <row r="3593" spans="1:17" s="208" customFormat="1" ht="12">
      <c r="A3593" s="209" t="str">
        <f t="shared" si="112"/>
        <v>1F-QMA0000022934401447355771</v>
      </c>
      <c r="B3593" s="210" t="s">
        <v>19443</v>
      </c>
      <c r="C3593" s="211" t="s">
        <v>394</v>
      </c>
      <c r="D3593" s="211" t="s">
        <v>394</v>
      </c>
      <c r="E3593" s="211" t="s">
        <v>17611</v>
      </c>
      <c r="F3593" s="211" t="s">
        <v>393</v>
      </c>
      <c r="G3593" s="211" t="s">
        <v>1793</v>
      </c>
      <c r="H3593" s="212" t="s">
        <v>3153</v>
      </c>
      <c r="I3593" s="213" t="s">
        <v>395</v>
      </c>
      <c r="J3593" s="201" t="str">
        <f t="shared" si="113"/>
        <v>0652</v>
      </c>
      <c r="K3593" s="209"/>
      <c r="L3593" s="209"/>
      <c r="M3593" s="214"/>
      <c r="N3593" s="209" t="s">
        <v>18765</v>
      </c>
      <c r="O3593" s="215" t="s">
        <v>18766</v>
      </c>
      <c r="P3593" s="215" t="s">
        <v>18879</v>
      </c>
      <c r="Q3593" s="215" t="s">
        <v>18880</v>
      </c>
    </row>
    <row r="3594" spans="1:17" s="208" customFormat="1" ht="12">
      <c r="A3594" s="209" t="str">
        <f t="shared" si="112"/>
        <v>1Q-H0HH1148011447355771</v>
      </c>
      <c r="B3594" s="210" t="s">
        <v>19443</v>
      </c>
      <c r="C3594" s="211" t="s">
        <v>394</v>
      </c>
      <c r="D3594" s="211" t="s">
        <v>394</v>
      </c>
      <c r="E3594" s="211" t="s">
        <v>17612</v>
      </c>
      <c r="F3594" s="211" t="s">
        <v>393</v>
      </c>
      <c r="G3594" s="211" t="s">
        <v>1793</v>
      </c>
      <c r="H3594" s="212" t="s">
        <v>3153</v>
      </c>
      <c r="I3594" s="213" t="s">
        <v>395</v>
      </c>
      <c r="J3594" s="201" t="str">
        <f t="shared" si="113"/>
        <v>0652</v>
      </c>
      <c r="K3594" s="209"/>
      <c r="L3594" s="209"/>
      <c r="M3594" s="214"/>
      <c r="N3594" s="209" t="s">
        <v>18765</v>
      </c>
      <c r="O3594" s="215" t="s">
        <v>18766</v>
      </c>
      <c r="P3594" s="215" t="s">
        <v>18879</v>
      </c>
      <c r="Q3594" s="215" t="s">
        <v>18880</v>
      </c>
    </row>
    <row r="3595" spans="1:17" s="208" customFormat="1" ht="12">
      <c r="A3595" s="209" t="str">
        <f t="shared" si="112"/>
        <v>4C-010510531447355771</v>
      </c>
      <c r="B3595" s="210" t="s">
        <v>19443</v>
      </c>
      <c r="C3595" s="211" t="s">
        <v>394</v>
      </c>
      <c r="D3595" s="211" t="s">
        <v>394</v>
      </c>
      <c r="E3595" s="211" t="s">
        <v>17613</v>
      </c>
      <c r="F3595" s="211" t="s">
        <v>393</v>
      </c>
      <c r="G3595" s="211" t="s">
        <v>1793</v>
      </c>
      <c r="H3595" s="212" t="s">
        <v>3153</v>
      </c>
      <c r="I3595" s="213" t="s">
        <v>395</v>
      </c>
      <c r="J3595" s="201" t="str">
        <f t="shared" si="113"/>
        <v>0652</v>
      </c>
      <c r="K3595" s="209"/>
      <c r="L3595" s="209"/>
      <c r="M3595" s="214"/>
      <c r="N3595" s="209" t="s">
        <v>18765</v>
      </c>
      <c r="O3595" s="215" t="s">
        <v>18766</v>
      </c>
      <c r="P3595" s="215" t="s">
        <v>18879</v>
      </c>
      <c r="Q3595" s="215" t="s">
        <v>18880</v>
      </c>
    </row>
    <row r="3596" spans="1:17" s="208" customFormat="1" ht="12">
      <c r="A3596" s="209" t="str">
        <f t="shared" si="112"/>
        <v>56-741109643F1447355771</v>
      </c>
      <c r="B3596" s="210" t="s">
        <v>19443</v>
      </c>
      <c r="C3596" s="211" t="s">
        <v>394</v>
      </c>
      <c r="D3596" s="211" t="s">
        <v>394</v>
      </c>
      <c r="E3596" s="211" t="s">
        <v>17614</v>
      </c>
      <c r="F3596" s="211" t="s">
        <v>393</v>
      </c>
      <c r="G3596" s="211" t="s">
        <v>1793</v>
      </c>
      <c r="H3596" s="212" t="s">
        <v>3153</v>
      </c>
      <c r="I3596" s="213" t="s">
        <v>395</v>
      </c>
      <c r="J3596" s="201" t="str">
        <f t="shared" si="113"/>
        <v>0652</v>
      </c>
      <c r="K3596" s="209"/>
      <c r="L3596" s="209"/>
      <c r="M3596" s="214"/>
      <c r="N3596" s="209" t="s">
        <v>18765</v>
      </c>
      <c r="O3596" s="215" t="s">
        <v>18766</v>
      </c>
      <c r="P3596" s="215" t="s">
        <v>18879</v>
      </c>
      <c r="Q3596" s="215" t="s">
        <v>18880</v>
      </c>
    </row>
    <row r="3597" spans="1:17" s="208" customFormat="1" ht="12">
      <c r="A3597" s="209" t="str">
        <f t="shared" si="112"/>
        <v>1869067011780792317</v>
      </c>
      <c r="B3597" s="210" t="s">
        <v>19444</v>
      </c>
      <c r="C3597" s="211" t="s">
        <v>17615</v>
      </c>
      <c r="D3597" s="211" t="s">
        <v>17615</v>
      </c>
      <c r="E3597" s="211" t="s">
        <v>17616</v>
      </c>
      <c r="F3597" s="211" t="s">
        <v>17616</v>
      </c>
      <c r="G3597" s="211" t="s">
        <v>17617</v>
      </c>
      <c r="H3597" s="212" t="s">
        <v>17618</v>
      </c>
      <c r="I3597" s="213" t="s">
        <v>19445</v>
      </c>
      <c r="J3597" s="201" t="str">
        <f t="shared" si="113"/>
        <v>0654</v>
      </c>
      <c r="K3597" s="209"/>
      <c r="L3597" s="209"/>
      <c r="M3597" s="214"/>
      <c r="N3597" s="209" t="s">
        <v>18905</v>
      </c>
      <c r="O3597" s="215" t="s">
        <v>18906</v>
      </c>
      <c r="P3597" s="215" t="s">
        <v>18812</v>
      </c>
      <c r="Q3597" s="215" t="s">
        <v>18813</v>
      </c>
    </row>
    <row r="3598" spans="1:17" s="208" customFormat="1" ht="12">
      <c r="A3598" s="209" t="str">
        <f t="shared" si="112"/>
        <v>1886541011750307377</v>
      </c>
      <c r="B3598" s="210" t="s">
        <v>19446</v>
      </c>
      <c r="C3598" s="211" t="s">
        <v>17619</v>
      </c>
      <c r="D3598" s="211" t="s">
        <v>17619</v>
      </c>
      <c r="E3598" s="211" t="s">
        <v>17620</v>
      </c>
      <c r="F3598" s="211" t="s">
        <v>17620</v>
      </c>
      <c r="G3598" s="211" t="s">
        <v>17621</v>
      </c>
      <c r="H3598" s="212" t="s">
        <v>17622</v>
      </c>
      <c r="I3598" s="213" t="s">
        <v>19447</v>
      </c>
      <c r="J3598" s="201" t="str">
        <f t="shared" si="113"/>
        <v>0656</v>
      </c>
      <c r="K3598" s="209"/>
      <c r="L3598" s="209"/>
      <c r="M3598" s="214"/>
      <c r="N3598" s="209" t="s">
        <v>18905</v>
      </c>
      <c r="O3598" s="215" t="s">
        <v>18906</v>
      </c>
      <c r="P3598" s="215" t="s">
        <v>18812</v>
      </c>
      <c r="Q3598" s="215" t="s">
        <v>18813</v>
      </c>
    </row>
    <row r="3599" spans="1:17" s="208" customFormat="1" ht="12">
      <c r="A3599" s="209" t="str">
        <f t="shared" si="112"/>
        <v>1890493011285681064</v>
      </c>
      <c r="B3599" s="210" t="s">
        <v>19448</v>
      </c>
      <c r="C3599" s="211" t="s">
        <v>17623</v>
      </c>
      <c r="D3599" s="211" t="s">
        <v>17623</v>
      </c>
      <c r="E3599" s="211" t="s">
        <v>17624</v>
      </c>
      <c r="F3599" s="211" t="s">
        <v>17624</v>
      </c>
      <c r="G3599" s="211" t="s">
        <v>17625</v>
      </c>
      <c r="H3599" s="212" t="s">
        <v>17626</v>
      </c>
      <c r="I3599" s="213" t="s">
        <v>19449</v>
      </c>
      <c r="J3599" s="201" t="str">
        <f t="shared" si="113"/>
        <v>0657</v>
      </c>
      <c r="K3599" s="209"/>
      <c r="L3599" s="209"/>
      <c r="M3599" s="214"/>
      <c r="N3599" s="209" t="s">
        <v>18777</v>
      </c>
      <c r="O3599" s="215" t="s">
        <v>18778</v>
      </c>
      <c r="P3599" s="215" t="s">
        <v>18773</v>
      </c>
      <c r="Q3599" s="215" t="s">
        <v>18774</v>
      </c>
    </row>
    <row r="3600" spans="1:17" s="208" customFormat="1" ht="12">
      <c r="A3600" s="209" t="str">
        <f t="shared" si="112"/>
        <v>1890493021285681064</v>
      </c>
      <c r="B3600" s="210" t="s">
        <v>19448</v>
      </c>
      <c r="C3600" s="211" t="s">
        <v>17623</v>
      </c>
      <c r="D3600" s="211" t="s">
        <v>17623</v>
      </c>
      <c r="E3600" s="211" t="s">
        <v>17627</v>
      </c>
      <c r="F3600" s="211" t="s">
        <v>17624</v>
      </c>
      <c r="G3600" s="211" t="s">
        <v>17625</v>
      </c>
      <c r="H3600" s="212" t="s">
        <v>17626</v>
      </c>
      <c r="I3600" s="213" t="s">
        <v>19449</v>
      </c>
      <c r="J3600" s="201" t="str">
        <f t="shared" si="113"/>
        <v>0657</v>
      </c>
      <c r="K3600" s="209"/>
      <c r="L3600" s="209"/>
      <c r="M3600" s="214"/>
      <c r="N3600" s="209" t="s">
        <v>18777</v>
      </c>
      <c r="O3600" s="215" t="s">
        <v>18778</v>
      </c>
      <c r="P3600" s="215" t="s">
        <v>18773</v>
      </c>
      <c r="Q3600" s="215" t="s">
        <v>18774</v>
      </c>
    </row>
    <row r="3601" spans="1:17" s="208" customFormat="1" ht="12">
      <c r="A3601" s="209" t="str">
        <f t="shared" si="112"/>
        <v>##1285681064</v>
      </c>
      <c r="B3601" s="210" t="s">
        <v>19448</v>
      </c>
      <c r="C3601" s="211" t="s">
        <v>17623</v>
      </c>
      <c r="D3601" s="211" t="s">
        <v>17623</v>
      </c>
      <c r="E3601" s="211" t="s">
        <v>3649</v>
      </c>
      <c r="F3601" s="211" t="s">
        <v>17624</v>
      </c>
      <c r="G3601" s="211" t="s">
        <v>17625</v>
      </c>
      <c r="H3601" s="212" t="s">
        <v>17626</v>
      </c>
      <c r="I3601" s="213" t="s">
        <v>19449</v>
      </c>
      <c r="J3601" s="201" t="str">
        <f t="shared" si="113"/>
        <v>0657</v>
      </c>
      <c r="K3601" s="209"/>
      <c r="L3601" s="209"/>
      <c r="M3601" s="214"/>
      <c r="N3601" s="209" t="s">
        <v>18777</v>
      </c>
      <c r="O3601" s="215" t="s">
        <v>18778</v>
      </c>
      <c r="P3601" s="215" t="s">
        <v>18773</v>
      </c>
      <c r="Q3601" s="215" t="s">
        <v>18774</v>
      </c>
    </row>
    <row r="3602" spans="1:17" s="208" customFormat="1" ht="12">
      <c r="A3602" s="209" t="str">
        <f t="shared" si="112"/>
        <v>7W-0027446260011285681064</v>
      </c>
      <c r="B3602" s="210" t="s">
        <v>19448</v>
      </c>
      <c r="C3602" s="211" t="s">
        <v>17623</v>
      </c>
      <c r="D3602" s="211" t="s">
        <v>17623</v>
      </c>
      <c r="E3602" s="211" t="s">
        <v>17628</v>
      </c>
      <c r="F3602" s="211" t="s">
        <v>17624</v>
      </c>
      <c r="G3602" s="211" t="s">
        <v>17625</v>
      </c>
      <c r="H3602" s="212" t="s">
        <v>17626</v>
      </c>
      <c r="I3602" s="213" t="s">
        <v>19449</v>
      </c>
      <c r="J3602" s="201" t="str">
        <f t="shared" si="113"/>
        <v>0657</v>
      </c>
      <c r="K3602" s="209"/>
      <c r="L3602" s="209"/>
      <c r="M3602" s="214"/>
      <c r="N3602" s="209" t="s">
        <v>18777</v>
      </c>
      <c r="O3602" s="215" t="s">
        <v>18778</v>
      </c>
      <c r="P3602" s="215" t="s">
        <v>18773</v>
      </c>
      <c r="Q3602" s="215" t="s">
        <v>18774</v>
      </c>
    </row>
    <row r="3603" spans="1:17" s="208" customFormat="1" ht="12">
      <c r="A3603" s="209" t="str">
        <f t="shared" si="112"/>
        <v>1076424031972628816</v>
      </c>
      <c r="B3603" s="210" t="s">
        <v>19450</v>
      </c>
      <c r="C3603" s="211" t="s">
        <v>7284</v>
      </c>
      <c r="D3603" s="211" t="s">
        <v>3013</v>
      </c>
      <c r="E3603" s="211" t="s">
        <v>17631</v>
      </c>
      <c r="F3603" s="211" t="s">
        <v>3322</v>
      </c>
      <c r="G3603" s="211" t="s">
        <v>1638</v>
      </c>
      <c r="H3603" s="212" t="s">
        <v>17629</v>
      </c>
      <c r="I3603" s="213" t="s">
        <v>19451</v>
      </c>
      <c r="J3603" s="201" t="str">
        <f t="shared" si="113"/>
        <v>0659</v>
      </c>
      <c r="K3603" s="209"/>
      <c r="L3603" s="240" t="s">
        <v>13094</v>
      </c>
      <c r="M3603" s="214">
        <v>44097</v>
      </c>
      <c r="N3603" s="232" t="s">
        <v>18765</v>
      </c>
      <c r="O3603" s="233" t="s">
        <v>18766</v>
      </c>
      <c r="P3603" s="233" t="s">
        <v>18773</v>
      </c>
      <c r="Q3603" s="233" t="s">
        <v>18774</v>
      </c>
    </row>
    <row r="3604" spans="1:17" s="208" customFormat="1" ht="12">
      <c r="A3604" s="209" t="str">
        <f t="shared" si="112"/>
        <v>1217937021144225699</v>
      </c>
      <c r="B3604" s="210" t="s">
        <v>19450</v>
      </c>
      <c r="C3604" s="211" t="s">
        <v>1183</v>
      </c>
      <c r="D3604" s="211" t="s">
        <v>3013</v>
      </c>
      <c r="E3604" s="211" t="s">
        <v>17632</v>
      </c>
      <c r="F3604" s="211" t="s">
        <v>3322</v>
      </c>
      <c r="G3604" s="211" t="s">
        <v>1638</v>
      </c>
      <c r="H3604" s="212" t="s">
        <v>17629</v>
      </c>
      <c r="I3604" s="213" t="s">
        <v>19451</v>
      </c>
      <c r="J3604" s="201" t="str">
        <f t="shared" si="113"/>
        <v>0659</v>
      </c>
      <c r="K3604" s="209"/>
      <c r="L3604" s="240" t="s">
        <v>13094</v>
      </c>
      <c r="M3604" s="214">
        <v>44097</v>
      </c>
      <c r="N3604" s="232" t="s">
        <v>18765</v>
      </c>
      <c r="O3604" s="233" t="s">
        <v>18766</v>
      </c>
      <c r="P3604" s="233" t="s">
        <v>18773</v>
      </c>
      <c r="Q3604" s="233" t="s">
        <v>18774</v>
      </c>
    </row>
    <row r="3605" spans="1:17" s="208" customFormat="1" ht="12">
      <c r="A3605" s="209" t="str">
        <f t="shared" si="112"/>
        <v>1217937031144225699</v>
      </c>
      <c r="B3605" s="210" t="s">
        <v>19450</v>
      </c>
      <c r="C3605" s="211" t="s">
        <v>1183</v>
      </c>
      <c r="D3605" s="211" t="s">
        <v>3013</v>
      </c>
      <c r="E3605" s="211" t="s">
        <v>17633</v>
      </c>
      <c r="F3605" s="211" t="s">
        <v>3322</v>
      </c>
      <c r="G3605" s="211" t="s">
        <v>1638</v>
      </c>
      <c r="H3605" s="212" t="s">
        <v>17629</v>
      </c>
      <c r="I3605" s="213" t="s">
        <v>19451</v>
      </c>
      <c r="J3605" s="201" t="str">
        <f t="shared" si="113"/>
        <v>0659</v>
      </c>
      <c r="K3605" s="209"/>
      <c r="L3605" s="240" t="s">
        <v>13094</v>
      </c>
      <c r="M3605" s="214">
        <v>44097</v>
      </c>
      <c r="N3605" s="232" t="s">
        <v>18765</v>
      </c>
      <c r="O3605" s="233" t="s">
        <v>18766</v>
      </c>
      <c r="P3605" s="233" t="s">
        <v>18773</v>
      </c>
      <c r="Q3605" s="233" t="s">
        <v>18774</v>
      </c>
    </row>
    <row r="3606" spans="1:17" s="208" customFormat="1" ht="12">
      <c r="A3606" s="209" t="str">
        <f t="shared" si="112"/>
        <v>1217937041144225699</v>
      </c>
      <c r="B3606" s="210" t="s">
        <v>19450</v>
      </c>
      <c r="C3606" s="211" t="s">
        <v>1183</v>
      </c>
      <c r="D3606" s="211" t="s">
        <v>3013</v>
      </c>
      <c r="E3606" s="211" t="s">
        <v>17634</v>
      </c>
      <c r="F3606" s="211" t="s">
        <v>3322</v>
      </c>
      <c r="G3606" s="211" t="s">
        <v>1638</v>
      </c>
      <c r="H3606" s="212" t="s">
        <v>17629</v>
      </c>
      <c r="I3606" s="213" t="s">
        <v>19451</v>
      </c>
      <c r="J3606" s="201" t="str">
        <f t="shared" si="113"/>
        <v>0659</v>
      </c>
      <c r="K3606" s="209"/>
      <c r="L3606" s="240" t="s">
        <v>13094</v>
      </c>
      <c r="M3606" s="214">
        <v>44097</v>
      </c>
      <c r="N3606" s="232" t="s">
        <v>18765</v>
      </c>
      <c r="O3606" s="233" t="s">
        <v>18766</v>
      </c>
      <c r="P3606" s="233" t="s">
        <v>18773</v>
      </c>
      <c r="Q3606" s="233" t="s">
        <v>18774</v>
      </c>
    </row>
    <row r="3607" spans="1:17" s="208" customFormat="1" ht="12">
      <c r="A3607" s="209" t="str">
        <f t="shared" si="112"/>
        <v>1897910011144225699</v>
      </c>
      <c r="B3607" s="210" t="s">
        <v>19450</v>
      </c>
      <c r="C3607" s="211" t="s">
        <v>1183</v>
      </c>
      <c r="D3607" s="211" t="s">
        <v>3013</v>
      </c>
      <c r="E3607" s="211" t="s">
        <v>1182</v>
      </c>
      <c r="F3607" s="211" t="s">
        <v>3322</v>
      </c>
      <c r="G3607" s="211" t="s">
        <v>1638</v>
      </c>
      <c r="H3607" s="212" t="s">
        <v>17629</v>
      </c>
      <c r="I3607" s="213" t="s">
        <v>19451</v>
      </c>
      <c r="J3607" s="201" t="str">
        <f t="shared" si="113"/>
        <v>0659</v>
      </c>
      <c r="K3607" s="240" t="s">
        <v>17630</v>
      </c>
      <c r="L3607" s="240" t="s">
        <v>13094</v>
      </c>
      <c r="M3607" s="214">
        <v>44097</v>
      </c>
      <c r="N3607" s="232" t="s">
        <v>18765</v>
      </c>
      <c r="O3607" s="233" t="s">
        <v>18766</v>
      </c>
      <c r="P3607" s="233" t="s">
        <v>18773</v>
      </c>
      <c r="Q3607" s="233" t="s">
        <v>18774</v>
      </c>
    </row>
    <row r="3608" spans="1:17" s="208" customFormat="1" ht="12">
      <c r="A3608" s="209" t="str">
        <f t="shared" si="112"/>
        <v>1897910021144225699</v>
      </c>
      <c r="B3608" s="210" t="s">
        <v>19450</v>
      </c>
      <c r="C3608" s="211" t="s">
        <v>1183</v>
      </c>
      <c r="D3608" s="211" t="s">
        <v>3013</v>
      </c>
      <c r="E3608" s="211" t="s">
        <v>17635</v>
      </c>
      <c r="F3608" s="211" t="s">
        <v>3322</v>
      </c>
      <c r="G3608" s="211" t="s">
        <v>1638</v>
      </c>
      <c r="H3608" s="212" t="s">
        <v>17629</v>
      </c>
      <c r="I3608" s="213" t="s">
        <v>19451</v>
      </c>
      <c r="J3608" s="201" t="str">
        <f t="shared" si="113"/>
        <v>0659</v>
      </c>
      <c r="K3608" s="209"/>
      <c r="L3608" s="240" t="s">
        <v>13094</v>
      </c>
      <c r="M3608" s="214">
        <v>44097</v>
      </c>
      <c r="N3608" s="232" t="s">
        <v>18765</v>
      </c>
      <c r="O3608" s="233" t="s">
        <v>18766</v>
      </c>
      <c r="P3608" s="233" t="s">
        <v>18773</v>
      </c>
      <c r="Q3608" s="233" t="s">
        <v>18774</v>
      </c>
    </row>
    <row r="3609" spans="1:17" s="208" customFormat="1" ht="12">
      <c r="A3609" s="209" t="str">
        <f t="shared" si="112"/>
        <v>4127474011144225699</v>
      </c>
      <c r="B3609" s="244" t="s">
        <v>19450</v>
      </c>
      <c r="C3609" s="242" t="s">
        <v>1183</v>
      </c>
      <c r="D3609" s="211" t="s">
        <v>3013</v>
      </c>
      <c r="E3609" s="242" t="s">
        <v>3322</v>
      </c>
      <c r="F3609" s="211" t="s">
        <v>3322</v>
      </c>
      <c r="G3609" s="211" t="s">
        <v>1638</v>
      </c>
      <c r="H3609" s="212" t="s">
        <v>17629</v>
      </c>
      <c r="I3609" s="213" t="s">
        <v>19451</v>
      </c>
      <c r="J3609" s="201" t="str">
        <f t="shared" si="113"/>
        <v>0659</v>
      </c>
      <c r="K3609" s="212" t="s">
        <v>18789</v>
      </c>
      <c r="L3609" s="212" t="s">
        <v>13916</v>
      </c>
      <c r="M3609" s="231">
        <v>44495</v>
      </c>
      <c r="N3609" s="232" t="s">
        <v>18765</v>
      </c>
      <c r="O3609" s="233" t="s">
        <v>18766</v>
      </c>
      <c r="P3609" s="233" t="s">
        <v>18773</v>
      </c>
      <c r="Q3609" s="233" t="s">
        <v>18774</v>
      </c>
    </row>
    <row r="3610" spans="1:17" s="208" customFormat="1" ht="12">
      <c r="A3610" s="209" t="str">
        <f t="shared" si="112"/>
        <v>4127474011245878990</v>
      </c>
      <c r="B3610" s="210" t="s">
        <v>19450</v>
      </c>
      <c r="C3610" s="211" t="s">
        <v>3013</v>
      </c>
      <c r="D3610" s="211" t="s">
        <v>3013</v>
      </c>
      <c r="E3610" s="211" t="s">
        <v>3322</v>
      </c>
      <c r="F3610" s="211" t="s">
        <v>3322</v>
      </c>
      <c r="G3610" s="211" t="s">
        <v>1638</v>
      </c>
      <c r="H3610" s="212" t="s">
        <v>17629</v>
      </c>
      <c r="I3610" s="213" t="s">
        <v>19451</v>
      </c>
      <c r="J3610" s="201" t="str">
        <f t="shared" si="113"/>
        <v>0659</v>
      </c>
      <c r="K3610" s="209" t="s">
        <v>19452</v>
      </c>
      <c r="L3610" s="240" t="s">
        <v>15111</v>
      </c>
      <c r="M3610" s="214">
        <v>44310</v>
      </c>
      <c r="N3610" s="232" t="s">
        <v>18765</v>
      </c>
      <c r="O3610" s="233" t="s">
        <v>18766</v>
      </c>
      <c r="P3610" s="233" t="s">
        <v>18773</v>
      </c>
      <c r="Q3610" s="233" t="s">
        <v>18774</v>
      </c>
    </row>
    <row r="3611" spans="1:17" s="208" customFormat="1" ht="12">
      <c r="A3611" s="209" t="str">
        <f t="shared" si="112"/>
        <v>4127474021245878990</v>
      </c>
      <c r="B3611" s="210" t="s">
        <v>19450</v>
      </c>
      <c r="C3611" s="136" t="s">
        <v>3013</v>
      </c>
      <c r="D3611" s="137" t="s">
        <v>3013</v>
      </c>
      <c r="E3611" s="137" t="s">
        <v>19453</v>
      </c>
      <c r="F3611" s="211" t="s">
        <v>3322</v>
      </c>
      <c r="G3611" s="211" t="s">
        <v>1638</v>
      </c>
      <c r="H3611" s="212" t="s">
        <v>17629</v>
      </c>
      <c r="I3611" s="213" t="s">
        <v>19451</v>
      </c>
      <c r="J3611" s="201" t="str">
        <f t="shared" si="113"/>
        <v>0659</v>
      </c>
      <c r="K3611" s="232" t="s">
        <v>19454</v>
      </c>
      <c r="L3611" s="232" t="s">
        <v>13916</v>
      </c>
      <c r="M3611" s="214">
        <v>44475</v>
      </c>
      <c r="N3611" s="232" t="s">
        <v>18765</v>
      </c>
      <c r="O3611" s="233" t="s">
        <v>18766</v>
      </c>
      <c r="P3611" s="233" t="s">
        <v>18773</v>
      </c>
      <c r="Q3611" s="233" t="s">
        <v>18774</v>
      </c>
    </row>
    <row r="3612" spans="1:17" s="208" customFormat="1" ht="12">
      <c r="A3612" s="209" t="str">
        <f t="shared" si="112"/>
        <v>##1144225699</v>
      </c>
      <c r="B3612" s="210" t="s">
        <v>19450</v>
      </c>
      <c r="C3612" s="211" t="s">
        <v>1183</v>
      </c>
      <c r="D3612" s="211" t="s">
        <v>3013</v>
      </c>
      <c r="E3612" s="211" t="s">
        <v>3649</v>
      </c>
      <c r="F3612" s="211" t="s">
        <v>3322</v>
      </c>
      <c r="G3612" s="211" t="s">
        <v>1638</v>
      </c>
      <c r="H3612" s="212" t="s">
        <v>17629</v>
      </c>
      <c r="I3612" s="213" t="s">
        <v>19451</v>
      </c>
      <c r="J3612" s="201" t="str">
        <f t="shared" si="113"/>
        <v>0659</v>
      </c>
      <c r="K3612" s="240"/>
      <c r="L3612" s="240" t="s">
        <v>13094</v>
      </c>
      <c r="M3612" s="214">
        <v>44097</v>
      </c>
      <c r="N3612" s="232" t="s">
        <v>18765</v>
      </c>
      <c r="O3612" s="233" t="s">
        <v>18766</v>
      </c>
      <c r="P3612" s="233" t="s">
        <v>18773</v>
      </c>
      <c r="Q3612" s="233" t="s">
        <v>18774</v>
      </c>
    </row>
    <row r="3613" spans="1:17" s="208" customFormat="1" ht="12">
      <c r="A3613" s="209" t="str">
        <f t="shared" si="112"/>
        <v>121793703NA</v>
      </c>
      <c r="B3613" s="210" t="s">
        <v>19450</v>
      </c>
      <c r="C3613" s="211" t="s">
        <v>3106</v>
      </c>
      <c r="D3613" s="211" t="s">
        <v>3013</v>
      </c>
      <c r="E3613" s="211" t="s">
        <v>17633</v>
      </c>
      <c r="F3613" s="211" t="s">
        <v>3322</v>
      </c>
      <c r="G3613" s="211" t="s">
        <v>1638</v>
      </c>
      <c r="H3613" s="212" t="s">
        <v>17629</v>
      </c>
      <c r="I3613" s="213" t="s">
        <v>19451</v>
      </c>
      <c r="J3613" s="201" t="str">
        <f t="shared" si="113"/>
        <v>0659</v>
      </c>
      <c r="K3613" s="209"/>
      <c r="L3613" s="240" t="s">
        <v>13094</v>
      </c>
      <c r="M3613" s="214">
        <v>44097</v>
      </c>
      <c r="N3613" s="232" t="s">
        <v>18765</v>
      </c>
      <c r="O3613" s="233" t="s">
        <v>18766</v>
      </c>
      <c r="P3613" s="233" t="s">
        <v>18773</v>
      </c>
      <c r="Q3613" s="233" t="s">
        <v>18774</v>
      </c>
    </row>
    <row r="3614" spans="1:17" s="208" customFormat="1" ht="12">
      <c r="A3614" s="209" t="str">
        <f t="shared" si="112"/>
        <v>1F-QMA0000021175781144225699</v>
      </c>
      <c r="B3614" s="210" t="s">
        <v>19450</v>
      </c>
      <c r="C3614" s="211" t="s">
        <v>1183</v>
      </c>
      <c r="D3614" s="211" t="s">
        <v>3013</v>
      </c>
      <c r="E3614" s="211" t="s">
        <v>17636</v>
      </c>
      <c r="F3614" s="211" t="s">
        <v>3322</v>
      </c>
      <c r="G3614" s="211" t="s">
        <v>1638</v>
      </c>
      <c r="H3614" s="212" t="s">
        <v>17629</v>
      </c>
      <c r="I3614" s="213" t="s">
        <v>19451</v>
      </c>
      <c r="J3614" s="201" t="str">
        <f t="shared" si="113"/>
        <v>0659</v>
      </c>
      <c r="K3614" s="209"/>
      <c r="L3614" s="240" t="s">
        <v>13094</v>
      </c>
      <c r="M3614" s="214">
        <v>44097</v>
      </c>
      <c r="N3614" s="232" t="s">
        <v>18765</v>
      </c>
      <c r="O3614" s="233" t="s">
        <v>18766</v>
      </c>
      <c r="P3614" s="233" t="s">
        <v>18773</v>
      </c>
      <c r="Q3614" s="233" t="s">
        <v>18774</v>
      </c>
    </row>
    <row r="3615" spans="1:17" s="208" customFormat="1" ht="12">
      <c r="A3615" s="209" t="str">
        <f t="shared" si="112"/>
        <v>7W-74971144225699</v>
      </c>
      <c r="B3615" s="210" t="s">
        <v>19450</v>
      </c>
      <c r="C3615" s="211" t="s">
        <v>1183</v>
      </c>
      <c r="D3615" s="211" t="s">
        <v>3013</v>
      </c>
      <c r="E3615" s="211" t="s">
        <v>17637</v>
      </c>
      <c r="F3615" s="211" t="s">
        <v>3322</v>
      </c>
      <c r="G3615" s="211" t="s">
        <v>1638</v>
      </c>
      <c r="H3615" s="212" t="s">
        <v>17629</v>
      </c>
      <c r="I3615" s="213" t="s">
        <v>19451</v>
      </c>
      <c r="J3615" s="201" t="str">
        <f t="shared" si="113"/>
        <v>0659</v>
      </c>
      <c r="K3615" s="209"/>
      <c r="L3615" s="240" t="s">
        <v>13094</v>
      </c>
      <c r="M3615" s="214">
        <v>44097</v>
      </c>
      <c r="N3615" s="232" t="s">
        <v>18765</v>
      </c>
      <c r="O3615" s="233" t="s">
        <v>18766</v>
      </c>
      <c r="P3615" s="233" t="s">
        <v>18773</v>
      </c>
      <c r="Q3615" s="233" t="s">
        <v>18774</v>
      </c>
    </row>
    <row r="3616" spans="1:17" s="208" customFormat="1" ht="12">
      <c r="A3616" s="209" t="str">
        <f t="shared" si="112"/>
        <v>8Y-0000968300011144225699</v>
      </c>
      <c r="B3616" s="210" t="s">
        <v>19450</v>
      </c>
      <c r="C3616" s="211" t="s">
        <v>1183</v>
      </c>
      <c r="D3616" s="211" t="s">
        <v>3013</v>
      </c>
      <c r="E3616" s="211" t="s">
        <v>17638</v>
      </c>
      <c r="F3616" s="211" t="s">
        <v>3322</v>
      </c>
      <c r="G3616" s="211" t="s">
        <v>1638</v>
      </c>
      <c r="H3616" s="212" t="s">
        <v>17629</v>
      </c>
      <c r="I3616" s="213" t="s">
        <v>19451</v>
      </c>
      <c r="J3616" s="201" t="str">
        <f t="shared" si="113"/>
        <v>0659</v>
      </c>
      <c r="K3616" s="209"/>
      <c r="L3616" s="240" t="s">
        <v>13094</v>
      </c>
      <c r="M3616" s="214">
        <v>44097</v>
      </c>
      <c r="N3616" s="232" t="s">
        <v>18765</v>
      </c>
      <c r="O3616" s="233" t="s">
        <v>18766</v>
      </c>
      <c r="P3616" s="233" t="s">
        <v>18773</v>
      </c>
      <c r="Q3616" s="233" t="s">
        <v>18774</v>
      </c>
    </row>
    <row r="3617" spans="1:20" ht="12">
      <c r="A3617" s="209" t="str">
        <f t="shared" si="112"/>
        <v>8Y-74971144225699</v>
      </c>
      <c r="B3617" s="210" t="s">
        <v>19450</v>
      </c>
      <c r="C3617" s="211" t="s">
        <v>1183</v>
      </c>
      <c r="D3617" s="211" t="s">
        <v>3013</v>
      </c>
      <c r="E3617" s="211" t="s">
        <v>17639</v>
      </c>
      <c r="F3617" s="211" t="s">
        <v>3322</v>
      </c>
      <c r="G3617" s="211" t="s">
        <v>1638</v>
      </c>
      <c r="H3617" s="212" t="s">
        <v>17629</v>
      </c>
      <c r="I3617" s="213" t="s">
        <v>19451</v>
      </c>
      <c r="J3617" s="201" t="str">
        <f t="shared" si="113"/>
        <v>0659</v>
      </c>
      <c r="K3617" s="209"/>
      <c r="L3617" s="240" t="s">
        <v>13094</v>
      </c>
      <c r="M3617" s="214">
        <v>44097</v>
      </c>
      <c r="N3617" s="232" t="s">
        <v>18765</v>
      </c>
      <c r="O3617" s="233" t="s">
        <v>18766</v>
      </c>
      <c r="P3617" s="233" t="s">
        <v>18773</v>
      </c>
      <c r="Q3617" s="233" t="s">
        <v>18774</v>
      </c>
      <c r="S3617" s="208"/>
    </row>
    <row r="3618" spans="1:20" ht="12">
      <c r="A3618" s="209" t="str">
        <f t="shared" si="112"/>
        <v>1076424011972628816</v>
      </c>
      <c r="B3618" s="210" t="s">
        <v>19450</v>
      </c>
      <c r="C3618" s="211" t="s">
        <v>7284</v>
      </c>
      <c r="D3618" s="211" t="s">
        <v>3013</v>
      </c>
      <c r="E3618" s="211" t="s">
        <v>7285</v>
      </c>
      <c r="F3618" s="211" t="s">
        <v>3322</v>
      </c>
      <c r="G3618" s="211" t="s">
        <v>1638</v>
      </c>
      <c r="H3618" s="212" t="s">
        <v>7286</v>
      </c>
      <c r="I3618" s="213" t="s">
        <v>19451</v>
      </c>
      <c r="J3618" s="201" t="str">
        <f t="shared" si="113"/>
        <v>0659</v>
      </c>
      <c r="K3618" s="209"/>
      <c r="L3618" s="209"/>
      <c r="M3618" s="214"/>
      <c r="N3618" s="209" t="e">
        <v>#N/A</v>
      </c>
      <c r="O3618" s="215" t="e">
        <v>#N/A</v>
      </c>
      <c r="P3618" s="215" t="e">
        <v>#N/A</v>
      </c>
      <c r="Q3618" s="215" t="e">
        <v>#N/A</v>
      </c>
      <c r="S3618" s="208"/>
    </row>
    <row r="3619" spans="1:20" ht="15">
      <c r="A3619" s="216" t="str">
        <f t="shared" si="112"/>
        <v>1897910011245878990</v>
      </c>
      <c r="B3619" s="217" t="s">
        <v>19450</v>
      </c>
      <c r="C3619" s="273" t="s">
        <v>3013</v>
      </c>
      <c r="D3619" s="261" t="s">
        <v>3013</v>
      </c>
      <c r="E3619" s="227" t="s">
        <v>1182</v>
      </c>
      <c r="F3619" s="218" t="s">
        <v>3322</v>
      </c>
      <c r="G3619" s="218" t="s">
        <v>1638</v>
      </c>
      <c r="H3619" s="219" t="s">
        <v>17629</v>
      </c>
      <c r="I3619" s="220" t="s">
        <v>19451</v>
      </c>
      <c r="J3619" s="201" t="str">
        <f t="shared" si="113"/>
        <v>0659</v>
      </c>
      <c r="K3619" s="228" t="s">
        <v>23203</v>
      </c>
      <c r="L3619" s="228" t="s">
        <v>23204</v>
      </c>
      <c r="M3619" s="229">
        <v>44805</v>
      </c>
      <c r="N3619" s="243"/>
      <c r="O3619" s="243"/>
      <c r="P3619" s="243"/>
      <c r="Q3619" s="243"/>
      <c r="R3619" s="223"/>
      <c r="S3619" s="230"/>
      <c r="T3619" s="223"/>
    </row>
    <row r="3620" spans="1:20" ht="15">
      <c r="A3620" s="216" t="str">
        <f t="shared" si="112"/>
        <v>1897910021245878990</v>
      </c>
      <c r="B3620" s="217" t="s">
        <v>19450</v>
      </c>
      <c r="C3620" s="273" t="s">
        <v>3013</v>
      </c>
      <c r="D3620" s="261" t="s">
        <v>3013</v>
      </c>
      <c r="E3620" s="227" t="s">
        <v>17635</v>
      </c>
      <c r="F3620" s="218" t="s">
        <v>3322</v>
      </c>
      <c r="G3620" s="218" t="s">
        <v>1638</v>
      </c>
      <c r="H3620" s="219" t="s">
        <v>17629</v>
      </c>
      <c r="I3620" s="220" t="s">
        <v>19451</v>
      </c>
      <c r="J3620" s="201" t="str">
        <f t="shared" si="113"/>
        <v>0659</v>
      </c>
      <c r="K3620" s="228" t="s">
        <v>23203</v>
      </c>
      <c r="L3620" s="228" t="s">
        <v>23204</v>
      </c>
      <c r="M3620" s="229">
        <v>44805</v>
      </c>
      <c r="N3620" s="243"/>
      <c r="O3620" s="243"/>
      <c r="P3620" s="243"/>
      <c r="Q3620" s="243"/>
      <c r="R3620" s="223"/>
      <c r="S3620" s="230"/>
      <c r="T3620" s="223"/>
    </row>
    <row r="3621" spans="1:20" ht="15">
      <c r="A3621" s="216" t="str">
        <f t="shared" si="112"/>
        <v>##1245878990</v>
      </c>
      <c r="B3621" s="217" t="s">
        <v>19450</v>
      </c>
      <c r="C3621" s="273" t="s">
        <v>3013</v>
      </c>
      <c r="D3621" s="261" t="s">
        <v>3013</v>
      </c>
      <c r="E3621" s="227" t="s">
        <v>3649</v>
      </c>
      <c r="F3621" s="218" t="s">
        <v>3322</v>
      </c>
      <c r="G3621" s="218" t="s">
        <v>1638</v>
      </c>
      <c r="H3621" s="219" t="s">
        <v>17629</v>
      </c>
      <c r="I3621" s="220" t="s">
        <v>19451</v>
      </c>
      <c r="J3621" s="201" t="str">
        <f t="shared" si="113"/>
        <v>0659</v>
      </c>
      <c r="K3621" s="228" t="s">
        <v>23203</v>
      </c>
      <c r="L3621" s="228" t="s">
        <v>23204</v>
      </c>
      <c r="M3621" s="229">
        <v>44812</v>
      </c>
      <c r="N3621" s="243"/>
      <c r="O3621" s="243"/>
      <c r="P3621" s="243"/>
      <c r="Q3621" s="243"/>
      <c r="R3621" s="223"/>
      <c r="S3621" s="230"/>
      <c r="T3621" s="223"/>
    </row>
    <row r="3622" spans="1:20" ht="15">
      <c r="A3622" s="216" t="str">
        <f t="shared" si="112"/>
        <v>4127474031245878990</v>
      </c>
      <c r="B3622" s="217" t="s">
        <v>19450</v>
      </c>
      <c r="C3622" s="273" t="s">
        <v>3013</v>
      </c>
      <c r="D3622" s="261" t="s">
        <v>3013</v>
      </c>
      <c r="E3622" s="227" t="s">
        <v>23240</v>
      </c>
      <c r="F3622" s="218" t="s">
        <v>3322</v>
      </c>
      <c r="G3622" s="218" t="s">
        <v>1638</v>
      </c>
      <c r="H3622" s="219" t="s">
        <v>17629</v>
      </c>
      <c r="I3622" s="220" t="s">
        <v>19451</v>
      </c>
      <c r="J3622" s="201" t="str">
        <f t="shared" si="113"/>
        <v>0659</v>
      </c>
      <c r="K3622" s="228" t="s">
        <v>23203</v>
      </c>
      <c r="L3622" s="228" t="s">
        <v>23204</v>
      </c>
      <c r="M3622" s="229">
        <v>44812</v>
      </c>
      <c r="N3622" s="243"/>
      <c r="O3622" s="243"/>
      <c r="P3622" s="243"/>
      <c r="Q3622" s="243"/>
      <c r="R3622" s="223"/>
      <c r="S3622" s="230"/>
      <c r="T3622" s="223"/>
    </row>
    <row r="3623" spans="1:20" ht="15">
      <c r="A3623" s="216" t="str">
        <f t="shared" si="112"/>
        <v>4150153011245878990</v>
      </c>
      <c r="B3623" s="217" t="s">
        <v>19450</v>
      </c>
      <c r="C3623" s="227" t="s">
        <v>3013</v>
      </c>
      <c r="D3623" s="261" t="s">
        <v>3013</v>
      </c>
      <c r="E3623" s="227" t="s">
        <v>23241</v>
      </c>
      <c r="F3623" s="218" t="s">
        <v>3322</v>
      </c>
      <c r="G3623" s="218" t="s">
        <v>1638</v>
      </c>
      <c r="H3623" s="219" t="s">
        <v>17629</v>
      </c>
      <c r="I3623" s="220" t="s">
        <v>19451</v>
      </c>
      <c r="J3623" s="201" t="str">
        <f t="shared" si="113"/>
        <v>0659</v>
      </c>
      <c r="K3623" s="228" t="s">
        <v>23203</v>
      </c>
      <c r="L3623" s="228" t="s">
        <v>23204</v>
      </c>
      <c r="M3623" s="229">
        <v>44812</v>
      </c>
      <c r="N3623" s="243"/>
      <c r="O3623" s="243"/>
      <c r="P3623" s="243"/>
      <c r="Q3623" s="243"/>
      <c r="R3623" s="223"/>
      <c r="S3623" s="230"/>
      <c r="T3623" s="223"/>
    </row>
    <row r="3624" spans="1:20" ht="12">
      <c r="A3624" s="209" t="str">
        <f t="shared" si="112"/>
        <v>1310419011134108053</v>
      </c>
      <c r="B3624" s="210" t="s">
        <v>19455</v>
      </c>
      <c r="C3624" s="211" t="s">
        <v>107</v>
      </c>
      <c r="D3624" s="211" t="s">
        <v>107</v>
      </c>
      <c r="E3624" s="211" t="s">
        <v>17641</v>
      </c>
      <c r="F3624" s="211" t="s">
        <v>106</v>
      </c>
      <c r="G3624" s="211" t="s">
        <v>2134</v>
      </c>
      <c r="H3624" s="212" t="s">
        <v>3126</v>
      </c>
      <c r="I3624" s="213" t="s">
        <v>108</v>
      </c>
      <c r="J3624" s="201" t="str">
        <f t="shared" si="113"/>
        <v>0660</v>
      </c>
      <c r="K3624" s="209"/>
      <c r="L3624" s="209"/>
      <c r="M3624" s="214"/>
      <c r="N3624" s="209" t="s">
        <v>18765</v>
      </c>
      <c r="O3624" s="215" t="s">
        <v>18766</v>
      </c>
      <c r="P3624" s="215" t="s">
        <v>18835</v>
      </c>
      <c r="Q3624" s="215" t="s">
        <v>18836</v>
      </c>
      <c r="S3624" s="208"/>
    </row>
    <row r="3625" spans="1:20" ht="12">
      <c r="A3625" s="209" t="str">
        <f t="shared" si="112"/>
        <v>1310419031134108053</v>
      </c>
      <c r="B3625" s="210" t="s">
        <v>19455</v>
      </c>
      <c r="C3625" s="211" t="s">
        <v>107</v>
      </c>
      <c r="D3625" s="211" t="s">
        <v>107</v>
      </c>
      <c r="E3625" s="211" t="s">
        <v>17642</v>
      </c>
      <c r="F3625" s="211" t="s">
        <v>106</v>
      </c>
      <c r="G3625" s="211" t="s">
        <v>2134</v>
      </c>
      <c r="H3625" s="212" t="s">
        <v>3126</v>
      </c>
      <c r="I3625" s="213" t="s">
        <v>108</v>
      </c>
      <c r="J3625" s="201" t="str">
        <f t="shared" si="113"/>
        <v>0660</v>
      </c>
      <c r="K3625" s="209"/>
      <c r="L3625" s="209"/>
      <c r="M3625" s="214"/>
      <c r="N3625" s="209" t="s">
        <v>18765</v>
      </c>
      <c r="O3625" s="215" t="s">
        <v>18766</v>
      </c>
      <c r="P3625" s="215" t="s">
        <v>18835</v>
      </c>
      <c r="Q3625" s="215" t="s">
        <v>18836</v>
      </c>
      <c r="S3625" s="208"/>
    </row>
    <row r="3626" spans="1:20" ht="12">
      <c r="A3626" s="209" t="str">
        <f t="shared" si="112"/>
        <v>1310419051134108053</v>
      </c>
      <c r="B3626" s="210" t="s">
        <v>19455</v>
      </c>
      <c r="C3626" s="211" t="s">
        <v>107</v>
      </c>
      <c r="D3626" s="211" t="s">
        <v>107</v>
      </c>
      <c r="E3626" s="211" t="s">
        <v>17643</v>
      </c>
      <c r="F3626" s="211" t="s">
        <v>106</v>
      </c>
      <c r="G3626" s="211" t="s">
        <v>2134</v>
      </c>
      <c r="H3626" s="212" t="s">
        <v>3126</v>
      </c>
      <c r="I3626" s="213" t="s">
        <v>108</v>
      </c>
      <c r="J3626" s="201" t="str">
        <f t="shared" si="113"/>
        <v>0660</v>
      </c>
      <c r="K3626" s="209"/>
      <c r="L3626" s="209"/>
      <c r="M3626" s="214"/>
      <c r="N3626" s="209" t="s">
        <v>18765</v>
      </c>
      <c r="O3626" s="215" t="s">
        <v>18766</v>
      </c>
      <c r="P3626" s="215" t="s">
        <v>18835</v>
      </c>
      <c r="Q3626" s="215" t="s">
        <v>18836</v>
      </c>
      <c r="S3626" s="208"/>
    </row>
    <row r="3627" spans="1:20" ht="12">
      <c r="A3627" s="209" t="str">
        <f t="shared" si="112"/>
        <v>1865214011134108053</v>
      </c>
      <c r="B3627" s="210" t="s">
        <v>19455</v>
      </c>
      <c r="C3627" s="211" t="s">
        <v>107</v>
      </c>
      <c r="D3627" s="211" t="s">
        <v>107</v>
      </c>
      <c r="E3627" s="211" t="s">
        <v>17644</v>
      </c>
      <c r="F3627" s="211" t="s">
        <v>106</v>
      </c>
      <c r="G3627" s="211" t="s">
        <v>2134</v>
      </c>
      <c r="H3627" s="212" t="s">
        <v>3126</v>
      </c>
      <c r="I3627" s="213" t="s">
        <v>108</v>
      </c>
      <c r="J3627" s="201" t="str">
        <f t="shared" si="113"/>
        <v>0660</v>
      </c>
      <c r="K3627" s="209"/>
      <c r="L3627" s="209"/>
      <c r="M3627" s="214"/>
      <c r="N3627" s="209" t="s">
        <v>18765</v>
      </c>
      <c r="O3627" s="215" t="s">
        <v>18766</v>
      </c>
      <c r="P3627" s="215" t="s">
        <v>18835</v>
      </c>
      <c r="Q3627" s="215" t="s">
        <v>18836</v>
      </c>
      <c r="S3627" s="208"/>
    </row>
    <row r="3628" spans="1:20" ht="12">
      <c r="A3628" s="209" t="str">
        <f t="shared" si="112"/>
        <v>1899478011134108053</v>
      </c>
      <c r="B3628" s="210" t="s">
        <v>19455</v>
      </c>
      <c r="C3628" s="211" t="s">
        <v>107</v>
      </c>
      <c r="D3628" s="211" t="s">
        <v>107</v>
      </c>
      <c r="E3628" s="211" t="s">
        <v>106</v>
      </c>
      <c r="F3628" s="211" t="s">
        <v>106</v>
      </c>
      <c r="G3628" s="211" t="s">
        <v>2134</v>
      </c>
      <c r="H3628" s="212" t="s">
        <v>3126</v>
      </c>
      <c r="I3628" s="213" t="s">
        <v>108</v>
      </c>
      <c r="J3628" s="201" t="str">
        <f t="shared" si="113"/>
        <v>0660</v>
      </c>
      <c r="K3628" s="209"/>
      <c r="L3628" s="209"/>
      <c r="M3628" s="214"/>
      <c r="N3628" s="209" t="s">
        <v>18765</v>
      </c>
      <c r="O3628" s="215" t="s">
        <v>18766</v>
      </c>
      <c r="P3628" s="215" t="s">
        <v>18835</v>
      </c>
      <c r="Q3628" s="215" t="s">
        <v>18836</v>
      </c>
      <c r="S3628" s="208"/>
    </row>
    <row r="3629" spans="1:20" ht="12">
      <c r="A3629" s="209" t="str">
        <f t="shared" si="112"/>
        <v>1899478021134108053</v>
      </c>
      <c r="B3629" s="210" t="s">
        <v>19455</v>
      </c>
      <c r="C3629" s="211" t="s">
        <v>107</v>
      </c>
      <c r="D3629" s="211" t="s">
        <v>107</v>
      </c>
      <c r="E3629" s="211" t="s">
        <v>17645</v>
      </c>
      <c r="F3629" s="211" t="s">
        <v>106</v>
      </c>
      <c r="G3629" s="211" t="s">
        <v>2134</v>
      </c>
      <c r="H3629" s="212" t="s">
        <v>3126</v>
      </c>
      <c r="I3629" s="213" t="s">
        <v>108</v>
      </c>
      <c r="J3629" s="201" t="str">
        <f t="shared" si="113"/>
        <v>0660</v>
      </c>
      <c r="K3629" s="209"/>
      <c r="L3629" s="209"/>
      <c r="M3629" s="214"/>
      <c r="N3629" s="209" t="s">
        <v>18765</v>
      </c>
      <c r="O3629" s="215" t="s">
        <v>18766</v>
      </c>
      <c r="P3629" s="215" t="s">
        <v>18835</v>
      </c>
      <c r="Q3629" s="215" t="s">
        <v>18836</v>
      </c>
      <c r="S3629" s="208"/>
    </row>
    <row r="3630" spans="1:20" ht="12">
      <c r="A3630" s="209" t="str">
        <f t="shared" si="112"/>
        <v>##1134108053</v>
      </c>
      <c r="B3630" s="210" t="s">
        <v>19455</v>
      </c>
      <c r="C3630" s="211" t="s">
        <v>107</v>
      </c>
      <c r="D3630" s="211" t="s">
        <v>107</v>
      </c>
      <c r="E3630" s="211" t="s">
        <v>3649</v>
      </c>
      <c r="F3630" s="211" t="s">
        <v>106</v>
      </c>
      <c r="G3630" s="211" t="s">
        <v>2134</v>
      </c>
      <c r="H3630" s="212" t="s">
        <v>3126</v>
      </c>
      <c r="I3630" s="213" t="s">
        <v>108</v>
      </c>
      <c r="J3630" s="201" t="str">
        <f t="shared" si="113"/>
        <v>0660</v>
      </c>
      <c r="K3630" s="209" t="s">
        <v>14592</v>
      </c>
      <c r="L3630" s="209"/>
      <c r="M3630" s="214"/>
      <c r="N3630" s="209" t="s">
        <v>18765</v>
      </c>
      <c r="O3630" s="215" t="s">
        <v>18766</v>
      </c>
      <c r="P3630" s="215" t="s">
        <v>18835</v>
      </c>
      <c r="Q3630" s="215" t="s">
        <v>18836</v>
      </c>
      <c r="S3630" s="208"/>
    </row>
    <row r="3631" spans="1:20" ht="12">
      <c r="A3631" s="209" t="str">
        <f t="shared" si="112"/>
        <v>06-1046711011134108053</v>
      </c>
      <c r="B3631" s="210" t="s">
        <v>19455</v>
      </c>
      <c r="C3631" s="211" t="s">
        <v>107</v>
      </c>
      <c r="D3631" s="211" t="s">
        <v>107</v>
      </c>
      <c r="E3631" s="211" t="s">
        <v>17640</v>
      </c>
      <c r="F3631" s="211" t="s">
        <v>106</v>
      </c>
      <c r="G3631" s="211" t="s">
        <v>2134</v>
      </c>
      <c r="H3631" s="212" t="s">
        <v>3126</v>
      </c>
      <c r="I3631" s="213" t="s">
        <v>108</v>
      </c>
      <c r="J3631" s="201" t="str">
        <f t="shared" si="113"/>
        <v>0660</v>
      </c>
      <c r="K3631" s="209"/>
      <c r="L3631" s="209"/>
      <c r="M3631" s="214"/>
      <c r="N3631" s="209" t="s">
        <v>18765</v>
      </c>
      <c r="O3631" s="215" t="s">
        <v>18766</v>
      </c>
      <c r="P3631" s="215" t="s">
        <v>18835</v>
      </c>
      <c r="Q3631" s="215" t="s">
        <v>18836</v>
      </c>
      <c r="S3631" s="208"/>
    </row>
    <row r="3632" spans="1:20" ht="12">
      <c r="A3632" s="209" t="str">
        <f t="shared" si="112"/>
        <v>1F-QMA0000026334201134108053</v>
      </c>
      <c r="B3632" s="210" t="s">
        <v>19455</v>
      </c>
      <c r="C3632" s="211" t="s">
        <v>107</v>
      </c>
      <c r="D3632" s="211" t="s">
        <v>107</v>
      </c>
      <c r="E3632" s="211" t="s">
        <v>17646</v>
      </c>
      <c r="F3632" s="211" t="s">
        <v>106</v>
      </c>
      <c r="G3632" s="211" t="s">
        <v>2134</v>
      </c>
      <c r="H3632" s="212" t="s">
        <v>3126</v>
      </c>
      <c r="I3632" s="213" t="s">
        <v>108</v>
      </c>
      <c r="J3632" s="201" t="str">
        <f t="shared" si="113"/>
        <v>0660</v>
      </c>
      <c r="K3632" s="209"/>
      <c r="L3632" s="209"/>
      <c r="M3632" s="214"/>
      <c r="N3632" s="209" t="s">
        <v>18765</v>
      </c>
      <c r="O3632" s="215" t="s">
        <v>18766</v>
      </c>
      <c r="P3632" s="215" t="s">
        <v>18835</v>
      </c>
      <c r="Q3632" s="215" t="s">
        <v>18836</v>
      </c>
      <c r="S3632" s="208"/>
    </row>
    <row r="3633" spans="1:17" s="208" customFormat="1" ht="12">
      <c r="A3633" s="209" t="str">
        <f t="shared" si="112"/>
        <v>1901233011265568638</v>
      </c>
      <c r="B3633" s="210" t="s">
        <v>19456</v>
      </c>
      <c r="C3633" s="211" t="s">
        <v>1016</v>
      </c>
      <c r="D3633" s="211" t="s">
        <v>1016</v>
      </c>
      <c r="E3633" s="211" t="s">
        <v>17648</v>
      </c>
      <c r="F3633" s="211" t="s">
        <v>1015</v>
      </c>
      <c r="G3633" s="211" t="s">
        <v>1814</v>
      </c>
      <c r="H3633" s="212" t="s">
        <v>17647</v>
      </c>
      <c r="I3633" s="213" t="s">
        <v>1017</v>
      </c>
      <c r="J3633" s="201" t="str">
        <f t="shared" si="113"/>
        <v>0661</v>
      </c>
      <c r="K3633" s="209"/>
      <c r="L3633" s="209"/>
      <c r="M3633" s="214"/>
      <c r="N3633" s="209" t="s">
        <v>18777</v>
      </c>
      <c r="O3633" s="215" t="s">
        <v>18778</v>
      </c>
      <c r="P3633" s="215" t="s">
        <v>18773</v>
      </c>
      <c r="Q3633" s="215" t="s">
        <v>18774</v>
      </c>
    </row>
    <row r="3634" spans="1:17" s="208" customFormat="1" ht="12">
      <c r="A3634" s="209" t="str">
        <f t="shared" si="112"/>
        <v>1901233021265568638</v>
      </c>
      <c r="B3634" s="210" t="s">
        <v>19456</v>
      </c>
      <c r="C3634" s="211" t="s">
        <v>1016</v>
      </c>
      <c r="D3634" s="211" t="s">
        <v>1016</v>
      </c>
      <c r="E3634" s="211" t="s">
        <v>17649</v>
      </c>
      <c r="F3634" s="211" t="s">
        <v>1015</v>
      </c>
      <c r="G3634" s="211" t="s">
        <v>1814</v>
      </c>
      <c r="H3634" s="212" t="s">
        <v>17647</v>
      </c>
      <c r="I3634" s="213" t="s">
        <v>1017</v>
      </c>
      <c r="J3634" s="201" t="str">
        <f t="shared" si="113"/>
        <v>0661</v>
      </c>
      <c r="K3634" s="209"/>
      <c r="L3634" s="209"/>
      <c r="M3634" s="214"/>
      <c r="N3634" s="209" t="s">
        <v>18777</v>
      </c>
      <c r="O3634" s="215" t="s">
        <v>18778</v>
      </c>
      <c r="P3634" s="215" t="s">
        <v>18773</v>
      </c>
      <c r="Q3634" s="215" t="s">
        <v>18774</v>
      </c>
    </row>
    <row r="3635" spans="1:17" s="208" customFormat="1" ht="12">
      <c r="A3635" s="209" t="str">
        <f t="shared" si="112"/>
        <v>1901233031265568638</v>
      </c>
      <c r="B3635" s="210" t="s">
        <v>19456</v>
      </c>
      <c r="C3635" s="211" t="s">
        <v>1016</v>
      </c>
      <c r="D3635" s="211" t="s">
        <v>1016</v>
      </c>
      <c r="E3635" s="211" t="s">
        <v>1015</v>
      </c>
      <c r="F3635" s="211" t="s">
        <v>1015</v>
      </c>
      <c r="G3635" s="211" t="s">
        <v>1814</v>
      </c>
      <c r="H3635" s="212" t="s">
        <v>17647</v>
      </c>
      <c r="I3635" s="213" t="s">
        <v>1017</v>
      </c>
      <c r="J3635" s="201" t="str">
        <f t="shared" si="113"/>
        <v>0661</v>
      </c>
      <c r="K3635" s="209"/>
      <c r="L3635" s="209"/>
      <c r="M3635" s="214"/>
      <c r="N3635" s="209" t="s">
        <v>18777</v>
      </c>
      <c r="O3635" s="215" t="s">
        <v>18778</v>
      </c>
      <c r="P3635" s="215" t="s">
        <v>18773</v>
      </c>
      <c r="Q3635" s="215" t="s">
        <v>18774</v>
      </c>
    </row>
    <row r="3636" spans="1:17" s="208" customFormat="1" ht="12">
      <c r="A3636" s="209" t="str">
        <f t="shared" si="112"/>
        <v>1901233041265568638</v>
      </c>
      <c r="B3636" s="210" t="s">
        <v>19456</v>
      </c>
      <c r="C3636" s="211" t="s">
        <v>1016</v>
      </c>
      <c r="D3636" s="211" t="s">
        <v>1016</v>
      </c>
      <c r="E3636" s="211" t="s">
        <v>17650</v>
      </c>
      <c r="F3636" s="211" t="s">
        <v>1015</v>
      </c>
      <c r="G3636" s="211" t="s">
        <v>1814</v>
      </c>
      <c r="H3636" s="212" t="s">
        <v>17647</v>
      </c>
      <c r="I3636" s="213" t="s">
        <v>1017</v>
      </c>
      <c r="J3636" s="201" t="str">
        <f t="shared" si="113"/>
        <v>0661</v>
      </c>
      <c r="K3636" s="209"/>
      <c r="L3636" s="209"/>
      <c r="M3636" s="214"/>
      <c r="N3636" s="209" t="s">
        <v>18777</v>
      </c>
      <c r="O3636" s="215" t="s">
        <v>18778</v>
      </c>
      <c r="P3636" s="215" t="s">
        <v>18773</v>
      </c>
      <c r="Q3636" s="215" t="s">
        <v>18774</v>
      </c>
    </row>
    <row r="3637" spans="1:17" s="208" customFormat="1" ht="12">
      <c r="A3637" s="209" t="str">
        <f t="shared" si="112"/>
        <v>1901233051265568638</v>
      </c>
      <c r="B3637" s="210" t="s">
        <v>19456</v>
      </c>
      <c r="C3637" s="211" t="s">
        <v>1016</v>
      </c>
      <c r="D3637" s="211" t="s">
        <v>1016</v>
      </c>
      <c r="E3637" s="211" t="s">
        <v>17651</v>
      </c>
      <c r="F3637" s="211" t="s">
        <v>1015</v>
      </c>
      <c r="G3637" s="211" t="s">
        <v>1814</v>
      </c>
      <c r="H3637" s="212" t="s">
        <v>17647</v>
      </c>
      <c r="I3637" s="213" t="s">
        <v>1017</v>
      </c>
      <c r="J3637" s="201" t="str">
        <f t="shared" si="113"/>
        <v>0661</v>
      </c>
      <c r="K3637" s="209"/>
      <c r="L3637" s="209"/>
      <c r="M3637" s="214"/>
      <c r="N3637" s="209" t="s">
        <v>18777</v>
      </c>
      <c r="O3637" s="215" t="s">
        <v>18778</v>
      </c>
      <c r="P3637" s="215" t="s">
        <v>18773</v>
      </c>
      <c r="Q3637" s="215" t="s">
        <v>18774</v>
      </c>
    </row>
    <row r="3638" spans="1:17" s="208" customFormat="1" ht="12">
      <c r="A3638" s="209" t="str">
        <f t="shared" si="112"/>
        <v>1901233061265568638</v>
      </c>
      <c r="B3638" s="210" t="s">
        <v>19456</v>
      </c>
      <c r="C3638" s="211" t="s">
        <v>1016</v>
      </c>
      <c r="D3638" s="211" t="s">
        <v>1016</v>
      </c>
      <c r="E3638" s="211" t="s">
        <v>17652</v>
      </c>
      <c r="F3638" s="211" t="s">
        <v>1015</v>
      </c>
      <c r="G3638" s="211" t="s">
        <v>1814</v>
      </c>
      <c r="H3638" s="212" t="s">
        <v>17647</v>
      </c>
      <c r="I3638" s="213" t="s">
        <v>1017</v>
      </c>
      <c r="J3638" s="201" t="str">
        <f t="shared" si="113"/>
        <v>0661</v>
      </c>
      <c r="K3638" s="209"/>
      <c r="L3638" s="209"/>
      <c r="M3638" s="214"/>
      <c r="N3638" s="209" t="s">
        <v>18777</v>
      </c>
      <c r="O3638" s="215" t="s">
        <v>18778</v>
      </c>
      <c r="P3638" s="215" t="s">
        <v>18773</v>
      </c>
      <c r="Q3638" s="215" t="s">
        <v>18774</v>
      </c>
    </row>
    <row r="3639" spans="1:17" s="208" customFormat="1" ht="12">
      <c r="A3639" s="209" t="str">
        <f t="shared" si="112"/>
        <v>##1265568638</v>
      </c>
      <c r="B3639" s="210" t="s">
        <v>19456</v>
      </c>
      <c r="C3639" s="211" t="s">
        <v>1016</v>
      </c>
      <c r="D3639" s="211" t="s">
        <v>1016</v>
      </c>
      <c r="E3639" s="211" t="s">
        <v>3649</v>
      </c>
      <c r="F3639" s="211" t="s">
        <v>1015</v>
      </c>
      <c r="G3639" s="211" t="s">
        <v>1814</v>
      </c>
      <c r="H3639" s="212" t="s">
        <v>17647</v>
      </c>
      <c r="I3639" s="213" t="s">
        <v>1017</v>
      </c>
      <c r="J3639" s="201" t="str">
        <f t="shared" si="113"/>
        <v>0661</v>
      </c>
      <c r="K3639" s="209"/>
      <c r="L3639" s="209"/>
      <c r="M3639" s="214"/>
      <c r="N3639" s="209" t="s">
        <v>18777</v>
      </c>
      <c r="O3639" s="215" t="s">
        <v>18778</v>
      </c>
      <c r="P3639" s="215" t="s">
        <v>18773</v>
      </c>
      <c r="Q3639" s="215" t="s">
        <v>18774</v>
      </c>
    </row>
    <row r="3640" spans="1:17" s="208" customFormat="1" ht="12">
      <c r="A3640" s="209" t="str">
        <f t="shared" si="112"/>
        <v>1Q-H0HH061D011265568638</v>
      </c>
      <c r="B3640" s="210" t="s">
        <v>19456</v>
      </c>
      <c r="C3640" s="211" t="s">
        <v>1016</v>
      </c>
      <c r="D3640" s="211" t="s">
        <v>1016</v>
      </c>
      <c r="E3640" s="211" t="s">
        <v>17653</v>
      </c>
      <c r="F3640" s="211" t="s">
        <v>1015</v>
      </c>
      <c r="G3640" s="211" t="s">
        <v>1814</v>
      </c>
      <c r="H3640" s="212" t="s">
        <v>17647</v>
      </c>
      <c r="I3640" s="213" t="s">
        <v>1017</v>
      </c>
      <c r="J3640" s="201" t="str">
        <f t="shared" si="113"/>
        <v>0661</v>
      </c>
      <c r="K3640" s="209"/>
      <c r="L3640" s="209"/>
      <c r="M3640" s="214"/>
      <c r="N3640" s="209" t="s">
        <v>18777</v>
      </c>
      <c r="O3640" s="215" t="s">
        <v>18778</v>
      </c>
      <c r="P3640" s="215" t="s">
        <v>18773</v>
      </c>
      <c r="Q3640" s="215" t="s">
        <v>18774</v>
      </c>
    </row>
    <row r="3641" spans="1:17" s="208" customFormat="1" ht="12">
      <c r="A3641" s="209" t="str">
        <f t="shared" si="112"/>
        <v>1334658021063600724</v>
      </c>
      <c r="B3641" s="210" t="s">
        <v>19457</v>
      </c>
      <c r="C3641" s="211" t="s">
        <v>17654</v>
      </c>
      <c r="D3641" s="211" t="s">
        <v>17654</v>
      </c>
      <c r="E3641" s="211" t="s">
        <v>17655</v>
      </c>
      <c r="F3641" s="211" t="s">
        <v>17656</v>
      </c>
      <c r="G3641" s="211" t="s">
        <v>17657</v>
      </c>
      <c r="H3641" s="212" t="s">
        <v>17658</v>
      </c>
      <c r="I3641" s="213" t="s">
        <v>19458</v>
      </c>
      <c r="J3641" s="201" t="str">
        <f t="shared" si="113"/>
        <v>0662</v>
      </c>
      <c r="K3641" s="209"/>
      <c r="L3641" s="209"/>
      <c r="M3641" s="214"/>
      <c r="N3641" s="209" t="s">
        <v>18765</v>
      </c>
      <c r="O3641" s="215" t="s">
        <v>18766</v>
      </c>
      <c r="P3641" s="215" t="s">
        <v>18800</v>
      </c>
      <c r="Q3641" s="215" t="s">
        <v>18801</v>
      </c>
    </row>
    <row r="3642" spans="1:17" s="208" customFormat="1" ht="12">
      <c r="A3642" s="209" t="str">
        <f t="shared" si="112"/>
        <v>1334658081063600724</v>
      </c>
      <c r="B3642" s="210" t="s">
        <v>19457</v>
      </c>
      <c r="C3642" s="211" t="s">
        <v>17654</v>
      </c>
      <c r="D3642" s="211" t="s">
        <v>17654</v>
      </c>
      <c r="E3642" s="211" t="s">
        <v>17659</v>
      </c>
      <c r="F3642" s="211" t="s">
        <v>17656</v>
      </c>
      <c r="G3642" s="211" t="s">
        <v>17657</v>
      </c>
      <c r="H3642" s="212" t="s">
        <v>17658</v>
      </c>
      <c r="I3642" s="213" t="s">
        <v>19458</v>
      </c>
      <c r="J3642" s="201" t="str">
        <f t="shared" si="113"/>
        <v>0662</v>
      </c>
      <c r="K3642" s="209"/>
      <c r="L3642" s="209"/>
      <c r="M3642" s="214"/>
      <c r="N3642" s="209" t="s">
        <v>18765</v>
      </c>
      <c r="O3642" s="215" t="s">
        <v>18766</v>
      </c>
      <c r="P3642" s="215" t="s">
        <v>18800</v>
      </c>
      <c r="Q3642" s="215" t="s">
        <v>18801</v>
      </c>
    </row>
    <row r="3643" spans="1:17" s="208" customFormat="1" ht="12">
      <c r="A3643" s="209" t="str">
        <f t="shared" si="112"/>
        <v>1334658091639101108</v>
      </c>
      <c r="B3643" s="210" t="s">
        <v>19457</v>
      </c>
      <c r="C3643" s="211" t="s">
        <v>17660</v>
      </c>
      <c r="D3643" s="211" t="s">
        <v>17654</v>
      </c>
      <c r="E3643" s="211" t="s">
        <v>17661</v>
      </c>
      <c r="F3643" s="211" t="s">
        <v>17656</v>
      </c>
      <c r="G3643" s="211" t="s">
        <v>17657</v>
      </c>
      <c r="H3643" s="212" t="s">
        <v>17658</v>
      </c>
      <c r="I3643" s="213" t="s">
        <v>19458</v>
      </c>
      <c r="J3643" s="201" t="str">
        <f t="shared" si="113"/>
        <v>0662</v>
      </c>
      <c r="K3643" s="209"/>
      <c r="L3643" s="209"/>
      <c r="M3643" s="214"/>
      <c r="N3643" s="209" t="s">
        <v>18765</v>
      </c>
      <c r="O3643" s="215" t="s">
        <v>18766</v>
      </c>
      <c r="P3643" s="215" t="s">
        <v>18800</v>
      </c>
      <c r="Q3643" s="215" t="s">
        <v>18801</v>
      </c>
    </row>
    <row r="3644" spans="1:17" s="208" customFormat="1" ht="12">
      <c r="A3644" s="209" t="str">
        <f t="shared" si="112"/>
        <v>1901324011063600724</v>
      </c>
      <c r="B3644" s="210" t="s">
        <v>19457</v>
      </c>
      <c r="C3644" s="211" t="s">
        <v>17654</v>
      </c>
      <c r="D3644" s="211" t="s">
        <v>17654</v>
      </c>
      <c r="E3644" s="211" t="s">
        <v>17656</v>
      </c>
      <c r="F3644" s="211" t="s">
        <v>17656</v>
      </c>
      <c r="G3644" s="211" t="s">
        <v>17657</v>
      </c>
      <c r="H3644" s="212" t="s">
        <v>17658</v>
      </c>
      <c r="I3644" s="213" t="s">
        <v>19458</v>
      </c>
      <c r="J3644" s="201" t="str">
        <f t="shared" si="113"/>
        <v>0662</v>
      </c>
      <c r="K3644" s="209"/>
      <c r="L3644" s="209"/>
      <c r="M3644" s="214"/>
      <c r="N3644" s="209" t="s">
        <v>18765</v>
      </c>
      <c r="O3644" s="215" t="s">
        <v>18766</v>
      </c>
      <c r="P3644" s="215" t="s">
        <v>18800</v>
      </c>
      <c r="Q3644" s="215" t="s">
        <v>18801</v>
      </c>
    </row>
    <row r="3645" spans="1:17" s="208" customFormat="1" ht="12">
      <c r="A3645" s="209" t="str">
        <f t="shared" si="112"/>
        <v>1901324021063600724</v>
      </c>
      <c r="B3645" s="210" t="s">
        <v>19457</v>
      </c>
      <c r="C3645" s="211" t="s">
        <v>17654</v>
      </c>
      <c r="D3645" s="211" t="s">
        <v>17654</v>
      </c>
      <c r="E3645" s="211" t="s">
        <v>17662</v>
      </c>
      <c r="F3645" s="211" t="s">
        <v>17656</v>
      </c>
      <c r="G3645" s="211" t="s">
        <v>17657</v>
      </c>
      <c r="H3645" s="212" t="s">
        <v>17658</v>
      </c>
      <c r="I3645" s="213" t="s">
        <v>19458</v>
      </c>
      <c r="J3645" s="201" t="str">
        <f t="shared" si="113"/>
        <v>0662</v>
      </c>
      <c r="K3645" s="209"/>
      <c r="L3645" s="209"/>
      <c r="M3645" s="214"/>
      <c r="N3645" s="209" t="s">
        <v>18765</v>
      </c>
      <c r="O3645" s="215" t="s">
        <v>18766</v>
      </c>
      <c r="P3645" s="215" t="s">
        <v>18800</v>
      </c>
      <c r="Q3645" s="215" t="s">
        <v>18801</v>
      </c>
    </row>
    <row r="3646" spans="1:17" s="208" customFormat="1" ht="12">
      <c r="A3646" s="209" t="str">
        <f t="shared" si="112"/>
        <v>1901324041063600724</v>
      </c>
      <c r="B3646" s="210" t="s">
        <v>19457</v>
      </c>
      <c r="C3646" s="211" t="s">
        <v>17654</v>
      </c>
      <c r="D3646" s="211" t="s">
        <v>17654</v>
      </c>
      <c r="E3646" s="211" t="s">
        <v>17663</v>
      </c>
      <c r="F3646" s="211" t="s">
        <v>17656</v>
      </c>
      <c r="G3646" s="211" t="s">
        <v>17657</v>
      </c>
      <c r="H3646" s="212" t="s">
        <v>17658</v>
      </c>
      <c r="I3646" s="213" t="s">
        <v>19458</v>
      </c>
      <c r="J3646" s="201" t="str">
        <f t="shared" si="113"/>
        <v>0662</v>
      </c>
      <c r="K3646" s="209"/>
      <c r="L3646" s="209"/>
      <c r="M3646" s="214"/>
      <c r="N3646" s="209" t="s">
        <v>18765</v>
      </c>
      <c r="O3646" s="215" t="s">
        <v>18766</v>
      </c>
      <c r="P3646" s="215" t="s">
        <v>18800</v>
      </c>
      <c r="Q3646" s="215" t="s">
        <v>18801</v>
      </c>
    </row>
    <row r="3647" spans="1:17" s="208" customFormat="1" ht="12">
      <c r="A3647" s="209" t="str">
        <f t="shared" si="112"/>
        <v>1901324051063600724</v>
      </c>
      <c r="B3647" s="210" t="s">
        <v>19457</v>
      </c>
      <c r="C3647" s="211" t="s">
        <v>17654</v>
      </c>
      <c r="D3647" s="211" t="s">
        <v>17654</v>
      </c>
      <c r="E3647" s="211" t="s">
        <v>17664</v>
      </c>
      <c r="F3647" s="211" t="s">
        <v>17656</v>
      </c>
      <c r="G3647" s="211" t="s">
        <v>17657</v>
      </c>
      <c r="H3647" s="212" t="s">
        <v>17658</v>
      </c>
      <c r="I3647" s="213" t="s">
        <v>19458</v>
      </c>
      <c r="J3647" s="201" t="str">
        <f t="shared" si="113"/>
        <v>0662</v>
      </c>
      <c r="K3647" s="209"/>
      <c r="L3647" s="209"/>
      <c r="M3647" s="214"/>
      <c r="N3647" s="209" t="s">
        <v>18765</v>
      </c>
      <c r="O3647" s="215" t="s">
        <v>18766</v>
      </c>
      <c r="P3647" s="215" t="s">
        <v>18800</v>
      </c>
      <c r="Q3647" s="215" t="s">
        <v>18801</v>
      </c>
    </row>
    <row r="3648" spans="1:17" s="208" customFormat="1" ht="12">
      <c r="A3648" s="209" t="str">
        <f t="shared" si="112"/>
        <v>133465808NA</v>
      </c>
      <c r="B3648" s="210" t="s">
        <v>19457</v>
      </c>
      <c r="C3648" s="211" t="s">
        <v>3106</v>
      </c>
      <c r="D3648" s="211" t="s">
        <v>17654</v>
      </c>
      <c r="E3648" s="211" t="s">
        <v>17659</v>
      </c>
      <c r="F3648" s="211" t="s">
        <v>17656</v>
      </c>
      <c r="G3648" s="211" t="s">
        <v>17657</v>
      </c>
      <c r="H3648" s="212" t="s">
        <v>17658</v>
      </c>
      <c r="I3648" s="213" t="s">
        <v>19458</v>
      </c>
      <c r="J3648" s="201" t="str">
        <f t="shared" si="113"/>
        <v>0662</v>
      </c>
      <c r="K3648" s="209"/>
      <c r="L3648" s="209"/>
      <c r="M3648" s="214"/>
      <c r="N3648" s="209" t="s">
        <v>18765</v>
      </c>
      <c r="O3648" s="215" t="s">
        <v>18766</v>
      </c>
      <c r="P3648" s="215" t="s">
        <v>18800</v>
      </c>
      <c r="Q3648" s="215" t="s">
        <v>18801</v>
      </c>
    </row>
    <row r="3649" spans="1:17" s="208" customFormat="1" ht="12">
      <c r="A3649" s="209" t="str">
        <f t="shared" si="112"/>
        <v>1901464011659373470</v>
      </c>
      <c r="B3649" s="210" t="s">
        <v>19459</v>
      </c>
      <c r="C3649" s="211" t="s">
        <v>17665</v>
      </c>
      <c r="D3649" s="211" t="s">
        <v>17665</v>
      </c>
      <c r="E3649" s="211" t="s">
        <v>17666</v>
      </c>
      <c r="F3649" s="211" t="s">
        <v>17666</v>
      </c>
      <c r="G3649" s="211" t="s">
        <v>17667</v>
      </c>
      <c r="H3649" s="212" t="s">
        <v>17668</v>
      </c>
      <c r="I3649" s="213" t="s">
        <v>19460</v>
      </c>
      <c r="J3649" s="201" t="str">
        <f t="shared" si="113"/>
        <v>0663</v>
      </c>
      <c r="K3649" s="209"/>
      <c r="L3649" s="209"/>
      <c r="M3649" s="214"/>
      <c r="N3649" s="209" t="s">
        <v>18765</v>
      </c>
      <c r="O3649" s="215" t="s">
        <v>18766</v>
      </c>
      <c r="P3649" s="215" t="s">
        <v>18812</v>
      </c>
      <c r="Q3649" s="215" t="s">
        <v>18813</v>
      </c>
    </row>
    <row r="3650" spans="1:17" s="208" customFormat="1" ht="12">
      <c r="A3650" s="209" t="str">
        <f t="shared" ref="A3650:A3713" si="114">E3650&amp;C3650</f>
        <v>1902488011194890103</v>
      </c>
      <c r="B3650" s="210" t="s">
        <v>19461</v>
      </c>
      <c r="C3650" s="211" t="s">
        <v>2877</v>
      </c>
      <c r="D3650" s="211" t="s">
        <v>2877</v>
      </c>
      <c r="E3650" s="211" t="s">
        <v>2876</v>
      </c>
      <c r="F3650" s="211" t="s">
        <v>2876</v>
      </c>
      <c r="G3650" s="211" t="s">
        <v>19462</v>
      </c>
      <c r="H3650" s="212" t="s">
        <v>2875</v>
      </c>
      <c r="I3650" s="213" t="s">
        <v>19463</v>
      </c>
      <c r="J3650" s="201" t="str">
        <f t="shared" ref="J3650:J3713" si="115">B3650</f>
        <v>0664</v>
      </c>
      <c r="K3650" s="209"/>
      <c r="L3650" s="209"/>
      <c r="M3650" s="214"/>
      <c r="N3650" s="209" t="s">
        <v>18777</v>
      </c>
      <c r="O3650" s="215" t="s">
        <v>18778</v>
      </c>
      <c r="P3650" s="215" t="s">
        <v>18812</v>
      </c>
      <c r="Q3650" s="215" t="s">
        <v>18813</v>
      </c>
    </row>
    <row r="3651" spans="1:17" s="208" customFormat="1" ht="12">
      <c r="A3651" s="209" t="str">
        <f t="shared" si="114"/>
        <v>1902488021194890103</v>
      </c>
      <c r="B3651" s="210" t="s">
        <v>19461</v>
      </c>
      <c r="C3651" s="211" t="s">
        <v>2877</v>
      </c>
      <c r="D3651" s="211" t="s">
        <v>2877</v>
      </c>
      <c r="E3651" s="211" t="s">
        <v>17669</v>
      </c>
      <c r="F3651" s="211" t="s">
        <v>2876</v>
      </c>
      <c r="G3651" s="211" t="s">
        <v>19462</v>
      </c>
      <c r="H3651" s="212" t="s">
        <v>2875</v>
      </c>
      <c r="I3651" s="213" t="s">
        <v>19463</v>
      </c>
      <c r="J3651" s="201" t="str">
        <f t="shared" si="115"/>
        <v>0664</v>
      </c>
      <c r="K3651" s="209"/>
      <c r="L3651" s="209"/>
      <c r="M3651" s="214"/>
      <c r="N3651" s="209" t="s">
        <v>18777</v>
      </c>
      <c r="O3651" s="215" t="s">
        <v>18778</v>
      </c>
      <c r="P3651" s="215" t="s">
        <v>18812</v>
      </c>
      <c r="Q3651" s="215" t="s">
        <v>18813</v>
      </c>
    </row>
    <row r="3652" spans="1:17" s="208" customFormat="1" ht="12">
      <c r="A3652" s="209" t="str">
        <f t="shared" si="114"/>
        <v>1904229011063503399</v>
      </c>
      <c r="B3652" s="210" t="s">
        <v>19464</v>
      </c>
      <c r="C3652" s="211" t="s">
        <v>17670</v>
      </c>
      <c r="D3652" s="211" t="s">
        <v>17670</v>
      </c>
      <c r="E3652" s="211" t="s">
        <v>17671</v>
      </c>
      <c r="F3652" s="211" t="s">
        <v>17671</v>
      </c>
      <c r="G3652" s="211" t="s">
        <v>17672</v>
      </c>
      <c r="H3652" s="212" t="s">
        <v>17673</v>
      </c>
      <c r="I3652" s="213" t="s">
        <v>19465</v>
      </c>
      <c r="J3652" s="201" t="str">
        <f t="shared" si="115"/>
        <v>0665</v>
      </c>
      <c r="K3652" s="209"/>
      <c r="L3652" s="209"/>
      <c r="M3652" s="214"/>
      <c r="N3652" s="209" t="s">
        <v>18905</v>
      </c>
      <c r="O3652" s="215" t="s">
        <v>18906</v>
      </c>
      <c r="P3652" s="215" t="s">
        <v>18812</v>
      </c>
      <c r="Q3652" s="215" t="s">
        <v>18813</v>
      </c>
    </row>
    <row r="3653" spans="1:17" s="208" customFormat="1" ht="12">
      <c r="A3653" s="209" t="str">
        <f t="shared" si="114"/>
        <v>1908097011609091693</v>
      </c>
      <c r="B3653" s="210" t="s">
        <v>19466</v>
      </c>
      <c r="C3653" s="211" t="s">
        <v>1413</v>
      </c>
      <c r="D3653" s="211" t="s">
        <v>1413</v>
      </c>
      <c r="E3653" s="211" t="s">
        <v>1412</v>
      </c>
      <c r="F3653" s="211" t="s">
        <v>1412</v>
      </c>
      <c r="G3653" s="211" t="s">
        <v>2220</v>
      </c>
      <c r="H3653" s="212" t="s">
        <v>2219</v>
      </c>
      <c r="I3653" s="213" t="s">
        <v>1414</v>
      </c>
      <c r="J3653" s="201" t="str">
        <f t="shared" si="115"/>
        <v>0666</v>
      </c>
      <c r="K3653" s="209"/>
      <c r="L3653" s="209"/>
      <c r="M3653" s="214"/>
      <c r="N3653" s="209" t="s">
        <v>18866</v>
      </c>
      <c r="O3653" s="215" t="s">
        <v>18867</v>
      </c>
      <c r="P3653" s="215" t="s">
        <v>18868</v>
      </c>
      <c r="Q3653" s="215" t="s">
        <v>18869</v>
      </c>
    </row>
    <row r="3654" spans="1:17" s="208" customFormat="1" ht="12">
      <c r="A3654" s="209" t="str">
        <f t="shared" si="114"/>
        <v>1908956011598710592</v>
      </c>
      <c r="B3654" s="210" t="s">
        <v>19467</v>
      </c>
      <c r="C3654" s="211" t="s">
        <v>403</v>
      </c>
      <c r="D3654" s="211" t="s">
        <v>403</v>
      </c>
      <c r="E3654" s="211" t="s">
        <v>402</v>
      </c>
      <c r="F3654" s="211" t="s">
        <v>402</v>
      </c>
      <c r="G3654" s="211" t="s">
        <v>1778</v>
      </c>
      <c r="H3654" s="212" t="s">
        <v>17674</v>
      </c>
      <c r="I3654" s="213" t="s">
        <v>404</v>
      </c>
      <c r="J3654" s="201" t="str">
        <f t="shared" si="115"/>
        <v>0667</v>
      </c>
      <c r="K3654" s="209"/>
      <c r="L3654" s="209"/>
      <c r="M3654" s="214"/>
      <c r="N3654" s="209" t="s">
        <v>18765</v>
      </c>
      <c r="O3654" s="215" t="s">
        <v>18766</v>
      </c>
      <c r="P3654" s="215" t="s">
        <v>18767</v>
      </c>
      <c r="Q3654" s="215" t="s">
        <v>18768</v>
      </c>
    </row>
    <row r="3655" spans="1:17" s="208" customFormat="1" ht="12">
      <c r="A3655" s="209" t="str">
        <f t="shared" si="114"/>
        <v>1908956021598710592</v>
      </c>
      <c r="B3655" s="210" t="s">
        <v>19467</v>
      </c>
      <c r="C3655" s="211" t="s">
        <v>403</v>
      </c>
      <c r="D3655" s="211" t="s">
        <v>403</v>
      </c>
      <c r="E3655" s="211" t="s">
        <v>17676</v>
      </c>
      <c r="F3655" s="211" t="s">
        <v>402</v>
      </c>
      <c r="G3655" s="211" t="s">
        <v>1778</v>
      </c>
      <c r="H3655" s="212" t="s">
        <v>17674</v>
      </c>
      <c r="I3655" s="213" t="s">
        <v>404</v>
      </c>
      <c r="J3655" s="201" t="str">
        <f t="shared" si="115"/>
        <v>0667</v>
      </c>
      <c r="K3655" s="209"/>
      <c r="L3655" s="209"/>
      <c r="M3655" s="214"/>
      <c r="N3655" s="209" t="s">
        <v>18765</v>
      </c>
      <c r="O3655" s="215" t="s">
        <v>18766</v>
      </c>
      <c r="P3655" s="215" t="s">
        <v>18767</v>
      </c>
      <c r="Q3655" s="215" t="s">
        <v>18768</v>
      </c>
    </row>
    <row r="3656" spans="1:17" s="208" customFormat="1" ht="12">
      <c r="A3656" s="209" t="str">
        <f t="shared" si="114"/>
        <v>##1598710592</v>
      </c>
      <c r="B3656" s="210" t="s">
        <v>19467</v>
      </c>
      <c r="C3656" s="211" t="s">
        <v>403</v>
      </c>
      <c r="D3656" s="211" t="s">
        <v>403</v>
      </c>
      <c r="E3656" s="211" t="s">
        <v>3649</v>
      </c>
      <c r="F3656" s="211" t="s">
        <v>402</v>
      </c>
      <c r="G3656" s="211" t="s">
        <v>1778</v>
      </c>
      <c r="H3656" s="212" t="s">
        <v>17674</v>
      </c>
      <c r="I3656" s="213" t="s">
        <v>404</v>
      </c>
      <c r="J3656" s="201" t="str">
        <f t="shared" si="115"/>
        <v>0667</v>
      </c>
      <c r="K3656" s="209"/>
      <c r="L3656" s="209"/>
      <c r="M3656" s="214"/>
      <c r="N3656" s="209" t="s">
        <v>18765</v>
      </c>
      <c r="O3656" s="215" t="s">
        <v>18766</v>
      </c>
      <c r="P3656" s="215" t="s">
        <v>18767</v>
      </c>
      <c r="Q3656" s="215" t="s">
        <v>18768</v>
      </c>
    </row>
    <row r="3657" spans="1:17" s="208" customFormat="1" ht="12">
      <c r="A3657" s="209" t="str">
        <f t="shared" si="114"/>
        <v>1598710592MR1598710592</v>
      </c>
      <c r="B3657" s="210" t="s">
        <v>19467</v>
      </c>
      <c r="C3657" s="211" t="s">
        <v>403</v>
      </c>
      <c r="D3657" s="211" t="s">
        <v>403</v>
      </c>
      <c r="E3657" s="211" t="s">
        <v>17675</v>
      </c>
      <c r="F3657" s="211" t="s">
        <v>402</v>
      </c>
      <c r="G3657" s="211" t="s">
        <v>1778</v>
      </c>
      <c r="H3657" s="212" t="s">
        <v>17674</v>
      </c>
      <c r="I3657" s="213" t="s">
        <v>404</v>
      </c>
      <c r="J3657" s="201" t="str">
        <f t="shared" si="115"/>
        <v>0667</v>
      </c>
      <c r="K3657" s="209"/>
      <c r="L3657" s="209"/>
      <c r="M3657" s="214"/>
      <c r="N3657" s="209" t="s">
        <v>18765</v>
      </c>
      <c r="O3657" s="215" t="s">
        <v>18766</v>
      </c>
      <c r="P3657" s="215" t="s">
        <v>18767</v>
      </c>
      <c r="Q3657" s="215" t="s">
        <v>18768</v>
      </c>
    </row>
    <row r="3658" spans="1:17" s="208" customFormat="1" ht="12">
      <c r="A3658" s="209" t="str">
        <f t="shared" si="114"/>
        <v>1910804011013075167</v>
      </c>
      <c r="B3658" s="210" t="s">
        <v>19468</v>
      </c>
      <c r="C3658" s="211" t="s">
        <v>17677</v>
      </c>
      <c r="D3658" s="211" t="s">
        <v>17677</v>
      </c>
      <c r="E3658" s="211" t="s">
        <v>17678</v>
      </c>
      <c r="F3658" s="211" t="s">
        <v>17678</v>
      </c>
      <c r="G3658" s="211" t="s">
        <v>17679</v>
      </c>
      <c r="H3658" s="212" t="s">
        <v>17680</v>
      </c>
      <c r="I3658" s="213" t="s">
        <v>19469</v>
      </c>
      <c r="J3658" s="201" t="str">
        <f t="shared" si="115"/>
        <v>0668</v>
      </c>
      <c r="K3658" s="209"/>
      <c r="L3658" s="209"/>
      <c r="M3658" s="214"/>
      <c r="N3658" s="209" t="s">
        <v>18765</v>
      </c>
      <c r="O3658" s="215" t="s">
        <v>18766</v>
      </c>
      <c r="P3658" s="215" t="s">
        <v>18812</v>
      </c>
      <c r="Q3658" s="215" t="s">
        <v>18813</v>
      </c>
    </row>
    <row r="3659" spans="1:17" s="208" customFormat="1" ht="12">
      <c r="A3659" s="209" t="str">
        <f t="shared" si="114"/>
        <v>1910804021013075167</v>
      </c>
      <c r="B3659" s="210" t="s">
        <v>19468</v>
      </c>
      <c r="C3659" s="211" t="s">
        <v>17677</v>
      </c>
      <c r="D3659" s="211" t="s">
        <v>17677</v>
      </c>
      <c r="E3659" s="211" t="s">
        <v>17681</v>
      </c>
      <c r="F3659" s="211" t="s">
        <v>17678</v>
      </c>
      <c r="G3659" s="211" t="s">
        <v>17679</v>
      </c>
      <c r="H3659" s="212" t="s">
        <v>17680</v>
      </c>
      <c r="I3659" s="213" t="s">
        <v>19469</v>
      </c>
      <c r="J3659" s="201" t="str">
        <f t="shared" si="115"/>
        <v>0668</v>
      </c>
      <c r="K3659" s="209"/>
      <c r="L3659" s="209"/>
      <c r="M3659" s="214"/>
      <c r="N3659" s="209" t="s">
        <v>18765</v>
      </c>
      <c r="O3659" s="215" t="s">
        <v>18766</v>
      </c>
      <c r="P3659" s="215" t="s">
        <v>18812</v>
      </c>
      <c r="Q3659" s="215" t="s">
        <v>18813</v>
      </c>
    </row>
    <row r="3660" spans="1:17" s="208" customFormat="1" ht="12">
      <c r="A3660" s="209" t="str">
        <f t="shared" si="114"/>
        <v>1918161011205884491</v>
      </c>
      <c r="B3660" s="210" t="s">
        <v>19470</v>
      </c>
      <c r="C3660" s="211" t="s">
        <v>17682</v>
      </c>
      <c r="D3660" s="211" t="s">
        <v>17682</v>
      </c>
      <c r="E3660" s="211" t="s">
        <v>17683</v>
      </c>
      <c r="F3660" s="211" t="s">
        <v>17683</v>
      </c>
      <c r="G3660" s="211" t="s">
        <v>17684</v>
      </c>
      <c r="H3660" s="212" t="s">
        <v>17680</v>
      </c>
      <c r="I3660" s="213" t="s">
        <v>19471</v>
      </c>
      <c r="J3660" s="201" t="str">
        <f t="shared" si="115"/>
        <v>0671</v>
      </c>
      <c r="K3660" s="209"/>
      <c r="L3660" s="209"/>
      <c r="M3660" s="214"/>
      <c r="N3660" s="209" t="s">
        <v>18765</v>
      </c>
      <c r="O3660" s="215" t="s">
        <v>18766</v>
      </c>
      <c r="P3660" s="215" t="s">
        <v>18812</v>
      </c>
      <c r="Q3660" s="215" t="s">
        <v>18813</v>
      </c>
    </row>
    <row r="3661" spans="1:17" s="208" customFormat="1" ht="12">
      <c r="A3661" s="209" t="str">
        <f t="shared" si="114"/>
        <v>1918161021205884491</v>
      </c>
      <c r="B3661" s="210" t="s">
        <v>19470</v>
      </c>
      <c r="C3661" s="211" t="s">
        <v>17682</v>
      </c>
      <c r="D3661" s="211" t="s">
        <v>17682</v>
      </c>
      <c r="E3661" s="211" t="s">
        <v>17685</v>
      </c>
      <c r="F3661" s="211" t="s">
        <v>17683</v>
      </c>
      <c r="G3661" s="211" t="s">
        <v>17684</v>
      </c>
      <c r="H3661" s="212" t="s">
        <v>17680</v>
      </c>
      <c r="I3661" s="213" t="s">
        <v>19471</v>
      </c>
      <c r="J3661" s="201" t="str">
        <f t="shared" si="115"/>
        <v>0671</v>
      </c>
      <c r="K3661" s="209"/>
      <c r="L3661" s="209"/>
      <c r="M3661" s="214"/>
      <c r="N3661" s="209" t="s">
        <v>18765</v>
      </c>
      <c r="O3661" s="215" t="s">
        <v>18766</v>
      </c>
      <c r="P3661" s="215" t="s">
        <v>18812</v>
      </c>
      <c r="Q3661" s="215" t="s">
        <v>18813</v>
      </c>
    </row>
    <row r="3662" spans="1:17" s="208" customFormat="1" ht="12">
      <c r="A3662" s="209" t="str">
        <f t="shared" si="114"/>
        <v>##1205884491</v>
      </c>
      <c r="B3662" s="210" t="s">
        <v>19470</v>
      </c>
      <c r="C3662" s="211" t="s">
        <v>17682</v>
      </c>
      <c r="D3662" s="211" t="s">
        <v>17682</v>
      </c>
      <c r="E3662" s="211" t="s">
        <v>3649</v>
      </c>
      <c r="F3662" s="211" t="s">
        <v>17683</v>
      </c>
      <c r="G3662" s="211" t="s">
        <v>17684</v>
      </c>
      <c r="H3662" s="212" t="s">
        <v>17680</v>
      </c>
      <c r="I3662" s="213" t="s">
        <v>19471</v>
      </c>
      <c r="J3662" s="201" t="str">
        <f t="shared" si="115"/>
        <v>0671</v>
      </c>
      <c r="K3662" s="209"/>
      <c r="L3662" s="209"/>
      <c r="M3662" s="214"/>
      <c r="N3662" s="209" t="s">
        <v>18765</v>
      </c>
      <c r="O3662" s="215" t="s">
        <v>18766</v>
      </c>
      <c r="P3662" s="215" t="s">
        <v>18812</v>
      </c>
      <c r="Q3662" s="215" t="s">
        <v>18813</v>
      </c>
    </row>
    <row r="3663" spans="1:17" s="208" customFormat="1" ht="12">
      <c r="A3663" s="209" t="str">
        <f t="shared" si="114"/>
        <v>1919680011386779304</v>
      </c>
      <c r="B3663" s="210" t="s">
        <v>19472</v>
      </c>
      <c r="C3663" s="211" t="s">
        <v>1376</v>
      </c>
      <c r="D3663" s="211" t="s">
        <v>1376</v>
      </c>
      <c r="E3663" s="211" t="s">
        <v>3563</v>
      </c>
      <c r="F3663" s="211" t="s">
        <v>1375</v>
      </c>
      <c r="G3663" s="211" t="s">
        <v>3261</v>
      </c>
      <c r="H3663" s="212" t="s">
        <v>2881</v>
      </c>
      <c r="I3663" s="213" t="s">
        <v>1377</v>
      </c>
      <c r="J3663" s="201" t="str">
        <f t="shared" si="115"/>
        <v>0672</v>
      </c>
      <c r="K3663" s="209"/>
      <c r="L3663" s="209"/>
      <c r="M3663" s="214"/>
      <c r="N3663" s="209" t="s">
        <v>18884</v>
      </c>
      <c r="O3663" s="215" t="s">
        <v>18885</v>
      </c>
      <c r="P3663" s="215" t="s">
        <v>19473</v>
      </c>
      <c r="Q3663" s="215" t="s">
        <v>19474</v>
      </c>
    </row>
    <row r="3664" spans="1:17" s="208" customFormat="1" ht="12">
      <c r="A3664" s="209" t="str">
        <f t="shared" si="114"/>
        <v>1919680021386779304</v>
      </c>
      <c r="B3664" s="210" t="s">
        <v>19472</v>
      </c>
      <c r="C3664" s="211" t="s">
        <v>1376</v>
      </c>
      <c r="D3664" s="211" t="s">
        <v>1376</v>
      </c>
      <c r="E3664" s="211" t="s">
        <v>1375</v>
      </c>
      <c r="F3664" s="211" t="s">
        <v>1375</v>
      </c>
      <c r="G3664" s="211" t="s">
        <v>3261</v>
      </c>
      <c r="H3664" s="212" t="s">
        <v>2881</v>
      </c>
      <c r="I3664" s="213" t="s">
        <v>1377</v>
      </c>
      <c r="J3664" s="201" t="str">
        <f t="shared" si="115"/>
        <v>0672</v>
      </c>
      <c r="K3664" s="209"/>
      <c r="L3664" s="209"/>
      <c r="M3664" s="214"/>
      <c r="N3664" s="209" t="s">
        <v>18884</v>
      </c>
      <c r="O3664" s="215" t="s">
        <v>18885</v>
      </c>
      <c r="P3664" s="215" t="s">
        <v>19473</v>
      </c>
      <c r="Q3664" s="215" t="s">
        <v>19474</v>
      </c>
    </row>
    <row r="3665" spans="1:17" s="208" customFormat="1" ht="12">
      <c r="A3665" s="209" t="str">
        <f t="shared" si="114"/>
        <v>##1386779304</v>
      </c>
      <c r="B3665" s="210" t="s">
        <v>19472</v>
      </c>
      <c r="C3665" s="211" t="s">
        <v>1376</v>
      </c>
      <c r="D3665" s="211" t="s">
        <v>1376</v>
      </c>
      <c r="E3665" s="211" t="s">
        <v>3649</v>
      </c>
      <c r="F3665" s="211" t="s">
        <v>1375</v>
      </c>
      <c r="G3665" s="211" t="s">
        <v>3261</v>
      </c>
      <c r="H3665" s="212" t="s">
        <v>2881</v>
      </c>
      <c r="I3665" s="213" t="s">
        <v>1377</v>
      </c>
      <c r="J3665" s="201" t="str">
        <f t="shared" si="115"/>
        <v>0672</v>
      </c>
      <c r="K3665" s="209"/>
      <c r="L3665" s="209"/>
      <c r="M3665" s="214"/>
      <c r="N3665" s="209" t="s">
        <v>18884</v>
      </c>
      <c r="O3665" s="215" t="s">
        <v>18885</v>
      </c>
      <c r="P3665" s="215" t="s">
        <v>19473</v>
      </c>
      <c r="Q3665" s="215" t="s">
        <v>19474</v>
      </c>
    </row>
    <row r="3666" spans="1:17" s="208" customFormat="1" ht="12">
      <c r="A3666" s="209" t="str">
        <f t="shared" si="114"/>
        <v>1926222011376662296</v>
      </c>
      <c r="B3666" s="210" t="s">
        <v>19475</v>
      </c>
      <c r="C3666" s="211" t="s">
        <v>560</v>
      </c>
      <c r="D3666" s="211" t="s">
        <v>560</v>
      </c>
      <c r="E3666" s="211" t="s">
        <v>559</v>
      </c>
      <c r="F3666" s="211" t="s">
        <v>559</v>
      </c>
      <c r="G3666" s="211" t="s">
        <v>2222</v>
      </c>
      <c r="H3666" s="212" t="s">
        <v>2221</v>
      </c>
      <c r="I3666" s="213" t="s">
        <v>19476</v>
      </c>
      <c r="J3666" s="201" t="str">
        <f t="shared" si="115"/>
        <v>0674</v>
      </c>
      <c r="K3666" s="209"/>
      <c r="L3666" s="209"/>
      <c r="M3666" s="214"/>
      <c r="N3666" s="209" t="s">
        <v>18777</v>
      </c>
      <c r="O3666" s="215" t="s">
        <v>18778</v>
      </c>
      <c r="P3666" s="215" t="s">
        <v>18800</v>
      </c>
      <c r="Q3666" s="215" t="s">
        <v>18801</v>
      </c>
    </row>
    <row r="3667" spans="1:17" s="208" customFormat="1" ht="12">
      <c r="A3667" s="209" t="str">
        <f t="shared" si="114"/>
        <v>1926222021376662296</v>
      </c>
      <c r="B3667" s="210" t="s">
        <v>19475</v>
      </c>
      <c r="C3667" s="211" t="s">
        <v>560</v>
      </c>
      <c r="D3667" s="211" t="s">
        <v>560</v>
      </c>
      <c r="E3667" s="211" t="s">
        <v>17686</v>
      </c>
      <c r="F3667" s="211" t="s">
        <v>559</v>
      </c>
      <c r="G3667" s="211" t="s">
        <v>2222</v>
      </c>
      <c r="H3667" s="212" t="s">
        <v>2221</v>
      </c>
      <c r="I3667" s="213" t="s">
        <v>19476</v>
      </c>
      <c r="J3667" s="201" t="str">
        <f t="shared" si="115"/>
        <v>0674</v>
      </c>
      <c r="K3667" s="209"/>
      <c r="L3667" s="209"/>
      <c r="M3667" s="214"/>
      <c r="N3667" s="209" t="s">
        <v>18777</v>
      </c>
      <c r="O3667" s="215" t="s">
        <v>18778</v>
      </c>
      <c r="P3667" s="215" t="s">
        <v>18800</v>
      </c>
      <c r="Q3667" s="215" t="s">
        <v>18801</v>
      </c>
    </row>
    <row r="3668" spans="1:17" s="208" customFormat="1" ht="12">
      <c r="A3668" s="209" t="str">
        <f t="shared" si="114"/>
        <v>##1376662296</v>
      </c>
      <c r="B3668" s="210" t="s">
        <v>19475</v>
      </c>
      <c r="C3668" s="211" t="s">
        <v>560</v>
      </c>
      <c r="D3668" s="211" t="s">
        <v>560</v>
      </c>
      <c r="E3668" s="211" t="s">
        <v>3649</v>
      </c>
      <c r="F3668" s="211" t="s">
        <v>559</v>
      </c>
      <c r="G3668" s="211" t="s">
        <v>2222</v>
      </c>
      <c r="H3668" s="212" t="s">
        <v>2221</v>
      </c>
      <c r="I3668" s="213" t="s">
        <v>19476</v>
      </c>
      <c r="J3668" s="201" t="str">
        <f t="shared" si="115"/>
        <v>0674</v>
      </c>
      <c r="K3668" s="209"/>
      <c r="L3668" s="209"/>
      <c r="M3668" s="214"/>
      <c r="N3668" s="209" t="s">
        <v>18777</v>
      </c>
      <c r="O3668" s="215" t="s">
        <v>18778</v>
      </c>
      <c r="P3668" s="215" t="s">
        <v>18800</v>
      </c>
      <c r="Q3668" s="215" t="s">
        <v>18801</v>
      </c>
    </row>
    <row r="3669" spans="1:17" s="208" customFormat="1" ht="12">
      <c r="A3669" s="209" t="str">
        <f t="shared" si="114"/>
        <v>1Q-H0HH1179011376662296</v>
      </c>
      <c r="B3669" s="210" t="s">
        <v>19475</v>
      </c>
      <c r="C3669" s="211" t="s">
        <v>560</v>
      </c>
      <c r="D3669" s="211" t="s">
        <v>560</v>
      </c>
      <c r="E3669" s="211" t="s">
        <v>17687</v>
      </c>
      <c r="F3669" s="211" t="s">
        <v>559</v>
      </c>
      <c r="G3669" s="211" t="s">
        <v>2222</v>
      </c>
      <c r="H3669" s="212" t="s">
        <v>2221</v>
      </c>
      <c r="I3669" s="213" t="s">
        <v>19476</v>
      </c>
      <c r="J3669" s="201" t="str">
        <f t="shared" si="115"/>
        <v>0674</v>
      </c>
      <c r="K3669" s="209"/>
      <c r="L3669" s="209"/>
      <c r="M3669" s="214"/>
      <c r="N3669" s="209" t="s">
        <v>18777</v>
      </c>
      <c r="O3669" s="215" t="s">
        <v>18778</v>
      </c>
      <c r="P3669" s="215" t="s">
        <v>18800</v>
      </c>
      <c r="Q3669" s="215" t="s">
        <v>18801</v>
      </c>
    </row>
    <row r="3670" spans="1:17" s="208" customFormat="1" ht="12">
      <c r="A3670" s="209" t="str">
        <f t="shared" si="114"/>
        <v>1926735011821045592</v>
      </c>
      <c r="B3670" s="210" t="s">
        <v>19477</v>
      </c>
      <c r="C3670" s="211" t="s">
        <v>17688</v>
      </c>
      <c r="D3670" s="211" t="s">
        <v>17688</v>
      </c>
      <c r="E3670" s="211" t="s">
        <v>17689</v>
      </c>
      <c r="F3670" s="211" t="s">
        <v>17689</v>
      </c>
      <c r="G3670" s="211" t="s">
        <v>17690</v>
      </c>
      <c r="H3670" s="212" t="s">
        <v>17691</v>
      </c>
      <c r="I3670" s="213" t="s">
        <v>19478</v>
      </c>
      <c r="J3670" s="201" t="str">
        <f t="shared" si="115"/>
        <v>0675</v>
      </c>
      <c r="K3670" s="209"/>
      <c r="L3670" s="209"/>
      <c r="M3670" s="214"/>
      <c r="N3670" s="209" t="s">
        <v>18777</v>
      </c>
      <c r="O3670" s="215" t="s">
        <v>18778</v>
      </c>
      <c r="P3670" s="215" t="s">
        <v>18800</v>
      </c>
      <c r="Q3670" s="215" t="s">
        <v>18801</v>
      </c>
    </row>
    <row r="3671" spans="1:17" s="208" customFormat="1" ht="12">
      <c r="A3671" s="209" t="str">
        <f t="shared" si="114"/>
        <v>1926735021821045592</v>
      </c>
      <c r="B3671" s="210" t="s">
        <v>19477</v>
      </c>
      <c r="C3671" s="211" t="s">
        <v>17688</v>
      </c>
      <c r="D3671" s="211" t="s">
        <v>17688</v>
      </c>
      <c r="E3671" s="211" t="s">
        <v>17692</v>
      </c>
      <c r="F3671" s="211" t="s">
        <v>17689</v>
      </c>
      <c r="G3671" s="211" t="s">
        <v>17690</v>
      </c>
      <c r="H3671" s="212" t="s">
        <v>17691</v>
      </c>
      <c r="I3671" s="213" t="s">
        <v>19478</v>
      </c>
      <c r="J3671" s="201" t="str">
        <f t="shared" si="115"/>
        <v>0675</v>
      </c>
      <c r="K3671" s="209"/>
      <c r="L3671" s="209"/>
      <c r="M3671" s="214"/>
      <c r="N3671" s="209" t="s">
        <v>18777</v>
      </c>
      <c r="O3671" s="215" t="s">
        <v>18778</v>
      </c>
      <c r="P3671" s="215" t="s">
        <v>18800</v>
      </c>
      <c r="Q3671" s="215" t="s">
        <v>18801</v>
      </c>
    </row>
    <row r="3672" spans="1:17" s="208" customFormat="1" ht="12">
      <c r="A3672" s="209" t="str">
        <f t="shared" si="114"/>
        <v>##1821045592</v>
      </c>
      <c r="B3672" s="210" t="s">
        <v>19477</v>
      </c>
      <c r="C3672" s="211" t="s">
        <v>17688</v>
      </c>
      <c r="D3672" s="211" t="s">
        <v>17688</v>
      </c>
      <c r="E3672" s="211" t="s">
        <v>3649</v>
      </c>
      <c r="F3672" s="211" t="s">
        <v>17689</v>
      </c>
      <c r="G3672" s="211" t="s">
        <v>17690</v>
      </c>
      <c r="H3672" s="212" t="s">
        <v>17691</v>
      </c>
      <c r="I3672" s="213" t="s">
        <v>19478</v>
      </c>
      <c r="J3672" s="201" t="str">
        <f t="shared" si="115"/>
        <v>0675</v>
      </c>
      <c r="K3672" s="209"/>
      <c r="L3672" s="209"/>
      <c r="M3672" s="214"/>
      <c r="N3672" s="209" t="s">
        <v>18777</v>
      </c>
      <c r="O3672" s="215" t="s">
        <v>18778</v>
      </c>
      <c r="P3672" s="215" t="s">
        <v>18800</v>
      </c>
      <c r="Q3672" s="215" t="s">
        <v>18801</v>
      </c>
    </row>
    <row r="3673" spans="1:17" s="208" customFormat="1" ht="12">
      <c r="A3673" s="209" t="str">
        <f t="shared" si="114"/>
        <v>8W-QMA0000023353011821045592</v>
      </c>
      <c r="B3673" s="210" t="s">
        <v>19477</v>
      </c>
      <c r="C3673" s="211" t="s">
        <v>17688</v>
      </c>
      <c r="D3673" s="211" t="s">
        <v>17688</v>
      </c>
      <c r="E3673" s="211" t="s">
        <v>17693</v>
      </c>
      <c r="F3673" s="211" t="s">
        <v>17689</v>
      </c>
      <c r="G3673" s="211" t="s">
        <v>17690</v>
      </c>
      <c r="H3673" s="212" t="s">
        <v>17691</v>
      </c>
      <c r="I3673" s="213" t="s">
        <v>19478</v>
      </c>
      <c r="J3673" s="201" t="str">
        <f t="shared" si="115"/>
        <v>0675</v>
      </c>
      <c r="K3673" s="209"/>
      <c r="L3673" s="209"/>
      <c r="M3673" s="214"/>
      <c r="N3673" s="209" t="s">
        <v>18777</v>
      </c>
      <c r="O3673" s="215" t="s">
        <v>18778</v>
      </c>
      <c r="P3673" s="215" t="s">
        <v>18800</v>
      </c>
      <c r="Q3673" s="215" t="s">
        <v>18801</v>
      </c>
    </row>
    <row r="3674" spans="1:17" s="208" customFormat="1" ht="12">
      <c r="A3674" s="209" t="str">
        <f t="shared" si="114"/>
        <v>1364861041295843787</v>
      </c>
      <c r="B3674" s="210" t="s">
        <v>19479</v>
      </c>
      <c r="C3674" s="211" t="s">
        <v>245</v>
      </c>
      <c r="D3674" s="211" t="s">
        <v>245</v>
      </c>
      <c r="E3674" s="211" t="s">
        <v>17694</v>
      </c>
      <c r="F3674" s="211" t="s">
        <v>244</v>
      </c>
      <c r="G3674" s="211" t="s">
        <v>1955</v>
      </c>
      <c r="H3674" s="212" t="s">
        <v>3141</v>
      </c>
      <c r="I3674" s="213" t="s">
        <v>246</v>
      </c>
      <c r="J3674" s="201" t="str">
        <f t="shared" si="115"/>
        <v>0676</v>
      </c>
      <c r="K3674" s="209"/>
      <c r="L3674" s="209"/>
      <c r="M3674" s="214"/>
      <c r="N3674" s="209" t="s">
        <v>18765</v>
      </c>
      <c r="O3674" s="215" t="s">
        <v>18766</v>
      </c>
      <c r="P3674" s="215" t="s">
        <v>18781</v>
      </c>
      <c r="Q3674" s="215" t="s">
        <v>18782</v>
      </c>
    </row>
    <row r="3675" spans="1:17" s="208" customFormat="1" ht="12">
      <c r="A3675" s="209" t="str">
        <f t="shared" si="114"/>
        <v>1364861051295843787</v>
      </c>
      <c r="B3675" s="210" t="s">
        <v>19479</v>
      </c>
      <c r="C3675" s="211" t="s">
        <v>245</v>
      </c>
      <c r="D3675" s="211" t="s">
        <v>245</v>
      </c>
      <c r="E3675" s="211" t="s">
        <v>17695</v>
      </c>
      <c r="F3675" s="211" t="s">
        <v>244</v>
      </c>
      <c r="G3675" s="211" t="s">
        <v>1955</v>
      </c>
      <c r="H3675" s="212" t="s">
        <v>3141</v>
      </c>
      <c r="I3675" s="213" t="s">
        <v>246</v>
      </c>
      <c r="J3675" s="201" t="str">
        <f t="shared" si="115"/>
        <v>0676</v>
      </c>
      <c r="K3675" s="209"/>
      <c r="L3675" s="209"/>
      <c r="M3675" s="214"/>
      <c r="N3675" s="209" t="s">
        <v>18765</v>
      </c>
      <c r="O3675" s="215" t="s">
        <v>18766</v>
      </c>
      <c r="P3675" s="215" t="s">
        <v>18781</v>
      </c>
      <c r="Q3675" s="215" t="s">
        <v>18782</v>
      </c>
    </row>
    <row r="3676" spans="1:17" s="208" customFormat="1" ht="12">
      <c r="A3676" s="209" t="str">
        <f t="shared" si="114"/>
        <v>1927519011295843787</v>
      </c>
      <c r="B3676" s="210" t="s">
        <v>19479</v>
      </c>
      <c r="C3676" s="211" t="s">
        <v>245</v>
      </c>
      <c r="D3676" s="211" t="s">
        <v>245</v>
      </c>
      <c r="E3676" s="211" t="s">
        <v>244</v>
      </c>
      <c r="F3676" s="211" t="s">
        <v>244</v>
      </c>
      <c r="G3676" s="211" t="s">
        <v>1955</v>
      </c>
      <c r="H3676" s="212" t="s">
        <v>3141</v>
      </c>
      <c r="I3676" s="213" t="s">
        <v>246</v>
      </c>
      <c r="J3676" s="201" t="str">
        <f t="shared" si="115"/>
        <v>0676</v>
      </c>
      <c r="K3676" s="209"/>
      <c r="L3676" s="209"/>
      <c r="M3676" s="214"/>
      <c r="N3676" s="209" t="s">
        <v>18765</v>
      </c>
      <c r="O3676" s="215" t="s">
        <v>18766</v>
      </c>
      <c r="P3676" s="215" t="s">
        <v>18781</v>
      </c>
      <c r="Q3676" s="215" t="s">
        <v>18782</v>
      </c>
    </row>
    <row r="3677" spans="1:17" s="208" customFormat="1" ht="12">
      <c r="A3677" s="209" t="str">
        <f t="shared" si="114"/>
        <v>1927519011679789721</v>
      </c>
      <c r="B3677" s="210" t="s">
        <v>19479</v>
      </c>
      <c r="C3677" s="211" t="s">
        <v>17696</v>
      </c>
      <c r="D3677" s="211" t="s">
        <v>245</v>
      </c>
      <c r="E3677" s="211" t="s">
        <v>244</v>
      </c>
      <c r="F3677" s="211" t="s">
        <v>244</v>
      </c>
      <c r="G3677" s="211" t="s">
        <v>1955</v>
      </c>
      <c r="H3677" s="212" t="s">
        <v>3141</v>
      </c>
      <c r="I3677" s="213" t="s">
        <v>246</v>
      </c>
      <c r="J3677" s="201" t="str">
        <f t="shared" si="115"/>
        <v>0676</v>
      </c>
      <c r="K3677" s="209" t="s">
        <v>9256</v>
      </c>
      <c r="L3677" s="209"/>
      <c r="M3677" s="214"/>
      <c r="N3677" s="209" t="s">
        <v>18765</v>
      </c>
      <c r="O3677" s="215" t="s">
        <v>18766</v>
      </c>
      <c r="P3677" s="215" t="s">
        <v>18781</v>
      </c>
      <c r="Q3677" s="215" t="s">
        <v>18782</v>
      </c>
    </row>
    <row r="3678" spans="1:17" s="208" customFormat="1" ht="12">
      <c r="A3678" s="209" t="str">
        <f t="shared" si="114"/>
        <v>1927519021295843787</v>
      </c>
      <c r="B3678" s="210" t="s">
        <v>19479</v>
      </c>
      <c r="C3678" s="211" t="s">
        <v>245</v>
      </c>
      <c r="D3678" s="211" t="s">
        <v>245</v>
      </c>
      <c r="E3678" s="211" t="s">
        <v>17697</v>
      </c>
      <c r="F3678" s="211" t="s">
        <v>244</v>
      </c>
      <c r="G3678" s="211" t="s">
        <v>1955</v>
      </c>
      <c r="H3678" s="212" t="s">
        <v>3141</v>
      </c>
      <c r="I3678" s="213" t="s">
        <v>246</v>
      </c>
      <c r="J3678" s="201" t="str">
        <f t="shared" si="115"/>
        <v>0676</v>
      </c>
      <c r="K3678" s="209"/>
      <c r="L3678" s="209"/>
      <c r="M3678" s="214"/>
      <c r="N3678" s="209" t="s">
        <v>18765</v>
      </c>
      <c r="O3678" s="215" t="s">
        <v>18766</v>
      </c>
      <c r="P3678" s="215" t="s">
        <v>18781</v>
      </c>
      <c r="Q3678" s="215" t="s">
        <v>18782</v>
      </c>
    </row>
    <row r="3679" spans="1:17" s="208" customFormat="1" ht="12">
      <c r="A3679" s="209" t="str">
        <f t="shared" si="114"/>
        <v>1927519021679789721</v>
      </c>
      <c r="B3679" s="210" t="s">
        <v>19479</v>
      </c>
      <c r="C3679" s="211" t="s">
        <v>17696</v>
      </c>
      <c r="D3679" s="211" t="s">
        <v>245</v>
      </c>
      <c r="E3679" s="211" t="s">
        <v>17697</v>
      </c>
      <c r="F3679" s="211" t="s">
        <v>244</v>
      </c>
      <c r="G3679" s="211" t="s">
        <v>1955</v>
      </c>
      <c r="H3679" s="212" t="s">
        <v>3141</v>
      </c>
      <c r="I3679" s="213" t="s">
        <v>246</v>
      </c>
      <c r="J3679" s="201" t="str">
        <f t="shared" si="115"/>
        <v>0676</v>
      </c>
      <c r="K3679" s="209"/>
      <c r="L3679" s="209"/>
      <c r="M3679" s="214"/>
      <c r="N3679" s="209" t="s">
        <v>18765</v>
      </c>
      <c r="O3679" s="215" t="s">
        <v>18766</v>
      </c>
      <c r="P3679" s="215" t="s">
        <v>18781</v>
      </c>
      <c r="Q3679" s="215" t="s">
        <v>18782</v>
      </c>
    </row>
    <row r="3680" spans="1:17" s="208" customFormat="1" ht="12">
      <c r="A3680" s="209" t="str">
        <f t="shared" si="114"/>
        <v>##1295843787</v>
      </c>
      <c r="B3680" s="210" t="s">
        <v>19479</v>
      </c>
      <c r="C3680" s="211" t="s">
        <v>245</v>
      </c>
      <c r="D3680" s="211" t="s">
        <v>245</v>
      </c>
      <c r="E3680" s="211" t="s">
        <v>3649</v>
      </c>
      <c r="F3680" s="211" t="s">
        <v>244</v>
      </c>
      <c r="G3680" s="211" t="s">
        <v>1955</v>
      </c>
      <c r="H3680" s="212" t="s">
        <v>3141</v>
      </c>
      <c r="I3680" s="213" t="s">
        <v>246</v>
      </c>
      <c r="J3680" s="201" t="str">
        <f t="shared" si="115"/>
        <v>0676</v>
      </c>
      <c r="K3680" s="209"/>
      <c r="L3680" s="209"/>
      <c r="M3680" s="214"/>
      <c r="N3680" s="209" t="s">
        <v>18765</v>
      </c>
      <c r="O3680" s="215" t="s">
        <v>18766</v>
      </c>
      <c r="P3680" s="215" t="s">
        <v>18781</v>
      </c>
      <c r="Q3680" s="215" t="s">
        <v>18782</v>
      </c>
    </row>
    <row r="3681" spans="1:17" s="208" customFormat="1" ht="12">
      <c r="A3681" s="209" t="str">
        <f t="shared" si="114"/>
        <v>136486105NA</v>
      </c>
      <c r="B3681" s="210" t="s">
        <v>19479</v>
      </c>
      <c r="C3681" s="211" t="s">
        <v>3106</v>
      </c>
      <c r="D3681" s="211" t="s">
        <v>245</v>
      </c>
      <c r="E3681" s="211" t="s">
        <v>17695</v>
      </c>
      <c r="F3681" s="211" t="s">
        <v>244</v>
      </c>
      <c r="G3681" s="211" t="s">
        <v>1955</v>
      </c>
      <c r="H3681" s="212" t="s">
        <v>3141</v>
      </c>
      <c r="I3681" s="213" t="s">
        <v>246</v>
      </c>
      <c r="J3681" s="201" t="str">
        <f t="shared" si="115"/>
        <v>0676</v>
      </c>
      <c r="K3681" s="209"/>
      <c r="L3681" s="209"/>
      <c r="M3681" s="214"/>
      <c r="N3681" s="209" t="s">
        <v>18765</v>
      </c>
      <c r="O3681" s="215" t="s">
        <v>18766</v>
      </c>
      <c r="P3681" s="215" t="s">
        <v>18781</v>
      </c>
      <c r="Q3681" s="215" t="s">
        <v>18782</v>
      </c>
    </row>
    <row r="3682" spans="1:17" s="208" customFormat="1" ht="12">
      <c r="A3682" s="209" t="str">
        <f t="shared" si="114"/>
        <v>7N-100766701295843787</v>
      </c>
      <c r="B3682" s="210" t="s">
        <v>19479</v>
      </c>
      <c r="C3682" s="211" t="s">
        <v>245</v>
      </c>
      <c r="D3682" s="211" t="s">
        <v>245</v>
      </c>
      <c r="E3682" s="211" t="s">
        <v>17699</v>
      </c>
      <c r="F3682" s="211" t="s">
        <v>244</v>
      </c>
      <c r="G3682" s="211" t="s">
        <v>1955</v>
      </c>
      <c r="H3682" s="212" t="s">
        <v>3141</v>
      </c>
      <c r="I3682" s="213" t="s">
        <v>246</v>
      </c>
      <c r="J3682" s="201" t="str">
        <f t="shared" si="115"/>
        <v>0676</v>
      </c>
      <c r="K3682" s="209"/>
      <c r="L3682" s="209"/>
      <c r="M3682" s="214"/>
      <c r="N3682" s="209" t="s">
        <v>18765</v>
      </c>
      <c r="O3682" s="215" t="s">
        <v>18766</v>
      </c>
      <c r="P3682" s="215" t="s">
        <v>18781</v>
      </c>
      <c r="Q3682" s="215" t="s">
        <v>18782</v>
      </c>
    </row>
    <row r="3683" spans="1:17" s="208" customFormat="1" ht="12">
      <c r="A3683" s="209" t="str">
        <f t="shared" si="114"/>
        <v>7N-10076671295843787</v>
      </c>
      <c r="B3683" s="210" t="s">
        <v>19479</v>
      </c>
      <c r="C3683" s="211" t="s">
        <v>245</v>
      </c>
      <c r="D3683" s="211" t="s">
        <v>245</v>
      </c>
      <c r="E3683" s="211" t="s">
        <v>17698</v>
      </c>
      <c r="F3683" s="211" t="s">
        <v>244</v>
      </c>
      <c r="G3683" s="211" t="s">
        <v>1955</v>
      </c>
      <c r="H3683" s="212" t="s">
        <v>3141</v>
      </c>
      <c r="I3683" s="213" t="s">
        <v>246</v>
      </c>
      <c r="J3683" s="201" t="str">
        <f t="shared" si="115"/>
        <v>0676</v>
      </c>
      <c r="K3683" s="209"/>
      <c r="L3683" s="209"/>
      <c r="M3683" s="214"/>
      <c r="N3683" s="209" t="s">
        <v>18765</v>
      </c>
      <c r="O3683" s="215" t="s">
        <v>18766</v>
      </c>
      <c r="P3683" s="215" t="s">
        <v>18781</v>
      </c>
      <c r="Q3683" s="215" t="s">
        <v>18782</v>
      </c>
    </row>
    <row r="3684" spans="1:17" s="208" customFormat="1" ht="12">
      <c r="A3684" s="209" t="str">
        <f t="shared" si="114"/>
        <v>7T-QMA0000021348401295843787</v>
      </c>
      <c r="B3684" s="210" t="s">
        <v>19479</v>
      </c>
      <c r="C3684" s="211" t="s">
        <v>245</v>
      </c>
      <c r="D3684" s="211" t="s">
        <v>245</v>
      </c>
      <c r="E3684" s="211" t="s">
        <v>17700</v>
      </c>
      <c r="F3684" s="211" t="s">
        <v>244</v>
      </c>
      <c r="G3684" s="211" t="s">
        <v>1955</v>
      </c>
      <c r="H3684" s="212" t="s">
        <v>3141</v>
      </c>
      <c r="I3684" s="213" t="s">
        <v>246</v>
      </c>
      <c r="J3684" s="201" t="str">
        <f t="shared" si="115"/>
        <v>0676</v>
      </c>
      <c r="K3684" s="209"/>
      <c r="L3684" s="209"/>
      <c r="M3684" s="214"/>
      <c r="N3684" s="209" t="s">
        <v>18765</v>
      </c>
      <c r="O3684" s="215" t="s">
        <v>18766</v>
      </c>
      <c r="P3684" s="215" t="s">
        <v>18781</v>
      </c>
      <c r="Q3684" s="215" t="s">
        <v>18782</v>
      </c>
    </row>
    <row r="3685" spans="1:17" s="208" customFormat="1" ht="12">
      <c r="A3685" s="209" t="str">
        <f t="shared" si="114"/>
        <v>7T-QMP0000033644171295843787</v>
      </c>
      <c r="B3685" s="210" t="s">
        <v>19479</v>
      </c>
      <c r="C3685" s="211" t="s">
        <v>245</v>
      </c>
      <c r="D3685" s="211" t="s">
        <v>245</v>
      </c>
      <c r="E3685" s="211" t="s">
        <v>17701</v>
      </c>
      <c r="F3685" s="211" t="s">
        <v>244</v>
      </c>
      <c r="G3685" s="211" t="s">
        <v>1955</v>
      </c>
      <c r="H3685" s="212" t="s">
        <v>3141</v>
      </c>
      <c r="I3685" s="213" t="s">
        <v>246</v>
      </c>
      <c r="J3685" s="201" t="str">
        <f t="shared" si="115"/>
        <v>0676</v>
      </c>
      <c r="K3685" s="209"/>
      <c r="L3685" s="209"/>
      <c r="M3685" s="214"/>
      <c r="N3685" s="209" t="s">
        <v>18765</v>
      </c>
      <c r="O3685" s="215" t="s">
        <v>18766</v>
      </c>
      <c r="P3685" s="215" t="s">
        <v>18781</v>
      </c>
      <c r="Q3685" s="215" t="s">
        <v>18782</v>
      </c>
    </row>
    <row r="3686" spans="1:17" s="208" customFormat="1" ht="12">
      <c r="A3686" s="209" t="str">
        <f t="shared" si="114"/>
        <v>7W-0003406540011295843787</v>
      </c>
      <c r="B3686" s="210" t="s">
        <v>19479</v>
      </c>
      <c r="C3686" s="211" t="s">
        <v>245</v>
      </c>
      <c r="D3686" s="211" t="s">
        <v>245</v>
      </c>
      <c r="E3686" s="211" t="s">
        <v>17702</v>
      </c>
      <c r="F3686" s="211" t="s">
        <v>244</v>
      </c>
      <c r="G3686" s="211" t="s">
        <v>1955</v>
      </c>
      <c r="H3686" s="212" t="s">
        <v>3141</v>
      </c>
      <c r="I3686" s="213" t="s">
        <v>246</v>
      </c>
      <c r="J3686" s="201" t="str">
        <f t="shared" si="115"/>
        <v>0676</v>
      </c>
      <c r="K3686" s="209"/>
      <c r="L3686" s="209"/>
      <c r="M3686" s="214"/>
      <c r="N3686" s="209" t="s">
        <v>18765</v>
      </c>
      <c r="O3686" s="215" t="s">
        <v>18766</v>
      </c>
      <c r="P3686" s="215" t="s">
        <v>18781</v>
      </c>
      <c r="Q3686" s="215" t="s">
        <v>18782</v>
      </c>
    </row>
    <row r="3687" spans="1:17" s="208" customFormat="1" ht="12">
      <c r="A3687" s="209" t="str">
        <f t="shared" si="114"/>
        <v>7W-741152597Q1295843787</v>
      </c>
      <c r="B3687" s="210" t="s">
        <v>19479</v>
      </c>
      <c r="C3687" s="211" t="s">
        <v>245</v>
      </c>
      <c r="D3687" s="211" t="s">
        <v>245</v>
      </c>
      <c r="E3687" s="211" t="s">
        <v>17703</v>
      </c>
      <c r="F3687" s="211" t="s">
        <v>244</v>
      </c>
      <c r="G3687" s="211" t="s">
        <v>1955</v>
      </c>
      <c r="H3687" s="212" t="s">
        <v>3141</v>
      </c>
      <c r="I3687" s="213" t="s">
        <v>246</v>
      </c>
      <c r="J3687" s="201" t="str">
        <f t="shared" si="115"/>
        <v>0676</v>
      </c>
      <c r="K3687" s="209"/>
      <c r="L3687" s="209"/>
      <c r="M3687" s="214"/>
      <c r="N3687" s="209" t="s">
        <v>18765</v>
      </c>
      <c r="O3687" s="215" t="s">
        <v>18766</v>
      </c>
      <c r="P3687" s="215" t="s">
        <v>18781</v>
      </c>
      <c r="Q3687" s="215" t="s">
        <v>18782</v>
      </c>
    </row>
    <row r="3688" spans="1:17" s="208" customFormat="1" ht="12">
      <c r="A3688" s="209" t="str">
        <f t="shared" si="114"/>
        <v>1929960011962614834</v>
      </c>
      <c r="B3688" s="210" t="s">
        <v>19480</v>
      </c>
      <c r="C3688" s="211" t="s">
        <v>1286</v>
      </c>
      <c r="D3688" s="211" t="s">
        <v>1286</v>
      </c>
      <c r="E3688" s="211" t="s">
        <v>17704</v>
      </c>
      <c r="F3688" s="211" t="s">
        <v>1285</v>
      </c>
      <c r="G3688" s="211" t="s">
        <v>3239</v>
      </c>
      <c r="H3688" s="212" t="s">
        <v>3360</v>
      </c>
      <c r="I3688" s="213" t="s">
        <v>1287</v>
      </c>
      <c r="J3688" s="201" t="str">
        <f t="shared" si="115"/>
        <v>0677</v>
      </c>
      <c r="K3688" s="209"/>
      <c r="L3688" s="209"/>
      <c r="M3688" s="214"/>
      <c r="N3688" s="209" t="s">
        <v>18884</v>
      </c>
      <c r="O3688" s="215" t="s">
        <v>18885</v>
      </c>
      <c r="P3688" s="215" t="s">
        <v>18886</v>
      </c>
      <c r="Q3688" s="215" t="s">
        <v>18887</v>
      </c>
    </row>
    <row r="3689" spans="1:17" s="208" customFormat="1" ht="12">
      <c r="A3689" s="209" t="str">
        <f t="shared" si="114"/>
        <v>1929960021962614834</v>
      </c>
      <c r="B3689" s="210" t="s">
        <v>19480</v>
      </c>
      <c r="C3689" s="211" t="s">
        <v>1286</v>
      </c>
      <c r="D3689" s="211" t="s">
        <v>1286</v>
      </c>
      <c r="E3689" s="211" t="s">
        <v>1285</v>
      </c>
      <c r="F3689" s="211" t="s">
        <v>1285</v>
      </c>
      <c r="G3689" s="211" t="s">
        <v>3239</v>
      </c>
      <c r="H3689" s="212" t="s">
        <v>3360</v>
      </c>
      <c r="I3689" s="213" t="s">
        <v>1287</v>
      </c>
      <c r="J3689" s="201" t="str">
        <f t="shared" si="115"/>
        <v>0677</v>
      </c>
      <c r="K3689" s="209"/>
      <c r="L3689" s="209"/>
      <c r="M3689" s="214"/>
      <c r="N3689" s="209" t="s">
        <v>18884</v>
      </c>
      <c r="O3689" s="215" t="s">
        <v>18885</v>
      </c>
      <c r="P3689" s="215" t="s">
        <v>18886</v>
      </c>
      <c r="Q3689" s="215" t="s">
        <v>18887</v>
      </c>
    </row>
    <row r="3690" spans="1:17" s="208" customFormat="1" ht="12">
      <c r="A3690" s="209" t="str">
        <f t="shared" si="114"/>
        <v>BHO59706241962614834</v>
      </c>
      <c r="B3690" s="210" t="s">
        <v>19480</v>
      </c>
      <c r="C3690" s="211" t="s">
        <v>1286</v>
      </c>
      <c r="D3690" s="211" t="s">
        <v>1286</v>
      </c>
      <c r="E3690" s="211" t="s">
        <v>17705</v>
      </c>
      <c r="F3690" s="211" t="s">
        <v>1285</v>
      </c>
      <c r="G3690" s="211" t="s">
        <v>3239</v>
      </c>
      <c r="H3690" s="212" t="s">
        <v>3360</v>
      </c>
      <c r="I3690" s="213" t="s">
        <v>1287</v>
      </c>
      <c r="J3690" s="201" t="str">
        <f t="shared" si="115"/>
        <v>0677</v>
      </c>
      <c r="K3690" s="209"/>
      <c r="L3690" s="209"/>
      <c r="M3690" s="214"/>
      <c r="N3690" s="209" t="s">
        <v>18884</v>
      </c>
      <c r="O3690" s="215" t="s">
        <v>18885</v>
      </c>
      <c r="P3690" s="215" t="s">
        <v>18886</v>
      </c>
      <c r="Q3690" s="215" t="s">
        <v>18887</v>
      </c>
    </row>
    <row r="3691" spans="1:17" s="208" customFormat="1" ht="12">
      <c r="A3691" s="209" t="str">
        <f t="shared" si="114"/>
        <v>1933996011629138029</v>
      </c>
      <c r="B3691" s="210" t="s">
        <v>19481</v>
      </c>
      <c r="C3691" s="211" t="s">
        <v>367</v>
      </c>
      <c r="D3691" s="211" t="s">
        <v>367</v>
      </c>
      <c r="E3691" s="211" t="s">
        <v>366</v>
      </c>
      <c r="F3691" s="211" t="s">
        <v>366</v>
      </c>
      <c r="G3691" s="211" t="s">
        <v>1829</v>
      </c>
      <c r="H3691" s="212" t="s">
        <v>3170</v>
      </c>
      <c r="I3691" s="213" t="s">
        <v>368</v>
      </c>
      <c r="J3691" s="201" t="str">
        <f t="shared" si="115"/>
        <v>0678</v>
      </c>
      <c r="K3691" s="209" t="s">
        <v>15344</v>
      </c>
      <c r="L3691" s="209" t="s">
        <v>13094</v>
      </c>
      <c r="M3691" s="214">
        <v>44103</v>
      </c>
      <c r="N3691" s="209" t="s">
        <v>18765</v>
      </c>
      <c r="O3691" s="215" t="s">
        <v>18766</v>
      </c>
      <c r="P3691" s="215" t="s">
        <v>18767</v>
      </c>
      <c r="Q3691" s="215" t="s">
        <v>18768</v>
      </c>
    </row>
    <row r="3692" spans="1:17" s="208" customFormat="1" ht="12">
      <c r="A3692" s="209" t="str">
        <f t="shared" si="114"/>
        <v>1933996021619123908</v>
      </c>
      <c r="B3692" s="210" t="s">
        <v>19481</v>
      </c>
      <c r="C3692" s="211" t="s">
        <v>17706</v>
      </c>
      <c r="D3692" s="211" t="s">
        <v>367</v>
      </c>
      <c r="E3692" s="211" t="s">
        <v>17707</v>
      </c>
      <c r="F3692" s="211" t="s">
        <v>366</v>
      </c>
      <c r="G3692" s="211" t="s">
        <v>1829</v>
      </c>
      <c r="H3692" s="212" t="s">
        <v>3170</v>
      </c>
      <c r="I3692" s="213" t="s">
        <v>368</v>
      </c>
      <c r="J3692" s="201" t="str">
        <f t="shared" si="115"/>
        <v>0678</v>
      </c>
      <c r="K3692" s="209"/>
      <c r="L3692" s="209"/>
      <c r="M3692" s="214"/>
      <c r="N3692" s="209" t="s">
        <v>18765</v>
      </c>
      <c r="O3692" s="215" t="s">
        <v>18766</v>
      </c>
      <c r="P3692" s="215" t="s">
        <v>18767</v>
      </c>
      <c r="Q3692" s="215" t="s">
        <v>18768</v>
      </c>
    </row>
    <row r="3693" spans="1:17" s="208" customFormat="1" ht="12">
      <c r="A3693" s="209" t="str">
        <f t="shared" si="114"/>
        <v>1933996021629138029</v>
      </c>
      <c r="B3693" s="210" t="s">
        <v>19481</v>
      </c>
      <c r="C3693" s="211" t="s">
        <v>367</v>
      </c>
      <c r="D3693" s="211" t="s">
        <v>367</v>
      </c>
      <c r="E3693" s="211" t="s">
        <v>17707</v>
      </c>
      <c r="F3693" s="211" t="s">
        <v>366</v>
      </c>
      <c r="G3693" s="211" t="s">
        <v>1829</v>
      </c>
      <c r="H3693" s="212" t="s">
        <v>3170</v>
      </c>
      <c r="I3693" s="213" t="s">
        <v>368</v>
      </c>
      <c r="J3693" s="201" t="str">
        <f t="shared" si="115"/>
        <v>0678</v>
      </c>
      <c r="K3693" s="209" t="s">
        <v>9153</v>
      </c>
      <c r="L3693" s="209"/>
      <c r="M3693" s="214"/>
      <c r="N3693" s="209" t="s">
        <v>18765</v>
      </c>
      <c r="O3693" s="215" t="s">
        <v>18766</v>
      </c>
      <c r="P3693" s="215" t="s">
        <v>18767</v>
      </c>
      <c r="Q3693" s="215" t="s">
        <v>18768</v>
      </c>
    </row>
    <row r="3694" spans="1:17" s="208" customFormat="1" ht="12">
      <c r="A3694" s="209" t="str">
        <f t="shared" si="114"/>
        <v>##1629138029</v>
      </c>
      <c r="B3694" s="210" t="s">
        <v>19481</v>
      </c>
      <c r="C3694" s="211" t="s">
        <v>367</v>
      </c>
      <c r="D3694" s="211" t="s">
        <v>367</v>
      </c>
      <c r="E3694" s="211" t="s">
        <v>3649</v>
      </c>
      <c r="F3694" s="211" t="s">
        <v>366</v>
      </c>
      <c r="G3694" s="211" t="s">
        <v>1829</v>
      </c>
      <c r="H3694" s="212" t="s">
        <v>3170</v>
      </c>
      <c r="I3694" s="213" t="s">
        <v>368</v>
      </c>
      <c r="J3694" s="201" t="str">
        <f t="shared" si="115"/>
        <v>0678</v>
      </c>
      <c r="K3694" s="209" t="s">
        <v>14592</v>
      </c>
      <c r="L3694" s="209"/>
      <c r="M3694" s="214"/>
      <c r="N3694" s="209" t="s">
        <v>18765</v>
      </c>
      <c r="O3694" s="215" t="s">
        <v>18766</v>
      </c>
      <c r="P3694" s="215" t="s">
        <v>18767</v>
      </c>
      <c r="Q3694" s="215" t="s">
        <v>18768</v>
      </c>
    </row>
    <row r="3695" spans="1:17" s="208" customFormat="1" ht="12">
      <c r="A3695" s="209" t="str">
        <f t="shared" si="114"/>
        <v>9A-01184471629138029</v>
      </c>
      <c r="B3695" s="210" t="s">
        <v>19481</v>
      </c>
      <c r="C3695" s="211" t="s">
        <v>367</v>
      </c>
      <c r="D3695" s="211" t="s">
        <v>367</v>
      </c>
      <c r="E3695" s="211" t="s">
        <v>17708</v>
      </c>
      <c r="F3695" s="211" t="s">
        <v>366</v>
      </c>
      <c r="G3695" s="211" t="s">
        <v>1829</v>
      </c>
      <c r="H3695" s="212" t="s">
        <v>3170</v>
      </c>
      <c r="I3695" s="213" t="s">
        <v>368</v>
      </c>
      <c r="J3695" s="201" t="str">
        <f t="shared" si="115"/>
        <v>0678</v>
      </c>
      <c r="K3695" s="209"/>
      <c r="L3695" s="209"/>
      <c r="M3695" s="214"/>
      <c r="N3695" s="209" t="s">
        <v>18765</v>
      </c>
      <c r="O3695" s="215" t="s">
        <v>18766</v>
      </c>
      <c r="P3695" s="215" t="s">
        <v>18767</v>
      </c>
      <c r="Q3695" s="215" t="s">
        <v>18768</v>
      </c>
    </row>
    <row r="3696" spans="1:17" s="208" customFormat="1" ht="12">
      <c r="A3696" s="209" t="str">
        <f t="shared" si="114"/>
        <v>9A-011844781629138029</v>
      </c>
      <c r="B3696" s="210" t="s">
        <v>19481</v>
      </c>
      <c r="C3696" s="211" t="s">
        <v>367</v>
      </c>
      <c r="D3696" s="211" t="s">
        <v>367</v>
      </c>
      <c r="E3696" s="211" t="s">
        <v>17709</v>
      </c>
      <c r="F3696" s="211" t="s">
        <v>366</v>
      </c>
      <c r="G3696" s="211" t="s">
        <v>1829</v>
      </c>
      <c r="H3696" s="212" t="s">
        <v>3170</v>
      </c>
      <c r="I3696" s="213" t="s">
        <v>368</v>
      </c>
      <c r="J3696" s="201" t="str">
        <f t="shared" si="115"/>
        <v>0678</v>
      </c>
      <c r="K3696" s="209"/>
      <c r="L3696" s="209"/>
      <c r="M3696" s="214"/>
      <c r="N3696" s="209" t="s">
        <v>18765</v>
      </c>
      <c r="O3696" s="215" t="s">
        <v>18766</v>
      </c>
      <c r="P3696" s="215" t="s">
        <v>18767</v>
      </c>
      <c r="Q3696" s="215" t="s">
        <v>18768</v>
      </c>
    </row>
    <row r="3697" spans="1:17" s="208" customFormat="1" ht="12">
      <c r="A3697" s="209" t="str">
        <f t="shared" si="114"/>
        <v>9C-QMA0000024801831629138029</v>
      </c>
      <c r="B3697" s="210" t="s">
        <v>19481</v>
      </c>
      <c r="C3697" s="211" t="s">
        <v>367</v>
      </c>
      <c r="D3697" s="211" t="s">
        <v>367</v>
      </c>
      <c r="E3697" s="211" t="s">
        <v>17710</v>
      </c>
      <c r="F3697" s="211" t="s">
        <v>366</v>
      </c>
      <c r="G3697" s="211" t="s">
        <v>1829</v>
      </c>
      <c r="H3697" s="212" t="s">
        <v>3170</v>
      </c>
      <c r="I3697" s="213" t="s">
        <v>368</v>
      </c>
      <c r="J3697" s="201" t="str">
        <f t="shared" si="115"/>
        <v>0678</v>
      </c>
      <c r="K3697" s="209"/>
      <c r="L3697" s="209"/>
      <c r="M3697" s="214"/>
      <c r="N3697" s="209" t="s">
        <v>18765</v>
      </c>
      <c r="O3697" s="215" t="s">
        <v>18766</v>
      </c>
      <c r="P3697" s="215" t="s">
        <v>18767</v>
      </c>
      <c r="Q3697" s="215" t="s">
        <v>18768</v>
      </c>
    </row>
    <row r="3698" spans="1:17" s="208" customFormat="1" ht="12">
      <c r="A3698" s="209" t="str">
        <f t="shared" si="114"/>
        <v>1937831011629166129</v>
      </c>
      <c r="B3698" s="210" t="s">
        <v>19482</v>
      </c>
      <c r="C3698" s="211" t="s">
        <v>17711</v>
      </c>
      <c r="D3698" s="211" t="s">
        <v>971</v>
      </c>
      <c r="E3698" s="211" t="s">
        <v>17712</v>
      </c>
      <c r="F3698" s="211" t="s">
        <v>970</v>
      </c>
      <c r="G3698" s="211" t="s">
        <v>1872</v>
      </c>
      <c r="H3698" s="212" t="s">
        <v>17713</v>
      </c>
      <c r="I3698" s="213" t="s">
        <v>972</v>
      </c>
      <c r="J3698" s="201" t="str">
        <f t="shared" si="115"/>
        <v>0679</v>
      </c>
      <c r="K3698" s="209"/>
      <c r="L3698" s="209"/>
      <c r="M3698" s="214"/>
      <c r="N3698" s="209" t="s">
        <v>18777</v>
      </c>
      <c r="O3698" s="215" t="s">
        <v>18778</v>
      </c>
      <c r="P3698" s="215" t="s">
        <v>18812</v>
      </c>
      <c r="Q3698" s="215" t="s">
        <v>18813</v>
      </c>
    </row>
    <row r="3699" spans="1:17" s="208" customFormat="1" ht="12">
      <c r="A3699" s="209" t="str">
        <f t="shared" si="114"/>
        <v>3461386011225439821</v>
      </c>
      <c r="B3699" s="210" t="s">
        <v>19482</v>
      </c>
      <c r="C3699" s="211" t="s">
        <v>971</v>
      </c>
      <c r="D3699" s="211" t="s">
        <v>971</v>
      </c>
      <c r="E3699" s="211" t="s">
        <v>17714</v>
      </c>
      <c r="F3699" s="211" t="s">
        <v>970</v>
      </c>
      <c r="G3699" s="211" t="s">
        <v>1872</v>
      </c>
      <c r="H3699" s="212" t="s">
        <v>17713</v>
      </c>
      <c r="I3699" s="213" t="s">
        <v>972</v>
      </c>
      <c r="J3699" s="201" t="str">
        <f t="shared" si="115"/>
        <v>0679</v>
      </c>
      <c r="K3699" s="209"/>
      <c r="L3699" s="209"/>
      <c r="M3699" s="214"/>
      <c r="N3699" s="209" t="s">
        <v>18777</v>
      </c>
      <c r="O3699" s="215" t="s">
        <v>18778</v>
      </c>
      <c r="P3699" s="215" t="s">
        <v>18812</v>
      </c>
      <c r="Q3699" s="215" t="s">
        <v>18813</v>
      </c>
    </row>
    <row r="3700" spans="1:17" s="208" customFormat="1" ht="12">
      <c r="A3700" s="209" t="str">
        <f t="shared" si="114"/>
        <v>3461386021225439821</v>
      </c>
      <c r="B3700" s="210" t="s">
        <v>19482</v>
      </c>
      <c r="C3700" s="211" t="s">
        <v>971</v>
      </c>
      <c r="D3700" s="211" t="s">
        <v>971</v>
      </c>
      <c r="E3700" s="211" t="s">
        <v>970</v>
      </c>
      <c r="F3700" s="211" t="s">
        <v>970</v>
      </c>
      <c r="G3700" s="211" t="s">
        <v>1872</v>
      </c>
      <c r="H3700" s="212" t="s">
        <v>17713</v>
      </c>
      <c r="I3700" s="213" t="s">
        <v>972</v>
      </c>
      <c r="J3700" s="201" t="str">
        <f t="shared" si="115"/>
        <v>0679</v>
      </c>
      <c r="K3700" s="209"/>
      <c r="L3700" s="209"/>
      <c r="M3700" s="214"/>
      <c r="N3700" s="209" t="s">
        <v>18777</v>
      </c>
      <c r="O3700" s="215" t="s">
        <v>18778</v>
      </c>
      <c r="P3700" s="215" t="s">
        <v>18812</v>
      </c>
      <c r="Q3700" s="215" t="s">
        <v>18813</v>
      </c>
    </row>
    <row r="3701" spans="1:17" s="208" customFormat="1" ht="12">
      <c r="A3701" s="209" t="str">
        <f t="shared" si="114"/>
        <v>3461386021942601547</v>
      </c>
      <c r="B3701" s="210" t="s">
        <v>19482</v>
      </c>
      <c r="C3701" s="211" t="s">
        <v>17715</v>
      </c>
      <c r="D3701" s="211" t="s">
        <v>971</v>
      </c>
      <c r="E3701" s="211" t="s">
        <v>970</v>
      </c>
      <c r="F3701" s="211" t="s">
        <v>970</v>
      </c>
      <c r="G3701" s="211" t="s">
        <v>1872</v>
      </c>
      <c r="H3701" s="212" t="s">
        <v>17713</v>
      </c>
      <c r="I3701" s="213" t="s">
        <v>972</v>
      </c>
      <c r="J3701" s="201" t="str">
        <f t="shared" si="115"/>
        <v>0679</v>
      </c>
      <c r="K3701" s="209" t="s">
        <v>9256</v>
      </c>
      <c r="L3701" s="209"/>
      <c r="M3701" s="214"/>
      <c r="N3701" s="209" t="s">
        <v>18777</v>
      </c>
      <c r="O3701" s="215" t="s">
        <v>18778</v>
      </c>
      <c r="P3701" s="215" t="s">
        <v>18812</v>
      </c>
      <c r="Q3701" s="215" t="s">
        <v>18813</v>
      </c>
    </row>
    <row r="3702" spans="1:17" s="208" customFormat="1" ht="12">
      <c r="A3702" s="209" t="str">
        <f t="shared" si="114"/>
        <v>3576225011942601547</v>
      </c>
      <c r="B3702" s="210" t="s">
        <v>19482</v>
      </c>
      <c r="C3702" s="211" t="s">
        <v>17715</v>
      </c>
      <c r="D3702" s="211" t="s">
        <v>971</v>
      </c>
      <c r="E3702" s="211" t="s">
        <v>17716</v>
      </c>
      <c r="F3702" s="211" t="s">
        <v>970</v>
      </c>
      <c r="G3702" s="211" t="s">
        <v>1872</v>
      </c>
      <c r="H3702" s="212" t="s">
        <v>17713</v>
      </c>
      <c r="I3702" s="213" t="s">
        <v>972</v>
      </c>
      <c r="J3702" s="201" t="str">
        <f t="shared" si="115"/>
        <v>0679</v>
      </c>
      <c r="K3702" s="209"/>
      <c r="L3702" s="209"/>
      <c r="M3702" s="214"/>
      <c r="N3702" s="209" t="s">
        <v>18777</v>
      </c>
      <c r="O3702" s="215" t="s">
        <v>18778</v>
      </c>
      <c r="P3702" s="215" t="s">
        <v>18812</v>
      </c>
      <c r="Q3702" s="215" t="s">
        <v>18813</v>
      </c>
    </row>
    <row r="3703" spans="1:17" s="208" customFormat="1" ht="12">
      <c r="A3703" s="209" t="str">
        <f t="shared" si="114"/>
        <v>3576225021942601547</v>
      </c>
      <c r="B3703" s="210" t="s">
        <v>19482</v>
      </c>
      <c r="C3703" s="211" t="s">
        <v>17715</v>
      </c>
      <c r="D3703" s="211" t="s">
        <v>971</v>
      </c>
      <c r="E3703" s="211" t="s">
        <v>17717</v>
      </c>
      <c r="F3703" s="211" t="s">
        <v>970</v>
      </c>
      <c r="G3703" s="211" t="s">
        <v>1872</v>
      </c>
      <c r="H3703" s="212" t="s">
        <v>17713</v>
      </c>
      <c r="I3703" s="213" t="s">
        <v>972</v>
      </c>
      <c r="J3703" s="201" t="str">
        <f t="shared" si="115"/>
        <v>0679</v>
      </c>
      <c r="K3703" s="209"/>
      <c r="L3703" s="209"/>
      <c r="M3703" s="214"/>
      <c r="N3703" s="209" t="s">
        <v>18777</v>
      </c>
      <c r="O3703" s="215" t="s">
        <v>18778</v>
      </c>
      <c r="P3703" s="215" t="s">
        <v>18812</v>
      </c>
      <c r="Q3703" s="215" t="s">
        <v>18813</v>
      </c>
    </row>
    <row r="3704" spans="1:17" s="208" customFormat="1" ht="12">
      <c r="A3704" s="209" t="str">
        <f t="shared" si="114"/>
        <v>0941858011740450121</v>
      </c>
      <c r="B3704" s="210" t="s">
        <v>19483</v>
      </c>
      <c r="C3704" s="211" t="s">
        <v>767</v>
      </c>
      <c r="D3704" s="211" t="s">
        <v>767</v>
      </c>
      <c r="E3704" s="211" t="s">
        <v>17718</v>
      </c>
      <c r="F3704" s="211" t="s">
        <v>766</v>
      </c>
      <c r="G3704" s="211" t="s">
        <v>2015</v>
      </c>
      <c r="H3704" s="212" t="s">
        <v>3190</v>
      </c>
      <c r="I3704" s="213" t="s">
        <v>19484</v>
      </c>
      <c r="J3704" s="201" t="str">
        <f t="shared" si="115"/>
        <v>0680</v>
      </c>
      <c r="K3704" s="209"/>
      <c r="L3704" s="209"/>
      <c r="M3704" s="214"/>
      <c r="N3704" s="209" t="s">
        <v>18777</v>
      </c>
      <c r="O3704" s="215" t="s">
        <v>18778</v>
      </c>
      <c r="P3704" s="215" t="s">
        <v>18773</v>
      </c>
      <c r="Q3704" s="215" t="s">
        <v>18774</v>
      </c>
    </row>
    <row r="3705" spans="1:17" s="208" customFormat="1" ht="12">
      <c r="A3705" s="209" t="str">
        <f t="shared" si="114"/>
        <v>0941858021740450121</v>
      </c>
      <c r="B3705" s="210" t="s">
        <v>19483</v>
      </c>
      <c r="C3705" s="211" t="s">
        <v>767</v>
      </c>
      <c r="D3705" s="211" t="s">
        <v>767</v>
      </c>
      <c r="E3705" s="211" t="s">
        <v>17720</v>
      </c>
      <c r="F3705" s="211" t="s">
        <v>766</v>
      </c>
      <c r="G3705" s="211" t="s">
        <v>2015</v>
      </c>
      <c r="H3705" s="212" t="s">
        <v>3190</v>
      </c>
      <c r="I3705" s="213" t="s">
        <v>19484</v>
      </c>
      <c r="J3705" s="201" t="str">
        <f t="shared" si="115"/>
        <v>0680</v>
      </c>
      <c r="K3705" s="209"/>
      <c r="L3705" s="209"/>
      <c r="M3705" s="214"/>
      <c r="N3705" s="209" t="s">
        <v>18777</v>
      </c>
      <c r="O3705" s="215" t="s">
        <v>18778</v>
      </c>
      <c r="P3705" s="215" t="s">
        <v>18773</v>
      </c>
      <c r="Q3705" s="215" t="s">
        <v>18774</v>
      </c>
    </row>
    <row r="3706" spans="1:17" s="208" customFormat="1" ht="12">
      <c r="A3706" s="209" t="str">
        <f t="shared" si="114"/>
        <v>0941858021831112895</v>
      </c>
      <c r="B3706" s="210" t="s">
        <v>19483</v>
      </c>
      <c r="C3706" s="211" t="s">
        <v>17719</v>
      </c>
      <c r="D3706" s="211" t="s">
        <v>767</v>
      </c>
      <c r="E3706" s="211" t="s">
        <v>17720</v>
      </c>
      <c r="F3706" s="211" t="s">
        <v>766</v>
      </c>
      <c r="G3706" s="211" t="s">
        <v>2015</v>
      </c>
      <c r="H3706" s="212" t="s">
        <v>3190</v>
      </c>
      <c r="I3706" s="213" t="s">
        <v>19484</v>
      </c>
      <c r="J3706" s="201" t="str">
        <f t="shared" si="115"/>
        <v>0680</v>
      </c>
      <c r="K3706" s="209"/>
      <c r="L3706" s="209"/>
      <c r="M3706" s="214"/>
      <c r="N3706" s="209" t="s">
        <v>18777</v>
      </c>
      <c r="O3706" s="215" t="s">
        <v>18778</v>
      </c>
      <c r="P3706" s="215" t="s">
        <v>18773</v>
      </c>
      <c r="Q3706" s="215" t="s">
        <v>18774</v>
      </c>
    </row>
    <row r="3707" spans="1:17" s="208" customFormat="1" ht="12">
      <c r="A3707" s="209" t="str">
        <f t="shared" si="114"/>
        <v>1938672011740450121</v>
      </c>
      <c r="B3707" s="210" t="s">
        <v>19483</v>
      </c>
      <c r="C3707" s="211" t="s">
        <v>767</v>
      </c>
      <c r="D3707" s="211" t="s">
        <v>767</v>
      </c>
      <c r="E3707" s="211" t="s">
        <v>766</v>
      </c>
      <c r="F3707" s="211" t="s">
        <v>766</v>
      </c>
      <c r="G3707" s="211" t="s">
        <v>2015</v>
      </c>
      <c r="H3707" s="212" t="s">
        <v>3190</v>
      </c>
      <c r="I3707" s="213" t="s">
        <v>19484</v>
      </c>
      <c r="J3707" s="201" t="str">
        <f t="shared" si="115"/>
        <v>0680</v>
      </c>
      <c r="K3707" s="209"/>
      <c r="L3707" s="209"/>
      <c r="M3707" s="214"/>
      <c r="N3707" s="209" t="s">
        <v>18777</v>
      </c>
      <c r="O3707" s="215" t="s">
        <v>18778</v>
      </c>
      <c r="P3707" s="215" t="s">
        <v>18773</v>
      </c>
      <c r="Q3707" s="215" t="s">
        <v>18774</v>
      </c>
    </row>
    <row r="3708" spans="1:17" s="208" customFormat="1" ht="12">
      <c r="A3708" s="209" t="str">
        <f t="shared" si="114"/>
        <v>1938672021740450121</v>
      </c>
      <c r="B3708" s="210" t="s">
        <v>19483</v>
      </c>
      <c r="C3708" s="211" t="s">
        <v>767</v>
      </c>
      <c r="D3708" s="211" t="s">
        <v>767</v>
      </c>
      <c r="E3708" s="211" t="s">
        <v>17721</v>
      </c>
      <c r="F3708" s="211" t="s">
        <v>766</v>
      </c>
      <c r="G3708" s="211" t="s">
        <v>2015</v>
      </c>
      <c r="H3708" s="212" t="s">
        <v>3190</v>
      </c>
      <c r="I3708" s="213" t="s">
        <v>19484</v>
      </c>
      <c r="J3708" s="201" t="str">
        <f t="shared" si="115"/>
        <v>0680</v>
      </c>
      <c r="K3708" s="209"/>
      <c r="L3708" s="209"/>
      <c r="M3708" s="214"/>
      <c r="N3708" s="209" t="s">
        <v>18777</v>
      </c>
      <c r="O3708" s="215" t="s">
        <v>18778</v>
      </c>
      <c r="P3708" s="215" t="s">
        <v>18773</v>
      </c>
      <c r="Q3708" s="215" t="s">
        <v>18774</v>
      </c>
    </row>
    <row r="3709" spans="1:17" s="208" customFormat="1" ht="12">
      <c r="A3709" s="209" t="str">
        <f t="shared" si="114"/>
        <v>3107286011740450121</v>
      </c>
      <c r="B3709" s="210" t="s">
        <v>19483</v>
      </c>
      <c r="C3709" s="211" t="s">
        <v>767</v>
      </c>
      <c r="D3709" s="211" t="s">
        <v>767</v>
      </c>
      <c r="E3709" s="211" t="s">
        <v>17722</v>
      </c>
      <c r="F3709" s="211" t="s">
        <v>766</v>
      </c>
      <c r="G3709" s="211" t="s">
        <v>2015</v>
      </c>
      <c r="H3709" s="212" t="s">
        <v>3190</v>
      </c>
      <c r="I3709" s="213" t="s">
        <v>19484</v>
      </c>
      <c r="J3709" s="201" t="str">
        <f t="shared" si="115"/>
        <v>0680</v>
      </c>
      <c r="K3709" s="209"/>
      <c r="L3709" s="209"/>
      <c r="M3709" s="214"/>
      <c r="N3709" s="209" t="s">
        <v>18777</v>
      </c>
      <c r="O3709" s="215" t="s">
        <v>18778</v>
      </c>
      <c r="P3709" s="215" t="s">
        <v>18773</v>
      </c>
      <c r="Q3709" s="215" t="s">
        <v>18774</v>
      </c>
    </row>
    <row r="3710" spans="1:17" s="208" customFormat="1" ht="12">
      <c r="A3710" s="209" t="str">
        <f t="shared" si="114"/>
        <v>##1740450121</v>
      </c>
      <c r="B3710" s="210" t="s">
        <v>19483</v>
      </c>
      <c r="C3710" s="211" t="s">
        <v>767</v>
      </c>
      <c r="D3710" s="211" t="s">
        <v>767</v>
      </c>
      <c r="E3710" s="211" t="s">
        <v>3649</v>
      </c>
      <c r="F3710" s="211" t="s">
        <v>766</v>
      </c>
      <c r="G3710" s="211" t="s">
        <v>2015</v>
      </c>
      <c r="H3710" s="212" t="s">
        <v>3190</v>
      </c>
      <c r="I3710" s="213" t="s">
        <v>19484</v>
      </c>
      <c r="J3710" s="201" t="str">
        <f t="shared" si="115"/>
        <v>0680</v>
      </c>
      <c r="K3710" s="209"/>
      <c r="L3710" s="209"/>
      <c r="M3710" s="214"/>
      <c r="N3710" s="209" t="s">
        <v>18777</v>
      </c>
      <c r="O3710" s="215" t="s">
        <v>18778</v>
      </c>
      <c r="P3710" s="215" t="s">
        <v>18773</v>
      </c>
      <c r="Q3710" s="215" t="s">
        <v>18774</v>
      </c>
    </row>
    <row r="3711" spans="1:17" s="208" customFormat="1" ht="12">
      <c r="A3711" s="209" t="str">
        <f t="shared" si="114"/>
        <v>7N-100143161740450121</v>
      </c>
      <c r="B3711" s="210" t="s">
        <v>19483</v>
      </c>
      <c r="C3711" s="211" t="s">
        <v>767</v>
      </c>
      <c r="D3711" s="211" t="s">
        <v>767</v>
      </c>
      <c r="E3711" s="211" t="s">
        <v>17723</v>
      </c>
      <c r="F3711" s="211" t="s">
        <v>766</v>
      </c>
      <c r="G3711" s="211" t="s">
        <v>2015</v>
      </c>
      <c r="H3711" s="212" t="s">
        <v>3190</v>
      </c>
      <c r="I3711" s="213" t="s">
        <v>19484</v>
      </c>
      <c r="J3711" s="201" t="str">
        <f t="shared" si="115"/>
        <v>0680</v>
      </c>
      <c r="K3711" s="209"/>
      <c r="L3711" s="209"/>
      <c r="M3711" s="214"/>
      <c r="N3711" s="209" t="s">
        <v>18777</v>
      </c>
      <c r="O3711" s="215" t="s">
        <v>18778</v>
      </c>
      <c r="P3711" s="215" t="s">
        <v>18773</v>
      </c>
      <c r="Q3711" s="215" t="s">
        <v>18774</v>
      </c>
    </row>
    <row r="3712" spans="1:17" s="208" customFormat="1" ht="12">
      <c r="A3712" s="209" t="str">
        <f t="shared" si="114"/>
        <v>7T-QMA0000023464761740450121</v>
      </c>
      <c r="B3712" s="210" t="s">
        <v>19483</v>
      </c>
      <c r="C3712" s="211" t="s">
        <v>767</v>
      </c>
      <c r="D3712" s="211" t="s">
        <v>767</v>
      </c>
      <c r="E3712" s="211" t="s">
        <v>17724</v>
      </c>
      <c r="F3712" s="211" t="s">
        <v>766</v>
      </c>
      <c r="G3712" s="211" t="s">
        <v>2015</v>
      </c>
      <c r="H3712" s="212" t="s">
        <v>3190</v>
      </c>
      <c r="I3712" s="213" t="s">
        <v>19484</v>
      </c>
      <c r="J3712" s="201" t="str">
        <f t="shared" si="115"/>
        <v>0680</v>
      </c>
      <c r="K3712" s="209"/>
      <c r="L3712" s="209"/>
      <c r="M3712" s="214"/>
      <c r="N3712" s="209" t="s">
        <v>18777</v>
      </c>
      <c r="O3712" s="215" t="s">
        <v>18778</v>
      </c>
      <c r="P3712" s="215" t="s">
        <v>18773</v>
      </c>
      <c r="Q3712" s="215" t="s">
        <v>18774</v>
      </c>
    </row>
    <row r="3713" spans="1:20" ht="12">
      <c r="A3713" s="209" t="str">
        <f t="shared" si="114"/>
        <v>7T-QMA0000024519261740450121</v>
      </c>
      <c r="B3713" s="210" t="s">
        <v>19483</v>
      </c>
      <c r="C3713" s="211" t="s">
        <v>767</v>
      </c>
      <c r="D3713" s="211" t="s">
        <v>767</v>
      </c>
      <c r="E3713" s="211" t="s">
        <v>17725</v>
      </c>
      <c r="F3713" s="211" t="s">
        <v>766</v>
      </c>
      <c r="G3713" s="211" t="s">
        <v>2015</v>
      </c>
      <c r="H3713" s="212" t="s">
        <v>3190</v>
      </c>
      <c r="I3713" s="213" t="s">
        <v>19484</v>
      </c>
      <c r="J3713" s="201" t="str">
        <f t="shared" si="115"/>
        <v>0680</v>
      </c>
      <c r="K3713" s="209"/>
      <c r="L3713" s="209"/>
      <c r="M3713" s="214"/>
      <c r="N3713" s="209" t="s">
        <v>18777</v>
      </c>
      <c r="O3713" s="215" t="s">
        <v>18778</v>
      </c>
      <c r="P3713" s="215" t="s">
        <v>18773</v>
      </c>
      <c r="Q3713" s="215" t="s">
        <v>18774</v>
      </c>
      <c r="S3713" s="208"/>
    </row>
    <row r="3714" spans="1:20" ht="12">
      <c r="A3714" s="209" t="str">
        <f t="shared" ref="A3714:A3777" si="116">E3714&amp;C3714</f>
        <v>7T-QMP0000036368831740450121</v>
      </c>
      <c r="B3714" s="210" t="s">
        <v>19483</v>
      </c>
      <c r="C3714" s="211" t="s">
        <v>767</v>
      </c>
      <c r="D3714" s="211" t="s">
        <v>767</v>
      </c>
      <c r="E3714" s="211" t="s">
        <v>17726</v>
      </c>
      <c r="F3714" s="211" t="s">
        <v>766</v>
      </c>
      <c r="G3714" s="211" t="s">
        <v>2015</v>
      </c>
      <c r="H3714" s="212" t="s">
        <v>3190</v>
      </c>
      <c r="I3714" s="213" t="s">
        <v>19484</v>
      </c>
      <c r="J3714" s="201" t="str">
        <f t="shared" ref="J3714:J3777" si="117">B3714</f>
        <v>0680</v>
      </c>
      <c r="K3714" s="209"/>
      <c r="L3714" s="209"/>
      <c r="M3714" s="214"/>
      <c r="N3714" s="209" t="s">
        <v>18777</v>
      </c>
      <c r="O3714" s="215" t="s">
        <v>18778</v>
      </c>
      <c r="P3714" s="215" t="s">
        <v>18773</v>
      </c>
      <c r="Q3714" s="215" t="s">
        <v>18774</v>
      </c>
      <c r="S3714" s="208"/>
    </row>
    <row r="3715" spans="1:20" ht="12">
      <c r="A3715" s="209" t="str">
        <f t="shared" si="116"/>
        <v>7W-0002384240011740450121</v>
      </c>
      <c r="B3715" s="210" t="s">
        <v>19483</v>
      </c>
      <c r="C3715" s="211" t="s">
        <v>767</v>
      </c>
      <c r="D3715" s="211" t="s">
        <v>767</v>
      </c>
      <c r="E3715" s="211" t="s">
        <v>17727</v>
      </c>
      <c r="F3715" s="211" t="s">
        <v>766</v>
      </c>
      <c r="G3715" s="211" t="s">
        <v>2015</v>
      </c>
      <c r="H3715" s="212" t="s">
        <v>3190</v>
      </c>
      <c r="I3715" s="213" t="s">
        <v>19484</v>
      </c>
      <c r="J3715" s="201" t="str">
        <f t="shared" si="117"/>
        <v>0680</v>
      </c>
      <c r="K3715" s="209"/>
      <c r="L3715" s="209"/>
      <c r="M3715" s="214"/>
      <c r="N3715" s="209" t="s">
        <v>18777</v>
      </c>
      <c r="O3715" s="215" t="s">
        <v>18778</v>
      </c>
      <c r="P3715" s="215" t="s">
        <v>18773</v>
      </c>
      <c r="Q3715" s="215" t="s">
        <v>18774</v>
      </c>
      <c r="S3715" s="208"/>
    </row>
    <row r="3716" spans="1:20" ht="15">
      <c r="A3716" s="216" t="str">
        <f t="shared" si="116"/>
        <v>1740450121MR1740450121</v>
      </c>
      <c r="B3716" s="217" t="s">
        <v>19483</v>
      </c>
      <c r="C3716" s="227" t="s">
        <v>767</v>
      </c>
      <c r="D3716" s="227" t="s">
        <v>767</v>
      </c>
      <c r="E3716" s="227" t="s">
        <v>23242</v>
      </c>
      <c r="F3716" s="218" t="s">
        <v>766</v>
      </c>
      <c r="G3716" s="218" t="s">
        <v>2015</v>
      </c>
      <c r="H3716" s="219" t="s">
        <v>3190</v>
      </c>
      <c r="I3716" s="220" t="s">
        <v>19484</v>
      </c>
      <c r="J3716" s="201" t="str">
        <f t="shared" si="117"/>
        <v>0680</v>
      </c>
      <c r="K3716" s="216" t="s">
        <v>23203</v>
      </c>
      <c r="L3716" s="216" t="s">
        <v>23204</v>
      </c>
      <c r="M3716" s="221">
        <v>44812</v>
      </c>
      <c r="N3716" s="216" t="s">
        <v>18777</v>
      </c>
      <c r="O3716" s="222" t="s">
        <v>18778</v>
      </c>
      <c r="P3716" s="222" t="s">
        <v>18773</v>
      </c>
      <c r="Q3716" s="222" t="s">
        <v>18774</v>
      </c>
      <c r="R3716" s="223"/>
      <c r="S3716" s="230"/>
      <c r="T3716" s="223"/>
    </row>
    <row r="3717" spans="1:20" ht="12">
      <c r="A3717" s="209" t="str">
        <f t="shared" si="116"/>
        <v>1940363011063411239</v>
      </c>
      <c r="B3717" s="210" t="s">
        <v>19485</v>
      </c>
      <c r="C3717" s="211" t="s">
        <v>382</v>
      </c>
      <c r="D3717" s="211" t="s">
        <v>382</v>
      </c>
      <c r="E3717" s="211" t="s">
        <v>381</v>
      </c>
      <c r="F3717" s="211" t="s">
        <v>381</v>
      </c>
      <c r="G3717" s="211" t="s">
        <v>1809</v>
      </c>
      <c r="H3717" s="212" t="s">
        <v>1808</v>
      </c>
      <c r="I3717" s="213" t="s">
        <v>383</v>
      </c>
      <c r="J3717" s="201" t="str">
        <f t="shared" si="117"/>
        <v>0681</v>
      </c>
      <c r="K3717" s="209"/>
      <c r="L3717" s="209"/>
      <c r="M3717" s="214"/>
      <c r="N3717" s="209" t="s">
        <v>18765</v>
      </c>
      <c r="O3717" s="215" t="s">
        <v>18766</v>
      </c>
      <c r="P3717" s="215" t="s">
        <v>18812</v>
      </c>
      <c r="Q3717" s="215" t="s">
        <v>18813</v>
      </c>
      <c r="S3717" s="208"/>
    </row>
    <row r="3718" spans="1:20" ht="12">
      <c r="A3718" s="209" t="str">
        <f t="shared" si="116"/>
        <v>1940363021063411239</v>
      </c>
      <c r="B3718" s="210" t="s">
        <v>19485</v>
      </c>
      <c r="C3718" s="211" t="s">
        <v>382</v>
      </c>
      <c r="D3718" s="211" t="s">
        <v>382</v>
      </c>
      <c r="E3718" s="211" t="s">
        <v>17729</v>
      </c>
      <c r="F3718" s="211" t="s">
        <v>381</v>
      </c>
      <c r="G3718" s="211" t="s">
        <v>1809</v>
      </c>
      <c r="H3718" s="212" t="s">
        <v>1808</v>
      </c>
      <c r="I3718" s="213" t="s">
        <v>383</v>
      </c>
      <c r="J3718" s="201" t="str">
        <f t="shared" si="117"/>
        <v>0681</v>
      </c>
      <c r="K3718" s="209"/>
      <c r="L3718" s="209"/>
      <c r="M3718" s="214"/>
      <c r="N3718" s="209" t="s">
        <v>18765</v>
      </c>
      <c r="O3718" s="215" t="s">
        <v>18766</v>
      </c>
      <c r="P3718" s="215" t="s">
        <v>18812</v>
      </c>
      <c r="Q3718" s="215" t="s">
        <v>18813</v>
      </c>
      <c r="S3718" s="208"/>
    </row>
    <row r="3719" spans="1:20" ht="12">
      <c r="A3719" s="209" t="str">
        <f t="shared" si="116"/>
        <v>##1063411239</v>
      </c>
      <c r="B3719" s="210" t="s">
        <v>19485</v>
      </c>
      <c r="C3719" s="211" t="s">
        <v>382</v>
      </c>
      <c r="D3719" s="211" t="s">
        <v>382</v>
      </c>
      <c r="E3719" s="211" t="s">
        <v>3649</v>
      </c>
      <c r="F3719" s="211" t="s">
        <v>381</v>
      </c>
      <c r="G3719" s="211" t="s">
        <v>1809</v>
      </c>
      <c r="H3719" s="212" t="s">
        <v>1808</v>
      </c>
      <c r="I3719" s="213" t="s">
        <v>383</v>
      </c>
      <c r="J3719" s="201" t="str">
        <f t="shared" si="117"/>
        <v>0681</v>
      </c>
      <c r="K3719" s="209"/>
      <c r="L3719" s="209"/>
      <c r="M3719" s="214"/>
      <c r="N3719" s="209" t="s">
        <v>18765</v>
      </c>
      <c r="O3719" s="215" t="s">
        <v>18766</v>
      </c>
      <c r="P3719" s="215" t="s">
        <v>18812</v>
      </c>
      <c r="Q3719" s="215" t="s">
        <v>18813</v>
      </c>
      <c r="S3719" s="208"/>
    </row>
    <row r="3720" spans="1:20" ht="12">
      <c r="A3720" s="209" t="str">
        <f t="shared" si="116"/>
        <v>1063411239MR1063411239</v>
      </c>
      <c r="B3720" s="210" t="s">
        <v>19485</v>
      </c>
      <c r="C3720" s="211" t="s">
        <v>382</v>
      </c>
      <c r="D3720" s="211" t="s">
        <v>382</v>
      </c>
      <c r="E3720" s="211" t="s">
        <v>17728</v>
      </c>
      <c r="F3720" s="211" t="s">
        <v>381</v>
      </c>
      <c r="G3720" s="211" t="s">
        <v>1809</v>
      </c>
      <c r="H3720" s="212" t="s">
        <v>1808</v>
      </c>
      <c r="I3720" s="213" t="s">
        <v>383</v>
      </c>
      <c r="J3720" s="201" t="str">
        <f t="shared" si="117"/>
        <v>0681</v>
      </c>
      <c r="K3720" s="209"/>
      <c r="L3720" s="209"/>
      <c r="M3720" s="214"/>
      <c r="N3720" s="209" t="s">
        <v>18765</v>
      </c>
      <c r="O3720" s="215" t="s">
        <v>18766</v>
      </c>
      <c r="P3720" s="215" t="s">
        <v>18812</v>
      </c>
      <c r="Q3720" s="215" t="s">
        <v>18813</v>
      </c>
      <c r="S3720" s="208"/>
    </row>
    <row r="3721" spans="1:20" ht="12">
      <c r="A3721" s="209" t="str">
        <f t="shared" si="116"/>
        <v>1941064011578780870</v>
      </c>
      <c r="B3721" s="210" t="s">
        <v>19486</v>
      </c>
      <c r="C3721" s="211" t="s">
        <v>1046</v>
      </c>
      <c r="D3721" s="211" t="s">
        <v>1046</v>
      </c>
      <c r="E3721" s="211" t="s">
        <v>1045</v>
      </c>
      <c r="F3721" s="211" t="s">
        <v>1045</v>
      </c>
      <c r="G3721" s="211" t="s">
        <v>1798</v>
      </c>
      <c r="H3721" s="212" t="s">
        <v>2411</v>
      </c>
      <c r="I3721" s="213" t="s">
        <v>1047</v>
      </c>
      <c r="J3721" s="201" t="str">
        <f t="shared" si="117"/>
        <v>0682</v>
      </c>
      <c r="K3721" s="209"/>
      <c r="L3721" s="209"/>
      <c r="M3721" s="214"/>
      <c r="N3721" s="209" t="s">
        <v>18777</v>
      </c>
      <c r="O3721" s="215" t="s">
        <v>18778</v>
      </c>
      <c r="P3721" s="215" t="s">
        <v>18937</v>
      </c>
      <c r="Q3721" s="215" t="s">
        <v>18938</v>
      </c>
      <c r="S3721" s="208"/>
    </row>
    <row r="3722" spans="1:20" ht="12">
      <c r="A3722" s="209" t="str">
        <f t="shared" si="116"/>
        <v>1941064021578780870</v>
      </c>
      <c r="B3722" s="210" t="s">
        <v>19486</v>
      </c>
      <c r="C3722" s="211" t="s">
        <v>1046</v>
      </c>
      <c r="D3722" s="211" t="s">
        <v>1046</v>
      </c>
      <c r="E3722" s="211" t="s">
        <v>17730</v>
      </c>
      <c r="F3722" s="211" t="s">
        <v>1045</v>
      </c>
      <c r="G3722" s="211" t="s">
        <v>1798</v>
      </c>
      <c r="H3722" s="212" t="s">
        <v>2411</v>
      </c>
      <c r="I3722" s="213" t="s">
        <v>1047</v>
      </c>
      <c r="J3722" s="201" t="str">
        <f t="shared" si="117"/>
        <v>0682</v>
      </c>
      <c r="K3722" s="209"/>
      <c r="L3722" s="209"/>
      <c r="M3722" s="214"/>
      <c r="N3722" s="209" t="s">
        <v>18777</v>
      </c>
      <c r="O3722" s="215" t="s">
        <v>18778</v>
      </c>
      <c r="P3722" s="215" t="s">
        <v>18937</v>
      </c>
      <c r="Q3722" s="215" t="s">
        <v>18938</v>
      </c>
      <c r="S3722" s="208"/>
    </row>
    <row r="3723" spans="1:20" ht="12">
      <c r="A3723" s="209" t="str">
        <f t="shared" si="116"/>
        <v>1941064031578780870</v>
      </c>
      <c r="B3723" s="210" t="s">
        <v>19486</v>
      </c>
      <c r="C3723" s="211" t="s">
        <v>1046</v>
      </c>
      <c r="D3723" s="211" t="s">
        <v>1046</v>
      </c>
      <c r="E3723" s="211" t="s">
        <v>17731</v>
      </c>
      <c r="F3723" s="211" t="s">
        <v>1045</v>
      </c>
      <c r="G3723" s="211" t="s">
        <v>1798</v>
      </c>
      <c r="H3723" s="212" t="s">
        <v>2411</v>
      </c>
      <c r="I3723" s="213" t="s">
        <v>1047</v>
      </c>
      <c r="J3723" s="201" t="str">
        <f t="shared" si="117"/>
        <v>0682</v>
      </c>
      <c r="K3723" s="209"/>
      <c r="L3723" s="209"/>
      <c r="M3723" s="214"/>
      <c r="N3723" s="209" t="s">
        <v>18777</v>
      </c>
      <c r="O3723" s="215" t="s">
        <v>18778</v>
      </c>
      <c r="P3723" s="215" t="s">
        <v>18937</v>
      </c>
      <c r="Q3723" s="215" t="s">
        <v>18938</v>
      </c>
      <c r="S3723" s="208"/>
    </row>
    <row r="3724" spans="1:20" ht="12">
      <c r="A3724" s="209" t="str">
        <f t="shared" si="116"/>
        <v>1941064041578780870</v>
      </c>
      <c r="B3724" s="210" t="s">
        <v>19486</v>
      </c>
      <c r="C3724" s="211" t="s">
        <v>1046</v>
      </c>
      <c r="D3724" s="211" t="s">
        <v>1046</v>
      </c>
      <c r="E3724" s="211" t="s">
        <v>17732</v>
      </c>
      <c r="F3724" s="211" t="s">
        <v>1045</v>
      </c>
      <c r="G3724" s="211" t="s">
        <v>1798</v>
      </c>
      <c r="H3724" s="212" t="s">
        <v>2411</v>
      </c>
      <c r="I3724" s="213" t="s">
        <v>1047</v>
      </c>
      <c r="J3724" s="201" t="str">
        <f t="shared" si="117"/>
        <v>0682</v>
      </c>
      <c r="K3724" s="209"/>
      <c r="L3724" s="209"/>
      <c r="M3724" s="214"/>
      <c r="N3724" s="209" t="s">
        <v>18777</v>
      </c>
      <c r="O3724" s="215" t="s">
        <v>18778</v>
      </c>
      <c r="P3724" s="215" t="s">
        <v>18937</v>
      </c>
      <c r="Q3724" s="215" t="s">
        <v>18938</v>
      </c>
      <c r="S3724" s="208"/>
    </row>
    <row r="3725" spans="1:20" ht="12">
      <c r="A3725" s="209" t="str">
        <f t="shared" si="116"/>
        <v>##1578780870</v>
      </c>
      <c r="B3725" s="210" t="s">
        <v>19486</v>
      </c>
      <c r="C3725" s="211" t="s">
        <v>1046</v>
      </c>
      <c r="D3725" s="211" t="s">
        <v>1046</v>
      </c>
      <c r="E3725" s="211" t="s">
        <v>3649</v>
      </c>
      <c r="F3725" s="211" t="s">
        <v>1045</v>
      </c>
      <c r="G3725" s="211" t="s">
        <v>1798</v>
      </c>
      <c r="H3725" s="212" t="s">
        <v>2411</v>
      </c>
      <c r="I3725" s="213" t="s">
        <v>1047</v>
      </c>
      <c r="J3725" s="201" t="str">
        <f t="shared" si="117"/>
        <v>0682</v>
      </c>
      <c r="K3725" s="209"/>
      <c r="L3725" s="209"/>
      <c r="M3725" s="214"/>
      <c r="N3725" s="209" t="s">
        <v>18777</v>
      </c>
      <c r="O3725" s="215" t="s">
        <v>18778</v>
      </c>
      <c r="P3725" s="215" t="s">
        <v>18937</v>
      </c>
      <c r="Q3725" s="215" t="s">
        <v>18938</v>
      </c>
      <c r="S3725" s="208"/>
    </row>
    <row r="3726" spans="1:20" ht="12">
      <c r="A3726" s="209" t="str">
        <f t="shared" si="116"/>
        <v>1Q-H0HH1166011578780870</v>
      </c>
      <c r="B3726" s="210" t="s">
        <v>19486</v>
      </c>
      <c r="C3726" s="211" t="s">
        <v>1046</v>
      </c>
      <c r="D3726" s="211" t="s">
        <v>1046</v>
      </c>
      <c r="E3726" s="211" t="s">
        <v>17733</v>
      </c>
      <c r="F3726" s="211" t="s">
        <v>1045</v>
      </c>
      <c r="G3726" s="211" t="s">
        <v>1798</v>
      </c>
      <c r="H3726" s="212" t="s">
        <v>2411</v>
      </c>
      <c r="I3726" s="213" t="s">
        <v>1047</v>
      </c>
      <c r="J3726" s="201" t="str">
        <f t="shared" si="117"/>
        <v>0682</v>
      </c>
      <c r="K3726" s="209"/>
      <c r="L3726" s="209"/>
      <c r="M3726" s="214"/>
      <c r="N3726" s="209" t="s">
        <v>18777</v>
      </c>
      <c r="O3726" s="215" t="s">
        <v>18778</v>
      </c>
      <c r="P3726" s="215" t="s">
        <v>18937</v>
      </c>
      <c r="Q3726" s="215" t="s">
        <v>18938</v>
      </c>
      <c r="S3726" s="208"/>
    </row>
    <row r="3727" spans="1:20" ht="12">
      <c r="A3727" s="209" t="str">
        <f t="shared" si="116"/>
        <v>56-F05SETPDIA1578780870</v>
      </c>
      <c r="B3727" s="210" t="s">
        <v>19486</v>
      </c>
      <c r="C3727" s="211" t="s">
        <v>1046</v>
      </c>
      <c r="D3727" s="211" t="s">
        <v>1046</v>
      </c>
      <c r="E3727" s="211" t="s">
        <v>17734</v>
      </c>
      <c r="F3727" s="211" t="s">
        <v>1045</v>
      </c>
      <c r="G3727" s="211" t="s">
        <v>1798</v>
      </c>
      <c r="H3727" s="212" t="s">
        <v>2411</v>
      </c>
      <c r="I3727" s="213" t="s">
        <v>1047</v>
      </c>
      <c r="J3727" s="201" t="str">
        <f t="shared" si="117"/>
        <v>0682</v>
      </c>
      <c r="K3727" s="209"/>
      <c r="L3727" s="209"/>
      <c r="M3727" s="214"/>
      <c r="N3727" s="209" t="s">
        <v>18777</v>
      </c>
      <c r="O3727" s="215" t="s">
        <v>18778</v>
      </c>
      <c r="P3727" s="215" t="s">
        <v>18937</v>
      </c>
      <c r="Q3727" s="215" t="s">
        <v>18938</v>
      </c>
      <c r="S3727" s="208"/>
    </row>
    <row r="3728" spans="1:20" ht="12">
      <c r="A3728" s="209" t="str">
        <f t="shared" si="116"/>
        <v>1941874011982792552</v>
      </c>
      <c r="B3728" s="210" t="s">
        <v>19487</v>
      </c>
      <c r="C3728" s="211" t="s">
        <v>2573</v>
      </c>
      <c r="D3728" s="211" t="s">
        <v>313</v>
      </c>
      <c r="E3728" s="211" t="s">
        <v>17735</v>
      </c>
      <c r="F3728" s="211" t="s">
        <v>312</v>
      </c>
      <c r="G3728" s="211" t="s">
        <v>3033</v>
      </c>
      <c r="H3728" s="212" t="s">
        <v>17736</v>
      </c>
      <c r="I3728" s="213" t="s">
        <v>314</v>
      </c>
      <c r="J3728" s="201" t="str">
        <f t="shared" si="117"/>
        <v>0684</v>
      </c>
      <c r="K3728" s="209"/>
      <c r="L3728" s="209"/>
      <c r="M3728" s="214"/>
      <c r="N3728" s="209" t="s">
        <v>18765</v>
      </c>
      <c r="O3728" s="215" t="s">
        <v>18766</v>
      </c>
      <c r="P3728" s="215" t="s">
        <v>18835</v>
      </c>
      <c r="Q3728" s="215" t="s">
        <v>18836</v>
      </c>
      <c r="S3728" s="208"/>
    </row>
    <row r="3729" spans="1:17" s="208" customFormat="1" ht="12">
      <c r="A3729" s="209" t="str">
        <f t="shared" si="116"/>
        <v>1941874021982792552</v>
      </c>
      <c r="B3729" s="210" t="s">
        <v>19487</v>
      </c>
      <c r="C3729" s="211" t="s">
        <v>2573</v>
      </c>
      <c r="D3729" s="211" t="s">
        <v>313</v>
      </c>
      <c r="E3729" s="211" t="s">
        <v>17737</v>
      </c>
      <c r="F3729" s="211" t="s">
        <v>312</v>
      </c>
      <c r="G3729" s="211" t="s">
        <v>3033</v>
      </c>
      <c r="H3729" s="212" t="s">
        <v>17736</v>
      </c>
      <c r="I3729" s="213" t="s">
        <v>314</v>
      </c>
      <c r="J3729" s="201" t="str">
        <f t="shared" si="117"/>
        <v>0684</v>
      </c>
      <c r="K3729" s="209"/>
      <c r="L3729" s="209"/>
      <c r="M3729" s="214"/>
      <c r="N3729" s="209" t="s">
        <v>18765</v>
      </c>
      <c r="O3729" s="215" t="s">
        <v>18766</v>
      </c>
      <c r="P3729" s="215" t="s">
        <v>18835</v>
      </c>
      <c r="Q3729" s="215" t="s">
        <v>18836</v>
      </c>
    </row>
    <row r="3730" spans="1:17" s="208" customFormat="1" ht="12">
      <c r="A3730" s="209" t="str">
        <f t="shared" si="116"/>
        <v>3463002011467853051</v>
      </c>
      <c r="B3730" s="210" t="s">
        <v>19487</v>
      </c>
      <c r="C3730" s="211" t="s">
        <v>313</v>
      </c>
      <c r="D3730" s="211" t="s">
        <v>313</v>
      </c>
      <c r="E3730" s="211" t="s">
        <v>312</v>
      </c>
      <c r="F3730" s="211" t="s">
        <v>312</v>
      </c>
      <c r="G3730" s="211" t="s">
        <v>3033</v>
      </c>
      <c r="H3730" s="212" t="s">
        <v>17736</v>
      </c>
      <c r="I3730" s="213" t="s">
        <v>314</v>
      </c>
      <c r="J3730" s="201" t="str">
        <f t="shared" si="117"/>
        <v>0684</v>
      </c>
      <c r="K3730" s="209"/>
      <c r="L3730" s="209"/>
      <c r="M3730" s="214"/>
      <c r="N3730" s="209" t="s">
        <v>18765</v>
      </c>
      <c r="O3730" s="215" t="s">
        <v>18766</v>
      </c>
      <c r="P3730" s="215" t="s">
        <v>18835</v>
      </c>
      <c r="Q3730" s="215" t="s">
        <v>18836</v>
      </c>
    </row>
    <row r="3731" spans="1:17" s="208" customFormat="1" ht="12">
      <c r="A3731" s="209" t="str">
        <f t="shared" si="116"/>
        <v>3463002021467853051</v>
      </c>
      <c r="B3731" s="210" t="s">
        <v>19487</v>
      </c>
      <c r="C3731" s="211" t="s">
        <v>313</v>
      </c>
      <c r="D3731" s="211" t="s">
        <v>313</v>
      </c>
      <c r="E3731" s="211" t="s">
        <v>17738</v>
      </c>
      <c r="F3731" s="211" t="s">
        <v>312</v>
      </c>
      <c r="G3731" s="211" t="s">
        <v>3033</v>
      </c>
      <c r="H3731" s="212" t="s">
        <v>17736</v>
      </c>
      <c r="I3731" s="213" t="s">
        <v>314</v>
      </c>
      <c r="J3731" s="201" t="str">
        <f t="shared" si="117"/>
        <v>0684</v>
      </c>
      <c r="K3731" s="209"/>
      <c r="L3731" s="209"/>
      <c r="M3731" s="214"/>
      <c r="N3731" s="209" t="s">
        <v>18765</v>
      </c>
      <c r="O3731" s="215" t="s">
        <v>18766</v>
      </c>
      <c r="P3731" s="215" t="s">
        <v>18835</v>
      </c>
      <c r="Q3731" s="215" t="s">
        <v>18836</v>
      </c>
    </row>
    <row r="3732" spans="1:17" s="208" customFormat="1" ht="12">
      <c r="A3732" s="209" t="str">
        <f t="shared" si="116"/>
        <v>1391740091851390967</v>
      </c>
      <c r="B3732" s="210" t="s">
        <v>19488</v>
      </c>
      <c r="C3732" s="211" t="s">
        <v>1675</v>
      </c>
      <c r="D3732" s="211" t="s">
        <v>1675</v>
      </c>
      <c r="E3732" s="211" t="s">
        <v>17739</v>
      </c>
      <c r="F3732" s="211" t="s">
        <v>1615</v>
      </c>
      <c r="G3732" s="211" t="s">
        <v>1674</v>
      </c>
      <c r="H3732" s="212" t="s">
        <v>2446</v>
      </c>
      <c r="I3732" s="213" t="s">
        <v>19489</v>
      </c>
      <c r="J3732" s="201" t="str">
        <f t="shared" si="117"/>
        <v>0686</v>
      </c>
      <c r="K3732" s="209"/>
      <c r="L3732" s="209"/>
      <c r="M3732" s="214"/>
      <c r="N3732" s="209" t="s">
        <v>18777</v>
      </c>
      <c r="O3732" s="215" t="s">
        <v>18778</v>
      </c>
      <c r="P3732" s="215" t="s">
        <v>18767</v>
      </c>
      <c r="Q3732" s="215" t="s">
        <v>18768</v>
      </c>
    </row>
    <row r="3733" spans="1:17" s="208" customFormat="1" ht="12">
      <c r="A3733" s="209" t="str">
        <f t="shared" si="116"/>
        <v>1391740101851390967</v>
      </c>
      <c r="B3733" s="210" t="s">
        <v>19488</v>
      </c>
      <c r="C3733" s="211" t="s">
        <v>1675</v>
      </c>
      <c r="D3733" s="211" t="s">
        <v>1675</v>
      </c>
      <c r="E3733" s="211" t="s">
        <v>17740</v>
      </c>
      <c r="F3733" s="211" t="s">
        <v>1615</v>
      </c>
      <c r="G3733" s="211" t="s">
        <v>1674</v>
      </c>
      <c r="H3733" s="212" t="s">
        <v>2446</v>
      </c>
      <c r="I3733" s="213" t="s">
        <v>19489</v>
      </c>
      <c r="J3733" s="201" t="str">
        <f t="shared" si="117"/>
        <v>0686</v>
      </c>
      <c r="K3733" s="209"/>
      <c r="L3733" s="209"/>
      <c r="M3733" s="214"/>
      <c r="N3733" s="209" t="s">
        <v>18777</v>
      </c>
      <c r="O3733" s="215" t="s">
        <v>18778</v>
      </c>
      <c r="P3733" s="215" t="s">
        <v>18767</v>
      </c>
      <c r="Q3733" s="215" t="s">
        <v>18768</v>
      </c>
    </row>
    <row r="3734" spans="1:17" s="208" customFormat="1" ht="12">
      <c r="A3734" s="209" t="str">
        <f t="shared" si="116"/>
        <v>1391740111720087729</v>
      </c>
      <c r="B3734" s="210" t="s">
        <v>19488</v>
      </c>
      <c r="C3734" s="211" t="s">
        <v>17741</v>
      </c>
      <c r="D3734" s="211" t="s">
        <v>1675</v>
      </c>
      <c r="E3734" s="211" t="s">
        <v>17742</v>
      </c>
      <c r="F3734" s="211" t="s">
        <v>1615</v>
      </c>
      <c r="G3734" s="211" t="s">
        <v>1674</v>
      </c>
      <c r="H3734" s="212" t="s">
        <v>2446</v>
      </c>
      <c r="I3734" s="213" t="s">
        <v>19489</v>
      </c>
      <c r="J3734" s="201" t="str">
        <f t="shared" si="117"/>
        <v>0686</v>
      </c>
      <c r="K3734" s="209"/>
      <c r="L3734" s="209"/>
      <c r="M3734" s="214"/>
      <c r="N3734" s="209" t="s">
        <v>18777</v>
      </c>
      <c r="O3734" s="215" t="s">
        <v>18778</v>
      </c>
      <c r="P3734" s="215" t="s">
        <v>18767</v>
      </c>
      <c r="Q3734" s="215" t="s">
        <v>18768</v>
      </c>
    </row>
    <row r="3735" spans="1:17" s="208" customFormat="1" ht="12">
      <c r="A3735" s="209" t="str">
        <f t="shared" si="116"/>
        <v>1550949011851390967</v>
      </c>
      <c r="B3735" s="210" t="s">
        <v>19488</v>
      </c>
      <c r="C3735" s="211" t="s">
        <v>1675</v>
      </c>
      <c r="D3735" s="211" t="s">
        <v>1675</v>
      </c>
      <c r="E3735" s="211" t="s">
        <v>17743</v>
      </c>
      <c r="F3735" s="211" t="s">
        <v>1615</v>
      </c>
      <c r="G3735" s="211" t="s">
        <v>1674</v>
      </c>
      <c r="H3735" s="212" t="s">
        <v>2446</v>
      </c>
      <c r="I3735" s="213" t="s">
        <v>19489</v>
      </c>
      <c r="J3735" s="201" t="str">
        <f t="shared" si="117"/>
        <v>0686</v>
      </c>
      <c r="K3735" s="209"/>
      <c r="L3735" s="209"/>
      <c r="M3735" s="214"/>
      <c r="N3735" s="209" t="s">
        <v>18777</v>
      </c>
      <c r="O3735" s="215" t="s">
        <v>18778</v>
      </c>
      <c r="P3735" s="215" t="s">
        <v>18767</v>
      </c>
      <c r="Q3735" s="215" t="s">
        <v>18768</v>
      </c>
    </row>
    <row r="3736" spans="1:17" s="208" customFormat="1" ht="12">
      <c r="A3736" s="209" t="str">
        <f t="shared" si="116"/>
        <v>1550949021851390967</v>
      </c>
      <c r="B3736" s="210" t="s">
        <v>19488</v>
      </c>
      <c r="C3736" s="211" t="s">
        <v>1675</v>
      </c>
      <c r="D3736" s="211" t="s">
        <v>1675</v>
      </c>
      <c r="E3736" s="211" t="s">
        <v>17744</v>
      </c>
      <c r="F3736" s="211" t="s">
        <v>1615</v>
      </c>
      <c r="G3736" s="211" t="s">
        <v>1674</v>
      </c>
      <c r="H3736" s="212" t="s">
        <v>2446</v>
      </c>
      <c r="I3736" s="213" t="s">
        <v>19489</v>
      </c>
      <c r="J3736" s="201" t="str">
        <f t="shared" si="117"/>
        <v>0686</v>
      </c>
      <c r="K3736" s="209"/>
      <c r="L3736" s="209"/>
      <c r="M3736" s="214"/>
      <c r="N3736" s="209" t="s">
        <v>18777</v>
      </c>
      <c r="O3736" s="215" t="s">
        <v>18778</v>
      </c>
      <c r="P3736" s="215" t="s">
        <v>18767</v>
      </c>
      <c r="Q3736" s="215" t="s">
        <v>18768</v>
      </c>
    </row>
    <row r="3737" spans="1:17" s="208" customFormat="1" ht="12">
      <c r="A3737" s="209" t="str">
        <f t="shared" si="116"/>
        <v>1949976011073512000</v>
      </c>
      <c r="B3737" s="210" t="s">
        <v>19488</v>
      </c>
      <c r="C3737" s="211" t="s">
        <v>1382</v>
      </c>
      <c r="D3737" s="211" t="s">
        <v>1675</v>
      </c>
      <c r="E3737" s="211" t="s">
        <v>1615</v>
      </c>
      <c r="F3737" s="211" t="s">
        <v>1615</v>
      </c>
      <c r="G3737" s="211" t="s">
        <v>1674</v>
      </c>
      <c r="H3737" s="212" t="s">
        <v>2446</v>
      </c>
      <c r="I3737" s="213" t="s">
        <v>19489</v>
      </c>
      <c r="J3737" s="201" t="str">
        <f t="shared" si="117"/>
        <v>0686</v>
      </c>
      <c r="K3737" s="209" t="s">
        <v>9256</v>
      </c>
      <c r="L3737" s="209"/>
      <c r="M3737" s="214"/>
      <c r="N3737" s="209" t="s">
        <v>18777</v>
      </c>
      <c r="O3737" s="215" t="s">
        <v>18778</v>
      </c>
      <c r="P3737" s="215" t="s">
        <v>18767</v>
      </c>
      <c r="Q3737" s="215" t="s">
        <v>18768</v>
      </c>
    </row>
    <row r="3738" spans="1:17" s="208" customFormat="1" ht="12">
      <c r="A3738" s="209" t="str">
        <f t="shared" si="116"/>
        <v>1949976011720087729</v>
      </c>
      <c r="B3738" s="210" t="s">
        <v>19488</v>
      </c>
      <c r="C3738" s="211" t="s">
        <v>17741</v>
      </c>
      <c r="D3738" s="211" t="s">
        <v>1675</v>
      </c>
      <c r="E3738" s="211" t="s">
        <v>1615</v>
      </c>
      <c r="F3738" s="211" t="s">
        <v>1615</v>
      </c>
      <c r="G3738" s="211" t="s">
        <v>1674</v>
      </c>
      <c r="H3738" s="212" t="s">
        <v>2446</v>
      </c>
      <c r="I3738" s="213" t="s">
        <v>19489</v>
      </c>
      <c r="J3738" s="201" t="str">
        <f t="shared" si="117"/>
        <v>0686</v>
      </c>
      <c r="K3738" s="209" t="s">
        <v>9256</v>
      </c>
      <c r="L3738" s="209"/>
      <c r="M3738" s="214"/>
      <c r="N3738" s="209" t="s">
        <v>18777</v>
      </c>
      <c r="O3738" s="215" t="s">
        <v>18778</v>
      </c>
      <c r="P3738" s="215" t="s">
        <v>18767</v>
      </c>
      <c r="Q3738" s="215" t="s">
        <v>18768</v>
      </c>
    </row>
    <row r="3739" spans="1:17" s="208" customFormat="1" ht="12">
      <c r="A3739" s="209" t="str">
        <f t="shared" si="116"/>
        <v>1949976011851390967</v>
      </c>
      <c r="B3739" s="210" t="s">
        <v>19488</v>
      </c>
      <c r="C3739" s="211" t="s">
        <v>1675</v>
      </c>
      <c r="D3739" s="211" t="s">
        <v>1675</v>
      </c>
      <c r="E3739" s="211" t="s">
        <v>1615</v>
      </c>
      <c r="F3739" s="211" t="s">
        <v>1615</v>
      </c>
      <c r="G3739" s="211" t="s">
        <v>1674</v>
      </c>
      <c r="H3739" s="212" t="s">
        <v>2446</v>
      </c>
      <c r="I3739" s="213" t="s">
        <v>19489</v>
      </c>
      <c r="J3739" s="201" t="str">
        <f t="shared" si="117"/>
        <v>0686</v>
      </c>
      <c r="K3739" s="209"/>
      <c r="L3739" s="209"/>
      <c r="M3739" s="214"/>
      <c r="N3739" s="209" t="s">
        <v>18777</v>
      </c>
      <c r="O3739" s="215" t="s">
        <v>18778</v>
      </c>
      <c r="P3739" s="215" t="s">
        <v>18767</v>
      </c>
      <c r="Q3739" s="215" t="s">
        <v>18768</v>
      </c>
    </row>
    <row r="3740" spans="1:17" s="208" customFormat="1" ht="12">
      <c r="A3740" s="209" t="str">
        <f t="shared" si="116"/>
        <v>1949976021851390967</v>
      </c>
      <c r="B3740" s="210" t="s">
        <v>19488</v>
      </c>
      <c r="C3740" s="211" t="s">
        <v>1675</v>
      </c>
      <c r="D3740" s="211" t="s">
        <v>1675</v>
      </c>
      <c r="E3740" s="211" t="s">
        <v>17745</v>
      </c>
      <c r="F3740" s="211" t="s">
        <v>1615</v>
      </c>
      <c r="G3740" s="211" t="s">
        <v>1674</v>
      </c>
      <c r="H3740" s="212" t="s">
        <v>2446</v>
      </c>
      <c r="I3740" s="213" t="s">
        <v>19489</v>
      </c>
      <c r="J3740" s="201" t="str">
        <f t="shared" si="117"/>
        <v>0686</v>
      </c>
      <c r="K3740" s="209"/>
      <c r="L3740" s="209"/>
      <c r="M3740" s="214"/>
      <c r="N3740" s="209" t="s">
        <v>18777</v>
      </c>
      <c r="O3740" s="215" t="s">
        <v>18778</v>
      </c>
      <c r="P3740" s="215" t="s">
        <v>18767</v>
      </c>
      <c r="Q3740" s="215" t="s">
        <v>18768</v>
      </c>
    </row>
    <row r="3741" spans="1:17" s="208" customFormat="1" ht="12">
      <c r="A3741" s="209" t="str">
        <f t="shared" si="116"/>
        <v>1949976031851390967</v>
      </c>
      <c r="B3741" s="210" t="s">
        <v>19488</v>
      </c>
      <c r="C3741" s="211" t="s">
        <v>1675</v>
      </c>
      <c r="D3741" s="211" t="s">
        <v>1675</v>
      </c>
      <c r="E3741" s="211" t="s">
        <v>17746</v>
      </c>
      <c r="F3741" s="211" t="s">
        <v>1615</v>
      </c>
      <c r="G3741" s="211" t="s">
        <v>1674</v>
      </c>
      <c r="H3741" s="212" t="s">
        <v>2446</v>
      </c>
      <c r="I3741" s="213" t="s">
        <v>19489</v>
      </c>
      <c r="J3741" s="201" t="str">
        <f t="shared" si="117"/>
        <v>0686</v>
      </c>
      <c r="K3741" s="209"/>
      <c r="L3741" s="209"/>
      <c r="M3741" s="214"/>
      <c r="N3741" s="209" t="s">
        <v>18777</v>
      </c>
      <c r="O3741" s="215" t="s">
        <v>18778</v>
      </c>
      <c r="P3741" s="215" t="s">
        <v>18767</v>
      </c>
      <c r="Q3741" s="215" t="s">
        <v>18768</v>
      </c>
    </row>
    <row r="3742" spans="1:17" s="208" customFormat="1" ht="12">
      <c r="A3742" s="209" t="str">
        <f t="shared" si="116"/>
        <v>1949976061851390967</v>
      </c>
      <c r="B3742" s="210" t="s">
        <v>19488</v>
      </c>
      <c r="C3742" s="211" t="s">
        <v>1675</v>
      </c>
      <c r="D3742" s="211" t="s">
        <v>1675</v>
      </c>
      <c r="E3742" s="211" t="s">
        <v>17747</v>
      </c>
      <c r="F3742" s="211" t="s">
        <v>1615</v>
      </c>
      <c r="G3742" s="211" t="s">
        <v>1674</v>
      </c>
      <c r="H3742" s="212" t="s">
        <v>2446</v>
      </c>
      <c r="I3742" s="213" t="s">
        <v>19489</v>
      </c>
      <c r="J3742" s="201" t="str">
        <f t="shared" si="117"/>
        <v>0686</v>
      </c>
      <c r="K3742" s="209"/>
      <c r="L3742" s="209"/>
      <c r="M3742" s="214"/>
      <c r="N3742" s="209" t="s">
        <v>18777</v>
      </c>
      <c r="O3742" s="215" t="s">
        <v>18778</v>
      </c>
      <c r="P3742" s="215" t="s">
        <v>18767</v>
      </c>
      <c r="Q3742" s="215" t="s">
        <v>18768</v>
      </c>
    </row>
    <row r="3743" spans="1:17" s="208" customFormat="1" ht="12">
      <c r="A3743" s="209" t="str">
        <f t="shared" si="116"/>
        <v>1959959011073512000</v>
      </c>
      <c r="B3743" s="210" t="s">
        <v>19488</v>
      </c>
      <c r="C3743" s="211" t="s">
        <v>1382</v>
      </c>
      <c r="D3743" s="211" t="s">
        <v>1675</v>
      </c>
      <c r="E3743" s="211" t="s">
        <v>1381</v>
      </c>
      <c r="F3743" s="211" t="s">
        <v>1615</v>
      </c>
      <c r="G3743" s="211" t="s">
        <v>1674</v>
      </c>
      <c r="H3743" s="212" t="s">
        <v>2446</v>
      </c>
      <c r="I3743" s="213" t="s">
        <v>19489</v>
      </c>
      <c r="J3743" s="201" t="str">
        <f t="shared" si="117"/>
        <v>0686</v>
      </c>
      <c r="K3743" s="209"/>
      <c r="L3743" s="209"/>
      <c r="M3743" s="214"/>
      <c r="N3743" s="209" t="s">
        <v>18777</v>
      </c>
      <c r="O3743" s="215" t="s">
        <v>18778</v>
      </c>
      <c r="P3743" s="215" t="s">
        <v>18767</v>
      </c>
      <c r="Q3743" s="215" t="s">
        <v>18768</v>
      </c>
    </row>
    <row r="3744" spans="1:17" s="208" customFormat="1" ht="12">
      <c r="A3744" s="209" t="str">
        <f t="shared" si="116"/>
        <v>1965436011720087729</v>
      </c>
      <c r="B3744" s="210" t="s">
        <v>19488</v>
      </c>
      <c r="C3744" s="211" t="s">
        <v>17741</v>
      </c>
      <c r="D3744" s="211" t="s">
        <v>1675</v>
      </c>
      <c r="E3744" s="211" t="s">
        <v>17748</v>
      </c>
      <c r="F3744" s="211" t="s">
        <v>1615</v>
      </c>
      <c r="G3744" s="211" t="s">
        <v>1674</v>
      </c>
      <c r="H3744" s="212" t="s">
        <v>2446</v>
      </c>
      <c r="I3744" s="213" t="s">
        <v>19489</v>
      </c>
      <c r="J3744" s="201" t="str">
        <f t="shared" si="117"/>
        <v>0686</v>
      </c>
      <c r="K3744" s="209"/>
      <c r="L3744" s="209"/>
      <c r="M3744" s="214"/>
      <c r="N3744" s="209" t="s">
        <v>18777</v>
      </c>
      <c r="O3744" s="215" t="s">
        <v>18778</v>
      </c>
      <c r="P3744" s="215" t="s">
        <v>18767</v>
      </c>
      <c r="Q3744" s="215" t="s">
        <v>18768</v>
      </c>
    </row>
    <row r="3745" spans="1:17" s="208" customFormat="1" ht="12">
      <c r="A3745" s="209" t="str">
        <f t="shared" si="116"/>
        <v>1965436011851390967</v>
      </c>
      <c r="B3745" s="210" t="s">
        <v>19488</v>
      </c>
      <c r="C3745" s="211" t="s">
        <v>1675</v>
      </c>
      <c r="D3745" s="211" t="s">
        <v>1675</v>
      </c>
      <c r="E3745" s="211" t="s">
        <v>17748</v>
      </c>
      <c r="F3745" s="211" t="s">
        <v>1615</v>
      </c>
      <c r="G3745" s="211" t="s">
        <v>1674</v>
      </c>
      <c r="H3745" s="212" t="s">
        <v>2446</v>
      </c>
      <c r="I3745" s="213" t="s">
        <v>19489</v>
      </c>
      <c r="J3745" s="201" t="str">
        <f t="shared" si="117"/>
        <v>0686</v>
      </c>
      <c r="K3745" s="209" t="s">
        <v>9153</v>
      </c>
      <c r="L3745" s="209"/>
      <c r="M3745" s="214"/>
      <c r="N3745" s="209" t="s">
        <v>18777</v>
      </c>
      <c r="O3745" s="215" t="s">
        <v>18778</v>
      </c>
      <c r="P3745" s="215" t="s">
        <v>18767</v>
      </c>
      <c r="Q3745" s="215" t="s">
        <v>18768</v>
      </c>
    </row>
    <row r="3746" spans="1:17" s="208" customFormat="1" ht="12">
      <c r="A3746" s="209" t="str">
        <f t="shared" si="116"/>
        <v>##1851390967</v>
      </c>
      <c r="B3746" s="210" t="s">
        <v>19488</v>
      </c>
      <c r="C3746" s="211" t="s">
        <v>1675</v>
      </c>
      <c r="D3746" s="211" t="s">
        <v>1675</v>
      </c>
      <c r="E3746" s="211" t="s">
        <v>3649</v>
      </c>
      <c r="F3746" s="211" t="s">
        <v>1615</v>
      </c>
      <c r="G3746" s="211" t="s">
        <v>1674</v>
      </c>
      <c r="H3746" s="212" t="s">
        <v>2446</v>
      </c>
      <c r="I3746" s="213" t="s">
        <v>19489</v>
      </c>
      <c r="J3746" s="201" t="str">
        <f t="shared" si="117"/>
        <v>0686</v>
      </c>
      <c r="K3746" s="209"/>
      <c r="L3746" s="209"/>
      <c r="M3746" s="214"/>
      <c r="N3746" s="209" t="s">
        <v>18777</v>
      </c>
      <c r="O3746" s="215" t="s">
        <v>18778</v>
      </c>
      <c r="P3746" s="215" t="s">
        <v>18767</v>
      </c>
      <c r="Q3746" s="215" t="s">
        <v>18768</v>
      </c>
    </row>
    <row r="3747" spans="1:17" s="208" customFormat="1" ht="12">
      <c r="A3747" s="209" t="str">
        <f t="shared" si="116"/>
        <v>139174010NA</v>
      </c>
      <c r="B3747" s="210" t="s">
        <v>19488</v>
      </c>
      <c r="C3747" s="211" t="s">
        <v>3106</v>
      </c>
      <c r="D3747" s="211" t="s">
        <v>1675</v>
      </c>
      <c r="E3747" s="211" t="s">
        <v>17740</v>
      </c>
      <c r="F3747" s="211" t="s">
        <v>1615</v>
      </c>
      <c r="G3747" s="211" t="s">
        <v>1674</v>
      </c>
      <c r="H3747" s="212" t="s">
        <v>2446</v>
      </c>
      <c r="I3747" s="213" t="s">
        <v>19489</v>
      </c>
      <c r="J3747" s="201" t="str">
        <f t="shared" si="117"/>
        <v>0686</v>
      </c>
      <c r="K3747" s="209"/>
      <c r="L3747" s="209"/>
      <c r="M3747" s="214"/>
      <c r="N3747" s="209" t="s">
        <v>18777</v>
      </c>
      <c r="O3747" s="215" t="s">
        <v>18778</v>
      </c>
      <c r="P3747" s="215" t="s">
        <v>18767</v>
      </c>
      <c r="Q3747" s="215" t="s">
        <v>18768</v>
      </c>
    </row>
    <row r="3748" spans="1:17" s="208" customFormat="1" ht="12">
      <c r="A3748" s="209" t="str">
        <f t="shared" si="116"/>
        <v>1F-QMA0000024745821851390967</v>
      </c>
      <c r="B3748" s="210" t="s">
        <v>19488</v>
      </c>
      <c r="C3748" s="211" t="s">
        <v>1675</v>
      </c>
      <c r="D3748" s="211" t="s">
        <v>1675</v>
      </c>
      <c r="E3748" s="211" t="s">
        <v>17749</v>
      </c>
      <c r="F3748" s="211" t="s">
        <v>1615</v>
      </c>
      <c r="G3748" s="211" t="s">
        <v>1674</v>
      </c>
      <c r="H3748" s="212" t="s">
        <v>2446</v>
      </c>
      <c r="I3748" s="213" t="s">
        <v>19489</v>
      </c>
      <c r="J3748" s="201" t="str">
        <f t="shared" si="117"/>
        <v>0686</v>
      </c>
      <c r="K3748" s="209"/>
      <c r="L3748" s="209"/>
      <c r="M3748" s="214"/>
      <c r="N3748" s="209" t="s">
        <v>18777</v>
      </c>
      <c r="O3748" s="215" t="s">
        <v>18778</v>
      </c>
      <c r="P3748" s="215" t="s">
        <v>18767</v>
      </c>
      <c r="Q3748" s="215" t="s">
        <v>18768</v>
      </c>
    </row>
    <row r="3749" spans="1:17" s="208" customFormat="1" ht="12">
      <c r="A3749" s="209" t="str">
        <f t="shared" si="116"/>
        <v>1F-QMA0000027737571851390967</v>
      </c>
      <c r="B3749" s="210" t="s">
        <v>19488</v>
      </c>
      <c r="C3749" s="211" t="s">
        <v>1675</v>
      </c>
      <c r="D3749" s="211" t="s">
        <v>1675</v>
      </c>
      <c r="E3749" s="211" t="s">
        <v>17750</v>
      </c>
      <c r="F3749" s="211" t="s">
        <v>1615</v>
      </c>
      <c r="G3749" s="211" t="s">
        <v>1674</v>
      </c>
      <c r="H3749" s="212" t="s">
        <v>2446</v>
      </c>
      <c r="I3749" s="213" t="s">
        <v>19489</v>
      </c>
      <c r="J3749" s="201" t="str">
        <f t="shared" si="117"/>
        <v>0686</v>
      </c>
      <c r="K3749" s="209"/>
      <c r="L3749" s="209"/>
      <c r="M3749" s="214"/>
      <c r="N3749" s="209" t="s">
        <v>18777</v>
      </c>
      <c r="O3749" s="215" t="s">
        <v>18778</v>
      </c>
      <c r="P3749" s="215" t="s">
        <v>18767</v>
      </c>
      <c r="Q3749" s="215" t="s">
        <v>18768</v>
      </c>
    </row>
    <row r="3750" spans="1:17" s="208" customFormat="1" ht="12">
      <c r="A3750" s="209" t="str">
        <f t="shared" si="116"/>
        <v>9C-QMP0000051723941851390967</v>
      </c>
      <c r="B3750" s="210" t="s">
        <v>19488</v>
      </c>
      <c r="C3750" s="211" t="s">
        <v>1675</v>
      </c>
      <c r="D3750" s="211" t="s">
        <v>1675</v>
      </c>
      <c r="E3750" s="211" t="s">
        <v>17751</v>
      </c>
      <c r="F3750" s="211" t="s">
        <v>1615</v>
      </c>
      <c r="G3750" s="211" t="s">
        <v>1674</v>
      </c>
      <c r="H3750" s="212" t="s">
        <v>2446</v>
      </c>
      <c r="I3750" s="213" t="s">
        <v>19489</v>
      </c>
      <c r="J3750" s="201" t="str">
        <f t="shared" si="117"/>
        <v>0686</v>
      </c>
      <c r="K3750" s="209"/>
      <c r="L3750" s="209"/>
      <c r="M3750" s="214"/>
      <c r="N3750" s="209" t="s">
        <v>18777</v>
      </c>
      <c r="O3750" s="215" t="s">
        <v>18778</v>
      </c>
      <c r="P3750" s="215" t="s">
        <v>18767</v>
      </c>
      <c r="Q3750" s="215" t="s">
        <v>18768</v>
      </c>
    </row>
    <row r="3751" spans="1:17" s="208" customFormat="1" ht="12">
      <c r="A3751" s="209" t="str">
        <f t="shared" si="116"/>
        <v>1310468031952509465</v>
      </c>
      <c r="B3751" s="210" t="s">
        <v>19490</v>
      </c>
      <c r="C3751" s="211" t="s">
        <v>29</v>
      </c>
      <c r="D3751" s="211" t="s">
        <v>3042</v>
      </c>
      <c r="E3751" s="211" t="s">
        <v>17753</v>
      </c>
      <c r="F3751" s="211" t="s">
        <v>3041</v>
      </c>
      <c r="G3751" s="211" t="s">
        <v>1685</v>
      </c>
      <c r="H3751" s="212" t="s">
        <v>2283</v>
      </c>
      <c r="I3751" s="213" t="s">
        <v>19491</v>
      </c>
      <c r="J3751" s="201" t="str">
        <f t="shared" si="117"/>
        <v>0688</v>
      </c>
      <c r="K3751" s="209"/>
      <c r="L3751" s="209"/>
      <c r="M3751" s="214"/>
      <c r="N3751" s="232" t="s">
        <v>18765</v>
      </c>
      <c r="O3751" s="233" t="s">
        <v>18766</v>
      </c>
      <c r="P3751" s="233" t="s">
        <v>18773</v>
      </c>
      <c r="Q3751" s="233" t="s">
        <v>18774</v>
      </c>
    </row>
    <row r="3752" spans="1:17" s="208" customFormat="1" ht="12">
      <c r="A3752" s="209" t="str">
        <f t="shared" si="116"/>
        <v>1310468041952509465</v>
      </c>
      <c r="B3752" s="210" t="s">
        <v>19490</v>
      </c>
      <c r="C3752" s="211" t="s">
        <v>29</v>
      </c>
      <c r="D3752" s="211" t="s">
        <v>3042</v>
      </c>
      <c r="E3752" s="211" t="s">
        <v>17754</v>
      </c>
      <c r="F3752" s="211" t="s">
        <v>3041</v>
      </c>
      <c r="G3752" s="211" t="s">
        <v>1685</v>
      </c>
      <c r="H3752" s="212" t="s">
        <v>2283</v>
      </c>
      <c r="I3752" s="213" t="s">
        <v>19491</v>
      </c>
      <c r="J3752" s="201" t="str">
        <f t="shared" si="117"/>
        <v>0688</v>
      </c>
      <c r="K3752" s="209"/>
      <c r="L3752" s="209"/>
      <c r="M3752" s="214"/>
      <c r="N3752" s="232" t="s">
        <v>18765</v>
      </c>
      <c r="O3752" s="233" t="s">
        <v>18766</v>
      </c>
      <c r="P3752" s="233" t="s">
        <v>18773</v>
      </c>
      <c r="Q3752" s="233" t="s">
        <v>18774</v>
      </c>
    </row>
    <row r="3753" spans="1:17" s="208" customFormat="1" ht="12">
      <c r="A3753" s="209" t="str">
        <f t="shared" si="116"/>
        <v>1310468051902839707</v>
      </c>
      <c r="B3753" s="210" t="s">
        <v>19490</v>
      </c>
      <c r="C3753" s="211" t="s">
        <v>17756</v>
      </c>
      <c r="D3753" s="211" t="s">
        <v>3042</v>
      </c>
      <c r="E3753" s="211" t="s">
        <v>17755</v>
      </c>
      <c r="F3753" s="211" t="s">
        <v>3041</v>
      </c>
      <c r="G3753" s="211" t="s">
        <v>1685</v>
      </c>
      <c r="H3753" s="212" t="s">
        <v>2283</v>
      </c>
      <c r="I3753" s="213" t="s">
        <v>19491</v>
      </c>
      <c r="J3753" s="201" t="str">
        <f t="shared" si="117"/>
        <v>0688</v>
      </c>
      <c r="K3753" s="209"/>
      <c r="L3753" s="209"/>
      <c r="M3753" s="214"/>
      <c r="N3753" s="232" t="s">
        <v>18765</v>
      </c>
      <c r="O3753" s="233" t="s">
        <v>18766</v>
      </c>
      <c r="P3753" s="233" t="s">
        <v>18773</v>
      </c>
      <c r="Q3753" s="233" t="s">
        <v>18774</v>
      </c>
    </row>
    <row r="3754" spans="1:17" s="208" customFormat="1" ht="12">
      <c r="A3754" s="209" t="str">
        <f t="shared" si="116"/>
        <v>1310468051952509465</v>
      </c>
      <c r="B3754" s="210" t="s">
        <v>19490</v>
      </c>
      <c r="C3754" s="211" t="s">
        <v>29</v>
      </c>
      <c r="D3754" s="211" t="s">
        <v>3042</v>
      </c>
      <c r="E3754" s="211" t="s">
        <v>17755</v>
      </c>
      <c r="F3754" s="211" t="s">
        <v>3041</v>
      </c>
      <c r="G3754" s="211" t="s">
        <v>1685</v>
      </c>
      <c r="H3754" s="212" t="s">
        <v>2283</v>
      </c>
      <c r="I3754" s="213" t="s">
        <v>19491</v>
      </c>
      <c r="J3754" s="201" t="str">
        <f t="shared" si="117"/>
        <v>0688</v>
      </c>
      <c r="K3754" s="209"/>
      <c r="L3754" s="209"/>
      <c r="M3754" s="214"/>
      <c r="N3754" s="232" t="s">
        <v>18765</v>
      </c>
      <c r="O3754" s="233" t="s">
        <v>18766</v>
      </c>
      <c r="P3754" s="233" t="s">
        <v>18773</v>
      </c>
      <c r="Q3754" s="233" t="s">
        <v>18774</v>
      </c>
    </row>
    <row r="3755" spans="1:17" s="208" customFormat="1" ht="12">
      <c r="A3755" s="209" t="str">
        <f t="shared" si="116"/>
        <v>1908253011952509465</v>
      </c>
      <c r="B3755" s="210" t="s">
        <v>19490</v>
      </c>
      <c r="C3755" s="211" t="s">
        <v>29</v>
      </c>
      <c r="D3755" s="211" t="s">
        <v>3042</v>
      </c>
      <c r="E3755" s="211" t="s">
        <v>17757</v>
      </c>
      <c r="F3755" s="211" t="s">
        <v>3041</v>
      </c>
      <c r="G3755" s="211" t="s">
        <v>1685</v>
      </c>
      <c r="H3755" s="212" t="s">
        <v>2283</v>
      </c>
      <c r="I3755" s="213" t="s">
        <v>19491</v>
      </c>
      <c r="J3755" s="201" t="str">
        <f t="shared" si="117"/>
        <v>0688</v>
      </c>
      <c r="K3755" s="209"/>
      <c r="L3755" s="209"/>
      <c r="M3755" s="214"/>
      <c r="N3755" s="232" t="s">
        <v>18765</v>
      </c>
      <c r="O3755" s="233" t="s">
        <v>18766</v>
      </c>
      <c r="P3755" s="233" t="s">
        <v>18773</v>
      </c>
      <c r="Q3755" s="233" t="s">
        <v>18774</v>
      </c>
    </row>
    <row r="3756" spans="1:17" s="208" customFormat="1" ht="12">
      <c r="A3756" s="209" t="str">
        <f t="shared" si="116"/>
        <v>1950180011952509465</v>
      </c>
      <c r="B3756" s="210" t="s">
        <v>19490</v>
      </c>
      <c r="C3756" s="211" t="s">
        <v>29</v>
      </c>
      <c r="D3756" s="211" t="s">
        <v>3042</v>
      </c>
      <c r="E3756" s="211" t="s">
        <v>17758</v>
      </c>
      <c r="F3756" s="211" t="s">
        <v>3041</v>
      </c>
      <c r="G3756" s="211" t="s">
        <v>1685</v>
      </c>
      <c r="H3756" s="212" t="s">
        <v>2283</v>
      </c>
      <c r="I3756" s="213" t="s">
        <v>19491</v>
      </c>
      <c r="J3756" s="201" t="str">
        <f t="shared" si="117"/>
        <v>0688</v>
      </c>
      <c r="K3756" s="209"/>
      <c r="L3756" s="209"/>
      <c r="M3756" s="214"/>
      <c r="N3756" s="232" t="s">
        <v>18765</v>
      </c>
      <c r="O3756" s="233" t="s">
        <v>18766</v>
      </c>
      <c r="P3756" s="233" t="s">
        <v>18773</v>
      </c>
      <c r="Q3756" s="233" t="s">
        <v>18774</v>
      </c>
    </row>
    <row r="3757" spans="1:17" s="208" customFormat="1" ht="12">
      <c r="A3757" s="209" t="str">
        <f t="shared" si="116"/>
        <v>1950180021164619508</v>
      </c>
      <c r="B3757" s="210" t="s">
        <v>19490</v>
      </c>
      <c r="C3757" s="211" t="s">
        <v>17759</v>
      </c>
      <c r="D3757" s="211" t="s">
        <v>3042</v>
      </c>
      <c r="E3757" s="211" t="s">
        <v>17760</v>
      </c>
      <c r="F3757" s="211" t="s">
        <v>3041</v>
      </c>
      <c r="G3757" s="211" t="s">
        <v>1685</v>
      </c>
      <c r="H3757" s="212" t="s">
        <v>2283</v>
      </c>
      <c r="I3757" s="213" t="s">
        <v>19491</v>
      </c>
      <c r="J3757" s="201" t="str">
        <f t="shared" si="117"/>
        <v>0688</v>
      </c>
      <c r="K3757" s="209"/>
      <c r="L3757" s="209"/>
      <c r="M3757" s="214"/>
      <c r="N3757" s="232" t="s">
        <v>18765</v>
      </c>
      <c r="O3757" s="233" t="s">
        <v>18766</v>
      </c>
      <c r="P3757" s="233" t="s">
        <v>18773</v>
      </c>
      <c r="Q3757" s="233" t="s">
        <v>18774</v>
      </c>
    </row>
    <row r="3758" spans="1:17" s="208" customFormat="1" ht="12">
      <c r="A3758" s="209" t="str">
        <f t="shared" si="116"/>
        <v>3449258011184262800</v>
      </c>
      <c r="B3758" s="210" t="s">
        <v>19490</v>
      </c>
      <c r="C3758" s="138" t="s">
        <v>3042</v>
      </c>
      <c r="D3758" s="138" t="s">
        <v>3042</v>
      </c>
      <c r="E3758" s="140" t="s">
        <v>28</v>
      </c>
      <c r="F3758" s="211" t="s">
        <v>3041</v>
      </c>
      <c r="G3758" s="211" t="s">
        <v>1685</v>
      </c>
      <c r="H3758" s="212" t="s">
        <v>2283</v>
      </c>
      <c r="I3758" s="213" t="s">
        <v>19491</v>
      </c>
      <c r="J3758" s="201" t="str">
        <f t="shared" si="117"/>
        <v>0688</v>
      </c>
      <c r="K3758" s="232" t="s">
        <v>19493</v>
      </c>
      <c r="L3758" s="232" t="s">
        <v>13916</v>
      </c>
      <c r="M3758" s="214">
        <v>44475</v>
      </c>
      <c r="N3758" s="232" t="s">
        <v>18765</v>
      </c>
      <c r="O3758" s="233" t="s">
        <v>18766</v>
      </c>
      <c r="P3758" s="233" t="s">
        <v>18773</v>
      </c>
      <c r="Q3758" s="233" t="s">
        <v>18774</v>
      </c>
    </row>
    <row r="3759" spans="1:17" s="208" customFormat="1" ht="12">
      <c r="A3759" s="209" t="str">
        <f t="shared" si="116"/>
        <v>3449258011952509465</v>
      </c>
      <c r="B3759" s="210" t="s">
        <v>19490</v>
      </c>
      <c r="C3759" s="211" t="s">
        <v>29</v>
      </c>
      <c r="D3759" s="211" t="s">
        <v>3042</v>
      </c>
      <c r="E3759" s="211" t="s">
        <v>28</v>
      </c>
      <c r="F3759" s="211" t="s">
        <v>3041</v>
      </c>
      <c r="G3759" s="211" t="s">
        <v>1685</v>
      </c>
      <c r="H3759" s="212" t="s">
        <v>2283</v>
      </c>
      <c r="I3759" s="213" t="s">
        <v>19491</v>
      </c>
      <c r="J3759" s="201" t="str">
        <f t="shared" si="117"/>
        <v>0688</v>
      </c>
      <c r="K3759" s="209"/>
      <c r="L3759" s="209"/>
      <c r="M3759" s="214"/>
      <c r="N3759" s="232" t="s">
        <v>18765</v>
      </c>
      <c r="O3759" s="233" t="s">
        <v>18766</v>
      </c>
      <c r="P3759" s="233" t="s">
        <v>18773</v>
      </c>
      <c r="Q3759" s="233" t="s">
        <v>18774</v>
      </c>
    </row>
    <row r="3760" spans="1:17" s="208" customFormat="1" ht="12">
      <c r="A3760" s="209" t="str">
        <f t="shared" si="116"/>
        <v>3449258021952509465</v>
      </c>
      <c r="B3760" s="210" t="s">
        <v>19490</v>
      </c>
      <c r="C3760" s="211" t="s">
        <v>29</v>
      </c>
      <c r="D3760" s="211" t="s">
        <v>3042</v>
      </c>
      <c r="E3760" s="211" t="s">
        <v>17761</v>
      </c>
      <c r="F3760" s="211" t="s">
        <v>3041</v>
      </c>
      <c r="G3760" s="211" t="s">
        <v>1685</v>
      </c>
      <c r="H3760" s="212" t="s">
        <v>2283</v>
      </c>
      <c r="I3760" s="213" t="s">
        <v>19491</v>
      </c>
      <c r="J3760" s="201" t="str">
        <f t="shared" si="117"/>
        <v>0688</v>
      </c>
      <c r="K3760" s="209"/>
      <c r="L3760" s="209"/>
      <c r="M3760" s="214"/>
      <c r="N3760" s="232" t="s">
        <v>18765</v>
      </c>
      <c r="O3760" s="233" t="s">
        <v>18766</v>
      </c>
      <c r="P3760" s="233" t="s">
        <v>18773</v>
      </c>
      <c r="Q3760" s="233" t="s">
        <v>18774</v>
      </c>
    </row>
    <row r="3761" spans="1:20" ht="12">
      <c r="A3761" s="209" t="str">
        <f t="shared" si="116"/>
        <v>4128837011184262800</v>
      </c>
      <c r="B3761" s="210" t="s">
        <v>19490</v>
      </c>
      <c r="C3761" s="211" t="s">
        <v>3042</v>
      </c>
      <c r="D3761" s="211" t="s">
        <v>3042</v>
      </c>
      <c r="E3761" s="211" t="s">
        <v>3041</v>
      </c>
      <c r="F3761" s="211" t="s">
        <v>3041</v>
      </c>
      <c r="G3761" s="211" t="s">
        <v>1685</v>
      </c>
      <c r="H3761" s="212" t="s">
        <v>2283</v>
      </c>
      <c r="I3761" s="213" t="s">
        <v>19491</v>
      </c>
      <c r="J3761" s="201" t="str">
        <f t="shared" si="117"/>
        <v>0688</v>
      </c>
      <c r="K3761" s="209" t="s">
        <v>19492</v>
      </c>
      <c r="L3761" s="209" t="s">
        <v>15111</v>
      </c>
      <c r="M3761" s="214">
        <v>44310</v>
      </c>
      <c r="N3761" s="232" t="s">
        <v>18765</v>
      </c>
      <c r="O3761" s="233" t="s">
        <v>18766</v>
      </c>
      <c r="P3761" s="233" t="s">
        <v>18773</v>
      </c>
      <c r="Q3761" s="233" t="s">
        <v>18774</v>
      </c>
      <c r="S3761" s="208"/>
    </row>
    <row r="3762" spans="1:20" ht="12">
      <c r="A3762" s="209" t="str">
        <f t="shared" si="116"/>
        <v>4128837011952509465</v>
      </c>
      <c r="B3762" s="244" t="s">
        <v>19490</v>
      </c>
      <c r="C3762" s="242" t="s">
        <v>29</v>
      </c>
      <c r="D3762" s="211" t="s">
        <v>3042</v>
      </c>
      <c r="E3762" s="242" t="s">
        <v>3041</v>
      </c>
      <c r="F3762" s="211" t="s">
        <v>3041</v>
      </c>
      <c r="G3762" s="211" t="s">
        <v>1685</v>
      </c>
      <c r="H3762" s="212" t="s">
        <v>2283</v>
      </c>
      <c r="I3762" s="213" t="s">
        <v>19491</v>
      </c>
      <c r="J3762" s="201" t="str">
        <f t="shared" si="117"/>
        <v>0688</v>
      </c>
      <c r="K3762" s="212" t="s">
        <v>18789</v>
      </c>
      <c r="L3762" s="212" t="s">
        <v>13916</v>
      </c>
      <c r="M3762" s="231">
        <v>44495</v>
      </c>
      <c r="N3762" s="232" t="s">
        <v>18765</v>
      </c>
      <c r="O3762" s="233" t="s">
        <v>18766</v>
      </c>
      <c r="P3762" s="233" t="s">
        <v>18773</v>
      </c>
      <c r="Q3762" s="233" t="s">
        <v>18774</v>
      </c>
      <c r="S3762" s="208"/>
    </row>
    <row r="3763" spans="1:20" ht="12">
      <c r="A3763" s="209" t="str">
        <f t="shared" si="116"/>
        <v>4128837021184262800</v>
      </c>
      <c r="B3763" s="210" t="s">
        <v>19490</v>
      </c>
      <c r="C3763" s="136" t="s">
        <v>3042</v>
      </c>
      <c r="D3763" s="137" t="s">
        <v>3042</v>
      </c>
      <c r="E3763" s="137" t="s">
        <v>19494</v>
      </c>
      <c r="F3763" s="211" t="s">
        <v>3041</v>
      </c>
      <c r="G3763" s="211" t="s">
        <v>1685</v>
      </c>
      <c r="H3763" s="212" t="s">
        <v>2283</v>
      </c>
      <c r="I3763" s="213" t="s">
        <v>19491</v>
      </c>
      <c r="J3763" s="201" t="str">
        <f t="shared" si="117"/>
        <v>0688</v>
      </c>
      <c r="K3763" s="232" t="s">
        <v>19493</v>
      </c>
      <c r="L3763" s="232" t="s">
        <v>13916</v>
      </c>
      <c r="M3763" s="214">
        <v>44475</v>
      </c>
      <c r="N3763" s="232" t="s">
        <v>18765</v>
      </c>
      <c r="O3763" s="233" t="s">
        <v>18766</v>
      </c>
      <c r="P3763" s="233" t="s">
        <v>18773</v>
      </c>
      <c r="Q3763" s="233" t="s">
        <v>18774</v>
      </c>
      <c r="S3763" s="208"/>
    </row>
    <row r="3764" spans="1:20" ht="12">
      <c r="A3764" s="209" t="str">
        <f t="shared" si="116"/>
        <v>##1952509465</v>
      </c>
      <c r="B3764" s="210" t="s">
        <v>19490</v>
      </c>
      <c r="C3764" s="211" t="s">
        <v>29</v>
      </c>
      <c r="D3764" s="211" t="s">
        <v>3042</v>
      </c>
      <c r="E3764" s="211" t="s">
        <v>3649</v>
      </c>
      <c r="F3764" s="211" t="s">
        <v>3041</v>
      </c>
      <c r="G3764" s="211" t="s">
        <v>1685</v>
      </c>
      <c r="H3764" s="212" t="s">
        <v>2283</v>
      </c>
      <c r="I3764" s="213" t="s">
        <v>19491</v>
      </c>
      <c r="J3764" s="201" t="str">
        <f t="shared" si="117"/>
        <v>0688</v>
      </c>
      <c r="K3764" s="209" t="s">
        <v>17752</v>
      </c>
      <c r="L3764" s="209" t="s">
        <v>15111</v>
      </c>
      <c r="M3764" s="214">
        <v>44180</v>
      </c>
      <c r="N3764" s="232" t="s">
        <v>18765</v>
      </c>
      <c r="O3764" s="233" t="s">
        <v>18766</v>
      </c>
      <c r="P3764" s="233" t="s">
        <v>18773</v>
      </c>
      <c r="Q3764" s="233" t="s">
        <v>18774</v>
      </c>
      <c r="S3764" s="208"/>
    </row>
    <row r="3765" spans="1:20" ht="12">
      <c r="A3765" s="209" t="str">
        <f t="shared" si="116"/>
        <v>6A-012732821952509465</v>
      </c>
      <c r="B3765" s="210" t="s">
        <v>19490</v>
      </c>
      <c r="C3765" s="211" t="s">
        <v>29</v>
      </c>
      <c r="D3765" s="211" t="s">
        <v>3042</v>
      </c>
      <c r="E3765" s="211" t="s">
        <v>17762</v>
      </c>
      <c r="F3765" s="211" t="s">
        <v>3041</v>
      </c>
      <c r="G3765" s="211" t="s">
        <v>1685</v>
      </c>
      <c r="H3765" s="212" t="s">
        <v>2283</v>
      </c>
      <c r="I3765" s="213" t="s">
        <v>19491</v>
      </c>
      <c r="J3765" s="201" t="str">
        <f t="shared" si="117"/>
        <v>0688</v>
      </c>
      <c r="K3765" s="209"/>
      <c r="L3765" s="209"/>
      <c r="M3765" s="214"/>
      <c r="N3765" s="232" t="s">
        <v>18765</v>
      </c>
      <c r="O3765" s="233" t="s">
        <v>18766</v>
      </c>
      <c r="P3765" s="233" t="s">
        <v>18773</v>
      </c>
      <c r="Q3765" s="233" t="s">
        <v>18774</v>
      </c>
      <c r="S3765" s="208"/>
    </row>
    <row r="3766" spans="1:20" ht="12">
      <c r="A3766" s="209" t="str">
        <f t="shared" si="116"/>
        <v>9A-012732821952509465</v>
      </c>
      <c r="B3766" s="210" t="s">
        <v>19490</v>
      </c>
      <c r="C3766" s="211" t="s">
        <v>29</v>
      </c>
      <c r="D3766" s="211" t="s">
        <v>3042</v>
      </c>
      <c r="E3766" s="211" t="s">
        <v>17763</v>
      </c>
      <c r="F3766" s="211" t="s">
        <v>3041</v>
      </c>
      <c r="G3766" s="211" t="s">
        <v>1685</v>
      </c>
      <c r="H3766" s="212" t="s">
        <v>2283</v>
      </c>
      <c r="I3766" s="213" t="s">
        <v>19491</v>
      </c>
      <c r="J3766" s="201" t="str">
        <f t="shared" si="117"/>
        <v>0688</v>
      </c>
      <c r="K3766" s="209"/>
      <c r="L3766" s="209"/>
      <c r="M3766" s="214"/>
      <c r="N3766" s="232" t="s">
        <v>18765</v>
      </c>
      <c r="O3766" s="233" t="s">
        <v>18766</v>
      </c>
      <c r="P3766" s="233" t="s">
        <v>18773</v>
      </c>
      <c r="Q3766" s="233" t="s">
        <v>18774</v>
      </c>
      <c r="S3766" s="208"/>
    </row>
    <row r="3767" spans="1:20" ht="15">
      <c r="A3767" s="216" t="str">
        <f t="shared" si="116"/>
        <v>1184262800MR1184262800</v>
      </c>
      <c r="B3767" s="217" t="s">
        <v>19490</v>
      </c>
      <c r="C3767" s="227" t="s">
        <v>3042</v>
      </c>
      <c r="D3767" s="218" t="s">
        <v>3042</v>
      </c>
      <c r="E3767" s="227" t="s">
        <v>23243</v>
      </c>
      <c r="F3767" s="218" t="s">
        <v>3041</v>
      </c>
      <c r="G3767" s="218" t="s">
        <v>1685</v>
      </c>
      <c r="H3767" s="219" t="s">
        <v>2283</v>
      </c>
      <c r="I3767" s="220" t="s">
        <v>19491</v>
      </c>
      <c r="J3767" s="201" t="str">
        <f t="shared" si="117"/>
        <v>0688</v>
      </c>
      <c r="K3767" s="228" t="s">
        <v>23203</v>
      </c>
      <c r="L3767" s="228" t="s">
        <v>23204</v>
      </c>
      <c r="M3767" s="229"/>
      <c r="N3767" s="243"/>
      <c r="O3767" s="243"/>
      <c r="P3767" s="243"/>
      <c r="Q3767" s="243"/>
      <c r="R3767" s="223"/>
      <c r="S3767" s="230"/>
      <c r="T3767" s="223"/>
    </row>
    <row r="3768" spans="1:20" ht="15">
      <c r="A3768" s="216" t="str">
        <f t="shared" si="116"/>
        <v>1950180011184262800</v>
      </c>
      <c r="B3768" s="217" t="s">
        <v>19490</v>
      </c>
      <c r="C3768" s="227" t="s">
        <v>3042</v>
      </c>
      <c r="D3768" s="218" t="s">
        <v>3042</v>
      </c>
      <c r="E3768" s="227" t="s">
        <v>17758</v>
      </c>
      <c r="F3768" s="218" t="s">
        <v>3041</v>
      </c>
      <c r="G3768" s="218" t="s">
        <v>1685</v>
      </c>
      <c r="H3768" s="219" t="s">
        <v>2283</v>
      </c>
      <c r="I3768" s="220" t="s">
        <v>19491</v>
      </c>
      <c r="J3768" s="201" t="str">
        <f t="shared" si="117"/>
        <v>0688</v>
      </c>
      <c r="K3768" s="228" t="s">
        <v>23203</v>
      </c>
      <c r="L3768" s="228" t="s">
        <v>23204</v>
      </c>
      <c r="M3768" s="229">
        <v>44805</v>
      </c>
      <c r="N3768" s="243"/>
      <c r="O3768" s="243"/>
      <c r="P3768" s="243"/>
      <c r="Q3768" s="243"/>
      <c r="R3768" s="223"/>
      <c r="S3768" s="230"/>
      <c r="T3768" s="223"/>
    </row>
    <row r="3769" spans="1:20" ht="15">
      <c r="A3769" s="216" t="str">
        <f t="shared" si="116"/>
        <v>##1184262800</v>
      </c>
      <c r="B3769" s="217" t="s">
        <v>19490</v>
      </c>
      <c r="C3769" s="227" t="s">
        <v>3042</v>
      </c>
      <c r="D3769" s="218" t="s">
        <v>3042</v>
      </c>
      <c r="E3769" s="227" t="s">
        <v>3649</v>
      </c>
      <c r="F3769" s="218" t="s">
        <v>3041</v>
      </c>
      <c r="G3769" s="218" t="s">
        <v>1685</v>
      </c>
      <c r="H3769" s="219" t="s">
        <v>2283</v>
      </c>
      <c r="I3769" s="220" t="s">
        <v>19491</v>
      </c>
      <c r="J3769" s="201" t="str">
        <f t="shared" si="117"/>
        <v>0688</v>
      </c>
      <c r="K3769" s="228" t="s">
        <v>23203</v>
      </c>
      <c r="L3769" s="228" t="s">
        <v>23204</v>
      </c>
      <c r="M3769" s="229">
        <v>44812</v>
      </c>
      <c r="N3769" s="243"/>
      <c r="O3769" s="243"/>
      <c r="P3769" s="243"/>
      <c r="Q3769" s="243"/>
      <c r="R3769" s="223"/>
      <c r="S3769" s="230"/>
      <c r="T3769" s="223"/>
    </row>
    <row r="3770" spans="1:20" ht="12">
      <c r="A3770" s="209" t="str">
        <f t="shared" si="116"/>
        <v>1966905011063412666</v>
      </c>
      <c r="B3770" s="210" t="s">
        <v>19495</v>
      </c>
      <c r="C3770" s="211" t="s">
        <v>17764</v>
      </c>
      <c r="D3770" s="211" t="s">
        <v>785</v>
      </c>
      <c r="E3770" s="211" t="s">
        <v>17767</v>
      </c>
      <c r="F3770" s="211" t="s">
        <v>784</v>
      </c>
      <c r="G3770" s="211" t="s">
        <v>2001</v>
      </c>
      <c r="H3770" s="212" t="s">
        <v>17765</v>
      </c>
      <c r="I3770" s="213" t="s">
        <v>786</v>
      </c>
      <c r="J3770" s="201" t="str">
        <f t="shared" si="117"/>
        <v>0694</v>
      </c>
      <c r="K3770" s="209"/>
      <c r="L3770" s="240" t="s">
        <v>13094</v>
      </c>
      <c r="M3770" s="214">
        <v>44092</v>
      </c>
      <c r="N3770" s="209" t="s">
        <v>18777</v>
      </c>
      <c r="O3770" s="215" t="s">
        <v>18778</v>
      </c>
      <c r="P3770" s="215" t="s">
        <v>18812</v>
      </c>
      <c r="Q3770" s="215" t="s">
        <v>18813</v>
      </c>
      <c r="S3770" s="208"/>
    </row>
    <row r="3771" spans="1:20" ht="12">
      <c r="A3771" s="209" t="str">
        <f t="shared" si="116"/>
        <v>1966905021063412666</v>
      </c>
      <c r="B3771" s="210" t="s">
        <v>19495</v>
      </c>
      <c r="C3771" s="211" t="s">
        <v>17764</v>
      </c>
      <c r="D3771" s="211" t="s">
        <v>785</v>
      </c>
      <c r="E3771" s="211" t="s">
        <v>17768</v>
      </c>
      <c r="F3771" s="211" t="s">
        <v>784</v>
      </c>
      <c r="G3771" s="211" t="s">
        <v>2001</v>
      </c>
      <c r="H3771" s="212" t="s">
        <v>17765</v>
      </c>
      <c r="I3771" s="213" t="s">
        <v>786</v>
      </c>
      <c r="J3771" s="201" t="str">
        <f t="shared" si="117"/>
        <v>0694</v>
      </c>
      <c r="K3771" s="209"/>
      <c r="L3771" s="240" t="s">
        <v>13094</v>
      </c>
      <c r="M3771" s="214">
        <v>44092</v>
      </c>
      <c r="N3771" s="209" t="s">
        <v>18777</v>
      </c>
      <c r="O3771" s="215" t="s">
        <v>18778</v>
      </c>
      <c r="P3771" s="215" t="s">
        <v>18812</v>
      </c>
      <c r="Q3771" s="215" t="s">
        <v>18813</v>
      </c>
      <c r="S3771" s="208"/>
    </row>
    <row r="3772" spans="1:20" ht="12">
      <c r="A3772" s="209" t="str">
        <f t="shared" si="116"/>
        <v>3662223011558721365</v>
      </c>
      <c r="B3772" s="210" t="s">
        <v>19495</v>
      </c>
      <c r="C3772" s="211" t="s">
        <v>785</v>
      </c>
      <c r="D3772" s="211" t="s">
        <v>785</v>
      </c>
      <c r="E3772" s="211" t="s">
        <v>784</v>
      </c>
      <c r="F3772" s="211" t="s">
        <v>784</v>
      </c>
      <c r="G3772" s="211" t="s">
        <v>2001</v>
      </c>
      <c r="H3772" s="212" t="s">
        <v>17765</v>
      </c>
      <c r="I3772" s="213" t="s">
        <v>786</v>
      </c>
      <c r="J3772" s="201" t="str">
        <f t="shared" si="117"/>
        <v>0694</v>
      </c>
      <c r="K3772" s="209"/>
      <c r="L3772" s="240" t="s">
        <v>13094</v>
      </c>
      <c r="M3772" s="214">
        <v>44092</v>
      </c>
      <c r="N3772" s="209" t="s">
        <v>18777</v>
      </c>
      <c r="O3772" s="215" t="s">
        <v>18778</v>
      </c>
      <c r="P3772" s="215" t="s">
        <v>18812</v>
      </c>
      <c r="Q3772" s="215" t="s">
        <v>18813</v>
      </c>
      <c r="S3772" s="208"/>
    </row>
    <row r="3773" spans="1:20" ht="12">
      <c r="A3773" s="209" t="str">
        <f t="shared" si="116"/>
        <v>3662223021558721365</v>
      </c>
      <c r="B3773" s="210" t="s">
        <v>19495</v>
      </c>
      <c r="C3773" s="211" t="s">
        <v>785</v>
      </c>
      <c r="D3773" s="211" t="s">
        <v>785</v>
      </c>
      <c r="E3773" s="211" t="s">
        <v>17769</v>
      </c>
      <c r="F3773" s="211" t="s">
        <v>784</v>
      </c>
      <c r="G3773" s="211" t="s">
        <v>2001</v>
      </c>
      <c r="H3773" s="212" t="s">
        <v>17765</v>
      </c>
      <c r="I3773" s="213" t="s">
        <v>786</v>
      </c>
      <c r="J3773" s="201" t="str">
        <f t="shared" si="117"/>
        <v>0694</v>
      </c>
      <c r="K3773" s="209"/>
      <c r="L3773" s="240" t="s">
        <v>13094</v>
      </c>
      <c r="M3773" s="214">
        <v>44092</v>
      </c>
      <c r="N3773" s="209" t="s">
        <v>18777</v>
      </c>
      <c r="O3773" s="215" t="s">
        <v>18778</v>
      </c>
      <c r="P3773" s="215" t="s">
        <v>18812</v>
      </c>
      <c r="Q3773" s="215" t="s">
        <v>18813</v>
      </c>
      <c r="S3773" s="208"/>
    </row>
    <row r="3774" spans="1:20" ht="12">
      <c r="A3774" s="209" t="str">
        <f t="shared" si="116"/>
        <v>##1063412666</v>
      </c>
      <c r="B3774" s="210" t="s">
        <v>19495</v>
      </c>
      <c r="C3774" s="211" t="s">
        <v>17764</v>
      </c>
      <c r="D3774" s="211" t="s">
        <v>785</v>
      </c>
      <c r="E3774" s="211" t="s">
        <v>3649</v>
      </c>
      <c r="F3774" s="211" t="s">
        <v>784</v>
      </c>
      <c r="G3774" s="211" t="s">
        <v>2001</v>
      </c>
      <c r="H3774" s="212" t="s">
        <v>17765</v>
      </c>
      <c r="I3774" s="213" t="s">
        <v>786</v>
      </c>
      <c r="J3774" s="201" t="str">
        <f t="shared" si="117"/>
        <v>0694</v>
      </c>
      <c r="K3774" s="240" t="s">
        <v>14931</v>
      </c>
      <c r="L3774" s="240" t="s">
        <v>13094</v>
      </c>
      <c r="M3774" s="214">
        <v>44092</v>
      </c>
      <c r="N3774" s="209" t="s">
        <v>18777</v>
      </c>
      <c r="O3774" s="215" t="s">
        <v>18778</v>
      </c>
      <c r="P3774" s="215" t="s">
        <v>18812</v>
      </c>
      <c r="Q3774" s="215" t="s">
        <v>18813</v>
      </c>
      <c r="S3774" s="208"/>
    </row>
    <row r="3775" spans="1:20" ht="12">
      <c r="A3775" s="209" t="str">
        <f t="shared" si="116"/>
        <v>##1558721365</v>
      </c>
      <c r="B3775" s="210" t="s">
        <v>19495</v>
      </c>
      <c r="C3775" s="211" t="s">
        <v>785</v>
      </c>
      <c r="D3775" s="211" t="s">
        <v>785</v>
      </c>
      <c r="E3775" s="211" t="s">
        <v>3649</v>
      </c>
      <c r="F3775" s="211" t="s">
        <v>784</v>
      </c>
      <c r="G3775" s="211" t="s">
        <v>2001</v>
      </c>
      <c r="H3775" s="212" t="s">
        <v>17765</v>
      </c>
      <c r="I3775" s="213" t="s">
        <v>786</v>
      </c>
      <c r="J3775" s="201" t="str">
        <f t="shared" si="117"/>
        <v>0694</v>
      </c>
      <c r="K3775" s="209"/>
      <c r="L3775" s="240" t="s">
        <v>13094</v>
      </c>
      <c r="M3775" s="214">
        <v>44092</v>
      </c>
      <c r="N3775" s="209" t="s">
        <v>18777</v>
      </c>
      <c r="O3775" s="215" t="s">
        <v>18778</v>
      </c>
      <c r="P3775" s="215" t="s">
        <v>18812</v>
      </c>
      <c r="Q3775" s="215" t="s">
        <v>18813</v>
      </c>
      <c r="S3775" s="208"/>
    </row>
    <row r="3776" spans="1:20" ht="12">
      <c r="A3776" s="209" t="str">
        <f t="shared" si="116"/>
        <v>1063412666MR1558721365</v>
      </c>
      <c r="B3776" s="210" t="s">
        <v>19495</v>
      </c>
      <c r="C3776" s="211" t="s">
        <v>785</v>
      </c>
      <c r="D3776" s="211" t="s">
        <v>785</v>
      </c>
      <c r="E3776" s="211" t="s">
        <v>17766</v>
      </c>
      <c r="F3776" s="211" t="s">
        <v>784</v>
      </c>
      <c r="G3776" s="211" t="s">
        <v>2001</v>
      </c>
      <c r="H3776" s="212" t="s">
        <v>17765</v>
      </c>
      <c r="I3776" s="213" t="s">
        <v>786</v>
      </c>
      <c r="J3776" s="201" t="str">
        <f t="shared" si="117"/>
        <v>0694</v>
      </c>
      <c r="K3776" s="209"/>
      <c r="L3776" s="240" t="s">
        <v>13094</v>
      </c>
      <c r="M3776" s="214">
        <v>44092</v>
      </c>
      <c r="N3776" s="209" t="s">
        <v>18777</v>
      </c>
      <c r="O3776" s="215" t="s">
        <v>18778</v>
      </c>
      <c r="P3776" s="215" t="s">
        <v>18812</v>
      </c>
      <c r="Q3776" s="215" t="s">
        <v>18813</v>
      </c>
      <c r="S3776" s="208"/>
    </row>
    <row r="3777" spans="1:20" ht="12">
      <c r="A3777" s="209" t="str">
        <f t="shared" si="116"/>
        <v>1967366011265619068</v>
      </c>
      <c r="B3777" s="210" t="s">
        <v>19496</v>
      </c>
      <c r="C3777" s="211" t="s">
        <v>17770</v>
      </c>
      <c r="D3777" s="211" t="s">
        <v>1538</v>
      </c>
      <c r="E3777" s="211" t="s">
        <v>17771</v>
      </c>
      <c r="F3777" s="211" t="s">
        <v>1537</v>
      </c>
      <c r="G3777" s="211" t="s">
        <v>3034</v>
      </c>
      <c r="H3777" s="212" t="s">
        <v>17772</v>
      </c>
      <c r="I3777" s="213" t="s">
        <v>1539</v>
      </c>
      <c r="J3777" s="201" t="str">
        <f t="shared" si="117"/>
        <v>0695</v>
      </c>
      <c r="K3777" s="209"/>
      <c r="L3777" s="209"/>
      <c r="M3777" s="214"/>
      <c r="N3777" s="209" t="s">
        <v>18866</v>
      </c>
      <c r="O3777" s="215" t="s">
        <v>18867</v>
      </c>
      <c r="P3777" s="215" t="s">
        <v>18868</v>
      </c>
      <c r="Q3777" s="215" t="s">
        <v>18869</v>
      </c>
      <c r="S3777" s="208"/>
    </row>
    <row r="3778" spans="1:20" ht="12">
      <c r="A3778" s="209" t="str">
        <f t="shared" ref="A3778:A3841" si="118">E3778&amp;C3778</f>
        <v>1967366021043552177</v>
      </c>
      <c r="B3778" s="210" t="s">
        <v>19496</v>
      </c>
      <c r="C3778" s="211" t="s">
        <v>1538</v>
      </c>
      <c r="D3778" s="211" t="s">
        <v>1538</v>
      </c>
      <c r="E3778" s="211" t="s">
        <v>17773</v>
      </c>
      <c r="F3778" s="211" t="s">
        <v>1537</v>
      </c>
      <c r="G3778" s="211" t="s">
        <v>3034</v>
      </c>
      <c r="H3778" s="212" t="s">
        <v>17772</v>
      </c>
      <c r="I3778" s="213" t="s">
        <v>1539</v>
      </c>
      <c r="J3778" s="201" t="str">
        <f t="shared" ref="J3778:J3841" si="119">B3778</f>
        <v>0695</v>
      </c>
      <c r="K3778" s="209"/>
      <c r="L3778" s="209"/>
      <c r="M3778" s="214"/>
      <c r="N3778" s="209" t="s">
        <v>18866</v>
      </c>
      <c r="O3778" s="215" t="s">
        <v>18867</v>
      </c>
      <c r="P3778" s="215" t="s">
        <v>18868</v>
      </c>
      <c r="Q3778" s="215" t="s">
        <v>18869</v>
      </c>
      <c r="S3778" s="208"/>
    </row>
    <row r="3779" spans="1:20" ht="12">
      <c r="A3779" s="209" t="str">
        <f t="shared" si="118"/>
        <v>3251779011043552177</v>
      </c>
      <c r="B3779" s="210" t="s">
        <v>19496</v>
      </c>
      <c r="C3779" s="211" t="s">
        <v>1538</v>
      </c>
      <c r="D3779" s="211" t="s">
        <v>1538</v>
      </c>
      <c r="E3779" s="211" t="s">
        <v>17774</v>
      </c>
      <c r="F3779" s="211" t="s">
        <v>1537</v>
      </c>
      <c r="G3779" s="211" t="s">
        <v>3034</v>
      </c>
      <c r="H3779" s="212" t="s">
        <v>17772</v>
      </c>
      <c r="I3779" s="213" t="s">
        <v>1539</v>
      </c>
      <c r="J3779" s="201" t="str">
        <f t="shared" si="119"/>
        <v>0695</v>
      </c>
      <c r="K3779" s="209"/>
      <c r="L3779" s="209"/>
      <c r="M3779" s="214"/>
      <c r="N3779" s="209" t="s">
        <v>18866</v>
      </c>
      <c r="O3779" s="215" t="s">
        <v>18867</v>
      </c>
      <c r="P3779" s="215" t="s">
        <v>18868</v>
      </c>
      <c r="Q3779" s="215" t="s">
        <v>18869</v>
      </c>
      <c r="S3779" s="208"/>
    </row>
    <row r="3780" spans="1:20" ht="12">
      <c r="A3780" s="209" t="str">
        <f t="shared" si="118"/>
        <v>3251779021043552177</v>
      </c>
      <c r="B3780" s="210" t="s">
        <v>19496</v>
      </c>
      <c r="C3780" s="211" t="s">
        <v>1538</v>
      </c>
      <c r="D3780" s="211" t="s">
        <v>1538</v>
      </c>
      <c r="E3780" s="211" t="s">
        <v>17775</v>
      </c>
      <c r="F3780" s="211" t="s">
        <v>1537</v>
      </c>
      <c r="G3780" s="211" t="s">
        <v>3034</v>
      </c>
      <c r="H3780" s="212" t="s">
        <v>17772</v>
      </c>
      <c r="I3780" s="213" t="s">
        <v>1539</v>
      </c>
      <c r="J3780" s="201" t="str">
        <f t="shared" si="119"/>
        <v>0695</v>
      </c>
      <c r="K3780" s="209"/>
      <c r="L3780" s="209"/>
      <c r="M3780" s="214"/>
      <c r="N3780" s="209" t="s">
        <v>18866</v>
      </c>
      <c r="O3780" s="215" t="s">
        <v>18867</v>
      </c>
      <c r="P3780" s="215" t="s">
        <v>18868</v>
      </c>
      <c r="Q3780" s="215" t="s">
        <v>18869</v>
      </c>
      <c r="S3780" s="208"/>
    </row>
    <row r="3781" spans="1:20" ht="12">
      <c r="A3781" s="209" t="str">
        <f t="shared" si="118"/>
        <v>3251779031043552177</v>
      </c>
      <c r="B3781" s="210" t="s">
        <v>19496</v>
      </c>
      <c r="C3781" s="211" t="s">
        <v>1538</v>
      </c>
      <c r="D3781" s="211" t="s">
        <v>1538</v>
      </c>
      <c r="E3781" s="211" t="s">
        <v>17776</v>
      </c>
      <c r="F3781" s="211" t="s">
        <v>1537</v>
      </c>
      <c r="G3781" s="211" t="s">
        <v>3034</v>
      </c>
      <c r="H3781" s="212" t="s">
        <v>17772</v>
      </c>
      <c r="I3781" s="213" t="s">
        <v>1539</v>
      </c>
      <c r="J3781" s="201" t="str">
        <f t="shared" si="119"/>
        <v>0695</v>
      </c>
      <c r="K3781" s="209"/>
      <c r="L3781" s="209"/>
      <c r="M3781" s="214"/>
      <c r="N3781" s="209" t="s">
        <v>18866</v>
      </c>
      <c r="O3781" s="215" t="s">
        <v>18867</v>
      </c>
      <c r="P3781" s="215" t="s">
        <v>18868</v>
      </c>
      <c r="Q3781" s="215" t="s">
        <v>18869</v>
      </c>
      <c r="S3781" s="208"/>
    </row>
    <row r="3782" spans="1:20" ht="12">
      <c r="A3782" s="209" t="str">
        <f t="shared" si="118"/>
        <v>3251779041043552177</v>
      </c>
      <c r="B3782" s="210" t="s">
        <v>19496</v>
      </c>
      <c r="C3782" s="211" t="s">
        <v>1538</v>
      </c>
      <c r="D3782" s="211" t="s">
        <v>1538</v>
      </c>
      <c r="E3782" s="211" t="s">
        <v>1537</v>
      </c>
      <c r="F3782" s="211" t="s">
        <v>1537</v>
      </c>
      <c r="G3782" s="211" t="s">
        <v>3034</v>
      </c>
      <c r="H3782" s="212" t="s">
        <v>17772</v>
      </c>
      <c r="I3782" s="213" t="s">
        <v>1539</v>
      </c>
      <c r="J3782" s="201" t="str">
        <f t="shared" si="119"/>
        <v>0695</v>
      </c>
      <c r="K3782" s="209"/>
      <c r="L3782" s="209"/>
      <c r="M3782" s="214"/>
      <c r="N3782" s="209" t="s">
        <v>18866</v>
      </c>
      <c r="O3782" s="215" t="s">
        <v>18867</v>
      </c>
      <c r="P3782" s="215" t="s">
        <v>18868</v>
      </c>
      <c r="Q3782" s="215" t="s">
        <v>18869</v>
      </c>
      <c r="S3782" s="208"/>
    </row>
    <row r="3783" spans="1:20" ht="15">
      <c r="A3783" s="216" t="str">
        <f t="shared" si="118"/>
        <v>1043552177MR1043552177</v>
      </c>
      <c r="B3783" s="217" t="s">
        <v>19496</v>
      </c>
      <c r="C3783" s="218" t="s">
        <v>1538</v>
      </c>
      <c r="D3783" s="218" t="s">
        <v>1538</v>
      </c>
      <c r="E3783" s="218" t="s">
        <v>23244</v>
      </c>
      <c r="F3783" s="218" t="s">
        <v>1537</v>
      </c>
      <c r="G3783" s="218" t="s">
        <v>3034</v>
      </c>
      <c r="H3783" s="219" t="s">
        <v>17772</v>
      </c>
      <c r="I3783" s="220" t="s">
        <v>1539</v>
      </c>
      <c r="J3783" s="201" t="str">
        <f t="shared" si="119"/>
        <v>0695</v>
      </c>
      <c r="K3783" s="216" t="s">
        <v>23203</v>
      </c>
      <c r="L3783" s="216" t="s">
        <v>23204</v>
      </c>
      <c r="M3783" s="221">
        <v>44812</v>
      </c>
      <c r="N3783" s="216" t="s">
        <v>18866</v>
      </c>
      <c r="O3783" s="222" t="s">
        <v>18867</v>
      </c>
      <c r="P3783" s="222" t="s">
        <v>18868</v>
      </c>
      <c r="Q3783" s="222" t="s">
        <v>18869</v>
      </c>
      <c r="R3783" s="223"/>
      <c r="S3783" s="230"/>
      <c r="T3783" s="223"/>
    </row>
    <row r="3784" spans="1:20" ht="12">
      <c r="A3784" s="209" t="str">
        <f t="shared" si="118"/>
        <v>1968299011972709970</v>
      </c>
      <c r="B3784" s="210" t="s">
        <v>19497</v>
      </c>
      <c r="C3784" s="211" t="s">
        <v>1096</v>
      </c>
      <c r="D3784" s="211" t="s">
        <v>1096</v>
      </c>
      <c r="E3784" s="211" t="s">
        <v>1095</v>
      </c>
      <c r="F3784" s="211" t="s">
        <v>1095</v>
      </c>
      <c r="G3784" s="211" t="s">
        <v>1735</v>
      </c>
      <c r="H3784" s="212" t="s">
        <v>3295</v>
      </c>
      <c r="I3784" s="213" t="s">
        <v>1097</v>
      </c>
      <c r="J3784" s="201" t="str">
        <f t="shared" si="119"/>
        <v>0696</v>
      </c>
      <c r="K3784" s="209"/>
      <c r="L3784" s="209"/>
      <c r="M3784" s="214"/>
      <c r="N3784" s="209" t="s">
        <v>18765</v>
      </c>
      <c r="O3784" s="215" t="s">
        <v>18766</v>
      </c>
      <c r="P3784" s="215" t="s">
        <v>18773</v>
      </c>
      <c r="Q3784" s="215" t="s">
        <v>18774</v>
      </c>
      <c r="S3784" s="208"/>
    </row>
    <row r="3785" spans="1:20" ht="12">
      <c r="A3785" s="209" t="str">
        <f t="shared" si="118"/>
        <v>1968299021972709970</v>
      </c>
      <c r="B3785" s="210" t="s">
        <v>19497</v>
      </c>
      <c r="C3785" s="211" t="s">
        <v>1096</v>
      </c>
      <c r="D3785" s="211" t="s">
        <v>1096</v>
      </c>
      <c r="E3785" s="211" t="s">
        <v>17777</v>
      </c>
      <c r="F3785" s="211" t="s">
        <v>1095</v>
      </c>
      <c r="G3785" s="211" t="s">
        <v>1735</v>
      </c>
      <c r="H3785" s="212" t="s">
        <v>3295</v>
      </c>
      <c r="I3785" s="213" t="s">
        <v>1097</v>
      </c>
      <c r="J3785" s="201" t="str">
        <f t="shared" si="119"/>
        <v>0696</v>
      </c>
      <c r="K3785" s="209"/>
      <c r="L3785" s="209"/>
      <c r="M3785" s="214"/>
      <c r="N3785" s="209" t="s">
        <v>18765</v>
      </c>
      <c r="O3785" s="215" t="s">
        <v>18766</v>
      </c>
      <c r="P3785" s="215" t="s">
        <v>18773</v>
      </c>
      <c r="Q3785" s="215" t="s">
        <v>18774</v>
      </c>
      <c r="S3785" s="208"/>
    </row>
    <row r="3786" spans="1:20" ht="12">
      <c r="A3786" s="209" t="str">
        <f t="shared" si="118"/>
        <v>##1972709970</v>
      </c>
      <c r="B3786" s="210" t="s">
        <v>19497</v>
      </c>
      <c r="C3786" s="211" t="s">
        <v>1096</v>
      </c>
      <c r="D3786" s="211" t="s">
        <v>1096</v>
      </c>
      <c r="E3786" s="211" t="s">
        <v>3649</v>
      </c>
      <c r="F3786" s="211" t="s">
        <v>1095</v>
      </c>
      <c r="G3786" s="211" t="s">
        <v>1735</v>
      </c>
      <c r="H3786" s="212" t="s">
        <v>3295</v>
      </c>
      <c r="I3786" s="213" t="s">
        <v>1097</v>
      </c>
      <c r="J3786" s="201" t="str">
        <f t="shared" si="119"/>
        <v>0696</v>
      </c>
      <c r="K3786" s="209"/>
      <c r="L3786" s="209"/>
      <c r="M3786" s="214"/>
      <c r="N3786" s="209" t="s">
        <v>18765</v>
      </c>
      <c r="O3786" s="215" t="s">
        <v>18766</v>
      </c>
      <c r="P3786" s="215" t="s">
        <v>18773</v>
      </c>
      <c r="Q3786" s="215" t="s">
        <v>18774</v>
      </c>
      <c r="S3786" s="208"/>
    </row>
    <row r="3787" spans="1:20" ht="12">
      <c r="A3787" s="209" t="str">
        <f t="shared" si="118"/>
        <v>1968828021235299132</v>
      </c>
      <c r="B3787" s="210" t="s">
        <v>19498</v>
      </c>
      <c r="C3787" s="211" t="s">
        <v>17778</v>
      </c>
      <c r="D3787" s="211" t="s">
        <v>17778</v>
      </c>
      <c r="E3787" s="211" t="s">
        <v>17784</v>
      </c>
      <c r="F3787" s="211" t="s">
        <v>17780</v>
      </c>
      <c r="G3787" s="211" t="s">
        <v>17781</v>
      </c>
      <c r="H3787" s="212" t="s">
        <v>17782</v>
      </c>
      <c r="I3787" s="213" t="s">
        <v>19499</v>
      </c>
      <c r="J3787" s="201" t="str">
        <f t="shared" si="119"/>
        <v>0697</v>
      </c>
      <c r="K3787" s="209"/>
      <c r="L3787" s="209"/>
      <c r="M3787" s="214"/>
      <c r="N3787" s="209" t="s">
        <v>18765</v>
      </c>
      <c r="O3787" s="215" t="s">
        <v>18766</v>
      </c>
      <c r="P3787" s="215" t="s">
        <v>18767</v>
      </c>
      <c r="Q3787" s="215" t="s">
        <v>18768</v>
      </c>
      <c r="S3787" s="208"/>
    </row>
    <row r="3788" spans="1:20" ht="12">
      <c r="A3788" s="209" t="str">
        <f t="shared" si="118"/>
        <v>1968828041235299132</v>
      </c>
      <c r="B3788" s="210" t="s">
        <v>19498</v>
      </c>
      <c r="C3788" s="211" t="s">
        <v>17778</v>
      </c>
      <c r="D3788" s="211" t="s">
        <v>17778</v>
      </c>
      <c r="E3788" s="211" t="s">
        <v>17780</v>
      </c>
      <c r="F3788" s="211" t="s">
        <v>17780</v>
      </c>
      <c r="G3788" s="211" t="s">
        <v>17781</v>
      </c>
      <c r="H3788" s="212" t="s">
        <v>17782</v>
      </c>
      <c r="I3788" s="213" t="s">
        <v>19499</v>
      </c>
      <c r="J3788" s="201" t="str">
        <f t="shared" si="119"/>
        <v>0697</v>
      </c>
      <c r="K3788" s="209"/>
      <c r="L3788" s="209"/>
      <c r="M3788" s="214"/>
      <c r="N3788" s="209" t="s">
        <v>18765</v>
      </c>
      <c r="O3788" s="215" t="s">
        <v>18766</v>
      </c>
      <c r="P3788" s="215" t="s">
        <v>18767</v>
      </c>
      <c r="Q3788" s="215" t="s">
        <v>18768</v>
      </c>
      <c r="S3788" s="208"/>
    </row>
    <row r="3789" spans="1:20" ht="12">
      <c r="A3789" s="209" t="str">
        <f t="shared" si="118"/>
        <v>1968828051235299132</v>
      </c>
      <c r="B3789" s="210" t="s">
        <v>19498</v>
      </c>
      <c r="C3789" s="211" t="s">
        <v>17778</v>
      </c>
      <c r="D3789" s="211" t="s">
        <v>17778</v>
      </c>
      <c r="E3789" s="211" t="s">
        <v>17785</v>
      </c>
      <c r="F3789" s="211" t="s">
        <v>17780</v>
      </c>
      <c r="G3789" s="211" t="s">
        <v>17781</v>
      </c>
      <c r="H3789" s="212" t="s">
        <v>17782</v>
      </c>
      <c r="I3789" s="213" t="s">
        <v>19499</v>
      </c>
      <c r="J3789" s="201" t="str">
        <f t="shared" si="119"/>
        <v>0697</v>
      </c>
      <c r="K3789" s="209"/>
      <c r="L3789" s="209"/>
      <c r="M3789" s="214"/>
      <c r="N3789" s="209" t="s">
        <v>18765</v>
      </c>
      <c r="O3789" s="215" t="s">
        <v>18766</v>
      </c>
      <c r="P3789" s="215" t="s">
        <v>18767</v>
      </c>
      <c r="Q3789" s="215" t="s">
        <v>18768</v>
      </c>
      <c r="S3789" s="208"/>
    </row>
    <row r="3790" spans="1:20" ht="12">
      <c r="A3790" s="209" t="str">
        <f t="shared" si="118"/>
        <v>1968828061235299132</v>
      </c>
      <c r="B3790" s="210" t="s">
        <v>19498</v>
      </c>
      <c r="C3790" s="211" t="s">
        <v>17778</v>
      </c>
      <c r="D3790" s="211" t="s">
        <v>17778</v>
      </c>
      <c r="E3790" s="211" t="s">
        <v>17786</v>
      </c>
      <c r="F3790" s="211" t="s">
        <v>17780</v>
      </c>
      <c r="G3790" s="211" t="s">
        <v>17781</v>
      </c>
      <c r="H3790" s="212" t="s">
        <v>17782</v>
      </c>
      <c r="I3790" s="213" t="s">
        <v>19499</v>
      </c>
      <c r="J3790" s="201" t="str">
        <f t="shared" si="119"/>
        <v>0697</v>
      </c>
      <c r="K3790" s="209"/>
      <c r="L3790" s="209"/>
      <c r="M3790" s="214"/>
      <c r="N3790" s="209" t="s">
        <v>18765</v>
      </c>
      <c r="O3790" s="215" t="s">
        <v>18766</v>
      </c>
      <c r="P3790" s="215" t="s">
        <v>18767</v>
      </c>
      <c r="Q3790" s="215" t="s">
        <v>18768</v>
      </c>
      <c r="S3790" s="208"/>
    </row>
    <row r="3791" spans="1:20" ht="12">
      <c r="A3791" s="209" t="str">
        <f t="shared" si="118"/>
        <v>1968828071235299132</v>
      </c>
      <c r="B3791" s="210" t="s">
        <v>19498</v>
      </c>
      <c r="C3791" s="211" t="s">
        <v>17778</v>
      </c>
      <c r="D3791" s="211" t="s">
        <v>17778</v>
      </c>
      <c r="E3791" s="211" t="s">
        <v>17787</v>
      </c>
      <c r="F3791" s="211" t="s">
        <v>17780</v>
      </c>
      <c r="G3791" s="211" t="s">
        <v>17781</v>
      </c>
      <c r="H3791" s="212" t="s">
        <v>17782</v>
      </c>
      <c r="I3791" s="213" t="s">
        <v>19499</v>
      </c>
      <c r="J3791" s="201" t="str">
        <f t="shared" si="119"/>
        <v>0697</v>
      </c>
      <c r="K3791" s="209"/>
      <c r="L3791" s="209"/>
      <c r="M3791" s="214"/>
      <c r="N3791" s="209" t="s">
        <v>18765</v>
      </c>
      <c r="O3791" s="215" t="s">
        <v>18766</v>
      </c>
      <c r="P3791" s="215" t="s">
        <v>18767</v>
      </c>
      <c r="Q3791" s="215" t="s">
        <v>18768</v>
      </c>
      <c r="S3791" s="208"/>
    </row>
    <row r="3792" spans="1:20" ht="12">
      <c r="A3792" s="209" t="str">
        <f t="shared" si="118"/>
        <v>2044778011235462870</v>
      </c>
      <c r="B3792" s="210" t="s">
        <v>19498</v>
      </c>
      <c r="C3792" s="211" t="s">
        <v>17788</v>
      </c>
      <c r="D3792" s="211" t="s">
        <v>17778</v>
      </c>
      <c r="E3792" s="211" t="s">
        <v>17789</v>
      </c>
      <c r="F3792" s="211" t="s">
        <v>17780</v>
      </c>
      <c r="G3792" s="211" t="s">
        <v>17781</v>
      </c>
      <c r="H3792" s="212" t="s">
        <v>17782</v>
      </c>
      <c r="I3792" s="213" t="s">
        <v>19499</v>
      </c>
      <c r="J3792" s="201" t="str">
        <f t="shared" si="119"/>
        <v>0697</v>
      </c>
      <c r="K3792" s="209"/>
      <c r="L3792" s="209"/>
      <c r="M3792" s="214"/>
      <c r="N3792" s="209" t="s">
        <v>18765</v>
      </c>
      <c r="O3792" s="215" t="s">
        <v>18766</v>
      </c>
      <c r="P3792" s="215" t="s">
        <v>18767</v>
      </c>
      <c r="Q3792" s="215" t="s">
        <v>18768</v>
      </c>
      <c r="S3792" s="208"/>
    </row>
    <row r="3793" spans="1:17" s="208" customFormat="1" ht="12">
      <c r="A3793" s="209" t="str">
        <f t="shared" si="118"/>
        <v>04-000001271235299132</v>
      </c>
      <c r="B3793" s="210" t="s">
        <v>19498</v>
      </c>
      <c r="C3793" s="211" t="s">
        <v>17778</v>
      </c>
      <c r="D3793" s="211" t="s">
        <v>17778</v>
      </c>
      <c r="E3793" s="211" t="s">
        <v>17779</v>
      </c>
      <c r="F3793" s="211" t="s">
        <v>17780</v>
      </c>
      <c r="G3793" s="211" t="s">
        <v>17781</v>
      </c>
      <c r="H3793" s="212" t="s">
        <v>17782</v>
      </c>
      <c r="I3793" s="213" t="s">
        <v>19499</v>
      </c>
      <c r="J3793" s="201" t="str">
        <f t="shared" si="119"/>
        <v>0697</v>
      </c>
      <c r="K3793" s="209"/>
      <c r="L3793" s="209"/>
      <c r="M3793" s="214"/>
      <c r="N3793" s="209" t="s">
        <v>18765</v>
      </c>
      <c r="O3793" s="215" t="s">
        <v>18766</v>
      </c>
      <c r="P3793" s="215" t="s">
        <v>18767</v>
      </c>
      <c r="Q3793" s="215" t="s">
        <v>18768</v>
      </c>
    </row>
    <row r="3794" spans="1:17" s="208" customFormat="1" ht="12">
      <c r="A3794" s="209" t="str">
        <f t="shared" si="118"/>
        <v>196882801NA</v>
      </c>
      <c r="B3794" s="210" t="s">
        <v>19498</v>
      </c>
      <c r="C3794" s="211" t="s">
        <v>3106</v>
      </c>
      <c r="D3794" s="211" t="s">
        <v>17778</v>
      </c>
      <c r="E3794" s="211" t="s">
        <v>17783</v>
      </c>
      <c r="F3794" s="211" t="s">
        <v>17780</v>
      </c>
      <c r="G3794" s="211" t="s">
        <v>17781</v>
      </c>
      <c r="H3794" s="212" t="s">
        <v>17782</v>
      </c>
      <c r="I3794" s="213" t="s">
        <v>19499</v>
      </c>
      <c r="J3794" s="201" t="str">
        <f t="shared" si="119"/>
        <v>0697</v>
      </c>
      <c r="K3794" s="209"/>
      <c r="L3794" s="209"/>
      <c r="M3794" s="214"/>
      <c r="N3794" s="209" t="s">
        <v>18765</v>
      </c>
      <c r="O3794" s="215" t="s">
        <v>18766</v>
      </c>
      <c r="P3794" s="215" t="s">
        <v>18767</v>
      </c>
      <c r="Q3794" s="215" t="s">
        <v>18768</v>
      </c>
    </row>
    <row r="3795" spans="1:17" s="208" customFormat="1" ht="12">
      <c r="A3795" s="209" t="str">
        <f t="shared" si="118"/>
        <v>6A-01041721235299132</v>
      </c>
      <c r="B3795" s="210" t="s">
        <v>19498</v>
      </c>
      <c r="C3795" s="211" t="s">
        <v>17778</v>
      </c>
      <c r="D3795" s="211" t="s">
        <v>17778</v>
      </c>
      <c r="E3795" s="211" t="s">
        <v>17790</v>
      </c>
      <c r="F3795" s="211" t="s">
        <v>17780</v>
      </c>
      <c r="G3795" s="211" t="s">
        <v>17781</v>
      </c>
      <c r="H3795" s="212" t="s">
        <v>17782</v>
      </c>
      <c r="I3795" s="213" t="s">
        <v>19499</v>
      </c>
      <c r="J3795" s="201" t="str">
        <f t="shared" si="119"/>
        <v>0697</v>
      </c>
      <c r="K3795" s="209"/>
      <c r="L3795" s="209"/>
      <c r="M3795" s="214"/>
      <c r="N3795" s="209" t="s">
        <v>18765</v>
      </c>
      <c r="O3795" s="215" t="s">
        <v>18766</v>
      </c>
      <c r="P3795" s="215" t="s">
        <v>18767</v>
      </c>
      <c r="Q3795" s="215" t="s">
        <v>18768</v>
      </c>
    </row>
    <row r="3796" spans="1:17" s="208" customFormat="1" ht="12">
      <c r="A3796" s="209" t="str">
        <f t="shared" si="118"/>
        <v>6A-010417291235299132</v>
      </c>
      <c r="B3796" s="210" t="s">
        <v>19498</v>
      </c>
      <c r="C3796" s="211" t="s">
        <v>17778</v>
      </c>
      <c r="D3796" s="211" t="s">
        <v>17778</v>
      </c>
      <c r="E3796" s="211" t="s">
        <v>17791</v>
      </c>
      <c r="F3796" s="211" t="s">
        <v>17780</v>
      </c>
      <c r="G3796" s="211" t="s">
        <v>17781</v>
      </c>
      <c r="H3796" s="212" t="s">
        <v>17782</v>
      </c>
      <c r="I3796" s="213" t="s">
        <v>19499</v>
      </c>
      <c r="J3796" s="201" t="str">
        <f t="shared" si="119"/>
        <v>0697</v>
      </c>
      <c r="K3796" s="209"/>
      <c r="L3796" s="209"/>
      <c r="M3796" s="214"/>
      <c r="N3796" s="209" t="s">
        <v>18765</v>
      </c>
      <c r="O3796" s="215" t="s">
        <v>18766</v>
      </c>
      <c r="P3796" s="215" t="s">
        <v>18767</v>
      </c>
      <c r="Q3796" s="215" t="s">
        <v>18768</v>
      </c>
    </row>
    <row r="3797" spans="1:17" s="208" customFormat="1" ht="12">
      <c r="A3797" s="209" t="str">
        <f t="shared" si="118"/>
        <v>1363285041841497153</v>
      </c>
      <c r="B3797" s="210" t="s">
        <v>19500</v>
      </c>
      <c r="C3797" s="211" t="s">
        <v>728</v>
      </c>
      <c r="D3797" s="211" t="s">
        <v>728</v>
      </c>
      <c r="E3797" s="211" t="s">
        <v>17793</v>
      </c>
      <c r="F3797" s="211" t="s">
        <v>727</v>
      </c>
      <c r="G3797" s="211" t="s">
        <v>2078</v>
      </c>
      <c r="H3797" s="212" t="s">
        <v>3277</v>
      </c>
      <c r="I3797" s="213" t="s">
        <v>729</v>
      </c>
      <c r="J3797" s="201" t="str">
        <f t="shared" si="119"/>
        <v>0698</v>
      </c>
      <c r="K3797" s="240" t="s">
        <v>17265</v>
      </c>
      <c r="L3797" s="240" t="s">
        <v>13094</v>
      </c>
      <c r="M3797" s="214">
        <v>44096</v>
      </c>
      <c r="N3797" s="209" t="s">
        <v>18777</v>
      </c>
      <c r="O3797" s="215" t="s">
        <v>18778</v>
      </c>
      <c r="P3797" s="215" t="s">
        <v>18767</v>
      </c>
      <c r="Q3797" s="215" t="s">
        <v>18768</v>
      </c>
    </row>
    <row r="3798" spans="1:17" s="208" customFormat="1" ht="12">
      <c r="A3798" s="209" t="str">
        <f t="shared" si="118"/>
        <v>1363285051841497153</v>
      </c>
      <c r="B3798" s="210" t="s">
        <v>19500</v>
      </c>
      <c r="C3798" s="211" t="s">
        <v>728</v>
      </c>
      <c r="D3798" s="211" t="s">
        <v>728</v>
      </c>
      <c r="E3798" s="211" t="s">
        <v>17794</v>
      </c>
      <c r="F3798" s="211" t="s">
        <v>727</v>
      </c>
      <c r="G3798" s="211" t="s">
        <v>2078</v>
      </c>
      <c r="H3798" s="212" t="s">
        <v>3277</v>
      </c>
      <c r="I3798" s="213" t="s">
        <v>729</v>
      </c>
      <c r="J3798" s="201" t="str">
        <f t="shared" si="119"/>
        <v>0698</v>
      </c>
      <c r="K3798" s="240" t="s">
        <v>17265</v>
      </c>
      <c r="L3798" s="240" t="s">
        <v>13094</v>
      </c>
      <c r="M3798" s="214">
        <v>44096</v>
      </c>
      <c r="N3798" s="209" t="s">
        <v>18777</v>
      </c>
      <c r="O3798" s="215" t="s">
        <v>18778</v>
      </c>
      <c r="P3798" s="215" t="s">
        <v>18767</v>
      </c>
      <c r="Q3798" s="215" t="s">
        <v>18768</v>
      </c>
    </row>
    <row r="3799" spans="1:17" s="208" customFormat="1" ht="12">
      <c r="A3799" s="209" t="str">
        <f t="shared" si="118"/>
        <v>1363285071114042561</v>
      </c>
      <c r="B3799" s="210" t="s">
        <v>19500</v>
      </c>
      <c r="C3799" s="211" t="s">
        <v>17795</v>
      </c>
      <c r="D3799" s="211" t="s">
        <v>728</v>
      </c>
      <c r="E3799" s="211" t="s">
        <v>17796</v>
      </c>
      <c r="F3799" s="211" t="s">
        <v>727</v>
      </c>
      <c r="G3799" s="211" t="s">
        <v>2078</v>
      </c>
      <c r="H3799" s="212" t="s">
        <v>3277</v>
      </c>
      <c r="I3799" s="213" t="s">
        <v>729</v>
      </c>
      <c r="J3799" s="201" t="str">
        <f t="shared" si="119"/>
        <v>0698</v>
      </c>
      <c r="K3799" s="240" t="s">
        <v>17265</v>
      </c>
      <c r="L3799" s="240" t="s">
        <v>13094</v>
      </c>
      <c r="M3799" s="214">
        <v>44096</v>
      </c>
      <c r="N3799" s="209" t="s">
        <v>18777</v>
      </c>
      <c r="O3799" s="215" t="s">
        <v>18778</v>
      </c>
      <c r="P3799" s="215" t="s">
        <v>18767</v>
      </c>
      <c r="Q3799" s="215" t="s">
        <v>18768</v>
      </c>
    </row>
    <row r="3800" spans="1:17" s="208" customFormat="1" ht="12">
      <c r="A3800" s="209" t="str">
        <f t="shared" si="118"/>
        <v>1363285101841497153</v>
      </c>
      <c r="B3800" s="210" t="s">
        <v>19500</v>
      </c>
      <c r="C3800" s="211" t="s">
        <v>728</v>
      </c>
      <c r="D3800" s="211" t="s">
        <v>728</v>
      </c>
      <c r="E3800" s="211" t="s">
        <v>17797</v>
      </c>
      <c r="F3800" s="211" t="s">
        <v>727</v>
      </c>
      <c r="G3800" s="211" t="s">
        <v>2078</v>
      </c>
      <c r="H3800" s="212" t="s">
        <v>3277</v>
      </c>
      <c r="I3800" s="213" t="s">
        <v>729</v>
      </c>
      <c r="J3800" s="201" t="str">
        <f t="shared" si="119"/>
        <v>0698</v>
      </c>
      <c r="K3800" s="240" t="s">
        <v>17265</v>
      </c>
      <c r="L3800" s="240" t="s">
        <v>13094</v>
      </c>
      <c r="M3800" s="214">
        <v>44096</v>
      </c>
      <c r="N3800" s="209" t="s">
        <v>18777</v>
      </c>
      <c r="O3800" s="215" t="s">
        <v>18778</v>
      </c>
      <c r="P3800" s="215" t="s">
        <v>18767</v>
      </c>
      <c r="Q3800" s="215" t="s">
        <v>18768</v>
      </c>
    </row>
    <row r="3801" spans="1:17" s="208" customFormat="1" ht="12">
      <c r="A3801" s="209" t="str">
        <f t="shared" si="118"/>
        <v>1970634011841497153</v>
      </c>
      <c r="B3801" s="210" t="s">
        <v>19500</v>
      </c>
      <c r="C3801" s="211" t="s">
        <v>728</v>
      </c>
      <c r="D3801" s="211" t="s">
        <v>728</v>
      </c>
      <c r="E3801" s="211" t="s">
        <v>727</v>
      </c>
      <c r="F3801" s="211" t="s">
        <v>727</v>
      </c>
      <c r="G3801" s="211" t="s">
        <v>2078</v>
      </c>
      <c r="H3801" s="212" t="s">
        <v>3277</v>
      </c>
      <c r="I3801" s="213" t="s">
        <v>729</v>
      </c>
      <c r="J3801" s="201" t="str">
        <f t="shared" si="119"/>
        <v>0698</v>
      </c>
      <c r="K3801" s="240" t="s">
        <v>17265</v>
      </c>
      <c r="L3801" s="240" t="s">
        <v>13094</v>
      </c>
      <c r="M3801" s="214">
        <v>44096</v>
      </c>
      <c r="N3801" s="209" t="s">
        <v>18777</v>
      </c>
      <c r="O3801" s="215" t="s">
        <v>18778</v>
      </c>
      <c r="P3801" s="215" t="s">
        <v>18767</v>
      </c>
      <c r="Q3801" s="215" t="s">
        <v>18768</v>
      </c>
    </row>
    <row r="3802" spans="1:17" s="208" customFormat="1" ht="12">
      <c r="A3802" s="209" t="str">
        <f t="shared" si="118"/>
        <v>1970634021841497153</v>
      </c>
      <c r="B3802" s="210" t="s">
        <v>19500</v>
      </c>
      <c r="C3802" s="211" t="s">
        <v>728</v>
      </c>
      <c r="D3802" s="211" t="s">
        <v>728</v>
      </c>
      <c r="E3802" s="211" t="s">
        <v>17798</v>
      </c>
      <c r="F3802" s="211" t="s">
        <v>727</v>
      </c>
      <c r="G3802" s="211" t="s">
        <v>2078</v>
      </c>
      <c r="H3802" s="212" t="s">
        <v>3277</v>
      </c>
      <c r="I3802" s="213" t="s">
        <v>729</v>
      </c>
      <c r="J3802" s="201" t="str">
        <f t="shared" si="119"/>
        <v>0698</v>
      </c>
      <c r="K3802" s="240" t="s">
        <v>17265</v>
      </c>
      <c r="L3802" s="240" t="s">
        <v>13094</v>
      </c>
      <c r="M3802" s="214">
        <v>44096</v>
      </c>
      <c r="N3802" s="209" t="s">
        <v>18777</v>
      </c>
      <c r="O3802" s="215" t="s">
        <v>18778</v>
      </c>
      <c r="P3802" s="215" t="s">
        <v>18767</v>
      </c>
      <c r="Q3802" s="215" t="s">
        <v>18768</v>
      </c>
    </row>
    <row r="3803" spans="1:17" s="208" customFormat="1" ht="12">
      <c r="A3803" s="209" t="str">
        <f t="shared" si="118"/>
        <v>1970634031841497153</v>
      </c>
      <c r="B3803" s="210" t="s">
        <v>19500</v>
      </c>
      <c r="C3803" s="211" t="s">
        <v>728</v>
      </c>
      <c r="D3803" s="211" t="s">
        <v>728</v>
      </c>
      <c r="E3803" s="211" t="s">
        <v>17799</v>
      </c>
      <c r="F3803" s="211" t="s">
        <v>727</v>
      </c>
      <c r="G3803" s="211" t="s">
        <v>2078</v>
      </c>
      <c r="H3803" s="212" t="s">
        <v>3277</v>
      </c>
      <c r="I3803" s="213" t="s">
        <v>729</v>
      </c>
      <c r="J3803" s="201" t="str">
        <f t="shared" si="119"/>
        <v>0698</v>
      </c>
      <c r="K3803" s="240" t="s">
        <v>17265</v>
      </c>
      <c r="L3803" s="240" t="s">
        <v>13094</v>
      </c>
      <c r="M3803" s="214">
        <v>44096</v>
      </c>
      <c r="N3803" s="209" t="s">
        <v>18777</v>
      </c>
      <c r="O3803" s="215" t="s">
        <v>18778</v>
      </c>
      <c r="P3803" s="215" t="s">
        <v>18767</v>
      </c>
      <c r="Q3803" s="215" t="s">
        <v>18768</v>
      </c>
    </row>
    <row r="3804" spans="1:17" s="208" customFormat="1" ht="12">
      <c r="A3804" s="209" t="str">
        <f t="shared" si="118"/>
        <v>1970634041841497153</v>
      </c>
      <c r="B3804" s="210" t="s">
        <v>19500</v>
      </c>
      <c r="C3804" s="211" t="s">
        <v>728</v>
      </c>
      <c r="D3804" s="211" t="s">
        <v>728</v>
      </c>
      <c r="E3804" s="211" t="s">
        <v>17800</v>
      </c>
      <c r="F3804" s="211" t="s">
        <v>727</v>
      </c>
      <c r="G3804" s="211" t="s">
        <v>2078</v>
      </c>
      <c r="H3804" s="212" t="s">
        <v>3277</v>
      </c>
      <c r="I3804" s="213" t="s">
        <v>729</v>
      </c>
      <c r="J3804" s="201" t="str">
        <f t="shared" si="119"/>
        <v>0698</v>
      </c>
      <c r="K3804" s="240" t="s">
        <v>17265</v>
      </c>
      <c r="L3804" s="240" t="s">
        <v>13094</v>
      </c>
      <c r="M3804" s="214">
        <v>44096</v>
      </c>
      <c r="N3804" s="209" t="s">
        <v>18777</v>
      </c>
      <c r="O3804" s="215" t="s">
        <v>18778</v>
      </c>
      <c r="P3804" s="215" t="s">
        <v>18767</v>
      </c>
      <c r="Q3804" s="215" t="s">
        <v>18768</v>
      </c>
    </row>
    <row r="3805" spans="1:17" s="208" customFormat="1" ht="12">
      <c r="A3805" s="209" t="str">
        <f t="shared" si="118"/>
        <v>3682742011841497153</v>
      </c>
      <c r="B3805" s="210" t="s">
        <v>19500</v>
      </c>
      <c r="C3805" s="211" t="s">
        <v>728</v>
      </c>
      <c r="D3805" s="211" t="s">
        <v>728</v>
      </c>
      <c r="E3805" s="211" t="s">
        <v>17801</v>
      </c>
      <c r="F3805" s="211" t="s">
        <v>727</v>
      </c>
      <c r="G3805" s="211" t="s">
        <v>2078</v>
      </c>
      <c r="H3805" s="212" t="s">
        <v>3277</v>
      </c>
      <c r="I3805" s="213" t="s">
        <v>729</v>
      </c>
      <c r="J3805" s="201" t="str">
        <f t="shared" si="119"/>
        <v>0698</v>
      </c>
      <c r="K3805" s="209" t="s">
        <v>15012</v>
      </c>
      <c r="L3805" s="209" t="s">
        <v>13916</v>
      </c>
      <c r="M3805" s="214">
        <v>44084</v>
      </c>
      <c r="N3805" s="209" t="s">
        <v>18777</v>
      </c>
      <c r="O3805" s="215" t="s">
        <v>18778</v>
      </c>
      <c r="P3805" s="215" t="s">
        <v>18767</v>
      </c>
      <c r="Q3805" s="215" t="s">
        <v>18768</v>
      </c>
    </row>
    <row r="3806" spans="1:17" s="208" customFormat="1" ht="12">
      <c r="A3806" s="209" t="str">
        <f t="shared" si="118"/>
        <v>06-1037471011841497153</v>
      </c>
      <c r="B3806" s="210" t="s">
        <v>19500</v>
      </c>
      <c r="C3806" s="211" t="s">
        <v>728</v>
      </c>
      <c r="D3806" s="211" t="s">
        <v>728</v>
      </c>
      <c r="E3806" s="211" t="s">
        <v>17792</v>
      </c>
      <c r="F3806" s="211" t="s">
        <v>727</v>
      </c>
      <c r="G3806" s="211" t="s">
        <v>2078</v>
      </c>
      <c r="H3806" s="212" t="s">
        <v>3277</v>
      </c>
      <c r="I3806" s="213" t="s">
        <v>729</v>
      </c>
      <c r="J3806" s="201" t="str">
        <f t="shared" si="119"/>
        <v>0698</v>
      </c>
      <c r="K3806" s="240" t="s">
        <v>17265</v>
      </c>
      <c r="L3806" s="240" t="s">
        <v>13094</v>
      </c>
      <c r="M3806" s="214">
        <v>44096</v>
      </c>
      <c r="N3806" s="209" t="s">
        <v>18777</v>
      </c>
      <c r="O3806" s="215" t="s">
        <v>18778</v>
      </c>
      <c r="P3806" s="215" t="s">
        <v>18767</v>
      </c>
      <c r="Q3806" s="215" t="s">
        <v>18768</v>
      </c>
    </row>
    <row r="3807" spans="1:17" s="208" customFormat="1" ht="12">
      <c r="A3807" s="209" t="str">
        <f t="shared" si="118"/>
        <v>136328510NA</v>
      </c>
      <c r="B3807" s="210" t="s">
        <v>19500</v>
      </c>
      <c r="C3807" s="211" t="s">
        <v>3106</v>
      </c>
      <c r="D3807" s="211" t="s">
        <v>728</v>
      </c>
      <c r="E3807" s="211" t="s">
        <v>17797</v>
      </c>
      <c r="F3807" s="211" t="s">
        <v>727</v>
      </c>
      <c r="G3807" s="211" t="s">
        <v>2078</v>
      </c>
      <c r="H3807" s="212" t="s">
        <v>3277</v>
      </c>
      <c r="I3807" s="213" t="s">
        <v>729</v>
      </c>
      <c r="J3807" s="201" t="str">
        <f t="shared" si="119"/>
        <v>0698</v>
      </c>
      <c r="K3807" s="240" t="s">
        <v>17265</v>
      </c>
      <c r="L3807" s="240" t="s">
        <v>13094</v>
      </c>
      <c r="M3807" s="214">
        <v>44096</v>
      </c>
      <c r="N3807" s="209" t="s">
        <v>18777</v>
      </c>
      <c r="O3807" s="215" t="s">
        <v>18778</v>
      </c>
      <c r="P3807" s="215" t="s">
        <v>18767</v>
      </c>
      <c r="Q3807" s="215" t="s">
        <v>18768</v>
      </c>
    </row>
    <row r="3808" spans="1:17" s="208" customFormat="1" ht="12">
      <c r="A3808" s="209" t="str">
        <f t="shared" si="118"/>
        <v>1978249011861492670</v>
      </c>
      <c r="B3808" s="210" t="s">
        <v>19501</v>
      </c>
      <c r="C3808" s="211" t="s">
        <v>385</v>
      </c>
      <c r="D3808" s="211" t="s">
        <v>385</v>
      </c>
      <c r="E3808" s="211" t="s">
        <v>384</v>
      </c>
      <c r="F3808" s="211" t="s">
        <v>384</v>
      </c>
      <c r="G3808" s="211" t="s">
        <v>1807</v>
      </c>
      <c r="H3808" s="212" t="s">
        <v>1806</v>
      </c>
      <c r="I3808" s="213" t="s">
        <v>386</v>
      </c>
      <c r="J3808" s="201" t="str">
        <f t="shared" si="119"/>
        <v>0700</v>
      </c>
      <c r="K3808" s="209"/>
      <c r="L3808" s="209"/>
      <c r="M3808" s="214"/>
      <c r="N3808" s="209" t="s">
        <v>18765</v>
      </c>
      <c r="O3808" s="215" t="s">
        <v>18766</v>
      </c>
      <c r="P3808" s="215" t="s">
        <v>18812</v>
      </c>
      <c r="Q3808" s="215" t="s">
        <v>18813</v>
      </c>
    </row>
    <row r="3809" spans="1:17" s="208" customFormat="1" ht="12">
      <c r="A3809" s="209" t="str">
        <f t="shared" si="118"/>
        <v>1978249021861492670</v>
      </c>
      <c r="B3809" s="210" t="s">
        <v>19501</v>
      </c>
      <c r="C3809" s="211" t="s">
        <v>385</v>
      </c>
      <c r="D3809" s="211" t="s">
        <v>385</v>
      </c>
      <c r="E3809" s="211" t="s">
        <v>17802</v>
      </c>
      <c r="F3809" s="211" t="s">
        <v>384</v>
      </c>
      <c r="G3809" s="211" t="s">
        <v>1807</v>
      </c>
      <c r="H3809" s="212" t="s">
        <v>1806</v>
      </c>
      <c r="I3809" s="213" t="s">
        <v>386</v>
      </c>
      <c r="J3809" s="201" t="str">
        <f t="shared" si="119"/>
        <v>0700</v>
      </c>
      <c r="K3809" s="209"/>
      <c r="L3809" s="209"/>
      <c r="M3809" s="214"/>
      <c r="N3809" s="209" t="s">
        <v>18765</v>
      </c>
      <c r="O3809" s="215" t="s">
        <v>18766</v>
      </c>
      <c r="P3809" s="215" t="s">
        <v>18812</v>
      </c>
      <c r="Q3809" s="215" t="s">
        <v>18813</v>
      </c>
    </row>
    <row r="3810" spans="1:17" s="208" customFormat="1" ht="12">
      <c r="A3810" s="209" t="str">
        <f t="shared" si="118"/>
        <v>1979767011053778860</v>
      </c>
      <c r="B3810" s="210" t="s">
        <v>19502</v>
      </c>
      <c r="C3810" s="211" t="s">
        <v>1391</v>
      </c>
      <c r="D3810" s="211" t="s">
        <v>3057</v>
      </c>
      <c r="E3810" s="211" t="s">
        <v>1616</v>
      </c>
      <c r="F3810" s="211" t="s">
        <v>1616</v>
      </c>
      <c r="G3810" s="211" t="s">
        <v>3058</v>
      </c>
      <c r="H3810" s="212" t="s">
        <v>17803</v>
      </c>
      <c r="I3810" s="213" t="s">
        <v>19503</v>
      </c>
      <c r="J3810" s="201" t="str">
        <f t="shared" si="119"/>
        <v>0701</v>
      </c>
      <c r="K3810" s="209" t="s">
        <v>9256</v>
      </c>
      <c r="L3810" s="209"/>
      <c r="M3810" s="214"/>
      <c r="N3810" s="209" t="s">
        <v>18765</v>
      </c>
      <c r="O3810" s="215" t="s">
        <v>18766</v>
      </c>
      <c r="P3810" s="215" t="s">
        <v>18767</v>
      </c>
      <c r="Q3810" s="215" t="s">
        <v>18768</v>
      </c>
    </row>
    <row r="3811" spans="1:17" s="208" customFormat="1" ht="12">
      <c r="A3811" s="209" t="str">
        <f t="shared" si="118"/>
        <v>1979767011477507432</v>
      </c>
      <c r="B3811" s="210" t="s">
        <v>19502</v>
      </c>
      <c r="C3811" s="211" t="s">
        <v>3057</v>
      </c>
      <c r="D3811" s="211" t="s">
        <v>3057</v>
      </c>
      <c r="E3811" s="211" t="s">
        <v>1616</v>
      </c>
      <c r="F3811" s="211" t="s">
        <v>1616</v>
      </c>
      <c r="G3811" s="211" t="s">
        <v>3058</v>
      </c>
      <c r="H3811" s="212" t="s">
        <v>17803</v>
      </c>
      <c r="I3811" s="213" t="s">
        <v>19503</v>
      </c>
      <c r="J3811" s="201" t="str">
        <f t="shared" si="119"/>
        <v>0701</v>
      </c>
      <c r="K3811" s="209"/>
      <c r="L3811" s="209"/>
      <c r="M3811" s="214"/>
      <c r="N3811" s="209" t="s">
        <v>18765</v>
      </c>
      <c r="O3811" s="215" t="s">
        <v>18766</v>
      </c>
      <c r="P3811" s="215" t="s">
        <v>18767</v>
      </c>
      <c r="Q3811" s="215" t="s">
        <v>18768</v>
      </c>
    </row>
    <row r="3812" spans="1:17" s="208" customFormat="1" ht="12">
      <c r="A3812" s="209" t="str">
        <f t="shared" si="118"/>
        <v>1979767021477507432</v>
      </c>
      <c r="B3812" s="210" t="s">
        <v>19502</v>
      </c>
      <c r="C3812" s="211" t="s">
        <v>3057</v>
      </c>
      <c r="D3812" s="211" t="s">
        <v>3057</v>
      </c>
      <c r="E3812" s="211" t="s">
        <v>17804</v>
      </c>
      <c r="F3812" s="211" t="s">
        <v>1616</v>
      </c>
      <c r="G3812" s="211" t="s">
        <v>3058</v>
      </c>
      <c r="H3812" s="212" t="s">
        <v>17803</v>
      </c>
      <c r="I3812" s="213" t="s">
        <v>19503</v>
      </c>
      <c r="J3812" s="201" t="str">
        <f t="shared" si="119"/>
        <v>0701</v>
      </c>
      <c r="K3812" s="209"/>
      <c r="L3812" s="209"/>
      <c r="M3812" s="214"/>
      <c r="N3812" s="209" t="s">
        <v>18765</v>
      </c>
      <c r="O3812" s="215" t="s">
        <v>18766</v>
      </c>
      <c r="P3812" s="215" t="s">
        <v>18767</v>
      </c>
      <c r="Q3812" s="215" t="s">
        <v>18768</v>
      </c>
    </row>
    <row r="3813" spans="1:17" s="208" customFormat="1" ht="12">
      <c r="A3813" s="209" t="str">
        <f t="shared" si="118"/>
        <v>1979767031053778860</v>
      </c>
      <c r="B3813" s="210" t="s">
        <v>19502</v>
      </c>
      <c r="C3813" s="211" t="s">
        <v>1391</v>
      </c>
      <c r="D3813" s="211" t="s">
        <v>3057</v>
      </c>
      <c r="E3813" s="211" t="s">
        <v>1390</v>
      </c>
      <c r="F3813" s="211" t="s">
        <v>1616</v>
      </c>
      <c r="G3813" s="211" t="s">
        <v>3058</v>
      </c>
      <c r="H3813" s="212" t="s">
        <v>17803</v>
      </c>
      <c r="I3813" s="213" t="s">
        <v>19503</v>
      </c>
      <c r="J3813" s="201" t="str">
        <f t="shared" si="119"/>
        <v>0701</v>
      </c>
      <c r="K3813" s="209"/>
      <c r="L3813" s="209"/>
      <c r="M3813" s="214"/>
      <c r="N3813" s="209" t="s">
        <v>18765</v>
      </c>
      <c r="O3813" s="215" t="s">
        <v>18766</v>
      </c>
      <c r="P3813" s="215" t="s">
        <v>18767</v>
      </c>
      <c r="Q3813" s="215" t="s">
        <v>18768</v>
      </c>
    </row>
    <row r="3814" spans="1:17" s="208" customFormat="1" ht="12">
      <c r="A3814" s="209" t="str">
        <f t="shared" si="118"/>
        <v>1979767031477507432</v>
      </c>
      <c r="B3814" s="210" t="s">
        <v>19502</v>
      </c>
      <c r="C3814" s="211" t="s">
        <v>3057</v>
      </c>
      <c r="D3814" s="211" t="s">
        <v>3057</v>
      </c>
      <c r="E3814" s="211" t="s">
        <v>1390</v>
      </c>
      <c r="F3814" s="211" t="s">
        <v>1616</v>
      </c>
      <c r="G3814" s="211" t="s">
        <v>3058</v>
      </c>
      <c r="H3814" s="212" t="s">
        <v>17803</v>
      </c>
      <c r="I3814" s="213" t="s">
        <v>19503</v>
      </c>
      <c r="J3814" s="201" t="str">
        <f t="shared" si="119"/>
        <v>0701</v>
      </c>
      <c r="K3814" s="209"/>
      <c r="L3814" s="209"/>
      <c r="M3814" s="214"/>
      <c r="N3814" s="209" t="s">
        <v>18765</v>
      </c>
      <c r="O3814" s="215" t="s">
        <v>18766</v>
      </c>
      <c r="P3814" s="215" t="s">
        <v>18767</v>
      </c>
      <c r="Q3814" s="215" t="s">
        <v>18768</v>
      </c>
    </row>
    <row r="3815" spans="1:17" s="208" customFormat="1" ht="12">
      <c r="A3815" s="209" t="str">
        <f t="shared" si="118"/>
        <v>1979767041053778860</v>
      </c>
      <c r="B3815" s="210" t="s">
        <v>19502</v>
      </c>
      <c r="C3815" s="211" t="s">
        <v>1391</v>
      </c>
      <c r="D3815" s="211" t="s">
        <v>3057</v>
      </c>
      <c r="E3815" s="211" t="s">
        <v>17805</v>
      </c>
      <c r="F3815" s="211" t="s">
        <v>1616</v>
      </c>
      <c r="G3815" s="211" t="s">
        <v>3058</v>
      </c>
      <c r="H3815" s="212" t="s">
        <v>17803</v>
      </c>
      <c r="I3815" s="213" t="s">
        <v>19503</v>
      </c>
      <c r="J3815" s="201" t="str">
        <f t="shared" si="119"/>
        <v>0701</v>
      </c>
      <c r="K3815" s="209"/>
      <c r="L3815" s="209"/>
      <c r="M3815" s="214"/>
      <c r="N3815" s="209" t="s">
        <v>18765</v>
      </c>
      <c r="O3815" s="215" t="s">
        <v>18766</v>
      </c>
      <c r="P3815" s="215" t="s">
        <v>18767</v>
      </c>
      <c r="Q3815" s="215" t="s">
        <v>18768</v>
      </c>
    </row>
    <row r="3816" spans="1:17" s="208" customFormat="1" ht="12">
      <c r="A3816" s="209" t="str">
        <f t="shared" si="118"/>
        <v>##1477507432</v>
      </c>
      <c r="B3816" s="210" t="s">
        <v>19502</v>
      </c>
      <c r="C3816" s="211" t="s">
        <v>3057</v>
      </c>
      <c r="D3816" s="211" t="s">
        <v>3057</v>
      </c>
      <c r="E3816" s="211" t="s">
        <v>3649</v>
      </c>
      <c r="F3816" s="211" t="s">
        <v>1616</v>
      </c>
      <c r="G3816" s="211" t="s">
        <v>3058</v>
      </c>
      <c r="H3816" s="212" t="s">
        <v>17803</v>
      </c>
      <c r="I3816" s="213" t="s">
        <v>19503</v>
      </c>
      <c r="J3816" s="201" t="str">
        <f t="shared" si="119"/>
        <v>0701</v>
      </c>
      <c r="K3816" s="209"/>
      <c r="L3816" s="209"/>
      <c r="M3816" s="214"/>
      <c r="N3816" s="209" t="s">
        <v>18765</v>
      </c>
      <c r="O3816" s="215" t="s">
        <v>18766</v>
      </c>
      <c r="P3816" s="215" t="s">
        <v>18767</v>
      </c>
      <c r="Q3816" s="215" t="s">
        <v>18768</v>
      </c>
    </row>
    <row r="3817" spans="1:17" s="208" customFormat="1" ht="12">
      <c r="A3817" s="209" t="str">
        <f t="shared" si="118"/>
        <v>1982480011568656502</v>
      </c>
      <c r="B3817" s="210" t="s">
        <v>19504</v>
      </c>
      <c r="C3817" s="211" t="s">
        <v>1654</v>
      </c>
      <c r="D3817" s="211" t="s">
        <v>1654</v>
      </c>
      <c r="E3817" s="211" t="s">
        <v>1652</v>
      </c>
      <c r="F3817" s="211" t="s">
        <v>1652</v>
      </c>
      <c r="G3817" s="211" t="s">
        <v>1653</v>
      </c>
      <c r="H3817" s="212" t="s">
        <v>3166</v>
      </c>
      <c r="I3817" s="213" t="s">
        <v>19505</v>
      </c>
      <c r="J3817" s="201" t="str">
        <f t="shared" si="119"/>
        <v>0702</v>
      </c>
      <c r="K3817" s="209"/>
      <c r="L3817" s="209"/>
      <c r="M3817" s="214"/>
      <c r="N3817" s="209" t="s">
        <v>18765</v>
      </c>
      <c r="O3817" s="215" t="s">
        <v>18766</v>
      </c>
      <c r="P3817" s="215" t="s">
        <v>18767</v>
      </c>
      <c r="Q3817" s="215" t="s">
        <v>18768</v>
      </c>
    </row>
    <row r="3818" spans="1:17" s="208" customFormat="1" ht="12">
      <c r="A3818" s="209" t="str">
        <f t="shared" si="118"/>
        <v>1982480021568656502</v>
      </c>
      <c r="B3818" s="210" t="s">
        <v>19504</v>
      </c>
      <c r="C3818" s="211" t="s">
        <v>1654</v>
      </c>
      <c r="D3818" s="211" t="s">
        <v>1654</v>
      </c>
      <c r="E3818" s="211" t="s">
        <v>17806</v>
      </c>
      <c r="F3818" s="211" t="s">
        <v>1652</v>
      </c>
      <c r="G3818" s="211" t="s">
        <v>1653</v>
      </c>
      <c r="H3818" s="212" t="s">
        <v>3166</v>
      </c>
      <c r="I3818" s="213" t="s">
        <v>19505</v>
      </c>
      <c r="J3818" s="201" t="str">
        <f t="shared" si="119"/>
        <v>0702</v>
      </c>
      <c r="K3818" s="209"/>
      <c r="L3818" s="209"/>
      <c r="M3818" s="214"/>
      <c r="N3818" s="209" t="s">
        <v>18765</v>
      </c>
      <c r="O3818" s="215" t="s">
        <v>18766</v>
      </c>
      <c r="P3818" s="215" t="s">
        <v>18767</v>
      </c>
      <c r="Q3818" s="215" t="s">
        <v>18768</v>
      </c>
    </row>
    <row r="3819" spans="1:17" s="208" customFormat="1" ht="12">
      <c r="A3819" s="209" t="str">
        <f t="shared" si="118"/>
        <v>1982480031568656502</v>
      </c>
      <c r="B3819" s="210" t="s">
        <v>19504</v>
      </c>
      <c r="C3819" s="211" t="s">
        <v>1654</v>
      </c>
      <c r="D3819" s="211" t="s">
        <v>1654</v>
      </c>
      <c r="E3819" s="211" t="s">
        <v>17807</v>
      </c>
      <c r="F3819" s="211" t="s">
        <v>1652</v>
      </c>
      <c r="G3819" s="211" t="s">
        <v>1653</v>
      </c>
      <c r="H3819" s="212" t="s">
        <v>3166</v>
      </c>
      <c r="I3819" s="213" t="s">
        <v>19505</v>
      </c>
      <c r="J3819" s="201" t="str">
        <f t="shared" si="119"/>
        <v>0702</v>
      </c>
      <c r="K3819" s="209"/>
      <c r="L3819" s="209"/>
      <c r="M3819" s="214"/>
      <c r="N3819" s="209" t="s">
        <v>18765</v>
      </c>
      <c r="O3819" s="215" t="s">
        <v>18766</v>
      </c>
      <c r="P3819" s="215" t="s">
        <v>18767</v>
      </c>
      <c r="Q3819" s="215" t="s">
        <v>18768</v>
      </c>
    </row>
    <row r="3820" spans="1:17" s="208" customFormat="1" ht="12">
      <c r="A3820" s="209" t="str">
        <f t="shared" si="118"/>
        <v>##1568656502</v>
      </c>
      <c r="B3820" s="210" t="s">
        <v>19504</v>
      </c>
      <c r="C3820" s="211" t="s">
        <v>1654</v>
      </c>
      <c r="D3820" s="211" t="s">
        <v>1654</v>
      </c>
      <c r="E3820" s="211" t="s">
        <v>3649</v>
      </c>
      <c r="F3820" s="211" t="s">
        <v>1652</v>
      </c>
      <c r="G3820" s="211" t="s">
        <v>1653</v>
      </c>
      <c r="H3820" s="212" t="s">
        <v>3166</v>
      </c>
      <c r="I3820" s="213" t="s">
        <v>19505</v>
      </c>
      <c r="J3820" s="201" t="str">
        <f t="shared" si="119"/>
        <v>0702</v>
      </c>
      <c r="K3820" s="209"/>
      <c r="L3820" s="209"/>
      <c r="M3820" s="214"/>
      <c r="N3820" s="209" t="s">
        <v>18765</v>
      </c>
      <c r="O3820" s="215" t="s">
        <v>18766</v>
      </c>
      <c r="P3820" s="215" t="s">
        <v>18767</v>
      </c>
      <c r="Q3820" s="215" t="s">
        <v>18768</v>
      </c>
    </row>
    <row r="3821" spans="1:17" s="208" customFormat="1" ht="12">
      <c r="A3821" s="209" t="str">
        <f t="shared" si="118"/>
        <v>6A-01215641568656502</v>
      </c>
      <c r="B3821" s="210" t="s">
        <v>19504</v>
      </c>
      <c r="C3821" s="211" t="s">
        <v>1654</v>
      </c>
      <c r="D3821" s="211" t="s">
        <v>1654</v>
      </c>
      <c r="E3821" s="211" t="s">
        <v>17808</v>
      </c>
      <c r="F3821" s="211" t="s">
        <v>1652</v>
      </c>
      <c r="G3821" s="211" t="s">
        <v>1653</v>
      </c>
      <c r="H3821" s="212" t="s">
        <v>3166</v>
      </c>
      <c r="I3821" s="213" t="s">
        <v>19505</v>
      </c>
      <c r="J3821" s="201" t="str">
        <f t="shared" si="119"/>
        <v>0702</v>
      </c>
      <c r="K3821" s="209"/>
      <c r="L3821" s="209"/>
      <c r="M3821" s="214"/>
      <c r="N3821" s="209" t="s">
        <v>18765</v>
      </c>
      <c r="O3821" s="215" t="s">
        <v>18766</v>
      </c>
      <c r="P3821" s="215" t="s">
        <v>18767</v>
      </c>
      <c r="Q3821" s="215" t="s">
        <v>18768</v>
      </c>
    </row>
    <row r="3822" spans="1:17" s="208" customFormat="1" ht="12">
      <c r="A3822" s="209" t="str">
        <f t="shared" si="118"/>
        <v>6A-012156441568656502</v>
      </c>
      <c r="B3822" s="210" t="s">
        <v>19504</v>
      </c>
      <c r="C3822" s="211" t="s">
        <v>1654</v>
      </c>
      <c r="D3822" s="211" t="s">
        <v>1654</v>
      </c>
      <c r="E3822" s="211" t="s">
        <v>17809</v>
      </c>
      <c r="F3822" s="211" t="s">
        <v>1652</v>
      </c>
      <c r="G3822" s="211" t="s">
        <v>1653</v>
      </c>
      <c r="H3822" s="212" t="s">
        <v>3166</v>
      </c>
      <c r="I3822" s="213" t="s">
        <v>19505</v>
      </c>
      <c r="J3822" s="201" t="str">
        <f t="shared" si="119"/>
        <v>0702</v>
      </c>
      <c r="K3822" s="209"/>
      <c r="L3822" s="209"/>
      <c r="M3822" s="214"/>
      <c r="N3822" s="209" t="s">
        <v>18765</v>
      </c>
      <c r="O3822" s="215" t="s">
        <v>18766</v>
      </c>
      <c r="P3822" s="215" t="s">
        <v>18767</v>
      </c>
      <c r="Q3822" s="215" t="s">
        <v>18768</v>
      </c>
    </row>
    <row r="3823" spans="1:17" s="208" customFormat="1" ht="12">
      <c r="A3823" s="209" t="str">
        <f t="shared" si="118"/>
        <v>1983694011235301854</v>
      </c>
      <c r="B3823" s="210" t="s">
        <v>19506</v>
      </c>
      <c r="C3823" s="211" t="s">
        <v>17810</v>
      </c>
      <c r="D3823" s="211" t="s">
        <v>2146</v>
      </c>
      <c r="E3823" s="211" t="s">
        <v>17811</v>
      </c>
      <c r="F3823" s="211" t="s">
        <v>1619</v>
      </c>
      <c r="G3823" s="211" t="s">
        <v>2145</v>
      </c>
      <c r="H3823" s="212" t="s">
        <v>17812</v>
      </c>
      <c r="I3823" s="213" t="s">
        <v>1435</v>
      </c>
      <c r="J3823" s="201" t="str">
        <f t="shared" si="119"/>
        <v>0705</v>
      </c>
      <c r="K3823" s="240" t="s">
        <v>14931</v>
      </c>
      <c r="L3823" s="240" t="s">
        <v>13094</v>
      </c>
      <c r="M3823" s="214">
        <v>44092</v>
      </c>
      <c r="N3823" s="209" t="s">
        <v>18765</v>
      </c>
      <c r="O3823" s="215" t="s">
        <v>18766</v>
      </c>
      <c r="P3823" s="215" t="s">
        <v>18800</v>
      </c>
      <c r="Q3823" s="215" t="s">
        <v>18801</v>
      </c>
    </row>
    <row r="3824" spans="1:17" s="208" customFormat="1" ht="12">
      <c r="A3824" s="209" t="str">
        <f t="shared" si="118"/>
        <v>1983694021619149234</v>
      </c>
      <c r="B3824" s="210" t="s">
        <v>19506</v>
      </c>
      <c r="C3824" s="211" t="s">
        <v>17813</v>
      </c>
      <c r="D3824" s="211" t="s">
        <v>2146</v>
      </c>
      <c r="E3824" s="211" t="s">
        <v>17814</v>
      </c>
      <c r="F3824" s="211" t="s">
        <v>1619</v>
      </c>
      <c r="G3824" s="211" t="s">
        <v>2145</v>
      </c>
      <c r="H3824" s="212" t="s">
        <v>17812</v>
      </c>
      <c r="I3824" s="213" t="s">
        <v>1435</v>
      </c>
      <c r="J3824" s="201" t="str">
        <f t="shared" si="119"/>
        <v>0705</v>
      </c>
      <c r="K3824" s="209"/>
      <c r="L3824" s="240" t="s">
        <v>13094</v>
      </c>
      <c r="M3824" s="214">
        <v>44092</v>
      </c>
      <c r="N3824" s="209" t="s">
        <v>18765</v>
      </c>
      <c r="O3824" s="215" t="s">
        <v>18766</v>
      </c>
      <c r="P3824" s="215" t="s">
        <v>18800</v>
      </c>
      <c r="Q3824" s="215" t="s">
        <v>18801</v>
      </c>
    </row>
    <row r="3825" spans="1:17" s="208" customFormat="1" ht="12">
      <c r="A3825" s="209" t="str">
        <f t="shared" si="118"/>
        <v>1983694031245402866</v>
      </c>
      <c r="B3825" s="210" t="s">
        <v>19506</v>
      </c>
      <c r="C3825" s="211" t="s">
        <v>17815</v>
      </c>
      <c r="D3825" s="211" t="s">
        <v>2146</v>
      </c>
      <c r="E3825" s="211" t="s">
        <v>17816</v>
      </c>
      <c r="F3825" s="211" t="s">
        <v>1619</v>
      </c>
      <c r="G3825" s="211" t="s">
        <v>2145</v>
      </c>
      <c r="H3825" s="212" t="s">
        <v>17812</v>
      </c>
      <c r="I3825" s="213" t="s">
        <v>1435</v>
      </c>
      <c r="J3825" s="201" t="str">
        <f t="shared" si="119"/>
        <v>0705</v>
      </c>
      <c r="K3825" s="209"/>
      <c r="L3825" s="240" t="s">
        <v>13094</v>
      </c>
      <c r="M3825" s="214">
        <v>44092</v>
      </c>
      <c r="N3825" s="209" t="s">
        <v>18765</v>
      </c>
      <c r="O3825" s="215" t="s">
        <v>18766</v>
      </c>
      <c r="P3825" s="215" t="s">
        <v>18800</v>
      </c>
      <c r="Q3825" s="215" t="s">
        <v>18801</v>
      </c>
    </row>
    <row r="3826" spans="1:17" s="208" customFormat="1" ht="12">
      <c r="A3826" s="209" t="str">
        <f t="shared" si="118"/>
        <v>1983694041245402866</v>
      </c>
      <c r="B3826" s="210" t="s">
        <v>19506</v>
      </c>
      <c r="C3826" s="211" t="s">
        <v>17815</v>
      </c>
      <c r="D3826" s="211" t="s">
        <v>2146</v>
      </c>
      <c r="E3826" s="211" t="s">
        <v>17817</v>
      </c>
      <c r="F3826" s="211" t="s">
        <v>1619</v>
      </c>
      <c r="G3826" s="211" t="s">
        <v>2145</v>
      </c>
      <c r="H3826" s="212" t="s">
        <v>17812</v>
      </c>
      <c r="I3826" s="213" t="s">
        <v>1435</v>
      </c>
      <c r="J3826" s="201" t="str">
        <f t="shared" si="119"/>
        <v>0705</v>
      </c>
      <c r="K3826" s="209"/>
      <c r="L3826" s="240" t="s">
        <v>13094</v>
      </c>
      <c r="M3826" s="214">
        <v>44092</v>
      </c>
      <c r="N3826" s="209" t="s">
        <v>18765</v>
      </c>
      <c r="O3826" s="215" t="s">
        <v>18766</v>
      </c>
      <c r="P3826" s="215" t="s">
        <v>18800</v>
      </c>
      <c r="Q3826" s="215" t="s">
        <v>18801</v>
      </c>
    </row>
    <row r="3827" spans="1:17" s="208" customFormat="1" ht="12">
      <c r="A3827" s="209" t="str">
        <f t="shared" si="118"/>
        <v>3580060011518348747</v>
      </c>
      <c r="B3827" s="210" t="s">
        <v>19506</v>
      </c>
      <c r="C3827" s="211" t="s">
        <v>2146</v>
      </c>
      <c r="D3827" s="211" t="s">
        <v>2146</v>
      </c>
      <c r="E3827" s="211" t="s">
        <v>1619</v>
      </c>
      <c r="F3827" s="211" t="s">
        <v>1619</v>
      </c>
      <c r="G3827" s="211" t="s">
        <v>2145</v>
      </c>
      <c r="H3827" s="212" t="s">
        <v>17812</v>
      </c>
      <c r="I3827" s="213" t="s">
        <v>1435</v>
      </c>
      <c r="J3827" s="201" t="str">
        <f t="shared" si="119"/>
        <v>0705</v>
      </c>
      <c r="K3827" s="209"/>
      <c r="L3827" s="240" t="s">
        <v>13094</v>
      </c>
      <c r="M3827" s="214">
        <v>44092</v>
      </c>
      <c r="N3827" s="209" t="s">
        <v>18765</v>
      </c>
      <c r="O3827" s="215" t="s">
        <v>18766</v>
      </c>
      <c r="P3827" s="215" t="s">
        <v>18800</v>
      </c>
      <c r="Q3827" s="215" t="s">
        <v>18801</v>
      </c>
    </row>
    <row r="3828" spans="1:17" s="208" customFormat="1" ht="12">
      <c r="A3828" s="209" t="str">
        <f t="shared" si="118"/>
        <v>3580060011619149234</v>
      </c>
      <c r="B3828" s="210" t="s">
        <v>19506</v>
      </c>
      <c r="C3828" s="211" t="s">
        <v>17813</v>
      </c>
      <c r="D3828" s="211" t="s">
        <v>2146</v>
      </c>
      <c r="E3828" s="211" t="s">
        <v>1619</v>
      </c>
      <c r="F3828" s="211" t="s">
        <v>1619</v>
      </c>
      <c r="G3828" s="211" t="s">
        <v>2145</v>
      </c>
      <c r="H3828" s="212" t="s">
        <v>17812</v>
      </c>
      <c r="I3828" s="213" t="s">
        <v>1435</v>
      </c>
      <c r="J3828" s="201" t="str">
        <f t="shared" si="119"/>
        <v>0705</v>
      </c>
      <c r="K3828" s="209" t="s">
        <v>14592</v>
      </c>
      <c r="L3828" s="240" t="s">
        <v>13094</v>
      </c>
      <c r="M3828" s="214">
        <v>44092</v>
      </c>
      <c r="N3828" s="209" t="s">
        <v>18765</v>
      </c>
      <c r="O3828" s="215" t="s">
        <v>18766</v>
      </c>
      <c r="P3828" s="215" t="s">
        <v>18800</v>
      </c>
      <c r="Q3828" s="215" t="s">
        <v>18801</v>
      </c>
    </row>
    <row r="3829" spans="1:17" s="208" customFormat="1" ht="12">
      <c r="A3829" s="209" t="str">
        <f t="shared" si="118"/>
        <v>3580060021518348747</v>
      </c>
      <c r="B3829" s="210" t="s">
        <v>19506</v>
      </c>
      <c r="C3829" s="211" t="s">
        <v>2146</v>
      </c>
      <c r="D3829" s="211" t="s">
        <v>2146</v>
      </c>
      <c r="E3829" s="211" t="s">
        <v>17818</v>
      </c>
      <c r="F3829" s="211" t="s">
        <v>1619</v>
      </c>
      <c r="G3829" s="211" t="s">
        <v>2145</v>
      </c>
      <c r="H3829" s="212" t="s">
        <v>17812</v>
      </c>
      <c r="I3829" s="213" t="s">
        <v>1435</v>
      </c>
      <c r="J3829" s="201" t="str">
        <f t="shared" si="119"/>
        <v>0705</v>
      </c>
      <c r="K3829" s="209"/>
      <c r="L3829" s="240" t="s">
        <v>13094</v>
      </c>
      <c r="M3829" s="214">
        <v>44092</v>
      </c>
      <c r="N3829" s="209" t="s">
        <v>18765</v>
      </c>
      <c r="O3829" s="215" t="s">
        <v>18766</v>
      </c>
      <c r="P3829" s="215" t="s">
        <v>18800</v>
      </c>
      <c r="Q3829" s="215" t="s">
        <v>18801</v>
      </c>
    </row>
    <row r="3830" spans="1:17" s="208" customFormat="1" ht="12">
      <c r="A3830" s="209" t="str">
        <f t="shared" si="118"/>
        <v>3580060031952784985</v>
      </c>
      <c r="B3830" s="224" t="s">
        <v>23245</v>
      </c>
      <c r="C3830" s="211" t="s">
        <v>1434</v>
      </c>
      <c r="D3830" s="211" t="s">
        <v>1434</v>
      </c>
      <c r="E3830" s="211" t="s">
        <v>1433</v>
      </c>
      <c r="F3830" s="211" t="s">
        <v>1433</v>
      </c>
      <c r="G3830" s="211" t="s">
        <v>3009</v>
      </c>
      <c r="H3830" s="212" t="s">
        <v>17812</v>
      </c>
      <c r="I3830" s="213" t="s">
        <v>1435</v>
      </c>
      <c r="J3830" s="201" t="str">
        <f t="shared" si="119"/>
        <v>0706</v>
      </c>
      <c r="K3830" s="209" t="s">
        <v>23246</v>
      </c>
      <c r="L3830" s="240" t="s">
        <v>15111</v>
      </c>
      <c r="M3830" s="214">
        <v>44714</v>
      </c>
      <c r="N3830" s="209" t="s">
        <v>18765</v>
      </c>
      <c r="O3830" s="215" t="s">
        <v>18766</v>
      </c>
      <c r="P3830" s="215" t="s">
        <v>18800</v>
      </c>
      <c r="Q3830" s="215" t="s">
        <v>18801</v>
      </c>
    </row>
    <row r="3831" spans="1:17" s="208" customFormat="1" ht="12">
      <c r="A3831" s="209" t="str">
        <f t="shared" si="118"/>
        <v>1990277011780635425</v>
      </c>
      <c r="B3831" s="210" t="s">
        <v>19507</v>
      </c>
      <c r="C3831" s="211" t="s">
        <v>17819</v>
      </c>
      <c r="D3831" s="211" t="s">
        <v>17819</v>
      </c>
      <c r="E3831" s="211" t="s">
        <v>17820</v>
      </c>
      <c r="F3831" s="211" t="s">
        <v>17820</v>
      </c>
      <c r="G3831" s="211" t="s">
        <v>17821</v>
      </c>
      <c r="H3831" s="212" t="s">
        <v>17822</v>
      </c>
      <c r="I3831" s="213" t="s">
        <v>19508</v>
      </c>
      <c r="J3831" s="201" t="str">
        <f t="shared" si="119"/>
        <v>0709</v>
      </c>
      <c r="K3831" s="209"/>
      <c r="L3831" s="209"/>
      <c r="M3831" s="214"/>
      <c r="N3831" s="209" t="s">
        <v>18905</v>
      </c>
      <c r="O3831" s="215" t="s">
        <v>18906</v>
      </c>
      <c r="P3831" s="215" t="s">
        <v>18812</v>
      </c>
      <c r="Q3831" s="215" t="s">
        <v>18813</v>
      </c>
    </row>
    <row r="3832" spans="1:17" s="208" customFormat="1" ht="12">
      <c r="A3832" s="209" t="str">
        <f t="shared" si="118"/>
        <v>0211807021659316115</v>
      </c>
      <c r="B3832" s="210" t="s">
        <v>19509</v>
      </c>
      <c r="C3832" s="211" t="s">
        <v>331</v>
      </c>
      <c r="D3832" s="211" t="s">
        <v>331</v>
      </c>
      <c r="E3832" s="211" t="s">
        <v>17823</v>
      </c>
      <c r="F3832" s="211" t="s">
        <v>330</v>
      </c>
      <c r="G3832" s="211" t="s">
        <v>2454</v>
      </c>
      <c r="H3832" s="212" t="s">
        <v>17824</v>
      </c>
      <c r="I3832" s="213" t="s">
        <v>332</v>
      </c>
      <c r="J3832" s="201" t="str">
        <f t="shared" si="119"/>
        <v>0710</v>
      </c>
      <c r="K3832" s="209"/>
      <c r="L3832" s="209"/>
      <c r="M3832" s="214"/>
      <c r="N3832" s="209" t="s">
        <v>18765</v>
      </c>
      <c r="O3832" s="215" t="s">
        <v>18766</v>
      </c>
      <c r="P3832" s="215" t="s">
        <v>18812</v>
      </c>
      <c r="Q3832" s="215" t="s">
        <v>18813</v>
      </c>
    </row>
    <row r="3833" spans="1:17" s="208" customFormat="1" ht="12">
      <c r="A3833" s="209" t="str">
        <f t="shared" si="118"/>
        <v>0211807031780876730</v>
      </c>
      <c r="B3833" s="210" t="s">
        <v>19509</v>
      </c>
      <c r="C3833" s="211" t="s">
        <v>17825</v>
      </c>
      <c r="D3833" s="211" t="s">
        <v>331</v>
      </c>
      <c r="E3833" s="211" t="s">
        <v>17826</v>
      </c>
      <c r="F3833" s="211" t="s">
        <v>330</v>
      </c>
      <c r="G3833" s="211" t="s">
        <v>2454</v>
      </c>
      <c r="H3833" s="212" t="s">
        <v>17824</v>
      </c>
      <c r="I3833" s="213" t="s">
        <v>332</v>
      </c>
      <c r="J3833" s="201" t="str">
        <f t="shared" si="119"/>
        <v>0710</v>
      </c>
      <c r="K3833" s="209"/>
      <c r="L3833" s="209"/>
      <c r="M3833" s="214"/>
      <c r="N3833" s="209" t="s">
        <v>18765</v>
      </c>
      <c r="O3833" s="215" t="s">
        <v>18766</v>
      </c>
      <c r="P3833" s="215" t="s">
        <v>18812</v>
      </c>
      <c r="Q3833" s="215" t="s">
        <v>18813</v>
      </c>
    </row>
    <row r="3834" spans="1:17" s="208" customFormat="1" ht="12">
      <c r="A3834" s="209" t="str">
        <f t="shared" si="118"/>
        <v>1991804011659316115</v>
      </c>
      <c r="B3834" s="210" t="s">
        <v>19509</v>
      </c>
      <c r="C3834" s="211" t="s">
        <v>331</v>
      </c>
      <c r="D3834" s="211" t="s">
        <v>331</v>
      </c>
      <c r="E3834" s="211" t="s">
        <v>17827</v>
      </c>
      <c r="F3834" s="211" t="s">
        <v>330</v>
      </c>
      <c r="G3834" s="211" t="s">
        <v>2454</v>
      </c>
      <c r="H3834" s="212" t="s">
        <v>17824</v>
      </c>
      <c r="I3834" s="213" t="s">
        <v>332</v>
      </c>
      <c r="J3834" s="201" t="str">
        <f t="shared" si="119"/>
        <v>0710</v>
      </c>
      <c r="K3834" s="209"/>
      <c r="L3834" s="209"/>
      <c r="M3834" s="214"/>
      <c r="N3834" s="209" t="s">
        <v>18765</v>
      </c>
      <c r="O3834" s="215" t="s">
        <v>18766</v>
      </c>
      <c r="P3834" s="215" t="s">
        <v>18812</v>
      </c>
      <c r="Q3834" s="215" t="s">
        <v>18813</v>
      </c>
    </row>
    <row r="3835" spans="1:17" s="208" customFormat="1" ht="12">
      <c r="A3835" s="209" t="str">
        <f t="shared" si="118"/>
        <v>1991838011659316115</v>
      </c>
      <c r="B3835" s="210" t="s">
        <v>19509</v>
      </c>
      <c r="C3835" s="211" t="s">
        <v>331</v>
      </c>
      <c r="D3835" s="211" t="s">
        <v>331</v>
      </c>
      <c r="E3835" s="211" t="s">
        <v>330</v>
      </c>
      <c r="F3835" s="211" t="s">
        <v>330</v>
      </c>
      <c r="G3835" s="211" t="s">
        <v>2454</v>
      </c>
      <c r="H3835" s="212" t="s">
        <v>17824</v>
      </c>
      <c r="I3835" s="213" t="s">
        <v>332</v>
      </c>
      <c r="J3835" s="201" t="str">
        <f t="shared" si="119"/>
        <v>0710</v>
      </c>
      <c r="K3835" s="209"/>
      <c r="L3835" s="209"/>
      <c r="M3835" s="214"/>
      <c r="N3835" s="209" t="s">
        <v>18765</v>
      </c>
      <c r="O3835" s="215" t="s">
        <v>18766</v>
      </c>
      <c r="P3835" s="215" t="s">
        <v>18812</v>
      </c>
      <c r="Q3835" s="215" t="s">
        <v>18813</v>
      </c>
    </row>
    <row r="3836" spans="1:17" s="208" customFormat="1" ht="12">
      <c r="A3836" s="209" t="str">
        <f t="shared" si="118"/>
        <v>1991838021659316115</v>
      </c>
      <c r="B3836" s="210" t="s">
        <v>19509</v>
      </c>
      <c r="C3836" s="211" t="s">
        <v>331</v>
      </c>
      <c r="D3836" s="211" t="s">
        <v>331</v>
      </c>
      <c r="E3836" s="211" t="s">
        <v>17828</v>
      </c>
      <c r="F3836" s="211" t="s">
        <v>330</v>
      </c>
      <c r="G3836" s="211" t="s">
        <v>2454</v>
      </c>
      <c r="H3836" s="212" t="s">
        <v>17824</v>
      </c>
      <c r="I3836" s="213" t="s">
        <v>332</v>
      </c>
      <c r="J3836" s="201" t="str">
        <f t="shared" si="119"/>
        <v>0710</v>
      </c>
      <c r="K3836" s="209"/>
      <c r="L3836" s="209"/>
      <c r="M3836" s="214"/>
      <c r="N3836" s="209" t="s">
        <v>18765</v>
      </c>
      <c r="O3836" s="215" t="s">
        <v>18766</v>
      </c>
      <c r="P3836" s="215" t="s">
        <v>18812</v>
      </c>
      <c r="Q3836" s="215" t="s">
        <v>18813</v>
      </c>
    </row>
    <row r="3837" spans="1:17" s="208" customFormat="1" ht="12">
      <c r="A3837" s="209" t="str">
        <f t="shared" si="118"/>
        <v>1991838031659316115</v>
      </c>
      <c r="B3837" s="210" t="s">
        <v>19509</v>
      </c>
      <c r="C3837" s="211" t="s">
        <v>331</v>
      </c>
      <c r="D3837" s="211" t="s">
        <v>331</v>
      </c>
      <c r="E3837" s="211" t="s">
        <v>17829</v>
      </c>
      <c r="F3837" s="211" t="s">
        <v>330</v>
      </c>
      <c r="G3837" s="211" t="s">
        <v>2454</v>
      </c>
      <c r="H3837" s="212" t="s">
        <v>17824</v>
      </c>
      <c r="I3837" s="213" t="s">
        <v>332</v>
      </c>
      <c r="J3837" s="201" t="str">
        <f t="shared" si="119"/>
        <v>0710</v>
      </c>
      <c r="K3837" s="209"/>
      <c r="L3837" s="209"/>
      <c r="M3837" s="214"/>
      <c r="N3837" s="209" t="s">
        <v>18765</v>
      </c>
      <c r="O3837" s="215" t="s">
        <v>18766</v>
      </c>
      <c r="P3837" s="215" t="s">
        <v>18812</v>
      </c>
      <c r="Q3837" s="215" t="s">
        <v>18813</v>
      </c>
    </row>
    <row r="3838" spans="1:17" s="208" customFormat="1" ht="12">
      <c r="A3838" s="209" t="str">
        <f t="shared" si="118"/>
        <v>1430266011114962842</v>
      </c>
      <c r="B3838" s="210" t="s">
        <v>19510</v>
      </c>
      <c r="C3838" s="211" t="s">
        <v>325</v>
      </c>
      <c r="D3838" s="211" t="s">
        <v>325</v>
      </c>
      <c r="E3838" s="211" t="s">
        <v>17830</v>
      </c>
      <c r="F3838" s="211" t="s">
        <v>324</v>
      </c>
      <c r="G3838" s="211" t="s">
        <v>1859</v>
      </c>
      <c r="H3838" s="212" t="s">
        <v>1858</v>
      </c>
      <c r="I3838" s="213" t="s">
        <v>326</v>
      </c>
      <c r="J3838" s="201" t="str">
        <f t="shared" si="119"/>
        <v>0712</v>
      </c>
      <c r="K3838" s="209"/>
      <c r="L3838" s="209"/>
      <c r="M3838" s="214"/>
      <c r="N3838" s="209" t="s">
        <v>18765</v>
      </c>
      <c r="O3838" s="215" t="s">
        <v>18766</v>
      </c>
      <c r="P3838" s="215" t="s">
        <v>18812</v>
      </c>
      <c r="Q3838" s="215" t="s">
        <v>18813</v>
      </c>
    </row>
    <row r="3839" spans="1:17" s="208" customFormat="1" ht="12">
      <c r="A3839" s="209" t="str">
        <f t="shared" si="118"/>
        <v>1430266021912923988</v>
      </c>
      <c r="B3839" s="210" t="s">
        <v>19510</v>
      </c>
      <c r="C3839" s="211" t="s">
        <v>17831</v>
      </c>
      <c r="D3839" s="211" t="s">
        <v>325</v>
      </c>
      <c r="E3839" s="211" t="s">
        <v>17832</v>
      </c>
      <c r="F3839" s="211" t="s">
        <v>324</v>
      </c>
      <c r="G3839" s="211" t="s">
        <v>1859</v>
      </c>
      <c r="H3839" s="212" t="s">
        <v>1858</v>
      </c>
      <c r="I3839" s="213" t="s">
        <v>326</v>
      </c>
      <c r="J3839" s="201" t="str">
        <f t="shared" si="119"/>
        <v>0712</v>
      </c>
      <c r="K3839" s="209"/>
      <c r="L3839" s="209"/>
      <c r="M3839" s="214"/>
      <c r="N3839" s="209" t="s">
        <v>18765</v>
      </c>
      <c r="O3839" s="215" t="s">
        <v>18766</v>
      </c>
      <c r="P3839" s="215" t="s">
        <v>18812</v>
      </c>
      <c r="Q3839" s="215" t="s">
        <v>18813</v>
      </c>
    </row>
    <row r="3840" spans="1:17" s="208" customFormat="1" ht="12">
      <c r="A3840" s="209" t="str">
        <f t="shared" si="118"/>
        <v>1991911011114962842</v>
      </c>
      <c r="B3840" s="210" t="s">
        <v>19510</v>
      </c>
      <c r="C3840" s="211" t="s">
        <v>325</v>
      </c>
      <c r="D3840" s="211" t="s">
        <v>325</v>
      </c>
      <c r="E3840" s="211" t="s">
        <v>324</v>
      </c>
      <c r="F3840" s="211" t="s">
        <v>324</v>
      </c>
      <c r="G3840" s="211" t="s">
        <v>1859</v>
      </c>
      <c r="H3840" s="212" t="s">
        <v>1858</v>
      </c>
      <c r="I3840" s="213" t="s">
        <v>326</v>
      </c>
      <c r="J3840" s="201" t="str">
        <f t="shared" si="119"/>
        <v>0712</v>
      </c>
      <c r="K3840" s="209"/>
      <c r="L3840" s="209"/>
      <c r="M3840" s="214"/>
      <c r="N3840" s="209" t="s">
        <v>18765</v>
      </c>
      <c r="O3840" s="215" t="s">
        <v>18766</v>
      </c>
      <c r="P3840" s="215" t="s">
        <v>18812</v>
      </c>
      <c r="Q3840" s="215" t="s">
        <v>18813</v>
      </c>
    </row>
    <row r="3841" spans="1:17" s="208" customFormat="1" ht="12">
      <c r="A3841" s="209" t="str">
        <f t="shared" si="118"/>
        <v>1991911021114962842</v>
      </c>
      <c r="B3841" s="210" t="s">
        <v>19510</v>
      </c>
      <c r="C3841" s="211" t="s">
        <v>325</v>
      </c>
      <c r="D3841" s="211" t="s">
        <v>325</v>
      </c>
      <c r="E3841" s="211" t="s">
        <v>17833</v>
      </c>
      <c r="F3841" s="211" t="s">
        <v>324</v>
      </c>
      <c r="G3841" s="211" t="s">
        <v>1859</v>
      </c>
      <c r="H3841" s="212" t="s">
        <v>1858</v>
      </c>
      <c r="I3841" s="213" t="s">
        <v>326</v>
      </c>
      <c r="J3841" s="201" t="str">
        <f t="shared" si="119"/>
        <v>0712</v>
      </c>
      <c r="K3841" s="209"/>
      <c r="L3841" s="209"/>
      <c r="M3841" s="214"/>
      <c r="N3841" s="209" t="s">
        <v>18765</v>
      </c>
      <c r="O3841" s="215" t="s">
        <v>18766</v>
      </c>
      <c r="P3841" s="215" t="s">
        <v>18812</v>
      </c>
      <c r="Q3841" s="215" t="s">
        <v>18813</v>
      </c>
    </row>
    <row r="3842" spans="1:17" s="208" customFormat="1" ht="12">
      <c r="A3842" s="209" t="str">
        <f t="shared" ref="A3842:A3905" si="120">E3842&amp;C3842</f>
        <v>##1114962842</v>
      </c>
      <c r="B3842" s="210" t="s">
        <v>19510</v>
      </c>
      <c r="C3842" s="211" t="s">
        <v>325</v>
      </c>
      <c r="D3842" s="211" t="s">
        <v>325</v>
      </c>
      <c r="E3842" s="211" t="s">
        <v>3649</v>
      </c>
      <c r="F3842" s="211" t="s">
        <v>324</v>
      </c>
      <c r="G3842" s="211" t="s">
        <v>1859</v>
      </c>
      <c r="H3842" s="212" t="s">
        <v>1858</v>
      </c>
      <c r="I3842" s="213" t="s">
        <v>326</v>
      </c>
      <c r="J3842" s="201" t="str">
        <f t="shared" ref="J3842:J3905" si="121">B3842</f>
        <v>0712</v>
      </c>
      <c r="K3842" s="209" t="s">
        <v>13915</v>
      </c>
      <c r="L3842" s="209" t="s">
        <v>13094</v>
      </c>
      <c r="M3842" s="214">
        <v>44084</v>
      </c>
      <c r="N3842" s="209" t="s">
        <v>18765</v>
      </c>
      <c r="O3842" s="215" t="s">
        <v>18766</v>
      </c>
      <c r="P3842" s="215" t="s">
        <v>18812</v>
      </c>
      <c r="Q3842" s="215" t="s">
        <v>18813</v>
      </c>
    </row>
    <row r="3843" spans="1:17" s="208" customFormat="1" ht="12">
      <c r="A3843" s="209" t="str">
        <f t="shared" si="120"/>
        <v>1629545011487659884</v>
      </c>
      <c r="B3843" s="210" t="s">
        <v>19511</v>
      </c>
      <c r="C3843" s="211" t="s">
        <v>17834</v>
      </c>
      <c r="D3843" s="211" t="s">
        <v>119</v>
      </c>
      <c r="E3843" s="211" t="s">
        <v>17835</v>
      </c>
      <c r="F3843" s="211" t="s">
        <v>118</v>
      </c>
      <c r="G3843" s="211" t="s">
        <v>2123</v>
      </c>
      <c r="H3843" s="212" t="s">
        <v>3177</v>
      </c>
      <c r="I3843" s="213" t="s">
        <v>120</v>
      </c>
      <c r="J3843" s="201" t="str">
        <f t="shared" si="121"/>
        <v>0713</v>
      </c>
      <c r="K3843" s="209"/>
      <c r="L3843" s="209"/>
      <c r="M3843" s="214"/>
      <c r="N3843" s="209" t="s">
        <v>18765</v>
      </c>
      <c r="O3843" s="215" t="s">
        <v>18766</v>
      </c>
      <c r="P3843" s="215" t="s">
        <v>18767</v>
      </c>
      <c r="Q3843" s="215" t="s">
        <v>18768</v>
      </c>
    </row>
    <row r="3844" spans="1:17" s="208" customFormat="1" ht="12">
      <c r="A3844" s="209" t="str">
        <f t="shared" si="120"/>
        <v>1629545011669655601</v>
      </c>
      <c r="B3844" s="210" t="s">
        <v>19511</v>
      </c>
      <c r="C3844" s="211" t="s">
        <v>119</v>
      </c>
      <c r="D3844" s="211" t="s">
        <v>119</v>
      </c>
      <c r="E3844" s="211" t="s">
        <v>17835</v>
      </c>
      <c r="F3844" s="211" t="s">
        <v>118</v>
      </c>
      <c r="G3844" s="211" t="s">
        <v>2123</v>
      </c>
      <c r="H3844" s="212" t="s">
        <v>3177</v>
      </c>
      <c r="I3844" s="213" t="s">
        <v>120</v>
      </c>
      <c r="J3844" s="201" t="str">
        <f t="shared" si="121"/>
        <v>0713</v>
      </c>
      <c r="K3844" s="209"/>
      <c r="L3844" s="209"/>
      <c r="M3844" s="214"/>
      <c r="N3844" s="209" t="s">
        <v>18765</v>
      </c>
      <c r="O3844" s="215" t="s">
        <v>18766</v>
      </c>
      <c r="P3844" s="215" t="s">
        <v>18767</v>
      </c>
      <c r="Q3844" s="215" t="s">
        <v>18768</v>
      </c>
    </row>
    <row r="3845" spans="1:17" s="208" customFormat="1" ht="12">
      <c r="A3845" s="209" t="str">
        <f t="shared" si="120"/>
        <v>1629545021487659884</v>
      </c>
      <c r="B3845" s="210" t="s">
        <v>19511</v>
      </c>
      <c r="C3845" s="211" t="s">
        <v>17834</v>
      </c>
      <c r="D3845" s="211" t="s">
        <v>119</v>
      </c>
      <c r="E3845" s="211" t="s">
        <v>17836</v>
      </c>
      <c r="F3845" s="211" t="s">
        <v>118</v>
      </c>
      <c r="G3845" s="211" t="s">
        <v>2123</v>
      </c>
      <c r="H3845" s="212" t="s">
        <v>3177</v>
      </c>
      <c r="I3845" s="213" t="s">
        <v>120</v>
      </c>
      <c r="J3845" s="201" t="str">
        <f t="shared" si="121"/>
        <v>0713</v>
      </c>
      <c r="K3845" s="209"/>
      <c r="L3845" s="209"/>
      <c r="M3845" s="214"/>
      <c r="N3845" s="209" t="s">
        <v>18765</v>
      </c>
      <c r="O3845" s="215" t="s">
        <v>18766</v>
      </c>
      <c r="P3845" s="215" t="s">
        <v>18767</v>
      </c>
      <c r="Q3845" s="215" t="s">
        <v>18768</v>
      </c>
    </row>
    <row r="3846" spans="1:17" s="208" customFormat="1" ht="12">
      <c r="A3846" s="209" t="str">
        <f t="shared" si="120"/>
        <v>1992109011669655601</v>
      </c>
      <c r="B3846" s="210" t="s">
        <v>19511</v>
      </c>
      <c r="C3846" s="211" t="s">
        <v>119</v>
      </c>
      <c r="D3846" s="211" t="s">
        <v>119</v>
      </c>
      <c r="E3846" s="211" t="s">
        <v>118</v>
      </c>
      <c r="F3846" s="211" t="s">
        <v>118</v>
      </c>
      <c r="G3846" s="211" t="s">
        <v>2123</v>
      </c>
      <c r="H3846" s="212" t="s">
        <v>3177</v>
      </c>
      <c r="I3846" s="213" t="s">
        <v>120</v>
      </c>
      <c r="J3846" s="201" t="str">
        <f t="shared" si="121"/>
        <v>0713</v>
      </c>
      <c r="K3846" s="209"/>
      <c r="L3846" s="209"/>
      <c r="M3846" s="214"/>
      <c r="N3846" s="209" t="s">
        <v>18765</v>
      </c>
      <c r="O3846" s="215" t="s">
        <v>18766</v>
      </c>
      <c r="P3846" s="215" t="s">
        <v>18767</v>
      </c>
      <c r="Q3846" s="215" t="s">
        <v>18768</v>
      </c>
    </row>
    <row r="3847" spans="1:17" s="208" customFormat="1" ht="12">
      <c r="A3847" s="209" t="str">
        <f t="shared" si="120"/>
        <v>1992109031669655601</v>
      </c>
      <c r="B3847" s="210" t="s">
        <v>19511</v>
      </c>
      <c r="C3847" s="211" t="s">
        <v>119</v>
      </c>
      <c r="D3847" s="211" t="s">
        <v>119</v>
      </c>
      <c r="E3847" s="211" t="s">
        <v>17837</v>
      </c>
      <c r="F3847" s="211" t="s">
        <v>118</v>
      </c>
      <c r="G3847" s="211" t="s">
        <v>2123</v>
      </c>
      <c r="H3847" s="212" t="s">
        <v>3177</v>
      </c>
      <c r="I3847" s="213" t="s">
        <v>120</v>
      </c>
      <c r="J3847" s="201" t="str">
        <f t="shared" si="121"/>
        <v>0713</v>
      </c>
      <c r="K3847" s="209"/>
      <c r="L3847" s="209"/>
      <c r="M3847" s="214"/>
      <c r="N3847" s="209" t="s">
        <v>18765</v>
      </c>
      <c r="O3847" s="215" t="s">
        <v>18766</v>
      </c>
      <c r="P3847" s="215" t="s">
        <v>18767</v>
      </c>
      <c r="Q3847" s="215" t="s">
        <v>18768</v>
      </c>
    </row>
    <row r="3848" spans="1:17" s="208" customFormat="1" ht="12">
      <c r="A3848" s="209" t="str">
        <f t="shared" si="120"/>
        <v>##1669655601</v>
      </c>
      <c r="B3848" s="210" t="s">
        <v>19511</v>
      </c>
      <c r="C3848" s="211" t="s">
        <v>119</v>
      </c>
      <c r="D3848" s="211" t="s">
        <v>119</v>
      </c>
      <c r="E3848" s="211" t="s">
        <v>3649</v>
      </c>
      <c r="F3848" s="211" t="s">
        <v>118</v>
      </c>
      <c r="G3848" s="211" t="s">
        <v>2123</v>
      </c>
      <c r="H3848" s="212" t="s">
        <v>3177</v>
      </c>
      <c r="I3848" s="213" t="s">
        <v>120</v>
      </c>
      <c r="J3848" s="201" t="str">
        <f t="shared" si="121"/>
        <v>0713</v>
      </c>
      <c r="K3848" s="209"/>
      <c r="L3848" s="209"/>
      <c r="M3848" s="214"/>
      <c r="N3848" s="209" t="s">
        <v>18765</v>
      </c>
      <c r="O3848" s="215" t="s">
        <v>18766</v>
      </c>
      <c r="P3848" s="215" t="s">
        <v>18767</v>
      </c>
      <c r="Q3848" s="215" t="s">
        <v>18768</v>
      </c>
    </row>
    <row r="3849" spans="1:17" s="208" customFormat="1" ht="12">
      <c r="A3849" s="209" t="str">
        <f t="shared" si="120"/>
        <v>162954501NA</v>
      </c>
      <c r="B3849" s="210" t="s">
        <v>19511</v>
      </c>
      <c r="C3849" s="211" t="s">
        <v>3106</v>
      </c>
      <c r="D3849" s="211" t="s">
        <v>119</v>
      </c>
      <c r="E3849" s="211" t="s">
        <v>17835</v>
      </c>
      <c r="F3849" s="211" t="s">
        <v>118</v>
      </c>
      <c r="G3849" s="211" t="s">
        <v>2123</v>
      </c>
      <c r="H3849" s="212" t="s">
        <v>3177</v>
      </c>
      <c r="I3849" s="213" t="s">
        <v>120</v>
      </c>
      <c r="J3849" s="201" t="str">
        <f t="shared" si="121"/>
        <v>0713</v>
      </c>
      <c r="K3849" s="209"/>
      <c r="L3849" s="209"/>
      <c r="M3849" s="214"/>
      <c r="N3849" s="209" t="s">
        <v>18765</v>
      </c>
      <c r="O3849" s="215" t="s">
        <v>18766</v>
      </c>
      <c r="P3849" s="215" t="s">
        <v>18767</v>
      </c>
      <c r="Q3849" s="215" t="s">
        <v>18768</v>
      </c>
    </row>
    <row r="3850" spans="1:17" s="208" customFormat="1" ht="12">
      <c r="A3850" s="209" t="str">
        <f t="shared" si="120"/>
        <v>1992380011720279342</v>
      </c>
      <c r="B3850" s="210" t="s">
        <v>19512</v>
      </c>
      <c r="C3850" s="211" t="s">
        <v>1486</v>
      </c>
      <c r="D3850" s="211" t="s">
        <v>1486</v>
      </c>
      <c r="E3850" s="211" t="s">
        <v>17839</v>
      </c>
      <c r="F3850" s="211" t="s">
        <v>1485</v>
      </c>
      <c r="G3850" s="211" t="s">
        <v>2038</v>
      </c>
      <c r="H3850" s="212" t="s">
        <v>3188</v>
      </c>
      <c r="I3850" s="213" t="s">
        <v>3012</v>
      </c>
      <c r="J3850" s="201" t="str">
        <f t="shared" si="121"/>
        <v>0714</v>
      </c>
      <c r="K3850" s="209"/>
      <c r="L3850" s="209"/>
      <c r="M3850" s="214"/>
      <c r="N3850" s="209" t="s">
        <v>18866</v>
      </c>
      <c r="O3850" s="215" t="s">
        <v>18867</v>
      </c>
      <c r="P3850" s="215" t="s">
        <v>18868</v>
      </c>
      <c r="Q3850" s="215" t="s">
        <v>18869</v>
      </c>
    </row>
    <row r="3851" spans="1:17" s="208" customFormat="1" ht="12">
      <c r="A3851" s="209" t="str">
        <f t="shared" si="120"/>
        <v>1992380021720279342</v>
      </c>
      <c r="B3851" s="210" t="s">
        <v>19512</v>
      </c>
      <c r="C3851" s="211" t="s">
        <v>1486</v>
      </c>
      <c r="D3851" s="211" t="s">
        <v>1486</v>
      </c>
      <c r="E3851" s="211" t="s">
        <v>1485</v>
      </c>
      <c r="F3851" s="211" t="s">
        <v>1485</v>
      </c>
      <c r="G3851" s="211" t="s">
        <v>2038</v>
      </c>
      <c r="H3851" s="212" t="s">
        <v>3188</v>
      </c>
      <c r="I3851" s="213" t="s">
        <v>3012</v>
      </c>
      <c r="J3851" s="201" t="str">
        <f t="shared" si="121"/>
        <v>0714</v>
      </c>
      <c r="K3851" s="209"/>
      <c r="L3851" s="209"/>
      <c r="M3851" s="214"/>
      <c r="N3851" s="209" t="s">
        <v>18866</v>
      </c>
      <c r="O3851" s="215" t="s">
        <v>18867</v>
      </c>
      <c r="P3851" s="215" t="s">
        <v>18868</v>
      </c>
      <c r="Q3851" s="215" t="s">
        <v>18869</v>
      </c>
    </row>
    <row r="3852" spans="1:17" s="208" customFormat="1" ht="12">
      <c r="A3852" s="209" t="str">
        <f t="shared" si="120"/>
        <v>##1720279342</v>
      </c>
      <c r="B3852" s="210" t="s">
        <v>19512</v>
      </c>
      <c r="C3852" s="211" t="s">
        <v>1486</v>
      </c>
      <c r="D3852" s="211" t="s">
        <v>1486</v>
      </c>
      <c r="E3852" s="211" t="s">
        <v>3649</v>
      </c>
      <c r="F3852" s="211" t="s">
        <v>1485</v>
      </c>
      <c r="G3852" s="211" t="s">
        <v>2038</v>
      </c>
      <c r="H3852" s="212" t="s">
        <v>3188</v>
      </c>
      <c r="I3852" s="213" t="s">
        <v>3012</v>
      </c>
      <c r="J3852" s="201" t="str">
        <f t="shared" si="121"/>
        <v>0714</v>
      </c>
      <c r="K3852" s="209" t="s">
        <v>14592</v>
      </c>
      <c r="L3852" s="209"/>
      <c r="M3852" s="214"/>
      <c r="N3852" s="209" t="s">
        <v>18866</v>
      </c>
      <c r="O3852" s="215" t="s">
        <v>18867</v>
      </c>
      <c r="P3852" s="215" t="s">
        <v>18868</v>
      </c>
      <c r="Q3852" s="215" t="s">
        <v>18869</v>
      </c>
    </row>
    <row r="3853" spans="1:17" s="208" customFormat="1" ht="12">
      <c r="A3853" s="209" t="str">
        <f t="shared" si="120"/>
        <v>1720279342MR1720279342</v>
      </c>
      <c r="B3853" s="210" t="s">
        <v>19512</v>
      </c>
      <c r="C3853" s="211" t="s">
        <v>1486</v>
      </c>
      <c r="D3853" s="211" t="s">
        <v>1486</v>
      </c>
      <c r="E3853" s="211" t="s">
        <v>17838</v>
      </c>
      <c r="F3853" s="211" t="s">
        <v>1485</v>
      </c>
      <c r="G3853" s="211" t="s">
        <v>2038</v>
      </c>
      <c r="H3853" s="212" t="s">
        <v>3188</v>
      </c>
      <c r="I3853" s="213" t="s">
        <v>3012</v>
      </c>
      <c r="J3853" s="201" t="str">
        <f t="shared" si="121"/>
        <v>0714</v>
      </c>
      <c r="K3853" s="209"/>
      <c r="L3853" s="209"/>
      <c r="M3853" s="214"/>
      <c r="N3853" s="209" t="s">
        <v>18866</v>
      </c>
      <c r="O3853" s="215" t="s">
        <v>18867</v>
      </c>
      <c r="P3853" s="215" t="s">
        <v>18868</v>
      </c>
      <c r="Q3853" s="215" t="s">
        <v>18869</v>
      </c>
    </row>
    <row r="3854" spans="1:17" s="208" customFormat="1" ht="12">
      <c r="A3854" s="209" t="str">
        <f t="shared" si="120"/>
        <v>1993297011699749341</v>
      </c>
      <c r="B3854" s="210" t="s">
        <v>19513</v>
      </c>
      <c r="C3854" s="211" t="s">
        <v>1449</v>
      </c>
      <c r="D3854" s="211" t="s">
        <v>1449</v>
      </c>
      <c r="E3854" s="211" t="s">
        <v>17840</v>
      </c>
      <c r="F3854" s="211" t="s">
        <v>1448</v>
      </c>
      <c r="G3854" s="211" t="s">
        <v>2058</v>
      </c>
      <c r="H3854" s="212" t="s">
        <v>2057</v>
      </c>
      <c r="I3854" s="213" t="s">
        <v>1450</v>
      </c>
      <c r="J3854" s="201" t="str">
        <f t="shared" si="121"/>
        <v>0715</v>
      </c>
      <c r="K3854" s="209"/>
      <c r="L3854" s="209"/>
      <c r="M3854" s="214"/>
      <c r="N3854" s="209" t="s">
        <v>18866</v>
      </c>
      <c r="O3854" s="215" t="s">
        <v>18867</v>
      </c>
      <c r="P3854" s="215" t="s">
        <v>18868</v>
      </c>
      <c r="Q3854" s="215" t="s">
        <v>18869</v>
      </c>
    </row>
    <row r="3855" spans="1:17" s="208" customFormat="1" ht="12">
      <c r="A3855" s="209" t="str">
        <f t="shared" si="120"/>
        <v>1993297021699749341</v>
      </c>
      <c r="B3855" s="210" t="s">
        <v>19513</v>
      </c>
      <c r="C3855" s="211" t="s">
        <v>1449</v>
      </c>
      <c r="D3855" s="211" t="s">
        <v>1449</v>
      </c>
      <c r="E3855" s="211" t="s">
        <v>1448</v>
      </c>
      <c r="F3855" s="211" t="s">
        <v>1448</v>
      </c>
      <c r="G3855" s="211" t="s">
        <v>2058</v>
      </c>
      <c r="H3855" s="212" t="s">
        <v>2057</v>
      </c>
      <c r="I3855" s="213" t="s">
        <v>1450</v>
      </c>
      <c r="J3855" s="201" t="str">
        <f t="shared" si="121"/>
        <v>0715</v>
      </c>
      <c r="K3855" s="209"/>
      <c r="L3855" s="209"/>
      <c r="M3855" s="214"/>
      <c r="N3855" s="209" t="s">
        <v>18866</v>
      </c>
      <c r="O3855" s="215" t="s">
        <v>18867</v>
      </c>
      <c r="P3855" s="215" t="s">
        <v>18868</v>
      </c>
      <c r="Q3855" s="215" t="s">
        <v>18869</v>
      </c>
    </row>
    <row r="3856" spans="1:17" s="208" customFormat="1" ht="12">
      <c r="A3856" s="209" t="str">
        <f t="shared" si="120"/>
        <v>##1699749341</v>
      </c>
      <c r="B3856" s="210" t="s">
        <v>19513</v>
      </c>
      <c r="C3856" s="211" t="s">
        <v>1449</v>
      </c>
      <c r="D3856" s="211" t="s">
        <v>1449</v>
      </c>
      <c r="E3856" s="211" t="s">
        <v>3649</v>
      </c>
      <c r="F3856" s="211" t="s">
        <v>1448</v>
      </c>
      <c r="G3856" s="211" t="s">
        <v>2058</v>
      </c>
      <c r="H3856" s="212" t="s">
        <v>2057</v>
      </c>
      <c r="I3856" s="213" t="s">
        <v>1450</v>
      </c>
      <c r="J3856" s="201" t="str">
        <f t="shared" si="121"/>
        <v>0715</v>
      </c>
      <c r="K3856" s="209" t="s">
        <v>13915</v>
      </c>
      <c r="L3856" s="209" t="s">
        <v>13094</v>
      </c>
      <c r="M3856" s="214">
        <v>44084</v>
      </c>
      <c r="N3856" s="209" t="s">
        <v>18866</v>
      </c>
      <c r="O3856" s="215" t="s">
        <v>18867</v>
      </c>
      <c r="P3856" s="215" t="s">
        <v>18868</v>
      </c>
      <c r="Q3856" s="215" t="s">
        <v>18869</v>
      </c>
    </row>
    <row r="3857" spans="1:17" s="208" customFormat="1" ht="12">
      <c r="A3857" s="209" t="str">
        <f t="shared" si="120"/>
        <v>1995151011538317045</v>
      </c>
      <c r="B3857" s="210" t="s">
        <v>19514</v>
      </c>
      <c r="C3857" s="211" t="s">
        <v>17841</v>
      </c>
      <c r="D3857" s="211" t="s">
        <v>17841</v>
      </c>
      <c r="E3857" s="211" t="s">
        <v>17842</v>
      </c>
      <c r="F3857" s="211" t="s">
        <v>17842</v>
      </c>
      <c r="G3857" s="211" t="e">
        <v>#N/A</v>
      </c>
      <c r="H3857" s="212" t="s">
        <v>17843</v>
      </c>
      <c r="I3857" s="213" t="s">
        <v>19515</v>
      </c>
      <c r="J3857" s="201" t="str">
        <f t="shared" si="121"/>
        <v>0718</v>
      </c>
      <c r="K3857" s="209"/>
      <c r="L3857" s="209"/>
      <c r="M3857" s="214"/>
      <c r="N3857" s="209" t="s">
        <v>18884</v>
      </c>
      <c r="O3857" s="215" t="s">
        <v>18885</v>
      </c>
      <c r="P3857" s="215" t="s">
        <v>18886</v>
      </c>
      <c r="Q3857" s="215" t="s">
        <v>18887</v>
      </c>
    </row>
    <row r="3858" spans="1:17" s="208" customFormat="1" ht="12">
      <c r="A3858" s="209" t="str">
        <f t="shared" si="120"/>
        <v>1217788011174572200</v>
      </c>
      <c r="B3858" s="210" t="s">
        <v>19516</v>
      </c>
      <c r="C3858" s="211" t="s">
        <v>17845</v>
      </c>
      <c r="D3858" s="211" t="s">
        <v>680</v>
      </c>
      <c r="E3858" s="211" t="s">
        <v>17846</v>
      </c>
      <c r="F3858" s="211" t="s">
        <v>679</v>
      </c>
      <c r="G3858" s="211" t="s">
        <v>2143</v>
      </c>
      <c r="H3858" s="212" t="s">
        <v>2314</v>
      </c>
      <c r="I3858" s="213" t="s">
        <v>681</v>
      </c>
      <c r="J3858" s="201" t="str">
        <f t="shared" si="121"/>
        <v>0719</v>
      </c>
      <c r="K3858" s="209"/>
      <c r="L3858" s="209"/>
      <c r="M3858" s="214"/>
      <c r="N3858" s="209" t="s">
        <v>18777</v>
      </c>
      <c r="O3858" s="215" t="s">
        <v>18778</v>
      </c>
      <c r="P3858" s="215" t="s">
        <v>18835</v>
      </c>
      <c r="Q3858" s="215" t="s">
        <v>18836</v>
      </c>
    </row>
    <row r="3859" spans="1:17" s="208" customFormat="1" ht="12">
      <c r="A3859" s="209" t="str">
        <f t="shared" si="120"/>
        <v>1217788021174572200</v>
      </c>
      <c r="B3859" s="210" t="s">
        <v>19516</v>
      </c>
      <c r="C3859" s="211" t="s">
        <v>17845</v>
      </c>
      <c r="D3859" s="211" t="s">
        <v>680</v>
      </c>
      <c r="E3859" s="211" t="s">
        <v>17847</v>
      </c>
      <c r="F3859" s="211" t="s">
        <v>679</v>
      </c>
      <c r="G3859" s="211" t="s">
        <v>2143</v>
      </c>
      <c r="H3859" s="212" t="s">
        <v>2314</v>
      </c>
      <c r="I3859" s="213" t="s">
        <v>681</v>
      </c>
      <c r="J3859" s="201" t="str">
        <f t="shared" si="121"/>
        <v>0719</v>
      </c>
      <c r="K3859" s="209"/>
      <c r="L3859" s="209"/>
      <c r="M3859" s="214"/>
      <c r="N3859" s="209" t="s">
        <v>18777</v>
      </c>
      <c r="O3859" s="215" t="s">
        <v>18778</v>
      </c>
      <c r="P3859" s="215" t="s">
        <v>18835</v>
      </c>
      <c r="Q3859" s="215" t="s">
        <v>18836</v>
      </c>
    </row>
    <row r="3860" spans="1:17" s="208" customFormat="1" ht="12">
      <c r="A3860" s="209" t="str">
        <f t="shared" si="120"/>
        <v>1217788051174572200</v>
      </c>
      <c r="B3860" s="210" t="s">
        <v>19516</v>
      </c>
      <c r="C3860" s="211" t="s">
        <v>17845</v>
      </c>
      <c r="D3860" s="211" t="s">
        <v>680</v>
      </c>
      <c r="E3860" s="211" t="s">
        <v>17848</v>
      </c>
      <c r="F3860" s="211" t="s">
        <v>679</v>
      </c>
      <c r="G3860" s="211" t="s">
        <v>2143</v>
      </c>
      <c r="H3860" s="212" t="s">
        <v>2314</v>
      </c>
      <c r="I3860" s="213" t="s">
        <v>681</v>
      </c>
      <c r="J3860" s="201" t="str">
        <f t="shared" si="121"/>
        <v>0719</v>
      </c>
      <c r="K3860" s="209"/>
      <c r="L3860" s="209"/>
      <c r="M3860" s="214"/>
      <c r="N3860" s="209" t="s">
        <v>18777</v>
      </c>
      <c r="O3860" s="215" t="s">
        <v>18778</v>
      </c>
      <c r="P3860" s="215" t="s">
        <v>18835</v>
      </c>
      <c r="Q3860" s="215" t="s">
        <v>18836</v>
      </c>
    </row>
    <row r="3861" spans="1:17" s="208" customFormat="1" ht="12">
      <c r="A3861" s="209" t="str">
        <f t="shared" si="120"/>
        <v>1996027011316197767</v>
      </c>
      <c r="B3861" s="210" t="s">
        <v>19516</v>
      </c>
      <c r="C3861" s="211" t="s">
        <v>680</v>
      </c>
      <c r="D3861" s="211" t="s">
        <v>680</v>
      </c>
      <c r="E3861" s="211" t="s">
        <v>679</v>
      </c>
      <c r="F3861" s="211" t="s">
        <v>679</v>
      </c>
      <c r="G3861" s="211" t="s">
        <v>2143</v>
      </c>
      <c r="H3861" s="212" t="s">
        <v>2314</v>
      </c>
      <c r="I3861" s="213" t="s">
        <v>681</v>
      </c>
      <c r="J3861" s="201" t="str">
        <f t="shared" si="121"/>
        <v>0719</v>
      </c>
      <c r="K3861" s="209"/>
      <c r="L3861" s="209"/>
      <c r="M3861" s="214"/>
      <c r="N3861" s="209" t="s">
        <v>18777</v>
      </c>
      <c r="O3861" s="215" t="s">
        <v>18778</v>
      </c>
      <c r="P3861" s="215" t="s">
        <v>18835</v>
      </c>
      <c r="Q3861" s="215" t="s">
        <v>18836</v>
      </c>
    </row>
    <row r="3862" spans="1:17" s="208" customFormat="1" ht="12">
      <c r="A3862" s="209" t="str">
        <f t="shared" si="120"/>
        <v>1996027021316197767</v>
      </c>
      <c r="B3862" s="210" t="s">
        <v>19516</v>
      </c>
      <c r="C3862" s="211" t="s">
        <v>680</v>
      </c>
      <c r="D3862" s="211" t="s">
        <v>680</v>
      </c>
      <c r="E3862" s="211" t="s">
        <v>17849</v>
      </c>
      <c r="F3862" s="211" t="s">
        <v>679</v>
      </c>
      <c r="G3862" s="211" t="s">
        <v>2143</v>
      </c>
      <c r="H3862" s="212" t="s">
        <v>2314</v>
      </c>
      <c r="I3862" s="213" t="s">
        <v>681</v>
      </c>
      <c r="J3862" s="201" t="str">
        <f t="shared" si="121"/>
        <v>0719</v>
      </c>
      <c r="K3862" s="209"/>
      <c r="L3862" s="209"/>
      <c r="M3862" s="214"/>
      <c r="N3862" s="209" t="s">
        <v>18777</v>
      </c>
      <c r="O3862" s="215" t="s">
        <v>18778</v>
      </c>
      <c r="P3862" s="215" t="s">
        <v>18835</v>
      </c>
      <c r="Q3862" s="215" t="s">
        <v>18836</v>
      </c>
    </row>
    <row r="3863" spans="1:17" s="208" customFormat="1" ht="12">
      <c r="A3863" s="209" t="str">
        <f t="shared" si="120"/>
        <v>06-1032041031316197767</v>
      </c>
      <c r="B3863" s="210" t="s">
        <v>19516</v>
      </c>
      <c r="C3863" s="211" t="s">
        <v>680</v>
      </c>
      <c r="D3863" s="211" t="s">
        <v>680</v>
      </c>
      <c r="E3863" s="211" t="s">
        <v>17844</v>
      </c>
      <c r="F3863" s="211" t="s">
        <v>679</v>
      </c>
      <c r="G3863" s="211" t="s">
        <v>2143</v>
      </c>
      <c r="H3863" s="212" t="s">
        <v>2314</v>
      </c>
      <c r="I3863" s="213" t="s">
        <v>681</v>
      </c>
      <c r="J3863" s="201" t="str">
        <f t="shared" si="121"/>
        <v>0719</v>
      </c>
      <c r="K3863" s="209"/>
      <c r="L3863" s="209"/>
      <c r="M3863" s="214"/>
      <c r="N3863" s="209" t="s">
        <v>18777</v>
      </c>
      <c r="O3863" s="215" t="s">
        <v>18778</v>
      </c>
      <c r="P3863" s="215" t="s">
        <v>18835</v>
      </c>
      <c r="Q3863" s="215" t="s">
        <v>18836</v>
      </c>
    </row>
    <row r="3864" spans="1:17" s="208" customFormat="1" ht="12">
      <c r="A3864" s="209" t="str">
        <f t="shared" si="120"/>
        <v>2001570011518967074</v>
      </c>
      <c r="B3864" s="210" t="s">
        <v>19517</v>
      </c>
      <c r="C3864" s="211" t="s">
        <v>17850</v>
      </c>
      <c r="D3864" s="211" t="s">
        <v>17850</v>
      </c>
      <c r="E3864" s="211" t="s">
        <v>17851</v>
      </c>
      <c r="F3864" s="211" t="s">
        <v>17851</v>
      </c>
      <c r="G3864" s="211" t="s">
        <v>17852</v>
      </c>
      <c r="H3864" s="212" t="s">
        <v>17853</v>
      </c>
      <c r="I3864" s="213" t="s">
        <v>19518</v>
      </c>
      <c r="J3864" s="201" t="str">
        <f t="shared" si="121"/>
        <v>0721</v>
      </c>
      <c r="K3864" s="209"/>
      <c r="L3864" s="209"/>
      <c r="M3864" s="214"/>
      <c r="N3864" s="209" t="s">
        <v>18765</v>
      </c>
      <c r="O3864" s="215" t="s">
        <v>18766</v>
      </c>
      <c r="P3864" s="215" t="s">
        <v>18800</v>
      </c>
      <c r="Q3864" s="215" t="s">
        <v>18801</v>
      </c>
    </row>
    <row r="3865" spans="1:17" s="208" customFormat="1" ht="12">
      <c r="A3865" s="209" t="str">
        <f t="shared" si="120"/>
        <v>2001570021518967074</v>
      </c>
      <c r="B3865" s="210" t="s">
        <v>19517</v>
      </c>
      <c r="C3865" s="211" t="s">
        <v>17850</v>
      </c>
      <c r="D3865" s="211" t="s">
        <v>17850</v>
      </c>
      <c r="E3865" s="211" t="s">
        <v>17854</v>
      </c>
      <c r="F3865" s="211" t="s">
        <v>17851</v>
      </c>
      <c r="G3865" s="211" t="s">
        <v>17852</v>
      </c>
      <c r="H3865" s="212" t="s">
        <v>17853</v>
      </c>
      <c r="I3865" s="213" t="s">
        <v>19518</v>
      </c>
      <c r="J3865" s="201" t="str">
        <f t="shared" si="121"/>
        <v>0721</v>
      </c>
      <c r="K3865" s="209"/>
      <c r="L3865" s="209"/>
      <c r="M3865" s="214"/>
      <c r="N3865" s="209" t="s">
        <v>18765</v>
      </c>
      <c r="O3865" s="215" t="s">
        <v>18766</v>
      </c>
      <c r="P3865" s="215" t="s">
        <v>18800</v>
      </c>
      <c r="Q3865" s="215" t="s">
        <v>18801</v>
      </c>
    </row>
    <row r="3866" spans="1:17" s="208" customFormat="1" ht="12">
      <c r="A3866" s="209" t="str">
        <f t="shared" si="120"/>
        <v>##1518967074</v>
      </c>
      <c r="B3866" s="210" t="s">
        <v>19517</v>
      </c>
      <c r="C3866" s="211" t="s">
        <v>17850</v>
      </c>
      <c r="D3866" s="211" t="s">
        <v>17850</v>
      </c>
      <c r="E3866" s="211" t="s">
        <v>3649</v>
      </c>
      <c r="F3866" s="211" t="s">
        <v>17851</v>
      </c>
      <c r="G3866" s="211" t="s">
        <v>17852</v>
      </c>
      <c r="H3866" s="212" t="s">
        <v>17853</v>
      </c>
      <c r="I3866" s="213" t="s">
        <v>19518</v>
      </c>
      <c r="J3866" s="201" t="str">
        <f t="shared" si="121"/>
        <v>0721</v>
      </c>
      <c r="K3866" s="209"/>
      <c r="L3866" s="209"/>
      <c r="M3866" s="214"/>
      <c r="N3866" s="209" t="s">
        <v>18765</v>
      </c>
      <c r="O3866" s="215" t="s">
        <v>18766</v>
      </c>
      <c r="P3866" s="215" t="s">
        <v>18800</v>
      </c>
      <c r="Q3866" s="215" t="s">
        <v>18801</v>
      </c>
    </row>
    <row r="3867" spans="1:17" s="208" customFormat="1" ht="12">
      <c r="A3867" s="209" t="str">
        <f t="shared" si="120"/>
        <v>1127151021508862921</v>
      </c>
      <c r="B3867" s="210" t="s">
        <v>19519</v>
      </c>
      <c r="C3867" s="211" t="s">
        <v>17856</v>
      </c>
      <c r="D3867" s="211" t="s">
        <v>346</v>
      </c>
      <c r="E3867" s="211" t="s">
        <v>17857</v>
      </c>
      <c r="F3867" s="211" t="s">
        <v>345</v>
      </c>
      <c r="G3867" s="211" t="s">
        <v>1854</v>
      </c>
      <c r="H3867" s="212" t="s">
        <v>2407</v>
      </c>
      <c r="I3867" s="213" t="s">
        <v>347</v>
      </c>
      <c r="J3867" s="201" t="str">
        <f t="shared" si="121"/>
        <v>0722</v>
      </c>
      <c r="K3867" s="209"/>
      <c r="L3867" s="209"/>
      <c r="M3867" s="214"/>
      <c r="N3867" s="209" t="s">
        <v>18765</v>
      </c>
      <c r="O3867" s="215" t="s">
        <v>18766</v>
      </c>
      <c r="P3867" s="215" t="s">
        <v>18767</v>
      </c>
      <c r="Q3867" s="215" t="s">
        <v>18768</v>
      </c>
    </row>
    <row r="3868" spans="1:17" s="208" customFormat="1" ht="12">
      <c r="A3868" s="209" t="str">
        <f t="shared" si="120"/>
        <v>1127151041932379856</v>
      </c>
      <c r="B3868" s="210" t="s">
        <v>19519</v>
      </c>
      <c r="C3868" s="211" t="s">
        <v>346</v>
      </c>
      <c r="D3868" s="211" t="s">
        <v>346</v>
      </c>
      <c r="E3868" s="211" t="s">
        <v>17858</v>
      </c>
      <c r="F3868" s="211" t="s">
        <v>345</v>
      </c>
      <c r="G3868" s="211" t="s">
        <v>1854</v>
      </c>
      <c r="H3868" s="212" t="s">
        <v>2407</v>
      </c>
      <c r="I3868" s="213" t="s">
        <v>347</v>
      </c>
      <c r="J3868" s="201" t="str">
        <f t="shared" si="121"/>
        <v>0722</v>
      </c>
      <c r="K3868" s="209"/>
      <c r="L3868" s="209"/>
      <c r="M3868" s="214"/>
      <c r="N3868" s="209" t="s">
        <v>18765</v>
      </c>
      <c r="O3868" s="215" t="s">
        <v>18766</v>
      </c>
      <c r="P3868" s="215" t="s">
        <v>18767</v>
      </c>
      <c r="Q3868" s="215" t="s">
        <v>18768</v>
      </c>
    </row>
    <row r="3869" spans="1:17" s="208" customFormat="1" ht="12">
      <c r="A3869" s="209" t="str">
        <f t="shared" si="120"/>
        <v>2006835011932379856</v>
      </c>
      <c r="B3869" s="210" t="s">
        <v>19519</v>
      </c>
      <c r="C3869" s="211" t="s">
        <v>346</v>
      </c>
      <c r="D3869" s="211" t="s">
        <v>346</v>
      </c>
      <c r="E3869" s="211" t="s">
        <v>345</v>
      </c>
      <c r="F3869" s="211" t="s">
        <v>345</v>
      </c>
      <c r="G3869" s="211" t="s">
        <v>1854</v>
      </c>
      <c r="H3869" s="212" t="s">
        <v>2407</v>
      </c>
      <c r="I3869" s="213" t="s">
        <v>347</v>
      </c>
      <c r="J3869" s="201" t="str">
        <f t="shared" si="121"/>
        <v>0722</v>
      </c>
      <c r="K3869" s="209"/>
      <c r="L3869" s="209"/>
      <c r="M3869" s="214"/>
      <c r="N3869" s="209" t="s">
        <v>18765</v>
      </c>
      <c r="O3869" s="215" t="s">
        <v>18766</v>
      </c>
      <c r="P3869" s="215" t="s">
        <v>18767</v>
      </c>
      <c r="Q3869" s="215" t="s">
        <v>18768</v>
      </c>
    </row>
    <row r="3870" spans="1:17" s="208" customFormat="1" ht="12">
      <c r="A3870" s="209" t="str">
        <f t="shared" si="120"/>
        <v>2006835031932379856</v>
      </c>
      <c r="B3870" s="210" t="s">
        <v>19519</v>
      </c>
      <c r="C3870" s="211" t="s">
        <v>346</v>
      </c>
      <c r="D3870" s="211" t="s">
        <v>346</v>
      </c>
      <c r="E3870" s="211" t="s">
        <v>17861</v>
      </c>
      <c r="F3870" s="211" t="s">
        <v>345</v>
      </c>
      <c r="G3870" s="211" t="s">
        <v>1854</v>
      </c>
      <c r="H3870" s="212" t="s">
        <v>2407</v>
      </c>
      <c r="I3870" s="213" t="s">
        <v>347</v>
      </c>
      <c r="J3870" s="201" t="str">
        <f t="shared" si="121"/>
        <v>0722</v>
      </c>
      <c r="K3870" s="209"/>
      <c r="L3870" s="209"/>
      <c r="M3870" s="214"/>
      <c r="N3870" s="209" t="s">
        <v>18765</v>
      </c>
      <c r="O3870" s="215" t="s">
        <v>18766</v>
      </c>
      <c r="P3870" s="215" t="s">
        <v>18767</v>
      </c>
      <c r="Q3870" s="215" t="s">
        <v>18768</v>
      </c>
    </row>
    <row r="3871" spans="1:17" s="208" customFormat="1" ht="12">
      <c r="A3871" s="209" t="str">
        <f t="shared" si="120"/>
        <v>112715101NA</v>
      </c>
      <c r="B3871" s="210" t="s">
        <v>19519</v>
      </c>
      <c r="C3871" s="211" t="s">
        <v>3106</v>
      </c>
      <c r="D3871" s="211" t="s">
        <v>346</v>
      </c>
      <c r="E3871" s="211" t="s">
        <v>17855</v>
      </c>
      <c r="F3871" s="211" t="s">
        <v>345</v>
      </c>
      <c r="G3871" s="211" t="s">
        <v>1854</v>
      </c>
      <c r="H3871" s="212" t="s">
        <v>2407</v>
      </c>
      <c r="I3871" s="213" t="s">
        <v>347</v>
      </c>
      <c r="J3871" s="201" t="str">
        <f t="shared" si="121"/>
        <v>0722</v>
      </c>
      <c r="K3871" s="209"/>
      <c r="L3871" s="209"/>
      <c r="M3871" s="214"/>
      <c r="N3871" s="209" t="s">
        <v>18765</v>
      </c>
      <c r="O3871" s="215" t="s">
        <v>18766</v>
      </c>
      <c r="P3871" s="215" t="s">
        <v>18767</v>
      </c>
      <c r="Q3871" s="215" t="s">
        <v>18768</v>
      </c>
    </row>
    <row r="3872" spans="1:17" s="208" customFormat="1" ht="12">
      <c r="A3872" s="209" t="str">
        <f t="shared" si="120"/>
        <v>112715104NA</v>
      </c>
      <c r="B3872" s="210" t="s">
        <v>19519</v>
      </c>
      <c r="C3872" s="211" t="s">
        <v>3106</v>
      </c>
      <c r="D3872" s="211" t="s">
        <v>346</v>
      </c>
      <c r="E3872" s="211" t="s">
        <v>17858</v>
      </c>
      <c r="F3872" s="211" t="s">
        <v>345</v>
      </c>
      <c r="G3872" s="211" t="s">
        <v>1854</v>
      </c>
      <c r="H3872" s="212" t="s">
        <v>2407</v>
      </c>
      <c r="I3872" s="213" t="s">
        <v>347</v>
      </c>
      <c r="J3872" s="201" t="str">
        <f t="shared" si="121"/>
        <v>0722</v>
      </c>
      <c r="K3872" s="209"/>
      <c r="L3872" s="209"/>
      <c r="M3872" s="214"/>
      <c r="N3872" s="209" t="s">
        <v>18765</v>
      </c>
      <c r="O3872" s="215" t="s">
        <v>18766</v>
      </c>
      <c r="P3872" s="215" t="s">
        <v>18767</v>
      </c>
      <c r="Q3872" s="215" t="s">
        <v>18768</v>
      </c>
    </row>
    <row r="3873" spans="1:17" s="208" customFormat="1" ht="12">
      <c r="A3873" s="209" t="str">
        <f t="shared" si="120"/>
        <v>1F-QMA0000026300661932379856</v>
      </c>
      <c r="B3873" s="210" t="s">
        <v>19519</v>
      </c>
      <c r="C3873" s="211" t="s">
        <v>346</v>
      </c>
      <c r="D3873" s="211" t="s">
        <v>346</v>
      </c>
      <c r="E3873" s="211" t="s">
        <v>17859</v>
      </c>
      <c r="F3873" s="211" t="s">
        <v>345</v>
      </c>
      <c r="G3873" s="211" t="s">
        <v>1854</v>
      </c>
      <c r="H3873" s="212" t="s">
        <v>2407</v>
      </c>
      <c r="I3873" s="213" t="s">
        <v>347</v>
      </c>
      <c r="J3873" s="201" t="str">
        <f t="shared" si="121"/>
        <v>0722</v>
      </c>
      <c r="K3873" s="209"/>
      <c r="L3873" s="209"/>
      <c r="M3873" s="214"/>
      <c r="N3873" s="209" t="s">
        <v>18765</v>
      </c>
      <c r="O3873" s="215" t="s">
        <v>18766</v>
      </c>
      <c r="P3873" s="215" t="s">
        <v>18767</v>
      </c>
      <c r="Q3873" s="215" t="s">
        <v>18768</v>
      </c>
    </row>
    <row r="3874" spans="1:17" s="208" customFormat="1" ht="12">
      <c r="A3874" s="209" t="str">
        <f t="shared" si="120"/>
        <v>1F-QMP0000037359481932379856</v>
      </c>
      <c r="B3874" s="210" t="s">
        <v>19519</v>
      </c>
      <c r="C3874" s="211" t="s">
        <v>346</v>
      </c>
      <c r="D3874" s="211" t="s">
        <v>346</v>
      </c>
      <c r="E3874" s="211" t="s">
        <v>17860</v>
      </c>
      <c r="F3874" s="211" t="s">
        <v>345</v>
      </c>
      <c r="G3874" s="211" t="s">
        <v>1854</v>
      </c>
      <c r="H3874" s="212" t="s">
        <v>2407</v>
      </c>
      <c r="I3874" s="213" t="s">
        <v>347</v>
      </c>
      <c r="J3874" s="201" t="str">
        <f t="shared" si="121"/>
        <v>0722</v>
      </c>
      <c r="K3874" s="209"/>
      <c r="L3874" s="209"/>
      <c r="M3874" s="214"/>
      <c r="N3874" s="209" t="s">
        <v>18765</v>
      </c>
      <c r="O3874" s="215" t="s">
        <v>18766</v>
      </c>
      <c r="P3874" s="215" t="s">
        <v>18767</v>
      </c>
      <c r="Q3874" s="215" t="s">
        <v>18768</v>
      </c>
    </row>
    <row r="3875" spans="1:17" s="208" customFormat="1" ht="12">
      <c r="A3875" s="209" t="str">
        <f t="shared" si="120"/>
        <v>2013310011659559573</v>
      </c>
      <c r="B3875" s="210" t="s">
        <v>19520</v>
      </c>
      <c r="C3875" s="211" t="s">
        <v>412</v>
      </c>
      <c r="D3875" s="211" t="s">
        <v>412</v>
      </c>
      <c r="E3875" s="211" t="s">
        <v>17862</v>
      </c>
      <c r="F3875" s="211" t="s">
        <v>411</v>
      </c>
      <c r="G3875" s="211" t="s">
        <v>1753</v>
      </c>
      <c r="H3875" s="212" t="s">
        <v>1752</v>
      </c>
      <c r="I3875" s="213" t="s">
        <v>19521</v>
      </c>
      <c r="J3875" s="201" t="str">
        <f t="shared" si="121"/>
        <v>0724</v>
      </c>
      <c r="K3875" s="209"/>
      <c r="L3875" s="209"/>
      <c r="M3875" s="214"/>
      <c r="N3875" s="209" t="s">
        <v>18765</v>
      </c>
      <c r="O3875" s="215" t="s">
        <v>18766</v>
      </c>
      <c r="P3875" s="215" t="s">
        <v>18770</v>
      </c>
      <c r="Q3875" s="215" t="s">
        <v>18771</v>
      </c>
    </row>
    <row r="3876" spans="1:17" s="208" customFormat="1" ht="12">
      <c r="A3876" s="209" t="str">
        <f t="shared" si="120"/>
        <v>2013310021659559573</v>
      </c>
      <c r="B3876" s="210" t="s">
        <v>19520</v>
      </c>
      <c r="C3876" s="211" t="s">
        <v>412</v>
      </c>
      <c r="D3876" s="211" t="s">
        <v>412</v>
      </c>
      <c r="E3876" s="211" t="s">
        <v>17863</v>
      </c>
      <c r="F3876" s="211" t="s">
        <v>411</v>
      </c>
      <c r="G3876" s="211" t="s">
        <v>1753</v>
      </c>
      <c r="H3876" s="212" t="s">
        <v>1752</v>
      </c>
      <c r="I3876" s="213" t="s">
        <v>19521</v>
      </c>
      <c r="J3876" s="201" t="str">
        <f t="shared" si="121"/>
        <v>0724</v>
      </c>
      <c r="K3876" s="209"/>
      <c r="L3876" s="209"/>
      <c r="M3876" s="214"/>
      <c r="N3876" s="209" t="s">
        <v>18765</v>
      </c>
      <c r="O3876" s="215" t="s">
        <v>18766</v>
      </c>
      <c r="P3876" s="215" t="s">
        <v>18770</v>
      </c>
      <c r="Q3876" s="215" t="s">
        <v>18771</v>
      </c>
    </row>
    <row r="3877" spans="1:17" s="208" customFormat="1" ht="12">
      <c r="A3877" s="209" t="str">
        <f t="shared" si="120"/>
        <v>2980195011659559573</v>
      </c>
      <c r="B3877" s="210" t="s">
        <v>19520</v>
      </c>
      <c r="C3877" s="211" t="s">
        <v>412</v>
      </c>
      <c r="D3877" s="211" t="s">
        <v>412</v>
      </c>
      <c r="E3877" s="211" t="s">
        <v>411</v>
      </c>
      <c r="F3877" s="211" t="s">
        <v>411</v>
      </c>
      <c r="G3877" s="211" t="s">
        <v>1753</v>
      </c>
      <c r="H3877" s="212" t="s">
        <v>1752</v>
      </c>
      <c r="I3877" s="213" t="s">
        <v>19521</v>
      </c>
      <c r="J3877" s="201" t="str">
        <f t="shared" si="121"/>
        <v>0724</v>
      </c>
      <c r="K3877" s="209"/>
      <c r="L3877" s="209"/>
      <c r="M3877" s="214"/>
      <c r="N3877" s="209" t="s">
        <v>18765</v>
      </c>
      <c r="O3877" s="215" t="s">
        <v>18766</v>
      </c>
      <c r="P3877" s="215" t="s">
        <v>18770</v>
      </c>
      <c r="Q3877" s="215" t="s">
        <v>18771</v>
      </c>
    </row>
    <row r="3878" spans="1:17" s="208" customFormat="1" ht="12">
      <c r="A3878" s="209" t="str">
        <f t="shared" si="120"/>
        <v>2980195021659559573</v>
      </c>
      <c r="B3878" s="210" t="s">
        <v>19520</v>
      </c>
      <c r="C3878" s="211" t="s">
        <v>412</v>
      </c>
      <c r="D3878" s="211" t="s">
        <v>412</v>
      </c>
      <c r="E3878" s="211" t="s">
        <v>17864</v>
      </c>
      <c r="F3878" s="211" t="s">
        <v>411</v>
      </c>
      <c r="G3878" s="211" t="s">
        <v>1753</v>
      </c>
      <c r="H3878" s="212" t="s">
        <v>1752</v>
      </c>
      <c r="I3878" s="213" t="s">
        <v>19521</v>
      </c>
      <c r="J3878" s="201" t="str">
        <f t="shared" si="121"/>
        <v>0724</v>
      </c>
      <c r="K3878" s="209"/>
      <c r="L3878" s="209"/>
      <c r="M3878" s="214"/>
      <c r="N3878" s="209" t="s">
        <v>18765</v>
      </c>
      <c r="O3878" s="215" t="s">
        <v>18766</v>
      </c>
      <c r="P3878" s="215" t="s">
        <v>18770</v>
      </c>
      <c r="Q3878" s="215" t="s">
        <v>18771</v>
      </c>
    </row>
    <row r="3879" spans="1:17" s="208" customFormat="1" ht="12">
      <c r="A3879" s="209" t="str">
        <f t="shared" si="120"/>
        <v>##1659559573</v>
      </c>
      <c r="B3879" s="210" t="s">
        <v>19520</v>
      </c>
      <c r="C3879" s="211" t="s">
        <v>412</v>
      </c>
      <c r="D3879" s="211" t="s">
        <v>412</v>
      </c>
      <c r="E3879" s="211" t="s">
        <v>3649</v>
      </c>
      <c r="F3879" s="211" t="s">
        <v>411</v>
      </c>
      <c r="G3879" s="211" t="s">
        <v>1753</v>
      </c>
      <c r="H3879" s="212" t="s">
        <v>1752</v>
      </c>
      <c r="I3879" s="213" t="s">
        <v>19521</v>
      </c>
      <c r="J3879" s="201" t="str">
        <f t="shared" si="121"/>
        <v>0724</v>
      </c>
      <c r="K3879" s="209"/>
      <c r="L3879" s="209"/>
      <c r="M3879" s="214"/>
      <c r="N3879" s="209" t="s">
        <v>18765</v>
      </c>
      <c r="O3879" s="215" t="s">
        <v>18766</v>
      </c>
      <c r="P3879" s="215" t="s">
        <v>18770</v>
      </c>
      <c r="Q3879" s="215" t="s">
        <v>18771</v>
      </c>
    </row>
    <row r="3880" spans="1:17" s="208" customFormat="1" ht="12">
      <c r="A3880" s="209" t="str">
        <f t="shared" si="120"/>
        <v>7W-0029573890031659559573</v>
      </c>
      <c r="B3880" s="210" t="s">
        <v>19520</v>
      </c>
      <c r="C3880" s="211" t="s">
        <v>412</v>
      </c>
      <c r="D3880" s="211" t="s">
        <v>412</v>
      </c>
      <c r="E3880" s="211" t="s">
        <v>17865</v>
      </c>
      <c r="F3880" s="211" t="s">
        <v>411</v>
      </c>
      <c r="G3880" s="211" t="s">
        <v>1753</v>
      </c>
      <c r="H3880" s="212" t="s">
        <v>1752</v>
      </c>
      <c r="I3880" s="213" t="s">
        <v>19521</v>
      </c>
      <c r="J3880" s="201" t="str">
        <f t="shared" si="121"/>
        <v>0724</v>
      </c>
      <c r="K3880" s="209"/>
      <c r="L3880" s="209"/>
      <c r="M3880" s="214"/>
      <c r="N3880" s="209" t="s">
        <v>18765</v>
      </c>
      <c r="O3880" s="215" t="s">
        <v>18766</v>
      </c>
      <c r="P3880" s="215" t="s">
        <v>18770</v>
      </c>
      <c r="Q3880" s="215" t="s">
        <v>18771</v>
      </c>
    </row>
    <row r="3881" spans="1:17" s="208" customFormat="1" ht="12">
      <c r="A3881" s="209" t="str">
        <f t="shared" si="120"/>
        <v>7W-0029573890061659559573</v>
      </c>
      <c r="B3881" s="210" t="s">
        <v>19520</v>
      </c>
      <c r="C3881" s="211" t="s">
        <v>412</v>
      </c>
      <c r="D3881" s="211" t="s">
        <v>412</v>
      </c>
      <c r="E3881" s="211" t="s">
        <v>17866</v>
      </c>
      <c r="F3881" s="211" t="s">
        <v>411</v>
      </c>
      <c r="G3881" s="211" t="s">
        <v>1753</v>
      </c>
      <c r="H3881" s="212" t="s">
        <v>1752</v>
      </c>
      <c r="I3881" s="213" t="s">
        <v>19521</v>
      </c>
      <c r="J3881" s="201" t="str">
        <f t="shared" si="121"/>
        <v>0724</v>
      </c>
      <c r="K3881" s="209"/>
      <c r="L3881" s="209"/>
      <c r="M3881" s="214"/>
      <c r="N3881" s="209" t="s">
        <v>18765</v>
      </c>
      <c r="O3881" s="215" t="s">
        <v>18766</v>
      </c>
      <c r="P3881" s="215" t="s">
        <v>18770</v>
      </c>
      <c r="Q3881" s="215" t="s">
        <v>18771</v>
      </c>
    </row>
    <row r="3882" spans="1:17" s="208" customFormat="1" ht="12">
      <c r="A3882" s="209" t="str">
        <f t="shared" si="120"/>
        <v>1127136011508868639</v>
      </c>
      <c r="B3882" s="210" t="s">
        <v>19522</v>
      </c>
      <c r="C3882" s="211" t="s">
        <v>17872</v>
      </c>
      <c r="D3882" s="211" t="s">
        <v>17867</v>
      </c>
      <c r="E3882" s="211" t="s">
        <v>17873</v>
      </c>
      <c r="F3882" s="211" t="s">
        <v>17869</v>
      </c>
      <c r="G3882" s="211" t="s">
        <v>17870</v>
      </c>
      <c r="H3882" s="212" t="s">
        <v>17871</v>
      </c>
      <c r="I3882" s="213" t="s">
        <v>19523</v>
      </c>
      <c r="J3882" s="201" t="str">
        <f t="shared" si="121"/>
        <v>0725</v>
      </c>
      <c r="K3882" s="209"/>
      <c r="L3882" s="209"/>
      <c r="M3882" s="214"/>
      <c r="N3882" s="209" t="s">
        <v>18765</v>
      </c>
      <c r="O3882" s="215" t="s">
        <v>18766</v>
      </c>
      <c r="P3882" s="215" t="s">
        <v>18773</v>
      </c>
      <c r="Q3882" s="215" t="s">
        <v>18774</v>
      </c>
    </row>
    <row r="3883" spans="1:17" s="208" customFormat="1" ht="12">
      <c r="A3883" s="209" t="str">
        <f t="shared" si="120"/>
        <v>1127136021124279658</v>
      </c>
      <c r="B3883" s="210" t="s">
        <v>19522</v>
      </c>
      <c r="C3883" s="211" t="s">
        <v>17867</v>
      </c>
      <c r="D3883" s="211" t="s">
        <v>17867</v>
      </c>
      <c r="E3883" s="211" t="s">
        <v>17874</v>
      </c>
      <c r="F3883" s="211" t="s">
        <v>17869</v>
      </c>
      <c r="G3883" s="211" t="s">
        <v>17870</v>
      </c>
      <c r="H3883" s="212" t="s">
        <v>17871</v>
      </c>
      <c r="I3883" s="213" t="s">
        <v>19523</v>
      </c>
      <c r="J3883" s="201" t="str">
        <f t="shared" si="121"/>
        <v>0725</v>
      </c>
      <c r="K3883" s="209"/>
      <c r="L3883" s="209"/>
      <c r="M3883" s="214"/>
      <c r="N3883" s="209" t="s">
        <v>18765</v>
      </c>
      <c r="O3883" s="215" t="s">
        <v>18766</v>
      </c>
      <c r="P3883" s="215" t="s">
        <v>18773</v>
      </c>
      <c r="Q3883" s="215" t="s">
        <v>18774</v>
      </c>
    </row>
    <row r="3884" spans="1:17" s="208" customFormat="1" ht="12">
      <c r="A3884" s="209" t="str">
        <f t="shared" si="120"/>
        <v>1872442021124279658</v>
      </c>
      <c r="B3884" s="210" t="s">
        <v>19522</v>
      </c>
      <c r="C3884" s="211" t="s">
        <v>17867</v>
      </c>
      <c r="D3884" s="211" t="s">
        <v>17867</v>
      </c>
      <c r="E3884" s="211" t="s">
        <v>17875</v>
      </c>
      <c r="F3884" s="211" t="s">
        <v>17869</v>
      </c>
      <c r="G3884" s="211" t="s">
        <v>17870</v>
      </c>
      <c r="H3884" s="212" t="s">
        <v>17871</v>
      </c>
      <c r="I3884" s="213" t="s">
        <v>19523</v>
      </c>
      <c r="J3884" s="201" t="str">
        <f t="shared" si="121"/>
        <v>0725</v>
      </c>
      <c r="K3884" s="209"/>
      <c r="L3884" s="209"/>
      <c r="M3884" s="214"/>
      <c r="N3884" s="209" t="s">
        <v>18765</v>
      </c>
      <c r="O3884" s="215" t="s">
        <v>18766</v>
      </c>
      <c r="P3884" s="215" t="s">
        <v>18773</v>
      </c>
      <c r="Q3884" s="215" t="s">
        <v>18774</v>
      </c>
    </row>
    <row r="3885" spans="1:17" s="208" customFormat="1" ht="12">
      <c r="A3885" s="209" t="str">
        <f t="shared" si="120"/>
        <v>2014391011124279658</v>
      </c>
      <c r="B3885" s="210" t="s">
        <v>19522</v>
      </c>
      <c r="C3885" s="211" t="s">
        <v>17867</v>
      </c>
      <c r="D3885" s="211" t="s">
        <v>17867</v>
      </c>
      <c r="E3885" s="211" t="s">
        <v>17869</v>
      </c>
      <c r="F3885" s="211" t="s">
        <v>17869</v>
      </c>
      <c r="G3885" s="211" t="s">
        <v>17870</v>
      </c>
      <c r="H3885" s="212" t="s">
        <v>17871</v>
      </c>
      <c r="I3885" s="213" t="s">
        <v>19523</v>
      </c>
      <c r="J3885" s="201" t="str">
        <f t="shared" si="121"/>
        <v>0725</v>
      </c>
      <c r="K3885" s="209"/>
      <c r="L3885" s="209"/>
      <c r="M3885" s="214"/>
      <c r="N3885" s="209" t="s">
        <v>18765</v>
      </c>
      <c r="O3885" s="215" t="s">
        <v>18766</v>
      </c>
      <c r="P3885" s="215" t="s">
        <v>18773</v>
      </c>
      <c r="Q3885" s="215" t="s">
        <v>18774</v>
      </c>
    </row>
    <row r="3886" spans="1:17" s="208" customFormat="1" ht="12">
      <c r="A3886" s="209" t="str">
        <f t="shared" si="120"/>
        <v>2014391021124279658</v>
      </c>
      <c r="B3886" s="210" t="s">
        <v>19522</v>
      </c>
      <c r="C3886" s="211" t="s">
        <v>17867</v>
      </c>
      <c r="D3886" s="211" t="s">
        <v>17867</v>
      </c>
      <c r="E3886" s="211" t="s">
        <v>17877</v>
      </c>
      <c r="F3886" s="211" t="s">
        <v>17869</v>
      </c>
      <c r="G3886" s="211" t="s">
        <v>17870</v>
      </c>
      <c r="H3886" s="212" t="s">
        <v>17871</v>
      </c>
      <c r="I3886" s="213" t="s">
        <v>19523</v>
      </c>
      <c r="J3886" s="201" t="str">
        <f t="shared" si="121"/>
        <v>0725</v>
      </c>
      <c r="K3886" s="209"/>
      <c r="L3886" s="209"/>
      <c r="M3886" s="214"/>
      <c r="N3886" s="209" t="s">
        <v>18765</v>
      </c>
      <c r="O3886" s="215" t="s">
        <v>18766</v>
      </c>
      <c r="P3886" s="215" t="s">
        <v>18773</v>
      </c>
      <c r="Q3886" s="215" t="s">
        <v>18774</v>
      </c>
    </row>
    <row r="3887" spans="1:17" s="208" customFormat="1" ht="12">
      <c r="A3887" s="209" t="str">
        <f t="shared" si="120"/>
        <v>09-11242791124279658</v>
      </c>
      <c r="B3887" s="210" t="s">
        <v>19522</v>
      </c>
      <c r="C3887" s="211" t="s">
        <v>17867</v>
      </c>
      <c r="D3887" s="211" t="s">
        <v>17867</v>
      </c>
      <c r="E3887" s="211" t="s">
        <v>17868</v>
      </c>
      <c r="F3887" s="211" t="s">
        <v>17869</v>
      </c>
      <c r="G3887" s="211" t="s">
        <v>17870</v>
      </c>
      <c r="H3887" s="212" t="s">
        <v>17871</v>
      </c>
      <c r="I3887" s="213" t="s">
        <v>19523</v>
      </c>
      <c r="J3887" s="201" t="str">
        <f t="shared" si="121"/>
        <v>0725</v>
      </c>
      <c r="K3887" s="209"/>
      <c r="L3887" s="209"/>
      <c r="M3887" s="214"/>
      <c r="N3887" s="209" t="s">
        <v>18765</v>
      </c>
      <c r="O3887" s="215" t="s">
        <v>18766</v>
      </c>
      <c r="P3887" s="215" t="s">
        <v>18773</v>
      </c>
      <c r="Q3887" s="215" t="s">
        <v>18774</v>
      </c>
    </row>
    <row r="3888" spans="1:17" s="208" customFormat="1" ht="12">
      <c r="A3888" s="209" t="str">
        <f t="shared" si="120"/>
        <v>187244202NA</v>
      </c>
      <c r="B3888" s="210" t="s">
        <v>19522</v>
      </c>
      <c r="C3888" s="211" t="s">
        <v>3106</v>
      </c>
      <c r="D3888" s="211" t="s">
        <v>17867</v>
      </c>
      <c r="E3888" s="211" t="s">
        <v>17875</v>
      </c>
      <c r="F3888" s="211" t="s">
        <v>17869</v>
      </c>
      <c r="G3888" s="211" t="s">
        <v>17870</v>
      </c>
      <c r="H3888" s="212" t="s">
        <v>17871</v>
      </c>
      <c r="I3888" s="213" t="s">
        <v>19523</v>
      </c>
      <c r="J3888" s="201" t="str">
        <f t="shared" si="121"/>
        <v>0725</v>
      </c>
      <c r="K3888" s="209"/>
      <c r="L3888" s="209"/>
      <c r="M3888" s="214"/>
      <c r="N3888" s="209" t="s">
        <v>18765</v>
      </c>
      <c r="O3888" s="215" t="s">
        <v>18766</v>
      </c>
      <c r="P3888" s="215" t="s">
        <v>18773</v>
      </c>
      <c r="Q3888" s="215" t="s">
        <v>18774</v>
      </c>
    </row>
    <row r="3889" spans="1:17" s="208" customFormat="1" ht="12">
      <c r="A3889" s="209" t="str">
        <f t="shared" si="120"/>
        <v>1F-QMA0000027808831124279658</v>
      </c>
      <c r="B3889" s="210" t="s">
        <v>19522</v>
      </c>
      <c r="C3889" s="211" t="s">
        <v>17867</v>
      </c>
      <c r="D3889" s="211" t="s">
        <v>17867</v>
      </c>
      <c r="E3889" s="211" t="s">
        <v>17876</v>
      </c>
      <c r="F3889" s="211" t="s">
        <v>17869</v>
      </c>
      <c r="G3889" s="211" t="s">
        <v>17870</v>
      </c>
      <c r="H3889" s="212" t="s">
        <v>17871</v>
      </c>
      <c r="I3889" s="213" t="s">
        <v>19523</v>
      </c>
      <c r="J3889" s="201" t="str">
        <f t="shared" si="121"/>
        <v>0725</v>
      </c>
      <c r="K3889" s="209"/>
      <c r="L3889" s="209"/>
      <c r="M3889" s="214"/>
      <c r="N3889" s="209" t="s">
        <v>18765</v>
      </c>
      <c r="O3889" s="215" t="s">
        <v>18766</v>
      </c>
      <c r="P3889" s="215" t="s">
        <v>18773</v>
      </c>
      <c r="Q3889" s="215" t="s">
        <v>18774</v>
      </c>
    </row>
    <row r="3890" spans="1:17" s="208" customFormat="1" ht="12">
      <c r="A3890" s="209" t="str">
        <f t="shared" si="120"/>
        <v>9A-01263661124279658</v>
      </c>
      <c r="B3890" s="210" t="s">
        <v>19522</v>
      </c>
      <c r="C3890" s="211" t="s">
        <v>17867</v>
      </c>
      <c r="D3890" s="211" t="s">
        <v>17867</v>
      </c>
      <c r="E3890" s="211" t="s">
        <v>17878</v>
      </c>
      <c r="F3890" s="211" t="s">
        <v>17869</v>
      </c>
      <c r="G3890" s="211" t="s">
        <v>17870</v>
      </c>
      <c r="H3890" s="212" t="s">
        <v>17871</v>
      </c>
      <c r="I3890" s="213" t="s">
        <v>19523</v>
      </c>
      <c r="J3890" s="201" t="str">
        <f t="shared" si="121"/>
        <v>0725</v>
      </c>
      <c r="K3890" s="209"/>
      <c r="L3890" s="209"/>
      <c r="M3890" s="214"/>
      <c r="N3890" s="209" t="s">
        <v>18765</v>
      </c>
      <c r="O3890" s="215" t="s">
        <v>18766</v>
      </c>
      <c r="P3890" s="215" t="s">
        <v>18773</v>
      </c>
      <c r="Q3890" s="215" t="s">
        <v>18774</v>
      </c>
    </row>
    <row r="3891" spans="1:17" s="208" customFormat="1" ht="12">
      <c r="A3891" s="209" t="str">
        <f t="shared" si="120"/>
        <v>9A-012636691124279658</v>
      </c>
      <c r="B3891" s="210" t="s">
        <v>19522</v>
      </c>
      <c r="C3891" s="211" t="s">
        <v>17867</v>
      </c>
      <c r="D3891" s="211" t="s">
        <v>17867</v>
      </c>
      <c r="E3891" s="211" t="s">
        <v>17879</v>
      </c>
      <c r="F3891" s="211" t="s">
        <v>17869</v>
      </c>
      <c r="G3891" s="211" t="s">
        <v>17870</v>
      </c>
      <c r="H3891" s="212" t="s">
        <v>17871</v>
      </c>
      <c r="I3891" s="213" t="s">
        <v>19523</v>
      </c>
      <c r="J3891" s="201" t="str">
        <f t="shared" si="121"/>
        <v>0725</v>
      </c>
      <c r="K3891" s="209"/>
      <c r="L3891" s="209"/>
      <c r="M3891" s="214"/>
      <c r="N3891" s="209" t="s">
        <v>18765</v>
      </c>
      <c r="O3891" s="215" t="s">
        <v>18766</v>
      </c>
      <c r="P3891" s="215" t="s">
        <v>18773</v>
      </c>
      <c r="Q3891" s="215" t="s">
        <v>18774</v>
      </c>
    </row>
    <row r="3892" spans="1:17" s="208" customFormat="1" ht="12">
      <c r="A3892" s="209" t="str">
        <f t="shared" si="120"/>
        <v>9B-1084191124279658</v>
      </c>
      <c r="B3892" s="210" t="s">
        <v>19522</v>
      </c>
      <c r="C3892" s="211" t="s">
        <v>17867</v>
      </c>
      <c r="D3892" s="211" t="s">
        <v>17867</v>
      </c>
      <c r="E3892" s="211" t="s">
        <v>17880</v>
      </c>
      <c r="F3892" s="211" t="s">
        <v>17869</v>
      </c>
      <c r="G3892" s="211" t="s">
        <v>17870</v>
      </c>
      <c r="H3892" s="212" t="s">
        <v>17871</v>
      </c>
      <c r="I3892" s="213" t="s">
        <v>19523</v>
      </c>
      <c r="J3892" s="201" t="str">
        <f t="shared" si="121"/>
        <v>0725</v>
      </c>
      <c r="K3892" s="209"/>
      <c r="L3892" s="209"/>
      <c r="M3892" s="214"/>
      <c r="N3892" s="209" t="s">
        <v>18765</v>
      </c>
      <c r="O3892" s="215" t="s">
        <v>18766</v>
      </c>
      <c r="P3892" s="215" t="s">
        <v>18773</v>
      </c>
      <c r="Q3892" s="215" t="s">
        <v>18774</v>
      </c>
    </row>
    <row r="3893" spans="1:17" s="208" customFormat="1" ht="12">
      <c r="A3893" s="209" t="str">
        <f t="shared" si="120"/>
        <v>2016453011033114608</v>
      </c>
      <c r="B3893" s="210" t="s">
        <v>19524</v>
      </c>
      <c r="C3893" s="211" t="s">
        <v>851</v>
      </c>
      <c r="D3893" s="211" t="s">
        <v>851</v>
      </c>
      <c r="E3893" s="211" t="s">
        <v>850</v>
      </c>
      <c r="F3893" s="211" t="s">
        <v>850</v>
      </c>
      <c r="G3893" s="211" t="s">
        <v>1950</v>
      </c>
      <c r="H3893" s="212" t="s">
        <v>2424</v>
      </c>
      <c r="I3893" s="213" t="s">
        <v>852</v>
      </c>
      <c r="J3893" s="201" t="str">
        <f t="shared" si="121"/>
        <v>0726</v>
      </c>
      <c r="K3893" s="209"/>
      <c r="L3893" s="209"/>
      <c r="M3893" s="214"/>
      <c r="N3893" s="209" t="s">
        <v>18777</v>
      </c>
      <c r="O3893" s="215" t="s">
        <v>18778</v>
      </c>
      <c r="P3893" s="215" t="s">
        <v>18767</v>
      </c>
      <c r="Q3893" s="215" t="s">
        <v>18768</v>
      </c>
    </row>
    <row r="3894" spans="1:17" s="208" customFormat="1" ht="12">
      <c r="A3894" s="209" t="str">
        <f t="shared" si="120"/>
        <v>2016453021033114608</v>
      </c>
      <c r="B3894" s="210" t="s">
        <v>19524</v>
      </c>
      <c r="C3894" s="211" t="s">
        <v>851</v>
      </c>
      <c r="D3894" s="211" t="s">
        <v>851</v>
      </c>
      <c r="E3894" s="211" t="s">
        <v>17881</v>
      </c>
      <c r="F3894" s="211" t="s">
        <v>850</v>
      </c>
      <c r="G3894" s="211" t="s">
        <v>1950</v>
      </c>
      <c r="H3894" s="212" t="s">
        <v>2424</v>
      </c>
      <c r="I3894" s="213" t="s">
        <v>852</v>
      </c>
      <c r="J3894" s="201" t="str">
        <f t="shared" si="121"/>
        <v>0726</v>
      </c>
      <c r="K3894" s="209"/>
      <c r="L3894" s="209"/>
      <c r="M3894" s="214"/>
      <c r="N3894" s="209" t="s">
        <v>18777</v>
      </c>
      <c r="O3894" s="215" t="s">
        <v>18778</v>
      </c>
      <c r="P3894" s="215" t="s">
        <v>18767</v>
      </c>
      <c r="Q3894" s="215" t="s">
        <v>18768</v>
      </c>
    </row>
    <row r="3895" spans="1:17" s="208" customFormat="1" ht="12">
      <c r="A3895" s="209" t="str">
        <f t="shared" si="120"/>
        <v>##1033114608</v>
      </c>
      <c r="B3895" s="210" t="s">
        <v>19524</v>
      </c>
      <c r="C3895" s="211" t="s">
        <v>851</v>
      </c>
      <c r="D3895" s="211" t="s">
        <v>851</v>
      </c>
      <c r="E3895" s="211" t="s">
        <v>3649</v>
      </c>
      <c r="F3895" s="211" t="s">
        <v>850</v>
      </c>
      <c r="G3895" s="211" t="s">
        <v>1950</v>
      </c>
      <c r="H3895" s="212" t="s">
        <v>2424</v>
      </c>
      <c r="I3895" s="213" t="s">
        <v>852</v>
      </c>
      <c r="J3895" s="201" t="str">
        <f t="shared" si="121"/>
        <v>0726</v>
      </c>
      <c r="K3895" s="209"/>
      <c r="L3895" s="209"/>
      <c r="M3895" s="214"/>
      <c r="N3895" s="209" t="s">
        <v>18777</v>
      </c>
      <c r="O3895" s="215" t="s">
        <v>18778</v>
      </c>
      <c r="P3895" s="215" t="s">
        <v>18767</v>
      </c>
      <c r="Q3895" s="215" t="s">
        <v>18768</v>
      </c>
    </row>
    <row r="3896" spans="1:17" s="208" customFormat="1" ht="12">
      <c r="A3896" s="209" t="str">
        <f t="shared" si="120"/>
        <v>7N-010682031033114608</v>
      </c>
      <c r="B3896" s="210" t="s">
        <v>19524</v>
      </c>
      <c r="C3896" s="211" t="s">
        <v>851</v>
      </c>
      <c r="D3896" s="211" t="s">
        <v>851</v>
      </c>
      <c r="E3896" s="211" t="s">
        <v>17882</v>
      </c>
      <c r="F3896" s="211" t="s">
        <v>850</v>
      </c>
      <c r="G3896" s="211" t="s">
        <v>1950</v>
      </c>
      <c r="H3896" s="212" t="s">
        <v>2424</v>
      </c>
      <c r="I3896" s="213" t="s">
        <v>852</v>
      </c>
      <c r="J3896" s="201" t="str">
        <f t="shared" si="121"/>
        <v>0726</v>
      </c>
      <c r="K3896" s="209"/>
      <c r="L3896" s="209"/>
      <c r="M3896" s="214"/>
      <c r="N3896" s="209" t="s">
        <v>18777</v>
      </c>
      <c r="O3896" s="215" t="s">
        <v>18778</v>
      </c>
      <c r="P3896" s="215" t="s">
        <v>18767</v>
      </c>
      <c r="Q3896" s="215" t="s">
        <v>18768</v>
      </c>
    </row>
    <row r="3897" spans="1:17" s="208" customFormat="1" ht="12">
      <c r="A3897" s="209" t="str">
        <f t="shared" si="120"/>
        <v>7W-0022781070011033114608</v>
      </c>
      <c r="B3897" s="210" t="s">
        <v>19524</v>
      </c>
      <c r="C3897" s="211" t="s">
        <v>851</v>
      </c>
      <c r="D3897" s="211" t="s">
        <v>851</v>
      </c>
      <c r="E3897" s="211" t="s">
        <v>17883</v>
      </c>
      <c r="F3897" s="211" t="s">
        <v>850</v>
      </c>
      <c r="G3897" s="211" t="s">
        <v>1950</v>
      </c>
      <c r="H3897" s="212" t="s">
        <v>2424</v>
      </c>
      <c r="I3897" s="213" t="s">
        <v>852</v>
      </c>
      <c r="J3897" s="201" t="str">
        <f t="shared" si="121"/>
        <v>0726</v>
      </c>
      <c r="K3897" s="209"/>
      <c r="L3897" s="209"/>
      <c r="M3897" s="214"/>
      <c r="N3897" s="209" t="s">
        <v>18777</v>
      </c>
      <c r="O3897" s="215" t="s">
        <v>18778</v>
      </c>
      <c r="P3897" s="215" t="s">
        <v>18767</v>
      </c>
      <c r="Q3897" s="215" t="s">
        <v>18768</v>
      </c>
    </row>
    <row r="3898" spans="1:17" s="208" customFormat="1" ht="12">
      <c r="A3898" s="209" t="str">
        <f t="shared" si="120"/>
        <v>7W-209981033114608</v>
      </c>
      <c r="B3898" s="210" t="s">
        <v>19524</v>
      </c>
      <c r="C3898" s="211" t="s">
        <v>851</v>
      </c>
      <c r="D3898" s="211" t="s">
        <v>851</v>
      </c>
      <c r="E3898" s="211" t="s">
        <v>17884</v>
      </c>
      <c r="F3898" s="211" t="s">
        <v>850</v>
      </c>
      <c r="G3898" s="211" t="s">
        <v>1950</v>
      </c>
      <c r="H3898" s="212" t="s">
        <v>2424</v>
      </c>
      <c r="I3898" s="213" t="s">
        <v>852</v>
      </c>
      <c r="J3898" s="201" t="str">
        <f t="shared" si="121"/>
        <v>0726</v>
      </c>
      <c r="K3898" s="209"/>
      <c r="L3898" s="209"/>
      <c r="M3898" s="214"/>
      <c r="N3898" s="209" t="s">
        <v>18777</v>
      </c>
      <c r="O3898" s="215" t="s">
        <v>18778</v>
      </c>
      <c r="P3898" s="215" t="s">
        <v>18767</v>
      </c>
      <c r="Q3898" s="215" t="s">
        <v>18768</v>
      </c>
    </row>
    <row r="3899" spans="1:17" s="208" customFormat="1" ht="12">
      <c r="A3899" s="209" t="str">
        <f t="shared" si="120"/>
        <v>2017824011902806540</v>
      </c>
      <c r="B3899" s="210" t="s">
        <v>19525</v>
      </c>
      <c r="C3899" s="211" t="s">
        <v>17885</v>
      </c>
      <c r="D3899" s="211" t="s">
        <v>17885</v>
      </c>
      <c r="E3899" s="211" t="s">
        <v>17886</v>
      </c>
      <c r="F3899" s="211" t="s">
        <v>17886</v>
      </c>
      <c r="G3899" s="211" t="s">
        <v>17887</v>
      </c>
      <c r="H3899" s="212" t="s">
        <v>17888</v>
      </c>
      <c r="I3899" s="213" t="s">
        <v>19526</v>
      </c>
      <c r="J3899" s="201" t="str">
        <f t="shared" si="121"/>
        <v>0727</v>
      </c>
      <c r="K3899" s="209"/>
      <c r="L3899" s="209"/>
      <c r="M3899" s="214"/>
      <c r="N3899" s="209" t="s">
        <v>18765</v>
      </c>
      <c r="O3899" s="215" t="s">
        <v>18766</v>
      </c>
      <c r="P3899" s="215" t="s">
        <v>18812</v>
      </c>
      <c r="Q3899" s="215" t="s">
        <v>18813</v>
      </c>
    </row>
    <row r="3900" spans="1:17" s="208" customFormat="1" ht="12">
      <c r="A3900" s="209" t="str">
        <f t="shared" si="120"/>
        <v>2017824021902806540</v>
      </c>
      <c r="B3900" s="210" t="s">
        <v>19525</v>
      </c>
      <c r="C3900" s="211" t="s">
        <v>17885</v>
      </c>
      <c r="D3900" s="211" t="s">
        <v>17885</v>
      </c>
      <c r="E3900" s="211" t="s">
        <v>17889</v>
      </c>
      <c r="F3900" s="211" t="s">
        <v>17886</v>
      </c>
      <c r="G3900" s="211" t="s">
        <v>17887</v>
      </c>
      <c r="H3900" s="212" t="s">
        <v>17888</v>
      </c>
      <c r="I3900" s="213" t="s">
        <v>19526</v>
      </c>
      <c r="J3900" s="201" t="str">
        <f t="shared" si="121"/>
        <v>0727</v>
      </c>
      <c r="K3900" s="209"/>
      <c r="L3900" s="209"/>
      <c r="M3900" s="214"/>
      <c r="N3900" s="209" t="s">
        <v>18765</v>
      </c>
      <c r="O3900" s="215" t="s">
        <v>18766</v>
      </c>
      <c r="P3900" s="215" t="s">
        <v>18812</v>
      </c>
      <c r="Q3900" s="215" t="s">
        <v>18813</v>
      </c>
    </row>
    <row r="3901" spans="1:17" s="208" customFormat="1" ht="12">
      <c r="A3901" s="209" t="str">
        <f t="shared" si="120"/>
        <v>1799199011366532228</v>
      </c>
      <c r="B3901" s="210" t="s">
        <v>19527</v>
      </c>
      <c r="C3901" s="211" t="s">
        <v>251</v>
      </c>
      <c r="D3901" s="211" t="s">
        <v>251</v>
      </c>
      <c r="E3901" s="211" t="s">
        <v>17890</v>
      </c>
      <c r="F3901" s="211" t="s">
        <v>250</v>
      </c>
      <c r="G3901" s="211" t="s">
        <v>1952</v>
      </c>
      <c r="H3901" s="212" t="s">
        <v>1951</v>
      </c>
      <c r="I3901" s="213" t="s">
        <v>252</v>
      </c>
      <c r="J3901" s="201" t="str">
        <f t="shared" si="121"/>
        <v>0728</v>
      </c>
      <c r="K3901" s="209"/>
      <c r="L3901" s="209"/>
      <c r="M3901" s="214"/>
      <c r="N3901" s="209" t="s">
        <v>18765</v>
      </c>
      <c r="O3901" s="215" t="s">
        <v>18766</v>
      </c>
      <c r="P3901" s="215" t="s">
        <v>18767</v>
      </c>
      <c r="Q3901" s="215" t="s">
        <v>18768</v>
      </c>
    </row>
    <row r="3902" spans="1:17" s="208" customFormat="1" ht="12">
      <c r="A3902" s="209" t="str">
        <f t="shared" si="120"/>
        <v>1799199021366532228</v>
      </c>
      <c r="B3902" s="210" t="s">
        <v>19527</v>
      </c>
      <c r="C3902" s="211" t="s">
        <v>251</v>
      </c>
      <c r="D3902" s="211" t="s">
        <v>251</v>
      </c>
      <c r="E3902" s="211" t="s">
        <v>17891</v>
      </c>
      <c r="F3902" s="211" t="s">
        <v>250</v>
      </c>
      <c r="G3902" s="211" t="s">
        <v>1952</v>
      </c>
      <c r="H3902" s="212" t="s">
        <v>1951</v>
      </c>
      <c r="I3902" s="213" t="s">
        <v>252</v>
      </c>
      <c r="J3902" s="201" t="str">
        <f t="shared" si="121"/>
        <v>0728</v>
      </c>
      <c r="K3902" s="209"/>
      <c r="L3902" s="209"/>
      <c r="M3902" s="214"/>
      <c r="N3902" s="209" t="s">
        <v>18765</v>
      </c>
      <c r="O3902" s="215" t="s">
        <v>18766</v>
      </c>
      <c r="P3902" s="215" t="s">
        <v>18767</v>
      </c>
      <c r="Q3902" s="215" t="s">
        <v>18768</v>
      </c>
    </row>
    <row r="3903" spans="1:17" s="208" customFormat="1" ht="12">
      <c r="A3903" s="209" t="str">
        <f t="shared" si="120"/>
        <v>2023517011366532228</v>
      </c>
      <c r="B3903" s="210" t="s">
        <v>19527</v>
      </c>
      <c r="C3903" s="211" t="s">
        <v>251</v>
      </c>
      <c r="D3903" s="211" t="s">
        <v>251</v>
      </c>
      <c r="E3903" s="211" t="s">
        <v>250</v>
      </c>
      <c r="F3903" s="211" t="s">
        <v>250</v>
      </c>
      <c r="G3903" s="211" t="s">
        <v>1952</v>
      </c>
      <c r="H3903" s="212" t="s">
        <v>1951</v>
      </c>
      <c r="I3903" s="213" t="s">
        <v>252</v>
      </c>
      <c r="J3903" s="201" t="str">
        <f t="shared" si="121"/>
        <v>0728</v>
      </c>
      <c r="K3903" s="209"/>
      <c r="L3903" s="209"/>
      <c r="M3903" s="214"/>
      <c r="N3903" s="209" t="s">
        <v>18765</v>
      </c>
      <c r="O3903" s="215" t="s">
        <v>18766</v>
      </c>
      <c r="P3903" s="215" t="s">
        <v>18767</v>
      </c>
      <c r="Q3903" s="215" t="s">
        <v>18768</v>
      </c>
    </row>
    <row r="3904" spans="1:17" s="208" customFormat="1" ht="12">
      <c r="A3904" s="209" t="str">
        <f t="shared" si="120"/>
        <v>2023517021366532228</v>
      </c>
      <c r="B3904" s="210" t="s">
        <v>19527</v>
      </c>
      <c r="C3904" s="211" t="s">
        <v>251</v>
      </c>
      <c r="D3904" s="211" t="s">
        <v>251</v>
      </c>
      <c r="E3904" s="211" t="s">
        <v>17892</v>
      </c>
      <c r="F3904" s="211" t="s">
        <v>250</v>
      </c>
      <c r="G3904" s="211" t="s">
        <v>1952</v>
      </c>
      <c r="H3904" s="212" t="s">
        <v>1951</v>
      </c>
      <c r="I3904" s="213" t="s">
        <v>252</v>
      </c>
      <c r="J3904" s="201" t="str">
        <f t="shared" si="121"/>
        <v>0728</v>
      </c>
      <c r="K3904" s="209"/>
      <c r="L3904" s="209"/>
      <c r="M3904" s="214"/>
      <c r="N3904" s="209" t="s">
        <v>18765</v>
      </c>
      <c r="O3904" s="215" t="s">
        <v>18766</v>
      </c>
      <c r="P3904" s="215" t="s">
        <v>18767</v>
      </c>
      <c r="Q3904" s="215" t="s">
        <v>18768</v>
      </c>
    </row>
    <row r="3905" spans="1:20" ht="12">
      <c r="A3905" s="209" t="str">
        <f t="shared" si="120"/>
        <v>##1366532228</v>
      </c>
      <c r="B3905" s="210" t="s">
        <v>19527</v>
      </c>
      <c r="C3905" s="211" t="s">
        <v>251</v>
      </c>
      <c r="D3905" s="211" t="s">
        <v>251</v>
      </c>
      <c r="E3905" s="211" t="s">
        <v>3649</v>
      </c>
      <c r="F3905" s="211" t="s">
        <v>250</v>
      </c>
      <c r="G3905" s="211" t="s">
        <v>1952</v>
      </c>
      <c r="H3905" s="212" t="s">
        <v>1951</v>
      </c>
      <c r="I3905" s="213" t="s">
        <v>252</v>
      </c>
      <c r="J3905" s="201" t="str">
        <f t="shared" si="121"/>
        <v>0728</v>
      </c>
      <c r="K3905" s="209"/>
      <c r="L3905" s="209"/>
      <c r="M3905" s="214"/>
      <c r="N3905" s="209" t="s">
        <v>18765</v>
      </c>
      <c r="O3905" s="215" t="s">
        <v>18766</v>
      </c>
      <c r="P3905" s="215" t="s">
        <v>18767</v>
      </c>
      <c r="Q3905" s="215" t="s">
        <v>18768</v>
      </c>
      <c r="S3905" s="208"/>
    </row>
    <row r="3906" spans="1:20" ht="12">
      <c r="A3906" s="209" t="str">
        <f t="shared" ref="A3906:A3969" si="122">E3906&amp;C3906</f>
        <v>2035016011467646455</v>
      </c>
      <c r="B3906" s="210" t="s">
        <v>19528</v>
      </c>
      <c r="C3906" s="211" t="s">
        <v>17893</v>
      </c>
      <c r="D3906" s="211" t="s">
        <v>17893</v>
      </c>
      <c r="E3906" s="211" t="s">
        <v>17894</v>
      </c>
      <c r="F3906" s="211" t="s">
        <v>17894</v>
      </c>
      <c r="G3906" s="211" t="s">
        <v>17895</v>
      </c>
      <c r="H3906" s="212" t="s">
        <v>17896</v>
      </c>
      <c r="I3906" s="213" t="s">
        <v>19529</v>
      </c>
      <c r="J3906" s="201" t="str">
        <f t="shared" ref="J3906:J3969" si="123">B3906</f>
        <v>0729</v>
      </c>
      <c r="K3906" s="209"/>
      <c r="L3906" s="209"/>
      <c r="M3906" s="214"/>
      <c r="N3906" s="209" t="s">
        <v>18905</v>
      </c>
      <c r="O3906" s="215" t="s">
        <v>18906</v>
      </c>
      <c r="P3906" s="215" t="s">
        <v>18812</v>
      </c>
      <c r="Q3906" s="215" t="s">
        <v>18813</v>
      </c>
      <c r="S3906" s="208"/>
    </row>
    <row r="3907" spans="1:20" ht="12">
      <c r="A3907" s="209" t="str">
        <f t="shared" si="122"/>
        <v>2036568011578685277</v>
      </c>
      <c r="B3907" s="210" t="s">
        <v>19530</v>
      </c>
      <c r="C3907" s="211" t="s">
        <v>17897</v>
      </c>
      <c r="D3907" s="211" t="s">
        <v>17897</v>
      </c>
      <c r="E3907" s="211" t="s">
        <v>17898</v>
      </c>
      <c r="F3907" s="211" t="s">
        <v>17898</v>
      </c>
      <c r="G3907" s="211" t="s">
        <v>17899</v>
      </c>
      <c r="H3907" s="212" t="s">
        <v>17900</v>
      </c>
      <c r="I3907" s="213" t="s">
        <v>19531</v>
      </c>
      <c r="J3907" s="201" t="str">
        <f t="shared" si="123"/>
        <v>0730</v>
      </c>
      <c r="K3907" s="209"/>
      <c r="L3907" s="209"/>
      <c r="M3907" s="214"/>
      <c r="N3907" s="209" t="s">
        <v>18905</v>
      </c>
      <c r="O3907" s="215" t="s">
        <v>18906</v>
      </c>
      <c r="P3907" s="215" t="s">
        <v>18812</v>
      </c>
      <c r="Q3907" s="215" t="s">
        <v>18813</v>
      </c>
      <c r="S3907" s="208"/>
    </row>
    <row r="3908" spans="1:20" ht="12">
      <c r="A3908" s="209" t="str">
        <f t="shared" si="122"/>
        <v>2039653011235392192</v>
      </c>
      <c r="B3908" s="210" t="s">
        <v>19532</v>
      </c>
      <c r="C3908" s="211" t="s">
        <v>2976</v>
      </c>
      <c r="D3908" s="211" t="s">
        <v>3161</v>
      </c>
      <c r="E3908" s="211" t="s">
        <v>2975</v>
      </c>
      <c r="F3908" s="211" t="s">
        <v>3160</v>
      </c>
      <c r="G3908" s="211" t="s">
        <v>3162</v>
      </c>
      <c r="H3908" s="212" t="s">
        <v>17901</v>
      </c>
      <c r="I3908" s="213" t="s">
        <v>19533</v>
      </c>
      <c r="J3908" s="201" t="str">
        <f t="shared" si="123"/>
        <v>0731</v>
      </c>
      <c r="K3908" s="274" t="s">
        <v>17902</v>
      </c>
      <c r="L3908" s="209" t="s">
        <v>13094</v>
      </c>
      <c r="M3908" s="214">
        <v>44098</v>
      </c>
      <c r="N3908" s="209" t="s">
        <v>18777</v>
      </c>
      <c r="O3908" s="215" t="s">
        <v>18778</v>
      </c>
      <c r="P3908" s="215" t="s">
        <v>18812</v>
      </c>
      <c r="Q3908" s="215" t="s">
        <v>18813</v>
      </c>
      <c r="S3908" s="208"/>
    </row>
    <row r="3909" spans="1:20" ht="12">
      <c r="A3909" s="209" t="str">
        <f t="shared" si="122"/>
        <v>2039653021235392192</v>
      </c>
      <c r="B3909" s="210" t="s">
        <v>19532</v>
      </c>
      <c r="C3909" s="211" t="s">
        <v>2976</v>
      </c>
      <c r="D3909" s="211" t="s">
        <v>3161</v>
      </c>
      <c r="E3909" s="211" t="s">
        <v>17903</v>
      </c>
      <c r="F3909" s="211" t="s">
        <v>3160</v>
      </c>
      <c r="G3909" s="211" t="s">
        <v>3162</v>
      </c>
      <c r="H3909" s="212" t="s">
        <v>17901</v>
      </c>
      <c r="I3909" s="213" t="s">
        <v>19533</v>
      </c>
      <c r="J3909" s="201" t="str">
        <f t="shared" si="123"/>
        <v>0731</v>
      </c>
      <c r="K3909" s="274" t="s">
        <v>17902</v>
      </c>
      <c r="L3909" s="209" t="s">
        <v>13094</v>
      </c>
      <c r="M3909" s="214">
        <v>44098</v>
      </c>
      <c r="N3909" s="209" t="s">
        <v>18777</v>
      </c>
      <c r="O3909" s="215" t="s">
        <v>18778</v>
      </c>
      <c r="P3909" s="215" t="s">
        <v>18812</v>
      </c>
      <c r="Q3909" s="215" t="s">
        <v>18813</v>
      </c>
      <c r="S3909" s="208"/>
    </row>
    <row r="3910" spans="1:20" ht="12">
      <c r="A3910" s="209" t="str">
        <f t="shared" si="122"/>
        <v>3956732011528559713</v>
      </c>
      <c r="B3910" s="210" t="s">
        <v>19532</v>
      </c>
      <c r="C3910" s="211" t="s">
        <v>3161</v>
      </c>
      <c r="D3910" s="211" t="s">
        <v>3161</v>
      </c>
      <c r="E3910" s="211" t="s">
        <v>3160</v>
      </c>
      <c r="F3910" s="211" t="s">
        <v>3160</v>
      </c>
      <c r="G3910" s="211" t="s">
        <v>3162</v>
      </c>
      <c r="H3910" s="212" t="s">
        <v>17901</v>
      </c>
      <c r="I3910" s="213" t="s">
        <v>19533</v>
      </c>
      <c r="J3910" s="201" t="str">
        <f t="shared" si="123"/>
        <v>0731</v>
      </c>
      <c r="K3910" s="209" t="s">
        <v>17904</v>
      </c>
      <c r="L3910" s="209" t="s">
        <v>13094</v>
      </c>
      <c r="M3910" s="214">
        <v>44098</v>
      </c>
      <c r="N3910" s="209" t="s">
        <v>18777</v>
      </c>
      <c r="O3910" s="215" t="s">
        <v>18778</v>
      </c>
      <c r="P3910" s="215" t="s">
        <v>18812</v>
      </c>
      <c r="Q3910" s="215" t="s">
        <v>18813</v>
      </c>
      <c r="S3910" s="208"/>
    </row>
    <row r="3911" spans="1:20" ht="12">
      <c r="A3911" s="209" t="str">
        <f t="shared" si="122"/>
        <v>##1235392192</v>
      </c>
      <c r="B3911" s="210" t="s">
        <v>19532</v>
      </c>
      <c r="C3911" s="211" t="s">
        <v>2976</v>
      </c>
      <c r="D3911" s="211" t="s">
        <v>3161</v>
      </c>
      <c r="E3911" s="211" t="s">
        <v>3649</v>
      </c>
      <c r="F3911" s="211" t="s">
        <v>3160</v>
      </c>
      <c r="G3911" s="211" t="s">
        <v>3162</v>
      </c>
      <c r="H3911" s="212" t="s">
        <v>17901</v>
      </c>
      <c r="I3911" s="213" t="s">
        <v>19533</v>
      </c>
      <c r="J3911" s="201" t="str">
        <f t="shared" si="123"/>
        <v>0731</v>
      </c>
      <c r="K3911" s="274" t="s">
        <v>17902</v>
      </c>
      <c r="L3911" s="209" t="s">
        <v>13094</v>
      </c>
      <c r="M3911" s="214">
        <v>44098</v>
      </c>
      <c r="N3911" s="209" t="s">
        <v>18777</v>
      </c>
      <c r="O3911" s="215" t="s">
        <v>18778</v>
      </c>
      <c r="P3911" s="215" t="s">
        <v>18812</v>
      </c>
      <c r="Q3911" s="215" t="s">
        <v>18813</v>
      </c>
      <c r="S3911" s="208"/>
    </row>
    <row r="3912" spans="1:20" ht="15">
      <c r="A3912" s="245" t="str">
        <f t="shared" si="122"/>
        <v>##1528559713</v>
      </c>
      <c r="B3912" s="217" t="s">
        <v>19532</v>
      </c>
      <c r="C3912" s="227" t="s">
        <v>3161</v>
      </c>
      <c r="D3912" s="227" t="s">
        <v>3161</v>
      </c>
      <c r="E3912" s="227" t="s">
        <v>3649</v>
      </c>
      <c r="F3912" s="218" t="s">
        <v>3160</v>
      </c>
      <c r="G3912" s="218" t="s">
        <v>3162</v>
      </c>
      <c r="H3912" s="219" t="s">
        <v>17901</v>
      </c>
      <c r="I3912" s="220" t="s">
        <v>19533</v>
      </c>
      <c r="J3912" s="201" t="str">
        <f t="shared" si="123"/>
        <v>0731</v>
      </c>
      <c r="K3912" s="228" t="s">
        <v>23203</v>
      </c>
      <c r="L3912" s="228" t="s">
        <v>23204</v>
      </c>
      <c r="M3912" s="229">
        <v>44812</v>
      </c>
      <c r="N3912" s="216" t="s">
        <v>18777</v>
      </c>
      <c r="O3912" s="222" t="s">
        <v>18778</v>
      </c>
      <c r="P3912" s="222" t="s">
        <v>18812</v>
      </c>
      <c r="Q3912" s="222" t="s">
        <v>18813</v>
      </c>
      <c r="R3912" s="223"/>
      <c r="S3912" s="230"/>
      <c r="T3912" s="223"/>
    </row>
    <row r="3913" spans="1:20" ht="12">
      <c r="A3913" s="209" t="str">
        <f t="shared" si="122"/>
        <v>2042541011659525236</v>
      </c>
      <c r="B3913" s="210" t="s">
        <v>19534</v>
      </c>
      <c r="C3913" s="211" t="s">
        <v>875</v>
      </c>
      <c r="D3913" s="211" t="s">
        <v>875</v>
      </c>
      <c r="E3913" s="211" t="s">
        <v>874</v>
      </c>
      <c r="F3913" s="211" t="s">
        <v>874</v>
      </c>
      <c r="G3913" s="211" t="s">
        <v>1937</v>
      </c>
      <c r="H3913" s="212" t="s">
        <v>2373</v>
      </c>
      <c r="I3913" s="213" t="s">
        <v>19535</v>
      </c>
      <c r="J3913" s="201" t="str">
        <f t="shared" si="123"/>
        <v>0732</v>
      </c>
      <c r="K3913" s="209"/>
      <c r="L3913" s="209"/>
      <c r="M3913" s="214"/>
      <c r="N3913" s="209" t="s">
        <v>18777</v>
      </c>
      <c r="O3913" s="215" t="s">
        <v>18778</v>
      </c>
      <c r="P3913" s="215" t="s">
        <v>18773</v>
      </c>
      <c r="Q3913" s="215" t="s">
        <v>18774</v>
      </c>
      <c r="S3913" s="208"/>
    </row>
    <row r="3914" spans="1:20" ht="12">
      <c r="A3914" s="209" t="str">
        <f t="shared" si="122"/>
        <v>2042541021659525236</v>
      </c>
      <c r="B3914" s="210" t="s">
        <v>19534</v>
      </c>
      <c r="C3914" s="211" t="s">
        <v>875</v>
      </c>
      <c r="D3914" s="211" t="s">
        <v>875</v>
      </c>
      <c r="E3914" s="211" t="s">
        <v>17905</v>
      </c>
      <c r="F3914" s="211" t="s">
        <v>874</v>
      </c>
      <c r="G3914" s="211" t="s">
        <v>1937</v>
      </c>
      <c r="H3914" s="212" t="s">
        <v>2373</v>
      </c>
      <c r="I3914" s="213" t="s">
        <v>19535</v>
      </c>
      <c r="J3914" s="201" t="str">
        <f t="shared" si="123"/>
        <v>0732</v>
      </c>
      <c r="K3914" s="209"/>
      <c r="L3914" s="209"/>
      <c r="M3914" s="214"/>
      <c r="N3914" s="209" t="s">
        <v>18777</v>
      </c>
      <c r="O3914" s="215" t="s">
        <v>18778</v>
      </c>
      <c r="P3914" s="215" t="s">
        <v>18773</v>
      </c>
      <c r="Q3914" s="215" t="s">
        <v>18774</v>
      </c>
      <c r="S3914" s="208"/>
    </row>
    <row r="3915" spans="1:20" ht="12">
      <c r="A3915" s="209" t="str">
        <f t="shared" si="122"/>
        <v>##1659525236</v>
      </c>
      <c r="B3915" s="210" t="s">
        <v>19534</v>
      </c>
      <c r="C3915" s="211" t="s">
        <v>875</v>
      </c>
      <c r="D3915" s="211" t="s">
        <v>875</v>
      </c>
      <c r="E3915" s="211" t="s">
        <v>3649</v>
      </c>
      <c r="F3915" s="211" t="s">
        <v>874</v>
      </c>
      <c r="G3915" s="211" t="s">
        <v>1937</v>
      </c>
      <c r="H3915" s="212" t="s">
        <v>2373</v>
      </c>
      <c r="I3915" s="213" t="s">
        <v>19535</v>
      </c>
      <c r="J3915" s="201" t="str">
        <f t="shared" si="123"/>
        <v>0732</v>
      </c>
      <c r="K3915" s="209"/>
      <c r="L3915" s="209"/>
      <c r="M3915" s="214"/>
      <c r="N3915" s="209" t="s">
        <v>18777</v>
      </c>
      <c r="O3915" s="215" t="s">
        <v>18778</v>
      </c>
      <c r="P3915" s="215" t="s">
        <v>18773</v>
      </c>
      <c r="Q3915" s="215" t="s">
        <v>18774</v>
      </c>
      <c r="S3915" s="208"/>
    </row>
    <row r="3916" spans="1:20" ht="12">
      <c r="A3916" s="209" t="str">
        <f t="shared" si="122"/>
        <v>1502601011093709222</v>
      </c>
      <c r="B3916" s="210" t="s">
        <v>19536</v>
      </c>
      <c r="C3916" s="211" t="s">
        <v>17906</v>
      </c>
      <c r="D3916" s="211" t="s">
        <v>17907</v>
      </c>
      <c r="E3916" s="211" t="s">
        <v>17908</v>
      </c>
      <c r="F3916" s="211" t="s">
        <v>17909</v>
      </c>
      <c r="G3916" s="211" t="s">
        <v>17910</v>
      </c>
      <c r="H3916" s="212" t="s">
        <v>17911</v>
      </c>
      <c r="I3916" s="213" t="s">
        <v>19537</v>
      </c>
      <c r="J3916" s="201" t="str">
        <f t="shared" si="123"/>
        <v>0733</v>
      </c>
      <c r="K3916" s="209"/>
      <c r="L3916" s="209"/>
      <c r="M3916" s="214"/>
      <c r="N3916" s="209" t="s">
        <v>18884</v>
      </c>
      <c r="O3916" s="215" t="s">
        <v>18885</v>
      </c>
      <c r="P3916" s="215" t="s">
        <v>19473</v>
      </c>
      <c r="Q3916" s="215" t="s">
        <v>19474</v>
      </c>
      <c r="S3916" s="208"/>
    </row>
    <row r="3917" spans="1:20" ht="12">
      <c r="A3917" s="209" t="str">
        <f t="shared" si="122"/>
        <v>1502601011740331693</v>
      </c>
      <c r="B3917" s="210" t="s">
        <v>19536</v>
      </c>
      <c r="C3917" s="211" t="s">
        <v>17907</v>
      </c>
      <c r="D3917" s="211" t="s">
        <v>17907</v>
      </c>
      <c r="E3917" s="211" t="s">
        <v>17908</v>
      </c>
      <c r="F3917" s="211" t="s">
        <v>17909</v>
      </c>
      <c r="G3917" s="211" t="s">
        <v>17910</v>
      </c>
      <c r="H3917" s="212" t="s">
        <v>17911</v>
      </c>
      <c r="I3917" s="213" t="s">
        <v>19537</v>
      </c>
      <c r="J3917" s="201" t="str">
        <f t="shared" si="123"/>
        <v>0733</v>
      </c>
      <c r="K3917" s="209"/>
      <c r="L3917" s="209"/>
      <c r="M3917" s="214"/>
      <c r="N3917" s="209" t="s">
        <v>18884</v>
      </c>
      <c r="O3917" s="215" t="s">
        <v>18885</v>
      </c>
      <c r="P3917" s="215" t="s">
        <v>19473</v>
      </c>
      <c r="Q3917" s="215" t="s">
        <v>19474</v>
      </c>
      <c r="S3917" s="208"/>
    </row>
    <row r="3918" spans="1:20" ht="12">
      <c r="A3918" s="209" t="str">
        <f t="shared" si="122"/>
        <v>2054041011740331693</v>
      </c>
      <c r="B3918" s="210" t="s">
        <v>19536</v>
      </c>
      <c r="C3918" s="211" t="s">
        <v>17907</v>
      </c>
      <c r="D3918" s="211" t="s">
        <v>17907</v>
      </c>
      <c r="E3918" s="211" t="s">
        <v>17909</v>
      </c>
      <c r="F3918" s="211" t="s">
        <v>17909</v>
      </c>
      <c r="G3918" s="211" t="s">
        <v>17910</v>
      </c>
      <c r="H3918" s="212" t="s">
        <v>17911</v>
      </c>
      <c r="I3918" s="213" t="s">
        <v>19537</v>
      </c>
      <c r="J3918" s="201" t="str">
        <f t="shared" si="123"/>
        <v>0733</v>
      </c>
      <c r="K3918" s="209"/>
      <c r="L3918" s="209"/>
      <c r="M3918" s="214"/>
      <c r="N3918" s="209" t="s">
        <v>18884</v>
      </c>
      <c r="O3918" s="215" t="s">
        <v>18885</v>
      </c>
      <c r="P3918" s="215" t="s">
        <v>19473</v>
      </c>
      <c r="Q3918" s="215" t="s">
        <v>19474</v>
      </c>
      <c r="S3918" s="208"/>
    </row>
    <row r="3919" spans="1:20" ht="12">
      <c r="A3919" s="209" t="str">
        <f t="shared" si="122"/>
        <v>1310427011164688495</v>
      </c>
      <c r="B3919" s="210" t="s">
        <v>19538</v>
      </c>
      <c r="C3919" s="211" t="s">
        <v>349</v>
      </c>
      <c r="D3919" s="211" t="s">
        <v>349</v>
      </c>
      <c r="E3919" s="211" t="s">
        <v>17912</v>
      </c>
      <c r="F3919" s="211" t="s">
        <v>348</v>
      </c>
      <c r="G3919" s="211" t="s">
        <v>2352</v>
      </c>
      <c r="H3919" s="212" t="s">
        <v>2353</v>
      </c>
      <c r="I3919" s="213" t="s">
        <v>350</v>
      </c>
      <c r="J3919" s="201" t="str">
        <f t="shared" si="123"/>
        <v>0734</v>
      </c>
      <c r="K3919" s="209"/>
      <c r="L3919" s="209"/>
      <c r="M3919" s="214"/>
      <c r="N3919" s="209" t="s">
        <v>18765</v>
      </c>
      <c r="O3919" s="215" t="s">
        <v>18766</v>
      </c>
      <c r="P3919" s="215" t="s">
        <v>18835</v>
      </c>
      <c r="Q3919" s="215" t="s">
        <v>18836</v>
      </c>
      <c r="S3919" s="208"/>
    </row>
    <row r="3920" spans="1:20" ht="12">
      <c r="A3920" s="209" t="str">
        <f t="shared" si="122"/>
        <v>1310427021164688495</v>
      </c>
      <c r="B3920" s="210" t="s">
        <v>19538</v>
      </c>
      <c r="C3920" s="211" t="s">
        <v>349</v>
      </c>
      <c r="D3920" s="211" t="s">
        <v>349</v>
      </c>
      <c r="E3920" s="211" t="s">
        <v>17913</v>
      </c>
      <c r="F3920" s="211" t="s">
        <v>348</v>
      </c>
      <c r="G3920" s="211" t="s">
        <v>2352</v>
      </c>
      <c r="H3920" s="212" t="s">
        <v>2353</v>
      </c>
      <c r="I3920" s="213" t="s">
        <v>350</v>
      </c>
      <c r="J3920" s="201" t="str">
        <f t="shared" si="123"/>
        <v>0734</v>
      </c>
      <c r="K3920" s="209"/>
      <c r="L3920" s="209"/>
      <c r="M3920" s="214"/>
      <c r="N3920" s="209" t="s">
        <v>18765</v>
      </c>
      <c r="O3920" s="215" t="s">
        <v>18766</v>
      </c>
      <c r="P3920" s="215" t="s">
        <v>18835</v>
      </c>
      <c r="Q3920" s="215" t="s">
        <v>18836</v>
      </c>
      <c r="S3920" s="208"/>
    </row>
    <row r="3921" spans="1:17" s="208" customFormat="1" ht="12">
      <c r="A3921" s="209" t="str">
        <f t="shared" si="122"/>
        <v>1310427031164688495</v>
      </c>
      <c r="B3921" s="210" t="s">
        <v>19538</v>
      </c>
      <c r="C3921" s="211" t="s">
        <v>349</v>
      </c>
      <c r="D3921" s="211" t="s">
        <v>349</v>
      </c>
      <c r="E3921" s="211" t="s">
        <v>17914</v>
      </c>
      <c r="F3921" s="211" t="s">
        <v>348</v>
      </c>
      <c r="G3921" s="211" t="s">
        <v>2352</v>
      </c>
      <c r="H3921" s="212" t="s">
        <v>2353</v>
      </c>
      <c r="I3921" s="213" t="s">
        <v>350</v>
      </c>
      <c r="J3921" s="201" t="str">
        <f t="shared" si="123"/>
        <v>0734</v>
      </c>
      <c r="K3921" s="209"/>
      <c r="L3921" s="209"/>
      <c r="M3921" s="214"/>
      <c r="N3921" s="209" t="s">
        <v>18765</v>
      </c>
      <c r="O3921" s="215" t="s">
        <v>18766</v>
      </c>
      <c r="P3921" s="215" t="s">
        <v>18835</v>
      </c>
      <c r="Q3921" s="215" t="s">
        <v>18836</v>
      </c>
    </row>
    <row r="3922" spans="1:17" s="208" customFormat="1" ht="12">
      <c r="A3922" s="209" t="str">
        <f t="shared" si="122"/>
        <v>2060832011164688495</v>
      </c>
      <c r="B3922" s="210" t="s">
        <v>19538</v>
      </c>
      <c r="C3922" s="211" t="s">
        <v>349</v>
      </c>
      <c r="D3922" s="211" t="s">
        <v>349</v>
      </c>
      <c r="E3922" s="211" t="s">
        <v>348</v>
      </c>
      <c r="F3922" s="211" t="s">
        <v>348</v>
      </c>
      <c r="G3922" s="211" t="s">
        <v>2352</v>
      </c>
      <c r="H3922" s="212" t="s">
        <v>2353</v>
      </c>
      <c r="I3922" s="213" t="s">
        <v>350</v>
      </c>
      <c r="J3922" s="201" t="str">
        <f t="shared" si="123"/>
        <v>0734</v>
      </c>
      <c r="K3922" s="209"/>
      <c r="L3922" s="209"/>
      <c r="M3922" s="214"/>
      <c r="N3922" s="209" t="s">
        <v>18765</v>
      </c>
      <c r="O3922" s="215" t="s">
        <v>18766</v>
      </c>
      <c r="P3922" s="215" t="s">
        <v>18835</v>
      </c>
      <c r="Q3922" s="215" t="s">
        <v>18836</v>
      </c>
    </row>
    <row r="3923" spans="1:17" s="208" customFormat="1" ht="12">
      <c r="A3923" s="209" t="str">
        <f t="shared" si="122"/>
        <v>2060832031164688495</v>
      </c>
      <c r="B3923" s="210" t="s">
        <v>19538</v>
      </c>
      <c r="C3923" s="211" t="s">
        <v>349</v>
      </c>
      <c r="D3923" s="211" t="s">
        <v>349</v>
      </c>
      <c r="E3923" s="211" t="s">
        <v>17916</v>
      </c>
      <c r="F3923" s="211" t="s">
        <v>348</v>
      </c>
      <c r="G3923" s="211" t="s">
        <v>2352</v>
      </c>
      <c r="H3923" s="212" t="s">
        <v>2353</v>
      </c>
      <c r="I3923" s="213" t="s">
        <v>350</v>
      </c>
      <c r="J3923" s="201" t="str">
        <f t="shared" si="123"/>
        <v>0734</v>
      </c>
      <c r="K3923" s="209"/>
      <c r="L3923" s="209"/>
      <c r="M3923" s="214"/>
      <c r="N3923" s="209" t="s">
        <v>18765</v>
      </c>
      <c r="O3923" s="215" t="s">
        <v>18766</v>
      </c>
      <c r="P3923" s="215" t="s">
        <v>18835</v>
      </c>
      <c r="Q3923" s="215" t="s">
        <v>18836</v>
      </c>
    </row>
    <row r="3924" spans="1:17" s="208" customFormat="1" ht="12">
      <c r="A3924" s="209" t="str">
        <f t="shared" si="122"/>
        <v>##1164688495</v>
      </c>
      <c r="B3924" s="210" t="s">
        <v>19538</v>
      </c>
      <c r="C3924" s="211" t="s">
        <v>349</v>
      </c>
      <c r="D3924" s="211" t="s">
        <v>349</v>
      </c>
      <c r="E3924" s="211" t="s">
        <v>3649</v>
      </c>
      <c r="F3924" s="211" t="s">
        <v>348</v>
      </c>
      <c r="G3924" s="211" t="s">
        <v>2352</v>
      </c>
      <c r="H3924" s="212" t="s">
        <v>2353</v>
      </c>
      <c r="I3924" s="213" t="s">
        <v>350</v>
      </c>
      <c r="J3924" s="201" t="str">
        <f t="shared" si="123"/>
        <v>0734</v>
      </c>
      <c r="K3924" s="209" t="s">
        <v>14592</v>
      </c>
      <c r="L3924" s="209"/>
      <c r="M3924" s="214"/>
      <c r="N3924" s="209" t="s">
        <v>18765</v>
      </c>
      <c r="O3924" s="215" t="s">
        <v>18766</v>
      </c>
      <c r="P3924" s="215" t="s">
        <v>18835</v>
      </c>
      <c r="Q3924" s="215" t="s">
        <v>18836</v>
      </c>
    </row>
    <row r="3925" spans="1:17" s="208" customFormat="1" ht="12">
      <c r="A3925" s="209" t="str">
        <f t="shared" si="122"/>
        <v>1F-QMA0000024915851164688495</v>
      </c>
      <c r="B3925" s="210" t="s">
        <v>19538</v>
      </c>
      <c r="C3925" s="211" t="s">
        <v>349</v>
      </c>
      <c r="D3925" s="211" t="s">
        <v>349</v>
      </c>
      <c r="E3925" s="211" t="s">
        <v>17915</v>
      </c>
      <c r="F3925" s="211" t="s">
        <v>348</v>
      </c>
      <c r="G3925" s="211" t="s">
        <v>2352</v>
      </c>
      <c r="H3925" s="212" t="s">
        <v>2353</v>
      </c>
      <c r="I3925" s="213" t="s">
        <v>350</v>
      </c>
      <c r="J3925" s="201" t="str">
        <f t="shared" si="123"/>
        <v>0734</v>
      </c>
      <c r="K3925" s="209"/>
      <c r="L3925" s="209"/>
      <c r="M3925" s="214"/>
      <c r="N3925" s="209" t="s">
        <v>18765</v>
      </c>
      <c r="O3925" s="215" t="s">
        <v>18766</v>
      </c>
      <c r="P3925" s="215" t="s">
        <v>18835</v>
      </c>
      <c r="Q3925" s="215" t="s">
        <v>18836</v>
      </c>
    </row>
    <row r="3926" spans="1:17" s="208" customFormat="1" ht="12">
      <c r="A3926" s="209" t="str">
        <f t="shared" si="122"/>
        <v>1335457041114903523</v>
      </c>
      <c r="B3926" s="210" t="s">
        <v>19539</v>
      </c>
      <c r="C3926" s="211" t="s">
        <v>542</v>
      </c>
      <c r="D3926" s="211" t="s">
        <v>542</v>
      </c>
      <c r="E3926" s="211" t="s">
        <v>17917</v>
      </c>
      <c r="F3926" s="211" t="s">
        <v>541</v>
      </c>
      <c r="G3926" s="211" t="s">
        <v>2229</v>
      </c>
      <c r="H3926" s="212" t="s">
        <v>2453</v>
      </c>
      <c r="I3926" s="213" t="s">
        <v>543</v>
      </c>
      <c r="J3926" s="201" t="str">
        <f t="shared" si="123"/>
        <v>0735</v>
      </c>
      <c r="K3926" s="209"/>
      <c r="L3926" s="209"/>
      <c r="M3926" s="214"/>
      <c r="N3926" s="209" t="s">
        <v>18777</v>
      </c>
      <c r="O3926" s="215" t="s">
        <v>18778</v>
      </c>
      <c r="P3926" s="215" t="s">
        <v>18773</v>
      </c>
      <c r="Q3926" s="215" t="s">
        <v>18774</v>
      </c>
    </row>
    <row r="3927" spans="1:17" s="208" customFormat="1" ht="12">
      <c r="A3927" s="209" t="str">
        <f t="shared" si="122"/>
        <v>1335457051114903523</v>
      </c>
      <c r="B3927" s="210" t="s">
        <v>19539</v>
      </c>
      <c r="C3927" s="211" t="s">
        <v>542</v>
      </c>
      <c r="D3927" s="211" t="s">
        <v>542</v>
      </c>
      <c r="E3927" s="211" t="s">
        <v>17918</v>
      </c>
      <c r="F3927" s="211" t="s">
        <v>541</v>
      </c>
      <c r="G3927" s="211" t="s">
        <v>2229</v>
      </c>
      <c r="H3927" s="212" t="s">
        <v>2453</v>
      </c>
      <c r="I3927" s="213" t="s">
        <v>543</v>
      </c>
      <c r="J3927" s="201" t="str">
        <f t="shared" si="123"/>
        <v>0735</v>
      </c>
      <c r="K3927" s="209"/>
      <c r="L3927" s="209"/>
      <c r="M3927" s="214"/>
      <c r="N3927" s="209" t="s">
        <v>18777</v>
      </c>
      <c r="O3927" s="215" t="s">
        <v>18778</v>
      </c>
      <c r="P3927" s="215" t="s">
        <v>18773</v>
      </c>
      <c r="Q3927" s="215" t="s">
        <v>18774</v>
      </c>
    </row>
    <row r="3928" spans="1:17" s="208" customFormat="1" ht="12">
      <c r="A3928" s="209" t="str">
        <f t="shared" si="122"/>
        <v>1335457081114903523</v>
      </c>
      <c r="B3928" s="210" t="s">
        <v>19539</v>
      </c>
      <c r="C3928" s="211" t="s">
        <v>542</v>
      </c>
      <c r="D3928" s="211" t="s">
        <v>542</v>
      </c>
      <c r="E3928" s="211" t="s">
        <v>17920</v>
      </c>
      <c r="F3928" s="211" t="s">
        <v>541</v>
      </c>
      <c r="G3928" s="211" t="s">
        <v>2229</v>
      </c>
      <c r="H3928" s="212" t="s">
        <v>2453</v>
      </c>
      <c r="I3928" s="213" t="s">
        <v>543</v>
      </c>
      <c r="J3928" s="201" t="str">
        <f t="shared" si="123"/>
        <v>0735</v>
      </c>
      <c r="K3928" s="209" t="s">
        <v>9153</v>
      </c>
      <c r="L3928" s="209"/>
      <c r="M3928" s="214"/>
      <c r="N3928" s="209" t="s">
        <v>18777</v>
      </c>
      <c r="O3928" s="215" t="s">
        <v>18778</v>
      </c>
      <c r="P3928" s="215" t="s">
        <v>18773</v>
      </c>
      <c r="Q3928" s="215" t="s">
        <v>18774</v>
      </c>
    </row>
    <row r="3929" spans="1:17" s="208" customFormat="1" ht="12">
      <c r="A3929" s="209" t="str">
        <f t="shared" si="122"/>
        <v>1335457081295839991</v>
      </c>
      <c r="B3929" s="210" t="s">
        <v>19539</v>
      </c>
      <c r="C3929" s="211" t="s">
        <v>17919</v>
      </c>
      <c r="D3929" s="211" t="s">
        <v>542</v>
      </c>
      <c r="E3929" s="211" t="s">
        <v>17920</v>
      </c>
      <c r="F3929" s="211" t="s">
        <v>541</v>
      </c>
      <c r="G3929" s="211" t="s">
        <v>2229</v>
      </c>
      <c r="H3929" s="212" t="s">
        <v>2453</v>
      </c>
      <c r="I3929" s="213" t="s">
        <v>543</v>
      </c>
      <c r="J3929" s="201" t="str">
        <f t="shared" si="123"/>
        <v>0735</v>
      </c>
      <c r="K3929" s="209"/>
      <c r="L3929" s="209"/>
      <c r="M3929" s="214"/>
      <c r="N3929" s="209" t="s">
        <v>18777</v>
      </c>
      <c r="O3929" s="215" t="s">
        <v>18778</v>
      </c>
      <c r="P3929" s="215" t="s">
        <v>18773</v>
      </c>
      <c r="Q3929" s="215" t="s">
        <v>18774</v>
      </c>
    </row>
    <row r="3930" spans="1:17" s="208" customFormat="1" ht="12">
      <c r="A3930" s="209" t="str">
        <f t="shared" si="122"/>
        <v>2073116011114903523</v>
      </c>
      <c r="B3930" s="210" t="s">
        <v>19539</v>
      </c>
      <c r="C3930" s="211" t="s">
        <v>542</v>
      </c>
      <c r="D3930" s="211" t="s">
        <v>542</v>
      </c>
      <c r="E3930" s="211" t="s">
        <v>541</v>
      </c>
      <c r="F3930" s="211" t="s">
        <v>541</v>
      </c>
      <c r="G3930" s="211" t="s">
        <v>2229</v>
      </c>
      <c r="H3930" s="212" t="s">
        <v>2453</v>
      </c>
      <c r="I3930" s="213" t="s">
        <v>543</v>
      </c>
      <c r="J3930" s="201" t="str">
        <f t="shared" si="123"/>
        <v>0735</v>
      </c>
      <c r="K3930" s="209"/>
      <c r="L3930" s="209"/>
      <c r="M3930" s="214"/>
      <c r="N3930" s="209" t="s">
        <v>18777</v>
      </c>
      <c r="O3930" s="215" t="s">
        <v>18778</v>
      </c>
      <c r="P3930" s="215" t="s">
        <v>18773</v>
      </c>
      <c r="Q3930" s="215" t="s">
        <v>18774</v>
      </c>
    </row>
    <row r="3931" spans="1:17" s="208" customFormat="1" ht="12">
      <c r="A3931" s="209" t="str">
        <f t="shared" si="122"/>
        <v>2073116011295839991</v>
      </c>
      <c r="B3931" s="210" t="s">
        <v>19539</v>
      </c>
      <c r="C3931" s="211" t="s">
        <v>17919</v>
      </c>
      <c r="D3931" s="211" t="s">
        <v>542</v>
      </c>
      <c r="E3931" s="211" t="s">
        <v>541</v>
      </c>
      <c r="F3931" s="211" t="s">
        <v>541</v>
      </c>
      <c r="G3931" s="211" t="s">
        <v>2229</v>
      </c>
      <c r="H3931" s="212" t="s">
        <v>2453</v>
      </c>
      <c r="I3931" s="213" t="s">
        <v>543</v>
      </c>
      <c r="J3931" s="201" t="str">
        <f t="shared" si="123"/>
        <v>0735</v>
      </c>
      <c r="K3931" s="209" t="s">
        <v>9256</v>
      </c>
      <c r="L3931" s="209"/>
      <c r="M3931" s="214"/>
      <c r="N3931" s="209" t="s">
        <v>18777</v>
      </c>
      <c r="O3931" s="215" t="s">
        <v>18778</v>
      </c>
      <c r="P3931" s="215" t="s">
        <v>18773</v>
      </c>
      <c r="Q3931" s="215" t="s">
        <v>18774</v>
      </c>
    </row>
    <row r="3932" spans="1:17" s="208" customFormat="1" ht="12">
      <c r="A3932" s="209" t="str">
        <f t="shared" si="122"/>
        <v>2073116031023297082</v>
      </c>
      <c r="B3932" s="210" t="s">
        <v>19539</v>
      </c>
      <c r="C3932" s="211" t="s">
        <v>17922</v>
      </c>
      <c r="D3932" s="211" t="s">
        <v>542</v>
      </c>
      <c r="E3932" s="211" t="s">
        <v>17923</v>
      </c>
      <c r="F3932" s="211" t="s">
        <v>541</v>
      </c>
      <c r="G3932" s="211" t="s">
        <v>2229</v>
      </c>
      <c r="H3932" s="212" t="s">
        <v>2453</v>
      </c>
      <c r="I3932" s="213" t="s">
        <v>543</v>
      </c>
      <c r="J3932" s="201" t="str">
        <f t="shared" si="123"/>
        <v>0735</v>
      </c>
      <c r="K3932" s="209"/>
      <c r="L3932" s="209"/>
      <c r="M3932" s="214"/>
      <c r="N3932" s="209" t="s">
        <v>18777</v>
      </c>
      <c r="O3932" s="215" t="s">
        <v>18778</v>
      </c>
      <c r="P3932" s="215" t="s">
        <v>18773</v>
      </c>
      <c r="Q3932" s="215" t="s">
        <v>18774</v>
      </c>
    </row>
    <row r="3933" spans="1:17" s="208" customFormat="1" ht="12">
      <c r="A3933" s="209" t="str">
        <f t="shared" si="122"/>
        <v>2073116031114903523</v>
      </c>
      <c r="B3933" s="210" t="s">
        <v>19539</v>
      </c>
      <c r="C3933" s="211" t="s">
        <v>542</v>
      </c>
      <c r="D3933" s="211" t="s">
        <v>542</v>
      </c>
      <c r="E3933" s="211" t="s">
        <v>17923</v>
      </c>
      <c r="F3933" s="211" t="s">
        <v>541</v>
      </c>
      <c r="G3933" s="211" t="s">
        <v>2229</v>
      </c>
      <c r="H3933" s="212" t="s">
        <v>2453</v>
      </c>
      <c r="I3933" s="213" t="s">
        <v>543</v>
      </c>
      <c r="J3933" s="201" t="str">
        <f t="shared" si="123"/>
        <v>0735</v>
      </c>
      <c r="K3933" s="209"/>
      <c r="L3933" s="209"/>
      <c r="M3933" s="214"/>
      <c r="N3933" s="209" t="s">
        <v>18777</v>
      </c>
      <c r="O3933" s="215" t="s">
        <v>18778</v>
      </c>
      <c r="P3933" s="215" t="s">
        <v>18773</v>
      </c>
      <c r="Q3933" s="215" t="s">
        <v>18774</v>
      </c>
    </row>
    <row r="3934" spans="1:17" s="208" customFormat="1" ht="12">
      <c r="A3934" s="209" t="str">
        <f t="shared" si="122"/>
        <v>2073116041295839991</v>
      </c>
      <c r="B3934" s="210" t="s">
        <v>19539</v>
      </c>
      <c r="C3934" s="211" t="s">
        <v>17919</v>
      </c>
      <c r="D3934" s="211" t="s">
        <v>542</v>
      </c>
      <c r="E3934" s="211" t="s">
        <v>17924</v>
      </c>
      <c r="F3934" s="211" t="s">
        <v>541</v>
      </c>
      <c r="G3934" s="211" t="s">
        <v>2229</v>
      </c>
      <c r="H3934" s="212" t="s">
        <v>2453</v>
      </c>
      <c r="I3934" s="213" t="s">
        <v>543</v>
      </c>
      <c r="J3934" s="201" t="str">
        <f t="shared" si="123"/>
        <v>0735</v>
      </c>
      <c r="K3934" s="209"/>
      <c r="L3934" s="209"/>
      <c r="M3934" s="214"/>
      <c r="N3934" s="209" t="s">
        <v>18777</v>
      </c>
      <c r="O3934" s="215" t="s">
        <v>18778</v>
      </c>
      <c r="P3934" s="215" t="s">
        <v>18773</v>
      </c>
      <c r="Q3934" s="215" t="s">
        <v>18774</v>
      </c>
    </row>
    <row r="3935" spans="1:17" s="208" customFormat="1" ht="12">
      <c r="A3935" s="209" t="str">
        <f t="shared" si="122"/>
        <v>##1114903523</v>
      </c>
      <c r="B3935" s="210" t="s">
        <v>19539</v>
      </c>
      <c r="C3935" s="211" t="s">
        <v>542</v>
      </c>
      <c r="D3935" s="211" t="s">
        <v>542</v>
      </c>
      <c r="E3935" s="211" t="s">
        <v>3649</v>
      </c>
      <c r="F3935" s="211" t="s">
        <v>541</v>
      </c>
      <c r="G3935" s="211" t="s">
        <v>2229</v>
      </c>
      <c r="H3935" s="212" t="s">
        <v>2453</v>
      </c>
      <c r="I3935" s="213" t="s">
        <v>543</v>
      </c>
      <c r="J3935" s="201" t="str">
        <f t="shared" si="123"/>
        <v>0735</v>
      </c>
      <c r="K3935" s="209"/>
      <c r="L3935" s="209"/>
      <c r="M3935" s="214"/>
      <c r="N3935" s="209" t="s">
        <v>18777</v>
      </c>
      <c r="O3935" s="215" t="s">
        <v>18778</v>
      </c>
      <c r="P3935" s="215" t="s">
        <v>18773</v>
      </c>
      <c r="Q3935" s="215" t="s">
        <v>18774</v>
      </c>
    </row>
    <row r="3936" spans="1:17" s="208" customFormat="1" ht="12">
      <c r="A3936" s="209" t="str">
        <f t="shared" si="122"/>
        <v>1F-QMA0000028545881114903523</v>
      </c>
      <c r="B3936" s="210" t="s">
        <v>19539</v>
      </c>
      <c r="C3936" s="211" t="s">
        <v>542</v>
      </c>
      <c r="D3936" s="211" t="s">
        <v>542</v>
      </c>
      <c r="E3936" s="211" t="s">
        <v>17921</v>
      </c>
      <c r="F3936" s="211" t="s">
        <v>541</v>
      </c>
      <c r="G3936" s="211" t="s">
        <v>2229</v>
      </c>
      <c r="H3936" s="212" t="s">
        <v>2453</v>
      </c>
      <c r="I3936" s="213" t="s">
        <v>543</v>
      </c>
      <c r="J3936" s="201" t="str">
        <f t="shared" si="123"/>
        <v>0735</v>
      </c>
      <c r="K3936" s="209"/>
      <c r="L3936" s="209"/>
      <c r="M3936" s="214"/>
      <c r="N3936" s="209" t="s">
        <v>18777</v>
      </c>
      <c r="O3936" s="215" t="s">
        <v>18778</v>
      </c>
      <c r="P3936" s="215" t="s">
        <v>18773</v>
      </c>
      <c r="Q3936" s="215" t="s">
        <v>18774</v>
      </c>
    </row>
    <row r="3937" spans="1:17" s="208" customFormat="1" ht="12">
      <c r="A3937" s="209" t="str">
        <f t="shared" si="122"/>
        <v>2080137011619115383</v>
      </c>
      <c r="B3937" s="210" t="s">
        <v>19540</v>
      </c>
      <c r="C3937" s="211" t="s">
        <v>1043</v>
      </c>
      <c r="D3937" s="211" t="s">
        <v>1043</v>
      </c>
      <c r="E3937" s="211" t="s">
        <v>1042</v>
      </c>
      <c r="F3937" s="211" t="s">
        <v>1042</v>
      </c>
      <c r="G3937" s="211" t="s">
        <v>1797</v>
      </c>
      <c r="H3937" s="212" t="s">
        <v>2410</v>
      </c>
      <c r="I3937" s="213" t="s">
        <v>19541</v>
      </c>
      <c r="J3937" s="201" t="str">
        <f t="shared" si="123"/>
        <v>0736</v>
      </c>
      <c r="K3937" s="209"/>
      <c r="L3937" s="209"/>
      <c r="M3937" s="214"/>
      <c r="N3937" s="209" t="s">
        <v>18777</v>
      </c>
      <c r="O3937" s="215" t="s">
        <v>18778</v>
      </c>
      <c r="P3937" s="215" t="s">
        <v>18937</v>
      </c>
      <c r="Q3937" s="215" t="s">
        <v>18938</v>
      </c>
    </row>
    <row r="3938" spans="1:17" s="208" customFormat="1" ht="12">
      <c r="A3938" s="209" t="str">
        <f t="shared" si="122"/>
        <v>2080137021619115383</v>
      </c>
      <c r="B3938" s="210" t="s">
        <v>19540</v>
      </c>
      <c r="C3938" s="211" t="s">
        <v>1043</v>
      </c>
      <c r="D3938" s="211" t="s">
        <v>1043</v>
      </c>
      <c r="E3938" s="211" t="s">
        <v>17926</v>
      </c>
      <c r="F3938" s="211" t="s">
        <v>1042</v>
      </c>
      <c r="G3938" s="211" t="s">
        <v>1797</v>
      </c>
      <c r="H3938" s="212" t="s">
        <v>2410</v>
      </c>
      <c r="I3938" s="213" t="s">
        <v>19541</v>
      </c>
      <c r="J3938" s="201" t="str">
        <f t="shared" si="123"/>
        <v>0736</v>
      </c>
      <c r="K3938" s="209"/>
      <c r="L3938" s="209"/>
      <c r="M3938" s="214"/>
      <c r="N3938" s="209" t="s">
        <v>18777</v>
      </c>
      <c r="O3938" s="215" t="s">
        <v>18778</v>
      </c>
      <c r="P3938" s="215" t="s">
        <v>18937</v>
      </c>
      <c r="Q3938" s="215" t="s">
        <v>18938</v>
      </c>
    </row>
    <row r="3939" spans="1:17" s="208" customFormat="1" ht="12">
      <c r="A3939" s="209" t="str">
        <f t="shared" si="122"/>
        <v>2080137031619115383</v>
      </c>
      <c r="B3939" s="210" t="s">
        <v>19540</v>
      </c>
      <c r="C3939" s="211" t="s">
        <v>1043</v>
      </c>
      <c r="D3939" s="211" t="s">
        <v>1043</v>
      </c>
      <c r="E3939" s="211" t="s">
        <v>17927</v>
      </c>
      <c r="F3939" s="211" t="s">
        <v>1042</v>
      </c>
      <c r="G3939" s="211" t="s">
        <v>1797</v>
      </c>
      <c r="H3939" s="212" t="s">
        <v>2410</v>
      </c>
      <c r="I3939" s="213" t="s">
        <v>19541</v>
      </c>
      <c r="J3939" s="201" t="str">
        <f t="shared" si="123"/>
        <v>0736</v>
      </c>
      <c r="K3939" s="209"/>
      <c r="L3939" s="209"/>
      <c r="M3939" s="214"/>
      <c r="N3939" s="209" t="s">
        <v>18777</v>
      </c>
      <c r="O3939" s="215" t="s">
        <v>18778</v>
      </c>
      <c r="P3939" s="215" t="s">
        <v>18937</v>
      </c>
      <c r="Q3939" s="215" t="s">
        <v>18938</v>
      </c>
    </row>
    <row r="3940" spans="1:17" s="208" customFormat="1" ht="12">
      <c r="A3940" s="209" t="str">
        <f t="shared" si="122"/>
        <v>##1619115383</v>
      </c>
      <c r="B3940" s="210" t="s">
        <v>19540</v>
      </c>
      <c r="C3940" s="211" t="s">
        <v>1043</v>
      </c>
      <c r="D3940" s="211" t="s">
        <v>1043</v>
      </c>
      <c r="E3940" s="211" t="s">
        <v>3649</v>
      </c>
      <c r="F3940" s="211" t="s">
        <v>1042</v>
      </c>
      <c r="G3940" s="211" t="s">
        <v>1797</v>
      </c>
      <c r="H3940" s="212" t="s">
        <v>2410</v>
      </c>
      <c r="I3940" s="213" t="s">
        <v>19541</v>
      </c>
      <c r="J3940" s="201" t="str">
        <f t="shared" si="123"/>
        <v>0736</v>
      </c>
      <c r="K3940" s="209"/>
      <c r="L3940" s="209"/>
      <c r="M3940" s="214"/>
      <c r="N3940" s="209" t="s">
        <v>18777</v>
      </c>
      <c r="O3940" s="215" t="s">
        <v>18778</v>
      </c>
      <c r="P3940" s="215" t="s">
        <v>18937</v>
      </c>
      <c r="Q3940" s="215" t="s">
        <v>18938</v>
      </c>
    </row>
    <row r="3941" spans="1:17" s="208" customFormat="1" ht="12">
      <c r="A3941" s="209" t="str">
        <f t="shared" si="122"/>
        <v>1Q-H0HH005D021619115383</v>
      </c>
      <c r="B3941" s="210" t="s">
        <v>19540</v>
      </c>
      <c r="C3941" s="211" t="s">
        <v>1043</v>
      </c>
      <c r="D3941" s="211" t="s">
        <v>1043</v>
      </c>
      <c r="E3941" s="211" t="s">
        <v>17925</v>
      </c>
      <c r="F3941" s="211" t="s">
        <v>1042</v>
      </c>
      <c r="G3941" s="211" t="s">
        <v>1797</v>
      </c>
      <c r="H3941" s="212" t="s">
        <v>2410</v>
      </c>
      <c r="I3941" s="213" t="s">
        <v>19541</v>
      </c>
      <c r="J3941" s="201" t="str">
        <f t="shared" si="123"/>
        <v>0736</v>
      </c>
      <c r="K3941" s="209"/>
      <c r="L3941" s="209"/>
      <c r="M3941" s="214"/>
      <c r="N3941" s="209" t="s">
        <v>18777</v>
      </c>
      <c r="O3941" s="215" t="s">
        <v>18778</v>
      </c>
      <c r="P3941" s="215" t="s">
        <v>18937</v>
      </c>
      <c r="Q3941" s="215" t="s">
        <v>18938</v>
      </c>
    </row>
    <row r="3942" spans="1:17" s="208" customFormat="1" ht="12">
      <c r="A3942" s="209" t="str">
        <f t="shared" si="122"/>
        <v>56-F05SMCHHSP1619115383</v>
      </c>
      <c r="B3942" s="210" t="s">
        <v>19540</v>
      </c>
      <c r="C3942" s="211" t="s">
        <v>1043</v>
      </c>
      <c r="D3942" s="211" t="s">
        <v>1043</v>
      </c>
      <c r="E3942" s="211" t="s">
        <v>17928</v>
      </c>
      <c r="F3942" s="211" t="s">
        <v>1042</v>
      </c>
      <c r="G3942" s="211" t="s">
        <v>1797</v>
      </c>
      <c r="H3942" s="212" t="s">
        <v>2410</v>
      </c>
      <c r="I3942" s="213" t="s">
        <v>19541</v>
      </c>
      <c r="J3942" s="201" t="str">
        <f t="shared" si="123"/>
        <v>0736</v>
      </c>
      <c r="K3942" s="209"/>
      <c r="L3942" s="209"/>
      <c r="M3942" s="214"/>
      <c r="N3942" s="209" t="s">
        <v>18777</v>
      </c>
      <c r="O3942" s="215" t="s">
        <v>18778</v>
      </c>
      <c r="P3942" s="215" t="s">
        <v>18937</v>
      </c>
      <c r="Q3942" s="215" t="s">
        <v>18938</v>
      </c>
    </row>
    <row r="3943" spans="1:17" s="208" customFormat="1" ht="12">
      <c r="A3943" s="209" t="str">
        <f t="shared" si="122"/>
        <v>1815441011881823151</v>
      </c>
      <c r="B3943" s="210" t="s">
        <v>19542</v>
      </c>
      <c r="C3943" s="211" t="s">
        <v>17929</v>
      </c>
      <c r="D3943" s="211" t="s">
        <v>17929</v>
      </c>
      <c r="E3943" s="211" t="s">
        <v>17930</v>
      </c>
      <c r="F3943" s="211" t="s">
        <v>17931</v>
      </c>
      <c r="G3943" s="211" t="s">
        <v>17932</v>
      </c>
      <c r="H3943" s="212" t="s">
        <v>17933</v>
      </c>
      <c r="I3943" s="213" t="s">
        <v>19543</v>
      </c>
      <c r="J3943" s="201" t="str">
        <f t="shared" si="123"/>
        <v>0738</v>
      </c>
      <c r="K3943" s="209"/>
      <c r="L3943" s="209"/>
      <c r="M3943" s="214"/>
      <c r="N3943" s="209" t="s">
        <v>18777</v>
      </c>
      <c r="O3943" s="215" t="s">
        <v>18778</v>
      </c>
      <c r="P3943" s="215" t="s">
        <v>18767</v>
      </c>
      <c r="Q3943" s="215" t="s">
        <v>18768</v>
      </c>
    </row>
    <row r="3944" spans="1:17" s="208" customFormat="1" ht="12">
      <c r="A3944" s="209" t="str">
        <f t="shared" si="122"/>
        <v>1815441021851323240</v>
      </c>
      <c r="B3944" s="210" t="s">
        <v>19542</v>
      </c>
      <c r="C3944" s="211" t="s">
        <v>17934</v>
      </c>
      <c r="D3944" s="211" t="s">
        <v>17929</v>
      </c>
      <c r="E3944" s="211" t="s">
        <v>17935</v>
      </c>
      <c r="F3944" s="211" t="s">
        <v>17931</v>
      </c>
      <c r="G3944" s="211" t="s">
        <v>17932</v>
      </c>
      <c r="H3944" s="212" t="s">
        <v>17933</v>
      </c>
      <c r="I3944" s="213" t="s">
        <v>19543</v>
      </c>
      <c r="J3944" s="201" t="str">
        <f t="shared" si="123"/>
        <v>0738</v>
      </c>
      <c r="K3944" s="209"/>
      <c r="L3944" s="209"/>
      <c r="M3944" s="214"/>
      <c r="N3944" s="209" t="s">
        <v>18777</v>
      </c>
      <c r="O3944" s="215" t="s">
        <v>18778</v>
      </c>
      <c r="P3944" s="215" t="s">
        <v>18767</v>
      </c>
      <c r="Q3944" s="215" t="s">
        <v>18768</v>
      </c>
    </row>
    <row r="3945" spans="1:17" s="208" customFormat="1" ht="12">
      <c r="A3945" s="209" t="str">
        <f t="shared" si="122"/>
        <v>2055030011881823151</v>
      </c>
      <c r="B3945" s="210" t="s">
        <v>19542</v>
      </c>
      <c r="C3945" s="211" t="s">
        <v>17929</v>
      </c>
      <c r="D3945" s="211" t="s">
        <v>17929</v>
      </c>
      <c r="E3945" s="211" t="s">
        <v>17936</v>
      </c>
      <c r="F3945" s="211" t="s">
        <v>17931</v>
      </c>
      <c r="G3945" s="211" t="s">
        <v>17932</v>
      </c>
      <c r="H3945" s="212" t="s">
        <v>17933</v>
      </c>
      <c r="I3945" s="213" t="s">
        <v>19543</v>
      </c>
      <c r="J3945" s="201" t="str">
        <f t="shared" si="123"/>
        <v>0738</v>
      </c>
      <c r="K3945" s="209"/>
      <c r="L3945" s="209"/>
      <c r="M3945" s="214"/>
      <c r="N3945" s="209" t="s">
        <v>18777</v>
      </c>
      <c r="O3945" s="215" t="s">
        <v>18778</v>
      </c>
      <c r="P3945" s="215" t="s">
        <v>18767</v>
      </c>
      <c r="Q3945" s="215" t="s">
        <v>18768</v>
      </c>
    </row>
    <row r="3946" spans="1:17" s="208" customFormat="1" ht="12">
      <c r="A3946" s="209" t="str">
        <f t="shared" si="122"/>
        <v>2083974011881823151</v>
      </c>
      <c r="B3946" s="210" t="s">
        <v>19542</v>
      </c>
      <c r="C3946" s="211" t="s">
        <v>17929</v>
      </c>
      <c r="D3946" s="211" t="s">
        <v>17929</v>
      </c>
      <c r="E3946" s="211" t="s">
        <v>17931</v>
      </c>
      <c r="F3946" s="211" t="s">
        <v>17931</v>
      </c>
      <c r="G3946" s="211" t="s">
        <v>17932</v>
      </c>
      <c r="H3946" s="212" t="s">
        <v>17933</v>
      </c>
      <c r="I3946" s="213" t="s">
        <v>19543</v>
      </c>
      <c r="J3946" s="201" t="str">
        <f t="shared" si="123"/>
        <v>0738</v>
      </c>
      <c r="K3946" s="209"/>
      <c r="L3946" s="209"/>
      <c r="M3946" s="214"/>
      <c r="N3946" s="209" t="s">
        <v>18777</v>
      </c>
      <c r="O3946" s="215" t="s">
        <v>18778</v>
      </c>
      <c r="P3946" s="215" t="s">
        <v>18767</v>
      </c>
      <c r="Q3946" s="215" t="s">
        <v>18768</v>
      </c>
    </row>
    <row r="3947" spans="1:17" s="208" customFormat="1" ht="12">
      <c r="A3947" s="209" t="str">
        <f t="shared" si="122"/>
        <v>2083974021881823151</v>
      </c>
      <c r="B3947" s="210" t="s">
        <v>19542</v>
      </c>
      <c r="C3947" s="211" t="s">
        <v>17929</v>
      </c>
      <c r="D3947" s="211" t="s">
        <v>17929</v>
      </c>
      <c r="E3947" s="211" t="s">
        <v>17937</v>
      </c>
      <c r="F3947" s="211" t="s">
        <v>17931</v>
      </c>
      <c r="G3947" s="211" t="s">
        <v>17932</v>
      </c>
      <c r="H3947" s="212" t="s">
        <v>17933</v>
      </c>
      <c r="I3947" s="213" t="s">
        <v>19543</v>
      </c>
      <c r="J3947" s="201" t="str">
        <f t="shared" si="123"/>
        <v>0738</v>
      </c>
      <c r="K3947" s="209"/>
      <c r="L3947" s="209"/>
      <c r="M3947" s="214"/>
      <c r="N3947" s="209" t="s">
        <v>18777</v>
      </c>
      <c r="O3947" s="215" t="s">
        <v>18778</v>
      </c>
      <c r="P3947" s="215" t="s">
        <v>18767</v>
      </c>
      <c r="Q3947" s="215" t="s">
        <v>18768</v>
      </c>
    </row>
    <row r="3948" spans="1:17" s="208" customFormat="1" ht="12">
      <c r="A3948" s="209" t="str">
        <f t="shared" si="122"/>
        <v>2085128011548484967</v>
      </c>
      <c r="B3948" s="210" t="s">
        <v>19544</v>
      </c>
      <c r="C3948" s="211" t="s">
        <v>17938</v>
      </c>
      <c r="D3948" s="211" t="s">
        <v>17938</v>
      </c>
      <c r="E3948" s="211" t="s">
        <v>17939</v>
      </c>
      <c r="F3948" s="211" t="s">
        <v>17939</v>
      </c>
      <c r="G3948" s="211" t="s">
        <v>17940</v>
      </c>
      <c r="H3948" s="212" t="s">
        <v>17941</v>
      </c>
      <c r="I3948" s="213" t="s">
        <v>19545</v>
      </c>
      <c r="J3948" s="201" t="str">
        <f t="shared" si="123"/>
        <v>0739</v>
      </c>
      <c r="K3948" s="209"/>
      <c r="L3948" s="209"/>
      <c r="M3948" s="214"/>
      <c r="N3948" s="209" t="s">
        <v>18905</v>
      </c>
      <c r="O3948" s="215" t="s">
        <v>18906</v>
      </c>
      <c r="P3948" s="215" t="s">
        <v>18812</v>
      </c>
      <c r="Q3948" s="215" t="s">
        <v>18813</v>
      </c>
    </row>
    <row r="3949" spans="1:17" s="208" customFormat="1" ht="12">
      <c r="A3949" s="209" t="str">
        <f t="shared" si="122"/>
        <v>0941627011205880424</v>
      </c>
      <c r="B3949" s="210" t="s">
        <v>19546</v>
      </c>
      <c r="C3949" s="211" t="s">
        <v>17943</v>
      </c>
      <c r="D3949" s="211" t="s">
        <v>176</v>
      </c>
      <c r="E3949" s="211" t="s">
        <v>17944</v>
      </c>
      <c r="F3949" s="211" t="s">
        <v>175</v>
      </c>
      <c r="G3949" s="211" t="s">
        <v>2028</v>
      </c>
      <c r="H3949" s="212" t="s">
        <v>17942</v>
      </c>
      <c r="I3949" s="213" t="s">
        <v>177</v>
      </c>
      <c r="J3949" s="201" t="str">
        <f t="shared" si="123"/>
        <v>0740</v>
      </c>
      <c r="K3949" s="209" t="s">
        <v>16026</v>
      </c>
      <c r="L3949" s="240" t="s">
        <v>13094</v>
      </c>
      <c r="M3949" s="214">
        <v>44092</v>
      </c>
      <c r="N3949" s="209" t="s">
        <v>18765</v>
      </c>
      <c r="O3949" s="215" t="s">
        <v>18766</v>
      </c>
      <c r="P3949" s="215" t="s">
        <v>18800</v>
      </c>
      <c r="Q3949" s="215" t="s">
        <v>18801</v>
      </c>
    </row>
    <row r="3950" spans="1:17" s="208" customFormat="1" ht="12">
      <c r="A3950" s="209" t="str">
        <f t="shared" si="122"/>
        <v>0941627021205880424</v>
      </c>
      <c r="B3950" s="210" t="s">
        <v>19546</v>
      </c>
      <c r="C3950" s="211" t="s">
        <v>17943</v>
      </c>
      <c r="D3950" s="211" t="s">
        <v>176</v>
      </c>
      <c r="E3950" s="211" t="s">
        <v>17945</v>
      </c>
      <c r="F3950" s="211" t="s">
        <v>175</v>
      </c>
      <c r="G3950" s="211" t="s">
        <v>2028</v>
      </c>
      <c r="H3950" s="212" t="s">
        <v>17942</v>
      </c>
      <c r="I3950" s="213" t="s">
        <v>177</v>
      </c>
      <c r="J3950" s="201" t="str">
        <f t="shared" si="123"/>
        <v>0740</v>
      </c>
      <c r="K3950" s="209" t="s">
        <v>16026</v>
      </c>
      <c r="L3950" s="240" t="s">
        <v>13094</v>
      </c>
      <c r="M3950" s="214">
        <v>44092</v>
      </c>
      <c r="N3950" s="209" t="s">
        <v>18765</v>
      </c>
      <c r="O3950" s="215" t="s">
        <v>18766</v>
      </c>
      <c r="P3950" s="215" t="s">
        <v>18800</v>
      </c>
      <c r="Q3950" s="215" t="s">
        <v>18801</v>
      </c>
    </row>
    <row r="3951" spans="1:17" s="208" customFormat="1" ht="12">
      <c r="A3951" s="209" t="str">
        <f t="shared" si="122"/>
        <v>0941627021770717167</v>
      </c>
      <c r="B3951" s="210" t="s">
        <v>19546</v>
      </c>
      <c r="C3951" s="211" t="s">
        <v>17946</v>
      </c>
      <c r="D3951" s="211" t="s">
        <v>176</v>
      </c>
      <c r="E3951" s="211" t="s">
        <v>17945</v>
      </c>
      <c r="F3951" s="211" t="s">
        <v>175</v>
      </c>
      <c r="G3951" s="211" t="s">
        <v>2028</v>
      </c>
      <c r="H3951" s="212" t="s">
        <v>17942</v>
      </c>
      <c r="I3951" s="213" t="s">
        <v>177</v>
      </c>
      <c r="J3951" s="201" t="str">
        <f t="shared" si="123"/>
        <v>0740</v>
      </c>
      <c r="K3951" s="209" t="s">
        <v>16026</v>
      </c>
      <c r="L3951" s="240" t="s">
        <v>13094</v>
      </c>
      <c r="M3951" s="214">
        <v>44092</v>
      </c>
      <c r="N3951" s="209" t="s">
        <v>18765</v>
      </c>
      <c r="O3951" s="215" t="s">
        <v>18766</v>
      </c>
      <c r="P3951" s="215" t="s">
        <v>18800</v>
      </c>
      <c r="Q3951" s="215" t="s">
        <v>18801</v>
      </c>
    </row>
    <row r="3952" spans="1:17" s="208" customFormat="1" ht="12">
      <c r="A3952" s="209" t="str">
        <f t="shared" si="122"/>
        <v>0941627021942437967</v>
      </c>
      <c r="B3952" s="210" t="s">
        <v>19546</v>
      </c>
      <c r="C3952" s="211" t="s">
        <v>17947</v>
      </c>
      <c r="D3952" s="211" t="s">
        <v>176</v>
      </c>
      <c r="E3952" s="211" t="s">
        <v>17945</v>
      </c>
      <c r="F3952" s="211" t="s">
        <v>175</v>
      </c>
      <c r="G3952" s="211" t="s">
        <v>2028</v>
      </c>
      <c r="H3952" s="212" t="s">
        <v>17942</v>
      </c>
      <c r="I3952" s="213" t="s">
        <v>177</v>
      </c>
      <c r="J3952" s="201" t="str">
        <f t="shared" si="123"/>
        <v>0740</v>
      </c>
      <c r="K3952" s="209" t="s">
        <v>16026</v>
      </c>
      <c r="L3952" s="240" t="s">
        <v>13094</v>
      </c>
      <c r="M3952" s="214">
        <v>44092</v>
      </c>
      <c r="N3952" s="209" t="s">
        <v>18765</v>
      </c>
      <c r="O3952" s="215" t="s">
        <v>18766</v>
      </c>
      <c r="P3952" s="215" t="s">
        <v>18800</v>
      </c>
      <c r="Q3952" s="215" t="s">
        <v>18801</v>
      </c>
    </row>
    <row r="3953" spans="1:20" ht="12">
      <c r="A3953" s="209" t="str">
        <f t="shared" si="122"/>
        <v>2088437011326546797</v>
      </c>
      <c r="B3953" s="210" t="s">
        <v>19546</v>
      </c>
      <c r="C3953" s="211" t="s">
        <v>176</v>
      </c>
      <c r="D3953" s="211" t="s">
        <v>176</v>
      </c>
      <c r="E3953" s="211" t="s">
        <v>17949</v>
      </c>
      <c r="F3953" s="211" t="s">
        <v>175</v>
      </c>
      <c r="G3953" s="211" t="s">
        <v>2028</v>
      </c>
      <c r="H3953" s="212" t="s">
        <v>17942</v>
      </c>
      <c r="I3953" s="213" t="s">
        <v>177</v>
      </c>
      <c r="J3953" s="201" t="str">
        <f t="shared" si="123"/>
        <v>0740</v>
      </c>
      <c r="K3953" s="209" t="s">
        <v>9153</v>
      </c>
      <c r="L3953" s="240" t="s">
        <v>13094</v>
      </c>
      <c r="M3953" s="214">
        <v>44092</v>
      </c>
      <c r="N3953" s="209" t="s">
        <v>18765</v>
      </c>
      <c r="O3953" s="215" t="s">
        <v>18766</v>
      </c>
      <c r="P3953" s="215" t="s">
        <v>18800</v>
      </c>
      <c r="Q3953" s="215" t="s">
        <v>18801</v>
      </c>
      <c r="S3953" s="208"/>
    </row>
    <row r="3954" spans="1:20" ht="12">
      <c r="A3954" s="209" t="str">
        <f t="shared" si="122"/>
        <v>2088437011770717167</v>
      </c>
      <c r="B3954" s="210" t="s">
        <v>19546</v>
      </c>
      <c r="C3954" s="211" t="s">
        <v>17946</v>
      </c>
      <c r="D3954" s="211" t="s">
        <v>176</v>
      </c>
      <c r="E3954" s="211" t="s">
        <v>17949</v>
      </c>
      <c r="F3954" s="211" t="s">
        <v>175</v>
      </c>
      <c r="G3954" s="211" t="s">
        <v>2028</v>
      </c>
      <c r="H3954" s="212" t="s">
        <v>17942</v>
      </c>
      <c r="I3954" s="213" t="s">
        <v>177</v>
      </c>
      <c r="J3954" s="201" t="str">
        <f t="shared" si="123"/>
        <v>0740</v>
      </c>
      <c r="K3954" s="209" t="s">
        <v>16026</v>
      </c>
      <c r="L3954" s="240" t="s">
        <v>13094</v>
      </c>
      <c r="M3954" s="214">
        <v>44092</v>
      </c>
      <c r="N3954" s="209" t="s">
        <v>18765</v>
      </c>
      <c r="O3954" s="215" t="s">
        <v>18766</v>
      </c>
      <c r="P3954" s="215" t="s">
        <v>18800</v>
      </c>
      <c r="Q3954" s="215" t="s">
        <v>18801</v>
      </c>
      <c r="S3954" s="208"/>
    </row>
    <row r="3955" spans="1:20" ht="12">
      <c r="A3955" s="209" t="str">
        <f t="shared" si="122"/>
        <v>2088437021326546797</v>
      </c>
      <c r="B3955" s="210" t="s">
        <v>19546</v>
      </c>
      <c r="C3955" s="211" t="s">
        <v>176</v>
      </c>
      <c r="D3955" s="211" t="s">
        <v>176</v>
      </c>
      <c r="E3955" s="211" t="s">
        <v>17950</v>
      </c>
      <c r="F3955" s="211" t="s">
        <v>175</v>
      </c>
      <c r="G3955" s="211" t="s">
        <v>2028</v>
      </c>
      <c r="H3955" s="212" t="s">
        <v>17942</v>
      </c>
      <c r="I3955" s="213" t="s">
        <v>177</v>
      </c>
      <c r="J3955" s="201" t="str">
        <f t="shared" si="123"/>
        <v>0740</v>
      </c>
      <c r="K3955" s="209" t="s">
        <v>9153</v>
      </c>
      <c r="L3955" s="240" t="s">
        <v>13094</v>
      </c>
      <c r="M3955" s="214">
        <v>44092</v>
      </c>
      <c r="N3955" s="209" t="s">
        <v>18765</v>
      </c>
      <c r="O3955" s="215" t="s">
        <v>18766</v>
      </c>
      <c r="P3955" s="215" t="s">
        <v>18800</v>
      </c>
      <c r="Q3955" s="215" t="s">
        <v>18801</v>
      </c>
      <c r="S3955" s="208"/>
    </row>
    <row r="3956" spans="1:20" ht="12">
      <c r="A3956" s="209" t="str">
        <f t="shared" si="122"/>
        <v>2088437021770717167</v>
      </c>
      <c r="B3956" s="210" t="s">
        <v>19546</v>
      </c>
      <c r="C3956" s="211" t="s">
        <v>17946</v>
      </c>
      <c r="D3956" s="211" t="s">
        <v>176</v>
      </c>
      <c r="E3956" s="211" t="s">
        <v>17950</v>
      </c>
      <c r="F3956" s="211" t="s">
        <v>175</v>
      </c>
      <c r="G3956" s="211" t="s">
        <v>2028</v>
      </c>
      <c r="H3956" s="212" t="s">
        <v>17942</v>
      </c>
      <c r="I3956" s="213" t="s">
        <v>177</v>
      </c>
      <c r="J3956" s="201" t="str">
        <f t="shared" si="123"/>
        <v>0740</v>
      </c>
      <c r="K3956" s="209" t="s">
        <v>16026</v>
      </c>
      <c r="L3956" s="240" t="s">
        <v>13094</v>
      </c>
      <c r="M3956" s="214">
        <v>44092</v>
      </c>
      <c r="N3956" s="209" t="s">
        <v>18765</v>
      </c>
      <c r="O3956" s="215" t="s">
        <v>18766</v>
      </c>
      <c r="P3956" s="215" t="s">
        <v>18800</v>
      </c>
      <c r="Q3956" s="215" t="s">
        <v>18801</v>
      </c>
      <c r="S3956" s="208"/>
    </row>
    <row r="3957" spans="1:20" ht="12">
      <c r="A3957" s="209" t="str">
        <f t="shared" si="122"/>
        <v>2088437021942437967</v>
      </c>
      <c r="B3957" s="210" t="s">
        <v>19546</v>
      </c>
      <c r="C3957" s="211" t="s">
        <v>17947</v>
      </c>
      <c r="D3957" s="211" t="s">
        <v>176</v>
      </c>
      <c r="E3957" s="211" t="s">
        <v>17950</v>
      </c>
      <c r="F3957" s="211" t="s">
        <v>175</v>
      </c>
      <c r="G3957" s="211" t="s">
        <v>2028</v>
      </c>
      <c r="H3957" s="212" t="s">
        <v>17942</v>
      </c>
      <c r="I3957" s="213" t="s">
        <v>177</v>
      </c>
      <c r="J3957" s="201" t="str">
        <f t="shared" si="123"/>
        <v>0740</v>
      </c>
      <c r="K3957" s="209" t="s">
        <v>16026</v>
      </c>
      <c r="L3957" s="240" t="s">
        <v>13094</v>
      </c>
      <c r="M3957" s="214">
        <v>44092</v>
      </c>
      <c r="N3957" s="209" t="s">
        <v>18765</v>
      </c>
      <c r="O3957" s="215" t="s">
        <v>18766</v>
      </c>
      <c r="P3957" s="215" t="s">
        <v>18800</v>
      </c>
      <c r="Q3957" s="215" t="s">
        <v>18801</v>
      </c>
      <c r="S3957" s="208"/>
    </row>
    <row r="3958" spans="1:20" ht="12">
      <c r="A3958" s="209" t="str">
        <f t="shared" si="122"/>
        <v>3873770011326546797</v>
      </c>
      <c r="B3958" s="210" t="s">
        <v>19546</v>
      </c>
      <c r="C3958" s="211" t="s">
        <v>176</v>
      </c>
      <c r="D3958" s="211" t="s">
        <v>176</v>
      </c>
      <c r="E3958" s="211" t="s">
        <v>175</v>
      </c>
      <c r="F3958" s="211" t="s">
        <v>175</v>
      </c>
      <c r="G3958" s="211" t="s">
        <v>2028</v>
      </c>
      <c r="H3958" s="212" t="s">
        <v>17942</v>
      </c>
      <c r="I3958" s="213" t="s">
        <v>177</v>
      </c>
      <c r="J3958" s="201" t="str">
        <f t="shared" si="123"/>
        <v>0740</v>
      </c>
      <c r="K3958" s="209" t="s">
        <v>16241</v>
      </c>
      <c r="L3958" s="240" t="s">
        <v>13094</v>
      </c>
      <c r="M3958" s="214">
        <v>44092</v>
      </c>
      <c r="N3958" s="209" t="s">
        <v>18765</v>
      </c>
      <c r="O3958" s="215" t="s">
        <v>18766</v>
      </c>
      <c r="P3958" s="215" t="s">
        <v>18800</v>
      </c>
      <c r="Q3958" s="215" t="s">
        <v>18801</v>
      </c>
      <c r="S3958" s="208"/>
    </row>
    <row r="3959" spans="1:20" ht="12">
      <c r="A3959" s="209" t="str">
        <f t="shared" si="122"/>
        <v>3873770011770717167</v>
      </c>
      <c r="B3959" s="210" t="s">
        <v>19546</v>
      </c>
      <c r="C3959" s="211" t="s">
        <v>17946</v>
      </c>
      <c r="D3959" s="211" t="s">
        <v>176</v>
      </c>
      <c r="E3959" s="211" t="s">
        <v>175</v>
      </c>
      <c r="F3959" s="211" t="s">
        <v>175</v>
      </c>
      <c r="G3959" s="211" t="s">
        <v>2028</v>
      </c>
      <c r="H3959" s="212" t="s">
        <v>17942</v>
      </c>
      <c r="I3959" s="213" t="s">
        <v>177</v>
      </c>
      <c r="J3959" s="201" t="str">
        <f t="shared" si="123"/>
        <v>0740</v>
      </c>
      <c r="K3959" s="209" t="s">
        <v>14592</v>
      </c>
      <c r="L3959" s="240" t="s">
        <v>13094</v>
      </c>
      <c r="M3959" s="214">
        <v>44092</v>
      </c>
      <c r="N3959" s="209" t="s">
        <v>18765</v>
      </c>
      <c r="O3959" s="215" t="s">
        <v>18766</v>
      </c>
      <c r="P3959" s="215" t="s">
        <v>18800</v>
      </c>
      <c r="Q3959" s="215" t="s">
        <v>18801</v>
      </c>
      <c r="S3959" s="208"/>
    </row>
    <row r="3960" spans="1:20" ht="12">
      <c r="A3960" s="209" t="str">
        <f t="shared" si="122"/>
        <v>3873770021326546797</v>
      </c>
      <c r="B3960" s="210" t="s">
        <v>19546</v>
      </c>
      <c r="C3960" s="211" t="s">
        <v>176</v>
      </c>
      <c r="D3960" s="211" t="s">
        <v>176</v>
      </c>
      <c r="E3960" s="211" t="s">
        <v>17951</v>
      </c>
      <c r="F3960" s="211" t="s">
        <v>175</v>
      </c>
      <c r="G3960" s="211" t="s">
        <v>2028</v>
      </c>
      <c r="H3960" s="212" t="s">
        <v>17942</v>
      </c>
      <c r="I3960" s="213" t="s">
        <v>177</v>
      </c>
      <c r="J3960" s="201" t="str">
        <f t="shared" si="123"/>
        <v>0740</v>
      </c>
      <c r="K3960" s="209" t="s">
        <v>16241</v>
      </c>
      <c r="L3960" s="240" t="s">
        <v>13094</v>
      </c>
      <c r="M3960" s="214">
        <v>44092</v>
      </c>
      <c r="N3960" s="209" t="s">
        <v>18765</v>
      </c>
      <c r="O3960" s="215" t="s">
        <v>18766</v>
      </c>
      <c r="P3960" s="215" t="s">
        <v>18800</v>
      </c>
      <c r="Q3960" s="215" t="s">
        <v>18801</v>
      </c>
      <c r="S3960" s="208"/>
    </row>
    <row r="3961" spans="1:20" ht="12">
      <c r="A3961" s="209" t="str">
        <f t="shared" si="122"/>
        <v>##1326546797</v>
      </c>
      <c r="B3961" s="210" t="s">
        <v>19546</v>
      </c>
      <c r="C3961" s="211" t="s">
        <v>176</v>
      </c>
      <c r="D3961" s="211" t="s">
        <v>176</v>
      </c>
      <c r="E3961" s="211" t="s">
        <v>3649</v>
      </c>
      <c r="F3961" s="211" t="s">
        <v>175</v>
      </c>
      <c r="G3961" s="211" t="s">
        <v>2028</v>
      </c>
      <c r="H3961" s="212" t="s">
        <v>17942</v>
      </c>
      <c r="I3961" s="213" t="s">
        <v>177</v>
      </c>
      <c r="J3961" s="201" t="str">
        <f t="shared" si="123"/>
        <v>0740</v>
      </c>
      <c r="K3961" s="240" t="s">
        <v>14931</v>
      </c>
      <c r="L3961" s="240" t="s">
        <v>13094</v>
      </c>
      <c r="M3961" s="214">
        <v>44092</v>
      </c>
      <c r="N3961" s="209" t="s">
        <v>18765</v>
      </c>
      <c r="O3961" s="215" t="s">
        <v>18766</v>
      </c>
      <c r="P3961" s="215" t="s">
        <v>18800</v>
      </c>
      <c r="Q3961" s="215" t="s">
        <v>18801</v>
      </c>
      <c r="S3961" s="208"/>
    </row>
    <row r="3962" spans="1:20" ht="12">
      <c r="A3962" s="209" t="str">
        <f t="shared" si="122"/>
        <v>1F-QMP00001942437967</v>
      </c>
      <c r="B3962" s="210" t="s">
        <v>19546</v>
      </c>
      <c r="C3962" s="211" t="s">
        <v>17947</v>
      </c>
      <c r="D3962" s="211" t="s">
        <v>176</v>
      </c>
      <c r="E3962" s="211" t="s">
        <v>17948</v>
      </c>
      <c r="F3962" s="211" t="s">
        <v>175</v>
      </c>
      <c r="G3962" s="211" t="s">
        <v>2028</v>
      </c>
      <c r="H3962" s="212" t="s">
        <v>17942</v>
      </c>
      <c r="I3962" s="213" t="s">
        <v>177</v>
      </c>
      <c r="J3962" s="201" t="str">
        <f t="shared" si="123"/>
        <v>0740</v>
      </c>
      <c r="K3962" s="209" t="s">
        <v>16026</v>
      </c>
      <c r="L3962" s="240" t="s">
        <v>13094</v>
      </c>
      <c r="M3962" s="214">
        <v>44092</v>
      </c>
      <c r="N3962" s="209" t="s">
        <v>18765</v>
      </c>
      <c r="O3962" s="215" t="s">
        <v>18766</v>
      </c>
      <c r="P3962" s="215" t="s">
        <v>18800</v>
      </c>
      <c r="Q3962" s="215" t="s">
        <v>18801</v>
      </c>
      <c r="S3962" s="208"/>
    </row>
    <row r="3963" spans="1:20" ht="12">
      <c r="A3963" s="209" t="str">
        <f t="shared" si="122"/>
        <v>1911190011821044850</v>
      </c>
      <c r="B3963" s="210" t="s">
        <v>19547</v>
      </c>
      <c r="C3963" s="211" t="s">
        <v>17952</v>
      </c>
      <c r="D3963" s="211" t="s">
        <v>581</v>
      </c>
      <c r="E3963" s="211" t="s">
        <v>17953</v>
      </c>
      <c r="F3963" s="211" t="s">
        <v>580</v>
      </c>
      <c r="G3963" s="211" t="s">
        <v>2211</v>
      </c>
      <c r="H3963" s="212" t="s">
        <v>3119</v>
      </c>
      <c r="I3963" s="213" t="s">
        <v>582</v>
      </c>
      <c r="J3963" s="201" t="str">
        <f t="shared" si="123"/>
        <v>0741</v>
      </c>
      <c r="K3963" s="209"/>
      <c r="L3963" s="209"/>
      <c r="M3963" s="214"/>
      <c r="N3963" s="209" t="s">
        <v>18777</v>
      </c>
      <c r="O3963" s="215" t="s">
        <v>18778</v>
      </c>
      <c r="P3963" s="215" t="s">
        <v>18812</v>
      </c>
      <c r="Q3963" s="215" t="s">
        <v>18813</v>
      </c>
      <c r="S3963" s="208"/>
    </row>
    <row r="3964" spans="1:20" ht="12">
      <c r="A3964" s="209" t="str">
        <f t="shared" si="122"/>
        <v>2090755011821044850</v>
      </c>
      <c r="B3964" s="210" t="s">
        <v>19547</v>
      </c>
      <c r="C3964" s="211" t="s">
        <v>17952</v>
      </c>
      <c r="D3964" s="211" t="s">
        <v>581</v>
      </c>
      <c r="E3964" s="211" t="s">
        <v>17954</v>
      </c>
      <c r="F3964" s="211" t="s">
        <v>580</v>
      </c>
      <c r="G3964" s="211" t="s">
        <v>2211</v>
      </c>
      <c r="H3964" s="212" t="s">
        <v>3119</v>
      </c>
      <c r="I3964" s="213" t="s">
        <v>582</v>
      </c>
      <c r="J3964" s="201" t="str">
        <f t="shared" si="123"/>
        <v>0741</v>
      </c>
      <c r="K3964" s="209"/>
      <c r="L3964" s="209"/>
      <c r="M3964" s="214"/>
      <c r="N3964" s="209" t="s">
        <v>18777</v>
      </c>
      <c r="O3964" s="215" t="s">
        <v>18778</v>
      </c>
      <c r="P3964" s="215" t="s">
        <v>18812</v>
      </c>
      <c r="Q3964" s="215" t="s">
        <v>18813</v>
      </c>
      <c r="S3964" s="208"/>
    </row>
    <row r="3965" spans="1:20" ht="12">
      <c r="A3965" s="209" t="str">
        <f t="shared" si="122"/>
        <v>2090755021821044850</v>
      </c>
      <c r="B3965" s="210" t="s">
        <v>19547</v>
      </c>
      <c r="C3965" s="211" t="s">
        <v>17952</v>
      </c>
      <c r="D3965" s="211" t="s">
        <v>581</v>
      </c>
      <c r="E3965" s="211" t="s">
        <v>17955</v>
      </c>
      <c r="F3965" s="211" t="s">
        <v>580</v>
      </c>
      <c r="G3965" s="211" t="s">
        <v>2211</v>
      </c>
      <c r="H3965" s="212" t="s">
        <v>3119</v>
      </c>
      <c r="I3965" s="213" t="s">
        <v>582</v>
      </c>
      <c r="J3965" s="201" t="str">
        <f t="shared" si="123"/>
        <v>0741</v>
      </c>
      <c r="K3965" s="209"/>
      <c r="L3965" s="209"/>
      <c r="M3965" s="214"/>
      <c r="N3965" s="209" t="s">
        <v>18777</v>
      </c>
      <c r="O3965" s="215" t="s">
        <v>18778</v>
      </c>
      <c r="P3965" s="215" t="s">
        <v>18812</v>
      </c>
      <c r="Q3965" s="215" t="s">
        <v>18813</v>
      </c>
      <c r="S3965" s="208"/>
    </row>
    <row r="3966" spans="1:20" ht="12">
      <c r="A3966" s="209" t="str">
        <f t="shared" si="122"/>
        <v>3572166011073901476</v>
      </c>
      <c r="B3966" s="210" t="s">
        <v>19547</v>
      </c>
      <c r="C3966" s="211" t="s">
        <v>581</v>
      </c>
      <c r="D3966" s="211" t="s">
        <v>581</v>
      </c>
      <c r="E3966" s="211" t="s">
        <v>580</v>
      </c>
      <c r="F3966" s="211" t="s">
        <v>580</v>
      </c>
      <c r="G3966" s="211" t="s">
        <v>2211</v>
      </c>
      <c r="H3966" s="212" t="s">
        <v>3119</v>
      </c>
      <c r="I3966" s="213" t="s">
        <v>582</v>
      </c>
      <c r="J3966" s="201" t="str">
        <f t="shared" si="123"/>
        <v>0741</v>
      </c>
      <c r="K3966" s="209"/>
      <c r="L3966" s="209"/>
      <c r="M3966" s="214"/>
      <c r="N3966" s="209" t="s">
        <v>18777</v>
      </c>
      <c r="O3966" s="215" t="s">
        <v>18778</v>
      </c>
      <c r="P3966" s="215" t="s">
        <v>18812</v>
      </c>
      <c r="Q3966" s="215" t="s">
        <v>18813</v>
      </c>
      <c r="S3966" s="208"/>
    </row>
    <row r="3967" spans="1:20" ht="12">
      <c r="A3967" s="209" t="str">
        <f t="shared" si="122"/>
        <v>3572166021073901476</v>
      </c>
      <c r="B3967" s="210" t="s">
        <v>19547</v>
      </c>
      <c r="C3967" s="211" t="s">
        <v>581</v>
      </c>
      <c r="D3967" s="211" t="s">
        <v>581</v>
      </c>
      <c r="E3967" s="211" t="s">
        <v>17956</v>
      </c>
      <c r="F3967" s="211" t="s">
        <v>580</v>
      </c>
      <c r="G3967" s="211" t="s">
        <v>2211</v>
      </c>
      <c r="H3967" s="212" t="s">
        <v>3119</v>
      </c>
      <c r="I3967" s="213" t="s">
        <v>582</v>
      </c>
      <c r="J3967" s="201" t="str">
        <f t="shared" si="123"/>
        <v>0741</v>
      </c>
      <c r="K3967" s="209"/>
      <c r="L3967" s="209"/>
      <c r="M3967" s="214"/>
      <c r="N3967" s="209" t="s">
        <v>18777</v>
      </c>
      <c r="O3967" s="215" t="s">
        <v>18778</v>
      </c>
      <c r="P3967" s="215" t="s">
        <v>18812</v>
      </c>
      <c r="Q3967" s="215" t="s">
        <v>18813</v>
      </c>
      <c r="S3967" s="208"/>
    </row>
    <row r="3968" spans="1:20" ht="12">
      <c r="A3968" s="245" t="str">
        <f t="shared" si="122"/>
        <v>##1073901476</v>
      </c>
      <c r="B3968" s="259" t="s">
        <v>19547</v>
      </c>
      <c r="C3968" s="227" t="s">
        <v>581</v>
      </c>
      <c r="D3968" s="218" t="s">
        <v>581</v>
      </c>
      <c r="E3968" s="227" t="s">
        <v>3649</v>
      </c>
      <c r="F3968" s="218" t="s">
        <v>580</v>
      </c>
      <c r="G3968" s="218" t="s">
        <v>2211</v>
      </c>
      <c r="H3968" s="219" t="s">
        <v>3119</v>
      </c>
      <c r="I3968" s="220" t="s">
        <v>582</v>
      </c>
      <c r="J3968" s="201" t="str">
        <f t="shared" si="123"/>
        <v>0741</v>
      </c>
      <c r="K3968" s="228" t="s">
        <v>23203</v>
      </c>
      <c r="L3968" s="228" t="s">
        <v>23204</v>
      </c>
      <c r="M3968" s="229">
        <v>44812</v>
      </c>
      <c r="N3968" s="243" t="s">
        <v>14952</v>
      </c>
      <c r="O3968" s="222" t="s">
        <v>18778</v>
      </c>
      <c r="P3968" s="222" t="s">
        <v>18812</v>
      </c>
      <c r="Q3968" s="222" t="s">
        <v>18813</v>
      </c>
      <c r="R3968" s="223"/>
      <c r="S3968" s="223"/>
      <c r="T3968" s="223"/>
    </row>
    <row r="3969" spans="1:17" s="208" customFormat="1" ht="12">
      <c r="A3969" s="209" t="str">
        <f t="shared" si="122"/>
        <v>2091902011245422567</v>
      </c>
      <c r="B3969" s="210" t="s">
        <v>19548</v>
      </c>
      <c r="C3969" s="211" t="s">
        <v>1489</v>
      </c>
      <c r="D3969" s="211" t="s">
        <v>1489</v>
      </c>
      <c r="E3969" s="211" t="s">
        <v>1488</v>
      </c>
      <c r="F3969" s="211" t="s">
        <v>1488</v>
      </c>
      <c r="G3969" s="211" t="s">
        <v>2036</v>
      </c>
      <c r="H3969" s="212" t="s">
        <v>3136</v>
      </c>
      <c r="I3969" s="213" t="s">
        <v>1490</v>
      </c>
      <c r="J3969" s="201" t="str">
        <f t="shared" si="123"/>
        <v>0742</v>
      </c>
      <c r="K3969" s="209"/>
      <c r="L3969" s="209"/>
      <c r="M3969" s="214"/>
      <c r="N3969" s="209" t="s">
        <v>18866</v>
      </c>
      <c r="O3969" s="215" t="s">
        <v>18867</v>
      </c>
      <c r="P3969" s="215" t="s">
        <v>18868</v>
      </c>
      <c r="Q3969" s="215" t="s">
        <v>18869</v>
      </c>
    </row>
    <row r="3970" spans="1:17" s="208" customFormat="1" ht="12">
      <c r="A3970" s="209" t="str">
        <f t="shared" ref="A3970:A4033" si="124">E3970&amp;C3970</f>
        <v>0209215011033165501</v>
      </c>
      <c r="B3970" s="210" t="s">
        <v>19549</v>
      </c>
      <c r="C3970" s="211" t="s">
        <v>269</v>
      </c>
      <c r="D3970" s="211" t="s">
        <v>269</v>
      </c>
      <c r="E3970" s="211" t="s">
        <v>17957</v>
      </c>
      <c r="F3970" s="211" t="s">
        <v>268</v>
      </c>
      <c r="G3970" s="211" t="s">
        <v>1927</v>
      </c>
      <c r="H3970" s="212" t="s">
        <v>2372</v>
      </c>
      <c r="I3970" s="213" t="s">
        <v>270</v>
      </c>
      <c r="J3970" s="201" t="str">
        <f t="shared" ref="J3970:J4033" si="125">B3970</f>
        <v>0743</v>
      </c>
      <c r="K3970" s="209"/>
      <c r="L3970" s="209"/>
      <c r="M3970" s="214"/>
      <c r="N3970" s="209" t="s">
        <v>18765</v>
      </c>
      <c r="O3970" s="215" t="s">
        <v>18766</v>
      </c>
      <c r="P3970" s="215" t="s">
        <v>18781</v>
      </c>
      <c r="Q3970" s="215" t="s">
        <v>18782</v>
      </c>
    </row>
    <row r="3971" spans="1:17" s="208" customFormat="1" ht="12">
      <c r="A3971" s="209" t="str">
        <f t="shared" si="124"/>
        <v>2093452011033165501</v>
      </c>
      <c r="B3971" s="210" t="s">
        <v>19549</v>
      </c>
      <c r="C3971" s="211" t="s">
        <v>269</v>
      </c>
      <c r="D3971" s="211" t="s">
        <v>269</v>
      </c>
      <c r="E3971" s="211" t="s">
        <v>268</v>
      </c>
      <c r="F3971" s="211" t="s">
        <v>268</v>
      </c>
      <c r="G3971" s="211" t="s">
        <v>1927</v>
      </c>
      <c r="H3971" s="212" t="s">
        <v>2372</v>
      </c>
      <c r="I3971" s="213" t="s">
        <v>270</v>
      </c>
      <c r="J3971" s="201" t="str">
        <f t="shared" si="125"/>
        <v>0743</v>
      </c>
      <c r="K3971" s="209"/>
      <c r="L3971" s="209"/>
      <c r="M3971" s="214"/>
      <c r="N3971" s="209" t="s">
        <v>18765</v>
      </c>
      <c r="O3971" s="215" t="s">
        <v>18766</v>
      </c>
      <c r="P3971" s="215" t="s">
        <v>18781</v>
      </c>
      <c r="Q3971" s="215" t="s">
        <v>18782</v>
      </c>
    </row>
    <row r="3972" spans="1:17" s="208" customFormat="1" ht="12">
      <c r="A3972" s="209" t="str">
        <f t="shared" si="124"/>
        <v>2093452021033165501</v>
      </c>
      <c r="B3972" s="210" t="s">
        <v>19549</v>
      </c>
      <c r="C3972" s="211" t="s">
        <v>269</v>
      </c>
      <c r="D3972" s="211" t="s">
        <v>269</v>
      </c>
      <c r="E3972" s="211" t="s">
        <v>17960</v>
      </c>
      <c r="F3972" s="211" t="s">
        <v>268</v>
      </c>
      <c r="G3972" s="211" t="s">
        <v>1927</v>
      </c>
      <c r="H3972" s="212" t="s">
        <v>2372</v>
      </c>
      <c r="I3972" s="213" t="s">
        <v>270</v>
      </c>
      <c r="J3972" s="201" t="str">
        <f t="shared" si="125"/>
        <v>0743</v>
      </c>
      <c r="K3972" s="209"/>
      <c r="L3972" s="209"/>
      <c r="M3972" s="214"/>
      <c r="N3972" s="209" t="s">
        <v>18765</v>
      </c>
      <c r="O3972" s="215" t="s">
        <v>18766</v>
      </c>
      <c r="P3972" s="215" t="s">
        <v>18781</v>
      </c>
      <c r="Q3972" s="215" t="s">
        <v>18782</v>
      </c>
    </row>
    <row r="3973" spans="1:17" s="208" customFormat="1" ht="12">
      <c r="A3973" s="209" t="str">
        <f t="shared" si="124"/>
        <v>##1033165501</v>
      </c>
      <c r="B3973" s="210" t="s">
        <v>19549</v>
      </c>
      <c r="C3973" s="211" t="s">
        <v>269</v>
      </c>
      <c r="D3973" s="211" t="s">
        <v>269</v>
      </c>
      <c r="E3973" s="211" t="s">
        <v>3649</v>
      </c>
      <c r="F3973" s="211" t="s">
        <v>268</v>
      </c>
      <c r="G3973" s="211" t="s">
        <v>1927</v>
      </c>
      <c r="H3973" s="212" t="s">
        <v>2372</v>
      </c>
      <c r="I3973" s="213" t="s">
        <v>270</v>
      </c>
      <c r="J3973" s="201" t="str">
        <f t="shared" si="125"/>
        <v>0743</v>
      </c>
      <c r="K3973" s="209"/>
      <c r="L3973" s="209"/>
      <c r="M3973" s="214"/>
      <c r="N3973" s="209" t="s">
        <v>18765</v>
      </c>
      <c r="O3973" s="215" t="s">
        <v>18766</v>
      </c>
      <c r="P3973" s="215" t="s">
        <v>18781</v>
      </c>
      <c r="Q3973" s="215" t="s">
        <v>18782</v>
      </c>
    </row>
    <row r="3974" spans="1:17" s="208" customFormat="1" ht="12">
      <c r="A3974" s="209" t="str">
        <f t="shared" si="124"/>
        <v>094429002NA</v>
      </c>
      <c r="B3974" s="210" t="s">
        <v>19549</v>
      </c>
      <c r="C3974" s="211" t="s">
        <v>3106</v>
      </c>
      <c r="D3974" s="211" t="s">
        <v>269</v>
      </c>
      <c r="E3974" s="211" t="s">
        <v>17958</v>
      </c>
      <c r="F3974" s="211" t="s">
        <v>268</v>
      </c>
      <c r="G3974" s="211" t="s">
        <v>1927</v>
      </c>
      <c r="H3974" s="212" t="s">
        <v>2372</v>
      </c>
      <c r="I3974" s="213" t="s">
        <v>270</v>
      </c>
      <c r="J3974" s="201" t="str">
        <f t="shared" si="125"/>
        <v>0743</v>
      </c>
      <c r="K3974" s="209"/>
      <c r="L3974" s="209"/>
      <c r="M3974" s="214"/>
      <c r="N3974" s="209" t="s">
        <v>18765</v>
      </c>
      <c r="O3974" s="215" t="s">
        <v>18766</v>
      </c>
      <c r="P3974" s="215" t="s">
        <v>18781</v>
      </c>
      <c r="Q3974" s="215" t="s">
        <v>18782</v>
      </c>
    </row>
    <row r="3975" spans="1:17" s="208" customFormat="1" ht="12">
      <c r="A3975" s="209" t="str">
        <f t="shared" si="124"/>
        <v>1033165501MR1033165501</v>
      </c>
      <c r="B3975" s="210" t="s">
        <v>19549</v>
      </c>
      <c r="C3975" s="211" t="s">
        <v>269</v>
      </c>
      <c r="D3975" s="211" t="s">
        <v>269</v>
      </c>
      <c r="E3975" s="211" t="s">
        <v>17959</v>
      </c>
      <c r="F3975" s="211" t="s">
        <v>268</v>
      </c>
      <c r="G3975" s="211" t="s">
        <v>1927</v>
      </c>
      <c r="H3975" s="212" t="s">
        <v>2372</v>
      </c>
      <c r="I3975" s="213" t="s">
        <v>270</v>
      </c>
      <c r="J3975" s="201" t="str">
        <f t="shared" si="125"/>
        <v>0743</v>
      </c>
      <c r="K3975" s="209" t="s">
        <v>14592</v>
      </c>
      <c r="L3975" s="209"/>
      <c r="M3975" s="214"/>
      <c r="N3975" s="209" t="s">
        <v>18765</v>
      </c>
      <c r="O3975" s="215" t="s">
        <v>18766</v>
      </c>
      <c r="P3975" s="215" t="s">
        <v>18781</v>
      </c>
      <c r="Q3975" s="215" t="s">
        <v>18782</v>
      </c>
    </row>
    <row r="3976" spans="1:17" s="208" customFormat="1" ht="12">
      <c r="A3976" s="209" t="str">
        <f t="shared" si="124"/>
        <v>9A-00015931033165501</v>
      </c>
      <c r="B3976" s="210" t="s">
        <v>19549</v>
      </c>
      <c r="C3976" s="211" t="s">
        <v>269</v>
      </c>
      <c r="D3976" s="211" t="s">
        <v>269</v>
      </c>
      <c r="E3976" s="211" t="s">
        <v>17961</v>
      </c>
      <c r="F3976" s="211" t="s">
        <v>268</v>
      </c>
      <c r="G3976" s="211" t="s">
        <v>1927</v>
      </c>
      <c r="H3976" s="212" t="s">
        <v>2372</v>
      </c>
      <c r="I3976" s="213" t="s">
        <v>270</v>
      </c>
      <c r="J3976" s="201" t="str">
        <f t="shared" si="125"/>
        <v>0743</v>
      </c>
      <c r="K3976" s="209"/>
      <c r="L3976" s="209"/>
      <c r="M3976" s="214"/>
      <c r="N3976" s="209" t="s">
        <v>18765</v>
      </c>
      <c r="O3976" s="215" t="s">
        <v>18766</v>
      </c>
      <c r="P3976" s="215" t="s">
        <v>18781</v>
      </c>
      <c r="Q3976" s="215" t="s">
        <v>18782</v>
      </c>
    </row>
    <row r="3977" spans="1:17" s="208" customFormat="1" ht="12">
      <c r="A3977" s="209" t="str">
        <f t="shared" si="124"/>
        <v>9A-01275261033165501</v>
      </c>
      <c r="B3977" s="210" t="s">
        <v>19549</v>
      </c>
      <c r="C3977" s="211" t="s">
        <v>269</v>
      </c>
      <c r="D3977" s="211" t="s">
        <v>269</v>
      </c>
      <c r="E3977" s="211" t="s">
        <v>17962</v>
      </c>
      <c r="F3977" s="211" t="s">
        <v>268</v>
      </c>
      <c r="G3977" s="211" t="s">
        <v>1927</v>
      </c>
      <c r="H3977" s="212" t="s">
        <v>2372</v>
      </c>
      <c r="I3977" s="213" t="s">
        <v>270</v>
      </c>
      <c r="J3977" s="201" t="str">
        <f t="shared" si="125"/>
        <v>0743</v>
      </c>
      <c r="K3977" s="209"/>
      <c r="L3977" s="209"/>
      <c r="M3977" s="214"/>
      <c r="N3977" s="209" t="s">
        <v>18765</v>
      </c>
      <c r="O3977" s="215" t="s">
        <v>18766</v>
      </c>
      <c r="P3977" s="215" t="s">
        <v>18781</v>
      </c>
      <c r="Q3977" s="215" t="s">
        <v>18782</v>
      </c>
    </row>
    <row r="3978" spans="1:17" s="208" customFormat="1" ht="12">
      <c r="A3978" s="209" t="str">
        <f t="shared" si="124"/>
        <v>9A-012752661033165501</v>
      </c>
      <c r="B3978" s="210" t="s">
        <v>19549</v>
      </c>
      <c r="C3978" s="211" t="s">
        <v>269</v>
      </c>
      <c r="D3978" s="211" t="s">
        <v>269</v>
      </c>
      <c r="E3978" s="211" t="s">
        <v>17963</v>
      </c>
      <c r="F3978" s="211" t="s">
        <v>268</v>
      </c>
      <c r="G3978" s="211" t="s">
        <v>1927</v>
      </c>
      <c r="H3978" s="212" t="s">
        <v>2372</v>
      </c>
      <c r="I3978" s="213" t="s">
        <v>270</v>
      </c>
      <c r="J3978" s="201" t="str">
        <f t="shared" si="125"/>
        <v>0743</v>
      </c>
      <c r="K3978" s="209"/>
      <c r="L3978" s="209"/>
      <c r="M3978" s="214"/>
      <c r="N3978" s="209" t="s">
        <v>18765</v>
      </c>
      <c r="O3978" s="215" t="s">
        <v>18766</v>
      </c>
      <c r="P3978" s="215" t="s">
        <v>18781</v>
      </c>
      <c r="Q3978" s="215" t="s">
        <v>18782</v>
      </c>
    </row>
    <row r="3979" spans="1:17" s="208" customFormat="1" ht="12">
      <c r="A3979" s="209" t="str">
        <f t="shared" si="124"/>
        <v>9C-QMA0000031739831033165501</v>
      </c>
      <c r="B3979" s="210" t="s">
        <v>19549</v>
      </c>
      <c r="C3979" s="211" t="s">
        <v>269</v>
      </c>
      <c r="D3979" s="211" t="s">
        <v>269</v>
      </c>
      <c r="E3979" s="211" t="s">
        <v>17964</v>
      </c>
      <c r="F3979" s="211" t="s">
        <v>268</v>
      </c>
      <c r="G3979" s="211" t="s">
        <v>1927</v>
      </c>
      <c r="H3979" s="212" t="s">
        <v>2372</v>
      </c>
      <c r="I3979" s="213" t="s">
        <v>270</v>
      </c>
      <c r="J3979" s="201" t="str">
        <f t="shared" si="125"/>
        <v>0743</v>
      </c>
      <c r="K3979" s="209"/>
      <c r="L3979" s="209"/>
      <c r="M3979" s="214"/>
      <c r="N3979" s="209" t="s">
        <v>18765</v>
      </c>
      <c r="O3979" s="215" t="s">
        <v>18766</v>
      </c>
      <c r="P3979" s="215" t="s">
        <v>18781</v>
      </c>
      <c r="Q3979" s="215" t="s">
        <v>18782</v>
      </c>
    </row>
    <row r="3980" spans="1:17" s="208" customFormat="1" ht="12">
      <c r="A3980" s="209" t="str">
        <f t="shared" si="124"/>
        <v>2097198011255579389</v>
      </c>
      <c r="B3980" s="210" t="s">
        <v>19550</v>
      </c>
      <c r="C3980" s="211" t="s">
        <v>436</v>
      </c>
      <c r="D3980" s="211" t="s">
        <v>436</v>
      </c>
      <c r="E3980" s="211" t="s">
        <v>435</v>
      </c>
      <c r="F3980" s="211" t="s">
        <v>435</v>
      </c>
      <c r="G3980" s="211" t="s">
        <v>1702</v>
      </c>
      <c r="H3980" s="212" t="s">
        <v>2430</v>
      </c>
      <c r="I3980" s="213" t="s">
        <v>437</v>
      </c>
      <c r="J3980" s="201" t="str">
        <f t="shared" si="125"/>
        <v>0744</v>
      </c>
      <c r="K3980" s="209"/>
      <c r="L3980" s="209"/>
      <c r="M3980" s="214"/>
      <c r="N3980" s="209" t="s">
        <v>18765</v>
      </c>
      <c r="O3980" s="215" t="s">
        <v>18766</v>
      </c>
      <c r="P3980" s="215" t="s">
        <v>18800</v>
      </c>
      <c r="Q3980" s="215" t="s">
        <v>18801</v>
      </c>
    </row>
    <row r="3981" spans="1:17" s="208" customFormat="1" ht="12">
      <c r="A3981" s="209" t="str">
        <f t="shared" si="124"/>
        <v>2097198021255579389</v>
      </c>
      <c r="B3981" s="210" t="s">
        <v>19550</v>
      </c>
      <c r="C3981" s="211" t="s">
        <v>436</v>
      </c>
      <c r="D3981" s="211" t="s">
        <v>436</v>
      </c>
      <c r="E3981" s="211" t="s">
        <v>17965</v>
      </c>
      <c r="F3981" s="211" t="s">
        <v>435</v>
      </c>
      <c r="G3981" s="211" t="s">
        <v>1702</v>
      </c>
      <c r="H3981" s="212" t="s">
        <v>2430</v>
      </c>
      <c r="I3981" s="213" t="s">
        <v>437</v>
      </c>
      <c r="J3981" s="201" t="str">
        <f t="shared" si="125"/>
        <v>0744</v>
      </c>
      <c r="K3981" s="209"/>
      <c r="L3981" s="209"/>
      <c r="M3981" s="214"/>
      <c r="N3981" s="209" t="s">
        <v>18765</v>
      </c>
      <c r="O3981" s="215" t="s">
        <v>18766</v>
      </c>
      <c r="P3981" s="215" t="s">
        <v>18800</v>
      </c>
      <c r="Q3981" s="215" t="s">
        <v>18801</v>
      </c>
    </row>
    <row r="3982" spans="1:17" s="208" customFormat="1" ht="12">
      <c r="A3982" s="209" t="str">
        <f t="shared" si="124"/>
        <v>##1255579389</v>
      </c>
      <c r="B3982" s="210" t="s">
        <v>19550</v>
      </c>
      <c r="C3982" s="211" t="s">
        <v>436</v>
      </c>
      <c r="D3982" s="211" t="s">
        <v>436</v>
      </c>
      <c r="E3982" s="211" t="s">
        <v>3649</v>
      </c>
      <c r="F3982" s="211" t="s">
        <v>435</v>
      </c>
      <c r="G3982" s="211" t="s">
        <v>1702</v>
      </c>
      <c r="H3982" s="212" t="s">
        <v>2430</v>
      </c>
      <c r="I3982" s="213" t="s">
        <v>437</v>
      </c>
      <c r="J3982" s="201" t="str">
        <f t="shared" si="125"/>
        <v>0744</v>
      </c>
      <c r="K3982" s="209"/>
      <c r="L3982" s="209"/>
      <c r="M3982" s="214"/>
      <c r="N3982" s="209" t="s">
        <v>18765</v>
      </c>
      <c r="O3982" s="215" t="s">
        <v>18766</v>
      </c>
      <c r="P3982" s="215" t="s">
        <v>18800</v>
      </c>
      <c r="Q3982" s="215" t="s">
        <v>18801</v>
      </c>
    </row>
    <row r="3983" spans="1:17" s="208" customFormat="1" ht="12">
      <c r="A3983" s="209" t="str">
        <f t="shared" si="124"/>
        <v>9A-013117521255579389</v>
      </c>
      <c r="B3983" s="210" t="s">
        <v>19550</v>
      </c>
      <c r="C3983" s="211" t="s">
        <v>436</v>
      </c>
      <c r="D3983" s="211" t="s">
        <v>436</v>
      </c>
      <c r="E3983" s="211" t="s">
        <v>17966</v>
      </c>
      <c r="F3983" s="211" t="s">
        <v>435</v>
      </c>
      <c r="G3983" s="211" t="s">
        <v>1702</v>
      </c>
      <c r="H3983" s="212" t="s">
        <v>2430</v>
      </c>
      <c r="I3983" s="213" t="s">
        <v>437</v>
      </c>
      <c r="J3983" s="201" t="str">
        <f t="shared" si="125"/>
        <v>0744</v>
      </c>
      <c r="K3983" s="209"/>
      <c r="L3983" s="209"/>
      <c r="M3983" s="214"/>
      <c r="N3983" s="209" t="s">
        <v>18765</v>
      </c>
      <c r="O3983" s="215" t="s">
        <v>18766</v>
      </c>
      <c r="P3983" s="215" t="s">
        <v>18800</v>
      </c>
      <c r="Q3983" s="215" t="s">
        <v>18801</v>
      </c>
    </row>
    <row r="3984" spans="1:17" s="208" customFormat="1" ht="12">
      <c r="A3984" s="209" t="str">
        <f t="shared" si="124"/>
        <v>1912446021184853020</v>
      </c>
      <c r="B3984" s="210" t="s">
        <v>19551</v>
      </c>
      <c r="C3984" s="211" t="s">
        <v>17967</v>
      </c>
      <c r="D3984" s="211" t="s">
        <v>17967</v>
      </c>
      <c r="E3984" s="211" t="s">
        <v>17968</v>
      </c>
      <c r="F3984" s="211" t="s">
        <v>17969</v>
      </c>
      <c r="G3984" s="211" t="s">
        <v>17970</v>
      </c>
      <c r="H3984" s="212" t="s">
        <v>17971</v>
      </c>
      <c r="I3984" s="213" t="s">
        <v>19552</v>
      </c>
      <c r="J3984" s="201" t="str">
        <f t="shared" si="125"/>
        <v>0745</v>
      </c>
      <c r="K3984" s="209"/>
      <c r="L3984" s="209"/>
      <c r="M3984" s="214"/>
      <c r="N3984" s="209" t="s">
        <v>18905</v>
      </c>
      <c r="O3984" s="215" t="s">
        <v>18906</v>
      </c>
      <c r="P3984" s="215" t="s">
        <v>18812</v>
      </c>
      <c r="Q3984" s="215" t="s">
        <v>18813</v>
      </c>
    </row>
    <row r="3985" spans="1:17" s="208" customFormat="1" ht="12">
      <c r="A3985" s="209" t="str">
        <f t="shared" si="124"/>
        <v>2097594011184853020</v>
      </c>
      <c r="B3985" s="210" t="s">
        <v>19551</v>
      </c>
      <c r="C3985" s="211" t="s">
        <v>17967</v>
      </c>
      <c r="D3985" s="211" t="s">
        <v>17967</v>
      </c>
      <c r="E3985" s="211" t="s">
        <v>17969</v>
      </c>
      <c r="F3985" s="211" t="s">
        <v>17969</v>
      </c>
      <c r="G3985" s="211" t="s">
        <v>17970</v>
      </c>
      <c r="H3985" s="212" t="s">
        <v>17971</v>
      </c>
      <c r="I3985" s="213" t="s">
        <v>19552</v>
      </c>
      <c r="J3985" s="201" t="str">
        <f t="shared" si="125"/>
        <v>0745</v>
      </c>
      <c r="K3985" s="209"/>
      <c r="L3985" s="209"/>
      <c r="M3985" s="214"/>
      <c r="N3985" s="209" t="s">
        <v>18905</v>
      </c>
      <c r="O3985" s="215" t="s">
        <v>18906</v>
      </c>
      <c r="P3985" s="215" t="s">
        <v>18812</v>
      </c>
      <c r="Q3985" s="215" t="s">
        <v>18813</v>
      </c>
    </row>
    <row r="3986" spans="1:17" s="208" customFormat="1" ht="12">
      <c r="A3986" s="209" t="str">
        <f t="shared" si="124"/>
        <v>2098048011477731156</v>
      </c>
      <c r="B3986" s="210" t="s">
        <v>19553</v>
      </c>
      <c r="C3986" s="211" t="s">
        <v>1467</v>
      </c>
      <c r="D3986" s="211" t="s">
        <v>1467</v>
      </c>
      <c r="E3986" s="211" t="s">
        <v>1466</v>
      </c>
      <c r="F3986" s="211" t="s">
        <v>1466</v>
      </c>
      <c r="G3986" s="211" t="s">
        <v>2044</v>
      </c>
      <c r="H3986" s="212" t="s">
        <v>3157</v>
      </c>
      <c r="I3986" s="213" t="s">
        <v>1468</v>
      </c>
      <c r="J3986" s="201" t="str">
        <f t="shared" si="125"/>
        <v>0746</v>
      </c>
      <c r="K3986" s="209"/>
      <c r="L3986" s="209"/>
      <c r="M3986" s="214"/>
      <c r="N3986" s="209" t="s">
        <v>18866</v>
      </c>
      <c r="O3986" s="215" t="s">
        <v>18867</v>
      </c>
      <c r="P3986" s="215" t="s">
        <v>18868</v>
      </c>
      <c r="Q3986" s="215" t="s">
        <v>18869</v>
      </c>
    </row>
    <row r="3987" spans="1:17" s="208" customFormat="1" ht="12">
      <c r="A3987" s="209" t="str">
        <f t="shared" si="124"/>
        <v>2800997011457659096</v>
      </c>
      <c r="B3987" s="210" t="s">
        <v>19553</v>
      </c>
      <c r="C3987" s="211" t="s">
        <v>17972</v>
      </c>
      <c r="D3987" s="211" t="s">
        <v>1467</v>
      </c>
      <c r="E3987" s="211" t="s">
        <v>17973</v>
      </c>
      <c r="F3987" s="211" t="s">
        <v>1466</v>
      </c>
      <c r="G3987" s="211" t="s">
        <v>2044</v>
      </c>
      <c r="H3987" s="212" t="s">
        <v>3157</v>
      </c>
      <c r="I3987" s="213" t="s">
        <v>1468</v>
      </c>
      <c r="J3987" s="201" t="str">
        <f t="shared" si="125"/>
        <v>0746</v>
      </c>
      <c r="K3987" s="209" t="s">
        <v>14592</v>
      </c>
      <c r="L3987" s="209"/>
      <c r="M3987" s="214"/>
      <c r="N3987" s="209" t="s">
        <v>18866</v>
      </c>
      <c r="O3987" s="215" t="s">
        <v>18867</v>
      </c>
      <c r="P3987" s="215" t="s">
        <v>18868</v>
      </c>
      <c r="Q3987" s="215" t="s">
        <v>18869</v>
      </c>
    </row>
    <row r="3988" spans="1:17" s="208" customFormat="1" ht="12">
      <c r="A3988" s="209" t="str">
        <f t="shared" si="124"/>
        <v>2102741011184868879</v>
      </c>
      <c r="B3988" s="210" t="s">
        <v>19554</v>
      </c>
      <c r="C3988" s="211" t="s">
        <v>418</v>
      </c>
      <c r="D3988" s="211" t="s">
        <v>418</v>
      </c>
      <c r="E3988" s="211" t="s">
        <v>417</v>
      </c>
      <c r="F3988" s="211" t="s">
        <v>417</v>
      </c>
      <c r="G3988" s="211" t="s">
        <v>1758</v>
      </c>
      <c r="H3988" s="212" t="s">
        <v>3134</v>
      </c>
      <c r="I3988" s="213" t="s">
        <v>19555</v>
      </c>
      <c r="J3988" s="201" t="str">
        <f t="shared" si="125"/>
        <v>0747</v>
      </c>
      <c r="K3988" s="209"/>
      <c r="L3988" s="209"/>
      <c r="M3988" s="214"/>
      <c r="N3988" s="209" t="s">
        <v>18765</v>
      </c>
      <c r="O3988" s="215" t="s">
        <v>18766</v>
      </c>
      <c r="P3988" s="215" t="s">
        <v>18767</v>
      </c>
      <c r="Q3988" s="215" t="s">
        <v>18768</v>
      </c>
    </row>
    <row r="3989" spans="1:17" s="208" customFormat="1" ht="12">
      <c r="A3989" s="209" t="str">
        <f t="shared" si="124"/>
        <v>2102741021184868879</v>
      </c>
      <c r="B3989" s="210" t="s">
        <v>19554</v>
      </c>
      <c r="C3989" s="211" t="s">
        <v>418</v>
      </c>
      <c r="D3989" s="211" t="s">
        <v>418</v>
      </c>
      <c r="E3989" s="211" t="s">
        <v>17974</v>
      </c>
      <c r="F3989" s="211" t="s">
        <v>417</v>
      </c>
      <c r="G3989" s="211" t="s">
        <v>1758</v>
      </c>
      <c r="H3989" s="212" t="s">
        <v>3134</v>
      </c>
      <c r="I3989" s="213" t="s">
        <v>19555</v>
      </c>
      <c r="J3989" s="201" t="str">
        <f t="shared" si="125"/>
        <v>0747</v>
      </c>
      <c r="K3989" s="209"/>
      <c r="L3989" s="209"/>
      <c r="M3989" s="214"/>
      <c r="N3989" s="209" t="s">
        <v>18765</v>
      </c>
      <c r="O3989" s="215" t="s">
        <v>18766</v>
      </c>
      <c r="P3989" s="215" t="s">
        <v>18767</v>
      </c>
      <c r="Q3989" s="215" t="s">
        <v>18768</v>
      </c>
    </row>
    <row r="3990" spans="1:17" s="208" customFormat="1" ht="12">
      <c r="A3990" s="209" t="str">
        <f t="shared" si="124"/>
        <v>##1184868879</v>
      </c>
      <c r="B3990" s="210" t="s">
        <v>19554</v>
      </c>
      <c r="C3990" s="211" t="s">
        <v>418</v>
      </c>
      <c r="D3990" s="211" t="s">
        <v>418</v>
      </c>
      <c r="E3990" s="211" t="s">
        <v>3649</v>
      </c>
      <c r="F3990" s="211" t="s">
        <v>417</v>
      </c>
      <c r="G3990" s="211" t="s">
        <v>1758</v>
      </c>
      <c r="H3990" s="212" t="s">
        <v>3134</v>
      </c>
      <c r="I3990" s="213" t="s">
        <v>19555</v>
      </c>
      <c r="J3990" s="201" t="str">
        <f t="shared" si="125"/>
        <v>0747</v>
      </c>
      <c r="K3990" s="209" t="s">
        <v>14592</v>
      </c>
      <c r="L3990" s="209"/>
      <c r="M3990" s="214"/>
      <c r="N3990" s="209" t="s">
        <v>18765</v>
      </c>
      <c r="O3990" s="215" t="s">
        <v>18766</v>
      </c>
      <c r="P3990" s="215" t="s">
        <v>18767</v>
      </c>
      <c r="Q3990" s="215" t="s">
        <v>18768</v>
      </c>
    </row>
    <row r="3991" spans="1:17" s="208" customFormat="1" ht="12">
      <c r="A3991" s="209" t="str">
        <f t="shared" si="124"/>
        <v>7W-0030580160011184868879</v>
      </c>
      <c r="B3991" s="210" t="s">
        <v>19554</v>
      </c>
      <c r="C3991" s="211" t="s">
        <v>418</v>
      </c>
      <c r="D3991" s="211" t="s">
        <v>418</v>
      </c>
      <c r="E3991" s="211" t="s">
        <v>17975</v>
      </c>
      <c r="F3991" s="211" t="s">
        <v>417</v>
      </c>
      <c r="G3991" s="211" t="s">
        <v>1758</v>
      </c>
      <c r="H3991" s="212" t="s">
        <v>3134</v>
      </c>
      <c r="I3991" s="213" t="s">
        <v>19555</v>
      </c>
      <c r="J3991" s="201" t="str">
        <f t="shared" si="125"/>
        <v>0747</v>
      </c>
      <c r="K3991" s="209"/>
      <c r="L3991" s="209"/>
      <c r="M3991" s="214"/>
      <c r="N3991" s="209" t="s">
        <v>18765</v>
      </c>
      <c r="O3991" s="215" t="s">
        <v>18766</v>
      </c>
      <c r="P3991" s="215" t="s">
        <v>18767</v>
      </c>
      <c r="Q3991" s="215" t="s">
        <v>18768</v>
      </c>
    </row>
    <row r="3992" spans="1:17" s="208" customFormat="1" ht="12">
      <c r="A3992" s="209" t="str">
        <f t="shared" si="124"/>
        <v>7W-0030580160021184868879</v>
      </c>
      <c r="B3992" s="210" t="s">
        <v>19554</v>
      </c>
      <c r="C3992" s="211" t="s">
        <v>418</v>
      </c>
      <c r="D3992" s="211" t="s">
        <v>418</v>
      </c>
      <c r="E3992" s="211" t="s">
        <v>17976</v>
      </c>
      <c r="F3992" s="211" t="s">
        <v>417</v>
      </c>
      <c r="G3992" s="211" t="s">
        <v>1758</v>
      </c>
      <c r="H3992" s="212" t="s">
        <v>3134</v>
      </c>
      <c r="I3992" s="213" t="s">
        <v>19555</v>
      </c>
      <c r="J3992" s="201" t="str">
        <f t="shared" si="125"/>
        <v>0747</v>
      </c>
      <c r="K3992" s="209"/>
      <c r="L3992" s="209"/>
      <c r="M3992" s="214"/>
      <c r="N3992" s="209" t="s">
        <v>18765</v>
      </c>
      <c r="O3992" s="215" t="s">
        <v>18766</v>
      </c>
      <c r="P3992" s="215" t="s">
        <v>18767</v>
      </c>
      <c r="Q3992" s="215" t="s">
        <v>18768</v>
      </c>
    </row>
    <row r="3993" spans="1:17" s="208" customFormat="1" ht="12">
      <c r="A3993" s="209" t="str">
        <f t="shared" si="124"/>
        <v>0212292011427048743</v>
      </c>
      <c r="B3993" s="210" t="s">
        <v>19556</v>
      </c>
      <c r="C3993" s="211" t="s">
        <v>1325</v>
      </c>
      <c r="D3993" s="211" t="s">
        <v>1325</v>
      </c>
      <c r="E3993" s="211" t="s">
        <v>17977</v>
      </c>
      <c r="F3993" s="211" t="s">
        <v>1324</v>
      </c>
      <c r="G3993" s="211" t="s">
        <v>3247</v>
      </c>
      <c r="H3993" s="212" t="s">
        <v>3361</v>
      </c>
      <c r="I3993" s="213" t="s">
        <v>1326</v>
      </c>
      <c r="J3993" s="201" t="str">
        <f t="shared" si="125"/>
        <v>0748</v>
      </c>
      <c r="K3993" s="209"/>
      <c r="L3993" s="209"/>
      <c r="M3993" s="214"/>
      <c r="N3993" s="209" t="s">
        <v>18884</v>
      </c>
      <c r="O3993" s="215" t="s">
        <v>18885</v>
      </c>
      <c r="P3993" s="215" t="s">
        <v>18886</v>
      </c>
      <c r="Q3993" s="215" t="s">
        <v>18887</v>
      </c>
    </row>
    <row r="3994" spans="1:17" s="208" customFormat="1" ht="12">
      <c r="A3994" s="209" t="str">
        <f t="shared" si="124"/>
        <v>1218331031710160296</v>
      </c>
      <c r="B3994" s="210" t="s">
        <v>19556</v>
      </c>
      <c r="C3994" s="211" t="s">
        <v>17978</v>
      </c>
      <c r="D3994" s="211" t="s">
        <v>1325</v>
      </c>
      <c r="E3994" s="211" t="s">
        <v>17979</v>
      </c>
      <c r="F3994" s="211" t="s">
        <v>1324</v>
      </c>
      <c r="G3994" s="211" t="s">
        <v>3247</v>
      </c>
      <c r="H3994" s="212" t="s">
        <v>3361</v>
      </c>
      <c r="I3994" s="213" t="s">
        <v>1326</v>
      </c>
      <c r="J3994" s="201" t="str">
        <f t="shared" si="125"/>
        <v>0748</v>
      </c>
      <c r="K3994" s="209"/>
      <c r="L3994" s="209"/>
      <c r="M3994" s="214"/>
      <c r="N3994" s="209" t="s">
        <v>18884</v>
      </c>
      <c r="O3994" s="215" t="s">
        <v>18885</v>
      </c>
      <c r="P3994" s="215" t="s">
        <v>18886</v>
      </c>
      <c r="Q3994" s="215" t="s">
        <v>18887</v>
      </c>
    </row>
    <row r="3995" spans="1:17" s="208" customFormat="1" ht="12">
      <c r="A3995" s="209" t="str">
        <f t="shared" si="124"/>
        <v>1218331041427048743</v>
      </c>
      <c r="B3995" s="210" t="s">
        <v>19556</v>
      </c>
      <c r="C3995" s="211" t="s">
        <v>1325</v>
      </c>
      <c r="D3995" s="211" t="s">
        <v>1325</v>
      </c>
      <c r="E3995" s="211" t="s">
        <v>17980</v>
      </c>
      <c r="F3995" s="211" t="s">
        <v>1324</v>
      </c>
      <c r="G3995" s="211" t="s">
        <v>3247</v>
      </c>
      <c r="H3995" s="212" t="s">
        <v>3361</v>
      </c>
      <c r="I3995" s="213" t="s">
        <v>1326</v>
      </c>
      <c r="J3995" s="201" t="str">
        <f t="shared" si="125"/>
        <v>0748</v>
      </c>
      <c r="K3995" s="209" t="s">
        <v>9153</v>
      </c>
      <c r="L3995" s="209"/>
      <c r="M3995" s="214"/>
      <c r="N3995" s="209" t="s">
        <v>18884</v>
      </c>
      <c r="O3995" s="215" t="s">
        <v>18885</v>
      </c>
      <c r="P3995" s="215" t="s">
        <v>18886</v>
      </c>
      <c r="Q3995" s="215" t="s">
        <v>18887</v>
      </c>
    </row>
    <row r="3996" spans="1:17" s="208" customFormat="1" ht="12">
      <c r="A3996" s="209" t="str">
        <f t="shared" si="124"/>
        <v>1218331041710160296</v>
      </c>
      <c r="B3996" s="210" t="s">
        <v>19556</v>
      </c>
      <c r="C3996" s="211" t="s">
        <v>17978</v>
      </c>
      <c r="D3996" s="211" t="s">
        <v>1325</v>
      </c>
      <c r="E3996" s="211" t="s">
        <v>17980</v>
      </c>
      <c r="F3996" s="211" t="s">
        <v>1324</v>
      </c>
      <c r="G3996" s="211" t="s">
        <v>3247</v>
      </c>
      <c r="H3996" s="212" t="s">
        <v>3361</v>
      </c>
      <c r="I3996" s="213" t="s">
        <v>1326</v>
      </c>
      <c r="J3996" s="201" t="str">
        <f t="shared" si="125"/>
        <v>0748</v>
      </c>
      <c r="K3996" s="209"/>
      <c r="L3996" s="209"/>
      <c r="M3996" s="214"/>
      <c r="N3996" s="209" t="s">
        <v>18884</v>
      </c>
      <c r="O3996" s="215" t="s">
        <v>18885</v>
      </c>
      <c r="P3996" s="215" t="s">
        <v>18886</v>
      </c>
      <c r="Q3996" s="215" t="s">
        <v>18887</v>
      </c>
    </row>
    <row r="3997" spans="1:17" s="208" customFormat="1" ht="12">
      <c r="A3997" s="209" t="str">
        <f t="shared" si="124"/>
        <v>2104333011427048743</v>
      </c>
      <c r="B3997" s="210" t="s">
        <v>19556</v>
      </c>
      <c r="C3997" s="211" t="s">
        <v>1325</v>
      </c>
      <c r="D3997" s="211" t="s">
        <v>1325</v>
      </c>
      <c r="E3997" s="211" t="s">
        <v>1324</v>
      </c>
      <c r="F3997" s="211" t="s">
        <v>1324</v>
      </c>
      <c r="G3997" s="211" t="s">
        <v>3247</v>
      </c>
      <c r="H3997" s="212" t="s">
        <v>3361</v>
      </c>
      <c r="I3997" s="213" t="s">
        <v>1326</v>
      </c>
      <c r="J3997" s="201" t="str">
        <f t="shared" si="125"/>
        <v>0748</v>
      </c>
      <c r="K3997" s="209" t="s">
        <v>17981</v>
      </c>
      <c r="L3997" s="209"/>
      <c r="M3997" s="214"/>
      <c r="N3997" s="209" t="s">
        <v>18884</v>
      </c>
      <c r="O3997" s="215" t="s">
        <v>18885</v>
      </c>
      <c r="P3997" s="215" t="s">
        <v>18886</v>
      </c>
      <c r="Q3997" s="215" t="s">
        <v>18887</v>
      </c>
    </row>
    <row r="3998" spans="1:17" s="208" customFormat="1" ht="12">
      <c r="A3998" s="209" t="str">
        <f t="shared" si="124"/>
        <v>2104333011710160296</v>
      </c>
      <c r="B3998" s="210" t="s">
        <v>19556</v>
      </c>
      <c r="C3998" s="211" t="s">
        <v>17978</v>
      </c>
      <c r="D3998" s="211" t="s">
        <v>1325</v>
      </c>
      <c r="E3998" s="211" t="s">
        <v>1324</v>
      </c>
      <c r="F3998" s="211" t="s">
        <v>1324</v>
      </c>
      <c r="G3998" s="211" t="s">
        <v>3247</v>
      </c>
      <c r="H3998" s="212" t="s">
        <v>3361</v>
      </c>
      <c r="I3998" s="213" t="s">
        <v>1326</v>
      </c>
      <c r="J3998" s="201" t="str">
        <f t="shared" si="125"/>
        <v>0748</v>
      </c>
      <c r="K3998" s="209"/>
      <c r="L3998" s="209"/>
      <c r="M3998" s="214"/>
      <c r="N3998" s="209" t="s">
        <v>18884</v>
      </c>
      <c r="O3998" s="215" t="s">
        <v>18885</v>
      </c>
      <c r="P3998" s="215" t="s">
        <v>18886</v>
      </c>
      <c r="Q3998" s="215" t="s">
        <v>18887</v>
      </c>
    </row>
    <row r="3999" spans="1:17" s="208" customFormat="1" ht="12">
      <c r="A3999" s="209" t="str">
        <f t="shared" si="124"/>
        <v>2106619011427048743</v>
      </c>
      <c r="B3999" s="210" t="s">
        <v>19556</v>
      </c>
      <c r="C3999" s="211" t="s">
        <v>1325</v>
      </c>
      <c r="D3999" s="211" t="s">
        <v>1325</v>
      </c>
      <c r="E3999" s="211" t="s">
        <v>17982</v>
      </c>
      <c r="F3999" s="211" t="s">
        <v>1324</v>
      </c>
      <c r="G3999" s="211" t="s">
        <v>3247</v>
      </c>
      <c r="H3999" s="212" t="s">
        <v>3361</v>
      </c>
      <c r="I3999" s="213" t="s">
        <v>1326</v>
      </c>
      <c r="J3999" s="201" t="str">
        <f t="shared" si="125"/>
        <v>0748</v>
      </c>
      <c r="K3999" s="209"/>
      <c r="L3999" s="209"/>
      <c r="M3999" s="214"/>
      <c r="N3999" s="209" t="s">
        <v>18884</v>
      </c>
      <c r="O3999" s="215" t="s">
        <v>18885</v>
      </c>
      <c r="P3999" s="215" t="s">
        <v>18886</v>
      </c>
      <c r="Q3999" s="215" t="s">
        <v>18887</v>
      </c>
    </row>
    <row r="4000" spans="1:17" s="208" customFormat="1" ht="12">
      <c r="A4000" s="209" t="str">
        <f t="shared" si="124"/>
        <v>1958845011548495740</v>
      </c>
      <c r="B4000" s="210" t="s">
        <v>19557</v>
      </c>
      <c r="C4000" s="211" t="s">
        <v>2461</v>
      </c>
      <c r="D4000" s="211" t="s">
        <v>2461</v>
      </c>
      <c r="E4000" s="211" t="s">
        <v>17983</v>
      </c>
      <c r="F4000" s="211" t="s">
        <v>2460</v>
      </c>
      <c r="G4000" s="211" t="s">
        <v>17984</v>
      </c>
      <c r="H4000" s="212" t="s">
        <v>17985</v>
      </c>
      <c r="I4000" s="213" t="s">
        <v>19558</v>
      </c>
      <c r="J4000" s="201" t="str">
        <f t="shared" si="125"/>
        <v>0750</v>
      </c>
      <c r="K4000" s="209"/>
      <c r="L4000" s="209"/>
      <c r="M4000" s="214"/>
      <c r="N4000" s="209" t="s">
        <v>18765</v>
      </c>
      <c r="O4000" s="215" t="s">
        <v>18766</v>
      </c>
      <c r="P4000" s="215" t="s">
        <v>18835</v>
      </c>
      <c r="Q4000" s="215" t="s">
        <v>18836</v>
      </c>
    </row>
    <row r="4001" spans="1:17" s="208" customFormat="1" ht="12">
      <c r="A4001" s="209" t="str">
        <f t="shared" si="124"/>
        <v>1958845021932297520</v>
      </c>
      <c r="B4001" s="210" t="s">
        <v>19557</v>
      </c>
      <c r="C4001" s="211" t="s">
        <v>17986</v>
      </c>
      <c r="D4001" s="211" t="s">
        <v>2461</v>
      </c>
      <c r="E4001" s="211" t="s">
        <v>17987</v>
      </c>
      <c r="F4001" s="211" t="s">
        <v>2460</v>
      </c>
      <c r="G4001" s="211" t="s">
        <v>17984</v>
      </c>
      <c r="H4001" s="212" t="s">
        <v>17985</v>
      </c>
      <c r="I4001" s="213" t="s">
        <v>19558</v>
      </c>
      <c r="J4001" s="201" t="str">
        <f t="shared" si="125"/>
        <v>0750</v>
      </c>
      <c r="K4001" s="209"/>
      <c r="L4001" s="209"/>
      <c r="M4001" s="214"/>
      <c r="N4001" s="209" t="s">
        <v>18765</v>
      </c>
      <c r="O4001" s="215" t="s">
        <v>18766</v>
      </c>
      <c r="P4001" s="215" t="s">
        <v>18835</v>
      </c>
      <c r="Q4001" s="215" t="s">
        <v>18836</v>
      </c>
    </row>
    <row r="4002" spans="1:17" s="208" customFormat="1" ht="12">
      <c r="A4002" s="209" t="str">
        <f t="shared" si="124"/>
        <v>2114548011548495740</v>
      </c>
      <c r="B4002" s="210" t="s">
        <v>19557</v>
      </c>
      <c r="C4002" s="211" t="s">
        <v>2461</v>
      </c>
      <c r="D4002" s="211" t="s">
        <v>2461</v>
      </c>
      <c r="E4002" s="211" t="s">
        <v>17988</v>
      </c>
      <c r="F4002" s="211" t="s">
        <v>2460</v>
      </c>
      <c r="G4002" s="211" t="s">
        <v>17984</v>
      </c>
      <c r="H4002" s="212" t="s">
        <v>17985</v>
      </c>
      <c r="I4002" s="213" t="s">
        <v>19558</v>
      </c>
      <c r="J4002" s="201" t="str">
        <f t="shared" si="125"/>
        <v>0750</v>
      </c>
      <c r="K4002" s="209"/>
      <c r="L4002" s="209"/>
      <c r="M4002" s="214"/>
      <c r="N4002" s="209" t="s">
        <v>18765</v>
      </c>
      <c r="O4002" s="215" t="s">
        <v>18766</v>
      </c>
      <c r="P4002" s="215" t="s">
        <v>18835</v>
      </c>
      <c r="Q4002" s="215" t="s">
        <v>18836</v>
      </c>
    </row>
    <row r="4003" spans="1:17" s="208" customFormat="1" ht="12">
      <c r="A4003" s="209" t="str">
        <f t="shared" si="124"/>
        <v>2114548021548495740</v>
      </c>
      <c r="B4003" s="210" t="s">
        <v>19557</v>
      </c>
      <c r="C4003" s="211" t="s">
        <v>2461</v>
      </c>
      <c r="D4003" s="211" t="s">
        <v>2461</v>
      </c>
      <c r="E4003" s="211" t="s">
        <v>17989</v>
      </c>
      <c r="F4003" s="211" t="s">
        <v>2460</v>
      </c>
      <c r="G4003" s="211" t="s">
        <v>17984</v>
      </c>
      <c r="H4003" s="212" t="s">
        <v>17985</v>
      </c>
      <c r="I4003" s="213" t="s">
        <v>19558</v>
      </c>
      <c r="J4003" s="201" t="str">
        <f t="shared" si="125"/>
        <v>0750</v>
      </c>
      <c r="K4003" s="209"/>
      <c r="L4003" s="209"/>
      <c r="M4003" s="214"/>
      <c r="N4003" s="209" t="s">
        <v>18765</v>
      </c>
      <c r="O4003" s="215" t="s">
        <v>18766</v>
      </c>
      <c r="P4003" s="215" t="s">
        <v>18835</v>
      </c>
      <c r="Q4003" s="215" t="s">
        <v>18836</v>
      </c>
    </row>
    <row r="4004" spans="1:17" s="208" customFormat="1" ht="12">
      <c r="A4004" s="209" t="str">
        <f t="shared" si="124"/>
        <v>2114548031548495740</v>
      </c>
      <c r="B4004" s="210" t="s">
        <v>19557</v>
      </c>
      <c r="C4004" s="211" t="s">
        <v>2461</v>
      </c>
      <c r="D4004" s="211" t="s">
        <v>2461</v>
      </c>
      <c r="E4004" s="211" t="s">
        <v>2460</v>
      </c>
      <c r="F4004" s="211" t="s">
        <v>2460</v>
      </c>
      <c r="G4004" s="211" t="s">
        <v>17984</v>
      </c>
      <c r="H4004" s="212" t="s">
        <v>17985</v>
      </c>
      <c r="I4004" s="213" t="s">
        <v>19558</v>
      </c>
      <c r="J4004" s="201" t="str">
        <f t="shared" si="125"/>
        <v>0750</v>
      </c>
      <c r="K4004" s="209"/>
      <c r="L4004" s="209"/>
      <c r="M4004" s="214"/>
      <c r="N4004" s="209" t="s">
        <v>18765</v>
      </c>
      <c r="O4004" s="215" t="s">
        <v>18766</v>
      </c>
      <c r="P4004" s="215" t="s">
        <v>18835</v>
      </c>
      <c r="Q4004" s="215" t="s">
        <v>18836</v>
      </c>
    </row>
    <row r="4005" spans="1:17" s="208" customFormat="1" ht="12">
      <c r="A4005" s="209" t="str">
        <f t="shared" si="124"/>
        <v>0210189011194813758</v>
      </c>
      <c r="B4005" s="210" t="s">
        <v>19559</v>
      </c>
      <c r="C4005" s="211" t="s">
        <v>17990</v>
      </c>
      <c r="D4005" s="211" t="s">
        <v>236</v>
      </c>
      <c r="E4005" s="211" t="s">
        <v>17991</v>
      </c>
      <c r="F4005" s="211" t="s">
        <v>235</v>
      </c>
      <c r="G4005" s="211" t="s">
        <v>3020</v>
      </c>
      <c r="H4005" s="212" t="s">
        <v>17992</v>
      </c>
      <c r="I4005" s="213" t="s">
        <v>237</v>
      </c>
      <c r="J4005" s="201" t="str">
        <f t="shared" si="125"/>
        <v>0751</v>
      </c>
      <c r="K4005" s="209" t="s">
        <v>16026</v>
      </c>
      <c r="L4005" s="240" t="s">
        <v>13094</v>
      </c>
      <c r="M4005" s="214">
        <v>44090</v>
      </c>
      <c r="N4005" s="209" t="s">
        <v>18765</v>
      </c>
      <c r="O4005" s="215" t="s">
        <v>18766</v>
      </c>
      <c r="P4005" s="215" t="s">
        <v>18767</v>
      </c>
      <c r="Q4005" s="215" t="s">
        <v>18768</v>
      </c>
    </row>
    <row r="4006" spans="1:17" s="208" customFormat="1" ht="12">
      <c r="A4006" s="209" t="str">
        <f t="shared" si="124"/>
        <v>2114688011922522606</v>
      </c>
      <c r="B4006" s="210" t="s">
        <v>19559</v>
      </c>
      <c r="C4006" s="211" t="s">
        <v>236</v>
      </c>
      <c r="D4006" s="211" t="s">
        <v>236</v>
      </c>
      <c r="E4006" s="211" t="s">
        <v>17993</v>
      </c>
      <c r="F4006" s="211" t="s">
        <v>235</v>
      </c>
      <c r="G4006" s="211" t="s">
        <v>3020</v>
      </c>
      <c r="H4006" s="212" t="s">
        <v>17992</v>
      </c>
      <c r="I4006" s="213" t="s">
        <v>237</v>
      </c>
      <c r="J4006" s="201" t="str">
        <f t="shared" si="125"/>
        <v>0751</v>
      </c>
      <c r="K4006" s="209" t="s">
        <v>17994</v>
      </c>
      <c r="L4006" s="240" t="s">
        <v>15111</v>
      </c>
      <c r="M4006" s="214">
        <v>44101.74375439815</v>
      </c>
      <c r="N4006" s="209" t="s">
        <v>18765</v>
      </c>
      <c r="O4006" s="215" t="s">
        <v>18766</v>
      </c>
      <c r="P4006" s="215" t="s">
        <v>18767</v>
      </c>
      <c r="Q4006" s="215" t="s">
        <v>18768</v>
      </c>
    </row>
    <row r="4007" spans="1:17" s="208" customFormat="1" ht="12">
      <c r="A4007" s="209" t="str">
        <f t="shared" si="124"/>
        <v>2114688011932334125</v>
      </c>
      <c r="B4007" s="210" t="s">
        <v>19559</v>
      </c>
      <c r="C4007" s="211" t="s">
        <v>17995</v>
      </c>
      <c r="D4007" s="211" t="s">
        <v>236</v>
      </c>
      <c r="E4007" s="211" t="s">
        <v>17993</v>
      </c>
      <c r="F4007" s="211" t="s">
        <v>235</v>
      </c>
      <c r="G4007" s="211" t="s">
        <v>3020</v>
      </c>
      <c r="H4007" s="212" t="s">
        <v>17992</v>
      </c>
      <c r="I4007" s="213" t="s">
        <v>237</v>
      </c>
      <c r="J4007" s="201" t="str">
        <f t="shared" si="125"/>
        <v>0751</v>
      </c>
      <c r="K4007" s="209" t="s">
        <v>16026</v>
      </c>
      <c r="L4007" s="240" t="s">
        <v>13094</v>
      </c>
      <c r="M4007" s="214">
        <v>44090</v>
      </c>
      <c r="N4007" s="209" t="s">
        <v>18765</v>
      </c>
      <c r="O4007" s="215" t="s">
        <v>18766</v>
      </c>
      <c r="P4007" s="215" t="s">
        <v>18767</v>
      </c>
      <c r="Q4007" s="215" t="s">
        <v>18768</v>
      </c>
    </row>
    <row r="4008" spans="1:17" s="208" customFormat="1" ht="12">
      <c r="A4008" s="209" t="str">
        <f t="shared" si="124"/>
        <v>2114688021932334125</v>
      </c>
      <c r="B4008" s="210" t="s">
        <v>19559</v>
      </c>
      <c r="C4008" s="211" t="s">
        <v>17995</v>
      </c>
      <c r="D4008" s="211" t="s">
        <v>236</v>
      </c>
      <c r="E4008" s="211" t="s">
        <v>17996</v>
      </c>
      <c r="F4008" s="211" t="s">
        <v>235</v>
      </c>
      <c r="G4008" s="211" t="s">
        <v>3020</v>
      </c>
      <c r="H4008" s="212" t="s">
        <v>17992</v>
      </c>
      <c r="I4008" s="213" t="s">
        <v>237</v>
      </c>
      <c r="J4008" s="201" t="str">
        <f t="shared" si="125"/>
        <v>0751</v>
      </c>
      <c r="K4008" s="240" t="s">
        <v>17997</v>
      </c>
      <c r="L4008" s="240" t="s">
        <v>13094</v>
      </c>
      <c r="M4008" s="214">
        <v>44090</v>
      </c>
      <c r="N4008" s="209" t="s">
        <v>18765</v>
      </c>
      <c r="O4008" s="215" t="s">
        <v>18766</v>
      </c>
      <c r="P4008" s="215" t="s">
        <v>18767</v>
      </c>
      <c r="Q4008" s="215" t="s">
        <v>18768</v>
      </c>
    </row>
    <row r="4009" spans="1:17" s="208" customFormat="1" ht="12">
      <c r="A4009" s="209" t="str">
        <f t="shared" si="124"/>
        <v>2114688031932334125</v>
      </c>
      <c r="B4009" s="210" t="s">
        <v>19559</v>
      </c>
      <c r="C4009" s="211" t="s">
        <v>17995</v>
      </c>
      <c r="D4009" s="211" t="s">
        <v>236</v>
      </c>
      <c r="E4009" s="211" t="s">
        <v>17998</v>
      </c>
      <c r="F4009" s="211" t="s">
        <v>235</v>
      </c>
      <c r="G4009" s="211" t="s">
        <v>3020</v>
      </c>
      <c r="H4009" s="212" t="s">
        <v>17992</v>
      </c>
      <c r="I4009" s="213" t="s">
        <v>237</v>
      </c>
      <c r="J4009" s="201" t="str">
        <f t="shared" si="125"/>
        <v>0751</v>
      </c>
      <c r="K4009" s="209" t="s">
        <v>16026</v>
      </c>
      <c r="L4009" s="240" t="s">
        <v>13094</v>
      </c>
      <c r="M4009" s="214">
        <v>44090</v>
      </c>
      <c r="N4009" s="209" t="s">
        <v>18765</v>
      </c>
      <c r="O4009" s="215" t="s">
        <v>18766</v>
      </c>
      <c r="P4009" s="215" t="s">
        <v>18767</v>
      </c>
      <c r="Q4009" s="215" t="s">
        <v>18768</v>
      </c>
    </row>
    <row r="4010" spans="1:17" s="208" customFormat="1" ht="12">
      <c r="A4010" s="209" t="str">
        <f t="shared" si="124"/>
        <v>2114688041932334125</v>
      </c>
      <c r="B4010" s="210" t="s">
        <v>19559</v>
      </c>
      <c r="C4010" s="211" t="s">
        <v>17995</v>
      </c>
      <c r="D4010" s="211" t="s">
        <v>236</v>
      </c>
      <c r="E4010" s="211" t="s">
        <v>17999</v>
      </c>
      <c r="F4010" s="211" t="s">
        <v>235</v>
      </c>
      <c r="G4010" s="211" t="s">
        <v>3020</v>
      </c>
      <c r="H4010" s="212" t="s">
        <v>17992</v>
      </c>
      <c r="I4010" s="213" t="s">
        <v>237</v>
      </c>
      <c r="J4010" s="201" t="str">
        <f t="shared" si="125"/>
        <v>0751</v>
      </c>
      <c r="K4010" s="209" t="s">
        <v>16026</v>
      </c>
      <c r="L4010" s="240" t="s">
        <v>13094</v>
      </c>
      <c r="M4010" s="214">
        <v>44090</v>
      </c>
      <c r="N4010" s="209" t="s">
        <v>18765</v>
      </c>
      <c r="O4010" s="215" t="s">
        <v>18766</v>
      </c>
      <c r="P4010" s="215" t="s">
        <v>18767</v>
      </c>
      <c r="Q4010" s="215" t="s">
        <v>18768</v>
      </c>
    </row>
    <row r="4011" spans="1:17" s="208" customFormat="1" ht="12">
      <c r="A4011" s="209" t="str">
        <f t="shared" si="124"/>
        <v>3882185011922522606</v>
      </c>
      <c r="B4011" s="210" t="s">
        <v>19559</v>
      </c>
      <c r="C4011" s="211" t="s">
        <v>236</v>
      </c>
      <c r="D4011" s="211" t="s">
        <v>236</v>
      </c>
      <c r="E4011" s="211" t="s">
        <v>235</v>
      </c>
      <c r="F4011" s="211" t="s">
        <v>235</v>
      </c>
      <c r="G4011" s="211" t="s">
        <v>3020</v>
      </c>
      <c r="H4011" s="212" t="s">
        <v>17992</v>
      </c>
      <c r="I4011" s="213" t="s">
        <v>237</v>
      </c>
      <c r="J4011" s="201" t="str">
        <f t="shared" si="125"/>
        <v>0751</v>
      </c>
      <c r="K4011" s="209" t="s">
        <v>16241</v>
      </c>
      <c r="L4011" s="240" t="s">
        <v>13094</v>
      </c>
      <c r="M4011" s="214">
        <v>44090</v>
      </c>
      <c r="N4011" s="209" t="s">
        <v>18765</v>
      </c>
      <c r="O4011" s="215" t="s">
        <v>18766</v>
      </c>
      <c r="P4011" s="215" t="s">
        <v>18767</v>
      </c>
      <c r="Q4011" s="215" t="s">
        <v>18768</v>
      </c>
    </row>
    <row r="4012" spans="1:17" s="208" customFormat="1" ht="12">
      <c r="A4012" s="209" t="str">
        <f t="shared" si="124"/>
        <v>3882185011932334125</v>
      </c>
      <c r="B4012" s="210" t="s">
        <v>19559</v>
      </c>
      <c r="C4012" s="211" t="s">
        <v>17995</v>
      </c>
      <c r="D4012" s="211" t="s">
        <v>236</v>
      </c>
      <c r="E4012" s="211" t="s">
        <v>235</v>
      </c>
      <c r="F4012" s="211" t="s">
        <v>235</v>
      </c>
      <c r="G4012" s="211" t="s">
        <v>3020</v>
      </c>
      <c r="H4012" s="212" t="s">
        <v>17992</v>
      </c>
      <c r="I4012" s="213" t="s">
        <v>237</v>
      </c>
      <c r="J4012" s="201" t="str">
        <f t="shared" si="125"/>
        <v>0751</v>
      </c>
      <c r="K4012" s="209" t="s">
        <v>14592</v>
      </c>
      <c r="L4012" s="240" t="s">
        <v>13094</v>
      </c>
      <c r="M4012" s="214">
        <v>44090</v>
      </c>
      <c r="N4012" s="209" t="s">
        <v>18765</v>
      </c>
      <c r="O4012" s="215" t="s">
        <v>18766</v>
      </c>
      <c r="P4012" s="215" t="s">
        <v>18767</v>
      </c>
      <c r="Q4012" s="215" t="s">
        <v>18768</v>
      </c>
    </row>
    <row r="4013" spans="1:17" s="208" customFormat="1" ht="12">
      <c r="A4013" s="209" t="str">
        <f t="shared" si="124"/>
        <v>1952939011669607859</v>
      </c>
      <c r="B4013" s="210" t="s">
        <v>19560</v>
      </c>
      <c r="C4013" s="211" t="s">
        <v>18000</v>
      </c>
      <c r="D4013" s="211" t="s">
        <v>590</v>
      </c>
      <c r="E4013" s="211" t="s">
        <v>18001</v>
      </c>
      <c r="F4013" s="211" t="s">
        <v>589</v>
      </c>
      <c r="G4013" s="211" t="s">
        <v>3174</v>
      </c>
      <c r="H4013" s="212" t="s">
        <v>3173</v>
      </c>
      <c r="I4013" s="213" t="s">
        <v>591</v>
      </c>
      <c r="J4013" s="201" t="str">
        <f t="shared" si="125"/>
        <v>0752</v>
      </c>
      <c r="K4013" s="209"/>
      <c r="L4013" s="209"/>
      <c r="M4013" s="214"/>
      <c r="N4013" s="209" t="s">
        <v>18777</v>
      </c>
      <c r="O4013" s="215" t="s">
        <v>18778</v>
      </c>
      <c r="P4013" s="215" t="s">
        <v>18812</v>
      </c>
      <c r="Q4013" s="215" t="s">
        <v>18813</v>
      </c>
    </row>
    <row r="4014" spans="1:17" s="208" customFormat="1" ht="12">
      <c r="A4014" s="209" t="str">
        <f t="shared" si="124"/>
        <v>1952939021265520845</v>
      </c>
      <c r="B4014" s="210" t="s">
        <v>19560</v>
      </c>
      <c r="C4014" s="211" t="s">
        <v>18002</v>
      </c>
      <c r="D4014" s="211" t="s">
        <v>590</v>
      </c>
      <c r="E4014" s="211" t="s">
        <v>18003</v>
      </c>
      <c r="F4014" s="211" t="s">
        <v>589</v>
      </c>
      <c r="G4014" s="211" t="s">
        <v>3174</v>
      </c>
      <c r="H4014" s="212" t="s">
        <v>3173</v>
      </c>
      <c r="I4014" s="213" t="s">
        <v>591</v>
      </c>
      <c r="J4014" s="201" t="str">
        <f t="shared" si="125"/>
        <v>0752</v>
      </c>
      <c r="K4014" s="209"/>
      <c r="L4014" s="209"/>
      <c r="M4014" s="214"/>
      <c r="N4014" s="209" t="s">
        <v>18777</v>
      </c>
      <c r="O4014" s="215" t="s">
        <v>18778</v>
      </c>
      <c r="P4014" s="215" t="s">
        <v>18812</v>
      </c>
      <c r="Q4014" s="215" t="s">
        <v>18813</v>
      </c>
    </row>
    <row r="4015" spans="1:17" s="208" customFormat="1" ht="12">
      <c r="A4015" s="209" t="str">
        <f t="shared" si="124"/>
        <v>2114878011669607859</v>
      </c>
      <c r="B4015" s="210" t="s">
        <v>19560</v>
      </c>
      <c r="C4015" s="211" t="s">
        <v>18000</v>
      </c>
      <c r="D4015" s="211" t="s">
        <v>590</v>
      </c>
      <c r="E4015" s="211" t="s">
        <v>18004</v>
      </c>
      <c r="F4015" s="211" t="s">
        <v>589</v>
      </c>
      <c r="G4015" s="211" t="s">
        <v>3174</v>
      </c>
      <c r="H4015" s="212" t="s">
        <v>3173</v>
      </c>
      <c r="I4015" s="213" t="s">
        <v>591</v>
      </c>
      <c r="J4015" s="201" t="str">
        <f t="shared" si="125"/>
        <v>0752</v>
      </c>
      <c r="K4015" s="209"/>
      <c r="L4015" s="209"/>
      <c r="M4015" s="214"/>
      <c r="N4015" s="209" t="s">
        <v>18777</v>
      </c>
      <c r="O4015" s="215" t="s">
        <v>18778</v>
      </c>
      <c r="P4015" s="215" t="s">
        <v>18812</v>
      </c>
      <c r="Q4015" s="215" t="s">
        <v>18813</v>
      </c>
    </row>
    <row r="4016" spans="1:17" s="208" customFormat="1" ht="12">
      <c r="A4016" s="209" t="str">
        <f t="shared" si="124"/>
        <v>2114878021669607859</v>
      </c>
      <c r="B4016" s="210" t="s">
        <v>19560</v>
      </c>
      <c r="C4016" s="211" t="s">
        <v>18000</v>
      </c>
      <c r="D4016" s="211" t="s">
        <v>590</v>
      </c>
      <c r="E4016" s="211" t="s">
        <v>18005</v>
      </c>
      <c r="F4016" s="211" t="s">
        <v>589</v>
      </c>
      <c r="G4016" s="211" t="s">
        <v>3174</v>
      </c>
      <c r="H4016" s="212" t="s">
        <v>3173</v>
      </c>
      <c r="I4016" s="213" t="s">
        <v>591</v>
      </c>
      <c r="J4016" s="201" t="str">
        <f t="shared" si="125"/>
        <v>0752</v>
      </c>
      <c r="K4016" s="209"/>
      <c r="L4016" s="209"/>
      <c r="M4016" s="214"/>
      <c r="N4016" s="209" t="s">
        <v>18777</v>
      </c>
      <c r="O4016" s="215" t="s">
        <v>18778</v>
      </c>
      <c r="P4016" s="215" t="s">
        <v>18812</v>
      </c>
      <c r="Q4016" s="215" t="s">
        <v>18813</v>
      </c>
    </row>
    <row r="4017" spans="1:17" s="208" customFormat="1" ht="12">
      <c r="A4017" s="209" t="str">
        <f t="shared" si="124"/>
        <v>3255325011235416801</v>
      </c>
      <c r="B4017" s="210" t="s">
        <v>19560</v>
      </c>
      <c r="C4017" s="211" t="s">
        <v>2814</v>
      </c>
      <c r="D4017" s="211" t="s">
        <v>590</v>
      </c>
      <c r="E4017" s="211" t="s">
        <v>18006</v>
      </c>
      <c r="F4017" s="211" t="s">
        <v>589</v>
      </c>
      <c r="G4017" s="211" t="s">
        <v>3174</v>
      </c>
      <c r="H4017" s="212" t="s">
        <v>3173</v>
      </c>
      <c r="I4017" s="213" t="s">
        <v>591</v>
      </c>
      <c r="J4017" s="201" t="str">
        <f t="shared" si="125"/>
        <v>0752</v>
      </c>
      <c r="K4017" s="209"/>
      <c r="L4017" s="209"/>
      <c r="M4017" s="214"/>
      <c r="N4017" s="209" t="s">
        <v>18777</v>
      </c>
      <c r="O4017" s="215" t="s">
        <v>18778</v>
      </c>
      <c r="P4017" s="215" t="s">
        <v>18812</v>
      </c>
      <c r="Q4017" s="215" t="s">
        <v>18813</v>
      </c>
    </row>
    <row r="4018" spans="1:17" s="208" customFormat="1" ht="12">
      <c r="A4018" s="209" t="str">
        <f t="shared" si="124"/>
        <v>3255325021235416801</v>
      </c>
      <c r="B4018" s="210" t="s">
        <v>19560</v>
      </c>
      <c r="C4018" s="211" t="s">
        <v>2814</v>
      </c>
      <c r="D4018" s="211" t="s">
        <v>590</v>
      </c>
      <c r="E4018" s="211" t="s">
        <v>18007</v>
      </c>
      <c r="F4018" s="211" t="s">
        <v>589</v>
      </c>
      <c r="G4018" s="211" t="s">
        <v>3174</v>
      </c>
      <c r="H4018" s="212" t="s">
        <v>3173</v>
      </c>
      <c r="I4018" s="213" t="s">
        <v>591</v>
      </c>
      <c r="J4018" s="201" t="str">
        <f t="shared" si="125"/>
        <v>0752</v>
      </c>
      <c r="K4018" s="209"/>
      <c r="L4018" s="209"/>
      <c r="M4018" s="214"/>
      <c r="N4018" s="209" t="s">
        <v>18777</v>
      </c>
      <c r="O4018" s="215" t="s">
        <v>18778</v>
      </c>
      <c r="P4018" s="215" t="s">
        <v>18812</v>
      </c>
      <c r="Q4018" s="215" t="s">
        <v>18813</v>
      </c>
    </row>
    <row r="4019" spans="1:17" s="208" customFormat="1" ht="12">
      <c r="A4019" s="209" t="str">
        <f t="shared" si="124"/>
        <v>3570533011659761815</v>
      </c>
      <c r="B4019" s="210" t="s">
        <v>19560</v>
      </c>
      <c r="C4019" s="211" t="s">
        <v>590</v>
      </c>
      <c r="D4019" s="211" t="s">
        <v>590</v>
      </c>
      <c r="E4019" s="211" t="s">
        <v>589</v>
      </c>
      <c r="F4019" s="211" t="s">
        <v>589</v>
      </c>
      <c r="G4019" s="211" t="s">
        <v>3174</v>
      </c>
      <c r="H4019" s="212" t="s">
        <v>3173</v>
      </c>
      <c r="I4019" s="213" t="s">
        <v>591</v>
      </c>
      <c r="J4019" s="201" t="str">
        <f t="shared" si="125"/>
        <v>0752</v>
      </c>
      <c r="K4019" s="209"/>
      <c r="L4019" s="209"/>
      <c r="M4019" s="214"/>
      <c r="N4019" s="209" t="s">
        <v>18777</v>
      </c>
      <c r="O4019" s="215" t="s">
        <v>18778</v>
      </c>
      <c r="P4019" s="215" t="s">
        <v>18812</v>
      </c>
      <c r="Q4019" s="215" t="s">
        <v>18813</v>
      </c>
    </row>
    <row r="4020" spans="1:17" s="208" customFormat="1" ht="12">
      <c r="A4020" s="209" t="str">
        <f t="shared" si="124"/>
        <v>3570533021659761815</v>
      </c>
      <c r="B4020" s="210" t="s">
        <v>19560</v>
      </c>
      <c r="C4020" s="211" t="s">
        <v>590</v>
      </c>
      <c r="D4020" s="211" t="s">
        <v>590</v>
      </c>
      <c r="E4020" s="211" t="s">
        <v>18008</v>
      </c>
      <c r="F4020" s="211" t="s">
        <v>589</v>
      </c>
      <c r="G4020" s="211" t="s">
        <v>3174</v>
      </c>
      <c r="H4020" s="212" t="s">
        <v>3173</v>
      </c>
      <c r="I4020" s="213" t="s">
        <v>591</v>
      </c>
      <c r="J4020" s="201" t="str">
        <f t="shared" si="125"/>
        <v>0752</v>
      </c>
      <c r="K4020" s="209"/>
      <c r="L4020" s="209"/>
      <c r="M4020" s="214"/>
      <c r="N4020" s="209" t="s">
        <v>18777</v>
      </c>
      <c r="O4020" s="215" t="s">
        <v>18778</v>
      </c>
      <c r="P4020" s="215" t="s">
        <v>18812</v>
      </c>
      <c r="Q4020" s="215" t="s">
        <v>18813</v>
      </c>
    </row>
    <row r="4021" spans="1:17" s="208" customFormat="1" ht="12">
      <c r="A4021" s="209" t="str">
        <f t="shared" si="124"/>
        <v>##1659761815</v>
      </c>
      <c r="B4021" s="210" t="s">
        <v>19560</v>
      </c>
      <c r="C4021" s="211" t="s">
        <v>590</v>
      </c>
      <c r="D4021" s="211" t="s">
        <v>590</v>
      </c>
      <c r="E4021" s="211" t="s">
        <v>3649</v>
      </c>
      <c r="F4021" s="211" t="s">
        <v>589</v>
      </c>
      <c r="G4021" s="211" t="s">
        <v>3174</v>
      </c>
      <c r="H4021" s="212" t="s">
        <v>3173</v>
      </c>
      <c r="I4021" s="213" t="s">
        <v>591</v>
      </c>
      <c r="J4021" s="201" t="str">
        <f t="shared" si="125"/>
        <v>0752</v>
      </c>
      <c r="K4021" s="209" t="s">
        <v>14592</v>
      </c>
      <c r="L4021" s="209"/>
      <c r="M4021" s="214"/>
      <c r="N4021" s="209" t="s">
        <v>18777</v>
      </c>
      <c r="O4021" s="215" t="s">
        <v>18778</v>
      </c>
      <c r="P4021" s="215" t="s">
        <v>18812</v>
      </c>
      <c r="Q4021" s="215" t="s">
        <v>18813</v>
      </c>
    </row>
    <row r="4022" spans="1:17" s="208" customFormat="1" ht="12">
      <c r="A4022" s="209" t="str">
        <f t="shared" si="124"/>
        <v>2119703011013142553</v>
      </c>
      <c r="B4022" s="210" t="s">
        <v>19561</v>
      </c>
      <c r="C4022" s="211" t="s">
        <v>557</v>
      </c>
      <c r="D4022" s="211" t="s">
        <v>557</v>
      </c>
      <c r="E4022" s="211" t="s">
        <v>556</v>
      </c>
      <c r="F4022" s="211" t="s">
        <v>556</v>
      </c>
      <c r="G4022" s="211" t="s">
        <v>2223</v>
      </c>
      <c r="H4022" s="212" t="s">
        <v>2419</v>
      </c>
      <c r="I4022" s="213" t="s">
        <v>558</v>
      </c>
      <c r="J4022" s="201" t="str">
        <f t="shared" si="125"/>
        <v>0753</v>
      </c>
      <c r="K4022" s="209"/>
      <c r="L4022" s="209"/>
      <c r="M4022" s="214"/>
      <c r="N4022" s="209" t="s">
        <v>18777</v>
      </c>
      <c r="O4022" s="215" t="s">
        <v>18778</v>
      </c>
      <c r="P4022" s="215" t="s">
        <v>18767</v>
      </c>
      <c r="Q4022" s="215" t="s">
        <v>18768</v>
      </c>
    </row>
    <row r="4023" spans="1:17" s="208" customFormat="1" ht="12">
      <c r="A4023" s="209" t="str">
        <f t="shared" si="124"/>
        <v>2119703021013142553</v>
      </c>
      <c r="B4023" s="210" t="s">
        <v>19561</v>
      </c>
      <c r="C4023" s="211" t="s">
        <v>557</v>
      </c>
      <c r="D4023" s="211" t="s">
        <v>557</v>
      </c>
      <c r="E4023" s="211" t="s">
        <v>18009</v>
      </c>
      <c r="F4023" s="211" t="s">
        <v>556</v>
      </c>
      <c r="G4023" s="211" t="s">
        <v>2223</v>
      </c>
      <c r="H4023" s="212" t="s">
        <v>2419</v>
      </c>
      <c r="I4023" s="213" t="s">
        <v>558</v>
      </c>
      <c r="J4023" s="201" t="str">
        <f t="shared" si="125"/>
        <v>0753</v>
      </c>
      <c r="K4023" s="209"/>
      <c r="L4023" s="209"/>
      <c r="M4023" s="214"/>
      <c r="N4023" s="209" t="s">
        <v>18777</v>
      </c>
      <c r="O4023" s="215" t="s">
        <v>18778</v>
      </c>
      <c r="P4023" s="215" t="s">
        <v>18767</v>
      </c>
      <c r="Q4023" s="215" t="s">
        <v>18768</v>
      </c>
    </row>
    <row r="4024" spans="1:17" s="208" customFormat="1" ht="12">
      <c r="A4024" s="209" t="str">
        <f t="shared" si="124"/>
        <v>84-014022301013142553</v>
      </c>
      <c r="B4024" s="210" t="s">
        <v>19561</v>
      </c>
      <c r="C4024" s="211" t="s">
        <v>557</v>
      </c>
      <c r="D4024" s="211" t="s">
        <v>557</v>
      </c>
      <c r="E4024" s="211" t="s">
        <v>18011</v>
      </c>
      <c r="F4024" s="211" t="s">
        <v>556</v>
      </c>
      <c r="G4024" s="211" t="s">
        <v>2223</v>
      </c>
      <c r="H4024" s="212" t="s">
        <v>2419</v>
      </c>
      <c r="I4024" s="213" t="s">
        <v>558</v>
      </c>
      <c r="J4024" s="201" t="str">
        <f t="shared" si="125"/>
        <v>0753</v>
      </c>
      <c r="K4024" s="209"/>
      <c r="L4024" s="209"/>
      <c r="M4024" s="214"/>
      <c r="N4024" s="209" t="s">
        <v>18777</v>
      </c>
      <c r="O4024" s="215" t="s">
        <v>18778</v>
      </c>
      <c r="P4024" s="215" t="s">
        <v>18767</v>
      </c>
      <c r="Q4024" s="215" t="s">
        <v>18768</v>
      </c>
    </row>
    <row r="4025" spans="1:17" s="208" customFormat="1" ht="12">
      <c r="A4025" s="209" t="str">
        <f t="shared" si="124"/>
        <v>84-01402231013142553</v>
      </c>
      <c r="B4025" s="210" t="s">
        <v>19561</v>
      </c>
      <c r="C4025" s="211" t="s">
        <v>557</v>
      </c>
      <c r="D4025" s="211" t="s">
        <v>557</v>
      </c>
      <c r="E4025" s="211" t="s">
        <v>18010</v>
      </c>
      <c r="F4025" s="211" t="s">
        <v>556</v>
      </c>
      <c r="G4025" s="211" t="s">
        <v>2223</v>
      </c>
      <c r="H4025" s="212" t="s">
        <v>2419</v>
      </c>
      <c r="I4025" s="213" t="s">
        <v>558</v>
      </c>
      <c r="J4025" s="201" t="str">
        <f t="shared" si="125"/>
        <v>0753</v>
      </c>
      <c r="K4025" s="209"/>
      <c r="L4025" s="209"/>
      <c r="M4025" s="214"/>
      <c r="N4025" s="209" t="s">
        <v>18777</v>
      </c>
      <c r="O4025" s="215" t="s">
        <v>18778</v>
      </c>
      <c r="P4025" s="215" t="s">
        <v>18767</v>
      </c>
      <c r="Q4025" s="215" t="s">
        <v>18768</v>
      </c>
    </row>
    <row r="4026" spans="1:17" s="208" customFormat="1" ht="12">
      <c r="A4026" s="209" t="str">
        <f t="shared" si="124"/>
        <v>0941718011205164928</v>
      </c>
      <c r="B4026" s="210" t="s">
        <v>19562</v>
      </c>
      <c r="C4026" s="211" t="s">
        <v>551</v>
      </c>
      <c r="D4026" s="211" t="s">
        <v>551</v>
      </c>
      <c r="E4026" s="211" t="s">
        <v>18012</v>
      </c>
      <c r="F4026" s="211" t="s">
        <v>550</v>
      </c>
      <c r="G4026" s="211" t="s">
        <v>2225</v>
      </c>
      <c r="H4026" s="212" t="s">
        <v>3270</v>
      </c>
      <c r="I4026" s="213" t="s">
        <v>552</v>
      </c>
      <c r="J4026" s="201" t="str">
        <f t="shared" si="125"/>
        <v>0754</v>
      </c>
      <c r="K4026" s="209"/>
      <c r="L4026" s="209"/>
      <c r="M4026" s="214"/>
      <c r="N4026" s="209" t="s">
        <v>18777</v>
      </c>
      <c r="O4026" s="215" t="s">
        <v>18778</v>
      </c>
      <c r="P4026" s="215" t="s">
        <v>18767</v>
      </c>
      <c r="Q4026" s="215" t="s">
        <v>18768</v>
      </c>
    </row>
    <row r="4027" spans="1:17" s="208" customFormat="1" ht="12">
      <c r="A4027" s="209" t="str">
        <f t="shared" si="124"/>
        <v>0941718011679528525</v>
      </c>
      <c r="B4027" s="210" t="s">
        <v>19562</v>
      </c>
      <c r="C4027" s="211" t="s">
        <v>18013</v>
      </c>
      <c r="D4027" s="211" t="s">
        <v>551</v>
      </c>
      <c r="E4027" s="211" t="s">
        <v>18012</v>
      </c>
      <c r="F4027" s="211" t="s">
        <v>550</v>
      </c>
      <c r="G4027" s="211" t="s">
        <v>2225</v>
      </c>
      <c r="H4027" s="212" t="s">
        <v>3270</v>
      </c>
      <c r="I4027" s="213" t="s">
        <v>552</v>
      </c>
      <c r="J4027" s="201" t="str">
        <f t="shared" si="125"/>
        <v>0754</v>
      </c>
      <c r="K4027" s="209"/>
      <c r="L4027" s="209"/>
      <c r="M4027" s="214"/>
      <c r="N4027" s="209" t="s">
        <v>18777</v>
      </c>
      <c r="O4027" s="215" t="s">
        <v>18778</v>
      </c>
      <c r="P4027" s="215" t="s">
        <v>18767</v>
      </c>
      <c r="Q4027" s="215" t="s">
        <v>18768</v>
      </c>
    </row>
    <row r="4028" spans="1:17" s="208" customFormat="1" ht="12">
      <c r="A4028" s="209" t="str">
        <f t="shared" si="124"/>
        <v>2120602011205164928</v>
      </c>
      <c r="B4028" s="210" t="s">
        <v>19562</v>
      </c>
      <c r="C4028" s="211" t="s">
        <v>551</v>
      </c>
      <c r="D4028" s="211" t="s">
        <v>551</v>
      </c>
      <c r="E4028" s="211" t="s">
        <v>550</v>
      </c>
      <c r="F4028" s="211" t="s">
        <v>550</v>
      </c>
      <c r="G4028" s="211" t="s">
        <v>2225</v>
      </c>
      <c r="H4028" s="212" t="s">
        <v>3270</v>
      </c>
      <c r="I4028" s="213" t="s">
        <v>552</v>
      </c>
      <c r="J4028" s="201" t="str">
        <f t="shared" si="125"/>
        <v>0754</v>
      </c>
      <c r="K4028" s="209"/>
      <c r="L4028" s="209"/>
      <c r="M4028" s="214"/>
      <c r="N4028" s="209" t="s">
        <v>18777</v>
      </c>
      <c r="O4028" s="215" t="s">
        <v>18778</v>
      </c>
      <c r="P4028" s="215" t="s">
        <v>18767</v>
      </c>
      <c r="Q4028" s="215" t="s">
        <v>18768</v>
      </c>
    </row>
    <row r="4029" spans="1:17" s="208" customFormat="1" ht="12">
      <c r="A4029" s="209" t="str">
        <f t="shared" si="124"/>
        <v>2120602021205164928</v>
      </c>
      <c r="B4029" s="210" t="s">
        <v>19562</v>
      </c>
      <c r="C4029" s="211" t="s">
        <v>551</v>
      </c>
      <c r="D4029" s="211" t="s">
        <v>551</v>
      </c>
      <c r="E4029" s="211" t="s">
        <v>18016</v>
      </c>
      <c r="F4029" s="211" t="s">
        <v>550</v>
      </c>
      <c r="G4029" s="211" t="s">
        <v>2225</v>
      </c>
      <c r="H4029" s="212" t="s">
        <v>3270</v>
      </c>
      <c r="I4029" s="213" t="s">
        <v>552</v>
      </c>
      <c r="J4029" s="201" t="str">
        <f t="shared" si="125"/>
        <v>0754</v>
      </c>
      <c r="K4029" s="209"/>
      <c r="L4029" s="209"/>
      <c r="M4029" s="214"/>
      <c r="N4029" s="209" t="s">
        <v>18777</v>
      </c>
      <c r="O4029" s="215" t="s">
        <v>18778</v>
      </c>
      <c r="P4029" s="215" t="s">
        <v>18767</v>
      </c>
      <c r="Q4029" s="215" t="s">
        <v>18768</v>
      </c>
    </row>
    <row r="4030" spans="1:17" s="208" customFormat="1" ht="12">
      <c r="A4030" s="209" t="str">
        <f t="shared" si="124"/>
        <v>3605784011205164928</v>
      </c>
      <c r="B4030" s="210" t="s">
        <v>19562</v>
      </c>
      <c r="C4030" s="211" t="s">
        <v>551</v>
      </c>
      <c r="D4030" s="211" t="s">
        <v>551</v>
      </c>
      <c r="E4030" s="211" t="s">
        <v>18017</v>
      </c>
      <c r="F4030" s="211" t="s">
        <v>550</v>
      </c>
      <c r="G4030" s="211" t="s">
        <v>2225</v>
      </c>
      <c r="H4030" s="212" t="s">
        <v>3270</v>
      </c>
      <c r="I4030" s="213" t="s">
        <v>552</v>
      </c>
      <c r="J4030" s="201" t="str">
        <f t="shared" si="125"/>
        <v>0754</v>
      </c>
      <c r="K4030" s="209"/>
      <c r="L4030" s="209"/>
      <c r="M4030" s="214"/>
      <c r="N4030" s="209" t="s">
        <v>18777</v>
      </c>
      <c r="O4030" s="215" t="s">
        <v>18778</v>
      </c>
      <c r="P4030" s="215" t="s">
        <v>18767</v>
      </c>
      <c r="Q4030" s="215" t="s">
        <v>18768</v>
      </c>
    </row>
    <row r="4031" spans="1:17" s="208" customFormat="1" ht="12">
      <c r="A4031" s="209" t="str">
        <f t="shared" si="124"/>
        <v>1679528525MR1205164928</v>
      </c>
      <c r="B4031" s="210" t="s">
        <v>19562</v>
      </c>
      <c r="C4031" s="211" t="s">
        <v>551</v>
      </c>
      <c r="D4031" s="211" t="s">
        <v>551</v>
      </c>
      <c r="E4031" s="211" t="s">
        <v>18014</v>
      </c>
      <c r="F4031" s="211" t="s">
        <v>550</v>
      </c>
      <c r="G4031" s="211" t="s">
        <v>2225</v>
      </c>
      <c r="H4031" s="212" t="s">
        <v>3270</v>
      </c>
      <c r="I4031" s="213" t="s">
        <v>552</v>
      </c>
      <c r="J4031" s="201" t="str">
        <f t="shared" si="125"/>
        <v>0754</v>
      </c>
      <c r="K4031" s="209"/>
      <c r="L4031" s="209"/>
      <c r="M4031" s="214"/>
      <c r="N4031" s="209" t="s">
        <v>18777</v>
      </c>
      <c r="O4031" s="215" t="s">
        <v>18778</v>
      </c>
      <c r="P4031" s="215" t="s">
        <v>18767</v>
      </c>
      <c r="Q4031" s="215" t="s">
        <v>18768</v>
      </c>
    </row>
    <row r="4032" spans="1:17" s="208" customFormat="1" ht="12">
      <c r="A4032" s="209" t="str">
        <f t="shared" si="124"/>
        <v>1F-QMA0000031052431205164928</v>
      </c>
      <c r="B4032" s="210" t="s">
        <v>19562</v>
      </c>
      <c r="C4032" s="211" t="s">
        <v>551</v>
      </c>
      <c r="D4032" s="211" t="s">
        <v>551</v>
      </c>
      <c r="E4032" s="211" t="s">
        <v>18015</v>
      </c>
      <c r="F4032" s="211" t="s">
        <v>550</v>
      </c>
      <c r="G4032" s="211" t="s">
        <v>2225</v>
      </c>
      <c r="H4032" s="212" t="s">
        <v>3270</v>
      </c>
      <c r="I4032" s="213" t="s">
        <v>552</v>
      </c>
      <c r="J4032" s="201" t="str">
        <f t="shared" si="125"/>
        <v>0754</v>
      </c>
      <c r="K4032" s="209"/>
      <c r="L4032" s="209"/>
      <c r="M4032" s="214"/>
      <c r="N4032" s="209" t="s">
        <v>18777</v>
      </c>
      <c r="O4032" s="215" t="s">
        <v>18778</v>
      </c>
      <c r="P4032" s="215" t="s">
        <v>18767</v>
      </c>
      <c r="Q4032" s="215" t="s">
        <v>18768</v>
      </c>
    </row>
    <row r="4033" spans="1:17" s="208" customFormat="1" ht="12">
      <c r="A4033" s="209" t="str">
        <f t="shared" si="124"/>
        <v>1332603041427048453</v>
      </c>
      <c r="B4033" s="210" t="s">
        <v>19563</v>
      </c>
      <c r="C4033" s="211" t="s">
        <v>839</v>
      </c>
      <c r="D4033" s="211" t="s">
        <v>839</v>
      </c>
      <c r="E4033" s="211" t="s">
        <v>18018</v>
      </c>
      <c r="F4033" s="211" t="s">
        <v>838</v>
      </c>
      <c r="G4033" s="211" t="s">
        <v>1965</v>
      </c>
      <c r="H4033" s="212" t="s">
        <v>1964</v>
      </c>
      <c r="I4033" s="213" t="s">
        <v>840</v>
      </c>
      <c r="J4033" s="201" t="str">
        <f t="shared" si="125"/>
        <v>0755</v>
      </c>
      <c r="K4033" s="209"/>
      <c r="L4033" s="209"/>
      <c r="M4033" s="214"/>
      <c r="N4033" s="209" t="s">
        <v>18777</v>
      </c>
      <c r="O4033" s="215" t="s">
        <v>18778</v>
      </c>
      <c r="P4033" s="215" t="s">
        <v>18835</v>
      </c>
      <c r="Q4033" s="215" t="s">
        <v>18836</v>
      </c>
    </row>
    <row r="4034" spans="1:17" s="208" customFormat="1" ht="12">
      <c r="A4034" s="209" t="str">
        <f t="shared" ref="A4034:A4097" si="126">E4034&amp;C4034</f>
        <v>1332603051427048453</v>
      </c>
      <c r="B4034" s="210" t="s">
        <v>19563</v>
      </c>
      <c r="C4034" s="211" t="s">
        <v>839</v>
      </c>
      <c r="D4034" s="211" t="s">
        <v>839</v>
      </c>
      <c r="E4034" s="211" t="s">
        <v>18019</v>
      </c>
      <c r="F4034" s="211" t="s">
        <v>838</v>
      </c>
      <c r="G4034" s="211" t="s">
        <v>1965</v>
      </c>
      <c r="H4034" s="212" t="s">
        <v>1964</v>
      </c>
      <c r="I4034" s="213" t="s">
        <v>840</v>
      </c>
      <c r="J4034" s="201" t="str">
        <f t="shared" ref="J4034:J4097" si="127">B4034</f>
        <v>0755</v>
      </c>
      <c r="K4034" s="209"/>
      <c r="L4034" s="209"/>
      <c r="M4034" s="214"/>
      <c r="N4034" s="209" t="s">
        <v>18777</v>
      </c>
      <c r="O4034" s="215" t="s">
        <v>18778</v>
      </c>
      <c r="P4034" s="215" t="s">
        <v>18835</v>
      </c>
      <c r="Q4034" s="215" t="s">
        <v>18836</v>
      </c>
    </row>
    <row r="4035" spans="1:17" s="208" customFormat="1" ht="12">
      <c r="A4035" s="209" t="str">
        <f t="shared" si="126"/>
        <v>1332603081427048453</v>
      </c>
      <c r="B4035" s="210" t="s">
        <v>19563</v>
      </c>
      <c r="C4035" s="211" t="s">
        <v>839</v>
      </c>
      <c r="D4035" s="211" t="s">
        <v>839</v>
      </c>
      <c r="E4035" s="211" t="s">
        <v>18020</v>
      </c>
      <c r="F4035" s="211" t="s">
        <v>838</v>
      </c>
      <c r="G4035" s="211" t="s">
        <v>1965</v>
      </c>
      <c r="H4035" s="212" t="s">
        <v>1964</v>
      </c>
      <c r="I4035" s="213" t="s">
        <v>840</v>
      </c>
      <c r="J4035" s="201" t="str">
        <f t="shared" si="127"/>
        <v>0755</v>
      </c>
      <c r="K4035" s="209"/>
      <c r="L4035" s="209"/>
      <c r="M4035" s="214"/>
      <c r="N4035" s="209" t="s">
        <v>18777</v>
      </c>
      <c r="O4035" s="215" t="s">
        <v>18778</v>
      </c>
      <c r="P4035" s="215" t="s">
        <v>18835</v>
      </c>
      <c r="Q4035" s="215" t="s">
        <v>18836</v>
      </c>
    </row>
    <row r="4036" spans="1:17" s="208" customFormat="1" ht="12">
      <c r="A4036" s="209" t="str">
        <f t="shared" si="126"/>
        <v>1332603091427048453</v>
      </c>
      <c r="B4036" s="210" t="s">
        <v>19563</v>
      </c>
      <c r="C4036" s="211" t="s">
        <v>839</v>
      </c>
      <c r="D4036" s="211" t="s">
        <v>839</v>
      </c>
      <c r="E4036" s="211" t="s">
        <v>18021</v>
      </c>
      <c r="F4036" s="211" t="s">
        <v>838</v>
      </c>
      <c r="G4036" s="211" t="s">
        <v>1965</v>
      </c>
      <c r="H4036" s="212" t="s">
        <v>1964</v>
      </c>
      <c r="I4036" s="213" t="s">
        <v>840</v>
      </c>
      <c r="J4036" s="201" t="str">
        <f t="shared" si="127"/>
        <v>0755</v>
      </c>
      <c r="K4036" s="209"/>
      <c r="L4036" s="209"/>
      <c r="M4036" s="214"/>
      <c r="N4036" s="209" t="s">
        <v>18777</v>
      </c>
      <c r="O4036" s="215" t="s">
        <v>18778</v>
      </c>
      <c r="P4036" s="215" t="s">
        <v>18835</v>
      </c>
      <c r="Q4036" s="215" t="s">
        <v>18836</v>
      </c>
    </row>
    <row r="4037" spans="1:17" s="208" customFormat="1" ht="12">
      <c r="A4037" s="209" t="str">
        <f t="shared" si="126"/>
        <v>2121402011427048453</v>
      </c>
      <c r="B4037" s="210" t="s">
        <v>19563</v>
      </c>
      <c r="C4037" s="211" t="s">
        <v>839</v>
      </c>
      <c r="D4037" s="211" t="s">
        <v>839</v>
      </c>
      <c r="E4037" s="211" t="s">
        <v>838</v>
      </c>
      <c r="F4037" s="211" t="s">
        <v>838</v>
      </c>
      <c r="G4037" s="211" t="s">
        <v>1965</v>
      </c>
      <c r="H4037" s="212" t="s">
        <v>1964</v>
      </c>
      <c r="I4037" s="213" t="s">
        <v>840</v>
      </c>
      <c r="J4037" s="201" t="str">
        <f t="shared" si="127"/>
        <v>0755</v>
      </c>
      <c r="K4037" s="209"/>
      <c r="L4037" s="209"/>
      <c r="M4037" s="214"/>
      <c r="N4037" s="209" t="s">
        <v>18777</v>
      </c>
      <c r="O4037" s="215" t="s">
        <v>18778</v>
      </c>
      <c r="P4037" s="215" t="s">
        <v>18835</v>
      </c>
      <c r="Q4037" s="215" t="s">
        <v>18836</v>
      </c>
    </row>
    <row r="4038" spans="1:17" s="208" customFormat="1" ht="12">
      <c r="A4038" s="209" t="str">
        <f t="shared" si="126"/>
        <v>2121402021427048453</v>
      </c>
      <c r="B4038" s="210" t="s">
        <v>19563</v>
      </c>
      <c r="C4038" s="211" t="s">
        <v>839</v>
      </c>
      <c r="D4038" s="211" t="s">
        <v>839</v>
      </c>
      <c r="E4038" s="211" t="s">
        <v>18024</v>
      </c>
      <c r="F4038" s="211" t="s">
        <v>838</v>
      </c>
      <c r="G4038" s="211" t="s">
        <v>1965</v>
      </c>
      <c r="H4038" s="212" t="s">
        <v>1964</v>
      </c>
      <c r="I4038" s="213" t="s">
        <v>840</v>
      </c>
      <c r="J4038" s="201" t="str">
        <f t="shared" si="127"/>
        <v>0755</v>
      </c>
      <c r="K4038" s="209"/>
      <c r="L4038" s="209"/>
      <c r="M4038" s="214"/>
      <c r="N4038" s="209" t="s">
        <v>18777</v>
      </c>
      <c r="O4038" s="215" t="s">
        <v>18778</v>
      </c>
      <c r="P4038" s="215" t="s">
        <v>18835</v>
      </c>
      <c r="Q4038" s="215" t="s">
        <v>18836</v>
      </c>
    </row>
    <row r="4039" spans="1:17" s="208" customFormat="1" ht="12">
      <c r="A4039" s="209" t="str">
        <f t="shared" si="126"/>
        <v>2121402031427048453</v>
      </c>
      <c r="B4039" s="210" t="s">
        <v>19563</v>
      </c>
      <c r="C4039" s="211" t="s">
        <v>839</v>
      </c>
      <c r="D4039" s="211" t="s">
        <v>839</v>
      </c>
      <c r="E4039" s="211" t="s">
        <v>18026</v>
      </c>
      <c r="F4039" s="211" t="s">
        <v>838</v>
      </c>
      <c r="G4039" s="211" t="s">
        <v>1965</v>
      </c>
      <c r="H4039" s="212" t="s">
        <v>1964</v>
      </c>
      <c r="I4039" s="213" t="s">
        <v>840</v>
      </c>
      <c r="J4039" s="201" t="str">
        <f t="shared" si="127"/>
        <v>0755</v>
      </c>
      <c r="K4039" s="209" t="s">
        <v>14592</v>
      </c>
      <c r="L4039" s="209"/>
      <c r="M4039" s="214"/>
      <c r="N4039" s="209" t="s">
        <v>18777</v>
      </c>
      <c r="O4039" s="215" t="s">
        <v>18778</v>
      </c>
      <c r="P4039" s="215" t="s">
        <v>18835</v>
      </c>
      <c r="Q4039" s="215" t="s">
        <v>18836</v>
      </c>
    </row>
    <row r="4040" spans="1:17" s="208" customFormat="1" ht="12">
      <c r="A4040" s="209" t="str">
        <f t="shared" si="126"/>
        <v>2121402041427048453</v>
      </c>
      <c r="B4040" s="210" t="s">
        <v>19563</v>
      </c>
      <c r="C4040" s="211" t="s">
        <v>839</v>
      </c>
      <c r="D4040" s="211" t="s">
        <v>839</v>
      </c>
      <c r="E4040" s="211" t="s">
        <v>18025</v>
      </c>
      <c r="F4040" s="211" t="s">
        <v>838</v>
      </c>
      <c r="G4040" s="211" t="s">
        <v>1965</v>
      </c>
      <c r="H4040" s="212" t="s">
        <v>1964</v>
      </c>
      <c r="I4040" s="213" t="s">
        <v>840</v>
      </c>
      <c r="J4040" s="201" t="str">
        <f t="shared" si="127"/>
        <v>0755</v>
      </c>
      <c r="K4040" s="209" t="s">
        <v>13915</v>
      </c>
      <c r="L4040" s="209" t="s">
        <v>13094</v>
      </c>
      <c r="M4040" s="214">
        <v>44084</v>
      </c>
      <c r="N4040" s="209" t="s">
        <v>18777</v>
      </c>
      <c r="O4040" s="215" t="s">
        <v>18778</v>
      </c>
      <c r="P4040" s="215" t="s">
        <v>18835</v>
      </c>
      <c r="Q4040" s="215" t="s">
        <v>18836</v>
      </c>
    </row>
    <row r="4041" spans="1:17" s="208" customFormat="1" ht="12">
      <c r="A4041" s="209" t="str">
        <f t="shared" si="126"/>
        <v>##1427048453</v>
      </c>
      <c r="B4041" s="210" t="s">
        <v>19563</v>
      </c>
      <c r="C4041" s="211" t="s">
        <v>839</v>
      </c>
      <c r="D4041" s="211" t="s">
        <v>839</v>
      </c>
      <c r="E4041" s="211" t="s">
        <v>3649</v>
      </c>
      <c r="F4041" s="211" t="s">
        <v>838</v>
      </c>
      <c r="G4041" s="211" t="s">
        <v>1965</v>
      </c>
      <c r="H4041" s="212" t="s">
        <v>1964</v>
      </c>
      <c r="I4041" s="213" t="s">
        <v>840</v>
      </c>
      <c r="J4041" s="201" t="str">
        <f t="shared" si="127"/>
        <v>0755</v>
      </c>
      <c r="K4041" s="209"/>
      <c r="L4041" s="209"/>
      <c r="M4041" s="214"/>
      <c r="N4041" s="209" t="s">
        <v>18777</v>
      </c>
      <c r="O4041" s="215" t="s">
        <v>18778</v>
      </c>
      <c r="P4041" s="215" t="s">
        <v>18835</v>
      </c>
      <c r="Q4041" s="215" t="s">
        <v>18836</v>
      </c>
    </row>
    <row r="4042" spans="1:17" s="208" customFormat="1" ht="12">
      <c r="A4042" s="209" t="str">
        <f t="shared" si="126"/>
        <v>1F-QMA0000021432951427048453</v>
      </c>
      <c r="B4042" s="210" t="s">
        <v>19563</v>
      </c>
      <c r="C4042" s="211" t="s">
        <v>839</v>
      </c>
      <c r="D4042" s="211" t="s">
        <v>839</v>
      </c>
      <c r="E4042" s="211" t="s">
        <v>18022</v>
      </c>
      <c r="F4042" s="211" t="s">
        <v>838</v>
      </c>
      <c r="G4042" s="211" t="s">
        <v>1965</v>
      </c>
      <c r="H4042" s="212" t="s">
        <v>1964</v>
      </c>
      <c r="I4042" s="213" t="s">
        <v>840</v>
      </c>
      <c r="J4042" s="201" t="str">
        <f t="shared" si="127"/>
        <v>0755</v>
      </c>
      <c r="K4042" s="209"/>
      <c r="L4042" s="209"/>
      <c r="M4042" s="214"/>
      <c r="N4042" s="209" t="s">
        <v>18777</v>
      </c>
      <c r="O4042" s="215" t="s">
        <v>18778</v>
      </c>
      <c r="P4042" s="215" t="s">
        <v>18835</v>
      </c>
      <c r="Q4042" s="215" t="s">
        <v>18836</v>
      </c>
    </row>
    <row r="4043" spans="1:17" s="208" customFormat="1" ht="12">
      <c r="A4043" s="209" t="str">
        <f t="shared" si="126"/>
        <v>1F-QMA0000026345131427048453</v>
      </c>
      <c r="B4043" s="210" t="s">
        <v>19563</v>
      </c>
      <c r="C4043" s="211" t="s">
        <v>839</v>
      </c>
      <c r="D4043" s="211" t="s">
        <v>839</v>
      </c>
      <c r="E4043" s="211" t="s">
        <v>18023</v>
      </c>
      <c r="F4043" s="211" t="s">
        <v>838</v>
      </c>
      <c r="G4043" s="211" t="s">
        <v>1965</v>
      </c>
      <c r="H4043" s="212" t="s">
        <v>1964</v>
      </c>
      <c r="I4043" s="213" t="s">
        <v>840</v>
      </c>
      <c r="J4043" s="201" t="str">
        <f t="shared" si="127"/>
        <v>0755</v>
      </c>
      <c r="K4043" s="209"/>
      <c r="L4043" s="209"/>
      <c r="M4043" s="214"/>
      <c r="N4043" s="209" t="s">
        <v>18777</v>
      </c>
      <c r="O4043" s="215" t="s">
        <v>18778</v>
      </c>
      <c r="P4043" s="215" t="s">
        <v>18835</v>
      </c>
      <c r="Q4043" s="215" t="s">
        <v>18836</v>
      </c>
    </row>
    <row r="4044" spans="1:17" s="208" customFormat="1" ht="12">
      <c r="A4044" s="209" t="str">
        <f t="shared" si="126"/>
        <v>7T-QMA0000021432951427048453</v>
      </c>
      <c r="B4044" s="210" t="s">
        <v>19563</v>
      </c>
      <c r="C4044" s="211" t="s">
        <v>839</v>
      </c>
      <c r="D4044" s="211" t="s">
        <v>839</v>
      </c>
      <c r="E4044" s="211" t="s">
        <v>18027</v>
      </c>
      <c r="F4044" s="211" t="s">
        <v>838</v>
      </c>
      <c r="G4044" s="211" t="s">
        <v>1965</v>
      </c>
      <c r="H4044" s="212" t="s">
        <v>1964</v>
      </c>
      <c r="I4044" s="213" t="s">
        <v>840</v>
      </c>
      <c r="J4044" s="201" t="str">
        <f t="shared" si="127"/>
        <v>0755</v>
      </c>
      <c r="K4044" s="209"/>
      <c r="L4044" s="209"/>
      <c r="M4044" s="214"/>
      <c r="N4044" s="209" t="s">
        <v>18777</v>
      </c>
      <c r="O4044" s="215" t="s">
        <v>18778</v>
      </c>
      <c r="P4044" s="215" t="s">
        <v>18835</v>
      </c>
      <c r="Q4044" s="215" t="s">
        <v>18836</v>
      </c>
    </row>
    <row r="4045" spans="1:17" s="208" customFormat="1" ht="12">
      <c r="A4045" s="209" t="str">
        <f t="shared" si="126"/>
        <v>2121675011548406788</v>
      </c>
      <c r="B4045" s="210" t="s">
        <v>19564</v>
      </c>
      <c r="C4045" s="211" t="s">
        <v>3306</v>
      </c>
      <c r="D4045" s="211" t="s">
        <v>3306</v>
      </c>
      <c r="E4045" s="211" t="s">
        <v>3308</v>
      </c>
      <c r="F4045" s="211" t="s">
        <v>3308</v>
      </c>
      <c r="G4045" s="211" t="s">
        <v>3307</v>
      </c>
      <c r="H4045" s="212" t="s">
        <v>18028</v>
      </c>
      <c r="I4045" s="213" t="s">
        <v>19565</v>
      </c>
      <c r="J4045" s="201" t="str">
        <f t="shared" si="127"/>
        <v>0756</v>
      </c>
      <c r="K4045" s="209"/>
      <c r="L4045" s="209"/>
      <c r="M4045" s="214"/>
      <c r="N4045" s="209" t="s">
        <v>18765</v>
      </c>
      <c r="O4045" s="215" t="s">
        <v>18766</v>
      </c>
      <c r="P4045" s="215" t="s">
        <v>18800</v>
      </c>
      <c r="Q4045" s="215" t="s">
        <v>18801</v>
      </c>
    </row>
    <row r="4046" spans="1:17" s="208" customFormat="1" ht="12">
      <c r="A4046" s="209" t="str">
        <f t="shared" si="126"/>
        <v>2121675021548406788</v>
      </c>
      <c r="B4046" s="210" t="s">
        <v>19564</v>
      </c>
      <c r="C4046" s="211" t="s">
        <v>3306</v>
      </c>
      <c r="D4046" s="211" t="s">
        <v>3306</v>
      </c>
      <c r="E4046" s="211" t="s">
        <v>18029</v>
      </c>
      <c r="F4046" s="211" t="s">
        <v>3308</v>
      </c>
      <c r="G4046" s="211" t="s">
        <v>3307</v>
      </c>
      <c r="H4046" s="212" t="s">
        <v>18028</v>
      </c>
      <c r="I4046" s="213" t="s">
        <v>19565</v>
      </c>
      <c r="J4046" s="201" t="str">
        <f t="shared" si="127"/>
        <v>0756</v>
      </c>
      <c r="K4046" s="209"/>
      <c r="L4046" s="209"/>
      <c r="M4046" s="214"/>
      <c r="N4046" s="209" t="s">
        <v>18765</v>
      </c>
      <c r="O4046" s="215" t="s">
        <v>18766</v>
      </c>
      <c r="P4046" s="215" t="s">
        <v>18800</v>
      </c>
      <c r="Q4046" s="215" t="s">
        <v>18801</v>
      </c>
    </row>
    <row r="4047" spans="1:17" s="208" customFormat="1" ht="12">
      <c r="A4047" s="209" t="str">
        <f t="shared" si="126"/>
        <v>##1548406788</v>
      </c>
      <c r="B4047" s="210" t="s">
        <v>19564</v>
      </c>
      <c r="C4047" s="211" t="s">
        <v>3306</v>
      </c>
      <c r="D4047" s="211" t="s">
        <v>3306</v>
      </c>
      <c r="E4047" s="211" t="s">
        <v>3649</v>
      </c>
      <c r="F4047" s="211" t="s">
        <v>3308</v>
      </c>
      <c r="G4047" s="211" t="s">
        <v>3307</v>
      </c>
      <c r="H4047" s="212" t="s">
        <v>18028</v>
      </c>
      <c r="I4047" s="213" t="s">
        <v>19565</v>
      </c>
      <c r="J4047" s="201" t="str">
        <f t="shared" si="127"/>
        <v>0756</v>
      </c>
      <c r="K4047" s="209"/>
      <c r="L4047" s="209"/>
      <c r="M4047" s="214"/>
      <c r="N4047" s="209" t="s">
        <v>18765</v>
      </c>
      <c r="O4047" s="215" t="s">
        <v>18766</v>
      </c>
      <c r="P4047" s="215" t="s">
        <v>18800</v>
      </c>
      <c r="Q4047" s="215" t="s">
        <v>18801</v>
      </c>
    </row>
    <row r="4048" spans="1:17" s="208" customFormat="1" ht="12">
      <c r="A4048" s="209" t="str">
        <f t="shared" si="126"/>
        <v>2122038011770740359</v>
      </c>
      <c r="B4048" s="210" t="s">
        <v>19566</v>
      </c>
      <c r="C4048" s="211" t="s">
        <v>1543</v>
      </c>
      <c r="D4048" s="211" t="s">
        <v>1543</v>
      </c>
      <c r="E4048" s="211" t="s">
        <v>1542</v>
      </c>
      <c r="F4048" s="211" t="s">
        <v>1542</v>
      </c>
      <c r="G4048" s="211" t="s">
        <v>3038</v>
      </c>
      <c r="H4048" s="212" t="s">
        <v>18030</v>
      </c>
      <c r="I4048" s="213" t="s">
        <v>1544</v>
      </c>
      <c r="J4048" s="201" t="str">
        <f t="shared" si="127"/>
        <v>0757</v>
      </c>
      <c r="K4048" s="209"/>
      <c r="L4048" s="209"/>
      <c r="M4048" s="214"/>
      <c r="N4048" s="209" t="s">
        <v>18866</v>
      </c>
      <c r="O4048" s="215" t="s">
        <v>18867</v>
      </c>
      <c r="P4048" s="215" t="s">
        <v>18868</v>
      </c>
      <c r="Q4048" s="215" t="s">
        <v>18869</v>
      </c>
    </row>
    <row r="4049" spans="1:17" s="208" customFormat="1" ht="12">
      <c r="A4049" s="209" t="str">
        <f t="shared" si="126"/>
        <v>2124877011568600195</v>
      </c>
      <c r="B4049" s="210" t="s">
        <v>19567</v>
      </c>
      <c r="C4049" s="211" t="s">
        <v>18032</v>
      </c>
      <c r="D4049" s="211" t="s">
        <v>18032</v>
      </c>
      <c r="E4049" s="211" t="s">
        <v>18033</v>
      </c>
      <c r="F4049" s="211" t="s">
        <v>18033</v>
      </c>
      <c r="G4049" s="211" t="s">
        <v>18034</v>
      </c>
      <c r="H4049" s="212" t="s">
        <v>18035</v>
      </c>
      <c r="I4049" s="213" t="s">
        <v>19568</v>
      </c>
      <c r="J4049" s="201" t="str">
        <f t="shared" si="127"/>
        <v>0759</v>
      </c>
      <c r="K4049" s="209"/>
      <c r="L4049" s="209"/>
      <c r="M4049" s="214"/>
      <c r="N4049" s="209" t="s">
        <v>18765</v>
      </c>
      <c r="O4049" s="215" t="s">
        <v>18766</v>
      </c>
      <c r="P4049" s="215" t="s">
        <v>18767</v>
      </c>
      <c r="Q4049" s="215" t="s">
        <v>18768</v>
      </c>
    </row>
    <row r="4050" spans="1:17" s="208" customFormat="1" ht="12">
      <c r="A4050" s="209" t="str">
        <f t="shared" si="126"/>
        <v>2124877021568600195</v>
      </c>
      <c r="B4050" s="210" t="s">
        <v>19567</v>
      </c>
      <c r="C4050" s="211" t="s">
        <v>18032</v>
      </c>
      <c r="D4050" s="211" t="s">
        <v>18032</v>
      </c>
      <c r="E4050" s="211" t="s">
        <v>18036</v>
      </c>
      <c r="F4050" s="211" t="s">
        <v>18033</v>
      </c>
      <c r="G4050" s="211" t="s">
        <v>18034</v>
      </c>
      <c r="H4050" s="212" t="s">
        <v>18035</v>
      </c>
      <c r="I4050" s="213" t="s">
        <v>19568</v>
      </c>
      <c r="J4050" s="201" t="str">
        <f t="shared" si="127"/>
        <v>0759</v>
      </c>
      <c r="K4050" s="209"/>
      <c r="L4050" s="209"/>
      <c r="M4050" s="214"/>
      <c r="N4050" s="209" t="s">
        <v>18765</v>
      </c>
      <c r="O4050" s="215" t="s">
        <v>18766</v>
      </c>
      <c r="P4050" s="215" t="s">
        <v>18767</v>
      </c>
      <c r="Q4050" s="215" t="s">
        <v>18768</v>
      </c>
    </row>
    <row r="4051" spans="1:17" s="208" customFormat="1" ht="12">
      <c r="A4051" s="209" t="str">
        <f t="shared" si="126"/>
        <v>1477143011508857467</v>
      </c>
      <c r="B4051" s="210" t="s">
        <v>19569</v>
      </c>
      <c r="C4051" s="211" t="s">
        <v>18037</v>
      </c>
      <c r="D4051" s="211" t="s">
        <v>18038</v>
      </c>
      <c r="E4051" s="211" t="s">
        <v>18039</v>
      </c>
      <c r="F4051" s="211" t="s">
        <v>18040</v>
      </c>
      <c r="G4051" s="211" t="s">
        <v>18041</v>
      </c>
      <c r="H4051" s="212" t="s">
        <v>18042</v>
      </c>
      <c r="I4051" s="213" t="s">
        <v>19570</v>
      </c>
      <c r="J4051" s="201" t="str">
        <f t="shared" si="127"/>
        <v>0768</v>
      </c>
      <c r="K4051" s="240" t="s">
        <v>17265</v>
      </c>
      <c r="L4051" s="240" t="s">
        <v>13094</v>
      </c>
      <c r="M4051" s="214">
        <v>44096</v>
      </c>
      <c r="N4051" s="209" t="s">
        <v>18777</v>
      </c>
      <c r="O4051" s="215" t="s">
        <v>18778</v>
      </c>
      <c r="P4051" s="215" t="s">
        <v>18767</v>
      </c>
      <c r="Q4051" s="215" t="s">
        <v>18768</v>
      </c>
    </row>
    <row r="4052" spans="1:17" s="208" customFormat="1" ht="12">
      <c r="A4052" s="209" t="str">
        <f t="shared" si="126"/>
        <v>1477143031508857467</v>
      </c>
      <c r="B4052" s="210" t="s">
        <v>19569</v>
      </c>
      <c r="C4052" s="211" t="s">
        <v>18037</v>
      </c>
      <c r="D4052" s="211" t="s">
        <v>18038</v>
      </c>
      <c r="E4052" s="211" t="s">
        <v>18044</v>
      </c>
      <c r="F4052" s="211" t="s">
        <v>18040</v>
      </c>
      <c r="G4052" s="211" t="s">
        <v>18041</v>
      </c>
      <c r="H4052" s="212" t="s">
        <v>18042</v>
      </c>
      <c r="I4052" s="213" t="s">
        <v>19570</v>
      </c>
      <c r="J4052" s="201" t="str">
        <f t="shared" si="127"/>
        <v>0768</v>
      </c>
      <c r="K4052" s="240" t="s">
        <v>17265</v>
      </c>
      <c r="L4052" s="240" t="s">
        <v>13094</v>
      </c>
      <c r="M4052" s="214">
        <v>44096</v>
      </c>
      <c r="N4052" s="209" t="s">
        <v>18777</v>
      </c>
      <c r="O4052" s="215" t="s">
        <v>18778</v>
      </c>
      <c r="P4052" s="215" t="s">
        <v>18767</v>
      </c>
      <c r="Q4052" s="215" t="s">
        <v>18768</v>
      </c>
    </row>
    <row r="4053" spans="1:17" s="208" customFormat="1" ht="12">
      <c r="A4053" s="209" t="str">
        <f t="shared" si="126"/>
        <v>1477143031861695397</v>
      </c>
      <c r="B4053" s="210" t="s">
        <v>19569</v>
      </c>
      <c r="C4053" s="211" t="s">
        <v>18043</v>
      </c>
      <c r="D4053" s="211" t="s">
        <v>18038</v>
      </c>
      <c r="E4053" s="211" t="s">
        <v>18044</v>
      </c>
      <c r="F4053" s="211" t="s">
        <v>18040</v>
      </c>
      <c r="G4053" s="211" t="s">
        <v>18041</v>
      </c>
      <c r="H4053" s="212" t="s">
        <v>18042</v>
      </c>
      <c r="I4053" s="213" t="s">
        <v>19570</v>
      </c>
      <c r="J4053" s="201" t="str">
        <f t="shared" si="127"/>
        <v>0768</v>
      </c>
      <c r="K4053" s="240" t="s">
        <v>17265</v>
      </c>
      <c r="L4053" s="240" t="s">
        <v>13094</v>
      </c>
      <c r="M4053" s="214">
        <v>44096</v>
      </c>
      <c r="N4053" s="209" t="s">
        <v>18777</v>
      </c>
      <c r="O4053" s="215" t="s">
        <v>18778</v>
      </c>
      <c r="P4053" s="215" t="s">
        <v>18767</v>
      </c>
      <c r="Q4053" s="215" t="s">
        <v>18768</v>
      </c>
    </row>
    <row r="4054" spans="1:17" s="208" customFormat="1" ht="12">
      <c r="A4054" s="209" t="str">
        <f t="shared" si="126"/>
        <v>2136590011750523593</v>
      </c>
      <c r="B4054" s="210" t="s">
        <v>19569</v>
      </c>
      <c r="C4054" s="211" t="s">
        <v>18038</v>
      </c>
      <c r="D4054" s="211" t="s">
        <v>18038</v>
      </c>
      <c r="E4054" s="211" t="s">
        <v>18040</v>
      </c>
      <c r="F4054" s="211" t="s">
        <v>18040</v>
      </c>
      <c r="G4054" s="211" t="s">
        <v>18041</v>
      </c>
      <c r="H4054" s="212" t="s">
        <v>18042</v>
      </c>
      <c r="I4054" s="213" t="s">
        <v>19570</v>
      </c>
      <c r="J4054" s="201" t="str">
        <f t="shared" si="127"/>
        <v>0768</v>
      </c>
      <c r="K4054" s="240" t="s">
        <v>17265</v>
      </c>
      <c r="L4054" s="240" t="s">
        <v>13094</v>
      </c>
      <c r="M4054" s="214">
        <v>44096</v>
      </c>
      <c r="N4054" s="209" t="s">
        <v>18777</v>
      </c>
      <c r="O4054" s="215" t="s">
        <v>18778</v>
      </c>
      <c r="P4054" s="215" t="s">
        <v>18767</v>
      </c>
      <c r="Q4054" s="215" t="s">
        <v>18768</v>
      </c>
    </row>
    <row r="4055" spans="1:17" s="208" customFormat="1" ht="12">
      <c r="A4055" s="209" t="str">
        <f t="shared" si="126"/>
        <v>2136590021750523593</v>
      </c>
      <c r="B4055" s="210" t="s">
        <v>19569</v>
      </c>
      <c r="C4055" s="211" t="s">
        <v>18038</v>
      </c>
      <c r="D4055" s="211" t="s">
        <v>18038</v>
      </c>
      <c r="E4055" s="211" t="s">
        <v>18045</v>
      </c>
      <c r="F4055" s="211" t="s">
        <v>18040</v>
      </c>
      <c r="G4055" s="211" t="s">
        <v>18041</v>
      </c>
      <c r="H4055" s="212" t="s">
        <v>18042</v>
      </c>
      <c r="I4055" s="213" t="s">
        <v>19570</v>
      </c>
      <c r="J4055" s="201" t="str">
        <f t="shared" si="127"/>
        <v>0768</v>
      </c>
      <c r="K4055" s="240" t="s">
        <v>17265</v>
      </c>
      <c r="L4055" s="240" t="s">
        <v>13094</v>
      </c>
      <c r="M4055" s="214">
        <v>44096</v>
      </c>
      <c r="N4055" s="209" t="s">
        <v>18777</v>
      </c>
      <c r="O4055" s="215" t="s">
        <v>18778</v>
      </c>
      <c r="P4055" s="215" t="s">
        <v>18767</v>
      </c>
      <c r="Q4055" s="215" t="s">
        <v>18768</v>
      </c>
    </row>
    <row r="4056" spans="1:17" s="208" customFormat="1" ht="12">
      <c r="A4056" s="209" t="str">
        <f t="shared" si="126"/>
        <v>7N-013718071750523593</v>
      </c>
      <c r="B4056" s="210" t="s">
        <v>19569</v>
      </c>
      <c r="C4056" s="211" t="s">
        <v>18038</v>
      </c>
      <c r="D4056" s="211" t="s">
        <v>18038</v>
      </c>
      <c r="E4056" s="211" t="s">
        <v>18046</v>
      </c>
      <c r="F4056" s="211" t="s">
        <v>18040</v>
      </c>
      <c r="G4056" s="211" t="s">
        <v>18041</v>
      </c>
      <c r="H4056" s="212" t="s">
        <v>18042</v>
      </c>
      <c r="I4056" s="213" t="s">
        <v>19570</v>
      </c>
      <c r="J4056" s="201" t="str">
        <f t="shared" si="127"/>
        <v>0768</v>
      </c>
      <c r="K4056" s="240" t="s">
        <v>17265</v>
      </c>
      <c r="L4056" s="240" t="s">
        <v>13094</v>
      </c>
      <c r="M4056" s="214">
        <v>44096</v>
      </c>
      <c r="N4056" s="209" t="s">
        <v>18777</v>
      </c>
      <c r="O4056" s="215" t="s">
        <v>18778</v>
      </c>
      <c r="P4056" s="215" t="s">
        <v>18767</v>
      </c>
      <c r="Q4056" s="215" t="s">
        <v>18768</v>
      </c>
    </row>
    <row r="4057" spans="1:17" s="208" customFormat="1" ht="12">
      <c r="A4057" s="209" t="str">
        <f t="shared" si="126"/>
        <v>7T-QMA0000028083511750523593</v>
      </c>
      <c r="B4057" s="210" t="s">
        <v>19569</v>
      </c>
      <c r="C4057" s="211" t="s">
        <v>18038</v>
      </c>
      <c r="D4057" s="211" t="s">
        <v>18038</v>
      </c>
      <c r="E4057" s="211" t="s">
        <v>18047</v>
      </c>
      <c r="F4057" s="211" t="s">
        <v>18040</v>
      </c>
      <c r="G4057" s="211" t="s">
        <v>18041</v>
      </c>
      <c r="H4057" s="212" t="s">
        <v>18042</v>
      </c>
      <c r="I4057" s="213" t="s">
        <v>19570</v>
      </c>
      <c r="J4057" s="201" t="str">
        <f t="shared" si="127"/>
        <v>0768</v>
      </c>
      <c r="K4057" s="240" t="s">
        <v>17265</v>
      </c>
      <c r="L4057" s="240" t="s">
        <v>13094</v>
      </c>
      <c r="M4057" s="214">
        <v>44096</v>
      </c>
      <c r="N4057" s="209" t="s">
        <v>18777</v>
      </c>
      <c r="O4057" s="215" t="s">
        <v>18778</v>
      </c>
      <c r="P4057" s="215" t="s">
        <v>18767</v>
      </c>
      <c r="Q4057" s="215" t="s">
        <v>18768</v>
      </c>
    </row>
    <row r="4058" spans="1:17" s="208" customFormat="1" ht="12">
      <c r="A4058" s="209" t="str">
        <f t="shared" si="126"/>
        <v>7W-0014043670011750523593</v>
      </c>
      <c r="B4058" s="210" t="s">
        <v>19569</v>
      </c>
      <c r="C4058" s="211" t="s">
        <v>18038</v>
      </c>
      <c r="D4058" s="211" t="s">
        <v>18038</v>
      </c>
      <c r="E4058" s="211" t="s">
        <v>18048</v>
      </c>
      <c r="F4058" s="211" t="s">
        <v>18040</v>
      </c>
      <c r="G4058" s="211" t="s">
        <v>18041</v>
      </c>
      <c r="H4058" s="212" t="s">
        <v>18042</v>
      </c>
      <c r="I4058" s="213" t="s">
        <v>19570</v>
      </c>
      <c r="J4058" s="201" t="str">
        <f t="shared" si="127"/>
        <v>0768</v>
      </c>
      <c r="K4058" s="240" t="s">
        <v>17265</v>
      </c>
      <c r="L4058" s="240" t="s">
        <v>13094</v>
      </c>
      <c r="M4058" s="214">
        <v>44096</v>
      </c>
      <c r="N4058" s="209" t="s">
        <v>18777</v>
      </c>
      <c r="O4058" s="215" t="s">
        <v>18778</v>
      </c>
      <c r="P4058" s="215" t="s">
        <v>18767</v>
      </c>
      <c r="Q4058" s="215" t="s">
        <v>18768</v>
      </c>
    </row>
    <row r="4059" spans="1:17" s="208" customFormat="1" ht="12">
      <c r="A4059" s="209" t="str">
        <f t="shared" si="126"/>
        <v>2147571011871739714</v>
      </c>
      <c r="B4059" s="210" t="s">
        <v>19571</v>
      </c>
      <c r="C4059" s="211" t="s">
        <v>18049</v>
      </c>
      <c r="D4059" s="211" t="s">
        <v>18049</v>
      </c>
      <c r="E4059" s="211" t="s">
        <v>18050</v>
      </c>
      <c r="F4059" s="211" t="s">
        <v>18050</v>
      </c>
      <c r="G4059" s="211" t="s">
        <v>18051</v>
      </c>
      <c r="H4059" s="212" t="s">
        <v>18052</v>
      </c>
      <c r="I4059" s="213" t="s">
        <v>19572</v>
      </c>
      <c r="J4059" s="201" t="str">
        <f t="shared" si="127"/>
        <v>0769</v>
      </c>
      <c r="K4059" s="209"/>
      <c r="L4059" s="209"/>
      <c r="M4059" s="214"/>
      <c r="N4059" s="209" t="s">
        <v>18765</v>
      </c>
      <c r="O4059" s="215" t="s">
        <v>18766</v>
      </c>
      <c r="P4059" s="215" t="s">
        <v>18767</v>
      </c>
      <c r="Q4059" s="215" t="s">
        <v>18768</v>
      </c>
    </row>
    <row r="4060" spans="1:17" s="208" customFormat="1" ht="12">
      <c r="A4060" s="209" t="str">
        <f t="shared" si="126"/>
        <v>2147571021871739714</v>
      </c>
      <c r="B4060" s="210" t="s">
        <v>19571</v>
      </c>
      <c r="C4060" s="211" t="s">
        <v>18049</v>
      </c>
      <c r="D4060" s="211" t="s">
        <v>18049</v>
      </c>
      <c r="E4060" s="211" t="s">
        <v>18053</v>
      </c>
      <c r="F4060" s="211" t="s">
        <v>18050</v>
      </c>
      <c r="G4060" s="211" t="s">
        <v>18051</v>
      </c>
      <c r="H4060" s="212" t="s">
        <v>18052</v>
      </c>
      <c r="I4060" s="213" t="s">
        <v>19572</v>
      </c>
      <c r="J4060" s="201" t="str">
        <f t="shared" si="127"/>
        <v>0769</v>
      </c>
      <c r="K4060" s="209"/>
      <c r="L4060" s="209"/>
      <c r="M4060" s="214"/>
      <c r="N4060" s="209" t="s">
        <v>18765</v>
      </c>
      <c r="O4060" s="215" t="s">
        <v>18766</v>
      </c>
      <c r="P4060" s="215" t="s">
        <v>18767</v>
      </c>
      <c r="Q4060" s="215" t="s">
        <v>18768</v>
      </c>
    </row>
    <row r="4061" spans="1:17" s="208" customFormat="1" ht="12">
      <c r="A4061" s="209" t="str">
        <f t="shared" si="126"/>
        <v>2153306011649262528</v>
      </c>
      <c r="B4061" s="210" t="s">
        <v>19573</v>
      </c>
      <c r="C4061" s="211" t="s">
        <v>18054</v>
      </c>
      <c r="D4061" s="211" t="s">
        <v>18054</v>
      </c>
      <c r="E4061" s="211" t="s">
        <v>18055</v>
      </c>
      <c r="F4061" s="211" t="s">
        <v>18055</v>
      </c>
      <c r="G4061" s="211" t="s">
        <v>18056</v>
      </c>
      <c r="H4061" s="212" t="s">
        <v>18057</v>
      </c>
      <c r="I4061" s="213" t="s">
        <v>19574</v>
      </c>
      <c r="J4061" s="201" t="str">
        <f t="shared" si="127"/>
        <v>0770</v>
      </c>
      <c r="K4061" s="209"/>
      <c r="L4061" s="209"/>
      <c r="M4061" s="214"/>
      <c r="N4061" s="209" t="s">
        <v>18765</v>
      </c>
      <c r="O4061" s="215" t="s">
        <v>18766</v>
      </c>
      <c r="P4061" s="215" t="s">
        <v>18812</v>
      </c>
      <c r="Q4061" s="215" t="s">
        <v>18813</v>
      </c>
    </row>
    <row r="4062" spans="1:17" s="208" customFormat="1" ht="12">
      <c r="A4062" s="209" t="str">
        <f t="shared" si="126"/>
        <v>2153306021649262528</v>
      </c>
      <c r="B4062" s="210" t="s">
        <v>19573</v>
      </c>
      <c r="C4062" s="211" t="s">
        <v>18054</v>
      </c>
      <c r="D4062" s="211" t="s">
        <v>18054</v>
      </c>
      <c r="E4062" s="211" t="s">
        <v>18058</v>
      </c>
      <c r="F4062" s="211" t="s">
        <v>18055</v>
      </c>
      <c r="G4062" s="211" t="s">
        <v>18056</v>
      </c>
      <c r="H4062" s="212" t="s">
        <v>18057</v>
      </c>
      <c r="I4062" s="213" t="s">
        <v>19574</v>
      </c>
      <c r="J4062" s="201" t="str">
        <f t="shared" si="127"/>
        <v>0770</v>
      </c>
      <c r="K4062" s="209"/>
      <c r="L4062" s="209"/>
      <c r="M4062" s="214"/>
      <c r="N4062" s="209" t="s">
        <v>18765</v>
      </c>
      <c r="O4062" s="215" t="s">
        <v>18766</v>
      </c>
      <c r="P4062" s="215" t="s">
        <v>18812</v>
      </c>
      <c r="Q4062" s="215" t="s">
        <v>18813</v>
      </c>
    </row>
    <row r="4063" spans="1:17" s="208" customFormat="1" ht="12">
      <c r="A4063" s="209" t="str">
        <f t="shared" si="126"/>
        <v>1749418011851382717</v>
      </c>
      <c r="B4063" s="210" t="s">
        <v>19575</v>
      </c>
      <c r="C4063" s="211" t="s">
        <v>18059</v>
      </c>
      <c r="D4063" s="211" t="s">
        <v>18060</v>
      </c>
      <c r="E4063" s="211" t="s">
        <v>18061</v>
      </c>
      <c r="F4063" s="211" t="s">
        <v>18062</v>
      </c>
      <c r="G4063" s="211" t="s">
        <v>18063</v>
      </c>
      <c r="H4063" s="212" t="s">
        <v>18064</v>
      </c>
      <c r="I4063" s="213" t="s">
        <v>19576</v>
      </c>
      <c r="J4063" s="201" t="str">
        <f t="shared" si="127"/>
        <v>0771</v>
      </c>
      <c r="K4063" s="209"/>
      <c r="L4063" s="209"/>
      <c r="M4063" s="214"/>
      <c r="N4063" s="209" t="s">
        <v>18777</v>
      </c>
      <c r="O4063" s="215" t="s">
        <v>18778</v>
      </c>
      <c r="P4063" s="215" t="s">
        <v>18773</v>
      </c>
      <c r="Q4063" s="215" t="s">
        <v>18774</v>
      </c>
    </row>
    <row r="4064" spans="1:17" s="208" customFormat="1" ht="12">
      <c r="A4064" s="209" t="str">
        <f t="shared" si="126"/>
        <v>1749418021790971612</v>
      </c>
      <c r="B4064" s="210" t="s">
        <v>19575</v>
      </c>
      <c r="C4064" s="211" t="s">
        <v>18065</v>
      </c>
      <c r="D4064" s="211" t="s">
        <v>18060</v>
      </c>
      <c r="E4064" s="211" t="s">
        <v>18066</v>
      </c>
      <c r="F4064" s="211" t="s">
        <v>18062</v>
      </c>
      <c r="G4064" s="211" t="s">
        <v>18063</v>
      </c>
      <c r="H4064" s="212" t="s">
        <v>18064</v>
      </c>
      <c r="I4064" s="213" t="s">
        <v>19576</v>
      </c>
      <c r="J4064" s="201" t="str">
        <f t="shared" si="127"/>
        <v>0771</v>
      </c>
      <c r="K4064" s="209"/>
      <c r="L4064" s="209"/>
      <c r="M4064" s="214"/>
      <c r="N4064" s="209" t="s">
        <v>18777</v>
      </c>
      <c r="O4064" s="215" t="s">
        <v>18778</v>
      </c>
      <c r="P4064" s="215" t="s">
        <v>18773</v>
      </c>
      <c r="Q4064" s="215" t="s">
        <v>18774</v>
      </c>
    </row>
    <row r="4065" spans="1:17" s="208" customFormat="1" ht="12">
      <c r="A4065" s="209" t="str">
        <f t="shared" si="126"/>
        <v>1749418021851382717</v>
      </c>
      <c r="B4065" s="210" t="s">
        <v>19575</v>
      </c>
      <c r="C4065" s="211" t="s">
        <v>18059</v>
      </c>
      <c r="D4065" s="211" t="s">
        <v>18060</v>
      </c>
      <c r="E4065" s="211" t="s">
        <v>18066</v>
      </c>
      <c r="F4065" s="211" t="s">
        <v>18062</v>
      </c>
      <c r="G4065" s="211" t="s">
        <v>18063</v>
      </c>
      <c r="H4065" s="212" t="s">
        <v>18064</v>
      </c>
      <c r="I4065" s="213" t="s">
        <v>19576</v>
      </c>
      <c r="J4065" s="201" t="str">
        <f t="shared" si="127"/>
        <v>0771</v>
      </c>
      <c r="K4065" s="209"/>
      <c r="L4065" s="209"/>
      <c r="M4065" s="214"/>
      <c r="N4065" s="209" t="s">
        <v>18777</v>
      </c>
      <c r="O4065" s="215" t="s">
        <v>18778</v>
      </c>
      <c r="P4065" s="215" t="s">
        <v>18773</v>
      </c>
      <c r="Q4065" s="215" t="s">
        <v>18774</v>
      </c>
    </row>
    <row r="4066" spans="1:17" s="208" customFormat="1" ht="12">
      <c r="A4066" s="209" t="str">
        <f t="shared" si="126"/>
        <v>2164071011093956070</v>
      </c>
      <c r="B4066" s="210" t="s">
        <v>19575</v>
      </c>
      <c r="C4066" s="211" t="s">
        <v>18060</v>
      </c>
      <c r="D4066" s="211" t="s">
        <v>18060</v>
      </c>
      <c r="E4066" s="211" t="s">
        <v>18062</v>
      </c>
      <c r="F4066" s="211" t="s">
        <v>18062</v>
      </c>
      <c r="G4066" s="211" t="s">
        <v>18063</v>
      </c>
      <c r="H4066" s="212" t="s">
        <v>18064</v>
      </c>
      <c r="I4066" s="213" t="s">
        <v>19576</v>
      </c>
      <c r="J4066" s="201" t="str">
        <f t="shared" si="127"/>
        <v>0771</v>
      </c>
      <c r="K4066" s="209"/>
      <c r="L4066" s="209"/>
      <c r="M4066" s="214"/>
      <c r="N4066" s="209" t="s">
        <v>18777</v>
      </c>
      <c r="O4066" s="215" t="s">
        <v>18778</v>
      </c>
      <c r="P4066" s="215" t="s">
        <v>18773</v>
      </c>
      <c r="Q4066" s="215" t="s">
        <v>18774</v>
      </c>
    </row>
    <row r="4067" spans="1:17" s="208" customFormat="1" ht="12">
      <c r="A4067" s="209" t="str">
        <f t="shared" si="126"/>
        <v>2164071021093956070</v>
      </c>
      <c r="B4067" s="210" t="s">
        <v>19575</v>
      </c>
      <c r="C4067" s="211" t="s">
        <v>18060</v>
      </c>
      <c r="D4067" s="211" t="s">
        <v>18060</v>
      </c>
      <c r="E4067" s="211" t="s">
        <v>18067</v>
      </c>
      <c r="F4067" s="211" t="s">
        <v>18062</v>
      </c>
      <c r="G4067" s="211" t="s">
        <v>18063</v>
      </c>
      <c r="H4067" s="212" t="s">
        <v>18064</v>
      </c>
      <c r="I4067" s="213" t="s">
        <v>19576</v>
      </c>
      <c r="J4067" s="201" t="str">
        <f t="shared" si="127"/>
        <v>0771</v>
      </c>
      <c r="K4067" s="209"/>
      <c r="L4067" s="209"/>
      <c r="M4067" s="214"/>
      <c r="N4067" s="209" t="s">
        <v>18777</v>
      </c>
      <c r="O4067" s="215" t="s">
        <v>18778</v>
      </c>
      <c r="P4067" s="215" t="s">
        <v>18773</v>
      </c>
      <c r="Q4067" s="215" t="s">
        <v>18774</v>
      </c>
    </row>
    <row r="4068" spans="1:17" s="208" customFormat="1" ht="12">
      <c r="A4068" s="209" t="str">
        <f t="shared" si="126"/>
        <v>9A-013972051093956070</v>
      </c>
      <c r="B4068" s="210" t="s">
        <v>19575</v>
      </c>
      <c r="C4068" s="211" t="s">
        <v>18060</v>
      </c>
      <c r="D4068" s="211" t="s">
        <v>18060</v>
      </c>
      <c r="E4068" s="211" t="s">
        <v>18068</v>
      </c>
      <c r="F4068" s="211" t="s">
        <v>18062</v>
      </c>
      <c r="G4068" s="211" t="s">
        <v>18063</v>
      </c>
      <c r="H4068" s="212" t="s">
        <v>18064</v>
      </c>
      <c r="I4068" s="213" t="s">
        <v>19576</v>
      </c>
      <c r="J4068" s="201" t="str">
        <f t="shared" si="127"/>
        <v>0771</v>
      </c>
      <c r="K4068" s="209"/>
      <c r="L4068" s="209"/>
      <c r="M4068" s="214"/>
      <c r="N4068" s="209" t="s">
        <v>18777</v>
      </c>
      <c r="O4068" s="215" t="s">
        <v>18778</v>
      </c>
      <c r="P4068" s="215" t="s">
        <v>18773</v>
      </c>
      <c r="Q4068" s="215" t="s">
        <v>18774</v>
      </c>
    </row>
    <row r="4069" spans="1:17" s="208" customFormat="1" ht="12">
      <c r="A4069" s="209" t="str">
        <f t="shared" si="126"/>
        <v>1218000021700826575</v>
      </c>
      <c r="B4069" s="210" t="s">
        <v>19577</v>
      </c>
      <c r="C4069" s="211" t="s">
        <v>1064</v>
      </c>
      <c r="D4069" s="211" t="s">
        <v>1064</v>
      </c>
      <c r="E4069" s="211" t="s">
        <v>18069</v>
      </c>
      <c r="F4069" s="211" t="s">
        <v>1063</v>
      </c>
      <c r="G4069" s="211" t="s">
        <v>1777</v>
      </c>
      <c r="H4069" s="212" t="s">
        <v>2331</v>
      </c>
      <c r="I4069" s="213" t="s">
        <v>1065</v>
      </c>
      <c r="J4069" s="201" t="str">
        <f t="shared" si="127"/>
        <v>0772</v>
      </c>
      <c r="K4069" s="209"/>
      <c r="L4069" s="209"/>
      <c r="M4069" s="214"/>
      <c r="N4069" s="209" t="s">
        <v>18777</v>
      </c>
      <c r="O4069" s="215" t="s">
        <v>18778</v>
      </c>
      <c r="P4069" s="215" t="s">
        <v>18835</v>
      </c>
      <c r="Q4069" s="215" t="s">
        <v>18836</v>
      </c>
    </row>
    <row r="4070" spans="1:17" s="208" customFormat="1" ht="12">
      <c r="A4070" s="209" t="str">
        <f t="shared" si="126"/>
        <v>1218000021821032780</v>
      </c>
      <c r="B4070" s="210" t="s">
        <v>19577</v>
      </c>
      <c r="C4070" s="211" t="s">
        <v>18070</v>
      </c>
      <c r="D4070" s="211" t="s">
        <v>1064</v>
      </c>
      <c r="E4070" s="211" t="s">
        <v>18069</v>
      </c>
      <c r="F4070" s="211" t="s">
        <v>1063</v>
      </c>
      <c r="G4070" s="211" t="s">
        <v>1777</v>
      </c>
      <c r="H4070" s="212" t="s">
        <v>2331</v>
      </c>
      <c r="I4070" s="213" t="s">
        <v>1065</v>
      </c>
      <c r="J4070" s="201" t="str">
        <f t="shared" si="127"/>
        <v>0772</v>
      </c>
      <c r="K4070" s="209"/>
      <c r="L4070" s="209"/>
      <c r="M4070" s="214"/>
      <c r="N4070" s="209" t="s">
        <v>18777</v>
      </c>
      <c r="O4070" s="215" t="s">
        <v>18778</v>
      </c>
      <c r="P4070" s="215" t="s">
        <v>18835</v>
      </c>
      <c r="Q4070" s="215" t="s">
        <v>18836</v>
      </c>
    </row>
    <row r="4071" spans="1:17" s="208" customFormat="1" ht="12">
      <c r="A4071" s="209" t="str">
        <f t="shared" si="126"/>
        <v>1218000041700826575</v>
      </c>
      <c r="B4071" s="210" t="s">
        <v>19577</v>
      </c>
      <c r="C4071" s="211" t="s">
        <v>1064</v>
      </c>
      <c r="D4071" s="211" t="s">
        <v>1064</v>
      </c>
      <c r="E4071" s="211" t="s">
        <v>18071</v>
      </c>
      <c r="F4071" s="211" t="s">
        <v>1063</v>
      </c>
      <c r="G4071" s="211" t="s">
        <v>1777</v>
      </c>
      <c r="H4071" s="212" t="s">
        <v>2331</v>
      </c>
      <c r="I4071" s="213" t="s">
        <v>1065</v>
      </c>
      <c r="J4071" s="201" t="str">
        <f t="shared" si="127"/>
        <v>0772</v>
      </c>
      <c r="K4071" s="209"/>
      <c r="L4071" s="209"/>
      <c r="M4071" s="214"/>
      <c r="N4071" s="209" t="s">
        <v>18777</v>
      </c>
      <c r="O4071" s="215" t="s">
        <v>18778</v>
      </c>
      <c r="P4071" s="215" t="s">
        <v>18835</v>
      </c>
      <c r="Q4071" s="215" t="s">
        <v>18836</v>
      </c>
    </row>
    <row r="4072" spans="1:17" s="208" customFormat="1" ht="12">
      <c r="A4072" s="209" t="str">
        <f t="shared" si="126"/>
        <v>2167199011700826575</v>
      </c>
      <c r="B4072" s="210" t="s">
        <v>19577</v>
      </c>
      <c r="C4072" s="211" t="s">
        <v>1064</v>
      </c>
      <c r="D4072" s="211" t="s">
        <v>1064</v>
      </c>
      <c r="E4072" s="211" t="s">
        <v>1063</v>
      </c>
      <c r="F4072" s="211" t="s">
        <v>1063</v>
      </c>
      <c r="G4072" s="211" t="s">
        <v>1777</v>
      </c>
      <c r="H4072" s="212" t="s">
        <v>2331</v>
      </c>
      <c r="I4072" s="213" t="s">
        <v>1065</v>
      </c>
      <c r="J4072" s="201" t="str">
        <f t="shared" si="127"/>
        <v>0772</v>
      </c>
      <c r="K4072" s="209"/>
      <c r="L4072" s="209"/>
      <c r="M4072" s="214"/>
      <c r="N4072" s="209" t="s">
        <v>18777</v>
      </c>
      <c r="O4072" s="215" t="s">
        <v>18778</v>
      </c>
      <c r="P4072" s="215" t="s">
        <v>18835</v>
      </c>
      <c r="Q4072" s="215" t="s">
        <v>18836</v>
      </c>
    </row>
    <row r="4073" spans="1:17" s="208" customFormat="1" ht="12">
      <c r="A4073" s="209" t="str">
        <f t="shared" si="126"/>
        <v>2167199021700826575</v>
      </c>
      <c r="B4073" s="210" t="s">
        <v>19577</v>
      </c>
      <c r="C4073" s="211" t="s">
        <v>1064</v>
      </c>
      <c r="D4073" s="211" t="s">
        <v>1064</v>
      </c>
      <c r="E4073" s="211" t="s">
        <v>18072</v>
      </c>
      <c r="F4073" s="211" t="s">
        <v>1063</v>
      </c>
      <c r="G4073" s="211" t="s">
        <v>1777</v>
      </c>
      <c r="H4073" s="212" t="s">
        <v>2331</v>
      </c>
      <c r="I4073" s="213" t="s">
        <v>1065</v>
      </c>
      <c r="J4073" s="201" t="str">
        <f t="shared" si="127"/>
        <v>0772</v>
      </c>
      <c r="K4073" s="209"/>
      <c r="L4073" s="209"/>
      <c r="M4073" s="214"/>
      <c r="N4073" s="209" t="s">
        <v>18777</v>
      </c>
      <c r="O4073" s="215" t="s">
        <v>18778</v>
      </c>
      <c r="P4073" s="215" t="s">
        <v>18835</v>
      </c>
      <c r="Q4073" s="215" t="s">
        <v>18836</v>
      </c>
    </row>
    <row r="4074" spans="1:17" s="208" customFormat="1" ht="12">
      <c r="A4074" s="209" t="str">
        <f t="shared" si="126"/>
        <v>##1700826575</v>
      </c>
      <c r="B4074" s="210" t="s">
        <v>19577</v>
      </c>
      <c r="C4074" s="211" t="s">
        <v>1064</v>
      </c>
      <c r="D4074" s="211" t="s">
        <v>1064</v>
      </c>
      <c r="E4074" s="211" t="s">
        <v>3649</v>
      </c>
      <c r="F4074" s="211" t="s">
        <v>1063</v>
      </c>
      <c r="G4074" s="211" t="s">
        <v>1777</v>
      </c>
      <c r="H4074" s="212" t="s">
        <v>2331</v>
      </c>
      <c r="I4074" s="213" t="s">
        <v>1065</v>
      </c>
      <c r="J4074" s="201" t="str">
        <f t="shared" si="127"/>
        <v>0772</v>
      </c>
      <c r="K4074" s="209"/>
      <c r="L4074" s="209"/>
      <c r="M4074" s="214"/>
      <c r="N4074" s="209" t="s">
        <v>18777</v>
      </c>
      <c r="O4074" s="215" t="s">
        <v>18778</v>
      </c>
      <c r="P4074" s="215" t="s">
        <v>18835</v>
      </c>
      <c r="Q4074" s="215" t="s">
        <v>18836</v>
      </c>
    </row>
    <row r="4075" spans="1:17" s="208" customFormat="1" ht="12">
      <c r="A4075" s="209" t="str">
        <f t="shared" si="126"/>
        <v>6A-020105531700826575</v>
      </c>
      <c r="B4075" s="210" t="s">
        <v>19577</v>
      </c>
      <c r="C4075" s="211" t="s">
        <v>1064</v>
      </c>
      <c r="D4075" s="211" t="s">
        <v>1064</v>
      </c>
      <c r="E4075" s="211" t="s">
        <v>18073</v>
      </c>
      <c r="F4075" s="211" t="s">
        <v>1063</v>
      </c>
      <c r="G4075" s="211" t="s">
        <v>1777</v>
      </c>
      <c r="H4075" s="212" t="s">
        <v>2331</v>
      </c>
      <c r="I4075" s="213" t="s">
        <v>1065</v>
      </c>
      <c r="J4075" s="201" t="str">
        <f t="shared" si="127"/>
        <v>0772</v>
      </c>
      <c r="K4075" s="209"/>
      <c r="L4075" s="209"/>
      <c r="M4075" s="214"/>
      <c r="N4075" s="209" t="s">
        <v>18777</v>
      </c>
      <c r="O4075" s="215" t="s">
        <v>18778</v>
      </c>
      <c r="P4075" s="215" t="s">
        <v>18835</v>
      </c>
      <c r="Q4075" s="215" t="s">
        <v>18836</v>
      </c>
    </row>
    <row r="4076" spans="1:17" s="208" customFormat="1" ht="12">
      <c r="A4076" s="209" t="str">
        <f t="shared" si="126"/>
        <v>6A-100102651700826575</v>
      </c>
      <c r="B4076" s="210" t="s">
        <v>19577</v>
      </c>
      <c r="C4076" s="211" t="s">
        <v>1064</v>
      </c>
      <c r="D4076" s="211" t="s">
        <v>1064</v>
      </c>
      <c r="E4076" s="211" t="s">
        <v>18074</v>
      </c>
      <c r="F4076" s="211" t="s">
        <v>1063</v>
      </c>
      <c r="G4076" s="211" t="s">
        <v>1777</v>
      </c>
      <c r="H4076" s="212" t="s">
        <v>2331</v>
      </c>
      <c r="I4076" s="213" t="s">
        <v>1065</v>
      </c>
      <c r="J4076" s="201" t="str">
        <f t="shared" si="127"/>
        <v>0772</v>
      </c>
      <c r="K4076" s="209"/>
      <c r="L4076" s="209"/>
      <c r="M4076" s="214"/>
      <c r="N4076" s="209" t="s">
        <v>18777</v>
      </c>
      <c r="O4076" s="215" t="s">
        <v>18778</v>
      </c>
      <c r="P4076" s="215" t="s">
        <v>18835</v>
      </c>
      <c r="Q4076" s="215" t="s">
        <v>18836</v>
      </c>
    </row>
    <row r="4077" spans="1:17" s="208" customFormat="1" ht="12">
      <c r="A4077" s="209" t="str">
        <f t="shared" si="126"/>
        <v>1929945011093021719</v>
      </c>
      <c r="B4077" s="210" t="s">
        <v>19578</v>
      </c>
      <c r="C4077" s="211" t="s">
        <v>1238</v>
      </c>
      <c r="D4077" s="211" t="s">
        <v>1238</v>
      </c>
      <c r="E4077" s="211" t="s">
        <v>18075</v>
      </c>
      <c r="F4077" s="211" t="s">
        <v>1237</v>
      </c>
      <c r="G4077" s="211" t="s">
        <v>3221</v>
      </c>
      <c r="H4077" s="212" t="s">
        <v>3362</v>
      </c>
      <c r="I4077" s="213" t="s">
        <v>1239</v>
      </c>
      <c r="J4077" s="201" t="str">
        <f t="shared" si="127"/>
        <v>0773</v>
      </c>
      <c r="K4077" s="209"/>
      <c r="L4077" s="209"/>
      <c r="M4077" s="214"/>
      <c r="N4077" s="209" t="s">
        <v>18884</v>
      </c>
      <c r="O4077" s="215" t="s">
        <v>18885</v>
      </c>
      <c r="P4077" s="215" t="s">
        <v>18886</v>
      </c>
      <c r="Q4077" s="215" t="s">
        <v>18887</v>
      </c>
    </row>
    <row r="4078" spans="1:17" s="208" customFormat="1" ht="12">
      <c r="A4078" s="209" t="str">
        <f t="shared" si="126"/>
        <v>2175473011093021719</v>
      </c>
      <c r="B4078" s="210" t="s">
        <v>19578</v>
      </c>
      <c r="C4078" s="211" t="s">
        <v>1238</v>
      </c>
      <c r="D4078" s="211" t="s">
        <v>1238</v>
      </c>
      <c r="E4078" s="211" t="s">
        <v>1237</v>
      </c>
      <c r="F4078" s="211" t="s">
        <v>1237</v>
      </c>
      <c r="G4078" s="211" t="s">
        <v>3221</v>
      </c>
      <c r="H4078" s="212" t="s">
        <v>3362</v>
      </c>
      <c r="I4078" s="213" t="s">
        <v>1239</v>
      </c>
      <c r="J4078" s="201" t="str">
        <f t="shared" si="127"/>
        <v>0773</v>
      </c>
      <c r="K4078" s="209"/>
      <c r="L4078" s="209"/>
      <c r="M4078" s="214"/>
      <c r="N4078" s="209" t="s">
        <v>18884</v>
      </c>
      <c r="O4078" s="215" t="s">
        <v>18885</v>
      </c>
      <c r="P4078" s="215" t="s">
        <v>18886</v>
      </c>
      <c r="Q4078" s="215" t="s">
        <v>18887</v>
      </c>
    </row>
    <row r="4079" spans="1:17" s="208" customFormat="1" ht="12">
      <c r="A4079" s="209" t="str">
        <f t="shared" si="126"/>
        <v>2175473021093021719</v>
      </c>
      <c r="B4079" s="210" t="s">
        <v>19578</v>
      </c>
      <c r="C4079" s="211" t="s">
        <v>1238</v>
      </c>
      <c r="D4079" s="211" t="s">
        <v>1238</v>
      </c>
      <c r="E4079" s="211" t="s">
        <v>18076</v>
      </c>
      <c r="F4079" s="211" t="s">
        <v>1237</v>
      </c>
      <c r="G4079" s="211" t="s">
        <v>3221</v>
      </c>
      <c r="H4079" s="212" t="s">
        <v>3362</v>
      </c>
      <c r="I4079" s="213" t="s">
        <v>1239</v>
      </c>
      <c r="J4079" s="201" t="str">
        <f t="shared" si="127"/>
        <v>0773</v>
      </c>
      <c r="K4079" s="209"/>
      <c r="L4079" s="209"/>
      <c r="M4079" s="214"/>
      <c r="N4079" s="209" t="s">
        <v>18884</v>
      </c>
      <c r="O4079" s="215" t="s">
        <v>18885</v>
      </c>
      <c r="P4079" s="215" t="s">
        <v>18886</v>
      </c>
      <c r="Q4079" s="215" t="s">
        <v>18887</v>
      </c>
    </row>
    <row r="4080" spans="1:17" s="208" customFormat="1" ht="12">
      <c r="A4080" s="209" t="str">
        <f t="shared" si="126"/>
        <v>##1093021719</v>
      </c>
      <c r="B4080" s="210" t="s">
        <v>19578</v>
      </c>
      <c r="C4080" s="211" t="s">
        <v>1238</v>
      </c>
      <c r="D4080" s="211" t="s">
        <v>1238</v>
      </c>
      <c r="E4080" s="211" t="s">
        <v>3649</v>
      </c>
      <c r="F4080" s="211" t="s">
        <v>1237</v>
      </c>
      <c r="G4080" s="211" t="s">
        <v>3221</v>
      </c>
      <c r="H4080" s="212" t="s">
        <v>3362</v>
      </c>
      <c r="I4080" s="213" t="s">
        <v>1239</v>
      </c>
      <c r="J4080" s="201" t="str">
        <f t="shared" si="127"/>
        <v>0773</v>
      </c>
      <c r="K4080" s="209"/>
      <c r="L4080" s="209"/>
      <c r="M4080" s="214"/>
      <c r="N4080" s="209" t="s">
        <v>18884</v>
      </c>
      <c r="O4080" s="215" t="s">
        <v>18885</v>
      </c>
      <c r="P4080" s="215" t="s">
        <v>18886</v>
      </c>
      <c r="Q4080" s="215" t="s">
        <v>18887</v>
      </c>
    </row>
    <row r="4081" spans="1:17" s="208" customFormat="1" ht="12">
      <c r="A4081" s="209" t="str">
        <f t="shared" si="126"/>
        <v>BHO59819341093021719</v>
      </c>
      <c r="B4081" s="210" t="s">
        <v>19578</v>
      </c>
      <c r="C4081" s="211" t="s">
        <v>1238</v>
      </c>
      <c r="D4081" s="211" t="s">
        <v>1238</v>
      </c>
      <c r="E4081" s="211" t="s">
        <v>18077</v>
      </c>
      <c r="F4081" s="211" t="s">
        <v>1237</v>
      </c>
      <c r="G4081" s="211" t="s">
        <v>3221</v>
      </c>
      <c r="H4081" s="212" t="s">
        <v>3362</v>
      </c>
      <c r="I4081" s="213" t="s">
        <v>1239</v>
      </c>
      <c r="J4081" s="201" t="str">
        <f t="shared" si="127"/>
        <v>0773</v>
      </c>
      <c r="K4081" s="209"/>
      <c r="L4081" s="209"/>
      <c r="M4081" s="214"/>
      <c r="N4081" s="209" t="s">
        <v>18884</v>
      </c>
      <c r="O4081" s="215" t="s">
        <v>18885</v>
      </c>
      <c r="P4081" s="215" t="s">
        <v>18886</v>
      </c>
      <c r="Q4081" s="215" t="s">
        <v>18887</v>
      </c>
    </row>
    <row r="4082" spans="1:17" s="208" customFormat="1" ht="12">
      <c r="A4082" s="209" t="str">
        <f t="shared" si="126"/>
        <v>BHO5981934B1093021719</v>
      </c>
      <c r="B4082" s="210" t="s">
        <v>19578</v>
      </c>
      <c r="C4082" s="211" t="s">
        <v>1238</v>
      </c>
      <c r="D4082" s="211" t="s">
        <v>1238</v>
      </c>
      <c r="E4082" s="211" t="s">
        <v>18078</v>
      </c>
      <c r="F4082" s="211" t="s">
        <v>1237</v>
      </c>
      <c r="G4082" s="211" t="s">
        <v>3221</v>
      </c>
      <c r="H4082" s="212" t="s">
        <v>3362</v>
      </c>
      <c r="I4082" s="213" t="s">
        <v>1239</v>
      </c>
      <c r="J4082" s="201" t="str">
        <f t="shared" si="127"/>
        <v>0773</v>
      </c>
      <c r="K4082" s="209"/>
      <c r="L4082" s="209"/>
      <c r="M4082" s="214"/>
      <c r="N4082" s="209" t="s">
        <v>18884</v>
      </c>
      <c r="O4082" s="215" t="s">
        <v>18885</v>
      </c>
      <c r="P4082" s="215" t="s">
        <v>18886</v>
      </c>
      <c r="Q4082" s="215" t="s">
        <v>18887</v>
      </c>
    </row>
    <row r="4083" spans="1:17" s="208" customFormat="1" ht="12">
      <c r="A4083" s="209" t="str">
        <f t="shared" si="126"/>
        <v>2177271011730113663</v>
      </c>
      <c r="B4083" s="210" t="s">
        <v>19579</v>
      </c>
      <c r="C4083" s="211" t="s">
        <v>18082</v>
      </c>
      <c r="D4083" s="211" t="s">
        <v>2753</v>
      </c>
      <c r="E4083" s="211" t="s">
        <v>18083</v>
      </c>
      <c r="F4083" s="211" t="s">
        <v>2752</v>
      </c>
      <c r="G4083" s="211" t="s">
        <v>18079</v>
      </c>
      <c r="H4083" s="212" t="s">
        <v>18080</v>
      </c>
      <c r="I4083" s="213" t="s">
        <v>19580</v>
      </c>
      <c r="J4083" s="201" t="str">
        <f t="shared" si="127"/>
        <v>0774</v>
      </c>
      <c r="K4083" s="209"/>
      <c r="L4083" s="209"/>
      <c r="M4083" s="214"/>
      <c r="N4083" s="209" t="s">
        <v>18765</v>
      </c>
      <c r="O4083" s="215" t="s">
        <v>18766</v>
      </c>
      <c r="P4083" s="215" t="s">
        <v>18800</v>
      </c>
      <c r="Q4083" s="215" t="s">
        <v>18801</v>
      </c>
    </row>
    <row r="4084" spans="1:17" s="208" customFormat="1" ht="12">
      <c r="A4084" s="209" t="str">
        <f t="shared" si="126"/>
        <v>2177271021730113663</v>
      </c>
      <c r="B4084" s="210" t="s">
        <v>19579</v>
      </c>
      <c r="C4084" s="211" t="s">
        <v>18082</v>
      </c>
      <c r="D4084" s="211" t="s">
        <v>2753</v>
      </c>
      <c r="E4084" s="211" t="s">
        <v>18084</v>
      </c>
      <c r="F4084" s="211" t="s">
        <v>2752</v>
      </c>
      <c r="G4084" s="211" t="s">
        <v>18079</v>
      </c>
      <c r="H4084" s="212" t="s">
        <v>18080</v>
      </c>
      <c r="I4084" s="213" t="s">
        <v>19580</v>
      </c>
      <c r="J4084" s="201" t="str">
        <f t="shared" si="127"/>
        <v>0774</v>
      </c>
      <c r="K4084" s="209"/>
      <c r="L4084" s="209"/>
      <c r="M4084" s="214"/>
      <c r="N4084" s="209" t="s">
        <v>18765</v>
      </c>
      <c r="O4084" s="215" t="s">
        <v>18766</v>
      </c>
      <c r="P4084" s="215" t="s">
        <v>18800</v>
      </c>
      <c r="Q4084" s="215" t="s">
        <v>18801</v>
      </c>
    </row>
    <row r="4085" spans="1:17" s="208" customFormat="1" ht="12">
      <c r="A4085" s="209" t="str">
        <f t="shared" si="126"/>
        <v>3308470011679916530</v>
      </c>
      <c r="B4085" s="210" t="s">
        <v>19579</v>
      </c>
      <c r="C4085" s="211" t="s">
        <v>2753</v>
      </c>
      <c r="D4085" s="211" t="s">
        <v>2753</v>
      </c>
      <c r="E4085" s="211" t="s">
        <v>2752</v>
      </c>
      <c r="F4085" s="211" t="s">
        <v>2752</v>
      </c>
      <c r="G4085" s="211" t="s">
        <v>18079</v>
      </c>
      <c r="H4085" s="212" t="s">
        <v>18080</v>
      </c>
      <c r="I4085" s="213" t="s">
        <v>19580</v>
      </c>
      <c r="J4085" s="201" t="str">
        <f t="shared" si="127"/>
        <v>0774</v>
      </c>
      <c r="K4085" s="209"/>
      <c r="L4085" s="209"/>
      <c r="M4085" s="214"/>
      <c r="N4085" s="209" t="s">
        <v>18765</v>
      </c>
      <c r="O4085" s="215" t="s">
        <v>18766</v>
      </c>
      <c r="P4085" s="215" t="s">
        <v>18800</v>
      </c>
      <c r="Q4085" s="215" t="s">
        <v>18801</v>
      </c>
    </row>
    <row r="4086" spans="1:17" s="208" customFormat="1" ht="12">
      <c r="A4086" s="209" t="str">
        <f t="shared" si="126"/>
        <v>3308470021679916530</v>
      </c>
      <c r="B4086" s="210" t="s">
        <v>19579</v>
      </c>
      <c r="C4086" s="211" t="s">
        <v>2753</v>
      </c>
      <c r="D4086" s="211" t="s">
        <v>2753</v>
      </c>
      <c r="E4086" s="211" t="s">
        <v>18085</v>
      </c>
      <c r="F4086" s="211" t="s">
        <v>2752</v>
      </c>
      <c r="G4086" s="211" t="s">
        <v>18079</v>
      </c>
      <c r="H4086" s="212" t="s">
        <v>18080</v>
      </c>
      <c r="I4086" s="213" t="s">
        <v>19580</v>
      </c>
      <c r="J4086" s="201" t="str">
        <f t="shared" si="127"/>
        <v>0774</v>
      </c>
      <c r="K4086" s="209"/>
      <c r="L4086" s="209"/>
      <c r="M4086" s="214"/>
      <c r="N4086" s="209" t="s">
        <v>18765</v>
      </c>
      <c r="O4086" s="215" t="s">
        <v>18766</v>
      </c>
      <c r="P4086" s="215" t="s">
        <v>18800</v>
      </c>
      <c r="Q4086" s="215" t="s">
        <v>18801</v>
      </c>
    </row>
    <row r="4087" spans="1:17" s="208" customFormat="1" ht="12">
      <c r="A4087" s="209" t="str">
        <f t="shared" si="126"/>
        <v>##1679916530</v>
      </c>
      <c r="B4087" s="210" t="s">
        <v>19579</v>
      </c>
      <c r="C4087" s="211" t="s">
        <v>2753</v>
      </c>
      <c r="D4087" s="211" t="s">
        <v>2753</v>
      </c>
      <c r="E4087" s="211" t="s">
        <v>3649</v>
      </c>
      <c r="F4087" s="211" t="s">
        <v>2752</v>
      </c>
      <c r="G4087" s="211" t="s">
        <v>18079</v>
      </c>
      <c r="H4087" s="212" t="s">
        <v>18080</v>
      </c>
      <c r="I4087" s="213" t="s">
        <v>19580</v>
      </c>
      <c r="J4087" s="201" t="str">
        <f t="shared" si="127"/>
        <v>0774</v>
      </c>
      <c r="K4087" s="209"/>
      <c r="L4087" s="209"/>
      <c r="M4087" s="214"/>
      <c r="N4087" s="209" t="s">
        <v>18765</v>
      </c>
      <c r="O4087" s="215" t="s">
        <v>18766</v>
      </c>
      <c r="P4087" s="215" t="s">
        <v>18800</v>
      </c>
      <c r="Q4087" s="215" t="s">
        <v>18801</v>
      </c>
    </row>
    <row r="4088" spans="1:17" s="208" customFormat="1" ht="12">
      <c r="A4088" s="209" t="str">
        <f t="shared" si="126"/>
        <v>1679916530MR1679916530</v>
      </c>
      <c r="B4088" s="210" t="s">
        <v>19579</v>
      </c>
      <c r="C4088" s="211" t="s">
        <v>2753</v>
      </c>
      <c r="D4088" s="211" t="s">
        <v>2753</v>
      </c>
      <c r="E4088" s="211" t="s">
        <v>18081</v>
      </c>
      <c r="F4088" s="211" t="s">
        <v>2752</v>
      </c>
      <c r="G4088" s="211" t="s">
        <v>18079</v>
      </c>
      <c r="H4088" s="212" t="s">
        <v>18080</v>
      </c>
      <c r="I4088" s="213" t="s">
        <v>19580</v>
      </c>
      <c r="J4088" s="201" t="str">
        <f t="shared" si="127"/>
        <v>0774</v>
      </c>
      <c r="K4088" s="209"/>
      <c r="L4088" s="209"/>
      <c r="M4088" s="214"/>
      <c r="N4088" s="209" t="s">
        <v>18765</v>
      </c>
      <c r="O4088" s="215" t="s">
        <v>18766</v>
      </c>
      <c r="P4088" s="215" t="s">
        <v>18800</v>
      </c>
      <c r="Q4088" s="215" t="s">
        <v>18801</v>
      </c>
    </row>
    <row r="4089" spans="1:17" s="208" customFormat="1" ht="12">
      <c r="A4089" s="209" t="str">
        <f t="shared" si="126"/>
        <v>2177446011902047376</v>
      </c>
      <c r="B4089" s="210" t="s">
        <v>19581</v>
      </c>
      <c r="C4089" s="211" t="s">
        <v>145</v>
      </c>
      <c r="D4089" s="211" t="s">
        <v>145</v>
      </c>
      <c r="E4089" s="211" t="s">
        <v>144</v>
      </c>
      <c r="F4089" s="211" t="s">
        <v>144</v>
      </c>
      <c r="G4089" s="211" t="s">
        <v>2092</v>
      </c>
      <c r="H4089" s="212" t="s">
        <v>2428</v>
      </c>
      <c r="I4089" s="213" t="s">
        <v>146</v>
      </c>
      <c r="J4089" s="201" t="str">
        <f t="shared" si="127"/>
        <v>0775</v>
      </c>
      <c r="K4089" s="209" t="s">
        <v>15344</v>
      </c>
      <c r="L4089" s="209" t="s">
        <v>13094</v>
      </c>
      <c r="M4089" s="214">
        <v>44103</v>
      </c>
      <c r="N4089" s="209" t="s">
        <v>18765</v>
      </c>
      <c r="O4089" s="215" t="s">
        <v>18766</v>
      </c>
      <c r="P4089" s="215" t="s">
        <v>18773</v>
      </c>
      <c r="Q4089" s="215" t="s">
        <v>18774</v>
      </c>
    </row>
    <row r="4090" spans="1:17" s="208" customFormat="1" ht="12">
      <c r="A4090" s="209" t="str">
        <f t="shared" si="126"/>
        <v>2177446021902047376</v>
      </c>
      <c r="B4090" s="210" t="s">
        <v>19581</v>
      </c>
      <c r="C4090" s="211" t="s">
        <v>145</v>
      </c>
      <c r="D4090" s="211" t="s">
        <v>145</v>
      </c>
      <c r="E4090" s="211" t="s">
        <v>18086</v>
      </c>
      <c r="F4090" s="211" t="s">
        <v>144</v>
      </c>
      <c r="G4090" s="211" t="s">
        <v>2092</v>
      </c>
      <c r="H4090" s="212" t="s">
        <v>2428</v>
      </c>
      <c r="I4090" s="213" t="s">
        <v>146</v>
      </c>
      <c r="J4090" s="201" t="str">
        <f t="shared" si="127"/>
        <v>0775</v>
      </c>
      <c r="K4090" s="209"/>
      <c r="L4090" s="209"/>
      <c r="M4090" s="214"/>
      <c r="N4090" s="209" t="s">
        <v>18765</v>
      </c>
      <c r="O4090" s="215" t="s">
        <v>18766</v>
      </c>
      <c r="P4090" s="215" t="s">
        <v>18773</v>
      </c>
      <c r="Q4090" s="215" t="s">
        <v>18774</v>
      </c>
    </row>
    <row r="4091" spans="1:17" s="208" customFormat="1" ht="12">
      <c r="A4091" s="209" t="str">
        <f t="shared" si="126"/>
        <v>2177446021962712166</v>
      </c>
      <c r="B4091" s="210" t="s">
        <v>19581</v>
      </c>
      <c r="C4091" s="211" t="s">
        <v>18087</v>
      </c>
      <c r="D4091" s="211" t="s">
        <v>145</v>
      </c>
      <c r="E4091" s="211" t="s">
        <v>18086</v>
      </c>
      <c r="F4091" s="211" t="s">
        <v>144</v>
      </c>
      <c r="G4091" s="211" t="s">
        <v>2092</v>
      </c>
      <c r="H4091" s="212" t="s">
        <v>2428</v>
      </c>
      <c r="I4091" s="213" t="s">
        <v>146</v>
      </c>
      <c r="J4091" s="201" t="str">
        <f t="shared" si="127"/>
        <v>0775</v>
      </c>
      <c r="K4091" s="209"/>
      <c r="L4091" s="209"/>
      <c r="M4091" s="214"/>
      <c r="N4091" s="209" t="s">
        <v>18765</v>
      </c>
      <c r="O4091" s="215" t="s">
        <v>18766</v>
      </c>
      <c r="P4091" s="215" t="s">
        <v>18773</v>
      </c>
      <c r="Q4091" s="215" t="s">
        <v>18774</v>
      </c>
    </row>
    <row r="4092" spans="1:17" s="208" customFormat="1" ht="12">
      <c r="A4092" s="209" t="str">
        <f t="shared" si="126"/>
        <v>##1902047376</v>
      </c>
      <c r="B4092" s="210" t="s">
        <v>19581</v>
      </c>
      <c r="C4092" s="211" t="s">
        <v>145</v>
      </c>
      <c r="D4092" s="211" t="s">
        <v>145</v>
      </c>
      <c r="E4092" s="211" t="s">
        <v>3649</v>
      </c>
      <c r="F4092" s="211" t="s">
        <v>144</v>
      </c>
      <c r="G4092" s="211" t="s">
        <v>2092</v>
      </c>
      <c r="H4092" s="212" t="s">
        <v>2428</v>
      </c>
      <c r="I4092" s="213" t="s">
        <v>146</v>
      </c>
      <c r="J4092" s="201" t="str">
        <f t="shared" si="127"/>
        <v>0775</v>
      </c>
      <c r="K4092" s="209" t="s">
        <v>14592</v>
      </c>
      <c r="L4092" s="209"/>
      <c r="M4092" s="214"/>
      <c r="N4092" s="209" t="s">
        <v>18765</v>
      </c>
      <c r="O4092" s="215" t="s">
        <v>18766</v>
      </c>
      <c r="P4092" s="215" t="s">
        <v>18773</v>
      </c>
      <c r="Q4092" s="215" t="s">
        <v>18774</v>
      </c>
    </row>
    <row r="4093" spans="1:17" s="208" customFormat="1" ht="12">
      <c r="A4093" s="209" t="str">
        <f t="shared" si="126"/>
        <v>6A-01406541902047376</v>
      </c>
      <c r="B4093" s="210" t="s">
        <v>19581</v>
      </c>
      <c r="C4093" s="211" t="s">
        <v>145</v>
      </c>
      <c r="D4093" s="211" t="s">
        <v>145</v>
      </c>
      <c r="E4093" s="211" t="s">
        <v>18088</v>
      </c>
      <c r="F4093" s="211" t="s">
        <v>144</v>
      </c>
      <c r="G4093" s="211" t="s">
        <v>2092</v>
      </c>
      <c r="H4093" s="212" t="s">
        <v>2428</v>
      </c>
      <c r="I4093" s="213" t="s">
        <v>146</v>
      </c>
      <c r="J4093" s="201" t="str">
        <f t="shared" si="127"/>
        <v>0775</v>
      </c>
      <c r="K4093" s="209"/>
      <c r="L4093" s="209"/>
      <c r="M4093" s="214"/>
      <c r="N4093" s="209" t="s">
        <v>18765</v>
      </c>
      <c r="O4093" s="215" t="s">
        <v>18766</v>
      </c>
      <c r="P4093" s="215" t="s">
        <v>18773</v>
      </c>
      <c r="Q4093" s="215" t="s">
        <v>18774</v>
      </c>
    </row>
    <row r="4094" spans="1:17" s="208" customFormat="1" ht="12">
      <c r="A4094" s="209" t="str">
        <f t="shared" si="126"/>
        <v>6A-014065461902047376</v>
      </c>
      <c r="B4094" s="210" t="s">
        <v>19581</v>
      </c>
      <c r="C4094" s="211" t="s">
        <v>145</v>
      </c>
      <c r="D4094" s="211" t="s">
        <v>145</v>
      </c>
      <c r="E4094" s="211" t="s">
        <v>18089</v>
      </c>
      <c r="F4094" s="211" t="s">
        <v>144</v>
      </c>
      <c r="G4094" s="211" t="s">
        <v>2092</v>
      </c>
      <c r="H4094" s="212" t="s">
        <v>2428</v>
      </c>
      <c r="I4094" s="213" t="s">
        <v>146</v>
      </c>
      <c r="J4094" s="201" t="str">
        <f t="shared" si="127"/>
        <v>0775</v>
      </c>
      <c r="K4094" s="209"/>
      <c r="L4094" s="209"/>
      <c r="M4094" s="214"/>
      <c r="N4094" s="209" t="s">
        <v>18765</v>
      </c>
      <c r="O4094" s="215" t="s">
        <v>18766</v>
      </c>
      <c r="P4094" s="215" t="s">
        <v>18773</v>
      </c>
      <c r="Q4094" s="215" t="s">
        <v>18774</v>
      </c>
    </row>
    <row r="4095" spans="1:17" s="208" customFormat="1" ht="12">
      <c r="A4095" s="209" t="str">
        <f t="shared" si="126"/>
        <v>9A-014065461902047376</v>
      </c>
      <c r="B4095" s="210" t="s">
        <v>19581</v>
      </c>
      <c r="C4095" s="211" t="s">
        <v>145</v>
      </c>
      <c r="D4095" s="211" t="s">
        <v>145</v>
      </c>
      <c r="E4095" s="211" t="s">
        <v>18090</v>
      </c>
      <c r="F4095" s="211" t="s">
        <v>144</v>
      </c>
      <c r="G4095" s="211" t="s">
        <v>2092</v>
      </c>
      <c r="H4095" s="212" t="s">
        <v>2428</v>
      </c>
      <c r="I4095" s="213" t="s">
        <v>146</v>
      </c>
      <c r="J4095" s="201" t="str">
        <f t="shared" si="127"/>
        <v>0775</v>
      </c>
      <c r="K4095" s="209"/>
      <c r="L4095" s="209"/>
      <c r="M4095" s="214"/>
      <c r="N4095" s="209" t="s">
        <v>18765</v>
      </c>
      <c r="O4095" s="215" t="s">
        <v>18766</v>
      </c>
      <c r="P4095" s="215" t="s">
        <v>18773</v>
      </c>
      <c r="Q4095" s="215" t="s">
        <v>18774</v>
      </c>
    </row>
    <row r="4096" spans="1:17" s="208" customFormat="1" ht="12">
      <c r="A4096" s="209" t="str">
        <f t="shared" si="126"/>
        <v>0901217011326134255</v>
      </c>
      <c r="B4096" s="210" t="s">
        <v>19582</v>
      </c>
      <c r="C4096" s="211" t="s">
        <v>113</v>
      </c>
      <c r="D4096" s="211" t="s">
        <v>113</v>
      </c>
      <c r="E4096" s="211" t="s">
        <v>18091</v>
      </c>
      <c r="F4096" s="211" t="s">
        <v>112</v>
      </c>
      <c r="G4096" s="211" t="s">
        <v>3064</v>
      </c>
      <c r="H4096" s="212" t="s">
        <v>2127</v>
      </c>
      <c r="I4096" s="213" t="s">
        <v>114</v>
      </c>
      <c r="J4096" s="201" t="str">
        <f t="shared" si="127"/>
        <v>0776</v>
      </c>
      <c r="K4096" s="209"/>
      <c r="L4096" s="209"/>
      <c r="M4096" s="214"/>
      <c r="N4096" s="209" t="s">
        <v>18765</v>
      </c>
      <c r="O4096" s="215" t="s">
        <v>18766</v>
      </c>
      <c r="P4096" s="215" t="s">
        <v>18835</v>
      </c>
      <c r="Q4096" s="215" t="s">
        <v>18836</v>
      </c>
    </row>
    <row r="4097" spans="1:17" s="208" customFormat="1" ht="12">
      <c r="A4097" s="209" t="str">
        <f t="shared" si="126"/>
        <v>0901217021326134255</v>
      </c>
      <c r="B4097" s="210" t="s">
        <v>19582</v>
      </c>
      <c r="C4097" s="211" t="s">
        <v>113</v>
      </c>
      <c r="D4097" s="211" t="s">
        <v>113</v>
      </c>
      <c r="E4097" s="211" t="s">
        <v>18092</v>
      </c>
      <c r="F4097" s="211" t="s">
        <v>112</v>
      </c>
      <c r="G4097" s="211" t="s">
        <v>3064</v>
      </c>
      <c r="H4097" s="212" t="s">
        <v>2127</v>
      </c>
      <c r="I4097" s="213" t="s">
        <v>114</v>
      </c>
      <c r="J4097" s="201" t="str">
        <f t="shared" si="127"/>
        <v>0776</v>
      </c>
      <c r="K4097" s="209"/>
      <c r="L4097" s="209"/>
      <c r="M4097" s="214"/>
      <c r="N4097" s="209" t="s">
        <v>18765</v>
      </c>
      <c r="O4097" s="215" t="s">
        <v>18766</v>
      </c>
      <c r="P4097" s="215" t="s">
        <v>18835</v>
      </c>
      <c r="Q4097" s="215" t="s">
        <v>18836</v>
      </c>
    </row>
    <row r="4098" spans="1:17" s="208" customFormat="1" ht="12">
      <c r="A4098" s="209" t="str">
        <f t="shared" ref="A4098:A4161" si="128">E4098&amp;C4098</f>
        <v>1126906031326134255</v>
      </c>
      <c r="B4098" s="210" t="s">
        <v>19582</v>
      </c>
      <c r="C4098" s="211" t="s">
        <v>113</v>
      </c>
      <c r="D4098" s="211" t="s">
        <v>113</v>
      </c>
      <c r="E4098" s="211" t="s">
        <v>18095</v>
      </c>
      <c r="F4098" s="211" t="s">
        <v>112</v>
      </c>
      <c r="G4098" s="211" t="s">
        <v>3064</v>
      </c>
      <c r="H4098" s="212" t="s">
        <v>2127</v>
      </c>
      <c r="I4098" s="213" t="s">
        <v>114</v>
      </c>
      <c r="J4098" s="201" t="str">
        <f t="shared" ref="J4098:J4161" si="129">B4098</f>
        <v>0776</v>
      </c>
      <c r="K4098" s="209"/>
      <c r="L4098" s="209"/>
      <c r="M4098" s="214"/>
      <c r="N4098" s="209" t="s">
        <v>18765</v>
      </c>
      <c r="O4098" s="215" t="s">
        <v>18766</v>
      </c>
      <c r="P4098" s="215" t="s">
        <v>18835</v>
      </c>
      <c r="Q4098" s="215" t="s">
        <v>18836</v>
      </c>
    </row>
    <row r="4099" spans="1:17" s="208" customFormat="1" ht="12">
      <c r="A4099" s="209" t="str">
        <f t="shared" si="128"/>
        <v>2178840011326134255</v>
      </c>
      <c r="B4099" s="210" t="s">
        <v>19582</v>
      </c>
      <c r="C4099" s="211" t="s">
        <v>113</v>
      </c>
      <c r="D4099" s="211" t="s">
        <v>113</v>
      </c>
      <c r="E4099" s="211" t="s">
        <v>18098</v>
      </c>
      <c r="F4099" s="211" t="s">
        <v>112</v>
      </c>
      <c r="G4099" s="211" t="s">
        <v>3064</v>
      </c>
      <c r="H4099" s="212" t="s">
        <v>2127</v>
      </c>
      <c r="I4099" s="213" t="s">
        <v>114</v>
      </c>
      <c r="J4099" s="201" t="str">
        <f t="shared" si="129"/>
        <v>0776</v>
      </c>
      <c r="K4099" s="209"/>
      <c r="L4099" s="209"/>
      <c r="M4099" s="214"/>
      <c r="N4099" s="209" t="s">
        <v>18765</v>
      </c>
      <c r="O4099" s="215" t="s">
        <v>18766</v>
      </c>
      <c r="P4099" s="215" t="s">
        <v>18835</v>
      </c>
      <c r="Q4099" s="215" t="s">
        <v>18836</v>
      </c>
    </row>
    <row r="4100" spans="1:17" s="208" customFormat="1" ht="12">
      <c r="A4100" s="209" t="str">
        <f t="shared" si="128"/>
        <v>2178840021326134255</v>
      </c>
      <c r="B4100" s="210" t="s">
        <v>19582</v>
      </c>
      <c r="C4100" s="211" t="s">
        <v>113</v>
      </c>
      <c r="D4100" s="211" t="s">
        <v>113</v>
      </c>
      <c r="E4100" s="211" t="s">
        <v>18099</v>
      </c>
      <c r="F4100" s="211" t="s">
        <v>112</v>
      </c>
      <c r="G4100" s="211" t="s">
        <v>3064</v>
      </c>
      <c r="H4100" s="212" t="s">
        <v>2127</v>
      </c>
      <c r="I4100" s="213" t="s">
        <v>114</v>
      </c>
      <c r="J4100" s="201" t="str">
        <f t="shared" si="129"/>
        <v>0776</v>
      </c>
      <c r="K4100" s="209"/>
      <c r="L4100" s="209"/>
      <c r="M4100" s="214"/>
      <c r="N4100" s="209" t="s">
        <v>18765</v>
      </c>
      <c r="O4100" s="215" t="s">
        <v>18766</v>
      </c>
      <c r="P4100" s="215" t="s">
        <v>18835</v>
      </c>
      <c r="Q4100" s="215" t="s">
        <v>18836</v>
      </c>
    </row>
    <row r="4101" spans="1:17" s="208" customFormat="1" ht="12">
      <c r="A4101" s="209" t="str">
        <f t="shared" si="128"/>
        <v>2178840041326134255</v>
      </c>
      <c r="B4101" s="210" t="s">
        <v>19582</v>
      </c>
      <c r="C4101" s="211" t="s">
        <v>113</v>
      </c>
      <c r="D4101" s="211" t="s">
        <v>113</v>
      </c>
      <c r="E4101" s="211" t="s">
        <v>112</v>
      </c>
      <c r="F4101" s="211" t="s">
        <v>112</v>
      </c>
      <c r="G4101" s="211" t="s">
        <v>3064</v>
      </c>
      <c r="H4101" s="212" t="s">
        <v>2127</v>
      </c>
      <c r="I4101" s="213" t="s">
        <v>114</v>
      </c>
      <c r="J4101" s="201" t="str">
        <f t="shared" si="129"/>
        <v>0776</v>
      </c>
      <c r="K4101" s="209"/>
      <c r="L4101" s="209"/>
      <c r="M4101" s="214"/>
      <c r="N4101" s="209" t="s">
        <v>18765</v>
      </c>
      <c r="O4101" s="215" t="s">
        <v>18766</v>
      </c>
      <c r="P4101" s="215" t="s">
        <v>18835</v>
      </c>
      <c r="Q4101" s="215" t="s">
        <v>18836</v>
      </c>
    </row>
    <row r="4102" spans="1:17" s="208" customFormat="1" ht="12">
      <c r="A4102" s="209" t="str">
        <f t="shared" si="128"/>
        <v>2178840051326134255</v>
      </c>
      <c r="B4102" s="210" t="s">
        <v>19582</v>
      </c>
      <c r="C4102" s="211" t="s">
        <v>113</v>
      </c>
      <c r="D4102" s="211" t="s">
        <v>113</v>
      </c>
      <c r="E4102" s="211" t="s">
        <v>18100</v>
      </c>
      <c r="F4102" s="211" t="s">
        <v>112</v>
      </c>
      <c r="G4102" s="211" t="s">
        <v>3064</v>
      </c>
      <c r="H4102" s="212" t="s">
        <v>2127</v>
      </c>
      <c r="I4102" s="213" t="s">
        <v>114</v>
      </c>
      <c r="J4102" s="201" t="str">
        <f t="shared" si="129"/>
        <v>0776</v>
      </c>
      <c r="K4102" s="209"/>
      <c r="L4102" s="209"/>
      <c r="M4102" s="214"/>
      <c r="N4102" s="209" t="s">
        <v>18765</v>
      </c>
      <c r="O4102" s="215" t="s">
        <v>18766</v>
      </c>
      <c r="P4102" s="215" t="s">
        <v>18835</v>
      </c>
      <c r="Q4102" s="215" t="s">
        <v>18836</v>
      </c>
    </row>
    <row r="4103" spans="1:17" s="208" customFormat="1" ht="12">
      <c r="A4103" s="209" t="str">
        <f t="shared" si="128"/>
        <v>##1326134255</v>
      </c>
      <c r="B4103" s="210" t="s">
        <v>19582</v>
      </c>
      <c r="C4103" s="211" t="s">
        <v>113</v>
      </c>
      <c r="D4103" s="211" t="s">
        <v>113</v>
      </c>
      <c r="E4103" s="211" t="s">
        <v>3649</v>
      </c>
      <c r="F4103" s="211" t="s">
        <v>112</v>
      </c>
      <c r="G4103" s="211" t="s">
        <v>3064</v>
      </c>
      <c r="H4103" s="212" t="s">
        <v>2127</v>
      </c>
      <c r="I4103" s="213" t="s">
        <v>114</v>
      </c>
      <c r="J4103" s="201" t="str">
        <f t="shared" si="129"/>
        <v>0776</v>
      </c>
      <c r="K4103" s="209"/>
      <c r="L4103" s="209"/>
      <c r="M4103" s="214"/>
      <c r="N4103" s="209" t="s">
        <v>18765</v>
      </c>
      <c r="O4103" s="215" t="s">
        <v>18766</v>
      </c>
      <c r="P4103" s="215" t="s">
        <v>18835</v>
      </c>
      <c r="Q4103" s="215" t="s">
        <v>18836</v>
      </c>
    </row>
    <row r="4104" spans="1:17" s="208" customFormat="1" ht="12">
      <c r="A4104" s="209" t="str">
        <f t="shared" si="128"/>
        <v>112690601NA</v>
      </c>
      <c r="B4104" s="210" t="s">
        <v>19582</v>
      </c>
      <c r="C4104" s="211" t="s">
        <v>3106</v>
      </c>
      <c r="D4104" s="211" t="s">
        <v>113</v>
      </c>
      <c r="E4104" s="211" t="s">
        <v>18093</v>
      </c>
      <c r="F4104" s="211" t="s">
        <v>112</v>
      </c>
      <c r="G4104" s="211" t="s">
        <v>3064</v>
      </c>
      <c r="H4104" s="212" t="s">
        <v>2127</v>
      </c>
      <c r="I4104" s="213" t="s">
        <v>114</v>
      </c>
      <c r="J4104" s="201" t="str">
        <f t="shared" si="129"/>
        <v>0776</v>
      </c>
      <c r="K4104" s="209"/>
      <c r="L4104" s="209"/>
      <c r="M4104" s="214"/>
      <c r="N4104" s="209" t="s">
        <v>18765</v>
      </c>
      <c r="O4104" s="215" t="s">
        <v>18766</v>
      </c>
      <c r="P4104" s="215" t="s">
        <v>18835</v>
      </c>
      <c r="Q4104" s="215" t="s">
        <v>18836</v>
      </c>
    </row>
    <row r="4105" spans="1:17" s="208" customFormat="1" ht="12">
      <c r="A4105" s="209" t="str">
        <f t="shared" si="128"/>
        <v>112690602NA</v>
      </c>
      <c r="B4105" s="210" t="s">
        <v>19582</v>
      </c>
      <c r="C4105" s="211" t="s">
        <v>3106</v>
      </c>
      <c r="D4105" s="211" t="s">
        <v>113</v>
      </c>
      <c r="E4105" s="211" t="s">
        <v>18094</v>
      </c>
      <c r="F4105" s="211" t="s">
        <v>112</v>
      </c>
      <c r="G4105" s="211" t="s">
        <v>3064</v>
      </c>
      <c r="H4105" s="212" t="s">
        <v>2127</v>
      </c>
      <c r="I4105" s="213" t="s">
        <v>114</v>
      </c>
      <c r="J4105" s="201" t="str">
        <f t="shared" si="129"/>
        <v>0776</v>
      </c>
      <c r="K4105" s="209"/>
      <c r="L4105" s="209"/>
      <c r="M4105" s="214"/>
      <c r="N4105" s="209" t="s">
        <v>18765</v>
      </c>
      <c r="O4105" s="215" t="s">
        <v>18766</v>
      </c>
      <c r="P4105" s="215" t="s">
        <v>18835</v>
      </c>
      <c r="Q4105" s="215" t="s">
        <v>18836</v>
      </c>
    </row>
    <row r="4106" spans="1:17" s="208" customFormat="1" ht="12">
      <c r="A4106" s="209" t="str">
        <f t="shared" si="128"/>
        <v>1F-QMA0000024095951326134255</v>
      </c>
      <c r="B4106" s="210" t="s">
        <v>19582</v>
      </c>
      <c r="C4106" s="211" t="s">
        <v>113</v>
      </c>
      <c r="D4106" s="211" t="s">
        <v>113</v>
      </c>
      <c r="E4106" s="211" t="s">
        <v>18096</v>
      </c>
      <c r="F4106" s="211" t="s">
        <v>112</v>
      </c>
      <c r="G4106" s="211" t="s">
        <v>3064</v>
      </c>
      <c r="H4106" s="212" t="s">
        <v>2127</v>
      </c>
      <c r="I4106" s="213" t="s">
        <v>114</v>
      </c>
      <c r="J4106" s="201" t="str">
        <f t="shared" si="129"/>
        <v>0776</v>
      </c>
      <c r="K4106" s="209"/>
      <c r="L4106" s="209"/>
      <c r="M4106" s="214"/>
      <c r="N4106" s="209" t="s">
        <v>18765</v>
      </c>
      <c r="O4106" s="215" t="s">
        <v>18766</v>
      </c>
      <c r="P4106" s="215" t="s">
        <v>18835</v>
      </c>
      <c r="Q4106" s="215" t="s">
        <v>18836</v>
      </c>
    </row>
    <row r="4107" spans="1:17" s="208" customFormat="1" ht="12">
      <c r="A4107" s="209" t="str">
        <f t="shared" si="128"/>
        <v>1F-QMA0000027549031326134255</v>
      </c>
      <c r="B4107" s="210" t="s">
        <v>19582</v>
      </c>
      <c r="C4107" s="211" t="s">
        <v>113</v>
      </c>
      <c r="D4107" s="211" t="s">
        <v>113</v>
      </c>
      <c r="E4107" s="211" t="s">
        <v>18097</v>
      </c>
      <c r="F4107" s="211" t="s">
        <v>112</v>
      </c>
      <c r="G4107" s="211" t="s">
        <v>3064</v>
      </c>
      <c r="H4107" s="212" t="s">
        <v>2127</v>
      </c>
      <c r="I4107" s="213" t="s">
        <v>114</v>
      </c>
      <c r="J4107" s="201" t="str">
        <f t="shared" si="129"/>
        <v>0776</v>
      </c>
      <c r="K4107" s="209"/>
      <c r="L4107" s="209"/>
      <c r="M4107" s="214"/>
      <c r="N4107" s="209" t="s">
        <v>18765</v>
      </c>
      <c r="O4107" s="215" t="s">
        <v>18766</v>
      </c>
      <c r="P4107" s="215" t="s">
        <v>18835</v>
      </c>
      <c r="Q4107" s="215" t="s">
        <v>18836</v>
      </c>
    </row>
    <row r="4108" spans="1:17" s="208" customFormat="1" ht="12">
      <c r="A4108" s="209" t="str">
        <f t="shared" si="128"/>
        <v>1672248021639172778</v>
      </c>
      <c r="B4108" s="210" t="s">
        <v>19583</v>
      </c>
      <c r="C4108" s="211" t="s">
        <v>18101</v>
      </c>
      <c r="D4108" s="211" t="s">
        <v>18102</v>
      </c>
      <c r="E4108" s="211" t="s">
        <v>18103</v>
      </c>
      <c r="F4108" s="211" t="s">
        <v>18104</v>
      </c>
      <c r="G4108" s="211" t="s">
        <v>18105</v>
      </c>
      <c r="H4108" s="212" t="s">
        <v>18106</v>
      </c>
      <c r="I4108" s="213" t="s">
        <v>19584</v>
      </c>
      <c r="J4108" s="201" t="str">
        <f t="shared" si="129"/>
        <v>0777</v>
      </c>
      <c r="K4108" s="209"/>
      <c r="L4108" s="209"/>
      <c r="M4108" s="214"/>
      <c r="N4108" s="209" t="s">
        <v>18765</v>
      </c>
      <c r="O4108" s="215" t="s">
        <v>18766</v>
      </c>
      <c r="P4108" s="215" t="s">
        <v>18800</v>
      </c>
      <c r="Q4108" s="215" t="s">
        <v>18801</v>
      </c>
    </row>
    <row r="4109" spans="1:17" s="208" customFormat="1" ht="12">
      <c r="A4109" s="209" t="str">
        <f t="shared" si="128"/>
        <v>1672248031639310634</v>
      </c>
      <c r="B4109" s="210" t="s">
        <v>19583</v>
      </c>
      <c r="C4109" s="211" t="s">
        <v>18107</v>
      </c>
      <c r="D4109" s="211" t="s">
        <v>18102</v>
      </c>
      <c r="E4109" s="211" t="s">
        <v>18108</v>
      </c>
      <c r="F4109" s="211" t="s">
        <v>18104</v>
      </c>
      <c r="G4109" s="211" t="s">
        <v>18105</v>
      </c>
      <c r="H4109" s="212" t="s">
        <v>18106</v>
      </c>
      <c r="I4109" s="213" t="s">
        <v>19584</v>
      </c>
      <c r="J4109" s="201" t="str">
        <f t="shared" si="129"/>
        <v>0777</v>
      </c>
      <c r="K4109" s="209"/>
      <c r="L4109" s="209"/>
      <c r="M4109" s="214"/>
      <c r="N4109" s="209" t="s">
        <v>18765</v>
      </c>
      <c r="O4109" s="215" t="s">
        <v>18766</v>
      </c>
      <c r="P4109" s="215" t="s">
        <v>18800</v>
      </c>
      <c r="Q4109" s="215" t="s">
        <v>18801</v>
      </c>
    </row>
    <row r="4110" spans="1:17" s="208" customFormat="1" ht="12">
      <c r="A4110" s="209" t="str">
        <f t="shared" si="128"/>
        <v>1672248051639172778</v>
      </c>
      <c r="B4110" s="210" t="s">
        <v>19583</v>
      </c>
      <c r="C4110" s="211" t="s">
        <v>18101</v>
      </c>
      <c r="D4110" s="211" t="s">
        <v>18102</v>
      </c>
      <c r="E4110" s="211" t="s">
        <v>18109</v>
      </c>
      <c r="F4110" s="211" t="s">
        <v>18104</v>
      </c>
      <c r="G4110" s="211" t="s">
        <v>18105</v>
      </c>
      <c r="H4110" s="212" t="s">
        <v>18106</v>
      </c>
      <c r="I4110" s="213" t="s">
        <v>19584</v>
      </c>
      <c r="J4110" s="201" t="str">
        <f t="shared" si="129"/>
        <v>0777</v>
      </c>
      <c r="K4110" s="209"/>
      <c r="L4110" s="209"/>
      <c r="M4110" s="214"/>
      <c r="N4110" s="209" t="s">
        <v>18765</v>
      </c>
      <c r="O4110" s="215" t="s">
        <v>18766</v>
      </c>
      <c r="P4110" s="215" t="s">
        <v>18800</v>
      </c>
      <c r="Q4110" s="215" t="s">
        <v>18801</v>
      </c>
    </row>
    <row r="4111" spans="1:17" s="208" customFormat="1" ht="12">
      <c r="A4111" s="209" t="str">
        <f t="shared" si="128"/>
        <v>2104978011639310634</v>
      </c>
      <c r="B4111" s="210" t="s">
        <v>19583</v>
      </c>
      <c r="C4111" s="211" t="s">
        <v>18107</v>
      </c>
      <c r="D4111" s="211" t="s">
        <v>18102</v>
      </c>
      <c r="E4111" s="211" t="s">
        <v>18110</v>
      </c>
      <c r="F4111" s="211" t="s">
        <v>18104</v>
      </c>
      <c r="G4111" s="211" t="s">
        <v>18105</v>
      </c>
      <c r="H4111" s="212" t="s">
        <v>18106</v>
      </c>
      <c r="I4111" s="213" t="s">
        <v>19584</v>
      </c>
      <c r="J4111" s="201" t="str">
        <f t="shared" si="129"/>
        <v>0777</v>
      </c>
      <c r="K4111" s="209"/>
      <c r="L4111" s="209"/>
      <c r="M4111" s="214"/>
      <c r="N4111" s="209" t="s">
        <v>18765</v>
      </c>
      <c r="O4111" s="215" t="s">
        <v>18766</v>
      </c>
      <c r="P4111" s="215" t="s">
        <v>18800</v>
      </c>
      <c r="Q4111" s="215" t="s">
        <v>18801</v>
      </c>
    </row>
    <row r="4112" spans="1:17" s="208" customFormat="1" ht="12">
      <c r="A4112" s="209" t="str">
        <f t="shared" si="128"/>
        <v>2104978021639310634</v>
      </c>
      <c r="B4112" s="210" t="s">
        <v>19583</v>
      </c>
      <c r="C4112" s="211" t="s">
        <v>18107</v>
      </c>
      <c r="D4112" s="211" t="s">
        <v>18102</v>
      </c>
      <c r="E4112" s="211" t="s">
        <v>18111</v>
      </c>
      <c r="F4112" s="211" t="s">
        <v>18104</v>
      </c>
      <c r="G4112" s="211" t="s">
        <v>18105</v>
      </c>
      <c r="H4112" s="212" t="s">
        <v>18106</v>
      </c>
      <c r="I4112" s="213" t="s">
        <v>19584</v>
      </c>
      <c r="J4112" s="201" t="str">
        <f t="shared" si="129"/>
        <v>0777</v>
      </c>
      <c r="K4112" s="209"/>
      <c r="L4112" s="209"/>
      <c r="M4112" s="214"/>
      <c r="N4112" s="209" t="s">
        <v>18765</v>
      </c>
      <c r="O4112" s="215" t="s">
        <v>18766</v>
      </c>
      <c r="P4112" s="215" t="s">
        <v>18800</v>
      </c>
      <c r="Q4112" s="215" t="s">
        <v>18801</v>
      </c>
    </row>
    <row r="4113" spans="1:17" s="208" customFormat="1" ht="12">
      <c r="A4113" s="209" t="str">
        <f t="shared" si="128"/>
        <v>2180085011336476845</v>
      </c>
      <c r="B4113" s="210" t="s">
        <v>19583</v>
      </c>
      <c r="C4113" s="211" t="s">
        <v>18102</v>
      </c>
      <c r="D4113" s="211" t="s">
        <v>18102</v>
      </c>
      <c r="E4113" s="211" t="s">
        <v>18104</v>
      </c>
      <c r="F4113" s="211" t="s">
        <v>18104</v>
      </c>
      <c r="G4113" s="211" t="s">
        <v>18105</v>
      </c>
      <c r="H4113" s="212" t="s">
        <v>18106</v>
      </c>
      <c r="I4113" s="213" t="s">
        <v>19584</v>
      </c>
      <c r="J4113" s="201" t="str">
        <f t="shared" si="129"/>
        <v>0777</v>
      </c>
      <c r="K4113" s="209"/>
      <c r="L4113" s="209"/>
      <c r="M4113" s="214"/>
      <c r="N4113" s="209" t="s">
        <v>18765</v>
      </c>
      <c r="O4113" s="215" t="s">
        <v>18766</v>
      </c>
      <c r="P4113" s="215" t="s">
        <v>18800</v>
      </c>
      <c r="Q4113" s="215" t="s">
        <v>18801</v>
      </c>
    </row>
    <row r="4114" spans="1:17" s="208" customFormat="1" ht="12">
      <c r="A4114" s="209" t="str">
        <f t="shared" si="128"/>
        <v>2180085021336476845</v>
      </c>
      <c r="B4114" s="210" t="s">
        <v>19583</v>
      </c>
      <c r="C4114" s="211" t="s">
        <v>18102</v>
      </c>
      <c r="D4114" s="211" t="s">
        <v>18102</v>
      </c>
      <c r="E4114" s="211" t="s">
        <v>18112</v>
      </c>
      <c r="F4114" s="211" t="s">
        <v>18104</v>
      </c>
      <c r="G4114" s="211" t="s">
        <v>18105</v>
      </c>
      <c r="H4114" s="212" t="s">
        <v>18106</v>
      </c>
      <c r="I4114" s="213" t="s">
        <v>19584</v>
      </c>
      <c r="J4114" s="201" t="str">
        <f t="shared" si="129"/>
        <v>0777</v>
      </c>
      <c r="K4114" s="209"/>
      <c r="L4114" s="209"/>
      <c r="M4114" s="214"/>
      <c r="N4114" s="209" t="s">
        <v>18765</v>
      </c>
      <c r="O4114" s="215" t="s">
        <v>18766</v>
      </c>
      <c r="P4114" s="215" t="s">
        <v>18800</v>
      </c>
      <c r="Q4114" s="215" t="s">
        <v>18801</v>
      </c>
    </row>
    <row r="4115" spans="1:17" s="208" customFormat="1" ht="12">
      <c r="A4115" s="209" t="str">
        <f t="shared" si="128"/>
        <v>7W-218701336476845</v>
      </c>
      <c r="B4115" s="210" t="s">
        <v>19583</v>
      </c>
      <c r="C4115" s="211" t="s">
        <v>18102</v>
      </c>
      <c r="D4115" s="211" t="s">
        <v>18102</v>
      </c>
      <c r="E4115" s="211" t="s">
        <v>18113</v>
      </c>
      <c r="F4115" s="211" t="s">
        <v>18104</v>
      </c>
      <c r="G4115" s="211" t="s">
        <v>18105</v>
      </c>
      <c r="H4115" s="212" t="s">
        <v>18106</v>
      </c>
      <c r="I4115" s="213" t="s">
        <v>19584</v>
      </c>
      <c r="J4115" s="201" t="str">
        <f t="shared" si="129"/>
        <v>0777</v>
      </c>
      <c r="K4115" s="209"/>
      <c r="L4115" s="209"/>
      <c r="M4115" s="214"/>
      <c r="N4115" s="209" t="s">
        <v>18765</v>
      </c>
      <c r="O4115" s="215" t="s">
        <v>18766</v>
      </c>
      <c r="P4115" s="215" t="s">
        <v>18800</v>
      </c>
      <c r="Q4115" s="215" t="s">
        <v>18801</v>
      </c>
    </row>
    <row r="4116" spans="1:17" s="208" customFormat="1" ht="12">
      <c r="A4116" s="209" t="str">
        <f t="shared" si="128"/>
        <v>8Y-0024537900011336476845</v>
      </c>
      <c r="B4116" s="210" t="s">
        <v>19583</v>
      </c>
      <c r="C4116" s="211" t="s">
        <v>18102</v>
      </c>
      <c r="D4116" s="211" t="s">
        <v>18102</v>
      </c>
      <c r="E4116" s="211" t="s">
        <v>18114</v>
      </c>
      <c r="F4116" s="211" t="s">
        <v>18104</v>
      </c>
      <c r="G4116" s="211" t="s">
        <v>18105</v>
      </c>
      <c r="H4116" s="212" t="s">
        <v>18106</v>
      </c>
      <c r="I4116" s="213" t="s">
        <v>19584</v>
      </c>
      <c r="J4116" s="201" t="str">
        <f t="shared" si="129"/>
        <v>0777</v>
      </c>
      <c r="K4116" s="209"/>
      <c r="L4116" s="209"/>
      <c r="M4116" s="214"/>
      <c r="N4116" s="209" t="s">
        <v>18765</v>
      </c>
      <c r="O4116" s="215" t="s">
        <v>18766</v>
      </c>
      <c r="P4116" s="215" t="s">
        <v>18800</v>
      </c>
      <c r="Q4116" s="215" t="s">
        <v>18801</v>
      </c>
    </row>
    <row r="4117" spans="1:17" s="208" customFormat="1" ht="12">
      <c r="A4117" s="209" t="str">
        <f t="shared" si="128"/>
        <v>2183196011831146331</v>
      </c>
      <c r="B4117" s="210" t="s">
        <v>19585</v>
      </c>
      <c r="C4117" s="211" t="s">
        <v>257</v>
      </c>
      <c r="D4117" s="211" t="s">
        <v>257</v>
      </c>
      <c r="E4117" s="211" t="s">
        <v>256</v>
      </c>
      <c r="F4117" s="211" t="s">
        <v>256</v>
      </c>
      <c r="G4117" s="211" t="s">
        <v>3021</v>
      </c>
      <c r="H4117" s="212" t="s">
        <v>2900</v>
      </c>
      <c r="I4117" s="213" t="s">
        <v>258</v>
      </c>
      <c r="J4117" s="201" t="str">
        <f t="shared" si="129"/>
        <v>0778</v>
      </c>
      <c r="K4117" s="209"/>
      <c r="L4117" s="209"/>
      <c r="M4117" s="214"/>
      <c r="N4117" s="209" t="s">
        <v>18765</v>
      </c>
      <c r="O4117" s="215" t="s">
        <v>18766</v>
      </c>
      <c r="P4117" s="215" t="s">
        <v>18767</v>
      </c>
      <c r="Q4117" s="215" t="s">
        <v>18768</v>
      </c>
    </row>
    <row r="4118" spans="1:17" s="208" customFormat="1" ht="12">
      <c r="A4118" s="209" t="str">
        <f t="shared" si="128"/>
        <v>2183196021831146331</v>
      </c>
      <c r="B4118" s="210" t="s">
        <v>19585</v>
      </c>
      <c r="C4118" s="211" t="s">
        <v>257</v>
      </c>
      <c r="D4118" s="211" t="s">
        <v>257</v>
      </c>
      <c r="E4118" s="211" t="s">
        <v>18115</v>
      </c>
      <c r="F4118" s="211" t="s">
        <v>256</v>
      </c>
      <c r="G4118" s="211" t="s">
        <v>3021</v>
      </c>
      <c r="H4118" s="212" t="s">
        <v>2900</v>
      </c>
      <c r="I4118" s="213" t="s">
        <v>258</v>
      </c>
      <c r="J4118" s="201" t="str">
        <f t="shared" si="129"/>
        <v>0778</v>
      </c>
      <c r="K4118" s="209"/>
      <c r="L4118" s="209"/>
      <c r="M4118" s="214"/>
      <c r="N4118" s="209" t="s">
        <v>18765</v>
      </c>
      <c r="O4118" s="215" t="s">
        <v>18766</v>
      </c>
      <c r="P4118" s="215" t="s">
        <v>18767</v>
      </c>
      <c r="Q4118" s="215" t="s">
        <v>18768</v>
      </c>
    </row>
    <row r="4119" spans="1:17" s="208" customFormat="1" ht="12">
      <c r="A4119" s="209" t="str">
        <f t="shared" si="128"/>
        <v>##1831146331</v>
      </c>
      <c r="B4119" s="210" t="s">
        <v>19585</v>
      </c>
      <c r="C4119" s="211" t="s">
        <v>257</v>
      </c>
      <c r="D4119" s="211" t="s">
        <v>257</v>
      </c>
      <c r="E4119" s="211" t="s">
        <v>3649</v>
      </c>
      <c r="F4119" s="211" t="s">
        <v>256</v>
      </c>
      <c r="G4119" s="211" t="s">
        <v>3021</v>
      </c>
      <c r="H4119" s="212" t="s">
        <v>2900</v>
      </c>
      <c r="I4119" s="213" t="s">
        <v>258</v>
      </c>
      <c r="J4119" s="201" t="str">
        <f t="shared" si="129"/>
        <v>0778</v>
      </c>
      <c r="K4119" s="209"/>
      <c r="L4119" s="209"/>
      <c r="M4119" s="214"/>
      <c r="N4119" s="209" t="s">
        <v>18765</v>
      </c>
      <c r="O4119" s="215" t="s">
        <v>18766</v>
      </c>
      <c r="P4119" s="215" t="s">
        <v>18767</v>
      </c>
      <c r="Q4119" s="215" t="s">
        <v>18768</v>
      </c>
    </row>
    <row r="4120" spans="1:17" s="208" customFormat="1" ht="12">
      <c r="A4120" s="209" t="str">
        <f t="shared" si="128"/>
        <v>2186470011114236304</v>
      </c>
      <c r="B4120" s="210" t="s">
        <v>19586</v>
      </c>
      <c r="C4120" s="211" t="s">
        <v>18116</v>
      </c>
      <c r="D4120" s="211" t="s">
        <v>179</v>
      </c>
      <c r="E4120" s="211" t="s">
        <v>18117</v>
      </c>
      <c r="F4120" s="211" t="s">
        <v>178</v>
      </c>
      <c r="G4120" s="211" t="s">
        <v>2025</v>
      </c>
      <c r="H4120" s="212" t="s">
        <v>18118</v>
      </c>
      <c r="I4120" s="213" t="s">
        <v>180</v>
      </c>
      <c r="J4120" s="201" t="str">
        <f t="shared" si="129"/>
        <v>0780</v>
      </c>
      <c r="K4120" s="240" t="s">
        <v>14931</v>
      </c>
      <c r="L4120" s="240" t="s">
        <v>13094</v>
      </c>
      <c r="M4120" s="214">
        <v>44092</v>
      </c>
      <c r="N4120" s="209" t="s">
        <v>18765</v>
      </c>
      <c r="O4120" s="215" t="s">
        <v>18766</v>
      </c>
      <c r="P4120" s="215" t="s">
        <v>18767</v>
      </c>
      <c r="Q4120" s="215" t="s">
        <v>18768</v>
      </c>
    </row>
    <row r="4121" spans="1:17" s="208" customFormat="1" ht="12">
      <c r="A4121" s="209" t="str">
        <f t="shared" si="128"/>
        <v>2186470011235510090</v>
      </c>
      <c r="B4121" s="210" t="s">
        <v>19586</v>
      </c>
      <c r="C4121" s="211" t="s">
        <v>179</v>
      </c>
      <c r="D4121" s="211" t="s">
        <v>179</v>
      </c>
      <c r="E4121" s="211" t="s">
        <v>18117</v>
      </c>
      <c r="F4121" s="211" t="s">
        <v>178</v>
      </c>
      <c r="G4121" s="211" t="s">
        <v>2025</v>
      </c>
      <c r="H4121" s="212" t="s">
        <v>18118</v>
      </c>
      <c r="I4121" s="213" t="s">
        <v>180</v>
      </c>
      <c r="J4121" s="201" t="str">
        <f t="shared" si="129"/>
        <v>0780</v>
      </c>
      <c r="K4121" s="209" t="s">
        <v>9153</v>
      </c>
      <c r="L4121" s="240" t="s">
        <v>13094</v>
      </c>
      <c r="M4121" s="214">
        <v>44092</v>
      </c>
      <c r="N4121" s="209" t="s">
        <v>18765</v>
      </c>
      <c r="O4121" s="215" t="s">
        <v>18766</v>
      </c>
      <c r="P4121" s="215" t="s">
        <v>18767</v>
      </c>
      <c r="Q4121" s="215" t="s">
        <v>18768</v>
      </c>
    </row>
    <row r="4122" spans="1:17" s="208" customFormat="1" ht="12">
      <c r="A4122" s="209" t="str">
        <f t="shared" si="128"/>
        <v>2186470021114236304</v>
      </c>
      <c r="B4122" s="210" t="s">
        <v>19586</v>
      </c>
      <c r="C4122" s="211" t="s">
        <v>18116</v>
      </c>
      <c r="D4122" s="211" t="s">
        <v>179</v>
      </c>
      <c r="E4122" s="211" t="s">
        <v>18119</v>
      </c>
      <c r="F4122" s="211" t="s">
        <v>178</v>
      </c>
      <c r="G4122" s="211" t="s">
        <v>2025</v>
      </c>
      <c r="H4122" s="212" t="s">
        <v>18118</v>
      </c>
      <c r="I4122" s="213" t="s">
        <v>180</v>
      </c>
      <c r="J4122" s="201" t="str">
        <f t="shared" si="129"/>
        <v>0780</v>
      </c>
      <c r="K4122" s="209"/>
      <c r="L4122" s="240" t="s">
        <v>13094</v>
      </c>
      <c r="M4122" s="214">
        <v>44092</v>
      </c>
      <c r="N4122" s="209" t="s">
        <v>18765</v>
      </c>
      <c r="O4122" s="215" t="s">
        <v>18766</v>
      </c>
      <c r="P4122" s="215" t="s">
        <v>18767</v>
      </c>
      <c r="Q4122" s="215" t="s">
        <v>18768</v>
      </c>
    </row>
    <row r="4123" spans="1:17" s="208" customFormat="1" ht="12">
      <c r="A4123" s="209" t="str">
        <f t="shared" si="128"/>
        <v>2186470021235510090</v>
      </c>
      <c r="B4123" s="210" t="s">
        <v>19586</v>
      </c>
      <c r="C4123" s="211" t="s">
        <v>179</v>
      </c>
      <c r="D4123" s="211" t="s">
        <v>179</v>
      </c>
      <c r="E4123" s="211" t="s">
        <v>18119</v>
      </c>
      <c r="F4123" s="211" t="s">
        <v>178</v>
      </c>
      <c r="G4123" s="211" t="s">
        <v>2025</v>
      </c>
      <c r="H4123" s="212" t="s">
        <v>18118</v>
      </c>
      <c r="I4123" s="213" t="s">
        <v>180</v>
      </c>
      <c r="J4123" s="201" t="str">
        <f t="shared" si="129"/>
        <v>0780</v>
      </c>
      <c r="K4123" s="209" t="s">
        <v>9153</v>
      </c>
      <c r="L4123" s="240" t="s">
        <v>13094</v>
      </c>
      <c r="M4123" s="214">
        <v>44092</v>
      </c>
      <c r="N4123" s="209" t="s">
        <v>18765</v>
      </c>
      <c r="O4123" s="215" t="s">
        <v>18766</v>
      </c>
      <c r="P4123" s="215" t="s">
        <v>18767</v>
      </c>
      <c r="Q4123" s="215" t="s">
        <v>18768</v>
      </c>
    </row>
    <row r="4124" spans="1:17" s="208" customFormat="1" ht="12">
      <c r="A4124" s="209" t="str">
        <f t="shared" si="128"/>
        <v>3616997011235510090</v>
      </c>
      <c r="B4124" s="210" t="s">
        <v>19586</v>
      </c>
      <c r="C4124" s="211" t="s">
        <v>179</v>
      </c>
      <c r="D4124" s="211" t="s">
        <v>179</v>
      </c>
      <c r="E4124" s="211" t="s">
        <v>178</v>
      </c>
      <c r="F4124" s="211" t="s">
        <v>178</v>
      </c>
      <c r="G4124" s="211" t="s">
        <v>2025</v>
      </c>
      <c r="H4124" s="212" t="s">
        <v>18118</v>
      </c>
      <c r="I4124" s="213" t="s">
        <v>180</v>
      </c>
      <c r="J4124" s="201" t="str">
        <f t="shared" si="129"/>
        <v>0780</v>
      </c>
      <c r="K4124" s="209"/>
      <c r="L4124" s="240" t="s">
        <v>13094</v>
      </c>
      <c r="M4124" s="214">
        <v>44092</v>
      </c>
      <c r="N4124" s="209" t="s">
        <v>18765</v>
      </c>
      <c r="O4124" s="215" t="s">
        <v>18766</v>
      </c>
      <c r="P4124" s="215" t="s">
        <v>18767</v>
      </c>
      <c r="Q4124" s="215" t="s">
        <v>18768</v>
      </c>
    </row>
    <row r="4125" spans="1:17" s="208" customFormat="1" ht="12">
      <c r="A4125" s="209" t="str">
        <f t="shared" si="128"/>
        <v>3616997021235510090</v>
      </c>
      <c r="B4125" s="210" t="s">
        <v>19586</v>
      </c>
      <c r="C4125" s="211" t="s">
        <v>179</v>
      </c>
      <c r="D4125" s="211" t="s">
        <v>179</v>
      </c>
      <c r="E4125" s="211" t="s">
        <v>18120</v>
      </c>
      <c r="F4125" s="211" t="s">
        <v>178</v>
      </c>
      <c r="G4125" s="211" t="s">
        <v>2025</v>
      </c>
      <c r="H4125" s="212" t="s">
        <v>18118</v>
      </c>
      <c r="I4125" s="213" t="s">
        <v>180</v>
      </c>
      <c r="J4125" s="201" t="str">
        <f t="shared" si="129"/>
        <v>0780</v>
      </c>
      <c r="K4125" s="209"/>
      <c r="L4125" s="240" t="s">
        <v>13094</v>
      </c>
      <c r="M4125" s="214">
        <v>44092</v>
      </c>
      <c r="N4125" s="209" t="s">
        <v>18765</v>
      </c>
      <c r="O4125" s="215" t="s">
        <v>18766</v>
      </c>
      <c r="P4125" s="215" t="s">
        <v>18767</v>
      </c>
      <c r="Q4125" s="215" t="s">
        <v>18768</v>
      </c>
    </row>
    <row r="4126" spans="1:17" s="208" customFormat="1" ht="12">
      <c r="A4126" s="209" t="str">
        <f t="shared" si="128"/>
        <v>2188575011689869216</v>
      </c>
      <c r="B4126" s="210" t="s">
        <v>19587</v>
      </c>
      <c r="C4126" s="211" t="s">
        <v>18125</v>
      </c>
      <c r="D4126" s="211" t="s">
        <v>18121</v>
      </c>
      <c r="E4126" s="211" t="s">
        <v>18126</v>
      </c>
      <c r="F4126" s="211" t="s">
        <v>18122</v>
      </c>
      <c r="G4126" s="211" t="s">
        <v>18123</v>
      </c>
      <c r="H4126" s="212" t="s">
        <v>18124</v>
      </c>
      <c r="I4126" s="213" t="s">
        <v>19588</v>
      </c>
      <c r="J4126" s="201" t="str">
        <f t="shared" si="129"/>
        <v>0781</v>
      </c>
      <c r="K4126" s="209"/>
      <c r="L4126" s="240" t="s">
        <v>13094</v>
      </c>
      <c r="M4126" s="214">
        <v>44092</v>
      </c>
      <c r="N4126" s="209" t="s">
        <v>18765</v>
      </c>
      <c r="O4126" s="215" t="s">
        <v>18766</v>
      </c>
      <c r="P4126" s="215" t="s">
        <v>18773</v>
      </c>
      <c r="Q4126" s="215" t="s">
        <v>18774</v>
      </c>
    </row>
    <row r="4127" spans="1:17" s="208" customFormat="1" ht="12">
      <c r="A4127" s="209" t="str">
        <f t="shared" si="128"/>
        <v>2188575021689869216</v>
      </c>
      <c r="B4127" s="210" t="s">
        <v>19587</v>
      </c>
      <c r="C4127" s="211" t="s">
        <v>18125</v>
      </c>
      <c r="D4127" s="211" t="s">
        <v>18121</v>
      </c>
      <c r="E4127" s="211" t="s">
        <v>18127</v>
      </c>
      <c r="F4127" s="211" t="s">
        <v>18122</v>
      </c>
      <c r="G4127" s="211" t="s">
        <v>18123</v>
      </c>
      <c r="H4127" s="212" t="s">
        <v>18124</v>
      </c>
      <c r="I4127" s="213" t="s">
        <v>19588</v>
      </c>
      <c r="J4127" s="201" t="str">
        <f t="shared" si="129"/>
        <v>0781</v>
      </c>
      <c r="K4127" s="209"/>
      <c r="L4127" s="240" t="s">
        <v>13094</v>
      </c>
      <c r="M4127" s="214">
        <v>44092</v>
      </c>
      <c r="N4127" s="209" t="s">
        <v>18765</v>
      </c>
      <c r="O4127" s="215" t="s">
        <v>18766</v>
      </c>
      <c r="P4127" s="215" t="s">
        <v>18773</v>
      </c>
      <c r="Q4127" s="215" t="s">
        <v>18774</v>
      </c>
    </row>
    <row r="4128" spans="1:17" s="208" customFormat="1" ht="12">
      <c r="A4128" s="209" t="str">
        <f t="shared" si="128"/>
        <v>3426124011265808232</v>
      </c>
      <c r="B4128" s="210" t="s">
        <v>19587</v>
      </c>
      <c r="C4128" s="211" t="s">
        <v>18121</v>
      </c>
      <c r="D4128" s="211" t="s">
        <v>18121</v>
      </c>
      <c r="E4128" s="211" t="s">
        <v>18129</v>
      </c>
      <c r="F4128" s="211" t="s">
        <v>18122</v>
      </c>
      <c r="G4128" s="211" t="s">
        <v>18123</v>
      </c>
      <c r="H4128" s="212" t="s">
        <v>18124</v>
      </c>
      <c r="I4128" s="213" t="s">
        <v>19588</v>
      </c>
      <c r="J4128" s="201" t="str">
        <f t="shared" si="129"/>
        <v>0781</v>
      </c>
      <c r="K4128" s="209" t="s">
        <v>9153</v>
      </c>
      <c r="L4128" s="240" t="s">
        <v>13094</v>
      </c>
      <c r="M4128" s="214">
        <v>44092</v>
      </c>
      <c r="N4128" s="209" t="s">
        <v>18765</v>
      </c>
      <c r="O4128" s="215" t="s">
        <v>18766</v>
      </c>
      <c r="P4128" s="215" t="s">
        <v>18773</v>
      </c>
      <c r="Q4128" s="215" t="s">
        <v>18774</v>
      </c>
    </row>
    <row r="4129" spans="1:17" s="208" customFormat="1" ht="12">
      <c r="A4129" s="209" t="str">
        <f t="shared" si="128"/>
        <v>3426124011780022319</v>
      </c>
      <c r="B4129" s="210" t="s">
        <v>19587</v>
      </c>
      <c r="C4129" s="211" t="s">
        <v>18128</v>
      </c>
      <c r="D4129" s="211" t="s">
        <v>18121</v>
      </c>
      <c r="E4129" s="211" t="s">
        <v>18129</v>
      </c>
      <c r="F4129" s="211" t="s">
        <v>18122</v>
      </c>
      <c r="G4129" s="211" t="s">
        <v>18123</v>
      </c>
      <c r="H4129" s="212" t="s">
        <v>18124</v>
      </c>
      <c r="I4129" s="213" t="s">
        <v>19588</v>
      </c>
      <c r="J4129" s="201" t="str">
        <f t="shared" si="129"/>
        <v>0781</v>
      </c>
      <c r="K4129" s="209"/>
      <c r="L4129" s="240" t="s">
        <v>13094</v>
      </c>
      <c r="M4129" s="214">
        <v>44092</v>
      </c>
      <c r="N4129" s="209" t="s">
        <v>18765</v>
      </c>
      <c r="O4129" s="215" t="s">
        <v>18766</v>
      </c>
      <c r="P4129" s="215" t="s">
        <v>18773</v>
      </c>
      <c r="Q4129" s="215" t="s">
        <v>18774</v>
      </c>
    </row>
    <row r="4130" spans="1:17" s="208" customFormat="1" ht="12">
      <c r="A4130" s="209" t="str">
        <f t="shared" si="128"/>
        <v>3426124021780022319</v>
      </c>
      <c r="B4130" s="210" t="s">
        <v>19587</v>
      </c>
      <c r="C4130" s="211" t="s">
        <v>18128</v>
      </c>
      <c r="D4130" s="211" t="s">
        <v>18121</v>
      </c>
      <c r="E4130" s="211" t="s">
        <v>18130</v>
      </c>
      <c r="F4130" s="211" t="s">
        <v>18122</v>
      </c>
      <c r="G4130" s="211" t="s">
        <v>18123</v>
      </c>
      <c r="H4130" s="212" t="s">
        <v>18124</v>
      </c>
      <c r="I4130" s="213" t="s">
        <v>19588</v>
      </c>
      <c r="J4130" s="201" t="str">
        <f t="shared" si="129"/>
        <v>0781</v>
      </c>
      <c r="K4130" s="209"/>
      <c r="L4130" s="240" t="s">
        <v>13094</v>
      </c>
      <c r="M4130" s="214">
        <v>44092</v>
      </c>
      <c r="N4130" s="209" t="s">
        <v>18765</v>
      </c>
      <c r="O4130" s="215" t="s">
        <v>18766</v>
      </c>
      <c r="P4130" s="215" t="s">
        <v>18773</v>
      </c>
      <c r="Q4130" s="215" t="s">
        <v>18774</v>
      </c>
    </row>
    <row r="4131" spans="1:17" s="208" customFormat="1" ht="12">
      <c r="A4131" s="209" t="str">
        <f t="shared" si="128"/>
        <v>3652133011265808232</v>
      </c>
      <c r="B4131" s="210" t="s">
        <v>19587</v>
      </c>
      <c r="C4131" s="211" t="s">
        <v>18121</v>
      </c>
      <c r="D4131" s="211" t="s">
        <v>18121</v>
      </c>
      <c r="E4131" s="211" t="s">
        <v>18122</v>
      </c>
      <c r="F4131" s="211" t="s">
        <v>18122</v>
      </c>
      <c r="G4131" s="211" t="s">
        <v>18123</v>
      </c>
      <c r="H4131" s="212" t="s">
        <v>18124</v>
      </c>
      <c r="I4131" s="213" t="s">
        <v>19588</v>
      </c>
      <c r="J4131" s="201" t="str">
        <f t="shared" si="129"/>
        <v>0781</v>
      </c>
      <c r="K4131" s="209"/>
      <c r="L4131" s="240" t="s">
        <v>13094</v>
      </c>
      <c r="M4131" s="214">
        <v>44092</v>
      </c>
      <c r="N4131" s="209" t="s">
        <v>18765</v>
      </c>
      <c r="O4131" s="215" t="s">
        <v>18766</v>
      </c>
      <c r="P4131" s="215" t="s">
        <v>18773</v>
      </c>
      <c r="Q4131" s="215" t="s">
        <v>18774</v>
      </c>
    </row>
    <row r="4132" spans="1:17" s="208" customFormat="1" ht="12">
      <c r="A4132" s="209" t="str">
        <f t="shared" si="128"/>
        <v>3652133011689869216</v>
      </c>
      <c r="B4132" s="210" t="s">
        <v>19587</v>
      </c>
      <c r="C4132" s="211" t="s">
        <v>18125</v>
      </c>
      <c r="D4132" s="211" t="s">
        <v>18121</v>
      </c>
      <c r="E4132" s="211" t="s">
        <v>18122</v>
      </c>
      <c r="F4132" s="211" t="s">
        <v>18122</v>
      </c>
      <c r="G4132" s="211" t="s">
        <v>18123</v>
      </c>
      <c r="H4132" s="212" t="s">
        <v>18124</v>
      </c>
      <c r="I4132" s="213" t="s">
        <v>19588</v>
      </c>
      <c r="J4132" s="201" t="str">
        <f t="shared" si="129"/>
        <v>0781</v>
      </c>
      <c r="K4132" s="209" t="s">
        <v>9256</v>
      </c>
      <c r="L4132" s="240" t="s">
        <v>13094</v>
      </c>
      <c r="M4132" s="214">
        <v>44092</v>
      </c>
      <c r="N4132" s="209" t="s">
        <v>18765</v>
      </c>
      <c r="O4132" s="215" t="s">
        <v>18766</v>
      </c>
      <c r="P4132" s="215" t="s">
        <v>18773</v>
      </c>
      <c r="Q4132" s="215" t="s">
        <v>18774</v>
      </c>
    </row>
    <row r="4133" spans="1:17" s="208" customFormat="1" ht="12">
      <c r="A4133" s="209" t="str">
        <f t="shared" si="128"/>
        <v>3652133011780022319</v>
      </c>
      <c r="B4133" s="210" t="s">
        <v>19587</v>
      </c>
      <c r="C4133" s="211" t="s">
        <v>18128</v>
      </c>
      <c r="D4133" s="211" t="s">
        <v>18121</v>
      </c>
      <c r="E4133" s="211" t="s">
        <v>18122</v>
      </c>
      <c r="F4133" s="211" t="s">
        <v>18122</v>
      </c>
      <c r="G4133" s="211" t="s">
        <v>18123</v>
      </c>
      <c r="H4133" s="212" t="s">
        <v>18124</v>
      </c>
      <c r="I4133" s="213" t="s">
        <v>19588</v>
      </c>
      <c r="J4133" s="201" t="str">
        <f t="shared" si="129"/>
        <v>0781</v>
      </c>
      <c r="K4133" s="209" t="s">
        <v>14592</v>
      </c>
      <c r="L4133" s="240" t="s">
        <v>13094</v>
      </c>
      <c r="M4133" s="214">
        <v>44092</v>
      </c>
      <c r="N4133" s="209" t="s">
        <v>18765</v>
      </c>
      <c r="O4133" s="215" t="s">
        <v>18766</v>
      </c>
      <c r="P4133" s="215" t="s">
        <v>18773</v>
      </c>
      <c r="Q4133" s="215" t="s">
        <v>18774</v>
      </c>
    </row>
    <row r="4134" spans="1:17" s="208" customFormat="1" ht="12">
      <c r="A4134" s="209" t="str">
        <f t="shared" si="128"/>
        <v>3652133021265808232</v>
      </c>
      <c r="B4134" s="210" t="s">
        <v>19587</v>
      </c>
      <c r="C4134" s="211" t="s">
        <v>18121</v>
      </c>
      <c r="D4134" s="211" t="s">
        <v>18121</v>
      </c>
      <c r="E4134" s="211" t="s">
        <v>18131</v>
      </c>
      <c r="F4134" s="211" t="s">
        <v>18122</v>
      </c>
      <c r="G4134" s="211" t="s">
        <v>18123</v>
      </c>
      <c r="H4134" s="212" t="s">
        <v>18124</v>
      </c>
      <c r="I4134" s="213" t="s">
        <v>19588</v>
      </c>
      <c r="J4134" s="201" t="str">
        <f t="shared" si="129"/>
        <v>0781</v>
      </c>
      <c r="K4134" s="209"/>
      <c r="L4134" s="240" t="s">
        <v>13094</v>
      </c>
      <c r="M4134" s="214">
        <v>44092</v>
      </c>
      <c r="N4134" s="209" t="s">
        <v>18765</v>
      </c>
      <c r="O4134" s="215" t="s">
        <v>18766</v>
      </c>
      <c r="P4134" s="215" t="s">
        <v>18773</v>
      </c>
      <c r="Q4134" s="215" t="s">
        <v>18774</v>
      </c>
    </row>
    <row r="4135" spans="1:17" s="208" customFormat="1" ht="12">
      <c r="A4135" s="209" t="str">
        <f t="shared" si="128"/>
        <v>##1265808232</v>
      </c>
      <c r="B4135" s="210" t="s">
        <v>19587</v>
      </c>
      <c r="C4135" s="211" t="s">
        <v>18121</v>
      </c>
      <c r="D4135" s="211" t="s">
        <v>18121</v>
      </c>
      <c r="E4135" s="211" t="s">
        <v>3649</v>
      </c>
      <c r="F4135" s="211" t="s">
        <v>18122</v>
      </c>
      <c r="G4135" s="211" t="s">
        <v>18123</v>
      </c>
      <c r="H4135" s="212" t="s">
        <v>18124</v>
      </c>
      <c r="I4135" s="213" t="s">
        <v>19588</v>
      </c>
      <c r="J4135" s="201" t="str">
        <f t="shared" si="129"/>
        <v>0781</v>
      </c>
      <c r="K4135" s="240" t="s">
        <v>14931</v>
      </c>
      <c r="L4135" s="240" t="s">
        <v>13094</v>
      </c>
      <c r="M4135" s="214">
        <v>44092</v>
      </c>
      <c r="N4135" s="209" t="s">
        <v>18765</v>
      </c>
      <c r="O4135" s="215" t="s">
        <v>18766</v>
      </c>
      <c r="P4135" s="215" t="s">
        <v>18773</v>
      </c>
      <c r="Q4135" s="215" t="s">
        <v>18774</v>
      </c>
    </row>
    <row r="4136" spans="1:17" s="208" customFormat="1" ht="12">
      <c r="A4136" s="209" t="str">
        <f t="shared" si="128"/>
        <v>##1689869216</v>
      </c>
      <c r="B4136" s="210" t="s">
        <v>19587</v>
      </c>
      <c r="C4136" s="211" t="s">
        <v>18125</v>
      </c>
      <c r="D4136" s="211" t="s">
        <v>18121</v>
      </c>
      <c r="E4136" s="211" t="s">
        <v>3649</v>
      </c>
      <c r="F4136" s="211" t="s">
        <v>18122</v>
      </c>
      <c r="G4136" s="211" t="s">
        <v>18123</v>
      </c>
      <c r="H4136" s="212" t="s">
        <v>18124</v>
      </c>
      <c r="I4136" s="213" t="s">
        <v>19588</v>
      </c>
      <c r="J4136" s="201" t="str">
        <f t="shared" si="129"/>
        <v>0781</v>
      </c>
      <c r="K4136" s="209"/>
      <c r="L4136" s="240" t="s">
        <v>13094</v>
      </c>
      <c r="M4136" s="214">
        <v>44092</v>
      </c>
      <c r="N4136" s="209" t="s">
        <v>18765</v>
      </c>
      <c r="O4136" s="215" t="s">
        <v>18766</v>
      </c>
      <c r="P4136" s="215" t="s">
        <v>18773</v>
      </c>
      <c r="Q4136" s="215" t="s">
        <v>18774</v>
      </c>
    </row>
    <row r="4137" spans="1:17" s="208" customFormat="1" ht="12">
      <c r="A4137" s="209" t="str">
        <f t="shared" si="128"/>
        <v>BHO6684774B1689869216</v>
      </c>
      <c r="B4137" s="210" t="s">
        <v>19587</v>
      </c>
      <c r="C4137" s="211" t="s">
        <v>18125</v>
      </c>
      <c r="D4137" s="211" t="s">
        <v>18121</v>
      </c>
      <c r="E4137" s="211" t="s">
        <v>18132</v>
      </c>
      <c r="F4137" s="211" t="s">
        <v>18122</v>
      </c>
      <c r="G4137" s="211" t="s">
        <v>18123</v>
      </c>
      <c r="H4137" s="212" t="s">
        <v>18124</v>
      </c>
      <c r="I4137" s="213" t="s">
        <v>19588</v>
      </c>
      <c r="J4137" s="201" t="str">
        <f t="shared" si="129"/>
        <v>0781</v>
      </c>
      <c r="K4137" s="209"/>
      <c r="L4137" s="240" t="s">
        <v>13094</v>
      </c>
      <c r="M4137" s="214">
        <v>44092</v>
      </c>
      <c r="N4137" s="209" t="s">
        <v>18765</v>
      </c>
      <c r="O4137" s="215" t="s">
        <v>18766</v>
      </c>
      <c r="P4137" s="215" t="s">
        <v>18773</v>
      </c>
      <c r="Q4137" s="215" t="s">
        <v>18774</v>
      </c>
    </row>
    <row r="4138" spans="1:17" s="208" customFormat="1" ht="12">
      <c r="A4138" s="209" t="str">
        <f t="shared" si="128"/>
        <v>2188682011922321447</v>
      </c>
      <c r="B4138" s="210" t="s">
        <v>19589</v>
      </c>
      <c r="C4138" s="211" t="s">
        <v>1549</v>
      </c>
      <c r="D4138" s="211" t="s">
        <v>1549</v>
      </c>
      <c r="E4138" s="211" t="s">
        <v>1548</v>
      </c>
      <c r="F4138" s="211" t="s">
        <v>1548</v>
      </c>
      <c r="G4138" s="211" t="s">
        <v>3040</v>
      </c>
      <c r="H4138" s="212" t="s">
        <v>18133</v>
      </c>
      <c r="I4138" s="213" t="s">
        <v>1550</v>
      </c>
      <c r="J4138" s="201" t="str">
        <f t="shared" si="129"/>
        <v>0782</v>
      </c>
      <c r="K4138" s="209"/>
      <c r="L4138" s="209"/>
      <c r="M4138" s="214"/>
      <c r="N4138" s="209" t="s">
        <v>18866</v>
      </c>
      <c r="O4138" s="215" t="s">
        <v>18867</v>
      </c>
      <c r="P4138" s="215" t="s">
        <v>18868</v>
      </c>
      <c r="Q4138" s="215" t="s">
        <v>18869</v>
      </c>
    </row>
    <row r="4139" spans="1:17" s="208" customFormat="1" ht="12">
      <c r="A4139" s="209" t="str">
        <f t="shared" si="128"/>
        <v>1217960011861690364</v>
      </c>
      <c r="B4139" s="210" t="s">
        <v>19590</v>
      </c>
      <c r="C4139" s="211" t="s">
        <v>686</v>
      </c>
      <c r="D4139" s="211" t="s">
        <v>686</v>
      </c>
      <c r="E4139" s="211" t="s">
        <v>18135</v>
      </c>
      <c r="F4139" s="211" t="s">
        <v>685</v>
      </c>
      <c r="G4139" s="211" t="s">
        <v>1924</v>
      </c>
      <c r="H4139" s="212" t="s">
        <v>2898</v>
      </c>
      <c r="I4139" s="213" t="s">
        <v>687</v>
      </c>
      <c r="J4139" s="201" t="str">
        <f t="shared" si="129"/>
        <v>0783</v>
      </c>
      <c r="K4139" s="209"/>
      <c r="L4139" s="209"/>
      <c r="M4139" s="214"/>
      <c r="N4139" s="209" t="s">
        <v>18777</v>
      </c>
      <c r="O4139" s="215" t="s">
        <v>18778</v>
      </c>
      <c r="P4139" s="215" t="s">
        <v>18773</v>
      </c>
      <c r="Q4139" s="215" t="s">
        <v>18774</v>
      </c>
    </row>
    <row r="4140" spans="1:17" s="208" customFormat="1" ht="12">
      <c r="A4140" s="209" t="str">
        <f t="shared" si="128"/>
        <v>1217960031689606220</v>
      </c>
      <c r="B4140" s="210" t="s">
        <v>19590</v>
      </c>
      <c r="C4140" s="211" t="s">
        <v>18136</v>
      </c>
      <c r="D4140" s="211" t="s">
        <v>686</v>
      </c>
      <c r="E4140" s="211" t="s">
        <v>18137</v>
      </c>
      <c r="F4140" s="211" t="s">
        <v>685</v>
      </c>
      <c r="G4140" s="211" t="s">
        <v>1924</v>
      </c>
      <c r="H4140" s="212" t="s">
        <v>2898</v>
      </c>
      <c r="I4140" s="213" t="s">
        <v>687</v>
      </c>
      <c r="J4140" s="201" t="str">
        <f t="shared" si="129"/>
        <v>0783</v>
      </c>
      <c r="K4140" s="209"/>
      <c r="L4140" s="209"/>
      <c r="M4140" s="214"/>
      <c r="N4140" s="209" t="s">
        <v>18777</v>
      </c>
      <c r="O4140" s="215" t="s">
        <v>18778</v>
      </c>
      <c r="P4140" s="215" t="s">
        <v>18773</v>
      </c>
      <c r="Q4140" s="215" t="s">
        <v>18774</v>
      </c>
    </row>
    <row r="4141" spans="1:17" s="208" customFormat="1" ht="12">
      <c r="A4141" s="209" t="str">
        <f t="shared" si="128"/>
        <v>1217960031861690364</v>
      </c>
      <c r="B4141" s="210" t="s">
        <v>19590</v>
      </c>
      <c r="C4141" s="211" t="s">
        <v>686</v>
      </c>
      <c r="D4141" s="211" t="s">
        <v>686</v>
      </c>
      <c r="E4141" s="211" t="s">
        <v>18137</v>
      </c>
      <c r="F4141" s="211" t="s">
        <v>685</v>
      </c>
      <c r="G4141" s="211" t="s">
        <v>1924</v>
      </c>
      <c r="H4141" s="212" t="s">
        <v>2898</v>
      </c>
      <c r="I4141" s="213" t="s">
        <v>687</v>
      </c>
      <c r="J4141" s="201" t="str">
        <f t="shared" si="129"/>
        <v>0783</v>
      </c>
      <c r="K4141" s="209"/>
      <c r="L4141" s="209"/>
      <c r="M4141" s="214"/>
      <c r="N4141" s="209" t="s">
        <v>18777</v>
      </c>
      <c r="O4141" s="215" t="s">
        <v>18778</v>
      </c>
      <c r="P4141" s="215" t="s">
        <v>18773</v>
      </c>
      <c r="Q4141" s="215" t="s">
        <v>18774</v>
      </c>
    </row>
    <row r="4142" spans="1:17" s="208" customFormat="1" ht="12">
      <c r="A4142" s="209" t="str">
        <f t="shared" si="128"/>
        <v>1908253021356538839</v>
      </c>
      <c r="B4142" s="210" t="s">
        <v>19590</v>
      </c>
      <c r="C4142" s="211" t="s">
        <v>18138</v>
      </c>
      <c r="D4142" s="211" t="s">
        <v>686</v>
      </c>
      <c r="E4142" s="211" t="s">
        <v>18139</v>
      </c>
      <c r="F4142" s="211" t="s">
        <v>685</v>
      </c>
      <c r="G4142" s="211" t="s">
        <v>1924</v>
      </c>
      <c r="H4142" s="212" t="s">
        <v>2898</v>
      </c>
      <c r="I4142" s="213" t="s">
        <v>687</v>
      </c>
      <c r="J4142" s="201" t="str">
        <f t="shared" si="129"/>
        <v>0783</v>
      </c>
      <c r="K4142" s="209"/>
      <c r="L4142" s="209"/>
      <c r="M4142" s="214"/>
      <c r="N4142" s="209" t="s">
        <v>18777</v>
      </c>
      <c r="O4142" s="215" t="s">
        <v>18778</v>
      </c>
      <c r="P4142" s="215" t="s">
        <v>18773</v>
      </c>
      <c r="Q4142" s="215" t="s">
        <v>18774</v>
      </c>
    </row>
    <row r="4143" spans="1:17" s="208" customFormat="1" ht="12">
      <c r="A4143" s="209" t="str">
        <f t="shared" si="128"/>
        <v>1908253021861690364</v>
      </c>
      <c r="B4143" s="210" t="s">
        <v>19590</v>
      </c>
      <c r="C4143" s="211" t="s">
        <v>686</v>
      </c>
      <c r="D4143" s="211" t="s">
        <v>686</v>
      </c>
      <c r="E4143" s="211" t="s">
        <v>18139</v>
      </c>
      <c r="F4143" s="211" t="s">
        <v>685</v>
      </c>
      <c r="G4143" s="211" t="s">
        <v>1924</v>
      </c>
      <c r="H4143" s="212" t="s">
        <v>2898</v>
      </c>
      <c r="I4143" s="213" t="s">
        <v>687</v>
      </c>
      <c r="J4143" s="201" t="str">
        <f t="shared" si="129"/>
        <v>0783</v>
      </c>
      <c r="K4143" s="209"/>
      <c r="L4143" s="209"/>
      <c r="M4143" s="214"/>
      <c r="N4143" s="209" t="s">
        <v>18777</v>
      </c>
      <c r="O4143" s="215" t="s">
        <v>18778</v>
      </c>
      <c r="P4143" s="215" t="s">
        <v>18773</v>
      </c>
      <c r="Q4143" s="215" t="s">
        <v>18774</v>
      </c>
    </row>
    <row r="4144" spans="1:17" s="208" customFormat="1" ht="12">
      <c r="A4144" s="209" t="str">
        <f t="shared" si="128"/>
        <v>1908253031861690364</v>
      </c>
      <c r="B4144" s="210" t="s">
        <v>19590</v>
      </c>
      <c r="C4144" s="211" t="s">
        <v>686</v>
      </c>
      <c r="D4144" s="211" t="s">
        <v>686</v>
      </c>
      <c r="E4144" s="211" t="s">
        <v>18140</v>
      </c>
      <c r="F4144" s="211" t="s">
        <v>685</v>
      </c>
      <c r="G4144" s="211" t="s">
        <v>1924</v>
      </c>
      <c r="H4144" s="212" t="s">
        <v>2898</v>
      </c>
      <c r="I4144" s="213" t="s">
        <v>687</v>
      </c>
      <c r="J4144" s="201" t="str">
        <f t="shared" si="129"/>
        <v>0783</v>
      </c>
      <c r="K4144" s="209"/>
      <c r="L4144" s="209"/>
      <c r="M4144" s="214"/>
      <c r="N4144" s="209" t="s">
        <v>18777</v>
      </c>
      <c r="O4144" s="215" t="s">
        <v>18778</v>
      </c>
      <c r="P4144" s="215" t="s">
        <v>18773</v>
      </c>
      <c r="Q4144" s="215" t="s">
        <v>18774</v>
      </c>
    </row>
    <row r="4145" spans="1:17" s="208" customFormat="1" ht="12">
      <c r="A4145" s="209" t="str">
        <f t="shared" si="128"/>
        <v>1908253041861690364</v>
      </c>
      <c r="B4145" s="210" t="s">
        <v>19590</v>
      </c>
      <c r="C4145" s="211" t="s">
        <v>686</v>
      </c>
      <c r="D4145" s="211" t="s">
        <v>686</v>
      </c>
      <c r="E4145" s="211" t="s">
        <v>18141</v>
      </c>
      <c r="F4145" s="211" t="s">
        <v>685</v>
      </c>
      <c r="G4145" s="211" t="s">
        <v>1924</v>
      </c>
      <c r="H4145" s="212" t="s">
        <v>2898</v>
      </c>
      <c r="I4145" s="213" t="s">
        <v>687</v>
      </c>
      <c r="J4145" s="201" t="str">
        <f t="shared" si="129"/>
        <v>0783</v>
      </c>
      <c r="K4145" s="209"/>
      <c r="L4145" s="209"/>
      <c r="M4145" s="214"/>
      <c r="N4145" s="209" t="s">
        <v>18777</v>
      </c>
      <c r="O4145" s="215" t="s">
        <v>18778</v>
      </c>
      <c r="P4145" s="215" t="s">
        <v>18773</v>
      </c>
      <c r="Q4145" s="215" t="s">
        <v>18774</v>
      </c>
    </row>
    <row r="4146" spans="1:17" s="208" customFormat="1" ht="12">
      <c r="A4146" s="209" t="str">
        <f t="shared" si="128"/>
        <v>2193369011861690364</v>
      </c>
      <c r="B4146" s="210" t="s">
        <v>19590</v>
      </c>
      <c r="C4146" s="211" t="s">
        <v>686</v>
      </c>
      <c r="D4146" s="211" t="s">
        <v>686</v>
      </c>
      <c r="E4146" s="211" t="s">
        <v>685</v>
      </c>
      <c r="F4146" s="211" t="s">
        <v>685</v>
      </c>
      <c r="G4146" s="211" t="s">
        <v>1924</v>
      </c>
      <c r="H4146" s="212" t="s">
        <v>2898</v>
      </c>
      <c r="I4146" s="213" t="s">
        <v>687</v>
      </c>
      <c r="J4146" s="201" t="str">
        <f t="shared" si="129"/>
        <v>0783</v>
      </c>
      <c r="K4146" s="209"/>
      <c r="L4146" s="209"/>
      <c r="M4146" s="214"/>
      <c r="N4146" s="209" t="s">
        <v>18777</v>
      </c>
      <c r="O4146" s="215" t="s">
        <v>18778</v>
      </c>
      <c r="P4146" s="215" t="s">
        <v>18773</v>
      </c>
      <c r="Q4146" s="215" t="s">
        <v>18774</v>
      </c>
    </row>
    <row r="4147" spans="1:17" s="208" customFormat="1" ht="12">
      <c r="A4147" s="209" t="str">
        <f t="shared" si="128"/>
        <v>2193369021861690364</v>
      </c>
      <c r="B4147" s="210" t="s">
        <v>19590</v>
      </c>
      <c r="C4147" s="211" t="s">
        <v>686</v>
      </c>
      <c r="D4147" s="211" t="s">
        <v>686</v>
      </c>
      <c r="E4147" s="211" t="s">
        <v>18142</v>
      </c>
      <c r="F4147" s="211" t="s">
        <v>685</v>
      </c>
      <c r="G4147" s="211" t="s">
        <v>1924</v>
      </c>
      <c r="H4147" s="212" t="s">
        <v>2898</v>
      </c>
      <c r="I4147" s="213" t="s">
        <v>687</v>
      </c>
      <c r="J4147" s="201" t="str">
        <f t="shared" si="129"/>
        <v>0783</v>
      </c>
      <c r="K4147" s="209"/>
      <c r="L4147" s="209"/>
      <c r="M4147" s="214"/>
      <c r="N4147" s="209" t="s">
        <v>18777</v>
      </c>
      <c r="O4147" s="215" t="s">
        <v>18778</v>
      </c>
      <c r="P4147" s="215" t="s">
        <v>18773</v>
      </c>
      <c r="Q4147" s="215" t="s">
        <v>18774</v>
      </c>
    </row>
    <row r="4148" spans="1:17" s="208" customFormat="1" ht="12">
      <c r="A4148" s="209" t="str">
        <f t="shared" si="128"/>
        <v>2193369031861690364</v>
      </c>
      <c r="B4148" s="210" t="s">
        <v>19590</v>
      </c>
      <c r="C4148" s="211" t="s">
        <v>686</v>
      </c>
      <c r="D4148" s="211" t="s">
        <v>686</v>
      </c>
      <c r="E4148" s="211" t="s">
        <v>18143</v>
      </c>
      <c r="F4148" s="211" t="s">
        <v>685</v>
      </c>
      <c r="G4148" s="211" t="s">
        <v>1924</v>
      </c>
      <c r="H4148" s="212" t="s">
        <v>2898</v>
      </c>
      <c r="I4148" s="213" t="s">
        <v>687</v>
      </c>
      <c r="J4148" s="201" t="str">
        <f t="shared" si="129"/>
        <v>0783</v>
      </c>
      <c r="K4148" s="209"/>
      <c r="L4148" s="209"/>
      <c r="M4148" s="214"/>
      <c r="N4148" s="209" t="s">
        <v>18777</v>
      </c>
      <c r="O4148" s="215" t="s">
        <v>18778</v>
      </c>
      <c r="P4148" s="215" t="s">
        <v>18773</v>
      </c>
      <c r="Q4148" s="215" t="s">
        <v>18774</v>
      </c>
    </row>
    <row r="4149" spans="1:17" s="208" customFormat="1" ht="12">
      <c r="A4149" s="209" t="str">
        <f t="shared" si="128"/>
        <v>##1861690364</v>
      </c>
      <c r="B4149" s="210" t="s">
        <v>19590</v>
      </c>
      <c r="C4149" s="211" t="s">
        <v>686</v>
      </c>
      <c r="D4149" s="211" t="s">
        <v>686</v>
      </c>
      <c r="E4149" s="211" t="s">
        <v>3649</v>
      </c>
      <c r="F4149" s="211" t="s">
        <v>685</v>
      </c>
      <c r="G4149" s="211" t="s">
        <v>1924</v>
      </c>
      <c r="H4149" s="212" t="s">
        <v>2898</v>
      </c>
      <c r="I4149" s="213" t="s">
        <v>687</v>
      </c>
      <c r="J4149" s="201" t="str">
        <f t="shared" si="129"/>
        <v>0783</v>
      </c>
      <c r="K4149" s="209" t="s">
        <v>18134</v>
      </c>
      <c r="L4149" s="209" t="s">
        <v>13094</v>
      </c>
      <c r="M4149" s="214">
        <v>44098</v>
      </c>
      <c r="N4149" s="209" t="s">
        <v>18777</v>
      </c>
      <c r="O4149" s="215" t="s">
        <v>18778</v>
      </c>
      <c r="P4149" s="215" t="s">
        <v>18773</v>
      </c>
      <c r="Q4149" s="215" t="s">
        <v>18774</v>
      </c>
    </row>
    <row r="4150" spans="1:17" s="208" customFormat="1" ht="12">
      <c r="A4150" s="209" t="str">
        <f t="shared" si="128"/>
        <v>121796003NA</v>
      </c>
      <c r="B4150" s="210" t="s">
        <v>19590</v>
      </c>
      <c r="C4150" s="211" t="s">
        <v>3106</v>
      </c>
      <c r="D4150" s="211" t="s">
        <v>686</v>
      </c>
      <c r="E4150" s="211" t="s">
        <v>18137</v>
      </c>
      <c r="F4150" s="211" t="s">
        <v>685</v>
      </c>
      <c r="G4150" s="211" t="s">
        <v>1924</v>
      </c>
      <c r="H4150" s="212" t="s">
        <v>2898</v>
      </c>
      <c r="I4150" s="213" t="s">
        <v>687</v>
      </c>
      <c r="J4150" s="201" t="str">
        <f t="shared" si="129"/>
        <v>0783</v>
      </c>
      <c r="K4150" s="209"/>
      <c r="L4150" s="209"/>
      <c r="M4150" s="214"/>
      <c r="N4150" s="209" t="s">
        <v>18777</v>
      </c>
      <c r="O4150" s="215" t="s">
        <v>18778</v>
      </c>
      <c r="P4150" s="215" t="s">
        <v>18773</v>
      </c>
      <c r="Q4150" s="215" t="s">
        <v>18774</v>
      </c>
    </row>
    <row r="4151" spans="1:17" s="208" customFormat="1" ht="12">
      <c r="A4151" s="209" t="str">
        <f t="shared" si="128"/>
        <v>1861690364MR1861690364</v>
      </c>
      <c r="B4151" s="210" t="s">
        <v>19590</v>
      </c>
      <c r="C4151" s="211" t="s">
        <v>686</v>
      </c>
      <c r="D4151" s="211" t="s">
        <v>686</v>
      </c>
      <c r="E4151" s="211" t="s">
        <v>18145</v>
      </c>
      <c r="F4151" s="211" t="s">
        <v>685</v>
      </c>
      <c r="G4151" s="211" t="s">
        <v>1924</v>
      </c>
      <c r="H4151" s="212" t="s">
        <v>2898</v>
      </c>
      <c r="I4151" s="213" t="s">
        <v>687</v>
      </c>
      <c r="J4151" s="201" t="str">
        <f t="shared" si="129"/>
        <v>0783</v>
      </c>
      <c r="K4151" s="209" t="s">
        <v>14723</v>
      </c>
      <c r="L4151" s="209" t="s">
        <v>13916</v>
      </c>
      <c r="M4151" s="214">
        <v>44098</v>
      </c>
      <c r="N4151" s="209" t="s">
        <v>18777</v>
      </c>
      <c r="O4151" s="215" t="s">
        <v>18778</v>
      </c>
      <c r="P4151" s="215" t="s">
        <v>18773</v>
      </c>
      <c r="Q4151" s="215" t="s">
        <v>18774</v>
      </c>
    </row>
    <row r="4152" spans="1:17" s="208" customFormat="1" ht="12">
      <c r="A4152" s="209" t="str">
        <f t="shared" si="128"/>
        <v>9C-QMA0000029097511861690364</v>
      </c>
      <c r="B4152" s="210" t="s">
        <v>19590</v>
      </c>
      <c r="C4152" s="211" t="s">
        <v>686</v>
      </c>
      <c r="D4152" s="211" t="s">
        <v>686</v>
      </c>
      <c r="E4152" s="211" t="s">
        <v>18144</v>
      </c>
      <c r="F4152" s="211" t="s">
        <v>685</v>
      </c>
      <c r="G4152" s="211" t="s">
        <v>1924</v>
      </c>
      <c r="H4152" s="212" t="s">
        <v>2898</v>
      </c>
      <c r="I4152" s="213" t="s">
        <v>687</v>
      </c>
      <c r="J4152" s="201" t="str">
        <f t="shared" si="129"/>
        <v>0783</v>
      </c>
      <c r="K4152" s="209"/>
      <c r="L4152" s="209"/>
      <c r="M4152" s="214"/>
      <c r="N4152" s="209" t="s">
        <v>18777</v>
      </c>
      <c r="O4152" s="215" t="s">
        <v>18778</v>
      </c>
      <c r="P4152" s="215" t="s">
        <v>18773</v>
      </c>
      <c r="Q4152" s="215" t="s">
        <v>18774</v>
      </c>
    </row>
    <row r="4153" spans="1:17" s="208" customFormat="1" ht="12">
      <c r="A4153" s="209" t="str">
        <f t="shared" si="128"/>
        <v>2193864011558682443</v>
      </c>
      <c r="B4153" s="210" t="s">
        <v>19591</v>
      </c>
      <c r="C4153" s="211" t="s">
        <v>18146</v>
      </c>
      <c r="D4153" s="211" t="s">
        <v>1762</v>
      </c>
      <c r="E4153" s="211" t="s">
        <v>18147</v>
      </c>
      <c r="F4153" s="211" t="s">
        <v>1760</v>
      </c>
      <c r="G4153" s="211" t="s">
        <v>1761</v>
      </c>
      <c r="H4153" s="212" t="s">
        <v>1759</v>
      </c>
      <c r="I4153" s="213" t="s">
        <v>19592</v>
      </c>
      <c r="J4153" s="201" t="str">
        <f t="shared" si="129"/>
        <v>0784</v>
      </c>
      <c r="K4153" s="209"/>
      <c r="L4153" s="209"/>
      <c r="M4153" s="214"/>
      <c r="N4153" s="209" t="s">
        <v>18777</v>
      </c>
      <c r="O4153" s="215" t="s">
        <v>18778</v>
      </c>
      <c r="P4153" s="215" t="s">
        <v>18773</v>
      </c>
      <c r="Q4153" s="215" t="s">
        <v>18774</v>
      </c>
    </row>
    <row r="4154" spans="1:17" s="208" customFormat="1" ht="12">
      <c r="A4154" s="209" t="str">
        <f t="shared" si="128"/>
        <v>2193864011710314141</v>
      </c>
      <c r="B4154" s="210" t="s">
        <v>19591</v>
      </c>
      <c r="C4154" s="211" t="s">
        <v>1762</v>
      </c>
      <c r="D4154" s="211" t="s">
        <v>1762</v>
      </c>
      <c r="E4154" s="211" t="s">
        <v>18147</v>
      </c>
      <c r="F4154" s="211" t="s">
        <v>1760</v>
      </c>
      <c r="G4154" s="211" t="s">
        <v>1761</v>
      </c>
      <c r="H4154" s="212" t="s">
        <v>1759</v>
      </c>
      <c r="I4154" s="213" t="s">
        <v>19592</v>
      </c>
      <c r="J4154" s="201" t="str">
        <f t="shared" si="129"/>
        <v>0784</v>
      </c>
      <c r="K4154" s="209" t="s">
        <v>9153</v>
      </c>
      <c r="L4154" s="209"/>
      <c r="M4154" s="214"/>
      <c r="N4154" s="209" t="s">
        <v>18777</v>
      </c>
      <c r="O4154" s="215" t="s">
        <v>18778</v>
      </c>
      <c r="P4154" s="215" t="s">
        <v>18773</v>
      </c>
      <c r="Q4154" s="215" t="s">
        <v>18774</v>
      </c>
    </row>
    <row r="4155" spans="1:17" s="208" customFormat="1" ht="12">
      <c r="A4155" s="209" t="str">
        <f t="shared" si="128"/>
        <v>2193864021558682443</v>
      </c>
      <c r="B4155" s="210" t="s">
        <v>19591</v>
      </c>
      <c r="C4155" s="211" t="s">
        <v>18146</v>
      </c>
      <c r="D4155" s="211" t="s">
        <v>1762</v>
      </c>
      <c r="E4155" s="211" t="s">
        <v>18148</v>
      </c>
      <c r="F4155" s="211" t="s">
        <v>1760</v>
      </c>
      <c r="G4155" s="211" t="s">
        <v>1761</v>
      </c>
      <c r="H4155" s="212" t="s">
        <v>1759</v>
      </c>
      <c r="I4155" s="213" t="s">
        <v>19592</v>
      </c>
      <c r="J4155" s="201" t="str">
        <f t="shared" si="129"/>
        <v>0784</v>
      </c>
      <c r="K4155" s="209"/>
      <c r="L4155" s="209"/>
      <c r="M4155" s="214"/>
      <c r="N4155" s="209" t="s">
        <v>18777</v>
      </c>
      <c r="O4155" s="215" t="s">
        <v>18778</v>
      </c>
      <c r="P4155" s="215" t="s">
        <v>18773</v>
      </c>
      <c r="Q4155" s="215" t="s">
        <v>18774</v>
      </c>
    </row>
    <row r="4156" spans="1:17" s="208" customFormat="1" ht="12">
      <c r="A4156" s="209" t="str">
        <f t="shared" si="128"/>
        <v>2193864021710314141</v>
      </c>
      <c r="B4156" s="210" t="s">
        <v>19591</v>
      </c>
      <c r="C4156" s="211" t="s">
        <v>1762</v>
      </c>
      <c r="D4156" s="211" t="s">
        <v>1762</v>
      </c>
      <c r="E4156" s="211" t="s">
        <v>18148</v>
      </c>
      <c r="F4156" s="211" t="s">
        <v>1760</v>
      </c>
      <c r="G4156" s="211" t="s">
        <v>1761</v>
      </c>
      <c r="H4156" s="212" t="s">
        <v>1759</v>
      </c>
      <c r="I4156" s="213" t="s">
        <v>19592</v>
      </c>
      <c r="J4156" s="201" t="str">
        <f t="shared" si="129"/>
        <v>0784</v>
      </c>
      <c r="K4156" s="209" t="s">
        <v>9153</v>
      </c>
      <c r="L4156" s="209"/>
      <c r="M4156" s="214"/>
      <c r="N4156" s="209" t="s">
        <v>18777</v>
      </c>
      <c r="O4156" s="215" t="s">
        <v>18778</v>
      </c>
      <c r="P4156" s="215" t="s">
        <v>18773</v>
      </c>
      <c r="Q4156" s="215" t="s">
        <v>18774</v>
      </c>
    </row>
    <row r="4157" spans="1:17" s="208" customFormat="1" ht="12">
      <c r="A4157" s="209" t="str">
        <f t="shared" si="128"/>
        <v>3391534011558682443</v>
      </c>
      <c r="B4157" s="210" t="s">
        <v>19591</v>
      </c>
      <c r="C4157" s="211" t="s">
        <v>18146</v>
      </c>
      <c r="D4157" s="211" t="s">
        <v>1762</v>
      </c>
      <c r="E4157" s="211" t="s">
        <v>1760</v>
      </c>
      <c r="F4157" s="211" t="s">
        <v>1760</v>
      </c>
      <c r="G4157" s="211" t="s">
        <v>1761</v>
      </c>
      <c r="H4157" s="212" t="s">
        <v>1759</v>
      </c>
      <c r="I4157" s="213" t="s">
        <v>19592</v>
      </c>
      <c r="J4157" s="201" t="str">
        <f t="shared" si="129"/>
        <v>0784</v>
      </c>
      <c r="K4157" s="209" t="s">
        <v>14592</v>
      </c>
      <c r="L4157" s="209"/>
      <c r="M4157" s="214"/>
      <c r="N4157" s="209" t="s">
        <v>18777</v>
      </c>
      <c r="O4157" s="215" t="s">
        <v>18778</v>
      </c>
      <c r="P4157" s="215" t="s">
        <v>18773</v>
      </c>
      <c r="Q4157" s="215" t="s">
        <v>18774</v>
      </c>
    </row>
    <row r="4158" spans="1:17" s="208" customFormat="1" ht="12">
      <c r="A4158" s="209" t="str">
        <f t="shared" si="128"/>
        <v>3391534011710314141</v>
      </c>
      <c r="B4158" s="210" t="s">
        <v>19591</v>
      </c>
      <c r="C4158" s="211" t="s">
        <v>1762</v>
      </c>
      <c r="D4158" s="211" t="s">
        <v>1762</v>
      </c>
      <c r="E4158" s="211" t="s">
        <v>1760</v>
      </c>
      <c r="F4158" s="211" t="s">
        <v>1760</v>
      </c>
      <c r="G4158" s="211" t="s">
        <v>1761</v>
      </c>
      <c r="H4158" s="212" t="s">
        <v>1759</v>
      </c>
      <c r="I4158" s="213" t="s">
        <v>19592</v>
      </c>
      <c r="J4158" s="201" t="str">
        <f t="shared" si="129"/>
        <v>0784</v>
      </c>
      <c r="K4158" s="209"/>
      <c r="L4158" s="209"/>
      <c r="M4158" s="214"/>
      <c r="N4158" s="209" t="s">
        <v>18777</v>
      </c>
      <c r="O4158" s="215" t="s">
        <v>18778</v>
      </c>
      <c r="P4158" s="215" t="s">
        <v>18773</v>
      </c>
      <c r="Q4158" s="215" t="s">
        <v>18774</v>
      </c>
    </row>
    <row r="4159" spans="1:17" s="208" customFormat="1" ht="12">
      <c r="A4159" s="209" t="str">
        <f t="shared" si="128"/>
        <v>3391534021710314141</v>
      </c>
      <c r="B4159" s="210" t="s">
        <v>19591</v>
      </c>
      <c r="C4159" s="211" t="s">
        <v>1762</v>
      </c>
      <c r="D4159" s="211" t="s">
        <v>1762</v>
      </c>
      <c r="E4159" s="211" t="s">
        <v>18149</v>
      </c>
      <c r="F4159" s="211" t="s">
        <v>1760</v>
      </c>
      <c r="G4159" s="211" t="s">
        <v>1761</v>
      </c>
      <c r="H4159" s="212" t="s">
        <v>1759</v>
      </c>
      <c r="I4159" s="213" t="s">
        <v>19592</v>
      </c>
      <c r="J4159" s="201" t="str">
        <f t="shared" si="129"/>
        <v>0784</v>
      </c>
      <c r="K4159" s="209"/>
      <c r="L4159" s="209"/>
      <c r="M4159" s="214"/>
      <c r="N4159" s="209" t="s">
        <v>18777</v>
      </c>
      <c r="O4159" s="215" t="s">
        <v>18778</v>
      </c>
      <c r="P4159" s="215" t="s">
        <v>18773</v>
      </c>
      <c r="Q4159" s="215" t="s">
        <v>18774</v>
      </c>
    </row>
    <row r="4160" spans="1:17" s="208" customFormat="1" ht="12">
      <c r="A4160" s="209" t="str">
        <f t="shared" si="128"/>
        <v>3391534031710314141</v>
      </c>
      <c r="B4160" s="210" t="s">
        <v>19591</v>
      </c>
      <c r="C4160" s="211" t="s">
        <v>1762</v>
      </c>
      <c r="D4160" s="211" t="s">
        <v>1762</v>
      </c>
      <c r="E4160" s="211" t="s">
        <v>18150</v>
      </c>
      <c r="F4160" s="211" t="s">
        <v>1760</v>
      </c>
      <c r="G4160" s="211" t="s">
        <v>1761</v>
      </c>
      <c r="H4160" s="212" t="s">
        <v>1759</v>
      </c>
      <c r="I4160" s="213" t="s">
        <v>19592</v>
      </c>
      <c r="J4160" s="201" t="str">
        <f t="shared" si="129"/>
        <v>0784</v>
      </c>
      <c r="K4160" s="209"/>
      <c r="L4160" s="209"/>
      <c r="M4160" s="214"/>
      <c r="N4160" s="209" t="s">
        <v>18777</v>
      </c>
      <c r="O4160" s="215" t="s">
        <v>18778</v>
      </c>
      <c r="P4160" s="215" t="s">
        <v>18773</v>
      </c>
      <c r="Q4160" s="215" t="s">
        <v>18774</v>
      </c>
    </row>
    <row r="4161" spans="1:17" s="208" customFormat="1" ht="12">
      <c r="A4161" s="209" t="str">
        <f t="shared" si="128"/>
        <v>3391534041710314141</v>
      </c>
      <c r="B4161" s="210" t="s">
        <v>19591</v>
      </c>
      <c r="C4161" s="211" t="s">
        <v>1762</v>
      </c>
      <c r="D4161" s="211" t="s">
        <v>1762</v>
      </c>
      <c r="E4161" s="211" t="s">
        <v>18151</v>
      </c>
      <c r="F4161" s="211" t="s">
        <v>1760</v>
      </c>
      <c r="G4161" s="211" t="s">
        <v>1761</v>
      </c>
      <c r="H4161" s="212" t="s">
        <v>1759</v>
      </c>
      <c r="I4161" s="213" t="s">
        <v>19592</v>
      </c>
      <c r="J4161" s="201" t="str">
        <f t="shared" si="129"/>
        <v>0784</v>
      </c>
      <c r="K4161" s="209"/>
      <c r="L4161" s="209"/>
      <c r="M4161" s="214"/>
      <c r="N4161" s="209" t="s">
        <v>18777</v>
      </c>
      <c r="O4161" s="215" t="s">
        <v>18778</v>
      </c>
      <c r="P4161" s="215" t="s">
        <v>18773</v>
      </c>
      <c r="Q4161" s="215" t="s">
        <v>18774</v>
      </c>
    </row>
    <row r="4162" spans="1:17" s="208" customFormat="1" ht="12">
      <c r="A4162" s="209" t="str">
        <f t="shared" ref="A4162:A4226" si="130">E4162&amp;C4162</f>
        <v>##1710314141</v>
      </c>
      <c r="B4162" s="210" t="s">
        <v>19591</v>
      </c>
      <c r="C4162" s="211" t="s">
        <v>1762</v>
      </c>
      <c r="D4162" s="211" t="s">
        <v>1762</v>
      </c>
      <c r="E4162" s="211" t="s">
        <v>3649</v>
      </c>
      <c r="F4162" s="211" t="s">
        <v>1760</v>
      </c>
      <c r="G4162" s="211" t="s">
        <v>1761</v>
      </c>
      <c r="H4162" s="212" t="s">
        <v>1759</v>
      </c>
      <c r="I4162" s="213" t="s">
        <v>19592</v>
      </c>
      <c r="J4162" s="201" t="str">
        <f t="shared" ref="J4162:J4226" si="131">B4162</f>
        <v>0784</v>
      </c>
      <c r="K4162" s="209"/>
      <c r="L4162" s="209"/>
      <c r="M4162" s="214"/>
      <c r="N4162" s="209" t="s">
        <v>18777</v>
      </c>
      <c r="O4162" s="215" t="s">
        <v>18778</v>
      </c>
      <c r="P4162" s="215" t="s">
        <v>18773</v>
      </c>
      <c r="Q4162" s="215" t="s">
        <v>18774</v>
      </c>
    </row>
    <row r="4163" spans="1:17" s="208" customFormat="1" ht="12">
      <c r="A4163" s="209" t="str">
        <f t="shared" si="130"/>
        <v>7W-0032376680021558682443</v>
      </c>
      <c r="B4163" s="210" t="s">
        <v>19591</v>
      </c>
      <c r="C4163" s="211" t="s">
        <v>18146</v>
      </c>
      <c r="D4163" s="211" t="s">
        <v>1762</v>
      </c>
      <c r="E4163" s="211" t="s">
        <v>18152</v>
      </c>
      <c r="F4163" s="211" t="s">
        <v>1760</v>
      </c>
      <c r="G4163" s="211" t="s">
        <v>1761</v>
      </c>
      <c r="H4163" s="212" t="s">
        <v>1759</v>
      </c>
      <c r="I4163" s="213" t="s">
        <v>19592</v>
      </c>
      <c r="J4163" s="201" t="str">
        <f t="shared" si="131"/>
        <v>0784</v>
      </c>
      <c r="K4163" s="209"/>
      <c r="L4163" s="209"/>
      <c r="M4163" s="214"/>
      <c r="N4163" s="209" t="s">
        <v>18777</v>
      </c>
      <c r="O4163" s="215" t="s">
        <v>18778</v>
      </c>
      <c r="P4163" s="215" t="s">
        <v>18773</v>
      </c>
      <c r="Q4163" s="215" t="s">
        <v>18774</v>
      </c>
    </row>
    <row r="4164" spans="1:17" s="208" customFormat="1" ht="12">
      <c r="A4164" s="209" t="str">
        <f t="shared" si="130"/>
        <v>7W-0032376680041710314141</v>
      </c>
      <c r="B4164" s="210" t="s">
        <v>19591</v>
      </c>
      <c r="C4164" s="211" t="s">
        <v>1762</v>
      </c>
      <c r="D4164" s="211" t="s">
        <v>1762</v>
      </c>
      <c r="E4164" s="211" t="s">
        <v>18153</v>
      </c>
      <c r="F4164" s="211" t="s">
        <v>1760</v>
      </c>
      <c r="G4164" s="211" t="s">
        <v>1761</v>
      </c>
      <c r="H4164" s="212" t="s">
        <v>1759</v>
      </c>
      <c r="I4164" s="213" t="s">
        <v>19592</v>
      </c>
      <c r="J4164" s="201" t="str">
        <f t="shared" si="131"/>
        <v>0784</v>
      </c>
      <c r="K4164" s="209"/>
      <c r="L4164" s="209"/>
      <c r="M4164" s="214"/>
      <c r="N4164" s="209" t="s">
        <v>18777</v>
      </c>
      <c r="O4164" s="215" t="s">
        <v>18778</v>
      </c>
      <c r="P4164" s="215" t="s">
        <v>18773</v>
      </c>
      <c r="Q4164" s="215" t="s">
        <v>18774</v>
      </c>
    </row>
    <row r="4165" spans="1:17" s="208" customFormat="1" ht="12">
      <c r="A4165" s="209" t="str">
        <f t="shared" si="130"/>
        <v>2199077011518287721</v>
      </c>
      <c r="B4165" s="210" t="s">
        <v>19593</v>
      </c>
      <c r="C4165" s="211" t="s">
        <v>1492</v>
      </c>
      <c r="D4165" s="211" t="s">
        <v>1492</v>
      </c>
      <c r="E4165" s="211" t="s">
        <v>1491</v>
      </c>
      <c r="F4165" s="211" t="s">
        <v>1491</v>
      </c>
      <c r="G4165" s="211" t="s">
        <v>2034</v>
      </c>
      <c r="H4165" s="212" t="s">
        <v>3159</v>
      </c>
      <c r="I4165" s="213" t="s">
        <v>1493</v>
      </c>
      <c r="J4165" s="201" t="str">
        <f t="shared" si="131"/>
        <v>0785</v>
      </c>
      <c r="K4165" s="209"/>
      <c r="L4165" s="209"/>
      <c r="M4165" s="214"/>
      <c r="N4165" s="209" t="s">
        <v>18866</v>
      </c>
      <c r="O4165" s="215" t="s">
        <v>18867</v>
      </c>
      <c r="P4165" s="215" t="s">
        <v>18868</v>
      </c>
      <c r="Q4165" s="215" t="s">
        <v>18869</v>
      </c>
    </row>
    <row r="4166" spans="1:17" s="208" customFormat="1" ht="12">
      <c r="A4166" s="209" t="str">
        <f t="shared" si="130"/>
        <v>2202384011043457583</v>
      </c>
      <c r="B4166" s="210" t="s">
        <v>19594</v>
      </c>
      <c r="C4166" s="211" t="s">
        <v>1517</v>
      </c>
      <c r="D4166" s="211" t="s">
        <v>1517</v>
      </c>
      <c r="E4166" s="211" t="s">
        <v>3581</v>
      </c>
      <c r="F4166" s="211" t="s">
        <v>1516</v>
      </c>
      <c r="G4166" s="211" t="s">
        <v>1953</v>
      </c>
      <c r="H4166" s="212" t="s">
        <v>18154</v>
      </c>
      <c r="I4166" s="213" t="s">
        <v>1518</v>
      </c>
      <c r="J4166" s="201" t="str">
        <f t="shared" si="131"/>
        <v>0786</v>
      </c>
      <c r="K4166" s="209"/>
      <c r="L4166" s="209"/>
      <c r="M4166" s="214"/>
      <c r="N4166" s="209" t="s">
        <v>18866</v>
      </c>
      <c r="O4166" s="215" t="s">
        <v>18867</v>
      </c>
      <c r="P4166" s="215" t="s">
        <v>18868</v>
      </c>
      <c r="Q4166" s="215" t="s">
        <v>18869</v>
      </c>
    </row>
    <row r="4167" spans="1:17" s="208" customFormat="1" ht="12">
      <c r="A4167" s="209" t="str">
        <f t="shared" si="130"/>
        <v>2202384021043457583</v>
      </c>
      <c r="B4167" s="210" t="s">
        <v>19594</v>
      </c>
      <c r="C4167" s="211" t="s">
        <v>1517</v>
      </c>
      <c r="D4167" s="211" t="s">
        <v>1517</v>
      </c>
      <c r="E4167" s="211" t="s">
        <v>1516</v>
      </c>
      <c r="F4167" s="211" t="s">
        <v>1516</v>
      </c>
      <c r="G4167" s="211" t="s">
        <v>1953</v>
      </c>
      <c r="H4167" s="212" t="s">
        <v>18154</v>
      </c>
      <c r="I4167" s="213" t="s">
        <v>1518</v>
      </c>
      <c r="J4167" s="201" t="str">
        <f t="shared" si="131"/>
        <v>0786</v>
      </c>
      <c r="K4167" s="209"/>
      <c r="L4167" s="209"/>
      <c r="M4167" s="214"/>
      <c r="N4167" s="209" t="s">
        <v>18866</v>
      </c>
      <c r="O4167" s="215" t="s">
        <v>18867</v>
      </c>
      <c r="P4167" s="215" t="s">
        <v>18868</v>
      </c>
      <c r="Q4167" s="215" t="s">
        <v>18869</v>
      </c>
    </row>
    <row r="4168" spans="1:17" s="208" customFormat="1" ht="12">
      <c r="A4168" s="209" t="str">
        <f t="shared" si="130"/>
        <v>##1043457583</v>
      </c>
      <c r="B4168" s="210" t="s">
        <v>19594</v>
      </c>
      <c r="C4168" s="211" t="s">
        <v>1517</v>
      </c>
      <c r="D4168" s="211" t="s">
        <v>1517</v>
      </c>
      <c r="E4168" s="211" t="s">
        <v>3649</v>
      </c>
      <c r="F4168" s="211" t="s">
        <v>1516</v>
      </c>
      <c r="G4168" s="211" t="s">
        <v>1953</v>
      </c>
      <c r="H4168" s="212" t="s">
        <v>18154</v>
      </c>
      <c r="I4168" s="213" t="s">
        <v>1518</v>
      </c>
      <c r="J4168" s="201" t="str">
        <f t="shared" si="131"/>
        <v>0786</v>
      </c>
      <c r="K4168" s="209"/>
      <c r="L4168" s="209"/>
      <c r="M4168" s="214"/>
      <c r="N4168" s="209" t="s">
        <v>18866</v>
      </c>
      <c r="O4168" s="215" t="s">
        <v>18867</v>
      </c>
      <c r="P4168" s="215" t="s">
        <v>18868</v>
      </c>
      <c r="Q4168" s="215" t="s">
        <v>18869</v>
      </c>
    </row>
    <row r="4169" spans="1:17" s="208" customFormat="1" ht="12">
      <c r="A4169" s="209" t="str">
        <f t="shared" si="130"/>
        <v>7N-013030201043457583</v>
      </c>
      <c r="B4169" s="210" t="s">
        <v>19594</v>
      </c>
      <c r="C4169" s="211" t="s">
        <v>1517</v>
      </c>
      <c r="D4169" s="211" t="s">
        <v>1517</v>
      </c>
      <c r="E4169" s="211" t="s">
        <v>18155</v>
      </c>
      <c r="F4169" s="211" t="s">
        <v>1516</v>
      </c>
      <c r="G4169" s="211" t="s">
        <v>1953</v>
      </c>
      <c r="H4169" s="212" t="s">
        <v>18154</v>
      </c>
      <c r="I4169" s="213" t="s">
        <v>1518</v>
      </c>
      <c r="J4169" s="201" t="str">
        <f t="shared" si="131"/>
        <v>0786</v>
      </c>
      <c r="K4169" s="209"/>
      <c r="L4169" s="209"/>
      <c r="M4169" s="214"/>
      <c r="N4169" s="209" t="s">
        <v>18866</v>
      </c>
      <c r="O4169" s="215" t="s">
        <v>18867</v>
      </c>
      <c r="P4169" s="215" t="s">
        <v>18868</v>
      </c>
      <c r="Q4169" s="215" t="s">
        <v>18869</v>
      </c>
    </row>
    <row r="4170" spans="1:17" s="208" customFormat="1" ht="12">
      <c r="A4170" s="209" t="str">
        <f t="shared" si="130"/>
        <v>7W-0029668190011043457583</v>
      </c>
      <c r="B4170" s="210" t="s">
        <v>19594</v>
      </c>
      <c r="C4170" s="211" t="s">
        <v>1517</v>
      </c>
      <c r="D4170" s="211" t="s">
        <v>1517</v>
      </c>
      <c r="E4170" s="211" t="s">
        <v>18156</v>
      </c>
      <c r="F4170" s="211" t="s">
        <v>1516</v>
      </c>
      <c r="G4170" s="211" t="s">
        <v>1953</v>
      </c>
      <c r="H4170" s="212" t="s">
        <v>18154</v>
      </c>
      <c r="I4170" s="213" t="s">
        <v>1518</v>
      </c>
      <c r="J4170" s="201" t="str">
        <f t="shared" si="131"/>
        <v>0786</v>
      </c>
      <c r="K4170" s="209"/>
      <c r="L4170" s="209"/>
      <c r="M4170" s="214"/>
      <c r="N4170" s="209" t="s">
        <v>18866</v>
      </c>
      <c r="O4170" s="215" t="s">
        <v>18867</v>
      </c>
      <c r="P4170" s="215" t="s">
        <v>18868</v>
      </c>
      <c r="Q4170" s="215" t="s">
        <v>18869</v>
      </c>
    </row>
    <row r="4171" spans="1:17" s="208" customFormat="1" ht="12">
      <c r="A4171" s="209" t="str">
        <f t="shared" si="130"/>
        <v>0208407011164403960</v>
      </c>
      <c r="B4171" s="275" t="s">
        <v>19595</v>
      </c>
      <c r="C4171" s="211" t="s">
        <v>18158</v>
      </c>
      <c r="D4171" s="211" t="s">
        <v>373</v>
      </c>
      <c r="E4171" s="211" t="s">
        <v>18159</v>
      </c>
      <c r="F4171" s="276" t="s">
        <v>23247</v>
      </c>
      <c r="G4171" s="211" t="s">
        <v>19597</v>
      </c>
      <c r="H4171" s="212" t="s">
        <v>18157</v>
      </c>
      <c r="I4171" s="213" t="s">
        <v>23248</v>
      </c>
      <c r="J4171" s="201" t="str">
        <f t="shared" si="131"/>
        <v>0788</v>
      </c>
      <c r="K4171" s="240" t="s">
        <v>19596</v>
      </c>
      <c r="L4171" s="240" t="s">
        <v>13916</v>
      </c>
      <c r="M4171" s="214">
        <v>44494</v>
      </c>
      <c r="N4171" s="209" t="s">
        <v>14952</v>
      </c>
      <c r="O4171" s="215" t="s">
        <v>18778</v>
      </c>
      <c r="P4171" s="215" t="s">
        <v>15023</v>
      </c>
      <c r="Q4171" s="215" t="s">
        <v>18768</v>
      </c>
    </row>
    <row r="4172" spans="1:17" s="208" customFormat="1" ht="12">
      <c r="A4172" s="209" t="str">
        <f t="shared" si="130"/>
        <v>0208407011326349986</v>
      </c>
      <c r="B4172" s="275" t="s">
        <v>19595</v>
      </c>
      <c r="C4172" s="211" t="s">
        <v>373</v>
      </c>
      <c r="D4172" s="211" t="s">
        <v>373</v>
      </c>
      <c r="E4172" s="211" t="s">
        <v>18159</v>
      </c>
      <c r="F4172" s="276" t="s">
        <v>23247</v>
      </c>
      <c r="G4172" s="211" t="s">
        <v>19597</v>
      </c>
      <c r="H4172" s="212" t="s">
        <v>18157</v>
      </c>
      <c r="I4172" s="213" t="s">
        <v>23248</v>
      </c>
      <c r="J4172" s="201" t="str">
        <f t="shared" si="131"/>
        <v>0788</v>
      </c>
      <c r="K4172" s="240" t="s">
        <v>19596</v>
      </c>
      <c r="L4172" s="240" t="s">
        <v>13916</v>
      </c>
      <c r="M4172" s="214">
        <v>44494</v>
      </c>
      <c r="N4172" s="209" t="s">
        <v>14952</v>
      </c>
      <c r="O4172" s="215" t="s">
        <v>18778</v>
      </c>
      <c r="P4172" s="215" t="s">
        <v>15023</v>
      </c>
      <c r="Q4172" s="215" t="s">
        <v>18768</v>
      </c>
    </row>
    <row r="4173" spans="1:17" s="208" customFormat="1" ht="12">
      <c r="A4173" s="209" t="str">
        <f t="shared" si="130"/>
        <v>0946410011164403960</v>
      </c>
      <c r="B4173" s="275" t="s">
        <v>19595</v>
      </c>
      <c r="C4173" s="211" t="s">
        <v>18158</v>
      </c>
      <c r="D4173" s="211" t="s">
        <v>373</v>
      </c>
      <c r="E4173" s="211" t="s">
        <v>18160</v>
      </c>
      <c r="F4173" s="276" t="s">
        <v>23247</v>
      </c>
      <c r="G4173" s="211" t="s">
        <v>19597</v>
      </c>
      <c r="H4173" s="212" t="s">
        <v>18157</v>
      </c>
      <c r="I4173" s="213" t="s">
        <v>23248</v>
      </c>
      <c r="J4173" s="201" t="str">
        <f t="shared" si="131"/>
        <v>0788</v>
      </c>
      <c r="K4173" s="240" t="s">
        <v>19596</v>
      </c>
      <c r="L4173" s="240" t="s">
        <v>13916</v>
      </c>
      <c r="M4173" s="214">
        <v>44494</v>
      </c>
      <c r="N4173" s="209" t="s">
        <v>14952</v>
      </c>
      <c r="O4173" s="215" t="s">
        <v>18778</v>
      </c>
      <c r="P4173" s="215" t="s">
        <v>15023</v>
      </c>
      <c r="Q4173" s="215" t="s">
        <v>18768</v>
      </c>
    </row>
    <row r="4174" spans="1:17" s="208" customFormat="1" ht="12">
      <c r="A4174" s="209" t="str">
        <f t="shared" si="130"/>
        <v>0946410011326349986</v>
      </c>
      <c r="B4174" s="275" t="s">
        <v>19595</v>
      </c>
      <c r="C4174" s="211" t="s">
        <v>373</v>
      </c>
      <c r="D4174" s="211" t="s">
        <v>373</v>
      </c>
      <c r="E4174" s="211" t="s">
        <v>18160</v>
      </c>
      <c r="F4174" s="276" t="s">
        <v>23247</v>
      </c>
      <c r="G4174" s="211" t="s">
        <v>19597</v>
      </c>
      <c r="H4174" s="212" t="s">
        <v>18157</v>
      </c>
      <c r="I4174" s="213" t="s">
        <v>23248</v>
      </c>
      <c r="J4174" s="201" t="str">
        <f t="shared" si="131"/>
        <v>0788</v>
      </c>
      <c r="K4174" s="240" t="s">
        <v>19596</v>
      </c>
      <c r="L4174" s="240" t="s">
        <v>13916</v>
      </c>
      <c r="M4174" s="214">
        <v>44494</v>
      </c>
      <c r="N4174" s="209" t="s">
        <v>14952</v>
      </c>
      <c r="O4174" s="215" t="s">
        <v>18778</v>
      </c>
      <c r="P4174" s="215" t="s">
        <v>15023</v>
      </c>
      <c r="Q4174" s="215" t="s">
        <v>18768</v>
      </c>
    </row>
    <row r="4175" spans="1:17" s="208" customFormat="1" ht="12">
      <c r="A4175" s="209" t="str">
        <f t="shared" si="130"/>
        <v>2207987011326349986</v>
      </c>
      <c r="B4175" s="275" t="s">
        <v>19595</v>
      </c>
      <c r="C4175" s="211" t="s">
        <v>373</v>
      </c>
      <c r="D4175" s="211" t="s">
        <v>373</v>
      </c>
      <c r="E4175" s="211" t="s">
        <v>372</v>
      </c>
      <c r="F4175" s="276" t="s">
        <v>23247</v>
      </c>
      <c r="G4175" s="211" t="s">
        <v>19597</v>
      </c>
      <c r="H4175" s="212" t="s">
        <v>18157</v>
      </c>
      <c r="I4175" s="213" t="s">
        <v>23248</v>
      </c>
      <c r="J4175" s="201" t="str">
        <f t="shared" si="131"/>
        <v>0788</v>
      </c>
      <c r="K4175" s="240" t="s">
        <v>19596</v>
      </c>
      <c r="L4175" s="240" t="s">
        <v>13916</v>
      </c>
      <c r="M4175" s="214">
        <v>44494</v>
      </c>
      <c r="N4175" s="209" t="s">
        <v>14952</v>
      </c>
      <c r="O4175" s="215" t="s">
        <v>18778</v>
      </c>
      <c r="P4175" s="215" t="s">
        <v>15023</v>
      </c>
      <c r="Q4175" s="215" t="s">
        <v>18768</v>
      </c>
    </row>
    <row r="4176" spans="1:17" s="208" customFormat="1" ht="12">
      <c r="A4176" s="209" t="str">
        <f t="shared" si="130"/>
        <v>2207987021326349986</v>
      </c>
      <c r="B4176" s="275" t="s">
        <v>19595</v>
      </c>
      <c r="C4176" s="211" t="s">
        <v>373</v>
      </c>
      <c r="D4176" s="211" t="s">
        <v>373</v>
      </c>
      <c r="E4176" s="211" t="s">
        <v>18161</v>
      </c>
      <c r="F4176" s="276" t="s">
        <v>23247</v>
      </c>
      <c r="G4176" s="211" t="s">
        <v>19597</v>
      </c>
      <c r="H4176" s="212" t="s">
        <v>18157</v>
      </c>
      <c r="I4176" s="213" t="s">
        <v>23248</v>
      </c>
      <c r="J4176" s="201" t="str">
        <f t="shared" si="131"/>
        <v>0788</v>
      </c>
      <c r="K4176" s="240" t="s">
        <v>19596</v>
      </c>
      <c r="L4176" s="240" t="s">
        <v>13916</v>
      </c>
      <c r="M4176" s="214">
        <v>44494</v>
      </c>
      <c r="N4176" s="209" t="s">
        <v>14952</v>
      </c>
      <c r="O4176" s="215" t="s">
        <v>18778</v>
      </c>
      <c r="P4176" s="215" t="s">
        <v>15023</v>
      </c>
      <c r="Q4176" s="215" t="s">
        <v>18768</v>
      </c>
    </row>
    <row r="4177" spans="1:17" s="208" customFormat="1" ht="12">
      <c r="A4177" s="209" t="str">
        <f t="shared" si="130"/>
        <v>##1326349986</v>
      </c>
      <c r="B4177" s="275" t="s">
        <v>19595</v>
      </c>
      <c r="C4177" s="211" t="s">
        <v>373</v>
      </c>
      <c r="D4177" s="211" t="s">
        <v>373</v>
      </c>
      <c r="E4177" s="211" t="s">
        <v>3649</v>
      </c>
      <c r="F4177" s="276" t="s">
        <v>23247</v>
      </c>
      <c r="G4177" s="211" t="s">
        <v>19597</v>
      </c>
      <c r="H4177" s="212" t="s">
        <v>18157</v>
      </c>
      <c r="I4177" s="213" t="s">
        <v>23248</v>
      </c>
      <c r="J4177" s="201" t="str">
        <f t="shared" si="131"/>
        <v>0788</v>
      </c>
      <c r="K4177" s="240" t="s">
        <v>19596</v>
      </c>
      <c r="L4177" s="240" t="s">
        <v>13916</v>
      </c>
      <c r="M4177" s="214">
        <v>44494</v>
      </c>
      <c r="N4177" s="209" t="s">
        <v>14952</v>
      </c>
      <c r="O4177" s="215" t="s">
        <v>18778</v>
      </c>
      <c r="P4177" s="215" t="s">
        <v>15023</v>
      </c>
      <c r="Q4177" s="215" t="s">
        <v>18768</v>
      </c>
    </row>
    <row r="4178" spans="1:17" s="208" customFormat="1" ht="12">
      <c r="A4178" s="209" t="str">
        <f t="shared" si="130"/>
        <v>2207987041326349986</v>
      </c>
      <c r="B4178" s="210" t="s">
        <v>19595</v>
      </c>
      <c r="C4178" s="211" t="s">
        <v>373</v>
      </c>
      <c r="D4178" s="211" t="s">
        <v>373</v>
      </c>
      <c r="E4178" s="266" t="s">
        <v>23247</v>
      </c>
      <c r="F4178" s="276" t="s">
        <v>23247</v>
      </c>
      <c r="G4178" s="211" t="s">
        <v>19597</v>
      </c>
      <c r="H4178" s="212" t="s">
        <v>18157</v>
      </c>
      <c r="I4178" s="213" t="s">
        <v>23248</v>
      </c>
      <c r="J4178" s="201" t="str">
        <f t="shared" si="131"/>
        <v>0788</v>
      </c>
      <c r="K4178" s="240" t="s">
        <v>19598</v>
      </c>
      <c r="L4178" s="240" t="s">
        <v>13916</v>
      </c>
      <c r="M4178" s="214">
        <v>44494</v>
      </c>
      <c r="N4178" s="209" t="s">
        <v>14952</v>
      </c>
      <c r="O4178" s="215" t="s">
        <v>18778</v>
      </c>
      <c r="P4178" s="215" t="s">
        <v>15023</v>
      </c>
      <c r="Q4178" s="215" t="s">
        <v>18768</v>
      </c>
    </row>
    <row r="4179" spans="1:17" s="208" customFormat="1" ht="12">
      <c r="A4179" s="209" t="str">
        <f t="shared" si="130"/>
        <v>2803934011851548580</v>
      </c>
      <c r="B4179" s="210" t="s">
        <v>19599</v>
      </c>
      <c r="C4179" s="211" t="s">
        <v>18162</v>
      </c>
      <c r="D4179" s="211" t="s">
        <v>18162</v>
      </c>
      <c r="E4179" s="211" t="s">
        <v>18163</v>
      </c>
      <c r="F4179" s="211" t="s">
        <v>18163</v>
      </c>
      <c r="G4179" s="211" t="s">
        <v>18164</v>
      </c>
      <c r="H4179" s="212" t="s">
        <v>18165</v>
      </c>
      <c r="I4179" s="213" t="s">
        <v>19600</v>
      </c>
      <c r="J4179" s="201" t="str">
        <f t="shared" si="131"/>
        <v>0789</v>
      </c>
      <c r="K4179" s="209"/>
      <c r="L4179" s="209"/>
      <c r="M4179" s="214"/>
      <c r="N4179" s="209" t="s">
        <v>18905</v>
      </c>
      <c r="O4179" s="215" t="s">
        <v>18906</v>
      </c>
      <c r="P4179" s="215" t="s">
        <v>18812</v>
      </c>
      <c r="Q4179" s="215" t="s">
        <v>18813</v>
      </c>
    </row>
    <row r="4180" spans="1:17" s="208" customFormat="1" ht="12">
      <c r="A4180" s="209" t="str">
        <f t="shared" si="130"/>
        <v>0209405011346547981</v>
      </c>
      <c r="B4180" s="210" t="s">
        <v>19601</v>
      </c>
      <c r="C4180" s="211" t="s">
        <v>18166</v>
      </c>
      <c r="D4180" s="211" t="s">
        <v>18166</v>
      </c>
      <c r="E4180" s="211" t="s">
        <v>18167</v>
      </c>
      <c r="F4180" s="211" t="s">
        <v>18168</v>
      </c>
      <c r="G4180" s="211" t="s">
        <v>18169</v>
      </c>
      <c r="H4180" s="212" t="s">
        <v>18170</v>
      </c>
      <c r="I4180" s="213" t="s">
        <v>19602</v>
      </c>
      <c r="J4180" s="201" t="str">
        <f t="shared" si="131"/>
        <v>0790</v>
      </c>
      <c r="K4180" s="240" t="s">
        <v>15378</v>
      </c>
      <c r="L4180" s="240" t="s">
        <v>13094</v>
      </c>
      <c r="M4180" s="214">
        <v>44110</v>
      </c>
      <c r="N4180" s="209" t="s">
        <v>18777</v>
      </c>
      <c r="O4180" s="215" t="s">
        <v>18778</v>
      </c>
      <c r="P4180" s="215" t="s">
        <v>18773</v>
      </c>
      <c r="Q4180" s="215" t="s">
        <v>18774</v>
      </c>
    </row>
    <row r="4181" spans="1:17" s="208" customFormat="1" ht="12">
      <c r="A4181" s="209" t="str">
        <f t="shared" si="130"/>
        <v>0209405011396782355</v>
      </c>
      <c r="B4181" s="210" t="s">
        <v>19601</v>
      </c>
      <c r="C4181" s="211" t="s">
        <v>18171</v>
      </c>
      <c r="D4181" s="211" t="s">
        <v>18166</v>
      </c>
      <c r="E4181" s="211" t="s">
        <v>18167</v>
      </c>
      <c r="F4181" s="211" t="s">
        <v>18168</v>
      </c>
      <c r="G4181" s="211" t="s">
        <v>18169</v>
      </c>
      <c r="H4181" s="212" t="s">
        <v>18170</v>
      </c>
      <c r="I4181" s="213" t="s">
        <v>19602</v>
      </c>
      <c r="J4181" s="201" t="str">
        <f t="shared" si="131"/>
        <v>0790</v>
      </c>
      <c r="K4181" s="209"/>
      <c r="L4181" s="209"/>
      <c r="M4181" s="214"/>
      <c r="N4181" s="209" t="s">
        <v>18777</v>
      </c>
      <c r="O4181" s="215" t="s">
        <v>18778</v>
      </c>
      <c r="P4181" s="215" t="s">
        <v>18773</v>
      </c>
      <c r="Q4181" s="215" t="s">
        <v>18774</v>
      </c>
    </row>
    <row r="4182" spans="1:17" s="208" customFormat="1" ht="12">
      <c r="A4182" s="209" t="str">
        <f t="shared" si="130"/>
        <v>2804130011346547981</v>
      </c>
      <c r="B4182" s="210" t="s">
        <v>19601</v>
      </c>
      <c r="C4182" s="211" t="s">
        <v>18166</v>
      </c>
      <c r="D4182" s="211" t="s">
        <v>18166</v>
      </c>
      <c r="E4182" s="211" t="s">
        <v>18168</v>
      </c>
      <c r="F4182" s="211" t="s">
        <v>18168</v>
      </c>
      <c r="G4182" s="211" t="s">
        <v>18169</v>
      </c>
      <c r="H4182" s="212" t="s">
        <v>18170</v>
      </c>
      <c r="I4182" s="213" t="s">
        <v>19602</v>
      </c>
      <c r="J4182" s="201" t="str">
        <f t="shared" si="131"/>
        <v>0790</v>
      </c>
      <c r="K4182" s="209"/>
      <c r="L4182" s="209"/>
      <c r="M4182" s="214"/>
      <c r="N4182" s="209" t="s">
        <v>18777</v>
      </c>
      <c r="O4182" s="215" t="s">
        <v>18778</v>
      </c>
      <c r="P4182" s="215" t="s">
        <v>18773</v>
      </c>
      <c r="Q4182" s="215" t="s">
        <v>18774</v>
      </c>
    </row>
    <row r="4183" spans="1:17" s="208" customFormat="1" ht="12">
      <c r="A4183" s="209" t="str">
        <f t="shared" si="130"/>
        <v>2804130021346547981</v>
      </c>
      <c r="B4183" s="210" t="s">
        <v>19601</v>
      </c>
      <c r="C4183" s="211" t="s">
        <v>18166</v>
      </c>
      <c r="D4183" s="211" t="s">
        <v>18166</v>
      </c>
      <c r="E4183" s="211" t="s">
        <v>18173</v>
      </c>
      <c r="F4183" s="211" t="s">
        <v>18168</v>
      </c>
      <c r="G4183" s="211" t="s">
        <v>18169</v>
      </c>
      <c r="H4183" s="212" t="s">
        <v>18170</v>
      </c>
      <c r="I4183" s="213" t="s">
        <v>19602</v>
      </c>
      <c r="J4183" s="201" t="str">
        <f t="shared" si="131"/>
        <v>0790</v>
      </c>
      <c r="K4183" s="209"/>
      <c r="L4183" s="209"/>
      <c r="M4183" s="214"/>
      <c r="N4183" s="209" t="s">
        <v>18777</v>
      </c>
      <c r="O4183" s="215" t="s">
        <v>18778</v>
      </c>
      <c r="P4183" s="215" t="s">
        <v>18773</v>
      </c>
      <c r="Q4183" s="215" t="s">
        <v>18774</v>
      </c>
    </row>
    <row r="4184" spans="1:17" s="208" customFormat="1" ht="12">
      <c r="A4184" s="209" t="str">
        <f t="shared" si="130"/>
        <v>022521101NA</v>
      </c>
      <c r="B4184" s="210" t="s">
        <v>19601</v>
      </c>
      <c r="C4184" s="211" t="s">
        <v>3106</v>
      </c>
      <c r="D4184" s="211" t="s">
        <v>18166</v>
      </c>
      <c r="E4184" s="211" t="s">
        <v>18172</v>
      </c>
      <c r="F4184" s="211" t="s">
        <v>18168</v>
      </c>
      <c r="G4184" s="211" t="s">
        <v>18169</v>
      </c>
      <c r="H4184" s="212" t="s">
        <v>18170</v>
      </c>
      <c r="I4184" s="213" t="s">
        <v>19602</v>
      </c>
      <c r="J4184" s="201" t="str">
        <f t="shared" si="131"/>
        <v>0790</v>
      </c>
      <c r="K4184" s="209"/>
      <c r="L4184" s="209"/>
      <c r="M4184" s="214"/>
      <c r="N4184" s="209" t="s">
        <v>18777</v>
      </c>
      <c r="O4184" s="215" t="s">
        <v>18778</v>
      </c>
      <c r="P4184" s="215" t="s">
        <v>18773</v>
      </c>
      <c r="Q4184" s="215" t="s">
        <v>18774</v>
      </c>
    </row>
    <row r="4185" spans="1:17" s="208" customFormat="1" ht="12">
      <c r="A4185" s="209" t="str">
        <f t="shared" si="130"/>
        <v>7N-014116481346547981</v>
      </c>
      <c r="B4185" s="210" t="s">
        <v>19601</v>
      </c>
      <c r="C4185" s="211" t="s">
        <v>18166</v>
      </c>
      <c r="D4185" s="211" t="s">
        <v>18166</v>
      </c>
      <c r="E4185" s="211" t="s">
        <v>18174</v>
      </c>
      <c r="F4185" s="211" t="s">
        <v>18168</v>
      </c>
      <c r="G4185" s="211" t="s">
        <v>18169</v>
      </c>
      <c r="H4185" s="212" t="s">
        <v>18170</v>
      </c>
      <c r="I4185" s="213" t="s">
        <v>19602</v>
      </c>
      <c r="J4185" s="201" t="str">
        <f t="shared" si="131"/>
        <v>0790</v>
      </c>
      <c r="K4185" s="209"/>
      <c r="L4185" s="209"/>
      <c r="M4185" s="214"/>
      <c r="N4185" s="209" t="s">
        <v>18777</v>
      </c>
      <c r="O4185" s="215" t="s">
        <v>18778</v>
      </c>
      <c r="P4185" s="215" t="s">
        <v>18773</v>
      </c>
      <c r="Q4185" s="215" t="s">
        <v>18774</v>
      </c>
    </row>
    <row r="4186" spans="1:17" s="208" customFormat="1" ht="12">
      <c r="A4186" s="209" t="str">
        <f t="shared" si="130"/>
        <v>7W-0002764100021346547981</v>
      </c>
      <c r="B4186" s="210" t="s">
        <v>19601</v>
      </c>
      <c r="C4186" s="211" t="s">
        <v>18166</v>
      </c>
      <c r="D4186" s="211" t="s">
        <v>18166</v>
      </c>
      <c r="E4186" s="211" t="s">
        <v>18175</v>
      </c>
      <c r="F4186" s="211" t="s">
        <v>18168</v>
      </c>
      <c r="G4186" s="211" t="s">
        <v>18169</v>
      </c>
      <c r="H4186" s="212" t="s">
        <v>18170</v>
      </c>
      <c r="I4186" s="213" t="s">
        <v>19602</v>
      </c>
      <c r="J4186" s="201" t="str">
        <f t="shared" si="131"/>
        <v>0790</v>
      </c>
      <c r="K4186" s="209"/>
      <c r="L4186" s="209"/>
      <c r="M4186" s="214"/>
      <c r="N4186" s="209" t="s">
        <v>18777</v>
      </c>
      <c r="O4186" s="215" t="s">
        <v>18778</v>
      </c>
      <c r="P4186" s="215" t="s">
        <v>18773</v>
      </c>
      <c r="Q4186" s="215" t="s">
        <v>18774</v>
      </c>
    </row>
    <row r="4187" spans="1:17" s="208" customFormat="1" ht="12">
      <c r="A4187" s="209" t="str">
        <f t="shared" si="130"/>
        <v>2810285011083937593</v>
      </c>
      <c r="B4187" s="210" t="s">
        <v>19603</v>
      </c>
      <c r="C4187" s="211" t="s">
        <v>263</v>
      </c>
      <c r="D4187" s="211" t="s">
        <v>263</v>
      </c>
      <c r="E4187" s="211" t="s">
        <v>262</v>
      </c>
      <c r="F4187" s="211" t="s">
        <v>262</v>
      </c>
      <c r="G4187" s="211" t="s">
        <v>1940</v>
      </c>
      <c r="H4187" s="212" t="s">
        <v>3120</v>
      </c>
      <c r="I4187" s="213" t="s">
        <v>264</v>
      </c>
      <c r="J4187" s="201" t="str">
        <f t="shared" si="131"/>
        <v>0791</v>
      </c>
      <c r="K4187" s="209"/>
      <c r="L4187" s="209"/>
      <c r="M4187" s="214"/>
      <c r="N4187" s="209" t="s">
        <v>18765</v>
      </c>
      <c r="O4187" s="215" t="s">
        <v>18766</v>
      </c>
      <c r="P4187" s="215" t="s">
        <v>18937</v>
      </c>
      <c r="Q4187" s="215" t="s">
        <v>18938</v>
      </c>
    </row>
    <row r="4188" spans="1:17" s="208" customFormat="1" ht="12">
      <c r="A4188" s="209" t="str">
        <f t="shared" si="130"/>
        <v>2810285021083937593</v>
      </c>
      <c r="B4188" s="210" t="s">
        <v>19603</v>
      </c>
      <c r="C4188" s="211" t="s">
        <v>263</v>
      </c>
      <c r="D4188" s="211" t="s">
        <v>263</v>
      </c>
      <c r="E4188" s="211" t="s">
        <v>3567</v>
      </c>
      <c r="F4188" s="211" t="s">
        <v>262</v>
      </c>
      <c r="G4188" s="211" t="s">
        <v>1940</v>
      </c>
      <c r="H4188" s="212" t="s">
        <v>3120</v>
      </c>
      <c r="I4188" s="213" t="s">
        <v>264</v>
      </c>
      <c r="J4188" s="201" t="str">
        <f t="shared" si="131"/>
        <v>0791</v>
      </c>
      <c r="K4188" s="209"/>
      <c r="L4188" s="209"/>
      <c r="M4188" s="214"/>
      <c r="N4188" s="209" t="s">
        <v>18765</v>
      </c>
      <c r="O4188" s="215" t="s">
        <v>18766</v>
      </c>
      <c r="P4188" s="215" t="s">
        <v>18937</v>
      </c>
      <c r="Q4188" s="215" t="s">
        <v>18938</v>
      </c>
    </row>
    <row r="4189" spans="1:17" s="208" customFormat="1" ht="12">
      <c r="A4189" s="209" t="str">
        <f t="shared" si="130"/>
        <v>##1083937593</v>
      </c>
      <c r="B4189" s="210" t="s">
        <v>19603</v>
      </c>
      <c r="C4189" s="211" t="s">
        <v>263</v>
      </c>
      <c r="D4189" s="211" t="s">
        <v>263</v>
      </c>
      <c r="E4189" s="211" t="s">
        <v>3649</v>
      </c>
      <c r="F4189" s="211" t="s">
        <v>262</v>
      </c>
      <c r="G4189" s="211" t="s">
        <v>1940</v>
      </c>
      <c r="H4189" s="212" t="s">
        <v>3120</v>
      </c>
      <c r="I4189" s="213" t="s">
        <v>264</v>
      </c>
      <c r="J4189" s="201" t="str">
        <f t="shared" si="131"/>
        <v>0791</v>
      </c>
      <c r="K4189" s="209"/>
      <c r="L4189" s="209"/>
      <c r="M4189" s="214"/>
      <c r="N4189" s="209" t="s">
        <v>18765</v>
      </c>
      <c r="O4189" s="215" t="s">
        <v>18766</v>
      </c>
      <c r="P4189" s="215" t="s">
        <v>18937</v>
      </c>
      <c r="Q4189" s="215" t="s">
        <v>18938</v>
      </c>
    </row>
    <row r="4190" spans="1:17" s="208" customFormat="1" ht="12">
      <c r="A4190" s="209" t="str">
        <f t="shared" si="130"/>
        <v>7W-0031939200011083937593</v>
      </c>
      <c r="B4190" s="210" t="s">
        <v>19603</v>
      </c>
      <c r="C4190" s="211" t="s">
        <v>263</v>
      </c>
      <c r="D4190" s="211" t="s">
        <v>263</v>
      </c>
      <c r="E4190" s="211" t="s">
        <v>18176</v>
      </c>
      <c r="F4190" s="211" t="s">
        <v>262</v>
      </c>
      <c r="G4190" s="211" t="s">
        <v>1940</v>
      </c>
      <c r="H4190" s="212" t="s">
        <v>3120</v>
      </c>
      <c r="I4190" s="213" t="s">
        <v>264</v>
      </c>
      <c r="J4190" s="201" t="str">
        <f t="shared" si="131"/>
        <v>0791</v>
      </c>
      <c r="K4190" s="209"/>
      <c r="L4190" s="209"/>
      <c r="M4190" s="214"/>
      <c r="N4190" s="209" t="s">
        <v>18765</v>
      </c>
      <c r="O4190" s="215" t="s">
        <v>18766</v>
      </c>
      <c r="P4190" s="215" t="s">
        <v>18937</v>
      </c>
      <c r="Q4190" s="215" t="s">
        <v>18938</v>
      </c>
    </row>
    <row r="4191" spans="1:17" s="208" customFormat="1" ht="12">
      <c r="A4191" s="209" t="str">
        <f t="shared" si="130"/>
        <v>2812190011407990088</v>
      </c>
      <c r="B4191" s="210" t="s">
        <v>19604</v>
      </c>
      <c r="C4191" s="211" t="s">
        <v>421</v>
      </c>
      <c r="D4191" s="211" t="s">
        <v>421</v>
      </c>
      <c r="E4191" s="211" t="s">
        <v>420</v>
      </c>
      <c r="F4191" s="211" t="s">
        <v>420</v>
      </c>
      <c r="G4191" s="211" t="s">
        <v>1757</v>
      </c>
      <c r="H4191" s="212" t="s">
        <v>1756</v>
      </c>
      <c r="I4191" s="213" t="s">
        <v>422</v>
      </c>
      <c r="J4191" s="201" t="str">
        <f t="shared" si="131"/>
        <v>0792</v>
      </c>
      <c r="K4191" s="209"/>
      <c r="L4191" s="209"/>
      <c r="M4191" s="214"/>
      <c r="N4191" s="209" t="s">
        <v>18765</v>
      </c>
      <c r="O4191" s="215" t="s">
        <v>18766</v>
      </c>
      <c r="P4191" s="215" t="s">
        <v>18800</v>
      </c>
      <c r="Q4191" s="215" t="s">
        <v>18801</v>
      </c>
    </row>
    <row r="4192" spans="1:17" s="208" customFormat="1" ht="12">
      <c r="A4192" s="209" t="str">
        <f t="shared" si="130"/>
        <v>2812190021407990088</v>
      </c>
      <c r="B4192" s="210" t="s">
        <v>19604</v>
      </c>
      <c r="C4192" s="211" t="s">
        <v>421</v>
      </c>
      <c r="D4192" s="211" t="s">
        <v>421</v>
      </c>
      <c r="E4192" s="211" t="s">
        <v>18177</v>
      </c>
      <c r="F4192" s="211" t="s">
        <v>420</v>
      </c>
      <c r="G4192" s="211" t="s">
        <v>1757</v>
      </c>
      <c r="H4192" s="212" t="s">
        <v>1756</v>
      </c>
      <c r="I4192" s="213" t="s">
        <v>422</v>
      </c>
      <c r="J4192" s="201" t="str">
        <f t="shared" si="131"/>
        <v>0792</v>
      </c>
      <c r="K4192" s="209"/>
      <c r="L4192" s="209"/>
      <c r="M4192" s="214"/>
      <c r="N4192" s="209" t="s">
        <v>18765</v>
      </c>
      <c r="O4192" s="215" t="s">
        <v>18766</v>
      </c>
      <c r="P4192" s="215" t="s">
        <v>18800</v>
      </c>
      <c r="Q4192" s="215" t="s">
        <v>18801</v>
      </c>
    </row>
    <row r="4193" spans="1:19" ht="12">
      <c r="A4193" s="209" t="str">
        <f t="shared" si="130"/>
        <v>##1407990088</v>
      </c>
      <c r="B4193" s="210" t="s">
        <v>19604</v>
      </c>
      <c r="C4193" s="211" t="s">
        <v>421</v>
      </c>
      <c r="D4193" s="211" t="s">
        <v>421</v>
      </c>
      <c r="E4193" s="211" t="s">
        <v>3649</v>
      </c>
      <c r="F4193" s="211" t="s">
        <v>420</v>
      </c>
      <c r="G4193" s="211" t="s">
        <v>1757</v>
      </c>
      <c r="H4193" s="212" t="s">
        <v>1756</v>
      </c>
      <c r="I4193" s="213" t="s">
        <v>422</v>
      </c>
      <c r="J4193" s="201" t="str">
        <f t="shared" si="131"/>
        <v>0792</v>
      </c>
      <c r="K4193" s="209"/>
      <c r="L4193" s="209"/>
      <c r="M4193" s="214"/>
      <c r="N4193" s="209" t="s">
        <v>18765</v>
      </c>
      <c r="O4193" s="215" t="s">
        <v>18766</v>
      </c>
      <c r="P4193" s="215" t="s">
        <v>18800</v>
      </c>
      <c r="Q4193" s="215" t="s">
        <v>18801</v>
      </c>
      <c r="S4193" s="208"/>
    </row>
    <row r="4194" spans="1:19" ht="12">
      <c r="A4194" s="209" t="str">
        <f t="shared" si="130"/>
        <v>0224933011538130737</v>
      </c>
      <c r="B4194" s="210" t="s">
        <v>19605</v>
      </c>
      <c r="C4194" s="211" t="s">
        <v>18178</v>
      </c>
      <c r="D4194" s="211" t="s">
        <v>818</v>
      </c>
      <c r="E4194" s="211" t="s">
        <v>18179</v>
      </c>
      <c r="F4194" s="211" t="s">
        <v>23249</v>
      </c>
      <c r="G4194" s="211" t="s">
        <v>1977</v>
      </c>
      <c r="H4194" s="212" t="s">
        <v>3285</v>
      </c>
      <c r="I4194" s="213" t="s">
        <v>19606</v>
      </c>
      <c r="J4194" s="201" t="str">
        <f t="shared" si="131"/>
        <v>0794</v>
      </c>
      <c r="K4194" s="240" t="s">
        <v>17265</v>
      </c>
      <c r="L4194" s="240" t="s">
        <v>13094</v>
      </c>
      <c r="M4194" s="214">
        <v>44096</v>
      </c>
      <c r="N4194" s="209" t="s">
        <v>18777</v>
      </c>
      <c r="O4194" s="215" t="s">
        <v>18778</v>
      </c>
      <c r="P4194" s="215" t="s">
        <v>18773</v>
      </c>
      <c r="Q4194" s="215" t="s">
        <v>18774</v>
      </c>
      <c r="S4194" s="208"/>
    </row>
    <row r="4195" spans="1:19" ht="12">
      <c r="A4195" s="209" t="str">
        <f t="shared" si="130"/>
        <v>1352387031538130737</v>
      </c>
      <c r="B4195" s="210" t="s">
        <v>19605</v>
      </c>
      <c r="C4195" s="211" t="s">
        <v>18178</v>
      </c>
      <c r="D4195" s="211" t="s">
        <v>818</v>
      </c>
      <c r="E4195" s="211" t="s">
        <v>18181</v>
      </c>
      <c r="F4195" s="211" t="s">
        <v>23249</v>
      </c>
      <c r="G4195" s="211" t="s">
        <v>1977</v>
      </c>
      <c r="H4195" s="212" t="s">
        <v>3285</v>
      </c>
      <c r="I4195" s="213" t="s">
        <v>19606</v>
      </c>
      <c r="J4195" s="201" t="str">
        <f t="shared" si="131"/>
        <v>0794</v>
      </c>
      <c r="K4195" s="240" t="s">
        <v>17265</v>
      </c>
      <c r="L4195" s="240" t="s">
        <v>13094</v>
      </c>
      <c r="M4195" s="214">
        <v>44096</v>
      </c>
      <c r="N4195" s="209" t="s">
        <v>18777</v>
      </c>
      <c r="O4195" s="215" t="s">
        <v>18778</v>
      </c>
      <c r="P4195" s="215" t="s">
        <v>18773</v>
      </c>
      <c r="Q4195" s="215" t="s">
        <v>18774</v>
      </c>
      <c r="S4195" s="208"/>
    </row>
    <row r="4196" spans="1:19" ht="12">
      <c r="A4196" s="209" t="str">
        <f t="shared" si="130"/>
        <v>1352387061225289499</v>
      </c>
      <c r="B4196" s="210" t="s">
        <v>19605</v>
      </c>
      <c r="C4196" s="211" t="s">
        <v>818</v>
      </c>
      <c r="D4196" s="211" t="s">
        <v>818</v>
      </c>
      <c r="E4196" s="211" t="s">
        <v>18182</v>
      </c>
      <c r="F4196" s="211" t="s">
        <v>23249</v>
      </c>
      <c r="G4196" s="211" t="s">
        <v>1977</v>
      </c>
      <c r="H4196" s="212" t="s">
        <v>3285</v>
      </c>
      <c r="I4196" s="213" t="s">
        <v>19606</v>
      </c>
      <c r="J4196" s="201" t="str">
        <f t="shared" si="131"/>
        <v>0794</v>
      </c>
      <c r="K4196" s="240" t="s">
        <v>17265</v>
      </c>
      <c r="L4196" s="240" t="s">
        <v>13094</v>
      </c>
      <c r="M4196" s="214">
        <v>44096</v>
      </c>
      <c r="N4196" s="209" t="s">
        <v>18777</v>
      </c>
      <c r="O4196" s="215" t="s">
        <v>18778</v>
      </c>
      <c r="P4196" s="215" t="s">
        <v>18773</v>
      </c>
      <c r="Q4196" s="215" t="s">
        <v>18774</v>
      </c>
      <c r="S4196" s="208"/>
    </row>
    <row r="4197" spans="1:19" ht="12">
      <c r="A4197" s="209" t="str">
        <f t="shared" si="130"/>
        <v>1352387061538130737</v>
      </c>
      <c r="B4197" s="210" t="s">
        <v>19605</v>
      </c>
      <c r="C4197" s="211" t="s">
        <v>18178</v>
      </c>
      <c r="D4197" s="211" t="s">
        <v>818</v>
      </c>
      <c r="E4197" s="211" t="s">
        <v>18182</v>
      </c>
      <c r="F4197" s="211" t="s">
        <v>23249</v>
      </c>
      <c r="G4197" s="211" t="s">
        <v>1977</v>
      </c>
      <c r="H4197" s="212" t="s">
        <v>3285</v>
      </c>
      <c r="I4197" s="213" t="s">
        <v>19606</v>
      </c>
      <c r="J4197" s="201" t="str">
        <f t="shared" si="131"/>
        <v>0794</v>
      </c>
      <c r="K4197" s="240" t="s">
        <v>17265</v>
      </c>
      <c r="L4197" s="240" t="s">
        <v>13094</v>
      </c>
      <c r="M4197" s="214">
        <v>44096</v>
      </c>
      <c r="N4197" s="209" t="s">
        <v>18777</v>
      </c>
      <c r="O4197" s="215" t="s">
        <v>18778</v>
      </c>
      <c r="P4197" s="215" t="s">
        <v>18773</v>
      </c>
      <c r="Q4197" s="215" t="s">
        <v>18774</v>
      </c>
      <c r="S4197" s="208"/>
    </row>
    <row r="4198" spans="1:19" ht="12">
      <c r="A4198" s="209" t="str">
        <f t="shared" si="130"/>
        <v>2815144011225289499</v>
      </c>
      <c r="B4198" s="210" t="s">
        <v>19605</v>
      </c>
      <c r="C4198" s="211" t="s">
        <v>818</v>
      </c>
      <c r="D4198" s="211" t="s">
        <v>818</v>
      </c>
      <c r="E4198" s="211" t="s">
        <v>817</v>
      </c>
      <c r="F4198" s="211" t="s">
        <v>23249</v>
      </c>
      <c r="G4198" s="211" t="s">
        <v>1977</v>
      </c>
      <c r="H4198" s="212" t="s">
        <v>3285</v>
      </c>
      <c r="I4198" s="213" t="s">
        <v>19606</v>
      </c>
      <c r="J4198" s="201" t="str">
        <f t="shared" si="131"/>
        <v>0794</v>
      </c>
      <c r="K4198" s="240" t="s">
        <v>17265</v>
      </c>
      <c r="L4198" s="240" t="s">
        <v>13094</v>
      </c>
      <c r="M4198" s="214">
        <v>44096</v>
      </c>
      <c r="N4198" s="209" t="s">
        <v>18777</v>
      </c>
      <c r="O4198" s="215" t="s">
        <v>18778</v>
      </c>
      <c r="P4198" s="215" t="s">
        <v>18773</v>
      </c>
      <c r="Q4198" s="215" t="s">
        <v>18774</v>
      </c>
      <c r="S4198" s="208"/>
    </row>
    <row r="4199" spans="1:19" ht="12">
      <c r="A4199" s="209" t="str">
        <f t="shared" si="130"/>
        <v>2815144021225289499</v>
      </c>
      <c r="B4199" s="210" t="s">
        <v>19605</v>
      </c>
      <c r="C4199" s="211" t="s">
        <v>818</v>
      </c>
      <c r="D4199" s="211" t="s">
        <v>818</v>
      </c>
      <c r="E4199" s="211" t="s">
        <v>18183</v>
      </c>
      <c r="F4199" s="211" t="s">
        <v>23249</v>
      </c>
      <c r="G4199" s="211" t="s">
        <v>1977</v>
      </c>
      <c r="H4199" s="212" t="s">
        <v>3285</v>
      </c>
      <c r="I4199" s="213" t="s">
        <v>19606</v>
      </c>
      <c r="J4199" s="201" t="str">
        <f t="shared" si="131"/>
        <v>0794</v>
      </c>
      <c r="K4199" s="240" t="s">
        <v>17265</v>
      </c>
      <c r="L4199" s="240" t="s">
        <v>13094</v>
      </c>
      <c r="M4199" s="214">
        <v>44096</v>
      </c>
      <c r="N4199" s="209" t="s">
        <v>18777</v>
      </c>
      <c r="O4199" s="215" t="s">
        <v>18778</v>
      </c>
      <c r="P4199" s="215" t="s">
        <v>18773</v>
      </c>
      <c r="Q4199" s="215" t="s">
        <v>18774</v>
      </c>
      <c r="S4199" s="208"/>
    </row>
    <row r="4200" spans="1:19" ht="12">
      <c r="A4200" s="209" t="str">
        <f t="shared" si="130"/>
        <v>##1225289499</v>
      </c>
      <c r="B4200" s="210" t="s">
        <v>19605</v>
      </c>
      <c r="C4200" s="211" t="s">
        <v>818</v>
      </c>
      <c r="D4200" s="211" t="s">
        <v>818</v>
      </c>
      <c r="E4200" s="211" t="s">
        <v>3649</v>
      </c>
      <c r="F4200" s="211" t="s">
        <v>23249</v>
      </c>
      <c r="G4200" s="211" t="s">
        <v>1977</v>
      </c>
      <c r="H4200" s="212" t="s">
        <v>3285</v>
      </c>
      <c r="I4200" s="213" t="s">
        <v>19606</v>
      </c>
      <c r="J4200" s="201" t="str">
        <f t="shared" si="131"/>
        <v>0794</v>
      </c>
      <c r="K4200" s="240" t="s">
        <v>17265</v>
      </c>
      <c r="L4200" s="240" t="s">
        <v>13094</v>
      </c>
      <c r="M4200" s="214">
        <v>44096</v>
      </c>
      <c r="N4200" s="209" t="s">
        <v>18777</v>
      </c>
      <c r="O4200" s="215" t="s">
        <v>18778</v>
      </c>
      <c r="P4200" s="215" t="s">
        <v>18773</v>
      </c>
      <c r="Q4200" s="215" t="s">
        <v>18774</v>
      </c>
      <c r="S4200" s="208"/>
    </row>
    <row r="4201" spans="1:19" ht="12">
      <c r="A4201" s="209" t="str">
        <f t="shared" si="130"/>
        <v>06-SUP00000042261225289499</v>
      </c>
      <c r="B4201" s="210" t="s">
        <v>19605</v>
      </c>
      <c r="C4201" s="211" t="s">
        <v>818</v>
      </c>
      <c r="D4201" s="211" t="s">
        <v>818</v>
      </c>
      <c r="E4201" s="211" t="s">
        <v>18180</v>
      </c>
      <c r="F4201" s="211" t="s">
        <v>23249</v>
      </c>
      <c r="G4201" s="211" t="s">
        <v>1977</v>
      </c>
      <c r="H4201" s="212" t="s">
        <v>3285</v>
      </c>
      <c r="I4201" s="213" t="s">
        <v>19606</v>
      </c>
      <c r="J4201" s="201" t="str">
        <f t="shared" si="131"/>
        <v>0794</v>
      </c>
      <c r="K4201" s="240" t="s">
        <v>17265</v>
      </c>
      <c r="L4201" s="240" t="s">
        <v>13094</v>
      </c>
      <c r="M4201" s="214">
        <v>44096</v>
      </c>
      <c r="N4201" s="209" t="s">
        <v>18777</v>
      </c>
      <c r="O4201" s="215" t="s">
        <v>18778</v>
      </c>
      <c r="P4201" s="215" t="s">
        <v>18773</v>
      </c>
      <c r="Q4201" s="215" t="s">
        <v>18774</v>
      </c>
      <c r="S4201" s="208"/>
    </row>
    <row r="4202" spans="1:19" ht="12">
      <c r="A4202" s="209" t="str">
        <f t="shared" si="130"/>
        <v>2815144021225289499</v>
      </c>
      <c r="B4202" s="210" t="s">
        <v>19605</v>
      </c>
      <c r="C4202" s="211" t="s">
        <v>818</v>
      </c>
      <c r="D4202" s="211" t="s">
        <v>818</v>
      </c>
      <c r="E4202" s="211" t="s">
        <v>18183</v>
      </c>
      <c r="F4202" s="211" t="s">
        <v>23249</v>
      </c>
      <c r="G4202" s="211" t="s">
        <v>1977</v>
      </c>
      <c r="H4202" s="212" t="s">
        <v>3285</v>
      </c>
      <c r="I4202" s="213" t="s">
        <v>19606</v>
      </c>
      <c r="J4202" s="201" t="str">
        <f t="shared" si="131"/>
        <v>0794</v>
      </c>
      <c r="K4202" s="240" t="s">
        <v>23250</v>
      </c>
      <c r="L4202" s="240" t="s">
        <v>23211</v>
      </c>
      <c r="M4202" s="214">
        <v>44860</v>
      </c>
      <c r="N4202" s="209"/>
      <c r="O4202" s="215"/>
      <c r="P4202" s="215"/>
      <c r="Q4202" s="215"/>
      <c r="S4202" s="208"/>
    </row>
    <row r="4203" spans="1:19" ht="15">
      <c r="A4203" s="209" t="str">
        <f>E4203&amp;C4203</f>
        <v>2815144031225289499</v>
      </c>
      <c r="B4203" s="210" t="s">
        <v>19605</v>
      </c>
      <c r="C4203" s="211" t="s">
        <v>818</v>
      </c>
      <c r="D4203" s="211" t="s">
        <v>818</v>
      </c>
      <c r="E4203" s="266" t="s">
        <v>23251</v>
      </c>
      <c r="F4203" s="211" t="s">
        <v>23249</v>
      </c>
      <c r="G4203" s="211" t="s">
        <v>1977</v>
      </c>
      <c r="H4203" s="212" t="s">
        <v>3285</v>
      </c>
      <c r="I4203" s="213" t="s">
        <v>19606</v>
      </c>
      <c r="J4203" s="201" t="str">
        <f>B4203</f>
        <v>0794</v>
      </c>
      <c r="K4203" s="240" t="s">
        <v>23252</v>
      </c>
      <c r="L4203" s="240" t="s">
        <v>23204</v>
      </c>
      <c r="M4203" s="214">
        <v>44830</v>
      </c>
      <c r="N4203" s="209" t="s">
        <v>18777</v>
      </c>
      <c r="O4203" s="215" t="s">
        <v>18778</v>
      </c>
      <c r="P4203" s="215" t="s">
        <v>18773</v>
      </c>
      <c r="Q4203" s="215" t="s">
        <v>18774</v>
      </c>
    </row>
    <row r="4204" spans="1:19" ht="13.15" customHeight="1">
      <c r="A4204" s="209" t="str">
        <f>E4204&amp;C4204</f>
        <v>2815144031225289499</v>
      </c>
      <c r="B4204" s="277" t="s">
        <v>19605</v>
      </c>
      <c r="C4204" s="211" t="s">
        <v>818</v>
      </c>
      <c r="D4204" s="211" t="s">
        <v>818</v>
      </c>
      <c r="E4204" s="266" t="s">
        <v>23251</v>
      </c>
      <c r="F4204" s="211" t="s">
        <v>23249</v>
      </c>
      <c r="G4204" s="211" t="s">
        <v>1977</v>
      </c>
      <c r="H4204" s="212" t="s">
        <v>3285</v>
      </c>
      <c r="I4204" s="213" t="s">
        <v>19606</v>
      </c>
      <c r="J4204" s="278" t="str">
        <f>B4204</f>
        <v>0794</v>
      </c>
      <c r="K4204" s="267" t="s">
        <v>23253</v>
      </c>
      <c r="L4204" s="267" t="s">
        <v>23254</v>
      </c>
      <c r="M4204" s="231">
        <v>44867</v>
      </c>
      <c r="N4204" s="279" t="s">
        <v>14952</v>
      </c>
      <c r="O4204" s="215" t="s">
        <v>18778</v>
      </c>
      <c r="P4204" s="279" t="s">
        <v>23255</v>
      </c>
      <c r="Q4204" s="279" t="s">
        <v>23256</v>
      </c>
    </row>
    <row r="4205" spans="1:19" ht="12">
      <c r="A4205" s="209" t="str">
        <f t="shared" si="130"/>
        <v>1787376031407882962</v>
      </c>
      <c r="B4205" s="201" t="s">
        <v>19607</v>
      </c>
      <c r="C4205" s="202" t="s">
        <v>18190</v>
      </c>
      <c r="D4205" s="202" t="s">
        <v>18184</v>
      </c>
      <c r="E4205" s="202" t="s">
        <v>18185</v>
      </c>
      <c r="F4205" s="202" t="s">
        <v>18186</v>
      </c>
      <c r="G4205" s="202" t="s">
        <v>18187</v>
      </c>
      <c r="H4205" s="204" t="s">
        <v>18188</v>
      </c>
      <c r="I4205" s="205" t="s">
        <v>19608</v>
      </c>
      <c r="J4205" s="201" t="str">
        <f t="shared" si="131"/>
        <v>0795</v>
      </c>
      <c r="K4205" s="200"/>
      <c r="L4205" s="200"/>
      <c r="M4205" s="206"/>
      <c r="N4205" s="200" t="s">
        <v>18884</v>
      </c>
      <c r="O4205" s="207" t="s">
        <v>18885</v>
      </c>
      <c r="P4205" s="207" t="s">
        <v>18886</v>
      </c>
      <c r="Q4205" s="207" t="s">
        <v>18887</v>
      </c>
      <c r="S4205" s="208"/>
    </row>
    <row r="4206" spans="1:19" ht="12">
      <c r="A4206" s="209" t="str">
        <f t="shared" si="130"/>
        <v>1787376031669796777</v>
      </c>
      <c r="B4206" s="210" t="s">
        <v>19607</v>
      </c>
      <c r="C4206" s="211" t="s">
        <v>18184</v>
      </c>
      <c r="D4206" s="211" t="s">
        <v>18184</v>
      </c>
      <c r="E4206" s="211" t="s">
        <v>18185</v>
      </c>
      <c r="F4206" s="211" t="s">
        <v>18186</v>
      </c>
      <c r="G4206" s="211" t="s">
        <v>18187</v>
      </c>
      <c r="H4206" s="212" t="s">
        <v>18188</v>
      </c>
      <c r="I4206" s="213" t="s">
        <v>19608</v>
      </c>
      <c r="J4206" s="201" t="str">
        <f t="shared" si="131"/>
        <v>0795</v>
      </c>
      <c r="K4206" s="209"/>
      <c r="L4206" s="209"/>
      <c r="M4206" s="214"/>
      <c r="N4206" s="209" t="s">
        <v>18884</v>
      </c>
      <c r="O4206" s="215" t="s">
        <v>18885</v>
      </c>
      <c r="P4206" s="215" t="s">
        <v>18886</v>
      </c>
      <c r="Q4206" s="215" t="s">
        <v>18887</v>
      </c>
      <c r="S4206" s="208"/>
    </row>
    <row r="4207" spans="1:19" ht="12">
      <c r="A4207" s="209" t="str">
        <f t="shared" si="130"/>
        <v>2819294011669796777</v>
      </c>
      <c r="B4207" s="210" t="s">
        <v>19607</v>
      </c>
      <c r="C4207" s="211" t="s">
        <v>18184</v>
      </c>
      <c r="D4207" s="211" t="s">
        <v>18184</v>
      </c>
      <c r="E4207" s="211" t="s">
        <v>18186</v>
      </c>
      <c r="F4207" s="211" t="s">
        <v>18186</v>
      </c>
      <c r="G4207" s="211" t="s">
        <v>18187</v>
      </c>
      <c r="H4207" s="212" t="s">
        <v>18188</v>
      </c>
      <c r="I4207" s="213" t="s">
        <v>19608</v>
      </c>
      <c r="J4207" s="201" t="str">
        <f t="shared" si="131"/>
        <v>0795</v>
      </c>
      <c r="K4207" s="209"/>
      <c r="L4207" s="209"/>
      <c r="M4207" s="214"/>
      <c r="N4207" s="209" t="s">
        <v>18884</v>
      </c>
      <c r="O4207" s="215" t="s">
        <v>18885</v>
      </c>
      <c r="P4207" s="215" t="s">
        <v>18886</v>
      </c>
      <c r="Q4207" s="215" t="s">
        <v>18887</v>
      </c>
      <c r="S4207" s="208"/>
    </row>
    <row r="4208" spans="1:19" ht="12">
      <c r="A4208" s="209" t="str">
        <f t="shared" si="130"/>
        <v>2819294021669796777</v>
      </c>
      <c r="B4208" s="210" t="s">
        <v>19607</v>
      </c>
      <c r="C4208" s="211" t="s">
        <v>18184</v>
      </c>
      <c r="D4208" s="211" t="s">
        <v>18184</v>
      </c>
      <c r="E4208" s="211" t="s">
        <v>18189</v>
      </c>
      <c r="F4208" s="211" t="s">
        <v>18186</v>
      </c>
      <c r="G4208" s="211" t="s">
        <v>18187</v>
      </c>
      <c r="H4208" s="212" t="s">
        <v>18188</v>
      </c>
      <c r="I4208" s="213" t="s">
        <v>19608</v>
      </c>
      <c r="J4208" s="201" t="str">
        <f t="shared" si="131"/>
        <v>0795</v>
      </c>
      <c r="K4208" s="209" t="s">
        <v>13915</v>
      </c>
      <c r="L4208" s="209" t="s">
        <v>13094</v>
      </c>
      <c r="M4208" s="214">
        <v>44084</v>
      </c>
      <c r="N4208" s="209" t="s">
        <v>18884</v>
      </c>
      <c r="O4208" s="215" t="s">
        <v>18885</v>
      </c>
      <c r="P4208" s="215" t="s">
        <v>18886</v>
      </c>
      <c r="Q4208" s="215" t="s">
        <v>18887</v>
      </c>
      <c r="S4208" s="208"/>
    </row>
    <row r="4209" spans="1:17" s="208" customFormat="1" ht="12">
      <c r="A4209" s="209" t="str">
        <f t="shared" si="130"/>
        <v>2822686011386882488</v>
      </c>
      <c r="B4209" s="210" t="s">
        <v>19609</v>
      </c>
      <c r="C4209" s="211" t="s">
        <v>20</v>
      </c>
      <c r="D4209" s="211" t="s">
        <v>20</v>
      </c>
      <c r="E4209" s="211" t="s">
        <v>19</v>
      </c>
      <c r="F4209" s="211" t="s">
        <v>19</v>
      </c>
      <c r="G4209" s="211" t="s">
        <v>2258</v>
      </c>
      <c r="H4209" s="212" t="s">
        <v>18191</v>
      </c>
      <c r="I4209" s="213" t="s">
        <v>21</v>
      </c>
      <c r="J4209" s="201" t="str">
        <f t="shared" si="131"/>
        <v>0796</v>
      </c>
      <c r="K4209" s="209"/>
      <c r="L4209" s="209"/>
      <c r="M4209" s="214"/>
      <c r="N4209" s="209" t="s">
        <v>18765</v>
      </c>
      <c r="O4209" s="215" t="s">
        <v>18766</v>
      </c>
      <c r="P4209" s="215" t="s">
        <v>18812</v>
      </c>
      <c r="Q4209" s="215" t="s">
        <v>18813</v>
      </c>
    </row>
    <row r="4210" spans="1:17" s="208" customFormat="1" ht="12">
      <c r="A4210" s="209" t="str">
        <f t="shared" si="130"/>
        <v>2822686021386882488</v>
      </c>
      <c r="B4210" s="210" t="s">
        <v>19609</v>
      </c>
      <c r="C4210" s="211" t="s">
        <v>20</v>
      </c>
      <c r="D4210" s="211" t="s">
        <v>20</v>
      </c>
      <c r="E4210" s="211" t="s">
        <v>18192</v>
      </c>
      <c r="F4210" s="211" t="s">
        <v>19</v>
      </c>
      <c r="G4210" s="211" t="s">
        <v>2258</v>
      </c>
      <c r="H4210" s="212" t="s">
        <v>18191</v>
      </c>
      <c r="I4210" s="213" t="s">
        <v>21</v>
      </c>
      <c r="J4210" s="201" t="str">
        <f t="shared" si="131"/>
        <v>0796</v>
      </c>
      <c r="K4210" s="209"/>
      <c r="L4210" s="209"/>
      <c r="M4210" s="214"/>
      <c r="N4210" s="209" t="s">
        <v>18765</v>
      </c>
      <c r="O4210" s="215" t="s">
        <v>18766</v>
      </c>
      <c r="P4210" s="215" t="s">
        <v>18812</v>
      </c>
      <c r="Q4210" s="215" t="s">
        <v>18813</v>
      </c>
    </row>
    <row r="4211" spans="1:17" s="208" customFormat="1" ht="12">
      <c r="A4211" s="209" t="str">
        <f t="shared" si="130"/>
        <v>##1386882488</v>
      </c>
      <c r="B4211" s="210" t="s">
        <v>19609</v>
      </c>
      <c r="C4211" s="211" t="s">
        <v>20</v>
      </c>
      <c r="D4211" s="211" t="s">
        <v>20</v>
      </c>
      <c r="E4211" s="211" t="s">
        <v>3649</v>
      </c>
      <c r="F4211" s="211" t="s">
        <v>19</v>
      </c>
      <c r="G4211" s="211" t="s">
        <v>2258</v>
      </c>
      <c r="H4211" s="212" t="s">
        <v>18191</v>
      </c>
      <c r="I4211" s="213" t="s">
        <v>21</v>
      </c>
      <c r="J4211" s="201" t="str">
        <f t="shared" si="131"/>
        <v>0796</v>
      </c>
      <c r="K4211" s="209"/>
      <c r="L4211" s="209"/>
      <c r="M4211" s="214"/>
      <c r="N4211" s="209" t="s">
        <v>18765</v>
      </c>
      <c r="O4211" s="215" t="s">
        <v>18766</v>
      </c>
      <c r="P4211" s="215" t="s">
        <v>18812</v>
      </c>
      <c r="Q4211" s="215" t="s">
        <v>18813</v>
      </c>
    </row>
    <row r="4212" spans="1:17" s="208" customFormat="1" ht="12">
      <c r="A4212" s="209" t="str">
        <f t="shared" si="130"/>
        <v>2823221011407169196</v>
      </c>
      <c r="B4212" s="210" t="s">
        <v>19610</v>
      </c>
      <c r="C4212" s="211" t="s">
        <v>8</v>
      </c>
      <c r="D4212" s="211" t="s">
        <v>8</v>
      </c>
      <c r="E4212" s="211" t="s">
        <v>7</v>
      </c>
      <c r="F4212" s="211" t="s">
        <v>7</v>
      </c>
      <c r="G4212" s="211" t="s">
        <v>2271</v>
      </c>
      <c r="H4212" s="212" t="s">
        <v>2270</v>
      </c>
      <c r="I4212" s="213" t="s">
        <v>9</v>
      </c>
      <c r="J4212" s="201" t="str">
        <f t="shared" si="131"/>
        <v>0797</v>
      </c>
      <c r="K4212" s="209"/>
      <c r="L4212" s="209"/>
      <c r="M4212" s="214"/>
      <c r="N4212" s="209" t="s">
        <v>18765</v>
      </c>
      <c r="O4212" s="215" t="s">
        <v>18766</v>
      </c>
      <c r="P4212" s="215" t="s">
        <v>18767</v>
      </c>
      <c r="Q4212" s="215" t="s">
        <v>18768</v>
      </c>
    </row>
    <row r="4213" spans="1:17" s="208" customFormat="1" ht="12">
      <c r="A4213" s="209" t="str">
        <f t="shared" si="130"/>
        <v>2823221021407169196</v>
      </c>
      <c r="B4213" s="210" t="s">
        <v>19610</v>
      </c>
      <c r="C4213" s="211" t="s">
        <v>8</v>
      </c>
      <c r="D4213" s="211" t="s">
        <v>8</v>
      </c>
      <c r="E4213" s="211" t="s">
        <v>18193</v>
      </c>
      <c r="F4213" s="211" t="s">
        <v>7</v>
      </c>
      <c r="G4213" s="211" t="s">
        <v>2271</v>
      </c>
      <c r="H4213" s="212" t="s">
        <v>2270</v>
      </c>
      <c r="I4213" s="213" t="s">
        <v>9</v>
      </c>
      <c r="J4213" s="201" t="str">
        <f t="shared" si="131"/>
        <v>0797</v>
      </c>
      <c r="K4213" s="209"/>
      <c r="L4213" s="209"/>
      <c r="M4213" s="214"/>
      <c r="N4213" s="209" t="s">
        <v>18765</v>
      </c>
      <c r="O4213" s="215" t="s">
        <v>18766</v>
      </c>
      <c r="P4213" s="215" t="s">
        <v>18767</v>
      </c>
      <c r="Q4213" s="215" t="s">
        <v>18768</v>
      </c>
    </row>
    <row r="4214" spans="1:17" s="208" customFormat="1" ht="12">
      <c r="A4214" s="209" t="str">
        <f t="shared" si="130"/>
        <v>##1407169196</v>
      </c>
      <c r="B4214" s="210" t="s">
        <v>19610</v>
      </c>
      <c r="C4214" s="211" t="s">
        <v>8</v>
      </c>
      <c r="D4214" s="211" t="s">
        <v>8</v>
      </c>
      <c r="E4214" s="211" t="s">
        <v>3649</v>
      </c>
      <c r="F4214" s="211" t="s">
        <v>7</v>
      </c>
      <c r="G4214" s="211" t="s">
        <v>2271</v>
      </c>
      <c r="H4214" s="212" t="s">
        <v>2270</v>
      </c>
      <c r="I4214" s="213" t="s">
        <v>9</v>
      </c>
      <c r="J4214" s="201" t="str">
        <f t="shared" si="131"/>
        <v>0797</v>
      </c>
      <c r="K4214" s="209"/>
      <c r="L4214" s="209"/>
      <c r="M4214" s="214"/>
      <c r="N4214" s="209" t="s">
        <v>18765</v>
      </c>
      <c r="O4214" s="215" t="s">
        <v>18766</v>
      </c>
      <c r="P4214" s="215" t="s">
        <v>18767</v>
      </c>
      <c r="Q4214" s="215" t="s">
        <v>18768</v>
      </c>
    </row>
    <row r="4215" spans="1:17" s="208" customFormat="1" ht="12">
      <c r="A4215" s="209" t="str">
        <f t="shared" si="130"/>
        <v>2837619011578878245</v>
      </c>
      <c r="B4215" s="210" t="s">
        <v>19611</v>
      </c>
      <c r="C4215" s="211" t="s">
        <v>18194</v>
      </c>
      <c r="D4215" s="211" t="s">
        <v>18194</v>
      </c>
      <c r="E4215" s="211" t="s">
        <v>18195</v>
      </c>
      <c r="F4215" s="211" t="s">
        <v>18195</v>
      </c>
      <c r="G4215" s="211" t="s">
        <v>18196</v>
      </c>
      <c r="H4215" s="212" t="s">
        <v>18197</v>
      </c>
      <c r="I4215" s="213" t="s">
        <v>19612</v>
      </c>
      <c r="J4215" s="201" t="str">
        <f t="shared" si="131"/>
        <v>0798</v>
      </c>
      <c r="K4215" s="209"/>
      <c r="L4215" s="209"/>
      <c r="M4215" s="214"/>
      <c r="N4215" s="209" t="s">
        <v>18884</v>
      </c>
      <c r="O4215" s="215" t="s">
        <v>18885</v>
      </c>
      <c r="P4215" s="215" t="s">
        <v>18886</v>
      </c>
      <c r="Q4215" s="215" t="s">
        <v>18887</v>
      </c>
    </row>
    <row r="4216" spans="1:17" s="208" customFormat="1" ht="12">
      <c r="A4216" s="209" t="str">
        <f t="shared" si="130"/>
        <v>2837619021578878245</v>
      </c>
      <c r="B4216" s="210" t="s">
        <v>19611</v>
      </c>
      <c r="C4216" s="211" t="s">
        <v>18194</v>
      </c>
      <c r="D4216" s="211" t="s">
        <v>18194</v>
      </c>
      <c r="E4216" s="211" t="s">
        <v>18200</v>
      </c>
      <c r="F4216" s="211" t="s">
        <v>18195</v>
      </c>
      <c r="G4216" s="211" t="s">
        <v>18196</v>
      </c>
      <c r="H4216" s="212" t="s">
        <v>18197</v>
      </c>
      <c r="I4216" s="213" t="s">
        <v>19612</v>
      </c>
      <c r="J4216" s="201" t="str">
        <f t="shared" si="131"/>
        <v>0798</v>
      </c>
      <c r="K4216" s="209"/>
      <c r="L4216" s="209"/>
      <c r="M4216" s="214"/>
      <c r="N4216" s="209" t="s">
        <v>18884</v>
      </c>
      <c r="O4216" s="215" t="s">
        <v>18885</v>
      </c>
      <c r="P4216" s="215" t="s">
        <v>18886</v>
      </c>
      <c r="Q4216" s="215" t="s">
        <v>18887</v>
      </c>
    </row>
    <row r="4217" spans="1:17" s="208" customFormat="1" ht="12">
      <c r="A4217" s="209" t="str">
        <f t="shared" si="130"/>
        <v>3542151011720411713</v>
      </c>
      <c r="B4217" s="210" t="s">
        <v>19611</v>
      </c>
      <c r="C4217" s="211" t="s">
        <v>18198</v>
      </c>
      <c r="D4217" s="211" t="s">
        <v>18194</v>
      </c>
      <c r="E4217" s="211" t="s">
        <v>18201</v>
      </c>
      <c r="F4217" s="211" t="s">
        <v>18195</v>
      </c>
      <c r="G4217" s="211" t="s">
        <v>18196</v>
      </c>
      <c r="H4217" s="212" t="s">
        <v>18197</v>
      </c>
      <c r="I4217" s="213" t="s">
        <v>19612</v>
      </c>
      <c r="J4217" s="201" t="str">
        <f t="shared" si="131"/>
        <v>0798</v>
      </c>
      <c r="K4217" s="209"/>
      <c r="L4217" s="209"/>
      <c r="M4217" s="214"/>
      <c r="N4217" s="209" t="s">
        <v>18884</v>
      </c>
      <c r="O4217" s="215" t="s">
        <v>18885</v>
      </c>
      <c r="P4217" s="215" t="s">
        <v>18886</v>
      </c>
      <c r="Q4217" s="215" t="s">
        <v>18887</v>
      </c>
    </row>
    <row r="4218" spans="1:17" s="208" customFormat="1" ht="12">
      <c r="A4218" s="209" t="str">
        <f t="shared" si="130"/>
        <v>##1578878245</v>
      </c>
      <c r="B4218" s="210" t="s">
        <v>19611</v>
      </c>
      <c r="C4218" s="211" t="s">
        <v>18194</v>
      </c>
      <c r="D4218" s="211" t="s">
        <v>18194</v>
      </c>
      <c r="E4218" s="211" t="s">
        <v>3649</v>
      </c>
      <c r="F4218" s="211" t="s">
        <v>18195</v>
      </c>
      <c r="G4218" s="211" t="s">
        <v>18196</v>
      </c>
      <c r="H4218" s="212" t="s">
        <v>18197</v>
      </c>
      <c r="I4218" s="213" t="s">
        <v>19612</v>
      </c>
      <c r="J4218" s="201" t="str">
        <f t="shared" si="131"/>
        <v>0798</v>
      </c>
      <c r="K4218" s="209"/>
      <c r="L4218" s="209"/>
      <c r="M4218" s="214"/>
      <c r="N4218" s="209" t="s">
        <v>18884</v>
      </c>
      <c r="O4218" s="215" t="s">
        <v>18885</v>
      </c>
      <c r="P4218" s="215" t="s">
        <v>18886</v>
      </c>
      <c r="Q4218" s="215" t="s">
        <v>18887</v>
      </c>
    </row>
    <row r="4219" spans="1:17" s="208" customFormat="1" ht="12">
      <c r="A4219" s="209" t="str">
        <f t="shared" si="130"/>
        <v>1720411713MR1720411713</v>
      </c>
      <c r="B4219" s="210" t="s">
        <v>19611</v>
      </c>
      <c r="C4219" s="211" t="s">
        <v>18198</v>
      </c>
      <c r="D4219" s="211" t="s">
        <v>18194</v>
      </c>
      <c r="E4219" s="211" t="s">
        <v>18199</v>
      </c>
      <c r="F4219" s="211" t="s">
        <v>18195</v>
      </c>
      <c r="G4219" s="211" t="s">
        <v>18196</v>
      </c>
      <c r="H4219" s="212" t="s">
        <v>18197</v>
      </c>
      <c r="I4219" s="213" t="s">
        <v>19612</v>
      </c>
      <c r="J4219" s="201" t="str">
        <f t="shared" si="131"/>
        <v>0798</v>
      </c>
      <c r="K4219" s="209"/>
      <c r="L4219" s="209"/>
      <c r="M4219" s="214"/>
      <c r="N4219" s="209" t="s">
        <v>18884</v>
      </c>
      <c r="O4219" s="215" t="s">
        <v>18885</v>
      </c>
      <c r="P4219" s="215" t="s">
        <v>18886</v>
      </c>
      <c r="Q4219" s="215" t="s">
        <v>18887</v>
      </c>
    </row>
    <row r="4220" spans="1:17" s="208" customFormat="1" ht="12">
      <c r="A4220" s="209" t="str">
        <f t="shared" si="130"/>
        <v>6A-014661551578878245</v>
      </c>
      <c r="B4220" s="210" t="s">
        <v>19611</v>
      </c>
      <c r="C4220" s="211" t="s">
        <v>18194</v>
      </c>
      <c r="D4220" s="211" t="s">
        <v>18194</v>
      </c>
      <c r="E4220" s="211" t="s">
        <v>18202</v>
      </c>
      <c r="F4220" s="211" t="s">
        <v>18195</v>
      </c>
      <c r="G4220" s="211" t="s">
        <v>18196</v>
      </c>
      <c r="H4220" s="212" t="s">
        <v>18197</v>
      </c>
      <c r="I4220" s="213" t="s">
        <v>19612</v>
      </c>
      <c r="J4220" s="201" t="str">
        <f t="shared" si="131"/>
        <v>0798</v>
      </c>
      <c r="K4220" s="209"/>
      <c r="L4220" s="209"/>
      <c r="M4220" s="214"/>
      <c r="N4220" s="209" t="s">
        <v>18884</v>
      </c>
      <c r="O4220" s="215" t="s">
        <v>18885</v>
      </c>
      <c r="P4220" s="215" t="s">
        <v>18886</v>
      </c>
      <c r="Q4220" s="215" t="s">
        <v>18887</v>
      </c>
    </row>
    <row r="4221" spans="1:17" s="208" customFormat="1" ht="12">
      <c r="A4221" s="209" t="str">
        <f t="shared" si="130"/>
        <v>6A-031516461578878245</v>
      </c>
      <c r="B4221" s="210" t="s">
        <v>19611</v>
      </c>
      <c r="C4221" s="211" t="s">
        <v>18194</v>
      </c>
      <c r="D4221" s="211" t="s">
        <v>18194</v>
      </c>
      <c r="E4221" s="211" t="s">
        <v>18203</v>
      </c>
      <c r="F4221" s="211" t="s">
        <v>18195</v>
      </c>
      <c r="G4221" s="211" t="s">
        <v>18196</v>
      </c>
      <c r="H4221" s="212" t="s">
        <v>18197</v>
      </c>
      <c r="I4221" s="213" t="s">
        <v>19612</v>
      </c>
      <c r="J4221" s="201" t="str">
        <f t="shared" si="131"/>
        <v>0798</v>
      </c>
      <c r="K4221" s="209"/>
      <c r="L4221" s="209"/>
      <c r="M4221" s="214"/>
      <c r="N4221" s="209" t="s">
        <v>18884</v>
      </c>
      <c r="O4221" s="215" t="s">
        <v>18885</v>
      </c>
      <c r="P4221" s="215" t="s">
        <v>18886</v>
      </c>
      <c r="Q4221" s="215" t="s">
        <v>18887</v>
      </c>
    </row>
    <row r="4222" spans="1:17" s="208" customFormat="1" ht="12">
      <c r="A4222" s="209" t="str">
        <f t="shared" si="130"/>
        <v>9A-014661551578878245</v>
      </c>
      <c r="B4222" s="210" t="s">
        <v>19611</v>
      </c>
      <c r="C4222" s="211" t="s">
        <v>18194</v>
      </c>
      <c r="D4222" s="211" t="s">
        <v>18194</v>
      </c>
      <c r="E4222" s="211" t="s">
        <v>18204</v>
      </c>
      <c r="F4222" s="211" t="s">
        <v>18195</v>
      </c>
      <c r="G4222" s="211" t="s">
        <v>18196</v>
      </c>
      <c r="H4222" s="212" t="s">
        <v>18197</v>
      </c>
      <c r="I4222" s="213" t="s">
        <v>19612</v>
      </c>
      <c r="J4222" s="201" t="str">
        <f t="shared" si="131"/>
        <v>0798</v>
      </c>
      <c r="K4222" s="209"/>
      <c r="L4222" s="209"/>
      <c r="M4222" s="214"/>
      <c r="N4222" s="209" t="s">
        <v>18884</v>
      </c>
      <c r="O4222" s="215" t="s">
        <v>18885</v>
      </c>
      <c r="P4222" s="215" t="s">
        <v>18886</v>
      </c>
      <c r="Q4222" s="215" t="s">
        <v>18887</v>
      </c>
    </row>
    <row r="4223" spans="1:17" s="208" customFormat="1" ht="12">
      <c r="A4223" s="209" t="str">
        <f t="shared" si="130"/>
        <v>9A-031516461578878245</v>
      </c>
      <c r="B4223" s="210" t="s">
        <v>19611</v>
      </c>
      <c r="C4223" s="211" t="s">
        <v>18194</v>
      </c>
      <c r="D4223" s="211" t="s">
        <v>18194</v>
      </c>
      <c r="E4223" s="211" t="s">
        <v>18205</v>
      </c>
      <c r="F4223" s="211" t="s">
        <v>18195</v>
      </c>
      <c r="G4223" s="211" t="s">
        <v>18196</v>
      </c>
      <c r="H4223" s="212" t="s">
        <v>18197</v>
      </c>
      <c r="I4223" s="213" t="s">
        <v>19612</v>
      </c>
      <c r="J4223" s="201" t="str">
        <f t="shared" si="131"/>
        <v>0798</v>
      </c>
      <c r="K4223" s="209"/>
      <c r="L4223" s="209"/>
      <c r="M4223" s="214"/>
      <c r="N4223" s="209" t="s">
        <v>18884</v>
      </c>
      <c r="O4223" s="215" t="s">
        <v>18885</v>
      </c>
      <c r="P4223" s="215" t="s">
        <v>18886</v>
      </c>
      <c r="Q4223" s="215" t="s">
        <v>18887</v>
      </c>
    </row>
    <row r="4224" spans="1:17" s="208" customFormat="1" ht="12">
      <c r="A4224" s="209" t="str">
        <f t="shared" si="130"/>
        <v>9A-031516461720411713</v>
      </c>
      <c r="B4224" s="210" t="s">
        <v>19611</v>
      </c>
      <c r="C4224" s="211" t="s">
        <v>18198</v>
      </c>
      <c r="D4224" s="211" t="s">
        <v>18194</v>
      </c>
      <c r="E4224" s="211" t="s">
        <v>18205</v>
      </c>
      <c r="F4224" s="211" t="s">
        <v>18195</v>
      </c>
      <c r="G4224" s="211" t="s">
        <v>18196</v>
      </c>
      <c r="H4224" s="212" t="s">
        <v>18197</v>
      </c>
      <c r="I4224" s="213" t="s">
        <v>19612</v>
      </c>
      <c r="J4224" s="201" t="str">
        <f t="shared" si="131"/>
        <v>0798</v>
      </c>
      <c r="K4224" s="209" t="s">
        <v>14592</v>
      </c>
      <c r="L4224" s="209"/>
      <c r="M4224" s="214"/>
      <c r="N4224" s="209" t="s">
        <v>18884</v>
      </c>
      <c r="O4224" s="215" t="s">
        <v>18885</v>
      </c>
      <c r="P4224" s="215" t="s">
        <v>18886</v>
      </c>
      <c r="Q4224" s="215" t="s">
        <v>18887</v>
      </c>
    </row>
    <row r="4225" spans="1:17" s="208" customFormat="1" ht="12">
      <c r="A4225" s="209" t="str">
        <f t="shared" si="130"/>
        <v>BHO6840024B1578878245</v>
      </c>
      <c r="B4225" s="210" t="s">
        <v>19611</v>
      </c>
      <c r="C4225" s="211" t="s">
        <v>18194</v>
      </c>
      <c r="D4225" s="211" t="s">
        <v>18194</v>
      </c>
      <c r="E4225" s="211" t="s">
        <v>18206</v>
      </c>
      <c r="F4225" s="211" t="s">
        <v>18195</v>
      </c>
      <c r="G4225" s="211" t="s">
        <v>18196</v>
      </c>
      <c r="H4225" s="212" t="s">
        <v>18197</v>
      </c>
      <c r="I4225" s="213" t="s">
        <v>19612</v>
      </c>
      <c r="J4225" s="201" t="str">
        <f t="shared" si="131"/>
        <v>0798</v>
      </c>
      <c r="K4225" s="209"/>
      <c r="L4225" s="209"/>
      <c r="M4225" s="214"/>
      <c r="N4225" s="209" t="s">
        <v>18884</v>
      </c>
      <c r="O4225" s="215" t="s">
        <v>18885</v>
      </c>
      <c r="P4225" s="215" t="s">
        <v>18886</v>
      </c>
      <c r="Q4225" s="215" t="s">
        <v>18887</v>
      </c>
    </row>
    <row r="4226" spans="1:17" s="208" customFormat="1" ht="12">
      <c r="A4226" s="209" t="str">
        <f t="shared" si="130"/>
        <v>BHO6840024B1720411713</v>
      </c>
      <c r="B4226" s="210" t="s">
        <v>19611</v>
      </c>
      <c r="C4226" s="211" t="s">
        <v>18198</v>
      </c>
      <c r="D4226" s="211" t="s">
        <v>18194</v>
      </c>
      <c r="E4226" s="211" t="s">
        <v>18206</v>
      </c>
      <c r="F4226" s="211" t="s">
        <v>18195</v>
      </c>
      <c r="G4226" s="211" t="s">
        <v>18196</v>
      </c>
      <c r="H4226" s="212" t="s">
        <v>18197</v>
      </c>
      <c r="I4226" s="213" t="s">
        <v>19612</v>
      </c>
      <c r="J4226" s="201" t="str">
        <f t="shared" si="131"/>
        <v>0798</v>
      </c>
      <c r="K4226" s="209"/>
      <c r="L4226" s="209"/>
      <c r="M4226" s="214"/>
      <c r="N4226" s="209" t="s">
        <v>18884</v>
      </c>
      <c r="O4226" s="215" t="s">
        <v>18885</v>
      </c>
      <c r="P4226" s="215" t="s">
        <v>18886</v>
      </c>
      <c r="Q4226" s="215" t="s">
        <v>18887</v>
      </c>
    </row>
    <row r="4227" spans="1:17" s="208" customFormat="1" ht="12">
      <c r="A4227" s="209" t="str">
        <f t="shared" ref="A4227:A4290" si="132">E4227&amp;C4227</f>
        <v>0208449021821004151</v>
      </c>
      <c r="B4227" s="210" t="s">
        <v>19613</v>
      </c>
      <c r="C4227" s="211" t="s">
        <v>71</v>
      </c>
      <c r="D4227" s="211" t="s">
        <v>71</v>
      </c>
      <c r="E4227" s="211" t="s">
        <v>18207</v>
      </c>
      <c r="F4227" s="211" t="s">
        <v>70</v>
      </c>
      <c r="G4227" s="211" t="s">
        <v>2199</v>
      </c>
      <c r="H4227" s="212" t="s">
        <v>3198</v>
      </c>
      <c r="I4227" s="213" t="s">
        <v>19614</v>
      </c>
      <c r="J4227" s="201" t="str">
        <f t="shared" ref="J4227:J4290" si="133">B4227</f>
        <v>0803</v>
      </c>
      <c r="K4227" s="209"/>
      <c r="L4227" s="209"/>
      <c r="M4227" s="214"/>
      <c r="N4227" s="209" t="s">
        <v>18765</v>
      </c>
      <c r="O4227" s="215" t="s">
        <v>18766</v>
      </c>
      <c r="P4227" s="215" t="s">
        <v>18879</v>
      </c>
      <c r="Q4227" s="215" t="s">
        <v>18880</v>
      </c>
    </row>
    <row r="4228" spans="1:17" s="208" customFormat="1" ht="12">
      <c r="A4228" s="209" t="str">
        <f t="shared" si="132"/>
        <v>0208449031821004151</v>
      </c>
      <c r="B4228" s="210" t="s">
        <v>19613</v>
      </c>
      <c r="C4228" s="211" t="s">
        <v>71</v>
      </c>
      <c r="D4228" s="211" t="s">
        <v>71</v>
      </c>
      <c r="E4228" s="211" t="s">
        <v>70</v>
      </c>
      <c r="F4228" s="211" t="s">
        <v>70</v>
      </c>
      <c r="G4228" s="211" t="s">
        <v>2199</v>
      </c>
      <c r="H4228" s="212" t="s">
        <v>3198</v>
      </c>
      <c r="I4228" s="213" t="s">
        <v>19614</v>
      </c>
      <c r="J4228" s="201" t="str">
        <f t="shared" si="133"/>
        <v>0803</v>
      </c>
      <c r="K4228" s="209"/>
      <c r="L4228" s="209"/>
      <c r="M4228" s="214"/>
      <c r="N4228" s="209" t="s">
        <v>18765</v>
      </c>
      <c r="O4228" s="215" t="s">
        <v>18766</v>
      </c>
      <c r="P4228" s="215" t="s">
        <v>18879</v>
      </c>
      <c r="Q4228" s="215" t="s">
        <v>18880</v>
      </c>
    </row>
    <row r="4229" spans="1:17" s="208" customFormat="1" ht="12">
      <c r="A4229" s="209" t="str">
        <f t="shared" si="132"/>
        <v>0208449041821004151</v>
      </c>
      <c r="B4229" s="210" t="s">
        <v>19613</v>
      </c>
      <c r="C4229" s="211" t="s">
        <v>71</v>
      </c>
      <c r="D4229" s="211" t="s">
        <v>71</v>
      </c>
      <c r="E4229" s="211" t="s">
        <v>18208</v>
      </c>
      <c r="F4229" s="211" t="s">
        <v>70</v>
      </c>
      <c r="G4229" s="211" t="s">
        <v>2199</v>
      </c>
      <c r="H4229" s="212" t="s">
        <v>3198</v>
      </c>
      <c r="I4229" s="213" t="s">
        <v>19614</v>
      </c>
      <c r="J4229" s="201" t="str">
        <f t="shared" si="133"/>
        <v>0803</v>
      </c>
      <c r="K4229" s="209"/>
      <c r="L4229" s="209"/>
      <c r="M4229" s="214"/>
      <c r="N4229" s="209" t="s">
        <v>18765</v>
      </c>
      <c r="O4229" s="215" t="s">
        <v>18766</v>
      </c>
      <c r="P4229" s="215" t="s">
        <v>18879</v>
      </c>
      <c r="Q4229" s="215" t="s">
        <v>18880</v>
      </c>
    </row>
    <row r="4230" spans="1:17" s="208" customFormat="1" ht="12">
      <c r="A4230" s="209" t="str">
        <f t="shared" si="132"/>
        <v>0208449051821004151</v>
      </c>
      <c r="B4230" s="210" t="s">
        <v>19613</v>
      </c>
      <c r="C4230" s="211" t="s">
        <v>71</v>
      </c>
      <c r="D4230" s="211" t="s">
        <v>71</v>
      </c>
      <c r="E4230" s="211" t="s">
        <v>18209</v>
      </c>
      <c r="F4230" s="211" t="s">
        <v>70</v>
      </c>
      <c r="G4230" s="211" t="s">
        <v>2199</v>
      </c>
      <c r="H4230" s="212" t="s">
        <v>3198</v>
      </c>
      <c r="I4230" s="213" t="s">
        <v>19614</v>
      </c>
      <c r="J4230" s="201" t="str">
        <f t="shared" si="133"/>
        <v>0803</v>
      </c>
      <c r="K4230" s="209"/>
      <c r="L4230" s="209"/>
      <c r="M4230" s="214"/>
      <c r="N4230" s="209" t="s">
        <v>18765</v>
      </c>
      <c r="O4230" s="215" t="s">
        <v>18766</v>
      </c>
      <c r="P4230" s="215" t="s">
        <v>18879</v>
      </c>
      <c r="Q4230" s="215" t="s">
        <v>18880</v>
      </c>
    </row>
    <row r="4231" spans="1:17" s="208" customFormat="1" ht="12">
      <c r="A4231" s="209" t="str">
        <f t="shared" si="132"/>
        <v>0228207011821004151</v>
      </c>
      <c r="B4231" s="210" t="s">
        <v>19613</v>
      </c>
      <c r="C4231" s="211" t="s">
        <v>71</v>
      </c>
      <c r="D4231" s="211" t="s">
        <v>71</v>
      </c>
      <c r="E4231" s="211" t="s">
        <v>18210</v>
      </c>
      <c r="F4231" s="211" t="s">
        <v>70</v>
      </c>
      <c r="G4231" s="211" t="s">
        <v>2199</v>
      </c>
      <c r="H4231" s="212" t="s">
        <v>3198</v>
      </c>
      <c r="I4231" s="213" t="s">
        <v>19614</v>
      </c>
      <c r="J4231" s="201" t="str">
        <f t="shared" si="133"/>
        <v>0803</v>
      </c>
      <c r="K4231" s="209"/>
      <c r="L4231" s="209"/>
      <c r="M4231" s="214"/>
      <c r="N4231" s="209" t="s">
        <v>18765</v>
      </c>
      <c r="O4231" s="215" t="s">
        <v>18766</v>
      </c>
      <c r="P4231" s="215" t="s">
        <v>18879</v>
      </c>
      <c r="Q4231" s="215" t="s">
        <v>18880</v>
      </c>
    </row>
    <row r="4232" spans="1:17" s="208" customFormat="1" ht="12">
      <c r="A4232" s="209" t="str">
        <f t="shared" si="132"/>
        <v>0252322011821004151</v>
      </c>
      <c r="B4232" s="210" t="s">
        <v>19613</v>
      </c>
      <c r="C4232" s="211" t="s">
        <v>71</v>
      </c>
      <c r="D4232" s="211" t="s">
        <v>71</v>
      </c>
      <c r="E4232" s="211" t="s">
        <v>18211</v>
      </c>
      <c r="F4232" s="211" t="s">
        <v>70</v>
      </c>
      <c r="G4232" s="211" t="s">
        <v>2199</v>
      </c>
      <c r="H4232" s="212" t="s">
        <v>3198</v>
      </c>
      <c r="I4232" s="213" t="s">
        <v>19614</v>
      </c>
      <c r="J4232" s="201" t="str">
        <f t="shared" si="133"/>
        <v>0803</v>
      </c>
      <c r="K4232" s="209"/>
      <c r="L4232" s="209"/>
      <c r="M4232" s="214"/>
      <c r="N4232" s="209" t="s">
        <v>18765</v>
      </c>
      <c r="O4232" s="215" t="s">
        <v>18766</v>
      </c>
      <c r="P4232" s="215" t="s">
        <v>18879</v>
      </c>
      <c r="Q4232" s="215" t="s">
        <v>18880</v>
      </c>
    </row>
    <row r="4233" spans="1:17" s="208" customFormat="1" ht="12">
      <c r="A4233" s="209" t="str">
        <f t="shared" si="132"/>
        <v>0912966011821004151</v>
      </c>
      <c r="B4233" s="210" t="s">
        <v>19613</v>
      </c>
      <c r="C4233" s="211" t="s">
        <v>71</v>
      </c>
      <c r="D4233" s="211" t="s">
        <v>71</v>
      </c>
      <c r="E4233" s="211" t="s">
        <v>18212</v>
      </c>
      <c r="F4233" s="211" t="s">
        <v>70</v>
      </c>
      <c r="G4233" s="211" t="s">
        <v>2199</v>
      </c>
      <c r="H4233" s="212" t="s">
        <v>3198</v>
      </c>
      <c r="I4233" s="213" t="s">
        <v>19614</v>
      </c>
      <c r="J4233" s="201" t="str">
        <f t="shared" si="133"/>
        <v>0803</v>
      </c>
      <c r="K4233" s="209" t="s">
        <v>18219</v>
      </c>
      <c r="L4233" s="209" t="s">
        <v>13094</v>
      </c>
      <c r="M4233" s="214">
        <v>44084</v>
      </c>
      <c r="N4233" s="209" t="s">
        <v>18765</v>
      </c>
      <c r="O4233" s="215" t="s">
        <v>18766</v>
      </c>
      <c r="P4233" s="215" t="s">
        <v>18879</v>
      </c>
      <c r="Q4233" s="215" t="s">
        <v>18880</v>
      </c>
    </row>
    <row r="4234" spans="1:17" s="208" customFormat="1" ht="12">
      <c r="A4234" s="209" t="str">
        <f t="shared" si="132"/>
        <v>0912966031821004151</v>
      </c>
      <c r="B4234" s="210" t="s">
        <v>19613</v>
      </c>
      <c r="C4234" s="211" t="s">
        <v>71</v>
      </c>
      <c r="D4234" s="211" t="s">
        <v>71</v>
      </c>
      <c r="E4234" s="211" t="s">
        <v>18213</v>
      </c>
      <c r="F4234" s="211" t="s">
        <v>70</v>
      </c>
      <c r="G4234" s="211" t="s">
        <v>2199</v>
      </c>
      <c r="H4234" s="212" t="s">
        <v>3198</v>
      </c>
      <c r="I4234" s="213" t="s">
        <v>19614</v>
      </c>
      <c r="J4234" s="201" t="str">
        <f t="shared" si="133"/>
        <v>0803</v>
      </c>
      <c r="K4234" s="209"/>
      <c r="L4234" s="209"/>
      <c r="M4234" s="214"/>
      <c r="N4234" s="209" t="s">
        <v>18765</v>
      </c>
      <c r="O4234" s="215" t="s">
        <v>18766</v>
      </c>
      <c r="P4234" s="215" t="s">
        <v>18879</v>
      </c>
      <c r="Q4234" s="215" t="s">
        <v>18880</v>
      </c>
    </row>
    <row r="4235" spans="1:17" s="208" customFormat="1" ht="12">
      <c r="A4235" s="209" t="str">
        <f t="shared" si="132"/>
        <v>0943565011821004151</v>
      </c>
      <c r="B4235" s="210" t="s">
        <v>19613</v>
      </c>
      <c r="C4235" s="211" t="s">
        <v>71</v>
      </c>
      <c r="D4235" s="211" t="s">
        <v>71</v>
      </c>
      <c r="E4235" s="211" t="s">
        <v>18214</v>
      </c>
      <c r="F4235" s="211" t="s">
        <v>70</v>
      </c>
      <c r="G4235" s="211" t="s">
        <v>2199</v>
      </c>
      <c r="H4235" s="212" t="s">
        <v>3198</v>
      </c>
      <c r="I4235" s="213" t="s">
        <v>19614</v>
      </c>
      <c r="J4235" s="201" t="str">
        <f t="shared" si="133"/>
        <v>0803</v>
      </c>
      <c r="K4235" s="209"/>
      <c r="L4235" s="209"/>
      <c r="M4235" s="214"/>
      <c r="N4235" s="209" t="s">
        <v>18765</v>
      </c>
      <c r="O4235" s="215" t="s">
        <v>18766</v>
      </c>
      <c r="P4235" s="215" t="s">
        <v>18879</v>
      </c>
      <c r="Q4235" s="215" t="s">
        <v>18880</v>
      </c>
    </row>
    <row r="4236" spans="1:17" s="208" customFormat="1" ht="12">
      <c r="A4236" s="209" t="str">
        <f t="shared" si="132"/>
        <v>0943565021821004151</v>
      </c>
      <c r="B4236" s="210" t="s">
        <v>19613</v>
      </c>
      <c r="C4236" s="211" t="s">
        <v>71</v>
      </c>
      <c r="D4236" s="211" t="s">
        <v>71</v>
      </c>
      <c r="E4236" s="211" t="s">
        <v>14688</v>
      </c>
      <c r="F4236" s="211" t="s">
        <v>70</v>
      </c>
      <c r="G4236" s="211" t="s">
        <v>2199</v>
      </c>
      <c r="H4236" s="212" t="s">
        <v>3198</v>
      </c>
      <c r="I4236" s="213" t="s">
        <v>19614</v>
      </c>
      <c r="J4236" s="201" t="str">
        <f t="shared" si="133"/>
        <v>0803</v>
      </c>
      <c r="K4236" s="209" t="s">
        <v>18215</v>
      </c>
      <c r="L4236" s="209"/>
      <c r="M4236" s="214"/>
      <c r="N4236" s="209" t="s">
        <v>18765</v>
      </c>
      <c r="O4236" s="215" t="s">
        <v>18766</v>
      </c>
      <c r="P4236" s="215" t="s">
        <v>18879</v>
      </c>
      <c r="Q4236" s="215" t="s">
        <v>18880</v>
      </c>
    </row>
    <row r="4237" spans="1:17" s="208" customFormat="1" ht="12">
      <c r="A4237" s="209" t="str">
        <f t="shared" si="132"/>
        <v>1209389051821004151</v>
      </c>
      <c r="B4237" s="210" t="s">
        <v>19613</v>
      </c>
      <c r="C4237" s="211" t="s">
        <v>71</v>
      </c>
      <c r="D4237" s="211" t="s">
        <v>71</v>
      </c>
      <c r="E4237" s="211" t="s">
        <v>18216</v>
      </c>
      <c r="F4237" s="211" t="s">
        <v>70</v>
      </c>
      <c r="G4237" s="211" t="s">
        <v>2199</v>
      </c>
      <c r="H4237" s="212" t="s">
        <v>3198</v>
      </c>
      <c r="I4237" s="213" t="s">
        <v>19614</v>
      </c>
      <c r="J4237" s="201" t="str">
        <f t="shared" si="133"/>
        <v>0803</v>
      </c>
      <c r="K4237" s="209"/>
      <c r="L4237" s="209"/>
      <c r="M4237" s="214"/>
      <c r="N4237" s="209" t="s">
        <v>18765</v>
      </c>
      <c r="O4237" s="215" t="s">
        <v>18766</v>
      </c>
      <c r="P4237" s="215" t="s">
        <v>18879</v>
      </c>
      <c r="Q4237" s="215" t="s">
        <v>18880</v>
      </c>
    </row>
    <row r="4238" spans="1:17" s="208" customFormat="1" ht="12">
      <c r="A4238" s="209" t="str">
        <f t="shared" si="132"/>
        <v>##1821004151</v>
      </c>
      <c r="B4238" s="210" t="s">
        <v>19613</v>
      </c>
      <c r="C4238" s="211" t="s">
        <v>71</v>
      </c>
      <c r="D4238" s="211" t="s">
        <v>71</v>
      </c>
      <c r="E4238" s="211" t="s">
        <v>3649</v>
      </c>
      <c r="F4238" s="211" t="s">
        <v>70</v>
      </c>
      <c r="G4238" s="211" t="s">
        <v>2199</v>
      </c>
      <c r="H4238" s="212" t="s">
        <v>3198</v>
      </c>
      <c r="I4238" s="213" t="s">
        <v>19614</v>
      </c>
      <c r="J4238" s="201" t="str">
        <f t="shared" si="133"/>
        <v>0803</v>
      </c>
      <c r="K4238" s="209"/>
      <c r="L4238" s="209"/>
      <c r="M4238" s="214"/>
      <c r="N4238" s="209" t="s">
        <v>18765</v>
      </c>
      <c r="O4238" s="215" t="s">
        <v>18766</v>
      </c>
      <c r="P4238" s="215" t="s">
        <v>18879</v>
      </c>
      <c r="Q4238" s="215" t="s">
        <v>18880</v>
      </c>
    </row>
    <row r="4239" spans="1:17" s="208" customFormat="1" ht="12">
      <c r="A4239" s="209" t="str">
        <f t="shared" si="132"/>
        <v>1F-QMA0000026244501821004151</v>
      </c>
      <c r="B4239" s="210" t="s">
        <v>19613</v>
      </c>
      <c r="C4239" s="211" t="s">
        <v>71</v>
      </c>
      <c r="D4239" s="211" t="s">
        <v>71</v>
      </c>
      <c r="E4239" s="211" t="s">
        <v>18217</v>
      </c>
      <c r="F4239" s="211" t="s">
        <v>70</v>
      </c>
      <c r="G4239" s="211" t="s">
        <v>2199</v>
      </c>
      <c r="H4239" s="212" t="s">
        <v>3198</v>
      </c>
      <c r="I4239" s="213" t="s">
        <v>19614</v>
      </c>
      <c r="J4239" s="201" t="str">
        <f t="shared" si="133"/>
        <v>0803</v>
      </c>
      <c r="K4239" s="209"/>
      <c r="L4239" s="209"/>
      <c r="M4239" s="214"/>
      <c r="N4239" s="209" t="s">
        <v>18765</v>
      </c>
      <c r="O4239" s="215" t="s">
        <v>18766</v>
      </c>
      <c r="P4239" s="215" t="s">
        <v>18879</v>
      </c>
      <c r="Q4239" s="215" t="s">
        <v>18880</v>
      </c>
    </row>
    <row r="4240" spans="1:17" s="208" customFormat="1" ht="12">
      <c r="A4240" s="209" t="str">
        <f t="shared" si="132"/>
        <v>1Q-H0HH0884011821004151</v>
      </c>
      <c r="B4240" s="210" t="s">
        <v>19613</v>
      </c>
      <c r="C4240" s="211" t="s">
        <v>71</v>
      </c>
      <c r="D4240" s="211" t="s">
        <v>71</v>
      </c>
      <c r="E4240" s="211" t="s">
        <v>18218</v>
      </c>
      <c r="F4240" s="211" t="s">
        <v>70</v>
      </c>
      <c r="G4240" s="211" t="s">
        <v>2199</v>
      </c>
      <c r="H4240" s="212" t="s">
        <v>3198</v>
      </c>
      <c r="I4240" s="213" t="s">
        <v>19614</v>
      </c>
      <c r="J4240" s="201" t="str">
        <f t="shared" si="133"/>
        <v>0803</v>
      </c>
      <c r="K4240" s="209"/>
      <c r="L4240" s="209"/>
      <c r="M4240" s="214"/>
      <c r="N4240" s="209" t="s">
        <v>18765</v>
      </c>
      <c r="O4240" s="215" t="s">
        <v>18766</v>
      </c>
      <c r="P4240" s="215" t="s">
        <v>18879</v>
      </c>
      <c r="Q4240" s="215" t="s">
        <v>18880</v>
      </c>
    </row>
    <row r="4241" spans="1:20" ht="12">
      <c r="A4241" s="209" t="str">
        <f t="shared" si="132"/>
        <v>4C-013445161821004151</v>
      </c>
      <c r="B4241" s="210" t="s">
        <v>19613</v>
      </c>
      <c r="C4241" s="211" t="s">
        <v>71</v>
      </c>
      <c r="D4241" s="211" t="s">
        <v>71</v>
      </c>
      <c r="E4241" s="211" t="s">
        <v>18220</v>
      </c>
      <c r="F4241" s="211" t="s">
        <v>70</v>
      </c>
      <c r="G4241" s="211" t="s">
        <v>2199</v>
      </c>
      <c r="H4241" s="212" t="s">
        <v>3198</v>
      </c>
      <c r="I4241" s="213" t="s">
        <v>19614</v>
      </c>
      <c r="J4241" s="201" t="str">
        <f t="shared" si="133"/>
        <v>0803</v>
      </c>
      <c r="K4241" s="209"/>
      <c r="L4241" s="209"/>
      <c r="M4241" s="214"/>
      <c r="N4241" s="209" t="s">
        <v>18765</v>
      </c>
      <c r="O4241" s="215" t="s">
        <v>18766</v>
      </c>
      <c r="P4241" s="215" t="s">
        <v>18879</v>
      </c>
      <c r="Q4241" s="215" t="s">
        <v>18880</v>
      </c>
      <c r="S4241" s="208"/>
    </row>
    <row r="4242" spans="1:20" ht="12">
      <c r="A4242" s="209" t="str">
        <f t="shared" si="132"/>
        <v>3133472011235374612</v>
      </c>
      <c r="B4242" s="210" t="s">
        <v>19615</v>
      </c>
      <c r="C4242" s="211" t="s">
        <v>665</v>
      </c>
      <c r="D4242" s="211" t="s">
        <v>665</v>
      </c>
      <c r="E4242" s="211" t="s">
        <v>664</v>
      </c>
      <c r="F4242" s="211" t="s">
        <v>664</v>
      </c>
      <c r="G4242" s="211" t="s">
        <v>3007</v>
      </c>
      <c r="H4242" s="212" t="s">
        <v>18221</v>
      </c>
      <c r="I4242" s="213" t="s">
        <v>666</v>
      </c>
      <c r="J4242" s="201" t="str">
        <f t="shared" si="133"/>
        <v>0804</v>
      </c>
      <c r="K4242" s="209"/>
      <c r="L4242" s="209"/>
      <c r="M4242" s="214"/>
      <c r="N4242" s="209" t="s">
        <v>18777</v>
      </c>
      <c r="O4242" s="215" t="s">
        <v>18778</v>
      </c>
      <c r="P4242" s="215" t="s">
        <v>18812</v>
      </c>
      <c r="Q4242" s="215" t="s">
        <v>18813</v>
      </c>
      <c r="S4242" s="208"/>
    </row>
    <row r="4243" spans="1:20" ht="12">
      <c r="A4243" s="209" t="str">
        <f t="shared" si="132"/>
        <v>3133472021235374612</v>
      </c>
      <c r="B4243" s="210" t="s">
        <v>19615</v>
      </c>
      <c r="C4243" s="211" t="s">
        <v>665</v>
      </c>
      <c r="D4243" s="211" t="s">
        <v>665</v>
      </c>
      <c r="E4243" s="211" t="s">
        <v>18222</v>
      </c>
      <c r="F4243" s="211" t="s">
        <v>664</v>
      </c>
      <c r="G4243" s="211" t="s">
        <v>3007</v>
      </c>
      <c r="H4243" s="212" t="s">
        <v>18221</v>
      </c>
      <c r="I4243" s="213" t="s">
        <v>666</v>
      </c>
      <c r="J4243" s="201" t="str">
        <f t="shared" si="133"/>
        <v>0804</v>
      </c>
      <c r="K4243" s="209"/>
      <c r="L4243" s="209"/>
      <c r="M4243" s="214"/>
      <c r="N4243" s="209" t="s">
        <v>18777</v>
      </c>
      <c r="O4243" s="215" t="s">
        <v>18778</v>
      </c>
      <c r="P4243" s="215" t="s">
        <v>18812</v>
      </c>
      <c r="Q4243" s="215" t="s">
        <v>18813</v>
      </c>
      <c r="S4243" s="208"/>
    </row>
    <row r="4244" spans="1:20" ht="15">
      <c r="A4244" s="216" t="str">
        <f t="shared" si="132"/>
        <v>##1235374612</v>
      </c>
      <c r="B4244" s="217" t="s">
        <v>19615</v>
      </c>
      <c r="C4244" s="227" t="s">
        <v>665</v>
      </c>
      <c r="D4244" s="227" t="s">
        <v>665</v>
      </c>
      <c r="E4244" s="227" t="s">
        <v>3649</v>
      </c>
      <c r="F4244" s="218" t="s">
        <v>664</v>
      </c>
      <c r="G4244" s="218" t="s">
        <v>3007</v>
      </c>
      <c r="H4244" s="219" t="s">
        <v>18221</v>
      </c>
      <c r="I4244" s="220" t="s">
        <v>666</v>
      </c>
      <c r="J4244" s="201" t="str">
        <f t="shared" si="133"/>
        <v>0804</v>
      </c>
      <c r="K4244" s="216"/>
      <c r="L4244" s="216"/>
      <c r="M4244" s="221"/>
      <c r="N4244" s="216" t="s">
        <v>18777</v>
      </c>
      <c r="O4244" s="222" t="s">
        <v>18778</v>
      </c>
      <c r="P4244" s="222" t="s">
        <v>18812</v>
      </c>
      <c r="Q4244" s="222" t="s">
        <v>18813</v>
      </c>
      <c r="R4244" s="223"/>
      <c r="S4244" s="230"/>
      <c r="T4244" s="223"/>
    </row>
    <row r="4245" spans="1:20" ht="12">
      <c r="A4245" s="209" t="str">
        <f t="shared" si="132"/>
        <v>1363616041164529400</v>
      </c>
      <c r="B4245" s="210" t="s">
        <v>19616</v>
      </c>
      <c r="C4245" s="211" t="s">
        <v>18224</v>
      </c>
      <c r="D4245" s="211" t="s">
        <v>1404</v>
      </c>
      <c r="E4245" s="211" t="s">
        <v>18225</v>
      </c>
      <c r="F4245" s="211" t="s">
        <v>1403</v>
      </c>
      <c r="G4245" s="211" t="s">
        <v>1646</v>
      </c>
      <c r="H4245" s="212" t="s">
        <v>1645</v>
      </c>
      <c r="I4245" s="213" t="s">
        <v>19617</v>
      </c>
      <c r="J4245" s="201" t="str">
        <f t="shared" si="133"/>
        <v>0805</v>
      </c>
      <c r="K4245" s="209"/>
      <c r="L4245" s="209"/>
      <c r="M4245" s="214"/>
      <c r="N4245" s="209" t="s">
        <v>18777</v>
      </c>
      <c r="O4245" s="215" t="s">
        <v>18778</v>
      </c>
      <c r="P4245" s="215" t="s">
        <v>18773</v>
      </c>
      <c r="Q4245" s="215" t="s">
        <v>18774</v>
      </c>
      <c r="S4245" s="208"/>
    </row>
    <row r="4246" spans="1:20" ht="12">
      <c r="A4246" s="209" t="str">
        <f t="shared" si="132"/>
        <v>1363616051154618742</v>
      </c>
      <c r="B4246" s="210" t="s">
        <v>19616</v>
      </c>
      <c r="C4246" s="211" t="s">
        <v>1404</v>
      </c>
      <c r="D4246" s="211" t="s">
        <v>1404</v>
      </c>
      <c r="E4246" s="211" t="s">
        <v>18227</v>
      </c>
      <c r="F4246" s="211" t="s">
        <v>1403</v>
      </c>
      <c r="G4246" s="211" t="s">
        <v>1646</v>
      </c>
      <c r="H4246" s="212" t="s">
        <v>1645</v>
      </c>
      <c r="I4246" s="213" t="s">
        <v>19617</v>
      </c>
      <c r="J4246" s="201" t="str">
        <f t="shared" si="133"/>
        <v>0805</v>
      </c>
      <c r="K4246" s="209" t="s">
        <v>13915</v>
      </c>
      <c r="L4246" s="212" t="s">
        <v>15111</v>
      </c>
      <c r="M4246" s="214">
        <v>44101</v>
      </c>
      <c r="N4246" s="209" t="s">
        <v>18777</v>
      </c>
      <c r="O4246" s="215" t="s">
        <v>18778</v>
      </c>
      <c r="P4246" s="215" t="s">
        <v>18773</v>
      </c>
      <c r="Q4246" s="215" t="s">
        <v>18774</v>
      </c>
      <c r="S4246" s="208"/>
    </row>
    <row r="4247" spans="1:20" ht="12">
      <c r="A4247" s="209" t="str">
        <f t="shared" si="132"/>
        <v>1363616051316055833</v>
      </c>
      <c r="B4247" s="210" t="s">
        <v>19616</v>
      </c>
      <c r="C4247" s="211" t="s">
        <v>18226</v>
      </c>
      <c r="D4247" s="211" t="s">
        <v>1404</v>
      </c>
      <c r="E4247" s="211" t="s">
        <v>18227</v>
      </c>
      <c r="F4247" s="211" t="s">
        <v>1403</v>
      </c>
      <c r="G4247" s="211" t="s">
        <v>1646</v>
      </c>
      <c r="H4247" s="212" t="s">
        <v>1645</v>
      </c>
      <c r="I4247" s="213" t="s">
        <v>19617</v>
      </c>
      <c r="J4247" s="201" t="str">
        <f t="shared" si="133"/>
        <v>0805</v>
      </c>
      <c r="K4247" s="209"/>
      <c r="L4247" s="209"/>
      <c r="M4247" s="214"/>
      <c r="N4247" s="209" t="s">
        <v>18777</v>
      </c>
      <c r="O4247" s="215" t="s">
        <v>18778</v>
      </c>
      <c r="P4247" s="215" t="s">
        <v>18773</v>
      </c>
      <c r="Q4247" s="215" t="s">
        <v>18774</v>
      </c>
      <c r="S4247" s="208"/>
    </row>
    <row r="4248" spans="1:20" ht="12">
      <c r="A4248" s="209" t="str">
        <f t="shared" si="132"/>
        <v>1363616071154618742</v>
      </c>
      <c r="B4248" s="210" t="s">
        <v>19616</v>
      </c>
      <c r="C4248" s="211" t="s">
        <v>1404</v>
      </c>
      <c r="D4248" s="211" t="s">
        <v>1404</v>
      </c>
      <c r="E4248" s="211" t="s">
        <v>18228</v>
      </c>
      <c r="F4248" s="211" t="s">
        <v>1403</v>
      </c>
      <c r="G4248" s="211" t="s">
        <v>1646</v>
      </c>
      <c r="H4248" s="212" t="s">
        <v>1645</v>
      </c>
      <c r="I4248" s="213" t="s">
        <v>19617</v>
      </c>
      <c r="J4248" s="201" t="str">
        <f t="shared" si="133"/>
        <v>0805</v>
      </c>
      <c r="K4248" s="240" t="s">
        <v>18229</v>
      </c>
      <c r="L4248" s="240" t="s">
        <v>13094</v>
      </c>
      <c r="M4248" s="214">
        <v>44110</v>
      </c>
      <c r="N4248" s="209" t="s">
        <v>18777</v>
      </c>
      <c r="O4248" s="215" t="s">
        <v>18778</v>
      </c>
      <c r="P4248" s="215" t="s">
        <v>18773</v>
      </c>
      <c r="Q4248" s="215" t="s">
        <v>18774</v>
      </c>
      <c r="S4248" s="208"/>
    </row>
    <row r="4249" spans="1:20" ht="12">
      <c r="A4249" s="209" t="str">
        <f t="shared" si="132"/>
        <v>1363616071316055833</v>
      </c>
      <c r="B4249" s="210" t="s">
        <v>19616</v>
      </c>
      <c r="C4249" s="211" t="s">
        <v>18226</v>
      </c>
      <c r="D4249" s="211" t="s">
        <v>1404</v>
      </c>
      <c r="E4249" s="211" t="s">
        <v>18228</v>
      </c>
      <c r="F4249" s="211" t="s">
        <v>1403</v>
      </c>
      <c r="G4249" s="211" t="s">
        <v>1646</v>
      </c>
      <c r="H4249" s="212" t="s">
        <v>1645</v>
      </c>
      <c r="I4249" s="213" t="s">
        <v>19617</v>
      </c>
      <c r="J4249" s="201" t="str">
        <f t="shared" si="133"/>
        <v>0805</v>
      </c>
      <c r="K4249" s="209"/>
      <c r="L4249" s="209"/>
      <c r="M4249" s="214"/>
      <c r="N4249" s="209" t="s">
        <v>18777</v>
      </c>
      <c r="O4249" s="215" t="s">
        <v>18778</v>
      </c>
      <c r="P4249" s="215" t="s">
        <v>18773</v>
      </c>
      <c r="Q4249" s="215" t="s">
        <v>18774</v>
      </c>
      <c r="S4249" s="208"/>
    </row>
    <row r="4250" spans="1:20" ht="12">
      <c r="A4250" s="209" t="str">
        <f t="shared" si="132"/>
        <v>1363616081205935996</v>
      </c>
      <c r="B4250" s="210" t="s">
        <v>19616</v>
      </c>
      <c r="C4250" s="211" t="s">
        <v>18230</v>
      </c>
      <c r="D4250" s="211" t="s">
        <v>1404</v>
      </c>
      <c r="E4250" s="211" t="s">
        <v>18231</v>
      </c>
      <c r="F4250" s="211" t="s">
        <v>1403</v>
      </c>
      <c r="G4250" s="211" t="s">
        <v>1646</v>
      </c>
      <c r="H4250" s="212" t="s">
        <v>1645</v>
      </c>
      <c r="I4250" s="213" t="s">
        <v>19617</v>
      </c>
      <c r="J4250" s="201" t="str">
        <f t="shared" si="133"/>
        <v>0805</v>
      </c>
      <c r="K4250" s="209"/>
      <c r="L4250" s="209"/>
      <c r="M4250" s="214"/>
      <c r="N4250" s="209" t="s">
        <v>18777</v>
      </c>
      <c r="O4250" s="215" t="s">
        <v>18778</v>
      </c>
      <c r="P4250" s="215" t="s">
        <v>18773</v>
      </c>
      <c r="Q4250" s="215" t="s">
        <v>18774</v>
      </c>
      <c r="S4250" s="208"/>
    </row>
    <row r="4251" spans="1:20" ht="12">
      <c r="A4251" s="209" t="str">
        <f t="shared" si="132"/>
        <v>2920969011154618742</v>
      </c>
      <c r="B4251" s="210" t="s">
        <v>19616</v>
      </c>
      <c r="C4251" s="211" t="s">
        <v>1404</v>
      </c>
      <c r="D4251" s="211" t="s">
        <v>1404</v>
      </c>
      <c r="E4251" s="211" t="s">
        <v>1403</v>
      </c>
      <c r="F4251" s="211" t="s">
        <v>1403</v>
      </c>
      <c r="G4251" s="211" t="s">
        <v>1646</v>
      </c>
      <c r="H4251" s="212" t="s">
        <v>1645</v>
      </c>
      <c r="I4251" s="213" t="s">
        <v>19617</v>
      </c>
      <c r="J4251" s="201" t="str">
        <f t="shared" si="133"/>
        <v>0805</v>
      </c>
      <c r="K4251" s="209"/>
      <c r="L4251" s="209"/>
      <c r="M4251" s="214"/>
      <c r="N4251" s="209" t="s">
        <v>18777</v>
      </c>
      <c r="O4251" s="215" t="s">
        <v>18778</v>
      </c>
      <c r="P4251" s="215" t="s">
        <v>18773</v>
      </c>
      <c r="Q4251" s="215" t="s">
        <v>18774</v>
      </c>
      <c r="S4251" s="208"/>
    </row>
    <row r="4252" spans="1:20" ht="12">
      <c r="A4252" s="209" t="str">
        <f t="shared" si="132"/>
        <v>2920969011154775401</v>
      </c>
      <c r="B4252" s="210" t="s">
        <v>19616</v>
      </c>
      <c r="C4252" s="211" t="s">
        <v>18236</v>
      </c>
      <c r="D4252" s="211" t="s">
        <v>1404</v>
      </c>
      <c r="E4252" s="211" t="s">
        <v>1403</v>
      </c>
      <c r="F4252" s="211" t="s">
        <v>1403</v>
      </c>
      <c r="G4252" s="211" t="s">
        <v>1646</v>
      </c>
      <c r="H4252" s="212" t="s">
        <v>1645</v>
      </c>
      <c r="I4252" s="213" t="s">
        <v>19617</v>
      </c>
      <c r="J4252" s="201" t="str">
        <f t="shared" si="133"/>
        <v>0805</v>
      </c>
      <c r="K4252" s="274" t="s">
        <v>18237</v>
      </c>
      <c r="L4252" s="209" t="s">
        <v>13094</v>
      </c>
      <c r="M4252" s="214">
        <v>44103</v>
      </c>
      <c r="N4252" s="209" t="s">
        <v>18777</v>
      </c>
      <c r="O4252" s="215" t="s">
        <v>18778</v>
      </c>
      <c r="P4252" s="215" t="s">
        <v>18773</v>
      </c>
      <c r="Q4252" s="215" t="s">
        <v>18774</v>
      </c>
      <c r="S4252" s="208"/>
    </row>
    <row r="4253" spans="1:20" ht="12">
      <c r="A4253" s="209" t="str">
        <f t="shared" si="132"/>
        <v>2920969011316055833</v>
      </c>
      <c r="B4253" s="210" t="s">
        <v>19616</v>
      </c>
      <c r="C4253" s="211" t="s">
        <v>18226</v>
      </c>
      <c r="D4253" s="211" t="s">
        <v>1404</v>
      </c>
      <c r="E4253" s="211" t="s">
        <v>1403</v>
      </c>
      <c r="F4253" s="211" t="s">
        <v>1403</v>
      </c>
      <c r="G4253" s="211" t="s">
        <v>1646</v>
      </c>
      <c r="H4253" s="212" t="s">
        <v>1645</v>
      </c>
      <c r="I4253" s="213" t="s">
        <v>19617</v>
      </c>
      <c r="J4253" s="201" t="str">
        <f t="shared" si="133"/>
        <v>0805</v>
      </c>
      <c r="K4253" s="209" t="s">
        <v>9256</v>
      </c>
      <c r="L4253" s="209"/>
      <c r="M4253" s="214"/>
      <c r="N4253" s="209" t="s">
        <v>18777</v>
      </c>
      <c r="O4253" s="215" t="s">
        <v>18778</v>
      </c>
      <c r="P4253" s="215" t="s">
        <v>18773</v>
      </c>
      <c r="Q4253" s="215" t="s">
        <v>18774</v>
      </c>
      <c r="S4253" s="208"/>
    </row>
    <row r="4254" spans="1:20" ht="12">
      <c r="A4254" s="209" t="str">
        <f t="shared" si="132"/>
        <v>2920969011568759991</v>
      </c>
      <c r="B4254" s="210" t="s">
        <v>19616</v>
      </c>
      <c r="C4254" s="211" t="s">
        <v>18238</v>
      </c>
      <c r="D4254" s="211" t="s">
        <v>1404</v>
      </c>
      <c r="E4254" s="211" t="s">
        <v>1403</v>
      </c>
      <c r="F4254" s="211" t="s">
        <v>1403</v>
      </c>
      <c r="G4254" s="211" t="s">
        <v>1646</v>
      </c>
      <c r="H4254" s="212" t="s">
        <v>1645</v>
      </c>
      <c r="I4254" s="213" t="s">
        <v>19617</v>
      </c>
      <c r="J4254" s="201" t="str">
        <f t="shared" si="133"/>
        <v>0805</v>
      </c>
      <c r="K4254" s="209" t="s">
        <v>9256</v>
      </c>
      <c r="L4254" s="209"/>
      <c r="M4254" s="214"/>
      <c r="N4254" s="209" t="s">
        <v>18777</v>
      </c>
      <c r="O4254" s="215" t="s">
        <v>18778</v>
      </c>
      <c r="P4254" s="215" t="s">
        <v>18773</v>
      </c>
      <c r="Q4254" s="215" t="s">
        <v>18774</v>
      </c>
      <c r="S4254" s="208"/>
    </row>
    <row r="4255" spans="1:20" ht="12">
      <c r="A4255" s="209" t="str">
        <f t="shared" si="132"/>
        <v>2920969021154618742</v>
      </c>
      <c r="B4255" s="210" t="s">
        <v>19616</v>
      </c>
      <c r="C4255" s="211" t="s">
        <v>1404</v>
      </c>
      <c r="D4255" s="211" t="s">
        <v>1404</v>
      </c>
      <c r="E4255" s="211" t="s">
        <v>18239</v>
      </c>
      <c r="F4255" s="211" t="s">
        <v>1403</v>
      </c>
      <c r="G4255" s="211" t="s">
        <v>1646</v>
      </c>
      <c r="H4255" s="212" t="s">
        <v>1645</v>
      </c>
      <c r="I4255" s="213" t="s">
        <v>19617</v>
      </c>
      <c r="J4255" s="201" t="str">
        <f t="shared" si="133"/>
        <v>0805</v>
      </c>
      <c r="K4255" s="209"/>
      <c r="L4255" s="209"/>
      <c r="M4255" s="214"/>
      <c r="N4255" s="209" t="s">
        <v>18777</v>
      </c>
      <c r="O4255" s="215" t="s">
        <v>18778</v>
      </c>
      <c r="P4255" s="215" t="s">
        <v>18773</v>
      </c>
      <c r="Q4255" s="215" t="s">
        <v>18774</v>
      </c>
      <c r="S4255" s="208"/>
    </row>
    <row r="4256" spans="1:20" ht="12">
      <c r="A4256" s="209" t="str">
        <f t="shared" si="132"/>
        <v>2920969031154618742</v>
      </c>
      <c r="B4256" s="210" t="s">
        <v>19616</v>
      </c>
      <c r="C4256" s="211" t="s">
        <v>1404</v>
      </c>
      <c r="D4256" s="211" t="s">
        <v>1404</v>
      </c>
      <c r="E4256" s="211" t="s">
        <v>18240</v>
      </c>
      <c r="F4256" s="211" t="s">
        <v>1403</v>
      </c>
      <c r="G4256" s="211" t="s">
        <v>1646</v>
      </c>
      <c r="H4256" s="212" t="s">
        <v>1645</v>
      </c>
      <c r="I4256" s="213" t="s">
        <v>19617</v>
      </c>
      <c r="J4256" s="201" t="str">
        <f t="shared" si="133"/>
        <v>0805</v>
      </c>
      <c r="K4256" s="209"/>
      <c r="L4256" s="209"/>
      <c r="M4256" s="214"/>
      <c r="N4256" s="209" t="s">
        <v>18777</v>
      </c>
      <c r="O4256" s="215" t="s">
        <v>18778</v>
      </c>
      <c r="P4256" s="215" t="s">
        <v>18773</v>
      </c>
      <c r="Q4256" s="215" t="s">
        <v>18774</v>
      </c>
      <c r="S4256" s="208"/>
    </row>
    <row r="4257" spans="1:17" s="208" customFormat="1" ht="12">
      <c r="A4257" s="209" t="str">
        <f t="shared" si="132"/>
        <v>2920969041154618742</v>
      </c>
      <c r="B4257" s="210" t="s">
        <v>19616</v>
      </c>
      <c r="C4257" s="211" t="s">
        <v>1404</v>
      </c>
      <c r="D4257" s="211" t="s">
        <v>1404</v>
      </c>
      <c r="E4257" s="211" t="s">
        <v>18241</v>
      </c>
      <c r="F4257" s="211" t="s">
        <v>1403</v>
      </c>
      <c r="G4257" s="211" t="s">
        <v>1646</v>
      </c>
      <c r="H4257" s="212" t="s">
        <v>1645</v>
      </c>
      <c r="I4257" s="213" t="s">
        <v>19617</v>
      </c>
      <c r="J4257" s="201" t="str">
        <f t="shared" si="133"/>
        <v>0805</v>
      </c>
      <c r="K4257" s="209" t="s">
        <v>9153</v>
      </c>
      <c r="L4257" s="209"/>
      <c r="M4257" s="214"/>
      <c r="N4257" s="209" t="s">
        <v>18777</v>
      </c>
      <c r="O4257" s="215" t="s">
        <v>18778</v>
      </c>
      <c r="P4257" s="215" t="s">
        <v>18773</v>
      </c>
      <c r="Q4257" s="215" t="s">
        <v>18774</v>
      </c>
    </row>
    <row r="4258" spans="1:17" s="208" customFormat="1" ht="12">
      <c r="A4258" s="209" t="str">
        <f t="shared" si="132"/>
        <v>2920969041568759991</v>
      </c>
      <c r="B4258" s="210" t="s">
        <v>19616</v>
      </c>
      <c r="C4258" s="211" t="s">
        <v>18238</v>
      </c>
      <c r="D4258" s="211" t="s">
        <v>1404</v>
      </c>
      <c r="E4258" s="211" t="s">
        <v>18241</v>
      </c>
      <c r="F4258" s="211" t="s">
        <v>1403</v>
      </c>
      <c r="G4258" s="211" t="s">
        <v>1646</v>
      </c>
      <c r="H4258" s="212" t="s">
        <v>1645</v>
      </c>
      <c r="I4258" s="213" t="s">
        <v>19617</v>
      </c>
      <c r="J4258" s="201" t="str">
        <f t="shared" si="133"/>
        <v>0805</v>
      </c>
      <c r="K4258" s="209"/>
      <c r="L4258" s="209"/>
      <c r="M4258" s="214"/>
      <c r="N4258" s="209" t="s">
        <v>18777</v>
      </c>
      <c r="O4258" s="215" t="s">
        <v>18778</v>
      </c>
      <c r="P4258" s="215" t="s">
        <v>18773</v>
      </c>
      <c r="Q4258" s="215" t="s">
        <v>18774</v>
      </c>
    </row>
    <row r="4259" spans="1:17" s="208" customFormat="1" ht="12">
      <c r="A4259" s="209" t="str">
        <f t="shared" si="132"/>
        <v>2920969061154618742</v>
      </c>
      <c r="B4259" s="210" t="s">
        <v>19616</v>
      </c>
      <c r="C4259" s="211" t="s">
        <v>1404</v>
      </c>
      <c r="D4259" s="211" t="s">
        <v>1404</v>
      </c>
      <c r="E4259" s="211" t="s">
        <v>18242</v>
      </c>
      <c r="F4259" s="211" t="s">
        <v>1403</v>
      </c>
      <c r="G4259" s="211" t="s">
        <v>1646</v>
      </c>
      <c r="H4259" s="212" t="s">
        <v>1645</v>
      </c>
      <c r="I4259" s="213" t="s">
        <v>19617</v>
      </c>
      <c r="J4259" s="201" t="str">
        <f t="shared" si="133"/>
        <v>0805</v>
      </c>
      <c r="K4259" s="209" t="s">
        <v>13915</v>
      </c>
      <c r="L4259" s="209" t="s">
        <v>13094</v>
      </c>
      <c r="M4259" s="214">
        <v>44084</v>
      </c>
      <c r="N4259" s="209" t="s">
        <v>18777</v>
      </c>
      <c r="O4259" s="215" t="s">
        <v>18778</v>
      </c>
      <c r="P4259" s="215" t="s">
        <v>18773</v>
      </c>
      <c r="Q4259" s="215" t="s">
        <v>18774</v>
      </c>
    </row>
    <row r="4260" spans="1:17" s="208" customFormat="1" ht="12">
      <c r="A4260" s="209" t="str">
        <f t="shared" si="132"/>
        <v>2920969071457994188</v>
      </c>
      <c r="B4260" s="210" t="s">
        <v>19616</v>
      </c>
      <c r="C4260" s="136" t="s">
        <v>3054</v>
      </c>
      <c r="D4260" s="211" t="s">
        <v>1404</v>
      </c>
      <c r="E4260" s="137" t="s">
        <v>19620</v>
      </c>
      <c r="F4260" s="138" t="s">
        <v>1403</v>
      </c>
      <c r="G4260" s="211" t="s">
        <v>1646</v>
      </c>
      <c r="H4260" s="142" t="s">
        <v>19618</v>
      </c>
      <c r="I4260" s="213" t="s">
        <v>19617</v>
      </c>
      <c r="J4260" s="201" t="str">
        <f t="shared" si="133"/>
        <v>0805</v>
      </c>
      <c r="K4260" s="232" t="s">
        <v>19619</v>
      </c>
      <c r="L4260" s="232" t="s">
        <v>13916</v>
      </c>
      <c r="M4260" s="214">
        <v>44475</v>
      </c>
      <c r="N4260" s="209" t="s">
        <v>18777</v>
      </c>
      <c r="O4260" s="215" t="s">
        <v>18778</v>
      </c>
      <c r="P4260" s="215" t="s">
        <v>18773</v>
      </c>
      <c r="Q4260" s="215" t="s">
        <v>18774</v>
      </c>
    </row>
    <row r="4261" spans="1:17" s="208" customFormat="1" ht="12">
      <c r="A4261" s="209" t="str">
        <f t="shared" si="132"/>
        <v>2920969081457994188</v>
      </c>
      <c r="B4261" s="210" t="s">
        <v>19616</v>
      </c>
      <c r="C4261" s="138" t="s">
        <v>3054</v>
      </c>
      <c r="D4261" s="211" t="s">
        <v>1404</v>
      </c>
      <c r="E4261" s="137" t="s">
        <v>19621</v>
      </c>
      <c r="F4261" s="138" t="s">
        <v>1403</v>
      </c>
      <c r="G4261" s="211" t="s">
        <v>1646</v>
      </c>
      <c r="H4261" s="139" t="s">
        <v>19618</v>
      </c>
      <c r="I4261" s="213" t="s">
        <v>19617</v>
      </c>
      <c r="J4261" s="201" t="str">
        <f t="shared" si="133"/>
        <v>0805</v>
      </c>
      <c r="K4261" s="232" t="s">
        <v>19619</v>
      </c>
      <c r="L4261" s="232" t="s">
        <v>13916</v>
      </c>
      <c r="M4261" s="214">
        <v>44475</v>
      </c>
      <c r="N4261" s="209" t="s">
        <v>18777</v>
      </c>
      <c r="O4261" s="215" t="s">
        <v>18778</v>
      </c>
      <c r="P4261" s="215" t="s">
        <v>18773</v>
      </c>
      <c r="Q4261" s="215" t="s">
        <v>18774</v>
      </c>
    </row>
    <row r="4262" spans="1:17" s="208" customFormat="1" ht="12">
      <c r="A4262" s="209" t="str">
        <f t="shared" si="132"/>
        <v>3859316011154775401</v>
      </c>
      <c r="B4262" s="210" t="s">
        <v>19616</v>
      </c>
      <c r="C4262" s="211" t="s">
        <v>18236</v>
      </c>
      <c r="D4262" s="211" t="s">
        <v>1404</v>
      </c>
      <c r="E4262" s="211" t="s">
        <v>18243</v>
      </c>
      <c r="F4262" s="211" t="s">
        <v>1403</v>
      </c>
      <c r="G4262" s="211" t="s">
        <v>1646</v>
      </c>
      <c r="H4262" s="212" t="s">
        <v>1645</v>
      </c>
      <c r="I4262" s="213" t="s">
        <v>19617</v>
      </c>
      <c r="J4262" s="201" t="str">
        <f t="shared" si="133"/>
        <v>0805</v>
      </c>
      <c r="K4262" s="209" t="s">
        <v>14592</v>
      </c>
      <c r="L4262" s="209"/>
      <c r="M4262" s="214"/>
      <c r="N4262" s="209" t="s">
        <v>18777</v>
      </c>
      <c r="O4262" s="215" t="s">
        <v>18778</v>
      </c>
      <c r="P4262" s="215" t="s">
        <v>18773</v>
      </c>
      <c r="Q4262" s="215" t="s">
        <v>18774</v>
      </c>
    </row>
    <row r="4263" spans="1:17" s="208" customFormat="1" ht="12">
      <c r="A4263" s="209" t="str">
        <f t="shared" si="132"/>
        <v>4079014011457994188</v>
      </c>
      <c r="B4263" s="210" t="s">
        <v>19616</v>
      </c>
      <c r="C4263" s="136" t="s">
        <v>3054</v>
      </c>
      <c r="D4263" s="211" t="s">
        <v>1404</v>
      </c>
      <c r="E4263" s="137" t="s">
        <v>3053</v>
      </c>
      <c r="F4263" s="138" t="s">
        <v>1403</v>
      </c>
      <c r="G4263" s="211" t="s">
        <v>1646</v>
      </c>
      <c r="H4263" s="142" t="s">
        <v>19622</v>
      </c>
      <c r="I4263" s="213" t="s">
        <v>19617</v>
      </c>
      <c r="J4263" s="201" t="str">
        <f t="shared" si="133"/>
        <v>0805</v>
      </c>
      <c r="K4263" s="232" t="s">
        <v>19619</v>
      </c>
      <c r="L4263" s="232" t="s">
        <v>13916</v>
      </c>
      <c r="M4263" s="214">
        <v>44475</v>
      </c>
      <c r="N4263" s="209" t="s">
        <v>18777</v>
      </c>
      <c r="O4263" s="215" t="s">
        <v>18778</v>
      </c>
      <c r="P4263" s="215" t="s">
        <v>18773</v>
      </c>
      <c r="Q4263" s="215" t="s">
        <v>18774</v>
      </c>
    </row>
    <row r="4264" spans="1:17" s="208" customFormat="1" ht="12">
      <c r="A4264" s="209" t="str">
        <f t="shared" si="132"/>
        <v>4079014021457994188</v>
      </c>
      <c r="B4264" s="210" t="s">
        <v>19616</v>
      </c>
      <c r="C4264" s="136" t="s">
        <v>3054</v>
      </c>
      <c r="D4264" s="211" t="s">
        <v>1404</v>
      </c>
      <c r="E4264" s="137" t="s">
        <v>19623</v>
      </c>
      <c r="F4264" s="138" t="s">
        <v>1403</v>
      </c>
      <c r="G4264" s="211" t="s">
        <v>1646</v>
      </c>
      <c r="H4264" s="142" t="s">
        <v>19622</v>
      </c>
      <c r="I4264" s="213" t="s">
        <v>19617</v>
      </c>
      <c r="J4264" s="201" t="str">
        <f t="shared" si="133"/>
        <v>0805</v>
      </c>
      <c r="K4264" s="232" t="s">
        <v>19619</v>
      </c>
      <c r="L4264" s="232" t="s">
        <v>13916</v>
      </c>
      <c r="M4264" s="214">
        <v>44475</v>
      </c>
      <c r="N4264" s="209" t="s">
        <v>18777</v>
      </c>
      <c r="O4264" s="215" t="s">
        <v>18778</v>
      </c>
      <c r="P4264" s="215" t="s">
        <v>18773</v>
      </c>
      <c r="Q4264" s="215" t="s">
        <v>18774</v>
      </c>
    </row>
    <row r="4265" spans="1:17" s="208" customFormat="1" ht="12">
      <c r="A4265" s="209" t="str">
        <f t="shared" si="132"/>
        <v>##1154618742</v>
      </c>
      <c r="B4265" s="210" t="s">
        <v>19616</v>
      </c>
      <c r="C4265" s="211" t="s">
        <v>1404</v>
      </c>
      <c r="D4265" s="211" t="s">
        <v>1404</v>
      </c>
      <c r="E4265" s="211" t="s">
        <v>3649</v>
      </c>
      <c r="F4265" s="211" t="s">
        <v>1403</v>
      </c>
      <c r="G4265" s="211" t="s">
        <v>1646</v>
      </c>
      <c r="H4265" s="212" t="s">
        <v>1645</v>
      </c>
      <c r="I4265" s="213" t="s">
        <v>19617</v>
      </c>
      <c r="J4265" s="201" t="str">
        <f t="shared" si="133"/>
        <v>0805</v>
      </c>
      <c r="K4265" s="209"/>
      <c r="L4265" s="209"/>
      <c r="M4265" s="214"/>
      <c r="N4265" s="209" t="s">
        <v>18777</v>
      </c>
      <c r="O4265" s="215" t="s">
        <v>18778</v>
      </c>
      <c r="P4265" s="215" t="s">
        <v>18773</v>
      </c>
      <c r="Q4265" s="215" t="s">
        <v>18774</v>
      </c>
    </row>
    <row r="4266" spans="1:17" s="208" customFormat="1" ht="12">
      <c r="A4266" s="209" t="str">
        <f t="shared" si="132"/>
        <v>##1457994188</v>
      </c>
      <c r="B4266" s="210" t="s">
        <v>19616</v>
      </c>
      <c r="C4266" s="138" t="s">
        <v>3054</v>
      </c>
      <c r="D4266" s="211" t="s">
        <v>1404</v>
      </c>
      <c r="E4266" s="140" t="s">
        <v>3649</v>
      </c>
      <c r="F4266" s="138" t="s">
        <v>1403</v>
      </c>
      <c r="G4266" s="211" t="s">
        <v>1646</v>
      </c>
      <c r="H4266" s="139" t="s">
        <v>19618</v>
      </c>
      <c r="I4266" s="213" t="s">
        <v>19617</v>
      </c>
      <c r="J4266" s="201" t="str">
        <f t="shared" si="133"/>
        <v>0805</v>
      </c>
      <c r="K4266" s="232" t="s">
        <v>19619</v>
      </c>
      <c r="L4266" s="232" t="s">
        <v>13916</v>
      </c>
      <c r="M4266" s="214">
        <v>44475</v>
      </c>
      <c r="N4266" s="209" t="s">
        <v>18777</v>
      </c>
      <c r="O4266" s="215" t="s">
        <v>18778</v>
      </c>
      <c r="P4266" s="215" t="s">
        <v>18773</v>
      </c>
      <c r="Q4266" s="215" t="s">
        <v>18774</v>
      </c>
    </row>
    <row r="4267" spans="1:17" s="208" customFormat="1" ht="12">
      <c r="A4267" s="209" t="str">
        <f t="shared" si="132"/>
        <v>1154618742MR1154618742</v>
      </c>
      <c r="B4267" s="210" t="s">
        <v>19616</v>
      </c>
      <c r="C4267" s="211" t="s">
        <v>1404</v>
      </c>
      <c r="D4267" s="211" t="s">
        <v>1404</v>
      </c>
      <c r="E4267" s="211" t="s">
        <v>18223</v>
      </c>
      <c r="F4267" s="211" t="s">
        <v>1403</v>
      </c>
      <c r="G4267" s="211" t="s">
        <v>1646</v>
      </c>
      <c r="H4267" s="212" t="s">
        <v>1645</v>
      </c>
      <c r="I4267" s="213" t="s">
        <v>19617</v>
      </c>
      <c r="J4267" s="201" t="str">
        <f t="shared" si="133"/>
        <v>0805</v>
      </c>
      <c r="K4267" s="209"/>
      <c r="L4267" s="209"/>
      <c r="M4267" s="214"/>
      <c r="N4267" s="209" t="s">
        <v>18777</v>
      </c>
      <c r="O4267" s="215" t="s">
        <v>18778</v>
      </c>
      <c r="P4267" s="215" t="s">
        <v>18773</v>
      </c>
      <c r="Q4267" s="215" t="s">
        <v>18774</v>
      </c>
    </row>
    <row r="4268" spans="1:17" s="208" customFormat="1" ht="12">
      <c r="A4268" s="209" t="str">
        <f t="shared" si="132"/>
        <v>1F-QMA0000021513821316055833</v>
      </c>
      <c r="B4268" s="210" t="s">
        <v>19616</v>
      </c>
      <c r="C4268" s="211" t="s">
        <v>18226</v>
      </c>
      <c r="D4268" s="211" t="s">
        <v>1404</v>
      </c>
      <c r="E4268" s="211" t="s">
        <v>18232</v>
      </c>
      <c r="F4268" s="211" t="s">
        <v>1403</v>
      </c>
      <c r="G4268" s="211" t="s">
        <v>1646</v>
      </c>
      <c r="H4268" s="212" t="s">
        <v>1645</v>
      </c>
      <c r="I4268" s="213" t="s">
        <v>19617</v>
      </c>
      <c r="J4268" s="201" t="str">
        <f t="shared" si="133"/>
        <v>0805</v>
      </c>
      <c r="K4268" s="209"/>
      <c r="L4268" s="209"/>
      <c r="M4268" s="214"/>
      <c r="N4268" s="209" t="s">
        <v>18777</v>
      </c>
      <c r="O4268" s="215" t="s">
        <v>18778</v>
      </c>
      <c r="P4268" s="215" t="s">
        <v>18773</v>
      </c>
      <c r="Q4268" s="215" t="s">
        <v>18774</v>
      </c>
    </row>
    <row r="4269" spans="1:17" s="208" customFormat="1" ht="12">
      <c r="A4269" s="209" t="str">
        <f t="shared" si="132"/>
        <v>1F-QMA0000030815891154618742</v>
      </c>
      <c r="B4269" s="210" t="s">
        <v>19616</v>
      </c>
      <c r="C4269" s="211" t="s">
        <v>1404</v>
      </c>
      <c r="D4269" s="211" t="s">
        <v>1404</v>
      </c>
      <c r="E4269" s="211" t="s">
        <v>18233</v>
      </c>
      <c r="F4269" s="211" t="s">
        <v>1403</v>
      </c>
      <c r="G4269" s="211" t="s">
        <v>1646</v>
      </c>
      <c r="H4269" s="212" t="s">
        <v>1645</v>
      </c>
      <c r="I4269" s="213" t="s">
        <v>19617</v>
      </c>
      <c r="J4269" s="201" t="str">
        <f t="shared" si="133"/>
        <v>0805</v>
      </c>
      <c r="K4269" s="209"/>
      <c r="L4269" s="209"/>
      <c r="M4269" s="214"/>
      <c r="N4269" s="209" t="s">
        <v>18777</v>
      </c>
      <c r="O4269" s="215" t="s">
        <v>18778</v>
      </c>
      <c r="P4269" s="215" t="s">
        <v>18773</v>
      </c>
      <c r="Q4269" s="215" t="s">
        <v>18774</v>
      </c>
    </row>
    <row r="4270" spans="1:17" s="208" customFormat="1" ht="12">
      <c r="A4270" s="209" t="str">
        <f t="shared" si="132"/>
        <v>1F-QMA0000031927371154618742</v>
      </c>
      <c r="B4270" s="210" t="s">
        <v>19616</v>
      </c>
      <c r="C4270" s="211" t="s">
        <v>1404</v>
      </c>
      <c r="D4270" s="211" t="s">
        <v>1404</v>
      </c>
      <c r="E4270" s="211" t="s">
        <v>18234</v>
      </c>
      <c r="F4270" s="211" t="s">
        <v>1403</v>
      </c>
      <c r="G4270" s="211" t="s">
        <v>1646</v>
      </c>
      <c r="H4270" s="212" t="s">
        <v>1645</v>
      </c>
      <c r="I4270" s="213" t="s">
        <v>19617</v>
      </c>
      <c r="J4270" s="201" t="str">
        <f t="shared" si="133"/>
        <v>0805</v>
      </c>
      <c r="K4270" s="209"/>
      <c r="L4270" s="209"/>
      <c r="M4270" s="214"/>
      <c r="N4270" s="209" t="s">
        <v>18777</v>
      </c>
      <c r="O4270" s="215" t="s">
        <v>18778</v>
      </c>
      <c r="P4270" s="215" t="s">
        <v>18773</v>
      </c>
      <c r="Q4270" s="215" t="s">
        <v>18774</v>
      </c>
    </row>
    <row r="4271" spans="1:17" s="208" customFormat="1" ht="12">
      <c r="A4271" s="209" t="str">
        <f t="shared" si="132"/>
        <v>1F-QMA0000033092971154618742</v>
      </c>
      <c r="B4271" s="210" t="s">
        <v>19616</v>
      </c>
      <c r="C4271" s="211" t="s">
        <v>1404</v>
      </c>
      <c r="D4271" s="211" t="s">
        <v>1404</v>
      </c>
      <c r="E4271" s="211" t="s">
        <v>18235</v>
      </c>
      <c r="F4271" s="211" t="s">
        <v>1403</v>
      </c>
      <c r="G4271" s="211" t="s">
        <v>1646</v>
      </c>
      <c r="H4271" s="212" t="s">
        <v>1645</v>
      </c>
      <c r="I4271" s="213" t="s">
        <v>19617</v>
      </c>
      <c r="J4271" s="201" t="str">
        <f t="shared" si="133"/>
        <v>0805</v>
      </c>
      <c r="K4271" s="209"/>
      <c r="L4271" s="209"/>
      <c r="M4271" s="214"/>
      <c r="N4271" s="209" t="s">
        <v>18777</v>
      </c>
      <c r="O4271" s="215" t="s">
        <v>18778</v>
      </c>
      <c r="P4271" s="215" t="s">
        <v>18773</v>
      </c>
      <c r="Q4271" s="215" t="s">
        <v>18774</v>
      </c>
    </row>
    <row r="4272" spans="1:17" s="208" customFormat="1" ht="12">
      <c r="A4272" s="209" t="str">
        <f t="shared" si="132"/>
        <v>7T-QMA0000036773751154618742</v>
      </c>
      <c r="B4272" s="210" t="s">
        <v>19616</v>
      </c>
      <c r="C4272" s="211" t="s">
        <v>1404</v>
      </c>
      <c r="D4272" s="211" t="s">
        <v>1404</v>
      </c>
      <c r="E4272" s="211" t="s">
        <v>18244</v>
      </c>
      <c r="F4272" s="211" t="s">
        <v>1403</v>
      </c>
      <c r="G4272" s="211" t="s">
        <v>1646</v>
      </c>
      <c r="H4272" s="212" t="s">
        <v>1645</v>
      </c>
      <c r="I4272" s="213" t="s">
        <v>19617</v>
      </c>
      <c r="J4272" s="201" t="str">
        <f t="shared" si="133"/>
        <v>0805</v>
      </c>
      <c r="K4272" s="209"/>
      <c r="L4272" s="209"/>
      <c r="M4272" s="214"/>
      <c r="N4272" s="209" t="s">
        <v>18777</v>
      </c>
      <c r="O4272" s="215" t="s">
        <v>18778</v>
      </c>
      <c r="P4272" s="215" t="s">
        <v>18773</v>
      </c>
      <c r="Q4272" s="215" t="s">
        <v>18774</v>
      </c>
    </row>
    <row r="4273" spans="1:20" ht="15">
      <c r="A4273" s="216" t="str">
        <f t="shared" si="132"/>
        <v>1457994188MR1457994188</v>
      </c>
      <c r="B4273" s="217" t="s">
        <v>19616</v>
      </c>
      <c r="C4273" s="227" t="s">
        <v>3054</v>
      </c>
      <c r="D4273" s="218" t="s">
        <v>1404</v>
      </c>
      <c r="E4273" s="227" t="s">
        <v>23257</v>
      </c>
      <c r="F4273" s="218" t="s">
        <v>1403</v>
      </c>
      <c r="G4273" s="218" t="s">
        <v>1646</v>
      </c>
      <c r="H4273" s="219" t="s">
        <v>1645</v>
      </c>
      <c r="I4273" s="220" t="s">
        <v>19617</v>
      </c>
      <c r="J4273" s="201" t="str">
        <f t="shared" si="133"/>
        <v>0805</v>
      </c>
      <c r="K4273" s="216" t="s">
        <v>23203</v>
      </c>
      <c r="L4273" s="216" t="s">
        <v>23204</v>
      </c>
      <c r="M4273" s="221">
        <v>44812</v>
      </c>
      <c r="N4273" s="216" t="s">
        <v>18777</v>
      </c>
      <c r="O4273" s="222" t="s">
        <v>18778</v>
      </c>
      <c r="P4273" s="222" t="s">
        <v>18773</v>
      </c>
      <c r="Q4273" s="222" t="s">
        <v>18774</v>
      </c>
      <c r="R4273" s="223"/>
      <c r="S4273" s="230"/>
      <c r="T4273" s="223"/>
    </row>
    <row r="4274" spans="1:20" ht="12">
      <c r="A4274" s="209" t="str">
        <f t="shared" si="132"/>
        <v>0923518011215934989</v>
      </c>
      <c r="B4274" s="210" t="s">
        <v>19624</v>
      </c>
      <c r="C4274" s="211" t="s">
        <v>18245</v>
      </c>
      <c r="D4274" s="211" t="s">
        <v>18246</v>
      </c>
      <c r="E4274" s="211" t="s">
        <v>18247</v>
      </c>
      <c r="F4274" s="211" t="s">
        <v>18248</v>
      </c>
      <c r="G4274" s="211" t="s">
        <v>18249</v>
      </c>
      <c r="H4274" s="212" t="s">
        <v>18250</v>
      </c>
      <c r="I4274" s="213" t="s">
        <v>19625</v>
      </c>
      <c r="J4274" s="201" t="str">
        <f t="shared" si="133"/>
        <v>0806</v>
      </c>
      <c r="K4274" s="209"/>
      <c r="L4274" s="209"/>
      <c r="M4274" s="214"/>
      <c r="N4274" s="209" t="s">
        <v>18777</v>
      </c>
      <c r="O4274" s="215" t="s">
        <v>18778</v>
      </c>
      <c r="P4274" s="215" t="s">
        <v>18800</v>
      </c>
      <c r="Q4274" s="215" t="s">
        <v>18801</v>
      </c>
      <c r="S4274" s="208"/>
    </row>
    <row r="4275" spans="1:20" ht="12">
      <c r="A4275" s="209" t="str">
        <f t="shared" si="132"/>
        <v>0923518021215934989</v>
      </c>
      <c r="B4275" s="210" t="s">
        <v>19624</v>
      </c>
      <c r="C4275" s="211" t="s">
        <v>18245</v>
      </c>
      <c r="D4275" s="211" t="s">
        <v>18246</v>
      </c>
      <c r="E4275" s="211" t="s">
        <v>18251</v>
      </c>
      <c r="F4275" s="211" t="s">
        <v>18248</v>
      </c>
      <c r="G4275" s="211" t="s">
        <v>18249</v>
      </c>
      <c r="H4275" s="212" t="s">
        <v>18250</v>
      </c>
      <c r="I4275" s="213" t="s">
        <v>19625</v>
      </c>
      <c r="J4275" s="201" t="str">
        <f t="shared" si="133"/>
        <v>0806</v>
      </c>
      <c r="K4275" s="209"/>
      <c r="L4275" s="209"/>
      <c r="M4275" s="214"/>
      <c r="N4275" s="209" t="s">
        <v>18777</v>
      </c>
      <c r="O4275" s="215" t="s">
        <v>18778</v>
      </c>
      <c r="P4275" s="215" t="s">
        <v>18800</v>
      </c>
      <c r="Q4275" s="215" t="s">
        <v>18801</v>
      </c>
      <c r="S4275" s="208"/>
    </row>
    <row r="4276" spans="1:20" ht="12">
      <c r="A4276" s="209" t="str">
        <f t="shared" si="132"/>
        <v>1332496041215934989</v>
      </c>
      <c r="B4276" s="210" t="s">
        <v>19624</v>
      </c>
      <c r="C4276" s="211" t="s">
        <v>18245</v>
      </c>
      <c r="D4276" s="211" t="s">
        <v>18246</v>
      </c>
      <c r="E4276" s="211" t="s">
        <v>18252</v>
      </c>
      <c r="F4276" s="211" t="s">
        <v>18248</v>
      </c>
      <c r="G4276" s="211" t="s">
        <v>18249</v>
      </c>
      <c r="H4276" s="212" t="s">
        <v>18250</v>
      </c>
      <c r="I4276" s="213" t="s">
        <v>19625</v>
      </c>
      <c r="J4276" s="201" t="str">
        <f t="shared" si="133"/>
        <v>0806</v>
      </c>
      <c r="K4276" s="209"/>
      <c r="L4276" s="209"/>
      <c r="M4276" s="214"/>
      <c r="N4276" s="209" t="s">
        <v>18777</v>
      </c>
      <c r="O4276" s="215" t="s">
        <v>18778</v>
      </c>
      <c r="P4276" s="215" t="s">
        <v>18800</v>
      </c>
      <c r="Q4276" s="215" t="s">
        <v>18801</v>
      </c>
      <c r="S4276" s="208"/>
    </row>
    <row r="4277" spans="1:20" ht="12">
      <c r="A4277" s="209" t="str">
        <f t="shared" si="132"/>
        <v>1332496061215934989</v>
      </c>
      <c r="B4277" s="210" t="s">
        <v>19624</v>
      </c>
      <c r="C4277" s="211" t="s">
        <v>18245</v>
      </c>
      <c r="D4277" s="211" t="s">
        <v>18246</v>
      </c>
      <c r="E4277" s="211" t="s">
        <v>18253</v>
      </c>
      <c r="F4277" s="211" t="s">
        <v>18248</v>
      </c>
      <c r="G4277" s="211" t="s">
        <v>18249</v>
      </c>
      <c r="H4277" s="212" t="s">
        <v>18250</v>
      </c>
      <c r="I4277" s="213" t="s">
        <v>19625</v>
      </c>
      <c r="J4277" s="201" t="str">
        <f t="shared" si="133"/>
        <v>0806</v>
      </c>
      <c r="K4277" s="209"/>
      <c r="L4277" s="209"/>
      <c r="M4277" s="214"/>
      <c r="N4277" s="209" t="s">
        <v>18777</v>
      </c>
      <c r="O4277" s="215" t="s">
        <v>18778</v>
      </c>
      <c r="P4277" s="215" t="s">
        <v>18800</v>
      </c>
      <c r="Q4277" s="215" t="s">
        <v>18801</v>
      </c>
      <c r="S4277" s="208"/>
    </row>
    <row r="4278" spans="1:20" ht="12">
      <c r="A4278" s="209" t="str">
        <f t="shared" si="132"/>
        <v>2880510011407097231</v>
      </c>
      <c r="B4278" s="210" t="s">
        <v>19624</v>
      </c>
      <c r="C4278" s="211" t="s">
        <v>18246</v>
      </c>
      <c r="D4278" s="211" t="s">
        <v>18246</v>
      </c>
      <c r="E4278" s="211" t="s">
        <v>18248</v>
      </c>
      <c r="F4278" s="211" t="s">
        <v>18248</v>
      </c>
      <c r="G4278" s="211" t="s">
        <v>18249</v>
      </c>
      <c r="H4278" s="212" t="s">
        <v>18250</v>
      </c>
      <c r="I4278" s="213" t="s">
        <v>19625</v>
      </c>
      <c r="J4278" s="201" t="str">
        <f t="shared" si="133"/>
        <v>0806</v>
      </c>
      <c r="K4278" s="209"/>
      <c r="L4278" s="209"/>
      <c r="M4278" s="214"/>
      <c r="N4278" s="209" t="s">
        <v>18777</v>
      </c>
      <c r="O4278" s="215" t="s">
        <v>18778</v>
      </c>
      <c r="P4278" s="215" t="s">
        <v>18800</v>
      </c>
      <c r="Q4278" s="215" t="s">
        <v>18801</v>
      </c>
      <c r="S4278" s="208"/>
    </row>
    <row r="4279" spans="1:20" ht="12">
      <c r="A4279" s="209" t="str">
        <f t="shared" si="132"/>
        <v>2880510021407097231</v>
      </c>
      <c r="B4279" s="210" t="s">
        <v>19624</v>
      </c>
      <c r="C4279" s="211" t="s">
        <v>18246</v>
      </c>
      <c r="D4279" s="211" t="s">
        <v>18246</v>
      </c>
      <c r="E4279" s="211" t="s">
        <v>18254</v>
      </c>
      <c r="F4279" s="211" t="s">
        <v>18248</v>
      </c>
      <c r="G4279" s="211" t="s">
        <v>18249</v>
      </c>
      <c r="H4279" s="212" t="s">
        <v>18250</v>
      </c>
      <c r="I4279" s="213" t="s">
        <v>19625</v>
      </c>
      <c r="J4279" s="201" t="str">
        <f t="shared" si="133"/>
        <v>0806</v>
      </c>
      <c r="K4279" s="209"/>
      <c r="L4279" s="209"/>
      <c r="M4279" s="214"/>
      <c r="N4279" s="209" t="s">
        <v>18777</v>
      </c>
      <c r="O4279" s="215" t="s">
        <v>18778</v>
      </c>
      <c r="P4279" s="215" t="s">
        <v>18800</v>
      </c>
      <c r="Q4279" s="215" t="s">
        <v>18801</v>
      </c>
      <c r="S4279" s="208"/>
    </row>
    <row r="4280" spans="1:20" ht="12">
      <c r="A4280" s="209" t="str">
        <f t="shared" si="132"/>
        <v>3003089011922398254</v>
      </c>
      <c r="B4280" s="210" t="s">
        <v>19626</v>
      </c>
      <c r="C4280" s="211" t="s">
        <v>18255</v>
      </c>
      <c r="D4280" s="211" t="s">
        <v>18255</v>
      </c>
      <c r="E4280" s="211" t="s">
        <v>18256</v>
      </c>
      <c r="F4280" s="211" t="s">
        <v>18256</v>
      </c>
      <c r="G4280" s="211" t="s">
        <v>18257</v>
      </c>
      <c r="H4280" s="212" t="s">
        <v>18258</v>
      </c>
      <c r="I4280" s="213" t="s">
        <v>19627</v>
      </c>
      <c r="J4280" s="201" t="str">
        <f t="shared" si="133"/>
        <v>0808</v>
      </c>
      <c r="K4280" s="209"/>
      <c r="L4280" s="209"/>
      <c r="M4280" s="214"/>
      <c r="N4280" s="209" t="s">
        <v>18765</v>
      </c>
      <c r="O4280" s="215" t="s">
        <v>18766</v>
      </c>
      <c r="P4280" s="215" t="s">
        <v>18767</v>
      </c>
      <c r="Q4280" s="215" t="s">
        <v>18768</v>
      </c>
      <c r="S4280" s="208"/>
    </row>
    <row r="4281" spans="1:20" ht="12">
      <c r="A4281" s="209" t="str">
        <f t="shared" si="132"/>
        <v>3003089021922398254</v>
      </c>
      <c r="B4281" s="210" t="s">
        <v>19626</v>
      </c>
      <c r="C4281" s="211" t="s">
        <v>18255</v>
      </c>
      <c r="D4281" s="211" t="s">
        <v>18255</v>
      </c>
      <c r="E4281" s="211" t="s">
        <v>18259</v>
      </c>
      <c r="F4281" s="211" t="s">
        <v>18256</v>
      </c>
      <c r="G4281" s="211" t="s">
        <v>18257</v>
      </c>
      <c r="H4281" s="212" t="s">
        <v>18258</v>
      </c>
      <c r="I4281" s="213" t="s">
        <v>19627</v>
      </c>
      <c r="J4281" s="201" t="str">
        <f t="shared" si="133"/>
        <v>0808</v>
      </c>
      <c r="K4281" s="209"/>
      <c r="L4281" s="209"/>
      <c r="M4281" s="214"/>
      <c r="N4281" s="209" t="s">
        <v>18765</v>
      </c>
      <c r="O4281" s="215" t="s">
        <v>18766</v>
      </c>
      <c r="P4281" s="215" t="s">
        <v>18767</v>
      </c>
      <c r="Q4281" s="215" t="s">
        <v>18768</v>
      </c>
      <c r="S4281" s="208"/>
    </row>
    <row r="4282" spans="1:20" ht="12">
      <c r="A4282" s="209" t="str">
        <f t="shared" si="132"/>
        <v>2829608011609008838</v>
      </c>
      <c r="B4282" s="210" t="s">
        <v>19628</v>
      </c>
      <c r="C4282" s="211" t="s">
        <v>1211</v>
      </c>
      <c r="D4282" s="211" t="s">
        <v>1211</v>
      </c>
      <c r="E4282" s="211" t="s">
        <v>18260</v>
      </c>
      <c r="F4282" s="211" t="s">
        <v>1210</v>
      </c>
      <c r="G4282" s="211" t="s">
        <v>18261</v>
      </c>
      <c r="H4282" s="212" t="s">
        <v>18262</v>
      </c>
      <c r="I4282" s="213" t="s">
        <v>1212</v>
      </c>
      <c r="J4282" s="201" t="str">
        <f t="shared" si="133"/>
        <v>0809</v>
      </c>
      <c r="K4282" s="209"/>
      <c r="L4282" s="209"/>
      <c r="M4282" s="214"/>
      <c r="N4282" s="209" t="s">
        <v>18905</v>
      </c>
      <c r="O4282" s="215" t="s">
        <v>18906</v>
      </c>
      <c r="P4282" s="215" t="s">
        <v>18812</v>
      </c>
      <c r="Q4282" s="215" t="s">
        <v>18813</v>
      </c>
      <c r="S4282" s="208"/>
    </row>
    <row r="4283" spans="1:20" ht="12">
      <c r="A4283" s="209" t="str">
        <f t="shared" si="132"/>
        <v>2829608021609008838</v>
      </c>
      <c r="B4283" s="210" t="s">
        <v>19628</v>
      </c>
      <c r="C4283" s="211" t="s">
        <v>1211</v>
      </c>
      <c r="D4283" s="211" t="s">
        <v>1211</v>
      </c>
      <c r="E4283" s="211" t="s">
        <v>1210</v>
      </c>
      <c r="F4283" s="211" t="s">
        <v>1210</v>
      </c>
      <c r="G4283" s="211" t="s">
        <v>18261</v>
      </c>
      <c r="H4283" s="212" t="s">
        <v>18262</v>
      </c>
      <c r="I4283" s="213" t="s">
        <v>1212</v>
      </c>
      <c r="J4283" s="201" t="str">
        <f t="shared" si="133"/>
        <v>0809</v>
      </c>
      <c r="K4283" s="209"/>
      <c r="L4283" s="209"/>
      <c r="M4283" s="214"/>
      <c r="N4283" s="209" t="s">
        <v>18905</v>
      </c>
      <c r="O4283" s="215" t="s">
        <v>18906</v>
      </c>
      <c r="P4283" s="215" t="s">
        <v>18812</v>
      </c>
      <c r="Q4283" s="215" t="s">
        <v>18813</v>
      </c>
      <c r="S4283" s="208"/>
    </row>
    <row r="4284" spans="1:20" ht="12">
      <c r="A4284" s="209" t="str">
        <f t="shared" si="132"/>
        <v>1828618011962509497</v>
      </c>
      <c r="B4284" s="210" t="s">
        <v>19629</v>
      </c>
      <c r="C4284" s="211" t="s">
        <v>18263</v>
      </c>
      <c r="D4284" s="211" t="s">
        <v>1397</v>
      </c>
      <c r="E4284" s="211" t="s">
        <v>18264</v>
      </c>
      <c r="F4284" s="211" t="s">
        <v>1396</v>
      </c>
      <c r="G4284" s="211" t="s">
        <v>1970</v>
      </c>
      <c r="H4284" s="212" t="s">
        <v>1969</v>
      </c>
      <c r="I4284" s="213" t="s">
        <v>1398</v>
      </c>
      <c r="J4284" s="201" t="str">
        <f t="shared" si="133"/>
        <v>0810</v>
      </c>
      <c r="K4284" s="209"/>
      <c r="L4284" s="209"/>
      <c r="M4284" s="214"/>
      <c r="N4284" s="209" t="s">
        <v>18765</v>
      </c>
      <c r="O4284" s="215" t="s">
        <v>18766</v>
      </c>
      <c r="P4284" s="215" t="s">
        <v>18800</v>
      </c>
      <c r="Q4284" s="215" t="s">
        <v>18801</v>
      </c>
      <c r="S4284" s="208"/>
    </row>
    <row r="4285" spans="1:20" ht="12">
      <c r="A4285" s="209" t="str">
        <f t="shared" si="132"/>
        <v>1828618021962509497</v>
      </c>
      <c r="B4285" s="210" t="s">
        <v>19629</v>
      </c>
      <c r="C4285" s="211" t="s">
        <v>18263</v>
      </c>
      <c r="D4285" s="211" t="s">
        <v>1397</v>
      </c>
      <c r="E4285" s="211" t="s">
        <v>18265</v>
      </c>
      <c r="F4285" s="211" t="s">
        <v>1396</v>
      </c>
      <c r="G4285" s="211" t="s">
        <v>1970</v>
      </c>
      <c r="H4285" s="212" t="s">
        <v>1969</v>
      </c>
      <c r="I4285" s="213" t="s">
        <v>1398</v>
      </c>
      <c r="J4285" s="201" t="str">
        <f t="shared" si="133"/>
        <v>0810</v>
      </c>
      <c r="K4285" s="209"/>
      <c r="L4285" s="209"/>
      <c r="M4285" s="214"/>
      <c r="N4285" s="209" t="s">
        <v>18765</v>
      </c>
      <c r="O4285" s="215" t="s">
        <v>18766</v>
      </c>
      <c r="P4285" s="215" t="s">
        <v>18800</v>
      </c>
      <c r="Q4285" s="215" t="s">
        <v>18801</v>
      </c>
      <c r="S4285" s="208"/>
    </row>
    <row r="4286" spans="1:20" ht="12">
      <c r="A4286" s="209" t="str">
        <f t="shared" si="132"/>
        <v>2832800011316242910</v>
      </c>
      <c r="B4286" s="210" t="s">
        <v>19629</v>
      </c>
      <c r="C4286" s="211" t="s">
        <v>2563</v>
      </c>
      <c r="D4286" s="211" t="s">
        <v>1397</v>
      </c>
      <c r="E4286" s="211" t="s">
        <v>1396</v>
      </c>
      <c r="F4286" s="211" t="s">
        <v>1396</v>
      </c>
      <c r="G4286" s="211" t="s">
        <v>1970</v>
      </c>
      <c r="H4286" s="212" t="s">
        <v>1969</v>
      </c>
      <c r="I4286" s="213" t="s">
        <v>1398</v>
      </c>
      <c r="J4286" s="201" t="str">
        <f t="shared" si="133"/>
        <v>0810</v>
      </c>
      <c r="K4286" s="209" t="s">
        <v>9256</v>
      </c>
      <c r="L4286" s="209"/>
      <c r="M4286" s="214"/>
      <c r="N4286" s="209" t="s">
        <v>18765</v>
      </c>
      <c r="O4286" s="215" t="s">
        <v>18766</v>
      </c>
      <c r="P4286" s="215" t="s">
        <v>18800</v>
      </c>
      <c r="Q4286" s="215" t="s">
        <v>18801</v>
      </c>
      <c r="S4286" s="208"/>
    </row>
    <row r="4287" spans="1:20" ht="12">
      <c r="A4287" s="209" t="str">
        <f t="shared" si="132"/>
        <v>2832800011871898478</v>
      </c>
      <c r="B4287" s="210" t="s">
        <v>19629</v>
      </c>
      <c r="C4287" s="211" t="s">
        <v>1397</v>
      </c>
      <c r="D4287" s="211" t="s">
        <v>1397</v>
      </c>
      <c r="E4287" s="211" t="s">
        <v>1396</v>
      </c>
      <c r="F4287" s="211" t="s">
        <v>1396</v>
      </c>
      <c r="G4287" s="211" t="s">
        <v>1970</v>
      </c>
      <c r="H4287" s="212" t="s">
        <v>1969</v>
      </c>
      <c r="I4287" s="213" t="s">
        <v>1398</v>
      </c>
      <c r="J4287" s="201" t="str">
        <f t="shared" si="133"/>
        <v>0810</v>
      </c>
      <c r="K4287" s="209"/>
      <c r="L4287" s="209"/>
      <c r="M4287" s="214"/>
      <c r="N4287" s="209" t="s">
        <v>18765</v>
      </c>
      <c r="O4287" s="215" t="s">
        <v>18766</v>
      </c>
      <c r="P4287" s="215" t="s">
        <v>18800</v>
      </c>
      <c r="Q4287" s="215" t="s">
        <v>18801</v>
      </c>
      <c r="S4287" s="208"/>
    </row>
    <row r="4288" spans="1:20" ht="12">
      <c r="A4288" s="209" t="str">
        <f t="shared" si="132"/>
        <v>2832800021871898478</v>
      </c>
      <c r="B4288" s="210" t="s">
        <v>19629</v>
      </c>
      <c r="C4288" s="211" t="s">
        <v>1397</v>
      </c>
      <c r="D4288" s="211" t="s">
        <v>1397</v>
      </c>
      <c r="E4288" s="211" t="s">
        <v>18266</v>
      </c>
      <c r="F4288" s="211" t="s">
        <v>1396</v>
      </c>
      <c r="G4288" s="211" t="s">
        <v>1970</v>
      </c>
      <c r="H4288" s="212" t="s">
        <v>1969</v>
      </c>
      <c r="I4288" s="213" t="s">
        <v>1398</v>
      </c>
      <c r="J4288" s="201" t="str">
        <f t="shared" si="133"/>
        <v>0810</v>
      </c>
      <c r="K4288" s="209"/>
      <c r="L4288" s="209"/>
      <c r="M4288" s="214"/>
      <c r="N4288" s="209" t="s">
        <v>18765</v>
      </c>
      <c r="O4288" s="215" t="s">
        <v>18766</v>
      </c>
      <c r="P4288" s="215" t="s">
        <v>18800</v>
      </c>
      <c r="Q4288" s="215" t="s">
        <v>18801</v>
      </c>
      <c r="S4288" s="208"/>
    </row>
    <row r="4289" spans="1:20" ht="12">
      <c r="A4289" s="209" t="str">
        <f t="shared" si="132"/>
        <v>2832800031316242910</v>
      </c>
      <c r="B4289" s="210" t="s">
        <v>19629</v>
      </c>
      <c r="C4289" s="211" t="s">
        <v>2563</v>
      </c>
      <c r="D4289" s="211" t="s">
        <v>1397</v>
      </c>
      <c r="E4289" s="211" t="s">
        <v>18267</v>
      </c>
      <c r="F4289" s="211" t="s">
        <v>1396</v>
      </c>
      <c r="G4289" s="211" t="s">
        <v>1970</v>
      </c>
      <c r="H4289" s="212" t="s">
        <v>1969</v>
      </c>
      <c r="I4289" s="213" t="s">
        <v>1398</v>
      </c>
      <c r="J4289" s="201" t="str">
        <f t="shared" si="133"/>
        <v>0810</v>
      </c>
      <c r="K4289" s="209"/>
      <c r="L4289" s="209"/>
      <c r="M4289" s="214"/>
      <c r="N4289" s="209" t="s">
        <v>18765</v>
      </c>
      <c r="O4289" s="215" t="s">
        <v>18766</v>
      </c>
      <c r="P4289" s="215" t="s">
        <v>18800</v>
      </c>
      <c r="Q4289" s="215" t="s">
        <v>18801</v>
      </c>
      <c r="S4289" s="208"/>
    </row>
    <row r="4290" spans="1:20" ht="12">
      <c r="A4290" s="209" t="str">
        <f t="shared" si="132"/>
        <v>2832800031871898478</v>
      </c>
      <c r="B4290" s="210" t="s">
        <v>19629</v>
      </c>
      <c r="C4290" s="211" t="s">
        <v>1397</v>
      </c>
      <c r="D4290" s="211" t="s">
        <v>1397</v>
      </c>
      <c r="E4290" s="211" t="s">
        <v>18267</v>
      </c>
      <c r="F4290" s="211" t="s">
        <v>1396</v>
      </c>
      <c r="G4290" s="211" t="s">
        <v>1970</v>
      </c>
      <c r="H4290" s="212" t="s">
        <v>1969</v>
      </c>
      <c r="I4290" s="213" t="s">
        <v>1398</v>
      </c>
      <c r="J4290" s="201" t="str">
        <f t="shared" si="133"/>
        <v>0810</v>
      </c>
      <c r="K4290" s="209" t="s">
        <v>9153</v>
      </c>
      <c r="L4290" s="209"/>
      <c r="M4290" s="214"/>
      <c r="N4290" s="209" t="s">
        <v>18765</v>
      </c>
      <c r="O4290" s="215" t="s">
        <v>18766</v>
      </c>
      <c r="P4290" s="215" t="s">
        <v>18800</v>
      </c>
      <c r="Q4290" s="215" t="s">
        <v>18801</v>
      </c>
      <c r="S4290" s="208"/>
    </row>
    <row r="4291" spans="1:20" ht="12">
      <c r="A4291" s="209" t="str">
        <f t="shared" ref="A4291:A4354" si="134">E4291&amp;C4291</f>
        <v>##1871898478</v>
      </c>
      <c r="B4291" s="210" t="s">
        <v>19629</v>
      </c>
      <c r="C4291" s="211" t="s">
        <v>1397</v>
      </c>
      <c r="D4291" s="211" t="s">
        <v>1397</v>
      </c>
      <c r="E4291" s="211" t="s">
        <v>3649</v>
      </c>
      <c r="F4291" s="211" t="s">
        <v>1396</v>
      </c>
      <c r="G4291" s="211" t="s">
        <v>1970</v>
      </c>
      <c r="H4291" s="212" t="s">
        <v>1969</v>
      </c>
      <c r="I4291" s="213" t="s">
        <v>1398</v>
      </c>
      <c r="J4291" s="201" t="str">
        <f t="shared" ref="J4291:J4354" si="135">B4291</f>
        <v>0810</v>
      </c>
      <c r="K4291" s="209" t="s">
        <v>13915</v>
      </c>
      <c r="L4291" s="209" t="s">
        <v>13094</v>
      </c>
      <c r="M4291" s="214">
        <v>44084</v>
      </c>
      <c r="N4291" s="209" t="s">
        <v>18765</v>
      </c>
      <c r="O4291" s="215" t="s">
        <v>18766</v>
      </c>
      <c r="P4291" s="215" t="s">
        <v>18800</v>
      </c>
      <c r="Q4291" s="215" t="s">
        <v>18801</v>
      </c>
      <c r="S4291" s="208"/>
    </row>
    <row r="4292" spans="1:20" ht="12">
      <c r="A4292" s="209" t="str">
        <f t="shared" si="134"/>
        <v>BHO5690814B1316242910</v>
      </c>
      <c r="B4292" s="210" t="s">
        <v>19629</v>
      </c>
      <c r="C4292" s="211" t="s">
        <v>2563</v>
      </c>
      <c r="D4292" s="211" t="s">
        <v>1397</v>
      </c>
      <c r="E4292" s="211" t="s">
        <v>18268</v>
      </c>
      <c r="F4292" s="211" t="s">
        <v>1396</v>
      </c>
      <c r="G4292" s="211" t="s">
        <v>1970</v>
      </c>
      <c r="H4292" s="212" t="s">
        <v>1969</v>
      </c>
      <c r="I4292" s="213" t="s">
        <v>1398</v>
      </c>
      <c r="J4292" s="201" t="str">
        <f t="shared" si="135"/>
        <v>0810</v>
      </c>
      <c r="K4292" s="209"/>
      <c r="L4292" s="209"/>
      <c r="M4292" s="214"/>
      <c r="N4292" s="209" t="s">
        <v>18765</v>
      </c>
      <c r="O4292" s="215" t="s">
        <v>18766</v>
      </c>
      <c r="P4292" s="215" t="s">
        <v>18800</v>
      </c>
      <c r="Q4292" s="215" t="s">
        <v>18801</v>
      </c>
      <c r="S4292" s="208"/>
    </row>
    <row r="4293" spans="1:20" ht="15">
      <c r="A4293" s="216" t="str">
        <f t="shared" si="134"/>
        <v>1316242910MR1871898478</v>
      </c>
      <c r="B4293" s="217" t="s">
        <v>19629</v>
      </c>
      <c r="C4293" s="227" t="s">
        <v>1397</v>
      </c>
      <c r="D4293" s="227" t="s">
        <v>1397</v>
      </c>
      <c r="E4293" s="227" t="s">
        <v>23258</v>
      </c>
      <c r="F4293" s="218" t="s">
        <v>1396</v>
      </c>
      <c r="G4293" s="218" t="s">
        <v>1970</v>
      </c>
      <c r="H4293" s="219" t="s">
        <v>1969</v>
      </c>
      <c r="I4293" s="220" t="s">
        <v>1398</v>
      </c>
      <c r="J4293" s="201" t="str">
        <f t="shared" si="135"/>
        <v>0810</v>
      </c>
      <c r="K4293" s="216" t="s">
        <v>23203</v>
      </c>
      <c r="L4293" s="216" t="s">
        <v>23204</v>
      </c>
      <c r="M4293" s="221">
        <v>44812</v>
      </c>
      <c r="N4293" s="216" t="s">
        <v>18765</v>
      </c>
      <c r="O4293" s="222" t="s">
        <v>18766</v>
      </c>
      <c r="P4293" s="222" t="s">
        <v>18800</v>
      </c>
      <c r="Q4293" s="222" t="s">
        <v>18801</v>
      </c>
      <c r="R4293" s="223"/>
      <c r="S4293" s="230"/>
      <c r="T4293" s="223"/>
    </row>
    <row r="4294" spans="1:20" ht="12">
      <c r="A4294" s="209" t="str">
        <f t="shared" si="134"/>
        <v>3034787011407010622</v>
      </c>
      <c r="B4294" s="210" t="s">
        <v>19630</v>
      </c>
      <c r="C4294" s="211" t="s">
        <v>95</v>
      </c>
      <c r="D4294" s="211" t="s">
        <v>95</v>
      </c>
      <c r="E4294" s="211" t="s">
        <v>94</v>
      </c>
      <c r="F4294" s="211" t="s">
        <v>94</v>
      </c>
      <c r="G4294" s="211" t="s">
        <v>2144</v>
      </c>
      <c r="H4294" s="212" t="s">
        <v>2280</v>
      </c>
      <c r="I4294" s="213" t="s">
        <v>96</v>
      </c>
      <c r="J4294" s="201" t="str">
        <f t="shared" si="135"/>
        <v>0811</v>
      </c>
      <c r="K4294" s="209"/>
      <c r="L4294" s="209"/>
      <c r="M4294" s="214"/>
      <c r="N4294" s="209" t="s">
        <v>18765</v>
      </c>
      <c r="O4294" s="215" t="s">
        <v>18766</v>
      </c>
      <c r="P4294" s="215" t="s">
        <v>18767</v>
      </c>
      <c r="Q4294" s="215" t="s">
        <v>18768</v>
      </c>
      <c r="S4294" s="208"/>
    </row>
    <row r="4295" spans="1:20" ht="12">
      <c r="A4295" s="209" t="str">
        <f t="shared" si="134"/>
        <v>3034787021407010622</v>
      </c>
      <c r="B4295" s="210" t="s">
        <v>19630</v>
      </c>
      <c r="C4295" s="211" t="s">
        <v>95</v>
      </c>
      <c r="D4295" s="211" t="s">
        <v>95</v>
      </c>
      <c r="E4295" s="211" t="s">
        <v>18269</v>
      </c>
      <c r="F4295" s="211" t="s">
        <v>94</v>
      </c>
      <c r="G4295" s="211" t="s">
        <v>2144</v>
      </c>
      <c r="H4295" s="212" t="s">
        <v>2280</v>
      </c>
      <c r="I4295" s="213" t="s">
        <v>96</v>
      </c>
      <c r="J4295" s="201" t="str">
        <f t="shared" si="135"/>
        <v>0811</v>
      </c>
      <c r="K4295" s="209"/>
      <c r="L4295" s="209"/>
      <c r="M4295" s="214"/>
      <c r="N4295" s="209" t="s">
        <v>18765</v>
      </c>
      <c r="O4295" s="215" t="s">
        <v>18766</v>
      </c>
      <c r="P4295" s="215" t="s">
        <v>18767</v>
      </c>
      <c r="Q4295" s="215" t="s">
        <v>18768</v>
      </c>
      <c r="S4295" s="208"/>
    </row>
    <row r="4296" spans="1:20" ht="12">
      <c r="A4296" s="209" t="str">
        <f t="shared" si="134"/>
        <v>3034787031407010622</v>
      </c>
      <c r="B4296" s="210" t="s">
        <v>19630</v>
      </c>
      <c r="C4296" s="211" t="s">
        <v>95</v>
      </c>
      <c r="D4296" s="211" t="s">
        <v>95</v>
      </c>
      <c r="E4296" s="211" t="s">
        <v>18270</v>
      </c>
      <c r="F4296" s="211" t="s">
        <v>94</v>
      </c>
      <c r="G4296" s="211" t="s">
        <v>2144</v>
      </c>
      <c r="H4296" s="212" t="s">
        <v>2280</v>
      </c>
      <c r="I4296" s="213" t="s">
        <v>96</v>
      </c>
      <c r="J4296" s="201" t="str">
        <f t="shared" si="135"/>
        <v>0811</v>
      </c>
      <c r="K4296" s="209"/>
      <c r="L4296" s="209"/>
      <c r="M4296" s="214"/>
      <c r="N4296" s="209" t="s">
        <v>18765</v>
      </c>
      <c r="O4296" s="215" t="s">
        <v>18766</v>
      </c>
      <c r="P4296" s="215" t="s">
        <v>18767</v>
      </c>
      <c r="Q4296" s="215" t="s">
        <v>18768</v>
      </c>
      <c r="S4296" s="208"/>
    </row>
    <row r="4297" spans="1:20" ht="12">
      <c r="A4297" s="209" t="str">
        <f t="shared" si="134"/>
        <v>##1407010622</v>
      </c>
      <c r="B4297" s="210" t="s">
        <v>19630</v>
      </c>
      <c r="C4297" s="211" t="s">
        <v>95</v>
      </c>
      <c r="D4297" s="211" t="s">
        <v>95</v>
      </c>
      <c r="E4297" s="211" t="s">
        <v>3649</v>
      </c>
      <c r="F4297" s="211" t="s">
        <v>94</v>
      </c>
      <c r="G4297" s="211" t="s">
        <v>2144</v>
      </c>
      <c r="H4297" s="212" t="s">
        <v>2280</v>
      </c>
      <c r="I4297" s="213" t="s">
        <v>96</v>
      </c>
      <c r="J4297" s="201" t="str">
        <f t="shared" si="135"/>
        <v>0811</v>
      </c>
      <c r="K4297" s="209"/>
      <c r="L4297" s="209"/>
      <c r="M4297" s="214"/>
      <c r="N4297" s="209" t="s">
        <v>18765</v>
      </c>
      <c r="O4297" s="215" t="s">
        <v>18766</v>
      </c>
      <c r="P4297" s="215" t="s">
        <v>18767</v>
      </c>
      <c r="Q4297" s="215" t="s">
        <v>18768</v>
      </c>
      <c r="S4297" s="208"/>
    </row>
    <row r="4298" spans="1:20" ht="12">
      <c r="A4298" s="209" t="str">
        <f t="shared" si="134"/>
        <v>3104432011831471291</v>
      </c>
      <c r="B4298" s="210" t="s">
        <v>19631</v>
      </c>
      <c r="C4298" s="211" t="s">
        <v>18271</v>
      </c>
      <c r="D4298" s="211" t="s">
        <v>18271</v>
      </c>
      <c r="E4298" s="211" t="s">
        <v>18272</v>
      </c>
      <c r="F4298" s="211" t="s">
        <v>18272</v>
      </c>
      <c r="G4298" s="211" t="s">
        <v>18273</v>
      </c>
      <c r="H4298" s="212" t="s">
        <v>18274</v>
      </c>
      <c r="I4298" s="213" t="s">
        <v>19632</v>
      </c>
      <c r="J4298" s="201" t="str">
        <f t="shared" si="135"/>
        <v>0812</v>
      </c>
      <c r="K4298" s="209"/>
      <c r="L4298" s="209"/>
      <c r="M4298" s="214"/>
      <c r="N4298" s="209" t="s">
        <v>18777</v>
      </c>
      <c r="O4298" s="215" t="s">
        <v>18778</v>
      </c>
      <c r="P4298" s="215" t="s">
        <v>18773</v>
      </c>
      <c r="Q4298" s="215" t="s">
        <v>18774</v>
      </c>
      <c r="S4298" s="208"/>
    </row>
    <row r="4299" spans="1:20" ht="12">
      <c r="A4299" s="209" t="str">
        <f t="shared" si="134"/>
        <v>3104432021831471291</v>
      </c>
      <c r="B4299" s="210" t="s">
        <v>19631</v>
      </c>
      <c r="C4299" s="211" t="s">
        <v>18271</v>
      </c>
      <c r="D4299" s="211" t="s">
        <v>18271</v>
      </c>
      <c r="E4299" s="211" t="s">
        <v>18275</v>
      </c>
      <c r="F4299" s="211" t="s">
        <v>18272</v>
      </c>
      <c r="G4299" s="211" t="s">
        <v>18273</v>
      </c>
      <c r="H4299" s="212" t="s">
        <v>18274</v>
      </c>
      <c r="I4299" s="213" t="s">
        <v>19632</v>
      </c>
      <c r="J4299" s="201" t="str">
        <f t="shared" si="135"/>
        <v>0812</v>
      </c>
      <c r="K4299" s="209"/>
      <c r="L4299" s="209"/>
      <c r="M4299" s="214"/>
      <c r="N4299" s="209" t="s">
        <v>18777</v>
      </c>
      <c r="O4299" s="215" t="s">
        <v>18778</v>
      </c>
      <c r="P4299" s="215" t="s">
        <v>18773</v>
      </c>
      <c r="Q4299" s="215" t="s">
        <v>18774</v>
      </c>
      <c r="S4299" s="208"/>
    </row>
    <row r="4300" spans="1:20" ht="12">
      <c r="A4300" s="209" t="str">
        <f t="shared" si="134"/>
        <v>##1831471291</v>
      </c>
      <c r="B4300" s="210" t="s">
        <v>19631</v>
      </c>
      <c r="C4300" s="211" t="s">
        <v>18271</v>
      </c>
      <c r="D4300" s="211" t="s">
        <v>18271</v>
      </c>
      <c r="E4300" s="211" t="s">
        <v>3649</v>
      </c>
      <c r="F4300" s="211" t="s">
        <v>18272</v>
      </c>
      <c r="G4300" s="211" t="s">
        <v>18273</v>
      </c>
      <c r="H4300" s="212" t="s">
        <v>18274</v>
      </c>
      <c r="I4300" s="213" t="s">
        <v>19632</v>
      </c>
      <c r="J4300" s="201" t="str">
        <f t="shared" si="135"/>
        <v>0812</v>
      </c>
      <c r="K4300" s="209"/>
      <c r="L4300" s="209"/>
      <c r="M4300" s="214"/>
      <c r="N4300" s="209" t="s">
        <v>18777</v>
      </c>
      <c r="O4300" s="215" t="s">
        <v>18778</v>
      </c>
      <c r="P4300" s="215" t="s">
        <v>18773</v>
      </c>
      <c r="Q4300" s="215" t="s">
        <v>18774</v>
      </c>
      <c r="S4300" s="208"/>
    </row>
    <row r="4301" spans="1:20" ht="12">
      <c r="A4301" s="209" t="str">
        <f t="shared" si="134"/>
        <v>3141616011124305065</v>
      </c>
      <c r="B4301" s="210" t="s">
        <v>19633</v>
      </c>
      <c r="C4301" s="211" t="s">
        <v>35</v>
      </c>
      <c r="D4301" s="211" t="s">
        <v>35</v>
      </c>
      <c r="E4301" s="211" t="s">
        <v>34</v>
      </c>
      <c r="F4301" s="211" t="s">
        <v>34</v>
      </c>
      <c r="G4301" s="211" t="s">
        <v>2242</v>
      </c>
      <c r="H4301" s="212" t="s">
        <v>2241</v>
      </c>
      <c r="I4301" s="213" t="s">
        <v>36</v>
      </c>
      <c r="J4301" s="201" t="str">
        <f t="shared" si="135"/>
        <v>0813</v>
      </c>
      <c r="K4301" s="209"/>
      <c r="L4301" s="209"/>
      <c r="M4301" s="214"/>
      <c r="N4301" s="209" t="s">
        <v>18765</v>
      </c>
      <c r="O4301" s="215" t="s">
        <v>18766</v>
      </c>
      <c r="P4301" s="215" t="s">
        <v>18800</v>
      </c>
      <c r="Q4301" s="215" t="s">
        <v>18801</v>
      </c>
      <c r="S4301" s="208"/>
    </row>
    <row r="4302" spans="1:20" ht="12">
      <c r="A4302" s="209" t="str">
        <f t="shared" si="134"/>
        <v>3141616021124305065</v>
      </c>
      <c r="B4302" s="210" t="s">
        <v>19633</v>
      </c>
      <c r="C4302" s="211" t="s">
        <v>35</v>
      </c>
      <c r="D4302" s="211" t="s">
        <v>35</v>
      </c>
      <c r="E4302" s="211" t="s">
        <v>18276</v>
      </c>
      <c r="F4302" s="211" t="s">
        <v>34</v>
      </c>
      <c r="G4302" s="211" t="s">
        <v>2242</v>
      </c>
      <c r="H4302" s="212" t="s">
        <v>2241</v>
      </c>
      <c r="I4302" s="213" t="s">
        <v>36</v>
      </c>
      <c r="J4302" s="201" t="str">
        <f t="shared" si="135"/>
        <v>0813</v>
      </c>
      <c r="K4302" s="209"/>
      <c r="L4302" s="209"/>
      <c r="M4302" s="214"/>
      <c r="N4302" s="209" t="s">
        <v>18765</v>
      </c>
      <c r="O4302" s="215" t="s">
        <v>18766</v>
      </c>
      <c r="P4302" s="215" t="s">
        <v>18800</v>
      </c>
      <c r="Q4302" s="215" t="s">
        <v>18801</v>
      </c>
      <c r="S4302" s="208"/>
    </row>
    <row r="4303" spans="1:20" ht="12">
      <c r="A4303" s="209" t="str">
        <f t="shared" si="134"/>
        <v>##1124305065</v>
      </c>
      <c r="B4303" s="210" t="s">
        <v>19633</v>
      </c>
      <c r="C4303" s="211" t="s">
        <v>35</v>
      </c>
      <c r="D4303" s="211" t="s">
        <v>35</v>
      </c>
      <c r="E4303" s="211" t="s">
        <v>3649</v>
      </c>
      <c r="F4303" s="211" t="s">
        <v>34</v>
      </c>
      <c r="G4303" s="211" t="s">
        <v>2242</v>
      </c>
      <c r="H4303" s="212" t="s">
        <v>2241</v>
      </c>
      <c r="I4303" s="213" t="s">
        <v>36</v>
      </c>
      <c r="J4303" s="201" t="str">
        <f t="shared" si="135"/>
        <v>0813</v>
      </c>
      <c r="K4303" s="209"/>
      <c r="L4303" s="209"/>
      <c r="M4303" s="214"/>
      <c r="N4303" s="209" t="s">
        <v>18765</v>
      </c>
      <c r="O4303" s="215" t="s">
        <v>18766</v>
      </c>
      <c r="P4303" s="215" t="s">
        <v>18800</v>
      </c>
      <c r="Q4303" s="215" t="s">
        <v>18801</v>
      </c>
      <c r="S4303" s="208"/>
    </row>
    <row r="4304" spans="1:20" ht="12">
      <c r="A4304" s="209" t="str">
        <f t="shared" si="134"/>
        <v>312476001312476001</v>
      </c>
      <c r="B4304" s="210" t="s">
        <v>19634</v>
      </c>
      <c r="C4304" s="211" t="s">
        <v>18277</v>
      </c>
      <c r="D4304" s="211" t="s">
        <v>1440</v>
      </c>
      <c r="E4304" s="211" t="s">
        <v>18277</v>
      </c>
      <c r="F4304" s="211" t="s">
        <v>1439</v>
      </c>
      <c r="G4304" s="211" t="s">
        <v>3011</v>
      </c>
      <c r="H4304" s="212" t="s">
        <v>18278</v>
      </c>
      <c r="I4304" s="213" t="s">
        <v>1441</v>
      </c>
      <c r="J4304" s="201" t="str">
        <f t="shared" si="135"/>
        <v>0814</v>
      </c>
      <c r="K4304" s="209"/>
      <c r="L4304" s="209"/>
      <c r="M4304" s="214"/>
      <c r="N4304" s="209" t="s">
        <v>18866</v>
      </c>
      <c r="O4304" s="215" t="s">
        <v>18867</v>
      </c>
      <c r="P4304" s="215" t="s">
        <v>18868</v>
      </c>
      <c r="Q4304" s="215" t="s">
        <v>18869</v>
      </c>
      <c r="S4304" s="208"/>
    </row>
    <row r="4305" spans="1:17" s="208" customFormat="1" ht="12">
      <c r="A4305" s="209" t="str">
        <f t="shared" si="134"/>
        <v>3124760021396902540</v>
      </c>
      <c r="B4305" s="210" t="s">
        <v>19634</v>
      </c>
      <c r="C4305" s="211" t="s">
        <v>1440</v>
      </c>
      <c r="D4305" s="211" t="s">
        <v>1440</v>
      </c>
      <c r="E4305" s="211" t="s">
        <v>1439</v>
      </c>
      <c r="F4305" s="211" t="s">
        <v>1439</v>
      </c>
      <c r="G4305" s="211" t="s">
        <v>3011</v>
      </c>
      <c r="H4305" s="212" t="s">
        <v>18278</v>
      </c>
      <c r="I4305" s="213" t="s">
        <v>1441</v>
      </c>
      <c r="J4305" s="201" t="str">
        <f t="shared" si="135"/>
        <v>0814</v>
      </c>
      <c r="K4305" s="209"/>
      <c r="L4305" s="209"/>
      <c r="M4305" s="214"/>
      <c r="N4305" s="209" t="s">
        <v>18866</v>
      </c>
      <c r="O4305" s="215" t="s">
        <v>18867</v>
      </c>
      <c r="P4305" s="215" t="s">
        <v>18868</v>
      </c>
      <c r="Q4305" s="215" t="s">
        <v>18869</v>
      </c>
    </row>
    <row r="4306" spans="1:17" s="208" customFormat="1" ht="12">
      <c r="A4306" s="209" t="str">
        <f t="shared" si="134"/>
        <v>2886624011427374222</v>
      </c>
      <c r="B4306" s="210" t="s">
        <v>19635</v>
      </c>
      <c r="C4306" s="211" t="s">
        <v>1458</v>
      </c>
      <c r="D4306" s="211" t="s">
        <v>1458</v>
      </c>
      <c r="E4306" s="211" t="s">
        <v>18279</v>
      </c>
      <c r="F4306" s="211" t="s">
        <v>1457</v>
      </c>
      <c r="G4306" s="211" t="s">
        <v>2051</v>
      </c>
      <c r="H4306" s="212" t="s">
        <v>3150</v>
      </c>
      <c r="I4306" s="213" t="s">
        <v>1459</v>
      </c>
      <c r="J4306" s="201" t="str">
        <f t="shared" si="135"/>
        <v>0815</v>
      </c>
      <c r="K4306" s="209"/>
      <c r="L4306" s="209"/>
      <c r="M4306" s="214"/>
      <c r="N4306" s="209" t="s">
        <v>18866</v>
      </c>
      <c r="O4306" s="215" t="s">
        <v>18867</v>
      </c>
      <c r="P4306" s="215" t="s">
        <v>18868</v>
      </c>
      <c r="Q4306" s="215" t="s">
        <v>18869</v>
      </c>
    </row>
    <row r="4307" spans="1:17" s="208" customFormat="1" ht="12">
      <c r="A4307" s="209" t="str">
        <f t="shared" si="134"/>
        <v>2886624021427374222</v>
      </c>
      <c r="B4307" s="210" t="s">
        <v>19635</v>
      </c>
      <c r="C4307" s="211" t="s">
        <v>1458</v>
      </c>
      <c r="D4307" s="211" t="s">
        <v>1458</v>
      </c>
      <c r="E4307" s="211" t="s">
        <v>18280</v>
      </c>
      <c r="F4307" s="211" t="s">
        <v>1457</v>
      </c>
      <c r="G4307" s="211" t="s">
        <v>2051</v>
      </c>
      <c r="H4307" s="212" t="s">
        <v>3150</v>
      </c>
      <c r="I4307" s="213" t="s">
        <v>1459</v>
      </c>
      <c r="J4307" s="201" t="str">
        <f t="shared" si="135"/>
        <v>0815</v>
      </c>
      <c r="K4307" s="209"/>
      <c r="L4307" s="209"/>
      <c r="M4307" s="214"/>
      <c r="N4307" s="209" t="s">
        <v>18866</v>
      </c>
      <c r="O4307" s="215" t="s">
        <v>18867</v>
      </c>
      <c r="P4307" s="215" t="s">
        <v>18868</v>
      </c>
      <c r="Q4307" s="215" t="s">
        <v>18869</v>
      </c>
    </row>
    <row r="4308" spans="1:17" s="208" customFormat="1" ht="12">
      <c r="A4308" s="209" t="str">
        <f t="shared" si="134"/>
        <v>2886624031427374222</v>
      </c>
      <c r="B4308" s="210" t="s">
        <v>19635</v>
      </c>
      <c r="C4308" s="211" t="s">
        <v>1458</v>
      </c>
      <c r="D4308" s="211" t="s">
        <v>1458</v>
      </c>
      <c r="E4308" s="211" t="s">
        <v>1457</v>
      </c>
      <c r="F4308" s="211" t="s">
        <v>1457</v>
      </c>
      <c r="G4308" s="211" t="s">
        <v>2051</v>
      </c>
      <c r="H4308" s="212" t="s">
        <v>3150</v>
      </c>
      <c r="I4308" s="213" t="s">
        <v>1459</v>
      </c>
      <c r="J4308" s="201" t="str">
        <f t="shared" si="135"/>
        <v>0815</v>
      </c>
      <c r="K4308" s="209"/>
      <c r="L4308" s="209"/>
      <c r="M4308" s="214"/>
      <c r="N4308" s="209" t="s">
        <v>18866</v>
      </c>
      <c r="O4308" s="215" t="s">
        <v>18867</v>
      </c>
      <c r="P4308" s="215" t="s">
        <v>18868</v>
      </c>
      <c r="Q4308" s="215" t="s">
        <v>18869</v>
      </c>
    </row>
    <row r="4309" spans="1:17" s="208" customFormat="1" ht="12">
      <c r="A4309" s="209" t="str">
        <f t="shared" si="134"/>
        <v>2886624041700118288</v>
      </c>
      <c r="B4309" s="210" t="s">
        <v>19635</v>
      </c>
      <c r="C4309" s="211" t="s">
        <v>18281</v>
      </c>
      <c r="D4309" s="211" t="s">
        <v>1458</v>
      </c>
      <c r="E4309" s="211" t="s">
        <v>18282</v>
      </c>
      <c r="F4309" s="211" t="s">
        <v>1457</v>
      </c>
      <c r="G4309" s="211" t="s">
        <v>2051</v>
      </c>
      <c r="H4309" s="212" t="s">
        <v>3150</v>
      </c>
      <c r="I4309" s="213" t="s">
        <v>1459</v>
      </c>
      <c r="J4309" s="201" t="str">
        <f t="shared" si="135"/>
        <v>0815</v>
      </c>
      <c r="K4309" s="209"/>
      <c r="L4309" s="209"/>
      <c r="M4309" s="214"/>
      <c r="N4309" s="209" t="s">
        <v>18866</v>
      </c>
      <c r="O4309" s="215" t="s">
        <v>18867</v>
      </c>
      <c r="P4309" s="215" t="s">
        <v>18868</v>
      </c>
      <c r="Q4309" s="215" t="s">
        <v>18869</v>
      </c>
    </row>
    <row r="4310" spans="1:17" s="208" customFormat="1" ht="12">
      <c r="A4310" s="209" t="str">
        <f t="shared" si="134"/>
        <v>2885634011285930891</v>
      </c>
      <c r="B4310" s="210" t="s">
        <v>19636</v>
      </c>
      <c r="C4310" s="211" t="s">
        <v>1401</v>
      </c>
      <c r="D4310" s="211" t="s">
        <v>1401</v>
      </c>
      <c r="E4310" s="211" t="s">
        <v>18283</v>
      </c>
      <c r="F4310" s="211" t="s">
        <v>1400</v>
      </c>
      <c r="G4310" s="211" t="s">
        <v>2992</v>
      </c>
      <c r="H4310" s="212" t="s">
        <v>2993</v>
      </c>
      <c r="I4310" s="213" t="s">
        <v>1402</v>
      </c>
      <c r="J4310" s="201" t="str">
        <f t="shared" si="135"/>
        <v>0816</v>
      </c>
      <c r="K4310" s="209"/>
      <c r="L4310" s="209"/>
      <c r="M4310" s="214"/>
      <c r="N4310" s="209" t="s">
        <v>18866</v>
      </c>
      <c r="O4310" s="215" t="s">
        <v>18867</v>
      </c>
      <c r="P4310" s="215" t="s">
        <v>18868</v>
      </c>
      <c r="Q4310" s="215" t="s">
        <v>18869</v>
      </c>
    </row>
    <row r="4311" spans="1:17" s="208" customFormat="1" ht="12">
      <c r="A4311" s="209" t="str">
        <f t="shared" si="134"/>
        <v>2885634021285930891</v>
      </c>
      <c r="B4311" s="210" t="s">
        <v>19636</v>
      </c>
      <c r="C4311" s="211" t="s">
        <v>1401</v>
      </c>
      <c r="D4311" s="211" t="s">
        <v>1401</v>
      </c>
      <c r="E4311" s="211" t="s">
        <v>18284</v>
      </c>
      <c r="F4311" s="211" t="s">
        <v>1400</v>
      </c>
      <c r="G4311" s="211" t="s">
        <v>2992</v>
      </c>
      <c r="H4311" s="212" t="s">
        <v>2993</v>
      </c>
      <c r="I4311" s="213" t="s">
        <v>1402</v>
      </c>
      <c r="J4311" s="201" t="str">
        <f t="shared" si="135"/>
        <v>0816</v>
      </c>
      <c r="K4311" s="209"/>
      <c r="L4311" s="209"/>
      <c r="M4311" s="214"/>
      <c r="N4311" s="209" t="s">
        <v>18866</v>
      </c>
      <c r="O4311" s="215" t="s">
        <v>18867</v>
      </c>
      <c r="P4311" s="215" t="s">
        <v>18868</v>
      </c>
      <c r="Q4311" s="215" t="s">
        <v>18869</v>
      </c>
    </row>
    <row r="4312" spans="1:17" s="208" customFormat="1" ht="12">
      <c r="A4312" s="209" t="str">
        <f t="shared" si="134"/>
        <v>2885634031285930891</v>
      </c>
      <c r="B4312" s="210" t="s">
        <v>19636</v>
      </c>
      <c r="C4312" s="211" t="s">
        <v>1401</v>
      </c>
      <c r="D4312" s="211" t="s">
        <v>1401</v>
      </c>
      <c r="E4312" s="211" t="s">
        <v>1400</v>
      </c>
      <c r="F4312" s="211" t="s">
        <v>1400</v>
      </c>
      <c r="G4312" s="211" t="s">
        <v>2992</v>
      </c>
      <c r="H4312" s="212" t="s">
        <v>2993</v>
      </c>
      <c r="I4312" s="213" t="s">
        <v>1402</v>
      </c>
      <c r="J4312" s="201" t="str">
        <f t="shared" si="135"/>
        <v>0816</v>
      </c>
      <c r="K4312" s="209"/>
      <c r="L4312" s="209"/>
      <c r="M4312" s="214"/>
      <c r="N4312" s="209" t="s">
        <v>18866</v>
      </c>
      <c r="O4312" s="215" t="s">
        <v>18867</v>
      </c>
      <c r="P4312" s="215" t="s">
        <v>18868</v>
      </c>
      <c r="Q4312" s="215" t="s">
        <v>18869</v>
      </c>
    </row>
    <row r="4313" spans="1:17" s="208" customFormat="1" ht="12">
      <c r="A4313" s="209" t="str">
        <f t="shared" si="134"/>
        <v>##1285930891</v>
      </c>
      <c r="B4313" s="210" t="s">
        <v>19636</v>
      </c>
      <c r="C4313" s="211" t="s">
        <v>1401</v>
      </c>
      <c r="D4313" s="211" t="s">
        <v>1401</v>
      </c>
      <c r="E4313" s="211" t="s">
        <v>3649</v>
      </c>
      <c r="F4313" s="211" t="s">
        <v>1400</v>
      </c>
      <c r="G4313" s="211" t="s">
        <v>2992</v>
      </c>
      <c r="H4313" s="212" t="s">
        <v>2993</v>
      </c>
      <c r="I4313" s="213" t="s">
        <v>1402</v>
      </c>
      <c r="J4313" s="201" t="str">
        <f t="shared" si="135"/>
        <v>0816</v>
      </c>
      <c r="K4313" s="209"/>
      <c r="L4313" s="209"/>
      <c r="M4313" s="214"/>
      <c r="N4313" s="209" t="s">
        <v>18866</v>
      </c>
      <c r="O4313" s="215" t="s">
        <v>18867</v>
      </c>
      <c r="P4313" s="215" t="s">
        <v>18868</v>
      </c>
      <c r="Q4313" s="215" t="s">
        <v>18869</v>
      </c>
    </row>
    <row r="4314" spans="1:17" s="208" customFormat="1" ht="12">
      <c r="A4314" s="209" t="str">
        <f t="shared" si="134"/>
        <v>2914293011801191853</v>
      </c>
      <c r="B4314" s="210" t="s">
        <v>19637</v>
      </c>
      <c r="C4314" s="211" t="s">
        <v>1526</v>
      </c>
      <c r="D4314" s="211" t="s">
        <v>1526</v>
      </c>
      <c r="E4314" s="211" t="s">
        <v>1525</v>
      </c>
      <c r="F4314" s="211" t="s">
        <v>1525</v>
      </c>
      <c r="G4314" s="211" t="s">
        <v>3024</v>
      </c>
      <c r="H4314" s="212" t="s">
        <v>3194</v>
      </c>
      <c r="I4314" s="213" t="s">
        <v>1527</v>
      </c>
      <c r="J4314" s="201" t="str">
        <f t="shared" si="135"/>
        <v>0817</v>
      </c>
      <c r="K4314" s="209"/>
      <c r="L4314" s="209"/>
      <c r="M4314" s="214"/>
      <c r="N4314" s="209" t="s">
        <v>18866</v>
      </c>
      <c r="O4314" s="215" t="s">
        <v>18867</v>
      </c>
      <c r="P4314" s="215" t="s">
        <v>18868</v>
      </c>
      <c r="Q4314" s="215" t="s">
        <v>18869</v>
      </c>
    </row>
    <row r="4315" spans="1:17" s="208" customFormat="1" ht="12">
      <c r="A4315" s="209" t="str">
        <f t="shared" si="134"/>
        <v>2914293021801191853</v>
      </c>
      <c r="B4315" s="210" t="s">
        <v>19637</v>
      </c>
      <c r="C4315" s="211" t="s">
        <v>1526</v>
      </c>
      <c r="D4315" s="211" t="s">
        <v>1526</v>
      </c>
      <c r="E4315" s="211" t="s">
        <v>18285</v>
      </c>
      <c r="F4315" s="211" t="s">
        <v>1525</v>
      </c>
      <c r="G4315" s="211" t="s">
        <v>3024</v>
      </c>
      <c r="H4315" s="212" t="s">
        <v>3194</v>
      </c>
      <c r="I4315" s="213" t="s">
        <v>1527</v>
      </c>
      <c r="J4315" s="201" t="str">
        <f t="shared" si="135"/>
        <v>0817</v>
      </c>
      <c r="K4315" s="209"/>
      <c r="L4315" s="209"/>
      <c r="M4315" s="214"/>
      <c r="N4315" s="209" t="s">
        <v>18866</v>
      </c>
      <c r="O4315" s="215" t="s">
        <v>18867</v>
      </c>
      <c r="P4315" s="215" t="s">
        <v>18868</v>
      </c>
      <c r="Q4315" s="215" t="s">
        <v>18869</v>
      </c>
    </row>
    <row r="4316" spans="1:17" s="208" customFormat="1" ht="12">
      <c r="A4316" s="209" t="str">
        <f t="shared" si="134"/>
        <v>3094468011548546088</v>
      </c>
      <c r="B4316" s="210" t="s">
        <v>19638</v>
      </c>
      <c r="C4316" s="211" t="s">
        <v>1455</v>
      </c>
      <c r="D4316" s="211" t="s">
        <v>1455</v>
      </c>
      <c r="E4316" s="211" t="s">
        <v>1454</v>
      </c>
      <c r="F4316" s="211" t="s">
        <v>1454</v>
      </c>
      <c r="G4316" s="211" t="s">
        <v>2052</v>
      </c>
      <c r="H4316" s="212" t="s">
        <v>3165</v>
      </c>
      <c r="I4316" s="213" t="s">
        <v>1456</v>
      </c>
      <c r="J4316" s="201" t="str">
        <f t="shared" si="135"/>
        <v>0818</v>
      </c>
      <c r="K4316" s="209"/>
      <c r="L4316" s="209"/>
      <c r="M4316" s="214"/>
      <c r="N4316" s="209" t="s">
        <v>18866</v>
      </c>
      <c r="O4316" s="215" t="s">
        <v>18867</v>
      </c>
      <c r="P4316" s="215" t="s">
        <v>18868</v>
      </c>
      <c r="Q4316" s="215" t="s">
        <v>18869</v>
      </c>
    </row>
    <row r="4317" spans="1:17" s="208" customFormat="1" ht="12">
      <c r="A4317" s="209" t="str">
        <f t="shared" si="134"/>
        <v>3122392011841562709</v>
      </c>
      <c r="B4317" s="210" t="s">
        <v>19639</v>
      </c>
      <c r="C4317" s="211" t="s">
        <v>758</v>
      </c>
      <c r="D4317" s="211" t="s">
        <v>758</v>
      </c>
      <c r="E4317" s="211" t="s">
        <v>757</v>
      </c>
      <c r="F4317" s="211" t="s">
        <v>757</v>
      </c>
      <c r="G4317" s="211" t="s">
        <v>2023</v>
      </c>
      <c r="H4317" s="212" t="s">
        <v>2022</v>
      </c>
      <c r="I4317" s="213" t="s">
        <v>759</v>
      </c>
      <c r="J4317" s="201" t="str">
        <f t="shared" si="135"/>
        <v>0819</v>
      </c>
      <c r="K4317" s="209"/>
      <c r="L4317" s="209"/>
      <c r="M4317" s="214"/>
      <c r="N4317" s="209" t="s">
        <v>18777</v>
      </c>
      <c r="O4317" s="215" t="s">
        <v>18778</v>
      </c>
      <c r="P4317" s="215" t="s">
        <v>18800</v>
      </c>
      <c r="Q4317" s="215" t="s">
        <v>18801</v>
      </c>
    </row>
    <row r="4318" spans="1:17" s="208" customFormat="1" ht="12">
      <c r="A4318" s="209" t="str">
        <f t="shared" si="134"/>
        <v>3122392021841562709</v>
      </c>
      <c r="B4318" s="210" t="s">
        <v>19639</v>
      </c>
      <c r="C4318" s="211" t="s">
        <v>758</v>
      </c>
      <c r="D4318" s="211" t="s">
        <v>758</v>
      </c>
      <c r="E4318" s="211" t="s">
        <v>18286</v>
      </c>
      <c r="F4318" s="211" t="s">
        <v>757</v>
      </c>
      <c r="G4318" s="211" t="s">
        <v>2023</v>
      </c>
      <c r="H4318" s="212" t="s">
        <v>2022</v>
      </c>
      <c r="I4318" s="213" t="s">
        <v>759</v>
      </c>
      <c r="J4318" s="201" t="str">
        <f t="shared" si="135"/>
        <v>0819</v>
      </c>
      <c r="K4318" s="209"/>
      <c r="L4318" s="209"/>
      <c r="M4318" s="214"/>
      <c r="N4318" s="209" t="s">
        <v>18777</v>
      </c>
      <c r="O4318" s="215" t="s">
        <v>18778</v>
      </c>
      <c r="P4318" s="215" t="s">
        <v>18800</v>
      </c>
      <c r="Q4318" s="215" t="s">
        <v>18801</v>
      </c>
    </row>
    <row r="4319" spans="1:17" s="208" customFormat="1" ht="12">
      <c r="A4319" s="209" t="str">
        <f t="shared" si="134"/>
        <v>##1841562709</v>
      </c>
      <c r="B4319" s="210" t="s">
        <v>19639</v>
      </c>
      <c r="C4319" s="211" t="s">
        <v>758</v>
      </c>
      <c r="D4319" s="211" t="s">
        <v>758</v>
      </c>
      <c r="E4319" s="211" t="s">
        <v>3649</v>
      </c>
      <c r="F4319" s="211" t="s">
        <v>757</v>
      </c>
      <c r="G4319" s="211" t="s">
        <v>2023</v>
      </c>
      <c r="H4319" s="212" t="s">
        <v>2022</v>
      </c>
      <c r="I4319" s="213" t="s">
        <v>759</v>
      </c>
      <c r="J4319" s="201" t="str">
        <f t="shared" si="135"/>
        <v>0819</v>
      </c>
      <c r="K4319" s="209"/>
      <c r="L4319" s="209"/>
      <c r="M4319" s="214"/>
      <c r="N4319" s="209" t="s">
        <v>18777</v>
      </c>
      <c r="O4319" s="215" t="s">
        <v>18778</v>
      </c>
      <c r="P4319" s="215" t="s">
        <v>18800</v>
      </c>
      <c r="Q4319" s="215" t="s">
        <v>18801</v>
      </c>
    </row>
    <row r="4320" spans="1:17" s="208" customFormat="1" ht="12">
      <c r="A4320" s="209" t="str">
        <f t="shared" si="134"/>
        <v>0217796011619259751</v>
      </c>
      <c r="B4320" s="210" t="s">
        <v>19640</v>
      </c>
      <c r="C4320" s="211" t="s">
        <v>18289</v>
      </c>
      <c r="D4320" s="211" t="s">
        <v>1891</v>
      </c>
      <c r="E4320" s="211" t="s">
        <v>18290</v>
      </c>
      <c r="F4320" s="211" t="s">
        <v>3026</v>
      </c>
      <c r="G4320" s="211" t="s">
        <v>1890</v>
      </c>
      <c r="H4320" s="212" t="s">
        <v>18288</v>
      </c>
      <c r="I4320" s="213" t="s">
        <v>1447</v>
      </c>
      <c r="J4320" s="201" t="str">
        <f t="shared" si="135"/>
        <v>0820</v>
      </c>
      <c r="K4320" s="209"/>
      <c r="L4320" s="240" t="s">
        <v>13094</v>
      </c>
      <c r="M4320" s="214">
        <v>44092</v>
      </c>
      <c r="N4320" s="209" t="s">
        <v>18884</v>
      </c>
      <c r="O4320" s="215" t="s">
        <v>18885</v>
      </c>
      <c r="P4320" s="215" t="s">
        <v>19358</v>
      </c>
      <c r="Q4320" s="215" t="s">
        <v>19359</v>
      </c>
    </row>
    <row r="4321" spans="1:17" s="208" customFormat="1" ht="12">
      <c r="A4321" s="209" t="str">
        <f t="shared" si="134"/>
        <v>0217796011750819025</v>
      </c>
      <c r="B4321" s="210" t="s">
        <v>19640</v>
      </c>
      <c r="C4321" s="211" t="s">
        <v>1891</v>
      </c>
      <c r="D4321" s="211" t="s">
        <v>1891</v>
      </c>
      <c r="E4321" s="211" t="s">
        <v>18290</v>
      </c>
      <c r="F4321" s="211" t="s">
        <v>3026</v>
      </c>
      <c r="G4321" s="211" t="s">
        <v>1890</v>
      </c>
      <c r="H4321" s="212" t="s">
        <v>18288</v>
      </c>
      <c r="I4321" s="213" t="s">
        <v>1447</v>
      </c>
      <c r="J4321" s="201" t="str">
        <f t="shared" si="135"/>
        <v>0820</v>
      </c>
      <c r="K4321" s="209" t="s">
        <v>9153</v>
      </c>
      <c r="L4321" s="240" t="s">
        <v>13094</v>
      </c>
      <c r="M4321" s="214">
        <v>44092</v>
      </c>
      <c r="N4321" s="209" t="s">
        <v>18884</v>
      </c>
      <c r="O4321" s="215" t="s">
        <v>18885</v>
      </c>
      <c r="P4321" s="215" t="s">
        <v>19358</v>
      </c>
      <c r="Q4321" s="215" t="s">
        <v>19359</v>
      </c>
    </row>
    <row r="4322" spans="1:17" s="208" customFormat="1" ht="12">
      <c r="A4322" s="209" t="str">
        <f t="shared" si="134"/>
        <v>0218059011295795573</v>
      </c>
      <c r="B4322" s="210" t="s">
        <v>19640</v>
      </c>
      <c r="C4322" s="211" t="s">
        <v>18291</v>
      </c>
      <c r="D4322" s="211" t="s">
        <v>1891</v>
      </c>
      <c r="E4322" s="211" t="s">
        <v>18292</v>
      </c>
      <c r="F4322" s="211" t="s">
        <v>3026</v>
      </c>
      <c r="G4322" s="211" t="s">
        <v>1890</v>
      </c>
      <c r="H4322" s="212" t="s">
        <v>18288</v>
      </c>
      <c r="I4322" s="213" t="s">
        <v>1447</v>
      </c>
      <c r="J4322" s="201" t="str">
        <f t="shared" si="135"/>
        <v>0820</v>
      </c>
      <c r="K4322" s="209"/>
      <c r="L4322" s="240" t="s">
        <v>13094</v>
      </c>
      <c r="M4322" s="214">
        <v>44092</v>
      </c>
      <c r="N4322" s="209" t="s">
        <v>18884</v>
      </c>
      <c r="O4322" s="215" t="s">
        <v>18885</v>
      </c>
      <c r="P4322" s="215" t="s">
        <v>19358</v>
      </c>
      <c r="Q4322" s="215" t="s">
        <v>19359</v>
      </c>
    </row>
    <row r="4323" spans="1:17" s="208" customFormat="1" ht="12">
      <c r="A4323" s="209" t="str">
        <f t="shared" si="134"/>
        <v>1310443021558321836</v>
      </c>
      <c r="B4323" s="210" t="s">
        <v>19640</v>
      </c>
      <c r="C4323" s="211" t="s">
        <v>18293</v>
      </c>
      <c r="D4323" s="211" t="s">
        <v>1891</v>
      </c>
      <c r="E4323" s="211" t="s">
        <v>18294</v>
      </c>
      <c r="F4323" s="211" t="s">
        <v>3026</v>
      </c>
      <c r="G4323" s="211" t="s">
        <v>1890</v>
      </c>
      <c r="H4323" s="212" t="s">
        <v>18288</v>
      </c>
      <c r="I4323" s="213" t="s">
        <v>1447</v>
      </c>
      <c r="J4323" s="201" t="str">
        <f t="shared" si="135"/>
        <v>0820</v>
      </c>
      <c r="K4323" s="209"/>
      <c r="L4323" s="240" t="s">
        <v>13094</v>
      </c>
      <c r="M4323" s="214">
        <v>44092</v>
      </c>
      <c r="N4323" s="209" t="s">
        <v>18884</v>
      </c>
      <c r="O4323" s="215" t="s">
        <v>18885</v>
      </c>
      <c r="P4323" s="215" t="s">
        <v>19358</v>
      </c>
      <c r="Q4323" s="215" t="s">
        <v>19359</v>
      </c>
    </row>
    <row r="4324" spans="1:17" s="208" customFormat="1" ht="12">
      <c r="A4324" s="209" t="str">
        <f t="shared" si="134"/>
        <v>1310443031558321836</v>
      </c>
      <c r="B4324" s="210" t="s">
        <v>19640</v>
      </c>
      <c r="C4324" s="211" t="s">
        <v>18293</v>
      </c>
      <c r="D4324" s="211" t="s">
        <v>1891</v>
      </c>
      <c r="E4324" s="211" t="s">
        <v>18295</v>
      </c>
      <c r="F4324" s="211" t="s">
        <v>3026</v>
      </c>
      <c r="G4324" s="211" t="s">
        <v>1890</v>
      </c>
      <c r="H4324" s="212" t="s">
        <v>18288</v>
      </c>
      <c r="I4324" s="213" t="s">
        <v>1447</v>
      </c>
      <c r="J4324" s="201" t="str">
        <f t="shared" si="135"/>
        <v>0820</v>
      </c>
      <c r="K4324" s="209"/>
      <c r="L4324" s="240" t="s">
        <v>13094</v>
      </c>
      <c r="M4324" s="214">
        <v>44092</v>
      </c>
      <c r="N4324" s="209" t="s">
        <v>18884</v>
      </c>
      <c r="O4324" s="215" t="s">
        <v>18885</v>
      </c>
      <c r="P4324" s="215" t="s">
        <v>19358</v>
      </c>
      <c r="Q4324" s="215" t="s">
        <v>19359</v>
      </c>
    </row>
    <row r="4325" spans="1:17" s="208" customFormat="1" ht="12">
      <c r="A4325" s="209" t="str">
        <f t="shared" si="134"/>
        <v>1310443051558321836</v>
      </c>
      <c r="B4325" s="210" t="s">
        <v>19640</v>
      </c>
      <c r="C4325" s="211" t="s">
        <v>18293</v>
      </c>
      <c r="D4325" s="211" t="s">
        <v>1891</v>
      </c>
      <c r="E4325" s="211" t="s">
        <v>18296</v>
      </c>
      <c r="F4325" s="211" t="s">
        <v>3026</v>
      </c>
      <c r="G4325" s="211" t="s">
        <v>1890</v>
      </c>
      <c r="H4325" s="212" t="s">
        <v>18288</v>
      </c>
      <c r="I4325" s="213" t="s">
        <v>1447</v>
      </c>
      <c r="J4325" s="201" t="str">
        <f t="shared" si="135"/>
        <v>0820</v>
      </c>
      <c r="K4325" s="209"/>
      <c r="L4325" s="240" t="s">
        <v>13094</v>
      </c>
      <c r="M4325" s="214">
        <v>44092</v>
      </c>
      <c r="N4325" s="209" t="s">
        <v>18884</v>
      </c>
      <c r="O4325" s="215" t="s">
        <v>18885</v>
      </c>
      <c r="P4325" s="215" t="s">
        <v>19358</v>
      </c>
      <c r="Q4325" s="215" t="s">
        <v>19359</v>
      </c>
    </row>
    <row r="4326" spans="1:17" s="208" customFormat="1" ht="12">
      <c r="A4326" s="209" t="str">
        <f t="shared" si="134"/>
        <v>1310443051912035452</v>
      </c>
      <c r="B4326" s="210" t="s">
        <v>19640</v>
      </c>
      <c r="C4326" s="211" t="s">
        <v>18297</v>
      </c>
      <c r="D4326" s="211" t="s">
        <v>1891</v>
      </c>
      <c r="E4326" s="211" t="s">
        <v>18296</v>
      </c>
      <c r="F4326" s="211" t="s">
        <v>3026</v>
      </c>
      <c r="G4326" s="211" t="s">
        <v>1890</v>
      </c>
      <c r="H4326" s="212" t="s">
        <v>18288</v>
      </c>
      <c r="I4326" s="213" t="s">
        <v>1447</v>
      </c>
      <c r="J4326" s="201" t="str">
        <f t="shared" si="135"/>
        <v>0820</v>
      </c>
      <c r="K4326" s="209" t="s">
        <v>16241</v>
      </c>
      <c r="L4326" s="240" t="s">
        <v>13094</v>
      </c>
      <c r="M4326" s="214">
        <v>44092</v>
      </c>
      <c r="N4326" s="209" t="s">
        <v>18884</v>
      </c>
      <c r="O4326" s="215" t="s">
        <v>18885</v>
      </c>
      <c r="P4326" s="215" t="s">
        <v>19358</v>
      </c>
      <c r="Q4326" s="215" t="s">
        <v>19359</v>
      </c>
    </row>
    <row r="4327" spans="1:17" s="208" customFormat="1" ht="12">
      <c r="A4327" s="209" t="str">
        <f t="shared" si="134"/>
        <v>1310443071558321836</v>
      </c>
      <c r="B4327" s="210" t="s">
        <v>19640</v>
      </c>
      <c r="C4327" s="211" t="s">
        <v>18293</v>
      </c>
      <c r="D4327" s="211" t="s">
        <v>1891</v>
      </c>
      <c r="E4327" s="211" t="s">
        <v>18298</v>
      </c>
      <c r="F4327" s="211" t="s">
        <v>3026</v>
      </c>
      <c r="G4327" s="211" t="s">
        <v>1890</v>
      </c>
      <c r="H4327" s="212" t="s">
        <v>18288</v>
      </c>
      <c r="I4327" s="213" t="s">
        <v>1447</v>
      </c>
      <c r="J4327" s="201" t="str">
        <f t="shared" si="135"/>
        <v>0820</v>
      </c>
      <c r="K4327" s="209"/>
      <c r="L4327" s="240" t="s">
        <v>13094</v>
      </c>
      <c r="M4327" s="214">
        <v>44092</v>
      </c>
      <c r="N4327" s="209" t="s">
        <v>18884</v>
      </c>
      <c r="O4327" s="215" t="s">
        <v>18885</v>
      </c>
      <c r="P4327" s="215" t="s">
        <v>19358</v>
      </c>
      <c r="Q4327" s="215" t="s">
        <v>19359</v>
      </c>
    </row>
    <row r="4328" spans="1:17" s="208" customFormat="1" ht="12">
      <c r="A4328" s="209" t="str">
        <f t="shared" si="134"/>
        <v>1310443071750819025</v>
      </c>
      <c r="B4328" s="210" t="s">
        <v>19640</v>
      </c>
      <c r="C4328" s="211" t="s">
        <v>1891</v>
      </c>
      <c r="D4328" s="211" t="s">
        <v>1891</v>
      </c>
      <c r="E4328" s="211" t="s">
        <v>18298</v>
      </c>
      <c r="F4328" s="211" t="s">
        <v>3026</v>
      </c>
      <c r="G4328" s="211" t="s">
        <v>1890</v>
      </c>
      <c r="H4328" s="212" t="s">
        <v>18288</v>
      </c>
      <c r="I4328" s="213" t="s">
        <v>1447</v>
      </c>
      <c r="J4328" s="201" t="str">
        <f t="shared" si="135"/>
        <v>0820</v>
      </c>
      <c r="K4328" s="209" t="s">
        <v>9153</v>
      </c>
      <c r="L4328" s="240" t="s">
        <v>13094</v>
      </c>
      <c r="M4328" s="214">
        <v>44092</v>
      </c>
      <c r="N4328" s="209" t="s">
        <v>18884</v>
      </c>
      <c r="O4328" s="215" t="s">
        <v>18885</v>
      </c>
      <c r="P4328" s="215" t="s">
        <v>19358</v>
      </c>
      <c r="Q4328" s="215" t="s">
        <v>19359</v>
      </c>
    </row>
    <row r="4329" spans="1:17" s="208" customFormat="1" ht="12">
      <c r="A4329" s="209" t="str">
        <f t="shared" si="134"/>
        <v>2885238011306126974</v>
      </c>
      <c r="B4329" s="210" t="s">
        <v>19640</v>
      </c>
      <c r="C4329" s="211" t="s">
        <v>18287</v>
      </c>
      <c r="D4329" s="211" t="s">
        <v>1891</v>
      </c>
      <c r="E4329" s="211" t="s">
        <v>18302</v>
      </c>
      <c r="F4329" s="211" t="s">
        <v>3026</v>
      </c>
      <c r="G4329" s="211" t="s">
        <v>1890</v>
      </c>
      <c r="H4329" s="212" t="s">
        <v>18288</v>
      </c>
      <c r="I4329" s="213" t="s">
        <v>1447</v>
      </c>
      <c r="J4329" s="201" t="str">
        <f t="shared" si="135"/>
        <v>0820</v>
      </c>
      <c r="K4329" s="209"/>
      <c r="L4329" s="240" t="s">
        <v>13094</v>
      </c>
      <c r="M4329" s="214">
        <v>44092</v>
      </c>
      <c r="N4329" s="209" t="s">
        <v>18884</v>
      </c>
      <c r="O4329" s="215" t="s">
        <v>18885</v>
      </c>
      <c r="P4329" s="215" t="s">
        <v>19358</v>
      </c>
      <c r="Q4329" s="215" t="s">
        <v>19359</v>
      </c>
    </row>
    <row r="4330" spans="1:17" s="208" customFormat="1" ht="12">
      <c r="A4330" s="209" t="str">
        <f t="shared" si="134"/>
        <v>2885238011750819025</v>
      </c>
      <c r="B4330" s="210" t="s">
        <v>19640</v>
      </c>
      <c r="C4330" s="211" t="s">
        <v>1891</v>
      </c>
      <c r="D4330" s="211" t="s">
        <v>1891</v>
      </c>
      <c r="E4330" s="211" t="s">
        <v>18302</v>
      </c>
      <c r="F4330" s="211" t="s">
        <v>3026</v>
      </c>
      <c r="G4330" s="211" t="s">
        <v>1890</v>
      </c>
      <c r="H4330" s="212" t="s">
        <v>18288</v>
      </c>
      <c r="I4330" s="213" t="s">
        <v>1447</v>
      </c>
      <c r="J4330" s="201" t="str">
        <f t="shared" si="135"/>
        <v>0820</v>
      </c>
      <c r="K4330" s="209" t="s">
        <v>9153</v>
      </c>
      <c r="L4330" s="240" t="s">
        <v>13094</v>
      </c>
      <c r="M4330" s="214">
        <v>44092</v>
      </c>
      <c r="N4330" s="209" t="s">
        <v>18884</v>
      </c>
      <c r="O4330" s="215" t="s">
        <v>18885</v>
      </c>
      <c r="P4330" s="215" t="s">
        <v>19358</v>
      </c>
      <c r="Q4330" s="215" t="s">
        <v>19359</v>
      </c>
    </row>
    <row r="4331" spans="1:17" s="208" customFormat="1" ht="12">
      <c r="A4331" s="209" t="str">
        <f t="shared" si="134"/>
        <v>2885238021306126974</v>
      </c>
      <c r="B4331" s="210" t="s">
        <v>19640</v>
      </c>
      <c r="C4331" s="211" t="s">
        <v>18287</v>
      </c>
      <c r="D4331" s="211" t="s">
        <v>1891</v>
      </c>
      <c r="E4331" s="211" t="s">
        <v>18303</v>
      </c>
      <c r="F4331" s="211" t="s">
        <v>3026</v>
      </c>
      <c r="G4331" s="211" t="s">
        <v>1890</v>
      </c>
      <c r="H4331" s="212" t="s">
        <v>18288</v>
      </c>
      <c r="I4331" s="213" t="s">
        <v>1447</v>
      </c>
      <c r="J4331" s="201" t="str">
        <f t="shared" si="135"/>
        <v>0820</v>
      </c>
      <c r="K4331" s="209"/>
      <c r="L4331" s="240" t="s">
        <v>13094</v>
      </c>
      <c r="M4331" s="214">
        <v>44092</v>
      </c>
      <c r="N4331" s="209" t="s">
        <v>18884</v>
      </c>
      <c r="O4331" s="215" t="s">
        <v>18885</v>
      </c>
      <c r="P4331" s="215" t="s">
        <v>19358</v>
      </c>
      <c r="Q4331" s="215" t="s">
        <v>19359</v>
      </c>
    </row>
    <row r="4332" spans="1:17" s="208" customFormat="1" ht="12">
      <c r="A4332" s="209" t="str">
        <f t="shared" si="134"/>
        <v>3524142011306126974</v>
      </c>
      <c r="B4332" s="210" t="s">
        <v>19640</v>
      </c>
      <c r="C4332" s="211" t="s">
        <v>18287</v>
      </c>
      <c r="D4332" s="211" t="s">
        <v>1891</v>
      </c>
      <c r="E4332" s="211" t="s">
        <v>18304</v>
      </c>
      <c r="F4332" s="211" t="s">
        <v>3026</v>
      </c>
      <c r="G4332" s="211" t="s">
        <v>1890</v>
      </c>
      <c r="H4332" s="212" t="s">
        <v>18288</v>
      </c>
      <c r="I4332" s="213" t="s">
        <v>1447</v>
      </c>
      <c r="J4332" s="201" t="str">
        <f t="shared" si="135"/>
        <v>0820</v>
      </c>
      <c r="K4332" s="209"/>
      <c r="L4332" s="240" t="s">
        <v>13094</v>
      </c>
      <c r="M4332" s="214">
        <v>44092</v>
      </c>
      <c r="N4332" s="209" t="s">
        <v>18884</v>
      </c>
      <c r="O4332" s="215" t="s">
        <v>18885</v>
      </c>
      <c r="P4332" s="215" t="s">
        <v>19358</v>
      </c>
      <c r="Q4332" s="215" t="s">
        <v>19359</v>
      </c>
    </row>
    <row r="4333" spans="1:17" s="208" customFormat="1" ht="12">
      <c r="A4333" s="209" t="str">
        <f t="shared" si="134"/>
        <v>3524142021619259751</v>
      </c>
      <c r="B4333" s="210" t="s">
        <v>19640</v>
      </c>
      <c r="C4333" s="211" t="s">
        <v>18289</v>
      </c>
      <c r="D4333" s="211" t="s">
        <v>1891</v>
      </c>
      <c r="E4333" s="211" t="s">
        <v>18305</v>
      </c>
      <c r="F4333" s="211" t="s">
        <v>3026</v>
      </c>
      <c r="G4333" s="211" t="s">
        <v>1890</v>
      </c>
      <c r="H4333" s="212" t="s">
        <v>18288</v>
      </c>
      <c r="I4333" s="213" t="s">
        <v>1447</v>
      </c>
      <c r="J4333" s="201" t="str">
        <f t="shared" si="135"/>
        <v>0820</v>
      </c>
      <c r="K4333" s="209"/>
      <c r="L4333" s="240" t="s">
        <v>13094</v>
      </c>
      <c r="M4333" s="214">
        <v>44092</v>
      </c>
      <c r="N4333" s="209" t="s">
        <v>18884</v>
      </c>
      <c r="O4333" s="215" t="s">
        <v>18885</v>
      </c>
      <c r="P4333" s="215" t="s">
        <v>19358</v>
      </c>
      <c r="Q4333" s="215" t="s">
        <v>19359</v>
      </c>
    </row>
    <row r="4334" spans="1:17" s="208" customFormat="1" ht="12">
      <c r="A4334" s="209" t="str">
        <f t="shared" si="134"/>
        <v>3524142021750819025</v>
      </c>
      <c r="B4334" s="210" t="s">
        <v>19640</v>
      </c>
      <c r="C4334" s="211" t="s">
        <v>1891</v>
      </c>
      <c r="D4334" s="211" t="s">
        <v>1891</v>
      </c>
      <c r="E4334" s="211" t="s">
        <v>18305</v>
      </c>
      <c r="F4334" s="211" t="s">
        <v>3026</v>
      </c>
      <c r="G4334" s="211" t="s">
        <v>1890</v>
      </c>
      <c r="H4334" s="212" t="s">
        <v>18288</v>
      </c>
      <c r="I4334" s="213" t="s">
        <v>1447</v>
      </c>
      <c r="J4334" s="201" t="str">
        <f t="shared" si="135"/>
        <v>0820</v>
      </c>
      <c r="K4334" s="209" t="s">
        <v>9153</v>
      </c>
      <c r="L4334" s="240" t="s">
        <v>13094</v>
      </c>
      <c r="M4334" s="214">
        <v>44092</v>
      </c>
      <c r="N4334" s="209" t="s">
        <v>18884</v>
      </c>
      <c r="O4334" s="215" t="s">
        <v>18885</v>
      </c>
      <c r="P4334" s="215" t="s">
        <v>19358</v>
      </c>
      <c r="Q4334" s="215" t="s">
        <v>19359</v>
      </c>
    </row>
    <row r="4335" spans="1:17" s="208" customFormat="1" ht="12">
      <c r="A4335" s="209" t="str">
        <f t="shared" si="134"/>
        <v>3777054011306126974</v>
      </c>
      <c r="B4335" s="244" t="s">
        <v>19640</v>
      </c>
      <c r="C4335" s="242" t="s">
        <v>18287</v>
      </c>
      <c r="D4335" s="211" t="s">
        <v>1891</v>
      </c>
      <c r="E4335" s="242" t="s">
        <v>1445</v>
      </c>
      <c r="F4335" s="211" t="s">
        <v>3026</v>
      </c>
      <c r="G4335" s="211" t="s">
        <v>1890</v>
      </c>
      <c r="H4335" s="212" t="s">
        <v>18288</v>
      </c>
      <c r="I4335" s="213" t="s">
        <v>1447</v>
      </c>
      <c r="J4335" s="201" t="str">
        <f t="shared" si="135"/>
        <v>0820</v>
      </c>
      <c r="K4335" s="212" t="s">
        <v>18789</v>
      </c>
      <c r="L4335" s="212" t="s">
        <v>13916</v>
      </c>
      <c r="M4335" s="231">
        <v>44495</v>
      </c>
      <c r="N4335" s="209" t="s">
        <v>18884</v>
      </c>
      <c r="O4335" s="215" t="s">
        <v>18885</v>
      </c>
      <c r="P4335" s="215" t="s">
        <v>19358</v>
      </c>
      <c r="Q4335" s="215" t="s">
        <v>19359</v>
      </c>
    </row>
    <row r="4336" spans="1:17" s="208" customFormat="1" ht="12">
      <c r="A4336" s="209" t="str">
        <f t="shared" si="134"/>
        <v>3777054011528596889</v>
      </c>
      <c r="B4336" s="210" t="s">
        <v>19640</v>
      </c>
      <c r="C4336" s="211" t="s">
        <v>1446</v>
      </c>
      <c r="D4336" s="211" t="s">
        <v>1891</v>
      </c>
      <c r="E4336" s="211" t="s">
        <v>1445</v>
      </c>
      <c r="F4336" s="211" t="s">
        <v>3026</v>
      </c>
      <c r="G4336" s="211" t="s">
        <v>1890</v>
      </c>
      <c r="H4336" s="212" t="s">
        <v>18288</v>
      </c>
      <c r="I4336" s="213" t="s">
        <v>1447</v>
      </c>
      <c r="J4336" s="201" t="str">
        <f t="shared" si="135"/>
        <v>0820</v>
      </c>
      <c r="K4336" s="209" t="s">
        <v>16241</v>
      </c>
      <c r="L4336" s="240" t="s">
        <v>13094</v>
      </c>
      <c r="M4336" s="214">
        <v>44092</v>
      </c>
      <c r="N4336" s="209" t="s">
        <v>18884</v>
      </c>
      <c r="O4336" s="215" t="s">
        <v>18885</v>
      </c>
      <c r="P4336" s="215" t="s">
        <v>19358</v>
      </c>
      <c r="Q4336" s="215" t="s">
        <v>19359</v>
      </c>
    </row>
    <row r="4337" spans="1:20" ht="12">
      <c r="A4337" s="209" t="str">
        <f t="shared" si="134"/>
        <v>3777054011750819025</v>
      </c>
      <c r="B4337" s="210" t="s">
        <v>19640</v>
      </c>
      <c r="C4337" s="211" t="s">
        <v>1891</v>
      </c>
      <c r="D4337" s="211" t="s">
        <v>1891</v>
      </c>
      <c r="E4337" s="211" t="s">
        <v>1445</v>
      </c>
      <c r="F4337" s="211" t="s">
        <v>3026</v>
      </c>
      <c r="G4337" s="211" t="s">
        <v>1890</v>
      </c>
      <c r="H4337" s="212" t="s">
        <v>18288</v>
      </c>
      <c r="I4337" s="213" t="s">
        <v>1447</v>
      </c>
      <c r="J4337" s="201" t="str">
        <f t="shared" si="135"/>
        <v>0820</v>
      </c>
      <c r="K4337" s="209"/>
      <c r="L4337" s="240" t="s">
        <v>13094</v>
      </c>
      <c r="M4337" s="214">
        <v>44092</v>
      </c>
      <c r="N4337" s="209" t="s">
        <v>18884</v>
      </c>
      <c r="O4337" s="215" t="s">
        <v>18885</v>
      </c>
      <c r="P4337" s="215" t="s">
        <v>19358</v>
      </c>
      <c r="Q4337" s="215" t="s">
        <v>19359</v>
      </c>
      <c r="S4337" s="208"/>
    </row>
    <row r="4338" spans="1:20" ht="12">
      <c r="A4338" s="209" t="str">
        <f t="shared" si="134"/>
        <v>3777054021528596889</v>
      </c>
      <c r="B4338" s="210" t="s">
        <v>19640</v>
      </c>
      <c r="C4338" s="211" t="s">
        <v>1446</v>
      </c>
      <c r="D4338" s="211" t="s">
        <v>1891</v>
      </c>
      <c r="E4338" s="211" t="s">
        <v>3026</v>
      </c>
      <c r="F4338" s="211" t="s">
        <v>3026</v>
      </c>
      <c r="G4338" s="211" t="s">
        <v>1890</v>
      </c>
      <c r="H4338" s="212" t="s">
        <v>18288</v>
      </c>
      <c r="I4338" s="213" t="s">
        <v>1447</v>
      </c>
      <c r="J4338" s="201" t="str">
        <f t="shared" si="135"/>
        <v>0820</v>
      </c>
      <c r="K4338" s="209" t="s">
        <v>9256</v>
      </c>
      <c r="L4338" s="240" t="s">
        <v>13094</v>
      </c>
      <c r="M4338" s="214">
        <v>44092</v>
      </c>
      <c r="N4338" s="209" t="s">
        <v>18884</v>
      </c>
      <c r="O4338" s="215" t="s">
        <v>18885</v>
      </c>
      <c r="P4338" s="215" t="s">
        <v>19358</v>
      </c>
      <c r="Q4338" s="215" t="s">
        <v>19359</v>
      </c>
      <c r="S4338" s="208"/>
    </row>
    <row r="4339" spans="1:20" ht="12">
      <c r="A4339" s="209" t="str">
        <f t="shared" si="134"/>
        <v>3777054021619259751</v>
      </c>
      <c r="B4339" s="210" t="s">
        <v>19640</v>
      </c>
      <c r="C4339" s="211" t="s">
        <v>18289</v>
      </c>
      <c r="D4339" s="211" t="s">
        <v>1891</v>
      </c>
      <c r="E4339" s="211" t="s">
        <v>3026</v>
      </c>
      <c r="F4339" s="211" t="s">
        <v>3026</v>
      </c>
      <c r="G4339" s="211" t="s">
        <v>1890</v>
      </c>
      <c r="H4339" s="212" t="s">
        <v>18288</v>
      </c>
      <c r="I4339" s="213" t="s">
        <v>1447</v>
      </c>
      <c r="J4339" s="201" t="str">
        <f t="shared" si="135"/>
        <v>0820</v>
      </c>
      <c r="K4339" s="209" t="s">
        <v>9256</v>
      </c>
      <c r="L4339" s="240" t="s">
        <v>13094</v>
      </c>
      <c r="M4339" s="214">
        <v>44092</v>
      </c>
      <c r="N4339" s="209" t="s">
        <v>18884</v>
      </c>
      <c r="O4339" s="215" t="s">
        <v>18885</v>
      </c>
      <c r="P4339" s="215" t="s">
        <v>19358</v>
      </c>
      <c r="Q4339" s="215" t="s">
        <v>19359</v>
      </c>
      <c r="S4339" s="208"/>
    </row>
    <row r="4340" spans="1:20" ht="12">
      <c r="A4340" s="209" t="str">
        <f t="shared" si="134"/>
        <v>3777054021750819025</v>
      </c>
      <c r="B4340" s="210" t="s">
        <v>19640</v>
      </c>
      <c r="C4340" s="211" t="s">
        <v>1891</v>
      </c>
      <c r="D4340" s="211" t="s">
        <v>1891</v>
      </c>
      <c r="E4340" s="211" t="s">
        <v>3026</v>
      </c>
      <c r="F4340" s="211" t="s">
        <v>3026</v>
      </c>
      <c r="G4340" s="211" t="s">
        <v>1890</v>
      </c>
      <c r="H4340" s="212" t="s">
        <v>18288</v>
      </c>
      <c r="I4340" s="213" t="s">
        <v>1447</v>
      </c>
      <c r="J4340" s="201" t="str">
        <f t="shared" si="135"/>
        <v>0820</v>
      </c>
      <c r="K4340" s="209"/>
      <c r="L4340" s="240" t="s">
        <v>13094</v>
      </c>
      <c r="M4340" s="214">
        <v>44092</v>
      </c>
      <c r="N4340" s="209" t="s">
        <v>18884</v>
      </c>
      <c r="O4340" s="215" t="s">
        <v>18885</v>
      </c>
      <c r="P4340" s="215" t="s">
        <v>19358</v>
      </c>
      <c r="Q4340" s="215" t="s">
        <v>19359</v>
      </c>
      <c r="S4340" s="208"/>
    </row>
    <row r="4341" spans="1:20" ht="12">
      <c r="A4341" s="209" t="str">
        <f t="shared" si="134"/>
        <v>3777054031750819025</v>
      </c>
      <c r="B4341" s="210" t="s">
        <v>19640</v>
      </c>
      <c r="C4341" s="211" t="s">
        <v>1891</v>
      </c>
      <c r="D4341" s="211" t="s">
        <v>1891</v>
      </c>
      <c r="E4341" s="211" t="s">
        <v>18306</v>
      </c>
      <c r="F4341" s="211" t="s">
        <v>3026</v>
      </c>
      <c r="G4341" s="211" t="s">
        <v>1890</v>
      </c>
      <c r="H4341" s="212" t="s">
        <v>18288</v>
      </c>
      <c r="I4341" s="213" t="s">
        <v>1447</v>
      </c>
      <c r="J4341" s="201" t="str">
        <f t="shared" si="135"/>
        <v>0820</v>
      </c>
      <c r="K4341" s="209" t="s">
        <v>3644</v>
      </c>
      <c r="L4341" s="240" t="s">
        <v>13094</v>
      </c>
      <c r="M4341" s="214">
        <v>44092</v>
      </c>
      <c r="N4341" s="209" t="s">
        <v>18884</v>
      </c>
      <c r="O4341" s="215" t="s">
        <v>18885</v>
      </c>
      <c r="P4341" s="215" t="s">
        <v>19358</v>
      </c>
      <c r="Q4341" s="215" t="s">
        <v>19359</v>
      </c>
      <c r="S4341" s="208"/>
    </row>
    <row r="4342" spans="1:20" ht="12">
      <c r="A4342" s="209" t="str">
        <f t="shared" si="134"/>
        <v>3786584011750819025</v>
      </c>
      <c r="B4342" s="210" t="s">
        <v>19640</v>
      </c>
      <c r="C4342" s="211" t="s">
        <v>1891</v>
      </c>
      <c r="D4342" s="211" t="s">
        <v>1891</v>
      </c>
      <c r="E4342" s="211" t="s">
        <v>18307</v>
      </c>
      <c r="F4342" s="211" t="s">
        <v>3026</v>
      </c>
      <c r="G4342" s="211" t="s">
        <v>1890</v>
      </c>
      <c r="H4342" s="212" t="s">
        <v>18288</v>
      </c>
      <c r="I4342" s="213" t="s">
        <v>1447</v>
      </c>
      <c r="J4342" s="201" t="str">
        <f t="shared" si="135"/>
        <v>0820</v>
      </c>
      <c r="K4342" s="209"/>
      <c r="L4342" s="240" t="s">
        <v>13094</v>
      </c>
      <c r="M4342" s="214">
        <v>44092</v>
      </c>
      <c r="N4342" s="209" t="s">
        <v>18884</v>
      </c>
      <c r="O4342" s="215" t="s">
        <v>18885</v>
      </c>
      <c r="P4342" s="215" t="s">
        <v>19358</v>
      </c>
      <c r="Q4342" s="215" t="s">
        <v>19359</v>
      </c>
      <c r="S4342" s="208"/>
    </row>
    <row r="4343" spans="1:20" ht="12">
      <c r="A4343" s="209" t="str">
        <f t="shared" si="134"/>
        <v>3786584021750819025</v>
      </c>
      <c r="B4343" s="210" t="s">
        <v>19640</v>
      </c>
      <c r="C4343" s="211" t="s">
        <v>1891</v>
      </c>
      <c r="D4343" s="211" t="s">
        <v>1891</v>
      </c>
      <c r="E4343" s="211" t="s">
        <v>18308</v>
      </c>
      <c r="F4343" s="211" t="s">
        <v>3026</v>
      </c>
      <c r="G4343" s="211" t="s">
        <v>1890</v>
      </c>
      <c r="H4343" s="212" t="s">
        <v>18288</v>
      </c>
      <c r="I4343" s="213" t="s">
        <v>1447</v>
      </c>
      <c r="J4343" s="201" t="str">
        <f t="shared" si="135"/>
        <v>0820</v>
      </c>
      <c r="K4343" s="209"/>
      <c r="L4343" s="240" t="s">
        <v>13094</v>
      </c>
      <c r="M4343" s="214">
        <v>44092</v>
      </c>
      <c r="N4343" s="209" t="s">
        <v>18884</v>
      </c>
      <c r="O4343" s="215" t="s">
        <v>18885</v>
      </c>
      <c r="P4343" s="215" t="s">
        <v>19358</v>
      </c>
      <c r="Q4343" s="215" t="s">
        <v>19359</v>
      </c>
      <c r="S4343" s="208"/>
    </row>
    <row r="4344" spans="1:20" ht="12">
      <c r="A4344" s="209" t="str">
        <f t="shared" si="134"/>
        <v>##1306126974</v>
      </c>
      <c r="B4344" s="210" t="s">
        <v>19640</v>
      </c>
      <c r="C4344" s="211" t="s">
        <v>18287</v>
      </c>
      <c r="D4344" s="211" t="s">
        <v>1891</v>
      </c>
      <c r="E4344" s="211" t="s">
        <v>3649</v>
      </c>
      <c r="F4344" s="211" t="s">
        <v>3026</v>
      </c>
      <c r="G4344" s="211" t="s">
        <v>1890</v>
      </c>
      <c r="H4344" s="212" t="s">
        <v>18288</v>
      </c>
      <c r="I4344" s="213" t="s">
        <v>1447</v>
      </c>
      <c r="J4344" s="201" t="str">
        <f t="shared" si="135"/>
        <v>0820</v>
      </c>
      <c r="K4344" s="240" t="s">
        <v>14931</v>
      </c>
      <c r="L4344" s="240" t="s">
        <v>13094</v>
      </c>
      <c r="M4344" s="214">
        <v>44092</v>
      </c>
      <c r="N4344" s="209" t="s">
        <v>18884</v>
      </c>
      <c r="O4344" s="215" t="s">
        <v>18885</v>
      </c>
      <c r="P4344" s="215" t="s">
        <v>19358</v>
      </c>
      <c r="Q4344" s="215" t="s">
        <v>19359</v>
      </c>
      <c r="S4344" s="208"/>
    </row>
    <row r="4345" spans="1:20" ht="12">
      <c r="A4345" s="209" t="str">
        <f t="shared" si="134"/>
        <v>##1750819025</v>
      </c>
      <c r="B4345" s="210" t="s">
        <v>19640</v>
      </c>
      <c r="C4345" s="211" t="s">
        <v>1891</v>
      </c>
      <c r="D4345" s="211" t="s">
        <v>1891</v>
      </c>
      <c r="E4345" s="211" t="s">
        <v>3649</v>
      </c>
      <c r="F4345" s="211" t="s">
        <v>3026</v>
      </c>
      <c r="G4345" s="211" t="s">
        <v>1890</v>
      </c>
      <c r="H4345" s="212" t="s">
        <v>18288</v>
      </c>
      <c r="I4345" s="213" t="s">
        <v>1447</v>
      </c>
      <c r="J4345" s="201" t="str">
        <f t="shared" si="135"/>
        <v>0820</v>
      </c>
      <c r="K4345" s="209" t="s">
        <v>9153</v>
      </c>
      <c r="L4345" s="240" t="s">
        <v>13094</v>
      </c>
      <c r="M4345" s="214">
        <v>44092</v>
      </c>
      <c r="N4345" s="209" t="s">
        <v>18884</v>
      </c>
      <c r="O4345" s="215" t="s">
        <v>18885</v>
      </c>
      <c r="P4345" s="215" t="s">
        <v>19358</v>
      </c>
      <c r="Q4345" s="215" t="s">
        <v>19359</v>
      </c>
      <c r="S4345" s="208"/>
    </row>
    <row r="4346" spans="1:20" ht="12">
      <c r="A4346" s="209" t="str">
        <f t="shared" si="134"/>
        <v>1F-QMA0000020444581306126974</v>
      </c>
      <c r="B4346" s="210" t="s">
        <v>19640</v>
      </c>
      <c r="C4346" s="211" t="s">
        <v>18287</v>
      </c>
      <c r="D4346" s="211" t="s">
        <v>1891</v>
      </c>
      <c r="E4346" s="211" t="s">
        <v>18299</v>
      </c>
      <c r="F4346" s="211" t="s">
        <v>3026</v>
      </c>
      <c r="G4346" s="211" t="s">
        <v>1890</v>
      </c>
      <c r="H4346" s="212" t="s">
        <v>18288</v>
      </c>
      <c r="I4346" s="213" t="s">
        <v>1447</v>
      </c>
      <c r="J4346" s="201" t="str">
        <f t="shared" si="135"/>
        <v>0820</v>
      </c>
      <c r="K4346" s="209"/>
      <c r="L4346" s="240" t="s">
        <v>13094</v>
      </c>
      <c r="M4346" s="214">
        <v>44092</v>
      </c>
      <c r="N4346" s="209" t="s">
        <v>18884</v>
      </c>
      <c r="O4346" s="215" t="s">
        <v>18885</v>
      </c>
      <c r="P4346" s="215" t="s">
        <v>19358</v>
      </c>
      <c r="Q4346" s="215" t="s">
        <v>19359</v>
      </c>
      <c r="S4346" s="208"/>
    </row>
    <row r="4347" spans="1:20" ht="12">
      <c r="A4347" s="209" t="str">
        <f t="shared" si="134"/>
        <v>1F-QMA0000027572641306126974</v>
      </c>
      <c r="B4347" s="210" t="s">
        <v>19640</v>
      </c>
      <c r="C4347" s="211" t="s">
        <v>18287</v>
      </c>
      <c r="D4347" s="211" t="s">
        <v>1891</v>
      </c>
      <c r="E4347" s="211" t="s">
        <v>18300</v>
      </c>
      <c r="F4347" s="211" t="s">
        <v>3026</v>
      </c>
      <c r="G4347" s="211" t="s">
        <v>1890</v>
      </c>
      <c r="H4347" s="212" t="s">
        <v>18288</v>
      </c>
      <c r="I4347" s="213" t="s">
        <v>1447</v>
      </c>
      <c r="J4347" s="201" t="str">
        <f t="shared" si="135"/>
        <v>0820</v>
      </c>
      <c r="K4347" s="209"/>
      <c r="L4347" s="240" t="s">
        <v>13094</v>
      </c>
      <c r="M4347" s="214">
        <v>44092</v>
      </c>
      <c r="N4347" s="209" t="s">
        <v>18884</v>
      </c>
      <c r="O4347" s="215" t="s">
        <v>18885</v>
      </c>
      <c r="P4347" s="215" t="s">
        <v>19358</v>
      </c>
      <c r="Q4347" s="215" t="s">
        <v>19359</v>
      </c>
      <c r="S4347" s="208"/>
    </row>
    <row r="4348" spans="1:20" ht="12">
      <c r="A4348" s="209" t="str">
        <f t="shared" si="134"/>
        <v>1F-QMA0000031099221306126974</v>
      </c>
      <c r="B4348" s="210" t="s">
        <v>19640</v>
      </c>
      <c r="C4348" s="211" t="s">
        <v>18287</v>
      </c>
      <c r="D4348" s="211" t="s">
        <v>1891</v>
      </c>
      <c r="E4348" s="211" t="s">
        <v>18301</v>
      </c>
      <c r="F4348" s="211" t="s">
        <v>3026</v>
      </c>
      <c r="G4348" s="211" t="s">
        <v>1890</v>
      </c>
      <c r="H4348" s="212" t="s">
        <v>18288</v>
      </c>
      <c r="I4348" s="213" t="s">
        <v>1447</v>
      </c>
      <c r="J4348" s="201" t="str">
        <f t="shared" si="135"/>
        <v>0820</v>
      </c>
      <c r="K4348" s="209"/>
      <c r="L4348" s="240" t="s">
        <v>13094</v>
      </c>
      <c r="M4348" s="214">
        <v>44092</v>
      </c>
      <c r="N4348" s="209" t="s">
        <v>18884</v>
      </c>
      <c r="O4348" s="215" t="s">
        <v>18885</v>
      </c>
      <c r="P4348" s="215" t="s">
        <v>19358</v>
      </c>
      <c r="Q4348" s="215" t="s">
        <v>19359</v>
      </c>
      <c r="S4348" s="208"/>
    </row>
    <row r="4349" spans="1:20" ht="12">
      <c r="A4349" s="209" t="str">
        <f t="shared" si="134"/>
        <v>7W-0001523450021558321836</v>
      </c>
      <c r="B4349" s="210" t="s">
        <v>19640</v>
      </c>
      <c r="C4349" s="211" t="s">
        <v>18293</v>
      </c>
      <c r="D4349" s="211" t="s">
        <v>1891</v>
      </c>
      <c r="E4349" s="211" t="s">
        <v>18309</v>
      </c>
      <c r="F4349" s="211" t="s">
        <v>3026</v>
      </c>
      <c r="G4349" s="211" t="s">
        <v>1890</v>
      </c>
      <c r="H4349" s="212" t="s">
        <v>18288</v>
      </c>
      <c r="I4349" s="213" t="s">
        <v>1447</v>
      </c>
      <c r="J4349" s="201" t="str">
        <f t="shared" si="135"/>
        <v>0820</v>
      </c>
      <c r="K4349" s="209"/>
      <c r="L4349" s="240" t="s">
        <v>13094</v>
      </c>
      <c r="M4349" s="214">
        <v>44092</v>
      </c>
      <c r="N4349" s="209" t="s">
        <v>18884</v>
      </c>
      <c r="O4349" s="215" t="s">
        <v>18885</v>
      </c>
      <c r="P4349" s="215" t="s">
        <v>19358</v>
      </c>
      <c r="Q4349" s="215" t="s">
        <v>19359</v>
      </c>
      <c r="S4349" s="208"/>
    </row>
    <row r="4350" spans="1:20" ht="12">
      <c r="A4350" s="209" t="str">
        <f t="shared" si="134"/>
        <v>7W-60601306126974</v>
      </c>
      <c r="B4350" s="210" t="s">
        <v>19640</v>
      </c>
      <c r="C4350" s="211" t="s">
        <v>18287</v>
      </c>
      <c r="D4350" s="211" t="s">
        <v>1891</v>
      </c>
      <c r="E4350" s="211" t="s">
        <v>18310</v>
      </c>
      <c r="F4350" s="211" t="s">
        <v>3026</v>
      </c>
      <c r="G4350" s="211" t="s">
        <v>1890</v>
      </c>
      <c r="H4350" s="212" t="s">
        <v>18288</v>
      </c>
      <c r="I4350" s="213" t="s">
        <v>1447</v>
      </c>
      <c r="J4350" s="201" t="str">
        <f t="shared" si="135"/>
        <v>0820</v>
      </c>
      <c r="K4350" s="209"/>
      <c r="L4350" s="240" t="s">
        <v>13094</v>
      </c>
      <c r="M4350" s="214">
        <v>44092</v>
      </c>
      <c r="N4350" s="209" t="s">
        <v>18884</v>
      </c>
      <c r="O4350" s="215" t="s">
        <v>18885</v>
      </c>
      <c r="P4350" s="215" t="s">
        <v>19358</v>
      </c>
      <c r="Q4350" s="215" t="s">
        <v>19359</v>
      </c>
      <c r="S4350" s="208"/>
    </row>
    <row r="4351" spans="1:20" ht="15">
      <c r="A4351" s="216" t="str">
        <f t="shared" si="134"/>
        <v>3777054021306126974</v>
      </c>
      <c r="B4351" s="217" t="s">
        <v>19640</v>
      </c>
      <c r="C4351" s="218" t="s">
        <v>18287</v>
      </c>
      <c r="D4351" s="218" t="s">
        <v>1891</v>
      </c>
      <c r="E4351" s="227" t="s">
        <v>3026</v>
      </c>
      <c r="F4351" s="218" t="s">
        <v>3026</v>
      </c>
      <c r="G4351" s="218" t="s">
        <v>1890</v>
      </c>
      <c r="H4351" s="219" t="s">
        <v>18288</v>
      </c>
      <c r="I4351" s="220" t="s">
        <v>1447</v>
      </c>
      <c r="J4351" s="201" t="str">
        <f t="shared" si="135"/>
        <v>0820</v>
      </c>
      <c r="K4351" s="228" t="s">
        <v>23203</v>
      </c>
      <c r="L4351" s="228" t="s">
        <v>23204</v>
      </c>
      <c r="M4351" s="229">
        <v>44805</v>
      </c>
      <c r="N4351" s="243"/>
      <c r="O4351" s="243"/>
      <c r="P4351" s="243"/>
      <c r="Q4351" s="243"/>
      <c r="R4351" s="223"/>
      <c r="S4351" s="230"/>
      <c r="T4351" s="223"/>
    </row>
    <row r="4352" spans="1:20" ht="12">
      <c r="A4352" s="209" t="str">
        <f t="shared" si="134"/>
        <v>2918542011558659714</v>
      </c>
      <c r="B4352" s="210" t="s">
        <v>19641</v>
      </c>
      <c r="C4352" s="211" t="s">
        <v>128</v>
      </c>
      <c r="D4352" s="211" t="s">
        <v>128</v>
      </c>
      <c r="E4352" s="211" t="s">
        <v>127</v>
      </c>
      <c r="F4352" s="211" t="s">
        <v>127</v>
      </c>
      <c r="G4352" s="211" t="s">
        <v>2112</v>
      </c>
      <c r="H4352" s="212" t="s">
        <v>2111</v>
      </c>
      <c r="I4352" s="213" t="s">
        <v>129</v>
      </c>
      <c r="J4352" s="201" t="str">
        <f t="shared" si="135"/>
        <v>0821</v>
      </c>
      <c r="K4352" s="209"/>
      <c r="L4352" s="209"/>
      <c r="M4352" s="214"/>
      <c r="N4352" s="209" t="s">
        <v>18765</v>
      </c>
      <c r="O4352" s="215" t="s">
        <v>18766</v>
      </c>
      <c r="P4352" s="215" t="s">
        <v>18879</v>
      </c>
      <c r="Q4352" s="215" t="s">
        <v>18880</v>
      </c>
      <c r="S4352" s="208"/>
    </row>
    <row r="4353" spans="1:20" ht="12">
      <c r="A4353" s="209" t="str">
        <f t="shared" si="134"/>
        <v>2918542021558659714</v>
      </c>
      <c r="B4353" s="210" t="s">
        <v>19641</v>
      </c>
      <c r="C4353" s="211" t="s">
        <v>128</v>
      </c>
      <c r="D4353" s="211" t="s">
        <v>128</v>
      </c>
      <c r="E4353" s="211" t="s">
        <v>18311</v>
      </c>
      <c r="F4353" s="211" t="s">
        <v>127</v>
      </c>
      <c r="G4353" s="211" t="s">
        <v>2112</v>
      </c>
      <c r="H4353" s="212" t="s">
        <v>2111</v>
      </c>
      <c r="I4353" s="213" t="s">
        <v>129</v>
      </c>
      <c r="J4353" s="201" t="str">
        <f t="shared" si="135"/>
        <v>0821</v>
      </c>
      <c r="K4353" s="209"/>
      <c r="L4353" s="209"/>
      <c r="M4353" s="214"/>
      <c r="N4353" s="209" t="s">
        <v>18765</v>
      </c>
      <c r="O4353" s="215" t="s">
        <v>18766</v>
      </c>
      <c r="P4353" s="215" t="s">
        <v>18879</v>
      </c>
      <c r="Q4353" s="215" t="s">
        <v>18880</v>
      </c>
      <c r="S4353" s="208"/>
    </row>
    <row r="4354" spans="1:20" ht="12">
      <c r="A4354" s="209" t="str">
        <f t="shared" si="134"/>
        <v>2918542031558659714</v>
      </c>
      <c r="B4354" s="210" t="s">
        <v>19641</v>
      </c>
      <c r="C4354" s="211" t="s">
        <v>128</v>
      </c>
      <c r="D4354" s="211" t="s">
        <v>128</v>
      </c>
      <c r="E4354" s="211" t="s">
        <v>18312</v>
      </c>
      <c r="F4354" s="211" t="s">
        <v>127</v>
      </c>
      <c r="G4354" s="211" t="s">
        <v>2112</v>
      </c>
      <c r="H4354" s="212" t="s">
        <v>2111</v>
      </c>
      <c r="I4354" s="213" t="s">
        <v>129</v>
      </c>
      <c r="J4354" s="201" t="str">
        <f t="shared" si="135"/>
        <v>0821</v>
      </c>
      <c r="K4354" s="209"/>
      <c r="L4354" s="209"/>
      <c r="M4354" s="214"/>
      <c r="N4354" s="209" t="s">
        <v>18765</v>
      </c>
      <c r="O4354" s="215" t="s">
        <v>18766</v>
      </c>
      <c r="P4354" s="215" t="s">
        <v>18879</v>
      </c>
      <c r="Q4354" s="215" t="s">
        <v>18880</v>
      </c>
      <c r="S4354" s="208"/>
    </row>
    <row r="4355" spans="1:20" ht="12">
      <c r="A4355" s="209" t="str">
        <f t="shared" ref="A4355:A4418" si="136">E4355&amp;C4355</f>
        <v>2918542041558659714</v>
      </c>
      <c r="B4355" s="210" t="s">
        <v>19641</v>
      </c>
      <c r="C4355" s="211" t="s">
        <v>128</v>
      </c>
      <c r="D4355" s="211" t="s">
        <v>128</v>
      </c>
      <c r="E4355" s="211" t="s">
        <v>18313</v>
      </c>
      <c r="F4355" s="211" t="s">
        <v>127</v>
      </c>
      <c r="G4355" s="211" t="s">
        <v>2112</v>
      </c>
      <c r="H4355" s="212" t="s">
        <v>2111</v>
      </c>
      <c r="I4355" s="213" t="s">
        <v>129</v>
      </c>
      <c r="J4355" s="201" t="str">
        <f t="shared" ref="J4355:J4418" si="137">B4355</f>
        <v>0821</v>
      </c>
      <c r="K4355" s="209"/>
      <c r="L4355" s="209"/>
      <c r="M4355" s="214"/>
      <c r="N4355" s="209" t="s">
        <v>18765</v>
      </c>
      <c r="O4355" s="215" t="s">
        <v>18766</v>
      </c>
      <c r="P4355" s="215" t="s">
        <v>18879</v>
      </c>
      <c r="Q4355" s="215" t="s">
        <v>18880</v>
      </c>
      <c r="S4355" s="208"/>
    </row>
    <row r="4356" spans="1:20" ht="12">
      <c r="A4356" s="209" t="str">
        <f t="shared" si="136"/>
        <v>##1558659714</v>
      </c>
      <c r="B4356" s="210" t="s">
        <v>19641</v>
      </c>
      <c r="C4356" s="211" t="s">
        <v>128</v>
      </c>
      <c r="D4356" s="211" t="s">
        <v>128</v>
      </c>
      <c r="E4356" s="211" t="s">
        <v>3649</v>
      </c>
      <c r="F4356" s="211" t="s">
        <v>127</v>
      </c>
      <c r="G4356" s="211" t="s">
        <v>2112</v>
      </c>
      <c r="H4356" s="212" t="s">
        <v>2111</v>
      </c>
      <c r="I4356" s="213" t="s">
        <v>129</v>
      </c>
      <c r="J4356" s="201" t="str">
        <f t="shared" si="137"/>
        <v>0821</v>
      </c>
      <c r="K4356" s="209" t="s">
        <v>13915</v>
      </c>
      <c r="L4356" s="209" t="s">
        <v>13094</v>
      </c>
      <c r="M4356" s="214">
        <v>44084</v>
      </c>
      <c r="N4356" s="209" t="s">
        <v>18765</v>
      </c>
      <c r="O4356" s="215" t="s">
        <v>18766</v>
      </c>
      <c r="P4356" s="215" t="s">
        <v>18879</v>
      </c>
      <c r="Q4356" s="215" t="s">
        <v>18880</v>
      </c>
      <c r="S4356" s="208"/>
    </row>
    <row r="4357" spans="1:20" ht="12">
      <c r="A4357" s="209" t="str">
        <f t="shared" si="136"/>
        <v>0941155011801893417</v>
      </c>
      <c r="B4357" s="210" t="s">
        <v>19642</v>
      </c>
      <c r="C4357" s="211" t="s">
        <v>18314</v>
      </c>
      <c r="D4357" s="211" t="s">
        <v>1796</v>
      </c>
      <c r="E4357" s="211" t="s">
        <v>18315</v>
      </c>
      <c r="F4357" s="211" t="s">
        <v>1794</v>
      </c>
      <c r="G4357" s="211" t="s">
        <v>1795</v>
      </c>
      <c r="H4357" s="212" t="s">
        <v>2413</v>
      </c>
      <c r="I4357" s="213" t="s">
        <v>19643</v>
      </c>
      <c r="J4357" s="201" t="str">
        <f t="shared" si="137"/>
        <v>0822</v>
      </c>
      <c r="K4357" s="209"/>
      <c r="L4357" s="209"/>
      <c r="M4357" s="214"/>
      <c r="N4357" s="209" t="s">
        <v>18765</v>
      </c>
      <c r="O4357" s="215" t="s">
        <v>18766</v>
      </c>
      <c r="P4357" s="215" t="s">
        <v>18767</v>
      </c>
      <c r="Q4357" s="215" t="s">
        <v>18768</v>
      </c>
      <c r="S4357" s="208"/>
    </row>
    <row r="4358" spans="1:20" ht="12">
      <c r="A4358" s="209" t="str">
        <f t="shared" si="136"/>
        <v>0941155021801893417</v>
      </c>
      <c r="B4358" s="210" t="s">
        <v>19642</v>
      </c>
      <c r="C4358" s="211" t="s">
        <v>18314</v>
      </c>
      <c r="D4358" s="211" t="s">
        <v>1796</v>
      </c>
      <c r="E4358" s="211" t="s">
        <v>18316</v>
      </c>
      <c r="F4358" s="211" t="s">
        <v>1794</v>
      </c>
      <c r="G4358" s="211" t="s">
        <v>1795</v>
      </c>
      <c r="H4358" s="212" t="s">
        <v>2413</v>
      </c>
      <c r="I4358" s="213" t="s">
        <v>19643</v>
      </c>
      <c r="J4358" s="201" t="str">
        <f t="shared" si="137"/>
        <v>0822</v>
      </c>
      <c r="K4358" s="209"/>
      <c r="L4358" s="209"/>
      <c r="M4358" s="214"/>
      <c r="N4358" s="209" t="s">
        <v>18765</v>
      </c>
      <c r="O4358" s="215" t="s">
        <v>18766</v>
      </c>
      <c r="P4358" s="215" t="s">
        <v>18767</v>
      </c>
      <c r="Q4358" s="215" t="s">
        <v>18768</v>
      </c>
      <c r="S4358" s="208"/>
    </row>
    <row r="4359" spans="1:20" ht="12">
      <c r="A4359" s="209" t="str">
        <f t="shared" si="136"/>
        <v>2863268011154612638</v>
      </c>
      <c r="B4359" s="210" t="s">
        <v>19642</v>
      </c>
      <c r="C4359" s="211" t="s">
        <v>1796</v>
      </c>
      <c r="D4359" s="211" t="s">
        <v>1796</v>
      </c>
      <c r="E4359" s="211" t="s">
        <v>1794</v>
      </c>
      <c r="F4359" s="211" t="s">
        <v>1794</v>
      </c>
      <c r="G4359" s="211" t="s">
        <v>1795</v>
      </c>
      <c r="H4359" s="212" t="s">
        <v>2413</v>
      </c>
      <c r="I4359" s="213" t="s">
        <v>19643</v>
      </c>
      <c r="J4359" s="201" t="str">
        <f t="shared" si="137"/>
        <v>0822</v>
      </c>
      <c r="K4359" s="209"/>
      <c r="L4359" s="209"/>
      <c r="M4359" s="214"/>
      <c r="N4359" s="209" t="s">
        <v>18765</v>
      </c>
      <c r="O4359" s="215" t="s">
        <v>18766</v>
      </c>
      <c r="P4359" s="215" t="s">
        <v>18767</v>
      </c>
      <c r="Q4359" s="215" t="s">
        <v>18768</v>
      </c>
      <c r="S4359" s="208"/>
    </row>
    <row r="4360" spans="1:20" ht="12">
      <c r="A4360" s="209" t="str">
        <f t="shared" si="136"/>
        <v>2863268021154612638</v>
      </c>
      <c r="B4360" s="210" t="s">
        <v>19642</v>
      </c>
      <c r="C4360" s="211" t="s">
        <v>1796</v>
      </c>
      <c r="D4360" s="211" t="s">
        <v>1796</v>
      </c>
      <c r="E4360" s="211" t="s">
        <v>18319</v>
      </c>
      <c r="F4360" s="211" t="s">
        <v>1794</v>
      </c>
      <c r="G4360" s="211" t="s">
        <v>1795</v>
      </c>
      <c r="H4360" s="212" t="s">
        <v>2413</v>
      </c>
      <c r="I4360" s="213" t="s">
        <v>19643</v>
      </c>
      <c r="J4360" s="201" t="str">
        <f t="shared" si="137"/>
        <v>0822</v>
      </c>
      <c r="K4360" s="209"/>
      <c r="L4360" s="209"/>
      <c r="M4360" s="214"/>
      <c r="N4360" s="209" t="s">
        <v>18765</v>
      </c>
      <c r="O4360" s="215" t="s">
        <v>18766</v>
      </c>
      <c r="P4360" s="215" t="s">
        <v>18767</v>
      </c>
      <c r="Q4360" s="215" t="s">
        <v>18768</v>
      </c>
      <c r="S4360" s="208"/>
    </row>
    <row r="4361" spans="1:20" ht="12">
      <c r="A4361" s="209" t="str">
        <f t="shared" si="136"/>
        <v>2863268031154612638</v>
      </c>
      <c r="B4361" s="210" t="s">
        <v>19642</v>
      </c>
      <c r="C4361" s="211" t="s">
        <v>1796</v>
      </c>
      <c r="D4361" s="211" t="s">
        <v>1796</v>
      </c>
      <c r="E4361" s="211" t="s">
        <v>18320</v>
      </c>
      <c r="F4361" s="211" t="s">
        <v>1794</v>
      </c>
      <c r="G4361" s="211" t="s">
        <v>1795</v>
      </c>
      <c r="H4361" s="212" t="s">
        <v>2413</v>
      </c>
      <c r="I4361" s="213" t="s">
        <v>19643</v>
      </c>
      <c r="J4361" s="201" t="str">
        <f t="shared" si="137"/>
        <v>0822</v>
      </c>
      <c r="K4361" s="209"/>
      <c r="L4361" s="209"/>
      <c r="M4361" s="214"/>
      <c r="N4361" s="209" t="s">
        <v>18765</v>
      </c>
      <c r="O4361" s="215" t="s">
        <v>18766</v>
      </c>
      <c r="P4361" s="215" t="s">
        <v>18767</v>
      </c>
      <c r="Q4361" s="215" t="s">
        <v>18768</v>
      </c>
      <c r="S4361" s="208"/>
    </row>
    <row r="4362" spans="1:20" ht="12">
      <c r="A4362" s="209" t="str">
        <f t="shared" si="136"/>
        <v>##1154612638</v>
      </c>
      <c r="B4362" s="210" t="s">
        <v>19642</v>
      </c>
      <c r="C4362" s="211" t="s">
        <v>1796</v>
      </c>
      <c r="D4362" s="211" t="s">
        <v>1796</v>
      </c>
      <c r="E4362" s="211" t="s">
        <v>3649</v>
      </c>
      <c r="F4362" s="211" t="s">
        <v>1794</v>
      </c>
      <c r="G4362" s="211" t="s">
        <v>1795</v>
      </c>
      <c r="H4362" s="212" t="s">
        <v>2413</v>
      </c>
      <c r="I4362" s="213" t="s">
        <v>19643</v>
      </c>
      <c r="J4362" s="201" t="str">
        <f t="shared" si="137"/>
        <v>0822</v>
      </c>
      <c r="K4362" s="209"/>
      <c r="L4362" s="209"/>
      <c r="M4362" s="214"/>
      <c r="N4362" s="209" t="s">
        <v>18765</v>
      </c>
      <c r="O4362" s="215" t="s">
        <v>18766</v>
      </c>
      <c r="P4362" s="215" t="s">
        <v>18767</v>
      </c>
      <c r="Q4362" s="215" t="s">
        <v>18768</v>
      </c>
      <c r="S4362" s="208"/>
    </row>
    <row r="4363" spans="1:20" ht="12">
      <c r="A4363" s="209" t="str">
        <f t="shared" si="136"/>
        <v>1Q-H0HH0339011154612638</v>
      </c>
      <c r="B4363" s="210" t="s">
        <v>19642</v>
      </c>
      <c r="C4363" s="211" t="s">
        <v>1796</v>
      </c>
      <c r="D4363" s="211" t="s">
        <v>1796</v>
      </c>
      <c r="E4363" s="211" t="s">
        <v>18317</v>
      </c>
      <c r="F4363" s="211" t="s">
        <v>1794</v>
      </c>
      <c r="G4363" s="211" t="s">
        <v>1795</v>
      </c>
      <c r="H4363" s="212" t="s">
        <v>2413</v>
      </c>
      <c r="I4363" s="213" t="s">
        <v>19643</v>
      </c>
      <c r="J4363" s="201" t="str">
        <f t="shared" si="137"/>
        <v>0822</v>
      </c>
      <c r="K4363" s="209"/>
      <c r="L4363" s="209"/>
      <c r="M4363" s="214"/>
      <c r="N4363" s="209" t="s">
        <v>18765</v>
      </c>
      <c r="O4363" s="215" t="s">
        <v>18766</v>
      </c>
      <c r="P4363" s="215" t="s">
        <v>18767</v>
      </c>
      <c r="Q4363" s="215" t="s">
        <v>18768</v>
      </c>
      <c r="S4363" s="208"/>
    </row>
    <row r="4364" spans="1:20" s="257" customFormat="1" ht="12">
      <c r="A4364" s="209" t="str">
        <f t="shared" si="136"/>
        <v>1Q-H0HH0339021154612638</v>
      </c>
      <c r="B4364" s="210" t="s">
        <v>19642</v>
      </c>
      <c r="C4364" s="211" t="s">
        <v>1796</v>
      </c>
      <c r="D4364" s="211" t="s">
        <v>1796</v>
      </c>
      <c r="E4364" s="211" t="s">
        <v>18318</v>
      </c>
      <c r="F4364" s="211" t="s">
        <v>1794</v>
      </c>
      <c r="G4364" s="211" t="s">
        <v>1795</v>
      </c>
      <c r="H4364" s="212" t="s">
        <v>2413</v>
      </c>
      <c r="I4364" s="213" t="s">
        <v>19643</v>
      </c>
      <c r="J4364" s="201" t="str">
        <f t="shared" si="137"/>
        <v>0822</v>
      </c>
      <c r="K4364" s="209"/>
      <c r="L4364" s="209"/>
      <c r="M4364" s="214"/>
      <c r="N4364" s="209" t="s">
        <v>18765</v>
      </c>
      <c r="O4364" s="215" t="s">
        <v>18766</v>
      </c>
      <c r="P4364" s="215" t="s">
        <v>18767</v>
      </c>
      <c r="Q4364" s="215" t="s">
        <v>18768</v>
      </c>
      <c r="R4364" s="208"/>
      <c r="S4364" s="208"/>
      <c r="T4364" s="208"/>
    </row>
    <row r="4365" spans="1:20" s="257" customFormat="1" ht="12">
      <c r="A4365" s="209" t="str">
        <f t="shared" si="136"/>
        <v>1644668011598834566</v>
      </c>
      <c r="B4365" s="210" t="s">
        <v>19644</v>
      </c>
      <c r="C4365" s="211" t="s">
        <v>206</v>
      </c>
      <c r="D4365" s="211" t="s">
        <v>206</v>
      </c>
      <c r="E4365" s="211" t="s">
        <v>205</v>
      </c>
      <c r="F4365" s="211" t="s">
        <v>205</v>
      </c>
      <c r="G4365" s="211" t="s">
        <v>3168</v>
      </c>
      <c r="H4365" s="212" t="s">
        <v>3282</v>
      </c>
      <c r="I4365" s="213" t="s">
        <v>207</v>
      </c>
      <c r="J4365" s="201" t="str">
        <f t="shared" si="137"/>
        <v>0823</v>
      </c>
      <c r="K4365" s="209"/>
      <c r="L4365" s="209"/>
      <c r="M4365" s="214"/>
      <c r="N4365" s="209" t="s">
        <v>18765</v>
      </c>
      <c r="O4365" s="215" t="s">
        <v>18766</v>
      </c>
      <c r="P4365" s="215" t="s">
        <v>18800</v>
      </c>
      <c r="Q4365" s="215" t="s">
        <v>18801</v>
      </c>
      <c r="R4365" s="208"/>
      <c r="S4365" s="208"/>
      <c r="T4365" s="208"/>
    </row>
    <row r="4366" spans="1:20" s="257" customFormat="1" ht="12">
      <c r="A4366" s="209" t="str">
        <f t="shared" si="136"/>
        <v>1644668021598834566</v>
      </c>
      <c r="B4366" s="210" t="s">
        <v>19644</v>
      </c>
      <c r="C4366" s="211" t="s">
        <v>206</v>
      </c>
      <c r="D4366" s="211" t="s">
        <v>206</v>
      </c>
      <c r="E4366" s="211" t="s">
        <v>18321</v>
      </c>
      <c r="F4366" s="211" t="s">
        <v>205</v>
      </c>
      <c r="G4366" s="211" t="s">
        <v>3168</v>
      </c>
      <c r="H4366" s="212" t="s">
        <v>3282</v>
      </c>
      <c r="I4366" s="213" t="s">
        <v>207</v>
      </c>
      <c r="J4366" s="201" t="str">
        <f t="shared" si="137"/>
        <v>0823</v>
      </c>
      <c r="K4366" s="209"/>
      <c r="L4366" s="209"/>
      <c r="M4366" s="214"/>
      <c r="N4366" s="209" t="s">
        <v>18765</v>
      </c>
      <c r="O4366" s="215" t="s">
        <v>18766</v>
      </c>
      <c r="P4366" s="215" t="s">
        <v>18800</v>
      </c>
      <c r="Q4366" s="215" t="s">
        <v>18801</v>
      </c>
      <c r="R4366" s="208"/>
      <c r="S4366" s="208"/>
      <c r="T4366" s="208"/>
    </row>
    <row r="4367" spans="1:20" s="257" customFormat="1" ht="12">
      <c r="A4367" s="209" t="str">
        <f t="shared" si="136"/>
        <v>3010068011275813610</v>
      </c>
      <c r="B4367" s="210" t="s">
        <v>19645</v>
      </c>
      <c r="C4367" s="211" t="s">
        <v>1473</v>
      </c>
      <c r="D4367" s="211" t="s">
        <v>1473</v>
      </c>
      <c r="E4367" s="211" t="s">
        <v>1472</v>
      </c>
      <c r="F4367" s="211" t="s">
        <v>1472</v>
      </c>
      <c r="G4367" s="211" t="s">
        <v>2042</v>
      </c>
      <c r="H4367" s="212" t="s">
        <v>3140</v>
      </c>
      <c r="I4367" s="213" t="s">
        <v>1474</v>
      </c>
      <c r="J4367" s="201" t="str">
        <f t="shared" si="137"/>
        <v>0824</v>
      </c>
      <c r="K4367" s="209"/>
      <c r="L4367" s="209"/>
      <c r="M4367" s="214"/>
      <c r="N4367" s="209" t="s">
        <v>18866</v>
      </c>
      <c r="O4367" s="215" t="s">
        <v>18867</v>
      </c>
      <c r="P4367" s="215" t="s">
        <v>18868</v>
      </c>
      <c r="Q4367" s="215" t="s">
        <v>18869</v>
      </c>
      <c r="R4367" s="208"/>
      <c r="S4367" s="208"/>
      <c r="T4367" s="208"/>
    </row>
    <row r="4368" spans="1:20" s="257" customFormat="1" ht="12">
      <c r="A4368" s="209" t="str">
        <f t="shared" si="136"/>
        <v>1581704011831158328</v>
      </c>
      <c r="B4368" s="210" t="s">
        <v>19646</v>
      </c>
      <c r="C4368" s="211" t="s">
        <v>18322</v>
      </c>
      <c r="D4368" s="211" t="s">
        <v>287</v>
      </c>
      <c r="E4368" s="211" t="s">
        <v>18323</v>
      </c>
      <c r="F4368" s="211" t="s">
        <v>286</v>
      </c>
      <c r="G4368" s="211" t="s">
        <v>3022</v>
      </c>
      <c r="H4368" s="212" t="s">
        <v>18324</v>
      </c>
      <c r="I4368" s="213" t="s">
        <v>19647</v>
      </c>
      <c r="J4368" s="201" t="str">
        <f t="shared" si="137"/>
        <v>0827</v>
      </c>
      <c r="K4368" s="209"/>
      <c r="L4368" s="209"/>
      <c r="M4368" s="214"/>
      <c r="N4368" s="209" t="s">
        <v>18765</v>
      </c>
      <c r="O4368" s="215" t="s">
        <v>18766</v>
      </c>
      <c r="P4368" s="215" t="s">
        <v>18767</v>
      </c>
      <c r="Q4368" s="215" t="s">
        <v>18768</v>
      </c>
      <c r="R4368" s="208"/>
      <c r="S4368" s="208"/>
      <c r="T4368" s="208"/>
    </row>
    <row r="4369" spans="1:17" s="208" customFormat="1" ht="12">
      <c r="A4369" s="209" t="str">
        <f t="shared" si="136"/>
        <v>1581704021831158328</v>
      </c>
      <c r="B4369" s="210" t="s">
        <v>19646</v>
      </c>
      <c r="C4369" s="211" t="s">
        <v>18322</v>
      </c>
      <c r="D4369" s="211" t="s">
        <v>287</v>
      </c>
      <c r="E4369" s="211" t="s">
        <v>18325</v>
      </c>
      <c r="F4369" s="211" t="s">
        <v>286</v>
      </c>
      <c r="G4369" s="211" t="s">
        <v>3022</v>
      </c>
      <c r="H4369" s="212" t="s">
        <v>18324</v>
      </c>
      <c r="I4369" s="213" t="s">
        <v>19647</v>
      </c>
      <c r="J4369" s="201" t="str">
        <f t="shared" si="137"/>
        <v>0827</v>
      </c>
      <c r="K4369" s="209"/>
      <c r="L4369" s="209"/>
      <c r="M4369" s="214"/>
      <c r="N4369" s="209" t="s">
        <v>18765</v>
      </c>
      <c r="O4369" s="215" t="s">
        <v>18766</v>
      </c>
      <c r="P4369" s="215" t="s">
        <v>18767</v>
      </c>
      <c r="Q4369" s="215" t="s">
        <v>18768</v>
      </c>
    </row>
    <row r="4370" spans="1:17" s="208" customFormat="1" ht="12">
      <c r="A4370" s="209" t="str">
        <f t="shared" si="136"/>
        <v>2942955011831158328</v>
      </c>
      <c r="B4370" s="210" t="s">
        <v>19646</v>
      </c>
      <c r="C4370" s="211" t="s">
        <v>18322</v>
      </c>
      <c r="D4370" s="211" t="s">
        <v>287</v>
      </c>
      <c r="E4370" s="211" t="s">
        <v>18326</v>
      </c>
      <c r="F4370" s="211" t="s">
        <v>286</v>
      </c>
      <c r="G4370" s="211" t="s">
        <v>3022</v>
      </c>
      <c r="H4370" s="212" t="s">
        <v>18324</v>
      </c>
      <c r="I4370" s="213" t="s">
        <v>19647</v>
      </c>
      <c r="J4370" s="201" t="str">
        <f t="shared" si="137"/>
        <v>0827</v>
      </c>
      <c r="K4370" s="209"/>
      <c r="L4370" s="209"/>
      <c r="M4370" s="214"/>
      <c r="N4370" s="209" t="s">
        <v>18765</v>
      </c>
      <c r="O4370" s="215" t="s">
        <v>18766</v>
      </c>
      <c r="P4370" s="215" t="s">
        <v>18767</v>
      </c>
      <c r="Q4370" s="215" t="s">
        <v>18768</v>
      </c>
    </row>
    <row r="4371" spans="1:17" s="208" customFormat="1" ht="12">
      <c r="A4371" s="209" t="str">
        <f t="shared" si="136"/>
        <v>2942955021831158328</v>
      </c>
      <c r="B4371" s="210" t="s">
        <v>19646</v>
      </c>
      <c r="C4371" s="211" t="s">
        <v>18322</v>
      </c>
      <c r="D4371" s="211" t="s">
        <v>287</v>
      </c>
      <c r="E4371" s="211" t="s">
        <v>18327</v>
      </c>
      <c r="F4371" s="211" t="s">
        <v>286</v>
      </c>
      <c r="G4371" s="211" t="s">
        <v>3022</v>
      </c>
      <c r="H4371" s="212" t="s">
        <v>18324</v>
      </c>
      <c r="I4371" s="213" t="s">
        <v>19647</v>
      </c>
      <c r="J4371" s="201" t="str">
        <f t="shared" si="137"/>
        <v>0827</v>
      </c>
      <c r="K4371" s="209"/>
      <c r="L4371" s="209"/>
      <c r="M4371" s="214"/>
      <c r="N4371" s="209" t="s">
        <v>18765</v>
      </c>
      <c r="O4371" s="215" t="s">
        <v>18766</v>
      </c>
      <c r="P4371" s="215" t="s">
        <v>18767</v>
      </c>
      <c r="Q4371" s="215" t="s">
        <v>18768</v>
      </c>
    </row>
    <row r="4372" spans="1:17" s="208" customFormat="1" ht="12">
      <c r="A4372" s="209" t="str">
        <f t="shared" si="136"/>
        <v>3574758011346630316</v>
      </c>
      <c r="B4372" s="210" t="s">
        <v>19646</v>
      </c>
      <c r="C4372" s="211" t="s">
        <v>287</v>
      </c>
      <c r="D4372" s="211" t="s">
        <v>287</v>
      </c>
      <c r="E4372" s="211" t="s">
        <v>286</v>
      </c>
      <c r="F4372" s="211" t="s">
        <v>286</v>
      </c>
      <c r="G4372" s="211" t="s">
        <v>3022</v>
      </c>
      <c r="H4372" s="212" t="s">
        <v>18324</v>
      </c>
      <c r="I4372" s="213" t="s">
        <v>19647</v>
      </c>
      <c r="J4372" s="201" t="str">
        <f t="shared" si="137"/>
        <v>0827</v>
      </c>
      <c r="K4372" s="209"/>
      <c r="L4372" s="209"/>
      <c r="M4372" s="214"/>
      <c r="N4372" s="209" t="s">
        <v>18765</v>
      </c>
      <c r="O4372" s="215" t="s">
        <v>18766</v>
      </c>
      <c r="P4372" s="215" t="s">
        <v>18767</v>
      </c>
      <c r="Q4372" s="215" t="s">
        <v>18768</v>
      </c>
    </row>
    <row r="4373" spans="1:17" s="208" customFormat="1" ht="12">
      <c r="A4373" s="209" t="str">
        <f t="shared" si="136"/>
        <v>3574758021346630316</v>
      </c>
      <c r="B4373" s="210" t="s">
        <v>19646</v>
      </c>
      <c r="C4373" s="211" t="s">
        <v>287</v>
      </c>
      <c r="D4373" s="211" t="s">
        <v>287</v>
      </c>
      <c r="E4373" s="211" t="s">
        <v>18328</v>
      </c>
      <c r="F4373" s="211" t="s">
        <v>286</v>
      </c>
      <c r="G4373" s="211" t="s">
        <v>3022</v>
      </c>
      <c r="H4373" s="212" t="s">
        <v>18324</v>
      </c>
      <c r="I4373" s="213" t="s">
        <v>19647</v>
      </c>
      <c r="J4373" s="201" t="str">
        <f t="shared" si="137"/>
        <v>0827</v>
      </c>
      <c r="K4373" s="209"/>
      <c r="L4373" s="209"/>
      <c r="M4373" s="214"/>
      <c r="N4373" s="209" t="s">
        <v>18765</v>
      </c>
      <c r="O4373" s="215" t="s">
        <v>18766</v>
      </c>
      <c r="P4373" s="215" t="s">
        <v>18767</v>
      </c>
      <c r="Q4373" s="215" t="s">
        <v>18768</v>
      </c>
    </row>
    <row r="4374" spans="1:17" s="208" customFormat="1" ht="12">
      <c r="A4374" s="209" t="str">
        <f t="shared" si="136"/>
        <v>2933889011669513941</v>
      </c>
      <c r="B4374" s="210" t="s">
        <v>19648</v>
      </c>
      <c r="C4374" s="211" t="s">
        <v>400</v>
      </c>
      <c r="D4374" s="211" t="s">
        <v>400</v>
      </c>
      <c r="E4374" s="211" t="s">
        <v>399</v>
      </c>
      <c r="F4374" s="211" t="s">
        <v>399</v>
      </c>
      <c r="G4374" s="211" t="s">
        <v>1785</v>
      </c>
      <c r="H4374" s="212" t="s">
        <v>2416</v>
      </c>
      <c r="I4374" s="213" t="s">
        <v>23259</v>
      </c>
      <c r="J4374" s="201" t="str">
        <f t="shared" si="137"/>
        <v>0828</v>
      </c>
      <c r="K4374" s="209" t="s">
        <v>23260</v>
      </c>
      <c r="L4374" s="209" t="s">
        <v>15111</v>
      </c>
      <c r="M4374" s="214">
        <v>44714</v>
      </c>
      <c r="N4374" s="209" t="s">
        <v>18765</v>
      </c>
      <c r="O4374" s="215" t="s">
        <v>18766</v>
      </c>
      <c r="P4374" s="215" t="s">
        <v>18879</v>
      </c>
      <c r="Q4374" s="215" t="s">
        <v>18880</v>
      </c>
    </row>
    <row r="4375" spans="1:17" s="208" customFormat="1" ht="12">
      <c r="A4375" s="209" t="str">
        <f t="shared" si="136"/>
        <v>2933889021669513941</v>
      </c>
      <c r="B4375" s="210" t="s">
        <v>19648</v>
      </c>
      <c r="C4375" s="211" t="s">
        <v>400</v>
      </c>
      <c r="D4375" s="211" t="s">
        <v>400</v>
      </c>
      <c r="E4375" s="211" t="s">
        <v>18330</v>
      </c>
      <c r="F4375" s="211" t="s">
        <v>399</v>
      </c>
      <c r="G4375" s="211" t="s">
        <v>1785</v>
      </c>
      <c r="H4375" s="212" t="s">
        <v>2416</v>
      </c>
      <c r="I4375" s="213" t="s">
        <v>23259</v>
      </c>
      <c r="J4375" s="201" t="str">
        <f t="shared" si="137"/>
        <v>0828</v>
      </c>
      <c r="K4375" s="209" t="s">
        <v>23260</v>
      </c>
      <c r="L4375" s="209" t="s">
        <v>15111</v>
      </c>
      <c r="M4375" s="214">
        <v>44714</v>
      </c>
      <c r="N4375" s="209" t="s">
        <v>18765</v>
      </c>
      <c r="O4375" s="215" t="s">
        <v>18766</v>
      </c>
      <c r="P4375" s="215" t="s">
        <v>18879</v>
      </c>
      <c r="Q4375" s="215" t="s">
        <v>18880</v>
      </c>
    </row>
    <row r="4376" spans="1:17" s="208" customFormat="1" ht="12">
      <c r="A4376" s="209" t="str">
        <f t="shared" si="136"/>
        <v>1F-QMA0000031469751669513941</v>
      </c>
      <c r="B4376" s="210" t="s">
        <v>19648</v>
      </c>
      <c r="C4376" s="211" t="s">
        <v>400</v>
      </c>
      <c r="D4376" s="211" t="s">
        <v>400</v>
      </c>
      <c r="E4376" s="211" t="s">
        <v>18329</v>
      </c>
      <c r="F4376" s="211" t="s">
        <v>399</v>
      </c>
      <c r="G4376" s="211" t="s">
        <v>1785</v>
      </c>
      <c r="H4376" s="212" t="s">
        <v>2416</v>
      </c>
      <c r="I4376" s="213" t="s">
        <v>23259</v>
      </c>
      <c r="J4376" s="201" t="str">
        <f t="shared" si="137"/>
        <v>0828</v>
      </c>
      <c r="K4376" s="209" t="s">
        <v>23260</v>
      </c>
      <c r="L4376" s="209" t="s">
        <v>15111</v>
      </c>
      <c r="M4376" s="214">
        <v>44714</v>
      </c>
      <c r="N4376" s="209" t="s">
        <v>18765</v>
      </c>
      <c r="O4376" s="215" t="s">
        <v>18766</v>
      </c>
      <c r="P4376" s="215" t="s">
        <v>18879</v>
      </c>
      <c r="Q4376" s="215" t="s">
        <v>18880</v>
      </c>
    </row>
    <row r="4377" spans="1:17" s="208" customFormat="1" ht="12">
      <c r="A4377" s="209" t="str">
        <f t="shared" si="136"/>
        <v>2982134011518000306</v>
      </c>
      <c r="B4377" s="210" t="s">
        <v>19648</v>
      </c>
      <c r="C4377" s="211" t="s">
        <v>397</v>
      </c>
      <c r="D4377" s="211" t="s">
        <v>400</v>
      </c>
      <c r="E4377" s="211" t="s">
        <v>396</v>
      </c>
      <c r="F4377" s="211" t="s">
        <v>399</v>
      </c>
      <c r="G4377" s="211" t="s">
        <v>1785</v>
      </c>
      <c r="H4377" s="212" t="s">
        <v>23261</v>
      </c>
      <c r="I4377" s="213" t="s">
        <v>23259</v>
      </c>
      <c r="J4377" s="201" t="str">
        <f t="shared" si="137"/>
        <v>0828</v>
      </c>
      <c r="K4377" s="209" t="s">
        <v>23260</v>
      </c>
      <c r="L4377" s="209" t="s">
        <v>15111</v>
      </c>
      <c r="M4377" s="214">
        <v>44714</v>
      </c>
      <c r="N4377" s="209" t="s">
        <v>18765</v>
      </c>
      <c r="O4377" s="215" t="s">
        <v>18766</v>
      </c>
      <c r="P4377" s="215" t="s">
        <v>18879</v>
      </c>
      <c r="Q4377" s="215" t="s">
        <v>18880</v>
      </c>
    </row>
    <row r="4378" spans="1:17" s="208" customFormat="1" ht="12">
      <c r="A4378" s="209" t="str">
        <f t="shared" si="136"/>
        <v>2982134021518000306</v>
      </c>
      <c r="B4378" s="210" t="s">
        <v>19648</v>
      </c>
      <c r="C4378" s="211" t="s">
        <v>397</v>
      </c>
      <c r="D4378" s="211" t="s">
        <v>400</v>
      </c>
      <c r="E4378" s="211" t="s">
        <v>18363</v>
      </c>
      <c r="F4378" s="211" t="s">
        <v>399</v>
      </c>
      <c r="G4378" s="211" t="s">
        <v>1785</v>
      </c>
      <c r="H4378" s="212" t="s">
        <v>23261</v>
      </c>
      <c r="I4378" s="213" t="s">
        <v>23259</v>
      </c>
      <c r="J4378" s="201" t="str">
        <f t="shared" si="137"/>
        <v>0828</v>
      </c>
      <c r="K4378" s="209" t="s">
        <v>23260</v>
      </c>
      <c r="L4378" s="209" t="s">
        <v>15111</v>
      </c>
      <c r="M4378" s="214">
        <v>44714</v>
      </c>
      <c r="N4378" s="209" t="s">
        <v>18765</v>
      </c>
      <c r="O4378" s="215" t="s">
        <v>18766</v>
      </c>
      <c r="P4378" s="215" t="s">
        <v>18879</v>
      </c>
      <c r="Q4378" s="215" t="s">
        <v>18880</v>
      </c>
    </row>
    <row r="4379" spans="1:17" s="208" customFormat="1" ht="12">
      <c r="A4379" s="209" t="str">
        <f t="shared" si="136"/>
        <v>1F-QMA0000049697811518000306</v>
      </c>
      <c r="B4379" s="210" t="s">
        <v>19648</v>
      </c>
      <c r="C4379" s="211" t="s">
        <v>397</v>
      </c>
      <c r="D4379" s="211" t="s">
        <v>400</v>
      </c>
      <c r="E4379" s="211" t="s">
        <v>18362</v>
      </c>
      <c r="F4379" s="211" t="s">
        <v>399</v>
      </c>
      <c r="G4379" s="211" t="s">
        <v>1785</v>
      </c>
      <c r="H4379" s="212" t="s">
        <v>23261</v>
      </c>
      <c r="I4379" s="213" t="s">
        <v>23259</v>
      </c>
      <c r="J4379" s="201" t="str">
        <f t="shared" si="137"/>
        <v>0828</v>
      </c>
      <c r="K4379" s="209" t="s">
        <v>23260</v>
      </c>
      <c r="L4379" s="209" t="s">
        <v>15111</v>
      </c>
      <c r="M4379" s="214">
        <v>44714</v>
      </c>
      <c r="N4379" s="209" t="s">
        <v>18765</v>
      </c>
      <c r="O4379" s="215" t="s">
        <v>18766</v>
      </c>
      <c r="P4379" s="215" t="s">
        <v>18879</v>
      </c>
      <c r="Q4379" s="215" t="s">
        <v>18880</v>
      </c>
    </row>
    <row r="4380" spans="1:17" s="208" customFormat="1" ht="12">
      <c r="A4380" s="209" t="str">
        <f t="shared" si="136"/>
        <v>7T-QMP0000039085241518000306</v>
      </c>
      <c r="B4380" s="210" t="s">
        <v>19648</v>
      </c>
      <c r="C4380" s="211" t="s">
        <v>397</v>
      </c>
      <c r="D4380" s="211" t="s">
        <v>400</v>
      </c>
      <c r="E4380" s="211" t="s">
        <v>18364</v>
      </c>
      <c r="F4380" s="211" t="s">
        <v>399</v>
      </c>
      <c r="G4380" s="211" t="s">
        <v>1785</v>
      </c>
      <c r="H4380" s="212" t="s">
        <v>23261</v>
      </c>
      <c r="I4380" s="213" t="s">
        <v>23259</v>
      </c>
      <c r="J4380" s="201" t="str">
        <f t="shared" si="137"/>
        <v>0828</v>
      </c>
      <c r="K4380" s="209" t="s">
        <v>23260</v>
      </c>
      <c r="L4380" s="209" t="s">
        <v>15111</v>
      </c>
      <c r="M4380" s="214">
        <v>44714</v>
      </c>
      <c r="N4380" s="209" t="s">
        <v>18765</v>
      </c>
      <c r="O4380" s="215" t="s">
        <v>18766</v>
      </c>
      <c r="P4380" s="215" t="s">
        <v>18879</v>
      </c>
      <c r="Q4380" s="215" t="s">
        <v>18880</v>
      </c>
    </row>
    <row r="4381" spans="1:17" s="208" customFormat="1" ht="12">
      <c r="A4381" s="209" t="str">
        <f t="shared" si="136"/>
        <v>7W-0034315680011518000306</v>
      </c>
      <c r="B4381" s="210" t="s">
        <v>19648</v>
      </c>
      <c r="C4381" s="211" t="s">
        <v>397</v>
      </c>
      <c r="D4381" s="211" t="s">
        <v>400</v>
      </c>
      <c r="E4381" s="211" t="s">
        <v>18365</v>
      </c>
      <c r="F4381" s="211" t="s">
        <v>399</v>
      </c>
      <c r="G4381" s="211" t="s">
        <v>1785</v>
      </c>
      <c r="H4381" s="212" t="s">
        <v>23261</v>
      </c>
      <c r="I4381" s="213" t="s">
        <v>23259</v>
      </c>
      <c r="J4381" s="201" t="str">
        <f t="shared" si="137"/>
        <v>0828</v>
      </c>
      <c r="K4381" s="209" t="s">
        <v>23260</v>
      </c>
      <c r="L4381" s="209" t="s">
        <v>15111</v>
      </c>
      <c r="M4381" s="214">
        <v>44714</v>
      </c>
      <c r="N4381" s="209" t="s">
        <v>18765</v>
      </c>
      <c r="O4381" s="215" t="s">
        <v>18766</v>
      </c>
      <c r="P4381" s="215" t="s">
        <v>18879</v>
      </c>
      <c r="Q4381" s="215" t="s">
        <v>18880</v>
      </c>
    </row>
    <row r="4382" spans="1:17" s="208" customFormat="1" ht="12">
      <c r="A4382" s="209" t="str">
        <f t="shared" si="136"/>
        <v>3154528011356615595</v>
      </c>
      <c r="B4382" s="210" t="s">
        <v>19649</v>
      </c>
      <c r="C4382" s="211" t="s">
        <v>18331</v>
      </c>
      <c r="D4382" s="211" t="s">
        <v>18331</v>
      </c>
      <c r="E4382" s="211" t="s">
        <v>18332</v>
      </c>
      <c r="F4382" s="211" t="s">
        <v>18332</v>
      </c>
      <c r="G4382" s="211" t="s">
        <v>18333</v>
      </c>
      <c r="H4382" s="212" t="s">
        <v>18334</v>
      </c>
      <c r="I4382" s="213" t="s">
        <v>19650</v>
      </c>
      <c r="J4382" s="201" t="str">
        <f t="shared" si="137"/>
        <v>0829</v>
      </c>
      <c r="K4382" s="209"/>
      <c r="L4382" s="209"/>
      <c r="M4382" s="214"/>
      <c r="N4382" s="209" t="s">
        <v>18765</v>
      </c>
      <c r="O4382" s="215" t="s">
        <v>18766</v>
      </c>
      <c r="P4382" s="215" t="s">
        <v>18767</v>
      </c>
      <c r="Q4382" s="215" t="s">
        <v>18768</v>
      </c>
    </row>
    <row r="4383" spans="1:17" s="208" customFormat="1" ht="12">
      <c r="A4383" s="209" t="str">
        <f t="shared" si="136"/>
        <v>3154528021356615595</v>
      </c>
      <c r="B4383" s="210" t="s">
        <v>19649</v>
      </c>
      <c r="C4383" s="211" t="s">
        <v>18331</v>
      </c>
      <c r="D4383" s="211" t="s">
        <v>18331</v>
      </c>
      <c r="E4383" s="211" t="s">
        <v>18335</v>
      </c>
      <c r="F4383" s="211" t="s">
        <v>18332</v>
      </c>
      <c r="G4383" s="211" t="s">
        <v>18333</v>
      </c>
      <c r="H4383" s="212" t="s">
        <v>18334</v>
      </c>
      <c r="I4383" s="213" t="s">
        <v>19650</v>
      </c>
      <c r="J4383" s="201" t="str">
        <f t="shared" si="137"/>
        <v>0829</v>
      </c>
      <c r="K4383" s="209"/>
      <c r="L4383" s="209"/>
      <c r="M4383" s="214"/>
      <c r="N4383" s="209" t="s">
        <v>18765</v>
      </c>
      <c r="O4383" s="215" t="s">
        <v>18766</v>
      </c>
      <c r="P4383" s="215" t="s">
        <v>18767</v>
      </c>
      <c r="Q4383" s="215" t="s">
        <v>18768</v>
      </c>
    </row>
    <row r="4384" spans="1:17" s="208" customFormat="1" ht="12">
      <c r="A4384" s="209" t="str">
        <f t="shared" si="136"/>
        <v>3162968011215296884</v>
      </c>
      <c r="B4384" s="210" t="s">
        <v>19651</v>
      </c>
      <c r="C4384" s="211" t="s">
        <v>1108</v>
      </c>
      <c r="D4384" s="211" t="s">
        <v>1108</v>
      </c>
      <c r="E4384" s="211" t="s">
        <v>1107</v>
      </c>
      <c r="F4384" s="211" t="s">
        <v>1107</v>
      </c>
      <c r="G4384" s="211" t="s">
        <v>1724</v>
      </c>
      <c r="H4384" s="212" t="s">
        <v>1723</v>
      </c>
      <c r="I4384" s="213" t="s">
        <v>1109</v>
      </c>
      <c r="J4384" s="201" t="str">
        <f t="shared" si="137"/>
        <v>0830</v>
      </c>
      <c r="K4384" s="209"/>
      <c r="L4384" s="209"/>
      <c r="M4384" s="214"/>
      <c r="N4384" s="209" t="s">
        <v>18777</v>
      </c>
      <c r="O4384" s="215" t="s">
        <v>18778</v>
      </c>
      <c r="P4384" s="215" t="s">
        <v>18800</v>
      </c>
      <c r="Q4384" s="215" t="s">
        <v>18801</v>
      </c>
    </row>
    <row r="4385" spans="1:20" s="246" customFormat="1" ht="12">
      <c r="A4385" s="209" t="str">
        <f t="shared" si="136"/>
        <v>3162968021215296884</v>
      </c>
      <c r="B4385" s="210" t="s">
        <v>19651</v>
      </c>
      <c r="C4385" s="211" t="s">
        <v>1108</v>
      </c>
      <c r="D4385" s="211" t="s">
        <v>1108</v>
      </c>
      <c r="E4385" s="211" t="s">
        <v>18336</v>
      </c>
      <c r="F4385" s="211" t="s">
        <v>1107</v>
      </c>
      <c r="G4385" s="211" t="s">
        <v>1724</v>
      </c>
      <c r="H4385" s="212" t="s">
        <v>1723</v>
      </c>
      <c r="I4385" s="213" t="s">
        <v>1109</v>
      </c>
      <c r="J4385" s="201" t="str">
        <f t="shared" si="137"/>
        <v>0830</v>
      </c>
      <c r="K4385" s="209"/>
      <c r="L4385" s="209"/>
      <c r="M4385" s="214"/>
      <c r="N4385" s="209" t="s">
        <v>18777</v>
      </c>
      <c r="O4385" s="215" t="s">
        <v>18778</v>
      </c>
      <c r="P4385" s="215" t="s">
        <v>18800</v>
      </c>
      <c r="Q4385" s="215" t="s">
        <v>18801</v>
      </c>
      <c r="R4385" s="208"/>
      <c r="S4385" s="208"/>
      <c r="T4385" s="208"/>
    </row>
    <row r="4386" spans="1:20" s="246" customFormat="1" ht="12">
      <c r="A4386" s="209" t="str">
        <f t="shared" si="136"/>
        <v>3162968031215296884</v>
      </c>
      <c r="B4386" s="210" t="s">
        <v>19651</v>
      </c>
      <c r="C4386" s="211" t="s">
        <v>1108</v>
      </c>
      <c r="D4386" s="211" t="s">
        <v>1108</v>
      </c>
      <c r="E4386" s="211" t="s">
        <v>18337</v>
      </c>
      <c r="F4386" s="211" t="s">
        <v>1107</v>
      </c>
      <c r="G4386" s="211" t="s">
        <v>1724</v>
      </c>
      <c r="H4386" s="212" t="s">
        <v>1723</v>
      </c>
      <c r="I4386" s="213" t="s">
        <v>1109</v>
      </c>
      <c r="J4386" s="201" t="str">
        <f t="shared" si="137"/>
        <v>0830</v>
      </c>
      <c r="K4386" s="209"/>
      <c r="L4386" s="209"/>
      <c r="M4386" s="214"/>
      <c r="N4386" s="209" t="s">
        <v>18777</v>
      </c>
      <c r="O4386" s="215" t="s">
        <v>18778</v>
      </c>
      <c r="P4386" s="215" t="s">
        <v>18800</v>
      </c>
      <c r="Q4386" s="215" t="s">
        <v>18801</v>
      </c>
      <c r="R4386" s="208"/>
      <c r="S4386" s="208"/>
      <c r="T4386" s="208"/>
    </row>
    <row r="4387" spans="1:20" ht="12">
      <c r="A4387" s="209" t="str">
        <f t="shared" si="136"/>
        <v>##1215296884</v>
      </c>
      <c r="B4387" s="210" t="s">
        <v>19651</v>
      </c>
      <c r="C4387" s="211" t="s">
        <v>1108</v>
      </c>
      <c r="D4387" s="211" t="s">
        <v>1108</v>
      </c>
      <c r="E4387" s="211" t="s">
        <v>3649</v>
      </c>
      <c r="F4387" s="211" t="s">
        <v>1107</v>
      </c>
      <c r="G4387" s="211" t="s">
        <v>1724</v>
      </c>
      <c r="H4387" s="212" t="s">
        <v>1723</v>
      </c>
      <c r="I4387" s="213" t="s">
        <v>1109</v>
      </c>
      <c r="J4387" s="201" t="str">
        <f t="shared" si="137"/>
        <v>0830</v>
      </c>
      <c r="K4387" s="209"/>
      <c r="L4387" s="209"/>
      <c r="M4387" s="214"/>
      <c r="N4387" s="209" t="s">
        <v>18777</v>
      </c>
      <c r="O4387" s="215" t="s">
        <v>18778</v>
      </c>
      <c r="P4387" s="215" t="s">
        <v>18800</v>
      </c>
      <c r="Q4387" s="215" t="s">
        <v>18801</v>
      </c>
      <c r="S4387" s="208"/>
    </row>
    <row r="4388" spans="1:20" ht="12">
      <c r="A4388" s="209" t="str">
        <f t="shared" si="136"/>
        <v>6A-017163341215296884</v>
      </c>
      <c r="B4388" s="210" t="s">
        <v>19651</v>
      </c>
      <c r="C4388" s="211" t="s">
        <v>1108</v>
      </c>
      <c r="D4388" s="211" t="s">
        <v>1108</v>
      </c>
      <c r="E4388" s="211" t="s">
        <v>18338</v>
      </c>
      <c r="F4388" s="211" t="s">
        <v>1107</v>
      </c>
      <c r="G4388" s="211" t="s">
        <v>1724</v>
      </c>
      <c r="H4388" s="212" t="s">
        <v>1723</v>
      </c>
      <c r="I4388" s="213" t="s">
        <v>1109</v>
      </c>
      <c r="J4388" s="201" t="str">
        <f t="shared" si="137"/>
        <v>0830</v>
      </c>
      <c r="K4388" s="209"/>
      <c r="L4388" s="209"/>
      <c r="M4388" s="214"/>
      <c r="N4388" s="209" t="s">
        <v>18777</v>
      </c>
      <c r="O4388" s="215" t="s">
        <v>18778</v>
      </c>
      <c r="P4388" s="215" t="s">
        <v>18800</v>
      </c>
      <c r="Q4388" s="215" t="s">
        <v>18801</v>
      </c>
      <c r="S4388" s="208"/>
    </row>
    <row r="4389" spans="1:20" ht="12">
      <c r="A4389" s="209" t="str">
        <f t="shared" si="136"/>
        <v>9A-017163341215296884</v>
      </c>
      <c r="B4389" s="210" t="s">
        <v>19651</v>
      </c>
      <c r="C4389" s="211" t="s">
        <v>1108</v>
      </c>
      <c r="D4389" s="211" t="s">
        <v>1108</v>
      </c>
      <c r="E4389" s="211" t="s">
        <v>18339</v>
      </c>
      <c r="F4389" s="211" t="s">
        <v>1107</v>
      </c>
      <c r="G4389" s="211" t="s">
        <v>1724</v>
      </c>
      <c r="H4389" s="212" t="s">
        <v>1723</v>
      </c>
      <c r="I4389" s="213" t="s">
        <v>1109</v>
      </c>
      <c r="J4389" s="201" t="str">
        <f t="shared" si="137"/>
        <v>0830</v>
      </c>
      <c r="K4389" s="209"/>
      <c r="L4389" s="209"/>
      <c r="M4389" s="214"/>
      <c r="N4389" s="209" t="s">
        <v>18777</v>
      </c>
      <c r="O4389" s="215" t="s">
        <v>18778</v>
      </c>
      <c r="P4389" s="215" t="s">
        <v>18800</v>
      </c>
      <c r="Q4389" s="215" t="s">
        <v>18801</v>
      </c>
      <c r="S4389" s="208"/>
    </row>
    <row r="4390" spans="1:20" ht="12">
      <c r="A4390" s="209" t="str">
        <f t="shared" si="136"/>
        <v>1380032101669690707</v>
      </c>
      <c r="B4390" s="210" t="s">
        <v>19652</v>
      </c>
      <c r="C4390" s="211" t="s">
        <v>18340</v>
      </c>
      <c r="D4390" s="211" t="s">
        <v>18340</v>
      </c>
      <c r="E4390" s="211" t="s">
        <v>18341</v>
      </c>
      <c r="F4390" s="211" t="s">
        <v>18341</v>
      </c>
      <c r="G4390" s="211" t="s">
        <v>3645</v>
      </c>
      <c r="H4390" s="212" t="s">
        <v>18342</v>
      </c>
      <c r="I4390" s="213" t="s">
        <v>19653</v>
      </c>
      <c r="J4390" s="201" t="str">
        <f t="shared" si="137"/>
        <v>0831</v>
      </c>
      <c r="K4390" s="209"/>
      <c r="L4390" s="209"/>
      <c r="M4390" s="214"/>
      <c r="N4390" s="209" t="s">
        <v>18866</v>
      </c>
      <c r="O4390" s="215" t="s">
        <v>18867</v>
      </c>
      <c r="P4390" s="215" t="s">
        <v>18868</v>
      </c>
      <c r="Q4390" s="215" t="s">
        <v>18869</v>
      </c>
      <c r="S4390" s="208"/>
    </row>
    <row r="4391" spans="1:20" ht="12">
      <c r="A4391" s="209" t="str">
        <f t="shared" si="136"/>
        <v>3171514011689795098</v>
      </c>
      <c r="B4391" s="210" t="s">
        <v>19654</v>
      </c>
      <c r="C4391" s="211" t="s">
        <v>334</v>
      </c>
      <c r="D4391" s="211" t="s">
        <v>334</v>
      </c>
      <c r="E4391" s="211" t="s">
        <v>333</v>
      </c>
      <c r="F4391" s="211" t="s">
        <v>333</v>
      </c>
      <c r="G4391" s="211" t="s">
        <v>3035</v>
      </c>
      <c r="H4391" s="212" t="s">
        <v>2962</v>
      </c>
      <c r="I4391" s="213" t="s">
        <v>335</v>
      </c>
      <c r="J4391" s="201" t="str">
        <f t="shared" si="137"/>
        <v>0832</v>
      </c>
      <c r="K4391" s="209" t="s">
        <v>18343</v>
      </c>
      <c r="L4391" s="209" t="s">
        <v>13094</v>
      </c>
      <c r="M4391" s="214">
        <v>44098</v>
      </c>
      <c r="N4391" s="209" t="s">
        <v>18765</v>
      </c>
      <c r="O4391" s="215" t="s">
        <v>18766</v>
      </c>
      <c r="P4391" s="215" t="s">
        <v>18767</v>
      </c>
      <c r="Q4391" s="215" t="s">
        <v>18768</v>
      </c>
      <c r="S4391" s="208"/>
    </row>
    <row r="4392" spans="1:20" ht="12">
      <c r="A4392" s="209" t="str">
        <f t="shared" si="136"/>
        <v>3171514021689795098</v>
      </c>
      <c r="B4392" s="210" t="s">
        <v>19654</v>
      </c>
      <c r="C4392" s="211" t="s">
        <v>334</v>
      </c>
      <c r="D4392" s="211" t="s">
        <v>334</v>
      </c>
      <c r="E4392" s="211" t="s">
        <v>18344</v>
      </c>
      <c r="F4392" s="211" t="s">
        <v>333</v>
      </c>
      <c r="G4392" s="211" t="s">
        <v>3035</v>
      </c>
      <c r="H4392" s="212" t="s">
        <v>2962</v>
      </c>
      <c r="I4392" s="213" t="s">
        <v>335</v>
      </c>
      <c r="J4392" s="201" t="str">
        <f t="shared" si="137"/>
        <v>0832</v>
      </c>
      <c r="K4392" s="209" t="s">
        <v>18343</v>
      </c>
      <c r="L4392" s="209" t="s">
        <v>13094</v>
      </c>
      <c r="M4392" s="214">
        <v>44098</v>
      </c>
      <c r="N4392" s="209" t="s">
        <v>18765</v>
      </c>
      <c r="O4392" s="215" t="s">
        <v>18766</v>
      </c>
      <c r="P4392" s="215" t="s">
        <v>18767</v>
      </c>
      <c r="Q4392" s="215" t="s">
        <v>18768</v>
      </c>
      <c r="S4392" s="208"/>
    </row>
    <row r="4393" spans="1:20" ht="12">
      <c r="A4393" s="209" t="str">
        <f t="shared" si="136"/>
        <v>1689795098MR1689795098</v>
      </c>
      <c r="B4393" s="210" t="s">
        <v>19654</v>
      </c>
      <c r="C4393" s="211" t="s">
        <v>334</v>
      </c>
      <c r="D4393" s="211" t="s">
        <v>334</v>
      </c>
      <c r="E4393" s="211" t="s">
        <v>18345</v>
      </c>
      <c r="F4393" s="211" t="s">
        <v>333</v>
      </c>
      <c r="G4393" s="211" t="s">
        <v>3035</v>
      </c>
      <c r="H4393" s="212" t="s">
        <v>2962</v>
      </c>
      <c r="I4393" s="213" t="s">
        <v>335</v>
      </c>
      <c r="J4393" s="201" t="str">
        <f t="shared" si="137"/>
        <v>0832</v>
      </c>
      <c r="K4393" s="209" t="s">
        <v>18346</v>
      </c>
      <c r="L4393" s="209" t="s">
        <v>13916</v>
      </c>
      <c r="M4393" s="214">
        <v>44098</v>
      </c>
      <c r="N4393" s="209" t="s">
        <v>18765</v>
      </c>
      <c r="O4393" s="215" t="s">
        <v>18766</v>
      </c>
      <c r="P4393" s="215" t="s">
        <v>18767</v>
      </c>
      <c r="Q4393" s="215" t="s">
        <v>18768</v>
      </c>
      <c r="S4393" s="208"/>
    </row>
    <row r="4394" spans="1:20" ht="12">
      <c r="A4394" s="209" t="str">
        <f t="shared" si="136"/>
        <v>3254492011144566316</v>
      </c>
      <c r="B4394" s="210" t="s">
        <v>19655</v>
      </c>
      <c r="C4394" s="211" t="s">
        <v>2284</v>
      </c>
      <c r="D4394" s="211" t="s">
        <v>2284</v>
      </c>
      <c r="E4394" s="211" t="s">
        <v>2286</v>
      </c>
      <c r="F4394" s="211" t="s">
        <v>2286</v>
      </c>
      <c r="G4394" s="211" t="s">
        <v>2285</v>
      </c>
      <c r="H4394" s="212" t="s">
        <v>18347</v>
      </c>
      <c r="I4394" s="213" t="s">
        <v>2501</v>
      </c>
      <c r="J4394" s="201" t="str">
        <f t="shared" si="137"/>
        <v>0834</v>
      </c>
      <c r="K4394" s="240" t="s">
        <v>18348</v>
      </c>
      <c r="L4394" s="240" t="s">
        <v>13094</v>
      </c>
      <c r="M4394" s="214">
        <v>44110</v>
      </c>
      <c r="N4394" s="209" t="s">
        <v>18765</v>
      </c>
      <c r="O4394" s="215" t="s">
        <v>18766</v>
      </c>
      <c r="P4394" s="215" t="s">
        <v>18767</v>
      </c>
      <c r="Q4394" s="215" t="s">
        <v>18768</v>
      </c>
      <c r="S4394" s="208"/>
    </row>
    <row r="4395" spans="1:20" ht="12">
      <c r="A4395" s="209" t="str">
        <f t="shared" si="136"/>
        <v>3254492021144566316</v>
      </c>
      <c r="B4395" s="210" t="s">
        <v>19655</v>
      </c>
      <c r="C4395" s="211" t="s">
        <v>2284</v>
      </c>
      <c r="D4395" s="211" t="s">
        <v>2284</v>
      </c>
      <c r="E4395" s="211" t="s">
        <v>18349</v>
      </c>
      <c r="F4395" s="211" t="s">
        <v>2286</v>
      </c>
      <c r="G4395" s="211" t="s">
        <v>2285</v>
      </c>
      <c r="H4395" s="212" t="s">
        <v>18347</v>
      </c>
      <c r="I4395" s="213" t="s">
        <v>2501</v>
      </c>
      <c r="J4395" s="201" t="str">
        <f t="shared" si="137"/>
        <v>0834</v>
      </c>
      <c r="K4395" s="209"/>
      <c r="L4395" s="209"/>
      <c r="M4395" s="214"/>
      <c r="N4395" s="209" t="s">
        <v>18765</v>
      </c>
      <c r="O4395" s="215" t="s">
        <v>18766</v>
      </c>
      <c r="P4395" s="215" t="s">
        <v>18767</v>
      </c>
      <c r="Q4395" s="215" t="s">
        <v>18768</v>
      </c>
      <c r="S4395" s="208"/>
    </row>
    <row r="4396" spans="1:20" ht="12">
      <c r="A4396" s="209" t="str">
        <f t="shared" si="136"/>
        <v>3254492031144566316</v>
      </c>
      <c r="B4396" s="210" t="s">
        <v>19655</v>
      </c>
      <c r="C4396" s="211" t="s">
        <v>2284</v>
      </c>
      <c r="D4396" s="211" t="s">
        <v>2284</v>
      </c>
      <c r="E4396" s="211" t="s">
        <v>18350</v>
      </c>
      <c r="F4396" s="211" t="s">
        <v>2286</v>
      </c>
      <c r="G4396" s="211" t="s">
        <v>2285</v>
      </c>
      <c r="H4396" s="212" t="s">
        <v>18347</v>
      </c>
      <c r="I4396" s="213" t="s">
        <v>2501</v>
      </c>
      <c r="J4396" s="201" t="str">
        <f t="shared" si="137"/>
        <v>0834</v>
      </c>
      <c r="K4396" s="209"/>
      <c r="L4396" s="209"/>
      <c r="M4396" s="214"/>
      <c r="N4396" s="209" t="s">
        <v>18765</v>
      </c>
      <c r="O4396" s="215" t="s">
        <v>18766</v>
      </c>
      <c r="P4396" s="215" t="s">
        <v>18767</v>
      </c>
      <c r="Q4396" s="215" t="s">
        <v>18768</v>
      </c>
      <c r="S4396" s="208"/>
    </row>
    <row r="4397" spans="1:20" ht="12">
      <c r="A4397" s="209" t="str">
        <f t="shared" si="136"/>
        <v>3192098011013941780</v>
      </c>
      <c r="B4397" s="210" t="s">
        <v>19656</v>
      </c>
      <c r="C4397" s="211" t="s">
        <v>92</v>
      </c>
      <c r="D4397" s="211" t="s">
        <v>92</v>
      </c>
      <c r="E4397" s="211" t="s">
        <v>91</v>
      </c>
      <c r="F4397" s="211" t="s">
        <v>91</v>
      </c>
      <c r="G4397" s="211" t="s">
        <v>2149</v>
      </c>
      <c r="H4397" s="212" t="s">
        <v>3110</v>
      </c>
      <c r="I4397" s="213" t="s">
        <v>93</v>
      </c>
      <c r="J4397" s="201" t="str">
        <f t="shared" si="137"/>
        <v>0835</v>
      </c>
      <c r="K4397" s="209"/>
      <c r="L4397" s="209"/>
      <c r="M4397" s="214"/>
      <c r="N4397" s="209" t="s">
        <v>18765</v>
      </c>
      <c r="O4397" s="215" t="s">
        <v>18766</v>
      </c>
      <c r="P4397" s="215" t="s">
        <v>18800</v>
      </c>
      <c r="Q4397" s="215" t="s">
        <v>18801</v>
      </c>
      <c r="S4397" s="208"/>
    </row>
    <row r="4398" spans="1:20" ht="12">
      <c r="A4398" s="209" t="str">
        <f t="shared" si="136"/>
        <v>3192098021861685190</v>
      </c>
      <c r="B4398" s="210" t="s">
        <v>19656</v>
      </c>
      <c r="C4398" s="211" t="s">
        <v>18351</v>
      </c>
      <c r="D4398" s="211" t="s">
        <v>92</v>
      </c>
      <c r="E4398" s="211" t="s">
        <v>18352</v>
      </c>
      <c r="F4398" s="211" t="s">
        <v>91</v>
      </c>
      <c r="G4398" s="211" t="s">
        <v>2149</v>
      </c>
      <c r="H4398" s="212" t="s">
        <v>3110</v>
      </c>
      <c r="I4398" s="213" t="s">
        <v>93</v>
      </c>
      <c r="J4398" s="201" t="str">
        <f t="shared" si="137"/>
        <v>0835</v>
      </c>
      <c r="K4398" s="209"/>
      <c r="L4398" s="209"/>
      <c r="M4398" s="214"/>
      <c r="N4398" s="209" t="s">
        <v>18765</v>
      </c>
      <c r="O4398" s="215" t="s">
        <v>18766</v>
      </c>
      <c r="P4398" s="215" t="s">
        <v>18800</v>
      </c>
      <c r="Q4398" s="215" t="s">
        <v>18801</v>
      </c>
      <c r="S4398" s="208"/>
    </row>
    <row r="4399" spans="1:20" ht="12">
      <c r="A4399" s="209" t="str">
        <f t="shared" si="136"/>
        <v>1307217041831180447</v>
      </c>
      <c r="B4399" s="210" t="s">
        <v>19657</v>
      </c>
      <c r="C4399" s="211" t="s">
        <v>18353</v>
      </c>
      <c r="D4399" s="211" t="s">
        <v>1091</v>
      </c>
      <c r="E4399" s="211" t="s">
        <v>18356</v>
      </c>
      <c r="F4399" s="211" t="s">
        <v>1090</v>
      </c>
      <c r="G4399" s="211" t="s">
        <v>1740</v>
      </c>
      <c r="H4399" s="212" t="s">
        <v>2426</v>
      </c>
      <c r="I4399" s="213" t="s">
        <v>1092</v>
      </c>
      <c r="J4399" s="201" t="str">
        <f t="shared" si="137"/>
        <v>0836</v>
      </c>
      <c r="K4399" s="209" t="s">
        <v>18355</v>
      </c>
      <c r="L4399" s="209" t="s">
        <v>13094</v>
      </c>
      <c r="M4399" s="214">
        <v>44110</v>
      </c>
      <c r="N4399" s="209" t="s">
        <v>18777</v>
      </c>
      <c r="O4399" s="215" t="s">
        <v>18778</v>
      </c>
      <c r="P4399" s="215" t="s">
        <v>18835</v>
      </c>
      <c r="Q4399" s="215" t="s">
        <v>18836</v>
      </c>
      <c r="S4399" s="208"/>
    </row>
    <row r="4400" spans="1:20" ht="12">
      <c r="A4400" s="209" t="str">
        <f t="shared" si="136"/>
        <v>1307217061831180447</v>
      </c>
      <c r="B4400" s="210" t="s">
        <v>19657</v>
      </c>
      <c r="C4400" s="211" t="s">
        <v>18353</v>
      </c>
      <c r="D4400" s="211" t="s">
        <v>1091</v>
      </c>
      <c r="E4400" s="211" t="s">
        <v>18357</v>
      </c>
      <c r="F4400" s="211" t="s">
        <v>1090</v>
      </c>
      <c r="G4400" s="211" t="s">
        <v>1740</v>
      </c>
      <c r="H4400" s="212" t="s">
        <v>2426</v>
      </c>
      <c r="I4400" s="213" t="s">
        <v>1092</v>
      </c>
      <c r="J4400" s="201" t="str">
        <f t="shared" si="137"/>
        <v>0836</v>
      </c>
      <c r="K4400" s="209" t="s">
        <v>18355</v>
      </c>
      <c r="L4400" s="209" t="s">
        <v>13094</v>
      </c>
      <c r="M4400" s="214">
        <v>44110</v>
      </c>
      <c r="N4400" s="209" t="s">
        <v>18777</v>
      </c>
      <c r="O4400" s="215" t="s">
        <v>18778</v>
      </c>
      <c r="P4400" s="215" t="s">
        <v>18835</v>
      </c>
      <c r="Q4400" s="215" t="s">
        <v>18836</v>
      </c>
      <c r="S4400" s="208"/>
    </row>
    <row r="4401" spans="1:17" s="208" customFormat="1" ht="12">
      <c r="A4401" s="209" t="str">
        <f t="shared" si="136"/>
        <v>1307217101831180447</v>
      </c>
      <c r="B4401" s="210" t="s">
        <v>19657</v>
      </c>
      <c r="C4401" s="211" t="s">
        <v>18353</v>
      </c>
      <c r="D4401" s="211" t="s">
        <v>1091</v>
      </c>
      <c r="E4401" s="211" t="s">
        <v>18358</v>
      </c>
      <c r="F4401" s="211" t="s">
        <v>1090</v>
      </c>
      <c r="G4401" s="211" t="s">
        <v>1740</v>
      </c>
      <c r="H4401" s="212" t="s">
        <v>2426</v>
      </c>
      <c r="I4401" s="213" t="s">
        <v>1092</v>
      </c>
      <c r="J4401" s="201" t="str">
        <f t="shared" si="137"/>
        <v>0836</v>
      </c>
      <c r="K4401" s="209" t="s">
        <v>18355</v>
      </c>
      <c r="L4401" s="209" t="s">
        <v>13094</v>
      </c>
      <c r="M4401" s="214">
        <v>44110</v>
      </c>
      <c r="N4401" s="209" t="s">
        <v>18777</v>
      </c>
      <c r="O4401" s="215" t="s">
        <v>18778</v>
      </c>
      <c r="P4401" s="215" t="s">
        <v>18835</v>
      </c>
      <c r="Q4401" s="215" t="s">
        <v>18836</v>
      </c>
    </row>
    <row r="4402" spans="1:17" s="208" customFormat="1" ht="12">
      <c r="A4402" s="209" t="str">
        <f t="shared" si="136"/>
        <v>3160764011518253194</v>
      </c>
      <c r="B4402" s="210" t="s">
        <v>19657</v>
      </c>
      <c r="C4402" s="211" t="s">
        <v>1091</v>
      </c>
      <c r="D4402" s="211" t="s">
        <v>1091</v>
      </c>
      <c r="E4402" s="211" t="s">
        <v>1090</v>
      </c>
      <c r="F4402" s="211" t="s">
        <v>1090</v>
      </c>
      <c r="G4402" s="211" t="s">
        <v>1740</v>
      </c>
      <c r="H4402" s="212" t="s">
        <v>2426</v>
      </c>
      <c r="I4402" s="213" t="s">
        <v>1092</v>
      </c>
      <c r="J4402" s="201" t="str">
        <f t="shared" si="137"/>
        <v>0836</v>
      </c>
      <c r="K4402" s="209"/>
      <c r="L4402" s="209"/>
      <c r="M4402" s="214"/>
      <c r="N4402" s="209" t="s">
        <v>18777</v>
      </c>
      <c r="O4402" s="215" t="s">
        <v>18778</v>
      </c>
      <c r="P4402" s="215" t="s">
        <v>18835</v>
      </c>
      <c r="Q4402" s="215" t="s">
        <v>18836</v>
      </c>
    </row>
    <row r="4403" spans="1:17" s="208" customFormat="1" ht="12">
      <c r="A4403" s="209" t="str">
        <f t="shared" si="136"/>
        <v>3160764021518253194</v>
      </c>
      <c r="B4403" s="210" t="s">
        <v>19657</v>
      </c>
      <c r="C4403" s="211" t="s">
        <v>1091</v>
      </c>
      <c r="D4403" s="211" t="s">
        <v>1091</v>
      </c>
      <c r="E4403" s="211" t="s">
        <v>18360</v>
      </c>
      <c r="F4403" s="211" t="s">
        <v>1090</v>
      </c>
      <c r="G4403" s="211" t="s">
        <v>1740</v>
      </c>
      <c r="H4403" s="212" t="s">
        <v>2426</v>
      </c>
      <c r="I4403" s="213" t="s">
        <v>1092</v>
      </c>
      <c r="J4403" s="201" t="str">
        <f t="shared" si="137"/>
        <v>0836</v>
      </c>
      <c r="K4403" s="209"/>
      <c r="L4403" s="209"/>
      <c r="M4403" s="214"/>
      <c r="N4403" s="209" t="s">
        <v>18777</v>
      </c>
      <c r="O4403" s="215" t="s">
        <v>18778</v>
      </c>
      <c r="P4403" s="215" t="s">
        <v>18835</v>
      </c>
      <c r="Q4403" s="215" t="s">
        <v>18836</v>
      </c>
    </row>
    <row r="4404" spans="1:17" s="208" customFormat="1" ht="12">
      <c r="A4404" s="209" t="str">
        <f t="shared" si="136"/>
        <v>3160764031518253194</v>
      </c>
      <c r="B4404" s="210" t="s">
        <v>19657</v>
      </c>
      <c r="C4404" s="211" t="s">
        <v>1091</v>
      </c>
      <c r="D4404" s="211" t="s">
        <v>1091</v>
      </c>
      <c r="E4404" s="211" t="s">
        <v>18361</v>
      </c>
      <c r="F4404" s="211" t="s">
        <v>1090</v>
      </c>
      <c r="G4404" s="211" t="s">
        <v>1740</v>
      </c>
      <c r="H4404" s="212" t="s">
        <v>2426</v>
      </c>
      <c r="I4404" s="213" t="s">
        <v>1092</v>
      </c>
      <c r="J4404" s="201" t="str">
        <f t="shared" si="137"/>
        <v>0836</v>
      </c>
      <c r="K4404" s="209"/>
      <c r="L4404" s="209"/>
      <c r="M4404" s="214"/>
      <c r="N4404" s="209" t="s">
        <v>18777</v>
      </c>
      <c r="O4404" s="215" t="s">
        <v>18778</v>
      </c>
      <c r="P4404" s="215" t="s">
        <v>18835</v>
      </c>
      <c r="Q4404" s="215" t="s">
        <v>18836</v>
      </c>
    </row>
    <row r="4405" spans="1:17" s="208" customFormat="1" ht="12">
      <c r="A4405" s="209" t="str">
        <f t="shared" si="136"/>
        <v>06-1063841001831180447</v>
      </c>
      <c r="B4405" s="210" t="s">
        <v>19657</v>
      </c>
      <c r="C4405" s="211" t="s">
        <v>18353</v>
      </c>
      <c r="D4405" s="211" t="s">
        <v>1091</v>
      </c>
      <c r="E4405" s="211" t="s">
        <v>18354</v>
      </c>
      <c r="F4405" s="211" t="s">
        <v>1090</v>
      </c>
      <c r="G4405" s="211" t="s">
        <v>1740</v>
      </c>
      <c r="H4405" s="212" t="s">
        <v>2426</v>
      </c>
      <c r="I4405" s="213" t="s">
        <v>1092</v>
      </c>
      <c r="J4405" s="201" t="str">
        <f t="shared" si="137"/>
        <v>0836</v>
      </c>
      <c r="K4405" s="209" t="s">
        <v>18355</v>
      </c>
      <c r="L4405" s="209" t="s">
        <v>13094</v>
      </c>
      <c r="M4405" s="214">
        <v>44110</v>
      </c>
      <c r="N4405" s="209" t="s">
        <v>18777</v>
      </c>
      <c r="O4405" s="215" t="s">
        <v>18778</v>
      </c>
      <c r="P4405" s="215" t="s">
        <v>18835</v>
      </c>
      <c r="Q4405" s="215" t="s">
        <v>18836</v>
      </c>
    </row>
    <row r="4406" spans="1:17" s="208" customFormat="1" ht="12">
      <c r="A4406" s="209" t="str">
        <f t="shared" si="136"/>
        <v>06-1063841021518253194</v>
      </c>
      <c r="B4406" s="210" t="s">
        <v>19657</v>
      </c>
      <c r="C4406" s="211" t="s">
        <v>1091</v>
      </c>
      <c r="D4406" s="211" t="s">
        <v>1091</v>
      </c>
      <c r="E4406" s="211" t="s">
        <v>18359</v>
      </c>
      <c r="F4406" s="211" t="s">
        <v>1090</v>
      </c>
      <c r="G4406" s="211" t="s">
        <v>1740</v>
      </c>
      <c r="H4406" s="212" t="s">
        <v>2426</v>
      </c>
      <c r="I4406" s="213" t="s">
        <v>1092</v>
      </c>
      <c r="J4406" s="201" t="str">
        <f t="shared" si="137"/>
        <v>0836</v>
      </c>
      <c r="K4406" s="209"/>
      <c r="L4406" s="209"/>
      <c r="M4406" s="214"/>
      <c r="N4406" s="209" t="s">
        <v>18777</v>
      </c>
      <c r="O4406" s="215" t="s">
        <v>18778</v>
      </c>
      <c r="P4406" s="215" t="s">
        <v>18835</v>
      </c>
      <c r="Q4406" s="215" t="s">
        <v>18836</v>
      </c>
    </row>
    <row r="4407" spans="1:17" s="208" customFormat="1" ht="12">
      <c r="A4407" s="209" t="str">
        <f t="shared" si="136"/>
        <v>3131880011659539567</v>
      </c>
      <c r="B4407" s="210" t="s">
        <v>19658</v>
      </c>
      <c r="C4407" s="211" t="s">
        <v>1470</v>
      </c>
      <c r="D4407" s="211" t="s">
        <v>1470</v>
      </c>
      <c r="E4407" s="211" t="s">
        <v>1469</v>
      </c>
      <c r="F4407" s="211" t="s">
        <v>1469</v>
      </c>
      <c r="G4407" s="211" t="s">
        <v>2043</v>
      </c>
      <c r="H4407" s="212" t="s">
        <v>3172</v>
      </c>
      <c r="I4407" s="213" t="s">
        <v>1471</v>
      </c>
      <c r="J4407" s="201" t="str">
        <f t="shared" si="137"/>
        <v>0837</v>
      </c>
      <c r="K4407" s="209"/>
      <c r="L4407" s="209"/>
      <c r="M4407" s="214"/>
      <c r="N4407" s="209" t="s">
        <v>18866</v>
      </c>
      <c r="O4407" s="215" t="s">
        <v>18867</v>
      </c>
      <c r="P4407" s="215" t="s">
        <v>18868</v>
      </c>
      <c r="Q4407" s="215" t="s">
        <v>18869</v>
      </c>
    </row>
    <row r="4408" spans="1:17" s="208" customFormat="1" ht="12">
      <c r="A4408" s="209" t="str">
        <f t="shared" si="136"/>
        <v>3097982011669752234</v>
      </c>
      <c r="B4408" s="210" t="s">
        <v>19659</v>
      </c>
      <c r="C4408" s="211" t="s">
        <v>134</v>
      </c>
      <c r="D4408" s="211" t="s">
        <v>134</v>
      </c>
      <c r="E4408" s="211" t="s">
        <v>133</v>
      </c>
      <c r="F4408" s="211" t="s">
        <v>133</v>
      </c>
      <c r="G4408" s="211" t="s">
        <v>2103</v>
      </c>
      <c r="H4408" s="212" t="s">
        <v>3276</v>
      </c>
      <c r="I4408" s="213" t="s">
        <v>135</v>
      </c>
      <c r="J4408" s="201" t="str">
        <f t="shared" si="137"/>
        <v>0844</v>
      </c>
      <c r="K4408" s="209"/>
      <c r="L4408" s="209"/>
      <c r="M4408" s="214"/>
      <c r="N4408" s="209" t="s">
        <v>18765</v>
      </c>
      <c r="O4408" s="215" t="s">
        <v>18766</v>
      </c>
      <c r="P4408" s="215" t="s">
        <v>18767</v>
      </c>
      <c r="Q4408" s="215" t="s">
        <v>18768</v>
      </c>
    </row>
    <row r="4409" spans="1:17" s="208" customFormat="1" ht="12">
      <c r="A4409" s="209" t="str">
        <f t="shared" si="136"/>
        <v>3097982021669752234</v>
      </c>
      <c r="B4409" s="210" t="s">
        <v>19659</v>
      </c>
      <c r="C4409" s="211" t="s">
        <v>134</v>
      </c>
      <c r="D4409" s="211" t="s">
        <v>134</v>
      </c>
      <c r="E4409" s="211" t="s">
        <v>18366</v>
      </c>
      <c r="F4409" s="211" t="s">
        <v>133</v>
      </c>
      <c r="G4409" s="211" t="s">
        <v>2103</v>
      </c>
      <c r="H4409" s="212" t="s">
        <v>3276</v>
      </c>
      <c r="I4409" s="213" t="s">
        <v>135</v>
      </c>
      <c r="J4409" s="201" t="str">
        <f t="shared" si="137"/>
        <v>0844</v>
      </c>
      <c r="K4409" s="209"/>
      <c r="L4409" s="209"/>
      <c r="M4409" s="214"/>
      <c r="N4409" s="209" t="s">
        <v>18765</v>
      </c>
      <c r="O4409" s="215" t="s">
        <v>18766</v>
      </c>
      <c r="P4409" s="215" t="s">
        <v>18767</v>
      </c>
      <c r="Q4409" s="215" t="s">
        <v>18768</v>
      </c>
    </row>
    <row r="4410" spans="1:17" s="208" customFormat="1" ht="12">
      <c r="A4410" s="209" t="str">
        <f t="shared" si="136"/>
        <v>##1669752234</v>
      </c>
      <c r="B4410" s="210" t="s">
        <v>19659</v>
      </c>
      <c r="C4410" s="211" t="s">
        <v>134</v>
      </c>
      <c r="D4410" s="211" t="s">
        <v>134</v>
      </c>
      <c r="E4410" s="211" t="s">
        <v>3649</v>
      </c>
      <c r="F4410" s="211" t="s">
        <v>133</v>
      </c>
      <c r="G4410" s="211" t="s">
        <v>2103</v>
      </c>
      <c r="H4410" s="212" t="s">
        <v>3276</v>
      </c>
      <c r="I4410" s="213" t="s">
        <v>135</v>
      </c>
      <c r="J4410" s="201" t="str">
        <f t="shared" si="137"/>
        <v>0844</v>
      </c>
      <c r="K4410" s="209"/>
      <c r="L4410" s="209"/>
      <c r="M4410" s="214"/>
      <c r="N4410" s="209" t="s">
        <v>18765</v>
      </c>
      <c r="O4410" s="215" t="s">
        <v>18766</v>
      </c>
      <c r="P4410" s="215" t="s">
        <v>18767</v>
      </c>
      <c r="Q4410" s="215" t="s">
        <v>18768</v>
      </c>
    </row>
    <row r="4411" spans="1:17" s="208" customFormat="1" ht="12">
      <c r="A4411" s="209" t="str">
        <f t="shared" si="136"/>
        <v>4C-016371231669752234</v>
      </c>
      <c r="B4411" s="210" t="s">
        <v>19659</v>
      </c>
      <c r="C4411" s="211" t="s">
        <v>134</v>
      </c>
      <c r="D4411" s="211" t="s">
        <v>134</v>
      </c>
      <c r="E4411" s="211" t="s">
        <v>18367</v>
      </c>
      <c r="F4411" s="211" t="s">
        <v>133</v>
      </c>
      <c r="G4411" s="211" t="s">
        <v>2103</v>
      </c>
      <c r="H4411" s="212" t="s">
        <v>3276</v>
      </c>
      <c r="I4411" s="213" t="s">
        <v>135</v>
      </c>
      <c r="J4411" s="201" t="str">
        <f t="shared" si="137"/>
        <v>0844</v>
      </c>
      <c r="K4411" s="209"/>
      <c r="L4411" s="209"/>
      <c r="M4411" s="214"/>
      <c r="N4411" s="209" t="s">
        <v>18765</v>
      </c>
      <c r="O4411" s="215" t="s">
        <v>18766</v>
      </c>
      <c r="P4411" s="215" t="s">
        <v>18767</v>
      </c>
      <c r="Q4411" s="215" t="s">
        <v>18768</v>
      </c>
    </row>
    <row r="4412" spans="1:17" s="208" customFormat="1" ht="12">
      <c r="A4412" s="209" t="str">
        <f t="shared" si="136"/>
        <v>3181372011245523372</v>
      </c>
      <c r="B4412" s="210" t="s">
        <v>19660</v>
      </c>
      <c r="C4412" s="211" t="s">
        <v>18368</v>
      </c>
      <c r="D4412" s="211" t="s">
        <v>18368</v>
      </c>
      <c r="E4412" s="211" t="s">
        <v>18369</v>
      </c>
      <c r="F4412" s="211" t="s">
        <v>18369</v>
      </c>
      <c r="G4412" s="211" t="s">
        <v>18370</v>
      </c>
      <c r="H4412" s="212" t="s">
        <v>18371</v>
      </c>
      <c r="I4412" s="213" t="s">
        <v>19661</v>
      </c>
      <c r="J4412" s="201" t="str">
        <f t="shared" si="137"/>
        <v>0845</v>
      </c>
      <c r="K4412" s="209"/>
      <c r="L4412" s="209"/>
      <c r="M4412" s="214"/>
      <c r="N4412" s="209" t="s">
        <v>18777</v>
      </c>
      <c r="O4412" s="215" t="s">
        <v>18778</v>
      </c>
      <c r="P4412" s="215" t="s">
        <v>18767</v>
      </c>
      <c r="Q4412" s="215" t="s">
        <v>18768</v>
      </c>
    </row>
    <row r="4413" spans="1:17" s="208" customFormat="1" ht="12">
      <c r="A4413" s="209" t="str">
        <f t="shared" si="136"/>
        <v>3181372021245523372</v>
      </c>
      <c r="B4413" s="210" t="s">
        <v>19660</v>
      </c>
      <c r="C4413" s="211" t="s">
        <v>18368</v>
      </c>
      <c r="D4413" s="211" t="s">
        <v>18368</v>
      </c>
      <c r="E4413" s="211" t="s">
        <v>18372</v>
      </c>
      <c r="F4413" s="211" t="s">
        <v>18369</v>
      </c>
      <c r="G4413" s="211" t="s">
        <v>18370</v>
      </c>
      <c r="H4413" s="212" t="s">
        <v>18371</v>
      </c>
      <c r="I4413" s="213" t="s">
        <v>19661</v>
      </c>
      <c r="J4413" s="201" t="str">
        <f t="shared" si="137"/>
        <v>0845</v>
      </c>
      <c r="K4413" s="209"/>
      <c r="L4413" s="209"/>
      <c r="M4413" s="214"/>
      <c r="N4413" s="209" t="s">
        <v>18777</v>
      </c>
      <c r="O4413" s="215" t="s">
        <v>18778</v>
      </c>
      <c r="P4413" s="215" t="s">
        <v>18767</v>
      </c>
      <c r="Q4413" s="215" t="s">
        <v>18768</v>
      </c>
    </row>
    <row r="4414" spans="1:17" s="208" customFormat="1" ht="12">
      <c r="A4414" s="209" t="str">
        <f t="shared" si="136"/>
        <v>3181372041245523372</v>
      </c>
      <c r="B4414" s="210" t="s">
        <v>19660</v>
      </c>
      <c r="C4414" s="211" t="s">
        <v>18368</v>
      </c>
      <c r="D4414" s="211" t="s">
        <v>18368</v>
      </c>
      <c r="E4414" s="211" t="s">
        <v>18373</v>
      </c>
      <c r="F4414" s="211" t="s">
        <v>18369</v>
      </c>
      <c r="G4414" s="211" t="s">
        <v>18370</v>
      </c>
      <c r="H4414" s="212" t="s">
        <v>18371</v>
      </c>
      <c r="I4414" s="213" t="s">
        <v>19661</v>
      </c>
      <c r="J4414" s="201" t="str">
        <f t="shared" si="137"/>
        <v>0845</v>
      </c>
      <c r="K4414" s="209"/>
      <c r="L4414" s="209"/>
      <c r="M4414" s="214"/>
      <c r="N4414" s="209" t="s">
        <v>18777</v>
      </c>
      <c r="O4414" s="215" t="s">
        <v>18778</v>
      </c>
      <c r="P4414" s="215" t="s">
        <v>18767</v>
      </c>
      <c r="Q4414" s="215" t="s">
        <v>18768</v>
      </c>
    </row>
    <row r="4415" spans="1:17" s="208" customFormat="1" ht="12">
      <c r="A4415" s="209" t="str">
        <f t="shared" si="136"/>
        <v>##1245523372</v>
      </c>
      <c r="B4415" s="210" t="s">
        <v>19660</v>
      </c>
      <c r="C4415" s="211" t="s">
        <v>18368</v>
      </c>
      <c r="D4415" s="211" t="s">
        <v>18368</v>
      </c>
      <c r="E4415" s="211" t="s">
        <v>3649</v>
      </c>
      <c r="F4415" s="211" t="s">
        <v>18369</v>
      </c>
      <c r="G4415" s="211" t="s">
        <v>18370</v>
      </c>
      <c r="H4415" s="212" t="s">
        <v>18371</v>
      </c>
      <c r="I4415" s="213" t="s">
        <v>19661</v>
      </c>
      <c r="J4415" s="201" t="str">
        <f t="shared" si="137"/>
        <v>0845</v>
      </c>
      <c r="K4415" s="209"/>
      <c r="L4415" s="209"/>
      <c r="M4415" s="214"/>
      <c r="N4415" s="209" t="s">
        <v>18777</v>
      </c>
      <c r="O4415" s="215" t="s">
        <v>18778</v>
      </c>
      <c r="P4415" s="215" t="s">
        <v>18767</v>
      </c>
      <c r="Q4415" s="215" t="s">
        <v>18768</v>
      </c>
    </row>
    <row r="4416" spans="1:17" s="208" customFormat="1" ht="12">
      <c r="A4416" s="209" t="str">
        <f t="shared" si="136"/>
        <v>3154403011760628184</v>
      </c>
      <c r="B4416" s="210" t="s">
        <v>19662</v>
      </c>
      <c r="C4416" s="211" t="s">
        <v>439</v>
      </c>
      <c r="D4416" s="211" t="s">
        <v>439</v>
      </c>
      <c r="E4416" s="211" t="s">
        <v>438</v>
      </c>
      <c r="F4416" s="211" t="s">
        <v>438</v>
      </c>
      <c r="G4416" s="211" t="s">
        <v>1701</v>
      </c>
      <c r="H4416" s="212" t="s">
        <v>2431</v>
      </c>
      <c r="I4416" s="213" t="s">
        <v>440</v>
      </c>
      <c r="J4416" s="201" t="str">
        <f t="shared" si="137"/>
        <v>0846</v>
      </c>
      <c r="K4416" s="209"/>
      <c r="L4416" s="209"/>
      <c r="M4416" s="214"/>
      <c r="N4416" s="209" t="s">
        <v>18765</v>
      </c>
      <c r="O4416" s="215" t="s">
        <v>18766</v>
      </c>
      <c r="P4416" s="215" t="s">
        <v>18879</v>
      </c>
      <c r="Q4416" s="215" t="s">
        <v>18880</v>
      </c>
    </row>
    <row r="4417" spans="1:17" s="208" customFormat="1" ht="12">
      <c r="A4417" s="209" t="str">
        <f t="shared" si="136"/>
        <v>3154403021760628184</v>
      </c>
      <c r="B4417" s="210" t="s">
        <v>19662</v>
      </c>
      <c r="C4417" s="211" t="s">
        <v>439</v>
      </c>
      <c r="D4417" s="211" t="s">
        <v>439</v>
      </c>
      <c r="E4417" s="211" t="s">
        <v>18375</v>
      </c>
      <c r="F4417" s="211" t="s">
        <v>438</v>
      </c>
      <c r="G4417" s="211" t="s">
        <v>1701</v>
      </c>
      <c r="H4417" s="212" t="s">
        <v>2431</v>
      </c>
      <c r="I4417" s="213" t="s">
        <v>440</v>
      </c>
      <c r="J4417" s="201" t="str">
        <f t="shared" si="137"/>
        <v>0846</v>
      </c>
      <c r="K4417" s="209"/>
      <c r="L4417" s="209"/>
      <c r="M4417" s="214"/>
      <c r="N4417" s="209" t="s">
        <v>18765</v>
      </c>
      <c r="O4417" s="215" t="s">
        <v>18766</v>
      </c>
      <c r="P4417" s="215" t="s">
        <v>18879</v>
      </c>
      <c r="Q4417" s="215" t="s">
        <v>18880</v>
      </c>
    </row>
    <row r="4418" spans="1:17" s="208" customFormat="1" ht="12">
      <c r="A4418" s="209" t="str">
        <f t="shared" si="136"/>
        <v>3154403051760628184</v>
      </c>
      <c r="B4418" s="210" t="s">
        <v>19662</v>
      </c>
      <c r="C4418" s="211" t="s">
        <v>439</v>
      </c>
      <c r="D4418" s="211" t="s">
        <v>439</v>
      </c>
      <c r="E4418" s="211" t="s">
        <v>18376</v>
      </c>
      <c r="F4418" s="211" t="s">
        <v>438</v>
      </c>
      <c r="G4418" s="211" t="s">
        <v>1701</v>
      </c>
      <c r="H4418" s="212" t="s">
        <v>2431</v>
      </c>
      <c r="I4418" s="213" t="s">
        <v>440</v>
      </c>
      <c r="J4418" s="201" t="str">
        <f t="shared" si="137"/>
        <v>0846</v>
      </c>
      <c r="K4418" s="209"/>
      <c r="L4418" s="209"/>
      <c r="M4418" s="214"/>
      <c r="N4418" s="209" t="s">
        <v>18765</v>
      </c>
      <c r="O4418" s="215" t="s">
        <v>18766</v>
      </c>
      <c r="P4418" s="215" t="s">
        <v>18879</v>
      </c>
      <c r="Q4418" s="215" t="s">
        <v>18880</v>
      </c>
    </row>
    <row r="4419" spans="1:17" s="208" customFormat="1" ht="12">
      <c r="A4419" s="209" t="str">
        <f t="shared" ref="A4419:A4482" si="138">E4419&amp;C4419</f>
        <v>1F-QMP0000038673181760628184</v>
      </c>
      <c r="B4419" s="210" t="s">
        <v>19662</v>
      </c>
      <c r="C4419" s="211" t="s">
        <v>439</v>
      </c>
      <c r="D4419" s="211" t="s">
        <v>439</v>
      </c>
      <c r="E4419" s="211" t="s">
        <v>18374</v>
      </c>
      <c r="F4419" s="211" t="s">
        <v>438</v>
      </c>
      <c r="G4419" s="211" t="s">
        <v>1701</v>
      </c>
      <c r="H4419" s="212" t="s">
        <v>2431</v>
      </c>
      <c r="I4419" s="213" t="s">
        <v>440</v>
      </c>
      <c r="J4419" s="201" t="str">
        <f t="shared" ref="J4419:J4482" si="139">B4419</f>
        <v>0846</v>
      </c>
      <c r="K4419" s="209"/>
      <c r="L4419" s="209"/>
      <c r="M4419" s="214"/>
      <c r="N4419" s="209" t="s">
        <v>18765</v>
      </c>
      <c r="O4419" s="215" t="s">
        <v>18766</v>
      </c>
      <c r="P4419" s="215" t="s">
        <v>18879</v>
      </c>
      <c r="Q4419" s="215" t="s">
        <v>18880</v>
      </c>
    </row>
    <row r="4420" spans="1:17" s="208" customFormat="1" ht="12">
      <c r="A4420" s="209" t="str">
        <f t="shared" si="138"/>
        <v>6A-018797751760628184</v>
      </c>
      <c r="B4420" s="210" t="s">
        <v>19662</v>
      </c>
      <c r="C4420" s="211" t="s">
        <v>439</v>
      </c>
      <c r="D4420" s="211" t="s">
        <v>439</v>
      </c>
      <c r="E4420" s="211" t="s">
        <v>18377</v>
      </c>
      <c r="F4420" s="211" t="s">
        <v>438</v>
      </c>
      <c r="G4420" s="211" t="s">
        <v>1701</v>
      </c>
      <c r="H4420" s="212" t="s">
        <v>2431</v>
      </c>
      <c r="I4420" s="213" t="s">
        <v>440</v>
      </c>
      <c r="J4420" s="201" t="str">
        <f t="shared" si="139"/>
        <v>0846</v>
      </c>
      <c r="K4420" s="209"/>
      <c r="L4420" s="209"/>
      <c r="M4420" s="214"/>
      <c r="N4420" s="209" t="s">
        <v>18765</v>
      </c>
      <c r="O4420" s="215" t="s">
        <v>18766</v>
      </c>
      <c r="P4420" s="215" t="s">
        <v>18879</v>
      </c>
      <c r="Q4420" s="215" t="s">
        <v>18880</v>
      </c>
    </row>
    <row r="4421" spans="1:17" s="208" customFormat="1" ht="12">
      <c r="A4421" s="209" t="str">
        <f t="shared" si="138"/>
        <v>9A-018797751760628184</v>
      </c>
      <c r="B4421" s="210" t="s">
        <v>19662</v>
      </c>
      <c r="C4421" s="211" t="s">
        <v>439</v>
      </c>
      <c r="D4421" s="211" t="s">
        <v>439</v>
      </c>
      <c r="E4421" s="211" t="s">
        <v>18378</v>
      </c>
      <c r="F4421" s="211" t="s">
        <v>438</v>
      </c>
      <c r="G4421" s="211" t="s">
        <v>1701</v>
      </c>
      <c r="H4421" s="212" t="s">
        <v>2431</v>
      </c>
      <c r="I4421" s="213" t="s">
        <v>440</v>
      </c>
      <c r="J4421" s="201" t="str">
        <f t="shared" si="139"/>
        <v>0846</v>
      </c>
      <c r="K4421" s="209"/>
      <c r="L4421" s="209"/>
      <c r="M4421" s="214"/>
      <c r="N4421" s="209" t="s">
        <v>18765</v>
      </c>
      <c r="O4421" s="215" t="s">
        <v>18766</v>
      </c>
      <c r="P4421" s="215" t="s">
        <v>18879</v>
      </c>
      <c r="Q4421" s="215" t="s">
        <v>18880</v>
      </c>
    </row>
    <row r="4422" spans="1:17" s="208" customFormat="1" ht="12">
      <c r="A4422" s="209" t="str">
        <f t="shared" si="138"/>
        <v>3101644011306011929</v>
      </c>
      <c r="B4422" s="210" t="s">
        <v>19663</v>
      </c>
      <c r="C4422" s="211" t="s">
        <v>18379</v>
      </c>
      <c r="D4422" s="211" t="s">
        <v>18379</v>
      </c>
      <c r="E4422" s="211" t="s">
        <v>18380</v>
      </c>
      <c r="F4422" s="211" t="s">
        <v>18380</v>
      </c>
      <c r="G4422" s="211" t="s">
        <v>18381</v>
      </c>
      <c r="H4422" s="212" t="s">
        <v>18382</v>
      </c>
      <c r="I4422" s="213" t="s">
        <v>19664</v>
      </c>
      <c r="J4422" s="201" t="str">
        <f t="shared" si="139"/>
        <v>0847</v>
      </c>
      <c r="K4422" s="209"/>
      <c r="L4422" s="209"/>
      <c r="M4422" s="214"/>
      <c r="N4422" s="209" t="s">
        <v>18866</v>
      </c>
      <c r="O4422" s="215" t="s">
        <v>18867</v>
      </c>
      <c r="P4422" s="215" t="s">
        <v>18868</v>
      </c>
      <c r="Q4422" s="215" t="s">
        <v>18869</v>
      </c>
    </row>
    <row r="4423" spans="1:17" s="208" customFormat="1" ht="12">
      <c r="A4423" s="209" t="str">
        <f t="shared" si="138"/>
        <v>3153413011376829812</v>
      </c>
      <c r="B4423" s="210" t="s">
        <v>19665</v>
      </c>
      <c r="C4423" s="211" t="s">
        <v>1495</v>
      </c>
      <c r="D4423" s="211" t="s">
        <v>1495</v>
      </c>
      <c r="E4423" s="211" t="s">
        <v>1494</v>
      </c>
      <c r="F4423" s="211" t="s">
        <v>1494</v>
      </c>
      <c r="G4423" s="211" t="s">
        <v>2033</v>
      </c>
      <c r="H4423" s="212" t="s">
        <v>3290</v>
      </c>
      <c r="I4423" s="213" t="s">
        <v>1496</v>
      </c>
      <c r="J4423" s="201" t="str">
        <f t="shared" si="139"/>
        <v>0848</v>
      </c>
      <c r="K4423" s="209"/>
      <c r="L4423" s="209"/>
      <c r="M4423" s="214"/>
      <c r="N4423" s="209" t="s">
        <v>18866</v>
      </c>
      <c r="O4423" s="215" t="s">
        <v>18867</v>
      </c>
      <c r="P4423" s="215" t="s">
        <v>18868</v>
      </c>
      <c r="Q4423" s="215" t="s">
        <v>18869</v>
      </c>
    </row>
    <row r="4424" spans="1:17" s="208" customFormat="1" ht="12">
      <c r="A4424" s="209" t="str">
        <f t="shared" si="138"/>
        <v>3228785011417225434</v>
      </c>
      <c r="B4424" s="210" t="s">
        <v>19666</v>
      </c>
      <c r="C4424" s="211" t="s">
        <v>1568</v>
      </c>
      <c r="D4424" s="211" t="s">
        <v>1568</v>
      </c>
      <c r="E4424" s="211" t="s">
        <v>18384</v>
      </c>
      <c r="F4424" s="211" t="s">
        <v>1567</v>
      </c>
      <c r="G4424" s="211" t="s">
        <v>3052</v>
      </c>
      <c r="H4424" s="212" t="s">
        <v>18383</v>
      </c>
      <c r="I4424" s="213" t="s">
        <v>1569</v>
      </c>
      <c r="J4424" s="201" t="str">
        <f t="shared" si="139"/>
        <v>0849</v>
      </c>
      <c r="K4424" s="209"/>
      <c r="L4424" s="209"/>
      <c r="M4424" s="214"/>
      <c r="N4424" s="209" t="s">
        <v>18866</v>
      </c>
      <c r="O4424" s="215" t="s">
        <v>18867</v>
      </c>
      <c r="P4424" s="215" t="s">
        <v>18868</v>
      </c>
      <c r="Q4424" s="215" t="s">
        <v>18869</v>
      </c>
    </row>
    <row r="4425" spans="1:17" s="208" customFormat="1" ht="12">
      <c r="A4425" s="209" t="str">
        <f t="shared" si="138"/>
        <v>3228785021417225434</v>
      </c>
      <c r="B4425" s="210" t="s">
        <v>19666</v>
      </c>
      <c r="C4425" s="211" t="s">
        <v>1568</v>
      </c>
      <c r="D4425" s="211" t="s">
        <v>1568</v>
      </c>
      <c r="E4425" s="211" t="s">
        <v>1567</v>
      </c>
      <c r="F4425" s="211" t="s">
        <v>1567</v>
      </c>
      <c r="G4425" s="211" t="s">
        <v>3052</v>
      </c>
      <c r="H4425" s="212" t="s">
        <v>18383</v>
      </c>
      <c r="I4425" s="213" t="s">
        <v>1569</v>
      </c>
      <c r="J4425" s="201" t="str">
        <f t="shared" si="139"/>
        <v>0849</v>
      </c>
      <c r="K4425" s="209"/>
      <c r="L4425" s="209"/>
      <c r="M4425" s="214"/>
      <c r="N4425" s="209" t="s">
        <v>18866</v>
      </c>
      <c r="O4425" s="215" t="s">
        <v>18867</v>
      </c>
      <c r="P4425" s="215" t="s">
        <v>18868</v>
      </c>
      <c r="Q4425" s="215" t="s">
        <v>18869</v>
      </c>
    </row>
    <row r="4426" spans="1:17" s="208" customFormat="1" ht="12">
      <c r="A4426" s="209" t="str">
        <f t="shared" si="138"/>
        <v>##1417225434</v>
      </c>
      <c r="B4426" s="210" t="s">
        <v>19666</v>
      </c>
      <c r="C4426" s="211" t="s">
        <v>1568</v>
      </c>
      <c r="D4426" s="211" t="s">
        <v>1568</v>
      </c>
      <c r="E4426" s="211" t="s">
        <v>3649</v>
      </c>
      <c r="F4426" s="211" t="s">
        <v>1567</v>
      </c>
      <c r="G4426" s="211" t="s">
        <v>3052</v>
      </c>
      <c r="H4426" s="212" t="s">
        <v>18383</v>
      </c>
      <c r="I4426" s="213" t="s">
        <v>1569</v>
      </c>
      <c r="J4426" s="201" t="str">
        <f t="shared" si="139"/>
        <v>0849</v>
      </c>
      <c r="K4426" s="209"/>
      <c r="L4426" s="209"/>
      <c r="M4426" s="214"/>
      <c r="N4426" s="209" t="s">
        <v>18866</v>
      </c>
      <c r="O4426" s="215" t="s">
        <v>18867</v>
      </c>
      <c r="P4426" s="215" t="s">
        <v>18868</v>
      </c>
      <c r="Q4426" s="215" t="s">
        <v>18869</v>
      </c>
    </row>
    <row r="4427" spans="1:17" s="208" customFormat="1" ht="12">
      <c r="A4427" s="209" t="str">
        <f t="shared" si="138"/>
        <v>2938490011902164684</v>
      </c>
      <c r="B4427" s="210" t="s">
        <v>19667</v>
      </c>
      <c r="C4427" s="211" t="s">
        <v>18385</v>
      </c>
      <c r="D4427" s="211" t="s">
        <v>18385</v>
      </c>
      <c r="E4427" s="211" t="s">
        <v>18386</v>
      </c>
      <c r="F4427" s="211" t="s">
        <v>18386</v>
      </c>
      <c r="G4427" s="211" t="s">
        <v>3645</v>
      </c>
      <c r="H4427" s="212" t="s">
        <v>18387</v>
      </c>
      <c r="I4427" s="213" t="s">
        <v>19668</v>
      </c>
      <c r="J4427" s="201" t="str">
        <f t="shared" si="139"/>
        <v>0851</v>
      </c>
      <c r="K4427" s="209"/>
      <c r="L4427" s="209"/>
      <c r="M4427" s="214"/>
      <c r="N4427" s="209" t="s">
        <v>18884</v>
      </c>
      <c r="O4427" s="215" t="s">
        <v>18885</v>
      </c>
      <c r="P4427" s="215" t="s">
        <v>18886</v>
      </c>
      <c r="Q4427" s="215" t="s">
        <v>18887</v>
      </c>
    </row>
    <row r="4428" spans="1:17" s="208" customFormat="1" ht="12">
      <c r="A4428" s="209" t="str">
        <f t="shared" si="138"/>
        <v>3203846011356559991</v>
      </c>
      <c r="B4428" s="210" t="s">
        <v>19669</v>
      </c>
      <c r="C4428" s="211" t="s">
        <v>104</v>
      </c>
      <c r="D4428" s="211" t="s">
        <v>104</v>
      </c>
      <c r="E4428" s="211" t="s">
        <v>18388</v>
      </c>
      <c r="F4428" s="211" t="s">
        <v>103</v>
      </c>
      <c r="G4428" s="211" t="s">
        <v>3010</v>
      </c>
      <c r="H4428" s="212" t="s">
        <v>3143</v>
      </c>
      <c r="I4428" s="213" t="s">
        <v>105</v>
      </c>
      <c r="J4428" s="201" t="str">
        <f t="shared" si="139"/>
        <v>0852</v>
      </c>
      <c r="K4428" s="209"/>
      <c r="L4428" s="209"/>
      <c r="M4428" s="214"/>
      <c r="N4428" s="209" t="s">
        <v>18765</v>
      </c>
      <c r="O4428" s="215" t="s">
        <v>18766</v>
      </c>
      <c r="P4428" s="215" t="s">
        <v>18812</v>
      </c>
      <c r="Q4428" s="215" t="s">
        <v>18813</v>
      </c>
    </row>
    <row r="4429" spans="1:17" s="208" customFormat="1" ht="12">
      <c r="A4429" s="209" t="str">
        <f t="shared" si="138"/>
        <v>3203846021356559991</v>
      </c>
      <c r="B4429" s="210" t="s">
        <v>19669</v>
      </c>
      <c r="C4429" s="211" t="s">
        <v>104</v>
      </c>
      <c r="D4429" s="211" t="s">
        <v>104</v>
      </c>
      <c r="E4429" s="211" t="s">
        <v>18389</v>
      </c>
      <c r="F4429" s="211" t="s">
        <v>103</v>
      </c>
      <c r="G4429" s="211" t="s">
        <v>3010</v>
      </c>
      <c r="H4429" s="212" t="s">
        <v>3143</v>
      </c>
      <c r="I4429" s="213" t="s">
        <v>105</v>
      </c>
      <c r="J4429" s="201" t="str">
        <f t="shared" si="139"/>
        <v>0852</v>
      </c>
      <c r="K4429" s="209"/>
      <c r="L4429" s="209"/>
      <c r="M4429" s="214"/>
      <c r="N4429" s="209" t="s">
        <v>18765</v>
      </c>
      <c r="O4429" s="215" t="s">
        <v>18766</v>
      </c>
      <c r="P4429" s="215" t="s">
        <v>18812</v>
      </c>
      <c r="Q4429" s="215" t="s">
        <v>18813</v>
      </c>
    </row>
    <row r="4430" spans="1:17" s="208" customFormat="1" ht="12">
      <c r="A4430" s="209" t="str">
        <f t="shared" si="138"/>
        <v>3203846031356559991</v>
      </c>
      <c r="B4430" s="210" t="s">
        <v>19669</v>
      </c>
      <c r="C4430" s="211" t="s">
        <v>104</v>
      </c>
      <c r="D4430" s="211" t="s">
        <v>104</v>
      </c>
      <c r="E4430" s="211" t="s">
        <v>103</v>
      </c>
      <c r="F4430" s="211" t="s">
        <v>103</v>
      </c>
      <c r="G4430" s="211" t="s">
        <v>3010</v>
      </c>
      <c r="H4430" s="212" t="s">
        <v>3143</v>
      </c>
      <c r="I4430" s="213" t="s">
        <v>105</v>
      </c>
      <c r="J4430" s="201" t="str">
        <f t="shared" si="139"/>
        <v>0852</v>
      </c>
      <c r="K4430" s="209"/>
      <c r="L4430" s="209"/>
      <c r="M4430" s="214"/>
      <c r="N4430" s="209" t="s">
        <v>18765</v>
      </c>
      <c r="O4430" s="215" t="s">
        <v>18766</v>
      </c>
      <c r="P4430" s="215" t="s">
        <v>18812</v>
      </c>
      <c r="Q4430" s="215" t="s">
        <v>18813</v>
      </c>
    </row>
    <row r="4431" spans="1:17" s="208" customFormat="1" ht="12">
      <c r="A4431" s="209" t="str">
        <f t="shared" si="138"/>
        <v>##1356559991</v>
      </c>
      <c r="B4431" s="210" t="s">
        <v>19669</v>
      </c>
      <c r="C4431" s="211" t="s">
        <v>104</v>
      </c>
      <c r="D4431" s="211" t="s">
        <v>104</v>
      </c>
      <c r="E4431" s="211" t="s">
        <v>3649</v>
      </c>
      <c r="F4431" s="211" t="s">
        <v>103</v>
      </c>
      <c r="G4431" s="211" t="s">
        <v>3010</v>
      </c>
      <c r="H4431" s="212" t="s">
        <v>3143</v>
      </c>
      <c r="I4431" s="213" t="s">
        <v>105</v>
      </c>
      <c r="J4431" s="201" t="str">
        <f t="shared" si="139"/>
        <v>0852</v>
      </c>
      <c r="K4431" s="209"/>
      <c r="L4431" s="209"/>
      <c r="M4431" s="214"/>
      <c r="N4431" s="209" t="s">
        <v>18765</v>
      </c>
      <c r="O4431" s="215" t="s">
        <v>18766</v>
      </c>
      <c r="P4431" s="215" t="s">
        <v>18812</v>
      </c>
      <c r="Q4431" s="215" t="s">
        <v>18813</v>
      </c>
    </row>
    <row r="4432" spans="1:17" s="208" customFormat="1" ht="12">
      <c r="A4432" s="209" t="str">
        <f t="shared" si="138"/>
        <v>1266728021922061993</v>
      </c>
      <c r="B4432" s="210" t="s">
        <v>19670</v>
      </c>
      <c r="C4432" s="211" t="s">
        <v>18390</v>
      </c>
      <c r="D4432" s="211" t="s">
        <v>1013</v>
      </c>
      <c r="E4432" s="211" t="s">
        <v>18391</v>
      </c>
      <c r="F4432" s="211" t="s">
        <v>1012</v>
      </c>
      <c r="G4432" s="211" t="s">
        <v>1816</v>
      </c>
      <c r="H4432" s="212" t="s">
        <v>1815</v>
      </c>
      <c r="I4432" s="213" t="s">
        <v>1014</v>
      </c>
      <c r="J4432" s="201" t="str">
        <f t="shared" si="139"/>
        <v>0853</v>
      </c>
      <c r="K4432" s="209" t="s">
        <v>18392</v>
      </c>
      <c r="L4432" s="209"/>
      <c r="M4432" s="214"/>
      <c r="N4432" s="209" t="s">
        <v>18777</v>
      </c>
      <c r="O4432" s="215" t="s">
        <v>18778</v>
      </c>
      <c r="P4432" s="215" t="s">
        <v>18937</v>
      </c>
      <c r="Q4432" s="215" t="s">
        <v>18938</v>
      </c>
    </row>
    <row r="4433" spans="1:20" ht="12">
      <c r="A4433" s="209" t="str">
        <f t="shared" si="138"/>
        <v>3267254011265772362</v>
      </c>
      <c r="B4433" s="210" t="s">
        <v>19670</v>
      </c>
      <c r="C4433" s="211" t="s">
        <v>1013</v>
      </c>
      <c r="D4433" s="211" t="s">
        <v>1013</v>
      </c>
      <c r="E4433" s="211" t="s">
        <v>18393</v>
      </c>
      <c r="F4433" s="211" t="s">
        <v>1012</v>
      </c>
      <c r="G4433" s="211" t="s">
        <v>1816</v>
      </c>
      <c r="H4433" s="212" t="s">
        <v>1815</v>
      </c>
      <c r="I4433" s="213" t="s">
        <v>1014</v>
      </c>
      <c r="J4433" s="201" t="str">
        <f t="shared" si="139"/>
        <v>0853</v>
      </c>
      <c r="K4433" s="209"/>
      <c r="L4433" s="209"/>
      <c r="M4433" s="214"/>
      <c r="N4433" s="209" t="s">
        <v>18777</v>
      </c>
      <c r="O4433" s="215" t="s">
        <v>18778</v>
      </c>
      <c r="P4433" s="215" t="s">
        <v>18937</v>
      </c>
      <c r="Q4433" s="215" t="s">
        <v>18938</v>
      </c>
      <c r="S4433" s="208"/>
    </row>
    <row r="4434" spans="1:20" ht="12">
      <c r="A4434" s="209" t="str">
        <f t="shared" si="138"/>
        <v>3267254021265772362</v>
      </c>
      <c r="B4434" s="210" t="s">
        <v>19670</v>
      </c>
      <c r="C4434" s="211" t="s">
        <v>1013</v>
      </c>
      <c r="D4434" s="211" t="s">
        <v>1013</v>
      </c>
      <c r="E4434" s="211" t="s">
        <v>18394</v>
      </c>
      <c r="F4434" s="211" t="s">
        <v>1012</v>
      </c>
      <c r="G4434" s="211" t="s">
        <v>1816</v>
      </c>
      <c r="H4434" s="212" t="s">
        <v>1815</v>
      </c>
      <c r="I4434" s="213" t="s">
        <v>1014</v>
      </c>
      <c r="J4434" s="201" t="str">
        <f t="shared" si="139"/>
        <v>0853</v>
      </c>
      <c r="K4434" s="209"/>
      <c r="L4434" s="209"/>
      <c r="M4434" s="214"/>
      <c r="N4434" s="209" t="s">
        <v>18777</v>
      </c>
      <c r="O4434" s="215" t="s">
        <v>18778</v>
      </c>
      <c r="P4434" s="215" t="s">
        <v>18937</v>
      </c>
      <c r="Q4434" s="215" t="s">
        <v>18938</v>
      </c>
      <c r="S4434" s="208"/>
    </row>
    <row r="4435" spans="1:20" ht="12">
      <c r="A4435" s="209" t="str">
        <f t="shared" si="138"/>
        <v>3267254031265772362</v>
      </c>
      <c r="B4435" s="210" t="s">
        <v>19670</v>
      </c>
      <c r="C4435" s="211" t="s">
        <v>1013</v>
      </c>
      <c r="D4435" s="211" t="s">
        <v>1013</v>
      </c>
      <c r="E4435" s="211" t="s">
        <v>18395</v>
      </c>
      <c r="F4435" s="211" t="s">
        <v>1012</v>
      </c>
      <c r="G4435" s="211" t="s">
        <v>1816</v>
      </c>
      <c r="H4435" s="212" t="s">
        <v>1815</v>
      </c>
      <c r="I4435" s="213" t="s">
        <v>1014</v>
      </c>
      <c r="J4435" s="201" t="str">
        <f t="shared" si="139"/>
        <v>0853</v>
      </c>
      <c r="K4435" s="209"/>
      <c r="L4435" s="209"/>
      <c r="M4435" s="214"/>
      <c r="N4435" s="209" t="s">
        <v>18777</v>
      </c>
      <c r="O4435" s="215" t="s">
        <v>18778</v>
      </c>
      <c r="P4435" s="215" t="s">
        <v>18937</v>
      </c>
      <c r="Q4435" s="215" t="s">
        <v>18938</v>
      </c>
      <c r="S4435" s="208"/>
    </row>
    <row r="4436" spans="1:20" ht="12">
      <c r="A4436" s="209" t="str">
        <f t="shared" si="138"/>
        <v>3267254041265772362</v>
      </c>
      <c r="B4436" s="210" t="s">
        <v>19670</v>
      </c>
      <c r="C4436" s="211" t="s">
        <v>1013</v>
      </c>
      <c r="D4436" s="211" t="s">
        <v>1013</v>
      </c>
      <c r="E4436" s="211" t="s">
        <v>1012</v>
      </c>
      <c r="F4436" s="211" t="s">
        <v>1012</v>
      </c>
      <c r="G4436" s="211" t="s">
        <v>1816</v>
      </c>
      <c r="H4436" s="212" t="s">
        <v>1815</v>
      </c>
      <c r="I4436" s="213" t="s">
        <v>1014</v>
      </c>
      <c r="J4436" s="201" t="str">
        <f t="shared" si="139"/>
        <v>0853</v>
      </c>
      <c r="K4436" s="209"/>
      <c r="L4436" s="209"/>
      <c r="M4436" s="214"/>
      <c r="N4436" s="209" t="s">
        <v>18777</v>
      </c>
      <c r="O4436" s="215" t="s">
        <v>18778</v>
      </c>
      <c r="P4436" s="215" t="s">
        <v>18937</v>
      </c>
      <c r="Q4436" s="215" t="s">
        <v>18938</v>
      </c>
      <c r="S4436" s="208"/>
    </row>
    <row r="4437" spans="1:20" ht="12">
      <c r="A4437" s="209" t="str">
        <f t="shared" si="138"/>
        <v>##1265772362</v>
      </c>
      <c r="B4437" s="210" t="s">
        <v>19670</v>
      </c>
      <c r="C4437" s="211" t="s">
        <v>1013</v>
      </c>
      <c r="D4437" s="211" t="s">
        <v>1013</v>
      </c>
      <c r="E4437" s="211" t="s">
        <v>3649</v>
      </c>
      <c r="F4437" s="211" t="s">
        <v>1012</v>
      </c>
      <c r="G4437" s="211" t="s">
        <v>1816</v>
      </c>
      <c r="H4437" s="212" t="s">
        <v>1815</v>
      </c>
      <c r="I4437" s="213" t="s">
        <v>1014</v>
      </c>
      <c r="J4437" s="201" t="str">
        <f t="shared" si="139"/>
        <v>0853</v>
      </c>
      <c r="K4437" s="209"/>
      <c r="L4437" s="209"/>
      <c r="M4437" s="214"/>
      <c r="N4437" s="209" t="s">
        <v>18777</v>
      </c>
      <c r="O4437" s="215" t="s">
        <v>18778</v>
      </c>
      <c r="P4437" s="215" t="s">
        <v>18937</v>
      </c>
      <c r="Q4437" s="215" t="s">
        <v>18938</v>
      </c>
      <c r="S4437" s="208"/>
    </row>
    <row r="4438" spans="1:20" ht="15">
      <c r="A4438" s="216" t="str">
        <f t="shared" si="138"/>
        <v>3267254061265772362</v>
      </c>
      <c r="B4438" s="217" t="s">
        <v>19670</v>
      </c>
      <c r="C4438" s="218" t="s">
        <v>1013</v>
      </c>
      <c r="D4438" s="218" t="s">
        <v>1013</v>
      </c>
      <c r="E4438" s="227" t="s">
        <v>23262</v>
      </c>
      <c r="F4438" s="218" t="s">
        <v>1012</v>
      </c>
      <c r="G4438" s="218" t="s">
        <v>1816</v>
      </c>
      <c r="H4438" s="219" t="s">
        <v>1815</v>
      </c>
      <c r="I4438" s="220" t="s">
        <v>1014</v>
      </c>
      <c r="J4438" s="201" t="str">
        <f t="shared" si="139"/>
        <v>0853</v>
      </c>
      <c r="K4438" s="228" t="s">
        <v>23203</v>
      </c>
      <c r="L4438" s="228" t="s">
        <v>23204</v>
      </c>
      <c r="M4438" s="229">
        <v>44813</v>
      </c>
      <c r="N4438" s="216" t="s">
        <v>18777</v>
      </c>
      <c r="O4438" s="222" t="s">
        <v>18778</v>
      </c>
      <c r="P4438" s="222" t="s">
        <v>18937</v>
      </c>
      <c r="Q4438" s="222" t="s">
        <v>18938</v>
      </c>
      <c r="R4438" s="223"/>
      <c r="S4438" s="230"/>
      <c r="T4438" s="223"/>
    </row>
    <row r="4439" spans="1:20" ht="12">
      <c r="A4439" s="209" t="str">
        <f t="shared" si="138"/>
        <v>3312423011851632616</v>
      </c>
      <c r="B4439" s="210" t="s">
        <v>19671</v>
      </c>
      <c r="C4439" s="211" t="s">
        <v>230</v>
      </c>
      <c r="D4439" s="211" t="s">
        <v>230</v>
      </c>
      <c r="E4439" s="211" t="s">
        <v>229</v>
      </c>
      <c r="F4439" s="211" t="s">
        <v>229</v>
      </c>
      <c r="G4439" s="211" t="s">
        <v>1993</v>
      </c>
      <c r="H4439" s="212" t="s">
        <v>2899</v>
      </c>
      <c r="I4439" s="213" t="s">
        <v>231</v>
      </c>
      <c r="J4439" s="201" t="str">
        <f t="shared" si="139"/>
        <v>0854</v>
      </c>
      <c r="K4439" s="209" t="s">
        <v>18396</v>
      </c>
      <c r="L4439" s="209"/>
      <c r="M4439" s="214"/>
      <c r="N4439" s="209" t="s">
        <v>18765</v>
      </c>
      <c r="O4439" s="215" t="s">
        <v>18766</v>
      </c>
      <c r="P4439" s="215" t="s">
        <v>18800</v>
      </c>
      <c r="Q4439" s="215" t="s">
        <v>18801</v>
      </c>
      <c r="S4439" s="208"/>
    </row>
    <row r="4440" spans="1:20" ht="12">
      <c r="A4440" s="209" t="str">
        <f t="shared" si="138"/>
        <v>3312423021851632616</v>
      </c>
      <c r="B4440" s="210" t="s">
        <v>19671</v>
      </c>
      <c r="C4440" s="211" t="s">
        <v>230</v>
      </c>
      <c r="D4440" s="211" t="s">
        <v>230</v>
      </c>
      <c r="E4440" s="211" t="s">
        <v>18397</v>
      </c>
      <c r="F4440" s="211" t="s">
        <v>229</v>
      </c>
      <c r="G4440" s="211" t="s">
        <v>1993</v>
      </c>
      <c r="H4440" s="212" t="s">
        <v>2899</v>
      </c>
      <c r="I4440" s="213" t="s">
        <v>231</v>
      </c>
      <c r="J4440" s="201" t="str">
        <f t="shared" si="139"/>
        <v>0854</v>
      </c>
      <c r="K4440" s="209" t="s">
        <v>18396</v>
      </c>
      <c r="L4440" s="209"/>
      <c r="M4440" s="214"/>
      <c r="N4440" s="209" t="s">
        <v>18765</v>
      </c>
      <c r="O4440" s="215" t="s">
        <v>18766</v>
      </c>
      <c r="P4440" s="215" t="s">
        <v>18800</v>
      </c>
      <c r="Q4440" s="215" t="s">
        <v>18801</v>
      </c>
      <c r="S4440" s="208"/>
    </row>
    <row r="4441" spans="1:20" ht="12">
      <c r="A4441" s="209" t="str">
        <f t="shared" si="138"/>
        <v>##1851632616</v>
      </c>
      <c r="B4441" s="210" t="s">
        <v>19671</v>
      </c>
      <c r="C4441" s="211" t="s">
        <v>230</v>
      </c>
      <c r="D4441" s="211" t="s">
        <v>230</v>
      </c>
      <c r="E4441" s="211" t="s">
        <v>3649</v>
      </c>
      <c r="F4441" s="211" t="s">
        <v>229</v>
      </c>
      <c r="G4441" s="211" t="s">
        <v>1993</v>
      </c>
      <c r="H4441" s="212" t="s">
        <v>2899</v>
      </c>
      <c r="I4441" s="213" t="s">
        <v>231</v>
      </c>
      <c r="J4441" s="201" t="str">
        <f t="shared" si="139"/>
        <v>0854</v>
      </c>
      <c r="K4441" s="209" t="s">
        <v>18396</v>
      </c>
      <c r="L4441" s="209"/>
      <c r="M4441" s="214"/>
      <c r="N4441" s="209" t="s">
        <v>18765</v>
      </c>
      <c r="O4441" s="215" t="s">
        <v>18766</v>
      </c>
      <c r="P4441" s="215" t="s">
        <v>18800</v>
      </c>
      <c r="Q4441" s="215" t="s">
        <v>18801</v>
      </c>
      <c r="S4441" s="208"/>
    </row>
    <row r="4442" spans="1:20" ht="12">
      <c r="A4442" s="209" t="str">
        <f t="shared" si="138"/>
        <v>1851632616MR1851632616</v>
      </c>
      <c r="B4442" s="210" t="s">
        <v>19671</v>
      </c>
      <c r="C4442" s="211" t="s">
        <v>230</v>
      </c>
      <c r="D4442" s="211" t="s">
        <v>230</v>
      </c>
      <c r="E4442" s="211" t="s">
        <v>18399</v>
      </c>
      <c r="F4442" s="211" t="s">
        <v>229</v>
      </c>
      <c r="G4442" s="211" t="s">
        <v>1993</v>
      </c>
      <c r="H4442" s="212" t="s">
        <v>2899</v>
      </c>
      <c r="I4442" s="213" t="s">
        <v>231</v>
      </c>
      <c r="J4442" s="201" t="str">
        <f t="shared" si="139"/>
        <v>0854</v>
      </c>
      <c r="K4442" s="209" t="s">
        <v>18400</v>
      </c>
      <c r="L4442" s="209" t="s">
        <v>13916</v>
      </c>
      <c r="M4442" s="214">
        <v>44098</v>
      </c>
      <c r="N4442" s="209" t="s">
        <v>18765</v>
      </c>
      <c r="O4442" s="215" t="s">
        <v>18766</v>
      </c>
      <c r="P4442" s="215" t="s">
        <v>18800</v>
      </c>
      <c r="Q4442" s="215" t="s">
        <v>18801</v>
      </c>
      <c r="S4442" s="208"/>
    </row>
    <row r="4443" spans="1:20" ht="12">
      <c r="A4443" s="209" t="str">
        <f t="shared" si="138"/>
        <v>9A-018799251851632616</v>
      </c>
      <c r="B4443" s="210" t="s">
        <v>19671</v>
      </c>
      <c r="C4443" s="211" t="s">
        <v>230</v>
      </c>
      <c r="D4443" s="211" t="s">
        <v>230</v>
      </c>
      <c r="E4443" s="211" t="s">
        <v>18398</v>
      </c>
      <c r="F4443" s="211" t="s">
        <v>229</v>
      </c>
      <c r="G4443" s="211" t="s">
        <v>1993</v>
      </c>
      <c r="H4443" s="212" t="s">
        <v>2899</v>
      </c>
      <c r="I4443" s="213" t="s">
        <v>231</v>
      </c>
      <c r="J4443" s="201" t="str">
        <f t="shared" si="139"/>
        <v>0854</v>
      </c>
      <c r="K4443" s="209" t="s">
        <v>18396</v>
      </c>
      <c r="L4443" s="209"/>
      <c r="M4443" s="214"/>
      <c r="N4443" s="209" t="s">
        <v>18765</v>
      </c>
      <c r="O4443" s="215" t="s">
        <v>18766</v>
      </c>
      <c r="P4443" s="215" t="s">
        <v>18800</v>
      </c>
      <c r="Q4443" s="215" t="s">
        <v>18801</v>
      </c>
      <c r="S4443" s="208"/>
    </row>
    <row r="4444" spans="1:20" ht="12">
      <c r="A4444" s="209" t="str">
        <f t="shared" si="138"/>
        <v>1577082011689861593</v>
      </c>
      <c r="B4444" s="210" t="s">
        <v>19672</v>
      </c>
      <c r="C4444" s="211" t="s">
        <v>18401</v>
      </c>
      <c r="D4444" s="211" t="s">
        <v>18401</v>
      </c>
      <c r="E4444" s="211" t="s">
        <v>18402</v>
      </c>
      <c r="F4444" s="211" t="s">
        <v>18402</v>
      </c>
      <c r="G4444" s="211" t="s">
        <v>18403</v>
      </c>
      <c r="H4444" s="212" t="s">
        <v>18404</v>
      </c>
      <c r="I4444" s="213" t="s">
        <v>19673</v>
      </c>
      <c r="J4444" s="201" t="str">
        <f t="shared" si="139"/>
        <v>0856</v>
      </c>
      <c r="K4444" s="209"/>
      <c r="L4444" s="209"/>
      <c r="M4444" s="214"/>
      <c r="N4444" s="209" t="s">
        <v>18765</v>
      </c>
      <c r="O4444" s="215" t="s">
        <v>18766</v>
      </c>
      <c r="P4444" s="215" t="s">
        <v>18812</v>
      </c>
      <c r="Q4444" s="215" t="s">
        <v>18813</v>
      </c>
      <c r="S4444" s="208"/>
    </row>
    <row r="4445" spans="1:20" ht="12">
      <c r="A4445" s="209" t="str">
        <f t="shared" si="138"/>
        <v>1577082021689861593</v>
      </c>
      <c r="B4445" s="210" t="s">
        <v>19672</v>
      </c>
      <c r="C4445" s="211" t="s">
        <v>18401</v>
      </c>
      <c r="D4445" s="211" t="s">
        <v>18401</v>
      </c>
      <c r="E4445" s="211" t="s">
        <v>18405</v>
      </c>
      <c r="F4445" s="211" t="s">
        <v>18402</v>
      </c>
      <c r="G4445" s="211" t="s">
        <v>18403</v>
      </c>
      <c r="H4445" s="212" t="s">
        <v>18404</v>
      </c>
      <c r="I4445" s="213" t="s">
        <v>19673</v>
      </c>
      <c r="J4445" s="201" t="str">
        <f t="shared" si="139"/>
        <v>0856</v>
      </c>
      <c r="K4445" s="209"/>
      <c r="L4445" s="209"/>
      <c r="M4445" s="214"/>
      <c r="N4445" s="209" t="s">
        <v>18765</v>
      </c>
      <c r="O4445" s="215" t="s">
        <v>18766</v>
      </c>
      <c r="P4445" s="215" t="s">
        <v>18812</v>
      </c>
      <c r="Q4445" s="215" t="s">
        <v>18813</v>
      </c>
      <c r="S4445" s="208"/>
    </row>
    <row r="4446" spans="1:20" ht="12">
      <c r="A4446" s="209" t="str">
        <f t="shared" si="138"/>
        <v>1447526011881670339</v>
      </c>
      <c r="B4446" s="210" t="s">
        <v>19674</v>
      </c>
      <c r="C4446" s="211" t="s">
        <v>18406</v>
      </c>
      <c r="D4446" s="211" t="s">
        <v>18406</v>
      </c>
      <c r="E4446" s="211" t="s">
        <v>18407</v>
      </c>
      <c r="F4446" s="211" t="s">
        <v>18407</v>
      </c>
      <c r="G4446" s="211" t="s">
        <v>18408</v>
      </c>
      <c r="H4446" s="212" t="s">
        <v>18409</v>
      </c>
      <c r="I4446" s="213" t="s">
        <v>19675</v>
      </c>
      <c r="J4446" s="201" t="str">
        <f t="shared" si="139"/>
        <v>0857</v>
      </c>
      <c r="K4446" s="209"/>
      <c r="L4446" s="209"/>
      <c r="M4446" s="214"/>
      <c r="N4446" s="209" t="s">
        <v>18765</v>
      </c>
      <c r="O4446" s="215" t="s">
        <v>18766</v>
      </c>
      <c r="P4446" s="215" t="s">
        <v>18767</v>
      </c>
      <c r="Q4446" s="215" t="s">
        <v>18768</v>
      </c>
      <c r="S4446" s="208"/>
    </row>
    <row r="4447" spans="1:20" ht="12">
      <c r="A4447" s="209" t="str">
        <f t="shared" si="138"/>
        <v>3289340011952538431</v>
      </c>
      <c r="B4447" s="210" t="s">
        <v>19676</v>
      </c>
      <c r="C4447" s="211" t="s">
        <v>272</v>
      </c>
      <c r="D4447" s="211" t="s">
        <v>272</v>
      </c>
      <c r="E4447" s="211" t="s">
        <v>271</v>
      </c>
      <c r="F4447" s="211" t="s">
        <v>271</v>
      </c>
      <c r="G4447" s="211" t="s">
        <v>2370</v>
      </c>
      <c r="H4447" s="212" t="s">
        <v>2371</v>
      </c>
      <c r="I4447" s="213" t="s">
        <v>273</v>
      </c>
      <c r="J4447" s="201" t="str">
        <f t="shared" si="139"/>
        <v>0858</v>
      </c>
      <c r="K4447" s="209"/>
      <c r="L4447" s="209"/>
      <c r="M4447" s="214"/>
      <c r="N4447" s="209" t="s">
        <v>18765</v>
      </c>
      <c r="O4447" s="215" t="s">
        <v>18766</v>
      </c>
      <c r="P4447" s="215" t="s">
        <v>18767</v>
      </c>
      <c r="Q4447" s="215" t="s">
        <v>18768</v>
      </c>
      <c r="S4447" s="208"/>
    </row>
    <row r="4448" spans="1:20" ht="12">
      <c r="A4448" s="209" t="str">
        <f t="shared" si="138"/>
        <v>3289340021952538431</v>
      </c>
      <c r="B4448" s="210" t="s">
        <v>19676</v>
      </c>
      <c r="C4448" s="211" t="s">
        <v>272</v>
      </c>
      <c r="D4448" s="211" t="s">
        <v>272</v>
      </c>
      <c r="E4448" s="211" t="s">
        <v>18410</v>
      </c>
      <c r="F4448" s="211" t="s">
        <v>271</v>
      </c>
      <c r="G4448" s="211" t="s">
        <v>2370</v>
      </c>
      <c r="H4448" s="212" t="s">
        <v>2371</v>
      </c>
      <c r="I4448" s="213" t="s">
        <v>273</v>
      </c>
      <c r="J4448" s="201" t="str">
        <f t="shared" si="139"/>
        <v>0858</v>
      </c>
      <c r="K4448" s="209"/>
      <c r="L4448" s="209"/>
      <c r="M4448" s="214"/>
      <c r="N4448" s="209" t="s">
        <v>18765</v>
      </c>
      <c r="O4448" s="215" t="s">
        <v>18766</v>
      </c>
      <c r="P4448" s="215" t="s">
        <v>18767</v>
      </c>
      <c r="Q4448" s="215" t="s">
        <v>18768</v>
      </c>
      <c r="S4448" s="208"/>
    </row>
    <row r="4449" spans="1:20" ht="12">
      <c r="A4449" s="209" t="str">
        <f t="shared" si="138"/>
        <v>##1952538431</v>
      </c>
      <c r="B4449" s="210" t="s">
        <v>19676</v>
      </c>
      <c r="C4449" s="211" t="s">
        <v>272</v>
      </c>
      <c r="D4449" s="211" t="s">
        <v>272</v>
      </c>
      <c r="E4449" s="211" t="s">
        <v>3649</v>
      </c>
      <c r="F4449" s="211" t="s">
        <v>271</v>
      </c>
      <c r="G4449" s="211" t="s">
        <v>2370</v>
      </c>
      <c r="H4449" s="212" t="s">
        <v>2371</v>
      </c>
      <c r="I4449" s="213" t="s">
        <v>273</v>
      </c>
      <c r="J4449" s="201" t="str">
        <f t="shared" si="139"/>
        <v>0858</v>
      </c>
      <c r="K4449" s="209"/>
      <c r="L4449" s="209"/>
      <c r="M4449" s="214"/>
      <c r="N4449" s="209" t="s">
        <v>18765</v>
      </c>
      <c r="O4449" s="215" t="s">
        <v>18766</v>
      </c>
      <c r="P4449" s="215" t="s">
        <v>18767</v>
      </c>
      <c r="Q4449" s="215" t="s">
        <v>18768</v>
      </c>
      <c r="S4449" s="208"/>
    </row>
    <row r="4450" spans="1:20" ht="12">
      <c r="A4450" s="209" t="str">
        <f t="shared" si="138"/>
        <v>3266900011629037163</v>
      </c>
      <c r="B4450" s="210" t="s">
        <v>19677</v>
      </c>
      <c r="C4450" s="211" t="s">
        <v>490</v>
      </c>
      <c r="D4450" s="211" t="s">
        <v>490</v>
      </c>
      <c r="E4450" s="211" t="s">
        <v>489</v>
      </c>
      <c r="F4450" s="211" t="s">
        <v>489</v>
      </c>
      <c r="G4450" s="211" t="s">
        <v>3059</v>
      </c>
      <c r="H4450" s="212" t="s">
        <v>2965</v>
      </c>
      <c r="I4450" s="213" t="s">
        <v>491</v>
      </c>
      <c r="J4450" s="201" t="str">
        <f t="shared" si="139"/>
        <v>0859</v>
      </c>
      <c r="K4450" s="209" t="s">
        <v>18343</v>
      </c>
      <c r="L4450" s="209" t="s">
        <v>13094</v>
      </c>
      <c r="M4450" s="214">
        <v>44098</v>
      </c>
      <c r="N4450" s="209" t="s">
        <v>18765</v>
      </c>
      <c r="O4450" s="215" t="s">
        <v>18766</v>
      </c>
      <c r="P4450" s="215" t="s">
        <v>18767</v>
      </c>
      <c r="Q4450" s="215" t="s">
        <v>18768</v>
      </c>
      <c r="S4450" s="208"/>
    </row>
    <row r="4451" spans="1:20" ht="12">
      <c r="A4451" s="209" t="str">
        <f t="shared" si="138"/>
        <v>3266900021629037163</v>
      </c>
      <c r="B4451" s="210" t="s">
        <v>19677</v>
      </c>
      <c r="C4451" s="211" t="s">
        <v>490</v>
      </c>
      <c r="D4451" s="211" t="s">
        <v>490</v>
      </c>
      <c r="E4451" s="211" t="s">
        <v>18411</v>
      </c>
      <c r="F4451" s="211" t="s">
        <v>489</v>
      </c>
      <c r="G4451" s="211" t="s">
        <v>3059</v>
      </c>
      <c r="H4451" s="212" t="s">
        <v>2965</v>
      </c>
      <c r="I4451" s="213" t="s">
        <v>491</v>
      </c>
      <c r="J4451" s="201" t="str">
        <f t="shared" si="139"/>
        <v>0859</v>
      </c>
      <c r="K4451" s="209" t="s">
        <v>18343</v>
      </c>
      <c r="L4451" s="209" t="s">
        <v>13094</v>
      </c>
      <c r="M4451" s="214">
        <v>44098</v>
      </c>
      <c r="N4451" s="209" t="s">
        <v>18765</v>
      </c>
      <c r="O4451" s="215" t="s">
        <v>18766</v>
      </c>
      <c r="P4451" s="215" t="s">
        <v>18767</v>
      </c>
      <c r="Q4451" s="215" t="s">
        <v>18768</v>
      </c>
      <c r="S4451" s="208"/>
    </row>
    <row r="4452" spans="1:20" ht="12">
      <c r="A4452" s="209" t="str">
        <f t="shared" si="138"/>
        <v>##1629037163</v>
      </c>
      <c r="B4452" s="210" t="s">
        <v>19677</v>
      </c>
      <c r="C4452" s="211" t="s">
        <v>490</v>
      </c>
      <c r="D4452" s="211" t="s">
        <v>490</v>
      </c>
      <c r="E4452" s="211" t="s">
        <v>3649</v>
      </c>
      <c r="F4452" s="211" t="s">
        <v>489</v>
      </c>
      <c r="G4452" s="211" t="s">
        <v>3059</v>
      </c>
      <c r="H4452" s="212" t="s">
        <v>2965</v>
      </c>
      <c r="I4452" s="213" t="s">
        <v>491</v>
      </c>
      <c r="J4452" s="201" t="str">
        <f t="shared" si="139"/>
        <v>0859</v>
      </c>
      <c r="K4452" s="209" t="s">
        <v>18343</v>
      </c>
      <c r="L4452" s="209" t="s">
        <v>13094</v>
      </c>
      <c r="M4452" s="214">
        <v>44098</v>
      </c>
      <c r="N4452" s="209" t="s">
        <v>18765</v>
      </c>
      <c r="O4452" s="215" t="s">
        <v>18766</v>
      </c>
      <c r="P4452" s="215" t="s">
        <v>18767</v>
      </c>
      <c r="Q4452" s="215" t="s">
        <v>18768</v>
      </c>
      <c r="S4452" s="208"/>
    </row>
    <row r="4453" spans="1:20" ht="12">
      <c r="A4453" s="209" t="str">
        <f t="shared" si="138"/>
        <v>1629037163MR1629037163</v>
      </c>
      <c r="B4453" s="210" t="s">
        <v>19677</v>
      </c>
      <c r="C4453" s="211" t="s">
        <v>490</v>
      </c>
      <c r="D4453" s="211" t="s">
        <v>490</v>
      </c>
      <c r="E4453" s="211" t="s">
        <v>18412</v>
      </c>
      <c r="F4453" s="211" t="s">
        <v>489</v>
      </c>
      <c r="G4453" s="211" t="s">
        <v>3059</v>
      </c>
      <c r="H4453" s="212" t="s">
        <v>2965</v>
      </c>
      <c r="I4453" s="213" t="s">
        <v>491</v>
      </c>
      <c r="J4453" s="201" t="str">
        <f t="shared" si="139"/>
        <v>0859</v>
      </c>
      <c r="K4453" s="209" t="s">
        <v>18413</v>
      </c>
      <c r="L4453" s="209" t="s">
        <v>13916</v>
      </c>
      <c r="M4453" s="214">
        <v>44098</v>
      </c>
      <c r="N4453" s="209" t="s">
        <v>18765</v>
      </c>
      <c r="O4453" s="215" t="s">
        <v>18766</v>
      </c>
      <c r="P4453" s="215" t="s">
        <v>18767</v>
      </c>
      <c r="Q4453" s="215" t="s">
        <v>18768</v>
      </c>
      <c r="S4453" s="208"/>
    </row>
    <row r="4454" spans="1:20" ht="12">
      <c r="A4454" s="209" t="str">
        <f t="shared" si="138"/>
        <v>3145625011982920773</v>
      </c>
      <c r="B4454" s="210" t="s">
        <v>19678</v>
      </c>
      <c r="C4454" s="211" t="s">
        <v>1476</v>
      </c>
      <c r="D4454" s="211" t="s">
        <v>1476</v>
      </c>
      <c r="E4454" s="211" t="s">
        <v>1475</v>
      </c>
      <c r="F4454" s="211" t="s">
        <v>1475</v>
      </c>
      <c r="G4454" s="211" t="s">
        <v>2041</v>
      </c>
      <c r="H4454" s="212" t="s">
        <v>3210</v>
      </c>
      <c r="I4454" s="213" t="s">
        <v>1477</v>
      </c>
      <c r="J4454" s="201" t="str">
        <f t="shared" si="139"/>
        <v>0860</v>
      </c>
      <c r="K4454" s="209"/>
      <c r="L4454" s="209"/>
      <c r="M4454" s="214"/>
      <c r="N4454" s="209" t="s">
        <v>18866</v>
      </c>
      <c r="O4454" s="215" t="s">
        <v>18867</v>
      </c>
      <c r="P4454" s="215" t="s">
        <v>18868</v>
      </c>
      <c r="Q4454" s="215" t="s">
        <v>18869</v>
      </c>
      <c r="S4454" s="208"/>
    </row>
    <row r="4455" spans="1:20" ht="15">
      <c r="A4455" s="216" t="str">
        <f t="shared" si="138"/>
        <v>1982920773MR1982920773</v>
      </c>
      <c r="B4455" s="217" t="s">
        <v>19678</v>
      </c>
      <c r="C4455" s="218" t="s">
        <v>1476</v>
      </c>
      <c r="D4455" s="218" t="s">
        <v>1476</v>
      </c>
      <c r="E4455" s="227" t="s">
        <v>23263</v>
      </c>
      <c r="F4455" s="218" t="s">
        <v>1475</v>
      </c>
      <c r="G4455" s="218" t="s">
        <v>2041</v>
      </c>
      <c r="H4455" s="219" t="s">
        <v>3210</v>
      </c>
      <c r="I4455" s="220" t="s">
        <v>1477</v>
      </c>
      <c r="J4455" s="201" t="str">
        <f t="shared" si="139"/>
        <v>0860</v>
      </c>
      <c r="K4455" s="228" t="s">
        <v>23203</v>
      </c>
      <c r="L4455" s="228" t="s">
        <v>23204</v>
      </c>
      <c r="M4455" s="229">
        <v>44813</v>
      </c>
      <c r="N4455" s="216" t="s">
        <v>18866</v>
      </c>
      <c r="O4455" s="222" t="s">
        <v>18867</v>
      </c>
      <c r="P4455" s="222" t="s">
        <v>18868</v>
      </c>
      <c r="Q4455" s="222" t="s">
        <v>18869</v>
      </c>
      <c r="R4455" s="223"/>
      <c r="S4455" s="230"/>
      <c r="T4455" s="223"/>
    </row>
    <row r="4456" spans="1:20" ht="12">
      <c r="A4456" s="209" t="str">
        <f t="shared" si="138"/>
        <v>0848970011992708705</v>
      </c>
      <c r="B4456" s="210" t="s">
        <v>19679</v>
      </c>
      <c r="C4456" s="211" t="s">
        <v>1292</v>
      </c>
      <c r="D4456" s="211" t="s">
        <v>1292</v>
      </c>
      <c r="E4456" s="211" t="s">
        <v>18414</v>
      </c>
      <c r="F4456" s="211" t="s">
        <v>1291</v>
      </c>
      <c r="G4456" s="211" t="s">
        <v>3242</v>
      </c>
      <c r="H4456" s="212" t="s">
        <v>18415</v>
      </c>
      <c r="I4456" s="213" t="s">
        <v>1293</v>
      </c>
      <c r="J4456" s="201" t="str">
        <f t="shared" si="139"/>
        <v>0861</v>
      </c>
      <c r="K4456" s="209"/>
      <c r="L4456" s="209"/>
      <c r="M4456" s="214"/>
      <c r="N4456" s="209" t="s">
        <v>18884</v>
      </c>
      <c r="O4456" s="209" t="s">
        <v>18885</v>
      </c>
      <c r="P4456" s="209" t="s">
        <v>18886</v>
      </c>
      <c r="Q4456" s="209" t="s">
        <v>18887</v>
      </c>
      <c r="S4456" s="208"/>
    </row>
    <row r="4457" spans="1:20" ht="12">
      <c r="A4457" s="209" t="str">
        <f t="shared" si="138"/>
        <v>1364929031992708705</v>
      </c>
      <c r="B4457" s="210" t="s">
        <v>19679</v>
      </c>
      <c r="C4457" s="211" t="s">
        <v>1292</v>
      </c>
      <c r="D4457" s="211" t="s">
        <v>1292</v>
      </c>
      <c r="E4457" s="211" t="s">
        <v>18416</v>
      </c>
      <c r="F4457" s="211" t="s">
        <v>1291</v>
      </c>
      <c r="G4457" s="211" t="s">
        <v>3242</v>
      </c>
      <c r="H4457" s="212" t="s">
        <v>18415</v>
      </c>
      <c r="I4457" s="213" t="s">
        <v>1293</v>
      </c>
      <c r="J4457" s="201" t="str">
        <f t="shared" si="139"/>
        <v>0861</v>
      </c>
      <c r="K4457" s="209" t="s">
        <v>14592</v>
      </c>
      <c r="L4457" s="209"/>
      <c r="M4457" s="214"/>
      <c r="N4457" s="209" t="s">
        <v>18884</v>
      </c>
      <c r="O4457" s="209" t="s">
        <v>18885</v>
      </c>
      <c r="P4457" s="209" t="s">
        <v>18886</v>
      </c>
      <c r="Q4457" s="209" t="s">
        <v>18887</v>
      </c>
      <c r="S4457" s="257"/>
      <c r="T4457" s="257"/>
    </row>
    <row r="4458" spans="1:20" ht="12">
      <c r="A4458" s="209" t="str">
        <f t="shared" si="138"/>
        <v>1364929091265648513</v>
      </c>
      <c r="B4458" s="210" t="s">
        <v>19679</v>
      </c>
      <c r="C4458" s="211" t="s">
        <v>3469</v>
      </c>
      <c r="D4458" s="211" t="s">
        <v>1292</v>
      </c>
      <c r="E4458" s="211" t="s">
        <v>1291</v>
      </c>
      <c r="F4458" s="211" t="s">
        <v>1291</v>
      </c>
      <c r="G4458" s="211" t="s">
        <v>3242</v>
      </c>
      <c r="H4458" s="212" t="s">
        <v>18415</v>
      </c>
      <c r="I4458" s="213" t="s">
        <v>1293</v>
      </c>
      <c r="J4458" s="201" t="str">
        <f t="shared" si="139"/>
        <v>0861</v>
      </c>
      <c r="K4458" s="209"/>
      <c r="L4458" s="209"/>
      <c r="M4458" s="214"/>
      <c r="N4458" s="209" t="s">
        <v>18884</v>
      </c>
      <c r="O4458" s="209" t="s">
        <v>18885</v>
      </c>
      <c r="P4458" s="209" t="s">
        <v>18886</v>
      </c>
      <c r="Q4458" s="209" t="s">
        <v>18887</v>
      </c>
      <c r="S4458" s="257"/>
      <c r="T4458" s="257"/>
    </row>
    <row r="4459" spans="1:20" ht="12">
      <c r="A4459" s="209" t="str">
        <f t="shared" si="138"/>
        <v>1364929091992708705</v>
      </c>
      <c r="B4459" s="210" t="s">
        <v>19679</v>
      </c>
      <c r="C4459" s="211" t="s">
        <v>1292</v>
      </c>
      <c r="D4459" s="211" t="s">
        <v>1292</v>
      </c>
      <c r="E4459" s="211" t="s">
        <v>1291</v>
      </c>
      <c r="F4459" s="211" t="s">
        <v>1291</v>
      </c>
      <c r="G4459" s="211" t="s">
        <v>3242</v>
      </c>
      <c r="H4459" s="212" t="s">
        <v>18415</v>
      </c>
      <c r="I4459" s="213" t="s">
        <v>1293</v>
      </c>
      <c r="J4459" s="201" t="str">
        <f t="shared" si="139"/>
        <v>0861</v>
      </c>
      <c r="K4459" s="209"/>
      <c r="L4459" s="209"/>
      <c r="M4459" s="214"/>
      <c r="N4459" s="209" t="s">
        <v>18884</v>
      </c>
      <c r="O4459" s="209" t="s">
        <v>18885</v>
      </c>
      <c r="P4459" s="209" t="s">
        <v>18886</v>
      </c>
      <c r="Q4459" s="209" t="s">
        <v>18887</v>
      </c>
      <c r="S4459" s="257"/>
      <c r="T4459" s="257"/>
    </row>
    <row r="4460" spans="1:20" ht="12">
      <c r="A4460" s="209" t="str">
        <f t="shared" si="138"/>
        <v>1364929111992708705</v>
      </c>
      <c r="B4460" s="210" t="s">
        <v>19679</v>
      </c>
      <c r="C4460" s="211" t="s">
        <v>1292</v>
      </c>
      <c r="D4460" s="211" t="s">
        <v>1292</v>
      </c>
      <c r="E4460" s="211" t="s">
        <v>18417</v>
      </c>
      <c r="F4460" s="211" t="s">
        <v>1291</v>
      </c>
      <c r="G4460" s="211" t="s">
        <v>3242</v>
      </c>
      <c r="H4460" s="212" t="s">
        <v>18415</v>
      </c>
      <c r="I4460" s="213" t="s">
        <v>1293</v>
      </c>
      <c r="J4460" s="201" t="str">
        <f t="shared" si="139"/>
        <v>0861</v>
      </c>
      <c r="K4460" s="209"/>
      <c r="L4460" s="209"/>
      <c r="M4460" s="214"/>
      <c r="N4460" s="209" t="s">
        <v>18884</v>
      </c>
      <c r="O4460" s="209" t="s">
        <v>18885</v>
      </c>
      <c r="P4460" s="209" t="s">
        <v>18886</v>
      </c>
      <c r="Q4460" s="209" t="s">
        <v>18887</v>
      </c>
      <c r="S4460" s="257"/>
      <c r="T4460" s="257"/>
    </row>
    <row r="4461" spans="1:20" ht="12">
      <c r="A4461" s="209" t="str">
        <f t="shared" si="138"/>
        <v>3319410011427390574</v>
      </c>
      <c r="B4461" s="210" t="s">
        <v>19680</v>
      </c>
      <c r="C4461" s="211" t="s">
        <v>18418</v>
      </c>
      <c r="D4461" s="211" t="s">
        <v>18418</v>
      </c>
      <c r="E4461" s="211" t="s">
        <v>18419</v>
      </c>
      <c r="F4461" s="211" t="s">
        <v>18419</v>
      </c>
      <c r="G4461" s="211" t="s">
        <v>18420</v>
      </c>
      <c r="H4461" s="212" t="s">
        <v>18421</v>
      </c>
      <c r="I4461" s="213" t="s">
        <v>19681</v>
      </c>
      <c r="J4461" s="201" t="str">
        <f t="shared" si="139"/>
        <v>0862</v>
      </c>
      <c r="K4461" s="209"/>
      <c r="L4461" s="209"/>
      <c r="M4461" s="214"/>
      <c r="N4461" s="209" t="s">
        <v>18765</v>
      </c>
      <c r="O4461" s="215" t="s">
        <v>18766</v>
      </c>
      <c r="P4461" s="215" t="s">
        <v>18767</v>
      </c>
      <c r="Q4461" s="215" t="s">
        <v>18768</v>
      </c>
      <c r="S4461" s="257"/>
      <c r="T4461" s="257"/>
    </row>
    <row r="4462" spans="1:20" ht="12">
      <c r="A4462" s="209" t="str">
        <f t="shared" si="138"/>
        <v>3319410021427390574</v>
      </c>
      <c r="B4462" s="210" t="s">
        <v>19680</v>
      </c>
      <c r="C4462" s="211" t="s">
        <v>18418</v>
      </c>
      <c r="D4462" s="211" t="s">
        <v>18418</v>
      </c>
      <c r="E4462" s="211" t="s">
        <v>18422</v>
      </c>
      <c r="F4462" s="211" t="s">
        <v>18419</v>
      </c>
      <c r="G4462" s="211" t="s">
        <v>18420</v>
      </c>
      <c r="H4462" s="212" t="s">
        <v>18421</v>
      </c>
      <c r="I4462" s="213" t="s">
        <v>19681</v>
      </c>
      <c r="J4462" s="201" t="str">
        <f t="shared" si="139"/>
        <v>0862</v>
      </c>
      <c r="K4462" s="209"/>
      <c r="L4462" s="209"/>
      <c r="M4462" s="214"/>
      <c r="N4462" s="209" t="s">
        <v>18765</v>
      </c>
      <c r="O4462" s="215" t="s">
        <v>18766</v>
      </c>
      <c r="P4462" s="215" t="s">
        <v>18767</v>
      </c>
      <c r="Q4462" s="215" t="s">
        <v>18768</v>
      </c>
      <c r="S4462" s="208"/>
    </row>
    <row r="4463" spans="1:20" ht="12">
      <c r="A4463" s="209" t="str">
        <f t="shared" si="138"/>
        <v>##1427390574</v>
      </c>
      <c r="B4463" s="210" t="s">
        <v>19680</v>
      </c>
      <c r="C4463" s="211" t="s">
        <v>18418</v>
      </c>
      <c r="D4463" s="211" t="s">
        <v>18418</v>
      </c>
      <c r="E4463" s="211" t="s">
        <v>3649</v>
      </c>
      <c r="F4463" s="211" t="s">
        <v>18419</v>
      </c>
      <c r="G4463" s="211" t="s">
        <v>18420</v>
      </c>
      <c r="H4463" s="212" t="s">
        <v>18421</v>
      </c>
      <c r="I4463" s="213" t="s">
        <v>19681</v>
      </c>
      <c r="J4463" s="201" t="str">
        <f t="shared" si="139"/>
        <v>0862</v>
      </c>
      <c r="K4463" s="209"/>
      <c r="L4463" s="209"/>
      <c r="M4463" s="214"/>
      <c r="N4463" s="209" t="s">
        <v>18765</v>
      </c>
      <c r="O4463" s="215" t="s">
        <v>18766</v>
      </c>
      <c r="P4463" s="215" t="s">
        <v>18767</v>
      </c>
      <c r="Q4463" s="215" t="s">
        <v>18768</v>
      </c>
      <c r="S4463" s="208"/>
    </row>
    <row r="4464" spans="1:20" ht="12">
      <c r="A4464" s="209" t="str">
        <f t="shared" si="138"/>
        <v>3126666011295097624</v>
      </c>
      <c r="B4464" s="210" t="s">
        <v>19682</v>
      </c>
      <c r="C4464" s="211" t="s">
        <v>18423</v>
      </c>
      <c r="D4464" s="211" t="s">
        <v>18423</v>
      </c>
      <c r="E4464" s="211" t="s">
        <v>18424</v>
      </c>
      <c r="F4464" s="211" t="s">
        <v>18424</v>
      </c>
      <c r="G4464" s="211" t="s">
        <v>18425</v>
      </c>
      <c r="H4464" s="212" t="s">
        <v>18426</v>
      </c>
      <c r="I4464" s="213" t="s">
        <v>19683</v>
      </c>
      <c r="J4464" s="201" t="str">
        <f t="shared" si="139"/>
        <v>0863</v>
      </c>
      <c r="K4464" s="209"/>
      <c r="L4464" s="209"/>
      <c r="M4464" s="214"/>
      <c r="N4464" s="209" t="s">
        <v>18884</v>
      </c>
      <c r="O4464" s="215" t="s">
        <v>18885</v>
      </c>
      <c r="P4464" s="215" t="s">
        <v>18886</v>
      </c>
      <c r="Q4464" s="215" t="s">
        <v>18887</v>
      </c>
      <c r="S4464" s="208"/>
    </row>
    <row r="4465" spans="1:20" ht="12">
      <c r="A4465" s="209" t="str">
        <f t="shared" si="138"/>
        <v>3126666021295097624</v>
      </c>
      <c r="B4465" s="210" t="s">
        <v>19682</v>
      </c>
      <c r="C4465" s="211" t="s">
        <v>18423</v>
      </c>
      <c r="D4465" s="211" t="s">
        <v>18423</v>
      </c>
      <c r="E4465" s="211" t="s">
        <v>18427</v>
      </c>
      <c r="F4465" s="211" t="s">
        <v>18424</v>
      </c>
      <c r="G4465" s="211" t="s">
        <v>18425</v>
      </c>
      <c r="H4465" s="212" t="s">
        <v>18426</v>
      </c>
      <c r="I4465" s="213" t="s">
        <v>19683</v>
      </c>
      <c r="J4465" s="201" t="str">
        <f t="shared" si="139"/>
        <v>0863</v>
      </c>
      <c r="K4465" s="209"/>
      <c r="L4465" s="209"/>
      <c r="M4465" s="214"/>
      <c r="N4465" s="209" t="s">
        <v>18884</v>
      </c>
      <c r="O4465" s="215" t="s">
        <v>18885</v>
      </c>
      <c r="P4465" s="215" t="s">
        <v>18886</v>
      </c>
      <c r="Q4465" s="215" t="s">
        <v>18887</v>
      </c>
      <c r="S4465" s="208"/>
    </row>
    <row r="4466" spans="1:20" ht="12">
      <c r="A4466" s="209" t="str">
        <f t="shared" si="138"/>
        <v>##1295097624</v>
      </c>
      <c r="B4466" s="210" t="s">
        <v>19682</v>
      </c>
      <c r="C4466" s="211" t="s">
        <v>18423</v>
      </c>
      <c r="D4466" s="211" t="s">
        <v>18423</v>
      </c>
      <c r="E4466" s="211" t="s">
        <v>3649</v>
      </c>
      <c r="F4466" s="211" t="s">
        <v>18424</v>
      </c>
      <c r="G4466" s="211" t="s">
        <v>18425</v>
      </c>
      <c r="H4466" s="212" t="s">
        <v>18426</v>
      </c>
      <c r="I4466" s="213" t="s">
        <v>19683</v>
      </c>
      <c r="J4466" s="201" t="str">
        <f t="shared" si="139"/>
        <v>0863</v>
      </c>
      <c r="K4466" s="209"/>
      <c r="L4466" s="209"/>
      <c r="M4466" s="214"/>
      <c r="N4466" s="209" t="s">
        <v>18884</v>
      </c>
      <c r="O4466" s="215" t="s">
        <v>18885</v>
      </c>
      <c r="P4466" s="215" t="s">
        <v>18886</v>
      </c>
      <c r="Q4466" s="215" t="s">
        <v>18887</v>
      </c>
      <c r="S4466" s="208"/>
    </row>
    <row r="4467" spans="1:20" ht="12">
      <c r="A4467" s="209" t="str">
        <f t="shared" si="138"/>
        <v>BHO7442524B1295097624</v>
      </c>
      <c r="B4467" s="210" t="s">
        <v>19682</v>
      </c>
      <c r="C4467" s="211" t="s">
        <v>18423</v>
      </c>
      <c r="D4467" s="211" t="s">
        <v>18423</v>
      </c>
      <c r="E4467" s="211" t="s">
        <v>18428</v>
      </c>
      <c r="F4467" s="211" t="s">
        <v>18424</v>
      </c>
      <c r="G4467" s="211" t="s">
        <v>18425</v>
      </c>
      <c r="H4467" s="212" t="s">
        <v>18426</v>
      </c>
      <c r="I4467" s="213" t="s">
        <v>19683</v>
      </c>
      <c r="J4467" s="201" t="str">
        <f t="shared" si="139"/>
        <v>0863</v>
      </c>
      <c r="K4467" s="209"/>
      <c r="L4467" s="209"/>
      <c r="M4467" s="214"/>
      <c r="N4467" s="209" t="s">
        <v>18884</v>
      </c>
      <c r="O4467" s="215" t="s">
        <v>18885</v>
      </c>
      <c r="P4467" s="215" t="s">
        <v>18886</v>
      </c>
      <c r="Q4467" s="215" t="s">
        <v>18887</v>
      </c>
      <c r="S4467" s="208"/>
    </row>
    <row r="4468" spans="1:20" ht="12">
      <c r="A4468" s="209" t="str">
        <f t="shared" si="138"/>
        <v>3143000011134401466</v>
      </c>
      <c r="B4468" s="210" t="s">
        <v>19684</v>
      </c>
      <c r="C4468" s="211" t="s">
        <v>1241</v>
      </c>
      <c r="D4468" s="211" t="s">
        <v>1241</v>
      </c>
      <c r="E4468" s="211" t="s">
        <v>1240</v>
      </c>
      <c r="F4468" s="211" t="s">
        <v>1240</v>
      </c>
      <c r="G4468" s="211" t="s">
        <v>18429</v>
      </c>
      <c r="H4468" s="212" t="s">
        <v>2564</v>
      </c>
      <c r="I4468" s="213" t="s">
        <v>1242</v>
      </c>
      <c r="J4468" s="201" t="str">
        <f t="shared" si="139"/>
        <v>0865</v>
      </c>
      <c r="K4468" s="209"/>
      <c r="L4468" s="209"/>
      <c r="M4468" s="214"/>
      <c r="N4468" s="209" t="s">
        <v>18884</v>
      </c>
      <c r="O4468" s="215" t="s">
        <v>18885</v>
      </c>
      <c r="P4468" s="215" t="s">
        <v>18886</v>
      </c>
      <c r="Q4468" s="215" t="s">
        <v>18887</v>
      </c>
      <c r="S4468" s="208"/>
    </row>
    <row r="4469" spans="1:20" ht="12">
      <c r="A4469" s="209" t="str">
        <f t="shared" si="138"/>
        <v>3151094011063728855</v>
      </c>
      <c r="B4469" s="210" t="s">
        <v>19685</v>
      </c>
      <c r="C4469" s="211" t="s">
        <v>18430</v>
      </c>
      <c r="D4469" s="211" t="s">
        <v>18430</v>
      </c>
      <c r="E4469" s="211" t="s">
        <v>18431</v>
      </c>
      <c r="F4469" s="211" t="s">
        <v>18431</v>
      </c>
      <c r="G4469" s="211" t="s">
        <v>18432</v>
      </c>
      <c r="H4469" s="212" t="s">
        <v>18433</v>
      </c>
      <c r="I4469" s="213" t="s">
        <v>19686</v>
      </c>
      <c r="J4469" s="201" t="str">
        <f t="shared" si="139"/>
        <v>0866</v>
      </c>
      <c r="K4469" s="209"/>
      <c r="L4469" s="209"/>
      <c r="M4469" s="214"/>
      <c r="N4469" s="209" t="s">
        <v>18905</v>
      </c>
      <c r="O4469" s="215" t="s">
        <v>18906</v>
      </c>
      <c r="P4469" s="215" t="s">
        <v>18812</v>
      </c>
      <c r="Q4469" s="215" t="s">
        <v>18813</v>
      </c>
      <c r="S4469" s="208"/>
    </row>
    <row r="4470" spans="1:20" ht="12">
      <c r="A4470" s="209" t="str">
        <f t="shared" si="138"/>
        <v>3154726011962786608</v>
      </c>
      <c r="B4470" s="210" t="s">
        <v>19687</v>
      </c>
      <c r="C4470" s="211" t="s">
        <v>1250</v>
      </c>
      <c r="D4470" s="211" t="s">
        <v>1250</v>
      </c>
      <c r="E4470" s="211" t="s">
        <v>1249</v>
      </c>
      <c r="F4470" s="211" t="s">
        <v>1249</v>
      </c>
      <c r="G4470" s="211" t="s">
        <v>3222</v>
      </c>
      <c r="H4470" s="212" t="s">
        <v>3363</v>
      </c>
      <c r="I4470" s="213" t="s">
        <v>1251</v>
      </c>
      <c r="J4470" s="201" t="str">
        <f t="shared" si="139"/>
        <v>0867</v>
      </c>
      <c r="K4470" s="209"/>
      <c r="L4470" s="209"/>
      <c r="M4470" s="214"/>
      <c r="N4470" s="209" t="s">
        <v>18884</v>
      </c>
      <c r="O4470" s="215" t="s">
        <v>18885</v>
      </c>
      <c r="P4470" s="215" t="s">
        <v>18886</v>
      </c>
      <c r="Q4470" s="215" t="s">
        <v>18887</v>
      </c>
      <c r="S4470" s="208"/>
    </row>
    <row r="4471" spans="1:20" ht="12">
      <c r="A4471" s="209" t="str">
        <f t="shared" si="138"/>
        <v>1978074011609053974</v>
      </c>
      <c r="B4471" s="210" t="s">
        <v>19688</v>
      </c>
      <c r="C4471" s="211" t="s">
        <v>18434</v>
      </c>
      <c r="D4471" s="211" t="s">
        <v>18434</v>
      </c>
      <c r="E4471" s="211" t="s">
        <v>18435</v>
      </c>
      <c r="F4471" s="211" t="s">
        <v>18435</v>
      </c>
      <c r="G4471" s="211" t="s">
        <v>18436</v>
      </c>
      <c r="H4471" s="212" t="s">
        <v>18437</v>
      </c>
      <c r="I4471" s="213" t="s">
        <v>19689</v>
      </c>
      <c r="J4471" s="201" t="str">
        <f t="shared" si="139"/>
        <v>0870</v>
      </c>
      <c r="K4471" s="209"/>
      <c r="L4471" s="209"/>
      <c r="M4471" s="214"/>
      <c r="N4471" s="209" t="s">
        <v>18765</v>
      </c>
      <c r="O4471" s="215" t="s">
        <v>18766</v>
      </c>
      <c r="P4471" s="215" t="s">
        <v>18767</v>
      </c>
      <c r="Q4471" s="215" t="s">
        <v>18768</v>
      </c>
      <c r="S4471" s="208"/>
    </row>
    <row r="4472" spans="1:20" ht="12">
      <c r="A4472" s="209" t="str">
        <f t="shared" si="138"/>
        <v>1978074021609053974</v>
      </c>
      <c r="B4472" s="210" t="s">
        <v>19688</v>
      </c>
      <c r="C4472" s="211" t="s">
        <v>18434</v>
      </c>
      <c r="D4472" s="211" t="s">
        <v>18434</v>
      </c>
      <c r="E4472" s="211" t="s">
        <v>18438</v>
      </c>
      <c r="F4472" s="211" t="s">
        <v>18435</v>
      </c>
      <c r="G4472" s="211" t="s">
        <v>18436</v>
      </c>
      <c r="H4472" s="212" t="s">
        <v>18437</v>
      </c>
      <c r="I4472" s="213" t="s">
        <v>19689</v>
      </c>
      <c r="J4472" s="201" t="str">
        <f t="shared" si="139"/>
        <v>0870</v>
      </c>
      <c r="K4472" s="209"/>
      <c r="L4472" s="209"/>
      <c r="M4472" s="214"/>
      <c r="N4472" s="209" t="s">
        <v>18765</v>
      </c>
      <c r="O4472" s="215" t="s">
        <v>18766</v>
      </c>
      <c r="P4472" s="215" t="s">
        <v>18767</v>
      </c>
      <c r="Q4472" s="215" t="s">
        <v>18768</v>
      </c>
      <c r="S4472" s="208"/>
    </row>
    <row r="4473" spans="1:20" ht="12">
      <c r="A4473" s="209" t="str">
        <f t="shared" si="138"/>
        <v>1978074031609053974</v>
      </c>
      <c r="B4473" s="210" t="s">
        <v>19688</v>
      </c>
      <c r="C4473" s="211" t="s">
        <v>18434</v>
      </c>
      <c r="D4473" s="211" t="s">
        <v>18434</v>
      </c>
      <c r="E4473" s="211" t="s">
        <v>18439</v>
      </c>
      <c r="F4473" s="211" t="s">
        <v>18435</v>
      </c>
      <c r="G4473" s="211" t="s">
        <v>18436</v>
      </c>
      <c r="H4473" s="212" t="s">
        <v>18437</v>
      </c>
      <c r="I4473" s="213" t="s">
        <v>19689</v>
      </c>
      <c r="J4473" s="201" t="str">
        <f t="shared" si="139"/>
        <v>0870</v>
      </c>
      <c r="K4473" s="209"/>
      <c r="L4473" s="209"/>
      <c r="M4473" s="214"/>
      <c r="N4473" s="209" t="s">
        <v>18765</v>
      </c>
      <c r="O4473" s="215" t="s">
        <v>18766</v>
      </c>
      <c r="P4473" s="215" t="s">
        <v>18767</v>
      </c>
      <c r="Q4473" s="215" t="s">
        <v>18768</v>
      </c>
      <c r="S4473" s="208"/>
    </row>
    <row r="4474" spans="1:20" ht="12">
      <c r="A4474" s="209" t="str">
        <f t="shared" si="138"/>
        <v>6A-013728251609053974</v>
      </c>
      <c r="B4474" s="210" t="s">
        <v>19688</v>
      </c>
      <c r="C4474" s="211" t="s">
        <v>18434</v>
      </c>
      <c r="D4474" s="211" t="s">
        <v>18434</v>
      </c>
      <c r="E4474" s="211" t="s">
        <v>18440</v>
      </c>
      <c r="F4474" s="211" t="s">
        <v>18435</v>
      </c>
      <c r="G4474" s="211" t="s">
        <v>18436</v>
      </c>
      <c r="H4474" s="212" t="s">
        <v>18437</v>
      </c>
      <c r="I4474" s="213" t="s">
        <v>19689</v>
      </c>
      <c r="J4474" s="201" t="str">
        <f t="shared" si="139"/>
        <v>0870</v>
      </c>
      <c r="K4474" s="209"/>
      <c r="L4474" s="209"/>
      <c r="M4474" s="214"/>
      <c r="N4474" s="209" t="s">
        <v>18765</v>
      </c>
      <c r="O4474" s="215" t="s">
        <v>18766</v>
      </c>
      <c r="P4474" s="215" t="s">
        <v>18767</v>
      </c>
      <c r="Q4474" s="215" t="s">
        <v>18768</v>
      </c>
      <c r="S4474" s="208"/>
    </row>
    <row r="4475" spans="1:20" ht="12">
      <c r="A4475" s="209" t="str">
        <f t="shared" si="138"/>
        <v>3330862011578809505</v>
      </c>
      <c r="B4475" s="210" t="s">
        <v>19690</v>
      </c>
      <c r="C4475" s="211" t="s">
        <v>1370</v>
      </c>
      <c r="D4475" s="211" t="s">
        <v>1370</v>
      </c>
      <c r="E4475" s="211" t="s">
        <v>1369</v>
      </c>
      <c r="F4475" s="211" t="s">
        <v>1369</v>
      </c>
      <c r="G4475" s="211" t="s">
        <v>3259</v>
      </c>
      <c r="H4475" s="212" t="s">
        <v>3364</v>
      </c>
      <c r="I4475" s="213" t="s">
        <v>1371</v>
      </c>
      <c r="J4475" s="201" t="str">
        <f t="shared" si="139"/>
        <v>0872</v>
      </c>
      <c r="K4475" s="209"/>
      <c r="L4475" s="209"/>
      <c r="M4475" s="214"/>
      <c r="N4475" s="209" t="s">
        <v>18884</v>
      </c>
      <c r="O4475" s="215" t="s">
        <v>18885</v>
      </c>
      <c r="P4475" s="215" t="s">
        <v>18886</v>
      </c>
      <c r="Q4475" s="215" t="s">
        <v>18887</v>
      </c>
      <c r="S4475" s="208"/>
    </row>
    <row r="4476" spans="1:20" ht="12">
      <c r="A4476" s="209" t="str">
        <f t="shared" si="138"/>
        <v>0942351011023069697</v>
      </c>
      <c r="B4476" s="210" t="s">
        <v>19691</v>
      </c>
      <c r="C4476" s="211" t="s">
        <v>299</v>
      </c>
      <c r="D4476" s="211" t="s">
        <v>299</v>
      </c>
      <c r="E4476" s="211" t="s">
        <v>18441</v>
      </c>
      <c r="F4476" s="211" t="s">
        <v>298</v>
      </c>
      <c r="G4476" s="211" t="s">
        <v>3025</v>
      </c>
      <c r="H4476" s="212" t="s">
        <v>3114</v>
      </c>
      <c r="I4476" s="213" t="s">
        <v>300</v>
      </c>
      <c r="J4476" s="201" t="str">
        <f t="shared" si="139"/>
        <v>0873</v>
      </c>
      <c r="K4476" s="209"/>
      <c r="L4476" s="209"/>
      <c r="M4476" s="214"/>
      <c r="N4476" s="209" t="s">
        <v>18765</v>
      </c>
      <c r="O4476" s="215" t="s">
        <v>18766</v>
      </c>
      <c r="P4476" s="215" t="s">
        <v>18812</v>
      </c>
      <c r="Q4476" s="215" t="s">
        <v>18813</v>
      </c>
      <c r="S4476" s="208"/>
    </row>
    <row r="4477" spans="1:20" ht="12">
      <c r="A4477" s="209" t="str">
        <f t="shared" si="138"/>
        <v>0942351021023069697</v>
      </c>
      <c r="B4477" s="210" t="s">
        <v>19691</v>
      </c>
      <c r="C4477" s="211" t="s">
        <v>299</v>
      </c>
      <c r="D4477" s="211" t="s">
        <v>299</v>
      </c>
      <c r="E4477" s="211" t="s">
        <v>298</v>
      </c>
      <c r="F4477" s="211" t="s">
        <v>298</v>
      </c>
      <c r="G4477" s="211" t="s">
        <v>3025</v>
      </c>
      <c r="H4477" s="212" t="s">
        <v>3114</v>
      </c>
      <c r="I4477" s="213" t="s">
        <v>300</v>
      </c>
      <c r="J4477" s="201" t="str">
        <f t="shared" si="139"/>
        <v>0873</v>
      </c>
      <c r="K4477" s="209"/>
      <c r="L4477" s="209"/>
      <c r="M4477" s="214"/>
      <c r="N4477" s="209" t="s">
        <v>18765</v>
      </c>
      <c r="O4477" s="215" t="s">
        <v>18766</v>
      </c>
      <c r="P4477" s="215" t="s">
        <v>18812</v>
      </c>
      <c r="Q4477" s="215" t="s">
        <v>18813</v>
      </c>
      <c r="S4477" s="208"/>
    </row>
    <row r="4478" spans="1:20" ht="12">
      <c r="A4478" s="249" t="str">
        <f t="shared" si="138"/>
        <v>3348013011063844306</v>
      </c>
      <c r="B4478" s="250" t="s">
        <v>19692</v>
      </c>
      <c r="C4478" s="251" t="s">
        <v>478</v>
      </c>
      <c r="D4478" s="251" t="s">
        <v>478</v>
      </c>
      <c r="E4478" s="251" t="s">
        <v>477</v>
      </c>
      <c r="F4478" s="251" t="s">
        <v>477</v>
      </c>
      <c r="G4478" s="251" t="s">
        <v>3055</v>
      </c>
      <c r="H4478" s="252" t="s">
        <v>3117</v>
      </c>
      <c r="I4478" s="253" t="s">
        <v>479</v>
      </c>
      <c r="J4478" s="254" t="str">
        <f t="shared" si="139"/>
        <v>0874</v>
      </c>
      <c r="K4478" s="249"/>
      <c r="L4478" s="249"/>
      <c r="M4478" s="255"/>
      <c r="N4478" s="249" t="s">
        <v>18765</v>
      </c>
      <c r="O4478" s="256" t="s">
        <v>18766</v>
      </c>
      <c r="P4478" s="256" t="s">
        <v>18800</v>
      </c>
      <c r="Q4478" s="256" t="s">
        <v>18801</v>
      </c>
      <c r="R4478" s="246"/>
      <c r="S4478" s="246"/>
      <c r="T4478" s="246"/>
    </row>
    <row r="4479" spans="1:20" ht="12">
      <c r="A4479" s="249" t="str">
        <f t="shared" si="138"/>
        <v>3348013021063844306</v>
      </c>
      <c r="B4479" s="250" t="s">
        <v>19692</v>
      </c>
      <c r="C4479" s="251" t="s">
        <v>478</v>
      </c>
      <c r="D4479" s="251" t="s">
        <v>478</v>
      </c>
      <c r="E4479" s="251" t="s">
        <v>18442</v>
      </c>
      <c r="F4479" s="251" t="s">
        <v>477</v>
      </c>
      <c r="G4479" s="251" t="s">
        <v>3055</v>
      </c>
      <c r="H4479" s="252" t="s">
        <v>3117</v>
      </c>
      <c r="I4479" s="253" t="s">
        <v>479</v>
      </c>
      <c r="J4479" s="254" t="str">
        <f t="shared" si="139"/>
        <v>0874</v>
      </c>
      <c r="K4479" s="249"/>
      <c r="L4479" s="249"/>
      <c r="M4479" s="255"/>
      <c r="N4479" s="249" t="s">
        <v>18765</v>
      </c>
      <c r="O4479" s="256" t="s">
        <v>18766</v>
      </c>
      <c r="P4479" s="256" t="s">
        <v>18800</v>
      </c>
      <c r="Q4479" s="256" t="s">
        <v>18801</v>
      </c>
      <c r="R4479" s="246"/>
      <c r="S4479" s="246"/>
      <c r="T4479" s="246"/>
    </row>
    <row r="4480" spans="1:20" ht="12">
      <c r="A4480" s="209" t="str">
        <f t="shared" si="138"/>
        <v>1881864011023062957</v>
      </c>
      <c r="B4480" s="210" t="s">
        <v>19693</v>
      </c>
      <c r="C4480" s="211" t="s">
        <v>18443</v>
      </c>
      <c r="D4480" s="211" t="s">
        <v>1578</v>
      </c>
      <c r="E4480" s="211" t="s">
        <v>18444</v>
      </c>
      <c r="F4480" s="211" t="s">
        <v>1577</v>
      </c>
      <c r="G4480" s="211" t="s">
        <v>3056</v>
      </c>
      <c r="H4480" s="212" t="s">
        <v>18445</v>
      </c>
      <c r="I4480" s="213" t="s">
        <v>1579</v>
      </c>
      <c r="J4480" s="201" t="str">
        <f t="shared" si="139"/>
        <v>0875</v>
      </c>
      <c r="K4480" s="209"/>
      <c r="L4480" s="209"/>
      <c r="M4480" s="214"/>
      <c r="N4480" s="209" t="s">
        <v>18866</v>
      </c>
      <c r="O4480" s="215" t="s">
        <v>18867</v>
      </c>
      <c r="P4480" s="215" t="s">
        <v>18868</v>
      </c>
      <c r="Q4480" s="215" t="s">
        <v>18869</v>
      </c>
      <c r="S4480" s="208"/>
    </row>
    <row r="4481" spans="1:17" s="208" customFormat="1" ht="12">
      <c r="A4481" s="209" t="str">
        <f t="shared" si="138"/>
        <v>3342248011750713012</v>
      </c>
      <c r="B4481" s="210" t="s">
        <v>19693</v>
      </c>
      <c r="C4481" s="211" t="s">
        <v>1578</v>
      </c>
      <c r="D4481" s="211" t="s">
        <v>1578</v>
      </c>
      <c r="E4481" s="211" t="s">
        <v>18446</v>
      </c>
      <c r="F4481" s="211" t="s">
        <v>1577</v>
      </c>
      <c r="G4481" s="211" t="s">
        <v>3056</v>
      </c>
      <c r="H4481" s="212" t="s">
        <v>18445</v>
      </c>
      <c r="I4481" s="213" t="s">
        <v>1579</v>
      </c>
      <c r="J4481" s="201" t="str">
        <f t="shared" si="139"/>
        <v>0875</v>
      </c>
      <c r="K4481" s="209"/>
      <c r="L4481" s="209"/>
      <c r="M4481" s="214"/>
      <c r="N4481" s="209" t="s">
        <v>18866</v>
      </c>
      <c r="O4481" s="215" t="s">
        <v>18867</v>
      </c>
      <c r="P4481" s="215" t="s">
        <v>18868</v>
      </c>
      <c r="Q4481" s="215" t="s">
        <v>18869</v>
      </c>
    </row>
    <row r="4482" spans="1:17" s="208" customFormat="1" ht="12">
      <c r="A4482" s="209" t="str">
        <f t="shared" si="138"/>
        <v>3342248021750713012</v>
      </c>
      <c r="B4482" s="210" t="s">
        <v>19693</v>
      </c>
      <c r="C4482" s="211" t="s">
        <v>1578</v>
      </c>
      <c r="D4482" s="211" t="s">
        <v>1578</v>
      </c>
      <c r="E4482" s="211" t="s">
        <v>18447</v>
      </c>
      <c r="F4482" s="211" t="s">
        <v>1577</v>
      </c>
      <c r="G4482" s="211" t="s">
        <v>3056</v>
      </c>
      <c r="H4482" s="212" t="s">
        <v>18445</v>
      </c>
      <c r="I4482" s="213" t="s">
        <v>1579</v>
      </c>
      <c r="J4482" s="201" t="str">
        <f t="shared" si="139"/>
        <v>0875</v>
      </c>
      <c r="K4482" s="209"/>
      <c r="L4482" s="209"/>
      <c r="M4482" s="214"/>
      <c r="N4482" s="209" t="s">
        <v>18866</v>
      </c>
      <c r="O4482" s="215" t="s">
        <v>18867</v>
      </c>
      <c r="P4482" s="215" t="s">
        <v>18868</v>
      </c>
      <c r="Q4482" s="215" t="s">
        <v>18869</v>
      </c>
    </row>
    <row r="4483" spans="1:17" s="208" customFormat="1" ht="12">
      <c r="A4483" s="209" t="str">
        <f t="shared" ref="A4483:A4546" si="140">E4483&amp;C4483</f>
        <v>3342248031750713012</v>
      </c>
      <c r="B4483" s="210" t="s">
        <v>19693</v>
      </c>
      <c r="C4483" s="211" t="s">
        <v>1578</v>
      </c>
      <c r="D4483" s="211" t="s">
        <v>1578</v>
      </c>
      <c r="E4483" s="211" t="s">
        <v>1577</v>
      </c>
      <c r="F4483" s="211" t="s">
        <v>1577</v>
      </c>
      <c r="G4483" s="211" t="s">
        <v>3056</v>
      </c>
      <c r="H4483" s="212" t="s">
        <v>18445</v>
      </c>
      <c r="I4483" s="213" t="s">
        <v>1579</v>
      </c>
      <c r="J4483" s="201" t="str">
        <f t="shared" ref="J4483:J4546" si="141">B4483</f>
        <v>0875</v>
      </c>
      <c r="K4483" s="209"/>
      <c r="L4483" s="209"/>
      <c r="M4483" s="214"/>
      <c r="N4483" s="209" t="s">
        <v>18866</v>
      </c>
      <c r="O4483" s="215" t="s">
        <v>18867</v>
      </c>
      <c r="P4483" s="215" t="s">
        <v>18868</v>
      </c>
      <c r="Q4483" s="215" t="s">
        <v>18869</v>
      </c>
    </row>
    <row r="4484" spans="1:17" s="208" customFormat="1" ht="12">
      <c r="A4484" s="209" t="str">
        <f t="shared" si="140"/>
        <v>3352551011164665899</v>
      </c>
      <c r="B4484" s="210" t="s">
        <v>19694</v>
      </c>
      <c r="C4484" s="211" t="s">
        <v>2825</v>
      </c>
      <c r="D4484" s="211" t="s">
        <v>284</v>
      </c>
      <c r="E4484" s="211" t="s">
        <v>18450</v>
      </c>
      <c r="F4484" s="211" t="s">
        <v>283</v>
      </c>
      <c r="G4484" s="211" t="s">
        <v>1921</v>
      </c>
      <c r="H4484" s="212" t="s">
        <v>18448</v>
      </c>
      <c r="I4484" s="213" t="s">
        <v>285</v>
      </c>
      <c r="J4484" s="201" t="str">
        <f t="shared" si="141"/>
        <v>0876</v>
      </c>
      <c r="K4484" s="209" t="s">
        <v>16026</v>
      </c>
      <c r="L4484" s="240" t="s">
        <v>13094</v>
      </c>
      <c r="M4484" s="214">
        <v>44092</v>
      </c>
      <c r="N4484" s="209" t="s">
        <v>18765</v>
      </c>
      <c r="O4484" s="215" t="s">
        <v>18766</v>
      </c>
      <c r="P4484" s="215" t="s">
        <v>18767</v>
      </c>
      <c r="Q4484" s="215" t="s">
        <v>18768</v>
      </c>
    </row>
    <row r="4485" spans="1:17" s="208" customFormat="1" ht="12">
      <c r="A4485" s="209" t="str">
        <f t="shared" si="140"/>
        <v>3352551011831629674</v>
      </c>
      <c r="B4485" s="210" t="s">
        <v>19694</v>
      </c>
      <c r="C4485" s="211" t="s">
        <v>284</v>
      </c>
      <c r="D4485" s="211" t="s">
        <v>284</v>
      </c>
      <c r="E4485" s="211" t="s">
        <v>18450</v>
      </c>
      <c r="F4485" s="211" t="s">
        <v>283</v>
      </c>
      <c r="G4485" s="211" t="s">
        <v>1921</v>
      </c>
      <c r="H4485" s="212" t="s">
        <v>18448</v>
      </c>
      <c r="I4485" s="213" t="s">
        <v>285</v>
      </c>
      <c r="J4485" s="201" t="str">
        <f t="shared" si="141"/>
        <v>0876</v>
      </c>
      <c r="K4485" s="209" t="s">
        <v>9153</v>
      </c>
      <c r="L4485" s="240" t="s">
        <v>13094</v>
      </c>
      <c r="M4485" s="214">
        <v>44092</v>
      </c>
      <c r="N4485" s="209" t="s">
        <v>18765</v>
      </c>
      <c r="O4485" s="215" t="s">
        <v>18766</v>
      </c>
      <c r="P4485" s="215" t="s">
        <v>18767</v>
      </c>
      <c r="Q4485" s="215" t="s">
        <v>18768</v>
      </c>
    </row>
    <row r="4486" spans="1:17" s="208" customFormat="1" ht="12">
      <c r="A4486" s="209" t="str">
        <f t="shared" si="140"/>
        <v>3352551021164665899</v>
      </c>
      <c r="B4486" s="210" t="s">
        <v>19694</v>
      </c>
      <c r="C4486" s="211" t="s">
        <v>2825</v>
      </c>
      <c r="D4486" s="211" t="s">
        <v>284</v>
      </c>
      <c r="E4486" s="211" t="s">
        <v>18451</v>
      </c>
      <c r="F4486" s="211" t="s">
        <v>283</v>
      </c>
      <c r="G4486" s="211" t="s">
        <v>1921</v>
      </c>
      <c r="H4486" s="212" t="s">
        <v>18448</v>
      </c>
      <c r="I4486" s="213" t="s">
        <v>285</v>
      </c>
      <c r="J4486" s="201" t="str">
        <f t="shared" si="141"/>
        <v>0876</v>
      </c>
      <c r="K4486" s="209" t="s">
        <v>16026</v>
      </c>
      <c r="L4486" s="240" t="s">
        <v>13094</v>
      </c>
      <c r="M4486" s="214">
        <v>44092</v>
      </c>
      <c r="N4486" s="209" t="s">
        <v>18765</v>
      </c>
      <c r="O4486" s="215" t="s">
        <v>18766</v>
      </c>
      <c r="P4486" s="215" t="s">
        <v>18767</v>
      </c>
      <c r="Q4486" s="215" t="s">
        <v>18768</v>
      </c>
    </row>
    <row r="4487" spans="1:17" s="208" customFormat="1" ht="12">
      <c r="A4487" s="209" t="str">
        <f t="shared" si="140"/>
        <v>3352551021831629674</v>
      </c>
      <c r="B4487" s="210" t="s">
        <v>19694</v>
      </c>
      <c r="C4487" s="211" t="s">
        <v>284</v>
      </c>
      <c r="D4487" s="211" t="s">
        <v>284</v>
      </c>
      <c r="E4487" s="211" t="s">
        <v>18451</v>
      </c>
      <c r="F4487" s="211" t="s">
        <v>283</v>
      </c>
      <c r="G4487" s="211" t="s">
        <v>1921</v>
      </c>
      <c r="H4487" s="212" t="s">
        <v>18448</v>
      </c>
      <c r="I4487" s="213" t="s">
        <v>285</v>
      </c>
      <c r="J4487" s="201" t="str">
        <f t="shared" si="141"/>
        <v>0876</v>
      </c>
      <c r="K4487" s="209" t="s">
        <v>9153</v>
      </c>
      <c r="L4487" s="240" t="s">
        <v>13094</v>
      </c>
      <c r="M4487" s="214">
        <v>44092</v>
      </c>
      <c r="N4487" s="209" t="s">
        <v>18765</v>
      </c>
      <c r="O4487" s="215" t="s">
        <v>18766</v>
      </c>
      <c r="P4487" s="215" t="s">
        <v>18767</v>
      </c>
      <c r="Q4487" s="215" t="s">
        <v>18768</v>
      </c>
    </row>
    <row r="4488" spans="1:17" s="208" customFormat="1" ht="12">
      <c r="A4488" s="209" t="str">
        <f t="shared" si="140"/>
        <v>3841082011164665899</v>
      </c>
      <c r="B4488" s="210" t="s">
        <v>19694</v>
      </c>
      <c r="C4488" s="211" t="s">
        <v>2825</v>
      </c>
      <c r="D4488" s="211" t="s">
        <v>284</v>
      </c>
      <c r="E4488" s="211" t="s">
        <v>283</v>
      </c>
      <c r="F4488" s="211" t="s">
        <v>283</v>
      </c>
      <c r="G4488" s="211" t="s">
        <v>1921</v>
      </c>
      <c r="H4488" s="212" t="s">
        <v>18448</v>
      </c>
      <c r="I4488" s="213" t="s">
        <v>285</v>
      </c>
      <c r="J4488" s="201" t="str">
        <f t="shared" si="141"/>
        <v>0876</v>
      </c>
      <c r="K4488" s="209" t="s">
        <v>14592</v>
      </c>
      <c r="L4488" s="240" t="s">
        <v>13094</v>
      </c>
      <c r="M4488" s="214">
        <v>44092</v>
      </c>
      <c r="N4488" s="209" t="s">
        <v>18765</v>
      </c>
      <c r="O4488" s="215" t="s">
        <v>18766</v>
      </c>
      <c r="P4488" s="215" t="s">
        <v>18767</v>
      </c>
      <c r="Q4488" s="215" t="s">
        <v>18768</v>
      </c>
    </row>
    <row r="4489" spans="1:17" s="208" customFormat="1" ht="12">
      <c r="A4489" s="209" t="str">
        <f t="shared" si="140"/>
        <v>3841082011831629674</v>
      </c>
      <c r="B4489" s="210" t="s">
        <v>19694</v>
      </c>
      <c r="C4489" s="211" t="s">
        <v>284</v>
      </c>
      <c r="D4489" s="211" t="s">
        <v>284</v>
      </c>
      <c r="E4489" s="211" t="s">
        <v>283</v>
      </c>
      <c r="F4489" s="211" t="s">
        <v>283</v>
      </c>
      <c r="G4489" s="211" t="s">
        <v>1921</v>
      </c>
      <c r="H4489" s="212" t="s">
        <v>18448</v>
      </c>
      <c r="I4489" s="213" t="s">
        <v>285</v>
      </c>
      <c r="J4489" s="201" t="str">
        <f t="shared" si="141"/>
        <v>0876</v>
      </c>
      <c r="K4489" s="209" t="s">
        <v>18452</v>
      </c>
      <c r="L4489" s="240" t="s">
        <v>13094</v>
      </c>
      <c r="M4489" s="214">
        <v>44092</v>
      </c>
      <c r="N4489" s="209" t="s">
        <v>18765</v>
      </c>
      <c r="O4489" s="215" t="s">
        <v>18766</v>
      </c>
      <c r="P4489" s="215" t="s">
        <v>18767</v>
      </c>
      <c r="Q4489" s="215" t="s">
        <v>18768</v>
      </c>
    </row>
    <row r="4490" spans="1:17" s="208" customFormat="1" ht="12">
      <c r="A4490" s="209" t="str">
        <f t="shared" si="140"/>
        <v>3841082021831629674</v>
      </c>
      <c r="B4490" s="210" t="s">
        <v>19694</v>
      </c>
      <c r="C4490" s="211" t="s">
        <v>284</v>
      </c>
      <c r="D4490" s="211" t="s">
        <v>284</v>
      </c>
      <c r="E4490" s="211" t="s">
        <v>18453</v>
      </c>
      <c r="F4490" s="211" t="s">
        <v>283</v>
      </c>
      <c r="G4490" s="211" t="s">
        <v>1921</v>
      </c>
      <c r="H4490" s="212" t="s">
        <v>18448</v>
      </c>
      <c r="I4490" s="213" t="s">
        <v>285</v>
      </c>
      <c r="J4490" s="201" t="str">
        <f t="shared" si="141"/>
        <v>0876</v>
      </c>
      <c r="K4490" s="209" t="s">
        <v>16030</v>
      </c>
      <c r="L4490" s="240" t="s">
        <v>13094</v>
      </c>
      <c r="M4490" s="214">
        <v>44092</v>
      </c>
      <c r="N4490" s="209" t="s">
        <v>18765</v>
      </c>
      <c r="O4490" s="215" t="s">
        <v>18766</v>
      </c>
      <c r="P4490" s="215" t="s">
        <v>18767</v>
      </c>
      <c r="Q4490" s="215" t="s">
        <v>18768</v>
      </c>
    </row>
    <row r="4491" spans="1:17" s="208" customFormat="1" ht="12">
      <c r="A4491" s="209" t="str">
        <f t="shared" si="140"/>
        <v>##1124517347</v>
      </c>
      <c r="B4491" s="210" t="s">
        <v>19694</v>
      </c>
      <c r="C4491" s="211" t="s">
        <v>18449</v>
      </c>
      <c r="D4491" s="211" t="s">
        <v>284</v>
      </c>
      <c r="E4491" s="211" t="s">
        <v>3649</v>
      </c>
      <c r="F4491" s="211" t="s">
        <v>283</v>
      </c>
      <c r="G4491" s="211" t="s">
        <v>1921</v>
      </c>
      <c r="H4491" s="212" t="s">
        <v>18448</v>
      </c>
      <c r="I4491" s="213" t="s">
        <v>285</v>
      </c>
      <c r="J4491" s="201" t="str">
        <f t="shared" si="141"/>
        <v>0876</v>
      </c>
      <c r="K4491" s="209" t="s">
        <v>14592</v>
      </c>
      <c r="L4491" s="240" t="s">
        <v>13094</v>
      </c>
      <c r="M4491" s="214">
        <v>44092</v>
      </c>
      <c r="N4491" s="209" t="s">
        <v>18765</v>
      </c>
      <c r="O4491" s="215" t="s">
        <v>18766</v>
      </c>
      <c r="P4491" s="215" t="s">
        <v>18767</v>
      </c>
      <c r="Q4491" s="215" t="s">
        <v>18768</v>
      </c>
    </row>
    <row r="4492" spans="1:17" s="208" customFormat="1" ht="12">
      <c r="A4492" s="209" t="str">
        <f t="shared" si="140"/>
        <v>##1164665899</v>
      </c>
      <c r="B4492" s="210" t="s">
        <v>19694</v>
      </c>
      <c r="C4492" s="211" t="s">
        <v>2825</v>
      </c>
      <c r="D4492" s="211" t="s">
        <v>284</v>
      </c>
      <c r="E4492" s="211" t="s">
        <v>3649</v>
      </c>
      <c r="F4492" s="211" t="s">
        <v>283</v>
      </c>
      <c r="G4492" s="211" t="s">
        <v>1921</v>
      </c>
      <c r="H4492" s="212" t="s">
        <v>18448</v>
      </c>
      <c r="I4492" s="213" t="s">
        <v>285</v>
      </c>
      <c r="J4492" s="201" t="str">
        <f t="shared" si="141"/>
        <v>0876</v>
      </c>
      <c r="K4492" s="240" t="s">
        <v>14931</v>
      </c>
      <c r="L4492" s="240" t="s">
        <v>13094</v>
      </c>
      <c r="M4492" s="214">
        <v>44092</v>
      </c>
      <c r="N4492" s="209" t="s">
        <v>18765</v>
      </c>
      <c r="O4492" s="215" t="s">
        <v>18766</v>
      </c>
      <c r="P4492" s="215" t="s">
        <v>18767</v>
      </c>
      <c r="Q4492" s="215" t="s">
        <v>18768</v>
      </c>
    </row>
    <row r="4493" spans="1:17" s="208" customFormat="1" ht="12">
      <c r="A4493" s="209" t="str">
        <f t="shared" si="140"/>
        <v>##1831629674</v>
      </c>
      <c r="B4493" s="210" t="s">
        <v>19694</v>
      </c>
      <c r="C4493" s="211" t="s">
        <v>284</v>
      </c>
      <c r="D4493" s="211" t="s">
        <v>284</v>
      </c>
      <c r="E4493" s="211" t="s">
        <v>3649</v>
      </c>
      <c r="F4493" s="211" t="s">
        <v>283</v>
      </c>
      <c r="G4493" s="211" t="s">
        <v>1921</v>
      </c>
      <c r="H4493" s="212" t="s">
        <v>18448</v>
      </c>
      <c r="I4493" s="213" t="s">
        <v>285</v>
      </c>
      <c r="J4493" s="201" t="str">
        <f t="shared" si="141"/>
        <v>0876</v>
      </c>
      <c r="K4493" s="209" t="s">
        <v>14779</v>
      </c>
      <c r="L4493" s="240" t="s">
        <v>13094</v>
      </c>
      <c r="M4493" s="214">
        <v>44092</v>
      </c>
      <c r="N4493" s="209" t="s">
        <v>18765</v>
      </c>
      <c r="O4493" s="215" t="s">
        <v>18766</v>
      </c>
      <c r="P4493" s="215" t="s">
        <v>18767</v>
      </c>
      <c r="Q4493" s="215" t="s">
        <v>18768</v>
      </c>
    </row>
    <row r="4494" spans="1:17" s="208" customFormat="1" ht="12">
      <c r="A4494" s="209" t="str">
        <f t="shared" si="140"/>
        <v>3224636011770768285</v>
      </c>
      <c r="B4494" s="210" t="s">
        <v>19695</v>
      </c>
      <c r="C4494" s="211" t="s">
        <v>18454</v>
      </c>
      <c r="D4494" s="211" t="s">
        <v>18454</v>
      </c>
      <c r="E4494" s="211" t="s">
        <v>18455</v>
      </c>
      <c r="F4494" s="211" t="s">
        <v>18455</v>
      </c>
      <c r="G4494" s="211" t="s">
        <v>18456</v>
      </c>
      <c r="H4494" s="212" t="s">
        <v>18457</v>
      </c>
      <c r="I4494" s="213" t="s">
        <v>19696</v>
      </c>
      <c r="J4494" s="201" t="str">
        <f t="shared" si="141"/>
        <v>0878</v>
      </c>
      <c r="K4494" s="209"/>
      <c r="L4494" s="209"/>
      <c r="M4494" s="214"/>
      <c r="N4494" s="209" t="s">
        <v>18905</v>
      </c>
      <c r="O4494" s="215" t="s">
        <v>18906</v>
      </c>
      <c r="P4494" s="215" t="s">
        <v>18812</v>
      </c>
      <c r="Q4494" s="215" t="s">
        <v>18813</v>
      </c>
    </row>
    <row r="4495" spans="1:17" s="208" customFormat="1" ht="12">
      <c r="A4495" s="209" t="str">
        <f t="shared" si="140"/>
        <v>3437998011952732653</v>
      </c>
      <c r="B4495" s="210" t="s">
        <v>19697</v>
      </c>
      <c r="C4495" s="211" t="s">
        <v>2322</v>
      </c>
      <c r="D4495" s="211" t="s">
        <v>2322</v>
      </c>
      <c r="E4495" s="211" t="s">
        <v>2323</v>
      </c>
      <c r="F4495" s="211" t="s">
        <v>2323</v>
      </c>
      <c r="G4495" s="211" t="s">
        <v>18458</v>
      </c>
      <c r="H4495" s="212" t="s">
        <v>18459</v>
      </c>
      <c r="I4495" s="213" t="s">
        <v>19698</v>
      </c>
      <c r="J4495" s="201" t="str">
        <f t="shared" si="141"/>
        <v>0880</v>
      </c>
      <c r="K4495" s="209"/>
      <c r="L4495" s="209"/>
      <c r="M4495" s="214"/>
      <c r="N4495" s="209" t="s">
        <v>18765</v>
      </c>
      <c r="O4495" s="215" t="s">
        <v>18766</v>
      </c>
      <c r="P4495" s="215" t="s">
        <v>18767</v>
      </c>
      <c r="Q4495" s="215" t="s">
        <v>18768</v>
      </c>
    </row>
    <row r="4496" spans="1:17" s="208" customFormat="1" ht="12">
      <c r="A4496" s="209" t="str">
        <f t="shared" si="140"/>
        <v>3437998021952732653</v>
      </c>
      <c r="B4496" s="210" t="s">
        <v>19697</v>
      </c>
      <c r="C4496" s="211" t="s">
        <v>2322</v>
      </c>
      <c r="D4496" s="211" t="s">
        <v>2322</v>
      </c>
      <c r="E4496" s="211" t="s">
        <v>18460</v>
      </c>
      <c r="F4496" s="211" t="s">
        <v>2323</v>
      </c>
      <c r="G4496" s="211" t="s">
        <v>18458</v>
      </c>
      <c r="H4496" s="212" t="s">
        <v>18459</v>
      </c>
      <c r="I4496" s="213" t="s">
        <v>19698</v>
      </c>
      <c r="J4496" s="201" t="str">
        <f t="shared" si="141"/>
        <v>0880</v>
      </c>
      <c r="K4496" s="209"/>
      <c r="L4496" s="209"/>
      <c r="M4496" s="214"/>
      <c r="N4496" s="209" t="s">
        <v>18765</v>
      </c>
      <c r="O4496" s="215" t="s">
        <v>18766</v>
      </c>
      <c r="P4496" s="215" t="s">
        <v>18767</v>
      </c>
      <c r="Q4496" s="215" t="s">
        <v>18768</v>
      </c>
    </row>
    <row r="4497" spans="1:17" s="208" customFormat="1" ht="12">
      <c r="A4497" s="209" t="str">
        <f t="shared" si="140"/>
        <v>##1952732653</v>
      </c>
      <c r="B4497" s="210" t="s">
        <v>19697</v>
      </c>
      <c r="C4497" s="211" t="s">
        <v>2322</v>
      </c>
      <c r="D4497" s="211" t="s">
        <v>2322</v>
      </c>
      <c r="E4497" s="211" t="s">
        <v>3649</v>
      </c>
      <c r="F4497" s="211" t="s">
        <v>2323</v>
      </c>
      <c r="G4497" s="211" t="s">
        <v>18458</v>
      </c>
      <c r="H4497" s="212" t="s">
        <v>18459</v>
      </c>
      <c r="I4497" s="213" t="s">
        <v>19698</v>
      </c>
      <c r="J4497" s="201" t="str">
        <f t="shared" si="141"/>
        <v>0880</v>
      </c>
      <c r="K4497" s="209"/>
      <c r="L4497" s="209"/>
      <c r="M4497" s="214"/>
      <c r="N4497" s="209" t="s">
        <v>18765</v>
      </c>
      <c r="O4497" s="215" t="s">
        <v>18766</v>
      </c>
      <c r="P4497" s="215" t="s">
        <v>18767</v>
      </c>
      <c r="Q4497" s="215" t="s">
        <v>18768</v>
      </c>
    </row>
    <row r="4498" spans="1:17" s="208" customFormat="1" ht="12">
      <c r="A4498" s="209" t="str">
        <f t="shared" si="140"/>
        <v>3146656011093955296</v>
      </c>
      <c r="B4498" s="210" t="s">
        <v>19699</v>
      </c>
      <c r="C4498" s="211" t="s">
        <v>3213</v>
      </c>
      <c r="D4498" s="211" t="s">
        <v>1437</v>
      </c>
      <c r="E4498" s="211" t="s">
        <v>18461</v>
      </c>
      <c r="F4498" s="211" t="s">
        <v>1436</v>
      </c>
      <c r="G4498" s="211" t="s">
        <v>2261</v>
      </c>
      <c r="H4498" s="212" t="s">
        <v>2277</v>
      </c>
      <c r="I4498" s="213" t="s">
        <v>1438</v>
      </c>
      <c r="J4498" s="201" t="str">
        <f t="shared" si="141"/>
        <v>0881</v>
      </c>
      <c r="K4498" s="209"/>
      <c r="L4498" s="209"/>
      <c r="M4498" s="214"/>
      <c r="N4498" s="209" t="s">
        <v>18765</v>
      </c>
      <c r="O4498" s="215" t="s">
        <v>18766</v>
      </c>
      <c r="P4498" s="215" t="s">
        <v>18767</v>
      </c>
      <c r="Q4498" s="215" t="s">
        <v>18768</v>
      </c>
    </row>
    <row r="4499" spans="1:17" s="208" customFormat="1" ht="12">
      <c r="A4499" s="209" t="str">
        <f t="shared" si="140"/>
        <v>3146656021093955296</v>
      </c>
      <c r="B4499" s="210" t="s">
        <v>19699</v>
      </c>
      <c r="C4499" s="211" t="s">
        <v>3213</v>
      </c>
      <c r="D4499" s="211" t="s">
        <v>1437</v>
      </c>
      <c r="E4499" s="211" t="s">
        <v>18462</v>
      </c>
      <c r="F4499" s="211" t="s">
        <v>1436</v>
      </c>
      <c r="G4499" s="211" t="s">
        <v>2261</v>
      </c>
      <c r="H4499" s="212" t="s">
        <v>2277</v>
      </c>
      <c r="I4499" s="213" t="s">
        <v>1438</v>
      </c>
      <c r="J4499" s="201" t="str">
        <f t="shared" si="141"/>
        <v>0881</v>
      </c>
      <c r="K4499" s="209"/>
      <c r="L4499" s="209"/>
      <c r="M4499" s="214"/>
      <c r="N4499" s="209" t="s">
        <v>18765</v>
      </c>
      <c r="O4499" s="215" t="s">
        <v>18766</v>
      </c>
      <c r="P4499" s="215" t="s">
        <v>18767</v>
      </c>
      <c r="Q4499" s="215" t="s">
        <v>18768</v>
      </c>
    </row>
    <row r="4500" spans="1:17" s="208" customFormat="1" ht="12">
      <c r="A4500" s="209" t="str">
        <f t="shared" si="140"/>
        <v>3146656031093955296</v>
      </c>
      <c r="B4500" s="210" t="s">
        <v>19699</v>
      </c>
      <c r="C4500" s="211" t="s">
        <v>3213</v>
      </c>
      <c r="D4500" s="211" t="s">
        <v>1437</v>
      </c>
      <c r="E4500" s="211" t="s">
        <v>18463</v>
      </c>
      <c r="F4500" s="211" t="s">
        <v>1436</v>
      </c>
      <c r="G4500" s="211" t="s">
        <v>2261</v>
      </c>
      <c r="H4500" s="212" t="s">
        <v>2277</v>
      </c>
      <c r="I4500" s="213" t="s">
        <v>1438</v>
      </c>
      <c r="J4500" s="201" t="str">
        <f t="shared" si="141"/>
        <v>0881</v>
      </c>
      <c r="K4500" s="209"/>
      <c r="L4500" s="209"/>
      <c r="M4500" s="214"/>
      <c r="N4500" s="209" t="s">
        <v>18765</v>
      </c>
      <c r="O4500" s="215" t="s">
        <v>18766</v>
      </c>
      <c r="P4500" s="215" t="s">
        <v>18767</v>
      </c>
      <c r="Q4500" s="215" t="s">
        <v>18768</v>
      </c>
    </row>
    <row r="4501" spans="1:17" s="208" customFormat="1" ht="12">
      <c r="A4501" s="209" t="str">
        <f t="shared" si="140"/>
        <v>3146656031114340080</v>
      </c>
      <c r="B4501" s="210" t="s">
        <v>19699</v>
      </c>
      <c r="C4501" s="211" t="s">
        <v>1437</v>
      </c>
      <c r="D4501" s="211" t="s">
        <v>1437</v>
      </c>
      <c r="E4501" s="211" t="s">
        <v>18463</v>
      </c>
      <c r="F4501" s="211" t="s">
        <v>1436</v>
      </c>
      <c r="G4501" s="211" t="s">
        <v>2261</v>
      </c>
      <c r="H4501" s="212" t="s">
        <v>2277</v>
      </c>
      <c r="I4501" s="213" t="s">
        <v>1438</v>
      </c>
      <c r="J4501" s="201" t="str">
        <f t="shared" si="141"/>
        <v>0881</v>
      </c>
      <c r="K4501" s="209" t="s">
        <v>9153</v>
      </c>
      <c r="L4501" s="209"/>
      <c r="M4501" s="214"/>
      <c r="N4501" s="209" t="s">
        <v>18765</v>
      </c>
      <c r="O4501" s="215" t="s">
        <v>18766</v>
      </c>
      <c r="P4501" s="215" t="s">
        <v>18767</v>
      </c>
      <c r="Q4501" s="215" t="s">
        <v>18768</v>
      </c>
    </row>
    <row r="4502" spans="1:17" s="208" customFormat="1" ht="12">
      <c r="A4502" s="209" t="str">
        <f t="shared" si="140"/>
        <v>3146656041093955296</v>
      </c>
      <c r="B4502" s="210" t="s">
        <v>19699</v>
      </c>
      <c r="C4502" s="211" t="s">
        <v>3213</v>
      </c>
      <c r="D4502" s="211" t="s">
        <v>1437</v>
      </c>
      <c r="E4502" s="211" t="s">
        <v>18464</v>
      </c>
      <c r="F4502" s="211" t="s">
        <v>1436</v>
      </c>
      <c r="G4502" s="211" t="s">
        <v>2261</v>
      </c>
      <c r="H4502" s="212" t="s">
        <v>2277</v>
      </c>
      <c r="I4502" s="213" t="s">
        <v>1438</v>
      </c>
      <c r="J4502" s="201" t="str">
        <f t="shared" si="141"/>
        <v>0881</v>
      </c>
      <c r="K4502" s="209"/>
      <c r="L4502" s="209"/>
      <c r="M4502" s="214"/>
      <c r="N4502" s="209" t="s">
        <v>18765</v>
      </c>
      <c r="O4502" s="215" t="s">
        <v>18766</v>
      </c>
      <c r="P4502" s="215" t="s">
        <v>18767</v>
      </c>
      <c r="Q4502" s="215" t="s">
        <v>18768</v>
      </c>
    </row>
    <row r="4503" spans="1:17" s="208" customFormat="1" ht="12">
      <c r="A4503" s="209" t="str">
        <f t="shared" si="140"/>
        <v>3146656051093955296</v>
      </c>
      <c r="B4503" s="210" t="s">
        <v>19699</v>
      </c>
      <c r="C4503" s="211" t="s">
        <v>3213</v>
      </c>
      <c r="D4503" s="211" t="s">
        <v>1437</v>
      </c>
      <c r="E4503" s="211" t="s">
        <v>18465</v>
      </c>
      <c r="F4503" s="211" t="s">
        <v>1436</v>
      </c>
      <c r="G4503" s="211" t="s">
        <v>2261</v>
      </c>
      <c r="H4503" s="212" t="s">
        <v>2277</v>
      </c>
      <c r="I4503" s="213" t="s">
        <v>1438</v>
      </c>
      <c r="J4503" s="201" t="str">
        <f t="shared" si="141"/>
        <v>0881</v>
      </c>
      <c r="K4503" s="209"/>
      <c r="L4503" s="209"/>
      <c r="M4503" s="214"/>
      <c r="N4503" s="209" t="s">
        <v>18765</v>
      </c>
      <c r="O4503" s="215" t="s">
        <v>18766</v>
      </c>
      <c r="P4503" s="215" t="s">
        <v>18767</v>
      </c>
      <c r="Q4503" s="215" t="s">
        <v>18768</v>
      </c>
    </row>
    <row r="4504" spans="1:17" s="208" customFormat="1" ht="12">
      <c r="A4504" s="209" t="str">
        <f t="shared" si="140"/>
        <v>3146656051114340080</v>
      </c>
      <c r="B4504" s="210" t="s">
        <v>19699</v>
      </c>
      <c r="C4504" s="211" t="s">
        <v>1437</v>
      </c>
      <c r="D4504" s="211" t="s">
        <v>1437</v>
      </c>
      <c r="E4504" s="211" t="s">
        <v>18465</v>
      </c>
      <c r="F4504" s="211" t="s">
        <v>1436</v>
      </c>
      <c r="G4504" s="211" t="s">
        <v>2261</v>
      </c>
      <c r="H4504" s="212" t="s">
        <v>2277</v>
      </c>
      <c r="I4504" s="213" t="s">
        <v>1438</v>
      </c>
      <c r="J4504" s="201" t="str">
        <f t="shared" si="141"/>
        <v>0881</v>
      </c>
      <c r="K4504" s="209" t="s">
        <v>9153</v>
      </c>
      <c r="L4504" s="209"/>
      <c r="M4504" s="214"/>
      <c r="N4504" s="209" t="s">
        <v>18765</v>
      </c>
      <c r="O4504" s="215" t="s">
        <v>18766</v>
      </c>
      <c r="P4504" s="215" t="s">
        <v>18767</v>
      </c>
      <c r="Q4504" s="215" t="s">
        <v>18768</v>
      </c>
    </row>
    <row r="4505" spans="1:17" s="208" customFormat="1" ht="12">
      <c r="A4505" s="209" t="str">
        <f t="shared" si="140"/>
        <v>3146656061093955296</v>
      </c>
      <c r="B4505" s="210" t="s">
        <v>19699</v>
      </c>
      <c r="C4505" s="211" t="s">
        <v>3213</v>
      </c>
      <c r="D4505" s="211" t="s">
        <v>1437</v>
      </c>
      <c r="E4505" s="211" t="s">
        <v>18466</v>
      </c>
      <c r="F4505" s="211" t="s">
        <v>1436</v>
      </c>
      <c r="G4505" s="211" t="s">
        <v>2261</v>
      </c>
      <c r="H4505" s="212" t="s">
        <v>2277</v>
      </c>
      <c r="I4505" s="213" t="s">
        <v>1438</v>
      </c>
      <c r="J4505" s="201" t="str">
        <f t="shared" si="141"/>
        <v>0881</v>
      </c>
      <c r="K4505" s="209"/>
      <c r="L4505" s="209"/>
      <c r="M4505" s="214"/>
      <c r="N4505" s="209" t="s">
        <v>18765</v>
      </c>
      <c r="O4505" s="215" t="s">
        <v>18766</v>
      </c>
      <c r="P4505" s="215" t="s">
        <v>18767</v>
      </c>
      <c r="Q4505" s="215" t="s">
        <v>18768</v>
      </c>
    </row>
    <row r="4506" spans="1:17" s="208" customFormat="1" ht="12">
      <c r="A4506" s="209" t="str">
        <f t="shared" si="140"/>
        <v>3146656071093955296</v>
      </c>
      <c r="B4506" s="210" t="s">
        <v>19699</v>
      </c>
      <c r="C4506" s="211" t="s">
        <v>3213</v>
      </c>
      <c r="D4506" s="211" t="s">
        <v>1437</v>
      </c>
      <c r="E4506" s="211" t="s">
        <v>18467</v>
      </c>
      <c r="F4506" s="211" t="s">
        <v>1436</v>
      </c>
      <c r="G4506" s="211" t="s">
        <v>2261</v>
      </c>
      <c r="H4506" s="212" t="s">
        <v>2277</v>
      </c>
      <c r="I4506" s="213" t="s">
        <v>1438</v>
      </c>
      <c r="J4506" s="201" t="str">
        <f t="shared" si="141"/>
        <v>0881</v>
      </c>
      <c r="K4506" s="209"/>
      <c r="L4506" s="209"/>
      <c r="M4506" s="214"/>
      <c r="N4506" s="209" t="s">
        <v>18765</v>
      </c>
      <c r="O4506" s="215" t="s">
        <v>18766</v>
      </c>
      <c r="P4506" s="215" t="s">
        <v>18767</v>
      </c>
      <c r="Q4506" s="215" t="s">
        <v>18768</v>
      </c>
    </row>
    <row r="4507" spans="1:17" s="208" customFormat="1" ht="12">
      <c r="A4507" s="209" t="str">
        <f t="shared" si="140"/>
        <v>3146656071114340080</v>
      </c>
      <c r="B4507" s="210" t="s">
        <v>19699</v>
      </c>
      <c r="C4507" s="211" t="s">
        <v>1437</v>
      </c>
      <c r="D4507" s="211" t="s">
        <v>1437</v>
      </c>
      <c r="E4507" s="211" t="s">
        <v>18467</v>
      </c>
      <c r="F4507" s="211" t="s">
        <v>1436</v>
      </c>
      <c r="G4507" s="211" t="s">
        <v>2261</v>
      </c>
      <c r="H4507" s="212" t="s">
        <v>2277</v>
      </c>
      <c r="I4507" s="213" t="s">
        <v>1438</v>
      </c>
      <c r="J4507" s="201" t="str">
        <f t="shared" si="141"/>
        <v>0881</v>
      </c>
      <c r="K4507" s="209" t="s">
        <v>9153</v>
      </c>
      <c r="L4507" s="209"/>
      <c r="M4507" s="214"/>
      <c r="N4507" s="209" t="s">
        <v>18765</v>
      </c>
      <c r="O4507" s="215" t="s">
        <v>18766</v>
      </c>
      <c r="P4507" s="215" t="s">
        <v>18767</v>
      </c>
      <c r="Q4507" s="215" t="s">
        <v>18768</v>
      </c>
    </row>
    <row r="4508" spans="1:17" s="208" customFormat="1" ht="12">
      <c r="A4508" s="209" t="str">
        <f t="shared" si="140"/>
        <v>3656126011093955296</v>
      </c>
      <c r="B4508" s="210" t="s">
        <v>19699</v>
      </c>
      <c r="C4508" s="211" t="s">
        <v>3213</v>
      </c>
      <c r="D4508" s="211" t="s">
        <v>1437</v>
      </c>
      <c r="E4508" s="211" t="s">
        <v>1436</v>
      </c>
      <c r="F4508" s="211" t="s">
        <v>1436</v>
      </c>
      <c r="G4508" s="211" t="s">
        <v>2261</v>
      </c>
      <c r="H4508" s="212" t="s">
        <v>2277</v>
      </c>
      <c r="I4508" s="213" t="s">
        <v>1438</v>
      </c>
      <c r="J4508" s="201" t="str">
        <f t="shared" si="141"/>
        <v>0881</v>
      </c>
      <c r="K4508" s="209" t="s">
        <v>14592</v>
      </c>
      <c r="L4508" s="209"/>
      <c r="M4508" s="214"/>
      <c r="N4508" s="209" t="s">
        <v>18765</v>
      </c>
      <c r="O4508" s="215" t="s">
        <v>18766</v>
      </c>
      <c r="P4508" s="215" t="s">
        <v>18767</v>
      </c>
      <c r="Q4508" s="215" t="s">
        <v>18768</v>
      </c>
    </row>
    <row r="4509" spans="1:17" s="208" customFormat="1" ht="12">
      <c r="A4509" s="209" t="str">
        <f t="shared" si="140"/>
        <v>3656126011114340080</v>
      </c>
      <c r="B4509" s="210" t="s">
        <v>19699</v>
      </c>
      <c r="C4509" s="211" t="s">
        <v>1437</v>
      </c>
      <c r="D4509" s="211" t="s">
        <v>1437</v>
      </c>
      <c r="E4509" s="211" t="s">
        <v>1436</v>
      </c>
      <c r="F4509" s="211" t="s">
        <v>1436</v>
      </c>
      <c r="G4509" s="211" t="s">
        <v>2261</v>
      </c>
      <c r="H4509" s="212" t="s">
        <v>2277</v>
      </c>
      <c r="I4509" s="213" t="s">
        <v>1438</v>
      </c>
      <c r="J4509" s="201" t="str">
        <f t="shared" si="141"/>
        <v>0881</v>
      </c>
      <c r="K4509" s="209"/>
      <c r="L4509" s="209"/>
      <c r="M4509" s="214"/>
      <c r="N4509" s="209" t="s">
        <v>18765</v>
      </c>
      <c r="O4509" s="215" t="s">
        <v>18766</v>
      </c>
      <c r="P4509" s="215" t="s">
        <v>18767</v>
      </c>
      <c r="Q4509" s="215" t="s">
        <v>18768</v>
      </c>
    </row>
    <row r="4510" spans="1:17" s="208" customFormat="1" ht="12">
      <c r="A4510" s="209" t="str">
        <f t="shared" si="140"/>
        <v>3656126021114340080</v>
      </c>
      <c r="B4510" s="210" t="s">
        <v>19699</v>
      </c>
      <c r="C4510" s="211" t="s">
        <v>1437</v>
      </c>
      <c r="D4510" s="211" t="s">
        <v>1437</v>
      </c>
      <c r="E4510" s="211" t="s">
        <v>18468</v>
      </c>
      <c r="F4510" s="211" t="s">
        <v>1436</v>
      </c>
      <c r="G4510" s="211" t="s">
        <v>2261</v>
      </c>
      <c r="H4510" s="212" t="s">
        <v>2277</v>
      </c>
      <c r="I4510" s="213" t="s">
        <v>1438</v>
      </c>
      <c r="J4510" s="201" t="str">
        <f t="shared" si="141"/>
        <v>0881</v>
      </c>
      <c r="K4510" s="209"/>
      <c r="L4510" s="209"/>
      <c r="M4510" s="214"/>
      <c r="N4510" s="209" t="s">
        <v>18765</v>
      </c>
      <c r="O4510" s="215" t="s">
        <v>18766</v>
      </c>
      <c r="P4510" s="215" t="s">
        <v>18767</v>
      </c>
      <c r="Q4510" s="215" t="s">
        <v>18768</v>
      </c>
    </row>
    <row r="4511" spans="1:17" s="208" customFormat="1" ht="12">
      <c r="A4511" s="209" t="str">
        <f t="shared" si="140"/>
        <v>3656126031114340080</v>
      </c>
      <c r="B4511" s="210" t="s">
        <v>19699</v>
      </c>
      <c r="C4511" s="211" t="s">
        <v>1437</v>
      </c>
      <c r="D4511" s="211" t="s">
        <v>1437</v>
      </c>
      <c r="E4511" s="211" t="s">
        <v>18469</v>
      </c>
      <c r="F4511" s="211" t="s">
        <v>1436</v>
      </c>
      <c r="G4511" s="211" t="s">
        <v>2261</v>
      </c>
      <c r="H4511" s="212" t="s">
        <v>2277</v>
      </c>
      <c r="I4511" s="213" t="s">
        <v>1438</v>
      </c>
      <c r="J4511" s="201" t="str">
        <f t="shared" si="141"/>
        <v>0881</v>
      </c>
      <c r="K4511" s="209" t="s">
        <v>9153</v>
      </c>
      <c r="L4511" s="209"/>
      <c r="M4511" s="214"/>
      <c r="N4511" s="209" t="s">
        <v>18765</v>
      </c>
      <c r="O4511" s="215" t="s">
        <v>18766</v>
      </c>
      <c r="P4511" s="215" t="s">
        <v>18767</v>
      </c>
      <c r="Q4511" s="215" t="s">
        <v>18768</v>
      </c>
    </row>
    <row r="4512" spans="1:17" s="208" customFormat="1" ht="12">
      <c r="A4512" s="209" t="str">
        <f t="shared" si="140"/>
        <v>3656126041093955296</v>
      </c>
      <c r="B4512" s="210" t="s">
        <v>19699</v>
      </c>
      <c r="C4512" s="211" t="s">
        <v>3213</v>
      </c>
      <c r="D4512" s="211" t="s">
        <v>1437</v>
      </c>
      <c r="E4512" s="211" t="s">
        <v>3215</v>
      </c>
      <c r="F4512" s="211" t="s">
        <v>1436</v>
      </c>
      <c r="G4512" s="211" t="s">
        <v>2261</v>
      </c>
      <c r="H4512" s="212" t="s">
        <v>2277</v>
      </c>
      <c r="I4512" s="213" t="s">
        <v>1438</v>
      </c>
      <c r="J4512" s="201" t="str">
        <f t="shared" si="141"/>
        <v>0881</v>
      </c>
      <c r="K4512" s="209"/>
      <c r="L4512" s="209"/>
      <c r="M4512" s="214"/>
      <c r="N4512" s="209" t="s">
        <v>18765</v>
      </c>
      <c r="O4512" s="215" t="s">
        <v>18766</v>
      </c>
      <c r="P4512" s="215" t="s">
        <v>18767</v>
      </c>
      <c r="Q4512" s="215" t="s">
        <v>18768</v>
      </c>
    </row>
    <row r="4513" spans="1:20" ht="12">
      <c r="A4513" s="209" t="str">
        <f t="shared" si="140"/>
        <v>##1093955296</v>
      </c>
      <c r="B4513" s="210" t="s">
        <v>19699</v>
      </c>
      <c r="C4513" s="211" t="s">
        <v>3213</v>
      </c>
      <c r="D4513" s="211" t="s">
        <v>1437</v>
      </c>
      <c r="E4513" s="211" t="s">
        <v>3649</v>
      </c>
      <c r="F4513" s="211" t="s">
        <v>1436</v>
      </c>
      <c r="G4513" s="211" t="s">
        <v>2261</v>
      </c>
      <c r="H4513" s="212" t="s">
        <v>2277</v>
      </c>
      <c r="I4513" s="213" t="s">
        <v>1438</v>
      </c>
      <c r="J4513" s="201" t="str">
        <f t="shared" si="141"/>
        <v>0881</v>
      </c>
      <c r="K4513" s="209"/>
      <c r="L4513" s="209"/>
      <c r="M4513" s="214"/>
      <c r="N4513" s="209" t="s">
        <v>18765</v>
      </c>
      <c r="O4513" s="215" t="s">
        <v>18766</v>
      </c>
      <c r="P4513" s="215" t="s">
        <v>18767</v>
      </c>
      <c r="Q4513" s="215" t="s">
        <v>18768</v>
      </c>
      <c r="S4513" s="208"/>
    </row>
    <row r="4514" spans="1:20" ht="12">
      <c r="A4514" s="209" t="str">
        <f t="shared" si="140"/>
        <v>##1114340080</v>
      </c>
      <c r="B4514" s="210" t="s">
        <v>19699</v>
      </c>
      <c r="C4514" s="211" t="s">
        <v>1437</v>
      </c>
      <c r="D4514" s="211" t="s">
        <v>1437</v>
      </c>
      <c r="E4514" s="211" t="s">
        <v>3649</v>
      </c>
      <c r="F4514" s="211" t="s">
        <v>1436</v>
      </c>
      <c r="G4514" s="211" t="s">
        <v>2261</v>
      </c>
      <c r="H4514" s="212" t="s">
        <v>2277</v>
      </c>
      <c r="I4514" s="213" t="s">
        <v>1438</v>
      </c>
      <c r="J4514" s="201" t="str">
        <f t="shared" si="141"/>
        <v>0881</v>
      </c>
      <c r="K4514" s="209"/>
      <c r="L4514" s="209"/>
      <c r="M4514" s="214"/>
      <c r="N4514" s="209" t="s">
        <v>18765</v>
      </c>
      <c r="O4514" s="215" t="s">
        <v>18766</v>
      </c>
      <c r="P4514" s="215" t="s">
        <v>18767</v>
      </c>
      <c r="Q4514" s="215" t="s">
        <v>18768</v>
      </c>
      <c r="S4514" s="208"/>
    </row>
    <row r="4515" spans="1:20" ht="12">
      <c r="A4515" s="209" t="str">
        <f t="shared" si="140"/>
        <v>365612603NA</v>
      </c>
      <c r="B4515" s="210" t="s">
        <v>19699</v>
      </c>
      <c r="C4515" s="211" t="s">
        <v>3106</v>
      </c>
      <c r="D4515" s="211" t="s">
        <v>1437</v>
      </c>
      <c r="E4515" s="211" t="s">
        <v>18469</v>
      </c>
      <c r="F4515" s="211" t="s">
        <v>1436</v>
      </c>
      <c r="G4515" s="211" t="s">
        <v>2261</v>
      </c>
      <c r="H4515" s="212" t="s">
        <v>2277</v>
      </c>
      <c r="I4515" s="213" t="s">
        <v>1438</v>
      </c>
      <c r="J4515" s="201" t="str">
        <f t="shared" si="141"/>
        <v>0881</v>
      </c>
      <c r="K4515" s="209"/>
      <c r="L4515" s="209"/>
      <c r="M4515" s="214"/>
      <c r="N4515" s="209" t="s">
        <v>18765</v>
      </c>
      <c r="O4515" s="215" t="s">
        <v>18766</v>
      </c>
      <c r="P4515" s="215" t="s">
        <v>18767</v>
      </c>
      <c r="Q4515" s="215" t="s">
        <v>18768</v>
      </c>
      <c r="S4515" s="208"/>
    </row>
    <row r="4516" spans="1:20" ht="15">
      <c r="A4516" s="216" t="str">
        <f t="shared" si="140"/>
        <v>3656126041114340080</v>
      </c>
      <c r="B4516" s="217" t="s">
        <v>19699</v>
      </c>
      <c r="C4516" s="218" t="s">
        <v>1437</v>
      </c>
      <c r="D4516" s="218" t="s">
        <v>1437</v>
      </c>
      <c r="E4516" s="227" t="s">
        <v>3215</v>
      </c>
      <c r="F4516" s="211" t="s">
        <v>1436</v>
      </c>
      <c r="G4516" s="218" t="s">
        <v>2261</v>
      </c>
      <c r="H4516" s="219" t="s">
        <v>2277</v>
      </c>
      <c r="I4516" s="220" t="s">
        <v>1438</v>
      </c>
      <c r="J4516" s="201" t="str">
        <f t="shared" si="141"/>
        <v>0881</v>
      </c>
      <c r="K4516" s="228" t="s">
        <v>23203</v>
      </c>
      <c r="L4516" s="228" t="s">
        <v>23204</v>
      </c>
      <c r="M4516" s="229">
        <v>44805</v>
      </c>
      <c r="N4516" s="243"/>
      <c r="O4516" s="243"/>
      <c r="P4516" s="243"/>
      <c r="Q4516" s="243"/>
      <c r="R4516" s="223"/>
      <c r="S4516" s="230"/>
      <c r="T4516" s="223"/>
    </row>
    <row r="4517" spans="1:20" ht="12">
      <c r="A4517" s="209" t="str">
        <f t="shared" si="140"/>
        <v>3420275011619303641</v>
      </c>
      <c r="B4517" s="210" t="s">
        <v>19700</v>
      </c>
      <c r="C4517" s="211" t="s">
        <v>1983</v>
      </c>
      <c r="D4517" s="211" t="s">
        <v>1983</v>
      </c>
      <c r="E4517" s="211" t="s">
        <v>1981</v>
      </c>
      <c r="F4517" s="211" t="s">
        <v>1981</v>
      </c>
      <c r="G4517" s="211" t="s">
        <v>1982</v>
      </c>
      <c r="H4517" s="212" t="s">
        <v>1980</v>
      </c>
      <c r="I4517" s="213" t="s">
        <v>19701</v>
      </c>
      <c r="J4517" s="201" t="str">
        <f t="shared" si="141"/>
        <v>0882</v>
      </c>
      <c r="K4517" s="209" t="s">
        <v>15344</v>
      </c>
      <c r="L4517" s="209" t="s">
        <v>13094</v>
      </c>
      <c r="M4517" s="214">
        <v>44103</v>
      </c>
      <c r="N4517" s="209" t="s">
        <v>18765</v>
      </c>
      <c r="O4517" s="215" t="s">
        <v>18766</v>
      </c>
      <c r="P4517" s="215" t="s">
        <v>18767</v>
      </c>
      <c r="Q4517" s="215" t="s">
        <v>18768</v>
      </c>
      <c r="S4517" s="208"/>
    </row>
    <row r="4518" spans="1:20" ht="12">
      <c r="A4518" s="209" t="str">
        <f t="shared" si="140"/>
        <v>3420275021619303641</v>
      </c>
      <c r="B4518" s="210" t="s">
        <v>19700</v>
      </c>
      <c r="C4518" s="211" t="s">
        <v>1983</v>
      </c>
      <c r="D4518" s="211" t="s">
        <v>1983</v>
      </c>
      <c r="E4518" s="211" t="s">
        <v>18470</v>
      </c>
      <c r="F4518" s="211" t="s">
        <v>1981</v>
      </c>
      <c r="G4518" s="211" t="s">
        <v>1982</v>
      </c>
      <c r="H4518" s="212" t="s">
        <v>1980</v>
      </c>
      <c r="I4518" s="213" t="s">
        <v>19701</v>
      </c>
      <c r="J4518" s="201" t="str">
        <f t="shared" si="141"/>
        <v>0882</v>
      </c>
      <c r="K4518" s="209"/>
      <c r="L4518" s="209"/>
      <c r="M4518" s="214"/>
      <c r="N4518" s="209" t="s">
        <v>18765</v>
      </c>
      <c r="O4518" s="215" t="s">
        <v>18766</v>
      </c>
      <c r="P4518" s="215" t="s">
        <v>18767</v>
      </c>
      <c r="Q4518" s="215" t="s">
        <v>18768</v>
      </c>
      <c r="S4518" s="208"/>
    </row>
    <row r="4519" spans="1:20" ht="12">
      <c r="A4519" s="209" t="str">
        <f t="shared" si="140"/>
        <v>3420275031619303641</v>
      </c>
      <c r="B4519" s="210" t="s">
        <v>19700</v>
      </c>
      <c r="C4519" s="211" t="s">
        <v>1983</v>
      </c>
      <c r="D4519" s="211" t="s">
        <v>1983</v>
      </c>
      <c r="E4519" s="211" t="s">
        <v>18471</v>
      </c>
      <c r="F4519" s="211" t="s">
        <v>1981</v>
      </c>
      <c r="G4519" s="211" t="s">
        <v>1982</v>
      </c>
      <c r="H4519" s="212" t="s">
        <v>1980</v>
      </c>
      <c r="I4519" s="213" t="s">
        <v>19701</v>
      </c>
      <c r="J4519" s="201" t="str">
        <f t="shared" si="141"/>
        <v>0882</v>
      </c>
      <c r="K4519" s="209"/>
      <c r="L4519" s="209"/>
      <c r="M4519" s="214"/>
      <c r="N4519" s="209" t="s">
        <v>18765</v>
      </c>
      <c r="O4519" s="215" t="s">
        <v>18766</v>
      </c>
      <c r="P4519" s="215" t="s">
        <v>18767</v>
      </c>
      <c r="Q4519" s="215" t="s">
        <v>18768</v>
      </c>
      <c r="S4519" s="208"/>
    </row>
    <row r="4520" spans="1:20" ht="12">
      <c r="A4520" s="209" t="str">
        <f t="shared" si="140"/>
        <v>3420275041619303641</v>
      </c>
      <c r="B4520" s="210" t="s">
        <v>19700</v>
      </c>
      <c r="C4520" s="211" t="s">
        <v>1983</v>
      </c>
      <c r="D4520" s="211" t="s">
        <v>1983</v>
      </c>
      <c r="E4520" s="211" t="s">
        <v>18472</v>
      </c>
      <c r="F4520" s="211" t="s">
        <v>1981</v>
      </c>
      <c r="G4520" s="211" t="s">
        <v>1982</v>
      </c>
      <c r="H4520" s="212" t="s">
        <v>1980</v>
      </c>
      <c r="I4520" s="213" t="s">
        <v>19701</v>
      </c>
      <c r="J4520" s="201" t="str">
        <f t="shared" si="141"/>
        <v>0882</v>
      </c>
      <c r="K4520" s="209"/>
      <c r="L4520" s="209"/>
      <c r="M4520" s="214"/>
      <c r="N4520" s="209" t="s">
        <v>18765</v>
      </c>
      <c r="O4520" s="215" t="s">
        <v>18766</v>
      </c>
      <c r="P4520" s="215" t="s">
        <v>18767</v>
      </c>
      <c r="Q4520" s="215" t="s">
        <v>18768</v>
      </c>
      <c r="S4520" s="208"/>
    </row>
    <row r="4521" spans="1:20" ht="12">
      <c r="A4521" s="209" t="str">
        <f t="shared" si="140"/>
        <v>3484263011619303641</v>
      </c>
      <c r="B4521" s="210" t="s">
        <v>19700</v>
      </c>
      <c r="C4521" s="211" t="s">
        <v>1983</v>
      </c>
      <c r="D4521" s="211" t="s">
        <v>1983</v>
      </c>
      <c r="E4521" s="211" t="s">
        <v>18473</v>
      </c>
      <c r="F4521" s="211" t="s">
        <v>1981</v>
      </c>
      <c r="G4521" s="211" t="s">
        <v>1982</v>
      </c>
      <c r="H4521" s="212" t="s">
        <v>1980</v>
      </c>
      <c r="I4521" s="213" t="s">
        <v>19701</v>
      </c>
      <c r="J4521" s="201" t="str">
        <f t="shared" si="141"/>
        <v>0882</v>
      </c>
      <c r="K4521" s="209" t="s">
        <v>14592</v>
      </c>
      <c r="L4521" s="209"/>
      <c r="M4521" s="214"/>
      <c r="N4521" s="209" t="s">
        <v>18765</v>
      </c>
      <c r="O4521" s="215" t="s">
        <v>18766</v>
      </c>
      <c r="P4521" s="215" t="s">
        <v>18767</v>
      </c>
      <c r="Q4521" s="215" t="s">
        <v>18768</v>
      </c>
      <c r="S4521" s="208"/>
    </row>
    <row r="4522" spans="1:20" ht="12">
      <c r="A4522" s="209" t="str">
        <f t="shared" si="140"/>
        <v>##1619303641</v>
      </c>
      <c r="B4522" s="210" t="s">
        <v>19700</v>
      </c>
      <c r="C4522" s="211" t="s">
        <v>1983</v>
      </c>
      <c r="D4522" s="211" t="s">
        <v>1983</v>
      </c>
      <c r="E4522" s="211" t="s">
        <v>3649</v>
      </c>
      <c r="F4522" s="211" t="s">
        <v>1981</v>
      </c>
      <c r="G4522" s="211" t="s">
        <v>1982</v>
      </c>
      <c r="H4522" s="212" t="s">
        <v>1980</v>
      </c>
      <c r="I4522" s="213" t="s">
        <v>19701</v>
      </c>
      <c r="J4522" s="201" t="str">
        <f t="shared" si="141"/>
        <v>0882</v>
      </c>
      <c r="K4522" s="209" t="s">
        <v>14592</v>
      </c>
      <c r="L4522" s="209"/>
      <c r="M4522" s="214"/>
      <c r="N4522" s="209" t="s">
        <v>18765</v>
      </c>
      <c r="O4522" s="215" t="s">
        <v>18766</v>
      </c>
      <c r="P4522" s="215" t="s">
        <v>18767</v>
      </c>
      <c r="Q4522" s="215" t="s">
        <v>18768</v>
      </c>
      <c r="S4522" s="208"/>
    </row>
    <row r="4523" spans="1:20" ht="12">
      <c r="A4523" s="209" t="str">
        <f t="shared" si="140"/>
        <v>3380149011568885549</v>
      </c>
      <c r="B4523" s="210" t="s">
        <v>19702</v>
      </c>
      <c r="C4523" s="211" t="s">
        <v>2463</v>
      </c>
      <c r="D4523" s="211" t="s">
        <v>2463</v>
      </c>
      <c r="E4523" s="211" t="s">
        <v>18474</v>
      </c>
      <c r="F4523" s="211" t="s">
        <v>2462</v>
      </c>
      <c r="G4523" s="211" t="s">
        <v>3255</v>
      </c>
      <c r="H4523" s="212" t="s">
        <v>2473</v>
      </c>
      <c r="I4523" s="213" t="s">
        <v>19703</v>
      </c>
      <c r="J4523" s="201" t="str">
        <f t="shared" si="141"/>
        <v>0883</v>
      </c>
      <c r="K4523" s="209"/>
      <c r="L4523" s="209"/>
      <c r="M4523" s="214"/>
      <c r="N4523" s="209" t="s">
        <v>18884</v>
      </c>
      <c r="O4523" s="215" t="s">
        <v>18885</v>
      </c>
      <c r="P4523" s="215" t="s">
        <v>18886</v>
      </c>
      <c r="Q4523" s="215" t="s">
        <v>18887</v>
      </c>
      <c r="S4523" s="208"/>
    </row>
    <row r="4524" spans="1:20" ht="12">
      <c r="A4524" s="209" t="str">
        <f t="shared" si="140"/>
        <v>3380149021568885549</v>
      </c>
      <c r="B4524" s="210" t="s">
        <v>19702</v>
      </c>
      <c r="C4524" s="211" t="s">
        <v>2463</v>
      </c>
      <c r="D4524" s="211" t="s">
        <v>2463</v>
      </c>
      <c r="E4524" s="211" t="s">
        <v>18475</v>
      </c>
      <c r="F4524" s="211" t="s">
        <v>2462</v>
      </c>
      <c r="G4524" s="211" t="s">
        <v>3255</v>
      </c>
      <c r="H4524" s="212" t="s">
        <v>2473</v>
      </c>
      <c r="I4524" s="213" t="s">
        <v>19703</v>
      </c>
      <c r="J4524" s="201" t="str">
        <f t="shared" si="141"/>
        <v>0883</v>
      </c>
      <c r="K4524" s="209"/>
      <c r="L4524" s="209"/>
      <c r="M4524" s="214"/>
      <c r="N4524" s="209" t="s">
        <v>18884</v>
      </c>
      <c r="O4524" s="215" t="s">
        <v>18885</v>
      </c>
      <c r="P4524" s="215" t="s">
        <v>18886</v>
      </c>
      <c r="Q4524" s="215" t="s">
        <v>18887</v>
      </c>
      <c r="S4524" s="208"/>
    </row>
    <row r="4525" spans="1:20" ht="12">
      <c r="A4525" s="209" t="str">
        <f t="shared" si="140"/>
        <v>3380149031568885549</v>
      </c>
      <c r="B4525" s="210" t="s">
        <v>19702</v>
      </c>
      <c r="C4525" s="211" t="s">
        <v>2463</v>
      </c>
      <c r="D4525" s="211" t="s">
        <v>2463</v>
      </c>
      <c r="E4525" s="211" t="s">
        <v>2462</v>
      </c>
      <c r="F4525" s="211" t="s">
        <v>2462</v>
      </c>
      <c r="G4525" s="211" t="s">
        <v>3255</v>
      </c>
      <c r="H4525" s="212" t="s">
        <v>2473</v>
      </c>
      <c r="I4525" s="213" t="s">
        <v>19703</v>
      </c>
      <c r="J4525" s="201" t="str">
        <f t="shared" si="141"/>
        <v>0883</v>
      </c>
      <c r="K4525" s="209"/>
      <c r="L4525" s="209"/>
      <c r="M4525" s="214"/>
      <c r="N4525" s="209" t="s">
        <v>18884</v>
      </c>
      <c r="O4525" s="215" t="s">
        <v>18885</v>
      </c>
      <c r="P4525" s="215" t="s">
        <v>18886</v>
      </c>
      <c r="Q4525" s="215" t="s">
        <v>18887</v>
      </c>
      <c r="S4525" s="208"/>
    </row>
    <row r="4526" spans="1:20" ht="12">
      <c r="A4526" s="209" t="str">
        <f t="shared" si="140"/>
        <v>3437238011427472463</v>
      </c>
      <c r="B4526" s="210" t="s">
        <v>19704</v>
      </c>
      <c r="C4526" s="211" t="s">
        <v>364</v>
      </c>
      <c r="D4526" s="211" t="s">
        <v>364</v>
      </c>
      <c r="E4526" s="211" t="s">
        <v>363</v>
      </c>
      <c r="F4526" s="211" t="s">
        <v>363</v>
      </c>
      <c r="G4526" s="211" t="s">
        <v>1834</v>
      </c>
      <c r="H4526" s="212" t="s">
        <v>1833</v>
      </c>
      <c r="I4526" s="213" t="s">
        <v>365</v>
      </c>
      <c r="J4526" s="201" t="str">
        <f t="shared" si="141"/>
        <v>0884</v>
      </c>
      <c r="K4526" s="209"/>
      <c r="L4526" s="209"/>
      <c r="M4526" s="214"/>
      <c r="N4526" s="209" t="s">
        <v>18765</v>
      </c>
      <c r="O4526" s="215" t="s">
        <v>18766</v>
      </c>
      <c r="P4526" s="215" t="s">
        <v>18773</v>
      </c>
      <c r="Q4526" s="215" t="s">
        <v>18774</v>
      </c>
      <c r="S4526" s="208"/>
    </row>
    <row r="4527" spans="1:20" ht="12">
      <c r="A4527" s="209" t="str">
        <f t="shared" si="140"/>
        <v>3437238021427472463</v>
      </c>
      <c r="B4527" s="210" t="s">
        <v>19704</v>
      </c>
      <c r="C4527" s="211" t="s">
        <v>364</v>
      </c>
      <c r="D4527" s="211" t="s">
        <v>364</v>
      </c>
      <c r="E4527" s="211" t="s">
        <v>18476</v>
      </c>
      <c r="F4527" s="211" t="s">
        <v>363</v>
      </c>
      <c r="G4527" s="211" t="s">
        <v>1834</v>
      </c>
      <c r="H4527" s="212" t="s">
        <v>1833</v>
      </c>
      <c r="I4527" s="213" t="s">
        <v>365</v>
      </c>
      <c r="J4527" s="201" t="str">
        <f t="shared" si="141"/>
        <v>0884</v>
      </c>
      <c r="K4527" s="209"/>
      <c r="L4527" s="209"/>
      <c r="M4527" s="214"/>
      <c r="N4527" s="209" t="s">
        <v>18765</v>
      </c>
      <c r="O4527" s="215" t="s">
        <v>18766</v>
      </c>
      <c r="P4527" s="215" t="s">
        <v>18773</v>
      </c>
      <c r="Q4527" s="215" t="s">
        <v>18774</v>
      </c>
      <c r="S4527" s="208"/>
    </row>
    <row r="4528" spans="1:20" ht="12">
      <c r="A4528" s="209" t="str">
        <f t="shared" si="140"/>
        <v>##1427472463</v>
      </c>
      <c r="B4528" s="210" t="s">
        <v>19704</v>
      </c>
      <c r="C4528" s="211" t="s">
        <v>364</v>
      </c>
      <c r="D4528" s="211" t="s">
        <v>364</v>
      </c>
      <c r="E4528" s="211" t="s">
        <v>3649</v>
      </c>
      <c r="F4528" s="211" t="s">
        <v>363</v>
      </c>
      <c r="G4528" s="211" t="s">
        <v>1834</v>
      </c>
      <c r="H4528" s="212" t="s">
        <v>1833</v>
      </c>
      <c r="I4528" s="213" t="s">
        <v>365</v>
      </c>
      <c r="J4528" s="201" t="str">
        <f t="shared" si="141"/>
        <v>0884</v>
      </c>
      <c r="K4528" s="209"/>
      <c r="L4528" s="209"/>
      <c r="M4528" s="214"/>
      <c r="N4528" s="209" t="s">
        <v>18765</v>
      </c>
      <c r="O4528" s="215" t="s">
        <v>18766</v>
      </c>
      <c r="P4528" s="215" t="s">
        <v>18773</v>
      </c>
      <c r="Q4528" s="215" t="s">
        <v>18774</v>
      </c>
      <c r="S4528" s="208"/>
    </row>
    <row r="4529" spans="1:17" s="208" customFormat="1" ht="12">
      <c r="A4529" s="209" t="str">
        <f t="shared" si="140"/>
        <v>3508574011871911016</v>
      </c>
      <c r="B4529" s="210" t="s">
        <v>19705</v>
      </c>
      <c r="C4529" s="211" t="s">
        <v>941</v>
      </c>
      <c r="D4529" s="211" t="s">
        <v>941</v>
      </c>
      <c r="E4529" s="211" t="s">
        <v>940</v>
      </c>
      <c r="F4529" s="211" t="s">
        <v>940</v>
      </c>
      <c r="G4529" s="211" t="s">
        <v>1888</v>
      </c>
      <c r="H4529" s="212" t="s">
        <v>1887</v>
      </c>
      <c r="I4529" s="213" t="s">
        <v>19706</v>
      </c>
      <c r="J4529" s="201" t="str">
        <f t="shared" si="141"/>
        <v>0885</v>
      </c>
      <c r="K4529" s="209"/>
      <c r="L4529" s="209"/>
      <c r="M4529" s="214"/>
      <c r="N4529" s="209" t="s">
        <v>18777</v>
      </c>
      <c r="O4529" s="215" t="s">
        <v>18778</v>
      </c>
      <c r="P4529" s="215" t="s">
        <v>18800</v>
      </c>
      <c r="Q4529" s="215" t="s">
        <v>18801</v>
      </c>
    </row>
    <row r="4530" spans="1:17" s="208" customFormat="1" ht="12">
      <c r="A4530" s="209" t="str">
        <f t="shared" si="140"/>
        <v>3508574021871911016</v>
      </c>
      <c r="B4530" s="210" t="s">
        <v>19705</v>
      </c>
      <c r="C4530" s="211" t="s">
        <v>941</v>
      </c>
      <c r="D4530" s="211" t="s">
        <v>941</v>
      </c>
      <c r="E4530" s="211" t="s">
        <v>18477</v>
      </c>
      <c r="F4530" s="211" t="s">
        <v>940</v>
      </c>
      <c r="G4530" s="211" t="s">
        <v>1888</v>
      </c>
      <c r="H4530" s="212" t="s">
        <v>1887</v>
      </c>
      <c r="I4530" s="213" t="s">
        <v>19706</v>
      </c>
      <c r="J4530" s="201" t="str">
        <f t="shared" si="141"/>
        <v>0885</v>
      </c>
      <c r="K4530" s="209"/>
      <c r="L4530" s="209"/>
      <c r="M4530" s="214"/>
      <c r="N4530" s="209" t="s">
        <v>18777</v>
      </c>
      <c r="O4530" s="215" t="s">
        <v>18778</v>
      </c>
      <c r="P4530" s="215" t="s">
        <v>18800</v>
      </c>
      <c r="Q4530" s="215" t="s">
        <v>18801</v>
      </c>
    </row>
    <row r="4531" spans="1:17" s="208" customFormat="1" ht="12">
      <c r="A4531" s="209" t="str">
        <f t="shared" si="140"/>
        <v>3508574031871911016</v>
      </c>
      <c r="B4531" s="210" t="s">
        <v>19705</v>
      </c>
      <c r="C4531" s="211" t="s">
        <v>941</v>
      </c>
      <c r="D4531" s="211" t="s">
        <v>941</v>
      </c>
      <c r="E4531" s="211" t="s">
        <v>18478</v>
      </c>
      <c r="F4531" s="211" t="s">
        <v>940</v>
      </c>
      <c r="G4531" s="211" t="s">
        <v>1888</v>
      </c>
      <c r="H4531" s="212" t="s">
        <v>1887</v>
      </c>
      <c r="I4531" s="213" t="s">
        <v>19706</v>
      </c>
      <c r="J4531" s="201" t="str">
        <f t="shared" si="141"/>
        <v>0885</v>
      </c>
      <c r="K4531" s="209"/>
      <c r="L4531" s="209"/>
      <c r="M4531" s="214"/>
      <c r="N4531" s="209" t="s">
        <v>18777</v>
      </c>
      <c r="O4531" s="215" t="s">
        <v>18778</v>
      </c>
      <c r="P4531" s="215" t="s">
        <v>18800</v>
      </c>
      <c r="Q4531" s="215" t="s">
        <v>18801</v>
      </c>
    </row>
    <row r="4532" spans="1:17" s="208" customFormat="1" ht="12">
      <c r="A4532" s="209" t="str">
        <f t="shared" si="140"/>
        <v>##1871911016</v>
      </c>
      <c r="B4532" s="210" t="s">
        <v>19705</v>
      </c>
      <c r="C4532" s="211" t="s">
        <v>941</v>
      </c>
      <c r="D4532" s="211" t="s">
        <v>941</v>
      </c>
      <c r="E4532" s="211" t="s">
        <v>3649</v>
      </c>
      <c r="F4532" s="211" t="s">
        <v>940</v>
      </c>
      <c r="G4532" s="211" t="s">
        <v>1888</v>
      </c>
      <c r="H4532" s="212" t="s">
        <v>1887</v>
      </c>
      <c r="I4532" s="213" t="s">
        <v>19706</v>
      </c>
      <c r="J4532" s="201" t="str">
        <f t="shared" si="141"/>
        <v>0885</v>
      </c>
      <c r="K4532" s="209"/>
      <c r="L4532" s="209"/>
      <c r="M4532" s="214"/>
      <c r="N4532" s="209" t="s">
        <v>18777</v>
      </c>
      <c r="O4532" s="215" t="s">
        <v>18778</v>
      </c>
      <c r="P4532" s="215" t="s">
        <v>18800</v>
      </c>
      <c r="Q4532" s="215" t="s">
        <v>18801</v>
      </c>
    </row>
    <row r="4533" spans="1:17" s="208" customFormat="1" ht="12">
      <c r="A4533" s="209" t="str">
        <f t="shared" si="140"/>
        <v>6A-029302911871911016</v>
      </c>
      <c r="B4533" s="210" t="s">
        <v>19705</v>
      </c>
      <c r="C4533" s="211" t="s">
        <v>941</v>
      </c>
      <c r="D4533" s="211" t="s">
        <v>941</v>
      </c>
      <c r="E4533" s="211" t="s">
        <v>18479</v>
      </c>
      <c r="F4533" s="211" t="s">
        <v>940</v>
      </c>
      <c r="G4533" s="211" t="s">
        <v>1888</v>
      </c>
      <c r="H4533" s="212" t="s">
        <v>1887</v>
      </c>
      <c r="I4533" s="213" t="s">
        <v>19706</v>
      </c>
      <c r="J4533" s="201" t="str">
        <f t="shared" si="141"/>
        <v>0885</v>
      </c>
      <c r="K4533" s="209"/>
      <c r="L4533" s="209"/>
      <c r="M4533" s="214"/>
      <c r="N4533" s="209" t="s">
        <v>18777</v>
      </c>
      <c r="O4533" s="215" t="s">
        <v>18778</v>
      </c>
      <c r="P4533" s="215" t="s">
        <v>18800</v>
      </c>
      <c r="Q4533" s="215" t="s">
        <v>18801</v>
      </c>
    </row>
    <row r="4534" spans="1:17" s="208" customFormat="1" ht="12">
      <c r="A4534" s="209" t="str">
        <f t="shared" si="140"/>
        <v>3410482011083056790</v>
      </c>
      <c r="B4534" s="210" t="s">
        <v>19707</v>
      </c>
      <c r="C4534" s="211" t="s">
        <v>18480</v>
      </c>
      <c r="D4534" s="211" t="s">
        <v>18480</v>
      </c>
      <c r="E4534" s="211" t="s">
        <v>18481</v>
      </c>
      <c r="F4534" s="211" t="s">
        <v>18481</v>
      </c>
      <c r="G4534" s="211" t="s">
        <v>18482</v>
      </c>
      <c r="H4534" s="212" t="s">
        <v>18483</v>
      </c>
      <c r="I4534" s="213" t="s">
        <v>19708</v>
      </c>
      <c r="J4534" s="201" t="str">
        <f t="shared" si="141"/>
        <v>0886</v>
      </c>
      <c r="K4534" s="209"/>
      <c r="L4534" s="209"/>
      <c r="M4534" s="214"/>
      <c r="N4534" s="209" t="s">
        <v>18777</v>
      </c>
      <c r="O4534" s="215" t="s">
        <v>18778</v>
      </c>
      <c r="P4534" s="215" t="s">
        <v>18800</v>
      </c>
      <c r="Q4534" s="215" t="s">
        <v>18801</v>
      </c>
    </row>
    <row r="4535" spans="1:17" s="208" customFormat="1" ht="12">
      <c r="A4535" s="209" t="str">
        <f t="shared" si="140"/>
        <v>3410482021083056790</v>
      </c>
      <c r="B4535" s="210" t="s">
        <v>19707</v>
      </c>
      <c r="C4535" s="211" t="s">
        <v>18480</v>
      </c>
      <c r="D4535" s="211" t="s">
        <v>18480</v>
      </c>
      <c r="E4535" s="211" t="s">
        <v>18484</v>
      </c>
      <c r="F4535" s="211" t="s">
        <v>18481</v>
      </c>
      <c r="G4535" s="211" t="s">
        <v>18482</v>
      </c>
      <c r="H4535" s="212" t="s">
        <v>18483</v>
      </c>
      <c r="I4535" s="213" t="s">
        <v>19708</v>
      </c>
      <c r="J4535" s="201" t="str">
        <f t="shared" si="141"/>
        <v>0886</v>
      </c>
      <c r="K4535" s="209"/>
      <c r="L4535" s="209"/>
      <c r="M4535" s="214"/>
      <c r="N4535" s="209" t="s">
        <v>18777</v>
      </c>
      <c r="O4535" s="215" t="s">
        <v>18778</v>
      </c>
      <c r="P4535" s="215" t="s">
        <v>18800</v>
      </c>
      <c r="Q4535" s="215" t="s">
        <v>18801</v>
      </c>
    </row>
    <row r="4536" spans="1:17" s="208" customFormat="1" ht="12">
      <c r="A4536" s="209" t="str">
        <f t="shared" si="140"/>
        <v>##1083056790</v>
      </c>
      <c r="B4536" s="210" t="s">
        <v>19707</v>
      </c>
      <c r="C4536" s="211" t="s">
        <v>18480</v>
      </c>
      <c r="D4536" s="211" t="s">
        <v>18480</v>
      </c>
      <c r="E4536" s="211" t="s">
        <v>3649</v>
      </c>
      <c r="F4536" s="211" t="s">
        <v>18481</v>
      </c>
      <c r="G4536" s="211" t="s">
        <v>18482</v>
      </c>
      <c r="H4536" s="212" t="s">
        <v>18483</v>
      </c>
      <c r="I4536" s="213" t="s">
        <v>19708</v>
      </c>
      <c r="J4536" s="201" t="str">
        <f t="shared" si="141"/>
        <v>0886</v>
      </c>
      <c r="K4536" s="209"/>
      <c r="L4536" s="209"/>
      <c r="M4536" s="214"/>
      <c r="N4536" s="209" t="s">
        <v>18777</v>
      </c>
      <c r="O4536" s="215" t="s">
        <v>18778</v>
      </c>
      <c r="P4536" s="215" t="s">
        <v>18800</v>
      </c>
      <c r="Q4536" s="215" t="s">
        <v>18801</v>
      </c>
    </row>
    <row r="4537" spans="1:17" s="208" customFormat="1" ht="12">
      <c r="A4537" s="209" t="str">
        <f t="shared" si="140"/>
        <v>9A-023415531083056790</v>
      </c>
      <c r="B4537" s="210" t="s">
        <v>19707</v>
      </c>
      <c r="C4537" s="211" t="s">
        <v>18480</v>
      </c>
      <c r="D4537" s="211" t="s">
        <v>18480</v>
      </c>
      <c r="E4537" s="211" t="s">
        <v>18485</v>
      </c>
      <c r="F4537" s="211" t="s">
        <v>18481</v>
      </c>
      <c r="G4537" s="211" t="s">
        <v>18482</v>
      </c>
      <c r="H4537" s="212" t="s">
        <v>18483</v>
      </c>
      <c r="I4537" s="213" t="s">
        <v>19708</v>
      </c>
      <c r="J4537" s="201" t="str">
        <f t="shared" si="141"/>
        <v>0886</v>
      </c>
      <c r="K4537" s="209"/>
      <c r="L4537" s="209"/>
      <c r="M4537" s="214"/>
      <c r="N4537" s="209" t="s">
        <v>18777</v>
      </c>
      <c r="O4537" s="215" t="s">
        <v>18778</v>
      </c>
      <c r="P4537" s="215" t="s">
        <v>18800</v>
      </c>
      <c r="Q4537" s="215" t="s">
        <v>18801</v>
      </c>
    </row>
    <row r="4538" spans="1:17" s="208" customFormat="1" ht="12">
      <c r="A4538" s="209" t="str">
        <f t="shared" si="140"/>
        <v>9C-QMA0000047234851083056790</v>
      </c>
      <c r="B4538" s="210" t="s">
        <v>19707</v>
      </c>
      <c r="C4538" s="211" t="s">
        <v>18480</v>
      </c>
      <c r="D4538" s="211" t="s">
        <v>18480</v>
      </c>
      <c r="E4538" s="211" t="s">
        <v>18486</v>
      </c>
      <c r="F4538" s="211" t="s">
        <v>18481</v>
      </c>
      <c r="G4538" s="211" t="s">
        <v>18482</v>
      </c>
      <c r="H4538" s="212" t="s">
        <v>18483</v>
      </c>
      <c r="I4538" s="213" t="s">
        <v>19708</v>
      </c>
      <c r="J4538" s="201" t="str">
        <f t="shared" si="141"/>
        <v>0886</v>
      </c>
      <c r="K4538" s="209"/>
      <c r="L4538" s="209"/>
      <c r="M4538" s="214"/>
      <c r="N4538" s="209" t="s">
        <v>18777</v>
      </c>
      <c r="O4538" s="215" t="s">
        <v>18778</v>
      </c>
      <c r="P4538" s="215" t="s">
        <v>18800</v>
      </c>
      <c r="Q4538" s="215" t="s">
        <v>18801</v>
      </c>
    </row>
    <row r="4539" spans="1:17" s="208" customFormat="1" ht="12">
      <c r="A4539" s="209" t="str">
        <f t="shared" si="140"/>
        <v>3481830011144625153</v>
      </c>
      <c r="B4539" s="210" t="s">
        <v>19709</v>
      </c>
      <c r="C4539" s="211" t="s">
        <v>1232</v>
      </c>
      <c r="D4539" s="211" t="s">
        <v>1232</v>
      </c>
      <c r="E4539" s="211" t="s">
        <v>1231</v>
      </c>
      <c r="F4539" s="211" t="s">
        <v>1231</v>
      </c>
      <c r="G4539" s="211" t="s">
        <v>3219</v>
      </c>
      <c r="H4539" s="212" t="s">
        <v>3365</v>
      </c>
      <c r="I4539" s="213" t="s">
        <v>1233</v>
      </c>
      <c r="J4539" s="201" t="str">
        <f t="shared" si="141"/>
        <v>0887</v>
      </c>
      <c r="K4539" s="209"/>
      <c r="L4539" s="209"/>
      <c r="M4539" s="214"/>
      <c r="N4539" s="209" t="s">
        <v>18884</v>
      </c>
      <c r="O4539" s="215" t="s">
        <v>18885</v>
      </c>
      <c r="P4539" s="215" t="s">
        <v>18886</v>
      </c>
      <c r="Q4539" s="215" t="s">
        <v>18887</v>
      </c>
    </row>
    <row r="4540" spans="1:17" s="208" customFormat="1" ht="12">
      <c r="A4540" s="209" t="str">
        <f t="shared" si="140"/>
        <v>3537128011396138970</v>
      </c>
      <c r="B4540" s="210" t="s">
        <v>19710</v>
      </c>
      <c r="C4540" s="211" t="s">
        <v>376</v>
      </c>
      <c r="D4540" s="211" t="s">
        <v>376</v>
      </c>
      <c r="E4540" s="211" t="s">
        <v>375</v>
      </c>
      <c r="F4540" s="211" t="s">
        <v>375</v>
      </c>
      <c r="G4540" s="211" t="s">
        <v>1818</v>
      </c>
      <c r="H4540" s="212" t="s">
        <v>1817</v>
      </c>
      <c r="I4540" s="213" t="s">
        <v>377</v>
      </c>
      <c r="J4540" s="201" t="str">
        <f t="shared" si="141"/>
        <v>0888</v>
      </c>
      <c r="K4540" s="209"/>
      <c r="L4540" s="209"/>
      <c r="M4540" s="214"/>
      <c r="N4540" s="209" t="s">
        <v>18765</v>
      </c>
      <c r="O4540" s="215" t="s">
        <v>18766</v>
      </c>
      <c r="P4540" s="215" t="s">
        <v>18767</v>
      </c>
      <c r="Q4540" s="215" t="s">
        <v>18768</v>
      </c>
    </row>
    <row r="4541" spans="1:17" s="208" customFormat="1" ht="12">
      <c r="A4541" s="209" t="str">
        <f t="shared" si="140"/>
        <v>3537128021396138970</v>
      </c>
      <c r="B4541" s="210" t="s">
        <v>19710</v>
      </c>
      <c r="C4541" s="211" t="s">
        <v>376</v>
      </c>
      <c r="D4541" s="211" t="s">
        <v>376</v>
      </c>
      <c r="E4541" s="211" t="s">
        <v>18488</v>
      </c>
      <c r="F4541" s="211" t="s">
        <v>375</v>
      </c>
      <c r="G4541" s="211" t="s">
        <v>1818</v>
      </c>
      <c r="H4541" s="212" t="s">
        <v>1817</v>
      </c>
      <c r="I4541" s="213" t="s">
        <v>377</v>
      </c>
      <c r="J4541" s="201" t="str">
        <f t="shared" si="141"/>
        <v>0888</v>
      </c>
      <c r="K4541" s="209"/>
      <c r="L4541" s="209"/>
      <c r="M4541" s="214"/>
      <c r="N4541" s="209" t="s">
        <v>18765</v>
      </c>
      <c r="O4541" s="215" t="s">
        <v>18766</v>
      </c>
      <c r="P4541" s="215" t="s">
        <v>18767</v>
      </c>
      <c r="Q4541" s="215" t="s">
        <v>18768</v>
      </c>
    </row>
    <row r="4542" spans="1:17" s="208" customFormat="1" ht="12">
      <c r="A4542" s="209" t="str">
        <f t="shared" si="140"/>
        <v>3537128031396138970</v>
      </c>
      <c r="B4542" s="210" t="s">
        <v>19710</v>
      </c>
      <c r="C4542" s="211" t="s">
        <v>376</v>
      </c>
      <c r="D4542" s="211" t="s">
        <v>376</v>
      </c>
      <c r="E4542" s="211" t="s">
        <v>18489</v>
      </c>
      <c r="F4542" s="211" t="s">
        <v>375</v>
      </c>
      <c r="G4542" s="211" t="s">
        <v>1818</v>
      </c>
      <c r="H4542" s="212" t="s">
        <v>1817</v>
      </c>
      <c r="I4542" s="213" t="s">
        <v>377</v>
      </c>
      <c r="J4542" s="201" t="str">
        <f t="shared" si="141"/>
        <v>0888</v>
      </c>
      <c r="K4542" s="209"/>
      <c r="L4542" s="209"/>
      <c r="M4542" s="214"/>
      <c r="N4542" s="209" t="s">
        <v>18765</v>
      </c>
      <c r="O4542" s="215" t="s">
        <v>18766</v>
      </c>
      <c r="P4542" s="215" t="s">
        <v>18767</v>
      </c>
      <c r="Q4542" s="215" t="s">
        <v>18768</v>
      </c>
    </row>
    <row r="4543" spans="1:17" s="208" customFormat="1" ht="12">
      <c r="A4543" s="209" t="str">
        <f t="shared" si="140"/>
        <v>3537128041396138970</v>
      </c>
      <c r="B4543" s="210" t="s">
        <v>19710</v>
      </c>
      <c r="C4543" s="211" t="s">
        <v>376</v>
      </c>
      <c r="D4543" s="211" t="s">
        <v>376</v>
      </c>
      <c r="E4543" s="211" t="s">
        <v>18490</v>
      </c>
      <c r="F4543" s="211" t="s">
        <v>375</v>
      </c>
      <c r="G4543" s="211" t="s">
        <v>1818</v>
      </c>
      <c r="H4543" s="212" t="s">
        <v>1817</v>
      </c>
      <c r="I4543" s="213" t="s">
        <v>377</v>
      </c>
      <c r="J4543" s="201" t="str">
        <f t="shared" si="141"/>
        <v>0888</v>
      </c>
      <c r="K4543" s="209"/>
      <c r="L4543" s="209"/>
      <c r="M4543" s="214"/>
      <c r="N4543" s="209" t="s">
        <v>18765</v>
      </c>
      <c r="O4543" s="215" t="s">
        <v>18766</v>
      </c>
      <c r="P4543" s="215" t="s">
        <v>18767</v>
      </c>
      <c r="Q4543" s="215" t="s">
        <v>18768</v>
      </c>
    </row>
    <row r="4544" spans="1:17" s="208" customFormat="1" ht="12">
      <c r="A4544" s="209" t="str">
        <f t="shared" si="140"/>
        <v>##1396138970</v>
      </c>
      <c r="B4544" s="210" t="s">
        <v>19710</v>
      </c>
      <c r="C4544" s="211" t="s">
        <v>376</v>
      </c>
      <c r="D4544" s="211" t="s">
        <v>376</v>
      </c>
      <c r="E4544" s="211" t="s">
        <v>3649</v>
      </c>
      <c r="F4544" s="211" t="s">
        <v>375</v>
      </c>
      <c r="G4544" s="211" t="s">
        <v>1818</v>
      </c>
      <c r="H4544" s="212" t="s">
        <v>1817</v>
      </c>
      <c r="I4544" s="213" t="s">
        <v>377</v>
      </c>
      <c r="J4544" s="201" t="str">
        <f t="shared" si="141"/>
        <v>0888</v>
      </c>
      <c r="K4544" s="209"/>
      <c r="L4544" s="209"/>
      <c r="M4544" s="214"/>
      <c r="N4544" s="209" t="s">
        <v>18765</v>
      </c>
      <c r="O4544" s="215" t="s">
        <v>18766</v>
      </c>
      <c r="P4544" s="215" t="s">
        <v>18767</v>
      </c>
      <c r="Q4544" s="215" t="s">
        <v>18768</v>
      </c>
    </row>
    <row r="4545" spans="1:20" ht="12">
      <c r="A4545" s="209" t="str">
        <f t="shared" si="140"/>
        <v>##1801262241</v>
      </c>
      <c r="B4545" s="210" t="s">
        <v>19710</v>
      </c>
      <c r="C4545" s="211" t="s">
        <v>18487</v>
      </c>
      <c r="D4545" s="211" t="s">
        <v>376</v>
      </c>
      <c r="E4545" s="211" t="s">
        <v>3649</v>
      </c>
      <c r="F4545" s="211" t="s">
        <v>375</v>
      </c>
      <c r="G4545" s="211" t="s">
        <v>1818</v>
      </c>
      <c r="H4545" s="212" t="s">
        <v>1817</v>
      </c>
      <c r="I4545" s="213" t="s">
        <v>377</v>
      </c>
      <c r="J4545" s="201" t="str">
        <f t="shared" si="141"/>
        <v>0888</v>
      </c>
      <c r="K4545" s="209" t="s">
        <v>14592</v>
      </c>
      <c r="L4545" s="209"/>
      <c r="M4545" s="214"/>
      <c r="N4545" s="209" t="s">
        <v>18765</v>
      </c>
      <c r="O4545" s="215" t="s">
        <v>18766</v>
      </c>
      <c r="P4545" s="215" t="s">
        <v>18767</v>
      </c>
      <c r="Q4545" s="215" t="s">
        <v>18768</v>
      </c>
      <c r="S4545" s="208"/>
    </row>
    <row r="4546" spans="1:20" ht="12">
      <c r="A4546" s="209" t="str">
        <f t="shared" si="140"/>
        <v>3398695011184056954</v>
      </c>
      <c r="B4546" s="210" t="s">
        <v>19711</v>
      </c>
      <c r="C4546" s="211" t="s">
        <v>1331</v>
      </c>
      <c r="D4546" s="211" t="s">
        <v>1331</v>
      </c>
      <c r="E4546" s="211" t="s">
        <v>18491</v>
      </c>
      <c r="F4546" s="211" t="s">
        <v>1330</v>
      </c>
      <c r="G4546" s="211" t="s">
        <v>3249</v>
      </c>
      <c r="H4546" s="212" t="s">
        <v>3080</v>
      </c>
      <c r="I4546" s="213" t="s">
        <v>1332</v>
      </c>
      <c r="J4546" s="201" t="str">
        <f t="shared" si="141"/>
        <v>0889</v>
      </c>
      <c r="K4546" s="209"/>
      <c r="L4546" s="209"/>
      <c r="M4546" s="214"/>
      <c r="N4546" s="209" t="s">
        <v>18884</v>
      </c>
      <c r="O4546" s="215" t="s">
        <v>18885</v>
      </c>
      <c r="P4546" s="215" t="s">
        <v>18886</v>
      </c>
      <c r="Q4546" s="215" t="s">
        <v>18887</v>
      </c>
      <c r="S4546" s="208"/>
    </row>
    <row r="4547" spans="1:20" ht="12">
      <c r="A4547" s="209" t="str">
        <f t="shared" ref="A4547:A4610" si="142">E4547&amp;C4547</f>
        <v>3398695021184056954</v>
      </c>
      <c r="B4547" s="210" t="s">
        <v>19711</v>
      </c>
      <c r="C4547" s="211" t="s">
        <v>1331</v>
      </c>
      <c r="D4547" s="211" t="s">
        <v>1331</v>
      </c>
      <c r="E4547" s="211" t="s">
        <v>18492</v>
      </c>
      <c r="F4547" s="211" t="s">
        <v>1330</v>
      </c>
      <c r="G4547" s="211" t="s">
        <v>3249</v>
      </c>
      <c r="H4547" s="212" t="s">
        <v>3080</v>
      </c>
      <c r="I4547" s="213" t="s">
        <v>1332</v>
      </c>
      <c r="J4547" s="201" t="str">
        <f t="shared" ref="J4547:J4610" si="143">B4547</f>
        <v>0889</v>
      </c>
      <c r="K4547" s="209"/>
      <c r="L4547" s="209"/>
      <c r="M4547" s="214"/>
      <c r="N4547" s="209" t="s">
        <v>18884</v>
      </c>
      <c r="O4547" s="215" t="s">
        <v>18885</v>
      </c>
      <c r="P4547" s="215" t="s">
        <v>18886</v>
      </c>
      <c r="Q4547" s="215" t="s">
        <v>18887</v>
      </c>
      <c r="S4547" s="208"/>
    </row>
    <row r="4548" spans="1:20" s="280" customFormat="1" ht="12">
      <c r="A4548" s="209" t="str">
        <f t="shared" si="142"/>
        <v>3398695031184056954</v>
      </c>
      <c r="B4548" s="210" t="s">
        <v>19711</v>
      </c>
      <c r="C4548" s="211" t="s">
        <v>1331</v>
      </c>
      <c r="D4548" s="211" t="s">
        <v>1331</v>
      </c>
      <c r="E4548" s="211" t="s">
        <v>1330</v>
      </c>
      <c r="F4548" s="211" t="s">
        <v>1330</v>
      </c>
      <c r="G4548" s="211" t="s">
        <v>3249</v>
      </c>
      <c r="H4548" s="212" t="s">
        <v>3080</v>
      </c>
      <c r="I4548" s="213" t="s">
        <v>1332</v>
      </c>
      <c r="J4548" s="201" t="str">
        <f t="shared" si="143"/>
        <v>0889</v>
      </c>
      <c r="K4548" s="209"/>
      <c r="L4548" s="209"/>
      <c r="M4548" s="214"/>
      <c r="N4548" s="209" t="s">
        <v>18884</v>
      </c>
      <c r="O4548" s="215" t="s">
        <v>18885</v>
      </c>
      <c r="P4548" s="215" t="s">
        <v>18886</v>
      </c>
      <c r="Q4548" s="215" t="s">
        <v>18887</v>
      </c>
      <c r="R4548" s="208"/>
      <c r="S4548" s="208"/>
      <c r="T4548" s="208"/>
    </row>
    <row r="4549" spans="1:20" s="280" customFormat="1" ht="12">
      <c r="A4549" s="209" t="str">
        <f t="shared" si="142"/>
        <v>3448540011215354899</v>
      </c>
      <c r="B4549" s="210" t="s">
        <v>19712</v>
      </c>
      <c r="C4549" s="211" t="s">
        <v>1388</v>
      </c>
      <c r="D4549" s="211" t="s">
        <v>1388</v>
      </c>
      <c r="E4549" s="211" t="s">
        <v>1387</v>
      </c>
      <c r="F4549" s="211" t="s">
        <v>1387</v>
      </c>
      <c r="G4549" s="211" t="s">
        <v>3264</v>
      </c>
      <c r="H4549" s="212" t="s">
        <v>3366</v>
      </c>
      <c r="I4549" s="213" t="s">
        <v>1389</v>
      </c>
      <c r="J4549" s="201" t="str">
        <f t="shared" si="143"/>
        <v>0890</v>
      </c>
      <c r="K4549" s="209"/>
      <c r="L4549" s="209"/>
      <c r="M4549" s="214"/>
      <c r="N4549" s="209" t="s">
        <v>18884</v>
      </c>
      <c r="O4549" s="215" t="s">
        <v>18885</v>
      </c>
      <c r="P4549" s="215" t="s">
        <v>18886</v>
      </c>
      <c r="Q4549" s="215" t="s">
        <v>18887</v>
      </c>
      <c r="R4549" s="208"/>
      <c r="S4549" s="208"/>
      <c r="T4549" s="208"/>
    </row>
    <row r="4550" spans="1:20" s="280" customFormat="1" ht="12">
      <c r="A4550" s="209" t="str">
        <f t="shared" si="142"/>
        <v>3453052011275956807</v>
      </c>
      <c r="B4550" s="210" t="s">
        <v>19713</v>
      </c>
      <c r="C4550" s="211" t="s">
        <v>1268</v>
      </c>
      <c r="D4550" s="211" t="s">
        <v>1268</v>
      </c>
      <c r="E4550" s="211" t="s">
        <v>1267</v>
      </c>
      <c r="F4550" s="211" t="s">
        <v>1267</v>
      </c>
      <c r="G4550" s="211" t="s">
        <v>3228</v>
      </c>
      <c r="H4550" s="212" t="s">
        <v>3072</v>
      </c>
      <c r="I4550" s="213" t="s">
        <v>1269</v>
      </c>
      <c r="J4550" s="201" t="str">
        <f t="shared" si="143"/>
        <v>0892</v>
      </c>
      <c r="K4550" s="209"/>
      <c r="L4550" s="209"/>
      <c r="M4550" s="214"/>
      <c r="N4550" s="209" t="s">
        <v>18884</v>
      </c>
      <c r="O4550" s="215" t="s">
        <v>18885</v>
      </c>
      <c r="P4550" s="215" t="s">
        <v>18886</v>
      </c>
      <c r="Q4550" s="215" t="s">
        <v>18887</v>
      </c>
      <c r="R4550" s="208"/>
      <c r="S4550" s="208"/>
      <c r="T4550" s="208"/>
    </row>
    <row r="4551" spans="1:20" ht="12">
      <c r="A4551" s="209" t="str">
        <f t="shared" si="142"/>
        <v>3453052021275956807</v>
      </c>
      <c r="B4551" s="210" t="s">
        <v>19713</v>
      </c>
      <c r="C4551" s="211" t="s">
        <v>1268</v>
      </c>
      <c r="D4551" s="211" t="s">
        <v>1268</v>
      </c>
      <c r="E4551" s="211" t="s">
        <v>18496</v>
      </c>
      <c r="F4551" s="211" t="s">
        <v>1267</v>
      </c>
      <c r="G4551" s="211" t="s">
        <v>3228</v>
      </c>
      <c r="H4551" s="212" t="s">
        <v>3072</v>
      </c>
      <c r="I4551" s="213" t="s">
        <v>1269</v>
      </c>
      <c r="J4551" s="201" t="str">
        <f t="shared" si="143"/>
        <v>0892</v>
      </c>
      <c r="K4551" s="209"/>
      <c r="L4551" s="209"/>
      <c r="M4551" s="214"/>
      <c r="N4551" s="209" t="s">
        <v>18884</v>
      </c>
      <c r="O4551" s="215" t="s">
        <v>18885</v>
      </c>
      <c r="P4551" s="215" t="s">
        <v>18886</v>
      </c>
      <c r="Q4551" s="215" t="s">
        <v>18887</v>
      </c>
      <c r="S4551" s="208"/>
    </row>
    <row r="4552" spans="1:20" ht="12">
      <c r="A4552" s="209" t="str">
        <f t="shared" si="142"/>
        <v>##1275956807</v>
      </c>
      <c r="B4552" s="210" t="s">
        <v>19713</v>
      </c>
      <c r="C4552" s="211" t="s">
        <v>1268</v>
      </c>
      <c r="D4552" s="211" t="s">
        <v>1268</v>
      </c>
      <c r="E4552" s="211" t="s">
        <v>3649</v>
      </c>
      <c r="F4552" s="211" t="s">
        <v>1267</v>
      </c>
      <c r="G4552" s="211" t="s">
        <v>3228</v>
      </c>
      <c r="H4552" s="212" t="s">
        <v>3072</v>
      </c>
      <c r="I4552" s="213" t="s">
        <v>1269</v>
      </c>
      <c r="J4552" s="201" t="str">
        <f t="shared" si="143"/>
        <v>0892</v>
      </c>
      <c r="K4552" s="209" t="s">
        <v>14592</v>
      </c>
      <c r="L4552" s="209"/>
      <c r="M4552" s="214"/>
      <c r="N4552" s="209" t="s">
        <v>18884</v>
      </c>
      <c r="O4552" s="215" t="s">
        <v>18885</v>
      </c>
      <c r="P4552" s="215" t="s">
        <v>18886</v>
      </c>
      <c r="Q4552" s="215" t="s">
        <v>18887</v>
      </c>
      <c r="S4552" s="208"/>
    </row>
    <row r="4553" spans="1:20" ht="12">
      <c r="A4553" s="209" t="str">
        <f t="shared" si="142"/>
        <v>3436214011467588319</v>
      </c>
      <c r="B4553" s="210" t="s">
        <v>19714</v>
      </c>
      <c r="C4553" s="211" t="s">
        <v>1214</v>
      </c>
      <c r="D4553" s="211" t="s">
        <v>1214</v>
      </c>
      <c r="E4553" s="211" t="s">
        <v>1213</v>
      </c>
      <c r="F4553" s="211" t="s">
        <v>1213</v>
      </c>
      <c r="G4553" s="211" t="s">
        <v>18497</v>
      </c>
      <c r="H4553" s="212" t="s">
        <v>18498</v>
      </c>
      <c r="I4553" s="213" t="s">
        <v>1215</v>
      </c>
      <c r="J4553" s="201" t="str">
        <f t="shared" si="143"/>
        <v>0893</v>
      </c>
      <c r="K4553" s="209"/>
      <c r="L4553" s="209"/>
      <c r="M4553" s="214"/>
      <c r="N4553" s="209" t="s">
        <v>18905</v>
      </c>
      <c r="O4553" s="215" t="s">
        <v>18906</v>
      </c>
      <c r="P4553" s="215" t="s">
        <v>18812</v>
      </c>
      <c r="Q4553" s="215" t="s">
        <v>18813</v>
      </c>
      <c r="S4553" s="208"/>
    </row>
    <row r="4554" spans="1:20" ht="12">
      <c r="A4554" s="209" t="str">
        <f t="shared" si="142"/>
        <v>3406399011144651514</v>
      </c>
      <c r="B4554" s="210" t="s">
        <v>19715</v>
      </c>
      <c r="C4554" s="211" t="s">
        <v>2829</v>
      </c>
      <c r="D4554" s="211" t="s">
        <v>2829</v>
      </c>
      <c r="E4554" s="211" t="s">
        <v>2828</v>
      </c>
      <c r="F4554" s="211" t="s">
        <v>2828</v>
      </c>
      <c r="G4554" s="211" t="s">
        <v>1919</v>
      </c>
      <c r="H4554" s="212" t="s">
        <v>18499</v>
      </c>
      <c r="I4554" s="213" t="s">
        <v>19716</v>
      </c>
      <c r="J4554" s="201" t="str">
        <f t="shared" si="143"/>
        <v>0894</v>
      </c>
      <c r="K4554" s="209"/>
      <c r="L4554" s="209"/>
      <c r="M4554" s="214"/>
      <c r="N4554" s="209" t="s">
        <v>18765</v>
      </c>
      <c r="O4554" s="215" t="s">
        <v>18766</v>
      </c>
      <c r="P4554" s="215" t="s">
        <v>18767</v>
      </c>
      <c r="Q4554" s="215" t="s">
        <v>18768</v>
      </c>
      <c r="S4554" s="208"/>
    </row>
    <row r="4555" spans="1:20" ht="12">
      <c r="A4555" s="209" t="str">
        <f t="shared" si="142"/>
        <v>3406399021144651514</v>
      </c>
      <c r="B4555" s="210" t="s">
        <v>19715</v>
      </c>
      <c r="C4555" s="211" t="s">
        <v>2829</v>
      </c>
      <c r="D4555" s="211" t="s">
        <v>2829</v>
      </c>
      <c r="E4555" s="211" t="s">
        <v>18500</v>
      </c>
      <c r="F4555" s="211" t="s">
        <v>2828</v>
      </c>
      <c r="G4555" s="211" t="s">
        <v>1919</v>
      </c>
      <c r="H4555" s="212" t="s">
        <v>18499</v>
      </c>
      <c r="I4555" s="213" t="s">
        <v>19716</v>
      </c>
      <c r="J4555" s="201" t="str">
        <f t="shared" si="143"/>
        <v>0894</v>
      </c>
      <c r="K4555" s="209"/>
      <c r="L4555" s="209"/>
      <c r="M4555" s="214"/>
      <c r="N4555" s="209" t="s">
        <v>18765</v>
      </c>
      <c r="O4555" s="215" t="s">
        <v>18766</v>
      </c>
      <c r="P4555" s="215" t="s">
        <v>18767</v>
      </c>
      <c r="Q4555" s="215" t="s">
        <v>18768</v>
      </c>
      <c r="S4555" s="208"/>
    </row>
    <row r="4556" spans="1:20" ht="12">
      <c r="A4556" s="209" t="str">
        <f t="shared" si="142"/>
        <v>##1144651514</v>
      </c>
      <c r="B4556" s="210" t="s">
        <v>19715</v>
      </c>
      <c r="C4556" s="211" t="s">
        <v>2829</v>
      </c>
      <c r="D4556" s="211" t="s">
        <v>2829</v>
      </c>
      <c r="E4556" s="211" t="s">
        <v>3649</v>
      </c>
      <c r="F4556" s="211" t="s">
        <v>2828</v>
      </c>
      <c r="G4556" s="211" t="s">
        <v>1919</v>
      </c>
      <c r="H4556" s="212" t="s">
        <v>18499</v>
      </c>
      <c r="I4556" s="213" t="s">
        <v>19716</v>
      </c>
      <c r="J4556" s="201" t="str">
        <f t="shared" si="143"/>
        <v>0894</v>
      </c>
      <c r="K4556" s="209"/>
      <c r="L4556" s="209"/>
      <c r="M4556" s="214"/>
      <c r="N4556" s="209" t="s">
        <v>18765</v>
      </c>
      <c r="O4556" s="215" t="s">
        <v>18766</v>
      </c>
      <c r="P4556" s="215" t="s">
        <v>18767</v>
      </c>
      <c r="Q4556" s="215" t="s">
        <v>18768</v>
      </c>
      <c r="S4556" s="208"/>
    </row>
    <row r="4557" spans="1:20" ht="12">
      <c r="A4557" s="209" t="str">
        <f t="shared" si="142"/>
        <v>3431082011033204342</v>
      </c>
      <c r="B4557" s="210" t="s">
        <v>19717</v>
      </c>
      <c r="C4557" s="211" t="s">
        <v>18501</v>
      </c>
      <c r="D4557" s="211" t="s">
        <v>18501</v>
      </c>
      <c r="E4557" s="211" t="s">
        <v>18502</v>
      </c>
      <c r="F4557" s="211" t="s">
        <v>18502</v>
      </c>
      <c r="G4557" s="211" t="s">
        <v>18503</v>
      </c>
      <c r="H4557" s="212" t="s">
        <v>18504</v>
      </c>
      <c r="I4557" s="213" t="s">
        <v>19718</v>
      </c>
      <c r="J4557" s="201" t="str">
        <f t="shared" si="143"/>
        <v>0895</v>
      </c>
      <c r="K4557" s="209"/>
      <c r="L4557" s="209"/>
      <c r="M4557" s="214"/>
      <c r="N4557" s="209" t="s">
        <v>18765</v>
      </c>
      <c r="O4557" s="215" t="s">
        <v>18766</v>
      </c>
      <c r="P4557" s="215" t="s">
        <v>18800</v>
      </c>
      <c r="Q4557" s="215" t="s">
        <v>18801</v>
      </c>
      <c r="S4557" s="208"/>
    </row>
    <row r="4558" spans="1:20" ht="12">
      <c r="A4558" s="209" t="str">
        <f t="shared" si="142"/>
        <v>3431082021033204342</v>
      </c>
      <c r="B4558" s="210" t="s">
        <v>19717</v>
      </c>
      <c r="C4558" s="211" t="s">
        <v>18501</v>
      </c>
      <c r="D4558" s="211" t="s">
        <v>18501</v>
      </c>
      <c r="E4558" s="211" t="s">
        <v>18505</v>
      </c>
      <c r="F4558" s="211" t="s">
        <v>18502</v>
      </c>
      <c r="G4558" s="211" t="s">
        <v>18503</v>
      </c>
      <c r="H4558" s="212" t="s">
        <v>18504</v>
      </c>
      <c r="I4558" s="213" t="s">
        <v>19718</v>
      </c>
      <c r="J4558" s="201" t="str">
        <f t="shared" si="143"/>
        <v>0895</v>
      </c>
      <c r="K4558" s="209"/>
      <c r="L4558" s="209"/>
      <c r="M4558" s="214"/>
      <c r="N4558" s="209" t="s">
        <v>18765</v>
      </c>
      <c r="O4558" s="215" t="s">
        <v>18766</v>
      </c>
      <c r="P4558" s="215" t="s">
        <v>18800</v>
      </c>
      <c r="Q4558" s="215" t="s">
        <v>18801</v>
      </c>
      <c r="S4558" s="208"/>
    </row>
    <row r="4559" spans="1:20" ht="12">
      <c r="A4559" s="209" t="str">
        <f t="shared" si="142"/>
        <v>3434672011659374585</v>
      </c>
      <c r="B4559" s="210" t="s">
        <v>19719</v>
      </c>
      <c r="C4559" s="211" t="s">
        <v>2395</v>
      </c>
      <c r="D4559" s="211" t="s">
        <v>2395</v>
      </c>
      <c r="E4559" s="211" t="s">
        <v>2397</v>
      </c>
      <c r="F4559" s="211" t="s">
        <v>2397</v>
      </c>
      <c r="G4559" s="211" t="s">
        <v>2396</v>
      </c>
      <c r="H4559" s="212" t="s">
        <v>2398</v>
      </c>
      <c r="I4559" s="213" t="s">
        <v>19720</v>
      </c>
      <c r="J4559" s="201" t="str">
        <f t="shared" si="143"/>
        <v>0896</v>
      </c>
      <c r="K4559" s="209"/>
      <c r="L4559" s="209"/>
      <c r="M4559" s="214"/>
      <c r="N4559" s="209" t="s">
        <v>18765</v>
      </c>
      <c r="O4559" s="215" t="s">
        <v>18766</v>
      </c>
      <c r="P4559" s="215" t="s">
        <v>18767</v>
      </c>
      <c r="Q4559" s="215" t="s">
        <v>18768</v>
      </c>
      <c r="S4559" s="208"/>
    </row>
    <row r="4560" spans="1:20" ht="12">
      <c r="A4560" s="209" t="str">
        <f t="shared" si="142"/>
        <v>3434672021659374585</v>
      </c>
      <c r="B4560" s="210" t="s">
        <v>19719</v>
      </c>
      <c r="C4560" s="211" t="s">
        <v>2395</v>
      </c>
      <c r="D4560" s="211" t="s">
        <v>2395</v>
      </c>
      <c r="E4560" s="211" t="s">
        <v>18506</v>
      </c>
      <c r="F4560" s="211" t="s">
        <v>2397</v>
      </c>
      <c r="G4560" s="211" t="s">
        <v>2396</v>
      </c>
      <c r="H4560" s="212" t="s">
        <v>2398</v>
      </c>
      <c r="I4560" s="213" t="s">
        <v>19720</v>
      </c>
      <c r="J4560" s="201" t="str">
        <f t="shared" si="143"/>
        <v>0896</v>
      </c>
      <c r="K4560" s="209"/>
      <c r="L4560" s="209"/>
      <c r="M4560" s="214"/>
      <c r="N4560" s="209" t="s">
        <v>18765</v>
      </c>
      <c r="O4560" s="215" t="s">
        <v>18766</v>
      </c>
      <c r="P4560" s="215" t="s">
        <v>18767</v>
      </c>
      <c r="Q4560" s="215" t="s">
        <v>18768</v>
      </c>
      <c r="S4560" s="208"/>
    </row>
    <row r="4561" spans="1:17" s="208" customFormat="1" ht="12">
      <c r="A4561" s="209" t="str">
        <f t="shared" si="142"/>
        <v>##1659374585</v>
      </c>
      <c r="B4561" s="210" t="s">
        <v>19719</v>
      </c>
      <c r="C4561" s="211" t="s">
        <v>2395</v>
      </c>
      <c r="D4561" s="211" t="s">
        <v>2395</v>
      </c>
      <c r="E4561" s="211" t="s">
        <v>3649</v>
      </c>
      <c r="F4561" s="211" t="s">
        <v>2397</v>
      </c>
      <c r="G4561" s="211" t="s">
        <v>2396</v>
      </c>
      <c r="H4561" s="212" t="s">
        <v>2398</v>
      </c>
      <c r="I4561" s="213" t="s">
        <v>19720</v>
      </c>
      <c r="J4561" s="201" t="str">
        <f t="shared" si="143"/>
        <v>0896</v>
      </c>
      <c r="K4561" s="209"/>
      <c r="L4561" s="209"/>
      <c r="M4561" s="214"/>
      <c r="N4561" s="209" t="s">
        <v>18765</v>
      </c>
      <c r="O4561" s="215" t="s">
        <v>18766</v>
      </c>
      <c r="P4561" s="215" t="s">
        <v>18767</v>
      </c>
      <c r="Q4561" s="215" t="s">
        <v>18768</v>
      </c>
    </row>
    <row r="4562" spans="1:17" s="208" customFormat="1" ht="12">
      <c r="A4562" s="209" t="str">
        <f t="shared" si="142"/>
        <v>3449456011821439183</v>
      </c>
      <c r="B4562" s="210" t="s">
        <v>19721</v>
      </c>
      <c r="C4562" s="211" t="s">
        <v>1431</v>
      </c>
      <c r="D4562" s="211" t="s">
        <v>1431</v>
      </c>
      <c r="E4562" s="211" t="s">
        <v>18507</v>
      </c>
      <c r="F4562" s="211" t="s">
        <v>1430</v>
      </c>
      <c r="G4562" s="211" t="s">
        <v>2156</v>
      </c>
      <c r="H4562" s="212" t="s">
        <v>2155</v>
      </c>
      <c r="I4562" s="213" t="s">
        <v>1432</v>
      </c>
      <c r="J4562" s="201" t="str">
        <f t="shared" si="143"/>
        <v>0897</v>
      </c>
      <c r="K4562" s="209" t="s">
        <v>19722</v>
      </c>
      <c r="L4562" s="209" t="s">
        <v>13916</v>
      </c>
      <c r="M4562" s="214">
        <v>44475</v>
      </c>
      <c r="N4562" s="209" t="s">
        <v>18866</v>
      </c>
      <c r="O4562" s="215" t="s">
        <v>18867</v>
      </c>
      <c r="P4562" s="215" t="s">
        <v>18868</v>
      </c>
      <c r="Q4562" s="215" t="s">
        <v>18869</v>
      </c>
    </row>
    <row r="4563" spans="1:17" s="208" customFormat="1" ht="12">
      <c r="A4563" s="209" t="str">
        <f t="shared" si="142"/>
        <v>3449456021821439183</v>
      </c>
      <c r="B4563" s="210" t="s">
        <v>19721</v>
      </c>
      <c r="C4563" s="211" t="s">
        <v>1431</v>
      </c>
      <c r="D4563" s="211" t="s">
        <v>1431</v>
      </c>
      <c r="E4563" s="211" t="s">
        <v>18508</v>
      </c>
      <c r="F4563" s="211" t="s">
        <v>1430</v>
      </c>
      <c r="G4563" s="211" t="s">
        <v>2156</v>
      </c>
      <c r="H4563" s="212" t="s">
        <v>2155</v>
      </c>
      <c r="I4563" s="213" t="s">
        <v>1432</v>
      </c>
      <c r="J4563" s="201" t="str">
        <f t="shared" si="143"/>
        <v>0897</v>
      </c>
      <c r="K4563" s="209"/>
      <c r="L4563" s="209"/>
      <c r="M4563" s="214"/>
      <c r="N4563" s="209" t="s">
        <v>18866</v>
      </c>
      <c r="O4563" s="215" t="s">
        <v>18867</v>
      </c>
      <c r="P4563" s="215" t="s">
        <v>18868</v>
      </c>
      <c r="Q4563" s="215" t="s">
        <v>18869</v>
      </c>
    </row>
    <row r="4564" spans="1:17" s="208" customFormat="1" ht="12">
      <c r="A4564" s="209" t="str">
        <f t="shared" si="142"/>
        <v>3449456031821439183</v>
      </c>
      <c r="B4564" s="210" t="s">
        <v>19721</v>
      </c>
      <c r="C4564" s="211" t="s">
        <v>1431</v>
      </c>
      <c r="D4564" s="211" t="s">
        <v>1431</v>
      </c>
      <c r="E4564" s="211" t="s">
        <v>1430</v>
      </c>
      <c r="F4564" s="211" t="s">
        <v>1430</v>
      </c>
      <c r="G4564" s="211" t="s">
        <v>2156</v>
      </c>
      <c r="H4564" s="212" t="s">
        <v>2155</v>
      </c>
      <c r="I4564" s="213" t="s">
        <v>1432</v>
      </c>
      <c r="J4564" s="201" t="str">
        <f t="shared" si="143"/>
        <v>0897</v>
      </c>
      <c r="K4564" s="209"/>
      <c r="L4564" s="209"/>
      <c r="M4564" s="214"/>
      <c r="N4564" s="209" t="s">
        <v>18866</v>
      </c>
      <c r="O4564" s="215" t="s">
        <v>18867</v>
      </c>
      <c r="P4564" s="215" t="s">
        <v>18868</v>
      </c>
      <c r="Q4564" s="215" t="s">
        <v>18869</v>
      </c>
    </row>
    <row r="4565" spans="1:17" s="208" customFormat="1" ht="12">
      <c r="A4565" s="209" t="str">
        <f t="shared" si="142"/>
        <v>3489288011679903967</v>
      </c>
      <c r="B4565" s="210" t="s">
        <v>19723</v>
      </c>
      <c r="C4565" s="211" t="s">
        <v>122</v>
      </c>
      <c r="D4565" s="211" t="s">
        <v>122</v>
      </c>
      <c r="E4565" s="211" t="s">
        <v>121</v>
      </c>
      <c r="F4565" s="211" t="s">
        <v>121</v>
      </c>
      <c r="G4565" s="211" t="s">
        <v>2117</v>
      </c>
      <c r="H4565" s="212" t="s">
        <v>2279</v>
      </c>
      <c r="I4565" s="213" t="s">
        <v>123</v>
      </c>
      <c r="J4565" s="201" t="str">
        <f t="shared" si="143"/>
        <v>0898</v>
      </c>
      <c r="K4565" s="209"/>
      <c r="L4565" s="209"/>
      <c r="M4565" s="214"/>
      <c r="N4565" s="209" t="s">
        <v>18765</v>
      </c>
      <c r="O4565" s="215" t="s">
        <v>18766</v>
      </c>
      <c r="P4565" s="215" t="s">
        <v>18767</v>
      </c>
      <c r="Q4565" s="215" t="s">
        <v>18768</v>
      </c>
    </row>
    <row r="4566" spans="1:17" s="208" customFormat="1" ht="12">
      <c r="A4566" s="209" t="str">
        <f t="shared" si="142"/>
        <v>3489288021679903967</v>
      </c>
      <c r="B4566" s="210" t="s">
        <v>19723</v>
      </c>
      <c r="C4566" s="211" t="s">
        <v>122</v>
      </c>
      <c r="D4566" s="211" t="s">
        <v>122</v>
      </c>
      <c r="E4566" s="211" t="s">
        <v>18510</v>
      </c>
      <c r="F4566" s="211" t="s">
        <v>121</v>
      </c>
      <c r="G4566" s="211" t="s">
        <v>2117</v>
      </c>
      <c r="H4566" s="212" t="s">
        <v>2279</v>
      </c>
      <c r="I4566" s="213" t="s">
        <v>123</v>
      </c>
      <c r="J4566" s="201" t="str">
        <f t="shared" si="143"/>
        <v>0898</v>
      </c>
      <c r="K4566" s="209"/>
      <c r="L4566" s="209"/>
      <c r="M4566" s="214"/>
      <c r="N4566" s="209" t="s">
        <v>18765</v>
      </c>
      <c r="O4566" s="215" t="s">
        <v>18766</v>
      </c>
      <c r="P4566" s="215" t="s">
        <v>18767</v>
      </c>
      <c r="Q4566" s="215" t="s">
        <v>18768</v>
      </c>
    </row>
    <row r="4567" spans="1:17" s="208" customFormat="1" ht="12">
      <c r="A4567" s="209" t="str">
        <f t="shared" si="142"/>
        <v>##1679903967</v>
      </c>
      <c r="B4567" s="210" t="s">
        <v>19723</v>
      </c>
      <c r="C4567" s="211" t="s">
        <v>122</v>
      </c>
      <c r="D4567" s="211" t="s">
        <v>122</v>
      </c>
      <c r="E4567" s="211" t="s">
        <v>3649</v>
      </c>
      <c r="F4567" s="211" t="s">
        <v>121</v>
      </c>
      <c r="G4567" s="211" t="s">
        <v>2117</v>
      </c>
      <c r="H4567" s="212" t="s">
        <v>2279</v>
      </c>
      <c r="I4567" s="213" t="s">
        <v>123</v>
      </c>
      <c r="J4567" s="201" t="str">
        <f t="shared" si="143"/>
        <v>0898</v>
      </c>
      <c r="K4567" s="209"/>
      <c r="L4567" s="209"/>
      <c r="M4567" s="214"/>
      <c r="N4567" s="209" t="s">
        <v>18765</v>
      </c>
      <c r="O4567" s="215" t="s">
        <v>18766</v>
      </c>
      <c r="P4567" s="215" t="s">
        <v>18767</v>
      </c>
      <c r="Q4567" s="215" t="s">
        <v>18768</v>
      </c>
    </row>
    <row r="4568" spans="1:17" s="208" customFormat="1" ht="12">
      <c r="A4568" s="209" t="str">
        <f t="shared" si="142"/>
        <v>##1831629526</v>
      </c>
      <c r="B4568" s="210" t="s">
        <v>19723</v>
      </c>
      <c r="C4568" s="211" t="s">
        <v>18509</v>
      </c>
      <c r="D4568" s="211" t="s">
        <v>122</v>
      </c>
      <c r="E4568" s="211" t="s">
        <v>3649</v>
      </c>
      <c r="F4568" s="211" t="s">
        <v>121</v>
      </c>
      <c r="G4568" s="211" t="s">
        <v>2117</v>
      </c>
      <c r="H4568" s="212" t="s">
        <v>2279</v>
      </c>
      <c r="I4568" s="213" t="s">
        <v>123</v>
      </c>
      <c r="J4568" s="201" t="str">
        <f t="shared" si="143"/>
        <v>0898</v>
      </c>
      <c r="K4568" s="209" t="s">
        <v>14592</v>
      </c>
      <c r="L4568" s="209"/>
      <c r="M4568" s="214"/>
      <c r="N4568" s="209" t="s">
        <v>18765</v>
      </c>
      <c r="O4568" s="215" t="s">
        <v>18766</v>
      </c>
      <c r="P4568" s="215" t="s">
        <v>18767</v>
      </c>
      <c r="Q4568" s="215" t="s">
        <v>18768</v>
      </c>
    </row>
    <row r="4569" spans="1:17" s="208" customFormat="1" ht="12">
      <c r="A4569" s="209" t="str">
        <f t="shared" si="142"/>
        <v>3520645011588005888</v>
      </c>
      <c r="B4569" s="210" t="s">
        <v>19724</v>
      </c>
      <c r="C4569" s="211" t="s">
        <v>80</v>
      </c>
      <c r="D4569" s="211" t="s">
        <v>80</v>
      </c>
      <c r="E4569" s="211" t="s">
        <v>79</v>
      </c>
      <c r="F4569" s="211" t="s">
        <v>79</v>
      </c>
      <c r="G4569" s="211" t="s">
        <v>2163</v>
      </c>
      <c r="H4569" s="212" t="s">
        <v>18511</v>
      </c>
      <c r="I4569" s="213" t="s">
        <v>81</v>
      </c>
      <c r="J4569" s="201" t="str">
        <f t="shared" si="143"/>
        <v>0899</v>
      </c>
      <c r="K4569" s="209"/>
      <c r="L4569" s="209"/>
      <c r="M4569" s="214"/>
      <c r="N4569" s="209" t="s">
        <v>18765</v>
      </c>
      <c r="O4569" s="215" t="s">
        <v>18766</v>
      </c>
      <c r="P4569" s="215" t="s">
        <v>18812</v>
      </c>
      <c r="Q4569" s="215" t="s">
        <v>18813</v>
      </c>
    </row>
    <row r="4570" spans="1:17" s="208" customFormat="1" ht="12">
      <c r="A4570" s="209" t="str">
        <f t="shared" si="142"/>
        <v>3520645021588005888</v>
      </c>
      <c r="B4570" s="210" t="s">
        <v>19724</v>
      </c>
      <c r="C4570" s="211" t="s">
        <v>80</v>
      </c>
      <c r="D4570" s="211" t="s">
        <v>80</v>
      </c>
      <c r="E4570" s="211" t="s">
        <v>18512</v>
      </c>
      <c r="F4570" s="211" t="s">
        <v>79</v>
      </c>
      <c r="G4570" s="211" t="s">
        <v>2163</v>
      </c>
      <c r="H4570" s="212" t="s">
        <v>18511</v>
      </c>
      <c r="I4570" s="213" t="s">
        <v>81</v>
      </c>
      <c r="J4570" s="201" t="str">
        <f t="shared" si="143"/>
        <v>0899</v>
      </c>
      <c r="K4570" s="209"/>
      <c r="L4570" s="209"/>
      <c r="M4570" s="214"/>
      <c r="N4570" s="209" t="s">
        <v>18765</v>
      </c>
      <c r="O4570" s="215" t="s">
        <v>18766</v>
      </c>
      <c r="P4570" s="215" t="s">
        <v>18812</v>
      </c>
      <c r="Q4570" s="215" t="s">
        <v>18813</v>
      </c>
    </row>
    <row r="4571" spans="1:17" s="208" customFormat="1" ht="12">
      <c r="A4571" s="209" t="str">
        <f t="shared" si="142"/>
        <v>3332892011457791105</v>
      </c>
      <c r="B4571" s="210" t="s">
        <v>19725</v>
      </c>
      <c r="C4571" s="211" t="s">
        <v>1256</v>
      </c>
      <c r="D4571" s="211" t="s">
        <v>1256</v>
      </c>
      <c r="E4571" s="211" t="s">
        <v>1255</v>
      </c>
      <c r="F4571" s="211" t="s">
        <v>1255</v>
      </c>
      <c r="G4571" s="211" t="s">
        <v>3225</v>
      </c>
      <c r="H4571" s="212" t="s">
        <v>3367</v>
      </c>
      <c r="I4571" s="213" t="s">
        <v>1257</v>
      </c>
      <c r="J4571" s="201" t="str">
        <f t="shared" si="143"/>
        <v>0900</v>
      </c>
      <c r="K4571" s="209" t="s">
        <v>19726</v>
      </c>
      <c r="L4571" s="209" t="s">
        <v>13916</v>
      </c>
      <c r="M4571" s="214">
        <v>44475</v>
      </c>
      <c r="N4571" s="209" t="s">
        <v>18884</v>
      </c>
      <c r="O4571" s="215" t="s">
        <v>18885</v>
      </c>
      <c r="P4571" s="215" t="s">
        <v>18886</v>
      </c>
      <c r="Q4571" s="215" t="s">
        <v>18887</v>
      </c>
    </row>
    <row r="4572" spans="1:17" s="208" customFormat="1" ht="12">
      <c r="A4572" s="209" t="str">
        <f t="shared" si="142"/>
        <v>14577911051457791105</v>
      </c>
      <c r="B4572" s="210" t="s">
        <v>19725</v>
      </c>
      <c r="C4572" s="211" t="s">
        <v>1256</v>
      </c>
      <c r="D4572" s="211" t="s">
        <v>1256</v>
      </c>
      <c r="E4572" s="211" t="s">
        <v>1256</v>
      </c>
      <c r="F4572" s="211" t="s">
        <v>1255</v>
      </c>
      <c r="G4572" s="211" t="s">
        <v>3225</v>
      </c>
      <c r="H4572" s="212" t="s">
        <v>3367</v>
      </c>
      <c r="I4572" s="213" t="s">
        <v>1257</v>
      </c>
      <c r="J4572" s="201" t="str">
        <f t="shared" si="143"/>
        <v>0900</v>
      </c>
      <c r="K4572" s="209" t="s">
        <v>19726</v>
      </c>
      <c r="L4572" s="209" t="s">
        <v>13916</v>
      </c>
      <c r="M4572" s="214">
        <v>44475</v>
      </c>
      <c r="N4572" s="209" t="s">
        <v>18884</v>
      </c>
      <c r="O4572" s="215" t="s">
        <v>18885</v>
      </c>
      <c r="P4572" s="215" t="s">
        <v>18886</v>
      </c>
      <c r="Q4572" s="215" t="s">
        <v>18887</v>
      </c>
    </row>
    <row r="4573" spans="1:17" s="208" customFormat="1" ht="12">
      <c r="A4573" s="209" t="str">
        <f t="shared" si="142"/>
        <v>9A-019622531457791105</v>
      </c>
      <c r="B4573" s="210" t="s">
        <v>19725</v>
      </c>
      <c r="C4573" s="211" t="s">
        <v>1256</v>
      </c>
      <c r="D4573" s="211" t="s">
        <v>1256</v>
      </c>
      <c r="E4573" s="211" t="s">
        <v>18513</v>
      </c>
      <c r="F4573" s="211" t="s">
        <v>1255</v>
      </c>
      <c r="G4573" s="211" t="s">
        <v>3225</v>
      </c>
      <c r="H4573" s="212" t="s">
        <v>3367</v>
      </c>
      <c r="I4573" s="213" t="s">
        <v>1257</v>
      </c>
      <c r="J4573" s="201" t="str">
        <f t="shared" si="143"/>
        <v>0900</v>
      </c>
      <c r="K4573" s="209" t="s">
        <v>19726</v>
      </c>
      <c r="L4573" s="209" t="s">
        <v>13916</v>
      </c>
      <c r="M4573" s="214">
        <v>44475</v>
      </c>
      <c r="N4573" s="209" t="s">
        <v>18884</v>
      </c>
      <c r="O4573" s="215" t="s">
        <v>18885</v>
      </c>
      <c r="P4573" s="215" t="s">
        <v>18886</v>
      </c>
      <c r="Q4573" s="215" t="s">
        <v>18887</v>
      </c>
    </row>
    <row r="4574" spans="1:17" s="208" customFormat="1" ht="12">
      <c r="A4574" s="209" t="str">
        <f t="shared" si="142"/>
        <v>3493660011609275585</v>
      </c>
      <c r="B4574" s="210" t="s">
        <v>19727</v>
      </c>
      <c r="C4574" s="211" t="s">
        <v>572</v>
      </c>
      <c r="D4574" s="211" t="s">
        <v>572</v>
      </c>
      <c r="E4574" s="211" t="s">
        <v>571</v>
      </c>
      <c r="F4574" s="211" t="s">
        <v>571</v>
      </c>
      <c r="G4574" s="211" t="s">
        <v>2215</v>
      </c>
      <c r="H4574" s="212" t="s">
        <v>2394</v>
      </c>
      <c r="I4574" s="213" t="s">
        <v>19728</v>
      </c>
      <c r="J4574" s="201" t="str">
        <f t="shared" si="143"/>
        <v>0901</v>
      </c>
      <c r="K4574" s="209"/>
      <c r="L4574" s="209"/>
      <c r="M4574" s="214"/>
      <c r="N4574" s="209" t="s">
        <v>18777</v>
      </c>
      <c r="O4574" s="215" t="s">
        <v>18778</v>
      </c>
      <c r="P4574" s="215" t="s">
        <v>18767</v>
      </c>
      <c r="Q4574" s="215" t="s">
        <v>18768</v>
      </c>
    </row>
    <row r="4575" spans="1:17" s="208" customFormat="1" ht="12">
      <c r="A4575" s="209" t="str">
        <f t="shared" si="142"/>
        <v>3493660021609275585</v>
      </c>
      <c r="B4575" s="210" t="s">
        <v>19727</v>
      </c>
      <c r="C4575" s="211" t="s">
        <v>572</v>
      </c>
      <c r="D4575" s="211" t="s">
        <v>572</v>
      </c>
      <c r="E4575" s="211" t="s">
        <v>18514</v>
      </c>
      <c r="F4575" s="211" t="s">
        <v>571</v>
      </c>
      <c r="G4575" s="211" t="s">
        <v>2215</v>
      </c>
      <c r="H4575" s="212" t="s">
        <v>2394</v>
      </c>
      <c r="I4575" s="213" t="s">
        <v>19728</v>
      </c>
      <c r="J4575" s="201" t="str">
        <f t="shared" si="143"/>
        <v>0901</v>
      </c>
      <c r="K4575" s="209"/>
      <c r="L4575" s="209"/>
      <c r="M4575" s="214"/>
      <c r="N4575" s="209" t="s">
        <v>18777</v>
      </c>
      <c r="O4575" s="215" t="s">
        <v>18778</v>
      </c>
      <c r="P4575" s="215" t="s">
        <v>18767</v>
      </c>
      <c r="Q4575" s="215" t="s">
        <v>18768</v>
      </c>
    </row>
    <row r="4576" spans="1:17" s="208" customFormat="1" ht="12">
      <c r="A4576" s="209" t="str">
        <f t="shared" si="142"/>
        <v>##1609275585</v>
      </c>
      <c r="B4576" s="210" t="s">
        <v>19727</v>
      </c>
      <c r="C4576" s="211" t="s">
        <v>572</v>
      </c>
      <c r="D4576" s="211" t="s">
        <v>572</v>
      </c>
      <c r="E4576" s="211" t="s">
        <v>3649</v>
      </c>
      <c r="F4576" s="211" t="s">
        <v>571</v>
      </c>
      <c r="G4576" s="211" t="s">
        <v>2215</v>
      </c>
      <c r="H4576" s="212" t="s">
        <v>2394</v>
      </c>
      <c r="I4576" s="213" t="s">
        <v>19728</v>
      </c>
      <c r="J4576" s="201" t="str">
        <f t="shared" si="143"/>
        <v>0901</v>
      </c>
      <c r="K4576" s="209"/>
      <c r="L4576" s="209"/>
      <c r="M4576" s="214"/>
      <c r="N4576" s="209" t="s">
        <v>18777</v>
      </c>
      <c r="O4576" s="215" t="s">
        <v>18778</v>
      </c>
      <c r="P4576" s="215" t="s">
        <v>18767</v>
      </c>
      <c r="Q4576" s="215" t="s">
        <v>18768</v>
      </c>
    </row>
    <row r="4577" spans="1:17" s="208" customFormat="1" ht="12">
      <c r="A4577" s="209" t="str">
        <f t="shared" si="142"/>
        <v>7W-0053364740011609275585</v>
      </c>
      <c r="B4577" s="210" t="s">
        <v>19727</v>
      </c>
      <c r="C4577" s="211" t="s">
        <v>572</v>
      </c>
      <c r="D4577" s="211" t="s">
        <v>572</v>
      </c>
      <c r="E4577" s="211" t="s">
        <v>18515</v>
      </c>
      <c r="F4577" s="211" t="s">
        <v>571</v>
      </c>
      <c r="G4577" s="211" t="s">
        <v>2215</v>
      </c>
      <c r="H4577" s="212" t="s">
        <v>2394</v>
      </c>
      <c r="I4577" s="213" t="s">
        <v>19728</v>
      </c>
      <c r="J4577" s="201" t="str">
        <f t="shared" si="143"/>
        <v>0901</v>
      </c>
      <c r="K4577" s="209"/>
      <c r="L4577" s="209"/>
      <c r="M4577" s="214"/>
      <c r="N4577" s="209" t="s">
        <v>18777</v>
      </c>
      <c r="O4577" s="215" t="s">
        <v>18778</v>
      </c>
      <c r="P4577" s="215" t="s">
        <v>18767</v>
      </c>
      <c r="Q4577" s="215" t="s">
        <v>18768</v>
      </c>
    </row>
    <row r="4578" spans="1:17" s="208" customFormat="1" ht="12">
      <c r="A4578" s="209" t="str">
        <f t="shared" si="142"/>
        <v>3410276011689004939</v>
      </c>
      <c r="B4578" s="210" t="s">
        <v>19729</v>
      </c>
      <c r="C4578" s="211" t="s">
        <v>1319</v>
      </c>
      <c r="D4578" s="211" t="s">
        <v>1319</v>
      </c>
      <c r="E4578" s="211" t="s">
        <v>18524</v>
      </c>
      <c r="F4578" s="211" t="s">
        <v>1318</v>
      </c>
      <c r="G4578" s="211" t="s">
        <v>3246</v>
      </c>
      <c r="H4578" s="212" t="s">
        <v>3368</v>
      </c>
      <c r="I4578" s="213" t="s">
        <v>1320</v>
      </c>
      <c r="J4578" s="201" t="str">
        <f t="shared" si="143"/>
        <v>0904</v>
      </c>
      <c r="K4578" s="209"/>
      <c r="L4578" s="209"/>
      <c r="M4578" s="214"/>
      <c r="N4578" s="209" t="s">
        <v>18884</v>
      </c>
      <c r="O4578" s="215" t="s">
        <v>18885</v>
      </c>
      <c r="P4578" s="215" t="s">
        <v>18886</v>
      </c>
      <c r="Q4578" s="215" t="s">
        <v>18887</v>
      </c>
    </row>
    <row r="4579" spans="1:17" s="208" customFormat="1" ht="12">
      <c r="A4579" s="209" t="str">
        <f t="shared" si="142"/>
        <v>3410276021689004939</v>
      </c>
      <c r="B4579" s="210" t="s">
        <v>19729</v>
      </c>
      <c r="C4579" s="211" t="s">
        <v>1319</v>
      </c>
      <c r="D4579" s="211" t="s">
        <v>1319</v>
      </c>
      <c r="E4579" s="211" t="s">
        <v>1318</v>
      </c>
      <c r="F4579" s="211" t="s">
        <v>1318</v>
      </c>
      <c r="G4579" s="211" t="s">
        <v>3246</v>
      </c>
      <c r="H4579" s="212" t="s">
        <v>3368</v>
      </c>
      <c r="I4579" s="213" t="s">
        <v>1320</v>
      </c>
      <c r="J4579" s="201" t="str">
        <f t="shared" si="143"/>
        <v>0904</v>
      </c>
      <c r="K4579" s="209"/>
      <c r="L4579" s="209"/>
      <c r="M4579" s="214"/>
      <c r="N4579" s="209" t="s">
        <v>18884</v>
      </c>
      <c r="O4579" s="215" t="s">
        <v>18885</v>
      </c>
      <c r="P4579" s="215" t="s">
        <v>18886</v>
      </c>
      <c r="Q4579" s="215" t="s">
        <v>18887</v>
      </c>
    </row>
    <row r="4580" spans="1:17" s="208" customFormat="1" ht="12">
      <c r="A4580" s="209" t="str">
        <f t="shared" si="142"/>
        <v>3489908011689098790</v>
      </c>
      <c r="B4580" s="210" t="s">
        <v>19730</v>
      </c>
      <c r="C4580" s="211" t="s">
        <v>1289</v>
      </c>
      <c r="D4580" s="211" t="s">
        <v>1289</v>
      </c>
      <c r="E4580" s="211" t="s">
        <v>1288</v>
      </c>
      <c r="F4580" s="211" t="s">
        <v>1288</v>
      </c>
      <c r="G4580" s="211" t="s">
        <v>3240</v>
      </c>
      <c r="H4580" s="212" t="s">
        <v>3075</v>
      </c>
      <c r="I4580" s="213" t="s">
        <v>1290</v>
      </c>
      <c r="J4580" s="201" t="str">
        <f t="shared" si="143"/>
        <v>0905</v>
      </c>
      <c r="K4580" s="209"/>
      <c r="L4580" s="209"/>
      <c r="M4580" s="214"/>
      <c r="N4580" s="209" t="s">
        <v>18884</v>
      </c>
      <c r="O4580" s="215" t="s">
        <v>18885</v>
      </c>
      <c r="P4580" s="215" t="s">
        <v>18886</v>
      </c>
      <c r="Q4580" s="215" t="s">
        <v>18887</v>
      </c>
    </row>
    <row r="4581" spans="1:17" s="208" customFormat="1" ht="12">
      <c r="A4581" s="209" t="str">
        <f t="shared" si="142"/>
        <v>3333668011750620456</v>
      </c>
      <c r="B4581" s="210" t="s">
        <v>19731</v>
      </c>
      <c r="C4581" s="211" t="s">
        <v>1310</v>
      </c>
      <c r="D4581" s="211" t="s">
        <v>1310</v>
      </c>
      <c r="E4581" s="211" t="s">
        <v>1309</v>
      </c>
      <c r="F4581" s="211" t="s">
        <v>1309</v>
      </c>
      <c r="G4581" s="211" t="s">
        <v>3244</v>
      </c>
      <c r="H4581" s="212" t="s">
        <v>3369</v>
      </c>
      <c r="I4581" s="213" t="s">
        <v>1311</v>
      </c>
      <c r="J4581" s="201" t="str">
        <f t="shared" si="143"/>
        <v>0906</v>
      </c>
      <c r="K4581" s="209"/>
      <c r="L4581" s="209"/>
      <c r="M4581" s="214"/>
      <c r="N4581" s="209" t="s">
        <v>18884</v>
      </c>
      <c r="O4581" s="215" t="s">
        <v>18885</v>
      </c>
      <c r="P4581" s="215" t="s">
        <v>18886</v>
      </c>
      <c r="Q4581" s="215" t="s">
        <v>18887</v>
      </c>
    </row>
    <row r="4582" spans="1:17" s="208" customFormat="1" ht="12">
      <c r="A4582" s="209" t="str">
        <f t="shared" si="142"/>
        <v>3366585011396184180</v>
      </c>
      <c r="B4582" s="210" t="s">
        <v>19732</v>
      </c>
      <c r="C4582" s="211" t="s">
        <v>1235</v>
      </c>
      <c r="D4582" s="211" t="s">
        <v>1235</v>
      </c>
      <c r="E4582" s="211" t="s">
        <v>1234</v>
      </c>
      <c r="F4582" s="211" t="s">
        <v>1234</v>
      </c>
      <c r="G4582" s="211" t="s">
        <v>3220</v>
      </c>
      <c r="H4582" s="212" t="s">
        <v>3370</v>
      </c>
      <c r="I4582" s="213" t="s">
        <v>1236</v>
      </c>
      <c r="J4582" s="201" t="str">
        <f t="shared" si="143"/>
        <v>0907</v>
      </c>
      <c r="K4582" s="209"/>
      <c r="L4582" s="209"/>
      <c r="M4582" s="214"/>
      <c r="N4582" s="209" t="s">
        <v>18884</v>
      </c>
      <c r="O4582" s="215" t="s">
        <v>18885</v>
      </c>
      <c r="P4582" s="215" t="s">
        <v>18886</v>
      </c>
      <c r="Q4582" s="215" t="s">
        <v>18887</v>
      </c>
    </row>
    <row r="4583" spans="1:17" s="208" customFormat="1" ht="12">
      <c r="A4583" s="209" t="str">
        <f t="shared" si="142"/>
        <v>3417792011649504853</v>
      </c>
      <c r="B4583" s="210" t="s">
        <v>19733</v>
      </c>
      <c r="C4583" s="211" t="s">
        <v>1208</v>
      </c>
      <c r="D4583" s="211" t="s">
        <v>1208</v>
      </c>
      <c r="E4583" s="211" t="s">
        <v>1207</v>
      </c>
      <c r="F4583" s="211" t="s">
        <v>1207</v>
      </c>
      <c r="G4583" s="211" t="s">
        <v>18525</v>
      </c>
      <c r="H4583" s="212" t="s">
        <v>18526</v>
      </c>
      <c r="I4583" s="213" t="s">
        <v>1209</v>
      </c>
      <c r="J4583" s="201" t="str">
        <f t="shared" si="143"/>
        <v>0908</v>
      </c>
      <c r="K4583" s="209"/>
      <c r="L4583" s="209"/>
      <c r="M4583" s="214"/>
      <c r="N4583" s="209" t="s">
        <v>18905</v>
      </c>
      <c r="O4583" s="215" t="s">
        <v>18906</v>
      </c>
      <c r="P4583" s="215" t="s">
        <v>18812</v>
      </c>
      <c r="Q4583" s="215" t="s">
        <v>18813</v>
      </c>
    </row>
    <row r="4584" spans="1:17" s="208" customFormat="1" ht="12">
      <c r="A4584" s="209" t="str">
        <f t="shared" si="142"/>
        <v>3394876011366880627</v>
      </c>
      <c r="B4584" s="210" t="s">
        <v>19734</v>
      </c>
      <c r="C4584" s="211" t="s">
        <v>1298</v>
      </c>
      <c r="D4584" s="211" t="s">
        <v>1298</v>
      </c>
      <c r="E4584" s="211" t="s">
        <v>1297</v>
      </c>
      <c r="F4584" s="211" t="s">
        <v>1297</v>
      </c>
      <c r="G4584" s="211" t="s">
        <v>3243</v>
      </c>
      <c r="H4584" s="212" t="s">
        <v>3077</v>
      </c>
      <c r="I4584" s="213" t="s">
        <v>1299</v>
      </c>
      <c r="J4584" s="201" t="str">
        <f t="shared" si="143"/>
        <v>0910</v>
      </c>
      <c r="K4584" s="209"/>
      <c r="L4584" s="209"/>
      <c r="M4584" s="214"/>
      <c r="N4584" s="209" t="s">
        <v>18884</v>
      </c>
      <c r="O4584" s="215" t="s">
        <v>18885</v>
      </c>
      <c r="P4584" s="215" t="s">
        <v>18886</v>
      </c>
      <c r="Q4584" s="215" t="s">
        <v>18887</v>
      </c>
    </row>
    <row r="4585" spans="1:17" s="208" customFormat="1" ht="12">
      <c r="A4585" s="209" t="str">
        <f t="shared" si="142"/>
        <v>3416984011336574904</v>
      </c>
      <c r="B4585" s="210" t="s">
        <v>19735</v>
      </c>
      <c r="C4585" s="211" t="s">
        <v>18527</v>
      </c>
      <c r="D4585" s="211" t="s">
        <v>18527</v>
      </c>
      <c r="E4585" s="211" t="s">
        <v>18528</v>
      </c>
      <c r="F4585" s="211" t="s">
        <v>18528</v>
      </c>
      <c r="G4585" s="211" t="s">
        <v>18529</v>
      </c>
      <c r="H4585" s="212" t="s">
        <v>18530</v>
      </c>
      <c r="I4585" s="213" t="s">
        <v>19736</v>
      </c>
      <c r="J4585" s="201" t="str">
        <f t="shared" si="143"/>
        <v>0911</v>
      </c>
      <c r="K4585" s="209"/>
      <c r="L4585" s="209"/>
      <c r="M4585" s="214"/>
      <c r="N4585" s="209" t="s">
        <v>18777</v>
      </c>
      <c r="O4585" s="215" t="s">
        <v>18778</v>
      </c>
      <c r="P4585" s="215" t="s">
        <v>18773</v>
      </c>
      <c r="Q4585" s="215" t="s">
        <v>18774</v>
      </c>
    </row>
    <row r="4586" spans="1:17" s="208" customFormat="1" ht="12">
      <c r="A4586" s="209" t="str">
        <f t="shared" si="142"/>
        <v>3416984021336574904</v>
      </c>
      <c r="B4586" s="210" t="s">
        <v>19735</v>
      </c>
      <c r="C4586" s="211" t="s">
        <v>18527</v>
      </c>
      <c r="D4586" s="211" t="s">
        <v>18527</v>
      </c>
      <c r="E4586" s="211" t="s">
        <v>18531</v>
      </c>
      <c r="F4586" s="211" t="s">
        <v>18528</v>
      </c>
      <c r="G4586" s="211" t="s">
        <v>18529</v>
      </c>
      <c r="H4586" s="212" t="s">
        <v>18530</v>
      </c>
      <c r="I4586" s="213" t="s">
        <v>19736</v>
      </c>
      <c r="J4586" s="201" t="str">
        <f t="shared" si="143"/>
        <v>0911</v>
      </c>
      <c r="K4586" s="209"/>
      <c r="L4586" s="209"/>
      <c r="M4586" s="214"/>
      <c r="N4586" s="209" t="s">
        <v>18777</v>
      </c>
      <c r="O4586" s="215" t="s">
        <v>18778</v>
      </c>
      <c r="P4586" s="215" t="s">
        <v>18773</v>
      </c>
      <c r="Q4586" s="215" t="s">
        <v>18774</v>
      </c>
    </row>
    <row r="4587" spans="1:17" s="208" customFormat="1" ht="12">
      <c r="A4587" s="209" t="str">
        <f t="shared" si="142"/>
        <v>##1336574904</v>
      </c>
      <c r="B4587" s="210" t="s">
        <v>19735</v>
      </c>
      <c r="C4587" s="211" t="s">
        <v>18527</v>
      </c>
      <c r="D4587" s="211" t="s">
        <v>18527</v>
      </c>
      <c r="E4587" s="211" t="s">
        <v>3649</v>
      </c>
      <c r="F4587" s="211" t="s">
        <v>18528</v>
      </c>
      <c r="G4587" s="211" t="s">
        <v>18529</v>
      </c>
      <c r="H4587" s="212" t="s">
        <v>18530</v>
      </c>
      <c r="I4587" s="213" t="s">
        <v>19736</v>
      </c>
      <c r="J4587" s="201" t="str">
        <f t="shared" si="143"/>
        <v>0911</v>
      </c>
      <c r="K4587" s="209"/>
      <c r="L4587" s="209"/>
      <c r="M4587" s="214"/>
      <c r="N4587" s="209" t="s">
        <v>18777</v>
      </c>
      <c r="O4587" s="215" t="s">
        <v>18778</v>
      </c>
      <c r="P4587" s="215" t="s">
        <v>18773</v>
      </c>
      <c r="Q4587" s="215" t="s">
        <v>18774</v>
      </c>
    </row>
    <row r="4588" spans="1:17" s="208" customFormat="1" ht="12">
      <c r="A4588" s="209" t="str">
        <f t="shared" si="142"/>
        <v>7W-0038308440011336574904</v>
      </c>
      <c r="B4588" s="210" t="s">
        <v>19735</v>
      </c>
      <c r="C4588" s="211" t="s">
        <v>18527</v>
      </c>
      <c r="D4588" s="211" t="s">
        <v>18527</v>
      </c>
      <c r="E4588" s="211" t="s">
        <v>18532</v>
      </c>
      <c r="F4588" s="211" t="s">
        <v>18528</v>
      </c>
      <c r="G4588" s="211" t="s">
        <v>18529</v>
      </c>
      <c r="H4588" s="212" t="s">
        <v>18530</v>
      </c>
      <c r="I4588" s="213" t="s">
        <v>19736</v>
      </c>
      <c r="J4588" s="201" t="str">
        <f t="shared" si="143"/>
        <v>0911</v>
      </c>
      <c r="K4588" s="209"/>
      <c r="L4588" s="209"/>
      <c r="M4588" s="214"/>
      <c r="N4588" s="209" t="s">
        <v>18777</v>
      </c>
      <c r="O4588" s="215" t="s">
        <v>18778</v>
      </c>
      <c r="P4588" s="215" t="s">
        <v>18773</v>
      </c>
      <c r="Q4588" s="215" t="s">
        <v>18774</v>
      </c>
    </row>
    <row r="4589" spans="1:17" s="208" customFormat="1" ht="12">
      <c r="A4589" s="209" t="str">
        <f t="shared" si="142"/>
        <v>3477317011861818809</v>
      </c>
      <c r="B4589" s="210" t="s">
        <v>19737</v>
      </c>
      <c r="C4589" s="211" t="s">
        <v>1586</v>
      </c>
      <c r="D4589" s="211" t="s">
        <v>1586</v>
      </c>
      <c r="E4589" s="211" t="s">
        <v>1585</v>
      </c>
      <c r="F4589" s="211" t="s">
        <v>1585</v>
      </c>
      <c r="G4589" s="211" t="s">
        <v>1637</v>
      </c>
      <c r="H4589" s="212" t="s">
        <v>1636</v>
      </c>
      <c r="I4589" s="213" t="s">
        <v>1587</v>
      </c>
      <c r="J4589" s="201" t="str">
        <f t="shared" si="143"/>
        <v>0913</v>
      </c>
      <c r="K4589" s="209"/>
      <c r="L4589" s="209"/>
      <c r="M4589" s="214"/>
      <c r="N4589" s="209" t="s">
        <v>18866</v>
      </c>
      <c r="O4589" s="215" t="s">
        <v>18867</v>
      </c>
      <c r="P4589" s="215" t="s">
        <v>18868</v>
      </c>
      <c r="Q4589" s="215" t="s">
        <v>18869</v>
      </c>
    </row>
    <row r="4590" spans="1:17" s="208" customFormat="1" ht="12">
      <c r="A4590" s="209" t="str">
        <f t="shared" si="142"/>
        <v>3490591011871917971</v>
      </c>
      <c r="B4590" s="210" t="s">
        <v>19738</v>
      </c>
      <c r="C4590" s="211" t="s">
        <v>1334</v>
      </c>
      <c r="D4590" s="211" t="s">
        <v>1334</v>
      </c>
      <c r="E4590" s="211" t="s">
        <v>1333</v>
      </c>
      <c r="F4590" s="211" t="s">
        <v>1333</v>
      </c>
      <c r="G4590" s="211" t="s">
        <v>3250</v>
      </c>
      <c r="H4590" s="212" t="s">
        <v>3081</v>
      </c>
      <c r="I4590" s="213" t="s">
        <v>1335</v>
      </c>
      <c r="J4590" s="201" t="str">
        <f t="shared" si="143"/>
        <v>0914</v>
      </c>
      <c r="K4590" s="209"/>
      <c r="L4590" s="209"/>
      <c r="M4590" s="214"/>
      <c r="N4590" s="209" t="s">
        <v>18884</v>
      </c>
      <c r="O4590" s="215" t="s">
        <v>18885</v>
      </c>
      <c r="P4590" s="215" t="s">
        <v>18886</v>
      </c>
      <c r="Q4590" s="215" t="s">
        <v>18887</v>
      </c>
    </row>
    <row r="4591" spans="1:17" s="208" customFormat="1" ht="12">
      <c r="A4591" s="209" t="str">
        <f t="shared" si="142"/>
        <v>1871917971MR1871917971</v>
      </c>
      <c r="B4591" s="210" t="s">
        <v>19738</v>
      </c>
      <c r="C4591" s="211" t="s">
        <v>1334</v>
      </c>
      <c r="D4591" s="211" t="s">
        <v>1334</v>
      </c>
      <c r="E4591" s="211" t="s">
        <v>18537</v>
      </c>
      <c r="F4591" s="211" t="s">
        <v>1333</v>
      </c>
      <c r="G4591" s="211" t="s">
        <v>3250</v>
      </c>
      <c r="H4591" s="212" t="s">
        <v>3081</v>
      </c>
      <c r="I4591" s="213" t="s">
        <v>1335</v>
      </c>
      <c r="J4591" s="201" t="str">
        <f t="shared" si="143"/>
        <v>0914</v>
      </c>
      <c r="K4591" s="209"/>
      <c r="L4591" s="209"/>
      <c r="M4591" s="214"/>
      <c r="N4591" s="209" t="s">
        <v>18884</v>
      </c>
      <c r="O4591" s="215" t="s">
        <v>18885</v>
      </c>
      <c r="P4591" s="215" t="s">
        <v>18886</v>
      </c>
      <c r="Q4591" s="215" t="s">
        <v>18887</v>
      </c>
    </row>
    <row r="4592" spans="1:17" s="208" customFormat="1" ht="12">
      <c r="A4592" s="209" t="str">
        <f t="shared" si="142"/>
        <v>3541609011336533595</v>
      </c>
      <c r="B4592" s="210" t="s">
        <v>19739</v>
      </c>
      <c r="C4592" s="211" t="s">
        <v>2097</v>
      </c>
      <c r="D4592" s="211" t="s">
        <v>2097</v>
      </c>
      <c r="E4592" s="211" t="s">
        <v>2095</v>
      </c>
      <c r="F4592" s="211" t="s">
        <v>2095</v>
      </c>
      <c r="G4592" s="211" t="s">
        <v>2096</v>
      </c>
      <c r="H4592" s="212" t="s">
        <v>2094</v>
      </c>
      <c r="I4592" s="213" t="s">
        <v>19740</v>
      </c>
      <c r="J4592" s="201" t="str">
        <f t="shared" si="143"/>
        <v>0917</v>
      </c>
      <c r="K4592" s="209"/>
      <c r="L4592" s="209"/>
      <c r="M4592" s="214"/>
      <c r="N4592" s="209" t="s">
        <v>18765</v>
      </c>
      <c r="O4592" s="215" t="s">
        <v>18766</v>
      </c>
      <c r="P4592" s="215" t="s">
        <v>18767</v>
      </c>
      <c r="Q4592" s="215" t="s">
        <v>18768</v>
      </c>
    </row>
    <row r="4593" spans="1:17" s="208" customFormat="1" ht="12">
      <c r="A4593" s="209" t="str">
        <f t="shared" si="142"/>
        <v>3541609021336533595</v>
      </c>
      <c r="B4593" s="210" t="s">
        <v>19739</v>
      </c>
      <c r="C4593" s="211" t="s">
        <v>2097</v>
      </c>
      <c r="D4593" s="211" t="s">
        <v>2097</v>
      </c>
      <c r="E4593" s="211" t="s">
        <v>18544</v>
      </c>
      <c r="F4593" s="211" t="s">
        <v>2095</v>
      </c>
      <c r="G4593" s="211" t="s">
        <v>2096</v>
      </c>
      <c r="H4593" s="212" t="s">
        <v>2094</v>
      </c>
      <c r="I4593" s="213" t="s">
        <v>19740</v>
      </c>
      <c r="J4593" s="201" t="str">
        <f t="shared" si="143"/>
        <v>0917</v>
      </c>
      <c r="K4593" s="209"/>
      <c r="L4593" s="209"/>
      <c r="M4593" s="214"/>
      <c r="N4593" s="209" t="s">
        <v>18765</v>
      </c>
      <c r="O4593" s="215" t="s">
        <v>18766</v>
      </c>
      <c r="P4593" s="215" t="s">
        <v>18767</v>
      </c>
      <c r="Q4593" s="215" t="s">
        <v>18768</v>
      </c>
    </row>
    <row r="4594" spans="1:17" s="208" customFormat="1" ht="12">
      <c r="A4594" s="209" t="str">
        <f t="shared" si="142"/>
        <v>##1336533595</v>
      </c>
      <c r="B4594" s="210" t="s">
        <v>19739</v>
      </c>
      <c r="C4594" s="211" t="s">
        <v>2097</v>
      </c>
      <c r="D4594" s="211" t="s">
        <v>2097</v>
      </c>
      <c r="E4594" s="211" t="s">
        <v>3649</v>
      </c>
      <c r="F4594" s="211" t="s">
        <v>2095</v>
      </c>
      <c r="G4594" s="211" t="s">
        <v>2096</v>
      </c>
      <c r="H4594" s="212" t="s">
        <v>2094</v>
      </c>
      <c r="I4594" s="213" t="s">
        <v>19740</v>
      </c>
      <c r="J4594" s="201" t="str">
        <f t="shared" si="143"/>
        <v>0917</v>
      </c>
      <c r="K4594" s="209"/>
      <c r="L4594" s="209"/>
      <c r="M4594" s="214"/>
      <c r="N4594" s="209" t="s">
        <v>18765</v>
      </c>
      <c r="O4594" s="215" t="s">
        <v>18766</v>
      </c>
      <c r="P4594" s="215" t="s">
        <v>18767</v>
      </c>
      <c r="Q4594" s="215" t="s">
        <v>18768</v>
      </c>
    </row>
    <row r="4595" spans="1:17" s="208" customFormat="1" ht="12">
      <c r="A4595" s="209" t="str">
        <f t="shared" si="142"/>
        <v>9C-QMP0000052893961336533595</v>
      </c>
      <c r="B4595" s="210" t="s">
        <v>19739</v>
      </c>
      <c r="C4595" s="211" t="s">
        <v>2097</v>
      </c>
      <c r="D4595" s="211" t="s">
        <v>2097</v>
      </c>
      <c r="E4595" s="211" t="s">
        <v>18545</v>
      </c>
      <c r="F4595" s="211" t="s">
        <v>2095</v>
      </c>
      <c r="G4595" s="211" t="s">
        <v>2096</v>
      </c>
      <c r="H4595" s="212" t="s">
        <v>2094</v>
      </c>
      <c r="I4595" s="213" t="s">
        <v>19740</v>
      </c>
      <c r="J4595" s="201" t="str">
        <f t="shared" si="143"/>
        <v>0917</v>
      </c>
      <c r="K4595" s="209"/>
      <c r="L4595" s="209"/>
      <c r="M4595" s="214"/>
      <c r="N4595" s="209" t="s">
        <v>18765</v>
      </c>
      <c r="O4595" s="215" t="s">
        <v>18766</v>
      </c>
      <c r="P4595" s="215" t="s">
        <v>18767</v>
      </c>
      <c r="Q4595" s="215" t="s">
        <v>18768</v>
      </c>
    </row>
    <row r="4596" spans="1:17" s="208" customFormat="1" ht="12">
      <c r="A4596" s="209" t="str">
        <f t="shared" si="142"/>
        <v>3541781011720480627</v>
      </c>
      <c r="B4596" s="210" t="s">
        <v>19741</v>
      </c>
      <c r="C4596" s="211" t="s">
        <v>59</v>
      </c>
      <c r="D4596" s="211" t="s">
        <v>59</v>
      </c>
      <c r="E4596" s="211" t="s">
        <v>58</v>
      </c>
      <c r="F4596" s="211" t="s">
        <v>58</v>
      </c>
      <c r="G4596" s="211" t="s">
        <v>2207</v>
      </c>
      <c r="H4596" s="212" t="s">
        <v>2293</v>
      </c>
      <c r="I4596" s="213" t="s">
        <v>19742</v>
      </c>
      <c r="J4596" s="201" t="str">
        <f t="shared" si="143"/>
        <v>0918</v>
      </c>
      <c r="K4596" s="209"/>
      <c r="L4596" s="209"/>
      <c r="M4596" s="214"/>
      <c r="N4596" s="209" t="s">
        <v>18765</v>
      </c>
      <c r="O4596" s="215" t="s">
        <v>18766</v>
      </c>
      <c r="P4596" s="215" t="s">
        <v>18879</v>
      </c>
      <c r="Q4596" s="215" t="s">
        <v>18880</v>
      </c>
    </row>
    <row r="4597" spans="1:17" s="208" customFormat="1" ht="12">
      <c r="A4597" s="209" t="str">
        <f t="shared" si="142"/>
        <v>3541781021720480627</v>
      </c>
      <c r="B4597" s="210" t="s">
        <v>19741</v>
      </c>
      <c r="C4597" s="211" t="s">
        <v>59</v>
      </c>
      <c r="D4597" s="211" t="s">
        <v>59</v>
      </c>
      <c r="E4597" s="211" t="s">
        <v>18547</v>
      </c>
      <c r="F4597" s="211" t="s">
        <v>58</v>
      </c>
      <c r="G4597" s="211" t="s">
        <v>2207</v>
      </c>
      <c r="H4597" s="212" t="s">
        <v>2293</v>
      </c>
      <c r="I4597" s="213" t="s">
        <v>19742</v>
      </c>
      <c r="J4597" s="201" t="str">
        <f t="shared" si="143"/>
        <v>0918</v>
      </c>
      <c r="K4597" s="209"/>
      <c r="L4597" s="209"/>
      <c r="M4597" s="214"/>
      <c r="N4597" s="209" t="s">
        <v>18765</v>
      </c>
      <c r="O4597" s="215" t="s">
        <v>18766</v>
      </c>
      <c r="P4597" s="215" t="s">
        <v>18879</v>
      </c>
      <c r="Q4597" s="215" t="s">
        <v>18880</v>
      </c>
    </row>
    <row r="4598" spans="1:17" s="208" customFormat="1" ht="12">
      <c r="A4598" s="209" t="str">
        <f t="shared" si="142"/>
        <v>3541781031720480627</v>
      </c>
      <c r="B4598" s="210" t="s">
        <v>19741</v>
      </c>
      <c r="C4598" s="211" t="s">
        <v>59</v>
      </c>
      <c r="D4598" s="211" t="s">
        <v>59</v>
      </c>
      <c r="E4598" s="211" t="s">
        <v>18550</v>
      </c>
      <c r="F4598" s="211" t="s">
        <v>58</v>
      </c>
      <c r="G4598" s="211" t="s">
        <v>2207</v>
      </c>
      <c r="H4598" s="212" t="s">
        <v>2293</v>
      </c>
      <c r="I4598" s="213" t="s">
        <v>19742</v>
      </c>
      <c r="J4598" s="201" t="str">
        <f t="shared" si="143"/>
        <v>0918</v>
      </c>
      <c r="K4598" s="209" t="s">
        <v>15405</v>
      </c>
      <c r="L4598" s="209" t="s">
        <v>13094</v>
      </c>
      <c r="M4598" s="214">
        <v>44084</v>
      </c>
      <c r="N4598" s="209" t="s">
        <v>18765</v>
      </c>
      <c r="O4598" s="215" t="s">
        <v>18766</v>
      </c>
      <c r="P4598" s="215" t="s">
        <v>18879</v>
      </c>
      <c r="Q4598" s="215" t="s">
        <v>18880</v>
      </c>
    </row>
    <row r="4599" spans="1:17" s="208" customFormat="1" ht="12">
      <c r="A4599" s="209" t="str">
        <f t="shared" si="142"/>
        <v>3541781041720480627</v>
      </c>
      <c r="B4599" s="210" t="s">
        <v>19741</v>
      </c>
      <c r="C4599" s="211" t="s">
        <v>59</v>
      </c>
      <c r="D4599" s="211" t="s">
        <v>59</v>
      </c>
      <c r="E4599" s="211" t="s">
        <v>18548</v>
      </c>
      <c r="F4599" s="211" t="s">
        <v>58</v>
      </c>
      <c r="G4599" s="211" t="s">
        <v>2207</v>
      </c>
      <c r="H4599" s="212" t="s">
        <v>2293</v>
      </c>
      <c r="I4599" s="213" t="s">
        <v>19742</v>
      </c>
      <c r="J4599" s="201" t="str">
        <f t="shared" si="143"/>
        <v>0918</v>
      </c>
      <c r="K4599" s="209"/>
      <c r="L4599" s="209"/>
      <c r="M4599" s="214"/>
      <c r="N4599" s="209" t="s">
        <v>18765</v>
      </c>
      <c r="O4599" s="215" t="s">
        <v>18766</v>
      </c>
      <c r="P4599" s="215" t="s">
        <v>18879</v>
      </c>
      <c r="Q4599" s="215" t="s">
        <v>18880</v>
      </c>
    </row>
    <row r="4600" spans="1:17" s="208" customFormat="1" ht="12">
      <c r="A4600" s="209" t="str">
        <f t="shared" si="142"/>
        <v>1F-QMA0000064631201720480627</v>
      </c>
      <c r="B4600" s="210" t="s">
        <v>19741</v>
      </c>
      <c r="C4600" s="211" t="s">
        <v>59</v>
      </c>
      <c r="D4600" s="211" t="s">
        <v>59</v>
      </c>
      <c r="E4600" s="211" t="s">
        <v>18546</v>
      </c>
      <c r="F4600" s="211" t="s">
        <v>58</v>
      </c>
      <c r="G4600" s="211" t="s">
        <v>2207</v>
      </c>
      <c r="H4600" s="212" t="s">
        <v>2293</v>
      </c>
      <c r="I4600" s="213" t="s">
        <v>19742</v>
      </c>
      <c r="J4600" s="201" t="str">
        <f t="shared" si="143"/>
        <v>0918</v>
      </c>
      <c r="K4600" s="209"/>
      <c r="L4600" s="209"/>
      <c r="M4600" s="214"/>
      <c r="N4600" s="209" t="s">
        <v>18765</v>
      </c>
      <c r="O4600" s="215" t="s">
        <v>18766</v>
      </c>
      <c r="P4600" s="215" t="s">
        <v>18879</v>
      </c>
      <c r="Q4600" s="215" t="s">
        <v>18880</v>
      </c>
    </row>
    <row r="4601" spans="1:17" s="208" customFormat="1" ht="12">
      <c r="A4601" s="209" t="str">
        <f t="shared" si="142"/>
        <v>6A-036020851720480627</v>
      </c>
      <c r="B4601" s="210" t="s">
        <v>19741</v>
      </c>
      <c r="C4601" s="211" t="s">
        <v>59</v>
      </c>
      <c r="D4601" s="211" t="s">
        <v>59</v>
      </c>
      <c r="E4601" s="211" t="s">
        <v>18549</v>
      </c>
      <c r="F4601" s="211" t="s">
        <v>58</v>
      </c>
      <c r="G4601" s="211" t="s">
        <v>2207</v>
      </c>
      <c r="H4601" s="212" t="s">
        <v>2293</v>
      </c>
      <c r="I4601" s="213" t="s">
        <v>19742</v>
      </c>
      <c r="J4601" s="201" t="str">
        <f t="shared" si="143"/>
        <v>0918</v>
      </c>
      <c r="K4601" s="209"/>
      <c r="L4601" s="209"/>
      <c r="M4601" s="214"/>
      <c r="N4601" s="209" t="s">
        <v>18765</v>
      </c>
      <c r="O4601" s="215" t="s">
        <v>18766</v>
      </c>
      <c r="P4601" s="215" t="s">
        <v>18879</v>
      </c>
      <c r="Q4601" s="215" t="s">
        <v>18880</v>
      </c>
    </row>
    <row r="4602" spans="1:17" s="208" customFormat="1" ht="12">
      <c r="A4602" s="209" t="str">
        <f t="shared" si="142"/>
        <v>9A-036020851720480627</v>
      </c>
      <c r="B4602" s="210" t="s">
        <v>19741</v>
      </c>
      <c r="C4602" s="211" t="s">
        <v>59</v>
      </c>
      <c r="D4602" s="211" t="s">
        <v>59</v>
      </c>
      <c r="E4602" s="211" t="s">
        <v>18551</v>
      </c>
      <c r="F4602" s="211" t="s">
        <v>58</v>
      </c>
      <c r="G4602" s="211" t="s">
        <v>2207</v>
      </c>
      <c r="H4602" s="212" t="s">
        <v>2293</v>
      </c>
      <c r="I4602" s="213" t="s">
        <v>19742</v>
      </c>
      <c r="J4602" s="201" t="str">
        <f t="shared" si="143"/>
        <v>0918</v>
      </c>
      <c r="K4602" s="209"/>
      <c r="L4602" s="209"/>
      <c r="M4602" s="214"/>
      <c r="N4602" s="209" t="s">
        <v>18765</v>
      </c>
      <c r="O4602" s="215" t="s">
        <v>18766</v>
      </c>
      <c r="P4602" s="215" t="s">
        <v>18879</v>
      </c>
      <c r="Q4602" s="215" t="s">
        <v>18880</v>
      </c>
    </row>
    <row r="4603" spans="1:17" s="208" customFormat="1" ht="12">
      <c r="A4603" s="209" t="str">
        <f t="shared" si="142"/>
        <v>9C-QMA0000064631081720480627</v>
      </c>
      <c r="B4603" s="210" t="s">
        <v>19741</v>
      </c>
      <c r="C4603" s="211" t="s">
        <v>59</v>
      </c>
      <c r="D4603" s="211" t="s">
        <v>59</v>
      </c>
      <c r="E4603" s="211" t="s">
        <v>18552</v>
      </c>
      <c r="F4603" s="211" t="s">
        <v>58</v>
      </c>
      <c r="G4603" s="211" t="s">
        <v>2207</v>
      </c>
      <c r="H4603" s="212" t="s">
        <v>2293</v>
      </c>
      <c r="I4603" s="213" t="s">
        <v>19742</v>
      </c>
      <c r="J4603" s="201" t="str">
        <f t="shared" si="143"/>
        <v>0918</v>
      </c>
      <c r="K4603" s="209"/>
      <c r="L4603" s="209"/>
      <c r="M4603" s="214"/>
      <c r="N4603" s="209" t="s">
        <v>18765</v>
      </c>
      <c r="O4603" s="215" t="s">
        <v>18766</v>
      </c>
      <c r="P4603" s="215" t="s">
        <v>18879</v>
      </c>
      <c r="Q4603" s="215" t="s">
        <v>18880</v>
      </c>
    </row>
    <row r="4604" spans="1:17" s="208" customFormat="1" ht="12">
      <c r="A4604" s="209" t="str">
        <f t="shared" si="142"/>
        <v>0217564011922195510</v>
      </c>
      <c r="B4604" s="210" t="s">
        <v>19743</v>
      </c>
      <c r="C4604" s="211" t="s">
        <v>18553</v>
      </c>
      <c r="D4604" s="211" t="s">
        <v>18553</v>
      </c>
      <c r="E4604" s="211" t="s">
        <v>18554</v>
      </c>
      <c r="F4604" s="211" t="s">
        <v>18554</v>
      </c>
      <c r="G4604" s="211" t="s">
        <v>18555</v>
      </c>
      <c r="H4604" s="212" t="s">
        <v>18556</v>
      </c>
      <c r="I4604" s="213" t="s">
        <v>19744</v>
      </c>
      <c r="J4604" s="201" t="str">
        <f t="shared" si="143"/>
        <v>0920</v>
      </c>
      <c r="K4604" s="209"/>
      <c r="L4604" s="209"/>
      <c r="M4604" s="214"/>
      <c r="N4604" s="209" t="s">
        <v>19745</v>
      </c>
      <c r="O4604" s="215" t="s">
        <v>19746</v>
      </c>
      <c r="P4604" s="215" t="s">
        <v>19747</v>
      </c>
      <c r="Q4604" s="215" t="s">
        <v>19748</v>
      </c>
    </row>
    <row r="4605" spans="1:17" s="208" customFormat="1" ht="12">
      <c r="A4605" s="209" t="str">
        <f t="shared" si="142"/>
        <v>3394207011306146733</v>
      </c>
      <c r="B4605" s="210" t="s">
        <v>19749</v>
      </c>
      <c r="C4605" s="211" t="s">
        <v>1229</v>
      </c>
      <c r="D4605" s="211" t="s">
        <v>1229</v>
      </c>
      <c r="E4605" s="211" t="s">
        <v>1228</v>
      </c>
      <c r="F4605" s="211" t="s">
        <v>1228</v>
      </c>
      <c r="G4605" s="211" t="s">
        <v>3218</v>
      </c>
      <c r="H4605" s="212" t="s">
        <v>3371</v>
      </c>
      <c r="I4605" s="213" t="s">
        <v>1230</v>
      </c>
      <c r="J4605" s="201" t="str">
        <f t="shared" si="143"/>
        <v>0922</v>
      </c>
      <c r="K4605" s="209"/>
      <c r="L4605" s="209"/>
      <c r="M4605" s="214"/>
      <c r="N4605" s="209" t="s">
        <v>18884</v>
      </c>
      <c r="O4605" s="215" t="s">
        <v>18885</v>
      </c>
      <c r="P4605" s="215" t="s">
        <v>18886</v>
      </c>
      <c r="Q4605" s="215" t="s">
        <v>18887</v>
      </c>
    </row>
    <row r="4606" spans="1:17" s="208" customFormat="1" ht="12">
      <c r="A4606" s="209" t="str">
        <f t="shared" si="142"/>
        <v>0881898021356418974</v>
      </c>
      <c r="B4606" s="210" t="s">
        <v>19750</v>
      </c>
      <c r="C4606" s="211" t="s">
        <v>1156</v>
      </c>
      <c r="D4606" s="211" t="s">
        <v>1156</v>
      </c>
      <c r="E4606" s="211" t="s">
        <v>18557</v>
      </c>
      <c r="F4606" s="211" t="s">
        <v>1155</v>
      </c>
      <c r="G4606" s="211" t="s">
        <v>2438</v>
      </c>
      <c r="H4606" s="212" t="s">
        <v>18558</v>
      </c>
      <c r="I4606" s="213" t="s">
        <v>1157</v>
      </c>
      <c r="J4606" s="201" t="str">
        <f t="shared" si="143"/>
        <v>0924</v>
      </c>
      <c r="K4606" s="209"/>
      <c r="L4606" s="209"/>
      <c r="M4606" s="214"/>
      <c r="N4606" s="209" t="s">
        <v>18777</v>
      </c>
      <c r="O4606" s="215" t="s">
        <v>18778</v>
      </c>
      <c r="P4606" s="215" t="s">
        <v>18835</v>
      </c>
      <c r="Q4606" s="215" t="s">
        <v>18836</v>
      </c>
    </row>
    <row r="4607" spans="1:17" s="208" customFormat="1" ht="12">
      <c r="A4607" s="209" t="str">
        <f t="shared" si="142"/>
        <v>0881898031356418974</v>
      </c>
      <c r="B4607" s="210" t="s">
        <v>19750</v>
      </c>
      <c r="C4607" s="211" t="s">
        <v>1156</v>
      </c>
      <c r="D4607" s="211" t="s">
        <v>1156</v>
      </c>
      <c r="E4607" s="211" t="s">
        <v>1155</v>
      </c>
      <c r="F4607" s="211" t="s">
        <v>1155</v>
      </c>
      <c r="G4607" s="211" t="s">
        <v>2438</v>
      </c>
      <c r="H4607" s="212" t="s">
        <v>18558</v>
      </c>
      <c r="I4607" s="213" t="s">
        <v>1157</v>
      </c>
      <c r="J4607" s="201" t="str">
        <f t="shared" si="143"/>
        <v>0924</v>
      </c>
      <c r="K4607" s="209"/>
      <c r="L4607" s="209"/>
      <c r="M4607" s="214"/>
      <c r="N4607" s="209" t="s">
        <v>18777</v>
      </c>
      <c r="O4607" s="215" t="s">
        <v>18778</v>
      </c>
      <c r="P4607" s="215" t="s">
        <v>18835</v>
      </c>
      <c r="Q4607" s="215" t="s">
        <v>18836</v>
      </c>
    </row>
    <row r="4608" spans="1:17" s="208" customFormat="1" ht="12">
      <c r="A4608" s="209" t="str">
        <f t="shared" si="142"/>
        <v>3619496011568848059</v>
      </c>
      <c r="B4608" s="210" t="s">
        <v>19751</v>
      </c>
      <c r="C4608" s="211" t="s">
        <v>101</v>
      </c>
      <c r="D4608" s="211" t="s">
        <v>101</v>
      </c>
      <c r="E4608" s="211" t="s">
        <v>100</v>
      </c>
      <c r="F4608" s="211" t="s">
        <v>100</v>
      </c>
      <c r="G4608" s="211" t="s">
        <v>2138</v>
      </c>
      <c r="H4608" s="212" t="s">
        <v>18559</v>
      </c>
      <c r="I4608" s="213" t="s">
        <v>102</v>
      </c>
      <c r="J4608" s="201" t="str">
        <f t="shared" si="143"/>
        <v>0925</v>
      </c>
      <c r="K4608" s="209"/>
      <c r="L4608" s="209"/>
      <c r="M4608" s="214"/>
      <c r="N4608" s="209" t="s">
        <v>18765</v>
      </c>
      <c r="O4608" s="215" t="s">
        <v>18766</v>
      </c>
      <c r="P4608" s="215" t="s">
        <v>18767</v>
      </c>
      <c r="Q4608" s="215" t="s">
        <v>18768</v>
      </c>
    </row>
    <row r="4609" spans="1:17" s="208" customFormat="1" ht="12">
      <c r="A4609" s="209" t="str">
        <f t="shared" si="142"/>
        <v>3619496021568848059</v>
      </c>
      <c r="B4609" s="210" t="s">
        <v>19751</v>
      </c>
      <c r="C4609" s="211" t="s">
        <v>101</v>
      </c>
      <c r="D4609" s="211" t="s">
        <v>101</v>
      </c>
      <c r="E4609" s="211" t="s">
        <v>18560</v>
      </c>
      <c r="F4609" s="211" t="s">
        <v>100</v>
      </c>
      <c r="G4609" s="211" t="s">
        <v>2138</v>
      </c>
      <c r="H4609" s="212" t="s">
        <v>18559</v>
      </c>
      <c r="I4609" s="213" t="s">
        <v>102</v>
      </c>
      <c r="J4609" s="201" t="str">
        <f t="shared" si="143"/>
        <v>0925</v>
      </c>
      <c r="K4609" s="209"/>
      <c r="L4609" s="209"/>
      <c r="M4609" s="214"/>
      <c r="N4609" s="209" t="s">
        <v>18765</v>
      </c>
      <c r="O4609" s="215" t="s">
        <v>18766</v>
      </c>
      <c r="P4609" s="215" t="s">
        <v>18767</v>
      </c>
      <c r="Q4609" s="215" t="s">
        <v>18768</v>
      </c>
    </row>
    <row r="4610" spans="1:17" s="208" customFormat="1" ht="12">
      <c r="A4610" s="209" t="str">
        <f t="shared" si="142"/>
        <v>3585978011184029811</v>
      </c>
      <c r="B4610" s="210" t="s">
        <v>19752</v>
      </c>
      <c r="C4610" s="211" t="s">
        <v>379</v>
      </c>
      <c r="D4610" s="211" t="s">
        <v>379</v>
      </c>
      <c r="E4610" s="211" t="s">
        <v>378</v>
      </c>
      <c r="F4610" s="211" t="s">
        <v>378</v>
      </c>
      <c r="G4610" s="211" t="s">
        <v>3044</v>
      </c>
      <c r="H4610" s="212" t="s">
        <v>18561</v>
      </c>
      <c r="I4610" s="213" t="s">
        <v>380</v>
      </c>
      <c r="J4610" s="201" t="str">
        <f t="shared" si="143"/>
        <v>0926</v>
      </c>
      <c r="K4610" s="209"/>
      <c r="L4610" s="209"/>
      <c r="M4610" s="214"/>
      <c r="N4610" s="209" t="s">
        <v>18765</v>
      </c>
      <c r="O4610" s="215" t="s">
        <v>18766</v>
      </c>
      <c r="P4610" s="215" t="s">
        <v>18767</v>
      </c>
      <c r="Q4610" s="215" t="s">
        <v>18768</v>
      </c>
    </row>
    <row r="4611" spans="1:17" s="208" customFormat="1" ht="12">
      <c r="A4611" s="209" t="str">
        <f t="shared" ref="A4611:A4674" si="144">E4611&amp;C4611</f>
        <v>3585978021184029811</v>
      </c>
      <c r="B4611" s="210" t="s">
        <v>19752</v>
      </c>
      <c r="C4611" s="211" t="s">
        <v>379</v>
      </c>
      <c r="D4611" s="211" t="s">
        <v>379</v>
      </c>
      <c r="E4611" s="211" t="s">
        <v>18563</v>
      </c>
      <c r="F4611" s="211" t="s">
        <v>378</v>
      </c>
      <c r="G4611" s="211" t="s">
        <v>3044</v>
      </c>
      <c r="H4611" s="212" t="s">
        <v>18561</v>
      </c>
      <c r="I4611" s="213" t="s">
        <v>380</v>
      </c>
      <c r="J4611" s="201" t="str">
        <f t="shared" ref="J4611:J4674" si="145">B4611</f>
        <v>0926</v>
      </c>
      <c r="K4611" s="209"/>
      <c r="L4611" s="209"/>
      <c r="M4611" s="214"/>
      <c r="N4611" s="209" t="s">
        <v>18765</v>
      </c>
      <c r="O4611" s="215" t="s">
        <v>18766</v>
      </c>
      <c r="P4611" s="215" t="s">
        <v>18767</v>
      </c>
      <c r="Q4611" s="215" t="s">
        <v>18768</v>
      </c>
    </row>
    <row r="4612" spans="1:17" s="208" customFormat="1" ht="12">
      <c r="A4612" s="209" t="str">
        <f t="shared" si="144"/>
        <v>##1184029811</v>
      </c>
      <c r="B4612" s="210" t="s">
        <v>19752</v>
      </c>
      <c r="C4612" s="211" t="s">
        <v>379</v>
      </c>
      <c r="D4612" s="211" t="s">
        <v>379</v>
      </c>
      <c r="E4612" s="211" t="s">
        <v>3649</v>
      </c>
      <c r="F4612" s="211" t="s">
        <v>378</v>
      </c>
      <c r="G4612" s="211" t="s">
        <v>3044</v>
      </c>
      <c r="H4612" s="212" t="s">
        <v>18561</v>
      </c>
      <c r="I4612" s="213" t="s">
        <v>380</v>
      </c>
      <c r="J4612" s="201" t="str">
        <f t="shared" si="145"/>
        <v>0926</v>
      </c>
      <c r="K4612" s="209"/>
      <c r="L4612" s="209"/>
      <c r="M4612" s="214"/>
      <c r="N4612" s="209" t="s">
        <v>18765</v>
      </c>
      <c r="O4612" s="215" t="s">
        <v>18766</v>
      </c>
      <c r="P4612" s="215" t="s">
        <v>18767</v>
      </c>
      <c r="Q4612" s="215" t="s">
        <v>18768</v>
      </c>
    </row>
    <row r="4613" spans="1:17" s="208" customFormat="1" ht="12">
      <c r="A4613" s="209" t="str">
        <f t="shared" si="144"/>
        <v>1184029811MR1184029811</v>
      </c>
      <c r="B4613" s="210" t="s">
        <v>19752</v>
      </c>
      <c r="C4613" s="211" t="s">
        <v>379</v>
      </c>
      <c r="D4613" s="211" t="s">
        <v>379</v>
      </c>
      <c r="E4613" s="211" t="s">
        <v>18562</v>
      </c>
      <c r="F4613" s="211" t="s">
        <v>378</v>
      </c>
      <c r="G4613" s="211" t="s">
        <v>3044</v>
      </c>
      <c r="H4613" s="212" t="s">
        <v>18561</v>
      </c>
      <c r="I4613" s="213" t="s">
        <v>380</v>
      </c>
      <c r="J4613" s="201" t="str">
        <f t="shared" si="145"/>
        <v>0926</v>
      </c>
      <c r="K4613" s="209"/>
      <c r="L4613" s="209"/>
      <c r="M4613" s="214"/>
      <c r="N4613" s="209" t="s">
        <v>18765</v>
      </c>
      <c r="O4613" s="215" t="s">
        <v>18766</v>
      </c>
      <c r="P4613" s="215" t="s">
        <v>18767</v>
      </c>
      <c r="Q4613" s="215" t="s">
        <v>18768</v>
      </c>
    </row>
    <row r="4614" spans="1:17" s="208" customFormat="1" ht="12">
      <c r="A4614" s="209" t="str">
        <f t="shared" si="144"/>
        <v>3645970011407229529</v>
      </c>
      <c r="B4614" s="210" t="s">
        <v>19753</v>
      </c>
      <c r="C4614" s="211" t="s">
        <v>692</v>
      </c>
      <c r="D4614" s="211" t="s">
        <v>692</v>
      </c>
      <c r="E4614" s="211" t="s">
        <v>691</v>
      </c>
      <c r="F4614" s="211" t="s">
        <v>691</v>
      </c>
      <c r="G4614" s="211" t="s">
        <v>2130</v>
      </c>
      <c r="H4614" s="212" t="s">
        <v>8503</v>
      </c>
      <c r="I4614" s="213" t="s">
        <v>693</v>
      </c>
      <c r="J4614" s="201" t="str">
        <f t="shared" si="145"/>
        <v>0928</v>
      </c>
      <c r="K4614" s="209"/>
      <c r="L4614" s="209"/>
      <c r="M4614" s="214"/>
      <c r="N4614" s="209" t="s">
        <v>18777</v>
      </c>
      <c r="O4614" s="215" t="s">
        <v>18778</v>
      </c>
      <c r="P4614" s="215" t="s">
        <v>18835</v>
      </c>
      <c r="Q4614" s="215" t="s">
        <v>18836</v>
      </c>
    </row>
    <row r="4615" spans="1:17" s="208" customFormat="1" ht="12">
      <c r="A4615" s="209" t="str">
        <f t="shared" si="144"/>
        <v>3645970021407229529</v>
      </c>
      <c r="B4615" s="210" t="s">
        <v>19753</v>
      </c>
      <c r="C4615" s="211" t="s">
        <v>692</v>
      </c>
      <c r="D4615" s="211" t="s">
        <v>692</v>
      </c>
      <c r="E4615" s="211" t="s">
        <v>18564</v>
      </c>
      <c r="F4615" s="211" t="s">
        <v>691</v>
      </c>
      <c r="G4615" s="211" t="s">
        <v>2130</v>
      </c>
      <c r="H4615" s="212" t="s">
        <v>8503</v>
      </c>
      <c r="I4615" s="213" t="s">
        <v>693</v>
      </c>
      <c r="J4615" s="201" t="str">
        <f t="shared" si="145"/>
        <v>0928</v>
      </c>
      <c r="K4615" s="209"/>
      <c r="L4615" s="209"/>
      <c r="M4615" s="214"/>
      <c r="N4615" s="209" t="s">
        <v>18777</v>
      </c>
      <c r="O4615" s="215" t="s">
        <v>18778</v>
      </c>
      <c r="P4615" s="215" t="s">
        <v>18835</v>
      </c>
      <c r="Q4615" s="215" t="s">
        <v>18836</v>
      </c>
    </row>
    <row r="4616" spans="1:17" s="208" customFormat="1" ht="12">
      <c r="A4616" s="209" t="str">
        <f t="shared" si="144"/>
        <v>##1407229529</v>
      </c>
      <c r="B4616" s="210" t="s">
        <v>19753</v>
      </c>
      <c r="C4616" s="211" t="s">
        <v>692</v>
      </c>
      <c r="D4616" s="211" t="s">
        <v>692</v>
      </c>
      <c r="E4616" s="211" t="s">
        <v>3649</v>
      </c>
      <c r="F4616" s="211" t="s">
        <v>691</v>
      </c>
      <c r="G4616" s="211" t="s">
        <v>2130</v>
      </c>
      <c r="H4616" s="212" t="s">
        <v>8503</v>
      </c>
      <c r="I4616" s="213" t="s">
        <v>693</v>
      </c>
      <c r="J4616" s="201" t="str">
        <f t="shared" si="145"/>
        <v>0928</v>
      </c>
      <c r="K4616" s="209" t="s">
        <v>14592</v>
      </c>
      <c r="L4616" s="209"/>
      <c r="M4616" s="214"/>
      <c r="N4616" s="209" t="s">
        <v>18777</v>
      </c>
      <c r="O4616" s="215" t="s">
        <v>18778</v>
      </c>
      <c r="P4616" s="215" t="s">
        <v>18835</v>
      </c>
      <c r="Q4616" s="215" t="s">
        <v>18836</v>
      </c>
    </row>
    <row r="4617" spans="1:17" s="208" customFormat="1" ht="12">
      <c r="A4617" s="209" t="str">
        <f t="shared" si="144"/>
        <v>3691628011538522412</v>
      </c>
      <c r="B4617" s="210" t="s">
        <v>19754</v>
      </c>
      <c r="C4617" s="211" t="s">
        <v>1099</v>
      </c>
      <c r="D4617" s="211" t="s">
        <v>1099</v>
      </c>
      <c r="E4617" s="211" t="s">
        <v>1098</v>
      </c>
      <c r="F4617" s="211" t="s">
        <v>1098</v>
      </c>
      <c r="G4617" s="211" t="s">
        <v>1734</v>
      </c>
      <c r="H4617" s="212" t="s">
        <v>2870</v>
      </c>
      <c r="I4617" s="213" t="s">
        <v>1100</v>
      </c>
      <c r="J4617" s="201" t="str">
        <f t="shared" si="145"/>
        <v>0929</v>
      </c>
      <c r="K4617" s="209"/>
      <c r="L4617" s="209"/>
      <c r="M4617" s="214"/>
      <c r="N4617" s="209" t="s">
        <v>18777</v>
      </c>
      <c r="O4617" s="215" t="s">
        <v>18778</v>
      </c>
      <c r="P4617" s="215" t="s">
        <v>18773</v>
      </c>
      <c r="Q4617" s="215" t="s">
        <v>18774</v>
      </c>
    </row>
    <row r="4618" spans="1:17" s="208" customFormat="1" ht="12">
      <c r="A4618" s="209" t="str">
        <f t="shared" si="144"/>
        <v>3691628021538522412</v>
      </c>
      <c r="B4618" s="210" t="s">
        <v>19754</v>
      </c>
      <c r="C4618" s="211" t="s">
        <v>1099</v>
      </c>
      <c r="D4618" s="211" t="s">
        <v>1099</v>
      </c>
      <c r="E4618" s="211" t="s">
        <v>18566</v>
      </c>
      <c r="F4618" s="211" t="s">
        <v>1098</v>
      </c>
      <c r="G4618" s="211" t="s">
        <v>1734</v>
      </c>
      <c r="H4618" s="212" t="s">
        <v>2870</v>
      </c>
      <c r="I4618" s="213" t="s">
        <v>1100</v>
      </c>
      <c r="J4618" s="201" t="str">
        <f t="shared" si="145"/>
        <v>0929</v>
      </c>
      <c r="K4618" s="209"/>
      <c r="L4618" s="209"/>
      <c r="M4618" s="214"/>
      <c r="N4618" s="209" t="s">
        <v>18777</v>
      </c>
      <c r="O4618" s="215" t="s">
        <v>18778</v>
      </c>
      <c r="P4618" s="215" t="s">
        <v>18773</v>
      </c>
      <c r="Q4618" s="215" t="s">
        <v>18774</v>
      </c>
    </row>
    <row r="4619" spans="1:17" s="208" customFormat="1" ht="12">
      <c r="A4619" s="209" t="str">
        <f t="shared" si="144"/>
        <v>3691628031538522412</v>
      </c>
      <c r="B4619" s="210" t="s">
        <v>19754</v>
      </c>
      <c r="C4619" s="211" t="s">
        <v>1099</v>
      </c>
      <c r="D4619" s="211" t="s">
        <v>1099</v>
      </c>
      <c r="E4619" s="211" t="s">
        <v>18565</v>
      </c>
      <c r="F4619" s="211" t="s">
        <v>1098</v>
      </c>
      <c r="G4619" s="211" t="s">
        <v>1734</v>
      </c>
      <c r="H4619" s="212" t="s">
        <v>2870</v>
      </c>
      <c r="I4619" s="213" t="s">
        <v>1100</v>
      </c>
      <c r="J4619" s="201" t="str">
        <f t="shared" si="145"/>
        <v>0929</v>
      </c>
      <c r="K4619" s="209" t="s">
        <v>13915</v>
      </c>
      <c r="L4619" s="209" t="s">
        <v>13094</v>
      </c>
      <c r="M4619" s="214">
        <v>44084</v>
      </c>
      <c r="N4619" s="209" t="s">
        <v>18777</v>
      </c>
      <c r="O4619" s="215" t="s">
        <v>18778</v>
      </c>
      <c r="P4619" s="215" t="s">
        <v>18773</v>
      </c>
      <c r="Q4619" s="215" t="s">
        <v>18774</v>
      </c>
    </row>
    <row r="4620" spans="1:17" s="208" customFormat="1" ht="12">
      <c r="A4620" s="209" t="str">
        <f t="shared" si="144"/>
        <v>##1538522412</v>
      </c>
      <c r="B4620" s="210" t="s">
        <v>19754</v>
      </c>
      <c r="C4620" s="211" t="s">
        <v>1099</v>
      </c>
      <c r="D4620" s="211" t="s">
        <v>1099</v>
      </c>
      <c r="E4620" s="211" t="s">
        <v>3649</v>
      </c>
      <c r="F4620" s="211" t="s">
        <v>1098</v>
      </c>
      <c r="G4620" s="211" t="s">
        <v>1734</v>
      </c>
      <c r="H4620" s="212" t="s">
        <v>2870</v>
      </c>
      <c r="I4620" s="213" t="s">
        <v>1100</v>
      </c>
      <c r="J4620" s="201" t="str">
        <f t="shared" si="145"/>
        <v>0929</v>
      </c>
      <c r="K4620" s="209" t="s">
        <v>14592</v>
      </c>
      <c r="L4620" s="209"/>
      <c r="M4620" s="214"/>
      <c r="N4620" s="209" t="s">
        <v>18777</v>
      </c>
      <c r="O4620" s="215" t="s">
        <v>18778</v>
      </c>
      <c r="P4620" s="215" t="s">
        <v>18773</v>
      </c>
      <c r="Q4620" s="215" t="s">
        <v>18774</v>
      </c>
    </row>
    <row r="4621" spans="1:17" s="208" customFormat="1" ht="12">
      <c r="A4621" s="209" t="str">
        <f t="shared" si="144"/>
        <v>0209769011295736734</v>
      </c>
      <c r="B4621" s="210" t="s">
        <v>19755</v>
      </c>
      <c r="C4621" s="211" t="s">
        <v>68</v>
      </c>
      <c r="D4621" s="211" t="s">
        <v>68</v>
      </c>
      <c r="E4621" s="211" t="s">
        <v>18567</v>
      </c>
      <c r="F4621" s="211" t="s">
        <v>67</v>
      </c>
      <c r="G4621" s="211" t="s">
        <v>2203</v>
      </c>
      <c r="H4621" s="212" t="s">
        <v>2202</v>
      </c>
      <c r="I4621" s="213" t="s">
        <v>19756</v>
      </c>
      <c r="J4621" s="201" t="str">
        <f t="shared" si="145"/>
        <v>0930</v>
      </c>
      <c r="K4621" s="209"/>
      <c r="L4621" s="209"/>
      <c r="M4621" s="214"/>
      <c r="N4621" s="209" t="s">
        <v>18765</v>
      </c>
      <c r="O4621" s="215" t="s">
        <v>18766</v>
      </c>
      <c r="P4621" s="215" t="s">
        <v>18781</v>
      </c>
      <c r="Q4621" s="215" t="s">
        <v>18782</v>
      </c>
    </row>
    <row r="4622" spans="1:17" s="208" customFormat="1" ht="12">
      <c r="A4622" s="209" t="str">
        <f t="shared" si="144"/>
        <v>0209769021295736734</v>
      </c>
      <c r="B4622" s="210" t="s">
        <v>19755</v>
      </c>
      <c r="C4622" s="211" t="s">
        <v>68</v>
      </c>
      <c r="D4622" s="211" t="s">
        <v>68</v>
      </c>
      <c r="E4622" s="211" t="s">
        <v>67</v>
      </c>
      <c r="F4622" s="211" t="s">
        <v>67</v>
      </c>
      <c r="G4622" s="211" t="s">
        <v>2203</v>
      </c>
      <c r="H4622" s="212" t="s">
        <v>2202</v>
      </c>
      <c r="I4622" s="213" t="s">
        <v>19756</v>
      </c>
      <c r="J4622" s="201" t="str">
        <f t="shared" si="145"/>
        <v>0930</v>
      </c>
      <c r="K4622" s="209"/>
      <c r="L4622" s="209"/>
      <c r="M4622" s="214"/>
      <c r="N4622" s="209" t="s">
        <v>18765</v>
      </c>
      <c r="O4622" s="215" t="s">
        <v>18766</v>
      </c>
      <c r="P4622" s="215" t="s">
        <v>18781</v>
      </c>
      <c r="Q4622" s="215" t="s">
        <v>18782</v>
      </c>
    </row>
    <row r="4623" spans="1:17" s="208" customFormat="1" ht="12">
      <c r="A4623" s="209" t="str">
        <f t="shared" si="144"/>
        <v>0209769031295736734</v>
      </c>
      <c r="B4623" s="210" t="s">
        <v>19755</v>
      </c>
      <c r="C4623" s="211" t="s">
        <v>68</v>
      </c>
      <c r="D4623" s="211" t="s">
        <v>68</v>
      </c>
      <c r="E4623" s="211" t="s">
        <v>18568</v>
      </c>
      <c r="F4623" s="211" t="s">
        <v>67</v>
      </c>
      <c r="G4623" s="211" t="s">
        <v>2203</v>
      </c>
      <c r="H4623" s="212" t="s">
        <v>2202</v>
      </c>
      <c r="I4623" s="213" t="s">
        <v>19756</v>
      </c>
      <c r="J4623" s="201" t="str">
        <f t="shared" si="145"/>
        <v>0930</v>
      </c>
      <c r="K4623" s="209"/>
      <c r="L4623" s="209"/>
      <c r="M4623" s="214"/>
      <c r="N4623" s="209" t="s">
        <v>18765</v>
      </c>
      <c r="O4623" s="215" t="s">
        <v>18766</v>
      </c>
      <c r="P4623" s="215" t="s">
        <v>18781</v>
      </c>
      <c r="Q4623" s="215" t="s">
        <v>18782</v>
      </c>
    </row>
    <row r="4624" spans="1:17" s="208" customFormat="1" ht="12">
      <c r="A4624" s="209" t="str">
        <f t="shared" si="144"/>
        <v>0808040031790162238</v>
      </c>
      <c r="B4624" s="210" t="s">
        <v>19755</v>
      </c>
      <c r="C4624" s="211" t="s">
        <v>18569</v>
      </c>
      <c r="D4624" s="211" t="s">
        <v>68</v>
      </c>
      <c r="E4624" s="211" t="s">
        <v>18570</v>
      </c>
      <c r="F4624" s="211" t="s">
        <v>67</v>
      </c>
      <c r="G4624" s="211" t="s">
        <v>2203</v>
      </c>
      <c r="H4624" s="212" t="s">
        <v>2202</v>
      </c>
      <c r="I4624" s="213" t="s">
        <v>19756</v>
      </c>
      <c r="J4624" s="201" t="str">
        <f t="shared" si="145"/>
        <v>0930</v>
      </c>
      <c r="K4624" s="209"/>
      <c r="L4624" s="209"/>
      <c r="M4624" s="214"/>
      <c r="N4624" s="209" t="s">
        <v>18765</v>
      </c>
      <c r="O4624" s="215" t="s">
        <v>18766</v>
      </c>
      <c r="P4624" s="215" t="s">
        <v>18781</v>
      </c>
      <c r="Q4624" s="215" t="s">
        <v>18782</v>
      </c>
    </row>
    <row r="4625" spans="1:20" ht="12">
      <c r="A4625" s="209" t="str">
        <f t="shared" si="144"/>
        <v>0946444021295736734</v>
      </c>
      <c r="B4625" s="210" t="s">
        <v>19755</v>
      </c>
      <c r="C4625" s="211" t="s">
        <v>68</v>
      </c>
      <c r="D4625" s="211" t="s">
        <v>68</v>
      </c>
      <c r="E4625" s="211" t="s">
        <v>18571</v>
      </c>
      <c r="F4625" s="211" t="s">
        <v>67</v>
      </c>
      <c r="G4625" s="211" t="s">
        <v>2203</v>
      </c>
      <c r="H4625" s="212" t="s">
        <v>2202</v>
      </c>
      <c r="I4625" s="213" t="s">
        <v>19756</v>
      </c>
      <c r="J4625" s="201" t="str">
        <f t="shared" si="145"/>
        <v>0930</v>
      </c>
      <c r="K4625" s="209"/>
      <c r="L4625" s="209"/>
      <c r="M4625" s="214"/>
      <c r="N4625" s="209" t="s">
        <v>18765</v>
      </c>
      <c r="O4625" s="215" t="s">
        <v>18766</v>
      </c>
      <c r="P4625" s="215" t="s">
        <v>18781</v>
      </c>
      <c r="Q4625" s="215" t="s">
        <v>18782</v>
      </c>
      <c r="S4625" s="208"/>
    </row>
    <row r="4626" spans="1:20" ht="12">
      <c r="A4626" s="209" t="str">
        <f t="shared" si="144"/>
        <v>##1295736734</v>
      </c>
      <c r="B4626" s="210" t="s">
        <v>19755</v>
      </c>
      <c r="C4626" s="211" t="s">
        <v>68</v>
      </c>
      <c r="D4626" s="211" t="s">
        <v>68</v>
      </c>
      <c r="E4626" s="211" t="s">
        <v>3649</v>
      </c>
      <c r="F4626" s="211" t="s">
        <v>67</v>
      </c>
      <c r="G4626" s="211" t="s">
        <v>2203</v>
      </c>
      <c r="H4626" s="212" t="s">
        <v>2202</v>
      </c>
      <c r="I4626" s="213" t="s">
        <v>19756</v>
      </c>
      <c r="J4626" s="201" t="str">
        <f t="shared" si="145"/>
        <v>0930</v>
      </c>
      <c r="K4626" s="209"/>
      <c r="L4626" s="209"/>
      <c r="M4626" s="214"/>
      <c r="N4626" s="209" t="s">
        <v>18765</v>
      </c>
      <c r="O4626" s="215" t="s">
        <v>18766</v>
      </c>
      <c r="P4626" s="215" t="s">
        <v>18781</v>
      </c>
      <c r="Q4626" s="215" t="s">
        <v>18782</v>
      </c>
      <c r="S4626" s="208"/>
    </row>
    <row r="4627" spans="1:20" ht="12">
      <c r="A4627" s="209" t="str">
        <f t="shared" si="144"/>
        <v>0942070051649646415</v>
      </c>
      <c r="B4627" s="210" t="s">
        <v>19757</v>
      </c>
      <c r="C4627" s="211" t="s">
        <v>1265</v>
      </c>
      <c r="D4627" s="211" t="s">
        <v>1265</v>
      </c>
      <c r="E4627" s="211" t="s">
        <v>15398</v>
      </c>
      <c r="F4627" s="211" t="s">
        <v>1264</v>
      </c>
      <c r="G4627" s="211" t="s">
        <v>3227</v>
      </c>
      <c r="H4627" s="212" t="s">
        <v>2945</v>
      </c>
      <c r="I4627" s="213" t="s">
        <v>1266</v>
      </c>
      <c r="J4627" s="201" t="str">
        <f t="shared" si="145"/>
        <v>0931</v>
      </c>
      <c r="K4627" s="209" t="s">
        <v>18573</v>
      </c>
      <c r="L4627" s="209" t="s">
        <v>13916</v>
      </c>
      <c r="M4627" s="214">
        <v>44098</v>
      </c>
      <c r="N4627" s="209" t="s">
        <v>18884</v>
      </c>
      <c r="O4627" s="215" t="s">
        <v>18885</v>
      </c>
      <c r="P4627" s="215" t="s">
        <v>18886</v>
      </c>
      <c r="Q4627" s="215" t="s">
        <v>18887</v>
      </c>
      <c r="S4627" s="208"/>
    </row>
    <row r="4628" spans="1:20" ht="12">
      <c r="A4628" s="209" t="str">
        <f t="shared" si="144"/>
        <v>3595902011649646415</v>
      </c>
      <c r="B4628" s="210" t="s">
        <v>19757</v>
      </c>
      <c r="C4628" s="211" t="s">
        <v>1265</v>
      </c>
      <c r="D4628" s="211" t="s">
        <v>1265</v>
      </c>
      <c r="E4628" s="211" t="s">
        <v>1264</v>
      </c>
      <c r="F4628" s="211" t="s">
        <v>1264</v>
      </c>
      <c r="G4628" s="211" t="s">
        <v>3227</v>
      </c>
      <c r="H4628" s="212" t="s">
        <v>2945</v>
      </c>
      <c r="I4628" s="213" t="s">
        <v>1266</v>
      </c>
      <c r="J4628" s="201" t="str">
        <f t="shared" si="145"/>
        <v>0931</v>
      </c>
      <c r="K4628" s="209" t="s">
        <v>15344</v>
      </c>
      <c r="L4628" s="209" t="s">
        <v>13094</v>
      </c>
      <c r="M4628" s="214">
        <v>44103</v>
      </c>
      <c r="N4628" s="209" t="s">
        <v>18884</v>
      </c>
      <c r="O4628" s="215" t="s">
        <v>18885</v>
      </c>
      <c r="P4628" s="215" t="s">
        <v>18886</v>
      </c>
      <c r="Q4628" s="215" t="s">
        <v>18887</v>
      </c>
      <c r="S4628" s="208"/>
    </row>
    <row r="4629" spans="1:20" ht="12">
      <c r="A4629" s="209" t="str">
        <f t="shared" si="144"/>
        <v>1649646415MR1649646415</v>
      </c>
      <c r="B4629" s="210" t="s">
        <v>19757</v>
      </c>
      <c r="C4629" s="211" t="s">
        <v>1265</v>
      </c>
      <c r="D4629" s="211" t="s">
        <v>1265</v>
      </c>
      <c r="E4629" s="211" t="s">
        <v>18572</v>
      </c>
      <c r="F4629" s="211" t="s">
        <v>1264</v>
      </c>
      <c r="G4629" s="211" t="s">
        <v>3227</v>
      </c>
      <c r="H4629" s="212" t="s">
        <v>2945</v>
      </c>
      <c r="I4629" s="213" t="s">
        <v>1266</v>
      </c>
      <c r="J4629" s="201" t="str">
        <f t="shared" si="145"/>
        <v>0931</v>
      </c>
      <c r="K4629" s="209" t="s">
        <v>18573</v>
      </c>
      <c r="L4629" s="209" t="s">
        <v>13916</v>
      </c>
      <c r="M4629" s="214">
        <v>44098</v>
      </c>
      <c r="N4629" s="209" t="s">
        <v>18884</v>
      </c>
      <c r="O4629" s="215" t="s">
        <v>18885</v>
      </c>
      <c r="P4629" s="215" t="s">
        <v>18886</v>
      </c>
      <c r="Q4629" s="215" t="s">
        <v>18887</v>
      </c>
      <c r="S4629" s="208"/>
    </row>
    <row r="4630" spans="1:20" ht="12">
      <c r="A4630" s="209" t="str">
        <f t="shared" si="144"/>
        <v>3554974011780025148</v>
      </c>
      <c r="B4630" s="210" t="s">
        <v>19758</v>
      </c>
      <c r="C4630" s="211" t="s">
        <v>1277</v>
      </c>
      <c r="D4630" s="211" t="s">
        <v>1277</v>
      </c>
      <c r="E4630" s="211" t="s">
        <v>1276</v>
      </c>
      <c r="F4630" s="211" t="s">
        <v>1276</v>
      </c>
      <c r="G4630" s="211" t="s">
        <v>3230</v>
      </c>
      <c r="H4630" s="212" t="s">
        <v>3074</v>
      </c>
      <c r="I4630" s="213" t="s">
        <v>1278</v>
      </c>
      <c r="J4630" s="201" t="str">
        <f t="shared" si="145"/>
        <v>0932</v>
      </c>
      <c r="K4630" s="209"/>
      <c r="L4630" s="209"/>
      <c r="M4630" s="214"/>
      <c r="N4630" s="209" t="s">
        <v>18884</v>
      </c>
      <c r="O4630" s="215" t="s">
        <v>18885</v>
      </c>
      <c r="P4630" s="215" t="s">
        <v>18886</v>
      </c>
      <c r="Q4630" s="215" t="s">
        <v>18887</v>
      </c>
      <c r="S4630" s="208"/>
    </row>
    <row r="4631" spans="1:20" ht="15">
      <c r="A4631" s="216" t="str">
        <f t="shared" si="144"/>
        <v>1780025148MR1780025148</v>
      </c>
      <c r="B4631" s="217" t="s">
        <v>19758</v>
      </c>
      <c r="C4631" s="227" t="s">
        <v>1277</v>
      </c>
      <c r="D4631" s="227" t="s">
        <v>1277</v>
      </c>
      <c r="E4631" s="227" t="s">
        <v>23264</v>
      </c>
      <c r="F4631" s="218" t="s">
        <v>1276</v>
      </c>
      <c r="G4631" s="218" t="s">
        <v>3230</v>
      </c>
      <c r="H4631" s="219" t="s">
        <v>3074</v>
      </c>
      <c r="I4631" s="220" t="s">
        <v>1278</v>
      </c>
      <c r="J4631" s="201" t="str">
        <f t="shared" si="145"/>
        <v>0932</v>
      </c>
      <c r="K4631" s="228" t="s">
        <v>23203</v>
      </c>
      <c r="L4631" s="228" t="s">
        <v>23204</v>
      </c>
      <c r="M4631" s="229">
        <v>44813</v>
      </c>
      <c r="N4631" s="216" t="s">
        <v>18884</v>
      </c>
      <c r="O4631" s="222" t="s">
        <v>18885</v>
      </c>
      <c r="P4631" s="222" t="s">
        <v>18886</v>
      </c>
      <c r="Q4631" s="222" t="s">
        <v>18887</v>
      </c>
      <c r="R4631" s="223"/>
      <c r="S4631" s="230"/>
      <c r="T4631" s="223"/>
    </row>
    <row r="4632" spans="1:20" ht="12">
      <c r="A4632" s="209" t="str">
        <f t="shared" si="144"/>
        <v>3650483011669732178</v>
      </c>
      <c r="B4632" s="210" t="s">
        <v>19759</v>
      </c>
      <c r="C4632" s="211" t="s">
        <v>5</v>
      </c>
      <c r="D4632" s="211" t="s">
        <v>5</v>
      </c>
      <c r="E4632" s="211" t="s">
        <v>4</v>
      </c>
      <c r="F4632" s="211" t="s">
        <v>4</v>
      </c>
      <c r="G4632" s="211" t="s">
        <v>2275</v>
      </c>
      <c r="H4632" s="212" t="s">
        <v>2274</v>
      </c>
      <c r="I4632" s="213" t="s">
        <v>6</v>
      </c>
      <c r="J4632" s="201" t="str">
        <f t="shared" si="145"/>
        <v>0934</v>
      </c>
      <c r="K4632" s="209"/>
      <c r="L4632" s="209"/>
      <c r="M4632" s="214"/>
      <c r="N4632" s="209" t="s">
        <v>18765</v>
      </c>
      <c r="O4632" s="215" t="s">
        <v>18766</v>
      </c>
      <c r="P4632" s="215" t="s">
        <v>18767</v>
      </c>
      <c r="Q4632" s="215" t="s">
        <v>18768</v>
      </c>
      <c r="S4632" s="208"/>
    </row>
    <row r="4633" spans="1:20" ht="12">
      <c r="A4633" s="209" t="str">
        <f t="shared" si="144"/>
        <v>3650483021669732178</v>
      </c>
      <c r="B4633" s="210" t="s">
        <v>19759</v>
      </c>
      <c r="C4633" s="211" t="s">
        <v>5</v>
      </c>
      <c r="D4633" s="211" t="s">
        <v>5</v>
      </c>
      <c r="E4633" s="211" t="s">
        <v>18574</v>
      </c>
      <c r="F4633" s="211" t="s">
        <v>4</v>
      </c>
      <c r="G4633" s="211" t="s">
        <v>2275</v>
      </c>
      <c r="H4633" s="212" t="s">
        <v>2274</v>
      </c>
      <c r="I4633" s="213" t="s">
        <v>6</v>
      </c>
      <c r="J4633" s="201" t="str">
        <f t="shared" si="145"/>
        <v>0934</v>
      </c>
      <c r="K4633" s="209"/>
      <c r="L4633" s="209"/>
      <c r="M4633" s="214"/>
      <c r="N4633" s="209" t="s">
        <v>18765</v>
      </c>
      <c r="O4633" s="215" t="s">
        <v>18766</v>
      </c>
      <c r="P4633" s="215" t="s">
        <v>18767</v>
      </c>
      <c r="Q4633" s="215" t="s">
        <v>18768</v>
      </c>
      <c r="S4633" s="208"/>
    </row>
    <row r="4634" spans="1:20" ht="12">
      <c r="A4634" s="209" t="str">
        <f t="shared" si="144"/>
        <v>##1669732178</v>
      </c>
      <c r="B4634" s="210" t="s">
        <v>19759</v>
      </c>
      <c r="C4634" s="211" t="s">
        <v>5</v>
      </c>
      <c r="D4634" s="211" t="s">
        <v>5</v>
      </c>
      <c r="E4634" s="211" t="s">
        <v>3649</v>
      </c>
      <c r="F4634" s="211" t="s">
        <v>4</v>
      </c>
      <c r="G4634" s="211" t="s">
        <v>2275</v>
      </c>
      <c r="H4634" s="212" t="s">
        <v>2274</v>
      </c>
      <c r="I4634" s="213" t="s">
        <v>6</v>
      </c>
      <c r="J4634" s="201" t="str">
        <f t="shared" si="145"/>
        <v>0934</v>
      </c>
      <c r="K4634" s="209"/>
      <c r="L4634" s="209"/>
      <c r="M4634" s="214"/>
      <c r="N4634" s="209" t="s">
        <v>18765</v>
      </c>
      <c r="O4634" s="215" t="s">
        <v>18766</v>
      </c>
      <c r="P4634" s="215" t="s">
        <v>18767</v>
      </c>
      <c r="Q4634" s="215" t="s">
        <v>18768</v>
      </c>
      <c r="S4634" s="208"/>
    </row>
    <row r="4635" spans="1:20" ht="12">
      <c r="A4635" s="209" t="str">
        <f t="shared" si="144"/>
        <v>3616971011790189942</v>
      </c>
      <c r="B4635" s="210" t="s">
        <v>19760</v>
      </c>
      <c r="C4635" s="211" t="s">
        <v>18575</v>
      </c>
      <c r="D4635" s="211" t="s">
        <v>18575</v>
      </c>
      <c r="E4635" s="211" t="s">
        <v>18576</v>
      </c>
      <c r="F4635" s="211" t="s">
        <v>18576</v>
      </c>
      <c r="G4635" s="211" t="s">
        <v>18577</v>
      </c>
      <c r="H4635" s="212" t="s">
        <v>18578</v>
      </c>
      <c r="I4635" s="213" t="s">
        <v>19761</v>
      </c>
      <c r="J4635" s="201" t="str">
        <f t="shared" si="145"/>
        <v>0935</v>
      </c>
      <c r="K4635" s="209"/>
      <c r="L4635" s="209"/>
      <c r="M4635" s="214"/>
      <c r="N4635" s="209" t="s">
        <v>18777</v>
      </c>
      <c r="O4635" s="215" t="s">
        <v>18778</v>
      </c>
      <c r="P4635" s="215" t="s">
        <v>18812</v>
      </c>
      <c r="Q4635" s="215" t="s">
        <v>18813</v>
      </c>
      <c r="S4635" s="208"/>
    </row>
    <row r="4636" spans="1:20" ht="12">
      <c r="A4636" s="209" t="str">
        <f t="shared" si="144"/>
        <v>3616971021790189942</v>
      </c>
      <c r="B4636" s="210" t="s">
        <v>19760</v>
      </c>
      <c r="C4636" s="211" t="s">
        <v>18575</v>
      </c>
      <c r="D4636" s="211" t="s">
        <v>18575</v>
      </c>
      <c r="E4636" s="211" t="s">
        <v>18580</v>
      </c>
      <c r="F4636" s="211" t="s">
        <v>18576</v>
      </c>
      <c r="G4636" s="211" t="s">
        <v>18577</v>
      </c>
      <c r="H4636" s="212" t="s">
        <v>18578</v>
      </c>
      <c r="I4636" s="213" t="s">
        <v>19761</v>
      </c>
      <c r="J4636" s="201" t="str">
        <f t="shared" si="145"/>
        <v>0935</v>
      </c>
      <c r="K4636" s="209"/>
      <c r="L4636" s="209"/>
      <c r="M4636" s="214"/>
      <c r="N4636" s="209" t="s">
        <v>18777</v>
      </c>
      <c r="O4636" s="215" t="s">
        <v>18778</v>
      </c>
      <c r="P4636" s="215" t="s">
        <v>18812</v>
      </c>
      <c r="Q4636" s="215" t="s">
        <v>18813</v>
      </c>
      <c r="S4636" s="208"/>
    </row>
    <row r="4637" spans="1:20" s="257" customFormat="1" ht="12">
      <c r="A4637" s="209" t="str">
        <f t="shared" si="144"/>
        <v>##1790189942</v>
      </c>
      <c r="B4637" s="210" t="s">
        <v>19760</v>
      </c>
      <c r="C4637" s="211" t="s">
        <v>18575</v>
      </c>
      <c r="D4637" s="211" t="s">
        <v>18575</v>
      </c>
      <c r="E4637" s="211" t="s">
        <v>3649</v>
      </c>
      <c r="F4637" s="211" t="s">
        <v>18576</v>
      </c>
      <c r="G4637" s="211" t="s">
        <v>18577</v>
      </c>
      <c r="H4637" s="212" t="s">
        <v>18578</v>
      </c>
      <c r="I4637" s="213" t="s">
        <v>19761</v>
      </c>
      <c r="J4637" s="201" t="str">
        <f t="shared" si="145"/>
        <v>0935</v>
      </c>
      <c r="K4637" s="209"/>
      <c r="L4637" s="209"/>
      <c r="M4637" s="214"/>
      <c r="N4637" s="209" t="s">
        <v>18777</v>
      </c>
      <c r="O4637" s="215" t="s">
        <v>18778</v>
      </c>
      <c r="P4637" s="215" t="s">
        <v>18812</v>
      </c>
      <c r="Q4637" s="215" t="s">
        <v>18813</v>
      </c>
      <c r="R4637" s="208"/>
      <c r="S4637" s="208"/>
      <c r="T4637" s="208"/>
    </row>
    <row r="4638" spans="1:20" s="257" customFormat="1" ht="12">
      <c r="A4638" s="209" t="str">
        <f t="shared" si="144"/>
        <v>1790189942MR1790189942</v>
      </c>
      <c r="B4638" s="210" t="s">
        <v>19760</v>
      </c>
      <c r="C4638" s="211" t="s">
        <v>18575</v>
      </c>
      <c r="D4638" s="211" t="s">
        <v>18575</v>
      </c>
      <c r="E4638" s="211" t="s">
        <v>18579</v>
      </c>
      <c r="F4638" s="211" t="s">
        <v>18576</v>
      </c>
      <c r="G4638" s="211" t="s">
        <v>18577</v>
      </c>
      <c r="H4638" s="212" t="s">
        <v>18578</v>
      </c>
      <c r="I4638" s="213" t="s">
        <v>19761</v>
      </c>
      <c r="J4638" s="201" t="str">
        <f t="shared" si="145"/>
        <v>0935</v>
      </c>
      <c r="K4638" s="209"/>
      <c r="L4638" s="209"/>
      <c r="M4638" s="214"/>
      <c r="N4638" s="209" t="s">
        <v>18777</v>
      </c>
      <c r="O4638" s="215" t="s">
        <v>18778</v>
      </c>
      <c r="P4638" s="215" t="s">
        <v>18812</v>
      </c>
      <c r="Q4638" s="215" t="s">
        <v>18813</v>
      </c>
      <c r="R4638" s="208"/>
      <c r="S4638" s="208"/>
      <c r="T4638" s="208"/>
    </row>
    <row r="4639" spans="1:20" s="257" customFormat="1" ht="12">
      <c r="A4639" s="209" t="str">
        <f t="shared" si="144"/>
        <v>3630709011992172019</v>
      </c>
      <c r="B4639" s="210" t="s">
        <v>19762</v>
      </c>
      <c r="C4639" s="211" t="s">
        <v>131</v>
      </c>
      <c r="D4639" s="211" t="s">
        <v>131</v>
      </c>
      <c r="E4639" s="211" t="s">
        <v>130</v>
      </c>
      <c r="F4639" s="211" t="s">
        <v>130</v>
      </c>
      <c r="G4639" s="211" t="s">
        <v>2104</v>
      </c>
      <c r="H4639" s="212" t="s">
        <v>3211</v>
      </c>
      <c r="I4639" s="213" t="s">
        <v>132</v>
      </c>
      <c r="J4639" s="201" t="str">
        <f t="shared" si="145"/>
        <v>0936</v>
      </c>
      <c r="K4639" s="209"/>
      <c r="L4639" s="209"/>
      <c r="M4639" s="214"/>
      <c r="N4639" s="209" t="s">
        <v>18765</v>
      </c>
      <c r="O4639" s="215" t="s">
        <v>18766</v>
      </c>
      <c r="P4639" s="215" t="s">
        <v>18767</v>
      </c>
      <c r="Q4639" s="215" t="s">
        <v>18768</v>
      </c>
      <c r="R4639" s="208"/>
      <c r="S4639" s="208"/>
      <c r="T4639" s="208"/>
    </row>
    <row r="4640" spans="1:20" s="257" customFormat="1" ht="12">
      <c r="A4640" s="209" t="str">
        <f t="shared" si="144"/>
        <v>3630709021992172019</v>
      </c>
      <c r="B4640" s="210" t="s">
        <v>19762</v>
      </c>
      <c r="C4640" s="211" t="s">
        <v>131</v>
      </c>
      <c r="D4640" s="211" t="s">
        <v>131</v>
      </c>
      <c r="E4640" s="211" t="s">
        <v>18581</v>
      </c>
      <c r="F4640" s="211" t="s">
        <v>130</v>
      </c>
      <c r="G4640" s="211" t="s">
        <v>2104</v>
      </c>
      <c r="H4640" s="212" t="s">
        <v>3211</v>
      </c>
      <c r="I4640" s="213" t="s">
        <v>132</v>
      </c>
      <c r="J4640" s="201" t="str">
        <f t="shared" si="145"/>
        <v>0936</v>
      </c>
      <c r="K4640" s="209"/>
      <c r="L4640" s="209"/>
      <c r="M4640" s="214"/>
      <c r="N4640" s="209" t="s">
        <v>18765</v>
      </c>
      <c r="O4640" s="215" t="s">
        <v>18766</v>
      </c>
      <c r="P4640" s="215" t="s">
        <v>18767</v>
      </c>
      <c r="Q4640" s="215" t="s">
        <v>18768</v>
      </c>
      <c r="R4640" s="208"/>
      <c r="S4640" s="208"/>
      <c r="T4640" s="208"/>
    </row>
    <row r="4641" spans="1:20" s="257" customFormat="1" ht="12">
      <c r="A4641" s="209" t="str">
        <f t="shared" si="144"/>
        <v>3630709031992172019</v>
      </c>
      <c r="B4641" s="210" t="s">
        <v>19762</v>
      </c>
      <c r="C4641" s="211" t="s">
        <v>131</v>
      </c>
      <c r="D4641" s="211" t="s">
        <v>131</v>
      </c>
      <c r="E4641" s="211" t="s">
        <v>18582</v>
      </c>
      <c r="F4641" s="211" t="s">
        <v>130</v>
      </c>
      <c r="G4641" s="211" t="s">
        <v>2104</v>
      </c>
      <c r="H4641" s="212" t="s">
        <v>3211</v>
      </c>
      <c r="I4641" s="213" t="s">
        <v>132</v>
      </c>
      <c r="J4641" s="201" t="str">
        <f t="shared" si="145"/>
        <v>0936</v>
      </c>
      <c r="K4641" s="209" t="s">
        <v>14592</v>
      </c>
      <c r="L4641" s="209"/>
      <c r="M4641" s="214"/>
      <c r="N4641" s="209" t="s">
        <v>18765</v>
      </c>
      <c r="O4641" s="215" t="s">
        <v>18766</v>
      </c>
      <c r="P4641" s="215" t="s">
        <v>18767</v>
      </c>
      <c r="Q4641" s="215" t="s">
        <v>18768</v>
      </c>
      <c r="R4641" s="208"/>
      <c r="S4641" s="208"/>
      <c r="T4641" s="208"/>
    </row>
    <row r="4642" spans="1:20" s="257" customFormat="1" ht="12">
      <c r="A4642" s="209" t="str">
        <f t="shared" si="144"/>
        <v>##1992172019</v>
      </c>
      <c r="B4642" s="210" t="s">
        <v>19762</v>
      </c>
      <c r="C4642" s="211" t="s">
        <v>131</v>
      </c>
      <c r="D4642" s="211" t="s">
        <v>131</v>
      </c>
      <c r="E4642" s="211" t="s">
        <v>3649</v>
      </c>
      <c r="F4642" s="211" t="s">
        <v>130</v>
      </c>
      <c r="G4642" s="211" t="s">
        <v>2104</v>
      </c>
      <c r="H4642" s="212" t="s">
        <v>3211</v>
      </c>
      <c r="I4642" s="213" t="s">
        <v>132</v>
      </c>
      <c r="J4642" s="201" t="str">
        <f t="shared" si="145"/>
        <v>0936</v>
      </c>
      <c r="K4642" s="209"/>
      <c r="L4642" s="209"/>
      <c r="M4642" s="214"/>
      <c r="N4642" s="209" t="s">
        <v>18765</v>
      </c>
      <c r="O4642" s="215" t="s">
        <v>18766</v>
      </c>
      <c r="P4642" s="215" t="s">
        <v>18767</v>
      </c>
      <c r="Q4642" s="215" t="s">
        <v>18768</v>
      </c>
      <c r="R4642" s="208"/>
      <c r="S4642" s="208"/>
      <c r="T4642" s="208"/>
    </row>
    <row r="4643" spans="1:20" s="257" customFormat="1" ht="12">
      <c r="A4643" s="281" t="str">
        <f t="shared" si="144"/>
        <v>3514150011447672910</v>
      </c>
      <c r="B4643" s="282" t="s">
        <v>19763</v>
      </c>
      <c r="C4643" s="283" t="s">
        <v>1352</v>
      </c>
      <c r="D4643" s="283" t="s">
        <v>1352</v>
      </c>
      <c r="E4643" s="283" t="s">
        <v>18583</v>
      </c>
      <c r="F4643" s="283" t="s">
        <v>1351</v>
      </c>
      <c r="G4643" s="283" t="s">
        <v>3253</v>
      </c>
      <c r="H4643" s="284" t="s">
        <v>3212</v>
      </c>
      <c r="I4643" s="285" t="s">
        <v>1353</v>
      </c>
      <c r="J4643" s="286" t="str">
        <f t="shared" si="145"/>
        <v>0937</v>
      </c>
      <c r="K4643" s="281"/>
      <c r="L4643" s="281"/>
      <c r="M4643" s="287"/>
      <c r="N4643" s="281" t="s">
        <v>18884</v>
      </c>
      <c r="O4643" s="288" t="s">
        <v>18885</v>
      </c>
      <c r="P4643" s="288" t="s">
        <v>18886</v>
      </c>
      <c r="Q4643" s="288" t="s">
        <v>18887</v>
      </c>
      <c r="R4643" s="280"/>
      <c r="S4643" s="280"/>
      <c r="T4643" s="280"/>
    </row>
    <row r="4644" spans="1:20" s="257" customFormat="1" ht="12">
      <c r="A4644" s="281" t="str">
        <f t="shared" si="144"/>
        <v>3514150021447672910</v>
      </c>
      <c r="B4644" s="282" t="s">
        <v>19763</v>
      </c>
      <c r="C4644" s="283" t="s">
        <v>1352</v>
      </c>
      <c r="D4644" s="283" t="s">
        <v>1352</v>
      </c>
      <c r="E4644" s="283" t="s">
        <v>1351</v>
      </c>
      <c r="F4644" s="283" t="s">
        <v>1351</v>
      </c>
      <c r="G4644" s="283" t="s">
        <v>3253</v>
      </c>
      <c r="H4644" s="284" t="s">
        <v>3212</v>
      </c>
      <c r="I4644" s="285" t="s">
        <v>1353</v>
      </c>
      <c r="J4644" s="286" t="str">
        <f t="shared" si="145"/>
        <v>0937</v>
      </c>
      <c r="K4644" s="281"/>
      <c r="L4644" s="281"/>
      <c r="M4644" s="287"/>
      <c r="N4644" s="281" t="s">
        <v>18884</v>
      </c>
      <c r="O4644" s="288" t="s">
        <v>18885</v>
      </c>
      <c r="P4644" s="288" t="s">
        <v>18886</v>
      </c>
      <c r="Q4644" s="288" t="s">
        <v>18887</v>
      </c>
      <c r="R4644" s="280"/>
      <c r="S4644" s="280"/>
      <c r="T4644" s="280"/>
    </row>
    <row r="4645" spans="1:20" s="257" customFormat="1" ht="12">
      <c r="A4645" s="281" t="str">
        <f t="shared" si="144"/>
        <v>##1447672910</v>
      </c>
      <c r="B4645" s="282" t="s">
        <v>19763</v>
      </c>
      <c r="C4645" s="283" t="s">
        <v>1352</v>
      </c>
      <c r="D4645" s="283" t="s">
        <v>1352</v>
      </c>
      <c r="E4645" s="283" t="s">
        <v>3649</v>
      </c>
      <c r="F4645" s="283" t="s">
        <v>1351</v>
      </c>
      <c r="G4645" s="283" t="s">
        <v>3253</v>
      </c>
      <c r="H4645" s="284" t="s">
        <v>3212</v>
      </c>
      <c r="I4645" s="285" t="s">
        <v>1353</v>
      </c>
      <c r="J4645" s="286" t="str">
        <f t="shared" si="145"/>
        <v>0937</v>
      </c>
      <c r="K4645" s="281" t="s">
        <v>14592</v>
      </c>
      <c r="L4645" s="281"/>
      <c r="M4645" s="287"/>
      <c r="N4645" s="281" t="s">
        <v>18884</v>
      </c>
      <c r="O4645" s="288" t="s">
        <v>18885</v>
      </c>
      <c r="P4645" s="288" t="s">
        <v>18886</v>
      </c>
      <c r="Q4645" s="288" t="s">
        <v>18887</v>
      </c>
      <c r="R4645" s="280"/>
      <c r="S4645" s="280"/>
      <c r="T4645" s="280"/>
    </row>
    <row r="4646" spans="1:20" s="257" customFormat="1" ht="12">
      <c r="A4646" s="209" t="str">
        <f t="shared" si="144"/>
        <v>3520751011891193868</v>
      </c>
      <c r="B4646" s="210" t="s">
        <v>19764</v>
      </c>
      <c r="C4646" s="211" t="s">
        <v>1313</v>
      </c>
      <c r="D4646" s="211" t="s">
        <v>1313</v>
      </c>
      <c r="E4646" s="211" t="s">
        <v>1312</v>
      </c>
      <c r="F4646" s="211" t="s">
        <v>1312</v>
      </c>
      <c r="G4646" s="211" t="s">
        <v>3245</v>
      </c>
      <c r="H4646" s="212" t="s">
        <v>3372</v>
      </c>
      <c r="I4646" s="213" t="s">
        <v>1314</v>
      </c>
      <c r="J4646" s="201" t="str">
        <f t="shared" si="145"/>
        <v>0938</v>
      </c>
      <c r="K4646" s="209"/>
      <c r="L4646" s="209"/>
      <c r="M4646" s="214"/>
      <c r="N4646" s="209" t="s">
        <v>18884</v>
      </c>
      <c r="O4646" s="215" t="s">
        <v>18885</v>
      </c>
      <c r="P4646" s="215" t="s">
        <v>18886</v>
      </c>
      <c r="Q4646" s="215" t="s">
        <v>18887</v>
      </c>
      <c r="R4646" s="208"/>
      <c r="S4646" s="208"/>
      <c r="T4646" s="208"/>
    </row>
    <row r="4647" spans="1:20" s="257" customFormat="1" ht="12">
      <c r="A4647" s="245" t="str">
        <f t="shared" si="144"/>
        <v>3522732011376954263</v>
      </c>
      <c r="B4647" s="210" t="s">
        <v>19765</v>
      </c>
      <c r="C4647" s="211" t="s">
        <v>1349</v>
      </c>
      <c r="D4647" s="227" t="s">
        <v>23265</v>
      </c>
      <c r="E4647" s="211" t="s">
        <v>1348</v>
      </c>
      <c r="F4647" s="227" t="s">
        <v>23266</v>
      </c>
      <c r="G4647" s="211" t="s">
        <v>3252</v>
      </c>
      <c r="H4647" s="212" t="s">
        <v>3373</v>
      </c>
      <c r="I4647" s="213" t="s">
        <v>1350</v>
      </c>
      <c r="J4647" s="201" t="str">
        <f t="shared" si="145"/>
        <v>0939</v>
      </c>
      <c r="K4647" s="209"/>
      <c r="L4647" s="209"/>
      <c r="M4647" s="214"/>
      <c r="N4647" s="209" t="s">
        <v>18884</v>
      </c>
      <c r="O4647" s="215" t="s">
        <v>18885</v>
      </c>
      <c r="P4647" s="215" t="s">
        <v>18886</v>
      </c>
      <c r="Q4647" s="215" t="s">
        <v>18887</v>
      </c>
      <c r="R4647" s="208"/>
      <c r="S4647" s="208"/>
      <c r="T4647" s="208"/>
    </row>
    <row r="4648" spans="1:20" s="257" customFormat="1" ht="15">
      <c r="A4648" s="245" t="str">
        <f t="shared" si="144"/>
        <v>4181133011821612284</v>
      </c>
      <c r="B4648" s="210" t="s">
        <v>19765</v>
      </c>
      <c r="C4648" s="227" t="s">
        <v>23265</v>
      </c>
      <c r="D4648" s="227" t="s">
        <v>23265</v>
      </c>
      <c r="E4648" s="227" t="s">
        <v>23266</v>
      </c>
      <c r="F4648" s="227" t="s">
        <v>23266</v>
      </c>
      <c r="G4648" s="227" t="s">
        <v>3252</v>
      </c>
      <c r="H4648" s="228" t="s">
        <v>23267</v>
      </c>
      <c r="I4648" s="228" t="s">
        <v>23267</v>
      </c>
      <c r="J4648" s="201" t="str">
        <f t="shared" si="145"/>
        <v>0939</v>
      </c>
      <c r="K4648" s="228" t="s">
        <v>23203</v>
      </c>
      <c r="L4648" s="228" t="s">
        <v>23204</v>
      </c>
      <c r="M4648" s="229">
        <v>44806</v>
      </c>
      <c r="N4648" s="227" t="s">
        <v>18884</v>
      </c>
      <c r="O4648" s="228" t="s">
        <v>18885</v>
      </c>
      <c r="P4648" s="227" t="s">
        <v>19358</v>
      </c>
      <c r="Q4648" s="243"/>
      <c r="R4648" s="223"/>
      <c r="S4648" s="230"/>
      <c r="T4648" s="223"/>
    </row>
    <row r="4649" spans="1:20" s="257" customFormat="1" ht="15">
      <c r="A4649" s="245" t="str">
        <f t="shared" si="144"/>
        <v>##1821612284</v>
      </c>
      <c r="B4649" s="210" t="s">
        <v>19765</v>
      </c>
      <c r="C4649" s="227" t="s">
        <v>23265</v>
      </c>
      <c r="D4649" s="227" t="s">
        <v>23265</v>
      </c>
      <c r="E4649" s="227" t="s">
        <v>3649</v>
      </c>
      <c r="F4649" s="227" t="s">
        <v>23266</v>
      </c>
      <c r="G4649" s="227" t="s">
        <v>3252</v>
      </c>
      <c r="H4649" s="228" t="s">
        <v>23267</v>
      </c>
      <c r="I4649" s="228" t="s">
        <v>23267</v>
      </c>
      <c r="J4649" s="201" t="str">
        <f t="shared" si="145"/>
        <v>0939</v>
      </c>
      <c r="K4649" s="228" t="s">
        <v>23203</v>
      </c>
      <c r="L4649" s="228" t="s">
        <v>23204</v>
      </c>
      <c r="M4649" s="229">
        <v>44813</v>
      </c>
      <c r="N4649" s="227" t="s">
        <v>18884</v>
      </c>
      <c r="O4649" s="228" t="s">
        <v>18885</v>
      </c>
      <c r="P4649" s="227" t="s">
        <v>19358</v>
      </c>
      <c r="Q4649" s="243"/>
      <c r="R4649" s="223"/>
      <c r="S4649" s="230"/>
      <c r="T4649" s="223"/>
    </row>
    <row r="4650" spans="1:20" s="257" customFormat="1" ht="12">
      <c r="A4650" s="209" t="str">
        <f t="shared" si="144"/>
        <v>2853681011881915304</v>
      </c>
      <c r="B4650" s="210" t="s">
        <v>19766</v>
      </c>
      <c r="C4650" s="211" t="s">
        <v>959</v>
      </c>
      <c r="D4650" s="138" t="s">
        <v>19855</v>
      </c>
      <c r="E4650" s="211" t="s">
        <v>18584</v>
      </c>
      <c r="F4650" s="138" t="s">
        <v>19856</v>
      </c>
      <c r="G4650" s="211" t="s">
        <v>2389</v>
      </c>
      <c r="H4650" s="213" t="s">
        <v>960</v>
      </c>
      <c r="I4650" s="213" t="s">
        <v>19857</v>
      </c>
      <c r="J4650" s="201" t="str">
        <f t="shared" si="145"/>
        <v>0940</v>
      </c>
      <c r="K4650" s="209" t="s">
        <v>23268</v>
      </c>
      <c r="L4650" s="209" t="s">
        <v>23208</v>
      </c>
      <c r="M4650" s="214">
        <v>44726</v>
      </c>
      <c r="N4650" s="209" t="s">
        <v>18777</v>
      </c>
      <c r="O4650" s="215" t="s">
        <v>18778</v>
      </c>
      <c r="P4650" s="215" t="s">
        <v>18812</v>
      </c>
      <c r="Q4650" s="215" t="s">
        <v>18813</v>
      </c>
      <c r="R4650" s="208"/>
      <c r="S4650" s="208"/>
      <c r="T4650" s="208"/>
    </row>
    <row r="4651" spans="1:20" s="247" customFormat="1" ht="12">
      <c r="A4651" s="209" t="str">
        <f t="shared" si="144"/>
        <v>2853681021881915304</v>
      </c>
      <c r="B4651" s="210" t="s">
        <v>19766</v>
      </c>
      <c r="C4651" s="211" t="s">
        <v>959</v>
      </c>
      <c r="D4651" s="138" t="s">
        <v>19855</v>
      </c>
      <c r="E4651" s="211" t="s">
        <v>958</v>
      </c>
      <c r="F4651" s="138" t="s">
        <v>19856</v>
      </c>
      <c r="G4651" s="211" t="s">
        <v>2389</v>
      </c>
      <c r="H4651" s="213" t="s">
        <v>960</v>
      </c>
      <c r="I4651" s="213" t="s">
        <v>19857</v>
      </c>
      <c r="J4651" s="201" t="str">
        <f t="shared" si="145"/>
        <v>0940</v>
      </c>
      <c r="K4651" s="209" t="s">
        <v>23268</v>
      </c>
      <c r="L4651" s="209" t="s">
        <v>23208</v>
      </c>
      <c r="M4651" s="214">
        <v>44726</v>
      </c>
      <c r="N4651" s="209" t="s">
        <v>18777</v>
      </c>
      <c r="O4651" s="215" t="s">
        <v>18778</v>
      </c>
      <c r="P4651" s="215" t="s">
        <v>18812</v>
      </c>
      <c r="Q4651" s="215" t="s">
        <v>18813</v>
      </c>
      <c r="R4651" s="208"/>
      <c r="S4651" s="208"/>
      <c r="T4651" s="208"/>
    </row>
    <row r="4652" spans="1:20" s="247" customFormat="1" ht="12">
      <c r="A4652" s="209" t="str">
        <f t="shared" si="144"/>
        <v>2853681031881915304</v>
      </c>
      <c r="B4652" s="210" t="s">
        <v>19766</v>
      </c>
      <c r="C4652" s="211" t="s">
        <v>959</v>
      </c>
      <c r="D4652" s="138" t="s">
        <v>19855</v>
      </c>
      <c r="E4652" s="211" t="s">
        <v>18585</v>
      </c>
      <c r="F4652" s="138" t="s">
        <v>19856</v>
      </c>
      <c r="G4652" s="211" t="s">
        <v>2389</v>
      </c>
      <c r="H4652" s="213" t="s">
        <v>960</v>
      </c>
      <c r="I4652" s="213" t="s">
        <v>19857</v>
      </c>
      <c r="J4652" s="201" t="str">
        <f t="shared" si="145"/>
        <v>0940</v>
      </c>
      <c r="K4652" s="209" t="s">
        <v>23268</v>
      </c>
      <c r="L4652" s="289" t="s">
        <v>23208</v>
      </c>
      <c r="M4652" s="214">
        <v>44726</v>
      </c>
      <c r="N4652" s="209" t="s">
        <v>18777</v>
      </c>
      <c r="O4652" s="215" t="s">
        <v>18778</v>
      </c>
      <c r="P4652" s="215" t="s">
        <v>18812</v>
      </c>
      <c r="Q4652" s="215" t="s">
        <v>18813</v>
      </c>
      <c r="R4652" s="208"/>
      <c r="S4652" s="208"/>
      <c r="T4652" s="208"/>
    </row>
    <row r="4653" spans="1:20" s="257" customFormat="1" ht="12">
      <c r="A4653" s="209" t="str">
        <f t="shared" si="144"/>
        <v>##1881915304</v>
      </c>
      <c r="B4653" s="210" t="s">
        <v>19766</v>
      </c>
      <c r="C4653" s="211" t="s">
        <v>959</v>
      </c>
      <c r="D4653" s="138" t="s">
        <v>19855</v>
      </c>
      <c r="E4653" s="211" t="s">
        <v>3649</v>
      </c>
      <c r="F4653" s="138" t="s">
        <v>19856</v>
      </c>
      <c r="G4653" s="211" t="s">
        <v>2389</v>
      </c>
      <c r="H4653" s="213" t="s">
        <v>960</v>
      </c>
      <c r="I4653" s="213" t="s">
        <v>19857</v>
      </c>
      <c r="J4653" s="201" t="str">
        <f t="shared" si="145"/>
        <v>0940</v>
      </c>
      <c r="K4653" s="209" t="s">
        <v>23269</v>
      </c>
      <c r="L4653" s="209" t="s">
        <v>23208</v>
      </c>
      <c r="M4653" s="214">
        <v>44726</v>
      </c>
      <c r="N4653" s="209" t="s">
        <v>18777</v>
      </c>
      <c r="O4653" s="215" t="s">
        <v>18778</v>
      </c>
      <c r="P4653" s="215" t="s">
        <v>18812</v>
      </c>
      <c r="Q4653" s="215" t="s">
        <v>18813</v>
      </c>
      <c r="R4653" s="208"/>
      <c r="S4653" s="208"/>
      <c r="T4653" s="208"/>
    </row>
    <row r="4654" spans="1:20" s="257" customFormat="1" ht="12">
      <c r="A4654" s="209" t="str">
        <f t="shared" si="144"/>
        <v>4220675011457820995</v>
      </c>
      <c r="B4654" s="210" t="s">
        <v>19766</v>
      </c>
      <c r="C4654" s="138" t="s">
        <v>19855</v>
      </c>
      <c r="D4654" s="138" t="s">
        <v>19855</v>
      </c>
      <c r="E4654" s="140">
        <v>422067501</v>
      </c>
      <c r="F4654" s="138" t="s">
        <v>19856</v>
      </c>
      <c r="G4654" s="211" t="s">
        <v>2389</v>
      </c>
      <c r="H4654" s="139" t="s">
        <v>19857</v>
      </c>
      <c r="I4654" s="213" t="s">
        <v>19857</v>
      </c>
      <c r="J4654" s="201" t="str">
        <f t="shared" si="145"/>
        <v>0940</v>
      </c>
      <c r="K4654" s="232" t="s">
        <v>23270</v>
      </c>
      <c r="L4654" s="209" t="s">
        <v>23208</v>
      </c>
      <c r="M4654" s="214">
        <v>44726</v>
      </c>
      <c r="N4654" s="232" t="s">
        <v>18765</v>
      </c>
      <c r="O4654" s="232" t="s">
        <v>18766</v>
      </c>
      <c r="P4654" s="232" t="s">
        <v>18767</v>
      </c>
      <c r="Q4654" s="232" t="s">
        <v>18768</v>
      </c>
      <c r="R4654" s="208"/>
    </row>
    <row r="4655" spans="1:20" s="257" customFormat="1" ht="12">
      <c r="A4655" s="209" t="str">
        <f t="shared" si="144"/>
        <v>4220675021457820995</v>
      </c>
      <c r="B4655" s="210" t="s">
        <v>19766</v>
      </c>
      <c r="C4655" s="138" t="s">
        <v>19855</v>
      </c>
      <c r="D4655" s="138" t="s">
        <v>19855</v>
      </c>
      <c r="E4655" s="140">
        <v>422067502</v>
      </c>
      <c r="F4655" s="138" t="s">
        <v>19856</v>
      </c>
      <c r="G4655" s="211" t="s">
        <v>2389</v>
      </c>
      <c r="H4655" s="139" t="s">
        <v>19857</v>
      </c>
      <c r="I4655" s="213" t="s">
        <v>19857</v>
      </c>
      <c r="J4655" s="201" t="str">
        <f t="shared" si="145"/>
        <v>0940</v>
      </c>
      <c r="K4655" s="232" t="s">
        <v>23270</v>
      </c>
      <c r="L4655" s="209" t="s">
        <v>23208</v>
      </c>
      <c r="M4655" s="214">
        <v>44726</v>
      </c>
      <c r="N4655" s="232" t="s">
        <v>19778</v>
      </c>
      <c r="O4655" s="232" t="s">
        <v>19779</v>
      </c>
      <c r="P4655" s="232" t="s">
        <v>19780</v>
      </c>
      <c r="Q4655" s="232" t="s">
        <v>19781</v>
      </c>
      <c r="R4655" s="208"/>
    </row>
    <row r="4656" spans="1:20" s="257" customFormat="1" ht="12">
      <c r="A4656" s="209" t="str">
        <f t="shared" si="144"/>
        <v>##1457820995</v>
      </c>
      <c r="B4656" s="210" t="s">
        <v>19766</v>
      </c>
      <c r="C4656" s="138" t="s">
        <v>19855</v>
      </c>
      <c r="D4656" s="138" t="s">
        <v>19855</v>
      </c>
      <c r="E4656" s="140" t="s">
        <v>3649</v>
      </c>
      <c r="F4656" s="138" t="s">
        <v>19856</v>
      </c>
      <c r="G4656" s="211" t="s">
        <v>2389</v>
      </c>
      <c r="H4656" s="139" t="s">
        <v>19857</v>
      </c>
      <c r="I4656" s="213" t="s">
        <v>19857</v>
      </c>
      <c r="J4656" s="201" t="str">
        <f t="shared" si="145"/>
        <v>0940</v>
      </c>
      <c r="K4656" s="232" t="s">
        <v>23270</v>
      </c>
      <c r="L4656" s="209" t="s">
        <v>23208</v>
      </c>
      <c r="M4656" s="214">
        <v>44726</v>
      </c>
      <c r="N4656" s="232" t="s">
        <v>18765</v>
      </c>
      <c r="O4656" s="232" t="s">
        <v>18766</v>
      </c>
      <c r="P4656" s="232" t="s">
        <v>18767</v>
      </c>
      <c r="Q4656" s="232" t="s">
        <v>18768</v>
      </c>
      <c r="R4656" s="208"/>
    </row>
    <row r="4657" spans="1:20" s="257" customFormat="1" ht="15">
      <c r="A4657" s="216" t="str">
        <f t="shared" si="144"/>
        <v>2853681021457820995</v>
      </c>
      <c r="B4657" s="217" t="s">
        <v>19766</v>
      </c>
      <c r="C4657" s="234" t="s">
        <v>19855</v>
      </c>
      <c r="D4657" s="234" t="s">
        <v>19855</v>
      </c>
      <c r="E4657" s="227" t="s">
        <v>958</v>
      </c>
      <c r="F4657" s="234" t="s">
        <v>19856</v>
      </c>
      <c r="G4657" s="218" t="s">
        <v>2389</v>
      </c>
      <c r="H4657" s="235" t="s">
        <v>19857</v>
      </c>
      <c r="I4657" s="220" t="s">
        <v>19857</v>
      </c>
      <c r="J4657" s="201" t="str">
        <f t="shared" si="145"/>
        <v>0940</v>
      </c>
      <c r="K4657" s="228" t="s">
        <v>23203</v>
      </c>
      <c r="L4657" s="228" t="s">
        <v>23204</v>
      </c>
      <c r="M4657" s="229">
        <v>44805</v>
      </c>
      <c r="N4657" s="243"/>
      <c r="O4657" s="243"/>
      <c r="P4657" s="243"/>
      <c r="Q4657" s="243"/>
      <c r="R4657" s="223"/>
      <c r="S4657" s="230"/>
      <c r="T4657" s="223"/>
    </row>
    <row r="4658" spans="1:20" s="257" customFormat="1" ht="15">
      <c r="A4658" s="216" t="str">
        <f t="shared" si="144"/>
        <v>2853681031457820995</v>
      </c>
      <c r="B4658" s="217" t="s">
        <v>19766</v>
      </c>
      <c r="C4658" s="234" t="s">
        <v>19855</v>
      </c>
      <c r="D4658" s="234" t="s">
        <v>19855</v>
      </c>
      <c r="E4658" s="227" t="s">
        <v>18585</v>
      </c>
      <c r="F4658" s="234" t="s">
        <v>19856</v>
      </c>
      <c r="G4658" s="218" t="s">
        <v>2389</v>
      </c>
      <c r="H4658" s="235" t="s">
        <v>19857</v>
      </c>
      <c r="I4658" s="220" t="s">
        <v>19857</v>
      </c>
      <c r="J4658" s="201" t="str">
        <f t="shared" si="145"/>
        <v>0940</v>
      </c>
      <c r="K4658" s="228" t="s">
        <v>23203</v>
      </c>
      <c r="L4658" s="228" t="s">
        <v>23204</v>
      </c>
      <c r="M4658" s="229">
        <v>44805</v>
      </c>
      <c r="N4658" s="243"/>
      <c r="O4658" s="243"/>
      <c r="P4658" s="243"/>
      <c r="Q4658" s="243"/>
      <c r="R4658" s="223"/>
      <c r="S4658" s="230"/>
      <c r="T4658" s="223"/>
    </row>
    <row r="4659" spans="1:20" ht="15">
      <c r="A4659" s="216" t="str">
        <f t="shared" si="144"/>
        <v>4220675011881915304</v>
      </c>
      <c r="B4659" s="217" t="s">
        <v>19766</v>
      </c>
      <c r="C4659" s="227" t="s">
        <v>959</v>
      </c>
      <c r="D4659" s="234" t="s">
        <v>19855</v>
      </c>
      <c r="E4659" s="227" t="s">
        <v>19856</v>
      </c>
      <c r="F4659" s="234" t="s">
        <v>19856</v>
      </c>
      <c r="G4659" s="218" t="s">
        <v>2389</v>
      </c>
      <c r="H4659" s="235" t="s">
        <v>19857</v>
      </c>
      <c r="I4659" s="220" t="s">
        <v>19857</v>
      </c>
      <c r="J4659" s="201" t="str">
        <f t="shared" si="145"/>
        <v>0940</v>
      </c>
      <c r="K4659" s="228" t="s">
        <v>23203</v>
      </c>
      <c r="L4659" s="228" t="s">
        <v>23204</v>
      </c>
      <c r="M4659" s="229">
        <v>44813</v>
      </c>
      <c r="N4659" s="243"/>
      <c r="O4659" s="243"/>
      <c r="P4659" s="243"/>
      <c r="Q4659" s="243"/>
      <c r="R4659" s="223"/>
      <c r="S4659" s="230"/>
      <c r="T4659" s="223"/>
    </row>
    <row r="4660" spans="1:20" ht="12">
      <c r="A4660" s="209" t="str">
        <f t="shared" si="144"/>
        <v>3499121011568695146</v>
      </c>
      <c r="B4660" s="210" t="s">
        <v>19767</v>
      </c>
      <c r="C4660" s="211" t="s">
        <v>1443</v>
      </c>
      <c r="D4660" s="211" t="s">
        <v>1443</v>
      </c>
      <c r="E4660" s="211" t="s">
        <v>1442</v>
      </c>
      <c r="F4660" s="211" t="s">
        <v>1442</v>
      </c>
      <c r="G4660" s="211" t="s">
        <v>2085</v>
      </c>
      <c r="H4660" s="212" t="s">
        <v>18586</v>
      </c>
      <c r="I4660" s="213" t="s">
        <v>1444</v>
      </c>
      <c r="J4660" s="201" t="str">
        <f t="shared" si="145"/>
        <v>0941</v>
      </c>
      <c r="K4660" s="209"/>
      <c r="L4660" s="209"/>
      <c r="M4660" s="214"/>
      <c r="N4660" s="209" t="s">
        <v>18866</v>
      </c>
      <c r="O4660" s="215" t="s">
        <v>18867</v>
      </c>
      <c r="P4660" s="215" t="s">
        <v>18868</v>
      </c>
      <c r="Q4660" s="215" t="s">
        <v>18869</v>
      </c>
      <c r="S4660" s="208"/>
    </row>
    <row r="4661" spans="1:20" ht="12">
      <c r="A4661" s="209" t="str">
        <f t="shared" si="144"/>
        <v>3540767011861882532</v>
      </c>
      <c r="B4661" s="210" t="s">
        <v>19768</v>
      </c>
      <c r="C4661" s="211" t="s">
        <v>1422</v>
      </c>
      <c r="D4661" s="211" t="s">
        <v>1422</v>
      </c>
      <c r="E4661" s="211" t="s">
        <v>1421</v>
      </c>
      <c r="F4661" s="211" t="s">
        <v>1421</v>
      </c>
      <c r="G4661" s="211" t="s">
        <v>3004</v>
      </c>
      <c r="H4661" s="212" t="s">
        <v>18587</v>
      </c>
      <c r="I4661" s="213" t="s">
        <v>19769</v>
      </c>
      <c r="J4661" s="201" t="str">
        <f t="shared" si="145"/>
        <v>0942</v>
      </c>
      <c r="K4661" s="209"/>
      <c r="L4661" s="209"/>
      <c r="M4661" s="214"/>
      <c r="N4661" s="209" t="s">
        <v>18866</v>
      </c>
      <c r="O4661" s="215" t="s">
        <v>18867</v>
      </c>
      <c r="P4661" s="215" t="s">
        <v>18868</v>
      </c>
      <c r="Q4661" s="215" t="s">
        <v>18869</v>
      </c>
      <c r="S4661" s="208"/>
    </row>
    <row r="4662" spans="1:20" ht="12">
      <c r="A4662" s="209" t="str">
        <f t="shared" si="144"/>
        <v>3506586011710389929</v>
      </c>
      <c r="B4662" s="210" t="s">
        <v>19770</v>
      </c>
      <c r="C4662" s="211" t="s">
        <v>1510</v>
      </c>
      <c r="D4662" s="211" t="s">
        <v>1510</v>
      </c>
      <c r="E4662" s="211" t="s">
        <v>1509</v>
      </c>
      <c r="F4662" s="211" t="s">
        <v>1509</v>
      </c>
      <c r="G4662" s="211" t="s">
        <v>3018</v>
      </c>
      <c r="H4662" s="212" t="s">
        <v>18588</v>
      </c>
      <c r="I4662" s="213" t="s">
        <v>1511</v>
      </c>
      <c r="J4662" s="201" t="str">
        <f t="shared" si="145"/>
        <v>0943</v>
      </c>
      <c r="K4662" s="209"/>
      <c r="L4662" s="209"/>
      <c r="M4662" s="214"/>
      <c r="N4662" s="209" t="s">
        <v>18866</v>
      </c>
      <c r="O4662" s="215" t="s">
        <v>18867</v>
      </c>
      <c r="P4662" s="215" t="s">
        <v>18868</v>
      </c>
      <c r="Q4662" s="215" t="s">
        <v>18869</v>
      </c>
      <c r="S4662" s="208"/>
    </row>
    <row r="4663" spans="1:20" ht="12">
      <c r="A4663" s="209" t="str">
        <f t="shared" si="144"/>
        <v>3474959011194137364</v>
      </c>
      <c r="B4663" s="210" t="s">
        <v>19771</v>
      </c>
      <c r="C4663" s="211">
        <v>1194137364</v>
      </c>
      <c r="D4663" s="211" t="s">
        <v>1419</v>
      </c>
      <c r="E4663" s="211" t="s">
        <v>18593</v>
      </c>
      <c r="F4663" s="211" t="s">
        <v>1418</v>
      </c>
      <c r="G4663" s="211" t="s">
        <v>3001</v>
      </c>
      <c r="H4663" s="212" t="s">
        <v>18594</v>
      </c>
      <c r="I4663" s="213" t="s">
        <v>1420</v>
      </c>
      <c r="J4663" s="201" t="str">
        <f t="shared" si="145"/>
        <v>0945</v>
      </c>
      <c r="K4663" s="209" t="s">
        <v>18596</v>
      </c>
      <c r="L4663" s="209" t="s">
        <v>13094</v>
      </c>
      <c r="M4663" s="214">
        <v>44084</v>
      </c>
      <c r="N4663" s="209" t="s">
        <v>18866</v>
      </c>
      <c r="O4663" s="215" t="s">
        <v>18867</v>
      </c>
      <c r="P4663" s="215" t="s">
        <v>18868</v>
      </c>
      <c r="Q4663" s="215" t="s">
        <v>18869</v>
      </c>
      <c r="S4663" s="208"/>
    </row>
    <row r="4664" spans="1:20" ht="12">
      <c r="A4664" s="209" t="str">
        <f t="shared" si="144"/>
        <v>3474959011851889463</v>
      </c>
      <c r="B4664" s="210" t="s">
        <v>19771</v>
      </c>
      <c r="C4664" s="211" t="s">
        <v>1419</v>
      </c>
      <c r="D4664" s="211" t="s">
        <v>1419</v>
      </c>
      <c r="E4664" s="211" t="s">
        <v>18593</v>
      </c>
      <c r="F4664" s="211" t="s">
        <v>1418</v>
      </c>
      <c r="G4664" s="211" t="s">
        <v>3001</v>
      </c>
      <c r="H4664" s="212" t="s">
        <v>18594</v>
      </c>
      <c r="I4664" s="213" t="s">
        <v>1420</v>
      </c>
      <c r="J4664" s="201" t="str">
        <f t="shared" si="145"/>
        <v>0945</v>
      </c>
      <c r="K4664" s="209" t="s">
        <v>18595</v>
      </c>
      <c r="L4664" s="209" t="s">
        <v>13094</v>
      </c>
      <c r="M4664" s="214">
        <v>44084</v>
      </c>
      <c r="N4664" s="209" t="s">
        <v>18866</v>
      </c>
      <c r="O4664" s="215" t="s">
        <v>18867</v>
      </c>
      <c r="P4664" s="215" t="s">
        <v>18868</v>
      </c>
      <c r="Q4664" s="215" t="s">
        <v>18869</v>
      </c>
      <c r="S4664" s="208"/>
    </row>
    <row r="4665" spans="1:20" ht="12">
      <c r="A4665" s="209" t="str">
        <f t="shared" si="144"/>
        <v>3474959021194137364</v>
      </c>
      <c r="B4665" s="210" t="s">
        <v>19771</v>
      </c>
      <c r="C4665" s="211" t="s">
        <v>2499</v>
      </c>
      <c r="D4665" s="211" t="s">
        <v>1419</v>
      </c>
      <c r="E4665" s="211" t="s">
        <v>1618</v>
      </c>
      <c r="F4665" s="211" t="s">
        <v>1418</v>
      </c>
      <c r="G4665" s="211" t="s">
        <v>3001</v>
      </c>
      <c r="H4665" s="212" t="s">
        <v>18594</v>
      </c>
      <c r="I4665" s="213" t="s">
        <v>1420</v>
      </c>
      <c r="J4665" s="201" t="str">
        <f t="shared" si="145"/>
        <v>0945</v>
      </c>
      <c r="K4665" s="209" t="s">
        <v>18595</v>
      </c>
      <c r="L4665" s="209" t="s">
        <v>13094</v>
      </c>
      <c r="M4665" s="214">
        <v>44084</v>
      </c>
      <c r="N4665" s="209" t="s">
        <v>18866</v>
      </c>
      <c r="O4665" s="215" t="s">
        <v>18867</v>
      </c>
      <c r="P4665" s="215" t="s">
        <v>18868</v>
      </c>
      <c r="Q4665" s="215" t="s">
        <v>18869</v>
      </c>
      <c r="S4665" s="208"/>
    </row>
    <row r="4666" spans="1:20" ht="12">
      <c r="A4666" s="209" t="str">
        <f t="shared" si="144"/>
        <v>3474959021851889463</v>
      </c>
      <c r="B4666" s="210" t="s">
        <v>19771</v>
      </c>
      <c r="C4666" s="211" t="s">
        <v>1419</v>
      </c>
      <c r="D4666" s="211" t="s">
        <v>1419</v>
      </c>
      <c r="E4666" s="211" t="s">
        <v>1618</v>
      </c>
      <c r="F4666" s="211" t="s">
        <v>1418</v>
      </c>
      <c r="G4666" s="211" t="s">
        <v>3001</v>
      </c>
      <c r="H4666" s="212" t="s">
        <v>18594</v>
      </c>
      <c r="I4666" s="213" t="s">
        <v>1420</v>
      </c>
      <c r="J4666" s="201" t="str">
        <f t="shared" si="145"/>
        <v>0945</v>
      </c>
      <c r="K4666" s="209" t="s">
        <v>18595</v>
      </c>
      <c r="L4666" s="209" t="s">
        <v>13094</v>
      </c>
      <c r="M4666" s="214">
        <v>44084</v>
      </c>
      <c r="N4666" s="209" t="s">
        <v>18866</v>
      </c>
      <c r="O4666" s="215" t="s">
        <v>18867</v>
      </c>
      <c r="P4666" s="215" t="s">
        <v>18868</v>
      </c>
      <c r="Q4666" s="215" t="s">
        <v>18869</v>
      </c>
      <c r="S4666" s="208"/>
    </row>
    <row r="4667" spans="1:20" ht="12">
      <c r="A4667" s="209" t="str">
        <f t="shared" si="144"/>
        <v>3965469011194137364</v>
      </c>
      <c r="B4667" s="210" t="s">
        <v>19771</v>
      </c>
      <c r="C4667" s="211" t="s">
        <v>2499</v>
      </c>
      <c r="D4667" s="211" t="s">
        <v>1419</v>
      </c>
      <c r="E4667" s="211" t="s">
        <v>1418</v>
      </c>
      <c r="F4667" s="211" t="s">
        <v>1418</v>
      </c>
      <c r="G4667" s="211" t="s">
        <v>3001</v>
      </c>
      <c r="H4667" s="212" t="s">
        <v>18594</v>
      </c>
      <c r="I4667" s="213" t="s">
        <v>1420</v>
      </c>
      <c r="J4667" s="201" t="str">
        <f t="shared" si="145"/>
        <v>0945</v>
      </c>
      <c r="K4667" s="209" t="s">
        <v>18595</v>
      </c>
      <c r="L4667" s="209" t="s">
        <v>13094</v>
      </c>
      <c r="M4667" s="214">
        <v>44084</v>
      </c>
      <c r="N4667" s="209" t="s">
        <v>18866</v>
      </c>
      <c r="O4667" s="215" t="s">
        <v>18867</v>
      </c>
      <c r="P4667" s="215" t="s">
        <v>18868</v>
      </c>
      <c r="Q4667" s="215" t="s">
        <v>18869</v>
      </c>
      <c r="S4667" s="208"/>
    </row>
    <row r="4668" spans="1:20" ht="12">
      <c r="A4668" s="209" t="str">
        <f t="shared" si="144"/>
        <v>3965469011851889463</v>
      </c>
      <c r="B4668" s="210" t="s">
        <v>19771</v>
      </c>
      <c r="C4668" s="211" t="s">
        <v>1419</v>
      </c>
      <c r="D4668" s="211" t="s">
        <v>1419</v>
      </c>
      <c r="E4668" s="211" t="s">
        <v>1418</v>
      </c>
      <c r="F4668" s="211" t="s">
        <v>1418</v>
      </c>
      <c r="G4668" s="211" t="s">
        <v>3001</v>
      </c>
      <c r="H4668" s="212" t="s">
        <v>18594</v>
      </c>
      <c r="I4668" s="213" t="s">
        <v>1420</v>
      </c>
      <c r="J4668" s="201" t="str">
        <f t="shared" si="145"/>
        <v>0945</v>
      </c>
      <c r="K4668" s="209" t="s">
        <v>18595</v>
      </c>
      <c r="L4668" s="209" t="s">
        <v>13094</v>
      </c>
      <c r="M4668" s="214">
        <v>44084</v>
      </c>
      <c r="N4668" s="209" t="s">
        <v>18866</v>
      </c>
      <c r="O4668" s="215" t="s">
        <v>18867</v>
      </c>
      <c r="P4668" s="215" t="s">
        <v>18868</v>
      </c>
      <c r="Q4668" s="215" t="s">
        <v>18869</v>
      </c>
      <c r="S4668" s="208"/>
    </row>
    <row r="4669" spans="1:20" ht="12">
      <c r="A4669" s="209" t="str">
        <f t="shared" si="144"/>
        <v>347495901NA</v>
      </c>
      <c r="B4669" s="210" t="s">
        <v>19771</v>
      </c>
      <c r="C4669" s="211" t="s">
        <v>3106</v>
      </c>
      <c r="D4669" s="211" t="s">
        <v>1419</v>
      </c>
      <c r="E4669" s="211" t="s">
        <v>18593</v>
      </c>
      <c r="F4669" s="211" t="s">
        <v>1418</v>
      </c>
      <c r="G4669" s="211" t="s">
        <v>3001</v>
      </c>
      <c r="H4669" s="212" t="s">
        <v>18594</v>
      </c>
      <c r="I4669" s="213" t="s">
        <v>1420</v>
      </c>
      <c r="J4669" s="201" t="str">
        <f t="shared" si="145"/>
        <v>0945</v>
      </c>
      <c r="K4669" s="209" t="s">
        <v>18595</v>
      </c>
      <c r="L4669" s="209" t="s">
        <v>13094</v>
      </c>
      <c r="M4669" s="214">
        <v>44084</v>
      </c>
      <c r="N4669" s="209" t="s">
        <v>18866</v>
      </c>
      <c r="O4669" s="215" t="s">
        <v>18867</v>
      </c>
      <c r="P4669" s="215" t="s">
        <v>18868</v>
      </c>
      <c r="Q4669" s="215" t="s">
        <v>18869</v>
      </c>
      <c r="S4669" s="208"/>
    </row>
    <row r="4670" spans="1:20" ht="12">
      <c r="A4670" s="209" t="str">
        <f t="shared" si="144"/>
        <v>3504524011073952339</v>
      </c>
      <c r="B4670" s="210" t="s">
        <v>19772</v>
      </c>
      <c r="C4670" s="211" t="s">
        <v>1589</v>
      </c>
      <c r="D4670" s="211" t="s">
        <v>1589</v>
      </c>
      <c r="E4670" s="211" t="s">
        <v>1588</v>
      </c>
      <c r="F4670" s="211" t="s">
        <v>1588</v>
      </c>
      <c r="G4670" s="211" t="s">
        <v>1635</v>
      </c>
      <c r="H4670" s="212" t="s">
        <v>18597</v>
      </c>
      <c r="I4670" s="213" t="s">
        <v>1590</v>
      </c>
      <c r="J4670" s="201" t="str">
        <f t="shared" si="145"/>
        <v>0946</v>
      </c>
      <c r="K4670" s="209"/>
      <c r="L4670" s="209"/>
      <c r="M4670" s="214"/>
      <c r="N4670" s="209" t="s">
        <v>18866</v>
      </c>
      <c r="O4670" s="215" t="s">
        <v>18867</v>
      </c>
      <c r="P4670" s="215" t="s">
        <v>18868</v>
      </c>
      <c r="Q4670" s="215" t="s">
        <v>18869</v>
      </c>
      <c r="S4670" s="208"/>
    </row>
    <row r="4671" spans="1:20" ht="12">
      <c r="A4671" s="209" t="str">
        <f t="shared" si="144"/>
        <v>3591901011720407935</v>
      </c>
      <c r="B4671" s="210" t="s">
        <v>19773</v>
      </c>
      <c r="C4671" s="211" t="s">
        <v>18598</v>
      </c>
      <c r="D4671" s="211" t="s">
        <v>18598</v>
      </c>
      <c r="E4671" s="211" t="s">
        <v>18599</v>
      </c>
      <c r="F4671" s="211" t="s">
        <v>18599</v>
      </c>
      <c r="G4671" s="211" t="s">
        <v>18600</v>
      </c>
      <c r="H4671" s="212" t="s">
        <v>18601</v>
      </c>
      <c r="I4671" s="213" t="s">
        <v>19774</v>
      </c>
      <c r="J4671" s="201" t="str">
        <f t="shared" si="145"/>
        <v>0947</v>
      </c>
      <c r="K4671" s="209"/>
      <c r="L4671" s="209"/>
      <c r="M4671" s="214"/>
      <c r="N4671" s="209" t="s">
        <v>18765</v>
      </c>
      <c r="O4671" s="215" t="s">
        <v>18766</v>
      </c>
      <c r="P4671" s="215" t="s">
        <v>18767</v>
      </c>
      <c r="Q4671" s="215" t="s">
        <v>18768</v>
      </c>
      <c r="S4671" s="208"/>
    </row>
    <row r="4672" spans="1:20" ht="12">
      <c r="A4672" s="209" t="str">
        <f t="shared" si="144"/>
        <v>3591901021720407935</v>
      </c>
      <c r="B4672" s="210" t="s">
        <v>19773</v>
      </c>
      <c r="C4672" s="211" t="s">
        <v>18598</v>
      </c>
      <c r="D4672" s="211" t="s">
        <v>18598</v>
      </c>
      <c r="E4672" s="211" t="s">
        <v>18602</v>
      </c>
      <c r="F4672" s="211" t="s">
        <v>18599</v>
      </c>
      <c r="G4672" s="211" t="s">
        <v>18600</v>
      </c>
      <c r="H4672" s="212" t="s">
        <v>18601</v>
      </c>
      <c r="I4672" s="213" t="s">
        <v>19774</v>
      </c>
      <c r="J4672" s="201" t="str">
        <f t="shared" si="145"/>
        <v>0947</v>
      </c>
      <c r="K4672" s="209"/>
      <c r="L4672" s="209"/>
      <c r="M4672" s="214"/>
      <c r="N4672" s="209" t="s">
        <v>18765</v>
      </c>
      <c r="O4672" s="215" t="s">
        <v>18766</v>
      </c>
      <c r="P4672" s="215" t="s">
        <v>18767</v>
      </c>
      <c r="Q4672" s="215" t="s">
        <v>18768</v>
      </c>
      <c r="S4672" s="208"/>
    </row>
    <row r="4673" spans="1:17" s="208" customFormat="1" ht="12">
      <c r="A4673" s="209" t="str">
        <f t="shared" si="144"/>
        <v>3591901031720407935</v>
      </c>
      <c r="B4673" s="210" t="s">
        <v>19773</v>
      </c>
      <c r="C4673" s="211" t="s">
        <v>18598</v>
      </c>
      <c r="D4673" s="211" t="s">
        <v>18598</v>
      </c>
      <c r="E4673" s="211" t="s">
        <v>18603</v>
      </c>
      <c r="F4673" s="211" t="s">
        <v>18599</v>
      </c>
      <c r="G4673" s="211" t="s">
        <v>18600</v>
      </c>
      <c r="H4673" s="212" t="s">
        <v>18601</v>
      </c>
      <c r="I4673" s="213" t="s">
        <v>19774</v>
      </c>
      <c r="J4673" s="201" t="str">
        <f t="shared" si="145"/>
        <v>0947</v>
      </c>
      <c r="K4673" s="209"/>
      <c r="L4673" s="209"/>
      <c r="M4673" s="214"/>
      <c r="N4673" s="209" t="s">
        <v>18765</v>
      </c>
      <c r="O4673" s="215" t="s">
        <v>18766</v>
      </c>
      <c r="P4673" s="215" t="s">
        <v>18767</v>
      </c>
      <c r="Q4673" s="215" t="s">
        <v>18768</v>
      </c>
    </row>
    <row r="4674" spans="1:17" s="208" customFormat="1" ht="12">
      <c r="A4674" s="209" t="str">
        <f t="shared" si="144"/>
        <v>4024309011679137111</v>
      </c>
      <c r="B4674" s="210" t="s">
        <v>19775</v>
      </c>
      <c r="C4674" s="211" t="s">
        <v>221</v>
      </c>
      <c r="D4674" s="211" t="s">
        <v>221</v>
      </c>
      <c r="E4674" s="211" t="s">
        <v>220</v>
      </c>
      <c r="F4674" s="211" t="s">
        <v>220</v>
      </c>
      <c r="G4674" s="211" t="s">
        <v>3015</v>
      </c>
      <c r="H4674" s="212" t="s">
        <v>3016</v>
      </c>
      <c r="I4674" s="213" t="s">
        <v>222</v>
      </c>
      <c r="J4674" s="201" t="str">
        <f t="shared" si="145"/>
        <v>0949</v>
      </c>
      <c r="K4674" s="209" t="s">
        <v>18604</v>
      </c>
      <c r="L4674" s="209" t="s">
        <v>13094</v>
      </c>
      <c r="M4674" s="214">
        <v>44084</v>
      </c>
      <c r="N4674" s="209" t="s">
        <v>18765</v>
      </c>
      <c r="O4674" s="215" t="s">
        <v>18766</v>
      </c>
      <c r="P4674" s="215" t="s">
        <v>18800</v>
      </c>
      <c r="Q4674" s="215" t="s">
        <v>18801</v>
      </c>
    </row>
    <row r="4675" spans="1:17" s="208" customFormat="1" ht="12">
      <c r="A4675" s="209" t="str">
        <f t="shared" ref="A4675:A4738" si="146">E4675&amp;C4675</f>
        <v>4024309021679137111</v>
      </c>
      <c r="B4675" s="210" t="s">
        <v>19775</v>
      </c>
      <c r="C4675" s="138" t="s">
        <v>221</v>
      </c>
      <c r="D4675" s="138" t="s">
        <v>221</v>
      </c>
      <c r="E4675" s="211" t="s">
        <v>19777</v>
      </c>
      <c r="F4675" s="211" t="s">
        <v>220</v>
      </c>
      <c r="G4675" s="211" t="s">
        <v>3015</v>
      </c>
      <c r="H4675" s="139" t="s">
        <v>222</v>
      </c>
      <c r="I4675" s="213" t="s">
        <v>222</v>
      </c>
      <c r="J4675" s="201" t="str">
        <f t="shared" ref="J4675:J4738" si="147">B4675</f>
        <v>0949</v>
      </c>
      <c r="K4675" s="232" t="s">
        <v>19776</v>
      </c>
      <c r="L4675" s="232" t="s">
        <v>13916</v>
      </c>
      <c r="M4675" s="214">
        <v>44475</v>
      </c>
      <c r="N4675" s="209" t="s">
        <v>19778</v>
      </c>
      <c r="O4675" s="215" t="s">
        <v>19779</v>
      </c>
      <c r="P4675" s="215" t="s">
        <v>19780</v>
      </c>
      <c r="Q4675" s="215" t="s">
        <v>19781</v>
      </c>
    </row>
    <row r="4676" spans="1:17" s="208" customFormat="1" ht="12">
      <c r="A4676" s="209" t="str">
        <f t="shared" si="146"/>
        <v>##1679137111</v>
      </c>
      <c r="B4676" s="210" t="s">
        <v>19775</v>
      </c>
      <c r="C4676" s="138" t="s">
        <v>221</v>
      </c>
      <c r="D4676" s="138" t="s">
        <v>221</v>
      </c>
      <c r="E4676" s="140" t="s">
        <v>3649</v>
      </c>
      <c r="F4676" s="211" t="s">
        <v>220</v>
      </c>
      <c r="G4676" s="211" t="s">
        <v>3015</v>
      </c>
      <c r="H4676" s="139" t="s">
        <v>222</v>
      </c>
      <c r="I4676" s="213" t="s">
        <v>222</v>
      </c>
      <c r="J4676" s="201" t="str">
        <f t="shared" si="147"/>
        <v>0949</v>
      </c>
      <c r="K4676" s="232" t="s">
        <v>19776</v>
      </c>
      <c r="L4676" s="232" t="s">
        <v>13916</v>
      </c>
      <c r="M4676" s="214">
        <v>44475</v>
      </c>
      <c r="N4676" s="209" t="s">
        <v>18765</v>
      </c>
      <c r="O4676" s="215" t="s">
        <v>18766</v>
      </c>
      <c r="P4676" s="215" t="s">
        <v>18800</v>
      </c>
      <c r="Q4676" s="215" t="s">
        <v>18801</v>
      </c>
    </row>
    <row r="4677" spans="1:17" s="208" customFormat="1" ht="12">
      <c r="A4677" s="209" t="str">
        <f t="shared" si="146"/>
        <v>3654808011821450255</v>
      </c>
      <c r="B4677" s="210" t="s">
        <v>19782</v>
      </c>
      <c r="C4677" s="211" t="s">
        <v>142</v>
      </c>
      <c r="D4677" s="211" t="s">
        <v>142</v>
      </c>
      <c r="E4677" s="211" t="s">
        <v>141</v>
      </c>
      <c r="F4677" s="211" t="s">
        <v>141</v>
      </c>
      <c r="G4677" s="211" t="s">
        <v>2093</v>
      </c>
      <c r="H4677" s="212" t="s">
        <v>2327</v>
      </c>
      <c r="I4677" s="213" t="s">
        <v>143</v>
      </c>
      <c r="J4677" s="201" t="str">
        <f t="shared" si="147"/>
        <v>0950</v>
      </c>
      <c r="K4677" s="209"/>
      <c r="L4677" s="209"/>
      <c r="M4677" s="214"/>
      <c r="N4677" s="209" t="s">
        <v>18765</v>
      </c>
      <c r="O4677" s="215" t="s">
        <v>18766</v>
      </c>
      <c r="P4677" s="215" t="s">
        <v>18767</v>
      </c>
      <c r="Q4677" s="215" t="s">
        <v>18768</v>
      </c>
    </row>
    <row r="4678" spans="1:17" s="208" customFormat="1" ht="12">
      <c r="A4678" s="209" t="str">
        <f t="shared" si="146"/>
        <v>3654808021821450255</v>
      </c>
      <c r="B4678" s="210" t="s">
        <v>19782</v>
      </c>
      <c r="C4678" s="211" t="s">
        <v>142</v>
      </c>
      <c r="D4678" s="211" t="s">
        <v>142</v>
      </c>
      <c r="E4678" s="211" t="s">
        <v>18605</v>
      </c>
      <c r="F4678" s="211" t="s">
        <v>141</v>
      </c>
      <c r="G4678" s="211" t="s">
        <v>2093</v>
      </c>
      <c r="H4678" s="212" t="s">
        <v>2327</v>
      </c>
      <c r="I4678" s="213" t="s">
        <v>143</v>
      </c>
      <c r="J4678" s="201" t="str">
        <f t="shared" si="147"/>
        <v>0950</v>
      </c>
      <c r="K4678" s="209"/>
      <c r="L4678" s="209"/>
      <c r="M4678" s="214"/>
      <c r="N4678" s="209" t="s">
        <v>18765</v>
      </c>
      <c r="O4678" s="215" t="s">
        <v>18766</v>
      </c>
      <c r="P4678" s="215" t="s">
        <v>18767</v>
      </c>
      <c r="Q4678" s="215" t="s">
        <v>18768</v>
      </c>
    </row>
    <row r="4679" spans="1:17" s="208" customFormat="1" ht="12">
      <c r="A4679" s="209" t="str">
        <f t="shared" si="146"/>
        <v>##1821450255</v>
      </c>
      <c r="B4679" s="210" t="s">
        <v>19782</v>
      </c>
      <c r="C4679" s="211" t="s">
        <v>142</v>
      </c>
      <c r="D4679" s="211" t="s">
        <v>142</v>
      </c>
      <c r="E4679" s="211" t="s">
        <v>3649</v>
      </c>
      <c r="F4679" s="211" t="s">
        <v>141</v>
      </c>
      <c r="G4679" s="211" t="s">
        <v>2093</v>
      </c>
      <c r="H4679" s="212" t="s">
        <v>2327</v>
      </c>
      <c r="I4679" s="213" t="s">
        <v>143</v>
      </c>
      <c r="J4679" s="201" t="str">
        <f t="shared" si="147"/>
        <v>0950</v>
      </c>
      <c r="K4679" s="209" t="s">
        <v>14592</v>
      </c>
      <c r="L4679" s="209"/>
      <c r="M4679" s="214"/>
      <c r="N4679" s="209" t="s">
        <v>18765</v>
      </c>
      <c r="O4679" s="215" t="s">
        <v>18766</v>
      </c>
      <c r="P4679" s="215" t="s">
        <v>18767</v>
      </c>
      <c r="Q4679" s="215" t="s">
        <v>18768</v>
      </c>
    </row>
    <row r="4680" spans="1:17" s="208" customFormat="1" ht="12">
      <c r="A4680" s="209" t="str">
        <f t="shared" si="146"/>
        <v>4023889011700440245</v>
      </c>
      <c r="B4680" s="210" t="s">
        <v>19783</v>
      </c>
      <c r="C4680" s="211" t="s">
        <v>226</v>
      </c>
      <c r="D4680" s="211" t="s">
        <v>226</v>
      </c>
      <c r="E4680" s="211" t="s">
        <v>225</v>
      </c>
      <c r="F4680" s="211" t="s">
        <v>225</v>
      </c>
      <c r="G4680" s="211" t="s">
        <v>1846</v>
      </c>
      <c r="H4680" s="212" t="s">
        <v>3017</v>
      </c>
      <c r="I4680" s="213" t="s">
        <v>227</v>
      </c>
      <c r="J4680" s="201" t="str">
        <f t="shared" si="147"/>
        <v>0951</v>
      </c>
      <c r="K4680" s="209" t="s">
        <v>18606</v>
      </c>
      <c r="L4680" s="209" t="s">
        <v>13094</v>
      </c>
      <c r="M4680" s="214">
        <v>44084</v>
      </c>
      <c r="N4680" s="209" t="s">
        <v>18765</v>
      </c>
      <c r="O4680" s="215" t="s">
        <v>18766</v>
      </c>
      <c r="P4680" s="215" t="s">
        <v>18767</v>
      </c>
      <c r="Q4680" s="215" t="s">
        <v>18768</v>
      </c>
    </row>
    <row r="4681" spans="1:17" s="208" customFormat="1" ht="12">
      <c r="A4681" s="209" t="str">
        <f t="shared" si="146"/>
        <v>4023889021700440245</v>
      </c>
      <c r="B4681" s="210" t="s">
        <v>19783</v>
      </c>
      <c r="C4681" s="211" t="s">
        <v>226</v>
      </c>
      <c r="D4681" s="211" t="s">
        <v>226</v>
      </c>
      <c r="E4681" s="211" t="s">
        <v>18607</v>
      </c>
      <c r="F4681" s="211" t="s">
        <v>225</v>
      </c>
      <c r="G4681" s="211" t="s">
        <v>1846</v>
      </c>
      <c r="H4681" s="212" t="s">
        <v>3017</v>
      </c>
      <c r="I4681" s="213" t="s">
        <v>227</v>
      </c>
      <c r="J4681" s="201" t="str">
        <f t="shared" si="147"/>
        <v>0951</v>
      </c>
      <c r="K4681" s="209" t="s">
        <v>18606</v>
      </c>
      <c r="L4681" s="209" t="s">
        <v>13094</v>
      </c>
      <c r="M4681" s="214">
        <v>44084</v>
      </c>
      <c r="N4681" s="209" t="s">
        <v>18765</v>
      </c>
      <c r="O4681" s="215" t="s">
        <v>18766</v>
      </c>
      <c r="P4681" s="215" t="s">
        <v>18767</v>
      </c>
      <c r="Q4681" s="215" t="s">
        <v>18768</v>
      </c>
    </row>
    <row r="4682" spans="1:17" s="208" customFormat="1" ht="12">
      <c r="A4682" s="209" t="str">
        <f t="shared" si="146"/>
        <v>3706632011467836841</v>
      </c>
      <c r="B4682" s="210" t="s">
        <v>19784</v>
      </c>
      <c r="C4682" s="211" t="s">
        <v>1842</v>
      </c>
      <c r="D4682" s="211" t="s">
        <v>1842</v>
      </c>
      <c r="E4682" s="211" t="s">
        <v>1840</v>
      </c>
      <c r="F4682" s="211" t="s">
        <v>1840</v>
      </c>
      <c r="G4682" s="211" t="s">
        <v>1841</v>
      </c>
      <c r="H4682" s="212" t="s">
        <v>1839</v>
      </c>
      <c r="I4682" s="213" t="s">
        <v>19785</v>
      </c>
      <c r="J4682" s="201" t="str">
        <f t="shared" si="147"/>
        <v>0952</v>
      </c>
      <c r="K4682" s="209"/>
      <c r="L4682" s="209"/>
      <c r="M4682" s="214"/>
      <c r="N4682" s="209" t="s">
        <v>18765</v>
      </c>
      <c r="O4682" s="215" t="s">
        <v>18766</v>
      </c>
      <c r="P4682" s="215" t="s">
        <v>18835</v>
      </c>
      <c r="Q4682" s="215" t="s">
        <v>18836</v>
      </c>
    </row>
    <row r="4683" spans="1:17" s="208" customFormat="1" ht="12">
      <c r="A4683" s="209" t="str">
        <f t="shared" si="146"/>
        <v>3706632021467836841</v>
      </c>
      <c r="B4683" s="210" t="s">
        <v>19784</v>
      </c>
      <c r="C4683" s="211" t="s">
        <v>1842</v>
      </c>
      <c r="D4683" s="211" t="s">
        <v>1842</v>
      </c>
      <c r="E4683" s="211" t="s">
        <v>18608</v>
      </c>
      <c r="F4683" s="211" t="s">
        <v>1840</v>
      </c>
      <c r="G4683" s="211" t="s">
        <v>1841</v>
      </c>
      <c r="H4683" s="212" t="s">
        <v>1839</v>
      </c>
      <c r="I4683" s="213" t="s">
        <v>19785</v>
      </c>
      <c r="J4683" s="201" t="str">
        <f t="shared" si="147"/>
        <v>0952</v>
      </c>
      <c r="K4683" s="209"/>
      <c r="L4683" s="209"/>
      <c r="M4683" s="214"/>
      <c r="N4683" s="209" t="s">
        <v>18765</v>
      </c>
      <c r="O4683" s="215" t="s">
        <v>18766</v>
      </c>
      <c r="P4683" s="215" t="s">
        <v>18835</v>
      </c>
      <c r="Q4683" s="215" t="s">
        <v>18836</v>
      </c>
    </row>
    <row r="4684" spans="1:17" s="208" customFormat="1" ht="12">
      <c r="A4684" s="209" t="str">
        <f t="shared" si="146"/>
        <v>##1467836841</v>
      </c>
      <c r="B4684" s="210" t="s">
        <v>19784</v>
      </c>
      <c r="C4684" s="211" t="s">
        <v>1842</v>
      </c>
      <c r="D4684" s="211" t="s">
        <v>1842</v>
      </c>
      <c r="E4684" s="211" t="s">
        <v>3649</v>
      </c>
      <c r="F4684" s="211" t="s">
        <v>1840</v>
      </c>
      <c r="G4684" s="211" t="s">
        <v>1841</v>
      </c>
      <c r="H4684" s="212" t="s">
        <v>1839</v>
      </c>
      <c r="I4684" s="213" t="s">
        <v>19785</v>
      </c>
      <c r="J4684" s="201" t="str">
        <f t="shared" si="147"/>
        <v>0952</v>
      </c>
      <c r="K4684" s="209" t="s">
        <v>14592</v>
      </c>
      <c r="L4684" s="209"/>
      <c r="M4684" s="214"/>
      <c r="N4684" s="209" t="s">
        <v>18765</v>
      </c>
      <c r="O4684" s="215" t="s">
        <v>18766</v>
      </c>
      <c r="P4684" s="215" t="s">
        <v>18835</v>
      </c>
      <c r="Q4684" s="215" t="s">
        <v>18836</v>
      </c>
    </row>
    <row r="4685" spans="1:17" s="208" customFormat="1" ht="12">
      <c r="A4685" s="209" t="str">
        <f t="shared" si="146"/>
        <v>3714958011720474919</v>
      </c>
      <c r="B4685" s="210" t="s">
        <v>19786</v>
      </c>
      <c r="C4685" s="211" t="s">
        <v>1730</v>
      </c>
      <c r="D4685" s="211" t="s">
        <v>1730</v>
      </c>
      <c r="E4685" s="211" t="s">
        <v>1728</v>
      </c>
      <c r="F4685" s="211" t="s">
        <v>1728</v>
      </c>
      <c r="G4685" s="211" t="s">
        <v>1729</v>
      </c>
      <c r="H4685" s="212" t="s">
        <v>1727</v>
      </c>
      <c r="I4685" s="213" t="s">
        <v>19787</v>
      </c>
      <c r="J4685" s="201" t="str">
        <f t="shared" si="147"/>
        <v>0953</v>
      </c>
      <c r="K4685" s="209"/>
      <c r="L4685" s="209"/>
      <c r="M4685" s="214"/>
      <c r="N4685" s="209" t="s">
        <v>18777</v>
      </c>
      <c r="O4685" s="215" t="s">
        <v>18778</v>
      </c>
      <c r="P4685" s="215" t="s">
        <v>18767</v>
      </c>
      <c r="Q4685" s="215" t="s">
        <v>18768</v>
      </c>
    </row>
    <row r="4686" spans="1:17" s="208" customFormat="1" ht="12">
      <c r="A4686" s="209" t="str">
        <f t="shared" si="146"/>
        <v>3714958021720474919</v>
      </c>
      <c r="B4686" s="210" t="s">
        <v>19786</v>
      </c>
      <c r="C4686" s="211" t="s">
        <v>1730</v>
      </c>
      <c r="D4686" s="211" t="s">
        <v>1730</v>
      </c>
      <c r="E4686" s="211" t="s">
        <v>18609</v>
      </c>
      <c r="F4686" s="211" t="s">
        <v>1728</v>
      </c>
      <c r="G4686" s="211" t="s">
        <v>1729</v>
      </c>
      <c r="H4686" s="212" t="s">
        <v>1727</v>
      </c>
      <c r="I4686" s="213" t="s">
        <v>19787</v>
      </c>
      <c r="J4686" s="201" t="str">
        <f t="shared" si="147"/>
        <v>0953</v>
      </c>
      <c r="K4686" s="209"/>
      <c r="L4686" s="209"/>
      <c r="M4686" s="214"/>
      <c r="N4686" s="209" t="s">
        <v>18777</v>
      </c>
      <c r="O4686" s="215" t="s">
        <v>18778</v>
      </c>
      <c r="P4686" s="215" t="s">
        <v>18767</v>
      </c>
      <c r="Q4686" s="215" t="s">
        <v>18768</v>
      </c>
    </row>
    <row r="4687" spans="1:17" s="208" customFormat="1" ht="12">
      <c r="A4687" s="209" t="str">
        <f t="shared" si="146"/>
        <v>3714396011154782548</v>
      </c>
      <c r="B4687" s="210" t="s">
        <v>19788</v>
      </c>
      <c r="C4687" s="211" t="s">
        <v>1358</v>
      </c>
      <c r="D4687" s="211" t="s">
        <v>1358</v>
      </c>
      <c r="E4687" s="211" t="s">
        <v>1357</v>
      </c>
      <c r="F4687" s="211" t="s">
        <v>1357</v>
      </c>
      <c r="G4687" s="211" t="s">
        <v>3256</v>
      </c>
      <c r="H4687" s="212" t="s">
        <v>3374</v>
      </c>
      <c r="I4687" s="213" t="s">
        <v>1359</v>
      </c>
      <c r="J4687" s="201" t="str">
        <f t="shared" si="147"/>
        <v>0954</v>
      </c>
      <c r="K4687" s="209"/>
      <c r="L4687" s="209"/>
      <c r="M4687" s="214"/>
      <c r="N4687" s="209" t="s">
        <v>18884</v>
      </c>
      <c r="O4687" s="215" t="s">
        <v>18885</v>
      </c>
      <c r="P4687" s="215" t="s">
        <v>18886</v>
      </c>
      <c r="Q4687" s="215" t="s">
        <v>18887</v>
      </c>
    </row>
    <row r="4688" spans="1:17" s="208" customFormat="1" ht="12">
      <c r="A4688" s="209" t="str">
        <f t="shared" si="146"/>
        <v>3714396031154782548</v>
      </c>
      <c r="B4688" s="210" t="s">
        <v>19788</v>
      </c>
      <c r="C4688" s="136" t="s">
        <v>1358</v>
      </c>
      <c r="D4688" s="137" t="s">
        <v>1358</v>
      </c>
      <c r="E4688" s="137" t="s">
        <v>19789</v>
      </c>
      <c r="F4688" s="211" t="s">
        <v>1357</v>
      </c>
      <c r="G4688" s="211" t="s">
        <v>3256</v>
      </c>
      <c r="H4688" s="212" t="s">
        <v>3374</v>
      </c>
      <c r="I4688" s="213" t="s">
        <v>1359</v>
      </c>
      <c r="J4688" s="201" t="str">
        <f t="shared" si="147"/>
        <v>0954</v>
      </c>
      <c r="K4688" s="232" t="s">
        <v>19790</v>
      </c>
      <c r="L4688" s="232" t="s">
        <v>13916</v>
      </c>
      <c r="M4688" s="214">
        <v>44475</v>
      </c>
      <c r="N4688" s="209" t="s">
        <v>18884</v>
      </c>
      <c r="O4688" s="215" t="s">
        <v>18885</v>
      </c>
      <c r="P4688" s="215" t="s">
        <v>18886</v>
      </c>
      <c r="Q4688" s="215" t="s">
        <v>18887</v>
      </c>
    </row>
    <row r="4689" spans="1:17" s="208" customFormat="1" ht="12">
      <c r="A4689" s="209" t="str">
        <f t="shared" si="146"/>
        <v>##1154782548</v>
      </c>
      <c r="B4689" s="210" t="s">
        <v>19788</v>
      </c>
      <c r="C4689" s="211" t="s">
        <v>1358</v>
      </c>
      <c r="D4689" s="211" t="s">
        <v>1358</v>
      </c>
      <c r="E4689" s="211" t="s">
        <v>3649</v>
      </c>
      <c r="F4689" s="211" t="s">
        <v>1357</v>
      </c>
      <c r="G4689" s="211" t="s">
        <v>3256</v>
      </c>
      <c r="H4689" s="212" t="s">
        <v>3374</v>
      </c>
      <c r="I4689" s="213" t="s">
        <v>1359</v>
      </c>
      <c r="J4689" s="201" t="str">
        <f t="shared" si="147"/>
        <v>0954</v>
      </c>
      <c r="K4689" s="209"/>
      <c r="L4689" s="209"/>
      <c r="M4689" s="214"/>
      <c r="N4689" s="209" t="s">
        <v>18884</v>
      </c>
      <c r="O4689" s="215" t="s">
        <v>18885</v>
      </c>
      <c r="P4689" s="215" t="s">
        <v>18886</v>
      </c>
      <c r="Q4689" s="215" t="s">
        <v>18887</v>
      </c>
    </row>
    <row r="4690" spans="1:17" s="208" customFormat="1" ht="12">
      <c r="A4690" s="209" t="str">
        <f t="shared" si="146"/>
        <v>3768376011184179194</v>
      </c>
      <c r="B4690" s="210" t="s">
        <v>19791</v>
      </c>
      <c r="C4690" s="211" t="s">
        <v>260</v>
      </c>
      <c r="D4690" s="211" t="s">
        <v>260</v>
      </c>
      <c r="E4690" s="211" t="s">
        <v>259</v>
      </c>
      <c r="F4690" s="211" t="s">
        <v>259</v>
      </c>
      <c r="G4690" s="211" t="s">
        <v>1939</v>
      </c>
      <c r="H4690" s="212" t="s">
        <v>2346</v>
      </c>
      <c r="I4690" s="213" t="s">
        <v>261</v>
      </c>
      <c r="J4690" s="201" t="str">
        <f t="shared" si="147"/>
        <v>0955</v>
      </c>
      <c r="K4690" s="209"/>
      <c r="L4690" s="209"/>
      <c r="M4690" s="214"/>
      <c r="N4690" s="209" t="s">
        <v>18765</v>
      </c>
      <c r="O4690" s="215" t="s">
        <v>18766</v>
      </c>
      <c r="P4690" s="215" t="s">
        <v>18800</v>
      </c>
      <c r="Q4690" s="215" t="s">
        <v>18801</v>
      </c>
    </row>
    <row r="4691" spans="1:17" s="208" customFormat="1" ht="12">
      <c r="A4691" s="209" t="str">
        <f t="shared" si="146"/>
        <v>3768376021184179194</v>
      </c>
      <c r="B4691" s="210" t="s">
        <v>19791</v>
      </c>
      <c r="C4691" s="211" t="s">
        <v>260</v>
      </c>
      <c r="D4691" s="211" t="s">
        <v>260</v>
      </c>
      <c r="E4691" s="211" t="s">
        <v>18610</v>
      </c>
      <c r="F4691" s="211" t="s">
        <v>259</v>
      </c>
      <c r="G4691" s="211" t="s">
        <v>1939</v>
      </c>
      <c r="H4691" s="212" t="s">
        <v>2346</v>
      </c>
      <c r="I4691" s="213" t="s">
        <v>261</v>
      </c>
      <c r="J4691" s="201" t="str">
        <f t="shared" si="147"/>
        <v>0955</v>
      </c>
      <c r="K4691" s="209"/>
      <c r="L4691" s="209"/>
      <c r="M4691" s="214"/>
      <c r="N4691" s="209" t="s">
        <v>18765</v>
      </c>
      <c r="O4691" s="215" t="s">
        <v>18766</v>
      </c>
      <c r="P4691" s="215" t="s">
        <v>18800</v>
      </c>
      <c r="Q4691" s="215" t="s">
        <v>18801</v>
      </c>
    </row>
    <row r="4692" spans="1:17" s="208" customFormat="1" ht="12">
      <c r="A4692" s="209" t="str">
        <f t="shared" si="146"/>
        <v>##1184179194</v>
      </c>
      <c r="B4692" s="210" t="s">
        <v>19791</v>
      </c>
      <c r="C4692" s="211" t="s">
        <v>260</v>
      </c>
      <c r="D4692" s="211" t="s">
        <v>260</v>
      </c>
      <c r="E4692" s="211" t="s">
        <v>3649</v>
      </c>
      <c r="F4692" s="211" t="s">
        <v>259</v>
      </c>
      <c r="G4692" s="211" t="s">
        <v>1939</v>
      </c>
      <c r="H4692" s="212" t="s">
        <v>2346</v>
      </c>
      <c r="I4692" s="213" t="s">
        <v>261</v>
      </c>
      <c r="J4692" s="201" t="str">
        <f t="shared" si="147"/>
        <v>0955</v>
      </c>
      <c r="K4692" s="209"/>
      <c r="L4692" s="209"/>
      <c r="M4692" s="214"/>
      <c r="N4692" s="209" t="s">
        <v>18765</v>
      </c>
      <c r="O4692" s="215" t="s">
        <v>18766</v>
      </c>
      <c r="P4692" s="215" t="s">
        <v>18800</v>
      </c>
      <c r="Q4692" s="215" t="s">
        <v>18801</v>
      </c>
    </row>
    <row r="4693" spans="1:17" s="208" customFormat="1" ht="12">
      <c r="A4693" s="209" t="str">
        <f t="shared" si="146"/>
        <v>3616351011003282039</v>
      </c>
      <c r="B4693" s="210" t="s">
        <v>19792</v>
      </c>
      <c r="C4693" s="211" t="s">
        <v>1361</v>
      </c>
      <c r="D4693" s="211" t="s">
        <v>1361</v>
      </c>
      <c r="E4693" s="211" t="s">
        <v>1360</v>
      </c>
      <c r="F4693" s="211" t="s">
        <v>1360</v>
      </c>
      <c r="G4693" s="211" t="s">
        <v>3257</v>
      </c>
      <c r="H4693" s="212" t="s">
        <v>3082</v>
      </c>
      <c r="I4693" s="213" t="s">
        <v>1362</v>
      </c>
      <c r="J4693" s="201" t="str">
        <f t="shared" si="147"/>
        <v>0956</v>
      </c>
      <c r="K4693" s="209"/>
      <c r="L4693" s="209"/>
      <c r="M4693" s="214"/>
      <c r="N4693" s="209" t="s">
        <v>18884</v>
      </c>
      <c r="O4693" s="215" t="s">
        <v>18885</v>
      </c>
      <c r="P4693" s="215" t="s">
        <v>18886</v>
      </c>
      <c r="Q4693" s="215" t="s">
        <v>18887</v>
      </c>
    </row>
    <row r="4694" spans="1:17" s="208" customFormat="1" ht="12">
      <c r="A4694" s="209" t="str">
        <f t="shared" si="146"/>
        <v>3616351021003282039</v>
      </c>
      <c r="B4694" s="210" t="s">
        <v>19792</v>
      </c>
      <c r="C4694" s="136" t="s">
        <v>1361</v>
      </c>
      <c r="D4694" s="137" t="s">
        <v>1361</v>
      </c>
      <c r="E4694" s="137" t="s">
        <v>19793</v>
      </c>
      <c r="F4694" s="211" t="s">
        <v>1360</v>
      </c>
      <c r="G4694" s="211" t="s">
        <v>3257</v>
      </c>
      <c r="H4694" s="212" t="s">
        <v>3082</v>
      </c>
      <c r="I4694" s="213" t="s">
        <v>1362</v>
      </c>
      <c r="J4694" s="201" t="str">
        <f t="shared" si="147"/>
        <v>0956</v>
      </c>
      <c r="K4694" s="232" t="s">
        <v>19794</v>
      </c>
      <c r="L4694" s="232" t="s">
        <v>13916</v>
      </c>
      <c r="M4694" s="214">
        <v>44475</v>
      </c>
      <c r="N4694" s="209" t="s">
        <v>18884</v>
      </c>
      <c r="O4694" s="215" t="s">
        <v>18885</v>
      </c>
      <c r="P4694" s="215" t="s">
        <v>18886</v>
      </c>
      <c r="Q4694" s="215" t="s">
        <v>18887</v>
      </c>
    </row>
    <row r="4695" spans="1:17" s="208" customFormat="1" ht="12">
      <c r="A4695" s="209" t="str">
        <f t="shared" si="146"/>
        <v>##1003282039</v>
      </c>
      <c r="B4695" s="210" t="s">
        <v>19792</v>
      </c>
      <c r="C4695" s="211" t="s">
        <v>1361</v>
      </c>
      <c r="D4695" s="211" t="s">
        <v>1361</v>
      </c>
      <c r="E4695" s="211" t="s">
        <v>3649</v>
      </c>
      <c r="F4695" s="211" t="s">
        <v>1360</v>
      </c>
      <c r="G4695" s="211" t="s">
        <v>3257</v>
      </c>
      <c r="H4695" s="212" t="s">
        <v>3082</v>
      </c>
      <c r="I4695" s="213" t="s">
        <v>1362</v>
      </c>
      <c r="J4695" s="201" t="str">
        <f t="shared" si="147"/>
        <v>0956</v>
      </c>
      <c r="K4695" s="209" t="s">
        <v>13915</v>
      </c>
      <c r="L4695" s="209" t="s">
        <v>13094</v>
      </c>
      <c r="M4695" s="214">
        <v>44084</v>
      </c>
      <c r="N4695" s="209" t="s">
        <v>18884</v>
      </c>
      <c r="O4695" s="215" t="s">
        <v>18885</v>
      </c>
      <c r="P4695" s="215" t="s">
        <v>18886</v>
      </c>
      <c r="Q4695" s="215" t="s">
        <v>18887</v>
      </c>
    </row>
    <row r="4696" spans="1:17" s="208" customFormat="1" ht="12">
      <c r="A4696" s="209" t="str">
        <f t="shared" si="146"/>
        <v>7N-039566131003282039</v>
      </c>
      <c r="B4696" s="210" t="s">
        <v>19792</v>
      </c>
      <c r="C4696" s="211" t="s">
        <v>1361</v>
      </c>
      <c r="D4696" s="211" t="s">
        <v>1361</v>
      </c>
      <c r="E4696" s="211" t="s">
        <v>18611</v>
      </c>
      <c r="F4696" s="211" t="s">
        <v>1360</v>
      </c>
      <c r="G4696" s="211" t="s">
        <v>3257</v>
      </c>
      <c r="H4696" s="212" t="s">
        <v>3082</v>
      </c>
      <c r="I4696" s="213" t="s">
        <v>1362</v>
      </c>
      <c r="J4696" s="201" t="str">
        <f t="shared" si="147"/>
        <v>0956</v>
      </c>
      <c r="K4696" s="209"/>
      <c r="L4696" s="209"/>
      <c r="M4696" s="214"/>
      <c r="N4696" s="209" t="s">
        <v>18884</v>
      </c>
      <c r="O4696" s="215" t="s">
        <v>18885</v>
      </c>
      <c r="P4696" s="215" t="s">
        <v>18886</v>
      </c>
      <c r="Q4696" s="215" t="s">
        <v>18887</v>
      </c>
    </row>
    <row r="4697" spans="1:17" s="208" customFormat="1" ht="12">
      <c r="A4697" s="209" t="str">
        <f t="shared" si="146"/>
        <v>3624397011184014433</v>
      </c>
      <c r="B4697" s="210" t="s">
        <v>19795</v>
      </c>
      <c r="C4697" s="211" t="s">
        <v>1355</v>
      </c>
      <c r="D4697" s="211" t="s">
        <v>1355</v>
      </c>
      <c r="E4697" s="211" t="s">
        <v>1354</v>
      </c>
      <c r="F4697" s="211" t="s">
        <v>1354</v>
      </c>
      <c r="G4697" s="211" t="s">
        <v>3254</v>
      </c>
      <c r="H4697" s="212" t="s">
        <v>3375</v>
      </c>
      <c r="I4697" s="213" t="s">
        <v>1356</v>
      </c>
      <c r="J4697" s="201" t="str">
        <f t="shared" si="147"/>
        <v>0957</v>
      </c>
      <c r="K4697" s="209"/>
      <c r="L4697" s="209"/>
      <c r="M4697" s="214"/>
      <c r="N4697" s="209" t="s">
        <v>18884</v>
      </c>
      <c r="O4697" s="215" t="s">
        <v>18885</v>
      </c>
      <c r="P4697" s="215" t="s">
        <v>18886</v>
      </c>
      <c r="Q4697" s="215" t="s">
        <v>18887</v>
      </c>
    </row>
    <row r="4698" spans="1:17" s="208" customFormat="1" ht="12">
      <c r="A4698" s="209" t="str">
        <f t="shared" si="146"/>
        <v>3684235011932573417</v>
      </c>
      <c r="B4698" s="210" t="s">
        <v>19796</v>
      </c>
      <c r="C4698" s="211" t="s">
        <v>1557</v>
      </c>
      <c r="D4698" s="211" t="s">
        <v>1557</v>
      </c>
      <c r="E4698" s="211" t="s">
        <v>1556</v>
      </c>
      <c r="F4698" s="211" t="s">
        <v>1556</v>
      </c>
      <c r="G4698" s="211" t="s">
        <v>1764</v>
      </c>
      <c r="H4698" s="212" t="s">
        <v>3204</v>
      </c>
      <c r="I4698" s="213" t="s">
        <v>1558</v>
      </c>
      <c r="J4698" s="201" t="str">
        <f t="shared" si="147"/>
        <v>0958</v>
      </c>
      <c r="K4698" s="209"/>
      <c r="L4698" s="209"/>
      <c r="M4698" s="214"/>
      <c r="N4698" s="209" t="s">
        <v>18866</v>
      </c>
      <c r="O4698" s="215" t="s">
        <v>18867</v>
      </c>
      <c r="P4698" s="215" t="s">
        <v>18868</v>
      </c>
      <c r="Q4698" s="215" t="s">
        <v>18869</v>
      </c>
    </row>
    <row r="4699" spans="1:17" s="208" customFormat="1" ht="12">
      <c r="A4699" s="209" t="str">
        <f t="shared" si="146"/>
        <v>3799686011376073114</v>
      </c>
      <c r="B4699" s="210" t="s">
        <v>19797</v>
      </c>
      <c r="C4699" s="211" t="s">
        <v>1920</v>
      </c>
      <c r="D4699" s="211" t="s">
        <v>1920</v>
      </c>
      <c r="E4699" s="211" t="s">
        <v>1918</v>
      </c>
      <c r="F4699" s="211" t="s">
        <v>1918</v>
      </c>
      <c r="G4699" s="211" t="s">
        <v>1919</v>
      </c>
      <c r="H4699" s="212" t="s">
        <v>1917</v>
      </c>
      <c r="I4699" s="213" t="s">
        <v>19798</v>
      </c>
      <c r="J4699" s="201" t="str">
        <f t="shared" si="147"/>
        <v>0959</v>
      </c>
      <c r="K4699" s="209"/>
      <c r="L4699" s="209"/>
      <c r="M4699" s="214"/>
      <c r="N4699" s="209" t="s">
        <v>18765</v>
      </c>
      <c r="O4699" s="215" t="s">
        <v>18766</v>
      </c>
      <c r="P4699" s="215" t="s">
        <v>18767</v>
      </c>
      <c r="Q4699" s="215" t="s">
        <v>18768</v>
      </c>
    </row>
    <row r="4700" spans="1:17" s="208" customFormat="1" ht="12">
      <c r="A4700" s="209" t="str">
        <f t="shared" si="146"/>
        <v>3799686021376073114</v>
      </c>
      <c r="B4700" s="210" t="s">
        <v>19797</v>
      </c>
      <c r="C4700" s="211" t="s">
        <v>1920</v>
      </c>
      <c r="D4700" s="211" t="s">
        <v>1920</v>
      </c>
      <c r="E4700" s="211" t="s">
        <v>18612</v>
      </c>
      <c r="F4700" s="211" t="s">
        <v>1918</v>
      </c>
      <c r="G4700" s="211" t="s">
        <v>1919</v>
      </c>
      <c r="H4700" s="212" t="s">
        <v>1917</v>
      </c>
      <c r="I4700" s="213" t="s">
        <v>19798</v>
      </c>
      <c r="J4700" s="201" t="str">
        <f t="shared" si="147"/>
        <v>0959</v>
      </c>
      <c r="K4700" s="209"/>
      <c r="L4700" s="209"/>
      <c r="M4700" s="214"/>
      <c r="N4700" s="209" t="s">
        <v>18765</v>
      </c>
      <c r="O4700" s="215" t="s">
        <v>18766</v>
      </c>
      <c r="P4700" s="215" t="s">
        <v>18767</v>
      </c>
      <c r="Q4700" s="215" t="s">
        <v>18768</v>
      </c>
    </row>
    <row r="4701" spans="1:17" s="208" customFormat="1" ht="12">
      <c r="A4701" s="209" t="str">
        <f t="shared" si="146"/>
        <v>##1376073114</v>
      </c>
      <c r="B4701" s="210" t="s">
        <v>19797</v>
      </c>
      <c r="C4701" s="211" t="s">
        <v>1920</v>
      </c>
      <c r="D4701" s="211" t="s">
        <v>1920</v>
      </c>
      <c r="E4701" s="211" t="s">
        <v>3649</v>
      </c>
      <c r="F4701" s="211" t="s">
        <v>1918</v>
      </c>
      <c r="G4701" s="211" t="s">
        <v>1919</v>
      </c>
      <c r="H4701" s="212" t="s">
        <v>1917</v>
      </c>
      <c r="I4701" s="213" t="s">
        <v>19798</v>
      </c>
      <c r="J4701" s="201" t="str">
        <f t="shared" si="147"/>
        <v>0959</v>
      </c>
      <c r="K4701" s="209" t="s">
        <v>14592</v>
      </c>
      <c r="L4701" s="209"/>
      <c r="M4701" s="214"/>
      <c r="N4701" s="209" t="s">
        <v>18765</v>
      </c>
      <c r="O4701" s="215" t="s">
        <v>18766</v>
      </c>
      <c r="P4701" s="215" t="s">
        <v>18767</v>
      </c>
      <c r="Q4701" s="215" t="s">
        <v>18768</v>
      </c>
    </row>
    <row r="4702" spans="1:17" s="208" customFormat="1" ht="12">
      <c r="A4702" s="209" t="str">
        <f t="shared" si="146"/>
        <v>0940967011336100429</v>
      </c>
      <c r="B4702" s="210" t="s">
        <v>19799</v>
      </c>
      <c r="C4702" s="211" t="s">
        <v>18613</v>
      </c>
      <c r="D4702" s="211" t="s">
        <v>18613</v>
      </c>
      <c r="E4702" s="211" t="s">
        <v>18614</v>
      </c>
      <c r="F4702" s="211" t="s">
        <v>18615</v>
      </c>
      <c r="G4702" s="211" t="s">
        <v>18616</v>
      </c>
      <c r="H4702" s="212" t="s">
        <v>18617</v>
      </c>
      <c r="I4702" s="213" t="s">
        <v>19800</v>
      </c>
      <c r="J4702" s="201" t="str">
        <f t="shared" si="147"/>
        <v>0960</v>
      </c>
      <c r="K4702" s="209"/>
      <c r="L4702" s="209"/>
      <c r="M4702" s="214"/>
      <c r="N4702" s="209" t="s">
        <v>18777</v>
      </c>
      <c r="O4702" s="215" t="s">
        <v>18778</v>
      </c>
      <c r="P4702" s="215" t="s">
        <v>18770</v>
      </c>
      <c r="Q4702" s="215" t="s">
        <v>18771</v>
      </c>
    </row>
    <row r="4703" spans="1:17" s="208" customFormat="1" ht="12">
      <c r="A4703" s="209" t="str">
        <f t="shared" si="146"/>
        <v>0940967021336100429</v>
      </c>
      <c r="B4703" s="210" t="s">
        <v>19799</v>
      </c>
      <c r="C4703" s="211" t="s">
        <v>18613</v>
      </c>
      <c r="D4703" s="211" t="s">
        <v>18613</v>
      </c>
      <c r="E4703" s="211" t="s">
        <v>18615</v>
      </c>
      <c r="F4703" s="211" t="s">
        <v>18615</v>
      </c>
      <c r="G4703" s="211" t="s">
        <v>18616</v>
      </c>
      <c r="H4703" s="212" t="s">
        <v>18617</v>
      </c>
      <c r="I4703" s="213" t="s">
        <v>19800</v>
      </c>
      <c r="J4703" s="201" t="str">
        <f t="shared" si="147"/>
        <v>0960</v>
      </c>
      <c r="K4703" s="209"/>
      <c r="L4703" s="209"/>
      <c r="M4703" s="214"/>
      <c r="N4703" s="209" t="s">
        <v>18777</v>
      </c>
      <c r="O4703" s="215" t="s">
        <v>18778</v>
      </c>
      <c r="P4703" s="215" t="s">
        <v>18770</v>
      </c>
      <c r="Q4703" s="215" t="s">
        <v>18771</v>
      </c>
    </row>
    <row r="4704" spans="1:17" s="208" customFormat="1" ht="12">
      <c r="A4704" s="209" t="str">
        <f t="shared" si="146"/>
        <v>0943433021851364558</v>
      </c>
      <c r="B4704" s="210" t="s">
        <v>19801</v>
      </c>
      <c r="C4704" s="211" t="s">
        <v>1479</v>
      </c>
      <c r="D4704" s="211" t="s">
        <v>1479</v>
      </c>
      <c r="E4704" s="211" t="s">
        <v>18618</v>
      </c>
      <c r="F4704" s="211" t="s">
        <v>1478</v>
      </c>
      <c r="G4704" s="211" t="s">
        <v>2040</v>
      </c>
      <c r="H4704" s="212" t="s">
        <v>18619</v>
      </c>
      <c r="I4704" s="213" t="s">
        <v>19802</v>
      </c>
      <c r="J4704" s="201" t="str">
        <f t="shared" si="147"/>
        <v>0961</v>
      </c>
      <c r="K4704" s="209"/>
      <c r="L4704" s="209"/>
      <c r="M4704" s="214"/>
      <c r="N4704" s="209" t="s">
        <v>18866</v>
      </c>
      <c r="O4704" s="215" t="s">
        <v>18867</v>
      </c>
      <c r="P4704" s="215" t="s">
        <v>18868</v>
      </c>
      <c r="Q4704" s="215" t="s">
        <v>18869</v>
      </c>
    </row>
    <row r="4705" spans="1:17" s="208" customFormat="1" ht="12">
      <c r="A4705" s="209" t="str">
        <f t="shared" si="146"/>
        <v>0943433031851364558</v>
      </c>
      <c r="B4705" s="210" t="s">
        <v>19801</v>
      </c>
      <c r="C4705" s="211" t="s">
        <v>1479</v>
      </c>
      <c r="D4705" s="211" t="s">
        <v>1479</v>
      </c>
      <c r="E4705" s="211" t="s">
        <v>1478</v>
      </c>
      <c r="F4705" s="211" t="s">
        <v>1478</v>
      </c>
      <c r="G4705" s="211" t="s">
        <v>2040</v>
      </c>
      <c r="H4705" s="212" t="s">
        <v>18619</v>
      </c>
      <c r="I4705" s="213" t="s">
        <v>19802</v>
      </c>
      <c r="J4705" s="201" t="str">
        <f t="shared" si="147"/>
        <v>0961</v>
      </c>
      <c r="K4705" s="209"/>
      <c r="L4705" s="209"/>
      <c r="M4705" s="214"/>
      <c r="N4705" s="209" t="s">
        <v>18866</v>
      </c>
      <c r="O4705" s="215" t="s">
        <v>18867</v>
      </c>
      <c r="P4705" s="215" t="s">
        <v>18868</v>
      </c>
      <c r="Q4705" s="215" t="s">
        <v>18869</v>
      </c>
    </row>
    <row r="4706" spans="1:17" s="208" customFormat="1" ht="12">
      <c r="A4706" s="209" t="str">
        <f t="shared" si="146"/>
        <v>1383515041679588396</v>
      </c>
      <c r="B4706" s="210" t="s">
        <v>19803</v>
      </c>
      <c r="C4706" s="211" t="s">
        <v>18620</v>
      </c>
      <c r="D4706" s="211" t="s">
        <v>18620</v>
      </c>
      <c r="E4706" s="211" t="s">
        <v>18621</v>
      </c>
      <c r="F4706" s="211" t="s">
        <v>18622</v>
      </c>
      <c r="G4706" s="211" t="s">
        <v>18623</v>
      </c>
      <c r="H4706" s="212" t="s">
        <v>18624</v>
      </c>
      <c r="I4706" s="213" t="s">
        <v>19804</v>
      </c>
      <c r="J4706" s="201" t="str">
        <f t="shared" si="147"/>
        <v>0962</v>
      </c>
      <c r="K4706" s="209"/>
      <c r="L4706" s="209"/>
      <c r="M4706" s="214"/>
      <c r="N4706" s="209" t="s">
        <v>18777</v>
      </c>
      <c r="O4706" s="215" t="s">
        <v>18778</v>
      </c>
      <c r="P4706" s="215" t="s">
        <v>18773</v>
      </c>
      <c r="Q4706" s="215" t="s">
        <v>18774</v>
      </c>
    </row>
    <row r="4707" spans="1:17" s="208" customFormat="1" ht="12">
      <c r="A4707" s="209" t="str">
        <f t="shared" si="146"/>
        <v>1383515081679588396</v>
      </c>
      <c r="B4707" s="210" t="s">
        <v>19803</v>
      </c>
      <c r="C4707" s="211" t="s">
        <v>18620</v>
      </c>
      <c r="D4707" s="211" t="s">
        <v>18620</v>
      </c>
      <c r="E4707" s="211" t="s">
        <v>18622</v>
      </c>
      <c r="F4707" s="211" t="s">
        <v>18622</v>
      </c>
      <c r="G4707" s="211" t="s">
        <v>18623</v>
      </c>
      <c r="H4707" s="212" t="s">
        <v>18624</v>
      </c>
      <c r="I4707" s="213" t="s">
        <v>19804</v>
      </c>
      <c r="J4707" s="201" t="str">
        <f t="shared" si="147"/>
        <v>0962</v>
      </c>
      <c r="K4707" s="209"/>
      <c r="L4707" s="209"/>
      <c r="M4707" s="214"/>
      <c r="N4707" s="209" t="s">
        <v>18777</v>
      </c>
      <c r="O4707" s="215" t="s">
        <v>18778</v>
      </c>
      <c r="P4707" s="215" t="s">
        <v>18773</v>
      </c>
      <c r="Q4707" s="215" t="s">
        <v>18774</v>
      </c>
    </row>
    <row r="4708" spans="1:17" s="208" customFormat="1" ht="12">
      <c r="A4708" s="209" t="str">
        <f t="shared" si="146"/>
        <v>1609869011376618124</v>
      </c>
      <c r="B4708" s="210" t="s">
        <v>19805</v>
      </c>
      <c r="C4708" s="211" t="s">
        <v>18625</v>
      </c>
      <c r="D4708" s="211" t="s">
        <v>18625</v>
      </c>
      <c r="E4708" s="211" t="s">
        <v>18626</v>
      </c>
      <c r="F4708" s="211" t="s">
        <v>18626</v>
      </c>
      <c r="G4708" s="211" t="s">
        <v>18627</v>
      </c>
      <c r="H4708" s="212" t="s">
        <v>18628</v>
      </c>
      <c r="I4708" s="213" t="s">
        <v>19806</v>
      </c>
      <c r="J4708" s="201" t="str">
        <f t="shared" si="147"/>
        <v>0963</v>
      </c>
      <c r="K4708" s="209"/>
      <c r="L4708" s="209"/>
      <c r="M4708" s="214"/>
      <c r="N4708" s="209" t="s">
        <v>18765</v>
      </c>
      <c r="O4708" s="215" t="s">
        <v>18766</v>
      </c>
      <c r="P4708" s="215" t="s">
        <v>18767</v>
      </c>
      <c r="Q4708" s="215" t="s">
        <v>18768</v>
      </c>
    </row>
    <row r="4709" spans="1:17" s="208" customFormat="1" ht="12">
      <c r="A4709" s="209" t="str">
        <f t="shared" si="146"/>
        <v>1609869021376618124</v>
      </c>
      <c r="B4709" s="210" t="s">
        <v>19805</v>
      </c>
      <c r="C4709" s="211" t="s">
        <v>18625</v>
      </c>
      <c r="D4709" s="211" t="s">
        <v>18625</v>
      </c>
      <c r="E4709" s="211" t="s">
        <v>18629</v>
      </c>
      <c r="F4709" s="211" t="s">
        <v>18626</v>
      </c>
      <c r="G4709" s="211" t="s">
        <v>18627</v>
      </c>
      <c r="H4709" s="212" t="s">
        <v>18628</v>
      </c>
      <c r="I4709" s="213" t="s">
        <v>19806</v>
      </c>
      <c r="J4709" s="201" t="str">
        <f t="shared" si="147"/>
        <v>0963</v>
      </c>
      <c r="K4709" s="209"/>
      <c r="L4709" s="209"/>
      <c r="M4709" s="214"/>
      <c r="N4709" s="209" t="s">
        <v>18765</v>
      </c>
      <c r="O4709" s="215" t="s">
        <v>18766</v>
      </c>
      <c r="P4709" s="215" t="s">
        <v>18767</v>
      </c>
      <c r="Q4709" s="215" t="s">
        <v>18768</v>
      </c>
    </row>
    <row r="4710" spans="1:17" s="208" customFormat="1" ht="12">
      <c r="A4710" s="209" t="str">
        <f t="shared" si="146"/>
        <v>1639593011104913334</v>
      </c>
      <c r="B4710" s="210" t="s">
        <v>19807</v>
      </c>
      <c r="C4710" s="211" t="s">
        <v>18630</v>
      </c>
      <c r="D4710" s="211" t="s">
        <v>18630</v>
      </c>
      <c r="E4710" s="211" t="s">
        <v>18631</v>
      </c>
      <c r="F4710" s="211" t="s">
        <v>18631</v>
      </c>
      <c r="G4710" s="211" t="s">
        <v>18632</v>
      </c>
      <c r="H4710" s="212" t="s">
        <v>18633</v>
      </c>
      <c r="I4710" s="213" t="s">
        <v>19808</v>
      </c>
      <c r="J4710" s="201" t="str">
        <f t="shared" si="147"/>
        <v>0964</v>
      </c>
      <c r="K4710" s="209"/>
      <c r="L4710" s="209"/>
      <c r="M4710" s="214"/>
      <c r="N4710" s="209" t="s">
        <v>18765</v>
      </c>
      <c r="O4710" s="215" t="s">
        <v>18766</v>
      </c>
      <c r="P4710" s="215" t="s">
        <v>18767</v>
      </c>
      <c r="Q4710" s="215" t="s">
        <v>18768</v>
      </c>
    </row>
    <row r="4711" spans="1:17" s="208" customFormat="1" ht="12">
      <c r="A4711" s="209" t="str">
        <f t="shared" si="146"/>
        <v>1639593021104913334</v>
      </c>
      <c r="B4711" s="210" t="s">
        <v>19807</v>
      </c>
      <c r="C4711" s="211" t="s">
        <v>18630</v>
      </c>
      <c r="D4711" s="211" t="s">
        <v>18630</v>
      </c>
      <c r="E4711" s="211" t="s">
        <v>18634</v>
      </c>
      <c r="F4711" s="211" t="s">
        <v>18631</v>
      </c>
      <c r="G4711" s="211" t="s">
        <v>18632</v>
      </c>
      <c r="H4711" s="212" t="s">
        <v>18633</v>
      </c>
      <c r="I4711" s="213" t="s">
        <v>19808</v>
      </c>
      <c r="J4711" s="201" t="str">
        <f t="shared" si="147"/>
        <v>0964</v>
      </c>
      <c r="K4711" s="209"/>
      <c r="L4711" s="209"/>
      <c r="M4711" s="214"/>
      <c r="N4711" s="209" t="s">
        <v>18765</v>
      </c>
      <c r="O4711" s="215" t="s">
        <v>18766</v>
      </c>
      <c r="P4711" s="215" t="s">
        <v>18767</v>
      </c>
      <c r="Q4711" s="215" t="s">
        <v>18768</v>
      </c>
    </row>
    <row r="4712" spans="1:17" s="208" customFormat="1" ht="12">
      <c r="A4712" s="209" t="str">
        <f t="shared" si="146"/>
        <v>1218026021932146990</v>
      </c>
      <c r="B4712" s="210" t="s">
        <v>19809</v>
      </c>
      <c r="C4712" s="211" t="s">
        <v>18641</v>
      </c>
      <c r="D4712" s="211" t="s">
        <v>18635</v>
      </c>
      <c r="E4712" s="211" t="s">
        <v>18642</v>
      </c>
      <c r="F4712" s="211" t="s">
        <v>18637</v>
      </c>
      <c r="G4712" s="211" t="s">
        <v>18638</v>
      </c>
      <c r="H4712" s="212" t="s">
        <v>18639</v>
      </c>
      <c r="I4712" s="213" t="s">
        <v>19810</v>
      </c>
      <c r="J4712" s="201" t="str">
        <f t="shared" si="147"/>
        <v>0965</v>
      </c>
      <c r="K4712" s="209" t="s">
        <v>18640</v>
      </c>
      <c r="L4712" s="209"/>
      <c r="M4712" s="214"/>
      <c r="N4712" s="209" t="s">
        <v>18777</v>
      </c>
      <c r="O4712" s="215" t="s">
        <v>18778</v>
      </c>
      <c r="P4712" s="215" t="s">
        <v>18773</v>
      </c>
      <c r="Q4712" s="215" t="s">
        <v>18774</v>
      </c>
    </row>
    <row r="4713" spans="1:17" s="208" customFormat="1" ht="12">
      <c r="A4713" s="209" t="str">
        <f t="shared" si="146"/>
        <v>1218026031154378255</v>
      </c>
      <c r="B4713" s="210" t="s">
        <v>19809</v>
      </c>
      <c r="C4713" s="211" t="s">
        <v>18635</v>
      </c>
      <c r="D4713" s="211" t="s">
        <v>18635</v>
      </c>
      <c r="E4713" s="211" t="s">
        <v>18637</v>
      </c>
      <c r="F4713" s="211" t="s">
        <v>18637</v>
      </c>
      <c r="G4713" s="211" t="s">
        <v>18638</v>
      </c>
      <c r="H4713" s="212" t="s">
        <v>18639</v>
      </c>
      <c r="I4713" s="213" t="s">
        <v>19810</v>
      </c>
      <c r="J4713" s="201" t="str">
        <f t="shared" si="147"/>
        <v>0965</v>
      </c>
      <c r="K4713" s="209" t="s">
        <v>18640</v>
      </c>
      <c r="L4713" s="209"/>
      <c r="M4713" s="214"/>
      <c r="N4713" s="209" t="s">
        <v>18777</v>
      </c>
      <c r="O4713" s="215" t="s">
        <v>18778</v>
      </c>
      <c r="P4713" s="215" t="s">
        <v>18773</v>
      </c>
      <c r="Q4713" s="215" t="s">
        <v>18774</v>
      </c>
    </row>
    <row r="4714" spans="1:17" s="208" customFormat="1" ht="12">
      <c r="A4714" s="209" t="str">
        <f t="shared" si="146"/>
        <v>1218026041841237807</v>
      </c>
      <c r="B4714" s="210" t="s">
        <v>19809</v>
      </c>
      <c r="C4714" s="211" t="s">
        <v>18643</v>
      </c>
      <c r="D4714" s="211" t="s">
        <v>18635</v>
      </c>
      <c r="E4714" s="211" t="s">
        <v>18644</v>
      </c>
      <c r="F4714" s="211" t="s">
        <v>18637</v>
      </c>
      <c r="G4714" s="211" t="s">
        <v>18638</v>
      </c>
      <c r="H4714" s="212" t="s">
        <v>18639</v>
      </c>
      <c r="I4714" s="213" t="s">
        <v>19810</v>
      </c>
      <c r="J4714" s="201" t="str">
        <f t="shared" si="147"/>
        <v>0965</v>
      </c>
      <c r="K4714" s="209" t="s">
        <v>18640</v>
      </c>
      <c r="L4714" s="209"/>
      <c r="M4714" s="214"/>
      <c r="N4714" s="209" t="s">
        <v>18777</v>
      </c>
      <c r="O4714" s="215" t="s">
        <v>18778</v>
      </c>
      <c r="P4714" s="215" t="s">
        <v>18773</v>
      </c>
      <c r="Q4714" s="215" t="s">
        <v>18774</v>
      </c>
    </row>
    <row r="4715" spans="1:17" s="208" customFormat="1" ht="12">
      <c r="A4715" s="209" t="str">
        <f t="shared" si="146"/>
        <v>021775402NA</v>
      </c>
      <c r="B4715" s="210" t="s">
        <v>19809</v>
      </c>
      <c r="C4715" s="211" t="s">
        <v>3106</v>
      </c>
      <c r="D4715" s="211" t="s">
        <v>18635</v>
      </c>
      <c r="E4715" s="211" t="s">
        <v>18636</v>
      </c>
      <c r="F4715" s="211" t="s">
        <v>18637</v>
      </c>
      <c r="G4715" s="211" t="s">
        <v>18638</v>
      </c>
      <c r="H4715" s="212" t="s">
        <v>18639</v>
      </c>
      <c r="I4715" s="213" t="s">
        <v>19810</v>
      </c>
      <c r="J4715" s="201" t="str">
        <f t="shared" si="147"/>
        <v>0965</v>
      </c>
      <c r="K4715" s="209" t="s">
        <v>18640</v>
      </c>
      <c r="L4715" s="209"/>
      <c r="M4715" s="214"/>
      <c r="N4715" s="209" t="s">
        <v>18777</v>
      </c>
      <c r="O4715" s="215" t="s">
        <v>18778</v>
      </c>
      <c r="P4715" s="215" t="s">
        <v>18773</v>
      </c>
      <c r="Q4715" s="215" t="s">
        <v>18774</v>
      </c>
    </row>
    <row r="4716" spans="1:17" s="208" customFormat="1" ht="12">
      <c r="A4716" s="209" t="str">
        <f t="shared" si="146"/>
        <v>7N-00056031154378255</v>
      </c>
      <c r="B4716" s="210" t="s">
        <v>19809</v>
      </c>
      <c r="C4716" s="211" t="s">
        <v>18635</v>
      </c>
      <c r="D4716" s="211" t="s">
        <v>18635</v>
      </c>
      <c r="E4716" s="211" t="s">
        <v>14651</v>
      </c>
      <c r="F4716" s="211" t="s">
        <v>18637</v>
      </c>
      <c r="G4716" s="211" t="s">
        <v>18638</v>
      </c>
      <c r="H4716" s="212" t="s">
        <v>18639</v>
      </c>
      <c r="I4716" s="213" t="s">
        <v>19810</v>
      </c>
      <c r="J4716" s="201" t="str">
        <f t="shared" si="147"/>
        <v>0965</v>
      </c>
      <c r="K4716" s="209" t="s">
        <v>18640</v>
      </c>
      <c r="L4716" s="209"/>
      <c r="M4716" s="214"/>
      <c r="N4716" s="209" t="s">
        <v>18777</v>
      </c>
      <c r="O4716" s="215" t="s">
        <v>18778</v>
      </c>
      <c r="P4716" s="215" t="s">
        <v>18773</v>
      </c>
      <c r="Q4716" s="215" t="s">
        <v>18774</v>
      </c>
    </row>
    <row r="4717" spans="1:17" s="208" customFormat="1" ht="12">
      <c r="A4717" s="209" t="str">
        <f t="shared" si="146"/>
        <v>3804734011003344334</v>
      </c>
      <c r="B4717" s="210" t="s">
        <v>19811</v>
      </c>
      <c r="C4717" s="211" t="s">
        <v>167</v>
      </c>
      <c r="D4717" s="211" t="s">
        <v>167</v>
      </c>
      <c r="E4717" s="211" t="s">
        <v>166</v>
      </c>
      <c r="F4717" s="211" t="s">
        <v>166</v>
      </c>
      <c r="G4717" s="211" t="s">
        <v>2059</v>
      </c>
      <c r="H4717" s="212" t="s">
        <v>3109</v>
      </c>
      <c r="I4717" s="213" t="s">
        <v>168</v>
      </c>
      <c r="J4717" s="201" t="str">
        <f t="shared" si="147"/>
        <v>0966</v>
      </c>
      <c r="K4717" s="209" t="s">
        <v>18645</v>
      </c>
      <c r="L4717" s="209"/>
      <c r="M4717" s="214"/>
      <c r="N4717" s="209" t="s">
        <v>18765</v>
      </c>
      <c r="O4717" s="215" t="s">
        <v>18766</v>
      </c>
      <c r="P4717" s="215" t="s">
        <v>18767</v>
      </c>
      <c r="Q4717" s="215" t="s">
        <v>18768</v>
      </c>
    </row>
    <row r="4718" spans="1:17" s="208" customFormat="1" ht="12">
      <c r="A4718" s="209" t="str">
        <f t="shared" si="146"/>
        <v>3804734021003344334</v>
      </c>
      <c r="B4718" s="210" t="s">
        <v>19811</v>
      </c>
      <c r="C4718" s="211" t="s">
        <v>167</v>
      </c>
      <c r="D4718" s="211" t="s">
        <v>167</v>
      </c>
      <c r="E4718" s="211" t="s">
        <v>18646</v>
      </c>
      <c r="F4718" s="211" t="s">
        <v>166</v>
      </c>
      <c r="G4718" s="211" t="s">
        <v>2059</v>
      </c>
      <c r="H4718" s="212" t="s">
        <v>3109</v>
      </c>
      <c r="I4718" s="213" t="s">
        <v>168</v>
      </c>
      <c r="J4718" s="201" t="str">
        <f t="shared" si="147"/>
        <v>0966</v>
      </c>
      <c r="K4718" s="209" t="s">
        <v>18645</v>
      </c>
      <c r="L4718" s="209"/>
      <c r="M4718" s="214"/>
      <c r="N4718" s="209" t="s">
        <v>18765</v>
      </c>
      <c r="O4718" s="215" t="s">
        <v>18766</v>
      </c>
      <c r="P4718" s="215" t="s">
        <v>18767</v>
      </c>
      <c r="Q4718" s="215" t="s">
        <v>18768</v>
      </c>
    </row>
    <row r="4719" spans="1:17" s="208" customFormat="1" ht="12">
      <c r="A4719" s="209" t="str">
        <f t="shared" si="146"/>
        <v>3804734031003344334</v>
      </c>
      <c r="B4719" s="210" t="s">
        <v>19811</v>
      </c>
      <c r="C4719" s="136" t="s">
        <v>167</v>
      </c>
      <c r="D4719" s="137" t="s">
        <v>167</v>
      </c>
      <c r="E4719" s="137" t="s">
        <v>19812</v>
      </c>
      <c r="F4719" s="137" t="s">
        <v>166</v>
      </c>
      <c r="G4719" s="211" t="s">
        <v>2059</v>
      </c>
      <c r="H4719" s="142" t="s">
        <v>168</v>
      </c>
      <c r="I4719" s="213" t="s">
        <v>168</v>
      </c>
      <c r="J4719" s="201" t="str">
        <f t="shared" si="147"/>
        <v>0966</v>
      </c>
      <c r="K4719" s="232" t="s">
        <v>19813</v>
      </c>
      <c r="L4719" s="232" t="s">
        <v>13916</v>
      </c>
      <c r="M4719" s="214">
        <v>44475</v>
      </c>
      <c r="N4719" s="209" t="s">
        <v>18765</v>
      </c>
      <c r="O4719" s="215" t="s">
        <v>18766</v>
      </c>
      <c r="P4719" s="215" t="s">
        <v>18767</v>
      </c>
      <c r="Q4719" s="215" t="s">
        <v>18768</v>
      </c>
    </row>
    <row r="4720" spans="1:17" s="208" customFormat="1" ht="12">
      <c r="A4720" s="209" t="str">
        <f t="shared" si="146"/>
        <v>##1003344334</v>
      </c>
      <c r="B4720" s="210" t="s">
        <v>19811</v>
      </c>
      <c r="C4720" s="211" t="s">
        <v>167</v>
      </c>
      <c r="D4720" s="211" t="s">
        <v>167</v>
      </c>
      <c r="E4720" s="211" t="s">
        <v>3649</v>
      </c>
      <c r="F4720" s="211" t="s">
        <v>166</v>
      </c>
      <c r="G4720" s="211" t="s">
        <v>2059</v>
      </c>
      <c r="H4720" s="212" t="s">
        <v>3109</v>
      </c>
      <c r="I4720" s="213" t="s">
        <v>168</v>
      </c>
      <c r="J4720" s="201" t="str">
        <f t="shared" si="147"/>
        <v>0966</v>
      </c>
      <c r="K4720" s="209" t="s">
        <v>18645</v>
      </c>
      <c r="L4720" s="209"/>
      <c r="M4720" s="214"/>
      <c r="N4720" s="209" t="s">
        <v>18765</v>
      </c>
      <c r="O4720" s="215" t="s">
        <v>18766</v>
      </c>
      <c r="P4720" s="215" t="s">
        <v>18767</v>
      </c>
      <c r="Q4720" s="215" t="s">
        <v>18768</v>
      </c>
    </row>
    <row r="4721" spans="1:20" ht="12">
      <c r="A4721" s="209" t="str">
        <f t="shared" si="146"/>
        <v>3866253011003340639</v>
      </c>
      <c r="B4721" s="210" t="s">
        <v>19814</v>
      </c>
      <c r="C4721" s="211" t="s">
        <v>1584</v>
      </c>
      <c r="D4721" s="211" t="s">
        <v>1584</v>
      </c>
      <c r="E4721" s="211" t="s">
        <v>1583</v>
      </c>
      <c r="F4721" s="211" t="s">
        <v>1583</v>
      </c>
      <c r="G4721" s="211" t="s">
        <v>3036</v>
      </c>
      <c r="H4721" s="212" t="s">
        <v>2583</v>
      </c>
      <c r="I4721" s="213" t="s">
        <v>19815</v>
      </c>
      <c r="J4721" s="201" t="str">
        <f t="shared" si="147"/>
        <v>0967</v>
      </c>
      <c r="K4721" s="209" t="s">
        <v>15312</v>
      </c>
      <c r="L4721" s="209" t="s">
        <v>13094</v>
      </c>
      <c r="M4721" s="214">
        <v>44084</v>
      </c>
      <c r="N4721" s="209" t="s">
        <v>18866</v>
      </c>
      <c r="O4721" s="215" t="s">
        <v>18867</v>
      </c>
      <c r="P4721" s="215" t="s">
        <v>18868</v>
      </c>
      <c r="Q4721" s="215" t="s">
        <v>18869</v>
      </c>
      <c r="S4721" s="208"/>
    </row>
    <row r="4722" spans="1:20" ht="12">
      <c r="A4722" s="209" t="str">
        <f t="shared" si="146"/>
        <v>3886350011013085083</v>
      </c>
      <c r="B4722" s="210" t="s">
        <v>19816</v>
      </c>
      <c r="C4722" s="211" t="s">
        <v>1535</v>
      </c>
      <c r="D4722" s="211" t="s">
        <v>1535</v>
      </c>
      <c r="E4722" s="211" t="s">
        <v>1534</v>
      </c>
      <c r="F4722" s="211" t="s">
        <v>1534</v>
      </c>
      <c r="G4722" s="211" t="s">
        <v>3043</v>
      </c>
      <c r="H4722" s="212" t="s">
        <v>2709</v>
      </c>
      <c r="I4722" s="213" t="s">
        <v>1536</v>
      </c>
      <c r="J4722" s="201" t="str">
        <f t="shared" si="147"/>
        <v>0968</v>
      </c>
      <c r="K4722" s="209" t="s">
        <v>15312</v>
      </c>
      <c r="L4722" s="209" t="s">
        <v>13094</v>
      </c>
      <c r="M4722" s="214">
        <v>44084</v>
      </c>
      <c r="N4722" s="209" t="s">
        <v>18777</v>
      </c>
      <c r="O4722" s="215" t="s">
        <v>18778</v>
      </c>
      <c r="P4722" s="215" t="s">
        <v>18812</v>
      </c>
      <c r="Q4722" s="215" t="s">
        <v>18813</v>
      </c>
      <c r="S4722" s="208"/>
    </row>
    <row r="4723" spans="1:20" ht="12">
      <c r="A4723" s="209" t="str">
        <f t="shared" si="146"/>
        <v>3954869011346729159</v>
      </c>
      <c r="B4723" s="210" t="s">
        <v>19817</v>
      </c>
      <c r="C4723" s="211" t="s">
        <v>1513</v>
      </c>
      <c r="D4723" s="211" t="s">
        <v>1513</v>
      </c>
      <c r="E4723" s="211" t="s">
        <v>1512</v>
      </c>
      <c r="F4723" s="211" t="s">
        <v>1512</v>
      </c>
      <c r="G4723" s="211" t="s">
        <v>3000</v>
      </c>
      <c r="H4723" s="212" t="s">
        <v>18648</v>
      </c>
      <c r="I4723" s="213" t="s">
        <v>1514</v>
      </c>
      <c r="J4723" s="201" t="str">
        <f t="shared" si="147"/>
        <v>0969</v>
      </c>
      <c r="K4723" s="209" t="s">
        <v>15405</v>
      </c>
      <c r="L4723" s="209" t="s">
        <v>13094</v>
      </c>
      <c r="M4723" s="214">
        <v>44084</v>
      </c>
      <c r="N4723" s="209" t="s">
        <v>18765</v>
      </c>
      <c r="O4723" s="215" t="s">
        <v>18766</v>
      </c>
      <c r="P4723" s="215" t="s">
        <v>18767</v>
      </c>
      <c r="Q4723" s="215" t="s">
        <v>18768</v>
      </c>
      <c r="S4723" s="208"/>
    </row>
    <row r="4724" spans="1:20" ht="12">
      <c r="A4724" s="209" t="str">
        <f t="shared" si="146"/>
        <v>3954869021346729159</v>
      </c>
      <c r="B4724" s="210" t="s">
        <v>19817</v>
      </c>
      <c r="C4724" s="211" t="s">
        <v>1513</v>
      </c>
      <c r="D4724" s="211" t="s">
        <v>1513</v>
      </c>
      <c r="E4724" s="211" t="s">
        <v>18647</v>
      </c>
      <c r="F4724" s="211" t="s">
        <v>1512</v>
      </c>
      <c r="G4724" s="211" t="s">
        <v>3000</v>
      </c>
      <c r="H4724" s="212" t="s">
        <v>18648</v>
      </c>
      <c r="I4724" s="213" t="s">
        <v>1514</v>
      </c>
      <c r="J4724" s="201" t="str">
        <f t="shared" si="147"/>
        <v>0969</v>
      </c>
      <c r="K4724" s="209" t="s">
        <v>15405</v>
      </c>
      <c r="L4724" s="209" t="s">
        <v>13094</v>
      </c>
      <c r="M4724" s="214">
        <v>44084</v>
      </c>
      <c r="N4724" s="209" t="s">
        <v>18765</v>
      </c>
      <c r="O4724" s="215" t="s">
        <v>18766</v>
      </c>
      <c r="P4724" s="215" t="s">
        <v>18767</v>
      </c>
      <c r="Q4724" s="215" t="s">
        <v>18768</v>
      </c>
      <c r="S4724" s="208"/>
    </row>
    <row r="4725" spans="1:20" ht="15">
      <c r="A4725" s="216" t="str">
        <f t="shared" si="146"/>
        <v>##1346729159</v>
      </c>
      <c r="B4725" s="217" t="s">
        <v>19817</v>
      </c>
      <c r="C4725" s="218" t="s">
        <v>1513</v>
      </c>
      <c r="D4725" s="218" t="s">
        <v>1513</v>
      </c>
      <c r="E4725" s="227" t="s">
        <v>3649</v>
      </c>
      <c r="F4725" s="218" t="s">
        <v>1512</v>
      </c>
      <c r="G4725" s="218" t="s">
        <v>3000</v>
      </c>
      <c r="H4725" s="219" t="s">
        <v>18648</v>
      </c>
      <c r="I4725" s="220" t="s">
        <v>1514</v>
      </c>
      <c r="J4725" s="201" t="str">
        <f t="shared" si="147"/>
        <v>0969</v>
      </c>
      <c r="K4725" s="216" t="s">
        <v>23203</v>
      </c>
      <c r="L4725" s="228" t="s">
        <v>23204</v>
      </c>
      <c r="M4725" s="229">
        <v>44813</v>
      </c>
      <c r="N4725" s="216" t="s">
        <v>18765</v>
      </c>
      <c r="O4725" s="222" t="s">
        <v>18766</v>
      </c>
      <c r="P4725" s="222" t="s">
        <v>18767</v>
      </c>
      <c r="Q4725" s="222" t="s">
        <v>18768</v>
      </c>
      <c r="R4725" s="223"/>
      <c r="S4725" s="230"/>
      <c r="T4725" s="223"/>
    </row>
    <row r="4726" spans="1:20" ht="12">
      <c r="A4726" s="209" t="str">
        <f t="shared" si="146"/>
        <v>3915761011114435260</v>
      </c>
      <c r="B4726" s="210" t="s">
        <v>19818</v>
      </c>
      <c r="C4726" s="211" t="s">
        <v>1520</v>
      </c>
      <c r="D4726" s="211" t="s">
        <v>1520</v>
      </c>
      <c r="E4726" s="211" t="s">
        <v>18650</v>
      </c>
      <c r="F4726" s="211" t="s">
        <v>1519</v>
      </c>
      <c r="G4726" s="211" t="s">
        <v>2315</v>
      </c>
      <c r="H4726" s="212" t="s">
        <v>18649</v>
      </c>
      <c r="I4726" s="213" t="s">
        <v>1521</v>
      </c>
      <c r="J4726" s="201" t="str">
        <f t="shared" si="147"/>
        <v>0970</v>
      </c>
      <c r="K4726" s="209" t="s">
        <v>15405</v>
      </c>
      <c r="L4726" s="209" t="s">
        <v>13094</v>
      </c>
      <c r="M4726" s="214">
        <v>44084</v>
      </c>
      <c r="N4726" s="209" t="s">
        <v>18765</v>
      </c>
      <c r="O4726" s="215" t="s">
        <v>18766</v>
      </c>
      <c r="P4726" s="215" t="s">
        <v>18835</v>
      </c>
      <c r="Q4726" s="215" t="s">
        <v>18836</v>
      </c>
      <c r="S4726" s="208"/>
    </row>
    <row r="4727" spans="1:20" ht="12">
      <c r="A4727" s="209" t="str">
        <f t="shared" si="146"/>
        <v>3915761021114435260</v>
      </c>
      <c r="B4727" s="210" t="s">
        <v>19818</v>
      </c>
      <c r="C4727" s="211" t="s">
        <v>1520</v>
      </c>
      <c r="D4727" s="211" t="s">
        <v>1520</v>
      </c>
      <c r="E4727" s="211" t="s">
        <v>18651</v>
      </c>
      <c r="F4727" s="211" t="s">
        <v>1519</v>
      </c>
      <c r="G4727" s="211" t="s">
        <v>2315</v>
      </c>
      <c r="H4727" s="212" t="s">
        <v>18649</v>
      </c>
      <c r="I4727" s="213" t="s">
        <v>1521</v>
      </c>
      <c r="J4727" s="201" t="str">
        <f t="shared" si="147"/>
        <v>0970</v>
      </c>
      <c r="K4727" s="209" t="s">
        <v>15405</v>
      </c>
      <c r="L4727" s="209" t="s">
        <v>13094</v>
      </c>
      <c r="M4727" s="214">
        <v>44084</v>
      </c>
      <c r="N4727" s="209" t="s">
        <v>18765</v>
      </c>
      <c r="O4727" s="215" t="s">
        <v>18766</v>
      </c>
      <c r="P4727" s="215" t="s">
        <v>18835</v>
      </c>
      <c r="Q4727" s="215" t="s">
        <v>18836</v>
      </c>
      <c r="S4727" s="208"/>
    </row>
    <row r="4728" spans="1:20" ht="12">
      <c r="A4728" s="209" t="str">
        <f t="shared" si="146"/>
        <v>3915761041114435260</v>
      </c>
      <c r="B4728" s="210" t="s">
        <v>19818</v>
      </c>
      <c r="C4728" s="211" t="s">
        <v>1520</v>
      </c>
      <c r="D4728" s="211" t="s">
        <v>1520</v>
      </c>
      <c r="E4728" s="211" t="s">
        <v>1519</v>
      </c>
      <c r="F4728" s="211" t="s">
        <v>1519</v>
      </c>
      <c r="G4728" s="211" t="s">
        <v>2315</v>
      </c>
      <c r="H4728" s="212" t="s">
        <v>18649</v>
      </c>
      <c r="I4728" s="213" t="s">
        <v>1521</v>
      </c>
      <c r="J4728" s="201" t="str">
        <f t="shared" si="147"/>
        <v>0970</v>
      </c>
      <c r="K4728" s="209" t="s">
        <v>19819</v>
      </c>
      <c r="L4728" s="209" t="s">
        <v>13916</v>
      </c>
      <c r="M4728" s="214">
        <v>44098</v>
      </c>
      <c r="N4728" s="209" t="s">
        <v>18765</v>
      </c>
      <c r="O4728" s="215" t="s">
        <v>18766</v>
      </c>
      <c r="P4728" s="215" t="s">
        <v>18835</v>
      </c>
      <c r="Q4728" s="215" t="s">
        <v>18836</v>
      </c>
      <c r="S4728" s="208"/>
    </row>
    <row r="4729" spans="1:20" ht="12">
      <c r="A4729" s="209" t="str">
        <f t="shared" si="146"/>
        <v>3915761051114435260</v>
      </c>
      <c r="B4729" s="210" t="s">
        <v>19818</v>
      </c>
      <c r="C4729" s="211" t="s">
        <v>1520</v>
      </c>
      <c r="D4729" s="211" t="s">
        <v>1520</v>
      </c>
      <c r="E4729" s="211" t="s">
        <v>18652</v>
      </c>
      <c r="F4729" s="211" t="s">
        <v>1519</v>
      </c>
      <c r="G4729" s="211" t="s">
        <v>2315</v>
      </c>
      <c r="H4729" s="212" t="s">
        <v>18649</v>
      </c>
      <c r="I4729" s="213" t="s">
        <v>1521</v>
      </c>
      <c r="J4729" s="201" t="str">
        <f t="shared" si="147"/>
        <v>0970</v>
      </c>
      <c r="K4729" s="209" t="s">
        <v>15405</v>
      </c>
      <c r="L4729" s="209" t="s">
        <v>13094</v>
      </c>
      <c r="M4729" s="214">
        <v>44084</v>
      </c>
      <c r="N4729" s="209" t="s">
        <v>18765</v>
      </c>
      <c r="O4729" s="215" t="s">
        <v>18766</v>
      </c>
      <c r="P4729" s="215" t="s">
        <v>18835</v>
      </c>
      <c r="Q4729" s="215" t="s">
        <v>18836</v>
      </c>
      <c r="S4729" s="208"/>
    </row>
    <row r="4730" spans="1:20" ht="12">
      <c r="A4730" s="209" t="str">
        <f t="shared" si="146"/>
        <v>3915761061114435260</v>
      </c>
      <c r="B4730" s="210" t="s">
        <v>19818</v>
      </c>
      <c r="C4730" s="211" t="s">
        <v>1520</v>
      </c>
      <c r="D4730" s="211" t="s">
        <v>1520</v>
      </c>
      <c r="E4730" s="211" t="s">
        <v>18653</v>
      </c>
      <c r="F4730" s="211" t="s">
        <v>1519</v>
      </c>
      <c r="G4730" s="211" t="s">
        <v>2315</v>
      </c>
      <c r="H4730" s="212" t="s">
        <v>18649</v>
      </c>
      <c r="I4730" s="213" t="s">
        <v>1521</v>
      </c>
      <c r="J4730" s="201" t="str">
        <f t="shared" si="147"/>
        <v>0970</v>
      </c>
      <c r="K4730" s="209" t="s">
        <v>15405</v>
      </c>
      <c r="L4730" s="209" t="s">
        <v>13094</v>
      </c>
      <c r="M4730" s="214">
        <v>44084</v>
      </c>
      <c r="N4730" s="209" t="s">
        <v>18765</v>
      </c>
      <c r="O4730" s="215" t="s">
        <v>18766</v>
      </c>
      <c r="P4730" s="215" t="s">
        <v>18835</v>
      </c>
      <c r="Q4730" s="215" t="s">
        <v>18836</v>
      </c>
      <c r="S4730" s="208"/>
    </row>
    <row r="4731" spans="1:20" ht="12">
      <c r="A4731" s="209" t="str">
        <f t="shared" si="146"/>
        <v>3912644011740791748</v>
      </c>
      <c r="B4731" s="210" t="s">
        <v>19820</v>
      </c>
      <c r="C4731" s="211" t="s">
        <v>1561</v>
      </c>
      <c r="D4731" s="211" t="s">
        <v>1561</v>
      </c>
      <c r="E4731" s="211" t="s">
        <v>1560</v>
      </c>
      <c r="F4731" s="211" t="s">
        <v>1560</v>
      </c>
      <c r="G4731" s="211" t="s">
        <v>3265</v>
      </c>
      <c r="H4731" s="212" t="s">
        <v>2850</v>
      </c>
      <c r="I4731" s="213" t="s">
        <v>1562</v>
      </c>
      <c r="J4731" s="201" t="str">
        <f t="shared" si="147"/>
        <v>0973</v>
      </c>
      <c r="K4731" s="209" t="s">
        <v>18654</v>
      </c>
      <c r="L4731" s="209" t="s">
        <v>13094</v>
      </c>
      <c r="M4731" s="214">
        <v>44084</v>
      </c>
      <c r="N4731" s="209" t="s">
        <v>18884</v>
      </c>
      <c r="O4731" s="215" t="s">
        <v>18885</v>
      </c>
      <c r="P4731" s="215" t="s">
        <v>18886</v>
      </c>
      <c r="Q4731" s="215" t="s">
        <v>18887</v>
      </c>
      <c r="S4731" s="208"/>
    </row>
    <row r="4732" spans="1:20" ht="12">
      <c r="A4732" s="209" t="str">
        <f t="shared" si="146"/>
        <v>3997611011790252674</v>
      </c>
      <c r="B4732" s="210" t="s">
        <v>19821</v>
      </c>
      <c r="C4732" s="211" t="s">
        <v>1552</v>
      </c>
      <c r="D4732" s="211" t="s">
        <v>1552</v>
      </c>
      <c r="E4732" s="211" t="s">
        <v>1551</v>
      </c>
      <c r="F4732" s="211" t="s">
        <v>1551</v>
      </c>
      <c r="G4732" s="211" t="s">
        <v>18655</v>
      </c>
      <c r="H4732" s="212" t="s">
        <v>18656</v>
      </c>
      <c r="I4732" s="213" t="s">
        <v>19822</v>
      </c>
      <c r="J4732" s="201" t="str">
        <f t="shared" si="147"/>
        <v>0989</v>
      </c>
      <c r="K4732" s="209" t="s">
        <v>15312</v>
      </c>
      <c r="L4732" s="209" t="s">
        <v>13916</v>
      </c>
      <c r="M4732" s="214">
        <v>44098</v>
      </c>
      <c r="N4732" s="209" t="s">
        <v>18884</v>
      </c>
      <c r="O4732" s="215" t="s">
        <v>18885</v>
      </c>
      <c r="P4732" s="215" t="s">
        <v>18886</v>
      </c>
      <c r="Q4732" s="215" t="s">
        <v>18887</v>
      </c>
      <c r="S4732" s="208"/>
    </row>
    <row r="4733" spans="1:20" ht="12">
      <c r="A4733" s="209" t="str">
        <f t="shared" si="146"/>
        <v>3952707011427506385</v>
      </c>
      <c r="B4733" s="210" t="s">
        <v>19823</v>
      </c>
      <c r="C4733" s="211" t="s">
        <v>1576</v>
      </c>
      <c r="D4733" s="211" t="s">
        <v>1576</v>
      </c>
      <c r="E4733" s="211" t="s">
        <v>1575</v>
      </c>
      <c r="F4733" s="211" t="s">
        <v>1575</v>
      </c>
      <c r="G4733" s="211" t="s">
        <v>3027</v>
      </c>
      <c r="H4733" s="212" t="s">
        <v>18657</v>
      </c>
      <c r="I4733" s="213" t="s">
        <v>19824</v>
      </c>
      <c r="J4733" s="201" t="str">
        <f t="shared" si="147"/>
        <v>0990</v>
      </c>
      <c r="K4733" s="209" t="s">
        <v>18658</v>
      </c>
      <c r="L4733" s="209" t="s">
        <v>13916</v>
      </c>
      <c r="M4733" s="214">
        <v>44098</v>
      </c>
      <c r="N4733" s="209" t="s">
        <v>18866</v>
      </c>
      <c r="O4733" s="215" t="s">
        <v>18867</v>
      </c>
      <c r="P4733" s="215" t="s">
        <v>18868</v>
      </c>
      <c r="Q4733" s="215" t="s">
        <v>18869</v>
      </c>
      <c r="S4733" s="208"/>
    </row>
    <row r="4734" spans="1:20" ht="12">
      <c r="A4734" s="209" t="str">
        <f t="shared" si="146"/>
        <v>3985681011285699835</v>
      </c>
      <c r="B4734" s="210" t="s">
        <v>19825</v>
      </c>
      <c r="C4734" s="211" t="s">
        <v>1524</v>
      </c>
      <c r="D4734" s="211" t="s">
        <v>1524</v>
      </c>
      <c r="E4734" s="211" t="s">
        <v>1523</v>
      </c>
      <c r="F4734" s="211" t="s">
        <v>1523</v>
      </c>
      <c r="G4734" s="211" t="s">
        <v>3062</v>
      </c>
      <c r="H4734" s="212" t="s">
        <v>2809</v>
      </c>
      <c r="I4734" s="213" t="s">
        <v>19826</v>
      </c>
      <c r="J4734" s="201" t="str">
        <f t="shared" si="147"/>
        <v>0993</v>
      </c>
      <c r="K4734" s="209" t="s">
        <v>15312</v>
      </c>
      <c r="L4734" s="209" t="s">
        <v>13916</v>
      </c>
      <c r="M4734" s="214">
        <v>44098</v>
      </c>
      <c r="N4734" s="209" t="s">
        <v>18765</v>
      </c>
      <c r="O4734" s="215" t="s">
        <v>18766</v>
      </c>
      <c r="P4734" s="215" t="s">
        <v>18767</v>
      </c>
      <c r="Q4734" s="215" t="s">
        <v>18768</v>
      </c>
      <c r="S4734" s="208"/>
    </row>
    <row r="4735" spans="1:20" ht="12">
      <c r="A4735" s="209" t="str">
        <f t="shared" si="146"/>
        <v>3985681021285699835</v>
      </c>
      <c r="B4735" s="210" t="s">
        <v>19825</v>
      </c>
      <c r="C4735" s="211" t="s">
        <v>1524</v>
      </c>
      <c r="D4735" s="211" t="s">
        <v>1524</v>
      </c>
      <c r="E4735" s="211" t="s">
        <v>18659</v>
      </c>
      <c r="F4735" s="211" t="s">
        <v>1523</v>
      </c>
      <c r="G4735" s="211" t="s">
        <v>3062</v>
      </c>
      <c r="H4735" s="212" t="s">
        <v>2809</v>
      </c>
      <c r="I4735" s="213" t="s">
        <v>19826</v>
      </c>
      <c r="J4735" s="201" t="str">
        <f t="shared" si="147"/>
        <v>0993</v>
      </c>
      <c r="K4735" s="209" t="s">
        <v>15312</v>
      </c>
      <c r="L4735" s="209" t="s">
        <v>13916</v>
      </c>
      <c r="M4735" s="214">
        <v>44098</v>
      </c>
      <c r="N4735" s="209" t="s">
        <v>18765</v>
      </c>
      <c r="O4735" s="215" t="s">
        <v>18766</v>
      </c>
      <c r="P4735" s="215" t="s">
        <v>18767</v>
      </c>
      <c r="Q4735" s="215" t="s">
        <v>18768</v>
      </c>
      <c r="S4735" s="208"/>
    </row>
    <row r="4736" spans="1:20" ht="12">
      <c r="A4736" s="209" t="str">
        <f t="shared" si="146"/>
        <v>##1285699835</v>
      </c>
      <c r="B4736" s="224" t="s">
        <v>19825</v>
      </c>
      <c r="C4736" s="211" t="s">
        <v>1524</v>
      </c>
      <c r="D4736" s="211" t="s">
        <v>1524</v>
      </c>
      <c r="E4736" s="211" t="s">
        <v>3649</v>
      </c>
      <c r="F4736" s="211" t="s">
        <v>1523</v>
      </c>
      <c r="G4736" s="211" t="s">
        <v>3062</v>
      </c>
      <c r="H4736" s="212" t="s">
        <v>4203</v>
      </c>
      <c r="I4736" s="265" t="s">
        <v>4203</v>
      </c>
      <c r="J4736" s="201" t="str">
        <f t="shared" si="147"/>
        <v>0993</v>
      </c>
      <c r="K4736" s="209" t="s">
        <v>4204</v>
      </c>
      <c r="L4736" s="209"/>
      <c r="M4736" s="214"/>
      <c r="N4736" s="209" t="e">
        <v>#N/A</v>
      </c>
      <c r="O4736" s="215" t="e">
        <v>#N/A</v>
      </c>
      <c r="P4736" s="215" t="e">
        <v>#N/A</v>
      </c>
      <c r="Q4736" s="215" t="e">
        <v>#N/A</v>
      </c>
      <c r="S4736" s="208"/>
    </row>
    <row r="4737" spans="1:20" ht="12">
      <c r="A4737" s="209" t="str">
        <f t="shared" si="146"/>
        <v>3988461011619476926</v>
      </c>
      <c r="B4737" s="210" t="s">
        <v>19827</v>
      </c>
      <c r="C4737" s="211" t="s">
        <v>1571</v>
      </c>
      <c r="D4737" s="211" t="s">
        <v>1571</v>
      </c>
      <c r="E4737" s="211" t="s">
        <v>1570</v>
      </c>
      <c r="F4737" s="211" t="s">
        <v>1570</v>
      </c>
      <c r="G4737" s="211" t="s">
        <v>2991</v>
      </c>
      <c r="H4737" s="212" t="s">
        <v>18660</v>
      </c>
      <c r="I4737" s="213" t="s">
        <v>19828</v>
      </c>
      <c r="J4737" s="201" t="str">
        <f t="shared" si="147"/>
        <v>0999</v>
      </c>
      <c r="K4737" s="209" t="s">
        <v>18661</v>
      </c>
      <c r="L4737" s="209" t="s">
        <v>13916</v>
      </c>
      <c r="M4737" s="214">
        <v>44098</v>
      </c>
      <c r="N4737" s="209" t="s">
        <v>18866</v>
      </c>
      <c r="O4737" s="215" t="s">
        <v>18867</v>
      </c>
      <c r="P4737" s="215" t="s">
        <v>18868</v>
      </c>
      <c r="Q4737" s="215" t="s">
        <v>18869</v>
      </c>
      <c r="S4737" s="208"/>
    </row>
    <row r="4738" spans="1:20" ht="12">
      <c r="A4738" s="209" t="str">
        <f t="shared" si="146"/>
        <v>3780819011669821161</v>
      </c>
      <c r="B4738" s="277" t="s">
        <v>18662</v>
      </c>
      <c r="C4738" s="211" t="s">
        <v>2459</v>
      </c>
      <c r="D4738" s="211" t="s">
        <v>2459</v>
      </c>
      <c r="E4738" s="211" t="s">
        <v>2458</v>
      </c>
      <c r="F4738" s="211" t="s">
        <v>2458</v>
      </c>
      <c r="G4738" s="211" t="s">
        <v>18663</v>
      </c>
      <c r="H4738" s="212" t="s">
        <v>18664</v>
      </c>
      <c r="I4738" s="213" t="s">
        <v>19829</v>
      </c>
      <c r="J4738" s="201" t="str">
        <f t="shared" si="147"/>
        <v>1000</v>
      </c>
      <c r="K4738" s="209" t="s">
        <v>18665</v>
      </c>
      <c r="L4738" s="209" t="s">
        <v>13094</v>
      </c>
      <c r="M4738" s="214">
        <v>44098</v>
      </c>
      <c r="N4738" s="209" t="s">
        <v>18884</v>
      </c>
      <c r="O4738" s="215" t="s">
        <v>18885</v>
      </c>
      <c r="P4738" s="215" t="s">
        <v>18886</v>
      </c>
      <c r="Q4738" s="215" t="s">
        <v>18887</v>
      </c>
      <c r="S4738" s="208"/>
    </row>
    <row r="4739" spans="1:20" ht="12">
      <c r="A4739" s="209" t="str">
        <f t="shared" ref="A4739:A4755" si="148">E4739&amp;C4739</f>
        <v>3793473011750655833</v>
      </c>
      <c r="B4739" s="277" t="s">
        <v>18666</v>
      </c>
      <c r="C4739" s="211" t="s">
        <v>1484</v>
      </c>
      <c r="D4739" s="211" t="s">
        <v>1484</v>
      </c>
      <c r="E4739" s="211" t="s">
        <v>1483</v>
      </c>
      <c r="F4739" s="211" t="s">
        <v>1483</v>
      </c>
      <c r="G4739" s="211" t="s">
        <v>18667</v>
      </c>
      <c r="H4739" s="212" t="s">
        <v>18668</v>
      </c>
      <c r="I4739" s="213" t="s">
        <v>19830</v>
      </c>
      <c r="J4739" s="201" t="str">
        <f t="shared" ref="J4739:J4802" si="149">B4739</f>
        <v>1001</v>
      </c>
      <c r="K4739" s="209" t="s">
        <v>18669</v>
      </c>
      <c r="L4739" s="209" t="s">
        <v>13094</v>
      </c>
      <c r="M4739" s="214">
        <v>44098</v>
      </c>
      <c r="N4739" s="209" t="s">
        <v>18905</v>
      </c>
      <c r="O4739" s="215" t="s">
        <v>18906</v>
      </c>
      <c r="P4739" s="215" t="s">
        <v>18812</v>
      </c>
      <c r="Q4739" s="215" t="s">
        <v>18813</v>
      </c>
      <c r="S4739" s="208"/>
    </row>
    <row r="4740" spans="1:20" ht="12">
      <c r="A4740" s="209" t="str">
        <f t="shared" si="148"/>
        <v>3820912011144756578</v>
      </c>
      <c r="B4740" s="277" t="s">
        <v>18670</v>
      </c>
      <c r="C4740" s="211" t="s">
        <v>1507</v>
      </c>
      <c r="D4740" s="211" t="s">
        <v>1507</v>
      </c>
      <c r="E4740" s="211" t="s">
        <v>1506</v>
      </c>
      <c r="F4740" s="211" t="s">
        <v>1506</v>
      </c>
      <c r="G4740" s="211" t="s">
        <v>2039</v>
      </c>
      <c r="H4740" s="212" t="s">
        <v>18671</v>
      </c>
      <c r="I4740" s="213" t="s">
        <v>19831</v>
      </c>
      <c r="J4740" s="201" t="str">
        <f t="shared" si="149"/>
        <v>1002</v>
      </c>
      <c r="K4740" s="209" t="s">
        <v>18672</v>
      </c>
      <c r="L4740" s="209" t="s">
        <v>13094</v>
      </c>
      <c r="M4740" s="214">
        <v>44098</v>
      </c>
      <c r="N4740" s="209" t="s">
        <v>18866</v>
      </c>
      <c r="O4740" s="215" t="s">
        <v>18867</v>
      </c>
      <c r="P4740" s="215" t="s">
        <v>18868</v>
      </c>
      <c r="Q4740" s="215" t="s">
        <v>18869</v>
      </c>
      <c r="S4740" s="208"/>
    </row>
    <row r="4741" spans="1:20" ht="12">
      <c r="A4741" s="209" t="str">
        <f t="shared" si="148"/>
        <v>4071284011962973966</v>
      </c>
      <c r="B4741" s="277" t="s">
        <v>19832</v>
      </c>
      <c r="C4741" s="136" t="s">
        <v>2989</v>
      </c>
      <c r="D4741" s="136" t="s">
        <v>2989</v>
      </c>
      <c r="E4741" s="137" t="s">
        <v>2988</v>
      </c>
      <c r="F4741" s="137" t="s">
        <v>2988</v>
      </c>
      <c r="G4741" s="211" t="s">
        <v>2990</v>
      </c>
      <c r="H4741" s="142" t="s">
        <v>19833</v>
      </c>
      <c r="I4741" s="213" t="s">
        <v>19833</v>
      </c>
      <c r="J4741" s="201" t="str">
        <f t="shared" si="149"/>
        <v>1003</v>
      </c>
      <c r="K4741" s="232" t="s">
        <v>19834</v>
      </c>
      <c r="L4741" s="232" t="s">
        <v>13916</v>
      </c>
      <c r="M4741" s="214">
        <v>44475</v>
      </c>
      <c r="N4741" s="209" t="s">
        <v>18765</v>
      </c>
      <c r="O4741" s="209" t="s">
        <v>18766</v>
      </c>
      <c r="P4741" s="209" t="s">
        <v>18767</v>
      </c>
      <c r="Q4741" s="209" t="s">
        <v>18768</v>
      </c>
      <c r="S4741" s="208"/>
    </row>
    <row r="4742" spans="1:20" ht="12">
      <c r="A4742" s="209" t="str">
        <f t="shared" si="148"/>
        <v>4222366011649781915</v>
      </c>
      <c r="B4742" s="277" t="s">
        <v>19835</v>
      </c>
      <c r="C4742" s="138" t="s">
        <v>19836</v>
      </c>
      <c r="D4742" s="138" t="s">
        <v>19836</v>
      </c>
      <c r="E4742" s="138" t="s">
        <v>19837</v>
      </c>
      <c r="F4742" s="138" t="s">
        <v>19837</v>
      </c>
      <c r="G4742" s="211" t="s">
        <v>19838</v>
      </c>
      <c r="H4742" s="139" t="s">
        <v>19839</v>
      </c>
      <c r="I4742" s="213" t="s">
        <v>19839</v>
      </c>
      <c r="J4742" s="201" t="str">
        <f t="shared" si="149"/>
        <v>1004</v>
      </c>
      <c r="K4742" s="232" t="s">
        <v>19840</v>
      </c>
      <c r="L4742" s="232" t="s">
        <v>15111</v>
      </c>
      <c r="M4742" s="214">
        <v>44587</v>
      </c>
      <c r="N4742" s="232" t="s">
        <v>18765</v>
      </c>
      <c r="O4742" s="232" t="s">
        <v>18766</v>
      </c>
      <c r="P4742" s="232" t="s">
        <v>18767</v>
      </c>
      <c r="Q4742" s="232" t="s">
        <v>18768</v>
      </c>
      <c r="S4742" s="257"/>
      <c r="T4742" s="257"/>
    </row>
    <row r="4743" spans="1:20" ht="12">
      <c r="A4743" s="209" t="str">
        <f t="shared" si="148"/>
        <v>4222366021649781915</v>
      </c>
      <c r="B4743" s="277" t="s">
        <v>19835</v>
      </c>
      <c r="C4743" s="138" t="s">
        <v>19836</v>
      </c>
      <c r="D4743" s="138" t="s">
        <v>19836</v>
      </c>
      <c r="E4743" s="138" t="s">
        <v>19841</v>
      </c>
      <c r="F4743" s="138" t="s">
        <v>19837</v>
      </c>
      <c r="G4743" s="211" t="s">
        <v>19838</v>
      </c>
      <c r="H4743" s="139" t="s">
        <v>19839</v>
      </c>
      <c r="I4743" s="213" t="s">
        <v>19839</v>
      </c>
      <c r="J4743" s="201" t="str">
        <f t="shared" si="149"/>
        <v>1004</v>
      </c>
      <c r="K4743" s="232" t="s">
        <v>19840</v>
      </c>
      <c r="L4743" s="232" t="s">
        <v>15111</v>
      </c>
      <c r="M4743" s="214">
        <v>44587</v>
      </c>
      <c r="N4743" s="232" t="s">
        <v>19778</v>
      </c>
      <c r="O4743" s="232" t="s">
        <v>19779</v>
      </c>
      <c r="P4743" s="232" t="s">
        <v>19780</v>
      </c>
      <c r="Q4743" s="232" t="s">
        <v>19781</v>
      </c>
      <c r="S4743" s="257"/>
      <c r="T4743" s="257"/>
    </row>
    <row r="4744" spans="1:20" ht="12">
      <c r="A4744" s="209" t="str">
        <f t="shared" si="148"/>
        <v>##1649781915</v>
      </c>
      <c r="B4744" s="277" t="s">
        <v>19835</v>
      </c>
      <c r="C4744" s="138" t="s">
        <v>19836</v>
      </c>
      <c r="D4744" s="138" t="s">
        <v>19836</v>
      </c>
      <c r="E4744" s="140" t="s">
        <v>3649</v>
      </c>
      <c r="F4744" s="138" t="s">
        <v>19837</v>
      </c>
      <c r="G4744" s="211" t="s">
        <v>19838</v>
      </c>
      <c r="H4744" s="139" t="s">
        <v>19839</v>
      </c>
      <c r="I4744" s="213" t="s">
        <v>19839</v>
      </c>
      <c r="J4744" s="201" t="str">
        <f t="shared" si="149"/>
        <v>1004</v>
      </c>
      <c r="K4744" s="232" t="s">
        <v>19840</v>
      </c>
      <c r="L4744" s="232" t="s">
        <v>15111</v>
      </c>
      <c r="M4744" s="214">
        <v>44587</v>
      </c>
      <c r="N4744" s="232" t="s">
        <v>18765</v>
      </c>
      <c r="O4744" s="232" t="s">
        <v>18766</v>
      </c>
      <c r="P4744" s="232" t="s">
        <v>18767</v>
      </c>
      <c r="Q4744" s="232" t="s">
        <v>18768</v>
      </c>
      <c r="S4744" s="257"/>
      <c r="T4744" s="257"/>
    </row>
    <row r="4745" spans="1:20" ht="12">
      <c r="A4745" s="209" t="str">
        <f t="shared" si="148"/>
        <v>4149627011942795133</v>
      </c>
      <c r="B4745" s="277" t="s">
        <v>19842</v>
      </c>
      <c r="C4745" s="136" t="s">
        <v>18704</v>
      </c>
      <c r="D4745" s="136" t="s">
        <v>18704</v>
      </c>
      <c r="E4745" s="137" t="s">
        <v>3538</v>
      </c>
      <c r="F4745" s="137" t="s">
        <v>3538</v>
      </c>
      <c r="G4745" s="211" t="s">
        <v>19843</v>
      </c>
      <c r="H4745" s="142" t="s">
        <v>19844</v>
      </c>
      <c r="I4745" s="213" t="s">
        <v>19844</v>
      </c>
      <c r="J4745" s="201" t="str">
        <f t="shared" si="149"/>
        <v>1005</v>
      </c>
      <c r="K4745" s="232" t="s">
        <v>19845</v>
      </c>
      <c r="L4745" s="232" t="s">
        <v>15111</v>
      </c>
      <c r="M4745" s="214">
        <v>44587</v>
      </c>
      <c r="N4745" s="232" t="s">
        <v>18765</v>
      </c>
      <c r="O4745" s="232" t="s">
        <v>18766</v>
      </c>
      <c r="P4745" s="232" t="s">
        <v>18767</v>
      </c>
      <c r="Q4745" s="232" t="s">
        <v>18768</v>
      </c>
      <c r="S4745" s="257"/>
      <c r="T4745" s="257"/>
    </row>
    <row r="4746" spans="1:20" ht="12">
      <c r="A4746" s="209" t="str">
        <f t="shared" si="148"/>
        <v>4092041011902366305</v>
      </c>
      <c r="B4746" s="277" t="s">
        <v>19846</v>
      </c>
      <c r="C4746" s="136" t="s">
        <v>2995</v>
      </c>
      <c r="D4746" s="136" t="s">
        <v>2995</v>
      </c>
      <c r="E4746" s="137" t="s">
        <v>2994</v>
      </c>
      <c r="F4746" s="137" t="s">
        <v>2994</v>
      </c>
      <c r="G4746" s="211" t="s">
        <v>2996</v>
      </c>
      <c r="H4746" s="142" t="s">
        <v>19847</v>
      </c>
      <c r="I4746" s="213" t="s">
        <v>19847</v>
      </c>
      <c r="J4746" s="201" t="str">
        <f t="shared" si="149"/>
        <v>1006</v>
      </c>
      <c r="K4746" s="232" t="s">
        <v>19848</v>
      </c>
      <c r="L4746" s="232" t="s">
        <v>15111</v>
      </c>
      <c r="M4746" s="214">
        <v>44587</v>
      </c>
      <c r="N4746" s="209" t="s">
        <v>18765</v>
      </c>
      <c r="O4746" s="209" t="s">
        <v>18766</v>
      </c>
      <c r="P4746" s="209" t="s">
        <v>18767</v>
      </c>
      <c r="Q4746" s="209" t="s">
        <v>18768</v>
      </c>
      <c r="S4746" s="257"/>
      <c r="T4746" s="257"/>
    </row>
    <row r="4747" spans="1:20" ht="12">
      <c r="A4747" s="209" t="str">
        <f t="shared" si="148"/>
        <v>4092041021902366305</v>
      </c>
      <c r="B4747" s="277" t="s">
        <v>19846</v>
      </c>
      <c r="C4747" s="136" t="s">
        <v>2995</v>
      </c>
      <c r="D4747" s="136" t="s">
        <v>2995</v>
      </c>
      <c r="E4747" s="137" t="s">
        <v>19849</v>
      </c>
      <c r="F4747" s="137" t="s">
        <v>2994</v>
      </c>
      <c r="G4747" s="211" t="s">
        <v>2996</v>
      </c>
      <c r="H4747" s="142" t="s">
        <v>19847</v>
      </c>
      <c r="I4747" s="213" t="s">
        <v>19847</v>
      </c>
      <c r="J4747" s="201" t="str">
        <f t="shared" si="149"/>
        <v>1006</v>
      </c>
      <c r="K4747" s="232" t="s">
        <v>19848</v>
      </c>
      <c r="L4747" s="232" t="s">
        <v>15111</v>
      </c>
      <c r="M4747" s="214">
        <v>44587</v>
      </c>
      <c r="N4747" s="232" t="s">
        <v>19778</v>
      </c>
      <c r="O4747" s="232" t="s">
        <v>19779</v>
      </c>
      <c r="P4747" s="232" t="s">
        <v>19780</v>
      </c>
      <c r="Q4747" s="232" t="s">
        <v>19781</v>
      </c>
      <c r="S4747" s="257"/>
      <c r="T4747" s="257"/>
    </row>
    <row r="4748" spans="1:20" ht="15">
      <c r="A4748" s="216" t="str">
        <f t="shared" si="148"/>
        <v>##1902366305</v>
      </c>
      <c r="B4748" s="259" t="s">
        <v>19846</v>
      </c>
      <c r="C4748" s="273" t="s">
        <v>2995</v>
      </c>
      <c r="D4748" s="273" t="s">
        <v>2995</v>
      </c>
      <c r="E4748" s="227" t="s">
        <v>3649</v>
      </c>
      <c r="F4748" s="261" t="s">
        <v>2994</v>
      </c>
      <c r="G4748" s="218" t="s">
        <v>2996</v>
      </c>
      <c r="H4748" s="290" t="s">
        <v>19847</v>
      </c>
      <c r="I4748" s="220" t="s">
        <v>19847</v>
      </c>
      <c r="J4748" s="201" t="str">
        <f t="shared" si="149"/>
        <v>1006</v>
      </c>
      <c r="K4748" s="236" t="s">
        <v>19848</v>
      </c>
      <c r="L4748" s="228" t="s">
        <v>23204</v>
      </c>
      <c r="M4748" s="229">
        <v>44813</v>
      </c>
      <c r="N4748" s="236" t="s">
        <v>19778</v>
      </c>
      <c r="O4748" s="236" t="s">
        <v>19779</v>
      </c>
      <c r="P4748" s="236" t="s">
        <v>19780</v>
      </c>
      <c r="Q4748" s="236" t="s">
        <v>19781</v>
      </c>
      <c r="R4748" s="223"/>
      <c r="S4748" s="230"/>
      <c r="T4748" s="223"/>
    </row>
    <row r="4749" spans="1:20" ht="12">
      <c r="A4749" s="209" t="str">
        <f t="shared" si="148"/>
        <v>4079261011144781501</v>
      </c>
      <c r="B4749" s="277" t="s">
        <v>19850</v>
      </c>
      <c r="C4749" s="136" t="s">
        <v>2998</v>
      </c>
      <c r="D4749" s="136" t="s">
        <v>2998</v>
      </c>
      <c r="E4749" s="137" t="s">
        <v>2997</v>
      </c>
      <c r="F4749" s="137" t="s">
        <v>2997</v>
      </c>
      <c r="G4749" s="211" t="s">
        <v>2999</v>
      </c>
      <c r="H4749" s="142" t="s">
        <v>19851</v>
      </c>
      <c r="I4749" s="213" t="s">
        <v>19852</v>
      </c>
      <c r="J4749" s="201" t="str">
        <f t="shared" si="149"/>
        <v>1007</v>
      </c>
      <c r="K4749" s="232" t="s">
        <v>19853</v>
      </c>
      <c r="L4749" s="232" t="s">
        <v>15111</v>
      </c>
      <c r="M4749" s="214">
        <v>44587</v>
      </c>
      <c r="N4749" s="209" t="s">
        <v>18765</v>
      </c>
      <c r="O4749" s="209" t="s">
        <v>18766</v>
      </c>
      <c r="P4749" s="209" t="s">
        <v>18767</v>
      </c>
      <c r="Q4749" s="209" t="s">
        <v>18768</v>
      </c>
      <c r="S4749" s="257"/>
      <c r="T4749" s="257"/>
    </row>
    <row r="4750" spans="1:20" ht="12">
      <c r="A4750" s="209" t="str">
        <f t="shared" si="148"/>
        <v>4079261021144781501</v>
      </c>
      <c r="B4750" s="277" t="s">
        <v>19850</v>
      </c>
      <c r="C4750" s="136" t="s">
        <v>2998</v>
      </c>
      <c r="D4750" s="136" t="s">
        <v>2998</v>
      </c>
      <c r="E4750" s="137" t="s">
        <v>19854</v>
      </c>
      <c r="F4750" s="137" t="s">
        <v>2997</v>
      </c>
      <c r="G4750" s="211" t="s">
        <v>2999</v>
      </c>
      <c r="H4750" s="142" t="s">
        <v>19851</v>
      </c>
      <c r="I4750" s="213" t="s">
        <v>19852</v>
      </c>
      <c r="J4750" s="201" t="str">
        <f t="shared" si="149"/>
        <v>1007</v>
      </c>
      <c r="K4750" s="232" t="s">
        <v>19853</v>
      </c>
      <c r="L4750" s="232" t="s">
        <v>15111</v>
      </c>
      <c r="M4750" s="214">
        <v>44587</v>
      </c>
      <c r="N4750" s="232" t="s">
        <v>19778</v>
      </c>
      <c r="O4750" s="232" t="s">
        <v>19779</v>
      </c>
      <c r="P4750" s="232" t="s">
        <v>19780</v>
      </c>
      <c r="Q4750" s="232" t="s">
        <v>19781</v>
      </c>
      <c r="S4750" s="257"/>
      <c r="T4750" s="257"/>
    </row>
    <row r="4751" spans="1:20" ht="15">
      <c r="A4751" s="216" t="str">
        <f t="shared" si="148"/>
        <v>##1144781501</v>
      </c>
      <c r="B4751" s="259" t="s">
        <v>19850</v>
      </c>
      <c r="C4751" s="273" t="s">
        <v>2998</v>
      </c>
      <c r="D4751" s="273" t="s">
        <v>2998</v>
      </c>
      <c r="E4751" s="227" t="s">
        <v>3649</v>
      </c>
      <c r="F4751" s="261" t="s">
        <v>2997</v>
      </c>
      <c r="G4751" s="218" t="s">
        <v>2999</v>
      </c>
      <c r="H4751" s="290" t="s">
        <v>19851</v>
      </c>
      <c r="I4751" s="220" t="s">
        <v>19852</v>
      </c>
      <c r="J4751" s="201" t="str">
        <f t="shared" si="149"/>
        <v>1007</v>
      </c>
      <c r="K4751" s="228" t="s">
        <v>23203</v>
      </c>
      <c r="L4751" s="228" t="s">
        <v>23204</v>
      </c>
      <c r="M4751" s="229">
        <v>44813</v>
      </c>
      <c r="N4751" s="236" t="s">
        <v>19778</v>
      </c>
      <c r="O4751" s="236" t="s">
        <v>19779</v>
      </c>
      <c r="P4751" s="236" t="s">
        <v>19780</v>
      </c>
      <c r="Q4751" s="236" t="s">
        <v>19781</v>
      </c>
      <c r="R4751" s="223"/>
      <c r="S4751" s="230"/>
      <c r="T4751" s="223"/>
    </row>
    <row r="4752" spans="1:20" ht="12">
      <c r="A4752" s="209" t="str">
        <f t="shared" si="148"/>
        <v>4173213011053839233</v>
      </c>
      <c r="B4752" s="277" t="s">
        <v>19858</v>
      </c>
      <c r="C4752" s="138" t="s">
        <v>19859</v>
      </c>
      <c r="D4752" s="138" t="s">
        <v>19859</v>
      </c>
      <c r="E4752" s="138" t="s">
        <v>19860</v>
      </c>
      <c r="F4752" s="138" t="s">
        <v>19860</v>
      </c>
      <c r="G4752" s="211" t="s">
        <v>19861</v>
      </c>
      <c r="H4752" s="139" t="s">
        <v>19862</v>
      </c>
      <c r="I4752" s="213" t="s">
        <v>19862</v>
      </c>
      <c r="J4752" s="201" t="str">
        <f t="shared" si="149"/>
        <v>1009</v>
      </c>
      <c r="K4752" s="232" t="s">
        <v>19863</v>
      </c>
      <c r="L4752" s="232" t="s">
        <v>15111</v>
      </c>
      <c r="M4752" s="214">
        <v>44587</v>
      </c>
      <c r="N4752" s="232" t="s">
        <v>18866</v>
      </c>
      <c r="O4752" s="232" t="s">
        <v>18867</v>
      </c>
      <c r="P4752" s="232" t="s">
        <v>18868</v>
      </c>
      <c r="Q4752" s="232" t="s">
        <v>18869</v>
      </c>
      <c r="S4752" s="257"/>
      <c r="T4752" s="257"/>
    </row>
    <row r="4753" spans="1:20" ht="12">
      <c r="A4753" s="209" t="str">
        <f t="shared" si="148"/>
        <v>##1053839233</v>
      </c>
      <c r="B4753" s="277" t="s">
        <v>19858</v>
      </c>
      <c r="C4753" s="138" t="s">
        <v>19859</v>
      </c>
      <c r="D4753" s="138" t="s">
        <v>19859</v>
      </c>
      <c r="E4753" s="140" t="s">
        <v>3649</v>
      </c>
      <c r="F4753" s="138" t="s">
        <v>19860</v>
      </c>
      <c r="G4753" s="211" t="s">
        <v>19861</v>
      </c>
      <c r="H4753" s="139" t="s">
        <v>19862</v>
      </c>
      <c r="I4753" s="213" t="s">
        <v>19862</v>
      </c>
      <c r="J4753" s="201" t="str">
        <f t="shared" si="149"/>
        <v>1009</v>
      </c>
      <c r="K4753" s="232" t="s">
        <v>19863</v>
      </c>
      <c r="L4753" s="232" t="s">
        <v>15111</v>
      </c>
      <c r="M4753" s="214">
        <v>44587</v>
      </c>
      <c r="N4753" s="232" t="s">
        <v>18866</v>
      </c>
      <c r="O4753" s="232" t="s">
        <v>18867</v>
      </c>
      <c r="P4753" s="232" t="s">
        <v>18868</v>
      </c>
      <c r="Q4753" s="232" t="s">
        <v>18869</v>
      </c>
      <c r="S4753" s="257"/>
      <c r="T4753" s="257"/>
    </row>
    <row r="4754" spans="1:20" ht="12">
      <c r="A4754" s="209" t="str">
        <f t="shared" si="148"/>
        <v>4130288011326692872</v>
      </c>
      <c r="B4754" s="277" t="s">
        <v>19867</v>
      </c>
      <c r="C4754" s="136" t="s">
        <v>19868</v>
      </c>
      <c r="D4754" s="136" t="s">
        <v>19868</v>
      </c>
      <c r="E4754" s="137" t="s">
        <v>19869</v>
      </c>
      <c r="F4754" s="137" t="s">
        <v>19869</v>
      </c>
      <c r="G4754" s="211" t="s">
        <v>19870</v>
      </c>
      <c r="H4754" s="142" t="s">
        <v>19871</v>
      </c>
      <c r="I4754" s="213" t="s">
        <v>19871</v>
      </c>
      <c r="J4754" s="201" t="str">
        <f t="shared" si="149"/>
        <v>1011</v>
      </c>
      <c r="K4754" s="232" t="s">
        <v>19872</v>
      </c>
      <c r="L4754" s="232" t="s">
        <v>15111</v>
      </c>
      <c r="M4754" s="214">
        <v>44587</v>
      </c>
      <c r="N4754" s="232" t="s">
        <v>18884</v>
      </c>
      <c r="O4754" s="232" t="s">
        <v>18885</v>
      </c>
      <c r="P4754" s="232" t="s">
        <v>19358</v>
      </c>
      <c r="Q4754" s="232" t="s">
        <v>19359</v>
      </c>
      <c r="S4754" s="247"/>
      <c r="T4754" s="247"/>
    </row>
    <row r="4755" spans="1:20" ht="12">
      <c r="A4755" s="209" t="str">
        <f t="shared" si="148"/>
        <v>4064438011346805520</v>
      </c>
      <c r="B4755" s="277" t="s">
        <v>19874</v>
      </c>
      <c r="C4755" s="136" t="s">
        <v>19875</v>
      </c>
      <c r="D4755" s="136" t="s">
        <v>19875</v>
      </c>
      <c r="E4755" s="137" t="s">
        <v>19876</v>
      </c>
      <c r="F4755" s="137" t="s">
        <v>19876</v>
      </c>
      <c r="G4755" s="137">
        <v>454148</v>
      </c>
      <c r="H4755" s="142" t="s">
        <v>19877</v>
      </c>
      <c r="I4755" s="213" t="s">
        <v>19877</v>
      </c>
      <c r="J4755" s="201" t="str">
        <f t="shared" si="149"/>
        <v>1013</v>
      </c>
      <c r="K4755" s="232" t="s">
        <v>19878</v>
      </c>
      <c r="L4755" s="232" t="s">
        <v>15111</v>
      </c>
      <c r="M4755" s="214">
        <v>44587</v>
      </c>
      <c r="N4755" s="209" t="s">
        <v>18884</v>
      </c>
      <c r="O4755" s="209" t="s">
        <v>18885</v>
      </c>
      <c r="P4755" s="209" t="s">
        <v>18886</v>
      </c>
      <c r="Q4755" s="209" t="s">
        <v>18887</v>
      </c>
      <c r="S4755" s="257"/>
      <c r="T4755" s="257"/>
    </row>
    <row r="4756" spans="1:20" ht="12">
      <c r="A4756" s="209" t="str">
        <f>E4756&amp;D4756</f>
        <v>4082364011700441086</v>
      </c>
      <c r="B4756" s="277" t="s">
        <v>19879</v>
      </c>
      <c r="C4756" s="136" t="s">
        <v>19880</v>
      </c>
      <c r="D4756" s="136">
        <v>1700441086</v>
      </c>
      <c r="E4756" s="137" t="s">
        <v>19881</v>
      </c>
      <c r="F4756" s="137" t="s">
        <v>19881</v>
      </c>
      <c r="G4756" s="211" t="s">
        <v>19882</v>
      </c>
      <c r="H4756" s="142" t="s">
        <v>19883</v>
      </c>
      <c r="I4756" s="213" t="s">
        <v>19883</v>
      </c>
      <c r="J4756" s="201" t="str">
        <f t="shared" si="149"/>
        <v>1014</v>
      </c>
      <c r="K4756" s="232" t="s">
        <v>19884</v>
      </c>
      <c r="L4756" s="232" t="s">
        <v>15111</v>
      </c>
      <c r="M4756" s="214">
        <v>44587</v>
      </c>
      <c r="N4756" s="209" t="s">
        <v>18884</v>
      </c>
      <c r="O4756" s="209" t="s">
        <v>18885</v>
      </c>
      <c r="P4756" s="209" t="s">
        <v>18886</v>
      </c>
      <c r="Q4756" s="209" t="s">
        <v>18887</v>
      </c>
      <c r="S4756" s="257"/>
      <c r="T4756" s="257"/>
    </row>
    <row r="4757" spans="1:20" ht="12">
      <c r="A4757" s="232" t="str">
        <f t="shared" ref="A4757:A4820" si="150">E4757&amp;C4757</f>
        <v>4132565011154893675</v>
      </c>
      <c r="B4757" s="277" t="s">
        <v>19885</v>
      </c>
      <c r="C4757" s="136" t="s">
        <v>3544</v>
      </c>
      <c r="D4757" s="136" t="s">
        <v>3544</v>
      </c>
      <c r="E4757" s="137" t="s">
        <v>3543</v>
      </c>
      <c r="F4757" s="137" t="s">
        <v>3543</v>
      </c>
      <c r="G4757" s="211" t="s">
        <v>3608</v>
      </c>
      <c r="H4757" s="142" t="s">
        <v>19886</v>
      </c>
      <c r="I4757" s="213" t="s">
        <v>19886</v>
      </c>
      <c r="J4757" s="201" t="str">
        <f t="shared" si="149"/>
        <v>1015</v>
      </c>
      <c r="K4757" s="232" t="s">
        <v>19887</v>
      </c>
      <c r="L4757" s="232" t="s">
        <v>15111</v>
      </c>
      <c r="M4757" s="214">
        <v>44587</v>
      </c>
      <c r="N4757" s="232" t="s">
        <v>18866</v>
      </c>
      <c r="O4757" s="232" t="s">
        <v>18867</v>
      </c>
      <c r="P4757" s="232" t="s">
        <v>18868</v>
      </c>
      <c r="Q4757" s="232" t="s">
        <v>18869</v>
      </c>
      <c r="S4757" s="257"/>
      <c r="T4757" s="257"/>
    </row>
    <row r="4758" spans="1:20" ht="12">
      <c r="A4758" s="209" t="str">
        <f t="shared" si="150"/>
        <v>4075038011558758490</v>
      </c>
      <c r="B4758" s="277" t="s">
        <v>19888</v>
      </c>
      <c r="C4758" s="136" t="s">
        <v>2536</v>
      </c>
      <c r="D4758" s="136">
        <v>1558758490</v>
      </c>
      <c r="E4758" s="137" t="s">
        <v>3060</v>
      </c>
      <c r="F4758" s="137" t="s">
        <v>3060</v>
      </c>
      <c r="G4758" s="211" t="s">
        <v>3061</v>
      </c>
      <c r="H4758" s="142" t="s">
        <v>19889</v>
      </c>
      <c r="I4758" s="213" t="s">
        <v>19889</v>
      </c>
      <c r="J4758" s="201" t="str">
        <f t="shared" si="149"/>
        <v>1016</v>
      </c>
      <c r="K4758" s="232" t="s">
        <v>19890</v>
      </c>
      <c r="L4758" s="232" t="s">
        <v>15111</v>
      </c>
      <c r="M4758" s="214">
        <v>44587</v>
      </c>
      <c r="N4758" s="209" t="s">
        <v>18866</v>
      </c>
      <c r="O4758" s="209" t="s">
        <v>18867</v>
      </c>
      <c r="P4758" s="209" t="s">
        <v>18868</v>
      </c>
      <c r="Q4758" s="209" t="s">
        <v>18869</v>
      </c>
      <c r="S4758" s="257"/>
      <c r="T4758" s="257"/>
    </row>
    <row r="4759" spans="1:20" ht="12">
      <c r="A4759" s="209" t="str">
        <f t="shared" si="150"/>
        <v>4257404011487271375</v>
      </c>
      <c r="B4759" s="277" t="s">
        <v>23271</v>
      </c>
      <c r="C4759" s="136" t="s">
        <v>3545</v>
      </c>
      <c r="D4759" s="136" t="s">
        <v>3545</v>
      </c>
      <c r="E4759" s="137" t="s">
        <v>23272</v>
      </c>
      <c r="F4759" s="137" t="s">
        <v>23272</v>
      </c>
      <c r="G4759" s="211" t="s">
        <v>22893</v>
      </c>
      <c r="H4759" s="142" t="s">
        <v>23273</v>
      </c>
      <c r="I4759" s="213" t="s">
        <v>23273</v>
      </c>
      <c r="J4759" s="201" t="str">
        <f t="shared" si="149"/>
        <v>1017</v>
      </c>
      <c r="K4759" s="232" t="s">
        <v>23274</v>
      </c>
      <c r="L4759" s="232" t="s">
        <v>15111</v>
      </c>
      <c r="M4759" s="214">
        <v>44665</v>
      </c>
      <c r="N4759" s="209" t="s">
        <v>18765</v>
      </c>
      <c r="O4759" s="209" t="s">
        <v>18766</v>
      </c>
      <c r="P4759" s="209" t="s">
        <v>18767</v>
      </c>
      <c r="Q4759" s="209" t="s">
        <v>18768</v>
      </c>
      <c r="S4759" s="257"/>
      <c r="T4759" s="257"/>
    </row>
    <row r="4760" spans="1:20" ht="15">
      <c r="A4760" s="216" t="str">
        <f t="shared" si="150"/>
        <v>##1487271375</v>
      </c>
      <c r="B4760" s="259" t="s">
        <v>23271</v>
      </c>
      <c r="C4760" s="273" t="s">
        <v>3545</v>
      </c>
      <c r="D4760" s="273" t="s">
        <v>3545</v>
      </c>
      <c r="E4760" s="227" t="s">
        <v>3649</v>
      </c>
      <c r="F4760" s="261" t="s">
        <v>23272</v>
      </c>
      <c r="G4760" s="218" t="s">
        <v>22893</v>
      </c>
      <c r="H4760" s="290" t="s">
        <v>23273</v>
      </c>
      <c r="I4760" s="220" t="s">
        <v>23273</v>
      </c>
      <c r="J4760" s="201" t="str">
        <f t="shared" si="149"/>
        <v>1017</v>
      </c>
      <c r="K4760" s="228" t="s">
        <v>23203</v>
      </c>
      <c r="L4760" s="228" t="s">
        <v>23204</v>
      </c>
      <c r="M4760" s="229">
        <v>44813</v>
      </c>
      <c r="N4760" s="216" t="s">
        <v>18765</v>
      </c>
      <c r="O4760" s="216" t="s">
        <v>18766</v>
      </c>
      <c r="P4760" s="216" t="s">
        <v>18767</v>
      </c>
      <c r="Q4760" s="216" t="s">
        <v>18768</v>
      </c>
      <c r="R4760" s="223"/>
      <c r="S4760" s="230"/>
      <c r="T4760" s="223"/>
    </row>
    <row r="4761" spans="1:20" ht="12">
      <c r="A4761" s="209" t="str">
        <f t="shared" si="150"/>
        <v>4328155011568818417</v>
      </c>
      <c r="B4761" s="291" t="s">
        <v>23275</v>
      </c>
      <c r="C4761" s="266" t="s">
        <v>23004</v>
      </c>
      <c r="D4761" s="266" t="s">
        <v>23004</v>
      </c>
      <c r="E4761" s="266" t="s">
        <v>23276</v>
      </c>
      <c r="F4761" s="276" t="s">
        <v>23276</v>
      </c>
      <c r="G4761" s="276" t="s">
        <v>23277</v>
      </c>
      <c r="H4761" s="142" t="s">
        <v>23278</v>
      </c>
      <c r="I4761" s="213" t="s">
        <v>23278</v>
      </c>
      <c r="J4761" s="201" t="str">
        <f t="shared" si="149"/>
        <v>1018</v>
      </c>
      <c r="K4761" s="232" t="s">
        <v>23279</v>
      </c>
      <c r="L4761" s="232" t="s">
        <v>15111</v>
      </c>
      <c r="M4761" s="214">
        <v>44665</v>
      </c>
      <c r="N4761" s="209" t="s">
        <v>18765</v>
      </c>
      <c r="O4761" s="209" t="s">
        <v>18766</v>
      </c>
      <c r="P4761" s="209" t="s">
        <v>23280</v>
      </c>
      <c r="Q4761" s="209" t="s">
        <v>18801</v>
      </c>
      <c r="S4761" s="257"/>
      <c r="T4761" s="257"/>
    </row>
    <row r="4762" spans="1:20" ht="15">
      <c r="A4762" s="216" t="str">
        <f t="shared" si="150"/>
        <v>##1568818417</v>
      </c>
      <c r="B4762" s="292" t="s">
        <v>23275</v>
      </c>
      <c r="C4762" s="227" t="s">
        <v>23004</v>
      </c>
      <c r="D4762" s="227" t="s">
        <v>23004</v>
      </c>
      <c r="E4762" s="227" t="s">
        <v>3649</v>
      </c>
      <c r="F4762" s="227" t="s">
        <v>23276</v>
      </c>
      <c r="G4762" s="293" t="s">
        <v>23277</v>
      </c>
      <c r="H4762" s="290" t="s">
        <v>23278</v>
      </c>
      <c r="I4762" s="220" t="s">
        <v>23278</v>
      </c>
      <c r="J4762" s="201" t="str">
        <f t="shared" si="149"/>
        <v>1018</v>
      </c>
      <c r="K4762" s="228" t="s">
        <v>23203</v>
      </c>
      <c r="L4762" s="228" t="s">
        <v>23204</v>
      </c>
      <c r="M4762" s="229">
        <v>44813</v>
      </c>
      <c r="N4762" s="216" t="s">
        <v>18765</v>
      </c>
      <c r="O4762" s="216" t="s">
        <v>18766</v>
      </c>
      <c r="P4762" s="216" t="s">
        <v>23280</v>
      </c>
      <c r="Q4762" s="216" t="s">
        <v>18801</v>
      </c>
      <c r="R4762" s="223"/>
      <c r="S4762" s="230"/>
      <c r="T4762" s="223"/>
    </row>
    <row r="4763" spans="1:20" ht="12">
      <c r="A4763" s="209" t="str">
        <f t="shared" si="150"/>
        <v>4147639011104381292</v>
      </c>
      <c r="B4763" s="291" t="s">
        <v>23281</v>
      </c>
      <c r="C4763" s="266" t="s">
        <v>3542</v>
      </c>
      <c r="D4763" s="266" t="s">
        <v>3542</v>
      </c>
      <c r="E4763" s="266" t="s">
        <v>3541</v>
      </c>
      <c r="F4763" s="266" t="s">
        <v>3541</v>
      </c>
      <c r="G4763" s="276" t="s">
        <v>3586</v>
      </c>
      <c r="H4763" s="142" t="s">
        <v>23282</v>
      </c>
      <c r="I4763" s="213" t="s">
        <v>23282</v>
      </c>
      <c r="J4763" s="201" t="str">
        <f t="shared" si="149"/>
        <v>1019</v>
      </c>
      <c r="K4763" s="232" t="s">
        <v>23283</v>
      </c>
      <c r="L4763" s="232" t="s">
        <v>15111</v>
      </c>
      <c r="M4763" s="214">
        <v>44665</v>
      </c>
      <c r="N4763" s="209" t="s">
        <v>14952</v>
      </c>
      <c r="O4763" s="215" t="s">
        <v>18778</v>
      </c>
      <c r="P4763" s="209" t="s">
        <v>23280</v>
      </c>
      <c r="Q4763" s="209" t="s">
        <v>18801</v>
      </c>
      <c r="S4763" s="208"/>
    </row>
    <row r="4764" spans="1:20" ht="15">
      <c r="A4764" s="216" t="str">
        <f t="shared" si="150"/>
        <v>##1104381292</v>
      </c>
      <c r="B4764" s="292" t="s">
        <v>23281</v>
      </c>
      <c r="C4764" s="227" t="s">
        <v>3542</v>
      </c>
      <c r="D4764" s="227" t="s">
        <v>3542</v>
      </c>
      <c r="E4764" s="227" t="s">
        <v>3649</v>
      </c>
      <c r="F4764" s="227" t="s">
        <v>3541</v>
      </c>
      <c r="G4764" s="293" t="s">
        <v>3586</v>
      </c>
      <c r="H4764" s="290" t="s">
        <v>23282</v>
      </c>
      <c r="I4764" s="220" t="s">
        <v>23282</v>
      </c>
      <c r="J4764" s="201" t="str">
        <f t="shared" si="149"/>
        <v>1019</v>
      </c>
      <c r="K4764" s="228" t="s">
        <v>23203</v>
      </c>
      <c r="L4764" s="228" t="s">
        <v>23204</v>
      </c>
      <c r="M4764" s="229">
        <v>44813</v>
      </c>
      <c r="N4764" s="216" t="s">
        <v>14952</v>
      </c>
      <c r="O4764" s="222" t="s">
        <v>18778</v>
      </c>
      <c r="P4764" s="216" t="s">
        <v>23280</v>
      </c>
      <c r="Q4764" s="216" t="s">
        <v>18801</v>
      </c>
      <c r="R4764" s="223"/>
      <c r="S4764" s="230"/>
      <c r="T4764" s="223"/>
    </row>
    <row r="4765" spans="1:20" ht="15">
      <c r="A4765" s="216" t="str">
        <f t="shared" si="150"/>
        <v>4147639021104381292</v>
      </c>
      <c r="B4765" s="292" t="s">
        <v>23281</v>
      </c>
      <c r="C4765" s="227" t="s">
        <v>3542</v>
      </c>
      <c r="D4765" s="227" t="s">
        <v>3542</v>
      </c>
      <c r="E4765" s="227" t="s">
        <v>23284</v>
      </c>
      <c r="F4765" s="227" t="s">
        <v>3541</v>
      </c>
      <c r="G4765" s="293" t="s">
        <v>3586</v>
      </c>
      <c r="H4765" s="290" t="s">
        <v>23282</v>
      </c>
      <c r="I4765" s="220" t="s">
        <v>23282</v>
      </c>
      <c r="J4765" s="201" t="str">
        <f t="shared" si="149"/>
        <v>1019</v>
      </c>
      <c r="K4765" s="228" t="s">
        <v>23203</v>
      </c>
      <c r="L4765" s="228" t="s">
        <v>23204</v>
      </c>
      <c r="M4765" s="229">
        <v>44813</v>
      </c>
      <c r="N4765" s="216" t="s">
        <v>14952</v>
      </c>
      <c r="O4765" s="222" t="s">
        <v>18778</v>
      </c>
      <c r="P4765" s="216" t="s">
        <v>23280</v>
      </c>
      <c r="Q4765" s="216" t="s">
        <v>18801</v>
      </c>
      <c r="R4765" s="223"/>
      <c r="S4765" s="230"/>
      <c r="T4765" s="223"/>
    </row>
    <row r="4766" spans="1:20" ht="12">
      <c r="A4766" s="209" t="str">
        <f t="shared" si="150"/>
        <v>4008112011346724879</v>
      </c>
      <c r="B4766" s="224" t="s">
        <v>23285</v>
      </c>
      <c r="C4766" s="136" t="s">
        <v>1541</v>
      </c>
      <c r="D4766" s="136" t="s">
        <v>1541</v>
      </c>
      <c r="E4766" s="137" t="s">
        <v>1540</v>
      </c>
      <c r="F4766" s="137" t="s">
        <v>1540</v>
      </c>
      <c r="G4766" s="211" t="s">
        <v>3226</v>
      </c>
      <c r="H4766" s="142" t="s">
        <v>20184</v>
      </c>
      <c r="I4766" s="213" t="s">
        <v>20184</v>
      </c>
      <c r="J4766" s="201" t="str">
        <f t="shared" si="149"/>
        <v>1020</v>
      </c>
      <c r="K4766" s="232" t="s">
        <v>23286</v>
      </c>
      <c r="L4766" s="232" t="s">
        <v>15111</v>
      </c>
      <c r="M4766" s="214">
        <v>44665</v>
      </c>
      <c r="N4766" s="209" t="s">
        <v>18884</v>
      </c>
      <c r="O4766" s="215" t="s">
        <v>18885</v>
      </c>
      <c r="P4766" s="215" t="s">
        <v>18886</v>
      </c>
      <c r="Q4766" s="215" t="s">
        <v>18887</v>
      </c>
      <c r="S4766" s="208"/>
    </row>
    <row r="4767" spans="1:20" ht="12">
      <c r="A4767" s="209" t="str">
        <f t="shared" si="150"/>
        <v>##1346724879</v>
      </c>
      <c r="B4767" s="224" t="s">
        <v>23285</v>
      </c>
      <c r="C4767" s="211" t="s">
        <v>1541</v>
      </c>
      <c r="D4767" s="136" t="s">
        <v>1541</v>
      </c>
      <c r="E4767" s="211" t="s">
        <v>3649</v>
      </c>
      <c r="F4767" s="137" t="s">
        <v>1540</v>
      </c>
      <c r="G4767" s="211" t="s">
        <v>3226</v>
      </c>
      <c r="H4767" s="142" t="s">
        <v>20184</v>
      </c>
      <c r="I4767" s="213" t="s">
        <v>20184</v>
      </c>
      <c r="J4767" s="201" t="str">
        <f t="shared" si="149"/>
        <v>1020</v>
      </c>
      <c r="K4767" s="209" t="s">
        <v>13993</v>
      </c>
      <c r="L4767" s="209" t="s">
        <v>14438</v>
      </c>
      <c r="M4767" s="214">
        <v>44085</v>
      </c>
      <c r="N4767" s="209" t="e">
        <v>#N/A</v>
      </c>
      <c r="O4767" s="215" t="e">
        <v>#N/A</v>
      </c>
      <c r="P4767" s="215" t="e">
        <v>#N/A</v>
      </c>
      <c r="Q4767" s="215" t="e">
        <v>#N/A</v>
      </c>
      <c r="S4767" s="208"/>
    </row>
    <row r="4768" spans="1:20" ht="15">
      <c r="A4768" s="294" t="str">
        <f t="shared" si="150"/>
        <v>4116774011083143747</v>
      </c>
      <c r="B4768" s="277" t="s">
        <v>23287</v>
      </c>
      <c r="C4768" s="266" t="s">
        <v>15984</v>
      </c>
      <c r="D4768" s="266" t="s">
        <v>15984</v>
      </c>
      <c r="E4768" s="266" t="s">
        <v>19124</v>
      </c>
      <c r="F4768" s="266" t="s">
        <v>19124</v>
      </c>
      <c r="G4768" s="266" t="s">
        <v>23288</v>
      </c>
      <c r="H4768" s="267" t="s">
        <v>23289</v>
      </c>
      <c r="I4768" s="267" t="s">
        <v>23290</v>
      </c>
      <c r="J4768" s="201" t="str">
        <f t="shared" si="149"/>
        <v>1021</v>
      </c>
      <c r="K4768" s="267" t="s">
        <v>23203</v>
      </c>
      <c r="L4768" s="267" t="s">
        <v>15111</v>
      </c>
      <c r="M4768" s="231">
        <v>44741</v>
      </c>
      <c r="N4768" s="279" t="s">
        <v>14948</v>
      </c>
      <c r="O4768" s="209" t="s">
        <v>18766</v>
      </c>
      <c r="P4768" s="209" t="s">
        <v>23280</v>
      </c>
      <c r="Q4768" s="209" t="s">
        <v>18801</v>
      </c>
    </row>
    <row r="4769" spans="1:20" ht="15">
      <c r="A4769" s="294" t="str">
        <f t="shared" si="150"/>
        <v>4249807011184042822</v>
      </c>
      <c r="B4769" s="277" t="s">
        <v>23291</v>
      </c>
      <c r="C4769" s="266" t="s">
        <v>22896</v>
      </c>
      <c r="D4769" s="266" t="s">
        <v>22896</v>
      </c>
      <c r="E4769" s="266" t="s">
        <v>22895</v>
      </c>
      <c r="F4769" s="266" t="s">
        <v>22895</v>
      </c>
      <c r="G4769" s="266" t="s">
        <v>22897</v>
      </c>
      <c r="H4769" s="267" t="s">
        <v>23292</v>
      </c>
      <c r="I4769" s="267" t="s">
        <v>23292</v>
      </c>
      <c r="J4769" s="201" t="str">
        <f t="shared" si="149"/>
        <v>1022</v>
      </c>
      <c r="K4769" s="267" t="s">
        <v>23203</v>
      </c>
      <c r="L4769" s="267" t="s">
        <v>15111</v>
      </c>
      <c r="M4769" s="231">
        <v>44741</v>
      </c>
      <c r="N4769" s="279" t="s">
        <v>14948</v>
      </c>
      <c r="O4769" s="209" t="s">
        <v>18766</v>
      </c>
      <c r="P4769" s="209" t="s">
        <v>23280</v>
      </c>
      <c r="Q4769" s="209" t="s">
        <v>18801</v>
      </c>
    </row>
    <row r="4770" spans="1:20" ht="15">
      <c r="A4770" s="245" t="str">
        <f t="shared" si="150"/>
        <v>##1184042822</v>
      </c>
      <c r="B4770" s="259" t="s">
        <v>23291</v>
      </c>
      <c r="C4770" s="227" t="s">
        <v>22896</v>
      </c>
      <c r="D4770" s="227" t="s">
        <v>22896</v>
      </c>
      <c r="E4770" s="227" t="s">
        <v>3649</v>
      </c>
      <c r="F4770" s="227" t="s">
        <v>22895</v>
      </c>
      <c r="G4770" s="227" t="s">
        <v>22897</v>
      </c>
      <c r="H4770" s="228" t="s">
        <v>23292</v>
      </c>
      <c r="I4770" s="228" t="s">
        <v>23292</v>
      </c>
      <c r="J4770" s="201" t="str">
        <f t="shared" si="149"/>
        <v>1022</v>
      </c>
      <c r="K4770" s="228" t="s">
        <v>23203</v>
      </c>
      <c r="L4770" s="228" t="s">
        <v>23204</v>
      </c>
      <c r="M4770" s="229">
        <v>44813</v>
      </c>
      <c r="N4770" s="243" t="s">
        <v>14948</v>
      </c>
      <c r="O4770" s="216" t="s">
        <v>18766</v>
      </c>
      <c r="P4770" s="216" t="s">
        <v>23280</v>
      </c>
      <c r="Q4770" s="216" t="s">
        <v>18801</v>
      </c>
      <c r="R4770" s="223"/>
      <c r="S4770" s="230"/>
      <c r="T4770" s="223"/>
    </row>
    <row r="4771" spans="1:20" ht="15">
      <c r="A4771" s="294" t="str">
        <f t="shared" si="150"/>
        <v>4319733011669003729</v>
      </c>
      <c r="B4771" s="277" t="s">
        <v>23293</v>
      </c>
      <c r="C4771" s="266" t="s">
        <v>23294</v>
      </c>
      <c r="D4771" s="266" t="s">
        <v>23294</v>
      </c>
      <c r="E4771" s="266" t="s">
        <v>23295</v>
      </c>
      <c r="F4771" s="266" t="s">
        <v>23295</v>
      </c>
      <c r="G4771" s="266" t="s">
        <v>23296</v>
      </c>
      <c r="H4771" s="267" t="s">
        <v>23297</v>
      </c>
      <c r="I4771" s="267" t="s">
        <v>23297</v>
      </c>
      <c r="J4771" s="201" t="str">
        <f t="shared" si="149"/>
        <v>1023</v>
      </c>
      <c r="K4771" s="267" t="s">
        <v>23203</v>
      </c>
      <c r="L4771" s="267" t="s">
        <v>15111</v>
      </c>
      <c r="M4771" s="231">
        <v>44741</v>
      </c>
      <c r="N4771" s="279" t="s">
        <v>14948</v>
      </c>
      <c r="O4771" s="209" t="s">
        <v>18766</v>
      </c>
      <c r="P4771" s="209" t="s">
        <v>23280</v>
      </c>
      <c r="Q4771" s="209" t="s">
        <v>18801</v>
      </c>
    </row>
    <row r="4772" spans="1:20" ht="15">
      <c r="A4772" s="294" t="str">
        <f t="shared" si="150"/>
        <v>4270928011881252203</v>
      </c>
      <c r="B4772" s="277" t="s">
        <v>23298</v>
      </c>
      <c r="C4772" s="266" t="s">
        <v>23000</v>
      </c>
      <c r="D4772" s="266" t="s">
        <v>23000</v>
      </c>
      <c r="E4772" s="266" t="s">
        <v>23299</v>
      </c>
      <c r="F4772" s="266" t="s">
        <v>23299</v>
      </c>
      <c r="G4772" s="266" t="s">
        <v>23300</v>
      </c>
      <c r="H4772" s="267" t="s">
        <v>23301</v>
      </c>
      <c r="I4772" s="267" t="s">
        <v>23301</v>
      </c>
      <c r="J4772" s="201" t="str">
        <f t="shared" si="149"/>
        <v>1024</v>
      </c>
      <c r="K4772" s="267" t="s">
        <v>23203</v>
      </c>
      <c r="L4772" s="267" t="s">
        <v>15111</v>
      </c>
      <c r="M4772" s="231">
        <v>44741</v>
      </c>
      <c r="N4772" s="209" t="s">
        <v>18866</v>
      </c>
      <c r="O4772" s="209" t="s">
        <v>18867</v>
      </c>
      <c r="P4772" s="209" t="s">
        <v>18868</v>
      </c>
      <c r="Q4772" s="209" t="s">
        <v>18869</v>
      </c>
    </row>
    <row r="4773" spans="1:20" ht="15">
      <c r="A4773" s="245" t="str">
        <f t="shared" si="150"/>
        <v>##1881252203</v>
      </c>
      <c r="B4773" s="259" t="s">
        <v>23298</v>
      </c>
      <c r="C4773" s="227" t="s">
        <v>23000</v>
      </c>
      <c r="D4773" s="227" t="s">
        <v>23000</v>
      </c>
      <c r="E4773" s="227" t="s">
        <v>3649</v>
      </c>
      <c r="F4773" s="227" t="s">
        <v>23299</v>
      </c>
      <c r="G4773" s="227" t="s">
        <v>23300</v>
      </c>
      <c r="H4773" s="228" t="s">
        <v>23301</v>
      </c>
      <c r="I4773" s="228" t="s">
        <v>23301</v>
      </c>
      <c r="J4773" s="201" t="str">
        <f t="shared" si="149"/>
        <v>1024</v>
      </c>
      <c r="K4773" s="228" t="s">
        <v>23203</v>
      </c>
      <c r="L4773" s="228" t="s">
        <v>23204</v>
      </c>
      <c r="M4773" s="229">
        <v>44813</v>
      </c>
      <c r="N4773" s="216" t="s">
        <v>18866</v>
      </c>
      <c r="O4773" s="216" t="s">
        <v>18867</v>
      </c>
      <c r="P4773" s="216" t="s">
        <v>18868</v>
      </c>
      <c r="Q4773" s="216" t="s">
        <v>18869</v>
      </c>
      <c r="R4773" s="223"/>
      <c r="S4773" s="230"/>
      <c r="T4773" s="223"/>
    </row>
    <row r="4774" spans="1:20" ht="12">
      <c r="A4774" s="294" t="str">
        <f t="shared" si="150"/>
        <v>4312845011356960132</v>
      </c>
      <c r="B4774" s="277" t="s">
        <v>23302</v>
      </c>
      <c r="C4774" s="266" t="s">
        <v>23202</v>
      </c>
      <c r="D4774" s="266" t="s">
        <v>23202</v>
      </c>
      <c r="E4774" s="266" t="s">
        <v>23303</v>
      </c>
      <c r="F4774" s="266" t="s">
        <v>23303</v>
      </c>
      <c r="G4774" s="266" t="s">
        <v>23304</v>
      </c>
      <c r="H4774" s="267" t="s">
        <v>23305</v>
      </c>
      <c r="I4774" s="267" t="s">
        <v>23305</v>
      </c>
      <c r="J4774" s="201" t="str">
        <f t="shared" si="149"/>
        <v>1025</v>
      </c>
      <c r="K4774" s="267" t="s">
        <v>23203</v>
      </c>
      <c r="L4774" s="267" t="s">
        <v>15111</v>
      </c>
      <c r="M4774" s="231">
        <v>44741</v>
      </c>
      <c r="N4774" s="209" t="s">
        <v>14952</v>
      </c>
      <c r="O4774" s="215" t="s">
        <v>18778</v>
      </c>
      <c r="P4774" s="209" t="s">
        <v>23280</v>
      </c>
      <c r="Q4774" s="209" t="s">
        <v>18801</v>
      </c>
      <c r="S4774" s="208"/>
    </row>
    <row r="4775" spans="1:20" ht="15">
      <c r="A4775" s="245" t="str">
        <f t="shared" si="150"/>
        <v>4114316011417429945</v>
      </c>
      <c r="B4775" s="259" t="s">
        <v>23306</v>
      </c>
      <c r="C4775" s="227" t="s">
        <v>22892</v>
      </c>
      <c r="D4775" s="227" t="s">
        <v>22892</v>
      </c>
      <c r="E4775" s="227" t="s">
        <v>22891</v>
      </c>
      <c r="F4775" s="227" t="s">
        <v>22891</v>
      </c>
      <c r="G4775" s="227" t="s">
        <v>23307</v>
      </c>
      <c r="H4775" s="228" t="s">
        <v>23308</v>
      </c>
      <c r="I4775" s="228" t="s">
        <v>23309</v>
      </c>
      <c r="J4775" s="201" t="str">
        <f t="shared" si="149"/>
        <v>1026</v>
      </c>
      <c r="K4775" s="228" t="s">
        <v>23203</v>
      </c>
      <c r="L4775" s="228" t="s">
        <v>23204</v>
      </c>
      <c r="M4775" s="229">
        <v>44817</v>
      </c>
      <c r="N4775" s="216" t="s">
        <v>18866</v>
      </c>
      <c r="O4775" s="216" t="s">
        <v>18867</v>
      </c>
      <c r="P4775" s="216" t="s">
        <v>18868</v>
      </c>
      <c r="Q4775" s="216" t="s">
        <v>18869</v>
      </c>
      <c r="R4775" s="223"/>
      <c r="S4775" s="230"/>
      <c r="T4775" s="223"/>
    </row>
    <row r="4776" spans="1:20" ht="15">
      <c r="A4776" s="245" t="str">
        <f t="shared" si="150"/>
        <v>##1922642040</v>
      </c>
      <c r="B4776" s="259" t="s">
        <v>23310</v>
      </c>
      <c r="C4776" s="227" t="s">
        <v>23311</v>
      </c>
      <c r="D4776" s="227" t="s">
        <v>23311</v>
      </c>
      <c r="E4776" s="227" t="s">
        <v>3649</v>
      </c>
      <c r="F4776" s="227" t="s">
        <v>23312</v>
      </c>
      <c r="G4776" s="227" t="s">
        <v>23313</v>
      </c>
      <c r="H4776" s="228" t="s">
        <v>23314</v>
      </c>
      <c r="I4776" s="228" t="s">
        <v>23314</v>
      </c>
      <c r="J4776" s="201" t="str">
        <f t="shared" si="149"/>
        <v>1027</v>
      </c>
      <c r="K4776" s="228" t="s">
        <v>23203</v>
      </c>
      <c r="L4776" s="228" t="s">
        <v>23204</v>
      </c>
      <c r="M4776" s="229">
        <v>44806</v>
      </c>
      <c r="N4776" s="243" t="s">
        <v>23315</v>
      </c>
      <c r="O4776" s="216" t="s">
        <v>23316</v>
      </c>
      <c r="P4776" s="243" t="s">
        <v>23317</v>
      </c>
      <c r="Q4776" s="243" t="s">
        <v>18887</v>
      </c>
      <c r="R4776" s="223"/>
      <c r="S4776" s="230"/>
      <c r="T4776" s="223"/>
    </row>
    <row r="4777" spans="1:20" ht="15">
      <c r="A4777" s="245" t="str">
        <f t="shared" si="150"/>
        <v>4279622011922642040</v>
      </c>
      <c r="B4777" s="259" t="s">
        <v>23310</v>
      </c>
      <c r="C4777" s="227" t="s">
        <v>23311</v>
      </c>
      <c r="D4777" s="227" t="s">
        <v>23311</v>
      </c>
      <c r="E4777" s="227" t="s">
        <v>23312</v>
      </c>
      <c r="F4777" s="227" t="s">
        <v>23312</v>
      </c>
      <c r="G4777" s="227" t="s">
        <v>23313</v>
      </c>
      <c r="H4777" s="228" t="s">
        <v>23314</v>
      </c>
      <c r="I4777" s="228" t="s">
        <v>23314</v>
      </c>
      <c r="J4777" s="201" t="str">
        <f t="shared" si="149"/>
        <v>1027</v>
      </c>
      <c r="K4777" s="228" t="s">
        <v>23203</v>
      </c>
      <c r="L4777" s="228" t="s">
        <v>23204</v>
      </c>
      <c r="M4777" s="229">
        <v>44806</v>
      </c>
      <c r="N4777" s="243" t="s">
        <v>23315</v>
      </c>
      <c r="O4777" s="216" t="s">
        <v>23316</v>
      </c>
      <c r="P4777" s="243" t="s">
        <v>23317</v>
      </c>
      <c r="Q4777" s="243" t="s">
        <v>18887</v>
      </c>
      <c r="R4777" s="223"/>
      <c r="S4777" s="230"/>
      <c r="T4777" s="223"/>
    </row>
    <row r="4778" spans="1:20" ht="15">
      <c r="A4778" s="245" t="str">
        <f t="shared" si="150"/>
        <v>4250508011033744743</v>
      </c>
      <c r="B4778" s="259" t="s">
        <v>23318</v>
      </c>
      <c r="C4778" s="227" t="s">
        <v>23319</v>
      </c>
      <c r="D4778" s="227" t="s">
        <v>23319</v>
      </c>
      <c r="E4778" s="227" t="s">
        <v>23320</v>
      </c>
      <c r="F4778" s="227" t="s">
        <v>23320</v>
      </c>
      <c r="G4778" s="227" t="s">
        <v>23321</v>
      </c>
      <c r="H4778" s="228" t="s">
        <v>23322</v>
      </c>
      <c r="I4778" s="228" t="s">
        <v>23322</v>
      </c>
      <c r="J4778" s="201" t="str">
        <f t="shared" si="149"/>
        <v>1028</v>
      </c>
      <c r="K4778" s="228" t="s">
        <v>23203</v>
      </c>
      <c r="L4778" s="228" t="s">
        <v>23204</v>
      </c>
      <c r="M4778" s="229">
        <v>44806</v>
      </c>
      <c r="N4778" s="227" t="s">
        <v>18884</v>
      </c>
      <c r="O4778" s="228" t="s">
        <v>18885</v>
      </c>
      <c r="P4778" s="227" t="s">
        <v>18886</v>
      </c>
      <c r="Q4778" s="243"/>
      <c r="R4778" s="223"/>
      <c r="S4778" s="230"/>
      <c r="T4778" s="223"/>
    </row>
    <row r="4779" spans="1:20" ht="15">
      <c r="A4779" s="245" t="str">
        <f t="shared" si="150"/>
        <v>##1033744743</v>
      </c>
      <c r="B4779" s="259" t="s">
        <v>23318</v>
      </c>
      <c r="C4779" s="227" t="s">
        <v>23319</v>
      </c>
      <c r="D4779" s="227" t="s">
        <v>23319</v>
      </c>
      <c r="E4779" s="227" t="s">
        <v>3649</v>
      </c>
      <c r="F4779" s="227" t="s">
        <v>23320</v>
      </c>
      <c r="G4779" s="227" t="s">
        <v>23321</v>
      </c>
      <c r="H4779" s="228" t="s">
        <v>23322</v>
      </c>
      <c r="I4779" s="228" t="s">
        <v>23322</v>
      </c>
      <c r="J4779" s="201" t="str">
        <f t="shared" si="149"/>
        <v>1028</v>
      </c>
      <c r="K4779" s="228" t="s">
        <v>23203</v>
      </c>
      <c r="L4779" s="228" t="s">
        <v>23204</v>
      </c>
      <c r="M4779" s="229">
        <v>44812</v>
      </c>
      <c r="N4779" s="227" t="s">
        <v>18884</v>
      </c>
      <c r="O4779" s="228" t="s">
        <v>18885</v>
      </c>
      <c r="P4779" s="227" t="s">
        <v>18886</v>
      </c>
      <c r="Q4779" s="243"/>
    </row>
    <row r="4780" spans="1:20" ht="15">
      <c r="A4780" s="295" t="str">
        <f t="shared" si="150"/>
        <v>4159303011285258640</v>
      </c>
      <c r="B4780" s="296" t="s">
        <v>23323</v>
      </c>
      <c r="C4780" s="297" t="s">
        <v>23324</v>
      </c>
      <c r="D4780" s="297" t="s">
        <v>23324</v>
      </c>
      <c r="E4780" s="297" t="s">
        <v>23325</v>
      </c>
      <c r="F4780" s="297" t="s">
        <v>23325</v>
      </c>
      <c r="G4780" s="297" t="s">
        <v>3253</v>
      </c>
      <c r="H4780" s="298" t="s">
        <v>23326</v>
      </c>
      <c r="I4780" s="298" t="s">
        <v>23326</v>
      </c>
      <c r="J4780" s="286" t="str">
        <f t="shared" si="149"/>
        <v>1029</v>
      </c>
      <c r="K4780" s="298" t="s">
        <v>23203</v>
      </c>
      <c r="L4780" s="298" t="s">
        <v>23204</v>
      </c>
      <c r="M4780" s="299">
        <v>44806</v>
      </c>
      <c r="N4780" s="297" t="s">
        <v>18884</v>
      </c>
      <c r="O4780" s="298" t="s">
        <v>18885</v>
      </c>
      <c r="P4780" s="297" t="s">
        <v>18886</v>
      </c>
      <c r="Q4780" s="300"/>
      <c r="R4780" s="280"/>
      <c r="S4780" s="301"/>
      <c r="T4780" s="280"/>
    </row>
    <row r="4781" spans="1:20" ht="15">
      <c r="A4781" s="295" t="str">
        <f t="shared" si="150"/>
        <v>##1285258640</v>
      </c>
      <c r="B4781" s="296" t="s">
        <v>23323</v>
      </c>
      <c r="C4781" s="297" t="s">
        <v>23324</v>
      </c>
      <c r="D4781" s="297" t="s">
        <v>23324</v>
      </c>
      <c r="E4781" s="297" t="s">
        <v>3649</v>
      </c>
      <c r="F4781" s="297" t="s">
        <v>23325</v>
      </c>
      <c r="G4781" s="297" t="s">
        <v>3253</v>
      </c>
      <c r="H4781" s="298" t="s">
        <v>23326</v>
      </c>
      <c r="I4781" s="298" t="s">
        <v>23326</v>
      </c>
      <c r="J4781" s="286" t="str">
        <f t="shared" si="149"/>
        <v>1029</v>
      </c>
      <c r="K4781" s="298" t="s">
        <v>23203</v>
      </c>
      <c r="L4781" s="298" t="s">
        <v>23204</v>
      </c>
      <c r="M4781" s="299">
        <v>44813</v>
      </c>
      <c r="N4781" s="297" t="s">
        <v>18884</v>
      </c>
      <c r="O4781" s="298" t="s">
        <v>18885</v>
      </c>
      <c r="P4781" s="297" t="s">
        <v>18886</v>
      </c>
      <c r="Q4781" s="300"/>
      <c r="R4781" s="280"/>
      <c r="S4781" s="301"/>
      <c r="T4781" s="280"/>
    </row>
    <row r="4782" spans="1:20" ht="15">
      <c r="A4782" s="245" t="str">
        <f t="shared" si="150"/>
        <v>4265159011366080525</v>
      </c>
      <c r="B4782" s="259" t="s">
        <v>23327</v>
      </c>
      <c r="C4782" s="227" t="s">
        <v>23328</v>
      </c>
      <c r="D4782" s="227" t="s">
        <v>23328</v>
      </c>
      <c r="E4782" s="227" t="s">
        <v>23329</v>
      </c>
      <c r="F4782" s="227" t="s">
        <v>23329</v>
      </c>
      <c r="G4782" s="227" t="s">
        <v>23330</v>
      </c>
      <c r="H4782" s="228" t="s">
        <v>23331</v>
      </c>
      <c r="I4782" s="228" t="s">
        <v>23331</v>
      </c>
      <c r="J4782" s="201" t="str">
        <f t="shared" si="149"/>
        <v>1030</v>
      </c>
      <c r="K4782" s="228" t="s">
        <v>23203</v>
      </c>
      <c r="L4782" s="228" t="s">
        <v>23204</v>
      </c>
      <c r="M4782" s="229">
        <v>44806</v>
      </c>
      <c r="N4782" s="227" t="s">
        <v>18884</v>
      </c>
      <c r="O4782" s="228" t="s">
        <v>18885</v>
      </c>
      <c r="P4782" s="227" t="s">
        <v>18886</v>
      </c>
      <c r="Q4782" s="243"/>
      <c r="R4782" s="223"/>
      <c r="S4782" s="230"/>
      <c r="T4782" s="223"/>
    </row>
    <row r="4783" spans="1:20" ht="15">
      <c r="A4783" s="245" t="str">
        <f t="shared" si="150"/>
        <v>4211997011427671064</v>
      </c>
      <c r="B4783" s="259" t="s">
        <v>23332</v>
      </c>
      <c r="C4783" s="227" t="s">
        <v>23003</v>
      </c>
      <c r="D4783" s="227" t="s">
        <v>23003</v>
      </c>
      <c r="E4783" s="227" t="s">
        <v>23333</v>
      </c>
      <c r="F4783" s="227" t="s">
        <v>23333</v>
      </c>
      <c r="G4783" s="227" t="s">
        <v>23334</v>
      </c>
      <c r="H4783" s="228" t="s">
        <v>23335</v>
      </c>
      <c r="I4783" s="228" t="s">
        <v>23335</v>
      </c>
      <c r="J4783" s="201" t="str">
        <f t="shared" si="149"/>
        <v>1031</v>
      </c>
      <c r="K4783" s="228" t="s">
        <v>23203</v>
      </c>
      <c r="L4783" s="228" t="s">
        <v>23204</v>
      </c>
      <c r="M4783" s="229">
        <v>44806</v>
      </c>
      <c r="N4783" s="227" t="s">
        <v>18884</v>
      </c>
      <c r="O4783" s="228" t="s">
        <v>18885</v>
      </c>
      <c r="P4783" s="227" t="s">
        <v>18886</v>
      </c>
      <c r="Q4783" s="243"/>
      <c r="R4783" s="223"/>
      <c r="S4783" s="230"/>
      <c r="T4783" s="223"/>
    </row>
    <row r="4784" spans="1:20" ht="15">
      <c r="A4784" s="245" t="str">
        <f t="shared" si="150"/>
        <v>4105306011518439009</v>
      </c>
      <c r="B4784" s="259" t="s">
        <v>23336</v>
      </c>
      <c r="C4784" s="227" t="s">
        <v>22889</v>
      </c>
      <c r="D4784" s="227" t="s">
        <v>22889</v>
      </c>
      <c r="E4784" s="227" t="s">
        <v>23337</v>
      </c>
      <c r="F4784" s="227" t="s">
        <v>22888</v>
      </c>
      <c r="G4784" s="227" t="s">
        <v>22890</v>
      </c>
      <c r="H4784" s="228" t="s">
        <v>23338</v>
      </c>
      <c r="I4784" s="228" t="s">
        <v>23338</v>
      </c>
      <c r="J4784" s="201" t="str">
        <f t="shared" si="149"/>
        <v>1032</v>
      </c>
      <c r="K4784" s="228" t="s">
        <v>23203</v>
      </c>
      <c r="L4784" s="228" t="s">
        <v>23204</v>
      </c>
      <c r="M4784" s="229">
        <v>44806</v>
      </c>
      <c r="N4784" s="227" t="s">
        <v>18765</v>
      </c>
      <c r="O4784" s="228" t="s">
        <v>18766</v>
      </c>
      <c r="P4784" s="227" t="s">
        <v>18812</v>
      </c>
      <c r="Q4784" s="243"/>
      <c r="R4784" s="223"/>
      <c r="S4784" s="230"/>
      <c r="T4784" s="223"/>
    </row>
    <row r="4785" spans="1:20" ht="15">
      <c r="A4785" s="245" t="str">
        <f t="shared" si="150"/>
        <v>4105306021518439009</v>
      </c>
      <c r="B4785" s="259" t="s">
        <v>23336</v>
      </c>
      <c r="C4785" s="227" t="s">
        <v>22889</v>
      </c>
      <c r="D4785" s="227" t="s">
        <v>22889</v>
      </c>
      <c r="E4785" s="227" t="s">
        <v>22888</v>
      </c>
      <c r="F4785" s="227" t="s">
        <v>22888</v>
      </c>
      <c r="G4785" s="227" t="s">
        <v>22890</v>
      </c>
      <c r="H4785" s="228" t="s">
        <v>23338</v>
      </c>
      <c r="I4785" s="228" t="s">
        <v>23338</v>
      </c>
      <c r="J4785" s="201" t="str">
        <f t="shared" si="149"/>
        <v>1032</v>
      </c>
      <c r="K4785" s="228" t="s">
        <v>23203</v>
      </c>
      <c r="L4785" s="228" t="s">
        <v>23204</v>
      </c>
      <c r="M4785" s="229">
        <v>44806</v>
      </c>
      <c r="N4785" s="227" t="s">
        <v>18866</v>
      </c>
      <c r="O4785" s="228" t="s">
        <v>18867</v>
      </c>
      <c r="P4785" s="227" t="s">
        <v>18868</v>
      </c>
      <c r="Q4785" s="243"/>
      <c r="R4785" s="223"/>
      <c r="S4785" s="230"/>
      <c r="T4785" s="223"/>
    </row>
    <row r="4786" spans="1:20" ht="15">
      <c r="A4786" s="245" t="str">
        <f t="shared" si="150"/>
        <v>4143422011841611126</v>
      </c>
      <c r="B4786" s="259" t="s">
        <v>23339</v>
      </c>
      <c r="C4786" s="227" t="s">
        <v>23340</v>
      </c>
      <c r="D4786" s="227" t="s">
        <v>23340</v>
      </c>
      <c r="E4786" s="227" t="s">
        <v>23341</v>
      </c>
      <c r="F4786" s="227" t="s">
        <v>23341</v>
      </c>
      <c r="G4786" s="227" t="s">
        <v>23342</v>
      </c>
      <c r="H4786" s="228" t="s">
        <v>23343</v>
      </c>
      <c r="I4786" s="228" t="s">
        <v>23343</v>
      </c>
      <c r="J4786" s="201" t="str">
        <f t="shared" si="149"/>
        <v>1034</v>
      </c>
      <c r="K4786" s="228" t="s">
        <v>23203</v>
      </c>
      <c r="L4786" s="228" t="s">
        <v>23204</v>
      </c>
      <c r="M4786" s="229">
        <v>44806</v>
      </c>
      <c r="N4786" s="227" t="s">
        <v>18765</v>
      </c>
      <c r="O4786" s="228" t="s">
        <v>18766</v>
      </c>
      <c r="P4786" s="227" t="s">
        <v>18767</v>
      </c>
      <c r="Q4786" s="243"/>
      <c r="R4786" s="223"/>
      <c r="S4786" s="230"/>
      <c r="T4786" s="223"/>
    </row>
    <row r="4787" spans="1:20" ht="15">
      <c r="A4787" s="245" t="str">
        <f t="shared" si="150"/>
        <v>4143422021841611126</v>
      </c>
      <c r="B4787" s="259" t="s">
        <v>23339</v>
      </c>
      <c r="C4787" s="227" t="s">
        <v>23340</v>
      </c>
      <c r="D4787" s="227" t="s">
        <v>23340</v>
      </c>
      <c r="E4787" s="227" t="s">
        <v>23344</v>
      </c>
      <c r="F4787" s="227" t="s">
        <v>23341</v>
      </c>
      <c r="G4787" s="227" t="s">
        <v>23342</v>
      </c>
      <c r="H4787" s="228" t="s">
        <v>23343</v>
      </c>
      <c r="I4787" s="228" t="s">
        <v>23343</v>
      </c>
      <c r="J4787" s="201" t="str">
        <f t="shared" si="149"/>
        <v>1034</v>
      </c>
      <c r="K4787" s="228" t="s">
        <v>23203</v>
      </c>
      <c r="L4787" s="228" t="s">
        <v>23204</v>
      </c>
      <c r="M4787" s="229">
        <v>44806</v>
      </c>
      <c r="N4787" s="227" t="s">
        <v>18765</v>
      </c>
      <c r="O4787" s="228" t="s">
        <v>18766</v>
      </c>
      <c r="P4787" s="227" t="s">
        <v>18767</v>
      </c>
      <c r="Q4787" s="243"/>
      <c r="R4787" s="223"/>
      <c r="S4787" s="230"/>
      <c r="T4787" s="223"/>
    </row>
    <row r="4788" spans="1:20" ht="15">
      <c r="A4788" s="245" t="str">
        <f t="shared" si="150"/>
        <v>4143422031841611126</v>
      </c>
      <c r="B4788" s="259" t="s">
        <v>23339</v>
      </c>
      <c r="C4788" s="227" t="s">
        <v>23340</v>
      </c>
      <c r="D4788" s="227" t="s">
        <v>23340</v>
      </c>
      <c r="E4788" s="227" t="s">
        <v>23345</v>
      </c>
      <c r="F4788" s="227" t="s">
        <v>23341</v>
      </c>
      <c r="G4788" s="227" t="s">
        <v>23342</v>
      </c>
      <c r="H4788" s="228" t="s">
        <v>23343</v>
      </c>
      <c r="I4788" s="228" t="s">
        <v>23343</v>
      </c>
      <c r="J4788" s="201" t="str">
        <f t="shared" si="149"/>
        <v>1034</v>
      </c>
      <c r="K4788" s="228" t="s">
        <v>23203</v>
      </c>
      <c r="L4788" s="228" t="s">
        <v>23204</v>
      </c>
      <c r="M4788" s="229">
        <v>44806</v>
      </c>
      <c r="N4788" s="227" t="s">
        <v>19778</v>
      </c>
      <c r="O4788" s="228" t="s">
        <v>19779</v>
      </c>
      <c r="P4788" s="227" t="s">
        <v>19780</v>
      </c>
      <c r="Q4788" s="243"/>
      <c r="R4788" s="223"/>
      <c r="S4788" s="230"/>
      <c r="T4788" s="223"/>
    </row>
    <row r="4789" spans="1:20" ht="15">
      <c r="A4789" s="245" t="str">
        <f t="shared" si="150"/>
        <v>4265928011952961138</v>
      </c>
      <c r="B4789" s="259" t="s">
        <v>23346</v>
      </c>
      <c r="C4789" s="227" t="s">
        <v>23347</v>
      </c>
      <c r="D4789" s="227" t="s">
        <v>23347</v>
      </c>
      <c r="E4789" s="227" t="s">
        <v>23348</v>
      </c>
      <c r="F4789" s="227" t="s">
        <v>23348</v>
      </c>
      <c r="G4789" s="227" t="s">
        <v>23349</v>
      </c>
      <c r="H4789" s="228" t="s">
        <v>23350</v>
      </c>
      <c r="I4789" s="228" t="s">
        <v>23350</v>
      </c>
      <c r="J4789" s="201" t="str">
        <f t="shared" si="149"/>
        <v>1036</v>
      </c>
      <c r="K4789" s="228" t="s">
        <v>23203</v>
      </c>
      <c r="L4789" s="228" t="s">
        <v>23204</v>
      </c>
      <c r="M4789" s="229">
        <v>44806</v>
      </c>
      <c r="N4789" s="227" t="s">
        <v>18866</v>
      </c>
      <c r="O4789" s="228" t="s">
        <v>18867</v>
      </c>
      <c r="P4789" s="227" t="s">
        <v>18868</v>
      </c>
      <c r="Q4789" s="243"/>
      <c r="R4789" s="223"/>
      <c r="S4789" s="230"/>
      <c r="T4789" s="223"/>
    </row>
    <row r="4790" spans="1:20" ht="15">
      <c r="A4790" s="245" t="str">
        <f t="shared" si="150"/>
        <v>##1952961138</v>
      </c>
      <c r="B4790" s="259" t="s">
        <v>23346</v>
      </c>
      <c r="C4790" s="227" t="s">
        <v>23347</v>
      </c>
      <c r="D4790" s="227" t="s">
        <v>23347</v>
      </c>
      <c r="E4790" s="227" t="s">
        <v>3649</v>
      </c>
      <c r="F4790" s="227" t="s">
        <v>23348</v>
      </c>
      <c r="G4790" s="227" t="s">
        <v>23349</v>
      </c>
      <c r="H4790" s="228" t="s">
        <v>23350</v>
      </c>
      <c r="I4790" s="228" t="s">
        <v>23350</v>
      </c>
      <c r="J4790" s="201" t="str">
        <f t="shared" si="149"/>
        <v>1036</v>
      </c>
      <c r="K4790" s="228" t="s">
        <v>23203</v>
      </c>
      <c r="L4790" s="228" t="s">
        <v>23204</v>
      </c>
      <c r="M4790" s="229">
        <v>44813</v>
      </c>
      <c r="N4790" s="227" t="s">
        <v>18866</v>
      </c>
      <c r="O4790" s="228" t="s">
        <v>18867</v>
      </c>
      <c r="P4790" s="227" t="s">
        <v>18868</v>
      </c>
      <c r="Q4790" s="243"/>
      <c r="R4790" s="223"/>
      <c r="S4790" s="230"/>
      <c r="T4790" s="223"/>
    </row>
    <row r="4791" spans="1:20" s="303" customFormat="1" ht="12">
      <c r="A4791" s="209" t="str">
        <f t="shared" si="150"/>
        <v>3876773021205335726</v>
      </c>
      <c r="B4791" s="224" t="s">
        <v>19891</v>
      </c>
      <c r="C4791" s="211" t="s">
        <v>14050</v>
      </c>
      <c r="D4791" s="211" t="s">
        <v>358</v>
      </c>
      <c r="E4791" s="211" t="s">
        <v>14594</v>
      </c>
      <c r="F4791" s="211" t="s">
        <v>357</v>
      </c>
      <c r="G4791" s="302" t="s">
        <v>2119</v>
      </c>
      <c r="H4791" s="212" t="s">
        <v>14052</v>
      </c>
      <c r="I4791" s="213" t="s">
        <v>359</v>
      </c>
      <c r="J4791" s="201" t="str">
        <f t="shared" si="149"/>
        <v>9999</v>
      </c>
      <c r="K4791" s="209" t="s">
        <v>13915</v>
      </c>
      <c r="L4791" s="209" t="s">
        <v>13094</v>
      </c>
      <c r="M4791" s="214">
        <v>44084</v>
      </c>
      <c r="N4791" s="209" t="s">
        <v>18765</v>
      </c>
      <c r="O4791" s="215" t="s">
        <v>18766</v>
      </c>
      <c r="P4791" s="215" t="s">
        <v>18767</v>
      </c>
      <c r="Q4791" s="215" t="s">
        <v>18768</v>
      </c>
      <c r="R4791" s="208"/>
      <c r="S4791" s="208"/>
      <c r="T4791" s="208"/>
    </row>
    <row r="4792" spans="1:20" ht="12">
      <c r="A4792" s="209" t="str">
        <f t="shared" si="150"/>
        <v>NA1528546736</v>
      </c>
      <c r="B4792" s="277" t="s">
        <v>19891</v>
      </c>
      <c r="C4792" s="136" t="s">
        <v>19864</v>
      </c>
      <c r="D4792" s="138" t="s">
        <v>3106</v>
      </c>
      <c r="E4792" s="138" t="s">
        <v>3106</v>
      </c>
      <c r="F4792" s="138" t="s">
        <v>3106</v>
      </c>
      <c r="G4792" s="138" t="s">
        <v>23038</v>
      </c>
      <c r="H4792" s="142" t="s">
        <v>19866</v>
      </c>
      <c r="I4792" s="213" t="s">
        <v>19866</v>
      </c>
      <c r="J4792" s="201" t="str">
        <f t="shared" si="149"/>
        <v>9999</v>
      </c>
      <c r="K4792" s="232" t="s">
        <v>23351</v>
      </c>
      <c r="L4792" s="232" t="s">
        <v>15111</v>
      </c>
      <c r="M4792" s="214">
        <v>44725</v>
      </c>
      <c r="N4792" s="232" t="s">
        <v>19778</v>
      </c>
      <c r="O4792" s="232" t="s">
        <v>19779</v>
      </c>
      <c r="P4792" s="232" t="s">
        <v>19780</v>
      </c>
      <c r="Q4792" s="232" t="s">
        <v>19781</v>
      </c>
      <c r="S4792" s="257"/>
      <c r="T4792" s="257"/>
    </row>
    <row r="4793" spans="1:20" ht="12">
      <c r="A4793" s="268" t="str">
        <f t="shared" si="150"/>
        <v>0000127021407027493</v>
      </c>
      <c r="B4793" s="304" t="s">
        <v>19891</v>
      </c>
      <c r="C4793" s="269" t="s">
        <v>4559</v>
      </c>
      <c r="D4793" s="144" t="s">
        <v>3106</v>
      </c>
      <c r="E4793" s="269" t="s">
        <v>4560</v>
      </c>
      <c r="F4793" s="145" t="s">
        <v>3106</v>
      </c>
      <c r="G4793" s="269" t="s">
        <v>3106</v>
      </c>
      <c r="H4793" s="305" t="s">
        <v>4561</v>
      </c>
      <c r="I4793" s="306" t="s">
        <v>21307</v>
      </c>
      <c r="J4793" s="201" t="str">
        <f t="shared" si="149"/>
        <v>9999</v>
      </c>
      <c r="K4793" s="270"/>
      <c r="L4793" s="270"/>
      <c r="M4793" s="271"/>
      <c r="N4793" s="270" t="e">
        <v>#N/A</v>
      </c>
      <c r="O4793" s="272" t="e">
        <v>#N/A</v>
      </c>
      <c r="P4793" s="272" t="e">
        <v>#N/A</v>
      </c>
      <c r="Q4793" s="272" t="e">
        <v>#N/A</v>
      </c>
      <c r="S4793" s="208"/>
    </row>
    <row r="4794" spans="1:20" ht="12">
      <c r="A4794" s="268" t="str">
        <f t="shared" si="150"/>
        <v>0001679011295751022</v>
      </c>
      <c r="B4794" s="304" t="s">
        <v>19891</v>
      </c>
      <c r="C4794" s="269" t="s">
        <v>4562</v>
      </c>
      <c r="D4794" s="144" t="s">
        <v>3106</v>
      </c>
      <c r="E4794" s="269" t="s">
        <v>4563</v>
      </c>
      <c r="F4794" s="145" t="s">
        <v>3106</v>
      </c>
      <c r="G4794" s="269" t="s">
        <v>3106</v>
      </c>
      <c r="H4794" s="305" t="s">
        <v>4564</v>
      </c>
      <c r="I4794" s="306" t="s">
        <v>21001</v>
      </c>
      <c r="J4794" s="201" t="str">
        <f t="shared" si="149"/>
        <v>9999</v>
      </c>
      <c r="K4794" s="270"/>
      <c r="L4794" s="270"/>
      <c r="M4794" s="271"/>
      <c r="N4794" s="270" t="e">
        <v>#N/A</v>
      </c>
      <c r="O4794" s="272" t="e">
        <v>#N/A</v>
      </c>
      <c r="P4794" s="272" t="e">
        <v>#N/A</v>
      </c>
      <c r="Q4794" s="272" t="e">
        <v>#N/A</v>
      </c>
      <c r="S4794" s="208"/>
    </row>
    <row r="4795" spans="1:20" ht="12">
      <c r="A4795" s="268" t="str">
        <f t="shared" si="150"/>
        <v>0002453011689713729</v>
      </c>
      <c r="B4795" s="304" t="s">
        <v>19891</v>
      </c>
      <c r="C4795" s="269" t="s">
        <v>4565</v>
      </c>
      <c r="D4795" s="144" t="s">
        <v>3106</v>
      </c>
      <c r="E4795" s="269" t="s">
        <v>4566</v>
      </c>
      <c r="F4795" s="145" t="s">
        <v>3106</v>
      </c>
      <c r="G4795" s="269" t="s">
        <v>3106</v>
      </c>
      <c r="H4795" s="305" t="s">
        <v>4567</v>
      </c>
      <c r="I4795" s="306" t="s">
        <v>22072</v>
      </c>
      <c r="J4795" s="201" t="str">
        <f t="shared" si="149"/>
        <v>9999</v>
      </c>
      <c r="K4795" s="270"/>
      <c r="L4795" s="270"/>
      <c r="M4795" s="271"/>
      <c r="N4795" s="270" t="e">
        <v>#N/A</v>
      </c>
      <c r="O4795" s="272" t="e">
        <v>#N/A</v>
      </c>
      <c r="P4795" s="272" t="e">
        <v>#N/A</v>
      </c>
      <c r="Q4795" s="272" t="e">
        <v>#N/A</v>
      </c>
      <c r="S4795" s="208"/>
    </row>
    <row r="4796" spans="1:20" ht="12">
      <c r="A4796" s="268" t="str">
        <f t="shared" si="150"/>
        <v>0003352021417075284</v>
      </c>
      <c r="B4796" s="304" t="s">
        <v>19891</v>
      </c>
      <c r="C4796" s="269" t="s">
        <v>4568</v>
      </c>
      <c r="D4796" s="144" t="s">
        <v>3106</v>
      </c>
      <c r="E4796" s="269" t="s">
        <v>4569</v>
      </c>
      <c r="F4796" s="145" t="s">
        <v>3106</v>
      </c>
      <c r="G4796" s="269" t="s">
        <v>3106</v>
      </c>
      <c r="H4796" s="305" t="s">
        <v>4570</v>
      </c>
      <c r="I4796" s="306" t="s">
        <v>21347</v>
      </c>
      <c r="J4796" s="201" t="str">
        <f t="shared" si="149"/>
        <v>9999</v>
      </c>
      <c r="K4796" s="270"/>
      <c r="L4796" s="270"/>
      <c r="M4796" s="271"/>
      <c r="N4796" s="270" t="e">
        <v>#N/A</v>
      </c>
      <c r="O4796" s="272" t="e">
        <v>#N/A</v>
      </c>
      <c r="P4796" s="272" t="e">
        <v>#N/A</v>
      </c>
      <c r="Q4796" s="272" t="e">
        <v>#N/A</v>
      </c>
      <c r="S4796" s="208"/>
    </row>
    <row r="4797" spans="1:20" ht="12">
      <c r="A4797" s="268" t="str">
        <f t="shared" si="150"/>
        <v>0003717011558446419</v>
      </c>
      <c r="B4797" s="304" t="s">
        <v>19891</v>
      </c>
      <c r="C4797" s="269" t="s">
        <v>4571</v>
      </c>
      <c r="D4797" s="144" t="s">
        <v>3106</v>
      </c>
      <c r="E4797" s="269" t="s">
        <v>4572</v>
      </c>
      <c r="F4797" s="145" t="s">
        <v>3106</v>
      </c>
      <c r="G4797" s="269" t="s">
        <v>3106</v>
      </c>
      <c r="H4797" s="305" t="s">
        <v>4573</v>
      </c>
      <c r="I4797" s="306" t="s">
        <v>21754</v>
      </c>
      <c r="J4797" s="201" t="str">
        <f t="shared" si="149"/>
        <v>9999</v>
      </c>
      <c r="K4797" s="270"/>
      <c r="L4797" s="270"/>
      <c r="M4797" s="271"/>
      <c r="N4797" s="270" t="e">
        <v>#N/A</v>
      </c>
      <c r="O4797" s="272" t="e">
        <v>#N/A</v>
      </c>
      <c r="P4797" s="272" t="e">
        <v>#N/A</v>
      </c>
      <c r="Q4797" s="272" t="e">
        <v>#N/A</v>
      </c>
      <c r="S4797" s="208"/>
    </row>
    <row r="4798" spans="1:20" ht="12">
      <c r="A4798" s="268" t="str">
        <f t="shared" si="150"/>
        <v>0004376011396746863</v>
      </c>
      <c r="B4798" s="304" t="s">
        <v>19891</v>
      </c>
      <c r="C4798" s="269" t="s">
        <v>4574</v>
      </c>
      <c r="D4798" s="144" t="s">
        <v>3106</v>
      </c>
      <c r="E4798" s="269" t="s">
        <v>4575</v>
      </c>
      <c r="F4798" s="145" t="s">
        <v>3106</v>
      </c>
      <c r="G4798" s="269" t="s">
        <v>3106</v>
      </c>
      <c r="H4798" s="305" t="s">
        <v>4576</v>
      </c>
      <c r="I4798" s="306" t="s">
        <v>21288</v>
      </c>
      <c r="J4798" s="201" t="str">
        <f t="shared" si="149"/>
        <v>9999</v>
      </c>
      <c r="K4798" s="270"/>
      <c r="L4798" s="270"/>
      <c r="M4798" s="271"/>
      <c r="N4798" s="270" t="e">
        <v>#N/A</v>
      </c>
      <c r="O4798" s="272" t="e">
        <v>#N/A</v>
      </c>
      <c r="P4798" s="272" t="e">
        <v>#N/A</v>
      </c>
      <c r="Q4798" s="272" t="e">
        <v>#N/A</v>
      </c>
      <c r="S4798" s="208"/>
    </row>
    <row r="4799" spans="1:20" ht="12">
      <c r="A4799" s="268" t="str">
        <f t="shared" si="150"/>
        <v>0007122011457444150</v>
      </c>
      <c r="B4799" s="304" t="s">
        <v>19891</v>
      </c>
      <c r="C4799" s="269" t="s">
        <v>4586</v>
      </c>
      <c r="D4799" s="144" t="s">
        <v>3106</v>
      </c>
      <c r="E4799" s="269" t="s">
        <v>4587</v>
      </c>
      <c r="F4799" s="145" t="s">
        <v>3106</v>
      </c>
      <c r="G4799" s="269" t="s">
        <v>3106</v>
      </c>
      <c r="H4799" s="305" t="s">
        <v>4588</v>
      </c>
      <c r="I4799" s="306" t="s">
        <v>21475</v>
      </c>
      <c r="J4799" s="201" t="str">
        <f t="shared" si="149"/>
        <v>9999</v>
      </c>
      <c r="K4799" s="270"/>
      <c r="L4799" s="270"/>
      <c r="M4799" s="271"/>
      <c r="N4799" s="270" t="e">
        <v>#N/A</v>
      </c>
      <c r="O4799" s="272" t="e">
        <v>#N/A</v>
      </c>
      <c r="P4799" s="272" t="e">
        <v>#N/A</v>
      </c>
      <c r="Q4799" s="272" t="e">
        <v>#N/A</v>
      </c>
      <c r="S4799" s="208"/>
    </row>
    <row r="4800" spans="1:20" ht="12">
      <c r="A4800" s="268" t="str">
        <f t="shared" si="150"/>
        <v>0007148011578565917</v>
      </c>
      <c r="B4800" s="304" t="s">
        <v>19891</v>
      </c>
      <c r="C4800" s="269" t="s">
        <v>4589</v>
      </c>
      <c r="D4800" s="144" t="s">
        <v>3106</v>
      </c>
      <c r="E4800" s="269" t="s">
        <v>4590</v>
      </c>
      <c r="F4800" s="145" t="s">
        <v>3106</v>
      </c>
      <c r="G4800" s="269" t="s">
        <v>3106</v>
      </c>
      <c r="H4800" s="305" t="s">
        <v>4591</v>
      </c>
      <c r="I4800" s="306" t="s">
        <v>21804</v>
      </c>
      <c r="J4800" s="201" t="str">
        <f t="shared" si="149"/>
        <v>9999</v>
      </c>
      <c r="K4800" s="270"/>
      <c r="L4800" s="270"/>
      <c r="M4800" s="271"/>
      <c r="N4800" s="270" t="e">
        <v>#N/A</v>
      </c>
      <c r="O4800" s="272" t="e">
        <v>#N/A</v>
      </c>
      <c r="P4800" s="272" t="e">
        <v>#N/A</v>
      </c>
      <c r="Q4800" s="272" t="e">
        <v>#N/A</v>
      </c>
      <c r="S4800" s="208"/>
    </row>
    <row r="4801" spans="1:17" s="208" customFormat="1" ht="12">
      <c r="A4801" s="268" t="str">
        <f t="shared" si="150"/>
        <v>16806391194756528</v>
      </c>
      <c r="B4801" s="304" t="s">
        <v>19891</v>
      </c>
      <c r="C4801" s="269" t="s">
        <v>10065</v>
      </c>
      <c r="D4801" s="144" t="s">
        <v>3106</v>
      </c>
      <c r="E4801" s="269" t="s">
        <v>10066</v>
      </c>
      <c r="F4801" s="145" t="s">
        <v>3106</v>
      </c>
      <c r="G4801" s="269" t="s">
        <v>3106</v>
      </c>
      <c r="H4801" s="305" t="s">
        <v>3650</v>
      </c>
      <c r="I4801" s="307" t="s">
        <v>3650</v>
      </c>
      <c r="J4801" s="201" t="str">
        <f t="shared" si="149"/>
        <v>9999</v>
      </c>
      <c r="K4801" s="270"/>
      <c r="L4801" s="270"/>
      <c r="M4801" s="271"/>
      <c r="N4801" s="270" t="e">
        <v>#N/A</v>
      </c>
      <c r="O4801" s="272" t="e">
        <v>#N/A</v>
      </c>
      <c r="P4801" s="272" t="e">
        <v>#N/A</v>
      </c>
      <c r="Q4801" s="272" t="e">
        <v>#N/A</v>
      </c>
    </row>
    <row r="4802" spans="1:17" s="208" customFormat="1" ht="12">
      <c r="A4802" s="268" t="str">
        <f t="shared" si="150"/>
        <v>17118141306830500</v>
      </c>
      <c r="B4802" s="304" t="s">
        <v>19891</v>
      </c>
      <c r="C4802" s="269" t="s">
        <v>10219</v>
      </c>
      <c r="D4802" s="144" t="s">
        <v>3106</v>
      </c>
      <c r="E4802" s="269" t="s">
        <v>10220</v>
      </c>
      <c r="F4802" s="145" t="s">
        <v>3106</v>
      </c>
      <c r="G4802" s="269" t="s">
        <v>3106</v>
      </c>
      <c r="H4802" s="305" t="s">
        <v>3645</v>
      </c>
      <c r="I4802" s="306" t="e">
        <v>#N/A</v>
      </c>
      <c r="J4802" s="201" t="str">
        <f t="shared" si="149"/>
        <v>9999</v>
      </c>
      <c r="K4802" s="270"/>
      <c r="L4802" s="270"/>
      <c r="M4802" s="271"/>
      <c r="N4802" s="270" t="e">
        <v>#N/A</v>
      </c>
      <c r="O4802" s="272" t="e">
        <v>#N/A</v>
      </c>
      <c r="P4802" s="272" t="e">
        <v>#N/A</v>
      </c>
      <c r="Q4802" s="272" t="e">
        <v>#N/A</v>
      </c>
    </row>
    <row r="4803" spans="1:17" s="208" customFormat="1" ht="12">
      <c r="A4803" s="268" t="str">
        <f t="shared" si="150"/>
        <v>17510671154369114</v>
      </c>
      <c r="B4803" s="304" t="s">
        <v>19891</v>
      </c>
      <c r="C4803" s="269" t="s">
        <v>10433</v>
      </c>
      <c r="D4803" s="144" t="s">
        <v>3106</v>
      </c>
      <c r="E4803" s="269" t="s">
        <v>10434</v>
      </c>
      <c r="F4803" s="145" t="s">
        <v>3106</v>
      </c>
      <c r="G4803" s="269" t="s">
        <v>3106</v>
      </c>
      <c r="H4803" s="305" t="s">
        <v>3650</v>
      </c>
      <c r="I4803" s="307" t="s">
        <v>3650</v>
      </c>
      <c r="J4803" s="201" t="str">
        <f t="shared" ref="J4803:J4866" si="151">B4803</f>
        <v>9999</v>
      </c>
      <c r="K4803" s="270"/>
      <c r="L4803" s="270"/>
      <c r="M4803" s="271"/>
      <c r="N4803" s="270" t="e">
        <v>#N/A</v>
      </c>
      <c r="O4803" s="272" t="e">
        <v>#N/A</v>
      </c>
      <c r="P4803" s="272" t="e">
        <v>#N/A</v>
      </c>
      <c r="Q4803" s="272" t="e">
        <v>#N/A</v>
      </c>
    </row>
    <row r="4804" spans="1:17" s="208" customFormat="1" ht="12">
      <c r="A4804" s="268" t="str">
        <f t="shared" si="150"/>
        <v>17510671164448486</v>
      </c>
      <c r="B4804" s="304" t="s">
        <v>19891</v>
      </c>
      <c r="C4804" s="269" t="s">
        <v>8093</v>
      </c>
      <c r="D4804" s="144" t="s">
        <v>3106</v>
      </c>
      <c r="E4804" s="269" t="s">
        <v>10434</v>
      </c>
      <c r="F4804" s="145" t="s">
        <v>3106</v>
      </c>
      <c r="G4804" s="269" t="s">
        <v>3106</v>
      </c>
      <c r="H4804" s="305" t="s">
        <v>3650</v>
      </c>
      <c r="I4804" s="307" t="s">
        <v>3650</v>
      </c>
      <c r="J4804" s="201" t="str">
        <f t="shared" si="151"/>
        <v>9999</v>
      </c>
      <c r="K4804" s="270"/>
      <c r="L4804" s="270"/>
      <c r="M4804" s="271"/>
      <c r="N4804" s="270" t="e">
        <v>#N/A</v>
      </c>
      <c r="O4804" s="272" t="e">
        <v>#N/A</v>
      </c>
      <c r="P4804" s="272" t="e">
        <v>#N/A</v>
      </c>
      <c r="Q4804" s="272" t="e">
        <v>#N/A</v>
      </c>
    </row>
    <row r="4805" spans="1:17" s="208" customFormat="1" ht="12">
      <c r="A4805" s="268" t="str">
        <f t="shared" si="150"/>
        <v>21899611295966257</v>
      </c>
      <c r="B4805" s="304" t="s">
        <v>19891</v>
      </c>
      <c r="C4805" s="269" t="s">
        <v>12249</v>
      </c>
      <c r="D4805" s="144" t="s">
        <v>3106</v>
      </c>
      <c r="E4805" s="269" t="s">
        <v>12250</v>
      </c>
      <c r="F4805" s="145" t="s">
        <v>3106</v>
      </c>
      <c r="G4805" s="269" t="s">
        <v>3106</v>
      </c>
      <c r="H4805" s="305" t="s">
        <v>3650</v>
      </c>
      <c r="I4805" s="307" t="s">
        <v>3650</v>
      </c>
      <c r="J4805" s="201" t="str">
        <f t="shared" si="151"/>
        <v>9999</v>
      </c>
      <c r="K4805" s="270"/>
      <c r="L4805" s="270"/>
      <c r="M4805" s="271"/>
      <c r="N4805" s="270" t="e">
        <v>#N/A</v>
      </c>
      <c r="O4805" s="272" t="e">
        <v>#N/A</v>
      </c>
      <c r="P4805" s="272" t="e">
        <v>#N/A</v>
      </c>
      <c r="Q4805" s="272" t="e">
        <v>#N/A</v>
      </c>
    </row>
    <row r="4806" spans="1:17" s="208" customFormat="1" ht="12">
      <c r="A4806" s="268" t="str">
        <f t="shared" si="150"/>
        <v>28234521134421175</v>
      </c>
      <c r="B4806" s="304" t="s">
        <v>19891</v>
      </c>
      <c r="C4806" s="269" t="s">
        <v>12383</v>
      </c>
      <c r="D4806" s="144" t="s">
        <v>3106</v>
      </c>
      <c r="E4806" s="269" t="s">
        <v>12384</v>
      </c>
      <c r="F4806" s="145" t="s">
        <v>3106</v>
      </c>
      <c r="G4806" s="269" t="s">
        <v>3106</v>
      </c>
      <c r="H4806" s="305" t="s">
        <v>3650</v>
      </c>
      <c r="I4806" s="307" t="s">
        <v>3650</v>
      </c>
      <c r="J4806" s="201" t="str">
        <f t="shared" si="151"/>
        <v>9999</v>
      </c>
      <c r="K4806" s="270"/>
      <c r="L4806" s="270"/>
      <c r="M4806" s="271"/>
      <c r="N4806" s="270" t="e">
        <v>#N/A</v>
      </c>
      <c r="O4806" s="272" t="e">
        <v>#N/A</v>
      </c>
      <c r="P4806" s="272" t="e">
        <v>#N/A</v>
      </c>
      <c r="Q4806" s="272" t="e">
        <v>#N/A</v>
      </c>
    </row>
    <row r="4807" spans="1:17" s="208" customFormat="1" ht="12">
      <c r="A4807" s="268" t="str">
        <f t="shared" si="150"/>
        <v>28248491134435746</v>
      </c>
      <c r="B4807" s="304" t="s">
        <v>19891</v>
      </c>
      <c r="C4807" s="269" t="s">
        <v>12395</v>
      </c>
      <c r="D4807" s="144" t="s">
        <v>3106</v>
      </c>
      <c r="E4807" s="269" t="s">
        <v>12396</v>
      </c>
      <c r="F4807" s="145" t="s">
        <v>3106</v>
      </c>
      <c r="G4807" s="269" t="s">
        <v>3106</v>
      </c>
      <c r="H4807" s="305" t="s">
        <v>3645</v>
      </c>
      <c r="I4807" s="306" t="e">
        <v>#N/A</v>
      </c>
      <c r="J4807" s="201" t="str">
        <f t="shared" si="151"/>
        <v>9999</v>
      </c>
      <c r="K4807" s="270"/>
      <c r="L4807" s="270"/>
      <c r="M4807" s="271"/>
      <c r="N4807" s="270" t="e">
        <v>#N/A</v>
      </c>
      <c r="O4807" s="272" t="e">
        <v>#N/A</v>
      </c>
      <c r="P4807" s="272" t="e">
        <v>#N/A</v>
      </c>
      <c r="Q4807" s="272" t="e">
        <v>#N/A</v>
      </c>
    </row>
    <row r="4808" spans="1:17" s="208" customFormat="1" ht="12">
      <c r="A4808" s="268" t="str">
        <f t="shared" si="150"/>
        <v>0034670021730306135</v>
      </c>
      <c r="B4808" s="304" t="s">
        <v>19891</v>
      </c>
      <c r="C4808" s="269" t="s">
        <v>4640</v>
      </c>
      <c r="D4808" s="144" t="s">
        <v>3106</v>
      </c>
      <c r="E4808" s="269" t="s">
        <v>4641</v>
      </c>
      <c r="F4808" s="145" t="s">
        <v>3106</v>
      </c>
      <c r="G4808" s="269" t="s">
        <v>3106</v>
      </c>
      <c r="H4808" s="305" t="s">
        <v>4642</v>
      </c>
      <c r="I4808" s="306" t="s">
        <v>22212</v>
      </c>
      <c r="J4808" s="201" t="str">
        <f t="shared" si="151"/>
        <v>9999</v>
      </c>
      <c r="K4808" s="270"/>
      <c r="L4808" s="270"/>
      <c r="M4808" s="271"/>
      <c r="N4808" s="270" t="e">
        <v>#N/A</v>
      </c>
      <c r="O4808" s="272" t="e">
        <v>#N/A</v>
      </c>
      <c r="P4808" s="272" t="e">
        <v>#N/A</v>
      </c>
      <c r="Q4808" s="272" t="e">
        <v>#N/A</v>
      </c>
    </row>
    <row r="4809" spans="1:17" s="208" customFormat="1" ht="12">
      <c r="A4809" s="268" t="str">
        <f t="shared" si="150"/>
        <v>0043846011104839786</v>
      </c>
      <c r="B4809" s="304" t="s">
        <v>19891</v>
      </c>
      <c r="C4809" s="269" t="s">
        <v>4643</v>
      </c>
      <c r="D4809" s="144" t="s">
        <v>3106</v>
      </c>
      <c r="E4809" s="269" t="s">
        <v>4644</v>
      </c>
      <c r="F4809" s="145" t="s">
        <v>3106</v>
      </c>
      <c r="G4809" s="269" t="s">
        <v>3106</v>
      </c>
      <c r="H4809" s="305" t="s">
        <v>4645</v>
      </c>
      <c r="I4809" s="307" t="s">
        <v>4645</v>
      </c>
      <c r="J4809" s="201" t="str">
        <f t="shared" si="151"/>
        <v>9999</v>
      </c>
      <c r="K4809" s="270"/>
      <c r="L4809" s="270"/>
      <c r="M4809" s="271"/>
      <c r="N4809" s="270" t="e">
        <v>#N/A</v>
      </c>
      <c r="O4809" s="272" t="e">
        <v>#N/A</v>
      </c>
      <c r="P4809" s="272" t="e">
        <v>#N/A</v>
      </c>
      <c r="Q4809" s="272" t="e">
        <v>#N/A</v>
      </c>
    </row>
    <row r="4810" spans="1:17" s="208" customFormat="1" ht="12">
      <c r="A4810" s="268" t="str">
        <f t="shared" si="150"/>
        <v>0051898031780761148</v>
      </c>
      <c r="B4810" s="304" t="s">
        <v>19891</v>
      </c>
      <c r="C4810" s="269" t="s">
        <v>4646</v>
      </c>
      <c r="D4810" s="144" t="s">
        <v>3106</v>
      </c>
      <c r="E4810" s="269" t="s">
        <v>4647</v>
      </c>
      <c r="F4810" s="145" t="s">
        <v>3106</v>
      </c>
      <c r="G4810" s="269" t="s">
        <v>3106</v>
      </c>
      <c r="H4810" s="305" t="s">
        <v>4648</v>
      </c>
      <c r="I4810" s="307" t="s">
        <v>4648</v>
      </c>
      <c r="J4810" s="201" t="str">
        <f t="shared" si="151"/>
        <v>9999</v>
      </c>
      <c r="K4810" s="270" t="s">
        <v>4210</v>
      </c>
      <c r="L4810" s="270"/>
      <c r="M4810" s="271"/>
      <c r="N4810" s="270" t="e">
        <v>#N/A</v>
      </c>
      <c r="O4810" s="272" t="e">
        <v>#N/A</v>
      </c>
      <c r="P4810" s="272" t="e">
        <v>#N/A</v>
      </c>
      <c r="Q4810" s="272" t="e">
        <v>#N/A</v>
      </c>
    </row>
    <row r="4811" spans="1:17" s="208" customFormat="1" ht="12">
      <c r="A4811" s="268" t="str">
        <f t="shared" si="150"/>
        <v>0052698041184743585</v>
      </c>
      <c r="B4811" s="304" t="s">
        <v>19891</v>
      </c>
      <c r="C4811" s="269" t="s">
        <v>4649</v>
      </c>
      <c r="D4811" s="144" t="s">
        <v>3106</v>
      </c>
      <c r="E4811" s="269" t="s">
        <v>4650</v>
      </c>
      <c r="F4811" s="145" t="s">
        <v>3106</v>
      </c>
      <c r="G4811" s="269" t="s">
        <v>3106</v>
      </c>
      <c r="H4811" s="305" t="s">
        <v>4651</v>
      </c>
      <c r="I4811" s="307" t="s">
        <v>4651</v>
      </c>
      <c r="J4811" s="201" t="str">
        <f t="shared" si="151"/>
        <v>9999</v>
      </c>
      <c r="K4811" s="270"/>
      <c r="L4811" s="270"/>
      <c r="M4811" s="271"/>
      <c r="N4811" s="270" t="e">
        <v>#N/A</v>
      </c>
      <c r="O4811" s="272" t="e">
        <v>#N/A</v>
      </c>
      <c r="P4811" s="272" t="e">
        <v>#N/A</v>
      </c>
      <c r="Q4811" s="272" t="e">
        <v>#N/A</v>
      </c>
    </row>
    <row r="4812" spans="1:17" s="208" customFormat="1" ht="12">
      <c r="A4812" s="268" t="str">
        <f t="shared" si="150"/>
        <v>0058653031356553531</v>
      </c>
      <c r="B4812" s="304" t="s">
        <v>19891</v>
      </c>
      <c r="C4812" s="269" t="s">
        <v>4652</v>
      </c>
      <c r="D4812" s="144" t="s">
        <v>3106</v>
      </c>
      <c r="E4812" s="269" t="s">
        <v>4653</v>
      </c>
      <c r="F4812" s="145" t="s">
        <v>3106</v>
      </c>
      <c r="G4812" s="269" t="s">
        <v>3106</v>
      </c>
      <c r="H4812" s="305" t="s">
        <v>4654</v>
      </c>
      <c r="I4812" s="307" t="s">
        <v>4654</v>
      </c>
      <c r="J4812" s="201" t="str">
        <f t="shared" si="151"/>
        <v>9999</v>
      </c>
      <c r="K4812" s="270"/>
      <c r="L4812" s="270"/>
      <c r="M4812" s="271"/>
      <c r="N4812" s="270" t="e">
        <v>#N/A</v>
      </c>
      <c r="O4812" s="272" t="e">
        <v>#N/A</v>
      </c>
      <c r="P4812" s="272" t="e">
        <v>#N/A</v>
      </c>
      <c r="Q4812" s="272" t="e">
        <v>#N/A</v>
      </c>
    </row>
    <row r="4813" spans="1:17" s="208" customFormat="1" ht="12">
      <c r="A4813" s="268" t="str">
        <f t="shared" si="150"/>
        <v>0060832011295765469</v>
      </c>
      <c r="B4813" s="304" t="s">
        <v>19891</v>
      </c>
      <c r="C4813" s="269" t="s">
        <v>4655</v>
      </c>
      <c r="D4813" s="144" t="s">
        <v>3106</v>
      </c>
      <c r="E4813" s="269" t="s">
        <v>4656</v>
      </c>
      <c r="F4813" s="145" t="s">
        <v>3106</v>
      </c>
      <c r="G4813" s="269" t="s">
        <v>3106</v>
      </c>
      <c r="H4813" s="305" t="s">
        <v>4657</v>
      </c>
      <c r="I4813" s="307" t="s">
        <v>4657</v>
      </c>
      <c r="J4813" s="201" t="str">
        <f t="shared" si="151"/>
        <v>9999</v>
      </c>
      <c r="K4813" s="270"/>
      <c r="L4813" s="270"/>
      <c r="M4813" s="271"/>
      <c r="N4813" s="270" t="e">
        <v>#N/A</v>
      </c>
      <c r="O4813" s="272" t="e">
        <v>#N/A</v>
      </c>
      <c r="P4813" s="272" t="e">
        <v>#N/A</v>
      </c>
      <c r="Q4813" s="272" t="e">
        <v>#N/A</v>
      </c>
    </row>
    <row r="4814" spans="1:17" s="208" customFormat="1" ht="12">
      <c r="A4814" s="268" t="str">
        <f t="shared" si="150"/>
        <v>0070971011316007032</v>
      </c>
      <c r="B4814" s="304" t="s">
        <v>19891</v>
      </c>
      <c r="C4814" s="269" t="s">
        <v>4658</v>
      </c>
      <c r="D4814" s="144" t="s">
        <v>3106</v>
      </c>
      <c r="E4814" s="269" t="s">
        <v>4659</v>
      </c>
      <c r="F4814" s="145" t="s">
        <v>3106</v>
      </c>
      <c r="G4814" s="269" t="s">
        <v>3106</v>
      </c>
      <c r="H4814" s="305" t="s">
        <v>4660</v>
      </c>
      <c r="I4814" s="306" t="s">
        <v>21045</v>
      </c>
      <c r="J4814" s="201" t="str">
        <f t="shared" si="151"/>
        <v>9999</v>
      </c>
      <c r="K4814" s="270"/>
      <c r="L4814" s="270"/>
      <c r="M4814" s="271"/>
      <c r="N4814" s="270" t="e">
        <v>#N/A</v>
      </c>
      <c r="O4814" s="272" t="e">
        <v>#N/A</v>
      </c>
      <c r="P4814" s="272" t="e">
        <v>#N/A</v>
      </c>
      <c r="Q4814" s="272" t="e">
        <v>#N/A</v>
      </c>
    </row>
    <row r="4815" spans="1:17" s="208" customFormat="1" ht="12">
      <c r="A4815" s="268" t="str">
        <f t="shared" si="150"/>
        <v>0071508011508859612</v>
      </c>
      <c r="B4815" s="304" t="s">
        <v>19891</v>
      </c>
      <c r="C4815" s="269" t="s">
        <v>4661</v>
      </c>
      <c r="D4815" s="144" t="s">
        <v>3106</v>
      </c>
      <c r="E4815" s="269" t="s">
        <v>4662</v>
      </c>
      <c r="F4815" s="145" t="s">
        <v>3106</v>
      </c>
      <c r="G4815" s="269" t="s">
        <v>3106</v>
      </c>
      <c r="H4815" s="305" t="s">
        <v>2590</v>
      </c>
      <c r="I4815" s="307" t="s">
        <v>2590</v>
      </c>
      <c r="J4815" s="201" t="str">
        <f t="shared" si="151"/>
        <v>9999</v>
      </c>
      <c r="K4815" s="270"/>
      <c r="L4815" s="270"/>
      <c r="M4815" s="271"/>
      <c r="N4815" s="270" t="e">
        <v>#N/A</v>
      </c>
      <c r="O4815" s="272" t="e">
        <v>#N/A</v>
      </c>
      <c r="P4815" s="272" t="e">
        <v>#N/A</v>
      </c>
      <c r="Q4815" s="272" t="e">
        <v>#N/A</v>
      </c>
    </row>
    <row r="4816" spans="1:17" s="208" customFormat="1" ht="12">
      <c r="A4816" s="268" t="str">
        <f t="shared" si="150"/>
        <v>0102964021073561825</v>
      </c>
      <c r="B4816" s="304" t="s">
        <v>19891</v>
      </c>
      <c r="C4816" s="269" t="s">
        <v>4663</v>
      </c>
      <c r="D4816" s="144" t="s">
        <v>3106</v>
      </c>
      <c r="E4816" s="269" t="s">
        <v>4664</v>
      </c>
      <c r="F4816" s="145" t="s">
        <v>3106</v>
      </c>
      <c r="G4816" s="269" t="s">
        <v>3106</v>
      </c>
      <c r="H4816" s="305" t="s">
        <v>4665</v>
      </c>
      <c r="I4816" s="307" t="s">
        <v>4665</v>
      </c>
      <c r="J4816" s="201" t="str">
        <f t="shared" si="151"/>
        <v>9999</v>
      </c>
      <c r="K4816" s="270"/>
      <c r="L4816" s="270"/>
      <c r="M4816" s="271"/>
      <c r="N4816" s="270" t="e">
        <v>#N/A</v>
      </c>
      <c r="O4816" s="272" t="e">
        <v>#N/A</v>
      </c>
      <c r="P4816" s="272" t="e">
        <v>#N/A</v>
      </c>
      <c r="Q4816" s="272" t="e">
        <v>#N/A</v>
      </c>
    </row>
    <row r="4817" spans="1:17" s="208" customFormat="1" ht="12">
      <c r="A4817" s="268" t="str">
        <f t="shared" si="150"/>
        <v>0104986011053357905</v>
      </c>
      <c r="B4817" s="304" t="s">
        <v>19891</v>
      </c>
      <c r="C4817" s="269" t="s">
        <v>4666</v>
      </c>
      <c r="D4817" s="144" t="s">
        <v>3106</v>
      </c>
      <c r="E4817" s="269" t="s">
        <v>4667</v>
      </c>
      <c r="F4817" s="145" t="s">
        <v>3106</v>
      </c>
      <c r="G4817" s="269" t="s">
        <v>3106</v>
      </c>
      <c r="H4817" s="305" t="s">
        <v>4668</v>
      </c>
      <c r="I4817" s="307" t="s">
        <v>4668</v>
      </c>
      <c r="J4817" s="201" t="str">
        <f t="shared" si="151"/>
        <v>9999</v>
      </c>
      <c r="K4817" s="270" t="s">
        <v>4669</v>
      </c>
      <c r="L4817" s="270"/>
      <c r="M4817" s="271"/>
      <c r="N4817" s="270" t="e">
        <v>#N/A</v>
      </c>
      <c r="O4817" s="272" t="e">
        <v>#N/A</v>
      </c>
      <c r="P4817" s="272" t="e">
        <v>#N/A</v>
      </c>
      <c r="Q4817" s="272" t="e">
        <v>#N/A</v>
      </c>
    </row>
    <row r="4818" spans="1:17" s="208" customFormat="1" ht="12">
      <c r="A4818" s="268" t="str">
        <f t="shared" si="150"/>
        <v>0106791011326039306</v>
      </c>
      <c r="B4818" s="304" t="s">
        <v>19891</v>
      </c>
      <c r="C4818" s="269" t="s">
        <v>4670</v>
      </c>
      <c r="D4818" s="144" t="s">
        <v>3106</v>
      </c>
      <c r="E4818" s="269" t="s">
        <v>4671</v>
      </c>
      <c r="F4818" s="145" t="s">
        <v>3106</v>
      </c>
      <c r="G4818" s="269" t="s">
        <v>3106</v>
      </c>
      <c r="H4818" s="305" t="s">
        <v>4672</v>
      </c>
      <c r="I4818" s="307" t="s">
        <v>4672</v>
      </c>
      <c r="J4818" s="201" t="str">
        <f t="shared" si="151"/>
        <v>9999</v>
      </c>
      <c r="K4818" s="270"/>
      <c r="L4818" s="270"/>
      <c r="M4818" s="271"/>
      <c r="N4818" s="270" t="e">
        <v>#N/A</v>
      </c>
      <c r="O4818" s="272" t="e">
        <v>#N/A</v>
      </c>
      <c r="P4818" s="272" t="e">
        <v>#N/A</v>
      </c>
      <c r="Q4818" s="272" t="e">
        <v>#N/A</v>
      </c>
    </row>
    <row r="4819" spans="1:17" s="208" customFormat="1" ht="12">
      <c r="A4819" s="268" t="str">
        <f t="shared" si="150"/>
        <v>0121337011326057779</v>
      </c>
      <c r="B4819" s="304" t="s">
        <v>19891</v>
      </c>
      <c r="C4819" s="269" t="s">
        <v>4673</v>
      </c>
      <c r="D4819" s="144" t="s">
        <v>3106</v>
      </c>
      <c r="E4819" s="269" t="s">
        <v>4674</v>
      </c>
      <c r="F4819" s="145" t="s">
        <v>3106</v>
      </c>
      <c r="G4819" s="269" t="s">
        <v>3106</v>
      </c>
      <c r="H4819" s="305" t="s">
        <v>4675</v>
      </c>
      <c r="I4819" s="307" t="s">
        <v>4675</v>
      </c>
      <c r="J4819" s="201" t="str">
        <f t="shared" si="151"/>
        <v>9999</v>
      </c>
      <c r="K4819" s="270"/>
      <c r="L4819" s="270"/>
      <c r="M4819" s="271"/>
      <c r="N4819" s="270" t="e">
        <v>#N/A</v>
      </c>
      <c r="O4819" s="272" t="e">
        <v>#N/A</v>
      </c>
      <c r="P4819" s="272" t="e">
        <v>#N/A</v>
      </c>
      <c r="Q4819" s="272" t="e">
        <v>#N/A</v>
      </c>
    </row>
    <row r="4820" spans="1:17" s="208" customFormat="1" ht="12">
      <c r="A4820" s="268" t="str">
        <f t="shared" si="150"/>
        <v>0122145011932183936</v>
      </c>
      <c r="B4820" s="304" t="s">
        <v>19891</v>
      </c>
      <c r="C4820" s="269" t="s">
        <v>4676</v>
      </c>
      <c r="D4820" s="144" t="s">
        <v>3106</v>
      </c>
      <c r="E4820" s="269" t="s">
        <v>4677</v>
      </c>
      <c r="F4820" s="145" t="s">
        <v>3106</v>
      </c>
      <c r="G4820" s="269" t="s">
        <v>3106</v>
      </c>
      <c r="H4820" s="305" t="s">
        <v>4678</v>
      </c>
      <c r="I4820" s="307" t="s">
        <v>4678</v>
      </c>
      <c r="J4820" s="201" t="str">
        <f t="shared" si="151"/>
        <v>9999</v>
      </c>
      <c r="K4820" s="270"/>
      <c r="L4820" s="270"/>
      <c r="M4820" s="271"/>
      <c r="N4820" s="270" t="e">
        <v>#N/A</v>
      </c>
      <c r="O4820" s="272" t="e">
        <v>#N/A</v>
      </c>
      <c r="P4820" s="272" t="e">
        <v>#N/A</v>
      </c>
      <c r="Q4820" s="272" t="e">
        <v>#N/A</v>
      </c>
    </row>
    <row r="4821" spans="1:17" s="208" customFormat="1" ht="12">
      <c r="A4821" s="268" t="str">
        <f t="shared" ref="A4821:A4884" si="152">E4821&amp;C4821</f>
        <v>0122186011487637021</v>
      </c>
      <c r="B4821" s="304" t="s">
        <v>19891</v>
      </c>
      <c r="C4821" s="269" t="s">
        <v>4679</v>
      </c>
      <c r="D4821" s="144" t="s">
        <v>3106</v>
      </c>
      <c r="E4821" s="269" t="s">
        <v>4680</v>
      </c>
      <c r="F4821" s="145" t="s">
        <v>3106</v>
      </c>
      <c r="G4821" s="269" t="s">
        <v>3106</v>
      </c>
      <c r="H4821" s="305" t="s">
        <v>4681</v>
      </c>
      <c r="I4821" s="307" t="s">
        <v>4681</v>
      </c>
      <c r="J4821" s="201" t="str">
        <f t="shared" si="151"/>
        <v>9999</v>
      </c>
      <c r="K4821" s="270"/>
      <c r="L4821" s="270"/>
      <c r="M4821" s="271"/>
      <c r="N4821" s="270" t="e">
        <v>#N/A</v>
      </c>
      <c r="O4821" s="272" t="e">
        <v>#N/A</v>
      </c>
      <c r="P4821" s="272" t="e">
        <v>#N/A</v>
      </c>
      <c r="Q4821" s="272" t="e">
        <v>#N/A</v>
      </c>
    </row>
    <row r="4822" spans="1:17" s="208" customFormat="1" ht="12">
      <c r="A4822" s="268" t="str">
        <f t="shared" si="152"/>
        <v>0122806011053487868</v>
      </c>
      <c r="B4822" s="304" t="s">
        <v>19891</v>
      </c>
      <c r="C4822" s="269" t="s">
        <v>4682</v>
      </c>
      <c r="D4822" s="144" t="s">
        <v>3106</v>
      </c>
      <c r="E4822" s="269" t="s">
        <v>4683</v>
      </c>
      <c r="F4822" s="145" t="s">
        <v>3106</v>
      </c>
      <c r="G4822" s="269" t="s">
        <v>3106</v>
      </c>
      <c r="H4822" s="305" t="s">
        <v>4684</v>
      </c>
      <c r="I4822" s="307" t="s">
        <v>4684</v>
      </c>
      <c r="J4822" s="201" t="str">
        <f t="shared" si="151"/>
        <v>9999</v>
      </c>
      <c r="K4822" s="270"/>
      <c r="L4822" s="270"/>
      <c r="M4822" s="271"/>
      <c r="N4822" s="270" t="e">
        <v>#N/A</v>
      </c>
      <c r="O4822" s="272" t="e">
        <v>#N/A</v>
      </c>
      <c r="P4822" s="272" t="e">
        <v>#N/A</v>
      </c>
      <c r="Q4822" s="272" t="e">
        <v>#N/A</v>
      </c>
    </row>
    <row r="4823" spans="1:17" s="208" customFormat="1" ht="12">
      <c r="A4823" s="268" t="str">
        <f t="shared" si="152"/>
        <v>0123093011538188156</v>
      </c>
      <c r="B4823" s="304" t="s">
        <v>19891</v>
      </c>
      <c r="C4823" s="269" t="s">
        <v>4685</v>
      </c>
      <c r="D4823" s="144" t="s">
        <v>3106</v>
      </c>
      <c r="E4823" s="269" t="s">
        <v>4686</v>
      </c>
      <c r="F4823" s="145" t="s">
        <v>3106</v>
      </c>
      <c r="G4823" s="269" t="s">
        <v>3106</v>
      </c>
      <c r="H4823" s="305" t="s">
        <v>2334</v>
      </c>
      <c r="I4823" s="307" t="s">
        <v>2334</v>
      </c>
      <c r="J4823" s="201" t="str">
        <f t="shared" si="151"/>
        <v>9999</v>
      </c>
      <c r="K4823" s="270"/>
      <c r="L4823" s="270"/>
      <c r="M4823" s="271"/>
      <c r="N4823" s="270" t="e">
        <v>#N/A</v>
      </c>
      <c r="O4823" s="272" t="e">
        <v>#N/A</v>
      </c>
      <c r="P4823" s="272" t="e">
        <v>#N/A</v>
      </c>
      <c r="Q4823" s="272" t="e">
        <v>#N/A</v>
      </c>
    </row>
    <row r="4824" spans="1:17" s="208" customFormat="1" ht="12">
      <c r="A4824" s="268" t="str">
        <f t="shared" si="152"/>
        <v>0144743011013952613</v>
      </c>
      <c r="B4824" s="304" t="s">
        <v>19891</v>
      </c>
      <c r="C4824" s="269" t="s">
        <v>4690</v>
      </c>
      <c r="D4824" s="144" t="s">
        <v>3106</v>
      </c>
      <c r="E4824" s="269" t="s">
        <v>4691</v>
      </c>
      <c r="F4824" s="145" t="s">
        <v>3106</v>
      </c>
      <c r="G4824" s="269" t="s">
        <v>3106</v>
      </c>
      <c r="H4824" s="305" t="s">
        <v>4692</v>
      </c>
      <c r="I4824" s="307" t="s">
        <v>4692</v>
      </c>
      <c r="J4824" s="201" t="str">
        <f t="shared" si="151"/>
        <v>9999</v>
      </c>
      <c r="K4824" s="270"/>
      <c r="L4824" s="270"/>
      <c r="M4824" s="271"/>
      <c r="N4824" s="270" t="e">
        <v>#N/A</v>
      </c>
      <c r="O4824" s="272" t="e">
        <v>#N/A</v>
      </c>
      <c r="P4824" s="272" t="e">
        <v>#N/A</v>
      </c>
      <c r="Q4824" s="272" t="e">
        <v>#N/A</v>
      </c>
    </row>
    <row r="4825" spans="1:17" s="208" customFormat="1" ht="12">
      <c r="A4825" s="268" t="str">
        <f t="shared" si="152"/>
        <v>0160434011073506457</v>
      </c>
      <c r="B4825" s="304" t="s">
        <v>19891</v>
      </c>
      <c r="C4825" s="269" t="s">
        <v>4693</v>
      </c>
      <c r="D4825" s="144" t="s">
        <v>3106</v>
      </c>
      <c r="E4825" s="269" t="s">
        <v>4694</v>
      </c>
      <c r="F4825" s="145" t="s">
        <v>3106</v>
      </c>
      <c r="G4825" s="269" t="s">
        <v>3106</v>
      </c>
      <c r="H4825" s="305" t="s">
        <v>4695</v>
      </c>
      <c r="I4825" s="307" t="s">
        <v>4695</v>
      </c>
      <c r="J4825" s="201" t="str">
        <f t="shared" si="151"/>
        <v>9999</v>
      </c>
      <c r="K4825" s="270"/>
      <c r="L4825" s="270"/>
      <c r="M4825" s="271"/>
      <c r="N4825" s="270" t="e">
        <v>#N/A</v>
      </c>
      <c r="O4825" s="272" t="e">
        <v>#N/A</v>
      </c>
      <c r="P4825" s="272" t="e">
        <v>#N/A</v>
      </c>
      <c r="Q4825" s="272" t="e">
        <v>#N/A</v>
      </c>
    </row>
    <row r="4826" spans="1:17" s="208" customFormat="1" ht="12">
      <c r="A4826" s="268" t="str">
        <f t="shared" si="152"/>
        <v>0164139031043317761</v>
      </c>
      <c r="B4826" s="304" t="s">
        <v>19891</v>
      </c>
      <c r="C4826" s="143" t="s">
        <v>19892</v>
      </c>
      <c r="D4826" s="144" t="s">
        <v>3106</v>
      </c>
      <c r="E4826" s="144" t="s">
        <v>19893</v>
      </c>
      <c r="F4826" s="145" t="s">
        <v>3106</v>
      </c>
      <c r="G4826" s="269" t="s">
        <v>3106</v>
      </c>
      <c r="H4826" s="146" t="s">
        <v>19894</v>
      </c>
      <c r="I4826" s="306" t="s">
        <v>19894</v>
      </c>
      <c r="J4826" s="201" t="str">
        <f t="shared" si="151"/>
        <v>9999</v>
      </c>
      <c r="K4826" s="308" t="s">
        <v>19895</v>
      </c>
      <c r="L4826" s="308" t="s">
        <v>13916</v>
      </c>
      <c r="M4826" s="271">
        <v>44475</v>
      </c>
      <c r="N4826" s="270" t="s">
        <v>19896</v>
      </c>
      <c r="O4826" s="272" t="s">
        <v>19897</v>
      </c>
      <c r="P4826" s="272" t="s">
        <v>19898</v>
      </c>
      <c r="Q4826" s="272" t="s">
        <v>19899</v>
      </c>
    </row>
    <row r="4827" spans="1:17" s="208" customFormat="1" ht="12">
      <c r="A4827" s="268" t="str">
        <f t="shared" si="152"/>
        <v>0174096011770661050</v>
      </c>
      <c r="B4827" s="304" t="s">
        <v>19891</v>
      </c>
      <c r="C4827" s="269" t="s">
        <v>4696</v>
      </c>
      <c r="D4827" s="144" t="s">
        <v>3106</v>
      </c>
      <c r="E4827" s="269" t="s">
        <v>4697</v>
      </c>
      <c r="F4827" s="145" t="s">
        <v>3106</v>
      </c>
      <c r="G4827" s="269" t="s">
        <v>3106</v>
      </c>
      <c r="H4827" s="305" t="s">
        <v>4698</v>
      </c>
      <c r="I4827" s="307" t="s">
        <v>4698</v>
      </c>
      <c r="J4827" s="201" t="str">
        <f t="shared" si="151"/>
        <v>9999</v>
      </c>
      <c r="K4827" s="270"/>
      <c r="L4827" s="270"/>
      <c r="M4827" s="271"/>
      <c r="N4827" s="270" t="e">
        <v>#N/A</v>
      </c>
      <c r="O4827" s="272" t="e">
        <v>#N/A</v>
      </c>
      <c r="P4827" s="272" t="e">
        <v>#N/A</v>
      </c>
      <c r="Q4827" s="272" t="e">
        <v>#N/A</v>
      </c>
    </row>
    <row r="4828" spans="1:17" s="208" customFormat="1" ht="12">
      <c r="A4828" s="268" t="str">
        <f t="shared" si="152"/>
        <v>0174229011669543401</v>
      </c>
      <c r="B4828" s="304" t="s">
        <v>19891</v>
      </c>
      <c r="C4828" s="269" t="s">
        <v>4699</v>
      </c>
      <c r="D4828" s="144" t="s">
        <v>3106</v>
      </c>
      <c r="E4828" s="269" t="s">
        <v>4700</v>
      </c>
      <c r="F4828" s="145" t="s">
        <v>3106</v>
      </c>
      <c r="G4828" s="269" t="s">
        <v>3106</v>
      </c>
      <c r="H4828" s="305" t="s">
        <v>4701</v>
      </c>
      <c r="I4828" s="307" t="s">
        <v>4701</v>
      </c>
      <c r="J4828" s="201" t="str">
        <f t="shared" si="151"/>
        <v>9999</v>
      </c>
      <c r="K4828" s="270"/>
      <c r="L4828" s="270"/>
      <c r="M4828" s="271"/>
      <c r="N4828" s="270" t="e">
        <v>#N/A</v>
      </c>
      <c r="O4828" s="272" t="e">
        <v>#N/A</v>
      </c>
      <c r="P4828" s="272" t="e">
        <v>#N/A</v>
      </c>
      <c r="Q4828" s="272" t="e">
        <v>#N/A</v>
      </c>
    </row>
    <row r="4829" spans="1:17" s="208" customFormat="1" ht="12">
      <c r="A4829" s="268" t="str">
        <f t="shared" si="152"/>
        <v>0175408011780621441</v>
      </c>
      <c r="B4829" s="304" t="s">
        <v>19891</v>
      </c>
      <c r="C4829" s="269" t="s">
        <v>4702</v>
      </c>
      <c r="D4829" s="144" t="s">
        <v>3106</v>
      </c>
      <c r="E4829" s="269" t="s">
        <v>4703</v>
      </c>
      <c r="F4829" s="145" t="s">
        <v>3106</v>
      </c>
      <c r="G4829" s="269" t="s">
        <v>3106</v>
      </c>
      <c r="H4829" s="305" t="s">
        <v>4704</v>
      </c>
      <c r="I4829" s="307" t="s">
        <v>4704</v>
      </c>
      <c r="J4829" s="201" t="str">
        <f t="shared" si="151"/>
        <v>9999</v>
      </c>
      <c r="K4829" s="270"/>
      <c r="L4829" s="270"/>
      <c r="M4829" s="271"/>
      <c r="N4829" s="270" t="e">
        <v>#N/A</v>
      </c>
      <c r="O4829" s="272" t="e">
        <v>#N/A</v>
      </c>
      <c r="P4829" s="272" t="e">
        <v>#N/A</v>
      </c>
      <c r="Q4829" s="272" t="e">
        <v>#N/A</v>
      </c>
    </row>
    <row r="4830" spans="1:17" s="208" customFormat="1" ht="12">
      <c r="A4830" s="268" t="str">
        <f t="shared" si="152"/>
        <v>0175689011326101692</v>
      </c>
      <c r="B4830" s="304" t="s">
        <v>19891</v>
      </c>
      <c r="C4830" s="269" t="s">
        <v>4705</v>
      </c>
      <c r="D4830" s="144" t="s">
        <v>3106</v>
      </c>
      <c r="E4830" s="269" t="s">
        <v>4706</v>
      </c>
      <c r="F4830" s="145" t="s">
        <v>3106</v>
      </c>
      <c r="G4830" s="269" t="s">
        <v>3106</v>
      </c>
      <c r="H4830" s="305" t="s">
        <v>4707</v>
      </c>
      <c r="I4830" s="307" t="s">
        <v>4707</v>
      </c>
      <c r="J4830" s="201" t="str">
        <f t="shared" si="151"/>
        <v>9999</v>
      </c>
      <c r="K4830" s="270"/>
      <c r="L4830" s="270"/>
      <c r="M4830" s="271"/>
      <c r="N4830" s="270" t="e">
        <v>#N/A</v>
      </c>
      <c r="O4830" s="272" t="e">
        <v>#N/A</v>
      </c>
      <c r="P4830" s="272" t="e">
        <v>#N/A</v>
      </c>
      <c r="Q4830" s="272" t="e">
        <v>#N/A</v>
      </c>
    </row>
    <row r="4831" spans="1:17" s="208" customFormat="1" ht="12">
      <c r="A4831" s="268" t="str">
        <f t="shared" si="152"/>
        <v>0175846011063407922</v>
      </c>
      <c r="B4831" s="304" t="s">
        <v>19891</v>
      </c>
      <c r="C4831" s="269" t="s">
        <v>4708</v>
      </c>
      <c r="D4831" s="144" t="s">
        <v>3106</v>
      </c>
      <c r="E4831" s="269" t="s">
        <v>4709</v>
      </c>
      <c r="F4831" s="145" t="s">
        <v>3106</v>
      </c>
      <c r="G4831" s="269" t="s">
        <v>3106</v>
      </c>
      <c r="H4831" s="305" t="s">
        <v>4710</v>
      </c>
      <c r="I4831" s="307" t="s">
        <v>4710</v>
      </c>
      <c r="J4831" s="201" t="str">
        <f t="shared" si="151"/>
        <v>9999</v>
      </c>
      <c r="K4831" s="270"/>
      <c r="L4831" s="270"/>
      <c r="M4831" s="271"/>
      <c r="N4831" s="270" t="e">
        <v>#N/A</v>
      </c>
      <c r="O4831" s="272" t="e">
        <v>#N/A</v>
      </c>
      <c r="P4831" s="272" t="e">
        <v>#N/A</v>
      </c>
      <c r="Q4831" s="272" t="e">
        <v>#N/A</v>
      </c>
    </row>
    <row r="4832" spans="1:17" s="208" customFormat="1" ht="12">
      <c r="A4832" s="268" t="str">
        <f t="shared" si="152"/>
        <v>0176240011508871278</v>
      </c>
      <c r="B4832" s="304" t="s">
        <v>19891</v>
      </c>
      <c r="C4832" s="269" t="s">
        <v>4711</v>
      </c>
      <c r="D4832" s="144" t="s">
        <v>3106</v>
      </c>
      <c r="E4832" s="269" t="s">
        <v>4712</v>
      </c>
      <c r="F4832" s="145" t="s">
        <v>3106</v>
      </c>
      <c r="G4832" s="269" t="s">
        <v>3106</v>
      </c>
      <c r="H4832" s="305" t="s">
        <v>4713</v>
      </c>
      <c r="I4832" s="307" t="s">
        <v>4713</v>
      </c>
      <c r="J4832" s="201" t="str">
        <f t="shared" si="151"/>
        <v>9999</v>
      </c>
      <c r="K4832" s="270"/>
      <c r="L4832" s="270"/>
      <c r="M4832" s="271"/>
      <c r="N4832" s="270" t="e">
        <v>#N/A</v>
      </c>
      <c r="O4832" s="272" t="e">
        <v>#N/A</v>
      </c>
      <c r="P4832" s="272" t="e">
        <v>#N/A</v>
      </c>
      <c r="Q4832" s="272" t="e">
        <v>#N/A</v>
      </c>
    </row>
    <row r="4833" spans="1:17" s="208" customFormat="1" ht="12">
      <c r="A4833" s="268" t="str">
        <f t="shared" si="152"/>
        <v>0176885011528015815</v>
      </c>
      <c r="B4833" s="304" t="s">
        <v>19891</v>
      </c>
      <c r="C4833" s="269" t="s">
        <v>4714</v>
      </c>
      <c r="D4833" s="144" t="s">
        <v>3106</v>
      </c>
      <c r="E4833" s="269" t="s">
        <v>4715</v>
      </c>
      <c r="F4833" s="145" t="s">
        <v>3106</v>
      </c>
      <c r="G4833" s="269" t="s">
        <v>3106</v>
      </c>
      <c r="H4833" s="305" t="s">
        <v>4716</v>
      </c>
      <c r="I4833" s="307" t="s">
        <v>4716</v>
      </c>
      <c r="J4833" s="201" t="str">
        <f t="shared" si="151"/>
        <v>9999</v>
      </c>
      <c r="K4833" s="270"/>
      <c r="L4833" s="270"/>
      <c r="M4833" s="271"/>
      <c r="N4833" s="270" t="e">
        <v>#N/A</v>
      </c>
      <c r="O4833" s="272" t="e">
        <v>#N/A</v>
      </c>
      <c r="P4833" s="272" t="e">
        <v>#N/A</v>
      </c>
      <c r="Q4833" s="272" t="e">
        <v>#N/A</v>
      </c>
    </row>
    <row r="4834" spans="1:17" s="208" customFormat="1" ht="12">
      <c r="A4834" s="268" t="str">
        <f t="shared" si="152"/>
        <v>0178873011063447159</v>
      </c>
      <c r="B4834" s="304" t="s">
        <v>19891</v>
      </c>
      <c r="C4834" s="269" t="s">
        <v>4717</v>
      </c>
      <c r="D4834" s="144" t="s">
        <v>3106</v>
      </c>
      <c r="E4834" s="269" t="s">
        <v>4718</v>
      </c>
      <c r="F4834" s="145" t="s">
        <v>3106</v>
      </c>
      <c r="G4834" s="269" t="s">
        <v>3106</v>
      </c>
      <c r="H4834" s="305" t="s">
        <v>4719</v>
      </c>
      <c r="I4834" s="307" t="s">
        <v>4719</v>
      </c>
      <c r="J4834" s="201" t="str">
        <f t="shared" si="151"/>
        <v>9999</v>
      </c>
      <c r="K4834" s="270"/>
      <c r="L4834" s="270"/>
      <c r="M4834" s="271"/>
      <c r="N4834" s="270" t="e">
        <v>#N/A</v>
      </c>
      <c r="O4834" s="272" t="e">
        <v>#N/A</v>
      </c>
      <c r="P4834" s="272" t="e">
        <v>#N/A</v>
      </c>
      <c r="Q4834" s="272" t="e">
        <v>#N/A</v>
      </c>
    </row>
    <row r="4835" spans="1:17" s="208" customFormat="1" ht="12">
      <c r="A4835" s="268" t="str">
        <f t="shared" si="152"/>
        <v>0179368011215983598</v>
      </c>
      <c r="B4835" s="304" t="s">
        <v>19891</v>
      </c>
      <c r="C4835" s="269" t="s">
        <v>4720</v>
      </c>
      <c r="D4835" s="144" t="s">
        <v>3106</v>
      </c>
      <c r="E4835" s="269" t="s">
        <v>4721</v>
      </c>
      <c r="F4835" s="145" t="s">
        <v>3106</v>
      </c>
      <c r="G4835" s="269" t="s">
        <v>3106</v>
      </c>
      <c r="H4835" s="305" t="s">
        <v>4722</v>
      </c>
      <c r="I4835" s="307" t="s">
        <v>4722</v>
      </c>
      <c r="J4835" s="201" t="str">
        <f t="shared" si="151"/>
        <v>9999</v>
      </c>
      <c r="K4835" s="270"/>
      <c r="L4835" s="270"/>
      <c r="M4835" s="271"/>
      <c r="N4835" s="270" t="e">
        <v>#N/A</v>
      </c>
      <c r="O4835" s="272" t="e">
        <v>#N/A</v>
      </c>
      <c r="P4835" s="272" t="e">
        <v>#N/A</v>
      </c>
      <c r="Q4835" s="272" t="e">
        <v>#N/A</v>
      </c>
    </row>
    <row r="4836" spans="1:17" s="208" customFormat="1" ht="12">
      <c r="A4836" s="268" t="str">
        <f t="shared" si="152"/>
        <v>0180192011124054069</v>
      </c>
      <c r="B4836" s="304" t="s">
        <v>19891</v>
      </c>
      <c r="C4836" s="269" t="s">
        <v>4723</v>
      </c>
      <c r="D4836" s="144" t="s">
        <v>3106</v>
      </c>
      <c r="E4836" s="269" t="s">
        <v>4724</v>
      </c>
      <c r="F4836" s="145" t="s">
        <v>3106</v>
      </c>
      <c r="G4836" s="269" t="s">
        <v>3106</v>
      </c>
      <c r="H4836" s="305" t="s">
        <v>4725</v>
      </c>
      <c r="I4836" s="307" t="s">
        <v>4725</v>
      </c>
      <c r="J4836" s="201" t="str">
        <f t="shared" si="151"/>
        <v>9999</v>
      </c>
      <c r="K4836" s="270"/>
      <c r="L4836" s="270"/>
      <c r="M4836" s="271"/>
      <c r="N4836" s="270" t="e">
        <v>#N/A</v>
      </c>
      <c r="O4836" s="272" t="e">
        <v>#N/A</v>
      </c>
      <c r="P4836" s="272" t="e">
        <v>#N/A</v>
      </c>
      <c r="Q4836" s="272" t="e">
        <v>#N/A</v>
      </c>
    </row>
    <row r="4837" spans="1:17" s="208" customFormat="1" ht="12">
      <c r="A4837" s="268" t="str">
        <f t="shared" si="152"/>
        <v>0180937011063577013</v>
      </c>
      <c r="B4837" s="304" t="s">
        <v>19891</v>
      </c>
      <c r="C4837" s="269" t="s">
        <v>4726</v>
      </c>
      <c r="D4837" s="144" t="s">
        <v>3106</v>
      </c>
      <c r="E4837" s="269" t="s">
        <v>4727</v>
      </c>
      <c r="F4837" s="145" t="s">
        <v>3106</v>
      </c>
      <c r="G4837" s="269" t="s">
        <v>3106</v>
      </c>
      <c r="H4837" s="305" t="s">
        <v>4728</v>
      </c>
      <c r="I4837" s="307" t="s">
        <v>4728</v>
      </c>
      <c r="J4837" s="201" t="str">
        <f t="shared" si="151"/>
        <v>9999</v>
      </c>
      <c r="K4837" s="270"/>
      <c r="L4837" s="270"/>
      <c r="M4837" s="271"/>
      <c r="N4837" s="270" t="e">
        <v>#N/A</v>
      </c>
      <c r="O4837" s="272" t="e">
        <v>#N/A</v>
      </c>
      <c r="P4837" s="272" t="e">
        <v>#N/A</v>
      </c>
      <c r="Q4837" s="272" t="e">
        <v>#N/A</v>
      </c>
    </row>
    <row r="4838" spans="1:17" s="208" customFormat="1" ht="12">
      <c r="A4838" s="268" t="str">
        <f t="shared" si="152"/>
        <v>0181059031396788113</v>
      </c>
      <c r="B4838" s="304" t="s">
        <v>19891</v>
      </c>
      <c r="C4838" s="269" t="s">
        <v>4729</v>
      </c>
      <c r="D4838" s="144" t="s">
        <v>3106</v>
      </c>
      <c r="E4838" s="269" t="s">
        <v>4730</v>
      </c>
      <c r="F4838" s="145" t="s">
        <v>3106</v>
      </c>
      <c r="G4838" s="269" t="s">
        <v>3106</v>
      </c>
      <c r="H4838" s="305" t="s">
        <v>4731</v>
      </c>
      <c r="I4838" s="306" t="s">
        <v>21292</v>
      </c>
      <c r="J4838" s="201" t="str">
        <f t="shared" si="151"/>
        <v>9999</v>
      </c>
      <c r="K4838" s="270"/>
      <c r="L4838" s="270"/>
      <c r="M4838" s="271"/>
      <c r="N4838" s="270" t="e">
        <v>#N/A</v>
      </c>
      <c r="O4838" s="272" t="e">
        <v>#N/A</v>
      </c>
      <c r="P4838" s="272" t="e">
        <v>#N/A</v>
      </c>
      <c r="Q4838" s="272" t="e">
        <v>#N/A</v>
      </c>
    </row>
    <row r="4839" spans="1:17" s="208" customFormat="1" ht="12">
      <c r="A4839" s="268" t="str">
        <f t="shared" si="152"/>
        <v>0183774011780767236</v>
      </c>
      <c r="B4839" s="304" t="s">
        <v>19891</v>
      </c>
      <c r="C4839" s="269" t="s">
        <v>4732</v>
      </c>
      <c r="D4839" s="144" t="s">
        <v>3106</v>
      </c>
      <c r="E4839" s="269" t="s">
        <v>4733</v>
      </c>
      <c r="F4839" s="145" t="s">
        <v>3106</v>
      </c>
      <c r="G4839" s="269" t="s">
        <v>3106</v>
      </c>
      <c r="H4839" s="305" t="s">
        <v>4734</v>
      </c>
      <c r="I4839" s="307" t="s">
        <v>4734</v>
      </c>
      <c r="J4839" s="201" t="str">
        <f t="shared" si="151"/>
        <v>9999</v>
      </c>
      <c r="K4839" s="270"/>
      <c r="L4839" s="270"/>
      <c r="M4839" s="271"/>
      <c r="N4839" s="270" t="e">
        <v>#N/A</v>
      </c>
      <c r="O4839" s="272" t="e">
        <v>#N/A</v>
      </c>
      <c r="P4839" s="272" t="e">
        <v>#N/A</v>
      </c>
      <c r="Q4839" s="272" t="e">
        <v>#N/A</v>
      </c>
    </row>
    <row r="4840" spans="1:17" s="208" customFormat="1" ht="12">
      <c r="A4840" s="268" t="str">
        <f t="shared" si="152"/>
        <v>0185258011477661262</v>
      </c>
      <c r="B4840" s="304" t="s">
        <v>19891</v>
      </c>
      <c r="C4840" s="269" t="s">
        <v>4735</v>
      </c>
      <c r="D4840" s="144" t="s">
        <v>3106</v>
      </c>
      <c r="E4840" s="269" t="s">
        <v>4736</v>
      </c>
      <c r="F4840" s="145" t="s">
        <v>3106</v>
      </c>
      <c r="G4840" s="269" t="s">
        <v>3106</v>
      </c>
      <c r="H4840" s="305" t="s">
        <v>4737</v>
      </c>
      <c r="I4840" s="307" t="s">
        <v>4737</v>
      </c>
      <c r="J4840" s="201" t="str">
        <f t="shared" si="151"/>
        <v>9999</v>
      </c>
      <c r="K4840" s="270"/>
      <c r="L4840" s="270"/>
      <c r="M4840" s="271"/>
      <c r="N4840" s="270" t="e">
        <v>#N/A</v>
      </c>
      <c r="O4840" s="272" t="e">
        <v>#N/A</v>
      </c>
      <c r="P4840" s="272" t="e">
        <v>#N/A</v>
      </c>
      <c r="Q4840" s="272" t="e">
        <v>#N/A</v>
      </c>
    </row>
    <row r="4841" spans="1:17" s="208" customFormat="1" ht="12">
      <c r="A4841" s="268" t="str">
        <f t="shared" si="152"/>
        <v>0190258011427071968</v>
      </c>
      <c r="B4841" s="304" t="s">
        <v>19891</v>
      </c>
      <c r="C4841" s="269" t="s">
        <v>4738</v>
      </c>
      <c r="D4841" s="144" t="s">
        <v>3106</v>
      </c>
      <c r="E4841" s="269" t="s">
        <v>4739</v>
      </c>
      <c r="F4841" s="145" t="s">
        <v>3106</v>
      </c>
      <c r="G4841" s="269" t="s">
        <v>3106</v>
      </c>
      <c r="H4841" s="305" t="s">
        <v>4740</v>
      </c>
      <c r="I4841" s="306" t="s">
        <v>21380</v>
      </c>
      <c r="J4841" s="201" t="str">
        <f t="shared" si="151"/>
        <v>9999</v>
      </c>
      <c r="K4841" s="270"/>
      <c r="L4841" s="270"/>
      <c r="M4841" s="271"/>
      <c r="N4841" s="270" t="e">
        <v>#N/A</v>
      </c>
      <c r="O4841" s="272" t="e">
        <v>#N/A</v>
      </c>
      <c r="P4841" s="272" t="e">
        <v>#N/A</v>
      </c>
      <c r="Q4841" s="272" t="e">
        <v>#N/A</v>
      </c>
    </row>
    <row r="4842" spans="1:17" s="208" customFormat="1" ht="12">
      <c r="A4842" s="268" t="str">
        <f t="shared" si="152"/>
        <v>0190266011285643304</v>
      </c>
      <c r="B4842" s="304" t="s">
        <v>19891</v>
      </c>
      <c r="C4842" s="269" t="s">
        <v>4741</v>
      </c>
      <c r="D4842" s="144" t="s">
        <v>3106</v>
      </c>
      <c r="E4842" s="269" t="s">
        <v>4742</v>
      </c>
      <c r="F4842" s="145" t="s">
        <v>3106</v>
      </c>
      <c r="G4842" s="269" t="s">
        <v>3106</v>
      </c>
      <c r="H4842" s="305" t="s">
        <v>4743</v>
      </c>
      <c r="I4842" s="306" t="s">
        <v>20972</v>
      </c>
      <c r="J4842" s="201" t="str">
        <f t="shared" si="151"/>
        <v>9999</v>
      </c>
      <c r="K4842" s="270"/>
      <c r="L4842" s="270"/>
      <c r="M4842" s="271"/>
      <c r="N4842" s="270" t="e">
        <v>#N/A</v>
      </c>
      <c r="O4842" s="272" t="e">
        <v>#N/A</v>
      </c>
      <c r="P4842" s="272" t="e">
        <v>#N/A</v>
      </c>
      <c r="Q4842" s="272" t="e">
        <v>#N/A</v>
      </c>
    </row>
    <row r="4843" spans="1:17" s="208" customFormat="1" ht="12">
      <c r="A4843" s="268" t="str">
        <f t="shared" si="152"/>
        <v>0209892021407982481</v>
      </c>
      <c r="B4843" s="304" t="s">
        <v>19891</v>
      </c>
      <c r="C4843" s="269" t="s">
        <v>4744</v>
      </c>
      <c r="D4843" s="144" t="s">
        <v>3106</v>
      </c>
      <c r="E4843" s="269" t="s">
        <v>4745</v>
      </c>
      <c r="F4843" s="145" t="s">
        <v>3106</v>
      </c>
      <c r="G4843" s="269" t="s">
        <v>3106</v>
      </c>
      <c r="H4843" s="305" t="s">
        <v>4576</v>
      </c>
      <c r="I4843" s="306" t="s">
        <v>20909</v>
      </c>
      <c r="J4843" s="201" t="str">
        <f t="shared" si="151"/>
        <v>9999</v>
      </c>
      <c r="K4843" s="270"/>
      <c r="L4843" s="270"/>
      <c r="M4843" s="271"/>
      <c r="N4843" s="270" t="e">
        <v>#N/A</v>
      </c>
      <c r="O4843" s="272" t="e">
        <v>#N/A</v>
      </c>
      <c r="P4843" s="272" t="e">
        <v>#N/A</v>
      </c>
      <c r="Q4843" s="272" t="e">
        <v>#N/A</v>
      </c>
    </row>
    <row r="4844" spans="1:17" s="208" customFormat="1" ht="12">
      <c r="A4844" s="268" t="str">
        <f t="shared" si="152"/>
        <v>0209892041255429155</v>
      </c>
      <c r="B4844" s="304" t="s">
        <v>19891</v>
      </c>
      <c r="C4844" s="269" t="s">
        <v>4746</v>
      </c>
      <c r="D4844" s="144" t="s">
        <v>3106</v>
      </c>
      <c r="E4844" s="269" t="s">
        <v>4747</v>
      </c>
      <c r="F4844" s="145" t="s">
        <v>3106</v>
      </c>
      <c r="G4844" s="269" t="s">
        <v>3106</v>
      </c>
      <c r="H4844" s="305" t="s">
        <v>4576</v>
      </c>
      <c r="I4844" s="306" t="s">
        <v>20909</v>
      </c>
      <c r="J4844" s="201" t="str">
        <f t="shared" si="151"/>
        <v>9999</v>
      </c>
      <c r="K4844" s="270"/>
      <c r="L4844" s="270"/>
      <c r="M4844" s="271"/>
      <c r="N4844" s="270" t="e">
        <v>#N/A</v>
      </c>
      <c r="O4844" s="272" t="e">
        <v>#N/A</v>
      </c>
      <c r="P4844" s="272" t="e">
        <v>#N/A</v>
      </c>
      <c r="Q4844" s="272" t="e">
        <v>#N/A</v>
      </c>
    </row>
    <row r="4845" spans="1:17" s="208" customFormat="1" ht="12">
      <c r="A4845" s="268" t="str">
        <f t="shared" si="152"/>
        <v>0210353011366554230</v>
      </c>
      <c r="B4845" s="304" t="s">
        <v>19891</v>
      </c>
      <c r="C4845" s="269" t="s">
        <v>4748</v>
      </c>
      <c r="D4845" s="144" t="s">
        <v>3106</v>
      </c>
      <c r="E4845" s="269" t="s">
        <v>4749</v>
      </c>
      <c r="F4845" s="145" t="s">
        <v>3106</v>
      </c>
      <c r="G4845" s="269" t="s">
        <v>3106</v>
      </c>
      <c r="H4845" s="305" t="s">
        <v>4750</v>
      </c>
      <c r="I4845" s="306" t="s">
        <v>21204</v>
      </c>
      <c r="J4845" s="201" t="str">
        <f t="shared" si="151"/>
        <v>9999</v>
      </c>
      <c r="K4845" s="270"/>
      <c r="L4845" s="270"/>
      <c r="M4845" s="271"/>
      <c r="N4845" s="270" t="e">
        <v>#N/A</v>
      </c>
      <c r="O4845" s="272" t="e">
        <v>#N/A</v>
      </c>
      <c r="P4845" s="272" t="e">
        <v>#N/A</v>
      </c>
      <c r="Q4845" s="272" t="e">
        <v>#N/A</v>
      </c>
    </row>
    <row r="4846" spans="1:17" s="208" customFormat="1" ht="12">
      <c r="A4846" s="268" t="str">
        <f t="shared" si="152"/>
        <v>0210403011720190606</v>
      </c>
      <c r="B4846" s="304" t="s">
        <v>19891</v>
      </c>
      <c r="C4846" s="269" t="s">
        <v>4751</v>
      </c>
      <c r="D4846" s="144" t="s">
        <v>3106</v>
      </c>
      <c r="E4846" s="269" t="s">
        <v>4752</v>
      </c>
      <c r="F4846" s="145" t="s">
        <v>3106</v>
      </c>
      <c r="G4846" s="269" t="s">
        <v>3106</v>
      </c>
      <c r="H4846" s="305" t="s">
        <v>4753</v>
      </c>
      <c r="I4846" s="306" t="s">
        <v>22184</v>
      </c>
      <c r="J4846" s="201" t="str">
        <f t="shared" si="151"/>
        <v>9999</v>
      </c>
      <c r="K4846" s="270"/>
      <c r="L4846" s="270"/>
      <c r="M4846" s="271"/>
      <c r="N4846" s="270" t="e">
        <v>#N/A</v>
      </c>
      <c r="O4846" s="272" t="e">
        <v>#N/A</v>
      </c>
      <c r="P4846" s="272" t="e">
        <v>#N/A</v>
      </c>
      <c r="Q4846" s="272" t="e">
        <v>#N/A</v>
      </c>
    </row>
    <row r="4847" spans="1:17" s="208" customFormat="1" ht="12">
      <c r="A4847" s="268" t="str">
        <f t="shared" si="152"/>
        <v>0210445011215049192</v>
      </c>
      <c r="B4847" s="304" t="s">
        <v>19891</v>
      </c>
      <c r="C4847" s="269" t="s">
        <v>4754</v>
      </c>
      <c r="D4847" s="144" t="s">
        <v>3106</v>
      </c>
      <c r="E4847" s="269" t="s">
        <v>4755</v>
      </c>
      <c r="F4847" s="145" t="s">
        <v>3106</v>
      </c>
      <c r="G4847" s="269" t="s">
        <v>3106</v>
      </c>
      <c r="H4847" s="305" t="s">
        <v>4756</v>
      </c>
      <c r="I4847" s="306" t="s">
        <v>20790</v>
      </c>
      <c r="J4847" s="201" t="str">
        <f t="shared" si="151"/>
        <v>9999</v>
      </c>
      <c r="K4847" s="270"/>
      <c r="L4847" s="270"/>
      <c r="M4847" s="271"/>
      <c r="N4847" s="270" t="e">
        <v>#N/A</v>
      </c>
      <c r="O4847" s="272" t="e">
        <v>#N/A</v>
      </c>
      <c r="P4847" s="272" t="e">
        <v>#N/A</v>
      </c>
      <c r="Q4847" s="272" t="e">
        <v>#N/A</v>
      </c>
    </row>
    <row r="4848" spans="1:17" s="208" customFormat="1" ht="12">
      <c r="A4848" s="268" t="str">
        <f t="shared" si="152"/>
        <v>0210486011205948189</v>
      </c>
      <c r="B4848" s="304" t="s">
        <v>19891</v>
      </c>
      <c r="C4848" s="269" t="s">
        <v>4757</v>
      </c>
      <c r="D4848" s="144" t="s">
        <v>3106</v>
      </c>
      <c r="E4848" s="269" t="s">
        <v>4758</v>
      </c>
      <c r="F4848" s="145" t="s">
        <v>3106</v>
      </c>
      <c r="G4848" s="269" t="s">
        <v>3106</v>
      </c>
      <c r="H4848" s="305" t="s">
        <v>4759</v>
      </c>
      <c r="I4848" s="306" t="s">
        <v>20785</v>
      </c>
      <c r="J4848" s="201" t="str">
        <f t="shared" si="151"/>
        <v>9999</v>
      </c>
      <c r="K4848" s="270"/>
      <c r="L4848" s="270"/>
      <c r="M4848" s="271"/>
      <c r="N4848" s="270" t="e">
        <v>#N/A</v>
      </c>
      <c r="O4848" s="272" t="e">
        <v>#N/A</v>
      </c>
      <c r="P4848" s="272" t="e">
        <v>#N/A</v>
      </c>
      <c r="Q4848" s="272" t="e">
        <v>#N/A</v>
      </c>
    </row>
    <row r="4849" spans="1:17" s="208" customFormat="1" ht="12">
      <c r="A4849" s="268" t="str">
        <f t="shared" si="152"/>
        <v>0210775031023120904</v>
      </c>
      <c r="B4849" s="304" t="s">
        <v>19891</v>
      </c>
      <c r="C4849" s="269" t="s">
        <v>4760</v>
      </c>
      <c r="D4849" s="144" t="s">
        <v>3106</v>
      </c>
      <c r="E4849" s="269" t="s">
        <v>4761</v>
      </c>
      <c r="F4849" s="145" t="s">
        <v>3106</v>
      </c>
      <c r="G4849" s="269" t="s">
        <v>3106</v>
      </c>
      <c r="H4849" s="305" t="s">
        <v>4762</v>
      </c>
      <c r="I4849" s="306" t="s">
        <v>20285</v>
      </c>
      <c r="J4849" s="201" t="str">
        <f t="shared" si="151"/>
        <v>9999</v>
      </c>
      <c r="K4849" s="270"/>
      <c r="L4849" s="270"/>
      <c r="M4849" s="271"/>
      <c r="N4849" s="270" t="e">
        <v>#N/A</v>
      </c>
      <c r="O4849" s="272" t="e">
        <v>#N/A</v>
      </c>
      <c r="P4849" s="272" t="e">
        <v>#N/A</v>
      </c>
      <c r="Q4849" s="272" t="e">
        <v>#N/A</v>
      </c>
    </row>
    <row r="4850" spans="1:17" s="208" customFormat="1" ht="12">
      <c r="A4850" s="268" t="str">
        <f t="shared" si="152"/>
        <v>0210791011356453237</v>
      </c>
      <c r="B4850" s="304" t="s">
        <v>19891</v>
      </c>
      <c r="C4850" s="269" t="s">
        <v>4763</v>
      </c>
      <c r="D4850" s="144" t="s">
        <v>3106</v>
      </c>
      <c r="E4850" s="269" t="s">
        <v>4764</v>
      </c>
      <c r="F4850" s="145" t="s">
        <v>3106</v>
      </c>
      <c r="G4850" s="269" t="s">
        <v>3106</v>
      </c>
      <c r="H4850" s="305" t="s">
        <v>4765</v>
      </c>
      <c r="I4850" s="306" t="s">
        <v>21174</v>
      </c>
      <c r="J4850" s="201" t="str">
        <f t="shared" si="151"/>
        <v>9999</v>
      </c>
      <c r="K4850" s="270"/>
      <c r="L4850" s="270"/>
      <c r="M4850" s="271"/>
      <c r="N4850" s="270" t="e">
        <v>#N/A</v>
      </c>
      <c r="O4850" s="272" t="e">
        <v>#N/A</v>
      </c>
      <c r="P4850" s="272" t="e">
        <v>#N/A</v>
      </c>
      <c r="Q4850" s="272" t="e">
        <v>#N/A</v>
      </c>
    </row>
    <row r="4851" spans="1:17" s="208" customFormat="1" ht="12">
      <c r="A4851" s="268" t="str">
        <f t="shared" si="152"/>
        <v>0210940011730291618</v>
      </c>
      <c r="B4851" s="304" t="s">
        <v>19891</v>
      </c>
      <c r="C4851" s="269" t="s">
        <v>4766</v>
      </c>
      <c r="D4851" s="144" t="s">
        <v>3106</v>
      </c>
      <c r="E4851" s="269" t="s">
        <v>4767</v>
      </c>
      <c r="F4851" s="145" t="s">
        <v>3106</v>
      </c>
      <c r="G4851" s="269" t="s">
        <v>3106</v>
      </c>
      <c r="H4851" s="305" t="s">
        <v>4768</v>
      </c>
      <c r="I4851" s="306" t="s">
        <v>22210</v>
      </c>
      <c r="J4851" s="201" t="str">
        <f t="shared" si="151"/>
        <v>9999</v>
      </c>
      <c r="K4851" s="270"/>
      <c r="L4851" s="270"/>
      <c r="M4851" s="271"/>
      <c r="N4851" s="270" t="e">
        <v>#N/A</v>
      </c>
      <c r="O4851" s="272" t="e">
        <v>#N/A</v>
      </c>
      <c r="P4851" s="272" t="e">
        <v>#N/A</v>
      </c>
      <c r="Q4851" s="272" t="e">
        <v>#N/A</v>
      </c>
    </row>
    <row r="4852" spans="1:17" s="208" customFormat="1" ht="12">
      <c r="A4852" s="268" t="str">
        <f t="shared" si="152"/>
        <v>0211120011730281916</v>
      </c>
      <c r="B4852" s="304" t="s">
        <v>19891</v>
      </c>
      <c r="C4852" s="269" t="s">
        <v>4769</v>
      </c>
      <c r="D4852" s="144" t="s">
        <v>3106</v>
      </c>
      <c r="E4852" s="269" t="s">
        <v>4770</v>
      </c>
      <c r="F4852" s="145" t="s">
        <v>3106</v>
      </c>
      <c r="G4852" s="269" t="s">
        <v>3106</v>
      </c>
      <c r="H4852" s="305" t="s">
        <v>4771</v>
      </c>
      <c r="I4852" s="306" t="s">
        <v>22208</v>
      </c>
      <c r="J4852" s="201" t="str">
        <f t="shared" si="151"/>
        <v>9999</v>
      </c>
      <c r="K4852" s="270"/>
      <c r="L4852" s="270"/>
      <c r="M4852" s="271"/>
      <c r="N4852" s="270" t="e">
        <v>#N/A</v>
      </c>
      <c r="O4852" s="272" t="e">
        <v>#N/A</v>
      </c>
      <c r="P4852" s="272" t="e">
        <v>#N/A</v>
      </c>
      <c r="Q4852" s="272" t="e">
        <v>#N/A</v>
      </c>
    </row>
    <row r="4853" spans="1:17" s="208" customFormat="1" ht="12">
      <c r="A4853" s="268" t="str">
        <f t="shared" si="152"/>
        <v>0211179011447352638</v>
      </c>
      <c r="B4853" s="304" t="s">
        <v>19891</v>
      </c>
      <c r="C4853" s="269" t="s">
        <v>4772</v>
      </c>
      <c r="D4853" s="144" t="s">
        <v>3106</v>
      </c>
      <c r="E4853" s="269" t="s">
        <v>4773</v>
      </c>
      <c r="F4853" s="145" t="s">
        <v>3106</v>
      </c>
      <c r="G4853" s="269" t="s">
        <v>3106</v>
      </c>
      <c r="H4853" s="305" t="s">
        <v>4774</v>
      </c>
      <c r="I4853" s="306" t="s">
        <v>21446</v>
      </c>
      <c r="J4853" s="201" t="str">
        <f t="shared" si="151"/>
        <v>9999</v>
      </c>
      <c r="K4853" s="270"/>
      <c r="L4853" s="270"/>
      <c r="M4853" s="271"/>
      <c r="N4853" s="270" t="e">
        <v>#N/A</v>
      </c>
      <c r="O4853" s="272" t="e">
        <v>#N/A</v>
      </c>
      <c r="P4853" s="272" t="e">
        <v>#N/A</v>
      </c>
      <c r="Q4853" s="272" t="e">
        <v>#N/A</v>
      </c>
    </row>
    <row r="4854" spans="1:17" s="208" customFormat="1" ht="12">
      <c r="A4854" s="268" t="str">
        <f t="shared" si="152"/>
        <v>0211229011184736076</v>
      </c>
      <c r="B4854" s="304" t="s">
        <v>19891</v>
      </c>
      <c r="C4854" s="269" t="s">
        <v>4775</v>
      </c>
      <c r="D4854" s="144" t="s">
        <v>3106</v>
      </c>
      <c r="E4854" s="269" t="s">
        <v>4776</v>
      </c>
      <c r="F4854" s="145" t="s">
        <v>3106</v>
      </c>
      <c r="G4854" s="269" t="s">
        <v>3106</v>
      </c>
      <c r="H4854" s="305" t="s">
        <v>4777</v>
      </c>
      <c r="I4854" s="306" t="s">
        <v>20737</v>
      </c>
      <c r="J4854" s="201" t="str">
        <f t="shared" si="151"/>
        <v>9999</v>
      </c>
      <c r="K4854" s="270"/>
      <c r="L4854" s="270"/>
      <c r="M4854" s="271"/>
      <c r="N4854" s="270" t="e">
        <v>#N/A</v>
      </c>
      <c r="O4854" s="272" t="e">
        <v>#N/A</v>
      </c>
      <c r="P4854" s="272" t="e">
        <v>#N/A</v>
      </c>
      <c r="Q4854" s="272" t="e">
        <v>#N/A</v>
      </c>
    </row>
    <row r="4855" spans="1:17" s="208" customFormat="1" ht="12">
      <c r="A4855" s="268" t="str">
        <f t="shared" si="152"/>
        <v>0211252011093827982</v>
      </c>
      <c r="B4855" s="304" t="s">
        <v>19891</v>
      </c>
      <c r="C4855" s="269" t="s">
        <v>4778</v>
      </c>
      <c r="D4855" s="144" t="s">
        <v>3106</v>
      </c>
      <c r="E4855" s="269" t="s">
        <v>4779</v>
      </c>
      <c r="F4855" s="145" t="s">
        <v>3106</v>
      </c>
      <c r="G4855" s="269" t="s">
        <v>3106</v>
      </c>
      <c r="H4855" s="305" t="s">
        <v>4780</v>
      </c>
      <c r="I4855" s="306" t="s">
        <v>20473</v>
      </c>
      <c r="J4855" s="201" t="str">
        <f t="shared" si="151"/>
        <v>9999</v>
      </c>
      <c r="K4855" s="270"/>
      <c r="L4855" s="270"/>
      <c r="M4855" s="271"/>
      <c r="N4855" s="270" t="e">
        <v>#N/A</v>
      </c>
      <c r="O4855" s="272" t="e">
        <v>#N/A</v>
      </c>
      <c r="P4855" s="272" t="e">
        <v>#N/A</v>
      </c>
      <c r="Q4855" s="272" t="e">
        <v>#N/A</v>
      </c>
    </row>
    <row r="4856" spans="1:17" s="208" customFormat="1" ht="12">
      <c r="A4856" s="268" t="str">
        <f t="shared" si="152"/>
        <v>0211328011548372410</v>
      </c>
      <c r="B4856" s="304" t="s">
        <v>19891</v>
      </c>
      <c r="C4856" s="269" t="s">
        <v>4781</v>
      </c>
      <c r="D4856" s="144" t="s">
        <v>3106</v>
      </c>
      <c r="E4856" s="269" t="s">
        <v>4782</v>
      </c>
      <c r="F4856" s="145" t="s">
        <v>3106</v>
      </c>
      <c r="G4856" s="269" t="s">
        <v>3106</v>
      </c>
      <c r="H4856" s="305" t="s">
        <v>4783</v>
      </c>
      <c r="I4856" s="306" t="s">
        <v>21728</v>
      </c>
      <c r="J4856" s="201" t="str">
        <f t="shared" si="151"/>
        <v>9999</v>
      </c>
      <c r="K4856" s="270"/>
      <c r="L4856" s="270"/>
      <c r="M4856" s="271"/>
      <c r="N4856" s="270" t="e">
        <v>#N/A</v>
      </c>
      <c r="O4856" s="272" t="e">
        <v>#N/A</v>
      </c>
      <c r="P4856" s="272" t="e">
        <v>#N/A</v>
      </c>
      <c r="Q4856" s="272" t="e">
        <v>#N/A</v>
      </c>
    </row>
    <row r="4857" spans="1:17" s="208" customFormat="1" ht="12">
      <c r="A4857" s="268" t="str">
        <f t="shared" si="152"/>
        <v>0211484011841302726</v>
      </c>
      <c r="B4857" s="304" t="s">
        <v>19891</v>
      </c>
      <c r="C4857" s="269" t="s">
        <v>4784</v>
      </c>
      <c r="D4857" s="144" t="s">
        <v>3106</v>
      </c>
      <c r="E4857" s="269" t="s">
        <v>4785</v>
      </c>
      <c r="F4857" s="145" t="s">
        <v>3106</v>
      </c>
      <c r="G4857" s="269" t="s">
        <v>3106</v>
      </c>
      <c r="H4857" s="305" t="s">
        <v>4786</v>
      </c>
      <c r="I4857" s="306" t="s">
        <v>22483</v>
      </c>
      <c r="J4857" s="201" t="str">
        <f t="shared" si="151"/>
        <v>9999</v>
      </c>
      <c r="K4857" s="270"/>
      <c r="L4857" s="270"/>
      <c r="M4857" s="271"/>
      <c r="N4857" s="270" t="e">
        <v>#N/A</v>
      </c>
      <c r="O4857" s="272" t="e">
        <v>#N/A</v>
      </c>
      <c r="P4857" s="272" t="e">
        <v>#N/A</v>
      </c>
      <c r="Q4857" s="272" t="e">
        <v>#N/A</v>
      </c>
    </row>
    <row r="4858" spans="1:17" s="208" customFormat="1" ht="12">
      <c r="A4858" s="268" t="str">
        <f t="shared" si="152"/>
        <v>0211617011619915204</v>
      </c>
      <c r="B4858" s="304" t="s">
        <v>19891</v>
      </c>
      <c r="C4858" s="269" t="s">
        <v>4787</v>
      </c>
      <c r="D4858" s="144" t="s">
        <v>3106</v>
      </c>
      <c r="E4858" s="269" t="s">
        <v>4788</v>
      </c>
      <c r="F4858" s="145" t="s">
        <v>3106</v>
      </c>
      <c r="G4858" s="269" t="s">
        <v>3106</v>
      </c>
      <c r="H4858" s="305" t="s">
        <v>4789</v>
      </c>
      <c r="I4858" s="306" t="s">
        <v>21898</v>
      </c>
      <c r="J4858" s="201" t="str">
        <f t="shared" si="151"/>
        <v>9999</v>
      </c>
      <c r="K4858" s="270"/>
      <c r="L4858" s="270"/>
      <c r="M4858" s="271"/>
      <c r="N4858" s="270" t="e">
        <v>#N/A</v>
      </c>
      <c r="O4858" s="272" t="e">
        <v>#N/A</v>
      </c>
      <c r="P4858" s="272" t="e">
        <v>#N/A</v>
      </c>
      <c r="Q4858" s="272" t="e">
        <v>#N/A</v>
      </c>
    </row>
    <row r="4859" spans="1:17" s="208" customFormat="1" ht="12">
      <c r="A4859" s="268" t="str">
        <f t="shared" si="152"/>
        <v>0211849041942509963</v>
      </c>
      <c r="B4859" s="304" t="s">
        <v>19891</v>
      </c>
      <c r="C4859" s="269" t="s">
        <v>4790</v>
      </c>
      <c r="D4859" s="144" t="s">
        <v>3106</v>
      </c>
      <c r="E4859" s="269" t="s">
        <v>4791</v>
      </c>
      <c r="F4859" s="145" t="s">
        <v>3106</v>
      </c>
      <c r="G4859" s="269" t="s">
        <v>3106</v>
      </c>
      <c r="H4859" s="305" t="s">
        <v>4792</v>
      </c>
      <c r="I4859" s="307" t="s">
        <v>4792</v>
      </c>
      <c r="J4859" s="201" t="str">
        <f t="shared" si="151"/>
        <v>9999</v>
      </c>
      <c r="K4859" s="270"/>
      <c r="L4859" s="270"/>
      <c r="M4859" s="271"/>
      <c r="N4859" s="270" t="e">
        <v>#N/A</v>
      </c>
      <c r="O4859" s="272" t="e">
        <v>#N/A</v>
      </c>
      <c r="P4859" s="272" t="e">
        <v>#N/A</v>
      </c>
      <c r="Q4859" s="272" t="e">
        <v>#N/A</v>
      </c>
    </row>
    <row r="4860" spans="1:17" s="208" customFormat="1" ht="12">
      <c r="A4860" s="268" t="str">
        <f t="shared" si="152"/>
        <v>0211971011295765469</v>
      </c>
      <c r="B4860" s="304" t="s">
        <v>19891</v>
      </c>
      <c r="C4860" s="269" t="s">
        <v>4655</v>
      </c>
      <c r="D4860" s="144" t="s">
        <v>3106</v>
      </c>
      <c r="E4860" s="269" t="s">
        <v>4793</v>
      </c>
      <c r="F4860" s="145" t="s">
        <v>3106</v>
      </c>
      <c r="G4860" s="269" t="s">
        <v>3106</v>
      </c>
      <c r="H4860" s="305" t="s">
        <v>4657</v>
      </c>
      <c r="I4860" s="307" t="s">
        <v>4657</v>
      </c>
      <c r="J4860" s="201" t="str">
        <f t="shared" si="151"/>
        <v>9999</v>
      </c>
      <c r="K4860" s="270"/>
      <c r="L4860" s="270"/>
      <c r="M4860" s="271"/>
      <c r="N4860" s="270" t="e">
        <v>#N/A</v>
      </c>
      <c r="O4860" s="272" t="e">
        <v>#N/A</v>
      </c>
      <c r="P4860" s="272" t="e">
        <v>#N/A</v>
      </c>
      <c r="Q4860" s="272" t="e">
        <v>#N/A</v>
      </c>
    </row>
    <row r="4861" spans="1:17" s="208" customFormat="1" ht="12">
      <c r="A4861" s="268" t="str">
        <f t="shared" si="152"/>
        <v>0212201011417979204</v>
      </c>
      <c r="B4861" s="304" t="s">
        <v>19891</v>
      </c>
      <c r="C4861" s="269" t="s">
        <v>2509</v>
      </c>
      <c r="D4861" s="144" t="s">
        <v>3106</v>
      </c>
      <c r="E4861" s="269" t="s">
        <v>4794</v>
      </c>
      <c r="F4861" s="145" t="s">
        <v>3106</v>
      </c>
      <c r="G4861" s="269" t="s">
        <v>3106</v>
      </c>
      <c r="H4861" s="305" t="s">
        <v>4795</v>
      </c>
      <c r="I4861" s="307" t="s">
        <v>4795</v>
      </c>
      <c r="J4861" s="201" t="str">
        <f t="shared" si="151"/>
        <v>9999</v>
      </c>
      <c r="K4861" s="270"/>
      <c r="L4861" s="270"/>
      <c r="M4861" s="271"/>
      <c r="N4861" s="270" t="e">
        <v>#N/A</v>
      </c>
      <c r="O4861" s="272" t="e">
        <v>#N/A</v>
      </c>
      <c r="P4861" s="272" t="e">
        <v>#N/A</v>
      </c>
      <c r="Q4861" s="272" t="e">
        <v>#N/A</v>
      </c>
    </row>
    <row r="4862" spans="1:17" s="208" customFormat="1" ht="12">
      <c r="A4862" s="268" t="str">
        <f t="shared" si="152"/>
        <v>0212581011003842642</v>
      </c>
      <c r="B4862" s="304" t="s">
        <v>19891</v>
      </c>
      <c r="C4862" s="269" t="s">
        <v>4796</v>
      </c>
      <c r="D4862" s="144" t="s">
        <v>3106</v>
      </c>
      <c r="E4862" s="269" t="s">
        <v>4797</v>
      </c>
      <c r="F4862" s="145" t="s">
        <v>3106</v>
      </c>
      <c r="G4862" s="269" t="s">
        <v>3106</v>
      </c>
      <c r="H4862" s="305" t="s">
        <v>4798</v>
      </c>
      <c r="I4862" s="306" t="s">
        <v>20241</v>
      </c>
      <c r="J4862" s="201" t="str">
        <f t="shared" si="151"/>
        <v>9999</v>
      </c>
      <c r="K4862" s="270"/>
      <c r="L4862" s="270"/>
      <c r="M4862" s="271"/>
      <c r="N4862" s="270" t="e">
        <v>#N/A</v>
      </c>
      <c r="O4862" s="272" t="e">
        <v>#N/A</v>
      </c>
      <c r="P4862" s="272" t="e">
        <v>#N/A</v>
      </c>
      <c r="Q4862" s="272" t="e">
        <v>#N/A</v>
      </c>
    </row>
    <row r="4863" spans="1:17" s="208" customFormat="1" ht="12">
      <c r="A4863" s="268" t="str">
        <f t="shared" si="152"/>
        <v>0212581021003842642</v>
      </c>
      <c r="B4863" s="304" t="s">
        <v>19891</v>
      </c>
      <c r="C4863" s="269" t="s">
        <v>4796</v>
      </c>
      <c r="D4863" s="144" t="s">
        <v>3106</v>
      </c>
      <c r="E4863" s="269" t="s">
        <v>4799</v>
      </c>
      <c r="F4863" s="145" t="s">
        <v>3106</v>
      </c>
      <c r="G4863" s="269" t="s">
        <v>3106</v>
      </c>
      <c r="H4863" s="305" t="s">
        <v>4798</v>
      </c>
      <c r="I4863" s="307" t="s">
        <v>4798</v>
      </c>
      <c r="J4863" s="201" t="str">
        <f t="shared" si="151"/>
        <v>9999</v>
      </c>
      <c r="K4863" s="270"/>
      <c r="L4863" s="270"/>
      <c r="M4863" s="271"/>
      <c r="N4863" s="270" t="e">
        <v>#N/A</v>
      </c>
      <c r="O4863" s="272" t="e">
        <v>#N/A</v>
      </c>
      <c r="P4863" s="272" t="e">
        <v>#N/A</v>
      </c>
      <c r="Q4863" s="272" t="e">
        <v>#N/A</v>
      </c>
    </row>
    <row r="4864" spans="1:17" s="208" customFormat="1" ht="12">
      <c r="A4864" s="268" t="str">
        <f t="shared" si="152"/>
        <v>0212862011013991017</v>
      </c>
      <c r="B4864" s="304" t="s">
        <v>19891</v>
      </c>
      <c r="C4864" s="269" t="s">
        <v>4800</v>
      </c>
      <c r="D4864" s="144" t="s">
        <v>3106</v>
      </c>
      <c r="E4864" s="269" t="s">
        <v>4801</v>
      </c>
      <c r="F4864" s="145" t="s">
        <v>3106</v>
      </c>
      <c r="G4864" s="269" t="s">
        <v>3106</v>
      </c>
      <c r="H4864" s="305" t="s">
        <v>4802</v>
      </c>
      <c r="I4864" s="306" t="s">
        <v>20268</v>
      </c>
      <c r="J4864" s="201" t="str">
        <f t="shared" si="151"/>
        <v>9999</v>
      </c>
      <c r="K4864" s="270"/>
      <c r="L4864" s="270"/>
      <c r="M4864" s="271"/>
      <c r="N4864" s="270" t="e">
        <v>#N/A</v>
      </c>
      <c r="O4864" s="272" t="e">
        <v>#N/A</v>
      </c>
      <c r="P4864" s="272" t="e">
        <v>#N/A</v>
      </c>
      <c r="Q4864" s="272" t="e">
        <v>#N/A</v>
      </c>
    </row>
    <row r="4865" spans="1:17" s="208" customFormat="1" ht="12">
      <c r="A4865" s="268" t="str">
        <f t="shared" si="152"/>
        <v>0212896011972654663</v>
      </c>
      <c r="B4865" s="304" t="s">
        <v>19891</v>
      </c>
      <c r="C4865" s="269" t="s">
        <v>4803</v>
      </c>
      <c r="D4865" s="144" t="s">
        <v>3106</v>
      </c>
      <c r="E4865" s="269" t="s">
        <v>4804</v>
      </c>
      <c r="F4865" s="145" t="s">
        <v>3106</v>
      </c>
      <c r="G4865" s="269" t="s">
        <v>3106</v>
      </c>
      <c r="H4865" s="305" t="s">
        <v>4805</v>
      </c>
      <c r="I4865" s="306" t="s">
        <v>22811</v>
      </c>
      <c r="J4865" s="201" t="str">
        <f t="shared" si="151"/>
        <v>9999</v>
      </c>
      <c r="K4865" s="270"/>
      <c r="L4865" s="270"/>
      <c r="M4865" s="271"/>
      <c r="N4865" s="270" t="e">
        <v>#N/A</v>
      </c>
      <c r="O4865" s="272" t="e">
        <v>#N/A</v>
      </c>
      <c r="P4865" s="272" t="e">
        <v>#N/A</v>
      </c>
      <c r="Q4865" s="272" t="e">
        <v>#N/A</v>
      </c>
    </row>
    <row r="4866" spans="1:17" s="208" customFormat="1" ht="12">
      <c r="A4866" s="268" t="str">
        <f t="shared" si="152"/>
        <v>0215758011942220546</v>
      </c>
      <c r="B4866" s="304" t="s">
        <v>19891</v>
      </c>
      <c r="C4866" s="269" t="s">
        <v>4806</v>
      </c>
      <c r="D4866" s="144" t="s">
        <v>3106</v>
      </c>
      <c r="E4866" s="269" t="s">
        <v>4807</v>
      </c>
      <c r="F4866" s="145" t="s">
        <v>3106</v>
      </c>
      <c r="G4866" s="269" t="s">
        <v>3106</v>
      </c>
      <c r="H4866" s="305" t="s">
        <v>2227</v>
      </c>
      <c r="I4866" s="306" t="s">
        <v>22721</v>
      </c>
      <c r="J4866" s="201" t="str">
        <f t="shared" si="151"/>
        <v>9999</v>
      </c>
      <c r="K4866" s="270"/>
      <c r="L4866" s="270"/>
      <c r="M4866" s="271"/>
      <c r="N4866" s="270" t="e">
        <v>#N/A</v>
      </c>
      <c r="O4866" s="272" t="e">
        <v>#N/A</v>
      </c>
      <c r="P4866" s="272" t="e">
        <v>#N/A</v>
      </c>
      <c r="Q4866" s="272" t="e">
        <v>#N/A</v>
      </c>
    </row>
    <row r="4867" spans="1:17" s="208" customFormat="1" ht="12">
      <c r="A4867" s="268" t="str">
        <f t="shared" si="152"/>
        <v>0216608011356331896</v>
      </c>
      <c r="B4867" s="304" t="s">
        <v>19891</v>
      </c>
      <c r="C4867" s="269" t="s">
        <v>4808</v>
      </c>
      <c r="D4867" s="144" t="s">
        <v>3106</v>
      </c>
      <c r="E4867" s="269" t="s">
        <v>4809</v>
      </c>
      <c r="F4867" s="145" t="s">
        <v>3106</v>
      </c>
      <c r="G4867" s="269" t="s">
        <v>3106</v>
      </c>
      <c r="H4867" s="305" t="s">
        <v>4810</v>
      </c>
      <c r="I4867" s="306" t="s">
        <v>21165</v>
      </c>
      <c r="J4867" s="201" t="str">
        <f t="shared" ref="J4867:J4930" si="153">B4867</f>
        <v>9999</v>
      </c>
      <c r="K4867" s="270"/>
      <c r="L4867" s="270"/>
      <c r="M4867" s="271"/>
      <c r="N4867" s="270" t="e">
        <v>#N/A</v>
      </c>
      <c r="O4867" s="272" t="e">
        <v>#N/A</v>
      </c>
      <c r="P4867" s="272" t="e">
        <v>#N/A</v>
      </c>
      <c r="Q4867" s="272" t="e">
        <v>#N/A</v>
      </c>
    </row>
    <row r="4868" spans="1:17" s="208" customFormat="1" ht="12">
      <c r="A4868" s="268" t="str">
        <f t="shared" si="152"/>
        <v>0216608021356331896</v>
      </c>
      <c r="B4868" s="304" t="s">
        <v>19891</v>
      </c>
      <c r="C4868" s="269" t="s">
        <v>4808</v>
      </c>
      <c r="D4868" s="144" t="s">
        <v>3106</v>
      </c>
      <c r="E4868" s="269" t="s">
        <v>4811</v>
      </c>
      <c r="F4868" s="145" t="s">
        <v>3106</v>
      </c>
      <c r="G4868" s="269" t="s">
        <v>3106</v>
      </c>
      <c r="H4868" s="305" t="s">
        <v>4810</v>
      </c>
      <c r="I4868" s="307" t="s">
        <v>4810</v>
      </c>
      <c r="J4868" s="201" t="str">
        <f t="shared" si="153"/>
        <v>9999</v>
      </c>
      <c r="K4868" s="270"/>
      <c r="L4868" s="270"/>
      <c r="M4868" s="271"/>
      <c r="N4868" s="270" t="e">
        <v>#N/A</v>
      </c>
      <c r="O4868" s="272" t="e">
        <v>#N/A</v>
      </c>
      <c r="P4868" s="272" t="e">
        <v>#N/A</v>
      </c>
      <c r="Q4868" s="272" t="e">
        <v>#N/A</v>
      </c>
    </row>
    <row r="4869" spans="1:17" s="208" customFormat="1" ht="12">
      <c r="A4869" s="268" t="str">
        <f t="shared" si="152"/>
        <v>0216657011285688440</v>
      </c>
      <c r="B4869" s="304" t="s">
        <v>19891</v>
      </c>
      <c r="C4869" s="269" t="s">
        <v>4812</v>
      </c>
      <c r="D4869" s="144" t="s">
        <v>3106</v>
      </c>
      <c r="E4869" s="269" t="s">
        <v>4813</v>
      </c>
      <c r="F4869" s="145" t="s">
        <v>3106</v>
      </c>
      <c r="G4869" s="269" t="s">
        <v>3106</v>
      </c>
      <c r="H4869" s="305" t="s">
        <v>4814</v>
      </c>
      <c r="I4869" s="306" t="s">
        <v>20980</v>
      </c>
      <c r="J4869" s="201" t="str">
        <f t="shared" si="153"/>
        <v>9999</v>
      </c>
      <c r="K4869" s="270"/>
      <c r="L4869" s="270"/>
      <c r="M4869" s="271"/>
      <c r="N4869" s="270" t="e">
        <v>#N/A</v>
      </c>
      <c r="O4869" s="272" t="e">
        <v>#N/A</v>
      </c>
      <c r="P4869" s="272" t="e">
        <v>#N/A</v>
      </c>
      <c r="Q4869" s="272" t="e">
        <v>#N/A</v>
      </c>
    </row>
    <row r="4870" spans="1:17" s="208" customFormat="1" ht="12">
      <c r="A4870" s="268" t="str">
        <f t="shared" si="152"/>
        <v>0216863011578561619</v>
      </c>
      <c r="B4870" s="304" t="s">
        <v>19891</v>
      </c>
      <c r="C4870" s="269" t="s">
        <v>4815</v>
      </c>
      <c r="D4870" s="144" t="s">
        <v>3106</v>
      </c>
      <c r="E4870" s="269" t="s">
        <v>4816</v>
      </c>
      <c r="F4870" s="145" t="s">
        <v>3106</v>
      </c>
      <c r="G4870" s="269" t="s">
        <v>3106</v>
      </c>
      <c r="H4870" s="305" t="s">
        <v>4817</v>
      </c>
      <c r="I4870" s="306" t="s">
        <v>21803</v>
      </c>
      <c r="J4870" s="201" t="str">
        <f t="shared" si="153"/>
        <v>9999</v>
      </c>
      <c r="K4870" s="270"/>
      <c r="L4870" s="270"/>
      <c r="M4870" s="271"/>
      <c r="N4870" s="270" t="e">
        <v>#N/A</v>
      </c>
      <c r="O4870" s="272" t="e">
        <v>#N/A</v>
      </c>
      <c r="P4870" s="272" t="e">
        <v>#N/A</v>
      </c>
      <c r="Q4870" s="272" t="e">
        <v>#N/A</v>
      </c>
    </row>
    <row r="4871" spans="1:17" s="208" customFormat="1" ht="12">
      <c r="A4871" s="268" t="str">
        <f t="shared" si="152"/>
        <v>0216970011730159468</v>
      </c>
      <c r="B4871" s="304" t="s">
        <v>19891</v>
      </c>
      <c r="C4871" s="269" t="s">
        <v>4818</v>
      </c>
      <c r="D4871" s="144" t="s">
        <v>3106</v>
      </c>
      <c r="E4871" s="269" t="s">
        <v>4819</v>
      </c>
      <c r="F4871" s="145" t="s">
        <v>3106</v>
      </c>
      <c r="G4871" s="269" t="s">
        <v>3106</v>
      </c>
      <c r="H4871" s="305" t="s">
        <v>4820</v>
      </c>
      <c r="I4871" s="306" t="s">
        <v>22199</v>
      </c>
      <c r="J4871" s="201" t="str">
        <f t="shared" si="153"/>
        <v>9999</v>
      </c>
      <c r="K4871" s="270"/>
      <c r="L4871" s="270"/>
      <c r="M4871" s="271"/>
      <c r="N4871" s="270" t="e">
        <v>#N/A</v>
      </c>
      <c r="O4871" s="272" t="e">
        <v>#N/A</v>
      </c>
      <c r="P4871" s="272" t="e">
        <v>#N/A</v>
      </c>
      <c r="Q4871" s="272" t="e">
        <v>#N/A</v>
      </c>
    </row>
    <row r="4872" spans="1:17" s="208" customFormat="1" ht="12">
      <c r="A4872" s="268" t="str">
        <f t="shared" si="152"/>
        <v>0217085011245397991</v>
      </c>
      <c r="B4872" s="304" t="s">
        <v>19891</v>
      </c>
      <c r="C4872" s="269" t="s">
        <v>4821</v>
      </c>
      <c r="D4872" s="144" t="s">
        <v>3106</v>
      </c>
      <c r="E4872" s="269" t="s">
        <v>4822</v>
      </c>
      <c r="F4872" s="145" t="s">
        <v>3106</v>
      </c>
      <c r="G4872" s="269" t="s">
        <v>3106</v>
      </c>
      <c r="H4872" s="305" t="s">
        <v>4823</v>
      </c>
      <c r="I4872" s="306" t="s">
        <v>20892</v>
      </c>
      <c r="J4872" s="201" t="str">
        <f t="shared" si="153"/>
        <v>9999</v>
      </c>
      <c r="K4872" s="270"/>
      <c r="L4872" s="270"/>
      <c r="M4872" s="271"/>
      <c r="N4872" s="270" t="e">
        <v>#N/A</v>
      </c>
      <c r="O4872" s="272" t="e">
        <v>#N/A</v>
      </c>
      <c r="P4872" s="272" t="e">
        <v>#N/A</v>
      </c>
      <c r="Q4872" s="272" t="e">
        <v>#N/A</v>
      </c>
    </row>
    <row r="4873" spans="1:17" s="208" customFormat="1" ht="12">
      <c r="A4873" s="268" t="str">
        <f t="shared" si="152"/>
        <v>0217085031083830319</v>
      </c>
      <c r="B4873" s="304" t="s">
        <v>19891</v>
      </c>
      <c r="C4873" s="269" t="s">
        <v>4824</v>
      </c>
      <c r="D4873" s="144" t="s">
        <v>3106</v>
      </c>
      <c r="E4873" s="269" t="s">
        <v>4825</v>
      </c>
      <c r="F4873" s="145" t="s">
        <v>3106</v>
      </c>
      <c r="G4873" s="269" t="s">
        <v>3106</v>
      </c>
      <c r="H4873" s="305" t="s">
        <v>4823</v>
      </c>
      <c r="I4873" s="306" t="s">
        <v>20448</v>
      </c>
      <c r="J4873" s="201" t="str">
        <f t="shared" si="153"/>
        <v>9999</v>
      </c>
      <c r="K4873" s="270"/>
      <c r="L4873" s="270"/>
      <c r="M4873" s="271"/>
      <c r="N4873" s="270" t="e">
        <v>#N/A</v>
      </c>
      <c r="O4873" s="272" t="e">
        <v>#N/A</v>
      </c>
      <c r="P4873" s="272" t="e">
        <v>#N/A</v>
      </c>
      <c r="Q4873" s="272" t="e">
        <v>#N/A</v>
      </c>
    </row>
    <row r="4874" spans="1:17" s="208" customFormat="1" ht="12">
      <c r="A4874" s="268" t="str">
        <f t="shared" si="152"/>
        <v>0217085041083830319</v>
      </c>
      <c r="B4874" s="304" t="s">
        <v>19891</v>
      </c>
      <c r="C4874" s="269" t="s">
        <v>4824</v>
      </c>
      <c r="D4874" s="144" t="s">
        <v>3106</v>
      </c>
      <c r="E4874" s="269" t="s">
        <v>4826</v>
      </c>
      <c r="F4874" s="145" t="s">
        <v>3106</v>
      </c>
      <c r="G4874" s="269" t="s">
        <v>3106</v>
      </c>
      <c r="H4874" s="305" t="s">
        <v>4823</v>
      </c>
      <c r="I4874" s="307" t="s">
        <v>4823</v>
      </c>
      <c r="J4874" s="201" t="str">
        <f t="shared" si="153"/>
        <v>9999</v>
      </c>
      <c r="K4874" s="270"/>
      <c r="L4874" s="270"/>
      <c r="M4874" s="271"/>
      <c r="N4874" s="270" t="e">
        <v>#N/A</v>
      </c>
      <c r="O4874" s="272" t="e">
        <v>#N/A</v>
      </c>
      <c r="P4874" s="272" t="e">
        <v>#N/A</v>
      </c>
      <c r="Q4874" s="272" t="e">
        <v>#N/A</v>
      </c>
    </row>
    <row r="4875" spans="1:17" s="208" customFormat="1" ht="12">
      <c r="A4875" s="268" t="str">
        <f t="shared" si="152"/>
        <v>0217168011295853836</v>
      </c>
      <c r="B4875" s="304" t="s">
        <v>19891</v>
      </c>
      <c r="C4875" s="269" t="s">
        <v>4827</v>
      </c>
      <c r="D4875" s="144" t="s">
        <v>3106</v>
      </c>
      <c r="E4875" s="269" t="s">
        <v>4828</v>
      </c>
      <c r="F4875" s="145" t="s">
        <v>3106</v>
      </c>
      <c r="G4875" s="269" t="s">
        <v>3106</v>
      </c>
      <c r="H4875" s="305" t="s">
        <v>4829</v>
      </c>
      <c r="I4875" s="306" t="s">
        <v>21009</v>
      </c>
      <c r="J4875" s="201" t="str">
        <f t="shared" si="153"/>
        <v>9999</v>
      </c>
      <c r="K4875" s="270"/>
      <c r="L4875" s="270"/>
      <c r="M4875" s="271"/>
      <c r="N4875" s="270" t="e">
        <v>#N/A</v>
      </c>
      <c r="O4875" s="272" t="e">
        <v>#N/A</v>
      </c>
      <c r="P4875" s="272" t="e">
        <v>#N/A</v>
      </c>
      <c r="Q4875" s="272" t="e">
        <v>#N/A</v>
      </c>
    </row>
    <row r="4876" spans="1:17" s="208" customFormat="1" ht="12">
      <c r="A4876" s="268" t="str">
        <f t="shared" si="152"/>
        <v>0217192011578556049</v>
      </c>
      <c r="B4876" s="304" t="s">
        <v>19891</v>
      </c>
      <c r="C4876" s="269" t="s">
        <v>4830</v>
      </c>
      <c r="D4876" s="144" t="s">
        <v>3106</v>
      </c>
      <c r="E4876" s="269" t="s">
        <v>4831</v>
      </c>
      <c r="F4876" s="145" t="s">
        <v>3106</v>
      </c>
      <c r="G4876" s="269" t="s">
        <v>3106</v>
      </c>
      <c r="H4876" s="305" t="s">
        <v>4832</v>
      </c>
      <c r="I4876" s="306" t="s">
        <v>21802</v>
      </c>
      <c r="J4876" s="201" t="str">
        <f t="shared" si="153"/>
        <v>9999</v>
      </c>
      <c r="K4876" s="270"/>
      <c r="L4876" s="270"/>
      <c r="M4876" s="271"/>
      <c r="N4876" s="270" t="e">
        <v>#N/A</v>
      </c>
      <c r="O4876" s="272" t="e">
        <v>#N/A</v>
      </c>
      <c r="P4876" s="272" t="e">
        <v>#N/A</v>
      </c>
      <c r="Q4876" s="272" t="e">
        <v>#N/A</v>
      </c>
    </row>
    <row r="4877" spans="1:17" s="208" customFormat="1" ht="12">
      <c r="A4877" s="268" t="str">
        <f t="shared" si="152"/>
        <v>0217267011164555173</v>
      </c>
      <c r="B4877" s="304" t="s">
        <v>19891</v>
      </c>
      <c r="C4877" s="269" t="s">
        <v>4833</v>
      </c>
      <c r="D4877" s="144" t="s">
        <v>3106</v>
      </c>
      <c r="E4877" s="269" t="s">
        <v>4834</v>
      </c>
      <c r="F4877" s="145" t="s">
        <v>3106</v>
      </c>
      <c r="G4877" s="269" t="s">
        <v>3106</v>
      </c>
      <c r="H4877" s="305" t="s">
        <v>4835</v>
      </c>
      <c r="I4877" s="306" t="s">
        <v>20680</v>
      </c>
      <c r="J4877" s="201" t="str">
        <f t="shared" si="153"/>
        <v>9999</v>
      </c>
      <c r="K4877" s="270"/>
      <c r="L4877" s="270"/>
      <c r="M4877" s="271"/>
      <c r="N4877" s="270" t="e">
        <v>#N/A</v>
      </c>
      <c r="O4877" s="272" t="e">
        <v>#N/A</v>
      </c>
      <c r="P4877" s="272" t="e">
        <v>#N/A</v>
      </c>
      <c r="Q4877" s="272" t="e">
        <v>#N/A</v>
      </c>
    </row>
    <row r="4878" spans="1:17" s="208" customFormat="1" ht="12">
      <c r="A4878" s="268" t="str">
        <f t="shared" si="152"/>
        <v>0217267021164555173</v>
      </c>
      <c r="B4878" s="304" t="s">
        <v>19891</v>
      </c>
      <c r="C4878" s="269" t="s">
        <v>4833</v>
      </c>
      <c r="D4878" s="144" t="s">
        <v>3106</v>
      </c>
      <c r="E4878" s="269" t="s">
        <v>4836</v>
      </c>
      <c r="F4878" s="145" t="s">
        <v>3106</v>
      </c>
      <c r="G4878" s="269" t="s">
        <v>3106</v>
      </c>
      <c r="H4878" s="305" t="s">
        <v>4835</v>
      </c>
      <c r="I4878" s="307" t="s">
        <v>4835</v>
      </c>
      <c r="J4878" s="201" t="str">
        <f t="shared" si="153"/>
        <v>9999</v>
      </c>
      <c r="K4878" s="270"/>
      <c r="L4878" s="270"/>
      <c r="M4878" s="271"/>
      <c r="N4878" s="270" t="e">
        <v>#N/A</v>
      </c>
      <c r="O4878" s="272" t="e">
        <v>#N/A</v>
      </c>
      <c r="P4878" s="272" t="e">
        <v>#N/A</v>
      </c>
      <c r="Q4878" s="272" t="e">
        <v>#N/A</v>
      </c>
    </row>
    <row r="4879" spans="1:17" s="208" customFormat="1" ht="12">
      <c r="A4879" s="268" t="str">
        <f t="shared" si="152"/>
        <v>0217317011871540971</v>
      </c>
      <c r="B4879" s="304" t="s">
        <v>19891</v>
      </c>
      <c r="C4879" s="269" t="s">
        <v>4837</v>
      </c>
      <c r="D4879" s="144" t="s">
        <v>3106</v>
      </c>
      <c r="E4879" s="269" t="s">
        <v>4838</v>
      </c>
      <c r="F4879" s="145" t="s">
        <v>3106</v>
      </c>
      <c r="G4879" s="269" t="s">
        <v>3106</v>
      </c>
      <c r="H4879" s="305" t="s">
        <v>4839</v>
      </c>
      <c r="I4879" s="306" t="s">
        <v>22542</v>
      </c>
      <c r="J4879" s="201" t="str">
        <f t="shared" si="153"/>
        <v>9999</v>
      </c>
      <c r="K4879" s="270"/>
      <c r="L4879" s="270"/>
      <c r="M4879" s="271"/>
      <c r="N4879" s="270" t="e">
        <v>#N/A</v>
      </c>
      <c r="O4879" s="272" t="e">
        <v>#N/A</v>
      </c>
      <c r="P4879" s="272" t="e">
        <v>#N/A</v>
      </c>
      <c r="Q4879" s="272" t="e">
        <v>#N/A</v>
      </c>
    </row>
    <row r="4880" spans="1:17" s="208" customFormat="1" ht="12">
      <c r="A4880" s="268" t="str">
        <f t="shared" si="152"/>
        <v>0217374011861556508</v>
      </c>
      <c r="B4880" s="304" t="s">
        <v>19891</v>
      </c>
      <c r="C4880" s="269" t="s">
        <v>4840</v>
      </c>
      <c r="D4880" s="144" t="s">
        <v>3106</v>
      </c>
      <c r="E4880" s="269" t="s">
        <v>4841</v>
      </c>
      <c r="F4880" s="145" t="s">
        <v>3106</v>
      </c>
      <c r="G4880" s="269" t="s">
        <v>3106</v>
      </c>
      <c r="H4880" s="305" t="s">
        <v>4842</v>
      </c>
      <c r="I4880" s="306" t="s">
        <v>22523</v>
      </c>
      <c r="J4880" s="201" t="str">
        <f t="shared" si="153"/>
        <v>9999</v>
      </c>
      <c r="K4880" s="270"/>
      <c r="L4880" s="270"/>
      <c r="M4880" s="271"/>
      <c r="N4880" s="270" t="e">
        <v>#N/A</v>
      </c>
      <c r="O4880" s="272" t="e">
        <v>#N/A</v>
      </c>
      <c r="P4880" s="272" t="e">
        <v>#N/A</v>
      </c>
      <c r="Q4880" s="272" t="e">
        <v>#N/A</v>
      </c>
    </row>
    <row r="4881" spans="1:17" s="208" customFormat="1" ht="12">
      <c r="A4881" s="268" t="str">
        <f t="shared" si="152"/>
        <v>0217382011093891053</v>
      </c>
      <c r="B4881" s="304" t="s">
        <v>19891</v>
      </c>
      <c r="C4881" s="269" t="s">
        <v>4843</v>
      </c>
      <c r="D4881" s="144" t="s">
        <v>3106</v>
      </c>
      <c r="E4881" s="269" t="s">
        <v>4844</v>
      </c>
      <c r="F4881" s="145" t="s">
        <v>3106</v>
      </c>
      <c r="G4881" s="269" t="s">
        <v>3106</v>
      </c>
      <c r="H4881" s="305" t="s">
        <v>4845</v>
      </c>
      <c r="I4881" s="306" t="s">
        <v>20478</v>
      </c>
      <c r="J4881" s="201" t="str">
        <f t="shared" si="153"/>
        <v>9999</v>
      </c>
      <c r="K4881" s="270"/>
      <c r="L4881" s="270"/>
      <c r="M4881" s="271"/>
      <c r="N4881" s="270" t="e">
        <v>#N/A</v>
      </c>
      <c r="O4881" s="272" t="e">
        <v>#N/A</v>
      </c>
      <c r="P4881" s="272" t="e">
        <v>#N/A</v>
      </c>
      <c r="Q4881" s="272" t="e">
        <v>#N/A</v>
      </c>
    </row>
    <row r="4882" spans="1:17" s="208" customFormat="1" ht="12">
      <c r="A4882" s="268" t="str">
        <f t="shared" si="152"/>
        <v>0217457011154377547</v>
      </c>
      <c r="B4882" s="304" t="s">
        <v>19891</v>
      </c>
      <c r="C4882" s="269" t="s">
        <v>4846</v>
      </c>
      <c r="D4882" s="144" t="s">
        <v>3106</v>
      </c>
      <c r="E4882" s="269" t="s">
        <v>4847</v>
      </c>
      <c r="F4882" s="145" t="s">
        <v>3106</v>
      </c>
      <c r="G4882" s="269" t="s">
        <v>3106</v>
      </c>
      <c r="H4882" s="305" t="s">
        <v>4848</v>
      </c>
      <c r="I4882" s="306" t="s">
        <v>20650</v>
      </c>
      <c r="J4882" s="201" t="str">
        <f t="shared" si="153"/>
        <v>9999</v>
      </c>
      <c r="K4882" s="270"/>
      <c r="L4882" s="270"/>
      <c r="M4882" s="271"/>
      <c r="N4882" s="270" t="e">
        <v>#N/A</v>
      </c>
      <c r="O4882" s="272" t="e">
        <v>#N/A</v>
      </c>
      <c r="P4882" s="272" t="e">
        <v>#N/A</v>
      </c>
      <c r="Q4882" s="272" t="e">
        <v>#N/A</v>
      </c>
    </row>
    <row r="4883" spans="1:17" s="208" customFormat="1" ht="12">
      <c r="A4883" s="268" t="str">
        <f t="shared" si="152"/>
        <v>0217556011295838787</v>
      </c>
      <c r="B4883" s="304" t="s">
        <v>19891</v>
      </c>
      <c r="C4883" s="269" t="s">
        <v>4849</v>
      </c>
      <c r="D4883" s="144" t="s">
        <v>3106</v>
      </c>
      <c r="E4883" s="269" t="s">
        <v>4850</v>
      </c>
      <c r="F4883" s="145" t="s">
        <v>3106</v>
      </c>
      <c r="G4883" s="269" t="s">
        <v>3106</v>
      </c>
      <c r="H4883" s="305" t="s">
        <v>4851</v>
      </c>
      <c r="I4883" s="306" t="s">
        <v>21008</v>
      </c>
      <c r="J4883" s="201" t="str">
        <f t="shared" si="153"/>
        <v>9999</v>
      </c>
      <c r="K4883" s="270"/>
      <c r="L4883" s="270"/>
      <c r="M4883" s="271"/>
      <c r="N4883" s="270" t="e">
        <v>#N/A</v>
      </c>
      <c r="O4883" s="272" t="e">
        <v>#N/A</v>
      </c>
      <c r="P4883" s="272" t="e">
        <v>#N/A</v>
      </c>
      <c r="Q4883" s="272" t="e">
        <v>#N/A</v>
      </c>
    </row>
    <row r="4884" spans="1:17" s="208" customFormat="1" ht="12">
      <c r="A4884" s="268" t="str">
        <f t="shared" si="152"/>
        <v>0218505011932161031</v>
      </c>
      <c r="B4884" s="304" t="s">
        <v>19891</v>
      </c>
      <c r="C4884" s="269" t="s">
        <v>4852</v>
      </c>
      <c r="D4884" s="144" t="s">
        <v>3106</v>
      </c>
      <c r="E4884" s="269" t="s">
        <v>4853</v>
      </c>
      <c r="F4884" s="145" t="s">
        <v>3106</v>
      </c>
      <c r="G4884" s="269" t="s">
        <v>3106</v>
      </c>
      <c r="H4884" s="305" t="s">
        <v>3312</v>
      </c>
      <c r="I4884" s="306" t="s">
        <v>22699</v>
      </c>
      <c r="J4884" s="201" t="str">
        <f t="shared" si="153"/>
        <v>9999</v>
      </c>
      <c r="K4884" s="270"/>
      <c r="L4884" s="270"/>
      <c r="M4884" s="271"/>
      <c r="N4884" s="270" t="e">
        <v>#N/A</v>
      </c>
      <c r="O4884" s="272" t="e">
        <v>#N/A</v>
      </c>
      <c r="P4884" s="272" t="e">
        <v>#N/A</v>
      </c>
      <c r="Q4884" s="272" t="e">
        <v>#N/A</v>
      </c>
    </row>
    <row r="4885" spans="1:17" s="208" customFormat="1" ht="12">
      <c r="A4885" s="268" t="str">
        <f t="shared" ref="A4885:A4948" si="154">E4885&amp;C4885</f>
        <v>0219347021932195708</v>
      </c>
      <c r="B4885" s="304" t="s">
        <v>19891</v>
      </c>
      <c r="C4885" s="269" t="s">
        <v>4854</v>
      </c>
      <c r="D4885" s="144" t="s">
        <v>3106</v>
      </c>
      <c r="E4885" s="269" t="s">
        <v>4855</v>
      </c>
      <c r="F4885" s="145" t="s">
        <v>3106</v>
      </c>
      <c r="G4885" s="269" t="s">
        <v>3106</v>
      </c>
      <c r="H4885" s="305" t="s">
        <v>4856</v>
      </c>
      <c r="I4885" s="306" t="s">
        <v>22704</v>
      </c>
      <c r="J4885" s="201" t="str">
        <f t="shared" si="153"/>
        <v>9999</v>
      </c>
      <c r="K4885" s="270"/>
      <c r="L4885" s="270"/>
      <c r="M4885" s="271"/>
      <c r="N4885" s="270" t="e">
        <v>#N/A</v>
      </c>
      <c r="O4885" s="272" t="e">
        <v>#N/A</v>
      </c>
      <c r="P4885" s="272" t="e">
        <v>#N/A</v>
      </c>
      <c r="Q4885" s="272" t="e">
        <v>#N/A</v>
      </c>
    </row>
    <row r="4886" spans="1:17" s="208" customFormat="1" ht="12">
      <c r="A4886" s="268" t="str">
        <f t="shared" si="154"/>
        <v>0219800011356332837</v>
      </c>
      <c r="B4886" s="304" t="s">
        <v>19891</v>
      </c>
      <c r="C4886" s="269" t="s">
        <v>4857</v>
      </c>
      <c r="D4886" s="144" t="s">
        <v>3106</v>
      </c>
      <c r="E4886" s="269" t="s">
        <v>4858</v>
      </c>
      <c r="F4886" s="145" t="s">
        <v>3106</v>
      </c>
      <c r="G4886" s="269" t="s">
        <v>3106</v>
      </c>
      <c r="H4886" s="305" t="s">
        <v>4859</v>
      </c>
      <c r="I4886" s="306" t="s">
        <v>21166</v>
      </c>
      <c r="J4886" s="201" t="str">
        <f t="shared" si="153"/>
        <v>9999</v>
      </c>
      <c r="K4886" s="270"/>
      <c r="L4886" s="270"/>
      <c r="M4886" s="271"/>
      <c r="N4886" s="270" t="e">
        <v>#N/A</v>
      </c>
      <c r="O4886" s="272" t="e">
        <v>#N/A</v>
      </c>
      <c r="P4886" s="272" t="e">
        <v>#N/A</v>
      </c>
      <c r="Q4886" s="272" t="e">
        <v>#N/A</v>
      </c>
    </row>
    <row r="4887" spans="1:17" s="208" customFormat="1" ht="12">
      <c r="A4887" s="268" t="str">
        <f t="shared" si="154"/>
        <v>0220170011104965185</v>
      </c>
      <c r="B4887" s="304" t="s">
        <v>19891</v>
      </c>
      <c r="C4887" s="269" t="s">
        <v>4860</v>
      </c>
      <c r="D4887" s="144" t="s">
        <v>3106</v>
      </c>
      <c r="E4887" s="269" t="s">
        <v>4861</v>
      </c>
      <c r="F4887" s="145" t="s">
        <v>3106</v>
      </c>
      <c r="G4887" s="269" t="s">
        <v>3106</v>
      </c>
      <c r="H4887" s="305" t="s">
        <v>4862</v>
      </c>
      <c r="I4887" s="306" t="s">
        <v>20508</v>
      </c>
      <c r="J4887" s="201" t="str">
        <f t="shared" si="153"/>
        <v>9999</v>
      </c>
      <c r="K4887" s="270"/>
      <c r="L4887" s="270"/>
      <c r="M4887" s="271"/>
      <c r="N4887" s="270" t="e">
        <v>#N/A</v>
      </c>
      <c r="O4887" s="272" t="e">
        <v>#N/A</v>
      </c>
      <c r="P4887" s="272" t="e">
        <v>#N/A</v>
      </c>
      <c r="Q4887" s="272" t="e">
        <v>#N/A</v>
      </c>
    </row>
    <row r="4888" spans="1:17" s="208" customFormat="1" ht="12">
      <c r="A4888" s="268" t="str">
        <f t="shared" si="154"/>
        <v>0220170021467467191</v>
      </c>
      <c r="B4888" s="304" t="s">
        <v>19891</v>
      </c>
      <c r="C4888" s="269" t="s">
        <v>4863</v>
      </c>
      <c r="D4888" s="144" t="s">
        <v>3106</v>
      </c>
      <c r="E4888" s="269" t="s">
        <v>4864</v>
      </c>
      <c r="F4888" s="145" t="s">
        <v>3106</v>
      </c>
      <c r="G4888" s="269" t="s">
        <v>3106</v>
      </c>
      <c r="H4888" s="305" t="s">
        <v>4862</v>
      </c>
      <c r="I4888" s="306" t="s">
        <v>20448</v>
      </c>
      <c r="J4888" s="201" t="str">
        <f t="shared" si="153"/>
        <v>9999</v>
      </c>
      <c r="K4888" s="270"/>
      <c r="L4888" s="270"/>
      <c r="M4888" s="271"/>
      <c r="N4888" s="270" t="e">
        <v>#N/A</v>
      </c>
      <c r="O4888" s="272" t="e">
        <v>#N/A</v>
      </c>
      <c r="P4888" s="272" t="e">
        <v>#N/A</v>
      </c>
      <c r="Q4888" s="272" t="e">
        <v>#N/A</v>
      </c>
    </row>
    <row r="4889" spans="1:17" s="208" customFormat="1" ht="12">
      <c r="A4889" s="268" t="str">
        <f t="shared" si="154"/>
        <v>0220170031467467191</v>
      </c>
      <c r="B4889" s="304" t="s">
        <v>19891</v>
      </c>
      <c r="C4889" s="269" t="s">
        <v>4863</v>
      </c>
      <c r="D4889" s="144" t="s">
        <v>3106</v>
      </c>
      <c r="E4889" s="269" t="s">
        <v>4865</v>
      </c>
      <c r="F4889" s="145" t="s">
        <v>3106</v>
      </c>
      <c r="G4889" s="269" t="s">
        <v>3106</v>
      </c>
      <c r="H4889" s="305" t="s">
        <v>4862</v>
      </c>
      <c r="I4889" s="307" t="s">
        <v>4862</v>
      </c>
      <c r="J4889" s="201" t="str">
        <f t="shared" si="153"/>
        <v>9999</v>
      </c>
      <c r="K4889" s="270"/>
      <c r="L4889" s="270"/>
      <c r="M4889" s="271"/>
      <c r="N4889" s="270" t="e">
        <v>#N/A</v>
      </c>
      <c r="O4889" s="272" t="e">
        <v>#N/A</v>
      </c>
      <c r="P4889" s="272" t="e">
        <v>#N/A</v>
      </c>
      <c r="Q4889" s="272" t="e">
        <v>#N/A</v>
      </c>
    </row>
    <row r="4890" spans="1:17" s="208" customFormat="1" ht="12">
      <c r="A4890" s="268" t="str">
        <f t="shared" si="154"/>
        <v>0220188011861463382</v>
      </c>
      <c r="B4890" s="304" t="s">
        <v>19891</v>
      </c>
      <c r="C4890" s="269" t="s">
        <v>4866</v>
      </c>
      <c r="D4890" s="144" t="s">
        <v>3106</v>
      </c>
      <c r="E4890" s="269" t="s">
        <v>4867</v>
      </c>
      <c r="F4890" s="145" t="s">
        <v>3106</v>
      </c>
      <c r="G4890" s="269" t="s">
        <v>3106</v>
      </c>
      <c r="H4890" s="305" t="s">
        <v>4868</v>
      </c>
      <c r="I4890" s="306" t="s">
        <v>22513</v>
      </c>
      <c r="J4890" s="201" t="str">
        <f t="shared" si="153"/>
        <v>9999</v>
      </c>
      <c r="K4890" s="270"/>
      <c r="L4890" s="270"/>
      <c r="M4890" s="271"/>
      <c r="N4890" s="270" t="e">
        <v>#N/A</v>
      </c>
      <c r="O4890" s="272" t="e">
        <v>#N/A</v>
      </c>
      <c r="P4890" s="272" t="e">
        <v>#N/A</v>
      </c>
      <c r="Q4890" s="272" t="e">
        <v>#N/A</v>
      </c>
    </row>
    <row r="4891" spans="1:17" s="208" customFormat="1" ht="12">
      <c r="A4891" s="268" t="str">
        <f t="shared" si="154"/>
        <v>0232340021407808173</v>
      </c>
      <c r="B4891" s="304" t="s">
        <v>19891</v>
      </c>
      <c r="C4891" s="269" t="s">
        <v>4276</v>
      </c>
      <c r="D4891" s="144" t="s">
        <v>3106</v>
      </c>
      <c r="E4891" s="269" t="s">
        <v>4869</v>
      </c>
      <c r="F4891" s="145" t="s">
        <v>3106</v>
      </c>
      <c r="G4891" s="269" t="s">
        <v>3106</v>
      </c>
      <c r="H4891" s="305" t="s">
        <v>4277</v>
      </c>
      <c r="I4891" s="306" t="s">
        <v>21317</v>
      </c>
      <c r="J4891" s="201" t="str">
        <f t="shared" si="153"/>
        <v>9999</v>
      </c>
      <c r="K4891" s="270"/>
      <c r="L4891" s="270"/>
      <c r="M4891" s="271"/>
      <c r="N4891" s="270" t="e">
        <v>#N/A</v>
      </c>
      <c r="O4891" s="272" t="e">
        <v>#N/A</v>
      </c>
      <c r="P4891" s="272" t="e">
        <v>#N/A</v>
      </c>
      <c r="Q4891" s="272" t="e">
        <v>#N/A</v>
      </c>
    </row>
    <row r="4892" spans="1:17" s="208" customFormat="1" ht="12">
      <c r="A4892" s="268" t="str">
        <f t="shared" si="154"/>
        <v>0234312031427008523</v>
      </c>
      <c r="B4892" s="304" t="s">
        <v>19891</v>
      </c>
      <c r="C4892" s="269" t="s">
        <v>4870</v>
      </c>
      <c r="D4892" s="144" t="s">
        <v>3106</v>
      </c>
      <c r="E4892" s="269" t="s">
        <v>4871</v>
      </c>
      <c r="F4892" s="145" t="s">
        <v>3106</v>
      </c>
      <c r="G4892" s="269" t="s">
        <v>3106</v>
      </c>
      <c r="H4892" s="305" t="s">
        <v>4872</v>
      </c>
      <c r="I4892" s="307" t="s">
        <v>4872</v>
      </c>
      <c r="J4892" s="201" t="str">
        <f t="shared" si="153"/>
        <v>9999</v>
      </c>
      <c r="K4892" s="270"/>
      <c r="L4892" s="270"/>
      <c r="M4892" s="271"/>
      <c r="N4892" s="270" t="e">
        <v>#N/A</v>
      </c>
      <c r="O4892" s="272" t="e">
        <v>#N/A</v>
      </c>
      <c r="P4892" s="272" t="e">
        <v>#N/A</v>
      </c>
      <c r="Q4892" s="272" t="e">
        <v>#N/A</v>
      </c>
    </row>
    <row r="4893" spans="1:17" s="208" customFormat="1" ht="12">
      <c r="A4893" s="268" t="str">
        <f t="shared" si="154"/>
        <v>0236671011780796169</v>
      </c>
      <c r="B4893" s="304" t="s">
        <v>19891</v>
      </c>
      <c r="C4893" s="269" t="s">
        <v>4873</v>
      </c>
      <c r="D4893" s="144" t="s">
        <v>3106</v>
      </c>
      <c r="E4893" s="269" t="s">
        <v>4874</v>
      </c>
      <c r="F4893" s="145" t="s">
        <v>3106</v>
      </c>
      <c r="G4893" s="269" t="s">
        <v>3106</v>
      </c>
      <c r="H4893" s="305" t="s">
        <v>4875</v>
      </c>
      <c r="I4893" s="306" t="s">
        <v>22314</v>
      </c>
      <c r="J4893" s="201" t="str">
        <f t="shared" si="153"/>
        <v>9999</v>
      </c>
      <c r="K4893" s="270"/>
      <c r="L4893" s="270"/>
      <c r="M4893" s="271"/>
      <c r="N4893" s="270" t="e">
        <v>#N/A</v>
      </c>
      <c r="O4893" s="272" t="e">
        <v>#N/A</v>
      </c>
      <c r="P4893" s="272" t="e">
        <v>#N/A</v>
      </c>
      <c r="Q4893" s="272" t="e">
        <v>#N/A</v>
      </c>
    </row>
    <row r="4894" spans="1:17" s="208" customFormat="1" ht="12">
      <c r="A4894" s="268" t="str">
        <f t="shared" si="154"/>
        <v>0236721011417063256</v>
      </c>
      <c r="B4894" s="304" t="s">
        <v>19891</v>
      </c>
      <c r="C4894" s="269" t="s">
        <v>4876</v>
      </c>
      <c r="D4894" s="144" t="s">
        <v>3106</v>
      </c>
      <c r="E4894" s="269" t="s">
        <v>4877</v>
      </c>
      <c r="F4894" s="145" t="s">
        <v>3106</v>
      </c>
      <c r="G4894" s="269" t="s">
        <v>3106</v>
      </c>
      <c r="H4894" s="305" t="s">
        <v>3645</v>
      </c>
      <c r="I4894" s="306" t="s">
        <v>21345</v>
      </c>
      <c r="J4894" s="201" t="str">
        <f t="shared" si="153"/>
        <v>9999</v>
      </c>
      <c r="K4894" s="270"/>
      <c r="L4894" s="270"/>
      <c r="M4894" s="271"/>
      <c r="N4894" s="270" t="e">
        <v>#N/A</v>
      </c>
      <c r="O4894" s="272" t="e">
        <v>#N/A</v>
      </c>
      <c r="P4894" s="272" t="e">
        <v>#N/A</v>
      </c>
      <c r="Q4894" s="272" t="e">
        <v>#N/A</v>
      </c>
    </row>
    <row r="4895" spans="1:17" s="208" customFormat="1" ht="12">
      <c r="A4895" s="268" t="str">
        <f t="shared" si="154"/>
        <v>0237018011437158714</v>
      </c>
      <c r="B4895" s="304" t="s">
        <v>19891</v>
      </c>
      <c r="C4895" s="269" t="s">
        <v>4878</v>
      </c>
      <c r="D4895" s="144" t="s">
        <v>3106</v>
      </c>
      <c r="E4895" s="269" t="s">
        <v>4879</v>
      </c>
      <c r="F4895" s="145" t="s">
        <v>3106</v>
      </c>
      <c r="G4895" s="269" t="s">
        <v>3106</v>
      </c>
      <c r="H4895" s="305" t="s">
        <v>4880</v>
      </c>
      <c r="I4895" s="306" t="s">
        <v>21412</v>
      </c>
      <c r="J4895" s="201" t="str">
        <f t="shared" si="153"/>
        <v>9999</v>
      </c>
      <c r="K4895" s="270"/>
      <c r="L4895" s="270"/>
      <c r="M4895" s="271"/>
      <c r="N4895" s="270" t="e">
        <v>#N/A</v>
      </c>
      <c r="O4895" s="272" t="e">
        <v>#N/A</v>
      </c>
      <c r="P4895" s="272" t="e">
        <v>#N/A</v>
      </c>
      <c r="Q4895" s="272" t="e">
        <v>#N/A</v>
      </c>
    </row>
    <row r="4896" spans="1:17" s="208" customFormat="1" ht="12">
      <c r="A4896" s="268" t="str">
        <f t="shared" si="154"/>
        <v>0237091011225031446</v>
      </c>
      <c r="B4896" s="304" t="s">
        <v>19891</v>
      </c>
      <c r="C4896" s="269" t="s">
        <v>4881</v>
      </c>
      <c r="D4896" s="144" t="s">
        <v>3106</v>
      </c>
      <c r="E4896" s="269" t="s">
        <v>4882</v>
      </c>
      <c r="F4896" s="145" t="s">
        <v>3106</v>
      </c>
      <c r="G4896" s="269" t="s">
        <v>3106</v>
      </c>
      <c r="H4896" s="305" t="s">
        <v>4883</v>
      </c>
      <c r="I4896" s="306" t="s">
        <v>20813</v>
      </c>
      <c r="J4896" s="201" t="str">
        <f t="shared" si="153"/>
        <v>9999</v>
      </c>
      <c r="K4896" s="270"/>
      <c r="L4896" s="270"/>
      <c r="M4896" s="271"/>
      <c r="N4896" s="270" t="e">
        <v>#N/A</v>
      </c>
      <c r="O4896" s="272" t="e">
        <v>#N/A</v>
      </c>
      <c r="P4896" s="272" t="e">
        <v>#N/A</v>
      </c>
      <c r="Q4896" s="272" t="e">
        <v>#N/A</v>
      </c>
    </row>
    <row r="4897" spans="1:17" s="208" customFormat="1" ht="12">
      <c r="A4897" s="268" t="str">
        <f t="shared" si="154"/>
        <v>0240376011578651162</v>
      </c>
      <c r="B4897" s="304" t="s">
        <v>19891</v>
      </c>
      <c r="C4897" s="269" t="s">
        <v>4884</v>
      </c>
      <c r="D4897" s="144" t="s">
        <v>3106</v>
      </c>
      <c r="E4897" s="269" t="s">
        <v>4885</v>
      </c>
      <c r="F4897" s="145" t="s">
        <v>3106</v>
      </c>
      <c r="G4897" s="269" t="s">
        <v>3106</v>
      </c>
      <c r="H4897" s="305" t="s">
        <v>4886</v>
      </c>
      <c r="I4897" s="306" t="s">
        <v>21809</v>
      </c>
      <c r="J4897" s="201" t="str">
        <f t="shared" si="153"/>
        <v>9999</v>
      </c>
      <c r="K4897" s="270"/>
      <c r="L4897" s="270"/>
      <c r="M4897" s="271"/>
      <c r="N4897" s="270" t="e">
        <v>#N/A</v>
      </c>
      <c r="O4897" s="272" t="e">
        <v>#N/A</v>
      </c>
      <c r="P4897" s="272" t="e">
        <v>#N/A</v>
      </c>
      <c r="Q4897" s="272" t="e">
        <v>#N/A</v>
      </c>
    </row>
    <row r="4898" spans="1:17" s="208" customFormat="1" ht="12">
      <c r="A4898" s="268" t="str">
        <f t="shared" si="154"/>
        <v>0241127011316944390</v>
      </c>
      <c r="B4898" s="304" t="s">
        <v>19891</v>
      </c>
      <c r="C4898" s="269" t="s">
        <v>4887</v>
      </c>
      <c r="D4898" s="144" t="s">
        <v>3106</v>
      </c>
      <c r="E4898" s="269" t="s">
        <v>4888</v>
      </c>
      <c r="F4898" s="145" t="s">
        <v>3106</v>
      </c>
      <c r="G4898" s="269" t="s">
        <v>3106</v>
      </c>
      <c r="H4898" s="305" t="s">
        <v>4889</v>
      </c>
      <c r="I4898" s="306" t="s">
        <v>21066</v>
      </c>
      <c r="J4898" s="201" t="str">
        <f t="shared" si="153"/>
        <v>9999</v>
      </c>
      <c r="K4898" s="270"/>
      <c r="L4898" s="270"/>
      <c r="M4898" s="271"/>
      <c r="N4898" s="270" t="e">
        <v>#N/A</v>
      </c>
      <c r="O4898" s="272" t="e">
        <v>#N/A</v>
      </c>
      <c r="P4898" s="272" t="e">
        <v>#N/A</v>
      </c>
      <c r="Q4898" s="272" t="e">
        <v>#N/A</v>
      </c>
    </row>
    <row r="4899" spans="1:17" s="208" customFormat="1" ht="12">
      <c r="A4899" s="268" t="str">
        <f t="shared" si="154"/>
        <v>0241234011730259912</v>
      </c>
      <c r="B4899" s="304" t="s">
        <v>19891</v>
      </c>
      <c r="C4899" s="269" t="s">
        <v>14331</v>
      </c>
      <c r="D4899" s="144" t="s">
        <v>3106</v>
      </c>
      <c r="E4899" s="269" t="s">
        <v>14332</v>
      </c>
      <c r="F4899" s="145" t="s">
        <v>3106</v>
      </c>
      <c r="G4899" s="269" t="s">
        <v>3106</v>
      </c>
      <c r="H4899" s="305" t="s">
        <v>14333</v>
      </c>
      <c r="I4899" s="306" t="s">
        <v>22205</v>
      </c>
      <c r="J4899" s="201" t="str">
        <f t="shared" si="153"/>
        <v>9999</v>
      </c>
      <c r="K4899" s="270" t="s">
        <v>13915</v>
      </c>
      <c r="L4899" s="270" t="s">
        <v>13916</v>
      </c>
      <c r="M4899" s="271">
        <v>44085</v>
      </c>
      <c r="N4899" s="270" t="e">
        <v>#N/A</v>
      </c>
      <c r="O4899" s="272" t="e">
        <v>#N/A</v>
      </c>
      <c r="P4899" s="272" t="e">
        <v>#N/A</v>
      </c>
      <c r="Q4899" s="272" t="e">
        <v>#N/A</v>
      </c>
    </row>
    <row r="4900" spans="1:17" s="208" customFormat="1" ht="12">
      <c r="A4900" s="268" t="str">
        <f t="shared" si="154"/>
        <v>0242109011922193085</v>
      </c>
      <c r="B4900" s="304" t="s">
        <v>19891</v>
      </c>
      <c r="C4900" s="269" t="s">
        <v>4890</v>
      </c>
      <c r="D4900" s="144" t="s">
        <v>3106</v>
      </c>
      <c r="E4900" s="269" t="s">
        <v>4891</v>
      </c>
      <c r="F4900" s="145" t="s">
        <v>3106</v>
      </c>
      <c r="G4900" s="269" t="s">
        <v>3106</v>
      </c>
      <c r="H4900" s="305" t="s">
        <v>4892</v>
      </c>
      <c r="I4900" s="306" t="s">
        <v>22683</v>
      </c>
      <c r="J4900" s="201" t="str">
        <f t="shared" si="153"/>
        <v>9999</v>
      </c>
      <c r="K4900" s="270"/>
      <c r="L4900" s="270"/>
      <c r="M4900" s="271"/>
      <c r="N4900" s="270" t="e">
        <v>#N/A</v>
      </c>
      <c r="O4900" s="272" t="e">
        <v>#N/A</v>
      </c>
      <c r="P4900" s="272" t="e">
        <v>#N/A</v>
      </c>
      <c r="Q4900" s="272" t="e">
        <v>#N/A</v>
      </c>
    </row>
    <row r="4901" spans="1:17" s="208" customFormat="1" ht="12">
      <c r="A4901" s="268" t="str">
        <f t="shared" si="154"/>
        <v>0243511011275526923</v>
      </c>
      <c r="B4901" s="304" t="s">
        <v>19891</v>
      </c>
      <c r="C4901" s="269" t="s">
        <v>4893</v>
      </c>
      <c r="D4901" s="144" t="s">
        <v>3106</v>
      </c>
      <c r="E4901" s="269" t="s">
        <v>4894</v>
      </c>
      <c r="F4901" s="145" t="s">
        <v>3106</v>
      </c>
      <c r="G4901" s="269" t="s">
        <v>3106</v>
      </c>
      <c r="H4901" s="305" t="s">
        <v>4895</v>
      </c>
      <c r="I4901" s="306" t="s">
        <v>20941</v>
      </c>
      <c r="J4901" s="201" t="str">
        <f t="shared" si="153"/>
        <v>9999</v>
      </c>
      <c r="K4901" s="270"/>
      <c r="L4901" s="270"/>
      <c r="M4901" s="271"/>
      <c r="N4901" s="270" t="e">
        <v>#N/A</v>
      </c>
      <c r="O4901" s="272" t="e">
        <v>#N/A</v>
      </c>
      <c r="P4901" s="272" t="e">
        <v>#N/A</v>
      </c>
      <c r="Q4901" s="272" t="e">
        <v>#N/A</v>
      </c>
    </row>
    <row r="4902" spans="1:17" s="208" customFormat="1" ht="12">
      <c r="A4902" s="268" t="str">
        <f t="shared" si="154"/>
        <v>0244014011467466425</v>
      </c>
      <c r="B4902" s="304" t="s">
        <v>19891</v>
      </c>
      <c r="C4902" s="269" t="s">
        <v>4896</v>
      </c>
      <c r="D4902" s="144" t="s">
        <v>3106</v>
      </c>
      <c r="E4902" s="269" t="s">
        <v>4897</v>
      </c>
      <c r="F4902" s="145" t="s">
        <v>3106</v>
      </c>
      <c r="G4902" s="269" t="s">
        <v>3106</v>
      </c>
      <c r="H4902" s="305" t="s">
        <v>4898</v>
      </c>
      <c r="I4902" s="306" t="s">
        <v>21498</v>
      </c>
      <c r="J4902" s="201" t="str">
        <f t="shared" si="153"/>
        <v>9999</v>
      </c>
      <c r="K4902" s="270"/>
      <c r="L4902" s="270"/>
      <c r="M4902" s="271"/>
      <c r="N4902" s="270" t="e">
        <v>#N/A</v>
      </c>
      <c r="O4902" s="272" t="e">
        <v>#N/A</v>
      </c>
      <c r="P4902" s="272" t="e">
        <v>#N/A</v>
      </c>
      <c r="Q4902" s="272" t="e">
        <v>#N/A</v>
      </c>
    </row>
    <row r="4903" spans="1:17" s="208" customFormat="1" ht="12">
      <c r="A4903" s="268" t="str">
        <f t="shared" si="154"/>
        <v>0244303011891734240</v>
      </c>
      <c r="B4903" s="304" t="s">
        <v>19891</v>
      </c>
      <c r="C4903" s="269" t="s">
        <v>4899</v>
      </c>
      <c r="D4903" s="144" t="s">
        <v>3106</v>
      </c>
      <c r="E4903" s="269" t="s">
        <v>4900</v>
      </c>
      <c r="F4903" s="145" t="s">
        <v>3106</v>
      </c>
      <c r="G4903" s="269" t="s">
        <v>3106</v>
      </c>
      <c r="H4903" s="305" t="s">
        <v>4901</v>
      </c>
      <c r="I4903" s="306" t="s">
        <v>22597</v>
      </c>
      <c r="J4903" s="201" t="str">
        <f t="shared" si="153"/>
        <v>9999</v>
      </c>
      <c r="K4903" s="270"/>
      <c r="L4903" s="270"/>
      <c r="M4903" s="271"/>
      <c r="N4903" s="270" t="e">
        <v>#N/A</v>
      </c>
      <c r="O4903" s="272" t="e">
        <v>#N/A</v>
      </c>
      <c r="P4903" s="272" t="e">
        <v>#N/A</v>
      </c>
      <c r="Q4903" s="272" t="e">
        <v>#N/A</v>
      </c>
    </row>
    <row r="4904" spans="1:17" s="208" customFormat="1" ht="12">
      <c r="A4904" s="268" t="str">
        <f t="shared" si="154"/>
        <v>0244550011841241122</v>
      </c>
      <c r="B4904" s="304" t="s">
        <v>19891</v>
      </c>
      <c r="C4904" s="269" t="s">
        <v>4902</v>
      </c>
      <c r="D4904" s="144" t="s">
        <v>3106</v>
      </c>
      <c r="E4904" s="269" t="s">
        <v>4903</v>
      </c>
      <c r="F4904" s="145" t="s">
        <v>3106</v>
      </c>
      <c r="G4904" s="269" t="s">
        <v>3106</v>
      </c>
      <c r="H4904" s="305" t="s">
        <v>4904</v>
      </c>
      <c r="I4904" s="306" t="s">
        <v>22473</v>
      </c>
      <c r="J4904" s="201" t="str">
        <f t="shared" si="153"/>
        <v>9999</v>
      </c>
      <c r="K4904" s="270"/>
      <c r="L4904" s="270"/>
      <c r="M4904" s="271"/>
      <c r="N4904" s="270" t="e">
        <v>#N/A</v>
      </c>
      <c r="O4904" s="272" t="e">
        <v>#N/A</v>
      </c>
      <c r="P4904" s="272" t="e">
        <v>#N/A</v>
      </c>
      <c r="Q4904" s="272" t="e">
        <v>#N/A</v>
      </c>
    </row>
    <row r="4905" spans="1:17" s="208" customFormat="1" ht="12">
      <c r="A4905" s="268" t="str">
        <f t="shared" si="154"/>
        <v>0244782011124069760</v>
      </c>
      <c r="B4905" s="304" t="s">
        <v>19891</v>
      </c>
      <c r="C4905" s="269" t="s">
        <v>4905</v>
      </c>
      <c r="D4905" s="144" t="s">
        <v>3106</v>
      </c>
      <c r="E4905" s="269" t="s">
        <v>4906</v>
      </c>
      <c r="F4905" s="145" t="s">
        <v>3106</v>
      </c>
      <c r="G4905" s="269" t="s">
        <v>3106</v>
      </c>
      <c r="H4905" s="305" t="s">
        <v>4907</v>
      </c>
      <c r="I4905" s="306" t="s">
        <v>20537</v>
      </c>
      <c r="J4905" s="201" t="str">
        <f t="shared" si="153"/>
        <v>9999</v>
      </c>
      <c r="K4905" s="270"/>
      <c r="L4905" s="270"/>
      <c r="M4905" s="271"/>
      <c r="N4905" s="270" t="e">
        <v>#N/A</v>
      </c>
      <c r="O4905" s="272" t="e">
        <v>#N/A</v>
      </c>
      <c r="P4905" s="272" t="e">
        <v>#N/A</v>
      </c>
      <c r="Q4905" s="272" t="e">
        <v>#N/A</v>
      </c>
    </row>
    <row r="4906" spans="1:17" s="208" customFormat="1" ht="12">
      <c r="A4906" s="268" t="str">
        <f t="shared" si="154"/>
        <v>0244840011801866306</v>
      </c>
      <c r="B4906" s="304" t="s">
        <v>19891</v>
      </c>
      <c r="C4906" s="269" t="s">
        <v>4908</v>
      </c>
      <c r="D4906" s="144" t="s">
        <v>3106</v>
      </c>
      <c r="E4906" s="269" t="s">
        <v>4909</v>
      </c>
      <c r="F4906" s="145" t="s">
        <v>3106</v>
      </c>
      <c r="G4906" s="269" t="s">
        <v>3106</v>
      </c>
      <c r="H4906" s="305" t="s">
        <v>4910</v>
      </c>
      <c r="I4906" s="306" t="s">
        <v>22368</v>
      </c>
      <c r="J4906" s="201" t="str">
        <f t="shared" si="153"/>
        <v>9999</v>
      </c>
      <c r="K4906" s="270"/>
      <c r="L4906" s="270"/>
      <c r="M4906" s="271"/>
      <c r="N4906" s="270" t="e">
        <v>#N/A</v>
      </c>
      <c r="O4906" s="272" t="e">
        <v>#N/A</v>
      </c>
      <c r="P4906" s="272" t="e">
        <v>#N/A</v>
      </c>
      <c r="Q4906" s="272" t="e">
        <v>#N/A</v>
      </c>
    </row>
    <row r="4907" spans="1:17" s="208" customFormat="1" ht="12">
      <c r="A4907" s="268" t="str">
        <f t="shared" si="154"/>
        <v>0245888011821061987</v>
      </c>
      <c r="B4907" s="304" t="s">
        <v>19891</v>
      </c>
      <c r="C4907" s="269" t="s">
        <v>4911</v>
      </c>
      <c r="D4907" s="144" t="s">
        <v>3106</v>
      </c>
      <c r="E4907" s="269" t="s">
        <v>4912</v>
      </c>
      <c r="F4907" s="145" t="s">
        <v>3106</v>
      </c>
      <c r="G4907" s="269" t="s">
        <v>3106</v>
      </c>
      <c r="H4907" s="305" t="s">
        <v>4913</v>
      </c>
      <c r="I4907" s="306" t="s">
        <v>22423</v>
      </c>
      <c r="J4907" s="201" t="str">
        <f t="shared" si="153"/>
        <v>9999</v>
      </c>
      <c r="K4907" s="270"/>
      <c r="L4907" s="270"/>
      <c r="M4907" s="271"/>
      <c r="N4907" s="270" t="e">
        <v>#N/A</v>
      </c>
      <c r="O4907" s="272" t="e">
        <v>#N/A</v>
      </c>
      <c r="P4907" s="272" t="e">
        <v>#N/A</v>
      </c>
      <c r="Q4907" s="272" t="e">
        <v>#N/A</v>
      </c>
    </row>
    <row r="4908" spans="1:17" s="208" customFormat="1" ht="12">
      <c r="A4908" s="268" t="str">
        <f t="shared" si="154"/>
        <v>0246035011033106588</v>
      </c>
      <c r="B4908" s="304" t="s">
        <v>19891</v>
      </c>
      <c r="C4908" s="269" t="s">
        <v>4914</v>
      </c>
      <c r="D4908" s="144" t="s">
        <v>3106</v>
      </c>
      <c r="E4908" s="269" t="s">
        <v>4915</v>
      </c>
      <c r="F4908" s="145" t="s">
        <v>3106</v>
      </c>
      <c r="G4908" s="269" t="s">
        <v>3106</v>
      </c>
      <c r="H4908" s="305" t="s">
        <v>4916</v>
      </c>
      <c r="I4908" s="306" t="s">
        <v>20298</v>
      </c>
      <c r="J4908" s="201" t="str">
        <f t="shared" si="153"/>
        <v>9999</v>
      </c>
      <c r="K4908" s="270"/>
      <c r="L4908" s="270"/>
      <c r="M4908" s="271"/>
      <c r="N4908" s="270" t="e">
        <v>#N/A</v>
      </c>
      <c r="O4908" s="272" t="e">
        <v>#N/A</v>
      </c>
      <c r="P4908" s="272" t="e">
        <v>#N/A</v>
      </c>
      <c r="Q4908" s="272" t="e">
        <v>#N/A</v>
      </c>
    </row>
    <row r="4909" spans="1:17" s="208" customFormat="1" ht="12">
      <c r="A4909" s="268" t="str">
        <f t="shared" si="154"/>
        <v>0247173011710927983</v>
      </c>
      <c r="B4909" s="304" t="s">
        <v>19891</v>
      </c>
      <c r="C4909" s="269" t="s">
        <v>4917</v>
      </c>
      <c r="D4909" s="144" t="s">
        <v>3106</v>
      </c>
      <c r="E4909" s="269" t="s">
        <v>4918</v>
      </c>
      <c r="F4909" s="145" t="s">
        <v>3106</v>
      </c>
      <c r="G4909" s="269" t="s">
        <v>3106</v>
      </c>
      <c r="H4909" s="305" t="s">
        <v>4919</v>
      </c>
      <c r="I4909" s="306" t="s">
        <v>22152</v>
      </c>
      <c r="J4909" s="201" t="str">
        <f t="shared" si="153"/>
        <v>9999</v>
      </c>
      <c r="K4909" s="270"/>
      <c r="L4909" s="270"/>
      <c r="M4909" s="271"/>
      <c r="N4909" s="270" t="e">
        <v>#N/A</v>
      </c>
      <c r="O4909" s="272" t="e">
        <v>#N/A</v>
      </c>
      <c r="P4909" s="272" t="e">
        <v>#N/A</v>
      </c>
      <c r="Q4909" s="272" t="e">
        <v>#N/A</v>
      </c>
    </row>
    <row r="4910" spans="1:17" s="208" customFormat="1" ht="12">
      <c r="A4910" s="268" t="str">
        <f t="shared" si="154"/>
        <v>0247546011689668006</v>
      </c>
      <c r="B4910" s="304" t="s">
        <v>19891</v>
      </c>
      <c r="C4910" s="269" t="s">
        <v>4920</v>
      </c>
      <c r="D4910" s="144" t="s">
        <v>3106</v>
      </c>
      <c r="E4910" s="269" t="s">
        <v>4921</v>
      </c>
      <c r="F4910" s="145" t="s">
        <v>3106</v>
      </c>
      <c r="G4910" s="269" t="s">
        <v>3106</v>
      </c>
      <c r="H4910" s="305" t="s">
        <v>4922</v>
      </c>
      <c r="I4910" s="306" t="s">
        <v>22064</v>
      </c>
      <c r="J4910" s="201" t="str">
        <f t="shared" si="153"/>
        <v>9999</v>
      </c>
      <c r="K4910" s="270"/>
      <c r="L4910" s="270"/>
      <c r="M4910" s="271"/>
      <c r="N4910" s="270" t="e">
        <v>#N/A</v>
      </c>
      <c r="O4910" s="272" t="e">
        <v>#N/A</v>
      </c>
      <c r="P4910" s="272" t="e">
        <v>#N/A</v>
      </c>
      <c r="Q4910" s="272" t="e">
        <v>#N/A</v>
      </c>
    </row>
    <row r="4911" spans="1:17" s="208" customFormat="1" ht="12">
      <c r="A4911" s="268" t="str">
        <f t="shared" si="154"/>
        <v>0247702011487657854</v>
      </c>
      <c r="B4911" s="304" t="s">
        <v>19891</v>
      </c>
      <c r="C4911" s="269" t="s">
        <v>4923</v>
      </c>
      <c r="D4911" s="144" t="s">
        <v>3106</v>
      </c>
      <c r="E4911" s="269" t="s">
        <v>4924</v>
      </c>
      <c r="F4911" s="145" t="s">
        <v>3106</v>
      </c>
      <c r="G4911" s="269" t="s">
        <v>3106</v>
      </c>
      <c r="H4911" s="305" t="s">
        <v>4925</v>
      </c>
      <c r="I4911" s="307" t="s">
        <v>4925</v>
      </c>
      <c r="J4911" s="201" t="str">
        <f t="shared" si="153"/>
        <v>9999</v>
      </c>
      <c r="K4911" s="270"/>
      <c r="L4911" s="270"/>
      <c r="M4911" s="271"/>
      <c r="N4911" s="270" t="e">
        <v>#N/A</v>
      </c>
      <c r="O4911" s="272" t="e">
        <v>#N/A</v>
      </c>
      <c r="P4911" s="272" t="e">
        <v>#N/A</v>
      </c>
      <c r="Q4911" s="272" t="e">
        <v>#N/A</v>
      </c>
    </row>
    <row r="4912" spans="1:17" s="208" customFormat="1" ht="12">
      <c r="A4912" s="268" t="str">
        <f t="shared" si="154"/>
        <v>0249054011922087378</v>
      </c>
      <c r="B4912" s="304" t="s">
        <v>19891</v>
      </c>
      <c r="C4912" s="269" t="s">
        <v>4926</v>
      </c>
      <c r="D4912" s="144" t="s">
        <v>3106</v>
      </c>
      <c r="E4912" s="269" t="s">
        <v>4927</v>
      </c>
      <c r="F4912" s="145" t="s">
        <v>3106</v>
      </c>
      <c r="G4912" s="269" t="s">
        <v>3106</v>
      </c>
      <c r="H4912" s="305" t="s">
        <v>4928</v>
      </c>
      <c r="I4912" s="306" t="s">
        <v>22678</v>
      </c>
      <c r="J4912" s="201" t="str">
        <f t="shared" si="153"/>
        <v>9999</v>
      </c>
      <c r="K4912" s="270"/>
      <c r="L4912" s="270"/>
      <c r="M4912" s="271"/>
      <c r="N4912" s="270" t="e">
        <v>#N/A</v>
      </c>
      <c r="O4912" s="272" t="e">
        <v>#N/A</v>
      </c>
      <c r="P4912" s="272" t="e">
        <v>#N/A</v>
      </c>
      <c r="Q4912" s="272" t="e">
        <v>#N/A</v>
      </c>
    </row>
    <row r="4913" spans="1:20" ht="12">
      <c r="A4913" s="268" t="str">
        <f t="shared" si="154"/>
        <v>0250623011518942721</v>
      </c>
      <c r="B4913" s="304" t="s">
        <v>19891</v>
      </c>
      <c r="C4913" s="269" t="s">
        <v>4929</v>
      </c>
      <c r="D4913" s="144" t="s">
        <v>3106</v>
      </c>
      <c r="E4913" s="269" t="s">
        <v>4930</v>
      </c>
      <c r="F4913" s="145" t="s">
        <v>3106</v>
      </c>
      <c r="G4913" s="269" t="s">
        <v>3106</v>
      </c>
      <c r="H4913" s="305" t="s">
        <v>4931</v>
      </c>
      <c r="I4913" s="306" t="s">
        <v>21653</v>
      </c>
      <c r="J4913" s="201" t="str">
        <f t="shared" si="153"/>
        <v>9999</v>
      </c>
      <c r="K4913" s="270"/>
      <c r="L4913" s="270"/>
      <c r="M4913" s="271"/>
      <c r="N4913" s="270" t="e">
        <v>#N/A</v>
      </c>
      <c r="O4913" s="272" t="e">
        <v>#N/A</v>
      </c>
      <c r="P4913" s="272" t="e">
        <v>#N/A</v>
      </c>
      <c r="Q4913" s="272" t="e">
        <v>#N/A</v>
      </c>
      <c r="S4913" s="208"/>
    </row>
    <row r="4914" spans="1:20" ht="12">
      <c r="A4914" s="268" t="str">
        <f t="shared" si="154"/>
        <v>0251357011427068980</v>
      </c>
      <c r="B4914" s="304" t="s">
        <v>19891</v>
      </c>
      <c r="C4914" s="269" t="s">
        <v>4932</v>
      </c>
      <c r="D4914" s="144" t="s">
        <v>3106</v>
      </c>
      <c r="E4914" s="269" t="s">
        <v>4933</v>
      </c>
      <c r="F4914" s="145" t="s">
        <v>3106</v>
      </c>
      <c r="G4914" s="269" t="s">
        <v>3106</v>
      </c>
      <c r="H4914" s="305" t="s">
        <v>4934</v>
      </c>
      <c r="I4914" s="306" t="s">
        <v>21379</v>
      </c>
      <c r="J4914" s="201" t="str">
        <f t="shared" si="153"/>
        <v>9999</v>
      </c>
      <c r="K4914" s="270"/>
      <c r="L4914" s="270"/>
      <c r="M4914" s="271"/>
      <c r="N4914" s="270" t="e">
        <v>#N/A</v>
      </c>
      <c r="O4914" s="272" t="e">
        <v>#N/A</v>
      </c>
      <c r="P4914" s="272" t="e">
        <v>#N/A</v>
      </c>
      <c r="Q4914" s="272" t="e">
        <v>#N/A</v>
      </c>
      <c r="S4914" s="208"/>
    </row>
    <row r="4915" spans="1:20" ht="12">
      <c r="A4915" s="268" t="str">
        <f t="shared" si="154"/>
        <v>0251928031225063639</v>
      </c>
      <c r="B4915" s="304" t="s">
        <v>19891</v>
      </c>
      <c r="C4915" s="269" t="s">
        <v>4935</v>
      </c>
      <c r="D4915" s="144" t="s">
        <v>3106</v>
      </c>
      <c r="E4915" s="269" t="s">
        <v>4936</v>
      </c>
      <c r="F4915" s="145" t="s">
        <v>3106</v>
      </c>
      <c r="G4915" s="269" t="s">
        <v>3106</v>
      </c>
      <c r="H4915" s="305" t="s">
        <v>4937</v>
      </c>
      <c r="I4915" s="307" t="s">
        <v>4937</v>
      </c>
      <c r="J4915" s="201" t="str">
        <f t="shared" si="153"/>
        <v>9999</v>
      </c>
      <c r="K4915" s="270"/>
      <c r="L4915" s="270"/>
      <c r="M4915" s="271"/>
      <c r="N4915" s="270" t="e">
        <v>#N/A</v>
      </c>
      <c r="O4915" s="272" t="e">
        <v>#N/A</v>
      </c>
      <c r="P4915" s="272" t="e">
        <v>#N/A</v>
      </c>
      <c r="Q4915" s="272" t="e">
        <v>#N/A</v>
      </c>
      <c r="S4915" s="208"/>
    </row>
    <row r="4916" spans="1:20" ht="12">
      <c r="A4916" s="268" t="str">
        <f t="shared" si="154"/>
        <v>0251928041225063639</v>
      </c>
      <c r="B4916" s="304" t="s">
        <v>19891</v>
      </c>
      <c r="C4916" s="269" t="s">
        <v>4935</v>
      </c>
      <c r="D4916" s="144" t="s">
        <v>3106</v>
      </c>
      <c r="E4916" s="269" t="s">
        <v>4938</v>
      </c>
      <c r="F4916" s="145" t="s">
        <v>3106</v>
      </c>
      <c r="G4916" s="269" t="s">
        <v>3106</v>
      </c>
      <c r="H4916" s="305" t="s">
        <v>4937</v>
      </c>
      <c r="I4916" s="307" t="s">
        <v>4937</v>
      </c>
      <c r="J4916" s="201" t="str">
        <f t="shared" si="153"/>
        <v>9999</v>
      </c>
      <c r="K4916" s="270"/>
      <c r="L4916" s="270"/>
      <c r="M4916" s="271"/>
      <c r="N4916" s="270" t="e">
        <v>#N/A</v>
      </c>
      <c r="O4916" s="272" t="e">
        <v>#N/A</v>
      </c>
      <c r="P4916" s="272" t="e">
        <v>#N/A</v>
      </c>
      <c r="Q4916" s="272" t="e">
        <v>#N/A</v>
      </c>
      <c r="S4916" s="208"/>
    </row>
    <row r="4917" spans="1:20" ht="12">
      <c r="A4917" s="268" t="str">
        <f t="shared" si="154"/>
        <v>0252207011376598896</v>
      </c>
      <c r="B4917" s="304" t="s">
        <v>19891</v>
      </c>
      <c r="C4917" s="269" t="s">
        <v>4939</v>
      </c>
      <c r="D4917" s="144" t="s">
        <v>3106</v>
      </c>
      <c r="E4917" s="269" t="s">
        <v>4940</v>
      </c>
      <c r="F4917" s="145" t="s">
        <v>3106</v>
      </c>
      <c r="G4917" s="269" t="s">
        <v>3106</v>
      </c>
      <c r="H4917" s="305" t="s">
        <v>4941</v>
      </c>
      <c r="I4917" s="306" t="s">
        <v>21228</v>
      </c>
      <c r="J4917" s="201" t="str">
        <f t="shared" si="153"/>
        <v>9999</v>
      </c>
      <c r="K4917" s="270"/>
      <c r="L4917" s="270"/>
      <c r="M4917" s="271"/>
      <c r="N4917" s="270" t="e">
        <v>#N/A</v>
      </c>
      <c r="O4917" s="272" t="e">
        <v>#N/A</v>
      </c>
      <c r="P4917" s="272" t="e">
        <v>#N/A</v>
      </c>
      <c r="Q4917" s="272" t="e">
        <v>#N/A</v>
      </c>
      <c r="S4917" s="208"/>
    </row>
    <row r="4918" spans="1:20" ht="12">
      <c r="A4918" s="268" t="str">
        <f t="shared" si="154"/>
        <v>0252389011710011382</v>
      </c>
      <c r="B4918" s="304" t="s">
        <v>19891</v>
      </c>
      <c r="C4918" s="269" t="s">
        <v>4942</v>
      </c>
      <c r="D4918" s="144" t="s">
        <v>3106</v>
      </c>
      <c r="E4918" s="269" t="s">
        <v>4943</v>
      </c>
      <c r="F4918" s="145" t="s">
        <v>3106</v>
      </c>
      <c r="G4918" s="269" t="s">
        <v>3106</v>
      </c>
      <c r="H4918" s="305" t="s">
        <v>2427</v>
      </c>
      <c r="I4918" s="307" t="s">
        <v>2427</v>
      </c>
      <c r="J4918" s="201" t="str">
        <f t="shared" si="153"/>
        <v>9999</v>
      </c>
      <c r="K4918" s="270"/>
      <c r="L4918" s="270"/>
      <c r="M4918" s="271"/>
      <c r="N4918" s="270" t="e">
        <v>#N/A</v>
      </c>
      <c r="O4918" s="272" t="e">
        <v>#N/A</v>
      </c>
      <c r="P4918" s="272" t="e">
        <v>#N/A</v>
      </c>
      <c r="Q4918" s="272" t="e">
        <v>#N/A</v>
      </c>
      <c r="S4918" s="208"/>
    </row>
    <row r="4919" spans="1:20" ht="12">
      <c r="A4919" s="268" t="str">
        <f t="shared" si="154"/>
        <v>0252876021558565119</v>
      </c>
      <c r="B4919" s="304" t="s">
        <v>19891</v>
      </c>
      <c r="C4919" s="269" t="s">
        <v>4944</v>
      </c>
      <c r="D4919" s="144" t="s">
        <v>3106</v>
      </c>
      <c r="E4919" s="269" t="s">
        <v>4945</v>
      </c>
      <c r="F4919" s="145" t="s">
        <v>3106</v>
      </c>
      <c r="G4919" s="269" t="s">
        <v>3106</v>
      </c>
      <c r="H4919" s="305" t="s">
        <v>4946</v>
      </c>
      <c r="I4919" s="306" t="s">
        <v>21760</v>
      </c>
      <c r="J4919" s="201" t="str">
        <f t="shared" si="153"/>
        <v>9999</v>
      </c>
      <c r="K4919" s="270"/>
      <c r="L4919" s="270"/>
      <c r="M4919" s="271"/>
      <c r="N4919" s="270" t="e">
        <v>#N/A</v>
      </c>
      <c r="O4919" s="272" t="e">
        <v>#N/A</v>
      </c>
      <c r="P4919" s="272" t="e">
        <v>#N/A</v>
      </c>
      <c r="Q4919" s="272" t="e">
        <v>#N/A</v>
      </c>
      <c r="S4919" s="208"/>
    </row>
    <row r="4920" spans="1:20" ht="12">
      <c r="A4920" s="268" t="str">
        <f t="shared" si="154"/>
        <v>0275257011154359800</v>
      </c>
      <c r="B4920" s="304" t="s">
        <v>19891</v>
      </c>
      <c r="C4920" s="269" t="s">
        <v>14016</v>
      </c>
      <c r="D4920" s="144" t="s">
        <v>3106</v>
      </c>
      <c r="E4920" s="269" t="s">
        <v>14017</v>
      </c>
      <c r="F4920" s="145" t="s">
        <v>3106</v>
      </c>
      <c r="G4920" s="269" t="s">
        <v>3106</v>
      </c>
      <c r="H4920" s="305" t="s">
        <v>14018</v>
      </c>
      <c r="I4920" s="307" t="s">
        <v>14018</v>
      </c>
      <c r="J4920" s="201" t="str">
        <f t="shared" si="153"/>
        <v>9999</v>
      </c>
      <c r="K4920" s="270" t="s">
        <v>13915</v>
      </c>
      <c r="L4920" s="270" t="s">
        <v>13916</v>
      </c>
      <c r="M4920" s="271">
        <v>44085</v>
      </c>
      <c r="N4920" s="270" t="e">
        <v>#N/A</v>
      </c>
      <c r="O4920" s="272" t="e">
        <v>#N/A</v>
      </c>
      <c r="P4920" s="272" t="e">
        <v>#N/A</v>
      </c>
      <c r="Q4920" s="272" t="e">
        <v>#N/A</v>
      </c>
      <c r="S4920" s="208"/>
    </row>
    <row r="4921" spans="1:20" ht="12">
      <c r="A4921" s="268" t="str">
        <f t="shared" si="154"/>
        <v>0289217051447394507</v>
      </c>
      <c r="B4921" s="304" t="s">
        <v>19891</v>
      </c>
      <c r="C4921" s="269" t="s">
        <v>4947</v>
      </c>
      <c r="D4921" s="144" t="s">
        <v>3106</v>
      </c>
      <c r="E4921" s="269" t="s">
        <v>4948</v>
      </c>
      <c r="F4921" s="145" t="s">
        <v>3106</v>
      </c>
      <c r="G4921" s="269" t="s">
        <v>3106</v>
      </c>
      <c r="H4921" s="305" t="s">
        <v>4949</v>
      </c>
      <c r="I4921" s="307" t="s">
        <v>4949</v>
      </c>
      <c r="J4921" s="201" t="str">
        <f t="shared" si="153"/>
        <v>9999</v>
      </c>
      <c r="K4921" s="270" t="s">
        <v>4117</v>
      </c>
      <c r="L4921" s="270"/>
      <c r="M4921" s="271"/>
      <c r="N4921" s="270" t="e">
        <v>#N/A</v>
      </c>
      <c r="O4921" s="272" t="e">
        <v>#N/A</v>
      </c>
      <c r="P4921" s="272" t="e">
        <v>#N/A</v>
      </c>
      <c r="Q4921" s="272" t="e">
        <v>#N/A</v>
      </c>
      <c r="S4921" s="208"/>
    </row>
    <row r="4922" spans="1:20" ht="12">
      <c r="A4922" s="268" t="str">
        <f t="shared" si="154"/>
        <v>0289217061447394507</v>
      </c>
      <c r="B4922" s="304" t="s">
        <v>19891</v>
      </c>
      <c r="C4922" s="269" t="s">
        <v>4947</v>
      </c>
      <c r="D4922" s="144" t="s">
        <v>3106</v>
      </c>
      <c r="E4922" s="269" t="s">
        <v>4950</v>
      </c>
      <c r="F4922" s="145" t="s">
        <v>3106</v>
      </c>
      <c r="G4922" s="269" t="s">
        <v>3106</v>
      </c>
      <c r="H4922" s="305" t="s">
        <v>4949</v>
      </c>
      <c r="I4922" s="307" t="s">
        <v>4949</v>
      </c>
      <c r="J4922" s="201" t="str">
        <f t="shared" si="153"/>
        <v>9999</v>
      </c>
      <c r="K4922" s="270"/>
      <c r="L4922" s="270"/>
      <c r="M4922" s="271"/>
      <c r="N4922" s="270" t="e">
        <v>#N/A</v>
      </c>
      <c r="O4922" s="272" t="e">
        <v>#N/A</v>
      </c>
      <c r="P4922" s="272" t="e">
        <v>#N/A</v>
      </c>
      <c r="Q4922" s="272" t="e">
        <v>#N/A</v>
      </c>
      <c r="S4922" s="208"/>
    </row>
    <row r="4923" spans="1:20" ht="12">
      <c r="A4923" s="268" t="str">
        <f t="shared" si="154"/>
        <v>0299315011033143516</v>
      </c>
      <c r="B4923" s="304" t="s">
        <v>19891</v>
      </c>
      <c r="C4923" s="269" t="s">
        <v>4951</v>
      </c>
      <c r="D4923" s="144" t="s">
        <v>3106</v>
      </c>
      <c r="E4923" s="269" t="s">
        <v>4952</v>
      </c>
      <c r="F4923" s="145" t="s">
        <v>3106</v>
      </c>
      <c r="G4923" s="269" t="s">
        <v>3106</v>
      </c>
      <c r="H4923" s="305" t="s">
        <v>4953</v>
      </c>
      <c r="I4923" s="306" t="s">
        <v>20305</v>
      </c>
      <c r="J4923" s="201" t="str">
        <f t="shared" si="153"/>
        <v>9999</v>
      </c>
      <c r="K4923" s="270"/>
      <c r="L4923" s="270"/>
      <c r="M4923" s="271"/>
      <c r="N4923" s="270" t="e">
        <v>#N/A</v>
      </c>
      <c r="O4923" s="272" t="e">
        <v>#N/A</v>
      </c>
      <c r="P4923" s="272" t="e">
        <v>#N/A</v>
      </c>
      <c r="Q4923" s="272" t="e">
        <v>#N/A</v>
      </c>
      <c r="S4923" s="303"/>
      <c r="T4923" s="303"/>
    </row>
    <row r="4924" spans="1:20" ht="12">
      <c r="A4924" s="268" t="str">
        <f t="shared" si="154"/>
        <v>0303083011972569564</v>
      </c>
      <c r="B4924" s="304" t="s">
        <v>19891</v>
      </c>
      <c r="C4924" s="269" t="s">
        <v>4963</v>
      </c>
      <c r="D4924" s="144" t="s">
        <v>3106</v>
      </c>
      <c r="E4924" s="269" t="s">
        <v>4964</v>
      </c>
      <c r="F4924" s="145" t="s">
        <v>3106</v>
      </c>
      <c r="G4924" s="269" t="s">
        <v>3106</v>
      </c>
      <c r="H4924" s="305" t="s">
        <v>4965</v>
      </c>
      <c r="I4924" s="307" t="s">
        <v>4965</v>
      </c>
      <c r="J4924" s="201" t="str">
        <f t="shared" si="153"/>
        <v>9999</v>
      </c>
      <c r="K4924" s="270"/>
      <c r="L4924" s="270"/>
      <c r="M4924" s="271"/>
      <c r="N4924" s="270" t="e">
        <v>#N/A</v>
      </c>
      <c r="O4924" s="272" t="e">
        <v>#N/A</v>
      </c>
      <c r="P4924" s="272" t="e">
        <v>#N/A</v>
      </c>
      <c r="Q4924" s="272" t="e">
        <v>#N/A</v>
      </c>
      <c r="S4924" s="208"/>
    </row>
    <row r="4925" spans="1:20" ht="12">
      <c r="A4925" s="268" t="str">
        <f t="shared" si="154"/>
        <v>0308934201689603714</v>
      </c>
      <c r="B4925" s="304" t="s">
        <v>19891</v>
      </c>
      <c r="C4925" s="269" t="s">
        <v>4966</v>
      </c>
      <c r="D4925" s="144" t="s">
        <v>3106</v>
      </c>
      <c r="E4925" s="269" t="s">
        <v>4967</v>
      </c>
      <c r="F4925" s="145" t="s">
        <v>3106</v>
      </c>
      <c r="G4925" s="269" t="s">
        <v>3106</v>
      </c>
      <c r="H4925" s="305" t="s">
        <v>4968</v>
      </c>
      <c r="I4925" s="306" t="s">
        <v>22052</v>
      </c>
      <c r="J4925" s="201" t="str">
        <f t="shared" si="153"/>
        <v>9999</v>
      </c>
      <c r="K4925" s="270" t="s">
        <v>4210</v>
      </c>
      <c r="L4925" s="270"/>
      <c r="M4925" s="271"/>
      <c r="N4925" s="270" t="e">
        <v>#N/A</v>
      </c>
      <c r="O4925" s="272" t="e">
        <v>#N/A</v>
      </c>
      <c r="P4925" s="272" t="e">
        <v>#N/A</v>
      </c>
      <c r="Q4925" s="272" t="e">
        <v>#N/A</v>
      </c>
      <c r="S4925" s="208"/>
    </row>
    <row r="4926" spans="1:20" ht="12">
      <c r="A4926" s="268" t="str">
        <f t="shared" si="154"/>
        <v>0309403011548369424</v>
      </c>
      <c r="B4926" s="304" t="s">
        <v>19891</v>
      </c>
      <c r="C4926" s="269" t="s">
        <v>4969</v>
      </c>
      <c r="D4926" s="144" t="s">
        <v>3106</v>
      </c>
      <c r="E4926" s="269" t="s">
        <v>4970</v>
      </c>
      <c r="F4926" s="145" t="s">
        <v>3106</v>
      </c>
      <c r="G4926" s="269" t="s">
        <v>3106</v>
      </c>
      <c r="H4926" s="305" t="s">
        <v>4971</v>
      </c>
      <c r="I4926" s="306" t="s">
        <v>21727</v>
      </c>
      <c r="J4926" s="201" t="str">
        <f t="shared" si="153"/>
        <v>9999</v>
      </c>
      <c r="K4926" s="270"/>
      <c r="L4926" s="270"/>
      <c r="M4926" s="271"/>
      <c r="N4926" s="270" t="e">
        <v>#N/A</v>
      </c>
      <c r="O4926" s="272" t="e">
        <v>#N/A</v>
      </c>
      <c r="P4926" s="272" t="e">
        <v>#N/A</v>
      </c>
      <c r="Q4926" s="272" t="e">
        <v>#N/A</v>
      </c>
      <c r="S4926" s="208"/>
    </row>
    <row r="4927" spans="1:20" ht="12">
      <c r="A4927" s="268" t="str">
        <f t="shared" si="154"/>
        <v>0311573041821028408</v>
      </c>
      <c r="B4927" s="304" t="s">
        <v>19891</v>
      </c>
      <c r="C4927" s="269" t="s">
        <v>4972</v>
      </c>
      <c r="D4927" s="144" t="s">
        <v>3106</v>
      </c>
      <c r="E4927" s="269" t="s">
        <v>4973</v>
      </c>
      <c r="F4927" s="145" t="s">
        <v>3106</v>
      </c>
      <c r="G4927" s="269" t="s">
        <v>3106</v>
      </c>
      <c r="H4927" s="305" t="s">
        <v>4974</v>
      </c>
      <c r="I4927" s="306" t="s">
        <v>22416</v>
      </c>
      <c r="J4927" s="201" t="str">
        <f t="shared" si="153"/>
        <v>9999</v>
      </c>
      <c r="K4927" s="270"/>
      <c r="L4927" s="270"/>
      <c r="M4927" s="271"/>
      <c r="N4927" s="270" t="e">
        <v>#N/A</v>
      </c>
      <c r="O4927" s="272" t="e">
        <v>#N/A</v>
      </c>
      <c r="P4927" s="272" t="e">
        <v>#N/A</v>
      </c>
      <c r="Q4927" s="272" t="e">
        <v>#N/A</v>
      </c>
      <c r="S4927" s="208"/>
    </row>
    <row r="4928" spans="1:20" ht="12">
      <c r="A4928" s="268" t="str">
        <f t="shared" si="154"/>
        <v>0311821021922082940</v>
      </c>
      <c r="B4928" s="304" t="s">
        <v>19891</v>
      </c>
      <c r="C4928" s="269" t="s">
        <v>4975</v>
      </c>
      <c r="D4928" s="144" t="s">
        <v>3106</v>
      </c>
      <c r="E4928" s="269" t="s">
        <v>4976</v>
      </c>
      <c r="F4928" s="145" t="s">
        <v>3106</v>
      </c>
      <c r="G4928" s="269" t="s">
        <v>3106</v>
      </c>
      <c r="H4928" s="305" t="s">
        <v>4977</v>
      </c>
      <c r="I4928" s="306" t="s">
        <v>22676</v>
      </c>
      <c r="J4928" s="201" t="str">
        <f t="shared" si="153"/>
        <v>9999</v>
      </c>
      <c r="K4928" s="270"/>
      <c r="L4928" s="270"/>
      <c r="M4928" s="271"/>
      <c r="N4928" s="270" t="e">
        <v>#N/A</v>
      </c>
      <c r="O4928" s="272" t="e">
        <v>#N/A</v>
      </c>
      <c r="P4928" s="272" t="e">
        <v>#N/A</v>
      </c>
      <c r="Q4928" s="272" t="e">
        <v>#N/A</v>
      </c>
      <c r="S4928" s="208"/>
    </row>
    <row r="4929" spans="1:17" s="208" customFormat="1" ht="12">
      <c r="A4929" s="268" t="str">
        <f t="shared" si="154"/>
        <v>0314957011588673008</v>
      </c>
      <c r="B4929" s="304" t="s">
        <v>19891</v>
      </c>
      <c r="C4929" s="269" t="s">
        <v>4978</v>
      </c>
      <c r="D4929" s="144" t="s">
        <v>3106</v>
      </c>
      <c r="E4929" s="269" t="s">
        <v>4979</v>
      </c>
      <c r="F4929" s="145" t="s">
        <v>3106</v>
      </c>
      <c r="G4929" s="269" t="s">
        <v>3106</v>
      </c>
      <c r="H4929" s="305" t="s">
        <v>4980</v>
      </c>
      <c r="I4929" s="306" t="s">
        <v>21830</v>
      </c>
      <c r="J4929" s="201" t="str">
        <f t="shared" si="153"/>
        <v>9999</v>
      </c>
      <c r="K4929" s="270"/>
      <c r="L4929" s="270"/>
      <c r="M4929" s="271"/>
      <c r="N4929" s="270" t="e">
        <v>#N/A</v>
      </c>
      <c r="O4929" s="272" t="e">
        <v>#N/A</v>
      </c>
      <c r="P4929" s="272" t="e">
        <v>#N/A</v>
      </c>
      <c r="Q4929" s="272" t="e">
        <v>#N/A</v>
      </c>
    </row>
    <row r="4930" spans="1:17" s="208" customFormat="1" ht="12">
      <c r="A4930" s="268" t="str">
        <f t="shared" si="154"/>
        <v>0327074011255414231</v>
      </c>
      <c r="B4930" s="304" t="s">
        <v>19891</v>
      </c>
      <c r="C4930" s="269" t="s">
        <v>4984</v>
      </c>
      <c r="D4930" s="144" t="s">
        <v>3106</v>
      </c>
      <c r="E4930" s="269" t="s">
        <v>4985</v>
      </c>
      <c r="F4930" s="145" t="s">
        <v>3106</v>
      </c>
      <c r="G4930" s="269" t="s">
        <v>3106</v>
      </c>
      <c r="H4930" s="305" t="s">
        <v>4986</v>
      </c>
      <c r="I4930" s="306" t="s">
        <v>20907</v>
      </c>
      <c r="J4930" s="201" t="str">
        <f t="shared" si="153"/>
        <v>9999</v>
      </c>
      <c r="K4930" s="270"/>
      <c r="L4930" s="270"/>
      <c r="M4930" s="271"/>
      <c r="N4930" s="270" t="e">
        <v>#N/A</v>
      </c>
      <c r="O4930" s="272" t="e">
        <v>#N/A</v>
      </c>
      <c r="P4930" s="272" t="e">
        <v>#N/A</v>
      </c>
      <c r="Q4930" s="272" t="e">
        <v>#N/A</v>
      </c>
    </row>
    <row r="4931" spans="1:17" s="208" customFormat="1" ht="12">
      <c r="A4931" s="268" t="str">
        <f t="shared" si="154"/>
        <v>0350704081053315598</v>
      </c>
      <c r="B4931" s="304" t="s">
        <v>19891</v>
      </c>
      <c r="C4931" s="269" t="s">
        <v>4987</v>
      </c>
      <c r="D4931" s="144" t="s">
        <v>3106</v>
      </c>
      <c r="E4931" s="269" t="s">
        <v>4988</v>
      </c>
      <c r="F4931" s="145" t="s">
        <v>3106</v>
      </c>
      <c r="G4931" s="269" t="s">
        <v>3106</v>
      </c>
      <c r="H4931" s="305" t="s">
        <v>4989</v>
      </c>
      <c r="I4931" s="306" t="s">
        <v>20341</v>
      </c>
      <c r="J4931" s="201" t="str">
        <f t="shared" ref="J4931:J4994" si="155">B4931</f>
        <v>9999</v>
      </c>
      <c r="K4931" s="270"/>
      <c r="L4931" s="270"/>
      <c r="M4931" s="271"/>
      <c r="N4931" s="270" t="e">
        <v>#N/A</v>
      </c>
      <c r="O4931" s="272" t="e">
        <v>#N/A</v>
      </c>
      <c r="P4931" s="272" t="e">
        <v>#N/A</v>
      </c>
      <c r="Q4931" s="272" t="e">
        <v>#N/A</v>
      </c>
    </row>
    <row r="4932" spans="1:17" s="208" customFormat="1" ht="12">
      <c r="A4932" s="268" t="str">
        <f t="shared" si="154"/>
        <v>0355687011174571368</v>
      </c>
      <c r="B4932" s="304" t="s">
        <v>19891</v>
      </c>
      <c r="C4932" s="269" t="s">
        <v>4990</v>
      </c>
      <c r="D4932" s="144" t="s">
        <v>3106</v>
      </c>
      <c r="E4932" s="269" t="s">
        <v>4991</v>
      </c>
      <c r="F4932" s="145" t="s">
        <v>3106</v>
      </c>
      <c r="G4932" s="269" t="s">
        <v>3106</v>
      </c>
      <c r="H4932" s="305" t="s">
        <v>4992</v>
      </c>
      <c r="I4932" s="306" t="s">
        <v>20695</v>
      </c>
      <c r="J4932" s="201" t="str">
        <f t="shared" si="155"/>
        <v>9999</v>
      </c>
      <c r="K4932" s="270"/>
      <c r="L4932" s="270"/>
      <c r="M4932" s="271"/>
      <c r="N4932" s="270" t="e">
        <v>#N/A</v>
      </c>
      <c r="O4932" s="272" t="e">
        <v>#N/A</v>
      </c>
      <c r="P4932" s="272" t="e">
        <v>#N/A</v>
      </c>
      <c r="Q4932" s="272" t="e">
        <v>#N/A</v>
      </c>
    </row>
    <row r="4933" spans="1:17" s="208" customFormat="1" ht="12">
      <c r="A4933" s="268" t="str">
        <f t="shared" si="154"/>
        <v>0357907011881642486</v>
      </c>
      <c r="B4933" s="304" t="s">
        <v>19891</v>
      </c>
      <c r="C4933" s="269" t="s">
        <v>4993</v>
      </c>
      <c r="D4933" s="144" t="s">
        <v>3106</v>
      </c>
      <c r="E4933" s="269" t="s">
        <v>4994</v>
      </c>
      <c r="F4933" s="145" t="s">
        <v>3106</v>
      </c>
      <c r="G4933" s="269" t="s">
        <v>3106</v>
      </c>
      <c r="H4933" s="305" t="s">
        <v>4995</v>
      </c>
      <c r="I4933" s="306" t="s">
        <v>22568</v>
      </c>
      <c r="J4933" s="201" t="str">
        <f t="shared" si="155"/>
        <v>9999</v>
      </c>
      <c r="K4933" s="270"/>
      <c r="L4933" s="270"/>
      <c r="M4933" s="271"/>
      <c r="N4933" s="270" t="e">
        <v>#N/A</v>
      </c>
      <c r="O4933" s="272" t="e">
        <v>#N/A</v>
      </c>
      <c r="P4933" s="272" t="e">
        <v>#N/A</v>
      </c>
      <c r="Q4933" s="272" t="e">
        <v>#N/A</v>
      </c>
    </row>
    <row r="4934" spans="1:17" s="208" customFormat="1" ht="12">
      <c r="A4934" s="268" t="str">
        <f t="shared" si="154"/>
        <v>0361081011982633970</v>
      </c>
      <c r="B4934" s="304" t="s">
        <v>19891</v>
      </c>
      <c r="C4934" s="269" t="s">
        <v>4996</v>
      </c>
      <c r="D4934" s="144" t="s">
        <v>3106</v>
      </c>
      <c r="E4934" s="269" t="s">
        <v>4997</v>
      </c>
      <c r="F4934" s="145" t="s">
        <v>3106</v>
      </c>
      <c r="G4934" s="269" t="s">
        <v>3106</v>
      </c>
      <c r="H4934" s="305" t="s">
        <v>4998</v>
      </c>
      <c r="I4934" s="306" t="s">
        <v>22834</v>
      </c>
      <c r="J4934" s="201" t="str">
        <f t="shared" si="155"/>
        <v>9999</v>
      </c>
      <c r="K4934" s="270"/>
      <c r="L4934" s="270"/>
      <c r="M4934" s="271"/>
      <c r="N4934" s="270" t="e">
        <v>#N/A</v>
      </c>
      <c r="O4934" s="272" t="e">
        <v>#N/A</v>
      </c>
      <c r="P4934" s="272" t="e">
        <v>#N/A</v>
      </c>
      <c r="Q4934" s="272" t="e">
        <v>#N/A</v>
      </c>
    </row>
    <row r="4935" spans="1:17" s="208" customFormat="1" ht="12">
      <c r="A4935" s="268" t="str">
        <f t="shared" si="154"/>
        <v>0361594071184648255</v>
      </c>
      <c r="B4935" s="304" t="s">
        <v>19891</v>
      </c>
      <c r="C4935" s="269" t="s">
        <v>4999</v>
      </c>
      <c r="D4935" s="144" t="s">
        <v>3106</v>
      </c>
      <c r="E4935" s="269" t="s">
        <v>5000</v>
      </c>
      <c r="F4935" s="145" t="s">
        <v>3106</v>
      </c>
      <c r="G4935" s="269" t="s">
        <v>3106</v>
      </c>
      <c r="H4935" s="305" t="s">
        <v>5001</v>
      </c>
      <c r="I4935" s="306" t="s">
        <v>20720</v>
      </c>
      <c r="J4935" s="201" t="str">
        <f t="shared" si="155"/>
        <v>9999</v>
      </c>
      <c r="K4935" s="270"/>
      <c r="L4935" s="270"/>
      <c r="M4935" s="271"/>
      <c r="N4935" s="270" t="e">
        <v>#N/A</v>
      </c>
      <c r="O4935" s="272" t="e">
        <v>#N/A</v>
      </c>
      <c r="P4935" s="272" t="e">
        <v>#N/A</v>
      </c>
      <c r="Q4935" s="272" t="e">
        <v>#N/A</v>
      </c>
    </row>
    <row r="4936" spans="1:17" s="208" customFormat="1" ht="12">
      <c r="A4936" s="268" t="str">
        <f t="shared" si="154"/>
        <v>0363376011396749727</v>
      </c>
      <c r="B4936" s="304" t="s">
        <v>19891</v>
      </c>
      <c r="C4936" s="269" t="s">
        <v>5002</v>
      </c>
      <c r="D4936" s="144" t="s">
        <v>3106</v>
      </c>
      <c r="E4936" s="269" t="s">
        <v>5003</v>
      </c>
      <c r="F4936" s="145" t="s">
        <v>3106</v>
      </c>
      <c r="G4936" s="269" t="s">
        <v>3106</v>
      </c>
      <c r="H4936" s="305" t="s">
        <v>5004</v>
      </c>
      <c r="I4936" s="306" t="s">
        <v>21290</v>
      </c>
      <c r="J4936" s="201" t="str">
        <f t="shared" si="155"/>
        <v>9999</v>
      </c>
      <c r="K4936" s="270"/>
      <c r="L4936" s="270"/>
      <c r="M4936" s="271"/>
      <c r="N4936" s="270" t="e">
        <v>#N/A</v>
      </c>
      <c r="O4936" s="272" t="e">
        <v>#N/A</v>
      </c>
      <c r="P4936" s="272" t="e">
        <v>#N/A</v>
      </c>
      <c r="Q4936" s="272" t="e">
        <v>#N/A</v>
      </c>
    </row>
    <row r="4937" spans="1:17" s="208" customFormat="1" ht="12">
      <c r="A4937" s="268" t="str">
        <f t="shared" si="154"/>
        <v>0370330041407916943</v>
      </c>
      <c r="B4937" s="304" t="s">
        <v>19891</v>
      </c>
      <c r="C4937" s="269" t="s">
        <v>5005</v>
      </c>
      <c r="D4937" s="144" t="s">
        <v>3106</v>
      </c>
      <c r="E4937" s="269" t="s">
        <v>5006</v>
      </c>
      <c r="F4937" s="145" t="s">
        <v>3106</v>
      </c>
      <c r="G4937" s="269" t="s">
        <v>3106</v>
      </c>
      <c r="H4937" s="305" t="s">
        <v>5007</v>
      </c>
      <c r="I4937" s="306" t="s">
        <v>21334</v>
      </c>
      <c r="J4937" s="201" t="str">
        <f t="shared" si="155"/>
        <v>9999</v>
      </c>
      <c r="K4937" s="270"/>
      <c r="L4937" s="270"/>
      <c r="M4937" s="271"/>
      <c r="N4937" s="270" t="e">
        <v>#N/A</v>
      </c>
      <c r="O4937" s="272" t="e">
        <v>#N/A</v>
      </c>
      <c r="P4937" s="272" t="e">
        <v>#N/A</v>
      </c>
      <c r="Q4937" s="272" t="e">
        <v>#N/A</v>
      </c>
    </row>
    <row r="4938" spans="1:17" s="208" customFormat="1" ht="12">
      <c r="A4938" s="268" t="str">
        <f t="shared" si="154"/>
        <v>0390692021245344977</v>
      </c>
      <c r="B4938" s="304" t="s">
        <v>19891</v>
      </c>
      <c r="C4938" s="269" t="s">
        <v>5008</v>
      </c>
      <c r="D4938" s="144" t="s">
        <v>3106</v>
      </c>
      <c r="E4938" s="269" t="s">
        <v>5009</v>
      </c>
      <c r="F4938" s="145" t="s">
        <v>3106</v>
      </c>
      <c r="G4938" s="269" t="s">
        <v>3106</v>
      </c>
      <c r="H4938" s="305" t="s">
        <v>5010</v>
      </c>
      <c r="I4938" s="306" t="s">
        <v>20889</v>
      </c>
      <c r="J4938" s="201" t="str">
        <f t="shared" si="155"/>
        <v>9999</v>
      </c>
      <c r="K4938" s="270"/>
      <c r="L4938" s="270"/>
      <c r="M4938" s="271"/>
      <c r="N4938" s="270" t="e">
        <v>#N/A</v>
      </c>
      <c r="O4938" s="272" t="e">
        <v>#N/A</v>
      </c>
      <c r="P4938" s="272" t="e">
        <v>#N/A</v>
      </c>
      <c r="Q4938" s="272" t="e">
        <v>#N/A</v>
      </c>
    </row>
    <row r="4939" spans="1:17" s="208" customFormat="1" ht="12">
      <c r="A4939" s="268" t="str">
        <f t="shared" si="154"/>
        <v>0439713031417946708</v>
      </c>
      <c r="B4939" s="304" t="s">
        <v>19891</v>
      </c>
      <c r="C4939" s="269" t="s">
        <v>5017</v>
      </c>
      <c r="D4939" s="144" t="s">
        <v>3106</v>
      </c>
      <c r="E4939" s="269" t="s">
        <v>5018</v>
      </c>
      <c r="F4939" s="145" t="s">
        <v>3106</v>
      </c>
      <c r="G4939" s="269" t="s">
        <v>3106</v>
      </c>
      <c r="H4939" s="305" t="s">
        <v>5019</v>
      </c>
      <c r="I4939" s="306" t="s">
        <v>21361</v>
      </c>
      <c r="J4939" s="201" t="str">
        <f t="shared" si="155"/>
        <v>9999</v>
      </c>
      <c r="K4939" s="270"/>
      <c r="L4939" s="270"/>
      <c r="M4939" s="271"/>
      <c r="N4939" s="270" t="e">
        <v>#N/A</v>
      </c>
      <c r="O4939" s="272" t="e">
        <v>#N/A</v>
      </c>
      <c r="P4939" s="272" t="e">
        <v>#N/A</v>
      </c>
      <c r="Q4939" s="272" t="e">
        <v>#N/A</v>
      </c>
    </row>
    <row r="4940" spans="1:17" s="208" customFormat="1" ht="12">
      <c r="A4940" s="268" t="str">
        <f t="shared" si="154"/>
        <v>0448946071174696140</v>
      </c>
      <c r="B4940" s="304" t="s">
        <v>19891</v>
      </c>
      <c r="C4940" s="269" t="s">
        <v>5020</v>
      </c>
      <c r="D4940" s="144" t="s">
        <v>3106</v>
      </c>
      <c r="E4940" s="269" t="s">
        <v>5021</v>
      </c>
      <c r="F4940" s="145" t="s">
        <v>3106</v>
      </c>
      <c r="G4940" s="269" t="s">
        <v>3106</v>
      </c>
      <c r="H4940" s="305" t="s">
        <v>5022</v>
      </c>
      <c r="I4940" s="306" t="s">
        <v>20706</v>
      </c>
      <c r="J4940" s="201" t="str">
        <f t="shared" si="155"/>
        <v>9999</v>
      </c>
      <c r="K4940" s="270"/>
      <c r="L4940" s="270"/>
      <c r="M4940" s="271"/>
      <c r="N4940" s="270" t="e">
        <v>#N/A</v>
      </c>
      <c r="O4940" s="272" t="e">
        <v>#N/A</v>
      </c>
      <c r="P4940" s="272" t="e">
        <v>#N/A</v>
      </c>
      <c r="Q4940" s="272" t="e">
        <v>#N/A</v>
      </c>
    </row>
    <row r="4941" spans="1:17" s="208" customFormat="1" ht="12">
      <c r="A4941" s="268" t="str">
        <f t="shared" si="154"/>
        <v>0448946111174696140</v>
      </c>
      <c r="B4941" s="304" t="s">
        <v>19891</v>
      </c>
      <c r="C4941" s="269" t="s">
        <v>5020</v>
      </c>
      <c r="D4941" s="144" t="s">
        <v>3106</v>
      </c>
      <c r="E4941" s="269" t="s">
        <v>5023</v>
      </c>
      <c r="F4941" s="145" t="s">
        <v>3106</v>
      </c>
      <c r="G4941" s="269" t="s">
        <v>3106</v>
      </c>
      <c r="H4941" s="305" t="s">
        <v>5022</v>
      </c>
      <c r="I4941" s="306" t="s">
        <v>20706</v>
      </c>
      <c r="J4941" s="201" t="str">
        <f t="shared" si="155"/>
        <v>9999</v>
      </c>
      <c r="K4941" s="270"/>
      <c r="L4941" s="270"/>
      <c r="M4941" s="271"/>
      <c r="N4941" s="270" t="e">
        <v>#N/A</v>
      </c>
      <c r="O4941" s="272" t="e">
        <v>#N/A</v>
      </c>
      <c r="P4941" s="272" t="e">
        <v>#N/A</v>
      </c>
      <c r="Q4941" s="272" t="e">
        <v>#N/A</v>
      </c>
    </row>
    <row r="4942" spans="1:17" s="208" customFormat="1" ht="12">
      <c r="A4942" s="268" t="str">
        <f t="shared" si="154"/>
        <v>0450421021306989975</v>
      </c>
      <c r="B4942" s="304" t="s">
        <v>19891</v>
      </c>
      <c r="C4942" s="269" t="s">
        <v>5024</v>
      </c>
      <c r="D4942" s="144" t="s">
        <v>3106</v>
      </c>
      <c r="E4942" s="269" t="s">
        <v>5025</v>
      </c>
      <c r="F4942" s="145" t="s">
        <v>3106</v>
      </c>
      <c r="G4942" s="269" t="s">
        <v>3106</v>
      </c>
      <c r="H4942" s="305" t="s">
        <v>5026</v>
      </c>
      <c r="I4942" s="306" t="s">
        <v>21044</v>
      </c>
      <c r="J4942" s="201" t="str">
        <f t="shared" si="155"/>
        <v>9999</v>
      </c>
      <c r="K4942" s="270"/>
      <c r="L4942" s="270"/>
      <c r="M4942" s="271"/>
      <c r="N4942" s="270" t="e">
        <v>#N/A</v>
      </c>
      <c r="O4942" s="272" t="e">
        <v>#N/A</v>
      </c>
      <c r="P4942" s="272" t="e">
        <v>#N/A</v>
      </c>
      <c r="Q4942" s="272" t="e">
        <v>#N/A</v>
      </c>
    </row>
    <row r="4943" spans="1:17" s="208" customFormat="1" ht="12">
      <c r="A4943" s="268" t="str">
        <f t="shared" si="154"/>
        <v>0453995041154303725</v>
      </c>
      <c r="B4943" s="304" t="s">
        <v>19891</v>
      </c>
      <c r="C4943" s="269" t="s">
        <v>5027</v>
      </c>
      <c r="D4943" s="144" t="s">
        <v>3106</v>
      </c>
      <c r="E4943" s="269" t="s">
        <v>5028</v>
      </c>
      <c r="F4943" s="145" t="s">
        <v>3106</v>
      </c>
      <c r="G4943" s="269" t="s">
        <v>3106</v>
      </c>
      <c r="H4943" s="305" t="s">
        <v>5029</v>
      </c>
      <c r="I4943" s="306" t="s">
        <v>20634</v>
      </c>
      <c r="J4943" s="201" t="str">
        <f t="shared" si="155"/>
        <v>9999</v>
      </c>
      <c r="K4943" s="270"/>
      <c r="L4943" s="270"/>
      <c r="M4943" s="271"/>
      <c r="N4943" s="270" t="e">
        <v>#N/A</v>
      </c>
      <c r="O4943" s="272" t="e">
        <v>#N/A</v>
      </c>
      <c r="P4943" s="272" t="e">
        <v>#N/A</v>
      </c>
      <c r="Q4943" s="272" t="e">
        <v>#N/A</v>
      </c>
    </row>
    <row r="4944" spans="1:17" s="208" customFormat="1" ht="12">
      <c r="A4944" s="268" t="str">
        <f t="shared" si="154"/>
        <v>0457301011932298924</v>
      </c>
      <c r="B4944" s="304" t="s">
        <v>19891</v>
      </c>
      <c r="C4944" s="269" t="s">
        <v>5030</v>
      </c>
      <c r="D4944" s="144" t="s">
        <v>3106</v>
      </c>
      <c r="E4944" s="269" t="s">
        <v>5031</v>
      </c>
      <c r="F4944" s="145" t="s">
        <v>3106</v>
      </c>
      <c r="G4944" s="269" t="s">
        <v>3106</v>
      </c>
      <c r="H4944" s="305" t="s">
        <v>5032</v>
      </c>
      <c r="I4944" s="306" t="s">
        <v>22715</v>
      </c>
      <c r="J4944" s="201" t="str">
        <f t="shared" si="155"/>
        <v>9999</v>
      </c>
      <c r="K4944" s="270"/>
      <c r="L4944" s="270"/>
      <c r="M4944" s="271"/>
      <c r="N4944" s="270" t="e">
        <v>#N/A</v>
      </c>
      <c r="O4944" s="272" t="e">
        <v>#N/A</v>
      </c>
      <c r="P4944" s="272" t="e">
        <v>#N/A</v>
      </c>
      <c r="Q4944" s="272" t="e">
        <v>#N/A</v>
      </c>
    </row>
    <row r="4945" spans="1:17" s="208" customFormat="1" ht="12">
      <c r="A4945" s="268" t="str">
        <f t="shared" si="154"/>
        <v>0457822021891756219</v>
      </c>
      <c r="B4945" s="304" t="s">
        <v>19891</v>
      </c>
      <c r="C4945" s="143" t="s">
        <v>19900</v>
      </c>
      <c r="D4945" s="144" t="s">
        <v>3106</v>
      </c>
      <c r="E4945" s="144" t="s">
        <v>19901</v>
      </c>
      <c r="F4945" s="145" t="s">
        <v>3106</v>
      </c>
      <c r="G4945" s="269" t="s">
        <v>3106</v>
      </c>
      <c r="H4945" s="146" t="s">
        <v>19902</v>
      </c>
      <c r="I4945" s="306" t="s">
        <v>19902</v>
      </c>
      <c r="J4945" s="201" t="str">
        <f t="shared" si="155"/>
        <v>9999</v>
      </c>
      <c r="K4945" s="308" t="s">
        <v>19895</v>
      </c>
      <c r="L4945" s="308" t="s">
        <v>13916</v>
      </c>
      <c r="M4945" s="271">
        <v>44475</v>
      </c>
      <c r="N4945" s="270" t="s">
        <v>19903</v>
      </c>
      <c r="O4945" s="272" t="s">
        <v>19904</v>
      </c>
      <c r="P4945" s="272" t="s">
        <v>19905</v>
      </c>
      <c r="Q4945" s="272" t="s">
        <v>19906</v>
      </c>
    </row>
    <row r="4946" spans="1:17" s="208" customFormat="1" ht="12">
      <c r="A4946" s="268" t="str">
        <f t="shared" si="154"/>
        <v>0458747041114920493</v>
      </c>
      <c r="B4946" s="304" t="s">
        <v>19891</v>
      </c>
      <c r="C4946" s="269" t="s">
        <v>5033</v>
      </c>
      <c r="D4946" s="144" t="s">
        <v>3106</v>
      </c>
      <c r="E4946" s="269" t="s">
        <v>5034</v>
      </c>
      <c r="F4946" s="145" t="s">
        <v>3106</v>
      </c>
      <c r="G4946" s="269" t="s">
        <v>3106</v>
      </c>
      <c r="H4946" s="305" t="s">
        <v>5035</v>
      </c>
      <c r="I4946" s="307" t="s">
        <v>5035</v>
      </c>
      <c r="J4946" s="201" t="str">
        <f t="shared" si="155"/>
        <v>9999</v>
      </c>
      <c r="K4946" s="270"/>
      <c r="L4946" s="270"/>
      <c r="M4946" s="271"/>
      <c r="N4946" s="270" t="e">
        <v>#N/A</v>
      </c>
      <c r="O4946" s="272" t="e">
        <v>#N/A</v>
      </c>
      <c r="P4946" s="272" t="e">
        <v>#N/A</v>
      </c>
      <c r="Q4946" s="272" t="e">
        <v>#N/A</v>
      </c>
    </row>
    <row r="4947" spans="1:17" s="208" customFormat="1" ht="12">
      <c r="A4947" s="268" t="str">
        <f t="shared" si="154"/>
        <v>0471120021497875850</v>
      </c>
      <c r="B4947" s="304" t="s">
        <v>19891</v>
      </c>
      <c r="C4947" s="269" t="s">
        <v>5036</v>
      </c>
      <c r="D4947" s="144" t="s">
        <v>3106</v>
      </c>
      <c r="E4947" s="269" t="s">
        <v>5037</v>
      </c>
      <c r="F4947" s="145" t="s">
        <v>3106</v>
      </c>
      <c r="G4947" s="269" t="s">
        <v>3106</v>
      </c>
      <c r="H4947" s="305" t="s">
        <v>5038</v>
      </c>
      <c r="I4947" s="306" t="s">
        <v>21601</v>
      </c>
      <c r="J4947" s="201" t="str">
        <f t="shared" si="155"/>
        <v>9999</v>
      </c>
      <c r="K4947" s="270"/>
      <c r="L4947" s="270"/>
      <c r="M4947" s="271"/>
      <c r="N4947" s="270" t="e">
        <v>#N/A</v>
      </c>
      <c r="O4947" s="272" t="e">
        <v>#N/A</v>
      </c>
      <c r="P4947" s="272" t="e">
        <v>#N/A</v>
      </c>
      <c r="Q4947" s="272" t="e">
        <v>#N/A</v>
      </c>
    </row>
    <row r="4948" spans="1:17" s="208" customFormat="1" ht="12">
      <c r="A4948" s="268" t="str">
        <f t="shared" si="154"/>
        <v>0630063011730297375</v>
      </c>
      <c r="B4948" s="304" t="s">
        <v>19891</v>
      </c>
      <c r="C4948" s="269" t="s">
        <v>5051</v>
      </c>
      <c r="D4948" s="144" t="s">
        <v>3106</v>
      </c>
      <c r="E4948" s="269" t="s">
        <v>5052</v>
      </c>
      <c r="F4948" s="145" t="s">
        <v>3106</v>
      </c>
      <c r="G4948" s="269" t="s">
        <v>3106</v>
      </c>
      <c r="H4948" s="305" t="s">
        <v>5053</v>
      </c>
      <c r="I4948" s="307" t="s">
        <v>5053</v>
      </c>
      <c r="J4948" s="201" t="str">
        <f t="shared" si="155"/>
        <v>9999</v>
      </c>
      <c r="K4948" s="270"/>
      <c r="L4948" s="270"/>
      <c r="M4948" s="271"/>
      <c r="N4948" s="270" t="e">
        <v>#N/A</v>
      </c>
      <c r="O4948" s="272" t="e">
        <v>#N/A</v>
      </c>
      <c r="P4948" s="272" t="e">
        <v>#N/A</v>
      </c>
      <c r="Q4948" s="272" t="e">
        <v>#N/A</v>
      </c>
    </row>
    <row r="4949" spans="1:17" s="208" customFormat="1" ht="12">
      <c r="A4949" s="268" t="str">
        <f t="shared" ref="A4949:A5012" si="156">E4949&amp;C4949</f>
        <v>0631665021841204898</v>
      </c>
      <c r="B4949" s="304" t="s">
        <v>19891</v>
      </c>
      <c r="C4949" s="269" t="s">
        <v>5054</v>
      </c>
      <c r="D4949" s="144" t="s">
        <v>3106</v>
      </c>
      <c r="E4949" s="269" t="s">
        <v>5055</v>
      </c>
      <c r="F4949" s="145" t="s">
        <v>3106</v>
      </c>
      <c r="G4949" s="269" t="s">
        <v>3106</v>
      </c>
      <c r="H4949" s="305" t="s">
        <v>5056</v>
      </c>
      <c r="I4949" s="306" t="s">
        <v>22469</v>
      </c>
      <c r="J4949" s="201" t="str">
        <f t="shared" si="155"/>
        <v>9999</v>
      </c>
      <c r="K4949" s="270"/>
      <c r="L4949" s="270"/>
      <c r="M4949" s="271"/>
      <c r="N4949" s="270" t="e">
        <v>#N/A</v>
      </c>
      <c r="O4949" s="272" t="e">
        <v>#N/A</v>
      </c>
      <c r="P4949" s="272" t="e">
        <v>#N/A</v>
      </c>
      <c r="Q4949" s="272" t="e">
        <v>#N/A</v>
      </c>
    </row>
    <row r="4950" spans="1:17" s="208" customFormat="1" ht="12">
      <c r="A4950" s="268" t="str">
        <f t="shared" si="156"/>
        <v>0632168031154516904</v>
      </c>
      <c r="B4950" s="304" t="s">
        <v>19891</v>
      </c>
      <c r="C4950" s="269" t="s">
        <v>5057</v>
      </c>
      <c r="D4950" s="144" t="s">
        <v>3106</v>
      </c>
      <c r="E4950" s="269" t="s">
        <v>5058</v>
      </c>
      <c r="F4950" s="145" t="s">
        <v>3106</v>
      </c>
      <c r="G4950" s="269" t="s">
        <v>3106</v>
      </c>
      <c r="H4950" s="305" t="s">
        <v>5059</v>
      </c>
      <c r="I4950" s="307" t="s">
        <v>5059</v>
      </c>
      <c r="J4950" s="201" t="str">
        <f t="shared" si="155"/>
        <v>9999</v>
      </c>
      <c r="K4950" s="270"/>
      <c r="L4950" s="270"/>
      <c r="M4950" s="271"/>
      <c r="N4950" s="270" t="e">
        <v>#N/A</v>
      </c>
      <c r="O4950" s="272" t="e">
        <v>#N/A</v>
      </c>
      <c r="P4950" s="272" t="e">
        <v>#N/A</v>
      </c>
      <c r="Q4950" s="272" t="e">
        <v>#N/A</v>
      </c>
    </row>
    <row r="4951" spans="1:17" s="208" customFormat="1" ht="12">
      <c r="A4951" s="268" t="str">
        <f t="shared" si="156"/>
        <v>0633489011215983598</v>
      </c>
      <c r="B4951" s="304" t="s">
        <v>19891</v>
      </c>
      <c r="C4951" s="269" t="s">
        <v>4720</v>
      </c>
      <c r="D4951" s="144" t="s">
        <v>3106</v>
      </c>
      <c r="E4951" s="269" t="s">
        <v>5060</v>
      </c>
      <c r="F4951" s="145" t="s">
        <v>3106</v>
      </c>
      <c r="G4951" s="269" t="s">
        <v>3106</v>
      </c>
      <c r="H4951" s="305" t="s">
        <v>4722</v>
      </c>
      <c r="I4951" s="306" t="s">
        <v>20810</v>
      </c>
      <c r="J4951" s="201" t="str">
        <f t="shared" si="155"/>
        <v>9999</v>
      </c>
      <c r="K4951" s="270"/>
      <c r="L4951" s="270"/>
      <c r="M4951" s="271"/>
      <c r="N4951" s="270" t="e">
        <v>#N/A</v>
      </c>
      <c r="O4951" s="272" t="e">
        <v>#N/A</v>
      </c>
      <c r="P4951" s="272" t="e">
        <v>#N/A</v>
      </c>
      <c r="Q4951" s="272" t="e">
        <v>#N/A</v>
      </c>
    </row>
    <row r="4952" spans="1:17" s="208" customFormat="1" ht="12">
      <c r="A4952" s="268" t="str">
        <f t="shared" si="156"/>
        <v>0633513011508871278</v>
      </c>
      <c r="B4952" s="304" t="s">
        <v>19891</v>
      </c>
      <c r="C4952" s="269" t="s">
        <v>4711</v>
      </c>
      <c r="D4952" s="144" t="s">
        <v>3106</v>
      </c>
      <c r="E4952" s="269" t="s">
        <v>5061</v>
      </c>
      <c r="F4952" s="145" t="s">
        <v>3106</v>
      </c>
      <c r="G4952" s="269" t="s">
        <v>3106</v>
      </c>
      <c r="H4952" s="305" t="s">
        <v>4713</v>
      </c>
      <c r="I4952" s="306" t="s">
        <v>21625</v>
      </c>
      <c r="J4952" s="201" t="str">
        <f t="shared" si="155"/>
        <v>9999</v>
      </c>
      <c r="K4952" s="270"/>
      <c r="L4952" s="270"/>
      <c r="M4952" s="271"/>
      <c r="N4952" s="270" t="e">
        <v>#N/A</v>
      </c>
      <c r="O4952" s="272" t="e">
        <v>#N/A</v>
      </c>
      <c r="P4952" s="272" t="e">
        <v>#N/A</v>
      </c>
      <c r="Q4952" s="272" t="e">
        <v>#N/A</v>
      </c>
    </row>
    <row r="4953" spans="1:17" s="208" customFormat="1" ht="12">
      <c r="A4953" s="268" t="str">
        <f t="shared" si="156"/>
        <v>0633539011134115660</v>
      </c>
      <c r="B4953" s="304" t="s">
        <v>19891</v>
      </c>
      <c r="C4953" s="269" t="s">
        <v>5062</v>
      </c>
      <c r="D4953" s="144" t="s">
        <v>3106</v>
      </c>
      <c r="E4953" s="269" t="s">
        <v>5063</v>
      </c>
      <c r="F4953" s="145" t="s">
        <v>3106</v>
      </c>
      <c r="G4953" s="269" t="s">
        <v>3106</v>
      </c>
      <c r="H4953" s="305" t="s">
        <v>5064</v>
      </c>
      <c r="I4953" s="306" t="s">
        <v>20563</v>
      </c>
      <c r="J4953" s="201" t="str">
        <f t="shared" si="155"/>
        <v>9999</v>
      </c>
      <c r="K4953" s="270"/>
      <c r="L4953" s="270"/>
      <c r="M4953" s="271"/>
      <c r="N4953" s="270" t="e">
        <v>#N/A</v>
      </c>
      <c r="O4953" s="272" t="e">
        <v>#N/A</v>
      </c>
      <c r="P4953" s="272" t="e">
        <v>#N/A</v>
      </c>
      <c r="Q4953" s="272" t="e">
        <v>#N/A</v>
      </c>
    </row>
    <row r="4954" spans="1:17" s="208" customFormat="1" ht="12">
      <c r="A4954" s="268" t="str">
        <f t="shared" si="156"/>
        <v>0633570011306989322</v>
      </c>
      <c r="B4954" s="304" t="s">
        <v>19891</v>
      </c>
      <c r="C4954" s="269" t="s">
        <v>5065</v>
      </c>
      <c r="D4954" s="144" t="s">
        <v>3106</v>
      </c>
      <c r="E4954" s="269" t="s">
        <v>5066</v>
      </c>
      <c r="F4954" s="145" t="s">
        <v>3106</v>
      </c>
      <c r="G4954" s="269" t="s">
        <v>3106</v>
      </c>
      <c r="H4954" s="305" t="s">
        <v>5067</v>
      </c>
      <c r="I4954" s="306" t="s">
        <v>21043</v>
      </c>
      <c r="J4954" s="201" t="str">
        <f t="shared" si="155"/>
        <v>9999</v>
      </c>
      <c r="K4954" s="270"/>
      <c r="L4954" s="270"/>
      <c r="M4954" s="271"/>
      <c r="N4954" s="270" t="e">
        <v>#N/A</v>
      </c>
      <c r="O4954" s="272" t="e">
        <v>#N/A</v>
      </c>
      <c r="P4954" s="272" t="e">
        <v>#N/A</v>
      </c>
      <c r="Q4954" s="272" t="e">
        <v>#N/A</v>
      </c>
    </row>
    <row r="4955" spans="1:17" s="208" customFormat="1" ht="12">
      <c r="A4955" s="268" t="str">
        <f t="shared" si="156"/>
        <v>0633588011568483931</v>
      </c>
      <c r="B4955" s="304" t="s">
        <v>19891</v>
      </c>
      <c r="C4955" s="269" t="s">
        <v>5068</v>
      </c>
      <c r="D4955" s="144" t="s">
        <v>3106</v>
      </c>
      <c r="E4955" s="269" t="s">
        <v>5069</v>
      </c>
      <c r="F4955" s="145" t="s">
        <v>3106</v>
      </c>
      <c r="G4955" s="269" t="s">
        <v>3106</v>
      </c>
      <c r="H4955" s="305" t="s">
        <v>5070</v>
      </c>
      <c r="I4955" s="306" t="s">
        <v>21782</v>
      </c>
      <c r="J4955" s="201" t="str">
        <f t="shared" si="155"/>
        <v>9999</v>
      </c>
      <c r="K4955" s="270"/>
      <c r="L4955" s="270"/>
      <c r="M4955" s="271"/>
      <c r="N4955" s="270" t="e">
        <v>#N/A</v>
      </c>
      <c r="O4955" s="272" t="e">
        <v>#N/A</v>
      </c>
      <c r="P4955" s="272" t="e">
        <v>#N/A</v>
      </c>
      <c r="Q4955" s="272" t="e">
        <v>#N/A</v>
      </c>
    </row>
    <row r="4956" spans="1:17" s="208" customFormat="1" ht="12">
      <c r="A4956" s="268" t="str">
        <f t="shared" si="156"/>
        <v>0633695011073586475</v>
      </c>
      <c r="B4956" s="304" t="s">
        <v>19891</v>
      </c>
      <c r="C4956" s="269" t="s">
        <v>5071</v>
      </c>
      <c r="D4956" s="144" t="s">
        <v>3106</v>
      </c>
      <c r="E4956" s="269" t="s">
        <v>5072</v>
      </c>
      <c r="F4956" s="145" t="s">
        <v>3106</v>
      </c>
      <c r="G4956" s="269" t="s">
        <v>3106</v>
      </c>
      <c r="H4956" s="305" t="s">
        <v>5073</v>
      </c>
      <c r="I4956" s="306" t="s">
        <v>20411</v>
      </c>
      <c r="J4956" s="201" t="str">
        <f t="shared" si="155"/>
        <v>9999</v>
      </c>
      <c r="K4956" s="270"/>
      <c r="L4956" s="270"/>
      <c r="M4956" s="271"/>
      <c r="N4956" s="270" t="e">
        <v>#N/A</v>
      </c>
      <c r="O4956" s="272" t="e">
        <v>#N/A</v>
      </c>
      <c r="P4956" s="272" t="e">
        <v>#N/A</v>
      </c>
      <c r="Q4956" s="272" t="e">
        <v>#N/A</v>
      </c>
    </row>
    <row r="4957" spans="1:17" s="208" customFormat="1" ht="12">
      <c r="A4957" s="268" t="str">
        <f t="shared" si="156"/>
        <v>0633828011386853224</v>
      </c>
      <c r="B4957" s="304" t="s">
        <v>19891</v>
      </c>
      <c r="C4957" s="269" t="s">
        <v>14115</v>
      </c>
      <c r="D4957" s="144" t="s">
        <v>3106</v>
      </c>
      <c r="E4957" s="269" t="s">
        <v>14116</v>
      </c>
      <c r="F4957" s="145" t="s">
        <v>3106</v>
      </c>
      <c r="G4957" s="269" t="s">
        <v>3106</v>
      </c>
      <c r="H4957" s="305" t="s">
        <v>14117</v>
      </c>
      <c r="I4957" s="306" t="s">
        <v>21266</v>
      </c>
      <c r="J4957" s="201" t="str">
        <f t="shared" si="155"/>
        <v>9999</v>
      </c>
      <c r="K4957" s="270" t="s">
        <v>13915</v>
      </c>
      <c r="L4957" s="270" t="s">
        <v>13916</v>
      </c>
      <c r="M4957" s="271">
        <v>44085</v>
      </c>
      <c r="N4957" s="270" t="e">
        <v>#N/A</v>
      </c>
      <c r="O4957" s="272" t="e">
        <v>#N/A</v>
      </c>
      <c r="P4957" s="272" t="e">
        <v>#N/A</v>
      </c>
      <c r="Q4957" s="272" t="e">
        <v>#N/A</v>
      </c>
    </row>
    <row r="4958" spans="1:17" s="208" customFormat="1" ht="12">
      <c r="A4958" s="268" t="str">
        <f t="shared" si="156"/>
        <v>0633836011225066434</v>
      </c>
      <c r="B4958" s="304" t="s">
        <v>19891</v>
      </c>
      <c r="C4958" s="269" t="s">
        <v>14068</v>
      </c>
      <c r="D4958" s="144" t="s">
        <v>3106</v>
      </c>
      <c r="E4958" s="269" t="s">
        <v>14069</v>
      </c>
      <c r="F4958" s="145" t="s">
        <v>3106</v>
      </c>
      <c r="G4958" s="269" t="s">
        <v>3106</v>
      </c>
      <c r="H4958" s="305" t="s">
        <v>14070</v>
      </c>
      <c r="I4958" s="306" t="s">
        <v>20823</v>
      </c>
      <c r="J4958" s="201" t="str">
        <f t="shared" si="155"/>
        <v>9999</v>
      </c>
      <c r="K4958" s="270" t="s">
        <v>13915</v>
      </c>
      <c r="L4958" s="270" t="s">
        <v>13916</v>
      </c>
      <c r="M4958" s="271">
        <v>44085</v>
      </c>
      <c r="N4958" s="270" t="e">
        <v>#N/A</v>
      </c>
      <c r="O4958" s="272" t="e">
        <v>#N/A</v>
      </c>
      <c r="P4958" s="272" t="e">
        <v>#N/A</v>
      </c>
      <c r="Q4958" s="272" t="e">
        <v>#N/A</v>
      </c>
    </row>
    <row r="4959" spans="1:17" s="208" customFormat="1" ht="12">
      <c r="A4959" s="268" t="str">
        <f t="shared" si="156"/>
        <v>0633869011376732099</v>
      </c>
      <c r="B4959" s="304" t="s">
        <v>19891</v>
      </c>
      <c r="C4959" s="269" t="s">
        <v>5074</v>
      </c>
      <c r="D4959" s="144" t="s">
        <v>3106</v>
      </c>
      <c r="E4959" s="269" t="s">
        <v>5075</v>
      </c>
      <c r="F4959" s="145" t="s">
        <v>3106</v>
      </c>
      <c r="G4959" s="269" t="s">
        <v>3106</v>
      </c>
      <c r="H4959" s="305" t="s">
        <v>5076</v>
      </c>
      <c r="I4959" s="306" t="s">
        <v>21235</v>
      </c>
      <c r="J4959" s="201" t="str">
        <f t="shared" si="155"/>
        <v>9999</v>
      </c>
      <c r="K4959" s="270"/>
      <c r="L4959" s="270"/>
      <c r="M4959" s="271"/>
      <c r="N4959" s="270" t="e">
        <v>#N/A</v>
      </c>
      <c r="O4959" s="272" t="e">
        <v>#N/A</v>
      </c>
      <c r="P4959" s="272" t="e">
        <v>#N/A</v>
      </c>
      <c r="Q4959" s="272" t="e">
        <v>#N/A</v>
      </c>
    </row>
    <row r="4960" spans="1:17" s="208" customFormat="1" ht="12">
      <c r="A4960" s="268" t="str">
        <f t="shared" si="156"/>
        <v>0633893011063526945</v>
      </c>
      <c r="B4960" s="304" t="s">
        <v>19891</v>
      </c>
      <c r="C4960" s="269" t="s">
        <v>5077</v>
      </c>
      <c r="D4960" s="144" t="s">
        <v>3106</v>
      </c>
      <c r="E4960" s="269" t="s">
        <v>5078</v>
      </c>
      <c r="F4960" s="145" t="s">
        <v>3106</v>
      </c>
      <c r="G4960" s="269" t="s">
        <v>3106</v>
      </c>
      <c r="H4960" s="305" t="s">
        <v>5079</v>
      </c>
      <c r="I4960" s="306" t="s">
        <v>20392</v>
      </c>
      <c r="J4960" s="201" t="str">
        <f t="shared" si="155"/>
        <v>9999</v>
      </c>
      <c r="K4960" s="270"/>
      <c r="L4960" s="270"/>
      <c r="M4960" s="271"/>
      <c r="N4960" s="270" t="e">
        <v>#N/A</v>
      </c>
      <c r="O4960" s="272" t="e">
        <v>#N/A</v>
      </c>
      <c r="P4960" s="272" t="e">
        <v>#N/A</v>
      </c>
      <c r="Q4960" s="272" t="e">
        <v>#N/A</v>
      </c>
    </row>
    <row r="4961" spans="1:17" s="208" customFormat="1" ht="12">
      <c r="A4961" s="268" t="str">
        <f t="shared" si="156"/>
        <v>0634529021457325649</v>
      </c>
      <c r="B4961" s="304" t="s">
        <v>19891</v>
      </c>
      <c r="C4961" s="269" t="s">
        <v>5080</v>
      </c>
      <c r="D4961" s="144" t="s">
        <v>3106</v>
      </c>
      <c r="E4961" s="269" t="s">
        <v>5081</v>
      </c>
      <c r="F4961" s="145" t="s">
        <v>3106</v>
      </c>
      <c r="G4961" s="269" t="s">
        <v>3106</v>
      </c>
      <c r="H4961" s="305" t="s">
        <v>5082</v>
      </c>
      <c r="I4961" s="306" t="s">
        <v>21464</v>
      </c>
      <c r="J4961" s="201" t="str">
        <f t="shared" si="155"/>
        <v>9999</v>
      </c>
      <c r="K4961" s="270"/>
      <c r="L4961" s="270"/>
      <c r="M4961" s="271"/>
      <c r="N4961" s="270" t="e">
        <v>#N/A</v>
      </c>
      <c r="O4961" s="272" t="e">
        <v>#N/A</v>
      </c>
      <c r="P4961" s="272" t="e">
        <v>#N/A</v>
      </c>
      <c r="Q4961" s="272" t="e">
        <v>#N/A</v>
      </c>
    </row>
    <row r="4962" spans="1:17" s="208" customFormat="1" ht="12">
      <c r="A4962" s="268" t="str">
        <f t="shared" si="156"/>
        <v>0634586011134113855</v>
      </c>
      <c r="B4962" s="304" t="s">
        <v>19891</v>
      </c>
      <c r="C4962" s="269" t="s">
        <v>5083</v>
      </c>
      <c r="D4962" s="144" t="s">
        <v>3106</v>
      </c>
      <c r="E4962" s="269" t="s">
        <v>5084</v>
      </c>
      <c r="F4962" s="145" t="s">
        <v>3106</v>
      </c>
      <c r="G4962" s="269" t="s">
        <v>3106</v>
      </c>
      <c r="H4962" s="305" t="s">
        <v>5085</v>
      </c>
      <c r="I4962" s="306" t="s">
        <v>20562</v>
      </c>
      <c r="J4962" s="201" t="str">
        <f t="shared" si="155"/>
        <v>9999</v>
      </c>
      <c r="K4962" s="270"/>
      <c r="L4962" s="270"/>
      <c r="M4962" s="271"/>
      <c r="N4962" s="270" t="e">
        <v>#N/A</v>
      </c>
      <c r="O4962" s="272" t="e">
        <v>#N/A</v>
      </c>
      <c r="P4962" s="272" t="e">
        <v>#N/A</v>
      </c>
      <c r="Q4962" s="272" t="e">
        <v>#N/A</v>
      </c>
    </row>
    <row r="4963" spans="1:17" s="208" customFormat="1" ht="12">
      <c r="A4963" s="268" t="str">
        <f t="shared" si="156"/>
        <v>0634594011952453946</v>
      </c>
      <c r="B4963" s="304" t="s">
        <v>19891</v>
      </c>
      <c r="C4963" s="269" t="s">
        <v>5086</v>
      </c>
      <c r="D4963" s="144" t="s">
        <v>3106</v>
      </c>
      <c r="E4963" s="269" t="s">
        <v>5087</v>
      </c>
      <c r="F4963" s="145" t="s">
        <v>3106</v>
      </c>
      <c r="G4963" s="269" t="s">
        <v>3106</v>
      </c>
      <c r="H4963" s="305" t="s">
        <v>5088</v>
      </c>
      <c r="I4963" s="306" t="s">
        <v>22759</v>
      </c>
      <c r="J4963" s="201" t="str">
        <f t="shared" si="155"/>
        <v>9999</v>
      </c>
      <c r="K4963" s="270"/>
      <c r="L4963" s="270"/>
      <c r="M4963" s="271"/>
      <c r="N4963" s="270" t="e">
        <v>#N/A</v>
      </c>
      <c r="O4963" s="272" t="e">
        <v>#N/A</v>
      </c>
      <c r="P4963" s="272" t="e">
        <v>#N/A</v>
      </c>
      <c r="Q4963" s="272" t="e">
        <v>#N/A</v>
      </c>
    </row>
    <row r="4964" spans="1:17" s="208" customFormat="1" ht="12">
      <c r="A4964" s="268" t="str">
        <f t="shared" si="156"/>
        <v>0634610011184057598</v>
      </c>
      <c r="B4964" s="304" t="s">
        <v>19891</v>
      </c>
      <c r="C4964" s="269" t="s">
        <v>5089</v>
      </c>
      <c r="D4964" s="144" t="s">
        <v>3106</v>
      </c>
      <c r="E4964" s="269" t="s">
        <v>5090</v>
      </c>
      <c r="F4964" s="145" t="s">
        <v>3106</v>
      </c>
      <c r="G4964" s="269" t="s">
        <v>3106</v>
      </c>
      <c r="H4964" s="305" t="s">
        <v>5091</v>
      </c>
      <c r="I4964" s="306" t="s">
        <v>1086</v>
      </c>
      <c r="J4964" s="201" t="str">
        <f t="shared" si="155"/>
        <v>9999</v>
      </c>
      <c r="K4964" s="270"/>
      <c r="L4964" s="270"/>
      <c r="M4964" s="271"/>
      <c r="N4964" s="270" t="e">
        <v>#N/A</v>
      </c>
      <c r="O4964" s="272" t="e">
        <v>#N/A</v>
      </c>
      <c r="P4964" s="272" t="e">
        <v>#N/A</v>
      </c>
      <c r="Q4964" s="272" t="e">
        <v>#N/A</v>
      </c>
    </row>
    <row r="4965" spans="1:17" s="208" customFormat="1" ht="12">
      <c r="A4965" s="268" t="str">
        <f t="shared" si="156"/>
        <v>0634867011558311241</v>
      </c>
      <c r="B4965" s="304" t="s">
        <v>19891</v>
      </c>
      <c r="C4965" s="269" t="s">
        <v>5092</v>
      </c>
      <c r="D4965" s="144" t="s">
        <v>3106</v>
      </c>
      <c r="E4965" s="269" t="s">
        <v>5093</v>
      </c>
      <c r="F4965" s="145" t="s">
        <v>3106</v>
      </c>
      <c r="G4965" s="269" t="s">
        <v>3106</v>
      </c>
      <c r="H4965" s="305" t="s">
        <v>5094</v>
      </c>
      <c r="I4965" s="306" t="s">
        <v>21738</v>
      </c>
      <c r="J4965" s="201" t="str">
        <f t="shared" si="155"/>
        <v>9999</v>
      </c>
      <c r="K4965" s="270"/>
      <c r="L4965" s="270"/>
      <c r="M4965" s="271"/>
      <c r="N4965" s="270" t="e">
        <v>#N/A</v>
      </c>
      <c r="O4965" s="272" t="e">
        <v>#N/A</v>
      </c>
      <c r="P4965" s="272" t="e">
        <v>#N/A</v>
      </c>
      <c r="Q4965" s="272" t="e">
        <v>#N/A</v>
      </c>
    </row>
    <row r="4966" spans="1:17" s="208" customFormat="1" ht="12">
      <c r="A4966" s="268" t="str">
        <f t="shared" si="156"/>
        <v>0634867021558311241</v>
      </c>
      <c r="B4966" s="304" t="s">
        <v>19891</v>
      </c>
      <c r="C4966" s="269" t="s">
        <v>5092</v>
      </c>
      <c r="D4966" s="144" t="s">
        <v>3106</v>
      </c>
      <c r="E4966" s="269" t="s">
        <v>5095</v>
      </c>
      <c r="F4966" s="145" t="s">
        <v>3106</v>
      </c>
      <c r="G4966" s="269" t="s">
        <v>3106</v>
      </c>
      <c r="H4966" s="305" t="s">
        <v>5094</v>
      </c>
      <c r="I4966" s="307" t="s">
        <v>5094</v>
      </c>
      <c r="J4966" s="201" t="str">
        <f t="shared" si="155"/>
        <v>9999</v>
      </c>
      <c r="K4966" s="270"/>
      <c r="L4966" s="270"/>
      <c r="M4966" s="271"/>
      <c r="N4966" s="270" t="e">
        <v>#N/A</v>
      </c>
      <c r="O4966" s="272" t="e">
        <v>#N/A</v>
      </c>
      <c r="P4966" s="272" t="e">
        <v>#N/A</v>
      </c>
      <c r="Q4966" s="272" t="e">
        <v>#N/A</v>
      </c>
    </row>
    <row r="4967" spans="1:17" s="208" customFormat="1" ht="12">
      <c r="A4967" s="268" t="str">
        <f t="shared" si="156"/>
        <v>0634941011679562961</v>
      </c>
      <c r="B4967" s="304" t="s">
        <v>19891</v>
      </c>
      <c r="C4967" s="269" t="s">
        <v>5096</v>
      </c>
      <c r="D4967" s="144" t="s">
        <v>3106</v>
      </c>
      <c r="E4967" s="269" t="s">
        <v>5097</v>
      </c>
      <c r="F4967" s="145" t="s">
        <v>3106</v>
      </c>
      <c r="G4967" s="269" t="s">
        <v>3106</v>
      </c>
      <c r="H4967" s="305" t="s">
        <v>5098</v>
      </c>
      <c r="I4967" s="306" t="s">
        <v>22036</v>
      </c>
      <c r="J4967" s="201" t="str">
        <f t="shared" si="155"/>
        <v>9999</v>
      </c>
      <c r="K4967" s="270"/>
      <c r="L4967" s="270"/>
      <c r="M4967" s="271"/>
      <c r="N4967" s="270" t="e">
        <v>#N/A</v>
      </c>
      <c r="O4967" s="272" t="e">
        <v>#N/A</v>
      </c>
      <c r="P4967" s="272" t="e">
        <v>#N/A</v>
      </c>
      <c r="Q4967" s="272" t="e">
        <v>#N/A</v>
      </c>
    </row>
    <row r="4968" spans="1:17" s="208" customFormat="1" ht="12">
      <c r="A4968" s="268" t="str">
        <f t="shared" si="156"/>
        <v>0635005011912982174</v>
      </c>
      <c r="B4968" s="304" t="s">
        <v>19891</v>
      </c>
      <c r="C4968" s="269" t="s">
        <v>5099</v>
      </c>
      <c r="D4968" s="144" t="s">
        <v>3106</v>
      </c>
      <c r="E4968" s="269" t="s">
        <v>5100</v>
      </c>
      <c r="F4968" s="145" t="s">
        <v>3106</v>
      </c>
      <c r="G4968" s="269" t="s">
        <v>3106</v>
      </c>
      <c r="H4968" s="305" t="s">
        <v>5101</v>
      </c>
      <c r="I4968" s="306" t="s">
        <v>22667</v>
      </c>
      <c r="J4968" s="201" t="str">
        <f t="shared" si="155"/>
        <v>9999</v>
      </c>
      <c r="K4968" s="270"/>
      <c r="L4968" s="270"/>
      <c r="M4968" s="271"/>
      <c r="N4968" s="270" t="e">
        <v>#N/A</v>
      </c>
      <c r="O4968" s="272" t="e">
        <v>#N/A</v>
      </c>
      <c r="P4968" s="272" t="e">
        <v>#N/A</v>
      </c>
      <c r="Q4968" s="272" t="e">
        <v>#N/A</v>
      </c>
    </row>
    <row r="4969" spans="1:17" s="208" customFormat="1" ht="12">
      <c r="A4969" s="268" t="str">
        <f t="shared" si="156"/>
        <v>0635138011063447159</v>
      </c>
      <c r="B4969" s="304" t="s">
        <v>19891</v>
      </c>
      <c r="C4969" s="269" t="s">
        <v>4717</v>
      </c>
      <c r="D4969" s="144" t="s">
        <v>3106</v>
      </c>
      <c r="E4969" s="269" t="s">
        <v>5102</v>
      </c>
      <c r="F4969" s="145" t="s">
        <v>3106</v>
      </c>
      <c r="G4969" s="269" t="s">
        <v>3106</v>
      </c>
      <c r="H4969" s="305" t="s">
        <v>4719</v>
      </c>
      <c r="I4969" s="306" t="s">
        <v>20377</v>
      </c>
      <c r="J4969" s="201" t="str">
        <f t="shared" si="155"/>
        <v>9999</v>
      </c>
      <c r="K4969" s="270"/>
      <c r="L4969" s="270"/>
      <c r="M4969" s="271"/>
      <c r="N4969" s="270" t="e">
        <v>#N/A</v>
      </c>
      <c r="O4969" s="272" t="e">
        <v>#N/A</v>
      </c>
      <c r="P4969" s="272" t="e">
        <v>#N/A</v>
      </c>
      <c r="Q4969" s="272" t="e">
        <v>#N/A</v>
      </c>
    </row>
    <row r="4970" spans="1:17" s="208" customFormat="1" ht="12">
      <c r="A4970" s="268" t="str">
        <f t="shared" si="156"/>
        <v>0635328011730157884</v>
      </c>
      <c r="B4970" s="304" t="s">
        <v>19891</v>
      </c>
      <c r="C4970" s="269" t="s">
        <v>5103</v>
      </c>
      <c r="D4970" s="144" t="s">
        <v>3106</v>
      </c>
      <c r="E4970" s="269" t="s">
        <v>5104</v>
      </c>
      <c r="F4970" s="145" t="s">
        <v>3106</v>
      </c>
      <c r="G4970" s="269" t="s">
        <v>3106</v>
      </c>
      <c r="H4970" s="305" t="s">
        <v>5105</v>
      </c>
      <c r="I4970" s="306" t="s">
        <v>22198</v>
      </c>
      <c r="J4970" s="201" t="str">
        <f t="shared" si="155"/>
        <v>9999</v>
      </c>
      <c r="K4970" s="270"/>
      <c r="L4970" s="270"/>
      <c r="M4970" s="271"/>
      <c r="N4970" s="270" t="e">
        <v>#N/A</v>
      </c>
      <c r="O4970" s="272" t="e">
        <v>#N/A</v>
      </c>
      <c r="P4970" s="272" t="e">
        <v>#N/A</v>
      </c>
      <c r="Q4970" s="272" t="e">
        <v>#N/A</v>
      </c>
    </row>
    <row r="4971" spans="1:17" s="208" customFormat="1" ht="12">
      <c r="A4971" s="268" t="str">
        <f t="shared" si="156"/>
        <v>0635674011255370474</v>
      </c>
      <c r="B4971" s="304" t="s">
        <v>19891</v>
      </c>
      <c r="C4971" s="269" t="s">
        <v>5106</v>
      </c>
      <c r="D4971" s="144" t="s">
        <v>3106</v>
      </c>
      <c r="E4971" s="269" t="s">
        <v>5107</v>
      </c>
      <c r="F4971" s="145" t="s">
        <v>3106</v>
      </c>
      <c r="G4971" s="269" t="s">
        <v>3106</v>
      </c>
      <c r="H4971" s="305" t="s">
        <v>5108</v>
      </c>
      <c r="I4971" s="306" t="s">
        <v>20905</v>
      </c>
      <c r="J4971" s="201" t="str">
        <f t="shared" si="155"/>
        <v>9999</v>
      </c>
      <c r="K4971" s="270"/>
      <c r="L4971" s="270"/>
      <c r="M4971" s="271"/>
      <c r="N4971" s="270" t="e">
        <v>#N/A</v>
      </c>
      <c r="O4971" s="272" t="e">
        <v>#N/A</v>
      </c>
      <c r="P4971" s="272" t="e">
        <v>#N/A</v>
      </c>
      <c r="Q4971" s="272" t="e">
        <v>#N/A</v>
      </c>
    </row>
    <row r="4972" spans="1:17" s="208" customFormat="1" ht="12">
      <c r="A4972" s="268" t="str">
        <f t="shared" si="156"/>
        <v>0635682011114047875</v>
      </c>
      <c r="B4972" s="304" t="s">
        <v>19891</v>
      </c>
      <c r="C4972" s="143" t="s">
        <v>19907</v>
      </c>
      <c r="D4972" s="144" t="s">
        <v>3106</v>
      </c>
      <c r="E4972" s="144" t="s">
        <v>19908</v>
      </c>
      <c r="F4972" s="145" t="s">
        <v>3106</v>
      </c>
      <c r="G4972" s="269" t="s">
        <v>3106</v>
      </c>
      <c r="H4972" s="146" t="s">
        <v>19909</v>
      </c>
      <c r="I4972" s="306" t="s">
        <v>19909</v>
      </c>
      <c r="J4972" s="201" t="str">
        <f t="shared" si="155"/>
        <v>9999</v>
      </c>
      <c r="K4972" s="308" t="s">
        <v>19895</v>
      </c>
      <c r="L4972" s="308" t="s">
        <v>13916</v>
      </c>
      <c r="M4972" s="271">
        <v>44475</v>
      </c>
      <c r="N4972" s="270" t="s">
        <v>19910</v>
      </c>
      <c r="O4972" s="272" t="s">
        <v>19911</v>
      </c>
      <c r="P4972" s="272" t="s">
        <v>19912</v>
      </c>
      <c r="Q4972" s="272" t="s">
        <v>19913</v>
      </c>
    </row>
    <row r="4973" spans="1:17" s="208" customFormat="1" ht="12">
      <c r="A4973" s="268" t="str">
        <f t="shared" si="156"/>
        <v>0635955011992748693</v>
      </c>
      <c r="B4973" s="304" t="s">
        <v>19891</v>
      </c>
      <c r="C4973" s="269" t="s">
        <v>5109</v>
      </c>
      <c r="D4973" s="144" t="s">
        <v>3106</v>
      </c>
      <c r="E4973" s="269" t="s">
        <v>5110</v>
      </c>
      <c r="F4973" s="145" t="s">
        <v>3106</v>
      </c>
      <c r="G4973" s="269" t="s">
        <v>3106</v>
      </c>
      <c r="H4973" s="305" t="s">
        <v>5111</v>
      </c>
      <c r="I4973" s="306" t="s">
        <v>22863</v>
      </c>
      <c r="J4973" s="201" t="str">
        <f t="shared" si="155"/>
        <v>9999</v>
      </c>
      <c r="K4973" s="270"/>
      <c r="L4973" s="270"/>
      <c r="M4973" s="271"/>
      <c r="N4973" s="270" t="e">
        <v>#N/A</v>
      </c>
      <c r="O4973" s="272" t="e">
        <v>#N/A</v>
      </c>
      <c r="P4973" s="272" t="e">
        <v>#N/A</v>
      </c>
      <c r="Q4973" s="272" t="e">
        <v>#N/A</v>
      </c>
    </row>
    <row r="4974" spans="1:17" s="208" customFormat="1" ht="12">
      <c r="A4974" s="268" t="str">
        <f t="shared" si="156"/>
        <v>0636003011740258417</v>
      </c>
      <c r="B4974" s="304" t="s">
        <v>19891</v>
      </c>
      <c r="C4974" s="269" t="s">
        <v>5112</v>
      </c>
      <c r="D4974" s="144" t="s">
        <v>3106</v>
      </c>
      <c r="E4974" s="269" t="s">
        <v>5113</v>
      </c>
      <c r="F4974" s="145" t="s">
        <v>3106</v>
      </c>
      <c r="G4974" s="269" t="s">
        <v>3106</v>
      </c>
      <c r="H4974" s="305" t="s">
        <v>5114</v>
      </c>
      <c r="I4974" s="306" t="s">
        <v>22222</v>
      </c>
      <c r="J4974" s="201" t="str">
        <f t="shared" si="155"/>
        <v>9999</v>
      </c>
      <c r="K4974" s="270"/>
      <c r="L4974" s="270"/>
      <c r="M4974" s="271"/>
      <c r="N4974" s="270" t="e">
        <v>#N/A</v>
      </c>
      <c r="O4974" s="272" t="e">
        <v>#N/A</v>
      </c>
      <c r="P4974" s="272" t="e">
        <v>#N/A</v>
      </c>
      <c r="Q4974" s="272" t="e">
        <v>#N/A</v>
      </c>
    </row>
    <row r="4975" spans="1:17" s="208" customFormat="1" ht="12">
      <c r="A4975" s="268" t="str">
        <f t="shared" si="156"/>
        <v>0636607011396848529</v>
      </c>
      <c r="B4975" s="304" t="s">
        <v>19891</v>
      </c>
      <c r="C4975" s="269" t="s">
        <v>14127</v>
      </c>
      <c r="D4975" s="144" t="s">
        <v>3106</v>
      </c>
      <c r="E4975" s="269" t="s">
        <v>14128</v>
      </c>
      <c r="F4975" s="145" t="s">
        <v>3106</v>
      </c>
      <c r="G4975" s="269" t="s">
        <v>3106</v>
      </c>
      <c r="H4975" s="305" t="s">
        <v>14129</v>
      </c>
      <c r="I4975" s="306" t="s">
        <v>21297</v>
      </c>
      <c r="J4975" s="201" t="str">
        <f t="shared" si="155"/>
        <v>9999</v>
      </c>
      <c r="K4975" s="270" t="s">
        <v>13915</v>
      </c>
      <c r="L4975" s="270" t="s">
        <v>13916</v>
      </c>
      <c r="M4975" s="271">
        <v>44085</v>
      </c>
      <c r="N4975" s="270" t="e">
        <v>#N/A</v>
      </c>
      <c r="O4975" s="272" t="e">
        <v>#N/A</v>
      </c>
      <c r="P4975" s="272" t="e">
        <v>#N/A</v>
      </c>
      <c r="Q4975" s="272" t="e">
        <v>#N/A</v>
      </c>
    </row>
    <row r="4976" spans="1:17" s="208" customFormat="1" ht="12">
      <c r="A4976" s="268" t="str">
        <f t="shared" si="156"/>
        <v>0636656011497868293</v>
      </c>
      <c r="B4976" s="304" t="s">
        <v>19891</v>
      </c>
      <c r="C4976" s="269" t="s">
        <v>5115</v>
      </c>
      <c r="D4976" s="144" t="s">
        <v>3106</v>
      </c>
      <c r="E4976" s="269" t="s">
        <v>5116</v>
      </c>
      <c r="F4976" s="145" t="s">
        <v>3106</v>
      </c>
      <c r="G4976" s="269" t="s">
        <v>3106</v>
      </c>
      <c r="H4976" s="305" t="s">
        <v>5117</v>
      </c>
      <c r="I4976" s="306" t="s">
        <v>21598</v>
      </c>
      <c r="J4976" s="201" t="str">
        <f t="shared" si="155"/>
        <v>9999</v>
      </c>
      <c r="K4976" s="270"/>
      <c r="L4976" s="270"/>
      <c r="M4976" s="271"/>
      <c r="N4976" s="270" t="e">
        <v>#N/A</v>
      </c>
      <c r="O4976" s="272" t="e">
        <v>#N/A</v>
      </c>
      <c r="P4976" s="272" t="e">
        <v>#N/A</v>
      </c>
      <c r="Q4976" s="272" t="e">
        <v>#N/A</v>
      </c>
    </row>
    <row r="4977" spans="1:17" s="208" customFormat="1" ht="12">
      <c r="A4977" s="268" t="str">
        <f t="shared" si="156"/>
        <v>0636763011780767236</v>
      </c>
      <c r="B4977" s="304" t="s">
        <v>19891</v>
      </c>
      <c r="C4977" s="269" t="s">
        <v>4732</v>
      </c>
      <c r="D4977" s="144" t="s">
        <v>3106</v>
      </c>
      <c r="E4977" s="269" t="s">
        <v>5118</v>
      </c>
      <c r="F4977" s="145" t="s">
        <v>3106</v>
      </c>
      <c r="G4977" s="269" t="s">
        <v>3106</v>
      </c>
      <c r="H4977" s="305" t="s">
        <v>5119</v>
      </c>
      <c r="I4977" s="306" t="s">
        <v>22313</v>
      </c>
      <c r="J4977" s="201" t="str">
        <f t="shared" si="155"/>
        <v>9999</v>
      </c>
      <c r="K4977" s="270"/>
      <c r="L4977" s="270"/>
      <c r="M4977" s="271"/>
      <c r="N4977" s="270" t="e">
        <v>#N/A</v>
      </c>
      <c r="O4977" s="272" t="e">
        <v>#N/A</v>
      </c>
      <c r="P4977" s="272" t="e">
        <v>#N/A</v>
      </c>
      <c r="Q4977" s="272" t="e">
        <v>#N/A</v>
      </c>
    </row>
    <row r="4978" spans="1:17" s="208" customFormat="1" ht="12">
      <c r="A4978" s="268" t="str">
        <f t="shared" si="156"/>
        <v>0636938021891737920</v>
      </c>
      <c r="B4978" s="304" t="s">
        <v>19891</v>
      </c>
      <c r="C4978" s="269" t="s">
        <v>5120</v>
      </c>
      <c r="D4978" s="144" t="s">
        <v>3106</v>
      </c>
      <c r="E4978" s="269" t="s">
        <v>5121</v>
      </c>
      <c r="F4978" s="145" t="s">
        <v>3106</v>
      </c>
      <c r="G4978" s="269" t="s">
        <v>3106</v>
      </c>
      <c r="H4978" s="305" t="s">
        <v>5122</v>
      </c>
      <c r="I4978" s="307" t="s">
        <v>5122</v>
      </c>
      <c r="J4978" s="201" t="str">
        <f t="shared" si="155"/>
        <v>9999</v>
      </c>
      <c r="K4978" s="270"/>
      <c r="L4978" s="270"/>
      <c r="M4978" s="271"/>
      <c r="N4978" s="270" t="e">
        <v>#N/A</v>
      </c>
      <c r="O4978" s="272" t="e">
        <v>#N/A</v>
      </c>
      <c r="P4978" s="272" t="e">
        <v>#N/A</v>
      </c>
      <c r="Q4978" s="272" t="e">
        <v>#N/A</v>
      </c>
    </row>
    <row r="4979" spans="1:17" s="208" customFormat="1" ht="12">
      <c r="A4979" s="268" t="str">
        <f t="shared" si="156"/>
        <v>0643512021134264781</v>
      </c>
      <c r="B4979" s="304" t="s">
        <v>19891</v>
      </c>
      <c r="C4979" s="269" t="s">
        <v>5123</v>
      </c>
      <c r="D4979" s="144" t="s">
        <v>3106</v>
      </c>
      <c r="E4979" s="269" t="s">
        <v>5124</v>
      </c>
      <c r="F4979" s="145" t="s">
        <v>3106</v>
      </c>
      <c r="G4979" s="269" t="s">
        <v>3106</v>
      </c>
      <c r="H4979" s="305" t="s">
        <v>5125</v>
      </c>
      <c r="I4979" s="307" t="s">
        <v>5125</v>
      </c>
      <c r="J4979" s="201" t="str">
        <f t="shared" si="155"/>
        <v>9999</v>
      </c>
      <c r="K4979" s="270"/>
      <c r="L4979" s="270"/>
      <c r="M4979" s="271"/>
      <c r="N4979" s="270" t="e">
        <v>#N/A</v>
      </c>
      <c r="O4979" s="272" t="e">
        <v>#N/A</v>
      </c>
      <c r="P4979" s="272" t="e">
        <v>#N/A</v>
      </c>
      <c r="Q4979" s="272" t="e">
        <v>#N/A</v>
      </c>
    </row>
    <row r="4980" spans="1:17" s="208" customFormat="1" ht="12">
      <c r="A4980" s="268" t="str">
        <f t="shared" si="156"/>
        <v>0652208011962559252</v>
      </c>
      <c r="B4980" s="304" t="s">
        <v>19891</v>
      </c>
      <c r="C4980" s="269" t="s">
        <v>5126</v>
      </c>
      <c r="D4980" s="144" t="s">
        <v>3106</v>
      </c>
      <c r="E4980" s="269" t="s">
        <v>5127</v>
      </c>
      <c r="F4980" s="145" t="s">
        <v>3106</v>
      </c>
      <c r="G4980" s="269" t="s">
        <v>3106</v>
      </c>
      <c r="H4980" s="305" t="s">
        <v>5128</v>
      </c>
      <c r="I4980" s="307" t="s">
        <v>5128</v>
      </c>
      <c r="J4980" s="201" t="str">
        <f t="shared" si="155"/>
        <v>9999</v>
      </c>
      <c r="K4980" s="270"/>
      <c r="L4980" s="270"/>
      <c r="M4980" s="271"/>
      <c r="N4980" s="270" t="e">
        <v>#N/A</v>
      </c>
      <c r="O4980" s="272" t="e">
        <v>#N/A</v>
      </c>
      <c r="P4980" s="272" t="e">
        <v>#N/A</v>
      </c>
      <c r="Q4980" s="272" t="e">
        <v>#N/A</v>
      </c>
    </row>
    <row r="4981" spans="1:17" s="208" customFormat="1" ht="12">
      <c r="A4981" s="268" t="str">
        <f t="shared" si="156"/>
        <v>0653354011518020692</v>
      </c>
      <c r="B4981" s="304" t="s">
        <v>19891</v>
      </c>
      <c r="C4981" s="269" t="s">
        <v>5129</v>
      </c>
      <c r="D4981" s="144" t="s">
        <v>3106</v>
      </c>
      <c r="E4981" s="269" t="s">
        <v>5130</v>
      </c>
      <c r="F4981" s="145" t="s">
        <v>3106</v>
      </c>
      <c r="G4981" s="269" t="s">
        <v>3106</v>
      </c>
      <c r="H4981" s="305" t="s">
        <v>5131</v>
      </c>
      <c r="I4981" s="307" t="s">
        <v>5131</v>
      </c>
      <c r="J4981" s="201" t="str">
        <f t="shared" si="155"/>
        <v>9999</v>
      </c>
      <c r="K4981" s="270"/>
      <c r="L4981" s="270"/>
      <c r="M4981" s="271"/>
      <c r="N4981" s="270" t="e">
        <v>#N/A</v>
      </c>
      <c r="O4981" s="272" t="e">
        <v>#N/A</v>
      </c>
      <c r="P4981" s="272" t="e">
        <v>#N/A</v>
      </c>
      <c r="Q4981" s="272" t="e">
        <v>#N/A</v>
      </c>
    </row>
    <row r="4982" spans="1:17" s="208" customFormat="1" ht="12">
      <c r="A4982" s="268" t="str">
        <f t="shared" si="156"/>
        <v>0653636011912049156</v>
      </c>
      <c r="B4982" s="304" t="s">
        <v>19891</v>
      </c>
      <c r="C4982" s="269" t="s">
        <v>5132</v>
      </c>
      <c r="D4982" s="144" t="s">
        <v>3106</v>
      </c>
      <c r="E4982" s="269" t="s">
        <v>5133</v>
      </c>
      <c r="F4982" s="145" t="s">
        <v>3106</v>
      </c>
      <c r="G4982" s="269" t="s">
        <v>3106</v>
      </c>
      <c r="H4982" s="305" t="s">
        <v>5134</v>
      </c>
      <c r="I4982" s="307" t="s">
        <v>5134</v>
      </c>
      <c r="J4982" s="201" t="str">
        <f t="shared" si="155"/>
        <v>9999</v>
      </c>
      <c r="K4982" s="270"/>
      <c r="L4982" s="270"/>
      <c r="M4982" s="271"/>
      <c r="N4982" s="270" t="e">
        <v>#N/A</v>
      </c>
      <c r="O4982" s="272" t="e">
        <v>#N/A</v>
      </c>
      <c r="P4982" s="272" t="e">
        <v>#N/A</v>
      </c>
      <c r="Q4982" s="272" t="e">
        <v>#N/A</v>
      </c>
    </row>
    <row r="4983" spans="1:17" s="208" customFormat="1" ht="12">
      <c r="A4983" s="268" t="str">
        <f t="shared" si="156"/>
        <v>0654436011497985998</v>
      </c>
      <c r="B4983" s="304" t="s">
        <v>19891</v>
      </c>
      <c r="C4983" s="269" t="s">
        <v>5135</v>
      </c>
      <c r="D4983" s="144" t="s">
        <v>3106</v>
      </c>
      <c r="E4983" s="269" t="s">
        <v>5136</v>
      </c>
      <c r="F4983" s="145" t="s">
        <v>3106</v>
      </c>
      <c r="G4983" s="269" t="s">
        <v>3106</v>
      </c>
      <c r="H4983" s="305" t="s">
        <v>5137</v>
      </c>
      <c r="I4983" s="307" t="s">
        <v>5137</v>
      </c>
      <c r="J4983" s="201" t="str">
        <f t="shared" si="155"/>
        <v>9999</v>
      </c>
      <c r="K4983" s="270"/>
      <c r="L4983" s="270"/>
      <c r="M4983" s="271"/>
      <c r="N4983" s="270" t="e">
        <v>#N/A</v>
      </c>
      <c r="O4983" s="272" t="e">
        <v>#N/A</v>
      </c>
      <c r="P4983" s="272" t="e">
        <v>#N/A</v>
      </c>
      <c r="Q4983" s="272" t="e">
        <v>#N/A</v>
      </c>
    </row>
    <row r="4984" spans="1:17" s="208" customFormat="1" ht="12">
      <c r="A4984" s="268" t="str">
        <f t="shared" si="156"/>
        <v>0654543011528071214</v>
      </c>
      <c r="B4984" s="304" t="s">
        <v>19891</v>
      </c>
      <c r="C4984" s="269" t="s">
        <v>5138</v>
      </c>
      <c r="D4984" s="144" t="s">
        <v>3106</v>
      </c>
      <c r="E4984" s="269" t="s">
        <v>5139</v>
      </c>
      <c r="F4984" s="145" t="s">
        <v>3106</v>
      </c>
      <c r="G4984" s="269" t="s">
        <v>3106</v>
      </c>
      <c r="H4984" s="305" t="s">
        <v>5140</v>
      </c>
      <c r="I4984" s="307" t="s">
        <v>5140</v>
      </c>
      <c r="J4984" s="201" t="str">
        <f t="shared" si="155"/>
        <v>9999</v>
      </c>
      <c r="K4984" s="270"/>
      <c r="L4984" s="270"/>
      <c r="M4984" s="271"/>
      <c r="N4984" s="270" t="e">
        <v>#N/A</v>
      </c>
      <c r="O4984" s="272" t="e">
        <v>#N/A</v>
      </c>
      <c r="P4984" s="272" t="e">
        <v>#N/A</v>
      </c>
      <c r="Q4984" s="272" t="e">
        <v>#N/A</v>
      </c>
    </row>
    <row r="4985" spans="1:17" s="208" customFormat="1" ht="12">
      <c r="A4985" s="268" t="str">
        <f t="shared" si="156"/>
        <v>0654592011508992249</v>
      </c>
      <c r="B4985" s="304" t="s">
        <v>19891</v>
      </c>
      <c r="C4985" s="269" t="s">
        <v>5141</v>
      </c>
      <c r="D4985" s="144" t="s">
        <v>3106</v>
      </c>
      <c r="E4985" s="269" t="s">
        <v>5142</v>
      </c>
      <c r="F4985" s="145" t="s">
        <v>3106</v>
      </c>
      <c r="G4985" s="269" t="s">
        <v>3106</v>
      </c>
      <c r="H4985" s="305" t="s">
        <v>5143</v>
      </c>
      <c r="I4985" s="307" t="s">
        <v>5143</v>
      </c>
      <c r="J4985" s="201" t="str">
        <f t="shared" si="155"/>
        <v>9999</v>
      </c>
      <c r="K4985" s="270"/>
      <c r="L4985" s="270"/>
      <c r="M4985" s="271"/>
      <c r="N4985" s="270" t="e">
        <v>#N/A</v>
      </c>
      <c r="O4985" s="272" t="e">
        <v>#N/A</v>
      </c>
      <c r="P4985" s="272" t="e">
        <v>#N/A</v>
      </c>
      <c r="Q4985" s="272" t="e">
        <v>#N/A</v>
      </c>
    </row>
    <row r="4986" spans="1:17" s="208" customFormat="1" ht="12">
      <c r="A4986" s="268" t="str">
        <f t="shared" si="156"/>
        <v>0655219011366535023</v>
      </c>
      <c r="B4986" s="304" t="s">
        <v>19891</v>
      </c>
      <c r="C4986" s="269" t="s">
        <v>5144</v>
      </c>
      <c r="D4986" s="144" t="s">
        <v>3106</v>
      </c>
      <c r="E4986" s="269" t="s">
        <v>5145</v>
      </c>
      <c r="F4986" s="145" t="s">
        <v>3106</v>
      </c>
      <c r="G4986" s="269" t="s">
        <v>3106</v>
      </c>
      <c r="H4986" s="305" t="s">
        <v>5146</v>
      </c>
      <c r="I4986" s="307" t="s">
        <v>5146</v>
      </c>
      <c r="J4986" s="201" t="str">
        <f t="shared" si="155"/>
        <v>9999</v>
      </c>
      <c r="K4986" s="270"/>
      <c r="L4986" s="270"/>
      <c r="M4986" s="271"/>
      <c r="N4986" s="270" t="e">
        <v>#N/A</v>
      </c>
      <c r="O4986" s="272" t="e">
        <v>#N/A</v>
      </c>
      <c r="P4986" s="272" t="e">
        <v>#N/A</v>
      </c>
      <c r="Q4986" s="272" t="e">
        <v>#N/A</v>
      </c>
    </row>
    <row r="4987" spans="1:17" s="208" customFormat="1" ht="12">
      <c r="A4987" s="268" t="str">
        <f t="shared" si="156"/>
        <v>0655243021427281567</v>
      </c>
      <c r="B4987" s="304" t="s">
        <v>19891</v>
      </c>
      <c r="C4987" s="269" t="s">
        <v>14154</v>
      </c>
      <c r="D4987" s="144" t="s">
        <v>3106</v>
      </c>
      <c r="E4987" s="269" t="s">
        <v>14155</v>
      </c>
      <c r="F4987" s="145" t="s">
        <v>3106</v>
      </c>
      <c r="G4987" s="269" t="s">
        <v>3106</v>
      </c>
      <c r="H4987" s="305" t="s">
        <v>14156</v>
      </c>
      <c r="I4987" s="307" t="s">
        <v>14156</v>
      </c>
      <c r="J4987" s="201" t="str">
        <f t="shared" si="155"/>
        <v>9999</v>
      </c>
      <c r="K4987" s="270" t="s">
        <v>13915</v>
      </c>
      <c r="L4987" s="270" t="s">
        <v>13916</v>
      </c>
      <c r="M4987" s="271">
        <v>44085</v>
      </c>
      <c r="N4987" s="270" t="e">
        <v>#N/A</v>
      </c>
      <c r="O4987" s="272" t="e">
        <v>#N/A</v>
      </c>
      <c r="P4987" s="272" t="e">
        <v>#N/A</v>
      </c>
      <c r="Q4987" s="272" t="e">
        <v>#N/A</v>
      </c>
    </row>
    <row r="4988" spans="1:17" s="208" customFormat="1" ht="12">
      <c r="A4988" s="268" t="str">
        <f t="shared" si="156"/>
        <v>0708349011396737466</v>
      </c>
      <c r="B4988" s="304" t="s">
        <v>19891</v>
      </c>
      <c r="C4988" s="269" t="s">
        <v>5147</v>
      </c>
      <c r="D4988" s="144" t="s">
        <v>3106</v>
      </c>
      <c r="E4988" s="269" t="s">
        <v>5148</v>
      </c>
      <c r="F4988" s="145" t="s">
        <v>3106</v>
      </c>
      <c r="G4988" s="269" t="s">
        <v>3106</v>
      </c>
      <c r="H4988" s="305" t="s">
        <v>5149</v>
      </c>
      <c r="I4988" s="307" t="s">
        <v>5149</v>
      </c>
      <c r="J4988" s="201" t="str">
        <f t="shared" si="155"/>
        <v>9999</v>
      </c>
      <c r="K4988" s="270"/>
      <c r="L4988" s="270"/>
      <c r="M4988" s="271"/>
      <c r="N4988" s="270" t="e">
        <v>#N/A</v>
      </c>
      <c r="O4988" s="272" t="e">
        <v>#N/A</v>
      </c>
      <c r="P4988" s="272" t="e">
        <v>#N/A</v>
      </c>
      <c r="Q4988" s="272" t="e">
        <v>#N/A</v>
      </c>
    </row>
    <row r="4989" spans="1:17" s="208" customFormat="1" ht="12">
      <c r="A4989" s="268" t="str">
        <f t="shared" si="156"/>
        <v>0708349021396737466</v>
      </c>
      <c r="B4989" s="304" t="s">
        <v>19891</v>
      </c>
      <c r="C4989" s="269" t="s">
        <v>5147</v>
      </c>
      <c r="D4989" s="144" t="s">
        <v>3106</v>
      </c>
      <c r="E4989" s="269" t="s">
        <v>5150</v>
      </c>
      <c r="F4989" s="145" t="s">
        <v>3106</v>
      </c>
      <c r="G4989" s="269" t="s">
        <v>3106</v>
      </c>
      <c r="H4989" s="305" t="s">
        <v>5149</v>
      </c>
      <c r="I4989" s="307" t="s">
        <v>5149</v>
      </c>
      <c r="J4989" s="201" t="str">
        <f t="shared" si="155"/>
        <v>9999</v>
      </c>
      <c r="K4989" s="270"/>
      <c r="L4989" s="270"/>
      <c r="M4989" s="271"/>
      <c r="N4989" s="270" t="e">
        <v>#N/A</v>
      </c>
      <c r="O4989" s="272" t="e">
        <v>#N/A</v>
      </c>
      <c r="P4989" s="272" t="e">
        <v>#N/A</v>
      </c>
      <c r="Q4989" s="272" t="e">
        <v>#N/A</v>
      </c>
    </row>
    <row r="4990" spans="1:17" s="208" customFormat="1" ht="12">
      <c r="A4990" s="268" t="str">
        <f t="shared" si="156"/>
        <v>0714412011154435824</v>
      </c>
      <c r="B4990" s="304" t="s">
        <v>19891</v>
      </c>
      <c r="C4990" s="269" t="s">
        <v>5151</v>
      </c>
      <c r="D4990" s="144" t="s">
        <v>3106</v>
      </c>
      <c r="E4990" s="269" t="s">
        <v>5152</v>
      </c>
      <c r="F4990" s="145" t="s">
        <v>3106</v>
      </c>
      <c r="G4990" s="269" t="s">
        <v>3106</v>
      </c>
      <c r="H4990" s="305" t="s">
        <v>5153</v>
      </c>
      <c r="I4990" s="306" t="s">
        <v>20656</v>
      </c>
      <c r="J4990" s="201" t="str">
        <f t="shared" si="155"/>
        <v>9999</v>
      </c>
      <c r="K4990" s="270"/>
      <c r="L4990" s="270"/>
      <c r="M4990" s="271"/>
      <c r="N4990" s="270" t="e">
        <v>#N/A</v>
      </c>
      <c r="O4990" s="272" t="e">
        <v>#N/A</v>
      </c>
      <c r="P4990" s="272" t="e">
        <v>#N/A</v>
      </c>
      <c r="Q4990" s="272" t="e">
        <v>#N/A</v>
      </c>
    </row>
    <row r="4991" spans="1:17" s="208" customFormat="1" ht="12">
      <c r="A4991" s="268" t="str">
        <f t="shared" si="156"/>
        <v>0714412021154435824</v>
      </c>
      <c r="B4991" s="304" t="s">
        <v>19891</v>
      </c>
      <c r="C4991" s="269" t="s">
        <v>5151</v>
      </c>
      <c r="D4991" s="144" t="s">
        <v>3106</v>
      </c>
      <c r="E4991" s="269" t="s">
        <v>5154</v>
      </c>
      <c r="F4991" s="145" t="s">
        <v>3106</v>
      </c>
      <c r="G4991" s="269" t="s">
        <v>3106</v>
      </c>
      <c r="H4991" s="305" t="s">
        <v>5155</v>
      </c>
      <c r="I4991" s="307" t="s">
        <v>5155</v>
      </c>
      <c r="J4991" s="201" t="str">
        <f t="shared" si="155"/>
        <v>9999</v>
      </c>
      <c r="K4991" s="270"/>
      <c r="L4991" s="270"/>
      <c r="M4991" s="271"/>
      <c r="N4991" s="270" t="e">
        <v>#N/A</v>
      </c>
      <c r="O4991" s="272" t="e">
        <v>#N/A</v>
      </c>
      <c r="P4991" s="272" t="e">
        <v>#N/A</v>
      </c>
      <c r="Q4991" s="272" t="e">
        <v>#N/A</v>
      </c>
    </row>
    <row r="4992" spans="1:17" s="208" customFormat="1" ht="12">
      <c r="A4992" s="268" t="str">
        <f t="shared" si="156"/>
        <v>0714495011952390643</v>
      </c>
      <c r="B4992" s="304" t="s">
        <v>19891</v>
      </c>
      <c r="C4992" s="269" t="s">
        <v>5156</v>
      </c>
      <c r="D4992" s="144" t="s">
        <v>3106</v>
      </c>
      <c r="E4992" s="269" t="s">
        <v>5157</v>
      </c>
      <c r="F4992" s="145" t="s">
        <v>3106</v>
      </c>
      <c r="G4992" s="269" t="s">
        <v>3106</v>
      </c>
      <c r="H4992" s="305" t="s">
        <v>5158</v>
      </c>
      <c r="I4992" s="306" t="s">
        <v>21231</v>
      </c>
      <c r="J4992" s="201" t="str">
        <f t="shared" si="155"/>
        <v>9999</v>
      </c>
      <c r="K4992" s="270"/>
      <c r="L4992" s="270"/>
      <c r="M4992" s="271"/>
      <c r="N4992" s="270" t="e">
        <v>#N/A</v>
      </c>
      <c r="O4992" s="272" t="e">
        <v>#N/A</v>
      </c>
      <c r="P4992" s="272" t="e">
        <v>#N/A</v>
      </c>
      <c r="Q4992" s="272" t="e">
        <v>#N/A</v>
      </c>
    </row>
    <row r="4993" spans="1:17" s="208" customFormat="1" ht="12">
      <c r="A4993" s="268" t="str">
        <f t="shared" si="156"/>
        <v>0714529011023055191</v>
      </c>
      <c r="B4993" s="304" t="s">
        <v>19891</v>
      </c>
      <c r="C4993" s="269" t="s">
        <v>5159</v>
      </c>
      <c r="D4993" s="144" t="s">
        <v>3106</v>
      </c>
      <c r="E4993" s="269" t="s">
        <v>5160</v>
      </c>
      <c r="F4993" s="145" t="s">
        <v>3106</v>
      </c>
      <c r="G4993" s="269" t="s">
        <v>3106</v>
      </c>
      <c r="H4993" s="305" t="s">
        <v>5161</v>
      </c>
      <c r="I4993" s="306" t="s">
        <v>20275</v>
      </c>
      <c r="J4993" s="201" t="str">
        <f t="shared" si="155"/>
        <v>9999</v>
      </c>
      <c r="K4993" s="270"/>
      <c r="L4993" s="270"/>
      <c r="M4993" s="271"/>
      <c r="N4993" s="270" t="e">
        <v>#N/A</v>
      </c>
      <c r="O4993" s="272" t="e">
        <v>#N/A</v>
      </c>
      <c r="P4993" s="272" t="e">
        <v>#N/A</v>
      </c>
      <c r="Q4993" s="272" t="e">
        <v>#N/A</v>
      </c>
    </row>
    <row r="4994" spans="1:17" s="208" customFormat="1" ht="12">
      <c r="A4994" s="268" t="str">
        <f t="shared" si="156"/>
        <v>0714578011205935012</v>
      </c>
      <c r="B4994" s="304" t="s">
        <v>19891</v>
      </c>
      <c r="C4994" s="269" t="s">
        <v>5162</v>
      </c>
      <c r="D4994" s="144" t="s">
        <v>3106</v>
      </c>
      <c r="E4994" s="269" t="s">
        <v>5163</v>
      </c>
      <c r="F4994" s="145" t="s">
        <v>3106</v>
      </c>
      <c r="G4994" s="269" t="s">
        <v>3106</v>
      </c>
      <c r="H4994" s="305" t="s">
        <v>5164</v>
      </c>
      <c r="I4994" s="306" t="s">
        <v>20783</v>
      </c>
      <c r="J4994" s="201" t="str">
        <f t="shared" si="155"/>
        <v>9999</v>
      </c>
      <c r="K4994" s="270"/>
      <c r="L4994" s="270"/>
      <c r="M4994" s="271"/>
      <c r="N4994" s="270" t="e">
        <v>#N/A</v>
      </c>
      <c r="O4994" s="272" t="e">
        <v>#N/A</v>
      </c>
      <c r="P4994" s="272" t="e">
        <v>#N/A</v>
      </c>
      <c r="Q4994" s="272" t="e">
        <v>#N/A</v>
      </c>
    </row>
    <row r="4995" spans="1:17" s="208" customFormat="1" ht="12">
      <c r="A4995" s="268" t="str">
        <f t="shared" si="156"/>
        <v>0714594011053363119</v>
      </c>
      <c r="B4995" s="304" t="s">
        <v>19891</v>
      </c>
      <c r="C4995" s="269" t="s">
        <v>5165</v>
      </c>
      <c r="D4995" s="144" t="s">
        <v>3106</v>
      </c>
      <c r="E4995" s="269" t="s">
        <v>5166</v>
      </c>
      <c r="F4995" s="145" t="s">
        <v>3106</v>
      </c>
      <c r="G4995" s="269" t="s">
        <v>3106</v>
      </c>
      <c r="H4995" s="305" t="s">
        <v>5158</v>
      </c>
      <c r="I4995" s="306" t="s">
        <v>20352</v>
      </c>
      <c r="J4995" s="201" t="str">
        <f t="shared" ref="J4995:J5058" si="157">B4995</f>
        <v>9999</v>
      </c>
      <c r="K4995" s="270"/>
      <c r="L4995" s="270"/>
      <c r="M4995" s="271"/>
      <c r="N4995" s="270" t="e">
        <v>#N/A</v>
      </c>
      <c r="O4995" s="272" t="e">
        <v>#N/A</v>
      </c>
      <c r="P4995" s="272" t="e">
        <v>#N/A</v>
      </c>
      <c r="Q4995" s="272" t="e">
        <v>#N/A</v>
      </c>
    </row>
    <row r="4996" spans="1:17" s="208" customFormat="1" ht="12">
      <c r="A4996" s="268" t="str">
        <f t="shared" si="156"/>
        <v>0714610011184665663</v>
      </c>
      <c r="B4996" s="304" t="s">
        <v>19891</v>
      </c>
      <c r="C4996" s="269" t="s">
        <v>5167</v>
      </c>
      <c r="D4996" s="144" t="s">
        <v>3106</v>
      </c>
      <c r="E4996" s="269" t="s">
        <v>5168</v>
      </c>
      <c r="F4996" s="145" t="s">
        <v>3106</v>
      </c>
      <c r="G4996" s="269" t="s">
        <v>3106</v>
      </c>
      <c r="H4996" s="305" t="s">
        <v>5169</v>
      </c>
      <c r="I4996" s="306" t="s">
        <v>20725</v>
      </c>
      <c r="J4996" s="201" t="str">
        <f t="shared" si="157"/>
        <v>9999</v>
      </c>
      <c r="K4996" s="270"/>
      <c r="L4996" s="270"/>
      <c r="M4996" s="271"/>
      <c r="N4996" s="270" t="e">
        <v>#N/A</v>
      </c>
      <c r="O4996" s="272" t="e">
        <v>#N/A</v>
      </c>
      <c r="P4996" s="272" t="e">
        <v>#N/A</v>
      </c>
      <c r="Q4996" s="272" t="e">
        <v>#N/A</v>
      </c>
    </row>
    <row r="4997" spans="1:17" s="208" customFormat="1" ht="12">
      <c r="A4997" s="268" t="str">
        <f t="shared" si="156"/>
        <v>0714628011952348047</v>
      </c>
      <c r="B4997" s="304" t="s">
        <v>19891</v>
      </c>
      <c r="C4997" s="269" t="s">
        <v>5170</v>
      </c>
      <c r="D4997" s="144" t="s">
        <v>3106</v>
      </c>
      <c r="E4997" s="269" t="s">
        <v>5171</v>
      </c>
      <c r="F4997" s="145" t="s">
        <v>3106</v>
      </c>
      <c r="G4997" s="269" t="s">
        <v>3106</v>
      </c>
      <c r="H4997" s="305" t="s">
        <v>5172</v>
      </c>
      <c r="I4997" s="306" t="s">
        <v>22754</v>
      </c>
      <c r="J4997" s="201" t="str">
        <f t="shared" si="157"/>
        <v>9999</v>
      </c>
      <c r="K4997" s="270"/>
      <c r="L4997" s="270"/>
      <c r="M4997" s="271"/>
      <c r="N4997" s="270" t="e">
        <v>#N/A</v>
      </c>
      <c r="O4997" s="272" t="e">
        <v>#N/A</v>
      </c>
      <c r="P4997" s="272" t="e">
        <v>#N/A</v>
      </c>
      <c r="Q4997" s="272" t="e">
        <v>#N/A</v>
      </c>
    </row>
    <row r="4998" spans="1:17" s="208" customFormat="1" ht="12">
      <c r="A4998" s="268" t="str">
        <f t="shared" si="156"/>
        <v>0714727011841224870</v>
      </c>
      <c r="B4998" s="304" t="s">
        <v>19891</v>
      </c>
      <c r="C4998" s="269" t="s">
        <v>5173</v>
      </c>
      <c r="D4998" s="144" t="s">
        <v>3106</v>
      </c>
      <c r="E4998" s="269" t="s">
        <v>5174</v>
      </c>
      <c r="F4998" s="145" t="s">
        <v>3106</v>
      </c>
      <c r="G4998" s="269" t="s">
        <v>3106</v>
      </c>
      <c r="H4998" s="305" t="s">
        <v>5175</v>
      </c>
      <c r="I4998" s="306" t="s">
        <v>22472</v>
      </c>
      <c r="J4998" s="201" t="str">
        <f t="shared" si="157"/>
        <v>9999</v>
      </c>
      <c r="K4998" s="270"/>
      <c r="L4998" s="270"/>
      <c r="M4998" s="271"/>
      <c r="N4998" s="270" t="e">
        <v>#N/A</v>
      </c>
      <c r="O4998" s="272" t="e">
        <v>#N/A</v>
      </c>
      <c r="P4998" s="272" t="e">
        <v>#N/A</v>
      </c>
      <c r="Q4998" s="272" t="e">
        <v>#N/A</v>
      </c>
    </row>
    <row r="4999" spans="1:17" s="208" customFormat="1" ht="12">
      <c r="A4999" s="268" t="str">
        <f t="shared" si="156"/>
        <v>0714743011174512792</v>
      </c>
      <c r="B4999" s="304" t="s">
        <v>19891</v>
      </c>
      <c r="C4999" s="269" t="s">
        <v>5176</v>
      </c>
      <c r="D4999" s="144" t="s">
        <v>3106</v>
      </c>
      <c r="E4999" s="269" t="s">
        <v>5177</v>
      </c>
      <c r="F4999" s="145" t="s">
        <v>3106</v>
      </c>
      <c r="G4999" s="269" t="s">
        <v>3106</v>
      </c>
      <c r="H4999" s="305" t="s">
        <v>5178</v>
      </c>
      <c r="I4999" s="306" t="s">
        <v>20689</v>
      </c>
      <c r="J4999" s="201" t="str">
        <f t="shared" si="157"/>
        <v>9999</v>
      </c>
      <c r="K4999" s="270"/>
      <c r="L4999" s="270"/>
      <c r="M4999" s="271"/>
      <c r="N4999" s="270" t="e">
        <v>#N/A</v>
      </c>
      <c r="O4999" s="272" t="e">
        <v>#N/A</v>
      </c>
      <c r="P4999" s="272" t="e">
        <v>#N/A</v>
      </c>
      <c r="Q4999" s="272" t="e">
        <v>#N/A</v>
      </c>
    </row>
    <row r="5000" spans="1:17" s="208" customFormat="1" ht="12">
      <c r="A5000" s="268" t="str">
        <f t="shared" si="156"/>
        <v>0714750011346291648</v>
      </c>
      <c r="B5000" s="304" t="s">
        <v>19891</v>
      </c>
      <c r="C5000" s="269" t="s">
        <v>5179</v>
      </c>
      <c r="D5000" s="144" t="s">
        <v>3106</v>
      </c>
      <c r="E5000" s="269" t="s">
        <v>5180</v>
      </c>
      <c r="F5000" s="145" t="s">
        <v>3106</v>
      </c>
      <c r="G5000" s="269" t="s">
        <v>3106</v>
      </c>
      <c r="H5000" s="305" t="s">
        <v>5181</v>
      </c>
      <c r="I5000" s="306" t="s">
        <v>21142</v>
      </c>
      <c r="J5000" s="201" t="str">
        <f t="shared" si="157"/>
        <v>9999</v>
      </c>
      <c r="K5000" s="270"/>
      <c r="L5000" s="270"/>
      <c r="M5000" s="271"/>
      <c r="N5000" s="270" t="e">
        <v>#N/A</v>
      </c>
      <c r="O5000" s="272" t="e">
        <v>#N/A</v>
      </c>
      <c r="P5000" s="272" t="e">
        <v>#N/A</v>
      </c>
      <c r="Q5000" s="272" t="e">
        <v>#N/A</v>
      </c>
    </row>
    <row r="5001" spans="1:17" s="208" customFormat="1" ht="12">
      <c r="A5001" s="268" t="str">
        <f t="shared" si="156"/>
        <v>0714768011467537506</v>
      </c>
      <c r="B5001" s="304" t="s">
        <v>19891</v>
      </c>
      <c r="C5001" s="269" t="s">
        <v>5182</v>
      </c>
      <c r="D5001" s="144" t="s">
        <v>3106</v>
      </c>
      <c r="E5001" s="269" t="s">
        <v>5183</v>
      </c>
      <c r="F5001" s="145" t="s">
        <v>3106</v>
      </c>
      <c r="G5001" s="269" t="s">
        <v>3106</v>
      </c>
      <c r="H5001" s="305" t="s">
        <v>5184</v>
      </c>
      <c r="I5001" s="306" t="s">
        <v>21509</v>
      </c>
      <c r="J5001" s="201" t="str">
        <f t="shared" si="157"/>
        <v>9999</v>
      </c>
      <c r="K5001" s="270"/>
      <c r="L5001" s="270"/>
      <c r="M5001" s="271"/>
      <c r="N5001" s="270" t="e">
        <v>#N/A</v>
      </c>
      <c r="O5001" s="272" t="e">
        <v>#N/A</v>
      </c>
      <c r="P5001" s="272" t="e">
        <v>#N/A</v>
      </c>
      <c r="Q5001" s="272" t="e">
        <v>#N/A</v>
      </c>
    </row>
    <row r="5002" spans="1:17" s="208" customFormat="1" ht="12">
      <c r="A5002" s="268" t="str">
        <f t="shared" si="156"/>
        <v>0714776011790860856</v>
      </c>
      <c r="B5002" s="304" t="s">
        <v>19891</v>
      </c>
      <c r="C5002" s="269" t="s">
        <v>5185</v>
      </c>
      <c r="D5002" s="144" t="s">
        <v>3106</v>
      </c>
      <c r="E5002" s="269" t="s">
        <v>5186</v>
      </c>
      <c r="F5002" s="145" t="s">
        <v>3106</v>
      </c>
      <c r="G5002" s="269" t="s">
        <v>3106</v>
      </c>
      <c r="H5002" s="305" t="s">
        <v>5187</v>
      </c>
      <c r="I5002" s="306" t="s">
        <v>22342</v>
      </c>
      <c r="J5002" s="201" t="str">
        <f t="shared" si="157"/>
        <v>9999</v>
      </c>
      <c r="K5002" s="270"/>
      <c r="L5002" s="270"/>
      <c r="M5002" s="271"/>
      <c r="N5002" s="270" t="e">
        <v>#N/A</v>
      </c>
      <c r="O5002" s="272" t="e">
        <v>#N/A</v>
      </c>
      <c r="P5002" s="272" t="e">
        <v>#N/A</v>
      </c>
      <c r="Q5002" s="272" t="e">
        <v>#N/A</v>
      </c>
    </row>
    <row r="5003" spans="1:17" s="208" customFormat="1" ht="12">
      <c r="A5003" s="268" t="str">
        <f t="shared" si="156"/>
        <v>0714784011902897820</v>
      </c>
      <c r="B5003" s="304" t="s">
        <v>19891</v>
      </c>
      <c r="C5003" s="269" t="s">
        <v>5188</v>
      </c>
      <c r="D5003" s="144" t="s">
        <v>3106</v>
      </c>
      <c r="E5003" s="269" t="s">
        <v>5189</v>
      </c>
      <c r="F5003" s="145" t="s">
        <v>3106</v>
      </c>
      <c r="G5003" s="269" t="s">
        <v>3106</v>
      </c>
      <c r="H5003" s="305" t="s">
        <v>5190</v>
      </c>
      <c r="I5003" s="306" t="s">
        <v>22626</v>
      </c>
      <c r="J5003" s="201" t="str">
        <f t="shared" si="157"/>
        <v>9999</v>
      </c>
      <c r="K5003" s="270"/>
      <c r="L5003" s="270"/>
      <c r="M5003" s="271"/>
      <c r="N5003" s="270" t="e">
        <v>#N/A</v>
      </c>
      <c r="O5003" s="272" t="e">
        <v>#N/A</v>
      </c>
      <c r="P5003" s="272" t="e">
        <v>#N/A</v>
      </c>
      <c r="Q5003" s="272" t="e">
        <v>#N/A</v>
      </c>
    </row>
    <row r="5004" spans="1:17" s="208" customFormat="1" ht="12">
      <c r="A5004" s="268" t="str">
        <f t="shared" si="156"/>
        <v>0714800011770690695</v>
      </c>
      <c r="B5004" s="304" t="s">
        <v>19891</v>
      </c>
      <c r="C5004" s="269" t="s">
        <v>5191</v>
      </c>
      <c r="D5004" s="144" t="s">
        <v>3106</v>
      </c>
      <c r="E5004" s="269" t="s">
        <v>5192</v>
      </c>
      <c r="F5004" s="145" t="s">
        <v>3106</v>
      </c>
      <c r="G5004" s="269" t="s">
        <v>3106</v>
      </c>
      <c r="H5004" s="305" t="s">
        <v>5193</v>
      </c>
      <c r="I5004" s="306" t="s">
        <v>22288</v>
      </c>
      <c r="J5004" s="201" t="str">
        <f t="shared" si="157"/>
        <v>9999</v>
      </c>
      <c r="K5004" s="270"/>
      <c r="L5004" s="270"/>
      <c r="M5004" s="271"/>
      <c r="N5004" s="270" t="e">
        <v>#N/A</v>
      </c>
      <c r="O5004" s="272" t="e">
        <v>#N/A</v>
      </c>
      <c r="P5004" s="272" t="e">
        <v>#N/A</v>
      </c>
      <c r="Q5004" s="272" t="e">
        <v>#N/A</v>
      </c>
    </row>
    <row r="5005" spans="1:17" s="208" customFormat="1" ht="12">
      <c r="A5005" s="268" t="str">
        <f t="shared" si="156"/>
        <v>0714818011437107208</v>
      </c>
      <c r="B5005" s="304" t="s">
        <v>19891</v>
      </c>
      <c r="C5005" s="269" t="s">
        <v>5194</v>
      </c>
      <c r="D5005" s="144" t="s">
        <v>3106</v>
      </c>
      <c r="E5005" s="269" t="s">
        <v>5195</v>
      </c>
      <c r="F5005" s="145" t="s">
        <v>3106</v>
      </c>
      <c r="G5005" s="269" t="s">
        <v>3106</v>
      </c>
      <c r="H5005" s="305" t="s">
        <v>5196</v>
      </c>
      <c r="I5005" s="306" t="s">
        <v>21406</v>
      </c>
      <c r="J5005" s="201" t="str">
        <f t="shared" si="157"/>
        <v>9999</v>
      </c>
      <c r="K5005" s="270"/>
      <c r="L5005" s="270"/>
      <c r="M5005" s="271"/>
      <c r="N5005" s="270" t="e">
        <v>#N/A</v>
      </c>
      <c r="O5005" s="272" t="e">
        <v>#N/A</v>
      </c>
      <c r="P5005" s="272" t="e">
        <v>#N/A</v>
      </c>
      <c r="Q5005" s="272" t="e">
        <v>#N/A</v>
      </c>
    </row>
    <row r="5006" spans="1:17" s="208" customFormat="1" ht="12">
      <c r="A5006" s="268" t="str">
        <f t="shared" si="156"/>
        <v>0714842011073576740</v>
      </c>
      <c r="B5006" s="304" t="s">
        <v>19891</v>
      </c>
      <c r="C5006" s="269" t="s">
        <v>5197</v>
      </c>
      <c r="D5006" s="144" t="s">
        <v>3106</v>
      </c>
      <c r="E5006" s="269" t="s">
        <v>5198</v>
      </c>
      <c r="F5006" s="145" t="s">
        <v>3106</v>
      </c>
      <c r="G5006" s="269" t="s">
        <v>3106</v>
      </c>
      <c r="H5006" s="305" t="s">
        <v>5199</v>
      </c>
      <c r="I5006" s="306" t="s">
        <v>20409</v>
      </c>
      <c r="J5006" s="201" t="str">
        <f t="shared" si="157"/>
        <v>9999</v>
      </c>
      <c r="K5006" s="270"/>
      <c r="L5006" s="270"/>
      <c r="M5006" s="271"/>
      <c r="N5006" s="270" t="e">
        <v>#N/A</v>
      </c>
      <c r="O5006" s="272" t="e">
        <v>#N/A</v>
      </c>
      <c r="P5006" s="272" t="e">
        <v>#N/A</v>
      </c>
      <c r="Q5006" s="272" t="e">
        <v>#N/A</v>
      </c>
    </row>
    <row r="5007" spans="1:17" s="208" customFormat="1" ht="12">
      <c r="A5007" s="268" t="str">
        <f t="shared" si="156"/>
        <v>0714859011982733655</v>
      </c>
      <c r="B5007" s="304" t="s">
        <v>19891</v>
      </c>
      <c r="C5007" s="269" t="s">
        <v>5200</v>
      </c>
      <c r="D5007" s="144" t="s">
        <v>3106</v>
      </c>
      <c r="E5007" s="269" t="s">
        <v>5201</v>
      </c>
      <c r="F5007" s="145" t="s">
        <v>3106</v>
      </c>
      <c r="G5007" s="269" t="s">
        <v>3106</v>
      </c>
      <c r="H5007" s="305" t="s">
        <v>5202</v>
      </c>
      <c r="I5007" s="306" t="s">
        <v>22843</v>
      </c>
      <c r="J5007" s="201" t="str">
        <f t="shared" si="157"/>
        <v>9999</v>
      </c>
      <c r="K5007" s="270"/>
      <c r="L5007" s="270"/>
      <c r="M5007" s="271"/>
      <c r="N5007" s="270" t="e">
        <v>#N/A</v>
      </c>
      <c r="O5007" s="272" t="e">
        <v>#N/A</v>
      </c>
      <c r="P5007" s="272" t="e">
        <v>#N/A</v>
      </c>
      <c r="Q5007" s="272" t="e">
        <v>#N/A</v>
      </c>
    </row>
    <row r="5008" spans="1:17" s="208" customFormat="1" ht="12">
      <c r="A5008" s="268" t="str">
        <f t="shared" si="156"/>
        <v>0714867021841282852</v>
      </c>
      <c r="B5008" s="304" t="s">
        <v>19891</v>
      </c>
      <c r="C5008" s="269" t="s">
        <v>5203</v>
      </c>
      <c r="D5008" s="144" t="s">
        <v>3106</v>
      </c>
      <c r="E5008" s="269" t="s">
        <v>5204</v>
      </c>
      <c r="F5008" s="145" t="s">
        <v>3106</v>
      </c>
      <c r="G5008" s="269" t="s">
        <v>3106</v>
      </c>
      <c r="H5008" s="305" t="s">
        <v>5205</v>
      </c>
      <c r="I5008" s="306" t="s">
        <v>22480</v>
      </c>
      <c r="J5008" s="201" t="str">
        <f t="shared" si="157"/>
        <v>9999</v>
      </c>
      <c r="K5008" s="270"/>
      <c r="L5008" s="270"/>
      <c r="M5008" s="271"/>
      <c r="N5008" s="270" t="e">
        <v>#N/A</v>
      </c>
      <c r="O5008" s="272" t="e">
        <v>#N/A</v>
      </c>
      <c r="P5008" s="272" t="e">
        <v>#N/A</v>
      </c>
      <c r="Q5008" s="272" t="e">
        <v>#N/A</v>
      </c>
    </row>
    <row r="5009" spans="1:17" s="208" customFormat="1" ht="12">
      <c r="A5009" s="268" t="str">
        <f t="shared" si="156"/>
        <v>0714909011427009026</v>
      </c>
      <c r="B5009" s="304" t="s">
        <v>19891</v>
      </c>
      <c r="C5009" s="269" t="s">
        <v>5206</v>
      </c>
      <c r="D5009" s="144" t="s">
        <v>3106</v>
      </c>
      <c r="E5009" s="269" t="s">
        <v>5207</v>
      </c>
      <c r="F5009" s="145" t="s">
        <v>3106</v>
      </c>
      <c r="G5009" s="269" t="s">
        <v>3106</v>
      </c>
      <c r="H5009" s="305" t="s">
        <v>5208</v>
      </c>
      <c r="I5009" s="306" t="s">
        <v>21373</v>
      </c>
      <c r="J5009" s="201" t="str">
        <f t="shared" si="157"/>
        <v>9999</v>
      </c>
      <c r="K5009" s="270"/>
      <c r="L5009" s="270"/>
      <c r="M5009" s="271"/>
      <c r="N5009" s="270" t="e">
        <v>#N/A</v>
      </c>
      <c r="O5009" s="272" t="e">
        <v>#N/A</v>
      </c>
      <c r="P5009" s="272" t="e">
        <v>#N/A</v>
      </c>
      <c r="Q5009" s="272" t="e">
        <v>#N/A</v>
      </c>
    </row>
    <row r="5010" spans="1:17" s="208" customFormat="1" ht="12">
      <c r="A5010" s="268" t="str">
        <f t="shared" si="156"/>
        <v>0714917011811951429</v>
      </c>
      <c r="B5010" s="304" t="s">
        <v>19891</v>
      </c>
      <c r="C5010" s="269" t="s">
        <v>5209</v>
      </c>
      <c r="D5010" s="144" t="s">
        <v>3106</v>
      </c>
      <c r="E5010" s="269" t="s">
        <v>5210</v>
      </c>
      <c r="F5010" s="145" t="s">
        <v>3106</v>
      </c>
      <c r="G5010" s="269" t="s">
        <v>3106</v>
      </c>
      <c r="H5010" s="305" t="s">
        <v>5211</v>
      </c>
      <c r="I5010" s="306" t="s">
        <v>22403</v>
      </c>
      <c r="J5010" s="201" t="str">
        <f t="shared" si="157"/>
        <v>9999</v>
      </c>
      <c r="K5010" s="270"/>
      <c r="L5010" s="270"/>
      <c r="M5010" s="271"/>
      <c r="N5010" s="270" t="e">
        <v>#N/A</v>
      </c>
      <c r="O5010" s="272" t="e">
        <v>#N/A</v>
      </c>
      <c r="P5010" s="272" t="e">
        <v>#N/A</v>
      </c>
      <c r="Q5010" s="272" t="e">
        <v>#N/A</v>
      </c>
    </row>
    <row r="5011" spans="1:17" s="208" customFormat="1" ht="12">
      <c r="A5011" s="268" t="str">
        <f t="shared" si="156"/>
        <v>0714925011013060367</v>
      </c>
      <c r="B5011" s="304" t="s">
        <v>19891</v>
      </c>
      <c r="C5011" s="269" t="s">
        <v>5212</v>
      </c>
      <c r="D5011" s="144" t="s">
        <v>3106</v>
      </c>
      <c r="E5011" s="269" t="s">
        <v>5213</v>
      </c>
      <c r="F5011" s="145" t="s">
        <v>3106</v>
      </c>
      <c r="G5011" s="269" t="s">
        <v>3106</v>
      </c>
      <c r="H5011" s="305" t="s">
        <v>5214</v>
      </c>
      <c r="I5011" s="306" t="s">
        <v>20255</v>
      </c>
      <c r="J5011" s="201" t="str">
        <f t="shared" si="157"/>
        <v>9999</v>
      </c>
      <c r="K5011" s="270"/>
      <c r="L5011" s="270"/>
      <c r="M5011" s="271"/>
      <c r="N5011" s="270" t="e">
        <v>#N/A</v>
      </c>
      <c r="O5011" s="272" t="e">
        <v>#N/A</v>
      </c>
      <c r="P5011" s="272" t="e">
        <v>#N/A</v>
      </c>
      <c r="Q5011" s="272" t="e">
        <v>#N/A</v>
      </c>
    </row>
    <row r="5012" spans="1:17" s="208" customFormat="1" ht="12">
      <c r="A5012" s="268" t="str">
        <f t="shared" si="156"/>
        <v>0714941011477653889</v>
      </c>
      <c r="B5012" s="304" t="s">
        <v>19891</v>
      </c>
      <c r="C5012" s="269" t="s">
        <v>5215</v>
      </c>
      <c r="D5012" s="144" t="s">
        <v>3106</v>
      </c>
      <c r="E5012" s="269" t="s">
        <v>5216</v>
      </c>
      <c r="F5012" s="145" t="s">
        <v>3106</v>
      </c>
      <c r="G5012" s="269" t="s">
        <v>3106</v>
      </c>
      <c r="H5012" s="305" t="s">
        <v>5217</v>
      </c>
      <c r="I5012" s="306" t="s">
        <v>21536</v>
      </c>
      <c r="J5012" s="201" t="str">
        <f t="shared" si="157"/>
        <v>9999</v>
      </c>
      <c r="K5012" s="270"/>
      <c r="L5012" s="270"/>
      <c r="M5012" s="271"/>
      <c r="N5012" s="270" t="e">
        <v>#N/A</v>
      </c>
      <c r="O5012" s="272" t="e">
        <v>#N/A</v>
      </c>
      <c r="P5012" s="272" t="e">
        <v>#N/A</v>
      </c>
      <c r="Q5012" s="272" t="e">
        <v>#N/A</v>
      </c>
    </row>
    <row r="5013" spans="1:17" s="208" customFormat="1" ht="12">
      <c r="A5013" s="268" t="str">
        <f t="shared" ref="A5013:A5076" si="158">E5013&amp;C5013</f>
        <v>0714982011871566521</v>
      </c>
      <c r="B5013" s="304" t="s">
        <v>19891</v>
      </c>
      <c r="C5013" s="269" t="s">
        <v>5218</v>
      </c>
      <c r="D5013" s="144" t="s">
        <v>3106</v>
      </c>
      <c r="E5013" s="269" t="s">
        <v>5219</v>
      </c>
      <c r="F5013" s="145" t="s">
        <v>3106</v>
      </c>
      <c r="G5013" s="269" t="s">
        <v>3106</v>
      </c>
      <c r="H5013" s="305" t="s">
        <v>5220</v>
      </c>
      <c r="I5013" s="306" t="s">
        <v>22546</v>
      </c>
      <c r="J5013" s="201" t="str">
        <f t="shared" si="157"/>
        <v>9999</v>
      </c>
      <c r="K5013" s="270"/>
      <c r="L5013" s="270"/>
      <c r="M5013" s="271"/>
      <c r="N5013" s="270" t="e">
        <v>#N/A</v>
      </c>
      <c r="O5013" s="272" t="e">
        <v>#N/A</v>
      </c>
      <c r="P5013" s="272" t="e">
        <v>#N/A</v>
      </c>
      <c r="Q5013" s="272" t="e">
        <v>#N/A</v>
      </c>
    </row>
    <row r="5014" spans="1:17" s="208" customFormat="1" ht="12">
      <c r="A5014" s="268" t="str">
        <f t="shared" si="158"/>
        <v>0714990011144209271</v>
      </c>
      <c r="B5014" s="304" t="s">
        <v>19891</v>
      </c>
      <c r="C5014" s="269" t="s">
        <v>5221</v>
      </c>
      <c r="D5014" s="144" t="s">
        <v>3106</v>
      </c>
      <c r="E5014" s="269" t="s">
        <v>5222</v>
      </c>
      <c r="F5014" s="145" t="s">
        <v>3106</v>
      </c>
      <c r="G5014" s="269" t="s">
        <v>3106</v>
      </c>
      <c r="H5014" s="305" t="s">
        <v>5223</v>
      </c>
      <c r="I5014" s="306" t="s">
        <v>20596</v>
      </c>
      <c r="J5014" s="201" t="str">
        <f t="shared" si="157"/>
        <v>9999</v>
      </c>
      <c r="K5014" s="270"/>
      <c r="L5014" s="270"/>
      <c r="M5014" s="271"/>
      <c r="N5014" s="270" t="e">
        <v>#N/A</v>
      </c>
      <c r="O5014" s="272" t="e">
        <v>#N/A</v>
      </c>
      <c r="P5014" s="272" t="e">
        <v>#N/A</v>
      </c>
      <c r="Q5014" s="272" t="e">
        <v>#N/A</v>
      </c>
    </row>
    <row r="5015" spans="1:17" s="208" customFormat="1" ht="12">
      <c r="A5015" s="268" t="str">
        <f t="shared" si="158"/>
        <v>0715005031154384899</v>
      </c>
      <c r="B5015" s="304" t="s">
        <v>19891</v>
      </c>
      <c r="C5015" s="269" t="s">
        <v>5224</v>
      </c>
      <c r="D5015" s="144" t="s">
        <v>3106</v>
      </c>
      <c r="E5015" s="269" t="s">
        <v>5225</v>
      </c>
      <c r="F5015" s="145" t="s">
        <v>3106</v>
      </c>
      <c r="G5015" s="269" t="s">
        <v>3106</v>
      </c>
      <c r="H5015" s="305" t="s">
        <v>1670</v>
      </c>
      <c r="I5015" s="306" t="s">
        <v>20651</v>
      </c>
      <c r="J5015" s="201" t="str">
        <f t="shared" si="157"/>
        <v>9999</v>
      </c>
      <c r="K5015" s="270"/>
      <c r="L5015" s="270"/>
      <c r="M5015" s="271"/>
      <c r="N5015" s="270" t="e">
        <v>#N/A</v>
      </c>
      <c r="O5015" s="272" t="e">
        <v>#N/A</v>
      </c>
      <c r="P5015" s="272" t="e">
        <v>#N/A</v>
      </c>
      <c r="Q5015" s="272" t="e">
        <v>#N/A</v>
      </c>
    </row>
    <row r="5016" spans="1:17" s="208" customFormat="1" ht="12">
      <c r="A5016" s="268" t="str">
        <f t="shared" si="158"/>
        <v>0715013011275588345</v>
      </c>
      <c r="B5016" s="304" t="s">
        <v>19891</v>
      </c>
      <c r="C5016" s="269" t="s">
        <v>5226</v>
      </c>
      <c r="D5016" s="144" t="s">
        <v>3106</v>
      </c>
      <c r="E5016" s="269" t="s">
        <v>5227</v>
      </c>
      <c r="F5016" s="145" t="s">
        <v>3106</v>
      </c>
      <c r="G5016" s="269" t="s">
        <v>3106</v>
      </c>
      <c r="H5016" s="305" t="s">
        <v>5228</v>
      </c>
      <c r="I5016" s="306" t="s">
        <v>20950</v>
      </c>
      <c r="J5016" s="201" t="str">
        <f t="shared" si="157"/>
        <v>9999</v>
      </c>
      <c r="K5016" s="270"/>
      <c r="L5016" s="270"/>
      <c r="M5016" s="271"/>
      <c r="N5016" s="270" t="e">
        <v>#N/A</v>
      </c>
      <c r="O5016" s="272" t="e">
        <v>#N/A</v>
      </c>
      <c r="P5016" s="272" t="e">
        <v>#N/A</v>
      </c>
      <c r="Q5016" s="272" t="e">
        <v>#N/A</v>
      </c>
    </row>
    <row r="5017" spans="1:17" s="208" customFormat="1" ht="12">
      <c r="A5017" s="268" t="str">
        <f t="shared" si="158"/>
        <v>0715047011487607784</v>
      </c>
      <c r="B5017" s="304" t="s">
        <v>19891</v>
      </c>
      <c r="C5017" s="269" t="s">
        <v>5229</v>
      </c>
      <c r="D5017" s="144" t="s">
        <v>3106</v>
      </c>
      <c r="E5017" s="269" t="s">
        <v>5230</v>
      </c>
      <c r="F5017" s="145" t="s">
        <v>3106</v>
      </c>
      <c r="G5017" s="269" t="s">
        <v>3106</v>
      </c>
      <c r="H5017" s="305" t="s">
        <v>5231</v>
      </c>
      <c r="I5017" s="306" t="s">
        <v>21547</v>
      </c>
      <c r="J5017" s="201" t="str">
        <f t="shared" si="157"/>
        <v>9999</v>
      </c>
      <c r="K5017" s="270"/>
      <c r="L5017" s="270"/>
      <c r="M5017" s="271"/>
      <c r="N5017" s="270" t="e">
        <v>#N/A</v>
      </c>
      <c r="O5017" s="272" t="e">
        <v>#N/A</v>
      </c>
      <c r="P5017" s="272" t="e">
        <v>#N/A</v>
      </c>
      <c r="Q5017" s="272" t="e">
        <v>#N/A</v>
      </c>
    </row>
    <row r="5018" spans="1:17" s="208" customFormat="1" ht="12">
      <c r="A5018" s="268" t="str">
        <f t="shared" si="158"/>
        <v>0715054011194758284</v>
      </c>
      <c r="B5018" s="304" t="s">
        <v>19891</v>
      </c>
      <c r="C5018" s="269" t="s">
        <v>5232</v>
      </c>
      <c r="D5018" s="144" t="s">
        <v>3106</v>
      </c>
      <c r="E5018" s="269" t="s">
        <v>5233</v>
      </c>
      <c r="F5018" s="145" t="s">
        <v>3106</v>
      </c>
      <c r="G5018" s="269" t="s">
        <v>3106</v>
      </c>
      <c r="H5018" s="305" t="s">
        <v>5234</v>
      </c>
      <c r="I5018" s="306" t="s">
        <v>20750</v>
      </c>
      <c r="J5018" s="201" t="str">
        <f t="shared" si="157"/>
        <v>9999</v>
      </c>
      <c r="K5018" s="270"/>
      <c r="L5018" s="270"/>
      <c r="M5018" s="271"/>
      <c r="N5018" s="270" t="e">
        <v>#N/A</v>
      </c>
      <c r="O5018" s="272" t="e">
        <v>#N/A</v>
      </c>
      <c r="P5018" s="272" t="e">
        <v>#N/A</v>
      </c>
      <c r="Q5018" s="272" t="e">
        <v>#N/A</v>
      </c>
    </row>
    <row r="5019" spans="1:17" s="208" customFormat="1" ht="12">
      <c r="A5019" s="268" t="str">
        <f t="shared" si="158"/>
        <v>0715062011528169125</v>
      </c>
      <c r="B5019" s="304" t="s">
        <v>19891</v>
      </c>
      <c r="C5019" s="269" t="s">
        <v>5235</v>
      </c>
      <c r="D5019" s="144" t="s">
        <v>3106</v>
      </c>
      <c r="E5019" s="269" t="s">
        <v>5236</v>
      </c>
      <c r="F5019" s="145" t="s">
        <v>3106</v>
      </c>
      <c r="G5019" s="269" t="s">
        <v>3106</v>
      </c>
      <c r="H5019" s="305" t="s">
        <v>5193</v>
      </c>
      <c r="I5019" s="306" t="s">
        <v>21681</v>
      </c>
      <c r="J5019" s="201" t="str">
        <f t="shared" si="157"/>
        <v>9999</v>
      </c>
      <c r="K5019" s="270"/>
      <c r="L5019" s="270"/>
      <c r="M5019" s="271"/>
      <c r="N5019" s="270" t="e">
        <v>#N/A</v>
      </c>
      <c r="O5019" s="272" t="e">
        <v>#N/A</v>
      </c>
      <c r="P5019" s="272" t="e">
        <v>#N/A</v>
      </c>
      <c r="Q5019" s="272" t="e">
        <v>#N/A</v>
      </c>
    </row>
    <row r="5020" spans="1:17" s="208" customFormat="1" ht="12">
      <c r="A5020" s="268" t="str">
        <f t="shared" si="158"/>
        <v>0715120021316902414</v>
      </c>
      <c r="B5020" s="304" t="s">
        <v>19891</v>
      </c>
      <c r="C5020" s="269" t="s">
        <v>5237</v>
      </c>
      <c r="D5020" s="144" t="s">
        <v>3106</v>
      </c>
      <c r="E5020" s="269" t="s">
        <v>5238</v>
      </c>
      <c r="F5020" s="145" t="s">
        <v>3106</v>
      </c>
      <c r="G5020" s="269" t="s">
        <v>3106</v>
      </c>
      <c r="H5020" s="305" t="s">
        <v>5239</v>
      </c>
      <c r="I5020" s="306" t="s">
        <v>21058</v>
      </c>
      <c r="J5020" s="201" t="str">
        <f t="shared" si="157"/>
        <v>9999</v>
      </c>
      <c r="K5020" s="270" t="s">
        <v>4043</v>
      </c>
      <c r="L5020" s="270"/>
      <c r="M5020" s="271"/>
      <c r="N5020" s="270" t="e">
        <v>#N/A</v>
      </c>
      <c r="O5020" s="272" t="e">
        <v>#N/A</v>
      </c>
      <c r="P5020" s="272" t="e">
        <v>#N/A</v>
      </c>
      <c r="Q5020" s="272" t="e">
        <v>#N/A</v>
      </c>
    </row>
    <row r="5021" spans="1:17" s="208" customFormat="1" ht="12">
      <c r="A5021" s="268" t="str">
        <f t="shared" si="158"/>
        <v>0715187021790773158</v>
      </c>
      <c r="B5021" s="304" t="s">
        <v>19891</v>
      </c>
      <c r="C5021" s="269" t="s">
        <v>5240</v>
      </c>
      <c r="D5021" s="144" t="s">
        <v>3106</v>
      </c>
      <c r="E5021" s="269" t="s">
        <v>5241</v>
      </c>
      <c r="F5021" s="145" t="s">
        <v>3106</v>
      </c>
      <c r="G5021" s="269" t="s">
        <v>3106</v>
      </c>
      <c r="H5021" s="305" t="s">
        <v>5242</v>
      </c>
      <c r="I5021" s="306" t="s">
        <v>22334</v>
      </c>
      <c r="J5021" s="201" t="str">
        <f t="shared" si="157"/>
        <v>9999</v>
      </c>
      <c r="K5021" s="270" t="s">
        <v>4117</v>
      </c>
      <c r="L5021" s="270"/>
      <c r="M5021" s="271"/>
      <c r="N5021" s="270" t="e">
        <v>#N/A</v>
      </c>
      <c r="O5021" s="272" t="e">
        <v>#N/A</v>
      </c>
      <c r="P5021" s="272" t="e">
        <v>#N/A</v>
      </c>
      <c r="Q5021" s="272" t="e">
        <v>#N/A</v>
      </c>
    </row>
    <row r="5022" spans="1:17" s="208" customFormat="1" ht="12">
      <c r="A5022" s="268" t="str">
        <f t="shared" si="158"/>
        <v>0715203011902868391</v>
      </c>
      <c r="B5022" s="304" t="s">
        <v>19891</v>
      </c>
      <c r="C5022" s="269" t="s">
        <v>5243</v>
      </c>
      <c r="D5022" s="144" t="s">
        <v>3106</v>
      </c>
      <c r="E5022" s="269" t="s">
        <v>5244</v>
      </c>
      <c r="F5022" s="145" t="s">
        <v>3106</v>
      </c>
      <c r="G5022" s="269" t="s">
        <v>3106</v>
      </c>
      <c r="H5022" s="305" t="s">
        <v>5245</v>
      </c>
      <c r="I5022" s="306" t="s">
        <v>22624</v>
      </c>
      <c r="J5022" s="201" t="str">
        <f t="shared" si="157"/>
        <v>9999</v>
      </c>
      <c r="K5022" s="270"/>
      <c r="L5022" s="270"/>
      <c r="M5022" s="271"/>
      <c r="N5022" s="270" t="e">
        <v>#N/A</v>
      </c>
      <c r="O5022" s="272" t="e">
        <v>#N/A</v>
      </c>
      <c r="P5022" s="272" t="e">
        <v>#N/A</v>
      </c>
      <c r="Q5022" s="272" t="e">
        <v>#N/A</v>
      </c>
    </row>
    <row r="5023" spans="1:17" s="208" customFormat="1" ht="12">
      <c r="A5023" s="268" t="str">
        <f t="shared" si="158"/>
        <v>0715419011942298153</v>
      </c>
      <c r="B5023" s="304" t="s">
        <v>19891</v>
      </c>
      <c r="C5023" s="269" t="s">
        <v>5246</v>
      </c>
      <c r="D5023" s="144" t="s">
        <v>3106</v>
      </c>
      <c r="E5023" s="269" t="s">
        <v>5247</v>
      </c>
      <c r="F5023" s="145" t="s">
        <v>3106</v>
      </c>
      <c r="G5023" s="269" t="s">
        <v>3106</v>
      </c>
      <c r="H5023" s="305" t="s">
        <v>5248</v>
      </c>
      <c r="I5023" s="306" t="s">
        <v>22732</v>
      </c>
      <c r="J5023" s="201" t="str">
        <f t="shared" si="157"/>
        <v>9999</v>
      </c>
      <c r="K5023" s="270"/>
      <c r="L5023" s="270"/>
      <c r="M5023" s="271"/>
      <c r="N5023" s="270" t="e">
        <v>#N/A</v>
      </c>
      <c r="O5023" s="272" t="e">
        <v>#N/A</v>
      </c>
      <c r="P5023" s="272" t="e">
        <v>#N/A</v>
      </c>
      <c r="Q5023" s="272" t="e">
        <v>#N/A</v>
      </c>
    </row>
    <row r="5024" spans="1:17" s="208" customFormat="1" ht="12">
      <c r="A5024" s="268" t="str">
        <f t="shared" si="158"/>
        <v>0715492011447311105</v>
      </c>
      <c r="B5024" s="304" t="s">
        <v>19891</v>
      </c>
      <c r="C5024" s="269" t="s">
        <v>5249</v>
      </c>
      <c r="D5024" s="144" t="s">
        <v>3106</v>
      </c>
      <c r="E5024" s="269" t="s">
        <v>5250</v>
      </c>
      <c r="F5024" s="145" t="s">
        <v>3106</v>
      </c>
      <c r="G5024" s="269" t="s">
        <v>3106</v>
      </c>
      <c r="H5024" s="305" t="s">
        <v>5251</v>
      </c>
      <c r="I5024" s="306" t="s">
        <v>21444</v>
      </c>
      <c r="J5024" s="201" t="str">
        <f t="shared" si="157"/>
        <v>9999</v>
      </c>
      <c r="K5024" s="270"/>
      <c r="L5024" s="270"/>
      <c r="M5024" s="271"/>
      <c r="N5024" s="270" t="e">
        <v>#N/A</v>
      </c>
      <c r="O5024" s="272" t="e">
        <v>#N/A</v>
      </c>
      <c r="P5024" s="272" t="e">
        <v>#N/A</v>
      </c>
      <c r="Q5024" s="272" t="e">
        <v>#N/A</v>
      </c>
    </row>
    <row r="5025" spans="1:17" s="208" customFormat="1" ht="12">
      <c r="A5025" s="268" t="str">
        <f t="shared" si="158"/>
        <v>0715559011366419517</v>
      </c>
      <c r="B5025" s="304" t="s">
        <v>19891</v>
      </c>
      <c r="C5025" s="269" t="s">
        <v>5252</v>
      </c>
      <c r="D5025" s="144" t="s">
        <v>3106</v>
      </c>
      <c r="E5025" s="269" t="s">
        <v>5253</v>
      </c>
      <c r="F5025" s="145" t="s">
        <v>3106</v>
      </c>
      <c r="G5025" s="269" t="s">
        <v>3106</v>
      </c>
      <c r="H5025" s="305" t="s">
        <v>5254</v>
      </c>
      <c r="I5025" s="306" t="s">
        <v>21184</v>
      </c>
      <c r="J5025" s="201" t="str">
        <f t="shared" si="157"/>
        <v>9999</v>
      </c>
      <c r="K5025" s="270"/>
      <c r="L5025" s="270"/>
      <c r="M5025" s="271"/>
      <c r="N5025" s="270" t="e">
        <v>#N/A</v>
      </c>
      <c r="O5025" s="272" t="e">
        <v>#N/A</v>
      </c>
      <c r="P5025" s="272" t="e">
        <v>#N/A</v>
      </c>
      <c r="Q5025" s="272" t="e">
        <v>#N/A</v>
      </c>
    </row>
    <row r="5026" spans="1:17" s="208" customFormat="1" ht="12">
      <c r="A5026" s="268" t="str">
        <f t="shared" si="158"/>
        <v>0715559021366419517</v>
      </c>
      <c r="B5026" s="304" t="s">
        <v>19891</v>
      </c>
      <c r="C5026" s="269" t="s">
        <v>5252</v>
      </c>
      <c r="D5026" s="144" t="s">
        <v>3106</v>
      </c>
      <c r="E5026" s="269" t="s">
        <v>5255</v>
      </c>
      <c r="F5026" s="145" t="s">
        <v>3106</v>
      </c>
      <c r="G5026" s="269" t="s">
        <v>3106</v>
      </c>
      <c r="H5026" s="305" t="s">
        <v>5256</v>
      </c>
      <c r="I5026" s="307" t="s">
        <v>5256</v>
      </c>
      <c r="J5026" s="201" t="str">
        <f t="shared" si="157"/>
        <v>9999</v>
      </c>
      <c r="K5026" s="270"/>
      <c r="L5026" s="270"/>
      <c r="M5026" s="271"/>
      <c r="N5026" s="270" t="e">
        <v>#N/A</v>
      </c>
      <c r="O5026" s="272" t="e">
        <v>#N/A</v>
      </c>
      <c r="P5026" s="272" t="e">
        <v>#N/A</v>
      </c>
      <c r="Q5026" s="272" t="e">
        <v>#N/A</v>
      </c>
    </row>
    <row r="5027" spans="1:17" s="208" customFormat="1" ht="12">
      <c r="A5027" s="268" t="str">
        <f t="shared" si="158"/>
        <v>0715575011104906569</v>
      </c>
      <c r="B5027" s="304" t="s">
        <v>19891</v>
      </c>
      <c r="C5027" s="269" t="s">
        <v>5257</v>
      </c>
      <c r="D5027" s="144" t="s">
        <v>3106</v>
      </c>
      <c r="E5027" s="269" t="s">
        <v>5258</v>
      </c>
      <c r="F5027" s="145" t="s">
        <v>3106</v>
      </c>
      <c r="G5027" s="269" t="s">
        <v>3106</v>
      </c>
      <c r="H5027" s="305" t="s">
        <v>1670</v>
      </c>
      <c r="I5027" s="306" t="s">
        <v>20500</v>
      </c>
      <c r="J5027" s="201" t="str">
        <f t="shared" si="157"/>
        <v>9999</v>
      </c>
      <c r="K5027" s="270"/>
      <c r="L5027" s="270"/>
      <c r="M5027" s="271"/>
      <c r="N5027" s="270" t="e">
        <v>#N/A</v>
      </c>
      <c r="O5027" s="272" t="e">
        <v>#N/A</v>
      </c>
      <c r="P5027" s="272" t="e">
        <v>#N/A</v>
      </c>
      <c r="Q5027" s="272" t="e">
        <v>#N/A</v>
      </c>
    </row>
    <row r="5028" spans="1:17" s="208" customFormat="1" ht="12">
      <c r="A5028" s="268" t="str">
        <f t="shared" si="158"/>
        <v>0715658011205845567</v>
      </c>
      <c r="B5028" s="304" t="s">
        <v>19891</v>
      </c>
      <c r="C5028" s="269" t="s">
        <v>5259</v>
      </c>
      <c r="D5028" s="144" t="s">
        <v>3106</v>
      </c>
      <c r="E5028" s="269" t="s">
        <v>5260</v>
      </c>
      <c r="F5028" s="145" t="s">
        <v>3106</v>
      </c>
      <c r="G5028" s="269" t="s">
        <v>3106</v>
      </c>
      <c r="H5028" s="305" t="s">
        <v>5261</v>
      </c>
      <c r="I5028" s="306" t="s">
        <v>20776</v>
      </c>
      <c r="J5028" s="201" t="str">
        <f t="shared" si="157"/>
        <v>9999</v>
      </c>
      <c r="K5028" s="270"/>
      <c r="L5028" s="270"/>
      <c r="M5028" s="271"/>
      <c r="N5028" s="270" t="e">
        <v>#N/A</v>
      </c>
      <c r="O5028" s="272" t="e">
        <v>#N/A</v>
      </c>
      <c r="P5028" s="272" t="e">
        <v>#N/A</v>
      </c>
      <c r="Q5028" s="272" t="e">
        <v>#N/A</v>
      </c>
    </row>
    <row r="5029" spans="1:17" s="208" customFormat="1" ht="12">
      <c r="A5029" s="268" t="str">
        <f t="shared" si="158"/>
        <v>0715716011124073366</v>
      </c>
      <c r="B5029" s="304" t="s">
        <v>19891</v>
      </c>
      <c r="C5029" s="269" t="s">
        <v>5262</v>
      </c>
      <c r="D5029" s="144" t="s">
        <v>3106</v>
      </c>
      <c r="E5029" s="269" t="s">
        <v>5263</v>
      </c>
      <c r="F5029" s="145" t="s">
        <v>3106</v>
      </c>
      <c r="G5029" s="269" t="s">
        <v>3106</v>
      </c>
      <c r="H5029" s="305" t="s">
        <v>5264</v>
      </c>
      <c r="I5029" s="306" t="s">
        <v>20538</v>
      </c>
      <c r="J5029" s="201" t="str">
        <f t="shared" si="157"/>
        <v>9999</v>
      </c>
      <c r="K5029" s="270"/>
      <c r="L5029" s="270"/>
      <c r="M5029" s="271"/>
      <c r="N5029" s="270" t="e">
        <v>#N/A</v>
      </c>
      <c r="O5029" s="272" t="e">
        <v>#N/A</v>
      </c>
      <c r="P5029" s="272" t="e">
        <v>#N/A</v>
      </c>
      <c r="Q5029" s="272" t="e">
        <v>#N/A</v>
      </c>
    </row>
    <row r="5030" spans="1:17" s="208" customFormat="1" ht="12">
      <c r="A5030" s="268" t="str">
        <f t="shared" si="158"/>
        <v>0715732011285688267</v>
      </c>
      <c r="B5030" s="304" t="s">
        <v>19891</v>
      </c>
      <c r="C5030" s="269" t="s">
        <v>5265</v>
      </c>
      <c r="D5030" s="144" t="s">
        <v>3106</v>
      </c>
      <c r="E5030" s="269" t="s">
        <v>5266</v>
      </c>
      <c r="F5030" s="145" t="s">
        <v>3106</v>
      </c>
      <c r="G5030" s="269" t="s">
        <v>3106</v>
      </c>
      <c r="H5030" s="305" t="s">
        <v>5267</v>
      </c>
      <c r="I5030" s="306" t="s">
        <v>20979</v>
      </c>
      <c r="J5030" s="201" t="str">
        <f t="shared" si="157"/>
        <v>9999</v>
      </c>
      <c r="K5030" s="270"/>
      <c r="L5030" s="270"/>
      <c r="M5030" s="271"/>
      <c r="N5030" s="270" t="e">
        <v>#N/A</v>
      </c>
      <c r="O5030" s="272" t="e">
        <v>#N/A</v>
      </c>
      <c r="P5030" s="272" t="e">
        <v>#N/A</v>
      </c>
      <c r="Q5030" s="272" t="e">
        <v>#N/A</v>
      </c>
    </row>
    <row r="5031" spans="1:17" s="208" customFormat="1" ht="12">
      <c r="A5031" s="268" t="str">
        <f t="shared" si="158"/>
        <v>0715757011801861190</v>
      </c>
      <c r="B5031" s="304" t="s">
        <v>19891</v>
      </c>
      <c r="C5031" s="269" t="s">
        <v>5268</v>
      </c>
      <c r="D5031" s="144" t="s">
        <v>3106</v>
      </c>
      <c r="E5031" s="269" t="s">
        <v>5269</v>
      </c>
      <c r="F5031" s="145" t="s">
        <v>3106</v>
      </c>
      <c r="G5031" s="269" t="s">
        <v>3106</v>
      </c>
      <c r="H5031" s="305" t="s">
        <v>5270</v>
      </c>
      <c r="I5031" s="306" t="s">
        <v>22367</v>
      </c>
      <c r="J5031" s="201" t="str">
        <f t="shared" si="157"/>
        <v>9999</v>
      </c>
      <c r="K5031" s="270"/>
      <c r="L5031" s="270"/>
      <c r="M5031" s="271"/>
      <c r="N5031" s="270" t="e">
        <v>#N/A</v>
      </c>
      <c r="O5031" s="272" t="e">
        <v>#N/A</v>
      </c>
      <c r="P5031" s="272" t="e">
        <v>#N/A</v>
      </c>
      <c r="Q5031" s="272" t="e">
        <v>#N/A</v>
      </c>
    </row>
    <row r="5032" spans="1:17" s="208" customFormat="1" ht="12">
      <c r="A5032" s="268" t="str">
        <f t="shared" si="158"/>
        <v>0715831021801830583</v>
      </c>
      <c r="B5032" s="304" t="s">
        <v>19891</v>
      </c>
      <c r="C5032" s="269" t="s">
        <v>5271</v>
      </c>
      <c r="D5032" s="144" t="s">
        <v>3106</v>
      </c>
      <c r="E5032" s="269" t="s">
        <v>5272</v>
      </c>
      <c r="F5032" s="145" t="s">
        <v>3106</v>
      </c>
      <c r="G5032" s="269" t="s">
        <v>3106</v>
      </c>
      <c r="H5032" s="305" t="s">
        <v>4554</v>
      </c>
      <c r="I5032" s="306" t="s">
        <v>22357</v>
      </c>
      <c r="J5032" s="201" t="str">
        <f t="shared" si="157"/>
        <v>9999</v>
      </c>
      <c r="K5032" s="270"/>
      <c r="L5032" s="270"/>
      <c r="M5032" s="271"/>
      <c r="N5032" s="270" t="e">
        <v>#N/A</v>
      </c>
      <c r="O5032" s="272" t="e">
        <v>#N/A</v>
      </c>
      <c r="P5032" s="272" t="e">
        <v>#N/A</v>
      </c>
      <c r="Q5032" s="272" t="e">
        <v>#N/A</v>
      </c>
    </row>
    <row r="5033" spans="1:17" s="208" customFormat="1" ht="12">
      <c r="A5033" s="268" t="str">
        <f t="shared" si="158"/>
        <v>0715849011043215379</v>
      </c>
      <c r="B5033" s="304" t="s">
        <v>19891</v>
      </c>
      <c r="C5033" s="269" t="s">
        <v>5273</v>
      </c>
      <c r="D5033" s="144" t="s">
        <v>3106</v>
      </c>
      <c r="E5033" s="269" t="s">
        <v>5274</v>
      </c>
      <c r="F5033" s="145" t="s">
        <v>3106</v>
      </c>
      <c r="G5033" s="269" t="s">
        <v>3106</v>
      </c>
      <c r="H5033" s="305" t="s">
        <v>5275</v>
      </c>
      <c r="I5033" s="306" t="s">
        <v>20320</v>
      </c>
      <c r="J5033" s="201" t="str">
        <f t="shared" si="157"/>
        <v>9999</v>
      </c>
      <c r="K5033" s="270"/>
      <c r="L5033" s="270"/>
      <c r="M5033" s="271"/>
      <c r="N5033" s="270" t="e">
        <v>#N/A</v>
      </c>
      <c r="O5033" s="272" t="e">
        <v>#N/A</v>
      </c>
      <c r="P5033" s="272" t="e">
        <v>#N/A</v>
      </c>
      <c r="Q5033" s="272" t="e">
        <v>#N/A</v>
      </c>
    </row>
    <row r="5034" spans="1:17" s="208" customFormat="1" ht="12">
      <c r="A5034" s="268" t="str">
        <f t="shared" si="158"/>
        <v>0715948011093892275</v>
      </c>
      <c r="B5034" s="304" t="s">
        <v>19891</v>
      </c>
      <c r="C5034" s="269" t="s">
        <v>5276</v>
      </c>
      <c r="D5034" s="144" t="s">
        <v>3106</v>
      </c>
      <c r="E5034" s="269" t="s">
        <v>5277</v>
      </c>
      <c r="F5034" s="145" t="s">
        <v>3106</v>
      </c>
      <c r="G5034" s="269" t="s">
        <v>3106</v>
      </c>
      <c r="H5034" s="305" t="s">
        <v>5278</v>
      </c>
      <c r="I5034" s="306" t="s">
        <v>20479</v>
      </c>
      <c r="J5034" s="201" t="str">
        <f t="shared" si="157"/>
        <v>9999</v>
      </c>
      <c r="K5034" s="270"/>
      <c r="L5034" s="270"/>
      <c r="M5034" s="271"/>
      <c r="N5034" s="270" t="e">
        <v>#N/A</v>
      </c>
      <c r="O5034" s="272" t="e">
        <v>#N/A</v>
      </c>
      <c r="P5034" s="272" t="e">
        <v>#N/A</v>
      </c>
      <c r="Q5034" s="272" t="e">
        <v>#N/A</v>
      </c>
    </row>
    <row r="5035" spans="1:17" s="208" customFormat="1" ht="12">
      <c r="A5035" s="268" t="str">
        <f t="shared" si="158"/>
        <v>0715963011396728630</v>
      </c>
      <c r="B5035" s="304" t="s">
        <v>19891</v>
      </c>
      <c r="C5035" s="269" t="s">
        <v>5279</v>
      </c>
      <c r="D5035" s="144" t="s">
        <v>3106</v>
      </c>
      <c r="E5035" s="269" t="s">
        <v>5280</v>
      </c>
      <c r="F5035" s="145" t="s">
        <v>3106</v>
      </c>
      <c r="G5035" s="269" t="s">
        <v>3106</v>
      </c>
      <c r="H5035" s="305" t="s">
        <v>5281</v>
      </c>
      <c r="I5035" s="306" t="s">
        <v>21283</v>
      </c>
      <c r="J5035" s="201" t="str">
        <f t="shared" si="157"/>
        <v>9999</v>
      </c>
      <c r="K5035" s="270"/>
      <c r="L5035" s="270"/>
      <c r="M5035" s="271"/>
      <c r="N5035" s="270" t="e">
        <v>#N/A</v>
      </c>
      <c r="O5035" s="272" t="e">
        <v>#N/A</v>
      </c>
      <c r="P5035" s="272" t="e">
        <v>#N/A</v>
      </c>
      <c r="Q5035" s="272" t="e">
        <v>#N/A</v>
      </c>
    </row>
    <row r="5036" spans="1:17" s="208" customFormat="1" ht="12">
      <c r="A5036" s="268" t="str">
        <f t="shared" si="158"/>
        <v>0715989011407813660</v>
      </c>
      <c r="B5036" s="304" t="s">
        <v>19891</v>
      </c>
      <c r="C5036" s="269" t="s">
        <v>5282</v>
      </c>
      <c r="D5036" s="144" t="s">
        <v>3106</v>
      </c>
      <c r="E5036" s="269" t="s">
        <v>5283</v>
      </c>
      <c r="F5036" s="145" t="s">
        <v>3106</v>
      </c>
      <c r="G5036" s="269" t="s">
        <v>3106</v>
      </c>
      <c r="H5036" s="305" t="s">
        <v>5284</v>
      </c>
      <c r="I5036" s="306" t="s">
        <v>21320</v>
      </c>
      <c r="J5036" s="201" t="str">
        <f t="shared" si="157"/>
        <v>9999</v>
      </c>
      <c r="K5036" s="270"/>
      <c r="L5036" s="270"/>
      <c r="M5036" s="271"/>
      <c r="N5036" s="270" t="e">
        <v>#N/A</v>
      </c>
      <c r="O5036" s="272" t="e">
        <v>#N/A</v>
      </c>
      <c r="P5036" s="272" t="e">
        <v>#N/A</v>
      </c>
      <c r="Q5036" s="272" t="e">
        <v>#N/A</v>
      </c>
    </row>
    <row r="5037" spans="1:17" s="208" customFormat="1" ht="12">
      <c r="A5037" s="268" t="str">
        <f t="shared" si="158"/>
        <v>0716011011558410217</v>
      </c>
      <c r="B5037" s="304" t="s">
        <v>19891</v>
      </c>
      <c r="C5037" s="269" t="s">
        <v>5285</v>
      </c>
      <c r="D5037" s="144" t="s">
        <v>3106</v>
      </c>
      <c r="E5037" s="269" t="s">
        <v>5286</v>
      </c>
      <c r="F5037" s="145" t="s">
        <v>3106</v>
      </c>
      <c r="G5037" s="269" t="s">
        <v>3106</v>
      </c>
      <c r="H5037" s="305" t="s">
        <v>5287</v>
      </c>
      <c r="I5037" s="306" t="s">
        <v>21752</v>
      </c>
      <c r="J5037" s="201" t="str">
        <f t="shared" si="157"/>
        <v>9999</v>
      </c>
      <c r="K5037" s="270"/>
      <c r="L5037" s="270"/>
      <c r="M5037" s="271"/>
      <c r="N5037" s="270" t="e">
        <v>#N/A</v>
      </c>
      <c r="O5037" s="272" t="e">
        <v>#N/A</v>
      </c>
      <c r="P5037" s="272" t="e">
        <v>#N/A</v>
      </c>
      <c r="Q5037" s="272" t="e">
        <v>#N/A</v>
      </c>
    </row>
    <row r="5038" spans="1:17" s="208" customFormat="1" ht="12">
      <c r="A5038" s="268" t="str">
        <f t="shared" si="158"/>
        <v>0716052011447239785</v>
      </c>
      <c r="B5038" s="304" t="s">
        <v>19891</v>
      </c>
      <c r="C5038" s="269" t="s">
        <v>5288</v>
      </c>
      <c r="D5038" s="144" t="s">
        <v>3106</v>
      </c>
      <c r="E5038" s="269" t="s">
        <v>5289</v>
      </c>
      <c r="F5038" s="145" t="s">
        <v>3106</v>
      </c>
      <c r="G5038" s="269" t="s">
        <v>3106</v>
      </c>
      <c r="H5038" s="305" t="s">
        <v>5290</v>
      </c>
      <c r="I5038" s="306" t="s">
        <v>21439</v>
      </c>
      <c r="J5038" s="201" t="str">
        <f t="shared" si="157"/>
        <v>9999</v>
      </c>
      <c r="K5038" s="270"/>
      <c r="L5038" s="270"/>
      <c r="M5038" s="271"/>
      <c r="N5038" s="270" t="e">
        <v>#N/A</v>
      </c>
      <c r="O5038" s="272" t="e">
        <v>#N/A</v>
      </c>
      <c r="P5038" s="272" t="e">
        <v>#N/A</v>
      </c>
      <c r="Q5038" s="272" t="e">
        <v>#N/A</v>
      </c>
    </row>
    <row r="5039" spans="1:17" s="208" customFormat="1" ht="12">
      <c r="A5039" s="268" t="str">
        <f t="shared" si="158"/>
        <v>0716128011235120676</v>
      </c>
      <c r="B5039" s="304" t="s">
        <v>19891</v>
      </c>
      <c r="C5039" s="269" t="s">
        <v>5291</v>
      </c>
      <c r="D5039" s="144" t="s">
        <v>3106</v>
      </c>
      <c r="E5039" s="269" t="s">
        <v>5292</v>
      </c>
      <c r="F5039" s="145" t="s">
        <v>3106</v>
      </c>
      <c r="G5039" s="269" t="s">
        <v>3106</v>
      </c>
      <c r="H5039" s="305" t="s">
        <v>5293</v>
      </c>
      <c r="I5039" s="306" t="s">
        <v>20844</v>
      </c>
      <c r="J5039" s="201" t="str">
        <f t="shared" si="157"/>
        <v>9999</v>
      </c>
      <c r="K5039" s="270"/>
      <c r="L5039" s="270"/>
      <c r="M5039" s="271"/>
      <c r="N5039" s="270" t="e">
        <v>#N/A</v>
      </c>
      <c r="O5039" s="272" t="e">
        <v>#N/A</v>
      </c>
      <c r="P5039" s="272" t="e">
        <v>#N/A</v>
      </c>
      <c r="Q5039" s="272" t="e">
        <v>#N/A</v>
      </c>
    </row>
    <row r="5040" spans="1:17" s="208" customFormat="1" ht="12">
      <c r="A5040" s="268" t="str">
        <f t="shared" si="158"/>
        <v>0716144011376623538</v>
      </c>
      <c r="B5040" s="304" t="s">
        <v>19891</v>
      </c>
      <c r="C5040" s="269" t="s">
        <v>5294</v>
      </c>
      <c r="D5040" s="144" t="s">
        <v>3106</v>
      </c>
      <c r="E5040" s="269" t="s">
        <v>5295</v>
      </c>
      <c r="F5040" s="145" t="s">
        <v>3106</v>
      </c>
      <c r="G5040" s="269" t="s">
        <v>3106</v>
      </c>
      <c r="H5040" s="305" t="s">
        <v>5296</v>
      </c>
      <c r="I5040" s="306" t="s">
        <v>21229</v>
      </c>
      <c r="J5040" s="201" t="str">
        <f t="shared" si="157"/>
        <v>9999</v>
      </c>
      <c r="K5040" s="270"/>
      <c r="L5040" s="270"/>
      <c r="M5040" s="271"/>
      <c r="N5040" s="270" t="e">
        <v>#N/A</v>
      </c>
      <c r="O5040" s="272" t="e">
        <v>#N/A</v>
      </c>
      <c r="P5040" s="272" t="e">
        <v>#N/A</v>
      </c>
      <c r="Q5040" s="272" t="e">
        <v>#N/A</v>
      </c>
    </row>
    <row r="5041" spans="1:17" s="208" customFormat="1" ht="12">
      <c r="A5041" s="268" t="str">
        <f t="shared" si="158"/>
        <v>0716177011912914821</v>
      </c>
      <c r="B5041" s="304" t="s">
        <v>19891</v>
      </c>
      <c r="C5041" s="269" t="s">
        <v>5297</v>
      </c>
      <c r="D5041" s="144" t="s">
        <v>3106</v>
      </c>
      <c r="E5041" s="269" t="s">
        <v>5298</v>
      </c>
      <c r="F5041" s="145" t="s">
        <v>3106</v>
      </c>
      <c r="G5041" s="269" t="s">
        <v>3106</v>
      </c>
      <c r="H5041" s="305" t="s">
        <v>5299</v>
      </c>
      <c r="I5041" s="306" t="s">
        <v>22654</v>
      </c>
      <c r="J5041" s="201" t="str">
        <f t="shared" si="157"/>
        <v>9999</v>
      </c>
      <c r="K5041" s="270"/>
      <c r="L5041" s="270"/>
      <c r="M5041" s="271"/>
      <c r="N5041" s="270" t="e">
        <v>#N/A</v>
      </c>
      <c r="O5041" s="272" t="e">
        <v>#N/A</v>
      </c>
      <c r="P5041" s="272" t="e">
        <v>#N/A</v>
      </c>
      <c r="Q5041" s="272" t="e">
        <v>#N/A</v>
      </c>
    </row>
    <row r="5042" spans="1:17" s="208" customFormat="1" ht="12">
      <c r="A5042" s="268" t="str">
        <f t="shared" si="158"/>
        <v>0716201011316938301</v>
      </c>
      <c r="B5042" s="304" t="s">
        <v>19891</v>
      </c>
      <c r="C5042" s="269" t="s">
        <v>5300</v>
      </c>
      <c r="D5042" s="144" t="s">
        <v>3106</v>
      </c>
      <c r="E5042" s="269" t="s">
        <v>5301</v>
      </c>
      <c r="F5042" s="145" t="s">
        <v>3106</v>
      </c>
      <c r="G5042" s="269" t="s">
        <v>3106</v>
      </c>
      <c r="H5042" s="305" t="s">
        <v>5302</v>
      </c>
      <c r="I5042" s="306" t="s">
        <v>21064</v>
      </c>
      <c r="J5042" s="201" t="str">
        <f t="shared" si="157"/>
        <v>9999</v>
      </c>
      <c r="K5042" s="270"/>
      <c r="L5042" s="270"/>
      <c r="M5042" s="271"/>
      <c r="N5042" s="270" t="e">
        <v>#N/A</v>
      </c>
      <c r="O5042" s="272" t="e">
        <v>#N/A</v>
      </c>
      <c r="P5042" s="272" t="e">
        <v>#N/A</v>
      </c>
      <c r="Q5042" s="272" t="e">
        <v>#N/A</v>
      </c>
    </row>
    <row r="5043" spans="1:17" s="208" customFormat="1" ht="12">
      <c r="A5043" s="268" t="str">
        <f t="shared" si="158"/>
        <v>0716268011821147786</v>
      </c>
      <c r="B5043" s="304" t="s">
        <v>19891</v>
      </c>
      <c r="C5043" s="269" t="s">
        <v>5303</v>
      </c>
      <c r="D5043" s="144" t="s">
        <v>3106</v>
      </c>
      <c r="E5043" s="269" t="s">
        <v>5304</v>
      </c>
      <c r="F5043" s="145" t="s">
        <v>3106</v>
      </c>
      <c r="G5043" s="269" t="s">
        <v>3106</v>
      </c>
      <c r="H5043" s="305" t="s">
        <v>5305</v>
      </c>
      <c r="I5043" s="306" t="s">
        <v>22433</v>
      </c>
      <c r="J5043" s="201" t="str">
        <f t="shared" si="157"/>
        <v>9999</v>
      </c>
      <c r="K5043" s="270"/>
      <c r="L5043" s="270"/>
      <c r="M5043" s="271"/>
      <c r="N5043" s="270" t="e">
        <v>#N/A</v>
      </c>
      <c r="O5043" s="272" t="e">
        <v>#N/A</v>
      </c>
      <c r="P5043" s="272" t="e">
        <v>#N/A</v>
      </c>
      <c r="Q5043" s="272" t="e">
        <v>#N/A</v>
      </c>
    </row>
    <row r="5044" spans="1:17" s="208" customFormat="1" ht="12">
      <c r="A5044" s="268" t="str">
        <f t="shared" si="158"/>
        <v>0716284011427119197</v>
      </c>
      <c r="B5044" s="304" t="s">
        <v>19891</v>
      </c>
      <c r="C5044" s="269" t="s">
        <v>5306</v>
      </c>
      <c r="D5044" s="144" t="s">
        <v>3106</v>
      </c>
      <c r="E5044" s="269" t="s">
        <v>5307</v>
      </c>
      <c r="F5044" s="145" t="s">
        <v>3106</v>
      </c>
      <c r="G5044" s="269" t="s">
        <v>3106</v>
      </c>
      <c r="H5044" s="305" t="s">
        <v>5308</v>
      </c>
      <c r="I5044" s="306" t="s">
        <v>21389</v>
      </c>
      <c r="J5044" s="201" t="str">
        <f t="shared" si="157"/>
        <v>9999</v>
      </c>
      <c r="K5044" s="270"/>
      <c r="L5044" s="270"/>
      <c r="M5044" s="271"/>
      <c r="N5044" s="270" t="e">
        <v>#N/A</v>
      </c>
      <c r="O5044" s="272" t="e">
        <v>#N/A</v>
      </c>
      <c r="P5044" s="272" t="e">
        <v>#N/A</v>
      </c>
      <c r="Q5044" s="272" t="e">
        <v>#N/A</v>
      </c>
    </row>
    <row r="5045" spans="1:17" s="208" customFormat="1" ht="12">
      <c r="A5045" s="268" t="str">
        <f t="shared" si="158"/>
        <v>0716342011447222674</v>
      </c>
      <c r="B5045" s="304" t="s">
        <v>19891</v>
      </c>
      <c r="C5045" s="269" t="s">
        <v>5309</v>
      </c>
      <c r="D5045" s="144" t="s">
        <v>3106</v>
      </c>
      <c r="E5045" s="269" t="s">
        <v>5310</v>
      </c>
      <c r="F5045" s="145" t="s">
        <v>3106</v>
      </c>
      <c r="G5045" s="269" t="s">
        <v>3106</v>
      </c>
      <c r="H5045" s="305" t="s">
        <v>5311</v>
      </c>
      <c r="I5045" s="306" t="s">
        <v>21433</v>
      </c>
      <c r="J5045" s="201" t="str">
        <f t="shared" si="157"/>
        <v>9999</v>
      </c>
      <c r="K5045" s="270"/>
      <c r="L5045" s="270"/>
      <c r="M5045" s="271"/>
      <c r="N5045" s="270" t="e">
        <v>#N/A</v>
      </c>
      <c r="O5045" s="272" t="e">
        <v>#N/A</v>
      </c>
      <c r="P5045" s="272" t="e">
        <v>#N/A</v>
      </c>
      <c r="Q5045" s="272" t="e">
        <v>#N/A</v>
      </c>
    </row>
    <row r="5046" spans="1:17" s="208" customFormat="1" ht="12">
      <c r="A5046" s="268" t="str">
        <f t="shared" si="158"/>
        <v>0716409011316027709</v>
      </c>
      <c r="B5046" s="304" t="s">
        <v>19891</v>
      </c>
      <c r="C5046" s="269" t="s">
        <v>5312</v>
      </c>
      <c r="D5046" s="144" t="s">
        <v>3106</v>
      </c>
      <c r="E5046" s="269" t="s">
        <v>5313</v>
      </c>
      <c r="F5046" s="145" t="s">
        <v>3106</v>
      </c>
      <c r="G5046" s="269" t="s">
        <v>3106</v>
      </c>
      <c r="H5046" s="305" t="s">
        <v>5314</v>
      </c>
      <c r="I5046" s="306" t="s">
        <v>21046</v>
      </c>
      <c r="J5046" s="201" t="str">
        <f t="shared" si="157"/>
        <v>9999</v>
      </c>
      <c r="K5046" s="270"/>
      <c r="L5046" s="270"/>
      <c r="M5046" s="271"/>
      <c r="N5046" s="270" t="e">
        <v>#N/A</v>
      </c>
      <c r="O5046" s="272" t="e">
        <v>#N/A</v>
      </c>
      <c r="P5046" s="272" t="e">
        <v>#N/A</v>
      </c>
      <c r="Q5046" s="272" t="e">
        <v>#N/A</v>
      </c>
    </row>
    <row r="5047" spans="1:17" s="208" customFormat="1" ht="12">
      <c r="A5047" s="268" t="str">
        <f t="shared" si="158"/>
        <v>0716417011659359446</v>
      </c>
      <c r="B5047" s="304" t="s">
        <v>19891</v>
      </c>
      <c r="C5047" s="269" t="s">
        <v>5315</v>
      </c>
      <c r="D5047" s="144" t="s">
        <v>3106</v>
      </c>
      <c r="E5047" s="269" t="s">
        <v>5316</v>
      </c>
      <c r="F5047" s="145" t="s">
        <v>3106</v>
      </c>
      <c r="G5047" s="269" t="s">
        <v>3106</v>
      </c>
      <c r="H5047" s="305" t="s">
        <v>5317</v>
      </c>
      <c r="I5047" s="306" t="s">
        <v>21996</v>
      </c>
      <c r="J5047" s="201" t="str">
        <f t="shared" si="157"/>
        <v>9999</v>
      </c>
      <c r="K5047" s="270"/>
      <c r="L5047" s="270"/>
      <c r="M5047" s="271"/>
      <c r="N5047" s="270" t="e">
        <v>#N/A</v>
      </c>
      <c r="O5047" s="272" t="e">
        <v>#N/A</v>
      </c>
      <c r="P5047" s="272" t="e">
        <v>#N/A</v>
      </c>
      <c r="Q5047" s="272" t="e">
        <v>#N/A</v>
      </c>
    </row>
    <row r="5048" spans="1:17" s="208" customFormat="1" ht="12">
      <c r="A5048" s="268" t="str">
        <f t="shared" si="158"/>
        <v>0716425021639101116</v>
      </c>
      <c r="B5048" s="304" t="s">
        <v>19891</v>
      </c>
      <c r="C5048" s="269" t="s">
        <v>5318</v>
      </c>
      <c r="D5048" s="144" t="s">
        <v>3106</v>
      </c>
      <c r="E5048" s="269" t="s">
        <v>5319</v>
      </c>
      <c r="F5048" s="145" t="s">
        <v>3106</v>
      </c>
      <c r="G5048" s="269" t="s">
        <v>3106</v>
      </c>
      <c r="H5048" s="305" t="s">
        <v>5320</v>
      </c>
      <c r="I5048" s="306" t="s">
        <v>21942</v>
      </c>
      <c r="J5048" s="201" t="str">
        <f t="shared" si="157"/>
        <v>9999</v>
      </c>
      <c r="K5048" s="270"/>
      <c r="L5048" s="270"/>
      <c r="M5048" s="271"/>
      <c r="N5048" s="270" t="e">
        <v>#N/A</v>
      </c>
      <c r="O5048" s="272" t="e">
        <v>#N/A</v>
      </c>
      <c r="P5048" s="272" t="e">
        <v>#N/A</v>
      </c>
      <c r="Q5048" s="272" t="e">
        <v>#N/A</v>
      </c>
    </row>
    <row r="5049" spans="1:17" s="208" customFormat="1" ht="12">
      <c r="A5049" s="268" t="str">
        <f t="shared" si="158"/>
        <v>0716516011821002007</v>
      </c>
      <c r="B5049" s="304" t="s">
        <v>19891</v>
      </c>
      <c r="C5049" s="269" t="s">
        <v>5321</v>
      </c>
      <c r="D5049" s="144" t="s">
        <v>3106</v>
      </c>
      <c r="E5049" s="269" t="s">
        <v>5322</v>
      </c>
      <c r="F5049" s="145" t="s">
        <v>3106</v>
      </c>
      <c r="G5049" s="269" t="s">
        <v>3106</v>
      </c>
      <c r="H5049" s="305" t="s">
        <v>5323</v>
      </c>
      <c r="I5049" s="306" t="s">
        <v>22412</v>
      </c>
      <c r="J5049" s="201" t="str">
        <f t="shared" si="157"/>
        <v>9999</v>
      </c>
      <c r="K5049" s="270"/>
      <c r="L5049" s="270"/>
      <c r="M5049" s="271"/>
      <c r="N5049" s="270" t="e">
        <v>#N/A</v>
      </c>
      <c r="O5049" s="272" t="e">
        <v>#N/A</v>
      </c>
      <c r="P5049" s="272" t="e">
        <v>#N/A</v>
      </c>
      <c r="Q5049" s="272" t="e">
        <v>#N/A</v>
      </c>
    </row>
    <row r="5050" spans="1:17" s="208" customFormat="1" ht="12">
      <c r="A5050" s="268" t="str">
        <f t="shared" si="158"/>
        <v>0716565011710918545</v>
      </c>
      <c r="B5050" s="304" t="s">
        <v>19891</v>
      </c>
      <c r="C5050" s="269" t="s">
        <v>5324</v>
      </c>
      <c r="D5050" s="144" t="s">
        <v>3106</v>
      </c>
      <c r="E5050" s="269" t="s">
        <v>5325</v>
      </c>
      <c r="F5050" s="145" t="s">
        <v>3106</v>
      </c>
      <c r="G5050" s="269" t="s">
        <v>3106</v>
      </c>
      <c r="H5050" s="305" t="s">
        <v>5326</v>
      </c>
      <c r="I5050" s="306" t="s">
        <v>22150</v>
      </c>
      <c r="J5050" s="201" t="str">
        <f t="shared" si="157"/>
        <v>9999</v>
      </c>
      <c r="K5050" s="270"/>
      <c r="L5050" s="270"/>
      <c r="M5050" s="271"/>
      <c r="N5050" s="270" t="e">
        <v>#N/A</v>
      </c>
      <c r="O5050" s="272" t="e">
        <v>#N/A</v>
      </c>
      <c r="P5050" s="272" t="e">
        <v>#N/A</v>
      </c>
      <c r="Q5050" s="272" t="e">
        <v>#N/A</v>
      </c>
    </row>
    <row r="5051" spans="1:17" s="208" customFormat="1" ht="12">
      <c r="A5051" s="268" t="str">
        <f t="shared" si="158"/>
        <v>0716581011275576381</v>
      </c>
      <c r="B5051" s="304" t="s">
        <v>19891</v>
      </c>
      <c r="C5051" s="269" t="s">
        <v>5327</v>
      </c>
      <c r="D5051" s="144" t="s">
        <v>3106</v>
      </c>
      <c r="E5051" s="269" t="s">
        <v>5328</v>
      </c>
      <c r="F5051" s="145" t="s">
        <v>3106</v>
      </c>
      <c r="G5051" s="269" t="s">
        <v>3106</v>
      </c>
      <c r="H5051" s="305" t="s">
        <v>5329</v>
      </c>
      <c r="I5051" s="306" t="s">
        <v>20949</v>
      </c>
      <c r="J5051" s="201" t="str">
        <f t="shared" si="157"/>
        <v>9999</v>
      </c>
      <c r="K5051" s="270"/>
      <c r="L5051" s="270"/>
      <c r="M5051" s="271"/>
      <c r="N5051" s="270" t="e">
        <v>#N/A</v>
      </c>
      <c r="O5051" s="272" t="e">
        <v>#N/A</v>
      </c>
      <c r="P5051" s="272" t="e">
        <v>#N/A</v>
      </c>
      <c r="Q5051" s="272" t="e">
        <v>#N/A</v>
      </c>
    </row>
    <row r="5052" spans="1:17" s="208" customFormat="1" ht="12">
      <c r="A5052" s="268" t="str">
        <f t="shared" si="158"/>
        <v>0716722011467442749</v>
      </c>
      <c r="B5052" s="304" t="s">
        <v>19891</v>
      </c>
      <c r="C5052" s="269" t="s">
        <v>5330</v>
      </c>
      <c r="D5052" s="144" t="s">
        <v>3106</v>
      </c>
      <c r="E5052" s="269" t="s">
        <v>5331</v>
      </c>
      <c r="F5052" s="145" t="s">
        <v>3106</v>
      </c>
      <c r="G5052" s="269" t="s">
        <v>3106</v>
      </c>
      <c r="H5052" s="305" t="s">
        <v>5332</v>
      </c>
      <c r="I5052" s="306" t="s">
        <v>21494</v>
      </c>
      <c r="J5052" s="201" t="str">
        <f t="shared" si="157"/>
        <v>9999</v>
      </c>
      <c r="K5052" s="270"/>
      <c r="L5052" s="270"/>
      <c r="M5052" s="271"/>
      <c r="N5052" s="270" t="e">
        <v>#N/A</v>
      </c>
      <c r="O5052" s="272" t="e">
        <v>#N/A</v>
      </c>
      <c r="P5052" s="272" t="e">
        <v>#N/A</v>
      </c>
      <c r="Q5052" s="272" t="e">
        <v>#N/A</v>
      </c>
    </row>
    <row r="5053" spans="1:17" s="208" customFormat="1" ht="12">
      <c r="A5053" s="268" t="str">
        <f t="shared" si="158"/>
        <v>0716722021467442749</v>
      </c>
      <c r="B5053" s="304" t="s">
        <v>19891</v>
      </c>
      <c r="C5053" s="269" t="s">
        <v>5330</v>
      </c>
      <c r="D5053" s="144" t="s">
        <v>3106</v>
      </c>
      <c r="E5053" s="269" t="s">
        <v>5333</v>
      </c>
      <c r="F5053" s="145" t="s">
        <v>3106</v>
      </c>
      <c r="G5053" s="269" t="s">
        <v>3106</v>
      </c>
      <c r="H5053" s="305" t="s">
        <v>5334</v>
      </c>
      <c r="I5053" s="307" t="s">
        <v>5334</v>
      </c>
      <c r="J5053" s="201" t="str">
        <f t="shared" si="157"/>
        <v>9999</v>
      </c>
      <c r="K5053" s="270"/>
      <c r="L5053" s="270"/>
      <c r="M5053" s="271"/>
      <c r="N5053" s="270" t="e">
        <v>#N/A</v>
      </c>
      <c r="O5053" s="272" t="e">
        <v>#N/A</v>
      </c>
      <c r="P5053" s="272" t="e">
        <v>#N/A</v>
      </c>
      <c r="Q5053" s="272" t="e">
        <v>#N/A</v>
      </c>
    </row>
    <row r="5054" spans="1:17" s="208" customFormat="1" ht="12">
      <c r="A5054" s="268" t="str">
        <f t="shared" si="158"/>
        <v>0716870011720004450</v>
      </c>
      <c r="B5054" s="304" t="s">
        <v>19891</v>
      </c>
      <c r="C5054" s="269" t="s">
        <v>5335</v>
      </c>
      <c r="D5054" s="144" t="s">
        <v>3106</v>
      </c>
      <c r="E5054" s="269" t="s">
        <v>5336</v>
      </c>
      <c r="F5054" s="145" t="s">
        <v>3106</v>
      </c>
      <c r="G5054" s="269" t="s">
        <v>3106</v>
      </c>
      <c r="H5054" s="305" t="s">
        <v>5337</v>
      </c>
      <c r="I5054" s="306" t="s">
        <v>22157</v>
      </c>
      <c r="J5054" s="201" t="str">
        <f t="shared" si="157"/>
        <v>9999</v>
      </c>
      <c r="K5054" s="270"/>
      <c r="L5054" s="270"/>
      <c r="M5054" s="271"/>
      <c r="N5054" s="270" t="e">
        <v>#N/A</v>
      </c>
      <c r="O5054" s="272" t="e">
        <v>#N/A</v>
      </c>
      <c r="P5054" s="272" t="e">
        <v>#N/A</v>
      </c>
      <c r="Q5054" s="272" t="e">
        <v>#N/A</v>
      </c>
    </row>
    <row r="5055" spans="1:17" s="208" customFormat="1" ht="12">
      <c r="A5055" s="268" t="str">
        <f t="shared" si="158"/>
        <v>0716870031720004450</v>
      </c>
      <c r="B5055" s="304" t="s">
        <v>19891</v>
      </c>
      <c r="C5055" s="269" t="s">
        <v>5335</v>
      </c>
      <c r="D5055" s="144" t="s">
        <v>3106</v>
      </c>
      <c r="E5055" s="269" t="s">
        <v>5338</v>
      </c>
      <c r="F5055" s="145" t="s">
        <v>3106</v>
      </c>
      <c r="G5055" s="269" t="s">
        <v>3106</v>
      </c>
      <c r="H5055" s="305" t="s">
        <v>5337</v>
      </c>
      <c r="I5055" s="307" t="s">
        <v>5337</v>
      </c>
      <c r="J5055" s="201" t="str">
        <f t="shared" si="157"/>
        <v>9999</v>
      </c>
      <c r="K5055" s="270"/>
      <c r="L5055" s="270"/>
      <c r="M5055" s="271"/>
      <c r="N5055" s="270" t="e">
        <v>#N/A</v>
      </c>
      <c r="O5055" s="272" t="e">
        <v>#N/A</v>
      </c>
      <c r="P5055" s="272" t="e">
        <v>#N/A</v>
      </c>
      <c r="Q5055" s="272" t="e">
        <v>#N/A</v>
      </c>
    </row>
    <row r="5056" spans="1:17" s="208" customFormat="1" ht="12">
      <c r="A5056" s="268" t="str">
        <f t="shared" si="158"/>
        <v>0716888011366465866</v>
      </c>
      <c r="B5056" s="304" t="s">
        <v>19891</v>
      </c>
      <c r="C5056" s="269" t="s">
        <v>5339</v>
      </c>
      <c r="D5056" s="144" t="s">
        <v>3106</v>
      </c>
      <c r="E5056" s="269" t="s">
        <v>5340</v>
      </c>
      <c r="F5056" s="145" t="s">
        <v>3106</v>
      </c>
      <c r="G5056" s="269" t="s">
        <v>3106</v>
      </c>
      <c r="H5056" s="305" t="s">
        <v>5341</v>
      </c>
      <c r="I5056" s="306" t="s">
        <v>21190</v>
      </c>
      <c r="J5056" s="201" t="str">
        <f t="shared" si="157"/>
        <v>9999</v>
      </c>
      <c r="K5056" s="270"/>
      <c r="L5056" s="270"/>
      <c r="M5056" s="271"/>
      <c r="N5056" s="270" t="e">
        <v>#N/A</v>
      </c>
      <c r="O5056" s="272" t="e">
        <v>#N/A</v>
      </c>
      <c r="P5056" s="272" t="e">
        <v>#N/A</v>
      </c>
      <c r="Q5056" s="272" t="e">
        <v>#N/A</v>
      </c>
    </row>
    <row r="5057" spans="1:17" s="208" customFormat="1" ht="12">
      <c r="A5057" s="268" t="str">
        <f t="shared" si="158"/>
        <v>0716920011760492714</v>
      </c>
      <c r="B5057" s="304" t="s">
        <v>19891</v>
      </c>
      <c r="C5057" s="269" t="s">
        <v>5342</v>
      </c>
      <c r="D5057" s="144" t="s">
        <v>3106</v>
      </c>
      <c r="E5057" s="269" t="s">
        <v>5343</v>
      </c>
      <c r="F5057" s="145" t="s">
        <v>3106</v>
      </c>
      <c r="G5057" s="269" t="s">
        <v>3106</v>
      </c>
      <c r="H5057" s="305" t="s">
        <v>5344</v>
      </c>
      <c r="I5057" s="306" t="s">
        <v>22270</v>
      </c>
      <c r="J5057" s="201" t="str">
        <f t="shared" si="157"/>
        <v>9999</v>
      </c>
      <c r="K5057" s="270"/>
      <c r="L5057" s="270"/>
      <c r="M5057" s="271"/>
      <c r="N5057" s="270" t="e">
        <v>#N/A</v>
      </c>
      <c r="O5057" s="272" t="e">
        <v>#N/A</v>
      </c>
      <c r="P5057" s="272" t="e">
        <v>#N/A</v>
      </c>
      <c r="Q5057" s="272" t="e">
        <v>#N/A</v>
      </c>
    </row>
    <row r="5058" spans="1:17" s="208" customFormat="1" ht="12">
      <c r="A5058" s="268" t="str">
        <f t="shared" si="158"/>
        <v>0716938011689624686</v>
      </c>
      <c r="B5058" s="304" t="s">
        <v>19891</v>
      </c>
      <c r="C5058" s="269" t="s">
        <v>5345</v>
      </c>
      <c r="D5058" s="144" t="s">
        <v>3106</v>
      </c>
      <c r="E5058" s="269" t="s">
        <v>5346</v>
      </c>
      <c r="F5058" s="145" t="s">
        <v>3106</v>
      </c>
      <c r="G5058" s="269" t="s">
        <v>3106</v>
      </c>
      <c r="H5058" s="305" t="s">
        <v>5347</v>
      </c>
      <c r="I5058" s="306" t="s">
        <v>22054</v>
      </c>
      <c r="J5058" s="201" t="str">
        <f t="shared" si="157"/>
        <v>9999</v>
      </c>
      <c r="K5058" s="270"/>
      <c r="L5058" s="270"/>
      <c r="M5058" s="271"/>
      <c r="N5058" s="270" t="e">
        <v>#N/A</v>
      </c>
      <c r="O5058" s="272" t="e">
        <v>#N/A</v>
      </c>
      <c r="P5058" s="272" t="e">
        <v>#N/A</v>
      </c>
      <c r="Q5058" s="272" t="e">
        <v>#N/A</v>
      </c>
    </row>
    <row r="5059" spans="1:17" s="208" customFormat="1" ht="12">
      <c r="A5059" s="268" t="str">
        <f t="shared" si="158"/>
        <v>0716953011083611644</v>
      </c>
      <c r="B5059" s="304" t="s">
        <v>19891</v>
      </c>
      <c r="C5059" s="269" t="s">
        <v>5348</v>
      </c>
      <c r="D5059" s="144" t="s">
        <v>3106</v>
      </c>
      <c r="E5059" s="269" t="s">
        <v>5349</v>
      </c>
      <c r="F5059" s="145" t="s">
        <v>3106</v>
      </c>
      <c r="G5059" s="269" t="s">
        <v>3106</v>
      </c>
      <c r="H5059" s="305" t="s">
        <v>5350</v>
      </c>
      <c r="I5059" s="306" t="s">
        <v>20429</v>
      </c>
      <c r="J5059" s="201" t="str">
        <f t="shared" ref="J5059:J5122" si="159">B5059</f>
        <v>9999</v>
      </c>
      <c r="K5059" s="270"/>
      <c r="L5059" s="270"/>
      <c r="M5059" s="271"/>
      <c r="N5059" s="270" t="e">
        <v>#N/A</v>
      </c>
      <c r="O5059" s="272" t="e">
        <v>#N/A</v>
      </c>
      <c r="P5059" s="272" t="e">
        <v>#N/A</v>
      </c>
      <c r="Q5059" s="272" t="e">
        <v>#N/A</v>
      </c>
    </row>
    <row r="5060" spans="1:17" s="208" customFormat="1" ht="12">
      <c r="A5060" s="268" t="str">
        <f t="shared" si="158"/>
        <v>0716961011720038946</v>
      </c>
      <c r="B5060" s="304" t="s">
        <v>19891</v>
      </c>
      <c r="C5060" s="269" t="s">
        <v>5351</v>
      </c>
      <c r="D5060" s="144" t="s">
        <v>3106</v>
      </c>
      <c r="E5060" s="269" t="s">
        <v>5352</v>
      </c>
      <c r="F5060" s="145" t="s">
        <v>3106</v>
      </c>
      <c r="G5060" s="269" t="s">
        <v>3106</v>
      </c>
      <c r="H5060" s="305" t="s">
        <v>5353</v>
      </c>
      <c r="I5060" s="306" t="s">
        <v>22166</v>
      </c>
      <c r="J5060" s="201" t="str">
        <f t="shared" si="159"/>
        <v>9999</v>
      </c>
      <c r="K5060" s="270"/>
      <c r="L5060" s="270"/>
      <c r="M5060" s="271"/>
      <c r="N5060" s="270" t="e">
        <v>#N/A</v>
      </c>
      <c r="O5060" s="272" t="e">
        <v>#N/A</v>
      </c>
      <c r="P5060" s="272" t="e">
        <v>#N/A</v>
      </c>
      <c r="Q5060" s="272" t="e">
        <v>#N/A</v>
      </c>
    </row>
    <row r="5061" spans="1:17" s="208" customFormat="1" ht="12">
      <c r="A5061" s="268" t="str">
        <f t="shared" si="158"/>
        <v>0716987011649241571</v>
      </c>
      <c r="B5061" s="304" t="s">
        <v>19891</v>
      </c>
      <c r="C5061" s="269" t="s">
        <v>5354</v>
      </c>
      <c r="D5061" s="144" t="s">
        <v>3106</v>
      </c>
      <c r="E5061" s="269" t="s">
        <v>5355</v>
      </c>
      <c r="F5061" s="145" t="s">
        <v>3106</v>
      </c>
      <c r="G5061" s="269" t="s">
        <v>3106</v>
      </c>
      <c r="H5061" s="305" t="s">
        <v>5356</v>
      </c>
      <c r="I5061" s="306" t="s">
        <v>21968</v>
      </c>
      <c r="J5061" s="201" t="str">
        <f t="shared" si="159"/>
        <v>9999</v>
      </c>
      <c r="K5061" s="270"/>
      <c r="L5061" s="270"/>
      <c r="M5061" s="271"/>
      <c r="N5061" s="270" t="e">
        <v>#N/A</v>
      </c>
      <c r="O5061" s="272" t="e">
        <v>#N/A</v>
      </c>
      <c r="P5061" s="272" t="e">
        <v>#N/A</v>
      </c>
      <c r="Q5061" s="272" t="e">
        <v>#N/A</v>
      </c>
    </row>
    <row r="5062" spans="1:17" s="208" customFormat="1" ht="12">
      <c r="A5062" s="268" t="str">
        <f t="shared" si="158"/>
        <v>0716995011104881507</v>
      </c>
      <c r="B5062" s="304" t="s">
        <v>19891</v>
      </c>
      <c r="C5062" s="269" t="s">
        <v>5357</v>
      </c>
      <c r="D5062" s="144" t="s">
        <v>3106</v>
      </c>
      <c r="E5062" s="269" t="s">
        <v>5358</v>
      </c>
      <c r="F5062" s="145" t="s">
        <v>3106</v>
      </c>
      <c r="G5062" s="269" t="s">
        <v>3106</v>
      </c>
      <c r="H5062" s="305" t="s">
        <v>5359</v>
      </c>
      <c r="I5062" s="306" t="s">
        <v>20496</v>
      </c>
      <c r="J5062" s="201" t="str">
        <f t="shared" si="159"/>
        <v>9999</v>
      </c>
      <c r="K5062" s="270"/>
      <c r="L5062" s="270"/>
      <c r="M5062" s="271"/>
      <c r="N5062" s="270" t="e">
        <v>#N/A</v>
      </c>
      <c r="O5062" s="272" t="e">
        <v>#N/A</v>
      </c>
      <c r="P5062" s="272" t="e">
        <v>#N/A</v>
      </c>
      <c r="Q5062" s="272" t="e">
        <v>#N/A</v>
      </c>
    </row>
    <row r="5063" spans="1:17" s="208" customFormat="1" ht="12">
      <c r="A5063" s="268" t="str">
        <f t="shared" si="158"/>
        <v>0717027021457315152</v>
      </c>
      <c r="B5063" s="304" t="s">
        <v>19891</v>
      </c>
      <c r="C5063" s="143" t="s">
        <v>19914</v>
      </c>
      <c r="D5063" s="144" t="s">
        <v>3106</v>
      </c>
      <c r="E5063" s="144" t="s">
        <v>19915</v>
      </c>
      <c r="F5063" s="145" t="s">
        <v>3106</v>
      </c>
      <c r="G5063" s="269" t="s">
        <v>3106</v>
      </c>
      <c r="H5063" s="146" t="s">
        <v>19916</v>
      </c>
      <c r="I5063" s="306" t="s">
        <v>19916</v>
      </c>
      <c r="J5063" s="201" t="str">
        <f t="shared" si="159"/>
        <v>9999</v>
      </c>
      <c r="K5063" s="308" t="s">
        <v>19917</v>
      </c>
      <c r="L5063" s="308" t="s">
        <v>13916</v>
      </c>
      <c r="M5063" s="271">
        <v>44475</v>
      </c>
      <c r="N5063" s="270" t="s">
        <v>19778</v>
      </c>
      <c r="O5063" s="272" t="s">
        <v>19779</v>
      </c>
      <c r="P5063" s="272" t="s">
        <v>19780</v>
      </c>
      <c r="Q5063" s="272" t="s">
        <v>19781</v>
      </c>
    </row>
    <row r="5064" spans="1:17" s="208" customFormat="1" ht="12">
      <c r="A5064" s="268" t="str">
        <f t="shared" si="158"/>
        <v>0717035011417980566</v>
      </c>
      <c r="B5064" s="304" t="s">
        <v>19891</v>
      </c>
      <c r="C5064" s="269" t="s">
        <v>5360</v>
      </c>
      <c r="D5064" s="144" t="s">
        <v>3106</v>
      </c>
      <c r="E5064" s="269" t="s">
        <v>5361</v>
      </c>
      <c r="F5064" s="145" t="s">
        <v>3106</v>
      </c>
      <c r="G5064" s="269" t="s">
        <v>3106</v>
      </c>
      <c r="H5064" s="305" t="s">
        <v>5362</v>
      </c>
      <c r="I5064" s="306" t="s">
        <v>21367</v>
      </c>
      <c r="J5064" s="201" t="str">
        <f t="shared" si="159"/>
        <v>9999</v>
      </c>
      <c r="K5064" s="270"/>
      <c r="L5064" s="270"/>
      <c r="M5064" s="271"/>
      <c r="N5064" s="270" t="e">
        <v>#N/A</v>
      </c>
      <c r="O5064" s="272" t="e">
        <v>#N/A</v>
      </c>
      <c r="P5064" s="272" t="e">
        <v>#N/A</v>
      </c>
      <c r="Q5064" s="272" t="e">
        <v>#N/A</v>
      </c>
    </row>
    <row r="5065" spans="1:17" s="208" customFormat="1" ht="12">
      <c r="A5065" s="268" t="str">
        <f t="shared" si="158"/>
        <v>0717043011023062098</v>
      </c>
      <c r="B5065" s="304" t="s">
        <v>19891</v>
      </c>
      <c r="C5065" s="269" t="s">
        <v>5363</v>
      </c>
      <c r="D5065" s="144" t="s">
        <v>3106</v>
      </c>
      <c r="E5065" s="269" t="s">
        <v>5364</v>
      </c>
      <c r="F5065" s="145" t="s">
        <v>3106</v>
      </c>
      <c r="G5065" s="269" t="s">
        <v>3106</v>
      </c>
      <c r="H5065" s="305" t="s">
        <v>5365</v>
      </c>
      <c r="I5065" s="306" t="s">
        <v>20277</v>
      </c>
      <c r="J5065" s="201" t="str">
        <f t="shared" si="159"/>
        <v>9999</v>
      </c>
      <c r="K5065" s="270"/>
      <c r="L5065" s="270"/>
      <c r="M5065" s="271"/>
      <c r="N5065" s="270" t="e">
        <v>#N/A</v>
      </c>
      <c r="O5065" s="272" t="e">
        <v>#N/A</v>
      </c>
      <c r="P5065" s="272" t="e">
        <v>#N/A</v>
      </c>
      <c r="Q5065" s="272" t="e">
        <v>#N/A</v>
      </c>
    </row>
    <row r="5066" spans="1:17" s="208" customFormat="1" ht="12">
      <c r="A5066" s="268" t="str">
        <f t="shared" si="158"/>
        <v>0717225011942238555</v>
      </c>
      <c r="B5066" s="304" t="s">
        <v>19891</v>
      </c>
      <c r="C5066" s="269" t="s">
        <v>5366</v>
      </c>
      <c r="D5066" s="144" t="s">
        <v>3106</v>
      </c>
      <c r="E5066" s="269" t="s">
        <v>5367</v>
      </c>
      <c r="F5066" s="145" t="s">
        <v>3106</v>
      </c>
      <c r="G5066" s="269" t="s">
        <v>3106</v>
      </c>
      <c r="H5066" s="305" t="s">
        <v>5368</v>
      </c>
      <c r="I5066" s="306" t="s">
        <v>22723</v>
      </c>
      <c r="J5066" s="201" t="str">
        <f t="shared" si="159"/>
        <v>9999</v>
      </c>
      <c r="K5066" s="270"/>
      <c r="L5066" s="270"/>
      <c r="M5066" s="271"/>
      <c r="N5066" s="270" t="e">
        <v>#N/A</v>
      </c>
      <c r="O5066" s="272" t="e">
        <v>#N/A</v>
      </c>
      <c r="P5066" s="272" t="e">
        <v>#N/A</v>
      </c>
      <c r="Q5066" s="272" t="e">
        <v>#N/A</v>
      </c>
    </row>
    <row r="5067" spans="1:17" s="208" customFormat="1" ht="12">
      <c r="A5067" s="268" t="str">
        <f t="shared" si="158"/>
        <v>0717373011649260845</v>
      </c>
      <c r="B5067" s="304" t="s">
        <v>19891</v>
      </c>
      <c r="C5067" s="269" t="s">
        <v>5369</v>
      </c>
      <c r="D5067" s="144" t="s">
        <v>3106</v>
      </c>
      <c r="E5067" s="269" t="s">
        <v>5370</v>
      </c>
      <c r="F5067" s="145" t="s">
        <v>3106</v>
      </c>
      <c r="G5067" s="269" t="s">
        <v>3106</v>
      </c>
      <c r="H5067" s="305" t="s">
        <v>5371</v>
      </c>
      <c r="I5067" s="306" t="s">
        <v>21972</v>
      </c>
      <c r="J5067" s="201" t="str">
        <f t="shared" si="159"/>
        <v>9999</v>
      </c>
      <c r="K5067" s="270"/>
      <c r="L5067" s="270"/>
      <c r="M5067" s="271"/>
      <c r="N5067" s="270" t="e">
        <v>#N/A</v>
      </c>
      <c r="O5067" s="272" t="e">
        <v>#N/A</v>
      </c>
      <c r="P5067" s="272" t="e">
        <v>#N/A</v>
      </c>
      <c r="Q5067" s="272" t="e">
        <v>#N/A</v>
      </c>
    </row>
    <row r="5068" spans="1:17" s="208" customFormat="1" ht="12">
      <c r="A5068" s="268" t="str">
        <f t="shared" si="158"/>
        <v>0717423011336139500</v>
      </c>
      <c r="B5068" s="304" t="s">
        <v>19891</v>
      </c>
      <c r="C5068" s="269" t="s">
        <v>5372</v>
      </c>
      <c r="D5068" s="144" t="s">
        <v>3106</v>
      </c>
      <c r="E5068" s="269" t="s">
        <v>5373</v>
      </c>
      <c r="F5068" s="145" t="s">
        <v>3106</v>
      </c>
      <c r="G5068" s="269" t="s">
        <v>3106</v>
      </c>
      <c r="H5068" s="305" t="s">
        <v>5374</v>
      </c>
      <c r="I5068" s="306" t="s">
        <v>21093</v>
      </c>
      <c r="J5068" s="201" t="str">
        <f t="shared" si="159"/>
        <v>9999</v>
      </c>
      <c r="K5068" s="270"/>
      <c r="L5068" s="270"/>
      <c r="M5068" s="271"/>
      <c r="N5068" s="270" t="e">
        <v>#N/A</v>
      </c>
      <c r="O5068" s="272" t="e">
        <v>#N/A</v>
      </c>
      <c r="P5068" s="272" t="e">
        <v>#N/A</v>
      </c>
      <c r="Q5068" s="272" t="e">
        <v>#N/A</v>
      </c>
    </row>
    <row r="5069" spans="1:17" s="208" customFormat="1" ht="12">
      <c r="A5069" s="268" t="str">
        <f t="shared" si="158"/>
        <v>0717431011770696643</v>
      </c>
      <c r="B5069" s="304" t="s">
        <v>19891</v>
      </c>
      <c r="C5069" s="269" t="s">
        <v>5375</v>
      </c>
      <c r="D5069" s="144" t="s">
        <v>3106</v>
      </c>
      <c r="E5069" s="269" t="s">
        <v>5376</v>
      </c>
      <c r="F5069" s="145" t="s">
        <v>3106</v>
      </c>
      <c r="G5069" s="269" t="s">
        <v>3106</v>
      </c>
      <c r="H5069" s="305" t="s">
        <v>5377</v>
      </c>
      <c r="I5069" s="306" t="s">
        <v>22292</v>
      </c>
      <c r="J5069" s="201" t="str">
        <f t="shared" si="159"/>
        <v>9999</v>
      </c>
      <c r="K5069" s="270"/>
      <c r="L5069" s="270"/>
      <c r="M5069" s="271"/>
      <c r="N5069" s="270" t="e">
        <v>#N/A</v>
      </c>
      <c r="O5069" s="272" t="e">
        <v>#N/A</v>
      </c>
      <c r="P5069" s="272" t="e">
        <v>#N/A</v>
      </c>
      <c r="Q5069" s="272" t="e">
        <v>#N/A</v>
      </c>
    </row>
    <row r="5070" spans="1:17" s="208" customFormat="1" ht="12">
      <c r="A5070" s="268" t="str">
        <f t="shared" si="158"/>
        <v>0717464011649263880</v>
      </c>
      <c r="B5070" s="304" t="s">
        <v>19891</v>
      </c>
      <c r="C5070" s="269" t="s">
        <v>5378</v>
      </c>
      <c r="D5070" s="144" t="s">
        <v>3106</v>
      </c>
      <c r="E5070" s="269" t="s">
        <v>5379</v>
      </c>
      <c r="F5070" s="145" t="s">
        <v>3106</v>
      </c>
      <c r="G5070" s="269" t="s">
        <v>3106</v>
      </c>
      <c r="H5070" s="305" t="s">
        <v>5380</v>
      </c>
      <c r="I5070" s="306" t="s">
        <v>21973</v>
      </c>
      <c r="J5070" s="201" t="str">
        <f t="shared" si="159"/>
        <v>9999</v>
      </c>
      <c r="K5070" s="270"/>
      <c r="L5070" s="270"/>
      <c r="M5070" s="271"/>
      <c r="N5070" s="270" t="e">
        <v>#N/A</v>
      </c>
      <c r="O5070" s="272" t="e">
        <v>#N/A</v>
      </c>
      <c r="P5070" s="272" t="e">
        <v>#N/A</v>
      </c>
      <c r="Q5070" s="272" t="e">
        <v>#N/A</v>
      </c>
    </row>
    <row r="5071" spans="1:17" s="208" customFormat="1" ht="12">
      <c r="A5071" s="268" t="str">
        <f t="shared" si="158"/>
        <v>0717498011134194038</v>
      </c>
      <c r="B5071" s="304" t="s">
        <v>19891</v>
      </c>
      <c r="C5071" s="269" t="s">
        <v>5381</v>
      </c>
      <c r="D5071" s="144" t="s">
        <v>3106</v>
      </c>
      <c r="E5071" s="269" t="s">
        <v>5382</v>
      </c>
      <c r="F5071" s="145" t="s">
        <v>3106</v>
      </c>
      <c r="G5071" s="269" t="s">
        <v>3106</v>
      </c>
      <c r="H5071" s="305" t="s">
        <v>5383</v>
      </c>
      <c r="I5071" s="306" t="s">
        <v>20583</v>
      </c>
      <c r="J5071" s="201" t="str">
        <f t="shared" si="159"/>
        <v>9999</v>
      </c>
      <c r="K5071" s="270"/>
      <c r="L5071" s="270"/>
      <c r="M5071" s="271"/>
      <c r="N5071" s="270" t="e">
        <v>#N/A</v>
      </c>
      <c r="O5071" s="272" t="e">
        <v>#N/A</v>
      </c>
      <c r="P5071" s="272" t="e">
        <v>#N/A</v>
      </c>
      <c r="Q5071" s="272" t="e">
        <v>#N/A</v>
      </c>
    </row>
    <row r="5072" spans="1:17" s="208" customFormat="1" ht="12">
      <c r="A5072" s="268" t="str">
        <f t="shared" si="158"/>
        <v>0717522011245214477</v>
      </c>
      <c r="B5072" s="304" t="s">
        <v>19891</v>
      </c>
      <c r="C5072" s="269" t="s">
        <v>5384</v>
      </c>
      <c r="D5072" s="144" t="s">
        <v>3106</v>
      </c>
      <c r="E5072" s="269" t="s">
        <v>5385</v>
      </c>
      <c r="F5072" s="145" t="s">
        <v>3106</v>
      </c>
      <c r="G5072" s="269" t="s">
        <v>3106</v>
      </c>
      <c r="H5072" s="305" t="s">
        <v>5386</v>
      </c>
      <c r="I5072" s="306" t="s">
        <v>20870</v>
      </c>
      <c r="J5072" s="201" t="str">
        <f t="shared" si="159"/>
        <v>9999</v>
      </c>
      <c r="K5072" s="270"/>
      <c r="L5072" s="270"/>
      <c r="M5072" s="271"/>
      <c r="N5072" s="270" t="e">
        <v>#N/A</v>
      </c>
      <c r="O5072" s="272" t="e">
        <v>#N/A</v>
      </c>
      <c r="P5072" s="272" t="e">
        <v>#N/A</v>
      </c>
      <c r="Q5072" s="272" t="e">
        <v>#N/A</v>
      </c>
    </row>
    <row r="5073" spans="1:17" s="208" customFormat="1" ht="12">
      <c r="A5073" s="268" t="str">
        <f t="shared" si="158"/>
        <v>0717647011295702728</v>
      </c>
      <c r="B5073" s="304" t="s">
        <v>19891</v>
      </c>
      <c r="C5073" s="269" t="s">
        <v>5387</v>
      </c>
      <c r="D5073" s="144" t="s">
        <v>3106</v>
      </c>
      <c r="E5073" s="269" t="s">
        <v>5388</v>
      </c>
      <c r="F5073" s="145" t="s">
        <v>3106</v>
      </c>
      <c r="G5073" s="269" t="s">
        <v>3106</v>
      </c>
      <c r="H5073" s="305" t="s">
        <v>5389</v>
      </c>
      <c r="I5073" s="306" t="s">
        <v>20993</v>
      </c>
      <c r="J5073" s="201" t="str">
        <f t="shared" si="159"/>
        <v>9999</v>
      </c>
      <c r="K5073" s="270"/>
      <c r="L5073" s="270"/>
      <c r="M5073" s="271"/>
      <c r="N5073" s="270" t="e">
        <v>#N/A</v>
      </c>
      <c r="O5073" s="272" t="e">
        <v>#N/A</v>
      </c>
      <c r="P5073" s="272" t="e">
        <v>#N/A</v>
      </c>
      <c r="Q5073" s="272" t="e">
        <v>#N/A</v>
      </c>
    </row>
    <row r="5074" spans="1:17" s="208" customFormat="1" ht="12">
      <c r="A5074" s="268" t="str">
        <f t="shared" si="158"/>
        <v>0717662011053424648</v>
      </c>
      <c r="B5074" s="304" t="s">
        <v>19891</v>
      </c>
      <c r="C5074" s="269" t="s">
        <v>5390</v>
      </c>
      <c r="D5074" s="144" t="s">
        <v>3106</v>
      </c>
      <c r="E5074" s="269" t="s">
        <v>5391</v>
      </c>
      <c r="F5074" s="145" t="s">
        <v>3106</v>
      </c>
      <c r="G5074" s="269" t="s">
        <v>3106</v>
      </c>
      <c r="H5074" s="305" t="s">
        <v>5392</v>
      </c>
      <c r="I5074" s="306" t="s">
        <v>20362</v>
      </c>
      <c r="J5074" s="201" t="str">
        <f t="shared" si="159"/>
        <v>9999</v>
      </c>
      <c r="K5074" s="270"/>
      <c r="L5074" s="270"/>
      <c r="M5074" s="271"/>
      <c r="N5074" s="270" t="e">
        <v>#N/A</v>
      </c>
      <c r="O5074" s="272" t="e">
        <v>#N/A</v>
      </c>
      <c r="P5074" s="272" t="e">
        <v>#N/A</v>
      </c>
      <c r="Q5074" s="272" t="e">
        <v>#N/A</v>
      </c>
    </row>
    <row r="5075" spans="1:17" s="208" customFormat="1" ht="12">
      <c r="A5075" s="268" t="str">
        <f t="shared" si="158"/>
        <v>0717670011255572228</v>
      </c>
      <c r="B5075" s="304" t="s">
        <v>19891</v>
      </c>
      <c r="C5075" s="269" t="s">
        <v>5393</v>
      </c>
      <c r="D5075" s="144" t="s">
        <v>3106</v>
      </c>
      <c r="E5075" s="269" t="s">
        <v>5394</v>
      </c>
      <c r="F5075" s="145" t="s">
        <v>3106</v>
      </c>
      <c r="G5075" s="269" t="s">
        <v>3106</v>
      </c>
      <c r="H5075" s="305" t="s">
        <v>5395</v>
      </c>
      <c r="I5075" s="306" t="s">
        <v>20914</v>
      </c>
      <c r="J5075" s="201" t="str">
        <f t="shared" si="159"/>
        <v>9999</v>
      </c>
      <c r="K5075" s="270"/>
      <c r="L5075" s="270"/>
      <c r="M5075" s="271"/>
      <c r="N5075" s="270" t="e">
        <v>#N/A</v>
      </c>
      <c r="O5075" s="272" t="e">
        <v>#N/A</v>
      </c>
      <c r="P5075" s="272" t="e">
        <v>#N/A</v>
      </c>
      <c r="Q5075" s="272" t="e">
        <v>#N/A</v>
      </c>
    </row>
    <row r="5076" spans="1:17" s="208" customFormat="1" ht="12">
      <c r="A5076" s="268" t="str">
        <f t="shared" si="158"/>
        <v>0717696011912964768</v>
      </c>
      <c r="B5076" s="304" t="s">
        <v>19891</v>
      </c>
      <c r="C5076" s="269" t="s">
        <v>5396</v>
      </c>
      <c r="D5076" s="144" t="s">
        <v>3106</v>
      </c>
      <c r="E5076" s="269" t="s">
        <v>5397</v>
      </c>
      <c r="F5076" s="145" t="s">
        <v>3106</v>
      </c>
      <c r="G5076" s="269" t="s">
        <v>3106</v>
      </c>
      <c r="H5076" s="305" t="s">
        <v>5398</v>
      </c>
      <c r="I5076" s="306" t="s">
        <v>22663</v>
      </c>
      <c r="J5076" s="201" t="str">
        <f t="shared" si="159"/>
        <v>9999</v>
      </c>
      <c r="K5076" s="270"/>
      <c r="L5076" s="270"/>
      <c r="M5076" s="271"/>
      <c r="N5076" s="270" t="e">
        <v>#N/A</v>
      </c>
      <c r="O5076" s="272" t="e">
        <v>#N/A</v>
      </c>
      <c r="P5076" s="272" t="e">
        <v>#N/A</v>
      </c>
      <c r="Q5076" s="272" t="e">
        <v>#N/A</v>
      </c>
    </row>
    <row r="5077" spans="1:17" s="208" customFormat="1" ht="12">
      <c r="A5077" s="268" t="str">
        <f t="shared" ref="A5077:A5140" si="160">E5077&amp;C5077</f>
        <v>0717704011134117575</v>
      </c>
      <c r="B5077" s="304" t="s">
        <v>19891</v>
      </c>
      <c r="C5077" s="269" t="s">
        <v>5399</v>
      </c>
      <c r="D5077" s="144" t="s">
        <v>3106</v>
      </c>
      <c r="E5077" s="269" t="s">
        <v>5400</v>
      </c>
      <c r="F5077" s="145" t="s">
        <v>3106</v>
      </c>
      <c r="G5077" s="269" t="s">
        <v>3106</v>
      </c>
      <c r="H5077" s="305" t="s">
        <v>5401</v>
      </c>
      <c r="I5077" s="306" t="s">
        <v>20565</v>
      </c>
      <c r="J5077" s="201" t="str">
        <f t="shared" si="159"/>
        <v>9999</v>
      </c>
      <c r="K5077" s="270"/>
      <c r="L5077" s="270"/>
      <c r="M5077" s="271"/>
      <c r="N5077" s="270" t="e">
        <v>#N/A</v>
      </c>
      <c r="O5077" s="272" t="e">
        <v>#N/A</v>
      </c>
      <c r="P5077" s="272" t="e">
        <v>#N/A</v>
      </c>
      <c r="Q5077" s="272" t="e">
        <v>#N/A</v>
      </c>
    </row>
    <row r="5078" spans="1:17" s="208" customFormat="1" ht="12">
      <c r="A5078" s="268" t="str">
        <f t="shared" si="160"/>
        <v>0717712011649367269</v>
      </c>
      <c r="B5078" s="304" t="s">
        <v>19891</v>
      </c>
      <c r="C5078" s="269" t="s">
        <v>5402</v>
      </c>
      <c r="D5078" s="144" t="s">
        <v>3106</v>
      </c>
      <c r="E5078" s="269" t="s">
        <v>5403</v>
      </c>
      <c r="F5078" s="145" t="s">
        <v>3106</v>
      </c>
      <c r="G5078" s="269" t="s">
        <v>3106</v>
      </c>
      <c r="H5078" s="305" t="s">
        <v>5404</v>
      </c>
      <c r="I5078" s="306" t="s">
        <v>21979</v>
      </c>
      <c r="J5078" s="201" t="str">
        <f t="shared" si="159"/>
        <v>9999</v>
      </c>
      <c r="K5078" s="270"/>
      <c r="L5078" s="270"/>
      <c r="M5078" s="271"/>
      <c r="N5078" s="270" t="e">
        <v>#N/A</v>
      </c>
      <c r="O5078" s="272" t="e">
        <v>#N/A</v>
      </c>
      <c r="P5078" s="272" t="e">
        <v>#N/A</v>
      </c>
      <c r="Q5078" s="272" t="e">
        <v>#N/A</v>
      </c>
    </row>
    <row r="5079" spans="1:17" s="208" customFormat="1" ht="12">
      <c r="A5079" s="268" t="str">
        <f t="shared" si="160"/>
        <v>0717753011336221019</v>
      </c>
      <c r="B5079" s="304" t="s">
        <v>19891</v>
      </c>
      <c r="C5079" s="269" t="s">
        <v>5405</v>
      </c>
      <c r="D5079" s="144" t="s">
        <v>3106</v>
      </c>
      <c r="E5079" s="269" t="s">
        <v>5406</v>
      </c>
      <c r="F5079" s="145" t="s">
        <v>3106</v>
      </c>
      <c r="G5079" s="269" t="s">
        <v>3106</v>
      </c>
      <c r="H5079" s="305" t="s">
        <v>5407</v>
      </c>
      <c r="I5079" s="306" t="s">
        <v>21105</v>
      </c>
      <c r="J5079" s="201" t="str">
        <f t="shared" si="159"/>
        <v>9999</v>
      </c>
      <c r="K5079" s="270"/>
      <c r="L5079" s="270"/>
      <c r="M5079" s="271"/>
      <c r="N5079" s="270" t="e">
        <v>#N/A</v>
      </c>
      <c r="O5079" s="272" t="e">
        <v>#N/A</v>
      </c>
      <c r="P5079" s="272" t="e">
        <v>#N/A</v>
      </c>
      <c r="Q5079" s="272" t="e">
        <v>#N/A</v>
      </c>
    </row>
    <row r="5080" spans="1:17" s="208" customFormat="1" ht="12">
      <c r="A5080" s="268" t="str">
        <f t="shared" si="160"/>
        <v>0717779021063442770</v>
      </c>
      <c r="B5080" s="304" t="s">
        <v>19891</v>
      </c>
      <c r="C5080" s="269" t="s">
        <v>5408</v>
      </c>
      <c r="D5080" s="144" t="s">
        <v>3106</v>
      </c>
      <c r="E5080" s="269" t="s">
        <v>5409</v>
      </c>
      <c r="F5080" s="145" t="s">
        <v>3106</v>
      </c>
      <c r="G5080" s="269" t="s">
        <v>3106</v>
      </c>
      <c r="H5080" s="305" t="s">
        <v>5410</v>
      </c>
      <c r="I5080" s="307" t="s">
        <v>5410</v>
      </c>
      <c r="J5080" s="201" t="str">
        <f t="shared" si="159"/>
        <v>9999</v>
      </c>
      <c r="K5080" s="270"/>
      <c r="L5080" s="270"/>
      <c r="M5080" s="271"/>
      <c r="N5080" s="270" t="e">
        <v>#N/A</v>
      </c>
      <c r="O5080" s="272" t="e">
        <v>#N/A</v>
      </c>
      <c r="P5080" s="272" t="e">
        <v>#N/A</v>
      </c>
      <c r="Q5080" s="272" t="e">
        <v>#N/A</v>
      </c>
    </row>
    <row r="5081" spans="1:17" s="208" customFormat="1" ht="12">
      <c r="A5081" s="268" t="str">
        <f t="shared" si="160"/>
        <v>0717795011548265739</v>
      </c>
      <c r="B5081" s="304" t="s">
        <v>19891</v>
      </c>
      <c r="C5081" s="269" t="s">
        <v>5411</v>
      </c>
      <c r="D5081" s="144" t="s">
        <v>3106</v>
      </c>
      <c r="E5081" s="269" t="s">
        <v>5412</v>
      </c>
      <c r="F5081" s="145" t="s">
        <v>3106</v>
      </c>
      <c r="G5081" s="269" t="s">
        <v>3106</v>
      </c>
      <c r="H5081" s="305" t="s">
        <v>5413</v>
      </c>
      <c r="I5081" s="306" t="s">
        <v>21722</v>
      </c>
      <c r="J5081" s="201" t="str">
        <f t="shared" si="159"/>
        <v>9999</v>
      </c>
      <c r="K5081" s="270"/>
      <c r="L5081" s="270"/>
      <c r="M5081" s="271"/>
      <c r="N5081" s="270" t="e">
        <v>#N/A</v>
      </c>
      <c r="O5081" s="272" t="e">
        <v>#N/A</v>
      </c>
      <c r="P5081" s="272" t="e">
        <v>#N/A</v>
      </c>
      <c r="Q5081" s="272" t="e">
        <v>#N/A</v>
      </c>
    </row>
    <row r="5082" spans="1:17" s="208" customFormat="1" ht="12">
      <c r="A5082" s="268" t="str">
        <f t="shared" si="160"/>
        <v>0717803011700978558</v>
      </c>
      <c r="B5082" s="304" t="s">
        <v>19891</v>
      </c>
      <c r="C5082" s="269" t="s">
        <v>5414</v>
      </c>
      <c r="D5082" s="144" t="s">
        <v>3106</v>
      </c>
      <c r="E5082" s="269" t="s">
        <v>5415</v>
      </c>
      <c r="F5082" s="145" t="s">
        <v>3106</v>
      </c>
      <c r="G5082" s="269" t="s">
        <v>3106</v>
      </c>
      <c r="H5082" s="305" t="s">
        <v>5416</v>
      </c>
      <c r="I5082" s="306" t="s">
        <v>22127</v>
      </c>
      <c r="J5082" s="201" t="str">
        <f t="shared" si="159"/>
        <v>9999</v>
      </c>
      <c r="K5082" s="270"/>
      <c r="L5082" s="270"/>
      <c r="M5082" s="271"/>
      <c r="N5082" s="270" t="e">
        <v>#N/A</v>
      </c>
      <c r="O5082" s="272" t="e">
        <v>#N/A</v>
      </c>
      <c r="P5082" s="272" t="e">
        <v>#N/A</v>
      </c>
      <c r="Q5082" s="272" t="e">
        <v>#N/A</v>
      </c>
    </row>
    <row r="5083" spans="1:17" s="208" customFormat="1" ht="12">
      <c r="A5083" s="268" t="str">
        <f t="shared" si="160"/>
        <v>0717837011245226190</v>
      </c>
      <c r="B5083" s="304" t="s">
        <v>19891</v>
      </c>
      <c r="C5083" s="269" t="s">
        <v>5417</v>
      </c>
      <c r="D5083" s="144" t="s">
        <v>3106</v>
      </c>
      <c r="E5083" s="269" t="s">
        <v>5418</v>
      </c>
      <c r="F5083" s="145" t="s">
        <v>3106</v>
      </c>
      <c r="G5083" s="269" t="s">
        <v>3106</v>
      </c>
      <c r="H5083" s="305" t="s">
        <v>5419</v>
      </c>
      <c r="I5083" s="306" t="s">
        <v>20873</v>
      </c>
      <c r="J5083" s="201" t="str">
        <f t="shared" si="159"/>
        <v>9999</v>
      </c>
      <c r="K5083" s="270"/>
      <c r="L5083" s="270"/>
      <c r="M5083" s="271"/>
      <c r="N5083" s="270" t="e">
        <v>#N/A</v>
      </c>
      <c r="O5083" s="272" t="e">
        <v>#N/A</v>
      </c>
      <c r="P5083" s="272" t="e">
        <v>#N/A</v>
      </c>
      <c r="Q5083" s="272" t="e">
        <v>#N/A</v>
      </c>
    </row>
    <row r="5084" spans="1:17" s="208" customFormat="1" ht="12">
      <c r="A5084" s="268" t="str">
        <f t="shared" si="160"/>
        <v>0717837021245226190</v>
      </c>
      <c r="B5084" s="304" t="s">
        <v>19891</v>
      </c>
      <c r="C5084" s="269" t="s">
        <v>5417</v>
      </c>
      <c r="D5084" s="144" t="s">
        <v>3106</v>
      </c>
      <c r="E5084" s="269" t="s">
        <v>5420</v>
      </c>
      <c r="F5084" s="145" t="s">
        <v>3106</v>
      </c>
      <c r="G5084" s="269" t="s">
        <v>3106</v>
      </c>
      <c r="H5084" s="305" t="s">
        <v>5419</v>
      </c>
      <c r="I5084" s="306" t="s">
        <v>20874</v>
      </c>
      <c r="J5084" s="201" t="str">
        <f t="shared" si="159"/>
        <v>9999</v>
      </c>
      <c r="K5084" s="270"/>
      <c r="L5084" s="270"/>
      <c r="M5084" s="271"/>
      <c r="N5084" s="270" t="e">
        <v>#N/A</v>
      </c>
      <c r="O5084" s="272" t="e">
        <v>#N/A</v>
      </c>
      <c r="P5084" s="272" t="e">
        <v>#N/A</v>
      </c>
      <c r="Q5084" s="272" t="e">
        <v>#N/A</v>
      </c>
    </row>
    <row r="5085" spans="1:17" s="208" customFormat="1" ht="12">
      <c r="A5085" s="268" t="str">
        <f t="shared" si="160"/>
        <v>0717852021144211020</v>
      </c>
      <c r="B5085" s="304" t="s">
        <v>19891</v>
      </c>
      <c r="C5085" s="269" t="s">
        <v>5421</v>
      </c>
      <c r="D5085" s="144" t="s">
        <v>3106</v>
      </c>
      <c r="E5085" s="269" t="s">
        <v>5422</v>
      </c>
      <c r="F5085" s="145" t="s">
        <v>3106</v>
      </c>
      <c r="G5085" s="269" t="s">
        <v>3106</v>
      </c>
      <c r="H5085" s="305" t="s">
        <v>5423</v>
      </c>
      <c r="I5085" s="307" t="s">
        <v>5423</v>
      </c>
      <c r="J5085" s="201" t="str">
        <f t="shared" si="159"/>
        <v>9999</v>
      </c>
      <c r="K5085" s="270"/>
      <c r="L5085" s="270"/>
      <c r="M5085" s="271"/>
      <c r="N5085" s="270" t="e">
        <v>#N/A</v>
      </c>
      <c r="O5085" s="272" t="e">
        <v>#N/A</v>
      </c>
      <c r="P5085" s="272" t="e">
        <v>#N/A</v>
      </c>
      <c r="Q5085" s="272" t="e">
        <v>#N/A</v>
      </c>
    </row>
    <row r="5086" spans="1:17" s="208" customFormat="1" ht="12">
      <c r="A5086" s="268" t="str">
        <f t="shared" si="160"/>
        <v>0717852031144211020</v>
      </c>
      <c r="B5086" s="304" t="s">
        <v>19891</v>
      </c>
      <c r="C5086" s="269" t="s">
        <v>5421</v>
      </c>
      <c r="D5086" s="144" t="s">
        <v>3106</v>
      </c>
      <c r="E5086" s="269" t="s">
        <v>5424</v>
      </c>
      <c r="F5086" s="145" t="s">
        <v>3106</v>
      </c>
      <c r="G5086" s="269" t="s">
        <v>3106</v>
      </c>
      <c r="H5086" s="305" t="s">
        <v>5423</v>
      </c>
      <c r="I5086" s="306" t="s">
        <v>20597</v>
      </c>
      <c r="J5086" s="201" t="str">
        <f t="shared" si="159"/>
        <v>9999</v>
      </c>
      <c r="K5086" s="270"/>
      <c r="L5086" s="270"/>
      <c r="M5086" s="271"/>
      <c r="N5086" s="270" t="e">
        <v>#N/A</v>
      </c>
      <c r="O5086" s="272" t="e">
        <v>#N/A</v>
      </c>
      <c r="P5086" s="272" t="e">
        <v>#N/A</v>
      </c>
      <c r="Q5086" s="272" t="e">
        <v>#N/A</v>
      </c>
    </row>
    <row r="5087" spans="1:17" s="208" customFormat="1" ht="12">
      <c r="A5087" s="268" t="str">
        <f t="shared" si="160"/>
        <v>0718041011265460232</v>
      </c>
      <c r="B5087" s="304" t="s">
        <v>19891</v>
      </c>
      <c r="C5087" s="269" t="s">
        <v>5425</v>
      </c>
      <c r="D5087" s="144" t="s">
        <v>3106</v>
      </c>
      <c r="E5087" s="269" t="s">
        <v>5426</v>
      </c>
      <c r="F5087" s="145" t="s">
        <v>3106</v>
      </c>
      <c r="G5087" s="269" t="s">
        <v>3106</v>
      </c>
      <c r="H5087" s="305" t="s">
        <v>5427</v>
      </c>
      <c r="I5087" s="306" t="s">
        <v>20922</v>
      </c>
      <c r="J5087" s="201" t="str">
        <f t="shared" si="159"/>
        <v>9999</v>
      </c>
      <c r="K5087" s="270"/>
      <c r="L5087" s="270"/>
      <c r="M5087" s="271"/>
      <c r="N5087" s="270" t="e">
        <v>#N/A</v>
      </c>
      <c r="O5087" s="272" t="e">
        <v>#N/A</v>
      </c>
      <c r="P5087" s="272" t="e">
        <v>#N/A</v>
      </c>
      <c r="Q5087" s="272" t="e">
        <v>#N/A</v>
      </c>
    </row>
    <row r="5088" spans="1:17" s="208" customFormat="1" ht="12">
      <c r="A5088" s="268" t="str">
        <f t="shared" si="160"/>
        <v>0718074011639128820</v>
      </c>
      <c r="B5088" s="304" t="s">
        <v>19891</v>
      </c>
      <c r="C5088" s="269" t="s">
        <v>5428</v>
      </c>
      <c r="D5088" s="144" t="s">
        <v>3106</v>
      </c>
      <c r="E5088" s="269" t="s">
        <v>5429</v>
      </c>
      <c r="F5088" s="145" t="s">
        <v>3106</v>
      </c>
      <c r="G5088" s="269" t="s">
        <v>3106</v>
      </c>
      <c r="H5088" s="305" t="s">
        <v>5430</v>
      </c>
      <c r="I5088" s="306" t="s">
        <v>21946</v>
      </c>
      <c r="J5088" s="201" t="str">
        <f t="shared" si="159"/>
        <v>9999</v>
      </c>
      <c r="K5088" s="270"/>
      <c r="L5088" s="270"/>
      <c r="M5088" s="271"/>
      <c r="N5088" s="270" t="e">
        <v>#N/A</v>
      </c>
      <c r="O5088" s="272" t="e">
        <v>#N/A</v>
      </c>
      <c r="P5088" s="272" t="e">
        <v>#N/A</v>
      </c>
      <c r="Q5088" s="272" t="e">
        <v>#N/A</v>
      </c>
    </row>
    <row r="5089" spans="1:17" s="208" customFormat="1" ht="12">
      <c r="A5089" s="268" t="str">
        <f t="shared" si="160"/>
        <v>0718116011487760906</v>
      </c>
      <c r="B5089" s="304" t="s">
        <v>19891</v>
      </c>
      <c r="C5089" s="269" t="s">
        <v>5431</v>
      </c>
      <c r="D5089" s="144" t="s">
        <v>3106</v>
      </c>
      <c r="E5089" s="269" t="s">
        <v>5432</v>
      </c>
      <c r="F5089" s="145" t="s">
        <v>3106</v>
      </c>
      <c r="G5089" s="269" t="s">
        <v>3106</v>
      </c>
      <c r="H5089" s="305" t="s">
        <v>5433</v>
      </c>
      <c r="I5089" s="306" t="s">
        <v>21566</v>
      </c>
      <c r="J5089" s="201" t="str">
        <f t="shared" si="159"/>
        <v>9999</v>
      </c>
      <c r="K5089" s="270"/>
      <c r="L5089" s="270"/>
      <c r="M5089" s="271"/>
      <c r="N5089" s="270" t="e">
        <v>#N/A</v>
      </c>
      <c r="O5089" s="272" t="e">
        <v>#N/A</v>
      </c>
      <c r="P5089" s="272" t="e">
        <v>#N/A</v>
      </c>
      <c r="Q5089" s="272" t="e">
        <v>#N/A</v>
      </c>
    </row>
    <row r="5090" spans="1:17" s="208" customFormat="1" ht="12">
      <c r="A5090" s="268" t="str">
        <f t="shared" si="160"/>
        <v>0718140011972664530</v>
      </c>
      <c r="B5090" s="304" t="s">
        <v>19891</v>
      </c>
      <c r="C5090" s="269" t="s">
        <v>5434</v>
      </c>
      <c r="D5090" s="144" t="s">
        <v>3106</v>
      </c>
      <c r="E5090" s="269" t="s">
        <v>5435</v>
      </c>
      <c r="F5090" s="145" t="s">
        <v>3106</v>
      </c>
      <c r="G5090" s="269" t="s">
        <v>3106</v>
      </c>
      <c r="H5090" s="305" t="s">
        <v>5436</v>
      </c>
      <c r="I5090" s="306" t="s">
        <v>22812</v>
      </c>
      <c r="J5090" s="201" t="str">
        <f t="shared" si="159"/>
        <v>9999</v>
      </c>
      <c r="K5090" s="270"/>
      <c r="L5090" s="270"/>
      <c r="M5090" s="271"/>
      <c r="N5090" s="270" t="e">
        <v>#N/A</v>
      </c>
      <c r="O5090" s="272" t="e">
        <v>#N/A</v>
      </c>
      <c r="P5090" s="272" t="e">
        <v>#N/A</v>
      </c>
      <c r="Q5090" s="272" t="e">
        <v>#N/A</v>
      </c>
    </row>
    <row r="5091" spans="1:17" s="208" customFormat="1" ht="12">
      <c r="A5091" s="268" t="str">
        <f t="shared" si="160"/>
        <v>0718157011174551147</v>
      </c>
      <c r="B5091" s="304" t="s">
        <v>19891</v>
      </c>
      <c r="C5091" s="269" t="s">
        <v>5437</v>
      </c>
      <c r="D5091" s="144" t="s">
        <v>3106</v>
      </c>
      <c r="E5091" s="269" t="s">
        <v>5438</v>
      </c>
      <c r="F5091" s="145" t="s">
        <v>3106</v>
      </c>
      <c r="G5091" s="269" t="s">
        <v>3106</v>
      </c>
      <c r="H5091" s="305" t="s">
        <v>5439</v>
      </c>
      <c r="I5091" s="306" t="s">
        <v>20691</v>
      </c>
      <c r="J5091" s="201" t="str">
        <f t="shared" si="159"/>
        <v>9999</v>
      </c>
      <c r="K5091" s="270"/>
      <c r="L5091" s="270"/>
      <c r="M5091" s="271"/>
      <c r="N5091" s="270" t="e">
        <v>#N/A</v>
      </c>
      <c r="O5091" s="272" t="e">
        <v>#N/A</v>
      </c>
      <c r="P5091" s="272" t="e">
        <v>#N/A</v>
      </c>
      <c r="Q5091" s="272" t="e">
        <v>#N/A</v>
      </c>
    </row>
    <row r="5092" spans="1:17" s="208" customFormat="1" ht="12">
      <c r="A5092" s="268" t="str">
        <f t="shared" si="160"/>
        <v>0718249011275527889</v>
      </c>
      <c r="B5092" s="304" t="s">
        <v>19891</v>
      </c>
      <c r="C5092" s="269" t="s">
        <v>5440</v>
      </c>
      <c r="D5092" s="144" t="s">
        <v>3106</v>
      </c>
      <c r="E5092" s="269" t="s">
        <v>5441</v>
      </c>
      <c r="F5092" s="145" t="s">
        <v>3106</v>
      </c>
      <c r="G5092" s="269" t="s">
        <v>3106</v>
      </c>
      <c r="H5092" s="305" t="s">
        <v>5442</v>
      </c>
      <c r="I5092" s="306" t="s">
        <v>20942</v>
      </c>
      <c r="J5092" s="201" t="str">
        <f t="shared" si="159"/>
        <v>9999</v>
      </c>
      <c r="K5092" s="270"/>
      <c r="L5092" s="270"/>
      <c r="M5092" s="271"/>
      <c r="N5092" s="270" t="e">
        <v>#N/A</v>
      </c>
      <c r="O5092" s="272" t="e">
        <v>#N/A</v>
      </c>
      <c r="P5092" s="272" t="e">
        <v>#N/A</v>
      </c>
      <c r="Q5092" s="272" t="e">
        <v>#N/A</v>
      </c>
    </row>
    <row r="5093" spans="1:17" s="208" customFormat="1" ht="12">
      <c r="A5093" s="268" t="str">
        <f t="shared" si="160"/>
        <v>0718264011588665566</v>
      </c>
      <c r="B5093" s="304" t="s">
        <v>19891</v>
      </c>
      <c r="C5093" s="269" t="s">
        <v>5443</v>
      </c>
      <c r="D5093" s="144" t="s">
        <v>3106</v>
      </c>
      <c r="E5093" s="269" t="s">
        <v>5444</v>
      </c>
      <c r="F5093" s="145" t="s">
        <v>3106</v>
      </c>
      <c r="G5093" s="269" t="s">
        <v>3106</v>
      </c>
      <c r="H5093" s="305" t="s">
        <v>5445</v>
      </c>
      <c r="I5093" s="306" t="s">
        <v>20307</v>
      </c>
      <c r="J5093" s="201" t="str">
        <f t="shared" si="159"/>
        <v>9999</v>
      </c>
      <c r="K5093" s="270"/>
      <c r="L5093" s="270"/>
      <c r="M5093" s="271"/>
      <c r="N5093" s="270" t="e">
        <v>#N/A</v>
      </c>
      <c r="O5093" s="272" t="e">
        <v>#N/A</v>
      </c>
      <c r="P5093" s="272" t="e">
        <v>#N/A</v>
      </c>
      <c r="Q5093" s="272" t="e">
        <v>#N/A</v>
      </c>
    </row>
    <row r="5094" spans="1:17" s="208" customFormat="1" ht="12">
      <c r="A5094" s="268" t="str">
        <f t="shared" si="160"/>
        <v>0718306011649248626</v>
      </c>
      <c r="B5094" s="304" t="s">
        <v>19891</v>
      </c>
      <c r="C5094" s="269" t="s">
        <v>18516</v>
      </c>
      <c r="D5094" s="144" t="s">
        <v>3106</v>
      </c>
      <c r="E5094" s="269" t="s">
        <v>18517</v>
      </c>
      <c r="F5094" s="145" t="s">
        <v>3106</v>
      </c>
      <c r="G5094" s="269" t="s">
        <v>3106</v>
      </c>
      <c r="H5094" s="305" t="s">
        <v>18518</v>
      </c>
      <c r="I5094" s="306" t="s">
        <v>19922</v>
      </c>
      <c r="J5094" s="201" t="str">
        <f t="shared" si="159"/>
        <v>9999</v>
      </c>
      <c r="K5094" s="270" t="s">
        <v>19923</v>
      </c>
      <c r="L5094" s="270" t="s">
        <v>13916</v>
      </c>
      <c r="M5094" s="271">
        <v>44475</v>
      </c>
      <c r="N5094" s="270" t="s">
        <v>18777</v>
      </c>
      <c r="O5094" s="272" t="s">
        <v>18778</v>
      </c>
      <c r="P5094" s="272" t="s">
        <v>19920</v>
      </c>
      <c r="Q5094" s="272" t="s">
        <v>19921</v>
      </c>
    </row>
    <row r="5095" spans="1:17" s="208" customFormat="1" ht="12">
      <c r="A5095" s="268" t="str">
        <f t="shared" si="160"/>
        <v>0718306021649248626</v>
      </c>
      <c r="B5095" s="304" t="s">
        <v>19891</v>
      </c>
      <c r="C5095" s="269" t="s">
        <v>18516</v>
      </c>
      <c r="D5095" s="144" t="s">
        <v>3106</v>
      </c>
      <c r="E5095" s="269" t="s">
        <v>18519</v>
      </c>
      <c r="F5095" s="145" t="s">
        <v>3106</v>
      </c>
      <c r="G5095" s="269" t="s">
        <v>3106</v>
      </c>
      <c r="H5095" s="305" t="s">
        <v>18518</v>
      </c>
      <c r="I5095" s="306" t="s">
        <v>19922</v>
      </c>
      <c r="J5095" s="201" t="str">
        <f t="shared" si="159"/>
        <v>9999</v>
      </c>
      <c r="K5095" s="270" t="s">
        <v>19923</v>
      </c>
      <c r="L5095" s="270" t="s">
        <v>13916</v>
      </c>
      <c r="M5095" s="271">
        <v>44475</v>
      </c>
      <c r="N5095" s="270" t="s">
        <v>18777</v>
      </c>
      <c r="O5095" s="272" t="s">
        <v>18778</v>
      </c>
      <c r="P5095" s="272" t="s">
        <v>19920</v>
      </c>
      <c r="Q5095" s="272" t="s">
        <v>19921</v>
      </c>
    </row>
    <row r="5096" spans="1:17" s="208" customFormat="1" ht="12">
      <c r="A5096" s="268" t="str">
        <f t="shared" si="160"/>
        <v>0718314011689776841</v>
      </c>
      <c r="B5096" s="304" t="s">
        <v>19891</v>
      </c>
      <c r="C5096" s="269" t="s">
        <v>5446</v>
      </c>
      <c r="D5096" s="144" t="s">
        <v>3106</v>
      </c>
      <c r="E5096" s="269" t="s">
        <v>5447</v>
      </c>
      <c r="F5096" s="145" t="s">
        <v>3106</v>
      </c>
      <c r="G5096" s="269" t="s">
        <v>3106</v>
      </c>
      <c r="H5096" s="305" t="s">
        <v>1947</v>
      </c>
      <c r="I5096" s="306" t="s">
        <v>861</v>
      </c>
      <c r="J5096" s="201" t="str">
        <f t="shared" si="159"/>
        <v>9999</v>
      </c>
      <c r="K5096" s="270"/>
      <c r="L5096" s="270"/>
      <c r="M5096" s="271"/>
      <c r="N5096" s="270" t="e">
        <v>#N/A</v>
      </c>
      <c r="O5096" s="272" t="e">
        <v>#N/A</v>
      </c>
      <c r="P5096" s="272" t="e">
        <v>#N/A</v>
      </c>
      <c r="Q5096" s="272" t="e">
        <v>#N/A</v>
      </c>
    </row>
    <row r="5097" spans="1:17" s="208" customFormat="1" ht="12">
      <c r="A5097" s="268" t="str">
        <f t="shared" si="160"/>
        <v>0718322011063406684</v>
      </c>
      <c r="B5097" s="304" t="s">
        <v>19891</v>
      </c>
      <c r="C5097" s="269" t="s">
        <v>5448</v>
      </c>
      <c r="D5097" s="144" t="s">
        <v>3106</v>
      </c>
      <c r="E5097" s="269" t="s">
        <v>5449</v>
      </c>
      <c r="F5097" s="145" t="s">
        <v>3106</v>
      </c>
      <c r="G5097" s="269" t="s">
        <v>3106</v>
      </c>
      <c r="H5097" s="305" t="s">
        <v>5202</v>
      </c>
      <c r="I5097" s="306" t="s">
        <v>20373</v>
      </c>
      <c r="J5097" s="201" t="str">
        <f t="shared" si="159"/>
        <v>9999</v>
      </c>
      <c r="K5097" s="270"/>
      <c r="L5097" s="270"/>
      <c r="M5097" s="271"/>
      <c r="N5097" s="270" t="e">
        <v>#N/A</v>
      </c>
      <c r="O5097" s="272" t="e">
        <v>#N/A</v>
      </c>
      <c r="P5097" s="272" t="e">
        <v>#N/A</v>
      </c>
      <c r="Q5097" s="272" t="e">
        <v>#N/A</v>
      </c>
    </row>
    <row r="5098" spans="1:17" s="208" customFormat="1" ht="12">
      <c r="A5098" s="268" t="str">
        <f t="shared" si="160"/>
        <v>0718348011154377166</v>
      </c>
      <c r="B5098" s="304" t="s">
        <v>19891</v>
      </c>
      <c r="C5098" s="269" t="s">
        <v>5450</v>
      </c>
      <c r="D5098" s="144" t="s">
        <v>3106</v>
      </c>
      <c r="E5098" s="269" t="s">
        <v>5451</v>
      </c>
      <c r="F5098" s="145" t="s">
        <v>3106</v>
      </c>
      <c r="G5098" s="269" t="s">
        <v>3106</v>
      </c>
      <c r="H5098" s="305" t="s">
        <v>5452</v>
      </c>
      <c r="I5098" s="306" t="s">
        <v>20649</v>
      </c>
      <c r="J5098" s="201" t="str">
        <f t="shared" si="159"/>
        <v>9999</v>
      </c>
      <c r="K5098" s="270"/>
      <c r="L5098" s="270"/>
      <c r="M5098" s="271"/>
      <c r="N5098" s="270" t="e">
        <v>#N/A</v>
      </c>
      <c r="O5098" s="272" t="e">
        <v>#N/A</v>
      </c>
      <c r="P5098" s="272" t="e">
        <v>#N/A</v>
      </c>
      <c r="Q5098" s="272" t="e">
        <v>#N/A</v>
      </c>
    </row>
    <row r="5099" spans="1:17" s="208" customFormat="1" ht="12">
      <c r="A5099" s="268" t="str">
        <f t="shared" si="160"/>
        <v>0718504011467406132</v>
      </c>
      <c r="B5099" s="304" t="s">
        <v>19891</v>
      </c>
      <c r="C5099" s="269" t="s">
        <v>5453</v>
      </c>
      <c r="D5099" s="144" t="s">
        <v>3106</v>
      </c>
      <c r="E5099" s="269" t="s">
        <v>5454</v>
      </c>
      <c r="F5099" s="145" t="s">
        <v>3106</v>
      </c>
      <c r="G5099" s="269" t="s">
        <v>3106</v>
      </c>
      <c r="H5099" s="305" t="s">
        <v>5455</v>
      </c>
      <c r="I5099" s="306" t="s">
        <v>21489</v>
      </c>
      <c r="J5099" s="201" t="str">
        <f t="shared" si="159"/>
        <v>9999</v>
      </c>
      <c r="K5099" s="270"/>
      <c r="L5099" s="270"/>
      <c r="M5099" s="271"/>
      <c r="N5099" s="270" t="e">
        <v>#N/A</v>
      </c>
      <c r="O5099" s="272" t="e">
        <v>#N/A</v>
      </c>
      <c r="P5099" s="272" t="e">
        <v>#N/A</v>
      </c>
      <c r="Q5099" s="272" t="e">
        <v>#N/A</v>
      </c>
    </row>
    <row r="5100" spans="1:17" s="208" customFormat="1" ht="12">
      <c r="A5100" s="268" t="str">
        <f t="shared" si="160"/>
        <v>0718546011184612764</v>
      </c>
      <c r="B5100" s="304" t="s">
        <v>19891</v>
      </c>
      <c r="C5100" s="269" t="s">
        <v>5456</v>
      </c>
      <c r="D5100" s="144" t="s">
        <v>3106</v>
      </c>
      <c r="E5100" s="269" t="s">
        <v>5457</v>
      </c>
      <c r="F5100" s="145" t="s">
        <v>3106</v>
      </c>
      <c r="G5100" s="269" t="s">
        <v>3106</v>
      </c>
      <c r="H5100" s="305" t="s">
        <v>5458</v>
      </c>
      <c r="I5100" s="306" t="s">
        <v>20711</v>
      </c>
      <c r="J5100" s="201" t="str">
        <f t="shared" si="159"/>
        <v>9999</v>
      </c>
      <c r="K5100" s="270"/>
      <c r="L5100" s="270"/>
      <c r="M5100" s="271"/>
      <c r="N5100" s="270" t="e">
        <v>#N/A</v>
      </c>
      <c r="O5100" s="272" t="e">
        <v>#N/A</v>
      </c>
      <c r="P5100" s="272" t="e">
        <v>#N/A</v>
      </c>
      <c r="Q5100" s="272" t="e">
        <v>#N/A</v>
      </c>
    </row>
    <row r="5101" spans="1:17" s="208" customFormat="1" ht="12">
      <c r="A5101" s="268" t="str">
        <f t="shared" si="160"/>
        <v>0718579011043263080</v>
      </c>
      <c r="B5101" s="304" t="s">
        <v>19891</v>
      </c>
      <c r="C5101" s="269" t="s">
        <v>5459</v>
      </c>
      <c r="D5101" s="144" t="s">
        <v>3106</v>
      </c>
      <c r="E5101" s="269" t="s">
        <v>5460</v>
      </c>
      <c r="F5101" s="145" t="s">
        <v>3106</v>
      </c>
      <c r="G5101" s="269" t="s">
        <v>3106</v>
      </c>
      <c r="H5101" s="305" t="s">
        <v>5461</v>
      </c>
      <c r="I5101" s="306" t="s">
        <v>20329</v>
      </c>
      <c r="J5101" s="201" t="str">
        <f t="shared" si="159"/>
        <v>9999</v>
      </c>
      <c r="K5101" s="270"/>
      <c r="L5101" s="270"/>
      <c r="M5101" s="271"/>
      <c r="N5101" s="270" t="e">
        <v>#N/A</v>
      </c>
      <c r="O5101" s="272" t="e">
        <v>#N/A</v>
      </c>
      <c r="P5101" s="272" t="e">
        <v>#N/A</v>
      </c>
      <c r="Q5101" s="272" t="e">
        <v>#N/A</v>
      </c>
    </row>
    <row r="5102" spans="1:17" s="208" customFormat="1" ht="12">
      <c r="A5102" s="268" t="str">
        <f t="shared" si="160"/>
        <v>0718603011932154705</v>
      </c>
      <c r="B5102" s="304" t="s">
        <v>19891</v>
      </c>
      <c r="C5102" s="269" t="s">
        <v>5462</v>
      </c>
      <c r="D5102" s="144" t="s">
        <v>3106</v>
      </c>
      <c r="E5102" s="269" t="s">
        <v>5463</v>
      </c>
      <c r="F5102" s="145" t="s">
        <v>3106</v>
      </c>
      <c r="G5102" s="269" t="s">
        <v>3106</v>
      </c>
      <c r="H5102" s="305" t="s">
        <v>5464</v>
      </c>
      <c r="I5102" s="306" t="s">
        <v>22698</v>
      </c>
      <c r="J5102" s="201" t="str">
        <f t="shared" si="159"/>
        <v>9999</v>
      </c>
      <c r="K5102" s="270"/>
      <c r="L5102" s="270"/>
      <c r="M5102" s="271"/>
      <c r="N5102" s="270" t="e">
        <v>#N/A</v>
      </c>
      <c r="O5102" s="272" t="e">
        <v>#N/A</v>
      </c>
      <c r="P5102" s="272" t="e">
        <v>#N/A</v>
      </c>
      <c r="Q5102" s="272" t="e">
        <v>#N/A</v>
      </c>
    </row>
    <row r="5103" spans="1:17" s="208" customFormat="1" ht="12">
      <c r="A5103" s="268" t="str">
        <f t="shared" si="160"/>
        <v>0718637011770586794</v>
      </c>
      <c r="B5103" s="304" t="s">
        <v>19891</v>
      </c>
      <c r="C5103" s="269" t="s">
        <v>5465</v>
      </c>
      <c r="D5103" s="144" t="s">
        <v>3106</v>
      </c>
      <c r="E5103" s="269" t="s">
        <v>5466</v>
      </c>
      <c r="F5103" s="145" t="s">
        <v>3106</v>
      </c>
      <c r="G5103" s="269" t="s">
        <v>3106</v>
      </c>
      <c r="H5103" s="305" t="s">
        <v>5467</v>
      </c>
      <c r="I5103" s="306" t="s">
        <v>22283</v>
      </c>
      <c r="J5103" s="201" t="str">
        <f t="shared" si="159"/>
        <v>9999</v>
      </c>
      <c r="K5103" s="270"/>
      <c r="L5103" s="270"/>
      <c r="M5103" s="271"/>
      <c r="N5103" s="270" t="e">
        <v>#N/A</v>
      </c>
      <c r="O5103" s="272" t="e">
        <v>#N/A</v>
      </c>
      <c r="P5103" s="272" t="e">
        <v>#N/A</v>
      </c>
      <c r="Q5103" s="272" t="e">
        <v>#N/A</v>
      </c>
    </row>
    <row r="5104" spans="1:17" s="208" customFormat="1" ht="12">
      <c r="A5104" s="268" t="str">
        <f t="shared" si="160"/>
        <v>0718645011992736649</v>
      </c>
      <c r="B5104" s="304" t="s">
        <v>19891</v>
      </c>
      <c r="C5104" s="269" t="s">
        <v>5468</v>
      </c>
      <c r="D5104" s="144" t="s">
        <v>3106</v>
      </c>
      <c r="E5104" s="269" t="s">
        <v>5469</v>
      </c>
      <c r="F5104" s="145" t="s">
        <v>3106</v>
      </c>
      <c r="G5104" s="269" t="s">
        <v>3106</v>
      </c>
      <c r="H5104" s="305" t="s">
        <v>5470</v>
      </c>
      <c r="I5104" s="306" t="s">
        <v>22861</v>
      </c>
      <c r="J5104" s="201" t="str">
        <f t="shared" si="159"/>
        <v>9999</v>
      </c>
      <c r="K5104" s="270"/>
      <c r="L5104" s="270"/>
      <c r="M5104" s="271"/>
      <c r="N5104" s="270" t="e">
        <v>#N/A</v>
      </c>
      <c r="O5104" s="272" t="e">
        <v>#N/A</v>
      </c>
      <c r="P5104" s="272" t="e">
        <v>#N/A</v>
      </c>
      <c r="Q5104" s="272" t="e">
        <v>#N/A</v>
      </c>
    </row>
    <row r="5105" spans="1:17" s="208" customFormat="1" ht="12">
      <c r="A5105" s="268" t="str">
        <f t="shared" si="160"/>
        <v>0718660011659371870</v>
      </c>
      <c r="B5105" s="304" t="s">
        <v>19891</v>
      </c>
      <c r="C5105" s="269" t="s">
        <v>5471</v>
      </c>
      <c r="D5105" s="144" t="s">
        <v>3106</v>
      </c>
      <c r="E5105" s="269" t="s">
        <v>5472</v>
      </c>
      <c r="F5105" s="145" t="s">
        <v>3106</v>
      </c>
      <c r="G5105" s="269" t="s">
        <v>3106</v>
      </c>
      <c r="H5105" s="305" t="s">
        <v>5350</v>
      </c>
      <c r="I5105" s="306" t="s">
        <v>21998</v>
      </c>
      <c r="J5105" s="201" t="str">
        <f t="shared" si="159"/>
        <v>9999</v>
      </c>
      <c r="K5105" s="270"/>
      <c r="L5105" s="270"/>
      <c r="M5105" s="271"/>
      <c r="N5105" s="270" t="e">
        <v>#N/A</v>
      </c>
      <c r="O5105" s="272" t="e">
        <v>#N/A</v>
      </c>
      <c r="P5105" s="272" t="e">
        <v>#N/A</v>
      </c>
      <c r="Q5105" s="272" t="e">
        <v>#N/A</v>
      </c>
    </row>
    <row r="5106" spans="1:17" s="208" customFormat="1" ht="12">
      <c r="A5106" s="268" t="str">
        <f t="shared" si="160"/>
        <v>0718678011891732905</v>
      </c>
      <c r="B5106" s="304" t="s">
        <v>19891</v>
      </c>
      <c r="C5106" s="269" t="s">
        <v>5473</v>
      </c>
      <c r="D5106" s="144" t="s">
        <v>3106</v>
      </c>
      <c r="E5106" s="269" t="s">
        <v>5474</v>
      </c>
      <c r="F5106" s="145" t="s">
        <v>3106</v>
      </c>
      <c r="G5106" s="269" t="s">
        <v>3106</v>
      </c>
      <c r="H5106" s="305" t="s">
        <v>5475</v>
      </c>
      <c r="I5106" s="306" t="s">
        <v>22596</v>
      </c>
      <c r="J5106" s="201" t="str">
        <f t="shared" si="159"/>
        <v>9999</v>
      </c>
      <c r="K5106" s="270"/>
      <c r="L5106" s="270"/>
      <c r="M5106" s="271"/>
      <c r="N5106" s="270" t="e">
        <v>#N/A</v>
      </c>
      <c r="O5106" s="272" t="e">
        <v>#N/A</v>
      </c>
      <c r="P5106" s="272" t="e">
        <v>#N/A</v>
      </c>
      <c r="Q5106" s="272" t="e">
        <v>#N/A</v>
      </c>
    </row>
    <row r="5107" spans="1:17" s="208" customFormat="1" ht="12">
      <c r="A5107" s="268" t="str">
        <f t="shared" si="160"/>
        <v>0718686011225082209</v>
      </c>
      <c r="B5107" s="304" t="s">
        <v>19891</v>
      </c>
      <c r="C5107" s="269" t="s">
        <v>5476</v>
      </c>
      <c r="D5107" s="144" t="s">
        <v>3106</v>
      </c>
      <c r="E5107" s="269" t="s">
        <v>5477</v>
      </c>
      <c r="F5107" s="145" t="s">
        <v>3106</v>
      </c>
      <c r="G5107" s="269" t="s">
        <v>3106</v>
      </c>
      <c r="H5107" s="305" t="s">
        <v>5478</v>
      </c>
      <c r="I5107" s="306" t="s">
        <v>20825</v>
      </c>
      <c r="J5107" s="201" t="str">
        <f t="shared" si="159"/>
        <v>9999</v>
      </c>
      <c r="K5107" s="270"/>
      <c r="L5107" s="270"/>
      <c r="M5107" s="271"/>
      <c r="N5107" s="270" t="e">
        <v>#N/A</v>
      </c>
      <c r="O5107" s="272" t="e">
        <v>#N/A</v>
      </c>
      <c r="P5107" s="272" t="e">
        <v>#N/A</v>
      </c>
      <c r="Q5107" s="272" t="e">
        <v>#N/A</v>
      </c>
    </row>
    <row r="5108" spans="1:17" s="208" customFormat="1" ht="12">
      <c r="A5108" s="268" t="str">
        <f t="shared" si="160"/>
        <v>0718694011497865315</v>
      </c>
      <c r="B5108" s="304" t="s">
        <v>19891</v>
      </c>
      <c r="C5108" s="269" t="s">
        <v>5479</v>
      </c>
      <c r="D5108" s="144" t="s">
        <v>3106</v>
      </c>
      <c r="E5108" s="269" t="s">
        <v>5480</v>
      </c>
      <c r="F5108" s="145" t="s">
        <v>3106</v>
      </c>
      <c r="G5108" s="269" t="s">
        <v>3106</v>
      </c>
      <c r="H5108" s="305" t="s">
        <v>5481</v>
      </c>
      <c r="I5108" s="306" t="s">
        <v>21595</v>
      </c>
      <c r="J5108" s="201" t="str">
        <f t="shared" si="159"/>
        <v>9999</v>
      </c>
      <c r="K5108" s="270"/>
      <c r="L5108" s="270"/>
      <c r="M5108" s="271"/>
      <c r="N5108" s="270" t="e">
        <v>#N/A</v>
      </c>
      <c r="O5108" s="272" t="e">
        <v>#N/A</v>
      </c>
      <c r="P5108" s="272" t="e">
        <v>#N/A</v>
      </c>
      <c r="Q5108" s="272" t="e">
        <v>#N/A</v>
      </c>
    </row>
    <row r="5109" spans="1:17" s="208" customFormat="1" ht="12">
      <c r="A5109" s="268" t="str">
        <f t="shared" si="160"/>
        <v>0718702011518962273</v>
      </c>
      <c r="B5109" s="304" t="s">
        <v>19891</v>
      </c>
      <c r="C5109" s="269" t="s">
        <v>5482</v>
      </c>
      <c r="D5109" s="144" t="s">
        <v>3106</v>
      </c>
      <c r="E5109" s="269" t="s">
        <v>5483</v>
      </c>
      <c r="F5109" s="145" t="s">
        <v>3106</v>
      </c>
      <c r="G5109" s="269" t="s">
        <v>3106</v>
      </c>
      <c r="H5109" s="305" t="s">
        <v>5484</v>
      </c>
      <c r="I5109" s="306" t="s">
        <v>21656</v>
      </c>
      <c r="J5109" s="201" t="str">
        <f t="shared" si="159"/>
        <v>9999</v>
      </c>
      <c r="K5109" s="270"/>
      <c r="L5109" s="270"/>
      <c r="M5109" s="271"/>
      <c r="N5109" s="270" t="e">
        <v>#N/A</v>
      </c>
      <c r="O5109" s="272" t="e">
        <v>#N/A</v>
      </c>
      <c r="P5109" s="272" t="e">
        <v>#N/A</v>
      </c>
      <c r="Q5109" s="272" t="e">
        <v>#N/A</v>
      </c>
    </row>
    <row r="5110" spans="1:17" s="208" customFormat="1" ht="12">
      <c r="A5110" s="268" t="str">
        <f t="shared" si="160"/>
        <v>0718710031790751055</v>
      </c>
      <c r="B5110" s="304" t="s">
        <v>19891</v>
      </c>
      <c r="C5110" s="269" t="s">
        <v>5485</v>
      </c>
      <c r="D5110" s="144" t="s">
        <v>3106</v>
      </c>
      <c r="E5110" s="269" t="s">
        <v>5486</v>
      </c>
      <c r="F5110" s="145" t="s">
        <v>3106</v>
      </c>
      <c r="G5110" s="269" t="s">
        <v>3106</v>
      </c>
      <c r="H5110" s="305" t="s">
        <v>5487</v>
      </c>
      <c r="I5110" s="306" t="s">
        <v>22331</v>
      </c>
      <c r="J5110" s="201" t="str">
        <f t="shared" si="159"/>
        <v>9999</v>
      </c>
      <c r="K5110" s="270"/>
      <c r="L5110" s="270"/>
      <c r="M5110" s="271"/>
      <c r="N5110" s="270" t="e">
        <v>#N/A</v>
      </c>
      <c r="O5110" s="272" t="e">
        <v>#N/A</v>
      </c>
      <c r="P5110" s="272" t="e">
        <v>#N/A</v>
      </c>
      <c r="Q5110" s="272" t="e">
        <v>#N/A</v>
      </c>
    </row>
    <row r="5111" spans="1:17" s="208" customFormat="1" ht="12">
      <c r="A5111" s="268" t="str">
        <f t="shared" si="160"/>
        <v>0718777011992798409</v>
      </c>
      <c r="B5111" s="304" t="s">
        <v>19891</v>
      </c>
      <c r="C5111" s="269" t="s">
        <v>5488</v>
      </c>
      <c r="D5111" s="144" t="s">
        <v>3106</v>
      </c>
      <c r="E5111" s="269" t="s">
        <v>5489</v>
      </c>
      <c r="F5111" s="145" t="s">
        <v>3106</v>
      </c>
      <c r="G5111" s="269" t="s">
        <v>3106</v>
      </c>
      <c r="H5111" s="305" t="s">
        <v>5490</v>
      </c>
      <c r="I5111" s="306" t="s">
        <v>22870</v>
      </c>
      <c r="J5111" s="201" t="str">
        <f t="shared" si="159"/>
        <v>9999</v>
      </c>
      <c r="K5111" s="270"/>
      <c r="L5111" s="270"/>
      <c r="M5111" s="271"/>
      <c r="N5111" s="270" t="e">
        <v>#N/A</v>
      </c>
      <c r="O5111" s="272" t="e">
        <v>#N/A</v>
      </c>
      <c r="P5111" s="272" t="e">
        <v>#N/A</v>
      </c>
      <c r="Q5111" s="272" t="e">
        <v>#N/A</v>
      </c>
    </row>
    <row r="5112" spans="1:17" s="208" customFormat="1" ht="12">
      <c r="A5112" s="268" t="str">
        <f t="shared" si="160"/>
        <v>0718801011487715645</v>
      </c>
      <c r="B5112" s="304" t="s">
        <v>19891</v>
      </c>
      <c r="C5112" s="269" t="s">
        <v>5491</v>
      </c>
      <c r="D5112" s="144" t="s">
        <v>3106</v>
      </c>
      <c r="E5112" s="269" t="s">
        <v>5492</v>
      </c>
      <c r="F5112" s="145" t="s">
        <v>3106</v>
      </c>
      <c r="G5112" s="269" t="s">
        <v>3106</v>
      </c>
      <c r="H5112" s="305" t="s">
        <v>2421</v>
      </c>
      <c r="I5112" s="306" t="s">
        <v>21560</v>
      </c>
      <c r="J5112" s="201" t="str">
        <f t="shared" si="159"/>
        <v>9999</v>
      </c>
      <c r="K5112" s="270"/>
      <c r="L5112" s="270"/>
      <c r="M5112" s="271"/>
      <c r="N5112" s="270" t="e">
        <v>#N/A</v>
      </c>
      <c r="O5112" s="272" t="e">
        <v>#N/A</v>
      </c>
      <c r="P5112" s="272" t="e">
        <v>#N/A</v>
      </c>
      <c r="Q5112" s="272" t="e">
        <v>#N/A</v>
      </c>
    </row>
    <row r="5113" spans="1:17" s="208" customFormat="1" ht="12">
      <c r="A5113" s="268" t="str">
        <f t="shared" si="160"/>
        <v>0718819011184670549</v>
      </c>
      <c r="B5113" s="304" t="s">
        <v>19891</v>
      </c>
      <c r="C5113" s="269" t="s">
        <v>5493</v>
      </c>
      <c r="D5113" s="144" t="s">
        <v>3106</v>
      </c>
      <c r="E5113" s="269" t="s">
        <v>5494</v>
      </c>
      <c r="F5113" s="145" t="s">
        <v>3106</v>
      </c>
      <c r="G5113" s="269" t="s">
        <v>3106</v>
      </c>
      <c r="H5113" s="305" t="s">
        <v>5495</v>
      </c>
      <c r="I5113" s="306" t="s">
        <v>20726</v>
      </c>
      <c r="J5113" s="201" t="str">
        <f t="shared" si="159"/>
        <v>9999</v>
      </c>
      <c r="K5113" s="270"/>
      <c r="L5113" s="270"/>
      <c r="M5113" s="271"/>
      <c r="N5113" s="270" t="e">
        <v>#N/A</v>
      </c>
      <c r="O5113" s="272" t="e">
        <v>#N/A</v>
      </c>
      <c r="P5113" s="272" t="e">
        <v>#N/A</v>
      </c>
      <c r="Q5113" s="272" t="e">
        <v>#N/A</v>
      </c>
    </row>
    <row r="5114" spans="1:17" s="208" customFormat="1" ht="12">
      <c r="A5114" s="268" t="str">
        <f t="shared" si="160"/>
        <v>0718900011306800602</v>
      </c>
      <c r="B5114" s="304" t="s">
        <v>19891</v>
      </c>
      <c r="C5114" s="269" t="s">
        <v>5496</v>
      </c>
      <c r="D5114" s="144" t="s">
        <v>3106</v>
      </c>
      <c r="E5114" s="269" t="s">
        <v>5497</v>
      </c>
      <c r="F5114" s="145" t="s">
        <v>3106</v>
      </c>
      <c r="G5114" s="269" t="s">
        <v>3106</v>
      </c>
      <c r="H5114" s="305" t="s">
        <v>5498</v>
      </c>
      <c r="I5114" s="306" t="s">
        <v>21021</v>
      </c>
      <c r="J5114" s="201" t="str">
        <f t="shared" si="159"/>
        <v>9999</v>
      </c>
      <c r="K5114" s="270"/>
      <c r="L5114" s="270"/>
      <c r="M5114" s="271"/>
      <c r="N5114" s="270" t="e">
        <v>#N/A</v>
      </c>
      <c r="O5114" s="272" t="e">
        <v>#N/A</v>
      </c>
      <c r="P5114" s="272" t="e">
        <v>#N/A</v>
      </c>
      <c r="Q5114" s="272" t="e">
        <v>#N/A</v>
      </c>
    </row>
    <row r="5115" spans="1:17" s="208" customFormat="1" ht="12">
      <c r="A5115" s="268" t="str">
        <f t="shared" si="160"/>
        <v>0718926021083617245</v>
      </c>
      <c r="B5115" s="304" t="s">
        <v>19891</v>
      </c>
      <c r="C5115" s="269" t="s">
        <v>5499</v>
      </c>
      <c r="D5115" s="144" t="s">
        <v>3106</v>
      </c>
      <c r="E5115" s="269" t="s">
        <v>5500</v>
      </c>
      <c r="F5115" s="145" t="s">
        <v>3106</v>
      </c>
      <c r="G5115" s="269" t="s">
        <v>3106</v>
      </c>
      <c r="H5115" s="305" t="s">
        <v>5501</v>
      </c>
      <c r="I5115" s="306" t="s">
        <v>20430</v>
      </c>
      <c r="J5115" s="201" t="str">
        <f t="shared" si="159"/>
        <v>9999</v>
      </c>
      <c r="K5115" s="270"/>
      <c r="L5115" s="270"/>
      <c r="M5115" s="271"/>
      <c r="N5115" s="270" t="e">
        <v>#N/A</v>
      </c>
      <c r="O5115" s="272" t="e">
        <v>#N/A</v>
      </c>
      <c r="P5115" s="272" t="e">
        <v>#N/A</v>
      </c>
      <c r="Q5115" s="272" t="e">
        <v>#N/A</v>
      </c>
    </row>
    <row r="5116" spans="1:17" s="208" customFormat="1" ht="12">
      <c r="A5116" s="268" t="str">
        <f t="shared" si="160"/>
        <v>0718991011588771919</v>
      </c>
      <c r="B5116" s="304" t="s">
        <v>19891</v>
      </c>
      <c r="C5116" s="269" t="s">
        <v>5502</v>
      </c>
      <c r="D5116" s="144" t="s">
        <v>3106</v>
      </c>
      <c r="E5116" s="269" t="s">
        <v>5503</v>
      </c>
      <c r="F5116" s="145" t="s">
        <v>3106</v>
      </c>
      <c r="G5116" s="269" t="s">
        <v>3106</v>
      </c>
      <c r="H5116" s="305" t="s">
        <v>5504</v>
      </c>
      <c r="I5116" s="306" t="s">
        <v>21834</v>
      </c>
      <c r="J5116" s="201" t="str">
        <f t="shared" si="159"/>
        <v>9999</v>
      </c>
      <c r="K5116" s="270"/>
      <c r="L5116" s="270"/>
      <c r="M5116" s="271"/>
      <c r="N5116" s="270" t="e">
        <v>#N/A</v>
      </c>
      <c r="O5116" s="272" t="e">
        <v>#N/A</v>
      </c>
      <c r="P5116" s="272" t="e">
        <v>#N/A</v>
      </c>
      <c r="Q5116" s="272" t="e">
        <v>#N/A</v>
      </c>
    </row>
    <row r="5117" spans="1:17" s="208" customFormat="1" ht="12">
      <c r="A5117" s="268" t="str">
        <f t="shared" si="160"/>
        <v>0719056031831151257</v>
      </c>
      <c r="B5117" s="304" t="s">
        <v>19891</v>
      </c>
      <c r="C5117" s="269" t="s">
        <v>5505</v>
      </c>
      <c r="D5117" s="144" t="s">
        <v>3106</v>
      </c>
      <c r="E5117" s="269" t="s">
        <v>5506</v>
      </c>
      <c r="F5117" s="145" t="s">
        <v>3106</v>
      </c>
      <c r="G5117" s="269" t="s">
        <v>3106</v>
      </c>
      <c r="H5117" s="305" t="s">
        <v>5507</v>
      </c>
      <c r="I5117" s="306" t="s">
        <v>22449</v>
      </c>
      <c r="J5117" s="201" t="str">
        <f t="shared" si="159"/>
        <v>9999</v>
      </c>
      <c r="K5117" s="270"/>
      <c r="L5117" s="270"/>
      <c r="M5117" s="271"/>
      <c r="N5117" s="270" t="e">
        <v>#N/A</v>
      </c>
      <c r="O5117" s="272" t="e">
        <v>#N/A</v>
      </c>
      <c r="P5117" s="272" t="e">
        <v>#N/A</v>
      </c>
      <c r="Q5117" s="272" t="e">
        <v>#N/A</v>
      </c>
    </row>
    <row r="5118" spans="1:17" s="208" customFormat="1" ht="12">
      <c r="A5118" s="268" t="str">
        <f t="shared" si="160"/>
        <v>0719064021932213600</v>
      </c>
      <c r="B5118" s="304" t="s">
        <v>19891</v>
      </c>
      <c r="C5118" s="269" t="s">
        <v>5508</v>
      </c>
      <c r="D5118" s="144" t="s">
        <v>3106</v>
      </c>
      <c r="E5118" s="269" t="s">
        <v>5509</v>
      </c>
      <c r="F5118" s="145" t="s">
        <v>3106</v>
      </c>
      <c r="G5118" s="269" t="s">
        <v>3106</v>
      </c>
      <c r="H5118" s="305" t="s">
        <v>5510</v>
      </c>
      <c r="I5118" s="306" t="s">
        <v>22708</v>
      </c>
      <c r="J5118" s="201" t="str">
        <f t="shared" si="159"/>
        <v>9999</v>
      </c>
      <c r="K5118" s="270"/>
      <c r="L5118" s="270"/>
      <c r="M5118" s="271"/>
      <c r="N5118" s="270" t="e">
        <v>#N/A</v>
      </c>
      <c r="O5118" s="272" t="e">
        <v>#N/A</v>
      </c>
      <c r="P5118" s="272" t="e">
        <v>#N/A</v>
      </c>
      <c r="Q5118" s="272" t="e">
        <v>#N/A</v>
      </c>
    </row>
    <row r="5119" spans="1:17" s="208" customFormat="1" ht="12">
      <c r="A5119" s="268" t="str">
        <f t="shared" si="160"/>
        <v>0719080011962424036</v>
      </c>
      <c r="B5119" s="304" t="s">
        <v>19891</v>
      </c>
      <c r="C5119" s="269" t="s">
        <v>5511</v>
      </c>
      <c r="D5119" s="144" t="s">
        <v>3106</v>
      </c>
      <c r="E5119" s="269" t="s">
        <v>5512</v>
      </c>
      <c r="F5119" s="145" t="s">
        <v>3106</v>
      </c>
      <c r="G5119" s="269" t="s">
        <v>3106</v>
      </c>
      <c r="H5119" s="305" t="s">
        <v>5513</v>
      </c>
      <c r="I5119" s="306" t="s">
        <v>22772</v>
      </c>
      <c r="J5119" s="201" t="str">
        <f t="shared" si="159"/>
        <v>9999</v>
      </c>
      <c r="K5119" s="270"/>
      <c r="L5119" s="270"/>
      <c r="M5119" s="271"/>
      <c r="N5119" s="270" t="e">
        <v>#N/A</v>
      </c>
      <c r="O5119" s="272" t="e">
        <v>#N/A</v>
      </c>
      <c r="P5119" s="272" t="e">
        <v>#N/A</v>
      </c>
      <c r="Q5119" s="272" t="e">
        <v>#N/A</v>
      </c>
    </row>
    <row r="5120" spans="1:17" s="208" customFormat="1" ht="12">
      <c r="A5120" s="268" t="str">
        <f t="shared" si="160"/>
        <v>0719130011093801797</v>
      </c>
      <c r="B5120" s="304" t="s">
        <v>19891</v>
      </c>
      <c r="C5120" s="269" t="s">
        <v>5514</v>
      </c>
      <c r="D5120" s="144" t="s">
        <v>3106</v>
      </c>
      <c r="E5120" s="269" t="s">
        <v>5515</v>
      </c>
      <c r="F5120" s="145" t="s">
        <v>3106</v>
      </c>
      <c r="G5120" s="269" t="s">
        <v>3106</v>
      </c>
      <c r="H5120" s="305" t="s">
        <v>5516</v>
      </c>
      <c r="I5120" s="306" t="s">
        <v>20470</v>
      </c>
      <c r="J5120" s="201" t="str">
        <f t="shared" si="159"/>
        <v>9999</v>
      </c>
      <c r="K5120" s="270"/>
      <c r="L5120" s="270"/>
      <c r="M5120" s="271"/>
      <c r="N5120" s="270" t="e">
        <v>#N/A</v>
      </c>
      <c r="O5120" s="272" t="e">
        <v>#N/A</v>
      </c>
      <c r="P5120" s="272" t="e">
        <v>#N/A</v>
      </c>
      <c r="Q5120" s="272" t="e">
        <v>#N/A</v>
      </c>
    </row>
    <row r="5121" spans="1:17" s="208" customFormat="1" ht="12">
      <c r="A5121" s="268" t="str">
        <f t="shared" si="160"/>
        <v>0719155011730194259</v>
      </c>
      <c r="B5121" s="304" t="s">
        <v>19891</v>
      </c>
      <c r="C5121" s="269" t="s">
        <v>5517</v>
      </c>
      <c r="D5121" s="144" t="s">
        <v>3106</v>
      </c>
      <c r="E5121" s="269" t="s">
        <v>5518</v>
      </c>
      <c r="F5121" s="145" t="s">
        <v>3106</v>
      </c>
      <c r="G5121" s="269" t="s">
        <v>3106</v>
      </c>
      <c r="H5121" s="305" t="s">
        <v>2590</v>
      </c>
      <c r="I5121" s="306" t="s">
        <v>855</v>
      </c>
      <c r="J5121" s="201" t="str">
        <f t="shared" si="159"/>
        <v>9999</v>
      </c>
      <c r="K5121" s="270"/>
      <c r="L5121" s="270"/>
      <c r="M5121" s="271"/>
      <c r="N5121" s="270" t="e">
        <v>#N/A</v>
      </c>
      <c r="O5121" s="272" t="e">
        <v>#N/A</v>
      </c>
      <c r="P5121" s="272" t="e">
        <v>#N/A</v>
      </c>
      <c r="Q5121" s="272" t="e">
        <v>#N/A</v>
      </c>
    </row>
    <row r="5122" spans="1:17" s="208" customFormat="1" ht="12">
      <c r="A5122" s="268" t="str">
        <f t="shared" si="160"/>
        <v>0719189011982796181</v>
      </c>
      <c r="B5122" s="304" t="s">
        <v>19891</v>
      </c>
      <c r="C5122" s="269" t="s">
        <v>5519</v>
      </c>
      <c r="D5122" s="144" t="s">
        <v>3106</v>
      </c>
      <c r="E5122" s="269" t="s">
        <v>5520</v>
      </c>
      <c r="F5122" s="145" t="s">
        <v>3106</v>
      </c>
      <c r="G5122" s="269" t="s">
        <v>3106</v>
      </c>
      <c r="H5122" s="305" t="s">
        <v>2590</v>
      </c>
      <c r="I5122" s="306" t="s">
        <v>855</v>
      </c>
      <c r="J5122" s="201" t="str">
        <f t="shared" si="159"/>
        <v>9999</v>
      </c>
      <c r="K5122" s="270"/>
      <c r="L5122" s="270"/>
      <c r="M5122" s="271"/>
      <c r="N5122" s="270" t="e">
        <v>#N/A</v>
      </c>
      <c r="O5122" s="272" t="e">
        <v>#N/A</v>
      </c>
      <c r="P5122" s="272" t="e">
        <v>#N/A</v>
      </c>
      <c r="Q5122" s="272" t="e">
        <v>#N/A</v>
      </c>
    </row>
    <row r="5123" spans="1:17" s="208" customFormat="1" ht="12">
      <c r="A5123" s="268" t="str">
        <f t="shared" si="160"/>
        <v>0719205011598756686</v>
      </c>
      <c r="B5123" s="304" t="s">
        <v>19891</v>
      </c>
      <c r="C5123" s="269" t="s">
        <v>5521</v>
      </c>
      <c r="D5123" s="144" t="s">
        <v>3106</v>
      </c>
      <c r="E5123" s="269" t="s">
        <v>5522</v>
      </c>
      <c r="F5123" s="145" t="s">
        <v>3106</v>
      </c>
      <c r="G5123" s="269" t="s">
        <v>3106</v>
      </c>
      <c r="H5123" s="305" t="s">
        <v>5523</v>
      </c>
      <c r="I5123" s="306" t="s">
        <v>21850</v>
      </c>
      <c r="J5123" s="201" t="str">
        <f t="shared" ref="J5123:J5186" si="161">B5123</f>
        <v>9999</v>
      </c>
      <c r="K5123" s="270"/>
      <c r="L5123" s="270"/>
      <c r="M5123" s="271"/>
      <c r="N5123" s="270" t="e">
        <v>#N/A</v>
      </c>
      <c r="O5123" s="272" t="e">
        <v>#N/A</v>
      </c>
      <c r="P5123" s="272" t="e">
        <v>#N/A</v>
      </c>
      <c r="Q5123" s="272" t="e">
        <v>#N/A</v>
      </c>
    </row>
    <row r="5124" spans="1:17" s="208" customFormat="1" ht="12">
      <c r="A5124" s="268" t="str">
        <f t="shared" si="160"/>
        <v>0719254011164474755</v>
      </c>
      <c r="B5124" s="304" t="s">
        <v>19891</v>
      </c>
      <c r="C5124" s="269" t="s">
        <v>5524</v>
      </c>
      <c r="D5124" s="144" t="s">
        <v>3106</v>
      </c>
      <c r="E5124" s="269" t="s">
        <v>5525</v>
      </c>
      <c r="F5124" s="145" t="s">
        <v>3106</v>
      </c>
      <c r="G5124" s="269" t="s">
        <v>3106</v>
      </c>
      <c r="H5124" s="305" t="s">
        <v>5526</v>
      </c>
      <c r="I5124" s="306" t="s">
        <v>20673</v>
      </c>
      <c r="J5124" s="201" t="str">
        <f t="shared" si="161"/>
        <v>9999</v>
      </c>
      <c r="K5124" s="270"/>
      <c r="L5124" s="270"/>
      <c r="M5124" s="271"/>
      <c r="N5124" s="270" t="e">
        <v>#N/A</v>
      </c>
      <c r="O5124" s="272" t="e">
        <v>#N/A</v>
      </c>
      <c r="P5124" s="272" t="e">
        <v>#N/A</v>
      </c>
      <c r="Q5124" s="272" t="e">
        <v>#N/A</v>
      </c>
    </row>
    <row r="5125" spans="1:17" s="208" customFormat="1" ht="12">
      <c r="A5125" s="268" t="str">
        <f t="shared" si="160"/>
        <v>0719387011427132604</v>
      </c>
      <c r="B5125" s="304" t="s">
        <v>19891</v>
      </c>
      <c r="C5125" s="269" t="s">
        <v>5527</v>
      </c>
      <c r="D5125" s="144" t="s">
        <v>3106</v>
      </c>
      <c r="E5125" s="269" t="s">
        <v>5528</v>
      </c>
      <c r="F5125" s="145" t="s">
        <v>3106</v>
      </c>
      <c r="G5125" s="269" t="s">
        <v>3106</v>
      </c>
      <c r="H5125" s="305" t="s">
        <v>5529</v>
      </c>
      <c r="I5125" s="306" t="s">
        <v>21390</v>
      </c>
      <c r="J5125" s="201" t="str">
        <f t="shared" si="161"/>
        <v>9999</v>
      </c>
      <c r="K5125" s="270"/>
      <c r="L5125" s="270"/>
      <c r="M5125" s="271"/>
      <c r="N5125" s="270" t="e">
        <v>#N/A</v>
      </c>
      <c r="O5125" s="272" t="e">
        <v>#N/A</v>
      </c>
      <c r="P5125" s="272" t="e">
        <v>#N/A</v>
      </c>
      <c r="Q5125" s="272" t="e">
        <v>#N/A</v>
      </c>
    </row>
    <row r="5126" spans="1:17" s="208" customFormat="1" ht="12">
      <c r="A5126" s="268" t="str">
        <f t="shared" si="160"/>
        <v>0719395011376521575</v>
      </c>
      <c r="B5126" s="304" t="s">
        <v>19891</v>
      </c>
      <c r="C5126" s="269" t="s">
        <v>5530</v>
      </c>
      <c r="D5126" s="144" t="s">
        <v>3106</v>
      </c>
      <c r="E5126" s="269" t="s">
        <v>5531</v>
      </c>
      <c r="F5126" s="145" t="s">
        <v>3106</v>
      </c>
      <c r="G5126" s="269" t="s">
        <v>3106</v>
      </c>
      <c r="H5126" s="305" t="s">
        <v>5532</v>
      </c>
      <c r="I5126" s="306" t="s">
        <v>21213</v>
      </c>
      <c r="J5126" s="201" t="str">
        <f t="shared" si="161"/>
        <v>9999</v>
      </c>
      <c r="K5126" s="270"/>
      <c r="L5126" s="270"/>
      <c r="M5126" s="271"/>
      <c r="N5126" s="270" t="e">
        <v>#N/A</v>
      </c>
      <c r="O5126" s="272" t="e">
        <v>#N/A</v>
      </c>
      <c r="P5126" s="272" t="e">
        <v>#N/A</v>
      </c>
      <c r="Q5126" s="272" t="e">
        <v>#N/A</v>
      </c>
    </row>
    <row r="5127" spans="1:17" s="208" customFormat="1" ht="12">
      <c r="A5127" s="268" t="str">
        <f t="shared" si="160"/>
        <v>0719411011497859649</v>
      </c>
      <c r="B5127" s="304" t="s">
        <v>19891</v>
      </c>
      <c r="C5127" s="269" t="s">
        <v>5533</v>
      </c>
      <c r="D5127" s="144" t="s">
        <v>3106</v>
      </c>
      <c r="E5127" s="269" t="s">
        <v>5534</v>
      </c>
      <c r="F5127" s="145" t="s">
        <v>3106</v>
      </c>
      <c r="G5127" s="269" t="s">
        <v>3106</v>
      </c>
      <c r="H5127" s="305" t="s">
        <v>5535</v>
      </c>
      <c r="I5127" s="306" t="s">
        <v>21593</v>
      </c>
      <c r="J5127" s="201" t="str">
        <f t="shared" si="161"/>
        <v>9999</v>
      </c>
      <c r="K5127" s="270"/>
      <c r="L5127" s="270"/>
      <c r="M5127" s="271"/>
      <c r="N5127" s="270" t="e">
        <v>#N/A</v>
      </c>
      <c r="O5127" s="272" t="e">
        <v>#N/A</v>
      </c>
      <c r="P5127" s="272" t="e">
        <v>#N/A</v>
      </c>
      <c r="Q5127" s="272" t="e">
        <v>#N/A</v>
      </c>
    </row>
    <row r="5128" spans="1:17" s="208" customFormat="1" ht="12">
      <c r="A5128" s="268" t="str">
        <f t="shared" si="160"/>
        <v>0719478011134186315</v>
      </c>
      <c r="B5128" s="304" t="s">
        <v>19891</v>
      </c>
      <c r="C5128" s="269" t="s">
        <v>5536</v>
      </c>
      <c r="D5128" s="144" t="s">
        <v>3106</v>
      </c>
      <c r="E5128" s="269" t="s">
        <v>5537</v>
      </c>
      <c r="F5128" s="145" t="s">
        <v>3106</v>
      </c>
      <c r="G5128" s="269" t="s">
        <v>3106</v>
      </c>
      <c r="H5128" s="305" t="s">
        <v>5538</v>
      </c>
      <c r="I5128" s="306" t="s">
        <v>20579</v>
      </c>
      <c r="J5128" s="201" t="str">
        <f t="shared" si="161"/>
        <v>9999</v>
      </c>
      <c r="K5128" s="270"/>
      <c r="L5128" s="270"/>
      <c r="M5128" s="271"/>
      <c r="N5128" s="270" t="e">
        <v>#N/A</v>
      </c>
      <c r="O5128" s="272" t="e">
        <v>#N/A</v>
      </c>
      <c r="P5128" s="272" t="e">
        <v>#N/A</v>
      </c>
      <c r="Q5128" s="272" t="e">
        <v>#N/A</v>
      </c>
    </row>
    <row r="5129" spans="1:17" s="208" customFormat="1" ht="12">
      <c r="A5129" s="268" t="str">
        <f t="shared" si="160"/>
        <v>0719502011306897335</v>
      </c>
      <c r="B5129" s="304" t="s">
        <v>19891</v>
      </c>
      <c r="C5129" s="269" t="s">
        <v>5539</v>
      </c>
      <c r="D5129" s="144" t="s">
        <v>3106</v>
      </c>
      <c r="E5129" s="269" t="s">
        <v>5540</v>
      </c>
      <c r="F5129" s="145" t="s">
        <v>3106</v>
      </c>
      <c r="G5129" s="269" t="s">
        <v>3106</v>
      </c>
      <c r="H5129" s="305" t="s">
        <v>5541</v>
      </c>
      <c r="I5129" s="306" t="s">
        <v>21033</v>
      </c>
      <c r="J5129" s="201" t="str">
        <f t="shared" si="161"/>
        <v>9999</v>
      </c>
      <c r="K5129" s="270"/>
      <c r="L5129" s="270"/>
      <c r="M5129" s="271"/>
      <c r="N5129" s="270" t="e">
        <v>#N/A</v>
      </c>
      <c r="O5129" s="272" t="e">
        <v>#N/A</v>
      </c>
      <c r="P5129" s="272" t="e">
        <v>#N/A</v>
      </c>
      <c r="Q5129" s="272" t="e">
        <v>#N/A</v>
      </c>
    </row>
    <row r="5130" spans="1:17" s="208" customFormat="1" ht="12">
      <c r="A5130" s="268" t="str">
        <f t="shared" si="160"/>
        <v>0719510011477551489</v>
      </c>
      <c r="B5130" s="304" t="s">
        <v>19891</v>
      </c>
      <c r="C5130" s="269" t="s">
        <v>5542</v>
      </c>
      <c r="D5130" s="144" t="s">
        <v>3106</v>
      </c>
      <c r="E5130" s="269" t="s">
        <v>5543</v>
      </c>
      <c r="F5130" s="145" t="s">
        <v>3106</v>
      </c>
      <c r="G5130" s="269" t="s">
        <v>3106</v>
      </c>
      <c r="H5130" s="305" t="s">
        <v>5544</v>
      </c>
      <c r="I5130" s="306" t="s">
        <v>21526</v>
      </c>
      <c r="J5130" s="201" t="str">
        <f t="shared" si="161"/>
        <v>9999</v>
      </c>
      <c r="K5130" s="270"/>
      <c r="L5130" s="270"/>
      <c r="M5130" s="271"/>
      <c r="N5130" s="270" t="e">
        <v>#N/A</v>
      </c>
      <c r="O5130" s="272" t="e">
        <v>#N/A</v>
      </c>
      <c r="P5130" s="272" t="e">
        <v>#N/A</v>
      </c>
      <c r="Q5130" s="272" t="e">
        <v>#N/A</v>
      </c>
    </row>
    <row r="5131" spans="1:17" s="208" customFormat="1" ht="12">
      <c r="A5131" s="268" t="str">
        <f t="shared" si="160"/>
        <v>0719536011366407603</v>
      </c>
      <c r="B5131" s="304" t="s">
        <v>19891</v>
      </c>
      <c r="C5131" s="269" t="s">
        <v>5545</v>
      </c>
      <c r="D5131" s="144" t="s">
        <v>3106</v>
      </c>
      <c r="E5131" s="269" t="s">
        <v>5546</v>
      </c>
      <c r="F5131" s="145" t="s">
        <v>3106</v>
      </c>
      <c r="G5131" s="269" t="s">
        <v>3106</v>
      </c>
      <c r="H5131" s="305" t="s">
        <v>5547</v>
      </c>
      <c r="I5131" s="306" t="s">
        <v>21182</v>
      </c>
      <c r="J5131" s="201" t="str">
        <f t="shared" si="161"/>
        <v>9999</v>
      </c>
      <c r="K5131" s="270"/>
      <c r="L5131" s="270"/>
      <c r="M5131" s="271"/>
      <c r="N5131" s="270" t="e">
        <v>#N/A</v>
      </c>
      <c r="O5131" s="272" t="e">
        <v>#N/A</v>
      </c>
      <c r="P5131" s="272" t="e">
        <v>#N/A</v>
      </c>
      <c r="Q5131" s="272" t="e">
        <v>#N/A</v>
      </c>
    </row>
    <row r="5132" spans="1:17" s="208" customFormat="1" ht="12">
      <c r="A5132" s="268" t="str">
        <f t="shared" si="160"/>
        <v>0719569011558463745</v>
      </c>
      <c r="B5132" s="304" t="s">
        <v>19891</v>
      </c>
      <c r="C5132" s="269" t="s">
        <v>5548</v>
      </c>
      <c r="D5132" s="144" t="s">
        <v>3106</v>
      </c>
      <c r="E5132" s="269" t="s">
        <v>5549</v>
      </c>
      <c r="F5132" s="145" t="s">
        <v>3106</v>
      </c>
      <c r="G5132" s="269" t="s">
        <v>3106</v>
      </c>
      <c r="H5132" s="305" t="s">
        <v>5550</v>
      </c>
      <c r="I5132" s="306" t="s">
        <v>21757</v>
      </c>
      <c r="J5132" s="201" t="str">
        <f t="shared" si="161"/>
        <v>9999</v>
      </c>
      <c r="K5132" s="270"/>
      <c r="L5132" s="270"/>
      <c r="M5132" s="271"/>
      <c r="N5132" s="270" t="e">
        <v>#N/A</v>
      </c>
      <c r="O5132" s="272" t="e">
        <v>#N/A</v>
      </c>
      <c r="P5132" s="272" t="e">
        <v>#N/A</v>
      </c>
      <c r="Q5132" s="272" t="e">
        <v>#N/A</v>
      </c>
    </row>
    <row r="5133" spans="1:17" s="208" customFormat="1" ht="12">
      <c r="A5133" s="268" t="str">
        <f t="shared" si="160"/>
        <v>0719619021063457380</v>
      </c>
      <c r="B5133" s="304" t="s">
        <v>19891</v>
      </c>
      <c r="C5133" s="269" t="s">
        <v>5551</v>
      </c>
      <c r="D5133" s="144" t="s">
        <v>3106</v>
      </c>
      <c r="E5133" s="269" t="s">
        <v>5552</v>
      </c>
      <c r="F5133" s="145" t="s">
        <v>3106</v>
      </c>
      <c r="G5133" s="269" t="s">
        <v>3106</v>
      </c>
      <c r="H5133" s="305" t="s">
        <v>5553</v>
      </c>
      <c r="I5133" s="307" t="s">
        <v>5553</v>
      </c>
      <c r="J5133" s="201" t="str">
        <f t="shared" si="161"/>
        <v>9999</v>
      </c>
      <c r="K5133" s="270"/>
      <c r="L5133" s="270"/>
      <c r="M5133" s="271"/>
      <c r="N5133" s="270" t="e">
        <v>#N/A</v>
      </c>
      <c r="O5133" s="272" t="e">
        <v>#N/A</v>
      </c>
      <c r="P5133" s="272" t="e">
        <v>#N/A</v>
      </c>
      <c r="Q5133" s="272" t="e">
        <v>#N/A</v>
      </c>
    </row>
    <row r="5134" spans="1:17" s="208" customFormat="1" ht="12">
      <c r="A5134" s="268" t="str">
        <f t="shared" si="160"/>
        <v>0719635011205860335</v>
      </c>
      <c r="B5134" s="304" t="s">
        <v>19891</v>
      </c>
      <c r="C5134" s="269" t="s">
        <v>5554</v>
      </c>
      <c r="D5134" s="144" t="s">
        <v>3106</v>
      </c>
      <c r="E5134" s="269" t="s">
        <v>5555</v>
      </c>
      <c r="F5134" s="145" t="s">
        <v>3106</v>
      </c>
      <c r="G5134" s="269" t="s">
        <v>3106</v>
      </c>
      <c r="H5134" s="305" t="s">
        <v>5556</v>
      </c>
      <c r="I5134" s="306" t="s">
        <v>20778</v>
      </c>
      <c r="J5134" s="201" t="str">
        <f t="shared" si="161"/>
        <v>9999</v>
      </c>
      <c r="K5134" s="270"/>
      <c r="L5134" s="270"/>
      <c r="M5134" s="271"/>
      <c r="N5134" s="270" t="e">
        <v>#N/A</v>
      </c>
      <c r="O5134" s="272" t="e">
        <v>#N/A</v>
      </c>
      <c r="P5134" s="272" t="e">
        <v>#N/A</v>
      </c>
      <c r="Q5134" s="272" t="e">
        <v>#N/A</v>
      </c>
    </row>
    <row r="5135" spans="1:17" s="208" customFormat="1" ht="12">
      <c r="A5135" s="268" t="str">
        <f t="shared" si="160"/>
        <v>0719650011295772093</v>
      </c>
      <c r="B5135" s="304" t="s">
        <v>19891</v>
      </c>
      <c r="C5135" s="269" t="s">
        <v>5557</v>
      </c>
      <c r="D5135" s="144" t="s">
        <v>3106</v>
      </c>
      <c r="E5135" s="269" t="s">
        <v>5558</v>
      </c>
      <c r="F5135" s="145" t="s">
        <v>3106</v>
      </c>
      <c r="G5135" s="269" t="s">
        <v>3106</v>
      </c>
      <c r="H5135" s="305" t="s">
        <v>2590</v>
      </c>
      <c r="I5135" s="306" t="s">
        <v>855</v>
      </c>
      <c r="J5135" s="201" t="str">
        <f t="shared" si="161"/>
        <v>9999</v>
      </c>
      <c r="K5135" s="270"/>
      <c r="L5135" s="270"/>
      <c r="M5135" s="271"/>
      <c r="N5135" s="270" t="e">
        <v>#N/A</v>
      </c>
      <c r="O5135" s="272" t="e">
        <v>#N/A</v>
      </c>
      <c r="P5135" s="272" t="e">
        <v>#N/A</v>
      </c>
      <c r="Q5135" s="272" t="e">
        <v>#N/A</v>
      </c>
    </row>
    <row r="5136" spans="1:17" s="208" customFormat="1" ht="12">
      <c r="A5136" s="268" t="str">
        <f t="shared" si="160"/>
        <v>0719783011104998624</v>
      </c>
      <c r="B5136" s="304" t="s">
        <v>19891</v>
      </c>
      <c r="C5136" s="269" t="s">
        <v>5559</v>
      </c>
      <c r="D5136" s="144" t="s">
        <v>3106</v>
      </c>
      <c r="E5136" s="269" t="s">
        <v>5560</v>
      </c>
      <c r="F5136" s="145" t="s">
        <v>3106</v>
      </c>
      <c r="G5136" s="269" t="s">
        <v>3106</v>
      </c>
      <c r="H5136" s="305" t="s">
        <v>5561</v>
      </c>
      <c r="I5136" s="306" t="s">
        <v>20511</v>
      </c>
      <c r="J5136" s="201" t="str">
        <f t="shared" si="161"/>
        <v>9999</v>
      </c>
      <c r="K5136" s="270"/>
      <c r="L5136" s="270"/>
      <c r="M5136" s="271"/>
      <c r="N5136" s="270" t="e">
        <v>#N/A</v>
      </c>
      <c r="O5136" s="272" t="e">
        <v>#N/A</v>
      </c>
      <c r="P5136" s="272" t="e">
        <v>#N/A</v>
      </c>
      <c r="Q5136" s="272" t="e">
        <v>#N/A</v>
      </c>
    </row>
    <row r="5137" spans="1:17" s="208" customFormat="1" ht="12">
      <c r="A5137" s="268" t="str">
        <f t="shared" si="160"/>
        <v>0719890011356433049</v>
      </c>
      <c r="B5137" s="304" t="s">
        <v>19891</v>
      </c>
      <c r="C5137" s="269" t="s">
        <v>5562</v>
      </c>
      <c r="D5137" s="144" t="s">
        <v>3106</v>
      </c>
      <c r="E5137" s="269" t="s">
        <v>5563</v>
      </c>
      <c r="F5137" s="145" t="s">
        <v>3106</v>
      </c>
      <c r="G5137" s="269" t="s">
        <v>3106</v>
      </c>
      <c r="H5137" s="305" t="s">
        <v>5564</v>
      </c>
      <c r="I5137" s="306" t="s">
        <v>21173</v>
      </c>
      <c r="J5137" s="201" t="str">
        <f t="shared" si="161"/>
        <v>9999</v>
      </c>
      <c r="K5137" s="270"/>
      <c r="L5137" s="270"/>
      <c r="M5137" s="271"/>
      <c r="N5137" s="270" t="e">
        <v>#N/A</v>
      </c>
      <c r="O5137" s="272" t="e">
        <v>#N/A</v>
      </c>
      <c r="P5137" s="272" t="e">
        <v>#N/A</v>
      </c>
      <c r="Q5137" s="272" t="e">
        <v>#N/A</v>
      </c>
    </row>
    <row r="5138" spans="1:17" s="208" customFormat="1" ht="12">
      <c r="A5138" s="268" t="str">
        <f t="shared" si="160"/>
        <v>0719890021356433049</v>
      </c>
      <c r="B5138" s="304" t="s">
        <v>19891</v>
      </c>
      <c r="C5138" s="269" t="s">
        <v>5562</v>
      </c>
      <c r="D5138" s="144" t="s">
        <v>3106</v>
      </c>
      <c r="E5138" s="269" t="s">
        <v>5565</v>
      </c>
      <c r="F5138" s="145" t="s">
        <v>3106</v>
      </c>
      <c r="G5138" s="269" t="s">
        <v>3106</v>
      </c>
      <c r="H5138" s="305" t="s">
        <v>5564</v>
      </c>
      <c r="I5138" s="307" t="s">
        <v>5564</v>
      </c>
      <c r="J5138" s="201" t="str">
        <f t="shared" si="161"/>
        <v>9999</v>
      </c>
      <c r="K5138" s="270"/>
      <c r="L5138" s="270"/>
      <c r="M5138" s="271"/>
      <c r="N5138" s="270" t="e">
        <v>#N/A</v>
      </c>
      <c r="O5138" s="272" t="e">
        <v>#N/A</v>
      </c>
      <c r="P5138" s="272" t="e">
        <v>#N/A</v>
      </c>
      <c r="Q5138" s="272" t="e">
        <v>#N/A</v>
      </c>
    </row>
    <row r="5139" spans="1:17" s="208" customFormat="1" ht="12">
      <c r="A5139" s="268" t="str">
        <f t="shared" si="160"/>
        <v>0719908011265517759</v>
      </c>
      <c r="B5139" s="304" t="s">
        <v>19891</v>
      </c>
      <c r="C5139" s="269" t="s">
        <v>5566</v>
      </c>
      <c r="D5139" s="144" t="s">
        <v>3106</v>
      </c>
      <c r="E5139" s="269" t="s">
        <v>5567</v>
      </c>
      <c r="F5139" s="145" t="s">
        <v>3106</v>
      </c>
      <c r="G5139" s="269" t="s">
        <v>3106</v>
      </c>
      <c r="H5139" s="305" t="s">
        <v>5568</v>
      </c>
      <c r="I5139" s="306" t="s">
        <v>20929</v>
      </c>
      <c r="J5139" s="201" t="str">
        <f t="shared" si="161"/>
        <v>9999</v>
      </c>
      <c r="K5139" s="270"/>
      <c r="L5139" s="270"/>
      <c r="M5139" s="271"/>
      <c r="N5139" s="270" t="e">
        <v>#N/A</v>
      </c>
      <c r="O5139" s="272" t="e">
        <v>#N/A</v>
      </c>
      <c r="P5139" s="272" t="e">
        <v>#N/A</v>
      </c>
      <c r="Q5139" s="272" t="e">
        <v>#N/A</v>
      </c>
    </row>
    <row r="5140" spans="1:17" s="208" customFormat="1" ht="12">
      <c r="A5140" s="268" t="str">
        <f t="shared" si="160"/>
        <v>0719973011083708226</v>
      </c>
      <c r="B5140" s="304" t="s">
        <v>19891</v>
      </c>
      <c r="C5140" s="269" t="s">
        <v>5569</v>
      </c>
      <c r="D5140" s="144" t="s">
        <v>3106</v>
      </c>
      <c r="E5140" s="269" t="s">
        <v>5570</v>
      </c>
      <c r="F5140" s="145" t="s">
        <v>3106</v>
      </c>
      <c r="G5140" s="269" t="s">
        <v>3106</v>
      </c>
      <c r="H5140" s="305" t="s">
        <v>5571</v>
      </c>
      <c r="I5140" s="306" t="s">
        <v>20447</v>
      </c>
      <c r="J5140" s="201" t="str">
        <f t="shared" si="161"/>
        <v>9999</v>
      </c>
      <c r="K5140" s="270"/>
      <c r="L5140" s="270"/>
      <c r="M5140" s="271"/>
      <c r="N5140" s="270" t="e">
        <v>#N/A</v>
      </c>
      <c r="O5140" s="272" t="e">
        <v>#N/A</v>
      </c>
      <c r="P5140" s="272" t="e">
        <v>#N/A</v>
      </c>
      <c r="Q5140" s="272" t="e">
        <v>#N/A</v>
      </c>
    </row>
    <row r="5141" spans="1:17" s="208" customFormat="1" ht="12">
      <c r="A5141" s="268" t="str">
        <f t="shared" ref="A5141:A5204" si="162">E5141&amp;C5141</f>
        <v>0719981011457448755</v>
      </c>
      <c r="B5141" s="304" t="s">
        <v>19891</v>
      </c>
      <c r="C5141" s="269" t="s">
        <v>5572</v>
      </c>
      <c r="D5141" s="144" t="s">
        <v>3106</v>
      </c>
      <c r="E5141" s="269" t="s">
        <v>5573</v>
      </c>
      <c r="F5141" s="145" t="s">
        <v>3106</v>
      </c>
      <c r="G5141" s="269" t="s">
        <v>3106</v>
      </c>
      <c r="H5141" s="305" t="s">
        <v>5574</v>
      </c>
      <c r="I5141" s="306" t="s">
        <v>21476</v>
      </c>
      <c r="J5141" s="201" t="str">
        <f t="shared" si="161"/>
        <v>9999</v>
      </c>
      <c r="K5141" s="270"/>
      <c r="L5141" s="270"/>
      <c r="M5141" s="271"/>
      <c r="N5141" s="270" t="e">
        <v>#N/A</v>
      </c>
      <c r="O5141" s="272" t="e">
        <v>#N/A</v>
      </c>
      <c r="P5141" s="272" t="e">
        <v>#N/A</v>
      </c>
      <c r="Q5141" s="272" t="e">
        <v>#N/A</v>
      </c>
    </row>
    <row r="5142" spans="1:17" s="208" customFormat="1" ht="12">
      <c r="A5142" s="268" t="str">
        <f t="shared" si="162"/>
        <v>0720039011134168263</v>
      </c>
      <c r="B5142" s="304" t="s">
        <v>19891</v>
      </c>
      <c r="C5142" s="269" t="s">
        <v>5575</v>
      </c>
      <c r="D5142" s="144" t="s">
        <v>3106</v>
      </c>
      <c r="E5142" s="269" t="s">
        <v>5576</v>
      </c>
      <c r="F5142" s="145" t="s">
        <v>3106</v>
      </c>
      <c r="G5142" s="269" t="s">
        <v>3106</v>
      </c>
      <c r="H5142" s="305" t="s">
        <v>5577</v>
      </c>
      <c r="I5142" s="306" t="s">
        <v>20572</v>
      </c>
      <c r="J5142" s="201" t="str">
        <f t="shared" si="161"/>
        <v>9999</v>
      </c>
      <c r="K5142" s="270"/>
      <c r="L5142" s="270"/>
      <c r="M5142" s="271"/>
      <c r="N5142" s="270" t="e">
        <v>#N/A</v>
      </c>
      <c r="O5142" s="272" t="e">
        <v>#N/A</v>
      </c>
      <c r="P5142" s="272" t="e">
        <v>#N/A</v>
      </c>
      <c r="Q5142" s="272" t="e">
        <v>#N/A</v>
      </c>
    </row>
    <row r="5143" spans="1:17" s="208" customFormat="1" ht="12">
      <c r="A5143" s="268" t="str">
        <f t="shared" si="162"/>
        <v>0720047011376544320</v>
      </c>
      <c r="B5143" s="304" t="s">
        <v>19891</v>
      </c>
      <c r="C5143" s="269" t="s">
        <v>5578</v>
      </c>
      <c r="D5143" s="144" t="s">
        <v>3106</v>
      </c>
      <c r="E5143" s="269" t="s">
        <v>5579</v>
      </c>
      <c r="F5143" s="145" t="s">
        <v>3106</v>
      </c>
      <c r="G5143" s="269" t="s">
        <v>3106</v>
      </c>
      <c r="H5143" s="305" t="s">
        <v>5580</v>
      </c>
      <c r="I5143" s="306" t="s">
        <v>21216</v>
      </c>
      <c r="J5143" s="201" t="str">
        <f t="shared" si="161"/>
        <v>9999</v>
      </c>
      <c r="K5143" s="270"/>
      <c r="L5143" s="270"/>
      <c r="M5143" s="271"/>
      <c r="N5143" s="270" t="e">
        <v>#N/A</v>
      </c>
      <c r="O5143" s="272" t="e">
        <v>#N/A</v>
      </c>
      <c r="P5143" s="272" t="e">
        <v>#N/A</v>
      </c>
      <c r="Q5143" s="272" t="e">
        <v>#N/A</v>
      </c>
    </row>
    <row r="5144" spans="1:17" s="208" customFormat="1" ht="12">
      <c r="A5144" s="268" t="str">
        <f t="shared" si="162"/>
        <v>0720054011134191653</v>
      </c>
      <c r="B5144" s="304" t="s">
        <v>19891</v>
      </c>
      <c r="C5144" s="269" t="s">
        <v>5581</v>
      </c>
      <c r="D5144" s="144" t="s">
        <v>3106</v>
      </c>
      <c r="E5144" s="269" t="s">
        <v>5582</v>
      </c>
      <c r="F5144" s="145" t="s">
        <v>3106</v>
      </c>
      <c r="G5144" s="269" t="s">
        <v>3106</v>
      </c>
      <c r="H5144" s="305" t="s">
        <v>5583</v>
      </c>
      <c r="I5144" s="306" t="s">
        <v>20582</v>
      </c>
      <c r="J5144" s="201" t="str">
        <f t="shared" si="161"/>
        <v>9999</v>
      </c>
      <c r="K5144" s="270"/>
      <c r="L5144" s="270"/>
      <c r="M5144" s="271"/>
      <c r="N5144" s="270" t="e">
        <v>#N/A</v>
      </c>
      <c r="O5144" s="272" t="e">
        <v>#N/A</v>
      </c>
      <c r="P5144" s="272" t="e">
        <v>#N/A</v>
      </c>
      <c r="Q5144" s="272" t="e">
        <v>#N/A</v>
      </c>
    </row>
    <row r="5145" spans="1:17" s="208" customFormat="1" ht="12">
      <c r="A5145" s="268" t="str">
        <f t="shared" si="162"/>
        <v>0720070011396837951</v>
      </c>
      <c r="B5145" s="304" t="s">
        <v>19891</v>
      </c>
      <c r="C5145" s="269" t="s">
        <v>5584</v>
      </c>
      <c r="D5145" s="144" t="s">
        <v>3106</v>
      </c>
      <c r="E5145" s="269" t="s">
        <v>5585</v>
      </c>
      <c r="F5145" s="145" t="s">
        <v>3106</v>
      </c>
      <c r="G5145" s="269" t="s">
        <v>3106</v>
      </c>
      <c r="H5145" s="305" t="s">
        <v>5586</v>
      </c>
      <c r="I5145" s="306" t="s">
        <v>21296</v>
      </c>
      <c r="J5145" s="201" t="str">
        <f t="shared" si="161"/>
        <v>9999</v>
      </c>
      <c r="K5145" s="270"/>
      <c r="L5145" s="270"/>
      <c r="M5145" s="271"/>
      <c r="N5145" s="270" t="e">
        <v>#N/A</v>
      </c>
      <c r="O5145" s="272" t="e">
        <v>#N/A</v>
      </c>
      <c r="P5145" s="272" t="e">
        <v>#N/A</v>
      </c>
      <c r="Q5145" s="272" t="e">
        <v>#N/A</v>
      </c>
    </row>
    <row r="5146" spans="1:17" s="208" customFormat="1" ht="12">
      <c r="A5146" s="268" t="str">
        <f t="shared" si="162"/>
        <v>0720153011538199617</v>
      </c>
      <c r="B5146" s="304" t="s">
        <v>19891</v>
      </c>
      <c r="C5146" s="269" t="s">
        <v>5587</v>
      </c>
      <c r="D5146" s="144" t="s">
        <v>3106</v>
      </c>
      <c r="E5146" s="269" t="s">
        <v>5588</v>
      </c>
      <c r="F5146" s="145" t="s">
        <v>3106</v>
      </c>
      <c r="G5146" s="269" t="s">
        <v>3106</v>
      </c>
      <c r="H5146" s="305" t="s">
        <v>5589</v>
      </c>
      <c r="I5146" s="306" t="s">
        <v>21704</v>
      </c>
      <c r="J5146" s="201" t="str">
        <f t="shared" si="161"/>
        <v>9999</v>
      </c>
      <c r="K5146" s="270"/>
      <c r="L5146" s="270"/>
      <c r="M5146" s="271"/>
      <c r="N5146" s="270" t="e">
        <v>#N/A</v>
      </c>
      <c r="O5146" s="272" t="e">
        <v>#N/A</v>
      </c>
      <c r="P5146" s="272" t="e">
        <v>#N/A</v>
      </c>
      <c r="Q5146" s="272" t="e">
        <v>#N/A</v>
      </c>
    </row>
    <row r="5147" spans="1:17" s="208" customFormat="1" ht="12">
      <c r="A5147" s="268" t="str">
        <f t="shared" si="162"/>
        <v>0720161031811046568</v>
      </c>
      <c r="B5147" s="304" t="s">
        <v>19891</v>
      </c>
      <c r="C5147" s="269" t="s">
        <v>5590</v>
      </c>
      <c r="D5147" s="144" t="s">
        <v>3106</v>
      </c>
      <c r="E5147" s="269" t="s">
        <v>5591</v>
      </c>
      <c r="F5147" s="145" t="s">
        <v>3106</v>
      </c>
      <c r="G5147" s="269" t="s">
        <v>3106</v>
      </c>
      <c r="H5147" s="305" t="s">
        <v>5592</v>
      </c>
      <c r="I5147" s="306" t="s">
        <v>22387</v>
      </c>
      <c r="J5147" s="201" t="str">
        <f t="shared" si="161"/>
        <v>9999</v>
      </c>
      <c r="K5147" s="270"/>
      <c r="L5147" s="270"/>
      <c r="M5147" s="271"/>
      <c r="N5147" s="270" t="e">
        <v>#N/A</v>
      </c>
      <c r="O5147" s="272" t="e">
        <v>#N/A</v>
      </c>
      <c r="P5147" s="272" t="e">
        <v>#N/A</v>
      </c>
      <c r="Q5147" s="272" t="e">
        <v>#N/A</v>
      </c>
    </row>
    <row r="5148" spans="1:17" s="208" customFormat="1" ht="12">
      <c r="A5148" s="268" t="str">
        <f t="shared" si="162"/>
        <v>0720179011205868221</v>
      </c>
      <c r="B5148" s="304" t="s">
        <v>19891</v>
      </c>
      <c r="C5148" s="269" t="s">
        <v>5593</v>
      </c>
      <c r="D5148" s="144" t="s">
        <v>3106</v>
      </c>
      <c r="E5148" s="269" t="s">
        <v>5594</v>
      </c>
      <c r="F5148" s="145" t="s">
        <v>3106</v>
      </c>
      <c r="G5148" s="269" t="s">
        <v>3106</v>
      </c>
      <c r="H5148" s="305" t="s">
        <v>5595</v>
      </c>
      <c r="I5148" s="306" t="s">
        <v>20779</v>
      </c>
      <c r="J5148" s="201" t="str">
        <f t="shared" si="161"/>
        <v>9999</v>
      </c>
      <c r="K5148" s="270"/>
      <c r="L5148" s="270"/>
      <c r="M5148" s="271"/>
      <c r="N5148" s="270" t="e">
        <v>#N/A</v>
      </c>
      <c r="O5148" s="272" t="e">
        <v>#N/A</v>
      </c>
      <c r="P5148" s="272" t="e">
        <v>#N/A</v>
      </c>
      <c r="Q5148" s="272" t="e">
        <v>#N/A</v>
      </c>
    </row>
    <row r="5149" spans="1:17" s="208" customFormat="1" ht="12">
      <c r="A5149" s="268" t="str">
        <f t="shared" si="162"/>
        <v>0720195011386678431</v>
      </c>
      <c r="B5149" s="304" t="s">
        <v>19891</v>
      </c>
      <c r="C5149" s="269" t="s">
        <v>5596</v>
      </c>
      <c r="D5149" s="144" t="s">
        <v>3106</v>
      </c>
      <c r="E5149" s="269" t="s">
        <v>5597</v>
      </c>
      <c r="F5149" s="145" t="s">
        <v>3106</v>
      </c>
      <c r="G5149" s="269" t="s">
        <v>3106</v>
      </c>
      <c r="H5149" s="305" t="s">
        <v>5598</v>
      </c>
      <c r="I5149" s="306" t="s">
        <v>21255</v>
      </c>
      <c r="J5149" s="201" t="str">
        <f t="shared" si="161"/>
        <v>9999</v>
      </c>
      <c r="K5149" s="270"/>
      <c r="L5149" s="270"/>
      <c r="M5149" s="271"/>
      <c r="N5149" s="270" t="e">
        <v>#N/A</v>
      </c>
      <c r="O5149" s="272" t="e">
        <v>#N/A</v>
      </c>
      <c r="P5149" s="272" t="e">
        <v>#N/A</v>
      </c>
      <c r="Q5149" s="272" t="e">
        <v>#N/A</v>
      </c>
    </row>
    <row r="5150" spans="1:17" s="208" customFormat="1" ht="12">
      <c r="A5150" s="268" t="str">
        <f t="shared" si="162"/>
        <v>0720229011689635138</v>
      </c>
      <c r="B5150" s="304" t="s">
        <v>19891</v>
      </c>
      <c r="C5150" s="269" t="s">
        <v>5599</v>
      </c>
      <c r="D5150" s="144" t="s">
        <v>3106</v>
      </c>
      <c r="E5150" s="269" t="s">
        <v>5600</v>
      </c>
      <c r="F5150" s="145" t="s">
        <v>3106</v>
      </c>
      <c r="G5150" s="269" t="s">
        <v>3106</v>
      </c>
      <c r="H5150" s="305" t="s">
        <v>5601</v>
      </c>
      <c r="I5150" s="306" t="s">
        <v>22057</v>
      </c>
      <c r="J5150" s="201" t="str">
        <f t="shared" si="161"/>
        <v>9999</v>
      </c>
      <c r="K5150" s="270"/>
      <c r="L5150" s="270"/>
      <c r="M5150" s="271"/>
      <c r="N5150" s="270" t="e">
        <v>#N/A</v>
      </c>
      <c r="O5150" s="272" t="e">
        <v>#N/A</v>
      </c>
      <c r="P5150" s="272" t="e">
        <v>#N/A</v>
      </c>
      <c r="Q5150" s="272" t="e">
        <v>#N/A</v>
      </c>
    </row>
    <row r="5151" spans="1:17" s="208" customFormat="1" ht="12">
      <c r="A5151" s="268" t="str">
        <f t="shared" si="162"/>
        <v>0720302011649259656</v>
      </c>
      <c r="B5151" s="304" t="s">
        <v>19891</v>
      </c>
      <c r="C5151" s="269" t="s">
        <v>5602</v>
      </c>
      <c r="D5151" s="144" t="s">
        <v>3106</v>
      </c>
      <c r="E5151" s="269" t="s">
        <v>5603</v>
      </c>
      <c r="F5151" s="145" t="s">
        <v>3106</v>
      </c>
      <c r="G5151" s="269" t="s">
        <v>3106</v>
      </c>
      <c r="H5151" s="305" t="s">
        <v>5604</v>
      </c>
      <c r="I5151" s="306" t="s">
        <v>21971</v>
      </c>
      <c r="J5151" s="201" t="str">
        <f t="shared" si="161"/>
        <v>9999</v>
      </c>
      <c r="K5151" s="270"/>
      <c r="L5151" s="270"/>
      <c r="M5151" s="271"/>
      <c r="N5151" s="270" t="e">
        <v>#N/A</v>
      </c>
      <c r="O5151" s="272" t="e">
        <v>#N/A</v>
      </c>
      <c r="P5151" s="272" t="e">
        <v>#N/A</v>
      </c>
      <c r="Q5151" s="272" t="e">
        <v>#N/A</v>
      </c>
    </row>
    <row r="5152" spans="1:17" s="208" customFormat="1" ht="12">
      <c r="A5152" s="268" t="str">
        <f t="shared" si="162"/>
        <v>0720310011144266115</v>
      </c>
      <c r="B5152" s="304" t="s">
        <v>19891</v>
      </c>
      <c r="C5152" s="269" t="s">
        <v>5605</v>
      </c>
      <c r="D5152" s="144" t="s">
        <v>3106</v>
      </c>
      <c r="E5152" s="269" t="s">
        <v>5606</v>
      </c>
      <c r="F5152" s="145" t="s">
        <v>3106</v>
      </c>
      <c r="G5152" s="269" t="s">
        <v>3106</v>
      </c>
      <c r="H5152" s="305" t="s">
        <v>5607</v>
      </c>
      <c r="I5152" s="306" t="s">
        <v>20611</v>
      </c>
      <c r="J5152" s="201" t="str">
        <f t="shared" si="161"/>
        <v>9999</v>
      </c>
      <c r="K5152" s="270"/>
      <c r="L5152" s="270"/>
      <c r="M5152" s="271"/>
      <c r="N5152" s="270" t="e">
        <v>#N/A</v>
      </c>
      <c r="O5152" s="272" t="e">
        <v>#N/A</v>
      </c>
      <c r="P5152" s="272" t="e">
        <v>#N/A</v>
      </c>
      <c r="Q5152" s="272" t="e">
        <v>#N/A</v>
      </c>
    </row>
    <row r="5153" spans="1:17" s="208" customFormat="1" ht="12">
      <c r="A5153" s="268" t="str">
        <f t="shared" si="162"/>
        <v>0720377011194782409</v>
      </c>
      <c r="B5153" s="304" t="s">
        <v>19891</v>
      </c>
      <c r="C5153" s="269" t="s">
        <v>5608</v>
      </c>
      <c r="D5153" s="144" t="s">
        <v>3106</v>
      </c>
      <c r="E5153" s="269" t="s">
        <v>5609</v>
      </c>
      <c r="F5153" s="145" t="s">
        <v>3106</v>
      </c>
      <c r="G5153" s="269" t="s">
        <v>3106</v>
      </c>
      <c r="H5153" s="305" t="s">
        <v>5610</v>
      </c>
      <c r="I5153" s="306" t="s">
        <v>20754</v>
      </c>
      <c r="J5153" s="201" t="str">
        <f t="shared" si="161"/>
        <v>9999</v>
      </c>
      <c r="K5153" s="270"/>
      <c r="L5153" s="270"/>
      <c r="M5153" s="271"/>
      <c r="N5153" s="270" t="e">
        <v>#N/A</v>
      </c>
      <c r="O5153" s="272" t="e">
        <v>#N/A</v>
      </c>
      <c r="P5153" s="272" t="e">
        <v>#N/A</v>
      </c>
      <c r="Q5153" s="272" t="e">
        <v>#N/A</v>
      </c>
    </row>
    <row r="5154" spans="1:17" s="208" customFormat="1" ht="12">
      <c r="A5154" s="268" t="str">
        <f t="shared" si="162"/>
        <v>0720500011154314789</v>
      </c>
      <c r="B5154" s="304" t="s">
        <v>19891</v>
      </c>
      <c r="C5154" s="269" t="s">
        <v>5611</v>
      </c>
      <c r="D5154" s="144" t="s">
        <v>3106</v>
      </c>
      <c r="E5154" s="269" t="s">
        <v>5612</v>
      </c>
      <c r="F5154" s="145" t="s">
        <v>3106</v>
      </c>
      <c r="G5154" s="269" t="s">
        <v>3106</v>
      </c>
      <c r="H5154" s="305" t="s">
        <v>5613</v>
      </c>
      <c r="I5154" s="306" t="s">
        <v>20639</v>
      </c>
      <c r="J5154" s="201" t="str">
        <f t="shared" si="161"/>
        <v>9999</v>
      </c>
      <c r="K5154" s="270"/>
      <c r="L5154" s="270"/>
      <c r="M5154" s="271"/>
      <c r="N5154" s="270" t="e">
        <v>#N/A</v>
      </c>
      <c r="O5154" s="272" t="e">
        <v>#N/A</v>
      </c>
      <c r="P5154" s="272" t="e">
        <v>#N/A</v>
      </c>
      <c r="Q5154" s="272" t="e">
        <v>#N/A</v>
      </c>
    </row>
    <row r="5155" spans="1:17" s="208" customFormat="1" ht="12">
      <c r="A5155" s="268" t="str">
        <f t="shared" si="162"/>
        <v>0720518011447299649</v>
      </c>
      <c r="B5155" s="304" t="s">
        <v>19891</v>
      </c>
      <c r="C5155" s="269" t="s">
        <v>5614</v>
      </c>
      <c r="D5155" s="144" t="s">
        <v>3106</v>
      </c>
      <c r="E5155" s="269" t="s">
        <v>5615</v>
      </c>
      <c r="F5155" s="145" t="s">
        <v>3106</v>
      </c>
      <c r="G5155" s="269" t="s">
        <v>3106</v>
      </c>
      <c r="H5155" s="305" t="s">
        <v>5616</v>
      </c>
      <c r="I5155" s="306" t="s">
        <v>21443</v>
      </c>
      <c r="J5155" s="201" t="str">
        <f t="shared" si="161"/>
        <v>9999</v>
      </c>
      <c r="K5155" s="270"/>
      <c r="L5155" s="270"/>
      <c r="M5155" s="271"/>
      <c r="N5155" s="270" t="e">
        <v>#N/A</v>
      </c>
      <c r="O5155" s="272" t="e">
        <v>#N/A</v>
      </c>
      <c r="P5155" s="272" t="e">
        <v>#N/A</v>
      </c>
      <c r="Q5155" s="272" t="e">
        <v>#N/A</v>
      </c>
    </row>
    <row r="5156" spans="1:17" s="208" customFormat="1" ht="12">
      <c r="A5156" s="268" t="str">
        <f t="shared" si="162"/>
        <v>0720534011366486797</v>
      </c>
      <c r="B5156" s="304" t="s">
        <v>19891</v>
      </c>
      <c r="C5156" s="269" t="s">
        <v>5617</v>
      </c>
      <c r="D5156" s="144" t="s">
        <v>3106</v>
      </c>
      <c r="E5156" s="269" t="s">
        <v>5618</v>
      </c>
      <c r="F5156" s="145" t="s">
        <v>3106</v>
      </c>
      <c r="G5156" s="269" t="s">
        <v>3106</v>
      </c>
      <c r="H5156" s="305" t="s">
        <v>5619</v>
      </c>
      <c r="I5156" s="306" t="s">
        <v>21195</v>
      </c>
      <c r="J5156" s="201" t="str">
        <f t="shared" si="161"/>
        <v>9999</v>
      </c>
      <c r="K5156" s="270"/>
      <c r="L5156" s="270"/>
      <c r="M5156" s="271"/>
      <c r="N5156" s="270" t="e">
        <v>#N/A</v>
      </c>
      <c r="O5156" s="272" t="e">
        <v>#N/A</v>
      </c>
      <c r="P5156" s="272" t="e">
        <v>#N/A</v>
      </c>
      <c r="Q5156" s="272" t="e">
        <v>#N/A</v>
      </c>
    </row>
    <row r="5157" spans="1:17" s="208" customFormat="1" ht="12">
      <c r="A5157" s="268" t="str">
        <f t="shared" si="162"/>
        <v>0720542011073566949</v>
      </c>
      <c r="B5157" s="304" t="s">
        <v>19891</v>
      </c>
      <c r="C5157" s="269" t="s">
        <v>5620</v>
      </c>
      <c r="D5157" s="144" t="s">
        <v>3106</v>
      </c>
      <c r="E5157" s="269" t="s">
        <v>5621</v>
      </c>
      <c r="F5157" s="145" t="s">
        <v>3106</v>
      </c>
      <c r="G5157" s="269" t="s">
        <v>3106</v>
      </c>
      <c r="H5157" s="305" t="s">
        <v>5622</v>
      </c>
      <c r="I5157" s="306" t="s">
        <v>20406</v>
      </c>
      <c r="J5157" s="201" t="str">
        <f t="shared" si="161"/>
        <v>9999</v>
      </c>
      <c r="K5157" s="270"/>
      <c r="L5157" s="270"/>
      <c r="M5157" s="271"/>
      <c r="N5157" s="270" t="e">
        <v>#N/A</v>
      </c>
      <c r="O5157" s="272" t="e">
        <v>#N/A</v>
      </c>
      <c r="P5157" s="272" t="e">
        <v>#N/A</v>
      </c>
      <c r="Q5157" s="272" t="e">
        <v>#N/A</v>
      </c>
    </row>
    <row r="5158" spans="1:17" s="208" customFormat="1" ht="12">
      <c r="A5158" s="268" t="str">
        <f t="shared" si="162"/>
        <v>0720724011891799227</v>
      </c>
      <c r="B5158" s="304" t="s">
        <v>19891</v>
      </c>
      <c r="C5158" s="269" t="s">
        <v>5623</v>
      </c>
      <c r="D5158" s="144" t="s">
        <v>3106</v>
      </c>
      <c r="E5158" s="269" t="s">
        <v>5624</v>
      </c>
      <c r="F5158" s="145" t="s">
        <v>3106</v>
      </c>
      <c r="G5158" s="269" t="s">
        <v>3106</v>
      </c>
      <c r="H5158" s="305" t="s">
        <v>5625</v>
      </c>
      <c r="I5158" s="306" t="s">
        <v>22601</v>
      </c>
      <c r="J5158" s="201" t="str">
        <f t="shared" si="161"/>
        <v>9999</v>
      </c>
      <c r="K5158" s="270"/>
      <c r="L5158" s="270"/>
      <c r="M5158" s="271"/>
      <c r="N5158" s="270" t="e">
        <v>#N/A</v>
      </c>
      <c r="O5158" s="272" t="e">
        <v>#N/A</v>
      </c>
      <c r="P5158" s="272" t="e">
        <v>#N/A</v>
      </c>
      <c r="Q5158" s="272" t="e">
        <v>#N/A</v>
      </c>
    </row>
    <row r="5159" spans="1:17" s="208" customFormat="1" ht="12">
      <c r="A5159" s="268" t="str">
        <f t="shared" si="162"/>
        <v>0720740011265539498</v>
      </c>
      <c r="B5159" s="304" t="s">
        <v>19891</v>
      </c>
      <c r="C5159" s="269" t="s">
        <v>5626</v>
      </c>
      <c r="D5159" s="144" t="s">
        <v>3106</v>
      </c>
      <c r="E5159" s="269" t="s">
        <v>5627</v>
      </c>
      <c r="F5159" s="145" t="s">
        <v>3106</v>
      </c>
      <c r="G5159" s="269" t="s">
        <v>3106</v>
      </c>
      <c r="H5159" s="305" t="s">
        <v>5628</v>
      </c>
      <c r="I5159" s="306" t="s">
        <v>20931</v>
      </c>
      <c r="J5159" s="201" t="str">
        <f t="shared" si="161"/>
        <v>9999</v>
      </c>
      <c r="K5159" s="270"/>
      <c r="L5159" s="270"/>
      <c r="M5159" s="271"/>
      <c r="N5159" s="270" t="e">
        <v>#N/A</v>
      </c>
      <c r="O5159" s="272" t="e">
        <v>#N/A</v>
      </c>
      <c r="P5159" s="272" t="e">
        <v>#N/A</v>
      </c>
      <c r="Q5159" s="272" t="e">
        <v>#N/A</v>
      </c>
    </row>
    <row r="5160" spans="1:17" s="208" customFormat="1" ht="12">
      <c r="A5160" s="268" t="str">
        <f t="shared" si="162"/>
        <v>0720823011811973100</v>
      </c>
      <c r="B5160" s="304" t="s">
        <v>19891</v>
      </c>
      <c r="C5160" s="269" t="s">
        <v>5629</v>
      </c>
      <c r="D5160" s="144" t="s">
        <v>3106</v>
      </c>
      <c r="E5160" s="269" t="s">
        <v>5630</v>
      </c>
      <c r="F5160" s="145" t="s">
        <v>3106</v>
      </c>
      <c r="G5160" s="269" t="s">
        <v>3106</v>
      </c>
      <c r="H5160" s="305" t="s">
        <v>5631</v>
      </c>
      <c r="I5160" s="306" t="s">
        <v>22407</v>
      </c>
      <c r="J5160" s="201" t="str">
        <f t="shared" si="161"/>
        <v>9999</v>
      </c>
      <c r="K5160" s="270"/>
      <c r="L5160" s="270"/>
      <c r="M5160" s="271"/>
      <c r="N5160" s="270" t="e">
        <v>#N/A</v>
      </c>
      <c r="O5160" s="272" t="e">
        <v>#N/A</v>
      </c>
      <c r="P5160" s="272" t="e">
        <v>#N/A</v>
      </c>
      <c r="Q5160" s="272" t="e">
        <v>#N/A</v>
      </c>
    </row>
    <row r="5161" spans="1:17" s="208" customFormat="1" ht="12">
      <c r="A5161" s="268" t="str">
        <f t="shared" si="162"/>
        <v>0720997011497792527</v>
      </c>
      <c r="B5161" s="304" t="s">
        <v>19891</v>
      </c>
      <c r="C5161" s="269" t="s">
        <v>5632</v>
      </c>
      <c r="D5161" s="144" t="s">
        <v>3106</v>
      </c>
      <c r="E5161" s="269" t="s">
        <v>5633</v>
      </c>
      <c r="F5161" s="145" t="s">
        <v>3106</v>
      </c>
      <c r="G5161" s="269" t="s">
        <v>3106</v>
      </c>
      <c r="H5161" s="305" t="s">
        <v>5634</v>
      </c>
      <c r="I5161" s="306" t="s">
        <v>21586</v>
      </c>
      <c r="J5161" s="201" t="str">
        <f t="shared" si="161"/>
        <v>9999</v>
      </c>
      <c r="K5161" s="270"/>
      <c r="L5161" s="270"/>
      <c r="M5161" s="271"/>
      <c r="N5161" s="270" t="e">
        <v>#N/A</v>
      </c>
      <c r="O5161" s="272" t="e">
        <v>#N/A</v>
      </c>
      <c r="P5161" s="272" t="e">
        <v>#N/A</v>
      </c>
      <c r="Q5161" s="272" t="e">
        <v>#N/A</v>
      </c>
    </row>
    <row r="5162" spans="1:17" s="208" customFormat="1" ht="12">
      <c r="A5162" s="268" t="str">
        <f t="shared" si="162"/>
        <v>0720997021497792527</v>
      </c>
      <c r="B5162" s="304" t="s">
        <v>19891</v>
      </c>
      <c r="C5162" s="269" t="s">
        <v>5632</v>
      </c>
      <c r="D5162" s="144" t="s">
        <v>3106</v>
      </c>
      <c r="E5162" s="269" t="s">
        <v>5635</v>
      </c>
      <c r="F5162" s="145" t="s">
        <v>3106</v>
      </c>
      <c r="G5162" s="269" t="s">
        <v>3106</v>
      </c>
      <c r="H5162" s="305" t="s">
        <v>5634</v>
      </c>
      <c r="I5162" s="307" t="s">
        <v>5634</v>
      </c>
      <c r="J5162" s="201" t="str">
        <f t="shared" si="161"/>
        <v>9999</v>
      </c>
      <c r="K5162" s="270"/>
      <c r="L5162" s="270"/>
      <c r="M5162" s="271"/>
      <c r="N5162" s="270" t="e">
        <v>#N/A</v>
      </c>
      <c r="O5162" s="272" t="e">
        <v>#N/A</v>
      </c>
      <c r="P5162" s="272" t="e">
        <v>#N/A</v>
      </c>
      <c r="Q5162" s="272" t="e">
        <v>#N/A</v>
      </c>
    </row>
    <row r="5163" spans="1:17" s="208" customFormat="1" ht="12">
      <c r="A5163" s="268" t="str">
        <f t="shared" si="162"/>
        <v>0721078011801849104</v>
      </c>
      <c r="B5163" s="304" t="s">
        <v>19891</v>
      </c>
      <c r="C5163" s="269" t="s">
        <v>5636</v>
      </c>
      <c r="D5163" s="144" t="s">
        <v>3106</v>
      </c>
      <c r="E5163" s="269" t="s">
        <v>5637</v>
      </c>
      <c r="F5163" s="145" t="s">
        <v>3106</v>
      </c>
      <c r="G5163" s="269" t="s">
        <v>3106</v>
      </c>
      <c r="H5163" s="305" t="s">
        <v>5638</v>
      </c>
      <c r="I5163" s="306" t="s">
        <v>22362</v>
      </c>
      <c r="J5163" s="201" t="str">
        <f t="shared" si="161"/>
        <v>9999</v>
      </c>
      <c r="K5163" s="270"/>
      <c r="L5163" s="270"/>
      <c r="M5163" s="271"/>
      <c r="N5163" s="270" t="e">
        <v>#N/A</v>
      </c>
      <c r="O5163" s="272" t="e">
        <v>#N/A</v>
      </c>
      <c r="P5163" s="272" t="e">
        <v>#N/A</v>
      </c>
      <c r="Q5163" s="272" t="e">
        <v>#N/A</v>
      </c>
    </row>
    <row r="5164" spans="1:17" s="208" customFormat="1" ht="12">
      <c r="A5164" s="268" t="str">
        <f t="shared" si="162"/>
        <v>0721284011760436216</v>
      </c>
      <c r="B5164" s="304" t="s">
        <v>19891</v>
      </c>
      <c r="C5164" s="269" t="s">
        <v>5639</v>
      </c>
      <c r="D5164" s="144" t="s">
        <v>3106</v>
      </c>
      <c r="E5164" s="269" t="s">
        <v>5640</v>
      </c>
      <c r="F5164" s="145" t="s">
        <v>3106</v>
      </c>
      <c r="G5164" s="269" t="s">
        <v>3106</v>
      </c>
      <c r="H5164" s="305" t="s">
        <v>5641</v>
      </c>
      <c r="I5164" s="306" t="s">
        <v>22263</v>
      </c>
      <c r="J5164" s="201" t="str">
        <f t="shared" si="161"/>
        <v>9999</v>
      </c>
      <c r="K5164" s="270"/>
      <c r="L5164" s="270"/>
      <c r="M5164" s="271"/>
      <c r="N5164" s="270" t="e">
        <v>#N/A</v>
      </c>
      <c r="O5164" s="272" t="e">
        <v>#N/A</v>
      </c>
      <c r="P5164" s="272" t="e">
        <v>#N/A</v>
      </c>
      <c r="Q5164" s="272" t="e">
        <v>#N/A</v>
      </c>
    </row>
    <row r="5165" spans="1:17" s="208" customFormat="1" ht="12">
      <c r="A5165" s="268" t="str">
        <f t="shared" si="162"/>
        <v>0721383011205896446</v>
      </c>
      <c r="B5165" s="304" t="s">
        <v>19891</v>
      </c>
      <c r="C5165" s="269" t="s">
        <v>5642</v>
      </c>
      <c r="D5165" s="144" t="s">
        <v>3106</v>
      </c>
      <c r="E5165" s="269" t="s">
        <v>5643</v>
      </c>
      <c r="F5165" s="145" t="s">
        <v>3106</v>
      </c>
      <c r="G5165" s="269" t="s">
        <v>3106</v>
      </c>
      <c r="H5165" s="305" t="s">
        <v>5644</v>
      </c>
      <c r="I5165" s="306" t="s">
        <v>20781</v>
      </c>
      <c r="J5165" s="201" t="str">
        <f t="shared" si="161"/>
        <v>9999</v>
      </c>
      <c r="K5165" s="270"/>
      <c r="L5165" s="270"/>
      <c r="M5165" s="271"/>
      <c r="N5165" s="270" t="e">
        <v>#N/A</v>
      </c>
      <c r="O5165" s="272" t="e">
        <v>#N/A</v>
      </c>
      <c r="P5165" s="272" t="e">
        <v>#N/A</v>
      </c>
      <c r="Q5165" s="272" t="e">
        <v>#N/A</v>
      </c>
    </row>
    <row r="5166" spans="1:17" s="208" customFormat="1" ht="12">
      <c r="A5166" s="268" t="str">
        <f t="shared" si="162"/>
        <v>0721391011780650473</v>
      </c>
      <c r="B5166" s="304" t="s">
        <v>19891</v>
      </c>
      <c r="C5166" s="269" t="s">
        <v>5645</v>
      </c>
      <c r="D5166" s="144" t="s">
        <v>3106</v>
      </c>
      <c r="E5166" s="269" t="s">
        <v>5646</v>
      </c>
      <c r="F5166" s="145" t="s">
        <v>3106</v>
      </c>
      <c r="G5166" s="269" t="s">
        <v>3106</v>
      </c>
      <c r="H5166" s="305" t="s">
        <v>5501</v>
      </c>
      <c r="I5166" s="306" t="s">
        <v>22306</v>
      </c>
      <c r="J5166" s="201" t="str">
        <f t="shared" si="161"/>
        <v>9999</v>
      </c>
      <c r="K5166" s="270"/>
      <c r="L5166" s="270"/>
      <c r="M5166" s="271"/>
      <c r="N5166" s="270" t="e">
        <v>#N/A</v>
      </c>
      <c r="O5166" s="272" t="e">
        <v>#N/A</v>
      </c>
      <c r="P5166" s="272" t="e">
        <v>#N/A</v>
      </c>
      <c r="Q5166" s="272" t="e">
        <v>#N/A</v>
      </c>
    </row>
    <row r="5167" spans="1:17" s="208" customFormat="1" ht="12">
      <c r="A5167" s="268" t="str">
        <f t="shared" si="162"/>
        <v>0721425011144291899</v>
      </c>
      <c r="B5167" s="304" t="s">
        <v>19891</v>
      </c>
      <c r="C5167" s="269" t="s">
        <v>5647</v>
      </c>
      <c r="D5167" s="144" t="s">
        <v>3106</v>
      </c>
      <c r="E5167" s="269" t="s">
        <v>5648</v>
      </c>
      <c r="F5167" s="145" t="s">
        <v>3106</v>
      </c>
      <c r="G5167" s="269" t="s">
        <v>3106</v>
      </c>
      <c r="H5167" s="305" t="s">
        <v>5649</v>
      </c>
      <c r="I5167" s="306" t="s">
        <v>20615</v>
      </c>
      <c r="J5167" s="201" t="str">
        <f t="shared" si="161"/>
        <v>9999</v>
      </c>
      <c r="K5167" s="270"/>
      <c r="L5167" s="270"/>
      <c r="M5167" s="271"/>
      <c r="N5167" s="270" t="e">
        <v>#N/A</v>
      </c>
      <c r="O5167" s="272" t="e">
        <v>#N/A</v>
      </c>
      <c r="P5167" s="272" t="e">
        <v>#N/A</v>
      </c>
      <c r="Q5167" s="272" t="e">
        <v>#N/A</v>
      </c>
    </row>
    <row r="5168" spans="1:17" s="208" customFormat="1" ht="12">
      <c r="A5168" s="268" t="str">
        <f t="shared" si="162"/>
        <v>0721516011063431286</v>
      </c>
      <c r="B5168" s="304" t="s">
        <v>19891</v>
      </c>
      <c r="C5168" s="269" t="s">
        <v>5650</v>
      </c>
      <c r="D5168" s="144" t="s">
        <v>3106</v>
      </c>
      <c r="E5168" s="269" t="s">
        <v>5651</v>
      </c>
      <c r="F5168" s="145" t="s">
        <v>3106</v>
      </c>
      <c r="G5168" s="269" t="s">
        <v>3106</v>
      </c>
      <c r="H5168" s="305" t="s">
        <v>5652</v>
      </c>
      <c r="I5168" s="306" t="s">
        <v>20375</v>
      </c>
      <c r="J5168" s="201" t="str">
        <f t="shared" si="161"/>
        <v>9999</v>
      </c>
      <c r="K5168" s="270"/>
      <c r="L5168" s="270"/>
      <c r="M5168" s="271"/>
      <c r="N5168" s="270" t="e">
        <v>#N/A</v>
      </c>
      <c r="O5168" s="272" t="e">
        <v>#N/A</v>
      </c>
      <c r="P5168" s="272" t="e">
        <v>#N/A</v>
      </c>
      <c r="Q5168" s="272" t="e">
        <v>#N/A</v>
      </c>
    </row>
    <row r="5169" spans="1:17" s="208" customFormat="1" ht="12">
      <c r="A5169" s="268" t="str">
        <f t="shared" si="162"/>
        <v>0721615011790706901</v>
      </c>
      <c r="B5169" s="304" t="s">
        <v>19891</v>
      </c>
      <c r="C5169" s="269" t="s">
        <v>5653</v>
      </c>
      <c r="D5169" s="144" t="s">
        <v>3106</v>
      </c>
      <c r="E5169" s="269" t="s">
        <v>5654</v>
      </c>
      <c r="F5169" s="145" t="s">
        <v>3106</v>
      </c>
      <c r="G5169" s="269" t="s">
        <v>3106</v>
      </c>
      <c r="H5169" s="305" t="s">
        <v>5655</v>
      </c>
      <c r="I5169" s="306" t="s">
        <v>22322</v>
      </c>
      <c r="J5169" s="201" t="str">
        <f t="shared" si="161"/>
        <v>9999</v>
      </c>
      <c r="K5169" s="270"/>
      <c r="L5169" s="270"/>
      <c r="M5169" s="271"/>
      <c r="N5169" s="270" t="e">
        <v>#N/A</v>
      </c>
      <c r="O5169" s="272" t="e">
        <v>#N/A</v>
      </c>
      <c r="P5169" s="272" t="e">
        <v>#N/A</v>
      </c>
      <c r="Q5169" s="272" t="e">
        <v>#N/A</v>
      </c>
    </row>
    <row r="5170" spans="1:17" s="208" customFormat="1" ht="12">
      <c r="A5170" s="268" t="str">
        <f t="shared" si="162"/>
        <v>0721623011972564730</v>
      </c>
      <c r="B5170" s="304" t="s">
        <v>19891</v>
      </c>
      <c r="C5170" s="269" t="s">
        <v>5656</v>
      </c>
      <c r="D5170" s="144" t="s">
        <v>3106</v>
      </c>
      <c r="E5170" s="269" t="s">
        <v>5657</v>
      </c>
      <c r="F5170" s="145" t="s">
        <v>3106</v>
      </c>
      <c r="G5170" s="269" t="s">
        <v>3106</v>
      </c>
      <c r="H5170" s="305" t="s">
        <v>5658</v>
      </c>
      <c r="I5170" s="306" t="s">
        <v>22801</v>
      </c>
      <c r="J5170" s="201" t="str">
        <f t="shared" si="161"/>
        <v>9999</v>
      </c>
      <c r="K5170" s="270"/>
      <c r="L5170" s="270"/>
      <c r="M5170" s="271"/>
      <c r="N5170" s="270" t="e">
        <v>#N/A</v>
      </c>
      <c r="O5170" s="272" t="e">
        <v>#N/A</v>
      </c>
      <c r="P5170" s="272" t="e">
        <v>#N/A</v>
      </c>
      <c r="Q5170" s="272" t="e">
        <v>#N/A</v>
      </c>
    </row>
    <row r="5171" spans="1:17" s="208" customFormat="1" ht="12">
      <c r="A5171" s="268" t="str">
        <f t="shared" si="162"/>
        <v>0721649011831116441</v>
      </c>
      <c r="B5171" s="304" t="s">
        <v>19891</v>
      </c>
      <c r="C5171" s="269" t="s">
        <v>5659</v>
      </c>
      <c r="D5171" s="144" t="s">
        <v>3106</v>
      </c>
      <c r="E5171" s="269" t="s">
        <v>5660</v>
      </c>
      <c r="F5171" s="145" t="s">
        <v>3106</v>
      </c>
      <c r="G5171" s="269" t="s">
        <v>3106</v>
      </c>
      <c r="H5171" s="305" t="s">
        <v>5661</v>
      </c>
      <c r="I5171" s="306" t="s">
        <v>22445</v>
      </c>
      <c r="J5171" s="201" t="str">
        <f t="shared" si="161"/>
        <v>9999</v>
      </c>
      <c r="K5171" s="270"/>
      <c r="L5171" s="270"/>
      <c r="M5171" s="271"/>
      <c r="N5171" s="270" t="e">
        <v>#N/A</v>
      </c>
      <c r="O5171" s="272" t="e">
        <v>#N/A</v>
      </c>
      <c r="P5171" s="272" t="e">
        <v>#N/A</v>
      </c>
      <c r="Q5171" s="272" t="e">
        <v>#N/A</v>
      </c>
    </row>
    <row r="5172" spans="1:17" s="208" customFormat="1" ht="12">
      <c r="A5172" s="268" t="str">
        <f t="shared" si="162"/>
        <v>0721656011568414589</v>
      </c>
      <c r="B5172" s="304" t="s">
        <v>19891</v>
      </c>
      <c r="C5172" s="269" t="s">
        <v>5662</v>
      </c>
      <c r="D5172" s="144" t="s">
        <v>3106</v>
      </c>
      <c r="E5172" s="269" t="s">
        <v>5663</v>
      </c>
      <c r="F5172" s="145" t="s">
        <v>3106</v>
      </c>
      <c r="G5172" s="269" t="s">
        <v>3106</v>
      </c>
      <c r="H5172" s="305" t="s">
        <v>5664</v>
      </c>
      <c r="I5172" s="306" t="s">
        <v>21771</v>
      </c>
      <c r="J5172" s="201" t="str">
        <f t="shared" si="161"/>
        <v>9999</v>
      </c>
      <c r="K5172" s="270"/>
      <c r="L5172" s="270"/>
      <c r="M5172" s="271"/>
      <c r="N5172" s="270" t="e">
        <v>#N/A</v>
      </c>
      <c r="O5172" s="272" t="e">
        <v>#N/A</v>
      </c>
      <c r="P5172" s="272" t="e">
        <v>#N/A</v>
      </c>
      <c r="Q5172" s="272" t="e">
        <v>#N/A</v>
      </c>
    </row>
    <row r="5173" spans="1:17" s="208" customFormat="1" ht="12">
      <c r="A5173" s="268" t="str">
        <f t="shared" si="162"/>
        <v>0721672011063471639</v>
      </c>
      <c r="B5173" s="304" t="s">
        <v>19891</v>
      </c>
      <c r="C5173" s="269" t="s">
        <v>5665</v>
      </c>
      <c r="D5173" s="144" t="s">
        <v>3106</v>
      </c>
      <c r="E5173" s="269" t="s">
        <v>5666</v>
      </c>
      <c r="F5173" s="145" t="s">
        <v>3106</v>
      </c>
      <c r="G5173" s="269" t="s">
        <v>3106</v>
      </c>
      <c r="H5173" s="305" t="s">
        <v>5667</v>
      </c>
      <c r="I5173" s="306" t="s">
        <v>20381</v>
      </c>
      <c r="J5173" s="201" t="str">
        <f t="shared" si="161"/>
        <v>9999</v>
      </c>
      <c r="K5173" s="270"/>
      <c r="L5173" s="270"/>
      <c r="M5173" s="271"/>
      <c r="N5173" s="270" t="e">
        <v>#N/A</v>
      </c>
      <c r="O5173" s="272" t="e">
        <v>#N/A</v>
      </c>
      <c r="P5173" s="272" t="e">
        <v>#N/A</v>
      </c>
      <c r="Q5173" s="272" t="e">
        <v>#N/A</v>
      </c>
    </row>
    <row r="5174" spans="1:17" s="208" customFormat="1" ht="12">
      <c r="A5174" s="268" t="str">
        <f t="shared" si="162"/>
        <v>0721680011053356352</v>
      </c>
      <c r="B5174" s="304" t="s">
        <v>19891</v>
      </c>
      <c r="C5174" s="269" t="s">
        <v>4075</v>
      </c>
      <c r="D5174" s="144" t="s">
        <v>3106</v>
      </c>
      <c r="E5174" s="269" t="s">
        <v>5668</v>
      </c>
      <c r="F5174" s="145" t="s">
        <v>3106</v>
      </c>
      <c r="G5174" s="269" t="s">
        <v>3106</v>
      </c>
      <c r="H5174" s="305" t="s">
        <v>4076</v>
      </c>
      <c r="I5174" s="306" t="s">
        <v>20347</v>
      </c>
      <c r="J5174" s="201" t="str">
        <f t="shared" si="161"/>
        <v>9999</v>
      </c>
      <c r="K5174" s="270"/>
      <c r="L5174" s="270"/>
      <c r="M5174" s="271"/>
      <c r="N5174" s="270" t="e">
        <v>#N/A</v>
      </c>
      <c r="O5174" s="272" t="e">
        <v>#N/A</v>
      </c>
      <c r="P5174" s="272" t="e">
        <v>#N/A</v>
      </c>
      <c r="Q5174" s="272" t="e">
        <v>#N/A</v>
      </c>
    </row>
    <row r="5175" spans="1:17" s="208" customFormat="1" ht="12">
      <c r="A5175" s="268" t="str">
        <f t="shared" si="162"/>
        <v>0721722011528031226</v>
      </c>
      <c r="B5175" s="304" t="s">
        <v>19891</v>
      </c>
      <c r="C5175" s="269" t="s">
        <v>5669</v>
      </c>
      <c r="D5175" s="144" t="s">
        <v>3106</v>
      </c>
      <c r="E5175" s="269" t="s">
        <v>5670</v>
      </c>
      <c r="F5175" s="145" t="s">
        <v>3106</v>
      </c>
      <c r="G5175" s="269" t="s">
        <v>3106</v>
      </c>
      <c r="H5175" s="305" t="s">
        <v>5671</v>
      </c>
      <c r="I5175" s="306" t="s">
        <v>21671</v>
      </c>
      <c r="J5175" s="201" t="str">
        <f t="shared" si="161"/>
        <v>9999</v>
      </c>
      <c r="K5175" s="270"/>
      <c r="L5175" s="270"/>
      <c r="M5175" s="271"/>
      <c r="N5175" s="270" t="e">
        <v>#N/A</v>
      </c>
      <c r="O5175" s="272" t="e">
        <v>#N/A</v>
      </c>
      <c r="P5175" s="272" t="e">
        <v>#N/A</v>
      </c>
      <c r="Q5175" s="272" t="e">
        <v>#N/A</v>
      </c>
    </row>
    <row r="5176" spans="1:17" s="208" customFormat="1" ht="12">
      <c r="A5176" s="268" t="str">
        <f t="shared" si="162"/>
        <v>0721789011831132133</v>
      </c>
      <c r="B5176" s="304" t="s">
        <v>19891</v>
      </c>
      <c r="C5176" s="269" t="s">
        <v>5672</v>
      </c>
      <c r="D5176" s="144" t="s">
        <v>3106</v>
      </c>
      <c r="E5176" s="269" t="s">
        <v>5673</v>
      </c>
      <c r="F5176" s="145" t="s">
        <v>3106</v>
      </c>
      <c r="G5176" s="269" t="s">
        <v>3106</v>
      </c>
      <c r="H5176" s="305" t="s">
        <v>5674</v>
      </c>
      <c r="I5176" s="306" t="s">
        <v>22446</v>
      </c>
      <c r="J5176" s="201" t="str">
        <f t="shared" si="161"/>
        <v>9999</v>
      </c>
      <c r="K5176" s="270"/>
      <c r="L5176" s="270"/>
      <c r="M5176" s="271"/>
      <c r="N5176" s="270" t="e">
        <v>#N/A</v>
      </c>
      <c r="O5176" s="272" t="e">
        <v>#N/A</v>
      </c>
      <c r="P5176" s="272" t="e">
        <v>#N/A</v>
      </c>
      <c r="Q5176" s="272" t="e">
        <v>#N/A</v>
      </c>
    </row>
    <row r="5177" spans="1:17" s="208" customFormat="1" ht="12">
      <c r="A5177" s="268" t="str">
        <f t="shared" si="162"/>
        <v>0721813011083644579</v>
      </c>
      <c r="B5177" s="304" t="s">
        <v>19891</v>
      </c>
      <c r="C5177" s="269" t="s">
        <v>5675</v>
      </c>
      <c r="D5177" s="144" t="s">
        <v>3106</v>
      </c>
      <c r="E5177" s="269" t="s">
        <v>5676</v>
      </c>
      <c r="F5177" s="145" t="s">
        <v>3106</v>
      </c>
      <c r="G5177" s="269" t="s">
        <v>3106</v>
      </c>
      <c r="H5177" s="305" t="s">
        <v>5677</v>
      </c>
      <c r="I5177" s="306" t="s">
        <v>20437</v>
      </c>
      <c r="J5177" s="201" t="str">
        <f t="shared" si="161"/>
        <v>9999</v>
      </c>
      <c r="K5177" s="270"/>
      <c r="L5177" s="270"/>
      <c r="M5177" s="271"/>
      <c r="N5177" s="270" t="e">
        <v>#N/A</v>
      </c>
      <c r="O5177" s="272" t="e">
        <v>#N/A</v>
      </c>
      <c r="P5177" s="272" t="e">
        <v>#N/A</v>
      </c>
      <c r="Q5177" s="272" t="e">
        <v>#N/A</v>
      </c>
    </row>
    <row r="5178" spans="1:17" s="208" customFormat="1" ht="12">
      <c r="A5178" s="268" t="str">
        <f t="shared" si="162"/>
        <v>0721839011871507509</v>
      </c>
      <c r="B5178" s="304" t="s">
        <v>19891</v>
      </c>
      <c r="C5178" s="269" t="s">
        <v>5678</v>
      </c>
      <c r="D5178" s="144" t="s">
        <v>3106</v>
      </c>
      <c r="E5178" s="269" t="s">
        <v>5679</v>
      </c>
      <c r="F5178" s="145" t="s">
        <v>3106</v>
      </c>
      <c r="G5178" s="269" t="s">
        <v>3106</v>
      </c>
      <c r="H5178" s="305" t="s">
        <v>4426</v>
      </c>
      <c r="I5178" s="306" t="s">
        <v>22531</v>
      </c>
      <c r="J5178" s="201" t="str">
        <f t="shared" si="161"/>
        <v>9999</v>
      </c>
      <c r="K5178" s="270"/>
      <c r="L5178" s="270"/>
      <c r="M5178" s="271"/>
      <c r="N5178" s="270" t="e">
        <v>#N/A</v>
      </c>
      <c r="O5178" s="272" t="e">
        <v>#N/A</v>
      </c>
      <c r="P5178" s="272" t="e">
        <v>#N/A</v>
      </c>
      <c r="Q5178" s="272" t="e">
        <v>#N/A</v>
      </c>
    </row>
    <row r="5179" spans="1:17" s="208" customFormat="1" ht="12">
      <c r="A5179" s="268" t="str">
        <f t="shared" si="162"/>
        <v>0721854011346275856</v>
      </c>
      <c r="B5179" s="304" t="s">
        <v>19891</v>
      </c>
      <c r="C5179" s="269" t="s">
        <v>5680</v>
      </c>
      <c r="D5179" s="144" t="s">
        <v>3106</v>
      </c>
      <c r="E5179" s="269" t="s">
        <v>5681</v>
      </c>
      <c r="F5179" s="145" t="s">
        <v>3106</v>
      </c>
      <c r="G5179" s="269" t="s">
        <v>3106</v>
      </c>
      <c r="H5179" s="305" t="s">
        <v>5682</v>
      </c>
      <c r="I5179" s="306" t="s">
        <v>21139</v>
      </c>
      <c r="J5179" s="201" t="str">
        <f t="shared" si="161"/>
        <v>9999</v>
      </c>
      <c r="K5179" s="270"/>
      <c r="L5179" s="270"/>
      <c r="M5179" s="271"/>
      <c r="N5179" s="270" t="e">
        <v>#N/A</v>
      </c>
      <c r="O5179" s="272" t="e">
        <v>#N/A</v>
      </c>
      <c r="P5179" s="272" t="e">
        <v>#N/A</v>
      </c>
      <c r="Q5179" s="272" t="e">
        <v>#N/A</v>
      </c>
    </row>
    <row r="5180" spans="1:17" s="208" customFormat="1" ht="12">
      <c r="A5180" s="268" t="str">
        <f t="shared" si="162"/>
        <v>0721888011952307852</v>
      </c>
      <c r="B5180" s="304" t="s">
        <v>19891</v>
      </c>
      <c r="C5180" s="269" t="s">
        <v>5683</v>
      </c>
      <c r="D5180" s="144" t="s">
        <v>3106</v>
      </c>
      <c r="E5180" s="269" t="s">
        <v>5684</v>
      </c>
      <c r="F5180" s="145" t="s">
        <v>3106</v>
      </c>
      <c r="G5180" s="269" t="s">
        <v>3106</v>
      </c>
      <c r="H5180" s="305" t="s">
        <v>5685</v>
      </c>
      <c r="I5180" s="306" t="s">
        <v>22744</v>
      </c>
      <c r="J5180" s="201" t="str">
        <f t="shared" si="161"/>
        <v>9999</v>
      </c>
      <c r="K5180" s="270"/>
      <c r="L5180" s="270"/>
      <c r="M5180" s="271"/>
      <c r="N5180" s="270" t="e">
        <v>#N/A</v>
      </c>
      <c r="O5180" s="272" t="e">
        <v>#N/A</v>
      </c>
      <c r="P5180" s="272" t="e">
        <v>#N/A</v>
      </c>
      <c r="Q5180" s="272" t="e">
        <v>#N/A</v>
      </c>
    </row>
    <row r="5181" spans="1:17" s="208" customFormat="1" ht="12">
      <c r="A5181" s="268" t="str">
        <f t="shared" si="162"/>
        <v>0721896011194713461</v>
      </c>
      <c r="B5181" s="304" t="s">
        <v>19891</v>
      </c>
      <c r="C5181" s="269" t="s">
        <v>5686</v>
      </c>
      <c r="D5181" s="144" t="s">
        <v>3106</v>
      </c>
      <c r="E5181" s="269" t="s">
        <v>5687</v>
      </c>
      <c r="F5181" s="145" t="s">
        <v>3106</v>
      </c>
      <c r="G5181" s="269" t="s">
        <v>3106</v>
      </c>
      <c r="H5181" s="305" t="s">
        <v>5688</v>
      </c>
      <c r="I5181" s="306" t="s">
        <v>20743</v>
      </c>
      <c r="J5181" s="201" t="str">
        <f t="shared" si="161"/>
        <v>9999</v>
      </c>
      <c r="K5181" s="270"/>
      <c r="L5181" s="270"/>
      <c r="M5181" s="271"/>
      <c r="N5181" s="270" t="e">
        <v>#N/A</v>
      </c>
      <c r="O5181" s="272" t="e">
        <v>#N/A</v>
      </c>
      <c r="P5181" s="272" t="e">
        <v>#N/A</v>
      </c>
      <c r="Q5181" s="272" t="e">
        <v>#N/A</v>
      </c>
    </row>
    <row r="5182" spans="1:17" s="208" customFormat="1" ht="12">
      <c r="A5182" s="268" t="str">
        <f t="shared" si="162"/>
        <v>0721946011568416311</v>
      </c>
      <c r="B5182" s="304" t="s">
        <v>19891</v>
      </c>
      <c r="C5182" s="269" t="s">
        <v>5689</v>
      </c>
      <c r="D5182" s="144" t="s">
        <v>3106</v>
      </c>
      <c r="E5182" s="269" t="s">
        <v>5690</v>
      </c>
      <c r="F5182" s="145" t="s">
        <v>3106</v>
      </c>
      <c r="G5182" s="269" t="s">
        <v>3106</v>
      </c>
      <c r="H5182" s="305" t="s">
        <v>5691</v>
      </c>
      <c r="I5182" s="306" t="s">
        <v>21773</v>
      </c>
      <c r="J5182" s="201" t="str">
        <f t="shared" si="161"/>
        <v>9999</v>
      </c>
      <c r="K5182" s="270"/>
      <c r="L5182" s="270"/>
      <c r="M5182" s="271"/>
      <c r="N5182" s="270" t="e">
        <v>#N/A</v>
      </c>
      <c r="O5182" s="272" t="e">
        <v>#N/A</v>
      </c>
      <c r="P5182" s="272" t="e">
        <v>#N/A</v>
      </c>
      <c r="Q5182" s="272" t="e">
        <v>#N/A</v>
      </c>
    </row>
    <row r="5183" spans="1:17" s="208" customFormat="1" ht="12">
      <c r="A5183" s="268" t="str">
        <f t="shared" si="162"/>
        <v>0721987011598717480</v>
      </c>
      <c r="B5183" s="304" t="s">
        <v>19891</v>
      </c>
      <c r="C5183" s="269" t="s">
        <v>5692</v>
      </c>
      <c r="D5183" s="144" t="s">
        <v>3106</v>
      </c>
      <c r="E5183" s="269" t="s">
        <v>5693</v>
      </c>
      <c r="F5183" s="145" t="s">
        <v>3106</v>
      </c>
      <c r="G5183" s="269" t="s">
        <v>3106</v>
      </c>
      <c r="H5183" s="305" t="s">
        <v>5694</v>
      </c>
      <c r="I5183" s="306" t="s">
        <v>21848</v>
      </c>
      <c r="J5183" s="201" t="str">
        <f t="shared" si="161"/>
        <v>9999</v>
      </c>
      <c r="K5183" s="270"/>
      <c r="L5183" s="270"/>
      <c r="M5183" s="271"/>
      <c r="N5183" s="270" t="e">
        <v>#N/A</v>
      </c>
      <c r="O5183" s="272" t="e">
        <v>#N/A</v>
      </c>
      <c r="P5183" s="272" t="e">
        <v>#N/A</v>
      </c>
      <c r="Q5183" s="272" t="e">
        <v>#N/A</v>
      </c>
    </row>
    <row r="5184" spans="1:17" s="208" customFormat="1" ht="12">
      <c r="A5184" s="268" t="str">
        <f t="shared" si="162"/>
        <v>0722050021285662981</v>
      </c>
      <c r="B5184" s="304" t="s">
        <v>19891</v>
      </c>
      <c r="C5184" s="269" t="s">
        <v>5695</v>
      </c>
      <c r="D5184" s="144" t="s">
        <v>3106</v>
      </c>
      <c r="E5184" s="269" t="s">
        <v>5696</v>
      </c>
      <c r="F5184" s="145" t="s">
        <v>3106</v>
      </c>
      <c r="G5184" s="269" t="s">
        <v>3106</v>
      </c>
      <c r="H5184" s="305" t="s">
        <v>5697</v>
      </c>
      <c r="I5184" s="306" t="s">
        <v>20975</v>
      </c>
      <c r="J5184" s="201" t="str">
        <f t="shared" si="161"/>
        <v>9999</v>
      </c>
      <c r="K5184" s="270"/>
      <c r="L5184" s="270"/>
      <c r="M5184" s="271"/>
      <c r="N5184" s="270" t="e">
        <v>#N/A</v>
      </c>
      <c r="O5184" s="272" t="e">
        <v>#N/A</v>
      </c>
      <c r="P5184" s="272" t="e">
        <v>#N/A</v>
      </c>
      <c r="Q5184" s="272" t="e">
        <v>#N/A</v>
      </c>
    </row>
    <row r="5185" spans="1:17" s="208" customFormat="1" ht="12">
      <c r="A5185" s="268" t="str">
        <f t="shared" si="162"/>
        <v>0722050031285662981</v>
      </c>
      <c r="B5185" s="304" t="s">
        <v>19891</v>
      </c>
      <c r="C5185" s="269" t="s">
        <v>5695</v>
      </c>
      <c r="D5185" s="144" t="s">
        <v>3106</v>
      </c>
      <c r="E5185" s="269" t="s">
        <v>5698</v>
      </c>
      <c r="F5185" s="145" t="s">
        <v>3106</v>
      </c>
      <c r="G5185" s="269" t="s">
        <v>3106</v>
      </c>
      <c r="H5185" s="305" t="s">
        <v>5697</v>
      </c>
      <c r="I5185" s="307" t="s">
        <v>5697</v>
      </c>
      <c r="J5185" s="201" t="str">
        <f t="shared" si="161"/>
        <v>9999</v>
      </c>
      <c r="K5185" s="270"/>
      <c r="L5185" s="270"/>
      <c r="M5185" s="271"/>
      <c r="N5185" s="270" t="e">
        <v>#N/A</v>
      </c>
      <c r="O5185" s="272" t="e">
        <v>#N/A</v>
      </c>
      <c r="P5185" s="272" t="e">
        <v>#N/A</v>
      </c>
      <c r="Q5185" s="272" t="e">
        <v>#N/A</v>
      </c>
    </row>
    <row r="5186" spans="1:17" s="208" customFormat="1" ht="12">
      <c r="A5186" s="268" t="str">
        <f t="shared" si="162"/>
        <v>0722209011801857362</v>
      </c>
      <c r="B5186" s="304" t="s">
        <v>19891</v>
      </c>
      <c r="C5186" s="269" t="s">
        <v>5699</v>
      </c>
      <c r="D5186" s="144" t="s">
        <v>3106</v>
      </c>
      <c r="E5186" s="269" t="s">
        <v>5700</v>
      </c>
      <c r="F5186" s="145" t="s">
        <v>3106</v>
      </c>
      <c r="G5186" s="269" t="s">
        <v>3106</v>
      </c>
      <c r="H5186" s="305" t="s">
        <v>5701</v>
      </c>
      <c r="I5186" s="306" t="s">
        <v>22366</v>
      </c>
      <c r="J5186" s="201" t="str">
        <f t="shared" si="161"/>
        <v>9999</v>
      </c>
      <c r="K5186" s="270"/>
      <c r="L5186" s="270"/>
      <c r="M5186" s="271"/>
      <c r="N5186" s="270" t="e">
        <v>#N/A</v>
      </c>
      <c r="O5186" s="272" t="e">
        <v>#N/A</v>
      </c>
      <c r="P5186" s="272" t="e">
        <v>#N/A</v>
      </c>
      <c r="Q5186" s="272" t="e">
        <v>#N/A</v>
      </c>
    </row>
    <row r="5187" spans="1:17" s="208" customFormat="1" ht="12">
      <c r="A5187" s="268" t="str">
        <f t="shared" si="162"/>
        <v>0722217011538471800</v>
      </c>
      <c r="B5187" s="304" t="s">
        <v>19891</v>
      </c>
      <c r="C5187" s="269" t="s">
        <v>5702</v>
      </c>
      <c r="D5187" s="144" t="s">
        <v>3106</v>
      </c>
      <c r="E5187" s="269" t="s">
        <v>5703</v>
      </c>
      <c r="F5187" s="145" t="s">
        <v>3106</v>
      </c>
      <c r="G5187" s="269" t="s">
        <v>3106</v>
      </c>
      <c r="H5187" s="305" t="s">
        <v>5704</v>
      </c>
      <c r="I5187" s="306" t="s">
        <v>21711</v>
      </c>
      <c r="J5187" s="201" t="str">
        <f t="shared" ref="J5187:J5250" si="163">B5187</f>
        <v>9999</v>
      </c>
      <c r="K5187" s="270"/>
      <c r="L5187" s="270"/>
      <c r="M5187" s="271"/>
      <c r="N5187" s="270" t="e">
        <v>#N/A</v>
      </c>
      <c r="O5187" s="272" t="e">
        <v>#N/A</v>
      </c>
      <c r="P5187" s="272" t="e">
        <v>#N/A</v>
      </c>
      <c r="Q5187" s="272" t="e">
        <v>#N/A</v>
      </c>
    </row>
    <row r="5188" spans="1:17" s="208" customFormat="1" ht="12">
      <c r="A5188" s="268" t="str">
        <f t="shared" si="162"/>
        <v>0722217021538471800</v>
      </c>
      <c r="B5188" s="304" t="s">
        <v>19891</v>
      </c>
      <c r="C5188" s="269" t="s">
        <v>5702</v>
      </c>
      <c r="D5188" s="144" t="s">
        <v>3106</v>
      </c>
      <c r="E5188" s="269" t="s">
        <v>5705</v>
      </c>
      <c r="F5188" s="145" t="s">
        <v>3106</v>
      </c>
      <c r="G5188" s="269" t="s">
        <v>3106</v>
      </c>
      <c r="H5188" s="305" t="s">
        <v>5704</v>
      </c>
      <c r="I5188" s="307" t="s">
        <v>5704</v>
      </c>
      <c r="J5188" s="201" t="str">
        <f t="shared" si="163"/>
        <v>9999</v>
      </c>
      <c r="K5188" s="270"/>
      <c r="L5188" s="270"/>
      <c r="M5188" s="271"/>
      <c r="N5188" s="270" t="e">
        <v>#N/A</v>
      </c>
      <c r="O5188" s="272" t="e">
        <v>#N/A</v>
      </c>
      <c r="P5188" s="272" t="e">
        <v>#N/A</v>
      </c>
      <c r="Q5188" s="272" t="e">
        <v>#N/A</v>
      </c>
    </row>
    <row r="5189" spans="1:17" s="208" customFormat="1" ht="12">
      <c r="A5189" s="268" t="str">
        <f t="shared" si="162"/>
        <v>0722233011851344907</v>
      </c>
      <c r="B5189" s="304" t="s">
        <v>19891</v>
      </c>
      <c r="C5189" s="269" t="s">
        <v>5706</v>
      </c>
      <c r="D5189" s="144" t="s">
        <v>3106</v>
      </c>
      <c r="E5189" s="269" t="s">
        <v>5707</v>
      </c>
      <c r="F5189" s="145" t="s">
        <v>3106</v>
      </c>
      <c r="G5189" s="269" t="s">
        <v>3106</v>
      </c>
      <c r="H5189" s="305" t="s">
        <v>5708</v>
      </c>
      <c r="I5189" s="306" t="s">
        <v>22492</v>
      </c>
      <c r="J5189" s="201" t="str">
        <f t="shared" si="163"/>
        <v>9999</v>
      </c>
      <c r="K5189" s="270"/>
      <c r="L5189" s="270"/>
      <c r="M5189" s="271"/>
      <c r="N5189" s="270" t="e">
        <v>#N/A</v>
      </c>
      <c r="O5189" s="272" t="e">
        <v>#N/A</v>
      </c>
      <c r="P5189" s="272" t="e">
        <v>#N/A</v>
      </c>
      <c r="Q5189" s="272" t="e">
        <v>#N/A</v>
      </c>
    </row>
    <row r="5190" spans="1:17" s="208" customFormat="1" ht="12">
      <c r="A5190" s="268" t="str">
        <f t="shared" si="162"/>
        <v>0722241021457393035</v>
      </c>
      <c r="B5190" s="304" t="s">
        <v>19891</v>
      </c>
      <c r="C5190" s="269" t="s">
        <v>5709</v>
      </c>
      <c r="D5190" s="144" t="s">
        <v>3106</v>
      </c>
      <c r="E5190" s="269" t="s">
        <v>5710</v>
      </c>
      <c r="F5190" s="145" t="s">
        <v>3106</v>
      </c>
      <c r="G5190" s="269" t="s">
        <v>3106</v>
      </c>
      <c r="H5190" s="305" t="s">
        <v>4426</v>
      </c>
      <c r="I5190" s="306" t="s">
        <v>21472</v>
      </c>
      <c r="J5190" s="201" t="str">
        <f t="shared" si="163"/>
        <v>9999</v>
      </c>
      <c r="K5190" s="270"/>
      <c r="L5190" s="270"/>
      <c r="M5190" s="271"/>
      <c r="N5190" s="270" t="e">
        <v>#N/A</v>
      </c>
      <c r="O5190" s="272" t="e">
        <v>#N/A</v>
      </c>
      <c r="P5190" s="272" t="e">
        <v>#N/A</v>
      </c>
      <c r="Q5190" s="272" t="e">
        <v>#N/A</v>
      </c>
    </row>
    <row r="5191" spans="1:17" s="208" customFormat="1" ht="12">
      <c r="A5191" s="268" t="str">
        <f t="shared" si="162"/>
        <v>0722241031457393035</v>
      </c>
      <c r="B5191" s="304" t="s">
        <v>19891</v>
      </c>
      <c r="C5191" s="269" t="s">
        <v>5709</v>
      </c>
      <c r="D5191" s="144" t="s">
        <v>3106</v>
      </c>
      <c r="E5191" s="269" t="s">
        <v>5711</v>
      </c>
      <c r="F5191" s="145" t="s">
        <v>3106</v>
      </c>
      <c r="G5191" s="269" t="s">
        <v>3106</v>
      </c>
      <c r="H5191" s="305" t="s">
        <v>4426</v>
      </c>
      <c r="I5191" s="306" t="s">
        <v>21472</v>
      </c>
      <c r="J5191" s="201" t="str">
        <f t="shared" si="163"/>
        <v>9999</v>
      </c>
      <c r="K5191" s="270"/>
      <c r="L5191" s="270"/>
      <c r="M5191" s="271"/>
      <c r="N5191" s="270" t="e">
        <v>#N/A</v>
      </c>
      <c r="O5191" s="272" t="e">
        <v>#N/A</v>
      </c>
      <c r="P5191" s="272" t="e">
        <v>#N/A</v>
      </c>
      <c r="Q5191" s="272" t="e">
        <v>#N/A</v>
      </c>
    </row>
    <row r="5192" spans="1:17" s="208" customFormat="1" ht="12">
      <c r="A5192" s="268" t="str">
        <f t="shared" si="162"/>
        <v>0722316011043269798</v>
      </c>
      <c r="B5192" s="304" t="s">
        <v>19891</v>
      </c>
      <c r="C5192" s="269" t="s">
        <v>5712</v>
      </c>
      <c r="D5192" s="144" t="s">
        <v>3106</v>
      </c>
      <c r="E5192" s="269" t="s">
        <v>5713</v>
      </c>
      <c r="F5192" s="145" t="s">
        <v>3106</v>
      </c>
      <c r="G5192" s="269" t="s">
        <v>3106</v>
      </c>
      <c r="H5192" s="305" t="s">
        <v>5714</v>
      </c>
      <c r="I5192" s="306" t="s">
        <v>20332</v>
      </c>
      <c r="J5192" s="201" t="str">
        <f t="shared" si="163"/>
        <v>9999</v>
      </c>
      <c r="K5192" s="270"/>
      <c r="L5192" s="270"/>
      <c r="M5192" s="271"/>
      <c r="N5192" s="270" t="e">
        <v>#N/A</v>
      </c>
      <c r="O5192" s="272" t="e">
        <v>#N/A</v>
      </c>
      <c r="P5192" s="272" t="e">
        <v>#N/A</v>
      </c>
      <c r="Q5192" s="272" t="e">
        <v>#N/A</v>
      </c>
    </row>
    <row r="5193" spans="1:17" s="208" customFormat="1" ht="12">
      <c r="A5193" s="268" t="str">
        <f t="shared" si="162"/>
        <v>0722324011457319485</v>
      </c>
      <c r="B5193" s="304" t="s">
        <v>19891</v>
      </c>
      <c r="C5193" s="269" t="s">
        <v>5715</v>
      </c>
      <c r="D5193" s="144" t="s">
        <v>3106</v>
      </c>
      <c r="E5193" s="269" t="s">
        <v>5716</v>
      </c>
      <c r="F5193" s="145" t="s">
        <v>3106</v>
      </c>
      <c r="G5193" s="269" t="s">
        <v>3106</v>
      </c>
      <c r="H5193" s="305" t="s">
        <v>5717</v>
      </c>
      <c r="I5193" s="306" t="s">
        <v>21462</v>
      </c>
      <c r="J5193" s="201" t="str">
        <f t="shared" si="163"/>
        <v>9999</v>
      </c>
      <c r="K5193" s="270"/>
      <c r="L5193" s="270"/>
      <c r="M5193" s="271"/>
      <c r="N5193" s="270" t="e">
        <v>#N/A</v>
      </c>
      <c r="O5193" s="272" t="e">
        <v>#N/A</v>
      </c>
      <c r="P5193" s="272" t="e">
        <v>#N/A</v>
      </c>
      <c r="Q5193" s="272" t="e">
        <v>#N/A</v>
      </c>
    </row>
    <row r="5194" spans="1:17" s="208" customFormat="1" ht="12">
      <c r="A5194" s="268" t="str">
        <f t="shared" si="162"/>
        <v>0722365011093713372</v>
      </c>
      <c r="B5194" s="304" t="s">
        <v>19891</v>
      </c>
      <c r="C5194" s="269" t="s">
        <v>5718</v>
      </c>
      <c r="D5194" s="144" t="s">
        <v>3106</v>
      </c>
      <c r="E5194" s="269" t="s">
        <v>5719</v>
      </c>
      <c r="F5194" s="145" t="s">
        <v>3106</v>
      </c>
      <c r="G5194" s="269" t="s">
        <v>3106</v>
      </c>
      <c r="H5194" s="305" t="s">
        <v>5720</v>
      </c>
      <c r="I5194" s="306" t="s">
        <v>20458</v>
      </c>
      <c r="J5194" s="201" t="str">
        <f t="shared" si="163"/>
        <v>9999</v>
      </c>
      <c r="K5194" s="270"/>
      <c r="L5194" s="270"/>
      <c r="M5194" s="271"/>
      <c r="N5194" s="270" t="e">
        <v>#N/A</v>
      </c>
      <c r="O5194" s="272" t="e">
        <v>#N/A</v>
      </c>
      <c r="P5194" s="272" t="e">
        <v>#N/A</v>
      </c>
      <c r="Q5194" s="272" t="e">
        <v>#N/A</v>
      </c>
    </row>
    <row r="5195" spans="1:17" s="208" customFormat="1" ht="12">
      <c r="A5195" s="268" t="str">
        <f t="shared" si="162"/>
        <v>0722381011760446256</v>
      </c>
      <c r="B5195" s="304" t="s">
        <v>19891</v>
      </c>
      <c r="C5195" s="269" t="s">
        <v>5721</v>
      </c>
      <c r="D5195" s="144" t="s">
        <v>3106</v>
      </c>
      <c r="E5195" s="269" t="s">
        <v>5722</v>
      </c>
      <c r="F5195" s="145" t="s">
        <v>3106</v>
      </c>
      <c r="G5195" s="269" t="s">
        <v>3106</v>
      </c>
      <c r="H5195" s="305" t="s">
        <v>5723</v>
      </c>
      <c r="I5195" s="306" t="s">
        <v>22265</v>
      </c>
      <c r="J5195" s="201" t="str">
        <f t="shared" si="163"/>
        <v>9999</v>
      </c>
      <c r="K5195" s="270"/>
      <c r="L5195" s="270"/>
      <c r="M5195" s="271"/>
      <c r="N5195" s="270" t="e">
        <v>#N/A</v>
      </c>
      <c r="O5195" s="272" t="e">
        <v>#N/A</v>
      </c>
      <c r="P5195" s="272" t="e">
        <v>#N/A</v>
      </c>
      <c r="Q5195" s="272" t="e">
        <v>#N/A</v>
      </c>
    </row>
    <row r="5196" spans="1:17" s="208" customFormat="1" ht="12">
      <c r="A5196" s="268" t="str">
        <f t="shared" si="162"/>
        <v>0722407011528025632</v>
      </c>
      <c r="B5196" s="304" t="s">
        <v>19891</v>
      </c>
      <c r="C5196" s="269" t="s">
        <v>5724</v>
      </c>
      <c r="D5196" s="144" t="s">
        <v>3106</v>
      </c>
      <c r="E5196" s="269" t="s">
        <v>5725</v>
      </c>
      <c r="F5196" s="145" t="s">
        <v>3106</v>
      </c>
      <c r="G5196" s="269" t="s">
        <v>3106</v>
      </c>
      <c r="H5196" s="305" t="s">
        <v>5726</v>
      </c>
      <c r="I5196" s="306" t="s">
        <v>21668</v>
      </c>
      <c r="J5196" s="201" t="str">
        <f t="shared" si="163"/>
        <v>9999</v>
      </c>
      <c r="K5196" s="270"/>
      <c r="L5196" s="270"/>
      <c r="M5196" s="271"/>
      <c r="N5196" s="270" t="e">
        <v>#N/A</v>
      </c>
      <c r="O5196" s="272" t="e">
        <v>#N/A</v>
      </c>
      <c r="P5196" s="272" t="e">
        <v>#N/A</v>
      </c>
      <c r="Q5196" s="272" t="e">
        <v>#N/A</v>
      </c>
    </row>
    <row r="5197" spans="1:17" s="208" customFormat="1" ht="12">
      <c r="A5197" s="268" t="str">
        <f t="shared" si="162"/>
        <v>0722415011194751313</v>
      </c>
      <c r="B5197" s="304" t="s">
        <v>19891</v>
      </c>
      <c r="C5197" s="269" t="s">
        <v>5727</v>
      </c>
      <c r="D5197" s="144" t="s">
        <v>3106</v>
      </c>
      <c r="E5197" s="269" t="s">
        <v>5728</v>
      </c>
      <c r="F5197" s="145" t="s">
        <v>3106</v>
      </c>
      <c r="G5197" s="269" t="s">
        <v>3106</v>
      </c>
      <c r="H5197" s="305" t="s">
        <v>5729</v>
      </c>
      <c r="I5197" s="306" t="s">
        <v>20746</v>
      </c>
      <c r="J5197" s="201" t="str">
        <f t="shared" si="163"/>
        <v>9999</v>
      </c>
      <c r="K5197" s="270"/>
      <c r="L5197" s="270"/>
      <c r="M5197" s="271"/>
      <c r="N5197" s="270" t="e">
        <v>#N/A</v>
      </c>
      <c r="O5197" s="272" t="e">
        <v>#N/A</v>
      </c>
      <c r="P5197" s="272" t="e">
        <v>#N/A</v>
      </c>
      <c r="Q5197" s="272" t="e">
        <v>#N/A</v>
      </c>
    </row>
    <row r="5198" spans="1:17" s="208" customFormat="1" ht="12">
      <c r="A5198" s="268" t="str">
        <f t="shared" si="162"/>
        <v>0722423011568415974</v>
      </c>
      <c r="B5198" s="304" t="s">
        <v>19891</v>
      </c>
      <c r="C5198" s="269" t="s">
        <v>5730</v>
      </c>
      <c r="D5198" s="144" t="s">
        <v>3106</v>
      </c>
      <c r="E5198" s="269" t="s">
        <v>5731</v>
      </c>
      <c r="F5198" s="145" t="s">
        <v>3106</v>
      </c>
      <c r="G5198" s="269" t="s">
        <v>3106</v>
      </c>
      <c r="H5198" s="305" t="s">
        <v>5732</v>
      </c>
      <c r="I5198" s="306" t="s">
        <v>21772</v>
      </c>
      <c r="J5198" s="201" t="str">
        <f t="shared" si="163"/>
        <v>9999</v>
      </c>
      <c r="K5198" s="270"/>
      <c r="L5198" s="270"/>
      <c r="M5198" s="271"/>
      <c r="N5198" s="270" t="e">
        <v>#N/A</v>
      </c>
      <c r="O5198" s="272" t="e">
        <v>#N/A</v>
      </c>
      <c r="P5198" s="272" t="e">
        <v>#N/A</v>
      </c>
      <c r="Q5198" s="272" t="e">
        <v>#N/A</v>
      </c>
    </row>
    <row r="5199" spans="1:17" s="208" customFormat="1" ht="12">
      <c r="A5199" s="268" t="str">
        <f t="shared" si="162"/>
        <v>0722431011013994359</v>
      </c>
      <c r="B5199" s="304" t="s">
        <v>19891</v>
      </c>
      <c r="C5199" s="269" t="s">
        <v>5733</v>
      </c>
      <c r="D5199" s="144" t="s">
        <v>3106</v>
      </c>
      <c r="E5199" s="269" t="s">
        <v>5734</v>
      </c>
      <c r="F5199" s="145" t="s">
        <v>3106</v>
      </c>
      <c r="G5199" s="269" t="s">
        <v>3106</v>
      </c>
      <c r="H5199" s="305" t="s">
        <v>5735</v>
      </c>
      <c r="I5199" s="306" t="s">
        <v>20269</v>
      </c>
      <c r="J5199" s="201" t="str">
        <f t="shared" si="163"/>
        <v>9999</v>
      </c>
      <c r="K5199" s="270"/>
      <c r="L5199" s="270"/>
      <c r="M5199" s="271"/>
      <c r="N5199" s="270" t="e">
        <v>#N/A</v>
      </c>
      <c r="O5199" s="272" t="e">
        <v>#N/A</v>
      </c>
      <c r="P5199" s="272" t="e">
        <v>#N/A</v>
      </c>
      <c r="Q5199" s="272" t="e">
        <v>#N/A</v>
      </c>
    </row>
    <row r="5200" spans="1:17" s="208" customFormat="1" ht="12">
      <c r="A5200" s="268" t="str">
        <f t="shared" si="162"/>
        <v>0722514011316904287</v>
      </c>
      <c r="B5200" s="304" t="s">
        <v>19891</v>
      </c>
      <c r="C5200" s="269" t="s">
        <v>5736</v>
      </c>
      <c r="D5200" s="144" t="s">
        <v>3106</v>
      </c>
      <c r="E5200" s="269" t="s">
        <v>5737</v>
      </c>
      <c r="F5200" s="145" t="s">
        <v>3106</v>
      </c>
      <c r="G5200" s="269" t="s">
        <v>3106</v>
      </c>
      <c r="H5200" s="305" t="s">
        <v>4546</v>
      </c>
      <c r="I5200" s="306" t="s">
        <v>21060</v>
      </c>
      <c r="J5200" s="201" t="str">
        <f t="shared" si="163"/>
        <v>9999</v>
      </c>
      <c r="K5200" s="270"/>
      <c r="L5200" s="270"/>
      <c r="M5200" s="271"/>
      <c r="N5200" s="270" t="e">
        <v>#N/A</v>
      </c>
      <c r="O5200" s="272" t="e">
        <v>#N/A</v>
      </c>
      <c r="P5200" s="272" t="e">
        <v>#N/A</v>
      </c>
      <c r="Q5200" s="272" t="e">
        <v>#N/A</v>
      </c>
    </row>
    <row r="5201" spans="1:17" s="208" customFormat="1" ht="12">
      <c r="A5201" s="268" t="str">
        <f t="shared" si="162"/>
        <v>0722571011083672950</v>
      </c>
      <c r="B5201" s="304" t="s">
        <v>19891</v>
      </c>
      <c r="C5201" s="269" t="s">
        <v>5738</v>
      </c>
      <c r="D5201" s="144" t="s">
        <v>3106</v>
      </c>
      <c r="E5201" s="269" t="s">
        <v>5739</v>
      </c>
      <c r="F5201" s="145" t="s">
        <v>3106</v>
      </c>
      <c r="G5201" s="269" t="s">
        <v>3106</v>
      </c>
      <c r="H5201" s="305" t="s">
        <v>5740</v>
      </c>
      <c r="I5201" s="306" t="s">
        <v>20441</v>
      </c>
      <c r="J5201" s="201" t="str">
        <f t="shared" si="163"/>
        <v>9999</v>
      </c>
      <c r="K5201" s="270"/>
      <c r="L5201" s="270"/>
      <c r="M5201" s="271"/>
      <c r="N5201" s="270" t="e">
        <v>#N/A</v>
      </c>
      <c r="O5201" s="272" t="e">
        <v>#N/A</v>
      </c>
      <c r="P5201" s="272" t="e">
        <v>#N/A</v>
      </c>
      <c r="Q5201" s="272" t="e">
        <v>#N/A</v>
      </c>
    </row>
    <row r="5202" spans="1:17" s="208" customFormat="1" ht="12">
      <c r="A5202" s="268" t="str">
        <f t="shared" si="162"/>
        <v>0722605011740240225</v>
      </c>
      <c r="B5202" s="304" t="s">
        <v>19891</v>
      </c>
      <c r="C5202" s="269" t="s">
        <v>5741</v>
      </c>
      <c r="D5202" s="144" t="s">
        <v>3106</v>
      </c>
      <c r="E5202" s="269" t="s">
        <v>5742</v>
      </c>
      <c r="F5202" s="145" t="s">
        <v>3106</v>
      </c>
      <c r="G5202" s="269" t="s">
        <v>3106</v>
      </c>
      <c r="H5202" s="305" t="s">
        <v>5743</v>
      </c>
      <c r="I5202" s="306" t="s">
        <v>22220</v>
      </c>
      <c r="J5202" s="201" t="str">
        <f t="shared" si="163"/>
        <v>9999</v>
      </c>
      <c r="K5202" s="270"/>
      <c r="L5202" s="270"/>
      <c r="M5202" s="271"/>
      <c r="N5202" s="270" t="e">
        <v>#N/A</v>
      </c>
      <c r="O5202" s="272" t="e">
        <v>#N/A</v>
      </c>
      <c r="P5202" s="272" t="e">
        <v>#N/A</v>
      </c>
      <c r="Q5202" s="272" t="e">
        <v>#N/A</v>
      </c>
    </row>
    <row r="5203" spans="1:17" s="208" customFormat="1" ht="12">
      <c r="A5203" s="268" t="str">
        <f t="shared" si="162"/>
        <v>0722621011629091871</v>
      </c>
      <c r="B5203" s="304" t="s">
        <v>19891</v>
      </c>
      <c r="C5203" s="269" t="s">
        <v>5744</v>
      </c>
      <c r="D5203" s="144" t="s">
        <v>3106</v>
      </c>
      <c r="E5203" s="269" t="s">
        <v>5745</v>
      </c>
      <c r="F5203" s="145" t="s">
        <v>3106</v>
      </c>
      <c r="G5203" s="269" t="s">
        <v>3106</v>
      </c>
      <c r="H5203" s="305" t="s">
        <v>5746</v>
      </c>
      <c r="I5203" s="306" t="s">
        <v>21929</v>
      </c>
      <c r="J5203" s="201" t="str">
        <f t="shared" si="163"/>
        <v>9999</v>
      </c>
      <c r="K5203" s="270"/>
      <c r="L5203" s="270"/>
      <c r="M5203" s="271"/>
      <c r="N5203" s="270" t="e">
        <v>#N/A</v>
      </c>
      <c r="O5203" s="272" t="e">
        <v>#N/A</v>
      </c>
      <c r="P5203" s="272" t="e">
        <v>#N/A</v>
      </c>
      <c r="Q5203" s="272" t="e">
        <v>#N/A</v>
      </c>
    </row>
    <row r="5204" spans="1:17" s="208" customFormat="1" ht="12">
      <c r="A5204" s="268" t="str">
        <f t="shared" si="162"/>
        <v>0722712011154317527</v>
      </c>
      <c r="B5204" s="304" t="s">
        <v>19891</v>
      </c>
      <c r="C5204" s="269" t="s">
        <v>5747</v>
      </c>
      <c r="D5204" s="144" t="s">
        <v>3106</v>
      </c>
      <c r="E5204" s="269" t="s">
        <v>5748</v>
      </c>
      <c r="F5204" s="145" t="s">
        <v>3106</v>
      </c>
      <c r="G5204" s="269" t="s">
        <v>3106</v>
      </c>
      <c r="H5204" s="305" t="s">
        <v>5749</v>
      </c>
      <c r="I5204" s="306" t="s">
        <v>20640</v>
      </c>
      <c r="J5204" s="201" t="str">
        <f t="shared" si="163"/>
        <v>9999</v>
      </c>
      <c r="K5204" s="270"/>
      <c r="L5204" s="270"/>
      <c r="M5204" s="271"/>
      <c r="N5204" s="270" t="e">
        <v>#N/A</v>
      </c>
      <c r="O5204" s="272" t="e">
        <v>#N/A</v>
      </c>
      <c r="P5204" s="272" t="e">
        <v>#N/A</v>
      </c>
      <c r="Q5204" s="272" t="e">
        <v>#N/A</v>
      </c>
    </row>
    <row r="5205" spans="1:17" s="208" customFormat="1" ht="12">
      <c r="A5205" s="268" t="str">
        <f t="shared" ref="A5205:A5268" si="164">E5205&amp;C5205</f>
        <v>0722795011306876065</v>
      </c>
      <c r="B5205" s="304" t="s">
        <v>19891</v>
      </c>
      <c r="C5205" s="269" t="s">
        <v>5750</v>
      </c>
      <c r="D5205" s="144" t="s">
        <v>3106</v>
      </c>
      <c r="E5205" s="269" t="s">
        <v>5751</v>
      </c>
      <c r="F5205" s="145" t="s">
        <v>3106</v>
      </c>
      <c r="G5205" s="269" t="s">
        <v>3106</v>
      </c>
      <c r="H5205" s="305" t="s">
        <v>5752</v>
      </c>
      <c r="I5205" s="306" t="s">
        <v>21030</v>
      </c>
      <c r="J5205" s="201" t="str">
        <f t="shared" si="163"/>
        <v>9999</v>
      </c>
      <c r="K5205" s="270"/>
      <c r="L5205" s="270"/>
      <c r="M5205" s="271"/>
      <c r="N5205" s="270" t="e">
        <v>#N/A</v>
      </c>
      <c r="O5205" s="272" t="e">
        <v>#N/A</v>
      </c>
      <c r="P5205" s="272" t="e">
        <v>#N/A</v>
      </c>
      <c r="Q5205" s="272" t="e">
        <v>#N/A</v>
      </c>
    </row>
    <row r="5206" spans="1:17" s="208" customFormat="1" ht="12">
      <c r="A5206" s="268" t="str">
        <f t="shared" si="164"/>
        <v>0722860011306921887</v>
      </c>
      <c r="B5206" s="304" t="s">
        <v>19891</v>
      </c>
      <c r="C5206" s="269" t="s">
        <v>5753</v>
      </c>
      <c r="D5206" s="144" t="s">
        <v>3106</v>
      </c>
      <c r="E5206" s="269" t="s">
        <v>5754</v>
      </c>
      <c r="F5206" s="145" t="s">
        <v>3106</v>
      </c>
      <c r="G5206" s="269" t="s">
        <v>3106</v>
      </c>
      <c r="H5206" s="305" t="s">
        <v>5755</v>
      </c>
      <c r="I5206" s="306" t="s">
        <v>21036</v>
      </c>
      <c r="J5206" s="201" t="str">
        <f t="shared" si="163"/>
        <v>9999</v>
      </c>
      <c r="K5206" s="270"/>
      <c r="L5206" s="270"/>
      <c r="M5206" s="271"/>
      <c r="N5206" s="270" t="e">
        <v>#N/A</v>
      </c>
      <c r="O5206" s="272" t="e">
        <v>#N/A</v>
      </c>
      <c r="P5206" s="272" t="e">
        <v>#N/A</v>
      </c>
      <c r="Q5206" s="272" t="e">
        <v>#N/A</v>
      </c>
    </row>
    <row r="5207" spans="1:17" s="208" customFormat="1" ht="12">
      <c r="A5207" s="268" t="str">
        <f t="shared" si="164"/>
        <v>0723009011235102690</v>
      </c>
      <c r="B5207" s="304" t="s">
        <v>19891</v>
      </c>
      <c r="C5207" s="269" t="s">
        <v>5756</v>
      </c>
      <c r="D5207" s="144" t="s">
        <v>3106</v>
      </c>
      <c r="E5207" s="269" t="s">
        <v>5757</v>
      </c>
      <c r="F5207" s="145" t="s">
        <v>3106</v>
      </c>
      <c r="G5207" s="269" t="s">
        <v>3106</v>
      </c>
      <c r="H5207" s="305" t="s">
        <v>5758</v>
      </c>
      <c r="I5207" s="306" t="s">
        <v>20841</v>
      </c>
      <c r="J5207" s="201" t="str">
        <f t="shared" si="163"/>
        <v>9999</v>
      </c>
      <c r="K5207" s="270"/>
      <c r="L5207" s="270"/>
      <c r="M5207" s="271"/>
      <c r="N5207" s="270" t="e">
        <v>#N/A</v>
      </c>
      <c r="O5207" s="272" t="e">
        <v>#N/A</v>
      </c>
      <c r="P5207" s="272" t="e">
        <v>#N/A</v>
      </c>
      <c r="Q5207" s="272" t="e">
        <v>#N/A</v>
      </c>
    </row>
    <row r="5208" spans="1:17" s="208" customFormat="1" ht="12">
      <c r="A5208" s="268" t="str">
        <f t="shared" si="164"/>
        <v>0723041011790740363</v>
      </c>
      <c r="B5208" s="304" t="s">
        <v>19891</v>
      </c>
      <c r="C5208" s="269" t="s">
        <v>5759</v>
      </c>
      <c r="D5208" s="144" t="s">
        <v>3106</v>
      </c>
      <c r="E5208" s="269" t="s">
        <v>5760</v>
      </c>
      <c r="F5208" s="145" t="s">
        <v>3106</v>
      </c>
      <c r="G5208" s="269" t="s">
        <v>3106</v>
      </c>
      <c r="H5208" s="305" t="s">
        <v>5761</v>
      </c>
      <c r="I5208" s="306" t="s">
        <v>22330</v>
      </c>
      <c r="J5208" s="201" t="str">
        <f t="shared" si="163"/>
        <v>9999</v>
      </c>
      <c r="K5208" s="270"/>
      <c r="L5208" s="270"/>
      <c r="M5208" s="271"/>
      <c r="N5208" s="270" t="e">
        <v>#N/A</v>
      </c>
      <c r="O5208" s="272" t="e">
        <v>#N/A</v>
      </c>
      <c r="P5208" s="272" t="e">
        <v>#N/A</v>
      </c>
      <c r="Q5208" s="272" t="e">
        <v>#N/A</v>
      </c>
    </row>
    <row r="5209" spans="1:17" s="208" customFormat="1" ht="12">
      <c r="A5209" s="268" t="str">
        <f t="shared" si="164"/>
        <v>0723090011811905375</v>
      </c>
      <c r="B5209" s="304" t="s">
        <v>19891</v>
      </c>
      <c r="C5209" s="269" t="s">
        <v>5762</v>
      </c>
      <c r="D5209" s="144" t="s">
        <v>3106</v>
      </c>
      <c r="E5209" s="269" t="s">
        <v>5763</v>
      </c>
      <c r="F5209" s="145" t="s">
        <v>3106</v>
      </c>
      <c r="G5209" s="269" t="s">
        <v>3106</v>
      </c>
      <c r="H5209" s="305" t="s">
        <v>5764</v>
      </c>
      <c r="I5209" s="306" t="s">
        <v>22395</v>
      </c>
      <c r="J5209" s="201" t="str">
        <f t="shared" si="163"/>
        <v>9999</v>
      </c>
      <c r="K5209" s="270"/>
      <c r="L5209" s="270"/>
      <c r="M5209" s="271"/>
      <c r="N5209" s="270" t="e">
        <v>#N/A</v>
      </c>
      <c r="O5209" s="272" t="e">
        <v>#N/A</v>
      </c>
      <c r="P5209" s="272" t="e">
        <v>#N/A</v>
      </c>
      <c r="Q5209" s="272" t="e">
        <v>#N/A</v>
      </c>
    </row>
    <row r="5210" spans="1:17" s="208" customFormat="1" ht="12">
      <c r="A5210" s="268" t="str">
        <f t="shared" si="164"/>
        <v>0723116011578504056</v>
      </c>
      <c r="B5210" s="304" t="s">
        <v>19891</v>
      </c>
      <c r="C5210" s="269" t="s">
        <v>5765</v>
      </c>
      <c r="D5210" s="144" t="s">
        <v>3106</v>
      </c>
      <c r="E5210" s="269" t="s">
        <v>5766</v>
      </c>
      <c r="F5210" s="145" t="s">
        <v>3106</v>
      </c>
      <c r="G5210" s="269" t="s">
        <v>3106</v>
      </c>
      <c r="H5210" s="305" t="s">
        <v>5767</v>
      </c>
      <c r="I5210" s="306" t="s">
        <v>21793</v>
      </c>
      <c r="J5210" s="201" t="str">
        <f t="shared" si="163"/>
        <v>9999</v>
      </c>
      <c r="K5210" s="270"/>
      <c r="L5210" s="270"/>
      <c r="M5210" s="271"/>
      <c r="N5210" s="270" t="e">
        <v>#N/A</v>
      </c>
      <c r="O5210" s="272" t="e">
        <v>#N/A</v>
      </c>
      <c r="P5210" s="272" t="e">
        <v>#N/A</v>
      </c>
      <c r="Q5210" s="272" t="e">
        <v>#N/A</v>
      </c>
    </row>
    <row r="5211" spans="1:17" s="208" customFormat="1" ht="12">
      <c r="A5211" s="268" t="str">
        <f t="shared" si="164"/>
        <v>0723165011962572396</v>
      </c>
      <c r="B5211" s="304" t="s">
        <v>19891</v>
      </c>
      <c r="C5211" s="269" t="s">
        <v>5768</v>
      </c>
      <c r="D5211" s="144" t="s">
        <v>3106</v>
      </c>
      <c r="E5211" s="269" t="s">
        <v>5769</v>
      </c>
      <c r="F5211" s="145" t="s">
        <v>3106</v>
      </c>
      <c r="G5211" s="269" t="s">
        <v>3106</v>
      </c>
      <c r="H5211" s="305" t="s">
        <v>5770</v>
      </c>
      <c r="I5211" s="306" t="s">
        <v>22785</v>
      </c>
      <c r="J5211" s="201" t="str">
        <f t="shared" si="163"/>
        <v>9999</v>
      </c>
      <c r="K5211" s="270"/>
      <c r="L5211" s="270"/>
      <c r="M5211" s="271"/>
      <c r="N5211" s="270" t="e">
        <v>#N/A</v>
      </c>
      <c r="O5211" s="272" t="e">
        <v>#N/A</v>
      </c>
      <c r="P5211" s="272" t="e">
        <v>#N/A</v>
      </c>
      <c r="Q5211" s="272" t="e">
        <v>#N/A</v>
      </c>
    </row>
    <row r="5212" spans="1:17" s="208" customFormat="1" ht="12">
      <c r="A5212" s="268" t="str">
        <f t="shared" si="164"/>
        <v>0723173011760443980</v>
      </c>
      <c r="B5212" s="304" t="s">
        <v>19891</v>
      </c>
      <c r="C5212" s="269" t="s">
        <v>5771</v>
      </c>
      <c r="D5212" s="144" t="s">
        <v>3106</v>
      </c>
      <c r="E5212" s="269" t="s">
        <v>5772</v>
      </c>
      <c r="F5212" s="145" t="s">
        <v>3106</v>
      </c>
      <c r="G5212" s="269" t="s">
        <v>3106</v>
      </c>
      <c r="H5212" s="305" t="s">
        <v>5773</v>
      </c>
      <c r="I5212" s="306" t="s">
        <v>22264</v>
      </c>
      <c r="J5212" s="201" t="str">
        <f t="shared" si="163"/>
        <v>9999</v>
      </c>
      <c r="K5212" s="270"/>
      <c r="L5212" s="270"/>
      <c r="M5212" s="271"/>
      <c r="N5212" s="270" t="e">
        <v>#N/A</v>
      </c>
      <c r="O5212" s="272" t="e">
        <v>#N/A</v>
      </c>
      <c r="P5212" s="272" t="e">
        <v>#N/A</v>
      </c>
      <c r="Q5212" s="272" t="e">
        <v>#N/A</v>
      </c>
    </row>
    <row r="5213" spans="1:17" s="208" customFormat="1" ht="12">
      <c r="A5213" s="268" t="str">
        <f t="shared" si="164"/>
        <v>0723199011598835308</v>
      </c>
      <c r="B5213" s="304" t="s">
        <v>19891</v>
      </c>
      <c r="C5213" s="269" t="s">
        <v>5774</v>
      </c>
      <c r="D5213" s="144" t="s">
        <v>3106</v>
      </c>
      <c r="E5213" s="269" t="s">
        <v>5775</v>
      </c>
      <c r="F5213" s="145" t="s">
        <v>3106</v>
      </c>
      <c r="G5213" s="269" t="s">
        <v>3106</v>
      </c>
      <c r="H5213" s="305" t="s">
        <v>5776</v>
      </c>
      <c r="I5213" s="306" t="s">
        <v>21860</v>
      </c>
      <c r="J5213" s="201" t="str">
        <f t="shared" si="163"/>
        <v>9999</v>
      </c>
      <c r="K5213" s="270"/>
      <c r="L5213" s="270"/>
      <c r="M5213" s="271"/>
      <c r="N5213" s="270" t="e">
        <v>#N/A</v>
      </c>
      <c r="O5213" s="272" t="e">
        <v>#N/A</v>
      </c>
      <c r="P5213" s="272" t="e">
        <v>#N/A</v>
      </c>
      <c r="Q5213" s="272" t="e">
        <v>#N/A</v>
      </c>
    </row>
    <row r="5214" spans="1:17" s="208" customFormat="1" ht="12">
      <c r="A5214" s="268" t="str">
        <f t="shared" si="164"/>
        <v>0723264011265546048</v>
      </c>
      <c r="B5214" s="304" t="s">
        <v>19891</v>
      </c>
      <c r="C5214" s="269" t="s">
        <v>3763</v>
      </c>
      <c r="D5214" s="144" t="s">
        <v>3106</v>
      </c>
      <c r="E5214" s="269" t="s">
        <v>5777</v>
      </c>
      <c r="F5214" s="145" t="s">
        <v>3106</v>
      </c>
      <c r="G5214" s="269" t="s">
        <v>3106</v>
      </c>
      <c r="H5214" s="305" t="s">
        <v>5778</v>
      </c>
      <c r="I5214" s="306" t="s">
        <v>20935</v>
      </c>
      <c r="J5214" s="201" t="str">
        <f t="shared" si="163"/>
        <v>9999</v>
      </c>
      <c r="K5214" s="270"/>
      <c r="L5214" s="270"/>
      <c r="M5214" s="271"/>
      <c r="N5214" s="270" t="e">
        <v>#N/A</v>
      </c>
      <c r="O5214" s="272" t="e">
        <v>#N/A</v>
      </c>
      <c r="P5214" s="272" t="e">
        <v>#N/A</v>
      </c>
      <c r="Q5214" s="272" t="e">
        <v>#N/A</v>
      </c>
    </row>
    <row r="5215" spans="1:17" s="208" customFormat="1" ht="12">
      <c r="A5215" s="268" t="str">
        <f t="shared" si="164"/>
        <v>0723298011366515488</v>
      </c>
      <c r="B5215" s="304" t="s">
        <v>19891</v>
      </c>
      <c r="C5215" s="269" t="s">
        <v>5779</v>
      </c>
      <c r="D5215" s="144" t="s">
        <v>3106</v>
      </c>
      <c r="E5215" s="269" t="s">
        <v>5780</v>
      </c>
      <c r="F5215" s="145" t="s">
        <v>3106</v>
      </c>
      <c r="G5215" s="269" t="s">
        <v>3106</v>
      </c>
      <c r="H5215" s="305" t="s">
        <v>5781</v>
      </c>
      <c r="I5215" s="306" t="s">
        <v>21200</v>
      </c>
      <c r="J5215" s="201" t="str">
        <f t="shared" si="163"/>
        <v>9999</v>
      </c>
      <c r="K5215" s="270"/>
      <c r="L5215" s="270"/>
      <c r="M5215" s="271"/>
      <c r="N5215" s="270" t="e">
        <v>#N/A</v>
      </c>
      <c r="O5215" s="272" t="e">
        <v>#N/A</v>
      </c>
      <c r="P5215" s="272" t="e">
        <v>#N/A</v>
      </c>
      <c r="Q5215" s="272" t="e">
        <v>#N/A</v>
      </c>
    </row>
    <row r="5216" spans="1:17" s="208" customFormat="1" ht="12">
      <c r="A5216" s="268" t="str">
        <f t="shared" si="164"/>
        <v>0723322021407886385</v>
      </c>
      <c r="B5216" s="304" t="s">
        <v>19891</v>
      </c>
      <c r="C5216" s="269" t="s">
        <v>5782</v>
      </c>
      <c r="D5216" s="144" t="s">
        <v>3106</v>
      </c>
      <c r="E5216" s="269" t="s">
        <v>5783</v>
      </c>
      <c r="F5216" s="145" t="s">
        <v>3106</v>
      </c>
      <c r="G5216" s="269" t="s">
        <v>3106</v>
      </c>
      <c r="H5216" s="305" t="s">
        <v>5784</v>
      </c>
      <c r="I5216" s="307" t="s">
        <v>5784</v>
      </c>
      <c r="J5216" s="201" t="str">
        <f t="shared" si="163"/>
        <v>9999</v>
      </c>
      <c r="K5216" s="270"/>
      <c r="L5216" s="270"/>
      <c r="M5216" s="271"/>
      <c r="N5216" s="270" t="e">
        <v>#N/A</v>
      </c>
      <c r="O5216" s="272" t="e">
        <v>#N/A</v>
      </c>
      <c r="P5216" s="272" t="e">
        <v>#N/A</v>
      </c>
      <c r="Q5216" s="272" t="e">
        <v>#N/A</v>
      </c>
    </row>
    <row r="5217" spans="1:17" s="208" customFormat="1" ht="12">
      <c r="A5217" s="268" t="str">
        <f t="shared" si="164"/>
        <v>0723330011811036726</v>
      </c>
      <c r="B5217" s="304" t="s">
        <v>19891</v>
      </c>
      <c r="C5217" s="269" t="s">
        <v>5785</v>
      </c>
      <c r="D5217" s="144" t="s">
        <v>3106</v>
      </c>
      <c r="E5217" s="269" t="s">
        <v>5786</v>
      </c>
      <c r="F5217" s="145" t="s">
        <v>3106</v>
      </c>
      <c r="G5217" s="269" t="s">
        <v>3106</v>
      </c>
      <c r="H5217" s="305" t="s">
        <v>5787</v>
      </c>
      <c r="I5217" s="306" t="s">
        <v>22385</v>
      </c>
      <c r="J5217" s="201" t="str">
        <f t="shared" si="163"/>
        <v>9999</v>
      </c>
      <c r="K5217" s="270"/>
      <c r="L5217" s="270"/>
      <c r="M5217" s="271"/>
      <c r="N5217" s="270" t="e">
        <v>#N/A</v>
      </c>
      <c r="O5217" s="272" t="e">
        <v>#N/A</v>
      </c>
      <c r="P5217" s="272" t="e">
        <v>#N/A</v>
      </c>
      <c r="Q5217" s="272" t="e">
        <v>#N/A</v>
      </c>
    </row>
    <row r="5218" spans="1:17" s="208" customFormat="1" ht="12">
      <c r="A5218" s="268" t="str">
        <f t="shared" si="164"/>
        <v>0723355011346251543</v>
      </c>
      <c r="B5218" s="304" t="s">
        <v>19891</v>
      </c>
      <c r="C5218" s="269" t="s">
        <v>5788</v>
      </c>
      <c r="D5218" s="144" t="s">
        <v>3106</v>
      </c>
      <c r="E5218" s="269" t="s">
        <v>5789</v>
      </c>
      <c r="F5218" s="145" t="s">
        <v>3106</v>
      </c>
      <c r="G5218" s="269" t="s">
        <v>3106</v>
      </c>
      <c r="H5218" s="305" t="s">
        <v>5467</v>
      </c>
      <c r="I5218" s="306" t="s">
        <v>21136</v>
      </c>
      <c r="J5218" s="201" t="str">
        <f t="shared" si="163"/>
        <v>9999</v>
      </c>
      <c r="K5218" s="270"/>
      <c r="L5218" s="270"/>
      <c r="M5218" s="271"/>
      <c r="N5218" s="270" t="e">
        <v>#N/A</v>
      </c>
      <c r="O5218" s="272" t="e">
        <v>#N/A</v>
      </c>
      <c r="P5218" s="272" t="e">
        <v>#N/A</v>
      </c>
      <c r="Q5218" s="272" t="e">
        <v>#N/A</v>
      </c>
    </row>
    <row r="5219" spans="1:17" s="208" customFormat="1" ht="12">
      <c r="A5219" s="268" t="str">
        <f t="shared" si="164"/>
        <v>0723389011003981549</v>
      </c>
      <c r="B5219" s="304" t="s">
        <v>19891</v>
      </c>
      <c r="C5219" s="269" t="s">
        <v>5790</v>
      </c>
      <c r="D5219" s="144" t="s">
        <v>3106</v>
      </c>
      <c r="E5219" s="269" t="s">
        <v>5791</v>
      </c>
      <c r="F5219" s="145" t="s">
        <v>3106</v>
      </c>
      <c r="G5219" s="269" t="s">
        <v>3106</v>
      </c>
      <c r="H5219" s="305" t="s">
        <v>5792</v>
      </c>
      <c r="I5219" s="306" t="s">
        <v>20252</v>
      </c>
      <c r="J5219" s="201" t="str">
        <f t="shared" si="163"/>
        <v>9999</v>
      </c>
      <c r="K5219" s="270"/>
      <c r="L5219" s="270"/>
      <c r="M5219" s="271"/>
      <c r="N5219" s="270" t="e">
        <v>#N/A</v>
      </c>
      <c r="O5219" s="272" t="e">
        <v>#N/A</v>
      </c>
      <c r="P5219" s="272" t="e">
        <v>#N/A</v>
      </c>
      <c r="Q5219" s="272" t="e">
        <v>#N/A</v>
      </c>
    </row>
    <row r="5220" spans="1:17" s="208" customFormat="1" ht="12">
      <c r="A5220" s="268" t="str">
        <f t="shared" si="164"/>
        <v>0723397011508935891</v>
      </c>
      <c r="B5220" s="304" t="s">
        <v>19891</v>
      </c>
      <c r="C5220" s="269" t="s">
        <v>5793</v>
      </c>
      <c r="D5220" s="144" t="s">
        <v>3106</v>
      </c>
      <c r="E5220" s="269" t="s">
        <v>5794</v>
      </c>
      <c r="F5220" s="145" t="s">
        <v>3106</v>
      </c>
      <c r="G5220" s="269" t="s">
        <v>3106</v>
      </c>
      <c r="H5220" s="305" t="s">
        <v>5795</v>
      </c>
      <c r="I5220" s="306" t="s">
        <v>21631</v>
      </c>
      <c r="J5220" s="201" t="str">
        <f t="shared" si="163"/>
        <v>9999</v>
      </c>
      <c r="K5220" s="270"/>
      <c r="L5220" s="270"/>
      <c r="M5220" s="271"/>
      <c r="N5220" s="270" t="e">
        <v>#N/A</v>
      </c>
      <c r="O5220" s="272" t="e">
        <v>#N/A</v>
      </c>
      <c r="P5220" s="272" t="e">
        <v>#N/A</v>
      </c>
      <c r="Q5220" s="272" t="e">
        <v>#N/A</v>
      </c>
    </row>
    <row r="5221" spans="1:17" s="208" customFormat="1" ht="12">
      <c r="A5221" s="268" t="str">
        <f t="shared" si="164"/>
        <v>0723454011881650737</v>
      </c>
      <c r="B5221" s="304" t="s">
        <v>19891</v>
      </c>
      <c r="C5221" s="269" t="s">
        <v>5796</v>
      </c>
      <c r="D5221" s="144" t="s">
        <v>3106</v>
      </c>
      <c r="E5221" s="269" t="s">
        <v>5797</v>
      </c>
      <c r="F5221" s="145" t="s">
        <v>3106</v>
      </c>
      <c r="G5221" s="269" t="s">
        <v>3106</v>
      </c>
      <c r="H5221" s="305" t="s">
        <v>5798</v>
      </c>
      <c r="I5221" s="306" t="s">
        <v>22569</v>
      </c>
      <c r="J5221" s="201" t="str">
        <f t="shared" si="163"/>
        <v>9999</v>
      </c>
      <c r="K5221" s="270"/>
      <c r="L5221" s="270"/>
      <c r="M5221" s="271"/>
      <c r="N5221" s="270" t="e">
        <v>#N/A</v>
      </c>
      <c r="O5221" s="272" t="e">
        <v>#N/A</v>
      </c>
      <c r="P5221" s="272" t="e">
        <v>#N/A</v>
      </c>
      <c r="Q5221" s="272" t="e">
        <v>#N/A</v>
      </c>
    </row>
    <row r="5222" spans="1:17" s="208" customFormat="1" ht="12">
      <c r="A5222" s="268" t="str">
        <f t="shared" si="164"/>
        <v>0723603011528006103</v>
      </c>
      <c r="B5222" s="304" t="s">
        <v>19891</v>
      </c>
      <c r="C5222" s="269" t="s">
        <v>5799</v>
      </c>
      <c r="D5222" s="144" t="s">
        <v>3106</v>
      </c>
      <c r="E5222" s="269" t="s">
        <v>5800</v>
      </c>
      <c r="F5222" s="145" t="s">
        <v>3106</v>
      </c>
      <c r="G5222" s="269" t="s">
        <v>3106</v>
      </c>
      <c r="H5222" s="305" t="s">
        <v>5801</v>
      </c>
      <c r="I5222" s="306" t="s">
        <v>21662</v>
      </c>
      <c r="J5222" s="201" t="str">
        <f t="shared" si="163"/>
        <v>9999</v>
      </c>
      <c r="K5222" s="270"/>
      <c r="L5222" s="270"/>
      <c r="M5222" s="271"/>
      <c r="N5222" s="270" t="e">
        <v>#N/A</v>
      </c>
      <c r="O5222" s="272" t="e">
        <v>#N/A</v>
      </c>
      <c r="P5222" s="272" t="e">
        <v>#N/A</v>
      </c>
      <c r="Q5222" s="272" t="e">
        <v>#N/A</v>
      </c>
    </row>
    <row r="5223" spans="1:17" s="208" customFormat="1" ht="12">
      <c r="A5223" s="268" t="str">
        <f t="shared" si="164"/>
        <v>0723629011356307581</v>
      </c>
      <c r="B5223" s="304" t="s">
        <v>19891</v>
      </c>
      <c r="C5223" s="269" t="s">
        <v>5802</v>
      </c>
      <c r="D5223" s="144" t="s">
        <v>3106</v>
      </c>
      <c r="E5223" s="269" t="s">
        <v>5803</v>
      </c>
      <c r="F5223" s="145" t="s">
        <v>3106</v>
      </c>
      <c r="G5223" s="269" t="s">
        <v>3106</v>
      </c>
      <c r="H5223" s="305" t="s">
        <v>5804</v>
      </c>
      <c r="I5223" s="306" t="s">
        <v>21161</v>
      </c>
      <c r="J5223" s="201" t="str">
        <f t="shared" si="163"/>
        <v>9999</v>
      </c>
      <c r="K5223" s="270"/>
      <c r="L5223" s="270"/>
      <c r="M5223" s="271"/>
      <c r="N5223" s="270" t="e">
        <v>#N/A</v>
      </c>
      <c r="O5223" s="272" t="e">
        <v>#N/A</v>
      </c>
      <c r="P5223" s="272" t="e">
        <v>#N/A</v>
      </c>
      <c r="Q5223" s="272" t="e">
        <v>#N/A</v>
      </c>
    </row>
    <row r="5224" spans="1:17" s="208" customFormat="1" ht="12">
      <c r="A5224" s="268" t="str">
        <f t="shared" si="164"/>
        <v>0723629021356307581</v>
      </c>
      <c r="B5224" s="304" t="s">
        <v>19891</v>
      </c>
      <c r="C5224" s="269" t="s">
        <v>5802</v>
      </c>
      <c r="D5224" s="144" t="s">
        <v>3106</v>
      </c>
      <c r="E5224" s="269" t="s">
        <v>5805</v>
      </c>
      <c r="F5224" s="145" t="s">
        <v>3106</v>
      </c>
      <c r="G5224" s="269" t="s">
        <v>3106</v>
      </c>
      <c r="H5224" s="305" t="s">
        <v>5804</v>
      </c>
      <c r="I5224" s="307" t="s">
        <v>5804</v>
      </c>
      <c r="J5224" s="201" t="str">
        <f t="shared" si="163"/>
        <v>9999</v>
      </c>
      <c r="K5224" s="270"/>
      <c r="L5224" s="270"/>
      <c r="M5224" s="271"/>
      <c r="N5224" s="270" t="e">
        <v>#N/A</v>
      </c>
      <c r="O5224" s="272" t="e">
        <v>#N/A</v>
      </c>
      <c r="P5224" s="272" t="e">
        <v>#N/A</v>
      </c>
      <c r="Q5224" s="272" t="e">
        <v>#N/A</v>
      </c>
    </row>
    <row r="5225" spans="1:17" s="208" customFormat="1" ht="12">
      <c r="A5225" s="268" t="str">
        <f t="shared" si="164"/>
        <v>0723652011336155738</v>
      </c>
      <c r="B5225" s="304" t="s">
        <v>19891</v>
      </c>
      <c r="C5225" s="269" t="s">
        <v>5806</v>
      </c>
      <c r="D5225" s="144" t="s">
        <v>3106</v>
      </c>
      <c r="E5225" s="269" t="s">
        <v>5807</v>
      </c>
      <c r="F5225" s="145" t="s">
        <v>3106</v>
      </c>
      <c r="G5225" s="269" t="s">
        <v>3106</v>
      </c>
      <c r="H5225" s="305" t="s">
        <v>5808</v>
      </c>
      <c r="I5225" s="306" t="s">
        <v>21099</v>
      </c>
      <c r="J5225" s="201" t="str">
        <f t="shared" si="163"/>
        <v>9999</v>
      </c>
      <c r="K5225" s="270"/>
      <c r="L5225" s="270"/>
      <c r="M5225" s="271"/>
      <c r="N5225" s="270" t="e">
        <v>#N/A</v>
      </c>
      <c r="O5225" s="272" t="e">
        <v>#N/A</v>
      </c>
      <c r="P5225" s="272" t="e">
        <v>#N/A</v>
      </c>
      <c r="Q5225" s="272" t="e">
        <v>#N/A</v>
      </c>
    </row>
    <row r="5226" spans="1:17" s="208" customFormat="1" ht="12">
      <c r="A5226" s="268" t="str">
        <f t="shared" si="164"/>
        <v>0723678011982675955</v>
      </c>
      <c r="B5226" s="304" t="s">
        <v>19891</v>
      </c>
      <c r="C5226" s="269" t="s">
        <v>5809</v>
      </c>
      <c r="D5226" s="144" t="s">
        <v>3106</v>
      </c>
      <c r="E5226" s="269" t="s">
        <v>5810</v>
      </c>
      <c r="F5226" s="145" t="s">
        <v>3106</v>
      </c>
      <c r="G5226" s="269" t="s">
        <v>3106</v>
      </c>
      <c r="H5226" s="305" t="s">
        <v>5811</v>
      </c>
      <c r="I5226" s="306" t="s">
        <v>20327</v>
      </c>
      <c r="J5226" s="201" t="str">
        <f t="shared" si="163"/>
        <v>9999</v>
      </c>
      <c r="K5226" s="270"/>
      <c r="L5226" s="270"/>
      <c r="M5226" s="271"/>
      <c r="N5226" s="270" t="e">
        <v>#N/A</v>
      </c>
      <c r="O5226" s="272" t="e">
        <v>#N/A</v>
      </c>
      <c r="P5226" s="272" t="e">
        <v>#N/A</v>
      </c>
      <c r="Q5226" s="272" t="e">
        <v>#N/A</v>
      </c>
    </row>
    <row r="5227" spans="1:17" s="208" customFormat="1" ht="12">
      <c r="A5227" s="268" t="str">
        <f t="shared" si="164"/>
        <v>0723736011508941097</v>
      </c>
      <c r="B5227" s="304" t="s">
        <v>19891</v>
      </c>
      <c r="C5227" s="269" t="s">
        <v>5812</v>
      </c>
      <c r="D5227" s="144" t="s">
        <v>3106</v>
      </c>
      <c r="E5227" s="269" t="s">
        <v>5813</v>
      </c>
      <c r="F5227" s="145" t="s">
        <v>3106</v>
      </c>
      <c r="G5227" s="269" t="s">
        <v>3106</v>
      </c>
      <c r="H5227" s="305" t="s">
        <v>5814</v>
      </c>
      <c r="I5227" s="306" t="s">
        <v>21632</v>
      </c>
      <c r="J5227" s="201" t="str">
        <f t="shared" si="163"/>
        <v>9999</v>
      </c>
      <c r="K5227" s="270"/>
      <c r="L5227" s="270"/>
      <c r="M5227" s="271"/>
      <c r="N5227" s="270" t="e">
        <v>#N/A</v>
      </c>
      <c r="O5227" s="272" t="e">
        <v>#N/A</v>
      </c>
      <c r="P5227" s="272" t="e">
        <v>#N/A</v>
      </c>
      <c r="Q5227" s="272" t="e">
        <v>#N/A</v>
      </c>
    </row>
    <row r="5228" spans="1:17" s="208" customFormat="1" ht="12">
      <c r="A5228" s="268" t="str">
        <f t="shared" si="164"/>
        <v>0723744011639101199</v>
      </c>
      <c r="B5228" s="304" t="s">
        <v>19891</v>
      </c>
      <c r="C5228" s="269" t="s">
        <v>5815</v>
      </c>
      <c r="D5228" s="144" t="s">
        <v>3106</v>
      </c>
      <c r="E5228" s="269" t="s">
        <v>5816</v>
      </c>
      <c r="F5228" s="145" t="s">
        <v>3106</v>
      </c>
      <c r="G5228" s="269" t="s">
        <v>3106</v>
      </c>
      <c r="H5228" s="305" t="s">
        <v>5817</v>
      </c>
      <c r="I5228" s="306" t="s">
        <v>21943</v>
      </c>
      <c r="J5228" s="201" t="str">
        <f t="shared" si="163"/>
        <v>9999</v>
      </c>
      <c r="K5228" s="270"/>
      <c r="L5228" s="270"/>
      <c r="M5228" s="271"/>
      <c r="N5228" s="270" t="e">
        <v>#N/A</v>
      </c>
      <c r="O5228" s="272" t="e">
        <v>#N/A</v>
      </c>
      <c r="P5228" s="272" t="e">
        <v>#N/A</v>
      </c>
      <c r="Q5228" s="272" t="e">
        <v>#N/A</v>
      </c>
    </row>
    <row r="5229" spans="1:17" s="208" customFormat="1" ht="12">
      <c r="A5229" s="268" t="str">
        <f t="shared" si="164"/>
        <v>0723751011700855533</v>
      </c>
      <c r="B5229" s="304" t="s">
        <v>19891</v>
      </c>
      <c r="C5229" s="269" t="s">
        <v>5818</v>
      </c>
      <c r="D5229" s="144" t="s">
        <v>3106</v>
      </c>
      <c r="E5229" s="269" t="s">
        <v>5819</v>
      </c>
      <c r="F5229" s="145" t="s">
        <v>3106</v>
      </c>
      <c r="G5229" s="269" t="s">
        <v>3106</v>
      </c>
      <c r="H5229" s="305" t="s">
        <v>5820</v>
      </c>
      <c r="I5229" s="306" t="s">
        <v>22119</v>
      </c>
      <c r="J5229" s="201" t="str">
        <f t="shared" si="163"/>
        <v>9999</v>
      </c>
      <c r="K5229" s="270"/>
      <c r="L5229" s="270"/>
      <c r="M5229" s="271"/>
      <c r="N5229" s="270" t="e">
        <v>#N/A</v>
      </c>
      <c r="O5229" s="272" t="e">
        <v>#N/A</v>
      </c>
      <c r="P5229" s="272" t="e">
        <v>#N/A</v>
      </c>
      <c r="Q5229" s="272" t="e">
        <v>#N/A</v>
      </c>
    </row>
    <row r="5230" spans="1:17" s="208" customFormat="1" ht="12">
      <c r="A5230" s="268" t="str">
        <f t="shared" si="164"/>
        <v>0723785011821037938</v>
      </c>
      <c r="B5230" s="304" t="s">
        <v>19891</v>
      </c>
      <c r="C5230" s="269" t="s">
        <v>5821</v>
      </c>
      <c r="D5230" s="144" t="s">
        <v>3106</v>
      </c>
      <c r="E5230" s="269" t="s">
        <v>5822</v>
      </c>
      <c r="F5230" s="145" t="s">
        <v>3106</v>
      </c>
      <c r="G5230" s="269" t="s">
        <v>3106</v>
      </c>
      <c r="H5230" s="305" t="s">
        <v>5823</v>
      </c>
      <c r="I5230" s="306" t="s">
        <v>22418</v>
      </c>
      <c r="J5230" s="201" t="str">
        <f t="shared" si="163"/>
        <v>9999</v>
      </c>
      <c r="K5230" s="270"/>
      <c r="L5230" s="270"/>
      <c r="M5230" s="271"/>
      <c r="N5230" s="270" t="e">
        <v>#N/A</v>
      </c>
      <c r="O5230" s="272" t="e">
        <v>#N/A</v>
      </c>
      <c r="P5230" s="272" t="e">
        <v>#N/A</v>
      </c>
      <c r="Q5230" s="272" t="e">
        <v>#N/A</v>
      </c>
    </row>
    <row r="5231" spans="1:17" s="208" customFormat="1" ht="12">
      <c r="A5231" s="268" t="str">
        <f t="shared" si="164"/>
        <v>0723835011215006101</v>
      </c>
      <c r="B5231" s="304" t="s">
        <v>19891</v>
      </c>
      <c r="C5231" s="269" t="s">
        <v>5824</v>
      </c>
      <c r="D5231" s="144" t="s">
        <v>3106</v>
      </c>
      <c r="E5231" s="269" t="s">
        <v>5825</v>
      </c>
      <c r="F5231" s="145" t="s">
        <v>3106</v>
      </c>
      <c r="G5231" s="269" t="s">
        <v>3106</v>
      </c>
      <c r="H5231" s="305" t="s">
        <v>5826</v>
      </c>
      <c r="I5231" s="306" t="s">
        <v>20787</v>
      </c>
      <c r="J5231" s="201" t="str">
        <f t="shared" si="163"/>
        <v>9999</v>
      </c>
      <c r="K5231" s="270"/>
      <c r="L5231" s="270"/>
      <c r="M5231" s="271"/>
      <c r="N5231" s="270" t="e">
        <v>#N/A</v>
      </c>
      <c r="O5231" s="272" t="e">
        <v>#N/A</v>
      </c>
      <c r="P5231" s="272" t="e">
        <v>#N/A</v>
      </c>
      <c r="Q5231" s="272" t="e">
        <v>#N/A</v>
      </c>
    </row>
    <row r="5232" spans="1:17" s="208" customFormat="1" ht="12">
      <c r="A5232" s="268" t="str">
        <f t="shared" si="164"/>
        <v>0723892011346297843</v>
      </c>
      <c r="B5232" s="304" t="s">
        <v>19891</v>
      </c>
      <c r="C5232" s="269" t="s">
        <v>5827</v>
      </c>
      <c r="D5232" s="144" t="s">
        <v>3106</v>
      </c>
      <c r="E5232" s="269" t="s">
        <v>5828</v>
      </c>
      <c r="F5232" s="145" t="s">
        <v>3106</v>
      </c>
      <c r="G5232" s="269" t="s">
        <v>3106</v>
      </c>
      <c r="H5232" s="305" t="s">
        <v>5829</v>
      </c>
      <c r="I5232" s="306" t="s">
        <v>21144</v>
      </c>
      <c r="J5232" s="201" t="str">
        <f t="shared" si="163"/>
        <v>9999</v>
      </c>
      <c r="K5232" s="270"/>
      <c r="L5232" s="270"/>
      <c r="M5232" s="271"/>
      <c r="N5232" s="270" t="e">
        <v>#N/A</v>
      </c>
      <c r="O5232" s="272" t="e">
        <v>#N/A</v>
      </c>
      <c r="P5232" s="272" t="e">
        <v>#N/A</v>
      </c>
      <c r="Q5232" s="272" t="e">
        <v>#N/A</v>
      </c>
    </row>
    <row r="5233" spans="1:17" s="208" customFormat="1" ht="12">
      <c r="A5233" s="268" t="str">
        <f t="shared" si="164"/>
        <v>0723892021346297843</v>
      </c>
      <c r="B5233" s="304" t="s">
        <v>19891</v>
      </c>
      <c r="C5233" s="269" t="s">
        <v>5827</v>
      </c>
      <c r="D5233" s="144" t="s">
        <v>3106</v>
      </c>
      <c r="E5233" s="269" t="s">
        <v>5830</v>
      </c>
      <c r="F5233" s="145" t="s">
        <v>3106</v>
      </c>
      <c r="G5233" s="269" t="s">
        <v>3106</v>
      </c>
      <c r="H5233" s="305" t="s">
        <v>5829</v>
      </c>
      <c r="I5233" s="307" t="s">
        <v>5829</v>
      </c>
      <c r="J5233" s="201" t="str">
        <f t="shared" si="163"/>
        <v>9999</v>
      </c>
      <c r="K5233" s="270"/>
      <c r="L5233" s="270"/>
      <c r="M5233" s="271"/>
      <c r="N5233" s="270" t="e">
        <v>#N/A</v>
      </c>
      <c r="O5233" s="272" t="e">
        <v>#N/A</v>
      </c>
      <c r="P5233" s="272" t="e">
        <v>#N/A</v>
      </c>
      <c r="Q5233" s="272" t="e">
        <v>#N/A</v>
      </c>
    </row>
    <row r="5234" spans="1:17" s="208" customFormat="1" ht="12">
      <c r="A5234" s="268" t="str">
        <f t="shared" si="164"/>
        <v>0723900011861439952</v>
      </c>
      <c r="B5234" s="304" t="s">
        <v>19891</v>
      </c>
      <c r="C5234" s="269" t="s">
        <v>5831</v>
      </c>
      <c r="D5234" s="144" t="s">
        <v>3106</v>
      </c>
      <c r="E5234" s="269" t="s">
        <v>5832</v>
      </c>
      <c r="F5234" s="145" t="s">
        <v>3106</v>
      </c>
      <c r="G5234" s="269" t="s">
        <v>3106</v>
      </c>
      <c r="H5234" s="305" t="s">
        <v>5833</v>
      </c>
      <c r="I5234" s="306" t="s">
        <v>22509</v>
      </c>
      <c r="J5234" s="201" t="str">
        <f t="shared" si="163"/>
        <v>9999</v>
      </c>
      <c r="K5234" s="270"/>
      <c r="L5234" s="270"/>
      <c r="M5234" s="271"/>
      <c r="N5234" s="270" t="e">
        <v>#N/A</v>
      </c>
      <c r="O5234" s="272" t="e">
        <v>#N/A</v>
      </c>
      <c r="P5234" s="272" t="e">
        <v>#N/A</v>
      </c>
      <c r="Q5234" s="272" t="e">
        <v>#N/A</v>
      </c>
    </row>
    <row r="5235" spans="1:17" s="208" customFormat="1" ht="12">
      <c r="A5235" s="268" t="str">
        <f t="shared" si="164"/>
        <v>0723900021861439952</v>
      </c>
      <c r="B5235" s="304" t="s">
        <v>19891</v>
      </c>
      <c r="C5235" s="269" t="s">
        <v>5831</v>
      </c>
      <c r="D5235" s="144" t="s">
        <v>3106</v>
      </c>
      <c r="E5235" s="269" t="s">
        <v>5834</v>
      </c>
      <c r="F5235" s="145" t="s">
        <v>3106</v>
      </c>
      <c r="G5235" s="269" t="s">
        <v>3106</v>
      </c>
      <c r="H5235" s="305" t="s">
        <v>5835</v>
      </c>
      <c r="I5235" s="307" t="s">
        <v>5835</v>
      </c>
      <c r="J5235" s="201" t="str">
        <f t="shared" si="163"/>
        <v>9999</v>
      </c>
      <c r="K5235" s="270"/>
      <c r="L5235" s="270"/>
      <c r="M5235" s="271"/>
      <c r="N5235" s="270" t="e">
        <v>#N/A</v>
      </c>
      <c r="O5235" s="272" t="e">
        <v>#N/A</v>
      </c>
      <c r="P5235" s="272" t="e">
        <v>#N/A</v>
      </c>
      <c r="Q5235" s="272" t="e">
        <v>#N/A</v>
      </c>
    </row>
    <row r="5236" spans="1:17" s="208" customFormat="1" ht="12">
      <c r="A5236" s="268" t="str">
        <f t="shared" si="164"/>
        <v>0723918011720037799</v>
      </c>
      <c r="B5236" s="304" t="s">
        <v>19891</v>
      </c>
      <c r="C5236" s="269" t="s">
        <v>5836</v>
      </c>
      <c r="D5236" s="144" t="s">
        <v>3106</v>
      </c>
      <c r="E5236" s="269" t="s">
        <v>5837</v>
      </c>
      <c r="F5236" s="145" t="s">
        <v>3106</v>
      </c>
      <c r="G5236" s="269" t="s">
        <v>3106</v>
      </c>
      <c r="H5236" s="305" t="s">
        <v>5838</v>
      </c>
      <c r="I5236" s="306" t="s">
        <v>22165</v>
      </c>
      <c r="J5236" s="201" t="str">
        <f t="shared" si="163"/>
        <v>9999</v>
      </c>
      <c r="K5236" s="270"/>
      <c r="L5236" s="270"/>
      <c r="M5236" s="271"/>
      <c r="N5236" s="270" t="e">
        <v>#N/A</v>
      </c>
      <c r="O5236" s="272" t="e">
        <v>#N/A</v>
      </c>
      <c r="P5236" s="272" t="e">
        <v>#N/A</v>
      </c>
      <c r="Q5236" s="272" t="e">
        <v>#N/A</v>
      </c>
    </row>
    <row r="5237" spans="1:17" s="208" customFormat="1" ht="12">
      <c r="A5237" s="268" t="str">
        <f t="shared" si="164"/>
        <v>0723918021720037799</v>
      </c>
      <c r="B5237" s="304" t="s">
        <v>19891</v>
      </c>
      <c r="C5237" s="269" t="s">
        <v>5836</v>
      </c>
      <c r="D5237" s="144" t="s">
        <v>3106</v>
      </c>
      <c r="E5237" s="269" t="s">
        <v>5839</v>
      </c>
      <c r="F5237" s="145" t="s">
        <v>3106</v>
      </c>
      <c r="G5237" s="269" t="s">
        <v>3106</v>
      </c>
      <c r="H5237" s="305" t="s">
        <v>5838</v>
      </c>
      <c r="I5237" s="307" t="s">
        <v>5838</v>
      </c>
      <c r="J5237" s="201" t="str">
        <f t="shared" si="163"/>
        <v>9999</v>
      </c>
      <c r="K5237" s="270"/>
      <c r="L5237" s="270"/>
      <c r="M5237" s="271"/>
      <c r="N5237" s="270" t="e">
        <v>#N/A</v>
      </c>
      <c r="O5237" s="272" t="e">
        <v>#N/A</v>
      </c>
      <c r="P5237" s="272" t="e">
        <v>#N/A</v>
      </c>
      <c r="Q5237" s="272" t="e">
        <v>#N/A</v>
      </c>
    </row>
    <row r="5238" spans="1:17" s="208" customFormat="1" ht="12">
      <c r="A5238" s="268" t="str">
        <f t="shared" si="164"/>
        <v>0723918031720037799</v>
      </c>
      <c r="B5238" s="304" t="s">
        <v>19891</v>
      </c>
      <c r="C5238" s="269" t="s">
        <v>5836</v>
      </c>
      <c r="D5238" s="144" t="s">
        <v>3106</v>
      </c>
      <c r="E5238" s="269" t="s">
        <v>5840</v>
      </c>
      <c r="F5238" s="145" t="s">
        <v>3106</v>
      </c>
      <c r="G5238" s="269" t="s">
        <v>3106</v>
      </c>
      <c r="H5238" s="305" t="s">
        <v>5841</v>
      </c>
      <c r="I5238" s="307" t="s">
        <v>5841</v>
      </c>
      <c r="J5238" s="201" t="str">
        <f t="shared" si="163"/>
        <v>9999</v>
      </c>
      <c r="K5238" s="270"/>
      <c r="L5238" s="270"/>
      <c r="M5238" s="271"/>
      <c r="N5238" s="270" t="e">
        <v>#N/A</v>
      </c>
      <c r="O5238" s="272" t="e">
        <v>#N/A</v>
      </c>
      <c r="P5238" s="272" t="e">
        <v>#N/A</v>
      </c>
      <c r="Q5238" s="272" t="e">
        <v>#N/A</v>
      </c>
    </row>
    <row r="5239" spans="1:17" s="208" customFormat="1" ht="12">
      <c r="A5239" s="268" t="str">
        <f t="shared" si="164"/>
        <v>0723959011447393152</v>
      </c>
      <c r="B5239" s="304" t="s">
        <v>19891</v>
      </c>
      <c r="C5239" s="269" t="s">
        <v>5842</v>
      </c>
      <c r="D5239" s="144" t="s">
        <v>3106</v>
      </c>
      <c r="E5239" s="269" t="s">
        <v>5843</v>
      </c>
      <c r="F5239" s="145" t="s">
        <v>3106</v>
      </c>
      <c r="G5239" s="269" t="s">
        <v>3106</v>
      </c>
      <c r="H5239" s="305" t="s">
        <v>5844</v>
      </c>
      <c r="I5239" s="306" t="s">
        <v>21450</v>
      </c>
      <c r="J5239" s="201" t="str">
        <f t="shared" si="163"/>
        <v>9999</v>
      </c>
      <c r="K5239" s="270"/>
      <c r="L5239" s="270"/>
      <c r="M5239" s="271"/>
      <c r="N5239" s="270" t="e">
        <v>#N/A</v>
      </c>
      <c r="O5239" s="272" t="e">
        <v>#N/A</v>
      </c>
      <c r="P5239" s="272" t="e">
        <v>#N/A</v>
      </c>
      <c r="Q5239" s="272" t="e">
        <v>#N/A</v>
      </c>
    </row>
    <row r="5240" spans="1:17" s="208" customFormat="1" ht="12">
      <c r="A5240" s="268" t="str">
        <f t="shared" si="164"/>
        <v>0723967011487648804</v>
      </c>
      <c r="B5240" s="304" t="s">
        <v>19891</v>
      </c>
      <c r="C5240" s="269" t="s">
        <v>5845</v>
      </c>
      <c r="D5240" s="144" t="s">
        <v>3106</v>
      </c>
      <c r="E5240" s="269" t="s">
        <v>5846</v>
      </c>
      <c r="F5240" s="145" t="s">
        <v>3106</v>
      </c>
      <c r="G5240" s="269" t="s">
        <v>3106</v>
      </c>
      <c r="H5240" s="305" t="s">
        <v>5847</v>
      </c>
      <c r="I5240" s="306" t="s">
        <v>21553</v>
      </c>
      <c r="J5240" s="201" t="str">
        <f t="shared" si="163"/>
        <v>9999</v>
      </c>
      <c r="K5240" s="270"/>
      <c r="L5240" s="270"/>
      <c r="M5240" s="271"/>
      <c r="N5240" s="270" t="e">
        <v>#N/A</v>
      </c>
      <c r="O5240" s="272" t="e">
        <v>#N/A</v>
      </c>
      <c r="P5240" s="272" t="e">
        <v>#N/A</v>
      </c>
      <c r="Q5240" s="272" t="e">
        <v>#N/A</v>
      </c>
    </row>
    <row r="5241" spans="1:17" s="208" customFormat="1" ht="12">
      <c r="A5241" s="268" t="str">
        <f t="shared" si="164"/>
        <v>0723975011801844527</v>
      </c>
      <c r="B5241" s="304" t="s">
        <v>19891</v>
      </c>
      <c r="C5241" s="269" t="s">
        <v>5848</v>
      </c>
      <c r="D5241" s="144" t="s">
        <v>3106</v>
      </c>
      <c r="E5241" s="269" t="s">
        <v>5849</v>
      </c>
      <c r="F5241" s="145" t="s">
        <v>3106</v>
      </c>
      <c r="G5241" s="269" t="s">
        <v>3106</v>
      </c>
      <c r="H5241" s="305" t="s">
        <v>5850</v>
      </c>
      <c r="I5241" s="306" t="s">
        <v>22359</v>
      </c>
      <c r="J5241" s="201" t="str">
        <f t="shared" si="163"/>
        <v>9999</v>
      </c>
      <c r="K5241" s="270"/>
      <c r="L5241" s="270"/>
      <c r="M5241" s="271"/>
      <c r="N5241" s="270" t="e">
        <v>#N/A</v>
      </c>
      <c r="O5241" s="272" t="e">
        <v>#N/A</v>
      </c>
      <c r="P5241" s="272" t="e">
        <v>#N/A</v>
      </c>
      <c r="Q5241" s="272" t="e">
        <v>#N/A</v>
      </c>
    </row>
    <row r="5242" spans="1:17" s="208" customFormat="1" ht="12">
      <c r="A5242" s="268" t="str">
        <f t="shared" si="164"/>
        <v>0724007011154317964</v>
      </c>
      <c r="B5242" s="304" t="s">
        <v>19891</v>
      </c>
      <c r="C5242" s="269" t="s">
        <v>5851</v>
      </c>
      <c r="D5242" s="144" t="s">
        <v>3106</v>
      </c>
      <c r="E5242" s="269" t="s">
        <v>5852</v>
      </c>
      <c r="F5242" s="145" t="s">
        <v>3106</v>
      </c>
      <c r="G5242" s="269" t="s">
        <v>3106</v>
      </c>
      <c r="H5242" s="305" t="s">
        <v>5853</v>
      </c>
      <c r="I5242" s="306" t="s">
        <v>20641</v>
      </c>
      <c r="J5242" s="201" t="str">
        <f t="shared" si="163"/>
        <v>9999</v>
      </c>
      <c r="K5242" s="270"/>
      <c r="L5242" s="270"/>
      <c r="M5242" s="271"/>
      <c r="N5242" s="270" t="e">
        <v>#N/A</v>
      </c>
      <c r="O5242" s="272" t="e">
        <v>#N/A</v>
      </c>
      <c r="P5242" s="272" t="e">
        <v>#N/A</v>
      </c>
      <c r="Q5242" s="272" t="e">
        <v>#N/A</v>
      </c>
    </row>
    <row r="5243" spans="1:17" s="208" customFormat="1" ht="12">
      <c r="A5243" s="268" t="str">
        <f t="shared" si="164"/>
        <v>0724130011528064409</v>
      </c>
      <c r="B5243" s="304" t="s">
        <v>19891</v>
      </c>
      <c r="C5243" s="269" t="s">
        <v>5854</v>
      </c>
      <c r="D5243" s="144" t="s">
        <v>3106</v>
      </c>
      <c r="E5243" s="269" t="s">
        <v>5855</v>
      </c>
      <c r="F5243" s="145" t="s">
        <v>3106</v>
      </c>
      <c r="G5243" s="269" t="s">
        <v>3106</v>
      </c>
      <c r="H5243" s="305" t="s">
        <v>5856</v>
      </c>
      <c r="I5243" s="306" t="s">
        <v>21677</v>
      </c>
      <c r="J5243" s="201" t="str">
        <f t="shared" si="163"/>
        <v>9999</v>
      </c>
      <c r="K5243" s="270"/>
      <c r="L5243" s="270"/>
      <c r="M5243" s="271"/>
      <c r="N5243" s="270" t="e">
        <v>#N/A</v>
      </c>
      <c r="O5243" s="272" t="e">
        <v>#N/A</v>
      </c>
      <c r="P5243" s="272" t="e">
        <v>#N/A</v>
      </c>
      <c r="Q5243" s="272" t="e">
        <v>#N/A</v>
      </c>
    </row>
    <row r="5244" spans="1:17" s="208" customFormat="1" ht="12">
      <c r="A5244" s="268" t="str">
        <f t="shared" si="164"/>
        <v>0724155011962409987</v>
      </c>
      <c r="B5244" s="304" t="s">
        <v>19891</v>
      </c>
      <c r="C5244" s="269" t="s">
        <v>5857</v>
      </c>
      <c r="D5244" s="144" t="s">
        <v>3106</v>
      </c>
      <c r="E5244" s="269" t="s">
        <v>5858</v>
      </c>
      <c r="F5244" s="145" t="s">
        <v>3106</v>
      </c>
      <c r="G5244" s="269" t="s">
        <v>3106</v>
      </c>
      <c r="H5244" s="305" t="s">
        <v>5859</v>
      </c>
      <c r="I5244" s="306" t="s">
        <v>22768</v>
      </c>
      <c r="J5244" s="201" t="str">
        <f t="shared" si="163"/>
        <v>9999</v>
      </c>
      <c r="K5244" s="270"/>
      <c r="L5244" s="270"/>
      <c r="M5244" s="271"/>
      <c r="N5244" s="270" t="e">
        <v>#N/A</v>
      </c>
      <c r="O5244" s="272" t="e">
        <v>#N/A</v>
      </c>
      <c r="P5244" s="272" t="e">
        <v>#N/A</v>
      </c>
      <c r="Q5244" s="272" t="e">
        <v>#N/A</v>
      </c>
    </row>
    <row r="5245" spans="1:17" s="208" customFormat="1" ht="12">
      <c r="A5245" s="268" t="str">
        <f t="shared" si="164"/>
        <v>0724155021962409987</v>
      </c>
      <c r="B5245" s="304" t="s">
        <v>19891</v>
      </c>
      <c r="C5245" s="269" t="s">
        <v>5857</v>
      </c>
      <c r="D5245" s="144" t="s">
        <v>3106</v>
      </c>
      <c r="E5245" s="269" t="s">
        <v>5860</v>
      </c>
      <c r="F5245" s="145" t="s">
        <v>3106</v>
      </c>
      <c r="G5245" s="269" t="s">
        <v>3106</v>
      </c>
      <c r="H5245" s="305" t="s">
        <v>5861</v>
      </c>
      <c r="I5245" s="306" t="s">
        <v>22769</v>
      </c>
      <c r="J5245" s="201" t="str">
        <f t="shared" si="163"/>
        <v>9999</v>
      </c>
      <c r="K5245" s="270"/>
      <c r="L5245" s="270"/>
      <c r="M5245" s="271"/>
      <c r="N5245" s="270" t="e">
        <v>#N/A</v>
      </c>
      <c r="O5245" s="272" t="e">
        <v>#N/A</v>
      </c>
      <c r="P5245" s="272" t="e">
        <v>#N/A</v>
      </c>
      <c r="Q5245" s="272" t="e">
        <v>#N/A</v>
      </c>
    </row>
    <row r="5246" spans="1:17" s="208" customFormat="1" ht="12">
      <c r="A5246" s="268" t="str">
        <f t="shared" si="164"/>
        <v>0724171011346247368</v>
      </c>
      <c r="B5246" s="304" t="s">
        <v>19891</v>
      </c>
      <c r="C5246" s="269" t="s">
        <v>5862</v>
      </c>
      <c r="D5246" s="144" t="s">
        <v>3106</v>
      </c>
      <c r="E5246" s="269" t="s">
        <v>5863</v>
      </c>
      <c r="F5246" s="145" t="s">
        <v>3106</v>
      </c>
      <c r="G5246" s="269" t="s">
        <v>3106</v>
      </c>
      <c r="H5246" s="305" t="s">
        <v>5864</v>
      </c>
      <c r="I5246" s="306" t="s">
        <v>21133</v>
      </c>
      <c r="J5246" s="201" t="str">
        <f t="shared" si="163"/>
        <v>9999</v>
      </c>
      <c r="K5246" s="270"/>
      <c r="L5246" s="270"/>
      <c r="M5246" s="271"/>
      <c r="N5246" s="270" t="e">
        <v>#N/A</v>
      </c>
      <c r="O5246" s="272" t="e">
        <v>#N/A</v>
      </c>
      <c r="P5246" s="272" t="e">
        <v>#N/A</v>
      </c>
      <c r="Q5246" s="272" t="e">
        <v>#N/A</v>
      </c>
    </row>
    <row r="5247" spans="1:17" s="208" customFormat="1" ht="12">
      <c r="A5247" s="268" t="str">
        <f t="shared" si="164"/>
        <v>0724262011396716643</v>
      </c>
      <c r="B5247" s="304" t="s">
        <v>19891</v>
      </c>
      <c r="C5247" s="269" t="s">
        <v>5865</v>
      </c>
      <c r="D5247" s="144" t="s">
        <v>3106</v>
      </c>
      <c r="E5247" s="269" t="s">
        <v>5866</v>
      </c>
      <c r="F5247" s="145" t="s">
        <v>3106</v>
      </c>
      <c r="G5247" s="269" t="s">
        <v>3106</v>
      </c>
      <c r="H5247" s="305" t="s">
        <v>5867</v>
      </c>
      <c r="I5247" s="306" t="s">
        <v>21282</v>
      </c>
      <c r="J5247" s="201" t="str">
        <f t="shared" si="163"/>
        <v>9999</v>
      </c>
      <c r="K5247" s="270"/>
      <c r="L5247" s="270"/>
      <c r="M5247" s="271"/>
      <c r="N5247" s="270" t="e">
        <v>#N/A</v>
      </c>
      <c r="O5247" s="272" t="e">
        <v>#N/A</v>
      </c>
      <c r="P5247" s="272" t="e">
        <v>#N/A</v>
      </c>
      <c r="Q5247" s="272" t="e">
        <v>#N/A</v>
      </c>
    </row>
    <row r="5248" spans="1:17" s="208" customFormat="1" ht="12">
      <c r="A5248" s="268" t="str">
        <f t="shared" si="164"/>
        <v>0724270011427058510</v>
      </c>
      <c r="B5248" s="304" t="s">
        <v>19891</v>
      </c>
      <c r="C5248" s="269" t="s">
        <v>5868</v>
      </c>
      <c r="D5248" s="144" t="s">
        <v>3106</v>
      </c>
      <c r="E5248" s="269" t="s">
        <v>5869</v>
      </c>
      <c r="F5248" s="145" t="s">
        <v>3106</v>
      </c>
      <c r="G5248" s="269" t="s">
        <v>3106</v>
      </c>
      <c r="H5248" s="305" t="s">
        <v>5870</v>
      </c>
      <c r="I5248" s="306" t="s">
        <v>21378</v>
      </c>
      <c r="J5248" s="201" t="str">
        <f t="shared" si="163"/>
        <v>9999</v>
      </c>
      <c r="K5248" s="270"/>
      <c r="L5248" s="270"/>
      <c r="M5248" s="271"/>
      <c r="N5248" s="270" t="e">
        <v>#N/A</v>
      </c>
      <c r="O5248" s="272" t="e">
        <v>#N/A</v>
      </c>
      <c r="P5248" s="272" t="e">
        <v>#N/A</v>
      </c>
      <c r="Q5248" s="272" t="e">
        <v>#N/A</v>
      </c>
    </row>
    <row r="5249" spans="1:17" s="208" customFormat="1" ht="12">
      <c r="A5249" s="268" t="str">
        <f t="shared" si="164"/>
        <v>0724304011154307593</v>
      </c>
      <c r="B5249" s="304" t="s">
        <v>19891</v>
      </c>
      <c r="C5249" s="269" t="s">
        <v>5871</v>
      </c>
      <c r="D5249" s="144" t="s">
        <v>3106</v>
      </c>
      <c r="E5249" s="269" t="s">
        <v>5872</v>
      </c>
      <c r="F5249" s="145" t="s">
        <v>3106</v>
      </c>
      <c r="G5249" s="269" t="s">
        <v>3106</v>
      </c>
      <c r="H5249" s="305" t="s">
        <v>5873</v>
      </c>
      <c r="I5249" s="306" t="s">
        <v>20636</v>
      </c>
      <c r="J5249" s="201" t="str">
        <f t="shared" si="163"/>
        <v>9999</v>
      </c>
      <c r="K5249" s="270"/>
      <c r="L5249" s="270"/>
      <c r="M5249" s="271"/>
      <c r="N5249" s="270" t="e">
        <v>#N/A</v>
      </c>
      <c r="O5249" s="272" t="e">
        <v>#N/A</v>
      </c>
      <c r="P5249" s="272" t="e">
        <v>#N/A</v>
      </c>
      <c r="Q5249" s="272" t="e">
        <v>#N/A</v>
      </c>
    </row>
    <row r="5250" spans="1:17" s="208" customFormat="1" ht="12">
      <c r="A5250" s="268" t="str">
        <f t="shared" si="164"/>
        <v>0724320011194751958</v>
      </c>
      <c r="B5250" s="304" t="s">
        <v>19891</v>
      </c>
      <c r="C5250" s="269" t="s">
        <v>5874</v>
      </c>
      <c r="D5250" s="144" t="s">
        <v>3106</v>
      </c>
      <c r="E5250" s="269" t="s">
        <v>5875</v>
      </c>
      <c r="F5250" s="145" t="s">
        <v>3106</v>
      </c>
      <c r="G5250" s="269" t="s">
        <v>3106</v>
      </c>
      <c r="H5250" s="305" t="s">
        <v>5876</v>
      </c>
      <c r="I5250" s="306" t="s">
        <v>20748</v>
      </c>
      <c r="J5250" s="201" t="str">
        <f t="shared" si="163"/>
        <v>9999</v>
      </c>
      <c r="K5250" s="270"/>
      <c r="L5250" s="270"/>
      <c r="M5250" s="271"/>
      <c r="N5250" s="270" t="e">
        <v>#N/A</v>
      </c>
      <c r="O5250" s="272" t="e">
        <v>#N/A</v>
      </c>
      <c r="P5250" s="272" t="e">
        <v>#N/A</v>
      </c>
      <c r="Q5250" s="272" t="e">
        <v>#N/A</v>
      </c>
    </row>
    <row r="5251" spans="1:17" s="208" customFormat="1" ht="12">
      <c r="A5251" s="268" t="str">
        <f t="shared" si="164"/>
        <v>0724320021194751958</v>
      </c>
      <c r="B5251" s="304" t="s">
        <v>19891</v>
      </c>
      <c r="C5251" s="269" t="s">
        <v>5874</v>
      </c>
      <c r="D5251" s="144" t="s">
        <v>3106</v>
      </c>
      <c r="E5251" s="269" t="s">
        <v>5877</v>
      </c>
      <c r="F5251" s="145" t="s">
        <v>3106</v>
      </c>
      <c r="G5251" s="269" t="s">
        <v>3106</v>
      </c>
      <c r="H5251" s="305" t="s">
        <v>5878</v>
      </c>
      <c r="I5251" s="306" t="s">
        <v>20747</v>
      </c>
      <c r="J5251" s="201" t="str">
        <f t="shared" ref="J5251:J5314" si="165">B5251</f>
        <v>9999</v>
      </c>
      <c r="K5251" s="270" t="s">
        <v>4117</v>
      </c>
      <c r="L5251" s="270"/>
      <c r="M5251" s="271"/>
      <c r="N5251" s="270" t="e">
        <v>#N/A</v>
      </c>
      <c r="O5251" s="272" t="e">
        <v>#N/A</v>
      </c>
      <c r="P5251" s="272" t="e">
        <v>#N/A</v>
      </c>
      <c r="Q5251" s="272" t="e">
        <v>#N/A</v>
      </c>
    </row>
    <row r="5252" spans="1:17" s="208" customFormat="1" ht="12">
      <c r="A5252" s="268" t="str">
        <f t="shared" si="164"/>
        <v>0724338011881665594</v>
      </c>
      <c r="B5252" s="304" t="s">
        <v>19891</v>
      </c>
      <c r="C5252" s="269" t="s">
        <v>5879</v>
      </c>
      <c r="D5252" s="144" t="s">
        <v>3106</v>
      </c>
      <c r="E5252" s="269" t="s">
        <v>5880</v>
      </c>
      <c r="F5252" s="145" t="s">
        <v>3106</v>
      </c>
      <c r="G5252" s="269" t="s">
        <v>3106</v>
      </c>
      <c r="H5252" s="305" t="s">
        <v>5881</v>
      </c>
      <c r="I5252" s="306" t="s">
        <v>22573</v>
      </c>
      <c r="J5252" s="201" t="str">
        <f t="shared" si="165"/>
        <v>9999</v>
      </c>
      <c r="K5252" s="270"/>
      <c r="L5252" s="270"/>
      <c r="M5252" s="271"/>
      <c r="N5252" s="270" t="e">
        <v>#N/A</v>
      </c>
      <c r="O5252" s="272" t="e">
        <v>#N/A</v>
      </c>
      <c r="P5252" s="272" t="e">
        <v>#N/A</v>
      </c>
      <c r="Q5252" s="272" t="e">
        <v>#N/A</v>
      </c>
    </row>
    <row r="5253" spans="1:17" s="208" customFormat="1" ht="12">
      <c r="A5253" s="268" t="str">
        <f t="shared" si="164"/>
        <v>0724346011336220839</v>
      </c>
      <c r="B5253" s="304" t="s">
        <v>19891</v>
      </c>
      <c r="C5253" s="269" t="s">
        <v>5882</v>
      </c>
      <c r="D5253" s="144" t="s">
        <v>3106</v>
      </c>
      <c r="E5253" s="269" t="s">
        <v>5883</v>
      </c>
      <c r="F5253" s="145" t="s">
        <v>3106</v>
      </c>
      <c r="G5253" s="269" t="s">
        <v>3106</v>
      </c>
      <c r="H5253" s="305" t="s">
        <v>5884</v>
      </c>
      <c r="I5253" s="306" t="s">
        <v>21104</v>
      </c>
      <c r="J5253" s="201" t="str">
        <f t="shared" si="165"/>
        <v>9999</v>
      </c>
      <c r="K5253" s="270"/>
      <c r="L5253" s="270"/>
      <c r="M5253" s="271"/>
      <c r="N5253" s="270" t="e">
        <v>#N/A</v>
      </c>
      <c r="O5253" s="272" t="e">
        <v>#N/A</v>
      </c>
      <c r="P5253" s="272" t="e">
        <v>#N/A</v>
      </c>
      <c r="Q5253" s="272" t="e">
        <v>#N/A</v>
      </c>
    </row>
    <row r="5254" spans="1:17" s="208" customFormat="1" ht="12">
      <c r="A5254" s="268" t="str">
        <f t="shared" si="164"/>
        <v>0724403011780677039</v>
      </c>
      <c r="B5254" s="304" t="s">
        <v>19891</v>
      </c>
      <c r="C5254" s="269" t="s">
        <v>5885</v>
      </c>
      <c r="D5254" s="144" t="s">
        <v>3106</v>
      </c>
      <c r="E5254" s="269" t="s">
        <v>5886</v>
      </c>
      <c r="F5254" s="145" t="s">
        <v>3106</v>
      </c>
      <c r="G5254" s="269" t="s">
        <v>3106</v>
      </c>
      <c r="H5254" s="305" t="s">
        <v>5887</v>
      </c>
      <c r="I5254" s="306" t="s">
        <v>22309</v>
      </c>
      <c r="J5254" s="201" t="str">
        <f t="shared" si="165"/>
        <v>9999</v>
      </c>
      <c r="K5254" s="270"/>
      <c r="L5254" s="270"/>
      <c r="M5254" s="271"/>
      <c r="N5254" s="270" t="e">
        <v>#N/A</v>
      </c>
      <c r="O5254" s="272" t="e">
        <v>#N/A</v>
      </c>
      <c r="P5254" s="272" t="e">
        <v>#N/A</v>
      </c>
      <c r="Q5254" s="272" t="e">
        <v>#N/A</v>
      </c>
    </row>
    <row r="5255" spans="1:17" s="208" customFormat="1" ht="12">
      <c r="A5255" s="268" t="str">
        <f t="shared" si="164"/>
        <v>0724411011720084999</v>
      </c>
      <c r="B5255" s="304" t="s">
        <v>19891</v>
      </c>
      <c r="C5255" s="269" t="s">
        <v>5888</v>
      </c>
      <c r="D5255" s="144" t="s">
        <v>3106</v>
      </c>
      <c r="E5255" s="269" t="s">
        <v>5889</v>
      </c>
      <c r="F5255" s="145" t="s">
        <v>3106</v>
      </c>
      <c r="G5255" s="269" t="s">
        <v>3106</v>
      </c>
      <c r="H5255" s="305" t="s">
        <v>5890</v>
      </c>
      <c r="I5255" s="306" t="s">
        <v>22177</v>
      </c>
      <c r="J5255" s="201" t="str">
        <f t="shared" si="165"/>
        <v>9999</v>
      </c>
      <c r="K5255" s="270"/>
      <c r="L5255" s="270"/>
      <c r="M5255" s="271"/>
      <c r="N5255" s="270" t="e">
        <v>#N/A</v>
      </c>
      <c r="O5255" s="272" t="e">
        <v>#N/A</v>
      </c>
      <c r="P5255" s="272" t="e">
        <v>#N/A</v>
      </c>
      <c r="Q5255" s="272" t="e">
        <v>#N/A</v>
      </c>
    </row>
    <row r="5256" spans="1:17" s="208" customFormat="1" ht="12">
      <c r="A5256" s="268" t="str">
        <f t="shared" si="164"/>
        <v>0724429011427051002</v>
      </c>
      <c r="B5256" s="304" t="s">
        <v>19891</v>
      </c>
      <c r="C5256" s="269" t="s">
        <v>5891</v>
      </c>
      <c r="D5256" s="144" t="s">
        <v>3106</v>
      </c>
      <c r="E5256" s="269" t="s">
        <v>5892</v>
      </c>
      <c r="F5256" s="145" t="s">
        <v>3106</v>
      </c>
      <c r="G5256" s="269" t="s">
        <v>3106</v>
      </c>
      <c r="H5256" s="305" t="s">
        <v>5893</v>
      </c>
      <c r="I5256" s="306" t="s">
        <v>21377</v>
      </c>
      <c r="J5256" s="201" t="str">
        <f t="shared" si="165"/>
        <v>9999</v>
      </c>
      <c r="K5256" s="270"/>
      <c r="L5256" s="270"/>
      <c r="M5256" s="271"/>
      <c r="N5256" s="270" t="e">
        <v>#N/A</v>
      </c>
      <c r="O5256" s="272" t="e">
        <v>#N/A</v>
      </c>
      <c r="P5256" s="272" t="e">
        <v>#N/A</v>
      </c>
      <c r="Q5256" s="272" t="e">
        <v>#N/A</v>
      </c>
    </row>
    <row r="5257" spans="1:17" s="208" customFormat="1" ht="12">
      <c r="A5257" s="268" t="str">
        <f t="shared" si="164"/>
        <v>0724452011881630036</v>
      </c>
      <c r="B5257" s="304" t="s">
        <v>19891</v>
      </c>
      <c r="C5257" s="269" t="s">
        <v>5894</v>
      </c>
      <c r="D5257" s="144" t="s">
        <v>3106</v>
      </c>
      <c r="E5257" s="269" t="s">
        <v>5895</v>
      </c>
      <c r="F5257" s="145" t="s">
        <v>3106</v>
      </c>
      <c r="G5257" s="269" t="s">
        <v>3106</v>
      </c>
      <c r="H5257" s="305" t="s">
        <v>5896</v>
      </c>
      <c r="I5257" s="306" t="s">
        <v>22565</v>
      </c>
      <c r="J5257" s="201" t="str">
        <f t="shared" si="165"/>
        <v>9999</v>
      </c>
      <c r="K5257" s="270"/>
      <c r="L5257" s="270"/>
      <c r="M5257" s="271"/>
      <c r="N5257" s="270" t="e">
        <v>#N/A</v>
      </c>
      <c r="O5257" s="272" t="e">
        <v>#N/A</v>
      </c>
      <c r="P5257" s="272" t="e">
        <v>#N/A</v>
      </c>
      <c r="Q5257" s="272" t="e">
        <v>#N/A</v>
      </c>
    </row>
    <row r="5258" spans="1:17" s="208" customFormat="1" ht="12">
      <c r="A5258" s="268" t="str">
        <f t="shared" si="164"/>
        <v>0724460011083931109</v>
      </c>
      <c r="B5258" s="304" t="s">
        <v>19891</v>
      </c>
      <c r="C5258" s="269" t="s">
        <v>5897</v>
      </c>
      <c r="D5258" s="144" t="s">
        <v>3106</v>
      </c>
      <c r="E5258" s="269" t="s">
        <v>5898</v>
      </c>
      <c r="F5258" s="145" t="s">
        <v>3106</v>
      </c>
      <c r="G5258" s="269" t="s">
        <v>3106</v>
      </c>
      <c r="H5258" s="305" t="s">
        <v>5899</v>
      </c>
      <c r="I5258" s="306" t="s">
        <v>20450</v>
      </c>
      <c r="J5258" s="201" t="str">
        <f t="shared" si="165"/>
        <v>9999</v>
      </c>
      <c r="K5258" s="270"/>
      <c r="L5258" s="270"/>
      <c r="M5258" s="271"/>
      <c r="N5258" s="270" t="e">
        <v>#N/A</v>
      </c>
      <c r="O5258" s="272" t="e">
        <v>#N/A</v>
      </c>
      <c r="P5258" s="272" t="e">
        <v>#N/A</v>
      </c>
      <c r="Q5258" s="272" t="e">
        <v>#N/A</v>
      </c>
    </row>
    <row r="5259" spans="1:17" s="208" customFormat="1" ht="12">
      <c r="A5259" s="268" t="str">
        <f t="shared" si="164"/>
        <v>0724460011134175433</v>
      </c>
      <c r="B5259" s="304" t="s">
        <v>19891</v>
      </c>
      <c r="C5259" s="269" t="s">
        <v>5900</v>
      </c>
      <c r="D5259" s="144" t="s">
        <v>3106</v>
      </c>
      <c r="E5259" s="269" t="s">
        <v>5898</v>
      </c>
      <c r="F5259" s="145" t="s">
        <v>3106</v>
      </c>
      <c r="G5259" s="269" t="s">
        <v>3106</v>
      </c>
      <c r="H5259" s="305" t="s">
        <v>5899</v>
      </c>
      <c r="I5259" s="306" t="s">
        <v>20450</v>
      </c>
      <c r="J5259" s="201" t="str">
        <f t="shared" si="165"/>
        <v>9999</v>
      </c>
      <c r="K5259" s="270"/>
      <c r="L5259" s="270"/>
      <c r="M5259" s="271"/>
      <c r="N5259" s="270" t="e">
        <v>#N/A</v>
      </c>
      <c r="O5259" s="272" t="e">
        <v>#N/A</v>
      </c>
      <c r="P5259" s="272" t="e">
        <v>#N/A</v>
      </c>
      <c r="Q5259" s="272" t="e">
        <v>#N/A</v>
      </c>
    </row>
    <row r="5260" spans="1:17" s="208" customFormat="1" ht="12">
      <c r="A5260" s="268" t="str">
        <f t="shared" si="164"/>
        <v>0724569011245365196</v>
      </c>
      <c r="B5260" s="304" t="s">
        <v>19891</v>
      </c>
      <c r="C5260" s="269" t="s">
        <v>5901</v>
      </c>
      <c r="D5260" s="144" t="s">
        <v>3106</v>
      </c>
      <c r="E5260" s="269" t="s">
        <v>5902</v>
      </c>
      <c r="F5260" s="145" t="s">
        <v>3106</v>
      </c>
      <c r="G5260" s="269" t="s">
        <v>3106</v>
      </c>
      <c r="H5260" s="305" t="s">
        <v>5903</v>
      </c>
      <c r="I5260" s="306" t="s">
        <v>20890</v>
      </c>
      <c r="J5260" s="201" t="str">
        <f t="shared" si="165"/>
        <v>9999</v>
      </c>
      <c r="K5260" s="270"/>
      <c r="L5260" s="270"/>
      <c r="M5260" s="271"/>
      <c r="N5260" s="270" t="e">
        <v>#N/A</v>
      </c>
      <c r="O5260" s="272" t="e">
        <v>#N/A</v>
      </c>
      <c r="P5260" s="272" t="e">
        <v>#N/A</v>
      </c>
      <c r="Q5260" s="272" t="e">
        <v>#N/A</v>
      </c>
    </row>
    <row r="5261" spans="1:17" s="208" customFormat="1" ht="12">
      <c r="A5261" s="268" t="str">
        <f t="shared" si="164"/>
        <v>0724577011376577247</v>
      </c>
      <c r="B5261" s="304" t="s">
        <v>19891</v>
      </c>
      <c r="C5261" s="269" t="s">
        <v>5904</v>
      </c>
      <c r="D5261" s="144" t="s">
        <v>3106</v>
      </c>
      <c r="E5261" s="269" t="s">
        <v>5905</v>
      </c>
      <c r="F5261" s="145" t="s">
        <v>3106</v>
      </c>
      <c r="G5261" s="269" t="s">
        <v>3106</v>
      </c>
      <c r="H5261" s="305" t="s">
        <v>5906</v>
      </c>
      <c r="I5261" s="306" t="s">
        <v>21221</v>
      </c>
      <c r="J5261" s="201" t="str">
        <f t="shared" si="165"/>
        <v>9999</v>
      </c>
      <c r="K5261" s="270"/>
      <c r="L5261" s="270"/>
      <c r="M5261" s="271"/>
      <c r="N5261" s="270" t="e">
        <v>#N/A</v>
      </c>
      <c r="O5261" s="272" t="e">
        <v>#N/A</v>
      </c>
      <c r="P5261" s="272" t="e">
        <v>#N/A</v>
      </c>
      <c r="Q5261" s="272" t="e">
        <v>#N/A</v>
      </c>
    </row>
    <row r="5262" spans="1:17" s="208" customFormat="1" ht="12">
      <c r="A5262" s="268" t="str">
        <f t="shared" si="164"/>
        <v>0724585011245370717</v>
      </c>
      <c r="B5262" s="304" t="s">
        <v>19891</v>
      </c>
      <c r="C5262" s="269" t="s">
        <v>5907</v>
      </c>
      <c r="D5262" s="144" t="s">
        <v>3106</v>
      </c>
      <c r="E5262" s="269" t="s">
        <v>5908</v>
      </c>
      <c r="F5262" s="145" t="s">
        <v>3106</v>
      </c>
      <c r="G5262" s="269" t="s">
        <v>3106</v>
      </c>
      <c r="H5262" s="305" t="s">
        <v>5909</v>
      </c>
      <c r="I5262" s="306" t="s">
        <v>20891</v>
      </c>
      <c r="J5262" s="201" t="str">
        <f t="shared" si="165"/>
        <v>9999</v>
      </c>
      <c r="K5262" s="270"/>
      <c r="L5262" s="270"/>
      <c r="M5262" s="271"/>
      <c r="N5262" s="270" t="e">
        <v>#N/A</v>
      </c>
      <c r="O5262" s="272" t="e">
        <v>#N/A</v>
      </c>
      <c r="P5262" s="272" t="e">
        <v>#N/A</v>
      </c>
      <c r="Q5262" s="272" t="e">
        <v>#N/A</v>
      </c>
    </row>
    <row r="5263" spans="1:17" s="208" customFormat="1" ht="12">
      <c r="A5263" s="268" t="str">
        <f t="shared" si="164"/>
        <v>0724718011952332801</v>
      </c>
      <c r="B5263" s="304" t="s">
        <v>19891</v>
      </c>
      <c r="C5263" s="269" t="s">
        <v>5910</v>
      </c>
      <c r="D5263" s="144" t="s">
        <v>3106</v>
      </c>
      <c r="E5263" s="269" t="s">
        <v>5911</v>
      </c>
      <c r="F5263" s="145" t="s">
        <v>3106</v>
      </c>
      <c r="G5263" s="269" t="s">
        <v>3106</v>
      </c>
      <c r="H5263" s="305" t="s">
        <v>5912</v>
      </c>
      <c r="I5263" s="306" t="s">
        <v>22750</v>
      </c>
      <c r="J5263" s="201" t="str">
        <f t="shared" si="165"/>
        <v>9999</v>
      </c>
      <c r="K5263" s="270"/>
      <c r="L5263" s="270"/>
      <c r="M5263" s="271"/>
      <c r="N5263" s="270" t="e">
        <v>#N/A</v>
      </c>
      <c r="O5263" s="272" t="e">
        <v>#N/A</v>
      </c>
      <c r="P5263" s="272" t="e">
        <v>#N/A</v>
      </c>
      <c r="Q5263" s="272" t="e">
        <v>#N/A</v>
      </c>
    </row>
    <row r="5264" spans="1:17" s="208" customFormat="1" ht="12">
      <c r="A5264" s="268" t="str">
        <f t="shared" si="164"/>
        <v>0724791011700887411</v>
      </c>
      <c r="B5264" s="304" t="s">
        <v>19891</v>
      </c>
      <c r="C5264" s="269" t="s">
        <v>5913</v>
      </c>
      <c r="D5264" s="144" t="s">
        <v>3106</v>
      </c>
      <c r="E5264" s="269" t="s">
        <v>5914</v>
      </c>
      <c r="F5264" s="145" t="s">
        <v>3106</v>
      </c>
      <c r="G5264" s="269" t="s">
        <v>3106</v>
      </c>
      <c r="H5264" s="305" t="s">
        <v>5915</v>
      </c>
      <c r="I5264" s="306" t="s">
        <v>22125</v>
      </c>
      <c r="J5264" s="201" t="str">
        <f t="shared" si="165"/>
        <v>9999</v>
      </c>
      <c r="K5264" s="270"/>
      <c r="L5264" s="270"/>
      <c r="M5264" s="271"/>
      <c r="N5264" s="270" t="e">
        <v>#N/A</v>
      </c>
      <c r="O5264" s="272" t="e">
        <v>#N/A</v>
      </c>
      <c r="P5264" s="272" t="e">
        <v>#N/A</v>
      </c>
      <c r="Q5264" s="272" t="e">
        <v>#N/A</v>
      </c>
    </row>
    <row r="5265" spans="1:17" s="208" customFormat="1" ht="12">
      <c r="A5265" s="268" t="str">
        <f t="shared" si="164"/>
        <v>0724809011598713745</v>
      </c>
      <c r="B5265" s="304" t="s">
        <v>19891</v>
      </c>
      <c r="C5265" s="269" t="s">
        <v>5916</v>
      </c>
      <c r="D5265" s="144" t="s">
        <v>3106</v>
      </c>
      <c r="E5265" s="269" t="s">
        <v>5917</v>
      </c>
      <c r="F5265" s="145" t="s">
        <v>3106</v>
      </c>
      <c r="G5265" s="269" t="s">
        <v>3106</v>
      </c>
      <c r="H5265" s="305" t="s">
        <v>5918</v>
      </c>
      <c r="I5265" s="306" t="s">
        <v>21846</v>
      </c>
      <c r="J5265" s="201" t="str">
        <f t="shared" si="165"/>
        <v>9999</v>
      </c>
      <c r="K5265" s="270"/>
      <c r="L5265" s="270"/>
      <c r="M5265" s="271"/>
      <c r="N5265" s="270" t="e">
        <v>#N/A</v>
      </c>
      <c r="O5265" s="272" t="e">
        <v>#N/A</v>
      </c>
      <c r="P5265" s="272" t="e">
        <v>#N/A</v>
      </c>
      <c r="Q5265" s="272" t="e">
        <v>#N/A</v>
      </c>
    </row>
    <row r="5266" spans="1:17" s="208" customFormat="1" ht="12">
      <c r="A5266" s="268" t="str">
        <f t="shared" si="164"/>
        <v>0724833011043267727</v>
      </c>
      <c r="B5266" s="304" t="s">
        <v>19891</v>
      </c>
      <c r="C5266" s="269" t="s">
        <v>5919</v>
      </c>
      <c r="D5266" s="144" t="s">
        <v>3106</v>
      </c>
      <c r="E5266" s="269" t="s">
        <v>5920</v>
      </c>
      <c r="F5266" s="145" t="s">
        <v>3106</v>
      </c>
      <c r="G5266" s="269" t="s">
        <v>3106</v>
      </c>
      <c r="H5266" s="305" t="s">
        <v>5921</v>
      </c>
      <c r="I5266" s="306" t="s">
        <v>20331</v>
      </c>
      <c r="J5266" s="201" t="str">
        <f t="shared" si="165"/>
        <v>9999</v>
      </c>
      <c r="K5266" s="270"/>
      <c r="L5266" s="270"/>
      <c r="M5266" s="271"/>
      <c r="N5266" s="270" t="e">
        <v>#N/A</v>
      </c>
      <c r="O5266" s="272" t="e">
        <v>#N/A</v>
      </c>
      <c r="P5266" s="272" t="e">
        <v>#N/A</v>
      </c>
      <c r="Q5266" s="272" t="e">
        <v>#N/A</v>
      </c>
    </row>
    <row r="5267" spans="1:17" s="208" customFormat="1" ht="12">
      <c r="A5267" s="268" t="str">
        <f t="shared" si="164"/>
        <v>0724858011285641514</v>
      </c>
      <c r="B5267" s="304" t="s">
        <v>19891</v>
      </c>
      <c r="C5267" s="269" t="s">
        <v>5922</v>
      </c>
      <c r="D5267" s="144" t="s">
        <v>3106</v>
      </c>
      <c r="E5267" s="269" t="s">
        <v>5923</v>
      </c>
      <c r="F5267" s="145" t="s">
        <v>3106</v>
      </c>
      <c r="G5267" s="269" t="s">
        <v>3106</v>
      </c>
      <c r="H5267" s="305" t="s">
        <v>5924</v>
      </c>
      <c r="I5267" s="306" t="s">
        <v>20970</v>
      </c>
      <c r="J5267" s="201" t="str">
        <f t="shared" si="165"/>
        <v>9999</v>
      </c>
      <c r="K5267" s="270"/>
      <c r="L5267" s="270"/>
      <c r="M5267" s="271"/>
      <c r="N5267" s="270" t="e">
        <v>#N/A</v>
      </c>
      <c r="O5267" s="272" t="e">
        <v>#N/A</v>
      </c>
      <c r="P5267" s="272" t="e">
        <v>#N/A</v>
      </c>
      <c r="Q5267" s="272" t="e">
        <v>#N/A</v>
      </c>
    </row>
    <row r="5268" spans="1:17" s="208" customFormat="1" ht="12">
      <c r="A5268" s="268" t="str">
        <f t="shared" si="164"/>
        <v>0724874011033107743</v>
      </c>
      <c r="B5268" s="304" t="s">
        <v>19891</v>
      </c>
      <c r="C5268" s="269" t="s">
        <v>5925</v>
      </c>
      <c r="D5268" s="144" t="s">
        <v>3106</v>
      </c>
      <c r="E5268" s="269" t="s">
        <v>5926</v>
      </c>
      <c r="F5268" s="145" t="s">
        <v>3106</v>
      </c>
      <c r="G5268" s="269" t="s">
        <v>3106</v>
      </c>
      <c r="H5268" s="305" t="s">
        <v>5927</v>
      </c>
      <c r="I5268" s="306" t="s">
        <v>20300</v>
      </c>
      <c r="J5268" s="201" t="str">
        <f t="shared" si="165"/>
        <v>9999</v>
      </c>
      <c r="K5268" s="270"/>
      <c r="L5268" s="270"/>
      <c r="M5268" s="271"/>
      <c r="N5268" s="270" t="e">
        <v>#N/A</v>
      </c>
      <c r="O5268" s="272" t="e">
        <v>#N/A</v>
      </c>
      <c r="P5268" s="272" t="e">
        <v>#N/A</v>
      </c>
      <c r="Q5268" s="272" t="e">
        <v>#N/A</v>
      </c>
    </row>
    <row r="5269" spans="1:17" s="208" customFormat="1" ht="12">
      <c r="A5269" s="268" t="str">
        <f t="shared" ref="A5269:A5332" si="166">E5269&amp;C5269</f>
        <v>0724965011932280666</v>
      </c>
      <c r="B5269" s="304" t="s">
        <v>19891</v>
      </c>
      <c r="C5269" s="269" t="s">
        <v>5928</v>
      </c>
      <c r="D5269" s="144" t="s">
        <v>3106</v>
      </c>
      <c r="E5269" s="269" t="s">
        <v>5929</v>
      </c>
      <c r="F5269" s="145" t="s">
        <v>3106</v>
      </c>
      <c r="G5269" s="269" t="s">
        <v>3106</v>
      </c>
      <c r="H5269" s="305" t="s">
        <v>5930</v>
      </c>
      <c r="I5269" s="306" t="s">
        <v>22713</v>
      </c>
      <c r="J5269" s="201" t="str">
        <f t="shared" si="165"/>
        <v>9999</v>
      </c>
      <c r="K5269" s="270"/>
      <c r="L5269" s="270"/>
      <c r="M5269" s="271"/>
      <c r="N5269" s="270" t="e">
        <v>#N/A</v>
      </c>
      <c r="O5269" s="272" t="e">
        <v>#N/A</v>
      </c>
      <c r="P5269" s="272" t="e">
        <v>#N/A</v>
      </c>
      <c r="Q5269" s="272" t="e">
        <v>#N/A</v>
      </c>
    </row>
    <row r="5270" spans="1:17" s="208" customFormat="1" ht="12">
      <c r="A5270" s="268" t="str">
        <f t="shared" si="166"/>
        <v>0724981011821093402</v>
      </c>
      <c r="B5270" s="304" t="s">
        <v>19891</v>
      </c>
      <c r="C5270" s="269" t="s">
        <v>5931</v>
      </c>
      <c r="D5270" s="144" t="s">
        <v>3106</v>
      </c>
      <c r="E5270" s="269" t="s">
        <v>5932</v>
      </c>
      <c r="F5270" s="145" t="s">
        <v>3106</v>
      </c>
      <c r="G5270" s="269" t="s">
        <v>3106</v>
      </c>
      <c r="H5270" s="305" t="s">
        <v>5933</v>
      </c>
      <c r="I5270" s="306" t="s">
        <v>22430</v>
      </c>
      <c r="J5270" s="201" t="str">
        <f t="shared" si="165"/>
        <v>9999</v>
      </c>
      <c r="K5270" s="270"/>
      <c r="L5270" s="270"/>
      <c r="M5270" s="271"/>
      <c r="N5270" s="270" t="e">
        <v>#N/A</v>
      </c>
      <c r="O5270" s="272" t="e">
        <v>#N/A</v>
      </c>
      <c r="P5270" s="272" t="e">
        <v>#N/A</v>
      </c>
      <c r="Q5270" s="272" t="e">
        <v>#N/A</v>
      </c>
    </row>
    <row r="5271" spans="1:17" s="208" customFormat="1" ht="12">
      <c r="A5271" s="268" t="str">
        <f t="shared" si="166"/>
        <v>0725004011346285657</v>
      </c>
      <c r="B5271" s="304" t="s">
        <v>19891</v>
      </c>
      <c r="C5271" s="269" t="s">
        <v>5934</v>
      </c>
      <c r="D5271" s="144" t="s">
        <v>3106</v>
      </c>
      <c r="E5271" s="269" t="s">
        <v>5935</v>
      </c>
      <c r="F5271" s="145" t="s">
        <v>3106</v>
      </c>
      <c r="G5271" s="269" t="s">
        <v>3106</v>
      </c>
      <c r="H5271" s="305" t="s">
        <v>5936</v>
      </c>
      <c r="I5271" s="306" t="s">
        <v>21140</v>
      </c>
      <c r="J5271" s="201" t="str">
        <f t="shared" si="165"/>
        <v>9999</v>
      </c>
      <c r="K5271" s="270"/>
      <c r="L5271" s="270"/>
      <c r="M5271" s="271"/>
      <c r="N5271" s="270" t="e">
        <v>#N/A</v>
      </c>
      <c r="O5271" s="272" t="e">
        <v>#N/A</v>
      </c>
      <c r="P5271" s="272" t="e">
        <v>#N/A</v>
      </c>
      <c r="Q5271" s="272" t="e">
        <v>#N/A</v>
      </c>
    </row>
    <row r="5272" spans="1:17" s="208" customFormat="1" ht="12">
      <c r="A5272" s="268" t="str">
        <f t="shared" si="166"/>
        <v>0725103011881626075</v>
      </c>
      <c r="B5272" s="304" t="s">
        <v>19891</v>
      </c>
      <c r="C5272" s="269" t="s">
        <v>5937</v>
      </c>
      <c r="D5272" s="144" t="s">
        <v>3106</v>
      </c>
      <c r="E5272" s="269" t="s">
        <v>5938</v>
      </c>
      <c r="F5272" s="145" t="s">
        <v>3106</v>
      </c>
      <c r="G5272" s="269" t="s">
        <v>3106</v>
      </c>
      <c r="H5272" s="305" t="s">
        <v>5939</v>
      </c>
      <c r="I5272" s="306" t="s">
        <v>22564</v>
      </c>
      <c r="J5272" s="201" t="str">
        <f t="shared" si="165"/>
        <v>9999</v>
      </c>
      <c r="K5272" s="270"/>
      <c r="L5272" s="270"/>
      <c r="M5272" s="271"/>
      <c r="N5272" s="270" t="e">
        <v>#N/A</v>
      </c>
      <c r="O5272" s="272" t="e">
        <v>#N/A</v>
      </c>
      <c r="P5272" s="272" t="e">
        <v>#N/A</v>
      </c>
      <c r="Q5272" s="272" t="e">
        <v>#N/A</v>
      </c>
    </row>
    <row r="5273" spans="1:17" s="208" customFormat="1" ht="12">
      <c r="A5273" s="268" t="str">
        <f t="shared" si="166"/>
        <v>0725210011992703540</v>
      </c>
      <c r="B5273" s="304" t="s">
        <v>19891</v>
      </c>
      <c r="C5273" s="269" t="s">
        <v>5940</v>
      </c>
      <c r="D5273" s="144" t="s">
        <v>3106</v>
      </c>
      <c r="E5273" s="269" t="s">
        <v>5941</v>
      </c>
      <c r="F5273" s="145" t="s">
        <v>3106</v>
      </c>
      <c r="G5273" s="269" t="s">
        <v>3106</v>
      </c>
      <c r="H5273" s="305" t="s">
        <v>5942</v>
      </c>
      <c r="I5273" s="306" t="s">
        <v>22855</v>
      </c>
      <c r="J5273" s="201" t="str">
        <f t="shared" si="165"/>
        <v>9999</v>
      </c>
      <c r="K5273" s="270"/>
      <c r="L5273" s="270"/>
      <c r="M5273" s="271"/>
      <c r="N5273" s="270" t="e">
        <v>#N/A</v>
      </c>
      <c r="O5273" s="272" t="e">
        <v>#N/A</v>
      </c>
      <c r="P5273" s="272" t="e">
        <v>#N/A</v>
      </c>
      <c r="Q5273" s="272" t="e">
        <v>#N/A</v>
      </c>
    </row>
    <row r="5274" spans="1:17" s="208" customFormat="1" ht="12">
      <c r="A5274" s="268" t="str">
        <f t="shared" si="166"/>
        <v>0725210021992703540</v>
      </c>
      <c r="B5274" s="304" t="s">
        <v>19891</v>
      </c>
      <c r="C5274" s="269" t="s">
        <v>5940</v>
      </c>
      <c r="D5274" s="144" t="s">
        <v>3106</v>
      </c>
      <c r="E5274" s="269" t="s">
        <v>5943</v>
      </c>
      <c r="F5274" s="145" t="s">
        <v>3106</v>
      </c>
      <c r="G5274" s="269" t="s">
        <v>3106</v>
      </c>
      <c r="H5274" s="305" t="s">
        <v>5942</v>
      </c>
      <c r="I5274" s="307" t="s">
        <v>5942</v>
      </c>
      <c r="J5274" s="201" t="str">
        <f t="shared" si="165"/>
        <v>9999</v>
      </c>
      <c r="K5274" s="270"/>
      <c r="L5274" s="270"/>
      <c r="M5274" s="271"/>
      <c r="N5274" s="270" t="e">
        <v>#N/A</v>
      </c>
      <c r="O5274" s="272" t="e">
        <v>#N/A</v>
      </c>
      <c r="P5274" s="272" t="e">
        <v>#N/A</v>
      </c>
      <c r="Q5274" s="272" t="e">
        <v>#N/A</v>
      </c>
    </row>
    <row r="5275" spans="1:17" s="208" customFormat="1" ht="12">
      <c r="A5275" s="268" t="str">
        <f t="shared" si="166"/>
        <v>0725236011043218944</v>
      </c>
      <c r="B5275" s="304" t="s">
        <v>19891</v>
      </c>
      <c r="C5275" s="269" t="s">
        <v>5944</v>
      </c>
      <c r="D5275" s="144" t="s">
        <v>3106</v>
      </c>
      <c r="E5275" s="269" t="s">
        <v>5945</v>
      </c>
      <c r="F5275" s="145" t="s">
        <v>3106</v>
      </c>
      <c r="G5275" s="269" t="s">
        <v>3106</v>
      </c>
      <c r="H5275" s="305" t="s">
        <v>5946</v>
      </c>
      <c r="I5275" s="306" t="s">
        <v>20321</v>
      </c>
      <c r="J5275" s="201" t="str">
        <f t="shared" si="165"/>
        <v>9999</v>
      </c>
      <c r="K5275" s="270"/>
      <c r="L5275" s="270"/>
      <c r="M5275" s="271"/>
      <c r="N5275" s="270" t="e">
        <v>#N/A</v>
      </c>
      <c r="O5275" s="272" t="e">
        <v>#N/A</v>
      </c>
      <c r="P5275" s="272" t="e">
        <v>#N/A</v>
      </c>
      <c r="Q5275" s="272" t="e">
        <v>#N/A</v>
      </c>
    </row>
    <row r="5276" spans="1:17" s="208" customFormat="1" ht="12">
      <c r="A5276" s="268" t="str">
        <f t="shared" si="166"/>
        <v>0725251011427030774</v>
      </c>
      <c r="B5276" s="304" t="s">
        <v>19891</v>
      </c>
      <c r="C5276" s="269" t="s">
        <v>5947</v>
      </c>
      <c r="D5276" s="144" t="s">
        <v>3106</v>
      </c>
      <c r="E5276" s="269" t="s">
        <v>5948</v>
      </c>
      <c r="F5276" s="145" t="s">
        <v>3106</v>
      </c>
      <c r="G5276" s="269" t="s">
        <v>3106</v>
      </c>
      <c r="H5276" s="305" t="s">
        <v>5949</v>
      </c>
      <c r="I5276" s="306" t="s">
        <v>21375</v>
      </c>
      <c r="J5276" s="201" t="str">
        <f t="shared" si="165"/>
        <v>9999</v>
      </c>
      <c r="K5276" s="270"/>
      <c r="L5276" s="270"/>
      <c r="M5276" s="271"/>
      <c r="N5276" s="270" t="e">
        <v>#N/A</v>
      </c>
      <c r="O5276" s="272" t="e">
        <v>#N/A</v>
      </c>
      <c r="P5276" s="272" t="e">
        <v>#N/A</v>
      </c>
      <c r="Q5276" s="272" t="e">
        <v>#N/A</v>
      </c>
    </row>
    <row r="5277" spans="1:17" s="208" customFormat="1" ht="12">
      <c r="A5277" s="268" t="str">
        <f t="shared" si="166"/>
        <v>0725277011932208576</v>
      </c>
      <c r="B5277" s="304" t="s">
        <v>19891</v>
      </c>
      <c r="C5277" s="269" t="s">
        <v>5950</v>
      </c>
      <c r="D5277" s="144" t="s">
        <v>3106</v>
      </c>
      <c r="E5277" s="269" t="s">
        <v>5951</v>
      </c>
      <c r="F5277" s="145" t="s">
        <v>3106</v>
      </c>
      <c r="G5277" s="269" t="s">
        <v>3106</v>
      </c>
      <c r="H5277" s="305" t="s">
        <v>5952</v>
      </c>
      <c r="I5277" s="306" t="s">
        <v>22705</v>
      </c>
      <c r="J5277" s="201" t="str">
        <f t="shared" si="165"/>
        <v>9999</v>
      </c>
      <c r="K5277" s="270"/>
      <c r="L5277" s="270"/>
      <c r="M5277" s="271"/>
      <c r="N5277" s="270" t="e">
        <v>#N/A</v>
      </c>
      <c r="O5277" s="272" t="e">
        <v>#N/A</v>
      </c>
      <c r="P5277" s="272" t="e">
        <v>#N/A</v>
      </c>
      <c r="Q5277" s="272" t="e">
        <v>#N/A</v>
      </c>
    </row>
    <row r="5278" spans="1:17" s="208" customFormat="1" ht="12">
      <c r="A5278" s="268" t="str">
        <f t="shared" si="166"/>
        <v>0725335021477591055</v>
      </c>
      <c r="B5278" s="304" t="s">
        <v>19891</v>
      </c>
      <c r="C5278" s="269" t="s">
        <v>5953</v>
      </c>
      <c r="D5278" s="144" t="s">
        <v>3106</v>
      </c>
      <c r="E5278" s="269" t="s">
        <v>5954</v>
      </c>
      <c r="F5278" s="145" t="s">
        <v>3106</v>
      </c>
      <c r="G5278" s="269" t="s">
        <v>3106</v>
      </c>
      <c r="H5278" s="305" t="s">
        <v>5955</v>
      </c>
      <c r="I5278" s="306" t="s">
        <v>21532</v>
      </c>
      <c r="J5278" s="201" t="str">
        <f t="shared" si="165"/>
        <v>9999</v>
      </c>
      <c r="K5278" s="270"/>
      <c r="L5278" s="270"/>
      <c r="M5278" s="271"/>
      <c r="N5278" s="270" t="e">
        <v>#N/A</v>
      </c>
      <c r="O5278" s="272" t="e">
        <v>#N/A</v>
      </c>
      <c r="P5278" s="272" t="e">
        <v>#N/A</v>
      </c>
      <c r="Q5278" s="272" t="e">
        <v>#N/A</v>
      </c>
    </row>
    <row r="5279" spans="1:17" s="208" customFormat="1" ht="12">
      <c r="A5279" s="268" t="str">
        <f t="shared" si="166"/>
        <v>0725368011295789907</v>
      </c>
      <c r="B5279" s="304" t="s">
        <v>19891</v>
      </c>
      <c r="C5279" s="269" t="s">
        <v>5956</v>
      </c>
      <c r="D5279" s="144" t="s">
        <v>3106</v>
      </c>
      <c r="E5279" s="269" t="s">
        <v>5957</v>
      </c>
      <c r="F5279" s="145" t="s">
        <v>3106</v>
      </c>
      <c r="G5279" s="269" t="s">
        <v>3106</v>
      </c>
      <c r="H5279" s="305" t="s">
        <v>5958</v>
      </c>
      <c r="I5279" s="306" t="s">
        <v>21006</v>
      </c>
      <c r="J5279" s="201" t="str">
        <f t="shared" si="165"/>
        <v>9999</v>
      </c>
      <c r="K5279" s="270"/>
      <c r="L5279" s="270"/>
      <c r="M5279" s="271"/>
      <c r="N5279" s="270" t="e">
        <v>#N/A</v>
      </c>
      <c r="O5279" s="272" t="e">
        <v>#N/A</v>
      </c>
      <c r="P5279" s="272" t="e">
        <v>#N/A</v>
      </c>
      <c r="Q5279" s="272" t="e">
        <v>#N/A</v>
      </c>
    </row>
    <row r="5280" spans="1:17" s="208" customFormat="1" ht="12">
      <c r="A5280" s="268" t="str">
        <f t="shared" si="166"/>
        <v>0725400011164495255</v>
      </c>
      <c r="B5280" s="304" t="s">
        <v>19891</v>
      </c>
      <c r="C5280" s="269" t="s">
        <v>5959</v>
      </c>
      <c r="D5280" s="144" t="s">
        <v>3106</v>
      </c>
      <c r="E5280" s="269" t="s">
        <v>5960</v>
      </c>
      <c r="F5280" s="145" t="s">
        <v>3106</v>
      </c>
      <c r="G5280" s="269" t="s">
        <v>3106</v>
      </c>
      <c r="H5280" s="305" t="s">
        <v>5961</v>
      </c>
      <c r="I5280" s="306" t="s">
        <v>20678</v>
      </c>
      <c r="J5280" s="201" t="str">
        <f t="shared" si="165"/>
        <v>9999</v>
      </c>
      <c r="K5280" s="270"/>
      <c r="L5280" s="270"/>
      <c r="M5280" s="271"/>
      <c r="N5280" s="270" t="e">
        <v>#N/A</v>
      </c>
      <c r="O5280" s="272" t="e">
        <v>#N/A</v>
      </c>
      <c r="P5280" s="272" t="e">
        <v>#N/A</v>
      </c>
      <c r="Q5280" s="272" t="e">
        <v>#N/A</v>
      </c>
    </row>
    <row r="5281" spans="1:17" s="208" customFormat="1" ht="12">
      <c r="A5281" s="268" t="str">
        <f t="shared" si="166"/>
        <v>0725418011619969219</v>
      </c>
      <c r="B5281" s="304" t="s">
        <v>19891</v>
      </c>
      <c r="C5281" s="269" t="s">
        <v>5962</v>
      </c>
      <c r="D5281" s="144" t="s">
        <v>3106</v>
      </c>
      <c r="E5281" s="269" t="s">
        <v>5963</v>
      </c>
      <c r="F5281" s="145" t="s">
        <v>3106</v>
      </c>
      <c r="G5281" s="269" t="s">
        <v>3106</v>
      </c>
      <c r="H5281" s="305" t="s">
        <v>5964</v>
      </c>
      <c r="I5281" s="306" t="s">
        <v>21908</v>
      </c>
      <c r="J5281" s="201" t="str">
        <f t="shared" si="165"/>
        <v>9999</v>
      </c>
      <c r="K5281" s="270"/>
      <c r="L5281" s="270"/>
      <c r="M5281" s="271"/>
      <c r="N5281" s="270" t="e">
        <v>#N/A</v>
      </c>
      <c r="O5281" s="272" t="e">
        <v>#N/A</v>
      </c>
      <c r="P5281" s="272" t="e">
        <v>#N/A</v>
      </c>
      <c r="Q5281" s="272" t="e">
        <v>#N/A</v>
      </c>
    </row>
    <row r="5282" spans="1:17" s="208" customFormat="1" ht="12">
      <c r="A5282" s="268" t="str">
        <f t="shared" si="166"/>
        <v>0725434011346297892</v>
      </c>
      <c r="B5282" s="304" t="s">
        <v>19891</v>
      </c>
      <c r="C5282" s="269" t="s">
        <v>5965</v>
      </c>
      <c r="D5282" s="144" t="s">
        <v>3106</v>
      </c>
      <c r="E5282" s="269" t="s">
        <v>5966</v>
      </c>
      <c r="F5282" s="145" t="s">
        <v>3106</v>
      </c>
      <c r="G5282" s="269" t="s">
        <v>3106</v>
      </c>
      <c r="H5282" s="305" t="s">
        <v>5967</v>
      </c>
      <c r="I5282" s="306" t="s">
        <v>21145</v>
      </c>
      <c r="J5282" s="201" t="str">
        <f t="shared" si="165"/>
        <v>9999</v>
      </c>
      <c r="K5282" s="270"/>
      <c r="L5282" s="270"/>
      <c r="M5282" s="271"/>
      <c r="N5282" s="270" t="e">
        <v>#N/A</v>
      </c>
      <c r="O5282" s="272" t="e">
        <v>#N/A</v>
      </c>
      <c r="P5282" s="272" t="e">
        <v>#N/A</v>
      </c>
      <c r="Q5282" s="272" t="e">
        <v>#N/A</v>
      </c>
    </row>
    <row r="5283" spans="1:17" s="208" customFormat="1" ht="12">
      <c r="A5283" s="268" t="str">
        <f t="shared" si="166"/>
        <v>0725491021306832654</v>
      </c>
      <c r="B5283" s="304" t="s">
        <v>19891</v>
      </c>
      <c r="C5283" s="269" t="s">
        <v>5968</v>
      </c>
      <c r="D5283" s="144" t="s">
        <v>3106</v>
      </c>
      <c r="E5283" s="269" t="s">
        <v>5969</v>
      </c>
      <c r="F5283" s="145" t="s">
        <v>3106</v>
      </c>
      <c r="G5283" s="269" t="s">
        <v>3106</v>
      </c>
      <c r="H5283" s="305" t="s">
        <v>5970</v>
      </c>
      <c r="I5283" s="306" t="s">
        <v>21026</v>
      </c>
      <c r="J5283" s="201" t="str">
        <f t="shared" si="165"/>
        <v>9999</v>
      </c>
      <c r="K5283" s="270"/>
      <c r="L5283" s="270"/>
      <c r="M5283" s="271"/>
      <c r="N5283" s="270" t="e">
        <v>#N/A</v>
      </c>
      <c r="O5283" s="272" t="e">
        <v>#N/A</v>
      </c>
      <c r="P5283" s="272" t="e">
        <v>#N/A</v>
      </c>
      <c r="Q5283" s="272" t="e">
        <v>#N/A</v>
      </c>
    </row>
    <row r="5284" spans="1:17" s="208" customFormat="1" ht="12">
      <c r="A5284" s="268" t="str">
        <f t="shared" si="166"/>
        <v>0725533011154346161</v>
      </c>
      <c r="B5284" s="304" t="s">
        <v>19891</v>
      </c>
      <c r="C5284" s="269" t="s">
        <v>5971</v>
      </c>
      <c r="D5284" s="144" t="s">
        <v>3106</v>
      </c>
      <c r="E5284" s="269" t="s">
        <v>5972</v>
      </c>
      <c r="F5284" s="145" t="s">
        <v>3106</v>
      </c>
      <c r="G5284" s="269" t="s">
        <v>3106</v>
      </c>
      <c r="H5284" s="305" t="s">
        <v>5973</v>
      </c>
      <c r="I5284" s="306" t="s">
        <v>20644</v>
      </c>
      <c r="J5284" s="201" t="str">
        <f t="shared" si="165"/>
        <v>9999</v>
      </c>
      <c r="K5284" s="270"/>
      <c r="L5284" s="270"/>
      <c r="M5284" s="271"/>
      <c r="N5284" s="270" t="e">
        <v>#N/A</v>
      </c>
      <c r="O5284" s="272" t="e">
        <v>#N/A</v>
      </c>
      <c r="P5284" s="272" t="e">
        <v>#N/A</v>
      </c>
      <c r="Q5284" s="272" t="e">
        <v>#N/A</v>
      </c>
    </row>
    <row r="5285" spans="1:17" s="208" customFormat="1" ht="12">
      <c r="A5285" s="268" t="str">
        <f t="shared" si="166"/>
        <v>0725624011033154026</v>
      </c>
      <c r="B5285" s="304" t="s">
        <v>19891</v>
      </c>
      <c r="C5285" s="269" t="s">
        <v>5974</v>
      </c>
      <c r="D5285" s="144" t="s">
        <v>3106</v>
      </c>
      <c r="E5285" s="269" t="s">
        <v>5975</v>
      </c>
      <c r="F5285" s="145" t="s">
        <v>3106</v>
      </c>
      <c r="G5285" s="269" t="s">
        <v>3106</v>
      </c>
      <c r="H5285" s="305" t="s">
        <v>5445</v>
      </c>
      <c r="I5285" s="306" t="s">
        <v>20307</v>
      </c>
      <c r="J5285" s="201" t="str">
        <f t="shared" si="165"/>
        <v>9999</v>
      </c>
      <c r="K5285" s="270"/>
      <c r="L5285" s="270"/>
      <c r="M5285" s="271"/>
      <c r="N5285" s="270" t="e">
        <v>#N/A</v>
      </c>
      <c r="O5285" s="272" t="e">
        <v>#N/A</v>
      </c>
      <c r="P5285" s="272" t="e">
        <v>#N/A</v>
      </c>
      <c r="Q5285" s="272" t="e">
        <v>#N/A</v>
      </c>
    </row>
    <row r="5286" spans="1:17" s="208" customFormat="1" ht="12">
      <c r="A5286" s="268" t="str">
        <f t="shared" si="166"/>
        <v>0725640011417037045</v>
      </c>
      <c r="B5286" s="304" t="s">
        <v>19891</v>
      </c>
      <c r="C5286" s="269" t="s">
        <v>5976</v>
      </c>
      <c r="D5286" s="144" t="s">
        <v>3106</v>
      </c>
      <c r="E5286" s="269" t="s">
        <v>5977</v>
      </c>
      <c r="F5286" s="145" t="s">
        <v>3106</v>
      </c>
      <c r="G5286" s="269" t="s">
        <v>3106</v>
      </c>
      <c r="H5286" s="305" t="s">
        <v>5978</v>
      </c>
      <c r="I5286" s="306" t="s">
        <v>21344</v>
      </c>
      <c r="J5286" s="201" t="str">
        <f t="shared" si="165"/>
        <v>9999</v>
      </c>
      <c r="K5286" s="270"/>
      <c r="L5286" s="270"/>
      <c r="M5286" s="271"/>
      <c r="N5286" s="270" t="e">
        <v>#N/A</v>
      </c>
      <c r="O5286" s="272" t="e">
        <v>#N/A</v>
      </c>
      <c r="P5286" s="272" t="e">
        <v>#N/A</v>
      </c>
      <c r="Q5286" s="272" t="e">
        <v>#N/A</v>
      </c>
    </row>
    <row r="5287" spans="1:17" s="208" customFormat="1" ht="12">
      <c r="A5287" s="268" t="str">
        <f t="shared" si="166"/>
        <v>0725707011821035940</v>
      </c>
      <c r="B5287" s="304" t="s">
        <v>19891</v>
      </c>
      <c r="C5287" s="269" t="s">
        <v>5979</v>
      </c>
      <c r="D5287" s="144" t="s">
        <v>3106</v>
      </c>
      <c r="E5287" s="269" t="s">
        <v>5980</v>
      </c>
      <c r="F5287" s="145" t="s">
        <v>3106</v>
      </c>
      <c r="G5287" s="269" t="s">
        <v>3106</v>
      </c>
      <c r="H5287" s="305" t="s">
        <v>5981</v>
      </c>
      <c r="I5287" s="306" t="s">
        <v>22417</v>
      </c>
      <c r="J5287" s="201" t="str">
        <f t="shared" si="165"/>
        <v>9999</v>
      </c>
      <c r="K5287" s="270"/>
      <c r="L5287" s="270"/>
      <c r="M5287" s="271"/>
      <c r="N5287" s="270" t="e">
        <v>#N/A</v>
      </c>
      <c r="O5287" s="272" t="e">
        <v>#N/A</v>
      </c>
      <c r="P5287" s="272" t="e">
        <v>#N/A</v>
      </c>
      <c r="Q5287" s="272" t="e">
        <v>#N/A</v>
      </c>
    </row>
    <row r="5288" spans="1:17" s="208" customFormat="1" ht="12">
      <c r="A5288" s="268" t="str">
        <f t="shared" si="166"/>
        <v>0725731011710067376</v>
      </c>
      <c r="B5288" s="304" t="s">
        <v>19891</v>
      </c>
      <c r="C5288" s="269" t="s">
        <v>5982</v>
      </c>
      <c r="D5288" s="144" t="s">
        <v>3106</v>
      </c>
      <c r="E5288" s="269" t="s">
        <v>5983</v>
      </c>
      <c r="F5288" s="145" t="s">
        <v>3106</v>
      </c>
      <c r="G5288" s="269" t="s">
        <v>3106</v>
      </c>
      <c r="H5288" s="305" t="s">
        <v>5984</v>
      </c>
      <c r="I5288" s="306" t="s">
        <v>22134</v>
      </c>
      <c r="J5288" s="201" t="str">
        <f t="shared" si="165"/>
        <v>9999</v>
      </c>
      <c r="K5288" s="270"/>
      <c r="L5288" s="270"/>
      <c r="M5288" s="271"/>
      <c r="N5288" s="270" t="e">
        <v>#N/A</v>
      </c>
      <c r="O5288" s="272" t="e">
        <v>#N/A</v>
      </c>
      <c r="P5288" s="272" t="e">
        <v>#N/A</v>
      </c>
      <c r="Q5288" s="272" t="e">
        <v>#N/A</v>
      </c>
    </row>
    <row r="5289" spans="1:17" s="208" customFormat="1" ht="12">
      <c r="A5289" s="268" t="str">
        <f t="shared" si="166"/>
        <v>0725814011073688354</v>
      </c>
      <c r="B5289" s="304" t="s">
        <v>19891</v>
      </c>
      <c r="C5289" s="269" t="s">
        <v>5985</v>
      </c>
      <c r="D5289" s="144" t="s">
        <v>3106</v>
      </c>
      <c r="E5289" s="269" t="s">
        <v>5986</v>
      </c>
      <c r="F5289" s="145" t="s">
        <v>3106</v>
      </c>
      <c r="G5289" s="269" t="s">
        <v>3106</v>
      </c>
      <c r="H5289" s="305" t="s">
        <v>5987</v>
      </c>
      <c r="I5289" s="306" t="s">
        <v>20421</v>
      </c>
      <c r="J5289" s="201" t="str">
        <f t="shared" si="165"/>
        <v>9999</v>
      </c>
      <c r="K5289" s="270"/>
      <c r="L5289" s="270"/>
      <c r="M5289" s="271"/>
      <c r="N5289" s="270" t="e">
        <v>#N/A</v>
      </c>
      <c r="O5289" s="272" t="e">
        <v>#N/A</v>
      </c>
      <c r="P5289" s="272" t="e">
        <v>#N/A</v>
      </c>
      <c r="Q5289" s="272" t="e">
        <v>#N/A</v>
      </c>
    </row>
    <row r="5290" spans="1:17" s="208" customFormat="1" ht="12">
      <c r="A5290" s="268" t="str">
        <f t="shared" si="166"/>
        <v>0725822011952471914</v>
      </c>
      <c r="B5290" s="304" t="s">
        <v>19891</v>
      </c>
      <c r="C5290" s="269" t="s">
        <v>5988</v>
      </c>
      <c r="D5290" s="144" t="s">
        <v>3106</v>
      </c>
      <c r="E5290" s="269" t="s">
        <v>5989</v>
      </c>
      <c r="F5290" s="145" t="s">
        <v>3106</v>
      </c>
      <c r="G5290" s="269" t="s">
        <v>3106</v>
      </c>
      <c r="H5290" s="305" t="s">
        <v>5990</v>
      </c>
      <c r="I5290" s="306" t="s">
        <v>22760</v>
      </c>
      <c r="J5290" s="201" t="str">
        <f t="shared" si="165"/>
        <v>9999</v>
      </c>
      <c r="K5290" s="270"/>
      <c r="L5290" s="270"/>
      <c r="M5290" s="271"/>
      <c r="N5290" s="270" t="e">
        <v>#N/A</v>
      </c>
      <c r="O5290" s="272" t="e">
        <v>#N/A</v>
      </c>
      <c r="P5290" s="272" t="e">
        <v>#N/A</v>
      </c>
      <c r="Q5290" s="272" t="e">
        <v>#N/A</v>
      </c>
    </row>
    <row r="5291" spans="1:17" s="208" customFormat="1" ht="12">
      <c r="A5291" s="268" t="str">
        <f t="shared" si="166"/>
        <v>0725871011407854771</v>
      </c>
      <c r="B5291" s="304" t="s">
        <v>19891</v>
      </c>
      <c r="C5291" s="269" t="s">
        <v>5991</v>
      </c>
      <c r="D5291" s="144" t="s">
        <v>3106</v>
      </c>
      <c r="E5291" s="269" t="s">
        <v>5992</v>
      </c>
      <c r="F5291" s="145" t="s">
        <v>3106</v>
      </c>
      <c r="G5291" s="269" t="s">
        <v>3106</v>
      </c>
      <c r="H5291" s="305" t="s">
        <v>5993</v>
      </c>
      <c r="I5291" s="306" t="s">
        <v>21327</v>
      </c>
      <c r="J5291" s="201" t="str">
        <f t="shared" si="165"/>
        <v>9999</v>
      </c>
      <c r="K5291" s="270"/>
      <c r="L5291" s="270"/>
      <c r="M5291" s="271"/>
      <c r="N5291" s="270" t="e">
        <v>#N/A</v>
      </c>
      <c r="O5291" s="272" t="e">
        <v>#N/A</v>
      </c>
      <c r="P5291" s="272" t="e">
        <v>#N/A</v>
      </c>
      <c r="Q5291" s="272" t="e">
        <v>#N/A</v>
      </c>
    </row>
    <row r="5292" spans="1:17" s="208" customFormat="1" ht="12">
      <c r="A5292" s="268" t="str">
        <f t="shared" si="166"/>
        <v>0725897011467433763</v>
      </c>
      <c r="B5292" s="304" t="s">
        <v>19891</v>
      </c>
      <c r="C5292" s="269" t="s">
        <v>5994</v>
      </c>
      <c r="D5292" s="144" t="s">
        <v>3106</v>
      </c>
      <c r="E5292" s="269" t="s">
        <v>5995</v>
      </c>
      <c r="F5292" s="145" t="s">
        <v>3106</v>
      </c>
      <c r="G5292" s="269" t="s">
        <v>3106</v>
      </c>
      <c r="H5292" s="305" t="s">
        <v>5996</v>
      </c>
      <c r="I5292" s="306" t="s">
        <v>21493</v>
      </c>
      <c r="J5292" s="201" t="str">
        <f t="shared" si="165"/>
        <v>9999</v>
      </c>
      <c r="K5292" s="270"/>
      <c r="L5292" s="270"/>
      <c r="M5292" s="271"/>
      <c r="N5292" s="270" t="e">
        <v>#N/A</v>
      </c>
      <c r="O5292" s="272" t="e">
        <v>#N/A</v>
      </c>
      <c r="P5292" s="272" t="e">
        <v>#N/A</v>
      </c>
      <c r="Q5292" s="272" t="e">
        <v>#N/A</v>
      </c>
    </row>
    <row r="5293" spans="1:17" s="208" customFormat="1" ht="12">
      <c r="A5293" s="268" t="str">
        <f t="shared" si="166"/>
        <v>0725921011215989611</v>
      </c>
      <c r="B5293" s="304" t="s">
        <v>19891</v>
      </c>
      <c r="C5293" s="269" t="s">
        <v>5997</v>
      </c>
      <c r="D5293" s="144" t="s">
        <v>3106</v>
      </c>
      <c r="E5293" s="269" t="s">
        <v>5998</v>
      </c>
      <c r="F5293" s="145" t="s">
        <v>3106</v>
      </c>
      <c r="G5293" s="269" t="s">
        <v>3106</v>
      </c>
      <c r="H5293" s="305" t="s">
        <v>5999</v>
      </c>
      <c r="I5293" s="306" t="s">
        <v>20811</v>
      </c>
      <c r="J5293" s="201" t="str">
        <f t="shared" si="165"/>
        <v>9999</v>
      </c>
      <c r="K5293" s="270"/>
      <c r="L5293" s="270"/>
      <c r="M5293" s="271"/>
      <c r="N5293" s="270" t="e">
        <v>#N/A</v>
      </c>
      <c r="O5293" s="272" t="e">
        <v>#N/A</v>
      </c>
      <c r="P5293" s="272" t="e">
        <v>#N/A</v>
      </c>
      <c r="Q5293" s="272" t="e">
        <v>#N/A</v>
      </c>
    </row>
    <row r="5294" spans="1:17" s="208" customFormat="1" ht="12">
      <c r="A5294" s="268" t="str">
        <f t="shared" si="166"/>
        <v>0725921021215989611</v>
      </c>
      <c r="B5294" s="304" t="s">
        <v>19891</v>
      </c>
      <c r="C5294" s="269" t="s">
        <v>5997</v>
      </c>
      <c r="D5294" s="144" t="s">
        <v>3106</v>
      </c>
      <c r="E5294" s="269" t="s">
        <v>6000</v>
      </c>
      <c r="F5294" s="145" t="s">
        <v>3106</v>
      </c>
      <c r="G5294" s="269" t="s">
        <v>3106</v>
      </c>
      <c r="H5294" s="305" t="s">
        <v>6001</v>
      </c>
      <c r="I5294" s="307" t="s">
        <v>6001</v>
      </c>
      <c r="J5294" s="201" t="str">
        <f t="shared" si="165"/>
        <v>9999</v>
      </c>
      <c r="K5294" s="270"/>
      <c r="L5294" s="270"/>
      <c r="M5294" s="271"/>
      <c r="N5294" s="270" t="e">
        <v>#N/A</v>
      </c>
      <c r="O5294" s="272" t="e">
        <v>#N/A</v>
      </c>
      <c r="P5294" s="272" t="e">
        <v>#N/A</v>
      </c>
      <c r="Q5294" s="272" t="e">
        <v>#N/A</v>
      </c>
    </row>
    <row r="5295" spans="1:17" s="208" customFormat="1" ht="12">
      <c r="A5295" s="268" t="str">
        <f t="shared" si="166"/>
        <v>0725947011447359997</v>
      </c>
      <c r="B5295" s="304" t="s">
        <v>19891</v>
      </c>
      <c r="C5295" s="269" t="s">
        <v>6002</v>
      </c>
      <c r="D5295" s="144" t="s">
        <v>3106</v>
      </c>
      <c r="E5295" s="269" t="s">
        <v>6003</v>
      </c>
      <c r="F5295" s="145" t="s">
        <v>3106</v>
      </c>
      <c r="G5295" s="269" t="s">
        <v>3106</v>
      </c>
      <c r="H5295" s="305" t="s">
        <v>6004</v>
      </c>
      <c r="I5295" s="306" t="s">
        <v>21447</v>
      </c>
      <c r="J5295" s="201" t="str">
        <f t="shared" si="165"/>
        <v>9999</v>
      </c>
      <c r="K5295" s="270"/>
      <c r="L5295" s="270"/>
      <c r="M5295" s="271"/>
      <c r="N5295" s="270" t="e">
        <v>#N/A</v>
      </c>
      <c r="O5295" s="272" t="e">
        <v>#N/A</v>
      </c>
      <c r="P5295" s="272" t="e">
        <v>#N/A</v>
      </c>
      <c r="Q5295" s="272" t="e">
        <v>#N/A</v>
      </c>
    </row>
    <row r="5296" spans="1:17" s="208" customFormat="1" ht="12">
      <c r="A5296" s="268" t="str">
        <f t="shared" si="166"/>
        <v>0725954011144286352</v>
      </c>
      <c r="B5296" s="304" t="s">
        <v>19891</v>
      </c>
      <c r="C5296" s="269" t="s">
        <v>6005</v>
      </c>
      <c r="D5296" s="144" t="s">
        <v>3106</v>
      </c>
      <c r="E5296" s="269" t="s">
        <v>6006</v>
      </c>
      <c r="F5296" s="145" t="s">
        <v>3106</v>
      </c>
      <c r="G5296" s="269" t="s">
        <v>3106</v>
      </c>
      <c r="H5296" s="305" t="s">
        <v>6007</v>
      </c>
      <c r="I5296" s="306" t="s">
        <v>20614</v>
      </c>
      <c r="J5296" s="201" t="str">
        <f t="shared" si="165"/>
        <v>9999</v>
      </c>
      <c r="K5296" s="270"/>
      <c r="L5296" s="270"/>
      <c r="M5296" s="271"/>
      <c r="N5296" s="270" t="e">
        <v>#N/A</v>
      </c>
      <c r="O5296" s="272" t="e">
        <v>#N/A</v>
      </c>
      <c r="P5296" s="272" t="e">
        <v>#N/A</v>
      </c>
      <c r="Q5296" s="272" t="e">
        <v>#N/A</v>
      </c>
    </row>
    <row r="5297" spans="1:17" s="208" customFormat="1" ht="12">
      <c r="A5297" s="268" t="str">
        <f t="shared" si="166"/>
        <v>0725970011750387031</v>
      </c>
      <c r="B5297" s="304" t="s">
        <v>19891</v>
      </c>
      <c r="C5297" s="269" t="s">
        <v>6008</v>
      </c>
      <c r="D5297" s="144" t="s">
        <v>3106</v>
      </c>
      <c r="E5297" s="269" t="s">
        <v>6009</v>
      </c>
      <c r="F5297" s="145" t="s">
        <v>3106</v>
      </c>
      <c r="G5297" s="269" t="s">
        <v>3106</v>
      </c>
      <c r="H5297" s="305" t="s">
        <v>5467</v>
      </c>
      <c r="I5297" s="306" t="s">
        <v>22250</v>
      </c>
      <c r="J5297" s="201" t="str">
        <f t="shared" si="165"/>
        <v>9999</v>
      </c>
      <c r="K5297" s="270"/>
      <c r="L5297" s="270"/>
      <c r="M5297" s="271"/>
      <c r="N5297" s="270" t="e">
        <v>#N/A</v>
      </c>
      <c r="O5297" s="272" t="e">
        <v>#N/A</v>
      </c>
      <c r="P5297" s="272" t="e">
        <v>#N/A</v>
      </c>
      <c r="Q5297" s="272" t="e">
        <v>#N/A</v>
      </c>
    </row>
    <row r="5298" spans="1:17" s="208" customFormat="1" ht="12">
      <c r="A5298" s="268" t="str">
        <f t="shared" si="166"/>
        <v>0726069011467493551</v>
      </c>
      <c r="B5298" s="304" t="s">
        <v>19891</v>
      </c>
      <c r="C5298" s="269" t="s">
        <v>6010</v>
      </c>
      <c r="D5298" s="144" t="s">
        <v>3106</v>
      </c>
      <c r="E5298" s="269" t="s">
        <v>6011</v>
      </c>
      <c r="F5298" s="145" t="s">
        <v>3106</v>
      </c>
      <c r="G5298" s="269" t="s">
        <v>3106</v>
      </c>
      <c r="H5298" s="305" t="s">
        <v>6012</v>
      </c>
      <c r="I5298" s="306" t="s">
        <v>21503</v>
      </c>
      <c r="J5298" s="201" t="str">
        <f t="shared" si="165"/>
        <v>9999</v>
      </c>
      <c r="K5298" s="270"/>
      <c r="L5298" s="270"/>
      <c r="M5298" s="271"/>
      <c r="N5298" s="270" t="e">
        <v>#N/A</v>
      </c>
      <c r="O5298" s="272" t="e">
        <v>#N/A</v>
      </c>
      <c r="P5298" s="272" t="e">
        <v>#N/A</v>
      </c>
      <c r="Q5298" s="272" t="e">
        <v>#N/A</v>
      </c>
    </row>
    <row r="5299" spans="1:17" s="208" customFormat="1" ht="12">
      <c r="A5299" s="268" t="str">
        <f t="shared" si="166"/>
        <v>0726085011790837235</v>
      </c>
      <c r="B5299" s="304" t="s">
        <v>19891</v>
      </c>
      <c r="C5299" s="269" t="s">
        <v>6013</v>
      </c>
      <c r="D5299" s="144" t="s">
        <v>3106</v>
      </c>
      <c r="E5299" s="269" t="s">
        <v>6014</v>
      </c>
      <c r="F5299" s="145" t="s">
        <v>3106</v>
      </c>
      <c r="G5299" s="269" t="s">
        <v>3106</v>
      </c>
      <c r="H5299" s="305" t="s">
        <v>6015</v>
      </c>
      <c r="I5299" s="306" t="s">
        <v>22339</v>
      </c>
      <c r="J5299" s="201" t="str">
        <f t="shared" si="165"/>
        <v>9999</v>
      </c>
      <c r="K5299" s="270"/>
      <c r="L5299" s="270"/>
      <c r="M5299" s="271"/>
      <c r="N5299" s="270" t="e">
        <v>#N/A</v>
      </c>
      <c r="O5299" s="272" t="e">
        <v>#N/A</v>
      </c>
      <c r="P5299" s="272" t="e">
        <v>#N/A</v>
      </c>
      <c r="Q5299" s="272" t="e">
        <v>#N/A</v>
      </c>
    </row>
    <row r="5300" spans="1:17" s="208" customFormat="1" ht="12">
      <c r="A5300" s="268" t="str">
        <f t="shared" si="166"/>
        <v>0726119011053339507</v>
      </c>
      <c r="B5300" s="304" t="s">
        <v>19891</v>
      </c>
      <c r="C5300" s="269" t="s">
        <v>6016</v>
      </c>
      <c r="D5300" s="144" t="s">
        <v>3106</v>
      </c>
      <c r="E5300" s="269" t="s">
        <v>6017</v>
      </c>
      <c r="F5300" s="145" t="s">
        <v>3106</v>
      </c>
      <c r="G5300" s="269" t="s">
        <v>3106</v>
      </c>
      <c r="H5300" s="305" t="s">
        <v>6018</v>
      </c>
      <c r="I5300" s="306" t="s">
        <v>20343</v>
      </c>
      <c r="J5300" s="201" t="str">
        <f t="shared" si="165"/>
        <v>9999</v>
      </c>
      <c r="K5300" s="270"/>
      <c r="L5300" s="270"/>
      <c r="M5300" s="271"/>
      <c r="N5300" s="270" t="e">
        <v>#N/A</v>
      </c>
      <c r="O5300" s="272" t="e">
        <v>#N/A</v>
      </c>
      <c r="P5300" s="272" t="e">
        <v>#N/A</v>
      </c>
      <c r="Q5300" s="272" t="e">
        <v>#N/A</v>
      </c>
    </row>
    <row r="5301" spans="1:17" s="208" customFormat="1" ht="12">
      <c r="A5301" s="268" t="str">
        <f t="shared" si="166"/>
        <v>0726135011043397292</v>
      </c>
      <c r="B5301" s="304" t="s">
        <v>19891</v>
      </c>
      <c r="C5301" s="269" t="s">
        <v>6019</v>
      </c>
      <c r="D5301" s="144" t="s">
        <v>3106</v>
      </c>
      <c r="E5301" s="269" t="s">
        <v>6020</v>
      </c>
      <c r="F5301" s="145" t="s">
        <v>3106</v>
      </c>
      <c r="G5301" s="269" t="s">
        <v>3106</v>
      </c>
      <c r="H5301" s="305" t="s">
        <v>6021</v>
      </c>
      <c r="I5301" s="306" t="s">
        <v>20338</v>
      </c>
      <c r="J5301" s="201" t="str">
        <f t="shared" si="165"/>
        <v>9999</v>
      </c>
      <c r="K5301" s="270"/>
      <c r="L5301" s="270"/>
      <c r="M5301" s="271"/>
      <c r="N5301" s="270" t="e">
        <v>#N/A</v>
      </c>
      <c r="O5301" s="272" t="e">
        <v>#N/A</v>
      </c>
      <c r="P5301" s="272" t="e">
        <v>#N/A</v>
      </c>
      <c r="Q5301" s="272" t="e">
        <v>#N/A</v>
      </c>
    </row>
    <row r="5302" spans="1:17" s="208" customFormat="1" ht="12">
      <c r="A5302" s="268" t="str">
        <f t="shared" si="166"/>
        <v>0726150011942248737</v>
      </c>
      <c r="B5302" s="304" t="s">
        <v>19891</v>
      </c>
      <c r="C5302" s="269" t="s">
        <v>6022</v>
      </c>
      <c r="D5302" s="144" t="s">
        <v>3106</v>
      </c>
      <c r="E5302" s="269" t="s">
        <v>6023</v>
      </c>
      <c r="F5302" s="145" t="s">
        <v>3106</v>
      </c>
      <c r="G5302" s="269" t="s">
        <v>3106</v>
      </c>
      <c r="H5302" s="305" t="s">
        <v>6024</v>
      </c>
      <c r="I5302" s="306" t="s">
        <v>22728</v>
      </c>
      <c r="J5302" s="201" t="str">
        <f t="shared" si="165"/>
        <v>9999</v>
      </c>
      <c r="K5302" s="270"/>
      <c r="L5302" s="270"/>
      <c r="M5302" s="271"/>
      <c r="N5302" s="270" t="e">
        <v>#N/A</v>
      </c>
      <c r="O5302" s="272" t="e">
        <v>#N/A</v>
      </c>
      <c r="P5302" s="272" t="e">
        <v>#N/A</v>
      </c>
      <c r="Q5302" s="272" t="e">
        <v>#N/A</v>
      </c>
    </row>
    <row r="5303" spans="1:17" s="208" customFormat="1" ht="12">
      <c r="A5303" s="268" t="str">
        <f t="shared" si="166"/>
        <v>0726168011235183542</v>
      </c>
      <c r="B5303" s="304" t="s">
        <v>19891</v>
      </c>
      <c r="C5303" s="269" t="s">
        <v>6025</v>
      </c>
      <c r="D5303" s="144" t="s">
        <v>3106</v>
      </c>
      <c r="E5303" s="269" t="s">
        <v>6026</v>
      </c>
      <c r="F5303" s="145" t="s">
        <v>3106</v>
      </c>
      <c r="G5303" s="269" t="s">
        <v>3106</v>
      </c>
      <c r="H5303" s="305" t="s">
        <v>6027</v>
      </c>
      <c r="I5303" s="306" t="s">
        <v>20855</v>
      </c>
      <c r="J5303" s="201" t="str">
        <f t="shared" si="165"/>
        <v>9999</v>
      </c>
      <c r="K5303" s="270"/>
      <c r="L5303" s="270"/>
      <c r="M5303" s="271"/>
      <c r="N5303" s="270" t="e">
        <v>#N/A</v>
      </c>
      <c r="O5303" s="272" t="e">
        <v>#N/A</v>
      </c>
      <c r="P5303" s="272" t="e">
        <v>#N/A</v>
      </c>
      <c r="Q5303" s="272" t="e">
        <v>#N/A</v>
      </c>
    </row>
    <row r="5304" spans="1:17" s="208" customFormat="1" ht="12">
      <c r="A5304" s="268" t="str">
        <f t="shared" si="166"/>
        <v>0726226011154353993</v>
      </c>
      <c r="B5304" s="304" t="s">
        <v>19891</v>
      </c>
      <c r="C5304" s="269" t="s">
        <v>6028</v>
      </c>
      <c r="D5304" s="144" t="s">
        <v>3106</v>
      </c>
      <c r="E5304" s="269" t="s">
        <v>6029</v>
      </c>
      <c r="F5304" s="145" t="s">
        <v>3106</v>
      </c>
      <c r="G5304" s="269" t="s">
        <v>3106</v>
      </c>
      <c r="H5304" s="305" t="s">
        <v>6030</v>
      </c>
      <c r="I5304" s="306" t="s">
        <v>20646</v>
      </c>
      <c r="J5304" s="201" t="str">
        <f t="shared" si="165"/>
        <v>9999</v>
      </c>
      <c r="K5304" s="270"/>
      <c r="L5304" s="270"/>
      <c r="M5304" s="271"/>
      <c r="N5304" s="270" t="e">
        <v>#N/A</v>
      </c>
      <c r="O5304" s="272" t="e">
        <v>#N/A</v>
      </c>
      <c r="P5304" s="272" t="e">
        <v>#N/A</v>
      </c>
      <c r="Q5304" s="272" t="e">
        <v>#N/A</v>
      </c>
    </row>
    <row r="5305" spans="1:17" s="208" customFormat="1" ht="12">
      <c r="A5305" s="268" t="str">
        <f t="shared" si="166"/>
        <v>0726416011902858152</v>
      </c>
      <c r="B5305" s="304" t="s">
        <v>19891</v>
      </c>
      <c r="C5305" s="269" t="s">
        <v>6031</v>
      </c>
      <c r="D5305" s="144" t="s">
        <v>3106</v>
      </c>
      <c r="E5305" s="269" t="s">
        <v>6032</v>
      </c>
      <c r="F5305" s="145" t="s">
        <v>3106</v>
      </c>
      <c r="G5305" s="269" t="s">
        <v>3106</v>
      </c>
      <c r="H5305" s="305" t="s">
        <v>6033</v>
      </c>
      <c r="I5305" s="306" t="s">
        <v>22622</v>
      </c>
      <c r="J5305" s="201" t="str">
        <f t="shared" si="165"/>
        <v>9999</v>
      </c>
      <c r="K5305" s="270"/>
      <c r="L5305" s="270"/>
      <c r="M5305" s="271"/>
      <c r="N5305" s="270" t="e">
        <v>#N/A</v>
      </c>
      <c r="O5305" s="272" t="e">
        <v>#N/A</v>
      </c>
      <c r="P5305" s="272" t="e">
        <v>#N/A</v>
      </c>
      <c r="Q5305" s="272" t="e">
        <v>#N/A</v>
      </c>
    </row>
    <row r="5306" spans="1:17" s="208" customFormat="1" ht="12">
      <c r="A5306" s="268" t="str">
        <f t="shared" si="166"/>
        <v>0726465011558312553</v>
      </c>
      <c r="B5306" s="304" t="s">
        <v>19891</v>
      </c>
      <c r="C5306" s="269" t="s">
        <v>6034</v>
      </c>
      <c r="D5306" s="144" t="s">
        <v>3106</v>
      </c>
      <c r="E5306" s="269" t="s">
        <v>6035</v>
      </c>
      <c r="F5306" s="145" t="s">
        <v>3106</v>
      </c>
      <c r="G5306" s="269" t="s">
        <v>3106</v>
      </c>
      <c r="H5306" s="305" t="s">
        <v>6036</v>
      </c>
      <c r="I5306" s="306" t="s">
        <v>21739</v>
      </c>
      <c r="J5306" s="201" t="str">
        <f t="shared" si="165"/>
        <v>9999</v>
      </c>
      <c r="K5306" s="270"/>
      <c r="L5306" s="270"/>
      <c r="M5306" s="271"/>
      <c r="N5306" s="270" t="e">
        <v>#N/A</v>
      </c>
      <c r="O5306" s="272" t="e">
        <v>#N/A</v>
      </c>
      <c r="P5306" s="272" t="e">
        <v>#N/A</v>
      </c>
      <c r="Q5306" s="272" t="e">
        <v>#N/A</v>
      </c>
    </row>
    <row r="5307" spans="1:17" s="208" customFormat="1" ht="12">
      <c r="A5307" s="268" t="str">
        <f t="shared" si="166"/>
        <v>0726499011144236571</v>
      </c>
      <c r="B5307" s="304" t="s">
        <v>19891</v>
      </c>
      <c r="C5307" s="269" t="s">
        <v>6037</v>
      </c>
      <c r="D5307" s="144" t="s">
        <v>3106</v>
      </c>
      <c r="E5307" s="269" t="s">
        <v>6038</v>
      </c>
      <c r="F5307" s="145" t="s">
        <v>3106</v>
      </c>
      <c r="G5307" s="269" t="s">
        <v>3106</v>
      </c>
      <c r="H5307" s="305" t="s">
        <v>6039</v>
      </c>
      <c r="I5307" s="306" t="s">
        <v>20604</v>
      </c>
      <c r="J5307" s="201" t="str">
        <f t="shared" si="165"/>
        <v>9999</v>
      </c>
      <c r="K5307" s="270"/>
      <c r="L5307" s="270"/>
      <c r="M5307" s="271"/>
      <c r="N5307" s="270" t="e">
        <v>#N/A</v>
      </c>
      <c r="O5307" s="272" t="e">
        <v>#N/A</v>
      </c>
      <c r="P5307" s="272" t="e">
        <v>#N/A</v>
      </c>
      <c r="Q5307" s="272" t="e">
        <v>#N/A</v>
      </c>
    </row>
    <row r="5308" spans="1:17" s="208" customFormat="1" ht="12">
      <c r="A5308" s="268" t="str">
        <f t="shared" si="166"/>
        <v>0726515011104968916</v>
      </c>
      <c r="B5308" s="304" t="s">
        <v>19891</v>
      </c>
      <c r="C5308" s="269" t="s">
        <v>6040</v>
      </c>
      <c r="D5308" s="144" t="s">
        <v>3106</v>
      </c>
      <c r="E5308" s="269" t="s">
        <v>6041</v>
      </c>
      <c r="F5308" s="145" t="s">
        <v>3106</v>
      </c>
      <c r="G5308" s="269" t="s">
        <v>3106</v>
      </c>
      <c r="H5308" s="305" t="s">
        <v>6042</v>
      </c>
      <c r="I5308" s="306" t="s">
        <v>20509</v>
      </c>
      <c r="J5308" s="201" t="str">
        <f t="shared" si="165"/>
        <v>9999</v>
      </c>
      <c r="K5308" s="270"/>
      <c r="L5308" s="270"/>
      <c r="M5308" s="271"/>
      <c r="N5308" s="270" t="e">
        <v>#N/A</v>
      </c>
      <c r="O5308" s="272" t="e">
        <v>#N/A</v>
      </c>
      <c r="P5308" s="272" t="e">
        <v>#N/A</v>
      </c>
      <c r="Q5308" s="272" t="e">
        <v>#N/A</v>
      </c>
    </row>
    <row r="5309" spans="1:17" s="208" customFormat="1" ht="12">
      <c r="A5309" s="268" t="str">
        <f t="shared" si="166"/>
        <v>0726531011740231752</v>
      </c>
      <c r="B5309" s="304" t="s">
        <v>19891</v>
      </c>
      <c r="C5309" s="269" t="s">
        <v>6043</v>
      </c>
      <c r="D5309" s="144" t="s">
        <v>3106</v>
      </c>
      <c r="E5309" s="269" t="s">
        <v>6044</v>
      </c>
      <c r="F5309" s="145" t="s">
        <v>3106</v>
      </c>
      <c r="G5309" s="269" t="s">
        <v>3106</v>
      </c>
      <c r="H5309" s="305" t="s">
        <v>6045</v>
      </c>
      <c r="I5309" s="306" t="s">
        <v>22219</v>
      </c>
      <c r="J5309" s="201" t="str">
        <f t="shared" si="165"/>
        <v>9999</v>
      </c>
      <c r="K5309" s="270"/>
      <c r="L5309" s="270"/>
      <c r="M5309" s="271"/>
      <c r="N5309" s="270" t="e">
        <v>#N/A</v>
      </c>
      <c r="O5309" s="272" t="e">
        <v>#N/A</v>
      </c>
      <c r="P5309" s="272" t="e">
        <v>#N/A</v>
      </c>
      <c r="Q5309" s="272" t="e">
        <v>#N/A</v>
      </c>
    </row>
    <row r="5310" spans="1:17" s="208" customFormat="1" ht="12">
      <c r="A5310" s="268" t="str">
        <f t="shared" si="166"/>
        <v>0726549011295735991</v>
      </c>
      <c r="B5310" s="304" t="s">
        <v>19891</v>
      </c>
      <c r="C5310" s="269" t="s">
        <v>6046</v>
      </c>
      <c r="D5310" s="144" t="s">
        <v>3106</v>
      </c>
      <c r="E5310" s="269" t="s">
        <v>6047</v>
      </c>
      <c r="F5310" s="145" t="s">
        <v>3106</v>
      </c>
      <c r="G5310" s="269" t="s">
        <v>3106</v>
      </c>
      <c r="H5310" s="305" t="s">
        <v>6048</v>
      </c>
      <c r="I5310" s="306" t="s">
        <v>20999</v>
      </c>
      <c r="J5310" s="201" t="str">
        <f t="shared" si="165"/>
        <v>9999</v>
      </c>
      <c r="K5310" s="270"/>
      <c r="L5310" s="270"/>
      <c r="M5310" s="271"/>
      <c r="N5310" s="270" t="e">
        <v>#N/A</v>
      </c>
      <c r="O5310" s="272" t="e">
        <v>#N/A</v>
      </c>
      <c r="P5310" s="272" t="e">
        <v>#N/A</v>
      </c>
      <c r="Q5310" s="272" t="e">
        <v>#N/A</v>
      </c>
    </row>
    <row r="5311" spans="1:17" s="208" customFormat="1" ht="12">
      <c r="A5311" s="268" t="str">
        <f t="shared" si="166"/>
        <v>0726598011467476556</v>
      </c>
      <c r="B5311" s="304" t="s">
        <v>19891</v>
      </c>
      <c r="C5311" s="269" t="s">
        <v>6049</v>
      </c>
      <c r="D5311" s="144" t="s">
        <v>3106</v>
      </c>
      <c r="E5311" s="269" t="s">
        <v>6050</v>
      </c>
      <c r="F5311" s="145" t="s">
        <v>3106</v>
      </c>
      <c r="G5311" s="269" t="s">
        <v>3106</v>
      </c>
      <c r="H5311" s="305" t="s">
        <v>6051</v>
      </c>
      <c r="I5311" s="306" t="s">
        <v>21500</v>
      </c>
      <c r="J5311" s="201" t="str">
        <f t="shared" si="165"/>
        <v>9999</v>
      </c>
      <c r="K5311" s="270"/>
      <c r="L5311" s="270"/>
      <c r="M5311" s="271"/>
      <c r="N5311" s="270" t="e">
        <v>#N/A</v>
      </c>
      <c r="O5311" s="272" t="e">
        <v>#N/A</v>
      </c>
      <c r="P5311" s="272" t="e">
        <v>#N/A</v>
      </c>
      <c r="Q5311" s="272" t="e">
        <v>#N/A</v>
      </c>
    </row>
    <row r="5312" spans="1:17" s="208" customFormat="1" ht="12">
      <c r="A5312" s="268" t="str">
        <f t="shared" si="166"/>
        <v>0726747011144228487</v>
      </c>
      <c r="B5312" s="304" t="s">
        <v>19891</v>
      </c>
      <c r="C5312" s="269" t="s">
        <v>6052</v>
      </c>
      <c r="D5312" s="144" t="s">
        <v>3106</v>
      </c>
      <c r="E5312" s="269" t="s">
        <v>6053</v>
      </c>
      <c r="F5312" s="145" t="s">
        <v>3106</v>
      </c>
      <c r="G5312" s="269" t="s">
        <v>3106</v>
      </c>
      <c r="H5312" s="305" t="s">
        <v>6054</v>
      </c>
      <c r="I5312" s="306" t="s">
        <v>20603</v>
      </c>
      <c r="J5312" s="201" t="str">
        <f t="shared" si="165"/>
        <v>9999</v>
      </c>
      <c r="K5312" s="270"/>
      <c r="L5312" s="270"/>
      <c r="M5312" s="271"/>
      <c r="N5312" s="270" t="e">
        <v>#N/A</v>
      </c>
      <c r="O5312" s="272" t="e">
        <v>#N/A</v>
      </c>
      <c r="P5312" s="272" t="e">
        <v>#N/A</v>
      </c>
      <c r="Q5312" s="272" t="e">
        <v>#N/A</v>
      </c>
    </row>
    <row r="5313" spans="1:17" s="208" customFormat="1" ht="12">
      <c r="A5313" s="268" t="str">
        <f t="shared" si="166"/>
        <v>0726788011952359986</v>
      </c>
      <c r="B5313" s="304" t="s">
        <v>19891</v>
      </c>
      <c r="C5313" s="269" t="s">
        <v>6055</v>
      </c>
      <c r="D5313" s="144" t="s">
        <v>3106</v>
      </c>
      <c r="E5313" s="269" t="s">
        <v>6056</v>
      </c>
      <c r="F5313" s="145" t="s">
        <v>3106</v>
      </c>
      <c r="G5313" s="269" t="s">
        <v>3106</v>
      </c>
      <c r="H5313" s="305" t="s">
        <v>6057</v>
      </c>
      <c r="I5313" s="306" t="s">
        <v>22756</v>
      </c>
      <c r="J5313" s="201" t="str">
        <f t="shared" si="165"/>
        <v>9999</v>
      </c>
      <c r="K5313" s="270"/>
      <c r="L5313" s="270"/>
      <c r="M5313" s="271"/>
      <c r="N5313" s="270" t="e">
        <v>#N/A</v>
      </c>
      <c r="O5313" s="272" t="e">
        <v>#N/A</v>
      </c>
      <c r="P5313" s="272" t="e">
        <v>#N/A</v>
      </c>
      <c r="Q5313" s="272" t="e">
        <v>#N/A</v>
      </c>
    </row>
    <row r="5314" spans="1:17" s="208" customFormat="1" ht="12">
      <c r="A5314" s="268" t="str">
        <f t="shared" si="166"/>
        <v>0726812011457372625</v>
      </c>
      <c r="B5314" s="304" t="s">
        <v>19891</v>
      </c>
      <c r="C5314" s="269" t="s">
        <v>6058</v>
      </c>
      <c r="D5314" s="144" t="s">
        <v>3106</v>
      </c>
      <c r="E5314" s="269" t="s">
        <v>6059</v>
      </c>
      <c r="F5314" s="145" t="s">
        <v>3106</v>
      </c>
      <c r="G5314" s="269" t="s">
        <v>3106</v>
      </c>
      <c r="H5314" s="305" t="s">
        <v>6060</v>
      </c>
      <c r="I5314" s="306" t="s">
        <v>21468</v>
      </c>
      <c r="J5314" s="201" t="str">
        <f t="shared" si="165"/>
        <v>9999</v>
      </c>
      <c r="K5314" s="270"/>
      <c r="L5314" s="270"/>
      <c r="M5314" s="271"/>
      <c r="N5314" s="270" t="e">
        <v>#N/A</v>
      </c>
      <c r="O5314" s="272" t="e">
        <v>#N/A</v>
      </c>
      <c r="P5314" s="272" t="e">
        <v>#N/A</v>
      </c>
      <c r="Q5314" s="272" t="e">
        <v>#N/A</v>
      </c>
    </row>
    <row r="5315" spans="1:17" s="208" customFormat="1" ht="12">
      <c r="A5315" s="268" t="str">
        <f t="shared" si="166"/>
        <v>0726911011932169950</v>
      </c>
      <c r="B5315" s="304" t="s">
        <v>19891</v>
      </c>
      <c r="C5315" s="269" t="s">
        <v>6061</v>
      </c>
      <c r="D5315" s="144" t="s">
        <v>3106</v>
      </c>
      <c r="E5315" s="269" t="s">
        <v>6062</v>
      </c>
      <c r="F5315" s="145" t="s">
        <v>3106</v>
      </c>
      <c r="G5315" s="269" t="s">
        <v>3106</v>
      </c>
      <c r="H5315" s="305" t="s">
        <v>6063</v>
      </c>
      <c r="I5315" s="306" t="s">
        <v>22701</v>
      </c>
      <c r="J5315" s="201" t="str">
        <f t="shared" ref="J5315:J5378" si="167">B5315</f>
        <v>9999</v>
      </c>
      <c r="K5315" s="270"/>
      <c r="L5315" s="270"/>
      <c r="M5315" s="271"/>
      <c r="N5315" s="270" t="e">
        <v>#N/A</v>
      </c>
      <c r="O5315" s="272" t="e">
        <v>#N/A</v>
      </c>
      <c r="P5315" s="272" t="e">
        <v>#N/A</v>
      </c>
      <c r="Q5315" s="272" t="e">
        <v>#N/A</v>
      </c>
    </row>
    <row r="5316" spans="1:17" s="208" customFormat="1" ht="12">
      <c r="A5316" s="268" t="str">
        <f t="shared" si="166"/>
        <v>0726952031649221557</v>
      </c>
      <c r="B5316" s="304" t="s">
        <v>19891</v>
      </c>
      <c r="C5316" s="143" t="s">
        <v>19924</v>
      </c>
      <c r="D5316" s="144" t="s">
        <v>3106</v>
      </c>
      <c r="E5316" s="144" t="s">
        <v>19925</v>
      </c>
      <c r="F5316" s="145" t="s">
        <v>3106</v>
      </c>
      <c r="G5316" s="269" t="s">
        <v>3106</v>
      </c>
      <c r="H5316" s="146" t="s">
        <v>19926</v>
      </c>
      <c r="I5316" s="306" t="s">
        <v>19926</v>
      </c>
      <c r="J5316" s="201" t="str">
        <f t="shared" si="167"/>
        <v>9999</v>
      </c>
      <c r="K5316" s="308" t="s">
        <v>19917</v>
      </c>
      <c r="L5316" s="308" t="s">
        <v>13916</v>
      </c>
      <c r="M5316" s="271">
        <v>44475</v>
      </c>
      <c r="N5316" s="270" t="s">
        <v>18777</v>
      </c>
      <c r="O5316" s="272" t="s">
        <v>18778</v>
      </c>
      <c r="P5316" s="272" t="s">
        <v>19920</v>
      </c>
      <c r="Q5316" s="272" t="s">
        <v>19921</v>
      </c>
    </row>
    <row r="5317" spans="1:17" s="208" customFormat="1" ht="12">
      <c r="A5317" s="268" t="str">
        <f t="shared" si="166"/>
        <v>0726960011144245655</v>
      </c>
      <c r="B5317" s="304" t="s">
        <v>19891</v>
      </c>
      <c r="C5317" s="269" t="s">
        <v>6064</v>
      </c>
      <c r="D5317" s="144" t="s">
        <v>3106</v>
      </c>
      <c r="E5317" s="269" t="s">
        <v>6065</v>
      </c>
      <c r="F5317" s="145" t="s">
        <v>3106</v>
      </c>
      <c r="G5317" s="269" t="s">
        <v>3106</v>
      </c>
      <c r="H5317" s="305" t="s">
        <v>6066</v>
      </c>
      <c r="I5317" s="306" t="s">
        <v>20605</v>
      </c>
      <c r="J5317" s="201" t="str">
        <f t="shared" si="167"/>
        <v>9999</v>
      </c>
      <c r="K5317" s="270"/>
      <c r="L5317" s="270"/>
      <c r="M5317" s="271"/>
      <c r="N5317" s="270" t="e">
        <v>#N/A</v>
      </c>
      <c r="O5317" s="272" t="e">
        <v>#N/A</v>
      </c>
      <c r="P5317" s="272" t="e">
        <v>#N/A</v>
      </c>
      <c r="Q5317" s="272" t="e">
        <v>#N/A</v>
      </c>
    </row>
    <row r="5318" spans="1:17" s="208" customFormat="1" ht="12">
      <c r="A5318" s="268" t="str">
        <f t="shared" si="166"/>
        <v>0726986011780631390</v>
      </c>
      <c r="B5318" s="304" t="s">
        <v>19891</v>
      </c>
      <c r="C5318" s="269" t="s">
        <v>6067</v>
      </c>
      <c r="D5318" s="144" t="s">
        <v>3106</v>
      </c>
      <c r="E5318" s="269" t="s">
        <v>6068</v>
      </c>
      <c r="F5318" s="145" t="s">
        <v>3106</v>
      </c>
      <c r="G5318" s="269" t="s">
        <v>3106</v>
      </c>
      <c r="H5318" s="305" t="s">
        <v>6069</v>
      </c>
      <c r="I5318" s="306" t="s">
        <v>22302</v>
      </c>
      <c r="J5318" s="201" t="str">
        <f t="shared" si="167"/>
        <v>9999</v>
      </c>
      <c r="K5318" s="270"/>
      <c r="L5318" s="270"/>
      <c r="M5318" s="271"/>
      <c r="N5318" s="270" t="e">
        <v>#N/A</v>
      </c>
      <c r="O5318" s="272" t="e">
        <v>#N/A</v>
      </c>
      <c r="P5318" s="272" t="e">
        <v>#N/A</v>
      </c>
      <c r="Q5318" s="272" t="e">
        <v>#N/A</v>
      </c>
    </row>
    <row r="5319" spans="1:17" s="208" customFormat="1" ht="12">
      <c r="A5319" s="268" t="str">
        <f t="shared" si="166"/>
        <v>0727141011114015971</v>
      </c>
      <c r="B5319" s="304" t="s">
        <v>19891</v>
      </c>
      <c r="C5319" s="269" t="s">
        <v>6070</v>
      </c>
      <c r="D5319" s="144" t="s">
        <v>3106</v>
      </c>
      <c r="E5319" s="269" t="s">
        <v>6071</v>
      </c>
      <c r="F5319" s="145" t="s">
        <v>3106</v>
      </c>
      <c r="G5319" s="269" t="s">
        <v>3106</v>
      </c>
      <c r="H5319" s="305" t="s">
        <v>6072</v>
      </c>
      <c r="I5319" s="306" t="s">
        <v>20513</v>
      </c>
      <c r="J5319" s="201" t="str">
        <f t="shared" si="167"/>
        <v>9999</v>
      </c>
      <c r="K5319" s="270"/>
      <c r="L5319" s="270"/>
      <c r="M5319" s="271"/>
      <c r="N5319" s="270" t="e">
        <v>#N/A</v>
      </c>
      <c r="O5319" s="272" t="e">
        <v>#N/A</v>
      </c>
      <c r="P5319" s="272" t="e">
        <v>#N/A</v>
      </c>
      <c r="Q5319" s="272" t="e">
        <v>#N/A</v>
      </c>
    </row>
    <row r="5320" spans="1:17" s="208" customFormat="1" ht="12">
      <c r="A5320" s="268" t="str">
        <f t="shared" si="166"/>
        <v>0727166011831112358</v>
      </c>
      <c r="B5320" s="304" t="s">
        <v>19891</v>
      </c>
      <c r="C5320" s="269" t="s">
        <v>6073</v>
      </c>
      <c r="D5320" s="144" t="s">
        <v>3106</v>
      </c>
      <c r="E5320" s="269" t="s">
        <v>6074</v>
      </c>
      <c r="F5320" s="145" t="s">
        <v>3106</v>
      </c>
      <c r="G5320" s="269" t="s">
        <v>3106</v>
      </c>
      <c r="H5320" s="305" t="s">
        <v>6075</v>
      </c>
      <c r="I5320" s="306" t="s">
        <v>22444</v>
      </c>
      <c r="J5320" s="201" t="str">
        <f t="shared" si="167"/>
        <v>9999</v>
      </c>
      <c r="K5320" s="270"/>
      <c r="L5320" s="270"/>
      <c r="M5320" s="271"/>
      <c r="N5320" s="270" t="e">
        <v>#N/A</v>
      </c>
      <c r="O5320" s="272" t="e">
        <v>#N/A</v>
      </c>
      <c r="P5320" s="272" t="e">
        <v>#N/A</v>
      </c>
      <c r="Q5320" s="272" t="e">
        <v>#N/A</v>
      </c>
    </row>
    <row r="5321" spans="1:17" s="208" customFormat="1" ht="12">
      <c r="A5321" s="268" t="str">
        <f t="shared" si="166"/>
        <v>0727174011609824010</v>
      </c>
      <c r="B5321" s="304" t="s">
        <v>19891</v>
      </c>
      <c r="C5321" s="269" t="s">
        <v>6076</v>
      </c>
      <c r="D5321" s="144" t="s">
        <v>3106</v>
      </c>
      <c r="E5321" s="269" t="s">
        <v>6077</v>
      </c>
      <c r="F5321" s="145" t="s">
        <v>3106</v>
      </c>
      <c r="G5321" s="269" t="s">
        <v>3106</v>
      </c>
      <c r="H5321" s="305" t="s">
        <v>6078</v>
      </c>
      <c r="I5321" s="306" t="s">
        <v>21875</v>
      </c>
      <c r="J5321" s="201" t="str">
        <f t="shared" si="167"/>
        <v>9999</v>
      </c>
      <c r="K5321" s="270"/>
      <c r="L5321" s="270"/>
      <c r="M5321" s="271"/>
      <c r="N5321" s="270" t="e">
        <v>#N/A</v>
      </c>
      <c r="O5321" s="272" t="e">
        <v>#N/A</v>
      </c>
      <c r="P5321" s="272" t="e">
        <v>#N/A</v>
      </c>
      <c r="Q5321" s="272" t="e">
        <v>#N/A</v>
      </c>
    </row>
    <row r="5322" spans="1:17" s="208" customFormat="1" ht="12">
      <c r="A5322" s="268" t="str">
        <f t="shared" si="166"/>
        <v>0727216011770587107</v>
      </c>
      <c r="B5322" s="304" t="s">
        <v>19891</v>
      </c>
      <c r="C5322" s="269" t="s">
        <v>6079</v>
      </c>
      <c r="D5322" s="144" t="s">
        <v>3106</v>
      </c>
      <c r="E5322" s="269" t="s">
        <v>6080</v>
      </c>
      <c r="F5322" s="145" t="s">
        <v>3106</v>
      </c>
      <c r="G5322" s="269" t="s">
        <v>3106</v>
      </c>
      <c r="H5322" s="305" t="s">
        <v>6081</v>
      </c>
      <c r="I5322" s="306" t="s">
        <v>22284</v>
      </c>
      <c r="J5322" s="201" t="str">
        <f t="shared" si="167"/>
        <v>9999</v>
      </c>
      <c r="K5322" s="270"/>
      <c r="L5322" s="270"/>
      <c r="M5322" s="271"/>
      <c r="N5322" s="270" t="e">
        <v>#N/A</v>
      </c>
      <c r="O5322" s="272" t="e">
        <v>#N/A</v>
      </c>
      <c r="P5322" s="272" t="e">
        <v>#N/A</v>
      </c>
      <c r="Q5322" s="272" t="e">
        <v>#N/A</v>
      </c>
    </row>
    <row r="5323" spans="1:17" s="208" customFormat="1" ht="12">
      <c r="A5323" s="268" t="str">
        <f t="shared" si="166"/>
        <v>0727224011568413573</v>
      </c>
      <c r="B5323" s="304" t="s">
        <v>19891</v>
      </c>
      <c r="C5323" s="269" t="s">
        <v>6082</v>
      </c>
      <c r="D5323" s="144" t="s">
        <v>3106</v>
      </c>
      <c r="E5323" s="269" t="s">
        <v>6083</v>
      </c>
      <c r="F5323" s="145" t="s">
        <v>3106</v>
      </c>
      <c r="G5323" s="269" t="s">
        <v>3106</v>
      </c>
      <c r="H5323" s="305" t="s">
        <v>6084</v>
      </c>
      <c r="I5323" s="306" t="s">
        <v>21770</v>
      </c>
      <c r="J5323" s="201" t="str">
        <f t="shared" si="167"/>
        <v>9999</v>
      </c>
      <c r="K5323" s="270"/>
      <c r="L5323" s="270"/>
      <c r="M5323" s="271"/>
      <c r="N5323" s="270" t="e">
        <v>#N/A</v>
      </c>
      <c r="O5323" s="272" t="e">
        <v>#N/A</v>
      </c>
      <c r="P5323" s="272" t="e">
        <v>#N/A</v>
      </c>
      <c r="Q5323" s="272" t="e">
        <v>#N/A</v>
      </c>
    </row>
    <row r="5324" spans="1:17" s="208" customFormat="1" ht="12">
      <c r="A5324" s="268" t="str">
        <f t="shared" si="166"/>
        <v>0727257011255354700</v>
      </c>
      <c r="B5324" s="304" t="s">
        <v>19891</v>
      </c>
      <c r="C5324" s="269" t="s">
        <v>6085</v>
      </c>
      <c r="D5324" s="144" t="s">
        <v>3106</v>
      </c>
      <c r="E5324" s="269" t="s">
        <v>6086</v>
      </c>
      <c r="F5324" s="145" t="s">
        <v>3106</v>
      </c>
      <c r="G5324" s="269" t="s">
        <v>3106</v>
      </c>
      <c r="H5324" s="305" t="s">
        <v>6087</v>
      </c>
      <c r="I5324" s="306" t="s">
        <v>20902</v>
      </c>
      <c r="J5324" s="201" t="str">
        <f t="shared" si="167"/>
        <v>9999</v>
      </c>
      <c r="K5324" s="270"/>
      <c r="L5324" s="270"/>
      <c r="M5324" s="271"/>
      <c r="N5324" s="270" t="e">
        <v>#N/A</v>
      </c>
      <c r="O5324" s="272" t="e">
        <v>#N/A</v>
      </c>
      <c r="P5324" s="272" t="e">
        <v>#N/A</v>
      </c>
      <c r="Q5324" s="272" t="e">
        <v>#N/A</v>
      </c>
    </row>
    <row r="5325" spans="1:17" s="208" customFormat="1" ht="12">
      <c r="A5325" s="268" t="str">
        <f t="shared" si="166"/>
        <v>0727265031134146939</v>
      </c>
      <c r="B5325" s="304" t="s">
        <v>19891</v>
      </c>
      <c r="C5325" s="269" t="s">
        <v>6088</v>
      </c>
      <c r="D5325" s="144" t="s">
        <v>3106</v>
      </c>
      <c r="E5325" s="269" t="s">
        <v>6089</v>
      </c>
      <c r="F5325" s="145" t="s">
        <v>3106</v>
      </c>
      <c r="G5325" s="269" t="s">
        <v>3106</v>
      </c>
      <c r="H5325" s="305" t="s">
        <v>6090</v>
      </c>
      <c r="I5325" s="306" t="s">
        <v>20570</v>
      </c>
      <c r="J5325" s="201" t="str">
        <f t="shared" si="167"/>
        <v>9999</v>
      </c>
      <c r="K5325" s="270"/>
      <c r="L5325" s="270"/>
      <c r="M5325" s="271"/>
      <c r="N5325" s="270" t="e">
        <v>#N/A</v>
      </c>
      <c r="O5325" s="272" t="e">
        <v>#N/A</v>
      </c>
      <c r="P5325" s="272" t="e">
        <v>#N/A</v>
      </c>
      <c r="Q5325" s="272" t="e">
        <v>#N/A</v>
      </c>
    </row>
    <row r="5326" spans="1:17" s="208" customFormat="1" ht="12">
      <c r="A5326" s="268" t="str">
        <f t="shared" si="166"/>
        <v>0727273011477590198</v>
      </c>
      <c r="B5326" s="304" t="s">
        <v>19891</v>
      </c>
      <c r="C5326" s="269" t="s">
        <v>6091</v>
      </c>
      <c r="D5326" s="144" t="s">
        <v>3106</v>
      </c>
      <c r="E5326" s="269" t="s">
        <v>6092</v>
      </c>
      <c r="F5326" s="145" t="s">
        <v>3106</v>
      </c>
      <c r="G5326" s="269" t="s">
        <v>3106</v>
      </c>
      <c r="H5326" s="305" t="s">
        <v>5350</v>
      </c>
      <c r="I5326" s="306" t="s">
        <v>20429</v>
      </c>
      <c r="J5326" s="201" t="str">
        <f t="shared" si="167"/>
        <v>9999</v>
      </c>
      <c r="K5326" s="270"/>
      <c r="L5326" s="270"/>
      <c r="M5326" s="271"/>
      <c r="N5326" s="270" t="e">
        <v>#N/A</v>
      </c>
      <c r="O5326" s="272" t="e">
        <v>#N/A</v>
      </c>
      <c r="P5326" s="272" t="e">
        <v>#N/A</v>
      </c>
      <c r="Q5326" s="272" t="e">
        <v>#N/A</v>
      </c>
    </row>
    <row r="5327" spans="1:17" s="208" customFormat="1" ht="12">
      <c r="A5327" s="268" t="str">
        <f t="shared" si="166"/>
        <v>0727299011346237971</v>
      </c>
      <c r="B5327" s="304" t="s">
        <v>19891</v>
      </c>
      <c r="C5327" s="269" t="s">
        <v>6093</v>
      </c>
      <c r="D5327" s="144" t="s">
        <v>3106</v>
      </c>
      <c r="E5327" s="269" t="s">
        <v>6094</v>
      </c>
      <c r="F5327" s="145" t="s">
        <v>3106</v>
      </c>
      <c r="G5327" s="269" t="s">
        <v>3106</v>
      </c>
      <c r="H5327" s="305" t="s">
        <v>6095</v>
      </c>
      <c r="I5327" s="306" t="s">
        <v>21129</v>
      </c>
      <c r="J5327" s="201" t="str">
        <f t="shared" si="167"/>
        <v>9999</v>
      </c>
      <c r="K5327" s="270"/>
      <c r="L5327" s="270"/>
      <c r="M5327" s="271"/>
      <c r="N5327" s="270" t="e">
        <v>#N/A</v>
      </c>
      <c r="O5327" s="272" t="e">
        <v>#N/A</v>
      </c>
      <c r="P5327" s="272" t="e">
        <v>#N/A</v>
      </c>
      <c r="Q5327" s="272" t="e">
        <v>#N/A</v>
      </c>
    </row>
    <row r="5328" spans="1:17" s="208" customFormat="1" ht="12">
      <c r="A5328" s="268" t="str">
        <f t="shared" si="166"/>
        <v>0727349011982621447</v>
      </c>
      <c r="B5328" s="304" t="s">
        <v>19891</v>
      </c>
      <c r="C5328" s="269" t="s">
        <v>6096</v>
      </c>
      <c r="D5328" s="144" t="s">
        <v>3106</v>
      </c>
      <c r="E5328" s="269" t="s">
        <v>6097</v>
      </c>
      <c r="F5328" s="145" t="s">
        <v>3106</v>
      </c>
      <c r="G5328" s="269" t="s">
        <v>3106</v>
      </c>
      <c r="H5328" s="305" t="s">
        <v>6098</v>
      </c>
      <c r="I5328" s="306" t="s">
        <v>22833</v>
      </c>
      <c r="J5328" s="201" t="str">
        <f t="shared" si="167"/>
        <v>9999</v>
      </c>
      <c r="K5328" s="270"/>
      <c r="L5328" s="270"/>
      <c r="M5328" s="271"/>
      <c r="N5328" s="270" t="e">
        <v>#N/A</v>
      </c>
      <c r="O5328" s="272" t="e">
        <v>#N/A</v>
      </c>
      <c r="P5328" s="272" t="e">
        <v>#N/A</v>
      </c>
      <c r="Q5328" s="272" t="e">
        <v>#N/A</v>
      </c>
    </row>
    <row r="5329" spans="1:17" s="208" customFormat="1" ht="12">
      <c r="A5329" s="268" t="str">
        <f t="shared" si="166"/>
        <v>0727364011891891792</v>
      </c>
      <c r="B5329" s="304" t="s">
        <v>19891</v>
      </c>
      <c r="C5329" s="269" t="s">
        <v>6099</v>
      </c>
      <c r="D5329" s="144" t="s">
        <v>3106</v>
      </c>
      <c r="E5329" s="269" t="s">
        <v>6100</v>
      </c>
      <c r="F5329" s="145" t="s">
        <v>3106</v>
      </c>
      <c r="G5329" s="269" t="s">
        <v>3106</v>
      </c>
      <c r="H5329" s="305" t="s">
        <v>6101</v>
      </c>
      <c r="I5329" s="306" t="s">
        <v>22605</v>
      </c>
      <c r="J5329" s="201" t="str">
        <f t="shared" si="167"/>
        <v>9999</v>
      </c>
      <c r="K5329" s="270"/>
      <c r="L5329" s="270"/>
      <c r="M5329" s="271"/>
      <c r="N5329" s="270" t="e">
        <v>#N/A</v>
      </c>
      <c r="O5329" s="272" t="e">
        <v>#N/A</v>
      </c>
      <c r="P5329" s="272" t="e">
        <v>#N/A</v>
      </c>
      <c r="Q5329" s="272" t="e">
        <v>#N/A</v>
      </c>
    </row>
    <row r="5330" spans="1:17" s="208" customFormat="1" ht="12">
      <c r="A5330" s="268" t="str">
        <f t="shared" si="166"/>
        <v>0727372011154302214</v>
      </c>
      <c r="B5330" s="304" t="s">
        <v>19891</v>
      </c>
      <c r="C5330" s="269" t="s">
        <v>6102</v>
      </c>
      <c r="D5330" s="144" t="s">
        <v>3106</v>
      </c>
      <c r="E5330" s="269" t="s">
        <v>6103</v>
      </c>
      <c r="F5330" s="145" t="s">
        <v>3106</v>
      </c>
      <c r="G5330" s="269" t="s">
        <v>3106</v>
      </c>
      <c r="H5330" s="305" t="s">
        <v>6104</v>
      </c>
      <c r="I5330" s="306" t="s">
        <v>20633</v>
      </c>
      <c r="J5330" s="201" t="str">
        <f t="shared" si="167"/>
        <v>9999</v>
      </c>
      <c r="K5330" s="270"/>
      <c r="L5330" s="270"/>
      <c r="M5330" s="271"/>
      <c r="N5330" s="270" t="e">
        <v>#N/A</v>
      </c>
      <c r="O5330" s="272" t="e">
        <v>#N/A</v>
      </c>
      <c r="P5330" s="272" t="e">
        <v>#N/A</v>
      </c>
      <c r="Q5330" s="272" t="e">
        <v>#N/A</v>
      </c>
    </row>
    <row r="5331" spans="1:17" s="208" customFormat="1" ht="12">
      <c r="A5331" s="268" t="str">
        <f t="shared" si="166"/>
        <v>0727414011689755670</v>
      </c>
      <c r="B5331" s="304" t="s">
        <v>19891</v>
      </c>
      <c r="C5331" s="269" t="s">
        <v>6105</v>
      </c>
      <c r="D5331" s="144" t="s">
        <v>3106</v>
      </c>
      <c r="E5331" s="269" t="s">
        <v>6106</v>
      </c>
      <c r="F5331" s="145" t="s">
        <v>3106</v>
      </c>
      <c r="G5331" s="269" t="s">
        <v>3106</v>
      </c>
      <c r="H5331" s="305" t="s">
        <v>6107</v>
      </c>
      <c r="I5331" s="306" t="s">
        <v>22075</v>
      </c>
      <c r="J5331" s="201" t="str">
        <f t="shared" si="167"/>
        <v>9999</v>
      </c>
      <c r="K5331" s="270"/>
      <c r="L5331" s="270"/>
      <c r="M5331" s="271"/>
      <c r="N5331" s="270" t="e">
        <v>#N/A</v>
      </c>
      <c r="O5331" s="272" t="e">
        <v>#N/A</v>
      </c>
      <c r="P5331" s="272" t="e">
        <v>#N/A</v>
      </c>
      <c r="Q5331" s="272" t="e">
        <v>#N/A</v>
      </c>
    </row>
    <row r="5332" spans="1:17" s="208" customFormat="1" ht="12">
      <c r="A5332" s="268" t="str">
        <f t="shared" si="166"/>
        <v>0727539011326060492</v>
      </c>
      <c r="B5332" s="304" t="s">
        <v>19891</v>
      </c>
      <c r="C5332" s="269" t="s">
        <v>6108</v>
      </c>
      <c r="D5332" s="144" t="s">
        <v>3106</v>
      </c>
      <c r="E5332" s="269" t="s">
        <v>6109</v>
      </c>
      <c r="F5332" s="145" t="s">
        <v>3106</v>
      </c>
      <c r="G5332" s="269" t="s">
        <v>3106</v>
      </c>
      <c r="H5332" s="305" t="s">
        <v>6110</v>
      </c>
      <c r="I5332" s="306" t="s">
        <v>21081</v>
      </c>
      <c r="J5332" s="201" t="str">
        <f t="shared" si="167"/>
        <v>9999</v>
      </c>
      <c r="K5332" s="270"/>
      <c r="L5332" s="270"/>
      <c r="M5332" s="271"/>
      <c r="N5332" s="270" t="e">
        <v>#N/A</v>
      </c>
      <c r="O5332" s="272" t="e">
        <v>#N/A</v>
      </c>
      <c r="P5332" s="272" t="e">
        <v>#N/A</v>
      </c>
      <c r="Q5332" s="272" t="e">
        <v>#N/A</v>
      </c>
    </row>
    <row r="5333" spans="1:17" s="208" customFormat="1" ht="12">
      <c r="A5333" s="268" t="str">
        <f t="shared" ref="A5333:A5396" si="168">E5333&amp;C5333</f>
        <v>0727570011265466957</v>
      </c>
      <c r="B5333" s="304" t="s">
        <v>19891</v>
      </c>
      <c r="C5333" s="269" t="s">
        <v>6111</v>
      </c>
      <c r="D5333" s="144" t="s">
        <v>3106</v>
      </c>
      <c r="E5333" s="269" t="s">
        <v>6112</v>
      </c>
      <c r="F5333" s="145" t="s">
        <v>3106</v>
      </c>
      <c r="G5333" s="269" t="s">
        <v>3106</v>
      </c>
      <c r="H5333" s="305" t="s">
        <v>6113</v>
      </c>
      <c r="I5333" s="306" t="s">
        <v>20923</v>
      </c>
      <c r="J5333" s="201" t="str">
        <f t="shared" si="167"/>
        <v>9999</v>
      </c>
      <c r="K5333" s="270"/>
      <c r="L5333" s="270"/>
      <c r="M5333" s="271"/>
      <c r="N5333" s="270" t="e">
        <v>#N/A</v>
      </c>
      <c r="O5333" s="272" t="e">
        <v>#N/A</v>
      </c>
      <c r="P5333" s="272" t="e">
        <v>#N/A</v>
      </c>
      <c r="Q5333" s="272" t="e">
        <v>#N/A</v>
      </c>
    </row>
    <row r="5334" spans="1:17" s="208" customFormat="1" ht="12">
      <c r="A5334" s="268" t="str">
        <f t="shared" si="168"/>
        <v>0727570021265466957</v>
      </c>
      <c r="B5334" s="304" t="s">
        <v>19891</v>
      </c>
      <c r="C5334" s="269" t="s">
        <v>6111</v>
      </c>
      <c r="D5334" s="144" t="s">
        <v>3106</v>
      </c>
      <c r="E5334" s="269" t="s">
        <v>6114</v>
      </c>
      <c r="F5334" s="145" t="s">
        <v>3106</v>
      </c>
      <c r="G5334" s="269" t="s">
        <v>3106</v>
      </c>
      <c r="H5334" s="305" t="s">
        <v>6113</v>
      </c>
      <c r="I5334" s="307" t="s">
        <v>6113</v>
      </c>
      <c r="J5334" s="201" t="str">
        <f t="shared" si="167"/>
        <v>9999</v>
      </c>
      <c r="K5334" s="270"/>
      <c r="L5334" s="270"/>
      <c r="M5334" s="271"/>
      <c r="N5334" s="270" t="e">
        <v>#N/A</v>
      </c>
      <c r="O5334" s="272" t="e">
        <v>#N/A</v>
      </c>
      <c r="P5334" s="272" t="e">
        <v>#N/A</v>
      </c>
      <c r="Q5334" s="272" t="e">
        <v>#N/A</v>
      </c>
    </row>
    <row r="5335" spans="1:17" s="208" customFormat="1" ht="12">
      <c r="A5335" s="268" t="str">
        <f t="shared" si="168"/>
        <v>0727596011144249657</v>
      </c>
      <c r="B5335" s="304" t="s">
        <v>19891</v>
      </c>
      <c r="C5335" s="269" t="s">
        <v>6115</v>
      </c>
      <c r="D5335" s="144" t="s">
        <v>3106</v>
      </c>
      <c r="E5335" s="269" t="s">
        <v>6116</v>
      </c>
      <c r="F5335" s="145" t="s">
        <v>3106</v>
      </c>
      <c r="G5335" s="269" t="s">
        <v>3106</v>
      </c>
      <c r="H5335" s="305" t="s">
        <v>6117</v>
      </c>
      <c r="I5335" s="306" t="s">
        <v>20606</v>
      </c>
      <c r="J5335" s="201" t="str">
        <f t="shared" si="167"/>
        <v>9999</v>
      </c>
      <c r="K5335" s="270"/>
      <c r="L5335" s="270"/>
      <c r="M5335" s="271"/>
      <c r="N5335" s="270" t="e">
        <v>#N/A</v>
      </c>
      <c r="O5335" s="272" t="e">
        <v>#N/A</v>
      </c>
      <c r="P5335" s="272" t="e">
        <v>#N/A</v>
      </c>
      <c r="Q5335" s="272" t="e">
        <v>#N/A</v>
      </c>
    </row>
    <row r="5336" spans="1:17" s="208" customFormat="1" ht="12">
      <c r="A5336" s="268" t="str">
        <f t="shared" si="168"/>
        <v>0727653011114095791</v>
      </c>
      <c r="B5336" s="304" t="s">
        <v>19891</v>
      </c>
      <c r="C5336" s="269" t="s">
        <v>6118</v>
      </c>
      <c r="D5336" s="144" t="s">
        <v>3106</v>
      </c>
      <c r="E5336" s="269" t="s">
        <v>6119</v>
      </c>
      <c r="F5336" s="145" t="s">
        <v>3106</v>
      </c>
      <c r="G5336" s="269" t="s">
        <v>3106</v>
      </c>
      <c r="H5336" s="305" t="s">
        <v>6120</v>
      </c>
      <c r="I5336" s="306" t="s">
        <v>20516</v>
      </c>
      <c r="J5336" s="201" t="str">
        <f t="shared" si="167"/>
        <v>9999</v>
      </c>
      <c r="K5336" s="270"/>
      <c r="L5336" s="270"/>
      <c r="M5336" s="271"/>
      <c r="N5336" s="270" t="e">
        <v>#N/A</v>
      </c>
      <c r="O5336" s="272" t="e">
        <v>#N/A</v>
      </c>
      <c r="P5336" s="272" t="e">
        <v>#N/A</v>
      </c>
      <c r="Q5336" s="272" t="e">
        <v>#N/A</v>
      </c>
    </row>
    <row r="5337" spans="1:17" s="208" customFormat="1" ht="12">
      <c r="A5337" s="268" t="str">
        <f t="shared" si="168"/>
        <v>0727687011821091059</v>
      </c>
      <c r="B5337" s="304" t="s">
        <v>19891</v>
      </c>
      <c r="C5337" s="269" t="s">
        <v>6121</v>
      </c>
      <c r="D5337" s="144" t="s">
        <v>3106</v>
      </c>
      <c r="E5337" s="269" t="s">
        <v>6122</v>
      </c>
      <c r="F5337" s="145" t="s">
        <v>3106</v>
      </c>
      <c r="G5337" s="269" t="s">
        <v>3106</v>
      </c>
      <c r="H5337" s="305" t="s">
        <v>6123</v>
      </c>
      <c r="I5337" s="306" t="s">
        <v>22429</v>
      </c>
      <c r="J5337" s="201" t="str">
        <f t="shared" si="167"/>
        <v>9999</v>
      </c>
      <c r="K5337" s="270"/>
      <c r="L5337" s="270"/>
      <c r="M5337" s="271"/>
      <c r="N5337" s="270" t="e">
        <v>#N/A</v>
      </c>
      <c r="O5337" s="272" t="e">
        <v>#N/A</v>
      </c>
      <c r="P5337" s="272" t="e">
        <v>#N/A</v>
      </c>
      <c r="Q5337" s="272" t="e">
        <v>#N/A</v>
      </c>
    </row>
    <row r="5338" spans="1:17" s="208" customFormat="1" ht="12">
      <c r="A5338" s="268" t="str">
        <f t="shared" si="168"/>
        <v>0727711011902804552</v>
      </c>
      <c r="B5338" s="304" t="s">
        <v>19891</v>
      </c>
      <c r="C5338" s="269" t="s">
        <v>6124</v>
      </c>
      <c r="D5338" s="144" t="s">
        <v>3106</v>
      </c>
      <c r="E5338" s="269" t="s">
        <v>6125</v>
      </c>
      <c r="F5338" s="145" t="s">
        <v>3106</v>
      </c>
      <c r="G5338" s="269" t="s">
        <v>3106</v>
      </c>
      <c r="H5338" s="305" t="s">
        <v>6126</v>
      </c>
      <c r="I5338" s="306" t="s">
        <v>22614</v>
      </c>
      <c r="J5338" s="201" t="str">
        <f t="shared" si="167"/>
        <v>9999</v>
      </c>
      <c r="K5338" s="270"/>
      <c r="L5338" s="270"/>
      <c r="M5338" s="271"/>
      <c r="N5338" s="270" t="e">
        <v>#N/A</v>
      </c>
      <c r="O5338" s="272" t="e">
        <v>#N/A</v>
      </c>
      <c r="P5338" s="272" t="e">
        <v>#N/A</v>
      </c>
      <c r="Q5338" s="272" t="e">
        <v>#N/A</v>
      </c>
    </row>
    <row r="5339" spans="1:17" s="208" customFormat="1" ht="12">
      <c r="A5339" s="268" t="str">
        <f t="shared" si="168"/>
        <v>0727786011568459436</v>
      </c>
      <c r="B5339" s="304" t="s">
        <v>19891</v>
      </c>
      <c r="C5339" s="269" t="s">
        <v>6127</v>
      </c>
      <c r="D5339" s="144" t="s">
        <v>3106</v>
      </c>
      <c r="E5339" s="269" t="s">
        <v>6128</v>
      </c>
      <c r="F5339" s="145" t="s">
        <v>3106</v>
      </c>
      <c r="G5339" s="269" t="s">
        <v>3106</v>
      </c>
      <c r="H5339" s="305" t="s">
        <v>6129</v>
      </c>
      <c r="I5339" s="306" t="s">
        <v>21779</v>
      </c>
      <c r="J5339" s="201" t="str">
        <f t="shared" si="167"/>
        <v>9999</v>
      </c>
      <c r="K5339" s="270"/>
      <c r="L5339" s="270"/>
      <c r="M5339" s="271"/>
      <c r="N5339" s="270" t="e">
        <v>#N/A</v>
      </c>
      <c r="O5339" s="272" t="e">
        <v>#N/A</v>
      </c>
      <c r="P5339" s="272" t="e">
        <v>#N/A</v>
      </c>
      <c r="Q5339" s="272" t="e">
        <v>#N/A</v>
      </c>
    </row>
    <row r="5340" spans="1:17" s="208" customFormat="1" ht="12">
      <c r="A5340" s="268" t="str">
        <f t="shared" si="168"/>
        <v>0727869011588659528</v>
      </c>
      <c r="B5340" s="304" t="s">
        <v>19891</v>
      </c>
      <c r="C5340" s="269" t="s">
        <v>6130</v>
      </c>
      <c r="D5340" s="144" t="s">
        <v>3106</v>
      </c>
      <c r="E5340" s="269" t="s">
        <v>6131</v>
      </c>
      <c r="F5340" s="145" t="s">
        <v>3106</v>
      </c>
      <c r="G5340" s="269" t="s">
        <v>3106</v>
      </c>
      <c r="H5340" s="305" t="s">
        <v>6132</v>
      </c>
      <c r="I5340" s="306" t="s">
        <v>21827</v>
      </c>
      <c r="J5340" s="201" t="str">
        <f t="shared" si="167"/>
        <v>9999</v>
      </c>
      <c r="K5340" s="270"/>
      <c r="L5340" s="270"/>
      <c r="M5340" s="271"/>
      <c r="N5340" s="270" t="e">
        <v>#N/A</v>
      </c>
      <c r="O5340" s="272" t="e">
        <v>#N/A</v>
      </c>
      <c r="P5340" s="272" t="e">
        <v>#N/A</v>
      </c>
      <c r="Q5340" s="272" t="e">
        <v>#N/A</v>
      </c>
    </row>
    <row r="5341" spans="1:17" s="208" customFormat="1" ht="12">
      <c r="A5341" s="268" t="str">
        <f t="shared" si="168"/>
        <v>0727885011457382483</v>
      </c>
      <c r="B5341" s="304" t="s">
        <v>19891</v>
      </c>
      <c r="C5341" s="269" t="s">
        <v>6133</v>
      </c>
      <c r="D5341" s="144" t="s">
        <v>3106</v>
      </c>
      <c r="E5341" s="269" t="s">
        <v>6134</v>
      </c>
      <c r="F5341" s="145" t="s">
        <v>3106</v>
      </c>
      <c r="G5341" s="269" t="s">
        <v>3106</v>
      </c>
      <c r="H5341" s="305" t="s">
        <v>6135</v>
      </c>
      <c r="I5341" s="306" t="s">
        <v>21470</v>
      </c>
      <c r="J5341" s="201" t="str">
        <f t="shared" si="167"/>
        <v>9999</v>
      </c>
      <c r="K5341" s="270"/>
      <c r="L5341" s="270"/>
      <c r="M5341" s="271"/>
      <c r="N5341" s="270" t="e">
        <v>#N/A</v>
      </c>
      <c r="O5341" s="272" t="e">
        <v>#N/A</v>
      </c>
      <c r="P5341" s="272" t="e">
        <v>#N/A</v>
      </c>
      <c r="Q5341" s="272" t="e">
        <v>#N/A</v>
      </c>
    </row>
    <row r="5342" spans="1:17" s="208" customFormat="1" ht="12">
      <c r="A5342" s="268" t="str">
        <f t="shared" si="168"/>
        <v>0727950011245220300</v>
      </c>
      <c r="B5342" s="304" t="s">
        <v>19891</v>
      </c>
      <c r="C5342" s="269" t="s">
        <v>6136</v>
      </c>
      <c r="D5342" s="144" t="s">
        <v>3106</v>
      </c>
      <c r="E5342" s="269" t="s">
        <v>6137</v>
      </c>
      <c r="F5342" s="145" t="s">
        <v>3106</v>
      </c>
      <c r="G5342" s="269" t="s">
        <v>3106</v>
      </c>
      <c r="H5342" s="305" t="s">
        <v>6138</v>
      </c>
      <c r="I5342" s="306" t="s">
        <v>20872</v>
      </c>
      <c r="J5342" s="201" t="str">
        <f t="shared" si="167"/>
        <v>9999</v>
      </c>
      <c r="K5342" s="270"/>
      <c r="L5342" s="270"/>
      <c r="M5342" s="271"/>
      <c r="N5342" s="270" t="e">
        <v>#N/A</v>
      </c>
      <c r="O5342" s="272" t="e">
        <v>#N/A</v>
      </c>
      <c r="P5342" s="272" t="e">
        <v>#N/A</v>
      </c>
      <c r="Q5342" s="272" t="e">
        <v>#N/A</v>
      </c>
    </row>
    <row r="5343" spans="1:17" s="208" customFormat="1" ht="12">
      <c r="A5343" s="268" t="str">
        <f t="shared" si="168"/>
        <v>0727968011134172000</v>
      </c>
      <c r="B5343" s="304" t="s">
        <v>19891</v>
      </c>
      <c r="C5343" s="269" t="s">
        <v>6139</v>
      </c>
      <c r="D5343" s="144" t="s">
        <v>3106</v>
      </c>
      <c r="E5343" s="269" t="s">
        <v>6140</v>
      </c>
      <c r="F5343" s="145" t="s">
        <v>3106</v>
      </c>
      <c r="G5343" s="269" t="s">
        <v>3106</v>
      </c>
      <c r="H5343" s="305" t="s">
        <v>6141</v>
      </c>
      <c r="I5343" s="306" t="s">
        <v>20573</v>
      </c>
      <c r="J5343" s="201" t="str">
        <f t="shared" si="167"/>
        <v>9999</v>
      </c>
      <c r="K5343" s="270"/>
      <c r="L5343" s="270"/>
      <c r="M5343" s="271"/>
      <c r="N5343" s="270" t="e">
        <v>#N/A</v>
      </c>
      <c r="O5343" s="272" t="e">
        <v>#N/A</v>
      </c>
      <c r="P5343" s="272" t="e">
        <v>#N/A</v>
      </c>
      <c r="Q5343" s="272" t="e">
        <v>#N/A</v>
      </c>
    </row>
    <row r="5344" spans="1:17" s="208" customFormat="1" ht="12">
      <c r="A5344" s="268" t="str">
        <f t="shared" si="168"/>
        <v>0727976021366436073</v>
      </c>
      <c r="B5344" s="304" t="s">
        <v>19891</v>
      </c>
      <c r="C5344" s="269" t="s">
        <v>6142</v>
      </c>
      <c r="D5344" s="144" t="s">
        <v>3106</v>
      </c>
      <c r="E5344" s="269" t="s">
        <v>6143</v>
      </c>
      <c r="F5344" s="145" t="s">
        <v>3106</v>
      </c>
      <c r="G5344" s="269" t="s">
        <v>3106</v>
      </c>
      <c r="H5344" s="305" t="s">
        <v>6144</v>
      </c>
      <c r="I5344" s="307" t="s">
        <v>6144</v>
      </c>
      <c r="J5344" s="201" t="str">
        <f t="shared" si="167"/>
        <v>9999</v>
      </c>
      <c r="K5344" s="270"/>
      <c r="L5344" s="270"/>
      <c r="M5344" s="271"/>
      <c r="N5344" s="270" t="e">
        <v>#N/A</v>
      </c>
      <c r="O5344" s="272" t="e">
        <v>#N/A</v>
      </c>
      <c r="P5344" s="272" t="e">
        <v>#N/A</v>
      </c>
      <c r="Q5344" s="272" t="e">
        <v>#N/A</v>
      </c>
    </row>
    <row r="5345" spans="1:17" s="208" customFormat="1" ht="12">
      <c r="A5345" s="268" t="str">
        <f t="shared" si="168"/>
        <v>0727984011326043548</v>
      </c>
      <c r="B5345" s="304" t="s">
        <v>19891</v>
      </c>
      <c r="C5345" s="269" t="s">
        <v>6145</v>
      </c>
      <c r="D5345" s="144" t="s">
        <v>3106</v>
      </c>
      <c r="E5345" s="269" t="s">
        <v>6146</v>
      </c>
      <c r="F5345" s="145" t="s">
        <v>3106</v>
      </c>
      <c r="G5345" s="269" t="s">
        <v>3106</v>
      </c>
      <c r="H5345" s="305" t="s">
        <v>6147</v>
      </c>
      <c r="I5345" s="306" t="s">
        <v>21080</v>
      </c>
      <c r="J5345" s="201" t="str">
        <f t="shared" si="167"/>
        <v>9999</v>
      </c>
      <c r="K5345" s="270"/>
      <c r="L5345" s="270"/>
      <c r="M5345" s="271"/>
      <c r="N5345" s="270" t="e">
        <v>#N/A</v>
      </c>
      <c r="O5345" s="272" t="e">
        <v>#N/A</v>
      </c>
      <c r="P5345" s="272" t="e">
        <v>#N/A</v>
      </c>
      <c r="Q5345" s="272" t="e">
        <v>#N/A</v>
      </c>
    </row>
    <row r="5346" spans="1:17" s="208" customFormat="1" ht="12">
      <c r="A5346" s="268" t="str">
        <f t="shared" si="168"/>
        <v>0728008011356366314</v>
      </c>
      <c r="B5346" s="304" t="s">
        <v>19891</v>
      </c>
      <c r="C5346" s="269" t="s">
        <v>6148</v>
      </c>
      <c r="D5346" s="144" t="s">
        <v>3106</v>
      </c>
      <c r="E5346" s="269" t="s">
        <v>6149</v>
      </c>
      <c r="F5346" s="145" t="s">
        <v>3106</v>
      </c>
      <c r="G5346" s="269" t="s">
        <v>3106</v>
      </c>
      <c r="H5346" s="305" t="s">
        <v>6150</v>
      </c>
      <c r="I5346" s="306" t="s">
        <v>21168</v>
      </c>
      <c r="J5346" s="201" t="str">
        <f t="shared" si="167"/>
        <v>9999</v>
      </c>
      <c r="K5346" s="270"/>
      <c r="L5346" s="270"/>
      <c r="M5346" s="271"/>
      <c r="N5346" s="270" t="e">
        <v>#N/A</v>
      </c>
      <c r="O5346" s="272" t="e">
        <v>#N/A</v>
      </c>
      <c r="P5346" s="272" t="e">
        <v>#N/A</v>
      </c>
      <c r="Q5346" s="272" t="e">
        <v>#N/A</v>
      </c>
    </row>
    <row r="5347" spans="1:17" s="208" customFormat="1" ht="12">
      <c r="A5347" s="268" t="str">
        <f t="shared" si="168"/>
        <v>0728008021356366314</v>
      </c>
      <c r="B5347" s="304" t="s">
        <v>19891</v>
      </c>
      <c r="C5347" s="269" t="s">
        <v>6148</v>
      </c>
      <c r="D5347" s="144" t="s">
        <v>3106</v>
      </c>
      <c r="E5347" s="269" t="s">
        <v>6151</v>
      </c>
      <c r="F5347" s="145" t="s">
        <v>3106</v>
      </c>
      <c r="G5347" s="269" t="s">
        <v>3106</v>
      </c>
      <c r="H5347" s="305" t="s">
        <v>6150</v>
      </c>
      <c r="I5347" s="307" t="s">
        <v>6150</v>
      </c>
      <c r="J5347" s="201" t="str">
        <f t="shared" si="167"/>
        <v>9999</v>
      </c>
      <c r="K5347" s="270"/>
      <c r="L5347" s="270"/>
      <c r="M5347" s="271"/>
      <c r="N5347" s="270" t="e">
        <v>#N/A</v>
      </c>
      <c r="O5347" s="272" t="e">
        <v>#N/A</v>
      </c>
      <c r="P5347" s="272" t="e">
        <v>#N/A</v>
      </c>
      <c r="Q5347" s="272" t="e">
        <v>#N/A</v>
      </c>
    </row>
    <row r="5348" spans="1:17" s="208" customFormat="1" ht="12">
      <c r="A5348" s="268" t="str">
        <f t="shared" si="168"/>
        <v>0728107011568460772</v>
      </c>
      <c r="B5348" s="304" t="s">
        <v>19891</v>
      </c>
      <c r="C5348" s="269" t="s">
        <v>6152</v>
      </c>
      <c r="D5348" s="144" t="s">
        <v>3106</v>
      </c>
      <c r="E5348" s="269" t="s">
        <v>6153</v>
      </c>
      <c r="F5348" s="145" t="s">
        <v>3106</v>
      </c>
      <c r="G5348" s="269" t="s">
        <v>3106</v>
      </c>
      <c r="H5348" s="305" t="s">
        <v>6154</v>
      </c>
      <c r="I5348" s="306" t="s">
        <v>21780</v>
      </c>
      <c r="J5348" s="201" t="str">
        <f t="shared" si="167"/>
        <v>9999</v>
      </c>
      <c r="K5348" s="270"/>
      <c r="L5348" s="270"/>
      <c r="M5348" s="271"/>
      <c r="N5348" s="270" t="e">
        <v>#N/A</v>
      </c>
      <c r="O5348" s="272" t="e">
        <v>#N/A</v>
      </c>
      <c r="P5348" s="272" t="e">
        <v>#N/A</v>
      </c>
      <c r="Q5348" s="272" t="e">
        <v>#N/A</v>
      </c>
    </row>
    <row r="5349" spans="1:17" s="208" customFormat="1" ht="12">
      <c r="A5349" s="268" t="str">
        <f t="shared" si="168"/>
        <v>0728248011295780476</v>
      </c>
      <c r="B5349" s="304" t="s">
        <v>19891</v>
      </c>
      <c r="C5349" s="269" t="s">
        <v>6155</v>
      </c>
      <c r="D5349" s="144" t="s">
        <v>3106</v>
      </c>
      <c r="E5349" s="269" t="s">
        <v>6156</v>
      </c>
      <c r="F5349" s="145" t="s">
        <v>3106</v>
      </c>
      <c r="G5349" s="269" t="s">
        <v>3106</v>
      </c>
      <c r="H5349" s="305" t="s">
        <v>6157</v>
      </c>
      <c r="I5349" s="306" t="s">
        <v>21005</v>
      </c>
      <c r="J5349" s="201" t="str">
        <f t="shared" si="167"/>
        <v>9999</v>
      </c>
      <c r="K5349" s="270"/>
      <c r="L5349" s="270"/>
      <c r="M5349" s="271"/>
      <c r="N5349" s="270" t="e">
        <v>#N/A</v>
      </c>
      <c r="O5349" s="272" t="e">
        <v>#N/A</v>
      </c>
      <c r="P5349" s="272" t="e">
        <v>#N/A</v>
      </c>
      <c r="Q5349" s="272" t="e">
        <v>#N/A</v>
      </c>
    </row>
    <row r="5350" spans="1:17" s="208" customFormat="1" ht="12">
      <c r="A5350" s="268" t="str">
        <f t="shared" si="168"/>
        <v>0728255011710941356</v>
      </c>
      <c r="B5350" s="304" t="s">
        <v>19891</v>
      </c>
      <c r="C5350" s="269" t="s">
        <v>6158</v>
      </c>
      <c r="D5350" s="144" t="s">
        <v>3106</v>
      </c>
      <c r="E5350" s="269" t="s">
        <v>6159</v>
      </c>
      <c r="F5350" s="145" t="s">
        <v>3106</v>
      </c>
      <c r="G5350" s="269" t="s">
        <v>3106</v>
      </c>
      <c r="H5350" s="305" t="s">
        <v>6160</v>
      </c>
      <c r="I5350" s="306" t="s">
        <v>20354</v>
      </c>
      <c r="J5350" s="201" t="str">
        <f t="shared" si="167"/>
        <v>9999</v>
      </c>
      <c r="K5350" s="270"/>
      <c r="L5350" s="270"/>
      <c r="M5350" s="271"/>
      <c r="N5350" s="270" t="e">
        <v>#N/A</v>
      </c>
      <c r="O5350" s="272" t="e">
        <v>#N/A</v>
      </c>
      <c r="P5350" s="272" t="e">
        <v>#N/A</v>
      </c>
      <c r="Q5350" s="272" t="e">
        <v>#N/A</v>
      </c>
    </row>
    <row r="5351" spans="1:17" s="208" customFormat="1" ht="12">
      <c r="A5351" s="268" t="str">
        <f t="shared" si="168"/>
        <v>0728297011558365890</v>
      </c>
      <c r="B5351" s="304" t="s">
        <v>19891</v>
      </c>
      <c r="C5351" s="269" t="s">
        <v>6161</v>
      </c>
      <c r="D5351" s="144" t="s">
        <v>3106</v>
      </c>
      <c r="E5351" s="269" t="s">
        <v>6162</v>
      </c>
      <c r="F5351" s="145" t="s">
        <v>3106</v>
      </c>
      <c r="G5351" s="269" t="s">
        <v>3106</v>
      </c>
      <c r="H5351" s="305" t="s">
        <v>1934</v>
      </c>
      <c r="I5351" s="306" t="s">
        <v>21748</v>
      </c>
      <c r="J5351" s="201" t="str">
        <f t="shared" si="167"/>
        <v>9999</v>
      </c>
      <c r="K5351" s="270"/>
      <c r="L5351" s="270"/>
      <c r="M5351" s="271"/>
      <c r="N5351" s="270" t="e">
        <v>#N/A</v>
      </c>
      <c r="O5351" s="272" t="e">
        <v>#N/A</v>
      </c>
      <c r="P5351" s="272" t="e">
        <v>#N/A</v>
      </c>
      <c r="Q5351" s="272" t="e">
        <v>#N/A</v>
      </c>
    </row>
    <row r="5352" spans="1:17" s="208" customFormat="1" ht="12">
      <c r="A5352" s="268" t="str">
        <f t="shared" si="168"/>
        <v>0728339011275531956</v>
      </c>
      <c r="B5352" s="304" t="s">
        <v>19891</v>
      </c>
      <c r="C5352" s="269" t="s">
        <v>6163</v>
      </c>
      <c r="D5352" s="144" t="s">
        <v>3106</v>
      </c>
      <c r="E5352" s="269" t="s">
        <v>6164</v>
      </c>
      <c r="F5352" s="145" t="s">
        <v>3106</v>
      </c>
      <c r="G5352" s="269" t="s">
        <v>3106</v>
      </c>
      <c r="H5352" s="305" t="s">
        <v>6165</v>
      </c>
      <c r="I5352" s="306" t="s">
        <v>20943</v>
      </c>
      <c r="J5352" s="201" t="str">
        <f t="shared" si="167"/>
        <v>9999</v>
      </c>
      <c r="K5352" s="270"/>
      <c r="L5352" s="270"/>
      <c r="M5352" s="271"/>
      <c r="N5352" s="270" t="e">
        <v>#N/A</v>
      </c>
      <c r="O5352" s="272" t="e">
        <v>#N/A</v>
      </c>
      <c r="P5352" s="272" t="e">
        <v>#N/A</v>
      </c>
      <c r="Q5352" s="272" t="e">
        <v>#N/A</v>
      </c>
    </row>
    <row r="5353" spans="1:17" s="208" customFormat="1" ht="12">
      <c r="A5353" s="268" t="str">
        <f t="shared" si="168"/>
        <v>0728347011972606465</v>
      </c>
      <c r="B5353" s="304" t="s">
        <v>19891</v>
      </c>
      <c r="C5353" s="269" t="s">
        <v>6166</v>
      </c>
      <c r="D5353" s="144" t="s">
        <v>3106</v>
      </c>
      <c r="E5353" s="269" t="s">
        <v>6167</v>
      </c>
      <c r="F5353" s="145" t="s">
        <v>3106</v>
      </c>
      <c r="G5353" s="269" t="s">
        <v>3106</v>
      </c>
      <c r="H5353" s="305" t="s">
        <v>6168</v>
      </c>
      <c r="I5353" s="306" t="s">
        <v>22807</v>
      </c>
      <c r="J5353" s="201" t="str">
        <f t="shared" si="167"/>
        <v>9999</v>
      </c>
      <c r="K5353" s="270"/>
      <c r="L5353" s="270"/>
      <c r="M5353" s="271"/>
      <c r="N5353" s="270" t="e">
        <v>#N/A</v>
      </c>
      <c r="O5353" s="272" t="e">
        <v>#N/A</v>
      </c>
      <c r="P5353" s="272" t="e">
        <v>#N/A</v>
      </c>
      <c r="Q5353" s="272" t="e">
        <v>#N/A</v>
      </c>
    </row>
    <row r="5354" spans="1:17" s="208" customFormat="1" ht="12">
      <c r="A5354" s="268" t="str">
        <f t="shared" si="168"/>
        <v>0728354011669567897</v>
      </c>
      <c r="B5354" s="304" t="s">
        <v>19891</v>
      </c>
      <c r="C5354" s="269" t="s">
        <v>6169</v>
      </c>
      <c r="D5354" s="144" t="s">
        <v>3106</v>
      </c>
      <c r="E5354" s="269" t="s">
        <v>6170</v>
      </c>
      <c r="F5354" s="145" t="s">
        <v>3106</v>
      </c>
      <c r="G5354" s="269" t="s">
        <v>3106</v>
      </c>
      <c r="H5354" s="305" t="s">
        <v>6171</v>
      </c>
      <c r="I5354" s="306" t="s">
        <v>22025</v>
      </c>
      <c r="J5354" s="201" t="str">
        <f t="shared" si="167"/>
        <v>9999</v>
      </c>
      <c r="K5354" s="270"/>
      <c r="L5354" s="270"/>
      <c r="M5354" s="271"/>
      <c r="N5354" s="270" t="e">
        <v>#N/A</v>
      </c>
      <c r="O5354" s="272" t="e">
        <v>#N/A</v>
      </c>
      <c r="P5354" s="272" t="e">
        <v>#N/A</v>
      </c>
      <c r="Q5354" s="272" t="e">
        <v>#N/A</v>
      </c>
    </row>
    <row r="5355" spans="1:17" s="208" customFormat="1" ht="12">
      <c r="A5355" s="268" t="str">
        <f t="shared" si="168"/>
        <v>0728354021669567897</v>
      </c>
      <c r="B5355" s="304" t="s">
        <v>19891</v>
      </c>
      <c r="C5355" s="269" t="s">
        <v>6169</v>
      </c>
      <c r="D5355" s="144" t="s">
        <v>3106</v>
      </c>
      <c r="E5355" s="269" t="s">
        <v>6172</v>
      </c>
      <c r="F5355" s="145" t="s">
        <v>3106</v>
      </c>
      <c r="G5355" s="269" t="s">
        <v>3106</v>
      </c>
      <c r="H5355" s="305" t="s">
        <v>6171</v>
      </c>
      <c r="I5355" s="307" t="s">
        <v>6171</v>
      </c>
      <c r="J5355" s="201" t="str">
        <f t="shared" si="167"/>
        <v>9999</v>
      </c>
      <c r="K5355" s="270"/>
      <c r="L5355" s="270"/>
      <c r="M5355" s="271"/>
      <c r="N5355" s="270" t="e">
        <v>#N/A</v>
      </c>
      <c r="O5355" s="272" t="e">
        <v>#N/A</v>
      </c>
      <c r="P5355" s="272" t="e">
        <v>#N/A</v>
      </c>
      <c r="Q5355" s="272" t="e">
        <v>#N/A</v>
      </c>
    </row>
    <row r="5356" spans="1:17" s="208" customFormat="1" ht="12">
      <c r="A5356" s="268" t="str">
        <f t="shared" si="168"/>
        <v>0728388011366441370</v>
      </c>
      <c r="B5356" s="304" t="s">
        <v>19891</v>
      </c>
      <c r="C5356" s="269" t="s">
        <v>6173</v>
      </c>
      <c r="D5356" s="144" t="s">
        <v>3106</v>
      </c>
      <c r="E5356" s="269" t="s">
        <v>6174</v>
      </c>
      <c r="F5356" s="145" t="s">
        <v>3106</v>
      </c>
      <c r="G5356" s="269" t="s">
        <v>3106</v>
      </c>
      <c r="H5356" s="305" t="s">
        <v>6175</v>
      </c>
      <c r="I5356" s="306" t="s">
        <v>21188</v>
      </c>
      <c r="J5356" s="201" t="str">
        <f t="shared" si="167"/>
        <v>9999</v>
      </c>
      <c r="K5356" s="270"/>
      <c r="L5356" s="270"/>
      <c r="M5356" s="271"/>
      <c r="N5356" s="270" t="e">
        <v>#N/A</v>
      </c>
      <c r="O5356" s="272" t="e">
        <v>#N/A</v>
      </c>
      <c r="P5356" s="272" t="e">
        <v>#N/A</v>
      </c>
      <c r="Q5356" s="272" t="e">
        <v>#N/A</v>
      </c>
    </row>
    <row r="5357" spans="1:17" s="208" customFormat="1" ht="12">
      <c r="A5357" s="268" t="str">
        <f t="shared" si="168"/>
        <v>0728420011699754812</v>
      </c>
      <c r="B5357" s="304" t="s">
        <v>19891</v>
      </c>
      <c r="C5357" s="269" t="s">
        <v>6176</v>
      </c>
      <c r="D5357" s="144" t="s">
        <v>3106</v>
      </c>
      <c r="E5357" s="269" t="s">
        <v>6177</v>
      </c>
      <c r="F5357" s="145" t="s">
        <v>3106</v>
      </c>
      <c r="G5357" s="269" t="s">
        <v>3106</v>
      </c>
      <c r="H5357" s="305" t="s">
        <v>6178</v>
      </c>
      <c r="I5357" s="306" t="s">
        <v>22096</v>
      </c>
      <c r="J5357" s="201" t="str">
        <f t="shared" si="167"/>
        <v>9999</v>
      </c>
      <c r="K5357" s="270"/>
      <c r="L5357" s="270"/>
      <c r="M5357" s="271"/>
      <c r="N5357" s="270" t="e">
        <v>#N/A</v>
      </c>
      <c r="O5357" s="272" t="e">
        <v>#N/A</v>
      </c>
      <c r="P5357" s="272" t="e">
        <v>#N/A</v>
      </c>
      <c r="Q5357" s="272" t="e">
        <v>#N/A</v>
      </c>
    </row>
    <row r="5358" spans="1:17" s="208" customFormat="1" ht="12">
      <c r="A5358" s="268" t="str">
        <f t="shared" si="168"/>
        <v>0728529011144213117</v>
      </c>
      <c r="B5358" s="304" t="s">
        <v>19891</v>
      </c>
      <c r="C5358" s="269" t="s">
        <v>6179</v>
      </c>
      <c r="D5358" s="144" t="s">
        <v>3106</v>
      </c>
      <c r="E5358" s="269" t="s">
        <v>6180</v>
      </c>
      <c r="F5358" s="145" t="s">
        <v>3106</v>
      </c>
      <c r="G5358" s="269" t="s">
        <v>3106</v>
      </c>
      <c r="H5358" s="305" t="s">
        <v>6181</v>
      </c>
      <c r="I5358" s="306" t="s">
        <v>20599</v>
      </c>
      <c r="J5358" s="201" t="str">
        <f t="shared" si="167"/>
        <v>9999</v>
      </c>
      <c r="K5358" s="270"/>
      <c r="L5358" s="270"/>
      <c r="M5358" s="271"/>
      <c r="N5358" s="270" t="e">
        <v>#N/A</v>
      </c>
      <c r="O5358" s="272" t="e">
        <v>#N/A</v>
      </c>
      <c r="P5358" s="272" t="e">
        <v>#N/A</v>
      </c>
      <c r="Q5358" s="272" t="e">
        <v>#N/A</v>
      </c>
    </row>
    <row r="5359" spans="1:17" s="208" customFormat="1" ht="12">
      <c r="A5359" s="268" t="str">
        <f t="shared" si="168"/>
        <v>0728537011972576247</v>
      </c>
      <c r="B5359" s="304" t="s">
        <v>19891</v>
      </c>
      <c r="C5359" s="269" t="s">
        <v>6182</v>
      </c>
      <c r="D5359" s="144" t="s">
        <v>3106</v>
      </c>
      <c r="E5359" s="269" t="s">
        <v>6183</v>
      </c>
      <c r="F5359" s="145" t="s">
        <v>3106</v>
      </c>
      <c r="G5359" s="269" t="s">
        <v>3106</v>
      </c>
      <c r="H5359" s="305" t="s">
        <v>6184</v>
      </c>
      <c r="I5359" s="306" t="s">
        <v>22804</v>
      </c>
      <c r="J5359" s="201" t="str">
        <f t="shared" si="167"/>
        <v>9999</v>
      </c>
      <c r="K5359" s="270"/>
      <c r="L5359" s="270"/>
      <c r="M5359" s="271"/>
      <c r="N5359" s="270" t="e">
        <v>#N/A</v>
      </c>
      <c r="O5359" s="272" t="e">
        <v>#N/A</v>
      </c>
      <c r="P5359" s="272" t="e">
        <v>#N/A</v>
      </c>
      <c r="Q5359" s="272" t="e">
        <v>#N/A</v>
      </c>
    </row>
    <row r="5360" spans="1:17" s="208" customFormat="1" ht="12">
      <c r="A5360" s="268" t="str">
        <f t="shared" si="168"/>
        <v>0728560021760476659</v>
      </c>
      <c r="B5360" s="304" t="s">
        <v>19891</v>
      </c>
      <c r="C5360" s="269" t="s">
        <v>6185</v>
      </c>
      <c r="D5360" s="144" t="s">
        <v>3106</v>
      </c>
      <c r="E5360" s="269" t="s">
        <v>6186</v>
      </c>
      <c r="F5360" s="145" t="s">
        <v>3106</v>
      </c>
      <c r="G5360" s="269" t="s">
        <v>3106</v>
      </c>
      <c r="H5360" s="305" t="s">
        <v>6187</v>
      </c>
      <c r="I5360" s="307" t="s">
        <v>6187</v>
      </c>
      <c r="J5360" s="201" t="str">
        <f t="shared" si="167"/>
        <v>9999</v>
      </c>
      <c r="K5360" s="270"/>
      <c r="L5360" s="270"/>
      <c r="M5360" s="271"/>
      <c r="N5360" s="270" t="e">
        <v>#N/A</v>
      </c>
      <c r="O5360" s="272" t="e">
        <v>#N/A</v>
      </c>
      <c r="P5360" s="272" t="e">
        <v>#N/A</v>
      </c>
      <c r="Q5360" s="272" t="e">
        <v>#N/A</v>
      </c>
    </row>
    <row r="5361" spans="1:17" s="208" customFormat="1" ht="12">
      <c r="A5361" s="268" t="str">
        <f t="shared" si="168"/>
        <v>0728586011538114434</v>
      </c>
      <c r="B5361" s="304" t="s">
        <v>19891</v>
      </c>
      <c r="C5361" s="269" t="s">
        <v>6188</v>
      </c>
      <c r="D5361" s="144" t="s">
        <v>3106</v>
      </c>
      <c r="E5361" s="269" t="s">
        <v>6189</v>
      </c>
      <c r="F5361" s="145" t="s">
        <v>3106</v>
      </c>
      <c r="G5361" s="269" t="s">
        <v>3106</v>
      </c>
      <c r="H5361" s="305" t="s">
        <v>6190</v>
      </c>
      <c r="I5361" s="306" t="s">
        <v>21691</v>
      </c>
      <c r="J5361" s="201" t="str">
        <f t="shared" si="167"/>
        <v>9999</v>
      </c>
      <c r="K5361" s="270"/>
      <c r="L5361" s="270"/>
      <c r="M5361" s="271"/>
      <c r="N5361" s="270" t="e">
        <v>#N/A</v>
      </c>
      <c r="O5361" s="272" t="e">
        <v>#N/A</v>
      </c>
      <c r="P5361" s="272" t="e">
        <v>#N/A</v>
      </c>
      <c r="Q5361" s="272" t="e">
        <v>#N/A</v>
      </c>
    </row>
    <row r="5362" spans="1:17" s="208" customFormat="1" ht="12">
      <c r="A5362" s="268" t="str">
        <f t="shared" si="168"/>
        <v>0728586021538114434</v>
      </c>
      <c r="B5362" s="304" t="s">
        <v>19891</v>
      </c>
      <c r="C5362" s="269" t="s">
        <v>6188</v>
      </c>
      <c r="D5362" s="144" t="s">
        <v>3106</v>
      </c>
      <c r="E5362" s="269" t="s">
        <v>6191</v>
      </c>
      <c r="F5362" s="145" t="s">
        <v>3106</v>
      </c>
      <c r="G5362" s="269" t="s">
        <v>3106</v>
      </c>
      <c r="H5362" s="305" t="s">
        <v>6190</v>
      </c>
      <c r="I5362" s="307" t="s">
        <v>6190</v>
      </c>
      <c r="J5362" s="201" t="str">
        <f t="shared" si="167"/>
        <v>9999</v>
      </c>
      <c r="K5362" s="270"/>
      <c r="L5362" s="270"/>
      <c r="M5362" s="271"/>
      <c r="N5362" s="270" t="e">
        <v>#N/A</v>
      </c>
      <c r="O5362" s="272" t="e">
        <v>#N/A</v>
      </c>
      <c r="P5362" s="272" t="e">
        <v>#N/A</v>
      </c>
      <c r="Q5362" s="272" t="e">
        <v>#N/A</v>
      </c>
    </row>
    <row r="5363" spans="1:17" s="208" customFormat="1" ht="12">
      <c r="A5363" s="268" t="str">
        <f t="shared" si="168"/>
        <v>0728594011033112230</v>
      </c>
      <c r="B5363" s="304" t="s">
        <v>19891</v>
      </c>
      <c r="C5363" s="269" t="s">
        <v>6192</v>
      </c>
      <c r="D5363" s="144" t="s">
        <v>3106</v>
      </c>
      <c r="E5363" s="269" t="s">
        <v>6193</v>
      </c>
      <c r="F5363" s="145" t="s">
        <v>3106</v>
      </c>
      <c r="G5363" s="269" t="s">
        <v>3106</v>
      </c>
      <c r="H5363" s="305" t="s">
        <v>6194</v>
      </c>
      <c r="I5363" s="306" t="s">
        <v>20301</v>
      </c>
      <c r="J5363" s="201" t="str">
        <f t="shared" si="167"/>
        <v>9999</v>
      </c>
      <c r="K5363" s="270"/>
      <c r="L5363" s="270"/>
      <c r="M5363" s="271"/>
      <c r="N5363" s="270" t="e">
        <v>#N/A</v>
      </c>
      <c r="O5363" s="272" t="e">
        <v>#N/A</v>
      </c>
      <c r="P5363" s="272" t="e">
        <v>#N/A</v>
      </c>
      <c r="Q5363" s="272" t="e">
        <v>#N/A</v>
      </c>
    </row>
    <row r="5364" spans="1:17" s="208" customFormat="1" ht="12">
      <c r="A5364" s="268" t="str">
        <f t="shared" si="168"/>
        <v>0728628021194749580</v>
      </c>
      <c r="B5364" s="304" t="s">
        <v>19891</v>
      </c>
      <c r="C5364" s="269" t="s">
        <v>6195</v>
      </c>
      <c r="D5364" s="144" t="s">
        <v>3106</v>
      </c>
      <c r="E5364" s="269" t="s">
        <v>6196</v>
      </c>
      <c r="F5364" s="145" t="s">
        <v>3106</v>
      </c>
      <c r="G5364" s="269" t="s">
        <v>3106</v>
      </c>
      <c r="H5364" s="305" t="s">
        <v>6197</v>
      </c>
      <c r="I5364" s="306" t="s">
        <v>20745</v>
      </c>
      <c r="J5364" s="201" t="str">
        <f t="shared" si="167"/>
        <v>9999</v>
      </c>
      <c r="K5364" s="270"/>
      <c r="L5364" s="270"/>
      <c r="M5364" s="271"/>
      <c r="N5364" s="270" t="e">
        <v>#N/A</v>
      </c>
      <c r="O5364" s="272" t="e">
        <v>#N/A</v>
      </c>
      <c r="P5364" s="272" t="e">
        <v>#N/A</v>
      </c>
      <c r="Q5364" s="272" t="e">
        <v>#N/A</v>
      </c>
    </row>
    <row r="5365" spans="1:17" s="208" customFormat="1" ht="12">
      <c r="A5365" s="268" t="str">
        <f t="shared" si="168"/>
        <v>0728636011538178801</v>
      </c>
      <c r="B5365" s="304" t="s">
        <v>19891</v>
      </c>
      <c r="C5365" s="269" t="s">
        <v>6198</v>
      </c>
      <c r="D5365" s="144" t="s">
        <v>3106</v>
      </c>
      <c r="E5365" s="269" t="s">
        <v>6199</v>
      </c>
      <c r="F5365" s="145" t="s">
        <v>3106</v>
      </c>
      <c r="G5365" s="269" t="s">
        <v>3106</v>
      </c>
      <c r="H5365" s="305" t="s">
        <v>6200</v>
      </c>
      <c r="I5365" s="306" t="s">
        <v>21701</v>
      </c>
      <c r="J5365" s="201" t="str">
        <f t="shared" si="167"/>
        <v>9999</v>
      </c>
      <c r="K5365" s="270"/>
      <c r="L5365" s="270"/>
      <c r="M5365" s="271"/>
      <c r="N5365" s="270" t="e">
        <v>#N/A</v>
      </c>
      <c r="O5365" s="272" t="e">
        <v>#N/A</v>
      </c>
      <c r="P5365" s="272" t="e">
        <v>#N/A</v>
      </c>
      <c r="Q5365" s="272" t="e">
        <v>#N/A</v>
      </c>
    </row>
    <row r="5366" spans="1:17" s="208" customFormat="1" ht="12">
      <c r="A5366" s="268" t="str">
        <f t="shared" si="168"/>
        <v>0728651011043220650</v>
      </c>
      <c r="B5366" s="304" t="s">
        <v>19891</v>
      </c>
      <c r="C5366" s="269" t="s">
        <v>6201</v>
      </c>
      <c r="D5366" s="144" t="s">
        <v>3106</v>
      </c>
      <c r="E5366" s="269" t="s">
        <v>6202</v>
      </c>
      <c r="F5366" s="145" t="s">
        <v>3106</v>
      </c>
      <c r="G5366" s="269" t="s">
        <v>3106</v>
      </c>
      <c r="H5366" s="305" t="s">
        <v>6203</v>
      </c>
      <c r="I5366" s="306" t="s">
        <v>20322</v>
      </c>
      <c r="J5366" s="201" t="str">
        <f t="shared" si="167"/>
        <v>9999</v>
      </c>
      <c r="K5366" s="270"/>
      <c r="L5366" s="270"/>
      <c r="M5366" s="271"/>
      <c r="N5366" s="270" t="e">
        <v>#N/A</v>
      </c>
      <c r="O5366" s="272" t="e">
        <v>#N/A</v>
      </c>
      <c r="P5366" s="272" t="e">
        <v>#N/A</v>
      </c>
      <c r="Q5366" s="272" t="e">
        <v>#N/A</v>
      </c>
    </row>
    <row r="5367" spans="1:17" s="208" customFormat="1" ht="12">
      <c r="A5367" s="268" t="str">
        <f t="shared" si="168"/>
        <v>0728651021043220650</v>
      </c>
      <c r="B5367" s="304" t="s">
        <v>19891</v>
      </c>
      <c r="C5367" s="269" t="s">
        <v>6201</v>
      </c>
      <c r="D5367" s="144" t="s">
        <v>3106</v>
      </c>
      <c r="E5367" s="269" t="s">
        <v>6204</v>
      </c>
      <c r="F5367" s="145" t="s">
        <v>3106</v>
      </c>
      <c r="G5367" s="269" t="s">
        <v>3106</v>
      </c>
      <c r="H5367" s="305" t="s">
        <v>6203</v>
      </c>
      <c r="I5367" s="306" t="s">
        <v>20322</v>
      </c>
      <c r="J5367" s="201" t="str">
        <f t="shared" si="167"/>
        <v>9999</v>
      </c>
      <c r="K5367" s="270"/>
      <c r="L5367" s="270"/>
      <c r="M5367" s="271"/>
      <c r="N5367" s="270" t="e">
        <v>#N/A</v>
      </c>
      <c r="O5367" s="272" t="e">
        <v>#N/A</v>
      </c>
      <c r="P5367" s="272" t="e">
        <v>#N/A</v>
      </c>
      <c r="Q5367" s="272" t="e">
        <v>#N/A</v>
      </c>
    </row>
    <row r="5368" spans="1:17" s="208" customFormat="1" ht="12">
      <c r="A5368" s="268" t="str">
        <f t="shared" si="168"/>
        <v>0728677011831108497</v>
      </c>
      <c r="B5368" s="304" t="s">
        <v>19891</v>
      </c>
      <c r="C5368" s="269" t="s">
        <v>6205</v>
      </c>
      <c r="D5368" s="144" t="s">
        <v>3106</v>
      </c>
      <c r="E5368" s="269" t="s">
        <v>6206</v>
      </c>
      <c r="F5368" s="145" t="s">
        <v>3106</v>
      </c>
      <c r="G5368" s="269" t="s">
        <v>3106</v>
      </c>
      <c r="H5368" s="305" t="s">
        <v>6207</v>
      </c>
      <c r="I5368" s="306" t="s">
        <v>22443</v>
      </c>
      <c r="J5368" s="201" t="str">
        <f t="shared" si="167"/>
        <v>9999</v>
      </c>
      <c r="K5368" s="270"/>
      <c r="L5368" s="270"/>
      <c r="M5368" s="271"/>
      <c r="N5368" s="270" t="e">
        <v>#N/A</v>
      </c>
      <c r="O5368" s="272" t="e">
        <v>#N/A</v>
      </c>
      <c r="P5368" s="272" t="e">
        <v>#N/A</v>
      </c>
      <c r="Q5368" s="272" t="e">
        <v>#N/A</v>
      </c>
    </row>
    <row r="5369" spans="1:17" s="208" customFormat="1" ht="12">
      <c r="A5369" s="268" t="str">
        <f t="shared" si="168"/>
        <v>0728693011447296249</v>
      </c>
      <c r="B5369" s="304" t="s">
        <v>19891</v>
      </c>
      <c r="C5369" s="269" t="s">
        <v>6208</v>
      </c>
      <c r="D5369" s="144" t="s">
        <v>3106</v>
      </c>
      <c r="E5369" s="269" t="s">
        <v>6209</v>
      </c>
      <c r="F5369" s="145" t="s">
        <v>3106</v>
      </c>
      <c r="G5369" s="269" t="s">
        <v>3106</v>
      </c>
      <c r="H5369" s="305" t="s">
        <v>6210</v>
      </c>
      <c r="I5369" s="306" t="s">
        <v>21442</v>
      </c>
      <c r="J5369" s="201" t="str">
        <f t="shared" si="167"/>
        <v>9999</v>
      </c>
      <c r="K5369" s="270"/>
      <c r="L5369" s="270"/>
      <c r="M5369" s="271"/>
      <c r="N5369" s="270" t="e">
        <v>#N/A</v>
      </c>
      <c r="O5369" s="272" t="e">
        <v>#N/A</v>
      </c>
      <c r="P5369" s="272" t="e">
        <v>#N/A</v>
      </c>
      <c r="Q5369" s="272" t="e">
        <v>#N/A</v>
      </c>
    </row>
    <row r="5370" spans="1:17" s="208" customFormat="1" ht="12">
      <c r="A5370" s="268" t="str">
        <f t="shared" si="168"/>
        <v>0728719011962412486</v>
      </c>
      <c r="B5370" s="304" t="s">
        <v>19891</v>
      </c>
      <c r="C5370" s="269" t="s">
        <v>6211</v>
      </c>
      <c r="D5370" s="144" t="s">
        <v>3106</v>
      </c>
      <c r="E5370" s="269" t="s">
        <v>6212</v>
      </c>
      <c r="F5370" s="145" t="s">
        <v>3106</v>
      </c>
      <c r="G5370" s="269" t="s">
        <v>3106</v>
      </c>
      <c r="H5370" s="305" t="s">
        <v>6213</v>
      </c>
      <c r="I5370" s="306" t="s">
        <v>22771</v>
      </c>
      <c r="J5370" s="201" t="str">
        <f t="shared" si="167"/>
        <v>9999</v>
      </c>
      <c r="K5370" s="270"/>
      <c r="L5370" s="270"/>
      <c r="M5370" s="271"/>
      <c r="N5370" s="270" t="e">
        <v>#N/A</v>
      </c>
      <c r="O5370" s="272" t="e">
        <v>#N/A</v>
      </c>
      <c r="P5370" s="272" t="e">
        <v>#N/A</v>
      </c>
      <c r="Q5370" s="272" t="e">
        <v>#N/A</v>
      </c>
    </row>
    <row r="5371" spans="1:17" s="208" customFormat="1" ht="12">
      <c r="A5371" s="268" t="str">
        <f t="shared" si="168"/>
        <v>0728719031316055205</v>
      </c>
      <c r="B5371" s="304" t="s">
        <v>19891</v>
      </c>
      <c r="C5371" s="269" t="s">
        <v>6214</v>
      </c>
      <c r="D5371" s="144" t="s">
        <v>3106</v>
      </c>
      <c r="E5371" s="269" t="s">
        <v>6215</v>
      </c>
      <c r="F5371" s="145" t="s">
        <v>3106</v>
      </c>
      <c r="G5371" s="269" t="s">
        <v>3106</v>
      </c>
      <c r="H5371" s="305" t="s">
        <v>6216</v>
      </c>
      <c r="I5371" s="306" t="s">
        <v>21050</v>
      </c>
      <c r="J5371" s="201" t="str">
        <f t="shared" si="167"/>
        <v>9999</v>
      </c>
      <c r="K5371" s="270"/>
      <c r="L5371" s="270"/>
      <c r="M5371" s="271"/>
      <c r="N5371" s="270" t="e">
        <v>#N/A</v>
      </c>
      <c r="O5371" s="272" t="e">
        <v>#N/A</v>
      </c>
      <c r="P5371" s="272" t="e">
        <v>#N/A</v>
      </c>
      <c r="Q5371" s="272" t="e">
        <v>#N/A</v>
      </c>
    </row>
    <row r="5372" spans="1:17" s="208" customFormat="1" ht="12">
      <c r="A5372" s="268" t="str">
        <f t="shared" si="168"/>
        <v>0728727011548205818</v>
      </c>
      <c r="B5372" s="304" t="s">
        <v>19891</v>
      </c>
      <c r="C5372" s="269" t="s">
        <v>6217</v>
      </c>
      <c r="D5372" s="144" t="s">
        <v>3106</v>
      </c>
      <c r="E5372" s="269" t="s">
        <v>6218</v>
      </c>
      <c r="F5372" s="145" t="s">
        <v>3106</v>
      </c>
      <c r="G5372" s="269" t="s">
        <v>3106</v>
      </c>
      <c r="H5372" s="305" t="s">
        <v>6219</v>
      </c>
      <c r="I5372" s="306" t="s">
        <v>21713</v>
      </c>
      <c r="J5372" s="201" t="str">
        <f t="shared" si="167"/>
        <v>9999</v>
      </c>
      <c r="K5372" s="270"/>
      <c r="L5372" s="270"/>
      <c r="M5372" s="271"/>
      <c r="N5372" s="270" t="e">
        <v>#N/A</v>
      </c>
      <c r="O5372" s="272" t="e">
        <v>#N/A</v>
      </c>
      <c r="P5372" s="272" t="e">
        <v>#N/A</v>
      </c>
      <c r="Q5372" s="272" t="e">
        <v>#N/A</v>
      </c>
    </row>
    <row r="5373" spans="1:17" s="208" customFormat="1" ht="12">
      <c r="A5373" s="268" t="str">
        <f t="shared" si="168"/>
        <v>0728735011528010451</v>
      </c>
      <c r="B5373" s="304" t="s">
        <v>19891</v>
      </c>
      <c r="C5373" s="269" t="s">
        <v>6220</v>
      </c>
      <c r="D5373" s="144" t="s">
        <v>3106</v>
      </c>
      <c r="E5373" s="269" t="s">
        <v>6221</v>
      </c>
      <c r="F5373" s="145" t="s">
        <v>3106</v>
      </c>
      <c r="G5373" s="269" t="s">
        <v>3106</v>
      </c>
      <c r="H5373" s="305" t="s">
        <v>6222</v>
      </c>
      <c r="I5373" s="306" t="s">
        <v>21666</v>
      </c>
      <c r="J5373" s="201" t="str">
        <f t="shared" si="167"/>
        <v>9999</v>
      </c>
      <c r="K5373" s="270"/>
      <c r="L5373" s="270"/>
      <c r="M5373" s="271"/>
      <c r="N5373" s="270" t="e">
        <v>#N/A</v>
      </c>
      <c r="O5373" s="272" t="e">
        <v>#N/A</v>
      </c>
      <c r="P5373" s="272" t="e">
        <v>#N/A</v>
      </c>
      <c r="Q5373" s="272" t="e">
        <v>#N/A</v>
      </c>
    </row>
    <row r="5374" spans="1:17" s="208" customFormat="1" ht="12">
      <c r="A5374" s="268" t="str">
        <f t="shared" si="168"/>
        <v>0728818011437119310</v>
      </c>
      <c r="B5374" s="304" t="s">
        <v>19891</v>
      </c>
      <c r="C5374" s="269" t="s">
        <v>6223</v>
      </c>
      <c r="D5374" s="144" t="s">
        <v>3106</v>
      </c>
      <c r="E5374" s="269" t="s">
        <v>6224</v>
      </c>
      <c r="F5374" s="145" t="s">
        <v>3106</v>
      </c>
      <c r="G5374" s="269" t="s">
        <v>3106</v>
      </c>
      <c r="H5374" s="305" t="s">
        <v>6225</v>
      </c>
      <c r="I5374" s="306" t="s">
        <v>21408</v>
      </c>
      <c r="J5374" s="201" t="str">
        <f t="shared" si="167"/>
        <v>9999</v>
      </c>
      <c r="K5374" s="270"/>
      <c r="L5374" s="270"/>
      <c r="M5374" s="271"/>
      <c r="N5374" s="270" t="e">
        <v>#N/A</v>
      </c>
      <c r="O5374" s="272" t="e">
        <v>#N/A</v>
      </c>
      <c r="P5374" s="272" t="e">
        <v>#N/A</v>
      </c>
      <c r="Q5374" s="272" t="e">
        <v>#N/A</v>
      </c>
    </row>
    <row r="5375" spans="1:17" s="208" customFormat="1" ht="12">
      <c r="A5375" s="268" t="str">
        <f t="shared" si="168"/>
        <v>0728834011780630608</v>
      </c>
      <c r="B5375" s="304" t="s">
        <v>19891</v>
      </c>
      <c r="C5375" s="269" t="s">
        <v>6226</v>
      </c>
      <c r="D5375" s="144" t="s">
        <v>3106</v>
      </c>
      <c r="E5375" s="269" t="s">
        <v>6227</v>
      </c>
      <c r="F5375" s="145" t="s">
        <v>3106</v>
      </c>
      <c r="G5375" s="269" t="s">
        <v>3106</v>
      </c>
      <c r="H5375" s="305" t="s">
        <v>6228</v>
      </c>
      <c r="I5375" s="306" t="s">
        <v>22301</v>
      </c>
      <c r="J5375" s="201" t="str">
        <f t="shared" si="167"/>
        <v>9999</v>
      </c>
      <c r="K5375" s="270"/>
      <c r="L5375" s="270"/>
      <c r="M5375" s="271"/>
      <c r="N5375" s="270" t="e">
        <v>#N/A</v>
      </c>
      <c r="O5375" s="272" t="e">
        <v>#N/A</v>
      </c>
      <c r="P5375" s="272" t="e">
        <v>#N/A</v>
      </c>
      <c r="Q5375" s="272" t="e">
        <v>#N/A</v>
      </c>
    </row>
    <row r="5376" spans="1:17" s="208" customFormat="1" ht="12">
      <c r="A5376" s="268" t="str">
        <f t="shared" si="168"/>
        <v>0728842011134137615</v>
      </c>
      <c r="B5376" s="304" t="s">
        <v>19891</v>
      </c>
      <c r="C5376" s="269" t="s">
        <v>6229</v>
      </c>
      <c r="D5376" s="144" t="s">
        <v>3106</v>
      </c>
      <c r="E5376" s="269" t="s">
        <v>6230</v>
      </c>
      <c r="F5376" s="145" t="s">
        <v>3106</v>
      </c>
      <c r="G5376" s="269" t="s">
        <v>3106</v>
      </c>
      <c r="H5376" s="305" t="s">
        <v>6231</v>
      </c>
      <c r="I5376" s="306" t="s">
        <v>20567</v>
      </c>
      <c r="J5376" s="201" t="str">
        <f t="shared" si="167"/>
        <v>9999</v>
      </c>
      <c r="K5376" s="270"/>
      <c r="L5376" s="270"/>
      <c r="M5376" s="271"/>
      <c r="N5376" s="270" t="e">
        <v>#N/A</v>
      </c>
      <c r="O5376" s="272" t="e">
        <v>#N/A</v>
      </c>
      <c r="P5376" s="272" t="e">
        <v>#N/A</v>
      </c>
      <c r="Q5376" s="272" t="e">
        <v>#N/A</v>
      </c>
    </row>
    <row r="5377" spans="1:17" s="208" customFormat="1" ht="12">
      <c r="A5377" s="268" t="str">
        <f t="shared" si="168"/>
        <v>0728933021376536573</v>
      </c>
      <c r="B5377" s="304" t="s">
        <v>19891</v>
      </c>
      <c r="C5377" s="269" t="s">
        <v>6232</v>
      </c>
      <c r="D5377" s="144" t="s">
        <v>3106</v>
      </c>
      <c r="E5377" s="269" t="s">
        <v>6233</v>
      </c>
      <c r="F5377" s="145" t="s">
        <v>3106</v>
      </c>
      <c r="G5377" s="269" t="s">
        <v>3106</v>
      </c>
      <c r="H5377" s="305" t="s">
        <v>6234</v>
      </c>
      <c r="I5377" s="307" t="s">
        <v>6234</v>
      </c>
      <c r="J5377" s="201" t="str">
        <f t="shared" si="167"/>
        <v>9999</v>
      </c>
      <c r="K5377" s="270"/>
      <c r="L5377" s="270"/>
      <c r="M5377" s="271"/>
      <c r="N5377" s="270" t="e">
        <v>#N/A</v>
      </c>
      <c r="O5377" s="272" t="e">
        <v>#N/A</v>
      </c>
      <c r="P5377" s="272" t="e">
        <v>#N/A</v>
      </c>
      <c r="Q5377" s="272" t="e">
        <v>#N/A</v>
      </c>
    </row>
    <row r="5378" spans="1:17" s="208" customFormat="1" ht="12">
      <c r="A5378" s="268" t="str">
        <f t="shared" si="168"/>
        <v>0728990011629038336</v>
      </c>
      <c r="B5378" s="304" t="s">
        <v>19891</v>
      </c>
      <c r="C5378" s="269" t="s">
        <v>6235</v>
      </c>
      <c r="D5378" s="144" t="s">
        <v>3106</v>
      </c>
      <c r="E5378" s="269" t="s">
        <v>6236</v>
      </c>
      <c r="F5378" s="145" t="s">
        <v>3106</v>
      </c>
      <c r="G5378" s="269" t="s">
        <v>3106</v>
      </c>
      <c r="H5378" s="305" t="s">
        <v>6237</v>
      </c>
      <c r="I5378" s="306" t="s">
        <v>21919</v>
      </c>
      <c r="J5378" s="201" t="str">
        <f t="shared" si="167"/>
        <v>9999</v>
      </c>
      <c r="K5378" s="270"/>
      <c r="L5378" s="270"/>
      <c r="M5378" s="271"/>
      <c r="N5378" s="270" t="e">
        <v>#N/A</v>
      </c>
      <c r="O5378" s="272" t="e">
        <v>#N/A</v>
      </c>
      <c r="P5378" s="272" t="e">
        <v>#N/A</v>
      </c>
      <c r="Q5378" s="272" t="e">
        <v>#N/A</v>
      </c>
    </row>
    <row r="5379" spans="1:17" s="208" customFormat="1" ht="12">
      <c r="A5379" s="268" t="str">
        <f t="shared" si="168"/>
        <v>0729055011679677983</v>
      </c>
      <c r="B5379" s="304" t="s">
        <v>19891</v>
      </c>
      <c r="C5379" s="269" t="s">
        <v>6238</v>
      </c>
      <c r="D5379" s="144" t="s">
        <v>3106</v>
      </c>
      <c r="E5379" s="269" t="s">
        <v>6239</v>
      </c>
      <c r="F5379" s="145" t="s">
        <v>3106</v>
      </c>
      <c r="G5379" s="269" t="s">
        <v>3106</v>
      </c>
      <c r="H5379" s="305" t="s">
        <v>6240</v>
      </c>
      <c r="I5379" s="306" t="s">
        <v>22043</v>
      </c>
      <c r="J5379" s="201" t="str">
        <f t="shared" ref="J5379:J5442" si="169">B5379</f>
        <v>9999</v>
      </c>
      <c r="K5379" s="270"/>
      <c r="L5379" s="270"/>
      <c r="M5379" s="271"/>
      <c r="N5379" s="270" t="e">
        <v>#N/A</v>
      </c>
      <c r="O5379" s="272" t="e">
        <v>#N/A</v>
      </c>
      <c r="P5379" s="272" t="e">
        <v>#N/A</v>
      </c>
      <c r="Q5379" s="272" t="e">
        <v>#N/A</v>
      </c>
    </row>
    <row r="5380" spans="1:17" s="208" customFormat="1" ht="12">
      <c r="A5380" s="268" t="str">
        <f t="shared" si="168"/>
        <v>0729097011700896354</v>
      </c>
      <c r="B5380" s="304" t="s">
        <v>19891</v>
      </c>
      <c r="C5380" s="269" t="s">
        <v>6241</v>
      </c>
      <c r="D5380" s="144" t="s">
        <v>3106</v>
      </c>
      <c r="E5380" s="269" t="s">
        <v>6242</v>
      </c>
      <c r="F5380" s="145" t="s">
        <v>3106</v>
      </c>
      <c r="G5380" s="269" t="s">
        <v>3106</v>
      </c>
      <c r="H5380" s="305" t="s">
        <v>6243</v>
      </c>
      <c r="I5380" s="306" t="s">
        <v>22126</v>
      </c>
      <c r="J5380" s="201" t="str">
        <f t="shared" si="169"/>
        <v>9999</v>
      </c>
      <c r="K5380" s="270"/>
      <c r="L5380" s="270"/>
      <c r="M5380" s="271"/>
      <c r="N5380" s="270" t="e">
        <v>#N/A</v>
      </c>
      <c r="O5380" s="272" t="e">
        <v>#N/A</v>
      </c>
      <c r="P5380" s="272" t="e">
        <v>#N/A</v>
      </c>
      <c r="Q5380" s="272" t="e">
        <v>#N/A</v>
      </c>
    </row>
    <row r="5381" spans="1:17" s="208" customFormat="1" ht="12">
      <c r="A5381" s="268" t="str">
        <f t="shared" si="168"/>
        <v>0729139011053357244</v>
      </c>
      <c r="B5381" s="304" t="s">
        <v>19891</v>
      </c>
      <c r="C5381" s="269" t="s">
        <v>6244</v>
      </c>
      <c r="D5381" s="144" t="s">
        <v>3106</v>
      </c>
      <c r="E5381" s="269" t="s">
        <v>6245</v>
      </c>
      <c r="F5381" s="145" t="s">
        <v>3106</v>
      </c>
      <c r="G5381" s="269" t="s">
        <v>3106</v>
      </c>
      <c r="H5381" s="305" t="s">
        <v>6246</v>
      </c>
      <c r="I5381" s="306" t="s">
        <v>20348</v>
      </c>
      <c r="J5381" s="201" t="str">
        <f t="shared" si="169"/>
        <v>9999</v>
      </c>
      <c r="K5381" s="270"/>
      <c r="L5381" s="270"/>
      <c r="M5381" s="271"/>
      <c r="N5381" s="270" t="e">
        <v>#N/A</v>
      </c>
      <c r="O5381" s="272" t="e">
        <v>#N/A</v>
      </c>
      <c r="P5381" s="272" t="e">
        <v>#N/A</v>
      </c>
      <c r="Q5381" s="272" t="e">
        <v>#N/A</v>
      </c>
    </row>
    <row r="5382" spans="1:17" s="208" customFormat="1" ht="12">
      <c r="A5382" s="268" t="str">
        <f t="shared" si="168"/>
        <v>0729162011376624981</v>
      </c>
      <c r="B5382" s="304" t="s">
        <v>19891</v>
      </c>
      <c r="C5382" s="269" t="s">
        <v>6247</v>
      </c>
      <c r="D5382" s="144" t="s">
        <v>3106</v>
      </c>
      <c r="E5382" s="269" t="s">
        <v>6248</v>
      </c>
      <c r="F5382" s="145" t="s">
        <v>3106</v>
      </c>
      <c r="G5382" s="269" t="s">
        <v>3106</v>
      </c>
      <c r="H5382" s="305" t="s">
        <v>5158</v>
      </c>
      <c r="I5382" s="306" t="s">
        <v>21231</v>
      </c>
      <c r="J5382" s="201" t="str">
        <f t="shared" si="169"/>
        <v>9999</v>
      </c>
      <c r="K5382" s="270"/>
      <c r="L5382" s="270"/>
      <c r="M5382" s="271"/>
      <c r="N5382" s="270" t="e">
        <v>#N/A</v>
      </c>
      <c r="O5382" s="272" t="e">
        <v>#N/A</v>
      </c>
      <c r="P5382" s="272" t="e">
        <v>#N/A</v>
      </c>
      <c r="Q5382" s="272" t="e">
        <v>#N/A</v>
      </c>
    </row>
    <row r="5383" spans="1:17" s="208" customFormat="1" ht="12">
      <c r="A5383" s="268" t="str">
        <f t="shared" si="168"/>
        <v>0729170011689672693</v>
      </c>
      <c r="B5383" s="304" t="s">
        <v>19891</v>
      </c>
      <c r="C5383" s="269" t="s">
        <v>6249</v>
      </c>
      <c r="D5383" s="144" t="s">
        <v>3106</v>
      </c>
      <c r="E5383" s="269" t="s">
        <v>6250</v>
      </c>
      <c r="F5383" s="145" t="s">
        <v>3106</v>
      </c>
      <c r="G5383" s="269" t="s">
        <v>3106</v>
      </c>
      <c r="H5383" s="305" t="s">
        <v>6251</v>
      </c>
      <c r="I5383" s="306" t="s">
        <v>22065</v>
      </c>
      <c r="J5383" s="201" t="str">
        <f t="shared" si="169"/>
        <v>9999</v>
      </c>
      <c r="K5383" s="270"/>
      <c r="L5383" s="270"/>
      <c r="M5383" s="271"/>
      <c r="N5383" s="270" t="e">
        <v>#N/A</v>
      </c>
      <c r="O5383" s="272" t="e">
        <v>#N/A</v>
      </c>
      <c r="P5383" s="272" t="e">
        <v>#N/A</v>
      </c>
      <c r="Q5383" s="272" t="e">
        <v>#N/A</v>
      </c>
    </row>
    <row r="5384" spans="1:17" s="208" customFormat="1" ht="12">
      <c r="A5384" s="268" t="str">
        <f t="shared" si="168"/>
        <v>0729196011346250594</v>
      </c>
      <c r="B5384" s="304" t="s">
        <v>19891</v>
      </c>
      <c r="C5384" s="269" t="s">
        <v>6252</v>
      </c>
      <c r="D5384" s="144" t="s">
        <v>3106</v>
      </c>
      <c r="E5384" s="269" t="s">
        <v>6253</v>
      </c>
      <c r="F5384" s="145" t="s">
        <v>3106</v>
      </c>
      <c r="G5384" s="269" t="s">
        <v>3106</v>
      </c>
      <c r="H5384" s="305" t="s">
        <v>6254</v>
      </c>
      <c r="I5384" s="307" t="s">
        <v>6254</v>
      </c>
      <c r="J5384" s="201" t="str">
        <f t="shared" si="169"/>
        <v>9999</v>
      </c>
      <c r="K5384" s="270"/>
      <c r="L5384" s="270"/>
      <c r="M5384" s="271"/>
      <c r="N5384" s="270" t="e">
        <v>#N/A</v>
      </c>
      <c r="O5384" s="272" t="e">
        <v>#N/A</v>
      </c>
      <c r="P5384" s="272" t="e">
        <v>#N/A</v>
      </c>
      <c r="Q5384" s="272" t="e">
        <v>#N/A</v>
      </c>
    </row>
    <row r="5385" spans="1:17" s="208" customFormat="1" ht="12">
      <c r="A5385" s="268" t="str">
        <f t="shared" si="168"/>
        <v>0729204011356496582</v>
      </c>
      <c r="B5385" s="304" t="s">
        <v>19891</v>
      </c>
      <c r="C5385" s="269" t="s">
        <v>6255</v>
      </c>
      <c r="D5385" s="144" t="s">
        <v>3106</v>
      </c>
      <c r="E5385" s="269" t="s">
        <v>6256</v>
      </c>
      <c r="F5385" s="145" t="s">
        <v>3106</v>
      </c>
      <c r="G5385" s="269" t="s">
        <v>3106</v>
      </c>
      <c r="H5385" s="305" t="s">
        <v>6257</v>
      </c>
      <c r="I5385" s="306" t="s">
        <v>21178</v>
      </c>
      <c r="J5385" s="201" t="str">
        <f t="shared" si="169"/>
        <v>9999</v>
      </c>
      <c r="K5385" s="270"/>
      <c r="L5385" s="270"/>
      <c r="M5385" s="271"/>
      <c r="N5385" s="270" t="e">
        <v>#N/A</v>
      </c>
      <c r="O5385" s="272" t="e">
        <v>#N/A</v>
      </c>
      <c r="P5385" s="272" t="e">
        <v>#N/A</v>
      </c>
      <c r="Q5385" s="272" t="e">
        <v>#N/A</v>
      </c>
    </row>
    <row r="5386" spans="1:17" s="208" customFormat="1" ht="12">
      <c r="A5386" s="268" t="str">
        <f t="shared" si="168"/>
        <v>0729212011033107214</v>
      </c>
      <c r="B5386" s="304" t="s">
        <v>19891</v>
      </c>
      <c r="C5386" s="269" t="s">
        <v>6258</v>
      </c>
      <c r="D5386" s="144" t="s">
        <v>3106</v>
      </c>
      <c r="E5386" s="269" t="s">
        <v>6259</v>
      </c>
      <c r="F5386" s="145" t="s">
        <v>3106</v>
      </c>
      <c r="G5386" s="269" t="s">
        <v>3106</v>
      </c>
      <c r="H5386" s="305" t="s">
        <v>6260</v>
      </c>
      <c r="I5386" s="306" t="s">
        <v>20299</v>
      </c>
      <c r="J5386" s="201" t="str">
        <f t="shared" si="169"/>
        <v>9999</v>
      </c>
      <c r="K5386" s="270"/>
      <c r="L5386" s="270"/>
      <c r="M5386" s="271"/>
      <c r="N5386" s="270" t="e">
        <v>#N/A</v>
      </c>
      <c r="O5386" s="272" t="e">
        <v>#N/A</v>
      </c>
      <c r="P5386" s="272" t="e">
        <v>#N/A</v>
      </c>
      <c r="Q5386" s="272" t="e">
        <v>#N/A</v>
      </c>
    </row>
    <row r="5387" spans="1:17" s="208" customFormat="1" ht="12">
      <c r="A5387" s="268" t="str">
        <f t="shared" si="168"/>
        <v>0729220011306992151</v>
      </c>
      <c r="B5387" s="304" t="s">
        <v>19891</v>
      </c>
      <c r="C5387" s="269" t="s">
        <v>6261</v>
      </c>
      <c r="D5387" s="144" t="s">
        <v>3106</v>
      </c>
      <c r="E5387" s="269" t="s">
        <v>6262</v>
      </c>
      <c r="F5387" s="145" t="s">
        <v>3106</v>
      </c>
      <c r="G5387" s="269" t="s">
        <v>3106</v>
      </c>
      <c r="H5387" s="305" t="s">
        <v>6263</v>
      </c>
      <c r="I5387" s="307" t="s">
        <v>6263</v>
      </c>
      <c r="J5387" s="201" t="str">
        <f t="shared" si="169"/>
        <v>9999</v>
      </c>
      <c r="K5387" s="270"/>
      <c r="L5387" s="270"/>
      <c r="M5387" s="271"/>
      <c r="N5387" s="270" t="e">
        <v>#N/A</v>
      </c>
      <c r="O5387" s="272" t="e">
        <v>#N/A</v>
      </c>
      <c r="P5387" s="272" t="e">
        <v>#N/A</v>
      </c>
      <c r="Q5387" s="272" t="e">
        <v>#N/A</v>
      </c>
    </row>
    <row r="5388" spans="1:17" s="208" customFormat="1" ht="12">
      <c r="A5388" s="268" t="str">
        <f t="shared" si="168"/>
        <v>0729246021518912609</v>
      </c>
      <c r="B5388" s="304" t="s">
        <v>19891</v>
      </c>
      <c r="C5388" s="269" t="s">
        <v>6264</v>
      </c>
      <c r="D5388" s="144" t="s">
        <v>3106</v>
      </c>
      <c r="E5388" s="269" t="s">
        <v>6265</v>
      </c>
      <c r="F5388" s="145" t="s">
        <v>3106</v>
      </c>
      <c r="G5388" s="269" t="s">
        <v>3106</v>
      </c>
      <c r="H5388" s="305" t="s">
        <v>6266</v>
      </c>
      <c r="I5388" s="306" t="s">
        <v>21650</v>
      </c>
      <c r="J5388" s="201" t="str">
        <f t="shared" si="169"/>
        <v>9999</v>
      </c>
      <c r="K5388" s="270"/>
      <c r="L5388" s="270"/>
      <c r="M5388" s="271"/>
      <c r="N5388" s="270" t="e">
        <v>#N/A</v>
      </c>
      <c r="O5388" s="272" t="e">
        <v>#N/A</v>
      </c>
      <c r="P5388" s="272" t="e">
        <v>#N/A</v>
      </c>
      <c r="Q5388" s="272" t="e">
        <v>#N/A</v>
      </c>
    </row>
    <row r="5389" spans="1:17" s="208" customFormat="1" ht="12">
      <c r="A5389" s="268" t="str">
        <f t="shared" si="168"/>
        <v>0729295011134178999</v>
      </c>
      <c r="B5389" s="304" t="s">
        <v>19891</v>
      </c>
      <c r="C5389" s="269" t="s">
        <v>6267</v>
      </c>
      <c r="D5389" s="144" t="s">
        <v>3106</v>
      </c>
      <c r="E5389" s="269" t="s">
        <v>6268</v>
      </c>
      <c r="F5389" s="145" t="s">
        <v>3106</v>
      </c>
      <c r="G5389" s="269" t="s">
        <v>3106</v>
      </c>
      <c r="H5389" s="305" t="s">
        <v>6269</v>
      </c>
      <c r="I5389" s="306" t="s">
        <v>20575</v>
      </c>
      <c r="J5389" s="201" t="str">
        <f t="shared" si="169"/>
        <v>9999</v>
      </c>
      <c r="K5389" s="270"/>
      <c r="L5389" s="270"/>
      <c r="M5389" s="271"/>
      <c r="N5389" s="270" t="e">
        <v>#N/A</v>
      </c>
      <c r="O5389" s="272" t="e">
        <v>#N/A</v>
      </c>
      <c r="P5389" s="272" t="e">
        <v>#N/A</v>
      </c>
      <c r="Q5389" s="272" t="e">
        <v>#N/A</v>
      </c>
    </row>
    <row r="5390" spans="1:17" s="208" customFormat="1" ht="12">
      <c r="A5390" s="268" t="str">
        <f t="shared" si="168"/>
        <v>0729337021972507580</v>
      </c>
      <c r="B5390" s="304" t="s">
        <v>19891</v>
      </c>
      <c r="C5390" s="269" t="s">
        <v>6270</v>
      </c>
      <c r="D5390" s="144" t="s">
        <v>3106</v>
      </c>
      <c r="E5390" s="269" t="s">
        <v>6271</v>
      </c>
      <c r="F5390" s="145" t="s">
        <v>3106</v>
      </c>
      <c r="G5390" s="269" t="s">
        <v>3106</v>
      </c>
      <c r="H5390" s="305" t="s">
        <v>6272</v>
      </c>
      <c r="I5390" s="306" t="s">
        <v>22795</v>
      </c>
      <c r="J5390" s="201" t="str">
        <f t="shared" si="169"/>
        <v>9999</v>
      </c>
      <c r="K5390" s="270"/>
      <c r="L5390" s="270"/>
      <c r="M5390" s="271"/>
      <c r="N5390" s="270" t="e">
        <v>#N/A</v>
      </c>
      <c r="O5390" s="272" t="e">
        <v>#N/A</v>
      </c>
      <c r="P5390" s="272" t="e">
        <v>#N/A</v>
      </c>
      <c r="Q5390" s="272" t="e">
        <v>#N/A</v>
      </c>
    </row>
    <row r="5391" spans="1:17" s="208" customFormat="1" ht="12">
      <c r="A5391" s="268" t="str">
        <f t="shared" si="168"/>
        <v>0729345031053359729</v>
      </c>
      <c r="B5391" s="304" t="s">
        <v>19891</v>
      </c>
      <c r="C5391" s="269" t="s">
        <v>6273</v>
      </c>
      <c r="D5391" s="144" t="s">
        <v>3106</v>
      </c>
      <c r="E5391" s="269" t="s">
        <v>6274</v>
      </c>
      <c r="F5391" s="145" t="s">
        <v>3106</v>
      </c>
      <c r="G5391" s="269" t="s">
        <v>3106</v>
      </c>
      <c r="H5391" s="305" t="s">
        <v>6275</v>
      </c>
      <c r="I5391" s="307" t="s">
        <v>6275</v>
      </c>
      <c r="J5391" s="201" t="str">
        <f t="shared" si="169"/>
        <v>9999</v>
      </c>
      <c r="K5391" s="270"/>
      <c r="L5391" s="270"/>
      <c r="M5391" s="271"/>
      <c r="N5391" s="270" t="e">
        <v>#N/A</v>
      </c>
      <c r="O5391" s="272" t="e">
        <v>#N/A</v>
      </c>
      <c r="P5391" s="272" t="e">
        <v>#N/A</v>
      </c>
      <c r="Q5391" s="272" t="e">
        <v>#N/A</v>
      </c>
    </row>
    <row r="5392" spans="1:17" s="208" customFormat="1" ht="12">
      <c r="A5392" s="268" t="str">
        <f t="shared" si="168"/>
        <v>0729360011841231461</v>
      </c>
      <c r="B5392" s="304" t="s">
        <v>19891</v>
      </c>
      <c r="C5392" s="269" t="s">
        <v>6276</v>
      </c>
      <c r="D5392" s="144" t="s">
        <v>3106</v>
      </c>
      <c r="E5392" s="269" t="s">
        <v>6277</v>
      </c>
      <c r="F5392" s="145" t="s">
        <v>3106</v>
      </c>
      <c r="G5392" s="269" t="s">
        <v>3106</v>
      </c>
      <c r="H5392" s="305" t="s">
        <v>6278</v>
      </c>
      <c r="I5392" s="306" t="s">
        <v>20814</v>
      </c>
      <c r="J5392" s="201" t="str">
        <f t="shared" si="169"/>
        <v>9999</v>
      </c>
      <c r="K5392" s="270"/>
      <c r="L5392" s="270"/>
      <c r="M5392" s="271"/>
      <c r="N5392" s="270" t="e">
        <v>#N/A</v>
      </c>
      <c r="O5392" s="272" t="e">
        <v>#N/A</v>
      </c>
      <c r="P5392" s="272" t="e">
        <v>#N/A</v>
      </c>
      <c r="Q5392" s="272" t="e">
        <v>#N/A</v>
      </c>
    </row>
    <row r="5393" spans="1:17" s="208" customFormat="1" ht="12">
      <c r="A5393" s="268" t="str">
        <f t="shared" si="168"/>
        <v>0729436011710927231</v>
      </c>
      <c r="B5393" s="304" t="s">
        <v>19891</v>
      </c>
      <c r="C5393" s="269" t="s">
        <v>6279</v>
      </c>
      <c r="D5393" s="144" t="s">
        <v>3106</v>
      </c>
      <c r="E5393" s="269" t="s">
        <v>6280</v>
      </c>
      <c r="F5393" s="145" t="s">
        <v>3106</v>
      </c>
      <c r="G5393" s="269" t="s">
        <v>3106</v>
      </c>
      <c r="H5393" s="305" t="s">
        <v>6281</v>
      </c>
      <c r="I5393" s="306" t="s">
        <v>22151</v>
      </c>
      <c r="J5393" s="201" t="str">
        <f t="shared" si="169"/>
        <v>9999</v>
      </c>
      <c r="K5393" s="270"/>
      <c r="L5393" s="270"/>
      <c r="M5393" s="271"/>
      <c r="N5393" s="270" t="e">
        <v>#N/A</v>
      </c>
      <c r="O5393" s="272" t="e">
        <v>#N/A</v>
      </c>
      <c r="P5393" s="272" t="e">
        <v>#N/A</v>
      </c>
      <c r="Q5393" s="272" t="e">
        <v>#N/A</v>
      </c>
    </row>
    <row r="5394" spans="1:17" s="208" customFormat="1" ht="12">
      <c r="A5394" s="268" t="str">
        <f t="shared" si="168"/>
        <v>0729444011033174933</v>
      </c>
      <c r="B5394" s="304" t="s">
        <v>19891</v>
      </c>
      <c r="C5394" s="269" t="s">
        <v>6282</v>
      </c>
      <c r="D5394" s="144" t="s">
        <v>3106</v>
      </c>
      <c r="E5394" s="269" t="s">
        <v>6283</v>
      </c>
      <c r="F5394" s="145" t="s">
        <v>3106</v>
      </c>
      <c r="G5394" s="269" t="s">
        <v>3106</v>
      </c>
      <c r="H5394" s="305" t="s">
        <v>6284</v>
      </c>
      <c r="I5394" s="306" t="s">
        <v>20309</v>
      </c>
      <c r="J5394" s="201" t="str">
        <f t="shared" si="169"/>
        <v>9999</v>
      </c>
      <c r="K5394" s="270"/>
      <c r="L5394" s="270"/>
      <c r="M5394" s="271"/>
      <c r="N5394" s="270" t="e">
        <v>#N/A</v>
      </c>
      <c r="O5394" s="272" t="e">
        <v>#N/A</v>
      </c>
      <c r="P5394" s="272" t="e">
        <v>#N/A</v>
      </c>
      <c r="Q5394" s="272" t="e">
        <v>#N/A</v>
      </c>
    </row>
    <row r="5395" spans="1:17" s="208" customFormat="1" ht="12">
      <c r="A5395" s="268" t="str">
        <f t="shared" si="168"/>
        <v>0729477011093713091</v>
      </c>
      <c r="B5395" s="304" t="s">
        <v>19891</v>
      </c>
      <c r="C5395" s="269" t="s">
        <v>6285</v>
      </c>
      <c r="D5395" s="144" t="s">
        <v>3106</v>
      </c>
      <c r="E5395" s="269" t="s">
        <v>6286</v>
      </c>
      <c r="F5395" s="145" t="s">
        <v>3106</v>
      </c>
      <c r="G5395" s="269" t="s">
        <v>3106</v>
      </c>
      <c r="H5395" s="305" t="s">
        <v>6287</v>
      </c>
      <c r="I5395" s="306" t="s">
        <v>20457</v>
      </c>
      <c r="J5395" s="201" t="str">
        <f t="shared" si="169"/>
        <v>9999</v>
      </c>
      <c r="K5395" s="270"/>
      <c r="L5395" s="270"/>
      <c r="M5395" s="271"/>
      <c r="N5395" s="270" t="e">
        <v>#N/A</v>
      </c>
      <c r="O5395" s="272" t="e">
        <v>#N/A</v>
      </c>
      <c r="P5395" s="272" t="e">
        <v>#N/A</v>
      </c>
      <c r="Q5395" s="272" t="e">
        <v>#N/A</v>
      </c>
    </row>
    <row r="5396" spans="1:17" s="208" customFormat="1" ht="12">
      <c r="A5396" s="268" t="str">
        <f t="shared" si="168"/>
        <v>0729477021093713091</v>
      </c>
      <c r="B5396" s="304" t="s">
        <v>19891</v>
      </c>
      <c r="C5396" s="269" t="s">
        <v>6285</v>
      </c>
      <c r="D5396" s="144" t="s">
        <v>3106</v>
      </c>
      <c r="E5396" s="269" t="s">
        <v>6288</v>
      </c>
      <c r="F5396" s="145" t="s">
        <v>3106</v>
      </c>
      <c r="G5396" s="269" t="s">
        <v>3106</v>
      </c>
      <c r="H5396" s="305" t="s">
        <v>6287</v>
      </c>
      <c r="I5396" s="306" t="s">
        <v>20457</v>
      </c>
      <c r="J5396" s="201" t="str">
        <f t="shared" si="169"/>
        <v>9999</v>
      </c>
      <c r="K5396" s="270"/>
      <c r="L5396" s="270"/>
      <c r="M5396" s="271"/>
      <c r="N5396" s="270" t="e">
        <v>#N/A</v>
      </c>
      <c r="O5396" s="272" t="e">
        <v>#N/A</v>
      </c>
      <c r="P5396" s="272" t="e">
        <v>#N/A</v>
      </c>
      <c r="Q5396" s="272" t="e">
        <v>#N/A</v>
      </c>
    </row>
    <row r="5397" spans="1:17" s="208" customFormat="1" ht="12">
      <c r="A5397" s="268" t="str">
        <f t="shared" ref="A5397:A5460" si="170">E5397&amp;C5397</f>
        <v>0729485011467536276</v>
      </c>
      <c r="B5397" s="304" t="s">
        <v>19891</v>
      </c>
      <c r="C5397" s="269" t="s">
        <v>6289</v>
      </c>
      <c r="D5397" s="144" t="s">
        <v>3106</v>
      </c>
      <c r="E5397" s="269" t="s">
        <v>6290</v>
      </c>
      <c r="F5397" s="145" t="s">
        <v>3106</v>
      </c>
      <c r="G5397" s="269" t="s">
        <v>3106</v>
      </c>
      <c r="H5397" s="305" t="s">
        <v>6291</v>
      </c>
      <c r="I5397" s="307" t="s">
        <v>6291</v>
      </c>
      <c r="J5397" s="201" t="str">
        <f t="shared" si="169"/>
        <v>9999</v>
      </c>
      <c r="K5397" s="270"/>
      <c r="L5397" s="270"/>
      <c r="M5397" s="271"/>
      <c r="N5397" s="270" t="e">
        <v>#N/A</v>
      </c>
      <c r="O5397" s="272" t="e">
        <v>#N/A</v>
      </c>
      <c r="P5397" s="272" t="e">
        <v>#N/A</v>
      </c>
      <c r="Q5397" s="272" t="e">
        <v>#N/A</v>
      </c>
    </row>
    <row r="5398" spans="1:17" s="208" customFormat="1" ht="12">
      <c r="A5398" s="268" t="str">
        <f t="shared" si="170"/>
        <v>0729501011841271459</v>
      </c>
      <c r="B5398" s="304" t="s">
        <v>19891</v>
      </c>
      <c r="C5398" s="269" t="s">
        <v>6292</v>
      </c>
      <c r="D5398" s="144" t="s">
        <v>3106</v>
      </c>
      <c r="E5398" s="269" t="s">
        <v>6293</v>
      </c>
      <c r="F5398" s="145" t="s">
        <v>3106</v>
      </c>
      <c r="G5398" s="269" t="s">
        <v>3106</v>
      </c>
      <c r="H5398" s="305" t="s">
        <v>6294</v>
      </c>
      <c r="I5398" s="306" t="s">
        <v>22478</v>
      </c>
      <c r="J5398" s="201" t="str">
        <f t="shared" si="169"/>
        <v>9999</v>
      </c>
      <c r="K5398" s="270"/>
      <c r="L5398" s="270"/>
      <c r="M5398" s="271"/>
      <c r="N5398" s="270" t="e">
        <v>#N/A</v>
      </c>
      <c r="O5398" s="272" t="e">
        <v>#N/A</v>
      </c>
      <c r="P5398" s="272" t="e">
        <v>#N/A</v>
      </c>
      <c r="Q5398" s="272" t="e">
        <v>#N/A</v>
      </c>
    </row>
    <row r="5399" spans="1:17" s="208" customFormat="1" ht="12">
      <c r="A5399" s="268" t="str">
        <f t="shared" si="170"/>
        <v>0729576011952390239</v>
      </c>
      <c r="B5399" s="304" t="s">
        <v>19891</v>
      </c>
      <c r="C5399" s="269" t="s">
        <v>6295</v>
      </c>
      <c r="D5399" s="144" t="s">
        <v>3106</v>
      </c>
      <c r="E5399" s="269" t="s">
        <v>6296</v>
      </c>
      <c r="F5399" s="145" t="s">
        <v>3106</v>
      </c>
      <c r="G5399" s="269" t="s">
        <v>3106</v>
      </c>
      <c r="H5399" s="305" t="s">
        <v>6297</v>
      </c>
      <c r="I5399" s="307" t="s">
        <v>6297</v>
      </c>
      <c r="J5399" s="201" t="str">
        <f t="shared" si="169"/>
        <v>9999</v>
      </c>
      <c r="K5399" s="270"/>
      <c r="L5399" s="270"/>
      <c r="M5399" s="271"/>
      <c r="N5399" s="270" t="e">
        <v>#N/A</v>
      </c>
      <c r="O5399" s="272" t="e">
        <v>#N/A</v>
      </c>
      <c r="P5399" s="272" t="e">
        <v>#N/A</v>
      </c>
      <c r="Q5399" s="272" t="e">
        <v>#N/A</v>
      </c>
    </row>
    <row r="5400" spans="1:17" s="208" customFormat="1" ht="12">
      <c r="A5400" s="268" t="str">
        <f t="shared" si="170"/>
        <v>0729626011558313213</v>
      </c>
      <c r="B5400" s="304" t="s">
        <v>19891</v>
      </c>
      <c r="C5400" s="269" t="s">
        <v>6298</v>
      </c>
      <c r="D5400" s="144" t="s">
        <v>3106</v>
      </c>
      <c r="E5400" s="269" t="s">
        <v>6299</v>
      </c>
      <c r="F5400" s="145" t="s">
        <v>3106</v>
      </c>
      <c r="G5400" s="269" t="s">
        <v>3106</v>
      </c>
      <c r="H5400" s="305" t="s">
        <v>6300</v>
      </c>
      <c r="I5400" s="306" t="s">
        <v>21740</v>
      </c>
      <c r="J5400" s="201" t="str">
        <f t="shared" si="169"/>
        <v>9999</v>
      </c>
      <c r="K5400" s="270"/>
      <c r="L5400" s="270"/>
      <c r="M5400" s="271"/>
      <c r="N5400" s="270" t="e">
        <v>#N/A</v>
      </c>
      <c r="O5400" s="272" t="e">
        <v>#N/A</v>
      </c>
      <c r="P5400" s="272" t="e">
        <v>#N/A</v>
      </c>
      <c r="Q5400" s="272" t="e">
        <v>#N/A</v>
      </c>
    </row>
    <row r="5401" spans="1:17" s="208" customFormat="1" ht="12">
      <c r="A5401" s="268" t="str">
        <f t="shared" si="170"/>
        <v>0729634011750343125</v>
      </c>
      <c r="B5401" s="304" t="s">
        <v>19891</v>
      </c>
      <c r="C5401" s="269" t="s">
        <v>6301</v>
      </c>
      <c r="D5401" s="144" t="s">
        <v>3106</v>
      </c>
      <c r="E5401" s="269" t="s">
        <v>6302</v>
      </c>
      <c r="F5401" s="145" t="s">
        <v>3106</v>
      </c>
      <c r="G5401" s="269" t="s">
        <v>3106</v>
      </c>
      <c r="H5401" s="305" t="s">
        <v>6303</v>
      </c>
      <c r="I5401" s="306" t="s">
        <v>22244</v>
      </c>
      <c r="J5401" s="201" t="str">
        <f t="shared" si="169"/>
        <v>9999</v>
      </c>
      <c r="K5401" s="270"/>
      <c r="L5401" s="270"/>
      <c r="M5401" s="271"/>
      <c r="N5401" s="270" t="e">
        <v>#N/A</v>
      </c>
      <c r="O5401" s="272" t="e">
        <v>#N/A</v>
      </c>
      <c r="P5401" s="272" t="e">
        <v>#N/A</v>
      </c>
      <c r="Q5401" s="272" t="e">
        <v>#N/A</v>
      </c>
    </row>
    <row r="5402" spans="1:17" s="208" customFormat="1" ht="12">
      <c r="A5402" s="268" t="str">
        <f t="shared" si="170"/>
        <v>0729667031073518007</v>
      </c>
      <c r="B5402" s="304" t="s">
        <v>19891</v>
      </c>
      <c r="C5402" s="269" t="s">
        <v>6304</v>
      </c>
      <c r="D5402" s="144" t="s">
        <v>3106</v>
      </c>
      <c r="E5402" s="269" t="s">
        <v>6305</v>
      </c>
      <c r="F5402" s="145" t="s">
        <v>3106</v>
      </c>
      <c r="G5402" s="269" t="s">
        <v>3106</v>
      </c>
      <c r="H5402" s="305" t="s">
        <v>6306</v>
      </c>
      <c r="I5402" s="306" t="s">
        <v>20404</v>
      </c>
      <c r="J5402" s="201" t="str">
        <f t="shared" si="169"/>
        <v>9999</v>
      </c>
      <c r="K5402" s="270"/>
      <c r="L5402" s="270"/>
      <c r="M5402" s="271"/>
      <c r="N5402" s="270" t="e">
        <v>#N/A</v>
      </c>
      <c r="O5402" s="272" t="e">
        <v>#N/A</v>
      </c>
      <c r="P5402" s="272" t="e">
        <v>#N/A</v>
      </c>
      <c r="Q5402" s="272" t="e">
        <v>#N/A</v>
      </c>
    </row>
    <row r="5403" spans="1:17" s="208" customFormat="1" ht="12">
      <c r="A5403" s="268" t="str">
        <f t="shared" si="170"/>
        <v>0729717011801874227</v>
      </c>
      <c r="B5403" s="304" t="s">
        <v>19891</v>
      </c>
      <c r="C5403" s="269" t="s">
        <v>6307</v>
      </c>
      <c r="D5403" s="144" t="s">
        <v>3106</v>
      </c>
      <c r="E5403" s="269" t="s">
        <v>6308</v>
      </c>
      <c r="F5403" s="145" t="s">
        <v>3106</v>
      </c>
      <c r="G5403" s="269" t="s">
        <v>3106</v>
      </c>
      <c r="H5403" s="305" t="s">
        <v>6309</v>
      </c>
      <c r="I5403" s="307" t="s">
        <v>6309</v>
      </c>
      <c r="J5403" s="201" t="str">
        <f t="shared" si="169"/>
        <v>9999</v>
      </c>
      <c r="K5403" s="270"/>
      <c r="L5403" s="270"/>
      <c r="M5403" s="271"/>
      <c r="N5403" s="270" t="e">
        <v>#N/A</v>
      </c>
      <c r="O5403" s="272" t="e">
        <v>#N/A</v>
      </c>
      <c r="P5403" s="272" t="e">
        <v>#N/A</v>
      </c>
      <c r="Q5403" s="272" t="e">
        <v>#N/A</v>
      </c>
    </row>
    <row r="5404" spans="1:17" s="208" customFormat="1" ht="12">
      <c r="A5404" s="268" t="str">
        <f t="shared" si="170"/>
        <v>0729741011558363986</v>
      </c>
      <c r="B5404" s="304" t="s">
        <v>19891</v>
      </c>
      <c r="C5404" s="269" t="s">
        <v>6310</v>
      </c>
      <c r="D5404" s="144" t="s">
        <v>3106</v>
      </c>
      <c r="E5404" s="269" t="s">
        <v>6311</v>
      </c>
      <c r="F5404" s="145" t="s">
        <v>3106</v>
      </c>
      <c r="G5404" s="269" t="s">
        <v>3106</v>
      </c>
      <c r="H5404" s="305" t="s">
        <v>6312</v>
      </c>
      <c r="I5404" s="306" t="s">
        <v>21746</v>
      </c>
      <c r="J5404" s="201" t="str">
        <f t="shared" si="169"/>
        <v>9999</v>
      </c>
      <c r="K5404" s="270"/>
      <c r="L5404" s="270"/>
      <c r="M5404" s="271"/>
      <c r="N5404" s="270" t="e">
        <v>#N/A</v>
      </c>
      <c r="O5404" s="272" t="e">
        <v>#N/A</v>
      </c>
      <c r="P5404" s="272" t="e">
        <v>#N/A</v>
      </c>
      <c r="Q5404" s="272" t="e">
        <v>#N/A</v>
      </c>
    </row>
    <row r="5405" spans="1:17" s="208" customFormat="1" ht="12">
      <c r="A5405" s="268" t="str">
        <f t="shared" si="170"/>
        <v>0729774011891796710</v>
      </c>
      <c r="B5405" s="304" t="s">
        <v>19891</v>
      </c>
      <c r="C5405" s="269" t="s">
        <v>6313</v>
      </c>
      <c r="D5405" s="144" t="s">
        <v>3106</v>
      </c>
      <c r="E5405" s="269" t="s">
        <v>6314</v>
      </c>
      <c r="F5405" s="145" t="s">
        <v>3106</v>
      </c>
      <c r="G5405" s="269" t="s">
        <v>3106</v>
      </c>
      <c r="H5405" s="305" t="s">
        <v>6315</v>
      </c>
      <c r="I5405" s="306" t="s">
        <v>22600</v>
      </c>
      <c r="J5405" s="201" t="str">
        <f t="shared" si="169"/>
        <v>9999</v>
      </c>
      <c r="K5405" s="270"/>
      <c r="L5405" s="270"/>
      <c r="M5405" s="271"/>
      <c r="N5405" s="270" t="e">
        <v>#N/A</v>
      </c>
      <c r="O5405" s="272" t="e">
        <v>#N/A</v>
      </c>
      <c r="P5405" s="272" t="e">
        <v>#N/A</v>
      </c>
      <c r="Q5405" s="272" t="e">
        <v>#N/A</v>
      </c>
    </row>
    <row r="5406" spans="1:17" s="208" customFormat="1" ht="12">
      <c r="A5406" s="268" t="str">
        <f t="shared" si="170"/>
        <v>0729873011114908001</v>
      </c>
      <c r="B5406" s="304" t="s">
        <v>19891</v>
      </c>
      <c r="C5406" s="269" t="s">
        <v>6316</v>
      </c>
      <c r="D5406" s="144" t="s">
        <v>3106</v>
      </c>
      <c r="E5406" s="269" t="s">
        <v>6317</v>
      </c>
      <c r="F5406" s="145" t="s">
        <v>3106</v>
      </c>
      <c r="G5406" s="269" t="s">
        <v>3106</v>
      </c>
      <c r="H5406" s="305" t="s">
        <v>6318</v>
      </c>
      <c r="I5406" s="306" t="s">
        <v>20522</v>
      </c>
      <c r="J5406" s="201" t="str">
        <f t="shared" si="169"/>
        <v>9999</v>
      </c>
      <c r="K5406" s="270"/>
      <c r="L5406" s="270"/>
      <c r="M5406" s="271"/>
      <c r="N5406" s="270" t="e">
        <v>#N/A</v>
      </c>
      <c r="O5406" s="272" t="e">
        <v>#N/A</v>
      </c>
      <c r="P5406" s="272" t="e">
        <v>#N/A</v>
      </c>
      <c r="Q5406" s="272" t="e">
        <v>#N/A</v>
      </c>
    </row>
    <row r="5407" spans="1:17" s="208" customFormat="1" ht="12">
      <c r="A5407" s="268" t="str">
        <f t="shared" si="170"/>
        <v>0729964011982780094</v>
      </c>
      <c r="B5407" s="304" t="s">
        <v>19891</v>
      </c>
      <c r="C5407" s="269" t="s">
        <v>6319</v>
      </c>
      <c r="D5407" s="144" t="s">
        <v>3106</v>
      </c>
      <c r="E5407" s="269" t="s">
        <v>6320</v>
      </c>
      <c r="F5407" s="145" t="s">
        <v>3106</v>
      </c>
      <c r="G5407" s="269" t="s">
        <v>3106</v>
      </c>
      <c r="H5407" s="305" t="s">
        <v>6321</v>
      </c>
      <c r="I5407" s="306" t="s">
        <v>22844</v>
      </c>
      <c r="J5407" s="201" t="str">
        <f t="shared" si="169"/>
        <v>9999</v>
      </c>
      <c r="K5407" s="270"/>
      <c r="L5407" s="270"/>
      <c r="M5407" s="271"/>
      <c r="N5407" s="270" t="e">
        <v>#N/A</v>
      </c>
      <c r="O5407" s="272" t="e">
        <v>#N/A</v>
      </c>
      <c r="P5407" s="272" t="e">
        <v>#N/A</v>
      </c>
      <c r="Q5407" s="272" t="e">
        <v>#N/A</v>
      </c>
    </row>
    <row r="5408" spans="1:17" s="208" customFormat="1" ht="12">
      <c r="A5408" s="268" t="str">
        <f t="shared" si="170"/>
        <v>0729972011972628006</v>
      </c>
      <c r="B5408" s="304" t="s">
        <v>19891</v>
      </c>
      <c r="C5408" s="269" t="s">
        <v>6322</v>
      </c>
      <c r="D5408" s="144" t="s">
        <v>3106</v>
      </c>
      <c r="E5408" s="269" t="s">
        <v>6323</v>
      </c>
      <c r="F5408" s="145" t="s">
        <v>3106</v>
      </c>
      <c r="G5408" s="269" t="s">
        <v>3106</v>
      </c>
      <c r="H5408" s="305" t="s">
        <v>6324</v>
      </c>
      <c r="I5408" s="306" t="s">
        <v>22810</v>
      </c>
      <c r="J5408" s="201" t="str">
        <f t="shared" si="169"/>
        <v>9999</v>
      </c>
      <c r="K5408" s="270"/>
      <c r="L5408" s="270"/>
      <c r="M5408" s="271"/>
      <c r="N5408" s="270" t="e">
        <v>#N/A</v>
      </c>
      <c r="O5408" s="272" t="e">
        <v>#N/A</v>
      </c>
      <c r="P5408" s="272" t="e">
        <v>#N/A</v>
      </c>
      <c r="Q5408" s="272" t="e">
        <v>#N/A</v>
      </c>
    </row>
    <row r="5409" spans="1:17" s="208" customFormat="1" ht="12">
      <c r="A5409" s="268" t="str">
        <f t="shared" si="170"/>
        <v>0729998011992776041</v>
      </c>
      <c r="B5409" s="304" t="s">
        <v>19891</v>
      </c>
      <c r="C5409" s="269" t="s">
        <v>6325</v>
      </c>
      <c r="D5409" s="144" t="s">
        <v>3106</v>
      </c>
      <c r="E5409" s="269" t="s">
        <v>6326</v>
      </c>
      <c r="F5409" s="145" t="s">
        <v>3106</v>
      </c>
      <c r="G5409" s="269" t="s">
        <v>3106</v>
      </c>
      <c r="H5409" s="305" t="s">
        <v>6327</v>
      </c>
      <c r="I5409" s="306" t="s">
        <v>22866</v>
      </c>
      <c r="J5409" s="201" t="str">
        <f t="shared" si="169"/>
        <v>9999</v>
      </c>
      <c r="K5409" s="270"/>
      <c r="L5409" s="270"/>
      <c r="M5409" s="271"/>
      <c r="N5409" s="270" t="e">
        <v>#N/A</v>
      </c>
      <c r="O5409" s="272" t="e">
        <v>#N/A</v>
      </c>
      <c r="P5409" s="272" t="e">
        <v>#N/A</v>
      </c>
      <c r="Q5409" s="272" t="e">
        <v>#N/A</v>
      </c>
    </row>
    <row r="5410" spans="1:17" s="208" customFormat="1" ht="12">
      <c r="A5410" s="268" t="str">
        <f t="shared" si="170"/>
        <v>0730038011861447179</v>
      </c>
      <c r="B5410" s="304" t="s">
        <v>19891</v>
      </c>
      <c r="C5410" s="269" t="s">
        <v>6328</v>
      </c>
      <c r="D5410" s="144" t="s">
        <v>3106</v>
      </c>
      <c r="E5410" s="269" t="s">
        <v>6329</v>
      </c>
      <c r="F5410" s="145" t="s">
        <v>3106</v>
      </c>
      <c r="G5410" s="269" t="s">
        <v>3106</v>
      </c>
      <c r="H5410" s="305" t="s">
        <v>6330</v>
      </c>
      <c r="I5410" s="306" t="s">
        <v>22510</v>
      </c>
      <c r="J5410" s="201" t="str">
        <f t="shared" si="169"/>
        <v>9999</v>
      </c>
      <c r="K5410" s="270"/>
      <c r="L5410" s="270"/>
      <c r="M5410" s="271"/>
      <c r="N5410" s="270" t="e">
        <v>#N/A</v>
      </c>
      <c r="O5410" s="272" t="e">
        <v>#N/A</v>
      </c>
      <c r="P5410" s="272" t="e">
        <v>#N/A</v>
      </c>
      <c r="Q5410" s="272" t="e">
        <v>#N/A</v>
      </c>
    </row>
    <row r="5411" spans="1:17" s="208" customFormat="1" ht="12">
      <c r="A5411" s="268" t="str">
        <f t="shared" si="170"/>
        <v>0730111011487707188</v>
      </c>
      <c r="B5411" s="304" t="s">
        <v>19891</v>
      </c>
      <c r="C5411" s="269" t="s">
        <v>6331</v>
      </c>
      <c r="D5411" s="144" t="s">
        <v>3106</v>
      </c>
      <c r="E5411" s="269" t="s">
        <v>6332</v>
      </c>
      <c r="F5411" s="145" t="s">
        <v>3106</v>
      </c>
      <c r="G5411" s="269" t="s">
        <v>3106</v>
      </c>
      <c r="H5411" s="305" t="s">
        <v>6333</v>
      </c>
      <c r="I5411" s="306" t="s">
        <v>21559</v>
      </c>
      <c r="J5411" s="201" t="str">
        <f t="shared" si="169"/>
        <v>9999</v>
      </c>
      <c r="K5411" s="270"/>
      <c r="L5411" s="270"/>
      <c r="M5411" s="271"/>
      <c r="N5411" s="270" t="e">
        <v>#N/A</v>
      </c>
      <c r="O5411" s="272" t="e">
        <v>#N/A</v>
      </c>
      <c r="P5411" s="272" t="e">
        <v>#N/A</v>
      </c>
      <c r="Q5411" s="272" t="e">
        <v>#N/A</v>
      </c>
    </row>
    <row r="5412" spans="1:17" s="208" customFormat="1" ht="12">
      <c r="A5412" s="268" t="str">
        <f t="shared" si="170"/>
        <v>0730145011285621839</v>
      </c>
      <c r="B5412" s="304" t="s">
        <v>19891</v>
      </c>
      <c r="C5412" s="269" t="s">
        <v>6334</v>
      </c>
      <c r="D5412" s="144" t="s">
        <v>3106</v>
      </c>
      <c r="E5412" s="269" t="s">
        <v>6335</v>
      </c>
      <c r="F5412" s="145" t="s">
        <v>3106</v>
      </c>
      <c r="G5412" s="269" t="s">
        <v>3106</v>
      </c>
      <c r="H5412" s="305" t="s">
        <v>2590</v>
      </c>
      <c r="I5412" s="306" t="s">
        <v>20968</v>
      </c>
      <c r="J5412" s="201" t="str">
        <f t="shared" si="169"/>
        <v>9999</v>
      </c>
      <c r="K5412" s="270"/>
      <c r="L5412" s="270"/>
      <c r="M5412" s="271"/>
      <c r="N5412" s="270" t="e">
        <v>#N/A</v>
      </c>
      <c r="O5412" s="272" t="e">
        <v>#N/A</v>
      </c>
      <c r="P5412" s="272" t="e">
        <v>#N/A</v>
      </c>
      <c r="Q5412" s="272" t="e">
        <v>#N/A</v>
      </c>
    </row>
    <row r="5413" spans="1:17" s="208" customFormat="1" ht="12">
      <c r="A5413" s="268" t="str">
        <f t="shared" si="170"/>
        <v>0730210021336289552</v>
      </c>
      <c r="B5413" s="304" t="s">
        <v>19891</v>
      </c>
      <c r="C5413" s="269" t="s">
        <v>6336</v>
      </c>
      <c r="D5413" s="144" t="s">
        <v>3106</v>
      </c>
      <c r="E5413" s="269" t="s">
        <v>6337</v>
      </c>
      <c r="F5413" s="145" t="s">
        <v>3106</v>
      </c>
      <c r="G5413" s="269" t="s">
        <v>3106</v>
      </c>
      <c r="H5413" s="305" t="s">
        <v>6338</v>
      </c>
      <c r="I5413" s="307" t="s">
        <v>6338</v>
      </c>
      <c r="J5413" s="201" t="str">
        <f t="shared" si="169"/>
        <v>9999</v>
      </c>
      <c r="K5413" s="270" t="s">
        <v>4043</v>
      </c>
      <c r="L5413" s="270"/>
      <c r="M5413" s="271"/>
      <c r="N5413" s="270" t="e">
        <v>#N/A</v>
      </c>
      <c r="O5413" s="272" t="e">
        <v>#N/A</v>
      </c>
      <c r="P5413" s="272" t="e">
        <v>#N/A</v>
      </c>
      <c r="Q5413" s="272" t="e">
        <v>#N/A</v>
      </c>
    </row>
    <row r="5414" spans="1:17" s="208" customFormat="1" ht="12">
      <c r="A5414" s="268" t="str">
        <f t="shared" si="170"/>
        <v>0731051011235148594</v>
      </c>
      <c r="B5414" s="304" t="s">
        <v>19891</v>
      </c>
      <c r="C5414" s="269" t="s">
        <v>6339</v>
      </c>
      <c r="D5414" s="144" t="s">
        <v>3106</v>
      </c>
      <c r="E5414" s="269" t="s">
        <v>6340</v>
      </c>
      <c r="F5414" s="145" t="s">
        <v>3106</v>
      </c>
      <c r="G5414" s="269" t="s">
        <v>3106</v>
      </c>
      <c r="H5414" s="305" t="s">
        <v>6341</v>
      </c>
      <c r="I5414" s="307" t="s">
        <v>6341</v>
      </c>
      <c r="J5414" s="201" t="str">
        <f t="shared" si="169"/>
        <v>9999</v>
      </c>
      <c r="K5414" s="270"/>
      <c r="L5414" s="270"/>
      <c r="M5414" s="271"/>
      <c r="N5414" s="270" t="e">
        <v>#N/A</v>
      </c>
      <c r="O5414" s="272" t="e">
        <v>#N/A</v>
      </c>
      <c r="P5414" s="272" t="e">
        <v>#N/A</v>
      </c>
      <c r="Q5414" s="272" t="e">
        <v>#N/A</v>
      </c>
    </row>
    <row r="5415" spans="1:17" s="208" customFormat="1" ht="12">
      <c r="A5415" s="268" t="str">
        <f t="shared" si="170"/>
        <v>0740391011417912114</v>
      </c>
      <c r="B5415" s="304" t="s">
        <v>19891</v>
      </c>
      <c r="C5415" s="269" t="s">
        <v>6342</v>
      </c>
      <c r="D5415" s="144" t="s">
        <v>3106</v>
      </c>
      <c r="E5415" s="269" t="s">
        <v>6343</v>
      </c>
      <c r="F5415" s="145" t="s">
        <v>3106</v>
      </c>
      <c r="G5415" s="269" t="s">
        <v>3106</v>
      </c>
      <c r="H5415" s="305" t="s">
        <v>6344</v>
      </c>
      <c r="I5415" s="306" t="s">
        <v>21357</v>
      </c>
      <c r="J5415" s="201" t="str">
        <f t="shared" si="169"/>
        <v>9999</v>
      </c>
      <c r="K5415" s="270"/>
      <c r="L5415" s="270"/>
      <c r="M5415" s="271"/>
      <c r="N5415" s="270" t="e">
        <v>#N/A</v>
      </c>
      <c r="O5415" s="272" t="e">
        <v>#N/A</v>
      </c>
      <c r="P5415" s="272" t="e">
        <v>#N/A</v>
      </c>
      <c r="Q5415" s="272" t="e">
        <v>#N/A</v>
      </c>
    </row>
    <row r="5416" spans="1:17" s="208" customFormat="1" ht="12">
      <c r="A5416" s="268" t="str">
        <f t="shared" si="170"/>
        <v>0741860011134152986</v>
      </c>
      <c r="B5416" s="304" t="s">
        <v>19891</v>
      </c>
      <c r="C5416" s="269" t="s">
        <v>6345</v>
      </c>
      <c r="D5416" s="144" t="s">
        <v>3106</v>
      </c>
      <c r="E5416" s="269" t="s">
        <v>6346</v>
      </c>
      <c r="F5416" s="145" t="s">
        <v>3106</v>
      </c>
      <c r="G5416" s="269" t="s">
        <v>3106</v>
      </c>
      <c r="H5416" s="305" t="s">
        <v>6347</v>
      </c>
      <c r="I5416" s="306" t="s">
        <v>20571</v>
      </c>
      <c r="J5416" s="201" t="str">
        <f t="shared" si="169"/>
        <v>9999</v>
      </c>
      <c r="K5416" s="270"/>
      <c r="L5416" s="270"/>
      <c r="M5416" s="271"/>
      <c r="N5416" s="270" t="e">
        <v>#N/A</v>
      </c>
      <c r="O5416" s="272" t="e">
        <v>#N/A</v>
      </c>
      <c r="P5416" s="272" t="e">
        <v>#N/A</v>
      </c>
      <c r="Q5416" s="272" t="e">
        <v>#N/A</v>
      </c>
    </row>
    <row r="5417" spans="1:17" s="208" customFormat="1" ht="12">
      <c r="A5417" s="268" t="str">
        <f t="shared" si="170"/>
        <v>0772287011598797094</v>
      </c>
      <c r="B5417" s="304" t="s">
        <v>19891</v>
      </c>
      <c r="C5417" s="269" t="s">
        <v>6348</v>
      </c>
      <c r="D5417" s="144" t="s">
        <v>3106</v>
      </c>
      <c r="E5417" s="269" t="s">
        <v>6349</v>
      </c>
      <c r="F5417" s="145" t="s">
        <v>3106</v>
      </c>
      <c r="G5417" s="269" t="s">
        <v>3106</v>
      </c>
      <c r="H5417" s="305" t="s">
        <v>6350</v>
      </c>
      <c r="I5417" s="307" t="s">
        <v>6350</v>
      </c>
      <c r="J5417" s="201" t="str">
        <f t="shared" si="169"/>
        <v>9999</v>
      </c>
      <c r="K5417" s="270"/>
      <c r="L5417" s="270"/>
      <c r="M5417" s="271"/>
      <c r="N5417" s="270" t="e">
        <v>#N/A</v>
      </c>
      <c r="O5417" s="272" t="e">
        <v>#N/A</v>
      </c>
      <c r="P5417" s="272" t="e">
        <v>#N/A</v>
      </c>
      <c r="Q5417" s="272" t="e">
        <v>#N/A</v>
      </c>
    </row>
    <row r="5418" spans="1:17" s="208" customFormat="1" ht="12">
      <c r="A5418" s="268" t="str">
        <f t="shared" si="170"/>
        <v>0772287021598797094</v>
      </c>
      <c r="B5418" s="304" t="s">
        <v>19891</v>
      </c>
      <c r="C5418" s="269" t="s">
        <v>6348</v>
      </c>
      <c r="D5418" s="144" t="s">
        <v>3106</v>
      </c>
      <c r="E5418" s="269" t="s">
        <v>6351</v>
      </c>
      <c r="F5418" s="145" t="s">
        <v>3106</v>
      </c>
      <c r="G5418" s="269" t="s">
        <v>3106</v>
      </c>
      <c r="H5418" s="305" t="s">
        <v>6350</v>
      </c>
      <c r="I5418" s="306" t="s">
        <v>21858</v>
      </c>
      <c r="J5418" s="201" t="str">
        <f t="shared" si="169"/>
        <v>9999</v>
      </c>
      <c r="K5418" s="270"/>
      <c r="L5418" s="270"/>
      <c r="M5418" s="271"/>
      <c r="N5418" s="270" t="e">
        <v>#N/A</v>
      </c>
      <c r="O5418" s="272" t="e">
        <v>#N/A</v>
      </c>
      <c r="P5418" s="272" t="e">
        <v>#N/A</v>
      </c>
      <c r="Q5418" s="272" t="e">
        <v>#N/A</v>
      </c>
    </row>
    <row r="5419" spans="1:17" s="208" customFormat="1" ht="12">
      <c r="A5419" s="268" t="str">
        <f t="shared" si="170"/>
        <v>0776171021356387641</v>
      </c>
      <c r="B5419" s="304" t="s">
        <v>19891</v>
      </c>
      <c r="C5419" s="269" t="s">
        <v>6352</v>
      </c>
      <c r="D5419" s="144" t="s">
        <v>3106</v>
      </c>
      <c r="E5419" s="269" t="s">
        <v>6353</v>
      </c>
      <c r="F5419" s="145" t="s">
        <v>3106</v>
      </c>
      <c r="G5419" s="269" t="s">
        <v>3106</v>
      </c>
      <c r="H5419" s="305" t="s">
        <v>6354</v>
      </c>
      <c r="I5419" s="306" t="s">
        <v>21171</v>
      </c>
      <c r="J5419" s="201" t="str">
        <f t="shared" si="169"/>
        <v>9999</v>
      </c>
      <c r="K5419" s="270"/>
      <c r="L5419" s="270"/>
      <c r="M5419" s="271"/>
      <c r="N5419" s="270" t="e">
        <v>#N/A</v>
      </c>
      <c r="O5419" s="272" t="e">
        <v>#N/A</v>
      </c>
      <c r="P5419" s="272" t="e">
        <v>#N/A</v>
      </c>
      <c r="Q5419" s="272" t="e">
        <v>#N/A</v>
      </c>
    </row>
    <row r="5420" spans="1:17" s="208" customFormat="1" ht="12">
      <c r="A5420" s="268" t="str">
        <f t="shared" si="170"/>
        <v>0777179021558441857</v>
      </c>
      <c r="B5420" s="304" t="s">
        <v>19891</v>
      </c>
      <c r="C5420" s="269" t="s">
        <v>14230</v>
      </c>
      <c r="D5420" s="144" t="s">
        <v>3106</v>
      </c>
      <c r="E5420" s="269" t="s">
        <v>14231</v>
      </c>
      <c r="F5420" s="145" t="s">
        <v>3106</v>
      </c>
      <c r="G5420" s="269" t="s">
        <v>3106</v>
      </c>
      <c r="H5420" s="305" t="s">
        <v>14232</v>
      </c>
      <c r="I5420" s="306" t="s">
        <v>21753</v>
      </c>
      <c r="J5420" s="201" t="str">
        <f t="shared" si="169"/>
        <v>9999</v>
      </c>
      <c r="K5420" s="270" t="s">
        <v>13915</v>
      </c>
      <c r="L5420" s="270" t="s">
        <v>13916</v>
      </c>
      <c r="M5420" s="271">
        <v>44085</v>
      </c>
      <c r="N5420" s="270" t="e">
        <v>#N/A</v>
      </c>
      <c r="O5420" s="272" t="e">
        <v>#N/A</v>
      </c>
      <c r="P5420" s="272" t="e">
        <v>#N/A</v>
      </c>
      <c r="Q5420" s="272" t="e">
        <v>#N/A</v>
      </c>
    </row>
    <row r="5421" spans="1:17" s="208" customFormat="1" ht="12">
      <c r="A5421" s="268" t="str">
        <f t="shared" si="170"/>
        <v>0785446011508809427</v>
      </c>
      <c r="B5421" s="304" t="s">
        <v>19891</v>
      </c>
      <c r="C5421" s="269" t="s">
        <v>6355</v>
      </c>
      <c r="D5421" s="144" t="s">
        <v>3106</v>
      </c>
      <c r="E5421" s="269" t="s">
        <v>6356</v>
      </c>
      <c r="F5421" s="145" t="s">
        <v>3106</v>
      </c>
      <c r="G5421" s="269" t="s">
        <v>3106</v>
      </c>
      <c r="H5421" s="305" t="s">
        <v>6357</v>
      </c>
      <c r="I5421" s="306" t="s">
        <v>21611</v>
      </c>
      <c r="J5421" s="201" t="str">
        <f t="shared" si="169"/>
        <v>9999</v>
      </c>
      <c r="K5421" s="270"/>
      <c r="L5421" s="270"/>
      <c r="M5421" s="271"/>
      <c r="N5421" s="270" t="e">
        <v>#N/A</v>
      </c>
      <c r="O5421" s="272" t="e">
        <v>#N/A</v>
      </c>
      <c r="P5421" s="272" t="e">
        <v>#N/A</v>
      </c>
      <c r="Q5421" s="272" t="e">
        <v>#N/A</v>
      </c>
    </row>
    <row r="5422" spans="1:17" s="208" customFormat="1" ht="12">
      <c r="A5422" s="268" t="str">
        <f t="shared" si="170"/>
        <v>0786618011588656870</v>
      </c>
      <c r="B5422" s="304" t="s">
        <v>19891</v>
      </c>
      <c r="C5422" s="269" t="s">
        <v>6358</v>
      </c>
      <c r="D5422" s="144" t="s">
        <v>3106</v>
      </c>
      <c r="E5422" s="269" t="s">
        <v>6359</v>
      </c>
      <c r="F5422" s="145" t="s">
        <v>3106</v>
      </c>
      <c r="G5422" s="269" t="s">
        <v>3106</v>
      </c>
      <c r="H5422" s="305" t="s">
        <v>4331</v>
      </c>
      <c r="I5422" s="307" t="s">
        <v>4331</v>
      </c>
      <c r="J5422" s="201" t="str">
        <f t="shared" si="169"/>
        <v>9999</v>
      </c>
      <c r="K5422" s="270"/>
      <c r="L5422" s="270"/>
      <c r="M5422" s="271"/>
      <c r="N5422" s="270" t="e">
        <v>#N/A</v>
      </c>
      <c r="O5422" s="272" t="e">
        <v>#N/A</v>
      </c>
      <c r="P5422" s="272" t="e">
        <v>#N/A</v>
      </c>
      <c r="Q5422" s="272" t="e">
        <v>#N/A</v>
      </c>
    </row>
    <row r="5423" spans="1:17" s="208" customFormat="1" ht="12">
      <c r="A5423" s="268" t="str">
        <f t="shared" si="170"/>
        <v>0787749011417950106</v>
      </c>
      <c r="B5423" s="304" t="s">
        <v>19891</v>
      </c>
      <c r="C5423" s="269" t="s">
        <v>6360</v>
      </c>
      <c r="D5423" s="144" t="s">
        <v>3106</v>
      </c>
      <c r="E5423" s="269" t="s">
        <v>6361</v>
      </c>
      <c r="F5423" s="145" t="s">
        <v>3106</v>
      </c>
      <c r="G5423" s="269" t="s">
        <v>3106</v>
      </c>
      <c r="H5423" s="305" t="s">
        <v>6362</v>
      </c>
      <c r="I5423" s="307" t="s">
        <v>6362</v>
      </c>
      <c r="J5423" s="201" t="str">
        <f t="shared" si="169"/>
        <v>9999</v>
      </c>
      <c r="K5423" s="270"/>
      <c r="L5423" s="270"/>
      <c r="M5423" s="271"/>
      <c r="N5423" s="270" t="e">
        <v>#N/A</v>
      </c>
      <c r="O5423" s="272" t="e">
        <v>#N/A</v>
      </c>
      <c r="P5423" s="272" t="e">
        <v>#N/A</v>
      </c>
      <c r="Q5423" s="272" t="e">
        <v>#N/A</v>
      </c>
    </row>
    <row r="5424" spans="1:17" s="208" customFormat="1" ht="12">
      <c r="A5424" s="268" t="str">
        <f t="shared" si="170"/>
        <v>0789083011427018902</v>
      </c>
      <c r="B5424" s="304" t="s">
        <v>19891</v>
      </c>
      <c r="C5424" s="269" t="s">
        <v>6363</v>
      </c>
      <c r="D5424" s="144" t="s">
        <v>3106</v>
      </c>
      <c r="E5424" s="269" t="s">
        <v>6364</v>
      </c>
      <c r="F5424" s="145" t="s">
        <v>3106</v>
      </c>
      <c r="G5424" s="269" t="s">
        <v>3106</v>
      </c>
      <c r="H5424" s="305" t="s">
        <v>6365</v>
      </c>
      <c r="I5424" s="307" t="s">
        <v>6365</v>
      </c>
      <c r="J5424" s="201" t="str">
        <f t="shared" si="169"/>
        <v>9999</v>
      </c>
      <c r="K5424" s="270"/>
      <c r="L5424" s="270"/>
      <c r="M5424" s="271"/>
      <c r="N5424" s="270" t="e">
        <v>#N/A</v>
      </c>
      <c r="O5424" s="272" t="e">
        <v>#N/A</v>
      </c>
      <c r="P5424" s="272" t="e">
        <v>#N/A</v>
      </c>
      <c r="Q5424" s="272" t="e">
        <v>#N/A</v>
      </c>
    </row>
    <row r="5425" spans="1:17" s="208" customFormat="1" ht="12">
      <c r="A5425" s="268" t="str">
        <f t="shared" si="170"/>
        <v>0791923011295751022</v>
      </c>
      <c r="B5425" s="304" t="s">
        <v>19891</v>
      </c>
      <c r="C5425" s="269" t="s">
        <v>4562</v>
      </c>
      <c r="D5425" s="144" t="s">
        <v>3106</v>
      </c>
      <c r="E5425" s="269" t="s">
        <v>6366</v>
      </c>
      <c r="F5425" s="145" t="s">
        <v>3106</v>
      </c>
      <c r="G5425" s="269" t="s">
        <v>3106</v>
      </c>
      <c r="H5425" s="305" t="s">
        <v>4564</v>
      </c>
      <c r="I5425" s="307" t="s">
        <v>4564</v>
      </c>
      <c r="J5425" s="201" t="str">
        <f t="shared" si="169"/>
        <v>9999</v>
      </c>
      <c r="K5425" s="270"/>
      <c r="L5425" s="270"/>
      <c r="M5425" s="271"/>
      <c r="N5425" s="270" t="e">
        <v>#N/A</v>
      </c>
      <c r="O5425" s="272" t="e">
        <v>#N/A</v>
      </c>
      <c r="P5425" s="272" t="e">
        <v>#N/A</v>
      </c>
      <c r="Q5425" s="272" t="e">
        <v>#N/A</v>
      </c>
    </row>
    <row r="5426" spans="1:17" s="208" customFormat="1" ht="12">
      <c r="A5426" s="268" t="str">
        <f t="shared" si="170"/>
        <v>0795692011487726873</v>
      </c>
      <c r="B5426" s="304" t="s">
        <v>19891</v>
      </c>
      <c r="C5426" s="269" t="s">
        <v>6367</v>
      </c>
      <c r="D5426" s="144" t="s">
        <v>3106</v>
      </c>
      <c r="E5426" s="269" t="s">
        <v>6368</v>
      </c>
      <c r="F5426" s="145" t="s">
        <v>3106</v>
      </c>
      <c r="G5426" s="269" t="s">
        <v>3106</v>
      </c>
      <c r="H5426" s="305" t="s">
        <v>6369</v>
      </c>
      <c r="I5426" s="306" t="s">
        <v>21562</v>
      </c>
      <c r="J5426" s="201" t="str">
        <f t="shared" si="169"/>
        <v>9999</v>
      </c>
      <c r="K5426" s="270"/>
      <c r="L5426" s="270"/>
      <c r="M5426" s="271"/>
      <c r="N5426" s="270" t="e">
        <v>#N/A</v>
      </c>
      <c r="O5426" s="272" t="e">
        <v>#N/A</v>
      </c>
      <c r="P5426" s="272" t="e">
        <v>#N/A</v>
      </c>
      <c r="Q5426" s="272" t="e">
        <v>#N/A</v>
      </c>
    </row>
    <row r="5427" spans="1:17" s="208" customFormat="1" ht="12">
      <c r="A5427" s="268" t="str">
        <f t="shared" si="170"/>
        <v>0795809011275677700</v>
      </c>
      <c r="B5427" s="304" t="s">
        <v>19891</v>
      </c>
      <c r="C5427" s="269" t="s">
        <v>6370</v>
      </c>
      <c r="D5427" s="144" t="s">
        <v>3106</v>
      </c>
      <c r="E5427" s="269" t="s">
        <v>6371</v>
      </c>
      <c r="F5427" s="145" t="s">
        <v>3106</v>
      </c>
      <c r="G5427" s="269" t="s">
        <v>3106</v>
      </c>
      <c r="H5427" s="305" t="s">
        <v>6372</v>
      </c>
      <c r="I5427" s="306" t="s">
        <v>20956</v>
      </c>
      <c r="J5427" s="201" t="str">
        <f t="shared" si="169"/>
        <v>9999</v>
      </c>
      <c r="K5427" s="270"/>
      <c r="L5427" s="270"/>
      <c r="M5427" s="271"/>
      <c r="N5427" s="270" t="e">
        <v>#N/A</v>
      </c>
      <c r="O5427" s="272" t="e">
        <v>#N/A</v>
      </c>
      <c r="P5427" s="272" t="e">
        <v>#N/A</v>
      </c>
      <c r="Q5427" s="272" t="e">
        <v>#N/A</v>
      </c>
    </row>
    <row r="5428" spans="1:17" s="208" customFormat="1" ht="12">
      <c r="A5428" s="268" t="str">
        <f t="shared" si="170"/>
        <v>0796666031730241852</v>
      </c>
      <c r="B5428" s="304" t="s">
        <v>19891</v>
      </c>
      <c r="C5428" s="269" t="s">
        <v>6373</v>
      </c>
      <c r="D5428" s="144" t="s">
        <v>3106</v>
      </c>
      <c r="E5428" s="269" t="s">
        <v>6374</v>
      </c>
      <c r="F5428" s="145" t="s">
        <v>3106</v>
      </c>
      <c r="G5428" s="269" t="s">
        <v>3106</v>
      </c>
      <c r="H5428" s="305" t="s">
        <v>6375</v>
      </c>
      <c r="I5428" s="307" t="s">
        <v>6375</v>
      </c>
      <c r="J5428" s="201" t="str">
        <f t="shared" si="169"/>
        <v>9999</v>
      </c>
      <c r="K5428" s="270"/>
      <c r="L5428" s="270"/>
      <c r="M5428" s="271"/>
      <c r="N5428" s="270" t="e">
        <v>#N/A</v>
      </c>
      <c r="O5428" s="272" t="e">
        <v>#N/A</v>
      </c>
      <c r="P5428" s="272" t="e">
        <v>#N/A</v>
      </c>
      <c r="Q5428" s="272" t="e">
        <v>#N/A</v>
      </c>
    </row>
    <row r="5429" spans="1:17" s="208" customFormat="1" ht="12">
      <c r="A5429" s="268" t="str">
        <f t="shared" si="170"/>
        <v>0798720011316029325</v>
      </c>
      <c r="B5429" s="304" t="s">
        <v>19891</v>
      </c>
      <c r="C5429" s="269" t="s">
        <v>6376</v>
      </c>
      <c r="D5429" s="144" t="s">
        <v>3106</v>
      </c>
      <c r="E5429" s="269" t="s">
        <v>6377</v>
      </c>
      <c r="F5429" s="145" t="s">
        <v>3106</v>
      </c>
      <c r="G5429" s="269" t="s">
        <v>3106</v>
      </c>
      <c r="H5429" s="305" t="s">
        <v>6378</v>
      </c>
      <c r="I5429" s="306" t="s">
        <v>21048</v>
      </c>
      <c r="J5429" s="201" t="str">
        <f t="shared" si="169"/>
        <v>9999</v>
      </c>
      <c r="K5429" s="270"/>
      <c r="L5429" s="270"/>
      <c r="M5429" s="271"/>
      <c r="N5429" s="270" t="e">
        <v>#N/A</v>
      </c>
      <c r="O5429" s="272" t="e">
        <v>#N/A</v>
      </c>
      <c r="P5429" s="272" t="e">
        <v>#N/A</v>
      </c>
      <c r="Q5429" s="272" t="e">
        <v>#N/A</v>
      </c>
    </row>
    <row r="5430" spans="1:17" s="208" customFormat="1" ht="12">
      <c r="A5430" s="268" t="str">
        <f t="shared" si="170"/>
        <v>0800112011447288907</v>
      </c>
      <c r="B5430" s="304" t="s">
        <v>19891</v>
      </c>
      <c r="C5430" s="269" t="s">
        <v>6379</v>
      </c>
      <c r="D5430" s="144" t="s">
        <v>3106</v>
      </c>
      <c r="E5430" s="269" t="s">
        <v>6380</v>
      </c>
      <c r="F5430" s="145" t="s">
        <v>3106</v>
      </c>
      <c r="G5430" s="269" t="s">
        <v>3106</v>
      </c>
      <c r="H5430" s="305" t="s">
        <v>2316</v>
      </c>
      <c r="I5430" s="307" t="s">
        <v>2316</v>
      </c>
      <c r="J5430" s="201" t="str">
        <f t="shared" si="169"/>
        <v>9999</v>
      </c>
      <c r="K5430" s="270"/>
      <c r="L5430" s="270"/>
      <c r="M5430" s="271"/>
      <c r="N5430" s="270" t="e">
        <v>#N/A</v>
      </c>
      <c r="O5430" s="272" t="e">
        <v>#N/A</v>
      </c>
      <c r="P5430" s="272" t="e">
        <v>#N/A</v>
      </c>
      <c r="Q5430" s="272" t="e">
        <v>#N/A</v>
      </c>
    </row>
    <row r="5431" spans="1:17" s="208" customFormat="1" ht="12">
      <c r="A5431" s="268" t="str">
        <f t="shared" si="170"/>
        <v>0800153031780621441</v>
      </c>
      <c r="B5431" s="304" t="s">
        <v>19891</v>
      </c>
      <c r="C5431" s="269" t="s">
        <v>4702</v>
      </c>
      <c r="D5431" s="144" t="s">
        <v>3106</v>
      </c>
      <c r="E5431" s="269" t="s">
        <v>6381</v>
      </c>
      <c r="F5431" s="145" t="s">
        <v>3106</v>
      </c>
      <c r="G5431" s="269" t="s">
        <v>3106</v>
      </c>
      <c r="H5431" s="305" t="s">
        <v>4704</v>
      </c>
      <c r="I5431" s="306" t="s">
        <v>22300</v>
      </c>
      <c r="J5431" s="201" t="str">
        <f t="shared" si="169"/>
        <v>9999</v>
      </c>
      <c r="K5431" s="270"/>
      <c r="L5431" s="270"/>
      <c r="M5431" s="271"/>
      <c r="N5431" s="270" t="e">
        <v>#N/A</v>
      </c>
      <c r="O5431" s="272" t="e">
        <v>#N/A</v>
      </c>
      <c r="P5431" s="272" t="e">
        <v>#N/A</v>
      </c>
      <c r="Q5431" s="272" t="e">
        <v>#N/A</v>
      </c>
    </row>
    <row r="5432" spans="1:17" s="208" customFormat="1" ht="12">
      <c r="A5432" s="268" t="str">
        <f t="shared" si="170"/>
        <v>0800229011184788978</v>
      </c>
      <c r="B5432" s="304" t="s">
        <v>19891</v>
      </c>
      <c r="C5432" s="269" t="s">
        <v>6382</v>
      </c>
      <c r="D5432" s="144" t="s">
        <v>3106</v>
      </c>
      <c r="E5432" s="269" t="s">
        <v>6383</v>
      </c>
      <c r="F5432" s="145" t="s">
        <v>3106</v>
      </c>
      <c r="G5432" s="269" t="s">
        <v>3106</v>
      </c>
      <c r="H5432" s="305" t="s">
        <v>6384</v>
      </c>
      <c r="I5432" s="307" t="s">
        <v>6384</v>
      </c>
      <c r="J5432" s="201" t="str">
        <f t="shared" si="169"/>
        <v>9999</v>
      </c>
      <c r="K5432" s="270"/>
      <c r="L5432" s="270"/>
      <c r="M5432" s="271"/>
      <c r="N5432" s="270" t="e">
        <v>#N/A</v>
      </c>
      <c r="O5432" s="272" t="e">
        <v>#N/A</v>
      </c>
      <c r="P5432" s="272" t="e">
        <v>#N/A</v>
      </c>
      <c r="Q5432" s="272" t="e">
        <v>#N/A</v>
      </c>
    </row>
    <row r="5433" spans="1:17" s="208" customFormat="1" ht="12">
      <c r="A5433" s="268" t="str">
        <f t="shared" si="170"/>
        <v>0800260021174573596</v>
      </c>
      <c r="B5433" s="304" t="s">
        <v>19891</v>
      </c>
      <c r="C5433" s="269" t="s">
        <v>6385</v>
      </c>
      <c r="D5433" s="144" t="s">
        <v>3106</v>
      </c>
      <c r="E5433" s="269" t="s">
        <v>6386</v>
      </c>
      <c r="F5433" s="145" t="s">
        <v>3106</v>
      </c>
      <c r="G5433" s="269" t="s">
        <v>3106</v>
      </c>
      <c r="H5433" s="305" t="s">
        <v>3645</v>
      </c>
      <c r="I5433" s="306" t="s">
        <v>20696</v>
      </c>
      <c r="J5433" s="201" t="str">
        <f t="shared" si="169"/>
        <v>9999</v>
      </c>
      <c r="K5433" s="270"/>
      <c r="L5433" s="270"/>
      <c r="M5433" s="271"/>
      <c r="N5433" s="270" t="e">
        <v>#N/A</v>
      </c>
      <c r="O5433" s="272" t="e">
        <v>#N/A</v>
      </c>
      <c r="P5433" s="272" t="e">
        <v>#N/A</v>
      </c>
      <c r="Q5433" s="272" t="e">
        <v>#N/A</v>
      </c>
    </row>
    <row r="5434" spans="1:17" s="208" customFormat="1" ht="12">
      <c r="A5434" s="268" t="str">
        <f t="shared" si="170"/>
        <v>0802274031629195177</v>
      </c>
      <c r="B5434" s="304" t="s">
        <v>19891</v>
      </c>
      <c r="C5434" s="269" t="s">
        <v>6387</v>
      </c>
      <c r="D5434" s="144" t="s">
        <v>3106</v>
      </c>
      <c r="E5434" s="269" t="s">
        <v>6388</v>
      </c>
      <c r="F5434" s="145" t="s">
        <v>3106</v>
      </c>
      <c r="G5434" s="269" t="s">
        <v>3106</v>
      </c>
      <c r="H5434" s="305" t="s">
        <v>6389</v>
      </c>
      <c r="I5434" s="306" t="s">
        <v>21938</v>
      </c>
      <c r="J5434" s="201" t="str">
        <f t="shared" si="169"/>
        <v>9999</v>
      </c>
      <c r="K5434" s="270"/>
      <c r="L5434" s="270"/>
      <c r="M5434" s="271"/>
      <c r="N5434" s="270" t="e">
        <v>#N/A</v>
      </c>
      <c r="O5434" s="272" t="e">
        <v>#N/A</v>
      </c>
      <c r="P5434" s="272" t="e">
        <v>#N/A</v>
      </c>
      <c r="Q5434" s="272" t="e">
        <v>#N/A</v>
      </c>
    </row>
    <row r="5435" spans="1:17" s="208" customFormat="1" ht="12">
      <c r="A5435" s="268" t="str">
        <f t="shared" si="170"/>
        <v>0803074011518021476</v>
      </c>
      <c r="B5435" s="304" t="s">
        <v>19891</v>
      </c>
      <c r="C5435" s="269" t="s">
        <v>6390</v>
      </c>
      <c r="D5435" s="144" t="s">
        <v>3106</v>
      </c>
      <c r="E5435" s="269" t="s">
        <v>6391</v>
      </c>
      <c r="F5435" s="145" t="s">
        <v>3106</v>
      </c>
      <c r="G5435" s="269" t="s">
        <v>3106</v>
      </c>
      <c r="H5435" s="305" t="s">
        <v>6392</v>
      </c>
      <c r="I5435" s="307" t="s">
        <v>6392</v>
      </c>
      <c r="J5435" s="201" t="str">
        <f t="shared" si="169"/>
        <v>9999</v>
      </c>
      <c r="K5435" s="270"/>
      <c r="L5435" s="270"/>
      <c r="M5435" s="271"/>
      <c r="N5435" s="270" t="e">
        <v>#N/A</v>
      </c>
      <c r="O5435" s="272" t="e">
        <v>#N/A</v>
      </c>
      <c r="P5435" s="272" t="e">
        <v>#N/A</v>
      </c>
      <c r="Q5435" s="272" t="e">
        <v>#N/A</v>
      </c>
    </row>
    <row r="5436" spans="1:17" s="208" customFormat="1" ht="12">
      <c r="A5436" s="268" t="str">
        <f t="shared" si="170"/>
        <v>0804049011356428460</v>
      </c>
      <c r="B5436" s="304" t="s">
        <v>19891</v>
      </c>
      <c r="C5436" s="269" t="s">
        <v>6393</v>
      </c>
      <c r="D5436" s="144" t="s">
        <v>3106</v>
      </c>
      <c r="E5436" s="269" t="s">
        <v>6394</v>
      </c>
      <c r="F5436" s="145" t="s">
        <v>3106</v>
      </c>
      <c r="G5436" s="269" t="s">
        <v>3106</v>
      </c>
      <c r="H5436" s="305" t="s">
        <v>2061</v>
      </c>
      <c r="I5436" s="307" t="s">
        <v>2061</v>
      </c>
      <c r="J5436" s="201" t="str">
        <f t="shared" si="169"/>
        <v>9999</v>
      </c>
      <c r="K5436" s="270"/>
      <c r="L5436" s="270"/>
      <c r="M5436" s="271"/>
      <c r="N5436" s="270" t="e">
        <v>#N/A</v>
      </c>
      <c r="O5436" s="272" t="e">
        <v>#N/A</v>
      </c>
      <c r="P5436" s="272" t="e">
        <v>#N/A</v>
      </c>
      <c r="Q5436" s="272" t="e">
        <v>#N/A</v>
      </c>
    </row>
    <row r="5437" spans="1:17" s="208" customFormat="1" ht="12">
      <c r="A5437" s="268" t="str">
        <f t="shared" si="170"/>
        <v>0804155011356428460</v>
      </c>
      <c r="B5437" s="304" t="s">
        <v>19891</v>
      </c>
      <c r="C5437" s="269" t="s">
        <v>6393</v>
      </c>
      <c r="D5437" s="144" t="s">
        <v>3106</v>
      </c>
      <c r="E5437" s="269" t="s">
        <v>6395</v>
      </c>
      <c r="F5437" s="145" t="s">
        <v>3106</v>
      </c>
      <c r="G5437" s="269" t="s">
        <v>3106</v>
      </c>
      <c r="H5437" s="305" t="s">
        <v>2061</v>
      </c>
      <c r="I5437" s="307" t="s">
        <v>2061</v>
      </c>
      <c r="J5437" s="201" t="str">
        <f t="shared" si="169"/>
        <v>9999</v>
      </c>
      <c r="K5437" s="270"/>
      <c r="L5437" s="270"/>
      <c r="M5437" s="271"/>
      <c r="N5437" s="270" t="e">
        <v>#N/A</v>
      </c>
      <c r="O5437" s="272" t="e">
        <v>#N/A</v>
      </c>
      <c r="P5437" s="272" t="e">
        <v>#N/A</v>
      </c>
      <c r="Q5437" s="272" t="e">
        <v>#N/A</v>
      </c>
    </row>
    <row r="5438" spans="1:17" s="208" customFormat="1" ht="12">
      <c r="A5438" s="268" t="str">
        <f t="shared" si="170"/>
        <v>0804627021679524961</v>
      </c>
      <c r="B5438" s="304" t="s">
        <v>19891</v>
      </c>
      <c r="C5438" s="269" t="s">
        <v>14288</v>
      </c>
      <c r="D5438" s="144" t="s">
        <v>3106</v>
      </c>
      <c r="E5438" s="269" t="s">
        <v>14289</v>
      </c>
      <c r="F5438" s="145" t="s">
        <v>3106</v>
      </c>
      <c r="G5438" s="269" t="s">
        <v>3106</v>
      </c>
      <c r="H5438" s="305" t="s">
        <v>14290</v>
      </c>
      <c r="I5438" s="306" t="s">
        <v>22033</v>
      </c>
      <c r="J5438" s="201" t="str">
        <f t="shared" si="169"/>
        <v>9999</v>
      </c>
      <c r="K5438" s="270" t="s">
        <v>13915</v>
      </c>
      <c r="L5438" s="270" t="s">
        <v>13916</v>
      </c>
      <c r="M5438" s="271">
        <v>44085</v>
      </c>
      <c r="N5438" s="270" t="e">
        <v>#N/A</v>
      </c>
      <c r="O5438" s="272" t="e">
        <v>#N/A</v>
      </c>
      <c r="P5438" s="272" t="e">
        <v>#N/A</v>
      </c>
      <c r="Q5438" s="272" t="e">
        <v>#N/A</v>
      </c>
    </row>
    <row r="5439" spans="1:17" s="208" customFormat="1" ht="12">
      <c r="A5439" s="268" t="str">
        <f t="shared" si="170"/>
        <v>0805541011750349700</v>
      </c>
      <c r="B5439" s="304" t="s">
        <v>19891</v>
      </c>
      <c r="C5439" s="269" t="s">
        <v>14348</v>
      </c>
      <c r="D5439" s="144" t="s">
        <v>3106</v>
      </c>
      <c r="E5439" s="269" t="s">
        <v>14349</v>
      </c>
      <c r="F5439" s="145" t="s">
        <v>3106</v>
      </c>
      <c r="G5439" s="269" t="s">
        <v>3106</v>
      </c>
      <c r="H5439" s="305" t="s">
        <v>14350</v>
      </c>
      <c r="I5439" s="306" t="s">
        <v>22246</v>
      </c>
      <c r="J5439" s="201" t="str">
        <f t="shared" si="169"/>
        <v>9999</v>
      </c>
      <c r="K5439" s="270" t="s">
        <v>13915</v>
      </c>
      <c r="L5439" s="270" t="s">
        <v>13916</v>
      </c>
      <c r="M5439" s="271">
        <v>44085</v>
      </c>
      <c r="N5439" s="270" t="e">
        <v>#N/A</v>
      </c>
      <c r="O5439" s="272" t="e">
        <v>#N/A</v>
      </c>
      <c r="P5439" s="272" t="e">
        <v>#N/A</v>
      </c>
      <c r="Q5439" s="272" t="e">
        <v>#N/A</v>
      </c>
    </row>
    <row r="5440" spans="1:17" s="208" customFormat="1" ht="12">
      <c r="A5440" s="268" t="str">
        <f t="shared" si="170"/>
        <v>0805574011952526626</v>
      </c>
      <c r="B5440" s="304" t="s">
        <v>19891</v>
      </c>
      <c r="C5440" s="269" t="s">
        <v>14423</v>
      </c>
      <c r="D5440" s="144" t="s">
        <v>3106</v>
      </c>
      <c r="E5440" s="269" t="s">
        <v>14424</v>
      </c>
      <c r="F5440" s="145" t="s">
        <v>3106</v>
      </c>
      <c r="G5440" s="269" t="s">
        <v>3106</v>
      </c>
      <c r="H5440" s="305" t="s">
        <v>14425</v>
      </c>
      <c r="I5440" s="307" t="s">
        <v>14425</v>
      </c>
      <c r="J5440" s="201" t="str">
        <f t="shared" si="169"/>
        <v>9999</v>
      </c>
      <c r="K5440" s="270" t="s">
        <v>13915</v>
      </c>
      <c r="L5440" s="270" t="s">
        <v>13916</v>
      </c>
      <c r="M5440" s="271">
        <v>44085</v>
      </c>
      <c r="N5440" s="270" t="e">
        <v>#N/A</v>
      </c>
      <c r="O5440" s="272" t="e">
        <v>#N/A</v>
      </c>
      <c r="P5440" s="272" t="e">
        <v>#N/A</v>
      </c>
      <c r="Q5440" s="272" t="e">
        <v>#N/A</v>
      </c>
    </row>
    <row r="5441" spans="1:17" s="208" customFormat="1" ht="12">
      <c r="A5441" s="268" t="str">
        <f t="shared" si="170"/>
        <v>0806309011194781773</v>
      </c>
      <c r="B5441" s="304" t="s">
        <v>19891</v>
      </c>
      <c r="C5441" s="269" t="s">
        <v>6396</v>
      </c>
      <c r="D5441" s="144" t="s">
        <v>3106</v>
      </c>
      <c r="E5441" s="269" t="s">
        <v>6397</v>
      </c>
      <c r="F5441" s="145" t="s">
        <v>3106</v>
      </c>
      <c r="G5441" s="269" t="s">
        <v>3106</v>
      </c>
      <c r="H5441" s="305" t="s">
        <v>6398</v>
      </c>
      <c r="I5441" s="306" t="s">
        <v>6398</v>
      </c>
      <c r="J5441" s="201" t="str">
        <f t="shared" si="169"/>
        <v>9999</v>
      </c>
      <c r="K5441" s="270"/>
      <c r="L5441" s="270"/>
      <c r="M5441" s="271"/>
      <c r="N5441" s="270" t="e">
        <v>#N/A</v>
      </c>
      <c r="O5441" s="272" t="e">
        <v>#N/A</v>
      </c>
      <c r="P5441" s="272" t="e">
        <v>#N/A</v>
      </c>
      <c r="Q5441" s="272" t="e">
        <v>#N/A</v>
      </c>
    </row>
    <row r="5442" spans="1:17" s="208" customFormat="1" ht="12">
      <c r="A5442" s="268" t="str">
        <f t="shared" si="170"/>
        <v>0806440011114924164</v>
      </c>
      <c r="B5442" s="304" t="s">
        <v>19891</v>
      </c>
      <c r="C5442" s="269" t="s">
        <v>6399</v>
      </c>
      <c r="D5442" s="144" t="s">
        <v>3106</v>
      </c>
      <c r="E5442" s="269" t="s">
        <v>6400</v>
      </c>
      <c r="F5442" s="145" t="s">
        <v>3106</v>
      </c>
      <c r="G5442" s="269" t="s">
        <v>3106</v>
      </c>
      <c r="H5442" s="305" t="s">
        <v>6401</v>
      </c>
      <c r="I5442" s="306" t="s">
        <v>20524</v>
      </c>
      <c r="J5442" s="201" t="str">
        <f t="shared" si="169"/>
        <v>9999</v>
      </c>
      <c r="K5442" s="270"/>
      <c r="L5442" s="270"/>
      <c r="M5442" s="271"/>
      <c r="N5442" s="270" t="e">
        <v>#N/A</v>
      </c>
      <c r="O5442" s="272" t="e">
        <v>#N/A</v>
      </c>
      <c r="P5442" s="272" t="e">
        <v>#N/A</v>
      </c>
      <c r="Q5442" s="272" t="e">
        <v>#N/A</v>
      </c>
    </row>
    <row r="5443" spans="1:17" s="208" customFormat="1" ht="12">
      <c r="A5443" s="268" t="str">
        <f t="shared" si="170"/>
        <v>0807067021780762989</v>
      </c>
      <c r="B5443" s="304" t="s">
        <v>19891</v>
      </c>
      <c r="C5443" s="269" t="s">
        <v>6402</v>
      </c>
      <c r="D5443" s="144" t="s">
        <v>3106</v>
      </c>
      <c r="E5443" s="269" t="s">
        <v>6403</v>
      </c>
      <c r="F5443" s="145" t="s">
        <v>3106</v>
      </c>
      <c r="G5443" s="269" t="s">
        <v>3106</v>
      </c>
      <c r="H5443" s="305" t="s">
        <v>6404</v>
      </c>
      <c r="I5443" s="307" t="s">
        <v>6404</v>
      </c>
      <c r="J5443" s="201" t="str">
        <f t="shared" ref="J5443:J5506" si="171">B5443</f>
        <v>9999</v>
      </c>
      <c r="K5443" s="270"/>
      <c r="L5443" s="270"/>
      <c r="M5443" s="271"/>
      <c r="N5443" s="270" t="e">
        <v>#N/A</v>
      </c>
      <c r="O5443" s="272" t="e">
        <v>#N/A</v>
      </c>
      <c r="P5443" s="272" t="e">
        <v>#N/A</v>
      </c>
      <c r="Q5443" s="272" t="e">
        <v>#N/A</v>
      </c>
    </row>
    <row r="5444" spans="1:17" s="208" customFormat="1" ht="12">
      <c r="A5444" s="268" t="str">
        <f t="shared" si="170"/>
        <v>0807489011285688440</v>
      </c>
      <c r="B5444" s="304" t="s">
        <v>19891</v>
      </c>
      <c r="C5444" s="269" t="s">
        <v>4812</v>
      </c>
      <c r="D5444" s="144" t="s">
        <v>3106</v>
      </c>
      <c r="E5444" s="269" t="s">
        <v>6405</v>
      </c>
      <c r="F5444" s="145" t="s">
        <v>3106</v>
      </c>
      <c r="G5444" s="269" t="s">
        <v>3106</v>
      </c>
      <c r="H5444" s="305" t="s">
        <v>4814</v>
      </c>
      <c r="I5444" s="307" t="s">
        <v>4814</v>
      </c>
      <c r="J5444" s="201" t="str">
        <f t="shared" si="171"/>
        <v>9999</v>
      </c>
      <c r="K5444" s="270"/>
      <c r="L5444" s="270"/>
      <c r="M5444" s="271"/>
      <c r="N5444" s="270" t="e">
        <v>#N/A</v>
      </c>
      <c r="O5444" s="272" t="e">
        <v>#N/A</v>
      </c>
      <c r="P5444" s="272" t="e">
        <v>#N/A</v>
      </c>
      <c r="Q5444" s="272" t="e">
        <v>#N/A</v>
      </c>
    </row>
    <row r="5445" spans="1:17" s="208" customFormat="1" ht="12">
      <c r="A5445" s="268" t="str">
        <f t="shared" si="170"/>
        <v>0808008041568425254</v>
      </c>
      <c r="B5445" s="304" t="s">
        <v>19891</v>
      </c>
      <c r="C5445" s="269" t="s">
        <v>6406</v>
      </c>
      <c r="D5445" s="144" t="s">
        <v>3106</v>
      </c>
      <c r="E5445" s="269" t="s">
        <v>6407</v>
      </c>
      <c r="F5445" s="145" t="s">
        <v>3106</v>
      </c>
      <c r="G5445" s="269" t="s">
        <v>3106</v>
      </c>
      <c r="H5445" s="305" t="s">
        <v>6408</v>
      </c>
      <c r="I5445" s="307" t="s">
        <v>6408</v>
      </c>
      <c r="J5445" s="201" t="str">
        <f t="shared" si="171"/>
        <v>9999</v>
      </c>
      <c r="K5445" s="270"/>
      <c r="L5445" s="270"/>
      <c r="M5445" s="271"/>
      <c r="N5445" s="270" t="e">
        <v>#N/A</v>
      </c>
      <c r="O5445" s="272" t="e">
        <v>#N/A</v>
      </c>
      <c r="P5445" s="272" t="e">
        <v>#N/A</v>
      </c>
      <c r="Q5445" s="272" t="e">
        <v>#N/A</v>
      </c>
    </row>
    <row r="5446" spans="1:17" s="208" customFormat="1" ht="12">
      <c r="A5446" s="268" t="str">
        <f t="shared" si="170"/>
        <v>0808040021184623266</v>
      </c>
      <c r="B5446" s="304" t="s">
        <v>19891</v>
      </c>
      <c r="C5446" s="269" t="s">
        <v>6409</v>
      </c>
      <c r="D5446" s="144" t="s">
        <v>3106</v>
      </c>
      <c r="E5446" s="269" t="s">
        <v>6410</v>
      </c>
      <c r="F5446" s="145" t="s">
        <v>3106</v>
      </c>
      <c r="G5446" s="269" t="s">
        <v>3106</v>
      </c>
      <c r="H5446" s="305" t="s">
        <v>6411</v>
      </c>
      <c r="I5446" s="306" t="s">
        <v>20717</v>
      </c>
      <c r="J5446" s="201" t="str">
        <f t="shared" si="171"/>
        <v>9999</v>
      </c>
      <c r="K5446" s="270"/>
      <c r="L5446" s="270"/>
      <c r="M5446" s="271"/>
      <c r="N5446" s="270" t="e">
        <v>#N/A</v>
      </c>
      <c r="O5446" s="272" t="e">
        <v>#N/A</v>
      </c>
      <c r="P5446" s="272" t="e">
        <v>#N/A</v>
      </c>
      <c r="Q5446" s="272" t="e">
        <v>#N/A</v>
      </c>
    </row>
    <row r="5447" spans="1:17" s="208" customFormat="1" ht="12">
      <c r="A5447" s="268" t="str">
        <f t="shared" si="170"/>
        <v>0809378021881654903</v>
      </c>
      <c r="B5447" s="304" t="s">
        <v>19891</v>
      </c>
      <c r="C5447" s="269" t="s">
        <v>3680</v>
      </c>
      <c r="D5447" s="144" t="s">
        <v>3106</v>
      </c>
      <c r="E5447" s="269" t="s">
        <v>6412</v>
      </c>
      <c r="F5447" s="145" t="s">
        <v>3106</v>
      </c>
      <c r="G5447" s="269" t="s">
        <v>3106</v>
      </c>
      <c r="H5447" s="305" t="s">
        <v>6413</v>
      </c>
      <c r="I5447" s="306" t="s">
        <v>22570</v>
      </c>
      <c r="J5447" s="201" t="str">
        <f t="shared" si="171"/>
        <v>9999</v>
      </c>
      <c r="K5447" s="270"/>
      <c r="L5447" s="270"/>
      <c r="M5447" s="271"/>
      <c r="N5447" s="270" t="e">
        <v>#N/A</v>
      </c>
      <c r="O5447" s="272" t="e">
        <v>#N/A</v>
      </c>
      <c r="P5447" s="272" t="e">
        <v>#N/A</v>
      </c>
      <c r="Q5447" s="272" t="e">
        <v>#N/A</v>
      </c>
    </row>
    <row r="5448" spans="1:17" s="208" customFormat="1" ht="12">
      <c r="A5448" s="268" t="str">
        <f t="shared" si="170"/>
        <v>0810186031083631071</v>
      </c>
      <c r="B5448" s="304" t="s">
        <v>19891</v>
      </c>
      <c r="C5448" s="269" t="s">
        <v>13955</v>
      </c>
      <c r="D5448" s="144" t="s">
        <v>3106</v>
      </c>
      <c r="E5448" s="269" t="s">
        <v>13956</v>
      </c>
      <c r="F5448" s="145" t="s">
        <v>3106</v>
      </c>
      <c r="G5448" s="269" t="s">
        <v>3106</v>
      </c>
      <c r="H5448" s="305" t="s">
        <v>13957</v>
      </c>
      <c r="I5448" s="307" t="s">
        <v>13957</v>
      </c>
      <c r="J5448" s="201" t="str">
        <f t="shared" si="171"/>
        <v>9999</v>
      </c>
      <c r="K5448" s="270" t="s">
        <v>13915</v>
      </c>
      <c r="L5448" s="270" t="s">
        <v>13916</v>
      </c>
      <c r="M5448" s="271">
        <v>44085</v>
      </c>
      <c r="N5448" s="270" t="e">
        <v>#N/A</v>
      </c>
      <c r="O5448" s="272" t="e">
        <v>#N/A</v>
      </c>
      <c r="P5448" s="272" t="e">
        <v>#N/A</v>
      </c>
      <c r="Q5448" s="272" t="e">
        <v>#N/A</v>
      </c>
    </row>
    <row r="5449" spans="1:17" s="208" customFormat="1" ht="12">
      <c r="A5449" s="268" t="str">
        <f t="shared" si="170"/>
        <v>0810947011861455735</v>
      </c>
      <c r="B5449" s="304" t="s">
        <v>19891</v>
      </c>
      <c r="C5449" s="269" t="s">
        <v>6414</v>
      </c>
      <c r="D5449" s="144" t="s">
        <v>3106</v>
      </c>
      <c r="E5449" s="269" t="s">
        <v>6415</v>
      </c>
      <c r="F5449" s="145" t="s">
        <v>3106</v>
      </c>
      <c r="G5449" s="269" t="s">
        <v>3106</v>
      </c>
      <c r="H5449" s="305" t="s">
        <v>6416</v>
      </c>
      <c r="I5449" s="306" t="s">
        <v>22512</v>
      </c>
      <c r="J5449" s="201" t="str">
        <f t="shared" si="171"/>
        <v>9999</v>
      </c>
      <c r="K5449" s="270"/>
      <c r="L5449" s="270"/>
      <c r="M5449" s="271"/>
      <c r="N5449" s="270" t="e">
        <v>#N/A</v>
      </c>
      <c r="O5449" s="272" t="e">
        <v>#N/A</v>
      </c>
      <c r="P5449" s="272" t="e">
        <v>#N/A</v>
      </c>
      <c r="Q5449" s="272" t="e">
        <v>#N/A</v>
      </c>
    </row>
    <row r="5450" spans="1:17" s="208" customFormat="1" ht="12">
      <c r="A5450" s="268" t="str">
        <f t="shared" si="170"/>
        <v>0811648011457307175</v>
      </c>
      <c r="B5450" s="304" t="s">
        <v>19891</v>
      </c>
      <c r="C5450" s="269" t="s">
        <v>6417</v>
      </c>
      <c r="D5450" s="144" t="s">
        <v>3106</v>
      </c>
      <c r="E5450" s="269" t="s">
        <v>6418</v>
      </c>
      <c r="F5450" s="145" t="s">
        <v>3106</v>
      </c>
      <c r="G5450" s="269" t="s">
        <v>3106</v>
      </c>
      <c r="H5450" s="305" t="s">
        <v>6419</v>
      </c>
      <c r="I5450" s="306" t="s">
        <v>21458</v>
      </c>
      <c r="J5450" s="201" t="str">
        <f t="shared" si="171"/>
        <v>9999</v>
      </c>
      <c r="K5450" s="270"/>
      <c r="L5450" s="270"/>
      <c r="M5450" s="271"/>
      <c r="N5450" s="270" t="e">
        <v>#N/A</v>
      </c>
      <c r="O5450" s="272" t="e">
        <v>#N/A</v>
      </c>
      <c r="P5450" s="272" t="e">
        <v>#N/A</v>
      </c>
      <c r="Q5450" s="272" t="e">
        <v>#N/A</v>
      </c>
    </row>
    <row r="5451" spans="1:17" s="208" customFormat="1" ht="12">
      <c r="A5451" s="268" t="str">
        <f t="shared" si="170"/>
        <v>0811887021346265071</v>
      </c>
      <c r="B5451" s="304" t="s">
        <v>19891</v>
      </c>
      <c r="C5451" s="269" t="s">
        <v>6420</v>
      </c>
      <c r="D5451" s="144" t="s">
        <v>3106</v>
      </c>
      <c r="E5451" s="269" t="s">
        <v>6421</v>
      </c>
      <c r="F5451" s="145" t="s">
        <v>3106</v>
      </c>
      <c r="G5451" s="269" t="s">
        <v>3106</v>
      </c>
      <c r="H5451" s="305" t="s">
        <v>6422</v>
      </c>
      <c r="I5451" s="306" t="s">
        <v>21137</v>
      </c>
      <c r="J5451" s="201" t="str">
        <f t="shared" si="171"/>
        <v>9999</v>
      </c>
      <c r="K5451" s="270"/>
      <c r="L5451" s="270"/>
      <c r="M5451" s="271"/>
      <c r="N5451" s="270" t="e">
        <v>#N/A</v>
      </c>
      <c r="O5451" s="272" t="e">
        <v>#N/A</v>
      </c>
      <c r="P5451" s="272" t="e">
        <v>#N/A</v>
      </c>
      <c r="Q5451" s="272" t="e">
        <v>#N/A</v>
      </c>
    </row>
    <row r="5452" spans="1:17" s="208" customFormat="1" ht="12">
      <c r="A5452" s="268" t="str">
        <f t="shared" si="170"/>
        <v>0813073021639154230</v>
      </c>
      <c r="B5452" s="304" t="s">
        <v>19891</v>
      </c>
      <c r="C5452" s="269" t="s">
        <v>14266</v>
      </c>
      <c r="D5452" s="144" t="s">
        <v>3106</v>
      </c>
      <c r="E5452" s="269" t="s">
        <v>14267</v>
      </c>
      <c r="F5452" s="145" t="s">
        <v>3106</v>
      </c>
      <c r="G5452" s="269" t="s">
        <v>3106</v>
      </c>
      <c r="H5452" s="305" t="s">
        <v>14268</v>
      </c>
      <c r="I5452" s="306" t="s">
        <v>21951</v>
      </c>
      <c r="J5452" s="201" t="str">
        <f t="shared" si="171"/>
        <v>9999</v>
      </c>
      <c r="K5452" s="270" t="s">
        <v>13915</v>
      </c>
      <c r="L5452" s="270" t="s">
        <v>13916</v>
      </c>
      <c r="M5452" s="271">
        <v>44085</v>
      </c>
      <c r="N5452" s="270" t="e">
        <v>#N/A</v>
      </c>
      <c r="O5452" s="272" t="e">
        <v>#N/A</v>
      </c>
      <c r="P5452" s="272" t="e">
        <v>#N/A</v>
      </c>
      <c r="Q5452" s="272" t="e">
        <v>#N/A</v>
      </c>
    </row>
    <row r="5453" spans="1:17" s="208" customFormat="1" ht="12">
      <c r="A5453" s="268" t="str">
        <f t="shared" si="170"/>
        <v>0815987011073569059</v>
      </c>
      <c r="B5453" s="304" t="s">
        <v>19891</v>
      </c>
      <c r="C5453" s="143" t="s">
        <v>19927</v>
      </c>
      <c r="D5453" s="144" t="s">
        <v>3106</v>
      </c>
      <c r="E5453" s="144" t="s">
        <v>19928</v>
      </c>
      <c r="F5453" s="145" t="s">
        <v>3106</v>
      </c>
      <c r="G5453" s="269" t="s">
        <v>3106</v>
      </c>
      <c r="H5453" s="146" t="s">
        <v>19929</v>
      </c>
      <c r="I5453" s="306" t="s">
        <v>19929</v>
      </c>
      <c r="J5453" s="201" t="str">
        <f t="shared" si="171"/>
        <v>9999</v>
      </c>
      <c r="K5453" s="308" t="s">
        <v>19895</v>
      </c>
      <c r="L5453" s="308" t="s">
        <v>13916</v>
      </c>
      <c r="M5453" s="271">
        <v>44475</v>
      </c>
      <c r="N5453" s="270" t="s">
        <v>19930</v>
      </c>
      <c r="O5453" s="272" t="s">
        <v>19931</v>
      </c>
      <c r="P5453" s="272" t="s">
        <v>19932</v>
      </c>
      <c r="Q5453" s="272" t="s">
        <v>19933</v>
      </c>
    </row>
    <row r="5454" spans="1:17" s="208" customFormat="1" ht="12">
      <c r="A5454" s="268" t="str">
        <f t="shared" si="170"/>
        <v>0817389011720044902</v>
      </c>
      <c r="B5454" s="304" t="s">
        <v>19891</v>
      </c>
      <c r="C5454" s="269" t="s">
        <v>6423</v>
      </c>
      <c r="D5454" s="144" t="s">
        <v>3106</v>
      </c>
      <c r="E5454" s="269" t="s">
        <v>6424</v>
      </c>
      <c r="F5454" s="145" t="s">
        <v>3106</v>
      </c>
      <c r="G5454" s="269" t="s">
        <v>3106</v>
      </c>
      <c r="H5454" s="305" t="s">
        <v>6425</v>
      </c>
      <c r="I5454" s="306" t="s">
        <v>22167</v>
      </c>
      <c r="J5454" s="201" t="str">
        <f t="shared" si="171"/>
        <v>9999</v>
      </c>
      <c r="K5454" s="270"/>
      <c r="L5454" s="270"/>
      <c r="M5454" s="271"/>
      <c r="N5454" s="270" t="e">
        <v>#N/A</v>
      </c>
      <c r="O5454" s="272" t="e">
        <v>#N/A</v>
      </c>
      <c r="P5454" s="272" t="e">
        <v>#N/A</v>
      </c>
      <c r="Q5454" s="272" t="e">
        <v>#N/A</v>
      </c>
    </row>
    <row r="5455" spans="1:17" s="208" customFormat="1" ht="12">
      <c r="A5455" s="268" t="str">
        <f t="shared" si="170"/>
        <v>0818445011851333074</v>
      </c>
      <c r="B5455" s="304" t="s">
        <v>19891</v>
      </c>
      <c r="C5455" s="269" t="s">
        <v>6426</v>
      </c>
      <c r="D5455" s="144" t="s">
        <v>3106</v>
      </c>
      <c r="E5455" s="269" t="s">
        <v>6427</v>
      </c>
      <c r="F5455" s="145" t="s">
        <v>3106</v>
      </c>
      <c r="G5455" s="269" t="s">
        <v>3106</v>
      </c>
      <c r="H5455" s="305" t="s">
        <v>6428</v>
      </c>
      <c r="I5455" s="306" t="s">
        <v>22491</v>
      </c>
      <c r="J5455" s="201" t="str">
        <f t="shared" si="171"/>
        <v>9999</v>
      </c>
      <c r="K5455" s="270"/>
      <c r="L5455" s="270"/>
      <c r="M5455" s="271"/>
      <c r="N5455" s="270" t="e">
        <v>#N/A</v>
      </c>
      <c r="O5455" s="272" t="e">
        <v>#N/A</v>
      </c>
      <c r="P5455" s="272" t="e">
        <v>#N/A</v>
      </c>
      <c r="Q5455" s="272" t="e">
        <v>#N/A</v>
      </c>
    </row>
    <row r="5456" spans="1:17" s="208" customFormat="1" ht="12">
      <c r="A5456" s="268" t="str">
        <f t="shared" si="170"/>
        <v>0818916041760452387</v>
      </c>
      <c r="B5456" s="304" t="s">
        <v>19891</v>
      </c>
      <c r="C5456" s="269" t="s">
        <v>6429</v>
      </c>
      <c r="D5456" s="144" t="s">
        <v>3106</v>
      </c>
      <c r="E5456" s="269" t="s">
        <v>6430</v>
      </c>
      <c r="F5456" s="145" t="s">
        <v>3106</v>
      </c>
      <c r="G5456" s="269" t="s">
        <v>3106</v>
      </c>
      <c r="H5456" s="305" t="s">
        <v>6431</v>
      </c>
      <c r="I5456" s="306" t="s">
        <v>20440</v>
      </c>
      <c r="J5456" s="201" t="str">
        <f t="shared" si="171"/>
        <v>9999</v>
      </c>
      <c r="K5456" s="270"/>
      <c r="L5456" s="270"/>
      <c r="M5456" s="271"/>
      <c r="N5456" s="270" t="e">
        <v>#N/A</v>
      </c>
      <c r="O5456" s="272" t="e">
        <v>#N/A</v>
      </c>
      <c r="P5456" s="272" t="e">
        <v>#N/A</v>
      </c>
      <c r="Q5456" s="272" t="e">
        <v>#N/A</v>
      </c>
    </row>
    <row r="5457" spans="1:17" s="208" customFormat="1" ht="12">
      <c r="A5457" s="268" t="str">
        <f t="shared" si="170"/>
        <v>0819005011578533196</v>
      </c>
      <c r="B5457" s="304" t="s">
        <v>19891</v>
      </c>
      <c r="C5457" s="269" t="s">
        <v>14240</v>
      </c>
      <c r="D5457" s="144" t="s">
        <v>3106</v>
      </c>
      <c r="E5457" s="269" t="s">
        <v>14241</v>
      </c>
      <c r="F5457" s="145" t="s">
        <v>3106</v>
      </c>
      <c r="G5457" s="269" t="s">
        <v>3106</v>
      </c>
      <c r="H5457" s="305" t="s">
        <v>14242</v>
      </c>
      <c r="I5457" s="306" t="s">
        <v>21797</v>
      </c>
      <c r="J5457" s="201" t="str">
        <f t="shared" si="171"/>
        <v>9999</v>
      </c>
      <c r="K5457" s="270" t="s">
        <v>13915</v>
      </c>
      <c r="L5457" s="270" t="s">
        <v>13916</v>
      </c>
      <c r="M5457" s="271">
        <v>44085</v>
      </c>
      <c r="N5457" s="270" t="e">
        <v>#N/A</v>
      </c>
      <c r="O5457" s="272" t="e">
        <v>#N/A</v>
      </c>
      <c r="P5457" s="272" t="e">
        <v>#N/A</v>
      </c>
      <c r="Q5457" s="272" t="e">
        <v>#N/A</v>
      </c>
    </row>
    <row r="5458" spans="1:17" s="208" customFormat="1" ht="12">
      <c r="A5458" s="268" t="str">
        <f t="shared" si="170"/>
        <v>0819013021083669766</v>
      </c>
      <c r="B5458" s="304" t="s">
        <v>19891</v>
      </c>
      <c r="C5458" s="269" t="s">
        <v>13958</v>
      </c>
      <c r="D5458" s="144" t="s">
        <v>3106</v>
      </c>
      <c r="E5458" s="269" t="s">
        <v>13959</v>
      </c>
      <c r="F5458" s="145" t="s">
        <v>3106</v>
      </c>
      <c r="G5458" s="269" t="s">
        <v>3106</v>
      </c>
      <c r="H5458" s="305" t="s">
        <v>13960</v>
      </c>
      <c r="I5458" s="306" t="s">
        <v>20440</v>
      </c>
      <c r="J5458" s="201" t="str">
        <f t="shared" si="171"/>
        <v>9999</v>
      </c>
      <c r="K5458" s="270" t="s">
        <v>13915</v>
      </c>
      <c r="L5458" s="270" t="s">
        <v>13916</v>
      </c>
      <c r="M5458" s="271">
        <v>44085</v>
      </c>
      <c r="N5458" s="270" t="e">
        <v>#N/A</v>
      </c>
      <c r="O5458" s="272" t="e">
        <v>#N/A</v>
      </c>
      <c r="P5458" s="272" t="e">
        <v>#N/A</v>
      </c>
      <c r="Q5458" s="272" t="e">
        <v>#N/A</v>
      </c>
    </row>
    <row r="5459" spans="1:17" s="208" customFormat="1" ht="12">
      <c r="A5459" s="268" t="str">
        <f t="shared" si="170"/>
        <v>0819518011669557179</v>
      </c>
      <c r="B5459" s="304" t="s">
        <v>19891</v>
      </c>
      <c r="C5459" s="269" t="s">
        <v>6432</v>
      </c>
      <c r="D5459" s="144" t="s">
        <v>3106</v>
      </c>
      <c r="E5459" s="269" t="s">
        <v>6433</v>
      </c>
      <c r="F5459" s="145" t="s">
        <v>3106</v>
      </c>
      <c r="G5459" s="269" t="s">
        <v>3106</v>
      </c>
      <c r="H5459" s="305" t="s">
        <v>6434</v>
      </c>
      <c r="I5459" s="306" t="s">
        <v>22023</v>
      </c>
      <c r="J5459" s="201" t="str">
        <f t="shared" si="171"/>
        <v>9999</v>
      </c>
      <c r="K5459" s="270"/>
      <c r="L5459" s="270"/>
      <c r="M5459" s="271"/>
      <c r="N5459" s="270" t="e">
        <v>#N/A</v>
      </c>
      <c r="O5459" s="272" t="e">
        <v>#N/A</v>
      </c>
      <c r="P5459" s="272" t="e">
        <v>#N/A</v>
      </c>
      <c r="Q5459" s="272" t="e">
        <v>#N/A</v>
      </c>
    </row>
    <row r="5460" spans="1:17" s="208" customFormat="1" ht="12">
      <c r="A5460" s="268" t="str">
        <f t="shared" si="170"/>
        <v>0819518021669557179</v>
      </c>
      <c r="B5460" s="304" t="s">
        <v>19891</v>
      </c>
      <c r="C5460" s="269" t="s">
        <v>6432</v>
      </c>
      <c r="D5460" s="144" t="s">
        <v>3106</v>
      </c>
      <c r="E5460" s="269" t="s">
        <v>6435</v>
      </c>
      <c r="F5460" s="145" t="s">
        <v>3106</v>
      </c>
      <c r="G5460" s="269" t="s">
        <v>3106</v>
      </c>
      <c r="H5460" s="305" t="s">
        <v>6436</v>
      </c>
      <c r="I5460" s="307" t="s">
        <v>6436</v>
      </c>
      <c r="J5460" s="201" t="str">
        <f t="shared" si="171"/>
        <v>9999</v>
      </c>
      <c r="K5460" s="270"/>
      <c r="L5460" s="270"/>
      <c r="M5460" s="271"/>
      <c r="N5460" s="270" t="e">
        <v>#N/A</v>
      </c>
      <c r="O5460" s="272" t="e">
        <v>#N/A</v>
      </c>
      <c r="P5460" s="272" t="e">
        <v>#N/A</v>
      </c>
      <c r="Q5460" s="272" t="e">
        <v>#N/A</v>
      </c>
    </row>
    <row r="5461" spans="1:17" s="208" customFormat="1" ht="12">
      <c r="A5461" s="268" t="str">
        <f t="shared" ref="A5461:A5524" si="172">E5461&amp;C5461</f>
        <v>0820060021053352914</v>
      </c>
      <c r="B5461" s="304" t="s">
        <v>19891</v>
      </c>
      <c r="C5461" s="269" t="s">
        <v>6437</v>
      </c>
      <c r="D5461" s="144" t="s">
        <v>3106</v>
      </c>
      <c r="E5461" s="269" t="s">
        <v>6438</v>
      </c>
      <c r="F5461" s="145" t="s">
        <v>3106</v>
      </c>
      <c r="G5461" s="269" t="s">
        <v>3106</v>
      </c>
      <c r="H5461" s="305" t="s">
        <v>6439</v>
      </c>
      <c r="I5461" s="307" t="s">
        <v>6439</v>
      </c>
      <c r="J5461" s="201" t="str">
        <f t="shared" si="171"/>
        <v>9999</v>
      </c>
      <c r="K5461" s="270"/>
      <c r="L5461" s="270"/>
      <c r="M5461" s="271"/>
      <c r="N5461" s="270" t="e">
        <v>#N/A</v>
      </c>
      <c r="O5461" s="272" t="e">
        <v>#N/A</v>
      </c>
      <c r="P5461" s="272" t="e">
        <v>#N/A</v>
      </c>
      <c r="Q5461" s="272" t="e">
        <v>#N/A</v>
      </c>
    </row>
    <row r="5462" spans="1:17" s="208" customFormat="1" ht="12">
      <c r="A5462" s="268" t="str">
        <f t="shared" si="172"/>
        <v>0820565011649278995</v>
      </c>
      <c r="B5462" s="304" t="s">
        <v>19891</v>
      </c>
      <c r="C5462" s="269" t="s">
        <v>6440</v>
      </c>
      <c r="D5462" s="144" t="s">
        <v>3106</v>
      </c>
      <c r="E5462" s="269" t="s">
        <v>6441</v>
      </c>
      <c r="F5462" s="145" t="s">
        <v>3106</v>
      </c>
      <c r="G5462" s="269" t="s">
        <v>3106</v>
      </c>
      <c r="H5462" s="305" t="s">
        <v>6442</v>
      </c>
      <c r="I5462" s="306" t="s">
        <v>21974</v>
      </c>
      <c r="J5462" s="201" t="str">
        <f t="shared" si="171"/>
        <v>9999</v>
      </c>
      <c r="K5462" s="270"/>
      <c r="L5462" s="270"/>
      <c r="M5462" s="271"/>
      <c r="N5462" s="270" t="e">
        <v>#N/A</v>
      </c>
      <c r="O5462" s="272" t="e">
        <v>#N/A</v>
      </c>
      <c r="P5462" s="272" t="e">
        <v>#N/A</v>
      </c>
      <c r="Q5462" s="272" t="e">
        <v>#N/A</v>
      </c>
    </row>
    <row r="5463" spans="1:17" s="208" customFormat="1" ht="12">
      <c r="A5463" s="268" t="str">
        <f t="shared" si="172"/>
        <v>0821704011609995158</v>
      </c>
      <c r="B5463" s="304" t="s">
        <v>19891</v>
      </c>
      <c r="C5463" s="269" t="s">
        <v>14253</v>
      </c>
      <c r="D5463" s="144" t="s">
        <v>3106</v>
      </c>
      <c r="E5463" s="269" t="s">
        <v>14254</v>
      </c>
      <c r="F5463" s="145" t="s">
        <v>3106</v>
      </c>
      <c r="G5463" s="269" t="s">
        <v>3106</v>
      </c>
      <c r="H5463" s="305" t="s">
        <v>14255</v>
      </c>
      <c r="I5463" s="306" t="s">
        <v>21887</v>
      </c>
      <c r="J5463" s="201" t="str">
        <f t="shared" si="171"/>
        <v>9999</v>
      </c>
      <c r="K5463" s="270" t="s">
        <v>13915</v>
      </c>
      <c r="L5463" s="270" t="s">
        <v>13916</v>
      </c>
      <c r="M5463" s="271">
        <v>44085</v>
      </c>
      <c r="N5463" s="270" t="e">
        <v>#N/A</v>
      </c>
      <c r="O5463" s="272" t="e">
        <v>#N/A</v>
      </c>
      <c r="P5463" s="272" t="e">
        <v>#N/A</v>
      </c>
      <c r="Q5463" s="272" t="e">
        <v>#N/A</v>
      </c>
    </row>
    <row r="5464" spans="1:17" s="208" customFormat="1" ht="12">
      <c r="A5464" s="268" t="str">
        <f t="shared" si="172"/>
        <v>0821860011316958663</v>
      </c>
      <c r="B5464" s="304" t="s">
        <v>19891</v>
      </c>
      <c r="C5464" s="269" t="s">
        <v>14097</v>
      </c>
      <c r="D5464" s="144" t="s">
        <v>3106</v>
      </c>
      <c r="E5464" s="269" t="s">
        <v>14098</v>
      </c>
      <c r="F5464" s="145" t="s">
        <v>3106</v>
      </c>
      <c r="G5464" s="269" t="s">
        <v>3106</v>
      </c>
      <c r="H5464" s="305" t="s">
        <v>14099</v>
      </c>
      <c r="I5464" s="306" t="s">
        <v>21070</v>
      </c>
      <c r="J5464" s="201" t="str">
        <f t="shared" si="171"/>
        <v>9999</v>
      </c>
      <c r="K5464" s="270" t="s">
        <v>13915</v>
      </c>
      <c r="L5464" s="270" t="s">
        <v>13916</v>
      </c>
      <c r="M5464" s="271">
        <v>44085</v>
      </c>
      <c r="N5464" s="270" t="e">
        <v>#N/A</v>
      </c>
      <c r="O5464" s="272" t="e">
        <v>#N/A</v>
      </c>
      <c r="P5464" s="272" t="e">
        <v>#N/A</v>
      </c>
      <c r="Q5464" s="272" t="e">
        <v>#N/A</v>
      </c>
    </row>
    <row r="5465" spans="1:17" s="208" customFormat="1" ht="12">
      <c r="A5465" s="268" t="str">
        <f t="shared" si="172"/>
        <v>0822421011689899072</v>
      </c>
      <c r="B5465" s="304" t="s">
        <v>19891</v>
      </c>
      <c r="C5465" s="269" t="s">
        <v>6443</v>
      </c>
      <c r="D5465" s="144" t="s">
        <v>3106</v>
      </c>
      <c r="E5465" s="269" t="s">
        <v>6444</v>
      </c>
      <c r="F5465" s="145" t="s">
        <v>3106</v>
      </c>
      <c r="G5465" s="269" t="s">
        <v>3106</v>
      </c>
      <c r="H5465" s="305" t="s">
        <v>6445</v>
      </c>
      <c r="I5465" s="306" t="s">
        <v>22081</v>
      </c>
      <c r="J5465" s="201" t="str">
        <f t="shared" si="171"/>
        <v>9999</v>
      </c>
      <c r="K5465" s="270"/>
      <c r="L5465" s="270"/>
      <c r="M5465" s="271"/>
      <c r="N5465" s="270" t="e">
        <v>#N/A</v>
      </c>
      <c r="O5465" s="272" t="e">
        <v>#N/A</v>
      </c>
      <c r="P5465" s="272" t="e">
        <v>#N/A</v>
      </c>
      <c r="Q5465" s="272" t="e">
        <v>#N/A</v>
      </c>
    </row>
    <row r="5466" spans="1:17" s="208" customFormat="1" ht="12">
      <c r="A5466" s="268" t="str">
        <f t="shared" si="172"/>
        <v>0822827011609866003</v>
      </c>
      <c r="B5466" s="304" t="s">
        <v>19891</v>
      </c>
      <c r="C5466" s="269" t="s">
        <v>14250</v>
      </c>
      <c r="D5466" s="144" t="s">
        <v>3106</v>
      </c>
      <c r="E5466" s="269" t="s">
        <v>14251</v>
      </c>
      <c r="F5466" s="145" t="s">
        <v>3106</v>
      </c>
      <c r="G5466" s="269" t="s">
        <v>3106</v>
      </c>
      <c r="H5466" s="305" t="s">
        <v>14252</v>
      </c>
      <c r="I5466" s="306" t="s">
        <v>21879</v>
      </c>
      <c r="J5466" s="201" t="str">
        <f t="shared" si="171"/>
        <v>9999</v>
      </c>
      <c r="K5466" s="270" t="s">
        <v>13915</v>
      </c>
      <c r="L5466" s="270" t="s">
        <v>13916</v>
      </c>
      <c r="M5466" s="271">
        <v>44085</v>
      </c>
      <c r="N5466" s="270" t="e">
        <v>#N/A</v>
      </c>
      <c r="O5466" s="272" t="e">
        <v>#N/A</v>
      </c>
      <c r="P5466" s="272" t="e">
        <v>#N/A</v>
      </c>
      <c r="Q5466" s="272" t="e">
        <v>#N/A</v>
      </c>
    </row>
    <row r="5467" spans="1:17" s="208" customFormat="1" ht="12">
      <c r="A5467" s="268" t="str">
        <f t="shared" si="172"/>
        <v>0823783011124014105</v>
      </c>
      <c r="B5467" s="304" t="s">
        <v>19891</v>
      </c>
      <c r="C5467" s="269" t="s">
        <v>6446</v>
      </c>
      <c r="D5467" s="144" t="s">
        <v>3106</v>
      </c>
      <c r="E5467" s="269" t="s">
        <v>6447</v>
      </c>
      <c r="F5467" s="145" t="s">
        <v>3106</v>
      </c>
      <c r="G5467" s="269" t="s">
        <v>3106</v>
      </c>
      <c r="H5467" s="305" t="s">
        <v>6448</v>
      </c>
      <c r="I5467" s="306" t="s">
        <v>20532</v>
      </c>
      <c r="J5467" s="201" t="str">
        <f t="shared" si="171"/>
        <v>9999</v>
      </c>
      <c r="K5467" s="270"/>
      <c r="L5467" s="270"/>
      <c r="M5467" s="271"/>
      <c r="N5467" s="270" t="e">
        <v>#N/A</v>
      </c>
      <c r="O5467" s="272" t="e">
        <v>#N/A</v>
      </c>
      <c r="P5467" s="272" t="e">
        <v>#N/A</v>
      </c>
      <c r="Q5467" s="272" t="e">
        <v>#N/A</v>
      </c>
    </row>
    <row r="5468" spans="1:17" s="208" customFormat="1" ht="12">
      <c r="A5468" s="268" t="str">
        <f t="shared" si="172"/>
        <v>0828865011447417209</v>
      </c>
      <c r="B5468" s="304" t="s">
        <v>19891</v>
      </c>
      <c r="C5468" s="269" t="s">
        <v>6449</v>
      </c>
      <c r="D5468" s="144" t="s">
        <v>3106</v>
      </c>
      <c r="E5468" s="269" t="s">
        <v>6450</v>
      </c>
      <c r="F5468" s="145" t="s">
        <v>3106</v>
      </c>
      <c r="G5468" s="269" t="s">
        <v>3106</v>
      </c>
      <c r="H5468" s="305" t="s">
        <v>6451</v>
      </c>
      <c r="I5468" s="306" t="s">
        <v>21452</v>
      </c>
      <c r="J5468" s="201" t="str">
        <f t="shared" si="171"/>
        <v>9999</v>
      </c>
      <c r="K5468" s="270"/>
      <c r="L5468" s="270"/>
      <c r="M5468" s="271"/>
      <c r="N5468" s="270" t="e">
        <v>#N/A</v>
      </c>
      <c r="O5468" s="272" t="e">
        <v>#N/A</v>
      </c>
      <c r="P5468" s="272" t="e">
        <v>#N/A</v>
      </c>
      <c r="Q5468" s="272" t="e">
        <v>#N/A</v>
      </c>
    </row>
    <row r="5469" spans="1:17" s="208" customFormat="1" ht="12">
      <c r="A5469" s="268" t="str">
        <f t="shared" si="172"/>
        <v>0828923011740294479</v>
      </c>
      <c r="B5469" s="304" t="s">
        <v>19891</v>
      </c>
      <c r="C5469" s="269" t="s">
        <v>6452</v>
      </c>
      <c r="D5469" s="144" t="s">
        <v>3106</v>
      </c>
      <c r="E5469" s="269" t="s">
        <v>6453</v>
      </c>
      <c r="F5469" s="145" t="s">
        <v>3106</v>
      </c>
      <c r="G5469" s="269" t="s">
        <v>3106</v>
      </c>
      <c r="H5469" s="305" t="s">
        <v>3314</v>
      </c>
      <c r="I5469" s="306" t="s">
        <v>22227</v>
      </c>
      <c r="J5469" s="201" t="str">
        <f t="shared" si="171"/>
        <v>9999</v>
      </c>
      <c r="K5469" s="270"/>
      <c r="L5469" s="270"/>
      <c r="M5469" s="271"/>
      <c r="N5469" s="270" t="e">
        <v>#N/A</v>
      </c>
      <c r="O5469" s="272" t="e">
        <v>#N/A</v>
      </c>
      <c r="P5469" s="272" t="e">
        <v>#N/A</v>
      </c>
      <c r="Q5469" s="272" t="e">
        <v>#N/A</v>
      </c>
    </row>
    <row r="5470" spans="1:17" s="208" customFormat="1" ht="12">
      <c r="A5470" s="268" t="str">
        <f t="shared" si="172"/>
        <v>0830101011285650424</v>
      </c>
      <c r="B5470" s="304" t="s">
        <v>19891</v>
      </c>
      <c r="C5470" s="269" t="s">
        <v>6454</v>
      </c>
      <c r="D5470" s="144" t="s">
        <v>3106</v>
      </c>
      <c r="E5470" s="269" t="s">
        <v>6455</v>
      </c>
      <c r="F5470" s="145" t="s">
        <v>3106</v>
      </c>
      <c r="G5470" s="269" t="s">
        <v>3106</v>
      </c>
      <c r="H5470" s="305" t="s">
        <v>6456</v>
      </c>
      <c r="I5470" s="306" t="s">
        <v>20973</v>
      </c>
      <c r="J5470" s="201" t="str">
        <f t="shared" si="171"/>
        <v>9999</v>
      </c>
      <c r="K5470" s="270"/>
      <c r="L5470" s="270"/>
      <c r="M5470" s="271"/>
      <c r="N5470" s="270" t="e">
        <v>#N/A</v>
      </c>
      <c r="O5470" s="272" t="e">
        <v>#N/A</v>
      </c>
      <c r="P5470" s="272" t="e">
        <v>#N/A</v>
      </c>
      <c r="Q5470" s="272" t="e">
        <v>#N/A</v>
      </c>
    </row>
    <row r="5471" spans="1:17" s="208" customFormat="1" ht="12">
      <c r="A5471" s="268" t="str">
        <f t="shared" si="172"/>
        <v>0832909071679877641</v>
      </c>
      <c r="B5471" s="304" t="s">
        <v>19891</v>
      </c>
      <c r="C5471" s="269" t="s">
        <v>6457</v>
      </c>
      <c r="D5471" s="144" t="s">
        <v>3106</v>
      </c>
      <c r="E5471" s="269" t="s">
        <v>6458</v>
      </c>
      <c r="F5471" s="145" t="s">
        <v>3106</v>
      </c>
      <c r="G5471" s="269" t="s">
        <v>3106</v>
      </c>
      <c r="H5471" s="305" t="s">
        <v>6459</v>
      </c>
      <c r="I5471" s="306" t="s">
        <v>22049</v>
      </c>
      <c r="J5471" s="201" t="str">
        <f t="shared" si="171"/>
        <v>9999</v>
      </c>
      <c r="K5471" s="270"/>
      <c r="L5471" s="270"/>
      <c r="M5471" s="271"/>
      <c r="N5471" s="270" t="e">
        <v>#N/A</v>
      </c>
      <c r="O5471" s="272" t="e">
        <v>#N/A</v>
      </c>
      <c r="P5471" s="272" t="e">
        <v>#N/A</v>
      </c>
      <c r="Q5471" s="272" t="e">
        <v>#N/A</v>
      </c>
    </row>
    <row r="5472" spans="1:17" s="208" customFormat="1" ht="12">
      <c r="A5472" s="268" t="str">
        <f t="shared" si="172"/>
        <v>0833170021821043993</v>
      </c>
      <c r="B5472" s="304" t="s">
        <v>19891</v>
      </c>
      <c r="C5472" s="269" t="s">
        <v>14384</v>
      </c>
      <c r="D5472" s="144" t="s">
        <v>3106</v>
      </c>
      <c r="E5472" s="269" t="s">
        <v>14385</v>
      </c>
      <c r="F5472" s="145" t="s">
        <v>3106</v>
      </c>
      <c r="G5472" s="269" t="s">
        <v>3106</v>
      </c>
      <c r="H5472" s="305" t="s">
        <v>14386</v>
      </c>
      <c r="I5472" s="306" t="s">
        <v>22421</v>
      </c>
      <c r="J5472" s="201" t="str">
        <f t="shared" si="171"/>
        <v>9999</v>
      </c>
      <c r="K5472" s="270" t="s">
        <v>13915</v>
      </c>
      <c r="L5472" s="270" t="s">
        <v>13916</v>
      </c>
      <c r="M5472" s="271">
        <v>44085</v>
      </c>
      <c r="N5472" s="270" t="e">
        <v>#N/A</v>
      </c>
      <c r="O5472" s="272" t="e">
        <v>#N/A</v>
      </c>
      <c r="P5472" s="272" t="e">
        <v>#N/A</v>
      </c>
      <c r="Q5472" s="272" t="e">
        <v>#N/A</v>
      </c>
    </row>
    <row r="5473" spans="1:17" s="208" customFormat="1" ht="12">
      <c r="A5473" s="268" t="str">
        <f t="shared" si="172"/>
        <v>0836975011215971478</v>
      </c>
      <c r="B5473" s="304" t="s">
        <v>19891</v>
      </c>
      <c r="C5473" s="269" t="s">
        <v>6460</v>
      </c>
      <c r="D5473" s="144" t="s">
        <v>3106</v>
      </c>
      <c r="E5473" s="269" t="s">
        <v>6461</v>
      </c>
      <c r="F5473" s="145" t="s">
        <v>3106</v>
      </c>
      <c r="G5473" s="269" t="s">
        <v>3106</v>
      </c>
      <c r="H5473" s="305" t="s">
        <v>6462</v>
      </c>
      <c r="I5473" s="306" t="s">
        <v>20806</v>
      </c>
      <c r="J5473" s="201" t="str">
        <f t="shared" si="171"/>
        <v>9999</v>
      </c>
      <c r="K5473" s="270"/>
      <c r="L5473" s="270"/>
      <c r="M5473" s="271"/>
      <c r="N5473" s="270" t="e">
        <v>#N/A</v>
      </c>
      <c r="O5473" s="272" t="e">
        <v>#N/A</v>
      </c>
      <c r="P5473" s="272" t="e">
        <v>#N/A</v>
      </c>
      <c r="Q5473" s="272" t="e">
        <v>#N/A</v>
      </c>
    </row>
    <row r="5474" spans="1:17" s="208" customFormat="1" ht="12">
      <c r="A5474" s="268" t="str">
        <f t="shared" si="172"/>
        <v>0838518011518930650</v>
      </c>
      <c r="B5474" s="304" t="s">
        <v>19891</v>
      </c>
      <c r="C5474" s="269" t="s">
        <v>6463</v>
      </c>
      <c r="D5474" s="144" t="s">
        <v>3106</v>
      </c>
      <c r="E5474" s="269" t="s">
        <v>6464</v>
      </c>
      <c r="F5474" s="145" t="s">
        <v>3106</v>
      </c>
      <c r="G5474" s="269" t="s">
        <v>3106</v>
      </c>
      <c r="H5474" s="305" t="s">
        <v>6465</v>
      </c>
      <c r="I5474" s="306" t="s">
        <v>21651</v>
      </c>
      <c r="J5474" s="201" t="str">
        <f t="shared" si="171"/>
        <v>9999</v>
      </c>
      <c r="K5474" s="270"/>
      <c r="L5474" s="270"/>
      <c r="M5474" s="271"/>
      <c r="N5474" s="270" t="e">
        <v>#N/A</v>
      </c>
      <c r="O5474" s="272" t="e">
        <v>#N/A</v>
      </c>
      <c r="P5474" s="272" t="e">
        <v>#N/A</v>
      </c>
      <c r="Q5474" s="272" t="e">
        <v>#N/A</v>
      </c>
    </row>
    <row r="5475" spans="1:17" s="208" customFormat="1" ht="12">
      <c r="A5475" s="268" t="str">
        <f t="shared" si="172"/>
        <v>0840704091538194394</v>
      </c>
      <c r="B5475" s="304" t="s">
        <v>19891</v>
      </c>
      <c r="C5475" s="143" t="s">
        <v>19934</v>
      </c>
      <c r="D5475" s="144" t="s">
        <v>3106</v>
      </c>
      <c r="E5475" s="144" t="s">
        <v>19935</v>
      </c>
      <c r="F5475" s="145" t="s">
        <v>3106</v>
      </c>
      <c r="G5475" s="269" t="s">
        <v>3106</v>
      </c>
      <c r="H5475" s="146" t="s">
        <v>19936</v>
      </c>
      <c r="I5475" s="306" t="s">
        <v>19936</v>
      </c>
      <c r="J5475" s="201" t="str">
        <f t="shared" si="171"/>
        <v>9999</v>
      </c>
      <c r="K5475" s="308" t="s">
        <v>19895</v>
      </c>
      <c r="L5475" s="308" t="s">
        <v>13916</v>
      </c>
      <c r="M5475" s="271">
        <v>44475</v>
      </c>
      <c r="N5475" s="270" t="s">
        <v>19937</v>
      </c>
      <c r="O5475" s="272" t="s">
        <v>19938</v>
      </c>
      <c r="P5475" s="272" t="s">
        <v>19939</v>
      </c>
      <c r="Q5475" s="272" t="s">
        <v>19940</v>
      </c>
    </row>
    <row r="5476" spans="1:17" s="208" customFormat="1" ht="12">
      <c r="A5476" s="268" t="str">
        <f t="shared" si="172"/>
        <v>0842494011932210838</v>
      </c>
      <c r="B5476" s="304" t="s">
        <v>19891</v>
      </c>
      <c r="C5476" s="269" t="s">
        <v>14411</v>
      </c>
      <c r="D5476" s="144" t="s">
        <v>3106</v>
      </c>
      <c r="E5476" s="269" t="s">
        <v>14412</v>
      </c>
      <c r="F5476" s="145" t="s">
        <v>3106</v>
      </c>
      <c r="G5476" s="269" t="s">
        <v>3106</v>
      </c>
      <c r="H5476" s="305" t="s">
        <v>14413</v>
      </c>
      <c r="I5476" s="306" t="s">
        <v>22706</v>
      </c>
      <c r="J5476" s="201" t="str">
        <f t="shared" si="171"/>
        <v>9999</v>
      </c>
      <c r="K5476" s="270" t="s">
        <v>13915</v>
      </c>
      <c r="L5476" s="270" t="s">
        <v>13916</v>
      </c>
      <c r="M5476" s="271">
        <v>44085</v>
      </c>
      <c r="N5476" s="270" t="e">
        <v>#N/A</v>
      </c>
      <c r="O5476" s="272" t="e">
        <v>#N/A</v>
      </c>
      <c r="P5476" s="272" t="e">
        <v>#N/A</v>
      </c>
      <c r="Q5476" s="272" t="e">
        <v>#N/A</v>
      </c>
    </row>
    <row r="5477" spans="1:17" s="208" customFormat="1" ht="12">
      <c r="A5477" s="268" t="str">
        <f t="shared" si="172"/>
        <v>0845653021568689974</v>
      </c>
      <c r="B5477" s="304" t="s">
        <v>19891</v>
      </c>
      <c r="C5477" s="269" t="s">
        <v>6466</v>
      </c>
      <c r="D5477" s="144" t="s">
        <v>3106</v>
      </c>
      <c r="E5477" s="269" t="s">
        <v>6467</v>
      </c>
      <c r="F5477" s="145" t="s">
        <v>3106</v>
      </c>
      <c r="G5477" s="269" t="s">
        <v>3106</v>
      </c>
      <c r="H5477" s="305" t="s">
        <v>6468</v>
      </c>
      <c r="I5477" s="306" t="s">
        <v>21788</v>
      </c>
      <c r="J5477" s="201" t="str">
        <f t="shared" si="171"/>
        <v>9999</v>
      </c>
      <c r="K5477" s="270"/>
      <c r="L5477" s="270"/>
      <c r="M5477" s="271"/>
      <c r="N5477" s="270" t="e">
        <v>#N/A</v>
      </c>
      <c r="O5477" s="272" t="e">
        <v>#N/A</v>
      </c>
      <c r="P5477" s="272" t="e">
        <v>#N/A</v>
      </c>
      <c r="Q5477" s="272" t="e">
        <v>#N/A</v>
      </c>
    </row>
    <row r="5478" spans="1:17" s="208" customFormat="1" ht="12">
      <c r="A5478" s="268" t="str">
        <f t="shared" si="172"/>
        <v>0845844021598705055</v>
      </c>
      <c r="B5478" s="304" t="s">
        <v>19891</v>
      </c>
      <c r="C5478" s="269" t="s">
        <v>6469</v>
      </c>
      <c r="D5478" s="144" t="s">
        <v>3106</v>
      </c>
      <c r="E5478" s="269" t="s">
        <v>6470</v>
      </c>
      <c r="F5478" s="145" t="s">
        <v>3106</v>
      </c>
      <c r="G5478" s="269" t="s">
        <v>3106</v>
      </c>
      <c r="H5478" s="305" t="s">
        <v>6471</v>
      </c>
      <c r="I5478" s="307" t="s">
        <v>6471</v>
      </c>
      <c r="J5478" s="201" t="str">
        <f t="shared" si="171"/>
        <v>9999</v>
      </c>
      <c r="K5478" s="270"/>
      <c r="L5478" s="270"/>
      <c r="M5478" s="271"/>
      <c r="N5478" s="270" t="e">
        <v>#N/A</v>
      </c>
      <c r="O5478" s="272" t="e">
        <v>#N/A</v>
      </c>
      <c r="P5478" s="272" t="e">
        <v>#N/A</v>
      </c>
      <c r="Q5478" s="272" t="e">
        <v>#N/A</v>
      </c>
    </row>
    <row r="5479" spans="1:17" s="208" customFormat="1" ht="12">
      <c r="A5479" s="268" t="str">
        <f t="shared" si="172"/>
        <v>0846099031063529642</v>
      </c>
      <c r="B5479" s="304" t="s">
        <v>19891</v>
      </c>
      <c r="C5479" s="269" t="s">
        <v>6472</v>
      </c>
      <c r="D5479" s="144" t="s">
        <v>3106</v>
      </c>
      <c r="E5479" s="269" t="s">
        <v>6473</v>
      </c>
      <c r="F5479" s="145" t="s">
        <v>3106</v>
      </c>
      <c r="G5479" s="269" t="s">
        <v>3106</v>
      </c>
      <c r="H5479" s="305" t="s">
        <v>6474</v>
      </c>
      <c r="I5479" s="306" t="s">
        <v>20393</v>
      </c>
      <c r="J5479" s="201" t="str">
        <f t="shared" si="171"/>
        <v>9999</v>
      </c>
      <c r="K5479" s="270"/>
      <c r="L5479" s="270"/>
      <c r="M5479" s="271"/>
      <c r="N5479" s="270" t="e">
        <v>#N/A</v>
      </c>
      <c r="O5479" s="272" t="e">
        <v>#N/A</v>
      </c>
      <c r="P5479" s="272" t="e">
        <v>#N/A</v>
      </c>
      <c r="Q5479" s="272" t="e">
        <v>#N/A</v>
      </c>
    </row>
    <row r="5480" spans="1:17" s="208" customFormat="1" ht="12">
      <c r="A5480" s="268" t="str">
        <f t="shared" si="172"/>
        <v>0846164011821178336</v>
      </c>
      <c r="B5480" s="304" t="s">
        <v>19891</v>
      </c>
      <c r="C5480" s="269" t="s">
        <v>6475</v>
      </c>
      <c r="D5480" s="144" t="s">
        <v>3106</v>
      </c>
      <c r="E5480" s="269" t="s">
        <v>6476</v>
      </c>
      <c r="F5480" s="145" t="s">
        <v>3106</v>
      </c>
      <c r="G5480" s="269" t="s">
        <v>3106</v>
      </c>
      <c r="H5480" s="305" t="s">
        <v>6477</v>
      </c>
      <c r="I5480" s="306" t="s">
        <v>22435</v>
      </c>
      <c r="J5480" s="201" t="str">
        <f t="shared" si="171"/>
        <v>9999</v>
      </c>
      <c r="K5480" s="270"/>
      <c r="L5480" s="270"/>
      <c r="M5480" s="271"/>
      <c r="N5480" s="270" t="e">
        <v>#N/A</v>
      </c>
      <c r="O5480" s="272" t="e">
        <v>#N/A</v>
      </c>
      <c r="P5480" s="272" t="e">
        <v>#N/A</v>
      </c>
      <c r="Q5480" s="272" t="e">
        <v>#N/A</v>
      </c>
    </row>
    <row r="5481" spans="1:17" s="208" customFormat="1" ht="12">
      <c r="A5481" s="268" t="str">
        <f t="shared" si="172"/>
        <v>0848145011437284460</v>
      </c>
      <c r="B5481" s="304" t="s">
        <v>19891</v>
      </c>
      <c r="C5481" s="269" t="s">
        <v>6478</v>
      </c>
      <c r="D5481" s="144" t="s">
        <v>3106</v>
      </c>
      <c r="E5481" s="269" t="s">
        <v>6479</v>
      </c>
      <c r="F5481" s="145" t="s">
        <v>3106</v>
      </c>
      <c r="G5481" s="269" t="s">
        <v>3106</v>
      </c>
      <c r="H5481" s="305" t="s">
        <v>6480</v>
      </c>
      <c r="I5481" s="306" t="s">
        <v>21422</v>
      </c>
      <c r="J5481" s="201" t="str">
        <f t="shared" si="171"/>
        <v>9999</v>
      </c>
      <c r="K5481" s="270" t="s">
        <v>4204</v>
      </c>
      <c r="L5481" s="270"/>
      <c r="M5481" s="271"/>
      <c r="N5481" s="270" t="e">
        <v>#N/A</v>
      </c>
      <c r="O5481" s="272" t="e">
        <v>#N/A</v>
      </c>
      <c r="P5481" s="272" t="e">
        <v>#N/A</v>
      </c>
      <c r="Q5481" s="272" t="e">
        <v>#N/A</v>
      </c>
    </row>
    <row r="5482" spans="1:17" s="208" customFormat="1" ht="12">
      <c r="A5482" s="268" t="str">
        <f t="shared" si="172"/>
        <v>0848970021992708705</v>
      </c>
      <c r="B5482" s="304" t="s">
        <v>19891</v>
      </c>
      <c r="C5482" s="269" t="s">
        <v>1292</v>
      </c>
      <c r="D5482" s="144" t="s">
        <v>3106</v>
      </c>
      <c r="E5482" s="269" t="s">
        <v>6481</v>
      </c>
      <c r="F5482" s="145" t="s">
        <v>3106</v>
      </c>
      <c r="G5482" s="269" t="s">
        <v>3106</v>
      </c>
      <c r="H5482" s="305" t="s">
        <v>6482</v>
      </c>
      <c r="I5482" s="307" t="s">
        <v>6482</v>
      </c>
      <c r="J5482" s="201" t="str">
        <f t="shared" si="171"/>
        <v>9999</v>
      </c>
      <c r="K5482" s="270"/>
      <c r="L5482" s="270"/>
      <c r="M5482" s="271"/>
      <c r="N5482" s="270" t="e">
        <v>#N/A</v>
      </c>
      <c r="O5482" s="272" t="e">
        <v>#N/A</v>
      </c>
      <c r="P5482" s="272" t="e">
        <v>#N/A</v>
      </c>
      <c r="Q5482" s="272" t="e">
        <v>#N/A</v>
      </c>
    </row>
    <row r="5483" spans="1:17" s="208" customFormat="1" ht="12">
      <c r="A5483" s="268" t="str">
        <f t="shared" si="172"/>
        <v>0851131061932154101</v>
      </c>
      <c r="B5483" s="304" t="s">
        <v>19891</v>
      </c>
      <c r="C5483" s="269" t="s">
        <v>14404</v>
      </c>
      <c r="D5483" s="144" t="s">
        <v>3106</v>
      </c>
      <c r="E5483" s="269" t="s">
        <v>14405</v>
      </c>
      <c r="F5483" s="145" t="s">
        <v>3106</v>
      </c>
      <c r="G5483" s="269" t="s">
        <v>3106</v>
      </c>
      <c r="H5483" s="305" t="s">
        <v>14406</v>
      </c>
      <c r="I5483" s="307" t="s">
        <v>14406</v>
      </c>
      <c r="J5483" s="201" t="str">
        <f t="shared" si="171"/>
        <v>9999</v>
      </c>
      <c r="K5483" s="270" t="s">
        <v>13915</v>
      </c>
      <c r="L5483" s="270" t="s">
        <v>13916</v>
      </c>
      <c r="M5483" s="271">
        <v>44085</v>
      </c>
      <c r="N5483" s="270" t="e">
        <v>#N/A</v>
      </c>
      <c r="O5483" s="272" t="e">
        <v>#N/A</v>
      </c>
      <c r="P5483" s="272" t="e">
        <v>#N/A</v>
      </c>
      <c r="Q5483" s="272" t="e">
        <v>#N/A</v>
      </c>
    </row>
    <row r="5484" spans="1:17" s="208" customFormat="1" ht="12">
      <c r="A5484" s="268" t="str">
        <f t="shared" si="172"/>
        <v>0853400011043266364</v>
      </c>
      <c r="B5484" s="304" t="s">
        <v>19891</v>
      </c>
      <c r="C5484" s="269" t="s">
        <v>6483</v>
      </c>
      <c r="D5484" s="144" t="s">
        <v>3106</v>
      </c>
      <c r="E5484" s="269" t="s">
        <v>6484</v>
      </c>
      <c r="F5484" s="145" t="s">
        <v>3106</v>
      </c>
      <c r="G5484" s="269" t="s">
        <v>3106</v>
      </c>
      <c r="H5484" s="305" t="s">
        <v>6485</v>
      </c>
      <c r="I5484" s="306" t="s">
        <v>20330</v>
      </c>
      <c r="J5484" s="201" t="str">
        <f t="shared" si="171"/>
        <v>9999</v>
      </c>
      <c r="K5484" s="270"/>
      <c r="L5484" s="270"/>
      <c r="M5484" s="271"/>
      <c r="N5484" s="270" t="e">
        <v>#N/A</v>
      </c>
      <c r="O5484" s="272" t="e">
        <v>#N/A</v>
      </c>
      <c r="P5484" s="272" t="e">
        <v>#N/A</v>
      </c>
      <c r="Q5484" s="272" t="e">
        <v>#N/A</v>
      </c>
    </row>
    <row r="5485" spans="1:17" s="208" customFormat="1" ht="12">
      <c r="A5485" s="268" t="str">
        <f t="shared" si="172"/>
        <v>0854184011134184831</v>
      </c>
      <c r="B5485" s="304" t="s">
        <v>19891</v>
      </c>
      <c r="C5485" s="269" t="s">
        <v>6486</v>
      </c>
      <c r="D5485" s="144" t="s">
        <v>3106</v>
      </c>
      <c r="E5485" s="269" t="s">
        <v>6487</v>
      </c>
      <c r="F5485" s="145" t="s">
        <v>3106</v>
      </c>
      <c r="G5485" s="269" t="s">
        <v>3106</v>
      </c>
      <c r="H5485" s="305" t="s">
        <v>6488</v>
      </c>
      <c r="I5485" s="306" t="s">
        <v>20577</v>
      </c>
      <c r="J5485" s="201" t="str">
        <f t="shared" si="171"/>
        <v>9999</v>
      </c>
      <c r="K5485" s="270"/>
      <c r="L5485" s="270"/>
      <c r="M5485" s="271"/>
      <c r="N5485" s="270" t="e">
        <v>#N/A</v>
      </c>
      <c r="O5485" s="272" t="e">
        <v>#N/A</v>
      </c>
      <c r="P5485" s="272" t="e">
        <v>#N/A</v>
      </c>
      <c r="Q5485" s="272" t="e">
        <v>#N/A</v>
      </c>
    </row>
    <row r="5486" spans="1:17" s="208" customFormat="1" ht="12">
      <c r="A5486" s="268" t="str">
        <f t="shared" si="172"/>
        <v>0855520051568483931</v>
      </c>
      <c r="B5486" s="304" t="s">
        <v>19891</v>
      </c>
      <c r="C5486" s="269" t="s">
        <v>5068</v>
      </c>
      <c r="D5486" s="144" t="s">
        <v>3106</v>
      </c>
      <c r="E5486" s="269" t="s">
        <v>6489</v>
      </c>
      <c r="F5486" s="145" t="s">
        <v>3106</v>
      </c>
      <c r="G5486" s="269" t="s">
        <v>3106</v>
      </c>
      <c r="H5486" s="305" t="s">
        <v>5070</v>
      </c>
      <c r="I5486" s="307" t="s">
        <v>5070</v>
      </c>
      <c r="J5486" s="201" t="str">
        <f t="shared" si="171"/>
        <v>9999</v>
      </c>
      <c r="K5486" s="270"/>
      <c r="L5486" s="270"/>
      <c r="M5486" s="271"/>
      <c r="N5486" s="270" t="e">
        <v>#N/A</v>
      </c>
      <c r="O5486" s="272" t="e">
        <v>#N/A</v>
      </c>
      <c r="P5486" s="272" t="e">
        <v>#N/A</v>
      </c>
      <c r="Q5486" s="272" t="e">
        <v>#N/A</v>
      </c>
    </row>
    <row r="5487" spans="1:17" s="208" customFormat="1" ht="12">
      <c r="A5487" s="268" t="str">
        <f t="shared" si="172"/>
        <v>0855520061427334077</v>
      </c>
      <c r="B5487" s="304" t="s">
        <v>19891</v>
      </c>
      <c r="C5487" s="143" t="s">
        <v>19941</v>
      </c>
      <c r="D5487" s="144" t="s">
        <v>3106</v>
      </c>
      <c r="E5487" s="144" t="s">
        <v>19942</v>
      </c>
      <c r="F5487" s="145" t="s">
        <v>3106</v>
      </c>
      <c r="G5487" s="269" t="s">
        <v>3106</v>
      </c>
      <c r="H5487" s="146" t="s">
        <v>126</v>
      </c>
      <c r="I5487" s="306" t="s">
        <v>126</v>
      </c>
      <c r="J5487" s="201" t="str">
        <f t="shared" si="171"/>
        <v>9999</v>
      </c>
      <c r="K5487" s="308" t="s">
        <v>19895</v>
      </c>
      <c r="L5487" s="308" t="s">
        <v>13916</v>
      </c>
      <c r="M5487" s="271">
        <v>44475</v>
      </c>
      <c r="N5487" s="270" t="s">
        <v>19910</v>
      </c>
      <c r="O5487" s="272" t="s">
        <v>19911</v>
      </c>
      <c r="P5487" s="272" t="s">
        <v>19912</v>
      </c>
      <c r="Q5487" s="272" t="s">
        <v>19913</v>
      </c>
    </row>
    <row r="5488" spans="1:17" s="208" customFormat="1" ht="12">
      <c r="A5488" s="268" t="str">
        <f t="shared" si="172"/>
        <v>0855876021962564617</v>
      </c>
      <c r="B5488" s="304" t="s">
        <v>19891</v>
      </c>
      <c r="C5488" s="269" t="s">
        <v>6490</v>
      </c>
      <c r="D5488" s="144" t="s">
        <v>3106</v>
      </c>
      <c r="E5488" s="269" t="s">
        <v>6491</v>
      </c>
      <c r="F5488" s="145" t="s">
        <v>3106</v>
      </c>
      <c r="G5488" s="269" t="s">
        <v>3106</v>
      </c>
      <c r="H5488" s="305" t="s">
        <v>6492</v>
      </c>
      <c r="I5488" s="307" t="s">
        <v>6492</v>
      </c>
      <c r="J5488" s="201" t="str">
        <f t="shared" si="171"/>
        <v>9999</v>
      </c>
      <c r="K5488" s="270"/>
      <c r="L5488" s="270"/>
      <c r="M5488" s="271"/>
      <c r="N5488" s="270" t="e">
        <v>#N/A</v>
      </c>
      <c r="O5488" s="272" t="e">
        <v>#N/A</v>
      </c>
      <c r="P5488" s="272" t="e">
        <v>#N/A</v>
      </c>
      <c r="Q5488" s="272" t="e">
        <v>#N/A</v>
      </c>
    </row>
    <row r="5489" spans="1:17" s="208" customFormat="1" ht="12">
      <c r="A5489" s="268" t="str">
        <f t="shared" si="172"/>
        <v>0855876031962564617</v>
      </c>
      <c r="B5489" s="304" t="s">
        <v>19891</v>
      </c>
      <c r="C5489" s="269" t="s">
        <v>6490</v>
      </c>
      <c r="D5489" s="144" t="s">
        <v>3106</v>
      </c>
      <c r="E5489" s="269" t="s">
        <v>6493</v>
      </c>
      <c r="F5489" s="145" t="s">
        <v>3106</v>
      </c>
      <c r="G5489" s="269" t="s">
        <v>3106</v>
      </c>
      <c r="H5489" s="305" t="s">
        <v>6492</v>
      </c>
      <c r="I5489" s="306" t="s">
        <v>22784</v>
      </c>
      <c r="J5489" s="201" t="str">
        <f t="shared" si="171"/>
        <v>9999</v>
      </c>
      <c r="K5489" s="270"/>
      <c r="L5489" s="270"/>
      <c r="M5489" s="271"/>
      <c r="N5489" s="270" t="e">
        <v>#N/A</v>
      </c>
      <c r="O5489" s="272" t="e">
        <v>#N/A</v>
      </c>
      <c r="P5489" s="272" t="e">
        <v>#N/A</v>
      </c>
      <c r="Q5489" s="272" t="e">
        <v>#N/A</v>
      </c>
    </row>
    <row r="5490" spans="1:17" s="208" customFormat="1" ht="12">
      <c r="A5490" s="268" t="str">
        <f t="shared" si="172"/>
        <v>0856098011962512160</v>
      </c>
      <c r="B5490" s="304" t="s">
        <v>19891</v>
      </c>
      <c r="C5490" s="269" t="s">
        <v>6494</v>
      </c>
      <c r="D5490" s="144" t="s">
        <v>3106</v>
      </c>
      <c r="E5490" s="269" t="s">
        <v>6495</v>
      </c>
      <c r="F5490" s="145" t="s">
        <v>3106</v>
      </c>
      <c r="G5490" s="269" t="s">
        <v>3106</v>
      </c>
      <c r="H5490" s="305" t="s">
        <v>6496</v>
      </c>
      <c r="I5490" s="306" t="s">
        <v>22780</v>
      </c>
      <c r="J5490" s="201" t="str">
        <f t="shared" si="171"/>
        <v>9999</v>
      </c>
      <c r="K5490" s="270"/>
      <c r="L5490" s="270"/>
      <c r="M5490" s="271"/>
      <c r="N5490" s="270" t="e">
        <v>#N/A</v>
      </c>
      <c r="O5490" s="272" t="e">
        <v>#N/A</v>
      </c>
      <c r="P5490" s="272" t="e">
        <v>#N/A</v>
      </c>
      <c r="Q5490" s="272" t="e">
        <v>#N/A</v>
      </c>
    </row>
    <row r="5491" spans="1:17" s="208" customFormat="1" ht="12">
      <c r="A5491" s="268" t="str">
        <f t="shared" si="172"/>
        <v>0857419041962435370</v>
      </c>
      <c r="B5491" s="304" t="s">
        <v>19891</v>
      </c>
      <c r="C5491" s="269" t="s">
        <v>6497</v>
      </c>
      <c r="D5491" s="144" t="s">
        <v>3106</v>
      </c>
      <c r="E5491" s="269" t="s">
        <v>6498</v>
      </c>
      <c r="F5491" s="145" t="s">
        <v>3106</v>
      </c>
      <c r="G5491" s="269" t="s">
        <v>3106</v>
      </c>
      <c r="H5491" s="305" t="s">
        <v>6499</v>
      </c>
      <c r="I5491" s="307" t="s">
        <v>6499</v>
      </c>
      <c r="J5491" s="201" t="str">
        <f t="shared" si="171"/>
        <v>9999</v>
      </c>
      <c r="K5491" s="270"/>
      <c r="L5491" s="270"/>
      <c r="M5491" s="271"/>
      <c r="N5491" s="270" t="e">
        <v>#N/A</v>
      </c>
      <c r="O5491" s="272" t="e">
        <v>#N/A</v>
      </c>
      <c r="P5491" s="272" t="e">
        <v>#N/A</v>
      </c>
      <c r="Q5491" s="272" t="e">
        <v>#N/A</v>
      </c>
    </row>
    <row r="5492" spans="1:17" s="208" customFormat="1" ht="12">
      <c r="A5492" s="268" t="str">
        <f t="shared" si="172"/>
        <v>0857468011992877948</v>
      </c>
      <c r="B5492" s="304" t="s">
        <v>19891</v>
      </c>
      <c r="C5492" s="269" t="s">
        <v>6500</v>
      </c>
      <c r="D5492" s="144" t="s">
        <v>3106</v>
      </c>
      <c r="E5492" s="269" t="s">
        <v>6501</v>
      </c>
      <c r="F5492" s="145" t="s">
        <v>3106</v>
      </c>
      <c r="G5492" s="269" t="s">
        <v>3106</v>
      </c>
      <c r="H5492" s="305" t="s">
        <v>6502</v>
      </c>
      <c r="I5492" s="306" t="s">
        <v>22882</v>
      </c>
      <c r="J5492" s="201" t="str">
        <f t="shared" si="171"/>
        <v>9999</v>
      </c>
      <c r="K5492" s="270"/>
      <c r="L5492" s="270"/>
      <c r="M5492" s="271"/>
      <c r="N5492" s="270" t="e">
        <v>#N/A</v>
      </c>
      <c r="O5492" s="272" t="e">
        <v>#N/A</v>
      </c>
      <c r="P5492" s="272" t="e">
        <v>#N/A</v>
      </c>
      <c r="Q5492" s="272" t="e">
        <v>#N/A</v>
      </c>
    </row>
    <row r="5493" spans="1:17" s="208" customFormat="1" ht="12">
      <c r="A5493" s="268" t="str">
        <f t="shared" si="172"/>
        <v>0857468021992877948</v>
      </c>
      <c r="B5493" s="304" t="s">
        <v>19891</v>
      </c>
      <c r="C5493" s="269" t="s">
        <v>6500</v>
      </c>
      <c r="D5493" s="144" t="s">
        <v>3106</v>
      </c>
      <c r="E5493" s="269" t="s">
        <v>6503</v>
      </c>
      <c r="F5493" s="145" t="s">
        <v>3106</v>
      </c>
      <c r="G5493" s="269" t="s">
        <v>3106</v>
      </c>
      <c r="H5493" s="305" t="s">
        <v>6502</v>
      </c>
      <c r="I5493" s="306" t="s">
        <v>22881</v>
      </c>
      <c r="J5493" s="201" t="str">
        <f t="shared" si="171"/>
        <v>9999</v>
      </c>
      <c r="K5493" s="270"/>
      <c r="L5493" s="270"/>
      <c r="M5493" s="271"/>
      <c r="N5493" s="270" t="e">
        <v>#N/A</v>
      </c>
      <c r="O5493" s="272" t="e">
        <v>#N/A</v>
      </c>
      <c r="P5493" s="272" t="e">
        <v>#N/A</v>
      </c>
      <c r="Q5493" s="272" t="e">
        <v>#N/A</v>
      </c>
    </row>
    <row r="5494" spans="1:17" s="208" customFormat="1" ht="12">
      <c r="A5494" s="268" t="str">
        <f t="shared" si="172"/>
        <v>0857468031992877948</v>
      </c>
      <c r="B5494" s="304" t="s">
        <v>19891</v>
      </c>
      <c r="C5494" s="269" t="s">
        <v>6500</v>
      </c>
      <c r="D5494" s="144" t="s">
        <v>3106</v>
      </c>
      <c r="E5494" s="269" t="s">
        <v>6504</v>
      </c>
      <c r="F5494" s="145" t="s">
        <v>3106</v>
      </c>
      <c r="G5494" s="269" t="s">
        <v>3106</v>
      </c>
      <c r="H5494" s="305" t="s">
        <v>6502</v>
      </c>
      <c r="I5494" s="307" t="s">
        <v>6502</v>
      </c>
      <c r="J5494" s="201" t="str">
        <f t="shared" si="171"/>
        <v>9999</v>
      </c>
      <c r="K5494" s="270"/>
      <c r="L5494" s="270"/>
      <c r="M5494" s="271"/>
      <c r="N5494" s="270" t="e">
        <v>#N/A</v>
      </c>
      <c r="O5494" s="272" t="e">
        <v>#N/A</v>
      </c>
      <c r="P5494" s="272" t="e">
        <v>#N/A</v>
      </c>
      <c r="Q5494" s="272" t="e">
        <v>#N/A</v>
      </c>
    </row>
    <row r="5495" spans="1:17" s="208" customFormat="1" ht="12">
      <c r="A5495" s="268" t="str">
        <f t="shared" si="172"/>
        <v>0858466021225091721</v>
      </c>
      <c r="B5495" s="304" t="s">
        <v>19891</v>
      </c>
      <c r="C5495" s="269" t="s">
        <v>4957</v>
      </c>
      <c r="D5495" s="144" t="s">
        <v>3106</v>
      </c>
      <c r="E5495" s="269" t="s">
        <v>6505</v>
      </c>
      <c r="F5495" s="145" t="s">
        <v>3106</v>
      </c>
      <c r="G5495" s="269" t="s">
        <v>3106</v>
      </c>
      <c r="H5495" s="305" t="s">
        <v>4959</v>
      </c>
      <c r="I5495" s="306" t="s">
        <v>20829</v>
      </c>
      <c r="J5495" s="201" t="str">
        <f t="shared" si="171"/>
        <v>9999</v>
      </c>
      <c r="K5495" s="270"/>
      <c r="L5495" s="270"/>
      <c r="M5495" s="271"/>
      <c r="N5495" s="270" t="e">
        <v>#N/A</v>
      </c>
      <c r="O5495" s="272" t="e">
        <v>#N/A</v>
      </c>
      <c r="P5495" s="272" t="e">
        <v>#N/A</v>
      </c>
      <c r="Q5495" s="272" t="e">
        <v>#N/A</v>
      </c>
    </row>
    <row r="5496" spans="1:17" s="208" customFormat="1" ht="12">
      <c r="A5496" s="268" t="str">
        <f t="shared" si="172"/>
        <v>0858490011417912098</v>
      </c>
      <c r="B5496" s="304" t="s">
        <v>19891</v>
      </c>
      <c r="C5496" s="269" t="s">
        <v>6506</v>
      </c>
      <c r="D5496" s="144" t="s">
        <v>3106</v>
      </c>
      <c r="E5496" s="269" t="s">
        <v>6507</v>
      </c>
      <c r="F5496" s="145" t="s">
        <v>3106</v>
      </c>
      <c r="G5496" s="269" t="s">
        <v>3106</v>
      </c>
      <c r="H5496" s="305" t="s">
        <v>3650</v>
      </c>
      <c r="I5496" s="306" t="s">
        <v>21356</v>
      </c>
      <c r="J5496" s="201" t="str">
        <f t="shared" si="171"/>
        <v>9999</v>
      </c>
      <c r="K5496" s="270"/>
      <c r="L5496" s="270"/>
      <c r="M5496" s="271"/>
      <c r="N5496" s="270" t="e">
        <v>#N/A</v>
      </c>
      <c r="O5496" s="272" t="e">
        <v>#N/A</v>
      </c>
      <c r="P5496" s="272" t="e">
        <v>#N/A</v>
      </c>
      <c r="Q5496" s="272" t="e">
        <v>#N/A</v>
      </c>
    </row>
    <row r="5497" spans="1:17" s="208" customFormat="1" ht="12">
      <c r="A5497" s="268" t="str">
        <f t="shared" si="172"/>
        <v>0858508011396700407</v>
      </c>
      <c r="B5497" s="304" t="s">
        <v>19891</v>
      </c>
      <c r="C5497" s="269" t="s">
        <v>6508</v>
      </c>
      <c r="D5497" s="144" t="s">
        <v>3106</v>
      </c>
      <c r="E5497" s="269" t="s">
        <v>6509</v>
      </c>
      <c r="F5497" s="145" t="s">
        <v>3106</v>
      </c>
      <c r="G5497" s="269" t="s">
        <v>3106</v>
      </c>
      <c r="H5497" s="305" t="s">
        <v>6510</v>
      </c>
      <c r="I5497" s="306" t="s">
        <v>21277</v>
      </c>
      <c r="J5497" s="201" t="str">
        <f t="shared" si="171"/>
        <v>9999</v>
      </c>
      <c r="K5497" s="270"/>
      <c r="L5497" s="270"/>
      <c r="M5497" s="271"/>
      <c r="N5497" s="270" t="e">
        <v>#N/A</v>
      </c>
      <c r="O5497" s="272" t="e">
        <v>#N/A</v>
      </c>
      <c r="P5497" s="272" t="e">
        <v>#N/A</v>
      </c>
      <c r="Q5497" s="272" t="e">
        <v>#N/A</v>
      </c>
    </row>
    <row r="5498" spans="1:17" s="208" customFormat="1" ht="12">
      <c r="A5498" s="268" t="str">
        <f t="shared" si="172"/>
        <v>0858540011629038989</v>
      </c>
      <c r="B5498" s="304" t="s">
        <v>19891</v>
      </c>
      <c r="C5498" s="269" t="s">
        <v>6511</v>
      </c>
      <c r="D5498" s="144" t="s">
        <v>3106</v>
      </c>
      <c r="E5498" s="269" t="s">
        <v>6512</v>
      </c>
      <c r="F5498" s="145" t="s">
        <v>3106</v>
      </c>
      <c r="G5498" s="269" t="s">
        <v>3106</v>
      </c>
      <c r="H5498" s="305" t="s">
        <v>6513</v>
      </c>
      <c r="I5498" s="306" t="s">
        <v>21920</v>
      </c>
      <c r="J5498" s="201" t="str">
        <f t="shared" si="171"/>
        <v>9999</v>
      </c>
      <c r="K5498" s="270"/>
      <c r="L5498" s="270"/>
      <c r="M5498" s="271"/>
      <c r="N5498" s="270" t="e">
        <v>#N/A</v>
      </c>
      <c r="O5498" s="272" t="e">
        <v>#N/A</v>
      </c>
      <c r="P5498" s="272" t="e">
        <v>#N/A</v>
      </c>
      <c r="Q5498" s="272" t="e">
        <v>#N/A</v>
      </c>
    </row>
    <row r="5499" spans="1:17" s="208" customFormat="1" ht="12">
      <c r="A5499" s="268" t="str">
        <f t="shared" si="172"/>
        <v>0858557011376540096</v>
      </c>
      <c r="B5499" s="304" t="s">
        <v>19891</v>
      </c>
      <c r="C5499" s="269" t="s">
        <v>6514</v>
      </c>
      <c r="D5499" s="144" t="s">
        <v>3106</v>
      </c>
      <c r="E5499" s="269" t="s">
        <v>6515</v>
      </c>
      <c r="F5499" s="145" t="s">
        <v>3106</v>
      </c>
      <c r="G5499" s="269" t="s">
        <v>3106</v>
      </c>
      <c r="H5499" s="305" t="s">
        <v>6516</v>
      </c>
      <c r="I5499" s="306" t="s">
        <v>21214</v>
      </c>
      <c r="J5499" s="201" t="str">
        <f t="shared" si="171"/>
        <v>9999</v>
      </c>
      <c r="K5499" s="270"/>
      <c r="L5499" s="270"/>
      <c r="M5499" s="271"/>
      <c r="N5499" s="270" t="e">
        <v>#N/A</v>
      </c>
      <c r="O5499" s="272" t="e">
        <v>#N/A</v>
      </c>
      <c r="P5499" s="272" t="e">
        <v>#N/A</v>
      </c>
      <c r="Q5499" s="272" t="e">
        <v>#N/A</v>
      </c>
    </row>
    <row r="5500" spans="1:17" s="208" customFormat="1" ht="12">
      <c r="A5500" s="268" t="str">
        <f t="shared" si="172"/>
        <v>0858573011710071543</v>
      </c>
      <c r="B5500" s="304" t="s">
        <v>19891</v>
      </c>
      <c r="C5500" s="269" t="s">
        <v>6517</v>
      </c>
      <c r="D5500" s="144" t="s">
        <v>3106</v>
      </c>
      <c r="E5500" s="269" t="s">
        <v>6518</v>
      </c>
      <c r="F5500" s="145" t="s">
        <v>3106</v>
      </c>
      <c r="G5500" s="269" t="s">
        <v>3106</v>
      </c>
      <c r="H5500" s="305" t="s">
        <v>6519</v>
      </c>
      <c r="I5500" s="306" t="s">
        <v>22135</v>
      </c>
      <c r="J5500" s="201" t="str">
        <f t="shared" si="171"/>
        <v>9999</v>
      </c>
      <c r="K5500" s="270"/>
      <c r="L5500" s="270"/>
      <c r="M5500" s="271"/>
      <c r="N5500" s="270" t="e">
        <v>#N/A</v>
      </c>
      <c r="O5500" s="272" t="e">
        <v>#N/A</v>
      </c>
      <c r="P5500" s="272" t="e">
        <v>#N/A</v>
      </c>
      <c r="Q5500" s="272" t="e">
        <v>#N/A</v>
      </c>
    </row>
    <row r="5501" spans="1:17" s="208" customFormat="1" ht="12">
      <c r="A5501" s="268" t="str">
        <f t="shared" si="172"/>
        <v>0858581011184687626</v>
      </c>
      <c r="B5501" s="304" t="s">
        <v>19891</v>
      </c>
      <c r="C5501" s="269" t="s">
        <v>6520</v>
      </c>
      <c r="D5501" s="144" t="s">
        <v>3106</v>
      </c>
      <c r="E5501" s="269" t="s">
        <v>6521</v>
      </c>
      <c r="F5501" s="145" t="s">
        <v>3106</v>
      </c>
      <c r="G5501" s="269" t="s">
        <v>3106</v>
      </c>
      <c r="H5501" s="305" t="s">
        <v>6522</v>
      </c>
      <c r="I5501" s="306" t="s">
        <v>20727</v>
      </c>
      <c r="J5501" s="201" t="str">
        <f t="shared" si="171"/>
        <v>9999</v>
      </c>
      <c r="K5501" s="270"/>
      <c r="L5501" s="270"/>
      <c r="M5501" s="271"/>
      <c r="N5501" s="270" t="e">
        <v>#N/A</v>
      </c>
      <c r="O5501" s="272" t="e">
        <v>#N/A</v>
      </c>
      <c r="P5501" s="272" t="e">
        <v>#N/A</v>
      </c>
      <c r="Q5501" s="272" t="e">
        <v>#N/A</v>
      </c>
    </row>
    <row r="5502" spans="1:17" s="208" customFormat="1" ht="12">
      <c r="A5502" s="268" t="str">
        <f t="shared" si="172"/>
        <v>0858599011346246840</v>
      </c>
      <c r="B5502" s="304" t="s">
        <v>19891</v>
      </c>
      <c r="C5502" s="269" t="s">
        <v>6523</v>
      </c>
      <c r="D5502" s="144" t="s">
        <v>3106</v>
      </c>
      <c r="E5502" s="269" t="s">
        <v>6524</v>
      </c>
      <c r="F5502" s="145" t="s">
        <v>3106</v>
      </c>
      <c r="G5502" s="269" t="s">
        <v>3106</v>
      </c>
      <c r="H5502" s="305" t="s">
        <v>6525</v>
      </c>
      <c r="I5502" s="306" t="s">
        <v>21131</v>
      </c>
      <c r="J5502" s="201" t="str">
        <f t="shared" si="171"/>
        <v>9999</v>
      </c>
      <c r="K5502" s="270"/>
      <c r="L5502" s="270"/>
      <c r="M5502" s="271"/>
      <c r="N5502" s="270" t="e">
        <v>#N/A</v>
      </c>
      <c r="O5502" s="272" t="e">
        <v>#N/A</v>
      </c>
      <c r="P5502" s="272" t="e">
        <v>#N/A</v>
      </c>
      <c r="Q5502" s="272" t="e">
        <v>#N/A</v>
      </c>
    </row>
    <row r="5503" spans="1:17" s="208" customFormat="1" ht="12">
      <c r="A5503" s="268" t="str">
        <f t="shared" si="172"/>
        <v>0858698011962459610</v>
      </c>
      <c r="B5503" s="304" t="s">
        <v>19891</v>
      </c>
      <c r="C5503" s="269" t="s">
        <v>6526</v>
      </c>
      <c r="D5503" s="144" t="s">
        <v>3106</v>
      </c>
      <c r="E5503" s="269" t="s">
        <v>6527</v>
      </c>
      <c r="F5503" s="145" t="s">
        <v>3106</v>
      </c>
      <c r="G5503" s="269" t="s">
        <v>3106</v>
      </c>
      <c r="H5503" s="305" t="s">
        <v>6528</v>
      </c>
      <c r="I5503" s="306" t="s">
        <v>22774</v>
      </c>
      <c r="J5503" s="201" t="str">
        <f t="shared" si="171"/>
        <v>9999</v>
      </c>
      <c r="K5503" s="270"/>
      <c r="L5503" s="270"/>
      <c r="M5503" s="271"/>
      <c r="N5503" s="270" t="e">
        <v>#N/A</v>
      </c>
      <c r="O5503" s="272" t="e">
        <v>#N/A</v>
      </c>
      <c r="P5503" s="272" t="e">
        <v>#N/A</v>
      </c>
      <c r="Q5503" s="272" t="e">
        <v>#N/A</v>
      </c>
    </row>
    <row r="5504" spans="1:17" s="208" customFormat="1" ht="12">
      <c r="A5504" s="268" t="str">
        <f t="shared" si="172"/>
        <v>0858722011689695959</v>
      </c>
      <c r="B5504" s="304" t="s">
        <v>19891</v>
      </c>
      <c r="C5504" s="269" t="s">
        <v>6529</v>
      </c>
      <c r="D5504" s="144" t="s">
        <v>3106</v>
      </c>
      <c r="E5504" s="269" t="s">
        <v>6530</v>
      </c>
      <c r="F5504" s="145" t="s">
        <v>3106</v>
      </c>
      <c r="G5504" s="269" t="s">
        <v>3106</v>
      </c>
      <c r="H5504" s="305" t="s">
        <v>6531</v>
      </c>
      <c r="I5504" s="306" t="s">
        <v>22069</v>
      </c>
      <c r="J5504" s="201" t="str">
        <f t="shared" si="171"/>
        <v>9999</v>
      </c>
      <c r="K5504" s="270"/>
      <c r="L5504" s="270"/>
      <c r="M5504" s="271"/>
      <c r="N5504" s="270" t="e">
        <v>#N/A</v>
      </c>
      <c r="O5504" s="272" t="e">
        <v>#N/A</v>
      </c>
      <c r="P5504" s="272" t="e">
        <v>#N/A</v>
      </c>
      <c r="Q5504" s="272" t="e">
        <v>#N/A</v>
      </c>
    </row>
    <row r="5505" spans="1:17" s="208" customFormat="1" ht="12">
      <c r="A5505" s="268" t="str">
        <f t="shared" si="172"/>
        <v>0858763011932162195</v>
      </c>
      <c r="B5505" s="304" t="s">
        <v>19891</v>
      </c>
      <c r="C5505" s="269" t="s">
        <v>5045</v>
      </c>
      <c r="D5505" s="144" t="s">
        <v>3106</v>
      </c>
      <c r="E5505" s="269" t="s">
        <v>6532</v>
      </c>
      <c r="F5505" s="145" t="s">
        <v>3106</v>
      </c>
      <c r="G5505" s="269" t="s">
        <v>3106</v>
      </c>
      <c r="H5505" s="305" t="s">
        <v>5047</v>
      </c>
      <c r="I5505" s="306" t="s">
        <v>22700</v>
      </c>
      <c r="J5505" s="201" t="str">
        <f t="shared" si="171"/>
        <v>9999</v>
      </c>
      <c r="K5505" s="270"/>
      <c r="L5505" s="270"/>
      <c r="M5505" s="271"/>
      <c r="N5505" s="270" t="e">
        <v>#N/A</v>
      </c>
      <c r="O5505" s="272" t="e">
        <v>#N/A</v>
      </c>
      <c r="P5505" s="272" t="e">
        <v>#N/A</v>
      </c>
      <c r="Q5505" s="272" t="e">
        <v>#N/A</v>
      </c>
    </row>
    <row r="5506" spans="1:17" s="208" customFormat="1" ht="12">
      <c r="A5506" s="268" t="str">
        <f t="shared" si="172"/>
        <v>0858771021346248440</v>
      </c>
      <c r="B5506" s="304" t="s">
        <v>19891</v>
      </c>
      <c r="C5506" s="269" t="s">
        <v>6533</v>
      </c>
      <c r="D5506" s="144" t="s">
        <v>3106</v>
      </c>
      <c r="E5506" s="269" t="s">
        <v>6534</v>
      </c>
      <c r="F5506" s="145" t="s">
        <v>3106</v>
      </c>
      <c r="G5506" s="269" t="s">
        <v>3106</v>
      </c>
      <c r="H5506" s="305" t="s">
        <v>6535</v>
      </c>
      <c r="I5506" s="306" t="s">
        <v>21135</v>
      </c>
      <c r="J5506" s="201" t="str">
        <f t="shared" si="171"/>
        <v>9999</v>
      </c>
      <c r="K5506" s="270"/>
      <c r="L5506" s="270"/>
      <c r="M5506" s="271"/>
      <c r="N5506" s="270" t="e">
        <v>#N/A</v>
      </c>
      <c r="O5506" s="272" t="e">
        <v>#N/A</v>
      </c>
      <c r="P5506" s="272" t="e">
        <v>#N/A</v>
      </c>
      <c r="Q5506" s="272" t="e">
        <v>#N/A</v>
      </c>
    </row>
    <row r="5507" spans="1:17" s="208" customFormat="1" ht="12">
      <c r="A5507" s="268" t="str">
        <f t="shared" si="172"/>
        <v>0858797011679554349</v>
      </c>
      <c r="B5507" s="304" t="s">
        <v>19891</v>
      </c>
      <c r="C5507" s="269" t="s">
        <v>6536</v>
      </c>
      <c r="D5507" s="144" t="s">
        <v>3106</v>
      </c>
      <c r="E5507" s="269" t="s">
        <v>6537</v>
      </c>
      <c r="F5507" s="145" t="s">
        <v>3106</v>
      </c>
      <c r="G5507" s="269" t="s">
        <v>3106</v>
      </c>
      <c r="H5507" s="305" t="s">
        <v>6538</v>
      </c>
      <c r="I5507" s="306" t="s">
        <v>22035</v>
      </c>
      <c r="J5507" s="201" t="str">
        <f t="shared" ref="J5507:J5570" si="173">B5507</f>
        <v>9999</v>
      </c>
      <c r="K5507" s="270"/>
      <c r="L5507" s="270"/>
      <c r="M5507" s="271"/>
      <c r="N5507" s="270" t="e">
        <v>#N/A</v>
      </c>
      <c r="O5507" s="272" t="e">
        <v>#N/A</v>
      </c>
      <c r="P5507" s="272" t="e">
        <v>#N/A</v>
      </c>
      <c r="Q5507" s="272" t="e">
        <v>#N/A</v>
      </c>
    </row>
    <row r="5508" spans="1:17" s="208" customFormat="1" ht="12">
      <c r="A5508" s="268" t="str">
        <f t="shared" si="172"/>
        <v>0858854011396870028</v>
      </c>
      <c r="B5508" s="304" t="s">
        <v>19891</v>
      </c>
      <c r="C5508" s="269" t="s">
        <v>6539</v>
      </c>
      <c r="D5508" s="144" t="s">
        <v>3106</v>
      </c>
      <c r="E5508" s="269" t="s">
        <v>6540</v>
      </c>
      <c r="F5508" s="145" t="s">
        <v>3106</v>
      </c>
      <c r="G5508" s="269" t="s">
        <v>3106</v>
      </c>
      <c r="H5508" s="305" t="s">
        <v>6541</v>
      </c>
      <c r="I5508" s="306" t="s">
        <v>21300</v>
      </c>
      <c r="J5508" s="201" t="str">
        <f t="shared" si="173"/>
        <v>9999</v>
      </c>
      <c r="K5508" s="270"/>
      <c r="L5508" s="270"/>
      <c r="M5508" s="271"/>
      <c r="N5508" s="270" t="e">
        <v>#N/A</v>
      </c>
      <c r="O5508" s="272" t="e">
        <v>#N/A</v>
      </c>
      <c r="P5508" s="272" t="e">
        <v>#N/A</v>
      </c>
      <c r="Q5508" s="272" t="e">
        <v>#N/A</v>
      </c>
    </row>
    <row r="5509" spans="1:17" s="208" customFormat="1" ht="12">
      <c r="A5509" s="268" t="str">
        <f t="shared" si="172"/>
        <v>0858870011225091630</v>
      </c>
      <c r="B5509" s="304" t="s">
        <v>19891</v>
      </c>
      <c r="C5509" s="269" t="s">
        <v>6542</v>
      </c>
      <c r="D5509" s="144" t="s">
        <v>3106</v>
      </c>
      <c r="E5509" s="269" t="s">
        <v>6543</v>
      </c>
      <c r="F5509" s="145" t="s">
        <v>3106</v>
      </c>
      <c r="G5509" s="269" t="s">
        <v>3106</v>
      </c>
      <c r="H5509" s="305" t="s">
        <v>6544</v>
      </c>
      <c r="I5509" s="306" t="s">
        <v>20828</v>
      </c>
      <c r="J5509" s="201" t="str">
        <f t="shared" si="173"/>
        <v>9999</v>
      </c>
      <c r="K5509" s="270"/>
      <c r="L5509" s="270"/>
      <c r="M5509" s="271"/>
      <c r="N5509" s="270" t="e">
        <v>#N/A</v>
      </c>
      <c r="O5509" s="272" t="e">
        <v>#N/A</v>
      </c>
      <c r="P5509" s="272" t="e">
        <v>#N/A</v>
      </c>
      <c r="Q5509" s="272" t="e">
        <v>#N/A</v>
      </c>
    </row>
    <row r="5510" spans="1:17" s="208" customFormat="1" ht="12">
      <c r="A5510" s="268" t="str">
        <f t="shared" si="172"/>
        <v>0858870021225091630</v>
      </c>
      <c r="B5510" s="304" t="s">
        <v>19891</v>
      </c>
      <c r="C5510" s="269" t="s">
        <v>6542</v>
      </c>
      <c r="D5510" s="144" t="s">
        <v>3106</v>
      </c>
      <c r="E5510" s="269" t="s">
        <v>6545</v>
      </c>
      <c r="F5510" s="145" t="s">
        <v>3106</v>
      </c>
      <c r="G5510" s="269" t="s">
        <v>3106</v>
      </c>
      <c r="H5510" s="305" t="s">
        <v>6544</v>
      </c>
      <c r="I5510" s="307" t="s">
        <v>6544</v>
      </c>
      <c r="J5510" s="201" t="str">
        <f t="shared" si="173"/>
        <v>9999</v>
      </c>
      <c r="K5510" s="270"/>
      <c r="L5510" s="270"/>
      <c r="M5510" s="271"/>
      <c r="N5510" s="270" t="e">
        <v>#N/A</v>
      </c>
      <c r="O5510" s="272" t="e">
        <v>#N/A</v>
      </c>
      <c r="P5510" s="272" t="e">
        <v>#N/A</v>
      </c>
      <c r="Q5510" s="272" t="e">
        <v>#N/A</v>
      </c>
    </row>
    <row r="5511" spans="1:17" s="208" customFormat="1" ht="12">
      <c r="A5511" s="268" t="str">
        <f t="shared" si="172"/>
        <v>0858904011790784726</v>
      </c>
      <c r="B5511" s="304" t="s">
        <v>19891</v>
      </c>
      <c r="C5511" s="269" t="s">
        <v>6546</v>
      </c>
      <c r="D5511" s="144" t="s">
        <v>3106</v>
      </c>
      <c r="E5511" s="269" t="s">
        <v>6547</v>
      </c>
      <c r="F5511" s="145" t="s">
        <v>3106</v>
      </c>
      <c r="G5511" s="269" t="s">
        <v>3106</v>
      </c>
      <c r="H5511" s="305" t="s">
        <v>6548</v>
      </c>
      <c r="I5511" s="306" t="s">
        <v>22337</v>
      </c>
      <c r="J5511" s="201" t="str">
        <f t="shared" si="173"/>
        <v>9999</v>
      </c>
      <c r="K5511" s="270"/>
      <c r="L5511" s="270"/>
      <c r="M5511" s="271"/>
      <c r="N5511" s="270" t="e">
        <v>#N/A</v>
      </c>
      <c r="O5511" s="272" t="e">
        <v>#N/A</v>
      </c>
      <c r="P5511" s="272" t="e">
        <v>#N/A</v>
      </c>
      <c r="Q5511" s="272" t="e">
        <v>#N/A</v>
      </c>
    </row>
    <row r="5512" spans="1:17" s="208" customFormat="1" ht="12">
      <c r="A5512" s="268" t="str">
        <f t="shared" si="172"/>
        <v>0858912011104930411</v>
      </c>
      <c r="B5512" s="304" t="s">
        <v>19891</v>
      </c>
      <c r="C5512" s="269" t="s">
        <v>6549</v>
      </c>
      <c r="D5512" s="144" t="s">
        <v>3106</v>
      </c>
      <c r="E5512" s="269" t="s">
        <v>6550</v>
      </c>
      <c r="F5512" s="145" t="s">
        <v>3106</v>
      </c>
      <c r="G5512" s="269" t="s">
        <v>3106</v>
      </c>
      <c r="H5512" s="305" t="s">
        <v>6551</v>
      </c>
      <c r="I5512" s="306" t="s">
        <v>20502</v>
      </c>
      <c r="J5512" s="201" t="str">
        <f t="shared" si="173"/>
        <v>9999</v>
      </c>
      <c r="K5512" s="270"/>
      <c r="L5512" s="270"/>
      <c r="M5512" s="271"/>
      <c r="N5512" s="270" t="e">
        <v>#N/A</v>
      </c>
      <c r="O5512" s="272" t="e">
        <v>#N/A</v>
      </c>
      <c r="P5512" s="272" t="e">
        <v>#N/A</v>
      </c>
      <c r="Q5512" s="272" t="e">
        <v>#N/A</v>
      </c>
    </row>
    <row r="5513" spans="1:17" s="208" customFormat="1" ht="12">
      <c r="A5513" s="268" t="str">
        <f t="shared" si="172"/>
        <v>0858920011053388223</v>
      </c>
      <c r="B5513" s="304" t="s">
        <v>19891</v>
      </c>
      <c r="C5513" s="269" t="s">
        <v>6552</v>
      </c>
      <c r="D5513" s="144" t="s">
        <v>3106</v>
      </c>
      <c r="E5513" s="269" t="s">
        <v>6553</v>
      </c>
      <c r="F5513" s="145" t="s">
        <v>3106</v>
      </c>
      <c r="G5513" s="269" t="s">
        <v>3106</v>
      </c>
      <c r="H5513" s="305" t="s">
        <v>6554</v>
      </c>
      <c r="I5513" s="306" t="s">
        <v>20358</v>
      </c>
      <c r="J5513" s="201" t="str">
        <f t="shared" si="173"/>
        <v>9999</v>
      </c>
      <c r="K5513" s="270"/>
      <c r="L5513" s="270"/>
      <c r="M5513" s="271"/>
      <c r="N5513" s="270" t="e">
        <v>#N/A</v>
      </c>
      <c r="O5513" s="272" t="e">
        <v>#N/A</v>
      </c>
      <c r="P5513" s="272" t="e">
        <v>#N/A</v>
      </c>
      <c r="Q5513" s="272" t="e">
        <v>#N/A</v>
      </c>
    </row>
    <row r="5514" spans="1:17" s="208" customFormat="1" ht="12">
      <c r="A5514" s="268" t="str">
        <f t="shared" si="172"/>
        <v>0859019011578679726</v>
      </c>
      <c r="B5514" s="304" t="s">
        <v>19891</v>
      </c>
      <c r="C5514" s="269" t="s">
        <v>6555</v>
      </c>
      <c r="D5514" s="144" t="s">
        <v>3106</v>
      </c>
      <c r="E5514" s="269" t="s">
        <v>6556</v>
      </c>
      <c r="F5514" s="145" t="s">
        <v>3106</v>
      </c>
      <c r="G5514" s="269" t="s">
        <v>3106</v>
      </c>
      <c r="H5514" s="305" t="s">
        <v>6557</v>
      </c>
      <c r="I5514" s="306" t="s">
        <v>21811</v>
      </c>
      <c r="J5514" s="201" t="str">
        <f t="shared" si="173"/>
        <v>9999</v>
      </c>
      <c r="K5514" s="270"/>
      <c r="L5514" s="270"/>
      <c r="M5514" s="271"/>
      <c r="N5514" s="270" t="e">
        <v>#N/A</v>
      </c>
      <c r="O5514" s="272" t="e">
        <v>#N/A</v>
      </c>
      <c r="P5514" s="272" t="e">
        <v>#N/A</v>
      </c>
      <c r="Q5514" s="272" t="e">
        <v>#N/A</v>
      </c>
    </row>
    <row r="5515" spans="1:17" s="208" customFormat="1" ht="12">
      <c r="A5515" s="268" t="str">
        <f t="shared" si="172"/>
        <v>0859035011205808938</v>
      </c>
      <c r="B5515" s="304" t="s">
        <v>19891</v>
      </c>
      <c r="C5515" s="269" t="s">
        <v>6558</v>
      </c>
      <c r="D5515" s="144" t="s">
        <v>3106</v>
      </c>
      <c r="E5515" s="269" t="s">
        <v>6559</v>
      </c>
      <c r="F5515" s="145" t="s">
        <v>3106</v>
      </c>
      <c r="G5515" s="269" t="s">
        <v>3106</v>
      </c>
      <c r="H5515" s="305" t="s">
        <v>6560</v>
      </c>
      <c r="I5515" s="306" t="s">
        <v>20770</v>
      </c>
      <c r="J5515" s="201" t="str">
        <f t="shared" si="173"/>
        <v>9999</v>
      </c>
      <c r="K5515" s="270"/>
      <c r="L5515" s="270"/>
      <c r="M5515" s="271"/>
      <c r="N5515" s="270" t="e">
        <v>#N/A</v>
      </c>
      <c r="O5515" s="272" t="e">
        <v>#N/A</v>
      </c>
      <c r="P5515" s="272" t="e">
        <v>#N/A</v>
      </c>
      <c r="Q5515" s="272" t="e">
        <v>#N/A</v>
      </c>
    </row>
    <row r="5516" spans="1:17" s="208" customFormat="1" ht="12">
      <c r="A5516" s="268" t="str">
        <f t="shared" si="172"/>
        <v>0859068011396742029</v>
      </c>
      <c r="B5516" s="304" t="s">
        <v>19891</v>
      </c>
      <c r="C5516" s="269" t="s">
        <v>6561</v>
      </c>
      <c r="D5516" s="144" t="s">
        <v>3106</v>
      </c>
      <c r="E5516" s="269" t="s">
        <v>6562</v>
      </c>
      <c r="F5516" s="145" t="s">
        <v>3106</v>
      </c>
      <c r="G5516" s="269" t="s">
        <v>3106</v>
      </c>
      <c r="H5516" s="305" t="s">
        <v>6563</v>
      </c>
      <c r="I5516" s="306" t="s">
        <v>21284</v>
      </c>
      <c r="J5516" s="201" t="str">
        <f t="shared" si="173"/>
        <v>9999</v>
      </c>
      <c r="K5516" s="270"/>
      <c r="L5516" s="270"/>
      <c r="M5516" s="271"/>
      <c r="N5516" s="270" t="e">
        <v>#N/A</v>
      </c>
      <c r="O5516" s="272" t="e">
        <v>#N/A</v>
      </c>
      <c r="P5516" s="272" t="e">
        <v>#N/A</v>
      </c>
      <c r="Q5516" s="272" t="e">
        <v>#N/A</v>
      </c>
    </row>
    <row r="5517" spans="1:17" s="208" customFormat="1" ht="12">
      <c r="A5517" s="268" t="str">
        <f t="shared" si="172"/>
        <v>0859100011346237237</v>
      </c>
      <c r="B5517" s="304" t="s">
        <v>19891</v>
      </c>
      <c r="C5517" s="269" t="s">
        <v>6564</v>
      </c>
      <c r="D5517" s="144" t="s">
        <v>3106</v>
      </c>
      <c r="E5517" s="269" t="s">
        <v>6565</v>
      </c>
      <c r="F5517" s="145" t="s">
        <v>3106</v>
      </c>
      <c r="G5517" s="269" t="s">
        <v>3106</v>
      </c>
      <c r="H5517" s="305" t="s">
        <v>6566</v>
      </c>
      <c r="I5517" s="306" t="s">
        <v>21127</v>
      </c>
      <c r="J5517" s="201" t="str">
        <f t="shared" si="173"/>
        <v>9999</v>
      </c>
      <c r="K5517" s="270"/>
      <c r="L5517" s="270"/>
      <c r="M5517" s="271"/>
      <c r="N5517" s="270" t="e">
        <v>#N/A</v>
      </c>
      <c r="O5517" s="272" t="e">
        <v>#N/A</v>
      </c>
      <c r="P5517" s="272" t="e">
        <v>#N/A</v>
      </c>
      <c r="Q5517" s="272" t="e">
        <v>#N/A</v>
      </c>
    </row>
    <row r="5518" spans="1:17" s="208" customFormat="1" ht="12">
      <c r="A5518" s="268" t="str">
        <f t="shared" si="172"/>
        <v>0859183011346206992</v>
      </c>
      <c r="B5518" s="304" t="s">
        <v>19891</v>
      </c>
      <c r="C5518" s="269" t="s">
        <v>6567</v>
      </c>
      <c r="D5518" s="144" t="s">
        <v>3106</v>
      </c>
      <c r="E5518" s="269" t="s">
        <v>6568</v>
      </c>
      <c r="F5518" s="145" t="s">
        <v>3106</v>
      </c>
      <c r="G5518" s="269" t="s">
        <v>3106</v>
      </c>
      <c r="H5518" s="305" t="s">
        <v>6569</v>
      </c>
      <c r="I5518" s="306" t="s">
        <v>21123</v>
      </c>
      <c r="J5518" s="201" t="str">
        <f t="shared" si="173"/>
        <v>9999</v>
      </c>
      <c r="K5518" s="270"/>
      <c r="L5518" s="270"/>
      <c r="M5518" s="271"/>
      <c r="N5518" s="270" t="e">
        <v>#N/A</v>
      </c>
      <c r="O5518" s="272" t="e">
        <v>#N/A</v>
      </c>
      <c r="P5518" s="272" t="e">
        <v>#N/A</v>
      </c>
      <c r="Q5518" s="272" t="e">
        <v>#N/A</v>
      </c>
    </row>
    <row r="5519" spans="1:17" s="208" customFormat="1" ht="12">
      <c r="A5519" s="268" t="str">
        <f t="shared" si="172"/>
        <v>0859209011750347472</v>
      </c>
      <c r="B5519" s="304" t="s">
        <v>19891</v>
      </c>
      <c r="C5519" s="269" t="s">
        <v>6570</v>
      </c>
      <c r="D5519" s="144" t="s">
        <v>3106</v>
      </c>
      <c r="E5519" s="269" t="s">
        <v>6571</v>
      </c>
      <c r="F5519" s="145" t="s">
        <v>3106</v>
      </c>
      <c r="G5519" s="269" t="s">
        <v>3106</v>
      </c>
      <c r="H5519" s="305" t="s">
        <v>6572</v>
      </c>
      <c r="I5519" s="306" t="s">
        <v>22245</v>
      </c>
      <c r="J5519" s="201" t="str">
        <f t="shared" si="173"/>
        <v>9999</v>
      </c>
      <c r="K5519" s="270"/>
      <c r="L5519" s="270"/>
      <c r="M5519" s="271"/>
      <c r="N5519" s="270" t="e">
        <v>#N/A</v>
      </c>
      <c r="O5519" s="272" t="e">
        <v>#N/A</v>
      </c>
      <c r="P5519" s="272" t="e">
        <v>#N/A</v>
      </c>
      <c r="Q5519" s="272" t="e">
        <v>#N/A</v>
      </c>
    </row>
    <row r="5520" spans="1:17" s="208" customFormat="1" ht="12">
      <c r="A5520" s="268" t="str">
        <f t="shared" si="172"/>
        <v>0859233011861660151</v>
      </c>
      <c r="B5520" s="304" t="s">
        <v>19891</v>
      </c>
      <c r="C5520" s="269" t="s">
        <v>6573</v>
      </c>
      <c r="D5520" s="144" t="s">
        <v>3106</v>
      </c>
      <c r="E5520" s="269" t="s">
        <v>6574</v>
      </c>
      <c r="F5520" s="145" t="s">
        <v>3106</v>
      </c>
      <c r="G5520" s="269" t="s">
        <v>3106</v>
      </c>
      <c r="H5520" s="305" t="s">
        <v>6575</v>
      </c>
      <c r="I5520" s="306" t="s">
        <v>22527</v>
      </c>
      <c r="J5520" s="201" t="str">
        <f t="shared" si="173"/>
        <v>9999</v>
      </c>
      <c r="K5520" s="270"/>
      <c r="L5520" s="270"/>
      <c r="M5520" s="271"/>
      <c r="N5520" s="270" t="e">
        <v>#N/A</v>
      </c>
      <c r="O5520" s="272" t="e">
        <v>#N/A</v>
      </c>
      <c r="P5520" s="272" t="e">
        <v>#N/A</v>
      </c>
      <c r="Q5520" s="272" t="e">
        <v>#N/A</v>
      </c>
    </row>
    <row r="5521" spans="1:17" s="208" customFormat="1" ht="12">
      <c r="A5521" s="268" t="str">
        <f t="shared" si="172"/>
        <v>0859258011700994290</v>
      </c>
      <c r="B5521" s="304" t="s">
        <v>19891</v>
      </c>
      <c r="C5521" s="269" t="s">
        <v>6576</v>
      </c>
      <c r="D5521" s="144" t="s">
        <v>3106</v>
      </c>
      <c r="E5521" s="269" t="s">
        <v>6577</v>
      </c>
      <c r="F5521" s="145" t="s">
        <v>3106</v>
      </c>
      <c r="G5521" s="269" t="s">
        <v>3106</v>
      </c>
      <c r="H5521" s="305" t="s">
        <v>6578</v>
      </c>
      <c r="I5521" s="306" t="s">
        <v>22130</v>
      </c>
      <c r="J5521" s="201" t="str">
        <f t="shared" si="173"/>
        <v>9999</v>
      </c>
      <c r="K5521" s="270"/>
      <c r="L5521" s="270"/>
      <c r="M5521" s="271"/>
      <c r="N5521" s="270" t="e">
        <v>#N/A</v>
      </c>
      <c r="O5521" s="272" t="e">
        <v>#N/A</v>
      </c>
      <c r="P5521" s="272" t="e">
        <v>#N/A</v>
      </c>
      <c r="Q5521" s="272" t="e">
        <v>#N/A</v>
      </c>
    </row>
    <row r="5522" spans="1:17" s="208" customFormat="1" ht="12">
      <c r="A5522" s="268" t="str">
        <f t="shared" si="172"/>
        <v>0859274011154434579</v>
      </c>
      <c r="B5522" s="304" t="s">
        <v>19891</v>
      </c>
      <c r="C5522" s="269" t="s">
        <v>6579</v>
      </c>
      <c r="D5522" s="144" t="s">
        <v>3106</v>
      </c>
      <c r="E5522" s="269" t="s">
        <v>6580</v>
      </c>
      <c r="F5522" s="145" t="s">
        <v>3106</v>
      </c>
      <c r="G5522" s="269" t="s">
        <v>3106</v>
      </c>
      <c r="H5522" s="305" t="s">
        <v>6581</v>
      </c>
      <c r="I5522" s="306" t="s">
        <v>20655</v>
      </c>
      <c r="J5522" s="201" t="str">
        <f t="shared" si="173"/>
        <v>9999</v>
      </c>
      <c r="K5522" s="270"/>
      <c r="L5522" s="270"/>
      <c r="M5522" s="271"/>
      <c r="N5522" s="270" t="e">
        <v>#N/A</v>
      </c>
      <c r="O5522" s="272" t="e">
        <v>#N/A</v>
      </c>
      <c r="P5522" s="272" t="e">
        <v>#N/A</v>
      </c>
      <c r="Q5522" s="272" t="e">
        <v>#N/A</v>
      </c>
    </row>
    <row r="5523" spans="1:17" s="208" customFormat="1" ht="12">
      <c r="A5523" s="268" t="str">
        <f t="shared" si="172"/>
        <v>0859282011093723900</v>
      </c>
      <c r="B5523" s="304" t="s">
        <v>19891</v>
      </c>
      <c r="C5523" s="269" t="s">
        <v>6582</v>
      </c>
      <c r="D5523" s="144" t="s">
        <v>3106</v>
      </c>
      <c r="E5523" s="269" t="s">
        <v>6583</v>
      </c>
      <c r="F5523" s="145" t="s">
        <v>3106</v>
      </c>
      <c r="G5523" s="269" t="s">
        <v>3106</v>
      </c>
      <c r="H5523" s="305" t="s">
        <v>6584</v>
      </c>
      <c r="I5523" s="306" t="s">
        <v>20461</v>
      </c>
      <c r="J5523" s="201" t="str">
        <f t="shared" si="173"/>
        <v>9999</v>
      </c>
      <c r="K5523" s="270"/>
      <c r="L5523" s="270"/>
      <c r="M5523" s="271"/>
      <c r="N5523" s="270" t="e">
        <v>#N/A</v>
      </c>
      <c r="O5523" s="272" t="e">
        <v>#N/A</v>
      </c>
      <c r="P5523" s="272" t="e">
        <v>#N/A</v>
      </c>
      <c r="Q5523" s="272" t="e">
        <v>#N/A</v>
      </c>
    </row>
    <row r="5524" spans="1:17" s="208" customFormat="1" ht="12">
      <c r="A5524" s="268" t="str">
        <f t="shared" si="172"/>
        <v>0859316011316902448</v>
      </c>
      <c r="B5524" s="304" t="s">
        <v>19891</v>
      </c>
      <c r="C5524" s="269" t="s">
        <v>6585</v>
      </c>
      <c r="D5524" s="144" t="s">
        <v>3106</v>
      </c>
      <c r="E5524" s="269" t="s">
        <v>6586</v>
      </c>
      <c r="F5524" s="145" t="s">
        <v>3106</v>
      </c>
      <c r="G5524" s="269" t="s">
        <v>3106</v>
      </c>
      <c r="H5524" s="305" t="s">
        <v>6587</v>
      </c>
      <c r="I5524" s="306" t="s">
        <v>21059</v>
      </c>
      <c r="J5524" s="201" t="str">
        <f t="shared" si="173"/>
        <v>9999</v>
      </c>
      <c r="K5524" s="270"/>
      <c r="L5524" s="270"/>
      <c r="M5524" s="271"/>
      <c r="N5524" s="270" t="e">
        <v>#N/A</v>
      </c>
      <c r="O5524" s="272" t="e">
        <v>#N/A</v>
      </c>
      <c r="P5524" s="272" t="e">
        <v>#N/A</v>
      </c>
      <c r="Q5524" s="272" t="e">
        <v>#N/A</v>
      </c>
    </row>
    <row r="5525" spans="1:17" s="208" customFormat="1" ht="12">
      <c r="A5525" s="268" t="str">
        <f t="shared" ref="A5525:A5588" si="174">E5525&amp;C5525</f>
        <v>0859407011497869267</v>
      </c>
      <c r="B5525" s="304" t="s">
        <v>19891</v>
      </c>
      <c r="C5525" s="269" t="s">
        <v>6588</v>
      </c>
      <c r="D5525" s="144" t="s">
        <v>3106</v>
      </c>
      <c r="E5525" s="269" t="s">
        <v>6589</v>
      </c>
      <c r="F5525" s="145" t="s">
        <v>3106</v>
      </c>
      <c r="G5525" s="269" t="s">
        <v>3106</v>
      </c>
      <c r="H5525" s="305" t="s">
        <v>6590</v>
      </c>
      <c r="I5525" s="306" t="s">
        <v>21600</v>
      </c>
      <c r="J5525" s="201" t="str">
        <f t="shared" si="173"/>
        <v>9999</v>
      </c>
      <c r="K5525" s="270"/>
      <c r="L5525" s="270"/>
      <c r="M5525" s="271"/>
      <c r="N5525" s="270" t="e">
        <v>#N/A</v>
      </c>
      <c r="O5525" s="272" t="e">
        <v>#N/A</v>
      </c>
      <c r="P5525" s="272" t="e">
        <v>#N/A</v>
      </c>
      <c r="Q5525" s="272" t="e">
        <v>#N/A</v>
      </c>
    </row>
    <row r="5526" spans="1:17" s="208" customFormat="1" ht="12">
      <c r="A5526" s="268" t="str">
        <f t="shared" si="174"/>
        <v>0859423011568427151</v>
      </c>
      <c r="B5526" s="304" t="s">
        <v>19891</v>
      </c>
      <c r="C5526" s="269" t="s">
        <v>6591</v>
      </c>
      <c r="D5526" s="144" t="s">
        <v>3106</v>
      </c>
      <c r="E5526" s="269" t="s">
        <v>6592</v>
      </c>
      <c r="F5526" s="145" t="s">
        <v>3106</v>
      </c>
      <c r="G5526" s="269" t="s">
        <v>3106</v>
      </c>
      <c r="H5526" s="305" t="s">
        <v>6593</v>
      </c>
      <c r="I5526" s="306" t="s">
        <v>21776</v>
      </c>
      <c r="J5526" s="201" t="str">
        <f t="shared" si="173"/>
        <v>9999</v>
      </c>
      <c r="K5526" s="270"/>
      <c r="L5526" s="270"/>
      <c r="M5526" s="271"/>
      <c r="N5526" s="270" t="e">
        <v>#N/A</v>
      </c>
      <c r="O5526" s="272" t="e">
        <v>#N/A</v>
      </c>
      <c r="P5526" s="272" t="e">
        <v>#N/A</v>
      </c>
      <c r="Q5526" s="272" t="e">
        <v>#N/A</v>
      </c>
    </row>
    <row r="5527" spans="1:17" s="208" customFormat="1" ht="12">
      <c r="A5527" s="268" t="str">
        <f t="shared" si="174"/>
        <v>0859431021235102344</v>
      </c>
      <c r="B5527" s="304" t="s">
        <v>19891</v>
      </c>
      <c r="C5527" s="269" t="s">
        <v>6594</v>
      </c>
      <c r="D5527" s="144" t="s">
        <v>3106</v>
      </c>
      <c r="E5527" s="269" t="s">
        <v>6595</v>
      </c>
      <c r="F5527" s="145" t="s">
        <v>3106</v>
      </c>
      <c r="G5527" s="269" t="s">
        <v>3106</v>
      </c>
      <c r="H5527" s="305" t="s">
        <v>6596</v>
      </c>
      <c r="I5527" s="306" t="s">
        <v>20840</v>
      </c>
      <c r="J5527" s="201" t="str">
        <f t="shared" si="173"/>
        <v>9999</v>
      </c>
      <c r="K5527" s="270"/>
      <c r="L5527" s="270"/>
      <c r="M5527" s="271"/>
      <c r="N5527" s="270" t="e">
        <v>#N/A</v>
      </c>
      <c r="O5527" s="272" t="e">
        <v>#N/A</v>
      </c>
      <c r="P5527" s="272" t="e">
        <v>#N/A</v>
      </c>
      <c r="Q5527" s="272" t="e">
        <v>#N/A</v>
      </c>
    </row>
    <row r="5528" spans="1:17" s="208" customFormat="1" ht="12">
      <c r="A5528" s="268" t="str">
        <f t="shared" si="174"/>
        <v>0859456011659334191</v>
      </c>
      <c r="B5528" s="304" t="s">
        <v>19891</v>
      </c>
      <c r="C5528" s="269" t="s">
        <v>6597</v>
      </c>
      <c r="D5528" s="144" t="s">
        <v>3106</v>
      </c>
      <c r="E5528" s="269" t="s">
        <v>6598</v>
      </c>
      <c r="F5528" s="145" t="s">
        <v>3106</v>
      </c>
      <c r="G5528" s="269" t="s">
        <v>3106</v>
      </c>
      <c r="H5528" s="305" t="s">
        <v>6599</v>
      </c>
      <c r="I5528" s="306" t="s">
        <v>21993</v>
      </c>
      <c r="J5528" s="201" t="str">
        <f t="shared" si="173"/>
        <v>9999</v>
      </c>
      <c r="K5528" s="270"/>
      <c r="L5528" s="270"/>
      <c r="M5528" s="271"/>
      <c r="N5528" s="270" t="e">
        <v>#N/A</v>
      </c>
      <c r="O5528" s="272" t="e">
        <v>#N/A</v>
      </c>
      <c r="P5528" s="272" t="e">
        <v>#N/A</v>
      </c>
      <c r="Q5528" s="272" t="e">
        <v>#N/A</v>
      </c>
    </row>
    <row r="5529" spans="1:17" s="208" customFormat="1" ht="12">
      <c r="A5529" s="268" t="str">
        <f t="shared" si="174"/>
        <v>0859472011104883784</v>
      </c>
      <c r="B5529" s="304" t="s">
        <v>19891</v>
      </c>
      <c r="C5529" s="269" t="s">
        <v>6600</v>
      </c>
      <c r="D5529" s="144" t="s">
        <v>3106</v>
      </c>
      <c r="E5529" s="269" t="s">
        <v>6601</v>
      </c>
      <c r="F5529" s="145" t="s">
        <v>3106</v>
      </c>
      <c r="G5529" s="269" t="s">
        <v>3106</v>
      </c>
      <c r="H5529" s="305" t="s">
        <v>6602</v>
      </c>
      <c r="I5529" s="306" t="s">
        <v>20497</v>
      </c>
      <c r="J5529" s="201" t="str">
        <f t="shared" si="173"/>
        <v>9999</v>
      </c>
      <c r="K5529" s="270"/>
      <c r="L5529" s="270"/>
      <c r="M5529" s="271"/>
      <c r="N5529" s="270" t="e">
        <v>#N/A</v>
      </c>
      <c r="O5529" s="272" t="e">
        <v>#N/A</v>
      </c>
      <c r="P5529" s="272" t="e">
        <v>#N/A</v>
      </c>
      <c r="Q5529" s="272" t="e">
        <v>#N/A</v>
      </c>
    </row>
    <row r="5530" spans="1:17" s="208" customFormat="1" ht="12">
      <c r="A5530" s="268" t="str">
        <f t="shared" si="174"/>
        <v>0859472021538104724</v>
      </c>
      <c r="B5530" s="304" t="s">
        <v>19891</v>
      </c>
      <c r="C5530" s="269" t="s">
        <v>6603</v>
      </c>
      <c r="D5530" s="144" t="s">
        <v>3106</v>
      </c>
      <c r="E5530" s="269" t="s">
        <v>6604</v>
      </c>
      <c r="F5530" s="145" t="s">
        <v>3106</v>
      </c>
      <c r="G5530" s="269" t="s">
        <v>3106</v>
      </c>
      <c r="H5530" s="305" t="s">
        <v>6602</v>
      </c>
      <c r="I5530" s="306" t="s">
        <v>21690</v>
      </c>
      <c r="J5530" s="201" t="str">
        <f t="shared" si="173"/>
        <v>9999</v>
      </c>
      <c r="K5530" s="270"/>
      <c r="L5530" s="270"/>
      <c r="M5530" s="271"/>
      <c r="N5530" s="270" t="e">
        <v>#N/A</v>
      </c>
      <c r="O5530" s="272" t="e">
        <v>#N/A</v>
      </c>
      <c r="P5530" s="272" t="e">
        <v>#N/A</v>
      </c>
      <c r="Q5530" s="272" t="e">
        <v>#N/A</v>
      </c>
    </row>
    <row r="5531" spans="1:17" s="208" customFormat="1" ht="12">
      <c r="A5531" s="268" t="str">
        <f t="shared" si="174"/>
        <v>0859480011144200163</v>
      </c>
      <c r="B5531" s="304" t="s">
        <v>19891</v>
      </c>
      <c r="C5531" s="269" t="s">
        <v>6605</v>
      </c>
      <c r="D5531" s="144" t="s">
        <v>3106</v>
      </c>
      <c r="E5531" s="269" t="s">
        <v>6606</v>
      </c>
      <c r="F5531" s="145" t="s">
        <v>3106</v>
      </c>
      <c r="G5531" s="269" t="s">
        <v>3106</v>
      </c>
      <c r="H5531" s="305" t="s">
        <v>6607</v>
      </c>
      <c r="I5531" s="306" t="s">
        <v>20595</v>
      </c>
      <c r="J5531" s="201" t="str">
        <f t="shared" si="173"/>
        <v>9999</v>
      </c>
      <c r="K5531" s="270"/>
      <c r="L5531" s="270"/>
      <c r="M5531" s="271"/>
      <c r="N5531" s="270" t="e">
        <v>#N/A</v>
      </c>
      <c r="O5531" s="272" t="e">
        <v>#N/A</v>
      </c>
      <c r="P5531" s="272" t="e">
        <v>#N/A</v>
      </c>
      <c r="Q5531" s="272" t="e">
        <v>#N/A</v>
      </c>
    </row>
    <row r="5532" spans="1:17" s="208" customFormat="1" ht="12">
      <c r="A5532" s="268" t="str">
        <f t="shared" si="174"/>
        <v>0859506011447207857</v>
      </c>
      <c r="B5532" s="304" t="s">
        <v>19891</v>
      </c>
      <c r="C5532" s="269" t="s">
        <v>6608</v>
      </c>
      <c r="D5532" s="144" t="s">
        <v>3106</v>
      </c>
      <c r="E5532" s="269" t="s">
        <v>6609</v>
      </c>
      <c r="F5532" s="145" t="s">
        <v>3106</v>
      </c>
      <c r="G5532" s="269" t="s">
        <v>3106</v>
      </c>
      <c r="H5532" s="305" t="s">
        <v>6610</v>
      </c>
      <c r="I5532" s="306" t="s">
        <v>21427</v>
      </c>
      <c r="J5532" s="201" t="str">
        <f t="shared" si="173"/>
        <v>9999</v>
      </c>
      <c r="K5532" s="270"/>
      <c r="L5532" s="270"/>
      <c r="M5532" s="271"/>
      <c r="N5532" s="270" t="e">
        <v>#N/A</v>
      </c>
      <c r="O5532" s="272" t="e">
        <v>#N/A</v>
      </c>
      <c r="P5532" s="272" t="e">
        <v>#N/A</v>
      </c>
      <c r="Q5532" s="272" t="e">
        <v>#N/A</v>
      </c>
    </row>
    <row r="5533" spans="1:17" s="208" customFormat="1" ht="12">
      <c r="A5533" s="268" t="str">
        <f t="shared" si="174"/>
        <v>0859514011437155207</v>
      </c>
      <c r="B5533" s="304" t="s">
        <v>19891</v>
      </c>
      <c r="C5533" s="269" t="s">
        <v>6611</v>
      </c>
      <c r="D5533" s="144" t="s">
        <v>3106</v>
      </c>
      <c r="E5533" s="269" t="s">
        <v>6612</v>
      </c>
      <c r="F5533" s="145" t="s">
        <v>3106</v>
      </c>
      <c r="G5533" s="269" t="s">
        <v>3106</v>
      </c>
      <c r="H5533" s="305" t="s">
        <v>6613</v>
      </c>
      <c r="I5533" s="306" t="s">
        <v>21411</v>
      </c>
      <c r="J5533" s="201" t="str">
        <f t="shared" si="173"/>
        <v>9999</v>
      </c>
      <c r="K5533" s="270"/>
      <c r="L5533" s="270"/>
      <c r="M5533" s="271"/>
      <c r="N5533" s="270" t="e">
        <v>#N/A</v>
      </c>
      <c r="O5533" s="272" t="e">
        <v>#N/A</v>
      </c>
      <c r="P5533" s="272" t="e">
        <v>#N/A</v>
      </c>
      <c r="Q5533" s="272" t="e">
        <v>#N/A</v>
      </c>
    </row>
    <row r="5534" spans="1:17" s="208" customFormat="1" ht="12">
      <c r="A5534" s="268" t="str">
        <f t="shared" si="174"/>
        <v>0859530011669466975</v>
      </c>
      <c r="B5534" s="304" t="s">
        <v>19891</v>
      </c>
      <c r="C5534" s="269" t="s">
        <v>6614</v>
      </c>
      <c r="D5534" s="144" t="s">
        <v>3106</v>
      </c>
      <c r="E5534" s="269" t="s">
        <v>6615</v>
      </c>
      <c r="F5534" s="145" t="s">
        <v>3106</v>
      </c>
      <c r="G5534" s="269" t="s">
        <v>3106</v>
      </c>
      <c r="H5534" s="305" t="s">
        <v>6480</v>
      </c>
      <c r="I5534" s="306" t="s">
        <v>22014</v>
      </c>
      <c r="J5534" s="201" t="str">
        <f t="shared" si="173"/>
        <v>9999</v>
      </c>
      <c r="K5534" s="270" t="s">
        <v>4095</v>
      </c>
      <c r="L5534" s="270"/>
      <c r="M5534" s="271"/>
      <c r="N5534" s="270" t="e">
        <v>#N/A</v>
      </c>
      <c r="O5534" s="272" t="e">
        <v>#N/A</v>
      </c>
      <c r="P5534" s="272" t="e">
        <v>#N/A</v>
      </c>
      <c r="Q5534" s="272" t="e">
        <v>#N/A</v>
      </c>
    </row>
    <row r="5535" spans="1:17" s="208" customFormat="1" ht="12">
      <c r="A5535" s="268" t="str">
        <f t="shared" si="174"/>
        <v>0859563011467458513</v>
      </c>
      <c r="B5535" s="304" t="s">
        <v>19891</v>
      </c>
      <c r="C5535" s="269" t="s">
        <v>6616</v>
      </c>
      <c r="D5535" s="144" t="s">
        <v>3106</v>
      </c>
      <c r="E5535" s="269" t="s">
        <v>6617</v>
      </c>
      <c r="F5535" s="145" t="s">
        <v>3106</v>
      </c>
      <c r="G5535" s="269" t="s">
        <v>3106</v>
      </c>
      <c r="H5535" s="305" t="s">
        <v>6618</v>
      </c>
      <c r="I5535" s="306" t="s">
        <v>21497</v>
      </c>
      <c r="J5535" s="201" t="str">
        <f t="shared" si="173"/>
        <v>9999</v>
      </c>
      <c r="K5535" s="270"/>
      <c r="L5535" s="270"/>
      <c r="M5535" s="271"/>
      <c r="N5535" s="270" t="e">
        <v>#N/A</v>
      </c>
      <c r="O5535" s="272" t="e">
        <v>#N/A</v>
      </c>
      <c r="P5535" s="272" t="e">
        <v>#N/A</v>
      </c>
      <c r="Q5535" s="272" t="e">
        <v>#N/A</v>
      </c>
    </row>
    <row r="5536" spans="1:17" s="208" customFormat="1" ht="12">
      <c r="A5536" s="268" t="str">
        <f t="shared" si="174"/>
        <v>0859571011124135918</v>
      </c>
      <c r="B5536" s="304" t="s">
        <v>19891</v>
      </c>
      <c r="C5536" s="269" t="s">
        <v>6619</v>
      </c>
      <c r="D5536" s="144" t="s">
        <v>3106</v>
      </c>
      <c r="E5536" s="269" t="s">
        <v>6620</v>
      </c>
      <c r="F5536" s="145" t="s">
        <v>3106</v>
      </c>
      <c r="G5536" s="269" t="s">
        <v>3106</v>
      </c>
      <c r="H5536" s="305" t="s">
        <v>6621</v>
      </c>
      <c r="I5536" s="306" t="s">
        <v>20548</v>
      </c>
      <c r="J5536" s="201" t="str">
        <f t="shared" si="173"/>
        <v>9999</v>
      </c>
      <c r="K5536" s="270"/>
      <c r="L5536" s="270"/>
      <c r="M5536" s="271"/>
      <c r="N5536" s="270" t="e">
        <v>#N/A</v>
      </c>
      <c r="O5536" s="272" t="e">
        <v>#N/A</v>
      </c>
      <c r="P5536" s="272" t="e">
        <v>#N/A</v>
      </c>
      <c r="Q5536" s="272" t="e">
        <v>#N/A</v>
      </c>
    </row>
    <row r="5537" spans="1:20" ht="12">
      <c r="A5537" s="268" t="str">
        <f t="shared" si="174"/>
        <v>0859597011669465068</v>
      </c>
      <c r="B5537" s="304" t="s">
        <v>19891</v>
      </c>
      <c r="C5537" s="269" t="s">
        <v>6622</v>
      </c>
      <c r="D5537" s="144" t="s">
        <v>3106</v>
      </c>
      <c r="E5537" s="269" t="s">
        <v>6623</v>
      </c>
      <c r="F5537" s="145" t="s">
        <v>3106</v>
      </c>
      <c r="G5537" s="269" t="s">
        <v>3106</v>
      </c>
      <c r="H5537" s="305" t="s">
        <v>6624</v>
      </c>
      <c r="I5537" s="306" t="s">
        <v>22013</v>
      </c>
      <c r="J5537" s="201" t="str">
        <f t="shared" si="173"/>
        <v>9999</v>
      </c>
      <c r="K5537" s="270"/>
      <c r="L5537" s="270"/>
      <c r="M5537" s="271"/>
      <c r="N5537" s="270" t="e">
        <v>#N/A</v>
      </c>
      <c r="O5537" s="272" t="e">
        <v>#N/A</v>
      </c>
      <c r="P5537" s="272" t="e">
        <v>#N/A</v>
      </c>
      <c r="Q5537" s="272" t="e">
        <v>#N/A</v>
      </c>
      <c r="S5537" s="208"/>
    </row>
    <row r="5538" spans="1:20" ht="12">
      <c r="A5538" s="268" t="str">
        <f t="shared" si="174"/>
        <v>0859647011609870336</v>
      </c>
      <c r="B5538" s="304" t="s">
        <v>19891</v>
      </c>
      <c r="C5538" s="269" t="s">
        <v>6625</v>
      </c>
      <c r="D5538" s="144" t="s">
        <v>3106</v>
      </c>
      <c r="E5538" s="269" t="s">
        <v>6626</v>
      </c>
      <c r="F5538" s="145" t="s">
        <v>3106</v>
      </c>
      <c r="G5538" s="269" t="s">
        <v>3106</v>
      </c>
      <c r="H5538" s="305" t="s">
        <v>6627</v>
      </c>
      <c r="I5538" s="306" t="s">
        <v>21881</v>
      </c>
      <c r="J5538" s="201" t="str">
        <f t="shared" si="173"/>
        <v>9999</v>
      </c>
      <c r="K5538" s="270"/>
      <c r="L5538" s="270"/>
      <c r="M5538" s="271"/>
      <c r="N5538" s="270" t="e">
        <v>#N/A</v>
      </c>
      <c r="O5538" s="272" t="e">
        <v>#N/A</v>
      </c>
      <c r="P5538" s="272" t="e">
        <v>#N/A</v>
      </c>
      <c r="Q5538" s="272" t="e">
        <v>#N/A</v>
      </c>
      <c r="S5538" s="208"/>
    </row>
    <row r="5539" spans="1:20" ht="12">
      <c r="A5539" s="268" t="str">
        <f t="shared" si="174"/>
        <v>0859670011447214135</v>
      </c>
      <c r="B5539" s="304" t="s">
        <v>19891</v>
      </c>
      <c r="C5539" s="269" t="s">
        <v>6628</v>
      </c>
      <c r="D5539" s="144" t="s">
        <v>3106</v>
      </c>
      <c r="E5539" s="269" t="s">
        <v>6629</v>
      </c>
      <c r="F5539" s="145" t="s">
        <v>3106</v>
      </c>
      <c r="G5539" s="269" t="s">
        <v>3106</v>
      </c>
      <c r="H5539" s="305" t="s">
        <v>3645</v>
      </c>
      <c r="I5539" s="306" t="s">
        <v>21430</v>
      </c>
      <c r="J5539" s="201" t="str">
        <f t="shared" si="173"/>
        <v>9999</v>
      </c>
      <c r="K5539" s="270"/>
      <c r="L5539" s="270"/>
      <c r="M5539" s="271"/>
      <c r="N5539" s="270" t="e">
        <v>#N/A</v>
      </c>
      <c r="O5539" s="272" t="e">
        <v>#N/A</v>
      </c>
      <c r="P5539" s="272" t="e">
        <v>#N/A</v>
      </c>
      <c r="Q5539" s="272" t="e">
        <v>#N/A</v>
      </c>
      <c r="S5539" s="208"/>
    </row>
    <row r="5540" spans="1:20" ht="12">
      <c r="A5540" s="268" t="str">
        <f t="shared" si="174"/>
        <v>0859738021821054883</v>
      </c>
      <c r="B5540" s="304" t="s">
        <v>19891</v>
      </c>
      <c r="C5540" s="269" t="s">
        <v>6630</v>
      </c>
      <c r="D5540" s="144" t="s">
        <v>3106</v>
      </c>
      <c r="E5540" s="269" t="s">
        <v>6631</v>
      </c>
      <c r="F5540" s="145" t="s">
        <v>3106</v>
      </c>
      <c r="G5540" s="269" t="s">
        <v>3106</v>
      </c>
      <c r="H5540" s="305" t="s">
        <v>6632</v>
      </c>
      <c r="I5540" s="306" t="s">
        <v>22422</v>
      </c>
      <c r="J5540" s="201" t="str">
        <f t="shared" si="173"/>
        <v>9999</v>
      </c>
      <c r="K5540" s="270"/>
      <c r="L5540" s="270"/>
      <c r="M5540" s="271"/>
      <c r="N5540" s="270" t="e">
        <v>#N/A</v>
      </c>
      <c r="O5540" s="272" t="e">
        <v>#N/A</v>
      </c>
      <c r="P5540" s="272" t="e">
        <v>#N/A</v>
      </c>
      <c r="Q5540" s="272" t="e">
        <v>#N/A</v>
      </c>
      <c r="S5540" s="208"/>
    </row>
    <row r="5541" spans="1:20" ht="12">
      <c r="A5541" s="268" t="str">
        <f t="shared" si="174"/>
        <v>0859936011942266333</v>
      </c>
      <c r="B5541" s="304" t="s">
        <v>19891</v>
      </c>
      <c r="C5541" s="269" t="s">
        <v>6633</v>
      </c>
      <c r="D5541" s="144" t="s">
        <v>3106</v>
      </c>
      <c r="E5541" s="269" t="s">
        <v>6634</v>
      </c>
      <c r="F5541" s="145" t="s">
        <v>3106</v>
      </c>
      <c r="G5541" s="269" t="s">
        <v>3106</v>
      </c>
      <c r="H5541" s="305" t="s">
        <v>6635</v>
      </c>
      <c r="I5541" s="306" t="s">
        <v>22729</v>
      </c>
      <c r="J5541" s="201" t="str">
        <f t="shared" si="173"/>
        <v>9999</v>
      </c>
      <c r="K5541" s="270"/>
      <c r="L5541" s="270"/>
      <c r="M5541" s="271"/>
      <c r="N5541" s="270" t="e">
        <v>#N/A</v>
      </c>
      <c r="O5541" s="272" t="e">
        <v>#N/A</v>
      </c>
      <c r="P5541" s="272" t="e">
        <v>#N/A</v>
      </c>
      <c r="Q5541" s="272" t="e">
        <v>#N/A</v>
      </c>
      <c r="S5541" s="208"/>
    </row>
    <row r="5542" spans="1:20" ht="12">
      <c r="A5542" s="268" t="str">
        <f t="shared" si="174"/>
        <v>0862682011548241813</v>
      </c>
      <c r="B5542" s="304" t="s">
        <v>19891</v>
      </c>
      <c r="C5542" s="269" t="s">
        <v>6636</v>
      </c>
      <c r="D5542" s="144" t="s">
        <v>3106</v>
      </c>
      <c r="E5542" s="269" t="s">
        <v>6637</v>
      </c>
      <c r="F5542" s="145" t="s">
        <v>3106</v>
      </c>
      <c r="G5542" s="269" t="s">
        <v>3106</v>
      </c>
      <c r="H5542" s="305" t="s">
        <v>6638</v>
      </c>
      <c r="I5542" s="306" t="s">
        <v>21720</v>
      </c>
      <c r="J5542" s="201" t="str">
        <f t="shared" si="173"/>
        <v>9999</v>
      </c>
      <c r="K5542" s="270"/>
      <c r="L5542" s="270"/>
      <c r="M5542" s="271"/>
      <c r="N5542" s="270" t="e">
        <v>#N/A</v>
      </c>
      <c r="O5542" s="272" t="e">
        <v>#N/A</v>
      </c>
      <c r="P5542" s="272" t="e">
        <v>#N/A</v>
      </c>
      <c r="Q5542" s="272" t="e">
        <v>#N/A</v>
      </c>
      <c r="S5542" s="208"/>
    </row>
    <row r="5543" spans="1:20" ht="12">
      <c r="A5543" s="268" t="str">
        <f t="shared" si="174"/>
        <v>0877870011720190606</v>
      </c>
      <c r="B5543" s="304" t="s">
        <v>19891</v>
      </c>
      <c r="C5543" s="269" t="s">
        <v>4751</v>
      </c>
      <c r="D5543" s="144" t="s">
        <v>3106</v>
      </c>
      <c r="E5543" s="269" t="s">
        <v>6639</v>
      </c>
      <c r="F5543" s="145" t="s">
        <v>3106</v>
      </c>
      <c r="G5543" s="269" t="s">
        <v>3106</v>
      </c>
      <c r="H5543" s="305" t="s">
        <v>4753</v>
      </c>
      <c r="I5543" s="306" t="s">
        <v>22183</v>
      </c>
      <c r="J5543" s="201" t="str">
        <f t="shared" si="173"/>
        <v>9999</v>
      </c>
      <c r="K5543" s="270"/>
      <c r="L5543" s="270"/>
      <c r="M5543" s="271"/>
      <c r="N5543" s="270" t="e">
        <v>#N/A</v>
      </c>
      <c r="O5543" s="272" t="e">
        <v>#N/A</v>
      </c>
      <c r="P5543" s="272" t="e">
        <v>#N/A</v>
      </c>
      <c r="Q5543" s="272" t="e">
        <v>#N/A</v>
      </c>
      <c r="S5543" s="208"/>
    </row>
    <row r="5544" spans="1:20" ht="12">
      <c r="A5544" s="268" t="str">
        <f t="shared" si="174"/>
        <v>0877912011447362322</v>
      </c>
      <c r="B5544" s="304" t="s">
        <v>19891</v>
      </c>
      <c r="C5544" s="269" t="s">
        <v>14166</v>
      </c>
      <c r="D5544" s="144" t="s">
        <v>3106</v>
      </c>
      <c r="E5544" s="269" t="s">
        <v>14167</v>
      </c>
      <c r="F5544" s="145" t="s">
        <v>3106</v>
      </c>
      <c r="G5544" s="269" t="s">
        <v>3106</v>
      </c>
      <c r="H5544" s="305" t="s">
        <v>14168</v>
      </c>
      <c r="I5544" s="306" t="s">
        <v>21448</v>
      </c>
      <c r="J5544" s="201" t="str">
        <f t="shared" si="173"/>
        <v>9999</v>
      </c>
      <c r="K5544" s="270" t="s">
        <v>13915</v>
      </c>
      <c r="L5544" s="270" t="s">
        <v>13916</v>
      </c>
      <c r="M5544" s="271">
        <v>44085</v>
      </c>
      <c r="N5544" s="270" t="e">
        <v>#N/A</v>
      </c>
      <c r="O5544" s="272" t="e">
        <v>#N/A</v>
      </c>
      <c r="P5544" s="272" t="e">
        <v>#N/A</v>
      </c>
      <c r="Q5544" s="272" t="e">
        <v>#N/A</v>
      </c>
      <c r="S5544" s="208"/>
    </row>
    <row r="5545" spans="1:20" ht="12">
      <c r="A5545" s="268" t="str">
        <f t="shared" si="174"/>
        <v>0877938011275645152</v>
      </c>
      <c r="B5545" s="304" t="s">
        <v>19891</v>
      </c>
      <c r="C5545" s="269" t="s">
        <v>6640</v>
      </c>
      <c r="D5545" s="144" t="s">
        <v>3106</v>
      </c>
      <c r="E5545" s="269" t="s">
        <v>6641</v>
      </c>
      <c r="F5545" s="145" t="s">
        <v>3106</v>
      </c>
      <c r="G5545" s="269" t="s">
        <v>3106</v>
      </c>
      <c r="H5545" s="305" t="s">
        <v>6642</v>
      </c>
      <c r="I5545" s="306" t="s">
        <v>20953</v>
      </c>
      <c r="J5545" s="201" t="str">
        <f t="shared" si="173"/>
        <v>9999</v>
      </c>
      <c r="K5545" s="270"/>
      <c r="L5545" s="270"/>
      <c r="M5545" s="271"/>
      <c r="N5545" s="270" t="e">
        <v>#N/A</v>
      </c>
      <c r="O5545" s="272" t="e">
        <v>#N/A</v>
      </c>
      <c r="P5545" s="272" t="e">
        <v>#N/A</v>
      </c>
      <c r="Q5545" s="272" t="e">
        <v>#N/A</v>
      </c>
      <c r="S5545" s="208"/>
    </row>
    <row r="5546" spans="1:20" ht="12">
      <c r="A5546" s="268" t="str">
        <f t="shared" si="174"/>
        <v>0877953011811009798</v>
      </c>
      <c r="B5546" s="304" t="s">
        <v>19891</v>
      </c>
      <c r="C5546" s="269" t="s">
        <v>6643</v>
      </c>
      <c r="D5546" s="144" t="s">
        <v>3106</v>
      </c>
      <c r="E5546" s="269" t="s">
        <v>6644</v>
      </c>
      <c r="F5546" s="145" t="s">
        <v>3106</v>
      </c>
      <c r="G5546" s="269" t="s">
        <v>3106</v>
      </c>
      <c r="H5546" s="305" t="s">
        <v>6645</v>
      </c>
      <c r="I5546" s="306" t="s">
        <v>22384</v>
      </c>
      <c r="J5546" s="201" t="str">
        <f t="shared" si="173"/>
        <v>9999</v>
      </c>
      <c r="K5546" s="270"/>
      <c r="L5546" s="270"/>
      <c r="M5546" s="271"/>
      <c r="N5546" s="270" t="e">
        <v>#N/A</v>
      </c>
      <c r="O5546" s="272" t="e">
        <v>#N/A</v>
      </c>
      <c r="P5546" s="272" t="e">
        <v>#N/A</v>
      </c>
      <c r="Q5546" s="272" t="e">
        <v>#N/A</v>
      </c>
      <c r="S5546" s="208"/>
    </row>
    <row r="5547" spans="1:20" ht="12">
      <c r="A5547" s="268" t="str">
        <f t="shared" si="174"/>
        <v>0877987011801908785</v>
      </c>
      <c r="B5547" s="304" t="s">
        <v>19891</v>
      </c>
      <c r="C5547" s="269" t="s">
        <v>6646</v>
      </c>
      <c r="D5547" s="144" t="s">
        <v>3106</v>
      </c>
      <c r="E5547" s="269" t="s">
        <v>6647</v>
      </c>
      <c r="F5547" s="145" t="s">
        <v>3106</v>
      </c>
      <c r="G5547" s="269" t="s">
        <v>3106</v>
      </c>
      <c r="H5547" s="305" t="s">
        <v>6648</v>
      </c>
      <c r="I5547" s="306" t="s">
        <v>22376</v>
      </c>
      <c r="J5547" s="201" t="str">
        <f t="shared" si="173"/>
        <v>9999</v>
      </c>
      <c r="K5547" s="270"/>
      <c r="L5547" s="270"/>
      <c r="M5547" s="271"/>
      <c r="N5547" s="270" t="e">
        <v>#N/A</v>
      </c>
      <c r="O5547" s="272" t="e">
        <v>#N/A</v>
      </c>
      <c r="P5547" s="272" t="e">
        <v>#N/A</v>
      </c>
      <c r="Q5547" s="272" t="e">
        <v>#N/A</v>
      </c>
      <c r="S5547" s="208"/>
    </row>
    <row r="5548" spans="1:20" ht="12">
      <c r="A5548" s="268" t="str">
        <f t="shared" si="174"/>
        <v>0878001011497867378</v>
      </c>
      <c r="B5548" s="304" t="s">
        <v>19891</v>
      </c>
      <c r="C5548" s="269" t="s">
        <v>6649</v>
      </c>
      <c r="D5548" s="144" t="s">
        <v>3106</v>
      </c>
      <c r="E5548" s="269" t="s">
        <v>6650</v>
      </c>
      <c r="F5548" s="145" t="s">
        <v>3106</v>
      </c>
      <c r="G5548" s="269" t="s">
        <v>3106</v>
      </c>
      <c r="H5548" s="305" t="s">
        <v>6651</v>
      </c>
      <c r="I5548" s="306" t="s">
        <v>21596</v>
      </c>
      <c r="J5548" s="201" t="str">
        <f t="shared" si="173"/>
        <v>9999</v>
      </c>
      <c r="K5548" s="270"/>
      <c r="L5548" s="270"/>
      <c r="M5548" s="271"/>
      <c r="N5548" s="270" t="e">
        <v>#N/A</v>
      </c>
      <c r="O5548" s="272" t="e">
        <v>#N/A</v>
      </c>
      <c r="P5548" s="272" t="e">
        <v>#N/A</v>
      </c>
      <c r="Q5548" s="272" t="e">
        <v>#N/A</v>
      </c>
      <c r="S5548" s="208"/>
    </row>
    <row r="5549" spans="1:20" ht="12">
      <c r="A5549" s="268" t="str">
        <f t="shared" si="174"/>
        <v>0878019011629180500</v>
      </c>
      <c r="B5549" s="304" t="s">
        <v>19891</v>
      </c>
      <c r="C5549" s="269" t="s">
        <v>6652</v>
      </c>
      <c r="D5549" s="144" t="s">
        <v>3106</v>
      </c>
      <c r="E5549" s="269" t="s">
        <v>6653</v>
      </c>
      <c r="F5549" s="145" t="s">
        <v>3106</v>
      </c>
      <c r="G5549" s="269" t="s">
        <v>3106</v>
      </c>
      <c r="H5549" s="305" t="s">
        <v>6654</v>
      </c>
      <c r="I5549" s="306" t="s">
        <v>21934</v>
      </c>
      <c r="J5549" s="201" t="str">
        <f t="shared" si="173"/>
        <v>9999</v>
      </c>
      <c r="K5549" s="270"/>
      <c r="L5549" s="270"/>
      <c r="M5549" s="271"/>
      <c r="N5549" s="270" t="e">
        <v>#N/A</v>
      </c>
      <c r="O5549" s="272" t="e">
        <v>#N/A</v>
      </c>
      <c r="P5549" s="272" t="e">
        <v>#N/A</v>
      </c>
      <c r="Q5549" s="272" t="e">
        <v>#N/A</v>
      </c>
      <c r="S5549" s="208"/>
    </row>
    <row r="5550" spans="1:20" ht="12">
      <c r="A5550" s="268" t="str">
        <f t="shared" si="174"/>
        <v>0878092011730291600</v>
      </c>
      <c r="B5550" s="304" t="s">
        <v>19891</v>
      </c>
      <c r="C5550" s="143" t="s">
        <v>19943</v>
      </c>
      <c r="D5550" s="144" t="s">
        <v>3106</v>
      </c>
      <c r="E5550" s="144" t="s">
        <v>19944</v>
      </c>
      <c r="F5550" s="145" t="s">
        <v>3106</v>
      </c>
      <c r="G5550" s="269" t="s">
        <v>3106</v>
      </c>
      <c r="H5550" s="146" t="s">
        <v>19945</v>
      </c>
      <c r="I5550" s="306" t="s">
        <v>19945</v>
      </c>
      <c r="J5550" s="201" t="str">
        <f t="shared" si="173"/>
        <v>9999</v>
      </c>
      <c r="K5550" s="308" t="s">
        <v>19895</v>
      </c>
      <c r="L5550" s="308" t="s">
        <v>13916</v>
      </c>
      <c r="M5550" s="271">
        <v>44475</v>
      </c>
      <c r="N5550" s="270" t="s">
        <v>19946</v>
      </c>
      <c r="O5550" s="272" t="s">
        <v>19947</v>
      </c>
      <c r="P5550" s="272" t="s">
        <v>19948</v>
      </c>
      <c r="Q5550" s="272" t="s">
        <v>19949</v>
      </c>
      <c r="S5550" s="208"/>
    </row>
    <row r="5551" spans="1:20" ht="12">
      <c r="A5551" s="268" t="str">
        <f t="shared" si="174"/>
        <v>0878100011649382516</v>
      </c>
      <c r="B5551" s="304" t="s">
        <v>19891</v>
      </c>
      <c r="C5551" s="269" t="s">
        <v>6655</v>
      </c>
      <c r="D5551" s="144" t="s">
        <v>3106</v>
      </c>
      <c r="E5551" s="269" t="s">
        <v>6656</v>
      </c>
      <c r="F5551" s="145" t="s">
        <v>3106</v>
      </c>
      <c r="G5551" s="269" t="s">
        <v>3106</v>
      </c>
      <c r="H5551" s="305" t="s">
        <v>6657</v>
      </c>
      <c r="I5551" s="306" t="s">
        <v>21981</v>
      </c>
      <c r="J5551" s="201" t="str">
        <f t="shared" si="173"/>
        <v>9999</v>
      </c>
      <c r="K5551" s="270"/>
      <c r="L5551" s="270"/>
      <c r="M5551" s="271"/>
      <c r="N5551" s="270" t="e">
        <v>#N/A</v>
      </c>
      <c r="O5551" s="272" t="e">
        <v>#N/A</v>
      </c>
      <c r="P5551" s="272" t="e">
        <v>#N/A</v>
      </c>
      <c r="Q5551" s="272" t="e">
        <v>#N/A</v>
      </c>
      <c r="S5551" s="208"/>
    </row>
    <row r="5552" spans="1:20" s="309" customFormat="1" ht="12">
      <c r="A5552" s="268" t="str">
        <f t="shared" si="174"/>
        <v>0878142011407968381</v>
      </c>
      <c r="B5552" s="304" t="s">
        <v>19891</v>
      </c>
      <c r="C5552" s="269" t="s">
        <v>6658</v>
      </c>
      <c r="D5552" s="144" t="s">
        <v>3106</v>
      </c>
      <c r="E5552" s="269" t="s">
        <v>6659</v>
      </c>
      <c r="F5552" s="145" t="s">
        <v>3106</v>
      </c>
      <c r="G5552" s="269" t="s">
        <v>3106</v>
      </c>
      <c r="H5552" s="305" t="s">
        <v>6660</v>
      </c>
      <c r="I5552" s="306" t="s">
        <v>21338</v>
      </c>
      <c r="J5552" s="201" t="str">
        <f t="shared" si="173"/>
        <v>9999</v>
      </c>
      <c r="K5552" s="270"/>
      <c r="L5552" s="270"/>
      <c r="M5552" s="271"/>
      <c r="N5552" s="270" t="e">
        <v>#N/A</v>
      </c>
      <c r="O5552" s="272" t="e">
        <v>#N/A</v>
      </c>
      <c r="P5552" s="272" t="e">
        <v>#N/A</v>
      </c>
      <c r="Q5552" s="272" t="e">
        <v>#N/A</v>
      </c>
      <c r="R5552" s="208"/>
      <c r="S5552" s="208"/>
      <c r="T5552" s="208"/>
    </row>
    <row r="5553" spans="1:17" s="208" customFormat="1" ht="12">
      <c r="A5553" s="268" t="str">
        <f t="shared" si="174"/>
        <v>0878225011679685556</v>
      </c>
      <c r="B5553" s="304" t="s">
        <v>19891</v>
      </c>
      <c r="C5553" s="269" t="s">
        <v>6661</v>
      </c>
      <c r="D5553" s="144" t="s">
        <v>3106</v>
      </c>
      <c r="E5553" s="269" t="s">
        <v>6662</v>
      </c>
      <c r="F5553" s="145" t="s">
        <v>3106</v>
      </c>
      <c r="G5553" s="269" t="s">
        <v>3106</v>
      </c>
      <c r="H5553" s="305" t="s">
        <v>6663</v>
      </c>
      <c r="I5553" s="306" t="s">
        <v>22044</v>
      </c>
      <c r="J5553" s="201" t="str">
        <f t="shared" si="173"/>
        <v>9999</v>
      </c>
      <c r="K5553" s="270"/>
      <c r="L5553" s="270"/>
      <c r="M5553" s="271"/>
      <c r="N5553" s="270" t="e">
        <v>#N/A</v>
      </c>
      <c r="O5553" s="272" t="e">
        <v>#N/A</v>
      </c>
      <c r="P5553" s="272" t="e">
        <v>#N/A</v>
      </c>
      <c r="Q5553" s="272" t="e">
        <v>#N/A</v>
      </c>
    </row>
    <row r="5554" spans="1:17" s="208" customFormat="1" ht="12">
      <c r="A5554" s="268" t="str">
        <f t="shared" si="174"/>
        <v>0878233011861504748</v>
      </c>
      <c r="B5554" s="304" t="s">
        <v>19891</v>
      </c>
      <c r="C5554" s="269" t="s">
        <v>6664</v>
      </c>
      <c r="D5554" s="144" t="s">
        <v>3106</v>
      </c>
      <c r="E5554" s="269" t="s">
        <v>6665</v>
      </c>
      <c r="F5554" s="145" t="s">
        <v>3106</v>
      </c>
      <c r="G5554" s="269" t="s">
        <v>3106</v>
      </c>
      <c r="H5554" s="305" t="s">
        <v>6666</v>
      </c>
      <c r="I5554" s="306" t="s">
        <v>22520</v>
      </c>
      <c r="J5554" s="201" t="str">
        <f t="shared" si="173"/>
        <v>9999</v>
      </c>
      <c r="K5554" s="270"/>
      <c r="L5554" s="270"/>
      <c r="M5554" s="271"/>
      <c r="N5554" s="270" t="e">
        <v>#N/A</v>
      </c>
      <c r="O5554" s="272" t="e">
        <v>#N/A</v>
      </c>
      <c r="P5554" s="272" t="e">
        <v>#N/A</v>
      </c>
      <c r="Q5554" s="272" t="e">
        <v>#N/A</v>
      </c>
    </row>
    <row r="5555" spans="1:17" s="208" customFormat="1" ht="12">
      <c r="A5555" s="268" t="str">
        <f t="shared" si="174"/>
        <v>0878290011134231012</v>
      </c>
      <c r="B5555" s="304" t="s">
        <v>19891</v>
      </c>
      <c r="C5555" s="269" t="s">
        <v>6667</v>
      </c>
      <c r="D5555" s="144" t="s">
        <v>3106</v>
      </c>
      <c r="E5555" s="269" t="s">
        <v>6668</v>
      </c>
      <c r="F5555" s="145" t="s">
        <v>3106</v>
      </c>
      <c r="G5555" s="269" t="s">
        <v>3106</v>
      </c>
      <c r="H5555" s="305" t="s">
        <v>6669</v>
      </c>
      <c r="I5555" s="306" t="s">
        <v>20585</v>
      </c>
      <c r="J5555" s="201" t="str">
        <f t="shared" si="173"/>
        <v>9999</v>
      </c>
      <c r="K5555" s="270"/>
      <c r="L5555" s="270"/>
      <c r="M5555" s="271"/>
      <c r="N5555" s="270" t="e">
        <v>#N/A</v>
      </c>
      <c r="O5555" s="272" t="e">
        <v>#N/A</v>
      </c>
      <c r="P5555" s="272" t="e">
        <v>#N/A</v>
      </c>
      <c r="Q5555" s="272" t="e">
        <v>#N/A</v>
      </c>
    </row>
    <row r="5556" spans="1:17" s="208" customFormat="1" ht="12">
      <c r="A5556" s="268" t="str">
        <f t="shared" si="174"/>
        <v>0878332011265544159</v>
      </c>
      <c r="B5556" s="304" t="s">
        <v>19891</v>
      </c>
      <c r="C5556" s="269" t="s">
        <v>6670</v>
      </c>
      <c r="D5556" s="144" t="s">
        <v>3106</v>
      </c>
      <c r="E5556" s="269" t="s">
        <v>6671</v>
      </c>
      <c r="F5556" s="145" t="s">
        <v>3106</v>
      </c>
      <c r="G5556" s="269" t="s">
        <v>3106</v>
      </c>
      <c r="H5556" s="305" t="s">
        <v>6672</v>
      </c>
      <c r="I5556" s="306" t="s">
        <v>20934</v>
      </c>
      <c r="J5556" s="201" t="str">
        <f t="shared" si="173"/>
        <v>9999</v>
      </c>
      <c r="K5556" s="270"/>
      <c r="L5556" s="270"/>
      <c r="M5556" s="271"/>
      <c r="N5556" s="270" t="e">
        <v>#N/A</v>
      </c>
      <c r="O5556" s="272" t="e">
        <v>#N/A</v>
      </c>
      <c r="P5556" s="272" t="e">
        <v>#N/A</v>
      </c>
      <c r="Q5556" s="272" t="e">
        <v>#N/A</v>
      </c>
    </row>
    <row r="5557" spans="1:17" s="208" customFormat="1" ht="12">
      <c r="A5557" s="268" t="str">
        <f t="shared" si="174"/>
        <v>0878365011700988979</v>
      </c>
      <c r="B5557" s="304" t="s">
        <v>19891</v>
      </c>
      <c r="C5557" s="269" t="s">
        <v>6673</v>
      </c>
      <c r="D5557" s="144" t="s">
        <v>3106</v>
      </c>
      <c r="E5557" s="269" t="s">
        <v>6674</v>
      </c>
      <c r="F5557" s="145" t="s">
        <v>3106</v>
      </c>
      <c r="G5557" s="269" t="s">
        <v>3106</v>
      </c>
      <c r="H5557" s="305" t="s">
        <v>6675</v>
      </c>
      <c r="I5557" s="306" t="s">
        <v>22129</v>
      </c>
      <c r="J5557" s="201" t="str">
        <f t="shared" si="173"/>
        <v>9999</v>
      </c>
      <c r="K5557" s="270"/>
      <c r="L5557" s="270"/>
      <c r="M5557" s="271"/>
      <c r="N5557" s="270" t="e">
        <v>#N/A</v>
      </c>
      <c r="O5557" s="272" t="e">
        <v>#N/A</v>
      </c>
      <c r="P5557" s="272" t="e">
        <v>#N/A</v>
      </c>
      <c r="Q5557" s="272" t="e">
        <v>#N/A</v>
      </c>
    </row>
    <row r="5558" spans="1:17" s="208" customFormat="1" ht="12">
      <c r="A5558" s="268" t="str">
        <f t="shared" si="174"/>
        <v>0878399011356453237</v>
      </c>
      <c r="B5558" s="304" t="s">
        <v>19891</v>
      </c>
      <c r="C5558" s="269" t="s">
        <v>4763</v>
      </c>
      <c r="D5558" s="144" t="s">
        <v>3106</v>
      </c>
      <c r="E5558" s="269" t="s">
        <v>6676</v>
      </c>
      <c r="F5558" s="145" t="s">
        <v>3106</v>
      </c>
      <c r="G5558" s="269" t="s">
        <v>3106</v>
      </c>
      <c r="H5558" s="305" t="s">
        <v>4765</v>
      </c>
      <c r="I5558" s="306" t="s">
        <v>21175</v>
      </c>
      <c r="J5558" s="201" t="str">
        <f t="shared" si="173"/>
        <v>9999</v>
      </c>
      <c r="K5558" s="270"/>
      <c r="L5558" s="270"/>
      <c r="M5558" s="271"/>
      <c r="N5558" s="270" t="e">
        <v>#N/A</v>
      </c>
      <c r="O5558" s="272" t="e">
        <v>#N/A</v>
      </c>
      <c r="P5558" s="272" t="e">
        <v>#N/A</v>
      </c>
      <c r="Q5558" s="272" t="e">
        <v>#N/A</v>
      </c>
    </row>
    <row r="5559" spans="1:17" s="208" customFormat="1" ht="12">
      <c r="A5559" s="268" t="str">
        <f t="shared" si="174"/>
        <v>0878449011770695652</v>
      </c>
      <c r="B5559" s="304" t="s">
        <v>19891</v>
      </c>
      <c r="C5559" s="269" t="s">
        <v>6677</v>
      </c>
      <c r="D5559" s="144" t="s">
        <v>3106</v>
      </c>
      <c r="E5559" s="269" t="s">
        <v>6678</v>
      </c>
      <c r="F5559" s="145" t="s">
        <v>3106</v>
      </c>
      <c r="G5559" s="269" t="s">
        <v>3106</v>
      </c>
      <c r="H5559" s="305" t="s">
        <v>6679</v>
      </c>
      <c r="I5559" s="306" t="s">
        <v>22291</v>
      </c>
      <c r="J5559" s="201" t="str">
        <f t="shared" si="173"/>
        <v>9999</v>
      </c>
      <c r="K5559" s="270"/>
      <c r="L5559" s="270"/>
      <c r="M5559" s="271"/>
      <c r="N5559" s="270" t="e">
        <v>#N/A</v>
      </c>
      <c r="O5559" s="272" t="e">
        <v>#N/A</v>
      </c>
      <c r="P5559" s="272" t="e">
        <v>#N/A</v>
      </c>
      <c r="Q5559" s="272" t="e">
        <v>#N/A</v>
      </c>
    </row>
    <row r="5560" spans="1:17" s="208" customFormat="1" ht="12">
      <c r="A5560" s="268" t="str">
        <f t="shared" si="174"/>
        <v>0878514011104938083</v>
      </c>
      <c r="B5560" s="304" t="s">
        <v>19891</v>
      </c>
      <c r="C5560" s="269" t="s">
        <v>6680</v>
      </c>
      <c r="D5560" s="144" t="s">
        <v>3106</v>
      </c>
      <c r="E5560" s="269" t="s">
        <v>6681</v>
      </c>
      <c r="F5560" s="145" t="s">
        <v>3106</v>
      </c>
      <c r="G5560" s="269" t="s">
        <v>3106</v>
      </c>
      <c r="H5560" s="305" t="s">
        <v>6682</v>
      </c>
      <c r="I5560" s="306" t="s">
        <v>20503</v>
      </c>
      <c r="J5560" s="201" t="str">
        <f t="shared" si="173"/>
        <v>9999</v>
      </c>
      <c r="K5560" s="270"/>
      <c r="L5560" s="270"/>
      <c r="M5560" s="271"/>
      <c r="N5560" s="270" t="e">
        <v>#N/A</v>
      </c>
      <c r="O5560" s="272" t="e">
        <v>#N/A</v>
      </c>
      <c r="P5560" s="272" t="e">
        <v>#N/A</v>
      </c>
      <c r="Q5560" s="272" t="e">
        <v>#N/A</v>
      </c>
    </row>
    <row r="5561" spans="1:17" s="208" customFormat="1" ht="12">
      <c r="A5561" s="268" t="str">
        <f t="shared" si="174"/>
        <v>0878530011912019894</v>
      </c>
      <c r="B5561" s="304" t="s">
        <v>19891</v>
      </c>
      <c r="C5561" s="269" t="s">
        <v>6683</v>
      </c>
      <c r="D5561" s="144" t="s">
        <v>3106</v>
      </c>
      <c r="E5561" s="269" t="s">
        <v>6684</v>
      </c>
      <c r="F5561" s="145" t="s">
        <v>3106</v>
      </c>
      <c r="G5561" s="269" t="s">
        <v>3106</v>
      </c>
      <c r="H5561" s="305" t="s">
        <v>6685</v>
      </c>
      <c r="I5561" s="306" t="s">
        <v>22638</v>
      </c>
      <c r="J5561" s="201" t="str">
        <f t="shared" si="173"/>
        <v>9999</v>
      </c>
      <c r="K5561" s="270"/>
      <c r="L5561" s="270"/>
      <c r="M5561" s="271"/>
      <c r="N5561" s="270" t="e">
        <v>#N/A</v>
      </c>
      <c r="O5561" s="272" t="e">
        <v>#N/A</v>
      </c>
      <c r="P5561" s="272" t="e">
        <v>#N/A</v>
      </c>
      <c r="Q5561" s="272" t="e">
        <v>#N/A</v>
      </c>
    </row>
    <row r="5562" spans="1:17" s="208" customFormat="1" ht="12">
      <c r="A5562" s="268" t="str">
        <f t="shared" si="174"/>
        <v>0878571011730291618</v>
      </c>
      <c r="B5562" s="304" t="s">
        <v>19891</v>
      </c>
      <c r="C5562" s="269" t="s">
        <v>4766</v>
      </c>
      <c r="D5562" s="144" t="s">
        <v>3106</v>
      </c>
      <c r="E5562" s="269" t="s">
        <v>6686</v>
      </c>
      <c r="F5562" s="145" t="s">
        <v>3106</v>
      </c>
      <c r="G5562" s="269" t="s">
        <v>3106</v>
      </c>
      <c r="H5562" s="305" t="s">
        <v>4768</v>
      </c>
      <c r="I5562" s="306" t="s">
        <v>22209</v>
      </c>
      <c r="J5562" s="201" t="str">
        <f t="shared" si="173"/>
        <v>9999</v>
      </c>
      <c r="K5562" s="270"/>
      <c r="L5562" s="270"/>
      <c r="M5562" s="271"/>
      <c r="N5562" s="270" t="e">
        <v>#N/A</v>
      </c>
      <c r="O5562" s="272" t="e">
        <v>#N/A</v>
      </c>
      <c r="P5562" s="272" t="e">
        <v>#N/A</v>
      </c>
      <c r="Q5562" s="272" t="e">
        <v>#N/A</v>
      </c>
    </row>
    <row r="5563" spans="1:17" s="208" customFormat="1" ht="12">
      <c r="A5563" s="268" t="str">
        <f t="shared" si="174"/>
        <v>0878654011720190697</v>
      </c>
      <c r="B5563" s="304" t="s">
        <v>19891</v>
      </c>
      <c r="C5563" s="269" t="s">
        <v>6687</v>
      </c>
      <c r="D5563" s="144" t="s">
        <v>3106</v>
      </c>
      <c r="E5563" s="269" t="s">
        <v>6688</v>
      </c>
      <c r="F5563" s="145" t="s">
        <v>3106</v>
      </c>
      <c r="G5563" s="269" t="s">
        <v>3106</v>
      </c>
      <c r="H5563" s="305" t="s">
        <v>6689</v>
      </c>
      <c r="I5563" s="306" t="s">
        <v>22187</v>
      </c>
      <c r="J5563" s="201" t="str">
        <f t="shared" si="173"/>
        <v>9999</v>
      </c>
      <c r="K5563" s="270"/>
      <c r="L5563" s="270"/>
      <c r="M5563" s="271"/>
      <c r="N5563" s="270" t="e">
        <v>#N/A</v>
      </c>
      <c r="O5563" s="272" t="e">
        <v>#N/A</v>
      </c>
      <c r="P5563" s="272" t="e">
        <v>#N/A</v>
      </c>
      <c r="Q5563" s="272" t="e">
        <v>#N/A</v>
      </c>
    </row>
    <row r="5564" spans="1:17" s="208" customFormat="1" ht="12">
      <c r="A5564" s="268" t="str">
        <f t="shared" si="174"/>
        <v>0878670011194837088</v>
      </c>
      <c r="B5564" s="304" t="s">
        <v>19891</v>
      </c>
      <c r="C5564" s="269" t="s">
        <v>6690</v>
      </c>
      <c r="D5564" s="144" t="s">
        <v>3106</v>
      </c>
      <c r="E5564" s="269" t="s">
        <v>6691</v>
      </c>
      <c r="F5564" s="145" t="s">
        <v>3106</v>
      </c>
      <c r="G5564" s="269" t="s">
        <v>3106</v>
      </c>
      <c r="H5564" s="305" t="s">
        <v>6692</v>
      </c>
      <c r="I5564" s="306" t="s">
        <v>20763</v>
      </c>
      <c r="J5564" s="201" t="str">
        <f t="shared" si="173"/>
        <v>9999</v>
      </c>
      <c r="K5564" s="270"/>
      <c r="L5564" s="270"/>
      <c r="M5564" s="271"/>
      <c r="N5564" s="270" t="e">
        <v>#N/A</v>
      </c>
      <c r="O5564" s="272" t="e">
        <v>#N/A</v>
      </c>
      <c r="P5564" s="272" t="e">
        <v>#N/A</v>
      </c>
      <c r="Q5564" s="272" t="e">
        <v>#N/A</v>
      </c>
    </row>
    <row r="5565" spans="1:17" s="208" customFormat="1" ht="12">
      <c r="A5565" s="268" t="str">
        <f t="shared" si="174"/>
        <v>0878696011285746164</v>
      </c>
      <c r="B5565" s="304" t="s">
        <v>19891</v>
      </c>
      <c r="C5565" s="269" t="s">
        <v>6693</v>
      </c>
      <c r="D5565" s="144" t="s">
        <v>3106</v>
      </c>
      <c r="E5565" s="269" t="s">
        <v>6694</v>
      </c>
      <c r="F5565" s="145" t="s">
        <v>3106</v>
      </c>
      <c r="G5565" s="269" t="s">
        <v>3106</v>
      </c>
      <c r="H5565" s="305" t="s">
        <v>6695</v>
      </c>
      <c r="I5565" s="306" t="s">
        <v>20985</v>
      </c>
      <c r="J5565" s="201" t="str">
        <f t="shared" si="173"/>
        <v>9999</v>
      </c>
      <c r="K5565" s="270"/>
      <c r="L5565" s="270"/>
      <c r="M5565" s="271"/>
      <c r="N5565" s="270" t="e">
        <v>#N/A</v>
      </c>
      <c r="O5565" s="272" t="e">
        <v>#N/A</v>
      </c>
      <c r="P5565" s="272" t="e">
        <v>#N/A</v>
      </c>
      <c r="Q5565" s="272" t="e">
        <v>#N/A</v>
      </c>
    </row>
    <row r="5566" spans="1:17" s="208" customFormat="1" ht="12">
      <c r="A5566" s="268" t="str">
        <f t="shared" si="174"/>
        <v>0878720011710089990</v>
      </c>
      <c r="B5566" s="304" t="s">
        <v>19891</v>
      </c>
      <c r="C5566" s="269" t="s">
        <v>6696</v>
      </c>
      <c r="D5566" s="144" t="s">
        <v>3106</v>
      </c>
      <c r="E5566" s="269" t="s">
        <v>6697</v>
      </c>
      <c r="F5566" s="145" t="s">
        <v>3106</v>
      </c>
      <c r="G5566" s="269" t="s">
        <v>3106</v>
      </c>
      <c r="H5566" s="305" t="s">
        <v>6698</v>
      </c>
      <c r="I5566" s="306" t="s">
        <v>22140</v>
      </c>
      <c r="J5566" s="201" t="str">
        <f t="shared" si="173"/>
        <v>9999</v>
      </c>
      <c r="K5566" s="270"/>
      <c r="L5566" s="270"/>
      <c r="M5566" s="271"/>
      <c r="N5566" s="270" t="e">
        <v>#N/A</v>
      </c>
      <c r="O5566" s="272" t="e">
        <v>#N/A</v>
      </c>
      <c r="P5566" s="272" t="e">
        <v>#N/A</v>
      </c>
      <c r="Q5566" s="272" t="e">
        <v>#N/A</v>
      </c>
    </row>
    <row r="5567" spans="1:17" s="208" customFormat="1" ht="12">
      <c r="A5567" s="268" t="str">
        <f t="shared" si="174"/>
        <v>0878738011801908793</v>
      </c>
      <c r="B5567" s="304" t="s">
        <v>19891</v>
      </c>
      <c r="C5567" s="269" t="s">
        <v>6699</v>
      </c>
      <c r="D5567" s="144" t="s">
        <v>3106</v>
      </c>
      <c r="E5567" s="269" t="s">
        <v>6700</v>
      </c>
      <c r="F5567" s="145" t="s">
        <v>3106</v>
      </c>
      <c r="G5567" s="269" t="s">
        <v>3106</v>
      </c>
      <c r="H5567" s="305" t="s">
        <v>6701</v>
      </c>
      <c r="I5567" s="306" t="s">
        <v>22378</v>
      </c>
      <c r="J5567" s="201" t="str">
        <f t="shared" si="173"/>
        <v>9999</v>
      </c>
      <c r="K5567" s="270"/>
      <c r="L5567" s="270"/>
      <c r="M5567" s="271"/>
      <c r="N5567" s="270" t="e">
        <v>#N/A</v>
      </c>
      <c r="O5567" s="272" t="e">
        <v>#N/A</v>
      </c>
      <c r="P5567" s="272" t="e">
        <v>#N/A</v>
      </c>
      <c r="Q5567" s="272" t="e">
        <v>#N/A</v>
      </c>
    </row>
    <row r="5568" spans="1:17" s="208" customFormat="1" ht="12">
      <c r="A5568" s="268" t="str">
        <f t="shared" si="174"/>
        <v>0878746011730281916</v>
      </c>
      <c r="B5568" s="304" t="s">
        <v>19891</v>
      </c>
      <c r="C5568" s="269" t="s">
        <v>4769</v>
      </c>
      <c r="D5568" s="144" t="s">
        <v>3106</v>
      </c>
      <c r="E5568" s="269" t="s">
        <v>6702</v>
      </c>
      <c r="F5568" s="145" t="s">
        <v>3106</v>
      </c>
      <c r="G5568" s="269" t="s">
        <v>3106</v>
      </c>
      <c r="H5568" s="305" t="s">
        <v>4771</v>
      </c>
      <c r="I5568" s="306" t="s">
        <v>22207</v>
      </c>
      <c r="J5568" s="201" t="str">
        <f t="shared" si="173"/>
        <v>9999</v>
      </c>
      <c r="K5568" s="270"/>
      <c r="L5568" s="270"/>
      <c r="M5568" s="271"/>
      <c r="N5568" s="270" t="e">
        <v>#N/A</v>
      </c>
      <c r="O5568" s="272" t="e">
        <v>#N/A</v>
      </c>
      <c r="P5568" s="272" t="e">
        <v>#N/A</v>
      </c>
      <c r="Q5568" s="272" t="e">
        <v>#N/A</v>
      </c>
    </row>
    <row r="5569" spans="1:17" s="208" customFormat="1" ht="12">
      <c r="A5569" s="268" t="str">
        <f t="shared" si="174"/>
        <v>0878753011366544546</v>
      </c>
      <c r="B5569" s="304" t="s">
        <v>19891</v>
      </c>
      <c r="C5569" s="269" t="s">
        <v>6703</v>
      </c>
      <c r="D5569" s="144" t="s">
        <v>3106</v>
      </c>
      <c r="E5569" s="269" t="s">
        <v>6704</v>
      </c>
      <c r="F5569" s="145" t="s">
        <v>3106</v>
      </c>
      <c r="G5569" s="269" t="s">
        <v>3106</v>
      </c>
      <c r="H5569" s="305" t="s">
        <v>6705</v>
      </c>
      <c r="I5569" s="306" t="s">
        <v>21202</v>
      </c>
      <c r="J5569" s="201" t="str">
        <f t="shared" si="173"/>
        <v>9999</v>
      </c>
      <c r="K5569" s="270"/>
      <c r="L5569" s="270"/>
      <c r="M5569" s="271"/>
      <c r="N5569" s="270" t="e">
        <v>#N/A</v>
      </c>
      <c r="O5569" s="272" t="e">
        <v>#N/A</v>
      </c>
      <c r="P5569" s="272" t="e">
        <v>#N/A</v>
      </c>
      <c r="Q5569" s="272" t="e">
        <v>#N/A</v>
      </c>
    </row>
    <row r="5570" spans="1:17" s="208" customFormat="1" ht="12">
      <c r="A5570" s="268" t="str">
        <f t="shared" si="174"/>
        <v>0878779011730291626</v>
      </c>
      <c r="B5570" s="304" t="s">
        <v>19891</v>
      </c>
      <c r="C5570" s="269" t="s">
        <v>6706</v>
      </c>
      <c r="D5570" s="144" t="s">
        <v>3106</v>
      </c>
      <c r="E5570" s="269" t="s">
        <v>6707</v>
      </c>
      <c r="F5570" s="145" t="s">
        <v>3106</v>
      </c>
      <c r="G5570" s="269" t="s">
        <v>3106</v>
      </c>
      <c r="H5570" s="305" t="s">
        <v>6708</v>
      </c>
      <c r="I5570" s="306" t="s">
        <v>22211</v>
      </c>
      <c r="J5570" s="201" t="str">
        <f t="shared" si="173"/>
        <v>9999</v>
      </c>
      <c r="K5570" s="270"/>
      <c r="L5570" s="270"/>
      <c r="M5570" s="271"/>
      <c r="N5570" s="270" t="e">
        <v>#N/A</v>
      </c>
      <c r="O5570" s="272" t="e">
        <v>#N/A</v>
      </c>
      <c r="P5570" s="272" t="e">
        <v>#N/A</v>
      </c>
      <c r="Q5570" s="272" t="e">
        <v>#N/A</v>
      </c>
    </row>
    <row r="5571" spans="1:17" s="208" customFormat="1" ht="12">
      <c r="A5571" s="268" t="str">
        <f t="shared" si="174"/>
        <v>0878787011710089131</v>
      </c>
      <c r="B5571" s="304" t="s">
        <v>19891</v>
      </c>
      <c r="C5571" s="269" t="s">
        <v>6709</v>
      </c>
      <c r="D5571" s="144" t="s">
        <v>3106</v>
      </c>
      <c r="E5571" s="269" t="s">
        <v>6710</v>
      </c>
      <c r="F5571" s="145" t="s">
        <v>3106</v>
      </c>
      <c r="G5571" s="269" t="s">
        <v>3106</v>
      </c>
      <c r="H5571" s="305" t="s">
        <v>6711</v>
      </c>
      <c r="I5571" s="306" t="s">
        <v>22139</v>
      </c>
      <c r="J5571" s="201" t="str">
        <f t="shared" ref="J5571:J5634" si="175">B5571</f>
        <v>9999</v>
      </c>
      <c r="K5571" s="270"/>
      <c r="L5571" s="270"/>
      <c r="M5571" s="271"/>
      <c r="N5571" s="270" t="e">
        <v>#N/A</v>
      </c>
      <c r="O5571" s="272" t="e">
        <v>#N/A</v>
      </c>
      <c r="P5571" s="272" t="e">
        <v>#N/A</v>
      </c>
      <c r="Q5571" s="272" t="e">
        <v>#N/A</v>
      </c>
    </row>
    <row r="5572" spans="1:17" s="208" customFormat="1" ht="12">
      <c r="A5572" s="268" t="str">
        <f t="shared" si="174"/>
        <v>0878803011447352638</v>
      </c>
      <c r="B5572" s="304" t="s">
        <v>19891</v>
      </c>
      <c r="C5572" s="269" t="s">
        <v>4772</v>
      </c>
      <c r="D5572" s="144" t="s">
        <v>3106</v>
      </c>
      <c r="E5572" s="269" t="s">
        <v>6712</v>
      </c>
      <c r="F5572" s="145" t="s">
        <v>3106</v>
      </c>
      <c r="G5572" s="269" t="s">
        <v>3106</v>
      </c>
      <c r="H5572" s="305" t="s">
        <v>4774</v>
      </c>
      <c r="I5572" s="306" t="s">
        <v>21445</v>
      </c>
      <c r="J5572" s="201" t="str">
        <f t="shared" si="175"/>
        <v>9999</v>
      </c>
      <c r="K5572" s="270"/>
      <c r="L5572" s="270"/>
      <c r="M5572" s="271"/>
      <c r="N5572" s="270" t="e">
        <v>#N/A</v>
      </c>
      <c r="O5572" s="272" t="e">
        <v>#N/A</v>
      </c>
      <c r="P5572" s="272" t="e">
        <v>#N/A</v>
      </c>
      <c r="Q5572" s="272" t="e">
        <v>#N/A</v>
      </c>
    </row>
    <row r="5573" spans="1:17" s="208" customFormat="1" ht="12">
      <c r="A5573" s="268" t="str">
        <f t="shared" si="174"/>
        <v>0878829011356453245</v>
      </c>
      <c r="B5573" s="304" t="s">
        <v>19891</v>
      </c>
      <c r="C5573" s="269" t="s">
        <v>6713</v>
      </c>
      <c r="D5573" s="144" t="s">
        <v>3106</v>
      </c>
      <c r="E5573" s="269" t="s">
        <v>6714</v>
      </c>
      <c r="F5573" s="145" t="s">
        <v>3106</v>
      </c>
      <c r="G5573" s="269" t="s">
        <v>3106</v>
      </c>
      <c r="H5573" s="305" t="s">
        <v>6715</v>
      </c>
      <c r="I5573" s="306" t="s">
        <v>21176</v>
      </c>
      <c r="J5573" s="201" t="str">
        <f t="shared" si="175"/>
        <v>9999</v>
      </c>
      <c r="K5573" s="270"/>
      <c r="L5573" s="270"/>
      <c r="M5573" s="271"/>
      <c r="N5573" s="270" t="e">
        <v>#N/A</v>
      </c>
      <c r="O5573" s="272" t="e">
        <v>#N/A</v>
      </c>
      <c r="P5573" s="272" t="e">
        <v>#N/A</v>
      </c>
      <c r="Q5573" s="272" t="e">
        <v>#N/A</v>
      </c>
    </row>
    <row r="5574" spans="1:17" s="208" customFormat="1" ht="12">
      <c r="A5574" s="268" t="str">
        <f t="shared" si="174"/>
        <v>0878845011720190614</v>
      </c>
      <c r="B5574" s="304" t="s">
        <v>19891</v>
      </c>
      <c r="C5574" s="269" t="s">
        <v>6716</v>
      </c>
      <c r="D5574" s="144" t="s">
        <v>3106</v>
      </c>
      <c r="E5574" s="269" t="s">
        <v>6717</v>
      </c>
      <c r="F5574" s="145" t="s">
        <v>3106</v>
      </c>
      <c r="G5574" s="269" t="s">
        <v>3106</v>
      </c>
      <c r="H5574" s="305" t="s">
        <v>6718</v>
      </c>
      <c r="I5574" s="306" t="s">
        <v>22186</v>
      </c>
      <c r="J5574" s="201" t="str">
        <f t="shared" si="175"/>
        <v>9999</v>
      </c>
      <c r="K5574" s="270"/>
      <c r="L5574" s="270"/>
      <c r="M5574" s="271"/>
      <c r="N5574" s="270" t="e">
        <v>#N/A</v>
      </c>
      <c r="O5574" s="272" t="e">
        <v>#N/A</v>
      </c>
      <c r="P5574" s="272" t="e">
        <v>#N/A</v>
      </c>
      <c r="Q5574" s="272" t="e">
        <v>#N/A</v>
      </c>
    </row>
    <row r="5575" spans="1:17" s="208" customFormat="1" ht="12">
      <c r="A5575" s="268" t="str">
        <f t="shared" si="174"/>
        <v>0878860011184736076</v>
      </c>
      <c r="B5575" s="304" t="s">
        <v>19891</v>
      </c>
      <c r="C5575" s="269" t="s">
        <v>4775</v>
      </c>
      <c r="D5575" s="144" t="s">
        <v>3106</v>
      </c>
      <c r="E5575" s="269" t="s">
        <v>6719</v>
      </c>
      <c r="F5575" s="145" t="s">
        <v>3106</v>
      </c>
      <c r="G5575" s="269" t="s">
        <v>3106</v>
      </c>
      <c r="H5575" s="305" t="s">
        <v>4777</v>
      </c>
      <c r="I5575" s="306" t="s">
        <v>20736</v>
      </c>
      <c r="J5575" s="201" t="str">
        <f t="shared" si="175"/>
        <v>9999</v>
      </c>
      <c r="K5575" s="270"/>
      <c r="L5575" s="270"/>
      <c r="M5575" s="271"/>
      <c r="N5575" s="270" t="e">
        <v>#N/A</v>
      </c>
      <c r="O5575" s="272" t="e">
        <v>#N/A</v>
      </c>
      <c r="P5575" s="272" t="e">
        <v>#N/A</v>
      </c>
      <c r="Q5575" s="272" t="e">
        <v>#N/A</v>
      </c>
    </row>
    <row r="5576" spans="1:17" s="208" customFormat="1" ht="12">
      <c r="A5576" s="268" t="str">
        <f t="shared" si="174"/>
        <v>0878878011710099601</v>
      </c>
      <c r="B5576" s="304" t="s">
        <v>19891</v>
      </c>
      <c r="C5576" s="269" t="s">
        <v>6720</v>
      </c>
      <c r="D5576" s="144" t="s">
        <v>3106</v>
      </c>
      <c r="E5576" s="269" t="s">
        <v>6721</v>
      </c>
      <c r="F5576" s="145" t="s">
        <v>3106</v>
      </c>
      <c r="G5576" s="269" t="s">
        <v>3106</v>
      </c>
      <c r="H5576" s="305" t="s">
        <v>6722</v>
      </c>
      <c r="I5576" s="306" t="s">
        <v>22142</v>
      </c>
      <c r="J5576" s="201" t="str">
        <f t="shared" si="175"/>
        <v>9999</v>
      </c>
      <c r="K5576" s="270"/>
      <c r="L5576" s="270"/>
      <c r="M5576" s="271"/>
      <c r="N5576" s="270" t="e">
        <v>#N/A</v>
      </c>
      <c r="O5576" s="272" t="e">
        <v>#N/A</v>
      </c>
      <c r="P5576" s="272" t="e">
        <v>#N/A</v>
      </c>
      <c r="Q5576" s="272" t="e">
        <v>#N/A</v>
      </c>
    </row>
    <row r="5577" spans="1:17" s="208" customFormat="1" ht="12">
      <c r="A5577" s="268" t="str">
        <f t="shared" si="174"/>
        <v>0878910011346352226</v>
      </c>
      <c r="B5577" s="304" t="s">
        <v>19891</v>
      </c>
      <c r="C5577" s="269" t="s">
        <v>6723</v>
      </c>
      <c r="D5577" s="144" t="s">
        <v>3106</v>
      </c>
      <c r="E5577" s="269" t="s">
        <v>6724</v>
      </c>
      <c r="F5577" s="145" t="s">
        <v>3106</v>
      </c>
      <c r="G5577" s="269" t="s">
        <v>3106</v>
      </c>
      <c r="H5577" s="305" t="s">
        <v>6725</v>
      </c>
      <c r="I5577" s="306" t="s">
        <v>21149</v>
      </c>
      <c r="J5577" s="201" t="str">
        <f t="shared" si="175"/>
        <v>9999</v>
      </c>
      <c r="K5577" s="270"/>
      <c r="L5577" s="270"/>
      <c r="M5577" s="271"/>
      <c r="N5577" s="270" t="e">
        <v>#N/A</v>
      </c>
      <c r="O5577" s="272" t="e">
        <v>#N/A</v>
      </c>
      <c r="P5577" s="272" t="e">
        <v>#N/A</v>
      </c>
      <c r="Q5577" s="272" t="e">
        <v>#N/A</v>
      </c>
    </row>
    <row r="5578" spans="1:17" s="208" customFormat="1" ht="12">
      <c r="A5578" s="268" t="str">
        <f t="shared" si="174"/>
        <v>0878951011215373691</v>
      </c>
      <c r="B5578" s="304" t="s">
        <v>19891</v>
      </c>
      <c r="C5578" s="269" t="s">
        <v>6726</v>
      </c>
      <c r="D5578" s="144" t="s">
        <v>3106</v>
      </c>
      <c r="E5578" s="269" t="s">
        <v>6727</v>
      </c>
      <c r="F5578" s="145" t="s">
        <v>3106</v>
      </c>
      <c r="G5578" s="269" t="s">
        <v>3106</v>
      </c>
      <c r="H5578" s="305" t="s">
        <v>4783</v>
      </c>
      <c r="I5578" s="306" t="s">
        <v>20798</v>
      </c>
      <c r="J5578" s="201" t="str">
        <f t="shared" si="175"/>
        <v>9999</v>
      </c>
      <c r="K5578" s="270"/>
      <c r="L5578" s="270"/>
      <c r="M5578" s="271"/>
      <c r="N5578" s="270" t="e">
        <v>#N/A</v>
      </c>
      <c r="O5578" s="272" t="e">
        <v>#N/A</v>
      </c>
      <c r="P5578" s="272" t="e">
        <v>#N/A</v>
      </c>
      <c r="Q5578" s="272" t="e">
        <v>#N/A</v>
      </c>
    </row>
    <row r="5579" spans="1:17" s="208" customFormat="1" ht="12">
      <c r="A5579" s="268" t="str">
        <f t="shared" si="174"/>
        <v>0878977011093827982</v>
      </c>
      <c r="B5579" s="304" t="s">
        <v>19891</v>
      </c>
      <c r="C5579" s="269" t="s">
        <v>4778</v>
      </c>
      <c r="D5579" s="144" t="s">
        <v>3106</v>
      </c>
      <c r="E5579" s="269" t="s">
        <v>6728</v>
      </c>
      <c r="F5579" s="145" t="s">
        <v>3106</v>
      </c>
      <c r="G5579" s="269" t="s">
        <v>3106</v>
      </c>
      <c r="H5579" s="305" t="s">
        <v>4780</v>
      </c>
      <c r="I5579" s="306" t="s">
        <v>20472</v>
      </c>
      <c r="J5579" s="201" t="str">
        <f t="shared" si="175"/>
        <v>9999</v>
      </c>
      <c r="K5579" s="270"/>
      <c r="L5579" s="270"/>
      <c r="M5579" s="271"/>
      <c r="N5579" s="270" t="e">
        <v>#N/A</v>
      </c>
      <c r="O5579" s="272" t="e">
        <v>#N/A</v>
      </c>
      <c r="P5579" s="272" t="e">
        <v>#N/A</v>
      </c>
      <c r="Q5579" s="272" t="e">
        <v>#N/A</v>
      </c>
    </row>
    <row r="5580" spans="1:17" s="208" customFormat="1" ht="12">
      <c r="A5580" s="268" t="str">
        <f t="shared" si="174"/>
        <v>0879033011457463341</v>
      </c>
      <c r="B5580" s="304" t="s">
        <v>19891</v>
      </c>
      <c r="C5580" s="269" t="s">
        <v>6729</v>
      </c>
      <c r="D5580" s="144" t="s">
        <v>3106</v>
      </c>
      <c r="E5580" s="269" t="s">
        <v>6730</v>
      </c>
      <c r="F5580" s="145" t="s">
        <v>3106</v>
      </c>
      <c r="G5580" s="269" t="s">
        <v>3106</v>
      </c>
      <c r="H5580" s="305" t="s">
        <v>6731</v>
      </c>
      <c r="I5580" s="306" t="s">
        <v>21478</v>
      </c>
      <c r="J5580" s="201" t="str">
        <f t="shared" si="175"/>
        <v>9999</v>
      </c>
      <c r="K5580" s="270"/>
      <c r="L5580" s="270"/>
      <c r="M5580" s="271"/>
      <c r="N5580" s="270" t="e">
        <v>#N/A</v>
      </c>
      <c r="O5580" s="272" t="e">
        <v>#N/A</v>
      </c>
      <c r="P5580" s="272" t="e">
        <v>#N/A</v>
      </c>
      <c r="Q5580" s="272" t="e">
        <v>#N/A</v>
      </c>
    </row>
    <row r="5581" spans="1:17" s="208" customFormat="1" ht="12">
      <c r="A5581" s="268" t="str">
        <f t="shared" si="174"/>
        <v>0879058011063475036</v>
      </c>
      <c r="B5581" s="304" t="s">
        <v>19891</v>
      </c>
      <c r="C5581" s="269" t="s">
        <v>6732</v>
      </c>
      <c r="D5581" s="144" t="s">
        <v>3106</v>
      </c>
      <c r="E5581" s="269" t="s">
        <v>6733</v>
      </c>
      <c r="F5581" s="145" t="s">
        <v>3106</v>
      </c>
      <c r="G5581" s="269" t="s">
        <v>3106</v>
      </c>
      <c r="H5581" s="305" t="s">
        <v>6734</v>
      </c>
      <c r="I5581" s="306" t="s">
        <v>20382</v>
      </c>
      <c r="J5581" s="201" t="str">
        <f t="shared" si="175"/>
        <v>9999</v>
      </c>
      <c r="K5581" s="270"/>
      <c r="L5581" s="270"/>
      <c r="M5581" s="271"/>
      <c r="N5581" s="270" t="e">
        <v>#N/A</v>
      </c>
      <c r="O5581" s="272" t="e">
        <v>#N/A</v>
      </c>
      <c r="P5581" s="272" t="e">
        <v>#N/A</v>
      </c>
      <c r="Q5581" s="272" t="e">
        <v>#N/A</v>
      </c>
    </row>
    <row r="5582" spans="1:17" s="208" customFormat="1" ht="12">
      <c r="A5582" s="268" t="str">
        <f t="shared" si="174"/>
        <v>0879082011194789859</v>
      </c>
      <c r="B5582" s="304" t="s">
        <v>19891</v>
      </c>
      <c r="C5582" s="269" t="s">
        <v>6735</v>
      </c>
      <c r="D5582" s="144" t="s">
        <v>3106</v>
      </c>
      <c r="E5582" s="269" t="s">
        <v>6736</v>
      </c>
      <c r="F5582" s="145" t="s">
        <v>3106</v>
      </c>
      <c r="G5582" s="269" t="s">
        <v>3106</v>
      </c>
      <c r="H5582" s="305" t="s">
        <v>6737</v>
      </c>
      <c r="I5582" s="306" t="s">
        <v>20757</v>
      </c>
      <c r="J5582" s="201" t="str">
        <f t="shared" si="175"/>
        <v>9999</v>
      </c>
      <c r="K5582" s="270"/>
      <c r="L5582" s="270"/>
      <c r="M5582" s="271"/>
      <c r="N5582" s="270" t="e">
        <v>#N/A</v>
      </c>
      <c r="O5582" s="272" t="e">
        <v>#N/A</v>
      </c>
      <c r="P5582" s="272" t="e">
        <v>#N/A</v>
      </c>
      <c r="Q5582" s="272" t="e">
        <v>#N/A</v>
      </c>
    </row>
    <row r="5583" spans="1:17" s="208" customFormat="1" ht="12">
      <c r="A5583" s="268" t="str">
        <f t="shared" si="174"/>
        <v>0879108011447362330</v>
      </c>
      <c r="B5583" s="304" t="s">
        <v>19891</v>
      </c>
      <c r="C5583" s="269" t="s">
        <v>6738</v>
      </c>
      <c r="D5583" s="144" t="s">
        <v>3106</v>
      </c>
      <c r="E5583" s="269" t="s">
        <v>6739</v>
      </c>
      <c r="F5583" s="145" t="s">
        <v>3106</v>
      </c>
      <c r="G5583" s="269" t="s">
        <v>3106</v>
      </c>
      <c r="H5583" s="305" t="s">
        <v>6740</v>
      </c>
      <c r="I5583" s="306" t="s">
        <v>21449</v>
      </c>
      <c r="J5583" s="201" t="str">
        <f t="shared" si="175"/>
        <v>9999</v>
      </c>
      <c r="K5583" s="270"/>
      <c r="L5583" s="270"/>
      <c r="M5583" s="271"/>
      <c r="N5583" s="270" t="e">
        <v>#N/A</v>
      </c>
      <c r="O5583" s="272" t="e">
        <v>#N/A</v>
      </c>
      <c r="P5583" s="272" t="e">
        <v>#N/A</v>
      </c>
      <c r="Q5583" s="272" t="e">
        <v>#N/A</v>
      </c>
    </row>
    <row r="5584" spans="1:17" s="208" customFormat="1" ht="12">
      <c r="A5584" s="268" t="str">
        <f t="shared" si="174"/>
        <v>0879116011366554255</v>
      </c>
      <c r="B5584" s="304" t="s">
        <v>19891</v>
      </c>
      <c r="C5584" s="269" t="s">
        <v>6741</v>
      </c>
      <c r="D5584" s="144" t="s">
        <v>3106</v>
      </c>
      <c r="E5584" s="269" t="s">
        <v>6742</v>
      </c>
      <c r="F5584" s="145" t="s">
        <v>3106</v>
      </c>
      <c r="G5584" s="269" t="s">
        <v>3106</v>
      </c>
      <c r="H5584" s="305" t="s">
        <v>6743</v>
      </c>
      <c r="I5584" s="306" t="s">
        <v>21205</v>
      </c>
      <c r="J5584" s="201" t="str">
        <f t="shared" si="175"/>
        <v>9999</v>
      </c>
      <c r="K5584" s="270"/>
      <c r="L5584" s="270"/>
      <c r="M5584" s="271"/>
      <c r="N5584" s="270" t="e">
        <v>#N/A</v>
      </c>
      <c r="O5584" s="272" t="e">
        <v>#N/A</v>
      </c>
      <c r="P5584" s="272" t="e">
        <v>#N/A</v>
      </c>
      <c r="Q5584" s="272" t="e">
        <v>#N/A</v>
      </c>
    </row>
    <row r="5585" spans="1:17" s="208" customFormat="1" ht="12">
      <c r="A5585" s="268" t="str">
        <f t="shared" si="174"/>
        <v>0879124011871605766</v>
      </c>
      <c r="B5585" s="304" t="s">
        <v>19891</v>
      </c>
      <c r="C5585" s="269" t="s">
        <v>6744</v>
      </c>
      <c r="D5585" s="144" t="s">
        <v>3106</v>
      </c>
      <c r="E5585" s="269" t="s">
        <v>6745</v>
      </c>
      <c r="F5585" s="145" t="s">
        <v>3106</v>
      </c>
      <c r="G5585" s="269" t="s">
        <v>3106</v>
      </c>
      <c r="H5585" s="305" t="s">
        <v>6746</v>
      </c>
      <c r="I5585" s="306" t="s">
        <v>22551</v>
      </c>
      <c r="J5585" s="201" t="str">
        <f t="shared" si="175"/>
        <v>9999</v>
      </c>
      <c r="K5585" s="270"/>
      <c r="L5585" s="270"/>
      <c r="M5585" s="271"/>
      <c r="N5585" s="270" t="e">
        <v>#N/A</v>
      </c>
      <c r="O5585" s="272" t="e">
        <v>#N/A</v>
      </c>
      <c r="P5585" s="272" t="e">
        <v>#N/A</v>
      </c>
      <c r="Q5585" s="272" t="e">
        <v>#N/A</v>
      </c>
    </row>
    <row r="5586" spans="1:17" s="208" customFormat="1" ht="12">
      <c r="A5586" s="268" t="str">
        <f t="shared" si="174"/>
        <v>0879181011841302726</v>
      </c>
      <c r="B5586" s="304" t="s">
        <v>19891</v>
      </c>
      <c r="C5586" s="269" t="s">
        <v>4784</v>
      </c>
      <c r="D5586" s="144" t="s">
        <v>3106</v>
      </c>
      <c r="E5586" s="269" t="s">
        <v>6747</v>
      </c>
      <c r="F5586" s="145" t="s">
        <v>3106</v>
      </c>
      <c r="G5586" s="269" t="s">
        <v>3106</v>
      </c>
      <c r="H5586" s="305" t="s">
        <v>4786</v>
      </c>
      <c r="I5586" s="306" t="s">
        <v>22482</v>
      </c>
      <c r="J5586" s="201" t="str">
        <f t="shared" si="175"/>
        <v>9999</v>
      </c>
      <c r="K5586" s="270"/>
      <c r="L5586" s="270"/>
      <c r="M5586" s="271"/>
      <c r="N5586" s="270" t="e">
        <v>#N/A</v>
      </c>
      <c r="O5586" s="272" t="e">
        <v>#N/A</v>
      </c>
      <c r="P5586" s="272" t="e">
        <v>#N/A</v>
      </c>
      <c r="Q5586" s="272" t="e">
        <v>#N/A</v>
      </c>
    </row>
    <row r="5587" spans="1:17" s="208" customFormat="1" ht="12">
      <c r="A5587" s="268" t="str">
        <f t="shared" si="174"/>
        <v>0879249041609988583</v>
      </c>
      <c r="B5587" s="304" t="s">
        <v>19891</v>
      </c>
      <c r="C5587" s="269" t="s">
        <v>6748</v>
      </c>
      <c r="D5587" s="144" t="s">
        <v>3106</v>
      </c>
      <c r="E5587" s="269" t="s">
        <v>6749</v>
      </c>
      <c r="F5587" s="145" t="s">
        <v>3106</v>
      </c>
      <c r="G5587" s="269" t="s">
        <v>3106</v>
      </c>
      <c r="H5587" s="305" t="s">
        <v>6750</v>
      </c>
      <c r="I5587" s="306" t="s">
        <v>21886</v>
      </c>
      <c r="J5587" s="201" t="str">
        <f t="shared" si="175"/>
        <v>9999</v>
      </c>
      <c r="K5587" s="270"/>
      <c r="L5587" s="270"/>
      <c r="M5587" s="271"/>
      <c r="N5587" s="270" t="e">
        <v>#N/A</v>
      </c>
      <c r="O5587" s="272" t="e">
        <v>#N/A</v>
      </c>
      <c r="P5587" s="272" t="e">
        <v>#N/A</v>
      </c>
      <c r="Q5587" s="272" t="e">
        <v>#N/A</v>
      </c>
    </row>
    <row r="5588" spans="1:17" s="208" customFormat="1" ht="12">
      <c r="A5588" s="268" t="str">
        <f t="shared" si="174"/>
        <v>0879264011427160308</v>
      </c>
      <c r="B5588" s="304" t="s">
        <v>19891</v>
      </c>
      <c r="C5588" s="269" t="s">
        <v>6751</v>
      </c>
      <c r="D5588" s="144" t="s">
        <v>3106</v>
      </c>
      <c r="E5588" s="269" t="s">
        <v>6752</v>
      </c>
      <c r="F5588" s="145" t="s">
        <v>3106</v>
      </c>
      <c r="G5588" s="269" t="s">
        <v>3106</v>
      </c>
      <c r="H5588" s="305" t="s">
        <v>6753</v>
      </c>
      <c r="I5588" s="306" t="s">
        <v>21394</v>
      </c>
      <c r="J5588" s="201" t="str">
        <f t="shared" si="175"/>
        <v>9999</v>
      </c>
      <c r="K5588" s="270"/>
      <c r="L5588" s="270"/>
      <c r="M5588" s="271"/>
      <c r="N5588" s="270" t="e">
        <v>#N/A</v>
      </c>
      <c r="O5588" s="272" t="e">
        <v>#N/A</v>
      </c>
      <c r="P5588" s="272" t="e">
        <v>#N/A</v>
      </c>
      <c r="Q5588" s="272" t="e">
        <v>#N/A</v>
      </c>
    </row>
    <row r="5589" spans="1:17" s="208" customFormat="1" ht="12">
      <c r="A5589" s="268" t="str">
        <f t="shared" ref="A5589:A5652" si="176">E5589&amp;C5589</f>
        <v>0879272011619089505</v>
      </c>
      <c r="B5589" s="304" t="s">
        <v>19891</v>
      </c>
      <c r="C5589" s="269" t="s">
        <v>6754</v>
      </c>
      <c r="D5589" s="144" t="s">
        <v>3106</v>
      </c>
      <c r="E5589" s="269" t="s">
        <v>6755</v>
      </c>
      <c r="F5589" s="145" t="s">
        <v>3106</v>
      </c>
      <c r="G5589" s="269" t="s">
        <v>3106</v>
      </c>
      <c r="H5589" s="305" t="s">
        <v>6756</v>
      </c>
      <c r="I5589" s="306" t="s">
        <v>21890</v>
      </c>
      <c r="J5589" s="201" t="str">
        <f t="shared" si="175"/>
        <v>9999</v>
      </c>
      <c r="K5589" s="270"/>
      <c r="L5589" s="270"/>
      <c r="M5589" s="271"/>
      <c r="N5589" s="270" t="e">
        <v>#N/A</v>
      </c>
      <c r="O5589" s="272" t="e">
        <v>#N/A</v>
      </c>
      <c r="P5589" s="272" t="e">
        <v>#N/A</v>
      </c>
      <c r="Q5589" s="272" t="e">
        <v>#N/A</v>
      </c>
    </row>
    <row r="5590" spans="1:17" s="208" customFormat="1" ht="12">
      <c r="A5590" s="268" t="str">
        <f t="shared" si="176"/>
        <v>0879280011669584546</v>
      </c>
      <c r="B5590" s="304" t="s">
        <v>19891</v>
      </c>
      <c r="C5590" s="269" t="s">
        <v>6757</v>
      </c>
      <c r="D5590" s="144" t="s">
        <v>3106</v>
      </c>
      <c r="E5590" s="269" t="s">
        <v>6758</v>
      </c>
      <c r="F5590" s="145" t="s">
        <v>3106</v>
      </c>
      <c r="G5590" s="269" t="s">
        <v>3106</v>
      </c>
      <c r="H5590" s="305" t="s">
        <v>6759</v>
      </c>
      <c r="I5590" s="306" t="s">
        <v>22026</v>
      </c>
      <c r="J5590" s="201" t="str">
        <f t="shared" si="175"/>
        <v>9999</v>
      </c>
      <c r="K5590" s="270"/>
      <c r="L5590" s="270"/>
      <c r="M5590" s="271"/>
      <c r="N5590" s="270" t="e">
        <v>#N/A</v>
      </c>
      <c r="O5590" s="272" t="e">
        <v>#N/A</v>
      </c>
      <c r="P5590" s="272" t="e">
        <v>#N/A</v>
      </c>
      <c r="Q5590" s="272" t="e">
        <v>#N/A</v>
      </c>
    </row>
    <row r="5591" spans="1:17" s="208" customFormat="1" ht="12">
      <c r="A5591" s="268" t="str">
        <f t="shared" si="176"/>
        <v>0879298011780796672</v>
      </c>
      <c r="B5591" s="304" t="s">
        <v>19891</v>
      </c>
      <c r="C5591" s="143" t="s">
        <v>19950</v>
      </c>
      <c r="D5591" s="144" t="s">
        <v>3106</v>
      </c>
      <c r="E5591" s="144" t="s">
        <v>19951</v>
      </c>
      <c r="F5591" s="145" t="s">
        <v>3106</v>
      </c>
      <c r="G5591" s="269" t="s">
        <v>3106</v>
      </c>
      <c r="H5591" s="146" t="s">
        <v>19952</v>
      </c>
      <c r="I5591" s="306" t="s">
        <v>19952</v>
      </c>
      <c r="J5591" s="201" t="str">
        <f t="shared" si="175"/>
        <v>9999</v>
      </c>
      <c r="K5591" s="308" t="s">
        <v>19895</v>
      </c>
      <c r="L5591" s="308" t="s">
        <v>13916</v>
      </c>
      <c r="M5591" s="271">
        <v>44475</v>
      </c>
      <c r="N5591" s="270" t="s">
        <v>19946</v>
      </c>
      <c r="O5591" s="272" t="s">
        <v>19947</v>
      </c>
      <c r="P5591" s="272" t="s">
        <v>19948</v>
      </c>
      <c r="Q5591" s="272" t="s">
        <v>19949</v>
      </c>
    </row>
    <row r="5592" spans="1:17" s="208" customFormat="1" ht="12">
      <c r="A5592" s="268" t="str">
        <f t="shared" si="176"/>
        <v>0879363011144334962</v>
      </c>
      <c r="B5592" s="304" t="s">
        <v>19891</v>
      </c>
      <c r="C5592" s="269" t="s">
        <v>6760</v>
      </c>
      <c r="D5592" s="144" t="s">
        <v>3106</v>
      </c>
      <c r="E5592" s="269" t="s">
        <v>6761</v>
      </c>
      <c r="F5592" s="145" t="s">
        <v>3106</v>
      </c>
      <c r="G5592" s="269" t="s">
        <v>3106</v>
      </c>
      <c r="H5592" s="305" t="s">
        <v>6762</v>
      </c>
      <c r="I5592" s="306" t="s">
        <v>20620</v>
      </c>
      <c r="J5592" s="201" t="str">
        <f t="shared" si="175"/>
        <v>9999</v>
      </c>
      <c r="K5592" s="270" t="s">
        <v>4095</v>
      </c>
      <c r="L5592" s="270"/>
      <c r="M5592" s="271"/>
      <c r="N5592" s="270" t="e">
        <v>#N/A</v>
      </c>
      <c r="O5592" s="272" t="e">
        <v>#N/A</v>
      </c>
      <c r="P5592" s="272" t="e">
        <v>#N/A</v>
      </c>
      <c r="Q5592" s="272" t="e">
        <v>#N/A</v>
      </c>
    </row>
    <row r="5593" spans="1:17" s="208" customFormat="1" ht="12">
      <c r="A5593" s="268" t="str">
        <f t="shared" si="176"/>
        <v>0879371011235112814</v>
      </c>
      <c r="B5593" s="304" t="s">
        <v>19891</v>
      </c>
      <c r="C5593" s="269" t="s">
        <v>6763</v>
      </c>
      <c r="D5593" s="144" t="s">
        <v>3106</v>
      </c>
      <c r="E5593" s="269" t="s">
        <v>6764</v>
      </c>
      <c r="F5593" s="145" t="s">
        <v>3106</v>
      </c>
      <c r="G5593" s="269" t="s">
        <v>3106</v>
      </c>
      <c r="H5593" s="305" t="s">
        <v>6765</v>
      </c>
      <c r="I5593" s="306" t="s">
        <v>20843</v>
      </c>
      <c r="J5593" s="201" t="str">
        <f t="shared" si="175"/>
        <v>9999</v>
      </c>
      <c r="K5593" s="270"/>
      <c r="L5593" s="270"/>
      <c r="M5593" s="271"/>
      <c r="N5593" s="270" t="e">
        <v>#N/A</v>
      </c>
      <c r="O5593" s="272" t="e">
        <v>#N/A</v>
      </c>
      <c r="P5593" s="272" t="e">
        <v>#N/A</v>
      </c>
      <c r="Q5593" s="272" t="e">
        <v>#N/A</v>
      </c>
    </row>
    <row r="5594" spans="1:17" s="208" customFormat="1" ht="12">
      <c r="A5594" s="268" t="str">
        <f t="shared" si="176"/>
        <v>0879397011164480992</v>
      </c>
      <c r="B5594" s="304" t="s">
        <v>19891</v>
      </c>
      <c r="C5594" s="269" t="s">
        <v>6766</v>
      </c>
      <c r="D5594" s="144" t="s">
        <v>3106</v>
      </c>
      <c r="E5594" s="269" t="s">
        <v>6767</v>
      </c>
      <c r="F5594" s="145" t="s">
        <v>3106</v>
      </c>
      <c r="G5594" s="269" t="s">
        <v>3106</v>
      </c>
      <c r="H5594" s="305" t="s">
        <v>6768</v>
      </c>
      <c r="I5594" s="306" t="s">
        <v>20675</v>
      </c>
      <c r="J5594" s="201" t="str">
        <f t="shared" si="175"/>
        <v>9999</v>
      </c>
      <c r="K5594" s="270"/>
      <c r="L5594" s="270"/>
      <c r="M5594" s="271"/>
      <c r="N5594" s="270" t="e">
        <v>#N/A</v>
      </c>
      <c r="O5594" s="272" t="e">
        <v>#N/A</v>
      </c>
      <c r="P5594" s="272" t="e">
        <v>#N/A</v>
      </c>
      <c r="Q5594" s="272" t="e">
        <v>#N/A</v>
      </c>
    </row>
    <row r="5595" spans="1:17" s="208" customFormat="1" ht="12">
      <c r="A5595" s="268" t="str">
        <f t="shared" si="176"/>
        <v>0879405011689639262</v>
      </c>
      <c r="B5595" s="304" t="s">
        <v>19891</v>
      </c>
      <c r="C5595" s="269" t="s">
        <v>6769</v>
      </c>
      <c r="D5595" s="144" t="s">
        <v>3106</v>
      </c>
      <c r="E5595" s="269" t="s">
        <v>6770</v>
      </c>
      <c r="F5595" s="145" t="s">
        <v>3106</v>
      </c>
      <c r="G5595" s="269" t="s">
        <v>3106</v>
      </c>
      <c r="H5595" s="305" t="s">
        <v>6771</v>
      </c>
      <c r="I5595" s="306" t="s">
        <v>22058</v>
      </c>
      <c r="J5595" s="201" t="str">
        <f t="shared" si="175"/>
        <v>9999</v>
      </c>
      <c r="K5595" s="270"/>
      <c r="L5595" s="270"/>
      <c r="M5595" s="271"/>
      <c r="N5595" s="270" t="e">
        <v>#N/A</v>
      </c>
      <c r="O5595" s="272" t="e">
        <v>#N/A</v>
      </c>
      <c r="P5595" s="272" t="e">
        <v>#N/A</v>
      </c>
      <c r="Q5595" s="272" t="e">
        <v>#N/A</v>
      </c>
    </row>
    <row r="5596" spans="1:17" s="208" customFormat="1" ht="12">
      <c r="A5596" s="268" t="str">
        <f t="shared" si="176"/>
        <v>0879413011235241688</v>
      </c>
      <c r="B5596" s="304" t="s">
        <v>19891</v>
      </c>
      <c r="C5596" s="269" t="s">
        <v>6772</v>
      </c>
      <c r="D5596" s="144" t="s">
        <v>3106</v>
      </c>
      <c r="E5596" s="269" t="s">
        <v>6773</v>
      </c>
      <c r="F5596" s="145" t="s">
        <v>3106</v>
      </c>
      <c r="G5596" s="269" t="s">
        <v>3106</v>
      </c>
      <c r="H5596" s="305" t="s">
        <v>6774</v>
      </c>
      <c r="I5596" s="306" t="s">
        <v>20861</v>
      </c>
      <c r="J5596" s="201" t="str">
        <f t="shared" si="175"/>
        <v>9999</v>
      </c>
      <c r="K5596" s="270"/>
      <c r="L5596" s="270"/>
      <c r="M5596" s="271"/>
      <c r="N5596" s="270" t="e">
        <v>#N/A</v>
      </c>
      <c r="O5596" s="272" t="e">
        <v>#N/A</v>
      </c>
      <c r="P5596" s="272" t="e">
        <v>#N/A</v>
      </c>
      <c r="Q5596" s="272" t="e">
        <v>#N/A</v>
      </c>
    </row>
    <row r="5597" spans="1:17" s="208" customFormat="1" ht="12">
      <c r="A5597" s="268" t="str">
        <f t="shared" si="176"/>
        <v>0879421011720081664</v>
      </c>
      <c r="B5597" s="304" t="s">
        <v>19891</v>
      </c>
      <c r="C5597" s="269" t="s">
        <v>6775</v>
      </c>
      <c r="D5597" s="144" t="s">
        <v>3106</v>
      </c>
      <c r="E5597" s="269" t="s">
        <v>6776</v>
      </c>
      <c r="F5597" s="145" t="s">
        <v>3106</v>
      </c>
      <c r="G5597" s="269" t="s">
        <v>3106</v>
      </c>
      <c r="H5597" s="305" t="s">
        <v>6777</v>
      </c>
      <c r="I5597" s="306" t="s">
        <v>22176</v>
      </c>
      <c r="J5597" s="201" t="str">
        <f t="shared" si="175"/>
        <v>9999</v>
      </c>
      <c r="K5597" s="270"/>
      <c r="L5597" s="270"/>
      <c r="M5597" s="271"/>
      <c r="N5597" s="270" t="e">
        <v>#N/A</v>
      </c>
      <c r="O5597" s="272" t="e">
        <v>#N/A</v>
      </c>
      <c r="P5597" s="272" t="e">
        <v>#N/A</v>
      </c>
      <c r="Q5597" s="272" t="e">
        <v>#N/A</v>
      </c>
    </row>
    <row r="5598" spans="1:17" s="208" customFormat="1" ht="12">
      <c r="A5598" s="268" t="str">
        <f t="shared" si="176"/>
        <v>0879447011407853740</v>
      </c>
      <c r="B5598" s="304" t="s">
        <v>19891</v>
      </c>
      <c r="C5598" s="269" t="s">
        <v>6778</v>
      </c>
      <c r="D5598" s="144" t="s">
        <v>3106</v>
      </c>
      <c r="E5598" s="269" t="s">
        <v>6779</v>
      </c>
      <c r="F5598" s="145" t="s">
        <v>3106</v>
      </c>
      <c r="G5598" s="269" t="s">
        <v>3106</v>
      </c>
      <c r="H5598" s="305" t="s">
        <v>3645</v>
      </c>
      <c r="I5598" s="306" t="s">
        <v>21326</v>
      </c>
      <c r="J5598" s="201" t="str">
        <f t="shared" si="175"/>
        <v>9999</v>
      </c>
      <c r="K5598" s="270"/>
      <c r="L5598" s="270"/>
      <c r="M5598" s="271"/>
      <c r="N5598" s="270" t="e">
        <v>#N/A</v>
      </c>
      <c r="O5598" s="272" t="e">
        <v>#N/A</v>
      </c>
      <c r="P5598" s="272" t="e">
        <v>#N/A</v>
      </c>
      <c r="Q5598" s="272" t="e">
        <v>#N/A</v>
      </c>
    </row>
    <row r="5599" spans="1:17" s="208" customFormat="1" ht="12">
      <c r="A5599" s="268" t="str">
        <f t="shared" si="176"/>
        <v>0879454011720072457</v>
      </c>
      <c r="B5599" s="304" t="s">
        <v>19891</v>
      </c>
      <c r="C5599" s="269" t="s">
        <v>6780</v>
      </c>
      <c r="D5599" s="144" t="s">
        <v>3106</v>
      </c>
      <c r="E5599" s="269" t="s">
        <v>6781</v>
      </c>
      <c r="F5599" s="145" t="s">
        <v>3106</v>
      </c>
      <c r="G5599" s="269" t="s">
        <v>3106</v>
      </c>
      <c r="H5599" s="305" t="s">
        <v>6782</v>
      </c>
      <c r="I5599" s="306" t="s">
        <v>22171</v>
      </c>
      <c r="J5599" s="201" t="str">
        <f t="shared" si="175"/>
        <v>9999</v>
      </c>
      <c r="K5599" s="270"/>
      <c r="L5599" s="270"/>
      <c r="M5599" s="271"/>
      <c r="N5599" s="270" t="e">
        <v>#N/A</v>
      </c>
      <c r="O5599" s="272" t="e">
        <v>#N/A</v>
      </c>
      <c r="P5599" s="272" t="e">
        <v>#N/A</v>
      </c>
      <c r="Q5599" s="272" t="e">
        <v>#N/A</v>
      </c>
    </row>
    <row r="5600" spans="1:17" s="208" customFormat="1" ht="12">
      <c r="A5600" s="268" t="str">
        <f t="shared" si="176"/>
        <v>0879462011235132150</v>
      </c>
      <c r="B5600" s="304" t="s">
        <v>19891</v>
      </c>
      <c r="C5600" s="269" t="s">
        <v>6783</v>
      </c>
      <c r="D5600" s="144" t="s">
        <v>3106</v>
      </c>
      <c r="E5600" s="269" t="s">
        <v>6784</v>
      </c>
      <c r="F5600" s="145" t="s">
        <v>3106</v>
      </c>
      <c r="G5600" s="269" t="s">
        <v>3106</v>
      </c>
      <c r="H5600" s="305" t="s">
        <v>6785</v>
      </c>
      <c r="I5600" s="306" t="s">
        <v>20845</v>
      </c>
      <c r="J5600" s="201" t="str">
        <f t="shared" si="175"/>
        <v>9999</v>
      </c>
      <c r="K5600" s="270"/>
      <c r="L5600" s="270"/>
      <c r="M5600" s="271"/>
      <c r="N5600" s="270" t="e">
        <v>#N/A</v>
      </c>
      <c r="O5600" s="272" t="e">
        <v>#N/A</v>
      </c>
      <c r="P5600" s="272" t="e">
        <v>#N/A</v>
      </c>
      <c r="Q5600" s="272" t="e">
        <v>#N/A</v>
      </c>
    </row>
    <row r="5601" spans="1:17" s="208" customFormat="1" ht="12">
      <c r="A5601" s="268" t="str">
        <f t="shared" si="176"/>
        <v>0879470011336246099</v>
      </c>
      <c r="B5601" s="304" t="s">
        <v>19891</v>
      </c>
      <c r="C5601" s="269" t="s">
        <v>6786</v>
      </c>
      <c r="D5601" s="144" t="s">
        <v>3106</v>
      </c>
      <c r="E5601" s="269" t="s">
        <v>6787</v>
      </c>
      <c r="F5601" s="145" t="s">
        <v>3106</v>
      </c>
      <c r="G5601" s="269" t="s">
        <v>3106</v>
      </c>
      <c r="H5601" s="305" t="s">
        <v>6788</v>
      </c>
      <c r="I5601" s="306" t="s">
        <v>21108</v>
      </c>
      <c r="J5601" s="201" t="str">
        <f t="shared" si="175"/>
        <v>9999</v>
      </c>
      <c r="K5601" s="270"/>
      <c r="L5601" s="270"/>
      <c r="M5601" s="271"/>
      <c r="N5601" s="270" t="e">
        <v>#N/A</v>
      </c>
      <c r="O5601" s="272" t="e">
        <v>#N/A</v>
      </c>
      <c r="P5601" s="272" t="e">
        <v>#N/A</v>
      </c>
      <c r="Q5601" s="272" t="e">
        <v>#N/A</v>
      </c>
    </row>
    <row r="5602" spans="1:17" s="208" customFormat="1" ht="12">
      <c r="A5602" s="268" t="str">
        <f t="shared" si="176"/>
        <v>0879470021336246099</v>
      </c>
      <c r="B5602" s="304" t="s">
        <v>19891</v>
      </c>
      <c r="C5602" s="269" t="s">
        <v>6786</v>
      </c>
      <c r="D5602" s="144" t="s">
        <v>3106</v>
      </c>
      <c r="E5602" s="269" t="s">
        <v>6789</v>
      </c>
      <c r="F5602" s="145" t="s">
        <v>3106</v>
      </c>
      <c r="G5602" s="269" t="s">
        <v>3106</v>
      </c>
      <c r="H5602" s="305" t="s">
        <v>6788</v>
      </c>
      <c r="I5602" s="307" t="s">
        <v>6788</v>
      </c>
      <c r="J5602" s="201" t="str">
        <f t="shared" si="175"/>
        <v>9999</v>
      </c>
      <c r="K5602" s="270"/>
      <c r="L5602" s="270"/>
      <c r="M5602" s="271"/>
      <c r="N5602" s="270" t="e">
        <v>#N/A</v>
      </c>
      <c r="O5602" s="272" t="e">
        <v>#N/A</v>
      </c>
      <c r="P5602" s="272" t="e">
        <v>#N/A</v>
      </c>
      <c r="Q5602" s="272" t="e">
        <v>#N/A</v>
      </c>
    </row>
    <row r="5603" spans="1:17" s="208" customFormat="1" ht="12">
      <c r="A5603" s="268" t="str">
        <f t="shared" si="176"/>
        <v>0879488011023002524</v>
      </c>
      <c r="B5603" s="304" t="s">
        <v>19891</v>
      </c>
      <c r="C5603" s="269" t="s">
        <v>6790</v>
      </c>
      <c r="D5603" s="144" t="s">
        <v>3106</v>
      </c>
      <c r="E5603" s="269" t="s">
        <v>6791</v>
      </c>
      <c r="F5603" s="145" t="s">
        <v>3106</v>
      </c>
      <c r="G5603" s="269" t="s">
        <v>3106</v>
      </c>
      <c r="H5603" s="305" t="s">
        <v>6792</v>
      </c>
      <c r="I5603" s="306" t="s">
        <v>20270</v>
      </c>
      <c r="J5603" s="201" t="str">
        <f t="shared" si="175"/>
        <v>9999</v>
      </c>
      <c r="K5603" s="270"/>
      <c r="L5603" s="270"/>
      <c r="M5603" s="271"/>
      <c r="N5603" s="270" t="e">
        <v>#N/A</v>
      </c>
      <c r="O5603" s="272" t="e">
        <v>#N/A</v>
      </c>
      <c r="P5603" s="272" t="e">
        <v>#N/A</v>
      </c>
      <c r="Q5603" s="272" t="e">
        <v>#N/A</v>
      </c>
    </row>
    <row r="5604" spans="1:17" s="208" customFormat="1" ht="12">
      <c r="A5604" s="268" t="str">
        <f t="shared" si="176"/>
        <v>0879520011821067554</v>
      </c>
      <c r="B5604" s="304" t="s">
        <v>19891</v>
      </c>
      <c r="C5604" s="269" t="s">
        <v>6793</v>
      </c>
      <c r="D5604" s="144" t="s">
        <v>3106</v>
      </c>
      <c r="E5604" s="269" t="s">
        <v>6794</v>
      </c>
      <c r="F5604" s="145" t="s">
        <v>3106</v>
      </c>
      <c r="G5604" s="269" t="s">
        <v>3106</v>
      </c>
      <c r="H5604" s="305" t="s">
        <v>6795</v>
      </c>
      <c r="I5604" s="306" t="s">
        <v>22424</v>
      </c>
      <c r="J5604" s="201" t="str">
        <f t="shared" si="175"/>
        <v>9999</v>
      </c>
      <c r="K5604" s="270"/>
      <c r="L5604" s="270"/>
      <c r="M5604" s="271"/>
      <c r="N5604" s="270" t="e">
        <v>#N/A</v>
      </c>
      <c r="O5604" s="272" t="e">
        <v>#N/A</v>
      </c>
      <c r="P5604" s="272" t="e">
        <v>#N/A</v>
      </c>
      <c r="Q5604" s="272" t="e">
        <v>#N/A</v>
      </c>
    </row>
    <row r="5605" spans="1:17" s="208" customFormat="1" ht="12">
      <c r="A5605" s="268" t="str">
        <f t="shared" si="176"/>
        <v>0879538011902844426</v>
      </c>
      <c r="B5605" s="304" t="s">
        <v>19891</v>
      </c>
      <c r="C5605" s="269" t="s">
        <v>6796</v>
      </c>
      <c r="D5605" s="144" t="s">
        <v>3106</v>
      </c>
      <c r="E5605" s="269" t="s">
        <v>6797</v>
      </c>
      <c r="F5605" s="145" t="s">
        <v>3106</v>
      </c>
      <c r="G5605" s="269" t="s">
        <v>3106</v>
      </c>
      <c r="H5605" s="305" t="s">
        <v>6798</v>
      </c>
      <c r="I5605" s="306" t="s">
        <v>22620</v>
      </c>
      <c r="J5605" s="201" t="str">
        <f t="shared" si="175"/>
        <v>9999</v>
      </c>
      <c r="K5605" s="270"/>
      <c r="L5605" s="270"/>
      <c r="M5605" s="271"/>
      <c r="N5605" s="270" t="e">
        <v>#N/A</v>
      </c>
      <c r="O5605" s="272" t="e">
        <v>#N/A</v>
      </c>
      <c r="P5605" s="272" t="e">
        <v>#N/A</v>
      </c>
      <c r="Q5605" s="272" t="e">
        <v>#N/A</v>
      </c>
    </row>
    <row r="5606" spans="1:17" s="208" customFormat="1" ht="12">
      <c r="A5606" s="268" t="str">
        <f t="shared" si="176"/>
        <v>0879553011033181862</v>
      </c>
      <c r="B5606" s="304" t="s">
        <v>19891</v>
      </c>
      <c r="C5606" s="269" t="s">
        <v>6799</v>
      </c>
      <c r="D5606" s="144" t="s">
        <v>3106</v>
      </c>
      <c r="E5606" s="269" t="s">
        <v>6800</v>
      </c>
      <c r="F5606" s="145" t="s">
        <v>3106</v>
      </c>
      <c r="G5606" s="269" t="s">
        <v>3106</v>
      </c>
      <c r="H5606" s="305" t="s">
        <v>6801</v>
      </c>
      <c r="I5606" s="306" t="s">
        <v>20311</v>
      </c>
      <c r="J5606" s="201" t="str">
        <f t="shared" si="175"/>
        <v>9999</v>
      </c>
      <c r="K5606" s="270"/>
      <c r="L5606" s="270"/>
      <c r="M5606" s="271"/>
      <c r="N5606" s="270" t="e">
        <v>#N/A</v>
      </c>
      <c r="O5606" s="272" t="e">
        <v>#N/A</v>
      </c>
      <c r="P5606" s="272" t="e">
        <v>#N/A</v>
      </c>
      <c r="Q5606" s="272" t="e">
        <v>#N/A</v>
      </c>
    </row>
    <row r="5607" spans="1:17" s="208" customFormat="1" ht="12">
      <c r="A5607" s="268" t="str">
        <f t="shared" si="176"/>
        <v>0879561011053391870</v>
      </c>
      <c r="B5607" s="304" t="s">
        <v>19891</v>
      </c>
      <c r="C5607" s="269" t="s">
        <v>6802</v>
      </c>
      <c r="D5607" s="144" t="s">
        <v>3106</v>
      </c>
      <c r="E5607" s="269" t="s">
        <v>6803</v>
      </c>
      <c r="F5607" s="145" t="s">
        <v>3106</v>
      </c>
      <c r="G5607" s="269" t="s">
        <v>3106</v>
      </c>
      <c r="H5607" s="305" t="s">
        <v>6804</v>
      </c>
      <c r="I5607" s="306" t="s">
        <v>20359</v>
      </c>
      <c r="J5607" s="201" t="str">
        <f t="shared" si="175"/>
        <v>9999</v>
      </c>
      <c r="K5607" s="270"/>
      <c r="L5607" s="270"/>
      <c r="M5607" s="271"/>
      <c r="N5607" s="270" t="e">
        <v>#N/A</v>
      </c>
      <c r="O5607" s="272" t="e">
        <v>#N/A</v>
      </c>
      <c r="P5607" s="272" t="e">
        <v>#N/A</v>
      </c>
      <c r="Q5607" s="272" t="e">
        <v>#N/A</v>
      </c>
    </row>
    <row r="5608" spans="1:17" s="208" customFormat="1" ht="12">
      <c r="A5608" s="268" t="str">
        <f t="shared" si="176"/>
        <v>0879587021215091087</v>
      </c>
      <c r="B5608" s="304" t="s">
        <v>19891</v>
      </c>
      <c r="C5608" s="269" t="s">
        <v>5039</v>
      </c>
      <c r="D5608" s="144" t="s">
        <v>3106</v>
      </c>
      <c r="E5608" s="269" t="s">
        <v>6805</v>
      </c>
      <c r="F5608" s="145" t="s">
        <v>3106</v>
      </c>
      <c r="G5608" s="269" t="s">
        <v>3106</v>
      </c>
      <c r="H5608" s="305" t="s">
        <v>5041</v>
      </c>
      <c r="I5608" s="306" t="s">
        <v>20791</v>
      </c>
      <c r="J5608" s="201" t="str">
        <f t="shared" si="175"/>
        <v>9999</v>
      </c>
      <c r="K5608" s="270"/>
      <c r="L5608" s="270"/>
      <c r="M5608" s="271"/>
      <c r="N5608" s="270" t="e">
        <v>#N/A</v>
      </c>
      <c r="O5608" s="272" t="e">
        <v>#N/A</v>
      </c>
      <c r="P5608" s="272" t="e">
        <v>#N/A</v>
      </c>
      <c r="Q5608" s="272" t="e">
        <v>#N/A</v>
      </c>
    </row>
    <row r="5609" spans="1:17" s="208" customFormat="1" ht="12">
      <c r="A5609" s="268" t="str">
        <f t="shared" si="176"/>
        <v>0879603011881678662</v>
      </c>
      <c r="B5609" s="304" t="s">
        <v>19891</v>
      </c>
      <c r="C5609" s="269" t="s">
        <v>6806</v>
      </c>
      <c r="D5609" s="144" t="s">
        <v>3106</v>
      </c>
      <c r="E5609" s="269" t="s">
        <v>6807</v>
      </c>
      <c r="F5609" s="145" t="s">
        <v>3106</v>
      </c>
      <c r="G5609" s="269" t="s">
        <v>3106</v>
      </c>
      <c r="H5609" s="305" t="s">
        <v>6808</v>
      </c>
      <c r="I5609" s="306" t="s">
        <v>22576</v>
      </c>
      <c r="J5609" s="201" t="str">
        <f t="shared" si="175"/>
        <v>9999</v>
      </c>
      <c r="K5609" s="270"/>
      <c r="L5609" s="270"/>
      <c r="M5609" s="271"/>
      <c r="N5609" s="270" t="e">
        <v>#N/A</v>
      </c>
      <c r="O5609" s="272" t="e">
        <v>#N/A</v>
      </c>
      <c r="P5609" s="272" t="e">
        <v>#N/A</v>
      </c>
      <c r="Q5609" s="272" t="e">
        <v>#N/A</v>
      </c>
    </row>
    <row r="5610" spans="1:17" s="208" customFormat="1" ht="12">
      <c r="A5610" s="268" t="str">
        <f t="shared" si="176"/>
        <v>0879611011437155207</v>
      </c>
      <c r="B5610" s="304" t="s">
        <v>19891</v>
      </c>
      <c r="C5610" s="269" t="s">
        <v>6611</v>
      </c>
      <c r="D5610" s="144" t="s">
        <v>3106</v>
      </c>
      <c r="E5610" s="269" t="s">
        <v>6809</v>
      </c>
      <c r="F5610" s="145" t="s">
        <v>3106</v>
      </c>
      <c r="G5610" s="269" t="s">
        <v>3106</v>
      </c>
      <c r="H5610" s="305" t="s">
        <v>6810</v>
      </c>
      <c r="I5610" s="306" t="s">
        <v>21410</v>
      </c>
      <c r="J5610" s="201" t="str">
        <f t="shared" si="175"/>
        <v>9999</v>
      </c>
      <c r="K5610" s="270"/>
      <c r="L5610" s="270"/>
      <c r="M5610" s="271"/>
      <c r="N5610" s="270" t="e">
        <v>#N/A</v>
      </c>
      <c r="O5610" s="272" t="e">
        <v>#N/A</v>
      </c>
      <c r="P5610" s="272" t="e">
        <v>#N/A</v>
      </c>
      <c r="Q5610" s="272" t="e">
        <v>#N/A</v>
      </c>
    </row>
    <row r="5611" spans="1:17" s="208" customFormat="1" ht="12">
      <c r="A5611" s="268" t="str">
        <f t="shared" si="176"/>
        <v>0879645011639132178</v>
      </c>
      <c r="B5611" s="304" t="s">
        <v>19891</v>
      </c>
      <c r="C5611" s="269" t="s">
        <v>6811</v>
      </c>
      <c r="D5611" s="144" t="s">
        <v>3106</v>
      </c>
      <c r="E5611" s="269" t="s">
        <v>6812</v>
      </c>
      <c r="F5611" s="145" t="s">
        <v>3106</v>
      </c>
      <c r="G5611" s="269" t="s">
        <v>3106</v>
      </c>
      <c r="H5611" s="305" t="s">
        <v>3645</v>
      </c>
      <c r="I5611" s="306" t="s">
        <v>21947</v>
      </c>
      <c r="J5611" s="201" t="str">
        <f t="shared" si="175"/>
        <v>9999</v>
      </c>
      <c r="K5611" s="270"/>
      <c r="L5611" s="270"/>
      <c r="M5611" s="271"/>
      <c r="N5611" s="270" t="e">
        <v>#N/A</v>
      </c>
      <c r="O5611" s="272" t="e">
        <v>#N/A</v>
      </c>
      <c r="P5611" s="272" t="e">
        <v>#N/A</v>
      </c>
      <c r="Q5611" s="272" t="e">
        <v>#N/A</v>
      </c>
    </row>
    <row r="5612" spans="1:17" s="208" customFormat="1" ht="12">
      <c r="A5612" s="268" t="str">
        <f t="shared" si="176"/>
        <v>0879660011114996774</v>
      </c>
      <c r="B5612" s="304" t="s">
        <v>19891</v>
      </c>
      <c r="C5612" s="269" t="s">
        <v>6813</v>
      </c>
      <c r="D5612" s="144" t="s">
        <v>3106</v>
      </c>
      <c r="E5612" s="269" t="s">
        <v>6814</v>
      </c>
      <c r="F5612" s="145" t="s">
        <v>3106</v>
      </c>
      <c r="G5612" s="269" t="s">
        <v>3106</v>
      </c>
      <c r="H5612" s="305" t="s">
        <v>6815</v>
      </c>
      <c r="I5612" s="306" t="s">
        <v>20530</v>
      </c>
      <c r="J5612" s="201" t="str">
        <f t="shared" si="175"/>
        <v>9999</v>
      </c>
      <c r="K5612" s="270"/>
      <c r="L5612" s="270"/>
      <c r="M5612" s="271"/>
      <c r="N5612" s="270" t="e">
        <v>#N/A</v>
      </c>
      <c r="O5612" s="272" t="e">
        <v>#N/A</v>
      </c>
      <c r="P5612" s="272" t="e">
        <v>#N/A</v>
      </c>
      <c r="Q5612" s="272" t="e">
        <v>#N/A</v>
      </c>
    </row>
    <row r="5613" spans="1:17" s="208" customFormat="1" ht="12">
      <c r="A5613" s="268" t="str">
        <f t="shared" si="176"/>
        <v>0879686011245266790</v>
      </c>
      <c r="B5613" s="304" t="s">
        <v>19891</v>
      </c>
      <c r="C5613" s="269" t="s">
        <v>6816</v>
      </c>
      <c r="D5613" s="144" t="s">
        <v>3106</v>
      </c>
      <c r="E5613" s="269" t="s">
        <v>6817</v>
      </c>
      <c r="F5613" s="145" t="s">
        <v>3106</v>
      </c>
      <c r="G5613" s="269" t="s">
        <v>3106</v>
      </c>
      <c r="H5613" s="305" t="s">
        <v>6818</v>
      </c>
      <c r="I5613" s="306" t="s">
        <v>20879</v>
      </c>
      <c r="J5613" s="201" t="str">
        <f t="shared" si="175"/>
        <v>9999</v>
      </c>
      <c r="K5613" s="270"/>
      <c r="L5613" s="270"/>
      <c r="M5613" s="271"/>
      <c r="N5613" s="270" t="e">
        <v>#N/A</v>
      </c>
      <c r="O5613" s="272" t="e">
        <v>#N/A</v>
      </c>
      <c r="P5613" s="272" t="e">
        <v>#N/A</v>
      </c>
      <c r="Q5613" s="272" t="e">
        <v>#N/A</v>
      </c>
    </row>
    <row r="5614" spans="1:17" s="208" customFormat="1" ht="12">
      <c r="A5614" s="268" t="str">
        <f t="shared" si="176"/>
        <v>0879694011548238140</v>
      </c>
      <c r="B5614" s="304" t="s">
        <v>19891</v>
      </c>
      <c r="C5614" s="269" t="s">
        <v>6819</v>
      </c>
      <c r="D5614" s="144" t="s">
        <v>3106</v>
      </c>
      <c r="E5614" s="269" t="s">
        <v>6820</v>
      </c>
      <c r="F5614" s="145" t="s">
        <v>3106</v>
      </c>
      <c r="G5614" s="269" t="s">
        <v>3106</v>
      </c>
      <c r="H5614" s="305" t="s">
        <v>6821</v>
      </c>
      <c r="I5614" s="306" t="s">
        <v>21719</v>
      </c>
      <c r="J5614" s="201" t="str">
        <f t="shared" si="175"/>
        <v>9999</v>
      </c>
      <c r="K5614" s="270"/>
      <c r="L5614" s="270"/>
      <c r="M5614" s="271"/>
      <c r="N5614" s="270" t="e">
        <v>#N/A</v>
      </c>
      <c r="O5614" s="272" t="e">
        <v>#N/A</v>
      </c>
      <c r="P5614" s="272" t="e">
        <v>#N/A</v>
      </c>
      <c r="Q5614" s="272" t="e">
        <v>#N/A</v>
      </c>
    </row>
    <row r="5615" spans="1:17" s="208" customFormat="1" ht="12">
      <c r="A5615" s="268" t="str">
        <f t="shared" si="176"/>
        <v>0879702011811995913</v>
      </c>
      <c r="B5615" s="304" t="s">
        <v>19891</v>
      </c>
      <c r="C5615" s="269" t="s">
        <v>6822</v>
      </c>
      <c r="D5615" s="144" t="s">
        <v>3106</v>
      </c>
      <c r="E5615" s="269" t="s">
        <v>6823</v>
      </c>
      <c r="F5615" s="145" t="s">
        <v>3106</v>
      </c>
      <c r="G5615" s="269" t="s">
        <v>3106</v>
      </c>
      <c r="H5615" s="305" t="s">
        <v>6824</v>
      </c>
      <c r="I5615" s="306" t="s">
        <v>22411</v>
      </c>
      <c r="J5615" s="201" t="str">
        <f t="shared" si="175"/>
        <v>9999</v>
      </c>
      <c r="K5615" s="270"/>
      <c r="L5615" s="270"/>
      <c r="M5615" s="271"/>
      <c r="N5615" s="270" t="e">
        <v>#N/A</v>
      </c>
      <c r="O5615" s="272" t="e">
        <v>#N/A</v>
      </c>
      <c r="P5615" s="272" t="e">
        <v>#N/A</v>
      </c>
      <c r="Q5615" s="272" t="e">
        <v>#N/A</v>
      </c>
    </row>
    <row r="5616" spans="1:17" s="208" customFormat="1" ht="12">
      <c r="A5616" s="268" t="str">
        <f t="shared" si="176"/>
        <v>0879728011619971504</v>
      </c>
      <c r="B5616" s="304" t="s">
        <v>19891</v>
      </c>
      <c r="C5616" s="269" t="s">
        <v>6825</v>
      </c>
      <c r="D5616" s="144" t="s">
        <v>3106</v>
      </c>
      <c r="E5616" s="269" t="s">
        <v>6826</v>
      </c>
      <c r="F5616" s="145" t="s">
        <v>3106</v>
      </c>
      <c r="G5616" s="269" t="s">
        <v>3106</v>
      </c>
      <c r="H5616" s="305" t="s">
        <v>6827</v>
      </c>
      <c r="I5616" s="306" t="s">
        <v>21909</v>
      </c>
      <c r="J5616" s="201" t="str">
        <f t="shared" si="175"/>
        <v>9999</v>
      </c>
      <c r="K5616" s="270"/>
      <c r="L5616" s="270"/>
      <c r="M5616" s="271"/>
      <c r="N5616" s="270" t="e">
        <v>#N/A</v>
      </c>
      <c r="O5616" s="272" t="e">
        <v>#N/A</v>
      </c>
      <c r="P5616" s="272" t="e">
        <v>#N/A</v>
      </c>
      <c r="Q5616" s="272" t="e">
        <v>#N/A</v>
      </c>
    </row>
    <row r="5617" spans="1:17" s="208" customFormat="1" ht="12">
      <c r="A5617" s="268" t="str">
        <f t="shared" si="176"/>
        <v>0879736011598769481</v>
      </c>
      <c r="B5617" s="304" t="s">
        <v>19891</v>
      </c>
      <c r="C5617" s="269" t="s">
        <v>6828</v>
      </c>
      <c r="D5617" s="144" t="s">
        <v>3106</v>
      </c>
      <c r="E5617" s="269" t="s">
        <v>6829</v>
      </c>
      <c r="F5617" s="145" t="s">
        <v>3106</v>
      </c>
      <c r="G5617" s="269" t="s">
        <v>3106</v>
      </c>
      <c r="H5617" s="305" t="s">
        <v>6830</v>
      </c>
      <c r="I5617" s="306" t="s">
        <v>21854</v>
      </c>
      <c r="J5617" s="201" t="str">
        <f t="shared" si="175"/>
        <v>9999</v>
      </c>
      <c r="K5617" s="270"/>
      <c r="L5617" s="270"/>
      <c r="M5617" s="271"/>
      <c r="N5617" s="270" t="e">
        <v>#N/A</v>
      </c>
      <c r="O5617" s="272" t="e">
        <v>#N/A</v>
      </c>
      <c r="P5617" s="272" t="e">
        <v>#N/A</v>
      </c>
      <c r="Q5617" s="272" t="e">
        <v>#N/A</v>
      </c>
    </row>
    <row r="5618" spans="1:17" s="208" customFormat="1" ht="12">
      <c r="A5618" s="268" t="str">
        <f t="shared" si="176"/>
        <v>0879751011871529388</v>
      </c>
      <c r="B5618" s="304" t="s">
        <v>19891</v>
      </c>
      <c r="C5618" s="269" t="s">
        <v>6831</v>
      </c>
      <c r="D5618" s="144" t="s">
        <v>3106</v>
      </c>
      <c r="E5618" s="269" t="s">
        <v>6832</v>
      </c>
      <c r="F5618" s="145" t="s">
        <v>3106</v>
      </c>
      <c r="G5618" s="269" t="s">
        <v>3106</v>
      </c>
      <c r="H5618" s="305" t="s">
        <v>6833</v>
      </c>
      <c r="I5618" s="306" t="s">
        <v>22537</v>
      </c>
      <c r="J5618" s="201" t="str">
        <f t="shared" si="175"/>
        <v>9999</v>
      </c>
      <c r="K5618" s="270"/>
      <c r="L5618" s="270"/>
      <c r="M5618" s="271"/>
      <c r="N5618" s="270" t="e">
        <v>#N/A</v>
      </c>
      <c r="O5618" s="272" t="e">
        <v>#N/A</v>
      </c>
      <c r="P5618" s="272" t="e">
        <v>#N/A</v>
      </c>
      <c r="Q5618" s="272" t="e">
        <v>#N/A</v>
      </c>
    </row>
    <row r="5619" spans="1:17" s="208" customFormat="1" ht="12">
      <c r="A5619" s="268" t="str">
        <f t="shared" si="176"/>
        <v>0879769021336142413</v>
      </c>
      <c r="B5619" s="304" t="s">
        <v>19891</v>
      </c>
      <c r="C5619" s="269" t="s">
        <v>6834</v>
      </c>
      <c r="D5619" s="144" t="s">
        <v>3106</v>
      </c>
      <c r="E5619" s="269" t="s">
        <v>6835</v>
      </c>
      <c r="F5619" s="145" t="s">
        <v>3106</v>
      </c>
      <c r="G5619" s="269" t="s">
        <v>3106</v>
      </c>
      <c r="H5619" s="305" t="s">
        <v>6836</v>
      </c>
      <c r="I5619" s="306" t="s">
        <v>21094</v>
      </c>
      <c r="J5619" s="201" t="str">
        <f t="shared" si="175"/>
        <v>9999</v>
      </c>
      <c r="K5619" s="270"/>
      <c r="L5619" s="270"/>
      <c r="M5619" s="271"/>
      <c r="N5619" s="270" t="e">
        <v>#N/A</v>
      </c>
      <c r="O5619" s="272" t="e">
        <v>#N/A</v>
      </c>
      <c r="P5619" s="272" t="e">
        <v>#N/A</v>
      </c>
      <c r="Q5619" s="272" t="e">
        <v>#N/A</v>
      </c>
    </row>
    <row r="5620" spans="1:17" s="208" customFormat="1" ht="12">
      <c r="A5620" s="268" t="str">
        <f t="shared" si="176"/>
        <v>0879793011003887225</v>
      </c>
      <c r="B5620" s="304" t="s">
        <v>19891</v>
      </c>
      <c r="C5620" s="269" t="s">
        <v>6837</v>
      </c>
      <c r="D5620" s="144" t="s">
        <v>3106</v>
      </c>
      <c r="E5620" s="269" t="s">
        <v>6838</v>
      </c>
      <c r="F5620" s="145" t="s">
        <v>3106</v>
      </c>
      <c r="G5620" s="269" t="s">
        <v>3106</v>
      </c>
      <c r="H5620" s="305" t="s">
        <v>6839</v>
      </c>
      <c r="I5620" s="306" t="s">
        <v>20245</v>
      </c>
      <c r="J5620" s="201" t="str">
        <f t="shared" si="175"/>
        <v>9999</v>
      </c>
      <c r="K5620" s="270"/>
      <c r="L5620" s="270"/>
      <c r="M5620" s="271"/>
      <c r="N5620" s="270" t="e">
        <v>#N/A</v>
      </c>
      <c r="O5620" s="272" t="e">
        <v>#N/A</v>
      </c>
      <c r="P5620" s="272" t="e">
        <v>#N/A</v>
      </c>
      <c r="Q5620" s="272" t="e">
        <v>#N/A</v>
      </c>
    </row>
    <row r="5621" spans="1:17" s="208" customFormat="1" ht="12">
      <c r="A5621" s="268" t="str">
        <f t="shared" si="176"/>
        <v>0879801011336366442</v>
      </c>
      <c r="B5621" s="304" t="s">
        <v>19891</v>
      </c>
      <c r="C5621" s="269" t="s">
        <v>6840</v>
      </c>
      <c r="D5621" s="144" t="s">
        <v>3106</v>
      </c>
      <c r="E5621" s="269" t="s">
        <v>6841</v>
      </c>
      <c r="F5621" s="145" t="s">
        <v>3106</v>
      </c>
      <c r="G5621" s="269" t="s">
        <v>3106</v>
      </c>
      <c r="H5621" s="305" t="s">
        <v>3645</v>
      </c>
      <c r="I5621" s="306" t="s">
        <v>21116</v>
      </c>
      <c r="J5621" s="201" t="str">
        <f t="shared" si="175"/>
        <v>9999</v>
      </c>
      <c r="K5621" s="270"/>
      <c r="L5621" s="270"/>
      <c r="M5621" s="271"/>
      <c r="N5621" s="270" t="e">
        <v>#N/A</v>
      </c>
      <c r="O5621" s="272" t="e">
        <v>#N/A</v>
      </c>
      <c r="P5621" s="272" t="e">
        <v>#N/A</v>
      </c>
      <c r="Q5621" s="272" t="e">
        <v>#N/A</v>
      </c>
    </row>
    <row r="5622" spans="1:17" s="208" customFormat="1" ht="12">
      <c r="A5622" s="268" t="str">
        <f t="shared" si="176"/>
        <v>0879801021336366442</v>
      </c>
      <c r="B5622" s="304" t="s">
        <v>19891</v>
      </c>
      <c r="C5622" s="269" t="s">
        <v>6840</v>
      </c>
      <c r="D5622" s="144" t="s">
        <v>3106</v>
      </c>
      <c r="E5622" s="269" t="s">
        <v>6842</v>
      </c>
      <c r="F5622" s="145" t="s">
        <v>3106</v>
      </c>
      <c r="G5622" s="269" t="s">
        <v>3106</v>
      </c>
      <c r="H5622" s="305" t="s">
        <v>6843</v>
      </c>
      <c r="I5622" s="306" t="s">
        <v>21116</v>
      </c>
      <c r="J5622" s="201" t="str">
        <f t="shared" si="175"/>
        <v>9999</v>
      </c>
      <c r="K5622" s="270"/>
      <c r="L5622" s="270"/>
      <c r="M5622" s="271"/>
      <c r="N5622" s="270" t="e">
        <v>#N/A</v>
      </c>
      <c r="O5622" s="272" t="e">
        <v>#N/A</v>
      </c>
      <c r="P5622" s="272" t="e">
        <v>#N/A</v>
      </c>
      <c r="Q5622" s="272" t="e">
        <v>#N/A</v>
      </c>
    </row>
    <row r="5623" spans="1:17" s="208" customFormat="1" ht="12">
      <c r="A5623" s="268" t="str">
        <f t="shared" si="176"/>
        <v>0879819011225064736</v>
      </c>
      <c r="B5623" s="304" t="s">
        <v>19891</v>
      </c>
      <c r="C5623" s="269" t="s">
        <v>6844</v>
      </c>
      <c r="D5623" s="144" t="s">
        <v>3106</v>
      </c>
      <c r="E5623" s="269" t="s">
        <v>6845</v>
      </c>
      <c r="F5623" s="145" t="s">
        <v>3106</v>
      </c>
      <c r="G5623" s="269" t="s">
        <v>3106</v>
      </c>
      <c r="H5623" s="305" t="s">
        <v>6846</v>
      </c>
      <c r="I5623" s="306" t="s">
        <v>20821</v>
      </c>
      <c r="J5623" s="201" t="str">
        <f t="shared" si="175"/>
        <v>9999</v>
      </c>
      <c r="K5623" s="270"/>
      <c r="L5623" s="270"/>
      <c r="M5623" s="271"/>
      <c r="N5623" s="270" t="e">
        <v>#N/A</v>
      </c>
      <c r="O5623" s="272" t="e">
        <v>#N/A</v>
      </c>
      <c r="P5623" s="272" t="e">
        <v>#N/A</v>
      </c>
      <c r="Q5623" s="272" t="e">
        <v>#N/A</v>
      </c>
    </row>
    <row r="5624" spans="1:17" s="208" customFormat="1" ht="12">
      <c r="A5624" s="268" t="str">
        <f t="shared" si="176"/>
        <v>0879827011700887155</v>
      </c>
      <c r="B5624" s="304" t="s">
        <v>19891</v>
      </c>
      <c r="C5624" s="269" t="s">
        <v>6847</v>
      </c>
      <c r="D5624" s="144" t="s">
        <v>3106</v>
      </c>
      <c r="E5624" s="269" t="s">
        <v>6848</v>
      </c>
      <c r="F5624" s="145" t="s">
        <v>3106</v>
      </c>
      <c r="G5624" s="269" t="s">
        <v>3106</v>
      </c>
      <c r="H5624" s="305" t="s">
        <v>6849</v>
      </c>
      <c r="I5624" s="306" t="s">
        <v>22124</v>
      </c>
      <c r="J5624" s="201" t="str">
        <f t="shared" si="175"/>
        <v>9999</v>
      </c>
      <c r="K5624" s="270"/>
      <c r="L5624" s="270"/>
      <c r="M5624" s="271"/>
      <c r="N5624" s="270" t="e">
        <v>#N/A</v>
      </c>
      <c r="O5624" s="272" t="e">
        <v>#N/A</v>
      </c>
      <c r="P5624" s="272" t="e">
        <v>#N/A</v>
      </c>
      <c r="Q5624" s="272" t="e">
        <v>#N/A</v>
      </c>
    </row>
    <row r="5625" spans="1:17" s="208" customFormat="1" ht="12">
      <c r="A5625" s="268" t="str">
        <f t="shared" si="176"/>
        <v>0879850011477569069</v>
      </c>
      <c r="B5625" s="304" t="s">
        <v>19891</v>
      </c>
      <c r="C5625" s="269" t="s">
        <v>6850</v>
      </c>
      <c r="D5625" s="144" t="s">
        <v>3106</v>
      </c>
      <c r="E5625" s="269" t="s">
        <v>6851</v>
      </c>
      <c r="F5625" s="145" t="s">
        <v>3106</v>
      </c>
      <c r="G5625" s="269" t="s">
        <v>3106</v>
      </c>
      <c r="H5625" s="305" t="s">
        <v>6852</v>
      </c>
      <c r="I5625" s="306" t="s">
        <v>21528</v>
      </c>
      <c r="J5625" s="201" t="str">
        <f t="shared" si="175"/>
        <v>9999</v>
      </c>
      <c r="K5625" s="270"/>
      <c r="L5625" s="270"/>
      <c r="M5625" s="271"/>
      <c r="N5625" s="270" t="e">
        <v>#N/A</v>
      </c>
      <c r="O5625" s="272" t="e">
        <v>#N/A</v>
      </c>
      <c r="P5625" s="272" t="e">
        <v>#N/A</v>
      </c>
      <c r="Q5625" s="272" t="e">
        <v>#N/A</v>
      </c>
    </row>
    <row r="5626" spans="1:17" s="208" customFormat="1" ht="12">
      <c r="A5626" s="268" t="str">
        <f t="shared" si="176"/>
        <v>0879884011649252883</v>
      </c>
      <c r="B5626" s="304" t="s">
        <v>19891</v>
      </c>
      <c r="C5626" s="269" t="s">
        <v>6853</v>
      </c>
      <c r="D5626" s="144" t="s">
        <v>3106</v>
      </c>
      <c r="E5626" s="269" t="s">
        <v>6854</v>
      </c>
      <c r="F5626" s="145" t="s">
        <v>3106</v>
      </c>
      <c r="G5626" s="269" t="s">
        <v>3106</v>
      </c>
      <c r="H5626" s="305" t="s">
        <v>6855</v>
      </c>
      <c r="I5626" s="306" t="s">
        <v>21970</v>
      </c>
      <c r="J5626" s="201" t="str">
        <f t="shared" si="175"/>
        <v>9999</v>
      </c>
      <c r="K5626" s="270"/>
      <c r="L5626" s="270"/>
      <c r="M5626" s="271"/>
      <c r="N5626" s="270" t="e">
        <v>#N/A</v>
      </c>
      <c r="O5626" s="272" t="e">
        <v>#N/A</v>
      </c>
      <c r="P5626" s="272" t="e">
        <v>#N/A</v>
      </c>
      <c r="Q5626" s="272" t="e">
        <v>#N/A</v>
      </c>
    </row>
    <row r="5627" spans="1:17" s="208" customFormat="1" ht="12">
      <c r="A5627" s="268" t="str">
        <f t="shared" si="176"/>
        <v>880502031013955533</v>
      </c>
      <c r="B5627" s="304" t="s">
        <v>19891</v>
      </c>
      <c r="C5627" s="269" t="s">
        <v>10996</v>
      </c>
      <c r="D5627" s="144" t="s">
        <v>3106</v>
      </c>
      <c r="E5627" s="269" t="s">
        <v>13880</v>
      </c>
      <c r="F5627" s="145" t="s">
        <v>3106</v>
      </c>
      <c r="G5627" s="269" t="s">
        <v>3106</v>
      </c>
      <c r="H5627" s="305" t="s">
        <v>10998</v>
      </c>
      <c r="I5627" s="307" t="s">
        <v>10998</v>
      </c>
      <c r="J5627" s="201" t="str">
        <f t="shared" si="175"/>
        <v>9999</v>
      </c>
      <c r="K5627" s="270"/>
      <c r="L5627" s="270"/>
      <c r="M5627" s="271"/>
      <c r="N5627" s="270" t="e">
        <v>#N/A</v>
      </c>
      <c r="O5627" s="272" t="e">
        <v>#N/A</v>
      </c>
      <c r="P5627" s="272" t="e">
        <v>#N/A</v>
      </c>
      <c r="Q5627" s="272" t="e">
        <v>#N/A</v>
      </c>
    </row>
    <row r="5628" spans="1:17" s="208" customFormat="1" ht="12">
      <c r="A5628" s="268" t="str">
        <f t="shared" si="176"/>
        <v>0882532021982683017</v>
      </c>
      <c r="B5628" s="304" t="s">
        <v>19891</v>
      </c>
      <c r="C5628" s="269" t="s">
        <v>6856</v>
      </c>
      <c r="D5628" s="144" t="s">
        <v>3106</v>
      </c>
      <c r="E5628" s="269" t="s">
        <v>6857</v>
      </c>
      <c r="F5628" s="145" t="s">
        <v>3106</v>
      </c>
      <c r="G5628" s="269" t="s">
        <v>3106</v>
      </c>
      <c r="H5628" s="305" t="s">
        <v>3302</v>
      </c>
      <c r="I5628" s="307" t="s">
        <v>3302</v>
      </c>
      <c r="J5628" s="201" t="str">
        <f t="shared" si="175"/>
        <v>9999</v>
      </c>
      <c r="K5628" s="270"/>
      <c r="L5628" s="270"/>
      <c r="M5628" s="271"/>
      <c r="N5628" s="270" t="e">
        <v>#N/A</v>
      </c>
      <c r="O5628" s="272" t="e">
        <v>#N/A</v>
      </c>
      <c r="P5628" s="272" t="e">
        <v>#N/A</v>
      </c>
      <c r="Q5628" s="272" t="e">
        <v>#N/A</v>
      </c>
    </row>
    <row r="5629" spans="1:17" s="208" customFormat="1" ht="12">
      <c r="A5629" s="268" t="str">
        <f t="shared" si="176"/>
        <v>0882599011871704155</v>
      </c>
      <c r="B5629" s="304" t="s">
        <v>19891</v>
      </c>
      <c r="C5629" s="269" t="s">
        <v>6858</v>
      </c>
      <c r="D5629" s="144" t="s">
        <v>3106</v>
      </c>
      <c r="E5629" s="269" t="s">
        <v>6859</v>
      </c>
      <c r="F5629" s="145" t="s">
        <v>3106</v>
      </c>
      <c r="G5629" s="269" t="s">
        <v>3106</v>
      </c>
      <c r="H5629" s="305" t="s">
        <v>6860</v>
      </c>
      <c r="I5629" s="306" t="s">
        <v>22557</v>
      </c>
      <c r="J5629" s="201" t="str">
        <f t="shared" si="175"/>
        <v>9999</v>
      </c>
      <c r="K5629" s="270"/>
      <c r="L5629" s="270"/>
      <c r="M5629" s="271"/>
      <c r="N5629" s="270" t="e">
        <v>#N/A</v>
      </c>
      <c r="O5629" s="272" t="e">
        <v>#N/A</v>
      </c>
      <c r="P5629" s="272" t="e">
        <v>#N/A</v>
      </c>
      <c r="Q5629" s="272" t="e">
        <v>#N/A</v>
      </c>
    </row>
    <row r="5630" spans="1:17" s="208" customFormat="1" ht="12">
      <c r="A5630" s="268" t="str">
        <f t="shared" si="176"/>
        <v>0882631021093869323</v>
      </c>
      <c r="B5630" s="304" t="s">
        <v>19891</v>
      </c>
      <c r="C5630" s="269" t="s">
        <v>6861</v>
      </c>
      <c r="D5630" s="144" t="s">
        <v>3106</v>
      </c>
      <c r="E5630" s="269" t="s">
        <v>6862</v>
      </c>
      <c r="F5630" s="145" t="s">
        <v>3106</v>
      </c>
      <c r="G5630" s="269" t="s">
        <v>3106</v>
      </c>
      <c r="H5630" s="305" t="s">
        <v>6863</v>
      </c>
      <c r="I5630" s="306" t="s">
        <v>20475</v>
      </c>
      <c r="J5630" s="201" t="str">
        <f t="shared" si="175"/>
        <v>9999</v>
      </c>
      <c r="K5630" s="270"/>
      <c r="L5630" s="270"/>
      <c r="M5630" s="271"/>
      <c r="N5630" s="270" t="e">
        <v>#N/A</v>
      </c>
      <c r="O5630" s="272" t="e">
        <v>#N/A</v>
      </c>
      <c r="P5630" s="272" t="e">
        <v>#N/A</v>
      </c>
      <c r="Q5630" s="272" t="e">
        <v>#N/A</v>
      </c>
    </row>
    <row r="5631" spans="1:17" s="208" customFormat="1" ht="12">
      <c r="A5631" s="268" t="str">
        <f t="shared" si="176"/>
        <v>0883373021144216391</v>
      </c>
      <c r="B5631" s="304" t="s">
        <v>19891</v>
      </c>
      <c r="C5631" s="269" t="s">
        <v>6864</v>
      </c>
      <c r="D5631" s="144" t="s">
        <v>3106</v>
      </c>
      <c r="E5631" s="269" t="s">
        <v>6865</v>
      </c>
      <c r="F5631" s="145" t="s">
        <v>3106</v>
      </c>
      <c r="G5631" s="269" t="s">
        <v>3106</v>
      </c>
      <c r="H5631" s="305" t="s">
        <v>6866</v>
      </c>
      <c r="I5631" s="307" t="s">
        <v>6866</v>
      </c>
      <c r="J5631" s="201" t="str">
        <f t="shared" si="175"/>
        <v>9999</v>
      </c>
      <c r="K5631" s="270"/>
      <c r="L5631" s="270"/>
      <c r="M5631" s="271"/>
      <c r="N5631" s="270" t="e">
        <v>#N/A</v>
      </c>
      <c r="O5631" s="272" t="e">
        <v>#N/A</v>
      </c>
      <c r="P5631" s="272" t="e">
        <v>#N/A</v>
      </c>
      <c r="Q5631" s="272" t="e">
        <v>#N/A</v>
      </c>
    </row>
    <row r="5632" spans="1:17" s="208" customFormat="1" ht="12">
      <c r="A5632" s="268" t="str">
        <f t="shared" si="176"/>
        <v>0883381011407813462</v>
      </c>
      <c r="B5632" s="304" t="s">
        <v>19891</v>
      </c>
      <c r="C5632" s="269" t="s">
        <v>6867</v>
      </c>
      <c r="D5632" s="144" t="s">
        <v>3106</v>
      </c>
      <c r="E5632" s="269" t="s">
        <v>6868</v>
      </c>
      <c r="F5632" s="145" t="s">
        <v>3106</v>
      </c>
      <c r="G5632" s="269" t="s">
        <v>3106</v>
      </c>
      <c r="H5632" s="305" t="s">
        <v>6869</v>
      </c>
      <c r="I5632" s="306" t="s">
        <v>21318</v>
      </c>
      <c r="J5632" s="201" t="str">
        <f t="shared" si="175"/>
        <v>9999</v>
      </c>
      <c r="K5632" s="270"/>
      <c r="L5632" s="270"/>
      <c r="M5632" s="271"/>
      <c r="N5632" s="270" t="e">
        <v>#N/A</v>
      </c>
      <c r="O5632" s="272" t="e">
        <v>#N/A</v>
      </c>
      <c r="P5632" s="272" t="e">
        <v>#N/A</v>
      </c>
      <c r="Q5632" s="272" t="e">
        <v>#N/A</v>
      </c>
    </row>
    <row r="5633" spans="1:17" s="208" customFormat="1" ht="12">
      <c r="A5633" s="268" t="str">
        <f t="shared" si="176"/>
        <v>0883381021134344096</v>
      </c>
      <c r="B5633" s="304" t="s">
        <v>19891</v>
      </c>
      <c r="C5633" s="269" t="s">
        <v>6870</v>
      </c>
      <c r="D5633" s="144" t="s">
        <v>3106</v>
      </c>
      <c r="E5633" s="269" t="s">
        <v>6871</v>
      </c>
      <c r="F5633" s="145" t="s">
        <v>3106</v>
      </c>
      <c r="G5633" s="269" t="s">
        <v>3106</v>
      </c>
      <c r="H5633" s="305" t="s">
        <v>3645</v>
      </c>
      <c r="I5633" s="306" t="e">
        <v>#N/A</v>
      </c>
      <c r="J5633" s="201" t="str">
        <f t="shared" si="175"/>
        <v>9999</v>
      </c>
      <c r="K5633" s="270"/>
      <c r="L5633" s="270"/>
      <c r="M5633" s="271"/>
      <c r="N5633" s="270" t="e">
        <v>#N/A</v>
      </c>
      <c r="O5633" s="272" t="e">
        <v>#N/A</v>
      </c>
      <c r="P5633" s="272" t="e">
        <v>#N/A</v>
      </c>
      <c r="Q5633" s="272" t="e">
        <v>#N/A</v>
      </c>
    </row>
    <row r="5634" spans="1:17" s="208" customFormat="1" ht="12">
      <c r="A5634" s="268" t="str">
        <f t="shared" si="176"/>
        <v>0891285031891054326</v>
      </c>
      <c r="B5634" s="304" t="s">
        <v>19891</v>
      </c>
      <c r="C5634" s="269" t="s">
        <v>6872</v>
      </c>
      <c r="D5634" s="144" t="s">
        <v>3106</v>
      </c>
      <c r="E5634" s="269" t="s">
        <v>6873</v>
      </c>
      <c r="F5634" s="145" t="s">
        <v>3106</v>
      </c>
      <c r="G5634" s="269" t="s">
        <v>3106</v>
      </c>
      <c r="H5634" s="305" t="s">
        <v>6874</v>
      </c>
      <c r="I5634" s="307" t="s">
        <v>6874</v>
      </c>
      <c r="J5634" s="201" t="str">
        <f t="shared" si="175"/>
        <v>9999</v>
      </c>
      <c r="K5634" s="270"/>
      <c r="L5634" s="270"/>
      <c r="M5634" s="271"/>
      <c r="N5634" s="270" t="e">
        <v>#N/A</v>
      </c>
      <c r="O5634" s="272" t="e">
        <v>#N/A</v>
      </c>
      <c r="P5634" s="272" t="e">
        <v>#N/A</v>
      </c>
      <c r="Q5634" s="272" t="e">
        <v>#N/A</v>
      </c>
    </row>
    <row r="5635" spans="1:17" s="208" customFormat="1" ht="12">
      <c r="A5635" s="268" t="str">
        <f t="shared" si="176"/>
        <v>0894628011295765469</v>
      </c>
      <c r="B5635" s="304" t="s">
        <v>19891</v>
      </c>
      <c r="C5635" s="269" t="s">
        <v>4655</v>
      </c>
      <c r="D5635" s="144" t="s">
        <v>3106</v>
      </c>
      <c r="E5635" s="269" t="s">
        <v>6875</v>
      </c>
      <c r="F5635" s="145" t="s">
        <v>3106</v>
      </c>
      <c r="G5635" s="269" t="s">
        <v>3106</v>
      </c>
      <c r="H5635" s="305" t="s">
        <v>4657</v>
      </c>
      <c r="I5635" s="307" t="s">
        <v>4657</v>
      </c>
      <c r="J5635" s="201" t="str">
        <f t="shared" ref="J5635:J5698" si="177">B5635</f>
        <v>9999</v>
      </c>
      <c r="K5635" s="270"/>
      <c r="L5635" s="270"/>
      <c r="M5635" s="271"/>
      <c r="N5635" s="270" t="e">
        <v>#N/A</v>
      </c>
      <c r="O5635" s="272" t="e">
        <v>#N/A</v>
      </c>
      <c r="P5635" s="272" t="e">
        <v>#N/A</v>
      </c>
      <c r="Q5635" s="272" t="e">
        <v>#N/A</v>
      </c>
    </row>
    <row r="5636" spans="1:17" s="208" customFormat="1" ht="12">
      <c r="A5636" s="268" t="str">
        <f t="shared" si="176"/>
        <v>0901761021679612808</v>
      </c>
      <c r="B5636" s="304" t="s">
        <v>19891</v>
      </c>
      <c r="C5636" s="269" t="s">
        <v>6876</v>
      </c>
      <c r="D5636" s="144" t="s">
        <v>3106</v>
      </c>
      <c r="E5636" s="269" t="s">
        <v>6877</v>
      </c>
      <c r="F5636" s="145" t="s">
        <v>3106</v>
      </c>
      <c r="G5636" s="269" t="s">
        <v>3106</v>
      </c>
      <c r="H5636" s="305" t="s">
        <v>6878</v>
      </c>
      <c r="I5636" s="306" t="s">
        <v>22039</v>
      </c>
      <c r="J5636" s="201" t="str">
        <f t="shared" si="177"/>
        <v>9999</v>
      </c>
      <c r="K5636" s="270"/>
      <c r="L5636" s="270"/>
      <c r="M5636" s="271"/>
      <c r="N5636" s="270" t="e">
        <v>#N/A</v>
      </c>
      <c r="O5636" s="272" t="e">
        <v>#N/A</v>
      </c>
      <c r="P5636" s="272" t="e">
        <v>#N/A</v>
      </c>
      <c r="Q5636" s="272" t="e">
        <v>#N/A</v>
      </c>
    </row>
    <row r="5637" spans="1:17" s="208" customFormat="1" ht="12">
      <c r="A5637" s="268" t="str">
        <f t="shared" si="176"/>
        <v>0901878071417067497</v>
      </c>
      <c r="B5637" s="304" t="s">
        <v>19891</v>
      </c>
      <c r="C5637" s="269" t="s">
        <v>14140</v>
      </c>
      <c r="D5637" s="144" t="s">
        <v>3106</v>
      </c>
      <c r="E5637" s="269" t="s">
        <v>14141</v>
      </c>
      <c r="F5637" s="145" t="s">
        <v>3106</v>
      </c>
      <c r="G5637" s="269" t="s">
        <v>3106</v>
      </c>
      <c r="H5637" s="305" t="s">
        <v>14142</v>
      </c>
      <c r="I5637" s="306" t="s">
        <v>21346</v>
      </c>
      <c r="J5637" s="201" t="str">
        <f t="shared" si="177"/>
        <v>9999</v>
      </c>
      <c r="K5637" s="270" t="s">
        <v>13915</v>
      </c>
      <c r="L5637" s="270" t="s">
        <v>13916</v>
      </c>
      <c r="M5637" s="271">
        <v>44085</v>
      </c>
      <c r="N5637" s="270" t="e">
        <v>#N/A</v>
      </c>
      <c r="O5637" s="272" t="e">
        <v>#N/A</v>
      </c>
      <c r="P5637" s="272" t="e">
        <v>#N/A</v>
      </c>
      <c r="Q5637" s="272" t="e">
        <v>#N/A</v>
      </c>
    </row>
    <row r="5638" spans="1:17" s="208" customFormat="1" ht="12">
      <c r="A5638" s="268" t="str">
        <f t="shared" si="176"/>
        <v>0911018011669566568</v>
      </c>
      <c r="B5638" s="304" t="s">
        <v>19891</v>
      </c>
      <c r="C5638" s="269" t="s">
        <v>6885</v>
      </c>
      <c r="D5638" s="144" t="s">
        <v>3106</v>
      </c>
      <c r="E5638" s="269" t="s">
        <v>6886</v>
      </c>
      <c r="F5638" s="145" t="s">
        <v>3106</v>
      </c>
      <c r="G5638" s="269" t="s">
        <v>3106</v>
      </c>
      <c r="H5638" s="305" t="s">
        <v>6887</v>
      </c>
      <c r="I5638" s="307" t="s">
        <v>6887</v>
      </c>
      <c r="J5638" s="201" t="str">
        <f t="shared" si="177"/>
        <v>9999</v>
      </c>
      <c r="K5638" s="270"/>
      <c r="L5638" s="270"/>
      <c r="M5638" s="271"/>
      <c r="N5638" s="270" t="e">
        <v>#N/A</v>
      </c>
      <c r="O5638" s="272" t="e">
        <v>#N/A</v>
      </c>
      <c r="P5638" s="272" t="e">
        <v>#N/A</v>
      </c>
      <c r="Q5638" s="272" t="e">
        <v>#N/A</v>
      </c>
    </row>
    <row r="5639" spans="1:17" s="208" customFormat="1" ht="12">
      <c r="A5639" s="268" t="str">
        <f t="shared" si="176"/>
        <v>0912941011447437827</v>
      </c>
      <c r="B5639" s="304" t="s">
        <v>19891</v>
      </c>
      <c r="C5639" s="143" t="s">
        <v>19953</v>
      </c>
      <c r="D5639" s="144" t="s">
        <v>3106</v>
      </c>
      <c r="E5639" s="144" t="s">
        <v>19954</v>
      </c>
      <c r="F5639" s="145" t="s">
        <v>3106</v>
      </c>
      <c r="G5639" s="269" t="s">
        <v>3106</v>
      </c>
      <c r="H5639" s="146" t="s">
        <v>19955</v>
      </c>
      <c r="I5639" s="306" t="s">
        <v>19955</v>
      </c>
      <c r="J5639" s="201" t="str">
        <f t="shared" si="177"/>
        <v>9999</v>
      </c>
      <c r="K5639" s="308" t="s">
        <v>19895</v>
      </c>
      <c r="L5639" s="308" t="s">
        <v>13916</v>
      </c>
      <c r="M5639" s="271">
        <v>44475</v>
      </c>
      <c r="N5639" s="270" t="s">
        <v>19930</v>
      </c>
      <c r="O5639" s="272" t="s">
        <v>19931</v>
      </c>
      <c r="P5639" s="272" t="s">
        <v>19932</v>
      </c>
      <c r="Q5639" s="272" t="s">
        <v>19933</v>
      </c>
    </row>
    <row r="5640" spans="1:17" s="208" customFormat="1" ht="12">
      <c r="A5640" s="268" t="str">
        <f t="shared" si="176"/>
        <v>0913295011073574810</v>
      </c>
      <c r="B5640" s="304" t="s">
        <v>19891</v>
      </c>
      <c r="C5640" s="269" t="s">
        <v>6890</v>
      </c>
      <c r="D5640" s="144" t="s">
        <v>3106</v>
      </c>
      <c r="E5640" s="269" t="s">
        <v>6891</v>
      </c>
      <c r="F5640" s="145" t="s">
        <v>3106</v>
      </c>
      <c r="G5640" s="269" t="s">
        <v>3106</v>
      </c>
      <c r="H5640" s="305" t="s">
        <v>6892</v>
      </c>
      <c r="I5640" s="306" t="s">
        <v>20408</v>
      </c>
      <c r="J5640" s="201" t="str">
        <f t="shared" si="177"/>
        <v>9999</v>
      </c>
      <c r="K5640" s="270"/>
      <c r="L5640" s="270"/>
      <c r="M5640" s="271"/>
      <c r="N5640" s="270" t="e">
        <v>#N/A</v>
      </c>
      <c r="O5640" s="272" t="e">
        <v>#N/A</v>
      </c>
      <c r="P5640" s="272" t="e">
        <v>#N/A</v>
      </c>
      <c r="Q5640" s="272" t="e">
        <v>#N/A</v>
      </c>
    </row>
    <row r="5641" spans="1:17" s="208" customFormat="1" ht="12">
      <c r="A5641" s="268" t="str">
        <f t="shared" si="176"/>
        <v>0913501021710942040</v>
      </c>
      <c r="B5641" s="304" t="s">
        <v>19891</v>
      </c>
      <c r="C5641" s="269" t="s">
        <v>6893</v>
      </c>
      <c r="D5641" s="144" t="s">
        <v>3106</v>
      </c>
      <c r="E5641" s="269" t="s">
        <v>6894</v>
      </c>
      <c r="F5641" s="145" t="s">
        <v>3106</v>
      </c>
      <c r="G5641" s="269" t="s">
        <v>3106</v>
      </c>
      <c r="H5641" s="305" t="s">
        <v>6895</v>
      </c>
      <c r="I5641" s="307" t="s">
        <v>6895</v>
      </c>
      <c r="J5641" s="201" t="str">
        <f t="shared" si="177"/>
        <v>9999</v>
      </c>
      <c r="K5641" s="270"/>
      <c r="L5641" s="270"/>
      <c r="M5641" s="271"/>
      <c r="N5641" s="270" t="e">
        <v>#N/A</v>
      </c>
      <c r="O5641" s="272" t="e">
        <v>#N/A</v>
      </c>
      <c r="P5641" s="272" t="e">
        <v>#N/A</v>
      </c>
      <c r="Q5641" s="272" t="e">
        <v>#N/A</v>
      </c>
    </row>
    <row r="5642" spans="1:17" s="208" customFormat="1" ht="12">
      <c r="A5642" s="268" t="str">
        <f t="shared" si="176"/>
        <v>0914145011952301608</v>
      </c>
      <c r="B5642" s="304" t="s">
        <v>19891</v>
      </c>
      <c r="C5642" s="269" t="s">
        <v>6897</v>
      </c>
      <c r="D5642" s="144" t="s">
        <v>3106</v>
      </c>
      <c r="E5642" s="269" t="s">
        <v>6898</v>
      </c>
      <c r="F5642" s="145" t="s">
        <v>3106</v>
      </c>
      <c r="G5642" s="269" t="s">
        <v>3106</v>
      </c>
      <c r="H5642" s="305" t="s">
        <v>6899</v>
      </c>
      <c r="I5642" s="307" t="s">
        <v>6899</v>
      </c>
      <c r="J5642" s="201" t="str">
        <f t="shared" si="177"/>
        <v>9999</v>
      </c>
      <c r="K5642" s="270" t="s">
        <v>6900</v>
      </c>
      <c r="L5642" s="270"/>
      <c r="M5642" s="271"/>
      <c r="N5642" s="270" t="e">
        <v>#N/A</v>
      </c>
      <c r="O5642" s="272" t="e">
        <v>#N/A</v>
      </c>
      <c r="P5642" s="272" t="e">
        <v>#N/A</v>
      </c>
      <c r="Q5642" s="272" t="e">
        <v>#N/A</v>
      </c>
    </row>
    <row r="5643" spans="1:17" s="208" customFormat="1" ht="12">
      <c r="A5643" s="268" t="str">
        <f t="shared" si="176"/>
        <v>0914301011013947720</v>
      </c>
      <c r="B5643" s="304" t="s">
        <v>19891</v>
      </c>
      <c r="C5643" s="269" t="s">
        <v>13926</v>
      </c>
      <c r="D5643" s="144" t="s">
        <v>3106</v>
      </c>
      <c r="E5643" s="269" t="s">
        <v>13927</v>
      </c>
      <c r="F5643" s="145" t="s">
        <v>3106</v>
      </c>
      <c r="G5643" s="269" t="s">
        <v>3106</v>
      </c>
      <c r="H5643" s="305" t="s">
        <v>13928</v>
      </c>
      <c r="I5643" s="306" t="s">
        <v>20265</v>
      </c>
      <c r="J5643" s="201" t="str">
        <f t="shared" si="177"/>
        <v>9999</v>
      </c>
      <c r="K5643" s="270" t="s">
        <v>13915</v>
      </c>
      <c r="L5643" s="270" t="s">
        <v>13916</v>
      </c>
      <c r="M5643" s="271">
        <v>44085</v>
      </c>
      <c r="N5643" s="270" t="e">
        <v>#N/A</v>
      </c>
      <c r="O5643" s="272" t="e">
        <v>#N/A</v>
      </c>
      <c r="P5643" s="272" t="e">
        <v>#N/A</v>
      </c>
      <c r="Q5643" s="272" t="e">
        <v>#N/A</v>
      </c>
    </row>
    <row r="5644" spans="1:17" s="208" customFormat="1" ht="12">
      <c r="A5644" s="268" t="str">
        <f t="shared" si="176"/>
        <v>0914459021942299698</v>
      </c>
      <c r="B5644" s="304" t="s">
        <v>19891</v>
      </c>
      <c r="C5644" s="269" t="s">
        <v>6904</v>
      </c>
      <c r="D5644" s="144" t="s">
        <v>3106</v>
      </c>
      <c r="E5644" s="269" t="s">
        <v>6905</v>
      </c>
      <c r="F5644" s="145" t="s">
        <v>3106</v>
      </c>
      <c r="G5644" s="269" t="s">
        <v>3106</v>
      </c>
      <c r="H5644" s="305" t="s">
        <v>6906</v>
      </c>
      <c r="I5644" s="306" t="s">
        <v>22733</v>
      </c>
      <c r="J5644" s="201" t="str">
        <f t="shared" si="177"/>
        <v>9999</v>
      </c>
      <c r="K5644" s="270"/>
      <c r="L5644" s="270"/>
      <c r="M5644" s="271"/>
      <c r="N5644" s="270" t="e">
        <v>#N/A</v>
      </c>
      <c r="O5644" s="272" t="e">
        <v>#N/A</v>
      </c>
      <c r="P5644" s="272" t="e">
        <v>#N/A</v>
      </c>
      <c r="Q5644" s="272" t="e">
        <v>#N/A</v>
      </c>
    </row>
    <row r="5645" spans="1:17" s="208" customFormat="1" ht="12">
      <c r="A5645" s="268" t="str">
        <f t="shared" si="176"/>
        <v>0916272011275532566</v>
      </c>
      <c r="B5645" s="304" t="s">
        <v>19891</v>
      </c>
      <c r="C5645" s="269" t="s">
        <v>6915</v>
      </c>
      <c r="D5645" s="144" t="s">
        <v>3106</v>
      </c>
      <c r="E5645" s="269" t="s">
        <v>6916</v>
      </c>
      <c r="F5645" s="145" t="s">
        <v>3106</v>
      </c>
      <c r="G5645" s="269" t="s">
        <v>3106</v>
      </c>
      <c r="H5645" s="305" t="s">
        <v>2083</v>
      </c>
      <c r="I5645" s="307" t="s">
        <v>2083</v>
      </c>
      <c r="J5645" s="201" t="str">
        <f t="shared" si="177"/>
        <v>9999</v>
      </c>
      <c r="K5645" s="270"/>
      <c r="L5645" s="270"/>
      <c r="M5645" s="271"/>
      <c r="N5645" s="270" t="e">
        <v>#N/A</v>
      </c>
      <c r="O5645" s="272" t="e">
        <v>#N/A</v>
      </c>
      <c r="P5645" s="272" t="e">
        <v>#N/A</v>
      </c>
      <c r="Q5645" s="272" t="e">
        <v>#N/A</v>
      </c>
    </row>
    <row r="5646" spans="1:17" s="208" customFormat="1" ht="12">
      <c r="A5646" s="268" t="str">
        <f t="shared" si="176"/>
        <v>0917411011003842642</v>
      </c>
      <c r="B5646" s="304" t="s">
        <v>19891</v>
      </c>
      <c r="C5646" s="269" t="s">
        <v>4796</v>
      </c>
      <c r="D5646" s="144" t="s">
        <v>3106</v>
      </c>
      <c r="E5646" s="269" t="s">
        <v>6922</v>
      </c>
      <c r="F5646" s="145" t="s">
        <v>3106</v>
      </c>
      <c r="G5646" s="269" t="s">
        <v>3106</v>
      </c>
      <c r="H5646" s="305" t="s">
        <v>4798</v>
      </c>
      <c r="I5646" s="307" t="s">
        <v>4798</v>
      </c>
      <c r="J5646" s="201" t="str">
        <f t="shared" si="177"/>
        <v>9999</v>
      </c>
      <c r="K5646" s="270"/>
      <c r="L5646" s="270"/>
      <c r="M5646" s="271"/>
      <c r="N5646" s="270" t="e">
        <v>#N/A</v>
      </c>
      <c r="O5646" s="272" t="e">
        <v>#N/A</v>
      </c>
      <c r="P5646" s="272" t="e">
        <v>#N/A</v>
      </c>
      <c r="Q5646" s="272" t="e">
        <v>#N/A</v>
      </c>
    </row>
    <row r="5647" spans="1:17" s="208" customFormat="1" ht="12">
      <c r="A5647" s="268" t="str">
        <f t="shared" si="176"/>
        <v>0917940011376544742</v>
      </c>
      <c r="B5647" s="304" t="s">
        <v>19891</v>
      </c>
      <c r="C5647" s="269" t="s">
        <v>6926</v>
      </c>
      <c r="D5647" s="144" t="s">
        <v>3106</v>
      </c>
      <c r="E5647" s="269" t="s">
        <v>6927</v>
      </c>
      <c r="F5647" s="145" t="s">
        <v>3106</v>
      </c>
      <c r="G5647" s="269" t="s">
        <v>3106</v>
      </c>
      <c r="H5647" s="305" t="s">
        <v>6928</v>
      </c>
      <c r="I5647" s="306" t="s">
        <v>21217</v>
      </c>
      <c r="J5647" s="201" t="str">
        <f t="shared" si="177"/>
        <v>9999</v>
      </c>
      <c r="K5647" s="270"/>
      <c r="L5647" s="270"/>
      <c r="M5647" s="271"/>
      <c r="N5647" s="270" t="e">
        <v>#N/A</v>
      </c>
      <c r="O5647" s="272" t="e">
        <v>#N/A</v>
      </c>
      <c r="P5647" s="272" t="e">
        <v>#N/A</v>
      </c>
      <c r="Q5647" s="272" t="e">
        <v>#N/A</v>
      </c>
    </row>
    <row r="5648" spans="1:17" s="208" customFormat="1" ht="12">
      <c r="A5648" s="268" t="str">
        <f t="shared" si="176"/>
        <v>0919128021073551123</v>
      </c>
      <c r="B5648" s="304" t="s">
        <v>19891</v>
      </c>
      <c r="C5648" s="143" t="s">
        <v>19956</v>
      </c>
      <c r="D5648" s="144" t="s">
        <v>3106</v>
      </c>
      <c r="E5648" s="144" t="s">
        <v>19957</v>
      </c>
      <c r="F5648" s="145" t="s">
        <v>3106</v>
      </c>
      <c r="G5648" s="269" t="s">
        <v>3106</v>
      </c>
      <c r="H5648" s="146" t="s">
        <v>19958</v>
      </c>
      <c r="I5648" s="306" t="s">
        <v>19958</v>
      </c>
      <c r="J5648" s="201" t="str">
        <f t="shared" si="177"/>
        <v>9999</v>
      </c>
      <c r="K5648" s="308" t="s">
        <v>19895</v>
      </c>
      <c r="L5648" s="308" t="s">
        <v>13916</v>
      </c>
      <c r="M5648" s="271">
        <v>44475</v>
      </c>
      <c r="N5648" s="270" t="s">
        <v>19959</v>
      </c>
      <c r="O5648" s="272" t="s">
        <v>19960</v>
      </c>
      <c r="P5648" s="272" t="s">
        <v>19961</v>
      </c>
      <c r="Q5648" s="272" t="s">
        <v>19962</v>
      </c>
    </row>
    <row r="5649" spans="1:17" s="208" customFormat="1" ht="12">
      <c r="A5649" s="268" t="str">
        <f t="shared" si="176"/>
        <v>0919334011073654935</v>
      </c>
      <c r="B5649" s="304" t="s">
        <v>19891</v>
      </c>
      <c r="C5649" s="269" t="s">
        <v>6935</v>
      </c>
      <c r="D5649" s="144" t="s">
        <v>3106</v>
      </c>
      <c r="E5649" s="269" t="s">
        <v>6936</v>
      </c>
      <c r="F5649" s="145" t="s">
        <v>3106</v>
      </c>
      <c r="G5649" s="269" t="s">
        <v>3106</v>
      </c>
      <c r="H5649" s="305" t="s">
        <v>6937</v>
      </c>
      <c r="I5649" s="307" t="s">
        <v>6937</v>
      </c>
      <c r="J5649" s="201" t="str">
        <f t="shared" si="177"/>
        <v>9999</v>
      </c>
      <c r="K5649" s="270"/>
      <c r="L5649" s="270"/>
      <c r="M5649" s="271"/>
      <c r="N5649" s="270" t="e">
        <v>#N/A</v>
      </c>
      <c r="O5649" s="272" t="e">
        <v>#N/A</v>
      </c>
      <c r="P5649" s="272" t="e">
        <v>#N/A</v>
      </c>
      <c r="Q5649" s="272" t="e">
        <v>#N/A</v>
      </c>
    </row>
    <row r="5650" spans="1:17" s="208" customFormat="1" ht="12">
      <c r="A5650" s="268" t="str">
        <f t="shared" si="176"/>
        <v>0919334021073654935</v>
      </c>
      <c r="B5650" s="304" t="s">
        <v>19891</v>
      </c>
      <c r="C5650" s="269" t="s">
        <v>6935</v>
      </c>
      <c r="D5650" s="144" t="s">
        <v>3106</v>
      </c>
      <c r="E5650" s="269" t="s">
        <v>6938</v>
      </c>
      <c r="F5650" s="145" t="s">
        <v>3106</v>
      </c>
      <c r="G5650" s="269" t="s">
        <v>3106</v>
      </c>
      <c r="H5650" s="305" t="s">
        <v>6937</v>
      </c>
      <c r="I5650" s="306" t="s">
        <v>20419</v>
      </c>
      <c r="J5650" s="201" t="str">
        <f t="shared" si="177"/>
        <v>9999</v>
      </c>
      <c r="K5650" s="270"/>
      <c r="L5650" s="270"/>
      <c r="M5650" s="271"/>
      <c r="N5650" s="270" t="e">
        <v>#N/A</v>
      </c>
      <c r="O5650" s="272" t="e">
        <v>#N/A</v>
      </c>
      <c r="P5650" s="272" t="e">
        <v>#N/A</v>
      </c>
      <c r="Q5650" s="272" t="e">
        <v>#N/A</v>
      </c>
    </row>
    <row r="5651" spans="1:17" s="208" customFormat="1" ht="12">
      <c r="A5651" s="268" t="str">
        <f t="shared" si="176"/>
        <v>0919391021457307175</v>
      </c>
      <c r="B5651" s="304" t="s">
        <v>19891</v>
      </c>
      <c r="C5651" s="269" t="s">
        <v>6417</v>
      </c>
      <c r="D5651" s="144" t="s">
        <v>3106</v>
      </c>
      <c r="E5651" s="269" t="s">
        <v>6939</v>
      </c>
      <c r="F5651" s="145" t="s">
        <v>3106</v>
      </c>
      <c r="G5651" s="269" t="s">
        <v>3106</v>
      </c>
      <c r="H5651" s="305" t="s">
        <v>6419</v>
      </c>
      <c r="I5651" s="306" t="s">
        <v>21458</v>
      </c>
      <c r="J5651" s="201" t="str">
        <f t="shared" si="177"/>
        <v>9999</v>
      </c>
      <c r="K5651" s="270"/>
      <c r="L5651" s="270"/>
      <c r="M5651" s="271"/>
      <c r="N5651" s="270" t="e">
        <v>#N/A</v>
      </c>
      <c r="O5651" s="272" t="e">
        <v>#N/A</v>
      </c>
      <c r="P5651" s="272" t="e">
        <v>#N/A</v>
      </c>
      <c r="Q5651" s="272" t="e">
        <v>#N/A</v>
      </c>
    </row>
    <row r="5652" spans="1:17" s="208" customFormat="1" ht="12">
      <c r="A5652" s="268" t="str">
        <f t="shared" si="176"/>
        <v>0919391031457307175</v>
      </c>
      <c r="B5652" s="304" t="s">
        <v>19891</v>
      </c>
      <c r="C5652" s="269" t="s">
        <v>6417</v>
      </c>
      <c r="D5652" s="144" t="s">
        <v>3106</v>
      </c>
      <c r="E5652" s="269" t="s">
        <v>6940</v>
      </c>
      <c r="F5652" s="145" t="s">
        <v>3106</v>
      </c>
      <c r="G5652" s="269" t="s">
        <v>3106</v>
      </c>
      <c r="H5652" s="305" t="s">
        <v>6419</v>
      </c>
      <c r="I5652" s="307" t="s">
        <v>6419</v>
      </c>
      <c r="J5652" s="201" t="str">
        <f t="shared" si="177"/>
        <v>9999</v>
      </c>
      <c r="K5652" s="270"/>
      <c r="L5652" s="270"/>
      <c r="M5652" s="271"/>
      <c r="N5652" s="270" t="e">
        <v>#N/A</v>
      </c>
      <c r="O5652" s="272" t="e">
        <v>#N/A</v>
      </c>
      <c r="P5652" s="272" t="e">
        <v>#N/A</v>
      </c>
      <c r="Q5652" s="272" t="e">
        <v>#N/A</v>
      </c>
    </row>
    <row r="5653" spans="1:17" s="208" customFormat="1" ht="12">
      <c r="A5653" s="268" t="str">
        <f t="shared" ref="A5653:A5716" si="178">E5653&amp;C5653</f>
        <v>0919524021750345088</v>
      </c>
      <c r="B5653" s="304" t="s">
        <v>19891</v>
      </c>
      <c r="C5653" s="269" t="s">
        <v>6941</v>
      </c>
      <c r="D5653" s="144" t="s">
        <v>3106</v>
      </c>
      <c r="E5653" s="269" t="s">
        <v>6942</v>
      </c>
      <c r="F5653" s="145" t="s">
        <v>3106</v>
      </c>
      <c r="G5653" s="269" t="s">
        <v>3106</v>
      </c>
      <c r="H5653" s="305" t="s">
        <v>6943</v>
      </c>
      <c r="I5653" s="307" t="s">
        <v>6943</v>
      </c>
      <c r="J5653" s="201" t="str">
        <f t="shared" si="177"/>
        <v>9999</v>
      </c>
      <c r="K5653" s="270"/>
      <c r="L5653" s="270"/>
      <c r="M5653" s="271"/>
      <c r="N5653" s="270" t="e">
        <v>#N/A</v>
      </c>
      <c r="O5653" s="272" t="e">
        <v>#N/A</v>
      </c>
      <c r="P5653" s="272" t="e">
        <v>#N/A</v>
      </c>
      <c r="Q5653" s="272" t="e">
        <v>#N/A</v>
      </c>
    </row>
    <row r="5654" spans="1:17" s="208" customFormat="1" ht="12">
      <c r="A5654" s="268" t="str">
        <f t="shared" si="178"/>
        <v>0920217021306831227</v>
      </c>
      <c r="B5654" s="304" t="s">
        <v>19891</v>
      </c>
      <c r="C5654" s="269" t="s">
        <v>6944</v>
      </c>
      <c r="D5654" s="144" t="s">
        <v>3106</v>
      </c>
      <c r="E5654" s="269" t="s">
        <v>6945</v>
      </c>
      <c r="F5654" s="145" t="s">
        <v>3106</v>
      </c>
      <c r="G5654" s="269" t="s">
        <v>3106</v>
      </c>
      <c r="H5654" s="305" t="s">
        <v>6946</v>
      </c>
      <c r="I5654" s="307" t="s">
        <v>6946</v>
      </c>
      <c r="J5654" s="201" t="str">
        <f t="shared" si="177"/>
        <v>9999</v>
      </c>
      <c r="K5654" s="270"/>
      <c r="L5654" s="270"/>
      <c r="M5654" s="271"/>
      <c r="N5654" s="270" t="e">
        <v>#N/A</v>
      </c>
      <c r="O5654" s="272" t="e">
        <v>#N/A</v>
      </c>
      <c r="P5654" s="272" t="e">
        <v>#N/A</v>
      </c>
      <c r="Q5654" s="272" t="e">
        <v>#N/A</v>
      </c>
    </row>
    <row r="5655" spans="1:17" s="208" customFormat="1" ht="12">
      <c r="A5655" s="268" t="str">
        <f t="shared" si="178"/>
        <v>0920753021588672448</v>
      </c>
      <c r="B5655" s="304" t="s">
        <v>19891</v>
      </c>
      <c r="C5655" s="269" t="s">
        <v>6947</v>
      </c>
      <c r="D5655" s="144" t="s">
        <v>3106</v>
      </c>
      <c r="E5655" s="269" t="s">
        <v>6948</v>
      </c>
      <c r="F5655" s="145" t="s">
        <v>3106</v>
      </c>
      <c r="G5655" s="269" t="s">
        <v>3106</v>
      </c>
      <c r="H5655" s="305" t="s">
        <v>6949</v>
      </c>
      <c r="I5655" s="306" t="s">
        <v>21829</v>
      </c>
      <c r="J5655" s="201" t="str">
        <f t="shared" si="177"/>
        <v>9999</v>
      </c>
      <c r="K5655" s="270"/>
      <c r="L5655" s="270"/>
      <c r="M5655" s="271"/>
      <c r="N5655" s="270" t="e">
        <v>#N/A</v>
      </c>
      <c r="O5655" s="272" t="e">
        <v>#N/A</v>
      </c>
      <c r="P5655" s="272" t="e">
        <v>#N/A</v>
      </c>
      <c r="Q5655" s="272" t="e">
        <v>#N/A</v>
      </c>
    </row>
    <row r="5656" spans="1:17" s="208" customFormat="1" ht="12">
      <c r="A5656" s="268" t="str">
        <f t="shared" si="178"/>
        <v>0921074011982737359</v>
      </c>
      <c r="B5656" s="304" t="s">
        <v>19891</v>
      </c>
      <c r="C5656" s="269" t="s">
        <v>6950</v>
      </c>
      <c r="D5656" s="144" t="s">
        <v>3106</v>
      </c>
      <c r="E5656" s="269" t="s">
        <v>6951</v>
      </c>
      <c r="F5656" s="145" t="s">
        <v>3106</v>
      </c>
      <c r="G5656" s="269" t="s">
        <v>3106</v>
      </c>
      <c r="H5656" s="305" t="s">
        <v>6952</v>
      </c>
      <c r="I5656" s="307" t="s">
        <v>6952</v>
      </c>
      <c r="J5656" s="201" t="str">
        <f t="shared" si="177"/>
        <v>9999</v>
      </c>
      <c r="K5656" s="270"/>
      <c r="L5656" s="270"/>
      <c r="M5656" s="271"/>
      <c r="N5656" s="270" t="e">
        <v>#N/A</v>
      </c>
      <c r="O5656" s="272" t="e">
        <v>#N/A</v>
      </c>
      <c r="P5656" s="272" t="e">
        <v>#N/A</v>
      </c>
      <c r="Q5656" s="272" t="e">
        <v>#N/A</v>
      </c>
    </row>
    <row r="5657" spans="1:17" s="208" customFormat="1" ht="12">
      <c r="A5657" s="268" t="str">
        <f t="shared" si="178"/>
        <v>0921074021871590653</v>
      </c>
      <c r="B5657" s="304" t="s">
        <v>19891</v>
      </c>
      <c r="C5657" s="269" t="s">
        <v>6953</v>
      </c>
      <c r="D5657" s="144" t="s">
        <v>3106</v>
      </c>
      <c r="E5657" s="269" t="s">
        <v>6954</v>
      </c>
      <c r="F5657" s="145" t="s">
        <v>3106</v>
      </c>
      <c r="G5657" s="269" t="s">
        <v>3106</v>
      </c>
      <c r="H5657" s="305" t="s">
        <v>6952</v>
      </c>
      <c r="I5657" s="306" t="s">
        <v>22549</v>
      </c>
      <c r="J5657" s="201" t="str">
        <f t="shared" si="177"/>
        <v>9999</v>
      </c>
      <c r="K5657" s="270"/>
      <c r="L5657" s="270"/>
      <c r="M5657" s="271"/>
      <c r="N5657" s="270" t="e">
        <v>#N/A</v>
      </c>
      <c r="O5657" s="272" t="e">
        <v>#N/A</v>
      </c>
      <c r="P5657" s="272" t="e">
        <v>#N/A</v>
      </c>
      <c r="Q5657" s="272" t="e">
        <v>#N/A</v>
      </c>
    </row>
    <row r="5658" spans="1:17" s="208" customFormat="1" ht="12">
      <c r="A5658" s="268" t="str">
        <f t="shared" si="178"/>
        <v>0921264011013909936</v>
      </c>
      <c r="B5658" s="304" t="s">
        <v>19891</v>
      </c>
      <c r="C5658" s="269" t="s">
        <v>6955</v>
      </c>
      <c r="D5658" s="144" t="s">
        <v>3106</v>
      </c>
      <c r="E5658" s="269" t="s">
        <v>6956</v>
      </c>
      <c r="F5658" s="145" t="s">
        <v>3106</v>
      </c>
      <c r="G5658" s="269" t="s">
        <v>3106</v>
      </c>
      <c r="H5658" s="305" t="s">
        <v>6957</v>
      </c>
      <c r="I5658" s="307" t="s">
        <v>6957</v>
      </c>
      <c r="J5658" s="201" t="str">
        <f t="shared" si="177"/>
        <v>9999</v>
      </c>
      <c r="K5658" s="270"/>
      <c r="L5658" s="270"/>
      <c r="M5658" s="271"/>
      <c r="N5658" s="270" t="e">
        <v>#N/A</v>
      </c>
      <c r="O5658" s="272" t="e">
        <v>#N/A</v>
      </c>
      <c r="P5658" s="272" t="e">
        <v>#N/A</v>
      </c>
      <c r="Q5658" s="272" t="e">
        <v>#N/A</v>
      </c>
    </row>
    <row r="5659" spans="1:17" s="208" customFormat="1" ht="12">
      <c r="A5659" s="268" t="str">
        <f t="shared" si="178"/>
        <v>0921488011639132251</v>
      </c>
      <c r="B5659" s="304" t="s">
        <v>19891</v>
      </c>
      <c r="C5659" s="269" t="s">
        <v>6958</v>
      </c>
      <c r="D5659" s="144" t="s">
        <v>3106</v>
      </c>
      <c r="E5659" s="269" t="s">
        <v>6959</v>
      </c>
      <c r="F5659" s="145" t="s">
        <v>3106</v>
      </c>
      <c r="G5659" s="269" t="s">
        <v>3106</v>
      </c>
      <c r="H5659" s="305" t="s">
        <v>6960</v>
      </c>
      <c r="I5659" s="306" t="s">
        <v>21948</v>
      </c>
      <c r="J5659" s="201" t="str">
        <f t="shared" si="177"/>
        <v>9999</v>
      </c>
      <c r="K5659" s="270"/>
      <c r="L5659" s="270"/>
      <c r="M5659" s="271"/>
      <c r="N5659" s="270" t="e">
        <v>#N/A</v>
      </c>
      <c r="O5659" s="272" t="e">
        <v>#N/A</v>
      </c>
      <c r="P5659" s="272" t="e">
        <v>#N/A</v>
      </c>
      <c r="Q5659" s="272" t="e">
        <v>#N/A</v>
      </c>
    </row>
    <row r="5660" spans="1:17" s="208" customFormat="1" ht="12">
      <c r="A5660" s="268" t="str">
        <f t="shared" si="178"/>
        <v>0921587021609910579</v>
      </c>
      <c r="B5660" s="304" t="s">
        <v>19891</v>
      </c>
      <c r="C5660" s="269" t="s">
        <v>6961</v>
      </c>
      <c r="D5660" s="144" t="s">
        <v>3106</v>
      </c>
      <c r="E5660" s="269" t="s">
        <v>6962</v>
      </c>
      <c r="F5660" s="145" t="s">
        <v>3106</v>
      </c>
      <c r="G5660" s="269" t="s">
        <v>3106</v>
      </c>
      <c r="H5660" s="305" t="s">
        <v>6963</v>
      </c>
      <c r="I5660" s="307" t="s">
        <v>6963</v>
      </c>
      <c r="J5660" s="201" t="str">
        <f t="shared" si="177"/>
        <v>9999</v>
      </c>
      <c r="K5660" s="270"/>
      <c r="L5660" s="270"/>
      <c r="M5660" s="271"/>
      <c r="N5660" s="270" t="e">
        <v>#N/A</v>
      </c>
      <c r="O5660" s="272" t="e">
        <v>#N/A</v>
      </c>
      <c r="P5660" s="272" t="e">
        <v>#N/A</v>
      </c>
      <c r="Q5660" s="272" t="e">
        <v>#N/A</v>
      </c>
    </row>
    <row r="5661" spans="1:17" s="208" customFormat="1" ht="12">
      <c r="A5661" s="268" t="str">
        <f t="shared" si="178"/>
        <v>0922775021326125949</v>
      </c>
      <c r="B5661" s="304" t="s">
        <v>19891</v>
      </c>
      <c r="C5661" s="269" t="s">
        <v>6964</v>
      </c>
      <c r="D5661" s="144" t="s">
        <v>3106</v>
      </c>
      <c r="E5661" s="269" t="s">
        <v>6965</v>
      </c>
      <c r="F5661" s="145" t="s">
        <v>3106</v>
      </c>
      <c r="G5661" s="269" t="s">
        <v>3106</v>
      </c>
      <c r="H5661" s="305" t="s">
        <v>6966</v>
      </c>
      <c r="I5661" s="307" t="s">
        <v>6966</v>
      </c>
      <c r="J5661" s="201" t="str">
        <f t="shared" si="177"/>
        <v>9999</v>
      </c>
      <c r="K5661" s="270"/>
      <c r="L5661" s="270"/>
      <c r="M5661" s="271"/>
      <c r="N5661" s="270" t="e">
        <v>#N/A</v>
      </c>
      <c r="O5661" s="272" t="e">
        <v>#N/A</v>
      </c>
      <c r="P5661" s="272" t="e">
        <v>#N/A</v>
      </c>
      <c r="Q5661" s="272" t="e">
        <v>#N/A</v>
      </c>
    </row>
    <row r="5662" spans="1:17" s="208" customFormat="1" ht="12">
      <c r="A5662" s="268" t="str">
        <f t="shared" si="178"/>
        <v>0922866011548215379</v>
      </c>
      <c r="B5662" s="304" t="s">
        <v>19891</v>
      </c>
      <c r="C5662" s="269" t="s">
        <v>6967</v>
      </c>
      <c r="D5662" s="144" t="s">
        <v>3106</v>
      </c>
      <c r="E5662" s="269" t="s">
        <v>6968</v>
      </c>
      <c r="F5662" s="145" t="s">
        <v>3106</v>
      </c>
      <c r="G5662" s="269" t="s">
        <v>3106</v>
      </c>
      <c r="H5662" s="305" t="s">
        <v>6969</v>
      </c>
      <c r="I5662" s="306" t="s">
        <v>21715</v>
      </c>
      <c r="J5662" s="201" t="str">
        <f t="shared" si="177"/>
        <v>9999</v>
      </c>
      <c r="K5662" s="270"/>
      <c r="L5662" s="270"/>
      <c r="M5662" s="271"/>
      <c r="N5662" s="270" t="e">
        <v>#N/A</v>
      </c>
      <c r="O5662" s="272" t="e">
        <v>#N/A</v>
      </c>
      <c r="P5662" s="272" t="e">
        <v>#N/A</v>
      </c>
      <c r="Q5662" s="272" t="e">
        <v>#N/A</v>
      </c>
    </row>
    <row r="5663" spans="1:17" s="208" customFormat="1" ht="12">
      <c r="A5663" s="268" t="str">
        <f t="shared" si="178"/>
        <v>0922908021639197510</v>
      </c>
      <c r="B5663" s="304" t="s">
        <v>19891</v>
      </c>
      <c r="C5663" s="269" t="s">
        <v>6970</v>
      </c>
      <c r="D5663" s="144" t="s">
        <v>3106</v>
      </c>
      <c r="E5663" s="269" t="s">
        <v>6971</v>
      </c>
      <c r="F5663" s="145" t="s">
        <v>3106</v>
      </c>
      <c r="G5663" s="269" t="s">
        <v>3106</v>
      </c>
      <c r="H5663" s="305" t="s">
        <v>6972</v>
      </c>
      <c r="I5663" s="307" t="s">
        <v>6972</v>
      </c>
      <c r="J5663" s="201" t="str">
        <f t="shared" si="177"/>
        <v>9999</v>
      </c>
      <c r="K5663" s="270" t="s">
        <v>4137</v>
      </c>
      <c r="L5663" s="270"/>
      <c r="M5663" s="271"/>
      <c r="N5663" s="270" t="e">
        <v>#N/A</v>
      </c>
      <c r="O5663" s="272" t="e">
        <v>#N/A</v>
      </c>
      <c r="P5663" s="272" t="e">
        <v>#N/A</v>
      </c>
      <c r="Q5663" s="272" t="e">
        <v>#N/A</v>
      </c>
    </row>
    <row r="5664" spans="1:17" s="208" customFormat="1" ht="12">
      <c r="A5664" s="268" t="str">
        <f t="shared" si="178"/>
        <v>0922957011134250970</v>
      </c>
      <c r="B5664" s="304" t="s">
        <v>19891</v>
      </c>
      <c r="C5664" s="269" t="s">
        <v>13994</v>
      </c>
      <c r="D5664" s="144" t="s">
        <v>3106</v>
      </c>
      <c r="E5664" s="269" t="s">
        <v>13995</v>
      </c>
      <c r="F5664" s="145" t="s">
        <v>3106</v>
      </c>
      <c r="G5664" s="269" t="s">
        <v>3106</v>
      </c>
      <c r="H5664" s="305" t="s">
        <v>13996</v>
      </c>
      <c r="I5664" s="306" t="s">
        <v>20586</v>
      </c>
      <c r="J5664" s="201" t="str">
        <f t="shared" si="177"/>
        <v>9999</v>
      </c>
      <c r="K5664" s="270" t="s">
        <v>13915</v>
      </c>
      <c r="L5664" s="270" t="s">
        <v>13916</v>
      </c>
      <c r="M5664" s="271">
        <v>44085</v>
      </c>
      <c r="N5664" s="270" t="e">
        <v>#N/A</v>
      </c>
      <c r="O5664" s="272" t="e">
        <v>#N/A</v>
      </c>
      <c r="P5664" s="272" t="e">
        <v>#N/A</v>
      </c>
      <c r="Q5664" s="272" t="e">
        <v>#N/A</v>
      </c>
    </row>
    <row r="5665" spans="1:17" s="208" customFormat="1" ht="12">
      <c r="A5665" s="268" t="str">
        <f t="shared" si="178"/>
        <v>0923419011255422259</v>
      </c>
      <c r="B5665" s="304" t="s">
        <v>19891</v>
      </c>
      <c r="C5665" s="269" t="s">
        <v>6973</v>
      </c>
      <c r="D5665" s="144" t="s">
        <v>3106</v>
      </c>
      <c r="E5665" s="269" t="s">
        <v>6974</v>
      </c>
      <c r="F5665" s="145" t="s">
        <v>3106</v>
      </c>
      <c r="G5665" s="269" t="s">
        <v>3106</v>
      </c>
      <c r="H5665" s="305" t="s">
        <v>6975</v>
      </c>
      <c r="I5665" s="306" t="s">
        <v>20908</v>
      </c>
      <c r="J5665" s="201" t="str">
        <f t="shared" si="177"/>
        <v>9999</v>
      </c>
      <c r="K5665" s="270"/>
      <c r="L5665" s="270"/>
      <c r="M5665" s="271"/>
      <c r="N5665" s="270" t="e">
        <v>#N/A</v>
      </c>
      <c r="O5665" s="272" t="e">
        <v>#N/A</v>
      </c>
      <c r="P5665" s="272" t="e">
        <v>#N/A</v>
      </c>
      <c r="Q5665" s="272" t="e">
        <v>#N/A</v>
      </c>
    </row>
    <row r="5666" spans="1:17" s="208" customFormat="1" ht="12">
      <c r="A5666" s="268" t="str">
        <f t="shared" si="178"/>
        <v>0924235011881742575</v>
      </c>
      <c r="B5666" s="304" t="s">
        <v>19891</v>
      </c>
      <c r="C5666" s="143" t="s">
        <v>19963</v>
      </c>
      <c r="D5666" s="144" t="s">
        <v>3106</v>
      </c>
      <c r="E5666" s="144" t="s">
        <v>19964</v>
      </c>
      <c r="F5666" s="145" t="s">
        <v>3106</v>
      </c>
      <c r="G5666" s="269" t="s">
        <v>3106</v>
      </c>
      <c r="H5666" s="146" t="s">
        <v>19965</v>
      </c>
      <c r="I5666" s="306" t="s">
        <v>19965</v>
      </c>
      <c r="J5666" s="201" t="str">
        <f t="shared" si="177"/>
        <v>9999</v>
      </c>
      <c r="K5666" s="308" t="s">
        <v>19895</v>
      </c>
      <c r="L5666" s="308" t="s">
        <v>13916</v>
      </c>
      <c r="M5666" s="271">
        <v>44475</v>
      </c>
      <c r="N5666" s="270" t="s">
        <v>19930</v>
      </c>
      <c r="O5666" s="272" t="s">
        <v>19931</v>
      </c>
      <c r="P5666" s="272" t="s">
        <v>19932</v>
      </c>
      <c r="Q5666" s="272" t="s">
        <v>19933</v>
      </c>
    </row>
    <row r="5667" spans="1:17" s="208" customFormat="1" ht="12">
      <c r="A5667" s="268" t="str">
        <f t="shared" si="178"/>
        <v>0924342021508926569</v>
      </c>
      <c r="B5667" s="304" t="s">
        <v>19891</v>
      </c>
      <c r="C5667" s="269" t="s">
        <v>6976</v>
      </c>
      <c r="D5667" s="144" t="s">
        <v>3106</v>
      </c>
      <c r="E5667" s="269" t="s">
        <v>6977</v>
      </c>
      <c r="F5667" s="145" t="s">
        <v>3106</v>
      </c>
      <c r="G5667" s="269" t="s">
        <v>3106</v>
      </c>
      <c r="H5667" s="305" t="s">
        <v>6978</v>
      </c>
      <c r="I5667" s="306" t="s">
        <v>21630</v>
      </c>
      <c r="J5667" s="201" t="str">
        <f t="shared" si="177"/>
        <v>9999</v>
      </c>
      <c r="K5667" s="270"/>
      <c r="L5667" s="270"/>
      <c r="M5667" s="271"/>
      <c r="N5667" s="270" t="e">
        <v>#N/A</v>
      </c>
      <c r="O5667" s="272" t="e">
        <v>#N/A</v>
      </c>
      <c r="P5667" s="272" t="e">
        <v>#N/A</v>
      </c>
      <c r="Q5667" s="272" t="e">
        <v>#N/A</v>
      </c>
    </row>
    <row r="5668" spans="1:17" s="208" customFormat="1" ht="12">
      <c r="A5668" s="268" t="str">
        <f t="shared" si="178"/>
        <v>0924573021780799171</v>
      </c>
      <c r="B5668" s="304" t="s">
        <v>19891</v>
      </c>
      <c r="C5668" s="269" t="s">
        <v>6979</v>
      </c>
      <c r="D5668" s="144" t="s">
        <v>3106</v>
      </c>
      <c r="E5668" s="269" t="s">
        <v>6980</v>
      </c>
      <c r="F5668" s="145" t="s">
        <v>3106</v>
      </c>
      <c r="G5668" s="269" t="s">
        <v>3106</v>
      </c>
      <c r="H5668" s="305" t="s">
        <v>6981</v>
      </c>
      <c r="I5668" s="307" t="s">
        <v>6981</v>
      </c>
      <c r="J5668" s="201" t="str">
        <f t="shared" si="177"/>
        <v>9999</v>
      </c>
      <c r="K5668" s="270"/>
      <c r="L5668" s="270"/>
      <c r="M5668" s="271"/>
      <c r="N5668" s="270" t="e">
        <v>#N/A</v>
      </c>
      <c r="O5668" s="272" t="e">
        <v>#N/A</v>
      </c>
      <c r="P5668" s="272" t="e">
        <v>#N/A</v>
      </c>
      <c r="Q5668" s="272" t="e">
        <v>#N/A</v>
      </c>
    </row>
    <row r="5669" spans="1:17" s="208" customFormat="1" ht="12">
      <c r="A5669" s="268" t="str">
        <f t="shared" si="178"/>
        <v>0924581011508850066</v>
      </c>
      <c r="B5669" s="304" t="s">
        <v>19891</v>
      </c>
      <c r="C5669" s="269" t="s">
        <v>14203</v>
      </c>
      <c r="D5669" s="144" t="s">
        <v>3106</v>
      </c>
      <c r="E5669" s="269" t="s">
        <v>14204</v>
      </c>
      <c r="F5669" s="145" t="s">
        <v>3106</v>
      </c>
      <c r="G5669" s="269" t="s">
        <v>3106</v>
      </c>
      <c r="H5669" s="305" t="s">
        <v>14205</v>
      </c>
      <c r="I5669" s="306" t="s">
        <v>21620</v>
      </c>
      <c r="J5669" s="201" t="str">
        <f t="shared" si="177"/>
        <v>9999</v>
      </c>
      <c r="K5669" s="270" t="s">
        <v>13915</v>
      </c>
      <c r="L5669" s="270" t="s">
        <v>13916</v>
      </c>
      <c r="M5669" s="271">
        <v>44085</v>
      </c>
      <c r="N5669" s="270" t="e">
        <v>#N/A</v>
      </c>
      <c r="O5669" s="272" t="e">
        <v>#N/A</v>
      </c>
      <c r="P5669" s="272" t="e">
        <v>#N/A</v>
      </c>
      <c r="Q5669" s="272" t="e">
        <v>#N/A</v>
      </c>
    </row>
    <row r="5670" spans="1:17" s="208" customFormat="1" ht="12">
      <c r="A5670" s="268" t="str">
        <f t="shared" si="178"/>
        <v>0925273021467495184</v>
      </c>
      <c r="B5670" s="304" t="s">
        <v>19891</v>
      </c>
      <c r="C5670" s="269" t="s">
        <v>6982</v>
      </c>
      <c r="D5670" s="144" t="s">
        <v>3106</v>
      </c>
      <c r="E5670" s="269" t="s">
        <v>6983</v>
      </c>
      <c r="F5670" s="145" t="s">
        <v>3106</v>
      </c>
      <c r="G5670" s="269" t="s">
        <v>3106</v>
      </c>
      <c r="H5670" s="305" t="s">
        <v>6984</v>
      </c>
      <c r="I5670" s="306" t="s">
        <v>21504</v>
      </c>
      <c r="J5670" s="201" t="str">
        <f t="shared" si="177"/>
        <v>9999</v>
      </c>
      <c r="K5670" s="270"/>
      <c r="L5670" s="270"/>
      <c r="M5670" s="271"/>
      <c r="N5670" s="270" t="e">
        <v>#N/A</v>
      </c>
      <c r="O5670" s="272" t="e">
        <v>#N/A</v>
      </c>
      <c r="P5670" s="272" t="e">
        <v>#N/A</v>
      </c>
      <c r="Q5670" s="272" t="e">
        <v>#N/A</v>
      </c>
    </row>
    <row r="5671" spans="1:17" s="208" customFormat="1" ht="12">
      <c r="A5671" s="268" t="str">
        <f t="shared" si="178"/>
        <v>0925471011194764225</v>
      </c>
      <c r="B5671" s="304" t="s">
        <v>19891</v>
      </c>
      <c r="C5671" s="269" t="s">
        <v>6985</v>
      </c>
      <c r="D5671" s="144" t="s">
        <v>3106</v>
      </c>
      <c r="E5671" s="269" t="s">
        <v>6986</v>
      </c>
      <c r="F5671" s="145" t="s">
        <v>3106</v>
      </c>
      <c r="G5671" s="269" t="s">
        <v>3106</v>
      </c>
      <c r="H5671" s="305" t="s">
        <v>6987</v>
      </c>
      <c r="I5671" s="307" t="s">
        <v>6987</v>
      </c>
      <c r="J5671" s="201" t="str">
        <f t="shared" si="177"/>
        <v>9999</v>
      </c>
      <c r="K5671" s="270"/>
      <c r="L5671" s="270"/>
      <c r="M5671" s="271"/>
      <c r="N5671" s="270" t="e">
        <v>#N/A</v>
      </c>
      <c r="O5671" s="272" t="e">
        <v>#N/A</v>
      </c>
      <c r="P5671" s="272" t="e">
        <v>#N/A</v>
      </c>
      <c r="Q5671" s="272" t="e">
        <v>#N/A</v>
      </c>
    </row>
    <row r="5672" spans="1:17" s="208" customFormat="1" ht="12">
      <c r="A5672" s="268" t="str">
        <f t="shared" si="178"/>
        <v>0926453031689698268</v>
      </c>
      <c r="B5672" s="304" t="s">
        <v>19891</v>
      </c>
      <c r="C5672" s="269" t="s">
        <v>6988</v>
      </c>
      <c r="D5672" s="144" t="s">
        <v>3106</v>
      </c>
      <c r="E5672" s="269" t="s">
        <v>6989</v>
      </c>
      <c r="F5672" s="145" t="s">
        <v>3106</v>
      </c>
      <c r="G5672" s="269" t="s">
        <v>3106</v>
      </c>
      <c r="H5672" s="305" t="s">
        <v>6990</v>
      </c>
      <c r="I5672" s="306" t="s">
        <v>22071</v>
      </c>
      <c r="J5672" s="201" t="str">
        <f t="shared" si="177"/>
        <v>9999</v>
      </c>
      <c r="K5672" s="270"/>
      <c r="L5672" s="270"/>
      <c r="M5672" s="271"/>
      <c r="N5672" s="270" t="e">
        <v>#N/A</v>
      </c>
      <c r="O5672" s="272" t="e">
        <v>#N/A</v>
      </c>
      <c r="P5672" s="272" t="e">
        <v>#N/A</v>
      </c>
      <c r="Q5672" s="272" t="e">
        <v>#N/A</v>
      </c>
    </row>
    <row r="5673" spans="1:17" s="208" customFormat="1" ht="12">
      <c r="A5673" s="268" t="str">
        <f t="shared" si="178"/>
        <v>0926958021215066121</v>
      </c>
      <c r="B5673" s="304" t="s">
        <v>19891</v>
      </c>
      <c r="C5673" s="269" t="s">
        <v>14055</v>
      </c>
      <c r="D5673" s="144" t="s">
        <v>3106</v>
      </c>
      <c r="E5673" s="269" t="s">
        <v>14056</v>
      </c>
      <c r="F5673" s="145" t="s">
        <v>3106</v>
      </c>
      <c r="G5673" s="269" t="s">
        <v>3106</v>
      </c>
      <c r="H5673" s="305" t="s">
        <v>14057</v>
      </c>
      <c r="I5673" s="307" t="s">
        <v>14057</v>
      </c>
      <c r="J5673" s="201" t="str">
        <f t="shared" si="177"/>
        <v>9999</v>
      </c>
      <c r="K5673" s="270" t="s">
        <v>13915</v>
      </c>
      <c r="L5673" s="270" t="s">
        <v>13916</v>
      </c>
      <c r="M5673" s="271">
        <v>44085</v>
      </c>
      <c r="N5673" s="270" t="e">
        <v>#N/A</v>
      </c>
      <c r="O5673" s="272" t="e">
        <v>#N/A</v>
      </c>
      <c r="P5673" s="272" t="e">
        <v>#N/A</v>
      </c>
      <c r="Q5673" s="272" t="e">
        <v>#N/A</v>
      </c>
    </row>
    <row r="5674" spans="1:17" s="208" customFormat="1" ht="12">
      <c r="A5674" s="268" t="str">
        <f t="shared" si="178"/>
        <v>0926958061215066121</v>
      </c>
      <c r="B5674" s="304" t="s">
        <v>19891</v>
      </c>
      <c r="C5674" s="143" t="s">
        <v>14055</v>
      </c>
      <c r="D5674" s="144" t="s">
        <v>3106</v>
      </c>
      <c r="E5674" s="144" t="s">
        <v>19966</v>
      </c>
      <c r="F5674" s="145" t="s">
        <v>3106</v>
      </c>
      <c r="G5674" s="269" t="s">
        <v>3106</v>
      </c>
      <c r="H5674" s="146" t="s">
        <v>19967</v>
      </c>
      <c r="I5674" s="306" t="s">
        <v>19967</v>
      </c>
      <c r="J5674" s="201" t="str">
        <f t="shared" si="177"/>
        <v>9999</v>
      </c>
      <c r="K5674" s="308" t="s">
        <v>19968</v>
      </c>
      <c r="L5674" s="308" t="s">
        <v>13916</v>
      </c>
      <c r="M5674" s="271">
        <v>44475</v>
      </c>
      <c r="N5674" s="270" t="s">
        <v>19969</v>
      </c>
      <c r="O5674" s="272" t="s">
        <v>19970</v>
      </c>
      <c r="P5674" s="272" t="s">
        <v>19971</v>
      </c>
      <c r="Q5674" s="272" t="s">
        <v>19972</v>
      </c>
    </row>
    <row r="5675" spans="1:17" s="208" customFormat="1" ht="12">
      <c r="A5675" s="268" t="str">
        <f t="shared" si="178"/>
        <v>0929499021881663631</v>
      </c>
      <c r="B5675" s="304" t="s">
        <v>19891</v>
      </c>
      <c r="C5675" s="269" t="s">
        <v>6991</v>
      </c>
      <c r="D5675" s="144" t="s">
        <v>3106</v>
      </c>
      <c r="E5675" s="269" t="s">
        <v>6992</v>
      </c>
      <c r="F5675" s="145" t="s">
        <v>3106</v>
      </c>
      <c r="G5675" s="269" t="s">
        <v>3106</v>
      </c>
      <c r="H5675" s="305" t="s">
        <v>6993</v>
      </c>
      <c r="I5675" s="306" t="s">
        <v>22571</v>
      </c>
      <c r="J5675" s="201" t="str">
        <f t="shared" si="177"/>
        <v>9999</v>
      </c>
      <c r="K5675" s="270"/>
      <c r="L5675" s="270"/>
      <c r="M5675" s="271"/>
      <c r="N5675" s="270" t="e">
        <v>#N/A</v>
      </c>
      <c r="O5675" s="272" t="e">
        <v>#N/A</v>
      </c>
      <c r="P5675" s="272" t="e">
        <v>#N/A</v>
      </c>
      <c r="Q5675" s="272" t="e">
        <v>#N/A</v>
      </c>
    </row>
    <row r="5676" spans="1:17" s="208" customFormat="1" ht="12">
      <c r="A5676" s="268" t="str">
        <f t="shared" si="178"/>
        <v>0929523011750364998</v>
      </c>
      <c r="B5676" s="304" t="s">
        <v>19891</v>
      </c>
      <c r="C5676" s="269" t="s">
        <v>6994</v>
      </c>
      <c r="D5676" s="144" t="s">
        <v>3106</v>
      </c>
      <c r="E5676" s="269" t="s">
        <v>6995</v>
      </c>
      <c r="F5676" s="145" t="s">
        <v>3106</v>
      </c>
      <c r="G5676" s="269" t="s">
        <v>3106</v>
      </c>
      <c r="H5676" s="305" t="s">
        <v>6996</v>
      </c>
      <c r="I5676" s="306" t="s">
        <v>22247</v>
      </c>
      <c r="J5676" s="201" t="str">
        <f t="shared" si="177"/>
        <v>9999</v>
      </c>
      <c r="K5676" s="270"/>
      <c r="L5676" s="270"/>
      <c r="M5676" s="271"/>
      <c r="N5676" s="270" t="e">
        <v>#N/A</v>
      </c>
      <c r="O5676" s="272" t="e">
        <v>#N/A</v>
      </c>
      <c r="P5676" s="272" t="e">
        <v>#N/A</v>
      </c>
      <c r="Q5676" s="272" t="e">
        <v>#N/A</v>
      </c>
    </row>
    <row r="5677" spans="1:17" s="208" customFormat="1" ht="12">
      <c r="A5677" s="268" t="str">
        <f t="shared" si="178"/>
        <v>0929549011740266444</v>
      </c>
      <c r="B5677" s="304" t="s">
        <v>19891</v>
      </c>
      <c r="C5677" s="269" t="s">
        <v>14338</v>
      </c>
      <c r="D5677" s="144" t="s">
        <v>3106</v>
      </c>
      <c r="E5677" s="269" t="s">
        <v>14339</v>
      </c>
      <c r="F5677" s="145" t="s">
        <v>3106</v>
      </c>
      <c r="G5677" s="269" t="s">
        <v>3106</v>
      </c>
      <c r="H5677" s="305" t="s">
        <v>14340</v>
      </c>
      <c r="I5677" s="306" t="s">
        <v>22223</v>
      </c>
      <c r="J5677" s="201" t="str">
        <f t="shared" si="177"/>
        <v>9999</v>
      </c>
      <c r="K5677" s="270" t="s">
        <v>13915</v>
      </c>
      <c r="L5677" s="270" t="s">
        <v>13916</v>
      </c>
      <c r="M5677" s="271">
        <v>44085</v>
      </c>
      <c r="N5677" s="270" t="e">
        <v>#N/A</v>
      </c>
      <c r="O5677" s="272" t="e">
        <v>#N/A</v>
      </c>
      <c r="P5677" s="272" t="e">
        <v>#N/A</v>
      </c>
      <c r="Q5677" s="272" t="e">
        <v>#N/A</v>
      </c>
    </row>
    <row r="5678" spans="1:17" s="208" customFormat="1" ht="12">
      <c r="A5678" s="268" t="str">
        <f t="shared" si="178"/>
        <v>0929572021164409926</v>
      </c>
      <c r="B5678" s="304" t="s">
        <v>19891</v>
      </c>
      <c r="C5678" s="269" t="s">
        <v>6997</v>
      </c>
      <c r="D5678" s="144" t="s">
        <v>3106</v>
      </c>
      <c r="E5678" s="269" t="s">
        <v>6998</v>
      </c>
      <c r="F5678" s="145" t="s">
        <v>3106</v>
      </c>
      <c r="G5678" s="269" t="s">
        <v>3106</v>
      </c>
      <c r="H5678" s="305" t="s">
        <v>6999</v>
      </c>
      <c r="I5678" s="306" t="s">
        <v>20662</v>
      </c>
      <c r="J5678" s="201" t="str">
        <f t="shared" si="177"/>
        <v>9999</v>
      </c>
      <c r="K5678" s="270"/>
      <c r="L5678" s="270"/>
      <c r="M5678" s="271"/>
      <c r="N5678" s="270" t="e">
        <v>#N/A</v>
      </c>
      <c r="O5678" s="272" t="e">
        <v>#N/A</v>
      </c>
      <c r="P5678" s="272" t="e">
        <v>#N/A</v>
      </c>
      <c r="Q5678" s="272" t="e">
        <v>#N/A</v>
      </c>
    </row>
    <row r="5679" spans="1:17" s="208" customFormat="1" ht="12">
      <c r="A5679" s="268" t="str">
        <f t="shared" si="178"/>
        <v>0929572041942584255</v>
      </c>
      <c r="B5679" s="304" t="s">
        <v>19891</v>
      </c>
      <c r="C5679" s="269" t="s">
        <v>14421</v>
      </c>
      <c r="D5679" s="144" t="s">
        <v>3106</v>
      </c>
      <c r="E5679" s="269" t="s">
        <v>14422</v>
      </c>
      <c r="F5679" s="145" t="s">
        <v>3106</v>
      </c>
      <c r="G5679" s="269" t="s">
        <v>3106</v>
      </c>
      <c r="H5679" s="305" t="s">
        <v>14209</v>
      </c>
      <c r="I5679" s="306" t="s">
        <v>21642</v>
      </c>
      <c r="J5679" s="201" t="str">
        <f t="shared" si="177"/>
        <v>9999</v>
      </c>
      <c r="K5679" s="270" t="s">
        <v>13915</v>
      </c>
      <c r="L5679" s="270" t="s">
        <v>13916</v>
      </c>
      <c r="M5679" s="271">
        <v>44085</v>
      </c>
      <c r="N5679" s="270" t="e">
        <v>#N/A</v>
      </c>
      <c r="O5679" s="272" t="e">
        <v>#N/A</v>
      </c>
      <c r="P5679" s="272" t="e">
        <v>#N/A</v>
      </c>
      <c r="Q5679" s="272" t="e">
        <v>#N/A</v>
      </c>
    </row>
    <row r="5680" spans="1:17" s="208" customFormat="1" ht="12">
      <c r="A5680" s="268" t="str">
        <f t="shared" si="178"/>
        <v>0929630031205899705</v>
      </c>
      <c r="B5680" s="304" t="s">
        <v>19891</v>
      </c>
      <c r="C5680" s="269" t="s">
        <v>4954</v>
      </c>
      <c r="D5680" s="144" t="s">
        <v>3106</v>
      </c>
      <c r="E5680" s="269" t="s">
        <v>7000</v>
      </c>
      <c r="F5680" s="145" t="s">
        <v>3106</v>
      </c>
      <c r="G5680" s="269" t="s">
        <v>3106</v>
      </c>
      <c r="H5680" s="305" t="s">
        <v>4956</v>
      </c>
      <c r="I5680" s="306" t="s">
        <v>20782</v>
      </c>
      <c r="J5680" s="201" t="str">
        <f t="shared" si="177"/>
        <v>9999</v>
      </c>
      <c r="K5680" s="270"/>
      <c r="L5680" s="270"/>
      <c r="M5680" s="271"/>
      <c r="N5680" s="270" t="e">
        <v>#N/A</v>
      </c>
      <c r="O5680" s="272" t="e">
        <v>#N/A</v>
      </c>
      <c r="P5680" s="272" t="e">
        <v>#N/A</v>
      </c>
      <c r="Q5680" s="272" t="e">
        <v>#N/A</v>
      </c>
    </row>
    <row r="5681" spans="1:20" ht="12">
      <c r="A5681" s="268" t="str">
        <f t="shared" si="178"/>
        <v>0929648021376650911</v>
      </c>
      <c r="B5681" s="304" t="s">
        <v>19891</v>
      </c>
      <c r="C5681" s="269" t="s">
        <v>7001</v>
      </c>
      <c r="D5681" s="144" t="s">
        <v>3106</v>
      </c>
      <c r="E5681" s="269" t="s">
        <v>7002</v>
      </c>
      <c r="F5681" s="145" t="s">
        <v>3106</v>
      </c>
      <c r="G5681" s="269" t="s">
        <v>3106</v>
      </c>
      <c r="H5681" s="305" t="s">
        <v>3650</v>
      </c>
      <c r="I5681" s="306" t="s">
        <v>21233</v>
      </c>
      <c r="J5681" s="201" t="str">
        <f t="shared" si="177"/>
        <v>9999</v>
      </c>
      <c r="K5681" s="270"/>
      <c r="L5681" s="270"/>
      <c r="M5681" s="271"/>
      <c r="N5681" s="270" t="e">
        <v>#N/A</v>
      </c>
      <c r="O5681" s="272" t="e">
        <v>#N/A</v>
      </c>
      <c r="P5681" s="272" t="e">
        <v>#N/A</v>
      </c>
      <c r="Q5681" s="272" t="e">
        <v>#N/A</v>
      </c>
      <c r="S5681" s="208"/>
    </row>
    <row r="5682" spans="1:20" ht="12">
      <c r="A5682" s="268" t="str">
        <f t="shared" si="178"/>
        <v>0929697021801854591</v>
      </c>
      <c r="B5682" s="304" t="s">
        <v>19891</v>
      </c>
      <c r="C5682" s="269" t="s">
        <v>5042</v>
      </c>
      <c r="D5682" s="144" t="s">
        <v>3106</v>
      </c>
      <c r="E5682" s="269" t="s">
        <v>7003</v>
      </c>
      <c r="F5682" s="145" t="s">
        <v>3106</v>
      </c>
      <c r="G5682" s="269" t="s">
        <v>3106</v>
      </c>
      <c r="H5682" s="305" t="s">
        <v>7004</v>
      </c>
      <c r="I5682" s="306" t="s">
        <v>22365</v>
      </c>
      <c r="J5682" s="201" t="str">
        <f t="shared" si="177"/>
        <v>9999</v>
      </c>
      <c r="K5682" s="270"/>
      <c r="L5682" s="270"/>
      <c r="M5682" s="271"/>
      <c r="N5682" s="270" t="e">
        <v>#N/A</v>
      </c>
      <c r="O5682" s="272" t="e">
        <v>#N/A</v>
      </c>
      <c r="P5682" s="272" t="e">
        <v>#N/A</v>
      </c>
      <c r="Q5682" s="272" t="e">
        <v>#N/A</v>
      </c>
      <c r="S5682" s="208"/>
    </row>
    <row r="5683" spans="1:20" ht="12">
      <c r="A5683" s="268" t="str">
        <f t="shared" si="178"/>
        <v>0929697031801854591</v>
      </c>
      <c r="B5683" s="304" t="s">
        <v>19891</v>
      </c>
      <c r="C5683" s="269" t="s">
        <v>5042</v>
      </c>
      <c r="D5683" s="144" t="s">
        <v>3106</v>
      </c>
      <c r="E5683" s="269" t="s">
        <v>7005</v>
      </c>
      <c r="F5683" s="145" t="s">
        <v>3106</v>
      </c>
      <c r="G5683" s="269" t="s">
        <v>3106</v>
      </c>
      <c r="H5683" s="305" t="s">
        <v>3645</v>
      </c>
      <c r="I5683" s="306" t="s">
        <v>22364</v>
      </c>
      <c r="J5683" s="201" t="str">
        <f t="shared" si="177"/>
        <v>9999</v>
      </c>
      <c r="K5683" s="270"/>
      <c r="L5683" s="270"/>
      <c r="M5683" s="271"/>
      <c r="N5683" s="270" t="e">
        <v>#N/A</v>
      </c>
      <c r="O5683" s="272" t="e">
        <v>#N/A</v>
      </c>
      <c r="P5683" s="272" t="e">
        <v>#N/A</v>
      </c>
      <c r="Q5683" s="272" t="e">
        <v>#N/A</v>
      </c>
      <c r="S5683" s="309"/>
      <c r="T5683" s="309"/>
    </row>
    <row r="5684" spans="1:20" ht="12">
      <c r="A5684" s="268" t="str">
        <f t="shared" si="178"/>
        <v>0929697041801854591</v>
      </c>
      <c r="B5684" s="304" t="s">
        <v>19891</v>
      </c>
      <c r="C5684" s="269" t="s">
        <v>5042</v>
      </c>
      <c r="D5684" s="144" t="s">
        <v>3106</v>
      </c>
      <c r="E5684" s="269" t="s">
        <v>7006</v>
      </c>
      <c r="F5684" s="145" t="s">
        <v>3106</v>
      </c>
      <c r="G5684" s="269" t="s">
        <v>3106</v>
      </c>
      <c r="H5684" s="305" t="s">
        <v>5044</v>
      </c>
      <c r="I5684" s="307" t="s">
        <v>5044</v>
      </c>
      <c r="J5684" s="201" t="str">
        <f t="shared" si="177"/>
        <v>9999</v>
      </c>
      <c r="K5684" s="270"/>
      <c r="L5684" s="270"/>
      <c r="M5684" s="271"/>
      <c r="N5684" s="270" t="e">
        <v>#N/A</v>
      </c>
      <c r="O5684" s="272" t="e">
        <v>#N/A</v>
      </c>
      <c r="P5684" s="272" t="e">
        <v>#N/A</v>
      </c>
      <c r="Q5684" s="272" t="e">
        <v>#N/A</v>
      </c>
      <c r="S5684" s="208"/>
    </row>
    <row r="5685" spans="1:20" ht="12">
      <c r="A5685" s="268" t="str">
        <f t="shared" si="178"/>
        <v>0929705011609831700</v>
      </c>
      <c r="B5685" s="304" t="s">
        <v>19891</v>
      </c>
      <c r="C5685" s="269" t="s">
        <v>7007</v>
      </c>
      <c r="D5685" s="144" t="s">
        <v>3106</v>
      </c>
      <c r="E5685" s="269" t="s">
        <v>7008</v>
      </c>
      <c r="F5685" s="145" t="s">
        <v>3106</v>
      </c>
      <c r="G5685" s="269" t="s">
        <v>3106</v>
      </c>
      <c r="H5685" s="305" t="s">
        <v>7009</v>
      </c>
      <c r="I5685" s="306" t="s">
        <v>21876</v>
      </c>
      <c r="J5685" s="201" t="str">
        <f t="shared" si="177"/>
        <v>9999</v>
      </c>
      <c r="K5685" s="270"/>
      <c r="L5685" s="270"/>
      <c r="M5685" s="271"/>
      <c r="N5685" s="270" t="e">
        <v>#N/A</v>
      </c>
      <c r="O5685" s="272" t="e">
        <v>#N/A</v>
      </c>
      <c r="P5685" s="272" t="e">
        <v>#N/A</v>
      </c>
      <c r="Q5685" s="272" t="e">
        <v>#N/A</v>
      </c>
      <c r="S5685" s="208"/>
    </row>
    <row r="5686" spans="1:20" ht="12">
      <c r="A5686" s="268" t="str">
        <f t="shared" si="178"/>
        <v>0929713011003894585</v>
      </c>
      <c r="B5686" s="304" t="s">
        <v>19891</v>
      </c>
      <c r="C5686" s="269" t="s">
        <v>7010</v>
      </c>
      <c r="D5686" s="144" t="s">
        <v>3106</v>
      </c>
      <c r="E5686" s="269" t="s">
        <v>7011</v>
      </c>
      <c r="F5686" s="145" t="s">
        <v>3106</v>
      </c>
      <c r="G5686" s="269" t="s">
        <v>3106</v>
      </c>
      <c r="H5686" s="305" t="s">
        <v>7012</v>
      </c>
      <c r="I5686" s="306" t="s">
        <v>20247</v>
      </c>
      <c r="J5686" s="201" t="str">
        <f t="shared" si="177"/>
        <v>9999</v>
      </c>
      <c r="K5686" s="270"/>
      <c r="L5686" s="270"/>
      <c r="M5686" s="271"/>
      <c r="N5686" s="270" t="e">
        <v>#N/A</v>
      </c>
      <c r="O5686" s="272" t="e">
        <v>#N/A</v>
      </c>
      <c r="P5686" s="272" t="e">
        <v>#N/A</v>
      </c>
      <c r="Q5686" s="272" t="e">
        <v>#N/A</v>
      </c>
      <c r="S5686" s="208"/>
    </row>
    <row r="5687" spans="1:20" ht="12">
      <c r="A5687" s="268" t="str">
        <f t="shared" si="178"/>
        <v>0929739011841253838</v>
      </c>
      <c r="B5687" s="304" t="s">
        <v>19891</v>
      </c>
      <c r="C5687" s="269" t="s">
        <v>7013</v>
      </c>
      <c r="D5687" s="144" t="s">
        <v>3106</v>
      </c>
      <c r="E5687" s="269" t="s">
        <v>7014</v>
      </c>
      <c r="F5687" s="145" t="s">
        <v>3106</v>
      </c>
      <c r="G5687" s="269" t="s">
        <v>3106</v>
      </c>
      <c r="H5687" s="305" t="s">
        <v>7015</v>
      </c>
      <c r="I5687" s="306" t="s">
        <v>22476</v>
      </c>
      <c r="J5687" s="201" t="str">
        <f t="shared" si="177"/>
        <v>9999</v>
      </c>
      <c r="K5687" s="270"/>
      <c r="L5687" s="270"/>
      <c r="M5687" s="271"/>
      <c r="N5687" s="270" t="e">
        <v>#N/A</v>
      </c>
      <c r="O5687" s="272" t="e">
        <v>#N/A</v>
      </c>
      <c r="P5687" s="272" t="e">
        <v>#N/A</v>
      </c>
      <c r="Q5687" s="272" t="e">
        <v>#N/A</v>
      </c>
      <c r="S5687" s="208"/>
    </row>
    <row r="5688" spans="1:20" ht="12">
      <c r="A5688" s="268" t="str">
        <f t="shared" si="178"/>
        <v>0929739021841253838</v>
      </c>
      <c r="B5688" s="304" t="s">
        <v>19891</v>
      </c>
      <c r="C5688" s="269" t="s">
        <v>7013</v>
      </c>
      <c r="D5688" s="144" t="s">
        <v>3106</v>
      </c>
      <c r="E5688" s="269" t="s">
        <v>7016</v>
      </c>
      <c r="F5688" s="145" t="s">
        <v>3106</v>
      </c>
      <c r="G5688" s="269" t="s">
        <v>3106</v>
      </c>
      <c r="H5688" s="305" t="s">
        <v>7015</v>
      </c>
      <c r="I5688" s="307" t="s">
        <v>7015</v>
      </c>
      <c r="J5688" s="201" t="str">
        <f t="shared" si="177"/>
        <v>9999</v>
      </c>
      <c r="K5688" s="270"/>
      <c r="L5688" s="270"/>
      <c r="M5688" s="271"/>
      <c r="N5688" s="270" t="e">
        <v>#N/A</v>
      </c>
      <c r="O5688" s="272" t="e">
        <v>#N/A</v>
      </c>
      <c r="P5688" s="272" t="e">
        <v>#N/A</v>
      </c>
      <c r="Q5688" s="272" t="e">
        <v>#N/A</v>
      </c>
      <c r="S5688" s="208"/>
    </row>
    <row r="5689" spans="1:20" ht="12">
      <c r="A5689" s="268" t="str">
        <f t="shared" si="178"/>
        <v>0929747021821174780</v>
      </c>
      <c r="B5689" s="304" t="s">
        <v>19891</v>
      </c>
      <c r="C5689" s="269" t="s">
        <v>7017</v>
      </c>
      <c r="D5689" s="144" t="s">
        <v>3106</v>
      </c>
      <c r="E5689" s="269" t="s">
        <v>7018</v>
      </c>
      <c r="F5689" s="145" t="s">
        <v>3106</v>
      </c>
      <c r="G5689" s="269" t="s">
        <v>3106</v>
      </c>
      <c r="H5689" s="305" t="s">
        <v>7019</v>
      </c>
      <c r="I5689" s="306" t="s">
        <v>22434</v>
      </c>
      <c r="J5689" s="201" t="str">
        <f t="shared" si="177"/>
        <v>9999</v>
      </c>
      <c r="K5689" s="270"/>
      <c r="L5689" s="270"/>
      <c r="M5689" s="271"/>
      <c r="N5689" s="270" t="e">
        <v>#N/A</v>
      </c>
      <c r="O5689" s="272" t="e">
        <v>#N/A</v>
      </c>
      <c r="P5689" s="272" t="e">
        <v>#N/A</v>
      </c>
      <c r="Q5689" s="272" t="e">
        <v>#N/A</v>
      </c>
      <c r="S5689" s="208"/>
    </row>
    <row r="5690" spans="1:20" ht="12">
      <c r="A5690" s="268" t="str">
        <f t="shared" si="178"/>
        <v>0929770021568419323</v>
      </c>
      <c r="B5690" s="304" t="s">
        <v>19891</v>
      </c>
      <c r="C5690" s="269" t="s">
        <v>7020</v>
      </c>
      <c r="D5690" s="144" t="s">
        <v>3106</v>
      </c>
      <c r="E5690" s="269" t="s">
        <v>7021</v>
      </c>
      <c r="F5690" s="145" t="s">
        <v>3106</v>
      </c>
      <c r="G5690" s="269" t="s">
        <v>3106</v>
      </c>
      <c r="H5690" s="305" t="s">
        <v>7022</v>
      </c>
      <c r="I5690" s="306" t="s">
        <v>21774</v>
      </c>
      <c r="J5690" s="201" t="str">
        <f t="shared" si="177"/>
        <v>9999</v>
      </c>
      <c r="K5690" s="270"/>
      <c r="L5690" s="270"/>
      <c r="M5690" s="271"/>
      <c r="N5690" s="270" t="e">
        <v>#N/A</v>
      </c>
      <c r="O5690" s="272" t="e">
        <v>#N/A</v>
      </c>
      <c r="P5690" s="272" t="e">
        <v>#N/A</v>
      </c>
      <c r="Q5690" s="272" t="e">
        <v>#N/A</v>
      </c>
      <c r="S5690" s="208"/>
    </row>
    <row r="5691" spans="1:20" ht="12">
      <c r="A5691" s="268" t="str">
        <f t="shared" si="178"/>
        <v>0929788011023071560</v>
      </c>
      <c r="B5691" s="304" t="s">
        <v>19891</v>
      </c>
      <c r="C5691" s="269" t="s">
        <v>5011</v>
      </c>
      <c r="D5691" s="144" t="s">
        <v>3106</v>
      </c>
      <c r="E5691" s="269" t="s">
        <v>7023</v>
      </c>
      <c r="F5691" s="145" t="s">
        <v>3106</v>
      </c>
      <c r="G5691" s="269" t="s">
        <v>3106</v>
      </c>
      <c r="H5691" s="305" t="s">
        <v>5013</v>
      </c>
      <c r="I5691" s="306" t="s">
        <v>20278</v>
      </c>
      <c r="J5691" s="201" t="str">
        <f t="shared" si="177"/>
        <v>9999</v>
      </c>
      <c r="K5691" s="270"/>
      <c r="L5691" s="270"/>
      <c r="M5691" s="271"/>
      <c r="N5691" s="270" t="e">
        <v>#N/A</v>
      </c>
      <c r="O5691" s="272" t="e">
        <v>#N/A</v>
      </c>
      <c r="P5691" s="272" t="e">
        <v>#N/A</v>
      </c>
      <c r="Q5691" s="272" t="e">
        <v>#N/A</v>
      </c>
      <c r="S5691" s="208"/>
    </row>
    <row r="5692" spans="1:20" ht="12">
      <c r="A5692" s="268" t="str">
        <f t="shared" si="178"/>
        <v>0929820011457378333</v>
      </c>
      <c r="B5692" s="304" t="s">
        <v>19891</v>
      </c>
      <c r="C5692" s="269" t="s">
        <v>7024</v>
      </c>
      <c r="D5692" s="144" t="s">
        <v>3106</v>
      </c>
      <c r="E5692" s="269" t="s">
        <v>7025</v>
      </c>
      <c r="F5692" s="145" t="s">
        <v>3106</v>
      </c>
      <c r="G5692" s="269" t="s">
        <v>3106</v>
      </c>
      <c r="H5692" s="305" t="s">
        <v>7026</v>
      </c>
      <c r="I5692" s="306" t="s">
        <v>21469</v>
      </c>
      <c r="J5692" s="201" t="str">
        <f t="shared" si="177"/>
        <v>9999</v>
      </c>
      <c r="K5692" s="270"/>
      <c r="L5692" s="270"/>
      <c r="M5692" s="271"/>
      <c r="N5692" s="270" t="e">
        <v>#N/A</v>
      </c>
      <c r="O5692" s="272" t="e">
        <v>#N/A</v>
      </c>
      <c r="P5692" s="272" t="e">
        <v>#N/A</v>
      </c>
      <c r="Q5692" s="272" t="e">
        <v>#N/A</v>
      </c>
      <c r="S5692" s="208"/>
    </row>
    <row r="5693" spans="1:20" ht="12">
      <c r="A5693" s="268" t="str">
        <f t="shared" si="178"/>
        <v>0929838021063501005</v>
      </c>
      <c r="B5693" s="304" t="s">
        <v>19891</v>
      </c>
      <c r="C5693" s="269" t="s">
        <v>7027</v>
      </c>
      <c r="D5693" s="144" t="s">
        <v>3106</v>
      </c>
      <c r="E5693" s="269" t="s">
        <v>7028</v>
      </c>
      <c r="F5693" s="145" t="s">
        <v>3106</v>
      </c>
      <c r="G5693" s="269" t="s">
        <v>3106</v>
      </c>
      <c r="H5693" s="305" t="s">
        <v>7029</v>
      </c>
      <c r="I5693" s="306" t="s">
        <v>20391</v>
      </c>
      <c r="J5693" s="201" t="str">
        <f t="shared" si="177"/>
        <v>9999</v>
      </c>
      <c r="K5693" s="270"/>
      <c r="L5693" s="270"/>
      <c r="M5693" s="271"/>
      <c r="N5693" s="270" t="e">
        <v>#N/A</v>
      </c>
      <c r="O5693" s="272" t="e">
        <v>#N/A</v>
      </c>
      <c r="P5693" s="272" t="e">
        <v>#N/A</v>
      </c>
      <c r="Q5693" s="272" t="e">
        <v>#N/A</v>
      </c>
      <c r="S5693" s="208"/>
    </row>
    <row r="5694" spans="1:20" ht="12">
      <c r="A5694" s="268" t="str">
        <f t="shared" si="178"/>
        <v>0936452011073597548</v>
      </c>
      <c r="B5694" s="304" t="s">
        <v>19891</v>
      </c>
      <c r="C5694" s="269" t="s">
        <v>7030</v>
      </c>
      <c r="D5694" s="144" t="s">
        <v>3106</v>
      </c>
      <c r="E5694" s="269" t="s">
        <v>7031</v>
      </c>
      <c r="F5694" s="145" t="s">
        <v>3106</v>
      </c>
      <c r="G5694" s="269" t="s">
        <v>3106</v>
      </c>
      <c r="H5694" s="305" t="s">
        <v>7032</v>
      </c>
      <c r="I5694" s="306" t="s">
        <v>20413</v>
      </c>
      <c r="J5694" s="201" t="str">
        <f t="shared" si="177"/>
        <v>9999</v>
      </c>
      <c r="K5694" s="270"/>
      <c r="L5694" s="270"/>
      <c r="M5694" s="271"/>
      <c r="N5694" s="270" t="e">
        <v>#N/A</v>
      </c>
      <c r="O5694" s="272" t="e">
        <v>#N/A</v>
      </c>
      <c r="P5694" s="272" t="e">
        <v>#N/A</v>
      </c>
      <c r="Q5694" s="272" t="e">
        <v>#N/A</v>
      </c>
      <c r="S5694" s="208"/>
    </row>
    <row r="5695" spans="1:20" ht="12">
      <c r="A5695" s="268" t="str">
        <f t="shared" si="178"/>
        <v>0936882011699768705</v>
      </c>
      <c r="B5695" s="304" t="s">
        <v>19891</v>
      </c>
      <c r="C5695" s="269" t="s">
        <v>7033</v>
      </c>
      <c r="D5695" s="144" t="s">
        <v>3106</v>
      </c>
      <c r="E5695" s="269" t="s">
        <v>7034</v>
      </c>
      <c r="F5695" s="145" t="s">
        <v>3106</v>
      </c>
      <c r="G5695" s="269" t="s">
        <v>3106</v>
      </c>
      <c r="H5695" s="305" t="s">
        <v>7035</v>
      </c>
      <c r="I5695" s="306" t="s">
        <v>22097</v>
      </c>
      <c r="J5695" s="201" t="str">
        <f t="shared" si="177"/>
        <v>9999</v>
      </c>
      <c r="K5695" s="270"/>
      <c r="L5695" s="270"/>
      <c r="M5695" s="271"/>
      <c r="N5695" s="270" t="e">
        <v>#N/A</v>
      </c>
      <c r="O5695" s="272" t="e">
        <v>#N/A</v>
      </c>
      <c r="P5695" s="272" t="e">
        <v>#N/A</v>
      </c>
      <c r="Q5695" s="272" t="e">
        <v>#N/A</v>
      </c>
      <c r="S5695" s="208"/>
    </row>
    <row r="5696" spans="1:20" ht="12">
      <c r="A5696" s="268" t="str">
        <f t="shared" si="178"/>
        <v>0937732041629044326</v>
      </c>
      <c r="B5696" s="304" t="s">
        <v>19891</v>
      </c>
      <c r="C5696" s="269" t="s">
        <v>7036</v>
      </c>
      <c r="D5696" s="144" t="s">
        <v>3106</v>
      </c>
      <c r="E5696" s="269" t="s">
        <v>7037</v>
      </c>
      <c r="F5696" s="145" t="s">
        <v>3106</v>
      </c>
      <c r="G5696" s="269" t="s">
        <v>3106</v>
      </c>
      <c r="H5696" s="305" t="s">
        <v>7038</v>
      </c>
      <c r="I5696" s="306" t="s">
        <v>21921</v>
      </c>
      <c r="J5696" s="201" t="str">
        <f t="shared" si="177"/>
        <v>9999</v>
      </c>
      <c r="K5696" s="270"/>
      <c r="L5696" s="270"/>
      <c r="M5696" s="271"/>
      <c r="N5696" s="270" t="e">
        <v>#N/A</v>
      </c>
      <c r="O5696" s="272" t="e">
        <v>#N/A</v>
      </c>
      <c r="P5696" s="272" t="e">
        <v>#N/A</v>
      </c>
      <c r="Q5696" s="272" t="e">
        <v>#N/A</v>
      </c>
      <c r="S5696" s="208"/>
    </row>
    <row r="5697" spans="1:17" s="208" customFormat="1" ht="12">
      <c r="A5697" s="268" t="str">
        <f t="shared" si="178"/>
        <v>0937807011003823030</v>
      </c>
      <c r="B5697" s="304" t="s">
        <v>19891</v>
      </c>
      <c r="C5697" s="269" t="s">
        <v>7039</v>
      </c>
      <c r="D5697" s="144" t="s">
        <v>3106</v>
      </c>
      <c r="E5697" s="269" t="s">
        <v>7040</v>
      </c>
      <c r="F5697" s="145" t="s">
        <v>3106</v>
      </c>
      <c r="G5697" s="269" t="s">
        <v>3106</v>
      </c>
      <c r="H5697" s="305" t="s">
        <v>7041</v>
      </c>
      <c r="I5697" s="306" t="s">
        <v>18890</v>
      </c>
      <c r="J5697" s="201" t="str">
        <f t="shared" si="177"/>
        <v>9999</v>
      </c>
      <c r="K5697" s="270"/>
      <c r="L5697" s="270"/>
      <c r="M5697" s="271"/>
      <c r="N5697" s="270" t="e">
        <v>#N/A</v>
      </c>
      <c r="O5697" s="272" t="e">
        <v>#N/A</v>
      </c>
      <c r="P5697" s="272" t="e">
        <v>#N/A</v>
      </c>
      <c r="Q5697" s="272" t="e">
        <v>#N/A</v>
      </c>
    </row>
    <row r="5698" spans="1:17" s="208" customFormat="1" ht="12">
      <c r="A5698" s="268" t="str">
        <f t="shared" si="178"/>
        <v>0938946011437181799</v>
      </c>
      <c r="B5698" s="304" t="s">
        <v>19891</v>
      </c>
      <c r="C5698" s="269" t="s">
        <v>7042</v>
      </c>
      <c r="D5698" s="144" t="s">
        <v>3106</v>
      </c>
      <c r="E5698" s="269" t="s">
        <v>7043</v>
      </c>
      <c r="F5698" s="145" t="s">
        <v>3106</v>
      </c>
      <c r="G5698" s="269" t="s">
        <v>3106</v>
      </c>
      <c r="H5698" s="305" t="s">
        <v>7044</v>
      </c>
      <c r="I5698" s="306" t="s">
        <v>21416</v>
      </c>
      <c r="J5698" s="201" t="str">
        <f t="shared" si="177"/>
        <v>9999</v>
      </c>
      <c r="K5698" s="270"/>
      <c r="L5698" s="270"/>
      <c r="M5698" s="271"/>
      <c r="N5698" s="270" t="e">
        <v>#N/A</v>
      </c>
      <c r="O5698" s="272" t="e">
        <v>#N/A</v>
      </c>
      <c r="P5698" s="272" t="e">
        <v>#N/A</v>
      </c>
      <c r="Q5698" s="272" t="e">
        <v>#N/A</v>
      </c>
    </row>
    <row r="5699" spans="1:17" s="208" customFormat="1" ht="12">
      <c r="A5699" s="268" t="str">
        <f t="shared" si="178"/>
        <v>0941411031184700213</v>
      </c>
      <c r="B5699" s="304" t="s">
        <v>19891</v>
      </c>
      <c r="C5699" s="269" t="s">
        <v>7045</v>
      </c>
      <c r="D5699" s="144" t="s">
        <v>3106</v>
      </c>
      <c r="E5699" s="269" t="s">
        <v>7046</v>
      </c>
      <c r="F5699" s="145" t="s">
        <v>3106</v>
      </c>
      <c r="G5699" s="269" t="s">
        <v>3106</v>
      </c>
      <c r="H5699" s="305" t="s">
        <v>7047</v>
      </c>
      <c r="I5699" s="306" t="s">
        <v>20729</v>
      </c>
      <c r="J5699" s="201" t="str">
        <f t="shared" ref="J5699:J5762" si="179">B5699</f>
        <v>9999</v>
      </c>
      <c r="K5699" s="270"/>
      <c r="L5699" s="270"/>
      <c r="M5699" s="271"/>
      <c r="N5699" s="270" t="e">
        <v>#N/A</v>
      </c>
      <c r="O5699" s="272" t="e">
        <v>#N/A</v>
      </c>
      <c r="P5699" s="272" t="e">
        <v>#N/A</v>
      </c>
      <c r="Q5699" s="272" t="e">
        <v>#N/A</v>
      </c>
    </row>
    <row r="5700" spans="1:17" s="208" customFormat="1" ht="12">
      <c r="A5700" s="268" t="str">
        <f t="shared" si="178"/>
        <v>0941528011336257518</v>
      </c>
      <c r="B5700" s="304" t="s">
        <v>19891</v>
      </c>
      <c r="C5700" s="269" t="s">
        <v>7048</v>
      </c>
      <c r="D5700" s="144" t="s">
        <v>3106</v>
      </c>
      <c r="E5700" s="269" t="s">
        <v>7049</v>
      </c>
      <c r="F5700" s="145" t="s">
        <v>3106</v>
      </c>
      <c r="G5700" s="269" t="s">
        <v>3106</v>
      </c>
      <c r="H5700" s="305" t="s">
        <v>7050</v>
      </c>
      <c r="I5700" s="306" t="s">
        <v>624</v>
      </c>
      <c r="J5700" s="201" t="str">
        <f t="shared" si="179"/>
        <v>9999</v>
      </c>
      <c r="K5700" s="270"/>
      <c r="L5700" s="270"/>
      <c r="M5700" s="271"/>
      <c r="N5700" s="270" t="e">
        <v>#N/A</v>
      </c>
      <c r="O5700" s="272" t="e">
        <v>#N/A</v>
      </c>
      <c r="P5700" s="272" t="e">
        <v>#N/A</v>
      </c>
      <c r="Q5700" s="272" t="e">
        <v>#N/A</v>
      </c>
    </row>
    <row r="5701" spans="1:17" s="208" customFormat="1" ht="12">
      <c r="A5701" s="268" t="str">
        <f t="shared" si="178"/>
        <v>0942385011184736050</v>
      </c>
      <c r="B5701" s="304" t="s">
        <v>19891</v>
      </c>
      <c r="C5701" s="269" t="s">
        <v>7051</v>
      </c>
      <c r="D5701" s="144" t="s">
        <v>3106</v>
      </c>
      <c r="E5701" s="269" t="s">
        <v>7052</v>
      </c>
      <c r="F5701" s="145" t="s">
        <v>3106</v>
      </c>
      <c r="G5701" s="269" t="s">
        <v>3106</v>
      </c>
      <c r="H5701" s="305" t="s">
        <v>7053</v>
      </c>
      <c r="I5701" s="306" t="s">
        <v>20735</v>
      </c>
      <c r="J5701" s="201" t="str">
        <f t="shared" si="179"/>
        <v>9999</v>
      </c>
      <c r="K5701" s="270"/>
      <c r="L5701" s="270"/>
      <c r="M5701" s="271"/>
      <c r="N5701" s="270" t="e">
        <v>#N/A</v>
      </c>
      <c r="O5701" s="272" t="e">
        <v>#N/A</v>
      </c>
      <c r="P5701" s="272" t="e">
        <v>#N/A</v>
      </c>
      <c r="Q5701" s="272" t="e">
        <v>#N/A</v>
      </c>
    </row>
    <row r="5702" spans="1:17" s="208" customFormat="1" ht="12">
      <c r="A5702" s="268" t="str">
        <f t="shared" si="178"/>
        <v>0942401011225140106</v>
      </c>
      <c r="B5702" s="304" t="s">
        <v>19891</v>
      </c>
      <c r="C5702" s="269" t="s">
        <v>7054</v>
      </c>
      <c r="D5702" s="144" t="s">
        <v>3106</v>
      </c>
      <c r="E5702" s="269" t="s">
        <v>7055</v>
      </c>
      <c r="F5702" s="145" t="s">
        <v>3106</v>
      </c>
      <c r="G5702" s="269" t="s">
        <v>3106</v>
      </c>
      <c r="H5702" s="305" t="s">
        <v>7056</v>
      </c>
      <c r="I5702" s="306" t="s">
        <v>20833</v>
      </c>
      <c r="J5702" s="201" t="str">
        <f t="shared" si="179"/>
        <v>9999</v>
      </c>
      <c r="K5702" s="270"/>
      <c r="L5702" s="270"/>
      <c r="M5702" s="271"/>
      <c r="N5702" s="270" t="e">
        <v>#N/A</v>
      </c>
      <c r="O5702" s="272" t="e">
        <v>#N/A</v>
      </c>
      <c r="P5702" s="272" t="e">
        <v>#N/A</v>
      </c>
      <c r="Q5702" s="272" t="e">
        <v>#N/A</v>
      </c>
    </row>
    <row r="5703" spans="1:17" s="208" customFormat="1" ht="12">
      <c r="A5703" s="268" t="str">
        <f t="shared" si="178"/>
        <v>0942419011710099692</v>
      </c>
      <c r="B5703" s="304" t="s">
        <v>19891</v>
      </c>
      <c r="C5703" s="269" t="s">
        <v>7057</v>
      </c>
      <c r="D5703" s="144" t="s">
        <v>3106</v>
      </c>
      <c r="E5703" s="269" t="s">
        <v>7058</v>
      </c>
      <c r="F5703" s="145" t="s">
        <v>3106</v>
      </c>
      <c r="G5703" s="269" t="s">
        <v>3106</v>
      </c>
      <c r="H5703" s="305" t="s">
        <v>7059</v>
      </c>
      <c r="I5703" s="306" t="s">
        <v>22143</v>
      </c>
      <c r="J5703" s="201" t="str">
        <f t="shared" si="179"/>
        <v>9999</v>
      </c>
      <c r="K5703" s="270"/>
      <c r="L5703" s="270"/>
      <c r="M5703" s="271"/>
      <c r="N5703" s="270" t="e">
        <v>#N/A</v>
      </c>
      <c r="O5703" s="272" t="e">
        <v>#N/A</v>
      </c>
      <c r="P5703" s="272" t="e">
        <v>#N/A</v>
      </c>
      <c r="Q5703" s="272" t="e">
        <v>#N/A</v>
      </c>
    </row>
    <row r="5704" spans="1:17" s="208" customFormat="1" ht="12">
      <c r="A5704" s="268" t="str">
        <f t="shared" si="178"/>
        <v>0942435021801908785</v>
      </c>
      <c r="B5704" s="304" t="s">
        <v>19891</v>
      </c>
      <c r="C5704" s="269" t="s">
        <v>6646</v>
      </c>
      <c r="D5704" s="144" t="s">
        <v>3106</v>
      </c>
      <c r="E5704" s="269" t="s">
        <v>7060</v>
      </c>
      <c r="F5704" s="145" t="s">
        <v>3106</v>
      </c>
      <c r="G5704" s="269" t="s">
        <v>3106</v>
      </c>
      <c r="H5704" s="305" t="s">
        <v>6648</v>
      </c>
      <c r="I5704" s="306" t="s">
        <v>22377</v>
      </c>
      <c r="J5704" s="201" t="str">
        <f t="shared" si="179"/>
        <v>9999</v>
      </c>
      <c r="K5704" s="270"/>
      <c r="L5704" s="270"/>
      <c r="M5704" s="271"/>
      <c r="N5704" s="270" t="e">
        <v>#N/A</v>
      </c>
      <c r="O5704" s="272" t="e">
        <v>#N/A</v>
      </c>
      <c r="P5704" s="272" t="e">
        <v>#N/A</v>
      </c>
      <c r="Q5704" s="272" t="e">
        <v>#N/A</v>
      </c>
    </row>
    <row r="5705" spans="1:17" s="208" customFormat="1" ht="12">
      <c r="A5705" s="268" t="str">
        <f t="shared" si="178"/>
        <v>0942443011902918881</v>
      </c>
      <c r="B5705" s="304" t="s">
        <v>19891</v>
      </c>
      <c r="C5705" s="269" t="s">
        <v>7061</v>
      </c>
      <c r="D5705" s="144" t="s">
        <v>3106</v>
      </c>
      <c r="E5705" s="269" t="s">
        <v>7062</v>
      </c>
      <c r="F5705" s="145" t="s">
        <v>3106</v>
      </c>
      <c r="G5705" s="269" t="s">
        <v>3106</v>
      </c>
      <c r="H5705" s="305" t="s">
        <v>7063</v>
      </c>
      <c r="I5705" s="306" t="s">
        <v>22630</v>
      </c>
      <c r="J5705" s="201" t="str">
        <f t="shared" si="179"/>
        <v>9999</v>
      </c>
      <c r="K5705" s="270"/>
      <c r="L5705" s="270"/>
      <c r="M5705" s="271"/>
      <c r="N5705" s="270" t="e">
        <v>#N/A</v>
      </c>
      <c r="O5705" s="272" t="e">
        <v>#N/A</v>
      </c>
      <c r="P5705" s="272" t="e">
        <v>#N/A</v>
      </c>
      <c r="Q5705" s="272" t="e">
        <v>#N/A</v>
      </c>
    </row>
    <row r="5706" spans="1:17" s="208" customFormat="1" ht="12">
      <c r="A5706" s="268" t="str">
        <f t="shared" si="178"/>
        <v>0942484011316059298</v>
      </c>
      <c r="B5706" s="304" t="s">
        <v>19891</v>
      </c>
      <c r="C5706" s="269" t="s">
        <v>7064</v>
      </c>
      <c r="D5706" s="144" t="s">
        <v>3106</v>
      </c>
      <c r="E5706" s="269" t="s">
        <v>7065</v>
      </c>
      <c r="F5706" s="145" t="s">
        <v>3106</v>
      </c>
      <c r="G5706" s="269" t="s">
        <v>3106</v>
      </c>
      <c r="H5706" s="305" t="s">
        <v>7066</v>
      </c>
      <c r="I5706" s="306" t="s">
        <v>21051</v>
      </c>
      <c r="J5706" s="201" t="str">
        <f t="shared" si="179"/>
        <v>9999</v>
      </c>
      <c r="K5706" s="270"/>
      <c r="L5706" s="270"/>
      <c r="M5706" s="271"/>
      <c r="N5706" s="270" t="e">
        <v>#N/A</v>
      </c>
      <c r="O5706" s="272" t="e">
        <v>#N/A</v>
      </c>
      <c r="P5706" s="272" t="e">
        <v>#N/A</v>
      </c>
      <c r="Q5706" s="272" t="e">
        <v>#N/A</v>
      </c>
    </row>
    <row r="5707" spans="1:17" s="208" customFormat="1" ht="12">
      <c r="A5707" s="268" t="str">
        <f t="shared" si="178"/>
        <v>0942500011912019886</v>
      </c>
      <c r="B5707" s="304" t="s">
        <v>19891</v>
      </c>
      <c r="C5707" s="269" t="s">
        <v>7067</v>
      </c>
      <c r="D5707" s="144" t="s">
        <v>3106</v>
      </c>
      <c r="E5707" s="269" t="s">
        <v>7068</v>
      </c>
      <c r="F5707" s="145" t="s">
        <v>3106</v>
      </c>
      <c r="G5707" s="269" t="s">
        <v>3106</v>
      </c>
      <c r="H5707" s="305" t="s">
        <v>7069</v>
      </c>
      <c r="I5707" s="306" t="s">
        <v>22637</v>
      </c>
      <c r="J5707" s="201" t="str">
        <f t="shared" si="179"/>
        <v>9999</v>
      </c>
      <c r="K5707" s="270"/>
      <c r="L5707" s="270"/>
      <c r="M5707" s="271"/>
      <c r="N5707" s="270" t="e">
        <v>#N/A</v>
      </c>
      <c r="O5707" s="272" t="e">
        <v>#N/A</v>
      </c>
      <c r="P5707" s="272" t="e">
        <v>#N/A</v>
      </c>
      <c r="Q5707" s="272" t="e">
        <v>#N/A</v>
      </c>
    </row>
    <row r="5708" spans="1:17" s="208" customFormat="1" ht="12">
      <c r="A5708" s="268" t="str">
        <f t="shared" si="178"/>
        <v>0942534011780796664</v>
      </c>
      <c r="B5708" s="304" t="s">
        <v>19891</v>
      </c>
      <c r="C5708" s="269" t="s">
        <v>7070</v>
      </c>
      <c r="D5708" s="144" t="s">
        <v>3106</v>
      </c>
      <c r="E5708" s="269" t="s">
        <v>7071</v>
      </c>
      <c r="F5708" s="145" t="s">
        <v>3106</v>
      </c>
      <c r="G5708" s="269" t="s">
        <v>3106</v>
      </c>
      <c r="H5708" s="305" t="s">
        <v>7072</v>
      </c>
      <c r="I5708" s="306" t="s">
        <v>22315</v>
      </c>
      <c r="J5708" s="201" t="str">
        <f t="shared" si="179"/>
        <v>9999</v>
      </c>
      <c r="K5708" s="270"/>
      <c r="L5708" s="270"/>
      <c r="M5708" s="271"/>
      <c r="N5708" s="270" t="e">
        <v>#N/A</v>
      </c>
      <c r="O5708" s="272" t="e">
        <v>#N/A</v>
      </c>
      <c r="P5708" s="272" t="e">
        <v>#N/A</v>
      </c>
      <c r="Q5708" s="272" t="e">
        <v>#N/A</v>
      </c>
    </row>
    <row r="5709" spans="1:17" s="208" customFormat="1" ht="12">
      <c r="A5709" s="268" t="str">
        <f t="shared" si="178"/>
        <v>0942542011548372428</v>
      </c>
      <c r="B5709" s="304" t="s">
        <v>19891</v>
      </c>
      <c r="C5709" s="269" t="s">
        <v>7073</v>
      </c>
      <c r="D5709" s="144" t="s">
        <v>3106</v>
      </c>
      <c r="E5709" s="269" t="s">
        <v>7074</v>
      </c>
      <c r="F5709" s="145" t="s">
        <v>3106</v>
      </c>
      <c r="G5709" s="269" t="s">
        <v>3106</v>
      </c>
      <c r="H5709" s="305" t="s">
        <v>7075</v>
      </c>
      <c r="I5709" s="306" t="s">
        <v>21729</v>
      </c>
      <c r="J5709" s="201" t="str">
        <f t="shared" si="179"/>
        <v>9999</v>
      </c>
      <c r="K5709" s="270"/>
      <c r="L5709" s="270"/>
      <c r="M5709" s="271"/>
      <c r="N5709" s="270" t="e">
        <v>#N/A</v>
      </c>
      <c r="O5709" s="272" t="e">
        <v>#N/A</v>
      </c>
      <c r="P5709" s="272" t="e">
        <v>#N/A</v>
      </c>
      <c r="Q5709" s="272" t="e">
        <v>#N/A</v>
      </c>
    </row>
    <row r="5710" spans="1:17" s="208" customFormat="1" ht="12">
      <c r="A5710" s="268" t="str">
        <f t="shared" si="178"/>
        <v>0942575011821100793</v>
      </c>
      <c r="B5710" s="304" t="s">
        <v>19891</v>
      </c>
      <c r="C5710" s="269" t="s">
        <v>7076</v>
      </c>
      <c r="D5710" s="144" t="s">
        <v>3106</v>
      </c>
      <c r="E5710" s="269" t="s">
        <v>7077</v>
      </c>
      <c r="F5710" s="145" t="s">
        <v>3106</v>
      </c>
      <c r="G5710" s="269" t="s">
        <v>3106</v>
      </c>
      <c r="H5710" s="305" t="s">
        <v>7078</v>
      </c>
      <c r="I5710" s="306" t="s">
        <v>22431</v>
      </c>
      <c r="J5710" s="201" t="str">
        <f t="shared" si="179"/>
        <v>9999</v>
      </c>
      <c r="K5710" s="270"/>
      <c r="L5710" s="270"/>
      <c r="M5710" s="271"/>
      <c r="N5710" s="270" t="e">
        <v>#N/A</v>
      </c>
      <c r="O5710" s="272" t="e">
        <v>#N/A</v>
      </c>
      <c r="P5710" s="272" t="e">
        <v>#N/A</v>
      </c>
      <c r="Q5710" s="272" t="e">
        <v>#N/A</v>
      </c>
    </row>
    <row r="5711" spans="1:17" s="208" customFormat="1" ht="12">
      <c r="A5711" s="268" t="str">
        <f t="shared" si="178"/>
        <v>0942641011942312822</v>
      </c>
      <c r="B5711" s="304" t="s">
        <v>19891</v>
      </c>
      <c r="C5711" s="269" t="s">
        <v>7079</v>
      </c>
      <c r="D5711" s="144" t="s">
        <v>3106</v>
      </c>
      <c r="E5711" s="269" t="s">
        <v>7080</v>
      </c>
      <c r="F5711" s="145" t="s">
        <v>3106</v>
      </c>
      <c r="G5711" s="269" t="s">
        <v>3106</v>
      </c>
      <c r="H5711" s="305" t="s">
        <v>7081</v>
      </c>
      <c r="I5711" s="306" t="s">
        <v>22736</v>
      </c>
      <c r="J5711" s="201" t="str">
        <f t="shared" si="179"/>
        <v>9999</v>
      </c>
      <c r="K5711" s="270"/>
      <c r="L5711" s="270"/>
      <c r="M5711" s="271"/>
      <c r="N5711" s="270" t="e">
        <v>#N/A</v>
      </c>
      <c r="O5711" s="272" t="e">
        <v>#N/A</v>
      </c>
      <c r="P5711" s="272" t="e">
        <v>#N/A</v>
      </c>
      <c r="Q5711" s="272" t="e">
        <v>#N/A</v>
      </c>
    </row>
    <row r="5712" spans="1:17" s="208" customFormat="1" ht="12">
      <c r="A5712" s="268" t="str">
        <f t="shared" si="178"/>
        <v>0942641021942312822</v>
      </c>
      <c r="B5712" s="304" t="s">
        <v>19891</v>
      </c>
      <c r="C5712" s="269" t="s">
        <v>7079</v>
      </c>
      <c r="D5712" s="144" t="s">
        <v>3106</v>
      </c>
      <c r="E5712" s="269" t="s">
        <v>7082</v>
      </c>
      <c r="F5712" s="145" t="s">
        <v>3106</v>
      </c>
      <c r="G5712" s="269" t="s">
        <v>3106</v>
      </c>
      <c r="H5712" s="305" t="s">
        <v>7081</v>
      </c>
      <c r="I5712" s="306" t="s">
        <v>22735</v>
      </c>
      <c r="J5712" s="201" t="str">
        <f t="shared" si="179"/>
        <v>9999</v>
      </c>
      <c r="K5712" s="270"/>
      <c r="L5712" s="270"/>
      <c r="M5712" s="271"/>
      <c r="N5712" s="270" t="e">
        <v>#N/A</v>
      </c>
      <c r="O5712" s="272" t="e">
        <v>#N/A</v>
      </c>
      <c r="P5712" s="272" t="e">
        <v>#N/A</v>
      </c>
      <c r="Q5712" s="272" t="e">
        <v>#N/A</v>
      </c>
    </row>
    <row r="5713" spans="1:17" s="208" customFormat="1" ht="12">
      <c r="A5713" s="268" t="str">
        <f t="shared" si="178"/>
        <v>0942658011851403737</v>
      </c>
      <c r="B5713" s="304" t="s">
        <v>19891</v>
      </c>
      <c r="C5713" s="269" t="s">
        <v>7083</v>
      </c>
      <c r="D5713" s="144" t="s">
        <v>3106</v>
      </c>
      <c r="E5713" s="269" t="s">
        <v>7084</v>
      </c>
      <c r="F5713" s="145" t="s">
        <v>3106</v>
      </c>
      <c r="G5713" s="269" t="s">
        <v>3106</v>
      </c>
      <c r="H5713" s="305" t="s">
        <v>7085</v>
      </c>
      <c r="I5713" s="306" t="s">
        <v>22495</v>
      </c>
      <c r="J5713" s="201" t="str">
        <f t="shared" si="179"/>
        <v>9999</v>
      </c>
      <c r="K5713" s="270"/>
      <c r="L5713" s="270"/>
      <c r="M5713" s="271"/>
      <c r="N5713" s="270" t="e">
        <v>#N/A</v>
      </c>
      <c r="O5713" s="272" t="e">
        <v>#N/A</v>
      </c>
      <c r="P5713" s="272" t="e">
        <v>#N/A</v>
      </c>
      <c r="Q5713" s="272" t="e">
        <v>#N/A</v>
      </c>
    </row>
    <row r="5714" spans="1:17" s="208" customFormat="1" ht="12">
      <c r="A5714" s="268" t="str">
        <f t="shared" si="178"/>
        <v>0942708011609860485</v>
      </c>
      <c r="B5714" s="304" t="s">
        <v>19891</v>
      </c>
      <c r="C5714" s="269" t="s">
        <v>7086</v>
      </c>
      <c r="D5714" s="144" t="s">
        <v>3106</v>
      </c>
      <c r="E5714" s="269" t="s">
        <v>7087</v>
      </c>
      <c r="F5714" s="145" t="s">
        <v>3106</v>
      </c>
      <c r="G5714" s="269" t="s">
        <v>3106</v>
      </c>
      <c r="H5714" s="305" t="s">
        <v>7088</v>
      </c>
      <c r="I5714" s="306" t="s">
        <v>21878</v>
      </c>
      <c r="J5714" s="201" t="str">
        <f t="shared" si="179"/>
        <v>9999</v>
      </c>
      <c r="K5714" s="270"/>
      <c r="L5714" s="270"/>
      <c r="M5714" s="271"/>
      <c r="N5714" s="270" t="e">
        <v>#N/A</v>
      </c>
      <c r="O5714" s="272" t="e">
        <v>#N/A</v>
      </c>
      <c r="P5714" s="272" t="e">
        <v>#N/A</v>
      </c>
      <c r="Q5714" s="272" t="e">
        <v>#N/A</v>
      </c>
    </row>
    <row r="5715" spans="1:17" s="208" customFormat="1" ht="12">
      <c r="A5715" s="268" t="str">
        <f t="shared" si="178"/>
        <v>0942708021609860485</v>
      </c>
      <c r="B5715" s="304" t="s">
        <v>19891</v>
      </c>
      <c r="C5715" s="269" t="s">
        <v>7086</v>
      </c>
      <c r="D5715" s="144" t="s">
        <v>3106</v>
      </c>
      <c r="E5715" s="269" t="s">
        <v>7089</v>
      </c>
      <c r="F5715" s="145" t="s">
        <v>3106</v>
      </c>
      <c r="G5715" s="269" t="s">
        <v>3106</v>
      </c>
      <c r="H5715" s="305" t="s">
        <v>7088</v>
      </c>
      <c r="I5715" s="306" t="s">
        <v>21878</v>
      </c>
      <c r="J5715" s="201" t="str">
        <f t="shared" si="179"/>
        <v>9999</v>
      </c>
      <c r="K5715" s="270"/>
      <c r="L5715" s="270"/>
      <c r="M5715" s="271"/>
      <c r="N5715" s="270" t="e">
        <v>#N/A</v>
      </c>
      <c r="O5715" s="272" t="e">
        <v>#N/A</v>
      </c>
      <c r="P5715" s="272" t="e">
        <v>#N/A</v>
      </c>
      <c r="Q5715" s="272" t="e">
        <v>#N/A</v>
      </c>
    </row>
    <row r="5716" spans="1:17" s="208" customFormat="1" ht="12">
      <c r="A5716" s="268" t="str">
        <f t="shared" si="178"/>
        <v>0942732011174635056</v>
      </c>
      <c r="B5716" s="304" t="s">
        <v>19891</v>
      </c>
      <c r="C5716" s="269" t="s">
        <v>7090</v>
      </c>
      <c r="D5716" s="144" t="s">
        <v>3106</v>
      </c>
      <c r="E5716" s="269" t="s">
        <v>7091</v>
      </c>
      <c r="F5716" s="145" t="s">
        <v>3106</v>
      </c>
      <c r="G5716" s="269" t="s">
        <v>3106</v>
      </c>
      <c r="H5716" s="305" t="s">
        <v>7092</v>
      </c>
      <c r="I5716" s="306" t="s">
        <v>20705</v>
      </c>
      <c r="J5716" s="201" t="str">
        <f t="shared" si="179"/>
        <v>9999</v>
      </c>
      <c r="K5716" s="270"/>
      <c r="L5716" s="270"/>
      <c r="M5716" s="271"/>
      <c r="N5716" s="270" t="e">
        <v>#N/A</v>
      </c>
      <c r="O5716" s="272" t="e">
        <v>#N/A</v>
      </c>
      <c r="P5716" s="272" t="e">
        <v>#N/A</v>
      </c>
      <c r="Q5716" s="272" t="e">
        <v>#N/A</v>
      </c>
    </row>
    <row r="5717" spans="1:17" s="208" customFormat="1" ht="12">
      <c r="A5717" s="268" t="str">
        <f t="shared" ref="A5717:A5780" si="180">E5717&amp;C5717</f>
        <v>0942773011558473439</v>
      </c>
      <c r="B5717" s="304" t="s">
        <v>19891</v>
      </c>
      <c r="C5717" s="269" t="s">
        <v>7093</v>
      </c>
      <c r="D5717" s="144" t="s">
        <v>3106</v>
      </c>
      <c r="E5717" s="269" t="s">
        <v>7094</v>
      </c>
      <c r="F5717" s="145" t="s">
        <v>3106</v>
      </c>
      <c r="G5717" s="269" t="s">
        <v>3106</v>
      </c>
      <c r="H5717" s="305" t="s">
        <v>7095</v>
      </c>
      <c r="I5717" s="306" t="s">
        <v>21758</v>
      </c>
      <c r="J5717" s="201" t="str">
        <f t="shared" si="179"/>
        <v>9999</v>
      </c>
      <c r="K5717" s="270"/>
      <c r="L5717" s="270"/>
      <c r="M5717" s="271"/>
      <c r="N5717" s="270" t="e">
        <v>#N/A</v>
      </c>
      <c r="O5717" s="272" t="e">
        <v>#N/A</v>
      </c>
      <c r="P5717" s="272" t="e">
        <v>#N/A</v>
      </c>
      <c r="Q5717" s="272" t="e">
        <v>#N/A</v>
      </c>
    </row>
    <row r="5718" spans="1:17" s="208" customFormat="1" ht="12">
      <c r="A5718" s="268" t="str">
        <f t="shared" si="180"/>
        <v>0942872011467564344</v>
      </c>
      <c r="B5718" s="304" t="s">
        <v>19891</v>
      </c>
      <c r="C5718" s="269" t="s">
        <v>7096</v>
      </c>
      <c r="D5718" s="144" t="s">
        <v>3106</v>
      </c>
      <c r="E5718" s="269" t="s">
        <v>7097</v>
      </c>
      <c r="F5718" s="145" t="s">
        <v>3106</v>
      </c>
      <c r="G5718" s="269" t="s">
        <v>3106</v>
      </c>
      <c r="H5718" s="305" t="s">
        <v>7098</v>
      </c>
      <c r="I5718" s="306" t="s">
        <v>21511</v>
      </c>
      <c r="J5718" s="201" t="str">
        <f t="shared" si="179"/>
        <v>9999</v>
      </c>
      <c r="K5718" s="270"/>
      <c r="L5718" s="270"/>
      <c r="M5718" s="271"/>
      <c r="N5718" s="270" t="e">
        <v>#N/A</v>
      </c>
      <c r="O5718" s="272" t="e">
        <v>#N/A</v>
      </c>
      <c r="P5718" s="272" t="e">
        <v>#N/A</v>
      </c>
      <c r="Q5718" s="272" t="e">
        <v>#N/A</v>
      </c>
    </row>
    <row r="5719" spans="1:17" s="208" customFormat="1" ht="12">
      <c r="A5719" s="268" t="str">
        <f t="shared" si="180"/>
        <v>0942906011629180518</v>
      </c>
      <c r="B5719" s="304" t="s">
        <v>19891</v>
      </c>
      <c r="C5719" s="269" t="s">
        <v>7099</v>
      </c>
      <c r="D5719" s="144" t="s">
        <v>3106</v>
      </c>
      <c r="E5719" s="269" t="s">
        <v>7100</v>
      </c>
      <c r="F5719" s="145" t="s">
        <v>3106</v>
      </c>
      <c r="G5719" s="269" t="s">
        <v>3106</v>
      </c>
      <c r="H5719" s="305" t="s">
        <v>7101</v>
      </c>
      <c r="I5719" s="306" t="s">
        <v>21935</v>
      </c>
      <c r="J5719" s="201" t="str">
        <f t="shared" si="179"/>
        <v>9999</v>
      </c>
      <c r="K5719" s="270"/>
      <c r="L5719" s="270"/>
      <c r="M5719" s="271"/>
      <c r="N5719" s="270" t="e">
        <v>#N/A</v>
      </c>
      <c r="O5719" s="272" t="e">
        <v>#N/A</v>
      </c>
      <c r="P5719" s="272" t="e">
        <v>#N/A</v>
      </c>
      <c r="Q5719" s="272" t="e">
        <v>#N/A</v>
      </c>
    </row>
    <row r="5720" spans="1:17" s="208" customFormat="1" ht="12">
      <c r="A5720" s="268" t="str">
        <f t="shared" si="180"/>
        <v>0943128011346342524</v>
      </c>
      <c r="B5720" s="304" t="s">
        <v>19891</v>
      </c>
      <c r="C5720" s="269" t="s">
        <v>7102</v>
      </c>
      <c r="D5720" s="144" t="s">
        <v>3106</v>
      </c>
      <c r="E5720" s="269" t="s">
        <v>7103</v>
      </c>
      <c r="F5720" s="145" t="s">
        <v>3106</v>
      </c>
      <c r="G5720" s="269" t="s">
        <v>3106</v>
      </c>
      <c r="H5720" s="305" t="s">
        <v>7104</v>
      </c>
      <c r="I5720" s="306" t="s">
        <v>21148</v>
      </c>
      <c r="J5720" s="201" t="str">
        <f t="shared" si="179"/>
        <v>9999</v>
      </c>
      <c r="K5720" s="270"/>
      <c r="L5720" s="270"/>
      <c r="M5720" s="271"/>
      <c r="N5720" s="270" t="e">
        <v>#N/A</v>
      </c>
      <c r="O5720" s="272" t="e">
        <v>#N/A</v>
      </c>
      <c r="P5720" s="272" t="e">
        <v>#N/A</v>
      </c>
      <c r="Q5720" s="272" t="e">
        <v>#N/A</v>
      </c>
    </row>
    <row r="5721" spans="1:17" s="208" customFormat="1" ht="12">
      <c r="A5721" s="268" t="str">
        <f t="shared" si="180"/>
        <v>0943177021871556662</v>
      </c>
      <c r="B5721" s="304" t="s">
        <v>19891</v>
      </c>
      <c r="C5721" s="269" t="s">
        <v>7105</v>
      </c>
      <c r="D5721" s="144" t="s">
        <v>3106</v>
      </c>
      <c r="E5721" s="269" t="s">
        <v>7106</v>
      </c>
      <c r="F5721" s="145" t="s">
        <v>3106</v>
      </c>
      <c r="G5721" s="269" t="s">
        <v>3106</v>
      </c>
      <c r="H5721" s="305" t="s">
        <v>7107</v>
      </c>
      <c r="I5721" s="306" t="s">
        <v>22545</v>
      </c>
      <c r="J5721" s="201" t="str">
        <f t="shared" si="179"/>
        <v>9999</v>
      </c>
      <c r="K5721" s="270"/>
      <c r="L5721" s="270"/>
      <c r="M5721" s="271"/>
      <c r="N5721" s="270" t="e">
        <v>#N/A</v>
      </c>
      <c r="O5721" s="272" t="e">
        <v>#N/A</v>
      </c>
      <c r="P5721" s="272" t="e">
        <v>#N/A</v>
      </c>
      <c r="Q5721" s="272" t="e">
        <v>#N/A</v>
      </c>
    </row>
    <row r="5722" spans="1:17" s="208" customFormat="1" ht="12">
      <c r="A5722" s="268" t="str">
        <f t="shared" si="180"/>
        <v>0943193011679685564</v>
      </c>
      <c r="B5722" s="304" t="s">
        <v>19891</v>
      </c>
      <c r="C5722" s="269" t="s">
        <v>7108</v>
      </c>
      <c r="D5722" s="144" t="s">
        <v>3106</v>
      </c>
      <c r="E5722" s="269" t="s">
        <v>7109</v>
      </c>
      <c r="F5722" s="145" t="s">
        <v>3106</v>
      </c>
      <c r="G5722" s="269" t="s">
        <v>3106</v>
      </c>
      <c r="H5722" s="305" t="s">
        <v>7110</v>
      </c>
      <c r="I5722" s="306" t="s">
        <v>22045</v>
      </c>
      <c r="J5722" s="201" t="str">
        <f t="shared" si="179"/>
        <v>9999</v>
      </c>
      <c r="K5722" s="270"/>
      <c r="L5722" s="270"/>
      <c r="M5722" s="271"/>
      <c r="N5722" s="270" t="e">
        <v>#N/A</v>
      </c>
      <c r="O5722" s="272" t="e">
        <v>#N/A</v>
      </c>
      <c r="P5722" s="272" t="e">
        <v>#N/A</v>
      </c>
      <c r="Q5722" s="272" t="e">
        <v>#N/A</v>
      </c>
    </row>
    <row r="5723" spans="1:17" s="208" customFormat="1" ht="12">
      <c r="A5723" s="268" t="str">
        <f t="shared" si="180"/>
        <v>0943268011790897684</v>
      </c>
      <c r="B5723" s="304" t="s">
        <v>19891</v>
      </c>
      <c r="C5723" s="269" t="s">
        <v>7111</v>
      </c>
      <c r="D5723" s="144" t="s">
        <v>3106</v>
      </c>
      <c r="E5723" s="269" t="s">
        <v>7112</v>
      </c>
      <c r="F5723" s="145" t="s">
        <v>3106</v>
      </c>
      <c r="G5723" s="269" t="s">
        <v>3106</v>
      </c>
      <c r="H5723" s="305" t="s">
        <v>7113</v>
      </c>
      <c r="I5723" s="306" t="s">
        <v>22344</v>
      </c>
      <c r="J5723" s="201" t="str">
        <f t="shared" si="179"/>
        <v>9999</v>
      </c>
      <c r="K5723" s="270"/>
      <c r="L5723" s="270"/>
      <c r="M5723" s="271"/>
      <c r="N5723" s="270" t="e">
        <v>#N/A</v>
      </c>
      <c r="O5723" s="272" t="e">
        <v>#N/A</v>
      </c>
      <c r="P5723" s="272" t="e">
        <v>#N/A</v>
      </c>
      <c r="Q5723" s="272" t="e">
        <v>#N/A</v>
      </c>
    </row>
    <row r="5724" spans="1:17" s="208" customFormat="1" ht="12">
      <c r="A5724" s="268" t="str">
        <f t="shared" si="180"/>
        <v>0943300011376981803</v>
      </c>
      <c r="B5724" s="304" t="s">
        <v>19891</v>
      </c>
      <c r="C5724" s="269" t="s">
        <v>7114</v>
      </c>
      <c r="D5724" s="144" t="s">
        <v>3106</v>
      </c>
      <c r="E5724" s="269" t="s">
        <v>7115</v>
      </c>
      <c r="F5724" s="145" t="s">
        <v>3106</v>
      </c>
      <c r="G5724" s="269" t="s">
        <v>3106</v>
      </c>
      <c r="H5724" s="305" t="s">
        <v>7116</v>
      </c>
      <c r="I5724" s="306" t="s">
        <v>21245</v>
      </c>
      <c r="J5724" s="201" t="str">
        <f t="shared" si="179"/>
        <v>9999</v>
      </c>
      <c r="K5724" s="270"/>
      <c r="L5724" s="270"/>
      <c r="M5724" s="271"/>
      <c r="N5724" s="270" t="e">
        <v>#N/A</v>
      </c>
      <c r="O5724" s="272" t="e">
        <v>#N/A</v>
      </c>
      <c r="P5724" s="272" t="e">
        <v>#N/A</v>
      </c>
      <c r="Q5724" s="272" t="e">
        <v>#N/A</v>
      </c>
    </row>
    <row r="5725" spans="1:17" s="208" customFormat="1" ht="12">
      <c r="A5725" s="268" t="str">
        <f t="shared" si="180"/>
        <v>0943318011972615854</v>
      </c>
      <c r="B5725" s="304" t="s">
        <v>19891</v>
      </c>
      <c r="C5725" s="269" t="s">
        <v>7117</v>
      </c>
      <c r="D5725" s="144" t="s">
        <v>3106</v>
      </c>
      <c r="E5725" s="269" t="s">
        <v>7118</v>
      </c>
      <c r="F5725" s="145" t="s">
        <v>3106</v>
      </c>
      <c r="G5725" s="269" t="s">
        <v>3106</v>
      </c>
      <c r="H5725" s="305" t="s">
        <v>7119</v>
      </c>
      <c r="I5725" s="306" t="s">
        <v>22808</v>
      </c>
      <c r="J5725" s="201" t="str">
        <f t="shared" si="179"/>
        <v>9999</v>
      </c>
      <c r="K5725" s="270"/>
      <c r="L5725" s="270"/>
      <c r="M5725" s="271"/>
      <c r="N5725" s="270" t="e">
        <v>#N/A</v>
      </c>
      <c r="O5725" s="272" t="e">
        <v>#N/A</v>
      </c>
      <c r="P5725" s="272" t="e">
        <v>#N/A</v>
      </c>
      <c r="Q5725" s="272" t="e">
        <v>#N/A</v>
      </c>
    </row>
    <row r="5726" spans="1:17" s="208" customFormat="1" ht="12">
      <c r="A5726" s="268" t="str">
        <f t="shared" si="180"/>
        <v>0943326011508978495</v>
      </c>
      <c r="B5726" s="304" t="s">
        <v>19891</v>
      </c>
      <c r="C5726" s="269" t="s">
        <v>7120</v>
      </c>
      <c r="D5726" s="144" t="s">
        <v>3106</v>
      </c>
      <c r="E5726" s="269" t="s">
        <v>7121</v>
      </c>
      <c r="F5726" s="145" t="s">
        <v>3106</v>
      </c>
      <c r="G5726" s="269" t="s">
        <v>3106</v>
      </c>
      <c r="H5726" s="305" t="s">
        <v>7122</v>
      </c>
      <c r="I5726" s="306" t="s">
        <v>21635</v>
      </c>
      <c r="J5726" s="201" t="str">
        <f t="shared" si="179"/>
        <v>9999</v>
      </c>
      <c r="K5726" s="270"/>
      <c r="L5726" s="270"/>
      <c r="M5726" s="271"/>
      <c r="N5726" s="270" t="e">
        <v>#N/A</v>
      </c>
      <c r="O5726" s="272" t="e">
        <v>#N/A</v>
      </c>
      <c r="P5726" s="272" t="e">
        <v>#N/A</v>
      </c>
      <c r="Q5726" s="272" t="e">
        <v>#N/A</v>
      </c>
    </row>
    <row r="5727" spans="1:17" s="208" customFormat="1" ht="12">
      <c r="A5727" s="268" t="str">
        <f t="shared" si="180"/>
        <v>0943383011982716874</v>
      </c>
      <c r="B5727" s="304" t="s">
        <v>19891</v>
      </c>
      <c r="C5727" s="269" t="s">
        <v>7123</v>
      </c>
      <c r="D5727" s="144" t="s">
        <v>3106</v>
      </c>
      <c r="E5727" s="269" t="s">
        <v>7124</v>
      </c>
      <c r="F5727" s="145" t="s">
        <v>3106</v>
      </c>
      <c r="G5727" s="269" t="s">
        <v>3106</v>
      </c>
      <c r="H5727" s="305" t="s">
        <v>7125</v>
      </c>
      <c r="I5727" s="306" t="s">
        <v>20785</v>
      </c>
      <c r="J5727" s="201" t="str">
        <f t="shared" si="179"/>
        <v>9999</v>
      </c>
      <c r="K5727" s="270"/>
      <c r="L5727" s="270"/>
      <c r="M5727" s="271"/>
      <c r="N5727" s="270" t="e">
        <v>#N/A</v>
      </c>
      <c r="O5727" s="272" t="e">
        <v>#N/A</v>
      </c>
      <c r="P5727" s="272" t="e">
        <v>#N/A</v>
      </c>
      <c r="Q5727" s="272" t="e">
        <v>#N/A</v>
      </c>
    </row>
    <row r="5728" spans="1:17" s="208" customFormat="1" ht="12">
      <c r="A5728" s="268" t="str">
        <f t="shared" si="180"/>
        <v>0943938011881676393</v>
      </c>
      <c r="B5728" s="304" t="s">
        <v>19891</v>
      </c>
      <c r="C5728" s="269" t="s">
        <v>7126</v>
      </c>
      <c r="D5728" s="144" t="s">
        <v>3106</v>
      </c>
      <c r="E5728" s="269" t="s">
        <v>7127</v>
      </c>
      <c r="F5728" s="145" t="s">
        <v>3106</v>
      </c>
      <c r="G5728" s="269" t="s">
        <v>3106</v>
      </c>
      <c r="H5728" s="305" t="s">
        <v>7131</v>
      </c>
      <c r="I5728" s="306" t="s">
        <v>22575</v>
      </c>
      <c r="J5728" s="201" t="str">
        <f t="shared" si="179"/>
        <v>9999</v>
      </c>
      <c r="K5728" s="270"/>
      <c r="L5728" s="270"/>
      <c r="M5728" s="271"/>
      <c r="N5728" s="270" t="e">
        <v>#N/A</v>
      </c>
      <c r="O5728" s="272" t="e">
        <v>#N/A</v>
      </c>
      <c r="P5728" s="272" t="e">
        <v>#N/A</v>
      </c>
      <c r="Q5728" s="272" t="e">
        <v>#N/A</v>
      </c>
    </row>
    <row r="5729" spans="1:17" s="208" customFormat="1" ht="12">
      <c r="A5729" s="268" t="str">
        <f t="shared" si="180"/>
        <v>0943938031881676393</v>
      </c>
      <c r="B5729" s="304" t="s">
        <v>19891</v>
      </c>
      <c r="C5729" s="269" t="s">
        <v>7126</v>
      </c>
      <c r="D5729" s="144" t="s">
        <v>3106</v>
      </c>
      <c r="E5729" s="269" t="s">
        <v>7128</v>
      </c>
      <c r="F5729" s="145" t="s">
        <v>3106</v>
      </c>
      <c r="G5729" s="269" t="s">
        <v>3106</v>
      </c>
      <c r="H5729" s="305" t="s">
        <v>7131</v>
      </c>
      <c r="I5729" s="307" t="s">
        <v>7129</v>
      </c>
      <c r="J5729" s="201" t="str">
        <f t="shared" si="179"/>
        <v>9999</v>
      </c>
      <c r="K5729" s="270"/>
      <c r="L5729" s="270"/>
      <c r="M5729" s="271"/>
      <c r="N5729" s="270" t="e">
        <v>#N/A</v>
      </c>
      <c r="O5729" s="272" t="e">
        <v>#N/A</v>
      </c>
      <c r="P5729" s="272" t="e">
        <v>#N/A</v>
      </c>
      <c r="Q5729" s="272" t="e">
        <v>#N/A</v>
      </c>
    </row>
    <row r="5730" spans="1:17" s="208" customFormat="1" ht="12">
      <c r="A5730" s="268" t="str">
        <f t="shared" si="180"/>
        <v>0943938041881676393</v>
      </c>
      <c r="B5730" s="304" t="s">
        <v>19891</v>
      </c>
      <c r="C5730" s="269" t="s">
        <v>7126</v>
      </c>
      <c r="D5730" s="144" t="s">
        <v>3106</v>
      </c>
      <c r="E5730" s="269" t="s">
        <v>7130</v>
      </c>
      <c r="F5730" s="145" t="s">
        <v>3106</v>
      </c>
      <c r="G5730" s="269" t="s">
        <v>3106</v>
      </c>
      <c r="H5730" s="305" t="s">
        <v>7131</v>
      </c>
      <c r="I5730" s="307" t="s">
        <v>22574</v>
      </c>
      <c r="J5730" s="201" t="str">
        <f t="shared" si="179"/>
        <v>9999</v>
      </c>
      <c r="K5730" s="270"/>
      <c r="L5730" s="270"/>
      <c r="M5730" s="271"/>
      <c r="N5730" s="270" t="e">
        <v>#N/A</v>
      </c>
      <c r="O5730" s="272" t="e">
        <v>#N/A</v>
      </c>
      <c r="P5730" s="272" t="e">
        <v>#N/A</v>
      </c>
      <c r="Q5730" s="272" t="e">
        <v>#N/A</v>
      </c>
    </row>
    <row r="5731" spans="1:17" s="208" customFormat="1" ht="12">
      <c r="A5731" s="268" t="str">
        <f t="shared" si="180"/>
        <v>0943979021235137506</v>
      </c>
      <c r="B5731" s="304" t="s">
        <v>19891</v>
      </c>
      <c r="C5731" s="269" t="s">
        <v>7132</v>
      </c>
      <c r="D5731" s="144" t="s">
        <v>3106</v>
      </c>
      <c r="E5731" s="269" t="s">
        <v>7133</v>
      </c>
      <c r="F5731" s="145" t="s">
        <v>3106</v>
      </c>
      <c r="G5731" s="269" t="s">
        <v>3106</v>
      </c>
      <c r="H5731" s="305" t="s">
        <v>7134</v>
      </c>
      <c r="I5731" s="306" t="s">
        <v>20846</v>
      </c>
      <c r="J5731" s="201" t="str">
        <f t="shared" si="179"/>
        <v>9999</v>
      </c>
      <c r="K5731" s="270"/>
      <c r="L5731" s="270"/>
      <c r="M5731" s="271"/>
      <c r="N5731" s="270" t="e">
        <v>#N/A</v>
      </c>
      <c r="O5731" s="272" t="e">
        <v>#N/A</v>
      </c>
      <c r="P5731" s="272" t="e">
        <v>#N/A</v>
      </c>
      <c r="Q5731" s="272" t="e">
        <v>#N/A</v>
      </c>
    </row>
    <row r="5732" spans="1:17" s="208" customFormat="1" ht="12">
      <c r="A5732" s="268" t="str">
        <f t="shared" si="180"/>
        <v>0944019021891728085</v>
      </c>
      <c r="B5732" s="304" t="s">
        <v>19891</v>
      </c>
      <c r="C5732" s="269" t="s">
        <v>7135</v>
      </c>
      <c r="D5732" s="144" t="s">
        <v>3106</v>
      </c>
      <c r="E5732" s="269" t="s">
        <v>7136</v>
      </c>
      <c r="F5732" s="145" t="s">
        <v>3106</v>
      </c>
      <c r="G5732" s="269" t="s">
        <v>3106</v>
      </c>
      <c r="H5732" s="305" t="s">
        <v>7137</v>
      </c>
      <c r="I5732" s="306" t="s">
        <v>22595</v>
      </c>
      <c r="J5732" s="201" t="str">
        <f t="shared" si="179"/>
        <v>9999</v>
      </c>
      <c r="K5732" s="270"/>
      <c r="L5732" s="270"/>
      <c r="M5732" s="271"/>
      <c r="N5732" s="270" t="e">
        <v>#N/A</v>
      </c>
      <c r="O5732" s="272" t="e">
        <v>#N/A</v>
      </c>
      <c r="P5732" s="272" t="e">
        <v>#N/A</v>
      </c>
      <c r="Q5732" s="272" t="e">
        <v>#N/A</v>
      </c>
    </row>
    <row r="5733" spans="1:17" s="208" customFormat="1" ht="12">
      <c r="A5733" s="268" t="str">
        <f t="shared" si="180"/>
        <v>0944019031891728085</v>
      </c>
      <c r="B5733" s="304" t="s">
        <v>19891</v>
      </c>
      <c r="C5733" s="269" t="s">
        <v>7135</v>
      </c>
      <c r="D5733" s="144" t="s">
        <v>3106</v>
      </c>
      <c r="E5733" s="269" t="s">
        <v>7138</v>
      </c>
      <c r="F5733" s="145" t="s">
        <v>3106</v>
      </c>
      <c r="G5733" s="269" t="s">
        <v>3106</v>
      </c>
      <c r="H5733" s="305" t="s">
        <v>7137</v>
      </c>
      <c r="I5733" s="307" t="s">
        <v>7137</v>
      </c>
      <c r="J5733" s="201" t="str">
        <f t="shared" si="179"/>
        <v>9999</v>
      </c>
      <c r="K5733" s="270"/>
      <c r="L5733" s="270"/>
      <c r="M5733" s="271"/>
      <c r="N5733" s="270" t="e">
        <v>#N/A</v>
      </c>
      <c r="O5733" s="272" t="e">
        <v>#N/A</v>
      </c>
      <c r="P5733" s="272" t="e">
        <v>#N/A</v>
      </c>
      <c r="Q5733" s="272" t="e">
        <v>#N/A</v>
      </c>
    </row>
    <row r="5734" spans="1:17" s="208" customFormat="1" ht="12">
      <c r="A5734" s="268" t="str">
        <f t="shared" si="180"/>
        <v>0944217011922081181</v>
      </c>
      <c r="B5734" s="304" t="s">
        <v>19891</v>
      </c>
      <c r="C5734" s="269" t="s">
        <v>7139</v>
      </c>
      <c r="D5734" s="144" t="s">
        <v>3106</v>
      </c>
      <c r="E5734" s="269" t="s">
        <v>7140</v>
      </c>
      <c r="F5734" s="145" t="s">
        <v>3106</v>
      </c>
      <c r="G5734" s="269" t="s">
        <v>3106</v>
      </c>
      <c r="H5734" s="305" t="s">
        <v>7141</v>
      </c>
      <c r="I5734" s="306" t="s">
        <v>22675</v>
      </c>
      <c r="J5734" s="201" t="str">
        <f t="shared" si="179"/>
        <v>9999</v>
      </c>
      <c r="K5734" s="270"/>
      <c r="L5734" s="270"/>
      <c r="M5734" s="271"/>
      <c r="N5734" s="270" t="e">
        <v>#N/A</v>
      </c>
      <c r="O5734" s="272" t="e">
        <v>#N/A</v>
      </c>
      <c r="P5734" s="272" t="e">
        <v>#N/A</v>
      </c>
      <c r="Q5734" s="272" t="e">
        <v>#N/A</v>
      </c>
    </row>
    <row r="5735" spans="1:17" s="208" customFormat="1" ht="12">
      <c r="A5735" s="268" t="str">
        <f t="shared" si="180"/>
        <v>0944274011912094343</v>
      </c>
      <c r="B5735" s="304" t="s">
        <v>19891</v>
      </c>
      <c r="C5735" s="269" t="s">
        <v>7142</v>
      </c>
      <c r="D5735" s="144" t="s">
        <v>3106</v>
      </c>
      <c r="E5735" s="269" t="s">
        <v>7143</v>
      </c>
      <c r="F5735" s="145" t="s">
        <v>3106</v>
      </c>
      <c r="G5735" s="269" t="s">
        <v>3106</v>
      </c>
      <c r="H5735" s="305" t="s">
        <v>7144</v>
      </c>
      <c r="I5735" s="306" t="s">
        <v>22644</v>
      </c>
      <c r="J5735" s="201" t="str">
        <f t="shared" si="179"/>
        <v>9999</v>
      </c>
      <c r="K5735" s="270"/>
      <c r="L5735" s="270"/>
      <c r="M5735" s="271"/>
      <c r="N5735" s="270" t="e">
        <v>#N/A</v>
      </c>
      <c r="O5735" s="272" t="e">
        <v>#N/A</v>
      </c>
      <c r="P5735" s="272" t="e">
        <v>#N/A</v>
      </c>
      <c r="Q5735" s="272" t="e">
        <v>#N/A</v>
      </c>
    </row>
    <row r="5736" spans="1:17" s="208" customFormat="1" ht="12">
      <c r="A5736" s="268" t="str">
        <f t="shared" si="180"/>
        <v>0944514021720086655</v>
      </c>
      <c r="B5736" s="304" t="s">
        <v>19891</v>
      </c>
      <c r="C5736" s="269" t="s">
        <v>7145</v>
      </c>
      <c r="D5736" s="144" t="s">
        <v>3106</v>
      </c>
      <c r="E5736" s="269" t="s">
        <v>7146</v>
      </c>
      <c r="F5736" s="145" t="s">
        <v>3106</v>
      </c>
      <c r="G5736" s="269" t="s">
        <v>3106</v>
      </c>
      <c r="H5736" s="305" t="s">
        <v>7147</v>
      </c>
      <c r="I5736" s="306" t="s">
        <v>22179</v>
      </c>
      <c r="J5736" s="201" t="str">
        <f t="shared" si="179"/>
        <v>9999</v>
      </c>
      <c r="K5736" s="270"/>
      <c r="L5736" s="270"/>
      <c r="M5736" s="271"/>
      <c r="N5736" s="270" t="e">
        <v>#N/A</v>
      </c>
      <c r="O5736" s="272" t="e">
        <v>#N/A</v>
      </c>
      <c r="P5736" s="272" t="e">
        <v>#N/A</v>
      </c>
      <c r="Q5736" s="272" t="e">
        <v>#N/A</v>
      </c>
    </row>
    <row r="5737" spans="1:17" s="208" customFormat="1" ht="12">
      <c r="A5737" s="268" t="str">
        <f t="shared" si="180"/>
        <v>0944530011598759573</v>
      </c>
      <c r="B5737" s="304" t="s">
        <v>19891</v>
      </c>
      <c r="C5737" s="269" t="s">
        <v>7148</v>
      </c>
      <c r="D5737" s="144" t="s">
        <v>3106</v>
      </c>
      <c r="E5737" s="269" t="s">
        <v>7149</v>
      </c>
      <c r="F5737" s="145" t="s">
        <v>3106</v>
      </c>
      <c r="G5737" s="269" t="s">
        <v>3106</v>
      </c>
      <c r="H5737" s="305" t="s">
        <v>7150</v>
      </c>
      <c r="I5737" s="306" t="s">
        <v>21851</v>
      </c>
      <c r="J5737" s="201" t="str">
        <f t="shared" si="179"/>
        <v>9999</v>
      </c>
      <c r="K5737" s="270"/>
      <c r="L5737" s="270"/>
      <c r="M5737" s="271"/>
      <c r="N5737" s="270" t="e">
        <v>#N/A</v>
      </c>
      <c r="O5737" s="272" t="e">
        <v>#N/A</v>
      </c>
      <c r="P5737" s="272" t="e">
        <v>#N/A</v>
      </c>
      <c r="Q5737" s="272" t="e">
        <v>#N/A</v>
      </c>
    </row>
    <row r="5738" spans="1:17" s="208" customFormat="1" ht="12">
      <c r="A5738" s="268" t="str">
        <f t="shared" si="180"/>
        <v>0944530031598759573</v>
      </c>
      <c r="B5738" s="304" t="s">
        <v>19891</v>
      </c>
      <c r="C5738" s="269" t="s">
        <v>7148</v>
      </c>
      <c r="D5738" s="144" t="s">
        <v>3106</v>
      </c>
      <c r="E5738" s="269" t="s">
        <v>7151</v>
      </c>
      <c r="F5738" s="145" t="s">
        <v>3106</v>
      </c>
      <c r="G5738" s="269" t="s">
        <v>3106</v>
      </c>
      <c r="H5738" s="305" t="s">
        <v>7150</v>
      </c>
      <c r="I5738" s="307" t="s">
        <v>7150</v>
      </c>
      <c r="J5738" s="201" t="str">
        <f t="shared" si="179"/>
        <v>9999</v>
      </c>
      <c r="K5738" s="270"/>
      <c r="L5738" s="270"/>
      <c r="M5738" s="271"/>
      <c r="N5738" s="270" t="e">
        <v>#N/A</v>
      </c>
      <c r="O5738" s="272" t="e">
        <v>#N/A</v>
      </c>
      <c r="P5738" s="272" t="e">
        <v>#N/A</v>
      </c>
      <c r="Q5738" s="272" t="e">
        <v>#N/A</v>
      </c>
    </row>
    <row r="5739" spans="1:17" s="208" customFormat="1" ht="12">
      <c r="A5739" s="268" t="str">
        <f t="shared" si="180"/>
        <v>0944548021427172782</v>
      </c>
      <c r="B5739" s="304" t="s">
        <v>19891</v>
      </c>
      <c r="C5739" s="269" t="s">
        <v>7152</v>
      </c>
      <c r="D5739" s="144" t="s">
        <v>3106</v>
      </c>
      <c r="E5739" s="269" t="s">
        <v>7153</v>
      </c>
      <c r="F5739" s="145" t="s">
        <v>3106</v>
      </c>
      <c r="G5739" s="269" t="s">
        <v>3106</v>
      </c>
      <c r="H5739" s="305" t="s">
        <v>7154</v>
      </c>
      <c r="I5739" s="306" t="s">
        <v>21396</v>
      </c>
      <c r="J5739" s="201" t="str">
        <f t="shared" si="179"/>
        <v>9999</v>
      </c>
      <c r="K5739" s="270"/>
      <c r="L5739" s="270"/>
      <c r="M5739" s="271"/>
      <c r="N5739" s="270" t="e">
        <v>#N/A</v>
      </c>
      <c r="O5739" s="272" t="e">
        <v>#N/A</v>
      </c>
      <c r="P5739" s="272" t="e">
        <v>#N/A</v>
      </c>
      <c r="Q5739" s="272" t="e">
        <v>#N/A</v>
      </c>
    </row>
    <row r="5740" spans="1:17" s="208" customFormat="1" ht="12">
      <c r="A5740" s="268" t="str">
        <f t="shared" si="180"/>
        <v>0944605011104958701</v>
      </c>
      <c r="B5740" s="304" t="s">
        <v>19891</v>
      </c>
      <c r="C5740" s="269" t="s">
        <v>7155</v>
      </c>
      <c r="D5740" s="144" t="s">
        <v>3106</v>
      </c>
      <c r="E5740" s="269" t="s">
        <v>7156</v>
      </c>
      <c r="F5740" s="145" t="s">
        <v>3106</v>
      </c>
      <c r="G5740" s="269" t="s">
        <v>3106</v>
      </c>
      <c r="H5740" s="305" t="s">
        <v>7157</v>
      </c>
      <c r="I5740" s="306" t="s">
        <v>20507</v>
      </c>
      <c r="J5740" s="201" t="str">
        <f t="shared" si="179"/>
        <v>9999</v>
      </c>
      <c r="K5740" s="270"/>
      <c r="L5740" s="270"/>
      <c r="M5740" s="271"/>
      <c r="N5740" s="270" t="e">
        <v>#N/A</v>
      </c>
      <c r="O5740" s="272" t="e">
        <v>#N/A</v>
      </c>
      <c r="P5740" s="272" t="e">
        <v>#N/A</v>
      </c>
      <c r="Q5740" s="272" t="e">
        <v>#N/A</v>
      </c>
    </row>
    <row r="5741" spans="1:17" s="208" customFormat="1" ht="12">
      <c r="A5741" s="268" t="str">
        <f t="shared" si="180"/>
        <v>0944746021265448054</v>
      </c>
      <c r="B5741" s="304" t="s">
        <v>19891</v>
      </c>
      <c r="C5741" s="269" t="s">
        <v>7158</v>
      </c>
      <c r="D5741" s="144" t="s">
        <v>3106</v>
      </c>
      <c r="E5741" s="269" t="s">
        <v>7159</v>
      </c>
      <c r="F5741" s="145" t="s">
        <v>3106</v>
      </c>
      <c r="G5741" s="269" t="s">
        <v>3106</v>
      </c>
      <c r="H5741" s="305" t="s">
        <v>7160</v>
      </c>
      <c r="I5741" s="306" t="s">
        <v>20921</v>
      </c>
      <c r="J5741" s="201" t="str">
        <f t="shared" si="179"/>
        <v>9999</v>
      </c>
      <c r="K5741" s="270"/>
      <c r="L5741" s="270"/>
      <c r="M5741" s="271"/>
      <c r="N5741" s="270" t="e">
        <v>#N/A</v>
      </c>
      <c r="O5741" s="272" t="e">
        <v>#N/A</v>
      </c>
      <c r="P5741" s="272" t="e">
        <v>#N/A</v>
      </c>
      <c r="Q5741" s="272" t="e">
        <v>#N/A</v>
      </c>
    </row>
    <row r="5742" spans="1:17" s="208" customFormat="1" ht="12">
      <c r="A5742" s="268" t="str">
        <f t="shared" si="180"/>
        <v>0946451011417950106</v>
      </c>
      <c r="B5742" s="304" t="s">
        <v>19891</v>
      </c>
      <c r="C5742" s="269" t="s">
        <v>6360</v>
      </c>
      <c r="D5742" s="144" t="s">
        <v>3106</v>
      </c>
      <c r="E5742" s="269" t="s">
        <v>7161</v>
      </c>
      <c r="F5742" s="145" t="s">
        <v>3106</v>
      </c>
      <c r="G5742" s="269" t="s">
        <v>3106</v>
      </c>
      <c r="H5742" s="305" t="s">
        <v>7162</v>
      </c>
      <c r="I5742" s="307" t="s">
        <v>7162</v>
      </c>
      <c r="J5742" s="201" t="str">
        <f t="shared" si="179"/>
        <v>9999</v>
      </c>
      <c r="K5742" s="270"/>
      <c r="L5742" s="270"/>
      <c r="M5742" s="271"/>
      <c r="N5742" s="270" t="e">
        <v>#N/A</v>
      </c>
      <c r="O5742" s="272" t="e">
        <v>#N/A</v>
      </c>
      <c r="P5742" s="272" t="e">
        <v>#N/A</v>
      </c>
      <c r="Q5742" s="272" t="e">
        <v>#N/A</v>
      </c>
    </row>
    <row r="5743" spans="1:17" s="208" customFormat="1" ht="12">
      <c r="A5743" s="268" t="str">
        <f t="shared" si="180"/>
        <v>0946451021417950106</v>
      </c>
      <c r="B5743" s="304" t="s">
        <v>19891</v>
      </c>
      <c r="C5743" s="269" t="s">
        <v>6360</v>
      </c>
      <c r="D5743" s="144" t="s">
        <v>3106</v>
      </c>
      <c r="E5743" s="269" t="s">
        <v>7163</v>
      </c>
      <c r="F5743" s="145" t="s">
        <v>3106</v>
      </c>
      <c r="G5743" s="269" t="s">
        <v>3106</v>
      </c>
      <c r="H5743" s="305" t="s">
        <v>6362</v>
      </c>
      <c r="I5743" s="306" t="s">
        <v>21363</v>
      </c>
      <c r="J5743" s="201" t="str">
        <f t="shared" si="179"/>
        <v>9999</v>
      </c>
      <c r="K5743" s="270"/>
      <c r="L5743" s="270"/>
      <c r="M5743" s="271"/>
      <c r="N5743" s="270" t="e">
        <v>#N/A</v>
      </c>
      <c r="O5743" s="272" t="e">
        <v>#N/A</v>
      </c>
      <c r="P5743" s="272" t="e">
        <v>#N/A</v>
      </c>
      <c r="Q5743" s="272" t="e">
        <v>#N/A</v>
      </c>
    </row>
    <row r="5744" spans="1:17" s="208" customFormat="1" ht="12">
      <c r="A5744" s="268" t="str">
        <f t="shared" si="180"/>
        <v>0946873011508862319</v>
      </c>
      <c r="B5744" s="304" t="s">
        <v>19891</v>
      </c>
      <c r="C5744" s="269" t="s">
        <v>7164</v>
      </c>
      <c r="D5744" s="144" t="s">
        <v>3106</v>
      </c>
      <c r="E5744" s="269" t="s">
        <v>7165</v>
      </c>
      <c r="F5744" s="145" t="s">
        <v>3106</v>
      </c>
      <c r="G5744" s="269" t="s">
        <v>3106</v>
      </c>
      <c r="H5744" s="305" t="s">
        <v>7166</v>
      </c>
      <c r="I5744" s="306" t="s">
        <v>21623</v>
      </c>
      <c r="J5744" s="201" t="str">
        <f t="shared" si="179"/>
        <v>9999</v>
      </c>
      <c r="K5744" s="270"/>
      <c r="L5744" s="270"/>
      <c r="M5744" s="271"/>
      <c r="N5744" s="270" t="e">
        <v>#N/A</v>
      </c>
      <c r="O5744" s="272" t="e">
        <v>#N/A</v>
      </c>
      <c r="P5744" s="272" t="e">
        <v>#N/A</v>
      </c>
      <c r="Q5744" s="272" t="e">
        <v>#N/A</v>
      </c>
    </row>
    <row r="5745" spans="1:17" s="208" customFormat="1" ht="12">
      <c r="A5745" s="268" t="str">
        <f t="shared" si="180"/>
        <v>0947814011497724777</v>
      </c>
      <c r="B5745" s="304" t="s">
        <v>19891</v>
      </c>
      <c r="C5745" s="269" t="s">
        <v>7167</v>
      </c>
      <c r="D5745" s="144" t="s">
        <v>3106</v>
      </c>
      <c r="E5745" s="269" t="s">
        <v>7168</v>
      </c>
      <c r="F5745" s="145" t="s">
        <v>3106</v>
      </c>
      <c r="G5745" s="269" t="s">
        <v>3106</v>
      </c>
      <c r="H5745" s="305" t="s">
        <v>7169</v>
      </c>
      <c r="I5745" s="306" t="s">
        <v>21579</v>
      </c>
      <c r="J5745" s="201" t="str">
        <f t="shared" si="179"/>
        <v>9999</v>
      </c>
      <c r="K5745" s="270" t="s">
        <v>4117</v>
      </c>
      <c r="L5745" s="270"/>
      <c r="M5745" s="271"/>
      <c r="N5745" s="270" t="e">
        <v>#N/A</v>
      </c>
      <c r="O5745" s="272" t="e">
        <v>#N/A</v>
      </c>
      <c r="P5745" s="272" t="e">
        <v>#N/A</v>
      </c>
      <c r="Q5745" s="272" t="e">
        <v>#N/A</v>
      </c>
    </row>
    <row r="5746" spans="1:17" s="208" customFormat="1" ht="12">
      <c r="A5746" s="268" t="str">
        <f t="shared" si="180"/>
        <v>0947814021497724777</v>
      </c>
      <c r="B5746" s="304" t="s">
        <v>19891</v>
      </c>
      <c r="C5746" s="269" t="s">
        <v>7167</v>
      </c>
      <c r="D5746" s="144" t="s">
        <v>3106</v>
      </c>
      <c r="E5746" s="269" t="s">
        <v>7170</v>
      </c>
      <c r="F5746" s="145" t="s">
        <v>3106</v>
      </c>
      <c r="G5746" s="269" t="s">
        <v>3106</v>
      </c>
      <c r="H5746" s="305" t="s">
        <v>7169</v>
      </c>
      <c r="I5746" s="307" t="s">
        <v>7169</v>
      </c>
      <c r="J5746" s="201" t="str">
        <f t="shared" si="179"/>
        <v>9999</v>
      </c>
      <c r="K5746" s="270"/>
      <c r="L5746" s="270"/>
      <c r="M5746" s="271"/>
      <c r="N5746" s="270" t="e">
        <v>#N/A</v>
      </c>
      <c r="O5746" s="272" t="e">
        <v>#N/A</v>
      </c>
      <c r="P5746" s="272" t="e">
        <v>#N/A</v>
      </c>
      <c r="Q5746" s="272" t="e">
        <v>#N/A</v>
      </c>
    </row>
    <row r="5747" spans="1:17" s="208" customFormat="1" ht="12">
      <c r="A5747" s="268" t="str">
        <f t="shared" si="180"/>
        <v>0947848021366557506</v>
      </c>
      <c r="B5747" s="304" t="s">
        <v>19891</v>
      </c>
      <c r="C5747" s="269" t="s">
        <v>7171</v>
      </c>
      <c r="D5747" s="144" t="s">
        <v>3106</v>
      </c>
      <c r="E5747" s="269" t="s">
        <v>7172</v>
      </c>
      <c r="F5747" s="145" t="s">
        <v>3106</v>
      </c>
      <c r="G5747" s="269" t="s">
        <v>3106</v>
      </c>
      <c r="H5747" s="305" t="s">
        <v>7173</v>
      </c>
      <c r="I5747" s="306" t="s">
        <v>21206</v>
      </c>
      <c r="J5747" s="201" t="str">
        <f t="shared" si="179"/>
        <v>9999</v>
      </c>
      <c r="K5747" s="270"/>
      <c r="L5747" s="270"/>
      <c r="M5747" s="271"/>
      <c r="N5747" s="270" t="e">
        <v>#N/A</v>
      </c>
      <c r="O5747" s="272" t="e">
        <v>#N/A</v>
      </c>
      <c r="P5747" s="272" t="e">
        <v>#N/A</v>
      </c>
      <c r="Q5747" s="272" t="e">
        <v>#N/A</v>
      </c>
    </row>
    <row r="5748" spans="1:17" s="208" customFormat="1" ht="12">
      <c r="A5748" s="268" t="str">
        <f t="shared" si="180"/>
        <v>0947897011528127172</v>
      </c>
      <c r="B5748" s="304" t="s">
        <v>19891</v>
      </c>
      <c r="C5748" s="269" t="s">
        <v>7174</v>
      </c>
      <c r="D5748" s="144" t="s">
        <v>3106</v>
      </c>
      <c r="E5748" s="269" t="s">
        <v>7175</v>
      </c>
      <c r="F5748" s="145" t="s">
        <v>3106</v>
      </c>
      <c r="G5748" s="269" t="s">
        <v>3106</v>
      </c>
      <c r="H5748" s="305" t="s">
        <v>7176</v>
      </c>
      <c r="I5748" s="307" t="s">
        <v>7176</v>
      </c>
      <c r="J5748" s="201" t="str">
        <f t="shared" si="179"/>
        <v>9999</v>
      </c>
      <c r="K5748" s="270"/>
      <c r="L5748" s="270"/>
      <c r="M5748" s="271"/>
      <c r="N5748" s="270" t="e">
        <v>#N/A</v>
      </c>
      <c r="O5748" s="272" t="e">
        <v>#N/A</v>
      </c>
      <c r="P5748" s="272" t="e">
        <v>#N/A</v>
      </c>
      <c r="Q5748" s="272" t="e">
        <v>#N/A</v>
      </c>
    </row>
    <row r="5749" spans="1:17" s="208" customFormat="1" ht="12">
      <c r="A5749" s="268" t="str">
        <f t="shared" si="180"/>
        <v>0948002011942241146</v>
      </c>
      <c r="B5749" s="304" t="s">
        <v>19891</v>
      </c>
      <c r="C5749" s="269" t="s">
        <v>7177</v>
      </c>
      <c r="D5749" s="144" t="s">
        <v>3106</v>
      </c>
      <c r="E5749" s="269" t="s">
        <v>7178</v>
      </c>
      <c r="F5749" s="145" t="s">
        <v>3106</v>
      </c>
      <c r="G5749" s="269" t="s">
        <v>3106</v>
      </c>
      <c r="H5749" s="305" t="s">
        <v>7179</v>
      </c>
      <c r="I5749" s="307" t="s">
        <v>7179</v>
      </c>
      <c r="J5749" s="201" t="str">
        <f t="shared" si="179"/>
        <v>9999</v>
      </c>
      <c r="K5749" s="270"/>
      <c r="L5749" s="270"/>
      <c r="M5749" s="271"/>
      <c r="N5749" s="270" t="e">
        <v>#N/A</v>
      </c>
      <c r="O5749" s="272" t="e">
        <v>#N/A</v>
      </c>
      <c r="P5749" s="272" t="e">
        <v>#N/A</v>
      </c>
      <c r="Q5749" s="272" t="e">
        <v>#N/A</v>
      </c>
    </row>
    <row r="5750" spans="1:17" s="208" customFormat="1" ht="12">
      <c r="A5750" s="268" t="str">
        <f t="shared" si="180"/>
        <v>0950727031417995481</v>
      </c>
      <c r="B5750" s="304" t="s">
        <v>19891</v>
      </c>
      <c r="C5750" s="269" t="s">
        <v>7180</v>
      </c>
      <c r="D5750" s="144" t="s">
        <v>3106</v>
      </c>
      <c r="E5750" s="269" t="s">
        <v>7181</v>
      </c>
      <c r="F5750" s="145" t="s">
        <v>3106</v>
      </c>
      <c r="G5750" s="269" t="s">
        <v>3106</v>
      </c>
      <c r="H5750" s="305" t="s">
        <v>7182</v>
      </c>
      <c r="I5750" s="306" t="s">
        <v>21370</v>
      </c>
      <c r="J5750" s="201" t="str">
        <f t="shared" si="179"/>
        <v>9999</v>
      </c>
      <c r="K5750" s="270"/>
      <c r="L5750" s="270"/>
      <c r="M5750" s="271"/>
      <c r="N5750" s="270" t="e">
        <v>#N/A</v>
      </c>
      <c r="O5750" s="272" t="e">
        <v>#N/A</v>
      </c>
      <c r="P5750" s="272" t="e">
        <v>#N/A</v>
      </c>
      <c r="Q5750" s="272" t="e">
        <v>#N/A</v>
      </c>
    </row>
    <row r="5751" spans="1:17" s="208" customFormat="1" ht="12">
      <c r="A5751" s="268" t="str">
        <f t="shared" si="180"/>
        <v>0951139011184652372</v>
      </c>
      <c r="B5751" s="304" t="s">
        <v>19891</v>
      </c>
      <c r="C5751" s="269" t="s">
        <v>7183</v>
      </c>
      <c r="D5751" s="144" t="s">
        <v>3106</v>
      </c>
      <c r="E5751" s="269" t="s">
        <v>7184</v>
      </c>
      <c r="F5751" s="145" t="s">
        <v>3106</v>
      </c>
      <c r="G5751" s="269" t="s">
        <v>3106</v>
      </c>
      <c r="H5751" s="305" t="s">
        <v>7185</v>
      </c>
      <c r="I5751" s="306" t="s">
        <v>20721</v>
      </c>
      <c r="J5751" s="201" t="str">
        <f t="shared" si="179"/>
        <v>9999</v>
      </c>
      <c r="K5751" s="270"/>
      <c r="L5751" s="270"/>
      <c r="M5751" s="271"/>
      <c r="N5751" s="270" t="e">
        <v>#N/A</v>
      </c>
      <c r="O5751" s="272" t="e">
        <v>#N/A</v>
      </c>
      <c r="P5751" s="272" t="e">
        <v>#N/A</v>
      </c>
      <c r="Q5751" s="272" t="e">
        <v>#N/A</v>
      </c>
    </row>
    <row r="5752" spans="1:17" s="208" customFormat="1" ht="12">
      <c r="A5752" s="268" t="str">
        <f t="shared" si="180"/>
        <v>0951188021831287499</v>
      </c>
      <c r="B5752" s="304" t="s">
        <v>19891</v>
      </c>
      <c r="C5752" s="269" t="s">
        <v>7186</v>
      </c>
      <c r="D5752" s="144" t="s">
        <v>3106</v>
      </c>
      <c r="E5752" s="269" t="s">
        <v>7187</v>
      </c>
      <c r="F5752" s="145" t="s">
        <v>3106</v>
      </c>
      <c r="G5752" s="269" t="s">
        <v>3106</v>
      </c>
      <c r="H5752" s="305" t="s">
        <v>7188</v>
      </c>
      <c r="I5752" s="306" t="s">
        <v>22462</v>
      </c>
      <c r="J5752" s="201" t="str">
        <f t="shared" si="179"/>
        <v>9999</v>
      </c>
      <c r="K5752" s="270"/>
      <c r="L5752" s="270"/>
      <c r="M5752" s="271"/>
      <c r="N5752" s="270" t="e">
        <v>#N/A</v>
      </c>
      <c r="O5752" s="272" t="e">
        <v>#N/A</v>
      </c>
      <c r="P5752" s="272" t="e">
        <v>#N/A</v>
      </c>
      <c r="Q5752" s="272" t="e">
        <v>#N/A</v>
      </c>
    </row>
    <row r="5753" spans="1:17" s="208" customFormat="1" ht="12">
      <c r="A5753" s="268" t="str">
        <f t="shared" si="180"/>
        <v>0951493021114991718</v>
      </c>
      <c r="B5753" s="304" t="s">
        <v>19891</v>
      </c>
      <c r="C5753" s="269" t="s">
        <v>7189</v>
      </c>
      <c r="D5753" s="144" t="s">
        <v>3106</v>
      </c>
      <c r="E5753" s="269" t="s">
        <v>7190</v>
      </c>
      <c r="F5753" s="145" t="s">
        <v>3106</v>
      </c>
      <c r="G5753" s="269" t="s">
        <v>3106</v>
      </c>
      <c r="H5753" s="305" t="s">
        <v>7191</v>
      </c>
      <c r="I5753" s="306" t="s">
        <v>20529</v>
      </c>
      <c r="J5753" s="201" t="str">
        <f t="shared" si="179"/>
        <v>9999</v>
      </c>
      <c r="K5753" s="270"/>
      <c r="L5753" s="270"/>
      <c r="M5753" s="271"/>
      <c r="N5753" s="270" t="e">
        <v>#N/A</v>
      </c>
      <c r="O5753" s="272" t="e">
        <v>#N/A</v>
      </c>
      <c r="P5753" s="272" t="e">
        <v>#N/A</v>
      </c>
      <c r="Q5753" s="272" t="e">
        <v>#N/A</v>
      </c>
    </row>
    <row r="5754" spans="1:17" s="208" customFormat="1" ht="12">
      <c r="A5754" s="268" t="str">
        <f t="shared" si="180"/>
        <v>0951584021508886870</v>
      </c>
      <c r="B5754" s="304" t="s">
        <v>19891</v>
      </c>
      <c r="C5754" s="269" t="s">
        <v>7192</v>
      </c>
      <c r="D5754" s="144" t="s">
        <v>3106</v>
      </c>
      <c r="E5754" s="269" t="s">
        <v>7193</v>
      </c>
      <c r="F5754" s="145" t="s">
        <v>3106</v>
      </c>
      <c r="G5754" s="269" t="s">
        <v>3106</v>
      </c>
      <c r="H5754" s="305" t="s">
        <v>7194</v>
      </c>
      <c r="I5754" s="306" t="s">
        <v>21626</v>
      </c>
      <c r="J5754" s="201" t="str">
        <f t="shared" si="179"/>
        <v>9999</v>
      </c>
      <c r="K5754" s="270"/>
      <c r="L5754" s="270"/>
      <c r="M5754" s="271"/>
      <c r="N5754" s="270" t="e">
        <v>#N/A</v>
      </c>
      <c r="O5754" s="272" t="e">
        <v>#N/A</v>
      </c>
      <c r="P5754" s="272" t="e">
        <v>#N/A</v>
      </c>
      <c r="Q5754" s="272" t="e">
        <v>#N/A</v>
      </c>
    </row>
    <row r="5755" spans="1:17" s="208" customFormat="1" ht="12">
      <c r="A5755" s="268" t="str">
        <f t="shared" si="180"/>
        <v>0951816021962483453</v>
      </c>
      <c r="B5755" s="304" t="s">
        <v>19891</v>
      </c>
      <c r="C5755" s="269" t="s">
        <v>7195</v>
      </c>
      <c r="D5755" s="144" t="s">
        <v>3106</v>
      </c>
      <c r="E5755" s="269" t="s">
        <v>7196</v>
      </c>
      <c r="F5755" s="145" t="s">
        <v>3106</v>
      </c>
      <c r="G5755" s="269" t="s">
        <v>3106</v>
      </c>
      <c r="H5755" s="305" t="s">
        <v>7197</v>
      </c>
      <c r="I5755" s="306" t="s">
        <v>22778</v>
      </c>
      <c r="J5755" s="201" t="str">
        <f t="shared" si="179"/>
        <v>9999</v>
      </c>
      <c r="K5755" s="270"/>
      <c r="L5755" s="270"/>
      <c r="M5755" s="271"/>
      <c r="N5755" s="270" t="e">
        <v>#N/A</v>
      </c>
      <c r="O5755" s="272" t="e">
        <v>#N/A</v>
      </c>
      <c r="P5755" s="272" t="e">
        <v>#N/A</v>
      </c>
      <c r="Q5755" s="272" t="e">
        <v>#N/A</v>
      </c>
    </row>
    <row r="5756" spans="1:17" s="208" customFormat="1" ht="12">
      <c r="A5756" s="268" t="str">
        <f t="shared" si="180"/>
        <v>0951857021073605879</v>
      </c>
      <c r="B5756" s="304" t="s">
        <v>19891</v>
      </c>
      <c r="C5756" s="269" t="s">
        <v>7198</v>
      </c>
      <c r="D5756" s="144" t="s">
        <v>3106</v>
      </c>
      <c r="E5756" s="269" t="s">
        <v>7199</v>
      </c>
      <c r="F5756" s="145" t="s">
        <v>3106</v>
      </c>
      <c r="G5756" s="269" t="s">
        <v>3106</v>
      </c>
      <c r="H5756" s="305" t="s">
        <v>7200</v>
      </c>
      <c r="I5756" s="306" t="s">
        <v>20416</v>
      </c>
      <c r="J5756" s="201" t="str">
        <f t="shared" si="179"/>
        <v>9999</v>
      </c>
      <c r="K5756" s="270"/>
      <c r="L5756" s="270"/>
      <c r="M5756" s="271"/>
      <c r="N5756" s="270" t="e">
        <v>#N/A</v>
      </c>
      <c r="O5756" s="272" t="e">
        <v>#N/A</v>
      </c>
      <c r="P5756" s="272" t="e">
        <v>#N/A</v>
      </c>
      <c r="Q5756" s="272" t="e">
        <v>#N/A</v>
      </c>
    </row>
    <row r="5757" spans="1:17" s="208" customFormat="1" ht="12">
      <c r="A5757" s="268" t="str">
        <f t="shared" si="180"/>
        <v>0963381041386613859</v>
      </c>
      <c r="B5757" s="304" t="s">
        <v>19891</v>
      </c>
      <c r="C5757" s="269" t="s">
        <v>7201</v>
      </c>
      <c r="D5757" s="144" t="s">
        <v>3106</v>
      </c>
      <c r="E5757" s="269" t="s">
        <v>7202</v>
      </c>
      <c r="F5757" s="145" t="s">
        <v>3106</v>
      </c>
      <c r="G5757" s="269" t="s">
        <v>3106</v>
      </c>
      <c r="H5757" s="305" t="s">
        <v>7203</v>
      </c>
      <c r="I5757" s="306" t="s">
        <v>21252</v>
      </c>
      <c r="J5757" s="201" t="str">
        <f t="shared" si="179"/>
        <v>9999</v>
      </c>
      <c r="K5757" s="270"/>
      <c r="L5757" s="270"/>
      <c r="M5757" s="271"/>
      <c r="N5757" s="270" t="e">
        <v>#N/A</v>
      </c>
      <c r="O5757" s="272" t="e">
        <v>#N/A</v>
      </c>
      <c r="P5757" s="272" t="e">
        <v>#N/A</v>
      </c>
      <c r="Q5757" s="272" t="e">
        <v>#N/A</v>
      </c>
    </row>
    <row r="5758" spans="1:17" s="208" customFormat="1" ht="12">
      <c r="A5758" s="268" t="str">
        <f t="shared" si="180"/>
        <v>0964413021669431094</v>
      </c>
      <c r="B5758" s="304" t="s">
        <v>19891</v>
      </c>
      <c r="C5758" s="269" t="s">
        <v>7204</v>
      </c>
      <c r="D5758" s="144" t="s">
        <v>3106</v>
      </c>
      <c r="E5758" s="269" t="s">
        <v>7205</v>
      </c>
      <c r="F5758" s="145" t="s">
        <v>3106</v>
      </c>
      <c r="G5758" s="269" t="s">
        <v>3106</v>
      </c>
      <c r="H5758" s="305" t="s">
        <v>7206</v>
      </c>
      <c r="I5758" s="306" t="s">
        <v>22011</v>
      </c>
      <c r="J5758" s="201" t="str">
        <f t="shared" si="179"/>
        <v>9999</v>
      </c>
      <c r="K5758" s="270"/>
      <c r="L5758" s="270"/>
      <c r="M5758" s="271"/>
      <c r="N5758" s="270" t="e">
        <v>#N/A</v>
      </c>
      <c r="O5758" s="272" t="e">
        <v>#N/A</v>
      </c>
      <c r="P5758" s="272" t="e">
        <v>#N/A</v>
      </c>
      <c r="Q5758" s="272" t="e">
        <v>#N/A</v>
      </c>
    </row>
    <row r="5759" spans="1:17" s="208" customFormat="1" ht="12">
      <c r="A5759" s="268" t="str">
        <f t="shared" si="180"/>
        <v>0966111051871576652</v>
      </c>
      <c r="B5759" s="304" t="s">
        <v>19891</v>
      </c>
      <c r="C5759" s="269" t="s">
        <v>7207</v>
      </c>
      <c r="D5759" s="144" t="s">
        <v>3106</v>
      </c>
      <c r="E5759" s="269" t="s">
        <v>7208</v>
      </c>
      <c r="F5759" s="145" t="s">
        <v>3106</v>
      </c>
      <c r="G5759" s="269" t="s">
        <v>3106</v>
      </c>
      <c r="H5759" s="305" t="s">
        <v>7209</v>
      </c>
      <c r="I5759" s="306" t="s">
        <v>22547</v>
      </c>
      <c r="J5759" s="201" t="str">
        <f t="shared" si="179"/>
        <v>9999</v>
      </c>
      <c r="K5759" s="270"/>
      <c r="L5759" s="270"/>
      <c r="M5759" s="271"/>
      <c r="N5759" s="270" t="e">
        <v>#N/A</v>
      </c>
      <c r="O5759" s="272" t="e">
        <v>#N/A</v>
      </c>
      <c r="P5759" s="272" t="e">
        <v>#N/A</v>
      </c>
      <c r="Q5759" s="272" t="e">
        <v>#N/A</v>
      </c>
    </row>
    <row r="5760" spans="1:17" s="208" customFormat="1" ht="12">
      <c r="A5760" s="268" t="str">
        <f t="shared" si="180"/>
        <v>0966111091871576652</v>
      </c>
      <c r="B5760" s="304" t="s">
        <v>19891</v>
      </c>
      <c r="C5760" s="269" t="s">
        <v>7207</v>
      </c>
      <c r="D5760" s="144" t="s">
        <v>3106</v>
      </c>
      <c r="E5760" s="269" t="s">
        <v>7210</v>
      </c>
      <c r="F5760" s="145" t="s">
        <v>3106</v>
      </c>
      <c r="G5760" s="269" t="s">
        <v>3106</v>
      </c>
      <c r="H5760" s="305" t="s">
        <v>7209</v>
      </c>
      <c r="I5760" s="307" t="s">
        <v>7209</v>
      </c>
      <c r="J5760" s="201" t="str">
        <f t="shared" si="179"/>
        <v>9999</v>
      </c>
      <c r="K5760" s="270"/>
      <c r="L5760" s="270"/>
      <c r="M5760" s="271"/>
      <c r="N5760" s="270" t="e">
        <v>#N/A</v>
      </c>
      <c r="O5760" s="272" t="e">
        <v>#N/A</v>
      </c>
      <c r="P5760" s="272" t="e">
        <v>#N/A</v>
      </c>
      <c r="Q5760" s="272" t="e">
        <v>#N/A</v>
      </c>
    </row>
    <row r="5761" spans="1:17" s="208" customFormat="1" ht="12">
      <c r="A5761" s="268" t="str">
        <f t="shared" si="180"/>
        <v>0978157011770583858</v>
      </c>
      <c r="B5761" s="304" t="s">
        <v>19891</v>
      </c>
      <c r="C5761" s="269" t="s">
        <v>7211</v>
      </c>
      <c r="D5761" s="144" t="s">
        <v>3106</v>
      </c>
      <c r="E5761" s="269" t="s">
        <v>7212</v>
      </c>
      <c r="F5761" s="145" t="s">
        <v>3106</v>
      </c>
      <c r="G5761" s="269" t="s">
        <v>3106</v>
      </c>
      <c r="H5761" s="305" t="s">
        <v>7213</v>
      </c>
      <c r="I5761" s="306" t="s">
        <v>22281</v>
      </c>
      <c r="J5761" s="201" t="str">
        <f t="shared" si="179"/>
        <v>9999</v>
      </c>
      <c r="K5761" s="270"/>
      <c r="L5761" s="270"/>
      <c r="M5761" s="271"/>
      <c r="N5761" s="270" t="e">
        <v>#N/A</v>
      </c>
      <c r="O5761" s="272" t="e">
        <v>#N/A</v>
      </c>
      <c r="P5761" s="272" t="e">
        <v>#N/A</v>
      </c>
      <c r="Q5761" s="272" t="e">
        <v>#N/A</v>
      </c>
    </row>
    <row r="5762" spans="1:17" s="208" customFormat="1" ht="12">
      <c r="A5762" s="268" t="str">
        <f t="shared" si="180"/>
        <v>0982647021982611513</v>
      </c>
      <c r="B5762" s="304" t="s">
        <v>19891</v>
      </c>
      <c r="C5762" s="269" t="s">
        <v>7214</v>
      </c>
      <c r="D5762" s="144" t="s">
        <v>3106</v>
      </c>
      <c r="E5762" s="269" t="s">
        <v>7215</v>
      </c>
      <c r="F5762" s="145" t="s">
        <v>3106</v>
      </c>
      <c r="G5762" s="269" t="s">
        <v>3106</v>
      </c>
      <c r="H5762" s="305" t="s">
        <v>7216</v>
      </c>
      <c r="I5762" s="306" t="s">
        <v>22830</v>
      </c>
      <c r="J5762" s="201" t="str">
        <f t="shared" si="179"/>
        <v>9999</v>
      </c>
      <c r="K5762" s="270"/>
      <c r="L5762" s="270"/>
      <c r="M5762" s="271"/>
      <c r="N5762" s="270" t="e">
        <v>#N/A</v>
      </c>
      <c r="O5762" s="272" t="e">
        <v>#N/A</v>
      </c>
      <c r="P5762" s="272" t="e">
        <v>#N/A</v>
      </c>
      <c r="Q5762" s="272" t="e">
        <v>#N/A</v>
      </c>
    </row>
    <row r="5763" spans="1:17" s="208" customFormat="1" ht="12">
      <c r="A5763" s="268" t="str">
        <f t="shared" si="180"/>
        <v>0983496021598805632</v>
      </c>
      <c r="B5763" s="304" t="s">
        <v>19891</v>
      </c>
      <c r="C5763" s="269" t="s">
        <v>7217</v>
      </c>
      <c r="D5763" s="144" t="s">
        <v>3106</v>
      </c>
      <c r="E5763" s="269" t="s">
        <v>7218</v>
      </c>
      <c r="F5763" s="145" t="s">
        <v>3106</v>
      </c>
      <c r="G5763" s="269" t="s">
        <v>3106</v>
      </c>
      <c r="H5763" s="305" t="s">
        <v>7219</v>
      </c>
      <c r="I5763" s="306" t="s">
        <v>21859</v>
      </c>
      <c r="J5763" s="201" t="str">
        <f t="shared" ref="J5763:J5826" si="181">B5763</f>
        <v>9999</v>
      </c>
      <c r="K5763" s="270"/>
      <c r="L5763" s="270"/>
      <c r="M5763" s="271"/>
      <c r="N5763" s="270" t="e">
        <v>#N/A</v>
      </c>
      <c r="O5763" s="272" t="e">
        <v>#N/A</v>
      </c>
      <c r="P5763" s="272" t="e">
        <v>#N/A</v>
      </c>
      <c r="Q5763" s="272" t="e">
        <v>#N/A</v>
      </c>
    </row>
    <row r="5764" spans="1:17" s="208" customFormat="1" ht="12">
      <c r="A5764" s="268" t="str">
        <f t="shared" si="180"/>
        <v>0985947021982671590</v>
      </c>
      <c r="B5764" s="304" t="s">
        <v>19891</v>
      </c>
      <c r="C5764" s="269" t="s">
        <v>7220</v>
      </c>
      <c r="D5764" s="144" t="s">
        <v>3106</v>
      </c>
      <c r="E5764" s="269" t="s">
        <v>7221</v>
      </c>
      <c r="F5764" s="145" t="s">
        <v>3106</v>
      </c>
      <c r="G5764" s="269" t="s">
        <v>3106</v>
      </c>
      <c r="H5764" s="305" t="s">
        <v>7222</v>
      </c>
      <c r="I5764" s="306" t="s">
        <v>22841</v>
      </c>
      <c r="J5764" s="201" t="str">
        <f t="shared" si="181"/>
        <v>9999</v>
      </c>
      <c r="K5764" s="270"/>
      <c r="L5764" s="270"/>
      <c r="M5764" s="271"/>
      <c r="N5764" s="270" t="e">
        <v>#N/A</v>
      </c>
      <c r="O5764" s="272" t="e">
        <v>#N/A</v>
      </c>
      <c r="P5764" s="272" t="e">
        <v>#N/A</v>
      </c>
      <c r="Q5764" s="272" t="e">
        <v>#N/A</v>
      </c>
    </row>
    <row r="5765" spans="1:17" s="208" customFormat="1" ht="12">
      <c r="A5765" s="268" t="str">
        <f t="shared" si="180"/>
        <v>0990525031255350211</v>
      </c>
      <c r="B5765" s="304" t="s">
        <v>19891</v>
      </c>
      <c r="C5765" s="269" t="s">
        <v>7223</v>
      </c>
      <c r="D5765" s="144" t="s">
        <v>3106</v>
      </c>
      <c r="E5765" s="269" t="s">
        <v>7224</v>
      </c>
      <c r="F5765" s="145" t="s">
        <v>3106</v>
      </c>
      <c r="G5765" s="269" t="s">
        <v>3106</v>
      </c>
      <c r="H5765" s="305" t="s">
        <v>7225</v>
      </c>
      <c r="I5765" s="306" t="s">
        <v>20901</v>
      </c>
      <c r="J5765" s="201" t="str">
        <f t="shared" si="181"/>
        <v>9999</v>
      </c>
      <c r="K5765" s="270"/>
      <c r="L5765" s="270"/>
      <c r="M5765" s="271"/>
      <c r="N5765" s="270" t="e">
        <v>#N/A</v>
      </c>
      <c r="O5765" s="272" t="e">
        <v>#N/A</v>
      </c>
      <c r="P5765" s="272" t="e">
        <v>#N/A</v>
      </c>
      <c r="Q5765" s="272" t="e">
        <v>#N/A</v>
      </c>
    </row>
    <row r="5766" spans="1:17" s="208" customFormat="1" ht="12">
      <c r="A5766" s="268" t="str">
        <f t="shared" si="180"/>
        <v>0993321011801892849</v>
      </c>
      <c r="B5766" s="304" t="s">
        <v>19891</v>
      </c>
      <c r="C5766" s="269" t="s">
        <v>7226</v>
      </c>
      <c r="D5766" s="144" t="s">
        <v>3106</v>
      </c>
      <c r="E5766" s="269" t="s">
        <v>7227</v>
      </c>
      <c r="F5766" s="145" t="s">
        <v>3106</v>
      </c>
      <c r="G5766" s="269" t="s">
        <v>3106</v>
      </c>
      <c r="H5766" s="305" t="s">
        <v>7228</v>
      </c>
      <c r="I5766" s="306" t="s">
        <v>22372</v>
      </c>
      <c r="J5766" s="201" t="str">
        <f t="shared" si="181"/>
        <v>9999</v>
      </c>
      <c r="K5766" s="270"/>
      <c r="L5766" s="270"/>
      <c r="M5766" s="271"/>
      <c r="N5766" s="270" t="e">
        <v>#N/A</v>
      </c>
      <c r="O5766" s="272" t="e">
        <v>#N/A</v>
      </c>
      <c r="P5766" s="272" t="e">
        <v>#N/A</v>
      </c>
      <c r="Q5766" s="272" t="e">
        <v>#N/A</v>
      </c>
    </row>
    <row r="5767" spans="1:17" s="208" customFormat="1" ht="12">
      <c r="A5767" s="268" t="str">
        <f t="shared" si="180"/>
        <v>1002347021487677936</v>
      </c>
      <c r="B5767" s="304" t="s">
        <v>19891</v>
      </c>
      <c r="C5767" s="269" t="s">
        <v>7236</v>
      </c>
      <c r="D5767" s="144" t="s">
        <v>3106</v>
      </c>
      <c r="E5767" s="269" t="s">
        <v>7237</v>
      </c>
      <c r="F5767" s="145" t="s">
        <v>3106</v>
      </c>
      <c r="G5767" s="269" t="s">
        <v>3106</v>
      </c>
      <c r="H5767" s="305" t="s">
        <v>7238</v>
      </c>
      <c r="I5767" s="306" t="s">
        <v>21556</v>
      </c>
      <c r="J5767" s="201" t="str">
        <f t="shared" si="181"/>
        <v>9999</v>
      </c>
      <c r="K5767" s="270"/>
      <c r="L5767" s="270"/>
      <c r="M5767" s="271"/>
      <c r="N5767" s="270" t="e">
        <v>#N/A</v>
      </c>
      <c r="O5767" s="272" t="e">
        <v>#N/A</v>
      </c>
      <c r="P5767" s="272" t="e">
        <v>#N/A</v>
      </c>
      <c r="Q5767" s="272" t="e">
        <v>#N/A</v>
      </c>
    </row>
    <row r="5768" spans="1:17" s="208" customFormat="1" ht="12">
      <c r="A5768" s="268" t="str">
        <f t="shared" si="180"/>
        <v>1006272041245282938</v>
      </c>
      <c r="B5768" s="304" t="s">
        <v>19891</v>
      </c>
      <c r="C5768" s="269" t="s">
        <v>7239</v>
      </c>
      <c r="D5768" s="144" t="s">
        <v>3106</v>
      </c>
      <c r="E5768" s="269" t="s">
        <v>7240</v>
      </c>
      <c r="F5768" s="145" t="s">
        <v>3106</v>
      </c>
      <c r="G5768" s="269" t="s">
        <v>3106</v>
      </c>
      <c r="H5768" s="305" t="s">
        <v>7241</v>
      </c>
      <c r="I5768" s="306" t="s">
        <v>20881</v>
      </c>
      <c r="J5768" s="201" t="str">
        <f t="shared" si="181"/>
        <v>9999</v>
      </c>
      <c r="K5768" s="270"/>
      <c r="L5768" s="270"/>
      <c r="M5768" s="271"/>
      <c r="N5768" s="270" t="e">
        <v>#N/A</v>
      </c>
      <c r="O5768" s="272" t="e">
        <v>#N/A</v>
      </c>
      <c r="P5768" s="272" t="e">
        <v>#N/A</v>
      </c>
      <c r="Q5768" s="272" t="e">
        <v>#N/A</v>
      </c>
    </row>
    <row r="5769" spans="1:17" s="208" customFormat="1" ht="12">
      <c r="A5769" s="268" t="str">
        <f t="shared" si="180"/>
        <v>1006272051245282938</v>
      </c>
      <c r="B5769" s="304" t="s">
        <v>19891</v>
      </c>
      <c r="C5769" s="269" t="s">
        <v>7239</v>
      </c>
      <c r="D5769" s="144" t="s">
        <v>3106</v>
      </c>
      <c r="E5769" s="269" t="s">
        <v>7242</v>
      </c>
      <c r="F5769" s="145" t="s">
        <v>3106</v>
      </c>
      <c r="G5769" s="269" t="s">
        <v>3106</v>
      </c>
      <c r="H5769" s="305" t="s">
        <v>7241</v>
      </c>
      <c r="I5769" s="306" t="s">
        <v>20881</v>
      </c>
      <c r="J5769" s="201" t="str">
        <f t="shared" si="181"/>
        <v>9999</v>
      </c>
      <c r="K5769" s="270"/>
      <c r="L5769" s="270"/>
      <c r="M5769" s="271"/>
      <c r="N5769" s="270" t="e">
        <v>#N/A</v>
      </c>
      <c r="O5769" s="272" t="e">
        <v>#N/A</v>
      </c>
      <c r="P5769" s="272" t="e">
        <v>#N/A</v>
      </c>
      <c r="Q5769" s="272" t="e">
        <v>#N/A</v>
      </c>
    </row>
    <row r="5770" spans="1:17" s="208" customFormat="1" ht="12">
      <c r="A5770" s="268" t="str">
        <f t="shared" si="180"/>
        <v>1006892021205897006</v>
      </c>
      <c r="B5770" s="304" t="s">
        <v>19891</v>
      </c>
      <c r="C5770" s="269" t="s">
        <v>7243</v>
      </c>
      <c r="D5770" s="144" t="s">
        <v>3106</v>
      </c>
      <c r="E5770" s="269" t="s">
        <v>7244</v>
      </c>
      <c r="F5770" s="145" t="s">
        <v>3106</v>
      </c>
      <c r="G5770" s="269" t="s">
        <v>3106</v>
      </c>
      <c r="H5770" s="305" t="s">
        <v>7245</v>
      </c>
      <c r="I5770" s="307" t="s">
        <v>7245</v>
      </c>
      <c r="J5770" s="201" t="str">
        <f t="shared" si="181"/>
        <v>9999</v>
      </c>
      <c r="K5770" s="270"/>
      <c r="L5770" s="270"/>
      <c r="M5770" s="271"/>
      <c r="N5770" s="270" t="e">
        <v>#N/A</v>
      </c>
      <c r="O5770" s="272" t="e">
        <v>#N/A</v>
      </c>
      <c r="P5770" s="272" t="e">
        <v>#N/A</v>
      </c>
      <c r="Q5770" s="272" t="e">
        <v>#N/A</v>
      </c>
    </row>
    <row r="5771" spans="1:17" s="208" customFormat="1" ht="12">
      <c r="A5771" s="268" t="str">
        <f t="shared" si="180"/>
        <v>1008948011720007016</v>
      </c>
      <c r="B5771" s="304" t="s">
        <v>19891</v>
      </c>
      <c r="C5771" s="269" t="s">
        <v>7246</v>
      </c>
      <c r="D5771" s="144" t="s">
        <v>3106</v>
      </c>
      <c r="E5771" s="269" t="s">
        <v>7247</v>
      </c>
      <c r="F5771" s="145" t="s">
        <v>3106</v>
      </c>
      <c r="G5771" s="269" t="s">
        <v>3106</v>
      </c>
      <c r="H5771" s="305" t="s">
        <v>7248</v>
      </c>
      <c r="I5771" s="306" t="s">
        <v>22158</v>
      </c>
      <c r="J5771" s="201" t="str">
        <f t="shared" si="181"/>
        <v>9999</v>
      </c>
      <c r="K5771" s="270"/>
      <c r="L5771" s="270"/>
      <c r="M5771" s="271"/>
      <c r="N5771" s="270" t="e">
        <v>#N/A</v>
      </c>
      <c r="O5771" s="272" t="e">
        <v>#N/A</v>
      </c>
      <c r="P5771" s="272" t="e">
        <v>#N/A</v>
      </c>
      <c r="Q5771" s="272" t="e">
        <v>#N/A</v>
      </c>
    </row>
    <row r="5772" spans="1:17" s="208" customFormat="1" ht="12">
      <c r="A5772" s="268" t="str">
        <f t="shared" si="180"/>
        <v>1019788031588925556</v>
      </c>
      <c r="B5772" s="304" t="s">
        <v>19891</v>
      </c>
      <c r="C5772" s="269" t="s">
        <v>7249</v>
      </c>
      <c r="D5772" s="144" t="s">
        <v>3106</v>
      </c>
      <c r="E5772" s="269" t="s">
        <v>7250</v>
      </c>
      <c r="F5772" s="145" t="s">
        <v>3106</v>
      </c>
      <c r="G5772" s="269" t="s">
        <v>3106</v>
      </c>
      <c r="H5772" s="305" t="s">
        <v>7251</v>
      </c>
      <c r="I5772" s="306" t="s">
        <v>21839</v>
      </c>
      <c r="J5772" s="201" t="str">
        <f t="shared" si="181"/>
        <v>9999</v>
      </c>
      <c r="K5772" s="270"/>
      <c r="L5772" s="270"/>
      <c r="M5772" s="271"/>
      <c r="N5772" s="270" t="e">
        <v>#N/A</v>
      </c>
      <c r="O5772" s="272" t="e">
        <v>#N/A</v>
      </c>
      <c r="P5772" s="272" t="e">
        <v>#N/A</v>
      </c>
      <c r="Q5772" s="272" t="e">
        <v>#N/A</v>
      </c>
    </row>
    <row r="5773" spans="1:17" s="208" customFormat="1" ht="12">
      <c r="A5773" s="268" t="str">
        <f t="shared" si="180"/>
        <v>1025454011619939634</v>
      </c>
      <c r="B5773" s="304" t="s">
        <v>19891</v>
      </c>
      <c r="C5773" s="269" t="s">
        <v>7252</v>
      </c>
      <c r="D5773" s="144" t="s">
        <v>3106</v>
      </c>
      <c r="E5773" s="269" t="s">
        <v>7253</v>
      </c>
      <c r="F5773" s="145" t="s">
        <v>3106</v>
      </c>
      <c r="G5773" s="269" t="s">
        <v>3106</v>
      </c>
      <c r="H5773" s="305" t="s">
        <v>7254</v>
      </c>
      <c r="I5773" s="306" t="s">
        <v>21905</v>
      </c>
      <c r="J5773" s="201" t="str">
        <f t="shared" si="181"/>
        <v>9999</v>
      </c>
      <c r="K5773" s="270"/>
      <c r="L5773" s="270"/>
      <c r="M5773" s="271"/>
      <c r="N5773" s="270" t="e">
        <v>#N/A</v>
      </c>
      <c r="O5773" s="272" t="e">
        <v>#N/A</v>
      </c>
      <c r="P5773" s="272" t="e">
        <v>#N/A</v>
      </c>
      <c r="Q5773" s="272" t="e">
        <v>#N/A</v>
      </c>
    </row>
    <row r="5774" spans="1:17" s="208" customFormat="1" ht="12">
      <c r="A5774" s="268" t="str">
        <f t="shared" si="180"/>
        <v>1027880031477663334</v>
      </c>
      <c r="B5774" s="304" t="s">
        <v>19891</v>
      </c>
      <c r="C5774" s="269" t="s">
        <v>7255</v>
      </c>
      <c r="D5774" s="144" t="s">
        <v>3106</v>
      </c>
      <c r="E5774" s="269" t="s">
        <v>7256</v>
      </c>
      <c r="F5774" s="145" t="s">
        <v>3106</v>
      </c>
      <c r="G5774" s="269" t="s">
        <v>3106</v>
      </c>
      <c r="H5774" s="305" t="s">
        <v>7257</v>
      </c>
      <c r="I5774" s="306" t="s">
        <v>21540</v>
      </c>
      <c r="J5774" s="201" t="str">
        <f t="shared" si="181"/>
        <v>9999</v>
      </c>
      <c r="K5774" s="270"/>
      <c r="L5774" s="270"/>
      <c r="M5774" s="271"/>
      <c r="N5774" s="270" t="e">
        <v>#N/A</v>
      </c>
      <c r="O5774" s="272" t="e">
        <v>#N/A</v>
      </c>
      <c r="P5774" s="272" t="e">
        <v>#N/A</v>
      </c>
      <c r="Q5774" s="272" t="e">
        <v>#N/A</v>
      </c>
    </row>
    <row r="5775" spans="1:17" s="208" customFormat="1" ht="12">
      <c r="A5775" s="268" t="str">
        <f t="shared" si="180"/>
        <v>1028284081831287788</v>
      </c>
      <c r="B5775" s="304" t="s">
        <v>19891</v>
      </c>
      <c r="C5775" s="269" t="s">
        <v>7258</v>
      </c>
      <c r="D5775" s="144" t="s">
        <v>3106</v>
      </c>
      <c r="E5775" s="269" t="s">
        <v>7259</v>
      </c>
      <c r="F5775" s="145" t="s">
        <v>3106</v>
      </c>
      <c r="G5775" s="269" t="s">
        <v>3106</v>
      </c>
      <c r="H5775" s="305" t="s">
        <v>7260</v>
      </c>
      <c r="I5775" s="306" t="s">
        <v>22463</v>
      </c>
      <c r="J5775" s="201" t="str">
        <f t="shared" si="181"/>
        <v>9999</v>
      </c>
      <c r="K5775" s="270"/>
      <c r="L5775" s="270"/>
      <c r="M5775" s="271"/>
      <c r="N5775" s="270" t="e">
        <v>#N/A</v>
      </c>
      <c r="O5775" s="272" t="e">
        <v>#N/A</v>
      </c>
      <c r="P5775" s="272" t="e">
        <v>#N/A</v>
      </c>
      <c r="Q5775" s="272" t="e">
        <v>#N/A</v>
      </c>
    </row>
    <row r="5776" spans="1:17" s="208" customFormat="1" ht="12">
      <c r="A5776" s="268" t="str">
        <f t="shared" si="180"/>
        <v>1030702031285664557</v>
      </c>
      <c r="B5776" s="304" t="s">
        <v>19891</v>
      </c>
      <c r="C5776" s="269" t="s">
        <v>7261</v>
      </c>
      <c r="D5776" s="144" t="s">
        <v>3106</v>
      </c>
      <c r="E5776" s="269" t="s">
        <v>7262</v>
      </c>
      <c r="F5776" s="145" t="s">
        <v>3106</v>
      </c>
      <c r="G5776" s="269" t="s">
        <v>3106</v>
      </c>
      <c r="H5776" s="305" t="s">
        <v>7263</v>
      </c>
      <c r="I5776" s="306" t="s">
        <v>20976</v>
      </c>
      <c r="J5776" s="201" t="str">
        <f t="shared" si="181"/>
        <v>9999</v>
      </c>
      <c r="K5776" s="270"/>
      <c r="L5776" s="270"/>
      <c r="M5776" s="271"/>
      <c r="N5776" s="270" t="e">
        <v>#N/A</v>
      </c>
      <c r="O5776" s="272" t="e">
        <v>#N/A</v>
      </c>
      <c r="P5776" s="272" t="e">
        <v>#N/A</v>
      </c>
      <c r="Q5776" s="272" t="e">
        <v>#N/A</v>
      </c>
    </row>
    <row r="5777" spans="1:17" s="208" customFormat="1" ht="12">
      <c r="A5777" s="268" t="str">
        <f t="shared" si="180"/>
        <v>1032955031275509580</v>
      </c>
      <c r="B5777" s="304" t="s">
        <v>19891</v>
      </c>
      <c r="C5777" s="269" t="s">
        <v>7264</v>
      </c>
      <c r="D5777" s="144" t="s">
        <v>3106</v>
      </c>
      <c r="E5777" s="269" t="s">
        <v>7265</v>
      </c>
      <c r="F5777" s="145" t="s">
        <v>3106</v>
      </c>
      <c r="G5777" s="269" t="s">
        <v>3106</v>
      </c>
      <c r="H5777" s="305" t="s">
        <v>7266</v>
      </c>
      <c r="I5777" s="307" t="s">
        <v>7266</v>
      </c>
      <c r="J5777" s="201" t="str">
        <f t="shared" si="181"/>
        <v>9999</v>
      </c>
      <c r="K5777" s="270"/>
      <c r="L5777" s="270"/>
      <c r="M5777" s="271"/>
      <c r="N5777" s="270" t="e">
        <v>#N/A</v>
      </c>
      <c r="O5777" s="272" t="e">
        <v>#N/A</v>
      </c>
      <c r="P5777" s="272" t="e">
        <v>#N/A</v>
      </c>
      <c r="Q5777" s="272" t="e">
        <v>#N/A</v>
      </c>
    </row>
    <row r="5778" spans="1:17" s="208" customFormat="1" ht="12">
      <c r="A5778" s="268" t="str">
        <f t="shared" si="180"/>
        <v>1039166031205812674</v>
      </c>
      <c r="B5778" s="304" t="s">
        <v>19891</v>
      </c>
      <c r="C5778" s="269" t="s">
        <v>7267</v>
      </c>
      <c r="D5778" s="144" t="s">
        <v>3106</v>
      </c>
      <c r="E5778" s="269" t="s">
        <v>7268</v>
      </c>
      <c r="F5778" s="145" t="s">
        <v>3106</v>
      </c>
      <c r="G5778" s="269" t="s">
        <v>3106</v>
      </c>
      <c r="H5778" s="305" t="s">
        <v>7269</v>
      </c>
      <c r="I5778" s="306" t="s">
        <v>20771</v>
      </c>
      <c r="J5778" s="201" t="str">
        <f t="shared" si="181"/>
        <v>9999</v>
      </c>
      <c r="K5778" s="270"/>
      <c r="L5778" s="270"/>
      <c r="M5778" s="271"/>
      <c r="N5778" s="270" t="e">
        <v>#N/A</v>
      </c>
      <c r="O5778" s="272" t="e">
        <v>#N/A</v>
      </c>
      <c r="P5778" s="272" t="e">
        <v>#N/A</v>
      </c>
      <c r="Q5778" s="272" t="e">
        <v>#N/A</v>
      </c>
    </row>
    <row r="5779" spans="1:17" s="208" customFormat="1" ht="12">
      <c r="A5779" s="268" t="str">
        <f t="shared" si="180"/>
        <v>1045999051942299987</v>
      </c>
      <c r="B5779" s="304" t="s">
        <v>19891</v>
      </c>
      <c r="C5779" s="269" t="s">
        <v>14418</v>
      </c>
      <c r="D5779" s="144" t="s">
        <v>3106</v>
      </c>
      <c r="E5779" s="269" t="s">
        <v>14419</v>
      </c>
      <c r="F5779" s="145" t="s">
        <v>3106</v>
      </c>
      <c r="G5779" s="269" t="s">
        <v>3106</v>
      </c>
      <c r="H5779" s="305" t="s">
        <v>14420</v>
      </c>
      <c r="I5779" s="306" t="s">
        <v>14420</v>
      </c>
      <c r="J5779" s="201" t="str">
        <f t="shared" si="181"/>
        <v>9999</v>
      </c>
      <c r="K5779" s="270" t="s">
        <v>13915</v>
      </c>
      <c r="L5779" s="270" t="s">
        <v>13916</v>
      </c>
      <c r="M5779" s="271">
        <v>44085</v>
      </c>
      <c r="N5779" s="270" t="e">
        <v>#N/A</v>
      </c>
      <c r="O5779" s="272" t="e">
        <v>#N/A</v>
      </c>
      <c r="P5779" s="272" t="e">
        <v>#N/A</v>
      </c>
      <c r="Q5779" s="272" t="e">
        <v>#N/A</v>
      </c>
    </row>
    <row r="5780" spans="1:17" s="208" customFormat="1" ht="12">
      <c r="A5780" s="268" t="str">
        <f t="shared" si="180"/>
        <v>1048662071366448557</v>
      </c>
      <c r="B5780" s="304" t="s">
        <v>19891</v>
      </c>
      <c r="C5780" s="269" t="s">
        <v>7270</v>
      </c>
      <c r="D5780" s="144" t="s">
        <v>3106</v>
      </c>
      <c r="E5780" s="269" t="s">
        <v>7271</v>
      </c>
      <c r="F5780" s="145" t="s">
        <v>3106</v>
      </c>
      <c r="G5780" s="269" t="s">
        <v>3106</v>
      </c>
      <c r="H5780" s="305" t="s">
        <v>7272</v>
      </c>
      <c r="I5780" s="307" t="s">
        <v>7272</v>
      </c>
      <c r="J5780" s="201" t="str">
        <f t="shared" si="181"/>
        <v>9999</v>
      </c>
      <c r="K5780" s="270"/>
      <c r="L5780" s="270"/>
      <c r="M5780" s="271"/>
      <c r="N5780" s="270" t="e">
        <v>#N/A</v>
      </c>
      <c r="O5780" s="272" t="e">
        <v>#N/A</v>
      </c>
      <c r="P5780" s="272" t="e">
        <v>#N/A</v>
      </c>
      <c r="Q5780" s="272" t="e">
        <v>#N/A</v>
      </c>
    </row>
    <row r="5781" spans="1:17" s="208" customFormat="1" ht="12">
      <c r="A5781" s="268" t="str">
        <f t="shared" ref="A5781:A5844" si="182">E5781&amp;C5781</f>
        <v>1051369051760403679</v>
      </c>
      <c r="B5781" s="304" t="s">
        <v>19891</v>
      </c>
      <c r="C5781" s="269" t="s">
        <v>7273</v>
      </c>
      <c r="D5781" s="144" t="s">
        <v>3106</v>
      </c>
      <c r="E5781" s="269" t="s">
        <v>7274</v>
      </c>
      <c r="F5781" s="145" t="s">
        <v>3106</v>
      </c>
      <c r="G5781" s="269" t="s">
        <v>3106</v>
      </c>
      <c r="H5781" s="305" t="s">
        <v>7275</v>
      </c>
      <c r="I5781" s="306" t="s">
        <v>22260</v>
      </c>
      <c r="J5781" s="201" t="str">
        <f t="shared" si="181"/>
        <v>9999</v>
      </c>
      <c r="K5781" s="270"/>
      <c r="L5781" s="270"/>
      <c r="M5781" s="271"/>
      <c r="N5781" s="270" t="e">
        <v>#N/A</v>
      </c>
      <c r="O5781" s="272" t="e">
        <v>#N/A</v>
      </c>
      <c r="P5781" s="272" t="e">
        <v>#N/A</v>
      </c>
      <c r="Q5781" s="272" t="e">
        <v>#N/A</v>
      </c>
    </row>
    <row r="5782" spans="1:17" s="208" customFormat="1" ht="12">
      <c r="A5782" s="268" t="str">
        <f t="shared" si="182"/>
        <v>1076036051306973789</v>
      </c>
      <c r="B5782" s="304" t="s">
        <v>19891</v>
      </c>
      <c r="C5782" s="269" t="s">
        <v>7276</v>
      </c>
      <c r="D5782" s="144" t="s">
        <v>3106</v>
      </c>
      <c r="E5782" s="269" t="s">
        <v>7277</v>
      </c>
      <c r="F5782" s="145" t="s">
        <v>3106</v>
      </c>
      <c r="G5782" s="269" t="s">
        <v>3106</v>
      </c>
      <c r="H5782" s="305" t="s">
        <v>7278</v>
      </c>
      <c r="I5782" s="307" t="s">
        <v>7278</v>
      </c>
      <c r="J5782" s="201" t="str">
        <f t="shared" si="181"/>
        <v>9999</v>
      </c>
      <c r="K5782" s="270"/>
      <c r="L5782" s="270"/>
      <c r="M5782" s="271"/>
      <c r="N5782" s="270" t="e">
        <v>#N/A</v>
      </c>
      <c r="O5782" s="272" t="e">
        <v>#N/A</v>
      </c>
      <c r="P5782" s="272" t="e">
        <v>#N/A</v>
      </c>
      <c r="Q5782" s="272" t="e">
        <v>#N/A</v>
      </c>
    </row>
    <row r="5783" spans="1:17" s="208" customFormat="1" ht="12">
      <c r="A5783" s="268" t="str">
        <f t="shared" si="182"/>
        <v>1076036121184751562</v>
      </c>
      <c r="B5783" s="304" t="s">
        <v>19891</v>
      </c>
      <c r="C5783" s="269" t="s">
        <v>7279</v>
      </c>
      <c r="D5783" s="144" t="s">
        <v>3106</v>
      </c>
      <c r="E5783" s="269" t="s">
        <v>7280</v>
      </c>
      <c r="F5783" s="145" t="s">
        <v>3106</v>
      </c>
      <c r="G5783" s="269" t="s">
        <v>3106</v>
      </c>
      <c r="H5783" s="305" t="s">
        <v>3319</v>
      </c>
      <c r="I5783" s="307" t="s">
        <v>3319</v>
      </c>
      <c r="J5783" s="201" t="str">
        <f t="shared" si="181"/>
        <v>9999</v>
      </c>
      <c r="K5783" s="270"/>
      <c r="L5783" s="270"/>
      <c r="M5783" s="271"/>
      <c r="N5783" s="270" t="e">
        <v>#N/A</v>
      </c>
      <c r="O5783" s="272" t="e">
        <v>#N/A</v>
      </c>
      <c r="P5783" s="272" t="e">
        <v>#N/A</v>
      </c>
      <c r="Q5783" s="272" t="e">
        <v>#N/A</v>
      </c>
    </row>
    <row r="5784" spans="1:17" s="208" customFormat="1" ht="12">
      <c r="A5784" s="268" t="str">
        <f t="shared" si="182"/>
        <v>1076093011982667499</v>
      </c>
      <c r="B5784" s="304" t="s">
        <v>19891</v>
      </c>
      <c r="C5784" s="269" t="s">
        <v>7281</v>
      </c>
      <c r="D5784" s="144" t="s">
        <v>3106</v>
      </c>
      <c r="E5784" s="269" t="s">
        <v>7282</v>
      </c>
      <c r="F5784" s="145" t="s">
        <v>3106</v>
      </c>
      <c r="G5784" s="269" t="s">
        <v>3106</v>
      </c>
      <c r="H5784" s="305" t="s">
        <v>7283</v>
      </c>
      <c r="I5784" s="306" t="s">
        <v>22839</v>
      </c>
      <c r="J5784" s="201" t="str">
        <f t="shared" si="181"/>
        <v>9999</v>
      </c>
      <c r="K5784" s="270"/>
      <c r="L5784" s="270"/>
      <c r="M5784" s="271"/>
      <c r="N5784" s="270" t="e">
        <v>#N/A</v>
      </c>
      <c r="O5784" s="272" t="e">
        <v>#N/A</v>
      </c>
      <c r="P5784" s="272" t="e">
        <v>#N/A</v>
      </c>
      <c r="Q5784" s="272" t="e">
        <v>#N/A</v>
      </c>
    </row>
    <row r="5785" spans="1:17" s="208" customFormat="1" ht="12">
      <c r="A5785" s="268" t="str">
        <f t="shared" si="182"/>
        <v>1077190011710173315</v>
      </c>
      <c r="B5785" s="304" t="s">
        <v>19891</v>
      </c>
      <c r="C5785" s="269" t="s">
        <v>7287</v>
      </c>
      <c r="D5785" s="144" t="s">
        <v>3106</v>
      </c>
      <c r="E5785" s="269" t="s">
        <v>7288</v>
      </c>
      <c r="F5785" s="145" t="s">
        <v>3106</v>
      </c>
      <c r="G5785" s="269" t="s">
        <v>3106</v>
      </c>
      <c r="H5785" s="305" t="s">
        <v>7289</v>
      </c>
      <c r="I5785" s="306" t="s">
        <v>22146</v>
      </c>
      <c r="J5785" s="201" t="str">
        <f t="shared" si="181"/>
        <v>9999</v>
      </c>
      <c r="K5785" s="270"/>
      <c r="L5785" s="270"/>
      <c r="M5785" s="271"/>
      <c r="N5785" s="270" t="e">
        <v>#N/A</v>
      </c>
      <c r="O5785" s="272" t="e">
        <v>#N/A</v>
      </c>
      <c r="P5785" s="272" t="e">
        <v>#N/A</v>
      </c>
      <c r="Q5785" s="272" t="e">
        <v>#N/A</v>
      </c>
    </row>
    <row r="5786" spans="1:17" s="208" customFormat="1" ht="12">
      <c r="A5786" s="268" t="str">
        <f t="shared" si="182"/>
        <v>1077588011295714301</v>
      </c>
      <c r="B5786" s="304" t="s">
        <v>19891</v>
      </c>
      <c r="C5786" s="269" t="s">
        <v>7290</v>
      </c>
      <c r="D5786" s="144" t="s">
        <v>3106</v>
      </c>
      <c r="E5786" s="269" t="s">
        <v>7291</v>
      </c>
      <c r="F5786" s="145" t="s">
        <v>3106</v>
      </c>
      <c r="G5786" s="269" t="s">
        <v>3106</v>
      </c>
      <c r="H5786" s="305" t="s">
        <v>7292</v>
      </c>
      <c r="I5786" s="306" t="s">
        <v>20996</v>
      </c>
      <c r="J5786" s="201" t="str">
        <f t="shared" si="181"/>
        <v>9999</v>
      </c>
      <c r="K5786" s="270"/>
      <c r="L5786" s="270"/>
      <c r="M5786" s="271"/>
      <c r="N5786" s="270" t="e">
        <v>#N/A</v>
      </c>
      <c r="O5786" s="272" t="e">
        <v>#N/A</v>
      </c>
      <c r="P5786" s="272" t="e">
        <v>#N/A</v>
      </c>
      <c r="Q5786" s="272" t="e">
        <v>#N/A</v>
      </c>
    </row>
    <row r="5787" spans="1:17" s="208" customFormat="1" ht="12">
      <c r="A5787" s="268" t="str">
        <f t="shared" si="182"/>
        <v>1077638011447274048</v>
      </c>
      <c r="B5787" s="304" t="s">
        <v>19891</v>
      </c>
      <c r="C5787" s="269" t="s">
        <v>7293</v>
      </c>
      <c r="D5787" s="144" t="s">
        <v>3106</v>
      </c>
      <c r="E5787" s="269" t="s">
        <v>7294</v>
      </c>
      <c r="F5787" s="145" t="s">
        <v>3106</v>
      </c>
      <c r="G5787" s="269" t="s">
        <v>3106</v>
      </c>
      <c r="H5787" s="305" t="s">
        <v>7295</v>
      </c>
      <c r="I5787" s="306" t="s">
        <v>21440</v>
      </c>
      <c r="J5787" s="201" t="str">
        <f t="shared" si="181"/>
        <v>9999</v>
      </c>
      <c r="K5787" s="270"/>
      <c r="L5787" s="270"/>
      <c r="M5787" s="271"/>
      <c r="N5787" s="270" t="e">
        <v>#N/A</v>
      </c>
      <c r="O5787" s="272" t="e">
        <v>#N/A</v>
      </c>
      <c r="P5787" s="272" t="e">
        <v>#N/A</v>
      </c>
      <c r="Q5787" s="272" t="e">
        <v>#N/A</v>
      </c>
    </row>
    <row r="5788" spans="1:17" s="208" customFormat="1" ht="12">
      <c r="A5788" s="268" t="str">
        <f t="shared" si="182"/>
        <v>1078016011871596403</v>
      </c>
      <c r="B5788" s="304" t="s">
        <v>19891</v>
      </c>
      <c r="C5788" s="269" t="s">
        <v>7296</v>
      </c>
      <c r="D5788" s="144" t="s">
        <v>3106</v>
      </c>
      <c r="E5788" s="269" t="s">
        <v>7297</v>
      </c>
      <c r="F5788" s="145" t="s">
        <v>3106</v>
      </c>
      <c r="G5788" s="269" t="s">
        <v>3106</v>
      </c>
      <c r="H5788" s="305" t="s">
        <v>7298</v>
      </c>
      <c r="I5788" s="306" t="s">
        <v>22550</v>
      </c>
      <c r="J5788" s="201" t="str">
        <f t="shared" si="181"/>
        <v>9999</v>
      </c>
      <c r="K5788" s="270"/>
      <c r="L5788" s="270"/>
      <c r="M5788" s="271"/>
      <c r="N5788" s="270" t="e">
        <v>#N/A</v>
      </c>
      <c r="O5788" s="272" t="e">
        <v>#N/A</v>
      </c>
      <c r="P5788" s="272" t="e">
        <v>#N/A</v>
      </c>
      <c r="Q5788" s="272" t="e">
        <v>#N/A</v>
      </c>
    </row>
    <row r="5789" spans="1:17" s="208" customFormat="1" ht="12">
      <c r="A5789" s="268" t="str">
        <f t="shared" si="182"/>
        <v>1078040011548393127</v>
      </c>
      <c r="B5789" s="304" t="s">
        <v>19891</v>
      </c>
      <c r="C5789" s="269" t="s">
        <v>7299</v>
      </c>
      <c r="D5789" s="144" t="s">
        <v>3106</v>
      </c>
      <c r="E5789" s="269" t="s">
        <v>7300</v>
      </c>
      <c r="F5789" s="145" t="s">
        <v>3106</v>
      </c>
      <c r="G5789" s="269" t="s">
        <v>3106</v>
      </c>
      <c r="H5789" s="305" t="s">
        <v>7301</v>
      </c>
      <c r="I5789" s="306" t="s">
        <v>21732</v>
      </c>
      <c r="J5789" s="201" t="str">
        <f t="shared" si="181"/>
        <v>9999</v>
      </c>
      <c r="K5789" s="270"/>
      <c r="L5789" s="270"/>
      <c r="M5789" s="271"/>
      <c r="N5789" s="270" t="e">
        <v>#N/A</v>
      </c>
      <c r="O5789" s="272" t="e">
        <v>#N/A</v>
      </c>
      <c r="P5789" s="272" t="e">
        <v>#N/A</v>
      </c>
      <c r="Q5789" s="272" t="e">
        <v>#N/A</v>
      </c>
    </row>
    <row r="5790" spans="1:17" s="208" customFormat="1" ht="12">
      <c r="A5790" s="268" t="str">
        <f t="shared" si="182"/>
        <v>1078057011528028396</v>
      </c>
      <c r="B5790" s="304" t="s">
        <v>19891</v>
      </c>
      <c r="C5790" s="269" t="s">
        <v>7302</v>
      </c>
      <c r="D5790" s="144" t="s">
        <v>3106</v>
      </c>
      <c r="E5790" s="269" t="s">
        <v>7303</v>
      </c>
      <c r="F5790" s="145" t="s">
        <v>3106</v>
      </c>
      <c r="G5790" s="269" t="s">
        <v>3106</v>
      </c>
      <c r="H5790" s="305" t="s">
        <v>7304</v>
      </c>
      <c r="I5790" s="306" t="s">
        <v>21669</v>
      </c>
      <c r="J5790" s="201" t="str">
        <f t="shared" si="181"/>
        <v>9999</v>
      </c>
      <c r="K5790" s="270"/>
      <c r="L5790" s="270"/>
      <c r="M5790" s="271"/>
      <c r="N5790" s="270" t="e">
        <v>#N/A</v>
      </c>
      <c r="O5790" s="272" t="e">
        <v>#N/A</v>
      </c>
      <c r="P5790" s="272" t="e">
        <v>#N/A</v>
      </c>
      <c r="Q5790" s="272" t="e">
        <v>#N/A</v>
      </c>
    </row>
    <row r="5791" spans="1:17" s="208" customFormat="1" ht="12">
      <c r="A5791" s="268" t="str">
        <f t="shared" si="182"/>
        <v>1078065011659327013</v>
      </c>
      <c r="B5791" s="304" t="s">
        <v>19891</v>
      </c>
      <c r="C5791" s="269" t="s">
        <v>7305</v>
      </c>
      <c r="D5791" s="144" t="s">
        <v>3106</v>
      </c>
      <c r="E5791" s="269" t="s">
        <v>7306</v>
      </c>
      <c r="F5791" s="145" t="s">
        <v>3106</v>
      </c>
      <c r="G5791" s="269" t="s">
        <v>3106</v>
      </c>
      <c r="H5791" s="305" t="s">
        <v>7307</v>
      </c>
      <c r="I5791" s="306" t="s">
        <v>21992</v>
      </c>
      <c r="J5791" s="201" t="str">
        <f t="shared" si="181"/>
        <v>9999</v>
      </c>
      <c r="K5791" s="270"/>
      <c r="L5791" s="270"/>
      <c r="M5791" s="271"/>
      <c r="N5791" s="270" t="e">
        <v>#N/A</v>
      </c>
      <c r="O5791" s="272" t="e">
        <v>#N/A</v>
      </c>
      <c r="P5791" s="272" t="e">
        <v>#N/A</v>
      </c>
      <c r="Q5791" s="272" t="e">
        <v>#N/A</v>
      </c>
    </row>
    <row r="5792" spans="1:17" s="208" customFormat="1" ht="12">
      <c r="A5792" s="268" t="str">
        <f t="shared" si="182"/>
        <v>1078081011538164090</v>
      </c>
      <c r="B5792" s="304" t="s">
        <v>19891</v>
      </c>
      <c r="C5792" s="269" t="s">
        <v>7308</v>
      </c>
      <c r="D5792" s="144" t="s">
        <v>3106</v>
      </c>
      <c r="E5792" s="269" t="s">
        <v>7309</v>
      </c>
      <c r="F5792" s="145" t="s">
        <v>3106</v>
      </c>
      <c r="G5792" s="269" t="s">
        <v>3106</v>
      </c>
      <c r="H5792" s="305" t="s">
        <v>7310</v>
      </c>
      <c r="I5792" s="306" t="s">
        <v>21697</v>
      </c>
      <c r="J5792" s="201" t="str">
        <f t="shared" si="181"/>
        <v>9999</v>
      </c>
      <c r="K5792" s="270"/>
      <c r="L5792" s="270"/>
      <c r="M5792" s="271"/>
      <c r="N5792" s="270" t="e">
        <v>#N/A</v>
      </c>
      <c r="O5792" s="272" t="e">
        <v>#N/A</v>
      </c>
      <c r="P5792" s="272" t="e">
        <v>#N/A</v>
      </c>
      <c r="Q5792" s="272" t="e">
        <v>#N/A</v>
      </c>
    </row>
    <row r="5793" spans="1:17" s="208" customFormat="1" ht="12">
      <c r="A5793" s="268" t="str">
        <f t="shared" si="182"/>
        <v>1078115011154417368</v>
      </c>
      <c r="B5793" s="304" t="s">
        <v>19891</v>
      </c>
      <c r="C5793" s="269" t="s">
        <v>7311</v>
      </c>
      <c r="D5793" s="144" t="s">
        <v>3106</v>
      </c>
      <c r="E5793" s="269" t="s">
        <v>7312</v>
      </c>
      <c r="F5793" s="145" t="s">
        <v>3106</v>
      </c>
      <c r="G5793" s="269" t="s">
        <v>3106</v>
      </c>
      <c r="H5793" s="305" t="s">
        <v>7313</v>
      </c>
      <c r="I5793" s="306" t="s">
        <v>20653</v>
      </c>
      <c r="J5793" s="201" t="str">
        <f t="shared" si="181"/>
        <v>9999</v>
      </c>
      <c r="K5793" s="270"/>
      <c r="L5793" s="270"/>
      <c r="M5793" s="271"/>
      <c r="N5793" s="270" t="e">
        <v>#N/A</v>
      </c>
      <c r="O5793" s="272" t="e">
        <v>#N/A</v>
      </c>
      <c r="P5793" s="272" t="e">
        <v>#N/A</v>
      </c>
      <c r="Q5793" s="272" t="e">
        <v>#N/A</v>
      </c>
    </row>
    <row r="5794" spans="1:17" s="208" customFormat="1" ht="12">
      <c r="A5794" s="268" t="str">
        <f t="shared" si="182"/>
        <v>1078123011124098421</v>
      </c>
      <c r="B5794" s="304" t="s">
        <v>19891</v>
      </c>
      <c r="C5794" s="269" t="s">
        <v>7314</v>
      </c>
      <c r="D5794" s="144" t="s">
        <v>3106</v>
      </c>
      <c r="E5794" s="269" t="s">
        <v>7315</v>
      </c>
      <c r="F5794" s="145" t="s">
        <v>3106</v>
      </c>
      <c r="G5794" s="269" t="s">
        <v>3106</v>
      </c>
      <c r="H5794" s="305" t="s">
        <v>7316</v>
      </c>
      <c r="I5794" s="306" t="s">
        <v>20543</v>
      </c>
      <c r="J5794" s="201" t="str">
        <f t="shared" si="181"/>
        <v>9999</v>
      </c>
      <c r="K5794" s="270"/>
      <c r="L5794" s="270"/>
      <c r="M5794" s="271"/>
      <c r="N5794" s="270" t="e">
        <v>#N/A</v>
      </c>
      <c r="O5794" s="272" t="e">
        <v>#N/A</v>
      </c>
      <c r="P5794" s="272" t="e">
        <v>#N/A</v>
      </c>
      <c r="Q5794" s="272" t="e">
        <v>#N/A</v>
      </c>
    </row>
    <row r="5795" spans="1:17" s="208" customFormat="1" ht="12">
      <c r="A5795" s="268" t="str">
        <f t="shared" si="182"/>
        <v>1078149011720032345</v>
      </c>
      <c r="B5795" s="304" t="s">
        <v>19891</v>
      </c>
      <c r="C5795" s="269" t="s">
        <v>7317</v>
      </c>
      <c r="D5795" s="144" t="s">
        <v>3106</v>
      </c>
      <c r="E5795" s="269" t="s">
        <v>7318</v>
      </c>
      <c r="F5795" s="145" t="s">
        <v>3106</v>
      </c>
      <c r="G5795" s="269" t="s">
        <v>3106</v>
      </c>
      <c r="H5795" s="305" t="s">
        <v>7319</v>
      </c>
      <c r="I5795" s="306" t="s">
        <v>22164</v>
      </c>
      <c r="J5795" s="201" t="str">
        <f t="shared" si="181"/>
        <v>9999</v>
      </c>
      <c r="K5795" s="270"/>
      <c r="L5795" s="270"/>
      <c r="M5795" s="271"/>
      <c r="N5795" s="270" t="e">
        <v>#N/A</v>
      </c>
      <c r="O5795" s="272" t="e">
        <v>#N/A</v>
      </c>
      <c r="P5795" s="272" t="e">
        <v>#N/A</v>
      </c>
      <c r="Q5795" s="272" t="e">
        <v>#N/A</v>
      </c>
    </row>
    <row r="5796" spans="1:17" s="208" customFormat="1" ht="12">
      <c r="A5796" s="268" t="str">
        <f t="shared" si="182"/>
        <v>1078156011225041809</v>
      </c>
      <c r="B5796" s="304" t="s">
        <v>19891</v>
      </c>
      <c r="C5796" s="269" t="s">
        <v>7320</v>
      </c>
      <c r="D5796" s="144" t="s">
        <v>3106</v>
      </c>
      <c r="E5796" s="269" t="s">
        <v>7321</v>
      </c>
      <c r="F5796" s="145" t="s">
        <v>3106</v>
      </c>
      <c r="G5796" s="269" t="s">
        <v>3106</v>
      </c>
      <c r="H5796" s="305" t="s">
        <v>7322</v>
      </c>
      <c r="I5796" s="306" t="s">
        <v>20819</v>
      </c>
      <c r="J5796" s="201" t="str">
        <f t="shared" si="181"/>
        <v>9999</v>
      </c>
      <c r="K5796" s="270"/>
      <c r="L5796" s="270"/>
      <c r="M5796" s="271"/>
      <c r="N5796" s="270" t="e">
        <v>#N/A</v>
      </c>
      <c r="O5796" s="272" t="e">
        <v>#N/A</v>
      </c>
      <c r="P5796" s="272" t="e">
        <v>#N/A</v>
      </c>
      <c r="Q5796" s="272" t="e">
        <v>#N/A</v>
      </c>
    </row>
    <row r="5797" spans="1:17" s="208" customFormat="1" ht="12">
      <c r="A5797" s="268" t="str">
        <f t="shared" si="182"/>
        <v>1078164011366436123</v>
      </c>
      <c r="B5797" s="304" t="s">
        <v>19891</v>
      </c>
      <c r="C5797" s="269" t="s">
        <v>7323</v>
      </c>
      <c r="D5797" s="144" t="s">
        <v>3106</v>
      </c>
      <c r="E5797" s="269" t="s">
        <v>7324</v>
      </c>
      <c r="F5797" s="145" t="s">
        <v>3106</v>
      </c>
      <c r="G5797" s="269" t="s">
        <v>3106</v>
      </c>
      <c r="H5797" s="305" t="s">
        <v>7325</v>
      </c>
      <c r="I5797" s="306" t="s">
        <v>21186</v>
      </c>
      <c r="J5797" s="201" t="str">
        <f t="shared" si="181"/>
        <v>9999</v>
      </c>
      <c r="K5797" s="270"/>
      <c r="L5797" s="270"/>
      <c r="M5797" s="271"/>
      <c r="N5797" s="270" t="e">
        <v>#N/A</v>
      </c>
      <c r="O5797" s="272" t="e">
        <v>#N/A</v>
      </c>
      <c r="P5797" s="272" t="e">
        <v>#N/A</v>
      </c>
      <c r="Q5797" s="272" t="e">
        <v>#N/A</v>
      </c>
    </row>
    <row r="5798" spans="1:17" s="208" customFormat="1" ht="12">
      <c r="A5798" s="268" t="str">
        <f t="shared" si="182"/>
        <v>1078172011417946021</v>
      </c>
      <c r="B5798" s="304" t="s">
        <v>19891</v>
      </c>
      <c r="C5798" s="269" t="s">
        <v>7326</v>
      </c>
      <c r="D5798" s="144" t="s">
        <v>3106</v>
      </c>
      <c r="E5798" s="269" t="s">
        <v>7327</v>
      </c>
      <c r="F5798" s="145" t="s">
        <v>3106</v>
      </c>
      <c r="G5798" s="269" t="s">
        <v>3106</v>
      </c>
      <c r="H5798" s="305" t="s">
        <v>7328</v>
      </c>
      <c r="I5798" s="306" t="s">
        <v>21360</v>
      </c>
      <c r="J5798" s="201" t="str">
        <f t="shared" si="181"/>
        <v>9999</v>
      </c>
      <c r="K5798" s="270"/>
      <c r="L5798" s="270"/>
      <c r="M5798" s="271"/>
      <c r="N5798" s="270" t="e">
        <v>#N/A</v>
      </c>
      <c r="O5798" s="272" t="e">
        <v>#N/A</v>
      </c>
      <c r="P5798" s="272" t="e">
        <v>#N/A</v>
      </c>
      <c r="Q5798" s="272" t="e">
        <v>#N/A</v>
      </c>
    </row>
    <row r="5799" spans="1:17" s="208" customFormat="1" ht="12">
      <c r="A5799" s="268" t="str">
        <f t="shared" si="182"/>
        <v>1078180011144228446</v>
      </c>
      <c r="B5799" s="304" t="s">
        <v>19891</v>
      </c>
      <c r="C5799" s="269" t="s">
        <v>7329</v>
      </c>
      <c r="D5799" s="144" t="s">
        <v>3106</v>
      </c>
      <c r="E5799" s="269" t="s">
        <v>7330</v>
      </c>
      <c r="F5799" s="145" t="s">
        <v>3106</v>
      </c>
      <c r="G5799" s="269" t="s">
        <v>3106</v>
      </c>
      <c r="H5799" s="305" t="s">
        <v>7331</v>
      </c>
      <c r="I5799" s="306" t="s">
        <v>20602</v>
      </c>
      <c r="J5799" s="201" t="str">
        <f t="shared" si="181"/>
        <v>9999</v>
      </c>
      <c r="K5799" s="270"/>
      <c r="L5799" s="270"/>
      <c r="M5799" s="271"/>
      <c r="N5799" s="270" t="e">
        <v>#N/A</v>
      </c>
      <c r="O5799" s="272" t="e">
        <v>#N/A</v>
      </c>
      <c r="P5799" s="272" t="e">
        <v>#N/A</v>
      </c>
      <c r="Q5799" s="272" t="e">
        <v>#N/A</v>
      </c>
    </row>
    <row r="5800" spans="1:17" s="208" customFormat="1" ht="12">
      <c r="A5800" s="268" t="str">
        <f t="shared" si="182"/>
        <v>1078214011447221056</v>
      </c>
      <c r="B5800" s="304" t="s">
        <v>19891</v>
      </c>
      <c r="C5800" s="269" t="s">
        <v>7332</v>
      </c>
      <c r="D5800" s="144" t="s">
        <v>3106</v>
      </c>
      <c r="E5800" s="269" t="s">
        <v>7333</v>
      </c>
      <c r="F5800" s="145" t="s">
        <v>3106</v>
      </c>
      <c r="G5800" s="269" t="s">
        <v>3106</v>
      </c>
      <c r="H5800" s="305" t="s">
        <v>7334</v>
      </c>
      <c r="I5800" s="306" t="s">
        <v>21431</v>
      </c>
      <c r="J5800" s="201" t="str">
        <f t="shared" si="181"/>
        <v>9999</v>
      </c>
      <c r="K5800" s="270"/>
      <c r="L5800" s="270"/>
      <c r="M5800" s="271"/>
      <c r="N5800" s="270" t="e">
        <v>#N/A</v>
      </c>
      <c r="O5800" s="272" t="e">
        <v>#N/A</v>
      </c>
      <c r="P5800" s="272" t="e">
        <v>#N/A</v>
      </c>
      <c r="Q5800" s="272" t="e">
        <v>#N/A</v>
      </c>
    </row>
    <row r="5801" spans="1:17" s="208" customFormat="1" ht="12">
      <c r="A5801" s="268" t="str">
        <f t="shared" si="182"/>
        <v>1078222011407897309</v>
      </c>
      <c r="B5801" s="304" t="s">
        <v>19891</v>
      </c>
      <c r="C5801" s="269" t="s">
        <v>7335</v>
      </c>
      <c r="D5801" s="144" t="s">
        <v>3106</v>
      </c>
      <c r="E5801" s="269" t="s">
        <v>7336</v>
      </c>
      <c r="F5801" s="145" t="s">
        <v>3106</v>
      </c>
      <c r="G5801" s="269" t="s">
        <v>3106</v>
      </c>
      <c r="H5801" s="305" t="s">
        <v>7337</v>
      </c>
      <c r="I5801" s="306" t="s">
        <v>21331</v>
      </c>
      <c r="J5801" s="201" t="str">
        <f t="shared" si="181"/>
        <v>9999</v>
      </c>
      <c r="K5801" s="270"/>
      <c r="L5801" s="270"/>
      <c r="M5801" s="271"/>
      <c r="N5801" s="270" t="e">
        <v>#N/A</v>
      </c>
      <c r="O5801" s="272" t="e">
        <v>#N/A</v>
      </c>
      <c r="P5801" s="272" t="e">
        <v>#N/A</v>
      </c>
      <c r="Q5801" s="272" t="e">
        <v>#N/A</v>
      </c>
    </row>
    <row r="5802" spans="1:17" s="208" customFormat="1" ht="12">
      <c r="A5802" s="268" t="str">
        <f t="shared" si="182"/>
        <v>1078230011053375576</v>
      </c>
      <c r="B5802" s="304" t="s">
        <v>19891</v>
      </c>
      <c r="C5802" s="269" t="s">
        <v>7338</v>
      </c>
      <c r="D5802" s="144" t="s">
        <v>3106</v>
      </c>
      <c r="E5802" s="269" t="s">
        <v>7339</v>
      </c>
      <c r="F5802" s="145" t="s">
        <v>3106</v>
      </c>
      <c r="G5802" s="269" t="s">
        <v>3106</v>
      </c>
      <c r="H5802" s="305" t="s">
        <v>6160</v>
      </c>
      <c r="I5802" s="306" t="s">
        <v>20354</v>
      </c>
      <c r="J5802" s="201" t="str">
        <f t="shared" si="181"/>
        <v>9999</v>
      </c>
      <c r="K5802" s="270"/>
      <c r="L5802" s="270"/>
      <c r="M5802" s="271"/>
      <c r="N5802" s="270" t="e">
        <v>#N/A</v>
      </c>
      <c r="O5802" s="272" t="e">
        <v>#N/A</v>
      </c>
      <c r="P5802" s="272" t="e">
        <v>#N/A</v>
      </c>
      <c r="Q5802" s="272" t="e">
        <v>#N/A</v>
      </c>
    </row>
    <row r="5803" spans="1:17" s="208" customFormat="1" ht="12">
      <c r="A5803" s="268" t="str">
        <f t="shared" si="182"/>
        <v>1078255011639264575</v>
      </c>
      <c r="B5803" s="304" t="s">
        <v>19891</v>
      </c>
      <c r="C5803" s="269" t="s">
        <v>7340</v>
      </c>
      <c r="D5803" s="144" t="s">
        <v>3106</v>
      </c>
      <c r="E5803" s="269" t="s">
        <v>7341</v>
      </c>
      <c r="F5803" s="145" t="s">
        <v>3106</v>
      </c>
      <c r="G5803" s="269" t="s">
        <v>3106</v>
      </c>
      <c r="H5803" s="305" t="s">
        <v>7342</v>
      </c>
      <c r="I5803" s="306" t="s">
        <v>21960</v>
      </c>
      <c r="J5803" s="201" t="str">
        <f t="shared" si="181"/>
        <v>9999</v>
      </c>
      <c r="K5803" s="270"/>
      <c r="L5803" s="270"/>
      <c r="M5803" s="271"/>
      <c r="N5803" s="270" t="e">
        <v>#N/A</v>
      </c>
      <c r="O5803" s="272" t="e">
        <v>#N/A</v>
      </c>
      <c r="P5803" s="272" t="e">
        <v>#N/A</v>
      </c>
      <c r="Q5803" s="272" t="e">
        <v>#N/A</v>
      </c>
    </row>
    <row r="5804" spans="1:17" s="208" customFormat="1" ht="12">
      <c r="A5804" s="268" t="str">
        <f t="shared" si="182"/>
        <v>1078362011235196510</v>
      </c>
      <c r="B5804" s="304" t="s">
        <v>19891</v>
      </c>
      <c r="C5804" s="269" t="s">
        <v>7343</v>
      </c>
      <c r="D5804" s="144" t="s">
        <v>3106</v>
      </c>
      <c r="E5804" s="269" t="s">
        <v>7344</v>
      </c>
      <c r="F5804" s="145" t="s">
        <v>3106</v>
      </c>
      <c r="G5804" s="269" t="s">
        <v>3106</v>
      </c>
      <c r="H5804" s="305" t="s">
        <v>7345</v>
      </c>
      <c r="I5804" s="306" t="s">
        <v>20856</v>
      </c>
      <c r="J5804" s="201" t="str">
        <f t="shared" si="181"/>
        <v>9999</v>
      </c>
      <c r="K5804" s="270"/>
      <c r="L5804" s="270"/>
      <c r="M5804" s="271"/>
      <c r="N5804" s="270" t="e">
        <v>#N/A</v>
      </c>
      <c r="O5804" s="272" t="e">
        <v>#N/A</v>
      </c>
      <c r="P5804" s="272" t="e">
        <v>#N/A</v>
      </c>
      <c r="Q5804" s="272" t="e">
        <v>#N/A</v>
      </c>
    </row>
    <row r="5805" spans="1:17" s="208" customFormat="1" ht="12">
      <c r="A5805" s="268" t="str">
        <f t="shared" si="182"/>
        <v>1078370011376564088</v>
      </c>
      <c r="B5805" s="304" t="s">
        <v>19891</v>
      </c>
      <c r="C5805" s="269" t="s">
        <v>7346</v>
      </c>
      <c r="D5805" s="144" t="s">
        <v>3106</v>
      </c>
      <c r="E5805" s="269" t="s">
        <v>7347</v>
      </c>
      <c r="F5805" s="145" t="s">
        <v>3106</v>
      </c>
      <c r="G5805" s="269" t="s">
        <v>3106</v>
      </c>
      <c r="H5805" s="305" t="s">
        <v>7348</v>
      </c>
      <c r="I5805" s="306" t="s">
        <v>21219</v>
      </c>
      <c r="J5805" s="201" t="str">
        <f t="shared" si="181"/>
        <v>9999</v>
      </c>
      <c r="K5805" s="270"/>
      <c r="L5805" s="270"/>
      <c r="M5805" s="271"/>
      <c r="N5805" s="270" t="e">
        <v>#N/A</v>
      </c>
      <c r="O5805" s="272" t="e">
        <v>#N/A</v>
      </c>
      <c r="P5805" s="272" t="e">
        <v>#N/A</v>
      </c>
      <c r="Q5805" s="272" t="e">
        <v>#N/A</v>
      </c>
    </row>
    <row r="5806" spans="1:17" s="208" customFormat="1" ht="12">
      <c r="A5806" s="268" t="str">
        <f t="shared" si="182"/>
        <v>1078412011558365890</v>
      </c>
      <c r="B5806" s="304" t="s">
        <v>19891</v>
      </c>
      <c r="C5806" s="269" t="s">
        <v>6161</v>
      </c>
      <c r="D5806" s="144" t="s">
        <v>3106</v>
      </c>
      <c r="E5806" s="269" t="s">
        <v>7349</v>
      </c>
      <c r="F5806" s="145" t="s">
        <v>3106</v>
      </c>
      <c r="G5806" s="269" t="s">
        <v>3106</v>
      </c>
      <c r="H5806" s="305" t="s">
        <v>1934</v>
      </c>
      <c r="I5806" s="306" t="s">
        <v>21747</v>
      </c>
      <c r="J5806" s="201" t="str">
        <f t="shared" si="181"/>
        <v>9999</v>
      </c>
      <c r="K5806" s="270"/>
      <c r="L5806" s="270"/>
      <c r="M5806" s="271"/>
      <c r="N5806" s="270" t="e">
        <v>#N/A</v>
      </c>
      <c r="O5806" s="272" t="e">
        <v>#N/A</v>
      </c>
      <c r="P5806" s="272" t="e">
        <v>#N/A</v>
      </c>
      <c r="Q5806" s="272" t="e">
        <v>#N/A</v>
      </c>
    </row>
    <row r="5807" spans="1:17" s="208" customFormat="1" ht="12">
      <c r="A5807" s="268" t="str">
        <f t="shared" si="182"/>
        <v>1078420011003878539</v>
      </c>
      <c r="B5807" s="304" t="s">
        <v>19891</v>
      </c>
      <c r="C5807" s="269" t="s">
        <v>7350</v>
      </c>
      <c r="D5807" s="144" t="s">
        <v>3106</v>
      </c>
      <c r="E5807" s="269" t="s">
        <v>7351</v>
      </c>
      <c r="F5807" s="145" t="s">
        <v>3106</v>
      </c>
      <c r="G5807" s="269" t="s">
        <v>3106</v>
      </c>
      <c r="H5807" s="305" t="s">
        <v>7352</v>
      </c>
      <c r="I5807" s="306" t="s">
        <v>20244</v>
      </c>
      <c r="J5807" s="201" t="str">
        <f t="shared" si="181"/>
        <v>9999</v>
      </c>
      <c r="K5807" s="270"/>
      <c r="L5807" s="270"/>
      <c r="M5807" s="271"/>
      <c r="N5807" s="270" t="e">
        <v>#N/A</v>
      </c>
      <c r="O5807" s="272" t="e">
        <v>#N/A</v>
      </c>
      <c r="P5807" s="272" t="e">
        <v>#N/A</v>
      </c>
      <c r="Q5807" s="272" t="e">
        <v>#N/A</v>
      </c>
    </row>
    <row r="5808" spans="1:17" s="208" customFormat="1" ht="12">
      <c r="A5808" s="268" t="str">
        <f t="shared" si="182"/>
        <v>1078446011720085137</v>
      </c>
      <c r="B5808" s="304" t="s">
        <v>19891</v>
      </c>
      <c r="C5808" s="269" t="s">
        <v>7353</v>
      </c>
      <c r="D5808" s="144" t="s">
        <v>3106</v>
      </c>
      <c r="E5808" s="269" t="s">
        <v>7354</v>
      </c>
      <c r="F5808" s="145" t="s">
        <v>3106</v>
      </c>
      <c r="G5808" s="269" t="s">
        <v>3106</v>
      </c>
      <c r="H5808" s="305" t="s">
        <v>7355</v>
      </c>
      <c r="I5808" s="306" t="s">
        <v>22178</v>
      </c>
      <c r="J5808" s="201" t="str">
        <f t="shared" si="181"/>
        <v>9999</v>
      </c>
      <c r="K5808" s="270"/>
      <c r="L5808" s="270"/>
      <c r="M5808" s="271"/>
      <c r="N5808" s="270" t="e">
        <v>#N/A</v>
      </c>
      <c r="O5808" s="272" t="e">
        <v>#N/A</v>
      </c>
      <c r="P5808" s="272" t="e">
        <v>#N/A</v>
      </c>
      <c r="Q5808" s="272" t="e">
        <v>#N/A</v>
      </c>
    </row>
    <row r="5809" spans="1:17" s="208" customFormat="1" ht="12">
      <c r="A5809" s="268" t="str">
        <f t="shared" si="182"/>
        <v>1078446031720085137</v>
      </c>
      <c r="B5809" s="304" t="s">
        <v>19891</v>
      </c>
      <c r="C5809" s="269" t="s">
        <v>7353</v>
      </c>
      <c r="D5809" s="144" t="s">
        <v>3106</v>
      </c>
      <c r="E5809" s="269" t="s">
        <v>7356</v>
      </c>
      <c r="F5809" s="145" t="s">
        <v>3106</v>
      </c>
      <c r="G5809" s="269" t="s">
        <v>3106</v>
      </c>
      <c r="H5809" s="305" t="s">
        <v>7355</v>
      </c>
      <c r="I5809" s="306" t="s">
        <v>22178</v>
      </c>
      <c r="J5809" s="201" t="str">
        <f t="shared" si="181"/>
        <v>9999</v>
      </c>
      <c r="K5809" s="270"/>
      <c r="L5809" s="270"/>
      <c r="M5809" s="271"/>
      <c r="N5809" s="270" t="e">
        <v>#N/A</v>
      </c>
      <c r="O5809" s="272" t="e">
        <v>#N/A</v>
      </c>
      <c r="P5809" s="272" t="e">
        <v>#N/A</v>
      </c>
      <c r="Q5809" s="272" t="e">
        <v>#N/A</v>
      </c>
    </row>
    <row r="5810" spans="1:17" s="208" customFormat="1" ht="12">
      <c r="A5810" s="268" t="str">
        <f t="shared" si="182"/>
        <v>1078453011578527172</v>
      </c>
      <c r="B5810" s="304" t="s">
        <v>19891</v>
      </c>
      <c r="C5810" s="269" t="s">
        <v>7357</v>
      </c>
      <c r="D5810" s="144" t="s">
        <v>3106</v>
      </c>
      <c r="E5810" s="269" t="s">
        <v>7358</v>
      </c>
      <c r="F5810" s="145" t="s">
        <v>3106</v>
      </c>
      <c r="G5810" s="269" t="s">
        <v>3106</v>
      </c>
      <c r="H5810" s="305" t="s">
        <v>6160</v>
      </c>
      <c r="I5810" s="306" t="s">
        <v>20354</v>
      </c>
      <c r="J5810" s="201" t="str">
        <f t="shared" si="181"/>
        <v>9999</v>
      </c>
      <c r="K5810" s="270"/>
      <c r="L5810" s="270"/>
      <c r="M5810" s="271"/>
      <c r="N5810" s="270" t="e">
        <v>#N/A</v>
      </c>
      <c r="O5810" s="272" t="e">
        <v>#N/A</v>
      </c>
      <c r="P5810" s="272" t="e">
        <v>#N/A</v>
      </c>
      <c r="Q5810" s="272" t="e">
        <v>#N/A</v>
      </c>
    </row>
    <row r="5811" spans="1:17" s="208" customFormat="1" ht="12">
      <c r="A5811" s="268" t="str">
        <f t="shared" si="182"/>
        <v>1078487011821098286</v>
      </c>
      <c r="B5811" s="304" t="s">
        <v>19891</v>
      </c>
      <c r="C5811" s="269" t="s">
        <v>7359</v>
      </c>
      <c r="D5811" s="144" t="s">
        <v>3106</v>
      </c>
      <c r="E5811" s="269" t="s">
        <v>7360</v>
      </c>
      <c r="F5811" s="145" t="s">
        <v>3106</v>
      </c>
      <c r="G5811" s="269" t="s">
        <v>3106</v>
      </c>
      <c r="H5811" s="305" t="s">
        <v>7361</v>
      </c>
      <c r="I5811" s="307" t="s">
        <v>7361</v>
      </c>
      <c r="J5811" s="201" t="str">
        <f t="shared" si="181"/>
        <v>9999</v>
      </c>
      <c r="K5811" s="270"/>
      <c r="L5811" s="270"/>
      <c r="M5811" s="271"/>
      <c r="N5811" s="270" t="e">
        <v>#N/A</v>
      </c>
      <c r="O5811" s="272" t="e">
        <v>#N/A</v>
      </c>
      <c r="P5811" s="272" t="e">
        <v>#N/A</v>
      </c>
      <c r="Q5811" s="272" t="e">
        <v>#N/A</v>
      </c>
    </row>
    <row r="5812" spans="1:17" s="208" customFormat="1" ht="12">
      <c r="A5812" s="268" t="str">
        <f t="shared" si="182"/>
        <v>1078495011720011810</v>
      </c>
      <c r="B5812" s="304" t="s">
        <v>19891</v>
      </c>
      <c r="C5812" s="269" t="s">
        <v>7362</v>
      </c>
      <c r="D5812" s="144" t="s">
        <v>3106</v>
      </c>
      <c r="E5812" s="269" t="s">
        <v>7363</v>
      </c>
      <c r="F5812" s="145" t="s">
        <v>3106</v>
      </c>
      <c r="G5812" s="269" t="s">
        <v>3106</v>
      </c>
      <c r="H5812" s="305" t="s">
        <v>7364</v>
      </c>
      <c r="I5812" s="306" t="s">
        <v>22159</v>
      </c>
      <c r="J5812" s="201" t="str">
        <f t="shared" si="181"/>
        <v>9999</v>
      </c>
      <c r="K5812" s="270"/>
      <c r="L5812" s="270"/>
      <c r="M5812" s="271"/>
      <c r="N5812" s="270" t="e">
        <v>#N/A</v>
      </c>
      <c r="O5812" s="272" t="e">
        <v>#N/A</v>
      </c>
      <c r="P5812" s="272" t="e">
        <v>#N/A</v>
      </c>
      <c r="Q5812" s="272" t="e">
        <v>#N/A</v>
      </c>
    </row>
    <row r="5813" spans="1:17" s="208" customFormat="1" ht="12">
      <c r="A5813" s="268" t="str">
        <f t="shared" si="182"/>
        <v>1078529011083609150</v>
      </c>
      <c r="B5813" s="304" t="s">
        <v>19891</v>
      </c>
      <c r="C5813" s="269" t="s">
        <v>7365</v>
      </c>
      <c r="D5813" s="144" t="s">
        <v>3106</v>
      </c>
      <c r="E5813" s="269" t="s">
        <v>7366</v>
      </c>
      <c r="F5813" s="145" t="s">
        <v>3106</v>
      </c>
      <c r="G5813" s="269" t="s">
        <v>3106</v>
      </c>
      <c r="H5813" s="305" t="s">
        <v>7367</v>
      </c>
      <c r="I5813" s="306" t="s">
        <v>20428</v>
      </c>
      <c r="J5813" s="201" t="str">
        <f t="shared" si="181"/>
        <v>9999</v>
      </c>
      <c r="K5813" s="270"/>
      <c r="L5813" s="270"/>
      <c r="M5813" s="271"/>
      <c r="N5813" s="270" t="e">
        <v>#N/A</v>
      </c>
      <c r="O5813" s="272" t="e">
        <v>#N/A</v>
      </c>
      <c r="P5813" s="272" t="e">
        <v>#N/A</v>
      </c>
      <c r="Q5813" s="272" t="e">
        <v>#N/A</v>
      </c>
    </row>
    <row r="5814" spans="1:17" s="208" customFormat="1" ht="12">
      <c r="A5814" s="268" t="str">
        <f t="shared" si="182"/>
        <v>1078545011710065933</v>
      </c>
      <c r="B5814" s="304" t="s">
        <v>19891</v>
      </c>
      <c r="C5814" s="269" t="s">
        <v>7368</v>
      </c>
      <c r="D5814" s="144" t="s">
        <v>3106</v>
      </c>
      <c r="E5814" s="269" t="s">
        <v>7369</v>
      </c>
      <c r="F5814" s="145" t="s">
        <v>3106</v>
      </c>
      <c r="G5814" s="269" t="s">
        <v>3106</v>
      </c>
      <c r="H5814" s="305" t="s">
        <v>7370</v>
      </c>
      <c r="I5814" s="306" t="s">
        <v>22133</v>
      </c>
      <c r="J5814" s="201" t="str">
        <f t="shared" si="181"/>
        <v>9999</v>
      </c>
      <c r="K5814" s="270"/>
      <c r="L5814" s="270"/>
      <c r="M5814" s="271"/>
      <c r="N5814" s="270" t="e">
        <v>#N/A</v>
      </c>
      <c r="O5814" s="272" t="e">
        <v>#N/A</v>
      </c>
      <c r="P5814" s="272" t="e">
        <v>#N/A</v>
      </c>
      <c r="Q5814" s="272" t="e">
        <v>#N/A</v>
      </c>
    </row>
    <row r="5815" spans="1:17" s="208" customFormat="1" ht="12">
      <c r="A5815" s="268" t="str">
        <f t="shared" si="182"/>
        <v>1078560011619931466</v>
      </c>
      <c r="B5815" s="304" t="s">
        <v>19891</v>
      </c>
      <c r="C5815" s="269" t="s">
        <v>7371</v>
      </c>
      <c r="D5815" s="144" t="s">
        <v>3106</v>
      </c>
      <c r="E5815" s="269" t="s">
        <v>7372</v>
      </c>
      <c r="F5815" s="145" t="s">
        <v>3106</v>
      </c>
      <c r="G5815" s="269" t="s">
        <v>3106</v>
      </c>
      <c r="H5815" s="305" t="s">
        <v>7373</v>
      </c>
      <c r="I5815" s="306" t="s">
        <v>21902</v>
      </c>
      <c r="J5815" s="201" t="str">
        <f t="shared" si="181"/>
        <v>9999</v>
      </c>
      <c r="K5815" s="270"/>
      <c r="L5815" s="270"/>
      <c r="M5815" s="271"/>
      <c r="N5815" s="270" t="e">
        <v>#N/A</v>
      </c>
      <c r="O5815" s="272" t="e">
        <v>#N/A</v>
      </c>
      <c r="P5815" s="272" t="e">
        <v>#N/A</v>
      </c>
      <c r="Q5815" s="272" t="e">
        <v>#N/A</v>
      </c>
    </row>
    <row r="5816" spans="1:17" s="208" customFormat="1" ht="12">
      <c r="A5816" s="268" t="str">
        <f t="shared" si="182"/>
        <v>1078578011891873337</v>
      </c>
      <c r="B5816" s="304" t="s">
        <v>19891</v>
      </c>
      <c r="C5816" s="269" t="s">
        <v>7374</v>
      </c>
      <c r="D5816" s="144" t="s">
        <v>3106</v>
      </c>
      <c r="E5816" s="269" t="s">
        <v>7375</v>
      </c>
      <c r="F5816" s="145" t="s">
        <v>3106</v>
      </c>
      <c r="G5816" s="269" t="s">
        <v>3106</v>
      </c>
      <c r="H5816" s="305" t="s">
        <v>7376</v>
      </c>
      <c r="I5816" s="306" t="s">
        <v>22603</v>
      </c>
      <c r="J5816" s="201" t="str">
        <f t="shared" si="181"/>
        <v>9999</v>
      </c>
      <c r="K5816" s="270"/>
      <c r="L5816" s="270"/>
      <c r="M5816" s="271"/>
      <c r="N5816" s="270" t="e">
        <v>#N/A</v>
      </c>
      <c r="O5816" s="272" t="e">
        <v>#N/A</v>
      </c>
      <c r="P5816" s="272" t="e">
        <v>#N/A</v>
      </c>
      <c r="Q5816" s="272" t="e">
        <v>#N/A</v>
      </c>
    </row>
    <row r="5817" spans="1:17" s="208" customFormat="1" ht="12">
      <c r="A5817" s="268" t="str">
        <f t="shared" si="182"/>
        <v>1078578031891873337</v>
      </c>
      <c r="B5817" s="304" t="s">
        <v>19891</v>
      </c>
      <c r="C5817" s="269" t="s">
        <v>7374</v>
      </c>
      <c r="D5817" s="144" t="s">
        <v>3106</v>
      </c>
      <c r="E5817" s="269" t="s">
        <v>7377</v>
      </c>
      <c r="F5817" s="145" t="s">
        <v>3106</v>
      </c>
      <c r="G5817" s="269" t="s">
        <v>3106</v>
      </c>
      <c r="H5817" s="305" t="s">
        <v>7378</v>
      </c>
      <c r="I5817" s="306" t="s">
        <v>22604</v>
      </c>
      <c r="J5817" s="201" t="str">
        <f t="shared" si="181"/>
        <v>9999</v>
      </c>
      <c r="K5817" s="270"/>
      <c r="L5817" s="270"/>
      <c r="M5817" s="271"/>
      <c r="N5817" s="270" t="e">
        <v>#N/A</v>
      </c>
      <c r="O5817" s="272" t="e">
        <v>#N/A</v>
      </c>
      <c r="P5817" s="272" t="e">
        <v>#N/A</v>
      </c>
      <c r="Q5817" s="272" t="e">
        <v>#N/A</v>
      </c>
    </row>
    <row r="5818" spans="1:17" s="208" customFormat="1" ht="12">
      <c r="A5818" s="268" t="str">
        <f t="shared" si="182"/>
        <v>1078594011043292899</v>
      </c>
      <c r="B5818" s="304" t="s">
        <v>19891</v>
      </c>
      <c r="C5818" s="269" t="s">
        <v>7379</v>
      </c>
      <c r="D5818" s="144" t="s">
        <v>3106</v>
      </c>
      <c r="E5818" s="269" t="s">
        <v>7380</v>
      </c>
      <c r="F5818" s="145" t="s">
        <v>3106</v>
      </c>
      <c r="G5818" s="269" t="s">
        <v>3106</v>
      </c>
      <c r="H5818" s="305" t="s">
        <v>7381</v>
      </c>
      <c r="I5818" s="306" t="s">
        <v>20336</v>
      </c>
      <c r="J5818" s="201" t="str">
        <f t="shared" si="181"/>
        <v>9999</v>
      </c>
      <c r="K5818" s="270"/>
      <c r="L5818" s="270"/>
      <c r="M5818" s="271"/>
      <c r="N5818" s="270" t="e">
        <v>#N/A</v>
      </c>
      <c r="O5818" s="272" t="e">
        <v>#N/A</v>
      </c>
      <c r="P5818" s="272" t="e">
        <v>#N/A</v>
      </c>
      <c r="Q5818" s="272" t="e">
        <v>#N/A</v>
      </c>
    </row>
    <row r="5819" spans="1:17" s="208" customFormat="1" ht="12">
      <c r="A5819" s="268" t="str">
        <f t="shared" si="182"/>
        <v>1078602011518911338</v>
      </c>
      <c r="B5819" s="304" t="s">
        <v>19891</v>
      </c>
      <c r="C5819" s="269" t="s">
        <v>7382</v>
      </c>
      <c r="D5819" s="144" t="s">
        <v>3106</v>
      </c>
      <c r="E5819" s="269" t="s">
        <v>7383</v>
      </c>
      <c r="F5819" s="145" t="s">
        <v>3106</v>
      </c>
      <c r="G5819" s="269" t="s">
        <v>3106</v>
      </c>
      <c r="H5819" s="305" t="s">
        <v>7384</v>
      </c>
      <c r="I5819" s="306" t="s">
        <v>21649</v>
      </c>
      <c r="J5819" s="201" t="str">
        <f t="shared" si="181"/>
        <v>9999</v>
      </c>
      <c r="K5819" s="270"/>
      <c r="L5819" s="270"/>
      <c r="M5819" s="271"/>
      <c r="N5819" s="270" t="e">
        <v>#N/A</v>
      </c>
      <c r="O5819" s="272" t="e">
        <v>#N/A</v>
      </c>
      <c r="P5819" s="272" t="e">
        <v>#N/A</v>
      </c>
      <c r="Q5819" s="272" t="e">
        <v>#N/A</v>
      </c>
    </row>
    <row r="5820" spans="1:17" s="208" customFormat="1" ht="12">
      <c r="A5820" s="268" t="str">
        <f t="shared" si="182"/>
        <v>1078651011043240682</v>
      </c>
      <c r="B5820" s="304" t="s">
        <v>19891</v>
      </c>
      <c r="C5820" s="269" t="s">
        <v>7385</v>
      </c>
      <c r="D5820" s="144" t="s">
        <v>3106</v>
      </c>
      <c r="E5820" s="269" t="s">
        <v>7386</v>
      </c>
      <c r="F5820" s="145" t="s">
        <v>3106</v>
      </c>
      <c r="G5820" s="269" t="s">
        <v>3106</v>
      </c>
      <c r="H5820" s="305" t="s">
        <v>5242</v>
      </c>
      <c r="I5820" s="306" t="s">
        <v>20326</v>
      </c>
      <c r="J5820" s="201" t="str">
        <f t="shared" si="181"/>
        <v>9999</v>
      </c>
      <c r="K5820" s="270"/>
      <c r="L5820" s="270"/>
      <c r="M5820" s="271"/>
      <c r="N5820" s="270" t="e">
        <v>#N/A</v>
      </c>
      <c r="O5820" s="272" t="e">
        <v>#N/A</v>
      </c>
      <c r="P5820" s="272" t="e">
        <v>#N/A</v>
      </c>
      <c r="Q5820" s="272" t="e">
        <v>#N/A</v>
      </c>
    </row>
    <row r="5821" spans="1:17" s="208" customFormat="1" ht="12">
      <c r="A5821" s="268" t="str">
        <f t="shared" si="182"/>
        <v>1078669011912939703</v>
      </c>
      <c r="B5821" s="304" t="s">
        <v>19891</v>
      </c>
      <c r="C5821" s="269" t="s">
        <v>7387</v>
      </c>
      <c r="D5821" s="144" t="s">
        <v>3106</v>
      </c>
      <c r="E5821" s="269" t="s">
        <v>7388</v>
      </c>
      <c r="F5821" s="145" t="s">
        <v>3106</v>
      </c>
      <c r="G5821" s="269" t="s">
        <v>3106</v>
      </c>
      <c r="H5821" s="305" t="s">
        <v>7389</v>
      </c>
      <c r="I5821" s="306" t="s">
        <v>22659</v>
      </c>
      <c r="J5821" s="201" t="str">
        <f t="shared" si="181"/>
        <v>9999</v>
      </c>
      <c r="K5821" s="270"/>
      <c r="L5821" s="270"/>
      <c r="M5821" s="271"/>
      <c r="N5821" s="270" t="e">
        <v>#N/A</v>
      </c>
      <c r="O5821" s="272" t="e">
        <v>#N/A</v>
      </c>
      <c r="P5821" s="272" t="e">
        <v>#N/A</v>
      </c>
      <c r="Q5821" s="272" t="e">
        <v>#N/A</v>
      </c>
    </row>
    <row r="5822" spans="1:17" s="208" customFormat="1" ht="12">
      <c r="A5822" s="268" t="str">
        <f t="shared" si="182"/>
        <v>1078701011093763781</v>
      </c>
      <c r="B5822" s="304" t="s">
        <v>19891</v>
      </c>
      <c r="C5822" s="269" t="s">
        <v>7390</v>
      </c>
      <c r="D5822" s="144" t="s">
        <v>3106</v>
      </c>
      <c r="E5822" s="269" t="s">
        <v>7391</v>
      </c>
      <c r="F5822" s="145" t="s">
        <v>3106</v>
      </c>
      <c r="G5822" s="269" t="s">
        <v>3106</v>
      </c>
      <c r="H5822" s="305" t="s">
        <v>7392</v>
      </c>
      <c r="I5822" s="306" t="s">
        <v>20466</v>
      </c>
      <c r="J5822" s="201" t="str">
        <f t="shared" si="181"/>
        <v>9999</v>
      </c>
      <c r="K5822" s="270"/>
      <c r="L5822" s="270"/>
      <c r="M5822" s="271"/>
      <c r="N5822" s="270" t="e">
        <v>#N/A</v>
      </c>
      <c r="O5822" s="272" t="e">
        <v>#N/A</v>
      </c>
      <c r="P5822" s="272" t="e">
        <v>#N/A</v>
      </c>
      <c r="Q5822" s="272" t="e">
        <v>#N/A</v>
      </c>
    </row>
    <row r="5823" spans="1:17" s="208" customFormat="1" ht="12">
      <c r="A5823" s="268" t="str">
        <f t="shared" si="182"/>
        <v>1078701031093763781</v>
      </c>
      <c r="B5823" s="304" t="s">
        <v>19891</v>
      </c>
      <c r="C5823" s="269" t="s">
        <v>7390</v>
      </c>
      <c r="D5823" s="144" t="s">
        <v>3106</v>
      </c>
      <c r="E5823" s="269" t="s">
        <v>7393</v>
      </c>
      <c r="F5823" s="145" t="s">
        <v>3106</v>
      </c>
      <c r="G5823" s="269" t="s">
        <v>3106</v>
      </c>
      <c r="H5823" s="305" t="s">
        <v>7394</v>
      </c>
      <c r="I5823" s="306" t="s">
        <v>20465</v>
      </c>
      <c r="J5823" s="201" t="str">
        <f t="shared" si="181"/>
        <v>9999</v>
      </c>
      <c r="K5823" s="270"/>
      <c r="L5823" s="270"/>
      <c r="M5823" s="271"/>
      <c r="N5823" s="270" t="e">
        <v>#N/A</v>
      </c>
      <c r="O5823" s="272" t="e">
        <v>#N/A</v>
      </c>
      <c r="P5823" s="272" t="e">
        <v>#N/A</v>
      </c>
      <c r="Q5823" s="272" t="e">
        <v>#N/A</v>
      </c>
    </row>
    <row r="5824" spans="1:17" s="208" customFormat="1" ht="12">
      <c r="A5824" s="268" t="str">
        <f t="shared" si="182"/>
        <v>1078719011508964883</v>
      </c>
      <c r="B5824" s="304" t="s">
        <v>19891</v>
      </c>
      <c r="C5824" s="269" t="s">
        <v>7395</v>
      </c>
      <c r="D5824" s="144" t="s">
        <v>3106</v>
      </c>
      <c r="E5824" s="269" t="s">
        <v>7396</v>
      </c>
      <c r="F5824" s="145" t="s">
        <v>3106</v>
      </c>
      <c r="G5824" s="269" t="s">
        <v>3106</v>
      </c>
      <c r="H5824" s="305" t="s">
        <v>5350</v>
      </c>
      <c r="I5824" s="306" t="s">
        <v>20429</v>
      </c>
      <c r="J5824" s="201" t="str">
        <f t="shared" si="181"/>
        <v>9999</v>
      </c>
      <c r="K5824" s="270"/>
      <c r="L5824" s="270"/>
      <c r="M5824" s="271"/>
      <c r="N5824" s="270" t="e">
        <v>#N/A</v>
      </c>
      <c r="O5824" s="272" t="e">
        <v>#N/A</v>
      </c>
      <c r="P5824" s="272" t="e">
        <v>#N/A</v>
      </c>
      <c r="Q5824" s="272" t="e">
        <v>#N/A</v>
      </c>
    </row>
    <row r="5825" spans="1:17" s="208" customFormat="1" ht="12">
      <c r="A5825" s="268" t="str">
        <f t="shared" si="182"/>
        <v>1078727011164494027</v>
      </c>
      <c r="B5825" s="304" t="s">
        <v>19891</v>
      </c>
      <c r="C5825" s="269" t="s">
        <v>7397</v>
      </c>
      <c r="D5825" s="144" t="s">
        <v>3106</v>
      </c>
      <c r="E5825" s="269" t="s">
        <v>7398</v>
      </c>
      <c r="F5825" s="145" t="s">
        <v>3106</v>
      </c>
      <c r="G5825" s="269" t="s">
        <v>3106</v>
      </c>
      <c r="H5825" s="305" t="s">
        <v>7399</v>
      </c>
      <c r="I5825" s="306" t="s">
        <v>20677</v>
      </c>
      <c r="J5825" s="201" t="str">
        <f t="shared" si="181"/>
        <v>9999</v>
      </c>
      <c r="K5825" s="270"/>
      <c r="L5825" s="270"/>
      <c r="M5825" s="271"/>
      <c r="N5825" s="270" t="e">
        <v>#N/A</v>
      </c>
      <c r="O5825" s="272" t="e">
        <v>#N/A</v>
      </c>
      <c r="P5825" s="272" t="e">
        <v>#N/A</v>
      </c>
      <c r="Q5825" s="272" t="e">
        <v>#N/A</v>
      </c>
    </row>
    <row r="5826" spans="1:17" s="208" customFormat="1" ht="12">
      <c r="A5826" s="268" t="str">
        <f t="shared" si="182"/>
        <v>1078735011588656870</v>
      </c>
      <c r="B5826" s="304" t="s">
        <v>19891</v>
      </c>
      <c r="C5826" s="269" t="s">
        <v>6358</v>
      </c>
      <c r="D5826" s="144" t="s">
        <v>3106</v>
      </c>
      <c r="E5826" s="269" t="s">
        <v>7400</v>
      </c>
      <c r="F5826" s="145" t="s">
        <v>3106</v>
      </c>
      <c r="G5826" s="269" t="s">
        <v>3106</v>
      </c>
      <c r="H5826" s="305" t="s">
        <v>4331</v>
      </c>
      <c r="I5826" s="306" t="s">
        <v>21826</v>
      </c>
      <c r="J5826" s="201" t="str">
        <f t="shared" si="181"/>
        <v>9999</v>
      </c>
      <c r="K5826" s="270"/>
      <c r="L5826" s="270"/>
      <c r="M5826" s="271"/>
      <c r="N5826" s="270" t="e">
        <v>#N/A</v>
      </c>
      <c r="O5826" s="272" t="e">
        <v>#N/A</v>
      </c>
      <c r="P5826" s="272" t="e">
        <v>#N/A</v>
      </c>
      <c r="Q5826" s="272" t="e">
        <v>#N/A</v>
      </c>
    </row>
    <row r="5827" spans="1:17" s="208" customFormat="1" ht="12">
      <c r="A5827" s="268" t="str">
        <f t="shared" si="182"/>
        <v>1078743031689747552</v>
      </c>
      <c r="B5827" s="304" t="s">
        <v>19891</v>
      </c>
      <c r="C5827" s="269" t="s">
        <v>7401</v>
      </c>
      <c r="D5827" s="144" t="s">
        <v>3106</v>
      </c>
      <c r="E5827" s="269" t="s">
        <v>7402</v>
      </c>
      <c r="F5827" s="145" t="s">
        <v>3106</v>
      </c>
      <c r="G5827" s="269" t="s">
        <v>3106</v>
      </c>
      <c r="H5827" s="305" t="s">
        <v>7403</v>
      </c>
      <c r="I5827" s="306" t="s">
        <v>22074</v>
      </c>
      <c r="J5827" s="201" t="str">
        <f t="shared" ref="J5827:J5890" si="183">B5827</f>
        <v>9999</v>
      </c>
      <c r="K5827" s="270"/>
      <c r="L5827" s="270"/>
      <c r="M5827" s="271"/>
      <c r="N5827" s="270" t="e">
        <v>#N/A</v>
      </c>
      <c r="O5827" s="272" t="e">
        <v>#N/A</v>
      </c>
      <c r="P5827" s="272" t="e">
        <v>#N/A</v>
      </c>
      <c r="Q5827" s="272" t="e">
        <v>#N/A</v>
      </c>
    </row>
    <row r="5828" spans="1:17" s="208" customFormat="1" ht="12">
      <c r="A5828" s="268" t="str">
        <f t="shared" si="182"/>
        <v>1078743041689747552</v>
      </c>
      <c r="B5828" s="304" t="s">
        <v>19891</v>
      </c>
      <c r="C5828" s="269" t="s">
        <v>7401</v>
      </c>
      <c r="D5828" s="144" t="s">
        <v>3106</v>
      </c>
      <c r="E5828" s="269" t="s">
        <v>7404</v>
      </c>
      <c r="F5828" s="145" t="s">
        <v>3106</v>
      </c>
      <c r="G5828" s="269" t="s">
        <v>3106</v>
      </c>
      <c r="H5828" s="305" t="s">
        <v>7405</v>
      </c>
      <c r="I5828" s="307" t="s">
        <v>7405</v>
      </c>
      <c r="J5828" s="201" t="str">
        <f t="shared" si="183"/>
        <v>9999</v>
      </c>
      <c r="K5828" s="270"/>
      <c r="L5828" s="270"/>
      <c r="M5828" s="271"/>
      <c r="N5828" s="270" t="e">
        <v>#N/A</v>
      </c>
      <c r="O5828" s="272" t="e">
        <v>#N/A</v>
      </c>
      <c r="P5828" s="272" t="e">
        <v>#N/A</v>
      </c>
      <c r="Q5828" s="272" t="e">
        <v>#N/A</v>
      </c>
    </row>
    <row r="5829" spans="1:17" s="208" customFormat="1" ht="12">
      <c r="A5829" s="268" t="str">
        <f t="shared" si="182"/>
        <v>1078750011417935446</v>
      </c>
      <c r="B5829" s="304" t="s">
        <v>19891</v>
      </c>
      <c r="C5829" s="269" t="s">
        <v>7406</v>
      </c>
      <c r="D5829" s="144" t="s">
        <v>3106</v>
      </c>
      <c r="E5829" s="269" t="s">
        <v>7407</v>
      </c>
      <c r="F5829" s="145" t="s">
        <v>3106</v>
      </c>
      <c r="G5829" s="269" t="s">
        <v>3106</v>
      </c>
      <c r="H5829" s="305" t="s">
        <v>7408</v>
      </c>
      <c r="I5829" s="306" t="s">
        <v>21358</v>
      </c>
      <c r="J5829" s="201" t="str">
        <f t="shared" si="183"/>
        <v>9999</v>
      </c>
      <c r="K5829" s="270"/>
      <c r="L5829" s="270"/>
      <c r="M5829" s="271"/>
      <c r="N5829" s="270" t="e">
        <v>#N/A</v>
      </c>
      <c r="O5829" s="272" t="e">
        <v>#N/A</v>
      </c>
      <c r="P5829" s="272" t="e">
        <v>#N/A</v>
      </c>
      <c r="Q5829" s="272" t="e">
        <v>#N/A</v>
      </c>
    </row>
    <row r="5830" spans="1:17" s="208" customFormat="1" ht="12">
      <c r="A5830" s="268" t="str">
        <f t="shared" si="182"/>
        <v>1078768011699721589</v>
      </c>
      <c r="B5830" s="304" t="s">
        <v>19891</v>
      </c>
      <c r="C5830" s="269" t="s">
        <v>7409</v>
      </c>
      <c r="D5830" s="144" t="s">
        <v>3106</v>
      </c>
      <c r="E5830" s="269" t="s">
        <v>7410</v>
      </c>
      <c r="F5830" s="145" t="s">
        <v>3106</v>
      </c>
      <c r="G5830" s="269" t="s">
        <v>3106</v>
      </c>
      <c r="H5830" s="305" t="s">
        <v>7411</v>
      </c>
      <c r="I5830" s="306" t="s">
        <v>22091</v>
      </c>
      <c r="J5830" s="201" t="str">
        <f t="shared" si="183"/>
        <v>9999</v>
      </c>
      <c r="K5830" s="270"/>
      <c r="L5830" s="270"/>
      <c r="M5830" s="271"/>
      <c r="N5830" s="270" t="e">
        <v>#N/A</v>
      </c>
      <c r="O5830" s="272" t="e">
        <v>#N/A</v>
      </c>
      <c r="P5830" s="272" t="e">
        <v>#N/A</v>
      </c>
      <c r="Q5830" s="272" t="e">
        <v>#N/A</v>
      </c>
    </row>
    <row r="5831" spans="1:17" s="208" customFormat="1" ht="12">
      <c r="A5831" s="268" t="str">
        <f t="shared" si="182"/>
        <v>1078800011205818481</v>
      </c>
      <c r="B5831" s="304" t="s">
        <v>19891</v>
      </c>
      <c r="C5831" s="269" t="s">
        <v>7412</v>
      </c>
      <c r="D5831" s="144" t="s">
        <v>3106</v>
      </c>
      <c r="E5831" s="269" t="s">
        <v>7413</v>
      </c>
      <c r="F5831" s="145" t="s">
        <v>3106</v>
      </c>
      <c r="G5831" s="269" t="s">
        <v>3106</v>
      </c>
      <c r="H5831" s="305" t="s">
        <v>7414</v>
      </c>
      <c r="I5831" s="306" t="s">
        <v>20773</v>
      </c>
      <c r="J5831" s="201" t="str">
        <f t="shared" si="183"/>
        <v>9999</v>
      </c>
      <c r="K5831" s="270"/>
      <c r="L5831" s="270"/>
      <c r="M5831" s="271"/>
      <c r="N5831" s="270" t="e">
        <v>#N/A</v>
      </c>
      <c r="O5831" s="272" t="e">
        <v>#N/A</v>
      </c>
      <c r="P5831" s="272" t="e">
        <v>#N/A</v>
      </c>
      <c r="Q5831" s="272" t="e">
        <v>#N/A</v>
      </c>
    </row>
    <row r="5832" spans="1:17" s="208" customFormat="1" ht="12">
      <c r="A5832" s="268" t="str">
        <f t="shared" si="182"/>
        <v>1078818011760480503</v>
      </c>
      <c r="B5832" s="304" t="s">
        <v>19891</v>
      </c>
      <c r="C5832" s="269" t="s">
        <v>7415</v>
      </c>
      <c r="D5832" s="144" t="s">
        <v>3106</v>
      </c>
      <c r="E5832" s="269" t="s">
        <v>7416</v>
      </c>
      <c r="F5832" s="145" t="s">
        <v>3106</v>
      </c>
      <c r="G5832" s="269" t="s">
        <v>3106</v>
      </c>
      <c r="H5832" s="305" t="s">
        <v>7417</v>
      </c>
      <c r="I5832" s="307" t="s">
        <v>7417</v>
      </c>
      <c r="J5832" s="201" t="str">
        <f t="shared" si="183"/>
        <v>9999</v>
      </c>
      <c r="K5832" s="270"/>
      <c r="L5832" s="270"/>
      <c r="M5832" s="271"/>
      <c r="N5832" s="270" t="e">
        <v>#N/A</v>
      </c>
      <c r="O5832" s="272" t="e">
        <v>#N/A</v>
      </c>
      <c r="P5832" s="272" t="e">
        <v>#N/A</v>
      </c>
      <c r="Q5832" s="272" t="e">
        <v>#N/A</v>
      </c>
    </row>
    <row r="5833" spans="1:17" s="208" customFormat="1" ht="12">
      <c r="A5833" s="268" t="str">
        <f t="shared" si="182"/>
        <v>1078867011275536799</v>
      </c>
      <c r="B5833" s="304" t="s">
        <v>19891</v>
      </c>
      <c r="C5833" s="269" t="s">
        <v>7418</v>
      </c>
      <c r="D5833" s="144" t="s">
        <v>3106</v>
      </c>
      <c r="E5833" s="269" t="s">
        <v>7419</v>
      </c>
      <c r="F5833" s="145" t="s">
        <v>3106</v>
      </c>
      <c r="G5833" s="269" t="s">
        <v>3106</v>
      </c>
      <c r="H5833" s="305" t="s">
        <v>7420</v>
      </c>
      <c r="I5833" s="306" t="s">
        <v>20945</v>
      </c>
      <c r="J5833" s="201" t="str">
        <f t="shared" si="183"/>
        <v>9999</v>
      </c>
      <c r="K5833" s="270"/>
      <c r="L5833" s="270"/>
      <c r="M5833" s="271"/>
      <c r="N5833" s="270" t="e">
        <v>#N/A</v>
      </c>
      <c r="O5833" s="272" t="e">
        <v>#N/A</v>
      </c>
      <c r="P5833" s="272" t="e">
        <v>#N/A</v>
      </c>
      <c r="Q5833" s="272" t="e">
        <v>#N/A</v>
      </c>
    </row>
    <row r="5834" spans="1:17" s="208" customFormat="1" ht="12">
      <c r="A5834" s="268" t="str">
        <f t="shared" si="182"/>
        <v>1080715021528015815</v>
      </c>
      <c r="B5834" s="304" t="s">
        <v>19891</v>
      </c>
      <c r="C5834" s="269" t="s">
        <v>4714</v>
      </c>
      <c r="D5834" s="144" t="s">
        <v>3106</v>
      </c>
      <c r="E5834" s="269" t="s">
        <v>7421</v>
      </c>
      <c r="F5834" s="145" t="s">
        <v>3106</v>
      </c>
      <c r="G5834" s="269" t="s">
        <v>3106</v>
      </c>
      <c r="H5834" s="305" t="s">
        <v>4716</v>
      </c>
      <c r="I5834" s="306" t="s">
        <v>21667</v>
      </c>
      <c r="J5834" s="201" t="str">
        <f t="shared" si="183"/>
        <v>9999</v>
      </c>
      <c r="K5834" s="270"/>
      <c r="L5834" s="270"/>
      <c r="M5834" s="271"/>
      <c r="N5834" s="270" t="e">
        <v>#N/A</v>
      </c>
      <c r="O5834" s="272" t="e">
        <v>#N/A</v>
      </c>
      <c r="P5834" s="272" t="e">
        <v>#N/A</v>
      </c>
      <c r="Q5834" s="272" t="e">
        <v>#N/A</v>
      </c>
    </row>
    <row r="5835" spans="1:17" s="208" customFormat="1" ht="12">
      <c r="A5835" s="268" t="str">
        <f t="shared" si="182"/>
        <v>1080806021104808112</v>
      </c>
      <c r="B5835" s="304" t="s">
        <v>19891</v>
      </c>
      <c r="C5835" s="269" t="s">
        <v>7422</v>
      </c>
      <c r="D5835" s="144" t="s">
        <v>3106</v>
      </c>
      <c r="E5835" s="269" t="s">
        <v>7423</v>
      </c>
      <c r="F5835" s="145" t="s">
        <v>3106</v>
      </c>
      <c r="G5835" s="269" t="s">
        <v>3106</v>
      </c>
      <c r="H5835" s="305" t="s">
        <v>7424</v>
      </c>
      <c r="I5835" s="306" t="s">
        <v>20487</v>
      </c>
      <c r="J5835" s="201" t="str">
        <f t="shared" si="183"/>
        <v>9999</v>
      </c>
      <c r="K5835" s="270"/>
      <c r="L5835" s="270"/>
      <c r="M5835" s="271"/>
      <c r="N5835" s="270" t="e">
        <v>#N/A</v>
      </c>
      <c r="O5835" s="272" t="e">
        <v>#N/A</v>
      </c>
      <c r="P5835" s="272" t="e">
        <v>#N/A</v>
      </c>
      <c r="Q5835" s="272" t="e">
        <v>#N/A</v>
      </c>
    </row>
    <row r="5836" spans="1:17" s="208" customFormat="1" ht="12">
      <c r="A5836" s="268" t="str">
        <f t="shared" si="182"/>
        <v>1080814021902995525</v>
      </c>
      <c r="B5836" s="304" t="s">
        <v>19891</v>
      </c>
      <c r="C5836" s="269" t="s">
        <v>7425</v>
      </c>
      <c r="D5836" s="144" t="s">
        <v>3106</v>
      </c>
      <c r="E5836" s="269" t="s">
        <v>7426</v>
      </c>
      <c r="F5836" s="145" t="s">
        <v>3106</v>
      </c>
      <c r="G5836" s="269" t="s">
        <v>3106</v>
      </c>
      <c r="H5836" s="305" t="s">
        <v>7427</v>
      </c>
      <c r="I5836" s="306" t="s">
        <v>22633</v>
      </c>
      <c r="J5836" s="201" t="str">
        <f t="shared" si="183"/>
        <v>9999</v>
      </c>
      <c r="K5836" s="270"/>
      <c r="L5836" s="270"/>
      <c r="M5836" s="271"/>
      <c r="N5836" s="270" t="e">
        <v>#N/A</v>
      </c>
      <c r="O5836" s="272" t="e">
        <v>#N/A</v>
      </c>
      <c r="P5836" s="272" t="e">
        <v>#N/A</v>
      </c>
      <c r="Q5836" s="272" t="e">
        <v>#N/A</v>
      </c>
    </row>
    <row r="5837" spans="1:17" s="208" customFormat="1" ht="12">
      <c r="A5837" s="268" t="str">
        <f t="shared" si="182"/>
        <v>1080863021104810522</v>
      </c>
      <c r="B5837" s="304" t="s">
        <v>19891</v>
      </c>
      <c r="C5837" s="269" t="s">
        <v>7428</v>
      </c>
      <c r="D5837" s="144" t="s">
        <v>3106</v>
      </c>
      <c r="E5837" s="269" t="s">
        <v>7429</v>
      </c>
      <c r="F5837" s="145" t="s">
        <v>3106</v>
      </c>
      <c r="G5837" s="269" t="s">
        <v>3106</v>
      </c>
      <c r="H5837" s="305" t="s">
        <v>7430</v>
      </c>
      <c r="I5837" s="306" t="s">
        <v>20488</v>
      </c>
      <c r="J5837" s="201" t="str">
        <f t="shared" si="183"/>
        <v>9999</v>
      </c>
      <c r="K5837" s="270"/>
      <c r="L5837" s="270"/>
      <c r="M5837" s="271"/>
      <c r="N5837" s="270" t="e">
        <v>#N/A</v>
      </c>
      <c r="O5837" s="272" t="e">
        <v>#N/A</v>
      </c>
      <c r="P5837" s="272" t="e">
        <v>#N/A</v>
      </c>
      <c r="Q5837" s="272" t="e">
        <v>#N/A</v>
      </c>
    </row>
    <row r="5838" spans="1:17" s="208" customFormat="1" ht="12">
      <c r="A5838" s="268" t="str">
        <f t="shared" si="182"/>
        <v>1080954011932271947</v>
      </c>
      <c r="B5838" s="304" t="s">
        <v>19891</v>
      </c>
      <c r="C5838" s="269" t="s">
        <v>7431</v>
      </c>
      <c r="D5838" s="144" t="s">
        <v>3106</v>
      </c>
      <c r="E5838" s="269" t="s">
        <v>7432</v>
      </c>
      <c r="F5838" s="145" t="s">
        <v>3106</v>
      </c>
      <c r="G5838" s="269" t="s">
        <v>3106</v>
      </c>
      <c r="H5838" s="305" t="s">
        <v>7433</v>
      </c>
      <c r="I5838" s="306" t="s">
        <v>22711</v>
      </c>
      <c r="J5838" s="201" t="str">
        <f t="shared" si="183"/>
        <v>9999</v>
      </c>
      <c r="K5838" s="270"/>
      <c r="L5838" s="270"/>
      <c r="M5838" s="271"/>
      <c r="N5838" s="270" t="e">
        <v>#N/A</v>
      </c>
      <c r="O5838" s="272" t="e">
        <v>#N/A</v>
      </c>
      <c r="P5838" s="272" t="e">
        <v>#N/A</v>
      </c>
      <c r="Q5838" s="272" t="e">
        <v>#N/A</v>
      </c>
    </row>
    <row r="5839" spans="1:17" s="208" customFormat="1" ht="12">
      <c r="A5839" s="268" t="str">
        <f t="shared" si="182"/>
        <v>1083388011669695243</v>
      </c>
      <c r="B5839" s="304" t="s">
        <v>19891</v>
      </c>
      <c r="C5839" s="269" t="s">
        <v>7434</v>
      </c>
      <c r="D5839" s="144" t="s">
        <v>3106</v>
      </c>
      <c r="E5839" s="269" t="s">
        <v>7435</v>
      </c>
      <c r="F5839" s="145" t="s">
        <v>3106</v>
      </c>
      <c r="G5839" s="269" t="s">
        <v>3106</v>
      </c>
      <c r="H5839" s="305" t="s">
        <v>7436</v>
      </c>
      <c r="I5839" s="307" t="s">
        <v>7436</v>
      </c>
      <c r="J5839" s="201" t="str">
        <f t="shared" si="183"/>
        <v>9999</v>
      </c>
      <c r="K5839" s="270"/>
      <c r="L5839" s="270"/>
      <c r="M5839" s="271"/>
      <c r="N5839" s="270" t="e">
        <v>#N/A</v>
      </c>
      <c r="O5839" s="272" t="e">
        <v>#N/A</v>
      </c>
      <c r="P5839" s="272" t="e">
        <v>#N/A</v>
      </c>
      <c r="Q5839" s="272" t="e">
        <v>#N/A</v>
      </c>
    </row>
    <row r="5840" spans="1:17" s="208" customFormat="1" ht="12">
      <c r="A5840" s="268" t="str">
        <f t="shared" si="182"/>
        <v>1086019011982602371</v>
      </c>
      <c r="B5840" s="304" t="s">
        <v>19891</v>
      </c>
      <c r="C5840" s="269" t="s">
        <v>7437</v>
      </c>
      <c r="D5840" s="144" t="s">
        <v>3106</v>
      </c>
      <c r="E5840" s="269" t="s">
        <v>7438</v>
      </c>
      <c r="F5840" s="145" t="s">
        <v>3106</v>
      </c>
      <c r="G5840" s="269" t="s">
        <v>3106</v>
      </c>
      <c r="H5840" s="305" t="s">
        <v>7439</v>
      </c>
      <c r="I5840" s="306" t="s">
        <v>22827</v>
      </c>
      <c r="J5840" s="201" t="str">
        <f t="shared" si="183"/>
        <v>9999</v>
      </c>
      <c r="K5840" s="270"/>
      <c r="L5840" s="270"/>
      <c r="M5840" s="271"/>
      <c r="N5840" s="270" t="e">
        <v>#N/A</v>
      </c>
      <c r="O5840" s="272" t="e">
        <v>#N/A</v>
      </c>
      <c r="P5840" s="272" t="e">
        <v>#N/A</v>
      </c>
      <c r="Q5840" s="272" t="e">
        <v>#N/A</v>
      </c>
    </row>
    <row r="5841" spans="1:17" s="208" customFormat="1" ht="12">
      <c r="A5841" s="268" t="str">
        <f t="shared" si="182"/>
        <v>1086035021043262488</v>
      </c>
      <c r="B5841" s="304" t="s">
        <v>19891</v>
      </c>
      <c r="C5841" s="269" t="s">
        <v>7440</v>
      </c>
      <c r="D5841" s="144" t="s">
        <v>3106</v>
      </c>
      <c r="E5841" s="269" t="s">
        <v>7441</v>
      </c>
      <c r="F5841" s="145" t="s">
        <v>3106</v>
      </c>
      <c r="G5841" s="269" t="s">
        <v>3106</v>
      </c>
      <c r="H5841" s="305" t="s">
        <v>7442</v>
      </c>
      <c r="I5841" s="306" t="s">
        <v>20328</v>
      </c>
      <c r="J5841" s="201" t="str">
        <f t="shared" si="183"/>
        <v>9999</v>
      </c>
      <c r="K5841" s="270"/>
      <c r="L5841" s="270"/>
      <c r="M5841" s="271"/>
      <c r="N5841" s="270" t="e">
        <v>#N/A</v>
      </c>
      <c r="O5841" s="272" t="e">
        <v>#N/A</v>
      </c>
      <c r="P5841" s="272" t="e">
        <v>#N/A</v>
      </c>
      <c r="Q5841" s="272" t="e">
        <v>#N/A</v>
      </c>
    </row>
    <row r="5842" spans="1:17" s="208" customFormat="1" ht="12">
      <c r="A5842" s="268" t="str">
        <f t="shared" si="182"/>
        <v>1086084021497843940</v>
      </c>
      <c r="B5842" s="304" t="s">
        <v>19891</v>
      </c>
      <c r="C5842" s="269" t="s">
        <v>7443</v>
      </c>
      <c r="D5842" s="144" t="s">
        <v>3106</v>
      </c>
      <c r="E5842" s="269" t="s">
        <v>7444</v>
      </c>
      <c r="F5842" s="145" t="s">
        <v>3106</v>
      </c>
      <c r="G5842" s="269" t="s">
        <v>3106</v>
      </c>
      <c r="H5842" s="305" t="s">
        <v>7445</v>
      </c>
      <c r="I5842" s="306" t="s">
        <v>21592</v>
      </c>
      <c r="J5842" s="201" t="str">
        <f t="shared" si="183"/>
        <v>9999</v>
      </c>
      <c r="K5842" s="270"/>
      <c r="L5842" s="270"/>
      <c r="M5842" s="271"/>
      <c r="N5842" s="270" t="e">
        <v>#N/A</v>
      </c>
      <c r="O5842" s="272" t="e">
        <v>#N/A</v>
      </c>
      <c r="P5842" s="272" t="e">
        <v>#N/A</v>
      </c>
      <c r="Q5842" s="272" t="e">
        <v>#N/A</v>
      </c>
    </row>
    <row r="5843" spans="1:17" s="208" customFormat="1" ht="12">
      <c r="A5843" s="268" t="str">
        <f t="shared" si="182"/>
        <v>1086175021992789200</v>
      </c>
      <c r="B5843" s="304" t="s">
        <v>19891</v>
      </c>
      <c r="C5843" s="269" t="s">
        <v>7446</v>
      </c>
      <c r="D5843" s="144" t="s">
        <v>3106</v>
      </c>
      <c r="E5843" s="269" t="s">
        <v>7447</v>
      </c>
      <c r="F5843" s="145" t="s">
        <v>3106</v>
      </c>
      <c r="G5843" s="269" t="s">
        <v>3106</v>
      </c>
      <c r="H5843" s="305" t="s">
        <v>7448</v>
      </c>
      <c r="I5843" s="306" t="s">
        <v>22868</v>
      </c>
      <c r="J5843" s="201" t="str">
        <f t="shared" si="183"/>
        <v>9999</v>
      </c>
      <c r="K5843" s="270"/>
      <c r="L5843" s="270"/>
      <c r="M5843" s="271"/>
      <c r="N5843" s="270" t="e">
        <v>#N/A</v>
      </c>
      <c r="O5843" s="272" t="e">
        <v>#N/A</v>
      </c>
      <c r="P5843" s="272" t="e">
        <v>#N/A</v>
      </c>
      <c r="Q5843" s="272" t="e">
        <v>#N/A</v>
      </c>
    </row>
    <row r="5844" spans="1:17" s="208" customFormat="1" ht="12">
      <c r="A5844" s="268" t="str">
        <f t="shared" si="182"/>
        <v>1086183021780635078</v>
      </c>
      <c r="B5844" s="304" t="s">
        <v>19891</v>
      </c>
      <c r="C5844" s="269" t="s">
        <v>7449</v>
      </c>
      <c r="D5844" s="144" t="s">
        <v>3106</v>
      </c>
      <c r="E5844" s="269" t="s">
        <v>7450</v>
      </c>
      <c r="F5844" s="145" t="s">
        <v>3106</v>
      </c>
      <c r="G5844" s="269" t="s">
        <v>3106</v>
      </c>
      <c r="H5844" s="305" t="s">
        <v>7451</v>
      </c>
      <c r="I5844" s="306" t="s">
        <v>22303</v>
      </c>
      <c r="J5844" s="201" t="str">
        <f t="shared" si="183"/>
        <v>9999</v>
      </c>
      <c r="K5844" s="270"/>
      <c r="L5844" s="270"/>
      <c r="M5844" s="271"/>
      <c r="N5844" s="270" t="e">
        <v>#N/A</v>
      </c>
      <c r="O5844" s="272" t="e">
        <v>#N/A</v>
      </c>
      <c r="P5844" s="272" t="e">
        <v>#N/A</v>
      </c>
      <c r="Q5844" s="272" t="e">
        <v>#N/A</v>
      </c>
    </row>
    <row r="5845" spans="1:17" s="208" customFormat="1" ht="12">
      <c r="A5845" s="268" t="str">
        <f t="shared" ref="A5845:A5908" si="184">E5845&amp;C5845</f>
        <v>1086191021477537363</v>
      </c>
      <c r="B5845" s="304" t="s">
        <v>19891</v>
      </c>
      <c r="C5845" s="269" t="s">
        <v>7452</v>
      </c>
      <c r="D5845" s="144" t="s">
        <v>3106</v>
      </c>
      <c r="E5845" s="269" t="s">
        <v>7453</v>
      </c>
      <c r="F5845" s="145" t="s">
        <v>3106</v>
      </c>
      <c r="G5845" s="269" t="s">
        <v>3106</v>
      </c>
      <c r="H5845" s="305" t="s">
        <v>7454</v>
      </c>
      <c r="I5845" s="306" t="s">
        <v>21523</v>
      </c>
      <c r="J5845" s="201" t="str">
        <f t="shared" si="183"/>
        <v>9999</v>
      </c>
      <c r="K5845" s="270"/>
      <c r="L5845" s="270"/>
      <c r="M5845" s="271"/>
      <c r="N5845" s="270" t="e">
        <v>#N/A</v>
      </c>
      <c r="O5845" s="272" t="e">
        <v>#N/A</v>
      </c>
      <c r="P5845" s="272" t="e">
        <v>#N/A</v>
      </c>
      <c r="Q5845" s="272" t="e">
        <v>#N/A</v>
      </c>
    </row>
    <row r="5846" spans="1:17" s="208" customFormat="1" ht="12">
      <c r="A5846" s="268" t="str">
        <f t="shared" si="184"/>
        <v>1086217021265423917</v>
      </c>
      <c r="B5846" s="304" t="s">
        <v>19891</v>
      </c>
      <c r="C5846" s="269" t="s">
        <v>7455</v>
      </c>
      <c r="D5846" s="144" t="s">
        <v>3106</v>
      </c>
      <c r="E5846" s="269" t="s">
        <v>7456</v>
      </c>
      <c r="F5846" s="145" t="s">
        <v>3106</v>
      </c>
      <c r="G5846" s="269" t="s">
        <v>3106</v>
      </c>
      <c r="H5846" s="305" t="s">
        <v>7457</v>
      </c>
      <c r="I5846" s="306" t="s">
        <v>20917</v>
      </c>
      <c r="J5846" s="201" t="str">
        <f t="shared" si="183"/>
        <v>9999</v>
      </c>
      <c r="K5846" s="270"/>
      <c r="L5846" s="270"/>
      <c r="M5846" s="271"/>
      <c r="N5846" s="270" t="e">
        <v>#N/A</v>
      </c>
      <c r="O5846" s="272" t="e">
        <v>#N/A</v>
      </c>
      <c r="P5846" s="272" t="e">
        <v>#N/A</v>
      </c>
      <c r="Q5846" s="272" t="e">
        <v>#N/A</v>
      </c>
    </row>
    <row r="5847" spans="1:17" s="208" customFormat="1" ht="12">
      <c r="A5847" s="268" t="str">
        <f t="shared" si="184"/>
        <v>1086233021477549756</v>
      </c>
      <c r="B5847" s="304" t="s">
        <v>19891</v>
      </c>
      <c r="C5847" s="269" t="s">
        <v>7458</v>
      </c>
      <c r="D5847" s="144" t="s">
        <v>3106</v>
      </c>
      <c r="E5847" s="269" t="s">
        <v>7459</v>
      </c>
      <c r="F5847" s="145" t="s">
        <v>3106</v>
      </c>
      <c r="G5847" s="269" t="s">
        <v>3106</v>
      </c>
      <c r="H5847" s="305" t="s">
        <v>7460</v>
      </c>
      <c r="I5847" s="306" t="s">
        <v>21525</v>
      </c>
      <c r="J5847" s="201" t="str">
        <f t="shared" si="183"/>
        <v>9999</v>
      </c>
      <c r="K5847" s="270"/>
      <c r="L5847" s="270"/>
      <c r="M5847" s="271"/>
      <c r="N5847" s="270" t="e">
        <v>#N/A</v>
      </c>
      <c r="O5847" s="272" t="e">
        <v>#N/A</v>
      </c>
      <c r="P5847" s="272" t="e">
        <v>#N/A</v>
      </c>
      <c r="Q5847" s="272" t="e">
        <v>#N/A</v>
      </c>
    </row>
    <row r="5848" spans="1:17" s="208" customFormat="1" ht="12">
      <c r="A5848" s="268" t="str">
        <f t="shared" si="184"/>
        <v>1086258021326040007</v>
      </c>
      <c r="B5848" s="304" t="s">
        <v>19891</v>
      </c>
      <c r="C5848" s="269" t="s">
        <v>7461</v>
      </c>
      <c r="D5848" s="144" t="s">
        <v>3106</v>
      </c>
      <c r="E5848" s="269" t="s">
        <v>7462</v>
      </c>
      <c r="F5848" s="145" t="s">
        <v>3106</v>
      </c>
      <c r="G5848" s="269" t="s">
        <v>3106</v>
      </c>
      <c r="H5848" s="305" t="s">
        <v>7463</v>
      </c>
      <c r="I5848" s="306" t="s">
        <v>21077</v>
      </c>
      <c r="J5848" s="201" t="str">
        <f t="shared" si="183"/>
        <v>9999</v>
      </c>
      <c r="K5848" s="270"/>
      <c r="L5848" s="270"/>
      <c r="M5848" s="271"/>
      <c r="N5848" s="270" t="e">
        <v>#N/A</v>
      </c>
      <c r="O5848" s="272" t="e">
        <v>#N/A</v>
      </c>
      <c r="P5848" s="272" t="e">
        <v>#N/A</v>
      </c>
      <c r="Q5848" s="272" t="e">
        <v>#N/A</v>
      </c>
    </row>
    <row r="5849" spans="1:17" s="208" customFormat="1" ht="12">
      <c r="A5849" s="268" t="str">
        <f t="shared" si="184"/>
        <v>1086282021568433480</v>
      </c>
      <c r="B5849" s="304" t="s">
        <v>19891</v>
      </c>
      <c r="C5849" s="269" t="s">
        <v>7464</v>
      </c>
      <c r="D5849" s="144" t="s">
        <v>3106</v>
      </c>
      <c r="E5849" s="269" t="s">
        <v>7465</v>
      </c>
      <c r="F5849" s="145" t="s">
        <v>3106</v>
      </c>
      <c r="G5849" s="269" t="s">
        <v>3106</v>
      </c>
      <c r="H5849" s="305" t="s">
        <v>7466</v>
      </c>
      <c r="I5849" s="306" t="s">
        <v>21777</v>
      </c>
      <c r="J5849" s="201" t="str">
        <f t="shared" si="183"/>
        <v>9999</v>
      </c>
      <c r="K5849" s="270"/>
      <c r="L5849" s="270"/>
      <c r="M5849" s="271"/>
      <c r="N5849" s="270" t="e">
        <v>#N/A</v>
      </c>
      <c r="O5849" s="272" t="e">
        <v>#N/A</v>
      </c>
      <c r="P5849" s="272" t="e">
        <v>#N/A</v>
      </c>
      <c r="Q5849" s="272" t="e">
        <v>#N/A</v>
      </c>
    </row>
    <row r="5850" spans="1:17" s="208" customFormat="1" ht="12">
      <c r="A5850" s="268" t="str">
        <f t="shared" si="184"/>
        <v>1086423021528041811</v>
      </c>
      <c r="B5850" s="304" t="s">
        <v>19891</v>
      </c>
      <c r="C5850" s="269" t="s">
        <v>7467</v>
      </c>
      <c r="D5850" s="144" t="s">
        <v>3106</v>
      </c>
      <c r="E5850" s="269" t="s">
        <v>7468</v>
      </c>
      <c r="F5850" s="145" t="s">
        <v>3106</v>
      </c>
      <c r="G5850" s="269" t="s">
        <v>3106</v>
      </c>
      <c r="H5850" s="305" t="s">
        <v>7469</v>
      </c>
      <c r="I5850" s="306" t="s">
        <v>21674</v>
      </c>
      <c r="J5850" s="201" t="str">
        <f t="shared" si="183"/>
        <v>9999</v>
      </c>
      <c r="K5850" s="270"/>
      <c r="L5850" s="270"/>
      <c r="M5850" s="271"/>
      <c r="N5850" s="270" t="e">
        <v>#N/A</v>
      </c>
      <c r="O5850" s="272" t="e">
        <v>#N/A</v>
      </c>
      <c r="P5850" s="272" t="e">
        <v>#N/A</v>
      </c>
      <c r="Q5850" s="272" t="e">
        <v>#N/A</v>
      </c>
    </row>
    <row r="5851" spans="1:17" s="208" customFormat="1" ht="12">
      <c r="A5851" s="268" t="str">
        <f t="shared" si="184"/>
        <v>1086449021407839921</v>
      </c>
      <c r="B5851" s="304" t="s">
        <v>19891</v>
      </c>
      <c r="C5851" s="269" t="s">
        <v>7470</v>
      </c>
      <c r="D5851" s="144" t="s">
        <v>3106</v>
      </c>
      <c r="E5851" s="269" t="s">
        <v>7471</v>
      </c>
      <c r="F5851" s="145" t="s">
        <v>3106</v>
      </c>
      <c r="G5851" s="269" t="s">
        <v>3106</v>
      </c>
      <c r="H5851" s="305" t="s">
        <v>7472</v>
      </c>
      <c r="I5851" s="306" t="s">
        <v>21321</v>
      </c>
      <c r="J5851" s="201" t="str">
        <f t="shared" si="183"/>
        <v>9999</v>
      </c>
      <c r="K5851" s="270"/>
      <c r="L5851" s="270"/>
      <c r="M5851" s="271"/>
      <c r="N5851" s="270" t="e">
        <v>#N/A</v>
      </c>
      <c r="O5851" s="272" t="e">
        <v>#N/A</v>
      </c>
      <c r="P5851" s="272" t="e">
        <v>#N/A</v>
      </c>
      <c r="Q5851" s="272" t="e">
        <v>#N/A</v>
      </c>
    </row>
    <row r="5852" spans="1:17" s="208" customFormat="1" ht="12">
      <c r="A5852" s="268" t="str">
        <f t="shared" si="184"/>
        <v>1086464021164609962</v>
      </c>
      <c r="B5852" s="304" t="s">
        <v>19891</v>
      </c>
      <c r="C5852" s="269" t="s">
        <v>7473</v>
      </c>
      <c r="D5852" s="144" t="s">
        <v>3106</v>
      </c>
      <c r="E5852" s="269" t="s">
        <v>7474</v>
      </c>
      <c r="F5852" s="145" t="s">
        <v>3106</v>
      </c>
      <c r="G5852" s="269" t="s">
        <v>3106</v>
      </c>
      <c r="H5852" s="305" t="s">
        <v>7475</v>
      </c>
      <c r="I5852" s="306" t="s">
        <v>20682</v>
      </c>
      <c r="J5852" s="201" t="str">
        <f t="shared" si="183"/>
        <v>9999</v>
      </c>
      <c r="K5852" s="270"/>
      <c r="L5852" s="270"/>
      <c r="M5852" s="271"/>
      <c r="N5852" s="270" t="e">
        <v>#N/A</v>
      </c>
      <c r="O5852" s="272" t="e">
        <v>#N/A</v>
      </c>
      <c r="P5852" s="272" t="e">
        <v>#N/A</v>
      </c>
      <c r="Q5852" s="272" t="e">
        <v>#N/A</v>
      </c>
    </row>
    <row r="5853" spans="1:17" s="208" customFormat="1" ht="12">
      <c r="A5853" s="268" t="str">
        <f t="shared" si="184"/>
        <v>1086654011275694184</v>
      </c>
      <c r="B5853" s="304" t="s">
        <v>19891</v>
      </c>
      <c r="C5853" s="269" t="s">
        <v>7476</v>
      </c>
      <c r="D5853" s="144" t="s">
        <v>3106</v>
      </c>
      <c r="E5853" s="269" t="s">
        <v>7477</v>
      </c>
      <c r="F5853" s="145" t="s">
        <v>3106</v>
      </c>
      <c r="G5853" s="269" t="s">
        <v>3106</v>
      </c>
      <c r="H5853" s="305" t="s">
        <v>7478</v>
      </c>
      <c r="I5853" s="307" t="s">
        <v>7478</v>
      </c>
      <c r="J5853" s="201" t="str">
        <f t="shared" si="183"/>
        <v>9999</v>
      </c>
      <c r="K5853" s="270"/>
      <c r="L5853" s="270"/>
      <c r="M5853" s="271"/>
      <c r="N5853" s="270" t="e">
        <v>#N/A</v>
      </c>
      <c r="O5853" s="272" t="e">
        <v>#N/A</v>
      </c>
      <c r="P5853" s="272" t="e">
        <v>#N/A</v>
      </c>
      <c r="Q5853" s="272" t="e">
        <v>#N/A</v>
      </c>
    </row>
    <row r="5854" spans="1:17" s="208" customFormat="1" ht="12">
      <c r="A5854" s="268" t="str">
        <f t="shared" si="184"/>
        <v>1086654021275694184</v>
      </c>
      <c r="B5854" s="304" t="s">
        <v>19891</v>
      </c>
      <c r="C5854" s="269" t="s">
        <v>7476</v>
      </c>
      <c r="D5854" s="144" t="s">
        <v>3106</v>
      </c>
      <c r="E5854" s="269" t="s">
        <v>7479</v>
      </c>
      <c r="F5854" s="145" t="s">
        <v>3106</v>
      </c>
      <c r="G5854" s="269" t="s">
        <v>3106</v>
      </c>
      <c r="H5854" s="305" t="s">
        <v>7478</v>
      </c>
      <c r="I5854" s="306" t="s">
        <v>20958</v>
      </c>
      <c r="J5854" s="201" t="str">
        <f t="shared" si="183"/>
        <v>9999</v>
      </c>
      <c r="K5854" s="270"/>
      <c r="L5854" s="270"/>
      <c r="M5854" s="271"/>
      <c r="N5854" s="270" t="e">
        <v>#N/A</v>
      </c>
      <c r="O5854" s="272" t="e">
        <v>#N/A</v>
      </c>
      <c r="P5854" s="272" t="e">
        <v>#N/A</v>
      </c>
      <c r="Q5854" s="272" t="e">
        <v>#N/A</v>
      </c>
    </row>
    <row r="5855" spans="1:17" s="208" customFormat="1" ht="12">
      <c r="A5855" s="268" t="str">
        <f t="shared" si="184"/>
        <v>1086670021235181744</v>
      </c>
      <c r="B5855" s="304" t="s">
        <v>19891</v>
      </c>
      <c r="C5855" s="269" t="s">
        <v>7480</v>
      </c>
      <c r="D5855" s="144" t="s">
        <v>3106</v>
      </c>
      <c r="E5855" s="269" t="s">
        <v>7481</v>
      </c>
      <c r="F5855" s="145" t="s">
        <v>3106</v>
      </c>
      <c r="G5855" s="269" t="s">
        <v>3106</v>
      </c>
      <c r="H5855" s="305" t="s">
        <v>7482</v>
      </c>
      <c r="I5855" s="306" t="s">
        <v>20854</v>
      </c>
      <c r="J5855" s="201" t="str">
        <f t="shared" si="183"/>
        <v>9999</v>
      </c>
      <c r="K5855" s="270"/>
      <c r="L5855" s="270"/>
      <c r="M5855" s="271"/>
      <c r="N5855" s="270" t="e">
        <v>#N/A</v>
      </c>
      <c r="O5855" s="272" t="e">
        <v>#N/A</v>
      </c>
      <c r="P5855" s="272" t="e">
        <v>#N/A</v>
      </c>
      <c r="Q5855" s="272" t="e">
        <v>#N/A</v>
      </c>
    </row>
    <row r="5856" spans="1:17" s="208" customFormat="1" ht="12">
      <c r="A5856" s="268" t="str">
        <f t="shared" si="184"/>
        <v>1086688021669461281</v>
      </c>
      <c r="B5856" s="304" t="s">
        <v>19891</v>
      </c>
      <c r="C5856" s="269" t="s">
        <v>7483</v>
      </c>
      <c r="D5856" s="144" t="s">
        <v>3106</v>
      </c>
      <c r="E5856" s="269" t="s">
        <v>7484</v>
      </c>
      <c r="F5856" s="145" t="s">
        <v>3106</v>
      </c>
      <c r="G5856" s="269" t="s">
        <v>3106</v>
      </c>
      <c r="H5856" s="305" t="s">
        <v>7485</v>
      </c>
      <c r="I5856" s="306" t="s">
        <v>22012</v>
      </c>
      <c r="J5856" s="201" t="str">
        <f t="shared" si="183"/>
        <v>9999</v>
      </c>
      <c r="K5856" s="270"/>
      <c r="L5856" s="270"/>
      <c r="M5856" s="271"/>
      <c r="N5856" s="270" t="e">
        <v>#N/A</v>
      </c>
      <c r="O5856" s="272" t="e">
        <v>#N/A</v>
      </c>
      <c r="P5856" s="272" t="e">
        <v>#N/A</v>
      </c>
      <c r="Q5856" s="272" t="e">
        <v>#N/A</v>
      </c>
    </row>
    <row r="5857" spans="1:17" s="208" customFormat="1" ht="12">
      <c r="A5857" s="268" t="str">
        <f t="shared" si="184"/>
        <v>1086704021144397134</v>
      </c>
      <c r="B5857" s="304" t="s">
        <v>19891</v>
      </c>
      <c r="C5857" s="269" t="s">
        <v>7486</v>
      </c>
      <c r="D5857" s="144" t="s">
        <v>3106</v>
      </c>
      <c r="E5857" s="269" t="s">
        <v>7487</v>
      </c>
      <c r="F5857" s="145" t="s">
        <v>3106</v>
      </c>
      <c r="G5857" s="269" t="s">
        <v>3106</v>
      </c>
      <c r="H5857" s="305" t="s">
        <v>2590</v>
      </c>
      <c r="I5857" s="306" t="s">
        <v>855</v>
      </c>
      <c r="J5857" s="201" t="str">
        <f t="shared" si="183"/>
        <v>9999</v>
      </c>
      <c r="K5857" s="270"/>
      <c r="L5857" s="270"/>
      <c r="M5857" s="271"/>
      <c r="N5857" s="270" t="e">
        <v>#N/A</v>
      </c>
      <c r="O5857" s="272" t="e">
        <v>#N/A</v>
      </c>
      <c r="P5857" s="272" t="e">
        <v>#N/A</v>
      </c>
      <c r="Q5857" s="272" t="e">
        <v>#N/A</v>
      </c>
    </row>
    <row r="5858" spans="1:17" s="208" customFormat="1" ht="12">
      <c r="A5858" s="268" t="str">
        <f t="shared" si="184"/>
        <v>1086712021477531580</v>
      </c>
      <c r="B5858" s="304" t="s">
        <v>19891</v>
      </c>
      <c r="C5858" s="269" t="s">
        <v>7488</v>
      </c>
      <c r="D5858" s="144" t="s">
        <v>3106</v>
      </c>
      <c r="E5858" s="269" t="s">
        <v>7489</v>
      </c>
      <c r="F5858" s="145" t="s">
        <v>3106</v>
      </c>
      <c r="G5858" s="269" t="s">
        <v>3106</v>
      </c>
      <c r="H5858" s="305" t="s">
        <v>7490</v>
      </c>
      <c r="I5858" s="306" t="s">
        <v>21522</v>
      </c>
      <c r="J5858" s="201" t="str">
        <f t="shared" si="183"/>
        <v>9999</v>
      </c>
      <c r="K5858" s="270"/>
      <c r="L5858" s="270"/>
      <c r="M5858" s="271"/>
      <c r="N5858" s="270" t="e">
        <v>#N/A</v>
      </c>
      <c r="O5858" s="272" t="e">
        <v>#N/A</v>
      </c>
      <c r="P5858" s="272" t="e">
        <v>#N/A</v>
      </c>
      <c r="Q5858" s="272" t="e">
        <v>#N/A</v>
      </c>
    </row>
    <row r="5859" spans="1:17" s="208" customFormat="1" ht="12">
      <c r="A5859" s="268" t="str">
        <f t="shared" si="184"/>
        <v>1086720021396790200</v>
      </c>
      <c r="B5859" s="304" t="s">
        <v>19891</v>
      </c>
      <c r="C5859" s="269" t="s">
        <v>7491</v>
      </c>
      <c r="D5859" s="144" t="s">
        <v>3106</v>
      </c>
      <c r="E5859" s="269" t="s">
        <v>7492</v>
      </c>
      <c r="F5859" s="145" t="s">
        <v>3106</v>
      </c>
      <c r="G5859" s="269" t="s">
        <v>3106</v>
      </c>
      <c r="H5859" s="305" t="s">
        <v>7493</v>
      </c>
      <c r="I5859" s="306" t="s">
        <v>21293</v>
      </c>
      <c r="J5859" s="201" t="str">
        <f t="shared" si="183"/>
        <v>9999</v>
      </c>
      <c r="K5859" s="270"/>
      <c r="L5859" s="270"/>
      <c r="M5859" s="271"/>
      <c r="N5859" s="270" t="e">
        <v>#N/A</v>
      </c>
      <c r="O5859" s="272" t="e">
        <v>#N/A</v>
      </c>
      <c r="P5859" s="272" t="e">
        <v>#N/A</v>
      </c>
      <c r="Q5859" s="272" t="e">
        <v>#N/A</v>
      </c>
    </row>
    <row r="5860" spans="1:17" s="208" customFormat="1" ht="12">
      <c r="A5860" s="268" t="str">
        <f t="shared" si="184"/>
        <v>1086746021821042979</v>
      </c>
      <c r="B5860" s="304" t="s">
        <v>19891</v>
      </c>
      <c r="C5860" s="269" t="s">
        <v>7494</v>
      </c>
      <c r="D5860" s="144" t="s">
        <v>3106</v>
      </c>
      <c r="E5860" s="269" t="s">
        <v>7495</v>
      </c>
      <c r="F5860" s="145" t="s">
        <v>3106</v>
      </c>
      <c r="G5860" s="269" t="s">
        <v>3106</v>
      </c>
      <c r="H5860" s="305" t="s">
        <v>7496</v>
      </c>
      <c r="I5860" s="306" t="s">
        <v>22420</v>
      </c>
      <c r="J5860" s="201" t="str">
        <f t="shared" si="183"/>
        <v>9999</v>
      </c>
      <c r="K5860" s="270"/>
      <c r="L5860" s="270"/>
      <c r="M5860" s="271"/>
      <c r="N5860" s="270" t="e">
        <v>#N/A</v>
      </c>
      <c r="O5860" s="272" t="e">
        <v>#N/A</v>
      </c>
      <c r="P5860" s="272" t="e">
        <v>#N/A</v>
      </c>
      <c r="Q5860" s="272" t="e">
        <v>#N/A</v>
      </c>
    </row>
    <row r="5861" spans="1:17" s="208" customFormat="1" ht="12">
      <c r="A5861" s="268" t="str">
        <f t="shared" si="184"/>
        <v>1086761021982668133</v>
      </c>
      <c r="B5861" s="304" t="s">
        <v>19891</v>
      </c>
      <c r="C5861" s="269" t="s">
        <v>7497</v>
      </c>
      <c r="D5861" s="144" t="s">
        <v>3106</v>
      </c>
      <c r="E5861" s="269" t="s">
        <v>7498</v>
      </c>
      <c r="F5861" s="145" t="s">
        <v>3106</v>
      </c>
      <c r="G5861" s="269" t="s">
        <v>3106</v>
      </c>
      <c r="H5861" s="305" t="s">
        <v>7499</v>
      </c>
      <c r="I5861" s="306" t="s">
        <v>22840</v>
      </c>
      <c r="J5861" s="201" t="str">
        <f t="shared" si="183"/>
        <v>9999</v>
      </c>
      <c r="K5861" s="270"/>
      <c r="L5861" s="270"/>
      <c r="M5861" s="271"/>
      <c r="N5861" s="270" t="e">
        <v>#N/A</v>
      </c>
      <c r="O5861" s="272" t="e">
        <v>#N/A</v>
      </c>
      <c r="P5861" s="272" t="e">
        <v>#N/A</v>
      </c>
      <c r="Q5861" s="272" t="e">
        <v>#N/A</v>
      </c>
    </row>
    <row r="5862" spans="1:17" s="208" customFormat="1" ht="12">
      <c r="A5862" s="268" t="str">
        <f t="shared" si="184"/>
        <v>1086803021184709057</v>
      </c>
      <c r="B5862" s="304" t="s">
        <v>19891</v>
      </c>
      <c r="C5862" s="269" t="s">
        <v>7500</v>
      </c>
      <c r="D5862" s="144" t="s">
        <v>3106</v>
      </c>
      <c r="E5862" s="269" t="s">
        <v>7501</v>
      </c>
      <c r="F5862" s="145" t="s">
        <v>3106</v>
      </c>
      <c r="G5862" s="269" t="s">
        <v>3106</v>
      </c>
      <c r="H5862" s="305" t="s">
        <v>7502</v>
      </c>
      <c r="I5862" s="306" t="s">
        <v>20731</v>
      </c>
      <c r="J5862" s="201" t="str">
        <f t="shared" si="183"/>
        <v>9999</v>
      </c>
      <c r="K5862" s="270"/>
      <c r="L5862" s="270"/>
      <c r="M5862" s="271"/>
      <c r="N5862" s="270" t="e">
        <v>#N/A</v>
      </c>
      <c r="O5862" s="272" t="e">
        <v>#N/A</v>
      </c>
      <c r="P5862" s="272" t="e">
        <v>#N/A</v>
      </c>
      <c r="Q5862" s="272" t="e">
        <v>#N/A</v>
      </c>
    </row>
    <row r="5863" spans="1:17" s="208" customFormat="1" ht="12">
      <c r="A5863" s="268" t="str">
        <f t="shared" si="184"/>
        <v>1086811021306938071</v>
      </c>
      <c r="B5863" s="304" t="s">
        <v>19891</v>
      </c>
      <c r="C5863" s="269" t="s">
        <v>7503</v>
      </c>
      <c r="D5863" s="144" t="s">
        <v>3106</v>
      </c>
      <c r="E5863" s="269" t="s">
        <v>7504</v>
      </c>
      <c r="F5863" s="145" t="s">
        <v>3106</v>
      </c>
      <c r="G5863" s="269" t="s">
        <v>3106</v>
      </c>
      <c r="H5863" s="305" t="s">
        <v>7505</v>
      </c>
      <c r="I5863" s="306" t="s">
        <v>21037</v>
      </c>
      <c r="J5863" s="201" t="str">
        <f t="shared" si="183"/>
        <v>9999</v>
      </c>
      <c r="K5863" s="270"/>
      <c r="L5863" s="270"/>
      <c r="M5863" s="271"/>
      <c r="N5863" s="270" t="e">
        <v>#N/A</v>
      </c>
      <c r="O5863" s="272" t="e">
        <v>#N/A</v>
      </c>
      <c r="P5863" s="272" t="e">
        <v>#N/A</v>
      </c>
      <c r="Q5863" s="272" t="e">
        <v>#N/A</v>
      </c>
    </row>
    <row r="5864" spans="1:17" s="208" customFormat="1" ht="12">
      <c r="A5864" s="268" t="str">
        <f t="shared" si="184"/>
        <v>1086845021558302570</v>
      </c>
      <c r="B5864" s="304" t="s">
        <v>19891</v>
      </c>
      <c r="C5864" s="269" t="s">
        <v>7506</v>
      </c>
      <c r="D5864" s="144" t="s">
        <v>3106</v>
      </c>
      <c r="E5864" s="269" t="s">
        <v>7507</v>
      </c>
      <c r="F5864" s="145" t="s">
        <v>3106</v>
      </c>
      <c r="G5864" s="269" t="s">
        <v>3106</v>
      </c>
      <c r="H5864" s="305" t="s">
        <v>7508</v>
      </c>
      <c r="I5864" s="306" t="s">
        <v>21737</v>
      </c>
      <c r="J5864" s="201" t="str">
        <f t="shared" si="183"/>
        <v>9999</v>
      </c>
      <c r="K5864" s="270"/>
      <c r="L5864" s="270"/>
      <c r="M5864" s="271"/>
      <c r="N5864" s="270" t="e">
        <v>#N/A</v>
      </c>
      <c r="O5864" s="272" t="e">
        <v>#N/A</v>
      </c>
      <c r="P5864" s="272" t="e">
        <v>#N/A</v>
      </c>
      <c r="Q5864" s="272" t="e">
        <v>#N/A</v>
      </c>
    </row>
    <row r="5865" spans="1:17" s="208" customFormat="1" ht="12">
      <c r="A5865" s="268" t="str">
        <f t="shared" si="184"/>
        <v>1086852021811991227</v>
      </c>
      <c r="B5865" s="304" t="s">
        <v>19891</v>
      </c>
      <c r="C5865" s="269" t="s">
        <v>7509</v>
      </c>
      <c r="D5865" s="144" t="s">
        <v>3106</v>
      </c>
      <c r="E5865" s="269" t="s">
        <v>7510</v>
      </c>
      <c r="F5865" s="145" t="s">
        <v>3106</v>
      </c>
      <c r="G5865" s="269" t="s">
        <v>3106</v>
      </c>
      <c r="H5865" s="305" t="s">
        <v>7511</v>
      </c>
      <c r="I5865" s="306" t="s">
        <v>22410</v>
      </c>
      <c r="J5865" s="201" t="str">
        <f t="shared" si="183"/>
        <v>9999</v>
      </c>
      <c r="K5865" s="270"/>
      <c r="L5865" s="270"/>
      <c r="M5865" s="271"/>
      <c r="N5865" s="270" t="e">
        <v>#N/A</v>
      </c>
      <c r="O5865" s="272" t="e">
        <v>#N/A</v>
      </c>
      <c r="P5865" s="272" t="e">
        <v>#N/A</v>
      </c>
      <c r="Q5865" s="272" t="e">
        <v>#N/A</v>
      </c>
    </row>
    <row r="5866" spans="1:17" s="208" customFormat="1" ht="12">
      <c r="A5866" s="268" t="str">
        <f t="shared" si="184"/>
        <v>1086860021225033020</v>
      </c>
      <c r="B5866" s="304" t="s">
        <v>19891</v>
      </c>
      <c r="C5866" s="269" t="s">
        <v>7512</v>
      </c>
      <c r="D5866" s="144" t="s">
        <v>3106</v>
      </c>
      <c r="E5866" s="269" t="s">
        <v>7513</v>
      </c>
      <c r="F5866" s="145" t="s">
        <v>3106</v>
      </c>
      <c r="G5866" s="269" t="s">
        <v>3106</v>
      </c>
      <c r="H5866" s="305" t="s">
        <v>7514</v>
      </c>
      <c r="I5866" s="306" t="s">
        <v>20815</v>
      </c>
      <c r="J5866" s="201" t="str">
        <f t="shared" si="183"/>
        <v>9999</v>
      </c>
      <c r="K5866" s="270"/>
      <c r="L5866" s="270"/>
      <c r="M5866" s="271"/>
      <c r="N5866" s="270" t="e">
        <v>#N/A</v>
      </c>
      <c r="O5866" s="272" t="e">
        <v>#N/A</v>
      </c>
      <c r="P5866" s="272" t="e">
        <v>#N/A</v>
      </c>
      <c r="Q5866" s="272" t="e">
        <v>#N/A</v>
      </c>
    </row>
    <row r="5867" spans="1:17" s="208" customFormat="1" ht="12">
      <c r="A5867" s="268" t="str">
        <f t="shared" si="184"/>
        <v>1086860041225033020</v>
      </c>
      <c r="B5867" s="304" t="s">
        <v>19891</v>
      </c>
      <c r="C5867" s="269" t="s">
        <v>7512</v>
      </c>
      <c r="D5867" s="144" t="s">
        <v>3106</v>
      </c>
      <c r="E5867" s="269" t="s">
        <v>7515</v>
      </c>
      <c r="F5867" s="145" t="s">
        <v>3106</v>
      </c>
      <c r="G5867" s="269" t="s">
        <v>3106</v>
      </c>
      <c r="H5867" s="305" t="s">
        <v>7514</v>
      </c>
      <c r="I5867" s="306" t="s">
        <v>20815</v>
      </c>
      <c r="J5867" s="201" t="str">
        <f t="shared" si="183"/>
        <v>9999</v>
      </c>
      <c r="K5867" s="270"/>
      <c r="L5867" s="270"/>
      <c r="M5867" s="271"/>
      <c r="N5867" s="270" t="e">
        <v>#N/A</v>
      </c>
      <c r="O5867" s="272" t="e">
        <v>#N/A</v>
      </c>
      <c r="P5867" s="272" t="e">
        <v>#N/A</v>
      </c>
      <c r="Q5867" s="272" t="e">
        <v>#N/A</v>
      </c>
    </row>
    <row r="5868" spans="1:17" s="208" customFormat="1" ht="12">
      <c r="A5868" s="268" t="str">
        <f t="shared" si="184"/>
        <v>1086878021720078041</v>
      </c>
      <c r="B5868" s="304" t="s">
        <v>19891</v>
      </c>
      <c r="C5868" s="269" t="s">
        <v>7516</v>
      </c>
      <c r="D5868" s="144" t="s">
        <v>3106</v>
      </c>
      <c r="E5868" s="269" t="s">
        <v>7517</v>
      </c>
      <c r="F5868" s="145" t="s">
        <v>3106</v>
      </c>
      <c r="G5868" s="269" t="s">
        <v>3106</v>
      </c>
      <c r="H5868" s="305" t="s">
        <v>5671</v>
      </c>
      <c r="I5868" s="306" t="s">
        <v>22172</v>
      </c>
      <c r="J5868" s="201" t="str">
        <f t="shared" si="183"/>
        <v>9999</v>
      </c>
      <c r="K5868" s="270"/>
      <c r="L5868" s="270"/>
      <c r="M5868" s="271"/>
      <c r="N5868" s="270" t="e">
        <v>#N/A</v>
      </c>
      <c r="O5868" s="272" t="e">
        <v>#N/A</v>
      </c>
      <c r="P5868" s="272" t="e">
        <v>#N/A</v>
      </c>
      <c r="Q5868" s="272" t="e">
        <v>#N/A</v>
      </c>
    </row>
    <row r="5869" spans="1:17" s="208" customFormat="1" ht="12">
      <c r="A5869" s="268" t="str">
        <f t="shared" si="184"/>
        <v>1086894031760472799</v>
      </c>
      <c r="B5869" s="304" t="s">
        <v>19891</v>
      </c>
      <c r="C5869" s="269" t="s">
        <v>7518</v>
      </c>
      <c r="D5869" s="144" t="s">
        <v>3106</v>
      </c>
      <c r="E5869" s="269" t="s">
        <v>7519</v>
      </c>
      <c r="F5869" s="145" t="s">
        <v>3106</v>
      </c>
      <c r="G5869" s="269" t="s">
        <v>3106</v>
      </c>
      <c r="H5869" s="305" t="s">
        <v>7520</v>
      </c>
      <c r="I5869" s="306" t="s">
        <v>22269</v>
      </c>
      <c r="J5869" s="201" t="str">
        <f t="shared" si="183"/>
        <v>9999</v>
      </c>
      <c r="K5869" s="270"/>
      <c r="L5869" s="270"/>
      <c r="M5869" s="271"/>
      <c r="N5869" s="270" t="e">
        <v>#N/A</v>
      </c>
      <c r="O5869" s="272" t="e">
        <v>#N/A</v>
      </c>
      <c r="P5869" s="272" t="e">
        <v>#N/A</v>
      </c>
      <c r="Q5869" s="272" t="e">
        <v>#N/A</v>
      </c>
    </row>
    <row r="5870" spans="1:17" s="208" customFormat="1" ht="12">
      <c r="A5870" s="268" t="str">
        <f t="shared" si="184"/>
        <v>1086902021194790055</v>
      </c>
      <c r="B5870" s="304" t="s">
        <v>19891</v>
      </c>
      <c r="C5870" s="269" t="s">
        <v>7521</v>
      </c>
      <c r="D5870" s="144" t="s">
        <v>3106</v>
      </c>
      <c r="E5870" s="269" t="s">
        <v>7522</v>
      </c>
      <c r="F5870" s="145" t="s">
        <v>3106</v>
      </c>
      <c r="G5870" s="269" t="s">
        <v>3106</v>
      </c>
      <c r="H5870" s="305" t="s">
        <v>7523</v>
      </c>
      <c r="I5870" s="306" t="s">
        <v>20758</v>
      </c>
      <c r="J5870" s="201" t="str">
        <f t="shared" si="183"/>
        <v>9999</v>
      </c>
      <c r="K5870" s="270"/>
      <c r="L5870" s="270"/>
      <c r="M5870" s="271"/>
      <c r="N5870" s="270" t="e">
        <v>#N/A</v>
      </c>
      <c r="O5870" s="272" t="e">
        <v>#N/A</v>
      </c>
      <c r="P5870" s="272" t="e">
        <v>#N/A</v>
      </c>
      <c r="Q5870" s="272" t="e">
        <v>#N/A</v>
      </c>
    </row>
    <row r="5871" spans="1:17" s="208" customFormat="1" ht="12">
      <c r="A5871" s="268" t="str">
        <f t="shared" si="184"/>
        <v>1086910021346354677</v>
      </c>
      <c r="B5871" s="304" t="s">
        <v>19891</v>
      </c>
      <c r="C5871" s="269" t="s">
        <v>7524</v>
      </c>
      <c r="D5871" s="144" t="s">
        <v>3106</v>
      </c>
      <c r="E5871" s="269" t="s">
        <v>7525</v>
      </c>
      <c r="F5871" s="145" t="s">
        <v>3106</v>
      </c>
      <c r="G5871" s="269" t="s">
        <v>3106</v>
      </c>
      <c r="H5871" s="305" t="s">
        <v>7526</v>
      </c>
      <c r="I5871" s="306" t="s">
        <v>21151</v>
      </c>
      <c r="J5871" s="201" t="str">
        <f t="shared" si="183"/>
        <v>9999</v>
      </c>
      <c r="K5871" s="270"/>
      <c r="L5871" s="270"/>
      <c r="M5871" s="271"/>
      <c r="N5871" s="270" t="e">
        <v>#N/A</v>
      </c>
      <c r="O5871" s="272" t="e">
        <v>#N/A</v>
      </c>
      <c r="P5871" s="272" t="e">
        <v>#N/A</v>
      </c>
      <c r="Q5871" s="272" t="e">
        <v>#N/A</v>
      </c>
    </row>
    <row r="5872" spans="1:17" s="208" customFormat="1" ht="12">
      <c r="A5872" s="268" t="str">
        <f t="shared" si="184"/>
        <v>1086928021912918277</v>
      </c>
      <c r="B5872" s="304" t="s">
        <v>19891</v>
      </c>
      <c r="C5872" s="269" t="s">
        <v>7527</v>
      </c>
      <c r="D5872" s="144" t="s">
        <v>3106</v>
      </c>
      <c r="E5872" s="269" t="s">
        <v>7528</v>
      </c>
      <c r="F5872" s="145" t="s">
        <v>3106</v>
      </c>
      <c r="G5872" s="269" t="s">
        <v>3106</v>
      </c>
      <c r="H5872" s="305" t="s">
        <v>7529</v>
      </c>
      <c r="I5872" s="306" t="s">
        <v>22655</v>
      </c>
      <c r="J5872" s="201" t="str">
        <f t="shared" si="183"/>
        <v>9999</v>
      </c>
      <c r="K5872" s="270"/>
      <c r="L5872" s="270"/>
      <c r="M5872" s="271"/>
      <c r="N5872" s="270" t="e">
        <v>#N/A</v>
      </c>
      <c r="O5872" s="272" t="e">
        <v>#N/A</v>
      </c>
      <c r="P5872" s="272" t="e">
        <v>#N/A</v>
      </c>
      <c r="Q5872" s="272" t="e">
        <v>#N/A</v>
      </c>
    </row>
    <row r="5873" spans="1:17" s="208" customFormat="1" ht="12">
      <c r="A5873" s="268" t="str">
        <f t="shared" si="184"/>
        <v>1086951021376571323</v>
      </c>
      <c r="B5873" s="304" t="s">
        <v>19891</v>
      </c>
      <c r="C5873" s="269" t="s">
        <v>7530</v>
      </c>
      <c r="D5873" s="144" t="s">
        <v>3106</v>
      </c>
      <c r="E5873" s="269" t="s">
        <v>7531</v>
      </c>
      <c r="F5873" s="145" t="s">
        <v>3106</v>
      </c>
      <c r="G5873" s="269" t="s">
        <v>3106</v>
      </c>
      <c r="H5873" s="305" t="s">
        <v>7532</v>
      </c>
      <c r="I5873" s="306" t="s">
        <v>21220</v>
      </c>
      <c r="J5873" s="201" t="str">
        <f t="shared" si="183"/>
        <v>9999</v>
      </c>
      <c r="K5873" s="270"/>
      <c r="L5873" s="270"/>
      <c r="M5873" s="271"/>
      <c r="N5873" s="270" t="e">
        <v>#N/A</v>
      </c>
      <c r="O5873" s="272" t="e">
        <v>#N/A</v>
      </c>
      <c r="P5873" s="272" t="e">
        <v>#N/A</v>
      </c>
      <c r="Q5873" s="272" t="e">
        <v>#N/A</v>
      </c>
    </row>
    <row r="5874" spans="1:17" s="208" customFormat="1" ht="12">
      <c r="A5874" s="268" t="str">
        <f t="shared" si="184"/>
        <v>1086969021245294826</v>
      </c>
      <c r="B5874" s="304" t="s">
        <v>19891</v>
      </c>
      <c r="C5874" s="269" t="s">
        <v>7533</v>
      </c>
      <c r="D5874" s="144" t="s">
        <v>3106</v>
      </c>
      <c r="E5874" s="269" t="s">
        <v>7534</v>
      </c>
      <c r="F5874" s="145" t="s">
        <v>3106</v>
      </c>
      <c r="G5874" s="269" t="s">
        <v>3106</v>
      </c>
      <c r="H5874" s="305" t="s">
        <v>7535</v>
      </c>
      <c r="I5874" s="306" t="s">
        <v>20883</v>
      </c>
      <c r="J5874" s="201" t="str">
        <f t="shared" si="183"/>
        <v>9999</v>
      </c>
      <c r="K5874" s="270"/>
      <c r="L5874" s="270"/>
      <c r="M5874" s="271"/>
      <c r="N5874" s="270" t="e">
        <v>#N/A</v>
      </c>
      <c r="O5874" s="272" t="e">
        <v>#N/A</v>
      </c>
      <c r="P5874" s="272" t="e">
        <v>#N/A</v>
      </c>
      <c r="Q5874" s="272" t="e">
        <v>#N/A</v>
      </c>
    </row>
    <row r="5875" spans="1:17" s="208" customFormat="1" ht="12">
      <c r="A5875" s="268" t="str">
        <f t="shared" si="184"/>
        <v>1086977021700979465</v>
      </c>
      <c r="B5875" s="304" t="s">
        <v>19891</v>
      </c>
      <c r="C5875" s="269" t="s">
        <v>7536</v>
      </c>
      <c r="D5875" s="144" t="s">
        <v>3106</v>
      </c>
      <c r="E5875" s="269" t="s">
        <v>7537</v>
      </c>
      <c r="F5875" s="145" t="s">
        <v>3106</v>
      </c>
      <c r="G5875" s="269" t="s">
        <v>3106</v>
      </c>
      <c r="H5875" s="305" t="s">
        <v>4345</v>
      </c>
      <c r="I5875" s="306" t="s">
        <v>22128</v>
      </c>
      <c r="J5875" s="201" t="str">
        <f t="shared" si="183"/>
        <v>9999</v>
      </c>
      <c r="K5875" s="270"/>
      <c r="L5875" s="270"/>
      <c r="M5875" s="271"/>
      <c r="N5875" s="270" t="e">
        <v>#N/A</v>
      </c>
      <c r="O5875" s="272" t="e">
        <v>#N/A</v>
      </c>
      <c r="P5875" s="272" t="e">
        <v>#N/A</v>
      </c>
      <c r="Q5875" s="272" t="e">
        <v>#N/A</v>
      </c>
    </row>
    <row r="5876" spans="1:17" s="208" customFormat="1" ht="12">
      <c r="A5876" s="268" t="str">
        <f t="shared" si="184"/>
        <v>1087009021699874248</v>
      </c>
      <c r="B5876" s="304" t="s">
        <v>19891</v>
      </c>
      <c r="C5876" s="269" t="s">
        <v>7538</v>
      </c>
      <c r="D5876" s="144" t="s">
        <v>3106</v>
      </c>
      <c r="E5876" s="269" t="s">
        <v>7539</v>
      </c>
      <c r="F5876" s="145" t="s">
        <v>3106</v>
      </c>
      <c r="G5876" s="269" t="s">
        <v>3106</v>
      </c>
      <c r="H5876" s="305" t="s">
        <v>7540</v>
      </c>
      <c r="I5876" s="306" t="s">
        <v>22103</v>
      </c>
      <c r="J5876" s="201" t="str">
        <f t="shared" si="183"/>
        <v>9999</v>
      </c>
      <c r="K5876" s="270"/>
      <c r="L5876" s="270"/>
      <c r="M5876" s="271"/>
      <c r="N5876" s="270" t="e">
        <v>#N/A</v>
      </c>
      <c r="O5876" s="272" t="e">
        <v>#N/A</v>
      </c>
      <c r="P5876" s="272" t="e">
        <v>#N/A</v>
      </c>
      <c r="Q5876" s="272" t="e">
        <v>#N/A</v>
      </c>
    </row>
    <row r="5877" spans="1:17" s="208" customFormat="1" ht="12">
      <c r="A5877" s="268" t="str">
        <f t="shared" si="184"/>
        <v>1087124021720078702</v>
      </c>
      <c r="B5877" s="304" t="s">
        <v>19891</v>
      </c>
      <c r="C5877" s="269" t="s">
        <v>7541</v>
      </c>
      <c r="D5877" s="144" t="s">
        <v>3106</v>
      </c>
      <c r="E5877" s="269" t="s">
        <v>7542</v>
      </c>
      <c r="F5877" s="145" t="s">
        <v>3106</v>
      </c>
      <c r="G5877" s="269" t="s">
        <v>3106</v>
      </c>
      <c r="H5877" s="305" t="s">
        <v>7543</v>
      </c>
      <c r="I5877" s="306" t="s">
        <v>22174</v>
      </c>
      <c r="J5877" s="201" t="str">
        <f t="shared" si="183"/>
        <v>9999</v>
      </c>
      <c r="K5877" s="270"/>
      <c r="L5877" s="270"/>
      <c r="M5877" s="271"/>
      <c r="N5877" s="270" t="e">
        <v>#N/A</v>
      </c>
      <c r="O5877" s="272" t="e">
        <v>#N/A</v>
      </c>
      <c r="P5877" s="272" t="e">
        <v>#N/A</v>
      </c>
      <c r="Q5877" s="272" t="e">
        <v>#N/A</v>
      </c>
    </row>
    <row r="5878" spans="1:17" s="208" customFormat="1" ht="12">
      <c r="A5878" s="268" t="str">
        <f t="shared" si="184"/>
        <v>1087157021952340994</v>
      </c>
      <c r="B5878" s="304" t="s">
        <v>19891</v>
      </c>
      <c r="C5878" s="269" t="s">
        <v>7544</v>
      </c>
      <c r="D5878" s="144" t="s">
        <v>3106</v>
      </c>
      <c r="E5878" s="269" t="s">
        <v>7545</v>
      </c>
      <c r="F5878" s="145" t="s">
        <v>3106</v>
      </c>
      <c r="G5878" s="269" t="s">
        <v>3106</v>
      </c>
      <c r="H5878" s="305" t="s">
        <v>7546</v>
      </c>
      <c r="I5878" s="306" t="s">
        <v>22753</v>
      </c>
      <c r="J5878" s="201" t="str">
        <f t="shared" si="183"/>
        <v>9999</v>
      </c>
      <c r="K5878" s="270"/>
      <c r="L5878" s="270"/>
      <c r="M5878" s="271"/>
      <c r="N5878" s="270" t="e">
        <v>#N/A</v>
      </c>
      <c r="O5878" s="272" t="e">
        <v>#N/A</v>
      </c>
      <c r="P5878" s="272" t="e">
        <v>#N/A</v>
      </c>
      <c r="Q5878" s="272" t="e">
        <v>#N/A</v>
      </c>
    </row>
    <row r="5879" spans="1:17" s="208" customFormat="1" ht="12">
      <c r="A5879" s="268" t="str">
        <f t="shared" si="184"/>
        <v>1087249021316937691</v>
      </c>
      <c r="B5879" s="304" t="s">
        <v>19891</v>
      </c>
      <c r="C5879" s="269" t="s">
        <v>7547</v>
      </c>
      <c r="D5879" s="144" t="s">
        <v>3106</v>
      </c>
      <c r="E5879" s="269" t="s">
        <v>7548</v>
      </c>
      <c r="F5879" s="145" t="s">
        <v>3106</v>
      </c>
      <c r="G5879" s="269" t="s">
        <v>3106</v>
      </c>
      <c r="H5879" s="305" t="s">
        <v>7549</v>
      </c>
      <c r="I5879" s="306" t="s">
        <v>21062</v>
      </c>
      <c r="J5879" s="201" t="str">
        <f t="shared" si="183"/>
        <v>9999</v>
      </c>
      <c r="K5879" s="270"/>
      <c r="L5879" s="270"/>
      <c r="M5879" s="271"/>
      <c r="N5879" s="270" t="e">
        <v>#N/A</v>
      </c>
      <c r="O5879" s="272" t="e">
        <v>#N/A</v>
      </c>
      <c r="P5879" s="272" t="e">
        <v>#N/A</v>
      </c>
      <c r="Q5879" s="272" t="e">
        <v>#N/A</v>
      </c>
    </row>
    <row r="5880" spans="1:17" s="208" customFormat="1" ht="12">
      <c r="A5880" s="268" t="str">
        <f t="shared" si="184"/>
        <v>1087272021831170232</v>
      </c>
      <c r="B5880" s="304" t="s">
        <v>19891</v>
      </c>
      <c r="C5880" s="269" t="s">
        <v>7550</v>
      </c>
      <c r="D5880" s="144" t="s">
        <v>3106</v>
      </c>
      <c r="E5880" s="269" t="s">
        <v>7551</v>
      </c>
      <c r="F5880" s="145" t="s">
        <v>3106</v>
      </c>
      <c r="G5880" s="269" t="s">
        <v>3106</v>
      </c>
      <c r="H5880" s="305" t="s">
        <v>7552</v>
      </c>
      <c r="I5880" s="306" t="s">
        <v>22450</v>
      </c>
      <c r="J5880" s="201" t="str">
        <f t="shared" si="183"/>
        <v>9999</v>
      </c>
      <c r="K5880" s="270"/>
      <c r="L5880" s="270"/>
      <c r="M5880" s="271"/>
      <c r="N5880" s="270" t="e">
        <v>#N/A</v>
      </c>
      <c r="O5880" s="272" t="e">
        <v>#N/A</v>
      </c>
      <c r="P5880" s="272" t="e">
        <v>#N/A</v>
      </c>
      <c r="Q5880" s="272" t="e">
        <v>#N/A</v>
      </c>
    </row>
    <row r="5881" spans="1:17" s="208" customFormat="1" ht="12">
      <c r="A5881" s="268" t="str">
        <f t="shared" si="184"/>
        <v>1087280021558479212</v>
      </c>
      <c r="B5881" s="304" t="s">
        <v>19891</v>
      </c>
      <c r="C5881" s="269" t="s">
        <v>7553</v>
      </c>
      <c r="D5881" s="144" t="s">
        <v>3106</v>
      </c>
      <c r="E5881" s="269" t="s">
        <v>7554</v>
      </c>
      <c r="F5881" s="145" t="s">
        <v>3106</v>
      </c>
      <c r="G5881" s="269" t="s">
        <v>3106</v>
      </c>
      <c r="H5881" s="305" t="s">
        <v>7555</v>
      </c>
      <c r="I5881" s="306" t="s">
        <v>21759</v>
      </c>
      <c r="J5881" s="201" t="str">
        <f t="shared" si="183"/>
        <v>9999</v>
      </c>
      <c r="K5881" s="270"/>
      <c r="L5881" s="270"/>
      <c r="M5881" s="271"/>
      <c r="N5881" s="270" t="e">
        <v>#N/A</v>
      </c>
      <c r="O5881" s="272" t="e">
        <v>#N/A</v>
      </c>
      <c r="P5881" s="272" t="e">
        <v>#N/A</v>
      </c>
      <c r="Q5881" s="272" t="e">
        <v>#N/A</v>
      </c>
    </row>
    <row r="5882" spans="1:17" s="208" customFormat="1" ht="12">
      <c r="A5882" s="268" t="str">
        <f t="shared" si="184"/>
        <v>1087348021508956509</v>
      </c>
      <c r="B5882" s="304" t="s">
        <v>19891</v>
      </c>
      <c r="C5882" s="269" t="s">
        <v>7556</v>
      </c>
      <c r="D5882" s="144" t="s">
        <v>3106</v>
      </c>
      <c r="E5882" s="269" t="s">
        <v>7557</v>
      </c>
      <c r="F5882" s="145" t="s">
        <v>3106</v>
      </c>
      <c r="G5882" s="269" t="s">
        <v>3106</v>
      </c>
      <c r="H5882" s="305" t="s">
        <v>7558</v>
      </c>
      <c r="I5882" s="306" t="s">
        <v>21634</v>
      </c>
      <c r="J5882" s="201" t="str">
        <f t="shared" si="183"/>
        <v>9999</v>
      </c>
      <c r="K5882" s="270"/>
      <c r="L5882" s="270"/>
      <c r="M5882" s="271"/>
      <c r="N5882" s="270" t="e">
        <v>#N/A</v>
      </c>
      <c r="O5882" s="272" t="e">
        <v>#N/A</v>
      </c>
      <c r="P5882" s="272" t="e">
        <v>#N/A</v>
      </c>
      <c r="Q5882" s="272" t="e">
        <v>#N/A</v>
      </c>
    </row>
    <row r="5883" spans="1:17" s="208" customFormat="1" ht="12">
      <c r="A5883" s="268" t="str">
        <f t="shared" si="184"/>
        <v>1087355021669420766</v>
      </c>
      <c r="B5883" s="304" t="s">
        <v>19891</v>
      </c>
      <c r="C5883" s="269" t="s">
        <v>7559</v>
      </c>
      <c r="D5883" s="144" t="s">
        <v>3106</v>
      </c>
      <c r="E5883" s="269" t="s">
        <v>7560</v>
      </c>
      <c r="F5883" s="145" t="s">
        <v>3106</v>
      </c>
      <c r="G5883" s="269" t="s">
        <v>3106</v>
      </c>
      <c r="H5883" s="305" t="s">
        <v>7561</v>
      </c>
      <c r="I5883" s="306" t="s">
        <v>22009</v>
      </c>
      <c r="J5883" s="201" t="str">
        <f t="shared" si="183"/>
        <v>9999</v>
      </c>
      <c r="K5883" s="270"/>
      <c r="L5883" s="270"/>
      <c r="M5883" s="271"/>
      <c r="N5883" s="270" t="e">
        <v>#N/A</v>
      </c>
      <c r="O5883" s="272" t="e">
        <v>#N/A</v>
      </c>
      <c r="P5883" s="272" t="e">
        <v>#N/A</v>
      </c>
      <c r="Q5883" s="272" t="e">
        <v>#N/A</v>
      </c>
    </row>
    <row r="5884" spans="1:17" s="208" customFormat="1" ht="12">
      <c r="A5884" s="268" t="str">
        <f t="shared" si="184"/>
        <v>1087363021013071653</v>
      </c>
      <c r="B5884" s="304" t="s">
        <v>19891</v>
      </c>
      <c r="C5884" s="269" t="s">
        <v>7562</v>
      </c>
      <c r="D5884" s="144" t="s">
        <v>3106</v>
      </c>
      <c r="E5884" s="269" t="s">
        <v>7563</v>
      </c>
      <c r="F5884" s="145" t="s">
        <v>3106</v>
      </c>
      <c r="G5884" s="269" t="s">
        <v>3106</v>
      </c>
      <c r="H5884" s="305" t="s">
        <v>7564</v>
      </c>
      <c r="I5884" s="306" t="s">
        <v>20256</v>
      </c>
      <c r="J5884" s="201" t="str">
        <f t="shared" si="183"/>
        <v>9999</v>
      </c>
      <c r="K5884" s="270"/>
      <c r="L5884" s="270"/>
      <c r="M5884" s="271"/>
      <c r="N5884" s="270" t="e">
        <v>#N/A</v>
      </c>
      <c r="O5884" s="272" t="e">
        <v>#N/A</v>
      </c>
      <c r="P5884" s="272" t="e">
        <v>#N/A</v>
      </c>
      <c r="Q5884" s="272" t="e">
        <v>#N/A</v>
      </c>
    </row>
    <row r="5885" spans="1:17" s="208" customFormat="1" ht="12">
      <c r="A5885" s="268" t="str">
        <f t="shared" si="184"/>
        <v>1087421021255317590</v>
      </c>
      <c r="B5885" s="304" t="s">
        <v>19891</v>
      </c>
      <c r="C5885" s="269" t="s">
        <v>7565</v>
      </c>
      <c r="D5885" s="144" t="s">
        <v>3106</v>
      </c>
      <c r="E5885" s="269" t="s">
        <v>7566</v>
      </c>
      <c r="F5885" s="145" t="s">
        <v>3106</v>
      </c>
      <c r="G5885" s="269" t="s">
        <v>3106</v>
      </c>
      <c r="H5885" s="305" t="s">
        <v>1947</v>
      </c>
      <c r="I5885" s="306" t="s">
        <v>861</v>
      </c>
      <c r="J5885" s="201" t="str">
        <f t="shared" si="183"/>
        <v>9999</v>
      </c>
      <c r="K5885" s="270"/>
      <c r="L5885" s="270"/>
      <c r="M5885" s="271"/>
      <c r="N5885" s="270" t="e">
        <v>#N/A</v>
      </c>
      <c r="O5885" s="272" t="e">
        <v>#N/A</v>
      </c>
      <c r="P5885" s="272" t="e">
        <v>#N/A</v>
      </c>
      <c r="Q5885" s="272" t="e">
        <v>#N/A</v>
      </c>
    </row>
    <row r="5886" spans="1:17" s="208" customFormat="1" ht="12">
      <c r="A5886" s="268" t="str">
        <f t="shared" si="184"/>
        <v>1087439021861431751</v>
      </c>
      <c r="B5886" s="304" t="s">
        <v>19891</v>
      </c>
      <c r="C5886" s="269" t="s">
        <v>7567</v>
      </c>
      <c r="D5886" s="144" t="s">
        <v>3106</v>
      </c>
      <c r="E5886" s="269" t="s">
        <v>7568</v>
      </c>
      <c r="F5886" s="145" t="s">
        <v>3106</v>
      </c>
      <c r="G5886" s="269" t="s">
        <v>3106</v>
      </c>
      <c r="H5886" s="305" t="s">
        <v>7569</v>
      </c>
      <c r="I5886" s="306" t="s">
        <v>22508</v>
      </c>
      <c r="J5886" s="201" t="str">
        <f t="shared" si="183"/>
        <v>9999</v>
      </c>
      <c r="K5886" s="270"/>
      <c r="L5886" s="270"/>
      <c r="M5886" s="271"/>
      <c r="N5886" s="270" t="e">
        <v>#N/A</v>
      </c>
      <c r="O5886" s="272" t="e">
        <v>#N/A</v>
      </c>
      <c r="P5886" s="272" t="e">
        <v>#N/A</v>
      </c>
      <c r="Q5886" s="272" t="e">
        <v>#N/A</v>
      </c>
    </row>
    <row r="5887" spans="1:17" s="208" customFormat="1" ht="12">
      <c r="A5887" s="268" t="str">
        <f t="shared" si="184"/>
        <v>1087447011730166224</v>
      </c>
      <c r="B5887" s="304" t="s">
        <v>19891</v>
      </c>
      <c r="C5887" s="269" t="s">
        <v>7570</v>
      </c>
      <c r="D5887" s="144" t="s">
        <v>3106</v>
      </c>
      <c r="E5887" s="269" t="s">
        <v>7571</v>
      </c>
      <c r="F5887" s="145" t="s">
        <v>3106</v>
      </c>
      <c r="G5887" s="269" t="s">
        <v>3106</v>
      </c>
      <c r="H5887" s="305" t="s">
        <v>7572</v>
      </c>
      <c r="I5887" s="306" t="s">
        <v>22201</v>
      </c>
      <c r="J5887" s="201" t="str">
        <f t="shared" si="183"/>
        <v>9999</v>
      </c>
      <c r="K5887" s="270"/>
      <c r="L5887" s="270"/>
      <c r="M5887" s="271"/>
      <c r="N5887" s="270" t="e">
        <v>#N/A</v>
      </c>
      <c r="O5887" s="272" t="e">
        <v>#N/A</v>
      </c>
      <c r="P5887" s="272" t="e">
        <v>#N/A</v>
      </c>
      <c r="Q5887" s="272" t="e">
        <v>#N/A</v>
      </c>
    </row>
    <row r="5888" spans="1:17" s="208" customFormat="1" ht="12">
      <c r="A5888" s="268" t="str">
        <f t="shared" si="184"/>
        <v>1087454021447228788</v>
      </c>
      <c r="B5888" s="304" t="s">
        <v>19891</v>
      </c>
      <c r="C5888" s="269" t="s">
        <v>7573</v>
      </c>
      <c r="D5888" s="144" t="s">
        <v>3106</v>
      </c>
      <c r="E5888" s="269" t="s">
        <v>7574</v>
      </c>
      <c r="F5888" s="145" t="s">
        <v>3106</v>
      </c>
      <c r="G5888" s="269" t="s">
        <v>3106</v>
      </c>
      <c r="H5888" s="305" t="s">
        <v>7575</v>
      </c>
      <c r="I5888" s="306" t="s">
        <v>21436</v>
      </c>
      <c r="J5888" s="201" t="str">
        <f t="shared" si="183"/>
        <v>9999</v>
      </c>
      <c r="K5888" s="270"/>
      <c r="L5888" s="270"/>
      <c r="M5888" s="271"/>
      <c r="N5888" s="270" t="e">
        <v>#N/A</v>
      </c>
      <c r="O5888" s="272" t="e">
        <v>#N/A</v>
      </c>
      <c r="P5888" s="272" t="e">
        <v>#N/A</v>
      </c>
      <c r="Q5888" s="272" t="e">
        <v>#N/A</v>
      </c>
    </row>
    <row r="5889" spans="1:17" s="208" customFormat="1" ht="12">
      <c r="A5889" s="268" t="str">
        <f t="shared" si="184"/>
        <v>1087470021619916806</v>
      </c>
      <c r="B5889" s="304" t="s">
        <v>19891</v>
      </c>
      <c r="C5889" s="269" t="s">
        <v>7576</v>
      </c>
      <c r="D5889" s="144" t="s">
        <v>3106</v>
      </c>
      <c r="E5889" s="269" t="s">
        <v>7577</v>
      </c>
      <c r="F5889" s="145" t="s">
        <v>3106</v>
      </c>
      <c r="G5889" s="269" t="s">
        <v>3106</v>
      </c>
      <c r="H5889" s="305" t="s">
        <v>7578</v>
      </c>
      <c r="I5889" s="306" t="s">
        <v>21899</v>
      </c>
      <c r="J5889" s="201" t="str">
        <f t="shared" si="183"/>
        <v>9999</v>
      </c>
      <c r="K5889" s="270"/>
      <c r="L5889" s="270"/>
      <c r="M5889" s="271"/>
      <c r="N5889" s="270" t="e">
        <v>#N/A</v>
      </c>
      <c r="O5889" s="272" t="e">
        <v>#N/A</v>
      </c>
      <c r="P5889" s="272" t="e">
        <v>#N/A</v>
      </c>
      <c r="Q5889" s="272" t="e">
        <v>#N/A</v>
      </c>
    </row>
    <row r="5890" spans="1:17" s="208" customFormat="1" ht="12">
      <c r="A5890" s="268" t="str">
        <f t="shared" si="184"/>
        <v>1087520021235234535</v>
      </c>
      <c r="B5890" s="304" t="s">
        <v>19891</v>
      </c>
      <c r="C5890" s="269" t="s">
        <v>7579</v>
      </c>
      <c r="D5890" s="144" t="s">
        <v>3106</v>
      </c>
      <c r="E5890" s="269" t="s">
        <v>7580</v>
      </c>
      <c r="F5890" s="145" t="s">
        <v>3106</v>
      </c>
      <c r="G5890" s="269" t="s">
        <v>3106</v>
      </c>
      <c r="H5890" s="305" t="s">
        <v>7581</v>
      </c>
      <c r="I5890" s="306" t="s">
        <v>20859</v>
      </c>
      <c r="J5890" s="201" t="str">
        <f t="shared" si="183"/>
        <v>9999</v>
      </c>
      <c r="K5890" s="270"/>
      <c r="L5890" s="270"/>
      <c r="M5890" s="271"/>
      <c r="N5890" s="270" t="e">
        <v>#N/A</v>
      </c>
      <c r="O5890" s="272" t="e">
        <v>#N/A</v>
      </c>
      <c r="P5890" s="272" t="e">
        <v>#N/A</v>
      </c>
      <c r="Q5890" s="272" t="e">
        <v>#N/A</v>
      </c>
    </row>
    <row r="5891" spans="1:17" s="208" customFormat="1" ht="12">
      <c r="A5891" s="268" t="str">
        <f t="shared" si="184"/>
        <v>1087538021669534517</v>
      </c>
      <c r="B5891" s="304" t="s">
        <v>19891</v>
      </c>
      <c r="C5891" s="269" t="s">
        <v>7582</v>
      </c>
      <c r="D5891" s="144" t="s">
        <v>3106</v>
      </c>
      <c r="E5891" s="269" t="s">
        <v>7583</v>
      </c>
      <c r="F5891" s="145" t="s">
        <v>3106</v>
      </c>
      <c r="G5891" s="269" t="s">
        <v>3106</v>
      </c>
      <c r="H5891" s="305" t="s">
        <v>7584</v>
      </c>
      <c r="I5891" s="306" t="s">
        <v>22022</v>
      </c>
      <c r="J5891" s="201" t="str">
        <f t="shared" ref="J5891:J5954" si="185">B5891</f>
        <v>9999</v>
      </c>
      <c r="K5891" s="270"/>
      <c r="L5891" s="270"/>
      <c r="M5891" s="271"/>
      <c r="N5891" s="270" t="e">
        <v>#N/A</v>
      </c>
      <c r="O5891" s="272" t="e">
        <v>#N/A</v>
      </c>
      <c r="P5891" s="272" t="e">
        <v>#N/A</v>
      </c>
      <c r="Q5891" s="272" t="e">
        <v>#N/A</v>
      </c>
    </row>
    <row r="5892" spans="1:17" s="208" customFormat="1" ht="12">
      <c r="A5892" s="268" t="str">
        <f t="shared" si="184"/>
        <v>1087678021225032881</v>
      </c>
      <c r="B5892" s="304" t="s">
        <v>19891</v>
      </c>
      <c r="C5892" s="269" t="s">
        <v>7585</v>
      </c>
      <c r="D5892" s="144" t="s">
        <v>3106</v>
      </c>
      <c r="E5892" s="269" t="s">
        <v>7586</v>
      </c>
      <c r="F5892" s="145" t="s">
        <v>3106</v>
      </c>
      <c r="G5892" s="269" t="s">
        <v>3106</v>
      </c>
      <c r="H5892" s="305" t="s">
        <v>6278</v>
      </c>
      <c r="I5892" s="306" t="s">
        <v>20814</v>
      </c>
      <c r="J5892" s="201" t="str">
        <f t="shared" si="185"/>
        <v>9999</v>
      </c>
      <c r="K5892" s="270"/>
      <c r="L5892" s="270"/>
      <c r="M5892" s="271"/>
      <c r="N5892" s="270" t="e">
        <v>#N/A</v>
      </c>
      <c r="O5892" s="272" t="e">
        <v>#N/A</v>
      </c>
      <c r="P5892" s="272" t="e">
        <v>#N/A</v>
      </c>
      <c r="Q5892" s="272" t="e">
        <v>#N/A</v>
      </c>
    </row>
    <row r="5893" spans="1:17" s="208" customFormat="1" ht="12">
      <c r="A5893" s="268" t="str">
        <f t="shared" si="184"/>
        <v>1087702021154396604</v>
      </c>
      <c r="B5893" s="304" t="s">
        <v>19891</v>
      </c>
      <c r="C5893" s="269" t="s">
        <v>7587</v>
      </c>
      <c r="D5893" s="144" t="s">
        <v>3106</v>
      </c>
      <c r="E5893" s="269" t="s">
        <v>7588</v>
      </c>
      <c r="F5893" s="145" t="s">
        <v>3106</v>
      </c>
      <c r="G5893" s="269" t="s">
        <v>3106</v>
      </c>
      <c r="H5893" s="305" t="s">
        <v>7589</v>
      </c>
      <c r="I5893" s="306" t="s">
        <v>20652</v>
      </c>
      <c r="J5893" s="201" t="str">
        <f t="shared" si="185"/>
        <v>9999</v>
      </c>
      <c r="K5893" s="270"/>
      <c r="L5893" s="270"/>
      <c r="M5893" s="271"/>
      <c r="N5893" s="270" t="e">
        <v>#N/A</v>
      </c>
      <c r="O5893" s="272" t="e">
        <v>#N/A</v>
      </c>
      <c r="P5893" s="272" t="e">
        <v>#N/A</v>
      </c>
      <c r="Q5893" s="272" t="e">
        <v>#N/A</v>
      </c>
    </row>
    <row r="5894" spans="1:17" s="208" customFormat="1" ht="12">
      <c r="A5894" s="268" t="str">
        <f t="shared" si="184"/>
        <v>1087736021306898960</v>
      </c>
      <c r="B5894" s="304" t="s">
        <v>19891</v>
      </c>
      <c r="C5894" s="269" t="s">
        <v>7590</v>
      </c>
      <c r="D5894" s="144" t="s">
        <v>3106</v>
      </c>
      <c r="E5894" s="269" t="s">
        <v>7591</v>
      </c>
      <c r="F5894" s="145" t="s">
        <v>3106</v>
      </c>
      <c r="G5894" s="269" t="s">
        <v>3106</v>
      </c>
      <c r="H5894" s="305" t="s">
        <v>7592</v>
      </c>
      <c r="I5894" s="306" t="s">
        <v>21034</v>
      </c>
      <c r="J5894" s="201" t="str">
        <f t="shared" si="185"/>
        <v>9999</v>
      </c>
      <c r="K5894" s="270"/>
      <c r="L5894" s="270"/>
      <c r="M5894" s="271"/>
      <c r="N5894" s="270" t="e">
        <v>#N/A</v>
      </c>
      <c r="O5894" s="272" t="e">
        <v>#N/A</v>
      </c>
      <c r="P5894" s="272" t="e">
        <v>#N/A</v>
      </c>
      <c r="Q5894" s="272" t="e">
        <v>#N/A</v>
      </c>
    </row>
    <row r="5895" spans="1:17" s="208" customFormat="1" ht="12">
      <c r="A5895" s="268" t="str">
        <f t="shared" si="184"/>
        <v>1087751021427082957</v>
      </c>
      <c r="B5895" s="304" t="s">
        <v>19891</v>
      </c>
      <c r="C5895" s="269" t="s">
        <v>7593</v>
      </c>
      <c r="D5895" s="144" t="s">
        <v>3106</v>
      </c>
      <c r="E5895" s="269" t="s">
        <v>7594</v>
      </c>
      <c r="F5895" s="145" t="s">
        <v>3106</v>
      </c>
      <c r="G5895" s="269" t="s">
        <v>3106</v>
      </c>
      <c r="H5895" s="305" t="s">
        <v>7595</v>
      </c>
      <c r="I5895" s="306" t="s">
        <v>21381</v>
      </c>
      <c r="J5895" s="201" t="str">
        <f t="shared" si="185"/>
        <v>9999</v>
      </c>
      <c r="K5895" s="270"/>
      <c r="L5895" s="270"/>
      <c r="M5895" s="271"/>
      <c r="N5895" s="270" t="e">
        <v>#N/A</v>
      </c>
      <c r="O5895" s="272" t="e">
        <v>#N/A</v>
      </c>
      <c r="P5895" s="272" t="e">
        <v>#N/A</v>
      </c>
      <c r="Q5895" s="272" t="e">
        <v>#N/A</v>
      </c>
    </row>
    <row r="5896" spans="1:17" s="208" customFormat="1" ht="12">
      <c r="A5896" s="268" t="str">
        <f t="shared" si="184"/>
        <v>1087751031427082957</v>
      </c>
      <c r="B5896" s="304" t="s">
        <v>19891</v>
      </c>
      <c r="C5896" s="269" t="s">
        <v>7593</v>
      </c>
      <c r="D5896" s="144" t="s">
        <v>3106</v>
      </c>
      <c r="E5896" s="269" t="s">
        <v>7596</v>
      </c>
      <c r="F5896" s="145" t="s">
        <v>3106</v>
      </c>
      <c r="G5896" s="269" t="s">
        <v>3106</v>
      </c>
      <c r="H5896" s="305" t="s">
        <v>7597</v>
      </c>
      <c r="I5896" s="307" t="s">
        <v>7597</v>
      </c>
      <c r="J5896" s="201" t="str">
        <f t="shared" si="185"/>
        <v>9999</v>
      </c>
      <c r="K5896" s="270"/>
      <c r="L5896" s="270"/>
      <c r="M5896" s="271"/>
      <c r="N5896" s="270" t="e">
        <v>#N/A</v>
      </c>
      <c r="O5896" s="272" t="e">
        <v>#N/A</v>
      </c>
      <c r="P5896" s="272" t="e">
        <v>#N/A</v>
      </c>
      <c r="Q5896" s="272" t="e">
        <v>#N/A</v>
      </c>
    </row>
    <row r="5897" spans="1:17" s="208" customFormat="1" ht="12">
      <c r="A5897" s="268" t="str">
        <f t="shared" si="184"/>
        <v>1087850021467537886</v>
      </c>
      <c r="B5897" s="304" t="s">
        <v>19891</v>
      </c>
      <c r="C5897" s="269" t="s">
        <v>7598</v>
      </c>
      <c r="D5897" s="144" t="s">
        <v>3106</v>
      </c>
      <c r="E5897" s="269" t="s">
        <v>7599</v>
      </c>
      <c r="F5897" s="145" t="s">
        <v>3106</v>
      </c>
      <c r="G5897" s="269" t="s">
        <v>3106</v>
      </c>
      <c r="H5897" s="305" t="s">
        <v>7600</v>
      </c>
      <c r="I5897" s="306" t="s">
        <v>21510</v>
      </c>
      <c r="J5897" s="201" t="str">
        <f t="shared" si="185"/>
        <v>9999</v>
      </c>
      <c r="K5897" s="270"/>
      <c r="L5897" s="270"/>
      <c r="M5897" s="271"/>
      <c r="N5897" s="270" t="e">
        <v>#N/A</v>
      </c>
      <c r="O5897" s="272" t="e">
        <v>#N/A</v>
      </c>
      <c r="P5897" s="272" t="e">
        <v>#N/A</v>
      </c>
      <c r="Q5897" s="272" t="e">
        <v>#N/A</v>
      </c>
    </row>
    <row r="5898" spans="1:17" s="208" customFormat="1" ht="12">
      <c r="A5898" s="268" t="str">
        <f t="shared" si="184"/>
        <v>1087868021700827896</v>
      </c>
      <c r="B5898" s="304" t="s">
        <v>19891</v>
      </c>
      <c r="C5898" s="269" t="s">
        <v>7601</v>
      </c>
      <c r="D5898" s="144" t="s">
        <v>3106</v>
      </c>
      <c r="E5898" s="269" t="s">
        <v>7602</v>
      </c>
      <c r="F5898" s="145" t="s">
        <v>3106</v>
      </c>
      <c r="G5898" s="269" t="s">
        <v>3106</v>
      </c>
      <c r="H5898" s="305" t="s">
        <v>2147</v>
      </c>
      <c r="I5898" s="307" t="s">
        <v>2147</v>
      </c>
      <c r="J5898" s="201" t="str">
        <f t="shared" si="185"/>
        <v>9999</v>
      </c>
      <c r="K5898" s="270"/>
      <c r="L5898" s="270"/>
      <c r="M5898" s="271"/>
      <c r="N5898" s="270" t="e">
        <v>#N/A</v>
      </c>
      <c r="O5898" s="272" t="e">
        <v>#N/A</v>
      </c>
      <c r="P5898" s="272" t="e">
        <v>#N/A</v>
      </c>
      <c r="Q5898" s="272" t="e">
        <v>#N/A</v>
      </c>
    </row>
    <row r="5899" spans="1:17" s="208" customFormat="1" ht="12">
      <c r="A5899" s="268" t="str">
        <f t="shared" si="184"/>
        <v>1087942021659360196</v>
      </c>
      <c r="B5899" s="304" t="s">
        <v>19891</v>
      </c>
      <c r="C5899" s="269" t="s">
        <v>7603</v>
      </c>
      <c r="D5899" s="144" t="s">
        <v>3106</v>
      </c>
      <c r="E5899" s="269" t="s">
        <v>7604</v>
      </c>
      <c r="F5899" s="145" t="s">
        <v>3106</v>
      </c>
      <c r="G5899" s="269" t="s">
        <v>3106</v>
      </c>
      <c r="H5899" s="305" t="s">
        <v>7605</v>
      </c>
      <c r="I5899" s="306" t="s">
        <v>21997</v>
      </c>
      <c r="J5899" s="201" t="str">
        <f t="shared" si="185"/>
        <v>9999</v>
      </c>
      <c r="K5899" s="270"/>
      <c r="L5899" s="270"/>
      <c r="M5899" s="271"/>
      <c r="N5899" s="270" t="e">
        <v>#N/A</v>
      </c>
      <c r="O5899" s="272" t="e">
        <v>#N/A</v>
      </c>
      <c r="P5899" s="272" t="e">
        <v>#N/A</v>
      </c>
      <c r="Q5899" s="272" t="e">
        <v>#N/A</v>
      </c>
    </row>
    <row r="5900" spans="1:17" s="208" customFormat="1" ht="12">
      <c r="A5900" s="268" t="str">
        <f t="shared" si="184"/>
        <v>1087967021245238435</v>
      </c>
      <c r="B5900" s="304" t="s">
        <v>19891</v>
      </c>
      <c r="C5900" s="269" t="s">
        <v>7606</v>
      </c>
      <c r="D5900" s="144" t="s">
        <v>3106</v>
      </c>
      <c r="E5900" s="269" t="s">
        <v>7607</v>
      </c>
      <c r="F5900" s="145" t="s">
        <v>3106</v>
      </c>
      <c r="G5900" s="269" t="s">
        <v>3106</v>
      </c>
      <c r="H5900" s="305" t="s">
        <v>7608</v>
      </c>
      <c r="I5900" s="306" t="s">
        <v>20876</v>
      </c>
      <c r="J5900" s="201" t="str">
        <f t="shared" si="185"/>
        <v>9999</v>
      </c>
      <c r="K5900" s="270"/>
      <c r="L5900" s="270"/>
      <c r="M5900" s="271"/>
      <c r="N5900" s="270" t="e">
        <v>#N/A</v>
      </c>
      <c r="O5900" s="272" t="e">
        <v>#N/A</v>
      </c>
      <c r="P5900" s="272" t="e">
        <v>#N/A</v>
      </c>
      <c r="Q5900" s="272" t="e">
        <v>#N/A</v>
      </c>
    </row>
    <row r="5901" spans="1:17" s="208" customFormat="1" ht="12">
      <c r="A5901" s="268" t="str">
        <f t="shared" si="184"/>
        <v>1088049021467492421</v>
      </c>
      <c r="B5901" s="304" t="s">
        <v>19891</v>
      </c>
      <c r="C5901" s="269" t="s">
        <v>7609</v>
      </c>
      <c r="D5901" s="144" t="s">
        <v>3106</v>
      </c>
      <c r="E5901" s="269" t="s">
        <v>7610</v>
      </c>
      <c r="F5901" s="145" t="s">
        <v>3106</v>
      </c>
      <c r="G5901" s="269" t="s">
        <v>3106</v>
      </c>
      <c r="H5901" s="305" t="s">
        <v>7611</v>
      </c>
      <c r="I5901" s="306" t="s">
        <v>21502</v>
      </c>
      <c r="J5901" s="201" t="str">
        <f t="shared" si="185"/>
        <v>9999</v>
      </c>
      <c r="K5901" s="270"/>
      <c r="L5901" s="270"/>
      <c r="M5901" s="271"/>
      <c r="N5901" s="270" t="e">
        <v>#N/A</v>
      </c>
      <c r="O5901" s="272" t="e">
        <v>#N/A</v>
      </c>
      <c r="P5901" s="272" t="e">
        <v>#N/A</v>
      </c>
      <c r="Q5901" s="272" t="e">
        <v>#N/A</v>
      </c>
    </row>
    <row r="5902" spans="1:17" s="208" customFormat="1" ht="12">
      <c r="A5902" s="268" t="str">
        <f t="shared" si="184"/>
        <v>1088106021689676835</v>
      </c>
      <c r="B5902" s="304" t="s">
        <v>19891</v>
      </c>
      <c r="C5902" s="269" t="s">
        <v>7612</v>
      </c>
      <c r="D5902" s="144" t="s">
        <v>3106</v>
      </c>
      <c r="E5902" s="269" t="s">
        <v>7613</v>
      </c>
      <c r="F5902" s="145" t="s">
        <v>3106</v>
      </c>
      <c r="G5902" s="269" t="s">
        <v>3106</v>
      </c>
      <c r="H5902" s="305" t="s">
        <v>7614</v>
      </c>
      <c r="I5902" s="306" t="s">
        <v>22067</v>
      </c>
      <c r="J5902" s="201" t="str">
        <f t="shared" si="185"/>
        <v>9999</v>
      </c>
      <c r="K5902" s="270"/>
      <c r="L5902" s="270"/>
      <c r="M5902" s="271"/>
      <c r="N5902" s="270" t="e">
        <v>#N/A</v>
      </c>
      <c r="O5902" s="272" t="e">
        <v>#N/A</v>
      </c>
      <c r="P5902" s="272" t="e">
        <v>#N/A</v>
      </c>
      <c r="Q5902" s="272" t="e">
        <v>#N/A</v>
      </c>
    </row>
    <row r="5903" spans="1:17" s="208" customFormat="1" ht="12">
      <c r="A5903" s="268" t="str">
        <f t="shared" si="184"/>
        <v>1088148011639160799</v>
      </c>
      <c r="B5903" s="304" t="s">
        <v>19891</v>
      </c>
      <c r="C5903" s="269" t="s">
        <v>7615</v>
      </c>
      <c r="D5903" s="144" t="s">
        <v>3106</v>
      </c>
      <c r="E5903" s="269" t="s">
        <v>7616</v>
      </c>
      <c r="F5903" s="145" t="s">
        <v>3106</v>
      </c>
      <c r="G5903" s="269" t="s">
        <v>3106</v>
      </c>
      <c r="H5903" s="305" t="s">
        <v>7617</v>
      </c>
      <c r="I5903" s="307" t="s">
        <v>7617</v>
      </c>
      <c r="J5903" s="201" t="str">
        <f t="shared" si="185"/>
        <v>9999</v>
      </c>
      <c r="K5903" s="270"/>
      <c r="L5903" s="270"/>
      <c r="M5903" s="271"/>
      <c r="N5903" s="270" t="e">
        <v>#N/A</v>
      </c>
      <c r="O5903" s="272" t="e">
        <v>#N/A</v>
      </c>
      <c r="P5903" s="272" t="e">
        <v>#N/A</v>
      </c>
      <c r="Q5903" s="272" t="e">
        <v>#N/A</v>
      </c>
    </row>
    <row r="5904" spans="1:17" s="208" customFormat="1" ht="12">
      <c r="A5904" s="268" t="str">
        <f t="shared" si="184"/>
        <v>1088148021639160799</v>
      </c>
      <c r="B5904" s="304" t="s">
        <v>19891</v>
      </c>
      <c r="C5904" s="269" t="s">
        <v>7615</v>
      </c>
      <c r="D5904" s="144" t="s">
        <v>3106</v>
      </c>
      <c r="E5904" s="269" t="s">
        <v>7618</v>
      </c>
      <c r="F5904" s="145" t="s">
        <v>3106</v>
      </c>
      <c r="G5904" s="269" t="s">
        <v>3106</v>
      </c>
      <c r="H5904" s="305" t="s">
        <v>7619</v>
      </c>
      <c r="I5904" s="306" t="s">
        <v>21952</v>
      </c>
      <c r="J5904" s="201" t="str">
        <f t="shared" si="185"/>
        <v>9999</v>
      </c>
      <c r="K5904" s="270"/>
      <c r="L5904" s="270"/>
      <c r="M5904" s="271"/>
      <c r="N5904" s="270" t="e">
        <v>#N/A</v>
      </c>
      <c r="O5904" s="272" t="e">
        <v>#N/A</v>
      </c>
      <c r="P5904" s="272" t="e">
        <v>#N/A</v>
      </c>
      <c r="Q5904" s="272" t="e">
        <v>#N/A</v>
      </c>
    </row>
    <row r="5905" spans="1:17" s="208" customFormat="1" ht="12">
      <c r="A5905" s="268" t="str">
        <f t="shared" si="184"/>
        <v>1088155021376591941</v>
      </c>
      <c r="B5905" s="304" t="s">
        <v>19891</v>
      </c>
      <c r="C5905" s="269" t="s">
        <v>7620</v>
      </c>
      <c r="D5905" s="144" t="s">
        <v>3106</v>
      </c>
      <c r="E5905" s="269" t="s">
        <v>7621</v>
      </c>
      <c r="F5905" s="145" t="s">
        <v>3106</v>
      </c>
      <c r="G5905" s="269" t="s">
        <v>3106</v>
      </c>
      <c r="H5905" s="305" t="s">
        <v>7622</v>
      </c>
      <c r="I5905" s="306" t="s">
        <v>21226</v>
      </c>
      <c r="J5905" s="201" t="str">
        <f t="shared" si="185"/>
        <v>9999</v>
      </c>
      <c r="K5905" s="270"/>
      <c r="L5905" s="270"/>
      <c r="M5905" s="271"/>
      <c r="N5905" s="270" t="e">
        <v>#N/A</v>
      </c>
      <c r="O5905" s="272" t="e">
        <v>#N/A</v>
      </c>
      <c r="P5905" s="272" t="e">
        <v>#N/A</v>
      </c>
      <c r="Q5905" s="272" t="e">
        <v>#N/A</v>
      </c>
    </row>
    <row r="5906" spans="1:17" s="208" customFormat="1" ht="12">
      <c r="A5906" s="268" t="str">
        <f t="shared" si="184"/>
        <v>1088171021265437644</v>
      </c>
      <c r="B5906" s="304" t="s">
        <v>19891</v>
      </c>
      <c r="C5906" s="269" t="s">
        <v>7623</v>
      </c>
      <c r="D5906" s="144" t="s">
        <v>3106</v>
      </c>
      <c r="E5906" s="269" t="s">
        <v>7624</v>
      </c>
      <c r="F5906" s="145" t="s">
        <v>3106</v>
      </c>
      <c r="G5906" s="269" t="s">
        <v>3106</v>
      </c>
      <c r="H5906" s="305" t="s">
        <v>4145</v>
      </c>
      <c r="I5906" s="306" t="s">
        <v>20920</v>
      </c>
      <c r="J5906" s="201" t="str">
        <f t="shared" si="185"/>
        <v>9999</v>
      </c>
      <c r="K5906" s="270"/>
      <c r="L5906" s="270"/>
      <c r="M5906" s="271"/>
      <c r="N5906" s="270" t="e">
        <v>#N/A</v>
      </c>
      <c r="O5906" s="272" t="e">
        <v>#N/A</v>
      </c>
      <c r="P5906" s="272" t="e">
        <v>#N/A</v>
      </c>
      <c r="Q5906" s="272" t="e">
        <v>#N/A</v>
      </c>
    </row>
    <row r="5907" spans="1:17" s="208" customFormat="1" ht="12">
      <c r="A5907" s="268" t="str">
        <f t="shared" si="184"/>
        <v>1088197011962537407</v>
      </c>
      <c r="B5907" s="304" t="s">
        <v>19891</v>
      </c>
      <c r="C5907" s="269" t="s">
        <v>7625</v>
      </c>
      <c r="D5907" s="144" t="s">
        <v>3106</v>
      </c>
      <c r="E5907" s="269" t="s">
        <v>7626</v>
      </c>
      <c r="F5907" s="145" t="s">
        <v>3106</v>
      </c>
      <c r="G5907" s="269" t="s">
        <v>3106</v>
      </c>
      <c r="H5907" s="305" t="s">
        <v>7627</v>
      </c>
      <c r="I5907" s="306" t="s">
        <v>22782</v>
      </c>
      <c r="J5907" s="201" t="str">
        <f t="shared" si="185"/>
        <v>9999</v>
      </c>
      <c r="K5907" s="270"/>
      <c r="L5907" s="270"/>
      <c r="M5907" s="271"/>
      <c r="N5907" s="270" t="e">
        <v>#N/A</v>
      </c>
      <c r="O5907" s="272" t="e">
        <v>#N/A</v>
      </c>
      <c r="P5907" s="272" t="e">
        <v>#N/A</v>
      </c>
      <c r="Q5907" s="272" t="e">
        <v>#N/A</v>
      </c>
    </row>
    <row r="5908" spans="1:17" s="208" customFormat="1" ht="12">
      <c r="A5908" s="268" t="str">
        <f t="shared" si="184"/>
        <v>1088205011295716637</v>
      </c>
      <c r="B5908" s="304" t="s">
        <v>19891</v>
      </c>
      <c r="C5908" s="269" t="s">
        <v>14087</v>
      </c>
      <c r="D5908" s="144" t="s">
        <v>3106</v>
      </c>
      <c r="E5908" s="269" t="s">
        <v>14088</v>
      </c>
      <c r="F5908" s="145" t="s">
        <v>3106</v>
      </c>
      <c r="G5908" s="269" t="s">
        <v>3106</v>
      </c>
      <c r="H5908" s="305" t="s">
        <v>14089</v>
      </c>
      <c r="I5908" s="306" t="s">
        <v>20997</v>
      </c>
      <c r="J5908" s="201" t="str">
        <f t="shared" si="185"/>
        <v>9999</v>
      </c>
      <c r="K5908" s="270" t="s">
        <v>14090</v>
      </c>
      <c r="L5908" s="270" t="s">
        <v>13916</v>
      </c>
      <c r="M5908" s="271">
        <v>44085</v>
      </c>
      <c r="N5908" s="270" t="e">
        <v>#N/A</v>
      </c>
      <c r="O5908" s="272" t="e">
        <v>#N/A</v>
      </c>
      <c r="P5908" s="272" t="e">
        <v>#N/A</v>
      </c>
      <c r="Q5908" s="272" t="e">
        <v>#N/A</v>
      </c>
    </row>
    <row r="5909" spans="1:17" s="208" customFormat="1" ht="12">
      <c r="A5909" s="268" t="str">
        <f t="shared" ref="A5909:A5972" si="186">E5909&amp;C5909</f>
        <v>1088213021912909912</v>
      </c>
      <c r="B5909" s="304" t="s">
        <v>19891</v>
      </c>
      <c r="C5909" s="269" t="s">
        <v>7628</v>
      </c>
      <c r="D5909" s="144" t="s">
        <v>3106</v>
      </c>
      <c r="E5909" s="269" t="s">
        <v>7629</v>
      </c>
      <c r="F5909" s="145" t="s">
        <v>3106</v>
      </c>
      <c r="G5909" s="269" t="s">
        <v>3106</v>
      </c>
      <c r="H5909" s="305" t="s">
        <v>7630</v>
      </c>
      <c r="I5909" s="306" t="s">
        <v>22652</v>
      </c>
      <c r="J5909" s="201" t="str">
        <f t="shared" si="185"/>
        <v>9999</v>
      </c>
      <c r="K5909" s="270"/>
      <c r="L5909" s="270"/>
      <c r="M5909" s="271"/>
      <c r="N5909" s="270" t="e">
        <v>#N/A</v>
      </c>
      <c r="O5909" s="272" t="e">
        <v>#N/A</v>
      </c>
      <c r="P5909" s="272" t="e">
        <v>#N/A</v>
      </c>
      <c r="Q5909" s="272" t="e">
        <v>#N/A</v>
      </c>
    </row>
    <row r="5910" spans="1:17" s="208" customFormat="1" ht="12">
      <c r="A5910" s="268" t="str">
        <f t="shared" si="186"/>
        <v>1088247021295723229</v>
      </c>
      <c r="B5910" s="304" t="s">
        <v>19891</v>
      </c>
      <c r="C5910" s="269" t="s">
        <v>7631</v>
      </c>
      <c r="D5910" s="144" t="s">
        <v>3106</v>
      </c>
      <c r="E5910" s="269" t="s">
        <v>7632</v>
      </c>
      <c r="F5910" s="145" t="s">
        <v>3106</v>
      </c>
      <c r="G5910" s="269" t="s">
        <v>3106</v>
      </c>
      <c r="H5910" s="305" t="s">
        <v>7633</v>
      </c>
      <c r="I5910" s="306" t="s">
        <v>20998</v>
      </c>
      <c r="J5910" s="201" t="str">
        <f t="shared" si="185"/>
        <v>9999</v>
      </c>
      <c r="K5910" s="270"/>
      <c r="L5910" s="270"/>
      <c r="M5910" s="271"/>
      <c r="N5910" s="270" t="e">
        <v>#N/A</v>
      </c>
      <c r="O5910" s="272" t="e">
        <v>#N/A</v>
      </c>
      <c r="P5910" s="272" t="e">
        <v>#N/A</v>
      </c>
      <c r="Q5910" s="272" t="e">
        <v>#N/A</v>
      </c>
    </row>
    <row r="5911" spans="1:17" s="208" customFormat="1" ht="12">
      <c r="A5911" s="268" t="str">
        <f t="shared" si="186"/>
        <v>1088262021801825005</v>
      </c>
      <c r="B5911" s="304" t="s">
        <v>19891</v>
      </c>
      <c r="C5911" s="269" t="s">
        <v>7634</v>
      </c>
      <c r="D5911" s="144" t="s">
        <v>3106</v>
      </c>
      <c r="E5911" s="269" t="s">
        <v>7635</v>
      </c>
      <c r="F5911" s="145" t="s">
        <v>3106</v>
      </c>
      <c r="G5911" s="269" t="s">
        <v>3106</v>
      </c>
      <c r="H5911" s="305" t="s">
        <v>7636</v>
      </c>
      <c r="I5911" s="306" t="s">
        <v>22355</v>
      </c>
      <c r="J5911" s="201" t="str">
        <f t="shared" si="185"/>
        <v>9999</v>
      </c>
      <c r="K5911" s="270"/>
      <c r="L5911" s="270"/>
      <c r="M5911" s="271"/>
      <c r="N5911" s="270" t="e">
        <v>#N/A</v>
      </c>
      <c r="O5911" s="272" t="e">
        <v>#N/A</v>
      </c>
      <c r="P5911" s="272" t="e">
        <v>#N/A</v>
      </c>
      <c r="Q5911" s="272" t="e">
        <v>#N/A</v>
      </c>
    </row>
    <row r="5912" spans="1:17" s="208" customFormat="1" ht="12">
      <c r="A5912" s="268" t="str">
        <f t="shared" si="186"/>
        <v>1088346021982601944</v>
      </c>
      <c r="B5912" s="304" t="s">
        <v>19891</v>
      </c>
      <c r="C5912" s="269" t="s">
        <v>7637</v>
      </c>
      <c r="D5912" s="144" t="s">
        <v>3106</v>
      </c>
      <c r="E5912" s="269" t="s">
        <v>7638</v>
      </c>
      <c r="F5912" s="145" t="s">
        <v>3106</v>
      </c>
      <c r="G5912" s="269" t="s">
        <v>3106</v>
      </c>
      <c r="H5912" s="305" t="s">
        <v>7639</v>
      </c>
      <c r="I5912" s="306" t="s">
        <v>22825</v>
      </c>
      <c r="J5912" s="201" t="str">
        <f t="shared" si="185"/>
        <v>9999</v>
      </c>
      <c r="K5912" s="270"/>
      <c r="L5912" s="270"/>
      <c r="M5912" s="271"/>
      <c r="N5912" s="270" t="e">
        <v>#N/A</v>
      </c>
      <c r="O5912" s="272" t="e">
        <v>#N/A</v>
      </c>
      <c r="P5912" s="272" t="e">
        <v>#N/A</v>
      </c>
      <c r="Q5912" s="272" t="e">
        <v>#N/A</v>
      </c>
    </row>
    <row r="5913" spans="1:17" s="208" customFormat="1" ht="12">
      <c r="A5913" s="268" t="str">
        <f t="shared" si="186"/>
        <v>1088346031982601944</v>
      </c>
      <c r="B5913" s="304" t="s">
        <v>19891</v>
      </c>
      <c r="C5913" s="269" t="s">
        <v>7637</v>
      </c>
      <c r="D5913" s="144" t="s">
        <v>3106</v>
      </c>
      <c r="E5913" s="269" t="s">
        <v>7640</v>
      </c>
      <c r="F5913" s="145" t="s">
        <v>3106</v>
      </c>
      <c r="G5913" s="269" t="s">
        <v>3106</v>
      </c>
      <c r="H5913" s="305" t="s">
        <v>7639</v>
      </c>
      <c r="I5913" s="306" t="s">
        <v>22826</v>
      </c>
      <c r="J5913" s="201" t="str">
        <f t="shared" si="185"/>
        <v>9999</v>
      </c>
      <c r="K5913" s="270"/>
      <c r="L5913" s="270"/>
      <c r="M5913" s="271"/>
      <c r="N5913" s="270" t="e">
        <v>#N/A</v>
      </c>
      <c r="O5913" s="272" t="e">
        <v>#N/A</v>
      </c>
      <c r="P5913" s="272" t="e">
        <v>#N/A</v>
      </c>
      <c r="Q5913" s="272" t="e">
        <v>#N/A</v>
      </c>
    </row>
    <row r="5914" spans="1:17" s="208" customFormat="1" ht="12">
      <c r="A5914" s="268" t="str">
        <f t="shared" si="186"/>
        <v>1088361021669423380</v>
      </c>
      <c r="B5914" s="304" t="s">
        <v>19891</v>
      </c>
      <c r="C5914" s="269" t="s">
        <v>7641</v>
      </c>
      <c r="D5914" s="144" t="s">
        <v>3106</v>
      </c>
      <c r="E5914" s="269" t="s">
        <v>7642</v>
      </c>
      <c r="F5914" s="145" t="s">
        <v>3106</v>
      </c>
      <c r="G5914" s="269" t="s">
        <v>3106</v>
      </c>
      <c r="H5914" s="305" t="s">
        <v>7643</v>
      </c>
      <c r="I5914" s="306" t="s">
        <v>22010</v>
      </c>
      <c r="J5914" s="201" t="str">
        <f t="shared" si="185"/>
        <v>9999</v>
      </c>
      <c r="K5914" s="270"/>
      <c r="L5914" s="270"/>
      <c r="M5914" s="271"/>
      <c r="N5914" s="270" t="e">
        <v>#N/A</v>
      </c>
      <c r="O5914" s="272" t="e">
        <v>#N/A</v>
      </c>
      <c r="P5914" s="272" t="e">
        <v>#N/A</v>
      </c>
      <c r="Q5914" s="272" t="e">
        <v>#N/A</v>
      </c>
    </row>
    <row r="5915" spans="1:17" s="208" customFormat="1" ht="12">
      <c r="A5915" s="268" t="str">
        <f t="shared" si="186"/>
        <v>1088429021730106162</v>
      </c>
      <c r="B5915" s="304" t="s">
        <v>19891</v>
      </c>
      <c r="C5915" s="269" t="s">
        <v>7644</v>
      </c>
      <c r="D5915" s="144" t="s">
        <v>3106</v>
      </c>
      <c r="E5915" s="269" t="s">
        <v>7645</v>
      </c>
      <c r="F5915" s="145" t="s">
        <v>3106</v>
      </c>
      <c r="G5915" s="269" t="s">
        <v>3106</v>
      </c>
      <c r="H5915" s="305" t="s">
        <v>7646</v>
      </c>
      <c r="I5915" s="306" t="s">
        <v>22191</v>
      </c>
      <c r="J5915" s="201" t="str">
        <f t="shared" si="185"/>
        <v>9999</v>
      </c>
      <c r="K5915" s="270"/>
      <c r="L5915" s="270"/>
      <c r="M5915" s="271"/>
      <c r="N5915" s="270" t="e">
        <v>#N/A</v>
      </c>
      <c r="O5915" s="272" t="e">
        <v>#N/A</v>
      </c>
      <c r="P5915" s="272" t="e">
        <v>#N/A</v>
      </c>
      <c r="Q5915" s="272" t="e">
        <v>#N/A</v>
      </c>
    </row>
    <row r="5916" spans="1:17" s="208" customFormat="1" ht="12">
      <c r="A5916" s="268" t="str">
        <f t="shared" si="186"/>
        <v>1088486021134220031</v>
      </c>
      <c r="B5916" s="304" t="s">
        <v>19891</v>
      </c>
      <c r="C5916" s="269" t="s">
        <v>7647</v>
      </c>
      <c r="D5916" s="144" t="s">
        <v>3106</v>
      </c>
      <c r="E5916" s="269" t="s">
        <v>7648</v>
      </c>
      <c r="F5916" s="145" t="s">
        <v>3106</v>
      </c>
      <c r="G5916" s="269" t="s">
        <v>3106</v>
      </c>
      <c r="H5916" s="305" t="s">
        <v>7649</v>
      </c>
      <c r="I5916" s="306" t="s">
        <v>20584</v>
      </c>
      <c r="J5916" s="201" t="str">
        <f t="shared" si="185"/>
        <v>9999</v>
      </c>
      <c r="K5916" s="270"/>
      <c r="L5916" s="270"/>
      <c r="M5916" s="271"/>
      <c r="N5916" s="270" t="e">
        <v>#N/A</v>
      </c>
      <c r="O5916" s="272" t="e">
        <v>#N/A</v>
      </c>
      <c r="P5916" s="272" t="e">
        <v>#N/A</v>
      </c>
      <c r="Q5916" s="272" t="e">
        <v>#N/A</v>
      </c>
    </row>
    <row r="5917" spans="1:17" s="208" customFormat="1" ht="12">
      <c r="A5917" s="268" t="str">
        <f t="shared" si="186"/>
        <v>1088494021285605444</v>
      </c>
      <c r="B5917" s="304" t="s">
        <v>19891</v>
      </c>
      <c r="C5917" s="269" t="s">
        <v>7650</v>
      </c>
      <c r="D5917" s="144" t="s">
        <v>3106</v>
      </c>
      <c r="E5917" s="269" t="s">
        <v>7651</v>
      </c>
      <c r="F5917" s="145" t="s">
        <v>3106</v>
      </c>
      <c r="G5917" s="269" t="s">
        <v>3106</v>
      </c>
      <c r="H5917" s="305" t="s">
        <v>7652</v>
      </c>
      <c r="I5917" s="306" t="s">
        <v>20966</v>
      </c>
      <c r="J5917" s="201" t="str">
        <f t="shared" si="185"/>
        <v>9999</v>
      </c>
      <c r="K5917" s="270"/>
      <c r="L5917" s="270"/>
      <c r="M5917" s="271"/>
      <c r="N5917" s="270" t="e">
        <v>#N/A</v>
      </c>
      <c r="O5917" s="272" t="e">
        <v>#N/A</v>
      </c>
      <c r="P5917" s="272" t="e">
        <v>#N/A</v>
      </c>
      <c r="Q5917" s="272" t="e">
        <v>#N/A</v>
      </c>
    </row>
    <row r="5918" spans="1:17" s="208" customFormat="1" ht="12">
      <c r="A5918" s="268" t="str">
        <f t="shared" si="186"/>
        <v>1088551011689653305</v>
      </c>
      <c r="B5918" s="304" t="s">
        <v>19891</v>
      </c>
      <c r="C5918" s="269" t="s">
        <v>7653</v>
      </c>
      <c r="D5918" s="144" t="s">
        <v>3106</v>
      </c>
      <c r="E5918" s="269" t="s">
        <v>7654</v>
      </c>
      <c r="F5918" s="145" t="s">
        <v>3106</v>
      </c>
      <c r="G5918" s="269" t="s">
        <v>3106</v>
      </c>
      <c r="H5918" s="305" t="s">
        <v>7655</v>
      </c>
      <c r="I5918" s="307" t="s">
        <v>7655</v>
      </c>
      <c r="J5918" s="201" t="str">
        <f t="shared" si="185"/>
        <v>9999</v>
      </c>
      <c r="K5918" s="270"/>
      <c r="L5918" s="270"/>
      <c r="M5918" s="271"/>
      <c r="N5918" s="270" t="e">
        <v>#N/A</v>
      </c>
      <c r="O5918" s="272" t="e">
        <v>#N/A</v>
      </c>
      <c r="P5918" s="272" t="e">
        <v>#N/A</v>
      </c>
      <c r="Q5918" s="272" t="e">
        <v>#N/A</v>
      </c>
    </row>
    <row r="5919" spans="1:17" s="208" customFormat="1" ht="12">
      <c r="A5919" s="268" t="str">
        <f t="shared" si="186"/>
        <v>1088551021689653305</v>
      </c>
      <c r="B5919" s="304" t="s">
        <v>19891</v>
      </c>
      <c r="C5919" s="269" t="s">
        <v>7653</v>
      </c>
      <c r="D5919" s="144" t="s">
        <v>3106</v>
      </c>
      <c r="E5919" s="269" t="s">
        <v>7656</v>
      </c>
      <c r="F5919" s="145" t="s">
        <v>3106</v>
      </c>
      <c r="G5919" s="269" t="s">
        <v>3106</v>
      </c>
      <c r="H5919" s="305" t="s">
        <v>7655</v>
      </c>
      <c r="I5919" s="306" t="s">
        <v>22061</v>
      </c>
      <c r="J5919" s="201" t="str">
        <f t="shared" si="185"/>
        <v>9999</v>
      </c>
      <c r="K5919" s="270"/>
      <c r="L5919" s="270"/>
      <c r="M5919" s="271"/>
      <c r="N5919" s="270" t="e">
        <v>#N/A</v>
      </c>
      <c r="O5919" s="272" t="e">
        <v>#N/A</v>
      </c>
      <c r="P5919" s="272" t="e">
        <v>#N/A</v>
      </c>
      <c r="Q5919" s="272" t="e">
        <v>#N/A</v>
      </c>
    </row>
    <row r="5920" spans="1:17" s="208" customFormat="1" ht="12">
      <c r="A5920" s="268" t="str">
        <f t="shared" si="186"/>
        <v>1088577021902841414</v>
      </c>
      <c r="B5920" s="304" t="s">
        <v>19891</v>
      </c>
      <c r="C5920" s="269" t="s">
        <v>7657</v>
      </c>
      <c r="D5920" s="144" t="s">
        <v>3106</v>
      </c>
      <c r="E5920" s="269" t="s">
        <v>7658</v>
      </c>
      <c r="F5920" s="145" t="s">
        <v>3106</v>
      </c>
      <c r="G5920" s="269" t="s">
        <v>3106</v>
      </c>
      <c r="H5920" s="305" t="s">
        <v>7659</v>
      </c>
      <c r="I5920" s="306" t="s">
        <v>22619</v>
      </c>
      <c r="J5920" s="201" t="str">
        <f t="shared" si="185"/>
        <v>9999</v>
      </c>
      <c r="K5920" s="270"/>
      <c r="L5920" s="270"/>
      <c r="M5920" s="271"/>
      <c r="N5920" s="270" t="e">
        <v>#N/A</v>
      </c>
      <c r="O5920" s="272" t="e">
        <v>#N/A</v>
      </c>
      <c r="P5920" s="272" t="e">
        <v>#N/A</v>
      </c>
      <c r="Q5920" s="272" t="e">
        <v>#N/A</v>
      </c>
    </row>
    <row r="5921" spans="1:17" s="208" customFormat="1" ht="12">
      <c r="A5921" s="268" t="str">
        <f t="shared" si="186"/>
        <v>1088585021073588711</v>
      </c>
      <c r="B5921" s="304" t="s">
        <v>19891</v>
      </c>
      <c r="C5921" s="269" t="s">
        <v>7660</v>
      </c>
      <c r="D5921" s="144" t="s">
        <v>3106</v>
      </c>
      <c r="E5921" s="269" t="s">
        <v>7661</v>
      </c>
      <c r="F5921" s="145" t="s">
        <v>3106</v>
      </c>
      <c r="G5921" s="269" t="s">
        <v>3106</v>
      </c>
      <c r="H5921" s="305" t="s">
        <v>7662</v>
      </c>
      <c r="I5921" s="306" t="s">
        <v>20412</v>
      </c>
      <c r="J5921" s="201" t="str">
        <f t="shared" si="185"/>
        <v>9999</v>
      </c>
      <c r="K5921" s="270"/>
      <c r="L5921" s="270"/>
      <c r="M5921" s="271"/>
      <c r="N5921" s="270" t="e">
        <v>#N/A</v>
      </c>
      <c r="O5921" s="272" t="e">
        <v>#N/A</v>
      </c>
      <c r="P5921" s="272" t="e">
        <v>#N/A</v>
      </c>
      <c r="Q5921" s="272" t="e">
        <v>#N/A</v>
      </c>
    </row>
    <row r="5922" spans="1:17" s="208" customFormat="1" ht="12">
      <c r="A5922" s="268" t="str">
        <f t="shared" si="186"/>
        <v>1088676021619064193</v>
      </c>
      <c r="B5922" s="304" t="s">
        <v>19891</v>
      </c>
      <c r="C5922" s="269" t="s">
        <v>7663</v>
      </c>
      <c r="D5922" s="144" t="s">
        <v>3106</v>
      </c>
      <c r="E5922" s="269" t="s">
        <v>7664</v>
      </c>
      <c r="F5922" s="145" t="s">
        <v>3106</v>
      </c>
      <c r="G5922" s="269" t="s">
        <v>3106</v>
      </c>
      <c r="H5922" s="305" t="s">
        <v>7665</v>
      </c>
      <c r="I5922" s="306" t="s">
        <v>21889</v>
      </c>
      <c r="J5922" s="201" t="str">
        <f t="shared" si="185"/>
        <v>9999</v>
      </c>
      <c r="K5922" s="270"/>
      <c r="L5922" s="270"/>
      <c r="M5922" s="271"/>
      <c r="N5922" s="270" t="e">
        <v>#N/A</v>
      </c>
      <c r="O5922" s="272" t="e">
        <v>#N/A</v>
      </c>
      <c r="P5922" s="272" t="e">
        <v>#N/A</v>
      </c>
      <c r="Q5922" s="272" t="e">
        <v>#N/A</v>
      </c>
    </row>
    <row r="5923" spans="1:17" s="208" customFormat="1" ht="12">
      <c r="A5923" s="268" t="str">
        <f t="shared" si="186"/>
        <v>1088684011578520045</v>
      </c>
      <c r="B5923" s="304" t="s">
        <v>19891</v>
      </c>
      <c r="C5923" s="269" t="s">
        <v>7666</v>
      </c>
      <c r="D5923" s="144" t="s">
        <v>3106</v>
      </c>
      <c r="E5923" s="269" t="s">
        <v>7667</v>
      </c>
      <c r="F5923" s="145" t="s">
        <v>3106</v>
      </c>
      <c r="G5923" s="269" t="s">
        <v>3106</v>
      </c>
      <c r="H5923" s="305" t="s">
        <v>7668</v>
      </c>
      <c r="I5923" s="306" t="s">
        <v>21794</v>
      </c>
      <c r="J5923" s="201" t="str">
        <f t="shared" si="185"/>
        <v>9999</v>
      </c>
      <c r="K5923" s="270"/>
      <c r="L5923" s="270"/>
      <c r="M5923" s="271"/>
      <c r="N5923" s="270" t="e">
        <v>#N/A</v>
      </c>
      <c r="O5923" s="272" t="e">
        <v>#N/A</v>
      </c>
      <c r="P5923" s="272" t="e">
        <v>#N/A</v>
      </c>
      <c r="Q5923" s="272" t="e">
        <v>#N/A</v>
      </c>
    </row>
    <row r="5924" spans="1:17" s="208" customFormat="1" ht="12">
      <c r="A5924" s="268" t="str">
        <f t="shared" si="186"/>
        <v>1088718011447352836</v>
      </c>
      <c r="B5924" s="304" t="s">
        <v>19891</v>
      </c>
      <c r="C5924" s="269" t="s">
        <v>7669</v>
      </c>
      <c r="D5924" s="144" t="s">
        <v>3106</v>
      </c>
      <c r="E5924" s="269" t="s">
        <v>7670</v>
      </c>
      <c r="F5924" s="145" t="s">
        <v>3106</v>
      </c>
      <c r="G5924" s="269" t="s">
        <v>3106</v>
      </c>
      <c r="H5924" s="305" t="s">
        <v>7671</v>
      </c>
      <c r="I5924" s="307" t="s">
        <v>7671</v>
      </c>
      <c r="J5924" s="201" t="str">
        <f t="shared" si="185"/>
        <v>9999</v>
      </c>
      <c r="K5924" s="270"/>
      <c r="L5924" s="270"/>
      <c r="M5924" s="271"/>
      <c r="N5924" s="270" t="e">
        <v>#N/A</v>
      </c>
      <c r="O5924" s="272" t="e">
        <v>#N/A</v>
      </c>
      <c r="P5924" s="272" t="e">
        <v>#N/A</v>
      </c>
      <c r="Q5924" s="272" t="e">
        <v>#N/A</v>
      </c>
    </row>
    <row r="5925" spans="1:17" s="208" customFormat="1" ht="12">
      <c r="A5925" s="268" t="str">
        <f t="shared" si="186"/>
        <v>1088759021396709978</v>
      </c>
      <c r="B5925" s="304" t="s">
        <v>19891</v>
      </c>
      <c r="C5925" s="269" t="s">
        <v>7672</v>
      </c>
      <c r="D5925" s="144" t="s">
        <v>3106</v>
      </c>
      <c r="E5925" s="269" t="s">
        <v>7673</v>
      </c>
      <c r="F5925" s="145" t="s">
        <v>3106</v>
      </c>
      <c r="G5925" s="269" t="s">
        <v>3106</v>
      </c>
      <c r="H5925" s="305" t="s">
        <v>7674</v>
      </c>
      <c r="I5925" s="306" t="s">
        <v>21281</v>
      </c>
      <c r="J5925" s="201" t="str">
        <f t="shared" si="185"/>
        <v>9999</v>
      </c>
      <c r="K5925" s="270"/>
      <c r="L5925" s="270"/>
      <c r="M5925" s="271"/>
      <c r="N5925" s="270" t="e">
        <v>#N/A</v>
      </c>
      <c r="O5925" s="272" t="e">
        <v>#N/A</v>
      </c>
      <c r="P5925" s="272" t="e">
        <v>#N/A</v>
      </c>
      <c r="Q5925" s="272" t="e">
        <v>#N/A</v>
      </c>
    </row>
    <row r="5926" spans="1:17" s="208" customFormat="1" ht="12">
      <c r="A5926" s="268" t="str">
        <f t="shared" si="186"/>
        <v>1088767021770543399</v>
      </c>
      <c r="B5926" s="304" t="s">
        <v>19891</v>
      </c>
      <c r="C5926" s="269" t="s">
        <v>7675</v>
      </c>
      <c r="D5926" s="144" t="s">
        <v>3106</v>
      </c>
      <c r="E5926" s="269" t="s">
        <v>7676</v>
      </c>
      <c r="F5926" s="145" t="s">
        <v>3106</v>
      </c>
      <c r="G5926" s="269" t="s">
        <v>3106</v>
      </c>
      <c r="H5926" s="305" t="s">
        <v>7677</v>
      </c>
      <c r="I5926" s="306" t="s">
        <v>22275</v>
      </c>
      <c r="J5926" s="201" t="str">
        <f t="shared" si="185"/>
        <v>9999</v>
      </c>
      <c r="K5926" s="270"/>
      <c r="L5926" s="270"/>
      <c r="M5926" s="271"/>
      <c r="N5926" s="270" t="e">
        <v>#N/A</v>
      </c>
      <c r="O5926" s="272" t="e">
        <v>#N/A</v>
      </c>
      <c r="P5926" s="272" t="e">
        <v>#N/A</v>
      </c>
      <c r="Q5926" s="272" t="e">
        <v>#N/A</v>
      </c>
    </row>
    <row r="5927" spans="1:17" s="208" customFormat="1" ht="12">
      <c r="A5927" s="268" t="str">
        <f t="shared" si="186"/>
        <v>1088775021164821559</v>
      </c>
      <c r="B5927" s="304" t="s">
        <v>19891</v>
      </c>
      <c r="C5927" s="269" t="s">
        <v>23352</v>
      </c>
      <c r="D5927" s="144" t="s">
        <v>3106</v>
      </c>
      <c r="E5927" s="269" t="s">
        <v>7678</v>
      </c>
      <c r="F5927" s="145" t="s">
        <v>3106</v>
      </c>
      <c r="G5927" s="269" t="s">
        <v>3106</v>
      </c>
      <c r="H5927" s="305" t="s">
        <v>7679</v>
      </c>
      <c r="I5927" s="306" t="s">
        <v>22397</v>
      </c>
      <c r="J5927" s="201" t="str">
        <f t="shared" si="185"/>
        <v>9999</v>
      </c>
      <c r="K5927" s="270" t="s">
        <v>23353</v>
      </c>
      <c r="L5927" s="270" t="s">
        <v>23208</v>
      </c>
      <c r="M5927" s="271">
        <v>44774</v>
      </c>
      <c r="N5927" s="270" t="e">
        <v>#N/A</v>
      </c>
      <c r="O5927" s="272" t="e">
        <v>#N/A</v>
      </c>
      <c r="P5927" s="272" t="e">
        <v>#N/A</v>
      </c>
      <c r="Q5927" s="272" t="e">
        <v>#N/A</v>
      </c>
    </row>
    <row r="5928" spans="1:17" s="208" customFormat="1" ht="12">
      <c r="A5928" s="268" t="str">
        <f t="shared" si="186"/>
        <v>1088841021194826453</v>
      </c>
      <c r="B5928" s="304" t="s">
        <v>19891</v>
      </c>
      <c r="C5928" s="269" t="s">
        <v>7680</v>
      </c>
      <c r="D5928" s="144" t="s">
        <v>3106</v>
      </c>
      <c r="E5928" s="269" t="s">
        <v>7681</v>
      </c>
      <c r="F5928" s="145" t="s">
        <v>3106</v>
      </c>
      <c r="G5928" s="269" t="s">
        <v>3106</v>
      </c>
      <c r="H5928" s="305" t="s">
        <v>7682</v>
      </c>
      <c r="I5928" s="306" t="s">
        <v>20759</v>
      </c>
      <c r="J5928" s="201" t="str">
        <f t="shared" si="185"/>
        <v>9999</v>
      </c>
      <c r="K5928" s="270"/>
      <c r="L5928" s="270"/>
      <c r="M5928" s="271"/>
      <c r="N5928" s="270" t="e">
        <v>#N/A</v>
      </c>
      <c r="O5928" s="272" t="e">
        <v>#N/A</v>
      </c>
      <c r="P5928" s="272" t="e">
        <v>#N/A</v>
      </c>
      <c r="Q5928" s="272" t="e">
        <v>#N/A</v>
      </c>
    </row>
    <row r="5929" spans="1:17" s="208" customFormat="1" ht="12">
      <c r="A5929" s="268" t="str">
        <f t="shared" si="186"/>
        <v>1088874021508859661</v>
      </c>
      <c r="B5929" s="304" t="s">
        <v>19891</v>
      </c>
      <c r="C5929" s="269" t="s">
        <v>7683</v>
      </c>
      <c r="D5929" s="144" t="s">
        <v>3106</v>
      </c>
      <c r="E5929" s="269" t="s">
        <v>7684</v>
      </c>
      <c r="F5929" s="145" t="s">
        <v>3106</v>
      </c>
      <c r="G5929" s="269" t="s">
        <v>3106</v>
      </c>
      <c r="H5929" s="305" t="s">
        <v>7685</v>
      </c>
      <c r="I5929" s="306" t="s">
        <v>21622</v>
      </c>
      <c r="J5929" s="201" t="str">
        <f t="shared" si="185"/>
        <v>9999</v>
      </c>
      <c r="K5929" s="270"/>
      <c r="L5929" s="270"/>
      <c r="M5929" s="271"/>
      <c r="N5929" s="270" t="e">
        <v>#N/A</v>
      </c>
      <c r="O5929" s="272" t="e">
        <v>#N/A</v>
      </c>
      <c r="P5929" s="272" t="e">
        <v>#N/A</v>
      </c>
      <c r="Q5929" s="272" t="e">
        <v>#N/A</v>
      </c>
    </row>
    <row r="5930" spans="1:17" s="208" customFormat="1" ht="12">
      <c r="A5930" s="268" t="str">
        <f t="shared" si="186"/>
        <v>1088882011134187842</v>
      </c>
      <c r="B5930" s="304" t="s">
        <v>19891</v>
      </c>
      <c r="C5930" s="269" t="s">
        <v>7686</v>
      </c>
      <c r="D5930" s="144" t="s">
        <v>3106</v>
      </c>
      <c r="E5930" s="269" t="s">
        <v>7687</v>
      </c>
      <c r="F5930" s="145" t="s">
        <v>3106</v>
      </c>
      <c r="G5930" s="269" t="s">
        <v>3106</v>
      </c>
      <c r="H5930" s="305" t="s">
        <v>7688</v>
      </c>
      <c r="I5930" s="307" t="s">
        <v>7688</v>
      </c>
      <c r="J5930" s="201" t="str">
        <f t="shared" si="185"/>
        <v>9999</v>
      </c>
      <c r="K5930" s="270"/>
      <c r="L5930" s="270"/>
      <c r="M5930" s="271"/>
      <c r="N5930" s="270" t="e">
        <v>#N/A</v>
      </c>
      <c r="O5930" s="272" t="e">
        <v>#N/A</v>
      </c>
      <c r="P5930" s="272" t="e">
        <v>#N/A</v>
      </c>
      <c r="Q5930" s="272" t="e">
        <v>#N/A</v>
      </c>
    </row>
    <row r="5931" spans="1:17" s="208" customFormat="1" ht="12">
      <c r="A5931" s="268" t="str">
        <f t="shared" si="186"/>
        <v>1088882021134187842</v>
      </c>
      <c r="B5931" s="304" t="s">
        <v>19891</v>
      </c>
      <c r="C5931" s="269" t="s">
        <v>7686</v>
      </c>
      <c r="D5931" s="144" t="s">
        <v>3106</v>
      </c>
      <c r="E5931" s="269" t="s">
        <v>7689</v>
      </c>
      <c r="F5931" s="145" t="s">
        <v>3106</v>
      </c>
      <c r="G5931" s="269" t="s">
        <v>3106</v>
      </c>
      <c r="H5931" s="305" t="s">
        <v>7688</v>
      </c>
      <c r="I5931" s="306" t="s">
        <v>20581</v>
      </c>
      <c r="J5931" s="201" t="str">
        <f t="shared" si="185"/>
        <v>9999</v>
      </c>
      <c r="K5931" s="270"/>
      <c r="L5931" s="270"/>
      <c r="M5931" s="271"/>
      <c r="N5931" s="270" t="e">
        <v>#N/A</v>
      </c>
      <c r="O5931" s="272" t="e">
        <v>#N/A</v>
      </c>
      <c r="P5931" s="272" t="e">
        <v>#N/A</v>
      </c>
      <c r="Q5931" s="272" t="e">
        <v>#N/A</v>
      </c>
    </row>
    <row r="5932" spans="1:17" s="208" customFormat="1" ht="12">
      <c r="A5932" s="268" t="str">
        <f t="shared" si="186"/>
        <v>1088908021649299827</v>
      </c>
      <c r="B5932" s="304" t="s">
        <v>19891</v>
      </c>
      <c r="C5932" s="269" t="s">
        <v>7690</v>
      </c>
      <c r="D5932" s="144" t="s">
        <v>3106</v>
      </c>
      <c r="E5932" s="269" t="s">
        <v>7691</v>
      </c>
      <c r="F5932" s="145" t="s">
        <v>3106</v>
      </c>
      <c r="G5932" s="269" t="s">
        <v>3106</v>
      </c>
      <c r="H5932" s="305" t="s">
        <v>7692</v>
      </c>
      <c r="I5932" s="306" t="s">
        <v>21975</v>
      </c>
      <c r="J5932" s="201" t="str">
        <f t="shared" si="185"/>
        <v>9999</v>
      </c>
      <c r="K5932" s="270"/>
      <c r="L5932" s="270"/>
      <c r="M5932" s="271"/>
      <c r="N5932" s="270" t="e">
        <v>#N/A</v>
      </c>
      <c r="O5932" s="272" t="e">
        <v>#N/A</v>
      </c>
      <c r="P5932" s="272" t="e">
        <v>#N/A</v>
      </c>
      <c r="Q5932" s="272" t="e">
        <v>#N/A</v>
      </c>
    </row>
    <row r="5933" spans="1:17" s="208" customFormat="1" ht="12">
      <c r="A5933" s="268" t="str">
        <f t="shared" si="186"/>
        <v>1088957021992727663</v>
      </c>
      <c r="B5933" s="304" t="s">
        <v>19891</v>
      </c>
      <c r="C5933" s="269" t="s">
        <v>7693</v>
      </c>
      <c r="D5933" s="144" t="s">
        <v>3106</v>
      </c>
      <c r="E5933" s="269" t="s">
        <v>7694</v>
      </c>
      <c r="F5933" s="145" t="s">
        <v>3106</v>
      </c>
      <c r="G5933" s="269" t="s">
        <v>3106</v>
      </c>
      <c r="H5933" s="305" t="s">
        <v>7695</v>
      </c>
      <c r="I5933" s="306" t="s">
        <v>22858</v>
      </c>
      <c r="J5933" s="201" t="str">
        <f t="shared" si="185"/>
        <v>9999</v>
      </c>
      <c r="K5933" s="270"/>
      <c r="L5933" s="270"/>
      <c r="M5933" s="271"/>
      <c r="N5933" s="270" t="e">
        <v>#N/A</v>
      </c>
      <c r="O5933" s="272" t="e">
        <v>#N/A</v>
      </c>
      <c r="P5933" s="272" t="e">
        <v>#N/A</v>
      </c>
      <c r="Q5933" s="272" t="e">
        <v>#N/A</v>
      </c>
    </row>
    <row r="5934" spans="1:17" s="208" customFormat="1" ht="12">
      <c r="A5934" s="268" t="str">
        <f t="shared" si="186"/>
        <v>1088957031992727663</v>
      </c>
      <c r="B5934" s="304" t="s">
        <v>19891</v>
      </c>
      <c r="C5934" s="269" t="s">
        <v>7693</v>
      </c>
      <c r="D5934" s="144" t="s">
        <v>3106</v>
      </c>
      <c r="E5934" s="269" t="s">
        <v>7696</v>
      </c>
      <c r="F5934" s="145" t="s">
        <v>3106</v>
      </c>
      <c r="G5934" s="269" t="s">
        <v>3106</v>
      </c>
      <c r="H5934" s="305" t="s">
        <v>7695</v>
      </c>
      <c r="I5934" s="307" t="s">
        <v>7695</v>
      </c>
      <c r="J5934" s="201" t="str">
        <f t="shared" si="185"/>
        <v>9999</v>
      </c>
      <c r="K5934" s="270"/>
      <c r="L5934" s="270"/>
      <c r="M5934" s="271"/>
      <c r="N5934" s="270" t="e">
        <v>#N/A</v>
      </c>
      <c r="O5934" s="272" t="e">
        <v>#N/A</v>
      </c>
      <c r="P5934" s="272" t="e">
        <v>#N/A</v>
      </c>
      <c r="Q5934" s="272" t="e">
        <v>#N/A</v>
      </c>
    </row>
    <row r="5935" spans="1:17" s="208" customFormat="1" ht="12">
      <c r="A5935" s="268" t="str">
        <f t="shared" si="186"/>
        <v>1089070021336184019</v>
      </c>
      <c r="B5935" s="304" t="s">
        <v>19891</v>
      </c>
      <c r="C5935" s="269" t="s">
        <v>7697</v>
      </c>
      <c r="D5935" s="144" t="s">
        <v>3106</v>
      </c>
      <c r="E5935" s="269" t="s">
        <v>7698</v>
      </c>
      <c r="F5935" s="145" t="s">
        <v>3106</v>
      </c>
      <c r="G5935" s="269" t="s">
        <v>3106</v>
      </c>
      <c r="H5935" s="305" t="s">
        <v>6278</v>
      </c>
      <c r="I5935" s="306" t="s">
        <v>20814</v>
      </c>
      <c r="J5935" s="201" t="str">
        <f t="shared" si="185"/>
        <v>9999</v>
      </c>
      <c r="K5935" s="270"/>
      <c r="L5935" s="270"/>
      <c r="M5935" s="271"/>
      <c r="N5935" s="270" t="e">
        <v>#N/A</v>
      </c>
      <c r="O5935" s="272" t="e">
        <v>#N/A</v>
      </c>
      <c r="P5935" s="272" t="e">
        <v>#N/A</v>
      </c>
      <c r="Q5935" s="272" t="e">
        <v>#N/A</v>
      </c>
    </row>
    <row r="5936" spans="1:17" s="208" customFormat="1" ht="12">
      <c r="A5936" s="268" t="str">
        <f t="shared" si="186"/>
        <v>1089104021831203488</v>
      </c>
      <c r="B5936" s="304" t="s">
        <v>19891</v>
      </c>
      <c r="C5936" s="269" t="s">
        <v>7699</v>
      </c>
      <c r="D5936" s="144" t="s">
        <v>3106</v>
      </c>
      <c r="E5936" s="269" t="s">
        <v>7700</v>
      </c>
      <c r="F5936" s="145" t="s">
        <v>3106</v>
      </c>
      <c r="G5936" s="269" t="s">
        <v>3106</v>
      </c>
      <c r="H5936" s="305" t="s">
        <v>7701</v>
      </c>
      <c r="I5936" s="306" t="s">
        <v>22456</v>
      </c>
      <c r="J5936" s="201" t="str">
        <f t="shared" si="185"/>
        <v>9999</v>
      </c>
      <c r="K5936" s="270"/>
      <c r="L5936" s="270"/>
      <c r="M5936" s="271"/>
      <c r="N5936" s="270" t="e">
        <v>#N/A</v>
      </c>
      <c r="O5936" s="272" t="e">
        <v>#N/A</v>
      </c>
      <c r="P5936" s="272" t="e">
        <v>#N/A</v>
      </c>
      <c r="Q5936" s="272" t="e">
        <v>#N/A</v>
      </c>
    </row>
    <row r="5937" spans="1:17" s="208" customFormat="1" ht="12">
      <c r="A5937" s="268" t="str">
        <f t="shared" si="186"/>
        <v>1089120021427147883</v>
      </c>
      <c r="B5937" s="304" t="s">
        <v>19891</v>
      </c>
      <c r="C5937" s="269" t="s">
        <v>7702</v>
      </c>
      <c r="D5937" s="144" t="s">
        <v>3106</v>
      </c>
      <c r="E5937" s="269" t="s">
        <v>7703</v>
      </c>
      <c r="F5937" s="145" t="s">
        <v>3106</v>
      </c>
      <c r="G5937" s="269" t="s">
        <v>3106</v>
      </c>
      <c r="H5937" s="305" t="s">
        <v>7704</v>
      </c>
      <c r="I5937" s="306" t="s">
        <v>21393</v>
      </c>
      <c r="J5937" s="201" t="str">
        <f t="shared" si="185"/>
        <v>9999</v>
      </c>
      <c r="K5937" s="270"/>
      <c r="L5937" s="270"/>
      <c r="M5937" s="271"/>
      <c r="N5937" s="270" t="e">
        <v>#N/A</v>
      </c>
      <c r="O5937" s="272" t="e">
        <v>#N/A</v>
      </c>
      <c r="P5937" s="272" t="e">
        <v>#N/A</v>
      </c>
      <c r="Q5937" s="272" t="e">
        <v>#N/A</v>
      </c>
    </row>
    <row r="5938" spans="1:17" s="208" customFormat="1" ht="12">
      <c r="A5938" s="268" t="str">
        <f t="shared" si="186"/>
        <v>1089211021831189638</v>
      </c>
      <c r="B5938" s="304" t="s">
        <v>19891</v>
      </c>
      <c r="C5938" s="269" t="s">
        <v>7705</v>
      </c>
      <c r="D5938" s="144" t="s">
        <v>3106</v>
      </c>
      <c r="E5938" s="269" t="s">
        <v>7706</v>
      </c>
      <c r="F5938" s="145" t="s">
        <v>3106</v>
      </c>
      <c r="G5938" s="269" t="s">
        <v>3106</v>
      </c>
      <c r="H5938" s="305" t="s">
        <v>7707</v>
      </c>
      <c r="I5938" s="306" t="s">
        <v>22451</v>
      </c>
      <c r="J5938" s="201" t="str">
        <f t="shared" si="185"/>
        <v>9999</v>
      </c>
      <c r="K5938" s="270"/>
      <c r="L5938" s="270"/>
      <c r="M5938" s="271"/>
      <c r="N5938" s="270" t="e">
        <v>#N/A</v>
      </c>
      <c r="O5938" s="272" t="e">
        <v>#N/A</v>
      </c>
      <c r="P5938" s="272" t="e">
        <v>#N/A</v>
      </c>
      <c r="Q5938" s="272" t="e">
        <v>#N/A</v>
      </c>
    </row>
    <row r="5939" spans="1:17" s="208" customFormat="1" ht="12">
      <c r="A5939" s="268" t="str">
        <f t="shared" si="186"/>
        <v>1089252021457456279</v>
      </c>
      <c r="B5939" s="304" t="s">
        <v>19891</v>
      </c>
      <c r="C5939" s="269" t="s">
        <v>7708</v>
      </c>
      <c r="D5939" s="144" t="s">
        <v>3106</v>
      </c>
      <c r="E5939" s="269" t="s">
        <v>7709</v>
      </c>
      <c r="F5939" s="145" t="s">
        <v>3106</v>
      </c>
      <c r="G5939" s="269" t="s">
        <v>3106</v>
      </c>
      <c r="H5939" s="305" t="s">
        <v>7710</v>
      </c>
      <c r="I5939" s="306" t="s">
        <v>21477</v>
      </c>
      <c r="J5939" s="201" t="str">
        <f t="shared" si="185"/>
        <v>9999</v>
      </c>
      <c r="K5939" s="270"/>
      <c r="L5939" s="270"/>
      <c r="M5939" s="271"/>
      <c r="N5939" s="270" t="e">
        <v>#N/A</v>
      </c>
      <c r="O5939" s="272" t="e">
        <v>#N/A</v>
      </c>
      <c r="P5939" s="272" t="e">
        <v>#N/A</v>
      </c>
      <c r="Q5939" s="272" t="e">
        <v>#N/A</v>
      </c>
    </row>
    <row r="5940" spans="1:17" s="208" customFormat="1" ht="12">
      <c r="A5940" s="268" t="str">
        <f t="shared" si="186"/>
        <v>1089286021013010917</v>
      </c>
      <c r="B5940" s="304" t="s">
        <v>19891</v>
      </c>
      <c r="C5940" s="269" t="s">
        <v>7711</v>
      </c>
      <c r="D5940" s="144" t="s">
        <v>3106</v>
      </c>
      <c r="E5940" s="269" t="s">
        <v>7712</v>
      </c>
      <c r="F5940" s="145" t="s">
        <v>3106</v>
      </c>
      <c r="G5940" s="269" t="s">
        <v>3106</v>
      </c>
      <c r="H5940" s="305" t="s">
        <v>7713</v>
      </c>
      <c r="I5940" s="306" t="s">
        <v>20254</v>
      </c>
      <c r="J5940" s="201" t="str">
        <f t="shared" si="185"/>
        <v>9999</v>
      </c>
      <c r="K5940" s="270"/>
      <c r="L5940" s="270"/>
      <c r="M5940" s="271"/>
      <c r="N5940" s="270" t="e">
        <v>#N/A</v>
      </c>
      <c r="O5940" s="272" t="e">
        <v>#N/A</v>
      </c>
      <c r="P5940" s="272" t="e">
        <v>#N/A</v>
      </c>
      <c r="Q5940" s="272" t="e">
        <v>#N/A</v>
      </c>
    </row>
    <row r="5941" spans="1:17" s="208" customFormat="1" ht="12">
      <c r="A5941" s="268" t="str">
        <f t="shared" si="186"/>
        <v>1089294021629070149</v>
      </c>
      <c r="B5941" s="304" t="s">
        <v>19891</v>
      </c>
      <c r="C5941" s="269" t="s">
        <v>7714</v>
      </c>
      <c r="D5941" s="144" t="s">
        <v>3106</v>
      </c>
      <c r="E5941" s="269" t="s">
        <v>7715</v>
      </c>
      <c r="F5941" s="145" t="s">
        <v>3106</v>
      </c>
      <c r="G5941" s="269" t="s">
        <v>3106</v>
      </c>
      <c r="H5941" s="305" t="s">
        <v>7716</v>
      </c>
      <c r="I5941" s="306" t="s">
        <v>21926</v>
      </c>
      <c r="J5941" s="201" t="str">
        <f t="shared" si="185"/>
        <v>9999</v>
      </c>
      <c r="K5941" s="270"/>
      <c r="L5941" s="270"/>
      <c r="M5941" s="271"/>
      <c r="N5941" s="270" t="e">
        <v>#N/A</v>
      </c>
      <c r="O5941" s="272" t="e">
        <v>#N/A</v>
      </c>
      <c r="P5941" s="272" t="e">
        <v>#N/A</v>
      </c>
      <c r="Q5941" s="272" t="e">
        <v>#N/A</v>
      </c>
    </row>
    <row r="5942" spans="1:17" s="208" customFormat="1" ht="12">
      <c r="A5942" s="268" t="str">
        <f t="shared" si="186"/>
        <v>1089351021861450579</v>
      </c>
      <c r="B5942" s="304" t="s">
        <v>19891</v>
      </c>
      <c r="C5942" s="269" t="s">
        <v>7717</v>
      </c>
      <c r="D5942" s="144" t="s">
        <v>3106</v>
      </c>
      <c r="E5942" s="269" t="s">
        <v>7718</v>
      </c>
      <c r="F5942" s="145" t="s">
        <v>3106</v>
      </c>
      <c r="G5942" s="269" t="s">
        <v>3106</v>
      </c>
      <c r="H5942" s="305" t="s">
        <v>7719</v>
      </c>
      <c r="I5942" s="306" t="s">
        <v>22511</v>
      </c>
      <c r="J5942" s="201" t="str">
        <f t="shared" si="185"/>
        <v>9999</v>
      </c>
      <c r="K5942" s="270"/>
      <c r="L5942" s="270"/>
      <c r="M5942" s="271"/>
      <c r="N5942" s="270" t="e">
        <v>#N/A</v>
      </c>
      <c r="O5942" s="272" t="e">
        <v>#N/A</v>
      </c>
      <c r="P5942" s="272" t="e">
        <v>#N/A</v>
      </c>
      <c r="Q5942" s="272" t="e">
        <v>#N/A</v>
      </c>
    </row>
    <row r="5943" spans="1:17" s="208" customFormat="1" ht="12">
      <c r="A5943" s="268" t="str">
        <f t="shared" si="186"/>
        <v>1089369021447221742</v>
      </c>
      <c r="B5943" s="304" t="s">
        <v>19891</v>
      </c>
      <c r="C5943" s="269" t="s">
        <v>7720</v>
      </c>
      <c r="D5943" s="144" t="s">
        <v>3106</v>
      </c>
      <c r="E5943" s="269" t="s">
        <v>7721</v>
      </c>
      <c r="F5943" s="145" t="s">
        <v>3106</v>
      </c>
      <c r="G5943" s="269" t="s">
        <v>3106</v>
      </c>
      <c r="H5943" s="305" t="s">
        <v>7722</v>
      </c>
      <c r="I5943" s="306" t="s">
        <v>21432</v>
      </c>
      <c r="J5943" s="201" t="str">
        <f t="shared" si="185"/>
        <v>9999</v>
      </c>
      <c r="K5943" s="270"/>
      <c r="L5943" s="270"/>
      <c r="M5943" s="271"/>
      <c r="N5943" s="270" t="e">
        <v>#N/A</v>
      </c>
      <c r="O5943" s="272" t="e">
        <v>#N/A</v>
      </c>
      <c r="P5943" s="272" t="e">
        <v>#N/A</v>
      </c>
      <c r="Q5943" s="272" t="e">
        <v>#N/A</v>
      </c>
    </row>
    <row r="5944" spans="1:17" s="208" customFormat="1" ht="12">
      <c r="A5944" s="268" t="str">
        <f t="shared" si="186"/>
        <v>1089385021558347708</v>
      </c>
      <c r="B5944" s="304" t="s">
        <v>19891</v>
      </c>
      <c r="C5944" s="269" t="s">
        <v>7723</v>
      </c>
      <c r="D5944" s="144" t="s">
        <v>3106</v>
      </c>
      <c r="E5944" s="269" t="s">
        <v>7724</v>
      </c>
      <c r="F5944" s="145" t="s">
        <v>3106</v>
      </c>
      <c r="G5944" s="269" t="s">
        <v>3106</v>
      </c>
      <c r="H5944" s="305" t="s">
        <v>7725</v>
      </c>
      <c r="I5944" s="306" t="s">
        <v>21744</v>
      </c>
      <c r="J5944" s="201" t="str">
        <f t="shared" si="185"/>
        <v>9999</v>
      </c>
      <c r="K5944" s="270"/>
      <c r="L5944" s="270"/>
      <c r="M5944" s="271"/>
      <c r="N5944" s="270" t="e">
        <v>#N/A</v>
      </c>
      <c r="O5944" s="272" t="e">
        <v>#N/A</v>
      </c>
      <c r="P5944" s="272" t="e">
        <v>#N/A</v>
      </c>
      <c r="Q5944" s="272" t="e">
        <v>#N/A</v>
      </c>
    </row>
    <row r="5945" spans="1:17" s="208" customFormat="1" ht="12">
      <c r="A5945" s="268" t="str">
        <f t="shared" si="186"/>
        <v>1089393021790722346</v>
      </c>
      <c r="B5945" s="304" t="s">
        <v>19891</v>
      </c>
      <c r="C5945" s="269" t="s">
        <v>7726</v>
      </c>
      <c r="D5945" s="144" t="s">
        <v>3106</v>
      </c>
      <c r="E5945" s="269" t="s">
        <v>7727</v>
      </c>
      <c r="F5945" s="145" t="s">
        <v>3106</v>
      </c>
      <c r="G5945" s="269" t="s">
        <v>3106</v>
      </c>
      <c r="H5945" s="305" t="s">
        <v>7728</v>
      </c>
      <c r="I5945" s="306" t="s">
        <v>22328</v>
      </c>
      <c r="J5945" s="201" t="str">
        <f t="shared" si="185"/>
        <v>9999</v>
      </c>
      <c r="K5945" s="270"/>
      <c r="L5945" s="270"/>
      <c r="M5945" s="271"/>
      <c r="N5945" s="270" t="e">
        <v>#N/A</v>
      </c>
      <c r="O5945" s="272" t="e">
        <v>#N/A</v>
      </c>
      <c r="P5945" s="272" t="e">
        <v>#N/A</v>
      </c>
      <c r="Q5945" s="272" t="e">
        <v>#N/A</v>
      </c>
    </row>
    <row r="5946" spans="1:17" s="208" customFormat="1" ht="12">
      <c r="A5946" s="268" t="str">
        <f t="shared" si="186"/>
        <v>1089401021467656397</v>
      </c>
      <c r="B5946" s="304" t="s">
        <v>19891</v>
      </c>
      <c r="C5946" s="269" t="s">
        <v>7729</v>
      </c>
      <c r="D5946" s="144" t="s">
        <v>3106</v>
      </c>
      <c r="E5946" s="269" t="s">
        <v>7730</v>
      </c>
      <c r="F5946" s="145" t="s">
        <v>3106</v>
      </c>
      <c r="G5946" s="269" t="s">
        <v>3106</v>
      </c>
      <c r="H5946" s="305" t="s">
        <v>7731</v>
      </c>
      <c r="I5946" s="306" t="s">
        <v>21514</v>
      </c>
      <c r="J5946" s="201" t="str">
        <f t="shared" si="185"/>
        <v>9999</v>
      </c>
      <c r="K5946" s="270"/>
      <c r="L5946" s="270"/>
      <c r="M5946" s="271"/>
      <c r="N5946" s="270" t="e">
        <v>#N/A</v>
      </c>
      <c r="O5946" s="272" t="e">
        <v>#N/A</v>
      </c>
      <c r="P5946" s="272" t="e">
        <v>#N/A</v>
      </c>
      <c r="Q5946" s="272" t="e">
        <v>#N/A</v>
      </c>
    </row>
    <row r="5947" spans="1:17" s="208" customFormat="1" ht="12">
      <c r="A5947" s="268" t="str">
        <f t="shared" si="186"/>
        <v>1089450011487644993</v>
      </c>
      <c r="B5947" s="304" t="s">
        <v>19891</v>
      </c>
      <c r="C5947" s="269" t="s">
        <v>7732</v>
      </c>
      <c r="D5947" s="144" t="s">
        <v>3106</v>
      </c>
      <c r="E5947" s="269" t="s">
        <v>7733</v>
      </c>
      <c r="F5947" s="145" t="s">
        <v>3106</v>
      </c>
      <c r="G5947" s="269" t="s">
        <v>3106</v>
      </c>
      <c r="H5947" s="305" t="s">
        <v>7734</v>
      </c>
      <c r="I5947" s="306" t="s">
        <v>21551</v>
      </c>
      <c r="J5947" s="201" t="str">
        <f t="shared" si="185"/>
        <v>9999</v>
      </c>
      <c r="K5947" s="270"/>
      <c r="L5947" s="270"/>
      <c r="M5947" s="271"/>
      <c r="N5947" s="270" t="e">
        <v>#N/A</v>
      </c>
      <c r="O5947" s="272" t="e">
        <v>#N/A</v>
      </c>
      <c r="P5947" s="272" t="e">
        <v>#N/A</v>
      </c>
      <c r="Q5947" s="272" t="e">
        <v>#N/A</v>
      </c>
    </row>
    <row r="5948" spans="1:17" s="208" customFormat="1" ht="12">
      <c r="A5948" s="268" t="str">
        <f t="shared" si="186"/>
        <v>1089468011407877137</v>
      </c>
      <c r="B5948" s="304" t="s">
        <v>19891</v>
      </c>
      <c r="C5948" s="269" t="s">
        <v>7735</v>
      </c>
      <c r="D5948" s="144" t="s">
        <v>3106</v>
      </c>
      <c r="E5948" s="269" t="s">
        <v>7736</v>
      </c>
      <c r="F5948" s="145" t="s">
        <v>3106</v>
      </c>
      <c r="G5948" s="269" t="s">
        <v>3106</v>
      </c>
      <c r="H5948" s="305" t="s">
        <v>7737</v>
      </c>
      <c r="I5948" s="307" t="s">
        <v>7737</v>
      </c>
      <c r="J5948" s="201" t="str">
        <f t="shared" si="185"/>
        <v>9999</v>
      </c>
      <c r="K5948" s="270"/>
      <c r="L5948" s="270"/>
      <c r="M5948" s="271"/>
      <c r="N5948" s="270" t="e">
        <v>#N/A</v>
      </c>
      <c r="O5948" s="272" t="e">
        <v>#N/A</v>
      </c>
      <c r="P5948" s="272" t="e">
        <v>#N/A</v>
      </c>
      <c r="Q5948" s="272" t="e">
        <v>#N/A</v>
      </c>
    </row>
    <row r="5949" spans="1:17" s="208" customFormat="1" ht="12">
      <c r="A5949" s="268" t="str">
        <f t="shared" si="186"/>
        <v>1089575031962446385</v>
      </c>
      <c r="B5949" s="304" t="s">
        <v>19891</v>
      </c>
      <c r="C5949" s="269" t="s">
        <v>4529</v>
      </c>
      <c r="D5949" s="144" t="s">
        <v>3106</v>
      </c>
      <c r="E5949" s="269" t="s">
        <v>7738</v>
      </c>
      <c r="F5949" s="145" t="s">
        <v>3106</v>
      </c>
      <c r="G5949" s="269" t="s">
        <v>3106</v>
      </c>
      <c r="H5949" s="305" t="s">
        <v>4530</v>
      </c>
      <c r="I5949" s="307" t="s">
        <v>4530</v>
      </c>
      <c r="J5949" s="201" t="str">
        <f t="shared" si="185"/>
        <v>9999</v>
      </c>
      <c r="K5949" s="270"/>
      <c r="L5949" s="270"/>
      <c r="M5949" s="271"/>
      <c r="N5949" s="270" t="e">
        <v>#N/A</v>
      </c>
      <c r="O5949" s="272" t="e">
        <v>#N/A</v>
      </c>
      <c r="P5949" s="272" t="e">
        <v>#N/A</v>
      </c>
      <c r="Q5949" s="272" t="e">
        <v>#N/A</v>
      </c>
    </row>
    <row r="5950" spans="1:17" s="208" customFormat="1" ht="12">
      <c r="A5950" s="268" t="str">
        <f t="shared" si="186"/>
        <v>1089617021811971302</v>
      </c>
      <c r="B5950" s="304" t="s">
        <v>19891</v>
      </c>
      <c r="C5950" s="269" t="s">
        <v>7739</v>
      </c>
      <c r="D5950" s="144" t="s">
        <v>3106</v>
      </c>
      <c r="E5950" s="269" t="s">
        <v>7740</v>
      </c>
      <c r="F5950" s="145" t="s">
        <v>3106</v>
      </c>
      <c r="G5950" s="269" t="s">
        <v>3106</v>
      </c>
      <c r="H5950" s="305" t="s">
        <v>7741</v>
      </c>
      <c r="I5950" s="306" t="s">
        <v>22406</v>
      </c>
      <c r="J5950" s="201" t="str">
        <f t="shared" si="185"/>
        <v>9999</v>
      </c>
      <c r="K5950" s="270"/>
      <c r="L5950" s="270"/>
      <c r="M5950" s="271"/>
      <c r="N5950" s="270" t="e">
        <v>#N/A</v>
      </c>
      <c r="O5950" s="272" t="e">
        <v>#N/A</v>
      </c>
      <c r="P5950" s="272" t="e">
        <v>#N/A</v>
      </c>
      <c r="Q5950" s="272" t="e">
        <v>#N/A</v>
      </c>
    </row>
    <row r="5951" spans="1:17" s="208" customFormat="1" ht="12">
      <c r="A5951" s="268" t="str">
        <f t="shared" si="186"/>
        <v>1089641021801823349</v>
      </c>
      <c r="B5951" s="304" t="s">
        <v>19891</v>
      </c>
      <c r="C5951" s="269" t="s">
        <v>4468</v>
      </c>
      <c r="D5951" s="144" t="s">
        <v>3106</v>
      </c>
      <c r="E5951" s="269" t="s">
        <v>7742</v>
      </c>
      <c r="F5951" s="145" t="s">
        <v>3106</v>
      </c>
      <c r="G5951" s="269" t="s">
        <v>3106</v>
      </c>
      <c r="H5951" s="305" t="s">
        <v>4469</v>
      </c>
      <c r="I5951" s="306" t="s">
        <v>22354</v>
      </c>
      <c r="J5951" s="201" t="str">
        <f t="shared" si="185"/>
        <v>9999</v>
      </c>
      <c r="K5951" s="270"/>
      <c r="L5951" s="270"/>
      <c r="M5951" s="271"/>
      <c r="N5951" s="270" t="e">
        <v>#N/A</v>
      </c>
      <c r="O5951" s="272" t="e">
        <v>#N/A</v>
      </c>
      <c r="P5951" s="272" t="e">
        <v>#N/A</v>
      </c>
      <c r="Q5951" s="272" t="e">
        <v>#N/A</v>
      </c>
    </row>
    <row r="5952" spans="1:17" s="208" customFormat="1" ht="12">
      <c r="A5952" s="268" t="str">
        <f t="shared" si="186"/>
        <v>1089674021528009412</v>
      </c>
      <c r="B5952" s="304" t="s">
        <v>19891</v>
      </c>
      <c r="C5952" s="269" t="s">
        <v>7743</v>
      </c>
      <c r="D5952" s="144" t="s">
        <v>3106</v>
      </c>
      <c r="E5952" s="269" t="s">
        <v>7744</v>
      </c>
      <c r="F5952" s="145" t="s">
        <v>3106</v>
      </c>
      <c r="G5952" s="269" t="s">
        <v>3106</v>
      </c>
      <c r="H5952" s="305" t="s">
        <v>7745</v>
      </c>
      <c r="I5952" s="306" t="s">
        <v>21663</v>
      </c>
      <c r="J5952" s="201" t="str">
        <f t="shared" si="185"/>
        <v>9999</v>
      </c>
      <c r="K5952" s="270"/>
      <c r="L5952" s="270"/>
      <c r="M5952" s="271"/>
      <c r="N5952" s="270" t="e">
        <v>#N/A</v>
      </c>
      <c r="O5952" s="272" t="e">
        <v>#N/A</v>
      </c>
      <c r="P5952" s="272" t="e">
        <v>#N/A</v>
      </c>
      <c r="Q5952" s="272" t="e">
        <v>#N/A</v>
      </c>
    </row>
    <row r="5953" spans="1:17" s="208" customFormat="1" ht="12">
      <c r="A5953" s="268" t="str">
        <f t="shared" si="186"/>
        <v>1089682031902824576</v>
      </c>
      <c r="B5953" s="304" t="s">
        <v>19891</v>
      </c>
      <c r="C5953" s="269" t="s">
        <v>7746</v>
      </c>
      <c r="D5953" s="144" t="s">
        <v>3106</v>
      </c>
      <c r="E5953" s="269" t="s">
        <v>7747</v>
      </c>
      <c r="F5953" s="145" t="s">
        <v>3106</v>
      </c>
      <c r="G5953" s="269" t="s">
        <v>3106</v>
      </c>
      <c r="H5953" s="305" t="s">
        <v>5350</v>
      </c>
      <c r="I5953" s="306" t="s">
        <v>22616</v>
      </c>
      <c r="J5953" s="201" t="str">
        <f t="shared" si="185"/>
        <v>9999</v>
      </c>
      <c r="K5953" s="270"/>
      <c r="L5953" s="270"/>
      <c r="M5953" s="271"/>
      <c r="N5953" s="270" t="e">
        <v>#N/A</v>
      </c>
      <c r="O5953" s="272" t="e">
        <v>#N/A</v>
      </c>
      <c r="P5953" s="272" t="e">
        <v>#N/A</v>
      </c>
      <c r="Q5953" s="272" t="e">
        <v>#N/A</v>
      </c>
    </row>
    <row r="5954" spans="1:17" s="208" customFormat="1" ht="12">
      <c r="A5954" s="268" t="str">
        <f t="shared" si="186"/>
        <v>1089682041902824576</v>
      </c>
      <c r="B5954" s="304" t="s">
        <v>19891</v>
      </c>
      <c r="C5954" s="269" t="s">
        <v>7746</v>
      </c>
      <c r="D5954" s="144" t="s">
        <v>3106</v>
      </c>
      <c r="E5954" s="269" t="s">
        <v>7748</v>
      </c>
      <c r="F5954" s="145" t="s">
        <v>3106</v>
      </c>
      <c r="G5954" s="269" t="s">
        <v>3106</v>
      </c>
      <c r="H5954" s="305" t="s">
        <v>5350</v>
      </c>
      <c r="I5954" s="306" t="s">
        <v>22616</v>
      </c>
      <c r="J5954" s="201" t="str">
        <f t="shared" si="185"/>
        <v>9999</v>
      </c>
      <c r="K5954" s="270"/>
      <c r="L5954" s="270"/>
      <c r="M5954" s="271"/>
      <c r="N5954" s="270" t="e">
        <v>#N/A</v>
      </c>
      <c r="O5954" s="272" t="e">
        <v>#N/A</v>
      </c>
      <c r="P5954" s="272" t="e">
        <v>#N/A</v>
      </c>
      <c r="Q5954" s="272" t="e">
        <v>#N/A</v>
      </c>
    </row>
    <row r="5955" spans="1:17" s="208" customFormat="1" ht="12">
      <c r="A5955" s="268" t="str">
        <f t="shared" si="186"/>
        <v>1089799021497792568</v>
      </c>
      <c r="B5955" s="304" t="s">
        <v>19891</v>
      </c>
      <c r="C5955" s="269" t="s">
        <v>7749</v>
      </c>
      <c r="D5955" s="144" t="s">
        <v>3106</v>
      </c>
      <c r="E5955" s="269" t="s">
        <v>7750</v>
      </c>
      <c r="F5955" s="145" t="s">
        <v>3106</v>
      </c>
      <c r="G5955" s="269" t="s">
        <v>3106</v>
      </c>
      <c r="H5955" s="305" t="s">
        <v>7751</v>
      </c>
      <c r="I5955" s="306" t="s">
        <v>21588</v>
      </c>
      <c r="J5955" s="201" t="str">
        <f t="shared" ref="J5955:J6018" si="187">B5955</f>
        <v>9999</v>
      </c>
      <c r="K5955" s="270"/>
      <c r="L5955" s="270"/>
      <c r="M5955" s="271"/>
      <c r="N5955" s="270" t="e">
        <v>#N/A</v>
      </c>
      <c r="O5955" s="272" t="e">
        <v>#N/A</v>
      </c>
      <c r="P5955" s="272" t="e">
        <v>#N/A</v>
      </c>
      <c r="Q5955" s="272" t="e">
        <v>#N/A</v>
      </c>
    </row>
    <row r="5956" spans="1:17" s="208" customFormat="1" ht="12">
      <c r="A5956" s="268" t="str">
        <f t="shared" si="186"/>
        <v>1089807031356366991</v>
      </c>
      <c r="B5956" s="304" t="s">
        <v>19891</v>
      </c>
      <c r="C5956" s="269" t="s">
        <v>7752</v>
      </c>
      <c r="D5956" s="144" t="s">
        <v>3106</v>
      </c>
      <c r="E5956" s="269" t="s">
        <v>7753</v>
      </c>
      <c r="F5956" s="145" t="s">
        <v>3106</v>
      </c>
      <c r="G5956" s="269" t="s">
        <v>3106</v>
      </c>
      <c r="H5956" s="305" t="s">
        <v>7754</v>
      </c>
      <c r="I5956" s="306" t="s">
        <v>21169</v>
      </c>
      <c r="J5956" s="201" t="str">
        <f t="shared" si="187"/>
        <v>9999</v>
      </c>
      <c r="K5956" s="270"/>
      <c r="L5956" s="270"/>
      <c r="M5956" s="271"/>
      <c r="N5956" s="270" t="e">
        <v>#N/A</v>
      </c>
      <c r="O5956" s="272" t="e">
        <v>#N/A</v>
      </c>
      <c r="P5956" s="272" t="e">
        <v>#N/A</v>
      </c>
      <c r="Q5956" s="272" t="e">
        <v>#N/A</v>
      </c>
    </row>
    <row r="5957" spans="1:17" s="208" customFormat="1" ht="12">
      <c r="A5957" s="268" t="str">
        <f t="shared" si="186"/>
        <v>1089807041356366991</v>
      </c>
      <c r="B5957" s="304" t="s">
        <v>19891</v>
      </c>
      <c r="C5957" s="269" t="s">
        <v>7752</v>
      </c>
      <c r="D5957" s="144" t="s">
        <v>3106</v>
      </c>
      <c r="E5957" s="269" t="s">
        <v>7755</v>
      </c>
      <c r="F5957" s="145" t="s">
        <v>3106</v>
      </c>
      <c r="G5957" s="269" t="s">
        <v>3106</v>
      </c>
      <c r="H5957" s="305" t="s">
        <v>7754</v>
      </c>
      <c r="I5957" s="307" t="s">
        <v>7754</v>
      </c>
      <c r="J5957" s="201" t="str">
        <f t="shared" si="187"/>
        <v>9999</v>
      </c>
      <c r="K5957" s="270"/>
      <c r="L5957" s="270"/>
      <c r="M5957" s="271"/>
      <c r="N5957" s="270" t="e">
        <v>#N/A</v>
      </c>
      <c r="O5957" s="272" t="e">
        <v>#N/A</v>
      </c>
      <c r="P5957" s="272" t="e">
        <v>#N/A</v>
      </c>
      <c r="Q5957" s="272" t="e">
        <v>#N/A</v>
      </c>
    </row>
    <row r="5958" spans="1:17" s="208" customFormat="1" ht="12">
      <c r="A5958" s="268" t="str">
        <f t="shared" si="186"/>
        <v>1089955021346247350</v>
      </c>
      <c r="B5958" s="304" t="s">
        <v>19891</v>
      </c>
      <c r="C5958" s="269" t="s">
        <v>7756</v>
      </c>
      <c r="D5958" s="144" t="s">
        <v>3106</v>
      </c>
      <c r="E5958" s="269" t="s">
        <v>7757</v>
      </c>
      <c r="F5958" s="145" t="s">
        <v>3106</v>
      </c>
      <c r="G5958" s="269" t="s">
        <v>3106</v>
      </c>
      <c r="H5958" s="305" t="s">
        <v>7758</v>
      </c>
      <c r="I5958" s="306" t="s">
        <v>21132</v>
      </c>
      <c r="J5958" s="201" t="str">
        <f t="shared" si="187"/>
        <v>9999</v>
      </c>
      <c r="K5958" s="270"/>
      <c r="L5958" s="270"/>
      <c r="M5958" s="271"/>
      <c r="N5958" s="270" t="e">
        <v>#N/A</v>
      </c>
      <c r="O5958" s="272" t="e">
        <v>#N/A</v>
      </c>
      <c r="P5958" s="272" t="e">
        <v>#N/A</v>
      </c>
      <c r="Q5958" s="272" t="e">
        <v>#N/A</v>
      </c>
    </row>
    <row r="5959" spans="1:17" s="208" customFormat="1" ht="12">
      <c r="A5959" s="268" t="str">
        <f t="shared" si="186"/>
        <v>1089971021184721722</v>
      </c>
      <c r="B5959" s="304" t="s">
        <v>19891</v>
      </c>
      <c r="C5959" s="269" t="s">
        <v>7759</v>
      </c>
      <c r="D5959" s="144" t="s">
        <v>3106</v>
      </c>
      <c r="E5959" s="269" t="s">
        <v>7760</v>
      </c>
      <c r="F5959" s="145" t="s">
        <v>3106</v>
      </c>
      <c r="G5959" s="269" t="s">
        <v>3106</v>
      </c>
      <c r="H5959" s="305" t="s">
        <v>7761</v>
      </c>
      <c r="I5959" s="306" t="s">
        <v>20732</v>
      </c>
      <c r="J5959" s="201" t="str">
        <f t="shared" si="187"/>
        <v>9999</v>
      </c>
      <c r="K5959" s="270"/>
      <c r="L5959" s="270"/>
      <c r="M5959" s="271"/>
      <c r="N5959" s="270" t="e">
        <v>#N/A</v>
      </c>
      <c r="O5959" s="272" t="e">
        <v>#N/A</v>
      </c>
      <c r="P5959" s="272" t="e">
        <v>#N/A</v>
      </c>
      <c r="Q5959" s="272" t="e">
        <v>#N/A</v>
      </c>
    </row>
    <row r="5960" spans="1:17" s="208" customFormat="1" ht="12">
      <c r="A5960" s="268" t="str">
        <f t="shared" si="186"/>
        <v>1089989021770522906</v>
      </c>
      <c r="B5960" s="304" t="s">
        <v>19891</v>
      </c>
      <c r="C5960" s="269" t="s">
        <v>7762</v>
      </c>
      <c r="D5960" s="144" t="s">
        <v>3106</v>
      </c>
      <c r="E5960" s="269" t="s">
        <v>7763</v>
      </c>
      <c r="F5960" s="145" t="s">
        <v>3106</v>
      </c>
      <c r="G5960" s="269" t="s">
        <v>3106</v>
      </c>
      <c r="H5960" s="305" t="s">
        <v>7764</v>
      </c>
      <c r="I5960" s="306" t="s">
        <v>22274</v>
      </c>
      <c r="J5960" s="201" t="str">
        <f t="shared" si="187"/>
        <v>9999</v>
      </c>
      <c r="K5960" s="270"/>
      <c r="L5960" s="270"/>
      <c r="M5960" s="271"/>
      <c r="N5960" s="270" t="e">
        <v>#N/A</v>
      </c>
      <c r="O5960" s="272" t="e">
        <v>#N/A</v>
      </c>
      <c r="P5960" s="272" t="e">
        <v>#N/A</v>
      </c>
      <c r="Q5960" s="272" t="e">
        <v>#N/A</v>
      </c>
    </row>
    <row r="5961" spans="1:17" s="208" customFormat="1" ht="12">
      <c r="A5961" s="268" t="str">
        <f t="shared" si="186"/>
        <v>1090011031851396394</v>
      </c>
      <c r="B5961" s="304" t="s">
        <v>19891</v>
      </c>
      <c r="C5961" s="269" t="s">
        <v>7765</v>
      </c>
      <c r="D5961" s="144" t="s">
        <v>3106</v>
      </c>
      <c r="E5961" s="269" t="s">
        <v>7766</v>
      </c>
      <c r="F5961" s="145" t="s">
        <v>3106</v>
      </c>
      <c r="G5961" s="269" t="s">
        <v>3106</v>
      </c>
      <c r="H5961" s="305" t="s">
        <v>7767</v>
      </c>
      <c r="I5961" s="306" t="s">
        <v>22494</v>
      </c>
      <c r="J5961" s="201" t="str">
        <f t="shared" si="187"/>
        <v>9999</v>
      </c>
      <c r="K5961" s="270"/>
      <c r="L5961" s="270"/>
      <c r="M5961" s="271"/>
      <c r="N5961" s="270" t="e">
        <v>#N/A</v>
      </c>
      <c r="O5961" s="272" t="e">
        <v>#N/A</v>
      </c>
      <c r="P5961" s="272" t="e">
        <v>#N/A</v>
      </c>
      <c r="Q5961" s="272" t="e">
        <v>#N/A</v>
      </c>
    </row>
    <row r="5962" spans="1:17" s="208" customFormat="1" ht="12">
      <c r="A5962" s="268" t="str">
        <f t="shared" si="186"/>
        <v>1090037011831103654</v>
      </c>
      <c r="B5962" s="304" t="s">
        <v>19891</v>
      </c>
      <c r="C5962" s="269" t="s">
        <v>7768</v>
      </c>
      <c r="D5962" s="144" t="s">
        <v>3106</v>
      </c>
      <c r="E5962" s="269" t="s">
        <v>7769</v>
      </c>
      <c r="F5962" s="145" t="s">
        <v>3106</v>
      </c>
      <c r="G5962" s="269" t="s">
        <v>3106</v>
      </c>
      <c r="H5962" s="305" t="s">
        <v>5242</v>
      </c>
      <c r="I5962" s="307" t="s">
        <v>5242</v>
      </c>
      <c r="J5962" s="201" t="str">
        <f t="shared" si="187"/>
        <v>9999</v>
      </c>
      <c r="K5962" s="270"/>
      <c r="L5962" s="270"/>
      <c r="M5962" s="271"/>
      <c r="N5962" s="270" t="e">
        <v>#N/A</v>
      </c>
      <c r="O5962" s="272" t="e">
        <v>#N/A</v>
      </c>
      <c r="P5962" s="272" t="e">
        <v>#N/A</v>
      </c>
      <c r="Q5962" s="272" t="e">
        <v>#N/A</v>
      </c>
    </row>
    <row r="5963" spans="1:17" s="208" customFormat="1" ht="12">
      <c r="A5963" s="268" t="str">
        <f t="shared" si="186"/>
        <v>1090037021831103654</v>
      </c>
      <c r="B5963" s="304" t="s">
        <v>19891</v>
      </c>
      <c r="C5963" s="269" t="s">
        <v>7768</v>
      </c>
      <c r="D5963" s="144" t="s">
        <v>3106</v>
      </c>
      <c r="E5963" s="269" t="s">
        <v>7770</v>
      </c>
      <c r="F5963" s="145" t="s">
        <v>3106</v>
      </c>
      <c r="G5963" s="269" t="s">
        <v>3106</v>
      </c>
      <c r="H5963" s="305" t="s">
        <v>5242</v>
      </c>
      <c r="I5963" s="306" t="s">
        <v>22442</v>
      </c>
      <c r="J5963" s="201" t="str">
        <f t="shared" si="187"/>
        <v>9999</v>
      </c>
      <c r="K5963" s="270"/>
      <c r="L5963" s="270"/>
      <c r="M5963" s="271"/>
      <c r="N5963" s="270" t="e">
        <v>#N/A</v>
      </c>
      <c r="O5963" s="272" t="e">
        <v>#N/A</v>
      </c>
      <c r="P5963" s="272" t="e">
        <v>#N/A</v>
      </c>
      <c r="Q5963" s="272" t="e">
        <v>#N/A</v>
      </c>
    </row>
    <row r="5964" spans="1:17" s="208" customFormat="1" ht="12">
      <c r="A5964" s="268" t="str">
        <f t="shared" si="186"/>
        <v>1090060021316940034</v>
      </c>
      <c r="B5964" s="304" t="s">
        <v>19891</v>
      </c>
      <c r="C5964" s="269" t="s">
        <v>7771</v>
      </c>
      <c r="D5964" s="144" t="s">
        <v>3106</v>
      </c>
      <c r="E5964" s="269" t="s">
        <v>7772</v>
      </c>
      <c r="F5964" s="145" t="s">
        <v>3106</v>
      </c>
      <c r="G5964" s="269" t="s">
        <v>3106</v>
      </c>
      <c r="H5964" s="305" t="s">
        <v>7773</v>
      </c>
      <c r="I5964" s="306" t="s">
        <v>21065</v>
      </c>
      <c r="J5964" s="201" t="str">
        <f t="shared" si="187"/>
        <v>9999</v>
      </c>
      <c r="K5964" s="270"/>
      <c r="L5964" s="270"/>
      <c r="M5964" s="271"/>
      <c r="N5964" s="270" t="e">
        <v>#N/A</v>
      </c>
      <c r="O5964" s="272" t="e">
        <v>#N/A</v>
      </c>
      <c r="P5964" s="272" t="e">
        <v>#N/A</v>
      </c>
      <c r="Q5964" s="272" t="e">
        <v>#N/A</v>
      </c>
    </row>
    <row r="5965" spans="1:17" s="208" customFormat="1" ht="12">
      <c r="A5965" s="268" t="str">
        <f t="shared" si="186"/>
        <v>1090086021386741635</v>
      </c>
      <c r="B5965" s="304" t="s">
        <v>19891</v>
      </c>
      <c r="C5965" s="269" t="s">
        <v>7774</v>
      </c>
      <c r="D5965" s="144" t="s">
        <v>3106</v>
      </c>
      <c r="E5965" s="269" t="s">
        <v>7775</v>
      </c>
      <c r="F5965" s="145" t="s">
        <v>3106</v>
      </c>
      <c r="G5965" s="269" t="s">
        <v>3106</v>
      </c>
      <c r="H5965" s="305" t="s">
        <v>7776</v>
      </c>
      <c r="I5965" s="306" t="s">
        <v>21259</v>
      </c>
      <c r="J5965" s="201" t="str">
        <f t="shared" si="187"/>
        <v>9999</v>
      </c>
      <c r="K5965" s="270"/>
      <c r="L5965" s="270"/>
      <c r="M5965" s="271"/>
      <c r="N5965" s="270" t="e">
        <v>#N/A</v>
      </c>
      <c r="O5965" s="272" t="e">
        <v>#N/A</v>
      </c>
      <c r="P5965" s="272" t="e">
        <v>#N/A</v>
      </c>
      <c r="Q5965" s="272" t="e">
        <v>#N/A</v>
      </c>
    </row>
    <row r="5966" spans="1:17" s="208" customFormat="1" ht="12">
      <c r="A5966" s="268" t="str">
        <f t="shared" si="186"/>
        <v>1090102021508896499</v>
      </c>
      <c r="B5966" s="304" t="s">
        <v>19891</v>
      </c>
      <c r="C5966" s="269" t="s">
        <v>7777</v>
      </c>
      <c r="D5966" s="144" t="s">
        <v>3106</v>
      </c>
      <c r="E5966" s="269" t="s">
        <v>7778</v>
      </c>
      <c r="F5966" s="145" t="s">
        <v>3106</v>
      </c>
      <c r="G5966" s="269" t="s">
        <v>3106</v>
      </c>
      <c r="H5966" s="305" t="s">
        <v>7779</v>
      </c>
      <c r="I5966" s="306" t="s">
        <v>21627</v>
      </c>
      <c r="J5966" s="201" t="str">
        <f t="shared" si="187"/>
        <v>9999</v>
      </c>
      <c r="K5966" s="270"/>
      <c r="L5966" s="270"/>
      <c r="M5966" s="271"/>
      <c r="N5966" s="270" t="e">
        <v>#N/A</v>
      </c>
      <c r="O5966" s="272" t="e">
        <v>#N/A</v>
      </c>
      <c r="P5966" s="272" t="e">
        <v>#N/A</v>
      </c>
      <c r="Q5966" s="272" t="e">
        <v>#N/A</v>
      </c>
    </row>
    <row r="5967" spans="1:17" s="208" customFormat="1" ht="12">
      <c r="A5967" s="268" t="str">
        <f t="shared" si="186"/>
        <v>1090128021700869492</v>
      </c>
      <c r="B5967" s="304" t="s">
        <v>19891</v>
      </c>
      <c r="C5967" s="269" t="s">
        <v>7780</v>
      </c>
      <c r="D5967" s="144" t="s">
        <v>3106</v>
      </c>
      <c r="E5967" s="269" t="s">
        <v>7781</v>
      </c>
      <c r="F5967" s="145" t="s">
        <v>3106</v>
      </c>
      <c r="G5967" s="269" t="s">
        <v>3106</v>
      </c>
      <c r="H5967" s="305" t="s">
        <v>7782</v>
      </c>
      <c r="I5967" s="306" t="s">
        <v>22120</v>
      </c>
      <c r="J5967" s="201" t="str">
        <f t="shared" si="187"/>
        <v>9999</v>
      </c>
      <c r="K5967" s="270"/>
      <c r="L5967" s="270"/>
      <c r="M5967" s="271"/>
      <c r="N5967" s="270" t="e">
        <v>#N/A</v>
      </c>
      <c r="O5967" s="272" t="e">
        <v>#N/A</v>
      </c>
      <c r="P5967" s="272" t="e">
        <v>#N/A</v>
      </c>
      <c r="Q5967" s="272" t="e">
        <v>#N/A</v>
      </c>
    </row>
    <row r="5968" spans="1:17" s="208" customFormat="1" ht="12">
      <c r="A5968" s="268" t="str">
        <f t="shared" si="186"/>
        <v>1090136021881689289</v>
      </c>
      <c r="B5968" s="304" t="s">
        <v>19891</v>
      </c>
      <c r="C5968" s="269" t="s">
        <v>7783</v>
      </c>
      <c r="D5968" s="144" t="s">
        <v>3106</v>
      </c>
      <c r="E5968" s="269" t="s">
        <v>7784</v>
      </c>
      <c r="F5968" s="145" t="s">
        <v>3106</v>
      </c>
      <c r="G5968" s="269" t="s">
        <v>3106</v>
      </c>
      <c r="H5968" s="305" t="s">
        <v>7785</v>
      </c>
      <c r="I5968" s="306" t="s">
        <v>22577</v>
      </c>
      <c r="J5968" s="201" t="str">
        <f t="shared" si="187"/>
        <v>9999</v>
      </c>
      <c r="K5968" s="270"/>
      <c r="L5968" s="270"/>
      <c r="M5968" s="271"/>
      <c r="N5968" s="270" t="e">
        <v>#N/A</v>
      </c>
      <c r="O5968" s="272" t="e">
        <v>#N/A</v>
      </c>
      <c r="P5968" s="272" t="e">
        <v>#N/A</v>
      </c>
      <c r="Q5968" s="272" t="e">
        <v>#N/A</v>
      </c>
    </row>
    <row r="5969" spans="1:17" s="208" customFormat="1" ht="12">
      <c r="A5969" s="268" t="str">
        <f t="shared" si="186"/>
        <v>1090144021053381947</v>
      </c>
      <c r="B5969" s="304" t="s">
        <v>19891</v>
      </c>
      <c r="C5969" s="269" t="s">
        <v>7786</v>
      </c>
      <c r="D5969" s="144" t="s">
        <v>3106</v>
      </c>
      <c r="E5969" s="269" t="s">
        <v>7787</v>
      </c>
      <c r="F5969" s="145" t="s">
        <v>3106</v>
      </c>
      <c r="G5969" s="269" t="s">
        <v>3106</v>
      </c>
      <c r="H5969" s="305" t="s">
        <v>7788</v>
      </c>
      <c r="I5969" s="306" t="s">
        <v>20355</v>
      </c>
      <c r="J5969" s="201" t="str">
        <f t="shared" si="187"/>
        <v>9999</v>
      </c>
      <c r="K5969" s="270"/>
      <c r="L5969" s="270"/>
      <c r="M5969" s="271"/>
      <c r="N5969" s="270" t="e">
        <v>#N/A</v>
      </c>
      <c r="O5969" s="272" t="e">
        <v>#N/A</v>
      </c>
      <c r="P5969" s="272" t="e">
        <v>#N/A</v>
      </c>
      <c r="Q5969" s="272" t="e">
        <v>#N/A</v>
      </c>
    </row>
    <row r="5970" spans="1:17" s="208" customFormat="1" ht="12">
      <c r="A5970" s="268" t="str">
        <f t="shared" si="186"/>
        <v>1090169021144205360</v>
      </c>
      <c r="B5970" s="304" t="s">
        <v>19891</v>
      </c>
      <c r="C5970" s="269" t="s">
        <v>7789</v>
      </c>
      <c r="D5970" s="144" t="s">
        <v>3106</v>
      </c>
      <c r="E5970" s="269" t="s">
        <v>7790</v>
      </c>
      <c r="F5970" s="145" t="s">
        <v>3106</v>
      </c>
      <c r="G5970" s="269" t="s">
        <v>3106</v>
      </c>
      <c r="H5970" s="305" t="s">
        <v>2590</v>
      </c>
      <c r="I5970" s="306" t="s">
        <v>855</v>
      </c>
      <c r="J5970" s="201" t="str">
        <f t="shared" si="187"/>
        <v>9999</v>
      </c>
      <c r="K5970" s="270"/>
      <c r="L5970" s="270"/>
      <c r="M5970" s="271"/>
      <c r="N5970" s="270" t="e">
        <v>#N/A</v>
      </c>
      <c r="O5970" s="272" t="e">
        <v>#N/A</v>
      </c>
      <c r="P5970" s="272" t="e">
        <v>#N/A</v>
      </c>
      <c r="Q5970" s="272" t="e">
        <v>#N/A</v>
      </c>
    </row>
    <row r="5971" spans="1:17" s="208" customFormat="1" ht="12">
      <c r="A5971" s="268" t="str">
        <f t="shared" si="186"/>
        <v>1090334021780608216</v>
      </c>
      <c r="B5971" s="304" t="s">
        <v>19891</v>
      </c>
      <c r="C5971" s="269" t="s">
        <v>3927</v>
      </c>
      <c r="D5971" s="144" t="s">
        <v>3106</v>
      </c>
      <c r="E5971" s="269" t="s">
        <v>7791</v>
      </c>
      <c r="F5971" s="145" t="s">
        <v>3106</v>
      </c>
      <c r="G5971" s="269" t="s">
        <v>3106</v>
      </c>
      <c r="H5971" s="305" t="s">
        <v>7792</v>
      </c>
      <c r="I5971" s="306" t="s">
        <v>22297</v>
      </c>
      <c r="J5971" s="201" t="str">
        <f t="shared" si="187"/>
        <v>9999</v>
      </c>
      <c r="K5971" s="270"/>
      <c r="L5971" s="270"/>
      <c r="M5971" s="271"/>
      <c r="N5971" s="270" t="e">
        <v>#N/A</v>
      </c>
      <c r="O5971" s="272" t="e">
        <v>#N/A</v>
      </c>
      <c r="P5971" s="272" t="e">
        <v>#N/A</v>
      </c>
      <c r="Q5971" s="272" t="e">
        <v>#N/A</v>
      </c>
    </row>
    <row r="5972" spans="1:17" s="208" customFormat="1" ht="12">
      <c r="A5972" s="268" t="str">
        <f t="shared" si="186"/>
        <v>1090342021265431829</v>
      </c>
      <c r="B5972" s="304" t="s">
        <v>19891</v>
      </c>
      <c r="C5972" s="269" t="s">
        <v>7793</v>
      </c>
      <c r="D5972" s="144" t="s">
        <v>3106</v>
      </c>
      <c r="E5972" s="269" t="s">
        <v>7794</v>
      </c>
      <c r="F5972" s="145" t="s">
        <v>3106</v>
      </c>
      <c r="G5972" s="269" t="s">
        <v>3106</v>
      </c>
      <c r="H5972" s="305" t="s">
        <v>7795</v>
      </c>
      <c r="I5972" s="306" t="s">
        <v>20918</v>
      </c>
      <c r="J5972" s="201" t="str">
        <f t="shared" si="187"/>
        <v>9999</v>
      </c>
      <c r="K5972" s="270"/>
      <c r="L5972" s="270"/>
      <c r="M5972" s="271"/>
      <c r="N5972" s="270" t="e">
        <v>#N/A</v>
      </c>
      <c r="O5972" s="272" t="e">
        <v>#N/A</v>
      </c>
      <c r="P5972" s="272" t="e">
        <v>#N/A</v>
      </c>
      <c r="Q5972" s="272" t="e">
        <v>#N/A</v>
      </c>
    </row>
    <row r="5973" spans="1:17" s="208" customFormat="1" ht="12">
      <c r="A5973" s="268" t="str">
        <f t="shared" ref="A5973:A6036" si="188">E5973&amp;C5973</f>
        <v>1090466021487647590</v>
      </c>
      <c r="B5973" s="304" t="s">
        <v>19891</v>
      </c>
      <c r="C5973" s="269" t="s">
        <v>7796</v>
      </c>
      <c r="D5973" s="144" t="s">
        <v>3106</v>
      </c>
      <c r="E5973" s="269" t="s">
        <v>7797</v>
      </c>
      <c r="F5973" s="145" t="s">
        <v>3106</v>
      </c>
      <c r="G5973" s="269" t="s">
        <v>3106</v>
      </c>
      <c r="H5973" s="305" t="s">
        <v>7798</v>
      </c>
      <c r="I5973" s="306" t="s">
        <v>21552</v>
      </c>
      <c r="J5973" s="201" t="str">
        <f t="shared" si="187"/>
        <v>9999</v>
      </c>
      <c r="K5973" s="270"/>
      <c r="L5973" s="270"/>
      <c r="M5973" s="271"/>
      <c r="N5973" s="270" t="e">
        <v>#N/A</v>
      </c>
      <c r="O5973" s="272" t="e">
        <v>#N/A</v>
      </c>
      <c r="P5973" s="272" t="e">
        <v>#N/A</v>
      </c>
      <c r="Q5973" s="272" t="e">
        <v>#N/A</v>
      </c>
    </row>
    <row r="5974" spans="1:17" s="208" customFormat="1" ht="12">
      <c r="A5974" s="268" t="str">
        <f t="shared" si="188"/>
        <v>1090524021164400131</v>
      </c>
      <c r="B5974" s="304" t="s">
        <v>19891</v>
      </c>
      <c r="C5974" s="269" t="s">
        <v>7799</v>
      </c>
      <c r="D5974" s="144" t="s">
        <v>3106</v>
      </c>
      <c r="E5974" s="269" t="s">
        <v>7800</v>
      </c>
      <c r="F5974" s="145" t="s">
        <v>3106</v>
      </c>
      <c r="G5974" s="269" t="s">
        <v>3106</v>
      </c>
      <c r="H5974" s="305" t="s">
        <v>7801</v>
      </c>
      <c r="I5974" s="306" t="s">
        <v>20661</v>
      </c>
      <c r="J5974" s="201" t="str">
        <f t="shared" si="187"/>
        <v>9999</v>
      </c>
      <c r="K5974" s="270"/>
      <c r="L5974" s="270"/>
      <c r="M5974" s="271"/>
      <c r="N5974" s="270" t="e">
        <v>#N/A</v>
      </c>
      <c r="O5974" s="272" t="e">
        <v>#N/A</v>
      </c>
      <c r="P5974" s="272" t="e">
        <v>#N/A</v>
      </c>
      <c r="Q5974" s="272" t="e">
        <v>#N/A</v>
      </c>
    </row>
    <row r="5975" spans="1:17" s="208" customFormat="1" ht="12">
      <c r="A5975" s="268" t="str">
        <f t="shared" si="188"/>
        <v>1090680021639140445</v>
      </c>
      <c r="B5975" s="304" t="s">
        <v>19891</v>
      </c>
      <c r="C5975" s="269" t="s">
        <v>7802</v>
      </c>
      <c r="D5975" s="144" t="s">
        <v>3106</v>
      </c>
      <c r="E5975" s="269" t="s">
        <v>7803</v>
      </c>
      <c r="F5975" s="145" t="s">
        <v>3106</v>
      </c>
      <c r="G5975" s="269" t="s">
        <v>3106</v>
      </c>
      <c r="H5975" s="305" t="s">
        <v>7804</v>
      </c>
      <c r="I5975" s="306" t="s">
        <v>21949</v>
      </c>
      <c r="J5975" s="201" t="str">
        <f t="shared" si="187"/>
        <v>9999</v>
      </c>
      <c r="K5975" s="270"/>
      <c r="L5975" s="270"/>
      <c r="M5975" s="271"/>
      <c r="N5975" s="270" t="e">
        <v>#N/A</v>
      </c>
      <c r="O5975" s="272" t="e">
        <v>#N/A</v>
      </c>
      <c r="P5975" s="272" t="e">
        <v>#N/A</v>
      </c>
      <c r="Q5975" s="272" t="e">
        <v>#N/A</v>
      </c>
    </row>
    <row r="5976" spans="1:17" s="208" customFormat="1" ht="12">
      <c r="A5976" s="268" t="str">
        <f t="shared" si="188"/>
        <v>1090722021457309270</v>
      </c>
      <c r="B5976" s="304" t="s">
        <v>19891</v>
      </c>
      <c r="C5976" s="269" t="s">
        <v>7805</v>
      </c>
      <c r="D5976" s="144" t="s">
        <v>3106</v>
      </c>
      <c r="E5976" s="269" t="s">
        <v>7806</v>
      </c>
      <c r="F5976" s="145" t="s">
        <v>3106</v>
      </c>
      <c r="G5976" s="269" t="s">
        <v>3106</v>
      </c>
      <c r="H5976" s="305" t="s">
        <v>7807</v>
      </c>
      <c r="I5976" s="306" t="s">
        <v>21459</v>
      </c>
      <c r="J5976" s="201" t="str">
        <f t="shared" si="187"/>
        <v>9999</v>
      </c>
      <c r="K5976" s="270"/>
      <c r="L5976" s="270"/>
      <c r="M5976" s="271"/>
      <c r="N5976" s="270" t="e">
        <v>#N/A</v>
      </c>
      <c r="O5976" s="272" t="e">
        <v>#N/A</v>
      </c>
      <c r="P5976" s="272" t="e">
        <v>#N/A</v>
      </c>
      <c r="Q5976" s="272" t="e">
        <v>#N/A</v>
      </c>
    </row>
    <row r="5977" spans="1:17" s="208" customFormat="1" ht="12">
      <c r="A5977" s="268" t="str">
        <f t="shared" si="188"/>
        <v>1090797021093705428</v>
      </c>
      <c r="B5977" s="304" t="s">
        <v>19891</v>
      </c>
      <c r="C5977" s="269" t="s">
        <v>7808</v>
      </c>
      <c r="D5977" s="144" t="s">
        <v>3106</v>
      </c>
      <c r="E5977" s="269" t="s">
        <v>7809</v>
      </c>
      <c r="F5977" s="145" t="s">
        <v>3106</v>
      </c>
      <c r="G5977" s="269" t="s">
        <v>3106</v>
      </c>
      <c r="H5977" s="305" t="s">
        <v>7810</v>
      </c>
      <c r="I5977" s="306" t="s">
        <v>20455</v>
      </c>
      <c r="J5977" s="201" t="str">
        <f t="shared" si="187"/>
        <v>9999</v>
      </c>
      <c r="K5977" s="270"/>
      <c r="L5977" s="270"/>
      <c r="M5977" s="271"/>
      <c r="N5977" s="270" t="e">
        <v>#N/A</v>
      </c>
      <c r="O5977" s="272" t="e">
        <v>#N/A</v>
      </c>
      <c r="P5977" s="272" t="e">
        <v>#N/A</v>
      </c>
      <c r="Q5977" s="272" t="e">
        <v>#N/A</v>
      </c>
    </row>
    <row r="5978" spans="1:17" s="208" customFormat="1" ht="12">
      <c r="A5978" s="268" t="str">
        <f t="shared" si="188"/>
        <v>1090839021396882205</v>
      </c>
      <c r="B5978" s="304" t="s">
        <v>19891</v>
      </c>
      <c r="C5978" s="269" t="s">
        <v>7811</v>
      </c>
      <c r="D5978" s="144" t="s">
        <v>3106</v>
      </c>
      <c r="E5978" s="269" t="s">
        <v>7812</v>
      </c>
      <c r="F5978" s="145" t="s">
        <v>3106</v>
      </c>
      <c r="G5978" s="269" t="s">
        <v>3106</v>
      </c>
      <c r="H5978" s="305" t="s">
        <v>7813</v>
      </c>
      <c r="I5978" s="306" t="s">
        <v>21301</v>
      </c>
      <c r="J5978" s="201" t="str">
        <f t="shared" si="187"/>
        <v>9999</v>
      </c>
      <c r="K5978" s="270"/>
      <c r="L5978" s="270"/>
      <c r="M5978" s="271"/>
      <c r="N5978" s="270" t="e">
        <v>#N/A</v>
      </c>
      <c r="O5978" s="272" t="e">
        <v>#N/A</v>
      </c>
      <c r="P5978" s="272" t="e">
        <v>#N/A</v>
      </c>
      <c r="Q5978" s="272" t="e">
        <v>#N/A</v>
      </c>
    </row>
    <row r="5979" spans="1:17" s="208" customFormat="1" ht="12">
      <c r="A5979" s="268" t="str">
        <f t="shared" si="188"/>
        <v>1090904021114025491</v>
      </c>
      <c r="B5979" s="304" t="s">
        <v>19891</v>
      </c>
      <c r="C5979" s="269" t="s">
        <v>7814</v>
      </c>
      <c r="D5979" s="144" t="s">
        <v>3106</v>
      </c>
      <c r="E5979" s="269" t="s">
        <v>7815</v>
      </c>
      <c r="F5979" s="145" t="s">
        <v>3106</v>
      </c>
      <c r="G5979" s="269" t="s">
        <v>3106</v>
      </c>
      <c r="H5979" s="305" t="s">
        <v>7816</v>
      </c>
      <c r="I5979" s="306" t="s">
        <v>20514</v>
      </c>
      <c r="J5979" s="201" t="str">
        <f t="shared" si="187"/>
        <v>9999</v>
      </c>
      <c r="K5979" s="270"/>
      <c r="L5979" s="270"/>
      <c r="M5979" s="271"/>
      <c r="N5979" s="270" t="e">
        <v>#N/A</v>
      </c>
      <c r="O5979" s="272" t="e">
        <v>#N/A</v>
      </c>
      <c r="P5979" s="272" t="e">
        <v>#N/A</v>
      </c>
      <c r="Q5979" s="272" t="e">
        <v>#N/A</v>
      </c>
    </row>
    <row r="5980" spans="1:17" s="208" customFormat="1" ht="12">
      <c r="A5980" s="268" t="str">
        <f t="shared" si="188"/>
        <v>1090938021528078581</v>
      </c>
      <c r="B5980" s="304" t="s">
        <v>19891</v>
      </c>
      <c r="C5980" s="269" t="s">
        <v>7817</v>
      </c>
      <c r="D5980" s="144" t="s">
        <v>3106</v>
      </c>
      <c r="E5980" s="269" t="s">
        <v>7818</v>
      </c>
      <c r="F5980" s="145" t="s">
        <v>3106</v>
      </c>
      <c r="G5980" s="269" t="s">
        <v>3106</v>
      </c>
      <c r="H5980" s="305" t="s">
        <v>7819</v>
      </c>
      <c r="I5980" s="307" t="s">
        <v>7819</v>
      </c>
      <c r="J5980" s="201" t="str">
        <f t="shared" si="187"/>
        <v>9999</v>
      </c>
      <c r="K5980" s="270"/>
      <c r="L5980" s="270"/>
      <c r="M5980" s="271"/>
      <c r="N5980" s="270" t="e">
        <v>#N/A</v>
      </c>
      <c r="O5980" s="272" t="e">
        <v>#N/A</v>
      </c>
      <c r="P5980" s="272" t="e">
        <v>#N/A</v>
      </c>
      <c r="Q5980" s="272" t="e">
        <v>#N/A</v>
      </c>
    </row>
    <row r="5981" spans="1:17" s="208" customFormat="1" ht="12">
      <c r="A5981" s="268" t="str">
        <f t="shared" si="188"/>
        <v>1090979021679582944</v>
      </c>
      <c r="B5981" s="304" t="s">
        <v>19891</v>
      </c>
      <c r="C5981" s="269" t="s">
        <v>7820</v>
      </c>
      <c r="D5981" s="144" t="s">
        <v>3106</v>
      </c>
      <c r="E5981" s="269" t="s">
        <v>7821</v>
      </c>
      <c r="F5981" s="145" t="s">
        <v>3106</v>
      </c>
      <c r="G5981" s="269" t="s">
        <v>3106</v>
      </c>
      <c r="H5981" s="305" t="s">
        <v>7822</v>
      </c>
      <c r="I5981" s="306" t="s">
        <v>22038</v>
      </c>
      <c r="J5981" s="201" t="str">
        <f t="shared" si="187"/>
        <v>9999</v>
      </c>
      <c r="K5981" s="270"/>
      <c r="L5981" s="270"/>
      <c r="M5981" s="271"/>
      <c r="N5981" s="270" t="e">
        <v>#N/A</v>
      </c>
      <c r="O5981" s="272" t="e">
        <v>#N/A</v>
      </c>
      <c r="P5981" s="272" t="e">
        <v>#N/A</v>
      </c>
      <c r="Q5981" s="272" t="e">
        <v>#N/A</v>
      </c>
    </row>
    <row r="5982" spans="1:17" s="208" customFormat="1" ht="12">
      <c r="A5982" s="268" t="str">
        <f t="shared" si="188"/>
        <v>1090987031801903240</v>
      </c>
      <c r="B5982" s="304" t="s">
        <v>19891</v>
      </c>
      <c r="C5982" s="269" t="s">
        <v>7823</v>
      </c>
      <c r="D5982" s="144" t="s">
        <v>3106</v>
      </c>
      <c r="E5982" s="269" t="s">
        <v>7824</v>
      </c>
      <c r="F5982" s="145" t="s">
        <v>3106</v>
      </c>
      <c r="G5982" s="269" t="s">
        <v>3106</v>
      </c>
      <c r="H5982" s="305" t="s">
        <v>7825</v>
      </c>
      <c r="I5982" s="306" t="s">
        <v>22375</v>
      </c>
      <c r="J5982" s="201" t="str">
        <f t="shared" si="187"/>
        <v>9999</v>
      </c>
      <c r="K5982" s="270"/>
      <c r="L5982" s="270"/>
      <c r="M5982" s="271"/>
      <c r="N5982" s="270" t="e">
        <v>#N/A</v>
      </c>
      <c r="O5982" s="272" t="e">
        <v>#N/A</v>
      </c>
      <c r="P5982" s="272" t="e">
        <v>#N/A</v>
      </c>
      <c r="Q5982" s="272" t="e">
        <v>#N/A</v>
      </c>
    </row>
    <row r="5983" spans="1:17" s="208" customFormat="1" ht="12">
      <c r="A5983" s="268" t="str">
        <f t="shared" si="188"/>
        <v>1090995021750399192</v>
      </c>
      <c r="B5983" s="304" t="s">
        <v>19891</v>
      </c>
      <c r="C5983" s="269" t="s">
        <v>7826</v>
      </c>
      <c r="D5983" s="144" t="s">
        <v>3106</v>
      </c>
      <c r="E5983" s="269" t="s">
        <v>7827</v>
      </c>
      <c r="F5983" s="145" t="s">
        <v>3106</v>
      </c>
      <c r="G5983" s="269" t="s">
        <v>3106</v>
      </c>
      <c r="H5983" s="305" t="s">
        <v>7828</v>
      </c>
      <c r="I5983" s="306" t="s">
        <v>22252</v>
      </c>
      <c r="J5983" s="201" t="str">
        <f t="shared" si="187"/>
        <v>9999</v>
      </c>
      <c r="K5983" s="270"/>
      <c r="L5983" s="270"/>
      <c r="M5983" s="271"/>
      <c r="N5983" s="270" t="e">
        <v>#N/A</v>
      </c>
      <c r="O5983" s="272" t="e">
        <v>#N/A</v>
      </c>
      <c r="P5983" s="272" t="e">
        <v>#N/A</v>
      </c>
      <c r="Q5983" s="272" t="e">
        <v>#N/A</v>
      </c>
    </row>
    <row r="5984" spans="1:17" s="208" customFormat="1" ht="12">
      <c r="A5984" s="268" t="str">
        <f t="shared" si="188"/>
        <v>1091043021558333682</v>
      </c>
      <c r="B5984" s="304" t="s">
        <v>19891</v>
      </c>
      <c r="C5984" s="269" t="s">
        <v>7829</v>
      </c>
      <c r="D5984" s="144" t="s">
        <v>3106</v>
      </c>
      <c r="E5984" s="269" t="s">
        <v>7830</v>
      </c>
      <c r="F5984" s="145" t="s">
        <v>3106</v>
      </c>
      <c r="G5984" s="269" t="s">
        <v>3106</v>
      </c>
      <c r="H5984" s="305" t="s">
        <v>7831</v>
      </c>
      <c r="I5984" s="306" t="s">
        <v>21743</v>
      </c>
      <c r="J5984" s="201" t="str">
        <f t="shared" si="187"/>
        <v>9999</v>
      </c>
      <c r="K5984" s="270"/>
      <c r="L5984" s="270"/>
      <c r="M5984" s="271"/>
      <c r="N5984" s="270" t="e">
        <v>#N/A</v>
      </c>
      <c r="O5984" s="272" t="e">
        <v>#N/A</v>
      </c>
      <c r="P5984" s="272" t="e">
        <v>#N/A</v>
      </c>
      <c r="Q5984" s="272" t="e">
        <v>#N/A</v>
      </c>
    </row>
    <row r="5985" spans="1:17" s="208" customFormat="1" ht="12">
      <c r="A5985" s="268" t="str">
        <f t="shared" si="188"/>
        <v>1091068021689677320</v>
      </c>
      <c r="B5985" s="304" t="s">
        <v>19891</v>
      </c>
      <c r="C5985" s="269" t="s">
        <v>7832</v>
      </c>
      <c r="D5985" s="144" t="s">
        <v>3106</v>
      </c>
      <c r="E5985" s="269" t="s">
        <v>7833</v>
      </c>
      <c r="F5985" s="145" t="s">
        <v>3106</v>
      </c>
      <c r="G5985" s="269" t="s">
        <v>3106</v>
      </c>
      <c r="H5985" s="305" t="s">
        <v>7834</v>
      </c>
      <c r="I5985" s="306" t="s">
        <v>22068</v>
      </c>
      <c r="J5985" s="201" t="str">
        <f t="shared" si="187"/>
        <v>9999</v>
      </c>
      <c r="K5985" s="270"/>
      <c r="L5985" s="270"/>
      <c r="M5985" s="271"/>
      <c r="N5985" s="270" t="e">
        <v>#N/A</v>
      </c>
      <c r="O5985" s="272" t="e">
        <v>#N/A</v>
      </c>
      <c r="P5985" s="272" t="e">
        <v>#N/A</v>
      </c>
      <c r="Q5985" s="272" t="e">
        <v>#N/A</v>
      </c>
    </row>
    <row r="5986" spans="1:17" s="208" customFormat="1" ht="12">
      <c r="A5986" s="268" t="str">
        <f t="shared" si="188"/>
        <v>1091076021902818883</v>
      </c>
      <c r="B5986" s="304" t="s">
        <v>19891</v>
      </c>
      <c r="C5986" s="269" t="s">
        <v>7835</v>
      </c>
      <c r="D5986" s="144" t="s">
        <v>3106</v>
      </c>
      <c r="E5986" s="269" t="s">
        <v>7836</v>
      </c>
      <c r="F5986" s="145" t="s">
        <v>3106</v>
      </c>
      <c r="G5986" s="269" t="s">
        <v>3106</v>
      </c>
      <c r="H5986" s="305" t="s">
        <v>5921</v>
      </c>
      <c r="I5986" s="306" t="s">
        <v>22615</v>
      </c>
      <c r="J5986" s="201" t="str">
        <f t="shared" si="187"/>
        <v>9999</v>
      </c>
      <c r="K5986" s="270"/>
      <c r="L5986" s="270"/>
      <c r="M5986" s="271"/>
      <c r="N5986" s="270" t="e">
        <v>#N/A</v>
      </c>
      <c r="O5986" s="272" t="e">
        <v>#N/A</v>
      </c>
      <c r="P5986" s="272" t="e">
        <v>#N/A</v>
      </c>
      <c r="Q5986" s="272" t="e">
        <v>#N/A</v>
      </c>
    </row>
    <row r="5987" spans="1:17" s="208" customFormat="1" ht="12">
      <c r="A5987" s="268" t="str">
        <f t="shared" si="188"/>
        <v>1091134021225033814</v>
      </c>
      <c r="B5987" s="304" t="s">
        <v>19891</v>
      </c>
      <c r="C5987" s="269" t="s">
        <v>7837</v>
      </c>
      <c r="D5987" s="144" t="s">
        <v>3106</v>
      </c>
      <c r="E5987" s="269" t="s">
        <v>7838</v>
      </c>
      <c r="F5987" s="145" t="s">
        <v>3106</v>
      </c>
      <c r="G5987" s="269" t="s">
        <v>3106</v>
      </c>
      <c r="H5987" s="305" t="s">
        <v>7839</v>
      </c>
      <c r="I5987" s="306" t="s">
        <v>20816</v>
      </c>
      <c r="J5987" s="201" t="str">
        <f t="shared" si="187"/>
        <v>9999</v>
      </c>
      <c r="K5987" s="270"/>
      <c r="L5987" s="270"/>
      <c r="M5987" s="271"/>
      <c r="N5987" s="270" t="e">
        <v>#N/A</v>
      </c>
      <c r="O5987" s="272" t="e">
        <v>#N/A</v>
      </c>
      <c r="P5987" s="272" t="e">
        <v>#N/A</v>
      </c>
      <c r="Q5987" s="272" t="e">
        <v>#N/A</v>
      </c>
    </row>
    <row r="5988" spans="1:17" s="208" customFormat="1" ht="12">
      <c r="A5988" s="268" t="str">
        <f t="shared" si="188"/>
        <v>1091191021629056890</v>
      </c>
      <c r="B5988" s="304" t="s">
        <v>19891</v>
      </c>
      <c r="C5988" s="269" t="s">
        <v>7840</v>
      </c>
      <c r="D5988" s="144" t="s">
        <v>3106</v>
      </c>
      <c r="E5988" s="269" t="s">
        <v>7841</v>
      </c>
      <c r="F5988" s="145" t="s">
        <v>3106</v>
      </c>
      <c r="G5988" s="269" t="s">
        <v>3106</v>
      </c>
      <c r="H5988" s="305" t="s">
        <v>7842</v>
      </c>
      <c r="I5988" s="306" t="s">
        <v>21923</v>
      </c>
      <c r="J5988" s="201" t="str">
        <f t="shared" si="187"/>
        <v>9999</v>
      </c>
      <c r="K5988" s="270"/>
      <c r="L5988" s="270"/>
      <c r="M5988" s="271"/>
      <c r="N5988" s="270" t="e">
        <v>#N/A</v>
      </c>
      <c r="O5988" s="272" t="e">
        <v>#N/A</v>
      </c>
      <c r="P5988" s="272" t="e">
        <v>#N/A</v>
      </c>
      <c r="Q5988" s="272" t="e">
        <v>#N/A</v>
      </c>
    </row>
    <row r="5989" spans="1:17" s="208" customFormat="1" ht="12">
      <c r="A5989" s="268" t="str">
        <f t="shared" si="188"/>
        <v>1091258021023187416</v>
      </c>
      <c r="B5989" s="304" t="s">
        <v>19891</v>
      </c>
      <c r="C5989" s="269" t="s">
        <v>7843</v>
      </c>
      <c r="D5989" s="144" t="s">
        <v>3106</v>
      </c>
      <c r="E5989" s="269" t="s">
        <v>7844</v>
      </c>
      <c r="F5989" s="145" t="s">
        <v>3106</v>
      </c>
      <c r="G5989" s="269" t="s">
        <v>3106</v>
      </c>
      <c r="H5989" s="305" t="s">
        <v>7845</v>
      </c>
      <c r="I5989" s="306" t="s">
        <v>20286</v>
      </c>
      <c r="J5989" s="201" t="str">
        <f t="shared" si="187"/>
        <v>9999</v>
      </c>
      <c r="K5989" s="270"/>
      <c r="L5989" s="270"/>
      <c r="M5989" s="271"/>
      <c r="N5989" s="270" t="e">
        <v>#N/A</v>
      </c>
      <c r="O5989" s="272" t="e">
        <v>#N/A</v>
      </c>
      <c r="P5989" s="272" t="e">
        <v>#N/A</v>
      </c>
      <c r="Q5989" s="272" t="e">
        <v>#N/A</v>
      </c>
    </row>
    <row r="5990" spans="1:17" s="208" customFormat="1" ht="12">
      <c r="A5990" s="268" t="str">
        <f t="shared" si="188"/>
        <v>1091266021053362624</v>
      </c>
      <c r="B5990" s="304" t="s">
        <v>19891</v>
      </c>
      <c r="C5990" s="269" t="s">
        <v>7846</v>
      </c>
      <c r="D5990" s="144" t="s">
        <v>3106</v>
      </c>
      <c r="E5990" s="269" t="s">
        <v>7847</v>
      </c>
      <c r="F5990" s="145" t="s">
        <v>3106</v>
      </c>
      <c r="G5990" s="269" t="s">
        <v>3106</v>
      </c>
      <c r="H5990" s="305" t="s">
        <v>7848</v>
      </c>
      <c r="I5990" s="306" t="s">
        <v>20351</v>
      </c>
      <c r="J5990" s="201" t="str">
        <f t="shared" si="187"/>
        <v>9999</v>
      </c>
      <c r="K5990" s="270"/>
      <c r="L5990" s="270"/>
      <c r="M5990" s="271"/>
      <c r="N5990" s="270" t="e">
        <v>#N/A</v>
      </c>
      <c r="O5990" s="272" t="e">
        <v>#N/A</v>
      </c>
      <c r="P5990" s="272" t="e">
        <v>#N/A</v>
      </c>
      <c r="Q5990" s="272" t="e">
        <v>#N/A</v>
      </c>
    </row>
    <row r="5991" spans="1:17" s="208" customFormat="1" ht="12">
      <c r="A5991" s="268" t="str">
        <f t="shared" si="188"/>
        <v>1091282031184765240</v>
      </c>
      <c r="B5991" s="304" t="s">
        <v>19891</v>
      </c>
      <c r="C5991" s="269" t="s">
        <v>7849</v>
      </c>
      <c r="D5991" s="144" t="s">
        <v>3106</v>
      </c>
      <c r="E5991" s="269" t="s">
        <v>7850</v>
      </c>
      <c r="F5991" s="145" t="s">
        <v>3106</v>
      </c>
      <c r="G5991" s="269" t="s">
        <v>3106</v>
      </c>
      <c r="H5991" s="305" t="s">
        <v>7851</v>
      </c>
      <c r="I5991" s="307" t="s">
        <v>7851</v>
      </c>
      <c r="J5991" s="201" t="str">
        <f t="shared" si="187"/>
        <v>9999</v>
      </c>
      <c r="K5991" s="270"/>
      <c r="L5991" s="270"/>
      <c r="M5991" s="271"/>
      <c r="N5991" s="270" t="e">
        <v>#N/A</v>
      </c>
      <c r="O5991" s="272" t="e">
        <v>#N/A</v>
      </c>
      <c r="P5991" s="272" t="e">
        <v>#N/A</v>
      </c>
      <c r="Q5991" s="272" t="e">
        <v>#N/A</v>
      </c>
    </row>
    <row r="5992" spans="1:17" s="208" customFormat="1" ht="12">
      <c r="A5992" s="268" t="str">
        <f t="shared" si="188"/>
        <v>1091308031487638417</v>
      </c>
      <c r="B5992" s="304" t="s">
        <v>19891</v>
      </c>
      <c r="C5992" s="269" t="s">
        <v>7852</v>
      </c>
      <c r="D5992" s="144" t="s">
        <v>3106</v>
      </c>
      <c r="E5992" s="269" t="s">
        <v>7853</v>
      </c>
      <c r="F5992" s="145" t="s">
        <v>3106</v>
      </c>
      <c r="G5992" s="269" t="s">
        <v>3106</v>
      </c>
      <c r="H5992" s="305" t="s">
        <v>7854</v>
      </c>
      <c r="I5992" s="306" t="s">
        <v>21550</v>
      </c>
      <c r="J5992" s="201" t="str">
        <f t="shared" si="187"/>
        <v>9999</v>
      </c>
      <c r="K5992" s="270"/>
      <c r="L5992" s="270"/>
      <c r="M5992" s="271"/>
      <c r="N5992" s="270" t="e">
        <v>#N/A</v>
      </c>
      <c r="O5992" s="272" t="e">
        <v>#N/A</v>
      </c>
      <c r="P5992" s="272" t="e">
        <v>#N/A</v>
      </c>
      <c r="Q5992" s="272" t="e">
        <v>#N/A</v>
      </c>
    </row>
    <row r="5993" spans="1:17" s="208" customFormat="1" ht="12">
      <c r="A5993" s="268" t="str">
        <f t="shared" si="188"/>
        <v>1091324021558361949</v>
      </c>
      <c r="B5993" s="304" t="s">
        <v>19891</v>
      </c>
      <c r="C5993" s="269" t="s">
        <v>7855</v>
      </c>
      <c r="D5993" s="144" t="s">
        <v>3106</v>
      </c>
      <c r="E5993" s="269" t="s">
        <v>7856</v>
      </c>
      <c r="F5993" s="145" t="s">
        <v>3106</v>
      </c>
      <c r="G5993" s="269" t="s">
        <v>3106</v>
      </c>
      <c r="H5993" s="305" t="s">
        <v>7857</v>
      </c>
      <c r="I5993" s="306" t="s">
        <v>21745</v>
      </c>
      <c r="J5993" s="201" t="str">
        <f t="shared" si="187"/>
        <v>9999</v>
      </c>
      <c r="K5993" s="270"/>
      <c r="L5993" s="270"/>
      <c r="M5993" s="271"/>
      <c r="N5993" s="270" t="e">
        <v>#N/A</v>
      </c>
      <c r="O5993" s="272" t="e">
        <v>#N/A</v>
      </c>
      <c r="P5993" s="272" t="e">
        <v>#N/A</v>
      </c>
      <c r="Q5993" s="272" t="e">
        <v>#N/A</v>
      </c>
    </row>
    <row r="5994" spans="1:17" s="208" customFormat="1" ht="12">
      <c r="A5994" s="268" t="str">
        <f t="shared" si="188"/>
        <v>1091332021346332954</v>
      </c>
      <c r="B5994" s="304" t="s">
        <v>19891</v>
      </c>
      <c r="C5994" s="269" t="s">
        <v>7858</v>
      </c>
      <c r="D5994" s="144" t="s">
        <v>3106</v>
      </c>
      <c r="E5994" s="269" t="s">
        <v>7859</v>
      </c>
      <c r="F5994" s="145" t="s">
        <v>3106</v>
      </c>
      <c r="G5994" s="269" t="s">
        <v>3106</v>
      </c>
      <c r="H5994" s="305" t="s">
        <v>7860</v>
      </c>
      <c r="I5994" s="306" t="s">
        <v>21147</v>
      </c>
      <c r="J5994" s="201" t="str">
        <f t="shared" si="187"/>
        <v>9999</v>
      </c>
      <c r="K5994" s="270"/>
      <c r="L5994" s="270"/>
      <c r="M5994" s="271"/>
      <c r="N5994" s="270" t="e">
        <v>#N/A</v>
      </c>
      <c r="O5994" s="272" t="e">
        <v>#N/A</v>
      </c>
      <c r="P5994" s="272" t="e">
        <v>#N/A</v>
      </c>
      <c r="Q5994" s="272" t="e">
        <v>#N/A</v>
      </c>
    </row>
    <row r="5995" spans="1:17" s="208" customFormat="1" ht="12">
      <c r="A5995" s="268" t="str">
        <f t="shared" si="188"/>
        <v>1091969021164426896</v>
      </c>
      <c r="B5995" s="304" t="s">
        <v>19891</v>
      </c>
      <c r="C5995" s="269" t="s">
        <v>7861</v>
      </c>
      <c r="D5995" s="144" t="s">
        <v>3106</v>
      </c>
      <c r="E5995" s="269" t="s">
        <v>7862</v>
      </c>
      <c r="F5995" s="145" t="s">
        <v>3106</v>
      </c>
      <c r="G5995" s="269" t="s">
        <v>3106</v>
      </c>
      <c r="H5995" s="305" t="s">
        <v>7863</v>
      </c>
      <c r="I5995" s="306" t="s">
        <v>20666</v>
      </c>
      <c r="J5995" s="201" t="str">
        <f t="shared" si="187"/>
        <v>9999</v>
      </c>
      <c r="K5995" s="270"/>
      <c r="L5995" s="270"/>
      <c r="M5995" s="271"/>
      <c r="N5995" s="270" t="e">
        <v>#N/A</v>
      </c>
      <c r="O5995" s="272" t="e">
        <v>#N/A</v>
      </c>
      <c r="P5995" s="272" t="e">
        <v>#N/A</v>
      </c>
      <c r="Q5995" s="272" t="e">
        <v>#N/A</v>
      </c>
    </row>
    <row r="5996" spans="1:17" s="208" customFormat="1" ht="12">
      <c r="A5996" s="268" t="str">
        <f t="shared" si="188"/>
        <v>1091969031164426896</v>
      </c>
      <c r="B5996" s="304" t="s">
        <v>19891</v>
      </c>
      <c r="C5996" s="269" t="s">
        <v>7861</v>
      </c>
      <c r="D5996" s="144" t="s">
        <v>3106</v>
      </c>
      <c r="E5996" s="269" t="s">
        <v>7864</v>
      </c>
      <c r="F5996" s="145" t="s">
        <v>3106</v>
      </c>
      <c r="G5996" s="269" t="s">
        <v>3106</v>
      </c>
      <c r="H5996" s="305" t="s">
        <v>7865</v>
      </c>
      <c r="I5996" s="306" t="s">
        <v>20665</v>
      </c>
      <c r="J5996" s="201" t="str">
        <f t="shared" si="187"/>
        <v>9999</v>
      </c>
      <c r="K5996" s="270"/>
      <c r="L5996" s="270"/>
      <c r="M5996" s="271"/>
      <c r="N5996" s="270" t="e">
        <v>#N/A</v>
      </c>
      <c r="O5996" s="272" t="e">
        <v>#N/A</v>
      </c>
      <c r="P5996" s="272" t="e">
        <v>#N/A</v>
      </c>
      <c r="Q5996" s="272" t="e">
        <v>#N/A</v>
      </c>
    </row>
    <row r="5997" spans="1:17" s="208" customFormat="1" ht="12">
      <c r="A5997" s="268" t="str">
        <f t="shared" si="188"/>
        <v>1093353011891738050</v>
      </c>
      <c r="B5997" s="304" t="s">
        <v>19891</v>
      </c>
      <c r="C5997" s="269" t="s">
        <v>7866</v>
      </c>
      <c r="D5997" s="144" t="s">
        <v>3106</v>
      </c>
      <c r="E5997" s="269" t="s">
        <v>7867</v>
      </c>
      <c r="F5997" s="145" t="s">
        <v>3106</v>
      </c>
      <c r="G5997" s="269" t="s">
        <v>3106</v>
      </c>
      <c r="H5997" s="305" t="s">
        <v>7868</v>
      </c>
      <c r="I5997" s="307" t="s">
        <v>7868</v>
      </c>
      <c r="J5997" s="201" t="str">
        <f t="shared" si="187"/>
        <v>9999</v>
      </c>
      <c r="K5997" s="270"/>
      <c r="L5997" s="270"/>
      <c r="M5997" s="271"/>
      <c r="N5997" s="270" t="e">
        <v>#N/A</v>
      </c>
      <c r="O5997" s="272" t="e">
        <v>#N/A</v>
      </c>
      <c r="P5997" s="272" t="e">
        <v>#N/A</v>
      </c>
      <c r="Q5997" s="272" t="e">
        <v>#N/A</v>
      </c>
    </row>
    <row r="5998" spans="1:17" s="208" customFormat="1" ht="12">
      <c r="A5998" s="268" t="str">
        <f t="shared" si="188"/>
        <v>1093387011063492320</v>
      </c>
      <c r="B5998" s="304" t="s">
        <v>19891</v>
      </c>
      <c r="C5998" s="269" t="s">
        <v>7869</v>
      </c>
      <c r="D5998" s="144" t="s">
        <v>3106</v>
      </c>
      <c r="E5998" s="269" t="s">
        <v>7870</v>
      </c>
      <c r="F5998" s="145" t="s">
        <v>3106</v>
      </c>
      <c r="G5998" s="269" t="s">
        <v>3106</v>
      </c>
      <c r="H5998" s="305" t="s">
        <v>7871</v>
      </c>
      <c r="I5998" s="307" t="s">
        <v>7871</v>
      </c>
      <c r="J5998" s="201" t="str">
        <f t="shared" si="187"/>
        <v>9999</v>
      </c>
      <c r="K5998" s="270"/>
      <c r="L5998" s="270"/>
      <c r="M5998" s="271"/>
      <c r="N5998" s="270" t="e">
        <v>#N/A</v>
      </c>
      <c r="O5998" s="272" t="e">
        <v>#N/A</v>
      </c>
      <c r="P5998" s="272" t="e">
        <v>#N/A</v>
      </c>
      <c r="Q5998" s="272" t="e">
        <v>#N/A</v>
      </c>
    </row>
    <row r="5999" spans="1:17" s="208" customFormat="1" ht="12">
      <c r="A5999" s="268" t="str">
        <f t="shared" si="188"/>
        <v>1093726011942241146</v>
      </c>
      <c r="B5999" s="304" t="s">
        <v>19891</v>
      </c>
      <c r="C5999" s="269" t="s">
        <v>7177</v>
      </c>
      <c r="D5999" s="144" t="s">
        <v>3106</v>
      </c>
      <c r="E5999" s="269" t="s">
        <v>7872</v>
      </c>
      <c r="F5999" s="145" t="s">
        <v>3106</v>
      </c>
      <c r="G5999" s="269" t="s">
        <v>3106</v>
      </c>
      <c r="H5999" s="305" t="s">
        <v>7873</v>
      </c>
      <c r="I5999" s="306" t="s">
        <v>22724</v>
      </c>
      <c r="J5999" s="201" t="str">
        <f t="shared" si="187"/>
        <v>9999</v>
      </c>
      <c r="K5999" s="270"/>
      <c r="L5999" s="270"/>
      <c r="M5999" s="271"/>
      <c r="N5999" s="270" t="e">
        <v>#N/A</v>
      </c>
      <c r="O5999" s="272" t="e">
        <v>#N/A</v>
      </c>
      <c r="P5999" s="272" t="e">
        <v>#N/A</v>
      </c>
      <c r="Q5999" s="272" t="e">
        <v>#N/A</v>
      </c>
    </row>
    <row r="6000" spans="1:17" s="208" customFormat="1" ht="12">
      <c r="A6000" s="268" t="str">
        <f t="shared" si="188"/>
        <v>1093734021962661884</v>
      </c>
      <c r="B6000" s="304" t="s">
        <v>19891</v>
      </c>
      <c r="C6000" s="269" t="s">
        <v>7874</v>
      </c>
      <c r="D6000" s="144" t="s">
        <v>3106</v>
      </c>
      <c r="E6000" s="269" t="s">
        <v>7875</v>
      </c>
      <c r="F6000" s="145" t="s">
        <v>3106</v>
      </c>
      <c r="G6000" s="269" t="s">
        <v>3106</v>
      </c>
      <c r="H6000" s="305" t="s">
        <v>3645</v>
      </c>
      <c r="I6000" s="306" t="s">
        <v>22567</v>
      </c>
      <c r="J6000" s="201" t="str">
        <f t="shared" si="187"/>
        <v>9999</v>
      </c>
      <c r="K6000" s="270"/>
      <c r="L6000" s="270"/>
      <c r="M6000" s="271"/>
      <c r="N6000" s="270" t="e">
        <v>#N/A</v>
      </c>
      <c r="O6000" s="272" t="e">
        <v>#N/A</v>
      </c>
      <c r="P6000" s="272" t="e">
        <v>#N/A</v>
      </c>
      <c r="Q6000" s="272" t="e">
        <v>#N/A</v>
      </c>
    </row>
    <row r="6001" spans="1:17" s="208" customFormat="1" ht="12">
      <c r="A6001" s="268" t="str">
        <f t="shared" si="188"/>
        <v>1093734041881639615</v>
      </c>
      <c r="B6001" s="304" t="s">
        <v>19891</v>
      </c>
      <c r="C6001" s="269" t="s">
        <v>7876</v>
      </c>
      <c r="D6001" s="144" t="s">
        <v>3106</v>
      </c>
      <c r="E6001" s="269" t="s">
        <v>7877</v>
      </c>
      <c r="F6001" s="145" t="s">
        <v>3106</v>
      </c>
      <c r="G6001" s="269" t="s">
        <v>3106</v>
      </c>
      <c r="H6001" s="305" t="s">
        <v>7878</v>
      </c>
      <c r="I6001" s="306" t="s">
        <v>22567</v>
      </c>
      <c r="J6001" s="201" t="str">
        <f t="shared" si="187"/>
        <v>9999</v>
      </c>
      <c r="K6001" s="270"/>
      <c r="L6001" s="270"/>
      <c r="M6001" s="271"/>
      <c r="N6001" s="270" t="e">
        <v>#N/A</v>
      </c>
      <c r="O6001" s="272" t="e">
        <v>#N/A</v>
      </c>
      <c r="P6001" s="272" t="e">
        <v>#N/A</v>
      </c>
      <c r="Q6001" s="272" t="e">
        <v>#N/A</v>
      </c>
    </row>
    <row r="6002" spans="1:17" s="208" customFormat="1" ht="12">
      <c r="A6002" s="268" t="str">
        <f t="shared" si="188"/>
        <v>1094724011821298225</v>
      </c>
      <c r="B6002" s="304" t="s">
        <v>19891</v>
      </c>
      <c r="C6002" s="269" t="s">
        <v>7882</v>
      </c>
      <c r="D6002" s="144" t="s">
        <v>3106</v>
      </c>
      <c r="E6002" s="269" t="s">
        <v>14387</v>
      </c>
      <c r="F6002" s="145" t="s">
        <v>3106</v>
      </c>
      <c r="G6002" s="269" t="s">
        <v>3106</v>
      </c>
      <c r="H6002" s="305" t="s">
        <v>14388</v>
      </c>
      <c r="I6002" s="306" t="s">
        <v>20289</v>
      </c>
      <c r="J6002" s="201" t="str">
        <f t="shared" si="187"/>
        <v>9999</v>
      </c>
      <c r="K6002" s="270" t="s">
        <v>13915</v>
      </c>
      <c r="L6002" s="270" t="s">
        <v>13916</v>
      </c>
      <c r="M6002" s="271">
        <v>44085</v>
      </c>
      <c r="N6002" s="270" t="e">
        <v>#N/A</v>
      </c>
      <c r="O6002" s="272" t="e">
        <v>#N/A</v>
      </c>
      <c r="P6002" s="272" t="e">
        <v>#N/A</v>
      </c>
      <c r="Q6002" s="272" t="e">
        <v>#N/A</v>
      </c>
    </row>
    <row r="6003" spans="1:17" s="208" customFormat="1" ht="12">
      <c r="A6003" s="268" t="str">
        <f t="shared" si="188"/>
        <v>1094724021023297462</v>
      </c>
      <c r="B6003" s="304" t="s">
        <v>19891</v>
      </c>
      <c r="C6003" s="269" t="s">
        <v>7879</v>
      </c>
      <c r="D6003" s="144" t="s">
        <v>3106</v>
      </c>
      <c r="E6003" s="269" t="s">
        <v>7880</v>
      </c>
      <c r="F6003" s="145" t="s">
        <v>3106</v>
      </c>
      <c r="G6003" s="269" t="s">
        <v>3106</v>
      </c>
      <c r="H6003" s="305" t="s">
        <v>7881</v>
      </c>
      <c r="I6003" s="306" t="s">
        <v>20289</v>
      </c>
      <c r="J6003" s="201" t="str">
        <f t="shared" si="187"/>
        <v>9999</v>
      </c>
      <c r="K6003" s="270"/>
      <c r="L6003" s="270"/>
      <c r="M6003" s="271"/>
      <c r="N6003" s="270" t="e">
        <v>#N/A</v>
      </c>
      <c r="O6003" s="272" t="e">
        <v>#N/A</v>
      </c>
      <c r="P6003" s="272" t="e">
        <v>#N/A</v>
      </c>
      <c r="Q6003" s="272" t="e">
        <v>#N/A</v>
      </c>
    </row>
    <row r="6004" spans="1:17" s="208" customFormat="1" ht="12">
      <c r="A6004" s="268" t="str">
        <f t="shared" si="188"/>
        <v>1094724031821298225</v>
      </c>
      <c r="B6004" s="304" t="s">
        <v>19891</v>
      </c>
      <c r="C6004" s="269" t="s">
        <v>7882</v>
      </c>
      <c r="D6004" s="144" t="s">
        <v>3106</v>
      </c>
      <c r="E6004" s="269" t="s">
        <v>7883</v>
      </c>
      <c r="F6004" s="145" t="s">
        <v>3106</v>
      </c>
      <c r="G6004" s="269" t="s">
        <v>3106</v>
      </c>
      <c r="H6004" s="305" t="s">
        <v>7884</v>
      </c>
      <c r="I6004" s="306" t="s">
        <v>22438</v>
      </c>
      <c r="J6004" s="201" t="str">
        <f t="shared" si="187"/>
        <v>9999</v>
      </c>
      <c r="K6004" s="270" t="s">
        <v>7885</v>
      </c>
      <c r="L6004" s="270"/>
      <c r="M6004" s="271"/>
      <c r="N6004" s="270" t="e">
        <v>#N/A</v>
      </c>
      <c r="O6004" s="272" t="e">
        <v>#N/A</v>
      </c>
      <c r="P6004" s="272" t="e">
        <v>#N/A</v>
      </c>
      <c r="Q6004" s="272" t="e">
        <v>#N/A</v>
      </c>
    </row>
    <row r="6005" spans="1:17" s="208" customFormat="1" ht="12">
      <c r="A6005" s="268" t="str">
        <f t="shared" si="188"/>
        <v>1095630011992807317</v>
      </c>
      <c r="B6005" s="304" t="s">
        <v>19891</v>
      </c>
      <c r="C6005" s="269" t="s">
        <v>7886</v>
      </c>
      <c r="D6005" s="144" t="s">
        <v>3106</v>
      </c>
      <c r="E6005" s="269" t="s">
        <v>7887</v>
      </c>
      <c r="F6005" s="145" t="s">
        <v>3106</v>
      </c>
      <c r="G6005" s="269" t="s">
        <v>3106</v>
      </c>
      <c r="H6005" s="305" t="s">
        <v>6689</v>
      </c>
      <c r="I6005" s="306" t="s">
        <v>22872</v>
      </c>
      <c r="J6005" s="201" t="str">
        <f t="shared" si="187"/>
        <v>9999</v>
      </c>
      <c r="K6005" s="270"/>
      <c r="L6005" s="270"/>
      <c r="M6005" s="271"/>
      <c r="N6005" s="270" t="e">
        <v>#N/A</v>
      </c>
      <c r="O6005" s="272" t="e">
        <v>#N/A</v>
      </c>
      <c r="P6005" s="272" t="e">
        <v>#N/A</v>
      </c>
      <c r="Q6005" s="272" t="e">
        <v>#N/A</v>
      </c>
    </row>
    <row r="6006" spans="1:17" s="208" customFormat="1" ht="12">
      <c r="A6006" s="268" t="str">
        <f t="shared" si="188"/>
        <v>1095630031194837096</v>
      </c>
      <c r="B6006" s="304" t="s">
        <v>19891</v>
      </c>
      <c r="C6006" s="269" t="s">
        <v>7888</v>
      </c>
      <c r="D6006" s="144" t="s">
        <v>3106</v>
      </c>
      <c r="E6006" s="269" t="s">
        <v>7889</v>
      </c>
      <c r="F6006" s="145" t="s">
        <v>3106</v>
      </c>
      <c r="G6006" s="269" t="s">
        <v>3106</v>
      </c>
      <c r="H6006" s="305" t="s">
        <v>6689</v>
      </c>
      <c r="I6006" s="306" t="s">
        <v>20764</v>
      </c>
      <c r="J6006" s="201" t="str">
        <f t="shared" si="187"/>
        <v>9999</v>
      </c>
      <c r="K6006" s="270"/>
      <c r="L6006" s="270"/>
      <c r="M6006" s="271"/>
      <c r="N6006" s="270" t="e">
        <v>#N/A</v>
      </c>
      <c r="O6006" s="272" t="e">
        <v>#N/A</v>
      </c>
      <c r="P6006" s="272" t="e">
        <v>#N/A</v>
      </c>
      <c r="Q6006" s="272" t="e">
        <v>#N/A</v>
      </c>
    </row>
    <row r="6007" spans="1:17" s="208" customFormat="1" ht="12">
      <c r="A6007" s="268" t="str">
        <f t="shared" si="188"/>
        <v>1095630041194837096</v>
      </c>
      <c r="B6007" s="304" t="s">
        <v>19891</v>
      </c>
      <c r="C6007" s="269" t="s">
        <v>7888</v>
      </c>
      <c r="D6007" s="144" t="s">
        <v>3106</v>
      </c>
      <c r="E6007" s="269" t="s">
        <v>7890</v>
      </c>
      <c r="F6007" s="145" t="s">
        <v>3106</v>
      </c>
      <c r="G6007" s="269" t="s">
        <v>3106</v>
      </c>
      <c r="H6007" s="305" t="s">
        <v>7891</v>
      </c>
      <c r="I6007" s="306" t="s">
        <v>20764</v>
      </c>
      <c r="J6007" s="201" t="str">
        <f t="shared" si="187"/>
        <v>9999</v>
      </c>
      <c r="K6007" s="270"/>
      <c r="L6007" s="270"/>
      <c r="M6007" s="271"/>
      <c r="N6007" s="270" t="e">
        <v>#N/A</v>
      </c>
      <c r="O6007" s="272" t="e">
        <v>#N/A</v>
      </c>
      <c r="P6007" s="272" t="e">
        <v>#N/A</v>
      </c>
      <c r="Q6007" s="272" t="e">
        <v>#N/A</v>
      </c>
    </row>
    <row r="6008" spans="1:17" s="208" customFormat="1" ht="12">
      <c r="A6008" s="268" t="str">
        <f t="shared" si="188"/>
        <v>1095648021932147907</v>
      </c>
      <c r="B6008" s="304" t="s">
        <v>19891</v>
      </c>
      <c r="C6008" s="269" t="s">
        <v>7892</v>
      </c>
      <c r="D6008" s="144" t="s">
        <v>3106</v>
      </c>
      <c r="E6008" s="269" t="s">
        <v>7893</v>
      </c>
      <c r="F6008" s="145" t="s">
        <v>3106</v>
      </c>
      <c r="G6008" s="269" t="s">
        <v>3106</v>
      </c>
      <c r="H6008" s="305" t="s">
        <v>7894</v>
      </c>
      <c r="I6008" s="306" t="s">
        <v>22697</v>
      </c>
      <c r="J6008" s="201" t="str">
        <f t="shared" si="187"/>
        <v>9999</v>
      </c>
      <c r="K6008" s="270"/>
      <c r="L6008" s="270"/>
      <c r="M6008" s="271"/>
      <c r="N6008" s="270" t="e">
        <v>#N/A</v>
      </c>
      <c r="O6008" s="272" t="e">
        <v>#N/A</v>
      </c>
      <c r="P6008" s="272" t="e">
        <v>#N/A</v>
      </c>
      <c r="Q6008" s="272" t="e">
        <v>#N/A</v>
      </c>
    </row>
    <row r="6009" spans="1:17" s="208" customFormat="1" ht="12">
      <c r="A6009" s="268" t="str">
        <f t="shared" si="188"/>
        <v>1095903031093832784</v>
      </c>
      <c r="B6009" s="304" t="s">
        <v>19891</v>
      </c>
      <c r="C6009" s="269" t="s">
        <v>7895</v>
      </c>
      <c r="D6009" s="144" t="s">
        <v>3106</v>
      </c>
      <c r="E6009" s="269" t="s">
        <v>7896</v>
      </c>
      <c r="F6009" s="145" t="s">
        <v>3106</v>
      </c>
      <c r="G6009" s="269" t="s">
        <v>3106</v>
      </c>
      <c r="H6009" s="305" t="s">
        <v>7897</v>
      </c>
      <c r="I6009" s="306" t="s">
        <v>20474</v>
      </c>
      <c r="J6009" s="201" t="str">
        <f t="shared" si="187"/>
        <v>9999</v>
      </c>
      <c r="K6009" s="270"/>
      <c r="L6009" s="270"/>
      <c r="M6009" s="271"/>
      <c r="N6009" s="270" t="e">
        <v>#N/A</v>
      </c>
      <c r="O6009" s="272" t="e">
        <v>#N/A</v>
      </c>
      <c r="P6009" s="272" t="e">
        <v>#N/A</v>
      </c>
      <c r="Q6009" s="272" t="e">
        <v>#N/A</v>
      </c>
    </row>
    <row r="6010" spans="1:17" s="208" customFormat="1" ht="12">
      <c r="A6010" s="268" t="str">
        <f t="shared" si="188"/>
        <v>1095986041487690236</v>
      </c>
      <c r="B6010" s="304" t="s">
        <v>19891</v>
      </c>
      <c r="C6010" s="269" t="s">
        <v>7898</v>
      </c>
      <c r="D6010" s="144" t="s">
        <v>3106</v>
      </c>
      <c r="E6010" s="269" t="s">
        <v>7899</v>
      </c>
      <c r="F6010" s="145" t="s">
        <v>3106</v>
      </c>
      <c r="G6010" s="269" t="s">
        <v>3106</v>
      </c>
      <c r="H6010" s="305" t="s">
        <v>7900</v>
      </c>
      <c r="I6010" s="307" t="s">
        <v>7900</v>
      </c>
      <c r="J6010" s="201" t="str">
        <f t="shared" si="187"/>
        <v>9999</v>
      </c>
      <c r="K6010" s="270"/>
      <c r="L6010" s="270"/>
      <c r="M6010" s="271"/>
      <c r="N6010" s="270" t="e">
        <v>#N/A</v>
      </c>
      <c r="O6010" s="272" t="e">
        <v>#N/A</v>
      </c>
      <c r="P6010" s="272" t="e">
        <v>#N/A</v>
      </c>
      <c r="Q6010" s="272" t="e">
        <v>#N/A</v>
      </c>
    </row>
    <row r="6011" spans="1:17" s="208" customFormat="1" ht="12">
      <c r="A6011" s="268" t="str">
        <f t="shared" si="188"/>
        <v>1096190031619942844</v>
      </c>
      <c r="B6011" s="304" t="s">
        <v>19891</v>
      </c>
      <c r="C6011" s="269" t="s">
        <v>7901</v>
      </c>
      <c r="D6011" s="144" t="s">
        <v>3106</v>
      </c>
      <c r="E6011" s="269" t="s">
        <v>7902</v>
      </c>
      <c r="F6011" s="145" t="s">
        <v>3106</v>
      </c>
      <c r="G6011" s="269" t="s">
        <v>3106</v>
      </c>
      <c r="H6011" s="305" t="s">
        <v>7903</v>
      </c>
      <c r="I6011" s="307" t="s">
        <v>7903</v>
      </c>
      <c r="J6011" s="201" t="str">
        <f t="shared" si="187"/>
        <v>9999</v>
      </c>
      <c r="K6011" s="270"/>
      <c r="L6011" s="270"/>
      <c r="M6011" s="271"/>
      <c r="N6011" s="270" t="e">
        <v>#N/A</v>
      </c>
      <c r="O6011" s="272" t="e">
        <v>#N/A</v>
      </c>
      <c r="P6011" s="272" t="e">
        <v>#N/A</v>
      </c>
      <c r="Q6011" s="272" t="e">
        <v>#N/A</v>
      </c>
    </row>
    <row r="6012" spans="1:17" s="208" customFormat="1" ht="12">
      <c r="A6012" s="268" t="str">
        <f t="shared" si="188"/>
        <v>1099004031669470563</v>
      </c>
      <c r="B6012" s="304" t="s">
        <v>19891</v>
      </c>
      <c r="C6012" s="269" t="s">
        <v>7904</v>
      </c>
      <c r="D6012" s="144" t="s">
        <v>3106</v>
      </c>
      <c r="E6012" s="269" t="s">
        <v>7905</v>
      </c>
      <c r="F6012" s="145" t="s">
        <v>3106</v>
      </c>
      <c r="G6012" s="269" t="s">
        <v>3106</v>
      </c>
      <c r="H6012" s="305" t="s">
        <v>7906</v>
      </c>
      <c r="I6012" s="306" t="s">
        <v>22016</v>
      </c>
      <c r="J6012" s="201" t="str">
        <f t="shared" si="187"/>
        <v>9999</v>
      </c>
      <c r="K6012" s="270"/>
      <c r="L6012" s="270"/>
      <c r="M6012" s="271"/>
      <c r="N6012" s="270" t="e">
        <v>#N/A</v>
      </c>
      <c r="O6012" s="272" t="e">
        <v>#N/A</v>
      </c>
      <c r="P6012" s="272" t="e">
        <v>#N/A</v>
      </c>
      <c r="Q6012" s="272" t="e">
        <v>#N/A</v>
      </c>
    </row>
    <row r="6013" spans="1:17" s="208" customFormat="1" ht="12">
      <c r="A6013" s="268" t="str">
        <f t="shared" si="188"/>
        <v>1100190021245240365</v>
      </c>
      <c r="B6013" s="304" t="s">
        <v>19891</v>
      </c>
      <c r="C6013" s="269" t="s">
        <v>7907</v>
      </c>
      <c r="D6013" s="144" t="s">
        <v>3106</v>
      </c>
      <c r="E6013" s="269" t="s">
        <v>7908</v>
      </c>
      <c r="F6013" s="145" t="s">
        <v>3106</v>
      </c>
      <c r="G6013" s="269" t="s">
        <v>3106</v>
      </c>
      <c r="H6013" s="305" t="s">
        <v>7909</v>
      </c>
      <c r="I6013" s="306" t="s">
        <v>20877</v>
      </c>
      <c r="J6013" s="201" t="str">
        <f t="shared" si="187"/>
        <v>9999</v>
      </c>
      <c r="K6013" s="270"/>
      <c r="L6013" s="270"/>
      <c r="M6013" s="271"/>
      <c r="N6013" s="270" t="e">
        <v>#N/A</v>
      </c>
      <c r="O6013" s="272" t="e">
        <v>#N/A</v>
      </c>
      <c r="P6013" s="272" t="e">
        <v>#N/A</v>
      </c>
      <c r="Q6013" s="272" t="e">
        <v>#N/A</v>
      </c>
    </row>
    <row r="6014" spans="1:17" s="208" customFormat="1" ht="12">
      <c r="A6014" s="268" t="str">
        <f t="shared" si="188"/>
        <v>1103848031619955184</v>
      </c>
      <c r="B6014" s="304" t="s">
        <v>19891</v>
      </c>
      <c r="C6014" s="269" t="s">
        <v>7910</v>
      </c>
      <c r="D6014" s="144" t="s">
        <v>3106</v>
      </c>
      <c r="E6014" s="269" t="s">
        <v>7911</v>
      </c>
      <c r="F6014" s="145" t="s">
        <v>3106</v>
      </c>
      <c r="G6014" s="269" t="s">
        <v>3106</v>
      </c>
      <c r="H6014" s="305" t="s">
        <v>7912</v>
      </c>
      <c r="I6014" s="306" t="s">
        <v>21907</v>
      </c>
      <c r="J6014" s="201" t="str">
        <f t="shared" si="187"/>
        <v>9999</v>
      </c>
      <c r="K6014" s="270"/>
      <c r="L6014" s="270"/>
      <c r="M6014" s="271"/>
      <c r="N6014" s="270" t="e">
        <v>#N/A</v>
      </c>
      <c r="O6014" s="272" t="e">
        <v>#N/A</v>
      </c>
      <c r="P6014" s="272" t="e">
        <v>#N/A</v>
      </c>
      <c r="Q6014" s="272" t="e">
        <v>#N/A</v>
      </c>
    </row>
    <row r="6015" spans="1:17" s="208" customFormat="1" ht="12">
      <c r="A6015" s="268" t="str">
        <f t="shared" si="188"/>
        <v>1104994021609967926</v>
      </c>
      <c r="B6015" s="304" t="s">
        <v>19891</v>
      </c>
      <c r="C6015" s="269" t="s">
        <v>7913</v>
      </c>
      <c r="D6015" s="144" t="s">
        <v>3106</v>
      </c>
      <c r="E6015" s="269" t="s">
        <v>7914</v>
      </c>
      <c r="F6015" s="145" t="s">
        <v>3106</v>
      </c>
      <c r="G6015" s="269" t="s">
        <v>3106</v>
      </c>
      <c r="H6015" s="305" t="s">
        <v>7915</v>
      </c>
      <c r="I6015" s="306" t="s">
        <v>21883</v>
      </c>
      <c r="J6015" s="201" t="str">
        <f t="shared" si="187"/>
        <v>9999</v>
      </c>
      <c r="K6015" s="270"/>
      <c r="L6015" s="270"/>
      <c r="M6015" s="271"/>
      <c r="N6015" s="270" t="e">
        <v>#N/A</v>
      </c>
      <c r="O6015" s="272" t="e">
        <v>#N/A</v>
      </c>
      <c r="P6015" s="272" t="e">
        <v>#N/A</v>
      </c>
      <c r="Q6015" s="272" t="e">
        <v>#N/A</v>
      </c>
    </row>
    <row r="6016" spans="1:17" s="208" customFormat="1" ht="12">
      <c r="A6016" s="268" t="str">
        <f t="shared" si="188"/>
        <v>1105009011376548362</v>
      </c>
      <c r="B6016" s="304" t="s">
        <v>19891</v>
      </c>
      <c r="C6016" s="269" t="s">
        <v>7916</v>
      </c>
      <c r="D6016" s="144" t="s">
        <v>3106</v>
      </c>
      <c r="E6016" s="269" t="s">
        <v>7917</v>
      </c>
      <c r="F6016" s="145" t="s">
        <v>3106</v>
      </c>
      <c r="G6016" s="269" t="s">
        <v>3106</v>
      </c>
      <c r="H6016" s="305" t="s">
        <v>7918</v>
      </c>
      <c r="I6016" s="306" t="s">
        <v>21218</v>
      </c>
      <c r="J6016" s="201" t="str">
        <f t="shared" si="187"/>
        <v>9999</v>
      </c>
      <c r="K6016" s="270"/>
      <c r="L6016" s="270"/>
      <c r="M6016" s="271"/>
      <c r="N6016" s="270" t="e">
        <v>#N/A</v>
      </c>
      <c r="O6016" s="272" t="e">
        <v>#N/A</v>
      </c>
      <c r="P6016" s="272" t="e">
        <v>#N/A</v>
      </c>
      <c r="Q6016" s="272" t="e">
        <v>#N/A</v>
      </c>
    </row>
    <row r="6017" spans="1:17" s="208" customFormat="1" ht="12">
      <c r="A6017" s="268" t="str">
        <f t="shared" si="188"/>
        <v>1106379041669479598</v>
      </c>
      <c r="B6017" s="304" t="s">
        <v>19891</v>
      </c>
      <c r="C6017" s="269" t="s">
        <v>7919</v>
      </c>
      <c r="D6017" s="144" t="s">
        <v>3106</v>
      </c>
      <c r="E6017" s="269" t="s">
        <v>7920</v>
      </c>
      <c r="F6017" s="145" t="s">
        <v>3106</v>
      </c>
      <c r="G6017" s="269" t="s">
        <v>3106</v>
      </c>
      <c r="H6017" s="305" t="s">
        <v>7921</v>
      </c>
      <c r="I6017" s="306" t="s">
        <v>22020</v>
      </c>
      <c r="J6017" s="201" t="str">
        <f t="shared" si="187"/>
        <v>9999</v>
      </c>
      <c r="K6017" s="270"/>
      <c r="L6017" s="270"/>
      <c r="M6017" s="271"/>
      <c r="N6017" s="270" t="e">
        <v>#N/A</v>
      </c>
      <c r="O6017" s="272" t="e">
        <v>#N/A</v>
      </c>
      <c r="P6017" s="272" t="e">
        <v>#N/A</v>
      </c>
      <c r="Q6017" s="272" t="e">
        <v>#N/A</v>
      </c>
    </row>
    <row r="6018" spans="1:17" s="208" customFormat="1" ht="12">
      <c r="A6018" s="268" t="str">
        <f t="shared" si="188"/>
        <v>1108037011386635951</v>
      </c>
      <c r="B6018" s="304" t="s">
        <v>19891</v>
      </c>
      <c r="C6018" s="269" t="s">
        <v>7922</v>
      </c>
      <c r="D6018" s="144" t="s">
        <v>3106</v>
      </c>
      <c r="E6018" s="269" t="s">
        <v>7923</v>
      </c>
      <c r="F6018" s="145" t="s">
        <v>3106</v>
      </c>
      <c r="G6018" s="269" t="s">
        <v>3106</v>
      </c>
      <c r="H6018" s="305" t="s">
        <v>7924</v>
      </c>
      <c r="I6018" s="306" t="s">
        <v>522</v>
      </c>
      <c r="J6018" s="201" t="str">
        <f t="shared" si="187"/>
        <v>9999</v>
      </c>
      <c r="K6018" s="270"/>
      <c r="L6018" s="270"/>
      <c r="M6018" s="271"/>
      <c r="N6018" s="270" t="e">
        <v>#N/A</v>
      </c>
      <c r="O6018" s="272" t="e">
        <v>#N/A</v>
      </c>
      <c r="P6018" s="272" t="e">
        <v>#N/A</v>
      </c>
      <c r="Q6018" s="272" t="e">
        <v>#N/A</v>
      </c>
    </row>
    <row r="6019" spans="1:17" s="208" customFormat="1" ht="12">
      <c r="A6019" s="268" t="str">
        <f t="shared" si="188"/>
        <v>1108037021477544047</v>
      </c>
      <c r="B6019" s="304" t="s">
        <v>19891</v>
      </c>
      <c r="C6019" s="269" t="s">
        <v>7925</v>
      </c>
      <c r="D6019" s="144" t="s">
        <v>3106</v>
      </c>
      <c r="E6019" s="269" t="s">
        <v>7926</v>
      </c>
      <c r="F6019" s="145" t="s">
        <v>3106</v>
      </c>
      <c r="G6019" s="269" t="s">
        <v>3106</v>
      </c>
      <c r="H6019" s="305" t="s">
        <v>7924</v>
      </c>
      <c r="I6019" s="306" t="s">
        <v>522</v>
      </c>
      <c r="J6019" s="201" t="str">
        <f t="shared" ref="J6019:J6082" si="189">B6019</f>
        <v>9999</v>
      </c>
      <c r="K6019" s="270"/>
      <c r="L6019" s="270"/>
      <c r="M6019" s="271"/>
      <c r="N6019" s="270" t="e">
        <v>#N/A</v>
      </c>
      <c r="O6019" s="272" t="e">
        <v>#N/A</v>
      </c>
      <c r="P6019" s="272" t="e">
        <v>#N/A</v>
      </c>
      <c r="Q6019" s="272" t="e">
        <v>#N/A</v>
      </c>
    </row>
    <row r="6020" spans="1:17" s="208" customFormat="1" ht="12">
      <c r="A6020" s="268" t="str">
        <f t="shared" si="188"/>
        <v>1108367021750378774</v>
      </c>
      <c r="B6020" s="304" t="s">
        <v>19891</v>
      </c>
      <c r="C6020" s="269" t="s">
        <v>7927</v>
      </c>
      <c r="D6020" s="144" t="s">
        <v>3106</v>
      </c>
      <c r="E6020" s="269" t="s">
        <v>7928</v>
      </c>
      <c r="F6020" s="145" t="s">
        <v>3106</v>
      </c>
      <c r="G6020" s="269" t="s">
        <v>3106</v>
      </c>
      <c r="H6020" s="305" t="s">
        <v>7929</v>
      </c>
      <c r="I6020" s="306" t="s">
        <v>22249</v>
      </c>
      <c r="J6020" s="201" t="str">
        <f t="shared" si="189"/>
        <v>9999</v>
      </c>
      <c r="K6020" s="270"/>
      <c r="L6020" s="270"/>
      <c r="M6020" s="271"/>
      <c r="N6020" s="270" t="e">
        <v>#N/A</v>
      </c>
      <c r="O6020" s="272" t="e">
        <v>#N/A</v>
      </c>
      <c r="P6020" s="272" t="e">
        <v>#N/A</v>
      </c>
      <c r="Q6020" s="272" t="e">
        <v>#N/A</v>
      </c>
    </row>
    <row r="6021" spans="1:17" s="208" customFormat="1" ht="12">
      <c r="A6021" s="268" t="str">
        <f t="shared" si="188"/>
        <v>1108490011851408561</v>
      </c>
      <c r="B6021" s="304" t="s">
        <v>19891</v>
      </c>
      <c r="C6021" s="269" t="s">
        <v>7930</v>
      </c>
      <c r="D6021" s="144" t="s">
        <v>3106</v>
      </c>
      <c r="E6021" s="269" t="s">
        <v>7931</v>
      </c>
      <c r="F6021" s="145" t="s">
        <v>3106</v>
      </c>
      <c r="G6021" s="269" t="s">
        <v>3106</v>
      </c>
      <c r="H6021" s="305" t="s">
        <v>7932</v>
      </c>
      <c r="I6021" s="306" t="s">
        <v>22496</v>
      </c>
      <c r="J6021" s="201" t="str">
        <f t="shared" si="189"/>
        <v>9999</v>
      </c>
      <c r="K6021" s="270"/>
      <c r="L6021" s="270"/>
      <c r="M6021" s="271"/>
      <c r="N6021" s="270" t="e">
        <v>#N/A</v>
      </c>
      <c r="O6021" s="272" t="e">
        <v>#N/A</v>
      </c>
      <c r="P6021" s="272" t="e">
        <v>#N/A</v>
      </c>
      <c r="Q6021" s="272" t="e">
        <v>#N/A</v>
      </c>
    </row>
    <row r="6022" spans="1:17" s="208" customFormat="1" ht="12">
      <c r="A6022" s="268" t="str">
        <f t="shared" si="188"/>
        <v>1108532031154322600</v>
      </c>
      <c r="B6022" s="304" t="s">
        <v>19891</v>
      </c>
      <c r="C6022" s="269" t="s">
        <v>7933</v>
      </c>
      <c r="D6022" s="144" t="s">
        <v>3106</v>
      </c>
      <c r="E6022" s="269" t="s">
        <v>7934</v>
      </c>
      <c r="F6022" s="145" t="s">
        <v>3106</v>
      </c>
      <c r="G6022" s="269" t="s">
        <v>3106</v>
      </c>
      <c r="H6022" s="305" t="s">
        <v>7935</v>
      </c>
      <c r="I6022" s="306" t="s">
        <v>20642</v>
      </c>
      <c r="J6022" s="201" t="str">
        <f t="shared" si="189"/>
        <v>9999</v>
      </c>
      <c r="K6022" s="270"/>
      <c r="L6022" s="270"/>
      <c r="M6022" s="271"/>
      <c r="N6022" s="270" t="e">
        <v>#N/A</v>
      </c>
      <c r="O6022" s="272" t="e">
        <v>#N/A</v>
      </c>
      <c r="P6022" s="272" t="e">
        <v>#N/A</v>
      </c>
      <c r="Q6022" s="272" t="e">
        <v>#N/A</v>
      </c>
    </row>
    <row r="6023" spans="1:17" s="208" customFormat="1" ht="12">
      <c r="A6023" s="268" t="str">
        <f t="shared" si="188"/>
        <v>1108581041619399128</v>
      </c>
      <c r="B6023" s="304" t="s">
        <v>19891</v>
      </c>
      <c r="C6023" s="269" t="s">
        <v>7936</v>
      </c>
      <c r="D6023" s="144" t="s">
        <v>3106</v>
      </c>
      <c r="E6023" s="269" t="s">
        <v>7937</v>
      </c>
      <c r="F6023" s="145" t="s">
        <v>3106</v>
      </c>
      <c r="G6023" s="269" t="s">
        <v>3106</v>
      </c>
      <c r="H6023" s="305" t="s">
        <v>1623</v>
      </c>
      <c r="I6023" s="306" t="s">
        <v>21897</v>
      </c>
      <c r="J6023" s="201" t="str">
        <f t="shared" si="189"/>
        <v>9999</v>
      </c>
      <c r="K6023" s="270"/>
      <c r="L6023" s="270"/>
      <c r="M6023" s="271"/>
      <c r="N6023" s="270" t="e">
        <v>#N/A</v>
      </c>
      <c r="O6023" s="272" t="e">
        <v>#N/A</v>
      </c>
      <c r="P6023" s="272" t="e">
        <v>#N/A</v>
      </c>
      <c r="Q6023" s="272" t="e">
        <v>#N/A</v>
      </c>
    </row>
    <row r="6024" spans="1:17" s="208" customFormat="1" ht="12">
      <c r="A6024" s="268" t="str">
        <f t="shared" si="188"/>
        <v>1113714031184614091</v>
      </c>
      <c r="B6024" s="304" t="s">
        <v>19891</v>
      </c>
      <c r="C6024" s="269" t="s">
        <v>7938</v>
      </c>
      <c r="D6024" s="144" t="s">
        <v>3106</v>
      </c>
      <c r="E6024" s="269" t="s">
        <v>7939</v>
      </c>
      <c r="F6024" s="145" t="s">
        <v>3106</v>
      </c>
      <c r="G6024" s="269" t="s">
        <v>3106</v>
      </c>
      <c r="H6024" s="305" t="s">
        <v>7940</v>
      </c>
      <c r="I6024" s="306" t="s">
        <v>20712</v>
      </c>
      <c r="J6024" s="201" t="str">
        <f t="shared" si="189"/>
        <v>9999</v>
      </c>
      <c r="K6024" s="270"/>
      <c r="L6024" s="270"/>
      <c r="M6024" s="271"/>
      <c r="N6024" s="270" t="e">
        <v>#N/A</v>
      </c>
      <c r="O6024" s="272" t="e">
        <v>#N/A</v>
      </c>
      <c r="P6024" s="272" t="e">
        <v>#N/A</v>
      </c>
      <c r="Q6024" s="272" t="e">
        <v>#N/A</v>
      </c>
    </row>
    <row r="6025" spans="1:17" s="208" customFormat="1" ht="12">
      <c r="A6025" s="268" t="str">
        <f t="shared" si="188"/>
        <v>1114084011669475885</v>
      </c>
      <c r="B6025" s="304" t="s">
        <v>19891</v>
      </c>
      <c r="C6025" s="269" t="s">
        <v>7941</v>
      </c>
      <c r="D6025" s="144" t="s">
        <v>3106</v>
      </c>
      <c r="E6025" s="269" t="s">
        <v>7942</v>
      </c>
      <c r="F6025" s="145" t="s">
        <v>3106</v>
      </c>
      <c r="G6025" s="269" t="s">
        <v>3106</v>
      </c>
      <c r="H6025" s="305" t="s">
        <v>7943</v>
      </c>
      <c r="I6025" s="307" t="s">
        <v>7943</v>
      </c>
      <c r="J6025" s="201" t="str">
        <f t="shared" si="189"/>
        <v>9999</v>
      </c>
      <c r="K6025" s="270"/>
      <c r="L6025" s="270"/>
      <c r="M6025" s="271"/>
      <c r="N6025" s="270" t="e">
        <v>#N/A</v>
      </c>
      <c r="O6025" s="272" t="e">
        <v>#N/A</v>
      </c>
      <c r="P6025" s="272" t="e">
        <v>#N/A</v>
      </c>
      <c r="Q6025" s="272" t="e">
        <v>#N/A</v>
      </c>
    </row>
    <row r="6026" spans="1:17" s="208" customFormat="1" ht="12">
      <c r="A6026" s="268" t="str">
        <f t="shared" si="188"/>
        <v>1114084021669475885</v>
      </c>
      <c r="B6026" s="304" t="s">
        <v>19891</v>
      </c>
      <c r="C6026" s="269" t="s">
        <v>7941</v>
      </c>
      <c r="D6026" s="144" t="s">
        <v>3106</v>
      </c>
      <c r="E6026" s="269" t="s">
        <v>7944</v>
      </c>
      <c r="F6026" s="145" t="s">
        <v>3106</v>
      </c>
      <c r="G6026" s="269" t="s">
        <v>3106</v>
      </c>
      <c r="H6026" s="305" t="s">
        <v>7943</v>
      </c>
      <c r="I6026" s="306" t="s">
        <v>22018</v>
      </c>
      <c r="J6026" s="201" t="str">
        <f t="shared" si="189"/>
        <v>9999</v>
      </c>
      <c r="K6026" s="270"/>
      <c r="L6026" s="270"/>
      <c r="M6026" s="271"/>
      <c r="N6026" s="270" t="e">
        <v>#N/A</v>
      </c>
      <c r="O6026" s="272" t="e">
        <v>#N/A</v>
      </c>
      <c r="P6026" s="272" t="e">
        <v>#N/A</v>
      </c>
      <c r="Q6026" s="272" t="e">
        <v>#N/A</v>
      </c>
    </row>
    <row r="6027" spans="1:17" s="208" customFormat="1" ht="12">
      <c r="A6027" s="268" t="str">
        <f t="shared" si="188"/>
        <v>1114084041669475885</v>
      </c>
      <c r="B6027" s="304" t="s">
        <v>19891</v>
      </c>
      <c r="C6027" s="269" t="s">
        <v>7941</v>
      </c>
      <c r="D6027" s="144" t="s">
        <v>3106</v>
      </c>
      <c r="E6027" s="269" t="s">
        <v>7945</v>
      </c>
      <c r="F6027" s="145" t="s">
        <v>3106</v>
      </c>
      <c r="G6027" s="269" t="s">
        <v>3106</v>
      </c>
      <c r="H6027" s="305" t="s">
        <v>7943</v>
      </c>
      <c r="I6027" s="307" t="s">
        <v>7943</v>
      </c>
      <c r="J6027" s="201" t="str">
        <f t="shared" si="189"/>
        <v>9999</v>
      </c>
      <c r="K6027" s="270"/>
      <c r="L6027" s="270"/>
      <c r="M6027" s="271"/>
      <c r="N6027" s="270" t="e">
        <v>#N/A</v>
      </c>
      <c r="O6027" s="272" t="e">
        <v>#N/A</v>
      </c>
      <c r="P6027" s="272" t="e">
        <v>#N/A</v>
      </c>
      <c r="Q6027" s="272" t="e">
        <v>#N/A</v>
      </c>
    </row>
    <row r="6028" spans="1:17" s="208" customFormat="1" ht="12">
      <c r="A6028" s="268" t="str">
        <f t="shared" si="188"/>
        <v>1114092031043394281</v>
      </c>
      <c r="B6028" s="304" t="s">
        <v>19891</v>
      </c>
      <c r="C6028" s="269" t="s">
        <v>7946</v>
      </c>
      <c r="D6028" s="144" t="s">
        <v>3106</v>
      </c>
      <c r="E6028" s="269" t="s">
        <v>7947</v>
      </c>
      <c r="F6028" s="145" t="s">
        <v>3106</v>
      </c>
      <c r="G6028" s="269" t="s">
        <v>3106</v>
      </c>
      <c r="H6028" s="305" t="s">
        <v>7948</v>
      </c>
      <c r="I6028" s="307" t="s">
        <v>7948</v>
      </c>
      <c r="J6028" s="201" t="str">
        <f t="shared" si="189"/>
        <v>9999</v>
      </c>
      <c r="K6028" s="270"/>
      <c r="L6028" s="270"/>
      <c r="M6028" s="271"/>
      <c r="N6028" s="270" t="e">
        <v>#N/A</v>
      </c>
      <c r="O6028" s="272" t="e">
        <v>#N/A</v>
      </c>
      <c r="P6028" s="272" t="e">
        <v>#N/A</v>
      </c>
      <c r="Q6028" s="272" t="e">
        <v>#N/A</v>
      </c>
    </row>
    <row r="6029" spans="1:17" s="208" customFormat="1" ht="12">
      <c r="A6029" s="268" t="str">
        <f t="shared" si="188"/>
        <v>1114829021518976836</v>
      </c>
      <c r="B6029" s="304" t="s">
        <v>19891</v>
      </c>
      <c r="C6029" s="269" t="s">
        <v>7949</v>
      </c>
      <c r="D6029" s="144" t="s">
        <v>3106</v>
      </c>
      <c r="E6029" s="269" t="s">
        <v>7950</v>
      </c>
      <c r="F6029" s="145" t="s">
        <v>3106</v>
      </c>
      <c r="G6029" s="269" t="s">
        <v>3106</v>
      </c>
      <c r="H6029" s="305" t="s">
        <v>7951</v>
      </c>
      <c r="I6029" s="306" t="s">
        <v>21659</v>
      </c>
      <c r="J6029" s="201" t="str">
        <f t="shared" si="189"/>
        <v>9999</v>
      </c>
      <c r="K6029" s="270"/>
      <c r="L6029" s="270"/>
      <c r="M6029" s="271"/>
      <c r="N6029" s="270" t="e">
        <v>#N/A</v>
      </c>
      <c r="O6029" s="272" t="e">
        <v>#N/A</v>
      </c>
      <c r="P6029" s="272" t="e">
        <v>#N/A</v>
      </c>
      <c r="Q6029" s="272" t="e">
        <v>#N/A</v>
      </c>
    </row>
    <row r="6030" spans="1:17" s="208" customFormat="1" ht="12">
      <c r="A6030" s="268" t="str">
        <f t="shared" si="188"/>
        <v>1115578011508848029</v>
      </c>
      <c r="B6030" s="304" t="s">
        <v>19891</v>
      </c>
      <c r="C6030" s="269" t="s">
        <v>7952</v>
      </c>
      <c r="D6030" s="144" t="s">
        <v>3106</v>
      </c>
      <c r="E6030" s="269" t="s">
        <v>7953</v>
      </c>
      <c r="F6030" s="145" t="s">
        <v>3106</v>
      </c>
      <c r="G6030" s="269" t="s">
        <v>3106</v>
      </c>
      <c r="H6030" s="305" t="s">
        <v>7954</v>
      </c>
      <c r="I6030" s="307" t="s">
        <v>7954</v>
      </c>
      <c r="J6030" s="201" t="str">
        <f t="shared" si="189"/>
        <v>9999</v>
      </c>
      <c r="K6030" s="270"/>
      <c r="L6030" s="270"/>
      <c r="M6030" s="271"/>
      <c r="N6030" s="270" t="e">
        <v>#N/A</v>
      </c>
      <c r="O6030" s="272" t="e">
        <v>#N/A</v>
      </c>
      <c r="P6030" s="272" t="e">
        <v>#N/A</v>
      </c>
      <c r="Q6030" s="272" t="e">
        <v>#N/A</v>
      </c>
    </row>
    <row r="6031" spans="1:17" s="208" customFormat="1" ht="12">
      <c r="A6031" s="268" t="str">
        <f t="shared" si="188"/>
        <v>1115578041508848029</v>
      </c>
      <c r="B6031" s="304" t="s">
        <v>19891</v>
      </c>
      <c r="C6031" s="269" t="s">
        <v>7952</v>
      </c>
      <c r="D6031" s="144" t="s">
        <v>3106</v>
      </c>
      <c r="E6031" s="269" t="s">
        <v>7955</v>
      </c>
      <c r="F6031" s="145" t="s">
        <v>3106</v>
      </c>
      <c r="G6031" s="269" t="s">
        <v>3106</v>
      </c>
      <c r="H6031" s="305" t="s">
        <v>7954</v>
      </c>
      <c r="I6031" s="306" t="s">
        <v>21619</v>
      </c>
      <c r="J6031" s="201" t="str">
        <f t="shared" si="189"/>
        <v>9999</v>
      </c>
      <c r="K6031" s="270"/>
      <c r="L6031" s="270"/>
      <c r="M6031" s="271"/>
      <c r="N6031" s="270" t="e">
        <v>#N/A</v>
      </c>
      <c r="O6031" s="272" t="e">
        <v>#N/A</v>
      </c>
      <c r="P6031" s="272" t="e">
        <v>#N/A</v>
      </c>
      <c r="Q6031" s="272" t="e">
        <v>#N/A</v>
      </c>
    </row>
    <row r="6032" spans="1:17" s="208" customFormat="1" ht="12">
      <c r="A6032" s="268" t="str">
        <f t="shared" si="188"/>
        <v>1116469031821096140</v>
      </c>
      <c r="B6032" s="304" t="s">
        <v>19891</v>
      </c>
      <c r="C6032" s="269" t="s">
        <v>7956</v>
      </c>
      <c r="D6032" s="144" t="s">
        <v>3106</v>
      </c>
      <c r="E6032" s="269" t="s">
        <v>7957</v>
      </c>
      <c r="F6032" s="145" t="s">
        <v>3106</v>
      </c>
      <c r="G6032" s="269" t="s">
        <v>3106</v>
      </c>
      <c r="H6032" s="305" t="s">
        <v>1650</v>
      </c>
      <c r="I6032" s="306" t="s">
        <v>21066</v>
      </c>
      <c r="J6032" s="201" t="str">
        <f t="shared" si="189"/>
        <v>9999</v>
      </c>
      <c r="K6032" s="270"/>
      <c r="L6032" s="270"/>
      <c r="M6032" s="271"/>
      <c r="N6032" s="270" t="e">
        <v>#N/A</v>
      </c>
      <c r="O6032" s="272" t="e">
        <v>#N/A</v>
      </c>
      <c r="P6032" s="272" t="e">
        <v>#N/A</v>
      </c>
      <c r="Q6032" s="272" t="e">
        <v>#N/A</v>
      </c>
    </row>
    <row r="6033" spans="1:17" s="208" customFormat="1" ht="12">
      <c r="A6033" s="268" t="str">
        <f t="shared" si="188"/>
        <v>1116618041811987027</v>
      </c>
      <c r="B6033" s="304" t="s">
        <v>19891</v>
      </c>
      <c r="C6033" s="269" t="s">
        <v>7958</v>
      </c>
      <c r="D6033" s="144" t="s">
        <v>3106</v>
      </c>
      <c r="E6033" s="269" t="s">
        <v>7959</v>
      </c>
      <c r="F6033" s="145" t="s">
        <v>3106</v>
      </c>
      <c r="G6033" s="269" t="s">
        <v>3106</v>
      </c>
      <c r="H6033" s="305" t="s">
        <v>7960</v>
      </c>
      <c r="I6033" s="306" t="s">
        <v>22408</v>
      </c>
      <c r="J6033" s="201" t="str">
        <f t="shared" si="189"/>
        <v>9999</v>
      </c>
      <c r="K6033" s="270"/>
      <c r="L6033" s="270"/>
      <c r="M6033" s="271"/>
      <c r="N6033" s="270" t="e">
        <v>#N/A</v>
      </c>
      <c r="O6033" s="272" t="e">
        <v>#N/A</v>
      </c>
      <c r="P6033" s="272" t="e">
        <v>#N/A</v>
      </c>
      <c r="Q6033" s="272" t="e">
        <v>#N/A</v>
      </c>
    </row>
    <row r="6034" spans="1:17" s="208" customFormat="1" ht="12">
      <c r="A6034" s="268" t="str">
        <f t="shared" si="188"/>
        <v>1116626031710974225</v>
      </c>
      <c r="B6034" s="304" t="s">
        <v>19891</v>
      </c>
      <c r="C6034" s="269" t="s">
        <v>7961</v>
      </c>
      <c r="D6034" s="144" t="s">
        <v>3106</v>
      </c>
      <c r="E6034" s="269" t="s">
        <v>7962</v>
      </c>
      <c r="F6034" s="145" t="s">
        <v>3106</v>
      </c>
      <c r="G6034" s="269" t="s">
        <v>3106</v>
      </c>
      <c r="H6034" s="305" t="s">
        <v>7963</v>
      </c>
      <c r="I6034" s="306" t="s">
        <v>22154</v>
      </c>
      <c r="J6034" s="201" t="str">
        <f t="shared" si="189"/>
        <v>9999</v>
      </c>
      <c r="K6034" s="270"/>
      <c r="L6034" s="270"/>
      <c r="M6034" s="271"/>
      <c r="N6034" s="270" t="e">
        <v>#N/A</v>
      </c>
      <c r="O6034" s="272" t="e">
        <v>#N/A</v>
      </c>
      <c r="P6034" s="272" t="e">
        <v>#N/A</v>
      </c>
      <c r="Q6034" s="272" t="e">
        <v>#N/A</v>
      </c>
    </row>
    <row r="6035" spans="1:17" s="208" customFormat="1" ht="12">
      <c r="A6035" s="268" t="str">
        <f t="shared" si="188"/>
        <v>1116832021376756460</v>
      </c>
      <c r="B6035" s="304" t="s">
        <v>19891</v>
      </c>
      <c r="C6035" s="269" t="s">
        <v>7964</v>
      </c>
      <c r="D6035" s="144" t="s">
        <v>3106</v>
      </c>
      <c r="E6035" s="269" t="s">
        <v>7965</v>
      </c>
      <c r="F6035" s="145" t="s">
        <v>3106</v>
      </c>
      <c r="G6035" s="269" t="s">
        <v>3106</v>
      </c>
      <c r="H6035" s="305" t="s">
        <v>7966</v>
      </c>
      <c r="I6035" s="307" t="s">
        <v>7966</v>
      </c>
      <c r="J6035" s="201" t="str">
        <f t="shared" si="189"/>
        <v>9999</v>
      </c>
      <c r="K6035" s="270"/>
      <c r="L6035" s="270"/>
      <c r="M6035" s="271"/>
      <c r="N6035" s="270" t="e">
        <v>#N/A</v>
      </c>
      <c r="O6035" s="272" t="e">
        <v>#N/A</v>
      </c>
      <c r="P6035" s="272" t="e">
        <v>#N/A</v>
      </c>
      <c r="Q6035" s="272" t="e">
        <v>#N/A</v>
      </c>
    </row>
    <row r="6036" spans="1:17" s="208" customFormat="1" ht="12">
      <c r="A6036" s="268" t="str">
        <f t="shared" si="188"/>
        <v>1116832031689659765</v>
      </c>
      <c r="B6036" s="304" t="s">
        <v>19891</v>
      </c>
      <c r="C6036" s="269" t="s">
        <v>7967</v>
      </c>
      <c r="D6036" s="144" t="s">
        <v>3106</v>
      </c>
      <c r="E6036" s="269" t="s">
        <v>7968</v>
      </c>
      <c r="F6036" s="145" t="s">
        <v>3106</v>
      </c>
      <c r="G6036" s="269" t="s">
        <v>3106</v>
      </c>
      <c r="H6036" s="305" t="s">
        <v>7969</v>
      </c>
      <c r="I6036" s="306" t="s">
        <v>22063</v>
      </c>
      <c r="J6036" s="201" t="str">
        <f t="shared" si="189"/>
        <v>9999</v>
      </c>
      <c r="K6036" s="270"/>
      <c r="L6036" s="270"/>
      <c r="M6036" s="271"/>
      <c r="N6036" s="270" t="e">
        <v>#N/A</v>
      </c>
      <c r="O6036" s="272" t="e">
        <v>#N/A</v>
      </c>
      <c r="P6036" s="272" t="e">
        <v>#N/A</v>
      </c>
      <c r="Q6036" s="272" t="e">
        <v>#N/A</v>
      </c>
    </row>
    <row r="6037" spans="1:17" s="208" customFormat="1" ht="12">
      <c r="A6037" s="268" t="str">
        <f t="shared" ref="A6037:A6100" si="190">E6037&amp;C6037</f>
        <v>1117053031699798512</v>
      </c>
      <c r="B6037" s="304" t="s">
        <v>19891</v>
      </c>
      <c r="C6037" s="269" t="s">
        <v>7970</v>
      </c>
      <c r="D6037" s="144" t="s">
        <v>3106</v>
      </c>
      <c r="E6037" s="269" t="s">
        <v>7971</v>
      </c>
      <c r="F6037" s="145" t="s">
        <v>3106</v>
      </c>
      <c r="G6037" s="269" t="s">
        <v>3106</v>
      </c>
      <c r="H6037" s="305" t="s">
        <v>7972</v>
      </c>
      <c r="I6037" s="306" t="s">
        <v>22099</v>
      </c>
      <c r="J6037" s="201" t="str">
        <f t="shared" si="189"/>
        <v>9999</v>
      </c>
      <c r="K6037" s="270"/>
      <c r="L6037" s="270"/>
      <c r="M6037" s="271"/>
      <c r="N6037" s="270" t="e">
        <v>#N/A</v>
      </c>
      <c r="O6037" s="272" t="e">
        <v>#N/A</v>
      </c>
      <c r="P6037" s="272" t="e">
        <v>#N/A</v>
      </c>
      <c r="Q6037" s="272" t="e">
        <v>#N/A</v>
      </c>
    </row>
    <row r="6038" spans="1:17" s="208" customFormat="1" ht="12">
      <c r="A6038" s="268" t="str">
        <f t="shared" si="190"/>
        <v>1117145021285677401</v>
      </c>
      <c r="B6038" s="304" t="s">
        <v>19891</v>
      </c>
      <c r="C6038" s="269" t="s">
        <v>7973</v>
      </c>
      <c r="D6038" s="144" t="s">
        <v>3106</v>
      </c>
      <c r="E6038" s="269" t="s">
        <v>7974</v>
      </c>
      <c r="F6038" s="145" t="s">
        <v>3106</v>
      </c>
      <c r="G6038" s="269" t="s">
        <v>3106</v>
      </c>
      <c r="H6038" s="305" t="s">
        <v>7975</v>
      </c>
      <c r="I6038" s="306" t="s">
        <v>20977</v>
      </c>
      <c r="J6038" s="201" t="str">
        <f t="shared" si="189"/>
        <v>9999</v>
      </c>
      <c r="K6038" s="270"/>
      <c r="L6038" s="270"/>
      <c r="M6038" s="271"/>
      <c r="N6038" s="270" t="e">
        <v>#N/A</v>
      </c>
      <c r="O6038" s="272" t="e">
        <v>#N/A</v>
      </c>
      <c r="P6038" s="272" t="e">
        <v>#N/A</v>
      </c>
      <c r="Q6038" s="272" t="e">
        <v>#N/A</v>
      </c>
    </row>
    <row r="6039" spans="1:17" s="208" customFormat="1" ht="12">
      <c r="A6039" s="268" t="str">
        <f t="shared" si="190"/>
        <v>1117145031992748693</v>
      </c>
      <c r="B6039" s="304" t="s">
        <v>19891</v>
      </c>
      <c r="C6039" s="269" t="s">
        <v>5109</v>
      </c>
      <c r="D6039" s="144" t="s">
        <v>3106</v>
      </c>
      <c r="E6039" s="269" t="s">
        <v>7976</v>
      </c>
      <c r="F6039" s="145" t="s">
        <v>3106</v>
      </c>
      <c r="G6039" s="269" t="s">
        <v>3106</v>
      </c>
      <c r="H6039" s="305" t="s">
        <v>5111</v>
      </c>
      <c r="I6039" s="307" t="s">
        <v>5111</v>
      </c>
      <c r="J6039" s="201" t="str">
        <f t="shared" si="189"/>
        <v>9999</v>
      </c>
      <c r="K6039" s="270"/>
      <c r="L6039" s="270"/>
      <c r="M6039" s="271"/>
      <c r="N6039" s="270" t="e">
        <v>#N/A</v>
      </c>
      <c r="O6039" s="272" t="e">
        <v>#N/A</v>
      </c>
      <c r="P6039" s="272" t="e">
        <v>#N/A</v>
      </c>
      <c r="Q6039" s="272" t="e">
        <v>#N/A</v>
      </c>
    </row>
    <row r="6040" spans="1:17" s="208" customFormat="1" ht="12">
      <c r="A6040" s="268" t="str">
        <f t="shared" si="190"/>
        <v>1117145041457432460</v>
      </c>
      <c r="B6040" s="304" t="s">
        <v>19891</v>
      </c>
      <c r="C6040" s="269" t="s">
        <v>7977</v>
      </c>
      <c r="D6040" s="144" t="s">
        <v>3106</v>
      </c>
      <c r="E6040" s="269" t="s">
        <v>7978</v>
      </c>
      <c r="F6040" s="145" t="s">
        <v>3106</v>
      </c>
      <c r="G6040" s="269" t="s">
        <v>3106</v>
      </c>
      <c r="H6040" s="305" t="s">
        <v>5111</v>
      </c>
      <c r="I6040" s="306" t="s">
        <v>21473</v>
      </c>
      <c r="J6040" s="201" t="str">
        <f t="shared" si="189"/>
        <v>9999</v>
      </c>
      <c r="K6040" s="270"/>
      <c r="L6040" s="270"/>
      <c r="M6040" s="271"/>
      <c r="N6040" s="270" t="e">
        <v>#N/A</v>
      </c>
      <c r="O6040" s="272" t="e">
        <v>#N/A</v>
      </c>
      <c r="P6040" s="272" t="e">
        <v>#N/A</v>
      </c>
      <c r="Q6040" s="272" t="e">
        <v>#N/A</v>
      </c>
    </row>
    <row r="6041" spans="1:17" s="208" customFormat="1" ht="12">
      <c r="A6041" s="268" t="str">
        <f t="shared" si="190"/>
        <v>1118085031518900778</v>
      </c>
      <c r="B6041" s="304" t="s">
        <v>19891</v>
      </c>
      <c r="C6041" s="269" t="s">
        <v>7979</v>
      </c>
      <c r="D6041" s="144" t="s">
        <v>3106</v>
      </c>
      <c r="E6041" s="269" t="s">
        <v>7980</v>
      </c>
      <c r="F6041" s="145" t="s">
        <v>3106</v>
      </c>
      <c r="G6041" s="269" t="s">
        <v>3106</v>
      </c>
      <c r="H6041" s="305" t="s">
        <v>7981</v>
      </c>
      <c r="I6041" s="306" t="s">
        <v>21648</v>
      </c>
      <c r="J6041" s="201" t="str">
        <f t="shared" si="189"/>
        <v>9999</v>
      </c>
      <c r="K6041" s="270"/>
      <c r="L6041" s="270"/>
      <c r="M6041" s="271"/>
      <c r="N6041" s="270" t="e">
        <v>#N/A</v>
      </c>
      <c r="O6041" s="272" t="e">
        <v>#N/A</v>
      </c>
      <c r="P6041" s="272" t="e">
        <v>#N/A</v>
      </c>
      <c r="Q6041" s="272" t="e">
        <v>#N/A</v>
      </c>
    </row>
    <row r="6042" spans="1:17" s="208" customFormat="1" ht="12">
      <c r="A6042" s="268" t="str">
        <f t="shared" si="190"/>
        <v>1119158031730241852</v>
      </c>
      <c r="B6042" s="304" t="s">
        <v>19891</v>
      </c>
      <c r="C6042" s="269" t="s">
        <v>6373</v>
      </c>
      <c r="D6042" s="144" t="s">
        <v>3106</v>
      </c>
      <c r="E6042" s="269" t="s">
        <v>7984</v>
      </c>
      <c r="F6042" s="145" t="s">
        <v>3106</v>
      </c>
      <c r="G6042" s="269" t="s">
        <v>3106</v>
      </c>
      <c r="H6042" s="305" t="s">
        <v>1867</v>
      </c>
      <c r="I6042" s="307" t="s">
        <v>1867</v>
      </c>
      <c r="J6042" s="201" t="str">
        <f t="shared" si="189"/>
        <v>9999</v>
      </c>
      <c r="K6042" s="270"/>
      <c r="L6042" s="270"/>
      <c r="M6042" s="271"/>
      <c r="N6042" s="270" t="e">
        <v>#N/A</v>
      </c>
      <c r="O6042" s="272" t="e">
        <v>#N/A</v>
      </c>
      <c r="P6042" s="272" t="e">
        <v>#N/A</v>
      </c>
      <c r="Q6042" s="272" t="e">
        <v>#N/A</v>
      </c>
    </row>
    <row r="6043" spans="1:17" s="208" customFormat="1" ht="12">
      <c r="A6043" s="268" t="str">
        <f t="shared" si="190"/>
        <v>1119240011093754475</v>
      </c>
      <c r="B6043" s="304" t="s">
        <v>19891</v>
      </c>
      <c r="C6043" s="269" t="s">
        <v>7985</v>
      </c>
      <c r="D6043" s="144" t="s">
        <v>3106</v>
      </c>
      <c r="E6043" s="269" t="s">
        <v>7986</v>
      </c>
      <c r="F6043" s="145" t="s">
        <v>3106</v>
      </c>
      <c r="G6043" s="269" t="s">
        <v>3106</v>
      </c>
      <c r="H6043" s="305" t="s">
        <v>7987</v>
      </c>
      <c r="I6043" s="307" t="s">
        <v>7987</v>
      </c>
      <c r="J6043" s="201" t="str">
        <f t="shared" si="189"/>
        <v>9999</v>
      </c>
      <c r="K6043" s="270"/>
      <c r="L6043" s="270"/>
      <c r="M6043" s="271"/>
      <c r="N6043" s="270" t="e">
        <v>#N/A</v>
      </c>
      <c r="O6043" s="272" t="e">
        <v>#N/A</v>
      </c>
      <c r="P6043" s="272" t="e">
        <v>#N/A</v>
      </c>
      <c r="Q6043" s="272" t="e">
        <v>#N/A</v>
      </c>
    </row>
    <row r="6044" spans="1:17" s="208" customFormat="1" ht="12">
      <c r="A6044" s="268" t="str">
        <f t="shared" si="190"/>
        <v>1119240021093754475</v>
      </c>
      <c r="B6044" s="304" t="s">
        <v>19891</v>
      </c>
      <c r="C6044" s="269" t="s">
        <v>7985</v>
      </c>
      <c r="D6044" s="144" t="s">
        <v>3106</v>
      </c>
      <c r="E6044" s="269" t="s">
        <v>7988</v>
      </c>
      <c r="F6044" s="145" t="s">
        <v>3106</v>
      </c>
      <c r="G6044" s="269" t="s">
        <v>3106</v>
      </c>
      <c r="H6044" s="305" t="s">
        <v>7987</v>
      </c>
      <c r="I6044" s="307" t="s">
        <v>7987</v>
      </c>
      <c r="J6044" s="201" t="str">
        <f t="shared" si="189"/>
        <v>9999</v>
      </c>
      <c r="K6044" s="270"/>
      <c r="L6044" s="270"/>
      <c r="M6044" s="271"/>
      <c r="N6044" s="270" t="e">
        <v>#N/A</v>
      </c>
      <c r="O6044" s="272" t="e">
        <v>#N/A</v>
      </c>
      <c r="P6044" s="272" t="e">
        <v>#N/A</v>
      </c>
      <c r="Q6044" s="272" t="e">
        <v>#N/A</v>
      </c>
    </row>
    <row r="6045" spans="1:17" s="208" customFormat="1" ht="12">
      <c r="A6045" s="268" t="str">
        <f t="shared" si="190"/>
        <v>1119711081023041969</v>
      </c>
      <c r="B6045" s="304" t="s">
        <v>19891</v>
      </c>
      <c r="C6045" s="269" t="s">
        <v>7989</v>
      </c>
      <c r="D6045" s="144" t="s">
        <v>3106</v>
      </c>
      <c r="E6045" s="269" t="s">
        <v>7990</v>
      </c>
      <c r="F6045" s="145" t="s">
        <v>3106</v>
      </c>
      <c r="G6045" s="269" t="s">
        <v>3106</v>
      </c>
      <c r="H6045" s="305" t="s">
        <v>7991</v>
      </c>
      <c r="I6045" s="306" t="s">
        <v>20272</v>
      </c>
      <c r="J6045" s="201" t="str">
        <f t="shared" si="189"/>
        <v>9999</v>
      </c>
      <c r="K6045" s="270"/>
      <c r="L6045" s="270"/>
      <c r="M6045" s="271"/>
      <c r="N6045" s="270" t="e">
        <v>#N/A</v>
      </c>
      <c r="O6045" s="272" t="e">
        <v>#N/A</v>
      </c>
      <c r="P6045" s="272" t="e">
        <v>#N/A</v>
      </c>
      <c r="Q6045" s="272" t="e">
        <v>#N/A</v>
      </c>
    </row>
    <row r="6046" spans="1:17" s="208" customFormat="1" ht="12">
      <c r="A6046" s="268" t="str">
        <f t="shared" si="190"/>
        <v>1119745041386862027</v>
      </c>
      <c r="B6046" s="304" t="s">
        <v>19891</v>
      </c>
      <c r="C6046" s="269" t="s">
        <v>7992</v>
      </c>
      <c r="D6046" s="144" t="s">
        <v>3106</v>
      </c>
      <c r="E6046" s="269" t="s">
        <v>7993</v>
      </c>
      <c r="F6046" s="145" t="s">
        <v>3106</v>
      </c>
      <c r="G6046" s="269" t="s">
        <v>3106</v>
      </c>
      <c r="H6046" s="305" t="s">
        <v>7994</v>
      </c>
      <c r="I6046" s="306" t="s">
        <v>21267</v>
      </c>
      <c r="J6046" s="201" t="str">
        <f t="shared" si="189"/>
        <v>9999</v>
      </c>
      <c r="K6046" s="270"/>
      <c r="L6046" s="270"/>
      <c r="M6046" s="271"/>
      <c r="N6046" s="270" t="e">
        <v>#N/A</v>
      </c>
      <c r="O6046" s="272" t="e">
        <v>#N/A</v>
      </c>
      <c r="P6046" s="272" t="e">
        <v>#N/A</v>
      </c>
      <c r="Q6046" s="272" t="e">
        <v>#N/A</v>
      </c>
    </row>
    <row r="6047" spans="1:17" s="208" customFormat="1" ht="12">
      <c r="A6047" s="268" t="str">
        <f t="shared" si="190"/>
        <v>1119919011114000577</v>
      </c>
      <c r="B6047" s="304" t="s">
        <v>19891</v>
      </c>
      <c r="C6047" s="269" t="s">
        <v>7995</v>
      </c>
      <c r="D6047" s="144" t="s">
        <v>3106</v>
      </c>
      <c r="E6047" s="269" t="s">
        <v>7996</v>
      </c>
      <c r="F6047" s="145" t="s">
        <v>3106</v>
      </c>
      <c r="G6047" s="269" t="s">
        <v>3106</v>
      </c>
      <c r="H6047" s="305" t="s">
        <v>7997</v>
      </c>
      <c r="I6047" s="306" t="s">
        <v>20512</v>
      </c>
      <c r="J6047" s="201" t="str">
        <f t="shared" si="189"/>
        <v>9999</v>
      </c>
      <c r="K6047" s="270"/>
      <c r="L6047" s="270"/>
      <c r="M6047" s="271"/>
      <c r="N6047" s="270" t="e">
        <v>#N/A</v>
      </c>
      <c r="O6047" s="272" t="e">
        <v>#N/A</v>
      </c>
      <c r="P6047" s="272" t="e">
        <v>#N/A</v>
      </c>
      <c r="Q6047" s="272" t="e">
        <v>#N/A</v>
      </c>
    </row>
    <row r="6048" spans="1:17" s="208" customFormat="1" ht="12">
      <c r="A6048" s="268" t="str">
        <f t="shared" si="190"/>
        <v>1120347011689741761</v>
      </c>
      <c r="B6048" s="304" t="s">
        <v>19891</v>
      </c>
      <c r="C6048" s="269" t="s">
        <v>7998</v>
      </c>
      <c r="D6048" s="144" t="s">
        <v>3106</v>
      </c>
      <c r="E6048" s="269" t="s">
        <v>7999</v>
      </c>
      <c r="F6048" s="145" t="s">
        <v>3106</v>
      </c>
      <c r="G6048" s="269" t="s">
        <v>3106</v>
      </c>
      <c r="H6048" s="305" t="s">
        <v>8000</v>
      </c>
      <c r="I6048" s="306" t="s">
        <v>22073</v>
      </c>
      <c r="J6048" s="201" t="str">
        <f t="shared" si="189"/>
        <v>9999</v>
      </c>
      <c r="K6048" s="270"/>
      <c r="L6048" s="270"/>
      <c r="M6048" s="271"/>
      <c r="N6048" s="270" t="e">
        <v>#N/A</v>
      </c>
      <c r="O6048" s="272" t="e">
        <v>#N/A</v>
      </c>
      <c r="P6048" s="272" t="e">
        <v>#N/A</v>
      </c>
      <c r="Q6048" s="272" t="e">
        <v>#N/A</v>
      </c>
    </row>
    <row r="6049" spans="1:17" s="208" customFormat="1" ht="12">
      <c r="A6049" s="268" t="str">
        <f t="shared" si="190"/>
        <v>1120487021942241146</v>
      </c>
      <c r="B6049" s="304" t="s">
        <v>19891</v>
      </c>
      <c r="C6049" s="143" t="s">
        <v>7177</v>
      </c>
      <c r="D6049" s="144" t="s">
        <v>3106</v>
      </c>
      <c r="E6049" s="144" t="s">
        <v>19977</v>
      </c>
      <c r="F6049" s="145" t="s">
        <v>3106</v>
      </c>
      <c r="G6049" s="269" t="s">
        <v>3106</v>
      </c>
      <c r="H6049" s="146" t="s">
        <v>19978</v>
      </c>
      <c r="I6049" s="306" t="s">
        <v>19978</v>
      </c>
      <c r="J6049" s="201" t="str">
        <f t="shared" si="189"/>
        <v>9999</v>
      </c>
      <c r="K6049" s="308" t="s">
        <v>19968</v>
      </c>
      <c r="L6049" s="308" t="s">
        <v>13916</v>
      </c>
      <c r="M6049" s="271">
        <v>44475</v>
      </c>
      <c r="N6049" s="270" t="s">
        <v>19969</v>
      </c>
      <c r="O6049" s="272" t="s">
        <v>19970</v>
      </c>
      <c r="P6049" s="272" t="s">
        <v>19971</v>
      </c>
      <c r="Q6049" s="272" t="s">
        <v>19972</v>
      </c>
    </row>
    <row r="6050" spans="1:17" s="208" customFormat="1" ht="12">
      <c r="A6050" s="268" t="str">
        <f t="shared" si="190"/>
        <v>1120594011235224072</v>
      </c>
      <c r="B6050" s="304" t="s">
        <v>19891</v>
      </c>
      <c r="C6050" s="269" t="s">
        <v>8001</v>
      </c>
      <c r="D6050" s="144" t="s">
        <v>3106</v>
      </c>
      <c r="E6050" s="269" t="s">
        <v>8002</v>
      </c>
      <c r="F6050" s="145" t="s">
        <v>3106</v>
      </c>
      <c r="G6050" s="269" t="s">
        <v>3106</v>
      </c>
      <c r="H6050" s="305" t="s">
        <v>8003</v>
      </c>
      <c r="I6050" s="306" t="s">
        <v>20858</v>
      </c>
      <c r="J6050" s="201" t="str">
        <f t="shared" si="189"/>
        <v>9999</v>
      </c>
      <c r="K6050" s="270"/>
      <c r="L6050" s="270"/>
      <c r="M6050" s="271"/>
      <c r="N6050" s="270" t="e">
        <v>#N/A</v>
      </c>
      <c r="O6050" s="272" t="e">
        <v>#N/A</v>
      </c>
      <c r="P6050" s="272" t="e">
        <v>#N/A</v>
      </c>
      <c r="Q6050" s="272" t="e">
        <v>#N/A</v>
      </c>
    </row>
    <row r="6051" spans="1:17" s="208" customFormat="1" ht="12">
      <c r="A6051" s="268" t="str">
        <f t="shared" si="190"/>
        <v>1120818011275561656</v>
      </c>
      <c r="B6051" s="304" t="s">
        <v>19891</v>
      </c>
      <c r="C6051" s="269" t="s">
        <v>8004</v>
      </c>
      <c r="D6051" s="144" t="s">
        <v>3106</v>
      </c>
      <c r="E6051" s="269" t="s">
        <v>8005</v>
      </c>
      <c r="F6051" s="145" t="s">
        <v>3106</v>
      </c>
      <c r="G6051" s="269" t="s">
        <v>3106</v>
      </c>
      <c r="H6051" s="305" t="s">
        <v>8006</v>
      </c>
      <c r="I6051" s="306" t="s">
        <v>20946</v>
      </c>
      <c r="J6051" s="201" t="str">
        <f t="shared" si="189"/>
        <v>9999</v>
      </c>
      <c r="K6051" s="270"/>
      <c r="L6051" s="270"/>
      <c r="M6051" s="271"/>
      <c r="N6051" s="270" t="e">
        <v>#N/A</v>
      </c>
      <c r="O6051" s="272" t="e">
        <v>#N/A</v>
      </c>
      <c r="P6051" s="272" t="e">
        <v>#N/A</v>
      </c>
      <c r="Q6051" s="272" t="e">
        <v>#N/A</v>
      </c>
    </row>
    <row r="6052" spans="1:17" s="208" customFormat="1" ht="12">
      <c r="A6052" s="268" t="str">
        <f t="shared" si="190"/>
        <v>1121162011497711337</v>
      </c>
      <c r="B6052" s="304" t="s">
        <v>19891</v>
      </c>
      <c r="C6052" s="269" t="s">
        <v>8007</v>
      </c>
      <c r="D6052" s="144" t="s">
        <v>3106</v>
      </c>
      <c r="E6052" s="269" t="s">
        <v>8008</v>
      </c>
      <c r="F6052" s="145" t="s">
        <v>3106</v>
      </c>
      <c r="G6052" s="269" t="s">
        <v>3106</v>
      </c>
      <c r="H6052" s="305" t="s">
        <v>8009</v>
      </c>
      <c r="I6052" s="306" t="s">
        <v>21578</v>
      </c>
      <c r="J6052" s="201" t="str">
        <f t="shared" si="189"/>
        <v>9999</v>
      </c>
      <c r="K6052" s="270"/>
      <c r="L6052" s="270"/>
      <c r="M6052" s="271"/>
      <c r="N6052" s="270" t="e">
        <v>#N/A</v>
      </c>
      <c r="O6052" s="272" t="e">
        <v>#N/A</v>
      </c>
      <c r="P6052" s="272" t="e">
        <v>#N/A</v>
      </c>
      <c r="Q6052" s="272" t="e">
        <v>#N/A</v>
      </c>
    </row>
    <row r="6053" spans="1:17" s="208" customFormat="1" ht="12">
      <c r="A6053" s="268" t="str">
        <f t="shared" si="190"/>
        <v>1121238051417036385</v>
      </c>
      <c r="B6053" s="304" t="s">
        <v>19891</v>
      </c>
      <c r="C6053" s="269" t="s">
        <v>8010</v>
      </c>
      <c r="D6053" s="144" t="s">
        <v>3106</v>
      </c>
      <c r="E6053" s="269" t="s">
        <v>8011</v>
      </c>
      <c r="F6053" s="145" t="s">
        <v>3106</v>
      </c>
      <c r="G6053" s="269" t="s">
        <v>3106</v>
      </c>
      <c r="H6053" s="305" t="s">
        <v>8012</v>
      </c>
      <c r="I6053" s="306" t="s">
        <v>21343</v>
      </c>
      <c r="J6053" s="201" t="str">
        <f t="shared" si="189"/>
        <v>9999</v>
      </c>
      <c r="K6053" s="270"/>
      <c r="L6053" s="270"/>
      <c r="M6053" s="271"/>
      <c r="N6053" s="270" t="e">
        <v>#N/A</v>
      </c>
      <c r="O6053" s="272" t="e">
        <v>#N/A</v>
      </c>
      <c r="P6053" s="272" t="e">
        <v>#N/A</v>
      </c>
      <c r="Q6053" s="272" t="e">
        <v>#N/A</v>
      </c>
    </row>
    <row r="6054" spans="1:17" s="208" customFormat="1" ht="12">
      <c r="A6054" s="268" t="str">
        <f t="shared" si="190"/>
        <v>1121774021821026386</v>
      </c>
      <c r="B6054" s="304" t="s">
        <v>19891</v>
      </c>
      <c r="C6054" s="269" t="s">
        <v>8013</v>
      </c>
      <c r="D6054" s="144" t="s">
        <v>3106</v>
      </c>
      <c r="E6054" s="269" t="s">
        <v>8014</v>
      </c>
      <c r="F6054" s="145" t="s">
        <v>3106</v>
      </c>
      <c r="G6054" s="269" t="s">
        <v>3106</v>
      </c>
      <c r="H6054" s="305" t="s">
        <v>8015</v>
      </c>
      <c r="I6054" s="307" t="s">
        <v>8015</v>
      </c>
      <c r="J6054" s="201" t="str">
        <f t="shared" si="189"/>
        <v>9999</v>
      </c>
      <c r="K6054" s="270"/>
      <c r="L6054" s="270"/>
      <c r="M6054" s="271"/>
      <c r="N6054" s="270" t="e">
        <v>#N/A</v>
      </c>
      <c r="O6054" s="272" t="e">
        <v>#N/A</v>
      </c>
      <c r="P6054" s="272" t="e">
        <v>#N/A</v>
      </c>
      <c r="Q6054" s="272" t="e">
        <v>#N/A</v>
      </c>
    </row>
    <row r="6055" spans="1:17" s="208" customFormat="1" ht="12">
      <c r="A6055" s="268" t="str">
        <f t="shared" si="190"/>
        <v>1121774031821026386</v>
      </c>
      <c r="B6055" s="304" t="s">
        <v>19891</v>
      </c>
      <c r="C6055" s="269" t="s">
        <v>8013</v>
      </c>
      <c r="D6055" s="144" t="s">
        <v>3106</v>
      </c>
      <c r="E6055" s="269" t="s">
        <v>8016</v>
      </c>
      <c r="F6055" s="145" t="s">
        <v>3106</v>
      </c>
      <c r="G6055" s="269" t="s">
        <v>3106</v>
      </c>
      <c r="H6055" s="305" t="s">
        <v>8015</v>
      </c>
      <c r="I6055" s="307" t="s">
        <v>8015</v>
      </c>
      <c r="J6055" s="201" t="str">
        <f t="shared" si="189"/>
        <v>9999</v>
      </c>
      <c r="K6055" s="270"/>
      <c r="L6055" s="270"/>
      <c r="M6055" s="271"/>
      <c r="N6055" s="270" t="e">
        <v>#N/A</v>
      </c>
      <c r="O6055" s="272" t="e">
        <v>#N/A</v>
      </c>
      <c r="P6055" s="272" t="e">
        <v>#N/A</v>
      </c>
      <c r="Q6055" s="272" t="e">
        <v>#N/A</v>
      </c>
    </row>
    <row r="6056" spans="1:17" s="208" customFormat="1" ht="12">
      <c r="A6056" s="268" t="str">
        <f t="shared" si="190"/>
        <v>1121774041821026386</v>
      </c>
      <c r="B6056" s="304" t="s">
        <v>19891</v>
      </c>
      <c r="C6056" s="269" t="s">
        <v>8013</v>
      </c>
      <c r="D6056" s="144" t="s">
        <v>3106</v>
      </c>
      <c r="E6056" s="269" t="s">
        <v>8017</v>
      </c>
      <c r="F6056" s="145" t="s">
        <v>3106</v>
      </c>
      <c r="G6056" s="269" t="s">
        <v>3106</v>
      </c>
      <c r="H6056" s="305" t="s">
        <v>8015</v>
      </c>
      <c r="I6056" s="307" t="s">
        <v>8015</v>
      </c>
      <c r="J6056" s="201" t="str">
        <f t="shared" si="189"/>
        <v>9999</v>
      </c>
      <c r="K6056" s="270"/>
      <c r="L6056" s="270"/>
      <c r="M6056" s="271"/>
      <c r="N6056" s="270" t="e">
        <v>#N/A</v>
      </c>
      <c r="O6056" s="272" t="e">
        <v>#N/A</v>
      </c>
      <c r="P6056" s="272" t="e">
        <v>#N/A</v>
      </c>
      <c r="Q6056" s="272" t="e">
        <v>#N/A</v>
      </c>
    </row>
    <row r="6057" spans="1:17" s="208" customFormat="1" ht="12">
      <c r="A6057" s="268" t="str">
        <f t="shared" si="190"/>
        <v>1122731031124054069</v>
      </c>
      <c r="B6057" s="304" t="s">
        <v>19891</v>
      </c>
      <c r="C6057" s="269" t="s">
        <v>4723</v>
      </c>
      <c r="D6057" s="144" t="s">
        <v>3106</v>
      </c>
      <c r="E6057" s="269" t="s">
        <v>8018</v>
      </c>
      <c r="F6057" s="145" t="s">
        <v>3106</v>
      </c>
      <c r="G6057" s="269" t="s">
        <v>3106</v>
      </c>
      <c r="H6057" s="305" t="s">
        <v>4725</v>
      </c>
      <c r="I6057" s="306" t="s">
        <v>20535</v>
      </c>
      <c r="J6057" s="201" t="str">
        <f t="shared" si="189"/>
        <v>9999</v>
      </c>
      <c r="K6057" s="270"/>
      <c r="L6057" s="270"/>
      <c r="M6057" s="271"/>
      <c r="N6057" s="270" t="e">
        <v>#N/A</v>
      </c>
      <c r="O6057" s="272" t="e">
        <v>#N/A</v>
      </c>
      <c r="P6057" s="272" t="e">
        <v>#N/A</v>
      </c>
      <c r="Q6057" s="272" t="e">
        <v>#N/A</v>
      </c>
    </row>
    <row r="6058" spans="1:17" s="208" customFormat="1" ht="12">
      <c r="A6058" s="268" t="str">
        <f t="shared" si="190"/>
        <v>1125049011861542235</v>
      </c>
      <c r="B6058" s="304" t="s">
        <v>19891</v>
      </c>
      <c r="C6058" s="269" t="s">
        <v>8019</v>
      </c>
      <c r="D6058" s="144" t="s">
        <v>3106</v>
      </c>
      <c r="E6058" s="269" t="s">
        <v>8020</v>
      </c>
      <c r="F6058" s="145" t="s">
        <v>3106</v>
      </c>
      <c r="G6058" s="269" t="s">
        <v>3106</v>
      </c>
      <c r="H6058" s="305" t="s">
        <v>8021</v>
      </c>
      <c r="I6058" s="306" t="s">
        <v>22522</v>
      </c>
      <c r="J6058" s="201" t="str">
        <f t="shared" si="189"/>
        <v>9999</v>
      </c>
      <c r="K6058" s="270"/>
      <c r="L6058" s="270"/>
      <c r="M6058" s="271"/>
      <c r="N6058" s="270" t="e">
        <v>#N/A</v>
      </c>
      <c r="O6058" s="272" t="e">
        <v>#N/A</v>
      </c>
      <c r="P6058" s="272" t="e">
        <v>#N/A</v>
      </c>
      <c r="Q6058" s="272" t="e">
        <v>#N/A</v>
      </c>
    </row>
    <row r="6059" spans="1:17" s="208" customFormat="1" ht="12">
      <c r="A6059" s="268" t="str">
        <f t="shared" si="190"/>
        <v>1125122041245284769</v>
      </c>
      <c r="B6059" s="304" t="s">
        <v>19891</v>
      </c>
      <c r="C6059" s="269" t="s">
        <v>8022</v>
      </c>
      <c r="D6059" s="144" t="s">
        <v>3106</v>
      </c>
      <c r="E6059" s="269" t="s">
        <v>8023</v>
      </c>
      <c r="F6059" s="145" t="s">
        <v>3106</v>
      </c>
      <c r="G6059" s="269" t="s">
        <v>3106</v>
      </c>
      <c r="H6059" s="305" t="s">
        <v>8024</v>
      </c>
      <c r="I6059" s="306" t="s">
        <v>20882</v>
      </c>
      <c r="J6059" s="201" t="str">
        <f t="shared" si="189"/>
        <v>9999</v>
      </c>
      <c r="K6059" s="270"/>
      <c r="L6059" s="270"/>
      <c r="M6059" s="271"/>
      <c r="N6059" s="270" t="e">
        <v>#N/A</v>
      </c>
      <c r="O6059" s="272" t="e">
        <v>#N/A</v>
      </c>
      <c r="P6059" s="272" t="e">
        <v>#N/A</v>
      </c>
      <c r="Q6059" s="272" t="e">
        <v>#N/A</v>
      </c>
    </row>
    <row r="6060" spans="1:17" s="208" customFormat="1" ht="12">
      <c r="A6060" s="268" t="str">
        <f t="shared" si="190"/>
        <v>1125510011386605749</v>
      </c>
      <c r="B6060" s="304" t="s">
        <v>19891</v>
      </c>
      <c r="C6060" s="269" t="s">
        <v>8025</v>
      </c>
      <c r="D6060" s="144" t="s">
        <v>3106</v>
      </c>
      <c r="E6060" s="269" t="s">
        <v>8026</v>
      </c>
      <c r="F6060" s="145" t="s">
        <v>3106</v>
      </c>
      <c r="G6060" s="269" t="s">
        <v>3106</v>
      </c>
      <c r="H6060" s="305" t="s">
        <v>8027</v>
      </c>
      <c r="I6060" s="306" t="s">
        <v>21248</v>
      </c>
      <c r="J6060" s="201" t="str">
        <f t="shared" si="189"/>
        <v>9999</v>
      </c>
      <c r="K6060" s="270"/>
      <c r="L6060" s="270"/>
      <c r="M6060" s="271"/>
      <c r="N6060" s="270" t="e">
        <v>#N/A</v>
      </c>
      <c r="O6060" s="272" t="e">
        <v>#N/A</v>
      </c>
      <c r="P6060" s="272" t="e">
        <v>#N/A</v>
      </c>
      <c r="Q6060" s="272" t="e">
        <v>#N/A</v>
      </c>
    </row>
    <row r="6061" spans="1:17" s="208" customFormat="1" ht="12">
      <c r="A6061" s="268" t="str">
        <f t="shared" si="190"/>
        <v>1125734021164463287</v>
      </c>
      <c r="B6061" s="304" t="s">
        <v>19891</v>
      </c>
      <c r="C6061" s="269" t="s">
        <v>8028</v>
      </c>
      <c r="D6061" s="144" t="s">
        <v>3106</v>
      </c>
      <c r="E6061" s="269" t="s">
        <v>8029</v>
      </c>
      <c r="F6061" s="145" t="s">
        <v>3106</v>
      </c>
      <c r="G6061" s="269" t="s">
        <v>3106</v>
      </c>
      <c r="H6061" s="305" t="s">
        <v>8030</v>
      </c>
      <c r="I6061" s="306" t="s">
        <v>20670</v>
      </c>
      <c r="J6061" s="201" t="str">
        <f t="shared" si="189"/>
        <v>9999</v>
      </c>
      <c r="K6061" s="270"/>
      <c r="L6061" s="270"/>
      <c r="M6061" s="271"/>
      <c r="N6061" s="270" t="e">
        <v>#N/A</v>
      </c>
      <c r="O6061" s="272" t="e">
        <v>#N/A</v>
      </c>
      <c r="P6061" s="272" t="e">
        <v>#N/A</v>
      </c>
      <c r="Q6061" s="272" t="e">
        <v>#N/A</v>
      </c>
    </row>
    <row r="6062" spans="1:17" s="208" customFormat="1" ht="12">
      <c r="A6062" s="268" t="str">
        <f t="shared" si="190"/>
        <v>1126104111699823740</v>
      </c>
      <c r="B6062" s="304" t="s">
        <v>19891</v>
      </c>
      <c r="C6062" s="269" t="s">
        <v>8031</v>
      </c>
      <c r="D6062" s="144" t="s">
        <v>3106</v>
      </c>
      <c r="E6062" s="269" t="s">
        <v>8032</v>
      </c>
      <c r="F6062" s="145" t="s">
        <v>3106</v>
      </c>
      <c r="G6062" s="269" t="s">
        <v>3106</v>
      </c>
      <c r="H6062" s="305" t="s">
        <v>8033</v>
      </c>
      <c r="I6062" s="307" t="s">
        <v>8033</v>
      </c>
      <c r="J6062" s="201" t="str">
        <f t="shared" si="189"/>
        <v>9999</v>
      </c>
      <c r="K6062" s="270"/>
      <c r="L6062" s="270"/>
      <c r="M6062" s="271"/>
      <c r="N6062" s="270" t="e">
        <v>#N/A</v>
      </c>
      <c r="O6062" s="272" t="e">
        <v>#N/A</v>
      </c>
      <c r="P6062" s="272" t="e">
        <v>#N/A</v>
      </c>
      <c r="Q6062" s="272" t="e">
        <v>#N/A</v>
      </c>
    </row>
    <row r="6063" spans="1:17" s="208" customFormat="1" ht="12">
      <c r="A6063" s="268" t="str">
        <f t="shared" si="190"/>
        <v>1126518021679655153</v>
      </c>
      <c r="B6063" s="304" t="s">
        <v>19891</v>
      </c>
      <c r="C6063" s="269" t="s">
        <v>8034</v>
      </c>
      <c r="D6063" s="144" t="s">
        <v>3106</v>
      </c>
      <c r="E6063" s="269" t="s">
        <v>8035</v>
      </c>
      <c r="F6063" s="145" t="s">
        <v>3106</v>
      </c>
      <c r="G6063" s="269" t="s">
        <v>3106</v>
      </c>
      <c r="H6063" s="305" t="s">
        <v>8036</v>
      </c>
      <c r="I6063" s="306" t="s">
        <v>22041</v>
      </c>
      <c r="J6063" s="201" t="str">
        <f t="shared" si="189"/>
        <v>9999</v>
      </c>
      <c r="K6063" s="270"/>
      <c r="L6063" s="270"/>
      <c r="M6063" s="271"/>
      <c r="N6063" s="270" t="e">
        <v>#N/A</v>
      </c>
      <c r="O6063" s="272" t="e">
        <v>#N/A</v>
      </c>
      <c r="P6063" s="272" t="e">
        <v>#N/A</v>
      </c>
      <c r="Q6063" s="272" t="e">
        <v>#N/A</v>
      </c>
    </row>
    <row r="6064" spans="1:17" s="208" customFormat="1" ht="12">
      <c r="A6064" s="268" t="str">
        <f t="shared" si="190"/>
        <v>1127011051992743025</v>
      </c>
      <c r="B6064" s="304" t="s">
        <v>19891</v>
      </c>
      <c r="C6064" s="269" t="s">
        <v>8037</v>
      </c>
      <c r="D6064" s="144" t="s">
        <v>3106</v>
      </c>
      <c r="E6064" s="269" t="s">
        <v>8038</v>
      </c>
      <c r="F6064" s="145" t="s">
        <v>3106</v>
      </c>
      <c r="G6064" s="269" t="s">
        <v>3106</v>
      </c>
      <c r="H6064" s="305" t="s">
        <v>1901</v>
      </c>
      <c r="I6064" s="306" t="s">
        <v>19050</v>
      </c>
      <c r="J6064" s="201" t="str">
        <f t="shared" si="189"/>
        <v>9999</v>
      </c>
      <c r="K6064" s="270"/>
      <c r="L6064" s="270"/>
      <c r="M6064" s="271"/>
      <c r="N6064" s="270" t="e">
        <v>#N/A</v>
      </c>
      <c r="O6064" s="272" t="e">
        <v>#N/A</v>
      </c>
      <c r="P6064" s="272" t="e">
        <v>#N/A</v>
      </c>
      <c r="Q6064" s="272" t="e">
        <v>#N/A</v>
      </c>
    </row>
    <row r="6065" spans="1:17" s="208" customFormat="1" ht="12">
      <c r="A6065" s="268" t="str">
        <f t="shared" si="190"/>
        <v>1127169041437436151</v>
      </c>
      <c r="B6065" s="304" t="s">
        <v>19891</v>
      </c>
      <c r="C6065" s="269" t="s">
        <v>8039</v>
      </c>
      <c r="D6065" s="144" t="s">
        <v>3106</v>
      </c>
      <c r="E6065" s="269" t="s">
        <v>8040</v>
      </c>
      <c r="F6065" s="145" t="s">
        <v>3106</v>
      </c>
      <c r="G6065" s="269" t="s">
        <v>3106</v>
      </c>
      <c r="H6065" s="305" t="s">
        <v>2308</v>
      </c>
      <c r="I6065" s="306" t="s">
        <v>21425</v>
      </c>
      <c r="J6065" s="201" t="str">
        <f t="shared" si="189"/>
        <v>9999</v>
      </c>
      <c r="K6065" s="270"/>
      <c r="L6065" s="270"/>
      <c r="M6065" s="271"/>
      <c r="N6065" s="270" t="e">
        <v>#N/A</v>
      </c>
      <c r="O6065" s="272" t="e">
        <v>#N/A</v>
      </c>
      <c r="P6065" s="272" t="e">
        <v>#N/A</v>
      </c>
      <c r="Q6065" s="272" t="e">
        <v>#N/A</v>
      </c>
    </row>
    <row r="6066" spans="1:17" s="208" customFormat="1" ht="12">
      <c r="A6066" s="268" t="str">
        <f t="shared" si="190"/>
        <v>1127169071437436151</v>
      </c>
      <c r="B6066" s="304" t="s">
        <v>19891</v>
      </c>
      <c r="C6066" s="269" t="s">
        <v>8039</v>
      </c>
      <c r="D6066" s="144" t="s">
        <v>3106</v>
      </c>
      <c r="E6066" s="269" t="s">
        <v>8041</v>
      </c>
      <c r="F6066" s="145" t="s">
        <v>3106</v>
      </c>
      <c r="G6066" s="269" t="s">
        <v>3106</v>
      </c>
      <c r="H6066" s="305" t="s">
        <v>2308</v>
      </c>
      <c r="I6066" s="307" t="s">
        <v>2308</v>
      </c>
      <c r="J6066" s="201" t="str">
        <f t="shared" si="189"/>
        <v>9999</v>
      </c>
      <c r="K6066" s="270"/>
      <c r="L6066" s="270"/>
      <c r="M6066" s="271"/>
      <c r="N6066" s="270" t="e">
        <v>#N/A</v>
      </c>
      <c r="O6066" s="272" t="e">
        <v>#N/A</v>
      </c>
      <c r="P6066" s="272" t="e">
        <v>#N/A</v>
      </c>
      <c r="Q6066" s="272" t="e">
        <v>#N/A</v>
      </c>
    </row>
    <row r="6067" spans="1:17" s="208" customFormat="1" ht="12">
      <c r="A6067" s="268" t="str">
        <f t="shared" si="190"/>
        <v>1127284011881742179</v>
      </c>
      <c r="B6067" s="304" t="s">
        <v>19891</v>
      </c>
      <c r="C6067" s="269" t="s">
        <v>8042</v>
      </c>
      <c r="D6067" s="144" t="s">
        <v>3106</v>
      </c>
      <c r="E6067" s="269" t="s">
        <v>8043</v>
      </c>
      <c r="F6067" s="145" t="s">
        <v>3106</v>
      </c>
      <c r="G6067" s="269" t="s">
        <v>3106</v>
      </c>
      <c r="H6067" s="305" t="s">
        <v>3309</v>
      </c>
      <c r="I6067" s="306" t="s">
        <v>22581</v>
      </c>
      <c r="J6067" s="201" t="str">
        <f t="shared" si="189"/>
        <v>9999</v>
      </c>
      <c r="K6067" s="270"/>
      <c r="L6067" s="270"/>
      <c r="M6067" s="271"/>
      <c r="N6067" s="270" t="e">
        <v>#N/A</v>
      </c>
      <c r="O6067" s="272" t="e">
        <v>#N/A</v>
      </c>
      <c r="P6067" s="272" t="e">
        <v>#N/A</v>
      </c>
      <c r="Q6067" s="272" t="e">
        <v>#N/A</v>
      </c>
    </row>
    <row r="6068" spans="1:17" s="208" customFormat="1" ht="12">
      <c r="A6068" s="268" t="str">
        <f t="shared" si="190"/>
        <v>1127284041881742179</v>
      </c>
      <c r="B6068" s="304" t="s">
        <v>19891</v>
      </c>
      <c r="C6068" s="269" t="s">
        <v>8042</v>
      </c>
      <c r="D6068" s="144" t="s">
        <v>3106</v>
      </c>
      <c r="E6068" s="269" t="s">
        <v>8044</v>
      </c>
      <c r="F6068" s="145" t="s">
        <v>3106</v>
      </c>
      <c r="G6068" s="269" t="s">
        <v>3106</v>
      </c>
      <c r="H6068" s="305" t="s">
        <v>3309</v>
      </c>
      <c r="I6068" s="307" t="s">
        <v>3309</v>
      </c>
      <c r="J6068" s="201" t="str">
        <f t="shared" si="189"/>
        <v>9999</v>
      </c>
      <c r="K6068" s="270"/>
      <c r="L6068" s="270"/>
      <c r="M6068" s="271"/>
      <c r="N6068" s="270" t="e">
        <v>#N/A</v>
      </c>
      <c r="O6068" s="272" t="e">
        <v>#N/A</v>
      </c>
      <c r="P6068" s="272" t="e">
        <v>#N/A</v>
      </c>
      <c r="Q6068" s="272" t="e">
        <v>#N/A</v>
      </c>
    </row>
    <row r="6069" spans="1:17" s="208" customFormat="1" ht="12">
      <c r="A6069" s="268" t="str">
        <f t="shared" si="190"/>
        <v>1127318031760452080</v>
      </c>
      <c r="B6069" s="304" t="s">
        <v>19891</v>
      </c>
      <c r="C6069" s="269" t="s">
        <v>8045</v>
      </c>
      <c r="D6069" s="144" t="s">
        <v>3106</v>
      </c>
      <c r="E6069" s="269" t="s">
        <v>8046</v>
      </c>
      <c r="F6069" s="145" t="s">
        <v>3106</v>
      </c>
      <c r="G6069" s="269" t="s">
        <v>3106</v>
      </c>
      <c r="H6069" s="305" t="s">
        <v>8047</v>
      </c>
      <c r="I6069" s="306" t="s">
        <v>22267</v>
      </c>
      <c r="J6069" s="201" t="str">
        <f t="shared" si="189"/>
        <v>9999</v>
      </c>
      <c r="K6069" s="270"/>
      <c r="L6069" s="270"/>
      <c r="M6069" s="271"/>
      <c r="N6069" s="270" t="e">
        <v>#N/A</v>
      </c>
      <c r="O6069" s="272" t="e">
        <v>#N/A</v>
      </c>
      <c r="P6069" s="272" t="e">
        <v>#N/A</v>
      </c>
      <c r="Q6069" s="272" t="e">
        <v>#N/A</v>
      </c>
    </row>
    <row r="6070" spans="1:17" s="208" customFormat="1" ht="12">
      <c r="A6070" s="268" t="str">
        <f t="shared" si="190"/>
        <v>1127318051760452080</v>
      </c>
      <c r="B6070" s="304" t="s">
        <v>19891</v>
      </c>
      <c r="C6070" s="269" t="s">
        <v>8045</v>
      </c>
      <c r="D6070" s="144" t="s">
        <v>3106</v>
      </c>
      <c r="E6070" s="269" t="s">
        <v>8048</v>
      </c>
      <c r="F6070" s="145" t="s">
        <v>3106</v>
      </c>
      <c r="G6070" s="269" t="s">
        <v>3106</v>
      </c>
      <c r="H6070" s="305" t="s">
        <v>8047</v>
      </c>
      <c r="I6070" s="307" t="s">
        <v>8047</v>
      </c>
      <c r="J6070" s="201" t="str">
        <f t="shared" si="189"/>
        <v>9999</v>
      </c>
      <c r="K6070" s="270"/>
      <c r="L6070" s="270"/>
      <c r="M6070" s="271"/>
      <c r="N6070" s="270" t="e">
        <v>#N/A</v>
      </c>
      <c r="O6070" s="272" t="e">
        <v>#N/A</v>
      </c>
      <c r="P6070" s="272" t="e">
        <v>#N/A</v>
      </c>
      <c r="Q6070" s="272" t="e">
        <v>#N/A</v>
      </c>
    </row>
    <row r="6071" spans="1:17" s="208" customFormat="1" ht="12">
      <c r="A6071" s="268" t="str">
        <f t="shared" si="190"/>
        <v>1127334021740392620</v>
      </c>
      <c r="B6071" s="304" t="s">
        <v>19891</v>
      </c>
      <c r="C6071" s="269" t="s">
        <v>8049</v>
      </c>
      <c r="D6071" s="144" t="s">
        <v>3106</v>
      </c>
      <c r="E6071" s="269" t="s">
        <v>8050</v>
      </c>
      <c r="F6071" s="145" t="s">
        <v>3106</v>
      </c>
      <c r="G6071" s="269" t="s">
        <v>3106</v>
      </c>
      <c r="H6071" s="305" t="s">
        <v>8051</v>
      </c>
      <c r="I6071" s="306" t="s">
        <v>22230</v>
      </c>
      <c r="J6071" s="201" t="str">
        <f t="shared" si="189"/>
        <v>9999</v>
      </c>
      <c r="K6071" s="270"/>
      <c r="L6071" s="270"/>
      <c r="M6071" s="271"/>
      <c r="N6071" s="270" t="e">
        <v>#N/A</v>
      </c>
      <c r="O6071" s="272" t="e">
        <v>#N/A</v>
      </c>
      <c r="P6071" s="272" t="e">
        <v>#N/A</v>
      </c>
      <c r="Q6071" s="272" t="e">
        <v>#N/A</v>
      </c>
    </row>
    <row r="6072" spans="1:17" s="208" customFormat="1" ht="12">
      <c r="A6072" s="268" t="str">
        <f t="shared" si="190"/>
        <v>1127334031740392620</v>
      </c>
      <c r="B6072" s="304" t="s">
        <v>19891</v>
      </c>
      <c r="C6072" s="269" t="s">
        <v>8049</v>
      </c>
      <c r="D6072" s="144" t="s">
        <v>3106</v>
      </c>
      <c r="E6072" s="269" t="s">
        <v>8052</v>
      </c>
      <c r="F6072" s="145" t="s">
        <v>3106</v>
      </c>
      <c r="G6072" s="269" t="s">
        <v>3106</v>
      </c>
      <c r="H6072" s="305" t="s">
        <v>8051</v>
      </c>
      <c r="I6072" s="306" t="s">
        <v>22231</v>
      </c>
      <c r="J6072" s="201" t="str">
        <f t="shared" si="189"/>
        <v>9999</v>
      </c>
      <c r="K6072" s="270"/>
      <c r="L6072" s="270"/>
      <c r="M6072" s="271"/>
      <c r="N6072" s="270" t="e">
        <v>#N/A</v>
      </c>
      <c r="O6072" s="272" t="e">
        <v>#N/A</v>
      </c>
      <c r="P6072" s="272" t="e">
        <v>#N/A</v>
      </c>
      <c r="Q6072" s="272" t="e">
        <v>#N/A</v>
      </c>
    </row>
    <row r="6073" spans="1:17" s="208" customFormat="1" ht="12">
      <c r="A6073" s="268" t="str">
        <f t="shared" si="190"/>
        <v>1127516011346353232</v>
      </c>
      <c r="B6073" s="304" t="s">
        <v>19891</v>
      </c>
      <c r="C6073" s="269" t="s">
        <v>8053</v>
      </c>
      <c r="D6073" s="144" t="s">
        <v>3106</v>
      </c>
      <c r="E6073" s="269" t="s">
        <v>8054</v>
      </c>
      <c r="F6073" s="145" t="s">
        <v>3106</v>
      </c>
      <c r="G6073" s="269" t="s">
        <v>3106</v>
      </c>
      <c r="H6073" s="305" t="s">
        <v>8055</v>
      </c>
      <c r="I6073" s="306" t="s">
        <v>21150</v>
      </c>
      <c r="J6073" s="201" t="str">
        <f t="shared" si="189"/>
        <v>9999</v>
      </c>
      <c r="K6073" s="270"/>
      <c r="L6073" s="270"/>
      <c r="M6073" s="271"/>
      <c r="N6073" s="270" t="e">
        <v>#N/A</v>
      </c>
      <c r="O6073" s="272" t="e">
        <v>#N/A</v>
      </c>
      <c r="P6073" s="272" t="e">
        <v>#N/A</v>
      </c>
      <c r="Q6073" s="272" t="e">
        <v>#N/A</v>
      </c>
    </row>
    <row r="6074" spans="1:17" s="208" customFormat="1" ht="12">
      <c r="A6074" s="268" t="str">
        <f t="shared" si="190"/>
        <v>1127524031184722779</v>
      </c>
      <c r="B6074" s="304" t="s">
        <v>19891</v>
      </c>
      <c r="C6074" s="269" t="s">
        <v>8056</v>
      </c>
      <c r="D6074" s="144" t="s">
        <v>3106</v>
      </c>
      <c r="E6074" s="269" t="s">
        <v>8057</v>
      </c>
      <c r="F6074" s="145" t="s">
        <v>3106</v>
      </c>
      <c r="G6074" s="269" t="s">
        <v>3106</v>
      </c>
      <c r="H6074" s="305" t="s">
        <v>8058</v>
      </c>
      <c r="I6074" s="306" t="s">
        <v>20733</v>
      </c>
      <c r="J6074" s="201" t="str">
        <f t="shared" si="189"/>
        <v>9999</v>
      </c>
      <c r="K6074" s="270"/>
      <c r="L6074" s="270"/>
      <c r="M6074" s="271"/>
      <c r="N6074" s="270" t="e">
        <v>#N/A</v>
      </c>
      <c r="O6074" s="272" t="e">
        <v>#N/A</v>
      </c>
      <c r="P6074" s="272" t="e">
        <v>#N/A</v>
      </c>
      <c r="Q6074" s="272" t="e">
        <v>#N/A</v>
      </c>
    </row>
    <row r="6075" spans="1:17" s="208" customFormat="1" ht="12">
      <c r="A6075" s="268" t="str">
        <f t="shared" si="190"/>
        <v>1128019021285688697</v>
      </c>
      <c r="B6075" s="304" t="s">
        <v>19891</v>
      </c>
      <c r="C6075" s="269" t="s">
        <v>8059</v>
      </c>
      <c r="D6075" s="144" t="s">
        <v>3106</v>
      </c>
      <c r="E6075" s="269" t="s">
        <v>8060</v>
      </c>
      <c r="F6075" s="145" t="s">
        <v>3106</v>
      </c>
      <c r="G6075" s="269" t="s">
        <v>3106</v>
      </c>
      <c r="H6075" s="305" t="s">
        <v>8061</v>
      </c>
      <c r="I6075" s="307" t="s">
        <v>8061</v>
      </c>
      <c r="J6075" s="201" t="str">
        <f t="shared" si="189"/>
        <v>9999</v>
      </c>
      <c r="K6075" s="270"/>
      <c r="L6075" s="270"/>
      <c r="M6075" s="271"/>
      <c r="N6075" s="270" t="e">
        <v>#N/A</v>
      </c>
      <c r="O6075" s="272" t="e">
        <v>#N/A</v>
      </c>
      <c r="P6075" s="272" t="e">
        <v>#N/A</v>
      </c>
      <c r="Q6075" s="272" t="e">
        <v>#N/A</v>
      </c>
    </row>
    <row r="6076" spans="1:17" s="208" customFormat="1" ht="12">
      <c r="A6076" s="268" t="str">
        <f t="shared" si="190"/>
        <v>1128019031285688697</v>
      </c>
      <c r="B6076" s="304" t="s">
        <v>19891</v>
      </c>
      <c r="C6076" s="269" t="s">
        <v>8059</v>
      </c>
      <c r="D6076" s="144" t="s">
        <v>3106</v>
      </c>
      <c r="E6076" s="269" t="s">
        <v>8062</v>
      </c>
      <c r="F6076" s="145" t="s">
        <v>3106</v>
      </c>
      <c r="G6076" s="269" t="s">
        <v>3106</v>
      </c>
      <c r="H6076" s="305" t="s">
        <v>8061</v>
      </c>
      <c r="I6076" s="306" t="s">
        <v>20981</v>
      </c>
      <c r="J6076" s="201" t="str">
        <f t="shared" si="189"/>
        <v>9999</v>
      </c>
      <c r="K6076" s="270"/>
      <c r="L6076" s="270"/>
      <c r="M6076" s="271"/>
      <c r="N6076" s="270" t="e">
        <v>#N/A</v>
      </c>
      <c r="O6076" s="272" t="e">
        <v>#N/A</v>
      </c>
      <c r="P6076" s="272" t="e">
        <v>#N/A</v>
      </c>
      <c r="Q6076" s="272" t="e">
        <v>#N/A</v>
      </c>
    </row>
    <row r="6077" spans="1:17" s="208" customFormat="1" ht="12">
      <c r="A6077" s="268" t="str">
        <f t="shared" si="190"/>
        <v>1128373021194786376</v>
      </c>
      <c r="B6077" s="304" t="s">
        <v>19891</v>
      </c>
      <c r="C6077" s="269" t="s">
        <v>14040</v>
      </c>
      <c r="D6077" s="144" t="s">
        <v>3106</v>
      </c>
      <c r="E6077" s="269" t="s">
        <v>14041</v>
      </c>
      <c r="F6077" s="145" t="s">
        <v>3106</v>
      </c>
      <c r="G6077" s="269" t="s">
        <v>3106</v>
      </c>
      <c r="H6077" s="305" t="s">
        <v>14042</v>
      </c>
      <c r="I6077" s="306" t="s">
        <v>20755</v>
      </c>
      <c r="J6077" s="201" t="str">
        <f t="shared" si="189"/>
        <v>9999</v>
      </c>
      <c r="K6077" s="270" t="s">
        <v>13915</v>
      </c>
      <c r="L6077" s="270" t="s">
        <v>13916</v>
      </c>
      <c r="M6077" s="271">
        <v>44085</v>
      </c>
      <c r="N6077" s="270" t="e">
        <v>#N/A</v>
      </c>
      <c r="O6077" s="272" t="e">
        <v>#N/A</v>
      </c>
      <c r="P6077" s="272" t="e">
        <v>#N/A</v>
      </c>
      <c r="Q6077" s="272" t="e">
        <v>#N/A</v>
      </c>
    </row>
    <row r="6078" spans="1:17" s="208" customFormat="1" ht="12">
      <c r="A6078" s="268" t="str">
        <f t="shared" si="190"/>
        <v>1128415011467420240</v>
      </c>
      <c r="B6078" s="304" t="s">
        <v>19891</v>
      </c>
      <c r="C6078" s="269" t="s">
        <v>8063</v>
      </c>
      <c r="D6078" s="144" t="s">
        <v>3106</v>
      </c>
      <c r="E6078" s="269" t="s">
        <v>8064</v>
      </c>
      <c r="F6078" s="145" t="s">
        <v>3106</v>
      </c>
      <c r="G6078" s="269" t="s">
        <v>3106</v>
      </c>
      <c r="H6078" s="305" t="s">
        <v>8065</v>
      </c>
      <c r="I6078" s="306" t="s">
        <v>21491</v>
      </c>
      <c r="J6078" s="201" t="str">
        <f t="shared" si="189"/>
        <v>9999</v>
      </c>
      <c r="K6078" s="270" t="s">
        <v>8066</v>
      </c>
      <c r="L6078" s="270"/>
      <c r="M6078" s="271"/>
      <c r="N6078" s="270" t="e">
        <v>#N/A</v>
      </c>
      <c r="O6078" s="272" t="e">
        <v>#N/A</v>
      </c>
      <c r="P6078" s="272" t="e">
        <v>#N/A</v>
      </c>
      <c r="Q6078" s="272" t="e">
        <v>#N/A</v>
      </c>
    </row>
    <row r="6079" spans="1:17" s="208" customFormat="1" ht="12">
      <c r="A6079" s="268" t="str">
        <f t="shared" si="190"/>
        <v>1133217081306861794</v>
      </c>
      <c r="B6079" s="304" t="s">
        <v>19891</v>
      </c>
      <c r="C6079" s="269" t="s">
        <v>8067</v>
      </c>
      <c r="D6079" s="144" t="s">
        <v>3106</v>
      </c>
      <c r="E6079" s="269" t="s">
        <v>8068</v>
      </c>
      <c r="F6079" s="145" t="s">
        <v>3106</v>
      </c>
      <c r="G6079" s="269" t="s">
        <v>3106</v>
      </c>
      <c r="H6079" s="305" t="s">
        <v>8069</v>
      </c>
      <c r="I6079" s="307" t="s">
        <v>8069</v>
      </c>
      <c r="J6079" s="201" t="str">
        <f t="shared" si="189"/>
        <v>9999</v>
      </c>
      <c r="K6079" s="270"/>
      <c r="L6079" s="270"/>
      <c r="M6079" s="271"/>
      <c r="N6079" s="270" t="e">
        <v>#N/A</v>
      </c>
      <c r="O6079" s="272" t="e">
        <v>#N/A</v>
      </c>
      <c r="P6079" s="272" t="e">
        <v>#N/A</v>
      </c>
      <c r="Q6079" s="272" t="e">
        <v>#N/A</v>
      </c>
    </row>
    <row r="6080" spans="1:17" s="208" customFormat="1" ht="12">
      <c r="A6080" s="268" t="str">
        <f t="shared" si="190"/>
        <v>1133217111306861794</v>
      </c>
      <c r="B6080" s="304" t="s">
        <v>19891</v>
      </c>
      <c r="C6080" s="269" t="s">
        <v>8067</v>
      </c>
      <c r="D6080" s="144" t="s">
        <v>3106</v>
      </c>
      <c r="E6080" s="269" t="s">
        <v>8070</v>
      </c>
      <c r="F6080" s="145" t="s">
        <v>3106</v>
      </c>
      <c r="G6080" s="269" t="s">
        <v>3106</v>
      </c>
      <c r="H6080" s="305" t="s">
        <v>8069</v>
      </c>
      <c r="I6080" s="306" t="s">
        <v>21028</v>
      </c>
      <c r="J6080" s="201" t="str">
        <f t="shared" si="189"/>
        <v>9999</v>
      </c>
      <c r="K6080" s="270"/>
      <c r="L6080" s="270"/>
      <c r="M6080" s="271"/>
      <c r="N6080" s="270" t="e">
        <v>#N/A</v>
      </c>
      <c r="O6080" s="272" t="e">
        <v>#N/A</v>
      </c>
      <c r="P6080" s="272" t="e">
        <v>#N/A</v>
      </c>
      <c r="Q6080" s="272" t="e">
        <v>#N/A</v>
      </c>
    </row>
    <row r="6081" spans="1:17" s="208" customFormat="1" ht="12">
      <c r="A6081" s="268" t="str">
        <f t="shared" si="190"/>
        <v>1135568011053350611</v>
      </c>
      <c r="B6081" s="304" t="s">
        <v>19891</v>
      </c>
      <c r="C6081" s="269" t="s">
        <v>8071</v>
      </c>
      <c r="D6081" s="144" t="s">
        <v>3106</v>
      </c>
      <c r="E6081" s="269" t="s">
        <v>8072</v>
      </c>
      <c r="F6081" s="145" t="s">
        <v>3106</v>
      </c>
      <c r="G6081" s="269" t="s">
        <v>3106</v>
      </c>
      <c r="H6081" s="305" t="s">
        <v>8073</v>
      </c>
      <c r="I6081" s="306" t="s">
        <v>20345</v>
      </c>
      <c r="J6081" s="201" t="str">
        <f t="shared" si="189"/>
        <v>9999</v>
      </c>
      <c r="K6081" s="270"/>
      <c r="L6081" s="270"/>
      <c r="M6081" s="271"/>
      <c r="N6081" s="270" t="e">
        <v>#N/A</v>
      </c>
      <c r="O6081" s="272" t="e">
        <v>#N/A</v>
      </c>
      <c r="P6081" s="272" t="e">
        <v>#N/A</v>
      </c>
      <c r="Q6081" s="272" t="e">
        <v>#N/A</v>
      </c>
    </row>
    <row r="6082" spans="1:17" s="208" customFormat="1" ht="12">
      <c r="A6082" s="268" t="str">
        <f t="shared" si="190"/>
        <v>1135568071053350611</v>
      </c>
      <c r="B6082" s="304" t="s">
        <v>19891</v>
      </c>
      <c r="C6082" s="269" t="s">
        <v>8071</v>
      </c>
      <c r="D6082" s="144" t="s">
        <v>3106</v>
      </c>
      <c r="E6082" s="269" t="s">
        <v>8074</v>
      </c>
      <c r="F6082" s="145" t="s">
        <v>3106</v>
      </c>
      <c r="G6082" s="269" t="s">
        <v>3106</v>
      </c>
      <c r="H6082" s="305" t="s">
        <v>8073</v>
      </c>
      <c r="I6082" s="307" t="s">
        <v>8073</v>
      </c>
      <c r="J6082" s="201" t="str">
        <f t="shared" si="189"/>
        <v>9999</v>
      </c>
      <c r="K6082" s="270"/>
      <c r="L6082" s="270"/>
      <c r="M6082" s="271"/>
      <c r="N6082" s="270" t="e">
        <v>#N/A</v>
      </c>
      <c r="O6082" s="272" t="e">
        <v>#N/A</v>
      </c>
      <c r="P6082" s="272" t="e">
        <v>#N/A</v>
      </c>
      <c r="Q6082" s="272" t="e">
        <v>#N/A</v>
      </c>
    </row>
    <row r="6083" spans="1:17" s="208" customFormat="1" ht="12">
      <c r="A6083" s="268" t="str">
        <f t="shared" si="190"/>
        <v>1140436011396744975</v>
      </c>
      <c r="B6083" s="304" t="s">
        <v>19891</v>
      </c>
      <c r="C6083" s="269" t="s">
        <v>8075</v>
      </c>
      <c r="D6083" s="144" t="s">
        <v>3106</v>
      </c>
      <c r="E6083" s="269" t="s">
        <v>8076</v>
      </c>
      <c r="F6083" s="145" t="s">
        <v>3106</v>
      </c>
      <c r="G6083" s="269" t="s">
        <v>3106</v>
      </c>
      <c r="H6083" s="305" t="s">
        <v>8077</v>
      </c>
      <c r="I6083" s="306" t="s">
        <v>21286</v>
      </c>
      <c r="J6083" s="201" t="str">
        <f t="shared" ref="J6083:J6146" si="191">B6083</f>
        <v>9999</v>
      </c>
      <c r="K6083" s="270"/>
      <c r="L6083" s="270"/>
      <c r="M6083" s="271"/>
      <c r="N6083" s="270" t="e">
        <v>#N/A</v>
      </c>
      <c r="O6083" s="272" t="e">
        <v>#N/A</v>
      </c>
      <c r="P6083" s="272" t="e">
        <v>#N/A</v>
      </c>
      <c r="Q6083" s="272" t="e">
        <v>#N/A</v>
      </c>
    </row>
    <row r="6084" spans="1:17" s="208" customFormat="1" ht="12">
      <c r="A6084" s="268" t="str">
        <f t="shared" si="190"/>
        <v>1151151011194795591</v>
      </c>
      <c r="B6084" s="304" t="s">
        <v>19891</v>
      </c>
      <c r="C6084" s="269" t="s">
        <v>8081</v>
      </c>
      <c r="D6084" s="144" t="s">
        <v>3106</v>
      </c>
      <c r="E6084" s="269" t="s">
        <v>8082</v>
      </c>
      <c r="F6084" s="145" t="s">
        <v>3106</v>
      </c>
      <c r="G6084" s="269" t="s">
        <v>3106</v>
      </c>
      <c r="H6084" s="305" t="s">
        <v>8083</v>
      </c>
      <c r="I6084" s="307" t="s">
        <v>8083</v>
      </c>
      <c r="J6084" s="201" t="str">
        <f t="shared" si="191"/>
        <v>9999</v>
      </c>
      <c r="K6084" s="270"/>
      <c r="L6084" s="270"/>
      <c r="M6084" s="271"/>
      <c r="N6084" s="270" t="e">
        <v>#N/A</v>
      </c>
      <c r="O6084" s="272" t="e">
        <v>#N/A</v>
      </c>
      <c r="P6084" s="272" t="e">
        <v>#N/A</v>
      </c>
      <c r="Q6084" s="272" t="e">
        <v>#N/A</v>
      </c>
    </row>
    <row r="6085" spans="1:17" s="208" customFormat="1" ht="12">
      <c r="A6085" s="268" t="str">
        <f t="shared" si="190"/>
        <v>1155228011679572945</v>
      </c>
      <c r="B6085" s="304" t="s">
        <v>19891</v>
      </c>
      <c r="C6085" s="269" t="s">
        <v>8084</v>
      </c>
      <c r="D6085" s="144" t="s">
        <v>3106</v>
      </c>
      <c r="E6085" s="269" t="s">
        <v>8085</v>
      </c>
      <c r="F6085" s="145" t="s">
        <v>3106</v>
      </c>
      <c r="G6085" s="269" t="s">
        <v>3106</v>
      </c>
      <c r="H6085" s="305" t="s">
        <v>8086</v>
      </c>
      <c r="I6085" s="306" t="s">
        <v>22037</v>
      </c>
      <c r="J6085" s="201" t="str">
        <f t="shared" si="191"/>
        <v>9999</v>
      </c>
      <c r="K6085" s="270"/>
      <c r="L6085" s="270"/>
      <c r="M6085" s="271"/>
      <c r="N6085" s="270" t="e">
        <v>#N/A</v>
      </c>
      <c r="O6085" s="272" t="e">
        <v>#N/A</v>
      </c>
      <c r="P6085" s="272" t="e">
        <v>#N/A</v>
      </c>
      <c r="Q6085" s="272" t="e">
        <v>#N/A</v>
      </c>
    </row>
    <row r="6086" spans="1:17" s="208" customFormat="1" ht="12">
      <c r="A6086" s="268" t="str">
        <f t="shared" si="190"/>
        <v>1155954041093722019</v>
      </c>
      <c r="B6086" s="304" t="s">
        <v>19891</v>
      </c>
      <c r="C6086" s="269" t="s">
        <v>8087</v>
      </c>
      <c r="D6086" s="144" t="s">
        <v>3106</v>
      </c>
      <c r="E6086" s="269" t="s">
        <v>8088</v>
      </c>
      <c r="F6086" s="145" t="s">
        <v>3106</v>
      </c>
      <c r="G6086" s="269" t="s">
        <v>3106</v>
      </c>
      <c r="H6086" s="305" t="s">
        <v>8089</v>
      </c>
      <c r="I6086" s="306" t="s">
        <v>20460</v>
      </c>
      <c r="J6086" s="201" t="str">
        <f t="shared" si="191"/>
        <v>9999</v>
      </c>
      <c r="K6086" s="270"/>
      <c r="L6086" s="270"/>
      <c r="M6086" s="271"/>
      <c r="N6086" s="270" t="e">
        <v>#N/A</v>
      </c>
      <c r="O6086" s="272" t="e">
        <v>#N/A</v>
      </c>
      <c r="P6086" s="272" t="e">
        <v>#N/A</v>
      </c>
      <c r="Q6086" s="272" t="e">
        <v>#N/A</v>
      </c>
    </row>
    <row r="6087" spans="1:17" s="208" customFormat="1" ht="12">
      <c r="A6087" s="268" t="str">
        <f t="shared" si="190"/>
        <v>1158149041306892005</v>
      </c>
      <c r="B6087" s="304" t="s">
        <v>19891</v>
      </c>
      <c r="C6087" s="269" t="s">
        <v>8090</v>
      </c>
      <c r="D6087" s="144" t="s">
        <v>3106</v>
      </c>
      <c r="E6087" s="269" t="s">
        <v>8091</v>
      </c>
      <c r="F6087" s="145" t="s">
        <v>3106</v>
      </c>
      <c r="G6087" s="269" t="s">
        <v>3106</v>
      </c>
      <c r="H6087" s="305" t="s">
        <v>8092</v>
      </c>
      <c r="I6087" s="306" t="s">
        <v>21032</v>
      </c>
      <c r="J6087" s="201" t="str">
        <f t="shared" si="191"/>
        <v>9999</v>
      </c>
      <c r="K6087" s="270"/>
      <c r="L6087" s="270"/>
      <c r="M6087" s="271"/>
      <c r="N6087" s="270" t="e">
        <v>#N/A</v>
      </c>
      <c r="O6087" s="272" t="e">
        <v>#N/A</v>
      </c>
      <c r="P6087" s="272" t="e">
        <v>#N/A</v>
      </c>
      <c r="Q6087" s="272" t="e">
        <v>#N/A</v>
      </c>
    </row>
    <row r="6088" spans="1:17" s="208" customFormat="1" ht="12">
      <c r="A6088" s="268" t="str">
        <f t="shared" si="190"/>
        <v>1159527041487630885</v>
      </c>
      <c r="B6088" s="304" t="s">
        <v>19891</v>
      </c>
      <c r="C6088" s="269" t="s">
        <v>14194</v>
      </c>
      <c r="D6088" s="144" t="s">
        <v>3106</v>
      </c>
      <c r="E6088" s="269" t="s">
        <v>14195</v>
      </c>
      <c r="F6088" s="145" t="s">
        <v>3106</v>
      </c>
      <c r="G6088" s="269" t="s">
        <v>3106</v>
      </c>
      <c r="H6088" s="305" t="s">
        <v>14196</v>
      </c>
      <c r="I6088" s="306" t="s">
        <v>14196</v>
      </c>
      <c r="J6088" s="201" t="str">
        <f t="shared" si="191"/>
        <v>9999</v>
      </c>
      <c r="K6088" s="270" t="s">
        <v>13915</v>
      </c>
      <c r="L6088" s="270" t="s">
        <v>13916</v>
      </c>
      <c r="M6088" s="271">
        <v>44085</v>
      </c>
      <c r="N6088" s="270" t="e">
        <v>#N/A</v>
      </c>
      <c r="O6088" s="272" t="e">
        <v>#N/A</v>
      </c>
      <c r="P6088" s="272" t="e">
        <v>#N/A</v>
      </c>
      <c r="Q6088" s="272" t="e">
        <v>#N/A</v>
      </c>
    </row>
    <row r="6089" spans="1:17" s="208" customFormat="1" ht="12">
      <c r="A6089" s="268" t="str">
        <f t="shared" si="190"/>
        <v>1170789081437234440</v>
      </c>
      <c r="B6089" s="304" t="s">
        <v>19891</v>
      </c>
      <c r="C6089" s="269" t="s">
        <v>8095</v>
      </c>
      <c r="D6089" s="144" t="s">
        <v>3106</v>
      </c>
      <c r="E6089" s="269" t="s">
        <v>8096</v>
      </c>
      <c r="F6089" s="145" t="s">
        <v>3106</v>
      </c>
      <c r="G6089" s="269" t="s">
        <v>3106</v>
      </c>
      <c r="H6089" s="305" t="s">
        <v>8097</v>
      </c>
      <c r="I6089" s="307" t="s">
        <v>8097</v>
      </c>
      <c r="J6089" s="201" t="str">
        <f t="shared" si="191"/>
        <v>9999</v>
      </c>
      <c r="K6089" s="270"/>
      <c r="L6089" s="270"/>
      <c r="M6089" s="271"/>
      <c r="N6089" s="270" t="e">
        <v>#N/A</v>
      </c>
      <c r="O6089" s="272" t="e">
        <v>#N/A</v>
      </c>
      <c r="P6089" s="272" t="e">
        <v>#N/A</v>
      </c>
      <c r="Q6089" s="272" t="e">
        <v>#N/A</v>
      </c>
    </row>
    <row r="6090" spans="1:17" s="208" customFormat="1" ht="12">
      <c r="A6090" s="268" t="str">
        <f t="shared" si="190"/>
        <v>1170789131437234440</v>
      </c>
      <c r="B6090" s="304" t="s">
        <v>19891</v>
      </c>
      <c r="C6090" s="269" t="s">
        <v>8095</v>
      </c>
      <c r="D6090" s="144" t="s">
        <v>3106</v>
      </c>
      <c r="E6090" s="269" t="s">
        <v>8098</v>
      </c>
      <c r="F6090" s="145" t="s">
        <v>3106</v>
      </c>
      <c r="G6090" s="269" t="s">
        <v>3106</v>
      </c>
      <c r="H6090" s="305" t="s">
        <v>8097</v>
      </c>
      <c r="I6090" s="306" t="s">
        <v>21419</v>
      </c>
      <c r="J6090" s="201" t="str">
        <f t="shared" si="191"/>
        <v>9999</v>
      </c>
      <c r="K6090" s="270"/>
      <c r="L6090" s="270"/>
      <c r="M6090" s="271"/>
      <c r="N6090" s="270" t="e">
        <v>#N/A</v>
      </c>
      <c r="O6090" s="272" t="e">
        <v>#N/A</v>
      </c>
      <c r="P6090" s="272" t="e">
        <v>#N/A</v>
      </c>
      <c r="Q6090" s="272" t="e">
        <v>#N/A</v>
      </c>
    </row>
    <row r="6091" spans="1:17" s="208" customFormat="1" ht="12">
      <c r="A6091" s="268" t="str">
        <f t="shared" si="190"/>
        <v>1172405101942227574</v>
      </c>
      <c r="B6091" s="304" t="s">
        <v>19891</v>
      </c>
      <c r="C6091" s="269" t="s">
        <v>8099</v>
      </c>
      <c r="D6091" s="144" t="s">
        <v>3106</v>
      </c>
      <c r="E6091" s="269" t="s">
        <v>8100</v>
      </c>
      <c r="F6091" s="145" t="s">
        <v>3106</v>
      </c>
      <c r="G6091" s="269" t="s">
        <v>3106</v>
      </c>
      <c r="H6091" s="305" t="s">
        <v>8101</v>
      </c>
      <c r="I6091" s="306" t="s">
        <v>22722</v>
      </c>
      <c r="J6091" s="201" t="str">
        <f t="shared" si="191"/>
        <v>9999</v>
      </c>
      <c r="K6091" s="270"/>
      <c r="L6091" s="270"/>
      <c r="M6091" s="271"/>
      <c r="N6091" s="270" t="e">
        <v>#N/A</v>
      </c>
      <c r="O6091" s="272" t="e">
        <v>#N/A</v>
      </c>
      <c r="P6091" s="272" t="e">
        <v>#N/A</v>
      </c>
      <c r="Q6091" s="272" t="e">
        <v>#N/A</v>
      </c>
    </row>
    <row r="6092" spans="1:17" s="208" customFormat="1" ht="12">
      <c r="A6092" s="268" t="str">
        <f t="shared" si="190"/>
        <v>1178394041932217676</v>
      </c>
      <c r="B6092" s="304" t="s">
        <v>19891</v>
      </c>
      <c r="C6092" s="269" t="s">
        <v>8102</v>
      </c>
      <c r="D6092" s="144" t="s">
        <v>3106</v>
      </c>
      <c r="E6092" s="269" t="s">
        <v>8103</v>
      </c>
      <c r="F6092" s="145" t="s">
        <v>3106</v>
      </c>
      <c r="G6092" s="269" t="s">
        <v>3106</v>
      </c>
      <c r="H6092" s="305" t="s">
        <v>8104</v>
      </c>
      <c r="I6092" s="307" t="s">
        <v>8104</v>
      </c>
      <c r="J6092" s="201" t="str">
        <f t="shared" si="191"/>
        <v>9999</v>
      </c>
      <c r="K6092" s="270"/>
      <c r="L6092" s="270"/>
      <c r="M6092" s="271"/>
      <c r="N6092" s="270" t="e">
        <v>#N/A</v>
      </c>
      <c r="O6092" s="272" t="e">
        <v>#N/A</v>
      </c>
      <c r="P6092" s="272" t="e">
        <v>#N/A</v>
      </c>
      <c r="Q6092" s="272" t="e">
        <v>#N/A</v>
      </c>
    </row>
    <row r="6093" spans="1:17" s="208" customFormat="1" ht="12">
      <c r="A6093" s="268" t="str">
        <f t="shared" si="190"/>
        <v>1184160011205817186</v>
      </c>
      <c r="B6093" s="304" t="s">
        <v>19891</v>
      </c>
      <c r="C6093" s="269" t="s">
        <v>8105</v>
      </c>
      <c r="D6093" s="144" t="s">
        <v>3106</v>
      </c>
      <c r="E6093" s="269" t="s">
        <v>8106</v>
      </c>
      <c r="F6093" s="145" t="s">
        <v>3106</v>
      </c>
      <c r="G6093" s="269" t="s">
        <v>3106</v>
      </c>
      <c r="H6093" s="305" t="s">
        <v>8107</v>
      </c>
      <c r="I6093" s="306" t="s">
        <v>20772</v>
      </c>
      <c r="J6093" s="201" t="str">
        <f t="shared" si="191"/>
        <v>9999</v>
      </c>
      <c r="K6093" s="270"/>
      <c r="L6093" s="270"/>
      <c r="M6093" s="271"/>
      <c r="N6093" s="270" t="e">
        <v>#N/A</v>
      </c>
      <c r="O6093" s="272" t="e">
        <v>#N/A</v>
      </c>
      <c r="P6093" s="272" t="e">
        <v>#N/A</v>
      </c>
      <c r="Q6093" s="272" t="e">
        <v>#N/A</v>
      </c>
    </row>
    <row r="6094" spans="1:17" s="208" customFormat="1" ht="12">
      <c r="A6094" s="268" t="str">
        <f t="shared" si="190"/>
        <v>1196594011548212988</v>
      </c>
      <c r="B6094" s="304" t="s">
        <v>19891</v>
      </c>
      <c r="C6094" s="269" t="s">
        <v>8108</v>
      </c>
      <c r="D6094" s="144" t="s">
        <v>3106</v>
      </c>
      <c r="E6094" s="269" t="s">
        <v>8109</v>
      </c>
      <c r="F6094" s="145" t="s">
        <v>3106</v>
      </c>
      <c r="G6094" s="269" t="s">
        <v>3106</v>
      </c>
      <c r="H6094" s="305" t="s">
        <v>8110</v>
      </c>
      <c r="I6094" s="306" t="s">
        <v>21714</v>
      </c>
      <c r="J6094" s="201" t="str">
        <f t="shared" si="191"/>
        <v>9999</v>
      </c>
      <c r="K6094" s="270"/>
      <c r="L6094" s="270"/>
      <c r="M6094" s="271"/>
      <c r="N6094" s="270" t="e">
        <v>#N/A</v>
      </c>
      <c r="O6094" s="272" t="e">
        <v>#N/A</v>
      </c>
      <c r="P6094" s="272" t="e">
        <v>#N/A</v>
      </c>
      <c r="Q6094" s="272" t="e">
        <v>#N/A</v>
      </c>
    </row>
    <row r="6095" spans="1:17" s="208" customFormat="1" ht="12">
      <c r="A6095" s="268" t="str">
        <f t="shared" si="190"/>
        <v>1196594031548212988</v>
      </c>
      <c r="B6095" s="304" t="s">
        <v>19891</v>
      </c>
      <c r="C6095" s="269" t="s">
        <v>8108</v>
      </c>
      <c r="D6095" s="144" t="s">
        <v>3106</v>
      </c>
      <c r="E6095" s="269" t="s">
        <v>8111</v>
      </c>
      <c r="F6095" s="145" t="s">
        <v>3106</v>
      </c>
      <c r="G6095" s="269" t="s">
        <v>3106</v>
      </c>
      <c r="H6095" s="305" t="s">
        <v>8110</v>
      </c>
      <c r="I6095" s="307" t="s">
        <v>8110</v>
      </c>
      <c r="J6095" s="201" t="str">
        <f t="shared" si="191"/>
        <v>9999</v>
      </c>
      <c r="K6095" s="270"/>
      <c r="L6095" s="270"/>
      <c r="M6095" s="271"/>
      <c r="N6095" s="270" t="e">
        <v>#N/A</v>
      </c>
      <c r="O6095" s="272" t="e">
        <v>#N/A</v>
      </c>
      <c r="P6095" s="272" t="e">
        <v>#N/A</v>
      </c>
      <c r="Q6095" s="272" t="e">
        <v>#N/A</v>
      </c>
    </row>
    <row r="6096" spans="1:17" s="208" customFormat="1" ht="12">
      <c r="A6096" s="268" t="str">
        <f t="shared" si="190"/>
        <v>1196602011104819366</v>
      </c>
      <c r="B6096" s="304" t="s">
        <v>19891</v>
      </c>
      <c r="C6096" s="269" t="s">
        <v>8112</v>
      </c>
      <c r="D6096" s="144" t="s">
        <v>3106</v>
      </c>
      <c r="E6096" s="269" t="s">
        <v>8113</v>
      </c>
      <c r="F6096" s="145" t="s">
        <v>3106</v>
      </c>
      <c r="G6096" s="269" t="s">
        <v>3106</v>
      </c>
      <c r="H6096" s="305" t="s">
        <v>8114</v>
      </c>
      <c r="I6096" s="306" t="s">
        <v>20489</v>
      </c>
      <c r="J6096" s="201" t="str">
        <f t="shared" si="191"/>
        <v>9999</v>
      </c>
      <c r="K6096" s="270"/>
      <c r="L6096" s="270"/>
      <c r="M6096" s="271"/>
      <c r="N6096" s="270" t="e">
        <v>#N/A</v>
      </c>
      <c r="O6096" s="272" t="e">
        <v>#N/A</v>
      </c>
      <c r="P6096" s="272" t="e">
        <v>#N/A</v>
      </c>
      <c r="Q6096" s="272" t="e">
        <v>#N/A</v>
      </c>
    </row>
    <row r="6097" spans="1:17" s="208" customFormat="1" ht="12">
      <c r="A6097" s="268" t="str">
        <f t="shared" si="190"/>
        <v>1196610021568626273</v>
      </c>
      <c r="B6097" s="304" t="s">
        <v>19891</v>
      </c>
      <c r="C6097" s="269" t="s">
        <v>8115</v>
      </c>
      <c r="D6097" s="144" t="s">
        <v>3106</v>
      </c>
      <c r="E6097" s="269" t="s">
        <v>8116</v>
      </c>
      <c r="F6097" s="145" t="s">
        <v>3106</v>
      </c>
      <c r="G6097" s="269" t="s">
        <v>3106</v>
      </c>
      <c r="H6097" s="305" t="s">
        <v>8117</v>
      </c>
      <c r="I6097" s="306" t="s">
        <v>21786</v>
      </c>
      <c r="J6097" s="201" t="str">
        <f t="shared" si="191"/>
        <v>9999</v>
      </c>
      <c r="K6097" s="270"/>
      <c r="L6097" s="270"/>
      <c r="M6097" s="271"/>
      <c r="N6097" s="270" t="e">
        <v>#N/A</v>
      </c>
      <c r="O6097" s="272" t="e">
        <v>#N/A</v>
      </c>
      <c r="P6097" s="272" t="e">
        <v>#N/A</v>
      </c>
      <c r="Q6097" s="272" t="e">
        <v>#N/A</v>
      </c>
    </row>
    <row r="6098" spans="1:17" s="208" customFormat="1" ht="12">
      <c r="A6098" s="268" t="str">
        <f t="shared" si="190"/>
        <v>1196644021861479545</v>
      </c>
      <c r="B6098" s="304" t="s">
        <v>19891</v>
      </c>
      <c r="C6098" s="269" t="s">
        <v>8118</v>
      </c>
      <c r="D6098" s="144" t="s">
        <v>3106</v>
      </c>
      <c r="E6098" s="269" t="s">
        <v>8119</v>
      </c>
      <c r="F6098" s="145" t="s">
        <v>3106</v>
      </c>
      <c r="G6098" s="269" t="s">
        <v>3106</v>
      </c>
      <c r="H6098" s="305" t="s">
        <v>8120</v>
      </c>
      <c r="I6098" s="306" t="s">
        <v>22516</v>
      </c>
      <c r="J6098" s="201" t="str">
        <f t="shared" si="191"/>
        <v>9999</v>
      </c>
      <c r="K6098" s="270"/>
      <c r="L6098" s="270"/>
      <c r="M6098" s="271"/>
      <c r="N6098" s="270" t="e">
        <v>#N/A</v>
      </c>
      <c r="O6098" s="272" t="e">
        <v>#N/A</v>
      </c>
      <c r="P6098" s="272" t="e">
        <v>#N/A</v>
      </c>
      <c r="Q6098" s="272" t="e">
        <v>#N/A</v>
      </c>
    </row>
    <row r="6099" spans="1:17" s="208" customFormat="1" ht="12">
      <c r="A6099" s="268" t="str">
        <f t="shared" si="190"/>
        <v>1196651021861506560</v>
      </c>
      <c r="B6099" s="304" t="s">
        <v>19891</v>
      </c>
      <c r="C6099" s="269" t="s">
        <v>8121</v>
      </c>
      <c r="D6099" s="144" t="s">
        <v>3106</v>
      </c>
      <c r="E6099" s="269" t="s">
        <v>8122</v>
      </c>
      <c r="F6099" s="145" t="s">
        <v>3106</v>
      </c>
      <c r="G6099" s="269" t="s">
        <v>3106</v>
      </c>
      <c r="H6099" s="305" t="s">
        <v>8123</v>
      </c>
      <c r="I6099" s="306" t="s">
        <v>22521</v>
      </c>
      <c r="J6099" s="201" t="str">
        <f t="shared" si="191"/>
        <v>9999</v>
      </c>
      <c r="K6099" s="270"/>
      <c r="L6099" s="270"/>
      <c r="M6099" s="271"/>
      <c r="N6099" s="270" t="e">
        <v>#N/A</v>
      </c>
      <c r="O6099" s="272" t="e">
        <v>#N/A</v>
      </c>
      <c r="P6099" s="272" t="e">
        <v>#N/A</v>
      </c>
      <c r="Q6099" s="272" t="e">
        <v>#N/A</v>
      </c>
    </row>
    <row r="6100" spans="1:17" s="208" customFormat="1" ht="12">
      <c r="A6100" s="268" t="str">
        <f t="shared" si="190"/>
        <v>1196685021942288527</v>
      </c>
      <c r="B6100" s="304" t="s">
        <v>19891</v>
      </c>
      <c r="C6100" s="269" t="s">
        <v>8124</v>
      </c>
      <c r="D6100" s="144" t="s">
        <v>3106</v>
      </c>
      <c r="E6100" s="269" t="s">
        <v>8125</v>
      </c>
      <c r="F6100" s="145" t="s">
        <v>3106</v>
      </c>
      <c r="G6100" s="269" t="s">
        <v>3106</v>
      </c>
      <c r="H6100" s="305" t="s">
        <v>8126</v>
      </c>
      <c r="I6100" s="306" t="s">
        <v>22731</v>
      </c>
      <c r="J6100" s="201" t="str">
        <f t="shared" si="191"/>
        <v>9999</v>
      </c>
      <c r="K6100" s="270"/>
      <c r="L6100" s="270"/>
      <c r="M6100" s="271"/>
      <c r="N6100" s="270" t="e">
        <v>#N/A</v>
      </c>
      <c r="O6100" s="272" t="e">
        <v>#N/A</v>
      </c>
      <c r="P6100" s="272" t="e">
        <v>#N/A</v>
      </c>
      <c r="Q6100" s="272" t="e">
        <v>#N/A</v>
      </c>
    </row>
    <row r="6101" spans="1:17" s="208" customFormat="1" ht="12">
      <c r="A6101" s="268" t="str">
        <f t="shared" ref="A6101:A6164" si="192">E6101&amp;C6101</f>
        <v>1196693021164430567</v>
      </c>
      <c r="B6101" s="304" t="s">
        <v>19891</v>
      </c>
      <c r="C6101" s="269" t="s">
        <v>8127</v>
      </c>
      <c r="D6101" s="144" t="s">
        <v>3106</v>
      </c>
      <c r="E6101" s="269" t="s">
        <v>8128</v>
      </c>
      <c r="F6101" s="145" t="s">
        <v>3106</v>
      </c>
      <c r="G6101" s="269" t="s">
        <v>3106</v>
      </c>
      <c r="H6101" s="305" t="s">
        <v>8129</v>
      </c>
      <c r="I6101" s="306" t="s">
        <v>20667</v>
      </c>
      <c r="J6101" s="201" t="str">
        <f t="shared" si="191"/>
        <v>9999</v>
      </c>
      <c r="K6101" s="270"/>
      <c r="L6101" s="270"/>
      <c r="M6101" s="271"/>
      <c r="N6101" s="270" t="e">
        <v>#N/A</v>
      </c>
      <c r="O6101" s="272" t="e">
        <v>#N/A</v>
      </c>
      <c r="P6101" s="272" t="e">
        <v>#N/A</v>
      </c>
      <c r="Q6101" s="272" t="e">
        <v>#N/A</v>
      </c>
    </row>
    <row r="6102" spans="1:17" s="208" customFormat="1" ht="12">
      <c r="A6102" s="268" t="str">
        <f t="shared" si="192"/>
        <v>1196719021578587150</v>
      </c>
      <c r="B6102" s="304" t="s">
        <v>19891</v>
      </c>
      <c r="C6102" s="269" t="s">
        <v>8130</v>
      </c>
      <c r="D6102" s="144" t="s">
        <v>3106</v>
      </c>
      <c r="E6102" s="269" t="s">
        <v>8131</v>
      </c>
      <c r="F6102" s="145" t="s">
        <v>3106</v>
      </c>
      <c r="G6102" s="269" t="s">
        <v>3106</v>
      </c>
      <c r="H6102" s="305" t="s">
        <v>6318</v>
      </c>
      <c r="I6102" s="306" t="s">
        <v>21806</v>
      </c>
      <c r="J6102" s="201" t="str">
        <f t="shared" si="191"/>
        <v>9999</v>
      </c>
      <c r="K6102" s="270"/>
      <c r="L6102" s="270"/>
      <c r="M6102" s="271"/>
      <c r="N6102" s="270" t="e">
        <v>#N/A</v>
      </c>
      <c r="O6102" s="272" t="e">
        <v>#N/A</v>
      </c>
      <c r="P6102" s="272" t="e">
        <v>#N/A</v>
      </c>
      <c r="Q6102" s="272" t="e">
        <v>#N/A</v>
      </c>
    </row>
    <row r="6103" spans="1:17" s="208" customFormat="1" ht="12">
      <c r="A6103" s="268" t="str">
        <f t="shared" si="192"/>
        <v>1196727021093719932</v>
      </c>
      <c r="B6103" s="304" t="s">
        <v>19891</v>
      </c>
      <c r="C6103" s="269" t="s">
        <v>8132</v>
      </c>
      <c r="D6103" s="144" t="s">
        <v>3106</v>
      </c>
      <c r="E6103" s="269" t="s">
        <v>8133</v>
      </c>
      <c r="F6103" s="145" t="s">
        <v>3106</v>
      </c>
      <c r="G6103" s="269" t="s">
        <v>3106</v>
      </c>
      <c r="H6103" s="305" t="s">
        <v>8134</v>
      </c>
      <c r="I6103" s="306" t="s">
        <v>20459</v>
      </c>
      <c r="J6103" s="201" t="str">
        <f t="shared" si="191"/>
        <v>9999</v>
      </c>
      <c r="K6103" s="270"/>
      <c r="L6103" s="270"/>
      <c r="M6103" s="271"/>
      <c r="N6103" s="270" t="e">
        <v>#N/A</v>
      </c>
      <c r="O6103" s="272" t="e">
        <v>#N/A</v>
      </c>
      <c r="P6103" s="272" t="e">
        <v>#N/A</v>
      </c>
      <c r="Q6103" s="272" t="e">
        <v>#N/A</v>
      </c>
    </row>
    <row r="6104" spans="1:17" s="208" customFormat="1" ht="12">
      <c r="A6104" s="268" t="str">
        <f t="shared" si="192"/>
        <v>1196735021417947490</v>
      </c>
      <c r="B6104" s="304" t="s">
        <v>19891</v>
      </c>
      <c r="C6104" s="269" t="s">
        <v>8135</v>
      </c>
      <c r="D6104" s="144" t="s">
        <v>3106</v>
      </c>
      <c r="E6104" s="269" t="s">
        <v>8136</v>
      </c>
      <c r="F6104" s="145" t="s">
        <v>3106</v>
      </c>
      <c r="G6104" s="269" t="s">
        <v>3106</v>
      </c>
      <c r="H6104" s="305" t="s">
        <v>8137</v>
      </c>
      <c r="I6104" s="306" t="s">
        <v>21362</v>
      </c>
      <c r="J6104" s="201" t="str">
        <f t="shared" si="191"/>
        <v>9999</v>
      </c>
      <c r="K6104" s="270"/>
      <c r="L6104" s="270"/>
      <c r="M6104" s="271"/>
      <c r="N6104" s="270" t="e">
        <v>#N/A</v>
      </c>
      <c r="O6104" s="272" t="e">
        <v>#N/A</v>
      </c>
      <c r="P6104" s="272" t="e">
        <v>#N/A</v>
      </c>
      <c r="Q6104" s="272" t="e">
        <v>#N/A</v>
      </c>
    </row>
    <row r="6105" spans="1:17" s="208" customFormat="1" ht="12">
      <c r="A6105" s="268" t="str">
        <f t="shared" si="192"/>
        <v>1196743021619973542</v>
      </c>
      <c r="B6105" s="304" t="s">
        <v>19891</v>
      </c>
      <c r="C6105" s="269" t="s">
        <v>8138</v>
      </c>
      <c r="D6105" s="144" t="s">
        <v>3106</v>
      </c>
      <c r="E6105" s="269" t="s">
        <v>8139</v>
      </c>
      <c r="F6105" s="145" t="s">
        <v>3106</v>
      </c>
      <c r="G6105" s="269" t="s">
        <v>3106</v>
      </c>
      <c r="H6105" s="305" t="s">
        <v>8140</v>
      </c>
      <c r="I6105" s="306" t="s">
        <v>21910</v>
      </c>
      <c r="J6105" s="201" t="str">
        <f t="shared" si="191"/>
        <v>9999</v>
      </c>
      <c r="K6105" s="270"/>
      <c r="L6105" s="270"/>
      <c r="M6105" s="271"/>
      <c r="N6105" s="270" t="e">
        <v>#N/A</v>
      </c>
      <c r="O6105" s="272" t="e">
        <v>#N/A</v>
      </c>
      <c r="P6105" s="272" t="e">
        <v>#N/A</v>
      </c>
      <c r="Q6105" s="272" t="e">
        <v>#N/A</v>
      </c>
    </row>
    <row r="6106" spans="1:17" s="208" customFormat="1" ht="12">
      <c r="A6106" s="268" t="str">
        <f t="shared" si="192"/>
        <v>1196768021831193499</v>
      </c>
      <c r="B6106" s="304" t="s">
        <v>19891</v>
      </c>
      <c r="C6106" s="269" t="s">
        <v>8141</v>
      </c>
      <c r="D6106" s="144" t="s">
        <v>3106</v>
      </c>
      <c r="E6106" s="269" t="s">
        <v>8142</v>
      </c>
      <c r="F6106" s="145" t="s">
        <v>3106</v>
      </c>
      <c r="G6106" s="269" t="s">
        <v>3106</v>
      </c>
      <c r="H6106" s="305" t="s">
        <v>8143</v>
      </c>
      <c r="I6106" s="306" t="s">
        <v>22454</v>
      </c>
      <c r="J6106" s="201" t="str">
        <f t="shared" si="191"/>
        <v>9999</v>
      </c>
      <c r="K6106" s="270"/>
      <c r="L6106" s="270"/>
      <c r="M6106" s="271"/>
      <c r="N6106" s="270" t="e">
        <v>#N/A</v>
      </c>
      <c r="O6106" s="272" t="e">
        <v>#N/A</v>
      </c>
      <c r="P6106" s="272" t="e">
        <v>#N/A</v>
      </c>
      <c r="Q6106" s="272" t="e">
        <v>#N/A</v>
      </c>
    </row>
    <row r="6107" spans="1:17" s="208" customFormat="1" ht="12">
      <c r="A6107" s="268" t="str">
        <f t="shared" si="192"/>
        <v>1196784021467455154</v>
      </c>
      <c r="B6107" s="304" t="s">
        <v>19891</v>
      </c>
      <c r="C6107" s="269" t="s">
        <v>8144</v>
      </c>
      <c r="D6107" s="144" t="s">
        <v>3106</v>
      </c>
      <c r="E6107" s="269" t="s">
        <v>8145</v>
      </c>
      <c r="F6107" s="145" t="s">
        <v>3106</v>
      </c>
      <c r="G6107" s="269" t="s">
        <v>3106</v>
      </c>
      <c r="H6107" s="305" t="s">
        <v>8146</v>
      </c>
      <c r="I6107" s="306" t="s">
        <v>21495</v>
      </c>
      <c r="J6107" s="201" t="str">
        <f t="shared" si="191"/>
        <v>9999</v>
      </c>
      <c r="K6107" s="270"/>
      <c r="L6107" s="270"/>
      <c r="M6107" s="271"/>
      <c r="N6107" s="270" t="e">
        <v>#N/A</v>
      </c>
      <c r="O6107" s="272" t="e">
        <v>#N/A</v>
      </c>
      <c r="P6107" s="272" t="e">
        <v>#N/A</v>
      </c>
      <c r="Q6107" s="272" t="e">
        <v>#N/A</v>
      </c>
    </row>
    <row r="6108" spans="1:17" s="208" customFormat="1" ht="12">
      <c r="A6108" s="268" t="str">
        <f t="shared" si="192"/>
        <v>1196792021629076468</v>
      </c>
      <c r="B6108" s="304" t="s">
        <v>19891</v>
      </c>
      <c r="C6108" s="269" t="s">
        <v>8147</v>
      </c>
      <c r="D6108" s="144" t="s">
        <v>3106</v>
      </c>
      <c r="E6108" s="269" t="s">
        <v>8148</v>
      </c>
      <c r="F6108" s="145" t="s">
        <v>3106</v>
      </c>
      <c r="G6108" s="269" t="s">
        <v>3106</v>
      </c>
      <c r="H6108" s="305" t="s">
        <v>8149</v>
      </c>
      <c r="I6108" s="306" t="s">
        <v>21927</v>
      </c>
      <c r="J6108" s="201" t="str">
        <f t="shared" si="191"/>
        <v>9999</v>
      </c>
      <c r="K6108" s="270"/>
      <c r="L6108" s="270"/>
      <c r="M6108" s="271"/>
      <c r="N6108" s="270" t="e">
        <v>#N/A</v>
      </c>
      <c r="O6108" s="272" t="e">
        <v>#N/A</v>
      </c>
      <c r="P6108" s="272" t="e">
        <v>#N/A</v>
      </c>
      <c r="Q6108" s="272" t="e">
        <v>#N/A</v>
      </c>
    </row>
    <row r="6109" spans="1:17" s="208" customFormat="1" ht="12">
      <c r="A6109" s="268" t="str">
        <f t="shared" si="192"/>
        <v>1196826021720022379</v>
      </c>
      <c r="B6109" s="304" t="s">
        <v>19891</v>
      </c>
      <c r="C6109" s="269" t="s">
        <v>8150</v>
      </c>
      <c r="D6109" s="144" t="s">
        <v>3106</v>
      </c>
      <c r="E6109" s="269" t="s">
        <v>8151</v>
      </c>
      <c r="F6109" s="145" t="s">
        <v>3106</v>
      </c>
      <c r="G6109" s="269" t="s">
        <v>3106</v>
      </c>
      <c r="H6109" s="305" t="s">
        <v>8152</v>
      </c>
      <c r="I6109" s="306" t="s">
        <v>22162</v>
      </c>
      <c r="J6109" s="201" t="str">
        <f t="shared" si="191"/>
        <v>9999</v>
      </c>
      <c r="K6109" s="270"/>
      <c r="L6109" s="270"/>
      <c r="M6109" s="271"/>
      <c r="N6109" s="270" t="e">
        <v>#N/A</v>
      </c>
      <c r="O6109" s="272" t="e">
        <v>#N/A</v>
      </c>
      <c r="P6109" s="272" t="e">
        <v>#N/A</v>
      </c>
      <c r="Q6109" s="272" t="e">
        <v>#N/A</v>
      </c>
    </row>
    <row r="6110" spans="1:17" s="208" customFormat="1" ht="12">
      <c r="A6110" s="268" t="str">
        <f t="shared" si="192"/>
        <v>1196867021336245828</v>
      </c>
      <c r="B6110" s="304" t="s">
        <v>19891</v>
      </c>
      <c r="C6110" s="269" t="s">
        <v>8153</v>
      </c>
      <c r="D6110" s="144" t="s">
        <v>3106</v>
      </c>
      <c r="E6110" s="269" t="s">
        <v>8154</v>
      </c>
      <c r="F6110" s="145" t="s">
        <v>3106</v>
      </c>
      <c r="G6110" s="269" t="s">
        <v>3106</v>
      </c>
      <c r="H6110" s="305" t="s">
        <v>8155</v>
      </c>
      <c r="I6110" s="306" t="s">
        <v>21107</v>
      </c>
      <c r="J6110" s="201" t="str">
        <f t="shared" si="191"/>
        <v>9999</v>
      </c>
      <c r="K6110" s="270"/>
      <c r="L6110" s="270"/>
      <c r="M6110" s="271"/>
      <c r="N6110" s="270" t="e">
        <v>#N/A</v>
      </c>
      <c r="O6110" s="272" t="e">
        <v>#N/A</v>
      </c>
      <c r="P6110" s="272" t="e">
        <v>#N/A</v>
      </c>
      <c r="Q6110" s="272" t="e">
        <v>#N/A</v>
      </c>
    </row>
    <row r="6111" spans="1:17" s="208" customFormat="1" ht="12">
      <c r="A6111" s="268" t="str">
        <f t="shared" si="192"/>
        <v>1196867041336245828</v>
      </c>
      <c r="B6111" s="304" t="s">
        <v>19891</v>
      </c>
      <c r="C6111" s="269" t="s">
        <v>8153</v>
      </c>
      <c r="D6111" s="144" t="s">
        <v>3106</v>
      </c>
      <c r="E6111" s="269" t="s">
        <v>8156</v>
      </c>
      <c r="F6111" s="145" t="s">
        <v>3106</v>
      </c>
      <c r="G6111" s="269" t="s">
        <v>3106</v>
      </c>
      <c r="H6111" s="305" t="s">
        <v>8157</v>
      </c>
      <c r="I6111" s="307" t="s">
        <v>8157</v>
      </c>
      <c r="J6111" s="201" t="str">
        <f t="shared" si="191"/>
        <v>9999</v>
      </c>
      <c r="K6111" s="270"/>
      <c r="L6111" s="270"/>
      <c r="M6111" s="271"/>
      <c r="N6111" s="270" t="e">
        <v>#N/A</v>
      </c>
      <c r="O6111" s="272" t="e">
        <v>#N/A</v>
      </c>
      <c r="P6111" s="272" t="e">
        <v>#N/A</v>
      </c>
      <c r="Q6111" s="272" t="e">
        <v>#N/A</v>
      </c>
    </row>
    <row r="6112" spans="1:17" s="208" customFormat="1" ht="12">
      <c r="A6112" s="268" t="str">
        <f t="shared" si="192"/>
        <v>1196891011336231091</v>
      </c>
      <c r="B6112" s="304" t="s">
        <v>19891</v>
      </c>
      <c r="C6112" s="269" t="s">
        <v>8158</v>
      </c>
      <c r="D6112" s="144" t="s">
        <v>3106</v>
      </c>
      <c r="E6112" s="269" t="s">
        <v>8159</v>
      </c>
      <c r="F6112" s="145" t="s">
        <v>3106</v>
      </c>
      <c r="G6112" s="269" t="s">
        <v>3106</v>
      </c>
      <c r="H6112" s="305" t="s">
        <v>8160</v>
      </c>
      <c r="I6112" s="306" t="s">
        <v>21106</v>
      </c>
      <c r="J6112" s="201" t="str">
        <f t="shared" si="191"/>
        <v>9999</v>
      </c>
      <c r="K6112" s="270"/>
      <c r="L6112" s="270"/>
      <c r="M6112" s="271"/>
      <c r="N6112" s="270" t="e">
        <v>#N/A</v>
      </c>
      <c r="O6112" s="272" t="e">
        <v>#N/A</v>
      </c>
      <c r="P6112" s="272" t="e">
        <v>#N/A</v>
      </c>
      <c r="Q6112" s="272" t="e">
        <v>#N/A</v>
      </c>
    </row>
    <row r="6113" spans="1:17" s="208" customFormat="1" ht="12">
      <c r="A6113" s="268" t="str">
        <f t="shared" si="192"/>
        <v>1196917021790731016</v>
      </c>
      <c r="B6113" s="304" t="s">
        <v>19891</v>
      </c>
      <c r="C6113" s="269" t="s">
        <v>8161</v>
      </c>
      <c r="D6113" s="144" t="s">
        <v>3106</v>
      </c>
      <c r="E6113" s="269" t="s">
        <v>8162</v>
      </c>
      <c r="F6113" s="145" t="s">
        <v>3106</v>
      </c>
      <c r="G6113" s="269" t="s">
        <v>3106</v>
      </c>
      <c r="H6113" s="305" t="s">
        <v>8163</v>
      </c>
      <c r="I6113" s="306" t="s">
        <v>22329</v>
      </c>
      <c r="J6113" s="201" t="str">
        <f t="shared" si="191"/>
        <v>9999</v>
      </c>
      <c r="K6113" s="270"/>
      <c r="L6113" s="270"/>
      <c r="M6113" s="271"/>
      <c r="N6113" s="270" t="e">
        <v>#N/A</v>
      </c>
      <c r="O6113" s="272" t="e">
        <v>#N/A</v>
      </c>
      <c r="P6113" s="272" t="e">
        <v>#N/A</v>
      </c>
      <c r="Q6113" s="272" t="e">
        <v>#N/A</v>
      </c>
    </row>
    <row r="6114" spans="1:17" s="208" customFormat="1" ht="12">
      <c r="A6114" s="268" t="str">
        <f t="shared" si="192"/>
        <v>1196966011063468072</v>
      </c>
      <c r="B6114" s="304" t="s">
        <v>19891</v>
      </c>
      <c r="C6114" s="269" t="s">
        <v>8164</v>
      </c>
      <c r="D6114" s="144" t="s">
        <v>3106</v>
      </c>
      <c r="E6114" s="269" t="s">
        <v>8165</v>
      </c>
      <c r="F6114" s="145" t="s">
        <v>3106</v>
      </c>
      <c r="G6114" s="269" t="s">
        <v>3106</v>
      </c>
      <c r="H6114" s="305" t="s">
        <v>8166</v>
      </c>
      <c r="I6114" s="307" t="s">
        <v>8166</v>
      </c>
      <c r="J6114" s="201" t="str">
        <f t="shared" si="191"/>
        <v>9999</v>
      </c>
      <c r="K6114" s="270"/>
      <c r="L6114" s="270"/>
      <c r="M6114" s="271"/>
      <c r="N6114" s="270" t="e">
        <v>#N/A</v>
      </c>
      <c r="O6114" s="272" t="e">
        <v>#N/A</v>
      </c>
      <c r="P6114" s="272" t="e">
        <v>#N/A</v>
      </c>
      <c r="Q6114" s="272" t="e">
        <v>#N/A</v>
      </c>
    </row>
    <row r="6115" spans="1:17" s="208" customFormat="1" ht="12">
      <c r="A6115" s="268" t="str">
        <f t="shared" si="192"/>
        <v>1196966021063468072</v>
      </c>
      <c r="B6115" s="304" t="s">
        <v>19891</v>
      </c>
      <c r="C6115" s="269" t="s">
        <v>8164</v>
      </c>
      <c r="D6115" s="144" t="s">
        <v>3106</v>
      </c>
      <c r="E6115" s="269" t="s">
        <v>8167</v>
      </c>
      <c r="F6115" s="145" t="s">
        <v>3106</v>
      </c>
      <c r="G6115" s="269" t="s">
        <v>3106</v>
      </c>
      <c r="H6115" s="305" t="s">
        <v>8166</v>
      </c>
      <c r="I6115" s="306" t="s">
        <v>20379</v>
      </c>
      <c r="J6115" s="201" t="str">
        <f t="shared" si="191"/>
        <v>9999</v>
      </c>
      <c r="K6115" s="270"/>
      <c r="L6115" s="270"/>
      <c r="M6115" s="271"/>
      <c r="N6115" s="270" t="e">
        <v>#N/A</v>
      </c>
      <c r="O6115" s="272" t="e">
        <v>#N/A</v>
      </c>
      <c r="P6115" s="272" t="e">
        <v>#N/A</v>
      </c>
      <c r="Q6115" s="272" t="e">
        <v>#N/A</v>
      </c>
    </row>
    <row r="6116" spans="1:17" s="208" customFormat="1" ht="12">
      <c r="A6116" s="268" t="str">
        <f t="shared" si="192"/>
        <v>1197022021962412486</v>
      </c>
      <c r="B6116" s="304" t="s">
        <v>19891</v>
      </c>
      <c r="C6116" s="269" t="s">
        <v>6211</v>
      </c>
      <c r="D6116" s="144" t="s">
        <v>3106</v>
      </c>
      <c r="E6116" s="269" t="s">
        <v>8168</v>
      </c>
      <c r="F6116" s="145" t="s">
        <v>3106</v>
      </c>
      <c r="G6116" s="269" t="s">
        <v>3106</v>
      </c>
      <c r="H6116" s="305" t="s">
        <v>6216</v>
      </c>
      <c r="I6116" s="306" t="s">
        <v>22770</v>
      </c>
      <c r="J6116" s="201" t="str">
        <f t="shared" si="191"/>
        <v>9999</v>
      </c>
      <c r="K6116" s="270"/>
      <c r="L6116" s="270"/>
      <c r="M6116" s="271"/>
      <c r="N6116" s="270" t="e">
        <v>#N/A</v>
      </c>
      <c r="O6116" s="272" t="e">
        <v>#N/A</v>
      </c>
      <c r="P6116" s="272" t="e">
        <v>#N/A</v>
      </c>
      <c r="Q6116" s="272" t="e">
        <v>#N/A</v>
      </c>
    </row>
    <row r="6117" spans="1:17" s="208" customFormat="1" ht="12">
      <c r="A6117" s="268" t="str">
        <f t="shared" si="192"/>
        <v>1197709011649325077</v>
      </c>
      <c r="B6117" s="304" t="s">
        <v>19891</v>
      </c>
      <c r="C6117" s="269" t="s">
        <v>8169</v>
      </c>
      <c r="D6117" s="144" t="s">
        <v>3106</v>
      </c>
      <c r="E6117" s="269" t="s">
        <v>8170</v>
      </c>
      <c r="F6117" s="145" t="s">
        <v>3106</v>
      </c>
      <c r="G6117" s="269" t="s">
        <v>3106</v>
      </c>
      <c r="H6117" s="305" t="s">
        <v>8171</v>
      </c>
      <c r="I6117" s="307" t="s">
        <v>8171</v>
      </c>
      <c r="J6117" s="201" t="str">
        <f t="shared" si="191"/>
        <v>9999</v>
      </c>
      <c r="K6117" s="270"/>
      <c r="L6117" s="270"/>
      <c r="M6117" s="271"/>
      <c r="N6117" s="270" t="e">
        <v>#N/A</v>
      </c>
      <c r="O6117" s="272" t="e">
        <v>#N/A</v>
      </c>
      <c r="P6117" s="272" t="e">
        <v>#N/A</v>
      </c>
      <c r="Q6117" s="272" t="e">
        <v>#N/A</v>
      </c>
    </row>
    <row r="6118" spans="1:17" s="208" customFormat="1" ht="12">
      <c r="A6118" s="268" t="str">
        <f t="shared" si="192"/>
        <v>1198053031285662239</v>
      </c>
      <c r="B6118" s="304" t="s">
        <v>19891</v>
      </c>
      <c r="C6118" s="269" t="s">
        <v>8172</v>
      </c>
      <c r="D6118" s="144" t="s">
        <v>3106</v>
      </c>
      <c r="E6118" s="269" t="s">
        <v>8173</v>
      </c>
      <c r="F6118" s="145" t="s">
        <v>3106</v>
      </c>
      <c r="G6118" s="269" t="s">
        <v>3106</v>
      </c>
      <c r="H6118" s="305" t="s">
        <v>8174</v>
      </c>
      <c r="I6118" s="306" t="s">
        <v>20974</v>
      </c>
      <c r="J6118" s="201" t="str">
        <f t="shared" si="191"/>
        <v>9999</v>
      </c>
      <c r="K6118" s="270"/>
      <c r="L6118" s="270"/>
      <c r="M6118" s="271"/>
      <c r="N6118" s="270" t="e">
        <v>#N/A</v>
      </c>
      <c r="O6118" s="272" t="e">
        <v>#N/A</v>
      </c>
      <c r="P6118" s="272" t="e">
        <v>#N/A</v>
      </c>
      <c r="Q6118" s="272" t="e">
        <v>#N/A</v>
      </c>
    </row>
    <row r="6119" spans="1:17" s="208" customFormat="1" ht="12">
      <c r="A6119" s="268" t="str">
        <f t="shared" si="192"/>
        <v>1198103011326016684</v>
      </c>
      <c r="B6119" s="304" t="s">
        <v>19891</v>
      </c>
      <c r="C6119" s="269" t="s">
        <v>8175</v>
      </c>
      <c r="D6119" s="144" t="s">
        <v>3106</v>
      </c>
      <c r="E6119" s="269" t="s">
        <v>8176</v>
      </c>
      <c r="F6119" s="145" t="s">
        <v>3106</v>
      </c>
      <c r="G6119" s="269" t="s">
        <v>3106</v>
      </c>
      <c r="H6119" s="305" t="s">
        <v>8177</v>
      </c>
      <c r="I6119" s="306" t="s">
        <v>21074</v>
      </c>
      <c r="J6119" s="201" t="str">
        <f t="shared" si="191"/>
        <v>9999</v>
      </c>
      <c r="K6119" s="270"/>
      <c r="L6119" s="270"/>
      <c r="M6119" s="271"/>
      <c r="N6119" s="270" t="e">
        <v>#N/A</v>
      </c>
      <c r="O6119" s="272" t="e">
        <v>#N/A</v>
      </c>
      <c r="P6119" s="272" t="e">
        <v>#N/A</v>
      </c>
      <c r="Q6119" s="272" t="e">
        <v>#N/A</v>
      </c>
    </row>
    <row r="6120" spans="1:17" s="208" customFormat="1" ht="12">
      <c r="A6120" s="268" t="str">
        <f t="shared" si="192"/>
        <v>1198103031326016684</v>
      </c>
      <c r="B6120" s="304" t="s">
        <v>19891</v>
      </c>
      <c r="C6120" s="269" t="s">
        <v>8175</v>
      </c>
      <c r="D6120" s="144" t="s">
        <v>3106</v>
      </c>
      <c r="E6120" s="269" t="s">
        <v>8178</v>
      </c>
      <c r="F6120" s="145" t="s">
        <v>3106</v>
      </c>
      <c r="G6120" s="269" t="s">
        <v>3106</v>
      </c>
      <c r="H6120" s="305" t="s">
        <v>8177</v>
      </c>
      <c r="I6120" s="306" t="s">
        <v>21074</v>
      </c>
      <c r="J6120" s="201" t="str">
        <f t="shared" si="191"/>
        <v>9999</v>
      </c>
      <c r="K6120" s="270"/>
      <c r="L6120" s="270"/>
      <c r="M6120" s="271"/>
      <c r="N6120" s="270" t="e">
        <v>#N/A</v>
      </c>
      <c r="O6120" s="272" t="e">
        <v>#N/A</v>
      </c>
      <c r="P6120" s="272" t="e">
        <v>#N/A</v>
      </c>
      <c r="Q6120" s="272" t="e">
        <v>#N/A</v>
      </c>
    </row>
    <row r="6121" spans="1:17" s="208" customFormat="1" ht="12">
      <c r="A6121" s="268" t="str">
        <f t="shared" si="192"/>
        <v>1198145031770554305</v>
      </c>
      <c r="B6121" s="304" t="s">
        <v>19891</v>
      </c>
      <c r="C6121" s="269" t="s">
        <v>8179</v>
      </c>
      <c r="D6121" s="144" t="s">
        <v>3106</v>
      </c>
      <c r="E6121" s="269" t="s">
        <v>8180</v>
      </c>
      <c r="F6121" s="145" t="s">
        <v>3106</v>
      </c>
      <c r="G6121" s="269" t="s">
        <v>3106</v>
      </c>
      <c r="H6121" s="305" t="s">
        <v>8181</v>
      </c>
      <c r="I6121" s="306" t="s">
        <v>22278</v>
      </c>
      <c r="J6121" s="201" t="str">
        <f t="shared" si="191"/>
        <v>9999</v>
      </c>
      <c r="K6121" s="270"/>
      <c r="L6121" s="270"/>
      <c r="M6121" s="271"/>
      <c r="N6121" s="270" t="e">
        <v>#N/A</v>
      </c>
      <c r="O6121" s="272" t="e">
        <v>#N/A</v>
      </c>
      <c r="P6121" s="272" t="e">
        <v>#N/A</v>
      </c>
      <c r="Q6121" s="272" t="e">
        <v>#N/A</v>
      </c>
    </row>
    <row r="6122" spans="1:17" s="208" customFormat="1" ht="12">
      <c r="A6122" s="268" t="str">
        <f t="shared" si="192"/>
        <v>1198152031528037215</v>
      </c>
      <c r="B6122" s="304" t="s">
        <v>19891</v>
      </c>
      <c r="C6122" s="269" t="s">
        <v>8182</v>
      </c>
      <c r="D6122" s="144" t="s">
        <v>3106</v>
      </c>
      <c r="E6122" s="269" t="s">
        <v>8183</v>
      </c>
      <c r="F6122" s="145" t="s">
        <v>3106</v>
      </c>
      <c r="G6122" s="269" t="s">
        <v>3106</v>
      </c>
      <c r="H6122" s="305" t="s">
        <v>8184</v>
      </c>
      <c r="I6122" s="306" t="s">
        <v>21673</v>
      </c>
      <c r="J6122" s="201" t="str">
        <f t="shared" si="191"/>
        <v>9999</v>
      </c>
      <c r="K6122" s="270"/>
      <c r="L6122" s="270"/>
      <c r="M6122" s="271"/>
      <c r="N6122" s="270" t="e">
        <v>#N/A</v>
      </c>
      <c r="O6122" s="272" t="e">
        <v>#N/A</v>
      </c>
      <c r="P6122" s="272" t="e">
        <v>#N/A</v>
      </c>
      <c r="Q6122" s="272" t="e">
        <v>#N/A</v>
      </c>
    </row>
    <row r="6123" spans="1:17" s="208" customFormat="1" ht="12">
      <c r="A6123" s="268" t="str">
        <f t="shared" si="192"/>
        <v>1198160031215913470</v>
      </c>
      <c r="B6123" s="304" t="s">
        <v>19891</v>
      </c>
      <c r="C6123" s="269" t="s">
        <v>8185</v>
      </c>
      <c r="D6123" s="144" t="s">
        <v>3106</v>
      </c>
      <c r="E6123" s="269" t="s">
        <v>8186</v>
      </c>
      <c r="F6123" s="145" t="s">
        <v>3106</v>
      </c>
      <c r="G6123" s="269" t="s">
        <v>3106</v>
      </c>
      <c r="H6123" s="305" t="s">
        <v>8187</v>
      </c>
      <c r="I6123" s="306" t="s">
        <v>20799</v>
      </c>
      <c r="J6123" s="201" t="str">
        <f t="shared" si="191"/>
        <v>9999</v>
      </c>
      <c r="K6123" s="270"/>
      <c r="L6123" s="270"/>
      <c r="M6123" s="271"/>
      <c r="N6123" s="270" t="e">
        <v>#N/A</v>
      </c>
      <c r="O6123" s="272" t="e">
        <v>#N/A</v>
      </c>
      <c r="P6123" s="272" t="e">
        <v>#N/A</v>
      </c>
      <c r="Q6123" s="272" t="e">
        <v>#N/A</v>
      </c>
    </row>
    <row r="6124" spans="1:17" s="208" customFormat="1" ht="12">
      <c r="A6124" s="268" t="str">
        <f t="shared" si="192"/>
        <v>1198202031629020177</v>
      </c>
      <c r="B6124" s="304" t="s">
        <v>19891</v>
      </c>
      <c r="C6124" s="269" t="s">
        <v>8188</v>
      </c>
      <c r="D6124" s="144" t="s">
        <v>3106</v>
      </c>
      <c r="E6124" s="269" t="s">
        <v>8189</v>
      </c>
      <c r="F6124" s="145" t="s">
        <v>3106</v>
      </c>
      <c r="G6124" s="269" t="s">
        <v>3106</v>
      </c>
      <c r="H6124" s="305" t="s">
        <v>8190</v>
      </c>
      <c r="I6124" s="306" t="s">
        <v>20402</v>
      </c>
      <c r="J6124" s="201" t="str">
        <f t="shared" si="191"/>
        <v>9999</v>
      </c>
      <c r="K6124" s="270"/>
      <c r="L6124" s="270"/>
      <c r="M6124" s="271"/>
      <c r="N6124" s="270" t="e">
        <v>#N/A</v>
      </c>
      <c r="O6124" s="272" t="e">
        <v>#N/A</v>
      </c>
      <c r="P6124" s="272" t="e">
        <v>#N/A</v>
      </c>
      <c r="Q6124" s="272" t="e">
        <v>#N/A</v>
      </c>
    </row>
    <row r="6125" spans="1:17" s="208" customFormat="1" ht="12">
      <c r="A6125" s="268" t="str">
        <f t="shared" si="192"/>
        <v>1198228031184706152</v>
      </c>
      <c r="B6125" s="304" t="s">
        <v>19891</v>
      </c>
      <c r="C6125" s="269" t="s">
        <v>8191</v>
      </c>
      <c r="D6125" s="144" t="s">
        <v>3106</v>
      </c>
      <c r="E6125" s="269" t="s">
        <v>8192</v>
      </c>
      <c r="F6125" s="145" t="s">
        <v>3106</v>
      </c>
      <c r="G6125" s="269" t="s">
        <v>3106</v>
      </c>
      <c r="H6125" s="305" t="s">
        <v>8193</v>
      </c>
      <c r="I6125" s="306" t="s">
        <v>20730</v>
      </c>
      <c r="J6125" s="201" t="str">
        <f t="shared" si="191"/>
        <v>9999</v>
      </c>
      <c r="K6125" s="270"/>
      <c r="L6125" s="270"/>
      <c r="M6125" s="271"/>
      <c r="N6125" s="270" t="e">
        <v>#N/A</v>
      </c>
      <c r="O6125" s="272" t="e">
        <v>#N/A</v>
      </c>
      <c r="P6125" s="272" t="e">
        <v>#N/A</v>
      </c>
      <c r="Q6125" s="272" t="e">
        <v>#N/A</v>
      </c>
    </row>
    <row r="6126" spans="1:17" s="208" customFormat="1" ht="12">
      <c r="A6126" s="268" t="str">
        <f t="shared" si="192"/>
        <v>1198384051912059247</v>
      </c>
      <c r="B6126" s="304" t="s">
        <v>19891</v>
      </c>
      <c r="C6126" s="269" t="s">
        <v>8194</v>
      </c>
      <c r="D6126" s="144" t="s">
        <v>3106</v>
      </c>
      <c r="E6126" s="269" t="s">
        <v>8195</v>
      </c>
      <c r="F6126" s="145" t="s">
        <v>3106</v>
      </c>
      <c r="G6126" s="269" t="s">
        <v>3106</v>
      </c>
      <c r="H6126" s="305" t="s">
        <v>8196</v>
      </c>
      <c r="I6126" s="306" t="s">
        <v>22640</v>
      </c>
      <c r="J6126" s="201" t="str">
        <f t="shared" si="191"/>
        <v>9999</v>
      </c>
      <c r="K6126" s="270"/>
      <c r="L6126" s="270"/>
      <c r="M6126" s="271"/>
      <c r="N6126" s="270" t="e">
        <v>#N/A</v>
      </c>
      <c r="O6126" s="272" t="e">
        <v>#N/A</v>
      </c>
      <c r="P6126" s="272" t="e">
        <v>#N/A</v>
      </c>
      <c r="Q6126" s="272" t="e">
        <v>#N/A</v>
      </c>
    </row>
    <row r="6127" spans="1:17" s="208" customFormat="1" ht="12">
      <c r="A6127" s="268" t="str">
        <f t="shared" si="192"/>
        <v>1198756011760606339</v>
      </c>
      <c r="B6127" s="304" t="s">
        <v>19891</v>
      </c>
      <c r="C6127" s="269" t="s">
        <v>8197</v>
      </c>
      <c r="D6127" s="144" t="s">
        <v>3106</v>
      </c>
      <c r="E6127" s="269" t="s">
        <v>8198</v>
      </c>
      <c r="F6127" s="145" t="s">
        <v>3106</v>
      </c>
      <c r="G6127" s="269" t="s">
        <v>3106</v>
      </c>
      <c r="H6127" s="305" t="s">
        <v>1744</v>
      </c>
      <c r="I6127" s="307" t="s">
        <v>1744</v>
      </c>
      <c r="J6127" s="201" t="str">
        <f t="shared" si="191"/>
        <v>9999</v>
      </c>
      <c r="K6127" s="270"/>
      <c r="L6127" s="270"/>
      <c r="M6127" s="271"/>
      <c r="N6127" s="270" t="e">
        <v>#N/A</v>
      </c>
      <c r="O6127" s="272" t="e">
        <v>#N/A</v>
      </c>
      <c r="P6127" s="272" t="e">
        <v>#N/A</v>
      </c>
      <c r="Q6127" s="272" t="e">
        <v>#N/A</v>
      </c>
    </row>
    <row r="6128" spans="1:17" s="208" customFormat="1" ht="12">
      <c r="A6128" s="268" t="str">
        <f t="shared" si="192"/>
        <v>1198764041164566998</v>
      </c>
      <c r="B6128" s="304" t="s">
        <v>19891</v>
      </c>
      <c r="C6128" s="269" t="s">
        <v>8199</v>
      </c>
      <c r="D6128" s="144" t="s">
        <v>3106</v>
      </c>
      <c r="E6128" s="269" t="s">
        <v>8200</v>
      </c>
      <c r="F6128" s="145" t="s">
        <v>3106</v>
      </c>
      <c r="G6128" s="269" t="s">
        <v>3106</v>
      </c>
      <c r="H6128" s="305" t="s">
        <v>3196</v>
      </c>
      <c r="I6128" s="307" t="s">
        <v>3196</v>
      </c>
      <c r="J6128" s="201" t="str">
        <f t="shared" si="191"/>
        <v>9999</v>
      </c>
      <c r="K6128" s="270"/>
      <c r="L6128" s="270"/>
      <c r="M6128" s="271"/>
      <c r="N6128" s="270" t="e">
        <v>#N/A</v>
      </c>
      <c r="O6128" s="272" t="e">
        <v>#N/A</v>
      </c>
      <c r="P6128" s="272" t="e">
        <v>#N/A</v>
      </c>
      <c r="Q6128" s="272" t="e">
        <v>#N/A</v>
      </c>
    </row>
    <row r="6129" spans="1:20" ht="12">
      <c r="A6129" s="268" t="str">
        <f t="shared" si="192"/>
        <v>1198947011124105135</v>
      </c>
      <c r="B6129" s="304" t="s">
        <v>19891</v>
      </c>
      <c r="C6129" s="269" t="s">
        <v>8201</v>
      </c>
      <c r="D6129" s="144" t="s">
        <v>3106</v>
      </c>
      <c r="E6129" s="269" t="s">
        <v>8202</v>
      </c>
      <c r="F6129" s="145" t="s">
        <v>3106</v>
      </c>
      <c r="G6129" s="269" t="s">
        <v>3106</v>
      </c>
      <c r="H6129" s="305" t="s">
        <v>8203</v>
      </c>
      <c r="I6129" s="306" t="s">
        <v>20544</v>
      </c>
      <c r="J6129" s="201" t="str">
        <f t="shared" si="191"/>
        <v>9999</v>
      </c>
      <c r="K6129" s="270"/>
      <c r="L6129" s="270"/>
      <c r="M6129" s="271"/>
      <c r="N6129" s="270" t="e">
        <v>#N/A</v>
      </c>
      <c r="O6129" s="272" t="e">
        <v>#N/A</v>
      </c>
      <c r="P6129" s="272" t="e">
        <v>#N/A</v>
      </c>
      <c r="Q6129" s="272" t="e">
        <v>#N/A</v>
      </c>
      <c r="S6129" s="208"/>
    </row>
    <row r="6130" spans="1:20" ht="12">
      <c r="A6130" s="268" t="str">
        <f t="shared" si="192"/>
        <v>1202640051235154758</v>
      </c>
      <c r="B6130" s="304" t="s">
        <v>19891</v>
      </c>
      <c r="C6130" s="269" t="s">
        <v>8204</v>
      </c>
      <c r="D6130" s="144" t="s">
        <v>3106</v>
      </c>
      <c r="E6130" s="269" t="s">
        <v>8205</v>
      </c>
      <c r="F6130" s="145" t="s">
        <v>3106</v>
      </c>
      <c r="G6130" s="269" t="s">
        <v>3106</v>
      </c>
      <c r="H6130" s="305" t="s">
        <v>8206</v>
      </c>
      <c r="I6130" s="306" t="s">
        <v>20850</v>
      </c>
      <c r="J6130" s="201" t="str">
        <f t="shared" si="191"/>
        <v>9999</v>
      </c>
      <c r="K6130" s="270"/>
      <c r="L6130" s="270"/>
      <c r="M6130" s="271"/>
      <c r="N6130" s="270" t="e">
        <v>#N/A</v>
      </c>
      <c r="O6130" s="272" t="e">
        <v>#N/A</v>
      </c>
      <c r="P6130" s="272" t="e">
        <v>#N/A</v>
      </c>
      <c r="Q6130" s="272" t="e">
        <v>#N/A</v>
      </c>
      <c r="S6130" s="208"/>
    </row>
    <row r="6131" spans="1:20" ht="12">
      <c r="A6131" s="268" t="str">
        <f t="shared" si="192"/>
        <v>1207250031588629604</v>
      </c>
      <c r="B6131" s="304" t="s">
        <v>19891</v>
      </c>
      <c r="C6131" s="269" t="s">
        <v>6909</v>
      </c>
      <c r="D6131" s="144" t="s">
        <v>3106</v>
      </c>
      <c r="E6131" s="269" t="s">
        <v>8207</v>
      </c>
      <c r="F6131" s="145" t="s">
        <v>3106</v>
      </c>
      <c r="G6131" s="269" t="s">
        <v>3106</v>
      </c>
      <c r="H6131" s="305" t="s">
        <v>3645</v>
      </c>
      <c r="I6131" s="306" t="s">
        <v>21824</v>
      </c>
      <c r="J6131" s="201" t="str">
        <f t="shared" si="191"/>
        <v>9999</v>
      </c>
      <c r="K6131" s="270"/>
      <c r="L6131" s="270"/>
      <c r="M6131" s="271"/>
      <c r="N6131" s="270" t="e">
        <v>#N/A</v>
      </c>
      <c r="O6131" s="272" t="e">
        <v>#N/A</v>
      </c>
      <c r="P6131" s="272" t="e">
        <v>#N/A</v>
      </c>
      <c r="Q6131" s="272" t="e">
        <v>#N/A</v>
      </c>
      <c r="S6131" s="208"/>
    </row>
    <row r="6132" spans="1:20" ht="12">
      <c r="A6132" s="268" t="str">
        <f t="shared" si="192"/>
        <v>1207268021538177589</v>
      </c>
      <c r="B6132" s="304" t="s">
        <v>19891</v>
      </c>
      <c r="C6132" s="269" t="s">
        <v>8208</v>
      </c>
      <c r="D6132" s="144" t="s">
        <v>3106</v>
      </c>
      <c r="E6132" s="269" t="s">
        <v>8209</v>
      </c>
      <c r="F6132" s="145" t="s">
        <v>3106</v>
      </c>
      <c r="G6132" s="269" t="s">
        <v>3106</v>
      </c>
      <c r="H6132" s="305" t="s">
        <v>2427</v>
      </c>
      <c r="I6132" s="306" t="s">
        <v>1121</v>
      </c>
      <c r="J6132" s="201" t="str">
        <f t="shared" si="191"/>
        <v>9999</v>
      </c>
      <c r="K6132" s="270"/>
      <c r="L6132" s="270"/>
      <c r="M6132" s="271"/>
      <c r="N6132" s="270" t="e">
        <v>#N/A</v>
      </c>
      <c r="O6132" s="272" t="e">
        <v>#N/A</v>
      </c>
      <c r="P6132" s="272" t="e">
        <v>#N/A</v>
      </c>
      <c r="Q6132" s="272" t="e">
        <v>#N/A</v>
      </c>
      <c r="S6132" s="208"/>
    </row>
    <row r="6133" spans="1:20" ht="12">
      <c r="A6133" s="268" t="str">
        <f t="shared" si="192"/>
        <v>1207318011700878014</v>
      </c>
      <c r="B6133" s="304" t="s">
        <v>19891</v>
      </c>
      <c r="C6133" s="269" t="s">
        <v>8210</v>
      </c>
      <c r="D6133" s="144" t="s">
        <v>3106</v>
      </c>
      <c r="E6133" s="269" t="s">
        <v>8211</v>
      </c>
      <c r="F6133" s="145" t="s">
        <v>3106</v>
      </c>
      <c r="G6133" s="269" t="s">
        <v>3106</v>
      </c>
      <c r="H6133" s="305" t="s">
        <v>8212</v>
      </c>
      <c r="I6133" s="306" t="s">
        <v>22121</v>
      </c>
      <c r="J6133" s="201" t="str">
        <f t="shared" si="191"/>
        <v>9999</v>
      </c>
      <c r="K6133" s="270"/>
      <c r="L6133" s="270"/>
      <c r="M6133" s="271"/>
      <c r="N6133" s="270" t="e">
        <v>#N/A</v>
      </c>
      <c r="O6133" s="272" t="e">
        <v>#N/A</v>
      </c>
      <c r="P6133" s="272" t="e">
        <v>#N/A</v>
      </c>
      <c r="Q6133" s="272" t="e">
        <v>#N/A</v>
      </c>
      <c r="S6133" s="208"/>
    </row>
    <row r="6134" spans="1:20" ht="12">
      <c r="A6134" s="268" t="str">
        <f t="shared" si="192"/>
        <v>1209884031497878524</v>
      </c>
      <c r="B6134" s="304" t="s">
        <v>19891</v>
      </c>
      <c r="C6134" s="269" t="s">
        <v>8213</v>
      </c>
      <c r="D6134" s="144" t="s">
        <v>3106</v>
      </c>
      <c r="E6134" s="269" t="s">
        <v>8214</v>
      </c>
      <c r="F6134" s="145" t="s">
        <v>3106</v>
      </c>
      <c r="G6134" s="269" t="s">
        <v>3106</v>
      </c>
      <c r="H6134" s="305" t="s">
        <v>8215</v>
      </c>
      <c r="I6134" s="306" t="s">
        <v>21602</v>
      </c>
      <c r="J6134" s="201" t="str">
        <f t="shared" si="191"/>
        <v>9999</v>
      </c>
      <c r="K6134" s="270"/>
      <c r="L6134" s="270"/>
      <c r="M6134" s="271"/>
      <c r="N6134" s="270" t="e">
        <v>#N/A</v>
      </c>
      <c r="O6134" s="272" t="e">
        <v>#N/A</v>
      </c>
      <c r="P6134" s="272" t="e">
        <v>#N/A</v>
      </c>
      <c r="Q6134" s="272" t="e">
        <v>#N/A</v>
      </c>
      <c r="S6134" s="208"/>
    </row>
    <row r="6135" spans="1:20" ht="12">
      <c r="A6135" s="268" t="str">
        <f t="shared" si="192"/>
        <v>1210775041104958081</v>
      </c>
      <c r="B6135" s="304" t="s">
        <v>19891</v>
      </c>
      <c r="C6135" s="269" t="s">
        <v>8216</v>
      </c>
      <c r="D6135" s="144" t="s">
        <v>3106</v>
      </c>
      <c r="E6135" s="269" t="s">
        <v>8217</v>
      </c>
      <c r="F6135" s="145" t="s">
        <v>3106</v>
      </c>
      <c r="G6135" s="269" t="s">
        <v>3106</v>
      </c>
      <c r="H6135" s="305" t="s">
        <v>8218</v>
      </c>
      <c r="I6135" s="306" t="s">
        <v>20506</v>
      </c>
      <c r="J6135" s="201" t="str">
        <f t="shared" si="191"/>
        <v>9999</v>
      </c>
      <c r="K6135" s="270"/>
      <c r="L6135" s="270"/>
      <c r="M6135" s="271"/>
      <c r="N6135" s="270" t="e">
        <v>#N/A</v>
      </c>
      <c r="O6135" s="272" t="e">
        <v>#N/A</v>
      </c>
      <c r="P6135" s="272" t="e">
        <v>#N/A</v>
      </c>
      <c r="Q6135" s="272" t="e">
        <v>#N/A</v>
      </c>
      <c r="S6135" s="208"/>
    </row>
    <row r="6136" spans="1:20" ht="12">
      <c r="A6136" s="268" t="str">
        <f t="shared" si="192"/>
        <v>1211450041336257518</v>
      </c>
      <c r="B6136" s="304" t="s">
        <v>19891</v>
      </c>
      <c r="C6136" s="269" t="s">
        <v>7048</v>
      </c>
      <c r="D6136" s="144" t="s">
        <v>3106</v>
      </c>
      <c r="E6136" s="269" t="s">
        <v>8219</v>
      </c>
      <c r="F6136" s="145" t="s">
        <v>3106</v>
      </c>
      <c r="G6136" s="269" t="s">
        <v>3106</v>
      </c>
      <c r="H6136" s="305" t="s">
        <v>7050</v>
      </c>
      <c r="I6136" s="306" t="s">
        <v>21111</v>
      </c>
      <c r="J6136" s="201" t="str">
        <f t="shared" si="191"/>
        <v>9999</v>
      </c>
      <c r="K6136" s="270"/>
      <c r="L6136" s="270"/>
      <c r="M6136" s="271"/>
      <c r="N6136" s="270" t="e">
        <v>#N/A</v>
      </c>
      <c r="O6136" s="272" t="e">
        <v>#N/A</v>
      </c>
      <c r="P6136" s="272" t="e">
        <v>#N/A</v>
      </c>
      <c r="Q6136" s="272" t="e">
        <v>#N/A</v>
      </c>
      <c r="S6136" s="208"/>
    </row>
    <row r="6137" spans="1:20" ht="12">
      <c r="A6137" s="268" t="str">
        <f t="shared" si="192"/>
        <v>1212292011770691438</v>
      </c>
      <c r="B6137" s="304" t="s">
        <v>19891</v>
      </c>
      <c r="C6137" s="269" t="s">
        <v>8220</v>
      </c>
      <c r="D6137" s="144" t="s">
        <v>3106</v>
      </c>
      <c r="E6137" s="269" t="s">
        <v>8221</v>
      </c>
      <c r="F6137" s="145" t="s">
        <v>3106</v>
      </c>
      <c r="G6137" s="269" t="s">
        <v>3106</v>
      </c>
      <c r="H6137" s="305" t="s">
        <v>8222</v>
      </c>
      <c r="I6137" s="306" t="s">
        <v>22290</v>
      </c>
      <c r="J6137" s="201" t="str">
        <f t="shared" si="191"/>
        <v>9999</v>
      </c>
      <c r="K6137" s="270"/>
      <c r="L6137" s="270"/>
      <c r="M6137" s="271"/>
      <c r="N6137" s="270" t="e">
        <v>#N/A</v>
      </c>
      <c r="O6137" s="272" t="e">
        <v>#N/A</v>
      </c>
      <c r="P6137" s="272" t="e">
        <v>#N/A</v>
      </c>
      <c r="Q6137" s="272" t="e">
        <v>#N/A</v>
      </c>
      <c r="S6137" s="208"/>
    </row>
    <row r="6138" spans="1:20" ht="12">
      <c r="A6138" s="268" t="str">
        <f t="shared" si="192"/>
        <v>1212292041770691438</v>
      </c>
      <c r="B6138" s="304" t="s">
        <v>19891</v>
      </c>
      <c r="C6138" s="269" t="s">
        <v>8220</v>
      </c>
      <c r="D6138" s="144" t="s">
        <v>3106</v>
      </c>
      <c r="E6138" s="269" t="s">
        <v>8223</v>
      </c>
      <c r="F6138" s="145" t="s">
        <v>3106</v>
      </c>
      <c r="G6138" s="269" t="s">
        <v>3106</v>
      </c>
      <c r="H6138" s="305" t="s">
        <v>8222</v>
      </c>
      <c r="I6138" s="306" t="s">
        <v>22289</v>
      </c>
      <c r="J6138" s="201" t="str">
        <f t="shared" si="191"/>
        <v>9999</v>
      </c>
      <c r="K6138" s="270"/>
      <c r="L6138" s="270"/>
      <c r="M6138" s="271"/>
      <c r="N6138" s="270" t="e">
        <v>#N/A</v>
      </c>
      <c r="O6138" s="272" t="e">
        <v>#N/A</v>
      </c>
      <c r="P6138" s="272" t="e">
        <v>#N/A</v>
      </c>
      <c r="Q6138" s="272" t="e">
        <v>#N/A</v>
      </c>
      <c r="S6138" s="208"/>
    </row>
    <row r="6139" spans="1:20" ht="12">
      <c r="A6139" s="268" t="str">
        <f t="shared" si="192"/>
        <v>1212391041083696496</v>
      </c>
      <c r="B6139" s="304" t="s">
        <v>19891</v>
      </c>
      <c r="C6139" s="269" t="s">
        <v>8224</v>
      </c>
      <c r="D6139" s="144" t="s">
        <v>3106</v>
      </c>
      <c r="E6139" s="269" t="s">
        <v>8225</v>
      </c>
      <c r="F6139" s="145" t="s">
        <v>3106</v>
      </c>
      <c r="G6139" s="269" t="s">
        <v>3106</v>
      </c>
      <c r="H6139" s="305" t="s">
        <v>8226</v>
      </c>
      <c r="I6139" s="306" t="s">
        <v>20446</v>
      </c>
      <c r="J6139" s="201" t="str">
        <f t="shared" si="191"/>
        <v>9999</v>
      </c>
      <c r="K6139" s="270"/>
      <c r="L6139" s="270"/>
      <c r="M6139" s="271"/>
      <c r="N6139" s="270" t="e">
        <v>#N/A</v>
      </c>
      <c r="O6139" s="272" t="e">
        <v>#N/A</v>
      </c>
      <c r="P6139" s="272" t="e">
        <v>#N/A</v>
      </c>
      <c r="Q6139" s="272" t="e">
        <v>#N/A</v>
      </c>
      <c r="S6139" s="208"/>
    </row>
    <row r="6140" spans="1:20" ht="12">
      <c r="A6140" s="268" t="str">
        <f t="shared" si="192"/>
        <v>1213894011639188147</v>
      </c>
      <c r="B6140" s="304" t="s">
        <v>19891</v>
      </c>
      <c r="C6140" s="269" t="s">
        <v>8227</v>
      </c>
      <c r="D6140" s="144" t="s">
        <v>3106</v>
      </c>
      <c r="E6140" s="269" t="s">
        <v>8228</v>
      </c>
      <c r="F6140" s="145" t="s">
        <v>3106</v>
      </c>
      <c r="G6140" s="269" t="s">
        <v>3106</v>
      </c>
      <c r="H6140" s="305" t="s">
        <v>8229</v>
      </c>
      <c r="I6140" s="306" t="s">
        <v>21958</v>
      </c>
      <c r="J6140" s="201" t="str">
        <f t="shared" si="191"/>
        <v>9999</v>
      </c>
      <c r="K6140" s="270"/>
      <c r="L6140" s="270"/>
      <c r="M6140" s="271"/>
      <c r="N6140" s="270" t="e">
        <v>#N/A</v>
      </c>
      <c r="O6140" s="272" t="e">
        <v>#N/A</v>
      </c>
      <c r="P6140" s="272" t="e">
        <v>#N/A</v>
      </c>
      <c r="Q6140" s="272" t="e">
        <v>#N/A</v>
      </c>
      <c r="S6140" s="208"/>
    </row>
    <row r="6141" spans="1:20" ht="12">
      <c r="A6141" s="268" t="str">
        <f t="shared" si="192"/>
        <v>1214181031336143007</v>
      </c>
      <c r="B6141" s="304" t="s">
        <v>19891</v>
      </c>
      <c r="C6141" s="269" t="s">
        <v>8230</v>
      </c>
      <c r="D6141" s="144" t="s">
        <v>3106</v>
      </c>
      <c r="E6141" s="269" t="s">
        <v>8231</v>
      </c>
      <c r="F6141" s="145" t="s">
        <v>3106</v>
      </c>
      <c r="G6141" s="269" t="s">
        <v>3106</v>
      </c>
      <c r="H6141" s="305" t="s">
        <v>8232</v>
      </c>
      <c r="I6141" s="306" t="s">
        <v>21095</v>
      </c>
      <c r="J6141" s="201" t="str">
        <f t="shared" si="191"/>
        <v>9999</v>
      </c>
      <c r="K6141" s="270"/>
      <c r="L6141" s="270"/>
      <c r="M6141" s="271"/>
      <c r="N6141" s="270" t="e">
        <v>#N/A</v>
      </c>
      <c r="O6141" s="272" t="e">
        <v>#N/A</v>
      </c>
      <c r="P6141" s="272" t="e">
        <v>#N/A</v>
      </c>
      <c r="Q6141" s="272" t="e">
        <v>#N/A</v>
      </c>
      <c r="S6141" s="208"/>
    </row>
    <row r="6142" spans="1:20" ht="12">
      <c r="A6142" s="268" t="str">
        <f t="shared" si="192"/>
        <v>1214470011689651440</v>
      </c>
      <c r="B6142" s="304" t="s">
        <v>19891</v>
      </c>
      <c r="C6142" s="269" t="s">
        <v>8233</v>
      </c>
      <c r="D6142" s="144" t="s">
        <v>3106</v>
      </c>
      <c r="E6142" s="269" t="s">
        <v>8234</v>
      </c>
      <c r="F6142" s="145" t="s">
        <v>3106</v>
      </c>
      <c r="G6142" s="269" t="s">
        <v>3106</v>
      </c>
      <c r="H6142" s="305" t="s">
        <v>8235</v>
      </c>
      <c r="I6142" s="306" t="s">
        <v>22060</v>
      </c>
      <c r="J6142" s="201" t="str">
        <f t="shared" si="191"/>
        <v>9999</v>
      </c>
      <c r="K6142" s="270"/>
      <c r="L6142" s="270"/>
      <c r="M6142" s="271"/>
      <c r="N6142" s="270" t="e">
        <v>#N/A</v>
      </c>
      <c r="O6142" s="272" t="e">
        <v>#N/A</v>
      </c>
      <c r="P6142" s="272" t="e">
        <v>#N/A</v>
      </c>
      <c r="Q6142" s="272" t="e">
        <v>#N/A</v>
      </c>
      <c r="S6142" s="208"/>
    </row>
    <row r="6143" spans="1:20" s="310" customFormat="1" ht="12">
      <c r="A6143" s="268" t="str">
        <f t="shared" si="192"/>
        <v>1214470021689651440</v>
      </c>
      <c r="B6143" s="304" t="s">
        <v>19891</v>
      </c>
      <c r="C6143" s="269" t="s">
        <v>8233</v>
      </c>
      <c r="D6143" s="144" t="s">
        <v>3106</v>
      </c>
      <c r="E6143" s="269" t="s">
        <v>8236</v>
      </c>
      <c r="F6143" s="145" t="s">
        <v>3106</v>
      </c>
      <c r="G6143" s="269" t="s">
        <v>3106</v>
      </c>
      <c r="H6143" s="305" t="s">
        <v>8235</v>
      </c>
      <c r="I6143" s="307" t="s">
        <v>8235</v>
      </c>
      <c r="J6143" s="201" t="str">
        <f t="shared" si="191"/>
        <v>9999</v>
      </c>
      <c r="K6143" s="270"/>
      <c r="L6143" s="270"/>
      <c r="M6143" s="271"/>
      <c r="N6143" s="270" t="e">
        <v>#N/A</v>
      </c>
      <c r="O6143" s="272" t="e">
        <v>#N/A</v>
      </c>
      <c r="P6143" s="272" t="e">
        <v>#N/A</v>
      </c>
      <c r="Q6143" s="272" t="e">
        <v>#N/A</v>
      </c>
      <c r="R6143" s="208"/>
      <c r="S6143" s="208"/>
      <c r="T6143" s="208"/>
    </row>
    <row r="6144" spans="1:20" ht="12">
      <c r="A6144" s="268" t="str">
        <f t="shared" si="192"/>
        <v>1215477011477597300</v>
      </c>
      <c r="B6144" s="304" t="s">
        <v>19891</v>
      </c>
      <c r="C6144" s="269" t="s">
        <v>8237</v>
      </c>
      <c r="D6144" s="144" t="s">
        <v>3106</v>
      </c>
      <c r="E6144" s="269" t="s">
        <v>8238</v>
      </c>
      <c r="F6144" s="145" t="s">
        <v>3106</v>
      </c>
      <c r="G6144" s="269" t="s">
        <v>3106</v>
      </c>
      <c r="H6144" s="305" t="s">
        <v>8239</v>
      </c>
      <c r="I6144" s="307" t="s">
        <v>8239</v>
      </c>
      <c r="J6144" s="201" t="str">
        <f t="shared" si="191"/>
        <v>9999</v>
      </c>
      <c r="K6144" s="270"/>
      <c r="L6144" s="270"/>
      <c r="M6144" s="271"/>
      <c r="N6144" s="270" t="e">
        <v>#N/A</v>
      </c>
      <c r="O6144" s="272" t="e">
        <v>#N/A</v>
      </c>
      <c r="P6144" s="272" t="e">
        <v>#N/A</v>
      </c>
      <c r="Q6144" s="272" t="e">
        <v>#N/A</v>
      </c>
      <c r="S6144" s="208"/>
    </row>
    <row r="6145" spans="1:20" ht="12">
      <c r="A6145" s="268" t="str">
        <f t="shared" si="192"/>
        <v>1217077021922032424</v>
      </c>
      <c r="B6145" s="304" t="s">
        <v>19891</v>
      </c>
      <c r="C6145" s="269" t="s">
        <v>8240</v>
      </c>
      <c r="D6145" s="144" t="s">
        <v>3106</v>
      </c>
      <c r="E6145" s="269" t="s">
        <v>8241</v>
      </c>
      <c r="F6145" s="145" t="s">
        <v>3106</v>
      </c>
      <c r="G6145" s="269" t="s">
        <v>3106</v>
      </c>
      <c r="H6145" s="305" t="s">
        <v>8242</v>
      </c>
      <c r="I6145" s="307" t="s">
        <v>8242</v>
      </c>
      <c r="J6145" s="201" t="str">
        <f t="shared" si="191"/>
        <v>9999</v>
      </c>
      <c r="K6145" s="270"/>
      <c r="L6145" s="270"/>
      <c r="M6145" s="271"/>
      <c r="N6145" s="270" t="e">
        <v>#N/A</v>
      </c>
      <c r="O6145" s="272" t="e">
        <v>#N/A</v>
      </c>
      <c r="P6145" s="272" t="e">
        <v>#N/A</v>
      </c>
      <c r="Q6145" s="272" t="e">
        <v>#N/A</v>
      </c>
      <c r="S6145" s="208"/>
    </row>
    <row r="6146" spans="1:20" ht="12">
      <c r="A6146" s="268" t="str">
        <f t="shared" si="192"/>
        <v>1217077051922032424</v>
      </c>
      <c r="B6146" s="304" t="s">
        <v>19891</v>
      </c>
      <c r="C6146" s="269" t="s">
        <v>8240</v>
      </c>
      <c r="D6146" s="144" t="s">
        <v>3106</v>
      </c>
      <c r="E6146" s="269" t="s">
        <v>8243</v>
      </c>
      <c r="F6146" s="145" t="s">
        <v>3106</v>
      </c>
      <c r="G6146" s="269" t="s">
        <v>3106</v>
      </c>
      <c r="H6146" s="305" t="s">
        <v>8242</v>
      </c>
      <c r="I6146" s="306" t="s">
        <v>22669</v>
      </c>
      <c r="J6146" s="201" t="str">
        <f t="shared" si="191"/>
        <v>9999</v>
      </c>
      <c r="K6146" s="270"/>
      <c r="L6146" s="270"/>
      <c r="M6146" s="271"/>
      <c r="N6146" s="270" t="e">
        <v>#N/A</v>
      </c>
      <c r="O6146" s="272" t="e">
        <v>#N/A</v>
      </c>
      <c r="P6146" s="272" t="e">
        <v>#N/A</v>
      </c>
      <c r="Q6146" s="272" t="e">
        <v>#N/A</v>
      </c>
      <c r="S6146" s="208"/>
    </row>
    <row r="6147" spans="1:20" ht="12">
      <c r="A6147" s="268" t="str">
        <f t="shared" si="192"/>
        <v>1217077061922032424</v>
      </c>
      <c r="B6147" s="304" t="s">
        <v>19891</v>
      </c>
      <c r="C6147" s="269" t="s">
        <v>8240</v>
      </c>
      <c r="D6147" s="144" t="s">
        <v>3106</v>
      </c>
      <c r="E6147" s="269" t="s">
        <v>8244</v>
      </c>
      <c r="F6147" s="145" t="s">
        <v>3106</v>
      </c>
      <c r="G6147" s="269" t="s">
        <v>3106</v>
      </c>
      <c r="H6147" s="305" t="s">
        <v>8242</v>
      </c>
      <c r="I6147" s="306" t="s">
        <v>22669</v>
      </c>
      <c r="J6147" s="201" t="str">
        <f t="shared" ref="J6147:J6210" si="193">B6147</f>
        <v>9999</v>
      </c>
      <c r="K6147" s="270"/>
      <c r="L6147" s="270"/>
      <c r="M6147" s="271"/>
      <c r="N6147" s="270" t="e">
        <v>#N/A</v>
      </c>
      <c r="O6147" s="272" t="e">
        <v>#N/A</v>
      </c>
      <c r="P6147" s="272" t="e">
        <v>#N/A</v>
      </c>
      <c r="Q6147" s="272" t="e">
        <v>#N/A</v>
      </c>
      <c r="S6147" s="208"/>
    </row>
    <row r="6148" spans="1:20" ht="12">
      <c r="A6148" s="268" t="str">
        <f t="shared" si="192"/>
        <v>1217085011487600334</v>
      </c>
      <c r="B6148" s="304" t="s">
        <v>19891</v>
      </c>
      <c r="C6148" s="269" t="s">
        <v>8245</v>
      </c>
      <c r="D6148" s="144" t="s">
        <v>3106</v>
      </c>
      <c r="E6148" s="269" t="s">
        <v>8246</v>
      </c>
      <c r="F6148" s="145" t="s">
        <v>3106</v>
      </c>
      <c r="G6148" s="269" t="s">
        <v>3106</v>
      </c>
      <c r="H6148" s="305" t="s">
        <v>8247</v>
      </c>
      <c r="I6148" s="306" t="s">
        <v>21546</v>
      </c>
      <c r="J6148" s="201" t="str">
        <f t="shared" si="193"/>
        <v>9999</v>
      </c>
      <c r="K6148" s="270"/>
      <c r="L6148" s="270"/>
      <c r="M6148" s="271"/>
      <c r="N6148" s="270" t="e">
        <v>#N/A</v>
      </c>
      <c r="O6148" s="272" t="e">
        <v>#N/A</v>
      </c>
      <c r="P6148" s="272" t="e">
        <v>#N/A</v>
      </c>
      <c r="Q6148" s="272" t="e">
        <v>#N/A</v>
      </c>
      <c r="S6148" s="208"/>
    </row>
    <row r="6149" spans="1:20" ht="12">
      <c r="A6149" s="268" t="str">
        <f t="shared" si="192"/>
        <v>1217283021669468617</v>
      </c>
      <c r="B6149" s="304" t="s">
        <v>19891</v>
      </c>
      <c r="C6149" s="269" t="s">
        <v>8248</v>
      </c>
      <c r="D6149" s="144" t="s">
        <v>3106</v>
      </c>
      <c r="E6149" s="269" t="s">
        <v>8249</v>
      </c>
      <c r="F6149" s="145" t="s">
        <v>3106</v>
      </c>
      <c r="G6149" s="269" t="s">
        <v>3106</v>
      </c>
      <c r="H6149" s="305" t="s">
        <v>1984</v>
      </c>
      <c r="I6149" s="306" t="s">
        <v>22015</v>
      </c>
      <c r="J6149" s="201" t="str">
        <f t="shared" si="193"/>
        <v>9999</v>
      </c>
      <c r="K6149" s="270"/>
      <c r="L6149" s="270"/>
      <c r="M6149" s="271"/>
      <c r="N6149" s="270" t="e">
        <v>#N/A</v>
      </c>
      <c r="O6149" s="272" t="e">
        <v>#N/A</v>
      </c>
      <c r="P6149" s="272" t="e">
        <v>#N/A</v>
      </c>
      <c r="Q6149" s="272" t="e">
        <v>#N/A</v>
      </c>
      <c r="S6149" s="208"/>
    </row>
    <row r="6150" spans="1:20" ht="12">
      <c r="A6150" s="268" t="str">
        <f t="shared" si="192"/>
        <v>1217598051306979240</v>
      </c>
      <c r="B6150" s="304" t="s">
        <v>19891</v>
      </c>
      <c r="C6150" s="269" t="s">
        <v>8250</v>
      </c>
      <c r="D6150" s="144" t="s">
        <v>3106</v>
      </c>
      <c r="E6150" s="269" t="s">
        <v>8251</v>
      </c>
      <c r="F6150" s="145" t="s">
        <v>3106</v>
      </c>
      <c r="G6150" s="269" t="s">
        <v>3106</v>
      </c>
      <c r="H6150" s="305" t="s">
        <v>8252</v>
      </c>
      <c r="I6150" s="307" t="s">
        <v>8252</v>
      </c>
      <c r="J6150" s="201" t="str">
        <f t="shared" si="193"/>
        <v>9999</v>
      </c>
      <c r="K6150" s="270"/>
      <c r="L6150" s="270"/>
      <c r="M6150" s="271"/>
      <c r="N6150" s="270" t="e">
        <v>#N/A</v>
      </c>
      <c r="O6150" s="272" t="e">
        <v>#N/A</v>
      </c>
      <c r="P6150" s="272" t="e">
        <v>#N/A</v>
      </c>
      <c r="Q6150" s="272" t="e">
        <v>#N/A</v>
      </c>
      <c r="S6150" s="208"/>
    </row>
    <row r="6151" spans="1:20" ht="12">
      <c r="A6151" s="268" t="str">
        <f t="shared" si="192"/>
        <v>1217895011164465944</v>
      </c>
      <c r="B6151" s="304" t="s">
        <v>19891</v>
      </c>
      <c r="C6151" s="269" t="s">
        <v>8253</v>
      </c>
      <c r="D6151" s="144" t="s">
        <v>3106</v>
      </c>
      <c r="E6151" s="269" t="s">
        <v>8254</v>
      </c>
      <c r="F6151" s="145" t="s">
        <v>3106</v>
      </c>
      <c r="G6151" s="269" t="s">
        <v>3106</v>
      </c>
      <c r="H6151" s="305" t="s">
        <v>8255</v>
      </c>
      <c r="I6151" s="306" t="s">
        <v>20671</v>
      </c>
      <c r="J6151" s="201" t="str">
        <f t="shared" si="193"/>
        <v>9999</v>
      </c>
      <c r="K6151" s="270"/>
      <c r="L6151" s="270"/>
      <c r="M6151" s="271"/>
      <c r="N6151" s="270" t="e">
        <v>#N/A</v>
      </c>
      <c r="O6151" s="272" t="e">
        <v>#N/A</v>
      </c>
      <c r="P6151" s="272" t="e">
        <v>#N/A</v>
      </c>
      <c r="Q6151" s="272" t="e">
        <v>#N/A</v>
      </c>
      <c r="S6151" s="208"/>
    </row>
    <row r="6152" spans="1:20" ht="12">
      <c r="A6152" s="268" t="str">
        <f t="shared" si="192"/>
        <v>1218174021548235906</v>
      </c>
      <c r="B6152" s="304" t="s">
        <v>19891</v>
      </c>
      <c r="C6152" s="269" t="s">
        <v>8256</v>
      </c>
      <c r="D6152" s="144" t="s">
        <v>3106</v>
      </c>
      <c r="E6152" s="269" t="s">
        <v>8257</v>
      </c>
      <c r="F6152" s="145" t="s">
        <v>3106</v>
      </c>
      <c r="G6152" s="269" t="s">
        <v>3106</v>
      </c>
      <c r="H6152" s="305" t="s">
        <v>8258</v>
      </c>
      <c r="I6152" s="306" t="s">
        <v>21718</v>
      </c>
      <c r="J6152" s="201" t="str">
        <f t="shared" si="193"/>
        <v>9999</v>
      </c>
      <c r="K6152" s="270"/>
      <c r="L6152" s="270"/>
      <c r="M6152" s="271"/>
      <c r="N6152" s="270" t="e">
        <v>#N/A</v>
      </c>
      <c r="O6152" s="272" t="e">
        <v>#N/A</v>
      </c>
      <c r="P6152" s="272" t="e">
        <v>#N/A</v>
      </c>
      <c r="Q6152" s="272" t="e">
        <v>#N/A</v>
      </c>
      <c r="S6152" s="208"/>
    </row>
    <row r="6153" spans="1:20" ht="12">
      <c r="A6153" s="268" t="str">
        <f t="shared" si="192"/>
        <v>1218174051912060526</v>
      </c>
      <c r="B6153" s="304" t="s">
        <v>19891</v>
      </c>
      <c r="C6153" s="269" t="s">
        <v>8259</v>
      </c>
      <c r="D6153" s="144" t="s">
        <v>3106</v>
      </c>
      <c r="E6153" s="269" t="s">
        <v>8260</v>
      </c>
      <c r="F6153" s="145" t="s">
        <v>3106</v>
      </c>
      <c r="G6153" s="269" t="s">
        <v>3106</v>
      </c>
      <c r="H6153" s="305" t="s">
        <v>8258</v>
      </c>
      <c r="I6153" s="307" t="s">
        <v>8258</v>
      </c>
      <c r="J6153" s="201" t="str">
        <f t="shared" si="193"/>
        <v>9999</v>
      </c>
      <c r="K6153" s="270"/>
      <c r="L6153" s="270"/>
      <c r="M6153" s="271"/>
      <c r="N6153" s="270" t="e">
        <v>#N/A</v>
      </c>
      <c r="O6153" s="272" t="e">
        <v>#N/A</v>
      </c>
      <c r="P6153" s="272" t="e">
        <v>#N/A</v>
      </c>
      <c r="Q6153" s="272" t="e">
        <v>#N/A</v>
      </c>
      <c r="S6153" s="208"/>
    </row>
    <row r="6154" spans="1:20" ht="12">
      <c r="A6154" s="268" t="str">
        <f t="shared" si="192"/>
        <v>1218190041053556704</v>
      </c>
      <c r="B6154" s="304" t="s">
        <v>19891</v>
      </c>
      <c r="C6154" s="269" t="s">
        <v>8261</v>
      </c>
      <c r="D6154" s="144" t="s">
        <v>3106</v>
      </c>
      <c r="E6154" s="269" t="s">
        <v>8262</v>
      </c>
      <c r="F6154" s="145" t="s">
        <v>3106</v>
      </c>
      <c r="G6154" s="269" t="s">
        <v>3106</v>
      </c>
      <c r="H6154" s="305" t="s">
        <v>8263</v>
      </c>
      <c r="I6154" s="306" t="s">
        <v>20364</v>
      </c>
      <c r="J6154" s="201" t="str">
        <f t="shared" si="193"/>
        <v>9999</v>
      </c>
      <c r="K6154" s="270"/>
      <c r="L6154" s="270"/>
      <c r="M6154" s="271"/>
      <c r="N6154" s="270" t="e">
        <v>#N/A</v>
      </c>
      <c r="O6154" s="272" t="e">
        <v>#N/A</v>
      </c>
      <c r="P6154" s="272" t="e">
        <v>#N/A</v>
      </c>
      <c r="Q6154" s="272" t="e">
        <v>#N/A</v>
      </c>
      <c r="S6154" s="208"/>
    </row>
    <row r="6155" spans="1:20" ht="12">
      <c r="A6155" s="268" t="str">
        <f t="shared" si="192"/>
        <v>1218257011982716866</v>
      </c>
      <c r="B6155" s="304" t="s">
        <v>19891</v>
      </c>
      <c r="C6155" s="269" t="s">
        <v>8264</v>
      </c>
      <c r="D6155" s="144" t="s">
        <v>3106</v>
      </c>
      <c r="E6155" s="269" t="s">
        <v>8265</v>
      </c>
      <c r="F6155" s="145" t="s">
        <v>3106</v>
      </c>
      <c r="G6155" s="269" t="s">
        <v>3106</v>
      </c>
      <c r="H6155" s="305" t="s">
        <v>8266</v>
      </c>
      <c r="I6155" s="306" t="s">
        <v>22842</v>
      </c>
      <c r="J6155" s="201" t="str">
        <f t="shared" si="193"/>
        <v>9999</v>
      </c>
      <c r="K6155" s="270"/>
      <c r="L6155" s="270"/>
      <c r="M6155" s="271"/>
      <c r="N6155" s="270" t="e">
        <v>#N/A</v>
      </c>
      <c r="O6155" s="272" t="e">
        <v>#N/A</v>
      </c>
      <c r="P6155" s="272" t="e">
        <v>#N/A</v>
      </c>
      <c r="Q6155" s="272" t="e">
        <v>#N/A</v>
      </c>
      <c r="S6155" s="208"/>
    </row>
    <row r="6156" spans="1:20" ht="12">
      <c r="A6156" s="268" t="str">
        <f t="shared" si="192"/>
        <v>1218257021245342120</v>
      </c>
      <c r="B6156" s="304" t="s">
        <v>19891</v>
      </c>
      <c r="C6156" s="269" t="s">
        <v>8267</v>
      </c>
      <c r="D6156" s="144" t="s">
        <v>3106</v>
      </c>
      <c r="E6156" s="269" t="s">
        <v>8268</v>
      </c>
      <c r="F6156" s="145" t="s">
        <v>3106</v>
      </c>
      <c r="G6156" s="269" t="s">
        <v>3106</v>
      </c>
      <c r="H6156" s="305" t="s">
        <v>8266</v>
      </c>
      <c r="I6156" s="306" t="s">
        <v>20887</v>
      </c>
      <c r="J6156" s="201" t="str">
        <f t="shared" si="193"/>
        <v>9999</v>
      </c>
      <c r="K6156" s="270"/>
      <c r="L6156" s="270"/>
      <c r="M6156" s="271"/>
      <c r="N6156" s="270" t="e">
        <v>#N/A</v>
      </c>
      <c r="O6156" s="272" t="e">
        <v>#N/A</v>
      </c>
      <c r="P6156" s="272" t="e">
        <v>#N/A</v>
      </c>
      <c r="Q6156" s="272" t="e">
        <v>#N/A</v>
      </c>
      <c r="S6156" s="208"/>
    </row>
    <row r="6157" spans="1:20" ht="12">
      <c r="A6157" s="268" t="str">
        <f t="shared" si="192"/>
        <v>1218257051801998224</v>
      </c>
      <c r="B6157" s="304" t="s">
        <v>19891</v>
      </c>
      <c r="C6157" s="269" t="s">
        <v>8269</v>
      </c>
      <c r="D6157" s="144" t="s">
        <v>3106</v>
      </c>
      <c r="E6157" s="269" t="s">
        <v>8270</v>
      </c>
      <c r="F6157" s="145" t="s">
        <v>3106</v>
      </c>
      <c r="G6157" s="269" t="s">
        <v>3106</v>
      </c>
      <c r="H6157" s="305" t="s">
        <v>8266</v>
      </c>
      <c r="I6157" s="306" t="s">
        <v>22381</v>
      </c>
      <c r="J6157" s="201" t="str">
        <f t="shared" si="193"/>
        <v>9999</v>
      </c>
      <c r="K6157" s="270"/>
      <c r="L6157" s="270"/>
      <c r="M6157" s="271"/>
      <c r="N6157" s="270" t="e">
        <v>#N/A</v>
      </c>
      <c r="O6157" s="272" t="e">
        <v>#N/A</v>
      </c>
      <c r="P6157" s="272" t="e">
        <v>#N/A</v>
      </c>
      <c r="Q6157" s="272" t="e">
        <v>#N/A</v>
      </c>
      <c r="S6157" s="208"/>
    </row>
    <row r="6158" spans="1:20" s="311" customFormat="1" ht="12">
      <c r="A6158" s="268" t="str">
        <f t="shared" si="192"/>
        <v>1219024031043362908</v>
      </c>
      <c r="B6158" s="304" t="s">
        <v>19891</v>
      </c>
      <c r="C6158" s="269" t="s">
        <v>8271</v>
      </c>
      <c r="D6158" s="144" t="s">
        <v>3106</v>
      </c>
      <c r="E6158" s="269" t="s">
        <v>8272</v>
      </c>
      <c r="F6158" s="145" t="s">
        <v>3106</v>
      </c>
      <c r="G6158" s="269" t="s">
        <v>3106</v>
      </c>
      <c r="H6158" s="305" t="s">
        <v>2388</v>
      </c>
      <c r="I6158" s="306" t="s">
        <v>19054</v>
      </c>
      <c r="J6158" s="201" t="str">
        <f t="shared" si="193"/>
        <v>9999</v>
      </c>
      <c r="K6158" s="270"/>
      <c r="L6158" s="270"/>
      <c r="M6158" s="271"/>
      <c r="N6158" s="270" t="e">
        <v>#N/A</v>
      </c>
      <c r="O6158" s="272" t="e">
        <v>#N/A</v>
      </c>
      <c r="P6158" s="272" t="e">
        <v>#N/A</v>
      </c>
      <c r="Q6158" s="272" t="e">
        <v>#N/A</v>
      </c>
      <c r="R6158" s="208"/>
      <c r="S6158" s="208"/>
      <c r="T6158" s="208"/>
    </row>
    <row r="6159" spans="1:20" ht="12">
      <c r="A6159" s="268" t="str">
        <f t="shared" si="192"/>
        <v>1219032041184639122</v>
      </c>
      <c r="B6159" s="304" t="s">
        <v>19891</v>
      </c>
      <c r="C6159" s="269" t="s">
        <v>8273</v>
      </c>
      <c r="D6159" s="144" t="s">
        <v>3106</v>
      </c>
      <c r="E6159" s="269" t="s">
        <v>8274</v>
      </c>
      <c r="F6159" s="145" t="s">
        <v>3106</v>
      </c>
      <c r="G6159" s="269" t="s">
        <v>3106</v>
      </c>
      <c r="H6159" s="305" t="s">
        <v>8275</v>
      </c>
      <c r="I6159" s="306" t="s">
        <v>20718</v>
      </c>
      <c r="J6159" s="201" t="str">
        <f t="shared" si="193"/>
        <v>9999</v>
      </c>
      <c r="K6159" s="270"/>
      <c r="L6159" s="270"/>
      <c r="M6159" s="271"/>
      <c r="N6159" s="270" t="e">
        <v>#N/A</v>
      </c>
      <c r="O6159" s="272" t="e">
        <v>#N/A</v>
      </c>
      <c r="P6159" s="272" t="e">
        <v>#N/A</v>
      </c>
      <c r="Q6159" s="272" t="e">
        <v>#N/A</v>
      </c>
      <c r="S6159" s="208"/>
    </row>
    <row r="6160" spans="1:20" ht="12">
      <c r="A6160" s="268" t="str">
        <f t="shared" si="192"/>
        <v>1220212021285752824</v>
      </c>
      <c r="B6160" s="304" t="s">
        <v>19891</v>
      </c>
      <c r="C6160" s="269" t="s">
        <v>8276</v>
      </c>
      <c r="D6160" s="144" t="s">
        <v>3106</v>
      </c>
      <c r="E6160" s="269" t="s">
        <v>8277</v>
      </c>
      <c r="F6160" s="145" t="s">
        <v>3106</v>
      </c>
      <c r="G6160" s="269" t="s">
        <v>3106</v>
      </c>
      <c r="H6160" s="305" t="s">
        <v>8278</v>
      </c>
      <c r="I6160" s="306" t="s">
        <v>20986</v>
      </c>
      <c r="J6160" s="201" t="str">
        <f t="shared" si="193"/>
        <v>9999</v>
      </c>
      <c r="K6160" s="270"/>
      <c r="L6160" s="270"/>
      <c r="M6160" s="271"/>
      <c r="N6160" s="270" t="e">
        <v>#N/A</v>
      </c>
      <c r="O6160" s="272" t="e">
        <v>#N/A</v>
      </c>
      <c r="P6160" s="272" t="e">
        <v>#N/A</v>
      </c>
      <c r="Q6160" s="272" t="e">
        <v>#N/A</v>
      </c>
      <c r="S6160" s="208"/>
    </row>
    <row r="6161" spans="1:17" s="208" customFormat="1" ht="12">
      <c r="A6161" s="268" t="str">
        <f t="shared" si="192"/>
        <v>1220246051700830353</v>
      </c>
      <c r="B6161" s="304" t="s">
        <v>19891</v>
      </c>
      <c r="C6161" s="269" t="s">
        <v>8279</v>
      </c>
      <c r="D6161" s="144" t="s">
        <v>3106</v>
      </c>
      <c r="E6161" s="269" t="s">
        <v>8280</v>
      </c>
      <c r="F6161" s="145" t="s">
        <v>3106</v>
      </c>
      <c r="G6161" s="269" t="s">
        <v>3106</v>
      </c>
      <c r="H6161" s="305" t="s">
        <v>8281</v>
      </c>
      <c r="I6161" s="306" t="s">
        <v>22116</v>
      </c>
      <c r="J6161" s="201" t="str">
        <f t="shared" si="193"/>
        <v>9999</v>
      </c>
      <c r="K6161" s="270"/>
      <c r="L6161" s="270"/>
      <c r="M6161" s="271"/>
      <c r="N6161" s="270" t="e">
        <v>#N/A</v>
      </c>
      <c r="O6161" s="272" t="e">
        <v>#N/A</v>
      </c>
      <c r="P6161" s="272" t="e">
        <v>#N/A</v>
      </c>
      <c r="Q6161" s="272" t="e">
        <v>#N/A</v>
      </c>
    </row>
    <row r="6162" spans="1:17" s="208" customFormat="1" ht="12">
      <c r="A6162" s="268" t="str">
        <f t="shared" si="192"/>
        <v>1221871051114965233</v>
      </c>
      <c r="B6162" s="304" t="s">
        <v>19891</v>
      </c>
      <c r="C6162" s="269" t="s">
        <v>8282</v>
      </c>
      <c r="D6162" s="144" t="s">
        <v>3106</v>
      </c>
      <c r="E6162" s="269" t="s">
        <v>8283</v>
      </c>
      <c r="F6162" s="145" t="s">
        <v>3106</v>
      </c>
      <c r="G6162" s="269" t="s">
        <v>3106</v>
      </c>
      <c r="H6162" s="305" t="s">
        <v>8284</v>
      </c>
      <c r="I6162" s="306" t="s">
        <v>20527</v>
      </c>
      <c r="J6162" s="201" t="str">
        <f t="shared" si="193"/>
        <v>9999</v>
      </c>
      <c r="K6162" s="270"/>
      <c r="L6162" s="270"/>
      <c r="M6162" s="271"/>
      <c r="N6162" s="270" t="e">
        <v>#N/A</v>
      </c>
      <c r="O6162" s="272" t="e">
        <v>#N/A</v>
      </c>
      <c r="P6162" s="272" t="e">
        <v>#N/A</v>
      </c>
      <c r="Q6162" s="272" t="e">
        <v>#N/A</v>
      </c>
    </row>
    <row r="6163" spans="1:17" s="208" customFormat="1" ht="12">
      <c r="A6163" s="268" t="str">
        <f t="shared" si="192"/>
        <v>1222655061245291608</v>
      </c>
      <c r="B6163" s="304" t="s">
        <v>19891</v>
      </c>
      <c r="C6163" s="269" t="s">
        <v>14077</v>
      </c>
      <c r="D6163" s="144" t="s">
        <v>3106</v>
      </c>
      <c r="E6163" s="269" t="s">
        <v>14078</v>
      </c>
      <c r="F6163" s="145" t="s">
        <v>3106</v>
      </c>
      <c r="G6163" s="269" t="s">
        <v>3106</v>
      </c>
      <c r="H6163" s="305" t="s">
        <v>14079</v>
      </c>
      <c r="I6163" s="306" t="s">
        <v>14079</v>
      </c>
      <c r="J6163" s="201" t="str">
        <f t="shared" si="193"/>
        <v>9999</v>
      </c>
      <c r="K6163" s="270" t="s">
        <v>13915</v>
      </c>
      <c r="L6163" s="270" t="s">
        <v>13916</v>
      </c>
      <c r="M6163" s="271">
        <v>44085</v>
      </c>
      <c r="N6163" s="270" t="e">
        <v>#N/A</v>
      </c>
      <c r="O6163" s="272" t="e">
        <v>#N/A</v>
      </c>
      <c r="P6163" s="272" t="e">
        <v>#N/A</v>
      </c>
      <c r="Q6163" s="272" t="e">
        <v>#N/A</v>
      </c>
    </row>
    <row r="6164" spans="1:17" s="208" customFormat="1" ht="12">
      <c r="A6164" s="268" t="str">
        <f t="shared" si="192"/>
        <v>1229429011528075686</v>
      </c>
      <c r="B6164" s="304" t="s">
        <v>19891</v>
      </c>
      <c r="C6164" s="269" t="s">
        <v>8287</v>
      </c>
      <c r="D6164" s="144" t="s">
        <v>3106</v>
      </c>
      <c r="E6164" s="269" t="s">
        <v>8288</v>
      </c>
      <c r="F6164" s="145" t="s">
        <v>3106</v>
      </c>
      <c r="G6164" s="269" t="s">
        <v>3106</v>
      </c>
      <c r="H6164" s="305" t="s">
        <v>8289</v>
      </c>
      <c r="I6164" s="306" t="s">
        <v>21678</v>
      </c>
      <c r="J6164" s="201" t="str">
        <f t="shared" si="193"/>
        <v>9999</v>
      </c>
      <c r="K6164" s="270"/>
      <c r="L6164" s="270"/>
      <c r="M6164" s="271"/>
      <c r="N6164" s="270" t="e">
        <v>#N/A</v>
      </c>
      <c r="O6164" s="272" t="e">
        <v>#N/A</v>
      </c>
      <c r="P6164" s="272" t="e">
        <v>#N/A</v>
      </c>
      <c r="Q6164" s="272" t="e">
        <v>#N/A</v>
      </c>
    </row>
    <row r="6165" spans="1:17" s="208" customFormat="1" ht="12">
      <c r="A6165" s="268" t="str">
        <f t="shared" ref="A6165:A6228" si="194">E6165&amp;C6165</f>
        <v>1231516031366465874</v>
      </c>
      <c r="B6165" s="304" t="s">
        <v>19891</v>
      </c>
      <c r="C6165" s="269" t="s">
        <v>8290</v>
      </c>
      <c r="D6165" s="144" t="s">
        <v>3106</v>
      </c>
      <c r="E6165" s="269" t="s">
        <v>8291</v>
      </c>
      <c r="F6165" s="145" t="s">
        <v>3106</v>
      </c>
      <c r="G6165" s="269" t="s">
        <v>3106</v>
      </c>
      <c r="H6165" s="305" t="s">
        <v>8292</v>
      </c>
      <c r="I6165" s="306" t="s">
        <v>21191</v>
      </c>
      <c r="J6165" s="201" t="str">
        <f t="shared" si="193"/>
        <v>9999</v>
      </c>
      <c r="K6165" s="270"/>
      <c r="L6165" s="270"/>
      <c r="M6165" s="271"/>
      <c r="N6165" s="270" t="e">
        <v>#N/A</v>
      </c>
      <c r="O6165" s="272" t="e">
        <v>#N/A</v>
      </c>
      <c r="P6165" s="272" t="e">
        <v>#N/A</v>
      </c>
      <c r="Q6165" s="272" t="e">
        <v>#N/A</v>
      </c>
    </row>
    <row r="6166" spans="1:17" s="208" customFormat="1" ht="12">
      <c r="A6166" s="268" t="str">
        <f t="shared" si="194"/>
        <v>1231516051366465874</v>
      </c>
      <c r="B6166" s="304" t="s">
        <v>19891</v>
      </c>
      <c r="C6166" s="269" t="s">
        <v>8290</v>
      </c>
      <c r="D6166" s="144" t="s">
        <v>3106</v>
      </c>
      <c r="E6166" s="269" t="s">
        <v>8293</v>
      </c>
      <c r="F6166" s="145" t="s">
        <v>3106</v>
      </c>
      <c r="G6166" s="269" t="s">
        <v>3106</v>
      </c>
      <c r="H6166" s="305" t="s">
        <v>8292</v>
      </c>
      <c r="I6166" s="306" t="s">
        <v>21191</v>
      </c>
      <c r="J6166" s="201" t="str">
        <f t="shared" si="193"/>
        <v>9999</v>
      </c>
      <c r="K6166" s="270"/>
      <c r="L6166" s="270"/>
      <c r="M6166" s="271"/>
      <c r="N6166" s="270" t="e">
        <v>#N/A</v>
      </c>
      <c r="O6166" s="272" t="e">
        <v>#N/A</v>
      </c>
      <c r="P6166" s="272" t="e">
        <v>#N/A</v>
      </c>
      <c r="Q6166" s="272" t="e">
        <v>#N/A</v>
      </c>
    </row>
    <row r="6167" spans="1:17" s="208" customFormat="1" ht="12">
      <c r="A6167" s="268" t="str">
        <f t="shared" si="194"/>
        <v>1235319011548289275</v>
      </c>
      <c r="B6167" s="304" t="s">
        <v>19891</v>
      </c>
      <c r="C6167" s="269" t="s">
        <v>8294</v>
      </c>
      <c r="D6167" s="144" t="s">
        <v>3106</v>
      </c>
      <c r="E6167" s="269" t="s">
        <v>8295</v>
      </c>
      <c r="F6167" s="145" t="s">
        <v>3106</v>
      </c>
      <c r="G6167" s="269" t="s">
        <v>3106</v>
      </c>
      <c r="H6167" s="305" t="s">
        <v>8296</v>
      </c>
      <c r="I6167" s="306" t="s">
        <v>21724</v>
      </c>
      <c r="J6167" s="201" t="str">
        <f t="shared" si="193"/>
        <v>9999</v>
      </c>
      <c r="K6167" s="270"/>
      <c r="L6167" s="270"/>
      <c r="M6167" s="271"/>
      <c r="N6167" s="270" t="e">
        <v>#N/A</v>
      </c>
      <c r="O6167" s="272" t="e">
        <v>#N/A</v>
      </c>
      <c r="P6167" s="272" t="e">
        <v>#N/A</v>
      </c>
      <c r="Q6167" s="272" t="e">
        <v>#N/A</v>
      </c>
    </row>
    <row r="6168" spans="1:17" s="208" customFormat="1" ht="12">
      <c r="A6168" s="268" t="str">
        <f t="shared" si="194"/>
        <v>1236168091407927817</v>
      </c>
      <c r="B6168" s="304" t="s">
        <v>19891</v>
      </c>
      <c r="C6168" s="269" t="s">
        <v>8297</v>
      </c>
      <c r="D6168" s="144" t="s">
        <v>3106</v>
      </c>
      <c r="E6168" s="269" t="s">
        <v>8298</v>
      </c>
      <c r="F6168" s="145" t="s">
        <v>3106</v>
      </c>
      <c r="G6168" s="269" t="s">
        <v>3106</v>
      </c>
      <c r="H6168" s="305" t="s">
        <v>8299</v>
      </c>
      <c r="I6168" s="306" t="s">
        <v>21335</v>
      </c>
      <c r="J6168" s="201" t="str">
        <f t="shared" si="193"/>
        <v>9999</v>
      </c>
      <c r="K6168" s="270"/>
      <c r="L6168" s="270"/>
      <c r="M6168" s="271"/>
      <c r="N6168" s="270" t="e">
        <v>#N/A</v>
      </c>
      <c r="O6168" s="272" t="e">
        <v>#N/A</v>
      </c>
      <c r="P6168" s="272" t="e">
        <v>#N/A</v>
      </c>
      <c r="Q6168" s="272" t="e">
        <v>#N/A</v>
      </c>
    </row>
    <row r="6169" spans="1:17" s="208" customFormat="1" ht="12">
      <c r="A6169" s="268" t="str">
        <f t="shared" si="194"/>
        <v>1239485021912913831</v>
      </c>
      <c r="B6169" s="304" t="s">
        <v>19891</v>
      </c>
      <c r="C6169" s="269" t="s">
        <v>8300</v>
      </c>
      <c r="D6169" s="144" t="s">
        <v>3106</v>
      </c>
      <c r="E6169" s="269" t="s">
        <v>8301</v>
      </c>
      <c r="F6169" s="145" t="s">
        <v>3106</v>
      </c>
      <c r="G6169" s="269" t="s">
        <v>3106</v>
      </c>
      <c r="H6169" s="305" t="s">
        <v>8302</v>
      </c>
      <c r="I6169" s="306" t="s">
        <v>22653</v>
      </c>
      <c r="J6169" s="201" t="str">
        <f t="shared" si="193"/>
        <v>9999</v>
      </c>
      <c r="K6169" s="270" t="s">
        <v>4210</v>
      </c>
      <c r="L6169" s="270"/>
      <c r="M6169" s="271"/>
      <c r="N6169" s="270" t="e">
        <v>#N/A</v>
      </c>
      <c r="O6169" s="272" t="e">
        <v>#N/A</v>
      </c>
      <c r="P6169" s="272" t="e">
        <v>#N/A</v>
      </c>
      <c r="Q6169" s="272" t="e">
        <v>#N/A</v>
      </c>
    </row>
    <row r="6170" spans="1:17" s="208" customFormat="1" ht="12">
      <c r="A6170" s="268" t="str">
        <f t="shared" si="194"/>
        <v>1241887091215980644</v>
      </c>
      <c r="B6170" s="304" t="s">
        <v>19891</v>
      </c>
      <c r="C6170" s="269" t="s">
        <v>8303</v>
      </c>
      <c r="D6170" s="144" t="s">
        <v>3106</v>
      </c>
      <c r="E6170" s="269" t="s">
        <v>8304</v>
      </c>
      <c r="F6170" s="145" t="s">
        <v>3106</v>
      </c>
      <c r="G6170" s="269" t="s">
        <v>3106</v>
      </c>
      <c r="H6170" s="305" t="s">
        <v>8305</v>
      </c>
      <c r="I6170" s="306" t="s">
        <v>20807</v>
      </c>
      <c r="J6170" s="201" t="str">
        <f t="shared" si="193"/>
        <v>9999</v>
      </c>
      <c r="K6170" s="270"/>
      <c r="L6170" s="270"/>
      <c r="M6170" s="271"/>
      <c r="N6170" s="270" t="e">
        <v>#N/A</v>
      </c>
      <c r="O6170" s="272" t="e">
        <v>#N/A</v>
      </c>
      <c r="P6170" s="272" t="e">
        <v>#N/A</v>
      </c>
      <c r="Q6170" s="272" t="e">
        <v>#N/A</v>
      </c>
    </row>
    <row r="6171" spans="1:17" s="208" customFormat="1" ht="12">
      <c r="A6171" s="268" t="str">
        <f t="shared" si="194"/>
        <v>1242018061639131717</v>
      </c>
      <c r="B6171" s="304" t="s">
        <v>19891</v>
      </c>
      <c r="C6171" s="269" t="s">
        <v>14263</v>
      </c>
      <c r="D6171" s="144" t="s">
        <v>3106</v>
      </c>
      <c r="E6171" s="269" t="s">
        <v>14264</v>
      </c>
      <c r="F6171" s="145" t="s">
        <v>3106</v>
      </c>
      <c r="G6171" s="269" t="s">
        <v>3106</v>
      </c>
      <c r="H6171" s="305" t="s">
        <v>14265</v>
      </c>
      <c r="I6171" s="307" t="s">
        <v>14265</v>
      </c>
      <c r="J6171" s="201" t="str">
        <f t="shared" si="193"/>
        <v>9999</v>
      </c>
      <c r="K6171" s="270" t="s">
        <v>13915</v>
      </c>
      <c r="L6171" s="270" t="s">
        <v>13916</v>
      </c>
      <c r="M6171" s="271">
        <v>44085</v>
      </c>
      <c r="N6171" s="270" t="e">
        <v>#N/A</v>
      </c>
      <c r="O6171" s="272" t="e">
        <v>#N/A</v>
      </c>
      <c r="P6171" s="272" t="e">
        <v>#N/A</v>
      </c>
      <c r="Q6171" s="272" t="e">
        <v>#N/A</v>
      </c>
    </row>
    <row r="6172" spans="1:17" s="208" customFormat="1" ht="12">
      <c r="A6172" s="268" t="str">
        <f t="shared" si="194"/>
        <v>1243743101275647554</v>
      </c>
      <c r="B6172" s="304" t="s">
        <v>19891</v>
      </c>
      <c r="C6172" s="269" t="s">
        <v>8306</v>
      </c>
      <c r="D6172" s="144" t="s">
        <v>3106</v>
      </c>
      <c r="E6172" s="269" t="s">
        <v>8307</v>
      </c>
      <c r="F6172" s="145" t="s">
        <v>3106</v>
      </c>
      <c r="G6172" s="269" t="s">
        <v>3106</v>
      </c>
      <c r="H6172" s="305" t="s">
        <v>8308</v>
      </c>
      <c r="I6172" s="306" t="s">
        <v>20954</v>
      </c>
      <c r="J6172" s="201" t="str">
        <f t="shared" si="193"/>
        <v>9999</v>
      </c>
      <c r="K6172" s="270"/>
      <c r="L6172" s="270"/>
      <c r="M6172" s="271"/>
      <c r="N6172" s="270" t="e">
        <v>#N/A</v>
      </c>
      <c r="O6172" s="272" t="e">
        <v>#N/A</v>
      </c>
      <c r="P6172" s="272" t="e">
        <v>#N/A</v>
      </c>
      <c r="Q6172" s="272" t="e">
        <v>#N/A</v>
      </c>
    </row>
    <row r="6173" spans="1:17" s="208" customFormat="1" ht="12">
      <c r="A6173" s="268" t="str">
        <f t="shared" si="194"/>
        <v>1243792081487606851</v>
      </c>
      <c r="B6173" s="304" t="s">
        <v>19891</v>
      </c>
      <c r="C6173" s="269" t="s">
        <v>8309</v>
      </c>
      <c r="D6173" s="144" t="s">
        <v>3106</v>
      </c>
      <c r="E6173" s="269" t="s">
        <v>8310</v>
      </c>
      <c r="F6173" s="145" t="s">
        <v>3106</v>
      </c>
      <c r="G6173" s="269" t="s">
        <v>3106</v>
      </c>
      <c r="H6173" s="305" t="s">
        <v>8311</v>
      </c>
      <c r="I6173" s="307" t="s">
        <v>8311</v>
      </c>
      <c r="J6173" s="201" t="str">
        <f t="shared" si="193"/>
        <v>9999</v>
      </c>
      <c r="K6173" s="270"/>
      <c r="L6173" s="270"/>
      <c r="M6173" s="271"/>
      <c r="N6173" s="270" t="e">
        <v>#N/A</v>
      </c>
      <c r="O6173" s="272" t="e">
        <v>#N/A</v>
      </c>
      <c r="P6173" s="272" t="e">
        <v>#N/A</v>
      </c>
      <c r="Q6173" s="272" t="e">
        <v>#N/A</v>
      </c>
    </row>
    <row r="6174" spans="1:17" s="208" customFormat="1" ht="12">
      <c r="A6174" s="268" t="str">
        <f t="shared" si="194"/>
        <v>1250706081205943206</v>
      </c>
      <c r="B6174" s="304" t="s">
        <v>19891</v>
      </c>
      <c r="C6174" s="269" t="s">
        <v>8312</v>
      </c>
      <c r="D6174" s="144" t="s">
        <v>3106</v>
      </c>
      <c r="E6174" s="269" t="s">
        <v>8313</v>
      </c>
      <c r="F6174" s="145" t="s">
        <v>3106</v>
      </c>
      <c r="G6174" s="269" t="s">
        <v>3106</v>
      </c>
      <c r="H6174" s="305" t="s">
        <v>8314</v>
      </c>
      <c r="I6174" s="306" t="s">
        <v>20784</v>
      </c>
      <c r="J6174" s="201" t="str">
        <f t="shared" si="193"/>
        <v>9999</v>
      </c>
      <c r="K6174" s="270"/>
      <c r="L6174" s="270"/>
      <c r="M6174" s="271"/>
      <c r="N6174" s="270" t="e">
        <v>#N/A</v>
      </c>
      <c r="O6174" s="272" t="e">
        <v>#N/A</v>
      </c>
      <c r="P6174" s="272" t="e">
        <v>#N/A</v>
      </c>
      <c r="Q6174" s="272" t="e">
        <v>#N/A</v>
      </c>
    </row>
    <row r="6175" spans="1:17" s="208" customFormat="1" ht="12">
      <c r="A6175" s="268" t="str">
        <f t="shared" si="194"/>
        <v>1250961051346222999</v>
      </c>
      <c r="B6175" s="304" t="s">
        <v>19891</v>
      </c>
      <c r="C6175" s="269" t="s">
        <v>8315</v>
      </c>
      <c r="D6175" s="144" t="s">
        <v>3106</v>
      </c>
      <c r="E6175" s="269" t="s">
        <v>8316</v>
      </c>
      <c r="F6175" s="145" t="s">
        <v>3106</v>
      </c>
      <c r="G6175" s="269" t="s">
        <v>3106</v>
      </c>
      <c r="H6175" s="305" t="s">
        <v>8317</v>
      </c>
      <c r="I6175" s="306" t="s">
        <v>21124</v>
      </c>
      <c r="J6175" s="201" t="str">
        <f t="shared" si="193"/>
        <v>9999</v>
      </c>
      <c r="K6175" s="270"/>
      <c r="L6175" s="270"/>
      <c r="M6175" s="271"/>
      <c r="N6175" s="270" t="e">
        <v>#N/A</v>
      </c>
      <c r="O6175" s="272" t="e">
        <v>#N/A</v>
      </c>
      <c r="P6175" s="272" t="e">
        <v>#N/A</v>
      </c>
      <c r="Q6175" s="272" t="e">
        <v>#N/A</v>
      </c>
    </row>
    <row r="6176" spans="1:17" s="208" customFormat="1" ht="12">
      <c r="A6176" s="268" t="str">
        <f t="shared" si="194"/>
        <v>1250961061346222999</v>
      </c>
      <c r="B6176" s="304" t="s">
        <v>19891</v>
      </c>
      <c r="C6176" s="269" t="s">
        <v>8315</v>
      </c>
      <c r="D6176" s="144" t="s">
        <v>3106</v>
      </c>
      <c r="E6176" s="269" t="s">
        <v>8318</v>
      </c>
      <c r="F6176" s="145" t="s">
        <v>3106</v>
      </c>
      <c r="G6176" s="269" t="s">
        <v>3106</v>
      </c>
      <c r="H6176" s="305" t="s">
        <v>8319</v>
      </c>
      <c r="I6176" s="306" t="s">
        <v>21124</v>
      </c>
      <c r="J6176" s="201" t="str">
        <f t="shared" si="193"/>
        <v>9999</v>
      </c>
      <c r="K6176" s="270"/>
      <c r="L6176" s="270"/>
      <c r="M6176" s="271"/>
      <c r="N6176" s="270" t="e">
        <v>#N/A</v>
      </c>
      <c r="O6176" s="272" t="e">
        <v>#N/A</v>
      </c>
      <c r="P6176" s="272" t="e">
        <v>#N/A</v>
      </c>
      <c r="Q6176" s="272" t="e">
        <v>#N/A</v>
      </c>
    </row>
    <row r="6177" spans="1:17" s="208" customFormat="1" ht="12">
      <c r="A6177" s="268" t="str">
        <f t="shared" si="194"/>
        <v>1254211141538211818</v>
      </c>
      <c r="B6177" s="304" t="s">
        <v>19891</v>
      </c>
      <c r="C6177" s="269" t="s">
        <v>8320</v>
      </c>
      <c r="D6177" s="144" t="s">
        <v>3106</v>
      </c>
      <c r="E6177" s="269" t="s">
        <v>8321</v>
      </c>
      <c r="F6177" s="145" t="s">
        <v>3106</v>
      </c>
      <c r="G6177" s="269" t="s">
        <v>3106</v>
      </c>
      <c r="H6177" s="305" t="s">
        <v>8322</v>
      </c>
      <c r="I6177" s="307" t="s">
        <v>8322</v>
      </c>
      <c r="J6177" s="201" t="str">
        <f t="shared" si="193"/>
        <v>9999</v>
      </c>
      <c r="K6177" s="270"/>
      <c r="L6177" s="270"/>
      <c r="M6177" s="271"/>
      <c r="N6177" s="270" t="e">
        <v>#N/A</v>
      </c>
      <c r="O6177" s="272" t="e">
        <v>#N/A</v>
      </c>
      <c r="P6177" s="272" t="e">
        <v>#N/A</v>
      </c>
      <c r="Q6177" s="272" t="e">
        <v>#N/A</v>
      </c>
    </row>
    <row r="6178" spans="1:17" s="208" customFormat="1" ht="12">
      <c r="A6178" s="268" t="str">
        <f t="shared" si="194"/>
        <v>1259442021093740128</v>
      </c>
      <c r="B6178" s="304" t="s">
        <v>19891</v>
      </c>
      <c r="C6178" s="269" t="s">
        <v>8323</v>
      </c>
      <c r="D6178" s="144" t="s">
        <v>3106</v>
      </c>
      <c r="E6178" s="269" t="s">
        <v>8324</v>
      </c>
      <c r="F6178" s="145" t="s">
        <v>3106</v>
      </c>
      <c r="G6178" s="269" t="s">
        <v>3106</v>
      </c>
      <c r="H6178" s="305" t="s">
        <v>8325</v>
      </c>
      <c r="I6178" s="306" t="s">
        <v>20462</v>
      </c>
      <c r="J6178" s="201" t="str">
        <f t="shared" si="193"/>
        <v>9999</v>
      </c>
      <c r="K6178" s="270"/>
      <c r="L6178" s="270"/>
      <c r="M6178" s="271"/>
      <c r="N6178" s="270" t="e">
        <v>#N/A</v>
      </c>
      <c r="O6178" s="272" t="e">
        <v>#N/A</v>
      </c>
      <c r="P6178" s="272" t="e">
        <v>#N/A</v>
      </c>
      <c r="Q6178" s="272" t="e">
        <v>#N/A</v>
      </c>
    </row>
    <row r="6179" spans="1:17" s="208" customFormat="1" ht="12">
      <c r="A6179" s="268" t="str">
        <f t="shared" si="194"/>
        <v>1259491021447230388</v>
      </c>
      <c r="B6179" s="304" t="s">
        <v>19891</v>
      </c>
      <c r="C6179" s="269" t="s">
        <v>8326</v>
      </c>
      <c r="D6179" s="144" t="s">
        <v>3106</v>
      </c>
      <c r="E6179" s="269" t="s">
        <v>8327</v>
      </c>
      <c r="F6179" s="145" t="s">
        <v>3106</v>
      </c>
      <c r="G6179" s="269" t="s">
        <v>3106</v>
      </c>
      <c r="H6179" s="305" t="s">
        <v>8328</v>
      </c>
      <c r="I6179" s="306" t="s">
        <v>21437</v>
      </c>
      <c r="J6179" s="201" t="str">
        <f t="shared" si="193"/>
        <v>9999</v>
      </c>
      <c r="K6179" s="270"/>
      <c r="L6179" s="270"/>
      <c r="M6179" s="271"/>
      <c r="N6179" s="270" t="e">
        <v>#N/A</v>
      </c>
      <c r="O6179" s="272" t="e">
        <v>#N/A</v>
      </c>
      <c r="P6179" s="272" t="e">
        <v>#N/A</v>
      </c>
      <c r="Q6179" s="272" t="e">
        <v>#N/A</v>
      </c>
    </row>
    <row r="6180" spans="1:17" s="208" customFormat="1" ht="12">
      <c r="A6180" s="268" t="str">
        <f t="shared" si="194"/>
        <v>1259509031144274127</v>
      </c>
      <c r="B6180" s="304" t="s">
        <v>19891</v>
      </c>
      <c r="C6180" s="269" t="s">
        <v>8329</v>
      </c>
      <c r="D6180" s="144" t="s">
        <v>3106</v>
      </c>
      <c r="E6180" s="269" t="s">
        <v>8330</v>
      </c>
      <c r="F6180" s="145" t="s">
        <v>3106</v>
      </c>
      <c r="G6180" s="269" t="s">
        <v>3106</v>
      </c>
      <c r="H6180" s="305" t="s">
        <v>8331</v>
      </c>
      <c r="I6180" s="306" t="s">
        <v>20612</v>
      </c>
      <c r="J6180" s="201" t="str">
        <f t="shared" si="193"/>
        <v>9999</v>
      </c>
      <c r="K6180" s="270"/>
      <c r="L6180" s="270"/>
      <c r="M6180" s="271"/>
      <c r="N6180" s="270" t="e">
        <v>#N/A</v>
      </c>
      <c r="O6180" s="272" t="e">
        <v>#N/A</v>
      </c>
      <c r="P6180" s="272" t="e">
        <v>#N/A</v>
      </c>
      <c r="Q6180" s="272" t="e">
        <v>#N/A</v>
      </c>
    </row>
    <row r="6181" spans="1:17" s="208" customFormat="1" ht="12">
      <c r="A6181" s="268" t="str">
        <f t="shared" si="194"/>
        <v>1259517021932112125</v>
      </c>
      <c r="B6181" s="304" t="s">
        <v>19891</v>
      </c>
      <c r="C6181" s="269" t="s">
        <v>8332</v>
      </c>
      <c r="D6181" s="144" t="s">
        <v>3106</v>
      </c>
      <c r="E6181" s="269" t="s">
        <v>8333</v>
      </c>
      <c r="F6181" s="145" t="s">
        <v>3106</v>
      </c>
      <c r="G6181" s="269" t="s">
        <v>3106</v>
      </c>
      <c r="H6181" s="305" t="s">
        <v>8334</v>
      </c>
      <c r="I6181" s="306" t="s">
        <v>22695</v>
      </c>
      <c r="J6181" s="201" t="str">
        <f t="shared" si="193"/>
        <v>9999</v>
      </c>
      <c r="K6181" s="270"/>
      <c r="L6181" s="270"/>
      <c r="M6181" s="271"/>
      <c r="N6181" s="270" t="e">
        <v>#N/A</v>
      </c>
      <c r="O6181" s="272" t="e">
        <v>#N/A</v>
      </c>
      <c r="P6181" s="272" t="e">
        <v>#N/A</v>
      </c>
      <c r="Q6181" s="272" t="e">
        <v>#N/A</v>
      </c>
    </row>
    <row r="6182" spans="1:17" s="208" customFormat="1" ht="12">
      <c r="A6182" s="268" t="str">
        <f t="shared" si="194"/>
        <v>1259525011851591416</v>
      </c>
      <c r="B6182" s="304" t="s">
        <v>19891</v>
      </c>
      <c r="C6182" s="269" t="s">
        <v>8335</v>
      </c>
      <c r="D6182" s="144" t="s">
        <v>3106</v>
      </c>
      <c r="E6182" s="269" t="s">
        <v>8336</v>
      </c>
      <c r="F6182" s="145" t="s">
        <v>3106</v>
      </c>
      <c r="G6182" s="269" t="s">
        <v>3106</v>
      </c>
      <c r="H6182" s="305" t="s">
        <v>8337</v>
      </c>
      <c r="I6182" s="306" t="s">
        <v>22500</v>
      </c>
      <c r="J6182" s="201" t="str">
        <f t="shared" si="193"/>
        <v>9999</v>
      </c>
      <c r="K6182" s="270"/>
      <c r="L6182" s="270"/>
      <c r="M6182" s="271"/>
      <c r="N6182" s="270" t="e">
        <v>#N/A</v>
      </c>
      <c r="O6182" s="272" t="e">
        <v>#N/A</v>
      </c>
      <c r="P6182" s="272" t="e">
        <v>#N/A</v>
      </c>
      <c r="Q6182" s="272" t="e">
        <v>#N/A</v>
      </c>
    </row>
    <row r="6183" spans="1:17" s="208" customFormat="1" ht="12">
      <c r="A6183" s="268" t="str">
        <f t="shared" si="194"/>
        <v>1261315041174589220</v>
      </c>
      <c r="B6183" s="304" t="s">
        <v>19891</v>
      </c>
      <c r="C6183" s="269" t="s">
        <v>8338</v>
      </c>
      <c r="D6183" s="144" t="s">
        <v>3106</v>
      </c>
      <c r="E6183" s="269" t="s">
        <v>8339</v>
      </c>
      <c r="F6183" s="145" t="s">
        <v>3106</v>
      </c>
      <c r="G6183" s="269" t="s">
        <v>3106</v>
      </c>
      <c r="H6183" s="305" t="s">
        <v>8340</v>
      </c>
      <c r="I6183" s="306" t="s">
        <v>20698</v>
      </c>
      <c r="J6183" s="201" t="str">
        <f t="shared" si="193"/>
        <v>9999</v>
      </c>
      <c r="K6183" s="270"/>
      <c r="L6183" s="270"/>
      <c r="M6183" s="271"/>
      <c r="N6183" s="270" t="e">
        <v>#N/A</v>
      </c>
      <c r="O6183" s="272" t="e">
        <v>#N/A</v>
      </c>
      <c r="P6183" s="272" t="e">
        <v>#N/A</v>
      </c>
      <c r="Q6183" s="272" t="e">
        <v>#N/A</v>
      </c>
    </row>
    <row r="6184" spans="1:17" s="208" customFormat="1" ht="12">
      <c r="A6184" s="268" t="str">
        <f t="shared" si="194"/>
        <v>1261315091174589220</v>
      </c>
      <c r="B6184" s="304" t="s">
        <v>19891</v>
      </c>
      <c r="C6184" s="269" t="s">
        <v>8338</v>
      </c>
      <c r="D6184" s="144" t="s">
        <v>3106</v>
      </c>
      <c r="E6184" s="269" t="s">
        <v>8341</v>
      </c>
      <c r="F6184" s="145" t="s">
        <v>3106</v>
      </c>
      <c r="G6184" s="269" t="s">
        <v>3106</v>
      </c>
      <c r="H6184" s="305" t="s">
        <v>8340</v>
      </c>
      <c r="I6184" s="306" t="s">
        <v>20699</v>
      </c>
      <c r="J6184" s="201" t="str">
        <f t="shared" si="193"/>
        <v>9999</v>
      </c>
      <c r="K6184" s="270"/>
      <c r="L6184" s="270"/>
      <c r="M6184" s="271"/>
      <c r="N6184" s="270" t="e">
        <v>#N/A</v>
      </c>
      <c r="O6184" s="272" t="e">
        <v>#N/A</v>
      </c>
      <c r="P6184" s="272" t="e">
        <v>#N/A</v>
      </c>
      <c r="Q6184" s="272" t="e">
        <v>#N/A</v>
      </c>
    </row>
    <row r="6185" spans="1:17" s="208" customFormat="1" ht="12">
      <c r="A6185" s="268" t="str">
        <f t="shared" si="194"/>
        <v>1261315101174589220</v>
      </c>
      <c r="B6185" s="304" t="s">
        <v>19891</v>
      </c>
      <c r="C6185" s="269" t="s">
        <v>8338</v>
      </c>
      <c r="D6185" s="144" t="s">
        <v>3106</v>
      </c>
      <c r="E6185" s="269" t="s">
        <v>8342</v>
      </c>
      <c r="F6185" s="145" t="s">
        <v>3106</v>
      </c>
      <c r="G6185" s="269" t="s">
        <v>3106</v>
      </c>
      <c r="H6185" s="305" t="s">
        <v>8340</v>
      </c>
      <c r="I6185" s="307" t="s">
        <v>8340</v>
      </c>
      <c r="J6185" s="201" t="str">
        <f t="shared" si="193"/>
        <v>9999</v>
      </c>
      <c r="K6185" s="270"/>
      <c r="L6185" s="270"/>
      <c r="M6185" s="271"/>
      <c r="N6185" s="270" t="e">
        <v>#N/A</v>
      </c>
      <c r="O6185" s="272" t="e">
        <v>#N/A</v>
      </c>
      <c r="P6185" s="272" t="e">
        <v>#N/A</v>
      </c>
      <c r="Q6185" s="272" t="e">
        <v>#N/A</v>
      </c>
    </row>
    <row r="6186" spans="1:17" s="208" customFormat="1" ht="12">
      <c r="A6186" s="268" t="str">
        <f t="shared" si="194"/>
        <v>1263956021710013602</v>
      </c>
      <c r="B6186" s="304" t="s">
        <v>19891</v>
      </c>
      <c r="C6186" s="269" t="s">
        <v>8343</v>
      </c>
      <c r="D6186" s="144" t="s">
        <v>3106</v>
      </c>
      <c r="E6186" s="269" t="s">
        <v>8344</v>
      </c>
      <c r="F6186" s="145" t="s">
        <v>3106</v>
      </c>
      <c r="G6186" s="269" t="s">
        <v>3106</v>
      </c>
      <c r="H6186" s="305" t="s">
        <v>8345</v>
      </c>
      <c r="I6186" s="306" t="s">
        <v>22132</v>
      </c>
      <c r="J6186" s="201" t="str">
        <f t="shared" si="193"/>
        <v>9999</v>
      </c>
      <c r="K6186" s="270"/>
      <c r="L6186" s="270"/>
      <c r="M6186" s="271"/>
      <c r="N6186" s="270" t="e">
        <v>#N/A</v>
      </c>
      <c r="O6186" s="272" t="e">
        <v>#N/A</v>
      </c>
      <c r="P6186" s="272" t="e">
        <v>#N/A</v>
      </c>
      <c r="Q6186" s="272" t="e">
        <v>#N/A</v>
      </c>
    </row>
    <row r="6187" spans="1:17" s="208" customFormat="1" ht="12">
      <c r="A6187" s="268" t="str">
        <f t="shared" si="194"/>
        <v>1263956061710013602</v>
      </c>
      <c r="B6187" s="304" t="s">
        <v>19891</v>
      </c>
      <c r="C6187" s="269" t="s">
        <v>8343</v>
      </c>
      <c r="D6187" s="144" t="s">
        <v>3106</v>
      </c>
      <c r="E6187" s="269" t="s">
        <v>8346</v>
      </c>
      <c r="F6187" s="145" t="s">
        <v>3106</v>
      </c>
      <c r="G6187" s="269" t="s">
        <v>3106</v>
      </c>
      <c r="H6187" s="305" t="s">
        <v>8345</v>
      </c>
      <c r="I6187" s="306" t="s">
        <v>22132</v>
      </c>
      <c r="J6187" s="201" t="str">
        <f t="shared" si="193"/>
        <v>9999</v>
      </c>
      <c r="K6187" s="270"/>
      <c r="L6187" s="270"/>
      <c r="M6187" s="271"/>
      <c r="N6187" s="270" t="e">
        <v>#N/A</v>
      </c>
      <c r="O6187" s="272" t="e">
        <v>#N/A</v>
      </c>
      <c r="P6187" s="272" t="e">
        <v>#N/A</v>
      </c>
      <c r="Q6187" s="272" t="e">
        <v>#N/A</v>
      </c>
    </row>
    <row r="6188" spans="1:17" s="208" customFormat="1" ht="12">
      <c r="A6188" s="268" t="str">
        <f t="shared" si="194"/>
        <v>1266330061043229818</v>
      </c>
      <c r="B6188" s="304" t="s">
        <v>19891</v>
      </c>
      <c r="C6188" s="269" t="s">
        <v>8347</v>
      </c>
      <c r="D6188" s="144" t="s">
        <v>3106</v>
      </c>
      <c r="E6188" s="269" t="s">
        <v>8348</v>
      </c>
      <c r="F6188" s="145" t="s">
        <v>3106</v>
      </c>
      <c r="G6188" s="269" t="s">
        <v>3106</v>
      </c>
      <c r="H6188" s="305" t="s">
        <v>8349</v>
      </c>
      <c r="I6188" s="306" t="s">
        <v>20324</v>
      </c>
      <c r="J6188" s="201" t="str">
        <f t="shared" si="193"/>
        <v>9999</v>
      </c>
      <c r="K6188" s="270"/>
      <c r="L6188" s="270"/>
      <c r="M6188" s="271"/>
      <c r="N6188" s="270" t="e">
        <v>#N/A</v>
      </c>
      <c r="O6188" s="272" t="e">
        <v>#N/A</v>
      </c>
      <c r="P6188" s="272" t="e">
        <v>#N/A</v>
      </c>
      <c r="Q6188" s="272" t="e">
        <v>#N/A</v>
      </c>
    </row>
    <row r="6189" spans="1:17" s="208" customFormat="1" ht="12">
      <c r="A6189" s="268" t="str">
        <f t="shared" si="194"/>
        <v>1266678041437178357</v>
      </c>
      <c r="B6189" s="304" t="s">
        <v>19891</v>
      </c>
      <c r="C6189" s="269" t="s">
        <v>8350</v>
      </c>
      <c r="D6189" s="144" t="s">
        <v>3106</v>
      </c>
      <c r="E6189" s="269" t="s">
        <v>8351</v>
      </c>
      <c r="F6189" s="145" t="s">
        <v>3106</v>
      </c>
      <c r="G6189" s="269" t="s">
        <v>3106</v>
      </c>
      <c r="H6189" s="305" t="s">
        <v>1639</v>
      </c>
      <c r="I6189" s="307" t="s">
        <v>1639</v>
      </c>
      <c r="J6189" s="201" t="str">
        <f t="shared" si="193"/>
        <v>9999</v>
      </c>
      <c r="K6189" s="270"/>
      <c r="L6189" s="270"/>
      <c r="M6189" s="271"/>
      <c r="N6189" s="270" t="e">
        <v>#N/A</v>
      </c>
      <c r="O6189" s="272" t="e">
        <v>#N/A</v>
      </c>
      <c r="P6189" s="272" t="e">
        <v>#N/A</v>
      </c>
      <c r="Q6189" s="272" t="e">
        <v>#N/A</v>
      </c>
    </row>
    <row r="6190" spans="1:17" s="208" customFormat="1" ht="12">
      <c r="A6190" s="268" t="str">
        <f t="shared" si="194"/>
        <v>1266678071437178357</v>
      </c>
      <c r="B6190" s="304" t="s">
        <v>19891</v>
      </c>
      <c r="C6190" s="269" t="s">
        <v>8350</v>
      </c>
      <c r="D6190" s="144" t="s">
        <v>3106</v>
      </c>
      <c r="E6190" s="269" t="s">
        <v>8352</v>
      </c>
      <c r="F6190" s="145" t="s">
        <v>3106</v>
      </c>
      <c r="G6190" s="269" t="s">
        <v>3106</v>
      </c>
      <c r="H6190" s="305" t="s">
        <v>1639</v>
      </c>
      <c r="I6190" s="306" t="s">
        <v>21415</v>
      </c>
      <c r="J6190" s="201" t="str">
        <f t="shared" si="193"/>
        <v>9999</v>
      </c>
      <c r="K6190" s="270"/>
      <c r="L6190" s="270"/>
      <c r="M6190" s="271"/>
      <c r="N6190" s="270" t="e">
        <v>#N/A</v>
      </c>
      <c r="O6190" s="272" t="e">
        <v>#N/A</v>
      </c>
      <c r="P6190" s="272" t="e">
        <v>#N/A</v>
      </c>
      <c r="Q6190" s="272" t="e">
        <v>#N/A</v>
      </c>
    </row>
    <row r="6191" spans="1:17" s="208" customFormat="1" ht="12">
      <c r="A6191" s="268" t="str">
        <f t="shared" si="194"/>
        <v>1266694021093779704</v>
      </c>
      <c r="B6191" s="304" t="s">
        <v>19891</v>
      </c>
      <c r="C6191" s="269" t="s">
        <v>8353</v>
      </c>
      <c r="D6191" s="144" t="s">
        <v>3106</v>
      </c>
      <c r="E6191" s="269" t="s">
        <v>8354</v>
      </c>
      <c r="F6191" s="145" t="s">
        <v>3106</v>
      </c>
      <c r="G6191" s="269" t="s">
        <v>3106</v>
      </c>
      <c r="H6191" s="305" t="s">
        <v>8355</v>
      </c>
      <c r="I6191" s="307" t="s">
        <v>8355</v>
      </c>
      <c r="J6191" s="201" t="str">
        <f t="shared" si="193"/>
        <v>9999</v>
      </c>
      <c r="K6191" s="270"/>
      <c r="L6191" s="270"/>
      <c r="M6191" s="271"/>
      <c r="N6191" s="270" t="e">
        <v>#N/A</v>
      </c>
      <c r="O6191" s="272" t="e">
        <v>#N/A</v>
      </c>
      <c r="P6191" s="272" t="e">
        <v>#N/A</v>
      </c>
      <c r="Q6191" s="272" t="e">
        <v>#N/A</v>
      </c>
    </row>
    <row r="6192" spans="1:17" s="208" customFormat="1" ht="12">
      <c r="A6192" s="268" t="str">
        <f t="shared" si="194"/>
        <v>1266694031649394735</v>
      </c>
      <c r="B6192" s="304" t="s">
        <v>19891</v>
      </c>
      <c r="C6192" s="269" t="s">
        <v>8356</v>
      </c>
      <c r="D6192" s="144" t="s">
        <v>3106</v>
      </c>
      <c r="E6192" s="269" t="s">
        <v>8357</v>
      </c>
      <c r="F6192" s="145" t="s">
        <v>3106</v>
      </c>
      <c r="G6192" s="269" t="s">
        <v>3106</v>
      </c>
      <c r="H6192" s="305" t="s">
        <v>8355</v>
      </c>
      <c r="I6192" s="307" t="s">
        <v>8355</v>
      </c>
      <c r="J6192" s="201" t="str">
        <f t="shared" si="193"/>
        <v>9999</v>
      </c>
      <c r="K6192" s="270"/>
      <c r="L6192" s="270"/>
      <c r="M6192" s="271"/>
      <c r="N6192" s="270" t="e">
        <v>#N/A</v>
      </c>
      <c r="O6192" s="272" t="e">
        <v>#N/A</v>
      </c>
      <c r="P6192" s="272" t="e">
        <v>#N/A</v>
      </c>
      <c r="Q6192" s="272" t="e">
        <v>#N/A</v>
      </c>
    </row>
    <row r="6193" spans="1:17" s="208" customFormat="1" ht="12">
      <c r="A6193" s="268" t="str">
        <f t="shared" si="194"/>
        <v>1266694041194849281</v>
      </c>
      <c r="B6193" s="304" t="s">
        <v>19891</v>
      </c>
      <c r="C6193" s="269" t="s">
        <v>8358</v>
      </c>
      <c r="D6193" s="144" t="s">
        <v>3106</v>
      </c>
      <c r="E6193" s="269" t="s">
        <v>8359</v>
      </c>
      <c r="F6193" s="145" t="s">
        <v>3106</v>
      </c>
      <c r="G6193" s="269" t="s">
        <v>3106</v>
      </c>
      <c r="H6193" s="305" t="s">
        <v>8355</v>
      </c>
      <c r="I6193" s="307" t="s">
        <v>8355</v>
      </c>
      <c r="J6193" s="201" t="str">
        <f t="shared" si="193"/>
        <v>9999</v>
      </c>
      <c r="K6193" s="270"/>
      <c r="L6193" s="270"/>
      <c r="M6193" s="271"/>
      <c r="N6193" s="270" t="e">
        <v>#N/A</v>
      </c>
      <c r="O6193" s="272" t="e">
        <v>#N/A</v>
      </c>
      <c r="P6193" s="272" t="e">
        <v>#N/A</v>
      </c>
      <c r="Q6193" s="272" t="e">
        <v>#N/A</v>
      </c>
    </row>
    <row r="6194" spans="1:17" s="208" customFormat="1" ht="12">
      <c r="A6194" s="268" t="str">
        <f t="shared" si="194"/>
        <v>1266710041396824355</v>
      </c>
      <c r="B6194" s="304" t="s">
        <v>19891</v>
      </c>
      <c r="C6194" s="269" t="s">
        <v>8360</v>
      </c>
      <c r="D6194" s="144" t="s">
        <v>3106</v>
      </c>
      <c r="E6194" s="269" t="s">
        <v>8361</v>
      </c>
      <c r="F6194" s="145" t="s">
        <v>3106</v>
      </c>
      <c r="G6194" s="269" t="s">
        <v>3106</v>
      </c>
      <c r="H6194" s="305" t="s">
        <v>8362</v>
      </c>
      <c r="I6194" s="306" t="s">
        <v>21295</v>
      </c>
      <c r="J6194" s="201" t="str">
        <f t="shared" si="193"/>
        <v>9999</v>
      </c>
      <c r="K6194" s="270"/>
      <c r="L6194" s="270"/>
      <c r="M6194" s="271"/>
      <c r="N6194" s="270" t="e">
        <v>#N/A</v>
      </c>
      <c r="O6194" s="272" t="e">
        <v>#N/A</v>
      </c>
      <c r="P6194" s="272" t="e">
        <v>#N/A</v>
      </c>
      <c r="Q6194" s="272" t="e">
        <v>#N/A</v>
      </c>
    </row>
    <row r="6195" spans="1:17" s="208" customFormat="1" ht="12">
      <c r="A6195" s="268" t="str">
        <f t="shared" si="194"/>
        <v>1266728061679691729</v>
      </c>
      <c r="B6195" s="304" t="s">
        <v>19891</v>
      </c>
      <c r="C6195" s="269" t="s">
        <v>14295</v>
      </c>
      <c r="D6195" s="144" t="s">
        <v>3106</v>
      </c>
      <c r="E6195" s="269" t="s">
        <v>14296</v>
      </c>
      <c r="F6195" s="145" t="s">
        <v>3106</v>
      </c>
      <c r="G6195" s="269" t="s">
        <v>3106</v>
      </c>
      <c r="H6195" s="305" t="s">
        <v>14297</v>
      </c>
      <c r="I6195" s="306" t="s">
        <v>22047</v>
      </c>
      <c r="J6195" s="201" t="str">
        <f t="shared" si="193"/>
        <v>9999</v>
      </c>
      <c r="K6195" s="270" t="s">
        <v>13915</v>
      </c>
      <c r="L6195" s="270" t="s">
        <v>13916</v>
      </c>
      <c r="M6195" s="271">
        <v>44085</v>
      </c>
      <c r="N6195" s="270" t="e">
        <v>#N/A</v>
      </c>
      <c r="O6195" s="272" t="e">
        <v>#N/A</v>
      </c>
      <c r="P6195" s="272" t="e">
        <v>#N/A</v>
      </c>
      <c r="Q6195" s="272" t="e">
        <v>#N/A</v>
      </c>
    </row>
    <row r="6196" spans="1:17" s="208" customFormat="1" ht="12">
      <c r="A6196" s="268" t="str">
        <f t="shared" si="194"/>
        <v>1266728151093779704</v>
      </c>
      <c r="B6196" s="304" t="s">
        <v>19891</v>
      </c>
      <c r="C6196" s="269" t="s">
        <v>8353</v>
      </c>
      <c r="D6196" s="144" t="s">
        <v>3106</v>
      </c>
      <c r="E6196" s="269" t="s">
        <v>8363</v>
      </c>
      <c r="F6196" s="145" t="s">
        <v>3106</v>
      </c>
      <c r="G6196" s="269" t="s">
        <v>3106</v>
      </c>
      <c r="H6196" s="305" t="s">
        <v>8364</v>
      </c>
      <c r="I6196" s="307" t="s">
        <v>8364</v>
      </c>
      <c r="J6196" s="201" t="str">
        <f t="shared" si="193"/>
        <v>9999</v>
      </c>
      <c r="K6196" s="270"/>
      <c r="L6196" s="270"/>
      <c r="M6196" s="271"/>
      <c r="N6196" s="270" t="e">
        <v>#N/A</v>
      </c>
      <c r="O6196" s="272" t="e">
        <v>#N/A</v>
      </c>
      <c r="P6196" s="272" t="e">
        <v>#N/A</v>
      </c>
      <c r="Q6196" s="272" t="e">
        <v>#N/A</v>
      </c>
    </row>
    <row r="6197" spans="1:17" s="208" customFormat="1" ht="12">
      <c r="A6197" s="268" t="str">
        <f t="shared" si="194"/>
        <v>1266728291003256488</v>
      </c>
      <c r="B6197" s="304" t="s">
        <v>19891</v>
      </c>
      <c r="C6197" s="143" t="s">
        <v>19979</v>
      </c>
      <c r="D6197" s="144" t="s">
        <v>3106</v>
      </c>
      <c r="E6197" s="144" t="s">
        <v>19980</v>
      </c>
      <c r="F6197" s="145" t="s">
        <v>3106</v>
      </c>
      <c r="G6197" s="269" t="s">
        <v>3106</v>
      </c>
      <c r="H6197" s="146" t="s">
        <v>19981</v>
      </c>
      <c r="I6197" s="306" t="s">
        <v>19981</v>
      </c>
      <c r="J6197" s="201" t="str">
        <f t="shared" si="193"/>
        <v>9999</v>
      </c>
      <c r="K6197" s="308" t="s">
        <v>19895</v>
      </c>
      <c r="L6197" s="308" t="s">
        <v>13916</v>
      </c>
      <c r="M6197" s="271">
        <v>44475</v>
      </c>
      <c r="N6197" s="270" t="s">
        <v>19930</v>
      </c>
      <c r="O6197" s="272" t="s">
        <v>19931</v>
      </c>
      <c r="P6197" s="272" t="s">
        <v>19932</v>
      </c>
      <c r="Q6197" s="272" t="s">
        <v>19933</v>
      </c>
    </row>
    <row r="6198" spans="1:17" s="208" customFormat="1" ht="12">
      <c r="A6198" s="268" t="str">
        <f t="shared" si="194"/>
        <v>1266736011629181961</v>
      </c>
      <c r="B6198" s="304" t="s">
        <v>19891</v>
      </c>
      <c r="C6198" s="269" t="s">
        <v>8365</v>
      </c>
      <c r="D6198" s="144" t="s">
        <v>3106</v>
      </c>
      <c r="E6198" s="269" t="s">
        <v>8366</v>
      </c>
      <c r="F6198" s="145" t="s">
        <v>3106</v>
      </c>
      <c r="G6198" s="269" t="s">
        <v>3106</v>
      </c>
      <c r="H6198" s="305" t="s">
        <v>8367</v>
      </c>
      <c r="I6198" s="306" t="s">
        <v>21936</v>
      </c>
      <c r="J6198" s="201" t="str">
        <f t="shared" si="193"/>
        <v>9999</v>
      </c>
      <c r="K6198" s="270"/>
      <c r="L6198" s="270"/>
      <c r="M6198" s="271"/>
      <c r="N6198" s="270" t="e">
        <v>#N/A</v>
      </c>
      <c r="O6198" s="272" t="e">
        <v>#N/A</v>
      </c>
      <c r="P6198" s="272" t="e">
        <v>#N/A</v>
      </c>
      <c r="Q6198" s="272" t="e">
        <v>#N/A</v>
      </c>
    </row>
    <row r="6199" spans="1:17" s="208" customFormat="1" ht="12">
      <c r="A6199" s="268" t="str">
        <f t="shared" si="194"/>
        <v>1266868021760452767</v>
      </c>
      <c r="B6199" s="304" t="s">
        <v>19891</v>
      </c>
      <c r="C6199" s="269" t="s">
        <v>8368</v>
      </c>
      <c r="D6199" s="144" t="s">
        <v>3106</v>
      </c>
      <c r="E6199" s="269" t="s">
        <v>3341</v>
      </c>
      <c r="F6199" s="145" t="s">
        <v>3106</v>
      </c>
      <c r="G6199" s="269" t="s">
        <v>3106</v>
      </c>
      <c r="H6199" s="305" t="s">
        <v>6431</v>
      </c>
      <c r="I6199" s="306" t="s">
        <v>22268</v>
      </c>
      <c r="J6199" s="201" t="str">
        <f t="shared" si="193"/>
        <v>9999</v>
      </c>
      <c r="K6199" s="270"/>
      <c r="L6199" s="270"/>
      <c r="M6199" s="271"/>
      <c r="N6199" s="270" t="e">
        <v>#N/A</v>
      </c>
      <c r="O6199" s="272" t="e">
        <v>#N/A</v>
      </c>
      <c r="P6199" s="272" t="e">
        <v>#N/A</v>
      </c>
      <c r="Q6199" s="272" t="e">
        <v>#N/A</v>
      </c>
    </row>
    <row r="6200" spans="1:17" s="208" customFormat="1" ht="12">
      <c r="A6200" s="268" t="str">
        <f t="shared" si="194"/>
        <v>1268401081407893316</v>
      </c>
      <c r="B6200" s="304" t="s">
        <v>19891</v>
      </c>
      <c r="C6200" s="269" t="s">
        <v>8369</v>
      </c>
      <c r="D6200" s="144" t="s">
        <v>3106</v>
      </c>
      <c r="E6200" s="269" t="s">
        <v>8370</v>
      </c>
      <c r="F6200" s="145" t="s">
        <v>3106</v>
      </c>
      <c r="G6200" s="269" t="s">
        <v>3106</v>
      </c>
      <c r="H6200" s="305" t="s">
        <v>8371</v>
      </c>
      <c r="I6200" s="306" t="s">
        <v>21330</v>
      </c>
      <c r="J6200" s="201" t="str">
        <f t="shared" si="193"/>
        <v>9999</v>
      </c>
      <c r="K6200" s="270"/>
      <c r="L6200" s="270"/>
      <c r="M6200" s="271"/>
      <c r="N6200" s="270" t="e">
        <v>#N/A</v>
      </c>
      <c r="O6200" s="272" t="e">
        <v>#N/A</v>
      </c>
      <c r="P6200" s="272" t="e">
        <v>#N/A</v>
      </c>
      <c r="Q6200" s="272" t="e">
        <v>#N/A</v>
      </c>
    </row>
    <row r="6201" spans="1:17" s="208" customFormat="1" ht="12">
      <c r="A6201" s="268" t="str">
        <f t="shared" si="194"/>
        <v>1268401091700807757</v>
      </c>
      <c r="B6201" s="304" t="s">
        <v>19891</v>
      </c>
      <c r="C6201" s="269" t="s">
        <v>8372</v>
      </c>
      <c r="D6201" s="144" t="s">
        <v>3106</v>
      </c>
      <c r="E6201" s="269" t="s">
        <v>8373</v>
      </c>
      <c r="F6201" s="145" t="s">
        <v>3106</v>
      </c>
      <c r="G6201" s="269" t="s">
        <v>3106</v>
      </c>
      <c r="H6201" s="305" t="s">
        <v>8374</v>
      </c>
      <c r="I6201" s="307" t="s">
        <v>8374</v>
      </c>
      <c r="J6201" s="201" t="str">
        <f t="shared" si="193"/>
        <v>9999</v>
      </c>
      <c r="K6201" s="270"/>
      <c r="L6201" s="270"/>
      <c r="M6201" s="271"/>
      <c r="N6201" s="270" t="e">
        <v>#N/A</v>
      </c>
      <c r="O6201" s="272" t="e">
        <v>#N/A</v>
      </c>
      <c r="P6201" s="272" t="e">
        <v>#N/A</v>
      </c>
      <c r="Q6201" s="272" t="e">
        <v>#N/A</v>
      </c>
    </row>
    <row r="6202" spans="1:17" s="208" customFormat="1" ht="12">
      <c r="A6202" s="268" t="str">
        <f t="shared" si="194"/>
        <v>1268427021184712663</v>
      </c>
      <c r="B6202" s="304" t="s">
        <v>19891</v>
      </c>
      <c r="C6202" s="269" t="s">
        <v>8375</v>
      </c>
      <c r="D6202" s="144" t="s">
        <v>3106</v>
      </c>
      <c r="E6202" s="269" t="s">
        <v>8376</v>
      </c>
      <c r="F6202" s="145" t="s">
        <v>3106</v>
      </c>
      <c r="G6202" s="269" t="s">
        <v>3106</v>
      </c>
      <c r="H6202" s="305" t="s">
        <v>8377</v>
      </c>
      <c r="I6202" s="307" t="s">
        <v>8377</v>
      </c>
      <c r="J6202" s="201" t="str">
        <f t="shared" si="193"/>
        <v>9999</v>
      </c>
      <c r="K6202" s="270"/>
      <c r="L6202" s="270"/>
      <c r="M6202" s="271"/>
      <c r="N6202" s="270" t="e">
        <v>#N/A</v>
      </c>
      <c r="O6202" s="272" t="e">
        <v>#N/A</v>
      </c>
      <c r="P6202" s="272" t="e">
        <v>#N/A</v>
      </c>
      <c r="Q6202" s="272" t="e">
        <v>#N/A</v>
      </c>
    </row>
    <row r="6203" spans="1:17" s="208" customFormat="1" ht="12">
      <c r="A6203" s="268" t="str">
        <f t="shared" si="194"/>
        <v>1268542111144397324</v>
      </c>
      <c r="B6203" s="304" t="s">
        <v>19891</v>
      </c>
      <c r="C6203" s="269" t="s">
        <v>8378</v>
      </c>
      <c r="D6203" s="144" t="s">
        <v>3106</v>
      </c>
      <c r="E6203" s="269" t="s">
        <v>8379</v>
      </c>
      <c r="F6203" s="145" t="s">
        <v>3106</v>
      </c>
      <c r="G6203" s="269" t="s">
        <v>3106</v>
      </c>
      <c r="H6203" s="305" t="s">
        <v>8380</v>
      </c>
      <c r="I6203" s="307" t="s">
        <v>8380</v>
      </c>
      <c r="J6203" s="201" t="str">
        <f t="shared" si="193"/>
        <v>9999</v>
      </c>
      <c r="K6203" s="270"/>
      <c r="L6203" s="270"/>
      <c r="M6203" s="271"/>
      <c r="N6203" s="270" t="e">
        <v>#N/A</v>
      </c>
      <c r="O6203" s="272" t="e">
        <v>#N/A</v>
      </c>
      <c r="P6203" s="272" t="e">
        <v>#N/A</v>
      </c>
      <c r="Q6203" s="272" t="e">
        <v>#N/A</v>
      </c>
    </row>
    <row r="6204" spans="1:17" s="208" customFormat="1" ht="12">
      <c r="A6204" s="268" t="str">
        <f t="shared" si="194"/>
        <v>1268625071588778260</v>
      </c>
      <c r="B6204" s="304" t="s">
        <v>19891</v>
      </c>
      <c r="C6204" s="269" t="s">
        <v>8381</v>
      </c>
      <c r="D6204" s="144" t="s">
        <v>3106</v>
      </c>
      <c r="E6204" s="269" t="s">
        <v>8382</v>
      </c>
      <c r="F6204" s="145" t="s">
        <v>3106</v>
      </c>
      <c r="G6204" s="269" t="s">
        <v>3106</v>
      </c>
      <c r="H6204" s="305" t="s">
        <v>8383</v>
      </c>
      <c r="I6204" s="306" t="s">
        <v>21835</v>
      </c>
      <c r="J6204" s="201" t="str">
        <f t="shared" si="193"/>
        <v>9999</v>
      </c>
      <c r="K6204" s="270"/>
      <c r="L6204" s="270"/>
      <c r="M6204" s="271"/>
      <c r="N6204" s="270" t="e">
        <v>#N/A</v>
      </c>
      <c r="O6204" s="272" t="e">
        <v>#N/A</v>
      </c>
      <c r="P6204" s="272" t="e">
        <v>#N/A</v>
      </c>
      <c r="Q6204" s="272" t="e">
        <v>#N/A</v>
      </c>
    </row>
    <row r="6205" spans="1:17" s="208" customFormat="1" ht="12">
      <c r="A6205" s="268" t="str">
        <f t="shared" si="194"/>
        <v>1268815041336353309</v>
      </c>
      <c r="B6205" s="304" t="s">
        <v>19891</v>
      </c>
      <c r="C6205" s="269" t="s">
        <v>8384</v>
      </c>
      <c r="D6205" s="144" t="s">
        <v>3106</v>
      </c>
      <c r="E6205" s="269" t="s">
        <v>8385</v>
      </c>
      <c r="F6205" s="145" t="s">
        <v>3106</v>
      </c>
      <c r="G6205" s="269" t="s">
        <v>3106</v>
      </c>
      <c r="H6205" s="305" t="s">
        <v>3319</v>
      </c>
      <c r="I6205" s="306" t="s">
        <v>21115</v>
      </c>
      <c r="J6205" s="201" t="str">
        <f t="shared" si="193"/>
        <v>9999</v>
      </c>
      <c r="K6205" s="270"/>
      <c r="L6205" s="270"/>
      <c r="M6205" s="271"/>
      <c r="N6205" s="270" t="e">
        <v>#N/A</v>
      </c>
      <c r="O6205" s="272" t="e">
        <v>#N/A</v>
      </c>
      <c r="P6205" s="272" t="e">
        <v>#N/A</v>
      </c>
      <c r="Q6205" s="272" t="e">
        <v>#N/A</v>
      </c>
    </row>
    <row r="6206" spans="1:17" s="208" customFormat="1" ht="12">
      <c r="A6206" s="268" t="str">
        <f t="shared" si="194"/>
        <v>1268815101811320948</v>
      </c>
      <c r="B6206" s="304" t="s">
        <v>19891</v>
      </c>
      <c r="C6206" s="269" t="s">
        <v>8386</v>
      </c>
      <c r="D6206" s="144" t="s">
        <v>3106</v>
      </c>
      <c r="E6206" s="269" t="s">
        <v>8387</v>
      </c>
      <c r="F6206" s="145" t="s">
        <v>3106</v>
      </c>
      <c r="G6206" s="269" t="s">
        <v>3106</v>
      </c>
      <c r="H6206" s="305" t="s">
        <v>7278</v>
      </c>
      <c r="I6206" s="306" t="s">
        <v>22392</v>
      </c>
      <c r="J6206" s="201" t="str">
        <f t="shared" si="193"/>
        <v>9999</v>
      </c>
      <c r="K6206" s="270"/>
      <c r="L6206" s="270"/>
      <c r="M6206" s="271"/>
      <c r="N6206" s="270" t="e">
        <v>#N/A</v>
      </c>
      <c r="O6206" s="272" t="e">
        <v>#N/A</v>
      </c>
      <c r="P6206" s="272" t="e">
        <v>#N/A</v>
      </c>
      <c r="Q6206" s="272" t="e">
        <v>#N/A</v>
      </c>
    </row>
    <row r="6207" spans="1:17" s="208" customFormat="1" ht="12">
      <c r="A6207" s="268" t="str">
        <f t="shared" si="194"/>
        <v>1268815111811320948</v>
      </c>
      <c r="B6207" s="304" t="s">
        <v>19891</v>
      </c>
      <c r="C6207" s="269" t="s">
        <v>8386</v>
      </c>
      <c r="D6207" s="144" t="s">
        <v>3106</v>
      </c>
      <c r="E6207" s="269" t="s">
        <v>8388</v>
      </c>
      <c r="F6207" s="145" t="s">
        <v>3106</v>
      </c>
      <c r="G6207" s="269" t="s">
        <v>3106</v>
      </c>
      <c r="H6207" s="305" t="s">
        <v>7278</v>
      </c>
      <c r="I6207" s="307" t="s">
        <v>7278</v>
      </c>
      <c r="J6207" s="201" t="str">
        <f t="shared" si="193"/>
        <v>9999</v>
      </c>
      <c r="K6207" s="270"/>
      <c r="L6207" s="270"/>
      <c r="M6207" s="271"/>
      <c r="N6207" s="270" t="e">
        <v>#N/A</v>
      </c>
      <c r="O6207" s="272" t="e">
        <v>#N/A</v>
      </c>
      <c r="P6207" s="272" t="e">
        <v>#N/A</v>
      </c>
      <c r="Q6207" s="272" t="e">
        <v>#N/A</v>
      </c>
    </row>
    <row r="6208" spans="1:17" s="208" customFormat="1" ht="12">
      <c r="A6208" s="268" t="str">
        <f t="shared" si="194"/>
        <v>1268849051871555409</v>
      </c>
      <c r="B6208" s="304" t="s">
        <v>19891</v>
      </c>
      <c r="C6208" s="269" t="s">
        <v>8389</v>
      </c>
      <c r="D6208" s="144" t="s">
        <v>3106</v>
      </c>
      <c r="E6208" s="269" t="s">
        <v>8390</v>
      </c>
      <c r="F6208" s="145" t="s">
        <v>3106</v>
      </c>
      <c r="G6208" s="269" t="s">
        <v>3106</v>
      </c>
      <c r="H6208" s="305" t="s">
        <v>8391</v>
      </c>
      <c r="I6208" s="306" t="s">
        <v>22544</v>
      </c>
      <c r="J6208" s="201" t="str">
        <f t="shared" si="193"/>
        <v>9999</v>
      </c>
      <c r="K6208" s="270"/>
      <c r="L6208" s="270"/>
      <c r="M6208" s="271"/>
      <c r="N6208" s="270" t="e">
        <v>#N/A</v>
      </c>
      <c r="O6208" s="272" t="e">
        <v>#N/A</v>
      </c>
      <c r="P6208" s="272" t="e">
        <v>#N/A</v>
      </c>
      <c r="Q6208" s="272" t="e">
        <v>#N/A</v>
      </c>
    </row>
    <row r="6209" spans="1:17" s="208" customFormat="1" ht="12">
      <c r="A6209" s="268" t="str">
        <f t="shared" si="194"/>
        <v>1269177031396713616</v>
      </c>
      <c r="B6209" s="304" t="s">
        <v>19891</v>
      </c>
      <c r="C6209" s="143" t="s">
        <v>19982</v>
      </c>
      <c r="D6209" s="144" t="s">
        <v>3106</v>
      </c>
      <c r="E6209" s="144" t="s">
        <v>19983</v>
      </c>
      <c r="F6209" s="145" t="s">
        <v>3106</v>
      </c>
      <c r="G6209" s="269" t="s">
        <v>3106</v>
      </c>
      <c r="H6209" s="146" t="s">
        <v>19984</v>
      </c>
      <c r="I6209" s="306" t="s">
        <v>19984</v>
      </c>
      <c r="J6209" s="201" t="str">
        <f t="shared" si="193"/>
        <v>9999</v>
      </c>
      <c r="K6209" s="308" t="s">
        <v>19895</v>
      </c>
      <c r="L6209" s="308" t="s">
        <v>13916</v>
      </c>
      <c r="M6209" s="271">
        <v>44475</v>
      </c>
      <c r="N6209" s="270" t="s">
        <v>19903</v>
      </c>
      <c r="O6209" s="272" t="s">
        <v>19904</v>
      </c>
      <c r="P6209" s="272" t="s">
        <v>19975</v>
      </c>
      <c r="Q6209" s="272" t="s">
        <v>19976</v>
      </c>
    </row>
    <row r="6210" spans="1:17" s="208" customFormat="1" ht="12">
      <c r="A6210" s="268" t="str">
        <f t="shared" si="194"/>
        <v>1269433031710034962</v>
      </c>
      <c r="B6210" s="304" t="s">
        <v>19891</v>
      </c>
      <c r="C6210" s="143" t="s">
        <v>19985</v>
      </c>
      <c r="D6210" s="144" t="s">
        <v>3106</v>
      </c>
      <c r="E6210" s="144" t="s">
        <v>19986</v>
      </c>
      <c r="F6210" s="145" t="s">
        <v>3106</v>
      </c>
      <c r="G6210" s="269" t="s">
        <v>3106</v>
      </c>
      <c r="H6210" s="146" t="s">
        <v>19987</v>
      </c>
      <c r="I6210" s="306" t="s">
        <v>19987</v>
      </c>
      <c r="J6210" s="201" t="str">
        <f t="shared" si="193"/>
        <v>9999</v>
      </c>
      <c r="K6210" s="308" t="s">
        <v>19895</v>
      </c>
      <c r="L6210" s="308" t="s">
        <v>13916</v>
      </c>
      <c r="M6210" s="271">
        <v>44475</v>
      </c>
      <c r="N6210" s="270" t="s">
        <v>19930</v>
      </c>
      <c r="O6210" s="272" t="s">
        <v>19931</v>
      </c>
      <c r="P6210" s="272" t="s">
        <v>19932</v>
      </c>
      <c r="Q6210" s="272" t="s">
        <v>19933</v>
      </c>
    </row>
    <row r="6211" spans="1:17" s="208" customFormat="1" ht="12">
      <c r="A6211" s="268" t="str">
        <f t="shared" si="194"/>
        <v>1269482011225034168</v>
      </c>
      <c r="B6211" s="304" t="s">
        <v>19891</v>
      </c>
      <c r="C6211" s="269" t="s">
        <v>8392</v>
      </c>
      <c r="D6211" s="144" t="s">
        <v>3106</v>
      </c>
      <c r="E6211" s="269" t="s">
        <v>8393</v>
      </c>
      <c r="F6211" s="145" t="s">
        <v>3106</v>
      </c>
      <c r="G6211" s="269" t="s">
        <v>3106</v>
      </c>
      <c r="H6211" s="305" t="s">
        <v>8394</v>
      </c>
      <c r="I6211" s="306" t="s">
        <v>20817</v>
      </c>
      <c r="J6211" s="201" t="str">
        <f t="shared" ref="J6211:J6274" si="195">B6211</f>
        <v>9999</v>
      </c>
      <c r="K6211" s="270"/>
      <c r="L6211" s="270"/>
      <c r="M6211" s="271"/>
      <c r="N6211" s="270" t="e">
        <v>#N/A</v>
      </c>
      <c r="O6211" s="272" t="e">
        <v>#N/A</v>
      </c>
      <c r="P6211" s="272" t="e">
        <v>#N/A</v>
      </c>
      <c r="Q6211" s="272" t="e">
        <v>#N/A</v>
      </c>
    </row>
    <row r="6212" spans="1:17" s="208" customFormat="1" ht="12">
      <c r="A6212" s="268" t="str">
        <f t="shared" si="194"/>
        <v>1269862071629290929</v>
      </c>
      <c r="B6212" s="304" t="s">
        <v>19891</v>
      </c>
      <c r="C6212" s="269" t="s">
        <v>8395</v>
      </c>
      <c r="D6212" s="144" t="s">
        <v>3106</v>
      </c>
      <c r="E6212" s="269" t="s">
        <v>8396</v>
      </c>
      <c r="F6212" s="145" t="s">
        <v>3106</v>
      </c>
      <c r="G6212" s="269" t="s">
        <v>3106</v>
      </c>
      <c r="H6212" s="305" t="s">
        <v>8397</v>
      </c>
      <c r="I6212" s="307" t="s">
        <v>8397</v>
      </c>
      <c r="J6212" s="201" t="str">
        <f t="shared" si="195"/>
        <v>9999</v>
      </c>
      <c r="K6212" s="270"/>
      <c r="L6212" s="270"/>
      <c r="M6212" s="271"/>
      <c r="N6212" s="270" t="e">
        <v>#N/A</v>
      </c>
      <c r="O6212" s="272" t="e">
        <v>#N/A</v>
      </c>
      <c r="P6212" s="272" t="e">
        <v>#N/A</v>
      </c>
      <c r="Q6212" s="272" t="e">
        <v>#N/A</v>
      </c>
    </row>
    <row r="6213" spans="1:17" s="208" customFormat="1" ht="12">
      <c r="A6213" s="268" t="str">
        <f t="shared" si="194"/>
        <v>1269904031396798609</v>
      </c>
      <c r="B6213" s="304" t="s">
        <v>19891</v>
      </c>
      <c r="C6213" s="269" t="s">
        <v>8398</v>
      </c>
      <c r="D6213" s="144" t="s">
        <v>3106</v>
      </c>
      <c r="E6213" s="269" t="s">
        <v>8399</v>
      </c>
      <c r="F6213" s="145" t="s">
        <v>3106</v>
      </c>
      <c r="G6213" s="269" t="s">
        <v>3106</v>
      </c>
      <c r="H6213" s="305" t="s">
        <v>8400</v>
      </c>
      <c r="I6213" s="307" t="s">
        <v>8400</v>
      </c>
      <c r="J6213" s="201" t="str">
        <f t="shared" si="195"/>
        <v>9999</v>
      </c>
      <c r="K6213" s="270"/>
      <c r="L6213" s="270"/>
      <c r="M6213" s="271"/>
      <c r="N6213" s="270" t="e">
        <v>#N/A</v>
      </c>
      <c r="O6213" s="272" t="e">
        <v>#N/A</v>
      </c>
      <c r="P6213" s="272" t="e">
        <v>#N/A</v>
      </c>
      <c r="Q6213" s="272" t="e">
        <v>#N/A</v>
      </c>
    </row>
    <row r="6214" spans="1:17" s="208" customFormat="1" ht="12">
      <c r="A6214" s="268" t="str">
        <f t="shared" si="194"/>
        <v>1270480021093774259</v>
      </c>
      <c r="B6214" s="304" t="s">
        <v>19891</v>
      </c>
      <c r="C6214" s="269" t="s">
        <v>8401</v>
      </c>
      <c r="D6214" s="144" t="s">
        <v>3106</v>
      </c>
      <c r="E6214" s="269" t="s">
        <v>8402</v>
      </c>
      <c r="F6214" s="145" t="s">
        <v>3106</v>
      </c>
      <c r="G6214" s="269" t="s">
        <v>3106</v>
      </c>
      <c r="H6214" s="305" t="s">
        <v>8403</v>
      </c>
      <c r="I6214" s="306" t="s">
        <v>20467</v>
      </c>
      <c r="J6214" s="201" t="str">
        <f t="shared" si="195"/>
        <v>9999</v>
      </c>
      <c r="K6214" s="270"/>
      <c r="L6214" s="270"/>
      <c r="M6214" s="271"/>
      <c r="N6214" s="270" t="e">
        <v>#N/A</v>
      </c>
      <c r="O6214" s="272" t="e">
        <v>#N/A</v>
      </c>
      <c r="P6214" s="272" t="e">
        <v>#N/A</v>
      </c>
      <c r="Q6214" s="272" t="e">
        <v>#N/A</v>
      </c>
    </row>
    <row r="6215" spans="1:17" s="208" customFormat="1" ht="12">
      <c r="A6215" s="268" t="str">
        <f t="shared" si="194"/>
        <v>1270498031760451223</v>
      </c>
      <c r="B6215" s="304" t="s">
        <v>19891</v>
      </c>
      <c r="C6215" s="269" t="s">
        <v>8404</v>
      </c>
      <c r="D6215" s="144" t="s">
        <v>3106</v>
      </c>
      <c r="E6215" s="269" t="s">
        <v>8405</v>
      </c>
      <c r="F6215" s="145" t="s">
        <v>3106</v>
      </c>
      <c r="G6215" s="269" t="s">
        <v>3106</v>
      </c>
      <c r="H6215" s="305" t="s">
        <v>8406</v>
      </c>
      <c r="I6215" s="306" t="s">
        <v>22266</v>
      </c>
      <c r="J6215" s="201" t="str">
        <f t="shared" si="195"/>
        <v>9999</v>
      </c>
      <c r="K6215" s="270"/>
      <c r="L6215" s="270"/>
      <c r="M6215" s="271"/>
      <c r="N6215" s="270" t="e">
        <v>#N/A</v>
      </c>
      <c r="O6215" s="272" t="e">
        <v>#N/A</v>
      </c>
      <c r="P6215" s="272" t="e">
        <v>#N/A</v>
      </c>
      <c r="Q6215" s="272" t="e">
        <v>#N/A</v>
      </c>
    </row>
    <row r="6216" spans="1:17" s="208" customFormat="1" ht="12">
      <c r="A6216" s="268" t="str">
        <f t="shared" si="194"/>
        <v>1270761041881624864</v>
      </c>
      <c r="B6216" s="304" t="s">
        <v>19891</v>
      </c>
      <c r="C6216" s="269" t="s">
        <v>8407</v>
      </c>
      <c r="D6216" s="144" t="s">
        <v>3106</v>
      </c>
      <c r="E6216" s="269" t="s">
        <v>8408</v>
      </c>
      <c r="F6216" s="145" t="s">
        <v>3106</v>
      </c>
      <c r="G6216" s="269" t="s">
        <v>3106</v>
      </c>
      <c r="H6216" s="305" t="s">
        <v>8409</v>
      </c>
      <c r="I6216" s="306" t="s">
        <v>22563</v>
      </c>
      <c r="J6216" s="201" t="str">
        <f t="shared" si="195"/>
        <v>9999</v>
      </c>
      <c r="K6216" s="270"/>
      <c r="L6216" s="270"/>
      <c r="M6216" s="271"/>
      <c r="N6216" s="270" t="e">
        <v>#N/A</v>
      </c>
      <c r="O6216" s="272" t="e">
        <v>#N/A</v>
      </c>
      <c r="P6216" s="272" t="e">
        <v>#N/A</v>
      </c>
      <c r="Q6216" s="272" t="e">
        <v>#N/A</v>
      </c>
    </row>
    <row r="6217" spans="1:17" s="208" customFormat="1" ht="12">
      <c r="A6217" s="268" t="str">
        <f t="shared" si="194"/>
        <v>1270845191760447494</v>
      </c>
      <c r="B6217" s="304" t="s">
        <v>19891</v>
      </c>
      <c r="C6217" s="143" t="s">
        <v>19988</v>
      </c>
      <c r="D6217" s="144" t="s">
        <v>3106</v>
      </c>
      <c r="E6217" s="144" t="s">
        <v>19989</v>
      </c>
      <c r="F6217" s="145" t="s">
        <v>3106</v>
      </c>
      <c r="G6217" s="269" t="s">
        <v>3106</v>
      </c>
      <c r="H6217" s="146" t="s">
        <v>19990</v>
      </c>
      <c r="I6217" s="306" t="s">
        <v>19990</v>
      </c>
      <c r="J6217" s="201" t="str">
        <f t="shared" si="195"/>
        <v>9999</v>
      </c>
      <c r="K6217" s="308" t="s">
        <v>19895</v>
      </c>
      <c r="L6217" s="308" t="s">
        <v>13916</v>
      </c>
      <c r="M6217" s="271">
        <v>44475</v>
      </c>
      <c r="N6217" s="270" t="s">
        <v>19903</v>
      </c>
      <c r="O6217" s="272" t="s">
        <v>19904</v>
      </c>
      <c r="P6217" s="272" t="s">
        <v>19905</v>
      </c>
      <c r="Q6217" s="272" t="s">
        <v>19906</v>
      </c>
    </row>
    <row r="6218" spans="1:17" s="208" customFormat="1" ht="12">
      <c r="A6218" s="268" t="str">
        <f t="shared" si="194"/>
        <v>1270936041043201635</v>
      </c>
      <c r="B6218" s="304" t="s">
        <v>19891</v>
      </c>
      <c r="C6218" s="269" t="s">
        <v>8410</v>
      </c>
      <c r="D6218" s="144" t="s">
        <v>3106</v>
      </c>
      <c r="E6218" s="269" t="s">
        <v>8411</v>
      </c>
      <c r="F6218" s="145" t="s">
        <v>3106</v>
      </c>
      <c r="G6218" s="269" t="s">
        <v>3106</v>
      </c>
      <c r="H6218" s="305" t="s">
        <v>8412</v>
      </c>
      <c r="I6218" s="306" t="s">
        <v>20318</v>
      </c>
      <c r="J6218" s="201" t="str">
        <f t="shared" si="195"/>
        <v>9999</v>
      </c>
      <c r="K6218" s="270"/>
      <c r="L6218" s="270"/>
      <c r="M6218" s="271"/>
      <c r="N6218" s="270" t="e">
        <v>#N/A</v>
      </c>
      <c r="O6218" s="272" t="e">
        <v>#N/A</v>
      </c>
      <c r="P6218" s="272" t="e">
        <v>#N/A</v>
      </c>
      <c r="Q6218" s="272" t="e">
        <v>#N/A</v>
      </c>
    </row>
    <row r="6219" spans="1:17" s="208" customFormat="1" ht="12">
      <c r="A6219" s="268" t="str">
        <f t="shared" si="194"/>
        <v>1271710011649344524</v>
      </c>
      <c r="B6219" s="304" t="s">
        <v>19891</v>
      </c>
      <c r="C6219" s="269" t="s">
        <v>14274</v>
      </c>
      <c r="D6219" s="144" t="s">
        <v>3106</v>
      </c>
      <c r="E6219" s="269" t="s">
        <v>14275</v>
      </c>
      <c r="F6219" s="145" t="s">
        <v>3106</v>
      </c>
      <c r="G6219" s="269" t="s">
        <v>3106</v>
      </c>
      <c r="H6219" s="305" t="s">
        <v>14276</v>
      </c>
      <c r="I6219" s="306" t="s">
        <v>14276</v>
      </c>
      <c r="J6219" s="201" t="str">
        <f t="shared" si="195"/>
        <v>9999</v>
      </c>
      <c r="K6219" s="270" t="s">
        <v>13915</v>
      </c>
      <c r="L6219" s="270" t="s">
        <v>13916</v>
      </c>
      <c r="M6219" s="271">
        <v>44085</v>
      </c>
      <c r="N6219" s="270" t="e">
        <v>#N/A</v>
      </c>
      <c r="O6219" s="272" t="e">
        <v>#N/A</v>
      </c>
      <c r="P6219" s="272" t="e">
        <v>#N/A</v>
      </c>
      <c r="Q6219" s="272" t="e">
        <v>#N/A</v>
      </c>
    </row>
    <row r="6220" spans="1:17" s="208" customFormat="1" ht="12">
      <c r="A6220" s="268" t="str">
        <f t="shared" si="194"/>
        <v>1271736011861477150</v>
      </c>
      <c r="B6220" s="304" t="s">
        <v>19891</v>
      </c>
      <c r="C6220" s="269" t="s">
        <v>8413</v>
      </c>
      <c r="D6220" s="144" t="s">
        <v>3106</v>
      </c>
      <c r="E6220" s="269" t="s">
        <v>8414</v>
      </c>
      <c r="F6220" s="145" t="s">
        <v>3106</v>
      </c>
      <c r="G6220" s="269" t="s">
        <v>3106</v>
      </c>
      <c r="H6220" s="305" t="s">
        <v>8415</v>
      </c>
      <c r="I6220" s="306" t="s">
        <v>22514</v>
      </c>
      <c r="J6220" s="201" t="str">
        <f t="shared" si="195"/>
        <v>9999</v>
      </c>
      <c r="K6220" s="270"/>
      <c r="L6220" s="270"/>
      <c r="M6220" s="271"/>
      <c r="N6220" s="270" t="e">
        <v>#N/A</v>
      </c>
      <c r="O6220" s="272" t="e">
        <v>#N/A</v>
      </c>
      <c r="P6220" s="272" t="e">
        <v>#N/A</v>
      </c>
      <c r="Q6220" s="272" t="e">
        <v>#N/A</v>
      </c>
    </row>
    <row r="6221" spans="1:17" s="208" customFormat="1" ht="12">
      <c r="A6221" s="268" t="str">
        <f t="shared" si="194"/>
        <v>1272544011417032343</v>
      </c>
      <c r="B6221" s="304" t="s">
        <v>19891</v>
      </c>
      <c r="C6221" s="269" t="s">
        <v>8416</v>
      </c>
      <c r="D6221" s="144" t="s">
        <v>3106</v>
      </c>
      <c r="E6221" s="269" t="s">
        <v>8417</v>
      </c>
      <c r="F6221" s="145" t="s">
        <v>3106</v>
      </c>
      <c r="G6221" s="269" t="s">
        <v>3106</v>
      </c>
      <c r="H6221" s="305" t="s">
        <v>8418</v>
      </c>
      <c r="I6221" s="306" t="s">
        <v>21342</v>
      </c>
      <c r="J6221" s="201" t="str">
        <f t="shared" si="195"/>
        <v>9999</v>
      </c>
      <c r="K6221" s="270"/>
      <c r="L6221" s="270"/>
      <c r="M6221" s="271"/>
      <c r="N6221" s="270" t="e">
        <v>#N/A</v>
      </c>
      <c r="O6221" s="272" t="e">
        <v>#N/A</v>
      </c>
      <c r="P6221" s="272" t="e">
        <v>#N/A</v>
      </c>
      <c r="Q6221" s="272" t="e">
        <v>#N/A</v>
      </c>
    </row>
    <row r="6222" spans="1:17" s="208" customFormat="1" ht="12">
      <c r="A6222" s="268" t="str">
        <f t="shared" si="194"/>
        <v>1272635011831220904</v>
      </c>
      <c r="B6222" s="304" t="s">
        <v>19891</v>
      </c>
      <c r="C6222" s="269" t="s">
        <v>8419</v>
      </c>
      <c r="D6222" s="144" t="s">
        <v>3106</v>
      </c>
      <c r="E6222" s="269" t="s">
        <v>8420</v>
      </c>
      <c r="F6222" s="145" t="s">
        <v>3106</v>
      </c>
      <c r="G6222" s="269" t="s">
        <v>3106</v>
      </c>
      <c r="H6222" s="305" t="s">
        <v>1929</v>
      </c>
      <c r="I6222" s="306" t="s">
        <v>22458</v>
      </c>
      <c r="J6222" s="201" t="str">
        <f t="shared" si="195"/>
        <v>9999</v>
      </c>
      <c r="K6222" s="270"/>
      <c r="L6222" s="270"/>
      <c r="M6222" s="271"/>
      <c r="N6222" s="270" t="e">
        <v>#N/A</v>
      </c>
      <c r="O6222" s="272" t="e">
        <v>#N/A</v>
      </c>
      <c r="P6222" s="272" t="e">
        <v>#N/A</v>
      </c>
      <c r="Q6222" s="272" t="e">
        <v>#N/A</v>
      </c>
    </row>
    <row r="6223" spans="1:17" s="208" customFormat="1" ht="12">
      <c r="A6223" s="268" t="str">
        <f t="shared" si="194"/>
        <v>1272858021912091778</v>
      </c>
      <c r="B6223" s="304" t="s">
        <v>19891</v>
      </c>
      <c r="C6223" s="269" t="s">
        <v>8421</v>
      </c>
      <c r="D6223" s="144" t="s">
        <v>3106</v>
      </c>
      <c r="E6223" s="269" t="s">
        <v>8422</v>
      </c>
      <c r="F6223" s="145" t="s">
        <v>3106</v>
      </c>
      <c r="G6223" s="269" t="s">
        <v>3106</v>
      </c>
      <c r="H6223" s="305" t="s">
        <v>8423</v>
      </c>
      <c r="I6223" s="306" t="s">
        <v>22643</v>
      </c>
      <c r="J6223" s="201" t="str">
        <f t="shared" si="195"/>
        <v>9999</v>
      </c>
      <c r="K6223" s="270"/>
      <c r="L6223" s="270"/>
      <c r="M6223" s="271"/>
      <c r="N6223" s="270" t="e">
        <v>#N/A</v>
      </c>
      <c r="O6223" s="272" t="e">
        <v>#N/A</v>
      </c>
      <c r="P6223" s="272" t="e">
        <v>#N/A</v>
      </c>
      <c r="Q6223" s="272" t="e">
        <v>#N/A</v>
      </c>
    </row>
    <row r="6224" spans="1:17" s="208" customFormat="1" ht="12">
      <c r="A6224" s="268" t="str">
        <f t="shared" si="194"/>
        <v>1273013071922294867</v>
      </c>
      <c r="B6224" s="304" t="s">
        <v>19891</v>
      </c>
      <c r="C6224" s="269" t="s">
        <v>8424</v>
      </c>
      <c r="D6224" s="144" t="s">
        <v>3106</v>
      </c>
      <c r="E6224" s="269" t="s">
        <v>8425</v>
      </c>
      <c r="F6224" s="145" t="s">
        <v>3106</v>
      </c>
      <c r="G6224" s="269" t="s">
        <v>3106</v>
      </c>
      <c r="H6224" s="305" t="s">
        <v>1908</v>
      </c>
      <c r="I6224" s="306" t="s">
        <v>22689</v>
      </c>
      <c r="J6224" s="201" t="str">
        <f t="shared" si="195"/>
        <v>9999</v>
      </c>
      <c r="K6224" s="270"/>
      <c r="L6224" s="270"/>
      <c r="M6224" s="271"/>
      <c r="N6224" s="270" t="e">
        <v>#N/A</v>
      </c>
      <c r="O6224" s="272" t="e">
        <v>#N/A</v>
      </c>
      <c r="P6224" s="272" t="e">
        <v>#N/A</v>
      </c>
      <c r="Q6224" s="272" t="e">
        <v>#N/A</v>
      </c>
    </row>
    <row r="6225" spans="1:17" s="208" customFormat="1" ht="12">
      <c r="A6225" s="268" t="str">
        <f t="shared" si="194"/>
        <v>1273054071083609143</v>
      </c>
      <c r="B6225" s="304" t="s">
        <v>19891</v>
      </c>
      <c r="C6225" s="269" t="s">
        <v>8426</v>
      </c>
      <c r="D6225" s="144" t="s">
        <v>3106</v>
      </c>
      <c r="E6225" s="269" t="s">
        <v>8427</v>
      </c>
      <c r="F6225" s="145" t="s">
        <v>3106</v>
      </c>
      <c r="G6225" s="269" t="s">
        <v>3106</v>
      </c>
      <c r="H6225" s="305" t="s">
        <v>8428</v>
      </c>
      <c r="I6225" s="307" t="s">
        <v>8428</v>
      </c>
      <c r="J6225" s="201" t="str">
        <f t="shared" si="195"/>
        <v>9999</v>
      </c>
      <c r="K6225" s="270"/>
      <c r="L6225" s="270"/>
      <c r="M6225" s="271"/>
      <c r="N6225" s="270" t="e">
        <v>#N/A</v>
      </c>
      <c r="O6225" s="272" t="e">
        <v>#N/A</v>
      </c>
      <c r="P6225" s="272" t="e">
        <v>#N/A</v>
      </c>
      <c r="Q6225" s="272" t="e">
        <v>#N/A</v>
      </c>
    </row>
    <row r="6226" spans="1:17" s="208" customFormat="1" ht="12">
      <c r="A6226" s="268" t="str">
        <f t="shared" si="194"/>
        <v>1273104061700901998</v>
      </c>
      <c r="B6226" s="304" t="s">
        <v>19891</v>
      </c>
      <c r="C6226" s="269" t="s">
        <v>8429</v>
      </c>
      <c r="D6226" s="144" t="s">
        <v>3106</v>
      </c>
      <c r="E6226" s="269" t="s">
        <v>8430</v>
      </c>
      <c r="F6226" s="145" t="s">
        <v>3106</v>
      </c>
      <c r="G6226" s="269" t="s">
        <v>3106</v>
      </c>
      <c r="H6226" s="305" t="s">
        <v>3181</v>
      </c>
      <c r="I6226" s="307" t="s">
        <v>3181</v>
      </c>
      <c r="J6226" s="201" t="str">
        <f t="shared" si="195"/>
        <v>9999</v>
      </c>
      <c r="K6226" s="270"/>
      <c r="L6226" s="270"/>
      <c r="M6226" s="271"/>
      <c r="N6226" s="270" t="e">
        <v>#N/A</v>
      </c>
      <c r="O6226" s="272" t="e">
        <v>#N/A</v>
      </c>
      <c r="P6226" s="272" t="e">
        <v>#N/A</v>
      </c>
      <c r="Q6226" s="272" t="e">
        <v>#N/A</v>
      </c>
    </row>
    <row r="6227" spans="1:17" s="208" customFormat="1" ht="12">
      <c r="A6227" s="268" t="str">
        <f t="shared" si="194"/>
        <v>1273179011003920356</v>
      </c>
      <c r="B6227" s="304" t="s">
        <v>19891</v>
      </c>
      <c r="C6227" s="269" t="s">
        <v>8431</v>
      </c>
      <c r="D6227" s="144" t="s">
        <v>3106</v>
      </c>
      <c r="E6227" s="269" t="s">
        <v>8432</v>
      </c>
      <c r="F6227" s="145" t="s">
        <v>3106</v>
      </c>
      <c r="G6227" s="269" t="s">
        <v>3106</v>
      </c>
      <c r="H6227" s="305" t="s">
        <v>8433</v>
      </c>
      <c r="I6227" s="306" t="s">
        <v>20248</v>
      </c>
      <c r="J6227" s="201" t="str">
        <f t="shared" si="195"/>
        <v>9999</v>
      </c>
      <c r="K6227" s="270"/>
      <c r="L6227" s="270"/>
      <c r="M6227" s="271"/>
      <c r="N6227" s="270" t="e">
        <v>#N/A</v>
      </c>
      <c r="O6227" s="272" t="e">
        <v>#N/A</v>
      </c>
      <c r="P6227" s="272" t="e">
        <v>#N/A</v>
      </c>
      <c r="Q6227" s="272" t="e">
        <v>#N/A</v>
      </c>
    </row>
    <row r="6228" spans="1:17" s="208" customFormat="1" ht="12">
      <c r="A6228" s="268" t="str">
        <f t="shared" si="194"/>
        <v>1273179031003920356</v>
      </c>
      <c r="B6228" s="304" t="s">
        <v>19891</v>
      </c>
      <c r="C6228" s="269" t="s">
        <v>8431</v>
      </c>
      <c r="D6228" s="144" t="s">
        <v>3106</v>
      </c>
      <c r="E6228" s="269" t="s">
        <v>8434</v>
      </c>
      <c r="F6228" s="145" t="s">
        <v>3106</v>
      </c>
      <c r="G6228" s="269" t="s">
        <v>3106</v>
      </c>
      <c r="H6228" s="305" t="s">
        <v>8433</v>
      </c>
      <c r="I6228" s="306" t="s">
        <v>20248</v>
      </c>
      <c r="J6228" s="201" t="str">
        <f t="shared" si="195"/>
        <v>9999</v>
      </c>
      <c r="K6228" s="270"/>
      <c r="L6228" s="270"/>
      <c r="M6228" s="271"/>
      <c r="N6228" s="270" t="e">
        <v>#N/A</v>
      </c>
      <c r="O6228" s="272" t="e">
        <v>#N/A</v>
      </c>
      <c r="P6228" s="272" t="e">
        <v>#N/A</v>
      </c>
      <c r="Q6228" s="272" t="e">
        <v>#N/A</v>
      </c>
    </row>
    <row r="6229" spans="1:17" s="208" customFormat="1" ht="12">
      <c r="A6229" s="268" t="str">
        <f t="shared" ref="A6229:A6292" si="196">E6229&amp;C6229</f>
        <v>1273179061598879827</v>
      </c>
      <c r="B6229" s="304" t="s">
        <v>19891</v>
      </c>
      <c r="C6229" s="269" t="s">
        <v>8435</v>
      </c>
      <c r="D6229" s="144" t="s">
        <v>3106</v>
      </c>
      <c r="E6229" s="269" t="s">
        <v>8436</v>
      </c>
      <c r="F6229" s="145" t="s">
        <v>3106</v>
      </c>
      <c r="G6229" s="269" t="s">
        <v>3106</v>
      </c>
      <c r="H6229" s="305" t="s">
        <v>8433</v>
      </c>
      <c r="I6229" s="306" t="s">
        <v>21862</v>
      </c>
      <c r="J6229" s="201" t="str">
        <f t="shared" si="195"/>
        <v>9999</v>
      </c>
      <c r="K6229" s="270"/>
      <c r="L6229" s="270"/>
      <c r="M6229" s="271"/>
      <c r="N6229" s="270" t="e">
        <v>#N/A</v>
      </c>
      <c r="O6229" s="272" t="e">
        <v>#N/A</v>
      </c>
      <c r="P6229" s="272" t="e">
        <v>#N/A</v>
      </c>
      <c r="Q6229" s="272" t="e">
        <v>#N/A</v>
      </c>
    </row>
    <row r="6230" spans="1:17" s="208" customFormat="1" ht="12">
      <c r="A6230" s="268" t="str">
        <f t="shared" si="196"/>
        <v>1273393031164790572</v>
      </c>
      <c r="B6230" s="304" t="s">
        <v>19891</v>
      </c>
      <c r="C6230" s="269" t="s">
        <v>8437</v>
      </c>
      <c r="D6230" s="144" t="s">
        <v>3106</v>
      </c>
      <c r="E6230" s="269" t="s">
        <v>8438</v>
      </c>
      <c r="F6230" s="145" t="s">
        <v>3106</v>
      </c>
      <c r="G6230" s="269" t="s">
        <v>3106</v>
      </c>
      <c r="H6230" s="305" t="s">
        <v>8439</v>
      </c>
      <c r="I6230" s="306" t="s">
        <v>20684</v>
      </c>
      <c r="J6230" s="201" t="str">
        <f t="shared" si="195"/>
        <v>9999</v>
      </c>
      <c r="K6230" s="270"/>
      <c r="L6230" s="270"/>
      <c r="M6230" s="271"/>
      <c r="N6230" s="270" t="e">
        <v>#N/A</v>
      </c>
      <c r="O6230" s="272" t="e">
        <v>#N/A</v>
      </c>
      <c r="P6230" s="272" t="e">
        <v>#N/A</v>
      </c>
      <c r="Q6230" s="272" t="e">
        <v>#N/A</v>
      </c>
    </row>
    <row r="6231" spans="1:17" s="208" customFormat="1" ht="12">
      <c r="A6231" s="268" t="str">
        <f t="shared" si="196"/>
        <v>1273419011083617807</v>
      </c>
      <c r="B6231" s="304" t="s">
        <v>19891</v>
      </c>
      <c r="C6231" s="269" t="s">
        <v>8440</v>
      </c>
      <c r="D6231" s="144" t="s">
        <v>3106</v>
      </c>
      <c r="E6231" s="269" t="s">
        <v>8441</v>
      </c>
      <c r="F6231" s="145" t="s">
        <v>3106</v>
      </c>
      <c r="G6231" s="269" t="s">
        <v>3106</v>
      </c>
      <c r="H6231" s="305" t="s">
        <v>8442</v>
      </c>
      <c r="I6231" s="306" t="s">
        <v>20431</v>
      </c>
      <c r="J6231" s="201" t="str">
        <f t="shared" si="195"/>
        <v>9999</v>
      </c>
      <c r="K6231" s="270"/>
      <c r="L6231" s="270"/>
      <c r="M6231" s="271"/>
      <c r="N6231" s="270" t="e">
        <v>#N/A</v>
      </c>
      <c r="O6231" s="272" t="e">
        <v>#N/A</v>
      </c>
      <c r="P6231" s="272" t="e">
        <v>#N/A</v>
      </c>
      <c r="Q6231" s="272" t="e">
        <v>#N/A</v>
      </c>
    </row>
    <row r="6232" spans="1:17" s="208" customFormat="1" ht="12">
      <c r="A6232" s="268" t="str">
        <f t="shared" si="196"/>
        <v>1273419051083617807</v>
      </c>
      <c r="B6232" s="304" t="s">
        <v>19891</v>
      </c>
      <c r="C6232" s="269" t="s">
        <v>8440</v>
      </c>
      <c r="D6232" s="144" t="s">
        <v>3106</v>
      </c>
      <c r="E6232" s="269" t="s">
        <v>8443</v>
      </c>
      <c r="F6232" s="145" t="s">
        <v>3106</v>
      </c>
      <c r="G6232" s="269" t="s">
        <v>3106</v>
      </c>
      <c r="H6232" s="305" t="s">
        <v>8442</v>
      </c>
      <c r="I6232" s="306" t="s">
        <v>20431</v>
      </c>
      <c r="J6232" s="201" t="str">
        <f t="shared" si="195"/>
        <v>9999</v>
      </c>
      <c r="K6232" s="270"/>
      <c r="L6232" s="270"/>
      <c r="M6232" s="271"/>
      <c r="N6232" s="270" t="e">
        <v>#N/A</v>
      </c>
      <c r="O6232" s="272" t="e">
        <v>#N/A</v>
      </c>
      <c r="P6232" s="272" t="e">
        <v>#N/A</v>
      </c>
      <c r="Q6232" s="272" t="e">
        <v>#N/A</v>
      </c>
    </row>
    <row r="6233" spans="1:17" s="208" customFormat="1" ht="12">
      <c r="A6233" s="268" t="str">
        <f t="shared" si="196"/>
        <v>1273450041508806894</v>
      </c>
      <c r="B6233" s="304" t="s">
        <v>19891</v>
      </c>
      <c r="C6233" s="269" t="s">
        <v>8444</v>
      </c>
      <c r="D6233" s="144" t="s">
        <v>3106</v>
      </c>
      <c r="E6233" s="269" t="s">
        <v>8445</v>
      </c>
      <c r="F6233" s="145" t="s">
        <v>3106</v>
      </c>
      <c r="G6233" s="269" t="s">
        <v>3106</v>
      </c>
      <c r="H6233" s="305" t="s">
        <v>8446</v>
      </c>
      <c r="I6233" s="306" t="s">
        <v>21610</v>
      </c>
      <c r="J6233" s="201" t="str">
        <f t="shared" si="195"/>
        <v>9999</v>
      </c>
      <c r="K6233" s="270"/>
      <c r="L6233" s="270"/>
      <c r="M6233" s="271"/>
      <c r="N6233" s="270" t="e">
        <v>#N/A</v>
      </c>
      <c r="O6233" s="272" t="e">
        <v>#N/A</v>
      </c>
      <c r="P6233" s="272" t="e">
        <v>#N/A</v>
      </c>
      <c r="Q6233" s="272" t="e">
        <v>#N/A</v>
      </c>
    </row>
    <row r="6234" spans="1:17" s="208" customFormat="1" ht="12">
      <c r="A6234" s="268" t="str">
        <f t="shared" si="196"/>
        <v>1273450051770554297</v>
      </c>
      <c r="B6234" s="304" t="s">
        <v>19891</v>
      </c>
      <c r="C6234" s="269" t="s">
        <v>8447</v>
      </c>
      <c r="D6234" s="144" t="s">
        <v>3106</v>
      </c>
      <c r="E6234" s="269" t="s">
        <v>8448</v>
      </c>
      <c r="F6234" s="145" t="s">
        <v>3106</v>
      </c>
      <c r="G6234" s="269" t="s">
        <v>3106</v>
      </c>
      <c r="H6234" s="305" t="s">
        <v>8446</v>
      </c>
      <c r="I6234" s="306" t="s">
        <v>22277</v>
      </c>
      <c r="J6234" s="201" t="str">
        <f t="shared" si="195"/>
        <v>9999</v>
      </c>
      <c r="K6234" s="270"/>
      <c r="L6234" s="270"/>
      <c r="M6234" s="271"/>
      <c r="N6234" s="270" t="e">
        <v>#N/A</v>
      </c>
      <c r="O6234" s="272" t="e">
        <v>#N/A</v>
      </c>
      <c r="P6234" s="272" t="e">
        <v>#N/A</v>
      </c>
      <c r="Q6234" s="272" t="e">
        <v>#N/A</v>
      </c>
    </row>
    <row r="6235" spans="1:17" s="208" customFormat="1" ht="12">
      <c r="A6235" s="268" t="str">
        <f t="shared" si="196"/>
        <v>1273450081770554297</v>
      </c>
      <c r="B6235" s="304" t="s">
        <v>19891</v>
      </c>
      <c r="C6235" s="269" t="s">
        <v>8447</v>
      </c>
      <c r="D6235" s="144" t="s">
        <v>3106</v>
      </c>
      <c r="E6235" s="269" t="s">
        <v>8449</v>
      </c>
      <c r="F6235" s="145" t="s">
        <v>3106</v>
      </c>
      <c r="G6235" s="269" t="s">
        <v>3106</v>
      </c>
      <c r="H6235" s="305" t="s">
        <v>8446</v>
      </c>
      <c r="I6235" s="306" t="s">
        <v>22276</v>
      </c>
      <c r="J6235" s="201" t="str">
        <f t="shared" si="195"/>
        <v>9999</v>
      </c>
      <c r="K6235" s="270" t="s">
        <v>4117</v>
      </c>
      <c r="L6235" s="270"/>
      <c r="M6235" s="271"/>
      <c r="N6235" s="270" t="e">
        <v>#N/A</v>
      </c>
      <c r="O6235" s="272" t="e">
        <v>#N/A</v>
      </c>
      <c r="P6235" s="272" t="e">
        <v>#N/A</v>
      </c>
      <c r="Q6235" s="272" t="e">
        <v>#N/A</v>
      </c>
    </row>
    <row r="6236" spans="1:17" s="208" customFormat="1" ht="12">
      <c r="A6236" s="268" t="str">
        <f t="shared" si="196"/>
        <v>1273476071497797005</v>
      </c>
      <c r="B6236" s="304" t="s">
        <v>19891</v>
      </c>
      <c r="C6236" s="269" t="s">
        <v>8450</v>
      </c>
      <c r="D6236" s="144" t="s">
        <v>3106</v>
      </c>
      <c r="E6236" s="269" t="s">
        <v>8451</v>
      </c>
      <c r="F6236" s="145" t="s">
        <v>3106</v>
      </c>
      <c r="G6236" s="269" t="s">
        <v>3106</v>
      </c>
      <c r="H6236" s="305" t="s">
        <v>8452</v>
      </c>
      <c r="I6236" s="307" t="s">
        <v>8452</v>
      </c>
      <c r="J6236" s="201" t="str">
        <f t="shared" si="195"/>
        <v>9999</v>
      </c>
      <c r="K6236" s="270" t="s">
        <v>4095</v>
      </c>
      <c r="L6236" s="270"/>
      <c r="M6236" s="271"/>
      <c r="N6236" s="270" t="e">
        <v>#N/A</v>
      </c>
      <c r="O6236" s="272" t="e">
        <v>#N/A</v>
      </c>
      <c r="P6236" s="272" t="e">
        <v>#N/A</v>
      </c>
      <c r="Q6236" s="272" t="e">
        <v>#N/A</v>
      </c>
    </row>
    <row r="6237" spans="1:17" s="208" customFormat="1" ht="12">
      <c r="A6237" s="268" t="str">
        <f t="shared" si="196"/>
        <v>1273559041790721538</v>
      </c>
      <c r="B6237" s="304" t="s">
        <v>19891</v>
      </c>
      <c r="C6237" s="269" t="s">
        <v>8453</v>
      </c>
      <c r="D6237" s="144" t="s">
        <v>3106</v>
      </c>
      <c r="E6237" s="269" t="s">
        <v>8454</v>
      </c>
      <c r="F6237" s="145" t="s">
        <v>3106</v>
      </c>
      <c r="G6237" s="269" t="s">
        <v>3106</v>
      </c>
      <c r="H6237" s="305" t="s">
        <v>8455</v>
      </c>
      <c r="I6237" s="306" t="s">
        <v>22326</v>
      </c>
      <c r="J6237" s="201" t="str">
        <f t="shared" si="195"/>
        <v>9999</v>
      </c>
      <c r="K6237" s="270"/>
      <c r="L6237" s="270"/>
      <c r="M6237" s="271"/>
      <c r="N6237" s="270" t="e">
        <v>#N/A</v>
      </c>
      <c r="O6237" s="272" t="e">
        <v>#N/A</v>
      </c>
      <c r="P6237" s="272" t="e">
        <v>#N/A</v>
      </c>
      <c r="Q6237" s="272" t="e">
        <v>#N/A</v>
      </c>
    </row>
    <row r="6238" spans="1:17" s="208" customFormat="1" ht="12">
      <c r="A6238" s="268" t="str">
        <f t="shared" si="196"/>
        <v>1273732051457479511</v>
      </c>
      <c r="B6238" s="304" t="s">
        <v>19891</v>
      </c>
      <c r="C6238" s="269" t="s">
        <v>8456</v>
      </c>
      <c r="D6238" s="144" t="s">
        <v>3106</v>
      </c>
      <c r="E6238" s="269" t="s">
        <v>8457</v>
      </c>
      <c r="F6238" s="145" t="s">
        <v>3106</v>
      </c>
      <c r="G6238" s="269" t="s">
        <v>3106</v>
      </c>
      <c r="H6238" s="305" t="s">
        <v>8458</v>
      </c>
      <c r="I6238" s="306" t="s">
        <v>21480</v>
      </c>
      <c r="J6238" s="201" t="str">
        <f t="shared" si="195"/>
        <v>9999</v>
      </c>
      <c r="K6238" s="270"/>
      <c r="L6238" s="270"/>
      <c r="M6238" s="271"/>
      <c r="N6238" s="270" t="e">
        <v>#N/A</v>
      </c>
      <c r="O6238" s="272" t="e">
        <v>#N/A</v>
      </c>
      <c r="P6238" s="272" t="e">
        <v>#N/A</v>
      </c>
      <c r="Q6238" s="272" t="e">
        <v>#N/A</v>
      </c>
    </row>
    <row r="6239" spans="1:17" s="208" customFormat="1" ht="12">
      <c r="A6239" s="268" t="str">
        <f t="shared" si="196"/>
        <v>1273740051861589772</v>
      </c>
      <c r="B6239" s="304" t="s">
        <v>19891</v>
      </c>
      <c r="C6239" s="269" t="s">
        <v>8459</v>
      </c>
      <c r="D6239" s="144" t="s">
        <v>3106</v>
      </c>
      <c r="E6239" s="269" t="s">
        <v>8460</v>
      </c>
      <c r="F6239" s="145" t="s">
        <v>3106</v>
      </c>
      <c r="G6239" s="269" t="s">
        <v>3106</v>
      </c>
      <c r="H6239" s="305" t="s">
        <v>8461</v>
      </c>
      <c r="I6239" s="306" t="s">
        <v>22526</v>
      </c>
      <c r="J6239" s="201" t="str">
        <f t="shared" si="195"/>
        <v>9999</v>
      </c>
      <c r="K6239" s="270"/>
      <c r="L6239" s="270"/>
      <c r="M6239" s="271"/>
      <c r="N6239" s="270" t="e">
        <v>#N/A</v>
      </c>
      <c r="O6239" s="272" t="e">
        <v>#N/A</v>
      </c>
      <c r="P6239" s="272" t="e">
        <v>#N/A</v>
      </c>
      <c r="Q6239" s="272" t="e">
        <v>#N/A</v>
      </c>
    </row>
    <row r="6240" spans="1:17" s="208" customFormat="1" ht="12">
      <c r="A6240" s="268" t="str">
        <f t="shared" si="196"/>
        <v>1273765051649345869</v>
      </c>
      <c r="B6240" s="304" t="s">
        <v>19891</v>
      </c>
      <c r="C6240" s="269" t="s">
        <v>14277</v>
      </c>
      <c r="D6240" s="144" t="s">
        <v>3106</v>
      </c>
      <c r="E6240" s="269" t="s">
        <v>14278</v>
      </c>
      <c r="F6240" s="145" t="s">
        <v>3106</v>
      </c>
      <c r="G6240" s="269" t="s">
        <v>3106</v>
      </c>
      <c r="H6240" s="305" t="s">
        <v>14279</v>
      </c>
      <c r="I6240" s="306" t="s">
        <v>21977</v>
      </c>
      <c r="J6240" s="201" t="str">
        <f t="shared" si="195"/>
        <v>9999</v>
      </c>
      <c r="K6240" s="270" t="s">
        <v>13915</v>
      </c>
      <c r="L6240" s="270" t="s">
        <v>13916</v>
      </c>
      <c r="M6240" s="271">
        <v>44085</v>
      </c>
      <c r="N6240" s="270" t="e">
        <v>#N/A</v>
      </c>
      <c r="O6240" s="272" t="e">
        <v>#N/A</v>
      </c>
      <c r="P6240" s="272" t="e">
        <v>#N/A</v>
      </c>
      <c r="Q6240" s="272" t="e">
        <v>#N/A</v>
      </c>
    </row>
    <row r="6241" spans="1:17" s="208" customFormat="1" ht="12">
      <c r="A6241" s="268" t="str">
        <f t="shared" si="196"/>
        <v>1273864031447277389</v>
      </c>
      <c r="B6241" s="304" t="s">
        <v>19891</v>
      </c>
      <c r="C6241" s="269" t="s">
        <v>8462</v>
      </c>
      <c r="D6241" s="144" t="s">
        <v>3106</v>
      </c>
      <c r="E6241" s="269" t="s">
        <v>8463</v>
      </c>
      <c r="F6241" s="145" t="s">
        <v>3106</v>
      </c>
      <c r="G6241" s="269" t="s">
        <v>3106</v>
      </c>
      <c r="H6241" s="305" t="s">
        <v>8464</v>
      </c>
      <c r="I6241" s="307" t="s">
        <v>8464</v>
      </c>
      <c r="J6241" s="201" t="str">
        <f t="shared" si="195"/>
        <v>9999</v>
      </c>
      <c r="K6241" s="270"/>
      <c r="L6241" s="270"/>
      <c r="M6241" s="271"/>
      <c r="N6241" s="270" t="e">
        <v>#N/A</v>
      </c>
      <c r="O6241" s="272" t="e">
        <v>#N/A</v>
      </c>
      <c r="P6241" s="272" t="e">
        <v>#N/A</v>
      </c>
      <c r="Q6241" s="272" t="e">
        <v>#N/A</v>
      </c>
    </row>
    <row r="6242" spans="1:17" s="208" customFormat="1" ht="12">
      <c r="A6242" s="268" t="str">
        <f t="shared" si="196"/>
        <v>1275125071760543821</v>
      </c>
      <c r="B6242" s="304" t="s">
        <v>19891</v>
      </c>
      <c r="C6242" s="269" t="s">
        <v>8465</v>
      </c>
      <c r="D6242" s="144" t="s">
        <v>3106</v>
      </c>
      <c r="E6242" s="269" t="s">
        <v>8466</v>
      </c>
      <c r="F6242" s="145" t="s">
        <v>3106</v>
      </c>
      <c r="G6242" s="269" t="s">
        <v>3106</v>
      </c>
      <c r="H6242" s="305" t="s">
        <v>8467</v>
      </c>
      <c r="I6242" s="307" t="s">
        <v>8467</v>
      </c>
      <c r="J6242" s="201" t="str">
        <f t="shared" si="195"/>
        <v>9999</v>
      </c>
      <c r="K6242" s="270"/>
      <c r="L6242" s="270"/>
      <c r="M6242" s="271"/>
      <c r="N6242" s="270" t="e">
        <v>#N/A</v>
      </c>
      <c r="O6242" s="272" t="e">
        <v>#N/A</v>
      </c>
      <c r="P6242" s="272" t="e">
        <v>#N/A</v>
      </c>
      <c r="Q6242" s="272" t="e">
        <v>#N/A</v>
      </c>
    </row>
    <row r="6243" spans="1:17" s="208" customFormat="1" ht="12">
      <c r="A6243" s="268" t="str">
        <f t="shared" si="196"/>
        <v>1282139071861422412</v>
      </c>
      <c r="B6243" s="304" t="s">
        <v>19891</v>
      </c>
      <c r="C6243" s="269" t="s">
        <v>8468</v>
      </c>
      <c r="D6243" s="144" t="s">
        <v>3106</v>
      </c>
      <c r="E6243" s="269" t="s">
        <v>8469</v>
      </c>
      <c r="F6243" s="145" t="s">
        <v>3106</v>
      </c>
      <c r="G6243" s="269" t="s">
        <v>3106</v>
      </c>
      <c r="H6243" s="305" t="s">
        <v>8470</v>
      </c>
      <c r="I6243" s="306" t="s">
        <v>22507</v>
      </c>
      <c r="J6243" s="201" t="str">
        <f t="shared" si="195"/>
        <v>9999</v>
      </c>
      <c r="K6243" s="270"/>
      <c r="L6243" s="270"/>
      <c r="M6243" s="271"/>
      <c r="N6243" s="270" t="e">
        <v>#N/A</v>
      </c>
      <c r="O6243" s="272" t="e">
        <v>#N/A</v>
      </c>
      <c r="P6243" s="272" t="e">
        <v>#N/A</v>
      </c>
      <c r="Q6243" s="272" t="e">
        <v>#N/A</v>
      </c>
    </row>
    <row r="6244" spans="1:17" s="208" customFormat="1" ht="12">
      <c r="A6244" s="268" t="str">
        <f t="shared" si="196"/>
        <v>1284721041043211444</v>
      </c>
      <c r="B6244" s="304" t="s">
        <v>19891</v>
      </c>
      <c r="C6244" s="269" t="s">
        <v>8471</v>
      </c>
      <c r="D6244" s="144" t="s">
        <v>3106</v>
      </c>
      <c r="E6244" s="269" t="s">
        <v>8472</v>
      </c>
      <c r="F6244" s="145" t="s">
        <v>3106</v>
      </c>
      <c r="G6244" s="269" t="s">
        <v>3106</v>
      </c>
      <c r="H6244" s="305" t="s">
        <v>8473</v>
      </c>
      <c r="I6244" s="306" t="s">
        <v>20319</v>
      </c>
      <c r="J6244" s="201" t="str">
        <f t="shared" si="195"/>
        <v>9999</v>
      </c>
      <c r="K6244" s="270"/>
      <c r="L6244" s="270"/>
      <c r="M6244" s="271"/>
      <c r="N6244" s="270" t="e">
        <v>#N/A</v>
      </c>
      <c r="O6244" s="272" t="e">
        <v>#N/A</v>
      </c>
      <c r="P6244" s="272" t="e">
        <v>#N/A</v>
      </c>
      <c r="Q6244" s="272" t="e">
        <v>#N/A</v>
      </c>
    </row>
    <row r="6245" spans="1:17" s="208" customFormat="1" ht="12">
      <c r="A6245" s="268" t="str">
        <f t="shared" si="196"/>
        <v>1288185211124125521</v>
      </c>
      <c r="B6245" s="304" t="s">
        <v>19891</v>
      </c>
      <c r="C6245" s="269" t="s">
        <v>8474</v>
      </c>
      <c r="D6245" s="144" t="s">
        <v>3106</v>
      </c>
      <c r="E6245" s="269" t="s">
        <v>8475</v>
      </c>
      <c r="F6245" s="145" t="s">
        <v>3106</v>
      </c>
      <c r="G6245" s="269" t="s">
        <v>3106</v>
      </c>
      <c r="H6245" s="305" t="s">
        <v>3154</v>
      </c>
      <c r="I6245" s="306" t="s">
        <v>20546</v>
      </c>
      <c r="J6245" s="201" t="str">
        <f t="shared" si="195"/>
        <v>9999</v>
      </c>
      <c r="K6245" s="270"/>
      <c r="L6245" s="270"/>
      <c r="M6245" s="271"/>
      <c r="N6245" s="270" t="e">
        <v>#N/A</v>
      </c>
      <c r="O6245" s="272" t="e">
        <v>#N/A</v>
      </c>
      <c r="P6245" s="272" t="e">
        <v>#N/A</v>
      </c>
      <c r="Q6245" s="272" t="e">
        <v>#N/A</v>
      </c>
    </row>
    <row r="6246" spans="1:17" s="208" customFormat="1" ht="12">
      <c r="A6246" s="268" t="str">
        <f t="shared" si="196"/>
        <v>1288813101093957417</v>
      </c>
      <c r="B6246" s="304" t="s">
        <v>19891</v>
      </c>
      <c r="C6246" s="269" t="s">
        <v>8476</v>
      </c>
      <c r="D6246" s="144" t="s">
        <v>3106</v>
      </c>
      <c r="E6246" s="269" t="s">
        <v>8477</v>
      </c>
      <c r="F6246" s="145" t="s">
        <v>3106</v>
      </c>
      <c r="G6246" s="269" t="s">
        <v>3106</v>
      </c>
      <c r="H6246" s="305" t="s">
        <v>8478</v>
      </c>
      <c r="I6246" s="306" t="s">
        <v>20481</v>
      </c>
      <c r="J6246" s="201" t="str">
        <f t="shared" si="195"/>
        <v>9999</v>
      </c>
      <c r="K6246" s="270" t="s">
        <v>4210</v>
      </c>
      <c r="L6246" s="270"/>
      <c r="M6246" s="271"/>
      <c r="N6246" s="270" t="e">
        <v>#N/A</v>
      </c>
      <c r="O6246" s="272" t="e">
        <v>#N/A</v>
      </c>
      <c r="P6246" s="272" t="e">
        <v>#N/A</v>
      </c>
      <c r="Q6246" s="272" t="e">
        <v>#N/A</v>
      </c>
    </row>
    <row r="6247" spans="1:17" s="208" customFormat="1" ht="12">
      <c r="A6247" s="268" t="str">
        <f t="shared" si="196"/>
        <v>1291130071538170071</v>
      </c>
      <c r="B6247" s="304" t="s">
        <v>19891</v>
      </c>
      <c r="C6247" s="269" t="s">
        <v>8479</v>
      </c>
      <c r="D6247" s="144" t="s">
        <v>3106</v>
      </c>
      <c r="E6247" s="269" t="s">
        <v>8480</v>
      </c>
      <c r="F6247" s="145" t="s">
        <v>3106</v>
      </c>
      <c r="G6247" s="269" t="s">
        <v>3106</v>
      </c>
      <c r="H6247" s="305" t="s">
        <v>8481</v>
      </c>
      <c r="I6247" s="306" t="s">
        <v>21699</v>
      </c>
      <c r="J6247" s="201" t="str">
        <f t="shared" si="195"/>
        <v>9999</v>
      </c>
      <c r="K6247" s="270"/>
      <c r="L6247" s="270"/>
      <c r="M6247" s="271"/>
      <c r="N6247" s="270" t="e">
        <v>#N/A</v>
      </c>
      <c r="O6247" s="272" t="e">
        <v>#N/A</v>
      </c>
      <c r="P6247" s="272" t="e">
        <v>#N/A</v>
      </c>
      <c r="Q6247" s="272" t="e">
        <v>#N/A</v>
      </c>
    </row>
    <row r="6248" spans="1:17" s="208" customFormat="1" ht="12">
      <c r="A6248" s="268" t="str">
        <f t="shared" si="196"/>
        <v>1299752081588629372</v>
      </c>
      <c r="B6248" s="304" t="s">
        <v>19891</v>
      </c>
      <c r="C6248" s="269" t="s">
        <v>8482</v>
      </c>
      <c r="D6248" s="144" t="s">
        <v>3106</v>
      </c>
      <c r="E6248" s="269" t="s">
        <v>8483</v>
      </c>
      <c r="F6248" s="145" t="s">
        <v>3106</v>
      </c>
      <c r="G6248" s="269" t="s">
        <v>3106</v>
      </c>
      <c r="H6248" s="305" t="s">
        <v>8484</v>
      </c>
      <c r="I6248" s="306" t="s">
        <v>21823</v>
      </c>
      <c r="J6248" s="201" t="str">
        <f t="shared" si="195"/>
        <v>9999</v>
      </c>
      <c r="K6248" s="270"/>
      <c r="L6248" s="270"/>
      <c r="M6248" s="271"/>
      <c r="N6248" s="270" t="e">
        <v>#N/A</v>
      </c>
      <c r="O6248" s="272" t="e">
        <v>#N/A</v>
      </c>
      <c r="P6248" s="272" t="e">
        <v>#N/A</v>
      </c>
      <c r="Q6248" s="272" t="e">
        <v>#N/A</v>
      </c>
    </row>
    <row r="6249" spans="1:17" s="208" customFormat="1" ht="12">
      <c r="A6249" s="268" t="str">
        <f t="shared" si="196"/>
        <v>1300428031437122009</v>
      </c>
      <c r="B6249" s="304" t="s">
        <v>19891</v>
      </c>
      <c r="C6249" s="269" t="s">
        <v>8485</v>
      </c>
      <c r="D6249" s="144" t="s">
        <v>3106</v>
      </c>
      <c r="E6249" s="269" t="s">
        <v>8486</v>
      </c>
      <c r="F6249" s="145" t="s">
        <v>3106</v>
      </c>
      <c r="G6249" s="269" t="s">
        <v>3106</v>
      </c>
      <c r="H6249" s="305" t="s">
        <v>8487</v>
      </c>
      <c r="I6249" s="306" t="s">
        <v>21409</v>
      </c>
      <c r="J6249" s="201" t="str">
        <f t="shared" si="195"/>
        <v>9999</v>
      </c>
      <c r="K6249" s="270"/>
      <c r="L6249" s="270"/>
      <c r="M6249" s="271"/>
      <c r="N6249" s="270" t="e">
        <v>#N/A</v>
      </c>
      <c r="O6249" s="272" t="e">
        <v>#N/A</v>
      </c>
      <c r="P6249" s="272" t="e">
        <v>#N/A</v>
      </c>
      <c r="Q6249" s="272" t="e">
        <v>#N/A</v>
      </c>
    </row>
    <row r="6250" spans="1:17" s="208" customFormat="1" ht="12">
      <c r="A6250" s="268" t="str">
        <f t="shared" si="196"/>
        <v>1300436031972549855</v>
      </c>
      <c r="B6250" s="304" t="s">
        <v>19891</v>
      </c>
      <c r="C6250" s="269" t="s">
        <v>4535</v>
      </c>
      <c r="D6250" s="144" t="s">
        <v>3106</v>
      </c>
      <c r="E6250" s="269" t="s">
        <v>8488</v>
      </c>
      <c r="F6250" s="145" t="s">
        <v>3106</v>
      </c>
      <c r="G6250" s="269" t="s">
        <v>3106</v>
      </c>
      <c r="H6250" s="305" t="s">
        <v>4536</v>
      </c>
      <c r="I6250" s="306" t="s">
        <v>21332</v>
      </c>
      <c r="J6250" s="201" t="str">
        <f t="shared" si="195"/>
        <v>9999</v>
      </c>
      <c r="K6250" s="270"/>
      <c r="L6250" s="270"/>
      <c r="M6250" s="271"/>
      <c r="N6250" s="270" t="e">
        <v>#N/A</v>
      </c>
      <c r="O6250" s="272" t="e">
        <v>#N/A</v>
      </c>
      <c r="P6250" s="272" t="e">
        <v>#N/A</v>
      </c>
      <c r="Q6250" s="272" t="e">
        <v>#N/A</v>
      </c>
    </row>
    <row r="6251" spans="1:17" s="208" customFormat="1" ht="12">
      <c r="A6251" s="268" t="str">
        <f t="shared" si="196"/>
        <v>1300436061407910631</v>
      </c>
      <c r="B6251" s="304" t="s">
        <v>19891</v>
      </c>
      <c r="C6251" s="269" t="s">
        <v>3810</v>
      </c>
      <c r="D6251" s="144" t="s">
        <v>3106</v>
      </c>
      <c r="E6251" s="269" t="s">
        <v>8489</v>
      </c>
      <c r="F6251" s="145" t="s">
        <v>3106</v>
      </c>
      <c r="G6251" s="269" t="s">
        <v>3106</v>
      </c>
      <c r="H6251" s="305" t="s">
        <v>4536</v>
      </c>
      <c r="I6251" s="306" t="s">
        <v>21332</v>
      </c>
      <c r="J6251" s="201" t="str">
        <f t="shared" si="195"/>
        <v>9999</v>
      </c>
      <c r="K6251" s="270" t="s">
        <v>4043</v>
      </c>
      <c r="L6251" s="270"/>
      <c r="M6251" s="271"/>
      <c r="N6251" s="270" t="e">
        <v>#N/A</v>
      </c>
      <c r="O6251" s="272" t="e">
        <v>#N/A</v>
      </c>
      <c r="P6251" s="272" t="e">
        <v>#N/A</v>
      </c>
      <c r="Q6251" s="272" t="e">
        <v>#N/A</v>
      </c>
    </row>
    <row r="6252" spans="1:17" s="208" customFormat="1" ht="12">
      <c r="A6252" s="268" t="str">
        <f t="shared" si="196"/>
        <v>1300436071679637805</v>
      </c>
      <c r="B6252" s="304" t="s">
        <v>19891</v>
      </c>
      <c r="C6252" s="269" t="s">
        <v>14291</v>
      </c>
      <c r="D6252" s="144" t="s">
        <v>3106</v>
      </c>
      <c r="E6252" s="269" t="s">
        <v>14292</v>
      </c>
      <c r="F6252" s="145" t="s">
        <v>3106</v>
      </c>
      <c r="G6252" s="269" t="s">
        <v>3106</v>
      </c>
      <c r="H6252" s="305" t="s">
        <v>14293</v>
      </c>
      <c r="I6252" s="306" t="s">
        <v>22040</v>
      </c>
      <c r="J6252" s="201" t="str">
        <f t="shared" si="195"/>
        <v>9999</v>
      </c>
      <c r="K6252" s="270" t="s">
        <v>13915</v>
      </c>
      <c r="L6252" s="270" t="s">
        <v>13916</v>
      </c>
      <c r="M6252" s="271">
        <v>44085</v>
      </c>
      <c r="N6252" s="270" t="e">
        <v>#N/A</v>
      </c>
      <c r="O6252" s="272" t="e">
        <v>#N/A</v>
      </c>
      <c r="P6252" s="272" t="e">
        <v>#N/A</v>
      </c>
      <c r="Q6252" s="272" t="e">
        <v>#N/A</v>
      </c>
    </row>
    <row r="6253" spans="1:17" s="208" customFormat="1" ht="12">
      <c r="A6253" s="268" t="str">
        <f t="shared" si="196"/>
        <v>1300766051629053509</v>
      </c>
      <c r="B6253" s="304" t="s">
        <v>19891</v>
      </c>
      <c r="C6253" s="269" t="s">
        <v>8490</v>
      </c>
      <c r="D6253" s="144" t="s">
        <v>3106</v>
      </c>
      <c r="E6253" s="269" t="s">
        <v>8491</v>
      </c>
      <c r="F6253" s="145" t="s">
        <v>3106</v>
      </c>
      <c r="G6253" s="269" t="s">
        <v>3106</v>
      </c>
      <c r="H6253" s="305" t="s">
        <v>8492</v>
      </c>
      <c r="I6253" s="306" t="s">
        <v>21922</v>
      </c>
      <c r="J6253" s="201" t="str">
        <f t="shared" si="195"/>
        <v>9999</v>
      </c>
      <c r="K6253" s="270"/>
      <c r="L6253" s="270"/>
      <c r="M6253" s="271"/>
      <c r="N6253" s="270" t="e">
        <v>#N/A</v>
      </c>
      <c r="O6253" s="272" t="e">
        <v>#N/A</v>
      </c>
      <c r="P6253" s="272" t="e">
        <v>#N/A</v>
      </c>
      <c r="Q6253" s="272" t="e">
        <v>#N/A</v>
      </c>
    </row>
    <row r="6254" spans="1:17" s="208" customFormat="1" ht="12">
      <c r="A6254" s="268" t="str">
        <f t="shared" si="196"/>
        <v>1300899021215991039</v>
      </c>
      <c r="B6254" s="304" t="s">
        <v>19891</v>
      </c>
      <c r="C6254" s="269" t="s">
        <v>8493</v>
      </c>
      <c r="D6254" s="144" t="s">
        <v>3106</v>
      </c>
      <c r="E6254" s="269" t="s">
        <v>8494</v>
      </c>
      <c r="F6254" s="145" t="s">
        <v>3106</v>
      </c>
      <c r="G6254" s="269" t="s">
        <v>3106</v>
      </c>
      <c r="H6254" s="305" t="s">
        <v>2255</v>
      </c>
      <c r="I6254" s="307" t="s">
        <v>2255</v>
      </c>
      <c r="J6254" s="201" t="str">
        <f t="shared" si="195"/>
        <v>9999</v>
      </c>
      <c r="K6254" s="270"/>
      <c r="L6254" s="270"/>
      <c r="M6254" s="271"/>
      <c r="N6254" s="270" t="e">
        <v>#N/A</v>
      </c>
      <c r="O6254" s="272" t="e">
        <v>#N/A</v>
      </c>
      <c r="P6254" s="272" t="e">
        <v>#N/A</v>
      </c>
      <c r="Q6254" s="272" t="e">
        <v>#N/A</v>
      </c>
    </row>
    <row r="6255" spans="1:17" s="208" customFormat="1" ht="12">
      <c r="A6255" s="268" t="str">
        <f t="shared" si="196"/>
        <v>1302366111053309997</v>
      </c>
      <c r="B6255" s="304" t="s">
        <v>19891</v>
      </c>
      <c r="C6255" s="269" t="s">
        <v>8495</v>
      </c>
      <c r="D6255" s="144" t="s">
        <v>3106</v>
      </c>
      <c r="E6255" s="269" t="s">
        <v>8496</v>
      </c>
      <c r="F6255" s="145" t="s">
        <v>3106</v>
      </c>
      <c r="G6255" s="269" t="s">
        <v>3106</v>
      </c>
      <c r="H6255" s="305" t="s">
        <v>8497</v>
      </c>
      <c r="I6255" s="306" t="s">
        <v>20340</v>
      </c>
      <c r="J6255" s="201" t="str">
        <f t="shared" si="195"/>
        <v>9999</v>
      </c>
      <c r="K6255" s="270" t="s">
        <v>4210</v>
      </c>
      <c r="L6255" s="270"/>
      <c r="M6255" s="271"/>
      <c r="N6255" s="270" t="e">
        <v>#N/A</v>
      </c>
      <c r="O6255" s="272" t="e">
        <v>#N/A</v>
      </c>
      <c r="P6255" s="272" t="e">
        <v>#N/A</v>
      </c>
      <c r="Q6255" s="272" t="e">
        <v>#N/A</v>
      </c>
    </row>
    <row r="6256" spans="1:17" s="208" customFormat="1" ht="12">
      <c r="A6256" s="268" t="str">
        <f t="shared" si="196"/>
        <v>1302606051568572436</v>
      </c>
      <c r="B6256" s="304" t="s">
        <v>19891</v>
      </c>
      <c r="C6256" s="269" t="s">
        <v>8498</v>
      </c>
      <c r="D6256" s="144" t="s">
        <v>3106</v>
      </c>
      <c r="E6256" s="269" t="s">
        <v>8499</v>
      </c>
      <c r="F6256" s="145" t="s">
        <v>3106</v>
      </c>
      <c r="G6256" s="269" t="s">
        <v>3106</v>
      </c>
      <c r="H6256" s="305" t="s">
        <v>8500</v>
      </c>
      <c r="I6256" s="306" t="s">
        <v>21785</v>
      </c>
      <c r="J6256" s="201" t="str">
        <f t="shared" si="195"/>
        <v>9999</v>
      </c>
      <c r="K6256" s="270"/>
      <c r="L6256" s="270"/>
      <c r="M6256" s="271"/>
      <c r="N6256" s="270" t="e">
        <v>#N/A</v>
      </c>
      <c r="O6256" s="272" t="e">
        <v>#N/A</v>
      </c>
      <c r="P6256" s="272" t="e">
        <v>#N/A</v>
      </c>
      <c r="Q6256" s="272" t="e">
        <v>#N/A</v>
      </c>
    </row>
    <row r="6257" spans="1:20" ht="12">
      <c r="A6257" s="268" t="str">
        <f t="shared" si="196"/>
        <v>1303216031114097524</v>
      </c>
      <c r="B6257" s="304" t="s">
        <v>19891</v>
      </c>
      <c r="C6257" s="269" t="s">
        <v>13978</v>
      </c>
      <c r="D6257" s="144" t="s">
        <v>3106</v>
      </c>
      <c r="E6257" s="269" t="s">
        <v>13979</v>
      </c>
      <c r="F6257" s="145" t="s">
        <v>3106</v>
      </c>
      <c r="G6257" s="269" t="s">
        <v>3106</v>
      </c>
      <c r="H6257" s="305" t="s">
        <v>13980</v>
      </c>
      <c r="I6257" s="306" t="s">
        <v>13980</v>
      </c>
      <c r="J6257" s="201" t="str">
        <f t="shared" si="195"/>
        <v>9999</v>
      </c>
      <c r="K6257" s="270" t="s">
        <v>13915</v>
      </c>
      <c r="L6257" s="270" t="s">
        <v>13916</v>
      </c>
      <c r="M6257" s="271">
        <v>44085</v>
      </c>
      <c r="N6257" s="270" t="e">
        <v>#N/A</v>
      </c>
      <c r="O6257" s="272" t="e">
        <v>#N/A</v>
      </c>
      <c r="P6257" s="272" t="e">
        <v>#N/A</v>
      </c>
      <c r="Q6257" s="272" t="e">
        <v>#N/A</v>
      </c>
      <c r="S6257" s="208"/>
    </row>
    <row r="6258" spans="1:20" ht="12">
      <c r="A6258" s="268" t="str">
        <f t="shared" si="196"/>
        <v>1306060071730242538</v>
      </c>
      <c r="B6258" s="304" t="s">
        <v>19891</v>
      </c>
      <c r="C6258" s="269" t="s">
        <v>8501</v>
      </c>
      <c r="D6258" s="144" t="s">
        <v>3106</v>
      </c>
      <c r="E6258" s="269" t="s">
        <v>8502</v>
      </c>
      <c r="F6258" s="145" t="s">
        <v>3106</v>
      </c>
      <c r="G6258" s="269" t="s">
        <v>3106</v>
      </c>
      <c r="H6258" s="305" t="s">
        <v>8503</v>
      </c>
      <c r="I6258" s="306" t="s">
        <v>693</v>
      </c>
      <c r="J6258" s="201" t="str">
        <f t="shared" si="195"/>
        <v>9999</v>
      </c>
      <c r="K6258" s="270"/>
      <c r="L6258" s="270"/>
      <c r="M6258" s="271"/>
      <c r="N6258" s="270" t="e">
        <v>#N/A</v>
      </c>
      <c r="O6258" s="272" t="e">
        <v>#N/A</v>
      </c>
      <c r="P6258" s="272" t="e">
        <v>#N/A</v>
      </c>
      <c r="Q6258" s="272" t="e">
        <v>#N/A</v>
      </c>
      <c r="S6258" s="208"/>
    </row>
    <row r="6259" spans="1:20" ht="12">
      <c r="A6259" s="268" t="str">
        <f t="shared" si="196"/>
        <v>1306102011346242567</v>
      </c>
      <c r="B6259" s="304" t="s">
        <v>19891</v>
      </c>
      <c r="C6259" s="269" t="s">
        <v>8504</v>
      </c>
      <c r="D6259" s="144" t="s">
        <v>3106</v>
      </c>
      <c r="E6259" s="269" t="s">
        <v>8505</v>
      </c>
      <c r="F6259" s="145" t="s">
        <v>3106</v>
      </c>
      <c r="G6259" s="269" t="s">
        <v>3106</v>
      </c>
      <c r="H6259" s="305" t="s">
        <v>8506</v>
      </c>
      <c r="I6259" s="306" t="s">
        <v>21130</v>
      </c>
      <c r="J6259" s="201" t="str">
        <f t="shared" si="195"/>
        <v>9999</v>
      </c>
      <c r="K6259" s="270"/>
      <c r="L6259" s="270"/>
      <c r="M6259" s="271"/>
      <c r="N6259" s="270" t="e">
        <v>#N/A</v>
      </c>
      <c r="O6259" s="272" t="e">
        <v>#N/A</v>
      </c>
      <c r="P6259" s="272" t="e">
        <v>#N/A</v>
      </c>
      <c r="Q6259" s="272" t="e">
        <v>#N/A</v>
      </c>
      <c r="S6259" s="208"/>
    </row>
    <row r="6260" spans="1:20" ht="12">
      <c r="A6260" s="268" t="str">
        <f t="shared" si="196"/>
        <v>1306136011386793115</v>
      </c>
      <c r="B6260" s="304" t="s">
        <v>19891</v>
      </c>
      <c r="C6260" s="269" t="s">
        <v>8507</v>
      </c>
      <c r="D6260" s="144" t="s">
        <v>3106</v>
      </c>
      <c r="E6260" s="269" t="s">
        <v>8508</v>
      </c>
      <c r="F6260" s="145" t="s">
        <v>3106</v>
      </c>
      <c r="G6260" s="269" t="s">
        <v>3106</v>
      </c>
      <c r="H6260" s="305" t="s">
        <v>2076</v>
      </c>
      <c r="I6260" s="306" t="s">
        <v>21264</v>
      </c>
      <c r="J6260" s="201" t="str">
        <f t="shared" si="195"/>
        <v>9999</v>
      </c>
      <c r="K6260" s="270"/>
      <c r="L6260" s="270"/>
      <c r="M6260" s="271"/>
      <c r="N6260" s="270" t="e">
        <v>#N/A</v>
      </c>
      <c r="O6260" s="272" t="e">
        <v>#N/A</v>
      </c>
      <c r="P6260" s="272" t="e">
        <v>#N/A</v>
      </c>
      <c r="Q6260" s="272" t="e">
        <v>#N/A</v>
      </c>
      <c r="S6260" s="208"/>
    </row>
    <row r="6261" spans="1:20" ht="12">
      <c r="A6261" s="268" t="str">
        <f t="shared" si="196"/>
        <v>1306185011619991171</v>
      </c>
      <c r="B6261" s="304" t="s">
        <v>19891</v>
      </c>
      <c r="C6261" s="269" t="s">
        <v>8509</v>
      </c>
      <c r="D6261" s="144" t="s">
        <v>3106</v>
      </c>
      <c r="E6261" s="269" t="s">
        <v>8510</v>
      </c>
      <c r="F6261" s="145" t="s">
        <v>3106</v>
      </c>
      <c r="G6261" s="269" t="s">
        <v>3106</v>
      </c>
      <c r="H6261" s="305" t="s">
        <v>2291</v>
      </c>
      <c r="I6261" s="306" t="s">
        <v>21913</v>
      </c>
      <c r="J6261" s="201" t="str">
        <f t="shared" si="195"/>
        <v>9999</v>
      </c>
      <c r="K6261" s="270"/>
      <c r="L6261" s="270"/>
      <c r="M6261" s="271"/>
      <c r="N6261" s="270" t="e">
        <v>#N/A</v>
      </c>
      <c r="O6261" s="272" t="e">
        <v>#N/A</v>
      </c>
      <c r="P6261" s="272" t="e">
        <v>#N/A</v>
      </c>
      <c r="Q6261" s="272" t="e">
        <v>#N/A</v>
      </c>
      <c r="S6261" s="208"/>
    </row>
    <row r="6262" spans="1:20" ht="12">
      <c r="A6262" s="268" t="str">
        <f t="shared" si="196"/>
        <v>1306185061063436525</v>
      </c>
      <c r="B6262" s="304" t="s">
        <v>19891</v>
      </c>
      <c r="C6262" s="269" t="s">
        <v>8511</v>
      </c>
      <c r="D6262" s="144" t="s">
        <v>3106</v>
      </c>
      <c r="E6262" s="269" t="s">
        <v>8512</v>
      </c>
      <c r="F6262" s="145" t="s">
        <v>3106</v>
      </c>
      <c r="G6262" s="269" t="s">
        <v>3106</v>
      </c>
      <c r="H6262" s="305" t="s">
        <v>3197</v>
      </c>
      <c r="I6262" s="307" t="s">
        <v>3197</v>
      </c>
      <c r="J6262" s="201" t="str">
        <f t="shared" si="195"/>
        <v>9999</v>
      </c>
      <c r="K6262" s="270"/>
      <c r="L6262" s="270"/>
      <c r="M6262" s="271"/>
      <c r="N6262" s="270" t="e">
        <v>#N/A</v>
      </c>
      <c r="O6262" s="272" t="e">
        <v>#N/A</v>
      </c>
      <c r="P6262" s="272" t="e">
        <v>#N/A</v>
      </c>
      <c r="Q6262" s="272" t="e">
        <v>#N/A</v>
      </c>
      <c r="S6262" s="208"/>
    </row>
    <row r="6263" spans="1:20" ht="12">
      <c r="A6263" s="268" t="str">
        <f t="shared" si="196"/>
        <v>1306185071063436525</v>
      </c>
      <c r="B6263" s="304" t="s">
        <v>19891</v>
      </c>
      <c r="C6263" s="269" t="s">
        <v>8511</v>
      </c>
      <c r="D6263" s="144" t="s">
        <v>3106</v>
      </c>
      <c r="E6263" s="269" t="s">
        <v>8513</v>
      </c>
      <c r="F6263" s="145" t="s">
        <v>3106</v>
      </c>
      <c r="G6263" s="269" t="s">
        <v>3106</v>
      </c>
      <c r="H6263" s="305" t="s">
        <v>3197</v>
      </c>
      <c r="I6263" s="306" t="s">
        <v>1103</v>
      </c>
      <c r="J6263" s="201" t="str">
        <f t="shared" si="195"/>
        <v>9999</v>
      </c>
      <c r="K6263" s="270"/>
      <c r="L6263" s="270"/>
      <c r="M6263" s="271"/>
      <c r="N6263" s="270" t="e">
        <v>#N/A</v>
      </c>
      <c r="O6263" s="272" t="e">
        <v>#N/A</v>
      </c>
      <c r="P6263" s="272" t="e">
        <v>#N/A</v>
      </c>
      <c r="Q6263" s="272" t="e">
        <v>#N/A</v>
      </c>
      <c r="S6263" s="208"/>
    </row>
    <row r="6264" spans="1:20" ht="12">
      <c r="A6264" s="268" t="str">
        <f t="shared" si="196"/>
        <v>1307217031811954159</v>
      </c>
      <c r="B6264" s="304" t="s">
        <v>19891</v>
      </c>
      <c r="C6264" s="269" t="s">
        <v>8514</v>
      </c>
      <c r="D6264" s="144" t="s">
        <v>3106</v>
      </c>
      <c r="E6264" s="269" t="s">
        <v>8515</v>
      </c>
      <c r="F6264" s="145" t="s">
        <v>3106</v>
      </c>
      <c r="G6264" s="269" t="s">
        <v>3106</v>
      </c>
      <c r="H6264" s="305" t="s">
        <v>8516</v>
      </c>
      <c r="I6264" s="306" t="s">
        <v>22404</v>
      </c>
      <c r="J6264" s="201" t="str">
        <f t="shared" si="195"/>
        <v>9999</v>
      </c>
      <c r="K6264" s="270"/>
      <c r="L6264" s="270"/>
      <c r="M6264" s="271"/>
      <c r="N6264" s="270" t="e">
        <v>#N/A</v>
      </c>
      <c r="O6264" s="272" t="e">
        <v>#N/A</v>
      </c>
      <c r="P6264" s="272" t="e">
        <v>#N/A</v>
      </c>
      <c r="Q6264" s="272" t="e">
        <v>#N/A</v>
      </c>
      <c r="S6264" s="208"/>
    </row>
    <row r="6265" spans="1:20" ht="12">
      <c r="A6265" s="268" t="str">
        <f t="shared" si="196"/>
        <v>1307217071104889542</v>
      </c>
      <c r="B6265" s="304" t="s">
        <v>19891</v>
      </c>
      <c r="C6265" s="269" t="s">
        <v>8517</v>
      </c>
      <c r="D6265" s="144" t="s">
        <v>3106</v>
      </c>
      <c r="E6265" s="269" t="s">
        <v>8518</v>
      </c>
      <c r="F6265" s="145" t="s">
        <v>3106</v>
      </c>
      <c r="G6265" s="269" t="s">
        <v>3106</v>
      </c>
      <c r="H6265" s="305" t="s">
        <v>8519</v>
      </c>
      <c r="I6265" s="306" t="s">
        <v>20498</v>
      </c>
      <c r="J6265" s="201" t="str">
        <f t="shared" si="195"/>
        <v>9999</v>
      </c>
      <c r="K6265" s="270"/>
      <c r="L6265" s="270"/>
      <c r="M6265" s="271"/>
      <c r="N6265" s="270" t="e">
        <v>#N/A</v>
      </c>
      <c r="O6265" s="272" t="e">
        <v>#N/A</v>
      </c>
      <c r="P6265" s="272" t="e">
        <v>#N/A</v>
      </c>
      <c r="Q6265" s="272" t="e">
        <v>#N/A</v>
      </c>
      <c r="S6265" s="208"/>
    </row>
    <row r="6266" spans="1:20" ht="12">
      <c r="A6266" s="268" t="str">
        <f t="shared" si="196"/>
        <v>1307811021013916287</v>
      </c>
      <c r="B6266" s="304" t="s">
        <v>19891</v>
      </c>
      <c r="C6266" s="269" t="s">
        <v>8520</v>
      </c>
      <c r="D6266" s="144" t="s">
        <v>3106</v>
      </c>
      <c r="E6266" s="269" t="s">
        <v>8521</v>
      </c>
      <c r="F6266" s="145" t="s">
        <v>3106</v>
      </c>
      <c r="G6266" s="269" t="s">
        <v>3106</v>
      </c>
      <c r="H6266" s="305" t="s">
        <v>8522</v>
      </c>
      <c r="I6266" s="306" t="s">
        <v>20263</v>
      </c>
      <c r="J6266" s="201" t="str">
        <f t="shared" si="195"/>
        <v>9999</v>
      </c>
      <c r="K6266" s="270" t="s">
        <v>8523</v>
      </c>
      <c r="L6266" s="270"/>
      <c r="M6266" s="271"/>
      <c r="N6266" s="270" t="e">
        <v>#N/A</v>
      </c>
      <c r="O6266" s="272" t="e">
        <v>#N/A</v>
      </c>
      <c r="P6266" s="272" t="e">
        <v>#N/A</v>
      </c>
      <c r="Q6266" s="272" t="e">
        <v>#N/A</v>
      </c>
      <c r="S6266" s="208"/>
    </row>
    <row r="6267" spans="1:20" ht="12">
      <c r="A6267" s="268" t="str">
        <f t="shared" si="196"/>
        <v>1307811031013916287</v>
      </c>
      <c r="B6267" s="304" t="s">
        <v>19891</v>
      </c>
      <c r="C6267" s="269" t="s">
        <v>8520</v>
      </c>
      <c r="D6267" s="144" t="s">
        <v>3106</v>
      </c>
      <c r="E6267" s="269" t="s">
        <v>8524</v>
      </c>
      <c r="F6267" s="145" t="s">
        <v>3106</v>
      </c>
      <c r="G6267" s="269" t="s">
        <v>3106</v>
      </c>
      <c r="H6267" s="305" t="s">
        <v>8522</v>
      </c>
      <c r="I6267" s="307" t="s">
        <v>8522</v>
      </c>
      <c r="J6267" s="201" t="str">
        <f t="shared" si="195"/>
        <v>9999</v>
      </c>
      <c r="K6267" s="270"/>
      <c r="L6267" s="270"/>
      <c r="M6267" s="271"/>
      <c r="N6267" s="270" t="e">
        <v>#N/A</v>
      </c>
      <c r="O6267" s="272" t="e">
        <v>#N/A</v>
      </c>
      <c r="P6267" s="272" t="e">
        <v>#N/A</v>
      </c>
      <c r="Q6267" s="272" t="e">
        <v>#N/A</v>
      </c>
      <c r="S6267" s="208"/>
    </row>
    <row r="6268" spans="1:20" ht="12">
      <c r="A6268" s="268" t="str">
        <f t="shared" si="196"/>
        <v>1307811041013916287</v>
      </c>
      <c r="B6268" s="304" t="s">
        <v>19891</v>
      </c>
      <c r="C6268" s="269" t="s">
        <v>8520</v>
      </c>
      <c r="D6268" s="144" t="s">
        <v>3106</v>
      </c>
      <c r="E6268" s="269" t="s">
        <v>8525</v>
      </c>
      <c r="F6268" s="145" t="s">
        <v>3106</v>
      </c>
      <c r="G6268" s="269" t="s">
        <v>3106</v>
      </c>
      <c r="H6268" s="305" t="s">
        <v>8522</v>
      </c>
      <c r="I6268" s="306" t="s">
        <v>20263</v>
      </c>
      <c r="J6268" s="201" t="str">
        <f t="shared" si="195"/>
        <v>9999</v>
      </c>
      <c r="K6268" s="270" t="s">
        <v>8523</v>
      </c>
      <c r="L6268" s="270"/>
      <c r="M6268" s="271"/>
      <c r="N6268" s="270" t="e">
        <v>#N/A</v>
      </c>
      <c r="O6268" s="272" t="e">
        <v>#N/A</v>
      </c>
      <c r="P6268" s="272" t="e">
        <v>#N/A</v>
      </c>
      <c r="Q6268" s="272" t="e">
        <v>#N/A</v>
      </c>
      <c r="S6268" s="208"/>
    </row>
    <row r="6269" spans="1:20" ht="12">
      <c r="A6269" s="268" t="str">
        <f t="shared" si="196"/>
        <v>1308629011730114836</v>
      </c>
      <c r="B6269" s="304" t="s">
        <v>19891</v>
      </c>
      <c r="C6269" s="269" t="s">
        <v>8526</v>
      </c>
      <c r="D6269" s="144" t="s">
        <v>3106</v>
      </c>
      <c r="E6269" s="269" t="s">
        <v>8527</v>
      </c>
      <c r="F6269" s="145" t="s">
        <v>3106</v>
      </c>
      <c r="G6269" s="269" t="s">
        <v>3106</v>
      </c>
      <c r="H6269" s="305" t="s">
        <v>8528</v>
      </c>
      <c r="I6269" s="306" t="s">
        <v>22192</v>
      </c>
      <c r="J6269" s="201" t="str">
        <f t="shared" si="195"/>
        <v>9999</v>
      </c>
      <c r="K6269" s="270"/>
      <c r="L6269" s="270"/>
      <c r="M6269" s="271"/>
      <c r="N6269" s="270" t="e">
        <v>#N/A</v>
      </c>
      <c r="O6269" s="272" t="e">
        <v>#N/A</v>
      </c>
      <c r="P6269" s="272" t="e">
        <v>#N/A</v>
      </c>
      <c r="Q6269" s="272" t="e">
        <v>#N/A</v>
      </c>
      <c r="S6269" s="208"/>
    </row>
    <row r="6270" spans="1:20" ht="12">
      <c r="A6270" s="268" t="str">
        <f t="shared" si="196"/>
        <v>1308645221124062484</v>
      </c>
      <c r="B6270" s="304" t="s">
        <v>19891</v>
      </c>
      <c r="C6270" s="269" t="s">
        <v>8529</v>
      </c>
      <c r="D6270" s="144" t="s">
        <v>3106</v>
      </c>
      <c r="E6270" s="269" t="s">
        <v>8530</v>
      </c>
      <c r="F6270" s="145" t="s">
        <v>3106</v>
      </c>
      <c r="G6270" s="269" t="s">
        <v>3106</v>
      </c>
      <c r="H6270" s="305" t="s">
        <v>8531</v>
      </c>
      <c r="I6270" s="307" t="s">
        <v>8531</v>
      </c>
      <c r="J6270" s="201" t="str">
        <f t="shared" si="195"/>
        <v>9999</v>
      </c>
      <c r="K6270" s="270" t="s">
        <v>8532</v>
      </c>
      <c r="L6270" s="270"/>
      <c r="M6270" s="271"/>
      <c r="N6270" s="270" t="e">
        <v>#N/A</v>
      </c>
      <c r="O6270" s="272" t="e">
        <v>#N/A</v>
      </c>
      <c r="P6270" s="272" t="e">
        <v>#N/A</v>
      </c>
      <c r="Q6270" s="272" t="e">
        <v>#N/A</v>
      </c>
      <c r="S6270" s="208"/>
    </row>
    <row r="6271" spans="1:20" ht="12">
      <c r="A6271" s="268" t="str">
        <f t="shared" si="196"/>
        <v>1308777031952395378</v>
      </c>
      <c r="B6271" s="304" t="s">
        <v>19891</v>
      </c>
      <c r="C6271" s="269" t="s">
        <v>8533</v>
      </c>
      <c r="D6271" s="144" t="s">
        <v>3106</v>
      </c>
      <c r="E6271" s="269" t="s">
        <v>8534</v>
      </c>
      <c r="F6271" s="145" t="s">
        <v>3106</v>
      </c>
      <c r="G6271" s="269" t="s">
        <v>3106</v>
      </c>
      <c r="H6271" s="305" t="s">
        <v>2381</v>
      </c>
      <c r="I6271" s="307" t="s">
        <v>2381</v>
      </c>
      <c r="J6271" s="201" t="str">
        <f t="shared" si="195"/>
        <v>9999</v>
      </c>
      <c r="K6271" s="270"/>
      <c r="L6271" s="270"/>
      <c r="M6271" s="271"/>
      <c r="N6271" s="270" t="e">
        <v>#N/A</v>
      </c>
      <c r="O6271" s="272" t="e">
        <v>#N/A</v>
      </c>
      <c r="P6271" s="272" t="e">
        <v>#N/A</v>
      </c>
      <c r="Q6271" s="272" t="e">
        <v>#N/A</v>
      </c>
      <c r="S6271" s="208"/>
    </row>
    <row r="6272" spans="1:20" ht="12">
      <c r="A6272" s="268" t="str">
        <f t="shared" si="196"/>
        <v>1308801041831267079</v>
      </c>
      <c r="B6272" s="304" t="s">
        <v>19891</v>
      </c>
      <c r="C6272" s="269" t="s">
        <v>8535</v>
      </c>
      <c r="D6272" s="144" t="s">
        <v>3106</v>
      </c>
      <c r="E6272" s="269" t="s">
        <v>8536</v>
      </c>
      <c r="F6272" s="145" t="s">
        <v>3106</v>
      </c>
      <c r="G6272" s="269" t="s">
        <v>3106</v>
      </c>
      <c r="H6272" s="305" t="s">
        <v>8537</v>
      </c>
      <c r="I6272" s="306" t="s">
        <v>22460</v>
      </c>
      <c r="J6272" s="201" t="str">
        <f t="shared" si="195"/>
        <v>9999</v>
      </c>
      <c r="K6272" s="270"/>
      <c r="L6272" s="270"/>
      <c r="M6272" s="271"/>
      <c r="N6272" s="270" t="e">
        <v>#N/A</v>
      </c>
      <c r="O6272" s="272" t="e">
        <v>#N/A</v>
      </c>
      <c r="P6272" s="272" t="e">
        <v>#N/A</v>
      </c>
      <c r="Q6272" s="272" t="e">
        <v>#N/A</v>
      </c>
      <c r="S6272" s="310"/>
      <c r="T6272" s="310"/>
    </row>
    <row r="6273" spans="1:20" ht="12">
      <c r="A6273" s="268" t="str">
        <f t="shared" si="196"/>
        <v>1310245021346232907</v>
      </c>
      <c r="B6273" s="304" t="s">
        <v>19891</v>
      </c>
      <c r="C6273" s="269" t="s">
        <v>8538</v>
      </c>
      <c r="D6273" s="144" t="s">
        <v>3106</v>
      </c>
      <c r="E6273" s="269" t="s">
        <v>8539</v>
      </c>
      <c r="F6273" s="145" t="s">
        <v>3106</v>
      </c>
      <c r="G6273" s="269" t="s">
        <v>3106</v>
      </c>
      <c r="H6273" s="305" t="s">
        <v>3311</v>
      </c>
      <c r="I6273" s="306" t="s">
        <v>21126</v>
      </c>
      <c r="J6273" s="201" t="str">
        <f t="shared" si="195"/>
        <v>9999</v>
      </c>
      <c r="K6273" s="270"/>
      <c r="L6273" s="270"/>
      <c r="M6273" s="271"/>
      <c r="N6273" s="270" t="e">
        <v>#N/A</v>
      </c>
      <c r="O6273" s="272" t="e">
        <v>#N/A</v>
      </c>
      <c r="P6273" s="272" t="e">
        <v>#N/A</v>
      </c>
      <c r="Q6273" s="272" t="e">
        <v>#N/A</v>
      </c>
      <c r="S6273" s="208"/>
    </row>
    <row r="6274" spans="1:20" ht="12">
      <c r="A6274" s="268" t="str">
        <f t="shared" si="196"/>
        <v>1310302071669403192</v>
      </c>
      <c r="B6274" s="304" t="s">
        <v>19891</v>
      </c>
      <c r="C6274" s="269" t="s">
        <v>8540</v>
      </c>
      <c r="D6274" s="144" t="s">
        <v>3106</v>
      </c>
      <c r="E6274" s="269" t="s">
        <v>8541</v>
      </c>
      <c r="F6274" s="145" t="s">
        <v>3106</v>
      </c>
      <c r="G6274" s="269" t="s">
        <v>3106</v>
      </c>
      <c r="H6274" s="305" t="s">
        <v>2590</v>
      </c>
      <c r="I6274" s="307" t="s">
        <v>2590</v>
      </c>
      <c r="J6274" s="201" t="str">
        <f t="shared" si="195"/>
        <v>9999</v>
      </c>
      <c r="K6274" s="270"/>
      <c r="L6274" s="270"/>
      <c r="M6274" s="271"/>
      <c r="N6274" s="270" t="e">
        <v>#N/A</v>
      </c>
      <c r="O6274" s="272" t="e">
        <v>#N/A</v>
      </c>
      <c r="P6274" s="272" t="e">
        <v>#N/A</v>
      </c>
      <c r="Q6274" s="272" t="e">
        <v>#N/A</v>
      </c>
      <c r="S6274" s="208"/>
    </row>
    <row r="6275" spans="1:20" ht="12">
      <c r="A6275" s="268" t="str">
        <f t="shared" si="196"/>
        <v>1310484021437261328</v>
      </c>
      <c r="B6275" s="304" t="s">
        <v>19891</v>
      </c>
      <c r="C6275" s="269" t="s">
        <v>8542</v>
      </c>
      <c r="D6275" s="144" t="s">
        <v>3106</v>
      </c>
      <c r="E6275" s="269" t="s">
        <v>8543</v>
      </c>
      <c r="F6275" s="145" t="s">
        <v>3106</v>
      </c>
      <c r="G6275" s="269" t="s">
        <v>3106</v>
      </c>
      <c r="H6275" s="305" t="s">
        <v>8544</v>
      </c>
      <c r="I6275" s="306" t="s">
        <v>21421</v>
      </c>
      <c r="J6275" s="201" t="str">
        <f t="shared" ref="J6275:J6338" si="197">B6275</f>
        <v>9999</v>
      </c>
      <c r="K6275" s="270"/>
      <c r="L6275" s="270"/>
      <c r="M6275" s="271"/>
      <c r="N6275" s="270" t="e">
        <v>#N/A</v>
      </c>
      <c r="O6275" s="272" t="e">
        <v>#N/A</v>
      </c>
      <c r="P6275" s="272" t="e">
        <v>#N/A</v>
      </c>
      <c r="Q6275" s="272" t="e">
        <v>#N/A</v>
      </c>
      <c r="S6275" s="208"/>
    </row>
    <row r="6276" spans="1:20" ht="12">
      <c r="A6276" s="268" t="str">
        <f t="shared" si="196"/>
        <v>1310609061730163650</v>
      </c>
      <c r="B6276" s="304" t="s">
        <v>19891</v>
      </c>
      <c r="C6276" s="269" t="s">
        <v>8545</v>
      </c>
      <c r="D6276" s="144" t="s">
        <v>3106</v>
      </c>
      <c r="E6276" s="269" t="s">
        <v>8546</v>
      </c>
      <c r="F6276" s="145" t="s">
        <v>3106</v>
      </c>
      <c r="G6276" s="269" t="s">
        <v>3106</v>
      </c>
      <c r="H6276" s="305" t="s">
        <v>8547</v>
      </c>
      <c r="I6276" s="306" t="s">
        <v>22200</v>
      </c>
      <c r="J6276" s="201" t="str">
        <f t="shared" si="197"/>
        <v>9999</v>
      </c>
      <c r="K6276" s="270"/>
      <c r="L6276" s="270"/>
      <c r="M6276" s="271"/>
      <c r="N6276" s="270" t="e">
        <v>#N/A</v>
      </c>
      <c r="O6276" s="272" t="e">
        <v>#N/A</v>
      </c>
      <c r="P6276" s="272" t="e">
        <v>#N/A</v>
      </c>
      <c r="Q6276" s="272" t="e">
        <v>#N/A</v>
      </c>
      <c r="S6276" s="208"/>
    </row>
    <row r="6277" spans="1:20" ht="12">
      <c r="A6277" s="268" t="str">
        <f t="shared" si="196"/>
        <v>1311250241760428346</v>
      </c>
      <c r="B6277" s="304" t="s">
        <v>19891</v>
      </c>
      <c r="C6277" s="269" t="s">
        <v>8548</v>
      </c>
      <c r="D6277" s="144" t="s">
        <v>3106</v>
      </c>
      <c r="E6277" s="269" t="s">
        <v>8549</v>
      </c>
      <c r="F6277" s="145" t="s">
        <v>3106</v>
      </c>
      <c r="G6277" s="269" t="s">
        <v>3106</v>
      </c>
      <c r="H6277" s="305" t="s">
        <v>8550</v>
      </c>
      <c r="I6277" s="306" t="s">
        <v>22262</v>
      </c>
      <c r="J6277" s="201" t="str">
        <f t="shared" si="197"/>
        <v>9999</v>
      </c>
      <c r="K6277" s="270"/>
      <c r="L6277" s="270"/>
      <c r="M6277" s="271"/>
      <c r="N6277" s="270" t="e">
        <v>#N/A</v>
      </c>
      <c r="O6277" s="272" t="e">
        <v>#N/A</v>
      </c>
      <c r="P6277" s="272" t="e">
        <v>#N/A</v>
      </c>
      <c r="Q6277" s="272" t="e">
        <v>#N/A</v>
      </c>
      <c r="S6277" s="208"/>
    </row>
    <row r="6278" spans="1:20" ht="12">
      <c r="A6278" s="268" t="str">
        <f t="shared" si="196"/>
        <v>1314502031265433031</v>
      </c>
      <c r="B6278" s="304" t="s">
        <v>19891</v>
      </c>
      <c r="C6278" s="269" t="s">
        <v>8551</v>
      </c>
      <c r="D6278" s="144" t="s">
        <v>3106</v>
      </c>
      <c r="E6278" s="269" t="s">
        <v>8552</v>
      </c>
      <c r="F6278" s="145" t="s">
        <v>3106</v>
      </c>
      <c r="G6278" s="269" t="s">
        <v>3106</v>
      </c>
      <c r="H6278" s="305" t="s">
        <v>8553</v>
      </c>
      <c r="I6278" s="306" t="s">
        <v>20919</v>
      </c>
      <c r="J6278" s="201" t="str">
        <f t="shared" si="197"/>
        <v>9999</v>
      </c>
      <c r="K6278" s="270"/>
      <c r="L6278" s="270"/>
      <c r="M6278" s="271"/>
      <c r="N6278" s="270" t="e">
        <v>#N/A</v>
      </c>
      <c r="O6278" s="272" t="e">
        <v>#N/A</v>
      </c>
      <c r="P6278" s="272" t="e">
        <v>#N/A</v>
      </c>
      <c r="Q6278" s="272" t="e">
        <v>#N/A</v>
      </c>
      <c r="S6278" s="208"/>
    </row>
    <row r="6279" spans="1:20" ht="12">
      <c r="A6279" s="268" t="str">
        <f t="shared" si="196"/>
        <v>1319063021326041377</v>
      </c>
      <c r="B6279" s="304" t="s">
        <v>19891</v>
      </c>
      <c r="C6279" s="269" t="s">
        <v>8554</v>
      </c>
      <c r="D6279" s="144" t="s">
        <v>3106</v>
      </c>
      <c r="E6279" s="269" t="s">
        <v>8555</v>
      </c>
      <c r="F6279" s="145" t="s">
        <v>3106</v>
      </c>
      <c r="G6279" s="269" t="s">
        <v>3106</v>
      </c>
      <c r="H6279" s="305" t="s">
        <v>8556</v>
      </c>
      <c r="I6279" s="306" t="s">
        <v>21078</v>
      </c>
      <c r="J6279" s="201" t="str">
        <f t="shared" si="197"/>
        <v>9999</v>
      </c>
      <c r="K6279" s="270"/>
      <c r="L6279" s="270"/>
      <c r="M6279" s="271"/>
      <c r="N6279" s="270" t="e">
        <v>#N/A</v>
      </c>
      <c r="O6279" s="272" t="e">
        <v>#N/A</v>
      </c>
      <c r="P6279" s="272" t="e">
        <v>#N/A</v>
      </c>
      <c r="Q6279" s="272" t="e">
        <v>#N/A</v>
      </c>
      <c r="S6279" s="208"/>
    </row>
    <row r="6280" spans="1:20" ht="12">
      <c r="A6280" s="268" t="str">
        <f t="shared" si="196"/>
        <v>1319154041871543876</v>
      </c>
      <c r="B6280" s="304" t="s">
        <v>19891</v>
      </c>
      <c r="C6280" s="269" t="s">
        <v>8557</v>
      </c>
      <c r="D6280" s="144" t="s">
        <v>3106</v>
      </c>
      <c r="E6280" s="269" t="s">
        <v>8558</v>
      </c>
      <c r="F6280" s="145" t="s">
        <v>3106</v>
      </c>
      <c r="G6280" s="269" t="s">
        <v>3106</v>
      </c>
      <c r="H6280" s="305" t="s">
        <v>8559</v>
      </c>
      <c r="I6280" s="306" t="s">
        <v>22543</v>
      </c>
      <c r="J6280" s="201" t="str">
        <f t="shared" si="197"/>
        <v>9999</v>
      </c>
      <c r="K6280" s="270"/>
      <c r="L6280" s="270"/>
      <c r="M6280" s="271"/>
      <c r="N6280" s="270" t="e">
        <v>#N/A</v>
      </c>
      <c r="O6280" s="272" t="e">
        <v>#N/A</v>
      </c>
      <c r="P6280" s="272" t="e">
        <v>#N/A</v>
      </c>
      <c r="Q6280" s="272" t="e">
        <v>#N/A</v>
      </c>
      <c r="S6280" s="208"/>
    </row>
    <row r="6281" spans="1:20" ht="12">
      <c r="A6281" s="268" t="str">
        <f t="shared" si="196"/>
        <v>1321309081578526323</v>
      </c>
      <c r="B6281" s="304" t="s">
        <v>19891</v>
      </c>
      <c r="C6281" s="269" t="s">
        <v>8560</v>
      </c>
      <c r="D6281" s="144" t="s">
        <v>3106</v>
      </c>
      <c r="E6281" s="269" t="s">
        <v>8561</v>
      </c>
      <c r="F6281" s="145" t="s">
        <v>3106</v>
      </c>
      <c r="G6281" s="269" t="s">
        <v>3106</v>
      </c>
      <c r="H6281" s="305" t="s">
        <v>8562</v>
      </c>
      <c r="I6281" s="306" t="s">
        <v>21795</v>
      </c>
      <c r="J6281" s="201" t="str">
        <f t="shared" si="197"/>
        <v>9999</v>
      </c>
      <c r="K6281" s="270"/>
      <c r="L6281" s="270"/>
      <c r="M6281" s="271"/>
      <c r="N6281" s="270" t="e">
        <v>#N/A</v>
      </c>
      <c r="O6281" s="272" t="e">
        <v>#N/A</v>
      </c>
      <c r="P6281" s="272" t="e">
        <v>#N/A</v>
      </c>
      <c r="Q6281" s="272" t="e">
        <v>#N/A</v>
      </c>
      <c r="S6281" s="208"/>
    </row>
    <row r="6282" spans="1:20" ht="12">
      <c r="A6282" s="268" t="str">
        <f t="shared" si="196"/>
        <v>1328148031134252281</v>
      </c>
      <c r="B6282" s="304" t="s">
        <v>19891</v>
      </c>
      <c r="C6282" s="269" t="s">
        <v>8563</v>
      </c>
      <c r="D6282" s="144" t="s">
        <v>3106</v>
      </c>
      <c r="E6282" s="269" t="s">
        <v>8564</v>
      </c>
      <c r="F6282" s="145" t="s">
        <v>3106</v>
      </c>
      <c r="G6282" s="269" t="s">
        <v>3106</v>
      </c>
      <c r="H6282" s="305" t="s">
        <v>8565</v>
      </c>
      <c r="I6282" s="306" t="s">
        <v>20587</v>
      </c>
      <c r="J6282" s="201" t="str">
        <f t="shared" si="197"/>
        <v>9999</v>
      </c>
      <c r="K6282" s="270"/>
      <c r="L6282" s="270"/>
      <c r="M6282" s="271"/>
      <c r="N6282" s="270" t="e">
        <v>#N/A</v>
      </c>
      <c r="O6282" s="272" t="e">
        <v>#N/A</v>
      </c>
      <c r="P6282" s="272" t="e">
        <v>#N/A</v>
      </c>
      <c r="Q6282" s="272" t="e">
        <v>#N/A</v>
      </c>
      <c r="S6282" s="208"/>
    </row>
    <row r="6283" spans="1:20" ht="12">
      <c r="A6283" s="268" t="str">
        <f t="shared" si="196"/>
        <v>1328148041316070402</v>
      </c>
      <c r="B6283" s="304" t="s">
        <v>19891</v>
      </c>
      <c r="C6283" s="269" t="s">
        <v>8566</v>
      </c>
      <c r="D6283" s="144" t="s">
        <v>3106</v>
      </c>
      <c r="E6283" s="269" t="s">
        <v>8567</v>
      </c>
      <c r="F6283" s="145" t="s">
        <v>3106</v>
      </c>
      <c r="G6283" s="269" t="s">
        <v>3106</v>
      </c>
      <c r="H6283" s="305" t="s">
        <v>8565</v>
      </c>
      <c r="I6283" s="306" t="s">
        <v>20587</v>
      </c>
      <c r="J6283" s="201" t="str">
        <f t="shared" si="197"/>
        <v>9999</v>
      </c>
      <c r="K6283" s="270"/>
      <c r="L6283" s="270"/>
      <c r="M6283" s="271"/>
      <c r="N6283" s="270" t="e">
        <v>#N/A</v>
      </c>
      <c r="O6283" s="272" t="e">
        <v>#N/A</v>
      </c>
      <c r="P6283" s="272" t="e">
        <v>#N/A</v>
      </c>
      <c r="Q6283" s="272" t="e">
        <v>#N/A</v>
      </c>
      <c r="S6283" s="208"/>
    </row>
    <row r="6284" spans="1:20" ht="12">
      <c r="A6284" s="268" t="str">
        <f t="shared" si="196"/>
        <v>1328148091932223765</v>
      </c>
      <c r="B6284" s="304" t="s">
        <v>19891</v>
      </c>
      <c r="C6284" s="269" t="s">
        <v>8568</v>
      </c>
      <c r="D6284" s="144" t="s">
        <v>3106</v>
      </c>
      <c r="E6284" s="269" t="s">
        <v>8569</v>
      </c>
      <c r="F6284" s="145" t="s">
        <v>3106</v>
      </c>
      <c r="G6284" s="269" t="s">
        <v>3106</v>
      </c>
      <c r="H6284" s="305" t="s">
        <v>8565</v>
      </c>
      <c r="I6284" s="306" t="s">
        <v>22709</v>
      </c>
      <c r="J6284" s="201" t="str">
        <f t="shared" si="197"/>
        <v>9999</v>
      </c>
      <c r="K6284" s="270"/>
      <c r="L6284" s="270"/>
      <c r="M6284" s="271"/>
      <c r="N6284" s="270" t="e">
        <v>#N/A</v>
      </c>
      <c r="O6284" s="272" t="e">
        <v>#N/A</v>
      </c>
      <c r="P6284" s="272" t="e">
        <v>#N/A</v>
      </c>
      <c r="Q6284" s="272" t="e">
        <v>#N/A</v>
      </c>
      <c r="S6284" s="208"/>
    </row>
    <row r="6285" spans="1:20" ht="12">
      <c r="A6285" s="268" t="str">
        <f t="shared" si="196"/>
        <v>1330516021376509190</v>
      </c>
      <c r="B6285" s="304" t="s">
        <v>19891</v>
      </c>
      <c r="C6285" s="269" t="s">
        <v>8570</v>
      </c>
      <c r="D6285" s="144" t="s">
        <v>3106</v>
      </c>
      <c r="E6285" s="269" t="s">
        <v>8571</v>
      </c>
      <c r="F6285" s="145" t="s">
        <v>3106</v>
      </c>
      <c r="G6285" s="269" t="s">
        <v>3106</v>
      </c>
      <c r="H6285" s="305" t="s">
        <v>8572</v>
      </c>
      <c r="I6285" s="306" t="s">
        <v>21211</v>
      </c>
      <c r="J6285" s="201" t="str">
        <f t="shared" si="197"/>
        <v>9999</v>
      </c>
      <c r="K6285" s="270"/>
      <c r="L6285" s="270"/>
      <c r="M6285" s="271"/>
      <c r="N6285" s="270" t="e">
        <v>#N/A</v>
      </c>
      <c r="O6285" s="272" t="e">
        <v>#N/A</v>
      </c>
      <c r="P6285" s="272" t="e">
        <v>#N/A</v>
      </c>
      <c r="Q6285" s="272" t="e">
        <v>#N/A</v>
      </c>
      <c r="S6285" s="208"/>
    </row>
    <row r="6286" spans="1:20" ht="12">
      <c r="A6286" s="268" t="str">
        <f t="shared" si="196"/>
        <v>1331316081639216336</v>
      </c>
      <c r="B6286" s="304" t="s">
        <v>19891</v>
      </c>
      <c r="C6286" s="269" t="s">
        <v>8573</v>
      </c>
      <c r="D6286" s="144" t="s">
        <v>3106</v>
      </c>
      <c r="E6286" s="269" t="s">
        <v>8574</v>
      </c>
      <c r="F6286" s="145" t="s">
        <v>3106</v>
      </c>
      <c r="G6286" s="269" t="s">
        <v>3106</v>
      </c>
      <c r="H6286" s="305" t="s">
        <v>8575</v>
      </c>
      <c r="I6286" s="307" t="s">
        <v>8575</v>
      </c>
      <c r="J6286" s="201" t="str">
        <f t="shared" si="197"/>
        <v>9999</v>
      </c>
      <c r="K6286" s="270"/>
      <c r="L6286" s="270"/>
      <c r="M6286" s="271"/>
      <c r="N6286" s="270" t="e">
        <v>#N/A</v>
      </c>
      <c r="O6286" s="272" t="e">
        <v>#N/A</v>
      </c>
      <c r="P6286" s="272" t="e">
        <v>#N/A</v>
      </c>
      <c r="Q6286" s="272" t="e">
        <v>#N/A</v>
      </c>
      <c r="S6286" s="208"/>
    </row>
    <row r="6287" spans="1:20" ht="12">
      <c r="A6287" s="268" t="str">
        <f t="shared" si="196"/>
        <v>1331316101942276605</v>
      </c>
      <c r="B6287" s="304" t="s">
        <v>19891</v>
      </c>
      <c r="C6287" s="269" t="s">
        <v>8576</v>
      </c>
      <c r="D6287" s="144" t="s">
        <v>3106</v>
      </c>
      <c r="E6287" s="269" t="s">
        <v>8577</v>
      </c>
      <c r="F6287" s="145" t="s">
        <v>3106</v>
      </c>
      <c r="G6287" s="269" t="s">
        <v>3106</v>
      </c>
      <c r="H6287" s="305" t="s">
        <v>8578</v>
      </c>
      <c r="I6287" s="306" t="s">
        <v>22730</v>
      </c>
      <c r="J6287" s="201" t="str">
        <f t="shared" si="197"/>
        <v>9999</v>
      </c>
      <c r="K6287" s="270"/>
      <c r="L6287" s="270"/>
      <c r="M6287" s="271"/>
      <c r="N6287" s="270" t="e">
        <v>#N/A</v>
      </c>
      <c r="O6287" s="272" t="e">
        <v>#N/A</v>
      </c>
      <c r="P6287" s="272" t="e">
        <v>#N/A</v>
      </c>
      <c r="Q6287" s="272" t="e">
        <v>#N/A</v>
      </c>
      <c r="S6287" s="311"/>
      <c r="T6287" s="311"/>
    </row>
    <row r="6288" spans="1:20" ht="12">
      <c r="A6288" s="268" t="str">
        <f t="shared" si="196"/>
        <v>1332447021427171115</v>
      </c>
      <c r="B6288" s="304" t="s">
        <v>19891</v>
      </c>
      <c r="C6288" s="269" t="s">
        <v>8579</v>
      </c>
      <c r="D6288" s="144" t="s">
        <v>3106</v>
      </c>
      <c r="E6288" s="269" t="s">
        <v>8580</v>
      </c>
      <c r="F6288" s="145" t="s">
        <v>3106</v>
      </c>
      <c r="G6288" s="269" t="s">
        <v>3106</v>
      </c>
      <c r="H6288" s="305" t="s">
        <v>8581</v>
      </c>
      <c r="I6288" s="306" t="s">
        <v>21395</v>
      </c>
      <c r="J6288" s="201" t="str">
        <f t="shared" si="197"/>
        <v>9999</v>
      </c>
      <c r="K6288" s="270"/>
      <c r="L6288" s="270"/>
      <c r="M6288" s="271"/>
      <c r="N6288" s="270" t="e">
        <v>#N/A</v>
      </c>
      <c r="O6288" s="272" t="e">
        <v>#N/A</v>
      </c>
      <c r="P6288" s="272" t="e">
        <v>#N/A</v>
      </c>
      <c r="Q6288" s="272" t="e">
        <v>#N/A</v>
      </c>
      <c r="S6288" s="208"/>
    </row>
    <row r="6289" spans="1:17" s="208" customFormat="1" ht="12">
      <c r="A6289" s="268" t="str">
        <f t="shared" si="196"/>
        <v>1332470011801894647</v>
      </c>
      <c r="B6289" s="304" t="s">
        <v>19891</v>
      </c>
      <c r="C6289" s="269" t="s">
        <v>8582</v>
      </c>
      <c r="D6289" s="144" t="s">
        <v>3106</v>
      </c>
      <c r="E6289" s="269" t="s">
        <v>8583</v>
      </c>
      <c r="F6289" s="145" t="s">
        <v>3106</v>
      </c>
      <c r="G6289" s="269" t="s">
        <v>3106</v>
      </c>
      <c r="H6289" s="305" t="s">
        <v>2316</v>
      </c>
      <c r="I6289" s="306" t="s">
        <v>22373</v>
      </c>
      <c r="J6289" s="201" t="str">
        <f t="shared" si="197"/>
        <v>9999</v>
      </c>
      <c r="K6289" s="270"/>
      <c r="L6289" s="270"/>
      <c r="M6289" s="271"/>
      <c r="N6289" s="270" t="e">
        <v>#N/A</v>
      </c>
      <c r="O6289" s="272" t="e">
        <v>#N/A</v>
      </c>
      <c r="P6289" s="272" t="e">
        <v>#N/A</v>
      </c>
      <c r="Q6289" s="272" t="e">
        <v>#N/A</v>
      </c>
    </row>
    <row r="6290" spans="1:17" s="208" customFormat="1" ht="12">
      <c r="A6290" s="268" t="str">
        <f t="shared" si="196"/>
        <v>1332470051093754475</v>
      </c>
      <c r="B6290" s="304" t="s">
        <v>19891</v>
      </c>
      <c r="C6290" s="269" t="s">
        <v>7985</v>
      </c>
      <c r="D6290" s="144" t="s">
        <v>3106</v>
      </c>
      <c r="E6290" s="269" t="s">
        <v>8584</v>
      </c>
      <c r="F6290" s="145" t="s">
        <v>3106</v>
      </c>
      <c r="G6290" s="269" t="s">
        <v>3106</v>
      </c>
      <c r="H6290" s="305" t="s">
        <v>2316</v>
      </c>
      <c r="I6290" s="307" t="s">
        <v>2316</v>
      </c>
      <c r="J6290" s="201" t="str">
        <f t="shared" si="197"/>
        <v>9999</v>
      </c>
      <c r="K6290" s="270"/>
      <c r="L6290" s="270"/>
      <c r="M6290" s="271"/>
      <c r="N6290" s="270" t="e">
        <v>#N/A</v>
      </c>
      <c r="O6290" s="272" t="e">
        <v>#N/A</v>
      </c>
      <c r="P6290" s="272" t="e">
        <v>#N/A</v>
      </c>
      <c r="Q6290" s="272" t="e">
        <v>#N/A</v>
      </c>
    </row>
    <row r="6291" spans="1:17" s="208" customFormat="1" ht="12">
      <c r="A6291" s="268" t="str">
        <f t="shared" si="196"/>
        <v>1332504101790830990</v>
      </c>
      <c r="B6291" s="304" t="s">
        <v>19891</v>
      </c>
      <c r="C6291" s="269" t="s">
        <v>8585</v>
      </c>
      <c r="D6291" s="144" t="s">
        <v>3106</v>
      </c>
      <c r="E6291" s="269" t="s">
        <v>8586</v>
      </c>
      <c r="F6291" s="145" t="s">
        <v>3106</v>
      </c>
      <c r="G6291" s="269" t="s">
        <v>3106</v>
      </c>
      <c r="H6291" s="305" t="s">
        <v>3303</v>
      </c>
      <c r="I6291" s="307" t="s">
        <v>3303</v>
      </c>
      <c r="J6291" s="201" t="str">
        <f t="shared" si="197"/>
        <v>9999</v>
      </c>
      <c r="K6291" s="270"/>
      <c r="L6291" s="270"/>
      <c r="M6291" s="271"/>
      <c r="N6291" s="270" t="e">
        <v>#N/A</v>
      </c>
      <c r="O6291" s="272" t="e">
        <v>#N/A</v>
      </c>
      <c r="P6291" s="272" t="e">
        <v>#N/A</v>
      </c>
      <c r="Q6291" s="272" t="e">
        <v>#N/A</v>
      </c>
    </row>
    <row r="6292" spans="1:17" s="208" customFormat="1" ht="12">
      <c r="A6292" s="268" t="str">
        <f t="shared" si="196"/>
        <v>1332587021043328222</v>
      </c>
      <c r="B6292" s="304" t="s">
        <v>19891</v>
      </c>
      <c r="C6292" s="269" t="s">
        <v>8589</v>
      </c>
      <c r="D6292" s="144" t="s">
        <v>3106</v>
      </c>
      <c r="E6292" s="269" t="s">
        <v>8590</v>
      </c>
      <c r="F6292" s="145" t="s">
        <v>3106</v>
      </c>
      <c r="G6292" s="269" t="s">
        <v>3106</v>
      </c>
      <c r="H6292" s="305" t="s">
        <v>2313</v>
      </c>
      <c r="I6292" s="306" t="s">
        <v>882</v>
      </c>
      <c r="J6292" s="201" t="str">
        <f t="shared" si="197"/>
        <v>9999</v>
      </c>
      <c r="K6292" s="270"/>
      <c r="L6292" s="270"/>
      <c r="M6292" s="271"/>
      <c r="N6292" s="270" t="e">
        <v>#N/A</v>
      </c>
      <c r="O6292" s="272" t="e">
        <v>#N/A</v>
      </c>
      <c r="P6292" s="272" t="e">
        <v>#N/A</v>
      </c>
      <c r="Q6292" s="272" t="e">
        <v>#N/A</v>
      </c>
    </row>
    <row r="6293" spans="1:17" s="208" customFormat="1" ht="12">
      <c r="A6293" s="268" t="str">
        <f t="shared" ref="A6293:A6356" si="198">E6293&amp;C6293</f>
        <v>1333395011619196169</v>
      </c>
      <c r="B6293" s="304" t="s">
        <v>19891</v>
      </c>
      <c r="C6293" s="269" t="s">
        <v>8591</v>
      </c>
      <c r="D6293" s="144" t="s">
        <v>3106</v>
      </c>
      <c r="E6293" s="269" t="s">
        <v>8592</v>
      </c>
      <c r="F6293" s="145" t="s">
        <v>3106</v>
      </c>
      <c r="G6293" s="269" t="s">
        <v>3106</v>
      </c>
      <c r="H6293" s="305" t="s">
        <v>8593</v>
      </c>
      <c r="I6293" s="307" t="s">
        <v>8593</v>
      </c>
      <c r="J6293" s="201" t="str">
        <f t="shared" si="197"/>
        <v>9999</v>
      </c>
      <c r="K6293" s="270"/>
      <c r="L6293" s="270"/>
      <c r="M6293" s="271"/>
      <c r="N6293" s="270" t="e">
        <v>#N/A</v>
      </c>
      <c r="O6293" s="272" t="e">
        <v>#N/A</v>
      </c>
      <c r="P6293" s="272" t="e">
        <v>#N/A</v>
      </c>
      <c r="Q6293" s="272" t="e">
        <v>#N/A</v>
      </c>
    </row>
    <row r="6294" spans="1:17" s="208" customFormat="1" ht="12">
      <c r="A6294" s="268" t="str">
        <f t="shared" si="198"/>
        <v>1333551061356428460</v>
      </c>
      <c r="B6294" s="304" t="s">
        <v>19891</v>
      </c>
      <c r="C6294" s="269" t="s">
        <v>6393</v>
      </c>
      <c r="D6294" s="144" t="s">
        <v>3106</v>
      </c>
      <c r="E6294" s="269" t="s">
        <v>8594</v>
      </c>
      <c r="F6294" s="145" t="s">
        <v>3106</v>
      </c>
      <c r="G6294" s="269" t="s">
        <v>3106</v>
      </c>
      <c r="H6294" s="305" t="s">
        <v>2061</v>
      </c>
      <c r="I6294" s="307" t="s">
        <v>2061</v>
      </c>
      <c r="J6294" s="201" t="str">
        <f t="shared" si="197"/>
        <v>9999</v>
      </c>
      <c r="K6294" s="270"/>
      <c r="L6294" s="270"/>
      <c r="M6294" s="271"/>
      <c r="N6294" s="270" t="e">
        <v>#N/A</v>
      </c>
      <c r="O6294" s="272" t="e">
        <v>#N/A</v>
      </c>
      <c r="P6294" s="272" t="e">
        <v>#N/A</v>
      </c>
      <c r="Q6294" s="272" t="e">
        <v>#N/A</v>
      </c>
    </row>
    <row r="6295" spans="1:17" s="208" customFormat="1" ht="12">
      <c r="A6295" s="268" t="str">
        <f t="shared" si="198"/>
        <v>1333551101356428460</v>
      </c>
      <c r="B6295" s="304" t="s">
        <v>19891</v>
      </c>
      <c r="C6295" s="269" t="s">
        <v>6393</v>
      </c>
      <c r="D6295" s="144" t="s">
        <v>3106</v>
      </c>
      <c r="E6295" s="269" t="s">
        <v>8595</v>
      </c>
      <c r="F6295" s="145" t="s">
        <v>3106</v>
      </c>
      <c r="G6295" s="269" t="s">
        <v>3106</v>
      </c>
      <c r="H6295" s="305" t="s">
        <v>2061</v>
      </c>
      <c r="I6295" s="306" t="s">
        <v>21172</v>
      </c>
      <c r="J6295" s="201" t="str">
        <f t="shared" si="197"/>
        <v>9999</v>
      </c>
      <c r="K6295" s="270"/>
      <c r="L6295" s="270"/>
      <c r="M6295" s="271"/>
      <c r="N6295" s="270" t="e">
        <v>#N/A</v>
      </c>
      <c r="O6295" s="272" t="e">
        <v>#N/A</v>
      </c>
      <c r="P6295" s="272" t="e">
        <v>#N/A</v>
      </c>
      <c r="Q6295" s="272" t="e">
        <v>#N/A</v>
      </c>
    </row>
    <row r="6296" spans="1:17" s="208" customFormat="1" ht="12">
      <c r="A6296" s="268" t="str">
        <f t="shared" si="198"/>
        <v>1333627011700908506</v>
      </c>
      <c r="B6296" s="304" t="s">
        <v>19891</v>
      </c>
      <c r="C6296" s="269" t="s">
        <v>8596</v>
      </c>
      <c r="D6296" s="144" t="s">
        <v>3106</v>
      </c>
      <c r="E6296" s="269" t="s">
        <v>8597</v>
      </c>
      <c r="F6296" s="145" t="s">
        <v>3106</v>
      </c>
      <c r="G6296" s="269" t="s">
        <v>3106</v>
      </c>
      <c r="H6296" s="305" t="s">
        <v>8598</v>
      </c>
      <c r="I6296" s="306" t="s">
        <v>1222</v>
      </c>
      <c r="J6296" s="201" t="str">
        <f t="shared" si="197"/>
        <v>9999</v>
      </c>
      <c r="K6296" s="270"/>
      <c r="L6296" s="270"/>
      <c r="M6296" s="271"/>
      <c r="N6296" s="270" t="e">
        <v>#N/A</v>
      </c>
      <c r="O6296" s="272" t="e">
        <v>#N/A</v>
      </c>
      <c r="P6296" s="272" t="e">
        <v>#N/A</v>
      </c>
      <c r="Q6296" s="272" t="e">
        <v>#N/A</v>
      </c>
    </row>
    <row r="6297" spans="1:17" s="208" customFormat="1" ht="12">
      <c r="A6297" s="268" t="str">
        <f t="shared" si="198"/>
        <v>1333627061902976392</v>
      </c>
      <c r="B6297" s="304" t="s">
        <v>19891</v>
      </c>
      <c r="C6297" s="269" t="s">
        <v>8599</v>
      </c>
      <c r="D6297" s="144" t="s">
        <v>3106</v>
      </c>
      <c r="E6297" s="269" t="s">
        <v>8600</v>
      </c>
      <c r="F6297" s="145" t="s">
        <v>3106</v>
      </c>
      <c r="G6297" s="269" t="s">
        <v>3106</v>
      </c>
      <c r="H6297" s="305" t="s">
        <v>8598</v>
      </c>
      <c r="I6297" s="306" t="s">
        <v>22632</v>
      </c>
      <c r="J6297" s="201" t="str">
        <f t="shared" si="197"/>
        <v>9999</v>
      </c>
      <c r="K6297" s="270"/>
      <c r="L6297" s="270"/>
      <c r="M6297" s="271"/>
      <c r="N6297" s="270" t="e">
        <v>#N/A</v>
      </c>
      <c r="O6297" s="272" t="e">
        <v>#N/A</v>
      </c>
      <c r="P6297" s="272" t="e">
        <v>#N/A</v>
      </c>
      <c r="Q6297" s="272" t="e">
        <v>#N/A</v>
      </c>
    </row>
    <row r="6298" spans="1:17" s="208" customFormat="1" ht="12">
      <c r="A6298" s="268" t="str">
        <f t="shared" si="198"/>
        <v>1333627081366512741</v>
      </c>
      <c r="B6298" s="304" t="s">
        <v>19891</v>
      </c>
      <c r="C6298" s="269" t="s">
        <v>8601</v>
      </c>
      <c r="D6298" s="144" t="s">
        <v>3106</v>
      </c>
      <c r="E6298" s="269" t="s">
        <v>8602</v>
      </c>
      <c r="F6298" s="145" t="s">
        <v>3106</v>
      </c>
      <c r="G6298" s="269" t="s">
        <v>3106</v>
      </c>
      <c r="H6298" s="305" t="s">
        <v>8598</v>
      </c>
      <c r="I6298" s="306" t="s">
        <v>21199</v>
      </c>
      <c r="J6298" s="201" t="str">
        <f t="shared" si="197"/>
        <v>9999</v>
      </c>
      <c r="K6298" s="270"/>
      <c r="L6298" s="270"/>
      <c r="M6298" s="271"/>
      <c r="N6298" s="270" t="e">
        <v>#N/A</v>
      </c>
      <c r="O6298" s="272" t="e">
        <v>#N/A</v>
      </c>
      <c r="P6298" s="272" t="e">
        <v>#N/A</v>
      </c>
      <c r="Q6298" s="272" t="e">
        <v>#N/A</v>
      </c>
    </row>
    <row r="6299" spans="1:17" s="208" customFormat="1" ht="12">
      <c r="A6299" s="268" t="str">
        <f t="shared" si="198"/>
        <v>1333627091902976392</v>
      </c>
      <c r="B6299" s="304" t="s">
        <v>19891</v>
      </c>
      <c r="C6299" s="269" t="s">
        <v>8599</v>
      </c>
      <c r="D6299" s="144" t="s">
        <v>3106</v>
      </c>
      <c r="E6299" s="269" t="s">
        <v>8603</v>
      </c>
      <c r="F6299" s="145" t="s">
        <v>3106</v>
      </c>
      <c r="G6299" s="269" t="s">
        <v>3106</v>
      </c>
      <c r="H6299" s="305" t="s">
        <v>8598</v>
      </c>
      <c r="I6299" s="307" t="s">
        <v>8598</v>
      </c>
      <c r="J6299" s="201" t="str">
        <f t="shared" si="197"/>
        <v>9999</v>
      </c>
      <c r="K6299" s="270"/>
      <c r="L6299" s="270"/>
      <c r="M6299" s="271"/>
      <c r="N6299" s="270" t="e">
        <v>#N/A</v>
      </c>
      <c r="O6299" s="272" t="e">
        <v>#N/A</v>
      </c>
      <c r="P6299" s="272" t="e">
        <v>#N/A</v>
      </c>
      <c r="Q6299" s="272" t="e">
        <v>#N/A</v>
      </c>
    </row>
    <row r="6300" spans="1:17" s="208" customFormat="1" ht="12">
      <c r="A6300" s="268" t="str">
        <f t="shared" si="198"/>
        <v>1333676031629173737</v>
      </c>
      <c r="B6300" s="304" t="s">
        <v>19891</v>
      </c>
      <c r="C6300" s="269" t="s">
        <v>8604</v>
      </c>
      <c r="D6300" s="144" t="s">
        <v>3106</v>
      </c>
      <c r="E6300" s="269" t="s">
        <v>8605</v>
      </c>
      <c r="F6300" s="145" t="s">
        <v>3106</v>
      </c>
      <c r="G6300" s="269" t="s">
        <v>3106</v>
      </c>
      <c r="H6300" s="305" t="s">
        <v>2100</v>
      </c>
      <c r="I6300" s="307" t="s">
        <v>2100</v>
      </c>
      <c r="J6300" s="201" t="str">
        <f t="shared" si="197"/>
        <v>9999</v>
      </c>
      <c r="K6300" s="270"/>
      <c r="L6300" s="270"/>
      <c r="M6300" s="271"/>
      <c r="N6300" s="270" t="e">
        <v>#N/A</v>
      </c>
      <c r="O6300" s="272" t="e">
        <v>#N/A</v>
      </c>
      <c r="P6300" s="272" t="e">
        <v>#N/A</v>
      </c>
      <c r="Q6300" s="272" t="e">
        <v>#N/A</v>
      </c>
    </row>
    <row r="6301" spans="1:17" s="208" customFormat="1" ht="12">
      <c r="A6301" s="268" t="str">
        <f t="shared" si="198"/>
        <v>1333676051629173737</v>
      </c>
      <c r="B6301" s="304" t="s">
        <v>19891</v>
      </c>
      <c r="C6301" s="269" t="s">
        <v>8604</v>
      </c>
      <c r="D6301" s="144" t="s">
        <v>3106</v>
      </c>
      <c r="E6301" s="269" t="s">
        <v>8606</v>
      </c>
      <c r="F6301" s="145" t="s">
        <v>3106</v>
      </c>
      <c r="G6301" s="269" t="s">
        <v>3106</v>
      </c>
      <c r="H6301" s="305" t="s">
        <v>2100</v>
      </c>
      <c r="I6301" s="306" t="s">
        <v>21933</v>
      </c>
      <c r="J6301" s="201" t="str">
        <f t="shared" si="197"/>
        <v>9999</v>
      </c>
      <c r="K6301" s="270"/>
      <c r="L6301" s="270"/>
      <c r="M6301" s="271"/>
      <c r="N6301" s="270" t="e">
        <v>#N/A</v>
      </c>
      <c r="O6301" s="272" t="e">
        <v>#N/A</v>
      </c>
      <c r="P6301" s="272" t="e">
        <v>#N/A</v>
      </c>
      <c r="Q6301" s="272" t="e">
        <v>#N/A</v>
      </c>
    </row>
    <row r="6302" spans="1:17" s="208" customFormat="1" ht="12">
      <c r="A6302" s="268" t="str">
        <f t="shared" si="198"/>
        <v>1334575011376510347</v>
      </c>
      <c r="B6302" s="304" t="s">
        <v>19891</v>
      </c>
      <c r="C6302" s="269" t="s">
        <v>8607</v>
      </c>
      <c r="D6302" s="144" t="s">
        <v>3106</v>
      </c>
      <c r="E6302" s="269" t="s">
        <v>8608</v>
      </c>
      <c r="F6302" s="145" t="s">
        <v>3106</v>
      </c>
      <c r="G6302" s="269" t="s">
        <v>3106</v>
      </c>
      <c r="H6302" s="305" t="s">
        <v>8609</v>
      </c>
      <c r="I6302" s="306" t="s">
        <v>21212</v>
      </c>
      <c r="J6302" s="201" t="str">
        <f t="shared" si="197"/>
        <v>9999</v>
      </c>
      <c r="K6302" s="270"/>
      <c r="L6302" s="270"/>
      <c r="M6302" s="271"/>
      <c r="N6302" s="270" t="e">
        <v>#N/A</v>
      </c>
      <c r="O6302" s="272" t="e">
        <v>#N/A</v>
      </c>
      <c r="P6302" s="272" t="e">
        <v>#N/A</v>
      </c>
      <c r="Q6302" s="272" t="e">
        <v>#N/A</v>
      </c>
    </row>
    <row r="6303" spans="1:17" s="208" customFormat="1" ht="12">
      <c r="A6303" s="268" t="str">
        <f t="shared" si="198"/>
        <v>1334575021063480721</v>
      </c>
      <c r="B6303" s="304" t="s">
        <v>19891</v>
      </c>
      <c r="C6303" s="269" t="s">
        <v>8610</v>
      </c>
      <c r="D6303" s="144" t="s">
        <v>3106</v>
      </c>
      <c r="E6303" s="269" t="s">
        <v>8611</v>
      </c>
      <c r="F6303" s="145" t="s">
        <v>3106</v>
      </c>
      <c r="G6303" s="269" t="s">
        <v>3106</v>
      </c>
      <c r="H6303" s="305" t="s">
        <v>8612</v>
      </c>
      <c r="I6303" s="306" t="s">
        <v>20383</v>
      </c>
      <c r="J6303" s="201" t="str">
        <f t="shared" si="197"/>
        <v>9999</v>
      </c>
      <c r="K6303" s="270"/>
      <c r="L6303" s="270"/>
      <c r="M6303" s="271"/>
      <c r="N6303" s="270" t="e">
        <v>#N/A</v>
      </c>
      <c r="O6303" s="272" t="e">
        <v>#N/A</v>
      </c>
      <c r="P6303" s="272" t="e">
        <v>#N/A</v>
      </c>
      <c r="Q6303" s="272" t="e">
        <v>#N/A</v>
      </c>
    </row>
    <row r="6304" spans="1:17" s="208" customFormat="1" ht="12">
      <c r="A6304" s="268" t="str">
        <f t="shared" si="198"/>
        <v>1335531081235148933</v>
      </c>
      <c r="B6304" s="304" t="s">
        <v>19891</v>
      </c>
      <c r="C6304" s="269" t="s">
        <v>8613</v>
      </c>
      <c r="D6304" s="144" t="s">
        <v>3106</v>
      </c>
      <c r="E6304" s="269" t="s">
        <v>8614</v>
      </c>
      <c r="F6304" s="145" t="s">
        <v>3106</v>
      </c>
      <c r="G6304" s="269" t="s">
        <v>3106</v>
      </c>
      <c r="H6304" s="305" t="s">
        <v>4675</v>
      </c>
      <c r="I6304" s="306" t="s">
        <v>20848</v>
      </c>
      <c r="J6304" s="201" t="str">
        <f t="shared" si="197"/>
        <v>9999</v>
      </c>
      <c r="K6304" s="270"/>
      <c r="L6304" s="270"/>
      <c r="M6304" s="271"/>
      <c r="N6304" s="270" t="e">
        <v>#N/A</v>
      </c>
      <c r="O6304" s="272" t="e">
        <v>#N/A</v>
      </c>
      <c r="P6304" s="272" t="e">
        <v>#N/A</v>
      </c>
      <c r="Q6304" s="272" t="e">
        <v>#N/A</v>
      </c>
    </row>
    <row r="6305" spans="1:17" s="208" customFormat="1" ht="12">
      <c r="A6305" s="268" t="str">
        <f t="shared" si="198"/>
        <v>1339855121356327704</v>
      </c>
      <c r="B6305" s="304" t="s">
        <v>19891</v>
      </c>
      <c r="C6305" s="269" t="s">
        <v>8615</v>
      </c>
      <c r="D6305" s="144" t="s">
        <v>3106</v>
      </c>
      <c r="E6305" s="269" t="s">
        <v>8616</v>
      </c>
      <c r="F6305" s="145" t="s">
        <v>3106</v>
      </c>
      <c r="G6305" s="269" t="s">
        <v>3106</v>
      </c>
      <c r="H6305" s="305" t="s">
        <v>8617</v>
      </c>
      <c r="I6305" s="307" t="s">
        <v>8617</v>
      </c>
      <c r="J6305" s="201" t="str">
        <f t="shared" si="197"/>
        <v>9999</v>
      </c>
      <c r="K6305" s="270"/>
      <c r="L6305" s="270"/>
      <c r="M6305" s="271"/>
      <c r="N6305" s="270" t="e">
        <v>#N/A</v>
      </c>
      <c r="O6305" s="272" t="e">
        <v>#N/A</v>
      </c>
      <c r="P6305" s="272" t="e">
        <v>#N/A</v>
      </c>
      <c r="Q6305" s="272" t="e">
        <v>#N/A</v>
      </c>
    </row>
    <row r="6306" spans="1:17" s="208" customFormat="1" ht="12">
      <c r="A6306" s="268" t="str">
        <f t="shared" si="198"/>
        <v>1346702061346320769</v>
      </c>
      <c r="B6306" s="304" t="s">
        <v>19891</v>
      </c>
      <c r="C6306" s="269" t="s">
        <v>8618</v>
      </c>
      <c r="D6306" s="144" t="s">
        <v>3106</v>
      </c>
      <c r="E6306" s="269" t="s">
        <v>8619</v>
      </c>
      <c r="F6306" s="145" t="s">
        <v>3106</v>
      </c>
      <c r="G6306" s="269" t="s">
        <v>3106</v>
      </c>
      <c r="H6306" s="305" t="s">
        <v>8620</v>
      </c>
      <c r="I6306" s="306" t="s">
        <v>21146</v>
      </c>
      <c r="J6306" s="201" t="str">
        <f t="shared" si="197"/>
        <v>9999</v>
      </c>
      <c r="K6306" s="270"/>
      <c r="L6306" s="270"/>
      <c r="M6306" s="271"/>
      <c r="N6306" s="270" t="e">
        <v>#N/A</v>
      </c>
      <c r="O6306" s="272" t="e">
        <v>#N/A</v>
      </c>
      <c r="P6306" s="272" t="e">
        <v>#N/A</v>
      </c>
      <c r="Q6306" s="272" t="e">
        <v>#N/A</v>
      </c>
    </row>
    <row r="6307" spans="1:17" s="208" customFormat="1" ht="12">
      <c r="A6307" s="268" t="str">
        <f t="shared" si="198"/>
        <v>1347601051932155256</v>
      </c>
      <c r="B6307" s="304" t="s">
        <v>19891</v>
      </c>
      <c r="C6307" s="269" t="s">
        <v>8621</v>
      </c>
      <c r="D6307" s="144" t="s">
        <v>3106</v>
      </c>
      <c r="E6307" s="269" t="s">
        <v>8622</v>
      </c>
      <c r="F6307" s="145" t="s">
        <v>3106</v>
      </c>
      <c r="G6307" s="269" t="s">
        <v>3106</v>
      </c>
      <c r="H6307" s="305" t="s">
        <v>8623</v>
      </c>
      <c r="I6307" s="307" t="s">
        <v>8623</v>
      </c>
      <c r="J6307" s="201" t="str">
        <f t="shared" si="197"/>
        <v>9999</v>
      </c>
      <c r="K6307" s="270"/>
      <c r="L6307" s="270"/>
      <c r="M6307" s="271"/>
      <c r="N6307" s="270" t="e">
        <v>#N/A</v>
      </c>
      <c r="O6307" s="272" t="e">
        <v>#N/A</v>
      </c>
      <c r="P6307" s="272" t="e">
        <v>#N/A</v>
      </c>
      <c r="Q6307" s="272" t="e">
        <v>#N/A</v>
      </c>
    </row>
    <row r="6308" spans="1:17" s="208" customFormat="1" ht="12">
      <c r="A6308" s="268" t="str">
        <f t="shared" si="198"/>
        <v>1347726011992832521</v>
      </c>
      <c r="B6308" s="304" t="s">
        <v>19891</v>
      </c>
      <c r="C6308" s="269" t="s">
        <v>8624</v>
      </c>
      <c r="D6308" s="144" t="s">
        <v>3106</v>
      </c>
      <c r="E6308" s="269" t="s">
        <v>8625</v>
      </c>
      <c r="F6308" s="145" t="s">
        <v>3106</v>
      </c>
      <c r="G6308" s="269" t="s">
        <v>3106</v>
      </c>
      <c r="H6308" s="305" t="s">
        <v>3304</v>
      </c>
      <c r="I6308" s="306" t="s">
        <v>20936</v>
      </c>
      <c r="J6308" s="201" t="str">
        <f t="shared" si="197"/>
        <v>9999</v>
      </c>
      <c r="K6308" s="270"/>
      <c r="L6308" s="270"/>
      <c r="M6308" s="271"/>
      <c r="N6308" s="270" t="e">
        <v>#N/A</v>
      </c>
      <c r="O6308" s="272" t="e">
        <v>#N/A</v>
      </c>
      <c r="P6308" s="272" t="e">
        <v>#N/A</v>
      </c>
      <c r="Q6308" s="272" t="e">
        <v>#N/A</v>
      </c>
    </row>
    <row r="6309" spans="1:17" s="208" customFormat="1" ht="12">
      <c r="A6309" s="268" t="str">
        <f t="shared" si="198"/>
        <v>1347726031265575104</v>
      </c>
      <c r="B6309" s="304" t="s">
        <v>19891</v>
      </c>
      <c r="C6309" s="269" t="s">
        <v>8626</v>
      </c>
      <c r="D6309" s="144" t="s">
        <v>3106</v>
      </c>
      <c r="E6309" s="269" t="s">
        <v>8627</v>
      </c>
      <c r="F6309" s="145" t="s">
        <v>3106</v>
      </c>
      <c r="G6309" s="269" t="s">
        <v>3106</v>
      </c>
      <c r="H6309" s="305" t="s">
        <v>3304</v>
      </c>
      <c r="I6309" s="306" t="s">
        <v>20936</v>
      </c>
      <c r="J6309" s="201" t="str">
        <f t="shared" si="197"/>
        <v>9999</v>
      </c>
      <c r="K6309" s="270"/>
      <c r="L6309" s="270"/>
      <c r="M6309" s="271"/>
      <c r="N6309" s="270" t="e">
        <v>#N/A</v>
      </c>
      <c r="O6309" s="272" t="e">
        <v>#N/A</v>
      </c>
      <c r="P6309" s="272" t="e">
        <v>#N/A</v>
      </c>
      <c r="Q6309" s="272" t="e">
        <v>#N/A</v>
      </c>
    </row>
    <row r="6310" spans="1:17" s="208" customFormat="1" ht="12">
      <c r="A6310" s="268" t="str">
        <f t="shared" si="198"/>
        <v>1347726051679518542</v>
      </c>
      <c r="B6310" s="304" t="s">
        <v>19891</v>
      </c>
      <c r="C6310" s="269" t="s">
        <v>8628</v>
      </c>
      <c r="D6310" s="144" t="s">
        <v>3106</v>
      </c>
      <c r="E6310" s="269" t="s">
        <v>8629</v>
      </c>
      <c r="F6310" s="145" t="s">
        <v>3106</v>
      </c>
      <c r="G6310" s="269" t="s">
        <v>3106</v>
      </c>
      <c r="H6310" s="305" t="s">
        <v>3304</v>
      </c>
      <c r="I6310" s="306" t="s">
        <v>22031</v>
      </c>
      <c r="J6310" s="201" t="str">
        <f t="shared" si="197"/>
        <v>9999</v>
      </c>
      <c r="K6310" s="270"/>
      <c r="L6310" s="270"/>
      <c r="M6310" s="271"/>
      <c r="N6310" s="270" t="e">
        <v>#N/A</v>
      </c>
      <c r="O6310" s="272" t="e">
        <v>#N/A</v>
      </c>
      <c r="P6310" s="272" t="e">
        <v>#N/A</v>
      </c>
      <c r="Q6310" s="272" t="e">
        <v>#N/A</v>
      </c>
    </row>
    <row r="6311" spans="1:17" s="208" customFormat="1" ht="12">
      <c r="A6311" s="268" t="str">
        <f t="shared" si="198"/>
        <v>1347726091528195062</v>
      </c>
      <c r="B6311" s="304" t="s">
        <v>19891</v>
      </c>
      <c r="C6311" s="269" t="s">
        <v>8630</v>
      </c>
      <c r="D6311" s="144" t="s">
        <v>3106</v>
      </c>
      <c r="E6311" s="269" t="s">
        <v>8631</v>
      </c>
      <c r="F6311" s="145" t="s">
        <v>3106</v>
      </c>
      <c r="G6311" s="269" t="s">
        <v>3106</v>
      </c>
      <c r="H6311" s="305" t="s">
        <v>3304</v>
      </c>
      <c r="I6311" s="306" t="s">
        <v>20936</v>
      </c>
      <c r="J6311" s="201" t="str">
        <f t="shared" si="197"/>
        <v>9999</v>
      </c>
      <c r="K6311" s="270"/>
      <c r="L6311" s="270"/>
      <c r="M6311" s="271"/>
      <c r="N6311" s="270" t="e">
        <v>#N/A</v>
      </c>
      <c r="O6311" s="272" t="e">
        <v>#N/A</v>
      </c>
      <c r="P6311" s="272" t="e">
        <v>#N/A</v>
      </c>
      <c r="Q6311" s="272" t="e">
        <v>#N/A</v>
      </c>
    </row>
    <row r="6312" spans="1:17" s="208" customFormat="1" ht="12">
      <c r="A6312" s="268" t="str">
        <f t="shared" si="198"/>
        <v>1347726121528195062</v>
      </c>
      <c r="B6312" s="304" t="s">
        <v>19891</v>
      </c>
      <c r="C6312" s="269" t="s">
        <v>8630</v>
      </c>
      <c r="D6312" s="144" t="s">
        <v>3106</v>
      </c>
      <c r="E6312" s="269" t="s">
        <v>8632</v>
      </c>
      <c r="F6312" s="145" t="s">
        <v>3106</v>
      </c>
      <c r="G6312" s="269" t="s">
        <v>3106</v>
      </c>
      <c r="H6312" s="305" t="s">
        <v>3304</v>
      </c>
      <c r="I6312" s="307" t="s">
        <v>3304</v>
      </c>
      <c r="J6312" s="201" t="str">
        <f t="shared" si="197"/>
        <v>9999</v>
      </c>
      <c r="K6312" s="270"/>
      <c r="L6312" s="270"/>
      <c r="M6312" s="271"/>
      <c r="N6312" s="270" t="e">
        <v>#N/A</v>
      </c>
      <c r="O6312" s="272" t="e">
        <v>#N/A</v>
      </c>
      <c r="P6312" s="272" t="e">
        <v>#N/A</v>
      </c>
      <c r="Q6312" s="272" t="e">
        <v>#N/A</v>
      </c>
    </row>
    <row r="6313" spans="1:17" s="208" customFormat="1" ht="12">
      <c r="A6313" s="268" t="str">
        <f t="shared" si="198"/>
        <v>1347734021407866064</v>
      </c>
      <c r="B6313" s="304" t="s">
        <v>19891</v>
      </c>
      <c r="C6313" s="269" t="s">
        <v>8633</v>
      </c>
      <c r="D6313" s="144" t="s">
        <v>3106</v>
      </c>
      <c r="E6313" s="269" t="s">
        <v>8634</v>
      </c>
      <c r="F6313" s="145" t="s">
        <v>3106</v>
      </c>
      <c r="G6313" s="269" t="s">
        <v>3106</v>
      </c>
      <c r="H6313" s="305" t="s">
        <v>2427</v>
      </c>
      <c r="I6313" s="306" t="s">
        <v>1118</v>
      </c>
      <c r="J6313" s="201" t="str">
        <f t="shared" si="197"/>
        <v>9999</v>
      </c>
      <c r="K6313" s="270"/>
      <c r="L6313" s="270"/>
      <c r="M6313" s="271"/>
      <c r="N6313" s="270" t="e">
        <v>#N/A</v>
      </c>
      <c r="O6313" s="272" t="e">
        <v>#N/A</v>
      </c>
      <c r="P6313" s="272" t="e">
        <v>#N/A</v>
      </c>
      <c r="Q6313" s="272" t="e">
        <v>#N/A</v>
      </c>
    </row>
    <row r="6314" spans="1:17" s="208" customFormat="1" ht="12">
      <c r="A6314" s="268" t="str">
        <f t="shared" si="198"/>
        <v>1350001121679666754</v>
      </c>
      <c r="B6314" s="304" t="s">
        <v>19891</v>
      </c>
      <c r="C6314" s="269" t="s">
        <v>8635</v>
      </c>
      <c r="D6314" s="144" t="s">
        <v>3106</v>
      </c>
      <c r="E6314" s="269" t="s">
        <v>8636</v>
      </c>
      <c r="F6314" s="145" t="s">
        <v>3106</v>
      </c>
      <c r="G6314" s="269" t="s">
        <v>3106</v>
      </c>
      <c r="H6314" s="305" t="s">
        <v>8637</v>
      </c>
      <c r="I6314" s="307" t="s">
        <v>8637</v>
      </c>
      <c r="J6314" s="201" t="str">
        <f t="shared" si="197"/>
        <v>9999</v>
      </c>
      <c r="K6314" s="270"/>
      <c r="L6314" s="270"/>
      <c r="M6314" s="271"/>
      <c r="N6314" s="270" t="e">
        <v>#N/A</v>
      </c>
      <c r="O6314" s="272" t="e">
        <v>#N/A</v>
      </c>
      <c r="P6314" s="272" t="e">
        <v>#N/A</v>
      </c>
      <c r="Q6314" s="272" t="e">
        <v>#N/A</v>
      </c>
    </row>
    <row r="6315" spans="1:17" s="208" customFormat="1" ht="12">
      <c r="A6315" s="268" t="str">
        <f t="shared" si="198"/>
        <v>1350308071013942150</v>
      </c>
      <c r="B6315" s="304" t="s">
        <v>19891</v>
      </c>
      <c r="C6315" s="269" t="s">
        <v>8638</v>
      </c>
      <c r="D6315" s="144" t="s">
        <v>3106</v>
      </c>
      <c r="E6315" s="269" t="s">
        <v>8639</v>
      </c>
      <c r="F6315" s="145" t="s">
        <v>3106</v>
      </c>
      <c r="G6315" s="269" t="s">
        <v>3106</v>
      </c>
      <c r="H6315" s="305" t="s">
        <v>8640</v>
      </c>
      <c r="I6315" s="307" t="s">
        <v>8640</v>
      </c>
      <c r="J6315" s="201" t="str">
        <f t="shared" si="197"/>
        <v>9999</v>
      </c>
      <c r="K6315" s="270"/>
      <c r="L6315" s="270"/>
      <c r="M6315" s="271"/>
      <c r="N6315" s="270" t="e">
        <v>#N/A</v>
      </c>
      <c r="O6315" s="272" t="e">
        <v>#N/A</v>
      </c>
      <c r="P6315" s="272" t="e">
        <v>#N/A</v>
      </c>
      <c r="Q6315" s="272" t="e">
        <v>#N/A</v>
      </c>
    </row>
    <row r="6316" spans="1:17" s="208" customFormat="1" ht="12">
      <c r="A6316" s="268" t="str">
        <f t="shared" si="198"/>
        <v>1350324011922069905</v>
      </c>
      <c r="B6316" s="304" t="s">
        <v>19891</v>
      </c>
      <c r="C6316" s="269" t="s">
        <v>8641</v>
      </c>
      <c r="D6316" s="144" t="s">
        <v>3106</v>
      </c>
      <c r="E6316" s="269" t="s">
        <v>8642</v>
      </c>
      <c r="F6316" s="145" t="s">
        <v>3106</v>
      </c>
      <c r="G6316" s="269" t="s">
        <v>3106</v>
      </c>
      <c r="H6316" s="305" t="s">
        <v>8643</v>
      </c>
      <c r="I6316" s="306" t="s">
        <v>22673</v>
      </c>
      <c r="J6316" s="201" t="str">
        <f t="shared" si="197"/>
        <v>9999</v>
      </c>
      <c r="K6316" s="270"/>
      <c r="L6316" s="270"/>
      <c r="M6316" s="271"/>
      <c r="N6316" s="270" t="e">
        <v>#N/A</v>
      </c>
      <c r="O6316" s="272" t="e">
        <v>#N/A</v>
      </c>
      <c r="P6316" s="272" t="e">
        <v>#N/A</v>
      </c>
      <c r="Q6316" s="272" t="e">
        <v>#N/A</v>
      </c>
    </row>
    <row r="6317" spans="1:17" s="208" customFormat="1" ht="12">
      <c r="A6317" s="268" t="str">
        <f t="shared" si="198"/>
        <v>1350340011417051806</v>
      </c>
      <c r="B6317" s="304" t="s">
        <v>19891</v>
      </c>
      <c r="C6317" s="269" t="s">
        <v>8644</v>
      </c>
      <c r="D6317" s="144" t="s">
        <v>3106</v>
      </c>
      <c r="E6317" s="269" t="s">
        <v>8645</v>
      </c>
      <c r="F6317" s="145" t="s">
        <v>3106</v>
      </c>
      <c r="G6317" s="269" t="s">
        <v>3106</v>
      </c>
      <c r="H6317" s="305" t="s">
        <v>2325</v>
      </c>
      <c r="I6317" s="306" t="s">
        <v>705</v>
      </c>
      <c r="J6317" s="201" t="str">
        <f t="shared" si="197"/>
        <v>9999</v>
      </c>
      <c r="K6317" s="270"/>
      <c r="L6317" s="270"/>
      <c r="M6317" s="271"/>
      <c r="N6317" s="270" t="e">
        <v>#N/A</v>
      </c>
      <c r="O6317" s="272" t="e">
        <v>#N/A</v>
      </c>
      <c r="P6317" s="272" t="e">
        <v>#N/A</v>
      </c>
      <c r="Q6317" s="272" t="e">
        <v>#N/A</v>
      </c>
    </row>
    <row r="6318" spans="1:17" s="208" customFormat="1" ht="12">
      <c r="A6318" s="268" t="str">
        <f t="shared" si="198"/>
        <v>1350340041417947706</v>
      </c>
      <c r="B6318" s="304" t="s">
        <v>19891</v>
      </c>
      <c r="C6318" s="269" t="s">
        <v>8646</v>
      </c>
      <c r="D6318" s="144" t="s">
        <v>3106</v>
      </c>
      <c r="E6318" s="269" t="s">
        <v>8647</v>
      </c>
      <c r="F6318" s="145" t="s">
        <v>3106</v>
      </c>
      <c r="G6318" s="269" t="s">
        <v>3106</v>
      </c>
      <c r="H6318" s="305" t="s">
        <v>2325</v>
      </c>
      <c r="I6318" s="306" t="s">
        <v>705</v>
      </c>
      <c r="J6318" s="201" t="str">
        <f t="shared" si="197"/>
        <v>9999</v>
      </c>
      <c r="K6318" s="270"/>
      <c r="L6318" s="270"/>
      <c r="M6318" s="271"/>
      <c r="N6318" s="270" t="e">
        <v>#N/A</v>
      </c>
      <c r="O6318" s="272" t="e">
        <v>#N/A</v>
      </c>
      <c r="P6318" s="272" t="e">
        <v>#N/A</v>
      </c>
      <c r="Q6318" s="272" t="e">
        <v>#N/A</v>
      </c>
    </row>
    <row r="6319" spans="1:17" s="208" customFormat="1" ht="12">
      <c r="A6319" s="268" t="str">
        <f t="shared" si="198"/>
        <v>1350365021083633143</v>
      </c>
      <c r="B6319" s="304" t="s">
        <v>19891</v>
      </c>
      <c r="C6319" s="269" t="s">
        <v>8648</v>
      </c>
      <c r="D6319" s="144" t="s">
        <v>3106</v>
      </c>
      <c r="E6319" s="269" t="s">
        <v>8649</v>
      </c>
      <c r="F6319" s="145" t="s">
        <v>3106</v>
      </c>
      <c r="G6319" s="269" t="s">
        <v>3106</v>
      </c>
      <c r="H6319" s="305" t="s">
        <v>8650</v>
      </c>
      <c r="I6319" s="306" t="s">
        <v>20433</v>
      </c>
      <c r="J6319" s="201" t="str">
        <f t="shared" si="197"/>
        <v>9999</v>
      </c>
      <c r="K6319" s="270"/>
      <c r="L6319" s="270"/>
      <c r="M6319" s="271"/>
      <c r="N6319" s="270" t="e">
        <v>#N/A</v>
      </c>
      <c r="O6319" s="272" t="e">
        <v>#N/A</v>
      </c>
      <c r="P6319" s="272" t="e">
        <v>#N/A</v>
      </c>
      <c r="Q6319" s="272" t="e">
        <v>#N/A</v>
      </c>
    </row>
    <row r="6320" spans="1:17" s="208" customFormat="1" ht="12">
      <c r="A6320" s="268" t="str">
        <f t="shared" si="198"/>
        <v>1350894101558368795</v>
      </c>
      <c r="B6320" s="304" t="s">
        <v>19891</v>
      </c>
      <c r="C6320" s="269" t="s">
        <v>8651</v>
      </c>
      <c r="D6320" s="144" t="s">
        <v>3106</v>
      </c>
      <c r="E6320" s="269" t="s">
        <v>8652</v>
      </c>
      <c r="F6320" s="145" t="s">
        <v>3106</v>
      </c>
      <c r="G6320" s="269" t="s">
        <v>3106</v>
      </c>
      <c r="H6320" s="305" t="s">
        <v>8653</v>
      </c>
      <c r="I6320" s="306" t="s">
        <v>21749</v>
      </c>
      <c r="J6320" s="201" t="str">
        <f t="shared" si="197"/>
        <v>9999</v>
      </c>
      <c r="K6320" s="270"/>
      <c r="L6320" s="270"/>
      <c r="M6320" s="271"/>
      <c r="N6320" s="270" t="e">
        <v>#N/A</v>
      </c>
      <c r="O6320" s="272" t="e">
        <v>#N/A</v>
      </c>
      <c r="P6320" s="272" t="e">
        <v>#N/A</v>
      </c>
      <c r="Q6320" s="272" t="e">
        <v>#N/A</v>
      </c>
    </row>
    <row r="6321" spans="1:20" ht="12">
      <c r="A6321" s="268" t="str">
        <f t="shared" si="198"/>
        <v>1352338011245274471</v>
      </c>
      <c r="B6321" s="304" t="s">
        <v>19891</v>
      </c>
      <c r="C6321" s="269" t="s">
        <v>8654</v>
      </c>
      <c r="D6321" s="144" t="s">
        <v>3106</v>
      </c>
      <c r="E6321" s="269" t="s">
        <v>8655</v>
      </c>
      <c r="F6321" s="145" t="s">
        <v>3106</v>
      </c>
      <c r="G6321" s="269" t="s">
        <v>3106</v>
      </c>
      <c r="H6321" s="305" t="s">
        <v>1988</v>
      </c>
      <c r="I6321" s="306" t="s">
        <v>20880</v>
      </c>
      <c r="J6321" s="201" t="str">
        <f t="shared" si="197"/>
        <v>9999</v>
      </c>
      <c r="K6321" s="270"/>
      <c r="L6321" s="270"/>
      <c r="M6321" s="271"/>
      <c r="N6321" s="270" t="e">
        <v>#N/A</v>
      </c>
      <c r="O6321" s="272" t="e">
        <v>#N/A</v>
      </c>
      <c r="P6321" s="272" t="e">
        <v>#N/A</v>
      </c>
      <c r="Q6321" s="272" t="e">
        <v>#N/A</v>
      </c>
      <c r="S6321" s="208"/>
    </row>
    <row r="6322" spans="1:20" ht="12">
      <c r="A6322" s="268" t="str">
        <f t="shared" si="198"/>
        <v>1352353021366680555</v>
      </c>
      <c r="B6322" s="304" t="s">
        <v>19891</v>
      </c>
      <c r="C6322" s="269" t="s">
        <v>8656</v>
      </c>
      <c r="D6322" s="144" t="s">
        <v>3106</v>
      </c>
      <c r="E6322" s="269" t="s">
        <v>8657</v>
      </c>
      <c r="F6322" s="145" t="s">
        <v>3106</v>
      </c>
      <c r="G6322" s="269" t="s">
        <v>3106</v>
      </c>
      <c r="H6322" s="305" t="s">
        <v>6943</v>
      </c>
      <c r="I6322" s="306" t="s">
        <v>1181</v>
      </c>
      <c r="J6322" s="201" t="str">
        <f t="shared" si="197"/>
        <v>9999</v>
      </c>
      <c r="K6322" s="270"/>
      <c r="L6322" s="270"/>
      <c r="M6322" s="271"/>
      <c r="N6322" s="270" t="e">
        <v>#N/A</v>
      </c>
      <c r="O6322" s="272" t="e">
        <v>#N/A</v>
      </c>
      <c r="P6322" s="272" t="e">
        <v>#N/A</v>
      </c>
      <c r="Q6322" s="272" t="e">
        <v>#N/A</v>
      </c>
      <c r="S6322" s="208"/>
    </row>
    <row r="6323" spans="1:20" ht="12">
      <c r="A6323" s="268" t="str">
        <f t="shared" si="198"/>
        <v>1352429011386684793</v>
      </c>
      <c r="B6323" s="304" t="s">
        <v>19891</v>
      </c>
      <c r="C6323" s="269" t="s">
        <v>8658</v>
      </c>
      <c r="D6323" s="144" t="s">
        <v>3106</v>
      </c>
      <c r="E6323" s="269" t="s">
        <v>8659</v>
      </c>
      <c r="F6323" s="145" t="s">
        <v>3106</v>
      </c>
      <c r="G6323" s="269" t="s">
        <v>3106</v>
      </c>
      <c r="H6323" s="305" t="s">
        <v>8660</v>
      </c>
      <c r="I6323" s="307" t="s">
        <v>8660</v>
      </c>
      <c r="J6323" s="201" t="str">
        <f t="shared" si="197"/>
        <v>9999</v>
      </c>
      <c r="K6323" s="270"/>
      <c r="L6323" s="270"/>
      <c r="M6323" s="271"/>
      <c r="N6323" s="270" t="e">
        <v>#N/A</v>
      </c>
      <c r="O6323" s="272" t="e">
        <v>#N/A</v>
      </c>
      <c r="P6323" s="272" t="e">
        <v>#N/A</v>
      </c>
      <c r="Q6323" s="272" t="e">
        <v>#N/A</v>
      </c>
      <c r="S6323" s="208"/>
    </row>
    <row r="6324" spans="1:20" ht="12">
      <c r="A6324" s="268" t="str">
        <f t="shared" si="198"/>
        <v>1352445061124170691</v>
      </c>
      <c r="B6324" s="304" t="s">
        <v>19891</v>
      </c>
      <c r="C6324" s="269" t="s">
        <v>8664</v>
      </c>
      <c r="D6324" s="144" t="s">
        <v>3106</v>
      </c>
      <c r="E6324" s="269" t="s">
        <v>8662</v>
      </c>
      <c r="F6324" s="145" t="s">
        <v>3106</v>
      </c>
      <c r="G6324" s="269" t="s">
        <v>3106</v>
      </c>
      <c r="H6324" s="305" t="s">
        <v>8665</v>
      </c>
      <c r="I6324" s="306" t="s">
        <v>20551</v>
      </c>
      <c r="J6324" s="201" t="str">
        <f t="shared" si="197"/>
        <v>9999</v>
      </c>
      <c r="K6324" s="270"/>
      <c r="L6324" s="270"/>
      <c r="M6324" s="271"/>
      <c r="N6324" s="270" t="e">
        <v>#N/A</v>
      </c>
      <c r="O6324" s="272" t="e">
        <v>#N/A</v>
      </c>
      <c r="P6324" s="272" t="e">
        <v>#N/A</v>
      </c>
      <c r="Q6324" s="272" t="e">
        <v>#N/A</v>
      </c>
      <c r="S6324" s="208"/>
    </row>
    <row r="6325" spans="1:20" ht="12">
      <c r="A6325" s="268" t="str">
        <f t="shared" si="198"/>
        <v>1352445061568461572</v>
      </c>
      <c r="B6325" s="304" t="s">
        <v>19891</v>
      </c>
      <c r="C6325" s="269" t="s">
        <v>8661</v>
      </c>
      <c r="D6325" s="144" t="s">
        <v>3106</v>
      </c>
      <c r="E6325" s="269" t="s">
        <v>8662</v>
      </c>
      <c r="F6325" s="145" t="s">
        <v>3106</v>
      </c>
      <c r="G6325" s="269" t="s">
        <v>3106</v>
      </c>
      <c r="H6325" s="305" t="s">
        <v>8663</v>
      </c>
      <c r="I6325" s="306" t="s">
        <v>20551</v>
      </c>
      <c r="J6325" s="201" t="str">
        <f t="shared" si="197"/>
        <v>9999</v>
      </c>
      <c r="K6325" s="270"/>
      <c r="L6325" s="270"/>
      <c r="M6325" s="271"/>
      <c r="N6325" s="270" t="e">
        <v>#N/A</v>
      </c>
      <c r="O6325" s="272" t="e">
        <v>#N/A</v>
      </c>
      <c r="P6325" s="272" t="e">
        <v>#N/A</v>
      </c>
      <c r="Q6325" s="272" t="e">
        <v>#N/A</v>
      </c>
      <c r="S6325" s="208"/>
    </row>
    <row r="6326" spans="1:20" ht="12">
      <c r="A6326" s="268" t="str">
        <f t="shared" si="198"/>
        <v>1352445071124170691</v>
      </c>
      <c r="B6326" s="304" t="s">
        <v>19891</v>
      </c>
      <c r="C6326" s="269" t="s">
        <v>8664</v>
      </c>
      <c r="D6326" s="144" t="s">
        <v>3106</v>
      </c>
      <c r="E6326" s="269" t="s">
        <v>8666</v>
      </c>
      <c r="F6326" s="145" t="s">
        <v>3106</v>
      </c>
      <c r="G6326" s="269" t="s">
        <v>3106</v>
      </c>
      <c r="H6326" s="305" t="s">
        <v>8665</v>
      </c>
      <c r="I6326" s="306" t="s">
        <v>20552</v>
      </c>
      <c r="J6326" s="201" t="str">
        <f t="shared" si="197"/>
        <v>9999</v>
      </c>
      <c r="K6326" s="270"/>
      <c r="L6326" s="270"/>
      <c r="M6326" s="271"/>
      <c r="N6326" s="270" t="e">
        <v>#N/A</v>
      </c>
      <c r="O6326" s="272" t="e">
        <v>#N/A</v>
      </c>
      <c r="P6326" s="272" t="e">
        <v>#N/A</v>
      </c>
      <c r="Q6326" s="272" t="e">
        <v>#N/A</v>
      </c>
      <c r="S6326" s="208"/>
    </row>
    <row r="6327" spans="1:20" ht="12">
      <c r="A6327" s="268" t="str">
        <f t="shared" si="198"/>
        <v>1352445071568461572</v>
      </c>
      <c r="B6327" s="304" t="s">
        <v>19891</v>
      </c>
      <c r="C6327" s="269" t="s">
        <v>8661</v>
      </c>
      <c r="D6327" s="144" t="s">
        <v>3106</v>
      </c>
      <c r="E6327" s="269" t="s">
        <v>8666</v>
      </c>
      <c r="F6327" s="145" t="s">
        <v>3106</v>
      </c>
      <c r="G6327" s="269" t="s">
        <v>3106</v>
      </c>
      <c r="H6327" s="305" t="s">
        <v>8663</v>
      </c>
      <c r="I6327" s="306" t="s">
        <v>20552</v>
      </c>
      <c r="J6327" s="201" t="str">
        <f t="shared" si="197"/>
        <v>9999</v>
      </c>
      <c r="K6327" s="270"/>
      <c r="L6327" s="270"/>
      <c r="M6327" s="271"/>
      <c r="N6327" s="270" t="e">
        <v>#N/A</v>
      </c>
      <c r="O6327" s="272" t="e">
        <v>#N/A</v>
      </c>
      <c r="P6327" s="272" t="e">
        <v>#N/A</v>
      </c>
      <c r="Q6327" s="272" t="e">
        <v>#N/A</v>
      </c>
      <c r="S6327" s="208"/>
    </row>
    <row r="6328" spans="1:20" s="311" customFormat="1" ht="12">
      <c r="A6328" s="268" t="str">
        <f t="shared" si="198"/>
        <v>1352445091003968579</v>
      </c>
      <c r="B6328" s="304" t="s">
        <v>19891</v>
      </c>
      <c r="C6328" s="269" t="s">
        <v>8667</v>
      </c>
      <c r="D6328" s="144" t="s">
        <v>3106</v>
      </c>
      <c r="E6328" s="269" t="s">
        <v>8668</v>
      </c>
      <c r="F6328" s="145" t="s">
        <v>3106</v>
      </c>
      <c r="G6328" s="269" t="s">
        <v>3106</v>
      </c>
      <c r="H6328" s="305" t="s">
        <v>8663</v>
      </c>
      <c r="I6328" s="306" t="s">
        <v>20250</v>
      </c>
      <c r="J6328" s="201" t="str">
        <f t="shared" si="197"/>
        <v>9999</v>
      </c>
      <c r="K6328" s="270"/>
      <c r="L6328" s="270"/>
      <c r="M6328" s="271"/>
      <c r="N6328" s="270" t="e">
        <v>#N/A</v>
      </c>
      <c r="O6328" s="272" t="e">
        <v>#N/A</v>
      </c>
      <c r="P6328" s="272" t="e">
        <v>#N/A</v>
      </c>
      <c r="Q6328" s="272" t="e">
        <v>#N/A</v>
      </c>
      <c r="R6328" s="208"/>
      <c r="S6328" s="208"/>
      <c r="T6328" s="208"/>
    </row>
    <row r="6329" spans="1:20" ht="12">
      <c r="A6329" s="268" t="str">
        <f t="shared" si="198"/>
        <v>1352445101003968579</v>
      </c>
      <c r="B6329" s="304" t="s">
        <v>19891</v>
      </c>
      <c r="C6329" s="269" t="s">
        <v>8667</v>
      </c>
      <c r="D6329" s="144" t="s">
        <v>3106</v>
      </c>
      <c r="E6329" s="269" t="s">
        <v>8669</v>
      </c>
      <c r="F6329" s="145" t="s">
        <v>3106</v>
      </c>
      <c r="G6329" s="269" t="s">
        <v>3106</v>
      </c>
      <c r="H6329" s="305" t="s">
        <v>8663</v>
      </c>
      <c r="I6329" s="306" t="s">
        <v>20250</v>
      </c>
      <c r="J6329" s="201" t="str">
        <f t="shared" si="197"/>
        <v>9999</v>
      </c>
      <c r="K6329" s="270"/>
      <c r="L6329" s="270"/>
      <c r="M6329" s="271"/>
      <c r="N6329" s="270" t="e">
        <v>#N/A</v>
      </c>
      <c r="O6329" s="272" t="e">
        <v>#N/A</v>
      </c>
      <c r="P6329" s="272" t="e">
        <v>#N/A</v>
      </c>
      <c r="Q6329" s="272" t="e">
        <v>#N/A</v>
      </c>
      <c r="S6329" s="208"/>
    </row>
    <row r="6330" spans="1:20" ht="12">
      <c r="A6330" s="268" t="str">
        <f t="shared" si="198"/>
        <v>1354961051427141514</v>
      </c>
      <c r="B6330" s="304" t="s">
        <v>19891</v>
      </c>
      <c r="C6330" s="269" t="s">
        <v>8670</v>
      </c>
      <c r="D6330" s="144" t="s">
        <v>3106</v>
      </c>
      <c r="E6330" s="269" t="s">
        <v>8671</v>
      </c>
      <c r="F6330" s="145" t="s">
        <v>3106</v>
      </c>
      <c r="G6330" s="269" t="s">
        <v>3106</v>
      </c>
      <c r="H6330" s="305" t="s">
        <v>8672</v>
      </c>
      <c r="I6330" s="307" t="s">
        <v>8672</v>
      </c>
      <c r="J6330" s="201" t="str">
        <f t="shared" si="197"/>
        <v>9999</v>
      </c>
      <c r="K6330" s="270"/>
      <c r="L6330" s="270"/>
      <c r="M6330" s="271"/>
      <c r="N6330" s="270" t="e">
        <v>#N/A</v>
      </c>
      <c r="O6330" s="272" t="e">
        <v>#N/A</v>
      </c>
      <c r="P6330" s="272" t="e">
        <v>#N/A</v>
      </c>
      <c r="Q6330" s="272" t="e">
        <v>#N/A</v>
      </c>
      <c r="S6330" s="208"/>
    </row>
    <row r="6331" spans="1:20" ht="12">
      <c r="A6331" s="268" t="str">
        <f t="shared" si="198"/>
        <v>1356610111356318042</v>
      </c>
      <c r="B6331" s="304" t="s">
        <v>19891</v>
      </c>
      <c r="C6331" s="269" t="s">
        <v>8673</v>
      </c>
      <c r="D6331" s="144" t="s">
        <v>3106</v>
      </c>
      <c r="E6331" s="269" t="s">
        <v>8674</v>
      </c>
      <c r="F6331" s="145" t="s">
        <v>3106</v>
      </c>
      <c r="G6331" s="269" t="s">
        <v>3106</v>
      </c>
      <c r="H6331" s="305" t="s">
        <v>8675</v>
      </c>
      <c r="I6331" s="306" t="s">
        <v>21164</v>
      </c>
      <c r="J6331" s="201" t="str">
        <f t="shared" si="197"/>
        <v>9999</v>
      </c>
      <c r="K6331" s="270"/>
      <c r="L6331" s="270"/>
      <c r="M6331" s="271"/>
      <c r="N6331" s="270" t="e">
        <v>#N/A</v>
      </c>
      <c r="O6331" s="272" t="e">
        <v>#N/A</v>
      </c>
      <c r="P6331" s="272" t="e">
        <v>#N/A</v>
      </c>
      <c r="Q6331" s="272" t="e">
        <v>#N/A</v>
      </c>
      <c r="S6331" s="208"/>
    </row>
    <row r="6332" spans="1:20" ht="12">
      <c r="A6332" s="268" t="str">
        <f t="shared" si="198"/>
        <v>1361180091457436511</v>
      </c>
      <c r="B6332" s="304" t="s">
        <v>19891</v>
      </c>
      <c r="C6332" s="269" t="s">
        <v>8676</v>
      </c>
      <c r="D6332" s="144" t="s">
        <v>3106</v>
      </c>
      <c r="E6332" s="269" t="s">
        <v>8677</v>
      </c>
      <c r="F6332" s="145" t="s">
        <v>3106</v>
      </c>
      <c r="G6332" s="269" t="s">
        <v>3106</v>
      </c>
      <c r="H6332" s="305" t="s">
        <v>8678</v>
      </c>
      <c r="I6332" s="306" t="s">
        <v>21474</v>
      </c>
      <c r="J6332" s="201" t="str">
        <f t="shared" si="197"/>
        <v>9999</v>
      </c>
      <c r="K6332" s="270"/>
      <c r="L6332" s="270"/>
      <c r="M6332" s="271"/>
      <c r="N6332" s="270" t="e">
        <v>#N/A</v>
      </c>
      <c r="O6332" s="272" t="e">
        <v>#N/A</v>
      </c>
      <c r="P6332" s="272" t="e">
        <v>#N/A</v>
      </c>
      <c r="Q6332" s="272" t="e">
        <v>#N/A</v>
      </c>
      <c r="S6332" s="208"/>
    </row>
    <row r="6333" spans="1:20" ht="12">
      <c r="A6333" s="268" t="str">
        <f t="shared" si="198"/>
        <v>1361404081790897189</v>
      </c>
      <c r="B6333" s="304" t="s">
        <v>19891</v>
      </c>
      <c r="C6333" s="269" t="s">
        <v>8679</v>
      </c>
      <c r="D6333" s="144" t="s">
        <v>3106</v>
      </c>
      <c r="E6333" s="269" t="s">
        <v>8680</v>
      </c>
      <c r="F6333" s="145" t="s">
        <v>3106</v>
      </c>
      <c r="G6333" s="269" t="s">
        <v>3106</v>
      </c>
      <c r="H6333" s="305" t="s">
        <v>8528</v>
      </c>
      <c r="I6333" s="307" t="s">
        <v>8528</v>
      </c>
      <c r="J6333" s="201" t="str">
        <f t="shared" si="197"/>
        <v>9999</v>
      </c>
      <c r="K6333" s="270"/>
      <c r="L6333" s="270"/>
      <c r="M6333" s="271"/>
      <c r="N6333" s="270" t="e">
        <v>#N/A</v>
      </c>
      <c r="O6333" s="272" t="e">
        <v>#N/A</v>
      </c>
      <c r="P6333" s="272" t="e">
        <v>#N/A</v>
      </c>
      <c r="Q6333" s="272" t="e">
        <v>#N/A</v>
      </c>
      <c r="S6333" s="208"/>
    </row>
    <row r="6334" spans="1:20" ht="12">
      <c r="A6334" s="268" t="str">
        <f t="shared" si="198"/>
        <v>1361412021437229861</v>
      </c>
      <c r="B6334" s="304" t="s">
        <v>19891</v>
      </c>
      <c r="C6334" s="269" t="s">
        <v>8681</v>
      </c>
      <c r="D6334" s="144" t="s">
        <v>3106</v>
      </c>
      <c r="E6334" s="269" t="s">
        <v>8682</v>
      </c>
      <c r="F6334" s="145" t="s">
        <v>3106</v>
      </c>
      <c r="G6334" s="269" t="s">
        <v>3106</v>
      </c>
      <c r="H6334" s="305" t="s">
        <v>3319</v>
      </c>
      <c r="I6334" s="306" t="s">
        <v>1222</v>
      </c>
      <c r="J6334" s="201" t="str">
        <f t="shared" si="197"/>
        <v>9999</v>
      </c>
      <c r="K6334" s="270"/>
      <c r="L6334" s="270"/>
      <c r="M6334" s="271"/>
      <c r="N6334" s="270" t="e">
        <v>#N/A</v>
      </c>
      <c r="O6334" s="272" t="e">
        <v>#N/A</v>
      </c>
      <c r="P6334" s="272" t="e">
        <v>#N/A</v>
      </c>
      <c r="Q6334" s="272" t="e">
        <v>#N/A</v>
      </c>
      <c r="S6334" s="208"/>
    </row>
    <row r="6335" spans="1:20" ht="12">
      <c r="A6335" s="268" t="str">
        <f t="shared" si="198"/>
        <v>1361412101184751562</v>
      </c>
      <c r="B6335" s="304" t="s">
        <v>19891</v>
      </c>
      <c r="C6335" s="269" t="s">
        <v>7279</v>
      </c>
      <c r="D6335" s="144" t="s">
        <v>3106</v>
      </c>
      <c r="E6335" s="269" t="s">
        <v>8683</v>
      </c>
      <c r="F6335" s="145" t="s">
        <v>3106</v>
      </c>
      <c r="G6335" s="269" t="s">
        <v>3106</v>
      </c>
      <c r="H6335" s="305" t="s">
        <v>3319</v>
      </c>
      <c r="I6335" s="307" t="s">
        <v>3319</v>
      </c>
      <c r="J6335" s="201" t="str">
        <f t="shared" si="197"/>
        <v>9999</v>
      </c>
      <c r="K6335" s="270"/>
      <c r="L6335" s="270"/>
      <c r="M6335" s="271"/>
      <c r="N6335" s="270" t="e">
        <v>#N/A</v>
      </c>
      <c r="O6335" s="272" t="e">
        <v>#N/A</v>
      </c>
      <c r="P6335" s="272" t="e">
        <v>#N/A</v>
      </c>
      <c r="Q6335" s="272" t="e">
        <v>#N/A</v>
      </c>
      <c r="S6335" s="208"/>
    </row>
    <row r="6336" spans="1:20" ht="12">
      <c r="A6336" s="268" t="str">
        <f t="shared" si="198"/>
        <v>1361420011356375422</v>
      </c>
      <c r="B6336" s="304" t="s">
        <v>19891</v>
      </c>
      <c r="C6336" s="269" t="s">
        <v>8684</v>
      </c>
      <c r="D6336" s="144" t="s">
        <v>3106</v>
      </c>
      <c r="E6336" s="269" t="s">
        <v>8685</v>
      </c>
      <c r="F6336" s="145" t="s">
        <v>3106</v>
      </c>
      <c r="G6336" s="269" t="s">
        <v>3106</v>
      </c>
      <c r="H6336" s="305" t="s">
        <v>2399</v>
      </c>
      <c r="I6336" s="306" t="s">
        <v>555</v>
      </c>
      <c r="J6336" s="201" t="str">
        <f t="shared" si="197"/>
        <v>9999</v>
      </c>
      <c r="K6336" s="270"/>
      <c r="L6336" s="270"/>
      <c r="M6336" s="271"/>
      <c r="N6336" s="270" t="e">
        <v>#N/A</v>
      </c>
      <c r="O6336" s="272" t="e">
        <v>#N/A</v>
      </c>
      <c r="P6336" s="272" t="e">
        <v>#N/A</v>
      </c>
      <c r="Q6336" s="272" t="e">
        <v>#N/A</v>
      </c>
      <c r="S6336" s="208"/>
    </row>
    <row r="6337" spans="1:17" s="208" customFormat="1" ht="12">
      <c r="A6337" s="268" t="str">
        <f t="shared" si="198"/>
        <v>1361420021891828059</v>
      </c>
      <c r="B6337" s="304" t="s">
        <v>19891</v>
      </c>
      <c r="C6337" s="269" t="s">
        <v>8686</v>
      </c>
      <c r="D6337" s="144" t="s">
        <v>3106</v>
      </c>
      <c r="E6337" s="269" t="s">
        <v>8687</v>
      </c>
      <c r="F6337" s="145" t="s">
        <v>3106</v>
      </c>
      <c r="G6337" s="269" t="s">
        <v>3106</v>
      </c>
      <c r="H6337" s="305" t="s">
        <v>2399</v>
      </c>
      <c r="I6337" s="306" t="s">
        <v>555</v>
      </c>
      <c r="J6337" s="201" t="str">
        <f t="shared" si="197"/>
        <v>9999</v>
      </c>
      <c r="K6337" s="270"/>
      <c r="L6337" s="270"/>
      <c r="M6337" s="271"/>
      <c r="N6337" s="270" t="e">
        <v>#N/A</v>
      </c>
      <c r="O6337" s="272" t="e">
        <v>#N/A</v>
      </c>
      <c r="P6337" s="272" t="e">
        <v>#N/A</v>
      </c>
      <c r="Q6337" s="272" t="e">
        <v>#N/A</v>
      </c>
    </row>
    <row r="6338" spans="1:17" s="208" customFormat="1" ht="12">
      <c r="A6338" s="268" t="str">
        <f t="shared" si="198"/>
        <v>1361420041952434375</v>
      </c>
      <c r="B6338" s="304" t="s">
        <v>19891</v>
      </c>
      <c r="C6338" s="269" t="s">
        <v>8688</v>
      </c>
      <c r="D6338" s="144" t="s">
        <v>3106</v>
      </c>
      <c r="E6338" s="269" t="s">
        <v>8689</v>
      </c>
      <c r="F6338" s="145" t="s">
        <v>3106</v>
      </c>
      <c r="G6338" s="269" t="s">
        <v>3106</v>
      </c>
      <c r="H6338" s="305" t="s">
        <v>2399</v>
      </c>
      <c r="I6338" s="306" t="s">
        <v>555</v>
      </c>
      <c r="J6338" s="201" t="str">
        <f t="shared" si="197"/>
        <v>9999</v>
      </c>
      <c r="K6338" s="270"/>
      <c r="L6338" s="270"/>
      <c r="M6338" s="271"/>
      <c r="N6338" s="270" t="e">
        <v>#N/A</v>
      </c>
      <c r="O6338" s="272" t="e">
        <v>#N/A</v>
      </c>
      <c r="P6338" s="272" t="e">
        <v>#N/A</v>
      </c>
      <c r="Q6338" s="272" t="e">
        <v>#N/A</v>
      </c>
    </row>
    <row r="6339" spans="1:17" s="208" customFormat="1" ht="12">
      <c r="A6339" s="268" t="str">
        <f t="shared" si="198"/>
        <v>1361446011881817922</v>
      </c>
      <c r="B6339" s="304" t="s">
        <v>19891</v>
      </c>
      <c r="C6339" s="269" t="s">
        <v>8690</v>
      </c>
      <c r="D6339" s="144" t="s">
        <v>3106</v>
      </c>
      <c r="E6339" s="269" t="s">
        <v>8691</v>
      </c>
      <c r="F6339" s="145" t="s">
        <v>3106</v>
      </c>
      <c r="G6339" s="269" t="s">
        <v>3106</v>
      </c>
      <c r="H6339" s="305" t="s">
        <v>2305</v>
      </c>
      <c r="I6339" s="306" t="s">
        <v>20916</v>
      </c>
      <c r="J6339" s="201" t="str">
        <f t="shared" ref="J6339:J6402" si="199">B6339</f>
        <v>9999</v>
      </c>
      <c r="K6339" s="270"/>
      <c r="L6339" s="270"/>
      <c r="M6339" s="271"/>
      <c r="N6339" s="270" t="e">
        <v>#N/A</v>
      </c>
      <c r="O6339" s="272" t="e">
        <v>#N/A</v>
      </c>
      <c r="P6339" s="272" t="e">
        <v>#N/A</v>
      </c>
      <c r="Q6339" s="272" t="e">
        <v>#N/A</v>
      </c>
    </row>
    <row r="6340" spans="1:17" s="208" customFormat="1" ht="12">
      <c r="A6340" s="268" t="str">
        <f t="shared" si="198"/>
        <v>1361768091285748996</v>
      </c>
      <c r="B6340" s="304" t="s">
        <v>19891</v>
      </c>
      <c r="C6340" s="269" t="s">
        <v>14084</v>
      </c>
      <c r="D6340" s="144" t="s">
        <v>3106</v>
      </c>
      <c r="E6340" s="269" t="s">
        <v>14085</v>
      </c>
      <c r="F6340" s="145" t="s">
        <v>3106</v>
      </c>
      <c r="G6340" s="269" t="s">
        <v>3106</v>
      </c>
      <c r="H6340" s="305" t="s">
        <v>14086</v>
      </c>
      <c r="I6340" s="307" t="s">
        <v>14086</v>
      </c>
      <c r="J6340" s="201" t="str">
        <f t="shared" si="199"/>
        <v>9999</v>
      </c>
      <c r="K6340" s="270" t="s">
        <v>13915</v>
      </c>
      <c r="L6340" s="270" t="s">
        <v>13916</v>
      </c>
      <c r="M6340" s="271">
        <v>44085</v>
      </c>
      <c r="N6340" s="270" t="e">
        <v>#N/A</v>
      </c>
      <c r="O6340" s="272" t="e">
        <v>#N/A</v>
      </c>
      <c r="P6340" s="272" t="e">
        <v>#N/A</v>
      </c>
      <c r="Q6340" s="272" t="e">
        <v>#N/A</v>
      </c>
    </row>
    <row r="6341" spans="1:17" s="208" customFormat="1" ht="12">
      <c r="A6341" s="268" t="str">
        <f t="shared" si="198"/>
        <v>1362725011558329235</v>
      </c>
      <c r="B6341" s="304" t="s">
        <v>19891</v>
      </c>
      <c r="C6341" s="269" t="s">
        <v>8692</v>
      </c>
      <c r="D6341" s="144" t="s">
        <v>3106</v>
      </c>
      <c r="E6341" s="269" t="s">
        <v>8693</v>
      </c>
      <c r="F6341" s="145" t="s">
        <v>3106</v>
      </c>
      <c r="G6341" s="269" t="s">
        <v>3106</v>
      </c>
      <c r="H6341" s="305" t="s">
        <v>8694</v>
      </c>
      <c r="I6341" s="307" t="s">
        <v>8694</v>
      </c>
      <c r="J6341" s="201" t="str">
        <f t="shared" si="199"/>
        <v>9999</v>
      </c>
      <c r="K6341" s="270"/>
      <c r="L6341" s="270"/>
      <c r="M6341" s="271"/>
      <c r="N6341" s="270" t="e">
        <v>#N/A</v>
      </c>
      <c r="O6341" s="272" t="e">
        <v>#N/A</v>
      </c>
      <c r="P6341" s="272" t="e">
        <v>#N/A</v>
      </c>
      <c r="Q6341" s="272" t="e">
        <v>#N/A</v>
      </c>
    </row>
    <row r="6342" spans="1:17" s="208" customFormat="1" ht="12">
      <c r="A6342" s="268" t="str">
        <f t="shared" si="198"/>
        <v>1363178111215970132</v>
      </c>
      <c r="B6342" s="304" t="s">
        <v>19891</v>
      </c>
      <c r="C6342" s="269" t="s">
        <v>14064</v>
      </c>
      <c r="D6342" s="144" t="s">
        <v>3106</v>
      </c>
      <c r="E6342" s="269" t="s">
        <v>14065</v>
      </c>
      <c r="F6342" s="145" t="s">
        <v>3106</v>
      </c>
      <c r="G6342" s="269" t="s">
        <v>3106</v>
      </c>
      <c r="H6342" s="305" t="s">
        <v>14066</v>
      </c>
      <c r="I6342" s="306" t="s">
        <v>14066</v>
      </c>
      <c r="J6342" s="201" t="str">
        <f t="shared" si="199"/>
        <v>9999</v>
      </c>
      <c r="K6342" s="270" t="s">
        <v>13915</v>
      </c>
      <c r="L6342" s="270" t="s">
        <v>13916</v>
      </c>
      <c r="M6342" s="271">
        <v>44085</v>
      </c>
      <c r="N6342" s="270" t="e">
        <v>#N/A</v>
      </c>
      <c r="O6342" s="272" t="e">
        <v>#N/A</v>
      </c>
      <c r="P6342" s="272" t="e">
        <v>#N/A</v>
      </c>
      <c r="Q6342" s="272" t="e">
        <v>#N/A</v>
      </c>
    </row>
    <row r="6343" spans="1:17" s="208" customFormat="1" ht="12">
      <c r="A6343" s="268" t="str">
        <f t="shared" si="198"/>
        <v>1363244011629082292</v>
      </c>
      <c r="B6343" s="304" t="s">
        <v>19891</v>
      </c>
      <c r="C6343" s="269" t="s">
        <v>8695</v>
      </c>
      <c r="D6343" s="144" t="s">
        <v>3106</v>
      </c>
      <c r="E6343" s="269" t="s">
        <v>8696</v>
      </c>
      <c r="F6343" s="145" t="s">
        <v>3106</v>
      </c>
      <c r="G6343" s="269" t="s">
        <v>3106</v>
      </c>
      <c r="H6343" s="305" t="s">
        <v>8697</v>
      </c>
      <c r="I6343" s="306" t="s">
        <v>21928</v>
      </c>
      <c r="J6343" s="201" t="str">
        <f t="shared" si="199"/>
        <v>9999</v>
      </c>
      <c r="K6343" s="270"/>
      <c r="L6343" s="270"/>
      <c r="M6343" s="271"/>
      <c r="N6343" s="270" t="e">
        <v>#N/A</v>
      </c>
      <c r="O6343" s="272" t="e">
        <v>#N/A</v>
      </c>
      <c r="P6343" s="272" t="e">
        <v>#N/A</v>
      </c>
      <c r="Q6343" s="272" t="e">
        <v>#N/A</v>
      </c>
    </row>
    <row r="6344" spans="1:17" s="208" customFormat="1" ht="12">
      <c r="A6344" s="268" t="str">
        <f t="shared" si="198"/>
        <v>1363269021295745362</v>
      </c>
      <c r="B6344" s="304" t="s">
        <v>19891</v>
      </c>
      <c r="C6344" s="269" t="s">
        <v>8698</v>
      </c>
      <c r="D6344" s="144" t="s">
        <v>3106</v>
      </c>
      <c r="E6344" s="269" t="s">
        <v>8699</v>
      </c>
      <c r="F6344" s="145" t="s">
        <v>3106</v>
      </c>
      <c r="G6344" s="269" t="s">
        <v>3106</v>
      </c>
      <c r="H6344" s="305" t="s">
        <v>2427</v>
      </c>
      <c r="I6344" s="306" t="s">
        <v>19241</v>
      </c>
      <c r="J6344" s="201" t="str">
        <f t="shared" si="199"/>
        <v>9999</v>
      </c>
      <c r="K6344" s="270"/>
      <c r="L6344" s="270"/>
      <c r="M6344" s="271"/>
      <c r="N6344" s="270" t="e">
        <v>#N/A</v>
      </c>
      <c r="O6344" s="272" t="e">
        <v>#N/A</v>
      </c>
      <c r="P6344" s="272" t="e">
        <v>#N/A</v>
      </c>
      <c r="Q6344" s="272" t="e">
        <v>#N/A</v>
      </c>
    </row>
    <row r="6345" spans="1:17" s="208" customFormat="1" ht="12">
      <c r="A6345" s="268" t="str">
        <f t="shared" si="198"/>
        <v>1363301011780853473</v>
      </c>
      <c r="B6345" s="304" t="s">
        <v>19891</v>
      </c>
      <c r="C6345" s="269" t="s">
        <v>8700</v>
      </c>
      <c r="D6345" s="144" t="s">
        <v>3106</v>
      </c>
      <c r="E6345" s="269" t="s">
        <v>8701</v>
      </c>
      <c r="F6345" s="145" t="s">
        <v>3106</v>
      </c>
      <c r="G6345" s="269" t="s">
        <v>3106</v>
      </c>
      <c r="H6345" s="305" t="s">
        <v>8702</v>
      </c>
      <c r="I6345" s="306" t="s">
        <v>22317</v>
      </c>
      <c r="J6345" s="201" t="str">
        <f t="shared" si="199"/>
        <v>9999</v>
      </c>
      <c r="K6345" s="270"/>
      <c r="L6345" s="270"/>
      <c r="M6345" s="271"/>
      <c r="N6345" s="270" t="e">
        <v>#N/A</v>
      </c>
      <c r="O6345" s="272" t="e">
        <v>#N/A</v>
      </c>
      <c r="P6345" s="272" t="e">
        <v>#N/A</v>
      </c>
      <c r="Q6345" s="272" t="e">
        <v>#N/A</v>
      </c>
    </row>
    <row r="6346" spans="1:17" s="208" customFormat="1" ht="12">
      <c r="A6346" s="268" t="str">
        <f t="shared" si="198"/>
        <v>1363301101316962103</v>
      </c>
      <c r="B6346" s="304" t="s">
        <v>19891</v>
      </c>
      <c r="C6346" s="269" t="s">
        <v>8703</v>
      </c>
      <c r="D6346" s="144" t="s">
        <v>3106</v>
      </c>
      <c r="E6346" s="269" t="s">
        <v>8704</v>
      </c>
      <c r="F6346" s="145" t="s">
        <v>3106</v>
      </c>
      <c r="G6346" s="269" t="s">
        <v>3106</v>
      </c>
      <c r="H6346" s="305" t="s">
        <v>8702</v>
      </c>
      <c r="I6346" s="306" t="s">
        <v>21071</v>
      </c>
      <c r="J6346" s="201" t="str">
        <f t="shared" si="199"/>
        <v>9999</v>
      </c>
      <c r="K6346" s="270"/>
      <c r="L6346" s="270"/>
      <c r="M6346" s="271"/>
      <c r="N6346" s="270" t="e">
        <v>#N/A</v>
      </c>
      <c r="O6346" s="272" t="e">
        <v>#N/A</v>
      </c>
      <c r="P6346" s="272" t="e">
        <v>#N/A</v>
      </c>
      <c r="Q6346" s="272" t="e">
        <v>#N/A</v>
      </c>
    </row>
    <row r="6347" spans="1:17" s="208" customFormat="1" ht="12">
      <c r="A6347" s="268" t="str">
        <f t="shared" si="198"/>
        <v>1363319011104906718</v>
      </c>
      <c r="B6347" s="304" t="s">
        <v>19891</v>
      </c>
      <c r="C6347" s="269" t="s">
        <v>8705</v>
      </c>
      <c r="D6347" s="144" t="s">
        <v>3106</v>
      </c>
      <c r="E6347" s="269" t="s">
        <v>8706</v>
      </c>
      <c r="F6347" s="145" t="s">
        <v>3106</v>
      </c>
      <c r="G6347" s="269" t="s">
        <v>3106</v>
      </c>
      <c r="H6347" s="305" t="s">
        <v>8707</v>
      </c>
      <c r="I6347" s="306" t="s">
        <v>20501</v>
      </c>
      <c r="J6347" s="201" t="str">
        <f t="shared" si="199"/>
        <v>9999</v>
      </c>
      <c r="K6347" s="270"/>
      <c r="L6347" s="270"/>
      <c r="M6347" s="271"/>
      <c r="N6347" s="270" t="e">
        <v>#N/A</v>
      </c>
      <c r="O6347" s="272" t="e">
        <v>#N/A</v>
      </c>
      <c r="P6347" s="272" t="e">
        <v>#N/A</v>
      </c>
      <c r="Q6347" s="272" t="e">
        <v>#N/A</v>
      </c>
    </row>
    <row r="6348" spans="1:17" s="208" customFormat="1" ht="12">
      <c r="A6348" s="268" t="str">
        <f t="shared" si="198"/>
        <v>1363319021558459198</v>
      </c>
      <c r="B6348" s="304" t="s">
        <v>19891</v>
      </c>
      <c r="C6348" s="269" t="s">
        <v>8708</v>
      </c>
      <c r="D6348" s="144" t="s">
        <v>3106</v>
      </c>
      <c r="E6348" s="269" t="s">
        <v>8709</v>
      </c>
      <c r="F6348" s="145" t="s">
        <v>3106</v>
      </c>
      <c r="G6348" s="269" t="s">
        <v>3106</v>
      </c>
      <c r="H6348" s="305" t="s">
        <v>8710</v>
      </c>
      <c r="I6348" s="306" t="s">
        <v>21756</v>
      </c>
      <c r="J6348" s="201" t="str">
        <f t="shared" si="199"/>
        <v>9999</v>
      </c>
      <c r="K6348" s="270"/>
      <c r="L6348" s="270"/>
      <c r="M6348" s="271"/>
      <c r="N6348" s="270" t="e">
        <v>#N/A</v>
      </c>
      <c r="O6348" s="272" t="e">
        <v>#N/A</v>
      </c>
      <c r="P6348" s="272" t="e">
        <v>#N/A</v>
      </c>
      <c r="Q6348" s="272" t="e">
        <v>#N/A</v>
      </c>
    </row>
    <row r="6349" spans="1:17" s="208" customFormat="1" ht="12">
      <c r="A6349" s="268" t="str">
        <f t="shared" si="198"/>
        <v>1363319031881782423</v>
      </c>
      <c r="B6349" s="304" t="s">
        <v>19891</v>
      </c>
      <c r="C6349" s="269" t="s">
        <v>8711</v>
      </c>
      <c r="D6349" s="144" t="s">
        <v>3106</v>
      </c>
      <c r="E6349" s="269" t="s">
        <v>8712</v>
      </c>
      <c r="F6349" s="145" t="s">
        <v>3106</v>
      </c>
      <c r="G6349" s="269" t="s">
        <v>3106</v>
      </c>
      <c r="H6349" s="305" t="s">
        <v>8710</v>
      </c>
      <c r="I6349" s="306" t="s">
        <v>22585</v>
      </c>
      <c r="J6349" s="201" t="str">
        <f t="shared" si="199"/>
        <v>9999</v>
      </c>
      <c r="K6349" s="270"/>
      <c r="L6349" s="270"/>
      <c r="M6349" s="271"/>
      <c r="N6349" s="270" t="e">
        <v>#N/A</v>
      </c>
      <c r="O6349" s="272" t="e">
        <v>#N/A</v>
      </c>
      <c r="P6349" s="272" t="e">
        <v>#N/A</v>
      </c>
      <c r="Q6349" s="272" t="e">
        <v>#N/A</v>
      </c>
    </row>
    <row r="6350" spans="1:17" s="208" customFormat="1" ht="12">
      <c r="A6350" s="268" t="str">
        <f t="shared" si="198"/>
        <v>1363327011265646350</v>
      </c>
      <c r="B6350" s="304" t="s">
        <v>19891</v>
      </c>
      <c r="C6350" s="269" t="s">
        <v>8713</v>
      </c>
      <c r="D6350" s="144" t="s">
        <v>3106</v>
      </c>
      <c r="E6350" s="269" t="s">
        <v>8714</v>
      </c>
      <c r="F6350" s="145" t="s">
        <v>3106</v>
      </c>
      <c r="G6350" s="269" t="s">
        <v>3106</v>
      </c>
      <c r="H6350" s="305" t="s">
        <v>8715</v>
      </c>
      <c r="I6350" s="306" t="s">
        <v>20938</v>
      </c>
      <c r="J6350" s="201" t="str">
        <f t="shared" si="199"/>
        <v>9999</v>
      </c>
      <c r="K6350" s="270"/>
      <c r="L6350" s="270"/>
      <c r="M6350" s="271"/>
      <c r="N6350" s="270" t="e">
        <v>#N/A</v>
      </c>
      <c r="O6350" s="272" t="e">
        <v>#N/A</v>
      </c>
      <c r="P6350" s="272" t="e">
        <v>#N/A</v>
      </c>
      <c r="Q6350" s="272" t="e">
        <v>#N/A</v>
      </c>
    </row>
    <row r="6351" spans="1:17" s="208" customFormat="1" ht="12">
      <c r="A6351" s="268" t="str">
        <f t="shared" si="198"/>
        <v>1363327071215065511</v>
      </c>
      <c r="B6351" s="304" t="s">
        <v>19891</v>
      </c>
      <c r="C6351" s="269" t="s">
        <v>8716</v>
      </c>
      <c r="D6351" s="144" t="s">
        <v>3106</v>
      </c>
      <c r="E6351" s="269" t="s">
        <v>8717</v>
      </c>
      <c r="F6351" s="145" t="s">
        <v>3106</v>
      </c>
      <c r="G6351" s="269" t="s">
        <v>3106</v>
      </c>
      <c r="H6351" s="305" t="s">
        <v>8715</v>
      </c>
      <c r="I6351" s="307" t="s">
        <v>8715</v>
      </c>
      <c r="J6351" s="201" t="str">
        <f t="shared" si="199"/>
        <v>9999</v>
      </c>
      <c r="K6351" s="270"/>
      <c r="L6351" s="270"/>
      <c r="M6351" s="271"/>
      <c r="N6351" s="270" t="e">
        <v>#N/A</v>
      </c>
      <c r="O6351" s="272" t="e">
        <v>#N/A</v>
      </c>
      <c r="P6351" s="272" t="e">
        <v>#N/A</v>
      </c>
      <c r="Q6351" s="272" t="e">
        <v>#N/A</v>
      </c>
    </row>
    <row r="6352" spans="1:17" s="208" customFormat="1" ht="12">
      <c r="A6352" s="268" t="str">
        <f t="shared" si="198"/>
        <v>1363327081023173507</v>
      </c>
      <c r="B6352" s="304" t="s">
        <v>19891</v>
      </c>
      <c r="C6352" s="269" t="s">
        <v>8718</v>
      </c>
      <c r="D6352" s="144" t="s">
        <v>3106</v>
      </c>
      <c r="E6352" s="269" t="s">
        <v>8719</v>
      </c>
      <c r="F6352" s="145" t="s">
        <v>3106</v>
      </c>
      <c r="G6352" s="269" t="s">
        <v>3106</v>
      </c>
      <c r="H6352" s="305" t="s">
        <v>8715</v>
      </c>
      <c r="I6352" s="306" t="s">
        <v>19247</v>
      </c>
      <c r="J6352" s="201" t="str">
        <f t="shared" si="199"/>
        <v>9999</v>
      </c>
      <c r="K6352" s="270"/>
      <c r="L6352" s="270"/>
      <c r="M6352" s="271"/>
      <c r="N6352" s="270" t="e">
        <v>#N/A</v>
      </c>
      <c r="O6352" s="272" t="e">
        <v>#N/A</v>
      </c>
      <c r="P6352" s="272" t="e">
        <v>#N/A</v>
      </c>
      <c r="Q6352" s="272" t="e">
        <v>#N/A</v>
      </c>
    </row>
    <row r="6353" spans="1:17" s="208" customFormat="1" ht="12">
      <c r="A6353" s="268" t="str">
        <f t="shared" si="198"/>
        <v>1363327091366507477</v>
      </c>
      <c r="B6353" s="304" t="s">
        <v>19891</v>
      </c>
      <c r="C6353" s="269" t="s">
        <v>8720</v>
      </c>
      <c r="D6353" s="144" t="s">
        <v>3106</v>
      </c>
      <c r="E6353" s="269" t="s">
        <v>8721</v>
      </c>
      <c r="F6353" s="145" t="s">
        <v>3106</v>
      </c>
      <c r="G6353" s="269" t="s">
        <v>3106</v>
      </c>
      <c r="H6353" s="305" t="s">
        <v>8715</v>
      </c>
      <c r="I6353" s="306" t="s">
        <v>19247</v>
      </c>
      <c r="J6353" s="201" t="str">
        <f t="shared" si="199"/>
        <v>9999</v>
      </c>
      <c r="K6353" s="270"/>
      <c r="L6353" s="270"/>
      <c r="M6353" s="271"/>
      <c r="N6353" s="270" t="e">
        <v>#N/A</v>
      </c>
      <c r="O6353" s="272" t="e">
        <v>#N/A</v>
      </c>
      <c r="P6353" s="272" t="e">
        <v>#N/A</v>
      </c>
      <c r="Q6353" s="272" t="e">
        <v>#N/A</v>
      </c>
    </row>
    <row r="6354" spans="1:17" s="208" customFormat="1" ht="12">
      <c r="A6354" s="268" t="str">
        <f t="shared" si="198"/>
        <v>1363616021245331974</v>
      </c>
      <c r="B6354" s="304" t="s">
        <v>19891</v>
      </c>
      <c r="C6354" s="269" t="s">
        <v>8722</v>
      </c>
      <c r="D6354" s="144" t="s">
        <v>3106</v>
      </c>
      <c r="E6354" s="269" t="s">
        <v>8723</v>
      </c>
      <c r="F6354" s="145" t="s">
        <v>3106</v>
      </c>
      <c r="G6354" s="269" t="s">
        <v>3106</v>
      </c>
      <c r="H6354" s="305" t="s">
        <v>8724</v>
      </c>
      <c r="I6354" s="306" t="s">
        <v>20886</v>
      </c>
      <c r="J6354" s="201" t="str">
        <f t="shared" si="199"/>
        <v>9999</v>
      </c>
      <c r="K6354" s="270"/>
      <c r="L6354" s="270"/>
      <c r="M6354" s="271"/>
      <c r="N6354" s="270" t="e">
        <v>#N/A</v>
      </c>
      <c r="O6354" s="272" t="e">
        <v>#N/A</v>
      </c>
      <c r="P6354" s="272" t="e">
        <v>#N/A</v>
      </c>
      <c r="Q6354" s="272" t="e">
        <v>#N/A</v>
      </c>
    </row>
    <row r="6355" spans="1:17" s="208" customFormat="1" ht="12">
      <c r="A6355" s="268" t="str">
        <f t="shared" si="198"/>
        <v>1363772161922085521</v>
      </c>
      <c r="B6355" s="304" t="s">
        <v>19891</v>
      </c>
      <c r="C6355" s="269" t="s">
        <v>8725</v>
      </c>
      <c r="D6355" s="144" t="s">
        <v>3106</v>
      </c>
      <c r="E6355" s="269" t="s">
        <v>8726</v>
      </c>
      <c r="F6355" s="145" t="s">
        <v>3106</v>
      </c>
      <c r="G6355" s="269" t="s">
        <v>3106</v>
      </c>
      <c r="H6355" s="305" t="s">
        <v>8727</v>
      </c>
      <c r="I6355" s="306" t="s">
        <v>22677</v>
      </c>
      <c r="J6355" s="201" t="str">
        <f t="shared" si="199"/>
        <v>9999</v>
      </c>
      <c r="K6355" s="270"/>
      <c r="L6355" s="270"/>
      <c r="M6355" s="271"/>
      <c r="N6355" s="270" t="e">
        <v>#N/A</v>
      </c>
      <c r="O6355" s="272" t="e">
        <v>#N/A</v>
      </c>
      <c r="P6355" s="272" t="e">
        <v>#N/A</v>
      </c>
      <c r="Q6355" s="272" t="e">
        <v>#N/A</v>
      </c>
    </row>
    <row r="6356" spans="1:17" s="208" customFormat="1" ht="12">
      <c r="A6356" s="268" t="str">
        <f t="shared" si="198"/>
        <v>1364127021144349952</v>
      </c>
      <c r="B6356" s="304" t="s">
        <v>19891</v>
      </c>
      <c r="C6356" s="269" t="s">
        <v>8728</v>
      </c>
      <c r="D6356" s="144" t="s">
        <v>3106</v>
      </c>
      <c r="E6356" s="269" t="s">
        <v>8729</v>
      </c>
      <c r="F6356" s="145" t="s">
        <v>3106</v>
      </c>
      <c r="G6356" s="269" t="s">
        <v>3106</v>
      </c>
      <c r="H6356" s="305" t="s">
        <v>8730</v>
      </c>
      <c r="I6356" s="306" t="s">
        <v>20622</v>
      </c>
      <c r="J6356" s="201" t="str">
        <f t="shared" si="199"/>
        <v>9999</v>
      </c>
      <c r="K6356" s="270"/>
      <c r="L6356" s="270"/>
      <c r="M6356" s="271"/>
      <c r="N6356" s="270" t="e">
        <v>#N/A</v>
      </c>
      <c r="O6356" s="272" t="e">
        <v>#N/A</v>
      </c>
      <c r="P6356" s="272" t="e">
        <v>#N/A</v>
      </c>
      <c r="Q6356" s="272" t="e">
        <v>#N/A</v>
      </c>
    </row>
    <row r="6357" spans="1:17" s="208" customFormat="1" ht="12">
      <c r="A6357" s="268" t="str">
        <f t="shared" ref="A6357:A6420" si="200">E6357&amp;C6357</f>
        <v>1364184061134127681</v>
      </c>
      <c r="B6357" s="304" t="s">
        <v>19891</v>
      </c>
      <c r="C6357" s="269" t="s">
        <v>8732</v>
      </c>
      <c r="D6357" s="144" t="s">
        <v>3106</v>
      </c>
      <c r="E6357" s="269" t="s">
        <v>8733</v>
      </c>
      <c r="F6357" s="145" t="s">
        <v>3106</v>
      </c>
      <c r="G6357" s="269" t="s">
        <v>3106</v>
      </c>
      <c r="H6357" s="305" t="s">
        <v>8734</v>
      </c>
      <c r="I6357" s="306" t="s">
        <v>20566</v>
      </c>
      <c r="J6357" s="201" t="str">
        <f t="shared" si="199"/>
        <v>9999</v>
      </c>
      <c r="K6357" s="270"/>
      <c r="L6357" s="270"/>
      <c r="M6357" s="271"/>
      <c r="N6357" s="270" t="e">
        <v>#N/A</v>
      </c>
      <c r="O6357" s="272" t="e">
        <v>#N/A</v>
      </c>
      <c r="P6357" s="272" t="e">
        <v>#N/A</v>
      </c>
      <c r="Q6357" s="272" t="e">
        <v>#N/A</v>
      </c>
    </row>
    <row r="6358" spans="1:17" s="208" customFormat="1" ht="12">
      <c r="A6358" s="268" t="str">
        <f t="shared" si="200"/>
        <v>1364309031205839016</v>
      </c>
      <c r="B6358" s="304" t="s">
        <v>19891</v>
      </c>
      <c r="C6358" s="269" t="s">
        <v>8735</v>
      </c>
      <c r="D6358" s="144" t="s">
        <v>3106</v>
      </c>
      <c r="E6358" s="269" t="s">
        <v>8736</v>
      </c>
      <c r="F6358" s="145" t="s">
        <v>3106</v>
      </c>
      <c r="G6358" s="269" t="s">
        <v>3106</v>
      </c>
      <c r="H6358" s="305" t="s">
        <v>2020</v>
      </c>
      <c r="I6358" s="306" t="s">
        <v>20775</v>
      </c>
      <c r="J6358" s="201" t="str">
        <f t="shared" si="199"/>
        <v>9999</v>
      </c>
      <c r="K6358" s="270"/>
      <c r="L6358" s="270"/>
      <c r="M6358" s="271"/>
      <c r="N6358" s="270" t="e">
        <v>#N/A</v>
      </c>
      <c r="O6358" s="272" t="e">
        <v>#N/A</v>
      </c>
      <c r="P6358" s="272" t="e">
        <v>#N/A</v>
      </c>
      <c r="Q6358" s="272" t="e">
        <v>#N/A</v>
      </c>
    </row>
    <row r="6359" spans="1:17" s="208" customFormat="1" ht="12">
      <c r="A6359" s="268" t="str">
        <f t="shared" si="200"/>
        <v>1364309101225194822</v>
      </c>
      <c r="B6359" s="304" t="s">
        <v>19891</v>
      </c>
      <c r="C6359" s="269" t="s">
        <v>8737</v>
      </c>
      <c r="D6359" s="144" t="s">
        <v>3106</v>
      </c>
      <c r="E6359" s="269" t="s">
        <v>8738</v>
      </c>
      <c r="F6359" s="145" t="s">
        <v>3106</v>
      </c>
      <c r="G6359" s="269" t="s">
        <v>3106</v>
      </c>
      <c r="H6359" s="305" t="s">
        <v>3158</v>
      </c>
      <c r="I6359" s="307" t="s">
        <v>3158</v>
      </c>
      <c r="J6359" s="201" t="str">
        <f t="shared" si="199"/>
        <v>9999</v>
      </c>
      <c r="K6359" s="270"/>
      <c r="L6359" s="270"/>
      <c r="M6359" s="271"/>
      <c r="N6359" s="270" t="e">
        <v>#N/A</v>
      </c>
      <c r="O6359" s="272" t="e">
        <v>#N/A</v>
      </c>
      <c r="P6359" s="272" t="e">
        <v>#N/A</v>
      </c>
      <c r="Q6359" s="272" t="e">
        <v>#N/A</v>
      </c>
    </row>
    <row r="6360" spans="1:17" s="208" customFormat="1" ht="12">
      <c r="A6360" s="268" t="str">
        <f t="shared" si="200"/>
        <v>1364481061902913064</v>
      </c>
      <c r="B6360" s="304" t="s">
        <v>19891</v>
      </c>
      <c r="C6360" s="269" t="s">
        <v>8739</v>
      </c>
      <c r="D6360" s="144" t="s">
        <v>3106</v>
      </c>
      <c r="E6360" s="269" t="s">
        <v>8740</v>
      </c>
      <c r="F6360" s="145" t="s">
        <v>3106</v>
      </c>
      <c r="G6360" s="269" t="s">
        <v>3106</v>
      </c>
      <c r="H6360" s="305" t="s">
        <v>8741</v>
      </c>
      <c r="I6360" s="306" t="s">
        <v>22628</v>
      </c>
      <c r="J6360" s="201" t="str">
        <f t="shared" si="199"/>
        <v>9999</v>
      </c>
      <c r="K6360" s="270"/>
      <c r="L6360" s="270"/>
      <c r="M6360" s="271"/>
      <c r="N6360" s="270" t="e">
        <v>#N/A</v>
      </c>
      <c r="O6360" s="272" t="e">
        <v>#N/A</v>
      </c>
      <c r="P6360" s="272" t="e">
        <v>#N/A</v>
      </c>
      <c r="Q6360" s="272" t="e">
        <v>#N/A</v>
      </c>
    </row>
    <row r="6361" spans="1:17" s="208" customFormat="1" ht="12">
      <c r="A6361" s="268" t="str">
        <f t="shared" si="200"/>
        <v>1364556151356399406</v>
      </c>
      <c r="B6361" s="304" t="s">
        <v>19891</v>
      </c>
      <c r="C6361" s="269" t="s">
        <v>8742</v>
      </c>
      <c r="D6361" s="144" t="s">
        <v>3106</v>
      </c>
      <c r="E6361" s="269" t="s">
        <v>8743</v>
      </c>
      <c r="F6361" s="145" t="s">
        <v>3106</v>
      </c>
      <c r="G6361" s="269" t="s">
        <v>3106</v>
      </c>
      <c r="H6361" s="305" t="s">
        <v>8744</v>
      </c>
      <c r="I6361" s="307" t="s">
        <v>8744</v>
      </c>
      <c r="J6361" s="201" t="str">
        <f t="shared" si="199"/>
        <v>9999</v>
      </c>
      <c r="K6361" s="270"/>
      <c r="L6361" s="270"/>
      <c r="M6361" s="271"/>
      <c r="N6361" s="270" t="e">
        <v>#N/A</v>
      </c>
      <c r="O6361" s="272" t="e">
        <v>#N/A</v>
      </c>
      <c r="P6361" s="272" t="e">
        <v>#N/A</v>
      </c>
      <c r="Q6361" s="272" t="e">
        <v>#N/A</v>
      </c>
    </row>
    <row r="6362" spans="1:17" s="208" customFormat="1" ht="12">
      <c r="A6362" s="268" t="str">
        <f t="shared" si="200"/>
        <v>1364929101992708705</v>
      </c>
      <c r="B6362" s="304" t="s">
        <v>19891</v>
      </c>
      <c r="C6362" s="269" t="s">
        <v>1292</v>
      </c>
      <c r="D6362" s="144" t="s">
        <v>3106</v>
      </c>
      <c r="E6362" s="269" t="s">
        <v>8745</v>
      </c>
      <c r="F6362" s="145" t="s">
        <v>3106</v>
      </c>
      <c r="G6362" s="269" t="s">
        <v>3106</v>
      </c>
      <c r="H6362" s="305" t="s">
        <v>6482</v>
      </c>
      <c r="I6362" s="307" t="s">
        <v>6482</v>
      </c>
      <c r="J6362" s="201" t="str">
        <f t="shared" si="199"/>
        <v>9999</v>
      </c>
      <c r="K6362" s="270"/>
      <c r="L6362" s="270"/>
      <c r="M6362" s="271"/>
      <c r="N6362" s="270" t="e">
        <v>#N/A</v>
      </c>
      <c r="O6362" s="272" t="e">
        <v>#N/A</v>
      </c>
      <c r="P6362" s="272" t="e">
        <v>#N/A</v>
      </c>
      <c r="Q6362" s="272" t="e">
        <v>#N/A</v>
      </c>
    </row>
    <row r="6363" spans="1:17" s="208" customFormat="1" ht="12">
      <c r="A6363" s="268" t="str">
        <f t="shared" si="200"/>
        <v>1365454181982665550</v>
      </c>
      <c r="B6363" s="304" t="s">
        <v>19891</v>
      </c>
      <c r="C6363" s="269" t="s">
        <v>8746</v>
      </c>
      <c r="D6363" s="144" t="s">
        <v>3106</v>
      </c>
      <c r="E6363" s="269" t="s">
        <v>8747</v>
      </c>
      <c r="F6363" s="145" t="s">
        <v>3106</v>
      </c>
      <c r="G6363" s="269" t="s">
        <v>3106</v>
      </c>
      <c r="H6363" s="305" t="s">
        <v>8748</v>
      </c>
      <c r="I6363" s="306" t="s">
        <v>22838</v>
      </c>
      <c r="J6363" s="201" t="str">
        <f t="shared" si="199"/>
        <v>9999</v>
      </c>
      <c r="K6363" s="270"/>
      <c r="L6363" s="270"/>
      <c r="M6363" s="271"/>
      <c r="N6363" s="270" t="e">
        <v>#N/A</v>
      </c>
      <c r="O6363" s="272" t="e">
        <v>#N/A</v>
      </c>
      <c r="P6363" s="272" t="e">
        <v>#N/A</v>
      </c>
      <c r="Q6363" s="272" t="e">
        <v>#N/A</v>
      </c>
    </row>
    <row r="6364" spans="1:17" s="208" customFormat="1" ht="12">
      <c r="A6364" s="268" t="str">
        <f t="shared" si="200"/>
        <v>1367708061134122153</v>
      </c>
      <c r="B6364" s="304" t="s">
        <v>19891</v>
      </c>
      <c r="C6364" s="269" t="s">
        <v>8749</v>
      </c>
      <c r="D6364" s="144" t="s">
        <v>3106</v>
      </c>
      <c r="E6364" s="269" t="s">
        <v>8750</v>
      </c>
      <c r="F6364" s="145" t="s">
        <v>3106</v>
      </c>
      <c r="G6364" s="269" t="s">
        <v>3106</v>
      </c>
      <c r="H6364" s="305" t="s">
        <v>8751</v>
      </c>
      <c r="I6364" s="307" t="s">
        <v>8751</v>
      </c>
      <c r="J6364" s="201" t="str">
        <f t="shared" si="199"/>
        <v>9999</v>
      </c>
      <c r="K6364" s="270"/>
      <c r="L6364" s="270"/>
      <c r="M6364" s="271"/>
      <c r="N6364" s="270" t="e">
        <v>#N/A</v>
      </c>
      <c r="O6364" s="272" t="e">
        <v>#N/A</v>
      </c>
      <c r="P6364" s="272" t="e">
        <v>#N/A</v>
      </c>
      <c r="Q6364" s="272" t="e">
        <v>#N/A</v>
      </c>
    </row>
    <row r="6365" spans="1:17" s="208" customFormat="1" ht="12">
      <c r="A6365" s="268" t="str">
        <f t="shared" si="200"/>
        <v>1367708071134122153</v>
      </c>
      <c r="B6365" s="304" t="s">
        <v>19891</v>
      </c>
      <c r="C6365" s="269" t="s">
        <v>8749</v>
      </c>
      <c r="D6365" s="144" t="s">
        <v>3106</v>
      </c>
      <c r="E6365" s="269" t="s">
        <v>8752</v>
      </c>
      <c r="F6365" s="145" t="s">
        <v>3106</v>
      </c>
      <c r="G6365" s="269" t="s">
        <v>3106</v>
      </c>
      <c r="H6365" s="305" t="s">
        <v>8751</v>
      </c>
      <c r="I6365" s="307" t="s">
        <v>8751</v>
      </c>
      <c r="J6365" s="201" t="str">
        <f t="shared" si="199"/>
        <v>9999</v>
      </c>
      <c r="K6365" s="270"/>
      <c r="L6365" s="270"/>
      <c r="M6365" s="271"/>
      <c r="N6365" s="270" t="e">
        <v>#N/A</v>
      </c>
      <c r="O6365" s="272" t="e">
        <v>#N/A</v>
      </c>
      <c r="P6365" s="272" t="e">
        <v>#N/A</v>
      </c>
      <c r="Q6365" s="272" t="e">
        <v>#N/A</v>
      </c>
    </row>
    <row r="6366" spans="1:17" s="208" customFormat="1" ht="12">
      <c r="A6366" s="268" t="str">
        <f t="shared" si="200"/>
        <v>1368425051518963545</v>
      </c>
      <c r="B6366" s="304" t="s">
        <v>19891</v>
      </c>
      <c r="C6366" s="269" t="s">
        <v>8753</v>
      </c>
      <c r="D6366" s="144" t="s">
        <v>3106</v>
      </c>
      <c r="E6366" s="269" t="s">
        <v>8754</v>
      </c>
      <c r="F6366" s="145" t="s">
        <v>3106</v>
      </c>
      <c r="G6366" s="269" t="s">
        <v>3106</v>
      </c>
      <c r="H6366" s="305" t="s">
        <v>8755</v>
      </c>
      <c r="I6366" s="306" t="s">
        <v>21657</v>
      </c>
      <c r="J6366" s="201" t="str">
        <f t="shared" si="199"/>
        <v>9999</v>
      </c>
      <c r="K6366" s="270"/>
      <c r="L6366" s="270"/>
      <c r="M6366" s="271"/>
      <c r="N6366" s="270" t="e">
        <v>#N/A</v>
      </c>
      <c r="O6366" s="272" t="e">
        <v>#N/A</v>
      </c>
      <c r="P6366" s="272" t="e">
        <v>#N/A</v>
      </c>
      <c r="Q6366" s="272" t="e">
        <v>#N/A</v>
      </c>
    </row>
    <row r="6367" spans="1:17" s="208" customFormat="1" ht="12">
      <c r="A6367" s="268" t="str">
        <f t="shared" si="200"/>
        <v>1370066021801985270</v>
      </c>
      <c r="B6367" s="304" t="s">
        <v>19891</v>
      </c>
      <c r="C6367" s="269" t="s">
        <v>8756</v>
      </c>
      <c r="D6367" s="144" t="s">
        <v>3106</v>
      </c>
      <c r="E6367" s="269" t="s">
        <v>8757</v>
      </c>
      <c r="F6367" s="145" t="s">
        <v>3106</v>
      </c>
      <c r="G6367" s="269" t="s">
        <v>3106</v>
      </c>
      <c r="H6367" s="305" t="s">
        <v>8758</v>
      </c>
      <c r="I6367" s="306" t="s">
        <v>22380</v>
      </c>
      <c r="J6367" s="201" t="str">
        <f t="shared" si="199"/>
        <v>9999</v>
      </c>
      <c r="K6367" s="270"/>
      <c r="L6367" s="270"/>
      <c r="M6367" s="271"/>
      <c r="N6367" s="270" t="e">
        <v>#N/A</v>
      </c>
      <c r="O6367" s="272" t="e">
        <v>#N/A</v>
      </c>
      <c r="P6367" s="272" t="e">
        <v>#N/A</v>
      </c>
      <c r="Q6367" s="272" t="e">
        <v>#N/A</v>
      </c>
    </row>
    <row r="6368" spans="1:17" s="208" customFormat="1" ht="12">
      <c r="A6368" s="268" t="str">
        <f t="shared" si="200"/>
        <v>1372278101306849633</v>
      </c>
      <c r="B6368" s="304" t="s">
        <v>19891</v>
      </c>
      <c r="C6368" s="269" t="s">
        <v>8759</v>
      </c>
      <c r="D6368" s="144" t="s">
        <v>3106</v>
      </c>
      <c r="E6368" s="269" t="s">
        <v>8760</v>
      </c>
      <c r="F6368" s="145" t="s">
        <v>3106</v>
      </c>
      <c r="G6368" s="269" t="s">
        <v>3106</v>
      </c>
      <c r="H6368" s="305" t="s">
        <v>8761</v>
      </c>
      <c r="I6368" s="306" t="s">
        <v>21027</v>
      </c>
      <c r="J6368" s="201" t="str">
        <f t="shared" si="199"/>
        <v>9999</v>
      </c>
      <c r="K6368" s="270"/>
      <c r="L6368" s="270"/>
      <c r="M6368" s="271"/>
      <c r="N6368" s="270" t="e">
        <v>#N/A</v>
      </c>
      <c r="O6368" s="272" t="e">
        <v>#N/A</v>
      </c>
      <c r="P6368" s="272" t="e">
        <v>#N/A</v>
      </c>
      <c r="Q6368" s="272" t="e">
        <v>#N/A</v>
      </c>
    </row>
    <row r="6369" spans="1:17" s="208" customFormat="1" ht="12">
      <c r="A6369" s="268" t="str">
        <f t="shared" si="200"/>
        <v>1372450041154347987</v>
      </c>
      <c r="B6369" s="304" t="s">
        <v>19891</v>
      </c>
      <c r="C6369" s="269" t="s">
        <v>8762</v>
      </c>
      <c r="D6369" s="144" t="s">
        <v>3106</v>
      </c>
      <c r="E6369" s="269" t="s">
        <v>8763</v>
      </c>
      <c r="F6369" s="145" t="s">
        <v>3106</v>
      </c>
      <c r="G6369" s="269" t="s">
        <v>3106</v>
      </c>
      <c r="H6369" s="305" t="s">
        <v>2386</v>
      </c>
      <c r="I6369" s="306" t="s">
        <v>20645</v>
      </c>
      <c r="J6369" s="201" t="str">
        <f t="shared" si="199"/>
        <v>9999</v>
      </c>
      <c r="K6369" s="270"/>
      <c r="L6369" s="270"/>
      <c r="M6369" s="271"/>
      <c r="N6369" s="270" t="e">
        <v>#N/A</v>
      </c>
      <c r="O6369" s="272" t="e">
        <v>#N/A</v>
      </c>
      <c r="P6369" s="272" t="e">
        <v>#N/A</v>
      </c>
      <c r="Q6369" s="272" t="e">
        <v>#N/A</v>
      </c>
    </row>
    <row r="6370" spans="1:17" s="208" customFormat="1" ht="12">
      <c r="A6370" s="268" t="str">
        <f t="shared" si="200"/>
        <v>1372492031477518660</v>
      </c>
      <c r="B6370" s="304" t="s">
        <v>19891</v>
      </c>
      <c r="C6370" s="269" t="s">
        <v>8766</v>
      </c>
      <c r="D6370" s="144" t="s">
        <v>3106</v>
      </c>
      <c r="E6370" s="269" t="s">
        <v>8767</v>
      </c>
      <c r="F6370" s="145" t="s">
        <v>3106</v>
      </c>
      <c r="G6370" s="269" t="s">
        <v>3106</v>
      </c>
      <c r="H6370" s="305" t="s">
        <v>3156</v>
      </c>
      <c r="I6370" s="307" t="s">
        <v>3156</v>
      </c>
      <c r="J6370" s="201" t="str">
        <f t="shared" si="199"/>
        <v>9999</v>
      </c>
      <c r="K6370" s="270"/>
      <c r="L6370" s="270"/>
      <c r="M6370" s="271"/>
      <c r="N6370" s="270" t="e">
        <v>#N/A</v>
      </c>
      <c r="O6370" s="272" t="e">
        <v>#N/A</v>
      </c>
      <c r="P6370" s="272" t="e">
        <v>#N/A</v>
      </c>
      <c r="Q6370" s="272" t="e">
        <v>#N/A</v>
      </c>
    </row>
    <row r="6371" spans="1:17" s="208" customFormat="1" ht="12">
      <c r="A6371" s="268" t="str">
        <f t="shared" si="200"/>
        <v>1372765141811044332</v>
      </c>
      <c r="B6371" s="304" t="s">
        <v>19891</v>
      </c>
      <c r="C6371" s="269" t="s">
        <v>8768</v>
      </c>
      <c r="D6371" s="144" t="s">
        <v>3106</v>
      </c>
      <c r="E6371" s="269" t="s">
        <v>8769</v>
      </c>
      <c r="F6371" s="145" t="s">
        <v>3106</v>
      </c>
      <c r="G6371" s="269" t="s">
        <v>3106</v>
      </c>
      <c r="H6371" s="305" t="s">
        <v>8770</v>
      </c>
      <c r="I6371" s="306" t="s">
        <v>22386</v>
      </c>
      <c r="J6371" s="201" t="str">
        <f t="shared" si="199"/>
        <v>9999</v>
      </c>
      <c r="K6371" s="270"/>
      <c r="L6371" s="270"/>
      <c r="M6371" s="271"/>
      <c r="N6371" s="270" t="e">
        <v>#N/A</v>
      </c>
      <c r="O6371" s="272" t="e">
        <v>#N/A</v>
      </c>
      <c r="P6371" s="272" t="e">
        <v>#N/A</v>
      </c>
      <c r="Q6371" s="272" t="e">
        <v>#N/A</v>
      </c>
    </row>
    <row r="6372" spans="1:17" s="208" customFormat="1" ht="12">
      <c r="A6372" s="268" t="str">
        <f t="shared" si="200"/>
        <v>1372799111508091216</v>
      </c>
      <c r="B6372" s="304" t="s">
        <v>19891</v>
      </c>
      <c r="C6372" s="269" t="s">
        <v>8771</v>
      </c>
      <c r="D6372" s="144" t="s">
        <v>3106</v>
      </c>
      <c r="E6372" s="269" t="s">
        <v>8772</v>
      </c>
      <c r="F6372" s="145" t="s">
        <v>3106</v>
      </c>
      <c r="G6372" s="269" t="s">
        <v>3106</v>
      </c>
      <c r="H6372" s="305" t="s">
        <v>8773</v>
      </c>
      <c r="I6372" s="306" t="s">
        <v>21607</v>
      </c>
      <c r="J6372" s="201" t="str">
        <f t="shared" si="199"/>
        <v>9999</v>
      </c>
      <c r="K6372" s="270"/>
      <c r="L6372" s="270"/>
      <c r="M6372" s="271"/>
      <c r="N6372" s="270" t="e">
        <v>#N/A</v>
      </c>
      <c r="O6372" s="272" t="e">
        <v>#N/A</v>
      </c>
      <c r="P6372" s="272" t="e">
        <v>#N/A</v>
      </c>
      <c r="Q6372" s="272" t="e">
        <v>#N/A</v>
      </c>
    </row>
    <row r="6373" spans="1:17" s="208" customFormat="1" ht="12">
      <c r="A6373" s="268" t="str">
        <f t="shared" si="200"/>
        <v>1373052041528030285</v>
      </c>
      <c r="B6373" s="304" t="s">
        <v>19891</v>
      </c>
      <c r="C6373" s="269" t="s">
        <v>8774</v>
      </c>
      <c r="D6373" s="144" t="s">
        <v>3106</v>
      </c>
      <c r="E6373" s="269" t="s">
        <v>8775</v>
      </c>
      <c r="F6373" s="145" t="s">
        <v>3106</v>
      </c>
      <c r="G6373" s="269" t="s">
        <v>3106</v>
      </c>
      <c r="H6373" s="305" t="s">
        <v>2299</v>
      </c>
      <c r="I6373" s="306" t="s">
        <v>21670</v>
      </c>
      <c r="J6373" s="201" t="str">
        <f t="shared" si="199"/>
        <v>9999</v>
      </c>
      <c r="K6373" s="270"/>
      <c r="L6373" s="270"/>
      <c r="M6373" s="271"/>
      <c r="N6373" s="270" t="e">
        <v>#N/A</v>
      </c>
      <c r="O6373" s="272" t="e">
        <v>#N/A</v>
      </c>
      <c r="P6373" s="272" t="e">
        <v>#N/A</v>
      </c>
      <c r="Q6373" s="272" t="e">
        <v>#N/A</v>
      </c>
    </row>
    <row r="6374" spans="1:17" s="208" customFormat="1" ht="12">
      <c r="A6374" s="268" t="str">
        <f t="shared" si="200"/>
        <v>1373052061063485548</v>
      </c>
      <c r="B6374" s="304" t="s">
        <v>19891</v>
      </c>
      <c r="C6374" s="269" t="s">
        <v>8776</v>
      </c>
      <c r="D6374" s="144" t="s">
        <v>3106</v>
      </c>
      <c r="E6374" s="269" t="s">
        <v>8777</v>
      </c>
      <c r="F6374" s="145" t="s">
        <v>3106</v>
      </c>
      <c r="G6374" s="269" t="s">
        <v>3106</v>
      </c>
      <c r="H6374" s="305" t="s">
        <v>2299</v>
      </c>
      <c r="I6374" s="306" t="s">
        <v>20387</v>
      </c>
      <c r="J6374" s="201" t="str">
        <f t="shared" si="199"/>
        <v>9999</v>
      </c>
      <c r="K6374" s="270"/>
      <c r="L6374" s="270"/>
      <c r="M6374" s="271"/>
      <c r="N6374" s="270" t="e">
        <v>#N/A</v>
      </c>
      <c r="O6374" s="272" t="e">
        <v>#N/A</v>
      </c>
      <c r="P6374" s="272" t="e">
        <v>#N/A</v>
      </c>
      <c r="Q6374" s="272" t="e">
        <v>#N/A</v>
      </c>
    </row>
    <row r="6375" spans="1:17" s="208" customFormat="1" ht="12">
      <c r="A6375" s="268" t="str">
        <f t="shared" si="200"/>
        <v>1373052101194797621</v>
      </c>
      <c r="B6375" s="304" t="s">
        <v>19891</v>
      </c>
      <c r="C6375" s="269" t="s">
        <v>8778</v>
      </c>
      <c r="D6375" s="144" t="s">
        <v>3106</v>
      </c>
      <c r="E6375" s="269" t="s">
        <v>8779</v>
      </c>
      <c r="F6375" s="145" t="s">
        <v>3106</v>
      </c>
      <c r="G6375" s="269" t="s">
        <v>3106</v>
      </c>
      <c r="H6375" s="305" t="s">
        <v>2299</v>
      </c>
      <c r="I6375" s="306" t="s">
        <v>20387</v>
      </c>
      <c r="J6375" s="201" t="str">
        <f t="shared" si="199"/>
        <v>9999</v>
      </c>
      <c r="K6375" s="270"/>
      <c r="L6375" s="270"/>
      <c r="M6375" s="271"/>
      <c r="N6375" s="270" t="e">
        <v>#N/A</v>
      </c>
      <c r="O6375" s="272" t="e">
        <v>#N/A</v>
      </c>
      <c r="P6375" s="272" t="e">
        <v>#N/A</v>
      </c>
      <c r="Q6375" s="272" t="e">
        <v>#N/A</v>
      </c>
    </row>
    <row r="6376" spans="1:17" s="208" customFormat="1" ht="12">
      <c r="A6376" s="268" t="str">
        <f t="shared" si="200"/>
        <v>1373458081750369203</v>
      </c>
      <c r="B6376" s="304" t="s">
        <v>19891</v>
      </c>
      <c r="C6376" s="269" t="s">
        <v>3678</v>
      </c>
      <c r="D6376" s="144" t="s">
        <v>3106</v>
      </c>
      <c r="E6376" s="269" t="s">
        <v>8780</v>
      </c>
      <c r="F6376" s="145" t="s">
        <v>3106</v>
      </c>
      <c r="G6376" s="269" t="s">
        <v>3106</v>
      </c>
      <c r="H6376" s="305" t="s">
        <v>8781</v>
      </c>
      <c r="I6376" s="307" t="s">
        <v>8781</v>
      </c>
      <c r="J6376" s="201" t="str">
        <f t="shared" si="199"/>
        <v>9999</v>
      </c>
      <c r="K6376" s="270"/>
      <c r="L6376" s="270"/>
      <c r="M6376" s="271"/>
      <c r="N6376" s="270" t="e">
        <v>#N/A</v>
      </c>
      <c r="O6376" s="272" t="e">
        <v>#N/A</v>
      </c>
      <c r="P6376" s="272" t="e">
        <v>#N/A</v>
      </c>
      <c r="Q6376" s="272" t="e">
        <v>#N/A</v>
      </c>
    </row>
    <row r="6377" spans="1:17" s="208" customFormat="1" ht="12">
      <c r="A6377" s="268" t="str">
        <f t="shared" si="200"/>
        <v>1373896081508821216</v>
      </c>
      <c r="B6377" s="304" t="s">
        <v>19891</v>
      </c>
      <c r="C6377" s="269" t="s">
        <v>8782</v>
      </c>
      <c r="D6377" s="144" t="s">
        <v>3106</v>
      </c>
      <c r="E6377" s="269" t="s">
        <v>8783</v>
      </c>
      <c r="F6377" s="145" t="s">
        <v>3106</v>
      </c>
      <c r="G6377" s="269" t="s">
        <v>3106</v>
      </c>
      <c r="H6377" s="305" t="s">
        <v>8784</v>
      </c>
      <c r="I6377" s="306" t="s">
        <v>21614</v>
      </c>
      <c r="J6377" s="201" t="str">
        <f t="shared" si="199"/>
        <v>9999</v>
      </c>
      <c r="K6377" s="270"/>
      <c r="L6377" s="270"/>
      <c r="M6377" s="271"/>
      <c r="N6377" s="270" t="e">
        <v>#N/A</v>
      </c>
      <c r="O6377" s="272" t="e">
        <v>#N/A</v>
      </c>
      <c r="P6377" s="272" t="e">
        <v>#N/A</v>
      </c>
      <c r="Q6377" s="272" t="e">
        <v>#N/A</v>
      </c>
    </row>
    <row r="6378" spans="1:17" s="208" customFormat="1" ht="12">
      <c r="A6378" s="268" t="str">
        <f t="shared" si="200"/>
        <v>1376782121477566016</v>
      </c>
      <c r="B6378" s="304" t="s">
        <v>19891</v>
      </c>
      <c r="C6378" s="269" t="s">
        <v>8785</v>
      </c>
      <c r="D6378" s="144" t="s">
        <v>3106</v>
      </c>
      <c r="E6378" s="269" t="s">
        <v>8786</v>
      </c>
      <c r="F6378" s="145" t="s">
        <v>3106</v>
      </c>
      <c r="G6378" s="269" t="s">
        <v>3106</v>
      </c>
      <c r="H6378" s="305" t="s">
        <v>8787</v>
      </c>
      <c r="I6378" s="306" t="s">
        <v>21527</v>
      </c>
      <c r="J6378" s="201" t="str">
        <f t="shared" si="199"/>
        <v>9999</v>
      </c>
      <c r="K6378" s="270"/>
      <c r="L6378" s="270"/>
      <c r="M6378" s="271"/>
      <c r="N6378" s="270" t="e">
        <v>#N/A</v>
      </c>
      <c r="O6378" s="272" t="e">
        <v>#N/A</v>
      </c>
      <c r="P6378" s="272" t="e">
        <v>#N/A</v>
      </c>
      <c r="Q6378" s="272" t="e">
        <v>#N/A</v>
      </c>
    </row>
    <row r="6379" spans="1:17" s="208" customFormat="1" ht="12">
      <c r="A6379" s="268" t="str">
        <f t="shared" si="200"/>
        <v>1378051121063448124</v>
      </c>
      <c r="B6379" s="304" t="s">
        <v>19891</v>
      </c>
      <c r="C6379" s="269" t="s">
        <v>8788</v>
      </c>
      <c r="D6379" s="144" t="s">
        <v>3106</v>
      </c>
      <c r="E6379" s="269" t="s">
        <v>8789</v>
      </c>
      <c r="F6379" s="145" t="s">
        <v>3106</v>
      </c>
      <c r="G6379" s="269" t="s">
        <v>3106</v>
      </c>
      <c r="H6379" s="305" t="s">
        <v>8790</v>
      </c>
      <c r="I6379" s="306" t="s">
        <v>20378</v>
      </c>
      <c r="J6379" s="201" t="str">
        <f t="shared" si="199"/>
        <v>9999</v>
      </c>
      <c r="K6379" s="270"/>
      <c r="L6379" s="270"/>
      <c r="M6379" s="271"/>
      <c r="N6379" s="270" t="e">
        <v>#N/A</v>
      </c>
      <c r="O6379" s="272" t="e">
        <v>#N/A</v>
      </c>
      <c r="P6379" s="272" t="e">
        <v>#N/A</v>
      </c>
      <c r="Q6379" s="272" t="e">
        <v>#N/A</v>
      </c>
    </row>
    <row r="6380" spans="1:17" s="208" customFormat="1" ht="12">
      <c r="A6380" s="268" t="str">
        <f t="shared" si="200"/>
        <v>1378051131063448124</v>
      </c>
      <c r="B6380" s="304" t="s">
        <v>19891</v>
      </c>
      <c r="C6380" s="269" t="s">
        <v>8788</v>
      </c>
      <c r="D6380" s="144" t="s">
        <v>3106</v>
      </c>
      <c r="E6380" s="269" t="s">
        <v>8791</v>
      </c>
      <c r="F6380" s="145" t="s">
        <v>3106</v>
      </c>
      <c r="G6380" s="269" t="s">
        <v>3106</v>
      </c>
      <c r="H6380" s="305" t="s">
        <v>8790</v>
      </c>
      <c r="I6380" s="306" t="s">
        <v>20378</v>
      </c>
      <c r="J6380" s="201" t="str">
        <f t="shared" si="199"/>
        <v>9999</v>
      </c>
      <c r="K6380" s="270"/>
      <c r="L6380" s="270"/>
      <c r="M6380" s="271"/>
      <c r="N6380" s="270" t="e">
        <v>#N/A</v>
      </c>
      <c r="O6380" s="272" t="e">
        <v>#N/A</v>
      </c>
      <c r="P6380" s="272" t="e">
        <v>#N/A</v>
      </c>
      <c r="Q6380" s="272" t="e">
        <v>#N/A</v>
      </c>
    </row>
    <row r="6381" spans="1:17" s="208" customFormat="1" ht="12">
      <c r="A6381" s="268" t="str">
        <f t="shared" si="200"/>
        <v>1378093081992840409</v>
      </c>
      <c r="B6381" s="304" t="s">
        <v>19891</v>
      </c>
      <c r="C6381" s="269" t="s">
        <v>8792</v>
      </c>
      <c r="D6381" s="144" t="s">
        <v>3106</v>
      </c>
      <c r="E6381" s="269" t="s">
        <v>8793</v>
      </c>
      <c r="F6381" s="145" t="s">
        <v>3106</v>
      </c>
      <c r="G6381" s="269" t="s">
        <v>3106</v>
      </c>
      <c r="H6381" s="305" t="s">
        <v>8794</v>
      </c>
      <c r="I6381" s="306" t="s">
        <v>22877</v>
      </c>
      <c r="J6381" s="201" t="str">
        <f t="shared" si="199"/>
        <v>9999</v>
      </c>
      <c r="K6381" s="270"/>
      <c r="L6381" s="270"/>
      <c r="M6381" s="271"/>
      <c r="N6381" s="270" t="e">
        <v>#N/A</v>
      </c>
      <c r="O6381" s="272" t="e">
        <v>#N/A</v>
      </c>
      <c r="P6381" s="272" t="e">
        <v>#N/A</v>
      </c>
      <c r="Q6381" s="272" t="e">
        <v>#N/A</v>
      </c>
    </row>
    <row r="6382" spans="1:17" s="208" customFormat="1" ht="12">
      <c r="A6382" s="268" t="str">
        <f t="shared" si="200"/>
        <v>1378960171104851096</v>
      </c>
      <c r="B6382" s="304" t="s">
        <v>19891</v>
      </c>
      <c r="C6382" s="269" t="s">
        <v>8795</v>
      </c>
      <c r="D6382" s="144" t="s">
        <v>3106</v>
      </c>
      <c r="E6382" s="269" t="s">
        <v>8796</v>
      </c>
      <c r="F6382" s="145" t="s">
        <v>3106</v>
      </c>
      <c r="G6382" s="269" t="s">
        <v>3106</v>
      </c>
      <c r="H6382" s="305" t="s">
        <v>8797</v>
      </c>
      <c r="I6382" s="306" t="s">
        <v>20491</v>
      </c>
      <c r="J6382" s="201" t="str">
        <f t="shared" si="199"/>
        <v>9999</v>
      </c>
      <c r="K6382" s="270"/>
      <c r="L6382" s="270"/>
      <c r="M6382" s="271"/>
      <c r="N6382" s="270" t="e">
        <v>#N/A</v>
      </c>
      <c r="O6382" s="272" t="e">
        <v>#N/A</v>
      </c>
      <c r="P6382" s="272" t="e">
        <v>#N/A</v>
      </c>
      <c r="Q6382" s="272" t="e">
        <v>#N/A</v>
      </c>
    </row>
    <row r="6383" spans="1:17" s="208" customFormat="1" ht="12">
      <c r="A6383" s="268" t="str">
        <f t="shared" si="200"/>
        <v>1379075031346393972</v>
      </c>
      <c r="B6383" s="304" t="s">
        <v>19891</v>
      </c>
      <c r="C6383" s="269" t="s">
        <v>8798</v>
      </c>
      <c r="D6383" s="144" t="s">
        <v>3106</v>
      </c>
      <c r="E6383" s="269" t="s">
        <v>8799</v>
      </c>
      <c r="F6383" s="145" t="s">
        <v>3106</v>
      </c>
      <c r="G6383" s="269" t="s">
        <v>3106</v>
      </c>
      <c r="H6383" s="305" t="s">
        <v>3123</v>
      </c>
      <c r="I6383" s="306" t="s">
        <v>618</v>
      </c>
      <c r="J6383" s="201" t="str">
        <f t="shared" si="199"/>
        <v>9999</v>
      </c>
      <c r="K6383" s="270"/>
      <c r="L6383" s="270"/>
      <c r="M6383" s="271"/>
      <c r="N6383" s="270" t="e">
        <v>#N/A</v>
      </c>
      <c r="O6383" s="272" t="e">
        <v>#N/A</v>
      </c>
      <c r="P6383" s="272" t="e">
        <v>#N/A</v>
      </c>
      <c r="Q6383" s="272" t="e">
        <v>#N/A</v>
      </c>
    </row>
    <row r="6384" spans="1:17" s="208" customFormat="1" ht="12">
      <c r="A6384" s="268" t="str">
        <f t="shared" si="200"/>
        <v>1379075121346393972</v>
      </c>
      <c r="B6384" s="304" t="s">
        <v>19891</v>
      </c>
      <c r="C6384" s="269" t="s">
        <v>8798</v>
      </c>
      <c r="D6384" s="144" t="s">
        <v>3106</v>
      </c>
      <c r="E6384" s="269" t="s">
        <v>8800</v>
      </c>
      <c r="F6384" s="145" t="s">
        <v>3106</v>
      </c>
      <c r="G6384" s="269" t="s">
        <v>3106</v>
      </c>
      <c r="H6384" s="305" t="s">
        <v>3123</v>
      </c>
      <c r="I6384" s="306" t="s">
        <v>618</v>
      </c>
      <c r="J6384" s="201" t="str">
        <f t="shared" si="199"/>
        <v>9999</v>
      </c>
      <c r="K6384" s="270"/>
      <c r="L6384" s="270"/>
      <c r="M6384" s="271"/>
      <c r="N6384" s="270" t="e">
        <v>#N/A</v>
      </c>
      <c r="O6384" s="272" t="e">
        <v>#N/A</v>
      </c>
      <c r="P6384" s="272" t="e">
        <v>#N/A</v>
      </c>
      <c r="Q6384" s="272" t="e">
        <v>#N/A</v>
      </c>
    </row>
    <row r="6385" spans="1:17" s="208" customFormat="1" ht="12">
      <c r="A6385" s="268" t="str">
        <f t="shared" si="200"/>
        <v>1379075131205242088</v>
      </c>
      <c r="B6385" s="304" t="s">
        <v>19891</v>
      </c>
      <c r="C6385" s="269" t="s">
        <v>8801</v>
      </c>
      <c r="D6385" s="144" t="s">
        <v>3106</v>
      </c>
      <c r="E6385" s="269" t="s">
        <v>8802</v>
      </c>
      <c r="F6385" s="145" t="s">
        <v>3106</v>
      </c>
      <c r="G6385" s="269" t="s">
        <v>3106</v>
      </c>
      <c r="H6385" s="305" t="s">
        <v>3123</v>
      </c>
      <c r="I6385" s="306" t="s">
        <v>20766</v>
      </c>
      <c r="J6385" s="201" t="str">
        <f t="shared" si="199"/>
        <v>9999</v>
      </c>
      <c r="K6385" s="270"/>
      <c r="L6385" s="270"/>
      <c r="M6385" s="271"/>
      <c r="N6385" s="270" t="e">
        <v>#N/A</v>
      </c>
      <c r="O6385" s="272" t="e">
        <v>#N/A</v>
      </c>
      <c r="P6385" s="272" t="e">
        <v>#N/A</v>
      </c>
      <c r="Q6385" s="272" t="e">
        <v>#N/A</v>
      </c>
    </row>
    <row r="6386" spans="1:17" s="208" customFormat="1" ht="12">
      <c r="A6386" s="268" t="str">
        <f t="shared" si="200"/>
        <v>1379091121497153589</v>
      </c>
      <c r="B6386" s="304" t="s">
        <v>19891</v>
      </c>
      <c r="C6386" s="269" t="s">
        <v>8803</v>
      </c>
      <c r="D6386" s="144" t="s">
        <v>3106</v>
      </c>
      <c r="E6386" s="269" t="s">
        <v>8804</v>
      </c>
      <c r="F6386" s="145" t="s">
        <v>3106</v>
      </c>
      <c r="G6386" s="269" t="s">
        <v>3106</v>
      </c>
      <c r="H6386" s="305" t="s">
        <v>1947</v>
      </c>
      <c r="I6386" s="306" t="s">
        <v>21576</v>
      </c>
      <c r="J6386" s="201" t="str">
        <f t="shared" si="199"/>
        <v>9999</v>
      </c>
      <c r="K6386" s="270"/>
      <c r="L6386" s="270"/>
      <c r="M6386" s="271"/>
      <c r="N6386" s="270" t="e">
        <v>#N/A</v>
      </c>
      <c r="O6386" s="272" t="e">
        <v>#N/A</v>
      </c>
      <c r="P6386" s="272" t="e">
        <v>#N/A</v>
      </c>
      <c r="Q6386" s="272" t="e">
        <v>#N/A</v>
      </c>
    </row>
    <row r="6387" spans="1:17" s="208" customFormat="1" ht="12">
      <c r="A6387" s="268" t="str">
        <f t="shared" si="200"/>
        <v>1379208041417086521</v>
      </c>
      <c r="B6387" s="304" t="s">
        <v>19891</v>
      </c>
      <c r="C6387" s="269" t="s">
        <v>8805</v>
      </c>
      <c r="D6387" s="144" t="s">
        <v>3106</v>
      </c>
      <c r="E6387" s="269" t="s">
        <v>8806</v>
      </c>
      <c r="F6387" s="145" t="s">
        <v>3106</v>
      </c>
      <c r="G6387" s="269" t="s">
        <v>3106</v>
      </c>
      <c r="H6387" s="305" t="s">
        <v>8807</v>
      </c>
      <c r="I6387" s="306" t="s">
        <v>21348</v>
      </c>
      <c r="J6387" s="201" t="str">
        <f t="shared" si="199"/>
        <v>9999</v>
      </c>
      <c r="K6387" s="270"/>
      <c r="L6387" s="270"/>
      <c r="M6387" s="271"/>
      <c r="N6387" s="270" t="e">
        <v>#N/A</v>
      </c>
      <c r="O6387" s="272" t="e">
        <v>#N/A</v>
      </c>
      <c r="P6387" s="272" t="e">
        <v>#N/A</v>
      </c>
      <c r="Q6387" s="272" t="e">
        <v>#N/A</v>
      </c>
    </row>
    <row r="6388" spans="1:17" s="208" customFormat="1" ht="12">
      <c r="A6388" s="268" t="str">
        <f t="shared" si="200"/>
        <v>1379208051922112499</v>
      </c>
      <c r="B6388" s="304" t="s">
        <v>19891</v>
      </c>
      <c r="C6388" s="269" t="s">
        <v>8808</v>
      </c>
      <c r="D6388" s="144" t="s">
        <v>3106</v>
      </c>
      <c r="E6388" s="269" t="s">
        <v>8809</v>
      </c>
      <c r="F6388" s="145" t="s">
        <v>3106</v>
      </c>
      <c r="G6388" s="269" t="s">
        <v>3106</v>
      </c>
      <c r="H6388" s="305" t="s">
        <v>8807</v>
      </c>
      <c r="I6388" s="306" t="s">
        <v>22680</v>
      </c>
      <c r="J6388" s="201" t="str">
        <f t="shared" si="199"/>
        <v>9999</v>
      </c>
      <c r="K6388" s="270"/>
      <c r="L6388" s="270"/>
      <c r="M6388" s="271"/>
      <c r="N6388" s="270" t="e">
        <v>#N/A</v>
      </c>
      <c r="O6388" s="272" t="e">
        <v>#N/A</v>
      </c>
      <c r="P6388" s="272" t="e">
        <v>#N/A</v>
      </c>
      <c r="Q6388" s="272" t="e">
        <v>#N/A</v>
      </c>
    </row>
    <row r="6389" spans="1:17" s="208" customFormat="1" ht="12">
      <c r="A6389" s="268" t="str">
        <f t="shared" si="200"/>
        <v>1379208081417086521</v>
      </c>
      <c r="B6389" s="304" t="s">
        <v>19891</v>
      </c>
      <c r="C6389" s="269" t="s">
        <v>8805</v>
      </c>
      <c r="D6389" s="144" t="s">
        <v>3106</v>
      </c>
      <c r="E6389" s="269" t="s">
        <v>8810</v>
      </c>
      <c r="F6389" s="145" t="s">
        <v>3106</v>
      </c>
      <c r="G6389" s="269" t="s">
        <v>3106</v>
      </c>
      <c r="H6389" s="305" t="s">
        <v>8811</v>
      </c>
      <c r="I6389" s="307" t="s">
        <v>8811</v>
      </c>
      <c r="J6389" s="201" t="str">
        <f t="shared" si="199"/>
        <v>9999</v>
      </c>
      <c r="K6389" s="270"/>
      <c r="L6389" s="270"/>
      <c r="M6389" s="271"/>
      <c r="N6389" s="270" t="e">
        <v>#N/A</v>
      </c>
      <c r="O6389" s="272" t="e">
        <v>#N/A</v>
      </c>
      <c r="P6389" s="272" t="e">
        <v>#N/A</v>
      </c>
      <c r="Q6389" s="272" t="e">
        <v>#N/A</v>
      </c>
    </row>
    <row r="6390" spans="1:17" s="208" customFormat="1" ht="12">
      <c r="A6390" s="268" t="str">
        <f t="shared" si="200"/>
        <v>1379208101922112499</v>
      </c>
      <c r="B6390" s="304" t="s">
        <v>19891</v>
      </c>
      <c r="C6390" s="269" t="s">
        <v>8808</v>
      </c>
      <c r="D6390" s="144" t="s">
        <v>3106</v>
      </c>
      <c r="E6390" s="269" t="s">
        <v>8812</v>
      </c>
      <c r="F6390" s="145" t="s">
        <v>3106</v>
      </c>
      <c r="G6390" s="269" t="s">
        <v>3106</v>
      </c>
      <c r="H6390" s="305" t="s">
        <v>8811</v>
      </c>
      <c r="I6390" s="307" t="s">
        <v>8811</v>
      </c>
      <c r="J6390" s="201" t="str">
        <f t="shared" si="199"/>
        <v>9999</v>
      </c>
      <c r="K6390" s="270"/>
      <c r="L6390" s="270"/>
      <c r="M6390" s="271"/>
      <c r="N6390" s="270" t="e">
        <v>#N/A</v>
      </c>
      <c r="O6390" s="272" t="e">
        <v>#N/A</v>
      </c>
      <c r="P6390" s="272" t="e">
        <v>#N/A</v>
      </c>
      <c r="Q6390" s="272" t="e">
        <v>#N/A</v>
      </c>
    </row>
    <row r="6391" spans="1:17" s="208" customFormat="1" ht="12">
      <c r="A6391" s="268" t="str">
        <f t="shared" si="200"/>
        <v>1379208221417086521</v>
      </c>
      <c r="B6391" s="304" t="s">
        <v>19891</v>
      </c>
      <c r="C6391" s="269" t="s">
        <v>8805</v>
      </c>
      <c r="D6391" s="144" t="s">
        <v>3106</v>
      </c>
      <c r="E6391" s="269" t="s">
        <v>8813</v>
      </c>
      <c r="F6391" s="145" t="s">
        <v>3106</v>
      </c>
      <c r="G6391" s="269" t="s">
        <v>3106</v>
      </c>
      <c r="H6391" s="305" t="s">
        <v>8811</v>
      </c>
      <c r="I6391" s="307" t="s">
        <v>8811</v>
      </c>
      <c r="J6391" s="201" t="str">
        <f t="shared" si="199"/>
        <v>9999</v>
      </c>
      <c r="K6391" s="270"/>
      <c r="L6391" s="270"/>
      <c r="M6391" s="271"/>
      <c r="N6391" s="270" t="e">
        <v>#N/A</v>
      </c>
      <c r="O6391" s="272" t="e">
        <v>#N/A</v>
      </c>
      <c r="P6391" s="272" t="e">
        <v>#N/A</v>
      </c>
      <c r="Q6391" s="272" t="e">
        <v>#N/A</v>
      </c>
    </row>
    <row r="6392" spans="1:17" s="208" customFormat="1" ht="12">
      <c r="A6392" s="268" t="str">
        <f t="shared" si="200"/>
        <v>1379208231922112499</v>
      </c>
      <c r="B6392" s="304" t="s">
        <v>19891</v>
      </c>
      <c r="C6392" s="269" t="s">
        <v>8808</v>
      </c>
      <c r="D6392" s="144" t="s">
        <v>3106</v>
      </c>
      <c r="E6392" s="269" t="s">
        <v>8814</v>
      </c>
      <c r="F6392" s="145" t="s">
        <v>3106</v>
      </c>
      <c r="G6392" s="269" t="s">
        <v>3106</v>
      </c>
      <c r="H6392" s="305" t="s">
        <v>8811</v>
      </c>
      <c r="I6392" s="306" t="s">
        <v>22679</v>
      </c>
      <c r="J6392" s="201" t="str">
        <f t="shared" si="199"/>
        <v>9999</v>
      </c>
      <c r="K6392" s="270"/>
      <c r="L6392" s="270"/>
      <c r="M6392" s="271"/>
      <c r="N6392" s="270" t="e">
        <v>#N/A</v>
      </c>
      <c r="O6392" s="272" t="e">
        <v>#N/A</v>
      </c>
      <c r="P6392" s="272" t="e">
        <v>#N/A</v>
      </c>
      <c r="Q6392" s="272" t="e">
        <v>#N/A</v>
      </c>
    </row>
    <row r="6393" spans="1:17" s="208" customFormat="1" ht="12">
      <c r="A6393" s="268" t="str">
        <f t="shared" si="200"/>
        <v>1379406061477661262</v>
      </c>
      <c r="B6393" s="304" t="s">
        <v>19891</v>
      </c>
      <c r="C6393" s="269" t="s">
        <v>4735</v>
      </c>
      <c r="D6393" s="144" t="s">
        <v>3106</v>
      </c>
      <c r="E6393" s="269" t="s">
        <v>8815</v>
      </c>
      <c r="F6393" s="145" t="s">
        <v>3106</v>
      </c>
      <c r="G6393" s="269" t="s">
        <v>3106</v>
      </c>
      <c r="H6393" s="305" t="s">
        <v>4737</v>
      </c>
      <c r="I6393" s="306" t="s">
        <v>21539</v>
      </c>
      <c r="J6393" s="201" t="str">
        <f t="shared" si="199"/>
        <v>9999</v>
      </c>
      <c r="K6393" s="270"/>
      <c r="L6393" s="270"/>
      <c r="M6393" s="271"/>
      <c r="N6393" s="270" t="e">
        <v>#N/A</v>
      </c>
      <c r="O6393" s="272" t="e">
        <v>#N/A</v>
      </c>
      <c r="P6393" s="272" t="e">
        <v>#N/A</v>
      </c>
      <c r="Q6393" s="272" t="e">
        <v>#N/A</v>
      </c>
    </row>
    <row r="6394" spans="1:17" s="208" customFormat="1" ht="12">
      <c r="A6394" s="268" t="str">
        <f t="shared" si="200"/>
        <v>1380024051376557165</v>
      </c>
      <c r="B6394" s="304" t="s">
        <v>19891</v>
      </c>
      <c r="C6394" s="269" t="s">
        <v>8816</v>
      </c>
      <c r="D6394" s="144" t="s">
        <v>3106</v>
      </c>
      <c r="E6394" s="269" t="s">
        <v>8817</v>
      </c>
      <c r="F6394" s="145" t="s">
        <v>3106</v>
      </c>
      <c r="G6394" s="269" t="s">
        <v>3106</v>
      </c>
      <c r="H6394" s="305" t="s">
        <v>8818</v>
      </c>
      <c r="I6394" s="307" t="s">
        <v>8818</v>
      </c>
      <c r="J6394" s="201" t="str">
        <f t="shared" si="199"/>
        <v>9999</v>
      </c>
      <c r="K6394" s="270"/>
      <c r="L6394" s="270"/>
      <c r="M6394" s="271"/>
      <c r="N6394" s="270" t="e">
        <v>#N/A</v>
      </c>
      <c r="O6394" s="272" t="e">
        <v>#N/A</v>
      </c>
      <c r="P6394" s="272" t="e">
        <v>#N/A</v>
      </c>
      <c r="Q6394" s="272" t="e">
        <v>#N/A</v>
      </c>
    </row>
    <row r="6395" spans="1:17" s="208" customFormat="1" ht="12">
      <c r="A6395" s="268" t="str">
        <f t="shared" si="200"/>
        <v>1380024071194776757</v>
      </c>
      <c r="B6395" s="304" t="s">
        <v>19891</v>
      </c>
      <c r="C6395" s="269" t="s">
        <v>8819</v>
      </c>
      <c r="D6395" s="144" t="s">
        <v>3106</v>
      </c>
      <c r="E6395" s="269" t="s">
        <v>8820</v>
      </c>
      <c r="F6395" s="145" t="s">
        <v>3106</v>
      </c>
      <c r="G6395" s="269" t="s">
        <v>3106</v>
      </c>
      <c r="H6395" s="305" t="s">
        <v>8818</v>
      </c>
      <c r="I6395" s="307" t="s">
        <v>8818</v>
      </c>
      <c r="J6395" s="201" t="str">
        <f t="shared" si="199"/>
        <v>9999</v>
      </c>
      <c r="K6395" s="270"/>
      <c r="L6395" s="270"/>
      <c r="M6395" s="271"/>
      <c r="N6395" s="270" t="e">
        <v>#N/A</v>
      </c>
      <c r="O6395" s="272" t="e">
        <v>#N/A</v>
      </c>
      <c r="P6395" s="272" t="e">
        <v>#N/A</v>
      </c>
      <c r="Q6395" s="272" t="e">
        <v>#N/A</v>
      </c>
    </row>
    <row r="6396" spans="1:17" s="208" customFormat="1" ht="12">
      <c r="A6396" s="268" t="str">
        <f t="shared" si="200"/>
        <v>1380024081194776757</v>
      </c>
      <c r="B6396" s="304" t="s">
        <v>19891</v>
      </c>
      <c r="C6396" s="269" t="s">
        <v>8819</v>
      </c>
      <c r="D6396" s="144" t="s">
        <v>3106</v>
      </c>
      <c r="E6396" s="269" t="s">
        <v>8821</v>
      </c>
      <c r="F6396" s="145" t="s">
        <v>3106</v>
      </c>
      <c r="G6396" s="269" t="s">
        <v>3106</v>
      </c>
      <c r="H6396" s="305" t="s">
        <v>8818</v>
      </c>
      <c r="I6396" s="306" t="s">
        <v>20752</v>
      </c>
      <c r="J6396" s="201" t="str">
        <f t="shared" si="199"/>
        <v>9999</v>
      </c>
      <c r="K6396" s="270"/>
      <c r="L6396" s="270"/>
      <c r="M6396" s="271"/>
      <c r="N6396" s="270" t="e">
        <v>#N/A</v>
      </c>
      <c r="O6396" s="272" t="e">
        <v>#N/A</v>
      </c>
      <c r="P6396" s="272" t="e">
        <v>#N/A</v>
      </c>
      <c r="Q6396" s="272" t="e">
        <v>#N/A</v>
      </c>
    </row>
    <row r="6397" spans="1:17" s="208" customFormat="1" ht="12">
      <c r="A6397" s="268" t="str">
        <f t="shared" si="200"/>
        <v>1380024101598773079</v>
      </c>
      <c r="B6397" s="304" t="s">
        <v>19891</v>
      </c>
      <c r="C6397" s="269" t="s">
        <v>8822</v>
      </c>
      <c r="D6397" s="144" t="s">
        <v>3106</v>
      </c>
      <c r="E6397" s="269" t="s">
        <v>8823</v>
      </c>
      <c r="F6397" s="145" t="s">
        <v>3106</v>
      </c>
      <c r="G6397" s="269" t="s">
        <v>3106</v>
      </c>
      <c r="H6397" s="305" t="s">
        <v>8818</v>
      </c>
      <c r="I6397" s="306" t="s">
        <v>21855</v>
      </c>
      <c r="J6397" s="201" t="str">
        <f t="shared" si="199"/>
        <v>9999</v>
      </c>
      <c r="K6397" s="270"/>
      <c r="L6397" s="270"/>
      <c r="M6397" s="271"/>
      <c r="N6397" s="270" t="e">
        <v>#N/A</v>
      </c>
      <c r="O6397" s="272" t="e">
        <v>#N/A</v>
      </c>
      <c r="P6397" s="272" t="e">
        <v>#N/A</v>
      </c>
      <c r="Q6397" s="272" t="e">
        <v>#N/A</v>
      </c>
    </row>
    <row r="6398" spans="1:17" s="208" customFormat="1" ht="12">
      <c r="A6398" s="268" t="str">
        <f t="shared" si="200"/>
        <v>1380065191477580561</v>
      </c>
      <c r="B6398" s="304" t="s">
        <v>19891</v>
      </c>
      <c r="C6398" s="269" t="s">
        <v>8824</v>
      </c>
      <c r="D6398" s="144" t="s">
        <v>3106</v>
      </c>
      <c r="E6398" s="269" t="s">
        <v>8825</v>
      </c>
      <c r="F6398" s="145" t="s">
        <v>3106</v>
      </c>
      <c r="G6398" s="269" t="s">
        <v>3106</v>
      </c>
      <c r="H6398" s="305" t="s">
        <v>8826</v>
      </c>
      <c r="I6398" s="306" t="s">
        <v>21529</v>
      </c>
      <c r="J6398" s="201" t="str">
        <f t="shared" si="199"/>
        <v>9999</v>
      </c>
      <c r="K6398" s="270"/>
      <c r="L6398" s="270"/>
      <c r="M6398" s="271"/>
      <c r="N6398" s="270" t="e">
        <v>#N/A</v>
      </c>
      <c r="O6398" s="272" t="e">
        <v>#N/A</v>
      </c>
      <c r="P6398" s="272" t="e">
        <v>#N/A</v>
      </c>
      <c r="Q6398" s="272" t="e">
        <v>#N/A</v>
      </c>
    </row>
    <row r="6399" spans="1:17" s="208" customFormat="1" ht="12">
      <c r="A6399" s="268" t="str">
        <f t="shared" si="200"/>
        <v>1380776071114919362</v>
      </c>
      <c r="B6399" s="304" t="s">
        <v>19891</v>
      </c>
      <c r="C6399" s="269" t="s">
        <v>8827</v>
      </c>
      <c r="D6399" s="144" t="s">
        <v>3106</v>
      </c>
      <c r="E6399" s="269" t="s">
        <v>8828</v>
      </c>
      <c r="F6399" s="145" t="s">
        <v>3106</v>
      </c>
      <c r="G6399" s="269" t="s">
        <v>3106</v>
      </c>
      <c r="H6399" s="305" t="s">
        <v>8829</v>
      </c>
      <c r="I6399" s="306" t="s">
        <v>20523</v>
      </c>
      <c r="J6399" s="201" t="str">
        <f t="shared" si="199"/>
        <v>9999</v>
      </c>
      <c r="K6399" s="270"/>
      <c r="L6399" s="270"/>
      <c r="M6399" s="271"/>
      <c r="N6399" s="270" t="e">
        <v>#N/A</v>
      </c>
      <c r="O6399" s="272" t="e">
        <v>#N/A</v>
      </c>
      <c r="P6399" s="272" t="e">
        <v>#N/A</v>
      </c>
      <c r="Q6399" s="272" t="e">
        <v>#N/A</v>
      </c>
    </row>
    <row r="6400" spans="1:17" s="208" customFormat="1" ht="12">
      <c r="A6400" s="268" t="str">
        <f t="shared" si="200"/>
        <v>1382939081750368700</v>
      </c>
      <c r="B6400" s="304" t="s">
        <v>19891</v>
      </c>
      <c r="C6400" s="269" t="s">
        <v>8830</v>
      </c>
      <c r="D6400" s="144" t="s">
        <v>3106</v>
      </c>
      <c r="E6400" s="269" t="s">
        <v>8831</v>
      </c>
      <c r="F6400" s="145" t="s">
        <v>3106</v>
      </c>
      <c r="G6400" s="269" t="s">
        <v>3106</v>
      </c>
      <c r="H6400" s="305" t="s">
        <v>8832</v>
      </c>
      <c r="I6400" s="307" t="s">
        <v>8832</v>
      </c>
      <c r="J6400" s="201" t="str">
        <f t="shared" si="199"/>
        <v>9999</v>
      </c>
      <c r="K6400" s="270"/>
      <c r="L6400" s="270"/>
      <c r="M6400" s="271"/>
      <c r="N6400" s="270" t="e">
        <v>#N/A</v>
      </c>
      <c r="O6400" s="272" t="e">
        <v>#N/A</v>
      </c>
      <c r="P6400" s="272" t="e">
        <v>#N/A</v>
      </c>
      <c r="Q6400" s="272" t="e">
        <v>#N/A</v>
      </c>
    </row>
    <row r="6401" spans="1:17" s="208" customFormat="1" ht="12">
      <c r="A6401" s="268" t="str">
        <f t="shared" si="200"/>
        <v>1383051021790859957</v>
      </c>
      <c r="B6401" s="304" t="s">
        <v>19891</v>
      </c>
      <c r="C6401" s="143" t="s">
        <v>19995</v>
      </c>
      <c r="D6401" s="144" t="s">
        <v>3106</v>
      </c>
      <c r="E6401" s="144" t="s">
        <v>19996</v>
      </c>
      <c r="F6401" s="145" t="s">
        <v>3106</v>
      </c>
      <c r="G6401" s="269" t="s">
        <v>3106</v>
      </c>
      <c r="H6401" s="146" t="s">
        <v>19997</v>
      </c>
      <c r="I6401" s="306" t="s">
        <v>19997</v>
      </c>
      <c r="J6401" s="201" t="str">
        <f t="shared" si="199"/>
        <v>9999</v>
      </c>
      <c r="K6401" s="308" t="s">
        <v>19895</v>
      </c>
      <c r="L6401" s="308" t="s">
        <v>13916</v>
      </c>
      <c r="M6401" s="271">
        <v>44475</v>
      </c>
      <c r="N6401" s="270" t="s">
        <v>19998</v>
      </c>
      <c r="O6401" s="272" t="s">
        <v>19999</v>
      </c>
      <c r="P6401" s="272" t="s">
        <v>20000</v>
      </c>
      <c r="Q6401" s="272" t="s">
        <v>20001</v>
      </c>
    </row>
    <row r="6402" spans="1:17" s="208" customFormat="1" ht="12">
      <c r="A6402" s="268" t="str">
        <f t="shared" si="200"/>
        <v>1383119111528049723</v>
      </c>
      <c r="B6402" s="304" t="s">
        <v>19891</v>
      </c>
      <c r="C6402" s="269" t="s">
        <v>8833</v>
      </c>
      <c r="D6402" s="144" t="s">
        <v>3106</v>
      </c>
      <c r="E6402" s="269" t="s">
        <v>8834</v>
      </c>
      <c r="F6402" s="145" t="s">
        <v>3106</v>
      </c>
      <c r="G6402" s="269" t="s">
        <v>3106</v>
      </c>
      <c r="H6402" s="305" t="s">
        <v>8835</v>
      </c>
      <c r="I6402" s="306" t="s">
        <v>21675</v>
      </c>
      <c r="J6402" s="201" t="str">
        <f t="shared" si="199"/>
        <v>9999</v>
      </c>
      <c r="K6402" s="270"/>
      <c r="L6402" s="270"/>
      <c r="M6402" s="271"/>
      <c r="N6402" s="270" t="e">
        <v>#N/A</v>
      </c>
      <c r="O6402" s="272" t="e">
        <v>#N/A</v>
      </c>
      <c r="P6402" s="272" t="e">
        <v>#N/A</v>
      </c>
      <c r="Q6402" s="272" t="e">
        <v>#N/A</v>
      </c>
    </row>
    <row r="6403" spans="1:17" s="208" customFormat="1" ht="12">
      <c r="A6403" s="268" t="str">
        <f t="shared" si="200"/>
        <v>1383184151205828647</v>
      </c>
      <c r="B6403" s="304" t="s">
        <v>19891</v>
      </c>
      <c r="C6403" s="269" t="s">
        <v>8836</v>
      </c>
      <c r="D6403" s="144" t="s">
        <v>3106</v>
      </c>
      <c r="E6403" s="269" t="s">
        <v>8837</v>
      </c>
      <c r="F6403" s="145" t="s">
        <v>3106</v>
      </c>
      <c r="G6403" s="269" t="s">
        <v>3106</v>
      </c>
      <c r="H6403" s="305" t="s">
        <v>8838</v>
      </c>
      <c r="I6403" s="306" t="s">
        <v>20774</v>
      </c>
      <c r="J6403" s="201" t="str">
        <f t="shared" ref="J6403:J6466" si="201">B6403</f>
        <v>9999</v>
      </c>
      <c r="K6403" s="270"/>
      <c r="L6403" s="270"/>
      <c r="M6403" s="271"/>
      <c r="N6403" s="270" t="e">
        <v>#N/A</v>
      </c>
      <c r="O6403" s="272" t="e">
        <v>#N/A</v>
      </c>
      <c r="P6403" s="272" t="e">
        <v>#N/A</v>
      </c>
      <c r="Q6403" s="272" t="e">
        <v>#N/A</v>
      </c>
    </row>
    <row r="6404" spans="1:17" s="208" customFormat="1" ht="12">
      <c r="A6404" s="268" t="str">
        <f t="shared" si="200"/>
        <v>1383531111740358803</v>
      </c>
      <c r="B6404" s="304" t="s">
        <v>19891</v>
      </c>
      <c r="C6404" s="269" t="s">
        <v>8839</v>
      </c>
      <c r="D6404" s="144" t="s">
        <v>3106</v>
      </c>
      <c r="E6404" s="269" t="s">
        <v>8840</v>
      </c>
      <c r="F6404" s="145" t="s">
        <v>3106</v>
      </c>
      <c r="G6404" s="269" t="s">
        <v>3106</v>
      </c>
      <c r="H6404" s="305" t="s">
        <v>8841</v>
      </c>
      <c r="I6404" s="306" t="s">
        <v>519</v>
      </c>
      <c r="J6404" s="201" t="str">
        <f t="shared" si="201"/>
        <v>9999</v>
      </c>
      <c r="K6404" s="270"/>
      <c r="L6404" s="270"/>
      <c r="M6404" s="271"/>
      <c r="N6404" s="270" t="e">
        <v>#N/A</v>
      </c>
      <c r="O6404" s="272" t="e">
        <v>#N/A</v>
      </c>
      <c r="P6404" s="272" t="e">
        <v>#N/A</v>
      </c>
      <c r="Q6404" s="272" t="e">
        <v>#N/A</v>
      </c>
    </row>
    <row r="6405" spans="1:17" s="208" customFormat="1" ht="12">
      <c r="A6405" s="268" t="str">
        <f t="shared" si="200"/>
        <v>1383531131740358803</v>
      </c>
      <c r="B6405" s="304" t="s">
        <v>19891</v>
      </c>
      <c r="C6405" s="269" t="s">
        <v>8839</v>
      </c>
      <c r="D6405" s="144" t="s">
        <v>3106</v>
      </c>
      <c r="E6405" s="269" t="s">
        <v>8842</v>
      </c>
      <c r="F6405" s="145" t="s">
        <v>3106</v>
      </c>
      <c r="G6405" s="269" t="s">
        <v>3106</v>
      </c>
      <c r="H6405" s="305" t="s">
        <v>8841</v>
      </c>
      <c r="I6405" s="307" t="s">
        <v>8841</v>
      </c>
      <c r="J6405" s="201" t="str">
        <f t="shared" si="201"/>
        <v>9999</v>
      </c>
      <c r="K6405" s="270"/>
      <c r="L6405" s="270"/>
      <c r="M6405" s="271"/>
      <c r="N6405" s="270" t="e">
        <v>#N/A</v>
      </c>
      <c r="O6405" s="272" t="e">
        <v>#N/A</v>
      </c>
      <c r="P6405" s="272" t="e">
        <v>#N/A</v>
      </c>
      <c r="Q6405" s="272" t="e">
        <v>#N/A</v>
      </c>
    </row>
    <row r="6406" spans="1:17" s="208" customFormat="1" ht="12">
      <c r="A6406" s="268" t="str">
        <f t="shared" si="200"/>
        <v>1383549011992868186</v>
      </c>
      <c r="B6406" s="304" t="s">
        <v>19891</v>
      </c>
      <c r="C6406" s="269" t="s">
        <v>8843</v>
      </c>
      <c r="D6406" s="144" t="s">
        <v>3106</v>
      </c>
      <c r="E6406" s="269" t="s">
        <v>8844</v>
      </c>
      <c r="F6406" s="145" t="s">
        <v>3106</v>
      </c>
      <c r="G6406" s="269" t="s">
        <v>3106</v>
      </c>
      <c r="H6406" s="305" t="s">
        <v>3149</v>
      </c>
      <c r="I6406" s="306" t="s">
        <v>22879</v>
      </c>
      <c r="J6406" s="201" t="str">
        <f t="shared" si="201"/>
        <v>9999</v>
      </c>
      <c r="K6406" s="270"/>
      <c r="L6406" s="270"/>
      <c r="M6406" s="271"/>
      <c r="N6406" s="270" t="e">
        <v>#N/A</v>
      </c>
      <c r="O6406" s="272" t="e">
        <v>#N/A</v>
      </c>
      <c r="P6406" s="272" t="e">
        <v>#N/A</v>
      </c>
      <c r="Q6406" s="272" t="e">
        <v>#N/A</v>
      </c>
    </row>
    <row r="6407" spans="1:17" s="208" customFormat="1" ht="12">
      <c r="A6407" s="268" t="str">
        <f t="shared" si="200"/>
        <v>1383747131518015908</v>
      </c>
      <c r="B6407" s="304" t="s">
        <v>19891</v>
      </c>
      <c r="C6407" s="269" t="s">
        <v>8845</v>
      </c>
      <c r="D6407" s="144" t="s">
        <v>3106</v>
      </c>
      <c r="E6407" s="269" t="s">
        <v>8846</v>
      </c>
      <c r="F6407" s="145" t="s">
        <v>3106</v>
      </c>
      <c r="G6407" s="269" t="s">
        <v>3106</v>
      </c>
      <c r="H6407" s="305" t="s">
        <v>8528</v>
      </c>
      <c r="I6407" s="306" t="s">
        <v>21636</v>
      </c>
      <c r="J6407" s="201" t="str">
        <f t="shared" si="201"/>
        <v>9999</v>
      </c>
      <c r="K6407" s="270"/>
      <c r="L6407" s="270"/>
      <c r="M6407" s="271"/>
      <c r="N6407" s="270" t="e">
        <v>#N/A</v>
      </c>
      <c r="O6407" s="272" t="e">
        <v>#N/A</v>
      </c>
      <c r="P6407" s="272" t="e">
        <v>#N/A</v>
      </c>
      <c r="Q6407" s="272" t="e">
        <v>#N/A</v>
      </c>
    </row>
    <row r="6408" spans="1:17" s="208" customFormat="1" ht="12">
      <c r="A6408" s="268" t="str">
        <f t="shared" si="200"/>
        <v>1384117021043239577</v>
      </c>
      <c r="B6408" s="304" t="s">
        <v>19891</v>
      </c>
      <c r="C6408" s="269" t="s">
        <v>8847</v>
      </c>
      <c r="D6408" s="144" t="s">
        <v>3106</v>
      </c>
      <c r="E6408" s="269" t="s">
        <v>8848</v>
      </c>
      <c r="F6408" s="145" t="s">
        <v>3106</v>
      </c>
      <c r="G6408" s="269" t="s">
        <v>3106</v>
      </c>
      <c r="H6408" s="305" t="s">
        <v>2334</v>
      </c>
      <c r="I6408" s="307" t="s">
        <v>2334</v>
      </c>
      <c r="J6408" s="201" t="str">
        <f t="shared" si="201"/>
        <v>9999</v>
      </c>
      <c r="K6408" s="270"/>
      <c r="L6408" s="270"/>
      <c r="M6408" s="271"/>
      <c r="N6408" s="270" t="e">
        <v>#N/A</v>
      </c>
      <c r="O6408" s="272" t="e">
        <v>#N/A</v>
      </c>
      <c r="P6408" s="272" t="e">
        <v>#N/A</v>
      </c>
      <c r="Q6408" s="272" t="e">
        <v>#N/A</v>
      </c>
    </row>
    <row r="6409" spans="1:17" s="208" customFormat="1" ht="12">
      <c r="A6409" s="268" t="str">
        <f t="shared" si="200"/>
        <v>1384117061538188156</v>
      </c>
      <c r="B6409" s="304" t="s">
        <v>19891</v>
      </c>
      <c r="C6409" s="269" t="s">
        <v>4685</v>
      </c>
      <c r="D6409" s="144" t="s">
        <v>3106</v>
      </c>
      <c r="E6409" s="269" t="s">
        <v>8849</v>
      </c>
      <c r="F6409" s="145" t="s">
        <v>3106</v>
      </c>
      <c r="G6409" s="269" t="s">
        <v>3106</v>
      </c>
      <c r="H6409" s="305" t="s">
        <v>2334</v>
      </c>
      <c r="I6409" s="306" t="s">
        <v>21702</v>
      </c>
      <c r="J6409" s="201" t="str">
        <f t="shared" si="201"/>
        <v>9999</v>
      </c>
      <c r="K6409" s="270"/>
      <c r="L6409" s="270"/>
      <c r="M6409" s="271"/>
      <c r="N6409" s="270" t="e">
        <v>#N/A</v>
      </c>
      <c r="O6409" s="272" t="e">
        <v>#N/A</v>
      </c>
      <c r="P6409" s="272" t="e">
        <v>#N/A</v>
      </c>
      <c r="Q6409" s="272" t="e">
        <v>#N/A</v>
      </c>
    </row>
    <row r="6410" spans="1:17" s="208" customFormat="1" ht="12">
      <c r="A6410" s="268" t="str">
        <f t="shared" si="200"/>
        <v>1384133011265544142</v>
      </c>
      <c r="B6410" s="304" t="s">
        <v>19891</v>
      </c>
      <c r="C6410" s="269" t="s">
        <v>8850</v>
      </c>
      <c r="D6410" s="144" t="s">
        <v>3106</v>
      </c>
      <c r="E6410" s="269" t="s">
        <v>8851</v>
      </c>
      <c r="F6410" s="145" t="s">
        <v>3106</v>
      </c>
      <c r="G6410" s="269" t="s">
        <v>3106</v>
      </c>
      <c r="H6410" s="305" t="s">
        <v>8852</v>
      </c>
      <c r="I6410" s="306" t="s">
        <v>20933</v>
      </c>
      <c r="J6410" s="201" t="str">
        <f t="shared" si="201"/>
        <v>9999</v>
      </c>
      <c r="K6410" s="270"/>
      <c r="L6410" s="270"/>
      <c r="M6410" s="271"/>
      <c r="N6410" s="270" t="e">
        <v>#N/A</v>
      </c>
      <c r="O6410" s="272" t="e">
        <v>#N/A</v>
      </c>
      <c r="P6410" s="272" t="e">
        <v>#N/A</v>
      </c>
      <c r="Q6410" s="272" t="e">
        <v>#N/A</v>
      </c>
    </row>
    <row r="6411" spans="1:17" s="208" customFormat="1" ht="12">
      <c r="A6411" s="268" t="str">
        <f t="shared" si="200"/>
        <v>1384133021528160702</v>
      </c>
      <c r="B6411" s="304" t="s">
        <v>19891</v>
      </c>
      <c r="C6411" s="269" t="s">
        <v>8853</v>
      </c>
      <c r="D6411" s="144" t="s">
        <v>3106</v>
      </c>
      <c r="E6411" s="269" t="s">
        <v>8854</v>
      </c>
      <c r="F6411" s="145" t="s">
        <v>3106</v>
      </c>
      <c r="G6411" s="269" t="s">
        <v>3106</v>
      </c>
      <c r="H6411" s="305" t="s">
        <v>8855</v>
      </c>
      <c r="I6411" s="306" t="s">
        <v>21680</v>
      </c>
      <c r="J6411" s="201" t="str">
        <f t="shared" si="201"/>
        <v>9999</v>
      </c>
      <c r="K6411" s="270"/>
      <c r="L6411" s="270"/>
      <c r="M6411" s="271"/>
      <c r="N6411" s="270" t="e">
        <v>#N/A</v>
      </c>
      <c r="O6411" s="272" t="e">
        <v>#N/A</v>
      </c>
      <c r="P6411" s="272" t="e">
        <v>#N/A</v>
      </c>
      <c r="Q6411" s="272" t="e">
        <v>#N/A</v>
      </c>
    </row>
    <row r="6412" spans="1:17" s="208" customFormat="1" ht="12">
      <c r="A6412" s="268" t="str">
        <f t="shared" si="200"/>
        <v>1384133041255443131</v>
      </c>
      <c r="B6412" s="304" t="s">
        <v>19891</v>
      </c>
      <c r="C6412" s="269" t="s">
        <v>8856</v>
      </c>
      <c r="D6412" s="144" t="s">
        <v>3106</v>
      </c>
      <c r="E6412" s="269" t="s">
        <v>8857</v>
      </c>
      <c r="F6412" s="145" t="s">
        <v>3106</v>
      </c>
      <c r="G6412" s="269" t="s">
        <v>3106</v>
      </c>
      <c r="H6412" s="305" t="s">
        <v>8855</v>
      </c>
      <c r="I6412" s="306" t="s">
        <v>20911</v>
      </c>
      <c r="J6412" s="201" t="str">
        <f t="shared" si="201"/>
        <v>9999</v>
      </c>
      <c r="K6412" s="270"/>
      <c r="L6412" s="270"/>
      <c r="M6412" s="271"/>
      <c r="N6412" s="270" t="e">
        <v>#N/A</v>
      </c>
      <c r="O6412" s="272" t="e">
        <v>#N/A</v>
      </c>
      <c r="P6412" s="272" t="e">
        <v>#N/A</v>
      </c>
      <c r="Q6412" s="272" t="e">
        <v>#N/A</v>
      </c>
    </row>
    <row r="6413" spans="1:17" s="208" customFormat="1" ht="12">
      <c r="A6413" s="268" t="str">
        <f t="shared" si="200"/>
        <v>1384133051700998689</v>
      </c>
      <c r="B6413" s="304" t="s">
        <v>19891</v>
      </c>
      <c r="C6413" s="269" t="s">
        <v>8858</v>
      </c>
      <c r="D6413" s="144" t="s">
        <v>3106</v>
      </c>
      <c r="E6413" s="269" t="s">
        <v>8859</v>
      </c>
      <c r="F6413" s="145" t="s">
        <v>3106</v>
      </c>
      <c r="G6413" s="269" t="s">
        <v>3106</v>
      </c>
      <c r="H6413" s="305" t="s">
        <v>8855</v>
      </c>
      <c r="I6413" s="306" t="s">
        <v>22131</v>
      </c>
      <c r="J6413" s="201" t="str">
        <f t="shared" si="201"/>
        <v>9999</v>
      </c>
      <c r="K6413" s="270"/>
      <c r="L6413" s="270"/>
      <c r="M6413" s="271"/>
      <c r="N6413" s="270" t="e">
        <v>#N/A</v>
      </c>
      <c r="O6413" s="272" t="e">
        <v>#N/A</v>
      </c>
      <c r="P6413" s="272" t="e">
        <v>#N/A</v>
      </c>
      <c r="Q6413" s="272" t="e">
        <v>#N/A</v>
      </c>
    </row>
    <row r="6414" spans="1:17" s="208" customFormat="1" ht="12">
      <c r="A6414" s="268" t="str">
        <f t="shared" si="200"/>
        <v>1384133061265544142</v>
      </c>
      <c r="B6414" s="304" t="s">
        <v>19891</v>
      </c>
      <c r="C6414" s="269" t="s">
        <v>8850</v>
      </c>
      <c r="D6414" s="144" t="s">
        <v>3106</v>
      </c>
      <c r="E6414" s="269" t="s">
        <v>8860</v>
      </c>
      <c r="F6414" s="145" t="s">
        <v>3106</v>
      </c>
      <c r="G6414" s="269" t="s">
        <v>3106</v>
      </c>
      <c r="H6414" s="305" t="s">
        <v>8855</v>
      </c>
      <c r="I6414" s="306" t="s">
        <v>20933</v>
      </c>
      <c r="J6414" s="201" t="str">
        <f t="shared" si="201"/>
        <v>9999</v>
      </c>
      <c r="K6414" s="270"/>
      <c r="L6414" s="270"/>
      <c r="M6414" s="271"/>
      <c r="N6414" s="270" t="e">
        <v>#N/A</v>
      </c>
      <c r="O6414" s="272" t="e">
        <v>#N/A</v>
      </c>
      <c r="P6414" s="272" t="e">
        <v>#N/A</v>
      </c>
      <c r="Q6414" s="272" t="e">
        <v>#N/A</v>
      </c>
    </row>
    <row r="6415" spans="1:17" s="208" customFormat="1" ht="12">
      <c r="A6415" s="268" t="str">
        <f t="shared" si="200"/>
        <v>1384133071609966100</v>
      </c>
      <c r="B6415" s="304" t="s">
        <v>19891</v>
      </c>
      <c r="C6415" s="269" t="s">
        <v>8861</v>
      </c>
      <c r="D6415" s="144" t="s">
        <v>3106</v>
      </c>
      <c r="E6415" s="269" t="s">
        <v>8862</v>
      </c>
      <c r="F6415" s="145" t="s">
        <v>3106</v>
      </c>
      <c r="G6415" s="269" t="s">
        <v>3106</v>
      </c>
      <c r="H6415" s="305" t="s">
        <v>8855</v>
      </c>
      <c r="I6415" s="306" t="s">
        <v>20933</v>
      </c>
      <c r="J6415" s="201" t="str">
        <f t="shared" si="201"/>
        <v>9999</v>
      </c>
      <c r="K6415" s="270"/>
      <c r="L6415" s="270"/>
      <c r="M6415" s="271"/>
      <c r="N6415" s="270" t="e">
        <v>#N/A</v>
      </c>
      <c r="O6415" s="272" t="e">
        <v>#N/A</v>
      </c>
      <c r="P6415" s="272" t="e">
        <v>#N/A</v>
      </c>
      <c r="Q6415" s="272" t="e">
        <v>#N/A</v>
      </c>
    </row>
    <row r="6416" spans="1:17" s="208" customFormat="1" ht="12">
      <c r="A6416" s="268" t="str">
        <f t="shared" si="200"/>
        <v>1385874051366434185</v>
      </c>
      <c r="B6416" s="304" t="s">
        <v>19891</v>
      </c>
      <c r="C6416" s="269" t="s">
        <v>8863</v>
      </c>
      <c r="D6416" s="144" t="s">
        <v>3106</v>
      </c>
      <c r="E6416" s="269" t="s">
        <v>8864</v>
      </c>
      <c r="F6416" s="145" t="s">
        <v>3106</v>
      </c>
      <c r="G6416" s="269" t="s">
        <v>3106</v>
      </c>
      <c r="H6416" s="305" t="s">
        <v>8865</v>
      </c>
      <c r="I6416" s="306" t="s">
        <v>21185</v>
      </c>
      <c r="J6416" s="201" t="str">
        <f t="shared" si="201"/>
        <v>9999</v>
      </c>
      <c r="K6416" s="270"/>
      <c r="L6416" s="270"/>
      <c r="M6416" s="271"/>
      <c r="N6416" s="270" t="e">
        <v>#N/A</v>
      </c>
      <c r="O6416" s="272" t="e">
        <v>#N/A</v>
      </c>
      <c r="P6416" s="272" t="e">
        <v>#N/A</v>
      </c>
      <c r="Q6416" s="272" t="e">
        <v>#N/A</v>
      </c>
    </row>
    <row r="6417" spans="1:17" s="208" customFormat="1" ht="12">
      <c r="A6417" s="268" t="str">
        <f t="shared" si="200"/>
        <v>1386443031861498735</v>
      </c>
      <c r="B6417" s="304" t="s">
        <v>19891</v>
      </c>
      <c r="C6417" s="269" t="s">
        <v>8866</v>
      </c>
      <c r="D6417" s="144" t="s">
        <v>3106</v>
      </c>
      <c r="E6417" s="269" t="s">
        <v>8867</v>
      </c>
      <c r="F6417" s="145" t="s">
        <v>3106</v>
      </c>
      <c r="G6417" s="269" t="s">
        <v>3106</v>
      </c>
      <c r="H6417" s="305" t="s">
        <v>2026</v>
      </c>
      <c r="I6417" s="306" t="s">
        <v>756</v>
      </c>
      <c r="J6417" s="201" t="str">
        <f t="shared" si="201"/>
        <v>9999</v>
      </c>
      <c r="K6417" s="270"/>
      <c r="L6417" s="270"/>
      <c r="M6417" s="271"/>
      <c r="N6417" s="270" t="e">
        <v>#N/A</v>
      </c>
      <c r="O6417" s="272" t="e">
        <v>#N/A</v>
      </c>
      <c r="P6417" s="272" t="e">
        <v>#N/A</v>
      </c>
      <c r="Q6417" s="272" t="e">
        <v>#N/A</v>
      </c>
    </row>
    <row r="6418" spans="1:17" s="208" customFormat="1" ht="12">
      <c r="A6418" s="268" t="str">
        <f t="shared" si="200"/>
        <v>1386443051598761652</v>
      </c>
      <c r="B6418" s="304" t="s">
        <v>19891</v>
      </c>
      <c r="C6418" s="269" t="s">
        <v>8868</v>
      </c>
      <c r="D6418" s="144" t="s">
        <v>3106</v>
      </c>
      <c r="E6418" s="269" t="s">
        <v>8869</v>
      </c>
      <c r="F6418" s="145" t="s">
        <v>3106</v>
      </c>
      <c r="G6418" s="269" t="s">
        <v>3106</v>
      </c>
      <c r="H6418" s="305" t="s">
        <v>2026</v>
      </c>
      <c r="I6418" s="306" t="s">
        <v>21852</v>
      </c>
      <c r="J6418" s="201" t="str">
        <f t="shared" si="201"/>
        <v>9999</v>
      </c>
      <c r="K6418" s="270"/>
      <c r="L6418" s="270"/>
      <c r="M6418" s="271"/>
      <c r="N6418" s="270" t="e">
        <v>#N/A</v>
      </c>
      <c r="O6418" s="272" t="e">
        <v>#N/A</v>
      </c>
      <c r="P6418" s="272" t="e">
        <v>#N/A</v>
      </c>
      <c r="Q6418" s="272" t="e">
        <v>#N/A</v>
      </c>
    </row>
    <row r="6419" spans="1:17" s="208" customFormat="1" ht="12">
      <c r="A6419" s="268" t="str">
        <f t="shared" si="200"/>
        <v>1386450061952337263</v>
      </c>
      <c r="B6419" s="304" t="s">
        <v>19891</v>
      </c>
      <c r="C6419" s="269" t="s">
        <v>8870</v>
      </c>
      <c r="D6419" s="144" t="s">
        <v>3106</v>
      </c>
      <c r="E6419" s="269" t="s">
        <v>8871</v>
      </c>
      <c r="F6419" s="145" t="s">
        <v>3106</v>
      </c>
      <c r="G6419" s="269" t="s">
        <v>3106</v>
      </c>
      <c r="H6419" s="305" t="s">
        <v>8872</v>
      </c>
      <c r="I6419" s="306" t="s">
        <v>22752</v>
      </c>
      <c r="J6419" s="201" t="str">
        <f t="shared" si="201"/>
        <v>9999</v>
      </c>
      <c r="K6419" s="270"/>
      <c r="L6419" s="270"/>
      <c r="M6419" s="271"/>
      <c r="N6419" s="270" t="e">
        <v>#N/A</v>
      </c>
      <c r="O6419" s="272" t="e">
        <v>#N/A</v>
      </c>
      <c r="P6419" s="272" t="e">
        <v>#N/A</v>
      </c>
      <c r="Q6419" s="272" t="e">
        <v>#N/A</v>
      </c>
    </row>
    <row r="6420" spans="1:17" s="208" customFormat="1" ht="12">
      <c r="A6420" s="268" t="str">
        <f t="shared" si="200"/>
        <v>1387375071285684225</v>
      </c>
      <c r="B6420" s="304" t="s">
        <v>19891</v>
      </c>
      <c r="C6420" s="269" t="s">
        <v>8873</v>
      </c>
      <c r="D6420" s="144" t="s">
        <v>3106</v>
      </c>
      <c r="E6420" s="269" t="s">
        <v>8874</v>
      </c>
      <c r="F6420" s="145" t="s">
        <v>3106</v>
      </c>
      <c r="G6420" s="269" t="s">
        <v>3106</v>
      </c>
      <c r="H6420" s="305" t="s">
        <v>8875</v>
      </c>
      <c r="I6420" s="306" t="s">
        <v>20978</v>
      </c>
      <c r="J6420" s="201" t="str">
        <f t="shared" si="201"/>
        <v>9999</v>
      </c>
      <c r="K6420" s="270"/>
      <c r="L6420" s="270"/>
      <c r="M6420" s="271"/>
      <c r="N6420" s="270" t="e">
        <v>#N/A</v>
      </c>
      <c r="O6420" s="272" t="e">
        <v>#N/A</v>
      </c>
      <c r="P6420" s="272" t="e">
        <v>#N/A</v>
      </c>
      <c r="Q6420" s="272" t="e">
        <v>#N/A</v>
      </c>
    </row>
    <row r="6421" spans="1:17" s="208" customFormat="1" ht="12">
      <c r="A6421" s="268" t="str">
        <f t="shared" ref="A6421:A6484" si="202">E6421&amp;C6421</f>
        <v>1387441181447461157</v>
      </c>
      <c r="B6421" s="304" t="s">
        <v>19891</v>
      </c>
      <c r="C6421" s="269" t="s">
        <v>8876</v>
      </c>
      <c r="D6421" s="144" t="s">
        <v>3106</v>
      </c>
      <c r="E6421" s="269" t="s">
        <v>8877</v>
      </c>
      <c r="F6421" s="145" t="s">
        <v>3106</v>
      </c>
      <c r="G6421" s="269" t="s">
        <v>3106</v>
      </c>
      <c r="H6421" s="305" t="s">
        <v>8878</v>
      </c>
      <c r="I6421" s="306" t="s">
        <v>21454</v>
      </c>
      <c r="J6421" s="201" t="str">
        <f t="shared" si="201"/>
        <v>9999</v>
      </c>
      <c r="K6421" s="270"/>
      <c r="L6421" s="270"/>
      <c r="M6421" s="271"/>
      <c r="N6421" s="270" t="e">
        <v>#N/A</v>
      </c>
      <c r="O6421" s="272" t="e">
        <v>#N/A</v>
      </c>
      <c r="P6421" s="272" t="e">
        <v>#N/A</v>
      </c>
      <c r="Q6421" s="272" t="e">
        <v>#N/A</v>
      </c>
    </row>
    <row r="6422" spans="1:17" s="208" customFormat="1" ht="12">
      <c r="A6422" s="268" t="str">
        <f t="shared" si="202"/>
        <v>1388803011750327995</v>
      </c>
      <c r="B6422" s="304" t="s">
        <v>19891</v>
      </c>
      <c r="C6422" s="269" t="s">
        <v>8879</v>
      </c>
      <c r="D6422" s="144" t="s">
        <v>3106</v>
      </c>
      <c r="E6422" s="269" t="s">
        <v>8880</v>
      </c>
      <c r="F6422" s="145" t="s">
        <v>3106</v>
      </c>
      <c r="G6422" s="269" t="s">
        <v>3106</v>
      </c>
      <c r="H6422" s="305" t="s">
        <v>8881</v>
      </c>
      <c r="I6422" s="306" t="s">
        <v>22242</v>
      </c>
      <c r="J6422" s="201" t="str">
        <f t="shared" si="201"/>
        <v>9999</v>
      </c>
      <c r="K6422" s="270" t="s">
        <v>4210</v>
      </c>
      <c r="L6422" s="270"/>
      <c r="M6422" s="271"/>
      <c r="N6422" s="270" t="e">
        <v>#N/A</v>
      </c>
      <c r="O6422" s="272" t="e">
        <v>#N/A</v>
      </c>
      <c r="P6422" s="272" t="e">
        <v>#N/A</v>
      </c>
      <c r="Q6422" s="272" t="e">
        <v>#N/A</v>
      </c>
    </row>
    <row r="6423" spans="1:17" s="208" customFormat="1" ht="12">
      <c r="A6423" s="268" t="str">
        <f t="shared" si="202"/>
        <v>1389108151356544803</v>
      </c>
      <c r="B6423" s="304" t="s">
        <v>19891</v>
      </c>
      <c r="C6423" s="269" t="s">
        <v>8882</v>
      </c>
      <c r="D6423" s="144" t="s">
        <v>3106</v>
      </c>
      <c r="E6423" s="269" t="s">
        <v>8883</v>
      </c>
      <c r="F6423" s="145" t="s">
        <v>3106</v>
      </c>
      <c r="G6423" s="269" t="s">
        <v>3106</v>
      </c>
      <c r="H6423" s="305" t="s">
        <v>8884</v>
      </c>
      <c r="I6423" s="307" t="s">
        <v>8884</v>
      </c>
      <c r="J6423" s="201" t="str">
        <f t="shared" si="201"/>
        <v>9999</v>
      </c>
      <c r="K6423" s="270"/>
      <c r="L6423" s="270"/>
      <c r="M6423" s="271"/>
      <c r="N6423" s="270" t="e">
        <v>#N/A</v>
      </c>
      <c r="O6423" s="272" t="e">
        <v>#N/A</v>
      </c>
      <c r="P6423" s="272" t="e">
        <v>#N/A</v>
      </c>
      <c r="Q6423" s="272" t="e">
        <v>#N/A</v>
      </c>
    </row>
    <row r="6424" spans="1:17" s="208" customFormat="1" ht="12">
      <c r="A6424" s="268" t="str">
        <f t="shared" si="202"/>
        <v>1389108211437561354</v>
      </c>
      <c r="B6424" s="304" t="s">
        <v>19891</v>
      </c>
      <c r="C6424" s="269" t="s">
        <v>8885</v>
      </c>
      <c r="D6424" s="144" t="s">
        <v>3106</v>
      </c>
      <c r="E6424" s="269" t="s">
        <v>8886</v>
      </c>
      <c r="F6424" s="145" t="s">
        <v>3106</v>
      </c>
      <c r="G6424" s="269" t="s">
        <v>3106</v>
      </c>
      <c r="H6424" s="305" t="s">
        <v>8887</v>
      </c>
      <c r="I6424" s="307" t="s">
        <v>8887</v>
      </c>
      <c r="J6424" s="201" t="str">
        <f t="shared" si="201"/>
        <v>9999</v>
      </c>
      <c r="K6424" s="270"/>
      <c r="L6424" s="270"/>
      <c r="M6424" s="271"/>
      <c r="N6424" s="270" t="e">
        <v>#N/A</v>
      </c>
      <c r="O6424" s="272" t="e">
        <v>#N/A</v>
      </c>
      <c r="P6424" s="272" t="e">
        <v>#N/A</v>
      </c>
      <c r="Q6424" s="272" t="e">
        <v>#N/A</v>
      </c>
    </row>
    <row r="6425" spans="1:17" s="208" customFormat="1" ht="12">
      <c r="A6425" s="268" t="str">
        <f t="shared" si="202"/>
        <v>1389116051316027717</v>
      </c>
      <c r="B6425" s="304" t="s">
        <v>19891</v>
      </c>
      <c r="C6425" s="269" t="s">
        <v>8888</v>
      </c>
      <c r="D6425" s="144" t="s">
        <v>3106</v>
      </c>
      <c r="E6425" s="269" t="s">
        <v>8889</v>
      </c>
      <c r="F6425" s="145" t="s">
        <v>3106</v>
      </c>
      <c r="G6425" s="269" t="s">
        <v>3106</v>
      </c>
      <c r="H6425" s="305" t="s">
        <v>3151</v>
      </c>
      <c r="I6425" s="306" t="s">
        <v>21047</v>
      </c>
      <c r="J6425" s="201" t="str">
        <f t="shared" si="201"/>
        <v>9999</v>
      </c>
      <c r="K6425" s="270"/>
      <c r="L6425" s="270"/>
      <c r="M6425" s="271"/>
      <c r="N6425" s="270" t="e">
        <v>#N/A</v>
      </c>
      <c r="O6425" s="272" t="e">
        <v>#N/A</v>
      </c>
      <c r="P6425" s="272" t="e">
        <v>#N/A</v>
      </c>
      <c r="Q6425" s="272" t="e">
        <v>#N/A</v>
      </c>
    </row>
    <row r="6426" spans="1:17" s="208" customFormat="1" ht="12">
      <c r="A6426" s="268" t="str">
        <f t="shared" si="202"/>
        <v>1389116061558331421</v>
      </c>
      <c r="B6426" s="304" t="s">
        <v>19891</v>
      </c>
      <c r="C6426" s="269" t="s">
        <v>8890</v>
      </c>
      <c r="D6426" s="144" t="s">
        <v>3106</v>
      </c>
      <c r="E6426" s="269" t="s">
        <v>8891</v>
      </c>
      <c r="F6426" s="145" t="s">
        <v>3106</v>
      </c>
      <c r="G6426" s="269" t="s">
        <v>3106</v>
      </c>
      <c r="H6426" s="305" t="s">
        <v>2139</v>
      </c>
      <c r="I6426" s="306" t="s">
        <v>21741</v>
      </c>
      <c r="J6426" s="201" t="str">
        <f t="shared" si="201"/>
        <v>9999</v>
      </c>
      <c r="K6426" s="270"/>
      <c r="L6426" s="270"/>
      <c r="M6426" s="271"/>
      <c r="N6426" s="270" t="e">
        <v>#N/A</v>
      </c>
      <c r="O6426" s="272" t="e">
        <v>#N/A</v>
      </c>
      <c r="P6426" s="272" t="e">
        <v>#N/A</v>
      </c>
      <c r="Q6426" s="272" t="e">
        <v>#N/A</v>
      </c>
    </row>
    <row r="6427" spans="1:17" s="208" customFormat="1" ht="12">
      <c r="A6427" s="268" t="str">
        <f t="shared" si="202"/>
        <v>1389116181366532608</v>
      </c>
      <c r="B6427" s="304" t="s">
        <v>19891</v>
      </c>
      <c r="C6427" s="269" t="s">
        <v>8892</v>
      </c>
      <c r="D6427" s="144" t="s">
        <v>3106</v>
      </c>
      <c r="E6427" s="269" t="s">
        <v>8893</v>
      </c>
      <c r="F6427" s="145" t="s">
        <v>3106</v>
      </c>
      <c r="G6427" s="269" t="s">
        <v>3106</v>
      </c>
      <c r="H6427" s="305" t="s">
        <v>3151</v>
      </c>
      <c r="I6427" s="306" t="s">
        <v>21201</v>
      </c>
      <c r="J6427" s="201" t="str">
        <f t="shared" si="201"/>
        <v>9999</v>
      </c>
      <c r="K6427" s="270"/>
      <c r="L6427" s="270"/>
      <c r="M6427" s="271"/>
      <c r="N6427" s="270" t="e">
        <v>#N/A</v>
      </c>
      <c r="O6427" s="272" t="e">
        <v>#N/A</v>
      </c>
      <c r="P6427" s="272" t="e">
        <v>#N/A</v>
      </c>
      <c r="Q6427" s="272" t="e">
        <v>#N/A</v>
      </c>
    </row>
    <row r="6428" spans="1:17" s="208" customFormat="1" ht="12">
      <c r="A6428" s="268" t="str">
        <f t="shared" si="202"/>
        <v>1389132041063548881</v>
      </c>
      <c r="B6428" s="304" t="s">
        <v>19891</v>
      </c>
      <c r="C6428" s="269" t="s">
        <v>8894</v>
      </c>
      <c r="D6428" s="144" t="s">
        <v>3106</v>
      </c>
      <c r="E6428" s="269" t="s">
        <v>8895</v>
      </c>
      <c r="F6428" s="145" t="s">
        <v>3106</v>
      </c>
      <c r="G6428" s="269" t="s">
        <v>3106</v>
      </c>
      <c r="H6428" s="305" t="s">
        <v>8896</v>
      </c>
      <c r="I6428" s="306" t="s">
        <v>20394</v>
      </c>
      <c r="J6428" s="201" t="str">
        <f t="shared" si="201"/>
        <v>9999</v>
      </c>
      <c r="K6428" s="270"/>
      <c r="L6428" s="270"/>
      <c r="M6428" s="271"/>
      <c r="N6428" s="270" t="e">
        <v>#N/A</v>
      </c>
      <c r="O6428" s="272" t="e">
        <v>#N/A</v>
      </c>
      <c r="P6428" s="272" t="e">
        <v>#N/A</v>
      </c>
      <c r="Q6428" s="272" t="e">
        <v>#N/A</v>
      </c>
    </row>
    <row r="6429" spans="1:17" s="208" customFormat="1" ht="12">
      <c r="A6429" s="268" t="str">
        <f t="shared" si="202"/>
        <v>1389504041841258076</v>
      </c>
      <c r="B6429" s="304" t="s">
        <v>19891</v>
      </c>
      <c r="C6429" s="269" t="s">
        <v>8897</v>
      </c>
      <c r="D6429" s="144" t="s">
        <v>3106</v>
      </c>
      <c r="E6429" s="269" t="s">
        <v>8898</v>
      </c>
      <c r="F6429" s="145" t="s">
        <v>3106</v>
      </c>
      <c r="G6429" s="269" t="s">
        <v>3106</v>
      </c>
      <c r="H6429" s="305" t="s">
        <v>3209</v>
      </c>
      <c r="I6429" s="306" t="s">
        <v>22477</v>
      </c>
      <c r="J6429" s="201" t="str">
        <f t="shared" si="201"/>
        <v>9999</v>
      </c>
      <c r="K6429" s="270"/>
      <c r="L6429" s="270"/>
      <c r="M6429" s="271"/>
      <c r="N6429" s="270" t="e">
        <v>#N/A</v>
      </c>
      <c r="O6429" s="272" t="e">
        <v>#N/A</v>
      </c>
      <c r="P6429" s="272" t="e">
        <v>#N/A</v>
      </c>
      <c r="Q6429" s="272" t="e">
        <v>#N/A</v>
      </c>
    </row>
    <row r="6430" spans="1:17" s="208" customFormat="1" ht="12">
      <c r="A6430" s="268" t="str">
        <f t="shared" si="202"/>
        <v>1389504081477539039</v>
      </c>
      <c r="B6430" s="304" t="s">
        <v>19891</v>
      </c>
      <c r="C6430" s="269" t="s">
        <v>8899</v>
      </c>
      <c r="D6430" s="144" t="s">
        <v>3106</v>
      </c>
      <c r="E6430" s="269" t="s">
        <v>8900</v>
      </c>
      <c r="F6430" s="145" t="s">
        <v>3106</v>
      </c>
      <c r="G6430" s="269" t="s">
        <v>3106</v>
      </c>
      <c r="H6430" s="305" t="s">
        <v>3209</v>
      </c>
      <c r="I6430" s="306" t="s">
        <v>969</v>
      </c>
      <c r="J6430" s="201" t="str">
        <f t="shared" si="201"/>
        <v>9999</v>
      </c>
      <c r="K6430" s="270"/>
      <c r="L6430" s="270"/>
      <c r="M6430" s="271"/>
      <c r="N6430" s="270" t="e">
        <v>#N/A</v>
      </c>
      <c r="O6430" s="272" t="e">
        <v>#N/A</v>
      </c>
      <c r="P6430" s="272" t="e">
        <v>#N/A</v>
      </c>
      <c r="Q6430" s="272" t="e">
        <v>#N/A</v>
      </c>
    </row>
    <row r="6431" spans="1:17" s="208" customFormat="1" ht="12">
      <c r="A6431" s="268" t="str">
        <f t="shared" si="202"/>
        <v>1389645171174562474</v>
      </c>
      <c r="B6431" s="304" t="s">
        <v>19891</v>
      </c>
      <c r="C6431" s="269" t="s">
        <v>8901</v>
      </c>
      <c r="D6431" s="144" t="s">
        <v>3106</v>
      </c>
      <c r="E6431" s="269" t="s">
        <v>8902</v>
      </c>
      <c r="F6431" s="145" t="s">
        <v>3106</v>
      </c>
      <c r="G6431" s="269" t="s">
        <v>3106</v>
      </c>
      <c r="H6431" s="305" t="s">
        <v>8903</v>
      </c>
      <c r="I6431" s="306" t="s">
        <v>20693</v>
      </c>
      <c r="J6431" s="201" t="str">
        <f t="shared" si="201"/>
        <v>9999</v>
      </c>
      <c r="K6431" s="270"/>
      <c r="L6431" s="270"/>
      <c r="M6431" s="271"/>
      <c r="N6431" s="270" t="e">
        <v>#N/A</v>
      </c>
      <c r="O6431" s="272" t="e">
        <v>#N/A</v>
      </c>
      <c r="P6431" s="272" t="e">
        <v>#N/A</v>
      </c>
      <c r="Q6431" s="272" t="e">
        <v>#N/A</v>
      </c>
    </row>
    <row r="6432" spans="1:17" s="208" customFormat="1" ht="12">
      <c r="A6432" s="268" t="str">
        <f t="shared" si="202"/>
        <v>1389819021528170404</v>
      </c>
      <c r="B6432" s="304" t="s">
        <v>19891</v>
      </c>
      <c r="C6432" s="269" t="s">
        <v>8904</v>
      </c>
      <c r="D6432" s="144" t="s">
        <v>3106</v>
      </c>
      <c r="E6432" s="269" t="s">
        <v>8905</v>
      </c>
      <c r="F6432" s="145" t="s">
        <v>3106</v>
      </c>
      <c r="G6432" s="269" t="s">
        <v>3106</v>
      </c>
      <c r="H6432" s="305" t="s">
        <v>8906</v>
      </c>
      <c r="I6432" s="306" t="s">
        <v>21682</v>
      </c>
      <c r="J6432" s="201" t="str">
        <f t="shared" si="201"/>
        <v>9999</v>
      </c>
      <c r="K6432" s="270"/>
      <c r="L6432" s="270"/>
      <c r="M6432" s="271"/>
      <c r="N6432" s="270" t="e">
        <v>#N/A</v>
      </c>
      <c r="O6432" s="272" t="e">
        <v>#N/A</v>
      </c>
      <c r="P6432" s="272" t="e">
        <v>#N/A</v>
      </c>
      <c r="Q6432" s="272" t="e">
        <v>#N/A</v>
      </c>
    </row>
    <row r="6433" spans="1:17" s="208" customFormat="1" ht="12">
      <c r="A6433" s="268" t="str">
        <f t="shared" si="202"/>
        <v>1389819031184726507</v>
      </c>
      <c r="B6433" s="304" t="s">
        <v>19891</v>
      </c>
      <c r="C6433" s="269" t="s">
        <v>8907</v>
      </c>
      <c r="D6433" s="144" t="s">
        <v>3106</v>
      </c>
      <c r="E6433" s="269" t="s">
        <v>8908</v>
      </c>
      <c r="F6433" s="145" t="s">
        <v>3106</v>
      </c>
      <c r="G6433" s="269" t="s">
        <v>3106</v>
      </c>
      <c r="H6433" s="305" t="s">
        <v>8909</v>
      </c>
      <c r="I6433" s="306" t="s">
        <v>20734</v>
      </c>
      <c r="J6433" s="201" t="str">
        <f t="shared" si="201"/>
        <v>9999</v>
      </c>
      <c r="K6433" s="270"/>
      <c r="L6433" s="270"/>
      <c r="M6433" s="271"/>
      <c r="N6433" s="270" t="e">
        <v>#N/A</v>
      </c>
      <c r="O6433" s="272" t="e">
        <v>#N/A</v>
      </c>
      <c r="P6433" s="272" t="e">
        <v>#N/A</v>
      </c>
      <c r="Q6433" s="272" t="e">
        <v>#N/A</v>
      </c>
    </row>
    <row r="6434" spans="1:17" s="208" customFormat="1" ht="12">
      <c r="A6434" s="268" t="str">
        <f t="shared" si="202"/>
        <v>1389819051811009780</v>
      </c>
      <c r="B6434" s="304" t="s">
        <v>19891</v>
      </c>
      <c r="C6434" s="269" t="s">
        <v>8910</v>
      </c>
      <c r="D6434" s="144" t="s">
        <v>3106</v>
      </c>
      <c r="E6434" s="269" t="s">
        <v>8911</v>
      </c>
      <c r="F6434" s="145" t="s">
        <v>3106</v>
      </c>
      <c r="G6434" s="269" t="s">
        <v>3106</v>
      </c>
      <c r="H6434" s="305" t="s">
        <v>8912</v>
      </c>
      <c r="I6434" s="306" t="s">
        <v>22383</v>
      </c>
      <c r="J6434" s="201" t="str">
        <f t="shared" si="201"/>
        <v>9999</v>
      </c>
      <c r="K6434" s="270"/>
      <c r="L6434" s="270"/>
      <c r="M6434" s="271"/>
      <c r="N6434" s="270" t="e">
        <v>#N/A</v>
      </c>
      <c r="O6434" s="272" t="e">
        <v>#N/A</v>
      </c>
      <c r="P6434" s="272" t="e">
        <v>#N/A</v>
      </c>
      <c r="Q6434" s="272" t="e">
        <v>#N/A</v>
      </c>
    </row>
    <row r="6435" spans="1:17" s="208" customFormat="1" ht="12">
      <c r="A6435" s="268" t="str">
        <f t="shared" si="202"/>
        <v>1389819141336251214</v>
      </c>
      <c r="B6435" s="304" t="s">
        <v>19891</v>
      </c>
      <c r="C6435" s="269" t="s">
        <v>8913</v>
      </c>
      <c r="D6435" s="144" t="s">
        <v>3106</v>
      </c>
      <c r="E6435" s="269" t="s">
        <v>8914</v>
      </c>
      <c r="F6435" s="145" t="s">
        <v>3106</v>
      </c>
      <c r="G6435" s="269" t="s">
        <v>3106</v>
      </c>
      <c r="H6435" s="305" t="s">
        <v>8906</v>
      </c>
      <c r="I6435" s="306" t="s">
        <v>21109</v>
      </c>
      <c r="J6435" s="201" t="str">
        <f t="shared" si="201"/>
        <v>9999</v>
      </c>
      <c r="K6435" s="270"/>
      <c r="L6435" s="270"/>
      <c r="M6435" s="271"/>
      <c r="N6435" s="270" t="e">
        <v>#N/A</v>
      </c>
      <c r="O6435" s="272" t="e">
        <v>#N/A</v>
      </c>
      <c r="P6435" s="272" t="e">
        <v>#N/A</v>
      </c>
      <c r="Q6435" s="272" t="e">
        <v>#N/A</v>
      </c>
    </row>
    <row r="6436" spans="1:17" s="208" customFormat="1" ht="12">
      <c r="A6436" s="268" t="str">
        <f t="shared" si="202"/>
        <v>1390858151538211941</v>
      </c>
      <c r="B6436" s="304" t="s">
        <v>19891</v>
      </c>
      <c r="C6436" s="269" t="s">
        <v>8915</v>
      </c>
      <c r="D6436" s="144" t="s">
        <v>3106</v>
      </c>
      <c r="E6436" s="269" t="s">
        <v>8916</v>
      </c>
      <c r="F6436" s="145" t="s">
        <v>3106</v>
      </c>
      <c r="G6436" s="269" t="s">
        <v>3106</v>
      </c>
      <c r="H6436" s="305" t="s">
        <v>8917</v>
      </c>
      <c r="I6436" s="307" t="s">
        <v>8917</v>
      </c>
      <c r="J6436" s="201" t="str">
        <f t="shared" si="201"/>
        <v>9999</v>
      </c>
      <c r="K6436" s="270"/>
      <c r="L6436" s="270"/>
      <c r="M6436" s="271"/>
      <c r="N6436" s="270" t="e">
        <v>#N/A</v>
      </c>
      <c r="O6436" s="272" t="e">
        <v>#N/A</v>
      </c>
      <c r="P6436" s="272" t="e">
        <v>#N/A</v>
      </c>
      <c r="Q6436" s="272" t="e">
        <v>#N/A</v>
      </c>
    </row>
    <row r="6437" spans="1:17" s="208" customFormat="1" ht="12">
      <c r="A6437" s="268" t="str">
        <f t="shared" si="202"/>
        <v>1391591021073567988</v>
      </c>
      <c r="B6437" s="304" t="s">
        <v>19891</v>
      </c>
      <c r="C6437" s="269" t="s">
        <v>8918</v>
      </c>
      <c r="D6437" s="144" t="s">
        <v>3106</v>
      </c>
      <c r="E6437" s="269" t="s">
        <v>8919</v>
      </c>
      <c r="F6437" s="145" t="s">
        <v>3106</v>
      </c>
      <c r="G6437" s="269" t="s">
        <v>3106</v>
      </c>
      <c r="H6437" s="305" t="s">
        <v>8920</v>
      </c>
      <c r="I6437" s="306" t="s">
        <v>20407</v>
      </c>
      <c r="J6437" s="201" t="str">
        <f t="shared" si="201"/>
        <v>9999</v>
      </c>
      <c r="K6437" s="270"/>
      <c r="L6437" s="270"/>
      <c r="M6437" s="271"/>
      <c r="N6437" s="270" t="e">
        <v>#N/A</v>
      </c>
      <c r="O6437" s="272" t="e">
        <v>#N/A</v>
      </c>
      <c r="P6437" s="272" t="e">
        <v>#N/A</v>
      </c>
      <c r="Q6437" s="272" t="e">
        <v>#N/A</v>
      </c>
    </row>
    <row r="6438" spans="1:17" s="208" customFormat="1" ht="12">
      <c r="A6438" s="268" t="str">
        <f t="shared" si="202"/>
        <v>1392524161780674465</v>
      </c>
      <c r="B6438" s="304" t="s">
        <v>19891</v>
      </c>
      <c r="C6438" s="269" t="s">
        <v>8921</v>
      </c>
      <c r="D6438" s="144" t="s">
        <v>3106</v>
      </c>
      <c r="E6438" s="269" t="s">
        <v>8922</v>
      </c>
      <c r="F6438" s="145" t="s">
        <v>3106</v>
      </c>
      <c r="G6438" s="269" t="s">
        <v>3106</v>
      </c>
      <c r="H6438" s="305" t="s">
        <v>8923</v>
      </c>
      <c r="I6438" s="306" t="s">
        <v>22308</v>
      </c>
      <c r="J6438" s="201" t="str">
        <f t="shared" si="201"/>
        <v>9999</v>
      </c>
      <c r="K6438" s="270"/>
      <c r="L6438" s="270"/>
      <c r="M6438" s="271"/>
      <c r="N6438" s="270" t="e">
        <v>#N/A</v>
      </c>
      <c r="O6438" s="272" t="e">
        <v>#N/A</v>
      </c>
      <c r="P6438" s="272" t="e">
        <v>#N/A</v>
      </c>
      <c r="Q6438" s="272" t="e">
        <v>#N/A</v>
      </c>
    </row>
    <row r="6439" spans="1:17" s="208" customFormat="1" ht="12">
      <c r="A6439" s="268" t="str">
        <f t="shared" si="202"/>
        <v>1393464111821073792</v>
      </c>
      <c r="B6439" s="304" t="s">
        <v>19891</v>
      </c>
      <c r="C6439" s="269" t="s">
        <v>8924</v>
      </c>
      <c r="D6439" s="144" t="s">
        <v>3106</v>
      </c>
      <c r="E6439" s="269" t="s">
        <v>8925</v>
      </c>
      <c r="F6439" s="145" t="s">
        <v>3106</v>
      </c>
      <c r="G6439" s="269" t="s">
        <v>3106</v>
      </c>
      <c r="H6439" s="305" t="s">
        <v>8926</v>
      </c>
      <c r="I6439" s="306" t="s">
        <v>22427</v>
      </c>
      <c r="J6439" s="201" t="str">
        <f t="shared" si="201"/>
        <v>9999</v>
      </c>
      <c r="K6439" s="270"/>
      <c r="L6439" s="270"/>
      <c r="M6439" s="271"/>
      <c r="N6439" s="270" t="e">
        <v>#N/A</v>
      </c>
      <c r="O6439" s="272" t="e">
        <v>#N/A</v>
      </c>
      <c r="P6439" s="272" t="e">
        <v>#N/A</v>
      </c>
      <c r="Q6439" s="272" t="e">
        <v>#N/A</v>
      </c>
    </row>
    <row r="6440" spans="1:17" s="208" customFormat="1" ht="12">
      <c r="A6440" s="268" t="str">
        <f t="shared" si="202"/>
        <v>1393639011003928995</v>
      </c>
      <c r="B6440" s="304" t="s">
        <v>19891</v>
      </c>
      <c r="C6440" s="269" t="s">
        <v>8927</v>
      </c>
      <c r="D6440" s="144" t="s">
        <v>3106</v>
      </c>
      <c r="E6440" s="269" t="s">
        <v>8928</v>
      </c>
      <c r="F6440" s="145" t="s">
        <v>3106</v>
      </c>
      <c r="G6440" s="269" t="s">
        <v>3106</v>
      </c>
      <c r="H6440" s="305" t="s">
        <v>4789</v>
      </c>
      <c r="I6440" s="306" t="s">
        <v>20249</v>
      </c>
      <c r="J6440" s="201" t="str">
        <f t="shared" si="201"/>
        <v>9999</v>
      </c>
      <c r="K6440" s="270"/>
      <c r="L6440" s="270"/>
      <c r="M6440" s="271"/>
      <c r="N6440" s="270" t="e">
        <v>#N/A</v>
      </c>
      <c r="O6440" s="272" t="e">
        <v>#N/A</v>
      </c>
      <c r="P6440" s="272" t="e">
        <v>#N/A</v>
      </c>
      <c r="Q6440" s="272" t="e">
        <v>#N/A</v>
      </c>
    </row>
    <row r="6441" spans="1:17" s="208" customFormat="1" ht="12">
      <c r="A6441" s="268" t="str">
        <f t="shared" si="202"/>
        <v>1393639081821100710</v>
      </c>
      <c r="B6441" s="304" t="s">
        <v>19891</v>
      </c>
      <c r="C6441" s="269" t="s">
        <v>8929</v>
      </c>
      <c r="D6441" s="144" t="s">
        <v>3106</v>
      </c>
      <c r="E6441" s="269" t="s">
        <v>8930</v>
      </c>
      <c r="F6441" s="145" t="s">
        <v>3106</v>
      </c>
      <c r="G6441" s="269" t="s">
        <v>3106</v>
      </c>
      <c r="H6441" s="305" t="s">
        <v>4789</v>
      </c>
      <c r="I6441" s="306" t="s">
        <v>20989</v>
      </c>
      <c r="J6441" s="201" t="str">
        <f t="shared" si="201"/>
        <v>9999</v>
      </c>
      <c r="K6441" s="270"/>
      <c r="L6441" s="270"/>
      <c r="M6441" s="271"/>
      <c r="N6441" s="270" t="e">
        <v>#N/A</v>
      </c>
      <c r="O6441" s="272" t="e">
        <v>#N/A</v>
      </c>
      <c r="P6441" s="272" t="e">
        <v>#N/A</v>
      </c>
      <c r="Q6441" s="272" t="e">
        <v>#N/A</v>
      </c>
    </row>
    <row r="6442" spans="1:17" s="208" customFormat="1" ht="12">
      <c r="A6442" s="268" t="str">
        <f t="shared" si="202"/>
        <v>1393639091720190614</v>
      </c>
      <c r="B6442" s="304" t="s">
        <v>19891</v>
      </c>
      <c r="C6442" s="269" t="s">
        <v>6716</v>
      </c>
      <c r="D6442" s="144" t="s">
        <v>3106</v>
      </c>
      <c r="E6442" s="269" t="s">
        <v>8931</v>
      </c>
      <c r="F6442" s="145" t="s">
        <v>3106</v>
      </c>
      <c r="G6442" s="269" t="s">
        <v>3106</v>
      </c>
      <c r="H6442" s="305" t="s">
        <v>6718</v>
      </c>
      <c r="I6442" s="306" t="s">
        <v>22185</v>
      </c>
      <c r="J6442" s="201" t="str">
        <f t="shared" si="201"/>
        <v>9999</v>
      </c>
      <c r="K6442" s="270"/>
      <c r="L6442" s="270"/>
      <c r="M6442" s="271"/>
      <c r="N6442" s="270" t="e">
        <v>#N/A</v>
      </c>
      <c r="O6442" s="272" t="e">
        <v>#N/A</v>
      </c>
      <c r="P6442" s="272" t="e">
        <v>#N/A</v>
      </c>
      <c r="Q6442" s="272" t="e">
        <v>#N/A</v>
      </c>
    </row>
    <row r="6443" spans="1:17" s="208" customFormat="1" ht="12">
      <c r="A6443" s="268" t="str">
        <f t="shared" si="202"/>
        <v>1393639171629170808</v>
      </c>
      <c r="B6443" s="304" t="s">
        <v>19891</v>
      </c>
      <c r="C6443" s="269" t="s">
        <v>8932</v>
      </c>
      <c r="D6443" s="144" t="s">
        <v>3106</v>
      </c>
      <c r="E6443" s="269" t="s">
        <v>8933</v>
      </c>
      <c r="F6443" s="145" t="s">
        <v>3106</v>
      </c>
      <c r="G6443" s="269" t="s">
        <v>3106</v>
      </c>
      <c r="H6443" s="305" t="s">
        <v>4789</v>
      </c>
      <c r="I6443" s="306" t="s">
        <v>21931</v>
      </c>
      <c r="J6443" s="201" t="str">
        <f t="shared" si="201"/>
        <v>9999</v>
      </c>
      <c r="K6443" s="270"/>
      <c r="L6443" s="270"/>
      <c r="M6443" s="271"/>
      <c r="N6443" s="270" t="e">
        <v>#N/A</v>
      </c>
      <c r="O6443" s="272" t="e">
        <v>#N/A</v>
      </c>
      <c r="P6443" s="272" t="e">
        <v>#N/A</v>
      </c>
      <c r="Q6443" s="272" t="e">
        <v>#N/A</v>
      </c>
    </row>
    <row r="6444" spans="1:17" s="208" customFormat="1" ht="12">
      <c r="A6444" s="268" t="str">
        <f t="shared" si="202"/>
        <v>1393639181629170808</v>
      </c>
      <c r="B6444" s="304" t="s">
        <v>19891</v>
      </c>
      <c r="C6444" s="269" t="s">
        <v>8932</v>
      </c>
      <c r="D6444" s="144" t="s">
        <v>3106</v>
      </c>
      <c r="E6444" s="269" t="s">
        <v>8934</v>
      </c>
      <c r="F6444" s="145" t="s">
        <v>3106</v>
      </c>
      <c r="G6444" s="269" t="s">
        <v>3106</v>
      </c>
      <c r="H6444" s="305" t="s">
        <v>4789</v>
      </c>
      <c r="I6444" s="306" t="s">
        <v>21932</v>
      </c>
      <c r="J6444" s="201" t="str">
        <f t="shared" si="201"/>
        <v>9999</v>
      </c>
      <c r="K6444" s="270"/>
      <c r="L6444" s="270"/>
      <c r="M6444" s="271"/>
      <c r="N6444" s="270" t="e">
        <v>#N/A</v>
      </c>
      <c r="O6444" s="272" t="e">
        <v>#N/A</v>
      </c>
      <c r="P6444" s="272" t="e">
        <v>#N/A</v>
      </c>
      <c r="Q6444" s="272" t="e">
        <v>#N/A</v>
      </c>
    </row>
    <row r="6445" spans="1:17" s="208" customFormat="1" ht="12">
      <c r="A6445" s="268" t="str">
        <f t="shared" si="202"/>
        <v>1393977191871516575</v>
      </c>
      <c r="B6445" s="304" t="s">
        <v>19891</v>
      </c>
      <c r="C6445" s="269" t="s">
        <v>8935</v>
      </c>
      <c r="D6445" s="144" t="s">
        <v>3106</v>
      </c>
      <c r="E6445" s="269" t="s">
        <v>8936</v>
      </c>
      <c r="F6445" s="145" t="s">
        <v>3106</v>
      </c>
      <c r="G6445" s="269" t="s">
        <v>3106</v>
      </c>
      <c r="H6445" s="305" t="s">
        <v>8937</v>
      </c>
      <c r="I6445" s="306" t="s">
        <v>22534</v>
      </c>
      <c r="J6445" s="201" t="str">
        <f t="shared" si="201"/>
        <v>9999</v>
      </c>
      <c r="K6445" s="270"/>
      <c r="L6445" s="270"/>
      <c r="M6445" s="271"/>
      <c r="N6445" s="270" t="e">
        <v>#N/A</v>
      </c>
      <c r="O6445" s="272" t="e">
        <v>#N/A</v>
      </c>
      <c r="P6445" s="272" t="e">
        <v>#N/A</v>
      </c>
      <c r="Q6445" s="272" t="e">
        <v>#N/A</v>
      </c>
    </row>
    <row r="6446" spans="1:17" s="208" customFormat="1" ht="12">
      <c r="A6446" s="268" t="str">
        <f t="shared" si="202"/>
        <v>1394611051578624169</v>
      </c>
      <c r="B6446" s="304" t="s">
        <v>19891</v>
      </c>
      <c r="C6446" s="269" t="s">
        <v>8938</v>
      </c>
      <c r="D6446" s="144" t="s">
        <v>3106</v>
      </c>
      <c r="E6446" s="269" t="s">
        <v>8939</v>
      </c>
      <c r="F6446" s="145" t="s">
        <v>3106</v>
      </c>
      <c r="G6446" s="269" t="s">
        <v>3106</v>
      </c>
      <c r="H6446" s="305" t="s">
        <v>2150</v>
      </c>
      <c r="I6446" s="306" t="s">
        <v>21808</v>
      </c>
      <c r="J6446" s="201" t="str">
        <f t="shared" si="201"/>
        <v>9999</v>
      </c>
      <c r="K6446" s="270"/>
      <c r="L6446" s="270"/>
      <c r="M6446" s="271"/>
      <c r="N6446" s="270" t="e">
        <v>#N/A</v>
      </c>
      <c r="O6446" s="272" t="e">
        <v>#N/A</v>
      </c>
      <c r="P6446" s="272" t="e">
        <v>#N/A</v>
      </c>
      <c r="Q6446" s="272" t="e">
        <v>#N/A</v>
      </c>
    </row>
    <row r="6447" spans="1:17" s="208" customFormat="1" ht="12">
      <c r="A6447" s="268" t="str">
        <f t="shared" si="202"/>
        <v>1394769191659443760</v>
      </c>
      <c r="B6447" s="304" t="s">
        <v>19891</v>
      </c>
      <c r="C6447" s="269" t="s">
        <v>8940</v>
      </c>
      <c r="D6447" s="144" t="s">
        <v>3106</v>
      </c>
      <c r="E6447" s="269" t="s">
        <v>8941</v>
      </c>
      <c r="F6447" s="145" t="s">
        <v>3106</v>
      </c>
      <c r="G6447" s="269" t="s">
        <v>3106</v>
      </c>
      <c r="H6447" s="305" t="s">
        <v>8942</v>
      </c>
      <c r="I6447" s="306" t="s">
        <v>22003</v>
      </c>
      <c r="J6447" s="201" t="str">
        <f t="shared" si="201"/>
        <v>9999</v>
      </c>
      <c r="K6447" s="270"/>
      <c r="L6447" s="270"/>
      <c r="M6447" s="271"/>
      <c r="N6447" s="270" t="e">
        <v>#N/A</v>
      </c>
      <c r="O6447" s="272" t="e">
        <v>#N/A</v>
      </c>
      <c r="P6447" s="272" t="e">
        <v>#N/A</v>
      </c>
      <c r="Q6447" s="272" t="e">
        <v>#N/A</v>
      </c>
    </row>
    <row r="6448" spans="1:17" s="208" customFormat="1" ht="12">
      <c r="A6448" s="268" t="str">
        <f t="shared" si="202"/>
        <v>1395014151750351375</v>
      </c>
      <c r="B6448" s="304" t="s">
        <v>19891</v>
      </c>
      <c r="C6448" s="269" t="s">
        <v>8943</v>
      </c>
      <c r="D6448" s="144" t="s">
        <v>3106</v>
      </c>
      <c r="E6448" s="269" t="s">
        <v>8944</v>
      </c>
      <c r="F6448" s="145" t="s">
        <v>3106</v>
      </c>
      <c r="G6448" s="269" t="s">
        <v>3106</v>
      </c>
      <c r="H6448" s="305" t="s">
        <v>6431</v>
      </c>
      <c r="I6448" s="307" t="s">
        <v>6431</v>
      </c>
      <c r="J6448" s="201" t="str">
        <f t="shared" si="201"/>
        <v>9999</v>
      </c>
      <c r="K6448" s="270"/>
      <c r="L6448" s="270"/>
      <c r="M6448" s="271"/>
      <c r="N6448" s="270" t="e">
        <v>#N/A</v>
      </c>
      <c r="O6448" s="272" t="e">
        <v>#N/A</v>
      </c>
      <c r="P6448" s="272" t="e">
        <v>#N/A</v>
      </c>
      <c r="Q6448" s="272" t="e">
        <v>#N/A</v>
      </c>
    </row>
    <row r="6449" spans="1:20" ht="12">
      <c r="A6449" s="268" t="str">
        <f t="shared" si="202"/>
        <v>1395147191912999426</v>
      </c>
      <c r="B6449" s="304" t="s">
        <v>19891</v>
      </c>
      <c r="C6449" s="269" t="s">
        <v>8945</v>
      </c>
      <c r="D6449" s="144" t="s">
        <v>3106</v>
      </c>
      <c r="E6449" s="269" t="s">
        <v>8946</v>
      </c>
      <c r="F6449" s="145" t="s">
        <v>3106</v>
      </c>
      <c r="G6449" s="269" t="s">
        <v>3106</v>
      </c>
      <c r="H6449" s="305" t="s">
        <v>8947</v>
      </c>
      <c r="I6449" s="306" t="s">
        <v>22668</v>
      </c>
      <c r="J6449" s="201" t="str">
        <f t="shared" si="201"/>
        <v>9999</v>
      </c>
      <c r="K6449" s="270" t="s">
        <v>4210</v>
      </c>
      <c r="L6449" s="270"/>
      <c r="M6449" s="271"/>
      <c r="N6449" s="270" t="e">
        <v>#N/A</v>
      </c>
      <c r="O6449" s="272" t="e">
        <v>#N/A</v>
      </c>
      <c r="P6449" s="272" t="e">
        <v>#N/A</v>
      </c>
      <c r="Q6449" s="272" t="e">
        <v>#N/A</v>
      </c>
      <c r="S6449" s="208"/>
    </row>
    <row r="6450" spans="1:20" ht="12">
      <c r="A6450" s="268" t="str">
        <f t="shared" si="202"/>
        <v>1395196421578549747</v>
      </c>
      <c r="B6450" s="304" t="s">
        <v>19891</v>
      </c>
      <c r="C6450" s="269" t="s">
        <v>8948</v>
      </c>
      <c r="D6450" s="144" t="s">
        <v>3106</v>
      </c>
      <c r="E6450" s="269" t="s">
        <v>8949</v>
      </c>
      <c r="F6450" s="145" t="s">
        <v>3106</v>
      </c>
      <c r="G6450" s="269" t="s">
        <v>3106</v>
      </c>
      <c r="H6450" s="305" t="s">
        <v>8950</v>
      </c>
      <c r="I6450" s="306" t="s">
        <v>21800</v>
      </c>
      <c r="J6450" s="201" t="str">
        <f t="shared" si="201"/>
        <v>9999</v>
      </c>
      <c r="K6450" s="270"/>
      <c r="L6450" s="270"/>
      <c r="M6450" s="271"/>
      <c r="N6450" s="270" t="e">
        <v>#N/A</v>
      </c>
      <c r="O6450" s="272" t="e">
        <v>#N/A</v>
      </c>
      <c r="P6450" s="272" t="e">
        <v>#N/A</v>
      </c>
      <c r="Q6450" s="272" t="e">
        <v>#N/A</v>
      </c>
      <c r="S6450" s="208"/>
    </row>
    <row r="6451" spans="1:20" ht="12">
      <c r="A6451" s="268" t="str">
        <f t="shared" si="202"/>
        <v>1396103051033199542</v>
      </c>
      <c r="B6451" s="304" t="s">
        <v>19891</v>
      </c>
      <c r="C6451" s="269" t="s">
        <v>8951</v>
      </c>
      <c r="D6451" s="144" t="s">
        <v>3106</v>
      </c>
      <c r="E6451" s="269" t="s">
        <v>8952</v>
      </c>
      <c r="F6451" s="145" t="s">
        <v>3106</v>
      </c>
      <c r="G6451" s="269" t="s">
        <v>3106</v>
      </c>
      <c r="H6451" s="305" t="s">
        <v>8953</v>
      </c>
      <c r="I6451" s="306" t="s">
        <v>20312</v>
      </c>
      <c r="J6451" s="201" t="str">
        <f t="shared" si="201"/>
        <v>9999</v>
      </c>
      <c r="K6451" s="270"/>
      <c r="L6451" s="270"/>
      <c r="M6451" s="271"/>
      <c r="N6451" s="270" t="e">
        <v>#N/A</v>
      </c>
      <c r="O6451" s="272" t="e">
        <v>#N/A</v>
      </c>
      <c r="P6451" s="272" t="e">
        <v>#N/A</v>
      </c>
      <c r="Q6451" s="272" t="e">
        <v>#N/A</v>
      </c>
      <c r="S6451" s="208"/>
    </row>
    <row r="6452" spans="1:20" ht="12">
      <c r="A6452" s="268" t="str">
        <f t="shared" si="202"/>
        <v>1396103201033199542</v>
      </c>
      <c r="B6452" s="304" t="s">
        <v>19891</v>
      </c>
      <c r="C6452" s="269" t="s">
        <v>8951</v>
      </c>
      <c r="D6452" s="144" t="s">
        <v>3106</v>
      </c>
      <c r="E6452" s="269" t="s">
        <v>8954</v>
      </c>
      <c r="F6452" s="145" t="s">
        <v>3106</v>
      </c>
      <c r="G6452" s="269" t="s">
        <v>3106</v>
      </c>
      <c r="H6452" s="305" t="s">
        <v>8953</v>
      </c>
      <c r="I6452" s="306" t="s">
        <v>20312</v>
      </c>
      <c r="J6452" s="201" t="str">
        <f t="shared" si="201"/>
        <v>9999</v>
      </c>
      <c r="K6452" s="270"/>
      <c r="L6452" s="270"/>
      <c r="M6452" s="271"/>
      <c r="N6452" s="270" t="e">
        <v>#N/A</v>
      </c>
      <c r="O6452" s="272" t="e">
        <v>#N/A</v>
      </c>
      <c r="P6452" s="272" t="e">
        <v>#N/A</v>
      </c>
      <c r="Q6452" s="272" t="e">
        <v>#N/A</v>
      </c>
      <c r="S6452" s="208"/>
    </row>
    <row r="6453" spans="1:20" ht="12">
      <c r="A6453" s="268" t="str">
        <f t="shared" si="202"/>
        <v>1396236231871537621</v>
      </c>
      <c r="B6453" s="304" t="s">
        <v>19891</v>
      </c>
      <c r="C6453" s="269" t="s">
        <v>8955</v>
      </c>
      <c r="D6453" s="144" t="s">
        <v>3106</v>
      </c>
      <c r="E6453" s="269" t="s">
        <v>8956</v>
      </c>
      <c r="F6453" s="145" t="s">
        <v>3106</v>
      </c>
      <c r="G6453" s="269" t="s">
        <v>3106</v>
      </c>
      <c r="H6453" s="305" t="s">
        <v>8957</v>
      </c>
      <c r="I6453" s="306" t="s">
        <v>22539</v>
      </c>
      <c r="J6453" s="201" t="str">
        <f t="shared" si="201"/>
        <v>9999</v>
      </c>
      <c r="K6453" s="270"/>
      <c r="L6453" s="270"/>
      <c r="M6453" s="271"/>
      <c r="N6453" s="270" t="e">
        <v>#N/A</v>
      </c>
      <c r="O6453" s="272" t="e">
        <v>#N/A</v>
      </c>
      <c r="P6453" s="272" t="e">
        <v>#N/A</v>
      </c>
      <c r="Q6453" s="272" t="e">
        <v>#N/A</v>
      </c>
      <c r="S6453" s="208"/>
    </row>
    <row r="6454" spans="1:20" ht="12">
      <c r="A6454" s="268" t="str">
        <f t="shared" si="202"/>
        <v>1396418201174574933</v>
      </c>
      <c r="B6454" s="304" t="s">
        <v>19891</v>
      </c>
      <c r="C6454" s="269" t="s">
        <v>8958</v>
      </c>
      <c r="D6454" s="144" t="s">
        <v>3106</v>
      </c>
      <c r="E6454" s="269" t="s">
        <v>8959</v>
      </c>
      <c r="F6454" s="145" t="s">
        <v>3106</v>
      </c>
      <c r="G6454" s="269" t="s">
        <v>3106</v>
      </c>
      <c r="H6454" s="305" t="s">
        <v>8960</v>
      </c>
      <c r="I6454" s="306" t="s">
        <v>20697</v>
      </c>
      <c r="J6454" s="201" t="str">
        <f t="shared" si="201"/>
        <v>9999</v>
      </c>
      <c r="K6454" s="270"/>
      <c r="L6454" s="270"/>
      <c r="M6454" s="271"/>
      <c r="N6454" s="270" t="e">
        <v>#N/A</v>
      </c>
      <c r="O6454" s="272" t="e">
        <v>#N/A</v>
      </c>
      <c r="P6454" s="272" t="e">
        <v>#N/A</v>
      </c>
      <c r="Q6454" s="272" t="e">
        <v>#N/A</v>
      </c>
      <c r="S6454" s="208"/>
    </row>
    <row r="6455" spans="1:20" ht="12">
      <c r="A6455" s="268" t="str">
        <f t="shared" si="202"/>
        <v>1396863251164493185</v>
      </c>
      <c r="B6455" s="304" t="s">
        <v>19891</v>
      </c>
      <c r="C6455" s="269" t="s">
        <v>8961</v>
      </c>
      <c r="D6455" s="144" t="s">
        <v>3106</v>
      </c>
      <c r="E6455" s="269" t="s">
        <v>8962</v>
      </c>
      <c r="F6455" s="145" t="s">
        <v>3106</v>
      </c>
      <c r="G6455" s="269" t="s">
        <v>3106</v>
      </c>
      <c r="H6455" s="305" t="s">
        <v>8963</v>
      </c>
      <c r="I6455" s="306" t="s">
        <v>20676</v>
      </c>
      <c r="J6455" s="201" t="str">
        <f t="shared" si="201"/>
        <v>9999</v>
      </c>
      <c r="K6455" s="270"/>
      <c r="L6455" s="270"/>
      <c r="M6455" s="271"/>
      <c r="N6455" s="270" t="e">
        <v>#N/A</v>
      </c>
      <c r="O6455" s="272" t="e">
        <v>#N/A</v>
      </c>
      <c r="P6455" s="272" t="e">
        <v>#N/A</v>
      </c>
      <c r="Q6455" s="272" t="e">
        <v>#N/A</v>
      </c>
      <c r="S6455" s="311"/>
      <c r="T6455" s="311"/>
    </row>
    <row r="6456" spans="1:20" ht="12">
      <c r="A6456" s="268" t="str">
        <f t="shared" si="202"/>
        <v>1397192291720060338</v>
      </c>
      <c r="B6456" s="304" t="s">
        <v>19891</v>
      </c>
      <c r="C6456" s="269" t="s">
        <v>8964</v>
      </c>
      <c r="D6456" s="144" t="s">
        <v>3106</v>
      </c>
      <c r="E6456" s="269" t="s">
        <v>8965</v>
      </c>
      <c r="F6456" s="145" t="s">
        <v>3106</v>
      </c>
      <c r="G6456" s="269" t="s">
        <v>3106</v>
      </c>
      <c r="H6456" s="305" t="s">
        <v>8966</v>
      </c>
      <c r="I6456" s="306" t="s">
        <v>22169</v>
      </c>
      <c r="J6456" s="201" t="str">
        <f t="shared" si="201"/>
        <v>9999</v>
      </c>
      <c r="K6456" s="270"/>
      <c r="L6456" s="270"/>
      <c r="M6456" s="271"/>
      <c r="N6456" s="270" t="e">
        <v>#N/A</v>
      </c>
      <c r="O6456" s="272" t="e">
        <v>#N/A</v>
      </c>
      <c r="P6456" s="272" t="e">
        <v>#N/A</v>
      </c>
      <c r="Q6456" s="272" t="e">
        <v>#N/A</v>
      </c>
      <c r="S6456" s="208"/>
    </row>
    <row r="6457" spans="1:20" ht="12">
      <c r="A6457" s="268" t="str">
        <f t="shared" si="202"/>
        <v>1397192301720060338</v>
      </c>
      <c r="B6457" s="304" t="s">
        <v>19891</v>
      </c>
      <c r="C6457" s="269" t="s">
        <v>8964</v>
      </c>
      <c r="D6457" s="144" t="s">
        <v>3106</v>
      </c>
      <c r="E6457" s="269" t="s">
        <v>8967</v>
      </c>
      <c r="F6457" s="145" t="s">
        <v>3106</v>
      </c>
      <c r="G6457" s="269" t="s">
        <v>3106</v>
      </c>
      <c r="H6457" s="305" t="s">
        <v>8966</v>
      </c>
      <c r="I6457" s="306" t="s">
        <v>22169</v>
      </c>
      <c r="J6457" s="201" t="str">
        <f t="shared" si="201"/>
        <v>9999</v>
      </c>
      <c r="K6457" s="270"/>
      <c r="L6457" s="270"/>
      <c r="M6457" s="271"/>
      <c r="N6457" s="270" t="e">
        <v>#N/A</v>
      </c>
      <c r="O6457" s="272" t="e">
        <v>#N/A</v>
      </c>
      <c r="P6457" s="272" t="e">
        <v>#N/A</v>
      </c>
      <c r="Q6457" s="272" t="e">
        <v>#N/A</v>
      </c>
      <c r="S6457" s="208"/>
    </row>
    <row r="6458" spans="1:20" ht="12">
      <c r="A6458" s="268" t="str">
        <f t="shared" si="202"/>
        <v>1397192371720060338</v>
      </c>
      <c r="B6458" s="304" t="s">
        <v>19891</v>
      </c>
      <c r="C6458" s="269" t="s">
        <v>8964</v>
      </c>
      <c r="D6458" s="144" t="s">
        <v>3106</v>
      </c>
      <c r="E6458" s="269" t="s">
        <v>8968</v>
      </c>
      <c r="F6458" s="145" t="s">
        <v>3106</v>
      </c>
      <c r="G6458" s="269" t="s">
        <v>3106</v>
      </c>
      <c r="H6458" s="305" t="s">
        <v>8966</v>
      </c>
      <c r="I6458" s="307" t="s">
        <v>8966</v>
      </c>
      <c r="J6458" s="201" t="str">
        <f t="shared" si="201"/>
        <v>9999</v>
      </c>
      <c r="K6458" s="270"/>
      <c r="L6458" s="270"/>
      <c r="M6458" s="271"/>
      <c r="N6458" s="270" t="e">
        <v>#N/A</v>
      </c>
      <c r="O6458" s="272" t="e">
        <v>#N/A</v>
      </c>
      <c r="P6458" s="272" t="e">
        <v>#N/A</v>
      </c>
      <c r="Q6458" s="272" t="e">
        <v>#N/A</v>
      </c>
      <c r="S6458" s="208"/>
    </row>
    <row r="6459" spans="1:20" ht="12">
      <c r="A6459" s="268" t="str">
        <f t="shared" si="202"/>
        <v>1397523211750364329</v>
      </c>
      <c r="B6459" s="304" t="s">
        <v>19891</v>
      </c>
      <c r="C6459" s="269" t="s">
        <v>14351</v>
      </c>
      <c r="D6459" s="144" t="s">
        <v>3106</v>
      </c>
      <c r="E6459" s="269" t="s">
        <v>14352</v>
      </c>
      <c r="F6459" s="145" t="s">
        <v>3106</v>
      </c>
      <c r="G6459" s="269" t="s">
        <v>3106</v>
      </c>
      <c r="H6459" s="305" t="s">
        <v>14353</v>
      </c>
      <c r="I6459" s="306" t="s">
        <v>14353</v>
      </c>
      <c r="J6459" s="201" t="str">
        <f t="shared" si="201"/>
        <v>9999</v>
      </c>
      <c r="K6459" s="270" t="s">
        <v>13915</v>
      </c>
      <c r="L6459" s="270" t="s">
        <v>13916</v>
      </c>
      <c r="M6459" s="271">
        <v>44085</v>
      </c>
      <c r="N6459" s="270" t="e">
        <v>#N/A</v>
      </c>
      <c r="O6459" s="272" t="e">
        <v>#N/A</v>
      </c>
      <c r="P6459" s="272" t="e">
        <v>#N/A</v>
      </c>
      <c r="Q6459" s="272" t="e">
        <v>#N/A</v>
      </c>
      <c r="S6459" s="208"/>
    </row>
    <row r="6460" spans="1:20" ht="12">
      <c r="A6460" s="268" t="str">
        <f t="shared" si="202"/>
        <v>1397739041497737969</v>
      </c>
      <c r="B6460" s="304" t="s">
        <v>19891</v>
      </c>
      <c r="C6460" s="269" t="s">
        <v>8969</v>
      </c>
      <c r="D6460" s="144" t="s">
        <v>3106</v>
      </c>
      <c r="E6460" s="269" t="s">
        <v>8970</v>
      </c>
      <c r="F6460" s="145" t="s">
        <v>3106</v>
      </c>
      <c r="G6460" s="269" t="s">
        <v>3106</v>
      </c>
      <c r="H6460" s="305" t="s">
        <v>8971</v>
      </c>
      <c r="I6460" s="306" t="s">
        <v>21581</v>
      </c>
      <c r="J6460" s="201" t="str">
        <f t="shared" si="201"/>
        <v>9999</v>
      </c>
      <c r="K6460" s="270"/>
      <c r="L6460" s="270"/>
      <c r="M6460" s="271"/>
      <c r="N6460" s="270" t="e">
        <v>#N/A</v>
      </c>
      <c r="O6460" s="272" t="e">
        <v>#N/A</v>
      </c>
      <c r="P6460" s="272" t="e">
        <v>#N/A</v>
      </c>
      <c r="Q6460" s="272" t="e">
        <v>#N/A</v>
      </c>
      <c r="S6460" s="208"/>
    </row>
    <row r="6461" spans="1:20" ht="12">
      <c r="A6461" s="268" t="str">
        <f t="shared" si="202"/>
        <v>1398711251699773226</v>
      </c>
      <c r="B6461" s="304" t="s">
        <v>19891</v>
      </c>
      <c r="C6461" s="269" t="s">
        <v>8972</v>
      </c>
      <c r="D6461" s="144" t="s">
        <v>3106</v>
      </c>
      <c r="E6461" s="269" t="s">
        <v>8973</v>
      </c>
      <c r="F6461" s="145" t="s">
        <v>3106</v>
      </c>
      <c r="G6461" s="269" t="s">
        <v>3106</v>
      </c>
      <c r="H6461" s="305" t="s">
        <v>8974</v>
      </c>
      <c r="I6461" s="306" t="s">
        <v>22098</v>
      </c>
      <c r="J6461" s="201" t="str">
        <f t="shared" si="201"/>
        <v>9999</v>
      </c>
      <c r="K6461" s="270"/>
      <c r="L6461" s="270"/>
      <c r="M6461" s="271"/>
      <c r="N6461" s="270" t="e">
        <v>#N/A</v>
      </c>
      <c r="O6461" s="272" t="e">
        <v>#N/A</v>
      </c>
      <c r="P6461" s="272" t="e">
        <v>#N/A</v>
      </c>
      <c r="Q6461" s="272" t="e">
        <v>#N/A</v>
      </c>
      <c r="S6461" s="208"/>
    </row>
    <row r="6462" spans="1:20" ht="12">
      <c r="A6462" s="268" t="str">
        <f t="shared" si="202"/>
        <v>1401648331285642603</v>
      </c>
      <c r="B6462" s="304" t="s">
        <v>19891</v>
      </c>
      <c r="C6462" s="269" t="s">
        <v>8975</v>
      </c>
      <c r="D6462" s="144" t="s">
        <v>3106</v>
      </c>
      <c r="E6462" s="269" t="s">
        <v>8976</v>
      </c>
      <c r="F6462" s="145" t="s">
        <v>3106</v>
      </c>
      <c r="G6462" s="269" t="s">
        <v>3106</v>
      </c>
      <c r="H6462" s="305" t="s">
        <v>8977</v>
      </c>
      <c r="I6462" s="306" t="s">
        <v>20971</v>
      </c>
      <c r="J6462" s="201" t="str">
        <f t="shared" si="201"/>
        <v>9999</v>
      </c>
      <c r="K6462" s="270"/>
      <c r="L6462" s="270"/>
      <c r="M6462" s="271"/>
      <c r="N6462" s="270" t="e">
        <v>#N/A</v>
      </c>
      <c r="O6462" s="272" t="e">
        <v>#N/A</v>
      </c>
      <c r="P6462" s="272" t="e">
        <v>#N/A</v>
      </c>
      <c r="Q6462" s="272" t="e">
        <v>#N/A</v>
      </c>
      <c r="S6462" s="208"/>
    </row>
    <row r="6463" spans="1:20" ht="12">
      <c r="A6463" s="268" t="str">
        <f t="shared" si="202"/>
        <v>1402141331295750545</v>
      </c>
      <c r="B6463" s="304" t="s">
        <v>19891</v>
      </c>
      <c r="C6463" s="269" t="s">
        <v>8978</v>
      </c>
      <c r="D6463" s="144" t="s">
        <v>3106</v>
      </c>
      <c r="E6463" s="269" t="s">
        <v>8979</v>
      </c>
      <c r="F6463" s="145" t="s">
        <v>3106</v>
      </c>
      <c r="G6463" s="269" t="s">
        <v>3106</v>
      </c>
      <c r="H6463" s="305" t="s">
        <v>8980</v>
      </c>
      <c r="I6463" s="306" t="s">
        <v>21000</v>
      </c>
      <c r="J6463" s="201" t="str">
        <f t="shared" si="201"/>
        <v>9999</v>
      </c>
      <c r="K6463" s="270"/>
      <c r="L6463" s="270"/>
      <c r="M6463" s="271"/>
      <c r="N6463" s="270" t="e">
        <v>#N/A</v>
      </c>
      <c r="O6463" s="272" t="e">
        <v>#N/A</v>
      </c>
      <c r="P6463" s="272" t="e">
        <v>#N/A</v>
      </c>
      <c r="Q6463" s="272" t="e">
        <v>#N/A</v>
      </c>
      <c r="S6463" s="208"/>
    </row>
    <row r="6464" spans="1:20" ht="12">
      <c r="A6464" s="268" t="str">
        <f t="shared" si="202"/>
        <v>1402141341295750545</v>
      </c>
      <c r="B6464" s="304" t="s">
        <v>19891</v>
      </c>
      <c r="C6464" s="269" t="s">
        <v>8978</v>
      </c>
      <c r="D6464" s="144" t="s">
        <v>3106</v>
      </c>
      <c r="E6464" s="269" t="s">
        <v>8981</v>
      </c>
      <c r="F6464" s="145" t="s">
        <v>3106</v>
      </c>
      <c r="G6464" s="269" t="s">
        <v>3106</v>
      </c>
      <c r="H6464" s="305" t="s">
        <v>8980</v>
      </c>
      <c r="I6464" s="306" t="s">
        <v>21000</v>
      </c>
      <c r="J6464" s="201" t="str">
        <f t="shared" si="201"/>
        <v>9999</v>
      </c>
      <c r="K6464" s="270"/>
      <c r="L6464" s="270"/>
      <c r="M6464" s="271"/>
      <c r="N6464" s="270" t="e">
        <v>#N/A</v>
      </c>
      <c r="O6464" s="272" t="e">
        <v>#N/A</v>
      </c>
      <c r="P6464" s="272" t="e">
        <v>#N/A</v>
      </c>
      <c r="Q6464" s="272" t="e">
        <v>#N/A</v>
      </c>
      <c r="S6464" s="208"/>
    </row>
    <row r="6465" spans="1:17" s="208" customFormat="1" ht="12">
      <c r="A6465" s="268" t="str">
        <f t="shared" si="202"/>
        <v>1402604601487622692</v>
      </c>
      <c r="B6465" s="304" t="s">
        <v>19891</v>
      </c>
      <c r="C6465" s="269" t="s">
        <v>8982</v>
      </c>
      <c r="D6465" s="144" t="s">
        <v>3106</v>
      </c>
      <c r="E6465" s="269" t="s">
        <v>8983</v>
      </c>
      <c r="F6465" s="145" t="s">
        <v>3106</v>
      </c>
      <c r="G6465" s="269" t="s">
        <v>3106</v>
      </c>
      <c r="H6465" s="305" t="s">
        <v>8984</v>
      </c>
      <c r="I6465" s="306" t="s">
        <v>21548</v>
      </c>
      <c r="J6465" s="201" t="str">
        <f t="shared" si="201"/>
        <v>9999</v>
      </c>
      <c r="K6465" s="270"/>
      <c r="L6465" s="270"/>
      <c r="M6465" s="271"/>
      <c r="N6465" s="270" t="e">
        <v>#N/A</v>
      </c>
      <c r="O6465" s="272" t="e">
        <v>#N/A</v>
      </c>
      <c r="P6465" s="272" t="e">
        <v>#N/A</v>
      </c>
      <c r="Q6465" s="272" t="e">
        <v>#N/A</v>
      </c>
    </row>
    <row r="6466" spans="1:17" s="208" customFormat="1" ht="12">
      <c r="A6466" s="268" t="str">
        <f t="shared" si="202"/>
        <v>1403479481619923950</v>
      </c>
      <c r="B6466" s="304" t="s">
        <v>19891</v>
      </c>
      <c r="C6466" s="269" t="s">
        <v>8985</v>
      </c>
      <c r="D6466" s="144" t="s">
        <v>3106</v>
      </c>
      <c r="E6466" s="269" t="s">
        <v>8986</v>
      </c>
      <c r="F6466" s="145" t="s">
        <v>3106</v>
      </c>
      <c r="G6466" s="269" t="s">
        <v>3106</v>
      </c>
      <c r="H6466" s="305" t="s">
        <v>8987</v>
      </c>
      <c r="I6466" s="306" t="s">
        <v>21901</v>
      </c>
      <c r="J6466" s="201" t="str">
        <f t="shared" si="201"/>
        <v>9999</v>
      </c>
      <c r="K6466" s="270"/>
      <c r="L6466" s="270"/>
      <c r="M6466" s="271"/>
      <c r="N6466" s="270" t="e">
        <v>#N/A</v>
      </c>
      <c r="O6466" s="272" t="e">
        <v>#N/A</v>
      </c>
      <c r="P6466" s="272" t="e">
        <v>#N/A</v>
      </c>
      <c r="Q6466" s="272" t="e">
        <v>#N/A</v>
      </c>
    </row>
    <row r="6467" spans="1:17" s="208" customFormat="1" ht="12">
      <c r="A6467" s="268" t="str">
        <f t="shared" si="202"/>
        <v>1404162021164636486</v>
      </c>
      <c r="B6467" s="304" t="s">
        <v>19891</v>
      </c>
      <c r="C6467" s="269" t="s">
        <v>8988</v>
      </c>
      <c r="D6467" s="144" t="s">
        <v>3106</v>
      </c>
      <c r="E6467" s="269" t="s">
        <v>8989</v>
      </c>
      <c r="F6467" s="145" t="s">
        <v>3106</v>
      </c>
      <c r="G6467" s="269" t="s">
        <v>3106</v>
      </c>
      <c r="H6467" s="305" t="s">
        <v>8990</v>
      </c>
      <c r="I6467" s="307" t="s">
        <v>8990</v>
      </c>
      <c r="J6467" s="201" t="str">
        <f t="shared" ref="J6467:J6530" si="203">B6467</f>
        <v>9999</v>
      </c>
      <c r="K6467" s="270"/>
      <c r="L6467" s="270"/>
      <c r="M6467" s="271"/>
      <c r="N6467" s="270" t="e">
        <v>#N/A</v>
      </c>
      <c r="O6467" s="272" t="e">
        <v>#N/A</v>
      </c>
      <c r="P6467" s="272" t="e">
        <v>#N/A</v>
      </c>
      <c r="Q6467" s="272" t="e">
        <v>#N/A</v>
      </c>
    </row>
    <row r="6468" spans="1:17" s="208" customFormat="1" ht="12">
      <c r="A6468" s="268" t="str">
        <f t="shared" si="202"/>
        <v>1404279321063485431</v>
      </c>
      <c r="B6468" s="304" t="s">
        <v>19891</v>
      </c>
      <c r="C6468" s="269" t="s">
        <v>8991</v>
      </c>
      <c r="D6468" s="144" t="s">
        <v>3106</v>
      </c>
      <c r="E6468" s="269" t="s">
        <v>8992</v>
      </c>
      <c r="F6468" s="145" t="s">
        <v>3106</v>
      </c>
      <c r="G6468" s="269" t="s">
        <v>3106</v>
      </c>
      <c r="H6468" s="305" t="s">
        <v>8993</v>
      </c>
      <c r="I6468" s="306" t="s">
        <v>20386</v>
      </c>
      <c r="J6468" s="201" t="str">
        <f t="shared" si="203"/>
        <v>9999</v>
      </c>
      <c r="K6468" s="270"/>
      <c r="L6468" s="270"/>
      <c r="M6468" s="271"/>
      <c r="N6468" s="270" t="e">
        <v>#N/A</v>
      </c>
      <c r="O6468" s="272" t="e">
        <v>#N/A</v>
      </c>
      <c r="P6468" s="272" t="e">
        <v>#N/A</v>
      </c>
      <c r="Q6468" s="272" t="e">
        <v>#N/A</v>
      </c>
    </row>
    <row r="6469" spans="1:17" s="208" customFormat="1" ht="12">
      <c r="A6469" s="268" t="str">
        <f t="shared" si="202"/>
        <v>1406225011801866173</v>
      </c>
      <c r="B6469" s="304" t="s">
        <v>19891</v>
      </c>
      <c r="C6469" s="269" t="s">
        <v>8994</v>
      </c>
      <c r="D6469" s="144" t="s">
        <v>3106</v>
      </c>
      <c r="E6469" s="269" t="s">
        <v>8995</v>
      </c>
      <c r="F6469" s="145" t="s">
        <v>3106</v>
      </c>
      <c r="G6469" s="269" t="s">
        <v>3106</v>
      </c>
      <c r="H6469" s="305" t="s">
        <v>8996</v>
      </c>
      <c r="I6469" s="307" t="s">
        <v>8996</v>
      </c>
      <c r="J6469" s="201" t="str">
        <f t="shared" si="203"/>
        <v>9999</v>
      </c>
      <c r="K6469" s="270"/>
      <c r="L6469" s="270"/>
      <c r="M6469" s="271"/>
      <c r="N6469" s="270" t="e">
        <v>#N/A</v>
      </c>
      <c r="O6469" s="272" t="e">
        <v>#N/A</v>
      </c>
      <c r="P6469" s="272" t="e">
        <v>#N/A</v>
      </c>
      <c r="Q6469" s="272" t="e">
        <v>#N/A</v>
      </c>
    </row>
    <row r="6470" spans="1:17" s="208" customFormat="1" ht="12">
      <c r="A6470" s="268" t="str">
        <f t="shared" si="202"/>
        <v>1410888011770556516</v>
      </c>
      <c r="B6470" s="304" t="s">
        <v>19891</v>
      </c>
      <c r="C6470" s="269" t="s">
        <v>8997</v>
      </c>
      <c r="D6470" s="144" t="s">
        <v>3106</v>
      </c>
      <c r="E6470" s="269" t="s">
        <v>8998</v>
      </c>
      <c r="F6470" s="145" t="s">
        <v>3106</v>
      </c>
      <c r="G6470" s="269" t="s">
        <v>3106</v>
      </c>
      <c r="H6470" s="305" t="s">
        <v>8999</v>
      </c>
      <c r="I6470" s="306" t="s">
        <v>22279</v>
      </c>
      <c r="J6470" s="201" t="str">
        <f t="shared" si="203"/>
        <v>9999</v>
      </c>
      <c r="K6470" s="270"/>
      <c r="L6470" s="270"/>
      <c r="M6470" s="271"/>
      <c r="N6470" s="270" t="e">
        <v>#N/A</v>
      </c>
      <c r="O6470" s="272" t="e">
        <v>#N/A</v>
      </c>
      <c r="P6470" s="272" t="e">
        <v>#N/A</v>
      </c>
      <c r="Q6470" s="272" t="e">
        <v>#N/A</v>
      </c>
    </row>
    <row r="6471" spans="1:17" s="208" customFormat="1" ht="12">
      <c r="A6471" s="268" t="str">
        <f t="shared" si="202"/>
        <v>1412744051811990716</v>
      </c>
      <c r="B6471" s="304" t="s">
        <v>19891</v>
      </c>
      <c r="C6471" s="269" t="s">
        <v>9000</v>
      </c>
      <c r="D6471" s="144" t="s">
        <v>3106</v>
      </c>
      <c r="E6471" s="269" t="s">
        <v>9001</v>
      </c>
      <c r="F6471" s="145" t="s">
        <v>3106</v>
      </c>
      <c r="G6471" s="269" t="s">
        <v>3106</v>
      </c>
      <c r="H6471" s="305" t="s">
        <v>9002</v>
      </c>
      <c r="I6471" s="306" t="s">
        <v>22409</v>
      </c>
      <c r="J6471" s="201" t="str">
        <f t="shared" si="203"/>
        <v>9999</v>
      </c>
      <c r="K6471" s="270"/>
      <c r="L6471" s="270"/>
      <c r="M6471" s="271"/>
      <c r="N6471" s="270" t="e">
        <v>#N/A</v>
      </c>
      <c r="O6471" s="272" t="e">
        <v>#N/A</v>
      </c>
      <c r="P6471" s="272" t="e">
        <v>#N/A</v>
      </c>
      <c r="Q6471" s="272" t="e">
        <v>#N/A</v>
      </c>
    </row>
    <row r="6472" spans="1:17" s="208" customFormat="1" ht="12">
      <c r="A6472" s="268" t="str">
        <f t="shared" si="202"/>
        <v>1415051011679664395</v>
      </c>
      <c r="B6472" s="304" t="s">
        <v>19891</v>
      </c>
      <c r="C6472" s="269" t="s">
        <v>3893</v>
      </c>
      <c r="D6472" s="144" t="s">
        <v>3106</v>
      </c>
      <c r="E6472" s="269" t="s">
        <v>9003</v>
      </c>
      <c r="F6472" s="145" t="s">
        <v>3106</v>
      </c>
      <c r="G6472" s="269" t="s">
        <v>3106</v>
      </c>
      <c r="H6472" s="305" t="s">
        <v>9004</v>
      </c>
      <c r="I6472" s="306" t="s">
        <v>22042</v>
      </c>
      <c r="J6472" s="201" t="str">
        <f t="shared" si="203"/>
        <v>9999</v>
      </c>
      <c r="K6472" s="270"/>
      <c r="L6472" s="270"/>
      <c r="M6472" s="271"/>
      <c r="N6472" s="270" t="e">
        <v>#N/A</v>
      </c>
      <c r="O6472" s="272" t="e">
        <v>#N/A</v>
      </c>
      <c r="P6472" s="272" t="e">
        <v>#N/A</v>
      </c>
      <c r="Q6472" s="272" t="e">
        <v>#N/A</v>
      </c>
    </row>
    <row r="6473" spans="1:17" s="208" customFormat="1" ht="12">
      <c r="A6473" s="268" t="str">
        <f t="shared" si="202"/>
        <v>1415069011215981303</v>
      </c>
      <c r="B6473" s="304" t="s">
        <v>19891</v>
      </c>
      <c r="C6473" s="269" t="s">
        <v>9005</v>
      </c>
      <c r="D6473" s="144" t="s">
        <v>3106</v>
      </c>
      <c r="E6473" s="269" t="s">
        <v>9006</v>
      </c>
      <c r="F6473" s="145" t="s">
        <v>3106</v>
      </c>
      <c r="G6473" s="269" t="s">
        <v>3106</v>
      </c>
      <c r="H6473" s="305" t="s">
        <v>9007</v>
      </c>
      <c r="I6473" s="306" t="s">
        <v>20808</v>
      </c>
      <c r="J6473" s="201" t="str">
        <f t="shared" si="203"/>
        <v>9999</v>
      </c>
      <c r="K6473" s="270"/>
      <c r="L6473" s="270"/>
      <c r="M6473" s="271"/>
      <c r="N6473" s="270" t="e">
        <v>#N/A</v>
      </c>
      <c r="O6473" s="272" t="e">
        <v>#N/A</v>
      </c>
      <c r="P6473" s="272" t="e">
        <v>#N/A</v>
      </c>
      <c r="Q6473" s="272" t="e">
        <v>#N/A</v>
      </c>
    </row>
    <row r="6474" spans="1:17" s="208" customFormat="1" ht="12">
      <c r="A6474" s="268" t="str">
        <f t="shared" si="202"/>
        <v>1416281011659378602</v>
      </c>
      <c r="B6474" s="304" t="s">
        <v>19891</v>
      </c>
      <c r="C6474" s="269" t="s">
        <v>9008</v>
      </c>
      <c r="D6474" s="144" t="s">
        <v>3106</v>
      </c>
      <c r="E6474" s="269" t="s">
        <v>9009</v>
      </c>
      <c r="F6474" s="145" t="s">
        <v>3106</v>
      </c>
      <c r="G6474" s="269" t="s">
        <v>3106</v>
      </c>
      <c r="H6474" s="305" t="s">
        <v>9010</v>
      </c>
      <c r="I6474" s="306" t="s">
        <v>21999</v>
      </c>
      <c r="J6474" s="201" t="str">
        <f t="shared" si="203"/>
        <v>9999</v>
      </c>
      <c r="K6474" s="270"/>
      <c r="L6474" s="270"/>
      <c r="M6474" s="271"/>
      <c r="N6474" s="270" t="e">
        <v>#N/A</v>
      </c>
      <c r="O6474" s="272" t="e">
        <v>#N/A</v>
      </c>
      <c r="P6474" s="272" t="e">
        <v>#N/A</v>
      </c>
      <c r="Q6474" s="272" t="e">
        <v>#N/A</v>
      </c>
    </row>
    <row r="6475" spans="1:17" s="208" customFormat="1" ht="12">
      <c r="A6475" s="268" t="str">
        <f t="shared" si="202"/>
        <v>1416315011891719753</v>
      </c>
      <c r="B6475" s="304" t="s">
        <v>19891</v>
      </c>
      <c r="C6475" s="269" t="s">
        <v>9011</v>
      </c>
      <c r="D6475" s="144" t="s">
        <v>3106</v>
      </c>
      <c r="E6475" s="269" t="s">
        <v>9012</v>
      </c>
      <c r="F6475" s="145" t="s">
        <v>3106</v>
      </c>
      <c r="G6475" s="269" t="s">
        <v>3106</v>
      </c>
      <c r="H6475" s="305" t="s">
        <v>9013</v>
      </c>
      <c r="I6475" s="306" t="s">
        <v>22593</v>
      </c>
      <c r="J6475" s="201" t="str">
        <f t="shared" si="203"/>
        <v>9999</v>
      </c>
      <c r="K6475" s="270"/>
      <c r="L6475" s="270"/>
      <c r="M6475" s="271"/>
      <c r="N6475" s="270" t="e">
        <v>#N/A</v>
      </c>
      <c r="O6475" s="272" t="e">
        <v>#N/A</v>
      </c>
      <c r="P6475" s="272" t="e">
        <v>#N/A</v>
      </c>
      <c r="Q6475" s="272" t="e">
        <v>#N/A</v>
      </c>
    </row>
    <row r="6476" spans="1:17" s="208" customFormat="1" ht="12">
      <c r="A6476" s="268" t="str">
        <f t="shared" si="202"/>
        <v>1416414011487732657</v>
      </c>
      <c r="B6476" s="304" t="s">
        <v>19891</v>
      </c>
      <c r="C6476" s="269" t="s">
        <v>9014</v>
      </c>
      <c r="D6476" s="144" t="s">
        <v>3106</v>
      </c>
      <c r="E6476" s="269" t="s">
        <v>9015</v>
      </c>
      <c r="F6476" s="145" t="s">
        <v>3106</v>
      </c>
      <c r="G6476" s="269" t="s">
        <v>3106</v>
      </c>
      <c r="H6476" s="305" t="s">
        <v>9016</v>
      </c>
      <c r="I6476" s="306" t="s">
        <v>21563</v>
      </c>
      <c r="J6476" s="201" t="str">
        <f t="shared" si="203"/>
        <v>9999</v>
      </c>
      <c r="K6476" s="270"/>
      <c r="L6476" s="270"/>
      <c r="M6476" s="271"/>
      <c r="N6476" s="270" t="e">
        <v>#N/A</v>
      </c>
      <c r="O6476" s="272" t="e">
        <v>#N/A</v>
      </c>
      <c r="P6476" s="272" t="e">
        <v>#N/A</v>
      </c>
      <c r="Q6476" s="272" t="e">
        <v>#N/A</v>
      </c>
    </row>
    <row r="6477" spans="1:17" s="208" customFormat="1" ht="12">
      <c r="A6477" s="268" t="str">
        <f t="shared" si="202"/>
        <v>1416810041124125521</v>
      </c>
      <c r="B6477" s="304" t="s">
        <v>19891</v>
      </c>
      <c r="C6477" s="269" t="s">
        <v>8474</v>
      </c>
      <c r="D6477" s="144" t="s">
        <v>3106</v>
      </c>
      <c r="E6477" s="269" t="s">
        <v>9017</v>
      </c>
      <c r="F6477" s="145" t="s">
        <v>3106</v>
      </c>
      <c r="G6477" s="269" t="s">
        <v>3106</v>
      </c>
      <c r="H6477" s="305" t="s">
        <v>3154</v>
      </c>
      <c r="I6477" s="306" t="s">
        <v>20547</v>
      </c>
      <c r="J6477" s="201" t="str">
        <f t="shared" si="203"/>
        <v>9999</v>
      </c>
      <c r="K6477" s="270"/>
      <c r="L6477" s="270"/>
      <c r="M6477" s="271"/>
      <c r="N6477" s="270" t="e">
        <v>#N/A</v>
      </c>
      <c r="O6477" s="272" t="e">
        <v>#N/A</v>
      </c>
      <c r="P6477" s="272" t="e">
        <v>#N/A</v>
      </c>
      <c r="Q6477" s="272" t="e">
        <v>#N/A</v>
      </c>
    </row>
    <row r="6478" spans="1:17" s="208" customFormat="1" ht="12">
      <c r="A6478" s="268" t="str">
        <f t="shared" si="202"/>
        <v>1421240011619975604</v>
      </c>
      <c r="B6478" s="304" t="s">
        <v>19891</v>
      </c>
      <c r="C6478" s="269" t="s">
        <v>9018</v>
      </c>
      <c r="D6478" s="144" t="s">
        <v>3106</v>
      </c>
      <c r="E6478" s="269" t="s">
        <v>9019</v>
      </c>
      <c r="F6478" s="145" t="s">
        <v>3106</v>
      </c>
      <c r="G6478" s="269" t="s">
        <v>3106</v>
      </c>
      <c r="H6478" s="305" t="s">
        <v>9020</v>
      </c>
      <c r="I6478" s="306" t="s">
        <v>21911</v>
      </c>
      <c r="J6478" s="201" t="str">
        <f t="shared" si="203"/>
        <v>9999</v>
      </c>
      <c r="K6478" s="270"/>
      <c r="L6478" s="270"/>
      <c r="M6478" s="271"/>
      <c r="N6478" s="270" t="e">
        <v>#N/A</v>
      </c>
      <c r="O6478" s="272" t="e">
        <v>#N/A</v>
      </c>
      <c r="P6478" s="272" t="e">
        <v>#N/A</v>
      </c>
      <c r="Q6478" s="272" t="e">
        <v>#N/A</v>
      </c>
    </row>
    <row r="6479" spans="1:17" s="208" customFormat="1" ht="12">
      <c r="A6479" s="268" t="str">
        <f t="shared" si="202"/>
        <v>1423774011225086028</v>
      </c>
      <c r="B6479" s="304" t="s">
        <v>19891</v>
      </c>
      <c r="C6479" s="269" t="s">
        <v>9021</v>
      </c>
      <c r="D6479" s="144" t="s">
        <v>3106</v>
      </c>
      <c r="E6479" s="269" t="s">
        <v>9022</v>
      </c>
      <c r="F6479" s="145" t="s">
        <v>3106</v>
      </c>
      <c r="G6479" s="269" t="s">
        <v>3106</v>
      </c>
      <c r="H6479" s="305" t="s">
        <v>9023</v>
      </c>
      <c r="I6479" s="306" t="s">
        <v>20827</v>
      </c>
      <c r="J6479" s="201" t="str">
        <f t="shared" si="203"/>
        <v>9999</v>
      </c>
      <c r="K6479" s="270"/>
      <c r="L6479" s="270"/>
      <c r="M6479" s="271"/>
      <c r="N6479" s="270" t="e">
        <v>#N/A</v>
      </c>
      <c r="O6479" s="272" t="e">
        <v>#N/A</v>
      </c>
      <c r="P6479" s="272" t="e">
        <v>#N/A</v>
      </c>
      <c r="Q6479" s="272" t="e">
        <v>#N/A</v>
      </c>
    </row>
    <row r="6480" spans="1:17" s="208" customFormat="1" ht="12">
      <c r="A6480" s="268" t="str">
        <f t="shared" si="202"/>
        <v>1423782011154355188</v>
      </c>
      <c r="B6480" s="304" t="s">
        <v>19891</v>
      </c>
      <c r="C6480" s="269" t="s">
        <v>9024</v>
      </c>
      <c r="D6480" s="144" t="s">
        <v>3106</v>
      </c>
      <c r="E6480" s="269" t="s">
        <v>9025</v>
      </c>
      <c r="F6480" s="145" t="s">
        <v>3106</v>
      </c>
      <c r="G6480" s="269" t="s">
        <v>3106</v>
      </c>
      <c r="H6480" s="305" t="s">
        <v>9026</v>
      </c>
      <c r="I6480" s="306" t="s">
        <v>20647</v>
      </c>
      <c r="J6480" s="201" t="str">
        <f t="shared" si="203"/>
        <v>9999</v>
      </c>
      <c r="K6480" s="270"/>
      <c r="L6480" s="270"/>
      <c r="M6480" s="271"/>
      <c r="N6480" s="270" t="e">
        <v>#N/A</v>
      </c>
      <c r="O6480" s="272" t="e">
        <v>#N/A</v>
      </c>
      <c r="P6480" s="272" t="e">
        <v>#N/A</v>
      </c>
      <c r="Q6480" s="272" t="e">
        <v>#N/A</v>
      </c>
    </row>
    <row r="6481" spans="1:17" s="208" customFormat="1" ht="12">
      <c r="A6481" s="268" t="str">
        <f t="shared" si="202"/>
        <v>1423816011538208210</v>
      </c>
      <c r="B6481" s="304" t="s">
        <v>19891</v>
      </c>
      <c r="C6481" s="269" t="s">
        <v>9027</v>
      </c>
      <c r="D6481" s="144" t="s">
        <v>3106</v>
      </c>
      <c r="E6481" s="269" t="s">
        <v>9028</v>
      </c>
      <c r="F6481" s="145" t="s">
        <v>3106</v>
      </c>
      <c r="G6481" s="269" t="s">
        <v>3106</v>
      </c>
      <c r="H6481" s="305" t="s">
        <v>9029</v>
      </c>
      <c r="I6481" s="306" t="s">
        <v>21705</v>
      </c>
      <c r="J6481" s="201" t="str">
        <f t="shared" si="203"/>
        <v>9999</v>
      </c>
      <c r="K6481" s="270"/>
      <c r="L6481" s="270"/>
      <c r="M6481" s="271"/>
      <c r="N6481" s="270" t="e">
        <v>#N/A</v>
      </c>
      <c r="O6481" s="272" t="e">
        <v>#N/A</v>
      </c>
      <c r="P6481" s="272" t="e">
        <v>#N/A</v>
      </c>
      <c r="Q6481" s="272" t="e">
        <v>#N/A</v>
      </c>
    </row>
    <row r="6482" spans="1:17" s="208" customFormat="1" ht="12">
      <c r="A6482" s="268" t="str">
        <f t="shared" si="202"/>
        <v>1423840011639186760</v>
      </c>
      <c r="B6482" s="304" t="s">
        <v>19891</v>
      </c>
      <c r="C6482" s="269" t="s">
        <v>9030</v>
      </c>
      <c r="D6482" s="144" t="s">
        <v>3106</v>
      </c>
      <c r="E6482" s="269" t="s">
        <v>9031</v>
      </c>
      <c r="F6482" s="145" t="s">
        <v>3106</v>
      </c>
      <c r="G6482" s="269" t="s">
        <v>3106</v>
      </c>
      <c r="H6482" s="305" t="s">
        <v>9032</v>
      </c>
      <c r="I6482" s="306" t="s">
        <v>21956</v>
      </c>
      <c r="J6482" s="201" t="str">
        <f t="shared" si="203"/>
        <v>9999</v>
      </c>
      <c r="K6482" s="270"/>
      <c r="L6482" s="270"/>
      <c r="M6482" s="271"/>
      <c r="N6482" s="270" t="e">
        <v>#N/A</v>
      </c>
      <c r="O6482" s="272" t="e">
        <v>#N/A</v>
      </c>
      <c r="P6482" s="272" t="e">
        <v>#N/A</v>
      </c>
      <c r="Q6482" s="272" t="e">
        <v>#N/A</v>
      </c>
    </row>
    <row r="6483" spans="1:17" s="208" customFormat="1" ht="12">
      <c r="A6483" s="268" t="str">
        <f t="shared" si="202"/>
        <v>1423857011588764898</v>
      </c>
      <c r="B6483" s="304" t="s">
        <v>19891</v>
      </c>
      <c r="C6483" s="269" t="s">
        <v>9033</v>
      </c>
      <c r="D6483" s="144" t="s">
        <v>3106</v>
      </c>
      <c r="E6483" s="269" t="s">
        <v>9034</v>
      </c>
      <c r="F6483" s="145" t="s">
        <v>3106</v>
      </c>
      <c r="G6483" s="269" t="s">
        <v>3106</v>
      </c>
      <c r="H6483" s="305" t="s">
        <v>9035</v>
      </c>
      <c r="I6483" s="306" t="s">
        <v>21833</v>
      </c>
      <c r="J6483" s="201" t="str">
        <f t="shared" si="203"/>
        <v>9999</v>
      </c>
      <c r="K6483" s="270"/>
      <c r="L6483" s="270"/>
      <c r="M6483" s="271"/>
      <c r="N6483" s="270" t="e">
        <v>#N/A</v>
      </c>
      <c r="O6483" s="272" t="e">
        <v>#N/A</v>
      </c>
      <c r="P6483" s="272" t="e">
        <v>#N/A</v>
      </c>
      <c r="Q6483" s="272" t="e">
        <v>#N/A</v>
      </c>
    </row>
    <row r="6484" spans="1:17" s="208" customFormat="1" ht="12">
      <c r="A6484" s="268" t="str">
        <f t="shared" si="202"/>
        <v>1423865021407813603</v>
      </c>
      <c r="B6484" s="304" t="s">
        <v>19891</v>
      </c>
      <c r="C6484" s="269" t="s">
        <v>9036</v>
      </c>
      <c r="D6484" s="144" t="s">
        <v>3106</v>
      </c>
      <c r="E6484" s="269" t="s">
        <v>9037</v>
      </c>
      <c r="F6484" s="145" t="s">
        <v>3106</v>
      </c>
      <c r="G6484" s="269" t="s">
        <v>3106</v>
      </c>
      <c r="H6484" s="305" t="s">
        <v>9038</v>
      </c>
      <c r="I6484" s="306" t="s">
        <v>21319</v>
      </c>
      <c r="J6484" s="201" t="str">
        <f t="shared" si="203"/>
        <v>9999</v>
      </c>
      <c r="K6484" s="270"/>
      <c r="L6484" s="270"/>
      <c r="M6484" s="271"/>
      <c r="N6484" s="270" t="e">
        <v>#N/A</v>
      </c>
      <c r="O6484" s="272" t="e">
        <v>#N/A</v>
      </c>
      <c r="P6484" s="272" t="e">
        <v>#N/A</v>
      </c>
      <c r="Q6484" s="272" t="e">
        <v>#N/A</v>
      </c>
    </row>
    <row r="6485" spans="1:17" s="208" customFormat="1" ht="12">
      <c r="A6485" s="268" t="str">
        <f t="shared" ref="A6485:A6548" si="204">E6485&amp;C6485</f>
        <v>1423873011912919481</v>
      </c>
      <c r="B6485" s="304" t="s">
        <v>19891</v>
      </c>
      <c r="C6485" s="269" t="s">
        <v>9039</v>
      </c>
      <c r="D6485" s="144" t="s">
        <v>3106</v>
      </c>
      <c r="E6485" s="269" t="s">
        <v>9040</v>
      </c>
      <c r="F6485" s="145" t="s">
        <v>3106</v>
      </c>
      <c r="G6485" s="269" t="s">
        <v>3106</v>
      </c>
      <c r="H6485" s="305" t="s">
        <v>9041</v>
      </c>
      <c r="I6485" s="306" t="s">
        <v>22656</v>
      </c>
      <c r="J6485" s="201" t="str">
        <f t="shared" si="203"/>
        <v>9999</v>
      </c>
      <c r="K6485" s="270"/>
      <c r="L6485" s="270"/>
      <c r="M6485" s="271"/>
      <c r="N6485" s="270" t="e">
        <v>#N/A</v>
      </c>
      <c r="O6485" s="272" t="e">
        <v>#N/A</v>
      </c>
      <c r="P6485" s="272" t="e">
        <v>#N/A</v>
      </c>
      <c r="Q6485" s="272" t="e">
        <v>#N/A</v>
      </c>
    </row>
    <row r="6486" spans="1:17" s="208" customFormat="1" ht="12">
      <c r="A6486" s="268" t="str">
        <f t="shared" si="204"/>
        <v>1424350031336195429</v>
      </c>
      <c r="B6486" s="304" t="s">
        <v>19891</v>
      </c>
      <c r="C6486" s="269" t="s">
        <v>14100</v>
      </c>
      <c r="D6486" s="144" t="s">
        <v>3106</v>
      </c>
      <c r="E6486" s="269" t="s">
        <v>14101</v>
      </c>
      <c r="F6486" s="145" t="s">
        <v>3106</v>
      </c>
      <c r="G6486" s="269" t="s">
        <v>3106</v>
      </c>
      <c r="H6486" s="305" t="s">
        <v>14102</v>
      </c>
      <c r="I6486" s="307" t="s">
        <v>14102</v>
      </c>
      <c r="J6486" s="201" t="str">
        <f t="shared" si="203"/>
        <v>9999</v>
      </c>
      <c r="K6486" s="270" t="s">
        <v>13915</v>
      </c>
      <c r="L6486" s="270" t="s">
        <v>13916</v>
      </c>
      <c r="M6486" s="271">
        <v>44085</v>
      </c>
      <c r="N6486" s="270" t="e">
        <v>#N/A</v>
      </c>
      <c r="O6486" s="272" t="e">
        <v>#N/A</v>
      </c>
      <c r="P6486" s="272" t="e">
        <v>#N/A</v>
      </c>
      <c r="Q6486" s="272" t="e">
        <v>#N/A</v>
      </c>
    </row>
    <row r="6487" spans="1:17" s="208" customFormat="1" ht="12">
      <c r="A6487" s="268" t="str">
        <f t="shared" si="204"/>
        <v>1424533011841397171</v>
      </c>
      <c r="B6487" s="304" t="s">
        <v>19891</v>
      </c>
      <c r="C6487" s="269" t="s">
        <v>9042</v>
      </c>
      <c r="D6487" s="144" t="s">
        <v>3106</v>
      </c>
      <c r="E6487" s="269" t="s">
        <v>9043</v>
      </c>
      <c r="F6487" s="145" t="s">
        <v>3106</v>
      </c>
      <c r="G6487" s="269" t="s">
        <v>3106</v>
      </c>
      <c r="H6487" s="305" t="s">
        <v>9044</v>
      </c>
      <c r="I6487" s="306" t="s">
        <v>22486</v>
      </c>
      <c r="J6487" s="201" t="str">
        <f t="shared" si="203"/>
        <v>9999</v>
      </c>
      <c r="K6487" s="270"/>
      <c r="L6487" s="270"/>
      <c r="M6487" s="271"/>
      <c r="N6487" s="270" t="e">
        <v>#N/A</v>
      </c>
      <c r="O6487" s="272" t="e">
        <v>#N/A</v>
      </c>
      <c r="P6487" s="272" t="e">
        <v>#N/A</v>
      </c>
      <c r="Q6487" s="272" t="e">
        <v>#N/A</v>
      </c>
    </row>
    <row r="6488" spans="1:17" s="208" customFormat="1" ht="12">
      <c r="A6488" s="268" t="str">
        <f t="shared" si="204"/>
        <v>1425373011750474516</v>
      </c>
      <c r="B6488" s="304" t="s">
        <v>19891</v>
      </c>
      <c r="C6488" s="269" t="s">
        <v>9045</v>
      </c>
      <c r="D6488" s="144" t="s">
        <v>3106</v>
      </c>
      <c r="E6488" s="269" t="s">
        <v>9046</v>
      </c>
      <c r="F6488" s="145" t="s">
        <v>3106</v>
      </c>
      <c r="G6488" s="269" t="s">
        <v>3106</v>
      </c>
      <c r="H6488" s="305" t="s">
        <v>9047</v>
      </c>
      <c r="I6488" s="306" t="s">
        <v>22255</v>
      </c>
      <c r="J6488" s="201" t="str">
        <f t="shared" si="203"/>
        <v>9999</v>
      </c>
      <c r="K6488" s="270"/>
      <c r="L6488" s="270"/>
      <c r="M6488" s="271"/>
      <c r="N6488" s="270" t="e">
        <v>#N/A</v>
      </c>
      <c r="O6488" s="272" t="e">
        <v>#N/A</v>
      </c>
      <c r="P6488" s="272" t="e">
        <v>#N/A</v>
      </c>
      <c r="Q6488" s="272" t="e">
        <v>#N/A</v>
      </c>
    </row>
    <row r="6489" spans="1:17" s="208" customFormat="1" ht="12">
      <c r="A6489" s="268" t="str">
        <f t="shared" si="204"/>
        <v>1429045011912014564</v>
      </c>
      <c r="B6489" s="304" t="s">
        <v>19891</v>
      </c>
      <c r="C6489" s="269" t="s">
        <v>9048</v>
      </c>
      <c r="D6489" s="144" t="s">
        <v>3106</v>
      </c>
      <c r="E6489" s="269" t="s">
        <v>9049</v>
      </c>
      <c r="F6489" s="145" t="s">
        <v>3106</v>
      </c>
      <c r="G6489" s="269" t="s">
        <v>3106</v>
      </c>
      <c r="H6489" s="305" t="s">
        <v>9050</v>
      </c>
      <c r="I6489" s="306" t="s">
        <v>22636</v>
      </c>
      <c r="J6489" s="201" t="str">
        <f t="shared" si="203"/>
        <v>9999</v>
      </c>
      <c r="K6489" s="270"/>
      <c r="L6489" s="270"/>
      <c r="M6489" s="271"/>
      <c r="N6489" s="270" t="e">
        <v>#N/A</v>
      </c>
      <c r="O6489" s="272" t="e">
        <v>#N/A</v>
      </c>
      <c r="P6489" s="272" t="e">
        <v>#N/A</v>
      </c>
      <c r="Q6489" s="272" t="e">
        <v>#N/A</v>
      </c>
    </row>
    <row r="6490" spans="1:17" s="208" customFormat="1" ht="12">
      <c r="A6490" s="268" t="str">
        <f t="shared" si="204"/>
        <v>1429490031932104064</v>
      </c>
      <c r="B6490" s="304" t="s">
        <v>19891</v>
      </c>
      <c r="C6490" s="269" t="s">
        <v>9051</v>
      </c>
      <c r="D6490" s="144" t="s">
        <v>3106</v>
      </c>
      <c r="E6490" s="269" t="s">
        <v>9052</v>
      </c>
      <c r="F6490" s="145" t="s">
        <v>3106</v>
      </c>
      <c r="G6490" s="269" t="s">
        <v>3106</v>
      </c>
      <c r="H6490" s="305" t="s">
        <v>9053</v>
      </c>
      <c r="I6490" s="306" t="s">
        <v>22693</v>
      </c>
      <c r="J6490" s="201" t="str">
        <f t="shared" si="203"/>
        <v>9999</v>
      </c>
      <c r="K6490" s="270"/>
      <c r="L6490" s="270"/>
      <c r="M6490" s="271"/>
      <c r="N6490" s="270" t="e">
        <v>#N/A</v>
      </c>
      <c r="O6490" s="272" t="e">
        <v>#N/A</v>
      </c>
      <c r="P6490" s="272" t="e">
        <v>#N/A</v>
      </c>
      <c r="Q6490" s="272" t="e">
        <v>#N/A</v>
      </c>
    </row>
    <row r="6491" spans="1:17" s="208" customFormat="1" ht="12">
      <c r="A6491" s="268" t="str">
        <f t="shared" si="204"/>
        <v>1429516011265534689</v>
      </c>
      <c r="B6491" s="304" t="s">
        <v>19891</v>
      </c>
      <c r="C6491" s="269" t="s">
        <v>9054</v>
      </c>
      <c r="D6491" s="144" t="s">
        <v>3106</v>
      </c>
      <c r="E6491" s="269" t="s">
        <v>9055</v>
      </c>
      <c r="F6491" s="145" t="s">
        <v>3106</v>
      </c>
      <c r="G6491" s="269" t="s">
        <v>3106</v>
      </c>
      <c r="H6491" s="305" t="s">
        <v>8544</v>
      </c>
      <c r="I6491" s="306" t="s">
        <v>20930</v>
      </c>
      <c r="J6491" s="201" t="str">
        <f t="shared" si="203"/>
        <v>9999</v>
      </c>
      <c r="K6491" s="270"/>
      <c r="L6491" s="270"/>
      <c r="M6491" s="271"/>
      <c r="N6491" s="270" t="e">
        <v>#N/A</v>
      </c>
      <c r="O6491" s="272" t="e">
        <v>#N/A</v>
      </c>
      <c r="P6491" s="272" t="e">
        <v>#N/A</v>
      </c>
      <c r="Q6491" s="272" t="e">
        <v>#N/A</v>
      </c>
    </row>
    <row r="6492" spans="1:17" s="208" customFormat="1" ht="12">
      <c r="A6492" s="268" t="str">
        <f t="shared" si="204"/>
        <v>1430282011699887570</v>
      </c>
      <c r="B6492" s="304" t="s">
        <v>19891</v>
      </c>
      <c r="C6492" s="269" t="s">
        <v>9056</v>
      </c>
      <c r="D6492" s="144" t="s">
        <v>3106</v>
      </c>
      <c r="E6492" s="269" t="s">
        <v>9057</v>
      </c>
      <c r="F6492" s="145" t="s">
        <v>3106</v>
      </c>
      <c r="G6492" s="269" t="s">
        <v>3106</v>
      </c>
      <c r="H6492" s="305" t="s">
        <v>9058</v>
      </c>
      <c r="I6492" s="306" t="s">
        <v>22107</v>
      </c>
      <c r="J6492" s="201" t="str">
        <f t="shared" si="203"/>
        <v>9999</v>
      </c>
      <c r="K6492" s="270"/>
      <c r="L6492" s="270"/>
      <c r="M6492" s="271"/>
      <c r="N6492" s="270" t="e">
        <v>#N/A</v>
      </c>
      <c r="O6492" s="272" t="e">
        <v>#N/A</v>
      </c>
      <c r="P6492" s="272" t="e">
        <v>#N/A</v>
      </c>
      <c r="Q6492" s="272" t="e">
        <v>#N/A</v>
      </c>
    </row>
    <row r="6493" spans="1:17" s="208" customFormat="1" ht="12">
      <c r="A6493" s="268" t="str">
        <f t="shared" si="204"/>
        <v>1430647091437177052</v>
      </c>
      <c r="B6493" s="304" t="s">
        <v>19891</v>
      </c>
      <c r="C6493" s="269" t="s">
        <v>9059</v>
      </c>
      <c r="D6493" s="144" t="s">
        <v>3106</v>
      </c>
      <c r="E6493" s="269" t="s">
        <v>9060</v>
      </c>
      <c r="F6493" s="145" t="s">
        <v>3106</v>
      </c>
      <c r="G6493" s="269" t="s">
        <v>3106</v>
      </c>
      <c r="H6493" s="305" t="s">
        <v>9061</v>
      </c>
      <c r="I6493" s="306" t="s">
        <v>21414</v>
      </c>
      <c r="J6493" s="201" t="str">
        <f t="shared" si="203"/>
        <v>9999</v>
      </c>
      <c r="K6493" s="270"/>
      <c r="L6493" s="270"/>
      <c r="M6493" s="271"/>
      <c r="N6493" s="270" t="e">
        <v>#N/A</v>
      </c>
      <c r="O6493" s="272" t="e">
        <v>#N/A</v>
      </c>
      <c r="P6493" s="272" t="e">
        <v>#N/A</v>
      </c>
      <c r="Q6493" s="272" t="e">
        <v>#N/A</v>
      </c>
    </row>
    <row r="6494" spans="1:17" s="208" customFormat="1" ht="12">
      <c r="A6494" s="268" t="str">
        <f t="shared" si="204"/>
        <v>1433310011245342138</v>
      </c>
      <c r="B6494" s="304" t="s">
        <v>19891</v>
      </c>
      <c r="C6494" s="143" t="s">
        <v>20002</v>
      </c>
      <c r="D6494" s="144" t="s">
        <v>3106</v>
      </c>
      <c r="E6494" s="144" t="s">
        <v>20003</v>
      </c>
      <c r="F6494" s="145" t="s">
        <v>3106</v>
      </c>
      <c r="G6494" s="269" t="s">
        <v>3106</v>
      </c>
      <c r="H6494" s="146" t="s">
        <v>20004</v>
      </c>
      <c r="I6494" s="306" t="s">
        <v>20004</v>
      </c>
      <c r="J6494" s="201" t="str">
        <f t="shared" si="203"/>
        <v>9999</v>
      </c>
      <c r="K6494" s="308" t="s">
        <v>19895</v>
      </c>
      <c r="L6494" s="308" t="s">
        <v>13916</v>
      </c>
      <c r="M6494" s="271">
        <v>44475</v>
      </c>
      <c r="N6494" s="270" t="s">
        <v>19946</v>
      </c>
      <c r="O6494" s="272" t="s">
        <v>19947</v>
      </c>
      <c r="P6494" s="272" t="s">
        <v>19948</v>
      </c>
      <c r="Q6494" s="272" t="s">
        <v>19949</v>
      </c>
    </row>
    <row r="6495" spans="1:17" s="208" customFormat="1" ht="12">
      <c r="A6495" s="268" t="str">
        <f t="shared" si="204"/>
        <v>1433328011699887570</v>
      </c>
      <c r="B6495" s="304" t="s">
        <v>19891</v>
      </c>
      <c r="C6495" s="269" t="s">
        <v>9056</v>
      </c>
      <c r="D6495" s="144" t="s">
        <v>3106</v>
      </c>
      <c r="E6495" s="269" t="s">
        <v>9062</v>
      </c>
      <c r="F6495" s="145" t="s">
        <v>3106</v>
      </c>
      <c r="G6495" s="269" t="s">
        <v>3106</v>
      </c>
      <c r="H6495" s="305" t="s">
        <v>9063</v>
      </c>
      <c r="I6495" s="306" t="s">
        <v>22106</v>
      </c>
      <c r="J6495" s="201" t="str">
        <f t="shared" si="203"/>
        <v>9999</v>
      </c>
      <c r="K6495" s="270"/>
      <c r="L6495" s="270"/>
      <c r="M6495" s="271"/>
      <c r="N6495" s="270" t="e">
        <v>#N/A</v>
      </c>
      <c r="O6495" s="272" t="e">
        <v>#N/A</v>
      </c>
      <c r="P6495" s="272" t="e">
        <v>#N/A</v>
      </c>
      <c r="Q6495" s="272" t="e">
        <v>#N/A</v>
      </c>
    </row>
    <row r="6496" spans="1:17" s="208" customFormat="1" ht="12">
      <c r="A6496" s="268" t="str">
        <f t="shared" si="204"/>
        <v>1434045011629189246</v>
      </c>
      <c r="B6496" s="304" t="s">
        <v>19891</v>
      </c>
      <c r="C6496" s="269" t="s">
        <v>9064</v>
      </c>
      <c r="D6496" s="144" t="s">
        <v>3106</v>
      </c>
      <c r="E6496" s="269" t="s">
        <v>9065</v>
      </c>
      <c r="F6496" s="145" t="s">
        <v>3106</v>
      </c>
      <c r="G6496" s="269" t="s">
        <v>3106</v>
      </c>
      <c r="H6496" s="305" t="s">
        <v>9066</v>
      </c>
      <c r="I6496" s="306" t="s">
        <v>21937</v>
      </c>
      <c r="J6496" s="201" t="str">
        <f t="shared" si="203"/>
        <v>9999</v>
      </c>
      <c r="K6496" s="270"/>
      <c r="L6496" s="270"/>
      <c r="M6496" s="271"/>
      <c r="N6496" s="270" t="e">
        <v>#N/A</v>
      </c>
      <c r="O6496" s="272" t="e">
        <v>#N/A</v>
      </c>
      <c r="P6496" s="272" t="e">
        <v>#N/A</v>
      </c>
      <c r="Q6496" s="272" t="e">
        <v>#N/A</v>
      </c>
    </row>
    <row r="6497" spans="1:17" s="208" customFormat="1" ht="12">
      <c r="A6497" s="268" t="str">
        <f t="shared" si="204"/>
        <v>1434201011972589489</v>
      </c>
      <c r="B6497" s="304" t="s">
        <v>19891</v>
      </c>
      <c r="C6497" s="269" t="s">
        <v>9067</v>
      </c>
      <c r="D6497" s="144" t="s">
        <v>3106</v>
      </c>
      <c r="E6497" s="269" t="s">
        <v>9068</v>
      </c>
      <c r="F6497" s="145" t="s">
        <v>3106</v>
      </c>
      <c r="G6497" s="269" t="s">
        <v>3106</v>
      </c>
      <c r="H6497" s="305" t="s">
        <v>9069</v>
      </c>
      <c r="I6497" s="306" t="s">
        <v>22806</v>
      </c>
      <c r="J6497" s="201" t="str">
        <f t="shared" si="203"/>
        <v>9999</v>
      </c>
      <c r="K6497" s="270"/>
      <c r="L6497" s="270"/>
      <c r="M6497" s="271"/>
      <c r="N6497" s="270" t="e">
        <v>#N/A</v>
      </c>
      <c r="O6497" s="272" t="e">
        <v>#N/A</v>
      </c>
      <c r="P6497" s="272" t="e">
        <v>#N/A</v>
      </c>
      <c r="Q6497" s="272" t="e">
        <v>#N/A</v>
      </c>
    </row>
    <row r="6498" spans="1:17" s="208" customFormat="1" ht="12">
      <c r="A6498" s="268" t="str">
        <f t="shared" si="204"/>
        <v>1434805011689643553</v>
      </c>
      <c r="B6498" s="304" t="s">
        <v>19891</v>
      </c>
      <c r="C6498" s="269" t="s">
        <v>9070</v>
      </c>
      <c r="D6498" s="144" t="s">
        <v>3106</v>
      </c>
      <c r="E6498" s="269" t="s">
        <v>9071</v>
      </c>
      <c r="F6498" s="145" t="s">
        <v>3106</v>
      </c>
      <c r="G6498" s="269" t="s">
        <v>3106</v>
      </c>
      <c r="H6498" s="305" t="s">
        <v>9072</v>
      </c>
      <c r="I6498" s="306" t="s">
        <v>22059</v>
      </c>
      <c r="J6498" s="201" t="str">
        <f t="shared" si="203"/>
        <v>9999</v>
      </c>
      <c r="K6498" s="270"/>
      <c r="L6498" s="270"/>
      <c r="M6498" s="271"/>
      <c r="N6498" s="270" t="e">
        <v>#N/A</v>
      </c>
      <c r="O6498" s="272" t="e">
        <v>#N/A</v>
      </c>
      <c r="P6498" s="272" t="e">
        <v>#N/A</v>
      </c>
      <c r="Q6498" s="272" t="e">
        <v>#N/A</v>
      </c>
    </row>
    <row r="6499" spans="1:17" s="208" customFormat="1" ht="12">
      <c r="A6499" s="268" t="str">
        <f t="shared" si="204"/>
        <v>1435091011720031636</v>
      </c>
      <c r="B6499" s="304" t="s">
        <v>19891</v>
      </c>
      <c r="C6499" s="269" t="s">
        <v>9073</v>
      </c>
      <c r="D6499" s="144" t="s">
        <v>3106</v>
      </c>
      <c r="E6499" s="269" t="s">
        <v>9074</v>
      </c>
      <c r="F6499" s="145" t="s">
        <v>3106</v>
      </c>
      <c r="G6499" s="269" t="s">
        <v>3106</v>
      </c>
      <c r="H6499" s="305" t="s">
        <v>9075</v>
      </c>
      <c r="I6499" s="307" t="s">
        <v>9075</v>
      </c>
      <c r="J6499" s="201" t="str">
        <f t="shared" si="203"/>
        <v>9999</v>
      </c>
      <c r="K6499" s="270"/>
      <c r="L6499" s="270"/>
      <c r="M6499" s="271"/>
      <c r="N6499" s="270" t="e">
        <v>#N/A</v>
      </c>
      <c r="O6499" s="272" t="e">
        <v>#N/A</v>
      </c>
      <c r="P6499" s="272" t="e">
        <v>#N/A</v>
      </c>
      <c r="Q6499" s="272" t="e">
        <v>#N/A</v>
      </c>
    </row>
    <row r="6500" spans="1:17" s="208" customFormat="1" ht="12">
      <c r="A6500" s="268" t="str">
        <f t="shared" si="204"/>
        <v>1436826011942210968</v>
      </c>
      <c r="B6500" s="304" t="s">
        <v>19891</v>
      </c>
      <c r="C6500" s="269" t="s">
        <v>9076</v>
      </c>
      <c r="D6500" s="144" t="s">
        <v>3106</v>
      </c>
      <c r="E6500" s="269" t="s">
        <v>9077</v>
      </c>
      <c r="F6500" s="145" t="s">
        <v>3106</v>
      </c>
      <c r="G6500" s="269" t="s">
        <v>3106</v>
      </c>
      <c r="H6500" s="305" t="s">
        <v>9078</v>
      </c>
      <c r="I6500" s="306" t="s">
        <v>22719</v>
      </c>
      <c r="J6500" s="201" t="str">
        <f t="shared" si="203"/>
        <v>9999</v>
      </c>
      <c r="K6500" s="270"/>
      <c r="L6500" s="270"/>
      <c r="M6500" s="271"/>
      <c r="N6500" s="270" t="e">
        <v>#N/A</v>
      </c>
      <c r="O6500" s="272" t="e">
        <v>#N/A</v>
      </c>
      <c r="P6500" s="272" t="e">
        <v>#N/A</v>
      </c>
      <c r="Q6500" s="272" t="e">
        <v>#N/A</v>
      </c>
    </row>
    <row r="6501" spans="1:17" s="208" customFormat="1" ht="12">
      <c r="A6501" s="268" t="str">
        <f t="shared" si="204"/>
        <v>1436875011740485697</v>
      </c>
      <c r="B6501" s="304" t="s">
        <v>19891</v>
      </c>
      <c r="C6501" s="269" t="s">
        <v>9079</v>
      </c>
      <c r="D6501" s="144" t="s">
        <v>3106</v>
      </c>
      <c r="E6501" s="269" t="s">
        <v>9080</v>
      </c>
      <c r="F6501" s="145" t="s">
        <v>3106</v>
      </c>
      <c r="G6501" s="269" t="s">
        <v>3106</v>
      </c>
      <c r="H6501" s="305" t="s">
        <v>9081</v>
      </c>
      <c r="I6501" s="306" t="s">
        <v>22234</v>
      </c>
      <c r="J6501" s="201" t="str">
        <f t="shared" si="203"/>
        <v>9999</v>
      </c>
      <c r="K6501" s="270"/>
      <c r="L6501" s="270"/>
      <c r="M6501" s="271"/>
      <c r="N6501" s="270" t="e">
        <v>#N/A</v>
      </c>
      <c r="O6501" s="272" t="e">
        <v>#N/A</v>
      </c>
      <c r="P6501" s="272" t="e">
        <v>#N/A</v>
      </c>
      <c r="Q6501" s="272" t="e">
        <v>#N/A</v>
      </c>
    </row>
    <row r="6502" spans="1:17" s="208" customFormat="1" ht="12">
      <c r="A6502" s="268" t="str">
        <f t="shared" si="204"/>
        <v>1436875021740485697</v>
      </c>
      <c r="B6502" s="304" t="s">
        <v>19891</v>
      </c>
      <c r="C6502" s="269" t="s">
        <v>9079</v>
      </c>
      <c r="D6502" s="144" t="s">
        <v>3106</v>
      </c>
      <c r="E6502" s="269" t="s">
        <v>9082</v>
      </c>
      <c r="F6502" s="145" t="s">
        <v>3106</v>
      </c>
      <c r="G6502" s="269" t="s">
        <v>3106</v>
      </c>
      <c r="H6502" s="305" t="s">
        <v>9081</v>
      </c>
      <c r="I6502" s="306" t="s">
        <v>22235</v>
      </c>
      <c r="J6502" s="201" t="str">
        <f t="shared" si="203"/>
        <v>9999</v>
      </c>
      <c r="K6502" s="270"/>
      <c r="L6502" s="270"/>
      <c r="M6502" s="271"/>
      <c r="N6502" s="270" t="e">
        <v>#N/A</v>
      </c>
      <c r="O6502" s="272" t="e">
        <v>#N/A</v>
      </c>
      <c r="P6502" s="272" t="e">
        <v>#N/A</v>
      </c>
      <c r="Q6502" s="272" t="e">
        <v>#N/A</v>
      </c>
    </row>
    <row r="6503" spans="1:17" s="208" customFormat="1" ht="12">
      <c r="A6503" s="268" t="str">
        <f t="shared" si="204"/>
        <v>1437584011245236652</v>
      </c>
      <c r="B6503" s="304" t="s">
        <v>19891</v>
      </c>
      <c r="C6503" s="269" t="s">
        <v>9083</v>
      </c>
      <c r="D6503" s="144" t="s">
        <v>3106</v>
      </c>
      <c r="E6503" s="269" t="s">
        <v>9084</v>
      </c>
      <c r="F6503" s="145" t="s">
        <v>3106</v>
      </c>
      <c r="G6503" s="269" t="s">
        <v>3106</v>
      </c>
      <c r="H6503" s="305" t="s">
        <v>9085</v>
      </c>
      <c r="I6503" s="306" t="s">
        <v>20875</v>
      </c>
      <c r="J6503" s="201" t="str">
        <f t="shared" si="203"/>
        <v>9999</v>
      </c>
      <c r="K6503" s="270"/>
      <c r="L6503" s="270"/>
      <c r="M6503" s="271"/>
      <c r="N6503" s="270" t="e">
        <v>#N/A</v>
      </c>
      <c r="O6503" s="272" t="e">
        <v>#N/A</v>
      </c>
      <c r="P6503" s="272" t="e">
        <v>#N/A</v>
      </c>
      <c r="Q6503" s="272" t="e">
        <v>#N/A</v>
      </c>
    </row>
    <row r="6504" spans="1:17" s="208" customFormat="1" ht="12">
      <c r="A6504" s="268" t="str">
        <f t="shared" si="204"/>
        <v>1441305031083602940</v>
      </c>
      <c r="B6504" s="304" t="s">
        <v>19891</v>
      </c>
      <c r="C6504" s="269" t="s">
        <v>9086</v>
      </c>
      <c r="D6504" s="144" t="s">
        <v>3106</v>
      </c>
      <c r="E6504" s="269" t="s">
        <v>9087</v>
      </c>
      <c r="F6504" s="145" t="s">
        <v>3106</v>
      </c>
      <c r="G6504" s="269" t="s">
        <v>3106</v>
      </c>
      <c r="H6504" s="305" t="s">
        <v>9088</v>
      </c>
      <c r="I6504" s="307" t="s">
        <v>9088</v>
      </c>
      <c r="J6504" s="201" t="str">
        <f t="shared" si="203"/>
        <v>9999</v>
      </c>
      <c r="K6504" s="270"/>
      <c r="L6504" s="270"/>
      <c r="M6504" s="271"/>
      <c r="N6504" s="270" t="e">
        <v>#N/A</v>
      </c>
      <c r="O6504" s="272" t="e">
        <v>#N/A</v>
      </c>
      <c r="P6504" s="272" t="e">
        <v>#N/A</v>
      </c>
      <c r="Q6504" s="272" t="e">
        <v>#N/A</v>
      </c>
    </row>
    <row r="6505" spans="1:17" s="208" customFormat="1" ht="12">
      <c r="A6505" s="268" t="str">
        <f t="shared" si="204"/>
        <v>1441446031447201801</v>
      </c>
      <c r="B6505" s="304" t="s">
        <v>19891</v>
      </c>
      <c r="C6505" s="269" t="s">
        <v>9089</v>
      </c>
      <c r="D6505" s="144" t="s">
        <v>3106</v>
      </c>
      <c r="E6505" s="269" t="s">
        <v>9090</v>
      </c>
      <c r="F6505" s="145" t="s">
        <v>3106</v>
      </c>
      <c r="G6505" s="269" t="s">
        <v>3106</v>
      </c>
      <c r="H6505" s="305" t="s">
        <v>9091</v>
      </c>
      <c r="I6505" s="307" t="s">
        <v>9091</v>
      </c>
      <c r="J6505" s="201" t="str">
        <f t="shared" si="203"/>
        <v>9999</v>
      </c>
      <c r="K6505" s="270"/>
      <c r="L6505" s="270"/>
      <c r="M6505" s="271"/>
      <c r="N6505" s="270" t="e">
        <v>#N/A</v>
      </c>
      <c r="O6505" s="272" t="e">
        <v>#N/A</v>
      </c>
      <c r="P6505" s="272" t="e">
        <v>#N/A</v>
      </c>
      <c r="Q6505" s="272" t="e">
        <v>#N/A</v>
      </c>
    </row>
    <row r="6506" spans="1:17" s="208" customFormat="1" ht="12">
      <c r="A6506" s="268" t="str">
        <f t="shared" si="204"/>
        <v>1443269031174533103</v>
      </c>
      <c r="B6506" s="304" t="s">
        <v>19891</v>
      </c>
      <c r="C6506" s="269" t="s">
        <v>9092</v>
      </c>
      <c r="D6506" s="144" t="s">
        <v>3106</v>
      </c>
      <c r="E6506" s="269" t="s">
        <v>9093</v>
      </c>
      <c r="F6506" s="145" t="s">
        <v>3106</v>
      </c>
      <c r="G6506" s="269" t="s">
        <v>3106</v>
      </c>
      <c r="H6506" s="305" t="s">
        <v>9094</v>
      </c>
      <c r="I6506" s="307" t="s">
        <v>9094</v>
      </c>
      <c r="J6506" s="201" t="str">
        <f t="shared" si="203"/>
        <v>9999</v>
      </c>
      <c r="K6506" s="270"/>
      <c r="L6506" s="270"/>
      <c r="M6506" s="271"/>
      <c r="N6506" s="270" t="e">
        <v>#N/A</v>
      </c>
      <c r="O6506" s="272" t="e">
        <v>#N/A</v>
      </c>
      <c r="P6506" s="272" t="e">
        <v>#N/A</v>
      </c>
      <c r="Q6506" s="272" t="e">
        <v>#N/A</v>
      </c>
    </row>
    <row r="6507" spans="1:17" s="208" customFormat="1" ht="12">
      <c r="A6507" s="268" t="str">
        <f t="shared" si="204"/>
        <v>1443939011508829011</v>
      </c>
      <c r="B6507" s="304" t="s">
        <v>19891</v>
      </c>
      <c r="C6507" s="269" t="s">
        <v>9095</v>
      </c>
      <c r="D6507" s="144" t="s">
        <v>3106</v>
      </c>
      <c r="E6507" s="269" t="s">
        <v>9096</v>
      </c>
      <c r="F6507" s="145" t="s">
        <v>3106</v>
      </c>
      <c r="G6507" s="269" t="s">
        <v>3106</v>
      </c>
      <c r="H6507" s="305" t="s">
        <v>9097</v>
      </c>
      <c r="I6507" s="306" t="s">
        <v>21616</v>
      </c>
      <c r="J6507" s="201" t="str">
        <f t="shared" si="203"/>
        <v>9999</v>
      </c>
      <c r="K6507" s="270"/>
      <c r="L6507" s="270"/>
      <c r="M6507" s="271"/>
      <c r="N6507" s="270" t="e">
        <v>#N/A</v>
      </c>
      <c r="O6507" s="272" t="e">
        <v>#N/A</v>
      </c>
      <c r="P6507" s="272" t="e">
        <v>#N/A</v>
      </c>
      <c r="Q6507" s="272" t="e">
        <v>#N/A</v>
      </c>
    </row>
    <row r="6508" spans="1:17" s="208" customFormat="1" ht="12">
      <c r="A6508" s="268" t="str">
        <f t="shared" si="204"/>
        <v>1444028021881706760</v>
      </c>
      <c r="B6508" s="304" t="s">
        <v>19891</v>
      </c>
      <c r="C6508" s="269" t="s">
        <v>9098</v>
      </c>
      <c r="D6508" s="144" t="s">
        <v>3106</v>
      </c>
      <c r="E6508" s="269" t="s">
        <v>9099</v>
      </c>
      <c r="F6508" s="145" t="s">
        <v>3106</v>
      </c>
      <c r="G6508" s="269" t="s">
        <v>3106</v>
      </c>
      <c r="H6508" s="305" t="s">
        <v>9100</v>
      </c>
      <c r="I6508" s="306" t="s">
        <v>22580</v>
      </c>
      <c r="J6508" s="201" t="str">
        <f t="shared" si="203"/>
        <v>9999</v>
      </c>
      <c r="K6508" s="270"/>
      <c r="L6508" s="270"/>
      <c r="M6508" s="271"/>
      <c r="N6508" s="270" t="e">
        <v>#N/A</v>
      </c>
      <c r="O6508" s="272" t="e">
        <v>#N/A</v>
      </c>
      <c r="P6508" s="272" t="e">
        <v>#N/A</v>
      </c>
      <c r="Q6508" s="272" t="e">
        <v>#N/A</v>
      </c>
    </row>
    <row r="6509" spans="1:17" s="208" customFormat="1" ht="12">
      <c r="A6509" s="268" t="str">
        <f t="shared" si="204"/>
        <v>1444077011144224676</v>
      </c>
      <c r="B6509" s="304" t="s">
        <v>19891</v>
      </c>
      <c r="C6509" s="269" t="s">
        <v>9101</v>
      </c>
      <c r="D6509" s="144" t="s">
        <v>3106</v>
      </c>
      <c r="E6509" s="269" t="s">
        <v>9102</v>
      </c>
      <c r="F6509" s="145" t="s">
        <v>3106</v>
      </c>
      <c r="G6509" s="269" t="s">
        <v>3106</v>
      </c>
      <c r="H6509" s="305" t="s">
        <v>9103</v>
      </c>
      <c r="I6509" s="306" t="s">
        <v>20601</v>
      </c>
      <c r="J6509" s="201" t="str">
        <f t="shared" si="203"/>
        <v>9999</v>
      </c>
      <c r="K6509" s="270"/>
      <c r="L6509" s="270"/>
      <c r="M6509" s="271"/>
      <c r="N6509" s="270" t="e">
        <v>#N/A</v>
      </c>
      <c r="O6509" s="272" t="e">
        <v>#N/A</v>
      </c>
      <c r="P6509" s="272" t="e">
        <v>#N/A</v>
      </c>
      <c r="Q6509" s="272" t="e">
        <v>#N/A</v>
      </c>
    </row>
    <row r="6510" spans="1:17" s="208" customFormat="1" ht="12">
      <c r="A6510" s="268" t="str">
        <f t="shared" si="204"/>
        <v>1444085041881631810</v>
      </c>
      <c r="B6510" s="304" t="s">
        <v>19891</v>
      </c>
      <c r="C6510" s="269" t="s">
        <v>9104</v>
      </c>
      <c r="D6510" s="144" t="s">
        <v>3106</v>
      </c>
      <c r="E6510" s="269" t="s">
        <v>9105</v>
      </c>
      <c r="F6510" s="145" t="s">
        <v>3106</v>
      </c>
      <c r="G6510" s="269" t="s">
        <v>3106</v>
      </c>
      <c r="H6510" s="305" t="s">
        <v>9106</v>
      </c>
      <c r="I6510" s="306" t="s">
        <v>22566</v>
      </c>
      <c r="J6510" s="201" t="str">
        <f t="shared" si="203"/>
        <v>9999</v>
      </c>
      <c r="K6510" s="270"/>
      <c r="L6510" s="270"/>
      <c r="M6510" s="271"/>
      <c r="N6510" s="270" t="e">
        <v>#N/A</v>
      </c>
      <c r="O6510" s="272" t="e">
        <v>#N/A</v>
      </c>
      <c r="P6510" s="272" t="e">
        <v>#N/A</v>
      </c>
      <c r="Q6510" s="272" t="e">
        <v>#N/A</v>
      </c>
    </row>
    <row r="6511" spans="1:17" s="208" customFormat="1" ht="12">
      <c r="A6511" s="268" t="str">
        <f t="shared" si="204"/>
        <v>1444127021528150273</v>
      </c>
      <c r="B6511" s="304" t="s">
        <v>19891</v>
      </c>
      <c r="C6511" s="269" t="s">
        <v>9107</v>
      </c>
      <c r="D6511" s="144" t="s">
        <v>3106</v>
      </c>
      <c r="E6511" s="269" t="s">
        <v>9108</v>
      </c>
      <c r="F6511" s="145" t="s">
        <v>3106</v>
      </c>
      <c r="G6511" s="269" t="s">
        <v>3106</v>
      </c>
      <c r="H6511" s="305" t="s">
        <v>9109</v>
      </c>
      <c r="I6511" s="307" t="s">
        <v>9109</v>
      </c>
      <c r="J6511" s="201" t="str">
        <f t="shared" si="203"/>
        <v>9999</v>
      </c>
      <c r="K6511" s="270"/>
      <c r="L6511" s="270"/>
      <c r="M6511" s="271"/>
      <c r="N6511" s="270" t="e">
        <v>#N/A</v>
      </c>
      <c r="O6511" s="272" t="e">
        <v>#N/A</v>
      </c>
      <c r="P6511" s="272" t="e">
        <v>#N/A</v>
      </c>
      <c r="Q6511" s="272" t="e">
        <v>#N/A</v>
      </c>
    </row>
    <row r="6512" spans="1:17" s="208" customFormat="1" ht="12">
      <c r="A6512" s="268" t="str">
        <f t="shared" si="204"/>
        <v>1445298011619991171</v>
      </c>
      <c r="B6512" s="304" t="s">
        <v>19891</v>
      </c>
      <c r="C6512" s="269" t="s">
        <v>8509</v>
      </c>
      <c r="D6512" s="144" t="s">
        <v>3106</v>
      </c>
      <c r="E6512" s="269" t="s">
        <v>9110</v>
      </c>
      <c r="F6512" s="145" t="s">
        <v>3106</v>
      </c>
      <c r="G6512" s="269" t="s">
        <v>3106</v>
      </c>
      <c r="H6512" s="305" t="s">
        <v>2291</v>
      </c>
      <c r="I6512" s="306" t="s">
        <v>21912</v>
      </c>
      <c r="J6512" s="201" t="str">
        <f t="shared" si="203"/>
        <v>9999</v>
      </c>
      <c r="K6512" s="270"/>
      <c r="L6512" s="270"/>
      <c r="M6512" s="271"/>
      <c r="N6512" s="270" t="e">
        <v>#N/A</v>
      </c>
      <c r="O6512" s="272" t="e">
        <v>#N/A</v>
      </c>
      <c r="P6512" s="272" t="e">
        <v>#N/A</v>
      </c>
      <c r="Q6512" s="272" t="e">
        <v>#N/A</v>
      </c>
    </row>
    <row r="6513" spans="1:17" s="208" customFormat="1" ht="12">
      <c r="A6513" s="268" t="str">
        <f t="shared" si="204"/>
        <v>1445298021619991171</v>
      </c>
      <c r="B6513" s="304" t="s">
        <v>19891</v>
      </c>
      <c r="C6513" s="269" t="s">
        <v>8509</v>
      </c>
      <c r="D6513" s="144" t="s">
        <v>3106</v>
      </c>
      <c r="E6513" s="269" t="s">
        <v>9111</v>
      </c>
      <c r="F6513" s="145" t="s">
        <v>3106</v>
      </c>
      <c r="G6513" s="269" t="s">
        <v>3106</v>
      </c>
      <c r="H6513" s="305" t="s">
        <v>2291</v>
      </c>
      <c r="I6513" s="306" t="s">
        <v>1103</v>
      </c>
      <c r="J6513" s="201" t="str">
        <f t="shared" si="203"/>
        <v>9999</v>
      </c>
      <c r="K6513" s="270"/>
      <c r="L6513" s="270"/>
      <c r="M6513" s="271"/>
      <c r="N6513" s="270" t="e">
        <v>#N/A</v>
      </c>
      <c r="O6513" s="272" t="e">
        <v>#N/A</v>
      </c>
      <c r="P6513" s="272" t="e">
        <v>#N/A</v>
      </c>
      <c r="Q6513" s="272" t="e">
        <v>#N/A</v>
      </c>
    </row>
    <row r="6514" spans="1:17" s="208" customFormat="1" ht="12">
      <c r="A6514" s="268" t="str">
        <f t="shared" si="204"/>
        <v>1447070011366459570</v>
      </c>
      <c r="B6514" s="304" t="s">
        <v>19891</v>
      </c>
      <c r="C6514" s="269" t="s">
        <v>9112</v>
      </c>
      <c r="D6514" s="144" t="s">
        <v>3106</v>
      </c>
      <c r="E6514" s="269" t="s">
        <v>9113</v>
      </c>
      <c r="F6514" s="145" t="s">
        <v>3106</v>
      </c>
      <c r="G6514" s="269" t="s">
        <v>3106</v>
      </c>
      <c r="H6514" s="305" t="s">
        <v>9114</v>
      </c>
      <c r="I6514" s="307" t="s">
        <v>9114</v>
      </c>
      <c r="J6514" s="201" t="str">
        <f t="shared" si="203"/>
        <v>9999</v>
      </c>
      <c r="K6514" s="270"/>
      <c r="L6514" s="270"/>
      <c r="M6514" s="271"/>
      <c r="N6514" s="270" t="e">
        <v>#N/A</v>
      </c>
      <c r="O6514" s="272" t="e">
        <v>#N/A</v>
      </c>
      <c r="P6514" s="272" t="e">
        <v>#N/A</v>
      </c>
      <c r="Q6514" s="272" t="e">
        <v>#N/A</v>
      </c>
    </row>
    <row r="6515" spans="1:17" s="208" customFormat="1" ht="12">
      <c r="A6515" s="268" t="str">
        <f t="shared" si="204"/>
        <v>1447328011235100074</v>
      </c>
      <c r="B6515" s="304" t="s">
        <v>19891</v>
      </c>
      <c r="C6515" s="269" t="s">
        <v>9115</v>
      </c>
      <c r="D6515" s="144" t="s">
        <v>3106</v>
      </c>
      <c r="E6515" s="269" t="s">
        <v>9116</v>
      </c>
      <c r="F6515" s="145" t="s">
        <v>3106</v>
      </c>
      <c r="G6515" s="269" t="s">
        <v>3106</v>
      </c>
      <c r="H6515" s="305" t="s">
        <v>9117</v>
      </c>
      <c r="I6515" s="306" t="s">
        <v>20839</v>
      </c>
      <c r="J6515" s="201" t="str">
        <f t="shared" si="203"/>
        <v>9999</v>
      </c>
      <c r="K6515" s="270"/>
      <c r="L6515" s="270"/>
      <c r="M6515" s="271"/>
      <c r="N6515" s="270" t="e">
        <v>#N/A</v>
      </c>
      <c r="O6515" s="272" t="e">
        <v>#N/A</v>
      </c>
      <c r="P6515" s="272" t="e">
        <v>#N/A</v>
      </c>
      <c r="Q6515" s="272" t="e">
        <v>#N/A</v>
      </c>
    </row>
    <row r="6516" spans="1:17" s="208" customFormat="1" ht="12">
      <c r="A6516" s="268" t="str">
        <f t="shared" si="204"/>
        <v>1448029011396746228</v>
      </c>
      <c r="B6516" s="304" t="s">
        <v>19891</v>
      </c>
      <c r="C6516" s="269" t="s">
        <v>9118</v>
      </c>
      <c r="D6516" s="144" t="s">
        <v>3106</v>
      </c>
      <c r="E6516" s="269" t="s">
        <v>9119</v>
      </c>
      <c r="F6516" s="145" t="s">
        <v>3106</v>
      </c>
      <c r="G6516" s="269" t="s">
        <v>3106</v>
      </c>
      <c r="H6516" s="305" t="s">
        <v>9120</v>
      </c>
      <c r="I6516" s="306" t="s">
        <v>21287</v>
      </c>
      <c r="J6516" s="201" t="str">
        <f t="shared" si="203"/>
        <v>9999</v>
      </c>
      <c r="K6516" s="270"/>
      <c r="L6516" s="270"/>
      <c r="M6516" s="271"/>
      <c r="N6516" s="270" t="e">
        <v>#N/A</v>
      </c>
      <c r="O6516" s="272" t="e">
        <v>#N/A</v>
      </c>
      <c r="P6516" s="272" t="e">
        <v>#N/A</v>
      </c>
      <c r="Q6516" s="272" t="e">
        <v>#N/A</v>
      </c>
    </row>
    <row r="6517" spans="1:17" s="208" customFormat="1" ht="12">
      <c r="A6517" s="268" t="str">
        <f t="shared" si="204"/>
        <v>1448235011437172368</v>
      </c>
      <c r="B6517" s="304" t="s">
        <v>19891</v>
      </c>
      <c r="C6517" s="269" t="s">
        <v>9121</v>
      </c>
      <c r="D6517" s="144" t="s">
        <v>3106</v>
      </c>
      <c r="E6517" s="269" t="s">
        <v>9122</v>
      </c>
      <c r="F6517" s="145" t="s">
        <v>3106</v>
      </c>
      <c r="G6517" s="269" t="s">
        <v>3106</v>
      </c>
      <c r="H6517" s="305" t="s">
        <v>9123</v>
      </c>
      <c r="I6517" s="306" t="s">
        <v>21413</v>
      </c>
      <c r="J6517" s="201" t="str">
        <f t="shared" si="203"/>
        <v>9999</v>
      </c>
      <c r="K6517" s="270"/>
      <c r="L6517" s="270"/>
      <c r="M6517" s="271"/>
      <c r="N6517" s="270" t="e">
        <v>#N/A</v>
      </c>
      <c r="O6517" s="272" t="e">
        <v>#N/A</v>
      </c>
      <c r="P6517" s="272" t="e">
        <v>#N/A</v>
      </c>
      <c r="Q6517" s="272" t="e">
        <v>#N/A</v>
      </c>
    </row>
    <row r="6518" spans="1:17" s="208" customFormat="1" ht="12">
      <c r="A6518" s="268" t="str">
        <f t="shared" si="204"/>
        <v>1452229031427079391</v>
      </c>
      <c r="B6518" s="304" t="s">
        <v>19891</v>
      </c>
      <c r="C6518" s="269" t="s">
        <v>14147</v>
      </c>
      <c r="D6518" s="144" t="s">
        <v>3106</v>
      </c>
      <c r="E6518" s="269" t="s">
        <v>14148</v>
      </c>
      <c r="F6518" s="145" t="s">
        <v>3106</v>
      </c>
      <c r="G6518" s="269" t="s">
        <v>3106</v>
      </c>
      <c r="H6518" s="305" t="s">
        <v>14149</v>
      </c>
      <c r="I6518" s="307" t="s">
        <v>14149</v>
      </c>
      <c r="J6518" s="201" t="str">
        <f t="shared" si="203"/>
        <v>9999</v>
      </c>
      <c r="K6518" s="270" t="s">
        <v>13915</v>
      </c>
      <c r="L6518" s="270" t="s">
        <v>13916</v>
      </c>
      <c r="M6518" s="271">
        <v>44085</v>
      </c>
      <c r="N6518" s="270" t="e">
        <v>#N/A</v>
      </c>
      <c r="O6518" s="272" t="e">
        <v>#N/A</v>
      </c>
      <c r="P6518" s="272" t="e">
        <v>#N/A</v>
      </c>
      <c r="Q6518" s="272" t="e">
        <v>#N/A</v>
      </c>
    </row>
    <row r="6519" spans="1:17" s="208" customFormat="1" ht="12">
      <c r="A6519" s="268" t="str">
        <f t="shared" si="204"/>
        <v>1453284011699718239</v>
      </c>
      <c r="B6519" s="304" t="s">
        <v>19891</v>
      </c>
      <c r="C6519" s="269" t="s">
        <v>9124</v>
      </c>
      <c r="D6519" s="144" t="s">
        <v>3106</v>
      </c>
      <c r="E6519" s="269" t="s">
        <v>9125</v>
      </c>
      <c r="F6519" s="145" t="s">
        <v>3106</v>
      </c>
      <c r="G6519" s="269" t="s">
        <v>3106</v>
      </c>
      <c r="H6519" s="305" t="s">
        <v>9126</v>
      </c>
      <c r="I6519" s="306" t="s">
        <v>22090</v>
      </c>
      <c r="J6519" s="201" t="str">
        <f t="shared" si="203"/>
        <v>9999</v>
      </c>
      <c r="K6519" s="270"/>
      <c r="L6519" s="270"/>
      <c r="M6519" s="271"/>
      <c r="N6519" s="270" t="e">
        <v>#N/A</v>
      </c>
      <c r="O6519" s="272" t="e">
        <v>#N/A</v>
      </c>
      <c r="P6519" s="272" t="e">
        <v>#N/A</v>
      </c>
      <c r="Q6519" s="272" t="e">
        <v>#N/A</v>
      </c>
    </row>
    <row r="6520" spans="1:17" s="208" customFormat="1" ht="12">
      <c r="A6520" s="268" t="str">
        <f t="shared" si="204"/>
        <v>1453425011205865789</v>
      </c>
      <c r="B6520" s="304" t="s">
        <v>19891</v>
      </c>
      <c r="C6520" s="269" t="s">
        <v>9127</v>
      </c>
      <c r="D6520" s="144" t="s">
        <v>3106</v>
      </c>
      <c r="E6520" s="269" t="s">
        <v>9128</v>
      </c>
      <c r="F6520" s="145" t="s">
        <v>3106</v>
      </c>
      <c r="G6520" s="269" t="s">
        <v>3106</v>
      </c>
      <c r="H6520" s="305" t="s">
        <v>9129</v>
      </c>
      <c r="I6520" s="307" t="s">
        <v>9129</v>
      </c>
      <c r="J6520" s="201" t="str">
        <f t="shared" si="203"/>
        <v>9999</v>
      </c>
      <c r="K6520" s="270"/>
      <c r="L6520" s="270"/>
      <c r="M6520" s="271"/>
      <c r="N6520" s="270" t="e">
        <v>#N/A</v>
      </c>
      <c r="O6520" s="272" t="e">
        <v>#N/A</v>
      </c>
      <c r="P6520" s="272" t="e">
        <v>#N/A</v>
      </c>
      <c r="Q6520" s="272" t="e">
        <v>#N/A</v>
      </c>
    </row>
    <row r="6521" spans="1:17" s="208" customFormat="1" ht="12">
      <c r="A6521" s="268" t="str">
        <f t="shared" si="204"/>
        <v>1453839021447395603</v>
      </c>
      <c r="B6521" s="304" t="s">
        <v>19891</v>
      </c>
      <c r="C6521" s="269" t="s">
        <v>9130</v>
      </c>
      <c r="D6521" s="144" t="s">
        <v>3106</v>
      </c>
      <c r="E6521" s="269" t="s">
        <v>9131</v>
      </c>
      <c r="F6521" s="145" t="s">
        <v>3106</v>
      </c>
      <c r="G6521" s="269" t="s">
        <v>3106</v>
      </c>
      <c r="H6521" s="305" t="s">
        <v>9132</v>
      </c>
      <c r="I6521" s="306" t="s">
        <v>21451</v>
      </c>
      <c r="J6521" s="201" t="str">
        <f t="shared" si="203"/>
        <v>9999</v>
      </c>
      <c r="K6521" s="270"/>
      <c r="L6521" s="270"/>
      <c r="M6521" s="271"/>
      <c r="N6521" s="270" t="e">
        <v>#N/A</v>
      </c>
      <c r="O6521" s="272" t="e">
        <v>#N/A</v>
      </c>
      <c r="P6521" s="272" t="e">
        <v>#N/A</v>
      </c>
      <c r="Q6521" s="272" t="e">
        <v>#N/A</v>
      </c>
    </row>
    <row r="6522" spans="1:17" s="208" customFormat="1" ht="12">
      <c r="A6522" s="268" t="str">
        <f t="shared" si="204"/>
        <v>1455487011285689794</v>
      </c>
      <c r="B6522" s="304" t="s">
        <v>19891</v>
      </c>
      <c r="C6522" s="269" t="s">
        <v>9133</v>
      </c>
      <c r="D6522" s="144" t="s">
        <v>3106</v>
      </c>
      <c r="E6522" s="269" t="s">
        <v>9134</v>
      </c>
      <c r="F6522" s="145" t="s">
        <v>3106</v>
      </c>
      <c r="G6522" s="269" t="s">
        <v>3106</v>
      </c>
      <c r="H6522" s="305" t="s">
        <v>9135</v>
      </c>
      <c r="I6522" s="306" t="s">
        <v>20982</v>
      </c>
      <c r="J6522" s="201" t="str">
        <f t="shared" si="203"/>
        <v>9999</v>
      </c>
      <c r="K6522" s="270"/>
      <c r="L6522" s="270"/>
      <c r="M6522" s="271"/>
      <c r="N6522" s="270" t="e">
        <v>#N/A</v>
      </c>
      <c r="O6522" s="272" t="e">
        <v>#N/A</v>
      </c>
      <c r="P6522" s="272" t="e">
        <v>#N/A</v>
      </c>
      <c r="Q6522" s="272" t="e">
        <v>#N/A</v>
      </c>
    </row>
    <row r="6523" spans="1:17" s="208" customFormat="1" ht="12">
      <c r="A6523" s="268" t="str">
        <f t="shared" si="204"/>
        <v>1456329021104956192</v>
      </c>
      <c r="B6523" s="304" t="s">
        <v>19891</v>
      </c>
      <c r="C6523" s="269" t="s">
        <v>9136</v>
      </c>
      <c r="D6523" s="144" t="s">
        <v>3106</v>
      </c>
      <c r="E6523" s="269" t="s">
        <v>9137</v>
      </c>
      <c r="F6523" s="145" t="s">
        <v>3106</v>
      </c>
      <c r="G6523" s="269" t="s">
        <v>3106</v>
      </c>
      <c r="H6523" s="305" t="s">
        <v>9138</v>
      </c>
      <c r="I6523" s="307" t="s">
        <v>9138</v>
      </c>
      <c r="J6523" s="201" t="str">
        <f t="shared" si="203"/>
        <v>9999</v>
      </c>
      <c r="K6523" s="270"/>
      <c r="L6523" s="270"/>
      <c r="M6523" s="271"/>
      <c r="N6523" s="270" t="e">
        <v>#N/A</v>
      </c>
      <c r="O6523" s="272" t="e">
        <v>#N/A</v>
      </c>
      <c r="P6523" s="272" t="e">
        <v>#N/A</v>
      </c>
      <c r="Q6523" s="272" t="e">
        <v>#N/A</v>
      </c>
    </row>
    <row r="6524" spans="1:17" s="208" customFormat="1" ht="12">
      <c r="A6524" s="268" t="str">
        <f t="shared" si="204"/>
        <v>1457855011124197165</v>
      </c>
      <c r="B6524" s="304" t="s">
        <v>19891</v>
      </c>
      <c r="C6524" s="269" t="s">
        <v>9139</v>
      </c>
      <c r="D6524" s="144" t="s">
        <v>3106</v>
      </c>
      <c r="E6524" s="269" t="s">
        <v>9140</v>
      </c>
      <c r="F6524" s="145" t="s">
        <v>3106</v>
      </c>
      <c r="G6524" s="269" t="s">
        <v>3106</v>
      </c>
      <c r="H6524" s="305" t="s">
        <v>9141</v>
      </c>
      <c r="I6524" s="306" t="s">
        <v>20553</v>
      </c>
      <c r="J6524" s="201" t="str">
        <f t="shared" si="203"/>
        <v>9999</v>
      </c>
      <c r="K6524" s="270"/>
      <c r="L6524" s="270"/>
      <c r="M6524" s="271"/>
      <c r="N6524" s="270" t="e">
        <v>#N/A</v>
      </c>
      <c r="O6524" s="272" t="e">
        <v>#N/A</v>
      </c>
      <c r="P6524" s="272" t="e">
        <v>#N/A</v>
      </c>
      <c r="Q6524" s="272" t="e">
        <v>#N/A</v>
      </c>
    </row>
    <row r="6525" spans="1:17" s="208" customFormat="1" ht="12">
      <c r="A6525" s="268" t="str">
        <f t="shared" si="204"/>
        <v>1457855031124197165</v>
      </c>
      <c r="B6525" s="304" t="s">
        <v>19891</v>
      </c>
      <c r="C6525" s="269" t="s">
        <v>9139</v>
      </c>
      <c r="D6525" s="144" t="s">
        <v>3106</v>
      </c>
      <c r="E6525" s="269" t="s">
        <v>9142</v>
      </c>
      <c r="F6525" s="145" t="s">
        <v>3106</v>
      </c>
      <c r="G6525" s="269" t="s">
        <v>3106</v>
      </c>
      <c r="H6525" s="305" t="s">
        <v>9141</v>
      </c>
      <c r="I6525" s="307" t="s">
        <v>9141</v>
      </c>
      <c r="J6525" s="201" t="str">
        <f t="shared" si="203"/>
        <v>9999</v>
      </c>
      <c r="K6525" s="270"/>
      <c r="L6525" s="270"/>
      <c r="M6525" s="271"/>
      <c r="N6525" s="270" t="e">
        <v>#N/A</v>
      </c>
      <c r="O6525" s="272" t="e">
        <v>#N/A</v>
      </c>
      <c r="P6525" s="272" t="e">
        <v>#N/A</v>
      </c>
      <c r="Q6525" s="272" t="e">
        <v>#N/A</v>
      </c>
    </row>
    <row r="6526" spans="1:17" s="208" customFormat="1" ht="12">
      <c r="A6526" s="268" t="str">
        <f t="shared" si="204"/>
        <v>1458440031306863907</v>
      </c>
      <c r="B6526" s="304" t="s">
        <v>19891</v>
      </c>
      <c r="C6526" s="269" t="s">
        <v>9143</v>
      </c>
      <c r="D6526" s="144" t="s">
        <v>3106</v>
      </c>
      <c r="E6526" s="269" t="s">
        <v>9144</v>
      </c>
      <c r="F6526" s="145" t="s">
        <v>3106</v>
      </c>
      <c r="G6526" s="269" t="s">
        <v>3106</v>
      </c>
      <c r="H6526" s="305" t="s">
        <v>9145</v>
      </c>
      <c r="I6526" s="306" t="s">
        <v>21029</v>
      </c>
      <c r="J6526" s="201" t="str">
        <f t="shared" si="203"/>
        <v>9999</v>
      </c>
      <c r="K6526" s="270"/>
      <c r="L6526" s="270"/>
      <c r="M6526" s="271"/>
      <c r="N6526" s="270" t="e">
        <v>#N/A</v>
      </c>
      <c r="O6526" s="272" t="e">
        <v>#N/A</v>
      </c>
      <c r="P6526" s="272" t="e">
        <v>#N/A</v>
      </c>
      <c r="Q6526" s="272" t="e">
        <v>#N/A</v>
      </c>
    </row>
    <row r="6527" spans="1:17" s="208" customFormat="1" ht="12">
      <c r="A6527" s="268" t="str">
        <f t="shared" si="204"/>
        <v>1459018021144263849</v>
      </c>
      <c r="B6527" s="304" t="s">
        <v>19891</v>
      </c>
      <c r="C6527" s="269" t="s">
        <v>14010</v>
      </c>
      <c r="D6527" s="144" t="s">
        <v>3106</v>
      </c>
      <c r="E6527" s="269" t="s">
        <v>14011</v>
      </c>
      <c r="F6527" s="145" t="s">
        <v>3106</v>
      </c>
      <c r="G6527" s="269" t="s">
        <v>3106</v>
      </c>
      <c r="H6527" s="305" t="s">
        <v>14012</v>
      </c>
      <c r="I6527" s="306" t="s">
        <v>20609</v>
      </c>
      <c r="J6527" s="201" t="str">
        <f t="shared" si="203"/>
        <v>9999</v>
      </c>
      <c r="K6527" s="270" t="s">
        <v>13993</v>
      </c>
      <c r="L6527" s="270" t="s">
        <v>13916</v>
      </c>
      <c r="M6527" s="271">
        <v>44085</v>
      </c>
      <c r="N6527" s="270" t="e">
        <v>#N/A</v>
      </c>
      <c r="O6527" s="272" t="e">
        <v>#N/A</v>
      </c>
      <c r="P6527" s="272" t="e">
        <v>#N/A</v>
      </c>
      <c r="Q6527" s="272" t="e">
        <v>#N/A</v>
      </c>
    </row>
    <row r="6528" spans="1:17" s="208" customFormat="1" ht="12">
      <c r="A6528" s="268" t="str">
        <f t="shared" si="204"/>
        <v>1459695021972615862</v>
      </c>
      <c r="B6528" s="304" t="s">
        <v>19891</v>
      </c>
      <c r="C6528" s="269" t="s">
        <v>9146</v>
      </c>
      <c r="D6528" s="144" t="s">
        <v>3106</v>
      </c>
      <c r="E6528" s="269" t="s">
        <v>9147</v>
      </c>
      <c r="F6528" s="145" t="s">
        <v>3106</v>
      </c>
      <c r="G6528" s="269" t="s">
        <v>3106</v>
      </c>
      <c r="H6528" s="305" t="s">
        <v>9148</v>
      </c>
      <c r="I6528" s="306" t="s">
        <v>22809</v>
      </c>
      <c r="J6528" s="201" t="str">
        <f t="shared" si="203"/>
        <v>9999</v>
      </c>
      <c r="K6528" s="270"/>
      <c r="L6528" s="270"/>
      <c r="M6528" s="271"/>
      <c r="N6528" s="270" t="e">
        <v>#N/A</v>
      </c>
      <c r="O6528" s="272" t="e">
        <v>#N/A</v>
      </c>
      <c r="P6528" s="272" t="e">
        <v>#N/A</v>
      </c>
      <c r="Q6528" s="272" t="e">
        <v>#N/A</v>
      </c>
    </row>
    <row r="6529" spans="1:17" s="208" customFormat="1" ht="12">
      <c r="A6529" s="268" t="str">
        <f t="shared" si="204"/>
        <v>1459711011013042746</v>
      </c>
      <c r="B6529" s="304" t="s">
        <v>19891</v>
      </c>
      <c r="C6529" s="269" t="s">
        <v>9149</v>
      </c>
      <c r="D6529" s="144" t="s">
        <v>3106</v>
      </c>
      <c r="E6529" s="269" t="s">
        <v>9150</v>
      </c>
      <c r="F6529" s="145" t="s">
        <v>3106</v>
      </c>
      <c r="G6529" s="269" t="s">
        <v>3106</v>
      </c>
      <c r="H6529" s="305" t="s">
        <v>9151</v>
      </c>
      <c r="I6529" s="307" t="s">
        <v>9151</v>
      </c>
      <c r="J6529" s="201" t="str">
        <f t="shared" si="203"/>
        <v>9999</v>
      </c>
      <c r="K6529" s="270"/>
      <c r="L6529" s="270"/>
      <c r="M6529" s="271"/>
      <c r="N6529" s="270" t="e">
        <v>#N/A</v>
      </c>
      <c r="O6529" s="272" t="e">
        <v>#N/A</v>
      </c>
      <c r="P6529" s="272" t="e">
        <v>#N/A</v>
      </c>
      <c r="Q6529" s="272" t="e">
        <v>#N/A</v>
      </c>
    </row>
    <row r="6530" spans="1:17" s="208" customFormat="1" ht="12">
      <c r="A6530" s="268" t="str">
        <f t="shared" si="204"/>
        <v>1459711021013042746</v>
      </c>
      <c r="B6530" s="304" t="s">
        <v>19891</v>
      </c>
      <c r="C6530" s="269" t="s">
        <v>9149</v>
      </c>
      <c r="D6530" s="144" t="s">
        <v>3106</v>
      </c>
      <c r="E6530" s="269" t="s">
        <v>9152</v>
      </c>
      <c r="F6530" s="145" t="s">
        <v>3106</v>
      </c>
      <c r="G6530" s="269" t="s">
        <v>3106</v>
      </c>
      <c r="H6530" s="305" t="s">
        <v>8544</v>
      </c>
      <c r="I6530" s="307" t="s">
        <v>8544</v>
      </c>
      <c r="J6530" s="201" t="str">
        <f t="shared" si="203"/>
        <v>9999</v>
      </c>
      <c r="K6530" s="270" t="s">
        <v>9153</v>
      </c>
      <c r="L6530" s="270"/>
      <c r="M6530" s="271"/>
      <c r="N6530" s="270" t="e">
        <v>#N/A</v>
      </c>
      <c r="O6530" s="272" t="e">
        <v>#N/A</v>
      </c>
      <c r="P6530" s="272" t="e">
        <v>#N/A</v>
      </c>
      <c r="Q6530" s="272" t="e">
        <v>#N/A</v>
      </c>
    </row>
    <row r="6531" spans="1:17" s="208" customFormat="1" ht="12">
      <c r="A6531" s="268" t="str">
        <f t="shared" si="204"/>
        <v>1459919011538174347</v>
      </c>
      <c r="B6531" s="304" t="s">
        <v>19891</v>
      </c>
      <c r="C6531" s="269" t="s">
        <v>9154</v>
      </c>
      <c r="D6531" s="144" t="s">
        <v>3106</v>
      </c>
      <c r="E6531" s="269" t="s">
        <v>9155</v>
      </c>
      <c r="F6531" s="145" t="s">
        <v>3106</v>
      </c>
      <c r="G6531" s="269" t="s">
        <v>3106</v>
      </c>
      <c r="H6531" s="305" t="s">
        <v>9156</v>
      </c>
      <c r="I6531" s="306" t="s">
        <v>21700</v>
      </c>
      <c r="J6531" s="201" t="str">
        <f t="shared" ref="J6531:J6594" si="205">B6531</f>
        <v>9999</v>
      </c>
      <c r="K6531" s="270"/>
      <c r="L6531" s="270"/>
      <c r="M6531" s="271"/>
      <c r="N6531" s="270" t="e">
        <v>#N/A</v>
      </c>
      <c r="O6531" s="272" t="e">
        <v>#N/A</v>
      </c>
      <c r="P6531" s="272" t="e">
        <v>#N/A</v>
      </c>
      <c r="Q6531" s="272" t="e">
        <v>#N/A</v>
      </c>
    </row>
    <row r="6532" spans="1:17" s="208" customFormat="1" ht="12">
      <c r="A6532" s="268" t="str">
        <f t="shared" si="204"/>
        <v>1459919021538174347</v>
      </c>
      <c r="B6532" s="304" t="s">
        <v>19891</v>
      </c>
      <c r="C6532" s="269" t="s">
        <v>9154</v>
      </c>
      <c r="D6532" s="144" t="s">
        <v>3106</v>
      </c>
      <c r="E6532" s="269" t="s">
        <v>9157</v>
      </c>
      <c r="F6532" s="145" t="s">
        <v>3106</v>
      </c>
      <c r="G6532" s="269" t="s">
        <v>3106</v>
      </c>
      <c r="H6532" s="305" t="s">
        <v>9156</v>
      </c>
      <c r="I6532" s="307" t="s">
        <v>9156</v>
      </c>
      <c r="J6532" s="201" t="str">
        <f t="shared" si="205"/>
        <v>9999</v>
      </c>
      <c r="K6532" s="270"/>
      <c r="L6532" s="270"/>
      <c r="M6532" s="271"/>
      <c r="N6532" s="270" t="e">
        <v>#N/A</v>
      </c>
      <c r="O6532" s="272" t="e">
        <v>#N/A</v>
      </c>
      <c r="P6532" s="272" t="e">
        <v>#N/A</v>
      </c>
      <c r="Q6532" s="272" t="e">
        <v>#N/A</v>
      </c>
    </row>
    <row r="6533" spans="1:17" s="208" customFormat="1" ht="12">
      <c r="A6533" s="268" t="str">
        <f t="shared" si="204"/>
        <v>1460743021902875438</v>
      </c>
      <c r="B6533" s="304" t="s">
        <v>19891</v>
      </c>
      <c r="C6533" s="269" t="s">
        <v>9158</v>
      </c>
      <c r="D6533" s="144" t="s">
        <v>3106</v>
      </c>
      <c r="E6533" s="269" t="s">
        <v>9159</v>
      </c>
      <c r="F6533" s="145" t="s">
        <v>3106</v>
      </c>
      <c r="G6533" s="269" t="s">
        <v>3106</v>
      </c>
      <c r="H6533" s="305" t="s">
        <v>9160</v>
      </c>
      <c r="I6533" s="306" t="s">
        <v>22625</v>
      </c>
      <c r="J6533" s="201" t="str">
        <f t="shared" si="205"/>
        <v>9999</v>
      </c>
      <c r="K6533" s="270"/>
      <c r="L6533" s="270"/>
      <c r="M6533" s="271"/>
      <c r="N6533" s="270" t="e">
        <v>#N/A</v>
      </c>
      <c r="O6533" s="272" t="e">
        <v>#N/A</v>
      </c>
      <c r="P6533" s="272" t="e">
        <v>#N/A</v>
      </c>
      <c r="Q6533" s="272" t="e">
        <v>#N/A</v>
      </c>
    </row>
    <row r="6534" spans="1:17" s="208" customFormat="1" ht="12">
      <c r="A6534" s="268" t="str">
        <f t="shared" si="204"/>
        <v>1462822011164421608</v>
      </c>
      <c r="B6534" s="304" t="s">
        <v>19891</v>
      </c>
      <c r="C6534" s="269" t="s">
        <v>9161</v>
      </c>
      <c r="D6534" s="144" t="s">
        <v>3106</v>
      </c>
      <c r="E6534" s="269" t="s">
        <v>9162</v>
      </c>
      <c r="F6534" s="145" t="s">
        <v>3106</v>
      </c>
      <c r="G6534" s="269" t="s">
        <v>3106</v>
      </c>
      <c r="H6534" s="305" t="s">
        <v>9163</v>
      </c>
      <c r="I6534" s="306" t="s">
        <v>20664</v>
      </c>
      <c r="J6534" s="201" t="str">
        <f t="shared" si="205"/>
        <v>9999</v>
      </c>
      <c r="K6534" s="270"/>
      <c r="L6534" s="270"/>
      <c r="M6534" s="271"/>
      <c r="N6534" s="270" t="e">
        <v>#N/A</v>
      </c>
      <c r="O6534" s="272" t="e">
        <v>#N/A</v>
      </c>
      <c r="P6534" s="272" t="e">
        <v>#N/A</v>
      </c>
      <c r="Q6534" s="272" t="e">
        <v>#N/A</v>
      </c>
    </row>
    <row r="6535" spans="1:17" s="208" customFormat="1" ht="12">
      <c r="A6535" s="268" t="str">
        <f t="shared" si="204"/>
        <v>1463473011467458448</v>
      </c>
      <c r="B6535" s="304" t="s">
        <v>19891</v>
      </c>
      <c r="C6535" s="269" t="s">
        <v>9164</v>
      </c>
      <c r="D6535" s="144" t="s">
        <v>3106</v>
      </c>
      <c r="E6535" s="269" t="s">
        <v>9165</v>
      </c>
      <c r="F6535" s="145" t="s">
        <v>3106</v>
      </c>
      <c r="G6535" s="269" t="s">
        <v>3106</v>
      </c>
      <c r="H6535" s="305" t="s">
        <v>9166</v>
      </c>
      <c r="I6535" s="306" t="s">
        <v>21496</v>
      </c>
      <c r="J6535" s="201" t="str">
        <f t="shared" si="205"/>
        <v>9999</v>
      </c>
      <c r="K6535" s="270"/>
      <c r="L6535" s="270"/>
      <c r="M6535" s="271"/>
      <c r="N6535" s="270" t="e">
        <v>#N/A</v>
      </c>
      <c r="O6535" s="272" t="e">
        <v>#N/A</v>
      </c>
      <c r="P6535" s="272" t="e">
        <v>#N/A</v>
      </c>
      <c r="Q6535" s="272" t="e">
        <v>#N/A</v>
      </c>
    </row>
    <row r="6536" spans="1:17" s="208" customFormat="1" ht="12">
      <c r="A6536" s="268" t="str">
        <f t="shared" si="204"/>
        <v>1464000011730257106</v>
      </c>
      <c r="B6536" s="304" t="s">
        <v>19891</v>
      </c>
      <c r="C6536" s="269" t="s">
        <v>14328</v>
      </c>
      <c r="D6536" s="144" t="s">
        <v>3106</v>
      </c>
      <c r="E6536" s="269" t="s">
        <v>14329</v>
      </c>
      <c r="F6536" s="145" t="s">
        <v>3106</v>
      </c>
      <c r="G6536" s="269" t="s">
        <v>3106</v>
      </c>
      <c r="H6536" s="305" t="s">
        <v>14330</v>
      </c>
      <c r="I6536" s="307" t="s">
        <v>14330</v>
      </c>
      <c r="J6536" s="201" t="str">
        <f t="shared" si="205"/>
        <v>9999</v>
      </c>
      <c r="K6536" s="270" t="s">
        <v>13915</v>
      </c>
      <c r="L6536" s="270" t="s">
        <v>13916</v>
      </c>
      <c r="M6536" s="271">
        <v>44085</v>
      </c>
      <c r="N6536" s="270" t="e">
        <v>#N/A</v>
      </c>
      <c r="O6536" s="272" t="e">
        <v>#N/A</v>
      </c>
      <c r="P6536" s="272" t="e">
        <v>#N/A</v>
      </c>
      <c r="Q6536" s="272" t="e">
        <v>#N/A</v>
      </c>
    </row>
    <row r="6537" spans="1:17" s="208" customFormat="1" ht="12">
      <c r="A6537" s="268" t="str">
        <f t="shared" si="204"/>
        <v>1465098041669402335</v>
      </c>
      <c r="B6537" s="304" t="s">
        <v>19891</v>
      </c>
      <c r="C6537" s="269" t="s">
        <v>9167</v>
      </c>
      <c r="D6537" s="144" t="s">
        <v>3106</v>
      </c>
      <c r="E6537" s="269" t="s">
        <v>9168</v>
      </c>
      <c r="F6537" s="145" t="s">
        <v>3106</v>
      </c>
      <c r="G6537" s="269" t="s">
        <v>3106</v>
      </c>
      <c r="H6537" s="305" t="s">
        <v>2375</v>
      </c>
      <c r="I6537" s="306" t="s">
        <v>19322</v>
      </c>
      <c r="J6537" s="201" t="str">
        <f t="shared" si="205"/>
        <v>9999</v>
      </c>
      <c r="K6537" s="270"/>
      <c r="L6537" s="270"/>
      <c r="M6537" s="271"/>
      <c r="N6537" s="270" t="e">
        <v>#N/A</v>
      </c>
      <c r="O6537" s="272" t="e">
        <v>#N/A</v>
      </c>
      <c r="P6537" s="272" t="e">
        <v>#N/A</v>
      </c>
      <c r="Q6537" s="272" t="e">
        <v>#N/A</v>
      </c>
    </row>
    <row r="6538" spans="1:17" s="208" customFormat="1" ht="12">
      <c r="A6538" s="268" t="str">
        <f t="shared" si="204"/>
        <v>1465098081275564858</v>
      </c>
      <c r="B6538" s="304" t="s">
        <v>19891</v>
      </c>
      <c r="C6538" s="269" t="s">
        <v>9169</v>
      </c>
      <c r="D6538" s="144" t="s">
        <v>3106</v>
      </c>
      <c r="E6538" s="269" t="s">
        <v>9170</v>
      </c>
      <c r="F6538" s="145" t="s">
        <v>3106</v>
      </c>
      <c r="G6538" s="269" t="s">
        <v>3106</v>
      </c>
      <c r="H6538" s="305" t="s">
        <v>2375</v>
      </c>
      <c r="I6538" s="306" t="s">
        <v>20947</v>
      </c>
      <c r="J6538" s="201" t="str">
        <f t="shared" si="205"/>
        <v>9999</v>
      </c>
      <c r="K6538" s="270"/>
      <c r="L6538" s="270"/>
      <c r="M6538" s="271"/>
      <c r="N6538" s="270" t="e">
        <v>#N/A</v>
      </c>
      <c r="O6538" s="272" t="e">
        <v>#N/A</v>
      </c>
      <c r="P6538" s="272" t="e">
        <v>#N/A</v>
      </c>
      <c r="Q6538" s="272" t="e">
        <v>#N/A</v>
      </c>
    </row>
    <row r="6539" spans="1:17" s="208" customFormat="1" ht="12">
      <c r="A6539" s="268" t="str">
        <f t="shared" si="204"/>
        <v>1467136011124073879</v>
      </c>
      <c r="B6539" s="304" t="s">
        <v>19891</v>
      </c>
      <c r="C6539" s="269" t="s">
        <v>9171</v>
      </c>
      <c r="D6539" s="144" t="s">
        <v>3106</v>
      </c>
      <c r="E6539" s="269" t="s">
        <v>9172</v>
      </c>
      <c r="F6539" s="145" t="s">
        <v>3106</v>
      </c>
      <c r="G6539" s="269" t="s">
        <v>3106</v>
      </c>
      <c r="H6539" s="305" t="s">
        <v>9173</v>
      </c>
      <c r="I6539" s="306" t="s">
        <v>20539</v>
      </c>
      <c r="J6539" s="201" t="str">
        <f t="shared" si="205"/>
        <v>9999</v>
      </c>
      <c r="K6539" s="270"/>
      <c r="L6539" s="270"/>
      <c r="M6539" s="271"/>
      <c r="N6539" s="270" t="e">
        <v>#N/A</v>
      </c>
      <c r="O6539" s="272" t="e">
        <v>#N/A</v>
      </c>
      <c r="P6539" s="272" t="e">
        <v>#N/A</v>
      </c>
      <c r="Q6539" s="272" t="e">
        <v>#N/A</v>
      </c>
    </row>
    <row r="6540" spans="1:17" s="208" customFormat="1" ht="12">
      <c r="A6540" s="268" t="str">
        <f t="shared" si="204"/>
        <v>1468415011093777492</v>
      </c>
      <c r="B6540" s="304" t="s">
        <v>19891</v>
      </c>
      <c r="C6540" s="269" t="s">
        <v>9174</v>
      </c>
      <c r="D6540" s="144" t="s">
        <v>3106</v>
      </c>
      <c r="E6540" s="269" t="s">
        <v>9175</v>
      </c>
      <c r="F6540" s="145" t="s">
        <v>3106</v>
      </c>
      <c r="G6540" s="269" t="s">
        <v>3106</v>
      </c>
      <c r="H6540" s="305" t="s">
        <v>9176</v>
      </c>
      <c r="I6540" s="306" t="s">
        <v>20468</v>
      </c>
      <c r="J6540" s="201" t="str">
        <f t="shared" si="205"/>
        <v>9999</v>
      </c>
      <c r="K6540" s="270"/>
      <c r="L6540" s="270"/>
      <c r="M6540" s="271"/>
      <c r="N6540" s="270" t="e">
        <v>#N/A</v>
      </c>
      <c r="O6540" s="272" t="e">
        <v>#N/A</v>
      </c>
      <c r="P6540" s="272" t="e">
        <v>#N/A</v>
      </c>
      <c r="Q6540" s="272" t="e">
        <v>#N/A</v>
      </c>
    </row>
    <row r="6541" spans="1:17" s="208" customFormat="1" ht="12">
      <c r="A6541" s="268" t="str">
        <f t="shared" si="204"/>
        <v>1469694011659566404</v>
      </c>
      <c r="B6541" s="304" t="s">
        <v>19891</v>
      </c>
      <c r="C6541" s="269" t="s">
        <v>9177</v>
      </c>
      <c r="D6541" s="144" t="s">
        <v>3106</v>
      </c>
      <c r="E6541" s="269" t="s">
        <v>9178</v>
      </c>
      <c r="F6541" s="145" t="s">
        <v>3106</v>
      </c>
      <c r="G6541" s="269" t="s">
        <v>3106</v>
      </c>
      <c r="H6541" s="305" t="s">
        <v>9179</v>
      </c>
      <c r="I6541" s="307" t="s">
        <v>9179</v>
      </c>
      <c r="J6541" s="201" t="str">
        <f t="shared" si="205"/>
        <v>9999</v>
      </c>
      <c r="K6541" s="270"/>
      <c r="L6541" s="270"/>
      <c r="M6541" s="271"/>
      <c r="N6541" s="270" t="e">
        <v>#N/A</v>
      </c>
      <c r="O6541" s="272" t="e">
        <v>#N/A</v>
      </c>
      <c r="P6541" s="272" t="e">
        <v>#N/A</v>
      </c>
      <c r="Q6541" s="272" t="e">
        <v>#N/A</v>
      </c>
    </row>
    <row r="6542" spans="1:17" s="208" customFormat="1" ht="12">
      <c r="A6542" s="268" t="str">
        <f t="shared" si="204"/>
        <v>1469694021659566404</v>
      </c>
      <c r="B6542" s="304" t="s">
        <v>19891</v>
      </c>
      <c r="C6542" s="269" t="s">
        <v>9177</v>
      </c>
      <c r="D6542" s="144" t="s">
        <v>3106</v>
      </c>
      <c r="E6542" s="269" t="s">
        <v>14283</v>
      </c>
      <c r="F6542" s="145" t="s">
        <v>3106</v>
      </c>
      <c r="G6542" s="269" t="s">
        <v>3106</v>
      </c>
      <c r="H6542" s="305" t="s">
        <v>9179</v>
      </c>
      <c r="I6542" s="307" t="s">
        <v>9179</v>
      </c>
      <c r="J6542" s="201" t="str">
        <f t="shared" si="205"/>
        <v>9999</v>
      </c>
      <c r="K6542" s="270" t="s">
        <v>13915</v>
      </c>
      <c r="L6542" s="270" t="s">
        <v>13916</v>
      </c>
      <c r="M6542" s="271">
        <v>44085</v>
      </c>
      <c r="N6542" s="270" t="e">
        <v>#N/A</v>
      </c>
      <c r="O6542" s="272" t="e">
        <v>#N/A</v>
      </c>
      <c r="P6542" s="272" t="e">
        <v>#N/A</v>
      </c>
      <c r="Q6542" s="272" t="e">
        <v>#N/A</v>
      </c>
    </row>
    <row r="6543" spans="1:17" s="208" customFormat="1" ht="12">
      <c r="A6543" s="268" t="str">
        <f t="shared" si="204"/>
        <v>1469819011780638833</v>
      </c>
      <c r="B6543" s="304" t="s">
        <v>19891</v>
      </c>
      <c r="C6543" s="269" t="s">
        <v>9180</v>
      </c>
      <c r="D6543" s="144" t="s">
        <v>3106</v>
      </c>
      <c r="E6543" s="269" t="s">
        <v>9181</v>
      </c>
      <c r="F6543" s="145" t="s">
        <v>3106</v>
      </c>
      <c r="G6543" s="269" t="s">
        <v>3106</v>
      </c>
      <c r="H6543" s="305" t="s">
        <v>9182</v>
      </c>
      <c r="I6543" s="306" t="s">
        <v>22304</v>
      </c>
      <c r="J6543" s="201" t="str">
        <f t="shared" si="205"/>
        <v>9999</v>
      </c>
      <c r="K6543" s="270"/>
      <c r="L6543" s="270"/>
      <c r="M6543" s="271"/>
      <c r="N6543" s="270" t="e">
        <v>#N/A</v>
      </c>
      <c r="O6543" s="272" t="e">
        <v>#N/A</v>
      </c>
      <c r="P6543" s="272" t="e">
        <v>#N/A</v>
      </c>
      <c r="Q6543" s="272" t="e">
        <v>#N/A</v>
      </c>
    </row>
    <row r="6544" spans="1:17" s="208" customFormat="1" ht="12">
      <c r="A6544" s="268" t="str">
        <f t="shared" si="204"/>
        <v>1471732011619912961</v>
      </c>
      <c r="B6544" s="304" t="s">
        <v>19891</v>
      </c>
      <c r="C6544" s="269" t="s">
        <v>9183</v>
      </c>
      <c r="D6544" s="144" t="s">
        <v>3106</v>
      </c>
      <c r="E6544" s="269" t="s">
        <v>9184</v>
      </c>
      <c r="F6544" s="145" t="s">
        <v>3106</v>
      </c>
      <c r="G6544" s="269" t="s">
        <v>3106</v>
      </c>
      <c r="H6544" s="305" t="s">
        <v>9185</v>
      </c>
      <c r="I6544" s="307" t="s">
        <v>9185</v>
      </c>
      <c r="J6544" s="201" t="str">
        <f t="shared" si="205"/>
        <v>9999</v>
      </c>
      <c r="K6544" s="270"/>
      <c r="L6544" s="270"/>
      <c r="M6544" s="271"/>
      <c r="N6544" s="270" t="e">
        <v>#N/A</v>
      </c>
      <c r="O6544" s="272" t="e">
        <v>#N/A</v>
      </c>
      <c r="P6544" s="272" t="e">
        <v>#N/A</v>
      </c>
      <c r="Q6544" s="272" t="e">
        <v>#N/A</v>
      </c>
    </row>
    <row r="6545" spans="1:17" s="208" customFormat="1" ht="12">
      <c r="A6545" s="268" t="str">
        <f t="shared" si="204"/>
        <v>1472045011528062429</v>
      </c>
      <c r="B6545" s="304" t="s">
        <v>19891</v>
      </c>
      <c r="C6545" s="269" t="s">
        <v>9186</v>
      </c>
      <c r="D6545" s="144" t="s">
        <v>3106</v>
      </c>
      <c r="E6545" s="269" t="s">
        <v>9187</v>
      </c>
      <c r="F6545" s="145" t="s">
        <v>3106</v>
      </c>
      <c r="G6545" s="269" t="s">
        <v>3106</v>
      </c>
      <c r="H6545" s="305" t="s">
        <v>9188</v>
      </c>
      <c r="I6545" s="306" t="s">
        <v>21676</v>
      </c>
      <c r="J6545" s="201" t="str">
        <f t="shared" si="205"/>
        <v>9999</v>
      </c>
      <c r="K6545" s="270"/>
      <c r="L6545" s="270"/>
      <c r="M6545" s="271"/>
      <c r="N6545" s="270" t="e">
        <v>#N/A</v>
      </c>
      <c r="O6545" s="272" t="e">
        <v>#N/A</v>
      </c>
      <c r="P6545" s="272" t="e">
        <v>#N/A</v>
      </c>
      <c r="Q6545" s="272" t="e">
        <v>#N/A</v>
      </c>
    </row>
    <row r="6546" spans="1:17" s="208" customFormat="1" ht="12">
      <c r="A6546" s="268" t="str">
        <f t="shared" si="204"/>
        <v>1472391011255317384</v>
      </c>
      <c r="B6546" s="304" t="s">
        <v>19891</v>
      </c>
      <c r="C6546" s="269" t="s">
        <v>9189</v>
      </c>
      <c r="D6546" s="144" t="s">
        <v>3106</v>
      </c>
      <c r="E6546" s="269" t="s">
        <v>9190</v>
      </c>
      <c r="F6546" s="145" t="s">
        <v>3106</v>
      </c>
      <c r="G6546" s="269" t="s">
        <v>3106</v>
      </c>
      <c r="H6546" s="305" t="s">
        <v>9191</v>
      </c>
      <c r="I6546" s="306" t="s">
        <v>20899</v>
      </c>
      <c r="J6546" s="201" t="str">
        <f t="shared" si="205"/>
        <v>9999</v>
      </c>
      <c r="K6546" s="270"/>
      <c r="L6546" s="270"/>
      <c r="M6546" s="271"/>
      <c r="N6546" s="270" t="e">
        <v>#N/A</v>
      </c>
      <c r="O6546" s="272" t="e">
        <v>#N/A</v>
      </c>
      <c r="P6546" s="272" t="e">
        <v>#N/A</v>
      </c>
      <c r="Q6546" s="272" t="e">
        <v>#N/A</v>
      </c>
    </row>
    <row r="6547" spans="1:17" s="208" customFormat="1" ht="12">
      <c r="A6547" s="268" t="str">
        <f t="shared" si="204"/>
        <v>1472714011750454344</v>
      </c>
      <c r="B6547" s="304" t="s">
        <v>19891</v>
      </c>
      <c r="C6547" s="269" t="s">
        <v>9192</v>
      </c>
      <c r="D6547" s="144" t="s">
        <v>3106</v>
      </c>
      <c r="E6547" s="269" t="s">
        <v>9193</v>
      </c>
      <c r="F6547" s="145" t="s">
        <v>3106</v>
      </c>
      <c r="G6547" s="269" t="s">
        <v>3106</v>
      </c>
      <c r="H6547" s="305" t="s">
        <v>9194</v>
      </c>
      <c r="I6547" s="306" t="s">
        <v>22254</v>
      </c>
      <c r="J6547" s="201" t="str">
        <f t="shared" si="205"/>
        <v>9999</v>
      </c>
      <c r="K6547" s="270"/>
      <c r="L6547" s="270"/>
      <c r="M6547" s="271"/>
      <c r="N6547" s="270" t="e">
        <v>#N/A</v>
      </c>
      <c r="O6547" s="272" t="e">
        <v>#N/A</v>
      </c>
      <c r="P6547" s="272" t="e">
        <v>#N/A</v>
      </c>
      <c r="Q6547" s="272" t="e">
        <v>#N/A</v>
      </c>
    </row>
    <row r="6548" spans="1:17" s="208" customFormat="1" ht="12">
      <c r="A6548" s="268" t="str">
        <f t="shared" si="204"/>
        <v>1477382021144332032</v>
      </c>
      <c r="B6548" s="304" t="s">
        <v>19891</v>
      </c>
      <c r="C6548" s="269" t="s">
        <v>9195</v>
      </c>
      <c r="D6548" s="144" t="s">
        <v>3106</v>
      </c>
      <c r="E6548" s="269" t="s">
        <v>9196</v>
      </c>
      <c r="F6548" s="145" t="s">
        <v>3106</v>
      </c>
      <c r="G6548" s="269" t="s">
        <v>3106</v>
      </c>
      <c r="H6548" s="305" t="s">
        <v>9197</v>
      </c>
      <c r="I6548" s="306" t="s">
        <v>20619</v>
      </c>
      <c r="J6548" s="201" t="str">
        <f t="shared" si="205"/>
        <v>9999</v>
      </c>
      <c r="K6548" s="270"/>
      <c r="L6548" s="270"/>
      <c r="M6548" s="271"/>
      <c r="N6548" s="270" t="e">
        <v>#N/A</v>
      </c>
      <c r="O6548" s="272" t="e">
        <v>#N/A</v>
      </c>
      <c r="P6548" s="272" t="e">
        <v>#N/A</v>
      </c>
      <c r="Q6548" s="272" t="e">
        <v>#N/A</v>
      </c>
    </row>
    <row r="6549" spans="1:17" s="208" customFormat="1" ht="12">
      <c r="A6549" s="268" t="str">
        <f t="shared" ref="A6549:A6612" si="206">E6549&amp;C6549</f>
        <v>1477382041154433043</v>
      </c>
      <c r="B6549" s="304" t="s">
        <v>19891</v>
      </c>
      <c r="C6549" s="269" t="s">
        <v>9198</v>
      </c>
      <c r="D6549" s="144" t="s">
        <v>3106</v>
      </c>
      <c r="E6549" s="269" t="s">
        <v>9199</v>
      </c>
      <c r="F6549" s="145" t="s">
        <v>3106</v>
      </c>
      <c r="G6549" s="269" t="s">
        <v>3106</v>
      </c>
      <c r="H6549" s="305" t="s">
        <v>9197</v>
      </c>
      <c r="I6549" s="306" t="s">
        <v>20654</v>
      </c>
      <c r="J6549" s="201" t="str">
        <f t="shared" si="205"/>
        <v>9999</v>
      </c>
      <c r="K6549" s="270"/>
      <c r="L6549" s="270"/>
      <c r="M6549" s="271"/>
      <c r="N6549" s="270" t="e">
        <v>#N/A</v>
      </c>
      <c r="O6549" s="272" t="e">
        <v>#N/A</v>
      </c>
      <c r="P6549" s="272" t="e">
        <v>#N/A</v>
      </c>
      <c r="Q6549" s="272" t="e">
        <v>#N/A</v>
      </c>
    </row>
    <row r="6550" spans="1:17" s="208" customFormat="1" ht="12">
      <c r="A6550" s="268" t="str">
        <f t="shared" si="206"/>
        <v>1477382051538271424</v>
      </c>
      <c r="B6550" s="304" t="s">
        <v>19891</v>
      </c>
      <c r="C6550" s="269" t="s">
        <v>9200</v>
      </c>
      <c r="D6550" s="144" t="s">
        <v>3106</v>
      </c>
      <c r="E6550" s="269" t="s">
        <v>9201</v>
      </c>
      <c r="F6550" s="145" t="s">
        <v>3106</v>
      </c>
      <c r="G6550" s="269" t="s">
        <v>3106</v>
      </c>
      <c r="H6550" s="305" t="s">
        <v>9197</v>
      </c>
      <c r="I6550" s="306" t="s">
        <v>21706</v>
      </c>
      <c r="J6550" s="201" t="str">
        <f t="shared" si="205"/>
        <v>9999</v>
      </c>
      <c r="K6550" s="270"/>
      <c r="L6550" s="270"/>
      <c r="M6550" s="271"/>
      <c r="N6550" s="270" t="e">
        <v>#N/A</v>
      </c>
      <c r="O6550" s="272" t="e">
        <v>#N/A</v>
      </c>
      <c r="P6550" s="272" t="e">
        <v>#N/A</v>
      </c>
      <c r="Q6550" s="272" t="e">
        <v>#N/A</v>
      </c>
    </row>
    <row r="6551" spans="1:17" s="208" customFormat="1" ht="12">
      <c r="A6551" s="268" t="str">
        <f t="shared" si="206"/>
        <v>1477382061538271424</v>
      </c>
      <c r="B6551" s="304" t="s">
        <v>19891</v>
      </c>
      <c r="C6551" s="269" t="s">
        <v>9200</v>
      </c>
      <c r="D6551" s="144" t="s">
        <v>3106</v>
      </c>
      <c r="E6551" s="269" t="s">
        <v>9202</v>
      </c>
      <c r="F6551" s="145" t="s">
        <v>3106</v>
      </c>
      <c r="G6551" s="269" t="s">
        <v>3106</v>
      </c>
      <c r="H6551" s="305" t="s">
        <v>9197</v>
      </c>
      <c r="I6551" s="306" t="s">
        <v>21706</v>
      </c>
      <c r="J6551" s="201" t="str">
        <f t="shared" si="205"/>
        <v>9999</v>
      </c>
      <c r="K6551" s="270"/>
      <c r="L6551" s="270"/>
      <c r="M6551" s="271"/>
      <c r="N6551" s="270" t="e">
        <v>#N/A</v>
      </c>
      <c r="O6551" s="272" t="e">
        <v>#N/A</v>
      </c>
      <c r="P6551" s="272" t="e">
        <v>#N/A</v>
      </c>
      <c r="Q6551" s="272" t="e">
        <v>#N/A</v>
      </c>
    </row>
    <row r="6552" spans="1:17" s="208" customFormat="1" ht="12">
      <c r="A6552" s="268" t="str">
        <f t="shared" si="206"/>
        <v>1477382081972524163</v>
      </c>
      <c r="B6552" s="304" t="s">
        <v>19891</v>
      </c>
      <c r="C6552" s="269" t="s">
        <v>9203</v>
      </c>
      <c r="D6552" s="144" t="s">
        <v>3106</v>
      </c>
      <c r="E6552" s="269" t="s">
        <v>9204</v>
      </c>
      <c r="F6552" s="145" t="s">
        <v>3106</v>
      </c>
      <c r="G6552" s="269" t="s">
        <v>3106</v>
      </c>
      <c r="H6552" s="305" t="s">
        <v>9205</v>
      </c>
      <c r="I6552" s="306" t="s">
        <v>22796</v>
      </c>
      <c r="J6552" s="201" t="str">
        <f t="shared" si="205"/>
        <v>9999</v>
      </c>
      <c r="K6552" s="270"/>
      <c r="L6552" s="270"/>
      <c r="M6552" s="271"/>
      <c r="N6552" s="270" t="e">
        <v>#N/A</v>
      </c>
      <c r="O6552" s="272" t="e">
        <v>#N/A</v>
      </c>
      <c r="P6552" s="272" t="e">
        <v>#N/A</v>
      </c>
      <c r="Q6552" s="272" t="e">
        <v>#N/A</v>
      </c>
    </row>
    <row r="6553" spans="1:17" s="208" customFormat="1" ht="12">
      <c r="A6553" s="268" t="str">
        <f t="shared" si="206"/>
        <v>1477580011235234576</v>
      </c>
      <c r="B6553" s="304" t="s">
        <v>19891</v>
      </c>
      <c r="C6553" s="269" t="s">
        <v>9206</v>
      </c>
      <c r="D6553" s="144" t="s">
        <v>3106</v>
      </c>
      <c r="E6553" s="269" t="s">
        <v>9207</v>
      </c>
      <c r="F6553" s="145" t="s">
        <v>3106</v>
      </c>
      <c r="G6553" s="269" t="s">
        <v>3106</v>
      </c>
      <c r="H6553" s="305" t="s">
        <v>9208</v>
      </c>
      <c r="I6553" s="306" t="s">
        <v>20860</v>
      </c>
      <c r="J6553" s="201" t="str">
        <f t="shared" si="205"/>
        <v>9999</v>
      </c>
      <c r="K6553" s="270"/>
      <c r="L6553" s="270"/>
      <c r="M6553" s="271"/>
      <c r="N6553" s="270" t="e">
        <v>#N/A</v>
      </c>
      <c r="O6553" s="272" t="e">
        <v>#N/A</v>
      </c>
      <c r="P6553" s="272" t="e">
        <v>#N/A</v>
      </c>
      <c r="Q6553" s="272" t="e">
        <v>#N/A</v>
      </c>
    </row>
    <row r="6554" spans="1:17" s="208" customFormat="1" ht="12">
      <c r="A6554" s="268" t="str">
        <f t="shared" si="206"/>
        <v>1477580021235234576</v>
      </c>
      <c r="B6554" s="304" t="s">
        <v>19891</v>
      </c>
      <c r="C6554" s="269" t="s">
        <v>9206</v>
      </c>
      <c r="D6554" s="144" t="s">
        <v>3106</v>
      </c>
      <c r="E6554" s="269" t="s">
        <v>9209</v>
      </c>
      <c r="F6554" s="145" t="s">
        <v>3106</v>
      </c>
      <c r="G6554" s="269" t="s">
        <v>3106</v>
      </c>
      <c r="H6554" s="305" t="s">
        <v>9210</v>
      </c>
      <c r="I6554" s="307" t="s">
        <v>9210</v>
      </c>
      <c r="J6554" s="201" t="str">
        <f t="shared" si="205"/>
        <v>9999</v>
      </c>
      <c r="K6554" s="270"/>
      <c r="L6554" s="270"/>
      <c r="M6554" s="271"/>
      <c r="N6554" s="270" t="e">
        <v>#N/A</v>
      </c>
      <c r="O6554" s="272" t="e">
        <v>#N/A</v>
      </c>
      <c r="P6554" s="272" t="e">
        <v>#N/A</v>
      </c>
      <c r="Q6554" s="272" t="e">
        <v>#N/A</v>
      </c>
    </row>
    <row r="6555" spans="1:17" s="208" customFormat="1" ht="12">
      <c r="A6555" s="268" t="str">
        <f t="shared" si="206"/>
        <v>1478968011538123740</v>
      </c>
      <c r="B6555" s="304" t="s">
        <v>19891</v>
      </c>
      <c r="C6555" s="269" t="s">
        <v>9213</v>
      </c>
      <c r="D6555" s="144" t="s">
        <v>3106</v>
      </c>
      <c r="E6555" s="269" t="s">
        <v>9214</v>
      </c>
      <c r="F6555" s="145" t="s">
        <v>3106</v>
      </c>
      <c r="G6555" s="269" t="s">
        <v>3106</v>
      </c>
      <c r="H6555" s="305" t="s">
        <v>9215</v>
      </c>
      <c r="I6555" s="306" t="s">
        <v>21694</v>
      </c>
      <c r="J6555" s="201" t="str">
        <f t="shared" si="205"/>
        <v>9999</v>
      </c>
      <c r="K6555" s="270"/>
      <c r="L6555" s="270"/>
      <c r="M6555" s="271"/>
      <c r="N6555" s="270" t="e">
        <v>#N/A</v>
      </c>
      <c r="O6555" s="272" t="e">
        <v>#N/A</v>
      </c>
      <c r="P6555" s="272" t="e">
        <v>#N/A</v>
      </c>
      <c r="Q6555" s="272" t="e">
        <v>#N/A</v>
      </c>
    </row>
    <row r="6556" spans="1:17" s="208" customFormat="1" ht="12">
      <c r="A6556" s="268" t="str">
        <f t="shared" si="206"/>
        <v>1481855011073517058</v>
      </c>
      <c r="B6556" s="304" t="s">
        <v>19891</v>
      </c>
      <c r="C6556" s="269" t="s">
        <v>9216</v>
      </c>
      <c r="D6556" s="144" t="s">
        <v>3106</v>
      </c>
      <c r="E6556" s="269" t="s">
        <v>9217</v>
      </c>
      <c r="F6556" s="145" t="s">
        <v>3106</v>
      </c>
      <c r="G6556" s="269" t="s">
        <v>3106</v>
      </c>
      <c r="H6556" s="305" t="s">
        <v>9218</v>
      </c>
      <c r="I6556" s="306" t="s">
        <v>20403</v>
      </c>
      <c r="J6556" s="201" t="str">
        <f t="shared" si="205"/>
        <v>9999</v>
      </c>
      <c r="K6556" s="270"/>
      <c r="L6556" s="270"/>
      <c r="M6556" s="271"/>
      <c r="N6556" s="270" t="e">
        <v>#N/A</v>
      </c>
      <c r="O6556" s="272" t="e">
        <v>#N/A</v>
      </c>
      <c r="P6556" s="272" t="e">
        <v>#N/A</v>
      </c>
      <c r="Q6556" s="272" t="e">
        <v>#N/A</v>
      </c>
    </row>
    <row r="6557" spans="1:17" s="208" customFormat="1" ht="12">
      <c r="A6557" s="268" t="str">
        <f t="shared" si="206"/>
        <v>1481855031073517058</v>
      </c>
      <c r="B6557" s="304" t="s">
        <v>19891</v>
      </c>
      <c r="C6557" s="269" t="s">
        <v>9216</v>
      </c>
      <c r="D6557" s="144" t="s">
        <v>3106</v>
      </c>
      <c r="E6557" s="269" t="s">
        <v>9219</v>
      </c>
      <c r="F6557" s="145" t="s">
        <v>3106</v>
      </c>
      <c r="G6557" s="269" t="s">
        <v>3106</v>
      </c>
      <c r="H6557" s="305" t="s">
        <v>9218</v>
      </c>
      <c r="I6557" s="306" t="s">
        <v>20403</v>
      </c>
      <c r="J6557" s="201" t="str">
        <f t="shared" si="205"/>
        <v>9999</v>
      </c>
      <c r="K6557" s="270"/>
      <c r="L6557" s="270"/>
      <c r="M6557" s="271"/>
      <c r="N6557" s="270" t="e">
        <v>#N/A</v>
      </c>
      <c r="O6557" s="272" t="e">
        <v>#N/A</v>
      </c>
      <c r="P6557" s="272" t="e">
        <v>#N/A</v>
      </c>
      <c r="Q6557" s="272" t="e">
        <v>#N/A</v>
      </c>
    </row>
    <row r="6558" spans="1:17" s="208" customFormat="1" ht="12">
      <c r="A6558" s="268" t="str">
        <f t="shared" si="206"/>
        <v>1481897011548375082</v>
      </c>
      <c r="B6558" s="304" t="s">
        <v>19891</v>
      </c>
      <c r="C6558" s="269" t="s">
        <v>9220</v>
      </c>
      <c r="D6558" s="144" t="s">
        <v>3106</v>
      </c>
      <c r="E6558" s="269" t="s">
        <v>9221</v>
      </c>
      <c r="F6558" s="145" t="s">
        <v>3106</v>
      </c>
      <c r="G6558" s="269" t="s">
        <v>3106</v>
      </c>
      <c r="H6558" s="305" t="s">
        <v>9222</v>
      </c>
      <c r="I6558" s="306" t="s">
        <v>21730</v>
      </c>
      <c r="J6558" s="201" t="str">
        <f t="shared" si="205"/>
        <v>9999</v>
      </c>
      <c r="K6558" s="270"/>
      <c r="L6558" s="270"/>
      <c r="M6558" s="271"/>
      <c r="N6558" s="270" t="e">
        <v>#N/A</v>
      </c>
      <c r="O6558" s="272" t="e">
        <v>#N/A</v>
      </c>
      <c r="P6558" s="272" t="e">
        <v>#N/A</v>
      </c>
      <c r="Q6558" s="272" t="e">
        <v>#N/A</v>
      </c>
    </row>
    <row r="6559" spans="1:17" s="208" customFormat="1" ht="12">
      <c r="A6559" s="268" t="str">
        <f t="shared" si="206"/>
        <v>1482309011467591032</v>
      </c>
      <c r="B6559" s="304" t="s">
        <v>19891</v>
      </c>
      <c r="C6559" s="269" t="s">
        <v>14172</v>
      </c>
      <c r="D6559" s="144" t="s">
        <v>3106</v>
      </c>
      <c r="E6559" s="269" t="s">
        <v>14173</v>
      </c>
      <c r="F6559" s="145" t="s">
        <v>3106</v>
      </c>
      <c r="G6559" s="269" t="s">
        <v>3106</v>
      </c>
      <c r="H6559" s="305" t="s">
        <v>10432</v>
      </c>
      <c r="I6559" s="306" t="s">
        <v>21513</v>
      </c>
      <c r="J6559" s="201" t="str">
        <f t="shared" si="205"/>
        <v>9999</v>
      </c>
      <c r="K6559" s="270" t="s">
        <v>13915</v>
      </c>
      <c r="L6559" s="270" t="s">
        <v>13916</v>
      </c>
      <c r="M6559" s="271">
        <v>44085</v>
      </c>
      <c r="N6559" s="270" t="e">
        <v>#N/A</v>
      </c>
      <c r="O6559" s="272" t="e">
        <v>#N/A</v>
      </c>
      <c r="P6559" s="272" t="e">
        <v>#N/A</v>
      </c>
      <c r="Q6559" s="272" t="e">
        <v>#N/A</v>
      </c>
    </row>
    <row r="6560" spans="1:17" s="208" customFormat="1" ht="12">
      <c r="A6560" s="268" t="str">
        <f t="shared" si="206"/>
        <v>1482531011942241369</v>
      </c>
      <c r="B6560" s="304" t="s">
        <v>19891</v>
      </c>
      <c r="C6560" s="269" t="s">
        <v>9223</v>
      </c>
      <c r="D6560" s="144" t="s">
        <v>3106</v>
      </c>
      <c r="E6560" s="269" t="s">
        <v>9224</v>
      </c>
      <c r="F6560" s="145" t="s">
        <v>3106</v>
      </c>
      <c r="G6560" s="269" t="s">
        <v>3106</v>
      </c>
      <c r="H6560" s="305" t="s">
        <v>9225</v>
      </c>
      <c r="I6560" s="307" t="s">
        <v>9225</v>
      </c>
      <c r="J6560" s="201" t="str">
        <f t="shared" si="205"/>
        <v>9999</v>
      </c>
      <c r="K6560" s="270"/>
      <c r="L6560" s="270"/>
      <c r="M6560" s="271"/>
      <c r="N6560" s="270" t="e">
        <v>#N/A</v>
      </c>
      <c r="O6560" s="272" t="e">
        <v>#N/A</v>
      </c>
      <c r="P6560" s="272" t="e">
        <v>#N/A</v>
      </c>
      <c r="Q6560" s="272" t="e">
        <v>#N/A</v>
      </c>
    </row>
    <row r="6561" spans="1:20" ht="12">
      <c r="A6561" s="268" t="str">
        <f t="shared" si="206"/>
        <v>1482747011689776882</v>
      </c>
      <c r="B6561" s="304" t="s">
        <v>19891</v>
      </c>
      <c r="C6561" s="269" t="s">
        <v>9226</v>
      </c>
      <c r="D6561" s="144" t="s">
        <v>3106</v>
      </c>
      <c r="E6561" s="269" t="s">
        <v>9227</v>
      </c>
      <c r="F6561" s="145" t="s">
        <v>3106</v>
      </c>
      <c r="G6561" s="269" t="s">
        <v>3106</v>
      </c>
      <c r="H6561" s="305" t="s">
        <v>9228</v>
      </c>
      <c r="I6561" s="306" t="s">
        <v>22077</v>
      </c>
      <c r="J6561" s="201" t="str">
        <f t="shared" si="205"/>
        <v>9999</v>
      </c>
      <c r="K6561" s="270"/>
      <c r="L6561" s="270"/>
      <c r="M6561" s="271"/>
      <c r="N6561" s="270" t="e">
        <v>#N/A</v>
      </c>
      <c r="O6561" s="272" t="e">
        <v>#N/A</v>
      </c>
      <c r="P6561" s="272" t="e">
        <v>#N/A</v>
      </c>
      <c r="Q6561" s="272" t="e">
        <v>#N/A</v>
      </c>
      <c r="S6561" s="208"/>
    </row>
    <row r="6562" spans="1:20" ht="12">
      <c r="A6562" s="268" t="str">
        <f t="shared" si="206"/>
        <v>1483711031336386028</v>
      </c>
      <c r="B6562" s="304" t="s">
        <v>19891</v>
      </c>
      <c r="C6562" s="269" t="s">
        <v>9229</v>
      </c>
      <c r="D6562" s="144" t="s">
        <v>3106</v>
      </c>
      <c r="E6562" s="269" t="s">
        <v>9230</v>
      </c>
      <c r="F6562" s="145" t="s">
        <v>3106</v>
      </c>
      <c r="G6562" s="269" t="s">
        <v>3106</v>
      </c>
      <c r="H6562" s="305" t="s">
        <v>9231</v>
      </c>
      <c r="I6562" s="306" t="s">
        <v>21117</v>
      </c>
      <c r="J6562" s="201" t="str">
        <f t="shared" si="205"/>
        <v>9999</v>
      </c>
      <c r="K6562" s="270"/>
      <c r="L6562" s="270"/>
      <c r="M6562" s="271"/>
      <c r="N6562" s="270" t="e">
        <v>#N/A</v>
      </c>
      <c r="O6562" s="272" t="e">
        <v>#N/A</v>
      </c>
      <c r="P6562" s="272" t="e">
        <v>#N/A</v>
      </c>
      <c r="Q6562" s="272" t="e">
        <v>#N/A</v>
      </c>
      <c r="S6562" s="208"/>
    </row>
    <row r="6563" spans="1:20" ht="12">
      <c r="A6563" s="268" t="str">
        <f t="shared" si="206"/>
        <v>1485153011841295425</v>
      </c>
      <c r="B6563" s="304" t="s">
        <v>19891</v>
      </c>
      <c r="C6563" s="269" t="s">
        <v>9232</v>
      </c>
      <c r="D6563" s="144" t="s">
        <v>3106</v>
      </c>
      <c r="E6563" s="269" t="s">
        <v>9233</v>
      </c>
      <c r="F6563" s="145" t="s">
        <v>3106</v>
      </c>
      <c r="G6563" s="269" t="s">
        <v>3106</v>
      </c>
      <c r="H6563" s="305" t="s">
        <v>9234</v>
      </c>
      <c r="I6563" s="306" t="s">
        <v>22481</v>
      </c>
      <c r="J6563" s="201" t="str">
        <f t="shared" si="205"/>
        <v>9999</v>
      </c>
      <c r="K6563" s="270"/>
      <c r="L6563" s="270"/>
      <c r="M6563" s="271"/>
      <c r="N6563" s="270" t="e">
        <v>#N/A</v>
      </c>
      <c r="O6563" s="272" t="e">
        <v>#N/A</v>
      </c>
      <c r="P6563" s="272" t="e">
        <v>#N/A</v>
      </c>
      <c r="Q6563" s="272" t="e">
        <v>#N/A</v>
      </c>
      <c r="S6563" s="208"/>
    </row>
    <row r="6564" spans="1:20" ht="12">
      <c r="A6564" s="268" t="str">
        <f t="shared" si="206"/>
        <v>1485955011235111071</v>
      </c>
      <c r="B6564" s="304" t="s">
        <v>19891</v>
      </c>
      <c r="C6564" s="269" t="s">
        <v>9235</v>
      </c>
      <c r="D6564" s="144" t="s">
        <v>3106</v>
      </c>
      <c r="E6564" s="269" t="s">
        <v>9236</v>
      </c>
      <c r="F6564" s="145" t="s">
        <v>3106</v>
      </c>
      <c r="G6564" s="269" t="s">
        <v>3106</v>
      </c>
      <c r="H6564" s="305" t="s">
        <v>9237</v>
      </c>
      <c r="I6564" s="306" t="s">
        <v>20842</v>
      </c>
      <c r="J6564" s="201" t="str">
        <f t="shared" si="205"/>
        <v>9999</v>
      </c>
      <c r="K6564" s="270"/>
      <c r="L6564" s="270"/>
      <c r="M6564" s="271"/>
      <c r="N6564" s="270" t="e">
        <v>#N/A</v>
      </c>
      <c r="O6564" s="272" t="e">
        <v>#N/A</v>
      </c>
      <c r="P6564" s="272" t="e">
        <v>#N/A</v>
      </c>
      <c r="Q6564" s="272" t="e">
        <v>#N/A</v>
      </c>
      <c r="S6564" s="208"/>
    </row>
    <row r="6565" spans="1:20" ht="12">
      <c r="A6565" s="268" t="str">
        <f t="shared" si="206"/>
        <v>1486987041548395213</v>
      </c>
      <c r="B6565" s="304" t="s">
        <v>19891</v>
      </c>
      <c r="C6565" s="269" t="s">
        <v>9238</v>
      </c>
      <c r="D6565" s="144" t="s">
        <v>3106</v>
      </c>
      <c r="E6565" s="269" t="s">
        <v>9239</v>
      </c>
      <c r="F6565" s="145" t="s">
        <v>3106</v>
      </c>
      <c r="G6565" s="269" t="s">
        <v>3106</v>
      </c>
      <c r="H6565" s="305" t="s">
        <v>1629</v>
      </c>
      <c r="I6565" s="306" t="s">
        <v>1193</v>
      </c>
      <c r="J6565" s="201" t="str">
        <f t="shared" si="205"/>
        <v>9999</v>
      </c>
      <c r="K6565" s="270"/>
      <c r="L6565" s="270"/>
      <c r="M6565" s="271"/>
      <c r="N6565" s="270" t="e">
        <v>#N/A</v>
      </c>
      <c r="O6565" s="272" t="e">
        <v>#N/A</v>
      </c>
      <c r="P6565" s="272" t="e">
        <v>#N/A</v>
      </c>
      <c r="Q6565" s="272" t="e">
        <v>#N/A</v>
      </c>
      <c r="S6565" s="208"/>
    </row>
    <row r="6566" spans="1:20" ht="12">
      <c r="A6566" s="268" t="str">
        <f t="shared" si="206"/>
        <v>1486987051295751022</v>
      </c>
      <c r="B6566" s="304" t="s">
        <v>19891</v>
      </c>
      <c r="C6566" s="269" t="s">
        <v>4562</v>
      </c>
      <c r="D6566" s="144" t="s">
        <v>3106</v>
      </c>
      <c r="E6566" s="269" t="s">
        <v>9240</v>
      </c>
      <c r="F6566" s="145" t="s">
        <v>3106</v>
      </c>
      <c r="G6566" s="269" t="s">
        <v>3106</v>
      </c>
      <c r="H6566" s="305" t="s">
        <v>9241</v>
      </c>
      <c r="I6566" s="306" t="s">
        <v>21002</v>
      </c>
      <c r="J6566" s="201" t="str">
        <f t="shared" si="205"/>
        <v>9999</v>
      </c>
      <c r="K6566" s="270"/>
      <c r="L6566" s="270"/>
      <c r="M6566" s="271"/>
      <c r="N6566" s="270" t="e">
        <v>#N/A</v>
      </c>
      <c r="O6566" s="272" t="e">
        <v>#N/A</v>
      </c>
      <c r="P6566" s="272" t="e">
        <v>#N/A</v>
      </c>
      <c r="Q6566" s="272" t="e">
        <v>#N/A</v>
      </c>
      <c r="S6566" s="208"/>
    </row>
    <row r="6567" spans="1:20" ht="12">
      <c r="A6567" s="268" t="str">
        <f t="shared" si="206"/>
        <v>1486987051891820569</v>
      </c>
      <c r="B6567" s="304" t="s">
        <v>19891</v>
      </c>
      <c r="C6567" s="269" t="s">
        <v>9242</v>
      </c>
      <c r="D6567" s="144" t="s">
        <v>3106</v>
      </c>
      <c r="E6567" s="269" t="s">
        <v>9240</v>
      </c>
      <c r="F6567" s="145" t="s">
        <v>3106</v>
      </c>
      <c r="G6567" s="269" t="s">
        <v>3106</v>
      </c>
      <c r="H6567" s="305" t="s">
        <v>1629</v>
      </c>
      <c r="I6567" s="306" t="s">
        <v>21002</v>
      </c>
      <c r="J6567" s="201" t="str">
        <f t="shared" si="205"/>
        <v>9999</v>
      </c>
      <c r="K6567" s="270"/>
      <c r="L6567" s="270"/>
      <c r="M6567" s="271"/>
      <c r="N6567" s="270" t="e">
        <v>#N/A</v>
      </c>
      <c r="O6567" s="272" t="e">
        <v>#N/A</v>
      </c>
      <c r="P6567" s="272" t="e">
        <v>#N/A</v>
      </c>
      <c r="Q6567" s="272" t="e">
        <v>#N/A</v>
      </c>
      <c r="S6567" s="208"/>
    </row>
    <row r="6568" spans="1:20" ht="12">
      <c r="A6568" s="268" t="str">
        <f t="shared" si="206"/>
        <v>1487589011760589295</v>
      </c>
      <c r="B6568" s="304" t="s">
        <v>19891</v>
      </c>
      <c r="C6568" s="269" t="s">
        <v>9243</v>
      </c>
      <c r="D6568" s="144" t="s">
        <v>3106</v>
      </c>
      <c r="E6568" s="269" t="s">
        <v>9244</v>
      </c>
      <c r="F6568" s="145" t="s">
        <v>3106</v>
      </c>
      <c r="G6568" s="269" t="s">
        <v>3106</v>
      </c>
      <c r="H6568" s="305" t="s">
        <v>9245</v>
      </c>
      <c r="I6568" s="306" t="s">
        <v>22271</v>
      </c>
      <c r="J6568" s="201" t="str">
        <f t="shared" si="205"/>
        <v>9999</v>
      </c>
      <c r="K6568" s="270"/>
      <c r="L6568" s="270"/>
      <c r="M6568" s="271"/>
      <c r="N6568" s="270" t="e">
        <v>#N/A</v>
      </c>
      <c r="O6568" s="272" t="e">
        <v>#N/A</v>
      </c>
      <c r="P6568" s="272" t="e">
        <v>#N/A</v>
      </c>
      <c r="Q6568" s="272" t="e">
        <v>#N/A</v>
      </c>
      <c r="S6568" s="208"/>
    </row>
    <row r="6569" spans="1:20" ht="12">
      <c r="A6569" s="268" t="str">
        <f t="shared" si="206"/>
        <v>1487845021891801049</v>
      </c>
      <c r="B6569" s="304" t="s">
        <v>19891</v>
      </c>
      <c r="C6569" s="269" t="s">
        <v>9246</v>
      </c>
      <c r="D6569" s="144" t="s">
        <v>3106</v>
      </c>
      <c r="E6569" s="269" t="s">
        <v>9247</v>
      </c>
      <c r="F6569" s="145" t="s">
        <v>3106</v>
      </c>
      <c r="G6569" s="269" t="s">
        <v>3106</v>
      </c>
      <c r="H6569" s="305" t="s">
        <v>9248</v>
      </c>
      <c r="I6569" s="306" t="s">
        <v>22602</v>
      </c>
      <c r="J6569" s="201" t="str">
        <f t="shared" si="205"/>
        <v>9999</v>
      </c>
      <c r="K6569" s="270"/>
      <c r="L6569" s="270"/>
      <c r="M6569" s="271"/>
      <c r="N6569" s="270" t="e">
        <v>#N/A</v>
      </c>
      <c r="O6569" s="272" t="e">
        <v>#N/A</v>
      </c>
      <c r="P6569" s="272" t="e">
        <v>#N/A</v>
      </c>
      <c r="Q6569" s="272" t="e">
        <v>#N/A</v>
      </c>
      <c r="S6569" s="208"/>
    </row>
    <row r="6570" spans="1:20" ht="12">
      <c r="A6570" s="268" t="str">
        <f t="shared" si="206"/>
        <v>1487993021235352303</v>
      </c>
      <c r="B6570" s="304" t="s">
        <v>19891</v>
      </c>
      <c r="C6570" s="269" t="s">
        <v>9249</v>
      </c>
      <c r="D6570" s="144" t="s">
        <v>3106</v>
      </c>
      <c r="E6570" s="269" t="s">
        <v>9250</v>
      </c>
      <c r="F6570" s="145" t="s">
        <v>3106</v>
      </c>
      <c r="G6570" s="269" t="s">
        <v>3106</v>
      </c>
      <c r="H6570" s="305" t="s">
        <v>9251</v>
      </c>
      <c r="I6570" s="306" t="s">
        <v>20865</v>
      </c>
      <c r="J6570" s="201" t="str">
        <f t="shared" si="205"/>
        <v>9999</v>
      </c>
      <c r="K6570" s="270"/>
      <c r="L6570" s="270"/>
      <c r="M6570" s="271"/>
      <c r="N6570" s="270" t="e">
        <v>#N/A</v>
      </c>
      <c r="O6570" s="272" t="e">
        <v>#N/A</v>
      </c>
      <c r="P6570" s="272" t="e">
        <v>#N/A</v>
      </c>
      <c r="Q6570" s="272" t="e">
        <v>#N/A</v>
      </c>
      <c r="S6570" s="208"/>
    </row>
    <row r="6571" spans="1:20" s="311" customFormat="1" ht="12">
      <c r="A6571" s="268" t="str">
        <f t="shared" si="206"/>
        <v>1490583011730128836</v>
      </c>
      <c r="B6571" s="304" t="s">
        <v>19891</v>
      </c>
      <c r="C6571" s="269" t="s">
        <v>9252</v>
      </c>
      <c r="D6571" s="144" t="s">
        <v>3106</v>
      </c>
      <c r="E6571" s="269" t="s">
        <v>9253</v>
      </c>
      <c r="F6571" s="145" t="s">
        <v>3106</v>
      </c>
      <c r="G6571" s="269" t="s">
        <v>3106</v>
      </c>
      <c r="H6571" s="305" t="s">
        <v>9254</v>
      </c>
      <c r="I6571" s="306" t="s">
        <v>22193</v>
      </c>
      <c r="J6571" s="201" t="str">
        <f t="shared" si="205"/>
        <v>9999</v>
      </c>
      <c r="K6571" s="270"/>
      <c r="L6571" s="270"/>
      <c r="M6571" s="271"/>
      <c r="N6571" s="270" t="e">
        <v>#N/A</v>
      </c>
      <c r="O6571" s="272" t="e">
        <v>#N/A</v>
      </c>
      <c r="P6571" s="272" t="e">
        <v>#N/A</v>
      </c>
      <c r="Q6571" s="272" t="e">
        <v>#N/A</v>
      </c>
      <c r="R6571" s="208"/>
      <c r="S6571" s="208"/>
      <c r="T6571" s="208"/>
    </row>
    <row r="6572" spans="1:20" ht="12">
      <c r="A6572" s="268" t="str">
        <f t="shared" si="206"/>
        <v>1490583021730128836</v>
      </c>
      <c r="B6572" s="304" t="s">
        <v>19891</v>
      </c>
      <c r="C6572" s="269" t="s">
        <v>9252</v>
      </c>
      <c r="D6572" s="144" t="s">
        <v>3106</v>
      </c>
      <c r="E6572" s="269" t="s">
        <v>9255</v>
      </c>
      <c r="F6572" s="145" t="s">
        <v>3106</v>
      </c>
      <c r="G6572" s="269" t="s">
        <v>3106</v>
      </c>
      <c r="H6572" s="305" t="s">
        <v>9254</v>
      </c>
      <c r="I6572" s="306" t="s">
        <v>22194</v>
      </c>
      <c r="J6572" s="201" t="str">
        <f t="shared" si="205"/>
        <v>9999</v>
      </c>
      <c r="K6572" s="270" t="s">
        <v>9256</v>
      </c>
      <c r="L6572" s="270"/>
      <c r="M6572" s="271"/>
      <c r="N6572" s="270" t="e">
        <v>#N/A</v>
      </c>
      <c r="O6572" s="272" t="e">
        <v>#N/A</v>
      </c>
      <c r="P6572" s="272" t="e">
        <v>#N/A</v>
      </c>
      <c r="Q6572" s="272" t="e">
        <v>#N/A</v>
      </c>
      <c r="S6572" s="208"/>
    </row>
    <row r="6573" spans="1:20" ht="12">
      <c r="A6573" s="268" t="str">
        <f t="shared" si="206"/>
        <v>1492290011053357517</v>
      </c>
      <c r="B6573" s="304" t="s">
        <v>19891</v>
      </c>
      <c r="C6573" s="269" t="s">
        <v>9257</v>
      </c>
      <c r="D6573" s="144" t="s">
        <v>3106</v>
      </c>
      <c r="E6573" s="269" t="s">
        <v>9258</v>
      </c>
      <c r="F6573" s="145" t="s">
        <v>3106</v>
      </c>
      <c r="G6573" s="269" t="s">
        <v>3106</v>
      </c>
      <c r="H6573" s="305" t="s">
        <v>9259</v>
      </c>
      <c r="I6573" s="306" t="s">
        <v>20349</v>
      </c>
      <c r="J6573" s="201" t="str">
        <f t="shared" si="205"/>
        <v>9999</v>
      </c>
      <c r="K6573" s="270"/>
      <c r="L6573" s="270"/>
      <c r="M6573" s="271"/>
      <c r="N6573" s="270" t="e">
        <v>#N/A</v>
      </c>
      <c r="O6573" s="272" t="e">
        <v>#N/A</v>
      </c>
      <c r="P6573" s="272" t="e">
        <v>#N/A</v>
      </c>
      <c r="Q6573" s="272" t="e">
        <v>#N/A</v>
      </c>
      <c r="S6573" s="208"/>
    </row>
    <row r="6574" spans="1:20" ht="12">
      <c r="A6574" s="268" t="str">
        <f t="shared" si="206"/>
        <v>1493827031831189836</v>
      </c>
      <c r="B6574" s="304" t="s">
        <v>19891</v>
      </c>
      <c r="C6574" s="269" t="s">
        <v>9260</v>
      </c>
      <c r="D6574" s="144" t="s">
        <v>3106</v>
      </c>
      <c r="E6574" s="269" t="s">
        <v>9261</v>
      </c>
      <c r="F6574" s="145" t="s">
        <v>3106</v>
      </c>
      <c r="G6574" s="269" t="s">
        <v>3106</v>
      </c>
      <c r="H6574" s="305" t="s">
        <v>9262</v>
      </c>
      <c r="I6574" s="306" t="s">
        <v>22452</v>
      </c>
      <c r="J6574" s="201" t="str">
        <f t="shared" si="205"/>
        <v>9999</v>
      </c>
      <c r="K6574" s="270"/>
      <c r="L6574" s="270"/>
      <c r="M6574" s="271"/>
      <c r="N6574" s="270" t="e">
        <v>#N/A</v>
      </c>
      <c r="O6574" s="272" t="e">
        <v>#N/A</v>
      </c>
      <c r="P6574" s="272" t="e">
        <v>#N/A</v>
      </c>
      <c r="Q6574" s="272" t="e">
        <v>#N/A</v>
      </c>
      <c r="S6574" s="208"/>
    </row>
    <row r="6575" spans="1:20" ht="12">
      <c r="A6575" s="268" t="str">
        <f t="shared" si="206"/>
        <v>1494254011295765469</v>
      </c>
      <c r="B6575" s="304" t="s">
        <v>19891</v>
      </c>
      <c r="C6575" s="269" t="s">
        <v>4655</v>
      </c>
      <c r="D6575" s="144" t="s">
        <v>3106</v>
      </c>
      <c r="E6575" s="269" t="s">
        <v>9263</v>
      </c>
      <c r="F6575" s="145" t="s">
        <v>3106</v>
      </c>
      <c r="G6575" s="269" t="s">
        <v>3106</v>
      </c>
      <c r="H6575" s="305" t="s">
        <v>9264</v>
      </c>
      <c r="I6575" s="307" t="s">
        <v>9264</v>
      </c>
      <c r="J6575" s="201" t="str">
        <f t="shared" si="205"/>
        <v>9999</v>
      </c>
      <c r="K6575" s="270"/>
      <c r="L6575" s="270"/>
      <c r="M6575" s="271"/>
      <c r="N6575" s="270" t="e">
        <v>#N/A</v>
      </c>
      <c r="O6575" s="272" t="e">
        <v>#N/A</v>
      </c>
      <c r="P6575" s="272" t="e">
        <v>#N/A</v>
      </c>
      <c r="Q6575" s="272" t="e">
        <v>#N/A</v>
      </c>
      <c r="S6575" s="208"/>
    </row>
    <row r="6576" spans="1:20" ht="12">
      <c r="A6576" s="268" t="str">
        <f t="shared" si="206"/>
        <v>1494486011154308930</v>
      </c>
      <c r="B6576" s="304" t="s">
        <v>19891</v>
      </c>
      <c r="C6576" s="269" t="s">
        <v>9265</v>
      </c>
      <c r="D6576" s="144" t="s">
        <v>3106</v>
      </c>
      <c r="E6576" s="269" t="s">
        <v>9266</v>
      </c>
      <c r="F6576" s="145" t="s">
        <v>3106</v>
      </c>
      <c r="G6576" s="269" t="s">
        <v>3106</v>
      </c>
      <c r="H6576" s="305" t="s">
        <v>9267</v>
      </c>
      <c r="I6576" s="306" t="s">
        <v>20637</v>
      </c>
      <c r="J6576" s="201" t="str">
        <f t="shared" si="205"/>
        <v>9999</v>
      </c>
      <c r="K6576" s="270"/>
      <c r="L6576" s="270"/>
      <c r="M6576" s="271"/>
      <c r="N6576" s="270" t="e">
        <v>#N/A</v>
      </c>
      <c r="O6576" s="272" t="e">
        <v>#N/A</v>
      </c>
      <c r="P6576" s="272" t="e">
        <v>#N/A</v>
      </c>
      <c r="Q6576" s="272" t="e">
        <v>#N/A</v>
      </c>
      <c r="S6576" s="208"/>
    </row>
    <row r="6577" spans="1:17" s="208" customFormat="1" ht="12">
      <c r="A6577" s="268" t="str">
        <f t="shared" si="206"/>
        <v>1494486021427005263</v>
      </c>
      <c r="B6577" s="304" t="s">
        <v>19891</v>
      </c>
      <c r="C6577" s="269" t="s">
        <v>9268</v>
      </c>
      <c r="D6577" s="144" t="s">
        <v>3106</v>
      </c>
      <c r="E6577" s="269" t="s">
        <v>9269</v>
      </c>
      <c r="F6577" s="145" t="s">
        <v>3106</v>
      </c>
      <c r="G6577" s="269" t="s">
        <v>3106</v>
      </c>
      <c r="H6577" s="305" t="s">
        <v>9267</v>
      </c>
      <c r="I6577" s="306" t="s">
        <v>21372</v>
      </c>
      <c r="J6577" s="201" t="str">
        <f t="shared" si="205"/>
        <v>9999</v>
      </c>
      <c r="K6577" s="270"/>
      <c r="L6577" s="270"/>
      <c r="M6577" s="271"/>
      <c r="N6577" s="270" t="e">
        <v>#N/A</v>
      </c>
      <c r="O6577" s="272" t="e">
        <v>#N/A</v>
      </c>
      <c r="P6577" s="272" t="e">
        <v>#N/A</v>
      </c>
      <c r="Q6577" s="272" t="e">
        <v>#N/A</v>
      </c>
    </row>
    <row r="6578" spans="1:17" s="208" customFormat="1" ht="12">
      <c r="A6578" s="268" t="str">
        <f t="shared" si="206"/>
        <v>1494593011629003470</v>
      </c>
      <c r="B6578" s="304" t="s">
        <v>19891</v>
      </c>
      <c r="C6578" s="269" t="s">
        <v>9270</v>
      </c>
      <c r="D6578" s="144" t="s">
        <v>3106</v>
      </c>
      <c r="E6578" s="269" t="s">
        <v>9271</v>
      </c>
      <c r="F6578" s="145" t="s">
        <v>3106</v>
      </c>
      <c r="G6578" s="269" t="s">
        <v>3106</v>
      </c>
      <c r="H6578" s="305" t="s">
        <v>9272</v>
      </c>
      <c r="I6578" s="306" t="s">
        <v>21916</v>
      </c>
      <c r="J6578" s="201" t="str">
        <f t="shared" si="205"/>
        <v>9999</v>
      </c>
      <c r="K6578" s="270"/>
      <c r="L6578" s="270"/>
      <c r="M6578" s="271"/>
      <c r="N6578" s="270" t="e">
        <v>#N/A</v>
      </c>
      <c r="O6578" s="272" t="e">
        <v>#N/A</v>
      </c>
      <c r="P6578" s="272" t="e">
        <v>#N/A</v>
      </c>
      <c r="Q6578" s="272" t="e">
        <v>#N/A</v>
      </c>
    </row>
    <row r="6579" spans="1:17" s="208" customFormat="1" ht="12">
      <c r="A6579" s="268" t="str">
        <f t="shared" si="206"/>
        <v>1495046011710954730</v>
      </c>
      <c r="B6579" s="304" t="s">
        <v>19891</v>
      </c>
      <c r="C6579" s="269" t="s">
        <v>9273</v>
      </c>
      <c r="D6579" s="144" t="s">
        <v>3106</v>
      </c>
      <c r="E6579" s="269" t="s">
        <v>9274</v>
      </c>
      <c r="F6579" s="145" t="s">
        <v>3106</v>
      </c>
      <c r="G6579" s="269" t="s">
        <v>3106</v>
      </c>
      <c r="H6579" s="305" t="s">
        <v>9275</v>
      </c>
      <c r="I6579" s="306" t="s">
        <v>22153</v>
      </c>
      <c r="J6579" s="201" t="str">
        <f t="shared" si="205"/>
        <v>9999</v>
      </c>
      <c r="K6579" s="270"/>
      <c r="L6579" s="270"/>
      <c r="M6579" s="271"/>
      <c r="N6579" s="270" t="e">
        <v>#N/A</v>
      </c>
      <c r="O6579" s="272" t="e">
        <v>#N/A</v>
      </c>
      <c r="P6579" s="272" t="e">
        <v>#N/A</v>
      </c>
      <c r="Q6579" s="272" t="e">
        <v>#N/A</v>
      </c>
    </row>
    <row r="6580" spans="1:17" s="208" customFormat="1" ht="12">
      <c r="A6580" s="268" t="str">
        <f t="shared" si="206"/>
        <v>1497802011871530832</v>
      </c>
      <c r="B6580" s="304" t="s">
        <v>19891</v>
      </c>
      <c r="C6580" s="269" t="s">
        <v>9276</v>
      </c>
      <c r="D6580" s="144" t="s">
        <v>3106</v>
      </c>
      <c r="E6580" s="269" t="s">
        <v>9277</v>
      </c>
      <c r="F6580" s="145" t="s">
        <v>3106</v>
      </c>
      <c r="G6580" s="269" t="s">
        <v>3106</v>
      </c>
      <c r="H6580" s="305" t="s">
        <v>9278</v>
      </c>
      <c r="I6580" s="306" t="s">
        <v>22538</v>
      </c>
      <c r="J6580" s="201" t="str">
        <f t="shared" si="205"/>
        <v>9999</v>
      </c>
      <c r="K6580" s="270"/>
      <c r="L6580" s="270"/>
      <c r="M6580" s="271"/>
      <c r="N6580" s="270" t="e">
        <v>#N/A</v>
      </c>
      <c r="O6580" s="272" t="e">
        <v>#N/A</v>
      </c>
      <c r="P6580" s="272" t="e">
        <v>#N/A</v>
      </c>
      <c r="Q6580" s="272" t="e">
        <v>#N/A</v>
      </c>
    </row>
    <row r="6581" spans="1:17" s="208" customFormat="1" ht="12">
      <c r="A6581" s="268" t="str">
        <f t="shared" si="206"/>
        <v>1499568011467469023</v>
      </c>
      <c r="B6581" s="304" t="s">
        <v>19891</v>
      </c>
      <c r="C6581" s="269" t="s">
        <v>9279</v>
      </c>
      <c r="D6581" s="144" t="s">
        <v>3106</v>
      </c>
      <c r="E6581" s="269" t="s">
        <v>9280</v>
      </c>
      <c r="F6581" s="145" t="s">
        <v>3106</v>
      </c>
      <c r="G6581" s="269" t="s">
        <v>3106</v>
      </c>
      <c r="H6581" s="305" t="s">
        <v>9281</v>
      </c>
      <c r="I6581" s="306" t="s">
        <v>21499</v>
      </c>
      <c r="J6581" s="201" t="str">
        <f t="shared" si="205"/>
        <v>9999</v>
      </c>
      <c r="K6581" s="270"/>
      <c r="L6581" s="270"/>
      <c r="M6581" s="271"/>
      <c r="N6581" s="270" t="e">
        <v>#N/A</v>
      </c>
      <c r="O6581" s="272" t="e">
        <v>#N/A</v>
      </c>
      <c r="P6581" s="272" t="e">
        <v>#N/A</v>
      </c>
      <c r="Q6581" s="272" t="e">
        <v>#N/A</v>
      </c>
    </row>
    <row r="6582" spans="1:17" s="208" customFormat="1" ht="12">
      <c r="A6582" s="268" t="str">
        <f t="shared" si="206"/>
        <v>1499840011366471450</v>
      </c>
      <c r="B6582" s="304" t="s">
        <v>19891</v>
      </c>
      <c r="C6582" s="269" t="s">
        <v>5048</v>
      </c>
      <c r="D6582" s="144" t="s">
        <v>3106</v>
      </c>
      <c r="E6582" s="269" t="s">
        <v>9282</v>
      </c>
      <c r="F6582" s="145" t="s">
        <v>3106</v>
      </c>
      <c r="G6582" s="269" t="s">
        <v>3106</v>
      </c>
      <c r="H6582" s="305" t="s">
        <v>9283</v>
      </c>
      <c r="I6582" s="306" t="s">
        <v>21193</v>
      </c>
      <c r="J6582" s="201" t="str">
        <f t="shared" si="205"/>
        <v>9999</v>
      </c>
      <c r="K6582" s="270"/>
      <c r="L6582" s="270"/>
      <c r="M6582" s="271"/>
      <c r="N6582" s="270" t="e">
        <v>#N/A</v>
      </c>
      <c r="O6582" s="272" t="e">
        <v>#N/A</v>
      </c>
      <c r="P6582" s="272" t="e">
        <v>#N/A</v>
      </c>
      <c r="Q6582" s="272" t="e">
        <v>#N/A</v>
      </c>
    </row>
    <row r="6583" spans="1:17" s="208" customFormat="1" ht="12">
      <c r="A6583" s="268" t="str">
        <f t="shared" si="206"/>
        <v>1499840021013163377</v>
      </c>
      <c r="B6583" s="304" t="s">
        <v>19891</v>
      </c>
      <c r="C6583" s="269" t="s">
        <v>9284</v>
      </c>
      <c r="D6583" s="144" t="s">
        <v>3106</v>
      </c>
      <c r="E6583" s="269" t="s">
        <v>9285</v>
      </c>
      <c r="F6583" s="145" t="s">
        <v>3106</v>
      </c>
      <c r="G6583" s="269" t="s">
        <v>3106</v>
      </c>
      <c r="H6583" s="305" t="s">
        <v>9283</v>
      </c>
      <c r="I6583" s="306" t="s">
        <v>20259</v>
      </c>
      <c r="J6583" s="201" t="str">
        <f t="shared" si="205"/>
        <v>9999</v>
      </c>
      <c r="K6583" s="270"/>
      <c r="L6583" s="270"/>
      <c r="M6583" s="271"/>
      <c r="N6583" s="270" t="e">
        <v>#N/A</v>
      </c>
      <c r="O6583" s="272" t="e">
        <v>#N/A</v>
      </c>
      <c r="P6583" s="272" t="e">
        <v>#N/A</v>
      </c>
      <c r="Q6583" s="272" t="e">
        <v>#N/A</v>
      </c>
    </row>
    <row r="6584" spans="1:17" s="208" customFormat="1" ht="12">
      <c r="A6584" s="268" t="str">
        <f t="shared" si="206"/>
        <v>1499840031366471450</v>
      </c>
      <c r="B6584" s="304" t="s">
        <v>19891</v>
      </c>
      <c r="C6584" s="269" t="s">
        <v>5048</v>
      </c>
      <c r="D6584" s="144" t="s">
        <v>3106</v>
      </c>
      <c r="E6584" s="269" t="s">
        <v>9286</v>
      </c>
      <c r="F6584" s="145" t="s">
        <v>3106</v>
      </c>
      <c r="G6584" s="269" t="s">
        <v>3106</v>
      </c>
      <c r="H6584" s="305" t="s">
        <v>5050</v>
      </c>
      <c r="I6584" s="307" t="s">
        <v>21192</v>
      </c>
      <c r="J6584" s="201" t="str">
        <f t="shared" si="205"/>
        <v>9999</v>
      </c>
      <c r="K6584" s="270"/>
      <c r="L6584" s="270"/>
      <c r="M6584" s="271"/>
      <c r="N6584" s="270" t="e">
        <v>#N/A</v>
      </c>
      <c r="O6584" s="272" t="e">
        <v>#N/A</v>
      </c>
      <c r="P6584" s="272" t="e">
        <v>#N/A</v>
      </c>
      <c r="Q6584" s="272" t="e">
        <v>#N/A</v>
      </c>
    </row>
    <row r="6585" spans="1:17" s="208" customFormat="1" ht="12">
      <c r="A6585" s="268" t="str">
        <f t="shared" si="206"/>
        <v>1499857061477524049</v>
      </c>
      <c r="B6585" s="304" t="s">
        <v>19891</v>
      </c>
      <c r="C6585" s="269" t="s">
        <v>9287</v>
      </c>
      <c r="D6585" s="144" t="s">
        <v>3106</v>
      </c>
      <c r="E6585" s="269" t="s">
        <v>9288</v>
      </c>
      <c r="F6585" s="145" t="s">
        <v>3106</v>
      </c>
      <c r="G6585" s="269" t="s">
        <v>3106</v>
      </c>
      <c r="H6585" s="305" t="s">
        <v>9289</v>
      </c>
      <c r="I6585" s="306" t="s">
        <v>21521</v>
      </c>
      <c r="J6585" s="201" t="str">
        <f t="shared" si="205"/>
        <v>9999</v>
      </c>
      <c r="K6585" s="270"/>
      <c r="L6585" s="270"/>
      <c r="M6585" s="271"/>
      <c r="N6585" s="270" t="e">
        <v>#N/A</v>
      </c>
      <c r="O6585" s="272" t="e">
        <v>#N/A</v>
      </c>
      <c r="P6585" s="272" t="e">
        <v>#N/A</v>
      </c>
      <c r="Q6585" s="272" t="e">
        <v>#N/A</v>
      </c>
    </row>
    <row r="6586" spans="1:17" s="208" customFormat="1" ht="12">
      <c r="A6586" s="268" t="str">
        <f t="shared" si="206"/>
        <v>1500076011801887658</v>
      </c>
      <c r="B6586" s="304" t="s">
        <v>19891</v>
      </c>
      <c r="C6586" s="269" t="s">
        <v>9290</v>
      </c>
      <c r="D6586" s="144" t="s">
        <v>3106</v>
      </c>
      <c r="E6586" s="269" t="s">
        <v>9291</v>
      </c>
      <c r="F6586" s="145" t="s">
        <v>3106</v>
      </c>
      <c r="G6586" s="269" t="s">
        <v>3106</v>
      </c>
      <c r="H6586" s="305" t="s">
        <v>9292</v>
      </c>
      <c r="I6586" s="306" t="s">
        <v>22371</v>
      </c>
      <c r="J6586" s="201" t="str">
        <f t="shared" si="205"/>
        <v>9999</v>
      </c>
      <c r="K6586" s="270"/>
      <c r="L6586" s="270"/>
      <c r="M6586" s="271"/>
      <c r="N6586" s="270" t="e">
        <v>#N/A</v>
      </c>
      <c r="O6586" s="272" t="e">
        <v>#N/A</v>
      </c>
      <c r="P6586" s="272" t="e">
        <v>#N/A</v>
      </c>
      <c r="Q6586" s="272" t="e">
        <v>#N/A</v>
      </c>
    </row>
    <row r="6587" spans="1:17" s="208" customFormat="1" ht="12">
      <c r="A6587" s="268" t="str">
        <f t="shared" si="206"/>
        <v>1500746011124120928</v>
      </c>
      <c r="B6587" s="304" t="s">
        <v>19891</v>
      </c>
      <c r="C6587" s="269" t="s">
        <v>9293</v>
      </c>
      <c r="D6587" s="144" t="s">
        <v>3106</v>
      </c>
      <c r="E6587" s="269" t="s">
        <v>9294</v>
      </c>
      <c r="F6587" s="145" t="s">
        <v>3106</v>
      </c>
      <c r="G6587" s="269" t="s">
        <v>3106</v>
      </c>
      <c r="H6587" s="305" t="s">
        <v>9295</v>
      </c>
      <c r="I6587" s="306" t="s">
        <v>20545</v>
      </c>
      <c r="J6587" s="201" t="str">
        <f t="shared" si="205"/>
        <v>9999</v>
      </c>
      <c r="K6587" s="270"/>
      <c r="L6587" s="270"/>
      <c r="M6587" s="271"/>
      <c r="N6587" s="270" t="e">
        <v>#N/A</v>
      </c>
      <c r="O6587" s="272" t="e">
        <v>#N/A</v>
      </c>
      <c r="P6587" s="272" t="e">
        <v>#N/A</v>
      </c>
      <c r="Q6587" s="272" t="e">
        <v>#N/A</v>
      </c>
    </row>
    <row r="6588" spans="1:17" s="208" customFormat="1" ht="12">
      <c r="A6588" s="268" t="str">
        <f t="shared" si="206"/>
        <v>1501223011184663346</v>
      </c>
      <c r="B6588" s="304" t="s">
        <v>19891</v>
      </c>
      <c r="C6588" s="269" t="s">
        <v>9296</v>
      </c>
      <c r="D6588" s="144" t="s">
        <v>3106</v>
      </c>
      <c r="E6588" s="269" t="s">
        <v>9297</v>
      </c>
      <c r="F6588" s="145" t="s">
        <v>3106</v>
      </c>
      <c r="G6588" s="269" t="s">
        <v>3106</v>
      </c>
      <c r="H6588" s="305" t="s">
        <v>9298</v>
      </c>
      <c r="I6588" s="306" t="s">
        <v>20723</v>
      </c>
      <c r="J6588" s="201" t="str">
        <f t="shared" si="205"/>
        <v>9999</v>
      </c>
      <c r="K6588" s="270"/>
      <c r="L6588" s="270"/>
      <c r="M6588" s="271"/>
      <c r="N6588" s="270" t="e">
        <v>#N/A</v>
      </c>
      <c r="O6588" s="272" t="e">
        <v>#N/A</v>
      </c>
      <c r="P6588" s="272" t="e">
        <v>#N/A</v>
      </c>
      <c r="Q6588" s="272" t="e">
        <v>#N/A</v>
      </c>
    </row>
    <row r="6589" spans="1:17" s="208" customFormat="1" ht="12">
      <c r="A6589" s="268" t="str">
        <f t="shared" si="206"/>
        <v>1501751011972542264</v>
      </c>
      <c r="B6589" s="304" t="s">
        <v>19891</v>
      </c>
      <c r="C6589" s="269" t="s">
        <v>9299</v>
      </c>
      <c r="D6589" s="144" t="s">
        <v>3106</v>
      </c>
      <c r="E6589" s="269" t="s">
        <v>9300</v>
      </c>
      <c r="F6589" s="145" t="s">
        <v>3106</v>
      </c>
      <c r="G6589" s="269" t="s">
        <v>3106</v>
      </c>
      <c r="H6589" s="305" t="s">
        <v>9301</v>
      </c>
      <c r="I6589" s="306" t="s">
        <v>22799</v>
      </c>
      <c r="J6589" s="201" t="str">
        <f t="shared" si="205"/>
        <v>9999</v>
      </c>
      <c r="K6589" s="270"/>
      <c r="L6589" s="270"/>
      <c r="M6589" s="271"/>
      <c r="N6589" s="270" t="e">
        <v>#N/A</v>
      </c>
      <c r="O6589" s="272" t="e">
        <v>#N/A</v>
      </c>
      <c r="P6589" s="272" t="e">
        <v>#N/A</v>
      </c>
      <c r="Q6589" s="272" t="e">
        <v>#N/A</v>
      </c>
    </row>
    <row r="6590" spans="1:17" s="208" customFormat="1" ht="12">
      <c r="A6590" s="268" t="str">
        <f t="shared" si="206"/>
        <v>1501793021851507487</v>
      </c>
      <c r="B6590" s="304" t="s">
        <v>19891</v>
      </c>
      <c r="C6590" s="269" t="s">
        <v>9302</v>
      </c>
      <c r="D6590" s="144" t="s">
        <v>3106</v>
      </c>
      <c r="E6590" s="269" t="s">
        <v>9303</v>
      </c>
      <c r="F6590" s="145" t="s">
        <v>3106</v>
      </c>
      <c r="G6590" s="269" t="s">
        <v>3106</v>
      </c>
      <c r="H6590" s="305" t="s">
        <v>9304</v>
      </c>
      <c r="I6590" s="307" t="s">
        <v>9304</v>
      </c>
      <c r="J6590" s="201" t="str">
        <f t="shared" si="205"/>
        <v>9999</v>
      </c>
      <c r="K6590" s="270"/>
      <c r="L6590" s="270"/>
      <c r="M6590" s="271"/>
      <c r="N6590" s="270" t="e">
        <v>#N/A</v>
      </c>
      <c r="O6590" s="272" t="e">
        <v>#N/A</v>
      </c>
      <c r="P6590" s="272" t="e">
        <v>#N/A</v>
      </c>
      <c r="Q6590" s="272" t="e">
        <v>#N/A</v>
      </c>
    </row>
    <row r="6591" spans="1:17" s="208" customFormat="1" ht="12">
      <c r="A6591" s="268" t="str">
        <f t="shared" si="206"/>
        <v>1503468041588765499</v>
      </c>
      <c r="B6591" s="304" t="s">
        <v>19891</v>
      </c>
      <c r="C6591" s="269" t="s">
        <v>14243</v>
      </c>
      <c r="D6591" s="144" t="s">
        <v>3106</v>
      </c>
      <c r="E6591" s="269" t="s">
        <v>14244</v>
      </c>
      <c r="F6591" s="145" t="s">
        <v>3106</v>
      </c>
      <c r="G6591" s="269" t="s">
        <v>3106</v>
      </c>
      <c r="H6591" s="305" t="s">
        <v>14245</v>
      </c>
      <c r="I6591" s="306" t="s">
        <v>14245</v>
      </c>
      <c r="J6591" s="201" t="str">
        <f t="shared" si="205"/>
        <v>9999</v>
      </c>
      <c r="K6591" s="270" t="s">
        <v>13915</v>
      </c>
      <c r="L6591" s="270" t="s">
        <v>13916</v>
      </c>
      <c r="M6591" s="271">
        <v>44085</v>
      </c>
      <c r="N6591" s="270" t="e">
        <v>#N/A</v>
      </c>
      <c r="O6591" s="272" t="e">
        <v>#N/A</v>
      </c>
      <c r="P6591" s="272" t="e">
        <v>#N/A</v>
      </c>
      <c r="Q6591" s="272" t="e">
        <v>#N/A</v>
      </c>
    </row>
    <row r="6592" spans="1:17" s="208" customFormat="1" ht="12">
      <c r="A6592" s="268" t="str">
        <f t="shared" si="206"/>
        <v>1505703011164592531</v>
      </c>
      <c r="B6592" s="304" t="s">
        <v>19891</v>
      </c>
      <c r="C6592" s="269" t="s">
        <v>9305</v>
      </c>
      <c r="D6592" s="144" t="s">
        <v>3106</v>
      </c>
      <c r="E6592" s="269" t="s">
        <v>9306</v>
      </c>
      <c r="F6592" s="145" t="s">
        <v>3106</v>
      </c>
      <c r="G6592" s="269" t="s">
        <v>3106</v>
      </c>
      <c r="H6592" s="305" t="s">
        <v>9307</v>
      </c>
      <c r="I6592" s="306" t="s">
        <v>1222</v>
      </c>
      <c r="J6592" s="201" t="str">
        <f t="shared" si="205"/>
        <v>9999</v>
      </c>
      <c r="K6592" s="270"/>
      <c r="L6592" s="270"/>
      <c r="M6592" s="271"/>
      <c r="N6592" s="270" t="e">
        <v>#N/A</v>
      </c>
      <c r="O6592" s="272" t="e">
        <v>#N/A</v>
      </c>
      <c r="P6592" s="272" t="e">
        <v>#N/A</v>
      </c>
      <c r="Q6592" s="272" t="e">
        <v>#N/A</v>
      </c>
    </row>
    <row r="6593" spans="1:17" s="208" customFormat="1" ht="12">
      <c r="A6593" s="268" t="str">
        <f t="shared" si="206"/>
        <v>1507097011770626426</v>
      </c>
      <c r="B6593" s="304" t="s">
        <v>19891</v>
      </c>
      <c r="C6593" s="269" t="s">
        <v>9308</v>
      </c>
      <c r="D6593" s="144" t="s">
        <v>3106</v>
      </c>
      <c r="E6593" s="269" t="s">
        <v>9309</v>
      </c>
      <c r="F6593" s="145" t="s">
        <v>3106</v>
      </c>
      <c r="G6593" s="269" t="s">
        <v>3106</v>
      </c>
      <c r="H6593" s="305" t="s">
        <v>9310</v>
      </c>
      <c r="I6593" s="306" t="s">
        <v>22285</v>
      </c>
      <c r="J6593" s="201" t="str">
        <f t="shared" si="205"/>
        <v>9999</v>
      </c>
      <c r="K6593" s="270"/>
      <c r="L6593" s="270"/>
      <c r="M6593" s="271"/>
      <c r="N6593" s="270" t="e">
        <v>#N/A</v>
      </c>
      <c r="O6593" s="272" t="e">
        <v>#N/A</v>
      </c>
      <c r="P6593" s="272" t="e">
        <v>#N/A</v>
      </c>
      <c r="Q6593" s="272" t="e">
        <v>#N/A</v>
      </c>
    </row>
    <row r="6594" spans="1:17" s="208" customFormat="1" ht="12">
      <c r="A6594" s="268" t="str">
        <f t="shared" si="206"/>
        <v>1508871011568403111</v>
      </c>
      <c r="B6594" s="304" t="s">
        <v>19891</v>
      </c>
      <c r="C6594" s="269" t="s">
        <v>9311</v>
      </c>
      <c r="D6594" s="144" t="s">
        <v>3106</v>
      </c>
      <c r="E6594" s="269" t="s">
        <v>9312</v>
      </c>
      <c r="F6594" s="145" t="s">
        <v>3106</v>
      </c>
      <c r="G6594" s="269" t="s">
        <v>3106</v>
      </c>
      <c r="H6594" s="305" t="s">
        <v>9313</v>
      </c>
      <c r="I6594" s="306" t="s">
        <v>21767</v>
      </c>
      <c r="J6594" s="201" t="str">
        <f t="shared" si="205"/>
        <v>9999</v>
      </c>
      <c r="K6594" s="270"/>
      <c r="L6594" s="270"/>
      <c r="M6594" s="271"/>
      <c r="N6594" s="270" t="e">
        <v>#N/A</v>
      </c>
      <c r="O6594" s="272" t="e">
        <v>#N/A</v>
      </c>
      <c r="P6594" s="272" t="e">
        <v>#N/A</v>
      </c>
      <c r="Q6594" s="272" t="e">
        <v>#N/A</v>
      </c>
    </row>
    <row r="6595" spans="1:17" s="208" customFormat="1" ht="12">
      <c r="A6595" s="268" t="str">
        <f t="shared" si="206"/>
        <v>1509747011922075167</v>
      </c>
      <c r="B6595" s="304" t="s">
        <v>19891</v>
      </c>
      <c r="C6595" s="269" t="s">
        <v>9315</v>
      </c>
      <c r="D6595" s="144" t="s">
        <v>3106</v>
      </c>
      <c r="E6595" s="269" t="s">
        <v>9316</v>
      </c>
      <c r="F6595" s="145" t="s">
        <v>3106</v>
      </c>
      <c r="G6595" s="269" t="s">
        <v>3106</v>
      </c>
      <c r="H6595" s="305" t="s">
        <v>9317</v>
      </c>
      <c r="I6595" s="306" t="s">
        <v>22674</v>
      </c>
      <c r="J6595" s="201" t="str">
        <f t="shared" ref="J6595:J6658" si="207">B6595</f>
        <v>9999</v>
      </c>
      <c r="K6595" s="270"/>
      <c r="L6595" s="270"/>
      <c r="M6595" s="271"/>
      <c r="N6595" s="270" t="e">
        <v>#N/A</v>
      </c>
      <c r="O6595" s="272" t="e">
        <v>#N/A</v>
      </c>
      <c r="P6595" s="272" t="e">
        <v>#N/A</v>
      </c>
      <c r="Q6595" s="272" t="e">
        <v>#N/A</v>
      </c>
    </row>
    <row r="6596" spans="1:17" s="208" customFormat="1" ht="12">
      <c r="A6596" s="268" t="str">
        <f t="shared" si="206"/>
        <v>1512303011003887845</v>
      </c>
      <c r="B6596" s="304" t="s">
        <v>19891</v>
      </c>
      <c r="C6596" s="269" t="s">
        <v>9318</v>
      </c>
      <c r="D6596" s="144" t="s">
        <v>3106</v>
      </c>
      <c r="E6596" s="269" t="s">
        <v>9319</v>
      </c>
      <c r="F6596" s="145" t="s">
        <v>3106</v>
      </c>
      <c r="G6596" s="269" t="s">
        <v>3106</v>
      </c>
      <c r="H6596" s="305" t="s">
        <v>9320</v>
      </c>
      <c r="I6596" s="306" t="s">
        <v>20246</v>
      </c>
      <c r="J6596" s="201" t="str">
        <f t="shared" si="207"/>
        <v>9999</v>
      </c>
      <c r="K6596" s="270"/>
      <c r="L6596" s="270"/>
      <c r="M6596" s="271"/>
      <c r="N6596" s="270" t="e">
        <v>#N/A</v>
      </c>
      <c r="O6596" s="272" t="e">
        <v>#N/A</v>
      </c>
      <c r="P6596" s="272" t="e">
        <v>#N/A</v>
      </c>
      <c r="Q6596" s="272" t="e">
        <v>#N/A</v>
      </c>
    </row>
    <row r="6597" spans="1:17" s="208" customFormat="1" ht="12">
      <c r="A6597" s="268" t="str">
        <f t="shared" si="206"/>
        <v>1514721021336251222</v>
      </c>
      <c r="B6597" s="304" t="s">
        <v>19891</v>
      </c>
      <c r="C6597" s="269" t="s">
        <v>9321</v>
      </c>
      <c r="D6597" s="144" t="s">
        <v>3106</v>
      </c>
      <c r="E6597" s="269" t="s">
        <v>9322</v>
      </c>
      <c r="F6597" s="145" t="s">
        <v>3106</v>
      </c>
      <c r="G6597" s="269" t="s">
        <v>3106</v>
      </c>
      <c r="H6597" s="305" t="s">
        <v>6695</v>
      </c>
      <c r="I6597" s="306" t="s">
        <v>21110</v>
      </c>
      <c r="J6597" s="201" t="str">
        <f t="shared" si="207"/>
        <v>9999</v>
      </c>
      <c r="K6597" s="270"/>
      <c r="L6597" s="270"/>
      <c r="M6597" s="271"/>
      <c r="N6597" s="270" t="e">
        <v>#N/A</v>
      </c>
      <c r="O6597" s="272" t="e">
        <v>#N/A</v>
      </c>
      <c r="P6597" s="272" t="e">
        <v>#N/A</v>
      </c>
      <c r="Q6597" s="272" t="e">
        <v>#N/A</v>
      </c>
    </row>
    <row r="6598" spans="1:17" s="208" customFormat="1" ht="12">
      <c r="A6598" s="268" t="str">
        <f t="shared" si="206"/>
        <v>1515793011861478349</v>
      </c>
      <c r="B6598" s="304" t="s">
        <v>19891</v>
      </c>
      <c r="C6598" s="269" t="s">
        <v>9323</v>
      </c>
      <c r="D6598" s="144" t="s">
        <v>3106</v>
      </c>
      <c r="E6598" s="269" t="s">
        <v>9324</v>
      </c>
      <c r="F6598" s="145" t="s">
        <v>3106</v>
      </c>
      <c r="G6598" s="269" t="s">
        <v>3106</v>
      </c>
      <c r="H6598" s="305" t="s">
        <v>9325</v>
      </c>
      <c r="I6598" s="306" t="s">
        <v>22515</v>
      </c>
      <c r="J6598" s="201" t="str">
        <f t="shared" si="207"/>
        <v>9999</v>
      </c>
      <c r="K6598" s="270"/>
      <c r="L6598" s="270"/>
      <c r="M6598" s="271"/>
      <c r="N6598" s="270" t="e">
        <v>#N/A</v>
      </c>
      <c r="O6598" s="272" t="e">
        <v>#N/A</v>
      </c>
      <c r="P6598" s="272" t="e">
        <v>#N/A</v>
      </c>
      <c r="Q6598" s="272" t="e">
        <v>#N/A</v>
      </c>
    </row>
    <row r="6599" spans="1:17" s="208" customFormat="1" ht="12">
      <c r="A6599" s="268" t="str">
        <f t="shared" si="206"/>
        <v>1515793031861478349</v>
      </c>
      <c r="B6599" s="304" t="s">
        <v>19891</v>
      </c>
      <c r="C6599" s="269" t="s">
        <v>9323</v>
      </c>
      <c r="D6599" s="144" t="s">
        <v>3106</v>
      </c>
      <c r="E6599" s="269" t="s">
        <v>9326</v>
      </c>
      <c r="F6599" s="145" t="s">
        <v>3106</v>
      </c>
      <c r="G6599" s="269" t="s">
        <v>3106</v>
      </c>
      <c r="H6599" s="305" t="s">
        <v>9325</v>
      </c>
      <c r="I6599" s="306" t="s">
        <v>22515</v>
      </c>
      <c r="J6599" s="201" t="str">
        <f t="shared" si="207"/>
        <v>9999</v>
      </c>
      <c r="K6599" s="270"/>
      <c r="L6599" s="270"/>
      <c r="M6599" s="271"/>
      <c r="N6599" s="270" t="e">
        <v>#N/A</v>
      </c>
      <c r="O6599" s="272" t="e">
        <v>#N/A</v>
      </c>
      <c r="P6599" s="272" t="e">
        <v>#N/A</v>
      </c>
      <c r="Q6599" s="272" t="e">
        <v>#N/A</v>
      </c>
    </row>
    <row r="6600" spans="1:17" s="208" customFormat="1" ht="12">
      <c r="A6600" s="268" t="str">
        <f t="shared" si="206"/>
        <v>1516171021003811639</v>
      </c>
      <c r="B6600" s="304" t="s">
        <v>19891</v>
      </c>
      <c r="C6600" s="143" t="s">
        <v>20005</v>
      </c>
      <c r="D6600" s="144" t="s">
        <v>3106</v>
      </c>
      <c r="E6600" s="144" t="s">
        <v>20006</v>
      </c>
      <c r="F6600" s="145" t="s">
        <v>3106</v>
      </c>
      <c r="G6600" s="269" t="s">
        <v>3106</v>
      </c>
      <c r="H6600" s="146" t="s">
        <v>20007</v>
      </c>
      <c r="I6600" s="306" t="s">
        <v>20007</v>
      </c>
      <c r="J6600" s="201" t="str">
        <f t="shared" si="207"/>
        <v>9999</v>
      </c>
      <c r="K6600" s="308" t="s">
        <v>19895</v>
      </c>
      <c r="L6600" s="308" t="s">
        <v>13916</v>
      </c>
      <c r="M6600" s="271">
        <v>44475</v>
      </c>
      <c r="N6600" s="270" t="s">
        <v>19930</v>
      </c>
      <c r="O6600" s="272" t="s">
        <v>19931</v>
      </c>
      <c r="P6600" s="272" t="s">
        <v>19932</v>
      </c>
      <c r="Q6600" s="272" t="s">
        <v>19933</v>
      </c>
    </row>
    <row r="6601" spans="1:17" s="208" customFormat="1" ht="12">
      <c r="A6601" s="268" t="str">
        <f t="shared" si="206"/>
        <v>1518516011083659866</v>
      </c>
      <c r="B6601" s="304" t="s">
        <v>19891</v>
      </c>
      <c r="C6601" s="269" t="s">
        <v>9327</v>
      </c>
      <c r="D6601" s="144" t="s">
        <v>3106</v>
      </c>
      <c r="E6601" s="269" t="s">
        <v>9328</v>
      </c>
      <c r="F6601" s="145" t="s">
        <v>3106</v>
      </c>
      <c r="G6601" s="269" t="s">
        <v>3106</v>
      </c>
      <c r="H6601" s="305" t="s">
        <v>9329</v>
      </c>
      <c r="I6601" s="306" t="s">
        <v>20438</v>
      </c>
      <c r="J6601" s="201" t="str">
        <f t="shared" si="207"/>
        <v>9999</v>
      </c>
      <c r="K6601" s="270"/>
      <c r="L6601" s="270"/>
      <c r="M6601" s="271"/>
      <c r="N6601" s="270" t="e">
        <v>#N/A</v>
      </c>
      <c r="O6601" s="272" t="e">
        <v>#N/A</v>
      </c>
      <c r="P6601" s="272" t="e">
        <v>#N/A</v>
      </c>
      <c r="Q6601" s="272" t="e">
        <v>#N/A</v>
      </c>
    </row>
    <row r="6602" spans="1:17" s="208" customFormat="1" ht="12">
      <c r="A6602" s="268" t="str">
        <f t="shared" si="206"/>
        <v>1518854011730146861</v>
      </c>
      <c r="B6602" s="304" t="s">
        <v>19891</v>
      </c>
      <c r="C6602" s="269" t="s">
        <v>9330</v>
      </c>
      <c r="D6602" s="144" t="s">
        <v>3106</v>
      </c>
      <c r="E6602" s="269" t="s">
        <v>9331</v>
      </c>
      <c r="F6602" s="145" t="s">
        <v>3106</v>
      </c>
      <c r="G6602" s="269" t="s">
        <v>3106</v>
      </c>
      <c r="H6602" s="305" t="s">
        <v>9332</v>
      </c>
      <c r="I6602" s="306" t="s">
        <v>22197</v>
      </c>
      <c r="J6602" s="201" t="str">
        <f t="shared" si="207"/>
        <v>9999</v>
      </c>
      <c r="K6602" s="270"/>
      <c r="L6602" s="270"/>
      <c r="M6602" s="271"/>
      <c r="N6602" s="270" t="e">
        <v>#N/A</v>
      </c>
      <c r="O6602" s="272" t="e">
        <v>#N/A</v>
      </c>
      <c r="P6602" s="272" t="e">
        <v>#N/A</v>
      </c>
      <c r="Q6602" s="272" t="e">
        <v>#N/A</v>
      </c>
    </row>
    <row r="6603" spans="1:17" s="208" customFormat="1" ht="12">
      <c r="A6603" s="268" t="str">
        <f t="shared" si="206"/>
        <v>1519175011073569034</v>
      </c>
      <c r="B6603" s="304" t="s">
        <v>19891</v>
      </c>
      <c r="C6603" s="143" t="s">
        <v>20008</v>
      </c>
      <c r="D6603" s="144" t="s">
        <v>3106</v>
      </c>
      <c r="E6603" s="144" t="s">
        <v>20009</v>
      </c>
      <c r="F6603" s="145" t="s">
        <v>3106</v>
      </c>
      <c r="G6603" s="269" t="s">
        <v>3106</v>
      </c>
      <c r="H6603" s="146" t="s">
        <v>20010</v>
      </c>
      <c r="I6603" s="306" t="s">
        <v>20010</v>
      </c>
      <c r="J6603" s="201" t="str">
        <f t="shared" si="207"/>
        <v>9999</v>
      </c>
      <c r="K6603" s="308" t="s">
        <v>19895</v>
      </c>
      <c r="L6603" s="308" t="s">
        <v>13916</v>
      </c>
      <c r="M6603" s="271">
        <v>44475</v>
      </c>
      <c r="N6603" s="270" t="s">
        <v>19896</v>
      </c>
      <c r="O6603" s="272" t="s">
        <v>19897</v>
      </c>
      <c r="P6603" s="272" t="s">
        <v>20011</v>
      </c>
      <c r="Q6603" s="272" t="s">
        <v>20012</v>
      </c>
    </row>
    <row r="6604" spans="1:17" s="208" customFormat="1" ht="12">
      <c r="A6604" s="268" t="str">
        <f t="shared" si="206"/>
        <v>1520314011578544367</v>
      </c>
      <c r="B6604" s="304" t="s">
        <v>19891</v>
      </c>
      <c r="C6604" s="269" t="s">
        <v>9333</v>
      </c>
      <c r="D6604" s="144" t="s">
        <v>3106</v>
      </c>
      <c r="E6604" s="269" t="s">
        <v>9334</v>
      </c>
      <c r="F6604" s="145" t="s">
        <v>3106</v>
      </c>
      <c r="G6604" s="269" t="s">
        <v>3106</v>
      </c>
      <c r="H6604" s="305" t="s">
        <v>9335</v>
      </c>
      <c r="I6604" s="306" t="s">
        <v>21798</v>
      </c>
      <c r="J6604" s="201" t="str">
        <f t="shared" si="207"/>
        <v>9999</v>
      </c>
      <c r="K6604" s="270"/>
      <c r="L6604" s="270"/>
      <c r="M6604" s="271"/>
      <c r="N6604" s="270" t="e">
        <v>#N/A</v>
      </c>
      <c r="O6604" s="272" t="e">
        <v>#N/A</v>
      </c>
      <c r="P6604" s="272" t="e">
        <v>#N/A</v>
      </c>
      <c r="Q6604" s="272" t="e">
        <v>#N/A</v>
      </c>
    </row>
    <row r="6605" spans="1:17" s="208" customFormat="1" ht="12">
      <c r="A6605" s="268" t="str">
        <f t="shared" si="206"/>
        <v>1521924021508911967</v>
      </c>
      <c r="B6605" s="304" t="s">
        <v>19891</v>
      </c>
      <c r="C6605" s="269" t="s">
        <v>9336</v>
      </c>
      <c r="D6605" s="144" t="s">
        <v>3106</v>
      </c>
      <c r="E6605" s="269" t="s">
        <v>9337</v>
      </c>
      <c r="F6605" s="145" t="s">
        <v>3106</v>
      </c>
      <c r="G6605" s="269" t="s">
        <v>3106</v>
      </c>
      <c r="H6605" s="305" t="s">
        <v>9338</v>
      </c>
      <c r="I6605" s="306" t="s">
        <v>21628</v>
      </c>
      <c r="J6605" s="201" t="str">
        <f t="shared" si="207"/>
        <v>9999</v>
      </c>
      <c r="K6605" s="270"/>
      <c r="L6605" s="270"/>
      <c r="M6605" s="271"/>
      <c r="N6605" s="270" t="e">
        <v>#N/A</v>
      </c>
      <c r="O6605" s="272" t="e">
        <v>#N/A</v>
      </c>
      <c r="P6605" s="272" t="e">
        <v>#N/A</v>
      </c>
      <c r="Q6605" s="272" t="e">
        <v>#N/A</v>
      </c>
    </row>
    <row r="6606" spans="1:17" s="208" customFormat="1" ht="12">
      <c r="A6606" s="268" t="str">
        <f t="shared" si="206"/>
        <v>1521924031346402070</v>
      </c>
      <c r="B6606" s="304" t="s">
        <v>19891</v>
      </c>
      <c r="C6606" s="269" t="s">
        <v>9339</v>
      </c>
      <c r="D6606" s="144" t="s">
        <v>3106</v>
      </c>
      <c r="E6606" s="269" t="s">
        <v>9340</v>
      </c>
      <c r="F6606" s="145" t="s">
        <v>3106</v>
      </c>
      <c r="G6606" s="269" t="s">
        <v>3106</v>
      </c>
      <c r="H6606" s="305" t="s">
        <v>9338</v>
      </c>
      <c r="I6606" s="307" t="s">
        <v>9338</v>
      </c>
      <c r="J6606" s="201" t="str">
        <f t="shared" si="207"/>
        <v>9999</v>
      </c>
      <c r="K6606" s="270"/>
      <c r="L6606" s="270"/>
      <c r="M6606" s="271"/>
      <c r="N6606" s="270" t="e">
        <v>#N/A</v>
      </c>
      <c r="O6606" s="272" t="e">
        <v>#N/A</v>
      </c>
      <c r="P6606" s="272" t="e">
        <v>#N/A</v>
      </c>
      <c r="Q6606" s="272" t="e">
        <v>#N/A</v>
      </c>
    </row>
    <row r="6607" spans="1:17" s="208" customFormat="1" ht="12">
      <c r="A6607" s="268" t="str">
        <f t="shared" si="206"/>
        <v>1523722021265401319</v>
      </c>
      <c r="B6607" s="304" t="s">
        <v>19891</v>
      </c>
      <c r="C6607" s="269" t="s">
        <v>9341</v>
      </c>
      <c r="D6607" s="144" t="s">
        <v>3106</v>
      </c>
      <c r="E6607" s="269" t="s">
        <v>9342</v>
      </c>
      <c r="F6607" s="145" t="s">
        <v>3106</v>
      </c>
      <c r="G6607" s="269" t="s">
        <v>3106</v>
      </c>
      <c r="H6607" s="305" t="s">
        <v>2305</v>
      </c>
      <c r="I6607" s="306" t="s">
        <v>20916</v>
      </c>
      <c r="J6607" s="201" t="str">
        <f t="shared" si="207"/>
        <v>9999</v>
      </c>
      <c r="K6607" s="270"/>
      <c r="L6607" s="270"/>
      <c r="M6607" s="271"/>
      <c r="N6607" s="270" t="e">
        <v>#N/A</v>
      </c>
      <c r="O6607" s="272" t="e">
        <v>#N/A</v>
      </c>
      <c r="P6607" s="272" t="e">
        <v>#N/A</v>
      </c>
      <c r="Q6607" s="272" t="e">
        <v>#N/A</v>
      </c>
    </row>
    <row r="6608" spans="1:17" s="208" customFormat="1" ht="12">
      <c r="A6608" s="268" t="str">
        <f t="shared" si="206"/>
        <v>1523722031609909480</v>
      </c>
      <c r="B6608" s="304" t="s">
        <v>19891</v>
      </c>
      <c r="C6608" s="269" t="s">
        <v>9343</v>
      </c>
      <c r="D6608" s="144" t="s">
        <v>3106</v>
      </c>
      <c r="E6608" s="269" t="s">
        <v>9344</v>
      </c>
      <c r="F6608" s="145" t="s">
        <v>3106</v>
      </c>
      <c r="G6608" s="269" t="s">
        <v>3106</v>
      </c>
      <c r="H6608" s="305" t="s">
        <v>2305</v>
      </c>
      <c r="I6608" s="306" t="s">
        <v>20916</v>
      </c>
      <c r="J6608" s="201" t="str">
        <f t="shared" si="207"/>
        <v>9999</v>
      </c>
      <c r="K6608" s="270"/>
      <c r="L6608" s="270"/>
      <c r="M6608" s="271"/>
      <c r="N6608" s="270" t="e">
        <v>#N/A</v>
      </c>
      <c r="O6608" s="272" t="e">
        <v>#N/A</v>
      </c>
      <c r="P6608" s="272" t="e">
        <v>#N/A</v>
      </c>
      <c r="Q6608" s="272" t="e">
        <v>#N/A</v>
      </c>
    </row>
    <row r="6609" spans="1:17" s="208" customFormat="1" ht="12">
      <c r="A6609" s="268" t="str">
        <f t="shared" si="206"/>
        <v>1523789011528031390</v>
      </c>
      <c r="B6609" s="304" t="s">
        <v>19891</v>
      </c>
      <c r="C6609" s="269" t="s">
        <v>9345</v>
      </c>
      <c r="D6609" s="144" t="s">
        <v>3106</v>
      </c>
      <c r="E6609" s="269" t="s">
        <v>9346</v>
      </c>
      <c r="F6609" s="145" t="s">
        <v>3106</v>
      </c>
      <c r="G6609" s="269" t="s">
        <v>3106</v>
      </c>
      <c r="H6609" s="305" t="s">
        <v>9347</v>
      </c>
      <c r="I6609" s="306" t="s">
        <v>21672</v>
      </c>
      <c r="J6609" s="201" t="str">
        <f t="shared" si="207"/>
        <v>9999</v>
      </c>
      <c r="K6609" s="270"/>
      <c r="L6609" s="270"/>
      <c r="M6609" s="271"/>
      <c r="N6609" s="270" t="e">
        <v>#N/A</v>
      </c>
      <c r="O6609" s="272" t="e">
        <v>#N/A</v>
      </c>
      <c r="P6609" s="272" t="e">
        <v>#N/A</v>
      </c>
      <c r="Q6609" s="272" t="e">
        <v>#N/A</v>
      </c>
    </row>
    <row r="6610" spans="1:17" s="208" customFormat="1" ht="12">
      <c r="A6610" s="268" t="str">
        <f t="shared" si="206"/>
        <v>1524340011548345804</v>
      </c>
      <c r="B6610" s="304" t="s">
        <v>19891</v>
      </c>
      <c r="C6610" s="269" t="s">
        <v>9348</v>
      </c>
      <c r="D6610" s="144" t="s">
        <v>3106</v>
      </c>
      <c r="E6610" s="269" t="s">
        <v>9349</v>
      </c>
      <c r="F6610" s="145" t="s">
        <v>3106</v>
      </c>
      <c r="G6610" s="269" t="s">
        <v>3106</v>
      </c>
      <c r="H6610" s="305" t="s">
        <v>9350</v>
      </c>
      <c r="I6610" s="306" t="s">
        <v>21726</v>
      </c>
      <c r="J6610" s="201" t="str">
        <f t="shared" si="207"/>
        <v>9999</v>
      </c>
      <c r="K6610" s="270"/>
      <c r="L6610" s="270"/>
      <c r="M6610" s="271"/>
      <c r="N6610" s="270" t="e">
        <v>#N/A</v>
      </c>
      <c r="O6610" s="272" t="e">
        <v>#N/A</v>
      </c>
      <c r="P6610" s="272" t="e">
        <v>#N/A</v>
      </c>
      <c r="Q6610" s="272" t="e">
        <v>#N/A</v>
      </c>
    </row>
    <row r="6611" spans="1:17" s="208" customFormat="1" ht="12">
      <c r="A6611" s="268" t="str">
        <f t="shared" si="206"/>
        <v>1524340031548345804</v>
      </c>
      <c r="B6611" s="304" t="s">
        <v>19891</v>
      </c>
      <c r="C6611" s="269" t="s">
        <v>9348</v>
      </c>
      <c r="D6611" s="144" t="s">
        <v>3106</v>
      </c>
      <c r="E6611" s="269" t="s">
        <v>9351</v>
      </c>
      <c r="F6611" s="145" t="s">
        <v>3106</v>
      </c>
      <c r="G6611" s="269" t="s">
        <v>3106</v>
      </c>
      <c r="H6611" s="305" t="s">
        <v>9350</v>
      </c>
      <c r="I6611" s="307" t="s">
        <v>9350</v>
      </c>
      <c r="J6611" s="201" t="str">
        <f t="shared" si="207"/>
        <v>9999</v>
      </c>
      <c r="K6611" s="270"/>
      <c r="L6611" s="270"/>
      <c r="M6611" s="271"/>
      <c r="N6611" s="270" t="e">
        <v>#N/A</v>
      </c>
      <c r="O6611" s="272" t="e">
        <v>#N/A</v>
      </c>
      <c r="P6611" s="272" t="e">
        <v>#N/A</v>
      </c>
      <c r="Q6611" s="272" t="e">
        <v>#N/A</v>
      </c>
    </row>
    <row r="6612" spans="1:17" s="208" customFormat="1" ht="12">
      <c r="A6612" s="268" t="str">
        <f t="shared" si="206"/>
        <v>1524886021124175039</v>
      </c>
      <c r="B6612" s="304" t="s">
        <v>19891</v>
      </c>
      <c r="C6612" s="269" t="s">
        <v>9352</v>
      </c>
      <c r="D6612" s="144" t="s">
        <v>3106</v>
      </c>
      <c r="E6612" s="269" t="s">
        <v>9353</v>
      </c>
      <c r="F6612" s="145" t="s">
        <v>3106</v>
      </c>
      <c r="G6612" s="269" t="s">
        <v>3106</v>
      </c>
      <c r="H6612" s="305" t="s">
        <v>9354</v>
      </c>
      <c r="I6612" s="307" t="s">
        <v>9354</v>
      </c>
      <c r="J6612" s="201" t="str">
        <f t="shared" si="207"/>
        <v>9999</v>
      </c>
      <c r="K6612" s="270"/>
      <c r="L6612" s="270"/>
      <c r="M6612" s="271"/>
      <c r="N6612" s="270" t="e">
        <v>#N/A</v>
      </c>
      <c r="O6612" s="272" t="e">
        <v>#N/A</v>
      </c>
      <c r="P6612" s="272" t="e">
        <v>#N/A</v>
      </c>
      <c r="Q6612" s="272" t="e">
        <v>#N/A</v>
      </c>
    </row>
    <row r="6613" spans="1:17" s="208" customFormat="1" ht="12">
      <c r="A6613" s="268" t="str">
        <f t="shared" ref="A6613:A6676" si="208">E6613&amp;C6613</f>
        <v>1527756011366416125</v>
      </c>
      <c r="B6613" s="304" t="s">
        <v>19891</v>
      </c>
      <c r="C6613" s="269" t="s">
        <v>9355</v>
      </c>
      <c r="D6613" s="144" t="s">
        <v>3106</v>
      </c>
      <c r="E6613" s="269" t="s">
        <v>9356</v>
      </c>
      <c r="F6613" s="145" t="s">
        <v>3106</v>
      </c>
      <c r="G6613" s="269" t="s">
        <v>3106</v>
      </c>
      <c r="H6613" s="305" t="s">
        <v>9357</v>
      </c>
      <c r="I6613" s="306" t="s">
        <v>21183</v>
      </c>
      <c r="J6613" s="201" t="str">
        <f t="shared" si="207"/>
        <v>9999</v>
      </c>
      <c r="K6613" s="270"/>
      <c r="L6613" s="270"/>
      <c r="M6613" s="271"/>
      <c r="N6613" s="270" t="e">
        <v>#N/A</v>
      </c>
      <c r="O6613" s="272" t="e">
        <v>#N/A</v>
      </c>
      <c r="P6613" s="272" t="e">
        <v>#N/A</v>
      </c>
      <c r="Q6613" s="272" t="e">
        <v>#N/A</v>
      </c>
    </row>
    <row r="6614" spans="1:17" s="208" customFormat="1" ht="12">
      <c r="A6614" s="268" t="str">
        <f t="shared" si="208"/>
        <v>1528119011396702122</v>
      </c>
      <c r="B6614" s="304" t="s">
        <v>19891</v>
      </c>
      <c r="C6614" s="269" t="s">
        <v>9358</v>
      </c>
      <c r="D6614" s="144" t="s">
        <v>3106</v>
      </c>
      <c r="E6614" s="269" t="s">
        <v>9359</v>
      </c>
      <c r="F6614" s="145" t="s">
        <v>3106</v>
      </c>
      <c r="G6614" s="269" t="s">
        <v>3106</v>
      </c>
      <c r="H6614" s="305" t="s">
        <v>9360</v>
      </c>
      <c r="I6614" s="306" t="s">
        <v>21280</v>
      </c>
      <c r="J6614" s="201" t="str">
        <f t="shared" si="207"/>
        <v>9999</v>
      </c>
      <c r="K6614" s="270"/>
      <c r="L6614" s="270"/>
      <c r="M6614" s="271"/>
      <c r="N6614" s="270" t="e">
        <v>#N/A</v>
      </c>
      <c r="O6614" s="272" t="e">
        <v>#N/A</v>
      </c>
      <c r="P6614" s="272" t="e">
        <v>#N/A</v>
      </c>
      <c r="Q6614" s="272" t="e">
        <v>#N/A</v>
      </c>
    </row>
    <row r="6615" spans="1:17" s="208" customFormat="1" ht="12">
      <c r="A6615" s="268" t="str">
        <f t="shared" si="208"/>
        <v>1528119031396702122</v>
      </c>
      <c r="B6615" s="304" t="s">
        <v>19891</v>
      </c>
      <c r="C6615" s="269" t="s">
        <v>9358</v>
      </c>
      <c r="D6615" s="144" t="s">
        <v>3106</v>
      </c>
      <c r="E6615" s="269" t="s">
        <v>9361</v>
      </c>
      <c r="F6615" s="145" t="s">
        <v>3106</v>
      </c>
      <c r="G6615" s="269" t="s">
        <v>3106</v>
      </c>
      <c r="H6615" s="305" t="s">
        <v>9362</v>
      </c>
      <c r="I6615" s="306" t="s">
        <v>21279</v>
      </c>
      <c r="J6615" s="201" t="str">
        <f t="shared" si="207"/>
        <v>9999</v>
      </c>
      <c r="K6615" s="270"/>
      <c r="L6615" s="270"/>
      <c r="M6615" s="271"/>
      <c r="N6615" s="270" t="e">
        <v>#N/A</v>
      </c>
      <c r="O6615" s="272" t="e">
        <v>#N/A</v>
      </c>
      <c r="P6615" s="272" t="e">
        <v>#N/A</v>
      </c>
      <c r="Q6615" s="272" t="e">
        <v>#N/A</v>
      </c>
    </row>
    <row r="6616" spans="1:17" s="208" customFormat="1" ht="12">
      <c r="A6616" s="268" t="str">
        <f t="shared" si="208"/>
        <v>1529356011356383244</v>
      </c>
      <c r="B6616" s="304" t="s">
        <v>19891</v>
      </c>
      <c r="C6616" s="269" t="s">
        <v>9363</v>
      </c>
      <c r="D6616" s="144" t="s">
        <v>3106</v>
      </c>
      <c r="E6616" s="269" t="s">
        <v>9364</v>
      </c>
      <c r="F6616" s="145" t="s">
        <v>3106</v>
      </c>
      <c r="G6616" s="269" t="s">
        <v>3106</v>
      </c>
      <c r="H6616" s="305" t="s">
        <v>9365</v>
      </c>
      <c r="I6616" s="307" t="s">
        <v>9365</v>
      </c>
      <c r="J6616" s="201" t="str">
        <f t="shared" si="207"/>
        <v>9999</v>
      </c>
      <c r="K6616" s="270"/>
      <c r="L6616" s="270"/>
      <c r="M6616" s="271"/>
      <c r="N6616" s="270" t="e">
        <v>#N/A</v>
      </c>
      <c r="O6616" s="272" t="e">
        <v>#N/A</v>
      </c>
      <c r="P6616" s="272" t="e">
        <v>#N/A</v>
      </c>
      <c r="Q6616" s="272" t="e">
        <v>#N/A</v>
      </c>
    </row>
    <row r="6617" spans="1:17" s="208" customFormat="1" ht="12">
      <c r="A6617" s="268" t="str">
        <f t="shared" si="208"/>
        <v>1530123011821069709</v>
      </c>
      <c r="B6617" s="304" t="s">
        <v>19891</v>
      </c>
      <c r="C6617" s="269" t="s">
        <v>9366</v>
      </c>
      <c r="D6617" s="144" t="s">
        <v>3106</v>
      </c>
      <c r="E6617" s="269" t="s">
        <v>9367</v>
      </c>
      <c r="F6617" s="145" t="s">
        <v>3106</v>
      </c>
      <c r="G6617" s="269" t="s">
        <v>3106</v>
      </c>
      <c r="H6617" s="305" t="s">
        <v>9368</v>
      </c>
      <c r="I6617" s="306" t="s">
        <v>22426</v>
      </c>
      <c r="J6617" s="201" t="str">
        <f t="shared" si="207"/>
        <v>9999</v>
      </c>
      <c r="K6617" s="270"/>
      <c r="L6617" s="270"/>
      <c r="M6617" s="271"/>
      <c r="N6617" s="270" t="e">
        <v>#N/A</v>
      </c>
      <c r="O6617" s="272" t="e">
        <v>#N/A</v>
      </c>
      <c r="P6617" s="272" t="e">
        <v>#N/A</v>
      </c>
      <c r="Q6617" s="272" t="e">
        <v>#N/A</v>
      </c>
    </row>
    <row r="6618" spans="1:17" s="208" customFormat="1" ht="12">
      <c r="A6618" s="268" t="str">
        <f t="shared" si="208"/>
        <v>1531022021477639201</v>
      </c>
      <c r="B6618" s="304" t="s">
        <v>19891</v>
      </c>
      <c r="C6618" s="269" t="s">
        <v>9369</v>
      </c>
      <c r="D6618" s="144" t="s">
        <v>3106</v>
      </c>
      <c r="E6618" s="269" t="s">
        <v>9370</v>
      </c>
      <c r="F6618" s="145" t="s">
        <v>3106</v>
      </c>
      <c r="G6618" s="269" t="s">
        <v>3106</v>
      </c>
      <c r="H6618" s="305" t="s">
        <v>9371</v>
      </c>
      <c r="I6618" s="306" t="s">
        <v>21534</v>
      </c>
      <c r="J6618" s="201" t="str">
        <f t="shared" si="207"/>
        <v>9999</v>
      </c>
      <c r="K6618" s="270"/>
      <c r="L6618" s="270"/>
      <c r="M6618" s="271"/>
      <c r="N6618" s="270" t="e">
        <v>#N/A</v>
      </c>
      <c r="O6618" s="272" t="e">
        <v>#N/A</v>
      </c>
      <c r="P6618" s="272" t="e">
        <v>#N/A</v>
      </c>
      <c r="Q6618" s="272" t="e">
        <v>#N/A</v>
      </c>
    </row>
    <row r="6619" spans="1:17" s="208" customFormat="1" ht="12">
      <c r="A6619" s="268" t="str">
        <f t="shared" si="208"/>
        <v>1531725011134381098</v>
      </c>
      <c r="B6619" s="304" t="s">
        <v>19891</v>
      </c>
      <c r="C6619" s="269" t="s">
        <v>13997</v>
      </c>
      <c r="D6619" s="144" t="s">
        <v>3106</v>
      </c>
      <c r="E6619" s="269" t="s">
        <v>13998</v>
      </c>
      <c r="F6619" s="145" t="s">
        <v>3106</v>
      </c>
      <c r="G6619" s="269" t="s">
        <v>3106</v>
      </c>
      <c r="H6619" s="305" t="s">
        <v>13999</v>
      </c>
      <c r="I6619" s="307" t="s">
        <v>13999</v>
      </c>
      <c r="J6619" s="201" t="str">
        <f t="shared" si="207"/>
        <v>9999</v>
      </c>
      <c r="K6619" s="270" t="s">
        <v>13915</v>
      </c>
      <c r="L6619" s="270" t="s">
        <v>13916</v>
      </c>
      <c r="M6619" s="271">
        <v>44085</v>
      </c>
      <c r="N6619" s="270" t="e">
        <v>#N/A</v>
      </c>
      <c r="O6619" s="272" t="e">
        <v>#N/A</v>
      </c>
      <c r="P6619" s="272" t="e">
        <v>#N/A</v>
      </c>
      <c r="Q6619" s="272" t="e">
        <v>#N/A</v>
      </c>
    </row>
    <row r="6620" spans="1:17" s="208" customFormat="1" ht="12">
      <c r="A6620" s="268" t="str">
        <f t="shared" si="208"/>
        <v>1532673011588713440</v>
      </c>
      <c r="B6620" s="304" t="s">
        <v>19891</v>
      </c>
      <c r="C6620" s="269" t="s">
        <v>9372</v>
      </c>
      <c r="D6620" s="144" t="s">
        <v>3106</v>
      </c>
      <c r="E6620" s="269" t="s">
        <v>9373</v>
      </c>
      <c r="F6620" s="145" t="s">
        <v>3106</v>
      </c>
      <c r="G6620" s="269" t="s">
        <v>3106</v>
      </c>
      <c r="H6620" s="305" t="s">
        <v>9374</v>
      </c>
      <c r="I6620" s="306" t="s">
        <v>21832</v>
      </c>
      <c r="J6620" s="201" t="str">
        <f t="shared" si="207"/>
        <v>9999</v>
      </c>
      <c r="K6620" s="270"/>
      <c r="L6620" s="270"/>
      <c r="M6620" s="271"/>
      <c r="N6620" s="270" t="e">
        <v>#N/A</v>
      </c>
      <c r="O6620" s="272" t="e">
        <v>#N/A</v>
      </c>
      <c r="P6620" s="272" t="e">
        <v>#N/A</v>
      </c>
      <c r="Q6620" s="272" t="e">
        <v>#N/A</v>
      </c>
    </row>
    <row r="6621" spans="1:17" s="208" customFormat="1" ht="12">
      <c r="A6621" s="268" t="str">
        <f t="shared" si="208"/>
        <v>1533739021154307551</v>
      </c>
      <c r="B6621" s="304" t="s">
        <v>19891</v>
      </c>
      <c r="C6621" s="269" t="s">
        <v>9375</v>
      </c>
      <c r="D6621" s="144" t="s">
        <v>3106</v>
      </c>
      <c r="E6621" s="269" t="s">
        <v>9376</v>
      </c>
      <c r="F6621" s="145" t="s">
        <v>3106</v>
      </c>
      <c r="G6621" s="269" t="s">
        <v>3106</v>
      </c>
      <c r="H6621" s="305" t="s">
        <v>9377</v>
      </c>
      <c r="I6621" s="306" t="s">
        <v>20635</v>
      </c>
      <c r="J6621" s="201" t="str">
        <f t="shared" si="207"/>
        <v>9999</v>
      </c>
      <c r="K6621" s="270"/>
      <c r="L6621" s="270"/>
      <c r="M6621" s="271"/>
      <c r="N6621" s="270" t="e">
        <v>#N/A</v>
      </c>
      <c r="O6621" s="272" t="e">
        <v>#N/A</v>
      </c>
      <c r="P6621" s="272" t="e">
        <v>#N/A</v>
      </c>
      <c r="Q6621" s="272" t="e">
        <v>#N/A</v>
      </c>
    </row>
    <row r="6622" spans="1:17" s="208" customFormat="1" ht="12">
      <c r="A6622" s="268" t="str">
        <f t="shared" si="208"/>
        <v>1535098011023055126</v>
      </c>
      <c r="B6622" s="304" t="s">
        <v>19891</v>
      </c>
      <c r="C6622" s="269" t="s">
        <v>9378</v>
      </c>
      <c r="D6622" s="144" t="s">
        <v>3106</v>
      </c>
      <c r="E6622" s="269" t="s">
        <v>9379</v>
      </c>
      <c r="F6622" s="145" t="s">
        <v>3106</v>
      </c>
      <c r="G6622" s="269" t="s">
        <v>3106</v>
      </c>
      <c r="H6622" s="305" t="s">
        <v>3195</v>
      </c>
      <c r="I6622" s="307" t="s">
        <v>3195</v>
      </c>
      <c r="J6622" s="201" t="str">
        <f t="shared" si="207"/>
        <v>9999</v>
      </c>
      <c r="K6622" s="270"/>
      <c r="L6622" s="270"/>
      <c r="M6622" s="271"/>
      <c r="N6622" s="270" t="e">
        <v>#N/A</v>
      </c>
      <c r="O6622" s="272" t="e">
        <v>#N/A</v>
      </c>
      <c r="P6622" s="272" t="e">
        <v>#N/A</v>
      </c>
      <c r="Q6622" s="272" t="e">
        <v>#N/A</v>
      </c>
    </row>
    <row r="6623" spans="1:17" s="208" customFormat="1" ht="12">
      <c r="A6623" s="268" t="str">
        <f t="shared" si="208"/>
        <v>1535395021144293978</v>
      </c>
      <c r="B6623" s="304" t="s">
        <v>19891</v>
      </c>
      <c r="C6623" s="269" t="s">
        <v>9380</v>
      </c>
      <c r="D6623" s="144" t="s">
        <v>3106</v>
      </c>
      <c r="E6623" s="269" t="s">
        <v>9381</v>
      </c>
      <c r="F6623" s="145" t="s">
        <v>3106</v>
      </c>
      <c r="G6623" s="269" t="s">
        <v>3106</v>
      </c>
      <c r="H6623" s="305" t="s">
        <v>9382</v>
      </c>
      <c r="I6623" s="306" t="s">
        <v>20616</v>
      </c>
      <c r="J6623" s="201" t="str">
        <f t="shared" si="207"/>
        <v>9999</v>
      </c>
      <c r="K6623" s="270"/>
      <c r="L6623" s="270"/>
      <c r="M6623" s="271"/>
      <c r="N6623" s="270" t="e">
        <v>#N/A</v>
      </c>
      <c r="O6623" s="272" t="e">
        <v>#N/A</v>
      </c>
      <c r="P6623" s="272" t="e">
        <v>#N/A</v>
      </c>
      <c r="Q6623" s="272" t="e">
        <v>#N/A</v>
      </c>
    </row>
    <row r="6624" spans="1:17" s="208" customFormat="1" ht="12">
      <c r="A6624" s="268" t="str">
        <f t="shared" si="208"/>
        <v>1535429011457321036</v>
      </c>
      <c r="B6624" s="304" t="s">
        <v>19891</v>
      </c>
      <c r="C6624" s="269" t="s">
        <v>9383</v>
      </c>
      <c r="D6624" s="144" t="s">
        <v>3106</v>
      </c>
      <c r="E6624" s="269" t="s">
        <v>9384</v>
      </c>
      <c r="F6624" s="145" t="s">
        <v>3106</v>
      </c>
      <c r="G6624" s="269" t="s">
        <v>3106</v>
      </c>
      <c r="H6624" s="305" t="s">
        <v>9385</v>
      </c>
      <c r="I6624" s="306" t="s">
        <v>21463</v>
      </c>
      <c r="J6624" s="201" t="str">
        <f t="shared" si="207"/>
        <v>9999</v>
      </c>
      <c r="K6624" s="270"/>
      <c r="L6624" s="270"/>
      <c r="M6624" s="271"/>
      <c r="N6624" s="270" t="e">
        <v>#N/A</v>
      </c>
      <c r="O6624" s="272" t="e">
        <v>#N/A</v>
      </c>
      <c r="P6624" s="272" t="e">
        <v>#N/A</v>
      </c>
      <c r="Q6624" s="272" t="e">
        <v>#N/A</v>
      </c>
    </row>
    <row r="6625" spans="1:17" s="208" customFormat="1" ht="12">
      <c r="A6625" s="268" t="str">
        <f t="shared" si="208"/>
        <v>1535767011114958337</v>
      </c>
      <c r="B6625" s="304" t="s">
        <v>19891</v>
      </c>
      <c r="C6625" s="269" t="s">
        <v>9386</v>
      </c>
      <c r="D6625" s="144" t="s">
        <v>3106</v>
      </c>
      <c r="E6625" s="269" t="s">
        <v>9387</v>
      </c>
      <c r="F6625" s="145" t="s">
        <v>3106</v>
      </c>
      <c r="G6625" s="269" t="s">
        <v>3106</v>
      </c>
      <c r="H6625" s="305" t="s">
        <v>9388</v>
      </c>
      <c r="I6625" s="307" t="s">
        <v>9388</v>
      </c>
      <c r="J6625" s="201" t="str">
        <f t="shared" si="207"/>
        <v>9999</v>
      </c>
      <c r="K6625" s="270"/>
      <c r="L6625" s="270"/>
      <c r="M6625" s="271"/>
      <c r="N6625" s="270" t="e">
        <v>#N/A</v>
      </c>
      <c r="O6625" s="272" t="e">
        <v>#N/A</v>
      </c>
      <c r="P6625" s="272" t="e">
        <v>#N/A</v>
      </c>
      <c r="Q6625" s="272" t="e">
        <v>#N/A</v>
      </c>
    </row>
    <row r="6626" spans="1:17" s="208" customFormat="1" ht="12">
      <c r="A6626" s="268" t="str">
        <f t="shared" si="208"/>
        <v>1536641011437374626</v>
      </c>
      <c r="B6626" s="304" t="s">
        <v>19891</v>
      </c>
      <c r="C6626" s="269" t="s">
        <v>9389</v>
      </c>
      <c r="D6626" s="144" t="s">
        <v>3106</v>
      </c>
      <c r="E6626" s="269" t="s">
        <v>9390</v>
      </c>
      <c r="F6626" s="145" t="s">
        <v>3106</v>
      </c>
      <c r="G6626" s="269" t="s">
        <v>3106</v>
      </c>
      <c r="H6626" s="305" t="s">
        <v>9391</v>
      </c>
      <c r="I6626" s="307" t="s">
        <v>9391</v>
      </c>
      <c r="J6626" s="201" t="str">
        <f t="shared" si="207"/>
        <v>9999</v>
      </c>
      <c r="K6626" s="270"/>
      <c r="L6626" s="270"/>
      <c r="M6626" s="271"/>
      <c r="N6626" s="270" t="e">
        <v>#N/A</v>
      </c>
      <c r="O6626" s="272" t="e">
        <v>#N/A</v>
      </c>
      <c r="P6626" s="272" t="e">
        <v>#N/A</v>
      </c>
      <c r="Q6626" s="272" t="e">
        <v>#N/A</v>
      </c>
    </row>
    <row r="6627" spans="1:17" s="208" customFormat="1" ht="12">
      <c r="A6627" s="268" t="str">
        <f t="shared" si="208"/>
        <v>1537292041356428460</v>
      </c>
      <c r="B6627" s="304" t="s">
        <v>19891</v>
      </c>
      <c r="C6627" s="269" t="s">
        <v>6393</v>
      </c>
      <c r="D6627" s="144" t="s">
        <v>3106</v>
      </c>
      <c r="E6627" s="269" t="s">
        <v>9392</v>
      </c>
      <c r="F6627" s="145" t="s">
        <v>3106</v>
      </c>
      <c r="G6627" s="269" t="s">
        <v>3106</v>
      </c>
      <c r="H6627" s="305" t="s">
        <v>2061</v>
      </c>
      <c r="I6627" s="307" t="s">
        <v>2061</v>
      </c>
      <c r="J6627" s="201" t="str">
        <f t="shared" si="207"/>
        <v>9999</v>
      </c>
      <c r="K6627" s="270"/>
      <c r="L6627" s="270"/>
      <c r="M6627" s="271"/>
      <c r="N6627" s="270" t="e">
        <v>#N/A</v>
      </c>
      <c r="O6627" s="272" t="e">
        <v>#N/A</v>
      </c>
      <c r="P6627" s="272" t="e">
        <v>#N/A</v>
      </c>
      <c r="Q6627" s="272" t="e">
        <v>#N/A</v>
      </c>
    </row>
    <row r="6628" spans="1:17" s="208" customFormat="1" ht="12">
      <c r="A6628" s="268" t="str">
        <f t="shared" si="208"/>
        <v>1537599011023069028</v>
      </c>
      <c r="B6628" s="304" t="s">
        <v>19891</v>
      </c>
      <c r="C6628" s="269" t="s">
        <v>9393</v>
      </c>
      <c r="D6628" s="144" t="s">
        <v>3106</v>
      </c>
      <c r="E6628" s="269" t="s">
        <v>9394</v>
      </c>
      <c r="F6628" s="145" t="s">
        <v>3106</v>
      </c>
      <c r="G6628" s="269" t="s">
        <v>3106</v>
      </c>
      <c r="H6628" s="305" t="s">
        <v>9395</v>
      </c>
      <c r="I6628" s="307" t="s">
        <v>9395</v>
      </c>
      <c r="J6628" s="201" t="str">
        <f t="shared" si="207"/>
        <v>9999</v>
      </c>
      <c r="K6628" s="270"/>
      <c r="L6628" s="270"/>
      <c r="M6628" s="271"/>
      <c r="N6628" s="270" t="e">
        <v>#N/A</v>
      </c>
      <c r="O6628" s="272" t="e">
        <v>#N/A</v>
      </c>
      <c r="P6628" s="272" t="e">
        <v>#N/A</v>
      </c>
      <c r="Q6628" s="272" t="e">
        <v>#N/A</v>
      </c>
    </row>
    <row r="6629" spans="1:17" s="208" customFormat="1" ht="12">
      <c r="A6629" s="268" t="str">
        <f t="shared" si="208"/>
        <v>1537656011205874773</v>
      </c>
      <c r="B6629" s="304" t="s">
        <v>19891</v>
      </c>
      <c r="C6629" s="269" t="s">
        <v>9396</v>
      </c>
      <c r="D6629" s="144" t="s">
        <v>3106</v>
      </c>
      <c r="E6629" s="269" t="s">
        <v>9397</v>
      </c>
      <c r="F6629" s="145" t="s">
        <v>3106</v>
      </c>
      <c r="G6629" s="269" t="s">
        <v>3106</v>
      </c>
      <c r="H6629" s="305" t="s">
        <v>9398</v>
      </c>
      <c r="I6629" s="306" t="s">
        <v>20780</v>
      </c>
      <c r="J6629" s="201" t="str">
        <f t="shared" si="207"/>
        <v>9999</v>
      </c>
      <c r="K6629" s="270"/>
      <c r="L6629" s="270"/>
      <c r="M6629" s="271"/>
      <c r="N6629" s="270" t="e">
        <v>#N/A</v>
      </c>
      <c r="O6629" s="272" t="e">
        <v>#N/A</v>
      </c>
      <c r="P6629" s="272" t="e">
        <v>#N/A</v>
      </c>
      <c r="Q6629" s="272" t="e">
        <v>#N/A</v>
      </c>
    </row>
    <row r="6630" spans="1:17" s="208" customFormat="1" ht="12">
      <c r="A6630" s="268" t="str">
        <f t="shared" si="208"/>
        <v>1538415031841271681</v>
      </c>
      <c r="B6630" s="304" t="s">
        <v>19891</v>
      </c>
      <c r="C6630" s="269" t="s">
        <v>9399</v>
      </c>
      <c r="D6630" s="144" t="s">
        <v>3106</v>
      </c>
      <c r="E6630" s="269" t="s">
        <v>9400</v>
      </c>
      <c r="F6630" s="145" t="s">
        <v>3106</v>
      </c>
      <c r="G6630" s="269" t="s">
        <v>3106</v>
      </c>
      <c r="H6630" s="305" t="s">
        <v>9401</v>
      </c>
      <c r="I6630" s="306" t="s">
        <v>22479</v>
      </c>
      <c r="J6630" s="201" t="str">
        <f t="shared" si="207"/>
        <v>9999</v>
      </c>
      <c r="K6630" s="270"/>
      <c r="L6630" s="270"/>
      <c r="M6630" s="271"/>
      <c r="N6630" s="270" t="e">
        <v>#N/A</v>
      </c>
      <c r="O6630" s="272" t="e">
        <v>#N/A</v>
      </c>
      <c r="P6630" s="272" t="e">
        <v>#N/A</v>
      </c>
      <c r="Q6630" s="272" t="e">
        <v>#N/A</v>
      </c>
    </row>
    <row r="6631" spans="1:17" s="208" customFormat="1" ht="12">
      <c r="A6631" s="268" t="str">
        <f t="shared" si="208"/>
        <v>1539009011063497451</v>
      </c>
      <c r="B6631" s="304" t="s">
        <v>19891</v>
      </c>
      <c r="C6631" s="269" t="s">
        <v>13945</v>
      </c>
      <c r="D6631" s="144" t="s">
        <v>3106</v>
      </c>
      <c r="E6631" s="269" t="s">
        <v>13946</v>
      </c>
      <c r="F6631" s="145" t="s">
        <v>3106</v>
      </c>
      <c r="G6631" s="269" t="s">
        <v>3106</v>
      </c>
      <c r="H6631" s="305" t="s">
        <v>13947</v>
      </c>
      <c r="I6631" s="306" t="s">
        <v>20389</v>
      </c>
      <c r="J6631" s="201" t="str">
        <f t="shared" si="207"/>
        <v>9999</v>
      </c>
      <c r="K6631" s="270" t="s">
        <v>13915</v>
      </c>
      <c r="L6631" s="270" t="s">
        <v>13916</v>
      </c>
      <c r="M6631" s="271">
        <v>44085</v>
      </c>
      <c r="N6631" s="270" t="e">
        <v>#N/A</v>
      </c>
      <c r="O6631" s="272" t="e">
        <v>#N/A</v>
      </c>
      <c r="P6631" s="272" t="e">
        <v>#N/A</v>
      </c>
      <c r="Q6631" s="272" t="e">
        <v>#N/A</v>
      </c>
    </row>
    <row r="6632" spans="1:17" s="208" customFormat="1" ht="12">
      <c r="A6632" s="268" t="str">
        <f t="shared" si="208"/>
        <v>1539231011083606867</v>
      </c>
      <c r="B6632" s="304" t="s">
        <v>19891</v>
      </c>
      <c r="C6632" s="269" t="s">
        <v>9402</v>
      </c>
      <c r="D6632" s="144" t="s">
        <v>3106</v>
      </c>
      <c r="E6632" s="269" t="s">
        <v>9403</v>
      </c>
      <c r="F6632" s="145" t="s">
        <v>3106</v>
      </c>
      <c r="G6632" s="269" t="s">
        <v>3106</v>
      </c>
      <c r="H6632" s="305" t="s">
        <v>9404</v>
      </c>
      <c r="I6632" s="306" t="s">
        <v>20427</v>
      </c>
      <c r="J6632" s="201" t="str">
        <f t="shared" si="207"/>
        <v>9999</v>
      </c>
      <c r="K6632" s="270"/>
      <c r="L6632" s="270"/>
      <c r="M6632" s="271"/>
      <c r="N6632" s="270" t="e">
        <v>#N/A</v>
      </c>
      <c r="O6632" s="272" t="e">
        <v>#N/A</v>
      </c>
      <c r="P6632" s="272" t="e">
        <v>#N/A</v>
      </c>
      <c r="Q6632" s="272" t="e">
        <v>#N/A</v>
      </c>
    </row>
    <row r="6633" spans="1:17" s="208" customFormat="1" ht="12">
      <c r="A6633" s="268" t="str">
        <f t="shared" si="208"/>
        <v>1539728041609856194</v>
      </c>
      <c r="B6633" s="304" t="s">
        <v>19891</v>
      </c>
      <c r="C6633" s="269" t="s">
        <v>9405</v>
      </c>
      <c r="D6633" s="144" t="s">
        <v>3106</v>
      </c>
      <c r="E6633" s="269" t="s">
        <v>9406</v>
      </c>
      <c r="F6633" s="145" t="s">
        <v>3106</v>
      </c>
      <c r="G6633" s="269" t="s">
        <v>3106</v>
      </c>
      <c r="H6633" s="305" t="s">
        <v>9407</v>
      </c>
      <c r="I6633" s="306" t="s">
        <v>21877</v>
      </c>
      <c r="J6633" s="201" t="str">
        <f t="shared" si="207"/>
        <v>9999</v>
      </c>
      <c r="K6633" s="270"/>
      <c r="L6633" s="270"/>
      <c r="M6633" s="271"/>
      <c r="N6633" s="270" t="e">
        <v>#N/A</v>
      </c>
      <c r="O6633" s="272" t="e">
        <v>#N/A</v>
      </c>
      <c r="P6633" s="272" t="e">
        <v>#N/A</v>
      </c>
      <c r="Q6633" s="272" t="e">
        <v>#N/A</v>
      </c>
    </row>
    <row r="6634" spans="1:17" s="208" customFormat="1" ht="12">
      <c r="A6634" s="268" t="str">
        <f t="shared" si="208"/>
        <v>1540106011902802036</v>
      </c>
      <c r="B6634" s="304" t="s">
        <v>19891</v>
      </c>
      <c r="C6634" s="269" t="s">
        <v>9408</v>
      </c>
      <c r="D6634" s="144" t="s">
        <v>3106</v>
      </c>
      <c r="E6634" s="269" t="s">
        <v>9409</v>
      </c>
      <c r="F6634" s="145" t="s">
        <v>3106</v>
      </c>
      <c r="G6634" s="269" t="s">
        <v>3106</v>
      </c>
      <c r="H6634" s="305" t="s">
        <v>9410</v>
      </c>
      <c r="I6634" s="306" t="s">
        <v>22613</v>
      </c>
      <c r="J6634" s="201" t="str">
        <f t="shared" si="207"/>
        <v>9999</v>
      </c>
      <c r="K6634" s="270"/>
      <c r="L6634" s="270"/>
      <c r="M6634" s="271"/>
      <c r="N6634" s="270" t="e">
        <v>#N/A</v>
      </c>
      <c r="O6634" s="272" t="e">
        <v>#N/A</v>
      </c>
      <c r="P6634" s="272" t="e">
        <v>#N/A</v>
      </c>
      <c r="Q6634" s="272" t="e">
        <v>#N/A</v>
      </c>
    </row>
    <row r="6635" spans="1:17" s="208" customFormat="1" ht="12">
      <c r="A6635" s="268" t="str">
        <f t="shared" si="208"/>
        <v>1540817011134104672</v>
      </c>
      <c r="B6635" s="304" t="s">
        <v>19891</v>
      </c>
      <c r="C6635" s="269" t="s">
        <v>9411</v>
      </c>
      <c r="D6635" s="144" t="s">
        <v>3106</v>
      </c>
      <c r="E6635" s="269" t="s">
        <v>9412</v>
      </c>
      <c r="F6635" s="145" t="s">
        <v>3106</v>
      </c>
      <c r="G6635" s="269" t="s">
        <v>3106</v>
      </c>
      <c r="H6635" s="305" t="s">
        <v>9413</v>
      </c>
      <c r="I6635" s="306" t="s">
        <v>20560</v>
      </c>
      <c r="J6635" s="201" t="str">
        <f t="shared" si="207"/>
        <v>9999</v>
      </c>
      <c r="K6635" s="270"/>
      <c r="L6635" s="270"/>
      <c r="M6635" s="271"/>
      <c r="N6635" s="270" t="e">
        <v>#N/A</v>
      </c>
      <c r="O6635" s="272" t="e">
        <v>#N/A</v>
      </c>
      <c r="P6635" s="272" t="e">
        <v>#N/A</v>
      </c>
      <c r="Q6635" s="272" t="e">
        <v>#N/A</v>
      </c>
    </row>
    <row r="6636" spans="1:17" s="208" customFormat="1" ht="12">
      <c r="A6636" s="268" t="str">
        <f t="shared" si="208"/>
        <v>1541013011386746592</v>
      </c>
      <c r="B6636" s="304" t="s">
        <v>19891</v>
      </c>
      <c r="C6636" s="269" t="s">
        <v>9414</v>
      </c>
      <c r="D6636" s="144" t="s">
        <v>3106</v>
      </c>
      <c r="E6636" s="269" t="s">
        <v>9415</v>
      </c>
      <c r="F6636" s="145" t="s">
        <v>3106</v>
      </c>
      <c r="G6636" s="269" t="s">
        <v>3106</v>
      </c>
      <c r="H6636" s="305" t="s">
        <v>9416</v>
      </c>
      <c r="I6636" s="307" t="s">
        <v>9416</v>
      </c>
      <c r="J6636" s="201" t="str">
        <f t="shared" si="207"/>
        <v>9999</v>
      </c>
      <c r="K6636" s="270"/>
      <c r="L6636" s="270"/>
      <c r="M6636" s="271"/>
      <c r="N6636" s="270" t="e">
        <v>#N/A</v>
      </c>
      <c r="O6636" s="272" t="e">
        <v>#N/A</v>
      </c>
      <c r="P6636" s="272" t="e">
        <v>#N/A</v>
      </c>
      <c r="Q6636" s="272" t="e">
        <v>#N/A</v>
      </c>
    </row>
    <row r="6637" spans="1:17" s="208" customFormat="1" ht="12">
      <c r="A6637" s="268" t="str">
        <f t="shared" si="208"/>
        <v>1541393011962475590</v>
      </c>
      <c r="B6637" s="304" t="s">
        <v>19891</v>
      </c>
      <c r="C6637" s="269" t="s">
        <v>9417</v>
      </c>
      <c r="D6637" s="144" t="s">
        <v>3106</v>
      </c>
      <c r="E6637" s="269" t="s">
        <v>9418</v>
      </c>
      <c r="F6637" s="145" t="s">
        <v>3106</v>
      </c>
      <c r="G6637" s="269" t="s">
        <v>3106</v>
      </c>
      <c r="H6637" s="305" t="s">
        <v>9419</v>
      </c>
      <c r="I6637" s="306" t="s">
        <v>22776</v>
      </c>
      <c r="J6637" s="201" t="str">
        <f t="shared" si="207"/>
        <v>9999</v>
      </c>
      <c r="K6637" s="270"/>
      <c r="L6637" s="270"/>
      <c r="M6637" s="271"/>
      <c r="N6637" s="270" t="e">
        <v>#N/A</v>
      </c>
      <c r="O6637" s="272" t="e">
        <v>#N/A</v>
      </c>
      <c r="P6637" s="272" t="e">
        <v>#N/A</v>
      </c>
      <c r="Q6637" s="272" t="e">
        <v>#N/A</v>
      </c>
    </row>
    <row r="6638" spans="1:17" s="208" customFormat="1" ht="12">
      <c r="A6638" s="268" t="str">
        <f t="shared" si="208"/>
        <v>1541567021407968399</v>
      </c>
      <c r="B6638" s="304" t="s">
        <v>19891</v>
      </c>
      <c r="C6638" s="269" t="s">
        <v>9420</v>
      </c>
      <c r="D6638" s="144" t="s">
        <v>3106</v>
      </c>
      <c r="E6638" s="269" t="s">
        <v>9421</v>
      </c>
      <c r="F6638" s="145" t="s">
        <v>3106</v>
      </c>
      <c r="G6638" s="269" t="s">
        <v>3106</v>
      </c>
      <c r="H6638" s="305" t="s">
        <v>9422</v>
      </c>
      <c r="I6638" s="306" t="s">
        <v>21339</v>
      </c>
      <c r="J6638" s="201" t="str">
        <f t="shared" si="207"/>
        <v>9999</v>
      </c>
      <c r="K6638" s="270"/>
      <c r="L6638" s="270"/>
      <c r="M6638" s="271"/>
      <c r="N6638" s="270" t="e">
        <v>#N/A</v>
      </c>
      <c r="O6638" s="272" t="e">
        <v>#N/A</v>
      </c>
      <c r="P6638" s="272" t="e">
        <v>#N/A</v>
      </c>
      <c r="Q6638" s="272" t="e">
        <v>#N/A</v>
      </c>
    </row>
    <row r="6639" spans="1:17" s="208" customFormat="1" ht="12">
      <c r="A6639" s="268" t="str">
        <f t="shared" si="208"/>
        <v>1541898011437108370</v>
      </c>
      <c r="B6639" s="304" t="s">
        <v>19891</v>
      </c>
      <c r="C6639" s="269" t="s">
        <v>9423</v>
      </c>
      <c r="D6639" s="144" t="s">
        <v>3106</v>
      </c>
      <c r="E6639" s="269" t="s">
        <v>9424</v>
      </c>
      <c r="F6639" s="145" t="s">
        <v>3106</v>
      </c>
      <c r="G6639" s="269" t="s">
        <v>3106</v>
      </c>
      <c r="H6639" s="305" t="s">
        <v>9425</v>
      </c>
      <c r="I6639" s="306" t="s">
        <v>21407</v>
      </c>
      <c r="J6639" s="201" t="str">
        <f t="shared" si="207"/>
        <v>9999</v>
      </c>
      <c r="K6639" s="270"/>
      <c r="L6639" s="270"/>
      <c r="M6639" s="271"/>
      <c r="N6639" s="270" t="e">
        <v>#N/A</v>
      </c>
      <c r="O6639" s="272" t="e">
        <v>#N/A</v>
      </c>
      <c r="P6639" s="272" t="e">
        <v>#N/A</v>
      </c>
      <c r="Q6639" s="272" t="e">
        <v>#N/A</v>
      </c>
    </row>
    <row r="6640" spans="1:17" s="208" customFormat="1" ht="12">
      <c r="A6640" s="268" t="str">
        <f t="shared" si="208"/>
        <v>1542227021457469108</v>
      </c>
      <c r="B6640" s="304" t="s">
        <v>19891</v>
      </c>
      <c r="C6640" s="269" t="s">
        <v>9426</v>
      </c>
      <c r="D6640" s="144" t="s">
        <v>3106</v>
      </c>
      <c r="E6640" s="269" t="s">
        <v>9427</v>
      </c>
      <c r="F6640" s="145" t="s">
        <v>3106</v>
      </c>
      <c r="G6640" s="269" t="s">
        <v>3106</v>
      </c>
      <c r="H6640" s="305" t="s">
        <v>9428</v>
      </c>
      <c r="I6640" s="306" t="s">
        <v>21479</v>
      </c>
      <c r="J6640" s="201" t="str">
        <f t="shared" si="207"/>
        <v>9999</v>
      </c>
      <c r="K6640" s="270"/>
      <c r="L6640" s="270"/>
      <c r="M6640" s="271"/>
      <c r="N6640" s="270" t="e">
        <v>#N/A</v>
      </c>
      <c r="O6640" s="272" t="e">
        <v>#N/A</v>
      </c>
      <c r="P6640" s="272" t="e">
        <v>#N/A</v>
      </c>
      <c r="Q6640" s="272" t="e">
        <v>#N/A</v>
      </c>
    </row>
    <row r="6641" spans="1:17" s="208" customFormat="1" ht="12">
      <c r="A6641" s="268" t="str">
        <f t="shared" si="208"/>
        <v>1542862011639111057</v>
      </c>
      <c r="B6641" s="304" t="s">
        <v>19891</v>
      </c>
      <c r="C6641" s="269" t="s">
        <v>9429</v>
      </c>
      <c r="D6641" s="144" t="s">
        <v>3106</v>
      </c>
      <c r="E6641" s="269" t="s">
        <v>9430</v>
      </c>
      <c r="F6641" s="145" t="s">
        <v>3106</v>
      </c>
      <c r="G6641" s="269" t="s">
        <v>3106</v>
      </c>
      <c r="H6641" s="305" t="s">
        <v>9431</v>
      </c>
      <c r="I6641" s="306" t="s">
        <v>21944</v>
      </c>
      <c r="J6641" s="201" t="str">
        <f t="shared" si="207"/>
        <v>9999</v>
      </c>
      <c r="K6641" s="270"/>
      <c r="L6641" s="270"/>
      <c r="M6641" s="271"/>
      <c r="N6641" s="270" t="e">
        <v>#N/A</v>
      </c>
      <c r="O6641" s="272" t="e">
        <v>#N/A</v>
      </c>
      <c r="P6641" s="272" t="e">
        <v>#N/A</v>
      </c>
      <c r="Q6641" s="272" t="e">
        <v>#N/A</v>
      </c>
    </row>
    <row r="6642" spans="1:17" s="208" customFormat="1" ht="12">
      <c r="A6642" s="268" t="str">
        <f t="shared" si="208"/>
        <v>1543142011295771616</v>
      </c>
      <c r="B6642" s="304" t="s">
        <v>19891</v>
      </c>
      <c r="C6642" s="269" t="s">
        <v>9432</v>
      </c>
      <c r="D6642" s="144" t="s">
        <v>3106</v>
      </c>
      <c r="E6642" s="269" t="s">
        <v>9433</v>
      </c>
      <c r="F6642" s="145" t="s">
        <v>3106</v>
      </c>
      <c r="G6642" s="269" t="s">
        <v>3106</v>
      </c>
      <c r="H6642" s="305" t="s">
        <v>9434</v>
      </c>
      <c r="I6642" s="306" t="s">
        <v>21004</v>
      </c>
      <c r="J6642" s="201" t="str">
        <f t="shared" si="207"/>
        <v>9999</v>
      </c>
      <c r="K6642" s="270"/>
      <c r="L6642" s="270"/>
      <c r="M6642" s="271"/>
      <c r="N6642" s="270" t="e">
        <v>#N/A</v>
      </c>
      <c r="O6642" s="272" t="e">
        <v>#N/A</v>
      </c>
      <c r="P6642" s="272" t="e">
        <v>#N/A</v>
      </c>
      <c r="Q6642" s="272" t="e">
        <v>#N/A</v>
      </c>
    </row>
    <row r="6643" spans="1:17" s="208" customFormat="1" ht="12">
      <c r="A6643" s="268" t="str">
        <f t="shared" si="208"/>
        <v>1545360011861415903</v>
      </c>
      <c r="B6643" s="304" t="s">
        <v>19891</v>
      </c>
      <c r="C6643" s="269" t="s">
        <v>9435</v>
      </c>
      <c r="D6643" s="144" t="s">
        <v>3106</v>
      </c>
      <c r="E6643" s="269" t="s">
        <v>9436</v>
      </c>
      <c r="F6643" s="145" t="s">
        <v>3106</v>
      </c>
      <c r="G6643" s="269" t="s">
        <v>3106</v>
      </c>
      <c r="H6643" s="305" t="s">
        <v>9437</v>
      </c>
      <c r="I6643" s="306" t="s">
        <v>22506</v>
      </c>
      <c r="J6643" s="201" t="str">
        <f t="shared" si="207"/>
        <v>9999</v>
      </c>
      <c r="K6643" s="270"/>
      <c r="L6643" s="270"/>
      <c r="M6643" s="271"/>
      <c r="N6643" s="270" t="e">
        <v>#N/A</v>
      </c>
      <c r="O6643" s="272" t="e">
        <v>#N/A</v>
      </c>
      <c r="P6643" s="272" t="e">
        <v>#N/A</v>
      </c>
      <c r="Q6643" s="272" t="e">
        <v>#N/A</v>
      </c>
    </row>
    <row r="6644" spans="1:17" s="208" customFormat="1" ht="12">
      <c r="A6644" s="268" t="str">
        <f t="shared" si="208"/>
        <v>1545360021861415903</v>
      </c>
      <c r="B6644" s="304" t="s">
        <v>19891</v>
      </c>
      <c r="C6644" s="269" t="s">
        <v>9435</v>
      </c>
      <c r="D6644" s="144" t="s">
        <v>3106</v>
      </c>
      <c r="E6644" s="269" t="s">
        <v>9438</v>
      </c>
      <c r="F6644" s="145" t="s">
        <v>3106</v>
      </c>
      <c r="G6644" s="269" t="s">
        <v>3106</v>
      </c>
      <c r="H6644" s="305" t="s">
        <v>9437</v>
      </c>
      <c r="I6644" s="306" t="s">
        <v>22506</v>
      </c>
      <c r="J6644" s="201" t="str">
        <f t="shared" si="207"/>
        <v>9999</v>
      </c>
      <c r="K6644" s="270"/>
      <c r="L6644" s="270"/>
      <c r="M6644" s="271"/>
      <c r="N6644" s="270" t="e">
        <v>#N/A</v>
      </c>
      <c r="O6644" s="272" t="e">
        <v>#N/A</v>
      </c>
      <c r="P6644" s="272" t="e">
        <v>#N/A</v>
      </c>
      <c r="Q6644" s="272" t="e">
        <v>#N/A</v>
      </c>
    </row>
    <row r="6645" spans="1:17" s="208" customFormat="1" ht="12">
      <c r="A6645" s="268" t="str">
        <f t="shared" si="208"/>
        <v>1545402011386608859</v>
      </c>
      <c r="B6645" s="304" t="s">
        <v>19891</v>
      </c>
      <c r="C6645" s="269" t="s">
        <v>9439</v>
      </c>
      <c r="D6645" s="144" t="s">
        <v>3106</v>
      </c>
      <c r="E6645" s="269" t="s">
        <v>9440</v>
      </c>
      <c r="F6645" s="145" t="s">
        <v>3106</v>
      </c>
      <c r="G6645" s="269" t="s">
        <v>3106</v>
      </c>
      <c r="H6645" s="305" t="s">
        <v>9441</v>
      </c>
      <c r="I6645" s="306" t="s">
        <v>21250</v>
      </c>
      <c r="J6645" s="201" t="str">
        <f t="shared" si="207"/>
        <v>9999</v>
      </c>
      <c r="K6645" s="270"/>
      <c r="L6645" s="270"/>
      <c r="M6645" s="271"/>
      <c r="N6645" s="270" t="e">
        <v>#N/A</v>
      </c>
      <c r="O6645" s="272" t="e">
        <v>#N/A</v>
      </c>
      <c r="P6645" s="272" t="e">
        <v>#N/A</v>
      </c>
      <c r="Q6645" s="272" t="e">
        <v>#N/A</v>
      </c>
    </row>
    <row r="6646" spans="1:17" s="208" customFormat="1" ht="12">
      <c r="A6646" s="268" t="str">
        <f t="shared" si="208"/>
        <v>1547770011194763045</v>
      </c>
      <c r="B6646" s="304" t="s">
        <v>19891</v>
      </c>
      <c r="C6646" s="269" t="s">
        <v>9442</v>
      </c>
      <c r="D6646" s="144" t="s">
        <v>3106</v>
      </c>
      <c r="E6646" s="269" t="s">
        <v>9443</v>
      </c>
      <c r="F6646" s="145" t="s">
        <v>3106</v>
      </c>
      <c r="G6646" s="269" t="s">
        <v>3106</v>
      </c>
      <c r="H6646" s="305" t="s">
        <v>9444</v>
      </c>
      <c r="I6646" s="307" t="s">
        <v>9444</v>
      </c>
      <c r="J6646" s="201" t="str">
        <f t="shared" si="207"/>
        <v>9999</v>
      </c>
      <c r="K6646" s="270"/>
      <c r="L6646" s="270"/>
      <c r="M6646" s="271"/>
      <c r="N6646" s="270" t="e">
        <v>#N/A</v>
      </c>
      <c r="O6646" s="272" t="e">
        <v>#N/A</v>
      </c>
      <c r="P6646" s="272" t="e">
        <v>#N/A</v>
      </c>
      <c r="Q6646" s="272" t="e">
        <v>#N/A</v>
      </c>
    </row>
    <row r="6647" spans="1:17" s="208" customFormat="1" ht="12">
      <c r="A6647" s="268" t="str">
        <f t="shared" si="208"/>
        <v>1548307011063415008</v>
      </c>
      <c r="B6647" s="304" t="s">
        <v>19891</v>
      </c>
      <c r="C6647" s="269" t="s">
        <v>9445</v>
      </c>
      <c r="D6647" s="144" t="s">
        <v>3106</v>
      </c>
      <c r="E6647" s="269" t="s">
        <v>9446</v>
      </c>
      <c r="F6647" s="145" t="s">
        <v>3106</v>
      </c>
      <c r="G6647" s="269" t="s">
        <v>3106</v>
      </c>
      <c r="H6647" s="305" t="s">
        <v>9447</v>
      </c>
      <c r="I6647" s="306" t="s">
        <v>20374</v>
      </c>
      <c r="J6647" s="201" t="str">
        <f t="shared" si="207"/>
        <v>9999</v>
      </c>
      <c r="K6647" s="270"/>
      <c r="L6647" s="270"/>
      <c r="M6647" s="271"/>
      <c r="N6647" s="270" t="e">
        <v>#N/A</v>
      </c>
      <c r="O6647" s="272" t="e">
        <v>#N/A</v>
      </c>
      <c r="P6647" s="272" t="e">
        <v>#N/A</v>
      </c>
      <c r="Q6647" s="272" t="e">
        <v>#N/A</v>
      </c>
    </row>
    <row r="6648" spans="1:17" s="208" customFormat="1" ht="12">
      <c r="A6648" s="268" t="str">
        <f t="shared" si="208"/>
        <v>1548364011962557769</v>
      </c>
      <c r="B6648" s="304" t="s">
        <v>19891</v>
      </c>
      <c r="C6648" s="269" t="s">
        <v>9448</v>
      </c>
      <c r="D6648" s="144" t="s">
        <v>3106</v>
      </c>
      <c r="E6648" s="269" t="s">
        <v>9449</v>
      </c>
      <c r="F6648" s="145" t="s">
        <v>3106</v>
      </c>
      <c r="G6648" s="269" t="s">
        <v>3106</v>
      </c>
      <c r="H6648" s="305" t="s">
        <v>9450</v>
      </c>
      <c r="I6648" s="306" t="s">
        <v>22783</v>
      </c>
      <c r="J6648" s="201" t="str">
        <f t="shared" si="207"/>
        <v>9999</v>
      </c>
      <c r="K6648" s="270"/>
      <c r="L6648" s="270"/>
      <c r="M6648" s="271"/>
      <c r="N6648" s="270" t="e">
        <v>#N/A</v>
      </c>
      <c r="O6648" s="272" t="e">
        <v>#N/A</v>
      </c>
      <c r="P6648" s="272" t="e">
        <v>#N/A</v>
      </c>
      <c r="Q6648" s="272" t="e">
        <v>#N/A</v>
      </c>
    </row>
    <row r="6649" spans="1:17" s="208" customFormat="1" ht="12">
      <c r="A6649" s="268" t="str">
        <f t="shared" si="208"/>
        <v>1548380011427103019</v>
      </c>
      <c r="B6649" s="304" t="s">
        <v>19891</v>
      </c>
      <c r="C6649" s="269" t="s">
        <v>9451</v>
      </c>
      <c r="D6649" s="144" t="s">
        <v>3106</v>
      </c>
      <c r="E6649" s="269" t="s">
        <v>9452</v>
      </c>
      <c r="F6649" s="145" t="s">
        <v>3106</v>
      </c>
      <c r="G6649" s="269" t="s">
        <v>3106</v>
      </c>
      <c r="H6649" s="305" t="s">
        <v>9453</v>
      </c>
      <c r="I6649" s="306" t="s">
        <v>21387</v>
      </c>
      <c r="J6649" s="201" t="str">
        <f t="shared" si="207"/>
        <v>9999</v>
      </c>
      <c r="K6649" s="270"/>
      <c r="L6649" s="270"/>
      <c r="M6649" s="271"/>
      <c r="N6649" s="270" t="e">
        <v>#N/A</v>
      </c>
      <c r="O6649" s="272" t="e">
        <v>#N/A</v>
      </c>
      <c r="P6649" s="272" t="e">
        <v>#N/A</v>
      </c>
      <c r="Q6649" s="272" t="e">
        <v>#N/A</v>
      </c>
    </row>
    <row r="6650" spans="1:17" s="208" customFormat="1" ht="12">
      <c r="A6650" s="268" t="str">
        <f t="shared" si="208"/>
        <v>1549156011902898323</v>
      </c>
      <c r="B6650" s="304" t="s">
        <v>19891</v>
      </c>
      <c r="C6650" s="269" t="s">
        <v>9454</v>
      </c>
      <c r="D6650" s="144" t="s">
        <v>3106</v>
      </c>
      <c r="E6650" s="269" t="s">
        <v>9455</v>
      </c>
      <c r="F6650" s="145" t="s">
        <v>3106</v>
      </c>
      <c r="G6650" s="269" t="s">
        <v>3106</v>
      </c>
      <c r="H6650" s="305" t="s">
        <v>9404</v>
      </c>
      <c r="I6650" s="306" t="s">
        <v>22627</v>
      </c>
      <c r="J6650" s="201" t="str">
        <f t="shared" si="207"/>
        <v>9999</v>
      </c>
      <c r="K6650" s="270"/>
      <c r="L6650" s="270"/>
      <c r="M6650" s="271"/>
      <c r="N6650" s="270" t="e">
        <v>#N/A</v>
      </c>
      <c r="O6650" s="272" t="e">
        <v>#N/A</v>
      </c>
      <c r="P6650" s="272" t="e">
        <v>#N/A</v>
      </c>
      <c r="Q6650" s="272" t="e">
        <v>#N/A</v>
      </c>
    </row>
    <row r="6651" spans="1:17" s="208" customFormat="1" ht="12">
      <c r="A6651" s="268" t="str">
        <f t="shared" si="208"/>
        <v>1549511011043260482</v>
      </c>
      <c r="B6651" s="304" t="s">
        <v>19891</v>
      </c>
      <c r="C6651" s="269" t="s">
        <v>9456</v>
      </c>
      <c r="D6651" s="144" t="s">
        <v>3106</v>
      </c>
      <c r="E6651" s="269" t="s">
        <v>9457</v>
      </c>
      <c r="F6651" s="145" t="s">
        <v>3106</v>
      </c>
      <c r="G6651" s="269" t="s">
        <v>3106</v>
      </c>
      <c r="H6651" s="305" t="s">
        <v>5811</v>
      </c>
      <c r="I6651" s="306" t="s">
        <v>20327</v>
      </c>
      <c r="J6651" s="201" t="str">
        <f t="shared" si="207"/>
        <v>9999</v>
      </c>
      <c r="K6651" s="270"/>
      <c r="L6651" s="270"/>
      <c r="M6651" s="271"/>
      <c r="N6651" s="270" t="e">
        <v>#N/A</v>
      </c>
      <c r="O6651" s="272" t="e">
        <v>#N/A</v>
      </c>
      <c r="P6651" s="272" t="e">
        <v>#N/A</v>
      </c>
      <c r="Q6651" s="272" t="e">
        <v>#N/A</v>
      </c>
    </row>
    <row r="6652" spans="1:17" s="208" customFormat="1" ht="12">
      <c r="A6652" s="268" t="str">
        <f t="shared" si="208"/>
        <v>1549735091356342679</v>
      </c>
      <c r="B6652" s="304" t="s">
        <v>19891</v>
      </c>
      <c r="C6652" s="269" t="s">
        <v>9458</v>
      </c>
      <c r="D6652" s="144" t="s">
        <v>3106</v>
      </c>
      <c r="E6652" s="269" t="s">
        <v>9459</v>
      </c>
      <c r="F6652" s="145" t="s">
        <v>3106</v>
      </c>
      <c r="G6652" s="269" t="s">
        <v>3106</v>
      </c>
      <c r="H6652" s="305" t="s">
        <v>9460</v>
      </c>
      <c r="I6652" s="307" t="s">
        <v>9460</v>
      </c>
      <c r="J6652" s="201" t="str">
        <f t="shared" si="207"/>
        <v>9999</v>
      </c>
      <c r="K6652" s="270"/>
      <c r="L6652" s="270"/>
      <c r="M6652" s="271"/>
      <c r="N6652" s="270" t="e">
        <v>#N/A</v>
      </c>
      <c r="O6652" s="272" t="e">
        <v>#N/A</v>
      </c>
      <c r="P6652" s="272" t="e">
        <v>#N/A</v>
      </c>
      <c r="Q6652" s="272" t="e">
        <v>#N/A</v>
      </c>
    </row>
    <row r="6653" spans="1:17" s="208" customFormat="1" ht="12">
      <c r="A6653" s="268" t="str">
        <f t="shared" si="208"/>
        <v>1549933011881793750</v>
      </c>
      <c r="B6653" s="304" t="s">
        <v>19891</v>
      </c>
      <c r="C6653" s="269" t="s">
        <v>9461</v>
      </c>
      <c r="D6653" s="144" t="s">
        <v>3106</v>
      </c>
      <c r="E6653" s="269" t="s">
        <v>9462</v>
      </c>
      <c r="F6653" s="145" t="s">
        <v>3106</v>
      </c>
      <c r="G6653" s="269" t="s">
        <v>3106</v>
      </c>
      <c r="H6653" s="305" t="s">
        <v>9463</v>
      </c>
      <c r="I6653" s="306" t="s">
        <v>22587</v>
      </c>
      <c r="J6653" s="201" t="str">
        <f t="shared" si="207"/>
        <v>9999</v>
      </c>
      <c r="K6653" s="270"/>
      <c r="L6653" s="270"/>
      <c r="M6653" s="271"/>
      <c r="N6653" s="270" t="e">
        <v>#N/A</v>
      </c>
      <c r="O6653" s="272" t="e">
        <v>#N/A</v>
      </c>
      <c r="P6653" s="272" t="e">
        <v>#N/A</v>
      </c>
      <c r="Q6653" s="272" t="e">
        <v>#N/A</v>
      </c>
    </row>
    <row r="6654" spans="1:17" s="208" customFormat="1" ht="12">
      <c r="A6654" s="268" t="str">
        <f t="shared" si="208"/>
        <v>1551095011821026352</v>
      </c>
      <c r="B6654" s="304" t="s">
        <v>19891</v>
      </c>
      <c r="C6654" s="269" t="s">
        <v>9464</v>
      </c>
      <c r="D6654" s="144" t="s">
        <v>3106</v>
      </c>
      <c r="E6654" s="269" t="s">
        <v>9465</v>
      </c>
      <c r="F6654" s="145" t="s">
        <v>3106</v>
      </c>
      <c r="G6654" s="269" t="s">
        <v>3106</v>
      </c>
      <c r="H6654" s="305" t="s">
        <v>9466</v>
      </c>
      <c r="I6654" s="306" t="s">
        <v>22415</v>
      </c>
      <c r="J6654" s="201" t="str">
        <f t="shared" si="207"/>
        <v>9999</v>
      </c>
      <c r="K6654" s="270"/>
      <c r="L6654" s="270"/>
      <c r="M6654" s="271"/>
      <c r="N6654" s="270" t="e">
        <v>#N/A</v>
      </c>
      <c r="O6654" s="272" t="e">
        <v>#N/A</v>
      </c>
      <c r="P6654" s="272" t="e">
        <v>#N/A</v>
      </c>
      <c r="Q6654" s="272" t="e">
        <v>#N/A</v>
      </c>
    </row>
    <row r="6655" spans="1:17" s="208" customFormat="1" ht="12">
      <c r="A6655" s="268" t="str">
        <f t="shared" si="208"/>
        <v>1553455011912965963</v>
      </c>
      <c r="B6655" s="304" t="s">
        <v>19891</v>
      </c>
      <c r="C6655" s="269" t="s">
        <v>9467</v>
      </c>
      <c r="D6655" s="144" t="s">
        <v>3106</v>
      </c>
      <c r="E6655" s="269" t="s">
        <v>9468</v>
      </c>
      <c r="F6655" s="145" t="s">
        <v>3106</v>
      </c>
      <c r="G6655" s="269" t="s">
        <v>3106</v>
      </c>
      <c r="H6655" s="305" t="s">
        <v>9469</v>
      </c>
      <c r="I6655" s="306" t="s">
        <v>22664</v>
      </c>
      <c r="J6655" s="201" t="str">
        <f t="shared" si="207"/>
        <v>9999</v>
      </c>
      <c r="K6655" s="270"/>
      <c r="L6655" s="270"/>
      <c r="M6655" s="271"/>
      <c r="N6655" s="270" t="e">
        <v>#N/A</v>
      </c>
      <c r="O6655" s="272" t="e">
        <v>#N/A</v>
      </c>
      <c r="P6655" s="272" t="e">
        <v>#N/A</v>
      </c>
      <c r="Q6655" s="272" t="e">
        <v>#N/A</v>
      </c>
    </row>
    <row r="6656" spans="1:17" s="208" customFormat="1" ht="12">
      <c r="A6656" s="268" t="str">
        <f t="shared" si="208"/>
        <v>1556375011720099260</v>
      </c>
      <c r="B6656" s="304" t="s">
        <v>19891</v>
      </c>
      <c r="C6656" s="269" t="s">
        <v>9470</v>
      </c>
      <c r="D6656" s="144" t="s">
        <v>3106</v>
      </c>
      <c r="E6656" s="269" t="s">
        <v>9471</v>
      </c>
      <c r="F6656" s="145" t="s">
        <v>3106</v>
      </c>
      <c r="G6656" s="269" t="s">
        <v>3106</v>
      </c>
      <c r="H6656" s="305" t="s">
        <v>9472</v>
      </c>
      <c r="I6656" s="306" t="s">
        <v>22181</v>
      </c>
      <c r="J6656" s="201" t="str">
        <f t="shared" si="207"/>
        <v>9999</v>
      </c>
      <c r="K6656" s="270"/>
      <c r="L6656" s="270"/>
      <c r="M6656" s="271"/>
      <c r="N6656" s="270" t="e">
        <v>#N/A</v>
      </c>
      <c r="O6656" s="272" t="e">
        <v>#N/A</v>
      </c>
      <c r="P6656" s="272" t="e">
        <v>#N/A</v>
      </c>
      <c r="Q6656" s="272" t="e">
        <v>#N/A</v>
      </c>
    </row>
    <row r="6657" spans="1:17" s="208" customFormat="1" ht="12">
      <c r="A6657" s="268" t="str">
        <f t="shared" si="208"/>
        <v>1557092051346299963</v>
      </c>
      <c r="B6657" s="304" t="s">
        <v>19891</v>
      </c>
      <c r="C6657" s="269" t="s">
        <v>9473</v>
      </c>
      <c r="D6657" s="144" t="s">
        <v>3106</v>
      </c>
      <c r="E6657" s="269" t="s">
        <v>9474</v>
      </c>
      <c r="F6657" s="145" t="s">
        <v>3106</v>
      </c>
      <c r="G6657" s="269" t="s">
        <v>3106</v>
      </c>
      <c r="H6657" s="305" t="s">
        <v>9475</v>
      </c>
      <c r="I6657" s="307" t="s">
        <v>9475</v>
      </c>
      <c r="J6657" s="201" t="str">
        <f t="shared" si="207"/>
        <v>9999</v>
      </c>
      <c r="K6657" s="270"/>
      <c r="L6657" s="270"/>
      <c r="M6657" s="271"/>
      <c r="N6657" s="270" t="e">
        <v>#N/A</v>
      </c>
      <c r="O6657" s="272" t="e">
        <v>#N/A</v>
      </c>
      <c r="P6657" s="272" t="e">
        <v>#N/A</v>
      </c>
      <c r="Q6657" s="272" t="e">
        <v>#N/A</v>
      </c>
    </row>
    <row r="6658" spans="1:17" s="208" customFormat="1" ht="12">
      <c r="A6658" s="268" t="str">
        <f t="shared" si="208"/>
        <v>1557126011679525919</v>
      </c>
      <c r="B6658" s="304" t="s">
        <v>19891</v>
      </c>
      <c r="C6658" s="269" t="s">
        <v>9476</v>
      </c>
      <c r="D6658" s="144" t="s">
        <v>3106</v>
      </c>
      <c r="E6658" s="269" t="s">
        <v>9477</v>
      </c>
      <c r="F6658" s="145" t="s">
        <v>3106</v>
      </c>
      <c r="G6658" s="269" t="s">
        <v>3106</v>
      </c>
      <c r="H6658" s="305" t="s">
        <v>9478</v>
      </c>
      <c r="I6658" s="306" t="s">
        <v>22034</v>
      </c>
      <c r="J6658" s="201" t="str">
        <f t="shared" si="207"/>
        <v>9999</v>
      </c>
      <c r="K6658" s="270"/>
      <c r="L6658" s="270"/>
      <c r="M6658" s="271"/>
      <c r="N6658" s="270" t="e">
        <v>#N/A</v>
      </c>
      <c r="O6658" s="272" t="e">
        <v>#N/A</v>
      </c>
      <c r="P6658" s="272" t="e">
        <v>#N/A</v>
      </c>
      <c r="Q6658" s="272" t="e">
        <v>#N/A</v>
      </c>
    </row>
    <row r="6659" spans="1:17" s="208" customFormat="1" ht="12">
      <c r="A6659" s="268" t="str">
        <f t="shared" si="208"/>
        <v>1557449011225035090</v>
      </c>
      <c r="B6659" s="304" t="s">
        <v>19891</v>
      </c>
      <c r="C6659" s="269" t="s">
        <v>9479</v>
      </c>
      <c r="D6659" s="144" t="s">
        <v>3106</v>
      </c>
      <c r="E6659" s="269" t="s">
        <v>9480</v>
      </c>
      <c r="F6659" s="145" t="s">
        <v>3106</v>
      </c>
      <c r="G6659" s="269" t="s">
        <v>3106</v>
      </c>
      <c r="H6659" s="305" t="s">
        <v>9481</v>
      </c>
      <c r="I6659" s="306" t="s">
        <v>20818</v>
      </c>
      <c r="J6659" s="201" t="str">
        <f t="shared" ref="J6659:J6722" si="209">B6659</f>
        <v>9999</v>
      </c>
      <c r="K6659" s="270"/>
      <c r="L6659" s="270"/>
      <c r="M6659" s="271"/>
      <c r="N6659" s="270" t="e">
        <v>#N/A</v>
      </c>
      <c r="O6659" s="272" t="e">
        <v>#N/A</v>
      </c>
      <c r="P6659" s="272" t="e">
        <v>#N/A</v>
      </c>
      <c r="Q6659" s="272" t="e">
        <v>#N/A</v>
      </c>
    </row>
    <row r="6660" spans="1:17" s="208" customFormat="1" ht="12">
      <c r="A6660" s="268" t="str">
        <f t="shared" si="208"/>
        <v>1558892041558366328</v>
      </c>
      <c r="B6660" s="304" t="s">
        <v>19891</v>
      </c>
      <c r="C6660" s="269" t="s">
        <v>9482</v>
      </c>
      <c r="D6660" s="144" t="s">
        <v>3106</v>
      </c>
      <c r="E6660" s="269" t="s">
        <v>9483</v>
      </c>
      <c r="F6660" s="145" t="s">
        <v>3106</v>
      </c>
      <c r="G6660" s="269" t="s">
        <v>3106</v>
      </c>
      <c r="H6660" s="305" t="s">
        <v>9484</v>
      </c>
      <c r="I6660" s="307" t="s">
        <v>9484</v>
      </c>
      <c r="J6660" s="201" t="str">
        <f t="shared" si="209"/>
        <v>9999</v>
      </c>
      <c r="K6660" s="270"/>
      <c r="L6660" s="270"/>
      <c r="M6660" s="271"/>
      <c r="N6660" s="270" t="e">
        <v>#N/A</v>
      </c>
      <c r="O6660" s="272" t="e">
        <v>#N/A</v>
      </c>
      <c r="P6660" s="272" t="e">
        <v>#N/A</v>
      </c>
      <c r="Q6660" s="272" t="e">
        <v>#N/A</v>
      </c>
    </row>
    <row r="6661" spans="1:17" s="208" customFormat="1" ht="12">
      <c r="A6661" s="268" t="str">
        <f t="shared" si="208"/>
        <v>1559114011942311501</v>
      </c>
      <c r="B6661" s="304" t="s">
        <v>19891</v>
      </c>
      <c r="C6661" s="269" t="s">
        <v>9485</v>
      </c>
      <c r="D6661" s="144" t="s">
        <v>3106</v>
      </c>
      <c r="E6661" s="269" t="s">
        <v>9486</v>
      </c>
      <c r="F6661" s="145" t="s">
        <v>3106</v>
      </c>
      <c r="G6661" s="269" t="s">
        <v>3106</v>
      </c>
      <c r="H6661" s="305" t="s">
        <v>9487</v>
      </c>
      <c r="I6661" s="306" t="s">
        <v>22734</v>
      </c>
      <c r="J6661" s="201" t="str">
        <f t="shared" si="209"/>
        <v>9999</v>
      </c>
      <c r="K6661" s="270"/>
      <c r="L6661" s="270"/>
      <c r="M6661" s="271"/>
      <c r="N6661" s="270" t="e">
        <v>#N/A</v>
      </c>
      <c r="O6661" s="272" t="e">
        <v>#N/A</v>
      </c>
      <c r="P6661" s="272" t="e">
        <v>#N/A</v>
      </c>
      <c r="Q6661" s="272" t="e">
        <v>#N/A</v>
      </c>
    </row>
    <row r="6662" spans="1:17" s="208" customFormat="1" ht="12">
      <c r="A6662" s="268" t="str">
        <f t="shared" si="208"/>
        <v>1559312021730118415</v>
      </c>
      <c r="B6662" s="304" t="s">
        <v>19891</v>
      </c>
      <c r="C6662" s="269" t="s">
        <v>9488</v>
      </c>
      <c r="D6662" s="144" t="s">
        <v>3106</v>
      </c>
      <c r="E6662" s="269" t="s">
        <v>9489</v>
      </c>
      <c r="F6662" s="145" t="s">
        <v>3106</v>
      </c>
      <c r="G6662" s="269" t="s">
        <v>3106</v>
      </c>
      <c r="H6662" s="305" t="s">
        <v>9490</v>
      </c>
      <c r="I6662" s="307" t="s">
        <v>9490</v>
      </c>
      <c r="J6662" s="201" t="str">
        <f t="shared" si="209"/>
        <v>9999</v>
      </c>
      <c r="K6662" s="270" t="s">
        <v>4137</v>
      </c>
      <c r="L6662" s="270"/>
      <c r="M6662" s="271"/>
      <c r="N6662" s="270" t="e">
        <v>#N/A</v>
      </c>
      <c r="O6662" s="272" t="e">
        <v>#N/A</v>
      </c>
      <c r="P6662" s="272" t="e">
        <v>#N/A</v>
      </c>
      <c r="Q6662" s="272" t="e">
        <v>#N/A</v>
      </c>
    </row>
    <row r="6663" spans="1:17" s="208" customFormat="1" ht="12">
      <c r="A6663" s="268" t="str">
        <f t="shared" si="208"/>
        <v>1560138161427089713</v>
      </c>
      <c r="B6663" s="304" t="s">
        <v>19891</v>
      </c>
      <c r="C6663" s="269" t="s">
        <v>9491</v>
      </c>
      <c r="D6663" s="144" t="s">
        <v>3106</v>
      </c>
      <c r="E6663" s="269" t="s">
        <v>9492</v>
      </c>
      <c r="F6663" s="145" t="s">
        <v>3106</v>
      </c>
      <c r="G6663" s="269" t="s">
        <v>3106</v>
      </c>
      <c r="H6663" s="305" t="s">
        <v>9493</v>
      </c>
      <c r="I6663" s="306" t="s">
        <v>21383</v>
      </c>
      <c r="J6663" s="201" t="str">
        <f t="shared" si="209"/>
        <v>9999</v>
      </c>
      <c r="K6663" s="270"/>
      <c r="L6663" s="270"/>
      <c r="M6663" s="271"/>
      <c r="N6663" s="270" t="e">
        <v>#N/A</v>
      </c>
      <c r="O6663" s="272" t="e">
        <v>#N/A</v>
      </c>
      <c r="P6663" s="272" t="e">
        <v>#N/A</v>
      </c>
      <c r="Q6663" s="272" t="e">
        <v>#N/A</v>
      </c>
    </row>
    <row r="6664" spans="1:17" s="208" customFormat="1" ht="12">
      <c r="A6664" s="268" t="str">
        <f t="shared" si="208"/>
        <v>1560161011013952613</v>
      </c>
      <c r="B6664" s="304" t="s">
        <v>19891</v>
      </c>
      <c r="C6664" s="269" t="s">
        <v>4690</v>
      </c>
      <c r="D6664" s="144" t="s">
        <v>3106</v>
      </c>
      <c r="E6664" s="269" t="s">
        <v>9494</v>
      </c>
      <c r="F6664" s="145" t="s">
        <v>3106</v>
      </c>
      <c r="G6664" s="269" t="s">
        <v>3106</v>
      </c>
      <c r="H6664" s="305" t="s">
        <v>4692</v>
      </c>
      <c r="I6664" s="307" t="s">
        <v>4692</v>
      </c>
      <c r="J6664" s="201" t="str">
        <f t="shared" si="209"/>
        <v>9999</v>
      </c>
      <c r="K6664" s="270"/>
      <c r="L6664" s="270"/>
      <c r="M6664" s="271"/>
      <c r="N6664" s="270" t="e">
        <v>#N/A</v>
      </c>
      <c r="O6664" s="272" t="e">
        <v>#N/A</v>
      </c>
      <c r="P6664" s="272" t="e">
        <v>#N/A</v>
      </c>
      <c r="Q6664" s="272" t="e">
        <v>#N/A</v>
      </c>
    </row>
    <row r="6665" spans="1:17" s="208" customFormat="1" ht="12">
      <c r="A6665" s="268" t="str">
        <f t="shared" si="208"/>
        <v>1560575011770764300</v>
      </c>
      <c r="B6665" s="304" t="s">
        <v>19891</v>
      </c>
      <c r="C6665" s="269" t="s">
        <v>9495</v>
      </c>
      <c r="D6665" s="144" t="s">
        <v>3106</v>
      </c>
      <c r="E6665" s="269" t="s">
        <v>9496</v>
      </c>
      <c r="F6665" s="145" t="s">
        <v>3106</v>
      </c>
      <c r="G6665" s="269" t="s">
        <v>3106</v>
      </c>
      <c r="H6665" s="305" t="s">
        <v>9497</v>
      </c>
      <c r="I6665" s="306" t="s">
        <v>22294</v>
      </c>
      <c r="J6665" s="201" t="str">
        <f t="shared" si="209"/>
        <v>9999</v>
      </c>
      <c r="K6665" s="270"/>
      <c r="L6665" s="270"/>
      <c r="M6665" s="271"/>
      <c r="N6665" s="270" t="e">
        <v>#N/A</v>
      </c>
      <c r="O6665" s="272" t="e">
        <v>#N/A</v>
      </c>
      <c r="P6665" s="272" t="e">
        <v>#N/A</v>
      </c>
      <c r="Q6665" s="272" t="e">
        <v>#N/A</v>
      </c>
    </row>
    <row r="6666" spans="1:17" s="208" customFormat="1" ht="12">
      <c r="A6666" s="268" t="str">
        <f t="shared" si="208"/>
        <v>1560575031639129331</v>
      </c>
      <c r="B6666" s="304" t="s">
        <v>19891</v>
      </c>
      <c r="C6666" s="269" t="s">
        <v>9498</v>
      </c>
      <c r="D6666" s="144" t="s">
        <v>3106</v>
      </c>
      <c r="E6666" s="269" t="s">
        <v>9499</v>
      </c>
      <c r="F6666" s="145" t="s">
        <v>3106</v>
      </c>
      <c r="G6666" s="269" t="s">
        <v>3106</v>
      </c>
      <c r="H6666" s="305" t="s">
        <v>9497</v>
      </c>
      <c r="I6666" s="307" t="s">
        <v>9497</v>
      </c>
      <c r="J6666" s="201" t="str">
        <f t="shared" si="209"/>
        <v>9999</v>
      </c>
      <c r="K6666" s="270"/>
      <c r="L6666" s="270"/>
      <c r="M6666" s="271"/>
      <c r="N6666" s="270" t="e">
        <v>#N/A</v>
      </c>
      <c r="O6666" s="272" t="e">
        <v>#N/A</v>
      </c>
      <c r="P6666" s="272" t="e">
        <v>#N/A</v>
      </c>
      <c r="Q6666" s="272" t="e">
        <v>#N/A</v>
      </c>
    </row>
    <row r="6667" spans="1:17" s="208" customFormat="1" ht="12">
      <c r="A6667" s="268" t="str">
        <f t="shared" si="208"/>
        <v>1561615011942241799</v>
      </c>
      <c r="B6667" s="304" t="s">
        <v>19891</v>
      </c>
      <c r="C6667" s="269" t="s">
        <v>9500</v>
      </c>
      <c r="D6667" s="144" t="s">
        <v>3106</v>
      </c>
      <c r="E6667" s="269" t="s">
        <v>9501</v>
      </c>
      <c r="F6667" s="145" t="s">
        <v>3106</v>
      </c>
      <c r="G6667" s="269" t="s">
        <v>3106</v>
      </c>
      <c r="H6667" s="305" t="s">
        <v>9502</v>
      </c>
      <c r="I6667" s="306" t="s">
        <v>22725</v>
      </c>
      <c r="J6667" s="201" t="str">
        <f t="shared" si="209"/>
        <v>9999</v>
      </c>
      <c r="K6667" s="270"/>
      <c r="L6667" s="270"/>
      <c r="M6667" s="271"/>
      <c r="N6667" s="270" t="e">
        <v>#N/A</v>
      </c>
      <c r="O6667" s="272" t="e">
        <v>#N/A</v>
      </c>
      <c r="P6667" s="272" t="e">
        <v>#N/A</v>
      </c>
      <c r="Q6667" s="272" t="e">
        <v>#N/A</v>
      </c>
    </row>
    <row r="6668" spans="1:17" s="208" customFormat="1" ht="12">
      <c r="A6668" s="268" t="str">
        <f t="shared" si="208"/>
        <v>1562191011669471488</v>
      </c>
      <c r="B6668" s="304" t="s">
        <v>19891</v>
      </c>
      <c r="C6668" s="269" t="s">
        <v>9503</v>
      </c>
      <c r="D6668" s="144" t="s">
        <v>3106</v>
      </c>
      <c r="E6668" s="269" t="s">
        <v>9504</v>
      </c>
      <c r="F6668" s="145" t="s">
        <v>3106</v>
      </c>
      <c r="G6668" s="269" t="s">
        <v>3106</v>
      </c>
      <c r="H6668" s="305" t="s">
        <v>9505</v>
      </c>
      <c r="I6668" s="306" t="s">
        <v>22017</v>
      </c>
      <c r="J6668" s="201" t="str">
        <f t="shared" si="209"/>
        <v>9999</v>
      </c>
      <c r="K6668" s="270"/>
      <c r="L6668" s="270"/>
      <c r="M6668" s="271"/>
      <c r="N6668" s="270" t="e">
        <v>#N/A</v>
      </c>
      <c r="O6668" s="272" t="e">
        <v>#N/A</v>
      </c>
      <c r="P6668" s="272" t="e">
        <v>#N/A</v>
      </c>
      <c r="Q6668" s="272" t="e">
        <v>#N/A</v>
      </c>
    </row>
    <row r="6669" spans="1:17" s="208" customFormat="1" ht="12">
      <c r="A6669" s="268" t="str">
        <f t="shared" si="208"/>
        <v>1562589011003867565</v>
      </c>
      <c r="B6669" s="304" t="s">
        <v>19891</v>
      </c>
      <c r="C6669" s="269" t="s">
        <v>9506</v>
      </c>
      <c r="D6669" s="144" t="s">
        <v>3106</v>
      </c>
      <c r="E6669" s="269" t="s">
        <v>9507</v>
      </c>
      <c r="F6669" s="145" t="s">
        <v>3106</v>
      </c>
      <c r="G6669" s="269" t="s">
        <v>3106</v>
      </c>
      <c r="H6669" s="305" t="s">
        <v>9508</v>
      </c>
      <c r="I6669" s="306" t="s">
        <v>20243</v>
      </c>
      <c r="J6669" s="201" t="str">
        <f t="shared" si="209"/>
        <v>9999</v>
      </c>
      <c r="K6669" s="270"/>
      <c r="L6669" s="270"/>
      <c r="M6669" s="271"/>
      <c r="N6669" s="270" t="e">
        <v>#N/A</v>
      </c>
      <c r="O6669" s="272" t="e">
        <v>#N/A</v>
      </c>
      <c r="P6669" s="272" t="e">
        <v>#N/A</v>
      </c>
      <c r="Q6669" s="272" t="e">
        <v>#N/A</v>
      </c>
    </row>
    <row r="6670" spans="1:17" s="208" customFormat="1" ht="12">
      <c r="A6670" s="268" t="str">
        <f t="shared" si="208"/>
        <v>1565285011215939210</v>
      </c>
      <c r="B6670" s="304" t="s">
        <v>19891</v>
      </c>
      <c r="C6670" s="269" t="s">
        <v>9509</v>
      </c>
      <c r="D6670" s="144" t="s">
        <v>3106</v>
      </c>
      <c r="E6670" s="269" t="s">
        <v>9510</v>
      </c>
      <c r="F6670" s="145" t="s">
        <v>3106</v>
      </c>
      <c r="G6670" s="269" t="s">
        <v>3106</v>
      </c>
      <c r="H6670" s="305" t="s">
        <v>9511</v>
      </c>
      <c r="I6670" s="306" t="s">
        <v>20804</v>
      </c>
      <c r="J6670" s="201" t="str">
        <f t="shared" si="209"/>
        <v>9999</v>
      </c>
      <c r="K6670" s="270"/>
      <c r="L6670" s="270"/>
      <c r="M6670" s="271"/>
      <c r="N6670" s="270" t="e">
        <v>#N/A</v>
      </c>
      <c r="O6670" s="272" t="e">
        <v>#N/A</v>
      </c>
      <c r="P6670" s="272" t="e">
        <v>#N/A</v>
      </c>
      <c r="Q6670" s="272" t="e">
        <v>#N/A</v>
      </c>
    </row>
    <row r="6671" spans="1:17" s="208" customFormat="1" ht="12">
      <c r="A6671" s="268" t="str">
        <f t="shared" si="208"/>
        <v>1565707011699953398</v>
      </c>
      <c r="B6671" s="304" t="s">
        <v>19891</v>
      </c>
      <c r="C6671" s="269" t="s">
        <v>9512</v>
      </c>
      <c r="D6671" s="144" t="s">
        <v>3106</v>
      </c>
      <c r="E6671" s="269" t="s">
        <v>9513</v>
      </c>
      <c r="F6671" s="145" t="s">
        <v>3106</v>
      </c>
      <c r="G6671" s="269" t="s">
        <v>3106</v>
      </c>
      <c r="H6671" s="305" t="s">
        <v>9514</v>
      </c>
      <c r="I6671" s="307" t="s">
        <v>9514</v>
      </c>
      <c r="J6671" s="201" t="str">
        <f t="shared" si="209"/>
        <v>9999</v>
      </c>
      <c r="K6671" s="270"/>
      <c r="L6671" s="270"/>
      <c r="M6671" s="271"/>
      <c r="N6671" s="270" t="e">
        <v>#N/A</v>
      </c>
      <c r="O6671" s="272" t="e">
        <v>#N/A</v>
      </c>
      <c r="P6671" s="272" t="e">
        <v>#N/A</v>
      </c>
      <c r="Q6671" s="272" t="e">
        <v>#N/A</v>
      </c>
    </row>
    <row r="6672" spans="1:17" s="208" customFormat="1" ht="12">
      <c r="A6672" s="268" t="str">
        <f t="shared" si="208"/>
        <v>1565707031699953398</v>
      </c>
      <c r="B6672" s="304" t="s">
        <v>19891</v>
      </c>
      <c r="C6672" s="269" t="s">
        <v>9512</v>
      </c>
      <c r="D6672" s="144" t="s">
        <v>3106</v>
      </c>
      <c r="E6672" s="269" t="s">
        <v>9515</v>
      </c>
      <c r="F6672" s="145" t="s">
        <v>3106</v>
      </c>
      <c r="G6672" s="269" t="s">
        <v>3106</v>
      </c>
      <c r="H6672" s="305" t="s">
        <v>9514</v>
      </c>
      <c r="I6672" s="306" t="s">
        <v>22109</v>
      </c>
      <c r="J6672" s="201" t="str">
        <f t="shared" si="209"/>
        <v>9999</v>
      </c>
      <c r="K6672" s="270"/>
      <c r="L6672" s="270"/>
      <c r="M6672" s="271"/>
      <c r="N6672" s="270" t="e">
        <v>#N/A</v>
      </c>
      <c r="O6672" s="272" t="e">
        <v>#N/A</v>
      </c>
      <c r="P6672" s="272" t="e">
        <v>#N/A</v>
      </c>
      <c r="Q6672" s="272" t="e">
        <v>#N/A</v>
      </c>
    </row>
    <row r="6673" spans="1:17" s="208" customFormat="1" ht="12">
      <c r="A6673" s="268" t="str">
        <f t="shared" si="208"/>
        <v>1565871011487660734</v>
      </c>
      <c r="B6673" s="304" t="s">
        <v>19891</v>
      </c>
      <c r="C6673" s="269" t="s">
        <v>9516</v>
      </c>
      <c r="D6673" s="144" t="s">
        <v>3106</v>
      </c>
      <c r="E6673" s="269" t="s">
        <v>9517</v>
      </c>
      <c r="F6673" s="145" t="s">
        <v>3106</v>
      </c>
      <c r="G6673" s="269" t="s">
        <v>3106</v>
      </c>
      <c r="H6673" s="305" t="s">
        <v>9518</v>
      </c>
      <c r="I6673" s="306" t="s">
        <v>21555</v>
      </c>
      <c r="J6673" s="201" t="str">
        <f t="shared" si="209"/>
        <v>9999</v>
      </c>
      <c r="K6673" s="270"/>
      <c r="L6673" s="270"/>
      <c r="M6673" s="271"/>
      <c r="N6673" s="270" t="e">
        <v>#N/A</v>
      </c>
      <c r="O6673" s="272" t="e">
        <v>#N/A</v>
      </c>
      <c r="P6673" s="272" t="e">
        <v>#N/A</v>
      </c>
      <c r="Q6673" s="272" t="e">
        <v>#N/A</v>
      </c>
    </row>
    <row r="6674" spans="1:17" s="208" customFormat="1" ht="12">
      <c r="A6674" s="268" t="str">
        <f t="shared" si="208"/>
        <v>1566564011699875252</v>
      </c>
      <c r="B6674" s="304" t="s">
        <v>19891</v>
      </c>
      <c r="C6674" s="269" t="s">
        <v>9519</v>
      </c>
      <c r="D6674" s="144" t="s">
        <v>3106</v>
      </c>
      <c r="E6674" s="269" t="s">
        <v>9520</v>
      </c>
      <c r="F6674" s="145" t="s">
        <v>3106</v>
      </c>
      <c r="G6674" s="269" t="s">
        <v>3106</v>
      </c>
      <c r="H6674" s="305" t="s">
        <v>9521</v>
      </c>
      <c r="I6674" s="306" t="s">
        <v>22104</v>
      </c>
      <c r="J6674" s="201" t="str">
        <f t="shared" si="209"/>
        <v>9999</v>
      </c>
      <c r="K6674" s="270"/>
      <c r="L6674" s="270"/>
      <c r="M6674" s="271"/>
      <c r="N6674" s="270" t="e">
        <v>#N/A</v>
      </c>
      <c r="O6674" s="272" t="e">
        <v>#N/A</v>
      </c>
      <c r="P6674" s="272" t="e">
        <v>#N/A</v>
      </c>
      <c r="Q6674" s="272" t="e">
        <v>#N/A</v>
      </c>
    </row>
    <row r="6675" spans="1:17" s="208" customFormat="1" ht="12">
      <c r="A6675" s="268" t="str">
        <f t="shared" si="208"/>
        <v>1567018011629161781</v>
      </c>
      <c r="B6675" s="304" t="s">
        <v>19891</v>
      </c>
      <c r="C6675" s="269" t="s">
        <v>9522</v>
      </c>
      <c r="D6675" s="144" t="s">
        <v>3106</v>
      </c>
      <c r="E6675" s="269" t="s">
        <v>9523</v>
      </c>
      <c r="F6675" s="145" t="s">
        <v>3106</v>
      </c>
      <c r="G6675" s="269" t="s">
        <v>3106</v>
      </c>
      <c r="H6675" s="305" t="s">
        <v>9524</v>
      </c>
      <c r="I6675" s="306" t="s">
        <v>21930</v>
      </c>
      <c r="J6675" s="201" t="str">
        <f t="shared" si="209"/>
        <v>9999</v>
      </c>
      <c r="K6675" s="270"/>
      <c r="L6675" s="270"/>
      <c r="M6675" s="271"/>
      <c r="N6675" s="270" t="e">
        <v>#N/A</v>
      </c>
      <c r="O6675" s="272" t="e">
        <v>#N/A</v>
      </c>
      <c r="P6675" s="272" t="e">
        <v>#N/A</v>
      </c>
      <c r="Q6675" s="272" t="e">
        <v>#N/A</v>
      </c>
    </row>
    <row r="6676" spans="1:17" s="208" customFormat="1" ht="12">
      <c r="A6676" s="268" t="str">
        <f t="shared" si="208"/>
        <v>1567018021629161781</v>
      </c>
      <c r="B6676" s="304" t="s">
        <v>19891</v>
      </c>
      <c r="C6676" s="269" t="s">
        <v>9522</v>
      </c>
      <c r="D6676" s="144" t="s">
        <v>3106</v>
      </c>
      <c r="E6676" s="269" t="s">
        <v>9525</v>
      </c>
      <c r="F6676" s="145" t="s">
        <v>3106</v>
      </c>
      <c r="G6676" s="269" t="s">
        <v>3106</v>
      </c>
      <c r="H6676" s="305" t="s">
        <v>9463</v>
      </c>
      <c r="I6676" s="307" t="s">
        <v>9463</v>
      </c>
      <c r="J6676" s="201" t="str">
        <f t="shared" si="209"/>
        <v>9999</v>
      </c>
      <c r="K6676" s="270"/>
      <c r="L6676" s="270"/>
      <c r="M6676" s="271"/>
      <c r="N6676" s="270" t="e">
        <v>#N/A</v>
      </c>
      <c r="O6676" s="272" t="e">
        <v>#N/A</v>
      </c>
      <c r="P6676" s="272" t="e">
        <v>#N/A</v>
      </c>
      <c r="Q6676" s="272" t="e">
        <v>#N/A</v>
      </c>
    </row>
    <row r="6677" spans="1:17" s="208" customFormat="1" ht="12">
      <c r="A6677" s="268" t="str">
        <f t="shared" ref="A6677:A6740" si="210">E6677&amp;C6677</f>
        <v>1567422011497792550</v>
      </c>
      <c r="B6677" s="304" t="s">
        <v>19891</v>
      </c>
      <c r="C6677" s="269" t="s">
        <v>9526</v>
      </c>
      <c r="D6677" s="144" t="s">
        <v>3106</v>
      </c>
      <c r="E6677" s="269" t="s">
        <v>9527</v>
      </c>
      <c r="F6677" s="145" t="s">
        <v>3106</v>
      </c>
      <c r="G6677" s="269" t="s">
        <v>3106</v>
      </c>
      <c r="H6677" s="305" t="s">
        <v>9528</v>
      </c>
      <c r="I6677" s="306" t="s">
        <v>21587</v>
      </c>
      <c r="J6677" s="201" t="str">
        <f t="shared" si="209"/>
        <v>9999</v>
      </c>
      <c r="K6677" s="270"/>
      <c r="L6677" s="270"/>
      <c r="M6677" s="271"/>
      <c r="N6677" s="270" t="e">
        <v>#N/A</v>
      </c>
      <c r="O6677" s="272" t="e">
        <v>#N/A</v>
      </c>
      <c r="P6677" s="272" t="e">
        <v>#N/A</v>
      </c>
      <c r="Q6677" s="272" t="e">
        <v>#N/A</v>
      </c>
    </row>
    <row r="6678" spans="1:17" s="208" customFormat="1" ht="12">
      <c r="A6678" s="268" t="str">
        <f t="shared" si="210"/>
        <v>1567430011902036049</v>
      </c>
      <c r="B6678" s="304" t="s">
        <v>19891</v>
      </c>
      <c r="C6678" s="269" t="s">
        <v>9529</v>
      </c>
      <c r="D6678" s="144" t="s">
        <v>3106</v>
      </c>
      <c r="E6678" s="269" t="s">
        <v>9530</v>
      </c>
      <c r="F6678" s="145" t="s">
        <v>3106</v>
      </c>
      <c r="G6678" s="269" t="s">
        <v>3106</v>
      </c>
      <c r="H6678" s="305" t="s">
        <v>9531</v>
      </c>
      <c r="I6678" s="306" t="s">
        <v>22608</v>
      </c>
      <c r="J6678" s="201" t="str">
        <f t="shared" si="209"/>
        <v>9999</v>
      </c>
      <c r="K6678" s="270"/>
      <c r="L6678" s="270"/>
      <c r="M6678" s="271"/>
      <c r="N6678" s="270" t="e">
        <v>#N/A</v>
      </c>
      <c r="O6678" s="272" t="e">
        <v>#N/A</v>
      </c>
      <c r="P6678" s="272" t="e">
        <v>#N/A</v>
      </c>
      <c r="Q6678" s="272" t="e">
        <v>#N/A</v>
      </c>
    </row>
    <row r="6679" spans="1:17" s="208" customFormat="1" ht="12">
      <c r="A6679" s="268" t="str">
        <f t="shared" si="210"/>
        <v>1569105011427134998</v>
      </c>
      <c r="B6679" s="304" t="s">
        <v>19891</v>
      </c>
      <c r="C6679" s="269" t="s">
        <v>9532</v>
      </c>
      <c r="D6679" s="144" t="s">
        <v>3106</v>
      </c>
      <c r="E6679" s="269" t="s">
        <v>9533</v>
      </c>
      <c r="F6679" s="145" t="s">
        <v>3106</v>
      </c>
      <c r="G6679" s="269" t="s">
        <v>3106</v>
      </c>
      <c r="H6679" s="305" t="s">
        <v>9534</v>
      </c>
      <c r="I6679" s="306" t="s">
        <v>21392</v>
      </c>
      <c r="J6679" s="201" t="str">
        <f t="shared" si="209"/>
        <v>9999</v>
      </c>
      <c r="K6679" s="270"/>
      <c r="L6679" s="270"/>
      <c r="M6679" s="271"/>
      <c r="N6679" s="270" t="e">
        <v>#N/A</v>
      </c>
      <c r="O6679" s="272" t="e">
        <v>#N/A</v>
      </c>
      <c r="P6679" s="272" t="e">
        <v>#N/A</v>
      </c>
      <c r="Q6679" s="272" t="e">
        <v>#N/A</v>
      </c>
    </row>
    <row r="6680" spans="1:17" s="208" customFormat="1" ht="12">
      <c r="A6680" s="268" t="str">
        <f t="shared" si="210"/>
        <v>1569618011922190107</v>
      </c>
      <c r="B6680" s="304" t="s">
        <v>19891</v>
      </c>
      <c r="C6680" s="269" t="s">
        <v>9535</v>
      </c>
      <c r="D6680" s="144" t="s">
        <v>3106</v>
      </c>
      <c r="E6680" s="269" t="s">
        <v>9536</v>
      </c>
      <c r="F6680" s="145" t="s">
        <v>3106</v>
      </c>
      <c r="G6680" s="269" t="s">
        <v>3106</v>
      </c>
      <c r="H6680" s="305" t="s">
        <v>9537</v>
      </c>
      <c r="I6680" s="306" t="s">
        <v>22682</v>
      </c>
      <c r="J6680" s="201" t="str">
        <f t="shared" si="209"/>
        <v>9999</v>
      </c>
      <c r="K6680" s="270"/>
      <c r="L6680" s="270"/>
      <c r="M6680" s="271"/>
      <c r="N6680" s="270" t="e">
        <v>#N/A</v>
      </c>
      <c r="O6680" s="272" t="e">
        <v>#N/A</v>
      </c>
      <c r="P6680" s="272" t="e">
        <v>#N/A</v>
      </c>
      <c r="Q6680" s="272" t="e">
        <v>#N/A</v>
      </c>
    </row>
    <row r="6681" spans="1:17" s="208" customFormat="1" ht="12">
      <c r="A6681" s="268" t="str">
        <f t="shared" si="210"/>
        <v>1569964011407849367</v>
      </c>
      <c r="B6681" s="304" t="s">
        <v>19891</v>
      </c>
      <c r="C6681" s="269" t="s">
        <v>9538</v>
      </c>
      <c r="D6681" s="144" t="s">
        <v>3106</v>
      </c>
      <c r="E6681" s="269" t="s">
        <v>9539</v>
      </c>
      <c r="F6681" s="145" t="s">
        <v>3106</v>
      </c>
      <c r="G6681" s="269" t="s">
        <v>3106</v>
      </c>
      <c r="H6681" s="305" t="s">
        <v>9540</v>
      </c>
      <c r="I6681" s="306" t="s">
        <v>21324</v>
      </c>
      <c r="J6681" s="201" t="str">
        <f t="shared" si="209"/>
        <v>9999</v>
      </c>
      <c r="K6681" s="270"/>
      <c r="L6681" s="270"/>
      <c r="M6681" s="271"/>
      <c r="N6681" s="270" t="e">
        <v>#N/A</v>
      </c>
      <c r="O6681" s="272" t="e">
        <v>#N/A</v>
      </c>
      <c r="P6681" s="272" t="e">
        <v>#N/A</v>
      </c>
      <c r="Q6681" s="272" t="e">
        <v>#N/A</v>
      </c>
    </row>
    <row r="6682" spans="1:17" s="208" customFormat="1" ht="12">
      <c r="A6682" s="268" t="str">
        <f t="shared" si="210"/>
        <v>1570434011861432726</v>
      </c>
      <c r="B6682" s="304" t="s">
        <v>19891</v>
      </c>
      <c r="C6682" s="269" t="s">
        <v>9541</v>
      </c>
      <c r="D6682" s="144" t="s">
        <v>3106</v>
      </c>
      <c r="E6682" s="269" t="s">
        <v>9542</v>
      </c>
      <c r="F6682" s="145" t="s">
        <v>3106</v>
      </c>
      <c r="G6682" s="269" t="s">
        <v>3106</v>
      </c>
      <c r="H6682" s="305" t="s">
        <v>9543</v>
      </c>
      <c r="I6682" s="307" t="s">
        <v>9543</v>
      </c>
      <c r="J6682" s="201" t="str">
        <f t="shared" si="209"/>
        <v>9999</v>
      </c>
      <c r="K6682" s="270"/>
      <c r="L6682" s="270"/>
      <c r="M6682" s="271"/>
      <c r="N6682" s="270" t="e">
        <v>#N/A</v>
      </c>
      <c r="O6682" s="272" t="e">
        <v>#N/A</v>
      </c>
      <c r="P6682" s="272" t="e">
        <v>#N/A</v>
      </c>
      <c r="Q6682" s="272" t="e">
        <v>#N/A</v>
      </c>
    </row>
    <row r="6683" spans="1:17" s="208" customFormat="1" ht="12">
      <c r="A6683" s="268" t="str">
        <f t="shared" si="210"/>
        <v>1570657011750320297</v>
      </c>
      <c r="B6683" s="304" t="s">
        <v>19891</v>
      </c>
      <c r="C6683" s="269" t="s">
        <v>9544</v>
      </c>
      <c r="D6683" s="144" t="s">
        <v>3106</v>
      </c>
      <c r="E6683" s="269" t="s">
        <v>9545</v>
      </c>
      <c r="F6683" s="145" t="s">
        <v>3106</v>
      </c>
      <c r="G6683" s="269" t="s">
        <v>3106</v>
      </c>
      <c r="H6683" s="305" t="s">
        <v>9546</v>
      </c>
      <c r="I6683" s="306" t="s">
        <v>22241</v>
      </c>
      <c r="J6683" s="201" t="str">
        <f t="shared" si="209"/>
        <v>9999</v>
      </c>
      <c r="K6683" s="270"/>
      <c r="L6683" s="270"/>
      <c r="M6683" s="271"/>
      <c r="N6683" s="270" t="e">
        <v>#N/A</v>
      </c>
      <c r="O6683" s="272" t="e">
        <v>#N/A</v>
      </c>
      <c r="P6683" s="272" t="e">
        <v>#N/A</v>
      </c>
      <c r="Q6683" s="272" t="e">
        <v>#N/A</v>
      </c>
    </row>
    <row r="6684" spans="1:17" s="208" customFormat="1" ht="12">
      <c r="A6684" s="268" t="str">
        <f t="shared" si="210"/>
        <v>1570772011619940012</v>
      </c>
      <c r="B6684" s="304" t="s">
        <v>19891</v>
      </c>
      <c r="C6684" s="269" t="s">
        <v>9547</v>
      </c>
      <c r="D6684" s="144" t="s">
        <v>3106</v>
      </c>
      <c r="E6684" s="269" t="s">
        <v>9548</v>
      </c>
      <c r="F6684" s="145" t="s">
        <v>3106</v>
      </c>
      <c r="G6684" s="269" t="s">
        <v>3106</v>
      </c>
      <c r="H6684" s="305" t="s">
        <v>9549</v>
      </c>
      <c r="I6684" s="306" t="s">
        <v>21906</v>
      </c>
      <c r="J6684" s="201" t="str">
        <f t="shared" si="209"/>
        <v>9999</v>
      </c>
      <c r="K6684" s="270"/>
      <c r="L6684" s="270"/>
      <c r="M6684" s="271"/>
      <c r="N6684" s="270" t="e">
        <v>#N/A</v>
      </c>
      <c r="O6684" s="272" t="e">
        <v>#N/A</v>
      </c>
      <c r="P6684" s="272" t="e">
        <v>#N/A</v>
      </c>
      <c r="Q6684" s="272" t="e">
        <v>#N/A</v>
      </c>
    </row>
    <row r="6685" spans="1:17" s="208" customFormat="1" ht="12">
      <c r="A6685" s="268" t="str">
        <f t="shared" si="210"/>
        <v>1571168011336145168</v>
      </c>
      <c r="B6685" s="304" t="s">
        <v>19891</v>
      </c>
      <c r="C6685" s="269" t="s">
        <v>9550</v>
      </c>
      <c r="D6685" s="144" t="s">
        <v>3106</v>
      </c>
      <c r="E6685" s="269" t="s">
        <v>9551</v>
      </c>
      <c r="F6685" s="145" t="s">
        <v>3106</v>
      </c>
      <c r="G6685" s="269" t="s">
        <v>3106</v>
      </c>
      <c r="H6685" s="305" t="s">
        <v>9552</v>
      </c>
      <c r="I6685" s="306" t="s">
        <v>21097</v>
      </c>
      <c r="J6685" s="201" t="str">
        <f t="shared" si="209"/>
        <v>9999</v>
      </c>
      <c r="K6685" s="270"/>
      <c r="L6685" s="270"/>
      <c r="M6685" s="271"/>
      <c r="N6685" s="270" t="e">
        <v>#N/A</v>
      </c>
      <c r="O6685" s="272" t="e">
        <v>#N/A</v>
      </c>
      <c r="P6685" s="272" t="e">
        <v>#N/A</v>
      </c>
      <c r="Q6685" s="272" t="e">
        <v>#N/A</v>
      </c>
    </row>
    <row r="6686" spans="1:17" s="208" customFormat="1" ht="12">
      <c r="A6686" s="268" t="str">
        <f t="shared" si="210"/>
        <v>1571671011962488304</v>
      </c>
      <c r="B6686" s="304" t="s">
        <v>19891</v>
      </c>
      <c r="C6686" s="269" t="s">
        <v>9553</v>
      </c>
      <c r="D6686" s="144" t="s">
        <v>3106</v>
      </c>
      <c r="E6686" s="269" t="s">
        <v>9554</v>
      </c>
      <c r="F6686" s="145" t="s">
        <v>3106</v>
      </c>
      <c r="G6686" s="269" t="s">
        <v>3106</v>
      </c>
      <c r="H6686" s="305" t="s">
        <v>9555</v>
      </c>
      <c r="I6686" s="306" t="s">
        <v>22779</v>
      </c>
      <c r="J6686" s="201" t="str">
        <f t="shared" si="209"/>
        <v>9999</v>
      </c>
      <c r="K6686" s="270"/>
      <c r="L6686" s="270"/>
      <c r="M6686" s="271"/>
      <c r="N6686" s="270" t="e">
        <v>#N/A</v>
      </c>
      <c r="O6686" s="272" t="e">
        <v>#N/A</v>
      </c>
      <c r="P6686" s="272" t="e">
        <v>#N/A</v>
      </c>
      <c r="Q6686" s="272" t="e">
        <v>#N/A</v>
      </c>
    </row>
    <row r="6687" spans="1:17" s="208" customFormat="1" ht="12">
      <c r="A6687" s="268" t="str">
        <f t="shared" si="210"/>
        <v>1572703011932181641</v>
      </c>
      <c r="B6687" s="304" t="s">
        <v>19891</v>
      </c>
      <c r="C6687" s="269" t="s">
        <v>9556</v>
      </c>
      <c r="D6687" s="144" t="s">
        <v>3106</v>
      </c>
      <c r="E6687" s="269" t="s">
        <v>9557</v>
      </c>
      <c r="F6687" s="145" t="s">
        <v>3106</v>
      </c>
      <c r="G6687" s="269" t="s">
        <v>3106</v>
      </c>
      <c r="H6687" s="305" t="s">
        <v>9558</v>
      </c>
      <c r="I6687" s="306" t="s">
        <v>22703</v>
      </c>
      <c r="J6687" s="201" t="str">
        <f t="shared" si="209"/>
        <v>9999</v>
      </c>
      <c r="K6687" s="270"/>
      <c r="L6687" s="270"/>
      <c r="M6687" s="271"/>
      <c r="N6687" s="270" t="e">
        <v>#N/A</v>
      </c>
      <c r="O6687" s="272" t="e">
        <v>#N/A</v>
      </c>
      <c r="P6687" s="272" t="e">
        <v>#N/A</v>
      </c>
      <c r="Q6687" s="272" t="e">
        <v>#N/A</v>
      </c>
    </row>
    <row r="6688" spans="1:17" s="208" customFormat="1" ht="12">
      <c r="A6688" s="268" t="str">
        <f t="shared" si="210"/>
        <v>1573230101144266883</v>
      </c>
      <c r="B6688" s="304" t="s">
        <v>19891</v>
      </c>
      <c r="C6688" s="269" t="s">
        <v>14013</v>
      </c>
      <c r="D6688" s="144" t="s">
        <v>3106</v>
      </c>
      <c r="E6688" s="269" t="s">
        <v>14014</v>
      </c>
      <c r="F6688" s="145" t="s">
        <v>3106</v>
      </c>
      <c r="G6688" s="269" t="s">
        <v>3106</v>
      </c>
      <c r="H6688" s="305" t="s">
        <v>14015</v>
      </c>
      <c r="I6688" s="306" t="s">
        <v>14015</v>
      </c>
      <c r="J6688" s="201" t="str">
        <f t="shared" si="209"/>
        <v>9999</v>
      </c>
      <c r="K6688" s="270" t="s">
        <v>13915</v>
      </c>
      <c r="L6688" s="270" t="s">
        <v>13916</v>
      </c>
      <c r="M6688" s="271">
        <v>44085</v>
      </c>
      <c r="N6688" s="270" t="e">
        <v>#N/A</v>
      </c>
      <c r="O6688" s="272" t="e">
        <v>#N/A</v>
      </c>
      <c r="P6688" s="272" t="e">
        <v>#N/A</v>
      </c>
      <c r="Q6688" s="272" t="e">
        <v>#N/A</v>
      </c>
    </row>
    <row r="6689" spans="1:20" ht="12">
      <c r="A6689" s="268" t="str">
        <f t="shared" si="210"/>
        <v>1574618011952309098</v>
      </c>
      <c r="B6689" s="304" t="s">
        <v>19891</v>
      </c>
      <c r="C6689" s="269" t="s">
        <v>9559</v>
      </c>
      <c r="D6689" s="144" t="s">
        <v>3106</v>
      </c>
      <c r="E6689" s="269" t="s">
        <v>9560</v>
      </c>
      <c r="F6689" s="145" t="s">
        <v>3106</v>
      </c>
      <c r="G6689" s="269" t="s">
        <v>3106</v>
      </c>
      <c r="H6689" s="305" t="s">
        <v>2421</v>
      </c>
      <c r="I6689" s="306" t="s">
        <v>22745</v>
      </c>
      <c r="J6689" s="201" t="str">
        <f t="shared" si="209"/>
        <v>9999</v>
      </c>
      <c r="K6689" s="270"/>
      <c r="L6689" s="270"/>
      <c r="M6689" s="271"/>
      <c r="N6689" s="270" t="e">
        <v>#N/A</v>
      </c>
      <c r="O6689" s="272" t="e">
        <v>#N/A</v>
      </c>
      <c r="P6689" s="272" t="e">
        <v>#N/A</v>
      </c>
      <c r="Q6689" s="272" t="e">
        <v>#N/A</v>
      </c>
      <c r="S6689" s="208"/>
    </row>
    <row r="6690" spans="1:20" ht="12">
      <c r="A6690" s="268" t="str">
        <f t="shared" si="210"/>
        <v>1574667011750374526</v>
      </c>
      <c r="B6690" s="304" t="s">
        <v>19891</v>
      </c>
      <c r="C6690" s="269" t="s">
        <v>9561</v>
      </c>
      <c r="D6690" s="144" t="s">
        <v>3106</v>
      </c>
      <c r="E6690" s="269" t="s">
        <v>9562</v>
      </c>
      <c r="F6690" s="145" t="s">
        <v>3106</v>
      </c>
      <c r="G6690" s="269" t="s">
        <v>3106</v>
      </c>
      <c r="H6690" s="305" t="s">
        <v>9563</v>
      </c>
      <c r="I6690" s="306" t="s">
        <v>22248</v>
      </c>
      <c r="J6690" s="201" t="str">
        <f t="shared" si="209"/>
        <v>9999</v>
      </c>
      <c r="K6690" s="270"/>
      <c r="L6690" s="270"/>
      <c r="M6690" s="271"/>
      <c r="N6690" s="270" t="e">
        <v>#N/A</v>
      </c>
      <c r="O6690" s="272" t="e">
        <v>#N/A</v>
      </c>
      <c r="P6690" s="272" t="e">
        <v>#N/A</v>
      </c>
      <c r="Q6690" s="272" t="e">
        <v>#N/A</v>
      </c>
      <c r="S6690" s="208"/>
    </row>
    <row r="6691" spans="1:20" ht="12">
      <c r="A6691" s="268" t="str">
        <f t="shared" si="210"/>
        <v>1575292041871524108</v>
      </c>
      <c r="B6691" s="304" t="s">
        <v>19891</v>
      </c>
      <c r="C6691" s="269" t="s">
        <v>9564</v>
      </c>
      <c r="D6691" s="144" t="s">
        <v>3106</v>
      </c>
      <c r="E6691" s="269" t="s">
        <v>9565</v>
      </c>
      <c r="F6691" s="145" t="s">
        <v>3106</v>
      </c>
      <c r="G6691" s="269" t="s">
        <v>3106</v>
      </c>
      <c r="H6691" s="305" t="s">
        <v>9566</v>
      </c>
      <c r="I6691" s="306" t="s">
        <v>22535</v>
      </c>
      <c r="J6691" s="201" t="str">
        <f t="shared" si="209"/>
        <v>9999</v>
      </c>
      <c r="K6691" s="270"/>
      <c r="L6691" s="270"/>
      <c r="M6691" s="271"/>
      <c r="N6691" s="270" t="e">
        <v>#N/A</v>
      </c>
      <c r="O6691" s="272" t="e">
        <v>#N/A</v>
      </c>
      <c r="P6691" s="272" t="e">
        <v>#N/A</v>
      </c>
      <c r="Q6691" s="272" t="e">
        <v>#N/A</v>
      </c>
      <c r="S6691" s="208"/>
    </row>
    <row r="6692" spans="1:20" ht="12">
      <c r="A6692" s="268" t="str">
        <f t="shared" si="210"/>
        <v>1575680011275647901</v>
      </c>
      <c r="B6692" s="304" t="s">
        <v>19891</v>
      </c>
      <c r="C6692" s="269" t="s">
        <v>9567</v>
      </c>
      <c r="D6692" s="144" t="s">
        <v>3106</v>
      </c>
      <c r="E6692" s="269" t="s">
        <v>9568</v>
      </c>
      <c r="F6692" s="145" t="s">
        <v>3106</v>
      </c>
      <c r="G6692" s="269" t="s">
        <v>3106</v>
      </c>
      <c r="H6692" s="305" t="s">
        <v>9569</v>
      </c>
      <c r="I6692" s="306" t="s">
        <v>20955</v>
      </c>
      <c r="J6692" s="201" t="str">
        <f t="shared" si="209"/>
        <v>9999</v>
      </c>
      <c r="K6692" s="270"/>
      <c r="L6692" s="270"/>
      <c r="M6692" s="271"/>
      <c r="N6692" s="270" t="e">
        <v>#N/A</v>
      </c>
      <c r="O6692" s="272" t="e">
        <v>#N/A</v>
      </c>
      <c r="P6692" s="272" t="e">
        <v>#N/A</v>
      </c>
      <c r="Q6692" s="272" t="e">
        <v>#N/A</v>
      </c>
      <c r="S6692" s="208"/>
    </row>
    <row r="6693" spans="1:20" ht="12">
      <c r="A6693" s="268" t="str">
        <f t="shared" si="210"/>
        <v>1576977011457337800</v>
      </c>
      <c r="B6693" s="304" t="s">
        <v>19891</v>
      </c>
      <c r="C6693" s="269" t="s">
        <v>9570</v>
      </c>
      <c r="D6693" s="144" t="s">
        <v>3106</v>
      </c>
      <c r="E6693" s="269" t="s">
        <v>9571</v>
      </c>
      <c r="F6693" s="145" t="s">
        <v>3106</v>
      </c>
      <c r="G6693" s="269" t="s">
        <v>3106</v>
      </c>
      <c r="H6693" s="305" t="s">
        <v>9572</v>
      </c>
      <c r="I6693" s="306" t="s">
        <v>21466</v>
      </c>
      <c r="J6693" s="201" t="str">
        <f t="shared" si="209"/>
        <v>9999</v>
      </c>
      <c r="K6693" s="270"/>
      <c r="L6693" s="270"/>
      <c r="M6693" s="271"/>
      <c r="N6693" s="270" t="e">
        <v>#N/A</v>
      </c>
      <c r="O6693" s="272" t="e">
        <v>#N/A</v>
      </c>
      <c r="P6693" s="272" t="e">
        <v>#N/A</v>
      </c>
      <c r="Q6693" s="272" t="e">
        <v>#N/A</v>
      </c>
      <c r="S6693" s="208"/>
    </row>
    <row r="6694" spans="1:20" ht="12">
      <c r="A6694" s="268" t="str">
        <f t="shared" si="210"/>
        <v>1576977021457337800</v>
      </c>
      <c r="B6694" s="304" t="s">
        <v>19891</v>
      </c>
      <c r="C6694" s="269" t="s">
        <v>9570</v>
      </c>
      <c r="D6694" s="144" t="s">
        <v>3106</v>
      </c>
      <c r="E6694" s="269" t="s">
        <v>9573</v>
      </c>
      <c r="F6694" s="145" t="s">
        <v>3106</v>
      </c>
      <c r="G6694" s="269" t="s">
        <v>3106</v>
      </c>
      <c r="H6694" s="305" t="s">
        <v>9572</v>
      </c>
      <c r="I6694" s="307" t="s">
        <v>9572</v>
      </c>
      <c r="J6694" s="201" t="str">
        <f t="shared" si="209"/>
        <v>9999</v>
      </c>
      <c r="K6694" s="270"/>
      <c r="L6694" s="270"/>
      <c r="M6694" s="271"/>
      <c r="N6694" s="270" t="e">
        <v>#N/A</v>
      </c>
      <c r="O6694" s="272" t="e">
        <v>#N/A</v>
      </c>
      <c r="P6694" s="272" t="e">
        <v>#N/A</v>
      </c>
      <c r="Q6694" s="272" t="e">
        <v>#N/A</v>
      </c>
      <c r="S6694" s="208"/>
    </row>
    <row r="6695" spans="1:20" ht="12">
      <c r="A6695" s="268" t="str">
        <f t="shared" si="210"/>
        <v>1579377011184647620</v>
      </c>
      <c r="B6695" s="304" t="s">
        <v>19891</v>
      </c>
      <c r="C6695" s="269" t="s">
        <v>9575</v>
      </c>
      <c r="D6695" s="144" t="s">
        <v>3106</v>
      </c>
      <c r="E6695" s="269" t="s">
        <v>9576</v>
      </c>
      <c r="F6695" s="145" t="s">
        <v>3106</v>
      </c>
      <c r="G6695" s="269" t="s">
        <v>3106</v>
      </c>
      <c r="H6695" s="305" t="s">
        <v>9577</v>
      </c>
      <c r="I6695" s="306" t="s">
        <v>20719</v>
      </c>
      <c r="J6695" s="201" t="str">
        <f t="shared" si="209"/>
        <v>9999</v>
      </c>
      <c r="K6695" s="270"/>
      <c r="L6695" s="270"/>
      <c r="M6695" s="271"/>
      <c r="N6695" s="270" t="e">
        <v>#N/A</v>
      </c>
      <c r="O6695" s="272" t="e">
        <v>#N/A</v>
      </c>
      <c r="P6695" s="272" t="e">
        <v>#N/A</v>
      </c>
      <c r="Q6695" s="272" t="e">
        <v>#N/A</v>
      </c>
      <c r="S6695" s="208"/>
    </row>
    <row r="6696" spans="1:20" ht="12">
      <c r="A6696" s="268" t="str">
        <f t="shared" si="210"/>
        <v>1579740011982799375</v>
      </c>
      <c r="B6696" s="304" t="s">
        <v>19891</v>
      </c>
      <c r="C6696" s="269" t="s">
        <v>4547</v>
      </c>
      <c r="D6696" s="144" t="s">
        <v>3106</v>
      </c>
      <c r="E6696" s="269" t="s">
        <v>9578</v>
      </c>
      <c r="F6696" s="145" t="s">
        <v>3106</v>
      </c>
      <c r="G6696" s="269" t="s">
        <v>3106</v>
      </c>
      <c r="H6696" s="305" t="s">
        <v>4548</v>
      </c>
      <c r="I6696" s="306" t="s">
        <v>22846</v>
      </c>
      <c r="J6696" s="201" t="str">
        <f t="shared" si="209"/>
        <v>9999</v>
      </c>
      <c r="K6696" s="270"/>
      <c r="L6696" s="270"/>
      <c r="M6696" s="271"/>
      <c r="N6696" s="270" t="e">
        <v>#N/A</v>
      </c>
      <c r="O6696" s="272" t="e">
        <v>#N/A</v>
      </c>
      <c r="P6696" s="272" t="e">
        <v>#N/A</v>
      </c>
      <c r="Q6696" s="272" t="e">
        <v>#N/A</v>
      </c>
      <c r="S6696" s="208"/>
    </row>
    <row r="6697" spans="1:20" ht="12">
      <c r="A6697" s="268" t="str">
        <f t="shared" si="210"/>
        <v>1579740021982799375</v>
      </c>
      <c r="B6697" s="304" t="s">
        <v>19891</v>
      </c>
      <c r="C6697" s="269" t="s">
        <v>4547</v>
      </c>
      <c r="D6697" s="144" t="s">
        <v>3106</v>
      </c>
      <c r="E6697" s="269" t="s">
        <v>9579</v>
      </c>
      <c r="F6697" s="145" t="s">
        <v>3106</v>
      </c>
      <c r="G6697" s="269" t="s">
        <v>3106</v>
      </c>
      <c r="H6697" s="305" t="s">
        <v>4548</v>
      </c>
      <c r="I6697" s="307" t="s">
        <v>4548</v>
      </c>
      <c r="J6697" s="201" t="str">
        <f t="shared" si="209"/>
        <v>9999</v>
      </c>
      <c r="K6697" s="270"/>
      <c r="L6697" s="270"/>
      <c r="M6697" s="271"/>
      <c r="N6697" s="270" t="e">
        <v>#N/A</v>
      </c>
      <c r="O6697" s="272" t="e">
        <v>#N/A</v>
      </c>
      <c r="P6697" s="272" t="e">
        <v>#N/A</v>
      </c>
      <c r="Q6697" s="272" t="e">
        <v>#N/A</v>
      </c>
      <c r="S6697" s="208"/>
    </row>
    <row r="6698" spans="1:20" ht="12">
      <c r="A6698" s="268" t="str">
        <f t="shared" si="210"/>
        <v>1581340011154378925</v>
      </c>
      <c r="B6698" s="304" t="s">
        <v>19891</v>
      </c>
      <c r="C6698" s="269" t="s">
        <v>9580</v>
      </c>
      <c r="D6698" s="144" t="s">
        <v>3106</v>
      </c>
      <c r="E6698" s="269" t="s">
        <v>9581</v>
      </c>
      <c r="F6698" s="145" t="s">
        <v>3106</v>
      </c>
      <c r="G6698" s="269" t="s">
        <v>3106</v>
      </c>
      <c r="H6698" s="305" t="s">
        <v>9582</v>
      </c>
      <c r="I6698" s="307" t="s">
        <v>9582</v>
      </c>
      <c r="J6698" s="201" t="str">
        <f t="shared" si="209"/>
        <v>9999</v>
      </c>
      <c r="K6698" s="270"/>
      <c r="L6698" s="270"/>
      <c r="M6698" s="271"/>
      <c r="N6698" s="270" t="e">
        <v>#N/A</v>
      </c>
      <c r="O6698" s="272" t="e">
        <v>#N/A</v>
      </c>
      <c r="P6698" s="272" t="e">
        <v>#N/A</v>
      </c>
      <c r="Q6698" s="272" t="e">
        <v>#N/A</v>
      </c>
      <c r="S6698" s="311"/>
      <c r="T6698" s="311"/>
    </row>
    <row r="6699" spans="1:20" ht="12">
      <c r="A6699" s="268" t="str">
        <f t="shared" si="210"/>
        <v>1582249011932212511</v>
      </c>
      <c r="B6699" s="304" t="s">
        <v>19891</v>
      </c>
      <c r="C6699" s="269" t="s">
        <v>9583</v>
      </c>
      <c r="D6699" s="144" t="s">
        <v>3106</v>
      </c>
      <c r="E6699" s="269" t="s">
        <v>9584</v>
      </c>
      <c r="F6699" s="145" t="s">
        <v>3106</v>
      </c>
      <c r="G6699" s="269" t="s">
        <v>3106</v>
      </c>
      <c r="H6699" s="305" t="s">
        <v>9585</v>
      </c>
      <c r="I6699" s="306" t="s">
        <v>22707</v>
      </c>
      <c r="J6699" s="201" t="str">
        <f t="shared" si="209"/>
        <v>9999</v>
      </c>
      <c r="K6699" s="270"/>
      <c r="L6699" s="270"/>
      <c r="M6699" s="271"/>
      <c r="N6699" s="270" t="e">
        <v>#N/A</v>
      </c>
      <c r="O6699" s="272" t="e">
        <v>#N/A</v>
      </c>
      <c r="P6699" s="272" t="e">
        <v>#N/A</v>
      </c>
      <c r="Q6699" s="272" t="e">
        <v>#N/A</v>
      </c>
      <c r="S6699" s="208"/>
    </row>
    <row r="6700" spans="1:20" ht="12">
      <c r="A6700" s="268" t="str">
        <f t="shared" si="210"/>
        <v>1582843011396807350</v>
      </c>
      <c r="B6700" s="304" t="s">
        <v>19891</v>
      </c>
      <c r="C6700" s="269" t="s">
        <v>9586</v>
      </c>
      <c r="D6700" s="144" t="s">
        <v>3106</v>
      </c>
      <c r="E6700" s="269" t="s">
        <v>9587</v>
      </c>
      <c r="F6700" s="145" t="s">
        <v>3106</v>
      </c>
      <c r="G6700" s="269" t="s">
        <v>3106</v>
      </c>
      <c r="H6700" s="305" t="s">
        <v>9588</v>
      </c>
      <c r="I6700" s="307" t="s">
        <v>9588</v>
      </c>
      <c r="J6700" s="201" t="str">
        <f t="shared" si="209"/>
        <v>9999</v>
      </c>
      <c r="K6700" s="270"/>
      <c r="L6700" s="270"/>
      <c r="M6700" s="271"/>
      <c r="N6700" s="270" t="e">
        <v>#N/A</v>
      </c>
      <c r="O6700" s="272" t="e">
        <v>#N/A</v>
      </c>
      <c r="P6700" s="272" t="e">
        <v>#N/A</v>
      </c>
      <c r="Q6700" s="272" t="e">
        <v>#N/A</v>
      </c>
      <c r="S6700" s="208"/>
    </row>
    <row r="6701" spans="1:20" ht="12">
      <c r="A6701" s="268" t="str">
        <f t="shared" si="210"/>
        <v>1585309011881769222</v>
      </c>
      <c r="B6701" s="304" t="s">
        <v>19891</v>
      </c>
      <c r="C6701" s="269" t="s">
        <v>9589</v>
      </c>
      <c r="D6701" s="144" t="s">
        <v>3106</v>
      </c>
      <c r="E6701" s="269" t="s">
        <v>9590</v>
      </c>
      <c r="F6701" s="145" t="s">
        <v>3106</v>
      </c>
      <c r="G6701" s="269" t="s">
        <v>3106</v>
      </c>
      <c r="H6701" s="305" t="s">
        <v>9591</v>
      </c>
      <c r="I6701" s="306" t="s">
        <v>22584</v>
      </c>
      <c r="J6701" s="201" t="str">
        <f t="shared" si="209"/>
        <v>9999</v>
      </c>
      <c r="K6701" s="270"/>
      <c r="L6701" s="270"/>
      <c r="M6701" s="271"/>
      <c r="N6701" s="270" t="e">
        <v>#N/A</v>
      </c>
      <c r="O6701" s="272" t="e">
        <v>#N/A</v>
      </c>
      <c r="P6701" s="272" t="e">
        <v>#N/A</v>
      </c>
      <c r="Q6701" s="272" t="e">
        <v>#N/A</v>
      </c>
      <c r="S6701" s="208"/>
    </row>
    <row r="6702" spans="1:20" ht="12">
      <c r="A6702" s="268" t="str">
        <f t="shared" si="210"/>
        <v>1587388031952328924</v>
      </c>
      <c r="B6702" s="304" t="s">
        <v>19891</v>
      </c>
      <c r="C6702" s="269" t="s">
        <v>9592</v>
      </c>
      <c r="D6702" s="144" t="s">
        <v>3106</v>
      </c>
      <c r="E6702" s="269" t="s">
        <v>9593</v>
      </c>
      <c r="F6702" s="145" t="s">
        <v>3106</v>
      </c>
      <c r="G6702" s="269" t="s">
        <v>3106</v>
      </c>
      <c r="H6702" s="305" t="s">
        <v>9594</v>
      </c>
      <c r="I6702" s="306" t="s">
        <v>22748</v>
      </c>
      <c r="J6702" s="201" t="str">
        <f t="shared" si="209"/>
        <v>9999</v>
      </c>
      <c r="K6702" s="270"/>
      <c r="L6702" s="270"/>
      <c r="M6702" s="271"/>
      <c r="N6702" s="270" t="e">
        <v>#N/A</v>
      </c>
      <c r="O6702" s="272" t="e">
        <v>#N/A</v>
      </c>
      <c r="P6702" s="272" t="e">
        <v>#N/A</v>
      </c>
      <c r="Q6702" s="272" t="e">
        <v>#N/A</v>
      </c>
      <c r="S6702" s="208"/>
    </row>
    <row r="6703" spans="1:20" ht="12">
      <c r="A6703" s="268" t="str">
        <f t="shared" si="210"/>
        <v>1587693011821019571</v>
      </c>
      <c r="B6703" s="304" t="s">
        <v>19891</v>
      </c>
      <c r="C6703" s="269" t="s">
        <v>9595</v>
      </c>
      <c r="D6703" s="144" t="s">
        <v>3106</v>
      </c>
      <c r="E6703" s="269" t="s">
        <v>9596</v>
      </c>
      <c r="F6703" s="145" t="s">
        <v>3106</v>
      </c>
      <c r="G6703" s="269" t="s">
        <v>3106</v>
      </c>
      <c r="H6703" s="305" t="s">
        <v>9597</v>
      </c>
      <c r="I6703" s="306" t="s">
        <v>22414</v>
      </c>
      <c r="J6703" s="201" t="str">
        <f t="shared" si="209"/>
        <v>9999</v>
      </c>
      <c r="K6703" s="270"/>
      <c r="L6703" s="270"/>
      <c r="M6703" s="271"/>
      <c r="N6703" s="270" t="e">
        <v>#N/A</v>
      </c>
      <c r="O6703" s="272" t="e">
        <v>#N/A</v>
      </c>
      <c r="P6703" s="272" t="e">
        <v>#N/A</v>
      </c>
      <c r="Q6703" s="272" t="e">
        <v>#N/A</v>
      </c>
      <c r="S6703" s="208"/>
    </row>
    <row r="6704" spans="1:20" ht="12">
      <c r="A6704" s="268" t="str">
        <f t="shared" si="210"/>
        <v>1587875011619933108</v>
      </c>
      <c r="B6704" s="304" t="s">
        <v>19891</v>
      </c>
      <c r="C6704" s="269" t="s">
        <v>9598</v>
      </c>
      <c r="D6704" s="144" t="s">
        <v>3106</v>
      </c>
      <c r="E6704" s="269" t="s">
        <v>9599</v>
      </c>
      <c r="F6704" s="145" t="s">
        <v>3106</v>
      </c>
      <c r="G6704" s="269" t="s">
        <v>3106</v>
      </c>
      <c r="H6704" s="305" t="s">
        <v>9600</v>
      </c>
      <c r="I6704" s="306" t="s">
        <v>21903</v>
      </c>
      <c r="J6704" s="201" t="str">
        <f t="shared" si="209"/>
        <v>9999</v>
      </c>
      <c r="K6704" s="270"/>
      <c r="L6704" s="270"/>
      <c r="M6704" s="271"/>
      <c r="N6704" s="270" t="e">
        <v>#N/A</v>
      </c>
      <c r="O6704" s="272" t="e">
        <v>#N/A</v>
      </c>
      <c r="P6704" s="272" t="e">
        <v>#N/A</v>
      </c>
      <c r="Q6704" s="272" t="e">
        <v>#N/A</v>
      </c>
      <c r="S6704" s="208"/>
    </row>
    <row r="6705" spans="1:17" s="208" customFormat="1" ht="12">
      <c r="A6705" s="268" t="str">
        <f t="shared" si="210"/>
        <v>1588477011134144801</v>
      </c>
      <c r="B6705" s="304" t="s">
        <v>19891</v>
      </c>
      <c r="C6705" s="269" t="s">
        <v>9601</v>
      </c>
      <c r="D6705" s="144" t="s">
        <v>3106</v>
      </c>
      <c r="E6705" s="269" t="s">
        <v>9602</v>
      </c>
      <c r="F6705" s="145" t="s">
        <v>3106</v>
      </c>
      <c r="G6705" s="269" t="s">
        <v>3106</v>
      </c>
      <c r="H6705" s="305" t="s">
        <v>9603</v>
      </c>
      <c r="I6705" s="306" t="s">
        <v>20569</v>
      </c>
      <c r="J6705" s="201" t="str">
        <f t="shared" si="209"/>
        <v>9999</v>
      </c>
      <c r="K6705" s="270"/>
      <c r="L6705" s="270"/>
      <c r="M6705" s="271"/>
      <c r="N6705" s="270" t="e">
        <v>#N/A</v>
      </c>
      <c r="O6705" s="272" t="e">
        <v>#N/A</v>
      </c>
      <c r="P6705" s="272" t="e">
        <v>#N/A</v>
      </c>
      <c r="Q6705" s="272" t="e">
        <v>#N/A</v>
      </c>
    </row>
    <row r="6706" spans="1:17" s="208" customFormat="1" ht="12">
      <c r="A6706" s="268" t="str">
        <f t="shared" si="210"/>
        <v>1588949011801847066</v>
      </c>
      <c r="B6706" s="304" t="s">
        <v>19891</v>
      </c>
      <c r="C6706" s="269" t="s">
        <v>9604</v>
      </c>
      <c r="D6706" s="144" t="s">
        <v>3106</v>
      </c>
      <c r="E6706" s="269" t="s">
        <v>9605</v>
      </c>
      <c r="F6706" s="145" t="s">
        <v>3106</v>
      </c>
      <c r="G6706" s="269" t="s">
        <v>3106</v>
      </c>
      <c r="H6706" s="305" t="s">
        <v>9606</v>
      </c>
      <c r="I6706" s="306" t="s">
        <v>22360</v>
      </c>
      <c r="J6706" s="201" t="str">
        <f t="shared" si="209"/>
        <v>9999</v>
      </c>
      <c r="K6706" s="270"/>
      <c r="L6706" s="270"/>
      <c r="M6706" s="271"/>
      <c r="N6706" s="270" t="e">
        <v>#N/A</v>
      </c>
      <c r="O6706" s="272" t="e">
        <v>#N/A</v>
      </c>
      <c r="P6706" s="272" t="e">
        <v>#N/A</v>
      </c>
      <c r="Q6706" s="272" t="e">
        <v>#N/A</v>
      </c>
    </row>
    <row r="6707" spans="1:17" s="208" customFormat="1" ht="12">
      <c r="A6707" s="268" t="str">
        <f t="shared" si="210"/>
        <v>1589343021962514851</v>
      </c>
      <c r="B6707" s="304" t="s">
        <v>19891</v>
      </c>
      <c r="C6707" s="269" t="s">
        <v>9607</v>
      </c>
      <c r="D6707" s="144" t="s">
        <v>3106</v>
      </c>
      <c r="E6707" s="269" t="s">
        <v>9608</v>
      </c>
      <c r="F6707" s="145" t="s">
        <v>3106</v>
      </c>
      <c r="G6707" s="269" t="s">
        <v>3106</v>
      </c>
      <c r="H6707" s="305" t="s">
        <v>9609</v>
      </c>
      <c r="I6707" s="306" t="s">
        <v>22781</v>
      </c>
      <c r="J6707" s="201" t="str">
        <f t="shared" si="209"/>
        <v>9999</v>
      </c>
      <c r="K6707" s="270"/>
      <c r="L6707" s="270"/>
      <c r="M6707" s="271"/>
      <c r="N6707" s="270" t="e">
        <v>#N/A</v>
      </c>
      <c r="O6707" s="272" t="e">
        <v>#N/A</v>
      </c>
      <c r="P6707" s="272" t="e">
        <v>#N/A</v>
      </c>
      <c r="Q6707" s="272" t="e">
        <v>#N/A</v>
      </c>
    </row>
    <row r="6708" spans="1:17" s="208" customFormat="1" ht="12">
      <c r="A6708" s="268" t="str">
        <f t="shared" si="210"/>
        <v>1589459011164469243</v>
      </c>
      <c r="B6708" s="304" t="s">
        <v>19891</v>
      </c>
      <c r="C6708" s="269" t="s">
        <v>9610</v>
      </c>
      <c r="D6708" s="144" t="s">
        <v>3106</v>
      </c>
      <c r="E6708" s="269" t="s">
        <v>9611</v>
      </c>
      <c r="F6708" s="145" t="s">
        <v>3106</v>
      </c>
      <c r="G6708" s="269" t="s">
        <v>3106</v>
      </c>
      <c r="H6708" s="305" t="s">
        <v>9612</v>
      </c>
      <c r="I6708" s="306" t="s">
        <v>20672</v>
      </c>
      <c r="J6708" s="201" t="str">
        <f t="shared" si="209"/>
        <v>9999</v>
      </c>
      <c r="K6708" s="270"/>
      <c r="L6708" s="270"/>
      <c r="M6708" s="271"/>
      <c r="N6708" s="270" t="e">
        <v>#N/A</v>
      </c>
      <c r="O6708" s="272" t="e">
        <v>#N/A</v>
      </c>
      <c r="P6708" s="272" t="e">
        <v>#N/A</v>
      </c>
      <c r="Q6708" s="272" t="e">
        <v>#N/A</v>
      </c>
    </row>
    <row r="6709" spans="1:17" s="208" customFormat="1" ht="12">
      <c r="A6709" s="268" t="str">
        <f t="shared" si="210"/>
        <v>1589459021164469243</v>
      </c>
      <c r="B6709" s="304" t="s">
        <v>19891</v>
      </c>
      <c r="C6709" s="269" t="s">
        <v>9610</v>
      </c>
      <c r="D6709" s="144" t="s">
        <v>3106</v>
      </c>
      <c r="E6709" s="269" t="s">
        <v>9613</v>
      </c>
      <c r="F6709" s="145" t="s">
        <v>3106</v>
      </c>
      <c r="G6709" s="269" t="s">
        <v>3106</v>
      </c>
      <c r="H6709" s="305" t="s">
        <v>9612</v>
      </c>
      <c r="I6709" s="307" t="s">
        <v>9612</v>
      </c>
      <c r="J6709" s="201" t="str">
        <f t="shared" si="209"/>
        <v>9999</v>
      </c>
      <c r="K6709" s="270"/>
      <c r="L6709" s="270"/>
      <c r="M6709" s="271"/>
      <c r="N6709" s="270" t="e">
        <v>#N/A</v>
      </c>
      <c r="O6709" s="272" t="e">
        <v>#N/A</v>
      </c>
      <c r="P6709" s="272" t="e">
        <v>#N/A</v>
      </c>
      <c r="Q6709" s="272" t="e">
        <v>#N/A</v>
      </c>
    </row>
    <row r="6710" spans="1:17" s="208" customFormat="1" ht="12">
      <c r="A6710" s="268" t="str">
        <f t="shared" si="210"/>
        <v>1589665011871654244</v>
      </c>
      <c r="B6710" s="304" t="s">
        <v>19891</v>
      </c>
      <c r="C6710" s="269" t="s">
        <v>9614</v>
      </c>
      <c r="D6710" s="144" t="s">
        <v>3106</v>
      </c>
      <c r="E6710" s="269" t="s">
        <v>9615</v>
      </c>
      <c r="F6710" s="145" t="s">
        <v>3106</v>
      </c>
      <c r="G6710" s="269" t="s">
        <v>3106</v>
      </c>
      <c r="H6710" s="305" t="s">
        <v>9616</v>
      </c>
      <c r="I6710" s="306" t="s">
        <v>22554</v>
      </c>
      <c r="J6710" s="201" t="str">
        <f t="shared" si="209"/>
        <v>9999</v>
      </c>
      <c r="K6710" s="270"/>
      <c r="L6710" s="270"/>
      <c r="M6710" s="271"/>
      <c r="N6710" s="270" t="e">
        <v>#N/A</v>
      </c>
      <c r="O6710" s="272" t="e">
        <v>#N/A</v>
      </c>
      <c r="P6710" s="272" t="e">
        <v>#N/A</v>
      </c>
      <c r="Q6710" s="272" t="e">
        <v>#N/A</v>
      </c>
    </row>
    <row r="6711" spans="1:17" s="208" customFormat="1" ht="12">
      <c r="A6711" s="268" t="str">
        <f t="shared" si="210"/>
        <v>1589665021871654244</v>
      </c>
      <c r="B6711" s="304" t="s">
        <v>19891</v>
      </c>
      <c r="C6711" s="269" t="s">
        <v>9614</v>
      </c>
      <c r="D6711" s="144" t="s">
        <v>3106</v>
      </c>
      <c r="E6711" s="269" t="s">
        <v>9617</v>
      </c>
      <c r="F6711" s="145" t="s">
        <v>3106</v>
      </c>
      <c r="G6711" s="269" t="s">
        <v>3106</v>
      </c>
      <c r="H6711" s="305" t="s">
        <v>9616</v>
      </c>
      <c r="I6711" s="307" t="s">
        <v>9616</v>
      </c>
      <c r="J6711" s="201" t="str">
        <f t="shared" si="209"/>
        <v>9999</v>
      </c>
      <c r="K6711" s="270"/>
      <c r="L6711" s="270"/>
      <c r="M6711" s="271"/>
      <c r="N6711" s="270" t="e">
        <v>#N/A</v>
      </c>
      <c r="O6711" s="272" t="e">
        <v>#N/A</v>
      </c>
      <c r="P6711" s="272" t="e">
        <v>#N/A</v>
      </c>
      <c r="Q6711" s="272" t="e">
        <v>#N/A</v>
      </c>
    </row>
    <row r="6712" spans="1:17" s="208" customFormat="1" ht="12">
      <c r="A6712" s="268" t="str">
        <f t="shared" si="210"/>
        <v>1590580011497750244</v>
      </c>
      <c r="B6712" s="304" t="s">
        <v>19891</v>
      </c>
      <c r="C6712" s="269" t="s">
        <v>9618</v>
      </c>
      <c r="D6712" s="144" t="s">
        <v>3106</v>
      </c>
      <c r="E6712" s="269" t="s">
        <v>9619</v>
      </c>
      <c r="F6712" s="145" t="s">
        <v>3106</v>
      </c>
      <c r="G6712" s="269" t="s">
        <v>3106</v>
      </c>
      <c r="H6712" s="305" t="s">
        <v>9620</v>
      </c>
      <c r="I6712" s="306" t="s">
        <v>21582</v>
      </c>
      <c r="J6712" s="201" t="str">
        <f t="shared" si="209"/>
        <v>9999</v>
      </c>
      <c r="K6712" s="270"/>
      <c r="L6712" s="270"/>
      <c r="M6712" s="271"/>
      <c r="N6712" s="270" t="e">
        <v>#N/A</v>
      </c>
      <c r="O6712" s="272" t="e">
        <v>#N/A</v>
      </c>
      <c r="P6712" s="272" t="e">
        <v>#N/A</v>
      </c>
      <c r="Q6712" s="272" t="e">
        <v>#N/A</v>
      </c>
    </row>
    <row r="6713" spans="1:17" s="208" customFormat="1" ht="12">
      <c r="A6713" s="268" t="str">
        <f t="shared" si="210"/>
        <v>1590747011699752915</v>
      </c>
      <c r="B6713" s="304" t="s">
        <v>19891</v>
      </c>
      <c r="C6713" s="269" t="s">
        <v>9621</v>
      </c>
      <c r="D6713" s="144" t="s">
        <v>3106</v>
      </c>
      <c r="E6713" s="269" t="s">
        <v>9622</v>
      </c>
      <c r="F6713" s="145" t="s">
        <v>3106</v>
      </c>
      <c r="G6713" s="269" t="s">
        <v>3106</v>
      </c>
      <c r="H6713" s="305" t="s">
        <v>9623</v>
      </c>
      <c r="I6713" s="306" t="s">
        <v>20871</v>
      </c>
      <c r="J6713" s="201" t="str">
        <f t="shared" si="209"/>
        <v>9999</v>
      </c>
      <c r="K6713" s="270"/>
      <c r="L6713" s="270"/>
      <c r="M6713" s="271"/>
      <c r="N6713" s="270" t="e">
        <v>#N/A</v>
      </c>
      <c r="O6713" s="272" t="e">
        <v>#N/A</v>
      </c>
      <c r="P6713" s="272" t="e">
        <v>#N/A</v>
      </c>
      <c r="Q6713" s="272" t="e">
        <v>#N/A</v>
      </c>
    </row>
    <row r="6714" spans="1:17" s="208" customFormat="1" ht="12">
      <c r="A6714" s="268" t="str">
        <f t="shared" si="210"/>
        <v>1591802011447212121</v>
      </c>
      <c r="B6714" s="304" t="s">
        <v>19891</v>
      </c>
      <c r="C6714" s="269" t="s">
        <v>9624</v>
      </c>
      <c r="D6714" s="144" t="s">
        <v>3106</v>
      </c>
      <c r="E6714" s="269" t="s">
        <v>9625</v>
      </c>
      <c r="F6714" s="145" t="s">
        <v>3106</v>
      </c>
      <c r="G6714" s="269" t="s">
        <v>3106</v>
      </c>
      <c r="H6714" s="305" t="s">
        <v>9626</v>
      </c>
      <c r="I6714" s="306" t="s">
        <v>21428</v>
      </c>
      <c r="J6714" s="201" t="str">
        <f t="shared" si="209"/>
        <v>9999</v>
      </c>
      <c r="K6714" s="270"/>
      <c r="L6714" s="270"/>
      <c r="M6714" s="271"/>
      <c r="N6714" s="270" t="e">
        <v>#N/A</v>
      </c>
      <c r="O6714" s="272" t="e">
        <v>#N/A</v>
      </c>
      <c r="P6714" s="272" t="e">
        <v>#N/A</v>
      </c>
      <c r="Q6714" s="272" t="e">
        <v>#N/A</v>
      </c>
    </row>
    <row r="6715" spans="1:17" s="208" customFormat="1" ht="12">
      <c r="A6715" s="268" t="str">
        <f t="shared" si="210"/>
        <v>1592396011578528782</v>
      </c>
      <c r="B6715" s="304" t="s">
        <v>19891</v>
      </c>
      <c r="C6715" s="269" t="s">
        <v>9627</v>
      </c>
      <c r="D6715" s="144" t="s">
        <v>3106</v>
      </c>
      <c r="E6715" s="269" t="s">
        <v>9628</v>
      </c>
      <c r="F6715" s="145" t="s">
        <v>3106</v>
      </c>
      <c r="G6715" s="269" t="s">
        <v>3106</v>
      </c>
      <c r="H6715" s="305" t="s">
        <v>9629</v>
      </c>
      <c r="I6715" s="307" t="s">
        <v>9629</v>
      </c>
      <c r="J6715" s="201" t="str">
        <f t="shared" si="209"/>
        <v>9999</v>
      </c>
      <c r="K6715" s="270"/>
      <c r="L6715" s="270"/>
      <c r="M6715" s="271"/>
      <c r="N6715" s="270" t="e">
        <v>#N/A</v>
      </c>
      <c r="O6715" s="272" t="e">
        <v>#N/A</v>
      </c>
      <c r="P6715" s="272" t="e">
        <v>#N/A</v>
      </c>
      <c r="Q6715" s="272" t="e">
        <v>#N/A</v>
      </c>
    </row>
    <row r="6716" spans="1:17" s="208" customFormat="1" ht="12">
      <c r="A6716" s="268" t="str">
        <f t="shared" si="210"/>
        <v>1594384011457392417</v>
      </c>
      <c r="B6716" s="304" t="s">
        <v>19891</v>
      </c>
      <c r="C6716" s="269" t="s">
        <v>4594</v>
      </c>
      <c r="D6716" s="144" t="s">
        <v>3106</v>
      </c>
      <c r="E6716" s="269" t="s">
        <v>9630</v>
      </c>
      <c r="F6716" s="145" t="s">
        <v>3106</v>
      </c>
      <c r="G6716" s="269" t="s">
        <v>3106</v>
      </c>
      <c r="H6716" s="305" t="s">
        <v>4596</v>
      </c>
      <c r="I6716" s="306" t="s">
        <v>21471</v>
      </c>
      <c r="J6716" s="201" t="str">
        <f t="shared" si="209"/>
        <v>9999</v>
      </c>
      <c r="K6716" s="270"/>
      <c r="L6716" s="270"/>
      <c r="M6716" s="271"/>
      <c r="N6716" s="270" t="e">
        <v>#N/A</v>
      </c>
      <c r="O6716" s="272" t="e">
        <v>#N/A</v>
      </c>
      <c r="P6716" s="272" t="e">
        <v>#N/A</v>
      </c>
      <c r="Q6716" s="272" t="e">
        <v>#N/A</v>
      </c>
    </row>
    <row r="6717" spans="1:17" s="208" customFormat="1" ht="12">
      <c r="A6717" s="268" t="str">
        <f t="shared" si="210"/>
        <v>1594384021457392417</v>
      </c>
      <c r="B6717" s="304" t="s">
        <v>19891</v>
      </c>
      <c r="C6717" s="269" t="s">
        <v>4594</v>
      </c>
      <c r="D6717" s="144" t="s">
        <v>3106</v>
      </c>
      <c r="E6717" s="269" t="s">
        <v>9631</v>
      </c>
      <c r="F6717" s="145" t="s">
        <v>3106</v>
      </c>
      <c r="G6717" s="269" t="s">
        <v>3106</v>
      </c>
      <c r="H6717" s="305" t="s">
        <v>4596</v>
      </c>
      <c r="I6717" s="306" t="s">
        <v>21471</v>
      </c>
      <c r="J6717" s="201" t="str">
        <f t="shared" si="209"/>
        <v>9999</v>
      </c>
      <c r="K6717" s="270"/>
      <c r="L6717" s="270"/>
      <c r="M6717" s="271"/>
      <c r="N6717" s="270" t="e">
        <v>#N/A</v>
      </c>
      <c r="O6717" s="272" t="e">
        <v>#N/A</v>
      </c>
      <c r="P6717" s="272" t="e">
        <v>#N/A</v>
      </c>
      <c r="Q6717" s="272" t="e">
        <v>#N/A</v>
      </c>
    </row>
    <row r="6718" spans="1:17" s="208" customFormat="1" ht="12">
      <c r="A6718" s="268" t="str">
        <f t="shared" si="210"/>
        <v>1596017011659475846</v>
      </c>
      <c r="B6718" s="304" t="s">
        <v>19891</v>
      </c>
      <c r="C6718" s="269" t="s">
        <v>9632</v>
      </c>
      <c r="D6718" s="144" t="s">
        <v>3106</v>
      </c>
      <c r="E6718" s="269" t="s">
        <v>9633</v>
      </c>
      <c r="F6718" s="145" t="s">
        <v>3106</v>
      </c>
      <c r="G6718" s="269" t="s">
        <v>3106</v>
      </c>
      <c r="H6718" s="305" t="s">
        <v>9634</v>
      </c>
      <c r="I6718" s="306" t="s">
        <v>22004</v>
      </c>
      <c r="J6718" s="201" t="str">
        <f t="shared" si="209"/>
        <v>9999</v>
      </c>
      <c r="K6718" s="270"/>
      <c r="L6718" s="270"/>
      <c r="M6718" s="271"/>
      <c r="N6718" s="270" t="e">
        <v>#N/A</v>
      </c>
      <c r="O6718" s="272" t="e">
        <v>#N/A</v>
      </c>
      <c r="P6718" s="272" t="e">
        <v>#N/A</v>
      </c>
      <c r="Q6718" s="272" t="e">
        <v>#N/A</v>
      </c>
    </row>
    <row r="6719" spans="1:17" s="208" customFormat="1" ht="12">
      <c r="A6719" s="268" t="str">
        <f t="shared" si="210"/>
        <v>1596330011235249350</v>
      </c>
      <c r="B6719" s="304" t="s">
        <v>19891</v>
      </c>
      <c r="C6719" s="269" t="s">
        <v>9635</v>
      </c>
      <c r="D6719" s="144" t="s">
        <v>3106</v>
      </c>
      <c r="E6719" s="269" t="s">
        <v>9636</v>
      </c>
      <c r="F6719" s="145" t="s">
        <v>3106</v>
      </c>
      <c r="G6719" s="269" t="s">
        <v>3106</v>
      </c>
      <c r="H6719" s="305" t="s">
        <v>9637</v>
      </c>
      <c r="I6719" s="306" t="s">
        <v>20862</v>
      </c>
      <c r="J6719" s="201" t="str">
        <f t="shared" si="209"/>
        <v>9999</v>
      </c>
      <c r="K6719" s="270"/>
      <c r="L6719" s="270"/>
      <c r="M6719" s="271"/>
      <c r="N6719" s="270" t="e">
        <v>#N/A</v>
      </c>
      <c r="O6719" s="272" t="e">
        <v>#N/A</v>
      </c>
      <c r="P6719" s="272" t="e">
        <v>#N/A</v>
      </c>
      <c r="Q6719" s="272" t="e">
        <v>#N/A</v>
      </c>
    </row>
    <row r="6720" spans="1:17" s="208" customFormat="1" ht="12">
      <c r="A6720" s="268" t="str">
        <f t="shared" si="210"/>
        <v>1596595011316945991</v>
      </c>
      <c r="B6720" s="304" t="s">
        <v>19891</v>
      </c>
      <c r="C6720" s="269" t="s">
        <v>9638</v>
      </c>
      <c r="D6720" s="144" t="s">
        <v>3106</v>
      </c>
      <c r="E6720" s="269" t="s">
        <v>9639</v>
      </c>
      <c r="F6720" s="145" t="s">
        <v>3106</v>
      </c>
      <c r="G6720" s="269" t="s">
        <v>3106</v>
      </c>
      <c r="H6720" s="305" t="s">
        <v>9640</v>
      </c>
      <c r="I6720" s="306" t="s">
        <v>21067</v>
      </c>
      <c r="J6720" s="201" t="str">
        <f t="shared" si="209"/>
        <v>9999</v>
      </c>
      <c r="K6720" s="270"/>
      <c r="L6720" s="270"/>
      <c r="M6720" s="271"/>
      <c r="N6720" s="270" t="e">
        <v>#N/A</v>
      </c>
      <c r="O6720" s="272" t="e">
        <v>#N/A</v>
      </c>
      <c r="P6720" s="272" t="e">
        <v>#N/A</v>
      </c>
      <c r="Q6720" s="272" t="e">
        <v>#N/A</v>
      </c>
    </row>
    <row r="6721" spans="1:20" ht="12">
      <c r="A6721" s="268" t="str">
        <f t="shared" si="210"/>
        <v>1596702011497724942</v>
      </c>
      <c r="B6721" s="304" t="s">
        <v>19891</v>
      </c>
      <c r="C6721" s="269" t="s">
        <v>9641</v>
      </c>
      <c r="D6721" s="144" t="s">
        <v>3106</v>
      </c>
      <c r="E6721" s="269" t="s">
        <v>9642</v>
      </c>
      <c r="F6721" s="145" t="s">
        <v>3106</v>
      </c>
      <c r="G6721" s="269" t="s">
        <v>3106</v>
      </c>
      <c r="H6721" s="305" t="s">
        <v>3645</v>
      </c>
      <c r="I6721" s="306" t="s">
        <v>21580</v>
      </c>
      <c r="J6721" s="201" t="str">
        <f t="shared" si="209"/>
        <v>9999</v>
      </c>
      <c r="K6721" s="270"/>
      <c r="L6721" s="270"/>
      <c r="M6721" s="271"/>
      <c r="N6721" s="270" t="e">
        <v>#N/A</v>
      </c>
      <c r="O6721" s="272" t="e">
        <v>#N/A</v>
      </c>
      <c r="P6721" s="272" t="e">
        <v>#N/A</v>
      </c>
      <c r="Q6721" s="272" t="e">
        <v>#N/A</v>
      </c>
      <c r="S6721" s="208"/>
    </row>
    <row r="6722" spans="1:20" ht="12">
      <c r="A6722" s="268" t="str">
        <f t="shared" si="210"/>
        <v>1597072011093895757</v>
      </c>
      <c r="B6722" s="304" t="s">
        <v>19891</v>
      </c>
      <c r="C6722" s="269" t="s">
        <v>9643</v>
      </c>
      <c r="D6722" s="144" t="s">
        <v>3106</v>
      </c>
      <c r="E6722" s="269" t="s">
        <v>9644</v>
      </c>
      <c r="F6722" s="145" t="s">
        <v>3106</v>
      </c>
      <c r="G6722" s="269" t="s">
        <v>3106</v>
      </c>
      <c r="H6722" s="305" t="s">
        <v>9645</v>
      </c>
      <c r="I6722" s="306" t="s">
        <v>20480</v>
      </c>
      <c r="J6722" s="201" t="str">
        <f t="shared" si="209"/>
        <v>9999</v>
      </c>
      <c r="K6722" s="270"/>
      <c r="L6722" s="270"/>
      <c r="M6722" s="271"/>
      <c r="N6722" s="270" t="e">
        <v>#N/A</v>
      </c>
      <c r="O6722" s="272" t="e">
        <v>#N/A</v>
      </c>
      <c r="P6722" s="272" t="e">
        <v>#N/A</v>
      </c>
      <c r="Q6722" s="272" t="e">
        <v>#N/A</v>
      </c>
      <c r="S6722" s="208"/>
    </row>
    <row r="6723" spans="1:20" ht="12">
      <c r="A6723" s="268" t="str">
        <f t="shared" si="210"/>
        <v>1597114011386693851</v>
      </c>
      <c r="B6723" s="304" t="s">
        <v>19891</v>
      </c>
      <c r="C6723" s="269" t="s">
        <v>9646</v>
      </c>
      <c r="D6723" s="144" t="s">
        <v>3106</v>
      </c>
      <c r="E6723" s="269" t="s">
        <v>9647</v>
      </c>
      <c r="F6723" s="145" t="s">
        <v>3106</v>
      </c>
      <c r="G6723" s="269" t="s">
        <v>3106</v>
      </c>
      <c r="H6723" s="305" t="s">
        <v>9648</v>
      </c>
      <c r="I6723" s="306" t="s">
        <v>21257</v>
      </c>
      <c r="J6723" s="201" t="str">
        <f t="shared" ref="J6723:J6786" si="211">B6723</f>
        <v>9999</v>
      </c>
      <c r="K6723" s="270"/>
      <c r="L6723" s="270"/>
      <c r="M6723" s="271"/>
      <c r="N6723" s="270" t="e">
        <v>#N/A</v>
      </c>
      <c r="O6723" s="272" t="e">
        <v>#N/A</v>
      </c>
      <c r="P6723" s="272" t="e">
        <v>#N/A</v>
      </c>
      <c r="Q6723" s="272" t="e">
        <v>#N/A</v>
      </c>
      <c r="S6723" s="208"/>
    </row>
    <row r="6724" spans="1:20" s="311" customFormat="1" ht="12">
      <c r="A6724" s="268" t="str">
        <f t="shared" si="210"/>
        <v>1597437011881690212</v>
      </c>
      <c r="B6724" s="304" t="s">
        <v>19891</v>
      </c>
      <c r="C6724" s="269" t="s">
        <v>9649</v>
      </c>
      <c r="D6724" s="144" t="s">
        <v>3106</v>
      </c>
      <c r="E6724" s="269" t="s">
        <v>9650</v>
      </c>
      <c r="F6724" s="145" t="s">
        <v>3106</v>
      </c>
      <c r="G6724" s="269" t="s">
        <v>3106</v>
      </c>
      <c r="H6724" s="305" t="s">
        <v>9651</v>
      </c>
      <c r="I6724" s="306" t="s">
        <v>22578</v>
      </c>
      <c r="J6724" s="201" t="str">
        <f t="shared" si="211"/>
        <v>9999</v>
      </c>
      <c r="K6724" s="270"/>
      <c r="L6724" s="270"/>
      <c r="M6724" s="271"/>
      <c r="N6724" s="270" t="e">
        <v>#N/A</v>
      </c>
      <c r="O6724" s="272" t="e">
        <v>#N/A</v>
      </c>
      <c r="P6724" s="272" t="e">
        <v>#N/A</v>
      </c>
      <c r="Q6724" s="272" t="e">
        <v>#N/A</v>
      </c>
      <c r="R6724" s="208"/>
      <c r="S6724" s="208"/>
      <c r="T6724" s="208"/>
    </row>
    <row r="6725" spans="1:20" s="311" customFormat="1" ht="12">
      <c r="A6725" s="268" t="str">
        <f t="shared" si="210"/>
        <v>1597460011548278476</v>
      </c>
      <c r="B6725" s="304" t="s">
        <v>19891</v>
      </c>
      <c r="C6725" s="269" t="s">
        <v>9652</v>
      </c>
      <c r="D6725" s="144" t="s">
        <v>3106</v>
      </c>
      <c r="E6725" s="269" t="s">
        <v>9653</v>
      </c>
      <c r="F6725" s="145" t="s">
        <v>3106</v>
      </c>
      <c r="G6725" s="269" t="s">
        <v>3106</v>
      </c>
      <c r="H6725" s="305" t="s">
        <v>9654</v>
      </c>
      <c r="I6725" s="306" t="s">
        <v>21723</v>
      </c>
      <c r="J6725" s="201" t="str">
        <f t="shared" si="211"/>
        <v>9999</v>
      </c>
      <c r="K6725" s="270"/>
      <c r="L6725" s="270"/>
      <c r="M6725" s="271"/>
      <c r="N6725" s="270" t="e">
        <v>#N/A</v>
      </c>
      <c r="O6725" s="272" t="e">
        <v>#N/A</v>
      </c>
      <c r="P6725" s="272" t="e">
        <v>#N/A</v>
      </c>
      <c r="Q6725" s="272" t="e">
        <v>#N/A</v>
      </c>
      <c r="R6725" s="208"/>
      <c r="S6725" s="208"/>
      <c r="T6725" s="208"/>
    </row>
    <row r="6726" spans="1:20" s="311" customFormat="1" ht="12">
      <c r="A6726" s="268" t="str">
        <f t="shared" si="210"/>
        <v>1597627011598743585</v>
      </c>
      <c r="B6726" s="304" t="s">
        <v>19891</v>
      </c>
      <c r="C6726" s="269" t="s">
        <v>9655</v>
      </c>
      <c r="D6726" s="144" t="s">
        <v>3106</v>
      </c>
      <c r="E6726" s="269" t="s">
        <v>9656</v>
      </c>
      <c r="F6726" s="145" t="s">
        <v>3106</v>
      </c>
      <c r="G6726" s="269" t="s">
        <v>3106</v>
      </c>
      <c r="H6726" s="305" t="s">
        <v>9657</v>
      </c>
      <c r="I6726" s="307" t="s">
        <v>9657</v>
      </c>
      <c r="J6726" s="201" t="str">
        <f t="shared" si="211"/>
        <v>9999</v>
      </c>
      <c r="K6726" s="270"/>
      <c r="L6726" s="270"/>
      <c r="M6726" s="271"/>
      <c r="N6726" s="270" t="e">
        <v>#N/A</v>
      </c>
      <c r="O6726" s="272" t="e">
        <v>#N/A</v>
      </c>
      <c r="P6726" s="272" t="e">
        <v>#N/A</v>
      </c>
      <c r="Q6726" s="272" t="e">
        <v>#N/A</v>
      </c>
      <c r="R6726" s="208"/>
      <c r="S6726" s="208"/>
      <c r="T6726" s="208"/>
    </row>
    <row r="6727" spans="1:20" ht="12">
      <c r="A6727" s="268" t="str">
        <f t="shared" si="210"/>
        <v>1598146011790761138</v>
      </c>
      <c r="B6727" s="304" t="s">
        <v>19891</v>
      </c>
      <c r="C6727" s="269" t="s">
        <v>9658</v>
      </c>
      <c r="D6727" s="144" t="s">
        <v>3106</v>
      </c>
      <c r="E6727" s="269" t="s">
        <v>9659</v>
      </c>
      <c r="F6727" s="145" t="s">
        <v>3106</v>
      </c>
      <c r="G6727" s="269" t="s">
        <v>3106</v>
      </c>
      <c r="H6727" s="305" t="s">
        <v>9660</v>
      </c>
      <c r="I6727" s="306" t="s">
        <v>22333</v>
      </c>
      <c r="J6727" s="201" t="str">
        <f t="shared" si="211"/>
        <v>9999</v>
      </c>
      <c r="K6727" s="270"/>
      <c r="L6727" s="270"/>
      <c r="M6727" s="271"/>
      <c r="N6727" s="270" t="e">
        <v>#N/A</v>
      </c>
      <c r="O6727" s="272" t="e">
        <v>#N/A</v>
      </c>
      <c r="P6727" s="272" t="e">
        <v>#N/A</v>
      </c>
      <c r="Q6727" s="272" t="e">
        <v>#N/A</v>
      </c>
      <c r="S6727" s="208"/>
    </row>
    <row r="6728" spans="1:20" ht="12">
      <c r="A6728" s="268" t="str">
        <f t="shared" si="210"/>
        <v>1599086011386609964</v>
      </c>
      <c r="B6728" s="304" t="s">
        <v>19891</v>
      </c>
      <c r="C6728" s="269" t="s">
        <v>9661</v>
      </c>
      <c r="D6728" s="144" t="s">
        <v>3106</v>
      </c>
      <c r="E6728" s="269" t="s">
        <v>9662</v>
      </c>
      <c r="F6728" s="145" t="s">
        <v>3106</v>
      </c>
      <c r="G6728" s="269" t="s">
        <v>3106</v>
      </c>
      <c r="H6728" s="305" t="s">
        <v>9663</v>
      </c>
      <c r="I6728" s="306" t="s">
        <v>21251</v>
      </c>
      <c r="J6728" s="201" t="str">
        <f t="shared" si="211"/>
        <v>9999</v>
      </c>
      <c r="K6728" s="270"/>
      <c r="L6728" s="270"/>
      <c r="M6728" s="271"/>
      <c r="N6728" s="270" t="e">
        <v>#N/A</v>
      </c>
      <c r="O6728" s="272" t="e">
        <v>#N/A</v>
      </c>
      <c r="P6728" s="272" t="e">
        <v>#N/A</v>
      </c>
      <c r="Q6728" s="272" t="e">
        <v>#N/A</v>
      </c>
      <c r="S6728" s="208"/>
    </row>
    <row r="6729" spans="1:20" ht="12">
      <c r="A6729" s="268" t="str">
        <f t="shared" si="210"/>
        <v>1600256011780892075</v>
      </c>
      <c r="B6729" s="304" t="s">
        <v>19891</v>
      </c>
      <c r="C6729" s="269" t="s">
        <v>14369</v>
      </c>
      <c r="D6729" s="144" t="s">
        <v>3106</v>
      </c>
      <c r="E6729" s="269" t="s">
        <v>14370</v>
      </c>
      <c r="F6729" s="145" t="s">
        <v>3106</v>
      </c>
      <c r="G6729" s="269" t="s">
        <v>3106</v>
      </c>
      <c r="H6729" s="305" t="s">
        <v>14371</v>
      </c>
      <c r="I6729" s="306" t="s">
        <v>22318</v>
      </c>
      <c r="J6729" s="201" t="str">
        <f t="shared" si="211"/>
        <v>9999</v>
      </c>
      <c r="K6729" s="270" t="s">
        <v>13915</v>
      </c>
      <c r="L6729" s="270" t="s">
        <v>13916</v>
      </c>
      <c r="M6729" s="271">
        <v>44085</v>
      </c>
      <c r="N6729" s="270" t="e">
        <v>#N/A</v>
      </c>
      <c r="O6729" s="272" t="e">
        <v>#N/A</v>
      </c>
      <c r="P6729" s="272" t="e">
        <v>#N/A</v>
      </c>
      <c r="Q6729" s="272" t="e">
        <v>#N/A</v>
      </c>
      <c r="S6729" s="208"/>
    </row>
    <row r="6730" spans="1:20" ht="12">
      <c r="A6730" s="268" t="str">
        <f t="shared" si="210"/>
        <v>1600892011083692594</v>
      </c>
      <c r="B6730" s="304" t="s">
        <v>19891</v>
      </c>
      <c r="C6730" s="269" t="s">
        <v>9664</v>
      </c>
      <c r="D6730" s="144" t="s">
        <v>3106</v>
      </c>
      <c r="E6730" s="269" t="s">
        <v>9665</v>
      </c>
      <c r="F6730" s="145" t="s">
        <v>3106</v>
      </c>
      <c r="G6730" s="269" t="s">
        <v>3106</v>
      </c>
      <c r="H6730" s="305" t="s">
        <v>9666</v>
      </c>
      <c r="I6730" s="306" t="s">
        <v>20444</v>
      </c>
      <c r="J6730" s="201" t="str">
        <f t="shared" si="211"/>
        <v>9999</v>
      </c>
      <c r="K6730" s="270"/>
      <c r="L6730" s="270"/>
      <c r="M6730" s="271"/>
      <c r="N6730" s="270" t="e">
        <v>#N/A</v>
      </c>
      <c r="O6730" s="272" t="e">
        <v>#N/A</v>
      </c>
      <c r="P6730" s="272" t="e">
        <v>#N/A</v>
      </c>
      <c r="Q6730" s="272" t="e">
        <v>#N/A</v>
      </c>
      <c r="S6730" s="208"/>
    </row>
    <row r="6731" spans="1:20" ht="12">
      <c r="A6731" s="268" t="str">
        <f t="shared" si="210"/>
        <v>1600959011912014358</v>
      </c>
      <c r="B6731" s="304" t="s">
        <v>19891</v>
      </c>
      <c r="C6731" s="269" t="s">
        <v>9667</v>
      </c>
      <c r="D6731" s="144" t="s">
        <v>3106</v>
      </c>
      <c r="E6731" s="269" t="s">
        <v>9668</v>
      </c>
      <c r="F6731" s="145" t="s">
        <v>3106</v>
      </c>
      <c r="G6731" s="269" t="s">
        <v>3106</v>
      </c>
      <c r="H6731" s="305" t="s">
        <v>9669</v>
      </c>
      <c r="I6731" s="306" t="s">
        <v>22635</v>
      </c>
      <c r="J6731" s="201" t="str">
        <f t="shared" si="211"/>
        <v>9999</v>
      </c>
      <c r="K6731" s="270"/>
      <c r="L6731" s="270"/>
      <c r="M6731" s="271"/>
      <c r="N6731" s="270" t="e">
        <v>#N/A</v>
      </c>
      <c r="O6731" s="272" t="e">
        <v>#N/A</v>
      </c>
      <c r="P6731" s="272" t="e">
        <v>#N/A</v>
      </c>
      <c r="Q6731" s="272" t="e">
        <v>#N/A</v>
      </c>
      <c r="S6731" s="208"/>
    </row>
    <row r="6732" spans="1:20" ht="12">
      <c r="A6732" s="268" t="str">
        <f t="shared" si="210"/>
        <v>1601478011538123567</v>
      </c>
      <c r="B6732" s="304" t="s">
        <v>19891</v>
      </c>
      <c r="C6732" s="269" t="s">
        <v>9670</v>
      </c>
      <c r="D6732" s="144" t="s">
        <v>3106</v>
      </c>
      <c r="E6732" s="269" t="s">
        <v>9671</v>
      </c>
      <c r="F6732" s="145" t="s">
        <v>3106</v>
      </c>
      <c r="G6732" s="269" t="s">
        <v>3106</v>
      </c>
      <c r="H6732" s="305" t="s">
        <v>9672</v>
      </c>
      <c r="I6732" s="306" t="s">
        <v>21693</v>
      </c>
      <c r="J6732" s="201" t="str">
        <f t="shared" si="211"/>
        <v>9999</v>
      </c>
      <c r="K6732" s="270"/>
      <c r="L6732" s="270"/>
      <c r="M6732" s="271"/>
      <c r="N6732" s="270" t="e">
        <v>#N/A</v>
      </c>
      <c r="O6732" s="272" t="e">
        <v>#N/A</v>
      </c>
      <c r="P6732" s="272" t="e">
        <v>#N/A</v>
      </c>
      <c r="Q6732" s="272" t="e">
        <v>#N/A</v>
      </c>
      <c r="S6732" s="208"/>
    </row>
    <row r="6733" spans="1:20" ht="12">
      <c r="A6733" s="268" t="str">
        <f t="shared" si="210"/>
        <v>1602559011316947609</v>
      </c>
      <c r="B6733" s="304" t="s">
        <v>19891</v>
      </c>
      <c r="C6733" s="269" t="s">
        <v>9673</v>
      </c>
      <c r="D6733" s="144" t="s">
        <v>3106</v>
      </c>
      <c r="E6733" s="269" t="s">
        <v>9674</v>
      </c>
      <c r="F6733" s="145" t="s">
        <v>3106</v>
      </c>
      <c r="G6733" s="269" t="s">
        <v>3106</v>
      </c>
      <c r="H6733" s="305" t="s">
        <v>9675</v>
      </c>
      <c r="I6733" s="306" t="s">
        <v>21068</v>
      </c>
      <c r="J6733" s="201" t="str">
        <f t="shared" si="211"/>
        <v>9999</v>
      </c>
      <c r="K6733" s="270"/>
      <c r="L6733" s="270"/>
      <c r="M6733" s="271"/>
      <c r="N6733" s="270" t="e">
        <v>#N/A</v>
      </c>
      <c r="O6733" s="272" t="e">
        <v>#N/A</v>
      </c>
      <c r="P6733" s="272" t="e">
        <v>#N/A</v>
      </c>
      <c r="Q6733" s="272" t="e">
        <v>#N/A</v>
      </c>
      <c r="S6733" s="208"/>
    </row>
    <row r="6734" spans="1:20" ht="12">
      <c r="A6734" s="268" t="str">
        <f t="shared" si="210"/>
        <v>1602773011922043744</v>
      </c>
      <c r="B6734" s="304" t="s">
        <v>19891</v>
      </c>
      <c r="C6734" s="269" t="s">
        <v>9676</v>
      </c>
      <c r="D6734" s="144" t="s">
        <v>3106</v>
      </c>
      <c r="E6734" s="269" t="s">
        <v>9677</v>
      </c>
      <c r="F6734" s="145" t="s">
        <v>3106</v>
      </c>
      <c r="G6734" s="269" t="s">
        <v>3106</v>
      </c>
      <c r="H6734" s="305" t="s">
        <v>9678</v>
      </c>
      <c r="I6734" s="306" t="s">
        <v>22670</v>
      </c>
      <c r="J6734" s="201" t="str">
        <f t="shared" si="211"/>
        <v>9999</v>
      </c>
      <c r="K6734" s="270"/>
      <c r="L6734" s="270"/>
      <c r="M6734" s="271"/>
      <c r="N6734" s="270" t="e">
        <v>#N/A</v>
      </c>
      <c r="O6734" s="272" t="e">
        <v>#N/A</v>
      </c>
      <c r="P6734" s="272" t="e">
        <v>#N/A</v>
      </c>
      <c r="Q6734" s="272" t="e">
        <v>#N/A</v>
      </c>
      <c r="S6734" s="208"/>
    </row>
    <row r="6735" spans="1:20" ht="12">
      <c r="A6735" s="268" t="str">
        <f t="shared" si="210"/>
        <v>1602773021922043744</v>
      </c>
      <c r="B6735" s="304" t="s">
        <v>19891</v>
      </c>
      <c r="C6735" s="269" t="s">
        <v>9676</v>
      </c>
      <c r="D6735" s="144" t="s">
        <v>3106</v>
      </c>
      <c r="E6735" s="269" t="s">
        <v>9679</v>
      </c>
      <c r="F6735" s="145" t="s">
        <v>3106</v>
      </c>
      <c r="G6735" s="269" t="s">
        <v>3106</v>
      </c>
      <c r="H6735" s="305" t="s">
        <v>9678</v>
      </c>
      <c r="I6735" s="307" t="s">
        <v>9678</v>
      </c>
      <c r="J6735" s="201" t="str">
        <f t="shared" si="211"/>
        <v>9999</v>
      </c>
      <c r="K6735" s="270"/>
      <c r="L6735" s="270"/>
      <c r="M6735" s="271"/>
      <c r="N6735" s="270" t="e">
        <v>#N/A</v>
      </c>
      <c r="O6735" s="272" t="e">
        <v>#N/A</v>
      </c>
      <c r="P6735" s="272" t="e">
        <v>#N/A</v>
      </c>
      <c r="Q6735" s="272" t="e">
        <v>#N/A</v>
      </c>
      <c r="S6735" s="208"/>
    </row>
    <row r="6736" spans="1:20" ht="12">
      <c r="A6736" s="268" t="str">
        <f t="shared" si="210"/>
        <v>1603094011952303406</v>
      </c>
      <c r="B6736" s="304" t="s">
        <v>19891</v>
      </c>
      <c r="C6736" s="269" t="s">
        <v>9680</v>
      </c>
      <c r="D6736" s="144" t="s">
        <v>3106</v>
      </c>
      <c r="E6736" s="269" t="s">
        <v>9681</v>
      </c>
      <c r="F6736" s="145" t="s">
        <v>3106</v>
      </c>
      <c r="G6736" s="269" t="s">
        <v>3106</v>
      </c>
      <c r="H6736" s="305" t="s">
        <v>9682</v>
      </c>
      <c r="I6736" s="306" t="s">
        <v>22743</v>
      </c>
      <c r="J6736" s="201" t="str">
        <f t="shared" si="211"/>
        <v>9999</v>
      </c>
      <c r="K6736" s="270" t="s">
        <v>4210</v>
      </c>
      <c r="L6736" s="270"/>
      <c r="M6736" s="271"/>
      <c r="N6736" s="270" t="e">
        <v>#N/A</v>
      </c>
      <c r="O6736" s="272" t="e">
        <v>#N/A</v>
      </c>
      <c r="P6736" s="272" t="e">
        <v>#N/A</v>
      </c>
      <c r="Q6736" s="272" t="e">
        <v>#N/A</v>
      </c>
      <c r="S6736" s="208"/>
    </row>
    <row r="6737" spans="1:17" s="208" customFormat="1" ht="12">
      <c r="A6737" s="268" t="str">
        <f t="shared" si="210"/>
        <v>1603433011972535318</v>
      </c>
      <c r="B6737" s="304" t="s">
        <v>19891</v>
      </c>
      <c r="C6737" s="269" t="s">
        <v>9683</v>
      </c>
      <c r="D6737" s="144" t="s">
        <v>3106</v>
      </c>
      <c r="E6737" s="269" t="s">
        <v>9684</v>
      </c>
      <c r="F6737" s="145" t="s">
        <v>3106</v>
      </c>
      <c r="G6737" s="269" t="s">
        <v>3106</v>
      </c>
      <c r="H6737" s="305" t="s">
        <v>9685</v>
      </c>
      <c r="I6737" s="306" t="s">
        <v>22797</v>
      </c>
      <c r="J6737" s="201" t="str">
        <f t="shared" si="211"/>
        <v>9999</v>
      </c>
      <c r="K6737" s="270"/>
      <c r="L6737" s="270"/>
      <c r="M6737" s="271"/>
      <c r="N6737" s="270" t="e">
        <v>#N/A</v>
      </c>
      <c r="O6737" s="272" t="e">
        <v>#N/A</v>
      </c>
      <c r="P6737" s="272" t="e">
        <v>#N/A</v>
      </c>
      <c r="Q6737" s="272" t="e">
        <v>#N/A</v>
      </c>
    </row>
    <row r="6738" spans="1:17" s="208" customFormat="1" ht="12">
      <c r="A6738" s="268" t="str">
        <f t="shared" si="210"/>
        <v>1604118011265540488</v>
      </c>
      <c r="B6738" s="304" t="s">
        <v>19891</v>
      </c>
      <c r="C6738" s="269" t="s">
        <v>9686</v>
      </c>
      <c r="D6738" s="144" t="s">
        <v>3106</v>
      </c>
      <c r="E6738" s="269" t="s">
        <v>9687</v>
      </c>
      <c r="F6738" s="145" t="s">
        <v>3106</v>
      </c>
      <c r="G6738" s="269" t="s">
        <v>3106</v>
      </c>
      <c r="H6738" s="305" t="s">
        <v>9688</v>
      </c>
      <c r="I6738" s="306" t="s">
        <v>20932</v>
      </c>
      <c r="J6738" s="201" t="str">
        <f t="shared" si="211"/>
        <v>9999</v>
      </c>
      <c r="K6738" s="270"/>
      <c r="L6738" s="270"/>
      <c r="M6738" s="271"/>
      <c r="N6738" s="270" t="e">
        <v>#N/A</v>
      </c>
      <c r="O6738" s="272" t="e">
        <v>#N/A</v>
      </c>
      <c r="P6738" s="272" t="e">
        <v>#N/A</v>
      </c>
      <c r="Q6738" s="272" t="e">
        <v>#N/A</v>
      </c>
    </row>
    <row r="6739" spans="1:17" s="208" customFormat="1" ht="12">
      <c r="A6739" s="268" t="str">
        <f t="shared" si="210"/>
        <v>1604548011902915846</v>
      </c>
      <c r="B6739" s="304" t="s">
        <v>19891</v>
      </c>
      <c r="C6739" s="269" t="s">
        <v>9689</v>
      </c>
      <c r="D6739" s="144" t="s">
        <v>3106</v>
      </c>
      <c r="E6739" s="269" t="s">
        <v>9690</v>
      </c>
      <c r="F6739" s="145" t="s">
        <v>3106</v>
      </c>
      <c r="G6739" s="269" t="s">
        <v>3106</v>
      </c>
      <c r="H6739" s="305" t="s">
        <v>9691</v>
      </c>
      <c r="I6739" s="306" t="s">
        <v>22629</v>
      </c>
      <c r="J6739" s="201" t="str">
        <f t="shared" si="211"/>
        <v>9999</v>
      </c>
      <c r="K6739" s="270"/>
      <c r="L6739" s="270"/>
      <c r="M6739" s="271"/>
      <c r="N6739" s="270" t="e">
        <v>#N/A</v>
      </c>
      <c r="O6739" s="272" t="e">
        <v>#N/A</v>
      </c>
      <c r="P6739" s="272" t="e">
        <v>#N/A</v>
      </c>
      <c r="Q6739" s="272" t="e">
        <v>#N/A</v>
      </c>
    </row>
    <row r="6740" spans="1:17" s="208" customFormat="1" ht="12">
      <c r="A6740" s="268" t="str">
        <f t="shared" si="210"/>
        <v>1604654011598877482</v>
      </c>
      <c r="B6740" s="304" t="s">
        <v>19891</v>
      </c>
      <c r="C6740" s="269" t="s">
        <v>9692</v>
      </c>
      <c r="D6740" s="144" t="s">
        <v>3106</v>
      </c>
      <c r="E6740" s="269" t="s">
        <v>9693</v>
      </c>
      <c r="F6740" s="145" t="s">
        <v>3106</v>
      </c>
      <c r="G6740" s="269" t="s">
        <v>3106</v>
      </c>
      <c r="H6740" s="305" t="s">
        <v>9694</v>
      </c>
      <c r="I6740" s="306" t="s">
        <v>21861</v>
      </c>
      <c r="J6740" s="201" t="str">
        <f t="shared" si="211"/>
        <v>9999</v>
      </c>
      <c r="K6740" s="270"/>
      <c r="L6740" s="270"/>
      <c r="M6740" s="271"/>
      <c r="N6740" s="270" t="e">
        <v>#N/A</v>
      </c>
      <c r="O6740" s="272" t="e">
        <v>#N/A</v>
      </c>
      <c r="P6740" s="272" t="e">
        <v>#N/A</v>
      </c>
      <c r="Q6740" s="272" t="e">
        <v>#N/A</v>
      </c>
    </row>
    <row r="6741" spans="1:17" s="208" customFormat="1" ht="12">
      <c r="A6741" s="268" t="str">
        <f t="shared" ref="A6741:A6804" si="212">E6741&amp;C6741</f>
        <v>1604738011952414005</v>
      </c>
      <c r="B6741" s="304" t="s">
        <v>19891</v>
      </c>
      <c r="C6741" s="269" t="s">
        <v>9695</v>
      </c>
      <c r="D6741" s="144" t="s">
        <v>3106</v>
      </c>
      <c r="E6741" s="269" t="s">
        <v>9696</v>
      </c>
      <c r="F6741" s="145" t="s">
        <v>3106</v>
      </c>
      <c r="G6741" s="269" t="s">
        <v>3106</v>
      </c>
      <c r="H6741" s="305" t="s">
        <v>9697</v>
      </c>
      <c r="I6741" s="306" t="s">
        <v>22758</v>
      </c>
      <c r="J6741" s="201" t="str">
        <f t="shared" si="211"/>
        <v>9999</v>
      </c>
      <c r="K6741" s="270"/>
      <c r="L6741" s="270"/>
      <c r="M6741" s="271"/>
      <c r="N6741" s="270" t="e">
        <v>#N/A</v>
      </c>
      <c r="O6741" s="272" t="e">
        <v>#N/A</v>
      </c>
      <c r="P6741" s="272" t="e">
        <v>#N/A</v>
      </c>
      <c r="Q6741" s="272" t="e">
        <v>#N/A</v>
      </c>
    </row>
    <row r="6742" spans="1:17" s="208" customFormat="1" ht="12">
      <c r="A6742" s="268" t="str">
        <f t="shared" si="212"/>
        <v>1605289011366452880</v>
      </c>
      <c r="B6742" s="304" t="s">
        <v>19891</v>
      </c>
      <c r="C6742" s="269" t="s">
        <v>9698</v>
      </c>
      <c r="D6742" s="144" t="s">
        <v>3106</v>
      </c>
      <c r="E6742" s="269" t="s">
        <v>9699</v>
      </c>
      <c r="F6742" s="145" t="s">
        <v>3106</v>
      </c>
      <c r="G6742" s="269" t="s">
        <v>3106</v>
      </c>
      <c r="H6742" s="305" t="s">
        <v>9700</v>
      </c>
      <c r="I6742" s="306" t="s">
        <v>21189</v>
      </c>
      <c r="J6742" s="201" t="str">
        <f t="shared" si="211"/>
        <v>9999</v>
      </c>
      <c r="K6742" s="270"/>
      <c r="L6742" s="270"/>
      <c r="M6742" s="271"/>
      <c r="N6742" s="270" t="e">
        <v>#N/A</v>
      </c>
      <c r="O6742" s="272" t="e">
        <v>#N/A</v>
      </c>
      <c r="P6742" s="272" t="e">
        <v>#N/A</v>
      </c>
      <c r="Q6742" s="272" t="e">
        <v>#N/A</v>
      </c>
    </row>
    <row r="6743" spans="1:17" s="208" customFormat="1" ht="12">
      <c r="A6743" s="268" t="str">
        <f t="shared" si="212"/>
        <v>1605289021366452880</v>
      </c>
      <c r="B6743" s="304" t="s">
        <v>19891</v>
      </c>
      <c r="C6743" s="269" t="s">
        <v>9698</v>
      </c>
      <c r="D6743" s="144" t="s">
        <v>3106</v>
      </c>
      <c r="E6743" s="269" t="s">
        <v>9701</v>
      </c>
      <c r="F6743" s="145" t="s">
        <v>3106</v>
      </c>
      <c r="G6743" s="269" t="s">
        <v>3106</v>
      </c>
      <c r="H6743" s="305" t="s">
        <v>9700</v>
      </c>
      <c r="I6743" s="307" t="s">
        <v>9700</v>
      </c>
      <c r="J6743" s="201" t="str">
        <f t="shared" si="211"/>
        <v>9999</v>
      </c>
      <c r="K6743" s="270"/>
      <c r="L6743" s="270"/>
      <c r="M6743" s="271"/>
      <c r="N6743" s="270" t="e">
        <v>#N/A</v>
      </c>
      <c r="O6743" s="272" t="e">
        <v>#N/A</v>
      </c>
      <c r="P6743" s="272" t="e">
        <v>#N/A</v>
      </c>
      <c r="Q6743" s="272" t="e">
        <v>#N/A</v>
      </c>
    </row>
    <row r="6744" spans="1:17" s="208" customFormat="1" ht="12">
      <c r="A6744" s="268" t="str">
        <f t="shared" si="212"/>
        <v>1606493011861486698</v>
      </c>
      <c r="B6744" s="304" t="s">
        <v>19891</v>
      </c>
      <c r="C6744" s="269" t="s">
        <v>9702</v>
      </c>
      <c r="D6744" s="144" t="s">
        <v>3106</v>
      </c>
      <c r="E6744" s="269" t="s">
        <v>9703</v>
      </c>
      <c r="F6744" s="145" t="s">
        <v>3106</v>
      </c>
      <c r="G6744" s="269" t="s">
        <v>3106</v>
      </c>
      <c r="H6744" s="305" t="s">
        <v>9704</v>
      </c>
      <c r="I6744" s="306" t="s">
        <v>22517</v>
      </c>
      <c r="J6744" s="201" t="str">
        <f t="shared" si="211"/>
        <v>9999</v>
      </c>
      <c r="K6744" s="270"/>
      <c r="L6744" s="270"/>
      <c r="M6744" s="271"/>
      <c r="N6744" s="270" t="e">
        <v>#N/A</v>
      </c>
      <c r="O6744" s="272" t="e">
        <v>#N/A</v>
      </c>
      <c r="P6744" s="272" t="e">
        <v>#N/A</v>
      </c>
      <c r="Q6744" s="272" t="e">
        <v>#N/A</v>
      </c>
    </row>
    <row r="6745" spans="1:17" s="208" customFormat="1" ht="12">
      <c r="A6745" s="268" t="str">
        <f t="shared" si="212"/>
        <v>1606709011467410415</v>
      </c>
      <c r="B6745" s="304" t="s">
        <v>19891</v>
      </c>
      <c r="C6745" s="269" t="s">
        <v>9705</v>
      </c>
      <c r="D6745" s="144" t="s">
        <v>3106</v>
      </c>
      <c r="E6745" s="269" t="s">
        <v>9706</v>
      </c>
      <c r="F6745" s="145" t="s">
        <v>3106</v>
      </c>
      <c r="G6745" s="269" t="s">
        <v>3106</v>
      </c>
      <c r="H6745" s="305" t="s">
        <v>9707</v>
      </c>
      <c r="I6745" s="306" t="s">
        <v>21490</v>
      </c>
      <c r="J6745" s="201" t="str">
        <f t="shared" si="211"/>
        <v>9999</v>
      </c>
      <c r="K6745" s="270"/>
      <c r="L6745" s="270"/>
      <c r="M6745" s="271"/>
      <c r="N6745" s="270" t="e">
        <v>#N/A</v>
      </c>
      <c r="O6745" s="272" t="e">
        <v>#N/A</v>
      </c>
      <c r="P6745" s="272" t="e">
        <v>#N/A</v>
      </c>
      <c r="Q6745" s="272" t="e">
        <v>#N/A</v>
      </c>
    </row>
    <row r="6746" spans="1:17" s="208" customFormat="1" ht="12">
      <c r="A6746" s="268" t="str">
        <f t="shared" si="212"/>
        <v>1607012011649370057</v>
      </c>
      <c r="B6746" s="304" t="s">
        <v>19891</v>
      </c>
      <c r="C6746" s="269" t="s">
        <v>9708</v>
      </c>
      <c r="D6746" s="144" t="s">
        <v>3106</v>
      </c>
      <c r="E6746" s="269" t="s">
        <v>9709</v>
      </c>
      <c r="F6746" s="145" t="s">
        <v>3106</v>
      </c>
      <c r="G6746" s="269" t="s">
        <v>3106</v>
      </c>
      <c r="H6746" s="305" t="s">
        <v>9710</v>
      </c>
      <c r="I6746" s="306" t="s">
        <v>21980</v>
      </c>
      <c r="J6746" s="201" t="str">
        <f t="shared" si="211"/>
        <v>9999</v>
      </c>
      <c r="K6746" s="270"/>
      <c r="L6746" s="270"/>
      <c r="M6746" s="271"/>
      <c r="N6746" s="270" t="e">
        <v>#N/A</v>
      </c>
      <c r="O6746" s="272" t="e">
        <v>#N/A</v>
      </c>
      <c r="P6746" s="272" t="e">
        <v>#N/A</v>
      </c>
      <c r="Q6746" s="272" t="e">
        <v>#N/A</v>
      </c>
    </row>
    <row r="6747" spans="1:17" s="208" customFormat="1" ht="12">
      <c r="A6747" s="268" t="str">
        <f t="shared" si="212"/>
        <v>1607558011326015777</v>
      </c>
      <c r="B6747" s="304" t="s">
        <v>19891</v>
      </c>
      <c r="C6747" s="269" t="s">
        <v>9711</v>
      </c>
      <c r="D6747" s="144" t="s">
        <v>3106</v>
      </c>
      <c r="E6747" s="269" t="s">
        <v>9712</v>
      </c>
      <c r="F6747" s="145" t="s">
        <v>3106</v>
      </c>
      <c r="G6747" s="269" t="s">
        <v>3106</v>
      </c>
      <c r="H6747" s="305" t="s">
        <v>9713</v>
      </c>
      <c r="I6747" s="306" t="s">
        <v>21073</v>
      </c>
      <c r="J6747" s="201" t="str">
        <f t="shared" si="211"/>
        <v>9999</v>
      </c>
      <c r="K6747" s="270"/>
      <c r="L6747" s="270"/>
      <c r="M6747" s="271"/>
      <c r="N6747" s="270" t="e">
        <v>#N/A</v>
      </c>
      <c r="O6747" s="272" t="e">
        <v>#N/A</v>
      </c>
      <c r="P6747" s="272" t="e">
        <v>#N/A</v>
      </c>
      <c r="Q6747" s="272" t="e">
        <v>#N/A</v>
      </c>
    </row>
    <row r="6748" spans="1:17" s="208" customFormat="1" ht="12">
      <c r="A6748" s="268" t="str">
        <f t="shared" si="212"/>
        <v>1607731011437259694</v>
      </c>
      <c r="B6748" s="304" t="s">
        <v>19891</v>
      </c>
      <c r="C6748" s="269" t="s">
        <v>9714</v>
      </c>
      <c r="D6748" s="144" t="s">
        <v>3106</v>
      </c>
      <c r="E6748" s="269" t="s">
        <v>9715</v>
      </c>
      <c r="F6748" s="145" t="s">
        <v>3106</v>
      </c>
      <c r="G6748" s="269" t="s">
        <v>3106</v>
      </c>
      <c r="H6748" s="305" t="s">
        <v>9716</v>
      </c>
      <c r="I6748" s="306" t="s">
        <v>21420</v>
      </c>
      <c r="J6748" s="201" t="str">
        <f t="shared" si="211"/>
        <v>9999</v>
      </c>
      <c r="K6748" s="270"/>
      <c r="L6748" s="270"/>
      <c r="M6748" s="271"/>
      <c r="N6748" s="270" t="e">
        <v>#N/A</v>
      </c>
      <c r="O6748" s="272" t="e">
        <v>#N/A</v>
      </c>
      <c r="P6748" s="272" t="e">
        <v>#N/A</v>
      </c>
      <c r="Q6748" s="272" t="e">
        <v>#N/A</v>
      </c>
    </row>
    <row r="6749" spans="1:17" s="208" customFormat="1" ht="12">
      <c r="A6749" s="268" t="str">
        <f t="shared" si="212"/>
        <v>1608531011609984889</v>
      </c>
      <c r="B6749" s="304" t="s">
        <v>19891</v>
      </c>
      <c r="C6749" s="269" t="s">
        <v>9717</v>
      </c>
      <c r="D6749" s="144" t="s">
        <v>3106</v>
      </c>
      <c r="E6749" s="269" t="s">
        <v>9718</v>
      </c>
      <c r="F6749" s="145" t="s">
        <v>3106</v>
      </c>
      <c r="G6749" s="269" t="s">
        <v>3106</v>
      </c>
      <c r="H6749" s="305" t="s">
        <v>9719</v>
      </c>
      <c r="I6749" s="306" t="s">
        <v>21885</v>
      </c>
      <c r="J6749" s="201" t="str">
        <f t="shared" si="211"/>
        <v>9999</v>
      </c>
      <c r="K6749" s="270"/>
      <c r="L6749" s="270"/>
      <c r="M6749" s="271"/>
      <c r="N6749" s="270" t="e">
        <v>#N/A</v>
      </c>
      <c r="O6749" s="272" t="e">
        <v>#N/A</v>
      </c>
      <c r="P6749" s="272" t="e">
        <v>#N/A</v>
      </c>
      <c r="Q6749" s="272" t="e">
        <v>#N/A</v>
      </c>
    </row>
    <row r="6750" spans="1:17" s="208" customFormat="1" ht="12">
      <c r="A6750" s="268" t="str">
        <f t="shared" si="212"/>
        <v>1608572011033115472</v>
      </c>
      <c r="B6750" s="304" t="s">
        <v>19891</v>
      </c>
      <c r="C6750" s="269" t="s">
        <v>9720</v>
      </c>
      <c r="D6750" s="144" t="s">
        <v>3106</v>
      </c>
      <c r="E6750" s="269" t="s">
        <v>9721</v>
      </c>
      <c r="F6750" s="145" t="s">
        <v>3106</v>
      </c>
      <c r="G6750" s="269" t="s">
        <v>3106</v>
      </c>
      <c r="H6750" s="305" t="s">
        <v>9722</v>
      </c>
      <c r="I6750" s="306" t="s">
        <v>20302</v>
      </c>
      <c r="J6750" s="201" t="str">
        <f t="shared" si="211"/>
        <v>9999</v>
      </c>
      <c r="K6750" s="270"/>
      <c r="L6750" s="270"/>
      <c r="M6750" s="271"/>
      <c r="N6750" s="270" t="e">
        <v>#N/A</v>
      </c>
      <c r="O6750" s="272" t="e">
        <v>#N/A</v>
      </c>
      <c r="P6750" s="272" t="e">
        <v>#N/A</v>
      </c>
      <c r="Q6750" s="272" t="e">
        <v>#N/A</v>
      </c>
    </row>
    <row r="6751" spans="1:17" s="208" customFormat="1" ht="12">
      <c r="A6751" s="268" t="str">
        <f t="shared" si="212"/>
        <v>1608572021033115472</v>
      </c>
      <c r="B6751" s="304" t="s">
        <v>19891</v>
      </c>
      <c r="C6751" s="269" t="s">
        <v>9720</v>
      </c>
      <c r="D6751" s="144" t="s">
        <v>3106</v>
      </c>
      <c r="E6751" s="269" t="s">
        <v>9723</v>
      </c>
      <c r="F6751" s="145" t="s">
        <v>3106</v>
      </c>
      <c r="G6751" s="269" t="s">
        <v>3106</v>
      </c>
      <c r="H6751" s="305" t="s">
        <v>9722</v>
      </c>
      <c r="I6751" s="306" t="s">
        <v>20303</v>
      </c>
      <c r="J6751" s="201" t="str">
        <f t="shared" si="211"/>
        <v>9999</v>
      </c>
      <c r="K6751" s="270"/>
      <c r="L6751" s="270"/>
      <c r="M6751" s="271"/>
      <c r="N6751" s="270" t="e">
        <v>#N/A</v>
      </c>
      <c r="O6751" s="272" t="e">
        <v>#N/A</v>
      </c>
      <c r="P6751" s="272" t="e">
        <v>#N/A</v>
      </c>
      <c r="Q6751" s="272" t="e">
        <v>#N/A</v>
      </c>
    </row>
    <row r="6752" spans="1:17" s="208" customFormat="1" ht="12">
      <c r="A6752" s="268" t="str">
        <f t="shared" si="212"/>
        <v>1609398011649209230</v>
      </c>
      <c r="B6752" s="304" t="s">
        <v>19891</v>
      </c>
      <c r="C6752" s="269" t="s">
        <v>9724</v>
      </c>
      <c r="D6752" s="144" t="s">
        <v>3106</v>
      </c>
      <c r="E6752" s="269" t="s">
        <v>9725</v>
      </c>
      <c r="F6752" s="145" t="s">
        <v>3106</v>
      </c>
      <c r="G6752" s="269" t="s">
        <v>3106</v>
      </c>
      <c r="H6752" s="305" t="s">
        <v>9726</v>
      </c>
      <c r="I6752" s="306" t="s">
        <v>21966</v>
      </c>
      <c r="J6752" s="201" t="str">
        <f t="shared" si="211"/>
        <v>9999</v>
      </c>
      <c r="K6752" s="270"/>
      <c r="L6752" s="270"/>
      <c r="M6752" s="271"/>
      <c r="N6752" s="270" t="e">
        <v>#N/A</v>
      </c>
      <c r="O6752" s="272" t="e">
        <v>#N/A</v>
      </c>
      <c r="P6752" s="272" t="e">
        <v>#N/A</v>
      </c>
      <c r="Q6752" s="272" t="e">
        <v>#N/A</v>
      </c>
    </row>
    <row r="6753" spans="1:17" s="208" customFormat="1" ht="12">
      <c r="A6753" s="268" t="str">
        <f t="shared" si="212"/>
        <v>1609729011487628301</v>
      </c>
      <c r="B6753" s="304" t="s">
        <v>19891</v>
      </c>
      <c r="C6753" s="269" t="s">
        <v>9727</v>
      </c>
      <c r="D6753" s="144" t="s">
        <v>3106</v>
      </c>
      <c r="E6753" s="269" t="s">
        <v>9728</v>
      </c>
      <c r="F6753" s="145" t="s">
        <v>3106</v>
      </c>
      <c r="G6753" s="269" t="s">
        <v>3106</v>
      </c>
      <c r="H6753" s="305" t="s">
        <v>9729</v>
      </c>
      <c r="I6753" s="306" t="s">
        <v>21549</v>
      </c>
      <c r="J6753" s="201" t="str">
        <f t="shared" si="211"/>
        <v>9999</v>
      </c>
      <c r="K6753" s="270"/>
      <c r="L6753" s="270"/>
      <c r="M6753" s="271"/>
      <c r="N6753" s="270" t="e">
        <v>#N/A</v>
      </c>
      <c r="O6753" s="272" t="e">
        <v>#N/A</v>
      </c>
      <c r="P6753" s="272" t="e">
        <v>#N/A</v>
      </c>
      <c r="Q6753" s="272" t="e">
        <v>#N/A</v>
      </c>
    </row>
    <row r="6754" spans="1:17" s="208" customFormat="1" ht="12">
      <c r="A6754" s="268" t="str">
        <f t="shared" si="212"/>
        <v>1610024011477655652</v>
      </c>
      <c r="B6754" s="304" t="s">
        <v>19891</v>
      </c>
      <c r="C6754" s="269" t="s">
        <v>9730</v>
      </c>
      <c r="D6754" s="144" t="s">
        <v>3106</v>
      </c>
      <c r="E6754" s="269" t="s">
        <v>9731</v>
      </c>
      <c r="F6754" s="145" t="s">
        <v>3106</v>
      </c>
      <c r="G6754" s="269" t="s">
        <v>3106</v>
      </c>
      <c r="H6754" s="305" t="s">
        <v>9732</v>
      </c>
      <c r="I6754" s="306" t="s">
        <v>21537</v>
      </c>
      <c r="J6754" s="201" t="str">
        <f t="shared" si="211"/>
        <v>9999</v>
      </c>
      <c r="K6754" s="270"/>
      <c r="L6754" s="270"/>
      <c r="M6754" s="271"/>
      <c r="N6754" s="270" t="e">
        <v>#N/A</v>
      </c>
      <c r="O6754" s="272" t="e">
        <v>#N/A</v>
      </c>
      <c r="P6754" s="272" t="e">
        <v>#N/A</v>
      </c>
      <c r="Q6754" s="272" t="e">
        <v>#N/A</v>
      </c>
    </row>
    <row r="6755" spans="1:17" s="208" customFormat="1" ht="12">
      <c r="A6755" s="268" t="str">
        <f t="shared" si="212"/>
        <v>1610313011548219876</v>
      </c>
      <c r="B6755" s="304" t="s">
        <v>19891</v>
      </c>
      <c r="C6755" s="269" t="s">
        <v>9733</v>
      </c>
      <c r="D6755" s="144" t="s">
        <v>3106</v>
      </c>
      <c r="E6755" s="269" t="s">
        <v>9734</v>
      </c>
      <c r="F6755" s="145" t="s">
        <v>3106</v>
      </c>
      <c r="G6755" s="269" t="s">
        <v>3106</v>
      </c>
      <c r="H6755" s="305" t="s">
        <v>9735</v>
      </c>
      <c r="I6755" s="306" t="s">
        <v>21716</v>
      </c>
      <c r="J6755" s="201" t="str">
        <f t="shared" si="211"/>
        <v>9999</v>
      </c>
      <c r="K6755" s="270"/>
      <c r="L6755" s="270"/>
      <c r="M6755" s="271"/>
      <c r="N6755" s="270" t="e">
        <v>#N/A</v>
      </c>
      <c r="O6755" s="272" t="e">
        <v>#N/A</v>
      </c>
      <c r="P6755" s="272" t="e">
        <v>#N/A</v>
      </c>
      <c r="Q6755" s="272" t="e">
        <v>#N/A</v>
      </c>
    </row>
    <row r="6756" spans="1:17" s="208" customFormat="1" ht="12">
      <c r="A6756" s="268" t="str">
        <f t="shared" si="212"/>
        <v>1610610011598719346</v>
      </c>
      <c r="B6756" s="304" t="s">
        <v>19891</v>
      </c>
      <c r="C6756" s="269" t="s">
        <v>9736</v>
      </c>
      <c r="D6756" s="144" t="s">
        <v>3106</v>
      </c>
      <c r="E6756" s="269" t="s">
        <v>9737</v>
      </c>
      <c r="F6756" s="145" t="s">
        <v>3106</v>
      </c>
      <c r="G6756" s="269" t="s">
        <v>3106</v>
      </c>
      <c r="H6756" s="305" t="s">
        <v>9738</v>
      </c>
      <c r="I6756" s="306" t="s">
        <v>21849</v>
      </c>
      <c r="J6756" s="201" t="str">
        <f t="shared" si="211"/>
        <v>9999</v>
      </c>
      <c r="K6756" s="270"/>
      <c r="L6756" s="270"/>
      <c r="M6756" s="271"/>
      <c r="N6756" s="270" t="e">
        <v>#N/A</v>
      </c>
      <c r="O6756" s="272" t="e">
        <v>#N/A</v>
      </c>
      <c r="P6756" s="272" t="e">
        <v>#N/A</v>
      </c>
      <c r="Q6756" s="272" t="e">
        <v>#N/A</v>
      </c>
    </row>
    <row r="6757" spans="1:17" s="208" customFormat="1" ht="12">
      <c r="A6757" s="268" t="str">
        <f t="shared" si="212"/>
        <v>1611675011780683490</v>
      </c>
      <c r="B6757" s="304" t="s">
        <v>19891</v>
      </c>
      <c r="C6757" s="269" t="s">
        <v>9739</v>
      </c>
      <c r="D6757" s="144" t="s">
        <v>3106</v>
      </c>
      <c r="E6757" s="269" t="s">
        <v>9740</v>
      </c>
      <c r="F6757" s="145" t="s">
        <v>3106</v>
      </c>
      <c r="G6757" s="269" t="s">
        <v>3106</v>
      </c>
      <c r="H6757" s="305" t="s">
        <v>9741</v>
      </c>
      <c r="I6757" s="306" t="s">
        <v>22311</v>
      </c>
      <c r="J6757" s="201" t="str">
        <f t="shared" si="211"/>
        <v>9999</v>
      </c>
      <c r="K6757" s="270"/>
      <c r="L6757" s="270"/>
      <c r="M6757" s="271"/>
      <c r="N6757" s="270" t="e">
        <v>#N/A</v>
      </c>
      <c r="O6757" s="272" t="e">
        <v>#N/A</v>
      </c>
      <c r="P6757" s="272" t="e">
        <v>#N/A</v>
      </c>
      <c r="Q6757" s="272" t="e">
        <v>#N/A</v>
      </c>
    </row>
    <row r="6758" spans="1:17" s="208" customFormat="1" ht="12">
      <c r="A6758" s="268" t="str">
        <f t="shared" si="212"/>
        <v>1612624011720079619</v>
      </c>
      <c r="B6758" s="304" t="s">
        <v>19891</v>
      </c>
      <c r="C6758" s="269" t="s">
        <v>9742</v>
      </c>
      <c r="D6758" s="144" t="s">
        <v>3106</v>
      </c>
      <c r="E6758" s="269" t="s">
        <v>9743</v>
      </c>
      <c r="F6758" s="145" t="s">
        <v>3106</v>
      </c>
      <c r="G6758" s="269" t="s">
        <v>3106</v>
      </c>
      <c r="H6758" s="305" t="s">
        <v>9744</v>
      </c>
      <c r="I6758" s="306" t="s">
        <v>22175</v>
      </c>
      <c r="J6758" s="201" t="str">
        <f t="shared" si="211"/>
        <v>9999</v>
      </c>
      <c r="K6758" s="270"/>
      <c r="L6758" s="270"/>
      <c r="M6758" s="271"/>
      <c r="N6758" s="270" t="e">
        <v>#N/A</v>
      </c>
      <c r="O6758" s="272" t="e">
        <v>#N/A</v>
      </c>
      <c r="P6758" s="272" t="e">
        <v>#N/A</v>
      </c>
      <c r="Q6758" s="272" t="e">
        <v>#N/A</v>
      </c>
    </row>
    <row r="6759" spans="1:17" s="208" customFormat="1" ht="12">
      <c r="A6759" s="268" t="str">
        <f t="shared" si="212"/>
        <v>1613069011811947062</v>
      </c>
      <c r="B6759" s="304" t="s">
        <v>19891</v>
      </c>
      <c r="C6759" s="269" t="s">
        <v>9745</v>
      </c>
      <c r="D6759" s="144" t="s">
        <v>3106</v>
      </c>
      <c r="E6759" s="269" t="s">
        <v>9746</v>
      </c>
      <c r="F6759" s="145" t="s">
        <v>3106</v>
      </c>
      <c r="G6759" s="269" t="s">
        <v>3106</v>
      </c>
      <c r="H6759" s="305" t="s">
        <v>9747</v>
      </c>
      <c r="I6759" s="306" t="s">
        <v>22402</v>
      </c>
      <c r="J6759" s="201" t="str">
        <f t="shared" si="211"/>
        <v>9999</v>
      </c>
      <c r="K6759" s="270"/>
      <c r="L6759" s="270"/>
      <c r="M6759" s="271"/>
      <c r="N6759" s="270" t="e">
        <v>#N/A</v>
      </c>
      <c r="O6759" s="272" t="e">
        <v>#N/A</v>
      </c>
      <c r="P6759" s="272" t="e">
        <v>#N/A</v>
      </c>
      <c r="Q6759" s="272" t="e">
        <v>#N/A</v>
      </c>
    </row>
    <row r="6760" spans="1:17" s="208" customFormat="1" ht="12">
      <c r="A6760" s="268" t="str">
        <f t="shared" si="212"/>
        <v>1613093011346269982</v>
      </c>
      <c r="B6760" s="304" t="s">
        <v>19891</v>
      </c>
      <c r="C6760" s="269" t="s">
        <v>9748</v>
      </c>
      <c r="D6760" s="144" t="s">
        <v>3106</v>
      </c>
      <c r="E6760" s="269" t="s">
        <v>9749</v>
      </c>
      <c r="F6760" s="145" t="s">
        <v>3106</v>
      </c>
      <c r="G6760" s="269" t="s">
        <v>3106</v>
      </c>
      <c r="H6760" s="305" t="s">
        <v>9750</v>
      </c>
      <c r="I6760" s="306" t="s">
        <v>21138</v>
      </c>
      <c r="J6760" s="201" t="str">
        <f t="shared" si="211"/>
        <v>9999</v>
      </c>
      <c r="K6760" s="270"/>
      <c r="L6760" s="270"/>
      <c r="M6760" s="271"/>
      <c r="N6760" s="270" t="e">
        <v>#N/A</v>
      </c>
      <c r="O6760" s="272" t="e">
        <v>#N/A</v>
      </c>
      <c r="P6760" s="272" t="e">
        <v>#N/A</v>
      </c>
      <c r="Q6760" s="272" t="e">
        <v>#N/A</v>
      </c>
    </row>
    <row r="6761" spans="1:17" s="208" customFormat="1" ht="12">
      <c r="A6761" s="268" t="str">
        <f t="shared" si="212"/>
        <v>1613267031386608255</v>
      </c>
      <c r="B6761" s="304" t="s">
        <v>19891</v>
      </c>
      <c r="C6761" s="269" t="s">
        <v>9751</v>
      </c>
      <c r="D6761" s="144" t="s">
        <v>3106</v>
      </c>
      <c r="E6761" s="269" t="s">
        <v>9752</v>
      </c>
      <c r="F6761" s="145" t="s">
        <v>3106</v>
      </c>
      <c r="G6761" s="269" t="s">
        <v>3106</v>
      </c>
      <c r="H6761" s="305" t="s">
        <v>9753</v>
      </c>
      <c r="I6761" s="306" t="s">
        <v>21249</v>
      </c>
      <c r="J6761" s="201" t="str">
        <f t="shared" si="211"/>
        <v>9999</v>
      </c>
      <c r="K6761" s="270"/>
      <c r="L6761" s="270"/>
      <c r="M6761" s="271"/>
      <c r="N6761" s="270" t="e">
        <v>#N/A</v>
      </c>
      <c r="O6761" s="272" t="e">
        <v>#N/A</v>
      </c>
      <c r="P6761" s="272" t="e">
        <v>#N/A</v>
      </c>
      <c r="Q6761" s="272" t="e">
        <v>#N/A</v>
      </c>
    </row>
    <row r="6762" spans="1:17" s="208" customFormat="1" ht="12">
      <c r="A6762" s="268" t="str">
        <f t="shared" si="212"/>
        <v>1613580011194723023</v>
      </c>
      <c r="B6762" s="304" t="s">
        <v>19891</v>
      </c>
      <c r="C6762" s="269" t="s">
        <v>9754</v>
      </c>
      <c r="D6762" s="144" t="s">
        <v>3106</v>
      </c>
      <c r="E6762" s="269" t="s">
        <v>9755</v>
      </c>
      <c r="F6762" s="145" t="s">
        <v>3106</v>
      </c>
      <c r="G6762" s="269" t="s">
        <v>3106</v>
      </c>
      <c r="H6762" s="305" t="s">
        <v>9756</v>
      </c>
      <c r="I6762" s="306" t="s">
        <v>20744</v>
      </c>
      <c r="J6762" s="201" t="str">
        <f t="shared" si="211"/>
        <v>9999</v>
      </c>
      <c r="K6762" s="270"/>
      <c r="L6762" s="270"/>
      <c r="M6762" s="271"/>
      <c r="N6762" s="270" t="e">
        <v>#N/A</v>
      </c>
      <c r="O6762" s="272" t="e">
        <v>#N/A</v>
      </c>
      <c r="P6762" s="272" t="e">
        <v>#N/A</v>
      </c>
      <c r="Q6762" s="272" t="e">
        <v>#N/A</v>
      </c>
    </row>
    <row r="6763" spans="1:17" s="208" customFormat="1" ht="12">
      <c r="A6763" s="268" t="str">
        <f t="shared" si="212"/>
        <v>1613630011104870187</v>
      </c>
      <c r="B6763" s="304" t="s">
        <v>19891</v>
      </c>
      <c r="C6763" s="269" t="s">
        <v>9757</v>
      </c>
      <c r="D6763" s="144" t="s">
        <v>3106</v>
      </c>
      <c r="E6763" s="269" t="s">
        <v>9758</v>
      </c>
      <c r="F6763" s="145" t="s">
        <v>3106</v>
      </c>
      <c r="G6763" s="269" t="s">
        <v>3106</v>
      </c>
      <c r="H6763" s="305" t="s">
        <v>9759</v>
      </c>
      <c r="I6763" s="306" t="s">
        <v>20494</v>
      </c>
      <c r="J6763" s="201" t="str">
        <f t="shared" si="211"/>
        <v>9999</v>
      </c>
      <c r="K6763" s="270"/>
      <c r="L6763" s="270"/>
      <c r="M6763" s="271"/>
      <c r="N6763" s="270" t="e">
        <v>#N/A</v>
      </c>
      <c r="O6763" s="272" t="e">
        <v>#N/A</v>
      </c>
      <c r="P6763" s="272" t="e">
        <v>#N/A</v>
      </c>
      <c r="Q6763" s="272" t="e">
        <v>#N/A</v>
      </c>
    </row>
    <row r="6764" spans="1:17" s="208" customFormat="1" ht="12">
      <c r="A6764" s="268" t="str">
        <f t="shared" si="212"/>
        <v>1613739021679681597</v>
      </c>
      <c r="B6764" s="304" t="s">
        <v>19891</v>
      </c>
      <c r="C6764" s="269" t="s">
        <v>9760</v>
      </c>
      <c r="D6764" s="144" t="s">
        <v>3106</v>
      </c>
      <c r="E6764" s="269" t="s">
        <v>9761</v>
      </c>
      <c r="F6764" s="145" t="s">
        <v>3106</v>
      </c>
      <c r="G6764" s="269" t="s">
        <v>3106</v>
      </c>
      <c r="H6764" s="305" t="s">
        <v>9762</v>
      </c>
      <c r="I6764" s="307" t="s">
        <v>9762</v>
      </c>
      <c r="J6764" s="201" t="str">
        <f t="shared" si="211"/>
        <v>9999</v>
      </c>
      <c r="K6764" s="270"/>
      <c r="L6764" s="270"/>
      <c r="M6764" s="271"/>
      <c r="N6764" s="270" t="e">
        <v>#N/A</v>
      </c>
      <c r="O6764" s="272" t="e">
        <v>#N/A</v>
      </c>
      <c r="P6764" s="272" t="e">
        <v>#N/A</v>
      </c>
      <c r="Q6764" s="272" t="e">
        <v>#N/A</v>
      </c>
    </row>
    <row r="6765" spans="1:17" s="208" customFormat="1" ht="12">
      <c r="A6765" s="268" t="str">
        <f t="shared" si="212"/>
        <v>1615619081154301182</v>
      </c>
      <c r="B6765" s="304" t="s">
        <v>19891</v>
      </c>
      <c r="C6765" s="269" t="s">
        <v>9763</v>
      </c>
      <c r="D6765" s="144" t="s">
        <v>3106</v>
      </c>
      <c r="E6765" s="269" t="s">
        <v>9764</v>
      </c>
      <c r="F6765" s="145" t="s">
        <v>3106</v>
      </c>
      <c r="G6765" s="269" t="s">
        <v>3106</v>
      </c>
      <c r="H6765" s="305" t="s">
        <v>9765</v>
      </c>
      <c r="I6765" s="306" t="s">
        <v>20632</v>
      </c>
      <c r="J6765" s="201" t="str">
        <f t="shared" si="211"/>
        <v>9999</v>
      </c>
      <c r="K6765" s="270"/>
      <c r="L6765" s="270"/>
      <c r="M6765" s="271"/>
      <c r="N6765" s="270" t="e">
        <v>#N/A</v>
      </c>
      <c r="O6765" s="272" t="e">
        <v>#N/A</v>
      </c>
      <c r="P6765" s="272" t="e">
        <v>#N/A</v>
      </c>
      <c r="Q6765" s="272" t="e">
        <v>#N/A</v>
      </c>
    </row>
    <row r="6766" spans="1:17" s="208" customFormat="1" ht="12">
      <c r="A6766" s="268" t="str">
        <f t="shared" si="212"/>
        <v>1616765011033102942</v>
      </c>
      <c r="B6766" s="304" t="s">
        <v>19891</v>
      </c>
      <c r="C6766" s="269" t="s">
        <v>9766</v>
      </c>
      <c r="D6766" s="144" t="s">
        <v>3106</v>
      </c>
      <c r="E6766" s="269" t="s">
        <v>9767</v>
      </c>
      <c r="F6766" s="145" t="s">
        <v>3106</v>
      </c>
      <c r="G6766" s="269" t="s">
        <v>3106</v>
      </c>
      <c r="H6766" s="305" t="s">
        <v>9768</v>
      </c>
      <c r="I6766" s="306" t="s">
        <v>20297</v>
      </c>
      <c r="J6766" s="201" t="str">
        <f t="shared" si="211"/>
        <v>9999</v>
      </c>
      <c r="K6766" s="270"/>
      <c r="L6766" s="270"/>
      <c r="M6766" s="271"/>
      <c r="N6766" s="270" t="e">
        <v>#N/A</v>
      </c>
      <c r="O6766" s="272" t="e">
        <v>#N/A</v>
      </c>
      <c r="P6766" s="272" t="e">
        <v>#N/A</v>
      </c>
      <c r="Q6766" s="272" t="e">
        <v>#N/A</v>
      </c>
    </row>
    <row r="6767" spans="1:17" s="208" customFormat="1" ht="12">
      <c r="A6767" s="268" t="str">
        <f t="shared" si="212"/>
        <v>1617268011679686505</v>
      </c>
      <c r="B6767" s="304" t="s">
        <v>19891</v>
      </c>
      <c r="C6767" s="269" t="s">
        <v>9769</v>
      </c>
      <c r="D6767" s="144" t="s">
        <v>3106</v>
      </c>
      <c r="E6767" s="269" t="s">
        <v>9770</v>
      </c>
      <c r="F6767" s="145" t="s">
        <v>3106</v>
      </c>
      <c r="G6767" s="269" t="s">
        <v>3106</v>
      </c>
      <c r="H6767" s="305" t="s">
        <v>9771</v>
      </c>
      <c r="I6767" s="306" t="s">
        <v>22046</v>
      </c>
      <c r="J6767" s="201" t="str">
        <f t="shared" si="211"/>
        <v>9999</v>
      </c>
      <c r="K6767" s="270"/>
      <c r="L6767" s="270"/>
      <c r="M6767" s="271"/>
      <c r="N6767" s="270" t="e">
        <v>#N/A</v>
      </c>
      <c r="O6767" s="272" t="e">
        <v>#N/A</v>
      </c>
      <c r="P6767" s="272" t="e">
        <v>#N/A</v>
      </c>
      <c r="Q6767" s="272" t="e">
        <v>#N/A</v>
      </c>
    </row>
    <row r="6768" spans="1:17" s="208" customFormat="1" ht="12">
      <c r="A6768" s="268" t="str">
        <f t="shared" si="212"/>
        <v>1617664021164450771</v>
      </c>
      <c r="B6768" s="304" t="s">
        <v>19891</v>
      </c>
      <c r="C6768" s="269" t="s">
        <v>9772</v>
      </c>
      <c r="D6768" s="144" t="s">
        <v>3106</v>
      </c>
      <c r="E6768" s="269" t="s">
        <v>9773</v>
      </c>
      <c r="F6768" s="145" t="s">
        <v>3106</v>
      </c>
      <c r="G6768" s="269" t="s">
        <v>3106</v>
      </c>
      <c r="H6768" s="305" t="s">
        <v>9774</v>
      </c>
      <c r="I6768" s="306" t="s">
        <v>20669</v>
      </c>
      <c r="J6768" s="201" t="str">
        <f t="shared" si="211"/>
        <v>9999</v>
      </c>
      <c r="K6768" s="270"/>
      <c r="L6768" s="270"/>
      <c r="M6768" s="271"/>
      <c r="N6768" s="270" t="e">
        <v>#N/A</v>
      </c>
      <c r="O6768" s="272" t="e">
        <v>#N/A</v>
      </c>
      <c r="P6768" s="272" t="e">
        <v>#N/A</v>
      </c>
      <c r="Q6768" s="272" t="e">
        <v>#N/A</v>
      </c>
    </row>
    <row r="6769" spans="1:17" s="208" customFormat="1" ht="12">
      <c r="A6769" s="268" t="str">
        <f t="shared" si="212"/>
        <v>1618779011811957681</v>
      </c>
      <c r="B6769" s="304" t="s">
        <v>19891</v>
      </c>
      <c r="C6769" s="269" t="s">
        <v>9775</v>
      </c>
      <c r="D6769" s="144" t="s">
        <v>3106</v>
      </c>
      <c r="E6769" s="269" t="s">
        <v>9776</v>
      </c>
      <c r="F6769" s="145" t="s">
        <v>3106</v>
      </c>
      <c r="G6769" s="269" t="s">
        <v>3106</v>
      </c>
      <c r="H6769" s="305" t="s">
        <v>9777</v>
      </c>
      <c r="I6769" s="306" t="s">
        <v>22405</v>
      </c>
      <c r="J6769" s="201" t="str">
        <f t="shared" si="211"/>
        <v>9999</v>
      </c>
      <c r="K6769" s="270"/>
      <c r="L6769" s="270"/>
      <c r="M6769" s="271"/>
      <c r="N6769" s="270" t="e">
        <v>#N/A</v>
      </c>
      <c r="O6769" s="272" t="e">
        <v>#N/A</v>
      </c>
      <c r="P6769" s="272" t="e">
        <v>#N/A</v>
      </c>
      <c r="Q6769" s="272" t="e">
        <v>#N/A</v>
      </c>
    </row>
    <row r="6770" spans="1:17" s="208" customFormat="1" ht="12">
      <c r="A6770" s="268" t="str">
        <f t="shared" si="212"/>
        <v>1619397021831226430</v>
      </c>
      <c r="B6770" s="304" t="s">
        <v>19891</v>
      </c>
      <c r="C6770" s="269" t="s">
        <v>9778</v>
      </c>
      <c r="D6770" s="144" t="s">
        <v>3106</v>
      </c>
      <c r="E6770" s="269" t="s">
        <v>9779</v>
      </c>
      <c r="F6770" s="145" t="s">
        <v>3106</v>
      </c>
      <c r="G6770" s="269" t="s">
        <v>3106</v>
      </c>
      <c r="H6770" s="305" t="s">
        <v>9780</v>
      </c>
      <c r="I6770" s="307" t="s">
        <v>9780</v>
      </c>
      <c r="J6770" s="201" t="str">
        <f t="shared" si="211"/>
        <v>9999</v>
      </c>
      <c r="K6770" s="270"/>
      <c r="L6770" s="270"/>
      <c r="M6770" s="271"/>
      <c r="N6770" s="270" t="e">
        <v>#N/A</v>
      </c>
      <c r="O6770" s="272" t="e">
        <v>#N/A</v>
      </c>
      <c r="P6770" s="272" t="e">
        <v>#N/A</v>
      </c>
      <c r="Q6770" s="272" t="e">
        <v>#N/A</v>
      </c>
    </row>
    <row r="6771" spans="1:17" s="208" customFormat="1" ht="12">
      <c r="A6771" s="268" t="str">
        <f t="shared" si="212"/>
        <v>1619629011245342773</v>
      </c>
      <c r="B6771" s="304" t="s">
        <v>19891</v>
      </c>
      <c r="C6771" s="269" t="s">
        <v>9781</v>
      </c>
      <c r="D6771" s="144" t="s">
        <v>3106</v>
      </c>
      <c r="E6771" s="269" t="s">
        <v>9782</v>
      </c>
      <c r="F6771" s="145" t="s">
        <v>3106</v>
      </c>
      <c r="G6771" s="269" t="s">
        <v>3106</v>
      </c>
      <c r="H6771" s="305" t="s">
        <v>9783</v>
      </c>
      <c r="I6771" s="306" t="s">
        <v>20888</v>
      </c>
      <c r="J6771" s="201" t="str">
        <f t="shared" si="211"/>
        <v>9999</v>
      </c>
      <c r="K6771" s="270"/>
      <c r="L6771" s="270"/>
      <c r="M6771" s="271"/>
      <c r="N6771" s="270" t="e">
        <v>#N/A</v>
      </c>
      <c r="O6771" s="272" t="e">
        <v>#N/A</v>
      </c>
      <c r="P6771" s="272" t="e">
        <v>#N/A</v>
      </c>
      <c r="Q6771" s="272" t="e">
        <v>#N/A</v>
      </c>
    </row>
    <row r="6772" spans="1:17" s="208" customFormat="1" ht="12">
      <c r="A6772" s="268" t="str">
        <f t="shared" si="212"/>
        <v>1620338051982653473</v>
      </c>
      <c r="B6772" s="304" t="s">
        <v>19891</v>
      </c>
      <c r="C6772" s="269" t="s">
        <v>9784</v>
      </c>
      <c r="D6772" s="144" t="s">
        <v>3106</v>
      </c>
      <c r="E6772" s="269" t="s">
        <v>9785</v>
      </c>
      <c r="F6772" s="145" t="s">
        <v>3106</v>
      </c>
      <c r="G6772" s="269" t="s">
        <v>3106</v>
      </c>
      <c r="H6772" s="305" t="s">
        <v>1991</v>
      </c>
      <c r="I6772" s="306" t="s">
        <v>19352</v>
      </c>
      <c r="J6772" s="201" t="str">
        <f t="shared" si="211"/>
        <v>9999</v>
      </c>
      <c r="K6772" s="270"/>
      <c r="L6772" s="270"/>
      <c r="M6772" s="271"/>
      <c r="N6772" s="270" t="e">
        <v>#N/A</v>
      </c>
      <c r="O6772" s="272" t="e">
        <v>#N/A</v>
      </c>
      <c r="P6772" s="272" t="e">
        <v>#N/A</v>
      </c>
      <c r="Q6772" s="272" t="e">
        <v>#N/A</v>
      </c>
    </row>
    <row r="6773" spans="1:17" s="208" customFormat="1" ht="12">
      <c r="A6773" s="268" t="str">
        <f t="shared" si="212"/>
        <v>1620387011669477089</v>
      </c>
      <c r="B6773" s="304" t="s">
        <v>19891</v>
      </c>
      <c r="C6773" s="269" t="s">
        <v>9786</v>
      </c>
      <c r="D6773" s="144" t="s">
        <v>3106</v>
      </c>
      <c r="E6773" s="269" t="s">
        <v>9787</v>
      </c>
      <c r="F6773" s="145" t="s">
        <v>3106</v>
      </c>
      <c r="G6773" s="269" t="s">
        <v>3106</v>
      </c>
      <c r="H6773" s="305" t="s">
        <v>9788</v>
      </c>
      <c r="I6773" s="306" t="s">
        <v>22019</v>
      </c>
      <c r="J6773" s="201" t="str">
        <f t="shared" si="211"/>
        <v>9999</v>
      </c>
      <c r="K6773" s="270"/>
      <c r="L6773" s="270"/>
      <c r="M6773" s="271"/>
      <c r="N6773" s="270" t="e">
        <v>#N/A</v>
      </c>
      <c r="O6773" s="272" t="e">
        <v>#N/A</v>
      </c>
      <c r="P6773" s="272" t="e">
        <v>#N/A</v>
      </c>
      <c r="Q6773" s="272" t="e">
        <v>#N/A</v>
      </c>
    </row>
    <row r="6774" spans="1:17" s="208" customFormat="1" ht="12">
      <c r="A6774" s="268" t="str">
        <f t="shared" si="212"/>
        <v>1620593011285631945</v>
      </c>
      <c r="B6774" s="304" t="s">
        <v>19891</v>
      </c>
      <c r="C6774" s="269" t="s">
        <v>9789</v>
      </c>
      <c r="D6774" s="144" t="s">
        <v>3106</v>
      </c>
      <c r="E6774" s="269" t="s">
        <v>9790</v>
      </c>
      <c r="F6774" s="145" t="s">
        <v>3106</v>
      </c>
      <c r="G6774" s="269" t="s">
        <v>3106</v>
      </c>
      <c r="H6774" s="305" t="s">
        <v>9791</v>
      </c>
      <c r="I6774" s="306" t="s">
        <v>20969</v>
      </c>
      <c r="J6774" s="201" t="str">
        <f t="shared" si="211"/>
        <v>9999</v>
      </c>
      <c r="K6774" s="270"/>
      <c r="L6774" s="270"/>
      <c r="M6774" s="271"/>
      <c r="N6774" s="270" t="e">
        <v>#N/A</v>
      </c>
      <c r="O6774" s="272" t="e">
        <v>#N/A</v>
      </c>
      <c r="P6774" s="272" t="e">
        <v>#N/A</v>
      </c>
      <c r="Q6774" s="272" t="e">
        <v>#N/A</v>
      </c>
    </row>
    <row r="6775" spans="1:17" s="208" customFormat="1" ht="12">
      <c r="A6775" s="268" t="str">
        <f t="shared" si="212"/>
        <v>1621047011386756260</v>
      </c>
      <c r="B6775" s="304" t="s">
        <v>19891</v>
      </c>
      <c r="C6775" s="269" t="s">
        <v>9792</v>
      </c>
      <c r="D6775" s="144" t="s">
        <v>3106</v>
      </c>
      <c r="E6775" s="269" t="s">
        <v>9793</v>
      </c>
      <c r="F6775" s="145" t="s">
        <v>3106</v>
      </c>
      <c r="G6775" s="269" t="s">
        <v>3106</v>
      </c>
      <c r="H6775" s="305" t="s">
        <v>9794</v>
      </c>
      <c r="I6775" s="306" t="s">
        <v>21261</v>
      </c>
      <c r="J6775" s="201" t="str">
        <f t="shared" si="211"/>
        <v>9999</v>
      </c>
      <c r="K6775" s="270"/>
      <c r="L6775" s="270"/>
      <c r="M6775" s="271"/>
      <c r="N6775" s="270" t="e">
        <v>#N/A</v>
      </c>
      <c r="O6775" s="272" t="e">
        <v>#N/A</v>
      </c>
      <c r="P6775" s="272" t="e">
        <v>#N/A</v>
      </c>
      <c r="Q6775" s="272" t="e">
        <v>#N/A</v>
      </c>
    </row>
    <row r="6776" spans="1:17" s="208" customFormat="1" ht="12">
      <c r="A6776" s="268" t="str">
        <f t="shared" si="212"/>
        <v>1622250021518170646</v>
      </c>
      <c r="B6776" s="304" t="s">
        <v>19891</v>
      </c>
      <c r="C6776" s="269" t="s">
        <v>9795</v>
      </c>
      <c r="D6776" s="144" t="s">
        <v>3106</v>
      </c>
      <c r="E6776" s="269" t="s">
        <v>9796</v>
      </c>
      <c r="F6776" s="145" t="s">
        <v>3106</v>
      </c>
      <c r="G6776" s="269" t="s">
        <v>3106</v>
      </c>
      <c r="H6776" s="305" t="s">
        <v>9797</v>
      </c>
      <c r="I6776" s="307" t="s">
        <v>9797</v>
      </c>
      <c r="J6776" s="201" t="str">
        <f t="shared" si="211"/>
        <v>9999</v>
      </c>
      <c r="K6776" s="270"/>
      <c r="L6776" s="270"/>
      <c r="M6776" s="271"/>
      <c r="N6776" s="270" t="e">
        <v>#N/A</v>
      </c>
      <c r="O6776" s="272" t="e">
        <v>#N/A</v>
      </c>
      <c r="P6776" s="272" t="e">
        <v>#N/A</v>
      </c>
      <c r="Q6776" s="272" t="e">
        <v>#N/A</v>
      </c>
    </row>
    <row r="6777" spans="1:17" s="208" customFormat="1" ht="12">
      <c r="A6777" s="268" t="str">
        <f t="shared" si="212"/>
        <v>1623340011184619082</v>
      </c>
      <c r="B6777" s="304" t="s">
        <v>19891</v>
      </c>
      <c r="C6777" s="269" t="s">
        <v>9798</v>
      </c>
      <c r="D6777" s="144" t="s">
        <v>3106</v>
      </c>
      <c r="E6777" s="269" t="s">
        <v>9799</v>
      </c>
      <c r="F6777" s="145" t="s">
        <v>3106</v>
      </c>
      <c r="G6777" s="269" t="s">
        <v>3106</v>
      </c>
      <c r="H6777" s="305" t="s">
        <v>9800</v>
      </c>
      <c r="I6777" s="306" t="s">
        <v>20715</v>
      </c>
      <c r="J6777" s="201" t="str">
        <f t="shared" si="211"/>
        <v>9999</v>
      </c>
      <c r="K6777" s="270"/>
      <c r="L6777" s="270"/>
      <c r="M6777" s="271"/>
      <c r="N6777" s="270" t="e">
        <v>#N/A</v>
      </c>
      <c r="O6777" s="272" t="e">
        <v>#N/A</v>
      </c>
      <c r="P6777" s="272" t="e">
        <v>#N/A</v>
      </c>
      <c r="Q6777" s="272" t="e">
        <v>#N/A</v>
      </c>
    </row>
    <row r="6778" spans="1:17" s="208" customFormat="1" ht="12">
      <c r="A6778" s="268" t="str">
        <f t="shared" si="212"/>
        <v>1623480011770611733</v>
      </c>
      <c r="B6778" s="304" t="s">
        <v>19891</v>
      </c>
      <c r="C6778" s="269" t="s">
        <v>9801</v>
      </c>
      <c r="D6778" s="144" t="s">
        <v>3106</v>
      </c>
      <c r="E6778" s="269" t="s">
        <v>9802</v>
      </c>
      <c r="F6778" s="145" t="s">
        <v>3106</v>
      </c>
      <c r="G6778" s="269" t="s">
        <v>3106</v>
      </c>
      <c r="H6778" s="305" t="s">
        <v>9803</v>
      </c>
      <c r="I6778" s="307" t="s">
        <v>9803</v>
      </c>
      <c r="J6778" s="201" t="str">
        <f t="shared" si="211"/>
        <v>9999</v>
      </c>
      <c r="K6778" s="270"/>
      <c r="L6778" s="270"/>
      <c r="M6778" s="271"/>
      <c r="N6778" s="270" t="e">
        <v>#N/A</v>
      </c>
      <c r="O6778" s="272" t="e">
        <v>#N/A</v>
      </c>
      <c r="P6778" s="272" t="e">
        <v>#N/A</v>
      </c>
      <c r="Q6778" s="272" t="e">
        <v>#N/A</v>
      </c>
    </row>
    <row r="6779" spans="1:17" s="208" customFormat="1" ht="12">
      <c r="A6779" s="268" t="str">
        <f t="shared" si="212"/>
        <v>1623845011700822335</v>
      </c>
      <c r="B6779" s="304" t="s">
        <v>19891</v>
      </c>
      <c r="C6779" s="269" t="s">
        <v>9804</v>
      </c>
      <c r="D6779" s="144" t="s">
        <v>3106</v>
      </c>
      <c r="E6779" s="269" t="s">
        <v>9805</v>
      </c>
      <c r="F6779" s="145" t="s">
        <v>3106</v>
      </c>
      <c r="G6779" s="269" t="s">
        <v>3106</v>
      </c>
      <c r="H6779" s="305" t="s">
        <v>9806</v>
      </c>
      <c r="I6779" s="306" t="s">
        <v>22115</v>
      </c>
      <c r="J6779" s="201" t="str">
        <f t="shared" si="211"/>
        <v>9999</v>
      </c>
      <c r="K6779" s="270"/>
      <c r="L6779" s="270"/>
      <c r="M6779" s="271"/>
      <c r="N6779" s="270" t="e">
        <v>#N/A</v>
      </c>
      <c r="O6779" s="272" t="e">
        <v>#N/A</v>
      </c>
      <c r="P6779" s="272" t="e">
        <v>#N/A</v>
      </c>
      <c r="Q6779" s="272" t="e">
        <v>#N/A</v>
      </c>
    </row>
    <row r="6780" spans="1:17" s="208" customFormat="1" ht="12">
      <c r="A6780" s="268" t="str">
        <f t="shared" si="212"/>
        <v>1624256011417027269</v>
      </c>
      <c r="B6780" s="304" t="s">
        <v>19891</v>
      </c>
      <c r="C6780" s="269" t="s">
        <v>9807</v>
      </c>
      <c r="D6780" s="144" t="s">
        <v>3106</v>
      </c>
      <c r="E6780" s="269" t="s">
        <v>9808</v>
      </c>
      <c r="F6780" s="145" t="s">
        <v>3106</v>
      </c>
      <c r="G6780" s="269" t="s">
        <v>3106</v>
      </c>
      <c r="H6780" s="305" t="s">
        <v>9809</v>
      </c>
      <c r="I6780" s="306" t="s">
        <v>21340</v>
      </c>
      <c r="J6780" s="201" t="str">
        <f t="shared" si="211"/>
        <v>9999</v>
      </c>
      <c r="K6780" s="270"/>
      <c r="L6780" s="270"/>
      <c r="M6780" s="271"/>
      <c r="N6780" s="270" t="e">
        <v>#N/A</v>
      </c>
      <c r="O6780" s="272" t="e">
        <v>#N/A</v>
      </c>
      <c r="P6780" s="272" t="e">
        <v>#N/A</v>
      </c>
      <c r="Q6780" s="272" t="e">
        <v>#N/A</v>
      </c>
    </row>
    <row r="6781" spans="1:17" s="208" customFormat="1" ht="12">
      <c r="A6781" s="268" t="str">
        <f t="shared" si="212"/>
        <v>1624975011679520258</v>
      </c>
      <c r="B6781" s="304" t="s">
        <v>19891</v>
      </c>
      <c r="C6781" s="269" t="s">
        <v>9810</v>
      </c>
      <c r="D6781" s="144" t="s">
        <v>3106</v>
      </c>
      <c r="E6781" s="269" t="s">
        <v>9811</v>
      </c>
      <c r="F6781" s="145" t="s">
        <v>3106</v>
      </c>
      <c r="G6781" s="269" t="s">
        <v>3106</v>
      </c>
      <c r="H6781" s="305" t="s">
        <v>9812</v>
      </c>
      <c r="I6781" s="306" t="s">
        <v>22032</v>
      </c>
      <c r="J6781" s="201" t="str">
        <f t="shared" si="211"/>
        <v>9999</v>
      </c>
      <c r="K6781" s="270"/>
      <c r="L6781" s="270"/>
      <c r="M6781" s="271"/>
      <c r="N6781" s="270" t="e">
        <v>#N/A</v>
      </c>
      <c r="O6781" s="272" t="e">
        <v>#N/A</v>
      </c>
      <c r="P6781" s="272" t="e">
        <v>#N/A</v>
      </c>
      <c r="Q6781" s="272" t="e">
        <v>#N/A</v>
      </c>
    </row>
    <row r="6782" spans="1:17" s="208" customFormat="1" ht="12">
      <c r="A6782" s="268" t="str">
        <f t="shared" si="212"/>
        <v>1625204011134186356</v>
      </c>
      <c r="B6782" s="304" t="s">
        <v>19891</v>
      </c>
      <c r="C6782" s="269" t="s">
        <v>9813</v>
      </c>
      <c r="D6782" s="144" t="s">
        <v>3106</v>
      </c>
      <c r="E6782" s="269" t="s">
        <v>9814</v>
      </c>
      <c r="F6782" s="145" t="s">
        <v>3106</v>
      </c>
      <c r="G6782" s="269" t="s">
        <v>3106</v>
      </c>
      <c r="H6782" s="305" t="s">
        <v>9815</v>
      </c>
      <c r="I6782" s="306" t="s">
        <v>20580</v>
      </c>
      <c r="J6782" s="201" t="str">
        <f t="shared" si="211"/>
        <v>9999</v>
      </c>
      <c r="K6782" s="270"/>
      <c r="L6782" s="270"/>
      <c r="M6782" s="271"/>
      <c r="N6782" s="270" t="e">
        <v>#N/A</v>
      </c>
      <c r="O6782" s="272" t="e">
        <v>#N/A</v>
      </c>
      <c r="P6782" s="272" t="e">
        <v>#N/A</v>
      </c>
      <c r="Q6782" s="272" t="e">
        <v>#N/A</v>
      </c>
    </row>
    <row r="6783" spans="1:17" s="208" customFormat="1" ht="12">
      <c r="A6783" s="268" t="str">
        <f t="shared" si="212"/>
        <v>1625535011366509226</v>
      </c>
      <c r="B6783" s="304" t="s">
        <v>19891</v>
      </c>
      <c r="C6783" s="269" t="s">
        <v>9816</v>
      </c>
      <c r="D6783" s="144" t="s">
        <v>3106</v>
      </c>
      <c r="E6783" s="269" t="s">
        <v>9817</v>
      </c>
      <c r="F6783" s="145" t="s">
        <v>3106</v>
      </c>
      <c r="G6783" s="269" t="s">
        <v>3106</v>
      </c>
      <c r="H6783" s="305" t="s">
        <v>9818</v>
      </c>
      <c r="I6783" s="306" t="s">
        <v>21198</v>
      </c>
      <c r="J6783" s="201" t="str">
        <f t="shared" si="211"/>
        <v>9999</v>
      </c>
      <c r="K6783" s="270"/>
      <c r="L6783" s="270"/>
      <c r="M6783" s="271"/>
      <c r="N6783" s="270" t="e">
        <v>#N/A</v>
      </c>
      <c r="O6783" s="272" t="e">
        <v>#N/A</v>
      </c>
      <c r="P6783" s="272" t="e">
        <v>#N/A</v>
      </c>
      <c r="Q6783" s="272" t="e">
        <v>#N/A</v>
      </c>
    </row>
    <row r="6784" spans="1:17" s="208" customFormat="1" ht="12">
      <c r="A6784" s="268" t="str">
        <f t="shared" si="212"/>
        <v>1625550011700882271</v>
      </c>
      <c r="B6784" s="304" t="s">
        <v>19891</v>
      </c>
      <c r="C6784" s="269" t="s">
        <v>9819</v>
      </c>
      <c r="D6784" s="144" t="s">
        <v>3106</v>
      </c>
      <c r="E6784" s="269" t="s">
        <v>9820</v>
      </c>
      <c r="F6784" s="145" t="s">
        <v>3106</v>
      </c>
      <c r="G6784" s="269" t="s">
        <v>3106</v>
      </c>
      <c r="H6784" s="305" t="s">
        <v>9821</v>
      </c>
      <c r="I6784" s="306" t="s">
        <v>22122</v>
      </c>
      <c r="J6784" s="201" t="str">
        <f t="shared" si="211"/>
        <v>9999</v>
      </c>
      <c r="K6784" s="270"/>
      <c r="L6784" s="270"/>
      <c r="M6784" s="271"/>
      <c r="N6784" s="270" t="e">
        <v>#N/A</v>
      </c>
      <c r="O6784" s="272" t="e">
        <v>#N/A</v>
      </c>
      <c r="P6784" s="272" t="e">
        <v>#N/A</v>
      </c>
      <c r="Q6784" s="272" t="e">
        <v>#N/A</v>
      </c>
    </row>
    <row r="6785" spans="1:17" s="208" customFormat="1" ht="12">
      <c r="A6785" s="268" t="str">
        <f t="shared" si="212"/>
        <v>1626939011356308423</v>
      </c>
      <c r="B6785" s="304" t="s">
        <v>19891</v>
      </c>
      <c r="C6785" s="269" t="s">
        <v>9822</v>
      </c>
      <c r="D6785" s="144" t="s">
        <v>3106</v>
      </c>
      <c r="E6785" s="269" t="s">
        <v>9823</v>
      </c>
      <c r="F6785" s="145" t="s">
        <v>3106</v>
      </c>
      <c r="G6785" s="269" t="s">
        <v>3106</v>
      </c>
      <c r="H6785" s="305" t="s">
        <v>9824</v>
      </c>
      <c r="I6785" s="306" t="s">
        <v>21162</v>
      </c>
      <c r="J6785" s="201" t="str">
        <f t="shared" si="211"/>
        <v>9999</v>
      </c>
      <c r="K6785" s="270"/>
      <c r="L6785" s="270"/>
      <c r="M6785" s="271"/>
      <c r="N6785" s="270" t="e">
        <v>#N/A</v>
      </c>
      <c r="O6785" s="272" t="e">
        <v>#N/A</v>
      </c>
      <c r="P6785" s="272" t="e">
        <v>#N/A</v>
      </c>
      <c r="Q6785" s="272" t="e">
        <v>#N/A</v>
      </c>
    </row>
    <row r="6786" spans="1:17" s="208" customFormat="1" ht="12">
      <c r="A6786" s="268" t="str">
        <f t="shared" si="212"/>
        <v>1627556011841253838</v>
      </c>
      <c r="B6786" s="304" t="s">
        <v>19891</v>
      </c>
      <c r="C6786" s="269" t="s">
        <v>7013</v>
      </c>
      <c r="D6786" s="144" t="s">
        <v>3106</v>
      </c>
      <c r="E6786" s="269" t="s">
        <v>9825</v>
      </c>
      <c r="F6786" s="145" t="s">
        <v>3106</v>
      </c>
      <c r="G6786" s="269" t="s">
        <v>3106</v>
      </c>
      <c r="H6786" s="305" t="s">
        <v>3645</v>
      </c>
      <c r="I6786" s="306" t="s">
        <v>22475</v>
      </c>
      <c r="J6786" s="201" t="str">
        <f t="shared" si="211"/>
        <v>9999</v>
      </c>
      <c r="K6786" s="270"/>
      <c r="L6786" s="270"/>
      <c r="M6786" s="271"/>
      <c r="N6786" s="270" t="e">
        <v>#N/A</v>
      </c>
      <c r="O6786" s="272" t="e">
        <v>#N/A</v>
      </c>
      <c r="P6786" s="272" t="e">
        <v>#N/A</v>
      </c>
      <c r="Q6786" s="272" t="e">
        <v>#N/A</v>
      </c>
    </row>
    <row r="6787" spans="1:17" s="208" customFormat="1" ht="12">
      <c r="A6787" s="268" t="str">
        <f t="shared" si="212"/>
        <v>1627556021841253838</v>
      </c>
      <c r="B6787" s="304" t="s">
        <v>19891</v>
      </c>
      <c r="C6787" s="269" t="s">
        <v>7013</v>
      </c>
      <c r="D6787" s="144" t="s">
        <v>3106</v>
      </c>
      <c r="E6787" s="269" t="s">
        <v>9826</v>
      </c>
      <c r="F6787" s="145" t="s">
        <v>3106</v>
      </c>
      <c r="G6787" s="269" t="s">
        <v>3106</v>
      </c>
      <c r="H6787" s="305" t="s">
        <v>3645</v>
      </c>
      <c r="I6787" s="306" t="e">
        <v>#N/A</v>
      </c>
      <c r="J6787" s="201" t="str">
        <f t="shared" ref="J6787:J6850" si="213">B6787</f>
        <v>9999</v>
      </c>
      <c r="K6787" s="270"/>
      <c r="L6787" s="270"/>
      <c r="M6787" s="271"/>
      <c r="N6787" s="270" t="e">
        <v>#N/A</v>
      </c>
      <c r="O6787" s="272" t="e">
        <v>#N/A</v>
      </c>
      <c r="P6787" s="272" t="e">
        <v>#N/A</v>
      </c>
      <c r="Q6787" s="272" t="e">
        <v>#N/A</v>
      </c>
    </row>
    <row r="6788" spans="1:17" s="208" customFormat="1" ht="12">
      <c r="A6788" s="268" t="str">
        <f t="shared" si="212"/>
        <v>1628745011336109107</v>
      </c>
      <c r="B6788" s="304" t="s">
        <v>19891</v>
      </c>
      <c r="C6788" s="269" t="s">
        <v>9827</v>
      </c>
      <c r="D6788" s="144" t="s">
        <v>3106</v>
      </c>
      <c r="E6788" s="269" t="s">
        <v>9828</v>
      </c>
      <c r="F6788" s="145" t="s">
        <v>3106</v>
      </c>
      <c r="G6788" s="269" t="s">
        <v>3106</v>
      </c>
      <c r="H6788" s="305" t="s">
        <v>9829</v>
      </c>
      <c r="I6788" s="306" t="s">
        <v>21092</v>
      </c>
      <c r="J6788" s="201" t="str">
        <f t="shared" si="213"/>
        <v>9999</v>
      </c>
      <c r="K6788" s="270"/>
      <c r="L6788" s="270"/>
      <c r="M6788" s="271"/>
      <c r="N6788" s="270" t="e">
        <v>#N/A</v>
      </c>
      <c r="O6788" s="272" t="e">
        <v>#N/A</v>
      </c>
      <c r="P6788" s="272" t="e">
        <v>#N/A</v>
      </c>
      <c r="Q6788" s="272" t="e">
        <v>#N/A</v>
      </c>
    </row>
    <row r="6789" spans="1:17" s="208" customFormat="1" ht="12">
      <c r="A6789" s="268" t="str">
        <f t="shared" si="212"/>
        <v>1629339011053368753</v>
      </c>
      <c r="B6789" s="304" t="s">
        <v>19891</v>
      </c>
      <c r="C6789" s="269" t="s">
        <v>9830</v>
      </c>
      <c r="D6789" s="144" t="s">
        <v>3106</v>
      </c>
      <c r="E6789" s="269" t="s">
        <v>9831</v>
      </c>
      <c r="F6789" s="145" t="s">
        <v>3106</v>
      </c>
      <c r="G6789" s="269" t="s">
        <v>3106</v>
      </c>
      <c r="H6789" s="305" t="s">
        <v>9832</v>
      </c>
      <c r="I6789" s="306" t="s">
        <v>20353</v>
      </c>
      <c r="J6789" s="201" t="str">
        <f t="shared" si="213"/>
        <v>9999</v>
      </c>
      <c r="K6789" s="270"/>
      <c r="L6789" s="270"/>
      <c r="M6789" s="271"/>
      <c r="N6789" s="270" t="e">
        <v>#N/A</v>
      </c>
      <c r="O6789" s="272" t="e">
        <v>#N/A</v>
      </c>
      <c r="P6789" s="272" t="e">
        <v>#N/A</v>
      </c>
      <c r="Q6789" s="272" t="e">
        <v>#N/A</v>
      </c>
    </row>
    <row r="6790" spans="1:17" s="208" customFormat="1" ht="12">
      <c r="A6790" s="268" t="str">
        <f t="shared" si="212"/>
        <v>1629339011336173590</v>
      </c>
      <c r="B6790" s="304" t="s">
        <v>19891</v>
      </c>
      <c r="C6790" s="269" t="s">
        <v>9833</v>
      </c>
      <c r="D6790" s="144" t="s">
        <v>3106</v>
      </c>
      <c r="E6790" s="269" t="s">
        <v>9831</v>
      </c>
      <c r="F6790" s="145" t="s">
        <v>3106</v>
      </c>
      <c r="G6790" s="269" t="s">
        <v>3106</v>
      </c>
      <c r="H6790" s="305" t="s">
        <v>9832</v>
      </c>
      <c r="I6790" s="306" t="s">
        <v>20353</v>
      </c>
      <c r="J6790" s="201" t="str">
        <f t="shared" si="213"/>
        <v>9999</v>
      </c>
      <c r="K6790" s="270"/>
      <c r="L6790" s="270"/>
      <c r="M6790" s="271"/>
      <c r="N6790" s="270" t="e">
        <v>#N/A</v>
      </c>
      <c r="O6790" s="272" t="e">
        <v>#N/A</v>
      </c>
      <c r="P6790" s="272" t="e">
        <v>#N/A</v>
      </c>
      <c r="Q6790" s="272" t="e">
        <v>#N/A</v>
      </c>
    </row>
    <row r="6791" spans="1:17" s="208" customFormat="1" ht="12">
      <c r="A6791" s="268" t="str">
        <f t="shared" si="212"/>
        <v>1629347021407842289</v>
      </c>
      <c r="B6791" s="304" t="s">
        <v>19891</v>
      </c>
      <c r="C6791" s="269" t="s">
        <v>9834</v>
      </c>
      <c r="D6791" s="144" t="s">
        <v>3106</v>
      </c>
      <c r="E6791" s="269" t="s">
        <v>9835</v>
      </c>
      <c r="F6791" s="145" t="s">
        <v>3106</v>
      </c>
      <c r="G6791" s="269" t="s">
        <v>3106</v>
      </c>
      <c r="H6791" s="305" t="s">
        <v>9836</v>
      </c>
      <c r="I6791" s="306" t="s">
        <v>21322</v>
      </c>
      <c r="J6791" s="201" t="str">
        <f t="shared" si="213"/>
        <v>9999</v>
      </c>
      <c r="K6791" s="270"/>
      <c r="L6791" s="270"/>
      <c r="M6791" s="271"/>
      <c r="N6791" s="270" t="e">
        <v>#N/A</v>
      </c>
      <c r="O6791" s="272" t="e">
        <v>#N/A</v>
      </c>
      <c r="P6791" s="272" t="e">
        <v>#N/A</v>
      </c>
      <c r="Q6791" s="272" t="e">
        <v>#N/A</v>
      </c>
    </row>
    <row r="6792" spans="1:17" s="208" customFormat="1" ht="12">
      <c r="A6792" s="268" t="str">
        <f t="shared" si="212"/>
        <v>1630337011225095441</v>
      </c>
      <c r="B6792" s="304" t="s">
        <v>19891</v>
      </c>
      <c r="C6792" s="269" t="s">
        <v>9837</v>
      </c>
      <c r="D6792" s="144" t="s">
        <v>3106</v>
      </c>
      <c r="E6792" s="269" t="s">
        <v>9838</v>
      </c>
      <c r="F6792" s="145" t="s">
        <v>3106</v>
      </c>
      <c r="G6792" s="269" t="s">
        <v>3106</v>
      </c>
      <c r="H6792" s="305" t="s">
        <v>9839</v>
      </c>
      <c r="I6792" s="306" t="s">
        <v>20831</v>
      </c>
      <c r="J6792" s="201" t="str">
        <f t="shared" si="213"/>
        <v>9999</v>
      </c>
      <c r="K6792" s="270"/>
      <c r="L6792" s="270"/>
      <c r="M6792" s="271"/>
      <c r="N6792" s="270" t="e">
        <v>#N/A</v>
      </c>
      <c r="O6792" s="272" t="e">
        <v>#N/A</v>
      </c>
      <c r="P6792" s="272" t="e">
        <v>#N/A</v>
      </c>
      <c r="Q6792" s="272" t="e">
        <v>#N/A</v>
      </c>
    </row>
    <row r="6793" spans="1:17" s="208" customFormat="1" ht="12">
      <c r="A6793" s="268" t="str">
        <f t="shared" si="212"/>
        <v>1631301011104899509</v>
      </c>
      <c r="B6793" s="304" t="s">
        <v>19891</v>
      </c>
      <c r="C6793" s="269" t="s">
        <v>9840</v>
      </c>
      <c r="D6793" s="144" t="s">
        <v>3106</v>
      </c>
      <c r="E6793" s="269" t="s">
        <v>9841</v>
      </c>
      <c r="F6793" s="145" t="s">
        <v>3106</v>
      </c>
      <c r="G6793" s="269" t="s">
        <v>3106</v>
      </c>
      <c r="H6793" s="305" t="s">
        <v>9842</v>
      </c>
      <c r="I6793" s="306" t="s">
        <v>20499</v>
      </c>
      <c r="J6793" s="201" t="str">
        <f t="shared" si="213"/>
        <v>9999</v>
      </c>
      <c r="K6793" s="270"/>
      <c r="L6793" s="270"/>
      <c r="M6793" s="271"/>
      <c r="N6793" s="270" t="e">
        <v>#N/A</v>
      </c>
      <c r="O6793" s="272" t="e">
        <v>#N/A</v>
      </c>
      <c r="P6793" s="272" t="e">
        <v>#N/A</v>
      </c>
      <c r="Q6793" s="272" t="e">
        <v>#N/A</v>
      </c>
    </row>
    <row r="6794" spans="1:17" s="208" customFormat="1" ht="12">
      <c r="A6794" s="268" t="str">
        <f t="shared" si="212"/>
        <v>1631525011851386692</v>
      </c>
      <c r="B6794" s="304" t="s">
        <v>19891</v>
      </c>
      <c r="C6794" s="269" t="s">
        <v>9843</v>
      </c>
      <c r="D6794" s="144" t="s">
        <v>3106</v>
      </c>
      <c r="E6794" s="269" t="s">
        <v>9844</v>
      </c>
      <c r="F6794" s="145" t="s">
        <v>3106</v>
      </c>
      <c r="G6794" s="269" t="s">
        <v>3106</v>
      </c>
      <c r="H6794" s="305" t="s">
        <v>9845</v>
      </c>
      <c r="I6794" s="306" t="s">
        <v>22493</v>
      </c>
      <c r="J6794" s="201" t="str">
        <f t="shared" si="213"/>
        <v>9999</v>
      </c>
      <c r="K6794" s="270"/>
      <c r="L6794" s="270"/>
      <c r="M6794" s="271"/>
      <c r="N6794" s="270" t="e">
        <v>#N/A</v>
      </c>
      <c r="O6794" s="272" t="e">
        <v>#N/A</v>
      </c>
      <c r="P6794" s="272" t="e">
        <v>#N/A</v>
      </c>
      <c r="Q6794" s="272" t="e">
        <v>#N/A</v>
      </c>
    </row>
    <row r="6795" spans="1:17" s="208" customFormat="1" ht="12">
      <c r="A6795" s="268" t="str">
        <f t="shared" si="212"/>
        <v>1631947011053316844</v>
      </c>
      <c r="B6795" s="304" t="s">
        <v>19891</v>
      </c>
      <c r="C6795" s="269" t="s">
        <v>9846</v>
      </c>
      <c r="D6795" s="144" t="s">
        <v>3106</v>
      </c>
      <c r="E6795" s="269" t="s">
        <v>9847</v>
      </c>
      <c r="F6795" s="145" t="s">
        <v>3106</v>
      </c>
      <c r="G6795" s="269" t="s">
        <v>3106</v>
      </c>
      <c r="H6795" s="305" t="s">
        <v>9848</v>
      </c>
      <c r="I6795" s="306" t="s">
        <v>20342</v>
      </c>
      <c r="J6795" s="201" t="str">
        <f t="shared" si="213"/>
        <v>9999</v>
      </c>
      <c r="K6795" s="270"/>
      <c r="L6795" s="270"/>
      <c r="M6795" s="271"/>
      <c r="N6795" s="270" t="e">
        <v>#N/A</v>
      </c>
      <c r="O6795" s="272" t="e">
        <v>#N/A</v>
      </c>
      <c r="P6795" s="272" t="e">
        <v>#N/A</v>
      </c>
      <c r="Q6795" s="272" t="e">
        <v>#N/A</v>
      </c>
    </row>
    <row r="6796" spans="1:17" s="208" customFormat="1" ht="12">
      <c r="A6796" s="268" t="str">
        <f t="shared" si="212"/>
        <v>1632515011578670543</v>
      </c>
      <c r="B6796" s="304" t="s">
        <v>19891</v>
      </c>
      <c r="C6796" s="269" t="s">
        <v>9849</v>
      </c>
      <c r="D6796" s="144" t="s">
        <v>3106</v>
      </c>
      <c r="E6796" s="269" t="s">
        <v>9850</v>
      </c>
      <c r="F6796" s="145" t="s">
        <v>3106</v>
      </c>
      <c r="G6796" s="269" t="s">
        <v>3106</v>
      </c>
      <c r="H6796" s="305" t="s">
        <v>6278</v>
      </c>
      <c r="I6796" s="306" t="s">
        <v>20814</v>
      </c>
      <c r="J6796" s="201" t="str">
        <f t="shared" si="213"/>
        <v>9999</v>
      </c>
      <c r="K6796" s="270"/>
      <c r="L6796" s="270"/>
      <c r="M6796" s="271"/>
      <c r="N6796" s="270" t="e">
        <v>#N/A</v>
      </c>
      <c r="O6796" s="272" t="e">
        <v>#N/A</v>
      </c>
      <c r="P6796" s="272" t="e">
        <v>#N/A</v>
      </c>
      <c r="Q6796" s="272" t="e">
        <v>#N/A</v>
      </c>
    </row>
    <row r="6797" spans="1:17" s="208" customFormat="1" ht="12">
      <c r="A6797" s="268" t="str">
        <f t="shared" si="212"/>
        <v>1632747011558573352</v>
      </c>
      <c r="B6797" s="304" t="s">
        <v>19891</v>
      </c>
      <c r="C6797" s="269" t="s">
        <v>9851</v>
      </c>
      <c r="D6797" s="144" t="s">
        <v>3106</v>
      </c>
      <c r="E6797" s="269" t="s">
        <v>9852</v>
      </c>
      <c r="F6797" s="145" t="s">
        <v>3106</v>
      </c>
      <c r="G6797" s="269" t="s">
        <v>3106</v>
      </c>
      <c r="H6797" s="305" t="s">
        <v>9853</v>
      </c>
      <c r="I6797" s="306" t="s">
        <v>21761</v>
      </c>
      <c r="J6797" s="201" t="str">
        <f t="shared" si="213"/>
        <v>9999</v>
      </c>
      <c r="K6797" s="270"/>
      <c r="L6797" s="270"/>
      <c r="M6797" s="271"/>
      <c r="N6797" s="270" t="e">
        <v>#N/A</v>
      </c>
      <c r="O6797" s="272" t="e">
        <v>#N/A</v>
      </c>
      <c r="P6797" s="272" t="e">
        <v>#N/A</v>
      </c>
      <c r="Q6797" s="272" t="e">
        <v>#N/A</v>
      </c>
    </row>
    <row r="6798" spans="1:17" s="208" customFormat="1" ht="12">
      <c r="A6798" s="268" t="str">
        <f t="shared" si="212"/>
        <v>1633257011003851197</v>
      </c>
      <c r="B6798" s="304" t="s">
        <v>19891</v>
      </c>
      <c r="C6798" s="269" t="s">
        <v>9854</v>
      </c>
      <c r="D6798" s="144" t="s">
        <v>3106</v>
      </c>
      <c r="E6798" s="269" t="s">
        <v>9855</v>
      </c>
      <c r="F6798" s="145" t="s">
        <v>3106</v>
      </c>
      <c r="G6798" s="269" t="s">
        <v>3106</v>
      </c>
      <c r="H6798" s="305" t="s">
        <v>9856</v>
      </c>
      <c r="I6798" s="306" t="s">
        <v>20242</v>
      </c>
      <c r="J6798" s="201" t="str">
        <f t="shared" si="213"/>
        <v>9999</v>
      </c>
      <c r="K6798" s="270"/>
      <c r="L6798" s="270"/>
      <c r="M6798" s="271"/>
      <c r="N6798" s="270" t="e">
        <v>#N/A</v>
      </c>
      <c r="O6798" s="272" t="e">
        <v>#N/A</v>
      </c>
      <c r="P6798" s="272" t="e">
        <v>#N/A</v>
      </c>
      <c r="Q6798" s="272" t="e">
        <v>#N/A</v>
      </c>
    </row>
    <row r="6799" spans="1:17" s="208" customFormat="1" ht="12">
      <c r="A6799" s="268" t="str">
        <f t="shared" si="212"/>
        <v>1633752011265478291</v>
      </c>
      <c r="B6799" s="304" t="s">
        <v>19891</v>
      </c>
      <c r="C6799" s="269" t="s">
        <v>9857</v>
      </c>
      <c r="D6799" s="144" t="s">
        <v>3106</v>
      </c>
      <c r="E6799" s="269" t="s">
        <v>9858</v>
      </c>
      <c r="F6799" s="145" t="s">
        <v>3106</v>
      </c>
      <c r="G6799" s="269" t="s">
        <v>3106</v>
      </c>
      <c r="H6799" s="305" t="s">
        <v>9859</v>
      </c>
      <c r="I6799" s="306" t="s">
        <v>20926</v>
      </c>
      <c r="J6799" s="201" t="str">
        <f t="shared" si="213"/>
        <v>9999</v>
      </c>
      <c r="K6799" s="270"/>
      <c r="L6799" s="270"/>
      <c r="M6799" s="271"/>
      <c r="N6799" s="270" t="e">
        <v>#N/A</v>
      </c>
      <c r="O6799" s="272" t="e">
        <v>#N/A</v>
      </c>
      <c r="P6799" s="272" t="e">
        <v>#N/A</v>
      </c>
      <c r="Q6799" s="272" t="e">
        <v>#N/A</v>
      </c>
    </row>
    <row r="6800" spans="1:17" s="208" customFormat="1" ht="12">
      <c r="A6800" s="268" t="str">
        <f t="shared" si="212"/>
        <v>1634222011346288032</v>
      </c>
      <c r="B6800" s="304" t="s">
        <v>19891</v>
      </c>
      <c r="C6800" s="269" t="s">
        <v>9860</v>
      </c>
      <c r="D6800" s="144" t="s">
        <v>3106</v>
      </c>
      <c r="E6800" s="269" t="s">
        <v>9861</v>
      </c>
      <c r="F6800" s="145" t="s">
        <v>3106</v>
      </c>
      <c r="G6800" s="269" t="s">
        <v>3106</v>
      </c>
      <c r="H6800" s="305" t="s">
        <v>9862</v>
      </c>
      <c r="I6800" s="306" t="s">
        <v>21141</v>
      </c>
      <c r="J6800" s="201" t="str">
        <f t="shared" si="213"/>
        <v>9999</v>
      </c>
      <c r="K6800" s="270"/>
      <c r="L6800" s="270"/>
      <c r="M6800" s="271"/>
      <c r="N6800" s="270" t="e">
        <v>#N/A</v>
      </c>
      <c r="O6800" s="272" t="e">
        <v>#N/A</v>
      </c>
      <c r="P6800" s="272" t="e">
        <v>#N/A</v>
      </c>
      <c r="Q6800" s="272" t="e">
        <v>#N/A</v>
      </c>
    </row>
    <row r="6801" spans="1:20" ht="12">
      <c r="A6801" s="268" t="str">
        <f t="shared" si="212"/>
        <v>1634974011225066327</v>
      </c>
      <c r="B6801" s="304" t="s">
        <v>19891</v>
      </c>
      <c r="C6801" s="269" t="s">
        <v>9863</v>
      </c>
      <c r="D6801" s="144" t="s">
        <v>3106</v>
      </c>
      <c r="E6801" s="269" t="s">
        <v>9864</v>
      </c>
      <c r="F6801" s="145" t="s">
        <v>3106</v>
      </c>
      <c r="G6801" s="269" t="s">
        <v>3106</v>
      </c>
      <c r="H6801" s="305" t="s">
        <v>9865</v>
      </c>
      <c r="I6801" s="306" t="s">
        <v>20822</v>
      </c>
      <c r="J6801" s="201" t="str">
        <f t="shared" si="213"/>
        <v>9999</v>
      </c>
      <c r="K6801" s="270"/>
      <c r="L6801" s="270"/>
      <c r="M6801" s="271"/>
      <c r="N6801" s="270" t="e">
        <v>#N/A</v>
      </c>
      <c r="O6801" s="272" t="e">
        <v>#N/A</v>
      </c>
      <c r="P6801" s="272" t="e">
        <v>#N/A</v>
      </c>
      <c r="Q6801" s="272" t="e">
        <v>#N/A</v>
      </c>
      <c r="S6801" s="208"/>
    </row>
    <row r="6802" spans="1:20" s="312" customFormat="1" ht="12">
      <c r="A6802" s="268" t="str">
        <f t="shared" si="212"/>
        <v>1635161011275536328</v>
      </c>
      <c r="B6802" s="304" t="s">
        <v>19891</v>
      </c>
      <c r="C6802" s="269" t="s">
        <v>9866</v>
      </c>
      <c r="D6802" s="144" t="s">
        <v>3106</v>
      </c>
      <c r="E6802" s="269" t="s">
        <v>9867</v>
      </c>
      <c r="F6802" s="145" t="s">
        <v>3106</v>
      </c>
      <c r="G6802" s="269" t="s">
        <v>3106</v>
      </c>
      <c r="H6802" s="305" t="s">
        <v>9868</v>
      </c>
      <c r="I6802" s="306" t="s">
        <v>20944</v>
      </c>
      <c r="J6802" s="201" t="str">
        <f t="shared" si="213"/>
        <v>9999</v>
      </c>
      <c r="K6802" s="270"/>
      <c r="L6802" s="270"/>
      <c r="M6802" s="271"/>
      <c r="N6802" s="270" t="e">
        <v>#N/A</v>
      </c>
      <c r="O6802" s="272" t="e">
        <v>#N/A</v>
      </c>
      <c r="P6802" s="272" t="e">
        <v>#N/A</v>
      </c>
      <c r="Q6802" s="272" t="e">
        <v>#N/A</v>
      </c>
      <c r="R6802" s="208"/>
      <c r="S6802" s="208"/>
      <c r="T6802" s="208"/>
    </row>
    <row r="6803" spans="1:20" ht="12">
      <c r="A6803" s="268" t="str">
        <f t="shared" si="212"/>
        <v>1635237061447237243</v>
      </c>
      <c r="B6803" s="304" t="s">
        <v>19891</v>
      </c>
      <c r="C6803" s="269" t="s">
        <v>9869</v>
      </c>
      <c r="D6803" s="144" t="s">
        <v>3106</v>
      </c>
      <c r="E6803" s="269" t="s">
        <v>9870</v>
      </c>
      <c r="F6803" s="145" t="s">
        <v>3106</v>
      </c>
      <c r="G6803" s="269" t="s">
        <v>3106</v>
      </c>
      <c r="H6803" s="305" t="s">
        <v>9871</v>
      </c>
      <c r="I6803" s="306" t="s">
        <v>21438</v>
      </c>
      <c r="J6803" s="201" t="str">
        <f t="shared" si="213"/>
        <v>9999</v>
      </c>
      <c r="K6803" s="270"/>
      <c r="L6803" s="270"/>
      <c r="M6803" s="271"/>
      <c r="N6803" s="270" t="e">
        <v>#N/A</v>
      </c>
      <c r="O6803" s="272" t="e">
        <v>#N/A</v>
      </c>
      <c r="P6803" s="272" t="e">
        <v>#N/A</v>
      </c>
      <c r="Q6803" s="272" t="e">
        <v>#N/A</v>
      </c>
      <c r="S6803" s="208"/>
    </row>
    <row r="6804" spans="1:20" ht="12">
      <c r="A6804" s="268" t="str">
        <f t="shared" si="212"/>
        <v>1635237081447237243</v>
      </c>
      <c r="B6804" s="304" t="s">
        <v>19891</v>
      </c>
      <c r="C6804" s="269" t="s">
        <v>9869</v>
      </c>
      <c r="D6804" s="144" t="s">
        <v>3106</v>
      </c>
      <c r="E6804" s="269" t="s">
        <v>9872</v>
      </c>
      <c r="F6804" s="145" t="s">
        <v>3106</v>
      </c>
      <c r="G6804" s="269" t="s">
        <v>3106</v>
      </c>
      <c r="H6804" s="305" t="s">
        <v>9871</v>
      </c>
      <c r="I6804" s="306" t="s">
        <v>21438</v>
      </c>
      <c r="J6804" s="201" t="str">
        <f t="shared" si="213"/>
        <v>9999</v>
      </c>
      <c r="K6804" s="270"/>
      <c r="L6804" s="270"/>
      <c r="M6804" s="271"/>
      <c r="N6804" s="270" t="e">
        <v>#N/A</v>
      </c>
      <c r="O6804" s="272" t="e">
        <v>#N/A</v>
      </c>
      <c r="P6804" s="272" t="e">
        <v>#N/A</v>
      </c>
      <c r="Q6804" s="272" t="e">
        <v>#N/A</v>
      </c>
      <c r="S6804" s="208"/>
    </row>
    <row r="6805" spans="1:20" ht="12">
      <c r="A6805" s="268" t="str">
        <f t="shared" ref="A6805:A6868" si="214">E6805&amp;C6805</f>
        <v>1635237091447237243</v>
      </c>
      <c r="B6805" s="304" t="s">
        <v>19891</v>
      </c>
      <c r="C6805" s="269" t="s">
        <v>9869</v>
      </c>
      <c r="D6805" s="144" t="s">
        <v>3106</v>
      </c>
      <c r="E6805" s="269" t="s">
        <v>9873</v>
      </c>
      <c r="F6805" s="145" t="s">
        <v>3106</v>
      </c>
      <c r="G6805" s="269" t="s">
        <v>3106</v>
      </c>
      <c r="H6805" s="305" t="s">
        <v>9871</v>
      </c>
      <c r="I6805" s="306" t="s">
        <v>21438</v>
      </c>
      <c r="J6805" s="201" t="str">
        <f t="shared" si="213"/>
        <v>9999</v>
      </c>
      <c r="K6805" s="270"/>
      <c r="L6805" s="270"/>
      <c r="M6805" s="271"/>
      <c r="N6805" s="270" t="e">
        <v>#N/A</v>
      </c>
      <c r="O6805" s="272" t="e">
        <v>#N/A</v>
      </c>
      <c r="P6805" s="272" t="e">
        <v>#N/A</v>
      </c>
      <c r="Q6805" s="272" t="e">
        <v>#N/A</v>
      </c>
      <c r="S6805" s="208"/>
    </row>
    <row r="6806" spans="1:20" ht="12">
      <c r="A6806" s="268" t="str">
        <f t="shared" si="214"/>
        <v>1635328011124025176</v>
      </c>
      <c r="B6806" s="304" t="s">
        <v>19891</v>
      </c>
      <c r="C6806" s="269" t="s">
        <v>9874</v>
      </c>
      <c r="D6806" s="144" t="s">
        <v>3106</v>
      </c>
      <c r="E6806" s="269" t="s">
        <v>9875</v>
      </c>
      <c r="F6806" s="145" t="s">
        <v>3106</v>
      </c>
      <c r="G6806" s="269" t="s">
        <v>3106</v>
      </c>
      <c r="H6806" s="305" t="s">
        <v>9876</v>
      </c>
      <c r="I6806" s="306" t="s">
        <v>20534</v>
      </c>
      <c r="J6806" s="201" t="str">
        <f t="shared" si="213"/>
        <v>9999</v>
      </c>
      <c r="K6806" s="270"/>
      <c r="L6806" s="270"/>
      <c r="M6806" s="271"/>
      <c r="N6806" s="270" t="e">
        <v>#N/A</v>
      </c>
      <c r="O6806" s="272" t="e">
        <v>#N/A</v>
      </c>
      <c r="P6806" s="272" t="e">
        <v>#N/A</v>
      </c>
      <c r="Q6806" s="272" t="e">
        <v>#N/A</v>
      </c>
      <c r="S6806" s="208"/>
    </row>
    <row r="6807" spans="1:20" ht="12">
      <c r="A6807" s="268" t="str">
        <f t="shared" si="214"/>
        <v>1635492011316956600</v>
      </c>
      <c r="B6807" s="304" t="s">
        <v>19891</v>
      </c>
      <c r="C6807" s="269" t="s">
        <v>9877</v>
      </c>
      <c r="D6807" s="144" t="s">
        <v>3106</v>
      </c>
      <c r="E6807" s="269" t="s">
        <v>9878</v>
      </c>
      <c r="F6807" s="145" t="s">
        <v>3106</v>
      </c>
      <c r="G6807" s="269" t="s">
        <v>3106</v>
      </c>
      <c r="H6807" s="305" t="s">
        <v>9879</v>
      </c>
      <c r="I6807" s="306" t="s">
        <v>21069</v>
      </c>
      <c r="J6807" s="201" t="str">
        <f t="shared" si="213"/>
        <v>9999</v>
      </c>
      <c r="K6807" s="270"/>
      <c r="L6807" s="270"/>
      <c r="M6807" s="271"/>
      <c r="N6807" s="270" t="e">
        <v>#N/A</v>
      </c>
      <c r="O6807" s="272" t="e">
        <v>#N/A</v>
      </c>
      <c r="P6807" s="272" t="e">
        <v>#N/A</v>
      </c>
      <c r="Q6807" s="272" t="e">
        <v>#N/A</v>
      </c>
      <c r="S6807" s="208"/>
    </row>
    <row r="6808" spans="1:20" ht="12">
      <c r="A6808" s="268" t="str">
        <f t="shared" si="214"/>
        <v>1635575011063482321</v>
      </c>
      <c r="B6808" s="304" t="s">
        <v>19891</v>
      </c>
      <c r="C6808" s="269" t="s">
        <v>9880</v>
      </c>
      <c r="D6808" s="144" t="s">
        <v>3106</v>
      </c>
      <c r="E6808" s="269" t="s">
        <v>9881</v>
      </c>
      <c r="F6808" s="145" t="s">
        <v>3106</v>
      </c>
      <c r="G6808" s="269" t="s">
        <v>3106</v>
      </c>
      <c r="H6808" s="305" t="s">
        <v>9882</v>
      </c>
      <c r="I6808" s="306" t="s">
        <v>20385</v>
      </c>
      <c r="J6808" s="201" t="str">
        <f t="shared" si="213"/>
        <v>9999</v>
      </c>
      <c r="K6808" s="270"/>
      <c r="L6808" s="270"/>
      <c r="M6808" s="271"/>
      <c r="N6808" s="270" t="e">
        <v>#N/A</v>
      </c>
      <c r="O6808" s="272" t="e">
        <v>#N/A</v>
      </c>
      <c r="P6808" s="272" t="e">
        <v>#N/A</v>
      </c>
      <c r="Q6808" s="272" t="e">
        <v>#N/A</v>
      </c>
      <c r="S6808" s="208"/>
    </row>
    <row r="6809" spans="1:20" ht="12">
      <c r="A6809" s="268" t="str">
        <f t="shared" si="214"/>
        <v>1635922041629185616</v>
      </c>
      <c r="B6809" s="304" t="s">
        <v>19891</v>
      </c>
      <c r="C6809" s="269" t="s">
        <v>14260</v>
      </c>
      <c r="D6809" s="144" t="s">
        <v>3106</v>
      </c>
      <c r="E6809" s="269" t="s">
        <v>14261</v>
      </c>
      <c r="F6809" s="145" t="s">
        <v>3106</v>
      </c>
      <c r="G6809" s="269" t="s">
        <v>3106</v>
      </c>
      <c r="H6809" s="305" t="s">
        <v>14262</v>
      </c>
      <c r="I6809" s="306" t="s">
        <v>14262</v>
      </c>
      <c r="J6809" s="201" t="str">
        <f t="shared" si="213"/>
        <v>9999</v>
      </c>
      <c r="K6809" s="270" t="s">
        <v>13915</v>
      </c>
      <c r="L6809" s="270" t="s">
        <v>13916</v>
      </c>
      <c r="M6809" s="271">
        <v>44085</v>
      </c>
      <c r="N6809" s="270" t="e">
        <v>#N/A</v>
      </c>
      <c r="O6809" s="272" t="e">
        <v>#N/A</v>
      </c>
      <c r="P6809" s="272" t="e">
        <v>#N/A</v>
      </c>
      <c r="Q6809" s="272" t="e">
        <v>#N/A</v>
      </c>
      <c r="S6809" s="208"/>
    </row>
    <row r="6810" spans="1:20" ht="12">
      <c r="A6810" s="268" t="str">
        <f t="shared" si="214"/>
        <v>1636607031184665317</v>
      </c>
      <c r="B6810" s="304" t="s">
        <v>19891</v>
      </c>
      <c r="C6810" s="269" t="s">
        <v>9883</v>
      </c>
      <c r="D6810" s="144" t="s">
        <v>3106</v>
      </c>
      <c r="E6810" s="269" t="s">
        <v>9884</v>
      </c>
      <c r="F6810" s="145" t="s">
        <v>3106</v>
      </c>
      <c r="G6810" s="269" t="s">
        <v>3106</v>
      </c>
      <c r="H6810" s="305" t="s">
        <v>9885</v>
      </c>
      <c r="I6810" s="306" t="s">
        <v>20724</v>
      </c>
      <c r="J6810" s="201" t="str">
        <f t="shared" si="213"/>
        <v>9999</v>
      </c>
      <c r="K6810" s="270"/>
      <c r="L6810" s="270"/>
      <c r="M6810" s="271"/>
      <c r="N6810" s="270" t="e">
        <v>#N/A</v>
      </c>
      <c r="O6810" s="272" t="e">
        <v>#N/A</v>
      </c>
      <c r="P6810" s="272" t="e">
        <v>#N/A</v>
      </c>
      <c r="Q6810" s="272" t="e">
        <v>#N/A</v>
      </c>
      <c r="S6810" s="208"/>
    </row>
    <row r="6811" spans="1:20" ht="12">
      <c r="A6811" s="268" t="str">
        <f t="shared" si="214"/>
        <v>1637050011306876784</v>
      </c>
      <c r="B6811" s="304" t="s">
        <v>19891</v>
      </c>
      <c r="C6811" s="269" t="s">
        <v>9886</v>
      </c>
      <c r="D6811" s="144" t="s">
        <v>3106</v>
      </c>
      <c r="E6811" s="269" t="s">
        <v>9887</v>
      </c>
      <c r="F6811" s="145" t="s">
        <v>3106</v>
      </c>
      <c r="G6811" s="269" t="s">
        <v>3106</v>
      </c>
      <c r="H6811" s="305" t="s">
        <v>9888</v>
      </c>
      <c r="I6811" s="306" t="s">
        <v>21031</v>
      </c>
      <c r="J6811" s="201" t="str">
        <f t="shared" si="213"/>
        <v>9999</v>
      </c>
      <c r="K6811" s="270"/>
      <c r="L6811" s="270"/>
      <c r="M6811" s="271"/>
      <c r="N6811" s="270" t="e">
        <v>#N/A</v>
      </c>
      <c r="O6811" s="272" t="e">
        <v>#N/A</v>
      </c>
      <c r="P6811" s="272" t="e">
        <v>#N/A</v>
      </c>
      <c r="Q6811" s="272" t="e">
        <v>#N/A</v>
      </c>
      <c r="S6811" s="208"/>
    </row>
    <row r="6812" spans="1:20" ht="12">
      <c r="A6812" s="268" t="str">
        <f t="shared" si="214"/>
        <v>1638512011043233984</v>
      </c>
      <c r="B6812" s="304" t="s">
        <v>19891</v>
      </c>
      <c r="C6812" s="269" t="s">
        <v>9889</v>
      </c>
      <c r="D6812" s="144" t="s">
        <v>3106</v>
      </c>
      <c r="E6812" s="269" t="s">
        <v>9890</v>
      </c>
      <c r="F6812" s="145" t="s">
        <v>3106</v>
      </c>
      <c r="G6812" s="269" t="s">
        <v>3106</v>
      </c>
      <c r="H6812" s="305" t="s">
        <v>9891</v>
      </c>
      <c r="I6812" s="306" t="s">
        <v>20325</v>
      </c>
      <c r="J6812" s="201" t="str">
        <f t="shared" si="213"/>
        <v>9999</v>
      </c>
      <c r="K6812" s="270"/>
      <c r="L6812" s="270"/>
      <c r="M6812" s="271"/>
      <c r="N6812" s="270" t="e">
        <v>#N/A</v>
      </c>
      <c r="O6812" s="272" t="e">
        <v>#N/A</v>
      </c>
      <c r="P6812" s="272" t="e">
        <v>#N/A</v>
      </c>
      <c r="Q6812" s="272" t="e">
        <v>#N/A</v>
      </c>
      <c r="S6812" s="208"/>
    </row>
    <row r="6813" spans="1:20" ht="12">
      <c r="A6813" s="268" t="str">
        <f t="shared" si="214"/>
        <v>1639296011235139312</v>
      </c>
      <c r="B6813" s="304" t="s">
        <v>19891</v>
      </c>
      <c r="C6813" s="269" t="s">
        <v>9892</v>
      </c>
      <c r="D6813" s="144" t="s">
        <v>3106</v>
      </c>
      <c r="E6813" s="269" t="s">
        <v>9893</v>
      </c>
      <c r="F6813" s="145" t="s">
        <v>3106</v>
      </c>
      <c r="G6813" s="269" t="s">
        <v>3106</v>
      </c>
      <c r="H6813" s="305" t="s">
        <v>9894</v>
      </c>
      <c r="I6813" s="306" t="s">
        <v>20847</v>
      </c>
      <c r="J6813" s="201" t="str">
        <f t="shared" si="213"/>
        <v>9999</v>
      </c>
      <c r="K6813" s="270"/>
      <c r="L6813" s="270"/>
      <c r="M6813" s="271"/>
      <c r="N6813" s="270" t="e">
        <v>#N/A</v>
      </c>
      <c r="O6813" s="272" t="e">
        <v>#N/A</v>
      </c>
      <c r="P6813" s="272" t="e">
        <v>#N/A</v>
      </c>
      <c r="Q6813" s="272" t="e">
        <v>#N/A</v>
      </c>
      <c r="S6813" s="208"/>
    </row>
    <row r="6814" spans="1:20" ht="12">
      <c r="A6814" s="268" t="str">
        <f t="shared" si="214"/>
        <v>1639338011104856095</v>
      </c>
      <c r="B6814" s="304" t="s">
        <v>19891</v>
      </c>
      <c r="C6814" s="269" t="s">
        <v>9895</v>
      </c>
      <c r="D6814" s="144" t="s">
        <v>3106</v>
      </c>
      <c r="E6814" s="269" t="s">
        <v>9896</v>
      </c>
      <c r="F6814" s="145" t="s">
        <v>3106</v>
      </c>
      <c r="G6814" s="269" t="s">
        <v>3106</v>
      </c>
      <c r="H6814" s="305" t="s">
        <v>9897</v>
      </c>
      <c r="I6814" s="306" t="s">
        <v>20492</v>
      </c>
      <c r="J6814" s="201" t="str">
        <f t="shared" si="213"/>
        <v>9999</v>
      </c>
      <c r="K6814" s="270"/>
      <c r="L6814" s="270"/>
      <c r="M6814" s="271"/>
      <c r="N6814" s="270" t="e">
        <v>#N/A</v>
      </c>
      <c r="O6814" s="272" t="e">
        <v>#N/A</v>
      </c>
      <c r="P6814" s="272" t="e">
        <v>#N/A</v>
      </c>
      <c r="Q6814" s="272" t="e">
        <v>#N/A</v>
      </c>
      <c r="S6814" s="208"/>
    </row>
    <row r="6815" spans="1:20" ht="12">
      <c r="A6815" s="268" t="str">
        <f t="shared" si="214"/>
        <v>1639338021104856095</v>
      </c>
      <c r="B6815" s="304" t="s">
        <v>19891</v>
      </c>
      <c r="C6815" s="269" t="s">
        <v>9895</v>
      </c>
      <c r="D6815" s="144" t="s">
        <v>3106</v>
      </c>
      <c r="E6815" s="269" t="s">
        <v>9898</v>
      </c>
      <c r="F6815" s="145" t="s">
        <v>3106</v>
      </c>
      <c r="G6815" s="269" t="s">
        <v>3106</v>
      </c>
      <c r="H6815" s="305" t="s">
        <v>9897</v>
      </c>
      <c r="I6815" s="307" t="s">
        <v>9897</v>
      </c>
      <c r="J6815" s="201" t="str">
        <f t="shared" si="213"/>
        <v>9999</v>
      </c>
      <c r="K6815" s="270"/>
      <c r="L6815" s="270"/>
      <c r="M6815" s="271"/>
      <c r="N6815" s="270" t="e">
        <v>#N/A</v>
      </c>
      <c r="O6815" s="272" t="e">
        <v>#N/A</v>
      </c>
      <c r="P6815" s="272" t="e">
        <v>#N/A</v>
      </c>
      <c r="Q6815" s="272" t="e">
        <v>#N/A</v>
      </c>
      <c r="S6815" s="208"/>
    </row>
    <row r="6816" spans="1:20" ht="12">
      <c r="A6816" s="268" t="str">
        <f t="shared" si="214"/>
        <v>1639544041912058637</v>
      </c>
      <c r="B6816" s="304" t="s">
        <v>19891</v>
      </c>
      <c r="C6816" s="269" t="s">
        <v>9900</v>
      </c>
      <c r="D6816" s="144" t="s">
        <v>3106</v>
      </c>
      <c r="E6816" s="269" t="s">
        <v>9901</v>
      </c>
      <c r="F6816" s="145" t="s">
        <v>3106</v>
      </c>
      <c r="G6816" s="269" t="s">
        <v>3106</v>
      </c>
      <c r="H6816" s="305" t="s">
        <v>9902</v>
      </c>
      <c r="I6816" s="306" t="s">
        <v>22639</v>
      </c>
      <c r="J6816" s="201" t="str">
        <f t="shared" si="213"/>
        <v>9999</v>
      </c>
      <c r="K6816" s="270"/>
      <c r="L6816" s="270"/>
      <c r="M6816" s="271"/>
      <c r="N6816" s="270" t="e">
        <v>#N/A</v>
      </c>
      <c r="O6816" s="272" t="e">
        <v>#N/A</v>
      </c>
      <c r="P6816" s="272" t="e">
        <v>#N/A</v>
      </c>
      <c r="Q6816" s="272" t="e">
        <v>#N/A</v>
      </c>
      <c r="S6816" s="208"/>
    </row>
    <row r="6817" spans="1:17" s="208" customFormat="1" ht="12">
      <c r="A6817" s="268" t="str">
        <f t="shared" si="214"/>
        <v>1639544051912058637</v>
      </c>
      <c r="B6817" s="304" t="s">
        <v>19891</v>
      </c>
      <c r="C6817" s="269" t="s">
        <v>9900</v>
      </c>
      <c r="D6817" s="144" t="s">
        <v>3106</v>
      </c>
      <c r="E6817" s="269" t="s">
        <v>9903</v>
      </c>
      <c r="F6817" s="145" t="s">
        <v>3106</v>
      </c>
      <c r="G6817" s="269" t="s">
        <v>3106</v>
      </c>
      <c r="H6817" s="305" t="s">
        <v>9902</v>
      </c>
      <c r="I6817" s="307" t="s">
        <v>9902</v>
      </c>
      <c r="J6817" s="201" t="str">
        <f t="shared" si="213"/>
        <v>9999</v>
      </c>
      <c r="K6817" s="270"/>
      <c r="L6817" s="270"/>
      <c r="M6817" s="271"/>
      <c r="N6817" s="270" t="e">
        <v>#N/A</v>
      </c>
      <c r="O6817" s="272" t="e">
        <v>#N/A</v>
      </c>
      <c r="P6817" s="272" t="e">
        <v>#N/A</v>
      </c>
      <c r="Q6817" s="272" t="e">
        <v>#N/A</v>
      </c>
    </row>
    <row r="6818" spans="1:17" s="208" customFormat="1" ht="12">
      <c r="A6818" s="268" t="str">
        <f t="shared" si="214"/>
        <v>1640559021629062369</v>
      </c>
      <c r="B6818" s="304" t="s">
        <v>19891</v>
      </c>
      <c r="C6818" s="269" t="s">
        <v>9904</v>
      </c>
      <c r="D6818" s="144" t="s">
        <v>3106</v>
      </c>
      <c r="E6818" s="269" t="s">
        <v>9905</v>
      </c>
      <c r="F6818" s="145" t="s">
        <v>3106</v>
      </c>
      <c r="G6818" s="269" t="s">
        <v>3106</v>
      </c>
      <c r="H6818" s="305" t="s">
        <v>9906</v>
      </c>
      <c r="I6818" s="306" t="s">
        <v>21925</v>
      </c>
      <c r="J6818" s="201" t="str">
        <f t="shared" si="213"/>
        <v>9999</v>
      </c>
      <c r="K6818" s="270"/>
      <c r="L6818" s="270"/>
      <c r="M6818" s="271"/>
      <c r="N6818" s="270" t="e">
        <v>#N/A</v>
      </c>
      <c r="O6818" s="272" t="e">
        <v>#N/A</v>
      </c>
      <c r="P6818" s="272" t="e">
        <v>#N/A</v>
      </c>
      <c r="Q6818" s="272" t="e">
        <v>#N/A</v>
      </c>
    </row>
    <row r="6819" spans="1:17" s="208" customFormat="1" ht="12">
      <c r="A6819" s="268" t="str">
        <f t="shared" si="214"/>
        <v>1640948011811084718</v>
      </c>
      <c r="B6819" s="304" t="s">
        <v>19891</v>
      </c>
      <c r="C6819" s="269" t="s">
        <v>9907</v>
      </c>
      <c r="D6819" s="144" t="s">
        <v>3106</v>
      </c>
      <c r="E6819" s="269" t="s">
        <v>9908</v>
      </c>
      <c r="F6819" s="145" t="s">
        <v>3106</v>
      </c>
      <c r="G6819" s="269" t="s">
        <v>3106</v>
      </c>
      <c r="H6819" s="305" t="s">
        <v>6278</v>
      </c>
      <c r="I6819" s="306" t="s">
        <v>20814</v>
      </c>
      <c r="J6819" s="201" t="str">
        <f t="shared" si="213"/>
        <v>9999</v>
      </c>
      <c r="K6819" s="270"/>
      <c r="L6819" s="270"/>
      <c r="M6819" s="271"/>
      <c r="N6819" s="270" t="e">
        <v>#N/A</v>
      </c>
      <c r="O6819" s="272" t="e">
        <v>#N/A</v>
      </c>
      <c r="P6819" s="272" t="e">
        <v>#N/A</v>
      </c>
      <c r="Q6819" s="272" t="e">
        <v>#N/A</v>
      </c>
    </row>
    <row r="6820" spans="1:17" s="208" customFormat="1" ht="12">
      <c r="A6820" s="268" t="str">
        <f t="shared" si="214"/>
        <v>1641334021104802354</v>
      </c>
      <c r="B6820" s="304" t="s">
        <v>19891</v>
      </c>
      <c r="C6820" s="269" t="s">
        <v>9909</v>
      </c>
      <c r="D6820" s="144" t="s">
        <v>3106</v>
      </c>
      <c r="E6820" s="269" t="s">
        <v>9910</v>
      </c>
      <c r="F6820" s="145" t="s">
        <v>3106</v>
      </c>
      <c r="G6820" s="269" t="s">
        <v>3106</v>
      </c>
      <c r="H6820" s="305" t="s">
        <v>9911</v>
      </c>
      <c r="I6820" s="306" t="s">
        <v>20486</v>
      </c>
      <c r="J6820" s="201" t="str">
        <f t="shared" si="213"/>
        <v>9999</v>
      </c>
      <c r="K6820" s="270"/>
      <c r="L6820" s="270"/>
      <c r="M6820" s="271"/>
      <c r="N6820" s="270" t="e">
        <v>#N/A</v>
      </c>
      <c r="O6820" s="272" t="e">
        <v>#N/A</v>
      </c>
      <c r="P6820" s="272" t="e">
        <v>#N/A</v>
      </c>
      <c r="Q6820" s="272" t="e">
        <v>#N/A</v>
      </c>
    </row>
    <row r="6821" spans="1:17" s="208" customFormat="1" ht="12">
      <c r="A6821" s="268" t="str">
        <f t="shared" si="214"/>
        <v>1641706021265459242</v>
      </c>
      <c r="B6821" s="304" t="s">
        <v>19891</v>
      </c>
      <c r="C6821" s="269" t="s">
        <v>9912</v>
      </c>
      <c r="D6821" s="144" t="s">
        <v>3106</v>
      </c>
      <c r="E6821" s="269" t="s">
        <v>9913</v>
      </c>
      <c r="F6821" s="145" t="s">
        <v>3106</v>
      </c>
      <c r="G6821" s="269" t="s">
        <v>3106</v>
      </c>
      <c r="H6821" s="305" t="s">
        <v>9914</v>
      </c>
      <c r="I6821" s="307" t="s">
        <v>9914</v>
      </c>
      <c r="J6821" s="201" t="str">
        <f t="shared" si="213"/>
        <v>9999</v>
      </c>
      <c r="K6821" s="270"/>
      <c r="L6821" s="270"/>
      <c r="M6821" s="271"/>
      <c r="N6821" s="270" t="e">
        <v>#N/A</v>
      </c>
      <c r="O6821" s="272" t="e">
        <v>#N/A</v>
      </c>
      <c r="P6821" s="272" t="e">
        <v>#N/A</v>
      </c>
      <c r="Q6821" s="272" t="e">
        <v>#N/A</v>
      </c>
    </row>
    <row r="6822" spans="1:17" s="208" customFormat="1" ht="12">
      <c r="A6822" s="268" t="str">
        <f t="shared" si="214"/>
        <v>1642225021578591178</v>
      </c>
      <c r="B6822" s="304" t="s">
        <v>19891</v>
      </c>
      <c r="C6822" s="269" t="s">
        <v>9915</v>
      </c>
      <c r="D6822" s="144" t="s">
        <v>3106</v>
      </c>
      <c r="E6822" s="269" t="s">
        <v>9916</v>
      </c>
      <c r="F6822" s="145" t="s">
        <v>3106</v>
      </c>
      <c r="G6822" s="269" t="s">
        <v>3106</v>
      </c>
      <c r="H6822" s="305" t="s">
        <v>9774</v>
      </c>
      <c r="I6822" s="306" t="s">
        <v>20669</v>
      </c>
      <c r="J6822" s="201" t="str">
        <f t="shared" si="213"/>
        <v>9999</v>
      </c>
      <c r="K6822" s="270"/>
      <c r="L6822" s="270"/>
      <c r="M6822" s="271"/>
      <c r="N6822" s="270" t="e">
        <v>#N/A</v>
      </c>
      <c r="O6822" s="272" t="e">
        <v>#N/A</v>
      </c>
      <c r="P6822" s="272" t="e">
        <v>#N/A</v>
      </c>
      <c r="Q6822" s="272" t="e">
        <v>#N/A</v>
      </c>
    </row>
    <row r="6823" spans="1:17" s="208" customFormat="1" ht="12">
      <c r="A6823" s="268" t="str">
        <f t="shared" si="214"/>
        <v>1642993011710080049</v>
      </c>
      <c r="B6823" s="304" t="s">
        <v>19891</v>
      </c>
      <c r="C6823" s="269" t="s">
        <v>9917</v>
      </c>
      <c r="D6823" s="144" t="s">
        <v>3106</v>
      </c>
      <c r="E6823" s="269" t="s">
        <v>9918</v>
      </c>
      <c r="F6823" s="145" t="s">
        <v>3106</v>
      </c>
      <c r="G6823" s="269" t="s">
        <v>3106</v>
      </c>
      <c r="H6823" s="305" t="s">
        <v>9919</v>
      </c>
      <c r="I6823" s="307" t="s">
        <v>9919</v>
      </c>
      <c r="J6823" s="201" t="str">
        <f t="shared" si="213"/>
        <v>9999</v>
      </c>
      <c r="K6823" s="270"/>
      <c r="L6823" s="270"/>
      <c r="M6823" s="271"/>
      <c r="N6823" s="270" t="e">
        <v>#N/A</v>
      </c>
      <c r="O6823" s="272" t="e">
        <v>#N/A</v>
      </c>
      <c r="P6823" s="272" t="e">
        <v>#N/A</v>
      </c>
      <c r="Q6823" s="272" t="e">
        <v>#N/A</v>
      </c>
    </row>
    <row r="6824" spans="1:17" s="208" customFormat="1" ht="12">
      <c r="A6824" s="268" t="str">
        <f t="shared" si="214"/>
        <v>1643405011437386364</v>
      </c>
      <c r="B6824" s="304" t="s">
        <v>19891</v>
      </c>
      <c r="C6824" s="269" t="s">
        <v>9920</v>
      </c>
      <c r="D6824" s="144" t="s">
        <v>3106</v>
      </c>
      <c r="E6824" s="269" t="s">
        <v>9921</v>
      </c>
      <c r="F6824" s="145" t="s">
        <v>3106</v>
      </c>
      <c r="G6824" s="269" t="s">
        <v>3106</v>
      </c>
      <c r="H6824" s="305" t="s">
        <v>5146</v>
      </c>
      <c r="I6824" s="307" t="s">
        <v>5146</v>
      </c>
      <c r="J6824" s="201" t="str">
        <f t="shared" si="213"/>
        <v>9999</v>
      </c>
      <c r="K6824" s="270"/>
      <c r="L6824" s="270"/>
      <c r="M6824" s="271"/>
      <c r="N6824" s="270" t="e">
        <v>#N/A</v>
      </c>
      <c r="O6824" s="272" t="e">
        <v>#N/A</v>
      </c>
      <c r="P6824" s="272" t="e">
        <v>#N/A</v>
      </c>
      <c r="Q6824" s="272" t="e">
        <v>#N/A</v>
      </c>
    </row>
    <row r="6825" spans="1:17" s="208" customFormat="1" ht="12">
      <c r="A6825" s="268" t="str">
        <f t="shared" si="214"/>
        <v>1643595011013933175</v>
      </c>
      <c r="B6825" s="304" t="s">
        <v>19891</v>
      </c>
      <c r="C6825" s="269" t="s">
        <v>9922</v>
      </c>
      <c r="D6825" s="144" t="s">
        <v>3106</v>
      </c>
      <c r="E6825" s="269" t="s">
        <v>9923</v>
      </c>
      <c r="F6825" s="145" t="s">
        <v>3106</v>
      </c>
      <c r="G6825" s="269" t="s">
        <v>3106</v>
      </c>
      <c r="H6825" s="305" t="s">
        <v>4308</v>
      </c>
      <c r="I6825" s="306" t="s">
        <v>20264</v>
      </c>
      <c r="J6825" s="201" t="str">
        <f t="shared" si="213"/>
        <v>9999</v>
      </c>
      <c r="K6825" s="270"/>
      <c r="L6825" s="270"/>
      <c r="M6825" s="271"/>
      <c r="N6825" s="270" t="e">
        <v>#N/A</v>
      </c>
      <c r="O6825" s="272" t="e">
        <v>#N/A</v>
      </c>
      <c r="P6825" s="272" t="e">
        <v>#N/A</v>
      </c>
      <c r="Q6825" s="272" t="e">
        <v>#N/A</v>
      </c>
    </row>
    <row r="6826" spans="1:17" s="208" customFormat="1" ht="12">
      <c r="A6826" s="268" t="str">
        <f t="shared" si="214"/>
        <v>1643637011720031701</v>
      </c>
      <c r="B6826" s="304" t="s">
        <v>19891</v>
      </c>
      <c r="C6826" s="269" t="s">
        <v>9924</v>
      </c>
      <c r="D6826" s="144" t="s">
        <v>3106</v>
      </c>
      <c r="E6826" s="269" t="s">
        <v>9925</v>
      </c>
      <c r="F6826" s="145" t="s">
        <v>3106</v>
      </c>
      <c r="G6826" s="269" t="s">
        <v>3106</v>
      </c>
      <c r="H6826" s="305" t="s">
        <v>9926</v>
      </c>
      <c r="I6826" s="306" t="s">
        <v>22163</v>
      </c>
      <c r="J6826" s="201" t="str">
        <f t="shared" si="213"/>
        <v>9999</v>
      </c>
      <c r="K6826" s="270"/>
      <c r="L6826" s="270"/>
      <c r="M6826" s="271"/>
      <c r="N6826" s="270" t="e">
        <v>#N/A</v>
      </c>
      <c r="O6826" s="272" t="e">
        <v>#N/A</v>
      </c>
      <c r="P6826" s="272" t="e">
        <v>#N/A</v>
      </c>
      <c r="Q6826" s="272" t="e">
        <v>#N/A</v>
      </c>
    </row>
    <row r="6827" spans="1:17" s="208" customFormat="1" ht="12">
      <c r="A6827" s="268" t="str">
        <f t="shared" si="214"/>
        <v>1643637021720031701</v>
      </c>
      <c r="B6827" s="304" t="s">
        <v>19891</v>
      </c>
      <c r="C6827" s="269" t="s">
        <v>9924</v>
      </c>
      <c r="D6827" s="144" t="s">
        <v>3106</v>
      </c>
      <c r="E6827" s="269" t="s">
        <v>9927</v>
      </c>
      <c r="F6827" s="145" t="s">
        <v>3106</v>
      </c>
      <c r="G6827" s="269" t="s">
        <v>3106</v>
      </c>
      <c r="H6827" s="305" t="s">
        <v>9926</v>
      </c>
      <c r="I6827" s="307" t="s">
        <v>9926</v>
      </c>
      <c r="J6827" s="201" t="str">
        <f t="shared" si="213"/>
        <v>9999</v>
      </c>
      <c r="K6827" s="270"/>
      <c r="L6827" s="270"/>
      <c r="M6827" s="271"/>
      <c r="N6827" s="270" t="e">
        <v>#N/A</v>
      </c>
      <c r="O6827" s="272" t="e">
        <v>#N/A</v>
      </c>
      <c r="P6827" s="272" t="e">
        <v>#N/A</v>
      </c>
      <c r="Q6827" s="272" t="e">
        <v>#N/A</v>
      </c>
    </row>
    <row r="6828" spans="1:17" s="208" customFormat="1" ht="12">
      <c r="A6828" s="268" t="str">
        <f t="shared" si="214"/>
        <v>1643991011033153762</v>
      </c>
      <c r="B6828" s="304" t="s">
        <v>19891</v>
      </c>
      <c r="C6828" s="269" t="s">
        <v>9928</v>
      </c>
      <c r="D6828" s="144" t="s">
        <v>3106</v>
      </c>
      <c r="E6828" s="269" t="s">
        <v>9929</v>
      </c>
      <c r="F6828" s="145" t="s">
        <v>3106</v>
      </c>
      <c r="G6828" s="269" t="s">
        <v>3106</v>
      </c>
      <c r="H6828" s="305" t="s">
        <v>9930</v>
      </c>
      <c r="I6828" s="306" t="s">
        <v>20306</v>
      </c>
      <c r="J6828" s="201" t="str">
        <f t="shared" si="213"/>
        <v>9999</v>
      </c>
      <c r="K6828" s="270"/>
      <c r="L6828" s="270"/>
      <c r="M6828" s="271"/>
      <c r="N6828" s="270" t="e">
        <v>#N/A</v>
      </c>
      <c r="O6828" s="272" t="e">
        <v>#N/A</v>
      </c>
      <c r="P6828" s="272" t="e">
        <v>#N/A</v>
      </c>
      <c r="Q6828" s="272" t="e">
        <v>#N/A</v>
      </c>
    </row>
    <row r="6829" spans="1:17" s="208" customFormat="1" ht="12">
      <c r="A6829" s="268" t="str">
        <f t="shared" si="214"/>
        <v>1646861011659447944</v>
      </c>
      <c r="B6829" s="304" t="s">
        <v>19891</v>
      </c>
      <c r="C6829" s="269" t="s">
        <v>9931</v>
      </c>
      <c r="D6829" s="144" t="s">
        <v>3106</v>
      </c>
      <c r="E6829" s="269" t="s">
        <v>9932</v>
      </c>
      <c r="F6829" s="145" t="s">
        <v>3106</v>
      </c>
      <c r="G6829" s="269" t="s">
        <v>3106</v>
      </c>
      <c r="H6829" s="305" t="s">
        <v>9933</v>
      </c>
      <c r="I6829" s="307" t="s">
        <v>9933</v>
      </c>
      <c r="J6829" s="201" t="str">
        <f t="shared" si="213"/>
        <v>9999</v>
      </c>
      <c r="K6829" s="270"/>
      <c r="L6829" s="270"/>
      <c r="M6829" s="271"/>
      <c r="N6829" s="270" t="e">
        <v>#N/A</v>
      </c>
      <c r="O6829" s="272" t="e">
        <v>#N/A</v>
      </c>
      <c r="P6829" s="272" t="e">
        <v>#N/A</v>
      </c>
      <c r="Q6829" s="272" t="e">
        <v>#N/A</v>
      </c>
    </row>
    <row r="6830" spans="1:17" s="208" customFormat="1" ht="12">
      <c r="A6830" s="268" t="str">
        <f t="shared" si="214"/>
        <v>1647042011518997949</v>
      </c>
      <c r="B6830" s="304" t="s">
        <v>19891</v>
      </c>
      <c r="C6830" s="269" t="s">
        <v>9934</v>
      </c>
      <c r="D6830" s="144" t="s">
        <v>3106</v>
      </c>
      <c r="E6830" s="269" t="s">
        <v>9935</v>
      </c>
      <c r="F6830" s="145" t="s">
        <v>3106</v>
      </c>
      <c r="G6830" s="269" t="s">
        <v>3106</v>
      </c>
      <c r="H6830" s="305" t="s">
        <v>9936</v>
      </c>
      <c r="I6830" s="306" t="s">
        <v>21660</v>
      </c>
      <c r="J6830" s="201" t="str">
        <f t="shared" si="213"/>
        <v>9999</v>
      </c>
      <c r="K6830" s="270"/>
      <c r="L6830" s="270"/>
      <c r="M6830" s="271"/>
      <c r="N6830" s="270" t="e">
        <v>#N/A</v>
      </c>
      <c r="O6830" s="272" t="e">
        <v>#N/A</v>
      </c>
      <c r="P6830" s="272" t="e">
        <v>#N/A</v>
      </c>
      <c r="Q6830" s="272" t="e">
        <v>#N/A</v>
      </c>
    </row>
    <row r="6831" spans="1:17" s="208" customFormat="1" ht="12">
      <c r="A6831" s="268" t="str">
        <f t="shared" si="214"/>
        <v>1647042031518997949</v>
      </c>
      <c r="B6831" s="304" t="s">
        <v>19891</v>
      </c>
      <c r="C6831" s="269" t="s">
        <v>9934</v>
      </c>
      <c r="D6831" s="144" t="s">
        <v>3106</v>
      </c>
      <c r="E6831" s="269" t="s">
        <v>9937</v>
      </c>
      <c r="F6831" s="145" t="s">
        <v>3106</v>
      </c>
      <c r="G6831" s="269" t="s">
        <v>3106</v>
      </c>
      <c r="H6831" s="305" t="s">
        <v>9936</v>
      </c>
      <c r="I6831" s="307" t="s">
        <v>9936</v>
      </c>
      <c r="J6831" s="201" t="str">
        <f t="shared" si="213"/>
        <v>9999</v>
      </c>
      <c r="K6831" s="270"/>
      <c r="L6831" s="270"/>
      <c r="M6831" s="271"/>
      <c r="N6831" s="270" t="e">
        <v>#N/A</v>
      </c>
      <c r="O6831" s="272" t="e">
        <v>#N/A</v>
      </c>
      <c r="P6831" s="272" t="e">
        <v>#N/A</v>
      </c>
      <c r="Q6831" s="272" t="e">
        <v>#N/A</v>
      </c>
    </row>
    <row r="6832" spans="1:17" s="208" customFormat="1" ht="12">
      <c r="A6832" s="268" t="str">
        <f t="shared" si="214"/>
        <v>1647497021871512962</v>
      </c>
      <c r="B6832" s="304" t="s">
        <v>19891</v>
      </c>
      <c r="C6832" s="269" t="s">
        <v>9938</v>
      </c>
      <c r="D6832" s="144" t="s">
        <v>3106</v>
      </c>
      <c r="E6832" s="269" t="s">
        <v>9939</v>
      </c>
      <c r="F6832" s="145" t="s">
        <v>3106</v>
      </c>
      <c r="G6832" s="269" t="s">
        <v>3106</v>
      </c>
      <c r="H6832" s="305" t="s">
        <v>9940</v>
      </c>
      <c r="I6832" s="306" t="s">
        <v>22533</v>
      </c>
      <c r="J6832" s="201" t="str">
        <f t="shared" si="213"/>
        <v>9999</v>
      </c>
      <c r="K6832" s="270"/>
      <c r="L6832" s="270"/>
      <c r="M6832" s="271"/>
      <c r="N6832" s="270" t="e">
        <v>#N/A</v>
      </c>
      <c r="O6832" s="272" t="e">
        <v>#N/A</v>
      </c>
      <c r="P6832" s="272" t="e">
        <v>#N/A</v>
      </c>
      <c r="Q6832" s="272" t="e">
        <v>#N/A</v>
      </c>
    </row>
    <row r="6833" spans="1:17" s="208" customFormat="1" ht="12">
      <c r="A6833" s="268" t="str">
        <f t="shared" si="214"/>
        <v>1647737031841205671</v>
      </c>
      <c r="B6833" s="304" t="s">
        <v>19891</v>
      </c>
      <c r="C6833" s="269" t="s">
        <v>9941</v>
      </c>
      <c r="D6833" s="144" t="s">
        <v>3106</v>
      </c>
      <c r="E6833" s="269" t="s">
        <v>9942</v>
      </c>
      <c r="F6833" s="145" t="s">
        <v>3106</v>
      </c>
      <c r="G6833" s="269" t="s">
        <v>3106</v>
      </c>
      <c r="H6833" s="305" t="s">
        <v>9943</v>
      </c>
      <c r="I6833" s="307" t="s">
        <v>9943</v>
      </c>
      <c r="J6833" s="201" t="str">
        <f t="shared" si="213"/>
        <v>9999</v>
      </c>
      <c r="K6833" s="270"/>
      <c r="L6833" s="270"/>
      <c r="M6833" s="271"/>
      <c r="N6833" s="270" t="e">
        <v>#N/A</v>
      </c>
      <c r="O6833" s="272" t="e">
        <v>#N/A</v>
      </c>
      <c r="P6833" s="272" t="e">
        <v>#N/A</v>
      </c>
      <c r="Q6833" s="272" t="e">
        <v>#N/A</v>
      </c>
    </row>
    <row r="6834" spans="1:17" s="208" customFormat="1" ht="12">
      <c r="A6834" s="268" t="str">
        <f t="shared" si="214"/>
        <v>1647810011407914872</v>
      </c>
      <c r="B6834" s="304" t="s">
        <v>19891</v>
      </c>
      <c r="C6834" s="269" t="s">
        <v>9944</v>
      </c>
      <c r="D6834" s="144" t="s">
        <v>3106</v>
      </c>
      <c r="E6834" s="269" t="s">
        <v>9945</v>
      </c>
      <c r="F6834" s="145" t="s">
        <v>3106</v>
      </c>
      <c r="G6834" s="269" t="s">
        <v>3106</v>
      </c>
      <c r="H6834" s="305" t="s">
        <v>9946</v>
      </c>
      <c r="I6834" s="306" t="s">
        <v>21333</v>
      </c>
      <c r="J6834" s="201" t="str">
        <f t="shared" si="213"/>
        <v>9999</v>
      </c>
      <c r="K6834" s="270"/>
      <c r="L6834" s="270"/>
      <c r="M6834" s="271"/>
      <c r="N6834" s="270" t="e">
        <v>#N/A</v>
      </c>
      <c r="O6834" s="272" t="e">
        <v>#N/A</v>
      </c>
      <c r="P6834" s="272" t="e">
        <v>#N/A</v>
      </c>
      <c r="Q6834" s="272" t="e">
        <v>#N/A</v>
      </c>
    </row>
    <row r="6835" spans="1:17" s="208" customFormat="1" ht="12">
      <c r="A6835" s="268" t="str">
        <f t="shared" si="214"/>
        <v>1648743011730254640</v>
      </c>
      <c r="B6835" s="304" t="s">
        <v>19891</v>
      </c>
      <c r="C6835" s="269" t="s">
        <v>9947</v>
      </c>
      <c r="D6835" s="144" t="s">
        <v>3106</v>
      </c>
      <c r="E6835" s="269" t="s">
        <v>9948</v>
      </c>
      <c r="F6835" s="145" t="s">
        <v>3106</v>
      </c>
      <c r="G6835" s="269" t="s">
        <v>3106</v>
      </c>
      <c r="H6835" s="305" t="s">
        <v>9949</v>
      </c>
      <c r="I6835" s="306" t="s">
        <v>22204</v>
      </c>
      <c r="J6835" s="201" t="str">
        <f t="shared" si="213"/>
        <v>9999</v>
      </c>
      <c r="K6835" s="270"/>
      <c r="L6835" s="270"/>
      <c r="M6835" s="271"/>
      <c r="N6835" s="270" t="e">
        <v>#N/A</v>
      </c>
      <c r="O6835" s="272" t="e">
        <v>#N/A</v>
      </c>
      <c r="P6835" s="272" t="e">
        <v>#N/A</v>
      </c>
      <c r="Q6835" s="272" t="e">
        <v>#N/A</v>
      </c>
    </row>
    <row r="6836" spans="1:17" s="208" customFormat="1" ht="12">
      <c r="A6836" s="268" t="str">
        <f t="shared" si="214"/>
        <v>1648917031306829437</v>
      </c>
      <c r="B6836" s="304" t="s">
        <v>19891</v>
      </c>
      <c r="C6836" s="269" t="s">
        <v>9950</v>
      </c>
      <c r="D6836" s="144" t="s">
        <v>3106</v>
      </c>
      <c r="E6836" s="269" t="s">
        <v>9951</v>
      </c>
      <c r="F6836" s="145" t="s">
        <v>3106</v>
      </c>
      <c r="G6836" s="269" t="s">
        <v>3106</v>
      </c>
      <c r="H6836" s="305" t="s">
        <v>9952</v>
      </c>
      <c r="I6836" s="306" t="s">
        <v>21024</v>
      </c>
      <c r="J6836" s="201" t="str">
        <f t="shared" si="213"/>
        <v>9999</v>
      </c>
      <c r="K6836" s="270"/>
      <c r="L6836" s="270"/>
      <c r="M6836" s="271"/>
      <c r="N6836" s="270" t="e">
        <v>#N/A</v>
      </c>
      <c r="O6836" s="272" t="e">
        <v>#N/A</v>
      </c>
      <c r="P6836" s="272" t="e">
        <v>#N/A</v>
      </c>
      <c r="Q6836" s="272" t="e">
        <v>#N/A</v>
      </c>
    </row>
    <row r="6837" spans="1:17" s="208" customFormat="1" ht="12">
      <c r="A6837" s="268" t="str">
        <f t="shared" si="214"/>
        <v>1649345011649233180</v>
      </c>
      <c r="B6837" s="304" t="s">
        <v>19891</v>
      </c>
      <c r="C6837" s="269" t="s">
        <v>9953</v>
      </c>
      <c r="D6837" s="144" t="s">
        <v>3106</v>
      </c>
      <c r="E6837" s="269" t="s">
        <v>9954</v>
      </c>
      <c r="F6837" s="145" t="s">
        <v>3106</v>
      </c>
      <c r="G6837" s="269" t="s">
        <v>3106</v>
      </c>
      <c r="H6837" s="305" t="s">
        <v>9955</v>
      </c>
      <c r="I6837" s="306" t="s">
        <v>21967</v>
      </c>
      <c r="J6837" s="201" t="str">
        <f t="shared" si="213"/>
        <v>9999</v>
      </c>
      <c r="K6837" s="270"/>
      <c r="L6837" s="270"/>
      <c r="M6837" s="271"/>
      <c r="N6837" s="270" t="e">
        <v>#N/A</v>
      </c>
      <c r="O6837" s="272" t="e">
        <v>#N/A</v>
      </c>
      <c r="P6837" s="272" t="e">
        <v>#N/A</v>
      </c>
      <c r="Q6837" s="272" t="e">
        <v>#N/A</v>
      </c>
    </row>
    <row r="6838" spans="1:17" s="208" customFormat="1" ht="12">
      <c r="A6838" s="268" t="str">
        <f t="shared" si="214"/>
        <v>1649881011194789818</v>
      </c>
      <c r="B6838" s="304" t="s">
        <v>19891</v>
      </c>
      <c r="C6838" s="269" t="s">
        <v>9956</v>
      </c>
      <c r="D6838" s="144" t="s">
        <v>3106</v>
      </c>
      <c r="E6838" s="269" t="s">
        <v>9957</v>
      </c>
      <c r="F6838" s="145" t="s">
        <v>3106</v>
      </c>
      <c r="G6838" s="269" t="s">
        <v>3106</v>
      </c>
      <c r="H6838" s="305" t="s">
        <v>9958</v>
      </c>
      <c r="I6838" s="306" t="s">
        <v>20756</v>
      </c>
      <c r="J6838" s="201" t="str">
        <f t="shared" si="213"/>
        <v>9999</v>
      </c>
      <c r="K6838" s="270"/>
      <c r="L6838" s="270"/>
      <c r="M6838" s="271"/>
      <c r="N6838" s="270" t="e">
        <v>#N/A</v>
      </c>
      <c r="O6838" s="272" t="e">
        <v>#N/A</v>
      </c>
      <c r="P6838" s="272" t="e">
        <v>#N/A</v>
      </c>
      <c r="Q6838" s="272" t="e">
        <v>#N/A</v>
      </c>
    </row>
    <row r="6839" spans="1:17" s="208" customFormat="1" ht="12">
      <c r="A6839" s="268" t="str">
        <f t="shared" si="214"/>
        <v>1649956011780681189</v>
      </c>
      <c r="B6839" s="304" t="s">
        <v>19891</v>
      </c>
      <c r="C6839" s="269" t="s">
        <v>9959</v>
      </c>
      <c r="D6839" s="144" t="s">
        <v>3106</v>
      </c>
      <c r="E6839" s="269" t="s">
        <v>9960</v>
      </c>
      <c r="F6839" s="145" t="s">
        <v>3106</v>
      </c>
      <c r="G6839" s="269" t="s">
        <v>3106</v>
      </c>
      <c r="H6839" s="305" t="s">
        <v>9961</v>
      </c>
      <c r="I6839" s="306" t="s">
        <v>22310</v>
      </c>
      <c r="J6839" s="201" t="str">
        <f t="shared" si="213"/>
        <v>9999</v>
      </c>
      <c r="K6839" s="270"/>
      <c r="L6839" s="270"/>
      <c r="M6839" s="271"/>
      <c r="N6839" s="270" t="e">
        <v>#N/A</v>
      </c>
      <c r="O6839" s="272" t="e">
        <v>#N/A</v>
      </c>
      <c r="P6839" s="272" t="e">
        <v>#N/A</v>
      </c>
      <c r="Q6839" s="272" t="e">
        <v>#N/A</v>
      </c>
    </row>
    <row r="6840" spans="1:17" s="208" customFormat="1" ht="12">
      <c r="A6840" s="268" t="str">
        <f t="shared" si="214"/>
        <v>1653149021912953647</v>
      </c>
      <c r="B6840" s="304" t="s">
        <v>19891</v>
      </c>
      <c r="C6840" s="269" t="s">
        <v>9962</v>
      </c>
      <c r="D6840" s="144" t="s">
        <v>3106</v>
      </c>
      <c r="E6840" s="269" t="s">
        <v>9963</v>
      </c>
      <c r="F6840" s="145" t="s">
        <v>3106</v>
      </c>
      <c r="G6840" s="269" t="s">
        <v>3106</v>
      </c>
      <c r="H6840" s="305" t="s">
        <v>9964</v>
      </c>
      <c r="I6840" s="306" t="s">
        <v>22662</v>
      </c>
      <c r="J6840" s="201" t="str">
        <f t="shared" si="213"/>
        <v>9999</v>
      </c>
      <c r="K6840" s="270"/>
      <c r="L6840" s="270"/>
      <c r="M6840" s="271"/>
      <c r="N6840" s="270" t="e">
        <v>#N/A</v>
      </c>
      <c r="O6840" s="272" t="e">
        <v>#N/A</v>
      </c>
      <c r="P6840" s="272" t="e">
        <v>#N/A</v>
      </c>
      <c r="Q6840" s="272" t="e">
        <v>#N/A</v>
      </c>
    </row>
    <row r="6841" spans="1:17" s="208" customFormat="1" ht="12">
      <c r="A6841" s="268" t="str">
        <f t="shared" si="214"/>
        <v>1653222011700838190</v>
      </c>
      <c r="B6841" s="304" t="s">
        <v>19891</v>
      </c>
      <c r="C6841" s="269" t="s">
        <v>9965</v>
      </c>
      <c r="D6841" s="144" t="s">
        <v>3106</v>
      </c>
      <c r="E6841" s="269" t="s">
        <v>9966</v>
      </c>
      <c r="F6841" s="145" t="s">
        <v>3106</v>
      </c>
      <c r="G6841" s="269" t="s">
        <v>3106</v>
      </c>
      <c r="H6841" s="305" t="s">
        <v>9967</v>
      </c>
      <c r="I6841" s="306" t="s">
        <v>22118</v>
      </c>
      <c r="J6841" s="201" t="str">
        <f t="shared" si="213"/>
        <v>9999</v>
      </c>
      <c r="K6841" s="270"/>
      <c r="L6841" s="270"/>
      <c r="M6841" s="271"/>
      <c r="N6841" s="270" t="e">
        <v>#N/A</v>
      </c>
      <c r="O6841" s="272" t="e">
        <v>#N/A</v>
      </c>
      <c r="P6841" s="272" t="e">
        <v>#N/A</v>
      </c>
      <c r="Q6841" s="272" t="e">
        <v>#N/A</v>
      </c>
    </row>
    <row r="6842" spans="1:17" s="208" customFormat="1" ht="12">
      <c r="A6842" s="268" t="str">
        <f t="shared" si="214"/>
        <v>1654006031861490054</v>
      </c>
      <c r="B6842" s="304" t="s">
        <v>19891</v>
      </c>
      <c r="C6842" s="269" t="s">
        <v>9968</v>
      </c>
      <c r="D6842" s="144" t="s">
        <v>3106</v>
      </c>
      <c r="E6842" s="269" t="s">
        <v>9969</v>
      </c>
      <c r="F6842" s="145" t="s">
        <v>3106</v>
      </c>
      <c r="G6842" s="269" t="s">
        <v>3106</v>
      </c>
      <c r="H6842" s="305" t="s">
        <v>9970</v>
      </c>
      <c r="I6842" s="306" t="s">
        <v>22518</v>
      </c>
      <c r="J6842" s="201" t="str">
        <f t="shared" si="213"/>
        <v>9999</v>
      </c>
      <c r="K6842" s="270"/>
      <c r="L6842" s="270"/>
      <c r="M6842" s="271"/>
      <c r="N6842" s="270" t="e">
        <v>#N/A</v>
      </c>
      <c r="O6842" s="272" t="e">
        <v>#N/A</v>
      </c>
      <c r="P6842" s="272" t="e">
        <v>#N/A</v>
      </c>
      <c r="Q6842" s="272" t="e">
        <v>#N/A</v>
      </c>
    </row>
    <row r="6843" spans="1:17" s="208" customFormat="1" ht="12">
      <c r="A6843" s="268" t="str">
        <f t="shared" si="214"/>
        <v>1654493011255364923</v>
      </c>
      <c r="B6843" s="304" t="s">
        <v>19891</v>
      </c>
      <c r="C6843" s="269" t="s">
        <v>9971</v>
      </c>
      <c r="D6843" s="144" t="s">
        <v>3106</v>
      </c>
      <c r="E6843" s="269" t="s">
        <v>9972</v>
      </c>
      <c r="F6843" s="145" t="s">
        <v>3106</v>
      </c>
      <c r="G6843" s="269" t="s">
        <v>3106</v>
      </c>
      <c r="H6843" s="305" t="s">
        <v>9973</v>
      </c>
      <c r="I6843" s="306" t="s">
        <v>20903</v>
      </c>
      <c r="J6843" s="201" t="str">
        <f t="shared" si="213"/>
        <v>9999</v>
      </c>
      <c r="K6843" s="270"/>
      <c r="L6843" s="270"/>
      <c r="M6843" s="271"/>
      <c r="N6843" s="270" t="e">
        <v>#N/A</v>
      </c>
      <c r="O6843" s="272" t="e">
        <v>#N/A</v>
      </c>
      <c r="P6843" s="272" t="e">
        <v>#N/A</v>
      </c>
      <c r="Q6843" s="272" t="e">
        <v>#N/A</v>
      </c>
    </row>
    <row r="6844" spans="1:17" s="208" customFormat="1" ht="12">
      <c r="A6844" s="268" t="str">
        <f t="shared" si="214"/>
        <v>1654493021255364923</v>
      </c>
      <c r="B6844" s="304" t="s">
        <v>19891</v>
      </c>
      <c r="C6844" s="269" t="s">
        <v>9971</v>
      </c>
      <c r="D6844" s="144" t="s">
        <v>3106</v>
      </c>
      <c r="E6844" s="269" t="s">
        <v>9974</v>
      </c>
      <c r="F6844" s="145" t="s">
        <v>3106</v>
      </c>
      <c r="G6844" s="269" t="s">
        <v>3106</v>
      </c>
      <c r="H6844" s="305" t="s">
        <v>9973</v>
      </c>
      <c r="I6844" s="306" t="s">
        <v>20903</v>
      </c>
      <c r="J6844" s="201" t="str">
        <f t="shared" si="213"/>
        <v>9999</v>
      </c>
      <c r="K6844" s="270"/>
      <c r="L6844" s="270"/>
      <c r="M6844" s="271"/>
      <c r="N6844" s="270" t="e">
        <v>#N/A</v>
      </c>
      <c r="O6844" s="272" t="e">
        <v>#N/A</v>
      </c>
      <c r="P6844" s="272" t="e">
        <v>#N/A</v>
      </c>
      <c r="Q6844" s="272" t="e">
        <v>#N/A</v>
      </c>
    </row>
    <row r="6845" spans="1:17" s="208" customFormat="1" ht="12">
      <c r="A6845" s="268" t="str">
        <f t="shared" si="214"/>
        <v>1655508021215982723</v>
      </c>
      <c r="B6845" s="304" t="s">
        <v>19891</v>
      </c>
      <c r="C6845" s="269" t="s">
        <v>9975</v>
      </c>
      <c r="D6845" s="144" t="s">
        <v>3106</v>
      </c>
      <c r="E6845" s="269" t="s">
        <v>9976</v>
      </c>
      <c r="F6845" s="145" t="s">
        <v>3106</v>
      </c>
      <c r="G6845" s="269" t="s">
        <v>3106</v>
      </c>
      <c r="H6845" s="305" t="s">
        <v>9977</v>
      </c>
      <c r="I6845" s="306" t="s">
        <v>20809</v>
      </c>
      <c r="J6845" s="201" t="str">
        <f t="shared" si="213"/>
        <v>9999</v>
      </c>
      <c r="K6845" s="270"/>
      <c r="L6845" s="270"/>
      <c r="M6845" s="271"/>
      <c r="N6845" s="270" t="e">
        <v>#N/A</v>
      </c>
      <c r="O6845" s="272" t="e">
        <v>#N/A</v>
      </c>
      <c r="P6845" s="272" t="e">
        <v>#N/A</v>
      </c>
      <c r="Q6845" s="272" t="e">
        <v>#N/A</v>
      </c>
    </row>
    <row r="6846" spans="1:17" s="208" customFormat="1" ht="12">
      <c r="A6846" s="268" t="str">
        <f t="shared" si="214"/>
        <v>1659245011871656082</v>
      </c>
      <c r="B6846" s="304" t="s">
        <v>19891</v>
      </c>
      <c r="C6846" s="269" t="s">
        <v>9978</v>
      </c>
      <c r="D6846" s="144" t="s">
        <v>3106</v>
      </c>
      <c r="E6846" s="269" t="s">
        <v>9979</v>
      </c>
      <c r="F6846" s="145" t="s">
        <v>3106</v>
      </c>
      <c r="G6846" s="269" t="s">
        <v>3106</v>
      </c>
      <c r="H6846" s="305" t="s">
        <v>9980</v>
      </c>
      <c r="I6846" s="306" t="s">
        <v>22555</v>
      </c>
      <c r="J6846" s="201" t="str">
        <f t="shared" si="213"/>
        <v>9999</v>
      </c>
      <c r="K6846" s="270"/>
      <c r="L6846" s="270"/>
      <c r="M6846" s="271"/>
      <c r="N6846" s="270" t="e">
        <v>#N/A</v>
      </c>
      <c r="O6846" s="272" t="e">
        <v>#N/A</v>
      </c>
      <c r="P6846" s="272" t="e">
        <v>#N/A</v>
      </c>
      <c r="Q6846" s="272" t="e">
        <v>#N/A</v>
      </c>
    </row>
    <row r="6847" spans="1:17" s="208" customFormat="1" ht="12">
      <c r="A6847" s="268" t="str">
        <f t="shared" si="214"/>
        <v>1659336011497868780</v>
      </c>
      <c r="B6847" s="304" t="s">
        <v>19891</v>
      </c>
      <c r="C6847" s="269" t="s">
        <v>9981</v>
      </c>
      <c r="D6847" s="144" t="s">
        <v>3106</v>
      </c>
      <c r="E6847" s="269" t="s">
        <v>9982</v>
      </c>
      <c r="F6847" s="145" t="s">
        <v>3106</v>
      </c>
      <c r="G6847" s="269" t="s">
        <v>3106</v>
      </c>
      <c r="H6847" s="305" t="s">
        <v>9983</v>
      </c>
      <c r="I6847" s="306" t="s">
        <v>21599</v>
      </c>
      <c r="J6847" s="201" t="str">
        <f t="shared" si="213"/>
        <v>9999</v>
      </c>
      <c r="K6847" s="270"/>
      <c r="L6847" s="270"/>
      <c r="M6847" s="271"/>
      <c r="N6847" s="270" t="e">
        <v>#N/A</v>
      </c>
      <c r="O6847" s="272" t="e">
        <v>#N/A</v>
      </c>
      <c r="P6847" s="272" t="e">
        <v>#N/A</v>
      </c>
      <c r="Q6847" s="272" t="e">
        <v>#N/A</v>
      </c>
    </row>
    <row r="6848" spans="1:17" s="208" customFormat="1" ht="12">
      <c r="A6848" s="268" t="str">
        <f t="shared" si="214"/>
        <v>1661910011376590067</v>
      </c>
      <c r="B6848" s="304" t="s">
        <v>19891</v>
      </c>
      <c r="C6848" s="269" t="s">
        <v>9984</v>
      </c>
      <c r="D6848" s="144" t="s">
        <v>3106</v>
      </c>
      <c r="E6848" s="269" t="s">
        <v>9985</v>
      </c>
      <c r="F6848" s="145" t="s">
        <v>3106</v>
      </c>
      <c r="G6848" s="269" t="s">
        <v>3106</v>
      </c>
      <c r="H6848" s="305" t="s">
        <v>9986</v>
      </c>
      <c r="I6848" s="306" t="s">
        <v>21223</v>
      </c>
      <c r="J6848" s="201" t="str">
        <f t="shared" si="213"/>
        <v>9999</v>
      </c>
      <c r="K6848" s="270"/>
      <c r="L6848" s="270"/>
      <c r="M6848" s="271"/>
      <c r="N6848" s="270" t="e">
        <v>#N/A</v>
      </c>
      <c r="O6848" s="272" t="e">
        <v>#N/A</v>
      </c>
      <c r="P6848" s="272" t="e">
        <v>#N/A</v>
      </c>
      <c r="Q6848" s="272" t="e">
        <v>#N/A</v>
      </c>
    </row>
    <row r="6849" spans="1:20" ht="12">
      <c r="A6849" s="268" t="str">
        <f t="shared" si="214"/>
        <v>1662272021952346876</v>
      </c>
      <c r="B6849" s="304" t="s">
        <v>19891</v>
      </c>
      <c r="C6849" s="269" t="s">
        <v>9987</v>
      </c>
      <c r="D6849" s="144" t="s">
        <v>3106</v>
      </c>
      <c r="E6849" s="269" t="s">
        <v>9988</v>
      </c>
      <c r="F6849" s="145" t="s">
        <v>3106</v>
      </c>
      <c r="G6849" s="269" t="s">
        <v>3106</v>
      </c>
      <c r="H6849" s="305" t="s">
        <v>9989</v>
      </c>
      <c r="I6849" s="307" t="s">
        <v>9989</v>
      </c>
      <c r="J6849" s="201" t="str">
        <f t="shared" si="213"/>
        <v>9999</v>
      </c>
      <c r="K6849" s="270"/>
      <c r="L6849" s="270"/>
      <c r="M6849" s="271"/>
      <c r="N6849" s="270" t="e">
        <v>#N/A</v>
      </c>
      <c r="O6849" s="272" t="e">
        <v>#N/A</v>
      </c>
      <c r="P6849" s="272" t="e">
        <v>#N/A</v>
      </c>
      <c r="Q6849" s="272" t="e">
        <v>#N/A</v>
      </c>
      <c r="S6849" s="208"/>
    </row>
    <row r="6850" spans="1:20" ht="12">
      <c r="A6850" s="268" t="str">
        <f t="shared" si="214"/>
        <v>1662363011245201995</v>
      </c>
      <c r="B6850" s="304" t="s">
        <v>19891</v>
      </c>
      <c r="C6850" s="269" t="s">
        <v>9990</v>
      </c>
      <c r="D6850" s="144" t="s">
        <v>3106</v>
      </c>
      <c r="E6850" s="269" t="s">
        <v>9991</v>
      </c>
      <c r="F6850" s="145" t="s">
        <v>3106</v>
      </c>
      <c r="G6850" s="269" t="s">
        <v>3106</v>
      </c>
      <c r="H6850" s="305" t="s">
        <v>9992</v>
      </c>
      <c r="I6850" s="306" t="s">
        <v>20869</v>
      </c>
      <c r="J6850" s="201" t="str">
        <f t="shared" si="213"/>
        <v>9999</v>
      </c>
      <c r="K6850" s="270"/>
      <c r="L6850" s="270"/>
      <c r="M6850" s="271"/>
      <c r="N6850" s="270" t="e">
        <v>#N/A</v>
      </c>
      <c r="O6850" s="272" t="e">
        <v>#N/A</v>
      </c>
      <c r="P6850" s="272" t="e">
        <v>#N/A</v>
      </c>
      <c r="Q6850" s="272" t="e">
        <v>#N/A</v>
      </c>
      <c r="S6850" s="208"/>
    </row>
    <row r="6851" spans="1:20" ht="12">
      <c r="A6851" s="268" t="str">
        <f t="shared" si="214"/>
        <v>1663254011912085184</v>
      </c>
      <c r="B6851" s="304" t="s">
        <v>19891</v>
      </c>
      <c r="C6851" s="269" t="s">
        <v>9993</v>
      </c>
      <c r="D6851" s="144" t="s">
        <v>3106</v>
      </c>
      <c r="E6851" s="269" t="s">
        <v>9994</v>
      </c>
      <c r="F6851" s="145" t="s">
        <v>3106</v>
      </c>
      <c r="G6851" s="269" t="s">
        <v>3106</v>
      </c>
      <c r="H6851" s="305" t="s">
        <v>9995</v>
      </c>
      <c r="I6851" s="306" t="s">
        <v>22641</v>
      </c>
      <c r="J6851" s="201" t="str">
        <f t="shared" ref="J6851:J6914" si="215">B6851</f>
        <v>9999</v>
      </c>
      <c r="K6851" s="270"/>
      <c r="L6851" s="270"/>
      <c r="M6851" s="271"/>
      <c r="N6851" s="270" t="e">
        <v>#N/A</v>
      </c>
      <c r="O6851" s="272" t="e">
        <v>#N/A</v>
      </c>
      <c r="P6851" s="272" t="e">
        <v>#N/A</v>
      </c>
      <c r="Q6851" s="272" t="e">
        <v>#N/A</v>
      </c>
      <c r="S6851" s="311"/>
      <c r="T6851" s="311"/>
    </row>
    <row r="6852" spans="1:20" ht="12">
      <c r="A6852" s="268" t="str">
        <f t="shared" si="214"/>
        <v>1664948011992873194</v>
      </c>
      <c r="B6852" s="304" t="s">
        <v>19891</v>
      </c>
      <c r="C6852" s="269" t="s">
        <v>9996</v>
      </c>
      <c r="D6852" s="144" t="s">
        <v>3106</v>
      </c>
      <c r="E6852" s="269" t="s">
        <v>9997</v>
      </c>
      <c r="F6852" s="145" t="s">
        <v>3106</v>
      </c>
      <c r="G6852" s="269" t="s">
        <v>3106</v>
      </c>
      <c r="H6852" s="305" t="s">
        <v>9998</v>
      </c>
      <c r="I6852" s="306" t="s">
        <v>22880</v>
      </c>
      <c r="J6852" s="201" t="str">
        <f t="shared" si="215"/>
        <v>9999</v>
      </c>
      <c r="K6852" s="270"/>
      <c r="L6852" s="270"/>
      <c r="M6852" s="271"/>
      <c r="N6852" s="270" t="e">
        <v>#N/A</v>
      </c>
      <c r="O6852" s="272" t="e">
        <v>#N/A</v>
      </c>
      <c r="P6852" s="272" t="e">
        <v>#N/A</v>
      </c>
      <c r="Q6852" s="272" t="e">
        <v>#N/A</v>
      </c>
      <c r="S6852" s="311"/>
      <c r="T6852" s="311"/>
    </row>
    <row r="6853" spans="1:20" ht="12">
      <c r="A6853" s="268" t="str">
        <f t="shared" si="214"/>
        <v>1665556011346230323</v>
      </c>
      <c r="B6853" s="304" t="s">
        <v>19891</v>
      </c>
      <c r="C6853" s="269" t="s">
        <v>9999</v>
      </c>
      <c r="D6853" s="144" t="s">
        <v>3106</v>
      </c>
      <c r="E6853" s="269" t="s">
        <v>10000</v>
      </c>
      <c r="F6853" s="145" t="s">
        <v>3106</v>
      </c>
      <c r="G6853" s="269" t="s">
        <v>3106</v>
      </c>
      <c r="H6853" s="305" t="s">
        <v>10001</v>
      </c>
      <c r="I6853" s="306" t="s">
        <v>21125</v>
      </c>
      <c r="J6853" s="201" t="str">
        <f t="shared" si="215"/>
        <v>9999</v>
      </c>
      <c r="K6853" s="270"/>
      <c r="L6853" s="270"/>
      <c r="M6853" s="271"/>
      <c r="N6853" s="270" t="e">
        <v>#N/A</v>
      </c>
      <c r="O6853" s="272" t="e">
        <v>#N/A</v>
      </c>
      <c r="P6853" s="272" t="e">
        <v>#N/A</v>
      </c>
      <c r="Q6853" s="272" t="e">
        <v>#N/A</v>
      </c>
      <c r="S6853" s="311"/>
      <c r="T6853" s="311"/>
    </row>
    <row r="6854" spans="1:20" ht="12">
      <c r="A6854" s="268" t="str">
        <f t="shared" si="214"/>
        <v>1666075011376655241</v>
      </c>
      <c r="B6854" s="304" t="s">
        <v>19891</v>
      </c>
      <c r="C6854" s="269" t="s">
        <v>10002</v>
      </c>
      <c r="D6854" s="144" t="s">
        <v>3106</v>
      </c>
      <c r="E6854" s="269" t="s">
        <v>10003</v>
      </c>
      <c r="F6854" s="145" t="s">
        <v>3106</v>
      </c>
      <c r="G6854" s="269" t="s">
        <v>3106</v>
      </c>
      <c r="H6854" s="305" t="s">
        <v>10004</v>
      </c>
      <c r="I6854" s="306" t="s">
        <v>21234</v>
      </c>
      <c r="J6854" s="201" t="str">
        <f t="shared" si="215"/>
        <v>9999</v>
      </c>
      <c r="K6854" s="270"/>
      <c r="L6854" s="270"/>
      <c r="M6854" s="271"/>
      <c r="N6854" s="270" t="e">
        <v>#N/A</v>
      </c>
      <c r="O6854" s="272" t="e">
        <v>#N/A</v>
      </c>
      <c r="P6854" s="272" t="e">
        <v>#N/A</v>
      </c>
      <c r="Q6854" s="272" t="e">
        <v>#N/A</v>
      </c>
      <c r="S6854" s="208"/>
    </row>
    <row r="6855" spans="1:20" ht="12">
      <c r="A6855" s="268" t="str">
        <f t="shared" si="214"/>
        <v>1666075021376655241</v>
      </c>
      <c r="B6855" s="304" t="s">
        <v>19891</v>
      </c>
      <c r="C6855" s="269" t="s">
        <v>10002</v>
      </c>
      <c r="D6855" s="144" t="s">
        <v>3106</v>
      </c>
      <c r="E6855" s="269" t="s">
        <v>10005</v>
      </c>
      <c r="F6855" s="145" t="s">
        <v>3106</v>
      </c>
      <c r="G6855" s="269" t="s">
        <v>3106</v>
      </c>
      <c r="H6855" s="305" t="s">
        <v>10004</v>
      </c>
      <c r="I6855" s="306" t="s">
        <v>21234</v>
      </c>
      <c r="J6855" s="201" t="str">
        <f t="shared" si="215"/>
        <v>9999</v>
      </c>
      <c r="K6855" s="270"/>
      <c r="L6855" s="270"/>
      <c r="M6855" s="271"/>
      <c r="N6855" s="270" t="e">
        <v>#N/A</v>
      </c>
      <c r="O6855" s="272" t="e">
        <v>#N/A</v>
      </c>
      <c r="P6855" s="272" t="e">
        <v>#N/A</v>
      </c>
      <c r="Q6855" s="272" t="e">
        <v>#N/A</v>
      </c>
      <c r="S6855" s="208"/>
    </row>
    <row r="6856" spans="1:20" ht="12">
      <c r="A6856" s="268" t="str">
        <f t="shared" si="214"/>
        <v>1667628031538140397</v>
      </c>
      <c r="B6856" s="304" t="s">
        <v>19891</v>
      </c>
      <c r="C6856" s="269" t="s">
        <v>10006</v>
      </c>
      <c r="D6856" s="144" t="s">
        <v>3106</v>
      </c>
      <c r="E6856" s="269" t="s">
        <v>10007</v>
      </c>
      <c r="F6856" s="145" t="s">
        <v>3106</v>
      </c>
      <c r="G6856" s="269" t="s">
        <v>3106</v>
      </c>
      <c r="H6856" s="305" t="s">
        <v>10008</v>
      </c>
      <c r="I6856" s="306" t="s">
        <v>21696</v>
      </c>
      <c r="J6856" s="201" t="str">
        <f t="shared" si="215"/>
        <v>9999</v>
      </c>
      <c r="K6856" s="270"/>
      <c r="L6856" s="270"/>
      <c r="M6856" s="271"/>
      <c r="N6856" s="270" t="e">
        <v>#N/A</v>
      </c>
      <c r="O6856" s="272" t="e">
        <v>#N/A</v>
      </c>
      <c r="P6856" s="272" t="e">
        <v>#N/A</v>
      </c>
      <c r="Q6856" s="272" t="e">
        <v>#N/A</v>
      </c>
      <c r="S6856" s="208"/>
    </row>
    <row r="6857" spans="1:20" ht="12">
      <c r="A6857" s="268" t="str">
        <f t="shared" si="214"/>
        <v>1669533011659347623</v>
      </c>
      <c r="B6857" s="304" t="s">
        <v>19891</v>
      </c>
      <c r="C6857" s="269" t="s">
        <v>10009</v>
      </c>
      <c r="D6857" s="144" t="s">
        <v>3106</v>
      </c>
      <c r="E6857" s="269" t="s">
        <v>10010</v>
      </c>
      <c r="F6857" s="145" t="s">
        <v>3106</v>
      </c>
      <c r="G6857" s="269" t="s">
        <v>3106</v>
      </c>
      <c r="H6857" s="305" t="s">
        <v>10011</v>
      </c>
      <c r="I6857" s="306" t="s">
        <v>21994</v>
      </c>
      <c r="J6857" s="201" t="str">
        <f t="shared" si="215"/>
        <v>9999</v>
      </c>
      <c r="K6857" s="270"/>
      <c r="L6857" s="270"/>
      <c r="M6857" s="271"/>
      <c r="N6857" s="270" t="e">
        <v>#N/A</v>
      </c>
      <c r="O6857" s="272" t="e">
        <v>#N/A</v>
      </c>
      <c r="P6857" s="272" t="e">
        <v>#N/A</v>
      </c>
      <c r="Q6857" s="272" t="e">
        <v>#N/A</v>
      </c>
      <c r="S6857" s="208"/>
    </row>
    <row r="6858" spans="1:20" ht="12">
      <c r="A6858" s="268" t="str">
        <f t="shared" si="214"/>
        <v>1670333011245331396</v>
      </c>
      <c r="B6858" s="304" t="s">
        <v>19891</v>
      </c>
      <c r="C6858" s="269" t="s">
        <v>10012</v>
      </c>
      <c r="D6858" s="144" t="s">
        <v>3106</v>
      </c>
      <c r="E6858" s="269" t="s">
        <v>10013</v>
      </c>
      <c r="F6858" s="145" t="s">
        <v>3106</v>
      </c>
      <c r="G6858" s="269" t="s">
        <v>3106</v>
      </c>
      <c r="H6858" s="305" t="s">
        <v>10014</v>
      </c>
      <c r="I6858" s="306" t="s">
        <v>20885</v>
      </c>
      <c r="J6858" s="201" t="str">
        <f t="shared" si="215"/>
        <v>9999</v>
      </c>
      <c r="K6858" s="270"/>
      <c r="L6858" s="270"/>
      <c r="M6858" s="271"/>
      <c r="N6858" s="270" t="e">
        <v>#N/A</v>
      </c>
      <c r="O6858" s="272" t="e">
        <v>#N/A</v>
      </c>
      <c r="P6858" s="272" t="e">
        <v>#N/A</v>
      </c>
      <c r="Q6858" s="272" t="e">
        <v>#N/A</v>
      </c>
      <c r="S6858" s="208"/>
    </row>
    <row r="6859" spans="1:20" ht="12">
      <c r="A6859" s="268" t="str">
        <f t="shared" si="214"/>
        <v>1671695011366496937</v>
      </c>
      <c r="B6859" s="304" t="s">
        <v>19891</v>
      </c>
      <c r="C6859" s="269" t="s">
        <v>10015</v>
      </c>
      <c r="D6859" s="144" t="s">
        <v>3106</v>
      </c>
      <c r="E6859" s="269" t="s">
        <v>10016</v>
      </c>
      <c r="F6859" s="145" t="s">
        <v>3106</v>
      </c>
      <c r="G6859" s="269" t="s">
        <v>3106</v>
      </c>
      <c r="H6859" s="305" t="s">
        <v>10017</v>
      </c>
      <c r="I6859" s="306" t="s">
        <v>21196</v>
      </c>
      <c r="J6859" s="201" t="str">
        <f t="shared" si="215"/>
        <v>9999</v>
      </c>
      <c r="K6859" s="270"/>
      <c r="L6859" s="270"/>
      <c r="M6859" s="271"/>
      <c r="N6859" s="270" t="e">
        <v>#N/A</v>
      </c>
      <c r="O6859" s="272" t="e">
        <v>#N/A</v>
      </c>
      <c r="P6859" s="272" t="e">
        <v>#N/A</v>
      </c>
      <c r="Q6859" s="272" t="e">
        <v>#N/A</v>
      </c>
      <c r="S6859" s="208"/>
    </row>
    <row r="6860" spans="1:20" ht="12">
      <c r="A6860" s="268" t="str">
        <f t="shared" si="214"/>
        <v>1671729011780655670</v>
      </c>
      <c r="B6860" s="304" t="s">
        <v>19891</v>
      </c>
      <c r="C6860" s="269" t="s">
        <v>10018</v>
      </c>
      <c r="D6860" s="144" t="s">
        <v>3106</v>
      </c>
      <c r="E6860" s="269" t="s">
        <v>10019</v>
      </c>
      <c r="F6860" s="145" t="s">
        <v>3106</v>
      </c>
      <c r="G6860" s="269" t="s">
        <v>3106</v>
      </c>
      <c r="H6860" s="305" t="s">
        <v>10020</v>
      </c>
      <c r="I6860" s="306" t="s">
        <v>22307</v>
      </c>
      <c r="J6860" s="201" t="str">
        <f t="shared" si="215"/>
        <v>9999</v>
      </c>
      <c r="K6860" s="270"/>
      <c r="L6860" s="270"/>
      <c r="M6860" s="271"/>
      <c r="N6860" s="270" t="e">
        <v>#N/A</v>
      </c>
      <c r="O6860" s="272" t="e">
        <v>#N/A</v>
      </c>
      <c r="P6860" s="272" t="e">
        <v>#N/A</v>
      </c>
      <c r="Q6860" s="272" t="e">
        <v>#N/A</v>
      </c>
      <c r="S6860" s="208"/>
    </row>
    <row r="6861" spans="1:20" ht="12">
      <c r="A6861" s="268" t="str">
        <f t="shared" si="214"/>
        <v>1671745011922057561</v>
      </c>
      <c r="B6861" s="304" t="s">
        <v>19891</v>
      </c>
      <c r="C6861" s="269" t="s">
        <v>10021</v>
      </c>
      <c r="D6861" s="144" t="s">
        <v>3106</v>
      </c>
      <c r="E6861" s="269" t="s">
        <v>10022</v>
      </c>
      <c r="F6861" s="145" t="s">
        <v>3106</v>
      </c>
      <c r="G6861" s="269" t="s">
        <v>3106</v>
      </c>
      <c r="H6861" s="305" t="s">
        <v>10023</v>
      </c>
      <c r="I6861" s="306" t="s">
        <v>22672</v>
      </c>
      <c r="J6861" s="201" t="str">
        <f t="shared" si="215"/>
        <v>9999</v>
      </c>
      <c r="K6861" s="270"/>
      <c r="L6861" s="270"/>
      <c r="M6861" s="271"/>
      <c r="N6861" s="270" t="e">
        <v>#N/A</v>
      </c>
      <c r="O6861" s="272" t="e">
        <v>#N/A</v>
      </c>
      <c r="P6861" s="272" t="e">
        <v>#N/A</v>
      </c>
      <c r="Q6861" s="272" t="e">
        <v>#N/A</v>
      </c>
      <c r="S6861" s="208"/>
    </row>
    <row r="6862" spans="1:20" ht="12">
      <c r="A6862" s="268" t="str">
        <f t="shared" si="214"/>
        <v>1671851011871584672</v>
      </c>
      <c r="B6862" s="304" t="s">
        <v>19891</v>
      </c>
      <c r="C6862" s="269" t="s">
        <v>10024</v>
      </c>
      <c r="D6862" s="144" t="s">
        <v>3106</v>
      </c>
      <c r="E6862" s="269" t="s">
        <v>10025</v>
      </c>
      <c r="F6862" s="145" t="s">
        <v>3106</v>
      </c>
      <c r="G6862" s="269" t="s">
        <v>3106</v>
      </c>
      <c r="H6862" s="305" t="s">
        <v>10026</v>
      </c>
      <c r="I6862" s="306" t="s">
        <v>22548</v>
      </c>
      <c r="J6862" s="201" t="str">
        <f t="shared" si="215"/>
        <v>9999</v>
      </c>
      <c r="K6862" s="270"/>
      <c r="L6862" s="270"/>
      <c r="M6862" s="271"/>
      <c r="N6862" s="270" t="e">
        <v>#N/A</v>
      </c>
      <c r="O6862" s="272" t="e">
        <v>#N/A</v>
      </c>
      <c r="P6862" s="272" t="e">
        <v>#N/A</v>
      </c>
      <c r="Q6862" s="272" t="e">
        <v>#N/A</v>
      </c>
      <c r="S6862" s="208"/>
    </row>
    <row r="6863" spans="1:20" ht="12">
      <c r="A6863" s="268" t="str">
        <f t="shared" si="214"/>
        <v>1671851021871584672</v>
      </c>
      <c r="B6863" s="304" t="s">
        <v>19891</v>
      </c>
      <c r="C6863" s="269" t="s">
        <v>10024</v>
      </c>
      <c r="D6863" s="144" t="s">
        <v>3106</v>
      </c>
      <c r="E6863" s="269" t="s">
        <v>10027</v>
      </c>
      <c r="F6863" s="145" t="s">
        <v>3106</v>
      </c>
      <c r="G6863" s="269" t="s">
        <v>3106</v>
      </c>
      <c r="H6863" s="305" t="s">
        <v>10026</v>
      </c>
      <c r="I6863" s="307" t="s">
        <v>10026</v>
      </c>
      <c r="J6863" s="201" t="str">
        <f t="shared" si="215"/>
        <v>9999</v>
      </c>
      <c r="K6863" s="270"/>
      <c r="L6863" s="270"/>
      <c r="M6863" s="271"/>
      <c r="N6863" s="270" t="e">
        <v>#N/A</v>
      </c>
      <c r="O6863" s="272" t="e">
        <v>#N/A</v>
      </c>
      <c r="P6863" s="272" t="e">
        <v>#N/A</v>
      </c>
      <c r="Q6863" s="272" t="e">
        <v>#N/A</v>
      </c>
      <c r="S6863" s="208"/>
    </row>
    <row r="6864" spans="1:20" ht="12">
      <c r="A6864" s="268" t="str">
        <f t="shared" si="214"/>
        <v>1672230011386657047</v>
      </c>
      <c r="B6864" s="304" t="s">
        <v>19891</v>
      </c>
      <c r="C6864" s="269" t="s">
        <v>10028</v>
      </c>
      <c r="D6864" s="144" t="s">
        <v>3106</v>
      </c>
      <c r="E6864" s="269" t="s">
        <v>10029</v>
      </c>
      <c r="F6864" s="145" t="s">
        <v>3106</v>
      </c>
      <c r="G6864" s="269" t="s">
        <v>3106</v>
      </c>
      <c r="H6864" s="305" t="s">
        <v>3645</v>
      </c>
      <c r="I6864" s="306" t="s">
        <v>21254</v>
      </c>
      <c r="J6864" s="201" t="str">
        <f t="shared" si="215"/>
        <v>9999</v>
      </c>
      <c r="K6864" s="270"/>
      <c r="L6864" s="270"/>
      <c r="M6864" s="271"/>
      <c r="N6864" s="270" t="e">
        <v>#N/A</v>
      </c>
      <c r="O6864" s="272" t="e">
        <v>#N/A</v>
      </c>
      <c r="P6864" s="272" t="e">
        <v>#N/A</v>
      </c>
      <c r="Q6864" s="272" t="e">
        <v>#N/A</v>
      </c>
      <c r="S6864" s="208"/>
    </row>
    <row r="6865" spans="1:17" s="208" customFormat="1" ht="12">
      <c r="A6865" s="268" t="str">
        <f t="shared" si="214"/>
        <v>1672404011699819979</v>
      </c>
      <c r="B6865" s="304" t="s">
        <v>19891</v>
      </c>
      <c r="C6865" s="269" t="s">
        <v>6919</v>
      </c>
      <c r="D6865" s="144" t="s">
        <v>3106</v>
      </c>
      <c r="E6865" s="269" t="s">
        <v>10030</v>
      </c>
      <c r="F6865" s="145" t="s">
        <v>3106</v>
      </c>
      <c r="G6865" s="269" t="s">
        <v>3106</v>
      </c>
      <c r="H6865" s="305" t="s">
        <v>3645</v>
      </c>
      <c r="I6865" s="306" t="s">
        <v>22101</v>
      </c>
      <c r="J6865" s="201" t="str">
        <f t="shared" si="215"/>
        <v>9999</v>
      </c>
      <c r="K6865" s="270"/>
      <c r="L6865" s="270"/>
      <c r="M6865" s="271"/>
      <c r="N6865" s="270" t="e">
        <v>#N/A</v>
      </c>
      <c r="O6865" s="272" t="e">
        <v>#N/A</v>
      </c>
      <c r="P6865" s="272" t="e">
        <v>#N/A</v>
      </c>
      <c r="Q6865" s="272" t="e">
        <v>#N/A</v>
      </c>
    </row>
    <row r="6866" spans="1:17" s="208" customFormat="1" ht="12">
      <c r="A6866" s="268" t="str">
        <f t="shared" si="214"/>
        <v>1672404021699819979</v>
      </c>
      <c r="B6866" s="304" t="s">
        <v>19891</v>
      </c>
      <c r="C6866" s="269" t="s">
        <v>6919</v>
      </c>
      <c r="D6866" s="144" t="s">
        <v>3106</v>
      </c>
      <c r="E6866" s="269" t="s">
        <v>10031</v>
      </c>
      <c r="F6866" s="145" t="s">
        <v>3106</v>
      </c>
      <c r="G6866" s="269" t="s">
        <v>3106</v>
      </c>
      <c r="H6866" s="305" t="s">
        <v>6921</v>
      </c>
      <c r="I6866" s="307" t="s">
        <v>6921</v>
      </c>
      <c r="J6866" s="201" t="str">
        <f t="shared" si="215"/>
        <v>9999</v>
      </c>
      <c r="K6866" s="270"/>
      <c r="L6866" s="270"/>
      <c r="M6866" s="271"/>
      <c r="N6866" s="270" t="e">
        <v>#N/A</v>
      </c>
      <c r="O6866" s="272" t="e">
        <v>#N/A</v>
      </c>
      <c r="P6866" s="272" t="e">
        <v>#N/A</v>
      </c>
      <c r="Q6866" s="272" t="e">
        <v>#N/A</v>
      </c>
    </row>
    <row r="6867" spans="1:17" s="208" customFormat="1" ht="12">
      <c r="A6867" s="268" t="str">
        <f t="shared" si="214"/>
        <v>1672453021346399557</v>
      </c>
      <c r="B6867" s="304" t="s">
        <v>19891</v>
      </c>
      <c r="C6867" s="269" t="s">
        <v>10032</v>
      </c>
      <c r="D6867" s="144" t="s">
        <v>3106</v>
      </c>
      <c r="E6867" s="269" t="s">
        <v>10033</v>
      </c>
      <c r="F6867" s="145" t="s">
        <v>3106</v>
      </c>
      <c r="G6867" s="269" t="s">
        <v>3106</v>
      </c>
      <c r="H6867" s="305" t="s">
        <v>10034</v>
      </c>
      <c r="I6867" s="306" t="s">
        <v>21155</v>
      </c>
      <c r="J6867" s="201" t="str">
        <f t="shared" si="215"/>
        <v>9999</v>
      </c>
      <c r="K6867" s="270"/>
      <c r="L6867" s="270"/>
      <c r="M6867" s="271"/>
      <c r="N6867" s="270" t="e">
        <v>#N/A</v>
      </c>
      <c r="O6867" s="272" t="e">
        <v>#N/A</v>
      </c>
      <c r="P6867" s="272" t="e">
        <v>#N/A</v>
      </c>
      <c r="Q6867" s="272" t="e">
        <v>#N/A</v>
      </c>
    </row>
    <row r="6868" spans="1:17" s="208" customFormat="1" ht="12">
      <c r="A6868" s="268" t="str">
        <f t="shared" si="214"/>
        <v>1672453031346399557</v>
      </c>
      <c r="B6868" s="304" t="s">
        <v>19891</v>
      </c>
      <c r="C6868" s="269" t="s">
        <v>10032</v>
      </c>
      <c r="D6868" s="144" t="s">
        <v>3106</v>
      </c>
      <c r="E6868" s="269" t="s">
        <v>10035</v>
      </c>
      <c r="F6868" s="145" t="s">
        <v>3106</v>
      </c>
      <c r="G6868" s="269" t="s">
        <v>3106</v>
      </c>
      <c r="H6868" s="305" t="s">
        <v>10034</v>
      </c>
      <c r="I6868" s="307" t="s">
        <v>10034</v>
      </c>
      <c r="J6868" s="201" t="str">
        <f t="shared" si="215"/>
        <v>9999</v>
      </c>
      <c r="K6868" s="270"/>
      <c r="L6868" s="270"/>
      <c r="M6868" s="271"/>
      <c r="N6868" s="270" t="e">
        <v>#N/A</v>
      </c>
      <c r="O6868" s="272" t="e">
        <v>#N/A</v>
      </c>
      <c r="P6868" s="272" t="e">
        <v>#N/A</v>
      </c>
      <c r="Q6868" s="272" t="e">
        <v>#N/A</v>
      </c>
    </row>
    <row r="6869" spans="1:17" s="208" customFormat="1" ht="12">
      <c r="A6869" s="268" t="str">
        <f t="shared" ref="A6869:A6932" si="216">E6869&amp;C6869</f>
        <v>1672651011194837070</v>
      </c>
      <c r="B6869" s="304" t="s">
        <v>19891</v>
      </c>
      <c r="C6869" s="269" t="s">
        <v>10036</v>
      </c>
      <c r="D6869" s="144" t="s">
        <v>3106</v>
      </c>
      <c r="E6869" s="269" t="s">
        <v>10037</v>
      </c>
      <c r="F6869" s="145" t="s">
        <v>3106</v>
      </c>
      <c r="G6869" s="269" t="s">
        <v>3106</v>
      </c>
      <c r="H6869" s="305" t="s">
        <v>10038</v>
      </c>
      <c r="I6869" s="306" t="s">
        <v>20761</v>
      </c>
      <c r="J6869" s="201" t="str">
        <f t="shared" si="215"/>
        <v>9999</v>
      </c>
      <c r="K6869" s="270"/>
      <c r="L6869" s="270"/>
      <c r="M6869" s="271"/>
      <c r="N6869" s="270" t="e">
        <v>#N/A</v>
      </c>
      <c r="O6869" s="272" t="e">
        <v>#N/A</v>
      </c>
      <c r="P6869" s="272" t="e">
        <v>#N/A</v>
      </c>
      <c r="Q6869" s="272" t="e">
        <v>#N/A</v>
      </c>
    </row>
    <row r="6870" spans="1:17" s="208" customFormat="1" ht="12">
      <c r="A6870" s="268" t="str">
        <f t="shared" si="216"/>
        <v>1672651021194837070</v>
      </c>
      <c r="B6870" s="304" t="s">
        <v>19891</v>
      </c>
      <c r="C6870" s="269" t="s">
        <v>10036</v>
      </c>
      <c r="D6870" s="144" t="s">
        <v>3106</v>
      </c>
      <c r="E6870" s="269" t="s">
        <v>10039</v>
      </c>
      <c r="F6870" s="145" t="s">
        <v>3106</v>
      </c>
      <c r="G6870" s="269" t="s">
        <v>3106</v>
      </c>
      <c r="H6870" s="305" t="s">
        <v>10038</v>
      </c>
      <c r="I6870" s="306" t="s">
        <v>20762</v>
      </c>
      <c r="J6870" s="201" t="str">
        <f t="shared" si="215"/>
        <v>9999</v>
      </c>
      <c r="K6870" s="270"/>
      <c r="L6870" s="270"/>
      <c r="M6870" s="271"/>
      <c r="N6870" s="270" t="e">
        <v>#N/A</v>
      </c>
      <c r="O6870" s="272" t="e">
        <v>#N/A</v>
      </c>
      <c r="P6870" s="272" t="e">
        <v>#N/A</v>
      </c>
      <c r="Q6870" s="272" t="e">
        <v>#N/A</v>
      </c>
    </row>
    <row r="6871" spans="1:17" s="208" customFormat="1" ht="12">
      <c r="A6871" s="268" t="str">
        <f t="shared" si="216"/>
        <v>1672834011013961408</v>
      </c>
      <c r="B6871" s="304" t="s">
        <v>19891</v>
      </c>
      <c r="C6871" s="269" t="s">
        <v>10040</v>
      </c>
      <c r="D6871" s="144" t="s">
        <v>3106</v>
      </c>
      <c r="E6871" s="269" t="s">
        <v>10041</v>
      </c>
      <c r="F6871" s="145" t="s">
        <v>3106</v>
      </c>
      <c r="G6871" s="269" t="s">
        <v>3106</v>
      </c>
      <c r="H6871" s="305" t="s">
        <v>10042</v>
      </c>
      <c r="I6871" s="306" t="s">
        <v>20267</v>
      </c>
      <c r="J6871" s="201" t="str">
        <f t="shared" si="215"/>
        <v>9999</v>
      </c>
      <c r="K6871" s="270"/>
      <c r="L6871" s="270"/>
      <c r="M6871" s="271"/>
      <c r="N6871" s="270" t="e">
        <v>#N/A</v>
      </c>
      <c r="O6871" s="272" t="e">
        <v>#N/A</v>
      </c>
      <c r="P6871" s="272" t="e">
        <v>#N/A</v>
      </c>
      <c r="Q6871" s="272" t="e">
        <v>#N/A</v>
      </c>
    </row>
    <row r="6872" spans="1:17" s="208" customFormat="1" ht="12">
      <c r="A6872" s="268" t="str">
        <f t="shared" si="216"/>
        <v>1672974051992785166</v>
      </c>
      <c r="B6872" s="304" t="s">
        <v>19891</v>
      </c>
      <c r="C6872" s="269" t="s">
        <v>10043</v>
      </c>
      <c r="D6872" s="144" t="s">
        <v>3106</v>
      </c>
      <c r="E6872" s="269" t="s">
        <v>10044</v>
      </c>
      <c r="F6872" s="145" t="s">
        <v>3106</v>
      </c>
      <c r="G6872" s="269" t="s">
        <v>3106</v>
      </c>
      <c r="H6872" s="305" t="s">
        <v>10045</v>
      </c>
      <c r="I6872" s="307" t="s">
        <v>10045</v>
      </c>
      <c r="J6872" s="201" t="str">
        <f t="shared" si="215"/>
        <v>9999</v>
      </c>
      <c r="K6872" s="270"/>
      <c r="L6872" s="270"/>
      <c r="M6872" s="271"/>
      <c r="N6872" s="270" t="e">
        <v>#N/A</v>
      </c>
      <c r="O6872" s="272" t="e">
        <v>#N/A</v>
      </c>
      <c r="P6872" s="272" t="e">
        <v>#N/A</v>
      </c>
      <c r="Q6872" s="272" t="e">
        <v>#N/A</v>
      </c>
    </row>
    <row r="6873" spans="1:17" s="208" customFormat="1" ht="12">
      <c r="A6873" s="268" t="str">
        <f t="shared" si="216"/>
        <v>1674384011053652438</v>
      </c>
      <c r="B6873" s="304" t="s">
        <v>19891</v>
      </c>
      <c r="C6873" s="269" t="s">
        <v>4079</v>
      </c>
      <c r="D6873" s="144" t="s">
        <v>3106</v>
      </c>
      <c r="E6873" s="269" t="s">
        <v>10046</v>
      </c>
      <c r="F6873" s="145" t="s">
        <v>3106</v>
      </c>
      <c r="G6873" s="269" t="s">
        <v>3106</v>
      </c>
      <c r="H6873" s="305" t="s">
        <v>4080</v>
      </c>
      <c r="I6873" s="306" t="s">
        <v>20369</v>
      </c>
      <c r="J6873" s="201" t="str">
        <f t="shared" si="215"/>
        <v>9999</v>
      </c>
      <c r="K6873" s="270"/>
      <c r="L6873" s="270"/>
      <c r="M6873" s="271"/>
      <c r="N6873" s="270" t="e">
        <v>#N/A</v>
      </c>
      <c r="O6873" s="272" t="e">
        <v>#N/A</v>
      </c>
      <c r="P6873" s="272" t="e">
        <v>#N/A</v>
      </c>
      <c r="Q6873" s="272" t="e">
        <v>#N/A</v>
      </c>
    </row>
    <row r="6874" spans="1:17" s="208" customFormat="1" ht="12">
      <c r="A6874" s="268" t="str">
        <f t="shared" si="216"/>
        <v>1674384011689654451</v>
      </c>
      <c r="B6874" s="304" t="s">
        <v>19891</v>
      </c>
      <c r="C6874" s="269" t="s">
        <v>10047</v>
      </c>
      <c r="D6874" s="144" t="s">
        <v>3106</v>
      </c>
      <c r="E6874" s="269" t="s">
        <v>10046</v>
      </c>
      <c r="F6874" s="145" t="s">
        <v>3106</v>
      </c>
      <c r="G6874" s="269" t="s">
        <v>3106</v>
      </c>
      <c r="H6874" s="305" t="s">
        <v>10048</v>
      </c>
      <c r="I6874" s="306" t="s">
        <v>20369</v>
      </c>
      <c r="J6874" s="201" t="str">
        <f t="shared" si="215"/>
        <v>9999</v>
      </c>
      <c r="K6874" s="270"/>
      <c r="L6874" s="270"/>
      <c r="M6874" s="271"/>
      <c r="N6874" s="270" t="e">
        <v>#N/A</v>
      </c>
      <c r="O6874" s="272" t="e">
        <v>#N/A</v>
      </c>
      <c r="P6874" s="272" t="e">
        <v>#N/A</v>
      </c>
      <c r="Q6874" s="272" t="e">
        <v>#N/A</v>
      </c>
    </row>
    <row r="6875" spans="1:17" s="208" customFormat="1" ht="12">
      <c r="A6875" s="268" t="str">
        <f t="shared" si="216"/>
        <v>1676272011538195912</v>
      </c>
      <c r="B6875" s="304" t="s">
        <v>19891</v>
      </c>
      <c r="C6875" s="269" t="s">
        <v>10049</v>
      </c>
      <c r="D6875" s="144" t="s">
        <v>3106</v>
      </c>
      <c r="E6875" s="269" t="s">
        <v>10050</v>
      </c>
      <c r="F6875" s="145" t="s">
        <v>3106</v>
      </c>
      <c r="G6875" s="269" t="s">
        <v>3106</v>
      </c>
      <c r="H6875" s="305" t="s">
        <v>10051</v>
      </c>
      <c r="I6875" s="306" t="s">
        <v>21703</v>
      </c>
      <c r="J6875" s="201" t="str">
        <f t="shared" si="215"/>
        <v>9999</v>
      </c>
      <c r="K6875" s="270"/>
      <c r="L6875" s="270"/>
      <c r="M6875" s="271"/>
      <c r="N6875" s="270" t="e">
        <v>#N/A</v>
      </c>
      <c r="O6875" s="272" t="e">
        <v>#N/A</v>
      </c>
      <c r="P6875" s="272" t="e">
        <v>#N/A</v>
      </c>
      <c r="Q6875" s="272" t="e">
        <v>#N/A</v>
      </c>
    </row>
    <row r="6876" spans="1:17" s="208" customFormat="1" ht="12">
      <c r="A6876" s="268" t="str">
        <f t="shared" si="216"/>
        <v>1677775011780752105</v>
      </c>
      <c r="B6876" s="304" t="s">
        <v>19891</v>
      </c>
      <c r="C6876" s="269" t="s">
        <v>10052</v>
      </c>
      <c r="D6876" s="144" t="s">
        <v>3106</v>
      </c>
      <c r="E6876" s="269" t="s">
        <v>10053</v>
      </c>
      <c r="F6876" s="145" t="s">
        <v>3106</v>
      </c>
      <c r="G6876" s="269" t="s">
        <v>3106</v>
      </c>
      <c r="H6876" s="305" t="s">
        <v>10054</v>
      </c>
      <c r="I6876" s="306" t="s">
        <v>22312</v>
      </c>
      <c r="J6876" s="201" t="str">
        <f t="shared" si="215"/>
        <v>9999</v>
      </c>
      <c r="K6876" s="270"/>
      <c r="L6876" s="270"/>
      <c r="M6876" s="271"/>
      <c r="N6876" s="270" t="e">
        <v>#N/A</v>
      </c>
      <c r="O6876" s="272" t="e">
        <v>#N/A</v>
      </c>
      <c r="P6876" s="272" t="e">
        <v>#N/A</v>
      </c>
      <c r="Q6876" s="272" t="e">
        <v>#N/A</v>
      </c>
    </row>
    <row r="6877" spans="1:17" s="208" customFormat="1" ht="12">
      <c r="A6877" s="268" t="str">
        <f t="shared" si="216"/>
        <v>1679110031740700111</v>
      </c>
      <c r="B6877" s="304" t="s">
        <v>19891</v>
      </c>
      <c r="C6877" s="269" t="s">
        <v>14345</v>
      </c>
      <c r="D6877" s="144" t="s">
        <v>3106</v>
      </c>
      <c r="E6877" s="269" t="s">
        <v>14346</v>
      </c>
      <c r="F6877" s="145" t="s">
        <v>3106</v>
      </c>
      <c r="G6877" s="269" t="s">
        <v>3106</v>
      </c>
      <c r="H6877" s="305" t="s">
        <v>14347</v>
      </c>
      <c r="I6877" s="306" t="s">
        <v>22238</v>
      </c>
      <c r="J6877" s="201" t="str">
        <f t="shared" si="215"/>
        <v>9999</v>
      </c>
      <c r="K6877" s="270" t="s">
        <v>13915</v>
      </c>
      <c r="L6877" s="270" t="s">
        <v>13916</v>
      </c>
      <c r="M6877" s="271">
        <v>44085</v>
      </c>
      <c r="N6877" s="270" t="e">
        <v>#N/A</v>
      </c>
      <c r="O6877" s="272" t="e">
        <v>#N/A</v>
      </c>
      <c r="P6877" s="272" t="e">
        <v>#N/A</v>
      </c>
      <c r="Q6877" s="272" t="e">
        <v>#N/A</v>
      </c>
    </row>
    <row r="6878" spans="1:17" s="208" customFormat="1" ht="12">
      <c r="A6878" s="268" t="str">
        <f t="shared" si="216"/>
        <v>1679318011659593028</v>
      </c>
      <c r="B6878" s="304" t="s">
        <v>19891</v>
      </c>
      <c r="C6878" s="269" t="s">
        <v>10055</v>
      </c>
      <c r="D6878" s="144" t="s">
        <v>3106</v>
      </c>
      <c r="E6878" s="269" t="s">
        <v>10056</v>
      </c>
      <c r="F6878" s="145" t="s">
        <v>3106</v>
      </c>
      <c r="G6878" s="269" t="s">
        <v>3106</v>
      </c>
      <c r="H6878" s="305" t="s">
        <v>10057</v>
      </c>
      <c r="I6878" s="306" t="s">
        <v>22005</v>
      </c>
      <c r="J6878" s="201" t="str">
        <f t="shared" si="215"/>
        <v>9999</v>
      </c>
      <c r="K6878" s="270"/>
      <c r="L6878" s="270"/>
      <c r="M6878" s="271"/>
      <c r="N6878" s="270" t="e">
        <v>#N/A</v>
      </c>
      <c r="O6878" s="272" t="e">
        <v>#N/A</v>
      </c>
      <c r="P6878" s="272" t="e">
        <v>#N/A</v>
      </c>
      <c r="Q6878" s="272" t="e">
        <v>#N/A</v>
      </c>
    </row>
    <row r="6879" spans="1:17" s="208" customFormat="1" ht="12">
      <c r="A6879" s="268" t="str">
        <f t="shared" si="216"/>
        <v>1679318021659593028</v>
      </c>
      <c r="B6879" s="304" t="s">
        <v>19891</v>
      </c>
      <c r="C6879" s="269" t="s">
        <v>10055</v>
      </c>
      <c r="D6879" s="144" t="s">
        <v>3106</v>
      </c>
      <c r="E6879" s="269" t="s">
        <v>10058</v>
      </c>
      <c r="F6879" s="145" t="s">
        <v>3106</v>
      </c>
      <c r="G6879" s="269" t="s">
        <v>3106</v>
      </c>
      <c r="H6879" s="305" t="s">
        <v>10057</v>
      </c>
      <c r="I6879" s="307" t="s">
        <v>10057</v>
      </c>
      <c r="J6879" s="201" t="str">
        <f t="shared" si="215"/>
        <v>9999</v>
      </c>
      <c r="K6879" s="270"/>
      <c r="L6879" s="270"/>
      <c r="M6879" s="271"/>
      <c r="N6879" s="270" t="e">
        <v>#N/A</v>
      </c>
      <c r="O6879" s="272" t="e">
        <v>#N/A</v>
      </c>
      <c r="P6879" s="272" t="e">
        <v>#N/A</v>
      </c>
      <c r="Q6879" s="272" t="e">
        <v>#N/A</v>
      </c>
    </row>
    <row r="6880" spans="1:17" s="208" customFormat="1" ht="12">
      <c r="A6880" s="268" t="str">
        <f t="shared" si="216"/>
        <v>1679904011023049236</v>
      </c>
      <c r="B6880" s="304" t="s">
        <v>19891</v>
      </c>
      <c r="C6880" s="269" t="s">
        <v>10059</v>
      </c>
      <c r="D6880" s="144" t="s">
        <v>3106</v>
      </c>
      <c r="E6880" s="269" t="s">
        <v>10060</v>
      </c>
      <c r="F6880" s="145" t="s">
        <v>3106</v>
      </c>
      <c r="G6880" s="269" t="s">
        <v>3106</v>
      </c>
      <c r="H6880" s="305" t="s">
        <v>10061</v>
      </c>
      <c r="I6880" s="306" t="s">
        <v>20274</v>
      </c>
      <c r="J6880" s="201" t="str">
        <f t="shared" si="215"/>
        <v>9999</v>
      </c>
      <c r="K6880" s="270"/>
      <c r="L6880" s="270"/>
      <c r="M6880" s="271"/>
      <c r="N6880" s="270" t="e">
        <v>#N/A</v>
      </c>
      <c r="O6880" s="272" t="e">
        <v>#N/A</v>
      </c>
      <c r="P6880" s="272" t="e">
        <v>#N/A</v>
      </c>
      <c r="Q6880" s="272" t="e">
        <v>#N/A</v>
      </c>
    </row>
    <row r="6881" spans="1:17" s="208" customFormat="1" ht="12">
      <c r="A6881" s="268" t="str">
        <f t="shared" si="216"/>
        <v>1680266011790717650</v>
      </c>
      <c r="B6881" s="304" t="s">
        <v>19891</v>
      </c>
      <c r="C6881" s="269" t="s">
        <v>10062</v>
      </c>
      <c r="D6881" s="144" t="s">
        <v>3106</v>
      </c>
      <c r="E6881" s="269" t="s">
        <v>10063</v>
      </c>
      <c r="F6881" s="145" t="s">
        <v>3106</v>
      </c>
      <c r="G6881" s="269" t="s">
        <v>3106</v>
      </c>
      <c r="H6881" s="305" t="s">
        <v>10064</v>
      </c>
      <c r="I6881" s="306" t="s">
        <v>22325</v>
      </c>
      <c r="J6881" s="201" t="str">
        <f t="shared" si="215"/>
        <v>9999</v>
      </c>
      <c r="K6881" s="270"/>
      <c r="L6881" s="270"/>
      <c r="M6881" s="271"/>
      <c r="N6881" s="270" t="e">
        <v>#N/A</v>
      </c>
      <c r="O6881" s="272" t="e">
        <v>#N/A</v>
      </c>
      <c r="P6881" s="272" t="e">
        <v>#N/A</v>
      </c>
      <c r="Q6881" s="272" t="e">
        <v>#N/A</v>
      </c>
    </row>
    <row r="6882" spans="1:17" s="208" customFormat="1" ht="12">
      <c r="A6882" s="268" t="str">
        <f t="shared" si="216"/>
        <v>1680639011194756528</v>
      </c>
      <c r="B6882" s="304" t="s">
        <v>19891</v>
      </c>
      <c r="C6882" s="269" t="s">
        <v>10065</v>
      </c>
      <c r="D6882" s="144" t="s">
        <v>3106</v>
      </c>
      <c r="E6882" s="269" t="s">
        <v>10067</v>
      </c>
      <c r="F6882" s="145" t="s">
        <v>3106</v>
      </c>
      <c r="G6882" s="269" t="s">
        <v>3106</v>
      </c>
      <c r="H6882" s="305" t="s">
        <v>3645</v>
      </c>
      <c r="I6882" s="306" t="s">
        <v>20749</v>
      </c>
      <c r="J6882" s="201" t="str">
        <f t="shared" si="215"/>
        <v>9999</v>
      </c>
      <c r="K6882" s="270"/>
      <c r="L6882" s="270"/>
      <c r="M6882" s="271"/>
      <c r="N6882" s="270" t="e">
        <v>#N/A</v>
      </c>
      <c r="O6882" s="272" t="e">
        <v>#N/A</v>
      </c>
      <c r="P6882" s="272" t="e">
        <v>#N/A</v>
      </c>
      <c r="Q6882" s="272" t="e">
        <v>#N/A</v>
      </c>
    </row>
    <row r="6883" spans="1:17" s="208" customFormat="1" ht="12">
      <c r="A6883" s="268" t="str">
        <f t="shared" si="216"/>
        <v>1681819011093706442</v>
      </c>
      <c r="B6883" s="304" t="s">
        <v>19891</v>
      </c>
      <c r="C6883" s="269" t="s">
        <v>10068</v>
      </c>
      <c r="D6883" s="144" t="s">
        <v>3106</v>
      </c>
      <c r="E6883" s="269" t="s">
        <v>10069</v>
      </c>
      <c r="F6883" s="145" t="s">
        <v>3106</v>
      </c>
      <c r="G6883" s="269" t="s">
        <v>3106</v>
      </c>
      <c r="H6883" s="305" t="s">
        <v>10070</v>
      </c>
      <c r="I6883" s="306" t="s">
        <v>20456</v>
      </c>
      <c r="J6883" s="201" t="str">
        <f t="shared" si="215"/>
        <v>9999</v>
      </c>
      <c r="K6883" s="270"/>
      <c r="L6883" s="270"/>
      <c r="M6883" s="271"/>
      <c r="N6883" s="270" t="e">
        <v>#N/A</v>
      </c>
      <c r="O6883" s="272" t="e">
        <v>#N/A</v>
      </c>
      <c r="P6883" s="272" t="e">
        <v>#N/A</v>
      </c>
      <c r="Q6883" s="272" t="e">
        <v>#N/A</v>
      </c>
    </row>
    <row r="6884" spans="1:17" s="208" customFormat="1" ht="12">
      <c r="A6884" s="268" t="str">
        <f t="shared" si="216"/>
        <v>1682544011992734016</v>
      </c>
      <c r="B6884" s="304" t="s">
        <v>19891</v>
      </c>
      <c r="C6884" s="269" t="s">
        <v>10071</v>
      </c>
      <c r="D6884" s="144" t="s">
        <v>3106</v>
      </c>
      <c r="E6884" s="269" t="s">
        <v>10072</v>
      </c>
      <c r="F6884" s="145" t="s">
        <v>3106</v>
      </c>
      <c r="G6884" s="269" t="s">
        <v>3106</v>
      </c>
      <c r="H6884" s="305" t="s">
        <v>10073</v>
      </c>
      <c r="I6884" s="306" t="s">
        <v>22859</v>
      </c>
      <c r="J6884" s="201" t="str">
        <f t="shared" si="215"/>
        <v>9999</v>
      </c>
      <c r="K6884" s="270"/>
      <c r="L6884" s="270"/>
      <c r="M6884" s="271"/>
      <c r="N6884" s="270" t="e">
        <v>#N/A</v>
      </c>
      <c r="O6884" s="272" t="e">
        <v>#N/A</v>
      </c>
      <c r="P6884" s="272" t="e">
        <v>#N/A</v>
      </c>
      <c r="Q6884" s="272" t="e">
        <v>#N/A</v>
      </c>
    </row>
    <row r="6885" spans="1:17" s="208" customFormat="1" ht="12">
      <c r="A6885" s="268" t="str">
        <f t="shared" si="216"/>
        <v>1683278011790890937</v>
      </c>
      <c r="B6885" s="304" t="s">
        <v>19891</v>
      </c>
      <c r="C6885" s="269" t="s">
        <v>10074</v>
      </c>
      <c r="D6885" s="144" t="s">
        <v>3106</v>
      </c>
      <c r="E6885" s="269" t="s">
        <v>10075</v>
      </c>
      <c r="F6885" s="145" t="s">
        <v>3106</v>
      </c>
      <c r="G6885" s="269" t="s">
        <v>3106</v>
      </c>
      <c r="H6885" s="305" t="s">
        <v>10076</v>
      </c>
      <c r="I6885" s="306" t="s">
        <v>22343</v>
      </c>
      <c r="J6885" s="201" t="str">
        <f t="shared" si="215"/>
        <v>9999</v>
      </c>
      <c r="K6885" s="270"/>
      <c r="L6885" s="270"/>
      <c r="M6885" s="271"/>
      <c r="N6885" s="270" t="e">
        <v>#N/A</v>
      </c>
      <c r="O6885" s="272" t="e">
        <v>#N/A</v>
      </c>
      <c r="P6885" s="272" t="e">
        <v>#N/A</v>
      </c>
      <c r="Q6885" s="272" t="e">
        <v>#N/A</v>
      </c>
    </row>
    <row r="6886" spans="1:17" s="208" customFormat="1" ht="12">
      <c r="A6886" s="268" t="str">
        <f t="shared" si="216"/>
        <v>1683427011285604686</v>
      </c>
      <c r="B6886" s="304" t="s">
        <v>19891</v>
      </c>
      <c r="C6886" s="269" t="s">
        <v>10077</v>
      </c>
      <c r="D6886" s="144" t="s">
        <v>3106</v>
      </c>
      <c r="E6886" s="269" t="s">
        <v>10078</v>
      </c>
      <c r="F6886" s="145" t="s">
        <v>3106</v>
      </c>
      <c r="G6886" s="269" t="s">
        <v>3106</v>
      </c>
      <c r="H6886" s="305" t="s">
        <v>10079</v>
      </c>
      <c r="I6886" s="306" t="s">
        <v>20965</v>
      </c>
      <c r="J6886" s="201" t="str">
        <f t="shared" si="215"/>
        <v>9999</v>
      </c>
      <c r="K6886" s="270"/>
      <c r="L6886" s="270"/>
      <c r="M6886" s="271"/>
      <c r="N6886" s="270" t="e">
        <v>#N/A</v>
      </c>
      <c r="O6886" s="272" t="e">
        <v>#N/A</v>
      </c>
      <c r="P6886" s="272" t="e">
        <v>#N/A</v>
      </c>
      <c r="Q6886" s="272" t="e">
        <v>#N/A</v>
      </c>
    </row>
    <row r="6887" spans="1:17" s="208" customFormat="1" ht="12">
      <c r="A6887" s="268" t="str">
        <f t="shared" si="216"/>
        <v>1683427031073814927</v>
      </c>
      <c r="B6887" s="304" t="s">
        <v>19891</v>
      </c>
      <c r="C6887" s="269" t="s">
        <v>10080</v>
      </c>
      <c r="D6887" s="144" t="s">
        <v>3106</v>
      </c>
      <c r="E6887" s="269" t="s">
        <v>10081</v>
      </c>
      <c r="F6887" s="145" t="s">
        <v>3106</v>
      </c>
      <c r="G6887" s="269" t="s">
        <v>3106</v>
      </c>
      <c r="H6887" s="305" t="s">
        <v>10082</v>
      </c>
      <c r="I6887" s="307" t="s">
        <v>10082</v>
      </c>
      <c r="J6887" s="201" t="str">
        <f t="shared" si="215"/>
        <v>9999</v>
      </c>
      <c r="K6887" s="270"/>
      <c r="L6887" s="270"/>
      <c r="M6887" s="271"/>
      <c r="N6887" s="270" t="e">
        <v>#N/A</v>
      </c>
      <c r="O6887" s="272" t="e">
        <v>#N/A</v>
      </c>
      <c r="P6887" s="272" t="e">
        <v>#N/A</v>
      </c>
      <c r="Q6887" s="272" t="e">
        <v>#N/A</v>
      </c>
    </row>
    <row r="6888" spans="1:17" s="208" customFormat="1" ht="12">
      <c r="A6888" s="268" t="str">
        <f t="shared" si="216"/>
        <v>1684474061619124658</v>
      </c>
      <c r="B6888" s="304" t="s">
        <v>19891</v>
      </c>
      <c r="C6888" s="269" t="s">
        <v>10083</v>
      </c>
      <c r="D6888" s="144" t="s">
        <v>3106</v>
      </c>
      <c r="E6888" s="269" t="s">
        <v>10084</v>
      </c>
      <c r="F6888" s="145" t="s">
        <v>3106</v>
      </c>
      <c r="G6888" s="269" t="s">
        <v>3106</v>
      </c>
      <c r="H6888" s="305" t="s">
        <v>10085</v>
      </c>
      <c r="I6888" s="306" t="s">
        <v>21893</v>
      </c>
      <c r="J6888" s="201" t="str">
        <f t="shared" si="215"/>
        <v>9999</v>
      </c>
      <c r="K6888" s="270"/>
      <c r="L6888" s="270"/>
      <c r="M6888" s="271"/>
      <c r="N6888" s="270" t="e">
        <v>#N/A</v>
      </c>
      <c r="O6888" s="272" t="e">
        <v>#N/A</v>
      </c>
      <c r="P6888" s="272" t="e">
        <v>#N/A</v>
      </c>
      <c r="Q6888" s="272" t="e">
        <v>#N/A</v>
      </c>
    </row>
    <row r="6889" spans="1:17" s="208" customFormat="1" ht="12">
      <c r="A6889" s="268" t="str">
        <f t="shared" si="216"/>
        <v>1684524021225083801</v>
      </c>
      <c r="B6889" s="304" t="s">
        <v>19891</v>
      </c>
      <c r="C6889" s="269" t="s">
        <v>10086</v>
      </c>
      <c r="D6889" s="144" t="s">
        <v>3106</v>
      </c>
      <c r="E6889" s="269" t="s">
        <v>10087</v>
      </c>
      <c r="F6889" s="145" t="s">
        <v>3106</v>
      </c>
      <c r="G6889" s="269" t="s">
        <v>3106</v>
      </c>
      <c r="H6889" s="305" t="s">
        <v>10088</v>
      </c>
      <c r="I6889" s="306" t="s">
        <v>20826</v>
      </c>
      <c r="J6889" s="201" t="str">
        <f t="shared" si="215"/>
        <v>9999</v>
      </c>
      <c r="K6889" s="270"/>
      <c r="L6889" s="270"/>
      <c r="M6889" s="271"/>
      <c r="N6889" s="270" t="e">
        <v>#N/A</v>
      </c>
      <c r="O6889" s="272" t="e">
        <v>#N/A</v>
      </c>
      <c r="P6889" s="272" t="e">
        <v>#N/A</v>
      </c>
      <c r="Q6889" s="272" t="e">
        <v>#N/A</v>
      </c>
    </row>
    <row r="6890" spans="1:17" s="208" customFormat="1" ht="12">
      <c r="A6890" s="268" t="str">
        <f t="shared" si="216"/>
        <v>1685174011699832303</v>
      </c>
      <c r="B6890" s="304" t="s">
        <v>19891</v>
      </c>
      <c r="C6890" s="269" t="s">
        <v>10089</v>
      </c>
      <c r="D6890" s="144" t="s">
        <v>3106</v>
      </c>
      <c r="E6890" s="269" t="s">
        <v>10090</v>
      </c>
      <c r="F6890" s="145" t="s">
        <v>3106</v>
      </c>
      <c r="G6890" s="269" t="s">
        <v>3106</v>
      </c>
      <c r="H6890" s="305" t="s">
        <v>10091</v>
      </c>
      <c r="I6890" s="306" t="s">
        <v>22102</v>
      </c>
      <c r="J6890" s="201" t="str">
        <f t="shared" si="215"/>
        <v>9999</v>
      </c>
      <c r="K6890" s="270"/>
      <c r="L6890" s="270"/>
      <c r="M6890" s="271"/>
      <c r="N6890" s="270" t="e">
        <v>#N/A</v>
      </c>
      <c r="O6890" s="272" t="e">
        <v>#N/A</v>
      </c>
      <c r="P6890" s="272" t="e">
        <v>#N/A</v>
      </c>
      <c r="Q6890" s="272" t="e">
        <v>#N/A</v>
      </c>
    </row>
    <row r="6891" spans="1:17" s="208" customFormat="1" ht="12">
      <c r="A6891" s="268" t="str">
        <f t="shared" si="216"/>
        <v>1685729081356377915</v>
      </c>
      <c r="B6891" s="304" t="s">
        <v>19891</v>
      </c>
      <c r="C6891" s="269" t="s">
        <v>10092</v>
      </c>
      <c r="D6891" s="144" t="s">
        <v>3106</v>
      </c>
      <c r="E6891" s="269" t="s">
        <v>10093</v>
      </c>
      <c r="F6891" s="145" t="s">
        <v>3106</v>
      </c>
      <c r="G6891" s="269" t="s">
        <v>3106</v>
      </c>
      <c r="H6891" s="305" t="s">
        <v>10094</v>
      </c>
      <c r="I6891" s="306" t="s">
        <v>21170</v>
      </c>
      <c r="J6891" s="201" t="str">
        <f t="shared" si="215"/>
        <v>9999</v>
      </c>
      <c r="K6891" s="270"/>
      <c r="L6891" s="270"/>
      <c r="M6891" s="271"/>
      <c r="N6891" s="270" t="e">
        <v>#N/A</v>
      </c>
      <c r="O6891" s="272" t="e">
        <v>#N/A</v>
      </c>
      <c r="P6891" s="272" t="e">
        <v>#N/A</v>
      </c>
      <c r="Q6891" s="272" t="e">
        <v>#N/A</v>
      </c>
    </row>
    <row r="6892" spans="1:17" s="208" customFormat="1" ht="12">
      <c r="A6892" s="268" t="str">
        <f t="shared" si="216"/>
        <v>1685927011528060464</v>
      </c>
      <c r="B6892" s="304" t="s">
        <v>19891</v>
      </c>
      <c r="C6892" s="269" t="s">
        <v>14221</v>
      </c>
      <c r="D6892" s="144" t="s">
        <v>3106</v>
      </c>
      <c r="E6892" s="269" t="s">
        <v>14222</v>
      </c>
      <c r="F6892" s="145" t="s">
        <v>3106</v>
      </c>
      <c r="G6892" s="269" t="s">
        <v>3106</v>
      </c>
      <c r="H6892" s="305" t="s">
        <v>14223</v>
      </c>
      <c r="I6892" s="306" t="s">
        <v>14223</v>
      </c>
      <c r="J6892" s="201" t="str">
        <f t="shared" si="215"/>
        <v>9999</v>
      </c>
      <c r="K6892" s="270" t="s">
        <v>13915</v>
      </c>
      <c r="L6892" s="270" t="s">
        <v>13916</v>
      </c>
      <c r="M6892" s="271">
        <v>44085</v>
      </c>
      <c r="N6892" s="270" t="e">
        <v>#N/A</v>
      </c>
      <c r="O6892" s="272" t="e">
        <v>#N/A</v>
      </c>
      <c r="P6892" s="272" t="e">
        <v>#N/A</v>
      </c>
      <c r="Q6892" s="272" t="e">
        <v>#N/A</v>
      </c>
    </row>
    <row r="6893" spans="1:17" s="208" customFormat="1" ht="12">
      <c r="A6893" s="268" t="str">
        <f t="shared" si="216"/>
        <v>1686099021023105079</v>
      </c>
      <c r="B6893" s="304" t="s">
        <v>19891</v>
      </c>
      <c r="C6893" s="269" t="s">
        <v>10095</v>
      </c>
      <c r="D6893" s="144" t="s">
        <v>3106</v>
      </c>
      <c r="E6893" s="269" t="s">
        <v>10096</v>
      </c>
      <c r="F6893" s="145" t="s">
        <v>3106</v>
      </c>
      <c r="G6893" s="269" t="s">
        <v>3106</v>
      </c>
      <c r="H6893" s="305" t="s">
        <v>10097</v>
      </c>
      <c r="I6893" s="306" t="s">
        <v>20282</v>
      </c>
      <c r="J6893" s="201" t="str">
        <f t="shared" si="215"/>
        <v>9999</v>
      </c>
      <c r="K6893" s="270"/>
      <c r="L6893" s="270"/>
      <c r="M6893" s="271"/>
      <c r="N6893" s="270" t="e">
        <v>#N/A</v>
      </c>
      <c r="O6893" s="272" t="e">
        <v>#N/A</v>
      </c>
      <c r="P6893" s="272" t="e">
        <v>#N/A</v>
      </c>
      <c r="Q6893" s="272" t="e">
        <v>#N/A</v>
      </c>
    </row>
    <row r="6894" spans="1:17" s="208" customFormat="1" ht="12">
      <c r="A6894" s="268" t="str">
        <f t="shared" si="216"/>
        <v>1687956011376598896</v>
      </c>
      <c r="B6894" s="304" t="s">
        <v>19891</v>
      </c>
      <c r="C6894" s="269" t="s">
        <v>4939</v>
      </c>
      <c r="D6894" s="144" t="s">
        <v>3106</v>
      </c>
      <c r="E6894" s="269" t="s">
        <v>10098</v>
      </c>
      <c r="F6894" s="145" t="s">
        <v>3106</v>
      </c>
      <c r="G6894" s="269" t="s">
        <v>3106</v>
      </c>
      <c r="H6894" s="305" t="s">
        <v>4941</v>
      </c>
      <c r="I6894" s="307" t="s">
        <v>4941</v>
      </c>
      <c r="J6894" s="201" t="str">
        <f t="shared" si="215"/>
        <v>9999</v>
      </c>
      <c r="K6894" s="270"/>
      <c r="L6894" s="270"/>
      <c r="M6894" s="271"/>
      <c r="N6894" s="270" t="e">
        <v>#N/A</v>
      </c>
      <c r="O6894" s="272" t="e">
        <v>#N/A</v>
      </c>
      <c r="P6894" s="272" t="e">
        <v>#N/A</v>
      </c>
      <c r="Q6894" s="272" t="e">
        <v>#N/A</v>
      </c>
    </row>
    <row r="6895" spans="1:17" s="208" customFormat="1" ht="12">
      <c r="A6895" s="268" t="str">
        <f t="shared" si="216"/>
        <v>1688509011356341499</v>
      </c>
      <c r="B6895" s="304" t="s">
        <v>19891</v>
      </c>
      <c r="C6895" s="269" t="s">
        <v>10099</v>
      </c>
      <c r="D6895" s="144" t="s">
        <v>3106</v>
      </c>
      <c r="E6895" s="269" t="s">
        <v>10100</v>
      </c>
      <c r="F6895" s="145" t="s">
        <v>3106</v>
      </c>
      <c r="G6895" s="269" t="s">
        <v>3106</v>
      </c>
      <c r="H6895" s="305" t="s">
        <v>10101</v>
      </c>
      <c r="I6895" s="306" t="s">
        <v>21167</v>
      </c>
      <c r="J6895" s="201" t="str">
        <f t="shared" si="215"/>
        <v>9999</v>
      </c>
      <c r="K6895" s="270"/>
      <c r="L6895" s="270"/>
      <c r="M6895" s="271"/>
      <c r="N6895" s="270" t="e">
        <v>#N/A</v>
      </c>
      <c r="O6895" s="272" t="e">
        <v>#N/A</v>
      </c>
      <c r="P6895" s="272" t="e">
        <v>#N/A</v>
      </c>
      <c r="Q6895" s="272" t="e">
        <v>#N/A</v>
      </c>
    </row>
    <row r="6896" spans="1:17" s="208" customFormat="1" ht="12">
      <c r="A6896" s="268" t="str">
        <f t="shared" si="216"/>
        <v>1689325011831142769</v>
      </c>
      <c r="B6896" s="304" t="s">
        <v>19891</v>
      </c>
      <c r="C6896" s="269" t="s">
        <v>10102</v>
      </c>
      <c r="D6896" s="144" t="s">
        <v>3106</v>
      </c>
      <c r="E6896" s="269" t="s">
        <v>10103</v>
      </c>
      <c r="F6896" s="145" t="s">
        <v>3106</v>
      </c>
      <c r="G6896" s="269" t="s">
        <v>3106</v>
      </c>
      <c r="H6896" s="305" t="s">
        <v>10104</v>
      </c>
      <c r="I6896" s="306" t="s">
        <v>22448</v>
      </c>
      <c r="J6896" s="201" t="str">
        <f t="shared" si="215"/>
        <v>9999</v>
      </c>
      <c r="K6896" s="270"/>
      <c r="L6896" s="270"/>
      <c r="M6896" s="271"/>
      <c r="N6896" s="270" t="e">
        <v>#N/A</v>
      </c>
      <c r="O6896" s="272" t="e">
        <v>#N/A</v>
      </c>
      <c r="P6896" s="272" t="e">
        <v>#N/A</v>
      </c>
      <c r="Q6896" s="272" t="e">
        <v>#N/A</v>
      </c>
    </row>
    <row r="6897" spans="1:17" s="208" customFormat="1" ht="12">
      <c r="A6897" s="268" t="str">
        <f t="shared" si="216"/>
        <v>1689689011396857488</v>
      </c>
      <c r="B6897" s="304" t="s">
        <v>19891</v>
      </c>
      <c r="C6897" s="269" t="s">
        <v>10105</v>
      </c>
      <c r="D6897" s="144" t="s">
        <v>3106</v>
      </c>
      <c r="E6897" s="269" t="s">
        <v>10106</v>
      </c>
      <c r="F6897" s="145" t="s">
        <v>3106</v>
      </c>
      <c r="G6897" s="269" t="s">
        <v>3106</v>
      </c>
      <c r="H6897" s="305" t="s">
        <v>10107</v>
      </c>
      <c r="I6897" s="306" t="s">
        <v>21299</v>
      </c>
      <c r="J6897" s="201" t="str">
        <f t="shared" si="215"/>
        <v>9999</v>
      </c>
      <c r="K6897" s="270"/>
      <c r="L6897" s="270"/>
      <c r="M6897" s="271"/>
      <c r="N6897" s="270" t="e">
        <v>#N/A</v>
      </c>
      <c r="O6897" s="272" t="e">
        <v>#N/A</v>
      </c>
      <c r="P6897" s="272" t="e">
        <v>#N/A</v>
      </c>
      <c r="Q6897" s="272" t="e">
        <v>#N/A</v>
      </c>
    </row>
    <row r="6898" spans="1:17" s="208" customFormat="1" ht="12">
      <c r="A6898" s="268" t="str">
        <f t="shared" si="216"/>
        <v>1690331011043222052</v>
      </c>
      <c r="B6898" s="304" t="s">
        <v>19891</v>
      </c>
      <c r="C6898" s="269" t="s">
        <v>10108</v>
      </c>
      <c r="D6898" s="144" t="s">
        <v>3106</v>
      </c>
      <c r="E6898" s="269" t="s">
        <v>10109</v>
      </c>
      <c r="F6898" s="145" t="s">
        <v>3106</v>
      </c>
      <c r="G6898" s="269" t="s">
        <v>3106</v>
      </c>
      <c r="H6898" s="305" t="s">
        <v>10110</v>
      </c>
      <c r="I6898" s="306" t="s">
        <v>20323</v>
      </c>
      <c r="J6898" s="201" t="str">
        <f t="shared" si="215"/>
        <v>9999</v>
      </c>
      <c r="K6898" s="270"/>
      <c r="L6898" s="270"/>
      <c r="M6898" s="271"/>
      <c r="N6898" s="270" t="e">
        <v>#N/A</v>
      </c>
      <c r="O6898" s="272" t="e">
        <v>#N/A</v>
      </c>
      <c r="P6898" s="272" t="e">
        <v>#N/A</v>
      </c>
      <c r="Q6898" s="272" t="e">
        <v>#N/A</v>
      </c>
    </row>
    <row r="6899" spans="1:17" s="208" customFormat="1" ht="12">
      <c r="A6899" s="268" t="str">
        <f t="shared" si="216"/>
        <v>1693657011215011515</v>
      </c>
      <c r="B6899" s="304" t="s">
        <v>19891</v>
      </c>
      <c r="C6899" s="269" t="s">
        <v>10111</v>
      </c>
      <c r="D6899" s="144" t="s">
        <v>3106</v>
      </c>
      <c r="E6899" s="269" t="s">
        <v>10112</v>
      </c>
      <c r="F6899" s="145" t="s">
        <v>3106</v>
      </c>
      <c r="G6899" s="269" t="s">
        <v>3106</v>
      </c>
      <c r="H6899" s="305" t="s">
        <v>10113</v>
      </c>
      <c r="I6899" s="306" t="s">
        <v>20788</v>
      </c>
      <c r="J6899" s="201" t="str">
        <f t="shared" si="215"/>
        <v>9999</v>
      </c>
      <c r="K6899" s="270"/>
      <c r="L6899" s="270"/>
      <c r="M6899" s="271"/>
      <c r="N6899" s="270" t="e">
        <v>#N/A</v>
      </c>
      <c r="O6899" s="272" t="e">
        <v>#N/A</v>
      </c>
      <c r="P6899" s="272" t="e">
        <v>#N/A</v>
      </c>
      <c r="Q6899" s="272" t="e">
        <v>#N/A</v>
      </c>
    </row>
    <row r="6900" spans="1:17" s="208" customFormat="1" ht="12">
      <c r="A6900" s="268" t="str">
        <f t="shared" si="216"/>
        <v>1696346011740337054</v>
      </c>
      <c r="B6900" s="304" t="s">
        <v>19891</v>
      </c>
      <c r="C6900" s="269" t="s">
        <v>10114</v>
      </c>
      <c r="D6900" s="144" t="s">
        <v>3106</v>
      </c>
      <c r="E6900" s="269" t="s">
        <v>10115</v>
      </c>
      <c r="F6900" s="145" t="s">
        <v>3106</v>
      </c>
      <c r="G6900" s="269" t="s">
        <v>3106</v>
      </c>
      <c r="H6900" s="305" t="s">
        <v>9354</v>
      </c>
      <c r="I6900" s="306" t="s">
        <v>22228</v>
      </c>
      <c r="J6900" s="201" t="str">
        <f t="shared" si="215"/>
        <v>9999</v>
      </c>
      <c r="K6900" s="270"/>
      <c r="L6900" s="270"/>
      <c r="M6900" s="271"/>
      <c r="N6900" s="270" t="e">
        <v>#N/A</v>
      </c>
      <c r="O6900" s="272" t="e">
        <v>#N/A</v>
      </c>
      <c r="P6900" s="272" t="e">
        <v>#N/A</v>
      </c>
      <c r="Q6900" s="272" t="e">
        <v>#N/A</v>
      </c>
    </row>
    <row r="6901" spans="1:17" s="208" customFormat="1" ht="12">
      <c r="A6901" s="268" t="str">
        <f t="shared" si="216"/>
        <v>1696395011932171667</v>
      </c>
      <c r="B6901" s="304" t="s">
        <v>19891</v>
      </c>
      <c r="C6901" s="269" t="s">
        <v>14407</v>
      </c>
      <c r="D6901" s="144" t="s">
        <v>3106</v>
      </c>
      <c r="E6901" s="269" t="s">
        <v>14408</v>
      </c>
      <c r="F6901" s="145" t="s">
        <v>3106</v>
      </c>
      <c r="G6901" s="269" t="s">
        <v>3106</v>
      </c>
      <c r="H6901" s="305" t="s">
        <v>14409</v>
      </c>
      <c r="I6901" s="306" t="s">
        <v>22702</v>
      </c>
      <c r="J6901" s="201" t="str">
        <f t="shared" si="215"/>
        <v>9999</v>
      </c>
      <c r="K6901" s="270" t="s">
        <v>13993</v>
      </c>
      <c r="L6901" s="270" t="s">
        <v>13916</v>
      </c>
      <c r="M6901" s="271">
        <v>44085</v>
      </c>
      <c r="N6901" s="270" t="e">
        <v>#N/A</v>
      </c>
      <c r="O6901" s="272" t="e">
        <v>#N/A</v>
      </c>
      <c r="P6901" s="272" t="e">
        <v>#N/A</v>
      </c>
      <c r="Q6901" s="272" t="e">
        <v>#N/A</v>
      </c>
    </row>
    <row r="6902" spans="1:17" s="208" customFormat="1" ht="12">
      <c r="A6902" s="268" t="str">
        <f t="shared" si="216"/>
        <v>1696965011518998699</v>
      </c>
      <c r="B6902" s="304" t="s">
        <v>19891</v>
      </c>
      <c r="C6902" s="269" t="s">
        <v>10116</v>
      </c>
      <c r="D6902" s="144" t="s">
        <v>3106</v>
      </c>
      <c r="E6902" s="269" t="s">
        <v>10117</v>
      </c>
      <c r="F6902" s="145" t="s">
        <v>3106</v>
      </c>
      <c r="G6902" s="269" t="s">
        <v>3106</v>
      </c>
      <c r="H6902" s="305" t="s">
        <v>10118</v>
      </c>
      <c r="I6902" s="306" t="s">
        <v>21661</v>
      </c>
      <c r="J6902" s="201" t="str">
        <f t="shared" si="215"/>
        <v>9999</v>
      </c>
      <c r="K6902" s="270"/>
      <c r="L6902" s="270"/>
      <c r="M6902" s="271"/>
      <c r="N6902" s="270" t="e">
        <v>#N/A</v>
      </c>
      <c r="O6902" s="272" t="e">
        <v>#N/A</v>
      </c>
      <c r="P6902" s="272" t="e">
        <v>#N/A</v>
      </c>
      <c r="Q6902" s="272" t="e">
        <v>#N/A</v>
      </c>
    </row>
    <row r="6903" spans="1:17" s="208" customFormat="1" ht="12">
      <c r="A6903" s="268" t="str">
        <f t="shared" si="216"/>
        <v>1696999011841394418</v>
      </c>
      <c r="B6903" s="304" t="s">
        <v>19891</v>
      </c>
      <c r="C6903" s="269" t="s">
        <v>10119</v>
      </c>
      <c r="D6903" s="144" t="s">
        <v>3106</v>
      </c>
      <c r="E6903" s="269" t="s">
        <v>10120</v>
      </c>
      <c r="F6903" s="145" t="s">
        <v>3106</v>
      </c>
      <c r="G6903" s="269" t="s">
        <v>3106</v>
      </c>
      <c r="H6903" s="305" t="s">
        <v>10121</v>
      </c>
      <c r="I6903" s="306" t="s">
        <v>22485</v>
      </c>
      <c r="J6903" s="201" t="str">
        <f t="shared" si="215"/>
        <v>9999</v>
      </c>
      <c r="K6903" s="270"/>
      <c r="L6903" s="270"/>
      <c r="M6903" s="271"/>
      <c r="N6903" s="270" t="e">
        <v>#N/A</v>
      </c>
      <c r="O6903" s="272" t="e">
        <v>#N/A</v>
      </c>
      <c r="P6903" s="272" t="e">
        <v>#N/A</v>
      </c>
      <c r="Q6903" s="272" t="e">
        <v>#N/A</v>
      </c>
    </row>
    <row r="6904" spans="1:17" s="208" customFormat="1" ht="12">
      <c r="A6904" s="268" t="str">
        <f t="shared" si="216"/>
        <v>1697559011417163098</v>
      </c>
      <c r="B6904" s="304" t="s">
        <v>19891</v>
      </c>
      <c r="C6904" s="269" t="s">
        <v>10122</v>
      </c>
      <c r="D6904" s="144" t="s">
        <v>3106</v>
      </c>
      <c r="E6904" s="269" t="s">
        <v>10123</v>
      </c>
      <c r="F6904" s="145" t="s">
        <v>3106</v>
      </c>
      <c r="G6904" s="269" t="s">
        <v>3106</v>
      </c>
      <c r="H6904" s="305" t="s">
        <v>10124</v>
      </c>
      <c r="I6904" s="306" t="s">
        <v>21351</v>
      </c>
      <c r="J6904" s="201" t="str">
        <f t="shared" si="215"/>
        <v>9999</v>
      </c>
      <c r="K6904" s="270"/>
      <c r="L6904" s="270"/>
      <c r="M6904" s="271"/>
      <c r="N6904" s="270" t="e">
        <v>#N/A</v>
      </c>
      <c r="O6904" s="272" t="e">
        <v>#N/A</v>
      </c>
      <c r="P6904" s="272" t="e">
        <v>#N/A</v>
      </c>
      <c r="Q6904" s="272" t="e">
        <v>#N/A</v>
      </c>
    </row>
    <row r="6905" spans="1:17" s="208" customFormat="1" ht="12">
      <c r="A6905" s="268" t="str">
        <f t="shared" si="216"/>
        <v>1698664071053361675</v>
      </c>
      <c r="B6905" s="304" t="s">
        <v>19891</v>
      </c>
      <c r="C6905" s="269" t="s">
        <v>10125</v>
      </c>
      <c r="D6905" s="144" t="s">
        <v>3106</v>
      </c>
      <c r="E6905" s="269" t="s">
        <v>10126</v>
      </c>
      <c r="F6905" s="145" t="s">
        <v>3106</v>
      </c>
      <c r="G6905" s="269" t="s">
        <v>3106</v>
      </c>
      <c r="H6905" s="305" t="s">
        <v>10127</v>
      </c>
      <c r="I6905" s="306" t="s">
        <v>20350</v>
      </c>
      <c r="J6905" s="201" t="str">
        <f t="shared" si="215"/>
        <v>9999</v>
      </c>
      <c r="K6905" s="270" t="s">
        <v>4210</v>
      </c>
      <c r="L6905" s="270"/>
      <c r="M6905" s="271"/>
      <c r="N6905" s="270" t="e">
        <v>#N/A</v>
      </c>
      <c r="O6905" s="272" t="e">
        <v>#N/A</v>
      </c>
      <c r="P6905" s="272" t="e">
        <v>#N/A</v>
      </c>
      <c r="Q6905" s="272" t="e">
        <v>#N/A</v>
      </c>
    </row>
    <row r="6906" spans="1:17" s="208" customFormat="1" ht="12">
      <c r="A6906" s="268" t="str">
        <f t="shared" si="216"/>
        <v>1698946011992761936</v>
      </c>
      <c r="B6906" s="304" t="s">
        <v>19891</v>
      </c>
      <c r="C6906" s="269" t="s">
        <v>10128</v>
      </c>
      <c r="D6906" s="144" t="s">
        <v>3106</v>
      </c>
      <c r="E6906" s="269" t="s">
        <v>10129</v>
      </c>
      <c r="F6906" s="145" t="s">
        <v>3106</v>
      </c>
      <c r="G6906" s="269" t="s">
        <v>3106</v>
      </c>
      <c r="H6906" s="305" t="s">
        <v>10130</v>
      </c>
      <c r="I6906" s="306" t="s">
        <v>22865</v>
      </c>
      <c r="J6906" s="201" t="str">
        <f t="shared" si="215"/>
        <v>9999</v>
      </c>
      <c r="K6906" s="270"/>
      <c r="L6906" s="270"/>
      <c r="M6906" s="271"/>
      <c r="N6906" s="270" t="e">
        <v>#N/A</v>
      </c>
      <c r="O6906" s="272" t="e">
        <v>#N/A</v>
      </c>
      <c r="P6906" s="272" t="e">
        <v>#N/A</v>
      </c>
      <c r="Q6906" s="272" t="e">
        <v>#N/A</v>
      </c>
    </row>
    <row r="6907" spans="1:17" s="208" customFormat="1" ht="12">
      <c r="A6907" s="268" t="str">
        <f t="shared" si="216"/>
        <v>1700031021932268661</v>
      </c>
      <c r="B6907" s="304" t="s">
        <v>19891</v>
      </c>
      <c r="C6907" s="269" t="s">
        <v>10131</v>
      </c>
      <c r="D6907" s="144" t="s">
        <v>3106</v>
      </c>
      <c r="E6907" s="269" t="s">
        <v>10132</v>
      </c>
      <c r="F6907" s="145" t="s">
        <v>3106</v>
      </c>
      <c r="G6907" s="269" t="s">
        <v>3106</v>
      </c>
      <c r="H6907" s="305" t="s">
        <v>10133</v>
      </c>
      <c r="I6907" s="306" t="s">
        <v>22710</v>
      </c>
      <c r="J6907" s="201" t="str">
        <f t="shared" si="215"/>
        <v>9999</v>
      </c>
      <c r="K6907" s="270"/>
      <c r="L6907" s="270"/>
      <c r="M6907" s="271"/>
      <c r="N6907" s="270" t="e">
        <v>#N/A</v>
      </c>
      <c r="O6907" s="272" t="e">
        <v>#N/A</v>
      </c>
      <c r="P6907" s="272" t="e">
        <v>#N/A</v>
      </c>
      <c r="Q6907" s="272" t="e">
        <v>#N/A</v>
      </c>
    </row>
    <row r="6908" spans="1:17" s="208" customFormat="1" ht="12">
      <c r="A6908" s="268" t="str">
        <f t="shared" si="216"/>
        <v>1700783011225156888</v>
      </c>
      <c r="B6908" s="304" t="s">
        <v>19891</v>
      </c>
      <c r="C6908" s="269" t="s">
        <v>10134</v>
      </c>
      <c r="D6908" s="144" t="s">
        <v>3106</v>
      </c>
      <c r="E6908" s="269" t="s">
        <v>10135</v>
      </c>
      <c r="F6908" s="145" t="s">
        <v>3106</v>
      </c>
      <c r="G6908" s="269" t="s">
        <v>3106</v>
      </c>
      <c r="H6908" s="305" t="s">
        <v>10136</v>
      </c>
      <c r="I6908" s="306" t="s">
        <v>20834</v>
      </c>
      <c r="J6908" s="201" t="str">
        <f t="shared" si="215"/>
        <v>9999</v>
      </c>
      <c r="K6908" s="270"/>
      <c r="L6908" s="270"/>
      <c r="M6908" s="271"/>
      <c r="N6908" s="270" t="e">
        <v>#N/A</v>
      </c>
      <c r="O6908" s="272" t="e">
        <v>#N/A</v>
      </c>
      <c r="P6908" s="272" t="e">
        <v>#N/A</v>
      </c>
      <c r="Q6908" s="272" t="e">
        <v>#N/A</v>
      </c>
    </row>
    <row r="6909" spans="1:17" s="208" customFormat="1" ht="12">
      <c r="A6909" s="268" t="str">
        <f t="shared" si="216"/>
        <v>1701500041346204385</v>
      </c>
      <c r="B6909" s="304" t="s">
        <v>19891</v>
      </c>
      <c r="C6909" s="269" t="s">
        <v>10138</v>
      </c>
      <c r="D6909" s="144" t="s">
        <v>3106</v>
      </c>
      <c r="E6909" s="269" t="s">
        <v>10139</v>
      </c>
      <c r="F6909" s="145" t="s">
        <v>3106</v>
      </c>
      <c r="G6909" s="269" t="s">
        <v>3106</v>
      </c>
      <c r="H6909" s="305" t="s">
        <v>10140</v>
      </c>
      <c r="I6909" s="306" t="s">
        <v>21122</v>
      </c>
      <c r="J6909" s="201" t="str">
        <f t="shared" si="215"/>
        <v>9999</v>
      </c>
      <c r="K6909" s="270"/>
      <c r="L6909" s="270"/>
      <c r="M6909" s="271"/>
      <c r="N6909" s="270" t="e">
        <v>#N/A</v>
      </c>
      <c r="O6909" s="272" t="e">
        <v>#N/A</v>
      </c>
      <c r="P6909" s="272" t="e">
        <v>#N/A</v>
      </c>
      <c r="Q6909" s="272" t="e">
        <v>#N/A</v>
      </c>
    </row>
    <row r="6910" spans="1:17" s="208" customFormat="1" ht="12">
      <c r="A6910" s="268" t="str">
        <f t="shared" si="216"/>
        <v>1701773011538266085</v>
      </c>
      <c r="B6910" s="304" t="s">
        <v>19891</v>
      </c>
      <c r="C6910" s="269" t="s">
        <v>10141</v>
      </c>
      <c r="D6910" s="144" t="s">
        <v>3106</v>
      </c>
      <c r="E6910" s="269" t="s">
        <v>10142</v>
      </c>
      <c r="F6910" s="145" t="s">
        <v>3106</v>
      </c>
      <c r="G6910" s="269" t="s">
        <v>3106</v>
      </c>
      <c r="H6910" s="305" t="s">
        <v>10143</v>
      </c>
      <c r="I6910" s="306" t="s">
        <v>20805</v>
      </c>
      <c r="J6910" s="201" t="str">
        <f t="shared" si="215"/>
        <v>9999</v>
      </c>
      <c r="K6910" s="270"/>
      <c r="L6910" s="270"/>
      <c r="M6910" s="271"/>
      <c r="N6910" s="270" t="e">
        <v>#N/A</v>
      </c>
      <c r="O6910" s="272" t="e">
        <v>#N/A</v>
      </c>
      <c r="P6910" s="272" t="e">
        <v>#N/A</v>
      </c>
      <c r="Q6910" s="272" t="e">
        <v>#N/A</v>
      </c>
    </row>
    <row r="6911" spans="1:17" s="208" customFormat="1" ht="12">
      <c r="A6911" s="268" t="str">
        <f t="shared" si="216"/>
        <v>1701773031215959747</v>
      </c>
      <c r="B6911" s="304" t="s">
        <v>19891</v>
      </c>
      <c r="C6911" s="269" t="s">
        <v>10144</v>
      </c>
      <c r="D6911" s="144" t="s">
        <v>3106</v>
      </c>
      <c r="E6911" s="269" t="s">
        <v>10145</v>
      </c>
      <c r="F6911" s="145" t="s">
        <v>3106</v>
      </c>
      <c r="G6911" s="269" t="s">
        <v>3106</v>
      </c>
      <c r="H6911" s="305" t="s">
        <v>10143</v>
      </c>
      <c r="I6911" s="306" t="s">
        <v>20805</v>
      </c>
      <c r="J6911" s="201" t="str">
        <f t="shared" si="215"/>
        <v>9999</v>
      </c>
      <c r="K6911" s="270"/>
      <c r="L6911" s="270"/>
      <c r="M6911" s="271"/>
      <c r="N6911" s="270" t="e">
        <v>#N/A</v>
      </c>
      <c r="O6911" s="272" t="e">
        <v>#N/A</v>
      </c>
      <c r="P6911" s="272" t="e">
        <v>#N/A</v>
      </c>
      <c r="Q6911" s="272" t="e">
        <v>#N/A</v>
      </c>
    </row>
    <row r="6912" spans="1:17" s="208" customFormat="1" ht="12">
      <c r="A6912" s="268" t="str">
        <f t="shared" si="216"/>
        <v>1701773041215959747</v>
      </c>
      <c r="B6912" s="304" t="s">
        <v>19891</v>
      </c>
      <c r="C6912" s="269" t="s">
        <v>10144</v>
      </c>
      <c r="D6912" s="144" t="s">
        <v>3106</v>
      </c>
      <c r="E6912" s="269" t="s">
        <v>10146</v>
      </c>
      <c r="F6912" s="145" t="s">
        <v>3106</v>
      </c>
      <c r="G6912" s="269" t="s">
        <v>3106</v>
      </c>
      <c r="H6912" s="305" t="s">
        <v>10143</v>
      </c>
      <c r="I6912" s="307" t="s">
        <v>10143</v>
      </c>
      <c r="J6912" s="201" t="str">
        <f t="shared" si="215"/>
        <v>9999</v>
      </c>
      <c r="K6912" s="270"/>
      <c r="L6912" s="270"/>
      <c r="M6912" s="271"/>
      <c r="N6912" s="270" t="e">
        <v>#N/A</v>
      </c>
      <c r="O6912" s="272" t="e">
        <v>#N/A</v>
      </c>
      <c r="P6912" s="272" t="e">
        <v>#N/A</v>
      </c>
      <c r="Q6912" s="272" t="e">
        <v>#N/A</v>
      </c>
    </row>
    <row r="6913" spans="1:17" s="208" customFormat="1" ht="12">
      <c r="A6913" s="268" t="str">
        <f t="shared" si="216"/>
        <v>1702516011508992249</v>
      </c>
      <c r="B6913" s="304" t="s">
        <v>19891</v>
      </c>
      <c r="C6913" s="269" t="s">
        <v>5141</v>
      </c>
      <c r="D6913" s="144" t="s">
        <v>3106</v>
      </c>
      <c r="E6913" s="269" t="s">
        <v>10147</v>
      </c>
      <c r="F6913" s="145" t="s">
        <v>3106</v>
      </c>
      <c r="G6913" s="269" t="s">
        <v>3106</v>
      </c>
      <c r="H6913" s="305" t="s">
        <v>10148</v>
      </c>
      <c r="I6913" s="307" t="s">
        <v>10148</v>
      </c>
      <c r="J6913" s="201" t="str">
        <f t="shared" si="215"/>
        <v>9999</v>
      </c>
      <c r="K6913" s="270"/>
      <c r="L6913" s="270"/>
      <c r="M6913" s="271"/>
      <c r="N6913" s="270" t="e">
        <v>#N/A</v>
      </c>
      <c r="O6913" s="272" t="e">
        <v>#N/A</v>
      </c>
      <c r="P6913" s="272" t="e">
        <v>#N/A</v>
      </c>
      <c r="Q6913" s="272" t="e">
        <v>#N/A</v>
      </c>
    </row>
    <row r="6914" spans="1:17" s="208" customFormat="1" ht="12">
      <c r="A6914" s="268" t="str">
        <f t="shared" si="216"/>
        <v>1703001011932103413</v>
      </c>
      <c r="B6914" s="304" t="s">
        <v>19891</v>
      </c>
      <c r="C6914" s="269" t="s">
        <v>18538</v>
      </c>
      <c r="D6914" s="144" t="s">
        <v>3106</v>
      </c>
      <c r="E6914" s="269" t="s">
        <v>18539</v>
      </c>
      <c r="F6914" s="145" t="s">
        <v>3106</v>
      </c>
      <c r="G6914" s="269" t="s">
        <v>3106</v>
      </c>
      <c r="H6914" s="305" t="s">
        <v>18540</v>
      </c>
      <c r="I6914" s="306" t="s">
        <v>20020</v>
      </c>
      <c r="J6914" s="201" t="str">
        <f t="shared" si="215"/>
        <v>9999</v>
      </c>
      <c r="K6914" s="270" t="s">
        <v>19923</v>
      </c>
      <c r="L6914" s="270" t="s">
        <v>13916</v>
      </c>
      <c r="M6914" s="271">
        <v>44475</v>
      </c>
      <c r="N6914" s="270" t="s">
        <v>18777</v>
      </c>
      <c r="O6914" s="272" t="s">
        <v>18778</v>
      </c>
      <c r="P6914" s="272" t="s">
        <v>19920</v>
      </c>
      <c r="Q6914" s="272" t="s">
        <v>19921</v>
      </c>
    </row>
    <row r="6915" spans="1:17" s="208" customFormat="1" ht="12">
      <c r="A6915" s="268" t="str">
        <f t="shared" si="216"/>
        <v>1703084011972570117</v>
      </c>
      <c r="B6915" s="304" t="s">
        <v>19891</v>
      </c>
      <c r="C6915" s="269" t="s">
        <v>4537</v>
      </c>
      <c r="D6915" s="144" t="s">
        <v>3106</v>
      </c>
      <c r="E6915" s="269" t="s">
        <v>10149</v>
      </c>
      <c r="F6915" s="145" t="s">
        <v>3106</v>
      </c>
      <c r="G6915" s="269" t="s">
        <v>3106</v>
      </c>
      <c r="H6915" s="305" t="s">
        <v>4538</v>
      </c>
      <c r="I6915" s="306" t="s">
        <v>22803</v>
      </c>
      <c r="J6915" s="201" t="str">
        <f t="shared" ref="J6915:J6978" si="217">B6915</f>
        <v>9999</v>
      </c>
      <c r="K6915" s="270"/>
      <c r="L6915" s="270"/>
      <c r="M6915" s="271"/>
      <c r="N6915" s="270" t="e">
        <v>#N/A</v>
      </c>
      <c r="O6915" s="272" t="e">
        <v>#N/A</v>
      </c>
      <c r="P6915" s="272" t="e">
        <v>#N/A</v>
      </c>
      <c r="Q6915" s="272" t="e">
        <v>#N/A</v>
      </c>
    </row>
    <row r="6916" spans="1:17" s="208" customFormat="1" ht="12">
      <c r="A6916" s="268" t="str">
        <f t="shared" si="216"/>
        <v>1703084021972570117</v>
      </c>
      <c r="B6916" s="304" t="s">
        <v>19891</v>
      </c>
      <c r="C6916" s="269" t="s">
        <v>4537</v>
      </c>
      <c r="D6916" s="144" t="s">
        <v>3106</v>
      </c>
      <c r="E6916" s="269" t="s">
        <v>10150</v>
      </c>
      <c r="F6916" s="145" t="s">
        <v>3106</v>
      </c>
      <c r="G6916" s="269" t="s">
        <v>3106</v>
      </c>
      <c r="H6916" s="305" t="s">
        <v>10151</v>
      </c>
      <c r="I6916" s="306" t="s">
        <v>22802</v>
      </c>
      <c r="J6916" s="201" t="str">
        <f t="shared" si="217"/>
        <v>9999</v>
      </c>
      <c r="K6916" s="270"/>
      <c r="L6916" s="270"/>
      <c r="M6916" s="271"/>
      <c r="N6916" s="270" t="e">
        <v>#N/A</v>
      </c>
      <c r="O6916" s="272" t="e">
        <v>#N/A</v>
      </c>
      <c r="P6916" s="272" t="e">
        <v>#N/A</v>
      </c>
      <c r="Q6916" s="272" t="e">
        <v>#N/A</v>
      </c>
    </row>
    <row r="6917" spans="1:17" s="208" customFormat="1" ht="12">
      <c r="A6917" s="268" t="str">
        <f t="shared" si="216"/>
        <v>1703233011710087127</v>
      </c>
      <c r="B6917" s="304" t="s">
        <v>19891</v>
      </c>
      <c r="C6917" s="269" t="s">
        <v>10152</v>
      </c>
      <c r="D6917" s="144" t="s">
        <v>3106</v>
      </c>
      <c r="E6917" s="269" t="s">
        <v>10153</v>
      </c>
      <c r="F6917" s="145" t="s">
        <v>3106</v>
      </c>
      <c r="G6917" s="269" t="s">
        <v>3106</v>
      </c>
      <c r="H6917" s="305" t="s">
        <v>10154</v>
      </c>
      <c r="I6917" s="306" t="s">
        <v>22137</v>
      </c>
      <c r="J6917" s="201" t="str">
        <f t="shared" si="217"/>
        <v>9999</v>
      </c>
      <c r="K6917" s="270"/>
      <c r="L6917" s="270"/>
      <c r="M6917" s="271"/>
      <c r="N6917" s="270" t="e">
        <v>#N/A</v>
      </c>
      <c r="O6917" s="272" t="e">
        <v>#N/A</v>
      </c>
      <c r="P6917" s="272" t="e">
        <v>#N/A</v>
      </c>
      <c r="Q6917" s="272" t="e">
        <v>#N/A</v>
      </c>
    </row>
    <row r="6918" spans="1:17" s="208" customFormat="1" ht="12">
      <c r="A6918" s="268" t="str">
        <f t="shared" si="216"/>
        <v>1703233021710087127</v>
      </c>
      <c r="B6918" s="304" t="s">
        <v>19891</v>
      </c>
      <c r="C6918" s="269" t="s">
        <v>10152</v>
      </c>
      <c r="D6918" s="144" t="s">
        <v>3106</v>
      </c>
      <c r="E6918" s="269" t="s">
        <v>10155</v>
      </c>
      <c r="F6918" s="145" t="s">
        <v>3106</v>
      </c>
      <c r="G6918" s="269" t="s">
        <v>3106</v>
      </c>
      <c r="H6918" s="305" t="s">
        <v>10154</v>
      </c>
      <c r="I6918" s="307" t="s">
        <v>10154</v>
      </c>
      <c r="J6918" s="201" t="str">
        <f t="shared" si="217"/>
        <v>9999</v>
      </c>
      <c r="K6918" s="270"/>
      <c r="L6918" s="270"/>
      <c r="M6918" s="271"/>
      <c r="N6918" s="270" t="e">
        <v>#N/A</v>
      </c>
      <c r="O6918" s="272" t="e">
        <v>#N/A</v>
      </c>
      <c r="P6918" s="272" t="e">
        <v>#N/A</v>
      </c>
      <c r="Q6918" s="272" t="e">
        <v>#N/A</v>
      </c>
    </row>
    <row r="6919" spans="1:17" s="208" customFormat="1" ht="12">
      <c r="A6919" s="268" t="str">
        <f t="shared" si="216"/>
        <v>1703233031710087127</v>
      </c>
      <c r="B6919" s="304" t="s">
        <v>19891</v>
      </c>
      <c r="C6919" s="269" t="s">
        <v>10152</v>
      </c>
      <c r="D6919" s="144" t="s">
        <v>3106</v>
      </c>
      <c r="E6919" s="269" t="s">
        <v>10156</v>
      </c>
      <c r="F6919" s="145" t="s">
        <v>3106</v>
      </c>
      <c r="G6919" s="269" t="s">
        <v>3106</v>
      </c>
      <c r="H6919" s="305" t="s">
        <v>10154</v>
      </c>
      <c r="I6919" s="307" t="s">
        <v>10154</v>
      </c>
      <c r="J6919" s="201" t="str">
        <f t="shared" si="217"/>
        <v>9999</v>
      </c>
      <c r="K6919" s="270"/>
      <c r="L6919" s="270"/>
      <c r="M6919" s="271"/>
      <c r="N6919" s="270" t="e">
        <v>#N/A</v>
      </c>
      <c r="O6919" s="272" t="e">
        <v>#N/A</v>
      </c>
      <c r="P6919" s="272" t="e">
        <v>#N/A</v>
      </c>
      <c r="Q6919" s="272" t="e">
        <v>#N/A</v>
      </c>
    </row>
    <row r="6920" spans="1:17" s="208" customFormat="1" ht="12">
      <c r="A6920" s="268" t="str">
        <f t="shared" si="216"/>
        <v>1703233041710087127</v>
      </c>
      <c r="B6920" s="304" t="s">
        <v>19891</v>
      </c>
      <c r="C6920" s="269" t="s">
        <v>10152</v>
      </c>
      <c r="D6920" s="144" t="s">
        <v>3106</v>
      </c>
      <c r="E6920" s="269" t="s">
        <v>10157</v>
      </c>
      <c r="F6920" s="145" t="s">
        <v>3106</v>
      </c>
      <c r="G6920" s="269" t="s">
        <v>3106</v>
      </c>
      <c r="H6920" s="305" t="s">
        <v>10158</v>
      </c>
      <c r="I6920" s="306" t="s">
        <v>22138</v>
      </c>
      <c r="J6920" s="201" t="str">
        <f t="shared" si="217"/>
        <v>9999</v>
      </c>
      <c r="K6920" s="270"/>
      <c r="L6920" s="270"/>
      <c r="M6920" s="271"/>
      <c r="N6920" s="270" t="e">
        <v>#N/A</v>
      </c>
      <c r="O6920" s="272" t="e">
        <v>#N/A</v>
      </c>
      <c r="P6920" s="272" t="e">
        <v>#N/A</v>
      </c>
      <c r="Q6920" s="272" t="e">
        <v>#N/A</v>
      </c>
    </row>
    <row r="6921" spans="1:17" s="208" customFormat="1" ht="12">
      <c r="A6921" s="268" t="str">
        <f t="shared" si="216"/>
        <v>1703894011508837899</v>
      </c>
      <c r="B6921" s="304" t="s">
        <v>19891</v>
      </c>
      <c r="C6921" s="269" t="s">
        <v>10159</v>
      </c>
      <c r="D6921" s="144" t="s">
        <v>3106</v>
      </c>
      <c r="E6921" s="269" t="s">
        <v>10160</v>
      </c>
      <c r="F6921" s="145" t="s">
        <v>3106</v>
      </c>
      <c r="G6921" s="269" t="s">
        <v>3106</v>
      </c>
      <c r="H6921" s="305" t="s">
        <v>10161</v>
      </c>
      <c r="I6921" s="306" t="s">
        <v>21617</v>
      </c>
      <c r="J6921" s="201" t="str">
        <f t="shared" si="217"/>
        <v>9999</v>
      </c>
      <c r="K6921" s="270"/>
      <c r="L6921" s="270"/>
      <c r="M6921" s="271"/>
      <c r="N6921" s="270" t="e">
        <v>#N/A</v>
      </c>
      <c r="O6921" s="272" t="e">
        <v>#N/A</v>
      </c>
      <c r="P6921" s="272" t="e">
        <v>#N/A</v>
      </c>
      <c r="Q6921" s="272" t="e">
        <v>#N/A</v>
      </c>
    </row>
    <row r="6922" spans="1:17" s="208" customFormat="1" ht="12">
      <c r="A6922" s="268" t="str">
        <f t="shared" si="216"/>
        <v>1703902011871539874</v>
      </c>
      <c r="B6922" s="304" t="s">
        <v>19891</v>
      </c>
      <c r="C6922" s="269" t="s">
        <v>10162</v>
      </c>
      <c r="D6922" s="144" t="s">
        <v>3106</v>
      </c>
      <c r="E6922" s="269" t="s">
        <v>10163</v>
      </c>
      <c r="F6922" s="145" t="s">
        <v>3106</v>
      </c>
      <c r="G6922" s="269" t="s">
        <v>3106</v>
      </c>
      <c r="H6922" s="305" t="s">
        <v>10164</v>
      </c>
      <c r="I6922" s="306" t="s">
        <v>22540</v>
      </c>
      <c r="J6922" s="201" t="str">
        <f t="shared" si="217"/>
        <v>9999</v>
      </c>
      <c r="K6922" s="270"/>
      <c r="L6922" s="270"/>
      <c r="M6922" s="271"/>
      <c r="N6922" s="270" t="e">
        <v>#N/A</v>
      </c>
      <c r="O6922" s="272" t="e">
        <v>#N/A</v>
      </c>
      <c r="P6922" s="272" t="e">
        <v>#N/A</v>
      </c>
      <c r="Q6922" s="272" t="e">
        <v>#N/A</v>
      </c>
    </row>
    <row r="6923" spans="1:17" s="208" customFormat="1" ht="12">
      <c r="A6923" s="268" t="str">
        <f t="shared" si="216"/>
        <v>1704116011114033628</v>
      </c>
      <c r="B6923" s="304" t="s">
        <v>19891</v>
      </c>
      <c r="C6923" s="269" t="s">
        <v>10165</v>
      </c>
      <c r="D6923" s="144" t="s">
        <v>3106</v>
      </c>
      <c r="E6923" s="269" t="s">
        <v>10166</v>
      </c>
      <c r="F6923" s="145" t="s">
        <v>3106</v>
      </c>
      <c r="G6923" s="269" t="s">
        <v>3106</v>
      </c>
      <c r="H6923" s="305" t="s">
        <v>10167</v>
      </c>
      <c r="I6923" s="306" t="s">
        <v>20515</v>
      </c>
      <c r="J6923" s="201" t="str">
        <f t="shared" si="217"/>
        <v>9999</v>
      </c>
      <c r="K6923" s="270"/>
      <c r="L6923" s="270"/>
      <c r="M6923" s="271"/>
      <c r="N6923" s="270" t="e">
        <v>#N/A</v>
      </c>
      <c r="O6923" s="272" t="e">
        <v>#N/A</v>
      </c>
      <c r="P6923" s="272" t="e">
        <v>#N/A</v>
      </c>
      <c r="Q6923" s="272" t="e">
        <v>#N/A</v>
      </c>
    </row>
    <row r="6924" spans="1:17" s="208" customFormat="1" ht="12">
      <c r="A6924" s="268" t="str">
        <f t="shared" si="216"/>
        <v>1704611011144211301</v>
      </c>
      <c r="B6924" s="304" t="s">
        <v>19891</v>
      </c>
      <c r="C6924" s="269" t="s">
        <v>10168</v>
      </c>
      <c r="D6924" s="144" t="s">
        <v>3106</v>
      </c>
      <c r="E6924" s="269" t="s">
        <v>10169</v>
      </c>
      <c r="F6924" s="145" t="s">
        <v>3106</v>
      </c>
      <c r="G6924" s="269" t="s">
        <v>3106</v>
      </c>
      <c r="H6924" s="305" t="s">
        <v>10170</v>
      </c>
      <c r="I6924" s="306" t="s">
        <v>20598</v>
      </c>
      <c r="J6924" s="201" t="str">
        <f t="shared" si="217"/>
        <v>9999</v>
      </c>
      <c r="K6924" s="270"/>
      <c r="L6924" s="270"/>
      <c r="M6924" s="271"/>
      <c r="N6924" s="270" t="e">
        <v>#N/A</v>
      </c>
      <c r="O6924" s="272" t="e">
        <v>#N/A</v>
      </c>
      <c r="P6924" s="272" t="e">
        <v>#N/A</v>
      </c>
      <c r="Q6924" s="272" t="e">
        <v>#N/A</v>
      </c>
    </row>
    <row r="6925" spans="1:17" s="208" customFormat="1" ht="12">
      <c r="A6925" s="268" t="str">
        <f t="shared" si="216"/>
        <v>1705873011992799050</v>
      </c>
      <c r="B6925" s="304" t="s">
        <v>19891</v>
      </c>
      <c r="C6925" s="269" t="s">
        <v>10171</v>
      </c>
      <c r="D6925" s="144" t="s">
        <v>3106</v>
      </c>
      <c r="E6925" s="269" t="s">
        <v>10172</v>
      </c>
      <c r="F6925" s="145" t="s">
        <v>3106</v>
      </c>
      <c r="G6925" s="269" t="s">
        <v>3106</v>
      </c>
      <c r="H6925" s="305" t="s">
        <v>10173</v>
      </c>
      <c r="I6925" s="307" t="s">
        <v>10173</v>
      </c>
      <c r="J6925" s="201" t="str">
        <f t="shared" si="217"/>
        <v>9999</v>
      </c>
      <c r="K6925" s="270"/>
      <c r="L6925" s="270"/>
      <c r="M6925" s="271"/>
      <c r="N6925" s="270" t="e">
        <v>#N/A</v>
      </c>
      <c r="O6925" s="272" t="e">
        <v>#N/A</v>
      </c>
      <c r="P6925" s="272" t="e">
        <v>#N/A</v>
      </c>
      <c r="Q6925" s="272" t="e">
        <v>#N/A</v>
      </c>
    </row>
    <row r="6926" spans="1:17" s="208" customFormat="1" ht="12">
      <c r="A6926" s="268" t="str">
        <f t="shared" si="216"/>
        <v>1705873041992799050</v>
      </c>
      <c r="B6926" s="304" t="s">
        <v>19891</v>
      </c>
      <c r="C6926" s="269" t="s">
        <v>10171</v>
      </c>
      <c r="D6926" s="144" t="s">
        <v>3106</v>
      </c>
      <c r="E6926" s="269" t="s">
        <v>10174</v>
      </c>
      <c r="F6926" s="145" t="s">
        <v>3106</v>
      </c>
      <c r="G6926" s="269" t="s">
        <v>3106</v>
      </c>
      <c r="H6926" s="305" t="s">
        <v>10175</v>
      </c>
      <c r="I6926" s="306" t="s">
        <v>22871</v>
      </c>
      <c r="J6926" s="201" t="str">
        <f t="shared" si="217"/>
        <v>9999</v>
      </c>
      <c r="K6926" s="270"/>
      <c r="L6926" s="270"/>
      <c r="M6926" s="271"/>
      <c r="N6926" s="270" t="e">
        <v>#N/A</v>
      </c>
      <c r="O6926" s="272" t="e">
        <v>#N/A</v>
      </c>
      <c r="P6926" s="272" t="e">
        <v>#N/A</v>
      </c>
      <c r="Q6926" s="272" t="e">
        <v>#N/A</v>
      </c>
    </row>
    <row r="6927" spans="1:17" s="208" customFormat="1" ht="12">
      <c r="A6927" s="268" t="str">
        <f t="shared" si="216"/>
        <v>1706376011649342650</v>
      </c>
      <c r="B6927" s="304" t="s">
        <v>19891</v>
      </c>
      <c r="C6927" s="269" t="s">
        <v>10176</v>
      </c>
      <c r="D6927" s="144" t="s">
        <v>3106</v>
      </c>
      <c r="E6927" s="269" t="s">
        <v>10177</v>
      </c>
      <c r="F6927" s="145" t="s">
        <v>3106</v>
      </c>
      <c r="G6927" s="269" t="s">
        <v>3106</v>
      </c>
      <c r="H6927" s="305" t="s">
        <v>10178</v>
      </c>
      <c r="I6927" s="306" t="s">
        <v>21976</v>
      </c>
      <c r="J6927" s="201" t="str">
        <f t="shared" si="217"/>
        <v>9999</v>
      </c>
      <c r="K6927" s="270"/>
      <c r="L6927" s="270"/>
      <c r="M6927" s="271"/>
      <c r="N6927" s="270" t="e">
        <v>#N/A</v>
      </c>
      <c r="O6927" s="272" t="e">
        <v>#N/A</v>
      </c>
      <c r="P6927" s="272" t="e">
        <v>#N/A</v>
      </c>
      <c r="Q6927" s="272" t="e">
        <v>#N/A</v>
      </c>
    </row>
    <row r="6928" spans="1:17" s="208" customFormat="1" ht="12">
      <c r="A6928" s="268" t="str">
        <f t="shared" si="216"/>
        <v>1706533011457306359</v>
      </c>
      <c r="B6928" s="304" t="s">
        <v>19891</v>
      </c>
      <c r="C6928" s="269" t="s">
        <v>10179</v>
      </c>
      <c r="D6928" s="144" t="s">
        <v>3106</v>
      </c>
      <c r="E6928" s="269" t="s">
        <v>10180</v>
      </c>
      <c r="F6928" s="145" t="s">
        <v>3106</v>
      </c>
      <c r="G6928" s="269" t="s">
        <v>3106</v>
      </c>
      <c r="H6928" s="305" t="s">
        <v>10181</v>
      </c>
      <c r="I6928" s="306" t="s">
        <v>21457</v>
      </c>
      <c r="J6928" s="201" t="str">
        <f t="shared" si="217"/>
        <v>9999</v>
      </c>
      <c r="K6928" s="270"/>
      <c r="L6928" s="270"/>
      <c r="M6928" s="271"/>
      <c r="N6928" s="270" t="e">
        <v>#N/A</v>
      </c>
      <c r="O6928" s="272" t="e">
        <v>#N/A</v>
      </c>
      <c r="P6928" s="272" t="e">
        <v>#N/A</v>
      </c>
      <c r="Q6928" s="272" t="e">
        <v>#N/A</v>
      </c>
    </row>
    <row r="6929" spans="1:20" ht="12">
      <c r="A6929" s="268" t="str">
        <f t="shared" si="216"/>
        <v>1706533021457306359</v>
      </c>
      <c r="B6929" s="304" t="s">
        <v>19891</v>
      </c>
      <c r="C6929" s="269" t="s">
        <v>10179</v>
      </c>
      <c r="D6929" s="144" t="s">
        <v>3106</v>
      </c>
      <c r="E6929" s="269" t="s">
        <v>10182</v>
      </c>
      <c r="F6929" s="145" t="s">
        <v>3106</v>
      </c>
      <c r="G6929" s="269" t="s">
        <v>3106</v>
      </c>
      <c r="H6929" s="305" t="s">
        <v>10183</v>
      </c>
      <c r="I6929" s="307" t="s">
        <v>10183</v>
      </c>
      <c r="J6929" s="201" t="str">
        <f t="shared" si="217"/>
        <v>9999</v>
      </c>
      <c r="K6929" s="270"/>
      <c r="L6929" s="270"/>
      <c r="M6929" s="271"/>
      <c r="N6929" s="270" t="e">
        <v>#N/A</v>
      </c>
      <c r="O6929" s="272" t="e">
        <v>#N/A</v>
      </c>
      <c r="P6929" s="272" t="e">
        <v>#N/A</v>
      </c>
      <c r="Q6929" s="272" t="e">
        <v>#N/A</v>
      </c>
      <c r="S6929" s="312"/>
      <c r="T6929" s="312"/>
    </row>
    <row r="6930" spans="1:20" ht="12">
      <c r="A6930" s="268" t="str">
        <f t="shared" si="216"/>
        <v>1707119011356309322</v>
      </c>
      <c r="B6930" s="304" t="s">
        <v>19891</v>
      </c>
      <c r="C6930" s="269" t="s">
        <v>10184</v>
      </c>
      <c r="D6930" s="144" t="s">
        <v>3106</v>
      </c>
      <c r="E6930" s="269" t="s">
        <v>10185</v>
      </c>
      <c r="F6930" s="145" t="s">
        <v>3106</v>
      </c>
      <c r="G6930" s="269" t="s">
        <v>3106</v>
      </c>
      <c r="H6930" s="305" t="s">
        <v>10186</v>
      </c>
      <c r="I6930" s="306" t="s">
        <v>21163</v>
      </c>
      <c r="J6930" s="201" t="str">
        <f t="shared" si="217"/>
        <v>9999</v>
      </c>
      <c r="K6930" s="270"/>
      <c r="L6930" s="270"/>
      <c r="M6930" s="271"/>
      <c r="N6930" s="270" t="e">
        <v>#N/A</v>
      </c>
      <c r="O6930" s="272" t="e">
        <v>#N/A</v>
      </c>
      <c r="P6930" s="272" t="e">
        <v>#N/A</v>
      </c>
      <c r="Q6930" s="272" t="e">
        <v>#N/A</v>
      </c>
      <c r="S6930" s="208"/>
    </row>
    <row r="6931" spans="1:20" ht="12">
      <c r="A6931" s="268" t="str">
        <f t="shared" si="216"/>
        <v>1707200011073678330</v>
      </c>
      <c r="B6931" s="304" t="s">
        <v>19891</v>
      </c>
      <c r="C6931" s="269" t="s">
        <v>10187</v>
      </c>
      <c r="D6931" s="144" t="s">
        <v>3106</v>
      </c>
      <c r="E6931" s="269" t="s">
        <v>10188</v>
      </c>
      <c r="F6931" s="145" t="s">
        <v>3106</v>
      </c>
      <c r="G6931" s="269" t="s">
        <v>3106</v>
      </c>
      <c r="H6931" s="305" t="s">
        <v>10189</v>
      </c>
      <c r="I6931" s="306" t="s">
        <v>20420</v>
      </c>
      <c r="J6931" s="201" t="str">
        <f t="shared" si="217"/>
        <v>9999</v>
      </c>
      <c r="K6931" s="270"/>
      <c r="L6931" s="270"/>
      <c r="M6931" s="271"/>
      <c r="N6931" s="270" t="e">
        <v>#N/A</v>
      </c>
      <c r="O6931" s="272" t="e">
        <v>#N/A</v>
      </c>
      <c r="P6931" s="272" t="e">
        <v>#N/A</v>
      </c>
      <c r="Q6931" s="272" t="e">
        <v>#N/A</v>
      </c>
      <c r="S6931" s="208"/>
    </row>
    <row r="6932" spans="1:20" ht="12">
      <c r="A6932" s="268" t="str">
        <f t="shared" si="216"/>
        <v>1707200031689673717</v>
      </c>
      <c r="B6932" s="304" t="s">
        <v>19891</v>
      </c>
      <c r="C6932" s="269" t="s">
        <v>10190</v>
      </c>
      <c r="D6932" s="144" t="s">
        <v>3106</v>
      </c>
      <c r="E6932" s="269" t="s">
        <v>10191</v>
      </c>
      <c r="F6932" s="145" t="s">
        <v>3106</v>
      </c>
      <c r="G6932" s="269" t="s">
        <v>3106</v>
      </c>
      <c r="H6932" s="305" t="s">
        <v>10189</v>
      </c>
      <c r="I6932" s="306" t="s">
        <v>22066</v>
      </c>
      <c r="J6932" s="201" t="str">
        <f t="shared" si="217"/>
        <v>9999</v>
      </c>
      <c r="K6932" s="270"/>
      <c r="L6932" s="270"/>
      <c r="M6932" s="271"/>
      <c r="N6932" s="270" t="e">
        <v>#N/A</v>
      </c>
      <c r="O6932" s="272" t="e">
        <v>#N/A</v>
      </c>
      <c r="P6932" s="272" t="e">
        <v>#N/A</v>
      </c>
      <c r="Q6932" s="272" t="e">
        <v>#N/A</v>
      </c>
      <c r="S6932" s="208"/>
    </row>
    <row r="6933" spans="1:20" ht="12">
      <c r="A6933" s="268" t="str">
        <f t="shared" ref="A6933:A6996" si="218">E6933&amp;C6933</f>
        <v>1707259011396792032</v>
      </c>
      <c r="B6933" s="304" t="s">
        <v>19891</v>
      </c>
      <c r="C6933" s="269" t="s">
        <v>10192</v>
      </c>
      <c r="D6933" s="144" t="s">
        <v>3106</v>
      </c>
      <c r="E6933" s="269" t="s">
        <v>10193</v>
      </c>
      <c r="F6933" s="145" t="s">
        <v>3106</v>
      </c>
      <c r="G6933" s="269" t="s">
        <v>3106</v>
      </c>
      <c r="H6933" s="305" t="s">
        <v>10194</v>
      </c>
      <c r="I6933" s="306" t="s">
        <v>21294</v>
      </c>
      <c r="J6933" s="201" t="str">
        <f t="shared" si="217"/>
        <v>9999</v>
      </c>
      <c r="K6933" s="270"/>
      <c r="L6933" s="270"/>
      <c r="M6933" s="271"/>
      <c r="N6933" s="270" t="e">
        <v>#N/A</v>
      </c>
      <c r="O6933" s="272" t="e">
        <v>#N/A</v>
      </c>
      <c r="P6933" s="272" t="e">
        <v>#N/A</v>
      </c>
      <c r="Q6933" s="272" t="e">
        <v>#N/A</v>
      </c>
      <c r="S6933" s="208"/>
    </row>
    <row r="6934" spans="1:20" ht="12">
      <c r="A6934" s="268" t="str">
        <f t="shared" si="218"/>
        <v>1707861011790847531</v>
      </c>
      <c r="B6934" s="304" t="s">
        <v>19891</v>
      </c>
      <c r="C6934" s="269" t="s">
        <v>10195</v>
      </c>
      <c r="D6934" s="144" t="s">
        <v>3106</v>
      </c>
      <c r="E6934" s="269" t="s">
        <v>10196</v>
      </c>
      <c r="F6934" s="145" t="s">
        <v>3106</v>
      </c>
      <c r="G6934" s="269" t="s">
        <v>3106</v>
      </c>
      <c r="H6934" s="305" t="s">
        <v>10197</v>
      </c>
      <c r="I6934" s="306" t="s">
        <v>22341</v>
      </c>
      <c r="J6934" s="201" t="str">
        <f t="shared" si="217"/>
        <v>9999</v>
      </c>
      <c r="K6934" s="270"/>
      <c r="L6934" s="270"/>
      <c r="M6934" s="271"/>
      <c r="N6934" s="270" t="e">
        <v>#N/A</v>
      </c>
      <c r="O6934" s="272" t="e">
        <v>#N/A</v>
      </c>
      <c r="P6934" s="272" t="e">
        <v>#N/A</v>
      </c>
      <c r="Q6934" s="272" t="e">
        <v>#N/A</v>
      </c>
      <c r="S6934" s="208"/>
    </row>
    <row r="6935" spans="1:20" ht="12">
      <c r="A6935" s="268" t="str">
        <f t="shared" si="218"/>
        <v>1708000011023042066</v>
      </c>
      <c r="B6935" s="304" t="s">
        <v>19891</v>
      </c>
      <c r="C6935" s="269" t="s">
        <v>10198</v>
      </c>
      <c r="D6935" s="144" t="s">
        <v>3106</v>
      </c>
      <c r="E6935" s="269" t="s">
        <v>10199</v>
      </c>
      <c r="F6935" s="145" t="s">
        <v>3106</v>
      </c>
      <c r="G6935" s="269" t="s">
        <v>3106</v>
      </c>
      <c r="H6935" s="305" t="s">
        <v>10200</v>
      </c>
      <c r="I6935" s="306" t="s">
        <v>20273</v>
      </c>
      <c r="J6935" s="201" t="str">
        <f t="shared" si="217"/>
        <v>9999</v>
      </c>
      <c r="K6935" s="270"/>
      <c r="L6935" s="270"/>
      <c r="M6935" s="271"/>
      <c r="N6935" s="270" t="e">
        <v>#N/A</v>
      </c>
      <c r="O6935" s="272" t="e">
        <v>#N/A</v>
      </c>
      <c r="P6935" s="272" t="e">
        <v>#N/A</v>
      </c>
      <c r="Q6935" s="272" t="e">
        <v>#N/A</v>
      </c>
      <c r="S6935" s="208"/>
    </row>
    <row r="6936" spans="1:20" ht="12">
      <c r="A6936" s="268" t="str">
        <f t="shared" si="218"/>
        <v>1708380011154324507</v>
      </c>
      <c r="B6936" s="304" t="s">
        <v>19891</v>
      </c>
      <c r="C6936" s="269" t="s">
        <v>10201</v>
      </c>
      <c r="D6936" s="144" t="s">
        <v>3106</v>
      </c>
      <c r="E6936" s="269" t="s">
        <v>10202</v>
      </c>
      <c r="F6936" s="145" t="s">
        <v>3106</v>
      </c>
      <c r="G6936" s="269" t="s">
        <v>3106</v>
      </c>
      <c r="H6936" s="305" t="s">
        <v>10203</v>
      </c>
      <c r="I6936" s="306" t="s">
        <v>20643</v>
      </c>
      <c r="J6936" s="201" t="str">
        <f t="shared" si="217"/>
        <v>9999</v>
      </c>
      <c r="K6936" s="270"/>
      <c r="L6936" s="270"/>
      <c r="M6936" s="271"/>
      <c r="N6936" s="270" t="e">
        <v>#N/A</v>
      </c>
      <c r="O6936" s="272" t="e">
        <v>#N/A</v>
      </c>
      <c r="P6936" s="272" t="e">
        <v>#N/A</v>
      </c>
      <c r="Q6936" s="272" t="e">
        <v>#N/A</v>
      </c>
      <c r="S6936" s="208"/>
    </row>
    <row r="6937" spans="1:20" ht="12">
      <c r="A6937" s="268" t="str">
        <f t="shared" si="218"/>
        <v>1708901021457315012</v>
      </c>
      <c r="B6937" s="304" t="s">
        <v>19891</v>
      </c>
      <c r="C6937" s="269" t="s">
        <v>10204</v>
      </c>
      <c r="D6937" s="144" t="s">
        <v>3106</v>
      </c>
      <c r="E6937" s="269" t="s">
        <v>10205</v>
      </c>
      <c r="F6937" s="145" t="s">
        <v>3106</v>
      </c>
      <c r="G6937" s="269" t="s">
        <v>3106</v>
      </c>
      <c r="H6937" s="305" t="s">
        <v>10206</v>
      </c>
      <c r="I6937" s="306" t="s">
        <v>21460</v>
      </c>
      <c r="J6937" s="201" t="str">
        <f t="shared" si="217"/>
        <v>9999</v>
      </c>
      <c r="K6937" s="270"/>
      <c r="L6937" s="270"/>
      <c r="M6937" s="271"/>
      <c r="N6937" s="270" t="e">
        <v>#N/A</v>
      </c>
      <c r="O6937" s="272" t="e">
        <v>#N/A</v>
      </c>
      <c r="P6937" s="272" t="e">
        <v>#N/A</v>
      </c>
      <c r="Q6937" s="272" t="e">
        <v>#N/A</v>
      </c>
      <c r="S6937" s="208"/>
    </row>
    <row r="6938" spans="1:20" ht="12">
      <c r="A6938" s="268" t="str">
        <f t="shared" si="218"/>
        <v>1708935011134271661</v>
      </c>
      <c r="B6938" s="304" t="s">
        <v>19891</v>
      </c>
      <c r="C6938" s="269" t="s">
        <v>10207</v>
      </c>
      <c r="D6938" s="144" t="s">
        <v>3106</v>
      </c>
      <c r="E6938" s="269" t="s">
        <v>10208</v>
      </c>
      <c r="F6938" s="145" t="s">
        <v>3106</v>
      </c>
      <c r="G6938" s="269" t="s">
        <v>3106</v>
      </c>
      <c r="H6938" s="305" t="s">
        <v>10209</v>
      </c>
      <c r="I6938" s="306" t="s">
        <v>20588</v>
      </c>
      <c r="J6938" s="201" t="str">
        <f t="shared" si="217"/>
        <v>9999</v>
      </c>
      <c r="K6938" s="270"/>
      <c r="L6938" s="270"/>
      <c r="M6938" s="271"/>
      <c r="N6938" s="270" t="e">
        <v>#N/A</v>
      </c>
      <c r="O6938" s="272" t="e">
        <v>#N/A</v>
      </c>
      <c r="P6938" s="272" t="e">
        <v>#N/A</v>
      </c>
      <c r="Q6938" s="272" t="e">
        <v>#N/A</v>
      </c>
      <c r="S6938" s="208"/>
    </row>
    <row r="6939" spans="1:20" ht="12">
      <c r="A6939" s="268" t="str">
        <f t="shared" si="218"/>
        <v>1708950031619055563</v>
      </c>
      <c r="B6939" s="304" t="s">
        <v>19891</v>
      </c>
      <c r="C6939" s="269" t="s">
        <v>10210</v>
      </c>
      <c r="D6939" s="144" t="s">
        <v>3106</v>
      </c>
      <c r="E6939" s="269" t="s">
        <v>10211</v>
      </c>
      <c r="F6939" s="145" t="s">
        <v>3106</v>
      </c>
      <c r="G6939" s="269" t="s">
        <v>3106</v>
      </c>
      <c r="H6939" s="305" t="s">
        <v>10212</v>
      </c>
      <c r="I6939" s="306" t="s">
        <v>21888</v>
      </c>
      <c r="J6939" s="201" t="str">
        <f t="shared" si="217"/>
        <v>9999</v>
      </c>
      <c r="K6939" s="270"/>
      <c r="L6939" s="270"/>
      <c r="M6939" s="271"/>
      <c r="N6939" s="270" t="e">
        <v>#N/A</v>
      </c>
      <c r="O6939" s="272" t="e">
        <v>#N/A</v>
      </c>
      <c r="P6939" s="272" t="e">
        <v>#N/A</v>
      </c>
      <c r="Q6939" s="272" t="e">
        <v>#N/A</v>
      </c>
      <c r="S6939" s="208"/>
    </row>
    <row r="6940" spans="1:20" ht="12">
      <c r="A6940" s="268" t="str">
        <f t="shared" si="218"/>
        <v>1709909011033159603</v>
      </c>
      <c r="B6940" s="304" t="s">
        <v>19891</v>
      </c>
      <c r="C6940" s="269" t="s">
        <v>10213</v>
      </c>
      <c r="D6940" s="144" t="s">
        <v>3106</v>
      </c>
      <c r="E6940" s="269" t="s">
        <v>10214</v>
      </c>
      <c r="F6940" s="145" t="s">
        <v>3106</v>
      </c>
      <c r="G6940" s="269" t="s">
        <v>3106</v>
      </c>
      <c r="H6940" s="305" t="s">
        <v>10215</v>
      </c>
      <c r="I6940" s="306" t="s">
        <v>20308</v>
      </c>
      <c r="J6940" s="201" t="str">
        <f t="shared" si="217"/>
        <v>9999</v>
      </c>
      <c r="K6940" s="270"/>
      <c r="L6940" s="270"/>
      <c r="M6940" s="271"/>
      <c r="N6940" s="270" t="e">
        <v>#N/A</v>
      </c>
      <c r="O6940" s="272" t="e">
        <v>#N/A</v>
      </c>
      <c r="P6940" s="272" t="e">
        <v>#N/A</v>
      </c>
      <c r="Q6940" s="272" t="e">
        <v>#N/A</v>
      </c>
      <c r="S6940" s="208"/>
    </row>
    <row r="6941" spans="1:20" ht="12">
      <c r="A6941" s="268" t="str">
        <f t="shared" si="218"/>
        <v>1710188011891788584</v>
      </c>
      <c r="B6941" s="304" t="s">
        <v>19891</v>
      </c>
      <c r="C6941" s="269" t="s">
        <v>6932</v>
      </c>
      <c r="D6941" s="144" t="s">
        <v>3106</v>
      </c>
      <c r="E6941" s="269" t="s">
        <v>10216</v>
      </c>
      <c r="F6941" s="145" t="s">
        <v>3106</v>
      </c>
      <c r="G6941" s="269" t="s">
        <v>3106</v>
      </c>
      <c r="H6941" s="305" t="s">
        <v>6934</v>
      </c>
      <c r="I6941" s="306" t="s">
        <v>22599</v>
      </c>
      <c r="J6941" s="201" t="str">
        <f t="shared" si="217"/>
        <v>9999</v>
      </c>
      <c r="K6941" s="270"/>
      <c r="L6941" s="270"/>
      <c r="M6941" s="271"/>
      <c r="N6941" s="270" t="e">
        <v>#N/A</v>
      </c>
      <c r="O6941" s="272" t="e">
        <v>#N/A</v>
      </c>
      <c r="P6941" s="272" t="e">
        <v>#N/A</v>
      </c>
      <c r="Q6941" s="272" t="e">
        <v>#N/A</v>
      </c>
      <c r="S6941" s="208"/>
    </row>
    <row r="6942" spans="1:20" ht="12">
      <c r="A6942" s="268" t="str">
        <f t="shared" si="218"/>
        <v>1711517011700821808</v>
      </c>
      <c r="B6942" s="304" t="s">
        <v>19891</v>
      </c>
      <c r="C6942" s="269" t="s">
        <v>10217</v>
      </c>
      <c r="D6942" s="144" t="s">
        <v>3106</v>
      </c>
      <c r="E6942" s="269" t="s">
        <v>10218</v>
      </c>
      <c r="F6942" s="145" t="s">
        <v>3106</v>
      </c>
      <c r="G6942" s="269" t="s">
        <v>3106</v>
      </c>
      <c r="H6942" s="305" t="s">
        <v>1947</v>
      </c>
      <c r="I6942" s="306" t="s">
        <v>22114</v>
      </c>
      <c r="J6942" s="201" t="str">
        <f t="shared" si="217"/>
        <v>9999</v>
      </c>
      <c r="K6942" s="270"/>
      <c r="L6942" s="270"/>
      <c r="M6942" s="271"/>
      <c r="N6942" s="270" t="e">
        <v>#N/A</v>
      </c>
      <c r="O6942" s="272" t="e">
        <v>#N/A</v>
      </c>
      <c r="P6942" s="272" t="e">
        <v>#N/A</v>
      </c>
      <c r="Q6942" s="272" t="e">
        <v>#N/A</v>
      </c>
      <c r="S6942" s="208"/>
    </row>
    <row r="6943" spans="1:20" ht="12">
      <c r="A6943" s="268" t="str">
        <f t="shared" si="218"/>
        <v>1711814011306830500</v>
      </c>
      <c r="B6943" s="304" t="s">
        <v>19891</v>
      </c>
      <c r="C6943" s="269" t="s">
        <v>10219</v>
      </c>
      <c r="D6943" s="144" t="s">
        <v>3106</v>
      </c>
      <c r="E6943" s="269" t="s">
        <v>10221</v>
      </c>
      <c r="F6943" s="145" t="s">
        <v>3106</v>
      </c>
      <c r="G6943" s="269" t="s">
        <v>3106</v>
      </c>
      <c r="H6943" s="305" t="s">
        <v>10222</v>
      </c>
      <c r="I6943" s="306" t="s">
        <v>21025</v>
      </c>
      <c r="J6943" s="201" t="str">
        <f t="shared" si="217"/>
        <v>9999</v>
      </c>
      <c r="K6943" s="270"/>
      <c r="L6943" s="270"/>
      <c r="M6943" s="271"/>
      <c r="N6943" s="270" t="e">
        <v>#N/A</v>
      </c>
      <c r="O6943" s="272" t="e">
        <v>#N/A</v>
      </c>
      <c r="P6943" s="272" t="e">
        <v>#N/A</v>
      </c>
      <c r="Q6943" s="272" t="e">
        <v>#N/A</v>
      </c>
      <c r="S6943" s="208"/>
    </row>
    <row r="6944" spans="1:20" ht="12">
      <c r="A6944" s="268" t="str">
        <f t="shared" si="218"/>
        <v>1712010011407807050</v>
      </c>
      <c r="B6944" s="304" t="s">
        <v>19891</v>
      </c>
      <c r="C6944" s="269" t="s">
        <v>4960</v>
      </c>
      <c r="D6944" s="144" t="s">
        <v>3106</v>
      </c>
      <c r="E6944" s="269" t="s">
        <v>10223</v>
      </c>
      <c r="F6944" s="145" t="s">
        <v>3106</v>
      </c>
      <c r="G6944" s="269" t="s">
        <v>3106</v>
      </c>
      <c r="H6944" s="305" t="s">
        <v>4962</v>
      </c>
      <c r="I6944" s="306" t="s">
        <v>21316</v>
      </c>
      <c r="J6944" s="201" t="str">
        <f t="shared" si="217"/>
        <v>9999</v>
      </c>
      <c r="K6944" s="270"/>
      <c r="L6944" s="270"/>
      <c r="M6944" s="271"/>
      <c r="N6944" s="270" t="e">
        <v>#N/A</v>
      </c>
      <c r="O6944" s="272" t="e">
        <v>#N/A</v>
      </c>
      <c r="P6944" s="272" t="e">
        <v>#N/A</v>
      </c>
      <c r="Q6944" s="272" t="e">
        <v>#N/A</v>
      </c>
      <c r="S6944" s="208"/>
    </row>
    <row r="6945" spans="1:17" s="208" customFormat="1" ht="12">
      <c r="A6945" s="268" t="str">
        <f t="shared" si="218"/>
        <v>1712689011174627772</v>
      </c>
      <c r="B6945" s="304" t="s">
        <v>19891</v>
      </c>
      <c r="C6945" s="269" t="s">
        <v>10224</v>
      </c>
      <c r="D6945" s="144" t="s">
        <v>3106</v>
      </c>
      <c r="E6945" s="269" t="s">
        <v>10225</v>
      </c>
      <c r="F6945" s="145" t="s">
        <v>3106</v>
      </c>
      <c r="G6945" s="269" t="s">
        <v>3106</v>
      </c>
      <c r="H6945" s="305" t="s">
        <v>10226</v>
      </c>
      <c r="I6945" s="306" t="s">
        <v>20704</v>
      </c>
      <c r="J6945" s="201" t="str">
        <f t="shared" si="217"/>
        <v>9999</v>
      </c>
      <c r="K6945" s="270"/>
      <c r="L6945" s="270"/>
      <c r="M6945" s="271"/>
      <c r="N6945" s="270" t="e">
        <v>#N/A</v>
      </c>
      <c r="O6945" s="272" t="e">
        <v>#N/A</v>
      </c>
      <c r="P6945" s="272" t="e">
        <v>#N/A</v>
      </c>
      <c r="Q6945" s="272" t="e">
        <v>#N/A</v>
      </c>
    </row>
    <row r="6946" spans="1:17" s="208" customFormat="1" ht="12">
      <c r="A6946" s="268" t="str">
        <f t="shared" si="218"/>
        <v>1712689021174627772</v>
      </c>
      <c r="B6946" s="304" t="s">
        <v>19891</v>
      </c>
      <c r="C6946" s="269" t="s">
        <v>10224</v>
      </c>
      <c r="D6946" s="144" t="s">
        <v>3106</v>
      </c>
      <c r="E6946" s="269" t="s">
        <v>10227</v>
      </c>
      <c r="F6946" s="145" t="s">
        <v>3106</v>
      </c>
      <c r="G6946" s="269" t="s">
        <v>3106</v>
      </c>
      <c r="H6946" s="305" t="s">
        <v>10226</v>
      </c>
      <c r="I6946" s="307" t="s">
        <v>10226</v>
      </c>
      <c r="J6946" s="201" t="str">
        <f t="shared" si="217"/>
        <v>9999</v>
      </c>
      <c r="K6946" s="270"/>
      <c r="L6946" s="270"/>
      <c r="M6946" s="271"/>
      <c r="N6946" s="270" t="e">
        <v>#N/A</v>
      </c>
      <c r="O6946" s="272" t="e">
        <v>#N/A</v>
      </c>
      <c r="P6946" s="272" t="e">
        <v>#N/A</v>
      </c>
      <c r="Q6946" s="272" t="e">
        <v>#N/A</v>
      </c>
    </row>
    <row r="6947" spans="1:17" s="208" customFormat="1" ht="12">
      <c r="A6947" s="268" t="str">
        <f t="shared" si="218"/>
        <v>1712705031316030810</v>
      </c>
      <c r="B6947" s="304" t="s">
        <v>19891</v>
      </c>
      <c r="C6947" s="269" t="s">
        <v>10228</v>
      </c>
      <c r="D6947" s="144" t="s">
        <v>3106</v>
      </c>
      <c r="E6947" s="269" t="s">
        <v>10229</v>
      </c>
      <c r="F6947" s="145" t="s">
        <v>3106</v>
      </c>
      <c r="G6947" s="269" t="s">
        <v>3106</v>
      </c>
      <c r="H6947" s="305" t="s">
        <v>10230</v>
      </c>
      <c r="I6947" s="306" t="s">
        <v>21049</v>
      </c>
      <c r="J6947" s="201" t="str">
        <f t="shared" si="217"/>
        <v>9999</v>
      </c>
      <c r="K6947" s="270"/>
      <c r="L6947" s="270"/>
      <c r="M6947" s="271"/>
      <c r="N6947" s="270" t="e">
        <v>#N/A</v>
      </c>
      <c r="O6947" s="272" t="e">
        <v>#N/A</v>
      </c>
      <c r="P6947" s="272" t="e">
        <v>#N/A</v>
      </c>
      <c r="Q6947" s="272" t="e">
        <v>#N/A</v>
      </c>
    </row>
    <row r="6948" spans="1:17" s="208" customFormat="1" ht="12">
      <c r="A6948" s="268" t="str">
        <f t="shared" si="218"/>
        <v>1712705071316030810</v>
      </c>
      <c r="B6948" s="304" t="s">
        <v>19891</v>
      </c>
      <c r="C6948" s="269" t="s">
        <v>10228</v>
      </c>
      <c r="D6948" s="144" t="s">
        <v>3106</v>
      </c>
      <c r="E6948" s="269" t="s">
        <v>10231</v>
      </c>
      <c r="F6948" s="145" t="s">
        <v>3106</v>
      </c>
      <c r="G6948" s="269" t="s">
        <v>3106</v>
      </c>
      <c r="H6948" s="305" t="s">
        <v>10230</v>
      </c>
      <c r="I6948" s="306" t="s">
        <v>21049</v>
      </c>
      <c r="J6948" s="201" t="str">
        <f t="shared" si="217"/>
        <v>9999</v>
      </c>
      <c r="K6948" s="270"/>
      <c r="L6948" s="270"/>
      <c r="M6948" s="271"/>
      <c r="N6948" s="270" t="e">
        <v>#N/A</v>
      </c>
      <c r="O6948" s="272" t="e">
        <v>#N/A</v>
      </c>
      <c r="P6948" s="272" t="e">
        <v>#N/A</v>
      </c>
      <c r="Q6948" s="272" t="e">
        <v>#N/A</v>
      </c>
    </row>
    <row r="6949" spans="1:17" s="208" customFormat="1" ht="12">
      <c r="A6949" s="268" t="str">
        <f t="shared" si="218"/>
        <v>1712986021477512895</v>
      </c>
      <c r="B6949" s="304" t="s">
        <v>19891</v>
      </c>
      <c r="C6949" s="269" t="s">
        <v>10232</v>
      </c>
      <c r="D6949" s="144" t="s">
        <v>3106</v>
      </c>
      <c r="E6949" s="269" t="s">
        <v>10233</v>
      </c>
      <c r="F6949" s="145" t="s">
        <v>3106</v>
      </c>
      <c r="G6949" s="269" t="s">
        <v>3106</v>
      </c>
      <c r="H6949" s="305" t="s">
        <v>10234</v>
      </c>
      <c r="I6949" s="306" t="s">
        <v>21519</v>
      </c>
      <c r="J6949" s="201" t="str">
        <f t="shared" si="217"/>
        <v>9999</v>
      </c>
      <c r="K6949" s="270"/>
      <c r="L6949" s="270"/>
      <c r="M6949" s="271"/>
      <c r="N6949" s="270" t="e">
        <v>#N/A</v>
      </c>
      <c r="O6949" s="272" t="e">
        <v>#N/A</v>
      </c>
      <c r="P6949" s="272" t="e">
        <v>#N/A</v>
      </c>
      <c r="Q6949" s="272" t="e">
        <v>#N/A</v>
      </c>
    </row>
    <row r="6950" spans="1:17" s="208" customFormat="1" ht="12">
      <c r="A6950" s="268" t="str">
        <f t="shared" si="218"/>
        <v>1713232011720067127</v>
      </c>
      <c r="B6950" s="304" t="s">
        <v>19891</v>
      </c>
      <c r="C6950" s="269" t="s">
        <v>10235</v>
      </c>
      <c r="D6950" s="144" t="s">
        <v>3106</v>
      </c>
      <c r="E6950" s="269" t="s">
        <v>10236</v>
      </c>
      <c r="F6950" s="145" t="s">
        <v>3106</v>
      </c>
      <c r="G6950" s="269" t="s">
        <v>3106</v>
      </c>
      <c r="H6950" s="305" t="s">
        <v>10237</v>
      </c>
      <c r="I6950" s="306" t="s">
        <v>22170</v>
      </c>
      <c r="J6950" s="201" t="str">
        <f t="shared" si="217"/>
        <v>9999</v>
      </c>
      <c r="K6950" s="270"/>
      <c r="L6950" s="270"/>
      <c r="M6950" s="271"/>
      <c r="N6950" s="270" t="e">
        <v>#N/A</v>
      </c>
      <c r="O6950" s="272" t="e">
        <v>#N/A</v>
      </c>
      <c r="P6950" s="272" t="e">
        <v>#N/A</v>
      </c>
      <c r="Q6950" s="272" t="e">
        <v>#N/A</v>
      </c>
    </row>
    <row r="6951" spans="1:17" s="208" customFormat="1" ht="12">
      <c r="A6951" s="268" t="str">
        <f t="shared" si="218"/>
        <v>1714362011558397158</v>
      </c>
      <c r="B6951" s="304" t="s">
        <v>19891</v>
      </c>
      <c r="C6951" s="269" t="s">
        <v>10238</v>
      </c>
      <c r="D6951" s="144" t="s">
        <v>3106</v>
      </c>
      <c r="E6951" s="269" t="s">
        <v>10239</v>
      </c>
      <c r="F6951" s="145" t="s">
        <v>3106</v>
      </c>
      <c r="G6951" s="269" t="s">
        <v>3106</v>
      </c>
      <c r="H6951" s="305" t="s">
        <v>10240</v>
      </c>
      <c r="I6951" s="306" t="s">
        <v>21751</v>
      </c>
      <c r="J6951" s="201" t="str">
        <f t="shared" si="217"/>
        <v>9999</v>
      </c>
      <c r="K6951" s="270"/>
      <c r="L6951" s="270"/>
      <c r="M6951" s="271"/>
      <c r="N6951" s="270" t="e">
        <v>#N/A</v>
      </c>
      <c r="O6951" s="272" t="e">
        <v>#N/A</v>
      </c>
      <c r="P6951" s="272" t="e">
        <v>#N/A</v>
      </c>
      <c r="Q6951" s="272" t="e">
        <v>#N/A</v>
      </c>
    </row>
    <row r="6952" spans="1:17" s="208" customFormat="1" ht="12">
      <c r="A6952" s="268" t="str">
        <f t="shared" si="218"/>
        <v>1715310011457543225</v>
      </c>
      <c r="B6952" s="304" t="s">
        <v>19891</v>
      </c>
      <c r="C6952" s="269" t="s">
        <v>10241</v>
      </c>
      <c r="D6952" s="144" t="s">
        <v>3106</v>
      </c>
      <c r="E6952" s="269" t="s">
        <v>10242</v>
      </c>
      <c r="F6952" s="145" t="s">
        <v>3106</v>
      </c>
      <c r="G6952" s="269" t="s">
        <v>3106</v>
      </c>
      <c r="H6952" s="305" t="s">
        <v>10243</v>
      </c>
      <c r="I6952" s="306" t="s">
        <v>21483</v>
      </c>
      <c r="J6952" s="201" t="str">
        <f t="shared" si="217"/>
        <v>9999</v>
      </c>
      <c r="K6952" s="270"/>
      <c r="L6952" s="270"/>
      <c r="M6952" s="271"/>
      <c r="N6952" s="270" t="e">
        <v>#N/A</v>
      </c>
      <c r="O6952" s="272" t="e">
        <v>#N/A</v>
      </c>
      <c r="P6952" s="272" t="e">
        <v>#N/A</v>
      </c>
      <c r="Q6952" s="272" t="e">
        <v>#N/A</v>
      </c>
    </row>
    <row r="6953" spans="1:17" s="208" customFormat="1" ht="12">
      <c r="A6953" s="268" t="str">
        <f t="shared" si="218"/>
        <v>1717464011740247865</v>
      </c>
      <c r="B6953" s="304" t="s">
        <v>19891</v>
      </c>
      <c r="C6953" s="269" t="s">
        <v>10244</v>
      </c>
      <c r="D6953" s="144" t="s">
        <v>3106</v>
      </c>
      <c r="E6953" s="269" t="s">
        <v>10245</v>
      </c>
      <c r="F6953" s="145" t="s">
        <v>3106</v>
      </c>
      <c r="G6953" s="269" t="s">
        <v>3106</v>
      </c>
      <c r="H6953" s="305" t="s">
        <v>10246</v>
      </c>
      <c r="I6953" s="306" t="s">
        <v>22221</v>
      </c>
      <c r="J6953" s="201" t="str">
        <f t="shared" si="217"/>
        <v>9999</v>
      </c>
      <c r="K6953" s="270"/>
      <c r="L6953" s="270"/>
      <c r="M6953" s="271"/>
      <c r="N6953" s="270" t="e">
        <v>#N/A</v>
      </c>
      <c r="O6953" s="272" t="e">
        <v>#N/A</v>
      </c>
      <c r="P6953" s="272" t="e">
        <v>#N/A</v>
      </c>
      <c r="Q6953" s="272" t="e">
        <v>#N/A</v>
      </c>
    </row>
    <row r="6954" spans="1:17" s="208" customFormat="1" ht="12">
      <c r="A6954" s="268" t="str">
        <f t="shared" si="218"/>
        <v>1717829011184691610</v>
      </c>
      <c r="B6954" s="304" t="s">
        <v>19891</v>
      </c>
      <c r="C6954" s="269" t="s">
        <v>10247</v>
      </c>
      <c r="D6954" s="144" t="s">
        <v>3106</v>
      </c>
      <c r="E6954" s="269" t="s">
        <v>10248</v>
      </c>
      <c r="F6954" s="145" t="s">
        <v>3106</v>
      </c>
      <c r="G6954" s="269" t="s">
        <v>3106</v>
      </c>
      <c r="H6954" s="305" t="s">
        <v>10249</v>
      </c>
      <c r="I6954" s="306" t="s">
        <v>20728</v>
      </c>
      <c r="J6954" s="201" t="str">
        <f t="shared" si="217"/>
        <v>9999</v>
      </c>
      <c r="K6954" s="270"/>
      <c r="L6954" s="270"/>
      <c r="M6954" s="271"/>
      <c r="N6954" s="270" t="e">
        <v>#N/A</v>
      </c>
      <c r="O6954" s="272" t="e">
        <v>#N/A</v>
      </c>
      <c r="P6954" s="272" t="e">
        <v>#N/A</v>
      </c>
      <c r="Q6954" s="272" t="e">
        <v>#N/A</v>
      </c>
    </row>
    <row r="6955" spans="1:17" s="208" customFormat="1" ht="12">
      <c r="A6955" s="268" t="str">
        <f t="shared" si="218"/>
        <v>1720955011548288202</v>
      </c>
      <c r="B6955" s="304" t="s">
        <v>19891</v>
      </c>
      <c r="C6955" s="269" t="s">
        <v>10250</v>
      </c>
      <c r="D6955" s="144" t="s">
        <v>3106</v>
      </c>
      <c r="E6955" s="269" t="s">
        <v>10251</v>
      </c>
      <c r="F6955" s="145" t="s">
        <v>3106</v>
      </c>
      <c r="G6955" s="269" t="s">
        <v>3106</v>
      </c>
      <c r="H6955" s="305" t="s">
        <v>9774</v>
      </c>
      <c r="I6955" s="306" t="s">
        <v>20669</v>
      </c>
      <c r="J6955" s="201" t="str">
        <f t="shared" si="217"/>
        <v>9999</v>
      </c>
      <c r="K6955" s="270"/>
      <c r="L6955" s="270"/>
      <c r="M6955" s="271"/>
      <c r="N6955" s="270" t="e">
        <v>#N/A</v>
      </c>
      <c r="O6955" s="272" t="e">
        <v>#N/A</v>
      </c>
      <c r="P6955" s="272" t="e">
        <v>#N/A</v>
      </c>
      <c r="Q6955" s="272" t="e">
        <v>#N/A</v>
      </c>
    </row>
    <row r="6956" spans="1:17" s="208" customFormat="1" ht="12">
      <c r="A6956" s="268" t="str">
        <f t="shared" si="218"/>
        <v>1722373011508821406</v>
      </c>
      <c r="B6956" s="304" t="s">
        <v>19891</v>
      </c>
      <c r="C6956" s="269" t="s">
        <v>10252</v>
      </c>
      <c r="D6956" s="144" t="s">
        <v>3106</v>
      </c>
      <c r="E6956" s="269" t="s">
        <v>10253</v>
      </c>
      <c r="F6956" s="145" t="s">
        <v>3106</v>
      </c>
      <c r="G6956" s="269" t="s">
        <v>3106</v>
      </c>
      <c r="H6956" s="305" t="s">
        <v>10254</v>
      </c>
      <c r="I6956" s="306" t="s">
        <v>21615</v>
      </c>
      <c r="J6956" s="201" t="str">
        <f t="shared" si="217"/>
        <v>9999</v>
      </c>
      <c r="K6956" s="270"/>
      <c r="L6956" s="270"/>
      <c r="M6956" s="271"/>
      <c r="N6956" s="270" t="e">
        <v>#N/A</v>
      </c>
      <c r="O6956" s="272" t="e">
        <v>#N/A</v>
      </c>
      <c r="P6956" s="272" t="e">
        <v>#N/A</v>
      </c>
      <c r="Q6956" s="272" t="e">
        <v>#N/A</v>
      </c>
    </row>
    <row r="6957" spans="1:17" s="208" customFormat="1" ht="12">
      <c r="A6957" s="268" t="str">
        <f t="shared" si="218"/>
        <v>1722373031871699389</v>
      </c>
      <c r="B6957" s="304" t="s">
        <v>19891</v>
      </c>
      <c r="C6957" s="269" t="s">
        <v>10255</v>
      </c>
      <c r="D6957" s="144" t="s">
        <v>3106</v>
      </c>
      <c r="E6957" s="269" t="s">
        <v>10256</v>
      </c>
      <c r="F6957" s="145" t="s">
        <v>3106</v>
      </c>
      <c r="G6957" s="269" t="s">
        <v>3106</v>
      </c>
      <c r="H6957" s="305" t="s">
        <v>10254</v>
      </c>
      <c r="I6957" s="306" t="s">
        <v>22556</v>
      </c>
      <c r="J6957" s="201" t="str">
        <f t="shared" si="217"/>
        <v>9999</v>
      </c>
      <c r="K6957" s="270"/>
      <c r="L6957" s="270"/>
      <c r="M6957" s="271"/>
      <c r="N6957" s="270" t="e">
        <v>#N/A</v>
      </c>
      <c r="O6957" s="272" t="e">
        <v>#N/A</v>
      </c>
      <c r="P6957" s="272" t="e">
        <v>#N/A</v>
      </c>
      <c r="Q6957" s="272" t="e">
        <v>#N/A</v>
      </c>
    </row>
    <row r="6958" spans="1:17" s="208" customFormat="1" ht="12">
      <c r="A6958" s="268" t="str">
        <f t="shared" si="218"/>
        <v>1722373041871699389</v>
      </c>
      <c r="B6958" s="304" t="s">
        <v>19891</v>
      </c>
      <c r="C6958" s="269" t="s">
        <v>10255</v>
      </c>
      <c r="D6958" s="144" t="s">
        <v>3106</v>
      </c>
      <c r="E6958" s="269" t="s">
        <v>10257</v>
      </c>
      <c r="F6958" s="145" t="s">
        <v>3106</v>
      </c>
      <c r="G6958" s="269" t="s">
        <v>3106</v>
      </c>
      <c r="H6958" s="305" t="s">
        <v>10254</v>
      </c>
      <c r="I6958" s="307" t="s">
        <v>10254</v>
      </c>
      <c r="J6958" s="201" t="str">
        <f t="shared" si="217"/>
        <v>9999</v>
      </c>
      <c r="K6958" s="270"/>
      <c r="L6958" s="270"/>
      <c r="M6958" s="271"/>
      <c r="N6958" s="270" t="e">
        <v>#N/A</v>
      </c>
      <c r="O6958" s="272" t="e">
        <v>#N/A</v>
      </c>
      <c r="P6958" s="272" t="e">
        <v>#N/A</v>
      </c>
      <c r="Q6958" s="272" t="e">
        <v>#N/A</v>
      </c>
    </row>
    <row r="6959" spans="1:17" s="208" customFormat="1" ht="12">
      <c r="A6959" s="268" t="str">
        <f t="shared" si="218"/>
        <v>1722423011710999289</v>
      </c>
      <c r="B6959" s="304" t="s">
        <v>19891</v>
      </c>
      <c r="C6959" s="269" t="s">
        <v>10258</v>
      </c>
      <c r="D6959" s="144" t="s">
        <v>3106</v>
      </c>
      <c r="E6959" s="269" t="s">
        <v>10259</v>
      </c>
      <c r="F6959" s="145" t="s">
        <v>3106</v>
      </c>
      <c r="G6959" s="269" t="s">
        <v>3106</v>
      </c>
      <c r="H6959" s="305" t="s">
        <v>10260</v>
      </c>
      <c r="I6959" s="306" t="s">
        <v>22156</v>
      </c>
      <c r="J6959" s="201" t="str">
        <f t="shared" si="217"/>
        <v>9999</v>
      </c>
      <c r="K6959" s="270"/>
      <c r="L6959" s="270"/>
      <c r="M6959" s="271"/>
      <c r="N6959" s="270" t="e">
        <v>#N/A</v>
      </c>
      <c r="O6959" s="272" t="e">
        <v>#N/A</v>
      </c>
      <c r="P6959" s="272" t="e">
        <v>#N/A</v>
      </c>
      <c r="Q6959" s="272" t="e">
        <v>#N/A</v>
      </c>
    </row>
    <row r="6960" spans="1:17" s="208" customFormat="1" ht="12">
      <c r="A6960" s="268" t="str">
        <f t="shared" si="218"/>
        <v>1722423021710999289</v>
      </c>
      <c r="B6960" s="304" t="s">
        <v>19891</v>
      </c>
      <c r="C6960" s="269" t="s">
        <v>10258</v>
      </c>
      <c r="D6960" s="144" t="s">
        <v>3106</v>
      </c>
      <c r="E6960" s="269" t="s">
        <v>10261</v>
      </c>
      <c r="F6960" s="145" t="s">
        <v>3106</v>
      </c>
      <c r="G6960" s="269" t="s">
        <v>3106</v>
      </c>
      <c r="H6960" s="305" t="s">
        <v>10260</v>
      </c>
      <c r="I6960" s="307" t="s">
        <v>10260</v>
      </c>
      <c r="J6960" s="201" t="str">
        <f t="shared" si="217"/>
        <v>9999</v>
      </c>
      <c r="K6960" s="270"/>
      <c r="L6960" s="270"/>
      <c r="M6960" s="271"/>
      <c r="N6960" s="270" t="e">
        <v>#N/A</v>
      </c>
      <c r="O6960" s="272" t="e">
        <v>#N/A</v>
      </c>
      <c r="P6960" s="272" t="e">
        <v>#N/A</v>
      </c>
      <c r="Q6960" s="272" t="e">
        <v>#N/A</v>
      </c>
    </row>
    <row r="6961" spans="1:17" s="208" customFormat="1" ht="12">
      <c r="A6961" s="268" t="str">
        <f t="shared" si="218"/>
        <v>1722423041710999289</v>
      </c>
      <c r="B6961" s="304" t="s">
        <v>19891</v>
      </c>
      <c r="C6961" s="269" t="s">
        <v>10258</v>
      </c>
      <c r="D6961" s="144" t="s">
        <v>3106</v>
      </c>
      <c r="E6961" s="269" t="s">
        <v>10262</v>
      </c>
      <c r="F6961" s="145" t="s">
        <v>3106</v>
      </c>
      <c r="G6961" s="269" t="s">
        <v>3106</v>
      </c>
      <c r="H6961" s="305" t="s">
        <v>10260</v>
      </c>
      <c r="I6961" s="307" t="s">
        <v>10260</v>
      </c>
      <c r="J6961" s="201" t="str">
        <f t="shared" si="217"/>
        <v>9999</v>
      </c>
      <c r="K6961" s="270"/>
      <c r="L6961" s="270"/>
      <c r="M6961" s="271"/>
      <c r="N6961" s="270" t="e">
        <v>#N/A</v>
      </c>
      <c r="O6961" s="272" t="e">
        <v>#N/A</v>
      </c>
      <c r="P6961" s="272" t="e">
        <v>#N/A</v>
      </c>
      <c r="Q6961" s="272" t="e">
        <v>#N/A</v>
      </c>
    </row>
    <row r="6962" spans="1:17" s="208" customFormat="1" ht="12">
      <c r="A6962" s="268" t="str">
        <f t="shared" si="218"/>
        <v>1722712011609803113</v>
      </c>
      <c r="B6962" s="304" t="s">
        <v>19891</v>
      </c>
      <c r="C6962" s="269" t="s">
        <v>10263</v>
      </c>
      <c r="D6962" s="144" t="s">
        <v>3106</v>
      </c>
      <c r="E6962" s="269" t="s">
        <v>10264</v>
      </c>
      <c r="F6962" s="145" t="s">
        <v>3106</v>
      </c>
      <c r="G6962" s="269" t="s">
        <v>3106</v>
      </c>
      <c r="H6962" s="305" t="s">
        <v>10265</v>
      </c>
      <c r="I6962" s="306" t="s">
        <v>21873</v>
      </c>
      <c r="J6962" s="201" t="str">
        <f t="shared" si="217"/>
        <v>9999</v>
      </c>
      <c r="K6962" s="270"/>
      <c r="L6962" s="270"/>
      <c r="M6962" s="271"/>
      <c r="N6962" s="270" t="e">
        <v>#N/A</v>
      </c>
      <c r="O6962" s="272" t="e">
        <v>#N/A</v>
      </c>
      <c r="P6962" s="272" t="e">
        <v>#N/A</v>
      </c>
      <c r="Q6962" s="272" t="e">
        <v>#N/A</v>
      </c>
    </row>
    <row r="6963" spans="1:17" s="208" customFormat="1" ht="12">
      <c r="A6963" s="268" t="str">
        <f t="shared" si="218"/>
        <v>1724015011790775229</v>
      </c>
      <c r="B6963" s="304" t="s">
        <v>19891</v>
      </c>
      <c r="C6963" s="269" t="s">
        <v>10266</v>
      </c>
      <c r="D6963" s="144" t="s">
        <v>3106</v>
      </c>
      <c r="E6963" s="269" t="s">
        <v>10267</v>
      </c>
      <c r="F6963" s="145" t="s">
        <v>3106</v>
      </c>
      <c r="G6963" s="269" t="s">
        <v>3106</v>
      </c>
      <c r="H6963" s="305" t="s">
        <v>10268</v>
      </c>
      <c r="I6963" s="306" t="s">
        <v>22335</v>
      </c>
      <c r="J6963" s="201" t="str">
        <f t="shared" si="217"/>
        <v>9999</v>
      </c>
      <c r="K6963" s="270"/>
      <c r="L6963" s="270"/>
      <c r="M6963" s="271"/>
      <c r="N6963" s="270" t="e">
        <v>#N/A</v>
      </c>
      <c r="O6963" s="272" t="e">
        <v>#N/A</v>
      </c>
      <c r="P6963" s="272" t="e">
        <v>#N/A</v>
      </c>
      <c r="Q6963" s="272" t="e">
        <v>#N/A</v>
      </c>
    </row>
    <row r="6964" spans="1:17" s="208" customFormat="1" ht="12">
      <c r="A6964" s="268" t="str">
        <f t="shared" si="218"/>
        <v>1724270011508871245</v>
      </c>
      <c r="B6964" s="304" t="s">
        <v>19891</v>
      </c>
      <c r="C6964" s="269" t="s">
        <v>10269</v>
      </c>
      <c r="D6964" s="144" t="s">
        <v>3106</v>
      </c>
      <c r="E6964" s="269" t="s">
        <v>10270</v>
      </c>
      <c r="F6964" s="145" t="s">
        <v>3106</v>
      </c>
      <c r="G6964" s="269" t="s">
        <v>3106</v>
      </c>
      <c r="H6964" s="305" t="s">
        <v>10271</v>
      </c>
      <c r="I6964" s="306" t="s">
        <v>21624</v>
      </c>
      <c r="J6964" s="201" t="str">
        <f t="shared" si="217"/>
        <v>9999</v>
      </c>
      <c r="K6964" s="270"/>
      <c r="L6964" s="270"/>
      <c r="M6964" s="271"/>
      <c r="N6964" s="270" t="e">
        <v>#N/A</v>
      </c>
      <c r="O6964" s="272" t="e">
        <v>#N/A</v>
      </c>
      <c r="P6964" s="272" t="e">
        <v>#N/A</v>
      </c>
      <c r="Q6964" s="272" t="e">
        <v>#N/A</v>
      </c>
    </row>
    <row r="6965" spans="1:17" s="208" customFormat="1" ht="12">
      <c r="A6965" s="268" t="str">
        <f t="shared" si="218"/>
        <v>1724411031811942949</v>
      </c>
      <c r="B6965" s="304" t="s">
        <v>19891</v>
      </c>
      <c r="C6965" s="269" t="s">
        <v>10272</v>
      </c>
      <c r="D6965" s="144" t="s">
        <v>3106</v>
      </c>
      <c r="E6965" s="269" t="s">
        <v>10273</v>
      </c>
      <c r="F6965" s="145" t="s">
        <v>3106</v>
      </c>
      <c r="G6965" s="269" t="s">
        <v>3106</v>
      </c>
      <c r="H6965" s="305" t="s">
        <v>10274</v>
      </c>
      <c r="I6965" s="306" t="s">
        <v>22401</v>
      </c>
      <c r="J6965" s="201" t="str">
        <f t="shared" si="217"/>
        <v>9999</v>
      </c>
      <c r="K6965" s="270"/>
      <c r="L6965" s="270"/>
      <c r="M6965" s="271"/>
      <c r="N6965" s="270" t="e">
        <v>#N/A</v>
      </c>
      <c r="O6965" s="272" t="e">
        <v>#N/A</v>
      </c>
      <c r="P6965" s="272" t="e">
        <v>#N/A</v>
      </c>
      <c r="Q6965" s="272" t="e">
        <v>#N/A</v>
      </c>
    </row>
    <row r="6966" spans="1:17" s="208" customFormat="1" ht="12">
      <c r="A6966" s="268" t="str">
        <f t="shared" si="218"/>
        <v>1724742011912000472</v>
      </c>
      <c r="B6966" s="304" t="s">
        <v>19891</v>
      </c>
      <c r="C6966" s="269" t="s">
        <v>10275</v>
      </c>
      <c r="D6966" s="144" t="s">
        <v>3106</v>
      </c>
      <c r="E6966" s="269" t="s">
        <v>10276</v>
      </c>
      <c r="F6966" s="145" t="s">
        <v>3106</v>
      </c>
      <c r="G6966" s="269" t="s">
        <v>3106</v>
      </c>
      <c r="H6966" s="305" t="s">
        <v>10277</v>
      </c>
      <c r="I6966" s="306" t="s">
        <v>22634</v>
      </c>
      <c r="J6966" s="201" t="str">
        <f t="shared" si="217"/>
        <v>9999</v>
      </c>
      <c r="K6966" s="270"/>
      <c r="L6966" s="270"/>
      <c r="M6966" s="271"/>
      <c r="N6966" s="270" t="e">
        <v>#N/A</v>
      </c>
      <c r="O6966" s="272" t="e">
        <v>#N/A</v>
      </c>
      <c r="P6966" s="272" t="e">
        <v>#N/A</v>
      </c>
      <c r="Q6966" s="272" t="e">
        <v>#N/A</v>
      </c>
    </row>
    <row r="6967" spans="1:17" s="208" customFormat="1" ht="12">
      <c r="A6967" s="268" t="str">
        <f t="shared" si="218"/>
        <v>1725996011841305521</v>
      </c>
      <c r="B6967" s="304" t="s">
        <v>19891</v>
      </c>
      <c r="C6967" s="269" t="s">
        <v>10278</v>
      </c>
      <c r="D6967" s="144" t="s">
        <v>3106</v>
      </c>
      <c r="E6967" s="269" t="s">
        <v>10279</v>
      </c>
      <c r="F6967" s="145" t="s">
        <v>3106</v>
      </c>
      <c r="G6967" s="269" t="s">
        <v>3106</v>
      </c>
      <c r="H6967" s="305" t="s">
        <v>10280</v>
      </c>
      <c r="I6967" s="306" t="s">
        <v>22484</v>
      </c>
      <c r="J6967" s="201" t="str">
        <f t="shared" si="217"/>
        <v>9999</v>
      </c>
      <c r="K6967" s="270"/>
      <c r="L6967" s="270"/>
      <c r="M6967" s="271"/>
      <c r="N6967" s="270" t="e">
        <v>#N/A</v>
      </c>
      <c r="O6967" s="272" t="e">
        <v>#N/A</v>
      </c>
      <c r="P6967" s="272" t="e">
        <v>#N/A</v>
      </c>
      <c r="Q6967" s="272" t="e">
        <v>#N/A</v>
      </c>
    </row>
    <row r="6968" spans="1:17" s="208" customFormat="1" ht="12">
      <c r="A6968" s="268" t="str">
        <f t="shared" si="218"/>
        <v>1726515011669567319</v>
      </c>
      <c r="B6968" s="304" t="s">
        <v>19891</v>
      </c>
      <c r="C6968" s="269" t="s">
        <v>10281</v>
      </c>
      <c r="D6968" s="144" t="s">
        <v>3106</v>
      </c>
      <c r="E6968" s="269" t="s">
        <v>10282</v>
      </c>
      <c r="F6968" s="145" t="s">
        <v>3106</v>
      </c>
      <c r="G6968" s="269" t="s">
        <v>3106</v>
      </c>
      <c r="H6968" s="305" t="s">
        <v>10283</v>
      </c>
      <c r="I6968" s="306" t="s">
        <v>22024</v>
      </c>
      <c r="J6968" s="201" t="str">
        <f t="shared" si="217"/>
        <v>9999</v>
      </c>
      <c r="K6968" s="270"/>
      <c r="L6968" s="270"/>
      <c r="M6968" s="271"/>
      <c r="N6968" s="270" t="e">
        <v>#N/A</v>
      </c>
      <c r="O6968" s="272" t="e">
        <v>#N/A</v>
      </c>
      <c r="P6968" s="272" t="e">
        <v>#N/A</v>
      </c>
      <c r="Q6968" s="272" t="e">
        <v>#N/A</v>
      </c>
    </row>
    <row r="6969" spans="1:17" s="208" customFormat="1" ht="12">
      <c r="A6969" s="268" t="str">
        <f t="shared" si="218"/>
        <v>1726630011942375191</v>
      </c>
      <c r="B6969" s="304" t="s">
        <v>19891</v>
      </c>
      <c r="C6969" s="269" t="s">
        <v>10284</v>
      </c>
      <c r="D6969" s="144" t="s">
        <v>3106</v>
      </c>
      <c r="E6969" s="269" t="s">
        <v>10285</v>
      </c>
      <c r="F6969" s="145" t="s">
        <v>3106</v>
      </c>
      <c r="G6969" s="269" t="s">
        <v>3106</v>
      </c>
      <c r="H6969" s="305" t="s">
        <v>10286</v>
      </c>
      <c r="I6969" s="307" t="s">
        <v>10286</v>
      </c>
      <c r="J6969" s="201" t="str">
        <f t="shared" si="217"/>
        <v>9999</v>
      </c>
      <c r="K6969" s="270"/>
      <c r="L6969" s="270"/>
      <c r="M6969" s="271"/>
      <c r="N6969" s="270" t="e">
        <v>#N/A</v>
      </c>
      <c r="O6969" s="272" t="e">
        <v>#N/A</v>
      </c>
      <c r="P6969" s="272" t="e">
        <v>#N/A</v>
      </c>
      <c r="Q6969" s="272" t="e">
        <v>#N/A</v>
      </c>
    </row>
    <row r="6970" spans="1:17" s="208" customFormat="1" ht="12">
      <c r="A6970" s="268" t="str">
        <f t="shared" si="218"/>
        <v>1727281011902937303</v>
      </c>
      <c r="B6970" s="304" t="s">
        <v>19891</v>
      </c>
      <c r="C6970" s="269" t="s">
        <v>10287</v>
      </c>
      <c r="D6970" s="144" t="s">
        <v>3106</v>
      </c>
      <c r="E6970" s="269" t="s">
        <v>10288</v>
      </c>
      <c r="F6970" s="145" t="s">
        <v>3106</v>
      </c>
      <c r="G6970" s="269" t="s">
        <v>3106</v>
      </c>
      <c r="H6970" s="305" t="s">
        <v>10289</v>
      </c>
      <c r="I6970" s="306" t="s">
        <v>22631</v>
      </c>
      <c r="J6970" s="201" t="str">
        <f t="shared" si="217"/>
        <v>9999</v>
      </c>
      <c r="K6970" s="270"/>
      <c r="L6970" s="270"/>
      <c r="M6970" s="271"/>
      <c r="N6970" s="270" t="e">
        <v>#N/A</v>
      </c>
      <c r="O6970" s="272" t="e">
        <v>#N/A</v>
      </c>
      <c r="P6970" s="272" t="e">
        <v>#N/A</v>
      </c>
      <c r="Q6970" s="272" t="e">
        <v>#N/A</v>
      </c>
    </row>
    <row r="6971" spans="1:17" s="208" customFormat="1" ht="12">
      <c r="A6971" s="268" t="str">
        <f t="shared" si="218"/>
        <v>1727281021902937303</v>
      </c>
      <c r="B6971" s="304" t="s">
        <v>19891</v>
      </c>
      <c r="C6971" s="269" t="s">
        <v>10287</v>
      </c>
      <c r="D6971" s="144" t="s">
        <v>3106</v>
      </c>
      <c r="E6971" s="269" t="s">
        <v>10290</v>
      </c>
      <c r="F6971" s="145" t="s">
        <v>3106</v>
      </c>
      <c r="G6971" s="269" t="s">
        <v>3106</v>
      </c>
      <c r="H6971" s="305" t="s">
        <v>10289</v>
      </c>
      <c r="I6971" s="307" t="s">
        <v>10289</v>
      </c>
      <c r="J6971" s="201" t="str">
        <f t="shared" si="217"/>
        <v>9999</v>
      </c>
      <c r="K6971" s="270"/>
      <c r="L6971" s="270"/>
      <c r="M6971" s="271"/>
      <c r="N6971" s="270" t="e">
        <v>#N/A</v>
      </c>
      <c r="O6971" s="272" t="e">
        <v>#N/A</v>
      </c>
      <c r="P6971" s="272" t="e">
        <v>#N/A</v>
      </c>
      <c r="Q6971" s="272" t="e">
        <v>#N/A</v>
      </c>
    </row>
    <row r="6972" spans="1:17" s="208" customFormat="1" ht="12">
      <c r="A6972" s="268" t="str">
        <f t="shared" si="218"/>
        <v>1727471011295710580</v>
      </c>
      <c r="B6972" s="304" t="s">
        <v>19891</v>
      </c>
      <c r="C6972" s="269" t="s">
        <v>10291</v>
      </c>
      <c r="D6972" s="144" t="s">
        <v>3106</v>
      </c>
      <c r="E6972" s="269" t="s">
        <v>10292</v>
      </c>
      <c r="F6972" s="145" t="s">
        <v>3106</v>
      </c>
      <c r="G6972" s="269" t="s">
        <v>3106</v>
      </c>
      <c r="H6972" s="305" t="s">
        <v>10293</v>
      </c>
      <c r="I6972" s="306" t="s">
        <v>20995</v>
      </c>
      <c r="J6972" s="201" t="str">
        <f t="shared" si="217"/>
        <v>9999</v>
      </c>
      <c r="K6972" s="270"/>
      <c r="L6972" s="270"/>
      <c r="M6972" s="271"/>
      <c r="N6972" s="270" t="e">
        <v>#N/A</v>
      </c>
      <c r="O6972" s="272" t="e">
        <v>#N/A</v>
      </c>
      <c r="P6972" s="272" t="e">
        <v>#N/A</v>
      </c>
      <c r="Q6972" s="272" t="e">
        <v>#N/A</v>
      </c>
    </row>
    <row r="6973" spans="1:17" s="208" customFormat="1" ht="12">
      <c r="A6973" s="268" t="str">
        <f t="shared" si="218"/>
        <v>1728032011396967659</v>
      </c>
      <c r="B6973" s="304" t="s">
        <v>19891</v>
      </c>
      <c r="C6973" s="269" t="s">
        <v>14130</v>
      </c>
      <c r="D6973" s="144" t="s">
        <v>3106</v>
      </c>
      <c r="E6973" s="269" t="s">
        <v>14131</v>
      </c>
      <c r="F6973" s="145" t="s">
        <v>3106</v>
      </c>
      <c r="G6973" s="269" t="s">
        <v>3106</v>
      </c>
      <c r="H6973" s="305" t="s">
        <v>14132</v>
      </c>
      <c r="I6973" s="306" t="s">
        <v>21306</v>
      </c>
      <c r="J6973" s="201" t="str">
        <f t="shared" si="217"/>
        <v>9999</v>
      </c>
      <c r="K6973" s="270" t="s">
        <v>13915</v>
      </c>
      <c r="L6973" s="270" t="s">
        <v>13916</v>
      </c>
      <c r="M6973" s="271">
        <v>44085</v>
      </c>
      <c r="N6973" s="270" t="e">
        <v>#N/A</v>
      </c>
      <c r="O6973" s="272" t="e">
        <v>#N/A</v>
      </c>
      <c r="P6973" s="272" t="e">
        <v>#N/A</v>
      </c>
      <c r="Q6973" s="272" t="e">
        <v>#N/A</v>
      </c>
    </row>
    <row r="6974" spans="1:17" s="208" customFormat="1" ht="12">
      <c r="A6974" s="268" t="str">
        <f t="shared" si="218"/>
        <v>1728271011376625483</v>
      </c>
      <c r="B6974" s="304" t="s">
        <v>19891</v>
      </c>
      <c r="C6974" s="143" t="s">
        <v>20021</v>
      </c>
      <c r="D6974" s="144" t="s">
        <v>3106</v>
      </c>
      <c r="E6974" s="144" t="s">
        <v>20022</v>
      </c>
      <c r="F6974" s="145" t="s">
        <v>3106</v>
      </c>
      <c r="G6974" s="269" t="s">
        <v>3106</v>
      </c>
      <c r="H6974" s="146" t="s">
        <v>20023</v>
      </c>
      <c r="I6974" s="306" t="s">
        <v>20023</v>
      </c>
      <c r="J6974" s="201" t="str">
        <f t="shared" si="217"/>
        <v>9999</v>
      </c>
      <c r="K6974" s="308" t="s">
        <v>19895</v>
      </c>
      <c r="L6974" s="308" t="s">
        <v>13916</v>
      </c>
      <c r="M6974" s="271">
        <v>44475</v>
      </c>
      <c r="N6974" s="270" t="s">
        <v>20024</v>
      </c>
      <c r="O6974" s="272" t="s">
        <v>20025</v>
      </c>
      <c r="P6974" s="272" t="s">
        <v>20026</v>
      </c>
      <c r="Q6974" s="272" t="s">
        <v>20027</v>
      </c>
    </row>
    <row r="6975" spans="1:17" s="208" customFormat="1" ht="12">
      <c r="A6975" s="268" t="str">
        <f t="shared" si="218"/>
        <v>1728586011639183973</v>
      </c>
      <c r="B6975" s="304" t="s">
        <v>19891</v>
      </c>
      <c r="C6975" s="269" t="s">
        <v>10294</v>
      </c>
      <c r="D6975" s="144" t="s">
        <v>3106</v>
      </c>
      <c r="E6975" s="269" t="s">
        <v>10295</v>
      </c>
      <c r="F6975" s="145" t="s">
        <v>3106</v>
      </c>
      <c r="G6975" s="269" t="s">
        <v>3106</v>
      </c>
      <c r="H6975" s="305" t="s">
        <v>10296</v>
      </c>
      <c r="I6975" s="306" t="s">
        <v>21955</v>
      </c>
      <c r="J6975" s="201" t="str">
        <f t="shared" si="217"/>
        <v>9999</v>
      </c>
      <c r="K6975" s="270"/>
      <c r="L6975" s="270"/>
      <c r="M6975" s="271"/>
      <c r="N6975" s="270" t="e">
        <v>#N/A</v>
      </c>
      <c r="O6975" s="272" t="e">
        <v>#N/A</v>
      </c>
      <c r="P6975" s="272" t="e">
        <v>#N/A</v>
      </c>
      <c r="Q6975" s="272" t="e">
        <v>#N/A</v>
      </c>
    </row>
    <row r="6976" spans="1:17" s="208" customFormat="1" ht="12">
      <c r="A6976" s="268" t="str">
        <f t="shared" si="218"/>
        <v>1728586031639183973</v>
      </c>
      <c r="B6976" s="304" t="s">
        <v>19891</v>
      </c>
      <c r="C6976" s="269" t="s">
        <v>10294</v>
      </c>
      <c r="D6976" s="144" t="s">
        <v>3106</v>
      </c>
      <c r="E6976" s="269" t="s">
        <v>10297</v>
      </c>
      <c r="F6976" s="145" t="s">
        <v>3106</v>
      </c>
      <c r="G6976" s="269" t="s">
        <v>3106</v>
      </c>
      <c r="H6976" s="305" t="s">
        <v>10296</v>
      </c>
      <c r="I6976" s="307" t="s">
        <v>10296</v>
      </c>
      <c r="J6976" s="201" t="str">
        <f t="shared" si="217"/>
        <v>9999</v>
      </c>
      <c r="K6976" s="270"/>
      <c r="L6976" s="270"/>
      <c r="M6976" s="271"/>
      <c r="N6976" s="270" t="e">
        <v>#N/A</v>
      </c>
      <c r="O6976" s="272" t="e">
        <v>#N/A</v>
      </c>
      <c r="P6976" s="272" t="e">
        <v>#N/A</v>
      </c>
      <c r="Q6976" s="272" t="e">
        <v>#N/A</v>
      </c>
    </row>
    <row r="6977" spans="1:17" s="208" customFormat="1" ht="12">
      <c r="A6977" s="268" t="str">
        <f t="shared" si="218"/>
        <v>1728909011952364499</v>
      </c>
      <c r="B6977" s="304" t="s">
        <v>19891</v>
      </c>
      <c r="C6977" s="269" t="s">
        <v>10298</v>
      </c>
      <c r="D6977" s="144" t="s">
        <v>3106</v>
      </c>
      <c r="E6977" s="269" t="s">
        <v>10299</v>
      </c>
      <c r="F6977" s="145" t="s">
        <v>3106</v>
      </c>
      <c r="G6977" s="269" t="s">
        <v>3106</v>
      </c>
      <c r="H6977" s="305" t="s">
        <v>10300</v>
      </c>
      <c r="I6977" s="306" t="s">
        <v>22757</v>
      </c>
      <c r="J6977" s="201" t="str">
        <f t="shared" si="217"/>
        <v>9999</v>
      </c>
      <c r="K6977" s="270"/>
      <c r="L6977" s="270"/>
      <c r="M6977" s="271"/>
      <c r="N6977" s="270" t="e">
        <v>#N/A</v>
      </c>
      <c r="O6977" s="272" t="e">
        <v>#N/A</v>
      </c>
      <c r="P6977" s="272" t="e">
        <v>#N/A</v>
      </c>
      <c r="Q6977" s="272" t="e">
        <v>#N/A</v>
      </c>
    </row>
    <row r="6978" spans="1:17" s="208" customFormat="1" ht="12">
      <c r="A6978" s="268" t="str">
        <f t="shared" si="218"/>
        <v>1729147011639186828</v>
      </c>
      <c r="B6978" s="304" t="s">
        <v>19891</v>
      </c>
      <c r="C6978" s="269" t="s">
        <v>10301</v>
      </c>
      <c r="D6978" s="144" t="s">
        <v>3106</v>
      </c>
      <c r="E6978" s="269" t="s">
        <v>10302</v>
      </c>
      <c r="F6978" s="145" t="s">
        <v>3106</v>
      </c>
      <c r="G6978" s="269" t="s">
        <v>3106</v>
      </c>
      <c r="H6978" s="305" t="s">
        <v>10303</v>
      </c>
      <c r="I6978" s="306" t="s">
        <v>21957</v>
      </c>
      <c r="J6978" s="201" t="str">
        <f t="shared" si="217"/>
        <v>9999</v>
      </c>
      <c r="K6978" s="270" t="s">
        <v>4177</v>
      </c>
      <c r="L6978" s="270"/>
      <c r="M6978" s="271"/>
      <c r="N6978" s="270" t="e">
        <v>#N/A</v>
      </c>
      <c r="O6978" s="272" t="e">
        <v>#N/A</v>
      </c>
      <c r="P6978" s="272" t="e">
        <v>#N/A</v>
      </c>
      <c r="Q6978" s="272" t="e">
        <v>#N/A</v>
      </c>
    </row>
    <row r="6979" spans="1:17" s="208" customFormat="1" ht="12">
      <c r="A6979" s="268" t="str">
        <f t="shared" si="218"/>
        <v>1729147041689042970</v>
      </c>
      <c r="B6979" s="304" t="s">
        <v>19891</v>
      </c>
      <c r="C6979" s="269" t="s">
        <v>10304</v>
      </c>
      <c r="D6979" s="144" t="s">
        <v>3106</v>
      </c>
      <c r="E6979" s="269" t="s">
        <v>10305</v>
      </c>
      <c r="F6979" s="145" t="s">
        <v>3106</v>
      </c>
      <c r="G6979" s="269" t="s">
        <v>3106</v>
      </c>
      <c r="H6979" s="305" t="s">
        <v>10303</v>
      </c>
      <c r="I6979" s="306" t="s">
        <v>21957</v>
      </c>
      <c r="J6979" s="201" t="str">
        <f t="shared" ref="J6979:J7042" si="219">B6979</f>
        <v>9999</v>
      </c>
      <c r="K6979" s="270" t="s">
        <v>4177</v>
      </c>
      <c r="L6979" s="270"/>
      <c r="M6979" s="271"/>
      <c r="N6979" s="270" t="e">
        <v>#N/A</v>
      </c>
      <c r="O6979" s="272" t="e">
        <v>#N/A</v>
      </c>
      <c r="P6979" s="272" t="e">
        <v>#N/A</v>
      </c>
      <c r="Q6979" s="272" t="e">
        <v>#N/A</v>
      </c>
    </row>
    <row r="6980" spans="1:17" s="208" customFormat="1" ht="12">
      <c r="A6980" s="268" t="str">
        <f t="shared" si="218"/>
        <v>1730020021962455378</v>
      </c>
      <c r="B6980" s="304" t="s">
        <v>19891</v>
      </c>
      <c r="C6980" s="269" t="s">
        <v>10306</v>
      </c>
      <c r="D6980" s="144" t="s">
        <v>3106</v>
      </c>
      <c r="E6980" s="269" t="s">
        <v>10307</v>
      </c>
      <c r="F6980" s="145" t="s">
        <v>3106</v>
      </c>
      <c r="G6980" s="269" t="s">
        <v>3106</v>
      </c>
      <c r="H6980" s="305" t="s">
        <v>10308</v>
      </c>
      <c r="I6980" s="306" t="s">
        <v>22773</v>
      </c>
      <c r="J6980" s="201" t="str">
        <f t="shared" si="219"/>
        <v>9999</v>
      </c>
      <c r="K6980" s="270"/>
      <c r="L6980" s="270"/>
      <c r="M6980" s="271"/>
      <c r="N6980" s="270" t="e">
        <v>#N/A</v>
      </c>
      <c r="O6980" s="272" t="e">
        <v>#N/A</v>
      </c>
      <c r="P6980" s="272" t="e">
        <v>#N/A</v>
      </c>
      <c r="Q6980" s="272" t="e">
        <v>#N/A</v>
      </c>
    </row>
    <row r="6981" spans="1:17" s="208" customFormat="1" ht="12">
      <c r="A6981" s="268" t="str">
        <f t="shared" si="218"/>
        <v>1730335011285726828</v>
      </c>
      <c r="B6981" s="304" t="s">
        <v>19891</v>
      </c>
      <c r="C6981" s="269" t="s">
        <v>10309</v>
      </c>
      <c r="D6981" s="144" t="s">
        <v>3106</v>
      </c>
      <c r="E6981" s="269" t="s">
        <v>10310</v>
      </c>
      <c r="F6981" s="145" t="s">
        <v>3106</v>
      </c>
      <c r="G6981" s="269" t="s">
        <v>3106</v>
      </c>
      <c r="H6981" s="305" t="s">
        <v>10311</v>
      </c>
      <c r="I6981" s="306" t="s">
        <v>20984</v>
      </c>
      <c r="J6981" s="201" t="str">
        <f t="shared" si="219"/>
        <v>9999</v>
      </c>
      <c r="K6981" s="270"/>
      <c r="L6981" s="270"/>
      <c r="M6981" s="271"/>
      <c r="N6981" s="270" t="e">
        <v>#N/A</v>
      </c>
      <c r="O6981" s="272" t="e">
        <v>#N/A</v>
      </c>
      <c r="P6981" s="272" t="e">
        <v>#N/A</v>
      </c>
      <c r="Q6981" s="272" t="e">
        <v>#N/A</v>
      </c>
    </row>
    <row r="6982" spans="1:17" s="208" customFormat="1" ht="12">
      <c r="A6982" s="268" t="str">
        <f t="shared" si="218"/>
        <v>1731192011215039367</v>
      </c>
      <c r="B6982" s="304" t="s">
        <v>19891</v>
      </c>
      <c r="C6982" s="269" t="s">
        <v>10312</v>
      </c>
      <c r="D6982" s="144" t="s">
        <v>3106</v>
      </c>
      <c r="E6982" s="269" t="s">
        <v>10313</v>
      </c>
      <c r="F6982" s="145" t="s">
        <v>3106</v>
      </c>
      <c r="G6982" s="269" t="s">
        <v>3106</v>
      </c>
      <c r="H6982" s="305" t="s">
        <v>10314</v>
      </c>
      <c r="I6982" s="306" t="s">
        <v>20789</v>
      </c>
      <c r="J6982" s="201" t="str">
        <f t="shared" si="219"/>
        <v>9999</v>
      </c>
      <c r="K6982" s="270"/>
      <c r="L6982" s="270"/>
      <c r="M6982" s="271"/>
      <c r="N6982" s="270" t="e">
        <v>#N/A</v>
      </c>
      <c r="O6982" s="272" t="e">
        <v>#N/A</v>
      </c>
      <c r="P6982" s="272" t="e">
        <v>#N/A</v>
      </c>
      <c r="Q6982" s="272" t="e">
        <v>#N/A</v>
      </c>
    </row>
    <row r="6983" spans="1:17" s="208" customFormat="1" ht="12">
      <c r="A6983" s="268" t="str">
        <f t="shared" si="218"/>
        <v>1731572011043289804</v>
      </c>
      <c r="B6983" s="304" t="s">
        <v>19891</v>
      </c>
      <c r="C6983" s="269" t="s">
        <v>10315</v>
      </c>
      <c r="D6983" s="144" t="s">
        <v>3106</v>
      </c>
      <c r="E6983" s="269" t="s">
        <v>10316</v>
      </c>
      <c r="F6983" s="145" t="s">
        <v>3106</v>
      </c>
      <c r="G6983" s="269" t="s">
        <v>3106</v>
      </c>
      <c r="H6983" s="305" t="s">
        <v>10317</v>
      </c>
      <c r="I6983" s="306" t="s">
        <v>20335</v>
      </c>
      <c r="J6983" s="201" t="str">
        <f t="shared" si="219"/>
        <v>9999</v>
      </c>
      <c r="K6983" s="270"/>
      <c r="L6983" s="270"/>
      <c r="M6983" s="271"/>
      <c r="N6983" s="270" t="e">
        <v>#N/A</v>
      </c>
      <c r="O6983" s="272" t="e">
        <v>#N/A</v>
      </c>
      <c r="P6983" s="272" t="e">
        <v>#N/A</v>
      </c>
      <c r="Q6983" s="272" t="e">
        <v>#N/A</v>
      </c>
    </row>
    <row r="6984" spans="1:17" s="208" customFormat="1" ht="12">
      <c r="A6984" s="268" t="str">
        <f t="shared" si="218"/>
        <v>1731572021043289804</v>
      </c>
      <c r="B6984" s="304" t="s">
        <v>19891</v>
      </c>
      <c r="C6984" s="269" t="s">
        <v>10315</v>
      </c>
      <c r="D6984" s="144" t="s">
        <v>3106</v>
      </c>
      <c r="E6984" s="269" t="s">
        <v>10318</v>
      </c>
      <c r="F6984" s="145" t="s">
        <v>3106</v>
      </c>
      <c r="G6984" s="269" t="s">
        <v>3106</v>
      </c>
      <c r="H6984" s="305" t="s">
        <v>10317</v>
      </c>
      <c r="I6984" s="307" t="s">
        <v>10317</v>
      </c>
      <c r="J6984" s="201" t="str">
        <f t="shared" si="219"/>
        <v>9999</v>
      </c>
      <c r="K6984" s="270"/>
      <c r="L6984" s="270"/>
      <c r="M6984" s="271"/>
      <c r="N6984" s="270" t="e">
        <v>#N/A</v>
      </c>
      <c r="O6984" s="272" t="e">
        <v>#N/A</v>
      </c>
      <c r="P6984" s="272" t="e">
        <v>#N/A</v>
      </c>
      <c r="Q6984" s="272" t="e">
        <v>#N/A</v>
      </c>
    </row>
    <row r="6985" spans="1:17" s="208" customFormat="1" ht="12">
      <c r="A6985" s="268" t="str">
        <f t="shared" si="218"/>
        <v>1731879011275566200</v>
      </c>
      <c r="B6985" s="304" t="s">
        <v>19891</v>
      </c>
      <c r="C6985" s="269" t="s">
        <v>10319</v>
      </c>
      <c r="D6985" s="144" t="s">
        <v>3106</v>
      </c>
      <c r="E6985" s="269" t="s">
        <v>10320</v>
      </c>
      <c r="F6985" s="145" t="s">
        <v>3106</v>
      </c>
      <c r="G6985" s="269" t="s">
        <v>3106</v>
      </c>
      <c r="H6985" s="305" t="s">
        <v>10321</v>
      </c>
      <c r="I6985" s="306" t="s">
        <v>20948</v>
      </c>
      <c r="J6985" s="201" t="str">
        <f t="shared" si="219"/>
        <v>9999</v>
      </c>
      <c r="K6985" s="270"/>
      <c r="L6985" s="270"/>
      <c r="M6985" s="271"/>
      <c r="N6985" s="270" t="e">
        <v>#N/A</v>
      </c>
      <c r="O6985" s="272" t="e">
        <v>#N/A</v>
      </c>
      <c r="P6985" s="272" t="e">
        <v>#N/A</v>
      </c>
      <c r="Q6985" s="272" t="e">
        <v>#N/A</v>
      </c>
    </row>
    <row r="6986" spans="1:17" s="208" customFormat="1" ht="12">
      <c r="A6986" s="268" t="str">
        <f t="shared" si="218"/>
        <v>1732125011982611281</v>
      </c>
      <c r="B6986" s="304" t="s">
        <v>19891</v>
      </c>
      <c r="C6986" s="269" t="s">
        <v>10322</v>
      </c>
      <c r="D6986" s="144" t="s">
        <v>3106</v>
      </c>
      <c r="E6986" s="269" t="s">
        <v>10323</v>
      </c>
      <c r="F6986" s="145" t="s">
        <v>3106</v>
      </c>
      <c r="G6986" s="269" t="s">
        <v>3106</v>
      </c>
      <c r="H6986" s="305" t="s">
        <v>10324</v>
      </c>
      <c r="I6986" s="306" t="s">
        <v>22829</v>
      </c>
      <c r="J6986" s="201" t="str">
        <f t="shared" si="219"/>
        <v>9999</v>
      </c>
      <c r="K6986" s="270"/>
      <c r="L6986" s="270"/>
      <c r="M6986" s="271"/>
      <c r="N6986" s="270" t="e">
        <v>#N/A</v>
      </c>
      <c r="O6986" s="272" t="e">
        <v>#N/A</v>
      </c>
      <c r="P6986" s="272" t="e">
        <v>#N/A</v>
      </c>
      <c r="Q6986" s="272" t="e">
        <v>#N/A</v>
      </c>
    </row>
    <row r="6987" spans="1:17" s="208" customFormat="1" ht="12">
      <c r="A6987" s="268" t="str">
        <f t="shared" si="218"/>
        <v>1732406011497800882</v>
      </c>
      <c r="B6987" s="304" t="s">
        <v>19891</v>
      </c>
      <c r="C6987" s="269" t="s">
        <v>10325</v>
      </c>
      <c r="D6987" s="144" t="s">
        <v>3106</v>
      </c>
      <c r="E6987" s="269" t="s">
        <v>10326</v>
      </c>
      <c r="F6987" s="145" t="s">
        <v>3106</v>
      </c>
      <c r="G6987" s="269" t="s">
        <v>3106</v>
      </c>
      <c r="H6987" s="305" t="s">
        <v>10327</v>
      </c>
      <c r="I6987" s="306" t="s">
        <v>21589</v>
      </c>
      <c r="J6987" s="201" t="str">
        <f t="shared" si="219"/>
        <v>9999</v>
      </c>
      <c r="K6987" s="270"/>
      <c r="L6987" s="270"/>
      <c r="M6987" s="271"/>
      <c r="N6987" s="270" t="e">
        <v>#N/A</v>
      </c>
      <c r="O6987" s="272" t="e">
        <v>#N/A</v>
      </c>
      <c r="P6987" s="272" t="e">
        <v>#N/A</v>
      </c>
      <c r="Q6987" s="272" t="e">
        <v>#N/A</v>
      </c>
    </row>
    <row r="6988" spans="1:17" s="208" customFormat="1" ht="12">
      <c r="A6988" s="268" t="str">
        <f t="shared" si="218"/>
        <v>1732778011417967944</v>
      </c>
      <c r="B6988" s="304" t="s">
        <v>19891</v>
      </c>
      <c r="C6988" s="269" t="s">
        <v>10328</v>
      </c>
      <c r="D6988" s="144" t="s">
        <v>3106</v>
      </c>
      <c r="E6988" s="269" t="s">
        <v>10329</v>
      </c>
      <c r="F6988" s="145" t="s">
        <v>3106</v>
      </c>
      <c r="G6988" s="269" t="s">
        <v>3106</v>
      </c>
      <c r="H6988" s="305" t="s">
        <v>10330</v>
      </c>
      <c r="I6988" s="306" t="s">
        <v>21364</v>
      </c>
      <c r="J6988" s="201" t="str">
        <f t="shared" si="219"/>
        <v>9999</v>
      </c>
      <c r="K6988" s="270"/>
      <c r="L6988" s="270"/>
      <c r="M6988" s="271"/>
      <c r="N6988" s="270" t="e">
        <v>#N/A</v>
      </c>
      <c r="O6988" s="272" t="e">
        <v>#N/A</v>
      </c>
      <c r="P6988" s="272" t="e">
        <v>#N/A</v>
      </c>
      <c r="Q6988" s="272" t="e">
        <v>#N/A</v>
      </c>
    </row>
    <row r="6989" spans="1:17" s="208" customFormat="1" ht="12">
      <c r="A6989" s="268" t="str">
        <f t="shared" si="218"/>
        <v>1733180011609983790</v>
      </c>
      <c r="B6989" s="304" t="s">
        <v>19891</v>
      </c>
      <c r="C6989" s="269" t="s">
        <v>10331</v>
      </c>
      <c r="D6989" s="144" t="s">
        <v>3106</v>
      </c>
      <c r="E6989" s="269" t="s">
        <v>10332</v>
      </c>
      <c r="F6989" s="145" t="s">
        <v>3106</v>
      </c>
      <c r="G6989" s="269" t="s">
        <v>3106</v>
      </c>
      <c r="H6989" s="305" t="s">
        <v>10333</v>
      </c>
      <c r="I6989" s="306" t="s">
        <v>21884</v>
      </c>
      <c r="J6989" s="201" t="str">
        <f t="shared" si="219"/>
        <v>9999</v>
      </c>
      <c r="K6989" s="270"/>
      <c r="L6989" s="270"/>
      <c r="M6989" s="271"/>
      <c r="N6989" s="270" t="e">
        <v>#N/A</v>
      </c>
      <c r="O6989" s="272" t="e">
        <v>#N/A</v>
      </c>
      <c r="P6989" s="272" t="e">
        <v>#N/A</v>
      </c>
      <c r="Q6989" s="272" t="e">
        <v>#N/A</v>
      </c>
    </row>
    <row r="6990" spans="1:17" s="208" customFormat="1" ht="12">
      <c r="A6990" s="268" t="str">
        <f t="shared" si="218"/>
        <v>1733263011972557064</v>
      </c>
      <c r="B6990" s="304" t="s">
        <v>19891</v>
      </c>
      <c r="C6990" s="269" t="s">
        <v>10334</v>
      </c>
      <c r="D6990" s="144" t="s">
        <v>3106</v>
      </c>
      <c r="E6990" s="269" t="s">
        <v>10335</v>
      </c>
      <c r="F6990" s="145" t="s">
        <v>3106</v>
      </c>
      <c r="G6990" s="269" t="s">
        <v>3106</v>
      </c>
      <c r="H6990" s="305" t="s">
        <v>10336</v>
      </c>
      <c r="I6990" s="306" t="s">
        <v>22800</v>
      </c>
      <c r="J6990" s="201" t="str">
        <f t="shared" si="219"/>
        <v>9999</v>
      </c>
      <c r="K6990" s="270"/>
      <c r="L6990" s="270"/>
      <c r="M6990" s="271"/>
      <c r="N6990" s="270" t="e">
        <v>#N/A</v>
      </c>
      <c r="O6990" s="272" t="e">
        <v>#N/A</v>
      </c>
      <c r="P6990" s="272" t="e">
        <v>#N/A</v>
      </c>
      <c r="Q6990" s="272" t="e">
        <v>#N/A</v>
      </c>
    </row>
    <row r="6991" spans="1:17" s="208" customFormat="1" ht="12">
      <c r="A6991" s="268" t="str">
        <f t="shared" si="218"/>
        <v>1733826011295702942</v>
      </c>
      <c r="B6991" s="304" t="s">
        <v>19891</v>
      </c>
      <c r="C6991" s="269" t="s">
        <v>10337</v>
      </c>
      <c r="D6991" s="144" t="s">
        <v>3106</v>
      </c>
      <c r="E6991" s="269" t="s">
        <v>10338</v>
      </c>
      <c r="F6991" s="145" t="s">
        <v>3106</v>
      </c>
      <c r="G6991" s="269" t="s">
        <v>3106</v>
      </c>
      <c r="H6991" s="305" t="s">
        <v>10339</v>
      </c>
      <c r="I6991" s="306" t="s">
        <v>20994</v>
      </c>
      <c r="J6991" s="201" t="str">
        <f t="shared" si="219"/>
        <v>9999</v>
      </c>
      <c r="K6991" s="270"/>
      <c r="L6991" s="270"/>
      <c r="M6991" s="271"/>
      <c r="N6991" s="270" t="e">
        <v>#N/A</v>
      </c>
      <c r="O6991" s="272" t="e">
        <v>#N/A</v>
      </c>
      <c r="P6991" s="272" t="e">
        <v>#N/A</v>
      </c>
      <c r="Q6991" s="272" t="e">
        <v>#N/A</v>
      </c>
    </row>
    <row r="6992" spans="1:17" s="208" customFormat="1" ht="12">
      <c r="A6992" s="268" t="str">
        <f t="shared" si="218"/>
        <v>1734519011295803377</v>
      </c>
      <c r="B6992" s="304" t="s">
        <v>19891</v>
      </c>
      <c r="C6992" s="269" t="s">
        <v>10340</v>
      </c>
      <c r="D6992" s="144" t="s">
        <v>3106</v>
      </c>
      <c r="E6992" s="269" t="s">
        <v>10341</v>
      </c>
      <c r="F6992" s="145" t="s">
        <v>3106</v>
      </c>
      <c r="G6992" s="269" t="s">
        <v>3106</v>
      </c>
      <c r="H6992" s="305" t="s">
        <v>10342</v>
      </c>
      <c r="I6992" s="306" t="s">
        <v>21007</v>
      </c>
      <c r="J6992" s="201" t="str">
        <f t="shared" si="219"/>
        <v>9999</v>
      </c>
      <c r="K6992" s="270"/>
      <c r="L6992" s="270"/>
      <c r="M6992" s="271"/>
      <c r="N6992" s="270" t="e">
        <v>#N/A</v>
      </c>
      <c r="O6992" s="272" t="e">
        <v>#N/A</v>
      </c>
      <c r="P6992" s="272" t="e">
        <v>#N/A</v>
      </c>
      <c r="Q6992" s="272" t="e">
        <v>#N/A</v>
      </c>
    </row>
    <row r="6993" spans="1:17" s="208" customFormat="1" ht="12">
      <c r="A6993" s="268" t="str">
        <f t="shared" si="218"/>
        <v>1734568011245315720</v>
      </c>
      <c r="B6993" s="304" t="s">
        <v>19891</v>
      </c>
      <c r="C6993" s="269" t="s">
        <v>10343</v>
      </c>
      <c r="D6993" s="144" t="s">
        <v>3106</v>
      </c>
      <c r="E6993" s="269" t="s">
        <v>10344</v>
      </c>
      <c r="F6993" s="145" t="s">
        <v>3106</v>
      </c>
      <c r="G6993" s="269" t="s">
        <v>3106</v>
      </c>
      <c r="H6993" s="305" t="s">
        <v>10345</v>
      </c>
      <c r="I6993" s="306" t="s">
        <v>20884</v>
      </c>
      <c r="J6993" s="201" t="str">
        <f t="shared" si="219"/>
        <v>9999</v>
      </c>
      <c r="K6993" s="270"/>
      <c r="L6993" s="270"/>
      <c r="M6993" s="271"/>
      <c r="N6993" s="270" t="e">
        <v>#N/A</v>
      </c>
      <c r="O6993" s="272" t="e">
        <v>#N/A</v>
      </c>
      <c r="P6993" s="272" t="e">
        <v>#N/A</v>
      </c>
      <c r="Q6993" s="272" t="e">
        <v>#N/A</v>
      </c>
    </row>
    <row r="6994" spans="1:17" s="208" customFormat="1" ht="12">
      <c r="A6994" s="268" t="str">
        <f t="shared" si="218"/>
        <v>1734600011649362575</v>
      </c>
      <c r="B6994" s="304" t="s">
        <v>19891</v>
      </c>
      <c r="C6994" s="269" t="s">
        <v>10346</v>
      </c>
      <c r="D6994" s="144" t="s">
        <v>3106</v>
      </c>
      <c r="E6994" s="269" t="s">
        <v>10347</v>
      </c>
      <c r="F6994" s="145" t="s">
        <v>3106</v>
      </c>
      <c r="G6994" s="269" t="s">
        <v>3106</v>
      </c>
      <c r="H6994" s="305" t="s">
        <v>10348</v>
      </c>
      <c r="I6994" s="306" t="s">
        <v>21978</v>
      </c>
      <c r="J6994" s="201" t="str">
        <f t="shared" si="219"/>
        <v>9999</v>
      </c>
      <c r="K6994" s="270"/>
      <c r="L6994" s="270"/>
      <c r="M6994" s="271"/>
      <c r="N6994" s="270" t="e">
        <v>#N/A</v>
      </c>
      <c r="O6994" s="272" t="e">
        <v>#N/A</v>
      </c>
      <c r="P6994" s="272" t="e">
        <v>#N/A</v>
      </c>
      <c r="Q6994" s="272" t="e">
        <v>#N/A</v>
      </c>
    </row>
    <row r="6995" spans="1:17" s="208" customFormat="1" ht="12">
      <c r="A6995" s="268" t="str">
        <f t="shared" si="218"/>
        <v>1734741011659325629</v>
      </c>
      <c r="B6995" s="304" t="s">
        <v>19891</v>
      </c>
      <c r="C6995" s="269" t="s">
        <v>10349</v>
      </c>
      <c r="D6995" s="144" t="s">
        <v>3106</v>
      </c>
      <c r="E6995" s="269" t="s">
        <v>10350</v>
      </c>
      <c r="F6995" s="145" t="s">
        <v>3106</v>
      </c>
      <c r="G6995" s="269" t="s">
        <v>3106</v>
      </c>
      <c r="H6995" s="305" t="s">
        <v>10351</v>
      </c>
      <c r="I6995" s="306" t="s">
        <v>21991</v>
      </c>
      <c r="J6995" s="201" t="str">
        <f t="shared" si="219"/>
        <v>9999</v>
      </c>
      <c r="K6995" s="270"/>
      <c r="L6995" s="270"/>
      <c r="M6995" s="271"/>
      <c r="N6995" s="270" t="e">
        <v>#N/A</v>
      </c>
      <c r="O6995" s="272" t="e">
        <v>#N/A</v>
      </c>
      <c r="P6995" s="272" t="e">
        <v>#N/A</v>
      </c>
      <c r="Q6995" s="272" t="e">
        <v>#N/A</v>
      </c>
    </row>
    <row r="6996" spans="1:17" s="208" customFormat="1" ht="12">
      <c r="A6996" s="268" t="str">
        <f t="shared" si="218"/>
        <v>1734741021659325629</v>
      </c>
      <c r="B6996" s="304" t="s">
        <v>19891</v>
      </c>
      <c r="C6996" s="269" t="s">
        <v>10349</v>
      </c>
      <c r="D6996" s="144" t="s">
        <v>3106</v>
      </c>
      <c r="E6996" s="269" t="s">
        <v>10352</v>
      </c>
      <c r="F6996" s="145" t="s">
        <v>3106</v>
      </c>
      <c r="G6996" s="269" t="s">
        <v>3106</v>
      </c>
      <c r="H6996" s="305" t="s">
        <v>10351</v>
      </c>
      <c r="I6996" s="307" t="s">
        <v>10351</v>
      </c>
      <c r="J6996" s="201" t="str">
        <f t="shared" si="219"/>
        <v>9999</v>
      </c>
      <c r="K6996" s="270"/>
      <c r="L6996" s="270"/>
      <c r="M6996" s="271"/>
      <c r="N6996" s="270" t="e">
        <v>#N/A</v>
      </c>
      <c r="O6996" s="272" t="e">
        <v>#N/A</v>
      </c>
      <c r="P6996" s="272" t="e">
        <v>#N/A</v>
      </c>
      <c r="Q6996" s="272" t="e">
        <v>#N/A</v>
      </c>
    </row>
    <row r="6997" spans="1:17" s="208" customFormat="1" ht="12">
      <c r="A6997" s="268" t="str">
        <f t="shared" ref="A6997:A7060" si="220">E6997&amp;C6997</f>
        <v>1734865011740293034</v>
      </c>
      <c r="B6997" s="304" t="s">
        <v>19891</v>
      </c>
      <c r="C6997" s="269" t="s">
        <v>10353</v>
      </c>
      <c r="D6997" s="144" t="s">
        <v>3106</v>
      </c>
      <c r="E6997" s="269" t="s">
        <v>10354</v>
      </c>
      <c r="F6997" s="145" t="s">
        <v>3106</v>
      </c>
      <c r="G6997" s="269" t="s">
        <v>3106</v>
      </c>
      <c r="H6997" s="305" t="s">
        <v>10355</v>
      </c>
      <c r="I6997" s="306" t="s">
        <v>22226</v>
      </c>
      <c r="J6997" s="201" t="str">
        <f t="shared" si="219"/>
        <v>9999</v>
      </c>
      <c r="K6997" s="270"/>
      <c r="L6997" s="270"/>
      <c r="M6997" s="271"/>
      <c r="N6997" s="270" t="e">
        <v>#N/A</v>
      </c>
      <c r="O6997" s="272" t="e">
        <v>#N/A</v>
      </c>
      <c r="P6997" s="272" t="e">
        <v>#N/A</v>
      </c>
      <c r="Q6997" s="272" t="e">
        <v>#N/A</v>
      </c>
    </row>
    <row r="6998" spans="1:17" s="208" customFormat="1" ht="12">
      <c r="A6998" s="268" t="str">
        <f t="shared" si="220"/>
        <v>1736803011124083076</v>
      </c>
      <c r="B6998" s="304" t="s">
        <v>19891</v>
      </c>
      <c r="C6998" s="269" t="s">
        <v>10356</v>
      </c>
      <c r="D6998" s="144" t="s">
        <v>3106</v>
      </c>
      <c r="E6998" s="269" t="s">
        <v>10357</v>
      </c>
      <c r="F6998" s="145" t="s">
        <v>3106</v>
      </c>
      <c r="G6998" s="269" t="s">
        <v>3106</v>
      </c>
      <c r="H6998" s="305" t="s">
        <v>10358</v>
      </c>
      <c r="I6998" s="306" t="s">
        <v>20540</v>
      </c>
      <c r="J6998" s="201" t="str">
        <f t="shared" si="219"/>
        <v>9999</v>
      </c>
      <c r="K6998" s="270"/>
      <c r="L6998" s="270"/>
      <c r="M6998" s="271"/>
      <c r="N6998" s="270" t="e">
        <v>#N/A</v>
      </c>
      <c r="O6998" s="272" t="e">
        <v>#N/A</v>
      </c>
      <c r="P6998" s="272" t="e">
        <v>#N/A</v>
      </c>
      <c r="Q6998" s="272" t="e">
        <v>#N/A</v>
      </c>
    </row>
    <row r="6999" spans="1:17" s="208" customFormat="1" ht="12">
      <c r="A6999" s="268" t="str">
        <f t="shared" si="220"/>
        <v>1736803021124083076</v>
      </c>
      <c r="B6999" s="304" t="s">
        <v>19891</v>
      </c>
      <c r="C6999" s="269" t="s">
        <v>10356</v>
      </c>
      <c r="D6999" s="144" t="s">
        <v>3106</v>
      </c>
      <c r="E6999" s="269" t="s">
        <v>10359</v>
      </c>
      <c r="F6999" s="145" t="s">
        <v>3106</v>
      </c>
      <c r="G6999" s="269" t="s">
        <v>3106</v>
      </c>
      <c r="H6999" s="305" t="s">
        <v>10358</v>
      </c>
      <c r="I6999" s="306" t="s">
        <v>20541</v>
      </c>
      <c r="J6999" s="201" t="str">
        <f t="shared" si="219"/>
        <v>9999</v>
      </c>
      <c r="K6999" s="270"/>
      <c r="L6999" s="270"/>
      <c r="M6999" s="271"/>
      <c r="N6999" s="270" t="e">
        <v>#N/A</v>
      </c>
      <c r="O6999" s="272" t="e">
        <v>#N/A</v>
      </c>
      <c r="P6999" s="272" t="e">
        <v>#N/A</v>
      </c>
      <c r="Q6999" s="272" t="e">
        <v>#N/A</v>
      </c>
    </row>
    <row r="7000" spans="1:17" s="208" customFormat="1" ht="12">
      <c r="A7000" s="268" t="str">
        <f t="shared" si="220"/>
        <v>1736845011023105749</v>
      </c>
      <c r="B7000" s="304" t="s">
        <v>19891</v>
      </c>
      <c r="C7000" s="269" t="s">
        <v>10360</v>
      </c>
      <c r="D7000" s="144" t="s">
        <v>3106</v>
      </c>
      <c r="E7000" s="269" t="s">
        <v>10361</v>
      </c>
      <c r="F7000" s="145" t="s">
        <v>3106</v>
      </c>
      <c r="G7000" s="269" t="s">
        <v>3106</v>
      </c>
      <c r="H7000" s="305" t="s">
        <v>10362</v>
      </c>
      <c r="I7000" s="306" t="s">
        <v>20283</v>
      </c>
      <c r="J7000" s="201" t="str">
        <f t="shared" si="219"/>
        <v>9999</v>
      </c>
      <c r="K7000" s="270"/>
      <c r="L7000" s="270"/>
      <c r="M7000" s="271"/>
      <c r="N7000" s="270" t="e">
        <v>#N/A</v>
      </c>
      <c r="O7000" s="272" t="e">
        <v>#N/A</v>
      </c>
      <c r="P7000" s="272" t="e">
        <v>#N/A</v>
      </c>
      <c r="Q7000" s="272" t="e">
        <v>#N/A</v>
      </c>
    </row>
    <row r="7001" spans="1:17" s="208" customFormat="1" ht="12">
      <c r="A7001" s="268" t="str">
        <f t="shared" si="220"/>
        <v>1737710011366547747</v>
      </c>
      <c r="B7001" s="304" t="s">
        <v>19891</v>
      </c>
      <c r="C7001" s="269" t="s">
        <v>10363</v>
      </c>
      <c r="D7001" s="144" t="s">
        <v>3106</v>
      </c>
      <c r="E7001" s="269" t="s">
        <v>10364</v>
      </c>
      <c r="F7001" s="145" t="s">
        <v>3106</v>
      </c>
      <c r="G7001" s="269" t="s">
        <v>3106</v>
      </c>
      <c r="H7001" s="305" t="s">
        <v>10365</v>
      </c>
      <c r="I7001" s="306" t="s">
        <v>21203</v>
      </c>
      <c r="J7001" s="201" t="str">
        <f t="shared" si="219"/>
        <v>9999</v>
      </c>
      <c r="K7001" s="270"/>
      <c r="L7001" s="270"/>
      <c r="M7001" s="271"/>
      <c r="N7001" s="270" t="e">
        <v>#N/A</v>
      </c>
      <c r="O7001" s="272" t="e">
        <v>#N/A</v>
      </c>
      <c r="P7001" s="272" t="e">
        <v>#N/A</v>
      </c>
      <c r="Q7001" s="272" t="e">
        <v>#N/A</v>
      </c>
    </row>
    <row r="7002" spans="1:17" s="208" customFormat="1" ht="12">
      <c r="A7002" s="268" t="str">
        <f t="shared" si="220"/>
        <v>1737942011821132994</v>
      </c>
      <c r="B7002" s="304" t="s">
        <v>19891</v>
      </c>
      <c r="C7002" s="269" t="s">
        <v>10366</v>
      </c>
      <c r="D7002" s="144" t="s">
        <v>3106</v>
      </c>
      <c r="E7002" s="269" t="s">
        <v>10367</v>
      </c>
      <c r="F7002" s="145" t="s">
        <v>3106</v>
      </c>
      <c r="G7002" s="269" t="s">
        <v>3106</v>
      </c>
      <c r="H7002" s="305" t="s">
        <v>10368</v>
      </c>
      <c r="I7002" s="306" t="s">
        <v>22432</v>
      </c>
      <c r="J7002" s="201" t="str">
        <f t="shared" si="219"/>
        <v>9999</v>
      </c>
      <c r="K7002" s="270"/>
      <c r="L7002" s="270"/>
      <c r="M7002" s="271"/>
      <c r="N7002" s="270" t="e">
        <v>#N/A</v>
      </c>
      <c r="O7002" s="272" t="e">
        <v>#N/A</v>
      </c>
      <c r="P7002" s="272" t="e">
        <v>#N/A</v>
      </c>
      <c r="Q7002" s="272" t="e">
        <v>#N/A</v>
      </c>
    </row>
    <row r="7003" spans="1:17" s="208" customFormat="1" ht="12">
      <c r="A7003" s="268" t="str">
        <f t="shared" si="220"/>
        <v>1738056011114985538</v>
      </c>
      <c r="B7003" s="304" t="s">
        <v>19891</v>
      </c>
      <c r="C7003" s="269" t="s">
        <v>10369</v>
      </c>
      <c r="D7003" s="144" t="s">
        <v>3106</v>
      </c>
      <c r="E7003" s="269" t="s">
        <v>10370</v>
      </c>
      <c r="F7003" s="145" t="s">
        <v>3106</v>
      </c>
      <c r="G7003" s="269" t="s">
        <v>3106</v>
      </c>
      <c r="H7003" s="305" t="s">
        <v>10371</v>
      </c>
      <c r="I7003" s="306" t="s">
        <v>20528</v>
      </c>
      <c r="J7003" s="201" t="str">
        <f t="shared" si="219"/>
        <v>9999</v>
      </c>
      <c r="K7003" s="270"/>
      <c r="L7003" s="270"/>
      <c r="M7003" s="271"/>
      <c r="N7003" s="270" t="e">
        <v>#N/A</v>
      </c>
      <c r="O7003" s="272" t="e">
        <v>#N/A</v>
      </c>
      <c r="P7003" s="272" t="e">
        <v>#N/A</v>
      </c>
      <c r="Q7003" s="272" t="e">
        <v>#N/A</v>
      </c>
    </row>
    <row r="7004" spans="1:17" s="208" customFormat="1" ht="12">
      <c r="A7004" s="268" t="str">
        <f t="shared" si="220"/>
        <v>1738346011801897038</v>
      </c>
      <c r="B7004" s="304" t="s">
        <v>19891</v>
      </c>
      <c r="C7004" s="269" t="s">
        <v>10372</v>
      </c>
      <c r="D7004" s="144" t="s">
        <v>3106</v>
      </c>
      <c r="E7004" s="269" t="s">
        <v>10373</v>
      </c>
      <c r="F7004" s="145" t="s">
        <v>3106</v>
      </c>
      <c r="G7004" s="269" t="s">
        <v>3106</v>
      </c>
      <c r="H7004" s="305" t="s">
        <v>10374</v>
      </c>
      <c r="I7004" s="306" t="s">
        <v>22374</v>
      </c>
      <c r="J7004" s="201" t="str">
        <f t="shared" si="219"/>
        <v>9999</v>
      </c>
      <c r="K7004" s="270"/>
      <c r="L7004" s="270"/>
      <c r="M7004" s="271"/>
      <c r="N7004" s="270" t="e">
        <v>#N/A</v>
      </c>
      <c r="O7004" s="272" t="e">
        <v>#N/A</v>
      </c>
      <c r="P7004" s="272" t="e">
        <v>#N/A</v>
      </c>
      <c r="Q7004" s="272" t="e">
        <v>#N/A</v>
      </c>
    </row>
    <row r="7005" spans="1:17" s="208" customFormat="1" ht="12">
      <c r="A7005" s="268" t="str">
        <f t="shared" si="220"/>
        <v>1739435011659307254</v>
      </c>
      <c r="B7005" s="304" t="s">
        <v>19891</v>
      </c>
      <c r="C7005" s="269" t="s">
        <v>10375</v>
      </c>
      <c r="D7005" s="144" t="s">
        <v>3106</v>
      </c>
      <c r="E7005" s="269" t="s">
        <v>10376</v>
      </c>
      <c r="F7005" s="145" t="s">
        <v>3106</v>
      </c>
      <c r="G7005" s="269" t="s">
        <v>3106</v>
      </c>
      <c r="H7005" s="305" t="s">
        <v>10377</v>
      </c>
      <c r="I7005" s="306" t="s">
        <v>21987</v>
      </c>
      <c r="J7005" s="201" t="str">
        <f t="shared" si="219"/>
        <v>9999</v>
      </c>
      <c r="K7005" s="270"/>
      <c r="L7005" s="270"/>
      <c r="M7005" s="271"/>
      <c r="N7005" s="270" t="e">
        <v>#N/A</v>
      </c>
      <c r="O7005" s="272" t="e">
        <v>#N/A</v>
      </c>
      <c r="P7005" s="272" t="e">
        <v>#N/A</v>
      </c>
      <c r="Q7005" s="272" t="e">
        <v>#N/A</v>
      </c>
    </row>
    <row r="7006" spans="1:17" s="208" customFormat="1" ht="12">
      <c r="A7006" s="268" t="str">
        <f t="shared" si="220"/>
        <v>1739609011215930276</v>
      </c>
      <c r="B7006" s="304" t="s">
        <v>19891</v>
      </c>
      <c r="C7006" s="269" t="s">
        <v>10378</v>
      </c>
      <c r="D7006" s="144" t="s">
        <v>3106</v>
      </c>
      <c r="E7006" s="269" t="s">
        <v>10379</v>
      </c>
      <c r="F7006" s="145" t="s">
        <v>3106</v>
      </c>
      <c r="G7006" s="269" t="s">
        <v>3106</v>
      </c>
      <c r="H7006" s="305" t="s">
        <v>10380</v>
      </c>
      <c r="I7006" s="306" t="s">
        <v>20802</v>
      </c>
      <c r="J7006" s="201" t="str">
        <f t="shared" si="219"/>
        <v>9999</v>
      </c>
      <c r="K7006" s="270"/>
      <c r="L7006" s="270"/>
      <c r="M7006" s="271"/>
      <c r="N7006" s="270" t="e">
        <v>#N/A</v>
      </c>
      <c r="O7006" s="272" t="e">
        <v>#N/A</v>
      </c>
      <c r="P7006" s="272" t="e">
        <v>#N/A</v>
      </c>
      <c r="Q7006" s="272" t="e">
        <v>#N/A</v>
      </c>
    </row>
    <row r="7007" spans="1:17" s="208" customFormat="1" ht="12">
      <c r="A7007" s="268" t="str">
        <f t="shared" si="220"/>
        <v>1740367011881788933</v>
      </c>
      <c r="B7007" s="304" t="s">
        <v>19891</v>
      </c>
      <c r="C7007" s="269" t="s">
        <v>10381</v>
      </c>
      <c r="D7007" s="144" t="s">
        <v>3106</v>
      </c>
      <c r="E7007" s="269" t="s">
        <v>10382</v>
      </c>
      <c r="F7007" s="145" t="s">
        <v>3106</v>
      </c>
      <c r="G7007" s="269" t="s">
        <v>3106</v>
      </c>
      <c r="H7007" s="305" t="s">
        <v>10383</v>
      </c>
      <c r="I7007" s="306" t="s">
        <v>22586</v>
      </c>
      <c r="J7007" s="201" t="str">
        <f t="shared" si="219"/>
        <v>9999</v>
      </c>
      <c r="K7007" s="270"/>
      <c r="L7007" s="270"/>
      <c r="M7007" s="271"/>
      <c r="N7007" s="270" t="e">
        <v>#N/A</v>
      </c>
      <c r="O7007" s="272" t="e">
        <v>#N/A</v>
      </c>
      <c r="P7007" s="272" t="e">
        <v>#N/A</v>
      </c>
      <c r="Q7007" s="272" t="e">
        <v>#N/A</v>
      </c>
    </row>
    <row r="7008" spans="1:17" s="208" customFormat="1" ht="12">
      <c r="A7008" s="268" t="str">
        <f t="shared" si="220"/>
        <v>1740664011407851090</v>
      </c>
      <c r="B7008" s="304" t="s">
        <v>19891</v>
      </c>
      <c r="C7008" s="269" t="s">
        <v>10384</v>
      </c>
      <c r="D7008" s="144" t="s">
        <v>3106</v>
      </c>
      <c r="E7008" s="269" t="s">
        <v>10385</v>
      </c>
      <c r="F7008" s="145" t="s">
        <v>3106</v>
      </c>
      <c r="G7008" s="269" t="s">
        <v>3106</v>
      </c>
      <c r="H7008" s="305" t="s">
        <v>10386</v>
      </c>
      <c r="I7008" s="306" t="s">
        <v>21325</v>
      </c>
      <c r="J7008" s="201" t="str">
        <f t="shared" si="219"/>
        <v>9999</v>
      </c>
      <c r="K7008" s="270"/>
      <c r="L7008" s="270"/>
      <c r="M7008" s="271"/>
      <c r="N7008" s="270" t="e">
        <v>#N/A</v>
      </c>
      <c r="O7008" s="272" t="e">
        <v>#N/A</v>
      </c>
      <c r="P7008" s="272" t="e">
        <v>#N/A</v>
      </c>
      <c r="Q7008" s="272" t="e">
        <v>#N/A</v>
      </c>
    </row>
    <row r="7009" spans="1:17" s="208" customFormat="1" ht="12">
      <c r="A7009" s="268" t="str">
        <f t="shared" si="220"/>
        <v>1740904011407922701</v>
      </c>
      <c r="B7009" s="304" t="s">
        <v>19891</v>
      </c>
      <c r="C7009" s="269" t="s">
        <v>10387</v>
      </c>
      <c r="D7009" s="144" t="s">
        <v>3106</v>
      </c>
      <c r="E7009" s="269" t="s">
        <v>10388</v>
      </c>
      <c r="F7009" s="145" t="s">
        <v>3106</v>
      </c>
      <c r="G7009" s="269" t="s">
        <v>3106</v>
      </c>
      <c r="H7009" s="305" t="s">
        <v>10389</v>
      </c>
      <c r="I7009" s="307" t="s">
        <v>10389</v>
      </c>
      <c r="J7009" s="201" t="str">
        <f t="shared" si="219"/>
        <v>9999</v>
      </c>
      <c r="K7009" s="270"/>
      <c r="L7009" s="270"/>
      <c r="M7009" s="271"/>
      <c r="N7009" s="270" t="e">
        <v>#N/A</v>
      </c>
      <c r="O7009" s="272" t="e">
        <v>#N/A</v>
      </c>
      <c r="P7009" s="272" t="e">
        <v>#N/A</v>
      </c>
      <c r="Q7009" s="272" t="e">
        <v>#N/A</v>
      </c>
    </row>
    <row r="7010" spans="1:17" s="208" customFormat="1" ht="12">
      <c r="A7010" s="268" t="str">
        <f t="shared" si="220"/>
        <v>1741209021497867386</v>
      </c>
      <c r="B7010" s="304" t="s">
        <v>19891</v>
      </c>
      <c r="C7010" s="269" t="s">
        <v>10390</v>
      </c>
      <c r="D7010" s="144" t="s">
        <v>3106</v>
      </c>
      <c r="E7010" s="269" t="s">
        <v>10391</v>
      </c>
      <c r="F7010" s="145" t="s">
        <v>3106</v>
      </c>
      <c r="G7010" s="269" t="s">
        <v>3106</v>
      </c>
      <c r="H7010" s="305" t="s">
        <v>10392</v>
      </c>
      <c r="I7010" s="306" t="s">
        <v>21597</v>
      </c>
      <c r="J7010" s="201" t="str">
        <f t="shared" si="219"/>
        <v>9999</v>
      </c>
      <c r="K7010" s="270"/>
      <c r="L7010" s="270"/>
      <c r="M7010" s="271"/>
      <c r="N7010" s="270" t="e">
        <v>#N/A</v>
      </c>
      <c r="O7010" s="272" t="e">
        <v>#N/A</v>
      </c>
      <c r="P7010" s="272" t="e">
        <v>#N/A</v>
      </c>
      <c r="Q7010" s="272" t="e">
        <v>#N/A</v>
      </c>
    </row>
    <row r="7011" spans="1:17" s="208" customFormat="1" ht="12">
      <c r="A7011" s="268" t="str">
        <f t="shared" si="220"/>
        <v>1741811011306952726</v>
      </c>
      <c r="B7011" s="304" t="s">
        <v>19891</v>
      </c>
      <c r="C7011" s="269" t="s">
        <v>10393</v>
      </c>
      <c r="D7011" s="144" t="s">
        <v>3106</v>
      </c>
      <c r="E7011" s="269" t="s">
        <v>10394</v>
      </c>
      <c r="F7011" s="145" t="s">
        <v>3106</v>
      </c>
      <c r="G7011" s="269" t="s">
        <v>3106</v>
      </c>
      <c r="H7011" s="305" t="s">
        <v>10395</v>
      </c>
      <c r="I7011" s="306" t="s">
        <v>21038</v>
      </c>
      <c r="J7011" s="201" t="str">
        <f t="shared" si="219"/>
        <v>9999</v>
      </c>
      <c r="K7011" s="270"/>
      <c r="L7011" s="270"/>
      <c r="M7011" s="271"/>
      <c r="N7011" s="270" t="e">
        <v>#N/A</v>
      </c>
      <c r="O7011" s="272" t="e">
        <v>#N/A</v>
      </c>
      <c r="P7011" s="272" t="e">
        <v>#N/A</v>
      </c>
      <c r="Q7011" s="272" t="e">
        <v>#N/A</v>
      </c>
    </row>
    <row r="7012" spans="1:17" s="208" customFormat="1" ht="12">
      <c r="A7012" s="268" t="str">
        <f t="shared" si="220"/>
        <v>1742504011568435477</v>
      </c>
      <c r="B7012" s="304" t="s">
        <v>19891</v>
      </c>
      <c r="C7012" s="269" t="s">
        <v>10396</v>
      </c>
      <c r="D7012" s="144" t="s">
        <v>3106</v>
      </c>
      <c r="E7012" s="269" t="s">
        <v>10397</v>
      </c>
      <c r="F7012" s="145" t="s">
        <v>3106</v>
      </c>
      <c r="G7012" s="269" t="s">
        <v>3106</v>
      </c>
      <c r="H7012" s="305" t="s">
        <v>10398</v>
      </c>
      <c r="I7012" s="306" t="s">
        <v>21778</v>
      </c>
      <c r="J7012" s="201" t="str">
        <f t="shared" si="219"/>
        <v>9999</v>
      </c>
      <c r="K7012" s="270"/>
      <c r="L7012" s="270"/>
      <c r="M7012" s="271"/>
      <c r="N7012" s="270" t="e">
        <v>#N/A</v>
      </c>
      <c r="O7012" s="272" t="e">
        <v>#N/A</v>
      </c>
      <c r="P7012" s="272" t="e">
        <v>#N/A</v>
      </c>
      <c r="Q7012" s="272" t="e">
        <v>#N/A</v>
      </c>
    </row>
    <row r="7013" spans="1:17" s="208" customFormat="1" ht="12">
      <c r="A7013" s="268" t="str">
        <f t="shared" si="220"/>
        <v>1742991051134185234</v>
      </c>
      <c r="B7013" s="304" t="s">
        <v>19891</v>
      </c>
      <c r="C7013" s="269" t="s">
        <v>10399</v>
      </c>
      <c r="D7013" s="144" t="s">
        <v>3106</v>
      </c>
      <c r="E7013" s="269" t="s">
        <v>10400</v>
      </c>
      <c r="F7013" s="145" t="s">
        <v>3106</v>
      </c>
      <c r="G7013" s="269" t="s">
        <v>3106</v>
      </c>
      <c r="H7013" s="305" t="s">
        <v>10401</v>
      </c>
      <c r="I7013" s="306" t="s">
        <v>20578</v>
      </c>
      <c r="J7013" s="201" t="str">
        <f t="shared" si="219"/>
        <v>9999</v>
      </c>
      <c r="K7013" s="270"/>
      <c r="L7013" s="270"/>
      <c r="M7013" s="271"/>
      <c r="N7013" s="270" t="e">
        <v>#N/A</v>
      </c>
      <c r="O7013" s="272" t="e">
        <v>#N/A</v>
      </c>
      <c r="P7013" s="272" t="e">
        <v>#N/A</v>
      </c>
      <c r="Q7013" s="272" t="e">
        <v>#N/A</v>
      </c>
    </row>
    <row r="7014" spans="1:17" s="208" customFormat="1" ht="12">
      <c r="A7014" s="268" t="str">
        <f t="shared" si="220"/>
        <v>1743197011942425343</v>
      </c>
      <c r="B7014" s="304" t="s">
        <v>19891</v>
      </c>
      <c r="C7014" s="269" t="s">
        <v>10402</v>
      </c>
      <c r="D7014" s="144" t="s">
        <v>3106</v>
      </c>
      <c r="E7014" s="269" t="s">
        <v>10403</v>
      </c>
      <c r="F7014" s="145" t="s">
        <v>3106</v>
      </c>
      <c r="G7014" s="269" t="s">
        <v>3106</v>
      </c>
      <c r="H7014" s="305" t="s">
        <v>10404</v>
      </c>
      <c r="I7014" s="306" t="s">
        <v>22738</v>
      </c>
      <c r="J7014" s="201" t="str">
        <f t="shared" si="219"/>
        <v>9999</v>
      </c>
      <c r="K7014" s="270"/>
      <c r="L7014" s="270"/>
      <c r="M7014" s="271"/>
      <c r="N7014" s="270" t="e">
        <v>#N/A</v>
      </c>
      <c r="O7014" s="272" t="e">
        <v>#N/A</v>
      </c>
      <c r="P7014" s="272" t="e">
        <v>#N/A</v>
      </c>
      <c r="Q7014" s="272" t="e">
        <v>#N/A</v>
      </c>
    </row>
    <row r="7015" spans="1:17" s="208" customFormat="1" ht="12">
      <c r="A7015" s="268" t="str">
        <f t="shared" si="220"/>
        <v>1743270011942398151</v>
      </c>
      <c r="B7015" s="304" t="s">
        <v>19891</v>
      </c>
      <c r="C7015" s="269" t="s">
        <v>10405</v>
      </c>
      <c r="D7015" s="144" t="s">
        <v>3106</v>
      </c>
      <c r="E7015" s="269" t="s">
        <v>10406</v>
      </c>
      <c r="F7015" s="145" t="s">
        <v>3106</v>
      </c>
      <c r="G7015" s="269" t="s">
        <v>3106</v>
      </c>
      <c r="H7015" s="305" t="s">
        <v>10407</v>
      </c>
      <c r="I7015" s="306" t="s">
        <v>22737</v>
      </c>
      <c r="J7015" s="201" t="str">
        <f t="shared" si="219"/>
        <v>9999</v>
      </c>
      <c r="K7015" s="270"/>
      <c r="L7015" s="270"/>
      <c r="M7015" s="271"/>
      <c r="N7015" s="270" t="e">
        <v>#N/A</v>
      </c>
      <c r="O7015" s="272" t="e">
        <v>#N/A</v>
      </c>
      <c r="P7015" s="272" t="e">
        <v>#N/A</v>
      </c>
      <c r="Q7015" s="272" t="e">
        <v>#N/A</v>
      </c>
    </row>
    <row r="7016" spans="1:17" s="208" customFormat="1" ht="12">
      <c r="A7016" s="268" t="str">
        <f t="shared" si="220"/>
        <v>1743270021942398151</v>
      </c>
      <c r="B7016" s="304" t="s">
        <v>19891</v>
      </c>
      <c r="C7016" s="269" t="s">
        <v>10405</v>
      </c>
      <c r="D7016" s="144" t="s">
        <v>3106</v>
      </c>
      <c r="E7016" s="269" t="s">
        <v>10408</v>
      </c>
      <c r="F7016" s="145" t="s">
        <v>3106</v>
      </c>
      <c r="G7016" s="269" t="s">
        <v>3106</v>
      </c>
      <c r="H7016" s="305" t="s">
        <v>10407</v>
      </c>
      <c r="I7016" s="307" t="s">
        <v>10407</v>
      </c>
      <c r="J7016" s="201" t="str">
        <f t="shared" si="219"/>
        <v>9999</v>
      </c>
      <c r="K7016" s="270"/>
      <c r="L7016" s="270"/>
      <c r="M7016" s="271"/>
      <c r="N7016" s="270" t="e">
        <v>#N/A</v>
      </c>
      <c r="O7016" s="272" t="e">
        <v>#N/A</v>
      </c>
      <c r="P7016" s="272" t="e">
        <v>#N/A</v>
      </c>
      <c r="Q7016" s="272" t="e">
        <v>#N/A</v>
      </c>
    </row>
    <row r="7017" spans="1:17" s="208" customFormat="1" ht="12">
      <c r="A7017" s="268" t="str">
        <f t="shared" si="220"/>
        <v>1743346021548311467</v>
      </c>
      <c r="B7017" s="304" t="s">
        <v>19891</v>
      </c>
      <c r="C7017" s="269" t="s">
        <v>10409</v>
      </c>
      <c r="D7017" s="144" t="s">
        <v>3106</v>
      </c>
      <c r="E7017" s="269" t="s">
        <v>10410</v>
      </c>
      <c r="F7017" s="145" t="s">
        <v>3106</v>
      </c>
      <c r="G7017" s="269" t="s">
        <v>3106</v>
      </c>
      <c r="H7017" s="305" t="s">
        <v>10411</v>
      </c>
      <c r="I7017" s="306" t="s">
        <v>21725</v>
      </c>
      <c r="J7017" s="201" t="str">
        <f t="shared" si="219"/>
        <v>9999</v>
      </c>
      <c r="K7017" s="270"/>
      <c r="L7017" s="270"/>
      <c r="M7017" s="271"/>
      <c r="N7017" s="270" t="e">
        <v>#N/A</v>
      </c>
      <c r="O7017" s="272" t="e">
        <v>#N/A</v>
      </c>
      <c r="P7017" s="272" t="e">
        <v>#N/A</v>
      </c>
      <c r="Q7017" s="272" t="e">
        <v>#N/A</v>
      </c>
    </row>
    <row r="7018" spans="1:17" s="208" customFormat="1" ht="12">
      <c r="A7018" s="268" t="str">
        <f t="shared" si="220"/>
        <v>1743569011578530226</v>
      </c>
      <c r="B7018" s="304" t="s">
        <v>19891</v>
      </c>
      <c r="C7018" s="269" t="s">
        <v>10412</v>
      </c>
      <c r="D7018" s="144" t="s">
        <v>3106</v>
      </c>
      <c r="E7018" s="269" t="s">
        <v>10413</v>
      </c>
      <c r="F7018" s="145" t="s">
        <v>3106</v>
      </c>
      <c r="G7018" s="269" t="s">
        <v>3106</v>
      </c>
      <c r="H7018" s="305" t="s">
        <v>10414</v>
      </c>
      <c r="I7018" s="306" t="s">
        <v>21796</v>
      </c>
      <c r="J7018" s="201" t="str">
        <f t="shared" si="219"/>
        <v>9999</v>
      </c>
      <c r="K7018" s="270"/>
      <c r="L7018" s="270"/>
      <c r="M7018" s="271"/>
      <c r="N7018" s="270" t="e">
        <v>#N/A</v>
      </c>
      <c r="O7018" s="272" t="e">
        <v>#N/A</v>
      </c>
      <c r="P7018" s="272" t="e">
        <v>#N/A</v>
      </c>
      <c r="Q7018" s="272" t="e">
        <v>#N/A</v>
      </c>
    </row>
    <row r="7019" spans="1:17" s="208" customFormat="1" ht="12">
      <c r="A7019" s="268" t="str">
        <f t="shared" si="220"/>
        <v>1745713011467505073</v>
      </c>
      <c r="B7019" s="304" t="s">
        <v>19891</v>
      </c>
      <c r="C7019" s="269" t="s">
        <v>10415</v>
      </c>
      <c r="D7019" s="144" t="s">
        <v>3106</v>
      </c>
      <c r="E7019" s="269" t="s">
        <v>10416</v>
      </c>
      <c r="F7019" s="145" t="s">
        <v>3106</v>
      </c>
      <c r="G7019" s="269" t="s">
        <v>3106</v>
      </c>
      <c r="H7019" s="305" t="s">
        <v>10417</v>
      </c>
      <c r="I7019" s="306" t="s">
        <v>21506</v>
      </c>
      <c r="J7019" s="201" t="str">
        <f t="shared" si="219"/>
        <v>9999</v>
      </c>
      <c r="K7019" s="270"/>
      <c r="L7019" s="270"/>
      <c r="M7019" s="271"/>
      <c r="N7019" s="270" t="e">
        <v>#N/A</v>
      </c>
      <c r="O7019" s="272" t="e">
        <v>#N/A</v>
      </c>
      <c r="P7019" s="272" t="e">
        <v>#N/A</v>
      </c>
      <c r="Q7019" s="272" t="e">
        <v>#N/A</v>
      </c>
    </row>
    <row r="7020" spans="1:17" s="208" customFormat="1" ht="12">
      <c r="A7020" s="268" t="str">
        <f t="shared" si="220"/>
        <v>1745713021467505073</v>
      </c>
      <c r="B7020" s="304" t="s">
        <v>19891</v>
      </c>
      <c r="C7020" s="269" t="s">
        <v>10415</v>
      </c>
      <c r="D7020" s="144" t="s">
        <v>3106</v>
      </c>
      <c r="E7020" s="269" t="s">
        <v>10418</v>
      </c>
      <c r="F7020" s="145" t="s">
        <v>3106</v>
      </c>
      <c r="G7020" s="269" t="s">
        <v>3106</v>
      </c>
      <c r="H7020" s="305" t="s">
        <v>10419</v>
      </c>
      <c r="I7020" s="307" t="s">
        <v>10419</v>
      </c>
      <c r="J7020" s="201" t="str">
        <f t="shared" si="219"/>
        <v>9999</v>
      </c>
      <c r="K7020" s="270"/>
      <c r="L7020" s="270"/>
      <c r="M7020" s="271"/>
      <c r="N7020" s="270" t="e">
        <v>#N/A</v>
      </c>
      <c r="O7020" s="272" t="e">
        <v>#N/A</v>
      </c>
      <c r="P7020" s="272" t="e">
        <v>#N/A</v>
      </c>
      <c r="Q7020" s="272" t="e">
        <v>#N/A</v>
      </c>
    </row>
    <row r="7021" spans="1:17" s="208" customFormat="1" ht="12">
      <c r="A7021" s="268" t="str">
        <f t="shared" si="220"/>
        <v>1745861011326042300</v>
      </c>
      <c r="B7021" s="304" t="s">
        <v>19891</v>
      </c>
      <c r="C7021" s="269" t="s">
        <v>5014</v>
      </c>
      <c r="D7021" s="144" t="s">
        <v>3106</v>
      </c>
      <c r="E7021" s="269" t="s">
        <v>10420</v>
      </c>
      <c r="F7021" s="145" t="s">
        <v>3106</v>
      </c>
      <c r="G7021" s="269" t="s">
        <v>3106</v>
      </c>
      <c r="H7021" s="305" t="s">
        <v>5016</v>
      </c>
      <c r="I7021" s="306" t="s">
        <v>21079</v>
      </c>
      <c r="J7021" s="201" t="str">
        <f t="shared" si="219"/>
        <v>9999</v>
      </c>
      <c r="K7021" s="270"/>
      <c r="L7021" s="270"/>
      <c r="M7021" s="271"/>
      <c r="N7021" s="270" t="e">
        <v>#N/A</v>
      </c>
      <c r="O7021" s="272" t="e">
        <v>#N/A</v>
      </c>
      <c r="P7021" s="272" t="e">
        <v>#N/A</v>
      </c>
      <c r="Q7021" s="272" t="e">
        <v>#N/A</v>
      </c>
    </row>
    <row r="7022" spans="1:17" s="208" customFormat="1" ht="12">
      <c r="A7022" s="268" t="str">
        <f t="shared" si="220"/>
        <v>1747552011912089962</v>
      </c>
      <c r="B7022" s="304" t="s">
        <v>19891</v>
      </c>
      <c r="C7022" s="269" t="s">
        <v>10421</v>
      </c>
      <c r="D7022" s="144" t="s">
        <v>3106</v>
      </c>
      <c r="E7022" s="269" t="s">
        <v>10422</v>
      </c>
      <c r="F7022" s="145" t="s">
        <v>3106</v>
      </c>
      <c r="G7022" s="269" t="s">
        <v>3106</v>
      </c>
      <c r="H7022" s="305" t="s">
        <v>10423</v>
      </c>
      <c r="I7022" s="306" t="s">
        <v>22642</v>
      </c>
      <c r="J7022" s="201" t="str">
        <f t="shared" si="219"/>
        <v>9999</v>
      </c>
      <c r="K7022" s="270"/>
      <c r="L7022" s="270"/>
      <c r="M7022" s="271"/>
      <c r="N7022" s="270" t="e">
        <v>#N/A</v>
      </c>
      <c r="O7022" s="272" t="e">
        <v>#N/A</v>
      </c>
      <c r="P7022" s="272" t="e">
        <v>#N/A</v>
      </c>
      <c r="Q7022" s="272" t="e">
        <v>#N/A</v>
      </c>
    </row>
    <row r="7023" spans="1:17" s="208" customFormat="1" ht="12">
      <c r="A7023" s="268" t="str">
        <f t="shared" si="220"/>
        <v>1747552021912089962</v>
      </c>
      <c r="B7023" s="304" t="s">
        <v>19891</v>
      </c>
      <c r="C7023" s="269" t="s">
        <v>10421</v>
      </c>
      <c r="D7023" s="144" t="s">
        <v>3106</v>
      </c>
      <c r="E7023" s="269" t="s">
        <v>10424</v>
      </c>
      <c r="F7023" s="145" t="s">
        <v>3106</v>
      </c>
      <c r="G7023" s="269" t="s">
        <v>3106</v>
      </c>
      <c r="H7023" s="305" t="s">
        <v>10423</v>
      </c>
      <c r="I7023" s="307" t="s">
        <v>10423</v>
      </c>
      <c r="J7023" s="201" t="str">
        <f t="shared" si="219"/>
        <v>9999</v>
      </c>
      <c r="K7023" s="270"/>
      <c r="L7023" s="270"/>
      <c r="M7023" s="271"/>
      <c r="N7023" s="270" t="e">
        <v>#N/A</v>
      </c>
      <c r="O7023" s="272" t="e">
        <v>#N/A</v>
      </c>
      <c r="P7023" s="272" t="e">
        <v>#N/A</v>
      </c>
      <c r="Q7023" s="272" t="e">
        <v>#N/A</v>
      </c>
    </row>
    <row r="7024" spans="1:17" s="208" customFormat="1" ht="12">
      <c r="A7024" s="268" t="str">
        <f t="shared" si="220"/>
        <v>1749277021972583078</v>
      </c>
      <c r="B7024" s="304" t="s">
        <v>19891</v>
      </c>
      <c r="C7024" s="269" t="s">
        <v>10425</v>
      </c>
      <c r="D7024" s="144" t="s">
        <v>3106</v>
      </c>
      <c r="E7024" s="269" t="s">
        <v>10426</v>
      </c>
      <c r="F7024" s="145" t="s">
        <v>3106</v>
      </c>
      <c r="G7024" s="269" t="s">
        <v>3106</v>
      </c>
      <c r="H7024" s="305" t="s">
        <v>10427</v>
      </c>
      <c r="I7024" s="307" t="s">
        <v>10427</v>
      </c>
      <c r="J7024" s="201" t="str">
        <f t="shared" si="219"/>
        <v>9999</v>
      </c>
      <c r="K7024" s="270"/>
      <c r="L7024" s="270"/>
      <c r="M7024" s="271"/>
      <c r="N7024" s="270" t="e">
        <v>#N/A</v>
      </c>
      <c r="O7024" s="272" t="e">
        <v>#N/A</v>
      </c>
      <c r="P7024" s="272" t="e">
        <v>#N/A</v>
      </c>
      <c r="Q7024" s="272" t="e">
        <v>#N/A</v>
      </c>
    </row>
    <row r="7025" spans="1:17" s="208" customFormat="1" ht="12">
      <c r="A7025" s="268" t="str">
        <f t="shared" si="220"/>
        <v>1750689011184615932</v>
      </c>
      <c r="B7025" s="304" t="s">
        <v>19891</v>
      </c>
      <c r="C7025" s="269" t="s">
        <v>10428</v>
      </c>
      <c r="D7025" s="144" t="s">
        <v>3106</v>
      </c>
      <c r="E7025" s="269" t="s">
        <v>10429</v>
      </c>
      <c r="F7025" s="145" t="s">
        <v>3106</v>
      </c>
      <c r="G7025" s="269" t="s">
        <v>3106</v>
      </c>
      <c r="H7025" s="305" t="s">
        <v>3645</v>
      </c>
      <c r="I7025" s="306" t="s">
        <v>20714</v>
      </c>
      <c r="J7025" s="201" t="str">
        <f t="shared" si="219"/>
        <v>9999</v>
      </c>
      <c r="K7025" s="270"/>
      <c r="L7025" s="270"/>
      <c r="M7025" s="271"/>
      <c r="N7025" s="270" t="e">
        <v>#N/A</v>
      </c>
      <c r="O7025" s="272" t="e">
        <v>#N/A</v>
      </c>
      <c r="P7025" s="272" t="e">
        <v>#N/A</v>
      </c>
      <c r="Q7025" s="272" t="e">
        <v>#N/A</v>
      </c>
    </row>
    <row r="7026" spans="1:17" s="208" customFormat="1" ht="12">
      <c r="A7026" s="268" t="str">
        <f t="shared" si="220"/>
        <v>1750952011720128275</v>
      </c>
      <c r="B7026" s="304" t="s">
        <v>19891</v>
      </c>
      <c r="C7026" s="269" t="s">
        <v>10430</v>
      </c>
      <c r="D7026" s="144" t="s">
        <v>3106</v>
      </c>
      <c r="E7026" s="269" t="s">
        <v>10431</v>
      </c>
      <c r="F7026" s="145" t="s">
        <v>3106</v>
      </c>
      <c r="G7026" s="269" t="s">
        <v>3106</v>
      </c>
      <c r="H7026" s="305" t="s">
        <v>10432</v>
      </c>
      <c r="I7026" s="307" t="s">
        <v>10432</v>
      </c>
      <c r="J7026" s="201" t="str">
        <f t="shared" si="219"/>
        <v>9999</v>
      </c>
      <c r="K7026" s="270"/>
      <c r="L7026" s="270"/>
      <c r="M7026" s="271"/>
      <c r="N7026" s="270" t="e">
        <v>#N/A</v>
      </c>
      <c r="O7026" s="272" t="e">
        <v>#N/A</v>
      </c>
      <c r="P7026" s="272" t="e">
        <v>#N/A</v>
      </c>
      <c r="Q7026" s="272" t="e">
        <v>#N/A</v>
      </c>
    </row>
    <row r="7027" spans="1:17" s="208" customFormat="1" ht="12">
      <c r="A7027" s="268" t="str">
        <f t="shared" si="220"/>
        <v>1751067011194718684</v>
      </c>
      <c r="B7027" s="304" t="s">
        <v>19891</v>
      </c>
      <c r="C7027" s="269" t="s">
        <v>4981</v>
      </c>
      <c r="D7027" s="144" t="s">
        <v>3106</v>
      </c>
      <c r="E7027" s="269" t="s">
        <v>10435</v>
      </c>
      <c r="F7027" s="145" t="s">
        <v>3106</v>
      </c>
      <c r="G7027" s="269" t="s">
        <v>3106</v>
      </c>
      <c r="H7027" s="305" t="s">
        <v>3650</v>
      </c>
      <c r="I7027" s="306" t="s">
        <v>20668</v>
      </c>
      <c r="J7027" s="201" t="str">
        <f t="shared" si="219"/>
        <v>9999</v>
      </c>
      <c r="K7027" s="270"/>
      <c r="L7027" s="270"/>
      <c r="M7027" s="271"/>
      <c r="N7027" s="270" t="e">
        <v>#N/A</v>
      </c>
      <c r="O7027" s="272" t="e">
        <v>#N/A</v>
      </c>
      <c r="P7027" s="272" t="e">
        <v>#N/A</v>
      </c>
      <c r="Q7027" s="272" t="e">
        <v>#N/A</v>
      </c>
    </row>
    <row r="7028" spans="1:17" s="208" customFormat="1" ht="12">
      <c r="A7028" s="268" t="str">
        <f t="shared" si="220"/>
        <v>1751067021164448486</v>
      </c>
      <c r="B7028" s="304" t="s">
        <v>19891</v>
      </c>
      <c r="C7028" s="269" t="s">
        <v>8093</v>
      </c>
      <c r="D7028" s="144" t="s">
        <v>3106</v>
      </c>
      <c r="E7028" s="269" t="s">
        <v>10436</v>
      </c>
      <c r="F7028" s="145" t="s">
        <v>3106</v>
      </c>
      <c r="G7028" s="269" t="s">
        <v>3106</v>
      </c>
      <c r="H7028" s="305" t="s">
        <v>3650</v>
      </c>
      <c r="I7028" s="306" t="s">
        <v>20668</v>
      </c>
      <c r="J7028" s="201" t="str">
        <f t="shared" si="219"/>
        <v>9999</v>
      </c>
      <c r="K7028" s="270"/>
      <c r="L7028" s="270"/>
      <c r="M7028" s="271"/>
      <c r="N7028" s="270" t="e">
        <v>#N/A</v>
      </c>
      <c r="O7028" s="272" t="e">
        <v>#N/A</v>
      </c>
      <c r="P7028" s="272" t="e">
        <v>#N/A</v>
      </c>
      <c r="Q7028" s="272" t="e">
        <v>#N/A</v>
      </c>
    </row>
    <row r="7029" spans="1:17" s="208" customFormat="1" ht="12">
      <c r="A7029" s="268" t="str">
        <f t="shared" si="220"/>
        <v>1751067031962428268</v>
      </c>
      <c r="B7029" s="304" t="s">
        <v>19891</v>
      </c>
      <c r="C7029" s="269" t="s">
        <v>10437</v>
      </c>
      <c r="D7029" s="144" t="s">
        <v>3106</v>
      </c>
      <c r="E7029" s="269" t="s">
        <v>10438</v>
      </c>
      <c r="F7029" s="145" t="s">
        <v>3106</v>
      </c>
      <c r="G7029" s="269" t="s">
        <v>3106</v>
      </c>
      <c r="H7029" s="305" t="s">
        <v>3650</v>
      </c>
      <c r="I7029" s="306" t="s">
        <v>20668</v>
      </c>
      <c r="J7029" s="201" t="str">
        <f t="shared" si="219"/>
        <v>9999</v>
      </c>
      <c r="K7029" s="270"/>
      <c r="L7029" s="270"/>
      <c r="M7029" s="271"/>
      <c r="N7029" s="270" t="e">
        <v>#N/A</v>
      </c>
      <c r="O7029" s="272" t="e">
        <v>#N/A</v>
      </c>
      <c r="P7029" s="272" t="e">
        <v>#N/A</v>
      </c>
      <c r="Q7029" s="272" t="e">
        <v>#N/A</v>
      </c>
    </row>
    <row r="7030" spans="1:17" s="208" customFormat="1" ht="12">
      <c r="A7030" s="268" t="str">
        <f t="shared" si="220"/>
        <v>1751067041154369114</v>
      </c>
      <c r="B7030" s="304" t="s">
        <v>19891</v>
      </c>
      <c r="C7030" s="269" t="s">
        <v>10433</v>
      </c>
      <c r="D7030" s="144" t="s">
        <v>3106</v>
      </c>
      <c r="E7030" s="269" t="s">
        <v>10439</v>
      </c>
      <c r="F7030" s="145" t="s">
        <v>3106</v>
      </c>
      <c r="G7030" s="269" t="s">
        <v>3106</v>
      </c>
      <c r="H7030" s="305" t="s">
        <v>3650</v>
      </c>
      <c r="I7030" s="306" t="s">
        <v>20648</v>
      </c>
      <c r="J7030" s="201" t="str">
        <f t="shared" si="219"/>
        <v>9999</v>
      </c>
      <c r="K7030" s="270"/>
      <c r="L7030" s="270"/>
      <c r="M7030" s="271"/>
      <c r="N7030" s="270" t="e">
        <v>#N/A</v>
      </c>
      <c r="O7030" s="272" t="e">
        <v>#N/A</v>
      </c>
      <c r="P7030" s="272" t="e">
        <v>#N/A</v>
      </c>
      <c r="Q7030" s="272" t="e">
        <v>#N/A</v>
      </c>
    </row>
    <row r="7031" spans="1:17" s="208" customFormat="1" ht="12">
      <c r="A7031" s="268" t="str">
        <f t="shared" si="220"/>
        <v>1751323031346354941</v>
      </c>
      <c r="B7031" s="304" t="s">
        <v>19891</v>
      </c>
      <c r="C7031" s="269" t="s">
        <v>10440</v>
      </c>
      <c r="D7031" s="144" t="s">
        <v>3106</v>
      </c>
      <c r="E7031" s="269" t="s">
        <v>10441</v>
      </c>
      <c r="F7031" s="145" t="s">
        <v>3106</v>
      </c>
      <c r="G7031" s="269" t="s">
        <v>3106</v>
      </c>
      <c r="H7031" s="305" t="s">
        <v>10442</v>
      </c>
      <c r="I7031" s="306" t="s">
        <v>21152</v>
      </c>
      <c r="J7031" s="201" t="str">
        <f t="shared" si="219"/>
        <v>9999</v>
      </c>
      <c r="K7031" s="270"/>
      <c r="L7031" s="270"/>
      <c r="M7031" s="271"/>
      <c r="N7031" s="270" t="e">
        <v>#N/A</v>
      </c>
      <c r="O7031" s="272" t="e">
        <v>#N/A</v>
      </c>
      <c r="P7031" s="272" t="e">
        <v>#N/A</v>
      </c>
      <c r="Q7031" s="272" t="e">
        <v>#N/A</v>
      </c>
    </row>
    <row r="7032" spans="1:17" s="208" customFormat="1" ht="12">
      <c r="A7032" s="268" t="str">
        <f t="shared" si="220"/>
        <v>1752925021740237148</v>
      </c>
      <c r="B7032" s="304" t="s">
        <v>19891</v>
      </c>
      <c r="C7032" s="269" t="s">
        <v>10443</v>
      </c>
      <c r="D7032" s="144" t="s">
        <v>3106</v>
      </c>
      <c r="E7032" s="269" t="s">
        <v>10444</v>
      </c>
      <c r="F7032" s="145" t="s">
        <v>3106</v>
      </c>
      <c r="G7032" s="269" t="s">
        <v>3106</v>
      </c>
      <c r="H7032" s="305" t="s">
        <v>10445</v>
      </c>
      <c r="I7032" s="307" t="s">
        <v>10445</v>
      </c>
      <c r="J7032" s="201" t="str">
        <f t="shared" si="219"/>
        <v>9999</v>
      </c>
      <c r="K7032" s="270"/>
      <c r="L7032" s="270"/>
      <c r="M7032" s="271"/>
      <c r="N7032" s="270" t="e">
        <v>#N/A</v>
      </c>
      <c r="O7032" s="272" t="e">
        <v>#N/A</v>
      </c>
      <c r="P7032" s="272" t="e">
        <v>#N/A</v>
      </c>
      <c r="Q7032" s="272" t="e">
        <v>#N/A</v>
      </c>
    </row>
    <row r="7033" spans="1:17" s="208" customFormat="1" ht="12">
      <c r="A7033" s="268" t="str">
        <f t="shared" si="220"/>
        <v>1753907021811001423</v>
      </c>
      <c r="B7033" s="304" t="s">
        <v>19891</v>
      </c>
      <c r="C7033" s="269" t="s">
        <v>10446</v>
      </c>
      <c r="D7033" s="144" t="s">
        <v>3106</v>
      </c>
      <c r="E7033" s="269" t="s">
        <v>10447</v>
      </c>
      <c r="F7033" s="145" t="s">
        <v>3106</v>
      </c>
      <c r="G7033" s="269" t="s">
        <v>3106</v>
      </c>
      <c r="H7033" s="305" t="s">
        <v>10448</v>
      </c>
      <c r="I7033" s="306" t="s">
        <v>22382</v>
      </c>
      <c r="J7033" s="201" t="str">
        <f t="shared" si="219"/>
        <v>9999</v>
      </c>
      <c r="K7033" s="270"/>
      <c r="L7033" s="270"/>
      <c r="M7033" s="271"/>
      <c r="N7033" s="270" t="e">
        <v>#N/A</v>
      </c>
      <c r="O7033" s="272" t="e">
        <v>#N/A</v>
      </c>
      <c r="P7033" s="272" t="e">
        <v>#N/A</v>
      </c>
      <c r="Q7033" s="272" t="e">
        <v>#N/A</v>
      </c>
    </row>
    <row r="7034" spans="1:17" s="208" customFormat="1" ht="12">
      <c r="A7034" s="268" t="str">
        <f t="shared" si="220"/>
        <v>1754962011306896253</v>
      </c>
      <c r="B7034" s="304" t="s">
        <v>19891</v>
      </c>
      <c r="C7034" s="269" t="s">
        <v>10449</v>
      </c>
      <c r="D7034" s="144" t="s">
        <v>3106</v>
      </c>
      <c r="E7034" s="269" t="s">
        <v>10450</v>
      </c>
      <c r="F7034" s="145" t="s">
        <v>3106</v>
      </c>
      <c r="G7034" s="269" t="s">
        <v>3106</v>
      </c>
      <c r="H7034" s="305" t="s">
        <v>10451</v>
      </c>
      <c r="I7034" s="307" t="s">
        <v>10451</v>
      </c>
      <c r="J7034" s="201" t="str">
        <f t="shared" si="219"/>
        <v>9999</v>
      </c>
      <c r="K7034" s="270"/>
      <c r="L7034" s="270"/>
      <c r="M7034" s="271"/>
      <c r="N7034" s="270" t="e">
        <v>#N/A</v>
      </c>
      <c r="O7034" s="272" t="e">
        <v>#N/A</v>
      </c>
      <c r="P7034" s="272" t="e">
        <v>#N/A</v>
      </c>
      <c r="Q7034" s="272" t="e">
        <v>#N/A</v>
      </c>
    </row>
    <row r="7035" spans="1:17" s="208" customFormat="1" ht="12">
      <c r="A7035" s="268" t="str">
        <f t="shared" si="220"/>
        <v>1755605011730193244</v>
      </c>
      <c r="B7035" s="304" t="s">
        <v>19891</v>
      </c>
      <c r="C7035" s="269" t="s">
        <v>14325</v>
      </c>
      <c r="D7035" s="144" t="s">
        <v>3106</v>
      </c>
      <c r="E7035" s="269" t="s">
        <v>14326</v>
      </c>
      <c r="F7035" s="145" t="s">
        <v>3106</v>
      </c>
      <c r="G7035" s="269" t="s">
        <v>3106</v>
      </c>
      <c r="H7035" s="305" t="s">
        <v>14327</v>
      </c>
      <c r="I7035" s="307" t="s">
        <v>14327</v>
      </c>
      <c r="J7035" s="201" t="str">
        <f t="shared" si="219"/>
        <v>9999</v>
      </c>
      <c r="K7035" s="270" t="s">
        <v>13915</v>
      </c>
      <c r="L7035" s="270" t="s">
        <v>13916</v>
      </c>
      <c r="M7035" s="271">
        <v>44085</v>
      </c>
      <c r="N7035" s="270" t="e">
        <v>#N/A</v>
      </c>
      <c r="O7035" s="272" t="e">
        <v>#N/A</v>
      </c>
      <c r="P7035" s="272" t="e">
        <v>#N/A</v>
      </c>
      <c r="Q7035" s="272" t="e">
        <v>#N/A</v>
      </c>
    </row>
    <row r="7036" spans="1:17" s="208" customFormat="1" ht="12">
      <c r="A7036" s="268" t="str">
        <f t="shared" si="220"/>
        <v>1757775011700882578</v>
      </c>
      <c r="B7036" s="304" t="s">
        <v>19891</v>
      </c>
      <c r="C7036" s="269" t="s">
        <v>10452</v>
      </c>
      <c r="D7036" s="144" t="s">
        <v>3106</v>
      </c>
      <c r="E7036" s="269" t="s">
        <v>10453</v>
      </c>
      <c r="F7036" s="145" t="s">
        <v>3106</v>
      </c>
      <c r="G7036" s="269" t="s">
        <v>3106</v>
      </c>
      <c r="H7036" s="305" t="s">
        <v>10454</v>
      </c>
      <c r="I7036" s="306" t="s">
        <v>22123</v>
      </c>
      <c r="J7036" s="201" t="str">
        <f t="shared" si="219"/>
        <v>9999</v>
      </c>
      <c r="K7036" s="270"/>
      <c r="L7036" s="270"/>
      <c r="M7036" s="271"/>
      <c r="N7036" s="270" t="e">
        <v>#N/A</v>
      </c>
      <c r="O7036" s="272" t="e">
        <v>#N/A</v>
      </c>
      <c r="P7036" s="272" t="e">
        <v>#N/A</v>
      </c>
      <c r="Q7036" s="272" t="e">
        <v>#N/A</v>
      </c>
    </row>
    <row r="7037" spans="1:17" s="208" customFormat="1" ht="12">
      <c r="A7037" s="268" t="str">
        <f t="shared" si="220"/>
        <v>1758351011164514295</v>
      </c>
      <c r="B7037" s="304" t="s">
        <v>19891</v>
      </c>
      <c r="C7037" s="269" t="s">
        <v>10455</v>
      </c>
      <c r="D7037" s="144" t="s">
        <v>3106</v>
      </c>
      <c r="E7037" s="269" t="s">
        <v>10456</v>
      </c>
      <c r="F7037" s="145" t="s">
        <v>3106</v>
      </c>
      <c r="G7037" s="269" t="s">
        <v>3106</v>
      </c>
      <c r="H7037" s="305" t="s">
        <v>10457</v>
      </c>
      <c r="I7037" s="306" t="s">
        <v>20679</v>
      </c>
      <c r="J7037" s="201" t="str">
        <f t="shared" si="219"/>
        <v>9999</v>
      </c>
      <c r="K7037" s="270"/>
      <c r="L7037" s="270"/>
      <c r="M7037" s="271"/>
      <c r="N7037" s="270" t="e">
        <v>#N/A</v>
      </c>
      <c r="O7037" s="272" t="e">
        <v>#N/A</v>
      </c>
      <c r="P7037" s="272" t="e">
        <v>#N/A</v>
      </c>
      <c r="Q7037" s="272" t="e">
        <v>#N/A</v>
      </c>
    </row>
    <row r="7038" spans="1:17" s="208" customFormat="1" ht="12">
      <c r="A7038" s="268" t="str">
        <f t="shared" si="220"/>
        <v>1758831021215027966</v>
      </c>
      <c r="B7038" s="304" t="s">
        <v>19891</v>
      </c>
      <c r="C7038" s="269" t="s">
        <v>10458</v>
      </c>
      <c r="D7038" s="144" t="s">
        <v>3106</v>
      </c>
      <c r="E7038" s="269" t="s">
        <v>10459</v>
      </c>
      <c r="F7038" s="145" t="s">
        <v>3106</v>
      </c>
      <c r="G7038" s="269" t="s">
        <v>3106</v>
      </c>
      <c r="H7038" s="305" t="s">
        <v>10460</v>
      </c>
      <c r="I7038" s="307" t="s">
        <v>10460</v>
      </c>
      <c r="J7038" s="201" t="str">
        <f t="shared" si="219"/>
        <v>9999</v>
      </c>
      <c r="K7038" s="270"/>
      <c r="L7038" s="270"/>
      <c r="M7038" s="271"/>
      <c r="N7038" s="270" t="e">
        <v>#N/A</v>
      </c>
      <c r="O7038" s="272" t="e">
        <v>#N/A</v>
      </c>
      <c r="P7038" s="272" t="e">
        <v>#N/A</v>
      </c>
      <c r="Q7038" s="272" t="e">
        <v>#N/A</v>
      </c>
    </row>
    <row r="7039" spans="1:17" s="208" customFormat="1" ht="12">
      <c r="A7039" s="268" t="str">
        <f t="shared" si="220"/>
        <v>1758880011902824881</v>
      </c>
      <c r="B7039" s="304" t="s">
        <v>19891</v>
      </c>
      <c r="C7039" s="269" t="s">
        <v>10461</v>
      </c>
      <c r="D7039" s="144" t="s">
        <v>3106</v>
      </c>
      <c r="E7039" s="269" t="s">
        <v>10462</v>
      </c>
      <c r="F7039" s="145" t="s">
        <v>3106</v>
      </c>
      <c r="G7039" s="269" t="s">
        <v>3106</v>
      </c>
      <c r="H7039" s="305" t="s">
        <v>10463</v>
      </c>
      <c r="I7039" s="306" t="s">
        <v>22617</v>
      </c>
      <c r="J7039" s="201" t="str">
        <f t="shared" si="219"/>
        <v>9999</v>
      </c>
      <c r="K7039" s="270"/>
      <c r="L7039" s="270"/>
      <c r="M7039" s="271"/>
      <c r="N7039" s="270" t="e">
        <v>#N/A</v>
      </c>
      <c r="O7039" s="272" t="e">
        <v>#N/A</v>
      </c>
      <c r="P7039" s="272" t="e">
        <v>#N/A</v>
      </c>
      <c r="Q7039" s="272" t="e">
        <v>#N/A</v>
      </c>
    </row>
    <row r="7040" spans="1:17" s="208" customFormat="1" ht="12">
      <c r="A7040" s="268" t="str">
        <f t="shared" si="220"/>
        <v>1760217011407947336</v>
      </c>
      <c r="B7040" s="304" t="s">
        <v>19891</v>
      </c>
      <c r="C7040" s="269" t="s">
        <v>10464</v>
      </c>
      <c r="D7040" s="144" t="s">
        <v>3106</v>
      </c>
      <c r="E7040" s="269" t="s">
        <v>10465</v>
      </c>
      <c r="F7040" s="145" t="s">
        <v>3106</v>
      </c>
      <c r="G7040" s="269" t="s">
        <v>3106</v>
      </c>
      <c r="H7040" s="305" t="s">
        <v>10466</v>
      </c>
      <c r="I7040" s="307" t="s">
        <v>10466</v>
      </c>
      <c r="J7040" s="201" t="str">
        <f t="shared" si="219"/>
        <v>9999</v>
      </c>
      <c r="K7040" s="270"/>
      <c r="L7040" s="270"/>
      <c r="M7040" s="271"/>
      <c r="N7040" s="270" t="e">
        <v>#N/A</v>
      </c>
      <c r="O7040" s="272" t="e">
        <v>#N/A</v>
      </c>
      <c r="P7040" s="272" t="e">
        <v>#N/A</v>
      </c>
      <c r="Q7040" s="272" t="e">
        <v>#N/A</v>
      </c>
    </row>
    <row r="7041" spans="1:17" s="208" customFormat="1" ht="12">
      <c r="A7041" s="268" t="str">
        <f t="shared" si="220"/>
        <v>1760233011801847728</v>
      </c>
      <c r="B7041" s="304" t="s">
        <v>19891</v>
      </c>
      <c r="C7041" s="269" t="s">
        <v>6929</v>
      </c>
      <c r="D7041" s="144" t="s">
        <v>3106</v>
      </c>
      <c r="E7041" s="269" t="s">
        <v>10467</v>
      </c>
      <c r="F7041" s="145" t="s">
        <v>3106</v>
      </c>
      <c r="G7041" s="269" t="s">
        <v>3106</v>
      </c>
      <c r="H7041" s="305" t="s">
        <v>10468</v>
      </c>
      <c r="I7041" s="306" t="s">
        <v>22361</v>
      </c>
      <c r="J7041" s="201" t="str">
        <f t="shared" si="219"/>
        <v>9999</v>
      </c>
      <c r="K7041" s="270"/>
      <c r="L7041" s="270"/>
      <c r="M7041" s="271"/>
      <c r="N7041" s="270" t="e">
        <v>#N/A</v>
      </c>
      <c r="O7041" s="272" t="e">
        <v>#N/A</v>
      </c>
      <c r="P7041" s="272" t="e">
        <v>#N/A</v>
      </c>
      <c r="Q7041" s="272" t="e">
        <v>#N/A</v>
      </c>
    </row>
    <row r="7042" spans="1:17" s="208" customFormat="1" ht="12">
      <c r="A7042" s="268" t="str">
        <f t="shared" si="220"/>
        <v>1761223011518943679</v>
      </c>
      <c r="B7042" s="304" t="s">
        <v>19891</v>
      </c>
      <c r="C7042" s="269" t="s">
        <v>10469</v>
      </c>
      <c r="D7042" s="144" t="s">
        <v>3106</v>
      </c>
      <c r="E7042" s="269" t="s">
        <v>10470</v>
      </c>
      <c r="F7042" s="145" t="s">
        <v>3106</v>
      </c>
      <c r="G7042" s="269" t="s">
        <v>3106</v>
      </c>
      <c r="H7042" s="305" t="s">
        <v>10471</v>
      </c>
      <c r="I7042" s="306" t="s">
        <v>21654</v>
      </c>
      <c r="J7042" s="201" t="str">
        <f t="shared" si="219"/>
        <v>9999</v>
      </c>
      <c r="K7042" s="270"/>
      <c r="L7042" s="270"/>
      <c r="M7042" s="271"/>
      <c r="N7042" s="270" t="e">
        <v>#N/A</v>
      </c>
      <c r="O7042" s="272" t="e">
        <v>#N/A</v>
      </c>
      <c r="P7042" s="272" t="e">
        <v>#N/A</v>
      </c>
      <c r="Q7042" s="272" t="e">
        <v>#N/A</v>
      </c>
    </row>
    <row r="7043" spans="1:17" s="208" customFormat="1" ht="12">
      <c r="A7043" s="268" t="str">
        <f t="shared" si="220"/>
        <v>1761637021336102029</v>
      </c>
      <c r="B7043" s="304" t="s">
        <v>19891</v>
      </c>
      <c r="C7043" s="269" t="s">
        <v>10472</v>
      </c>
      <c r="D7043" s="144" t="s">
        <v>3106</v>
      </c>
      <c r="E7043" s="269" t="s">
        <v>10473</v>
      </c>
      <c r="F7043" s="145" t="s">
        <v>3106</v>
      </c>
      <c r="G7043" s="269" t="s">
        <v>3106</v>
      </c>
      <c r="H7043" s="305" t="s">
        <v>10474</v>
      </c>
      <c r="I7043" s="306" t="s">
        <v>21090</v>
      </c>
      <c r="J7043" s="201" t="str">
        <f t="shared" ref="J7043:J7106" si="221">B7043</f>
        <v>9999</v>
      </c>
      <c r="K7043" s="270"/>
      <c r="L7043" s="270"/>
      <c r="M7043" s="271"/>
      <c r="N7043" s="270" t="e">
        <v>#N/A</v>
      </c>
      <c r="O7043" s="272" t="e">
        <v>#N/A</v>
      </c>
      <c r="P7043" s="272" t="e">
        <v>#N/A</v>
      </c>
      <c r="Q7043" s="272" t="e">
        <v>#N/A</v>
      </c>
    </row>
    <row r="7044" spans="1:17" s="208" customFormat="1" ht="12">
      <c r="A7044" s="268" t="str">
        <f t="shared" si="220"/>
        <v>1762858011063498657</v>
      </c>
      <c r="B7044" s="304" t="s">
        <v>19891</v>
      </c>
      <c r="C7044" s="269" t="s">
        <v>10475</v>
      </c>
      <c r="D7044" s="144" t="s">
        <v>3106</v>
      </c>
      <c r="E7044" s="269" t="s">
        <v>10476</v>
      </c>
      <c r="F7044" s="145" t="s">
        <v>3106</v>
      </c>
      <c r="G7044" s="269" t="s">
        <v>3106</v>
      </c>
      <c r="H7044" s="305" t="s">
        <v>10477</v>
      </c>
      <c r="I7044" s="306" t="s">
        <v>20390</v>
      </c>
      <c r="J7044" s="201" t="str">
        <f t="shared" si="221"/>
        <v>9999</v>
      </c>
      <c r="K7044" s="270" t="s">
        <v>4095</v>
      </c>
      <c r="L7044" s="270"/>
      <c r="M7044" s="271"/>
      <c r="N7044" s="270" t="e">
        <v>#N/A</v>
      </c>
      <c r="O7044" s="272" t="e">
        <v>#N/A</v>
      </c>
      <c r="P7044" s="272" t="e">
        <v>#N/A</v>
      </c>
      <c r="Q7044" s="272" t="e">
        <v>#N/A</v>
      </c>
    </row>
    <row r="7045" spans="1:17" s="208" customFormat="1" ht="12">
      <c r="A7045" s="268" t="str">
        <f t="shared" si="220"/>
        <v>1763559011073579942</v>
      </c>
      <c r="B7045" s="304" t="s">
        <v>19891</v>
      </c>
      <c r="C7045" s="269" t="s">
        <v>10478</v>
      </c>
      <c r="D7045" s="144" t="s">
        <v>3106</v>
      </c>
      <c r="E7045" s="269" t="s">
        <v>10479</v>
      </c>
      <c r="F7045" s="145" t="s">
        <v>3106</v>
      </c>
      <c r="G7045" s="269" t="s">
        <v>3106</v>
      </c>
      <c r="H7045" s="305" t="s">
        <v>10480</v>
      </c>
      <c r="I7045" s="306" t="s">
        <v>20410</v>
      </c>
      <c r="J7045" s="201" t="str">
        <f t="shared" si="221"/>
        <v>9999</v>
      </c>
      <c r="K7045" s="270"/>
      <c r="L7045" s="270"/>
      <c r="M7045" s="271"/>
      <c r="N7045" s="270" t="e">
        <v>#N/A</v>
      </c>
      <c r="O7045" s="272" t="e">
        <v>#N/A</v>
      </c>
      <c r="P7045" s="272" t="e">
        <v>#N/A</v>
      </c>
      <c r="Q7045" s="272" t="e">
        <v>#N/A</v>
      </c>
    </row>
    <row r="7046" spans="1:17" s="208" customFormat="1" ht="12">
      <c r="A7046" s="268" t="str">
        <f t="shared" si="220"/>
        <v>1763757021851545859</v>
      </c>
      <c r="B7046" s="304" t="s">
        <v>19891</v>
      </c>
      <c r="C7046" s="269" t="s">
        <v>10481</v>
      </c>
      <c r="D7046" s="144" t="s">
        <v>3106</v>
      </c>
      <c r="E7046" s="269" t="s">
        <v>10482</v>
      </c>
      <c r="F7046" s="145" t="s">
        <v>3106</v>
      </c>
      <c r="G7046" s="269" t="s">
        <v>3106</v>
      </c>
      <c r="H7046" s="305" t="s">
        <v>10483</v>
      </c>
      <c r="I7046" s="306" t="s">
        <v>22498</v>
      </c>
      <c r="J7046" s="201" t="str">
        <f t="shared" si="221"/>
        <v>9999</v>
      </c>
      <c r="K7046" s="270"/>
      <c r="L7046" s="270"/>
      <c r="M7046" s="271"/>
      <c r="N7046" s="270" t="e">
        <v>#N/A</v>
      </c>
      <c r="O7046" s="272" t="e">
        <v>#N/A</v>
      </c>
      <c r="P7046" s="272" t="e">
        <v>#N/A</v>
      </c>
      <c r="Q7046" s="272" t="e">
        <v>#N/A</v>
      </c>
    </row>
    <row r="7047" spans="1:17" s="208" customFormat="1" ht="12">
      <c r="A7047" s="268" t="str">
        <f t="shared" si="220"/>
        <v>1763799011255441895</v>
      </c>
      <c r="B7047" s="304" t="s">
        <v>19891</v>
      </c>
      <c r="C7047" s="269" t="s">
        <v>10484</v>
      </c>
      <c r="D7047" s="144" t="s">
        <v>3106</v>
      </c>
      <c r="E7047" s="269" t="s">
        <v>10485</v>
      </c>
      <c r="F7047" s="145" t="s">
        <v>3106</v>
      </c>
      <c r="G7047" s="269" t="s">
        <v>3106</v>
      </c>
      <c r="H7047" s="305" t="s">
        <v>10486</v>
      </c>
      <c r="I7047" s="306" t="s">
        <v>20910</v>
      </c>
      <c r="J7047" s="201" t="str">
        <f t="shared" si="221"/>
        <v>9999</v>
      </c>
      <c r="K7047" s="270"/>
      <c r="L7047" s="270"/>
      <c r="M7047" s="271"/>
      <c r="N7047" s="270" t="e">
        <v>#N/A</v>
      </c>
      <c r="O7047" s="272" t="e">
        <v>#N/A</v>
      </c>
      <c r="P7047" s="272" t="e">
        <v>#N/A</v>
      </c>
      <c r="Q7047" s="272" t="e">
        <v>#N/A</v>
      </c>
    </row>
    <row r="7048" spans="1:17" s="208" customFormat="1" ht="12">
      <c r="A7048" s="268" t="str">
        <f t="shared" si="220"/>
        <v>1763799031255441895</v>
      </c>
      <c r="B7048" s="304" t="s">
        <v>19891</v>
      </c>
      <c r="C7048" s="269" t="s">
        <v>10484</v>
      </c>
      <c r="D7048" s="144" t="s">
        <v>3106</v>
      </c>
      <c r="E7048" s="269" t="s">
        <v>10487</v>
      </c>
      <c r="F7048" s="145" t="s">
        <v>3106</v>
      </c>
      <c r="G7048" s="269" t="s">
        <v>3106</v>
      </c>
      <c r="H7048" s="305" t="s">
        <v>10486</v>
      </c>
      <c r="I7048" s="306" t="s">
        <v>20910</v>
      </c>
      <c r="J7048" s="201" t="str">
        <f t="shared" si="221"/>
        <v>9999</v>
      </c>
      <c r="K7048" s="270"/>
      <c r="L7048" s="270"/>
      <c r="M7048" s="271"/>
      <c r="N7048" s="270" t="e">
        <v>#N/A</v>
      </c>
      <c r="O7048" s="272" t="e">
        <v>#N/A</v>
      </c>
      <c r="P7048" s="272" t="e">
        <v>#N/A</v>
      </c>
      <c r="Q7048" s="272" t="e">
        <v>#N/A</v>
      </c>
    </row>
    <row r="7049" spans="1:17" s="208" customFormat="1" ht="12">
      <c r="A7049" s="268" t="str">
        <f t="shared" si="220"/>
        <v>1763914011144219189</v>
      </c>
      <c r="B7049" s="304" t="s">
        <v>19891</v>
      </c>
      <c r="C7049" s="269" t="s">
        <v>10488</v>
      </c>
      <c r="D7049" s="144" t="s">
        <v>3106</v>
      </c>
      <c r="E7049" s="269" t="s">
        <v>10489</v>
      </c>
      <c r="F7049" s="145" t="s">
        <v>3106</v>
      </c>
      <c r="G7049" s="269" t="s">
        <v>3106</v>
      </c>
      <c r="H7049" s="305" t="s">
        <v>10490</v>
      </c>
      <c r="I7049" s="306" t="s">
        <v>20600</v>
      </c>
      <c r="J7049" s="201" t="str">
        <f t="shared" si="221"/>
        <v>9999</v>
      </c>
      <c r="K7049" s="270"/>
      <c r="L7049" s="270"/>
      <c r="M7049" s="271"/>
      <c r="N7049" s="270" t="e">
        <v>#N/A</v>
      </c>
      <c r="O7049" s="272" t="e">
        <v>#N/A</v>
      </c>
      <c r="P7049" s="272" t="e">
        <v>#N/A</v>
      </c>
      <c r="Q7049" s="272" t="e">
        <v>#N/A</v>
      </c>
    </row>
    <row r="7050" spans="1:17" s="208" customFormat="1" ht="12">
      <c r="A7050" s="268" t="str">
        <f t="shared" si="220"/>
        <v>1764490011669405031</v>
      </c>
      <c r="B7050" s="304" t="s">
        <v>19891</v>
      </c>
      <c r="C7050" s="269" t="s">
        <v>10491</v>
      </c>
      <c r="D7050" s="144" t="s">
        <v>3106</v>
      </c>
      <c r="E7050" s="269" t="s">
        <v>10492</v>
      </c>
      <c r="F7050" s="145" t="s">
        <v>3106</v>
      </c>
      <c r="G7050" s="269" t="s">
        <v>3106</v>
      </c>
      <c r="H7050" s="305" t="s">
        <v>10493</v>
      </c>
      <c r="I7050" s="306" t="s">
        <v>22007</v>
      </c>
      <c r="J7050" s="201" t="str">
        <f t="shared" si="221"/>
        <v>9999</v>
      </c>
      <c r="K7050" s="270"/>
      <c r="L7050" s="270"/>
      <c r="M7050" s="271"/>
      <c r="N7050" s="270" t="e">
        <v>#N/A</v>
      </c>
      <c r="O7050" s="272" t="e">
        <v>#N/A</v>
      </c>
      <c r="P7050" s="272" t="e">
        <v>#N/A</v>
      </c>
      <c r="Q7050" s="272" t="e">
        <v>#N/A</v>
      </c>
    </row>
    <row r="7051" spans="1:17" s="208" customFormat="1" ht="12">
      <c r="A7051" s="268" t="str">
        <f t="shared" si="220"/>
        <v>1765836011396848859</v>
      </c>
      <c r="B7051" s="304" t="s">
        <v>19891</v>
      </c>
      <c r="C7051" s="269" t="s">
        <v>10494</v>
      </c>
      <c r="D7051" s="144" t="s">
        <v>3106</v>
      </c>
      <c r="E7051" s="269" t="s">
        <v>10495</v>
      </c>
      <c r="F7051" s="145" t="s">
        <v>3106</v>
      </c>
      <c r="G7051" s="269" t="s">
        <v>3106</v>
      </c>
      <c r="H7051" s="305" t="s">
        <v>10496</v>
      </c>
      <c r="I7051" s="306" t="s">
        <v>21298</v>
      </c>
      <c r="J7051" s="201" t="str">
        <f t="shared" si="221"/>
        <v>9999</v>
      </c>
      <c r="K7051" s="270"/>
      <c r="L7051" s="270"/>
      <c r="M7051" s="271"/>
      <c r="N7051" s="270" t="e">
        <v>#N/A</v>
      </c>
      <c r="O7051" s="272" t="e">
        <v>#N/A</v>
      </c>
      <c r="P7051" s="272" t="e">
        <v>#N/A</v>
      </c>
      <c r="Q7051" s="272" t="e">
        <v>#N/A</v>
      </c>
    </row>
    <row r="7052" spans="1:17" s="208" customFormat="1" ht="12">
      <c r="A7052" s="268" t="str">
        <f t="shared" si="220"/>
        <v>1766693031801850193</v>
      </c>
      <c r="B7052" s="304" t="s">
        <v>19891</v>
      </c>
      <c r="C7052" s="269" t="s">
        <v>10497</v>
      </c>
      <c r="D7052" s="144" t="s">
        <v>3106</v>
      </c>
      <c r="E7052" s="269" t="s">
        <v>10498</v>
      </c>
      <c r="F7052" s="145" t="s">
        <v>3106</v>
      </c>
      <c r="G7052" s="269" t="s">
        <v>3106</v>
      </c>
      <c r="H7052" s="305" t="s">
        <v>10499</v>
      </c>
      <c r="I7052" s="306" t="s">
        <v>22363</v>
      </c>
      <c r="J7052" s="201" t="str">
        <f t="shared" si="221"/>
        <v>9999</v>
      </c>
      <c r="K7052" s="270"/>
      <c r="L7052" s="270"/>
      <c r="M7052" s="271"/>
      <c r="N7052" s="270" t="e">
        <v>#N/A</v>
      </c>
      <c r="O7052" s="272" t="e">
        <v>#N/A</v>
      </c>
      <c r="P7052" s="272" t="e">
        <v>#N/A</v>
      </c>
      <c r="Q7052" s="272" t="e">
        <v>#N/A</v>
      </c>
    </row>
    <row r="7053" spans="1:17" s="208" customFormat="1" ht="12">
      <c r="A7053" s="268" t="str">
        <f t="shared" si="220"/>
        <v>1767006011659435808</v>
      </c>
      <c r="B7053" s="304" t="s">
        <v>19891</v>
      </c>
      <c r="C7053" s="269" t="s">
        <v>10500</v>
      </c>
      <c r="D7053" s="144" t="s">
        <v>3106</v>
      </c>
      <c r="E7053" s="269" t="s">
        <v>10501</v>
      </c>
      <c r="F7053" s="145" t="s">
        <v>3106</v>
      </c>
      <c r="G7053" s="269" t="s">
        <v>3106</v>
      </c>
      <c r="H7053" s="305" t="s">
        <v>10502</v>
      </c>
      <c r="I7053" s="306" t="s">
        <v>22001</v>
      </c>
      <c r="J7053" s="201" t="str">
        <f t="shared" si="221"/>
        <v>9999</v>
      </c>
      <c r="K7053" s="270"/>
      <c r="L7053" s="270"/>
      <c r="M7053" s="271"/>
      <c r="N7053" s="270" t="e">
        <v>#N/A</v>
      </c>
      <c r="O7053" s="272" t="e">
        <v>#N/A</v>
      </c>
      <c r="P7053" s="272" t="e">
        <v>#N/A</v>
      </c>
      <c r="Q7053" s="272" t="e">
        <v>#N/A</v>
      </c>
    </row>
    <row r="7054" spans="1:17" s="208" customFormat="1" ht="12">
      <c r="A7054" s="268" t="str">
        <f t="shared" si="220"/>
        <v>1767006021659435808</v>
      </c>
      <c r="B7054" s="304" t="s">
        <v>19891</v>
      </c>
      <c r="C7054" s="269" t="s">
        <v>10500</v>
      </c>
      <c r="D7054" s="144" t="s">
        <v>3106</v>
      </c>
      <c r="E7054" s="269" t="s">
        <v>10503</v>
      </c>
      <c r="F7054" s="145" t="s">
        <v>3106</v>
      </c>
      <c r="G7054" s="269" t="s">
        <v>3106</v>
      </c>
      <c r="H7054" s="305" t="s">
        <v>10504</v>
      </c>
      <c r="I7054" s="306" t="s">
        <v>22002</v>
      </c>
      <c r="J7054" s="201" t="str">
        <f t="shared" si="221"/>
        <v>9999</v>
      </c>
      <c r="K7054" s="270"/>
      <c r="L7054" s="270"/>
      <c r="M7054" s="271"/>
      <c r="N7054" s="270" t="e">
        <v>#N/A</v>
      </c>
      <c r="O7054" s="272" t="e">
        <v>#N/A</v>
      </c>
      <c r="P7054" s="272" t="e">
        <v>#N/A</v>
      </c>
      <c r="Q7054" s="272" t="e">
        <v>#N/A</v>
      </c>
    </row>
    <row r="7055" spans="1:17" s="208" customFormat="1" ht="12">
      <c r="A7055" s="268" t="str">
        <f t="shared" si="220"/>
        <v>1767311011427021245</v>
      </c>
      <c r="B7055" s="304" t="s">
        <v>19891</v>
      </c>
      <c r="C7055" s="269" t="s">
        <v>10505</v>
      </c>
      <c r="D7055" s="144" t="s">
        <v>3106</v>
      </c>
      <c r="E7055" s="269" t="s">
        <v>10506</v>
      </c>
      <c r="F7055" s="145" t="s">
        <v>3106</v>
      </c>
      <c r="G7055" s="269" t="s">
        <v>3106</v>
      </c>
      <c r="H7055" s="305" t="s">
        <v>10507</v>
      </c>
      <c r="I7055" s="306" t="s">
        <v>21374</v>
      </c>
      <c r="J7055" s="201" t="str">
        <f t="shared" si="221"/>
        <v>9999</v>
      </c>
      <c r="K7055" s="270"/>
      <c r="L7055" s="270"/>
      <c r="M7055" s="271"/>
      <c r="N7055" s="270" t="e">
        <v>#N/A</v>
      </c>
      <c r="O7055" s="272" t="e">
        <v>#N/A</v>
      </c>
      <c r="P7055" s="272" t="e">
        <v>#N/A</v>
      </c>
      <c r="Q7055" s="272" t="e">
        <v>#N/A</v>
      </c>
    </row>
    <row r="7056" spans="1:17" s="208" customFormat="1" ht="12">
      <c r="A7056" s="268" t="str">
        <f t="shared" si="220"/>
        <v>1767311021427021245</v>
      </c>
      <c r="B7056" s="304" t="s">
        <v>19891</v>
      </c>
      <c r="C7056" s="269" t="s">
        <v>10505</v>
      </c>
      <c r="D7056" s="144" t="s">
        <v>3106</v>
      </c>
      <c r="E7056" s="269" t="s">
        <v>10508</v>
      </c>
      <c r="F7056" s="145" t="s">
        <v>3106</v>
      </c>
      <c r="G7056" s="269" t="s">
        <v>3106</v>
      </c>
      <c r="H7056" s="305" t="s">
        <v>10507</v>
      </c>
      <c r="I7056" s="307" t="s">
        <v>10507</v>
      </c>
      <c r="J7056" s="201" t="str">
        <f t="shared" si="221"/>
        <v>9999</v>
      </c>
      <c r="K7056" s="270"/>
      <c r="L7056" s="270"/>
      <c r="M7056" s="271"/>
      <c r="N7056" s="270" t="e">
        <v>#N/A</v>
      </c>
      <c r="O7056" s="272" t="e">
        <v>#N/A</v>
      </c>
      <c r="P7056" s="272" t="e">
        <v>#N/A</v>
      </c>
      <c r="Q7056" s="272" t="e">
        <v>#N/A</v>
      </c>
    </row>
    <row r="7057" spans="1:17" s="208" customFormat="1" ht="12">
      <c r="A7057" s="268" t="str">
        <f t="shared" si="220"/>
        <v>1768111011265481113</v>
      </c>
      <c r="B7057" s="304" t="s">
        <v>19891</v>
      </c>
      <c r="C7057" s="269" t="s">
        <v>10509</v>
      </c>
      <c r="D7057" s="144" t="s">
        <v>3106</v>
      </c>
      <c r="E7057" s="269" t="s">
        <v>10510</v>
      </c>
      <c r="F7057" s="145" t="s">
        <v>3106</v>
      </c>
      <c r="G7057" s="269" t="s">
        <v>3106</v>
      </c>
      <c r="H7057" s="305" t="s">
        <v>10511</v>
      </c>
      <c r="I7057" s="306" t="s">
        <v>20927</v>
      </c>
      <c r="J7057" s="201" t="str">
        <f t="shared" si="221"/>
        <v>9999</v>
      </c>
      <c r="K7057" s="270"/>
      <c r="L7057" s="270"/>
      <c r="M7057" s="271"/>
      <c r="N7057" s="270" t="e">
        <v>#N/A</v>
      </c>
      <c r="O7057" s="272" t="e">
        <v>#N/A</v>
      </c>
      <c r="P7057" s="272" t="e">
        <v>#N/A</v>
      </c>
      <c r="Q7057" s="272" t="e">
        <v>#N/A</v>
      </c>
    </row>
    <row r="7058" spans="1:17" s="208" customFormat="1" ht="12">
      <c r="A7058" s="268" t="str">
        <f t="shared" si="220"/>
        <v>1768269011750410270</v>
      </c>
      <c r="B7058" s="304" t="s">
        <v>19891</v>
      </c>
      <c r="C7058" s="269" t="s">
        <v>10512</v>
      </c>
      <c r="D7058" s="144" t="s">
        <v>3106</v>
      </c>
      <c r="E7058" s="269" t="s">
        <v>10513</v>
      </c>
      <c r="F7058" s="145" t="s">
        <v>3106</v>
      </c>
      <c r="G7058" s="269" t="s">
        <v>3106</v>
      </c>
      <c r="H7058" s="305" t="s">
        <v>10514</v>
      </c>
      <c r="I7058" s="306" t="s">
        <v>22253</v>
      </c>
      <c r="J7058" s="201" t="str">
        <f t="shared" si="221"/>
        <v>9999</v>
      </c>
      <c r="K7058" s="270"/>
      <c r="L7058" s="270"/>
      <c r="M7058" s="271"/>
      <c r="N7058" s="270" t="e">
        <v>#N/A</v>
      </c>
      <c r="O7058" s="272" t="e">
        <v>#N/A</v>
      </c>
      <c r="P7058" s="272" t="e">
        <v>#N/A</v>
      </c>
      <c r="Q7058" s="272" t="e">
        <v>#N/A</v>
      </c>
    </row>
    <row r="7059" spans="1:17" s="208" customFormat="1" ht="12">
      <c r="A7059" s="268" t="str">
        <f t="shared" si="220"/>
        <v>1768798011174604763</v>
      </c>
      <c r="B7059" s="304" t="s">
        <v>19891</v>
      </c>
      <c r="C7059" s="269" t="s">
        <v>14031</v>
      </c>
      <c r="D7059" s="144" t="s">
        <v>3106</v>
      </c>
      <c r="E7059" s="269" t="s">
        <v>14032</v>
      </c>
      <c r="F7059" s="145" t="s">
        <v>3106</v>
      </c>
      <c r="G7059" s="269" t="s">
        <v>3106</v>
      </c>
      <c r="H7059" s="305" t="s">
        <v>14033</v>
      </c>
      <c r="I7059" s="306" t="s">
        <v>20700</v>
      </c>
      <c r="J7059" s="201" t="str">
        <f t="shared" si="221"/>
        <v>9999</v>
      </c>
      <c r="K7059" s="270" t="s">
        <v>13915</v>
      </c>
      <c r="L7059" s="270" t="s">
        <v>13916</v>
      </c>
      <c r="M7059" s="271">
        <v>44085</v>
      </c>
      <c r="N7059" s="270" t="e">
        <v>#N/A</v>
      </c>
      <c r="O7059" s="272" t="e">
        <v>#N/A</v>
      </c>
      <c r="P7059" s="272" t="e">
        <v>#N/A</v>
      </c>
      <c r="Q7059" s="272" t="e">
        <v>#N/A</v>
      </c>
    </row>
    <row r="7060" spans="1:17" s="208" customFormat="1" ht="12">
      <c r="A7060" s="268" t="str">
        <f t="shared" si="220"/>
        <v>1768806011568420800</v>
      </c>
      <c r="B7060" s="304" t="s">
        <v>19891</v>
      </c>
      <c r="C7060" s="269" t="s">
        <v>10515</v>
      </c>
      <c r="D7060" s="144" t="s">
        <v>3106</v>
      </c>
      <c r="E7060" s="269" t="s">
        <v>10516</v>
      </c>
      <c r="F7060" s="145" t="s">
        <v>3106</v>
      </c>
      <c r="G7060" s="269" t="s">
        <v>3106</v>
      </c>
      <c r="H7060" s="305" t="s">
        <v>10517</v>
      </c>
      <c r="I7060" s="306" t="s">
        <v>21775</v>
      </c>
      <c r="J7060" s="201" t="str">
        <f t="shared" si="221"/>
        <v>9999</v>
      </c>
      <c r="K7060" s="270"/>
      <c r="L7060" s="270"/>
      <c r="M7060" s="271"/>
      <c r="N7060" s="270" t="e">
        <v>#N/A</v>
      </c>
      <c r="O7060" s="272" t="e">
        <v>#N/A</v>
      </c>
      <c r="P7060" s="272" t="e">
        <v>#N/A</v>
      </c>
      <c r="Q7060" s="272" t="e">
        <v>#N/A</v>
      </c>
    </row>
    <row r="7061" spans="1:17" s="208" customFormat="1" ht="12">
      <c r="A7061" s="268" t="str">
        <f t="shared" ref="A7061:A7124" si="222">E7061&amp;C7061</f>
        <v>1769994011174505051</v>
      </c>
      <c r="B7061" s="304" t="s">
        <v>19891</v>
      </c>
      <c r="C7061" s="269" t="s">
        <v>10518</v>
      </c>
      <c r="D7061" s="144" t="s">
        <v>3106</v>
      </c>
      <c r="E7061" s="269" t="s">
        <v>10519</v>
      </c>
      <c r="F7061" s="145" t="s">
        <v>3106</v>
      </c>
      <c r="G7061" s="269" t="s">
        <v>3106</v>
      </c>
      <c r="H7061" s="305" t="s">
        <v>10520</v>
      </c>
      <c r="I7061" s="306" t="s">
        <v>20688</v>
      </c>
      <c r="J7061" s="201" t="str">
        <f t="shared" si="221"/>
        <v>9999</v>
      </c>
      <c r="K7061" s="270"/>
      <c r="L7061" s="270"/>
      <c r="M7061" s="271"/>
      <c r="N7061" s="270" t="e">
        <v>#N/A</v>
      </c>
      <c r="O7061" s="272" t="e">
        <v>#N/A</v>
      </c>
      <c r="P7061" s="272" t="e">
        <v>#N/A</v>
      </c>
      <c r="Q7061" s="272" t="e">
        <v>#N/A</v>
      </c>
    </row>
    <row r="7062" spans="1:17" s="208" customFormat="1" ht="12">
      <c r="A7062" s="268" t="str">
        <f t="shared" si="222"/>
        <v>1770232011811933377</v>
      </c>
      <c r="B7062" s="304" t="s">
        <v>19891</v>
      </c>
      <c r="C7062" s="269" t="s">
        <v>10521</v>
      </c>
      <c r="D7062" s="144" t="s">
        <v>3106</v>
      </c>
      <c r="E7062" s="269" t="s">
        <v>10522</v>
      </c>
      <c r="F7062" s="145" t="s">
        <v>3106</v>
      </c>
      <c r="G7062" s="269" t="s">
        <v>3106</v>
      </c>
      <c r="H7062" s="305" t="s">
        <v>10523</v>
      </c>
      <c r="I7062" s="306" t="s">
        <v>22399</v>
      </c>
      <c r="J7062" s="201" t="str">
        <f t="shared" si="221"/>
        <v>9999</v>
      </c>
      <c r="K7062" s="270"/>
      <c r="L7062" s="270"/>
      <c r="M7062" s="271"/>
      <c r="N7062" s="270" t="e">
        <v>#N/A</v>
      </c>
      <c r="O7062" s="272" t="e">
        <v>#N/A</v>
      </c>
      <c r="P7062" s="272" t="e">
        <v>#N/A</v>
      </c>
      <c r="Q7062" s="272" t="e">
        <v>#N/A</v>
      </c>
    </row>
    <row r="7063" spans="1:17" s="208" customFormat="1" ht="12">
      <c r="A7063" s="268" t="str">
        <f t="shared" si="222"/>
        <v>1770638011659422467</v>
      </c>
      <c r="B7063" s="304" t="s">
        <v>19891</v>
      </c>
      <c r="C7063" s="269" t="s">
        <v>10524</v>
      </c>
      <c r="D7063" s="144" t="s">
        <v>3106</v>
      </c>
      <c r="E7063" s="269" t="s">
        <v>10525</v>
      </c>
      <c r="F7063" s="145" t="s">
        <v>3106</v>
      </c>
      <c r="G7063" s="269" t="s">
        <v>3106</v>
      </c>
      <c r="H7063" s="305" t="s">
        <v>10526</v>
      </c>
      <c r="I7063" s="306" t="s">
        <v>22000</v>
      </c>
      <c r="J7063" s="201" t="str">
        <f t="shared" si="221"/>
        <v>9999</v>
      </c>
      <c r="K7063" s="270"/>
      <c r="L7063" s="270"/>
      <c r="M7063" s="271"/>
      <c r="N7063" s="270" t="e">
        <v>#N/A</v>
      </c>
      <c r="O7063" s="272" t="e">
        <v>#N/A</v>
      </c>
      <c r="P7063" s="272" t="e">
        <v>#N/A</v>
      </c>
      <c r="Q7063" s="272" t="e">
        <v>#N/A</v>
      </c>
    </row>
    <row r="7064" spans="1:17" s="208" customFormat="1" ht="12">
      <c r="A7064" s="268" t="str">
        <f t="shared" si="222"/>
        <v>1771362011457361024</v>
      </c>
      <c r="B7064" s="304" t="s">
        <v>19891</v>
      </c>
      <c r="C7064" s="269" t="s">
        <v>10527</v>
      </c>
      <c r="D7064" s="144" t="s">
        <v>3106</v>
      </c>
      <c r="E7064" s="269" t="s">
        <v>10528</v>
      </c>
      <c r="F7064" s="145" t="s">
        <v>3106</v>
      </c>
      <c r="G7064" s="269" t="s">
        <v>3106</v>
      </c>
      <c r="H7064" s="305" t="s">
        <v>10529</v>
      </c>
      <c r="I7064" s="306" t="s">
        <v>21467</v>
      </c>
      <c r="J7064" s="201" t="str">
        <f t="shared" si="221"/>
        <v>9999</v>
      </c>
      <c r="K7064" s="270"/>
      <c r="L7064" s="270"/>
      <c r="M7064" s="271"/>
      <c r="N7064" s="270" t="e">
        <v>#N/A</v>
      </c>
      <c r="O7064" s="272" t="e">
        <v>#N/A</v>
      </c>
      <c r="P7064" s="272" t="e">
        <v>#N/A</v>
      </c>
      <c r="Q7064" s="272" t="e">
        <v>#N/A</v>
      </c>
    </row>
    <row r="7065" spans="1:17" s="208" customFormat="1" ht="12">
      <c r="A7065" s="268" t="str">
        <f t="shared" si="222"/>
        <v>1771982011285613612</v>
      </c>
      <c r="B7065" s="304" t="s">
        <v>19891</v>
      </c>
      <c r="C7065" s="269" t="s">
        <v>10530</v>
      </c>
      <c r="D7065" s="144" t="s">
        <v>3106</v>
      </c>
      <c r="E7065" s="269" t="s">
        <v>10531</v>
      </c>
      <c r="F7065" s="145" t="s">
        <v>3106</v>
      </c>
      <c r="G7065" s="269" t="s">
        <v>3106</v>
      </c>
      <c r="H7065" s="305" t="s">
        <v>10532</v>
      </c>
      <c r="I7065" s="306" t="s">
        <v>20967</v>
      </c>
      <c r="J7065" s="201" t="str">
        <f t="shared" si="221"/>
        <v>9999</v>
      </c>
      <c r="K7065" s="270"/>
      <c r="L7065" s="270"/>
      <c r="M7065" s="271"/>
      <c r="N7065" s="270" t="e">
        <v>#N/A</v>
      </c>
      <c r="O7065" s="272" t="e">
        <v>#N/A</v>
      </c>
      <c r="P7065" s="272" t="e">
        <v>#N/A</v>
      </c>
      <c r="Q7065" s="272" t="e">
        <v>#N/A</v>
      </c>
    </row>
    <row r="7066" spans="1:17" s="208" customFormat="1" ht="12">
      <c r="A7066" s="268" t="str">
        <f t="shared" si="222"/>
        <v>1772485011861557753</v>
      </c>
      <c r="B7066" s="304" t="s">
        <v>19891</v>
      </c>
      <c r="C7066" s="269" t="s">
        <v>10533</v>
      </c>
      <c r="D7066" s="144" t="s">
        <v>3106</v>
      </c>
      <c r="E7066" s="269" t="s">
        <v>10534</v>
      </c>
      <c r="F7066" s="145" t="s">
        <v>3106</v>
      </c>
      <c r="G7066" s="269" t="s">
        <v>3106</v>
      </c>
      <c r="H7066" s="305" t="s">
        <v>10535</v>
      </c>
      <c r="I7066" s="306" t="s">
        <v>22524</v>
      </c>
      <c r="J7066" s="201" t="str">
        <f t="shared" si="221"/>
        <v>9999</v>
      </c>
      <c r="K7066" s="270"/>
      <c r="L7066" s="270"/>
      <c r="M7066" s="271"/>
      <c r="N7066" s="270" t="e">
        <v>#N/A</v>
      </c>
      <c r="O7066" s="272" t="e">
        <v>#N/A</v>
      </c>
      <c r="P7066" s="272" t="e">
        <v>#N/A</v>
      </c>
      <c r="Q7066" s="272" t="e">
        <v>#N/A</v>
      </c>
    </row>
    <row r="7067" spans="1:17" s="208" customFormat="1" ht="12">
      <c r="A7067" s="268" t="str">
        <f t="shared" si="222"/>
        <v>1772964011134103112</v>
      </c>
      <c r="B7067" s="304" t="s">
        <v>19891</v>
      </c>
      <c r="C7067" s="269" t="s">
        <v>10536</v>
      </c>
      <c r="D7067" s="144" t="s">
        <v>3106</v>
      </c>
      <c r="E7067" s="269" t="s">
        <v>10537</v>
      </c>
      <c r="F7067" s="145" t="s">
        <v>3106</v>
      </c>
      <c r="G7067" s="269" t="s">
        <v>3106</v>
      </c>
      <c r="H7067" s="305" t="s">
        <v>10538</v>
      </c>
      <c r="I7067" s="306" t="s">
        <v>20559</v>
      </c>
      <c r="J7067" s="201" t="str">
        <f t="shared" si="221"/>
        <v>9999</v>
      </c>
      <c r="K7067" s="270"/>
      <c r="L7067" s="270"/>
      <c r="M7067" s="271"/>
      <c r="N7067" s="270" t="e">
        <v>#N/A</v>
      </c>
      <c r="O7067" s="272" t="e">
        <v>#N/A</v>
      </c>
      <c r="P7067" s="272" t="e">
        <v>#N/A</v>
      </c>
      <c r="Q7067" s="272" t="e">
        <v>#N/A</v>
      </c>
    </row>
    <row r="7068" spans="1:17" s="208" customFormat="1" ht="12">
      <c r="A7068" s="268" t="str">
        <f t="shared" si="222"/>
        <v>1773533011194724898</v>
      </c>
      <c r="B7068" s="304" t="s">
        <v>19891</v>
      </c>
      <c r="C7068" s="269" t="s">
        <v>10539</v>
      </c>
      <c r="D7068" s="144" t="s">
        <v>3106</v>
      </c>
      <c r="E7068" s="269" t="s">
        <v>10540</v>
      </c>
      <c r="F7068" s="145" t="s">
        <v>3106</v>
      </c>
      <c r="G7068" s="269" t="s">
        <v>3106</v>
      </c>
      <c r="H7068" s="305" t="s">
        <v>10541</v>
      </c>
      <c r="I7068" s="307" t="s">
        <v>10541</v>
      </c>
      <c r="J7068" s="201" t="str">
        <f t="shared" si="221"/>
        <v>9999</v>
      </c>
      <c r="K7068" s="270"/>
      <c r="L7068" s="270"/>
      <c r="M7068" s="271"/>
      <c r="N7068" s="270" t="e">
        <v>#N/A</v>
      </c>
      <c r="O7068" s="272" t="e">
        <v>#N/A</v>
      </c>
      <c r="P7068" s="272" t="e">
        <v>#N/A</v>
      </c>
      <c r="Q7068" s="272" t="e">
        <v>#N/A</v>
      </c>
    </row>
    <row r="7069" spans="1:17" s="208" customFormat="1" ht="12">
      <c r="A7069" s="268" t="str">
        <f t="shared" si="222"/>
        <v>1773574011508912395</v>
      </c>
      <c r="B7069" s="304" t="s">
        <v>19891</v>
      </c>
      <c r="C7069" s="269" t="s">
        <v>10542</v>
      </c>
      <c r="D7069" s="144" t="s">
        <v>3106</v>
      </c>
      <c r="E7069" s="269" t="s">
        <v>10543</v>
      </c>
      <c r="F7069" s="145" t="s">
        <v>3106</v>
      </c>
      <c r="G7069" s="269" t="s">
        <v>3106</v>
      </c>
      <c r="H7069" s="305" t="s">
        <v>10544</v>
      </c>
      <c r="I7069" s="306" t="s">
        <v>21629</v>
      </c>
      <c r="J7069" s="201" t="str">
        <f t="shared" si="221"/>
        <v>9999</v>
      </c>
      <c r="K7069" s="270"/>
      <c r="L7069" s="270"/>
      <c r="M7069" s="271"/>
      <c r="N7069" s="270" t="e">
        <v>#N/A</v>
      </c>
      <c r="O7069" s="272" t="e">
        <v>#N/A</v>
      </c>
      <c r="P7069" s="272" t="e">
        <v>#N/A</v>
      </c>
      <c r="Q7069" s="272" t="e">
        <v>#N/A</v>
      </c>
    </row>
    <row r="7070" spans="1:17" s="208" customFormat="1" ht="12">
      <c r="A7070" s="268" t="str">
        <f t="shared" si="222"/>
        <v>1776825011578579827</v>
      </c>
      <c r="B7070" s="304" t="s">
        <v>19891</v>
      </c>
      <c r="C7070" s="269" t="s">
        <v>10545</v>
      </c>
      <c r="D7070" s="144" t="s">
        <v>3106</v>
      </c>
      <c r="E7070" s="269" t="s">
        <v>10546</v>
      </c>
      <c r="F7070" s="145" t="s">
        <v>3106</v>
      </c>
      <c r="G7070" s="269" t="s">
        <v>3106</v>
      </c>
      <c r="H7070" s="305" t="s">
        <v>10547</v>
      </c>
      <c r="I7070" s="306" t="s">
        <v>21805</v>
      </c>
      <c r="J7070" s="201" t="str">
        <f t="shared" si="221"/>
        <v>9999</v>
      </c>
      <c r="K7070" s="270"/>
      <c r="L7070" s="270"/>
      <c r="M7070" s="271"/>
      <c r="N7070" s="270" t="e">
        <v>#N/A</v>
      </c>
      <c r="O7070" s="272" t="e">
        <v>#N/A</v>
      </c>
      <c r="P7070" s="272" t="e">
        <v>#N/A</v>
      </c>
      <c r="Q7070" s="272" t="e">
        <v>#N/A</v>
      </c>
    </row>
    <row r="7071" spans="1:17" s="208" customFormat="1" ht="12">
      <c r="A7071" s="268" t="str">
        <f t="shared" si="222"/>
        <v>1777245011992796742</v>
      </c>
      <c r="B7071" s="304" t="s">
        <v>19891</v>
      </c>
      <c r="C7071" s="269" t="s">
        <v>10548</v>
      </c>
      <c r="D7071" s="144" t="s">
        <v>3106</v>
      </c>
      <c r="E7071" s="269" t="s">
        <v>10549</v>
      </c>
      <c r="F7071" s="145" t="s">
        <v>3106</v>
      </c>
      <c r="G7071" s="269" t="s">
        <v>3106</v>
      </c>
      <c r="H7071" s="305" t="s">
        <v>10550</v>
      </c>
      <c r="I7071" s="306" t="s">
        <v>22869</v>
      </c>
      <c r="J7071" s="201" t="str">
        <f t="shared" si="221"/>
        <v>9999</v>
      </c>
      <c r="K7071" s="270"/>
      <c r="L7071" s="270"/>
      <c r="M7071" s="271"/>
      <c r="N7071" s="270" t="e">
        <v>#N/A</v>
      </c>
      <c r="O7071" s="272" t="e">
        <v>#N/A</v>
      </c>
      <c r="P7071" s="272" t="e">
        <v>#N/A</v>
      </c>
      <c r="Q7071" s="272" t="e">
        <v>#N/A</v>
      </c>
    </row>
    <row r="7072" spans="1:17" s="208" customFormat="1" ht="12">
      <c r="A7072" s="268" t="str">
        <f t="shared" si="222"/>
        <v>1777955011346237328</v>
      </c>
      <c r="B7072" s="304" t="s">
        <v>19891</v>
      </c>
      <c r="C7072" s="269" t="s">
        <v>10551</v>
      </c>
      <c r="D7072" s="144" t="s">
        <v>3106</v>
      </c>
      <c r="E7072" s="269" t="s">
        <v>10552</v>
      </c>
      <c r="F7072" s="145" t="s">
        <v>3106</v>
      </c>
      <c r="G7072" s="269" t="s">
        <v>3106</v>
      </c>
      <c r="H7072" s="305" t="s">
        <v>10553</v>
      </c>
      <c r="I7072" s="306" t="s">
        <v>21128</v>
      </c>
      <c r="J7072" s="201" t="str">
        <f t="shared" si="221"/>
        <v>9999</v>
      </c>
      <c r="K7072" s="270"/>
      <c r="L7072" s="270"/>
      <c r="M7072" s="271"/>
      <c r="N7072" s="270" t="e">
        <v>#N/A</v>
      </c>
      <c r="O7072" s="272" t="e">
        <v>#N/A</v>
      </c>
      <c r="P7072" s="272" t="e">
        <v>#N/A</v>
      </c>
      <c r="Q7072" s="272" t="e">
        <v>#N/A</v>
      </c>
    </row>
    <row r="7073" spans="1:17" s="208" customFormat="1" ht="12">
      <c r="A7073" s="268" t="str">
        <f t="shared" si="222"/>
        <v>1777963011376540153</v>
      </c>
      <c r="B7073" s="304" t="s">
        <v>19891</v>
      </c>
      <c r="C7073" s="269" t="s">
        <v>10554</v>
      </c>
      <c r="D7073" s="144" t="s">
        <v>3106</v>
      </c>
      <c r="E7073" s="269" t="s">
        <v>10555</v>
      </c>
      <c r="F7073" s="145" t="s">
        <v>3106</v>
      </c>
      <c r="G7073" s="269" t="s">
        <v>3106</v>
      </c>
      <c r="H7073" s="305" t="s">
        <v>10556</v>
      </c>
      <c r="I7073" s="306" t="s">
        <v>21215</v>
      </c>
      <c r="J7073" s="201" t="str">
        <f t="shared" si="221"/>
        <v>9999</v>
      </c>
      <c r="K7073" s="270"/>
      <c r="L7073" s="270"/>
      <c r="M7073" s="271"/>
      <c r="N7073" s="270" t="e">
        <v>#N/A</v>
      </c>
      <c r="O7073" s="272" t="e">
        <v>#N/A</v>
      </c>
      <c r="P7073" s="272" t="e">
        <v>#N/A</v>
      </c>
      <c r="Q7073" s="272" t="e">
        <v>#N/A</v>
      </c>
    </row>
    <row r="7074" spans="1:17" s="208" customFormat="1" ht="12">
      <c r="A7074" s="268" t="str">
        <f t="shared" si="222"/>
        <v>1777989011487766374</v>
      </c>
      <c r="B7074" s="304" t="s">
        <v>19891</v>
      </c>
      <c r="C7074" s="269" t="s">
        <v>10557</v>
      </c>
      <c r="D7074" s="144" t="s">
        <v>3106</v>
      </c>
      <c r="E7074" s="269" t="s">
        <v>10558</v>
      </c>
      <c r="F7074" s="145" t="s">
        <v>3106</v>
      </c>
      <c r="G7074" s="269" t="s">
        <v>3106</v>
      </c>
      <c r="H7074" s="305" t="s">
        <v>10559</v>
      </c>
      <c r="I7074" s="306" t="s">
        <v>21567</v>
      </c>
      <c r="J7074" s="201" t="str">
        <f t="shared" si="221"/>
        <v>9999</v>
      </c>
      <c r="K7074" s="270"/>
      <c r="L7074" s="270"/>
      <c r="M7074" s="271"/>
      <c r="N7074" s="270" t="e">
        <v>#N/A</v>
      </c>
      <c r="O7074" s="272" t="e">
        <v>#N/A</v>
      </c>
      <c r="P7074" s="272" t="e">
        <v>#N/A</v>
      </c>
      <c r="Q7074" s="272" t="e">
        <v>#N/A</v>
      </c>
    </row>
    <row r="7075" spans="1:17" s="208" customFormat="1" ht="12">
      <c r="A7075" s="268" t="str">
        <f t="shared" si="222"/>
        <v>1777989021487766374</v>
      </c>
      <c r="B7075" s="304" t="s">
        <v>19891</v>
      </c>
      <c r="C7075" s="269" t="s">
        <v>10557</v>
      </c>
      <c r="D7075" s="144" t="s">
        <v>3106</v>
      </c>
      <c r="E7075" s="269" t="s">
        <v>10560</v>
      </c>
      <c r="F7075" s="145" t="s">
        <v>3106</v>
      </c>
      <c r="G7075" s="269" t="s">
        <v>3106</v>
      </c>
      <c r="H7075" s="305" t="s">
        <v>10559</v>
      </c>
      <c r="I7075" s="306" t="s">
        <v>21567</v>
      </c>
      <c r="J7075" s="201" t="str">
        <f t="shared" si="221"/>
        <v>9999</v>
      </c>
      <c r="K7075" s="270"/>
      <c r="L7075" s="270"/>
      <c r="M7075" s="271"/>
      <c r="N7075" s="270" t="e">
        <v>#N/A</v>
      </c>
      <c r="O7075" s="272" t="e">
        <v>#N/A</v>
      </c>
      <c r="P7075" s="272" t="e">
        <v>#N/A</v>
      </c>
      <c r="Q7075" s="272" t="e">
        <v>#N/A</v>
      </c>
    </row>
    <row r="7076" spans="1:17" s="208" customFormat="1" ht="12">
      <c r="A7076" s="268" t="str">
        <f t="shared" si="222"/>
        <v>1778326011083668669</v>
      </c>
      <c r="B7076" s="304" t="s">
        <v>19891</v>
      </c>
      <c r="C7076" s="269" t="s">
        <v>10561</v>
      </c>
      <c r="D7076" s="144" t="s">
        <v>3106</v>
      </c>
      <c r="E7076" s="269" t="s">
        <v>10562</v>
      </c>
      <c r="F7076" s="145" t="s">
        <v>3106</v>
      </c>
      <c r="G7076" s="269" t="s">
        <v>3106</v>
      </c>
      <c r="H7076" s="305" t="s">
        <v>10563</v>
      </c>
      <c r="I7076" s="306" t="s">
        <v>20439</v>
      </c>
      <c r="J7076" s="201" t="str">
        <f t="shared" si="221"/>
        <v>9999</v>
      </c>
      <c r="K7076" s="270"/>
      <c r="L7076" s="270"/>
      <c r="M7076" s="271"/>
      <c r="N7076" s="270" t="e">
        <v>#N/A</v>
      </c>
      <c r="O7076" s="272" t="e">
        <v>#N/A</v>
      </c>
      <c r="P7076" s="272" t="e">
        <v>#N/A</v>
      </c>
      <c r="Q7076" s="272" t="e">
        <v>#N/A</v>
      </c>
    </row>
    <row r="7077" spans="1:17" s="208" customFormat="1" ht="12">
      <c r="A7077" s="268" t="str">
        <f t="shared" si="222"/>
        <v>1778326021083668669</v>
      </c>
      <c r="B7077" s="304" t="s">
        <v>19891</v>
      </c>
      <c r="C7077" s="269" t="s">
        <v>10561</v>
      </c>
      <c r="D7077" s="144" t="s">
        <v>3106</v>
      </c>
      <c r="E7077" s="269" t="s">
        <v>10564</v>
      </c>
      <c r="F7077" s="145" t="s">
        <v>3106</v>
      </c>
      <c r="G7077" s="269" t="s">
        <v>3106</v>
      </c>
      <c r="H7077" s="305" t="s">
        <v>10563</v>
      </c>
      <c r="I7077" s="307" t="s">
        <v>10563</v>
      </c>
      <c r="J7077" s="201" t="str">
        <f t="shared" si="221"/>
        <v>9999</v>
      </c>
      <c r="K7077" s="270"/>
      <c r="L7077" s="270"/>
      <c r="M7077" s="271"/>
      <c r="N7077" s="270" t="e">
        <v>#N/A</v>
      </c>
      <c r="O7077" s="272" t="e">
        <v>#N/A</v>
      </c>
      <c r="P7077" s="272" t="e">
        <v>#N/A</v>
      </c>
      <c r="Q7077" s="272" t="e">
        <v>#N/A</v>
      </c>
    </row>
    <row r="7078" spans="1:17" s="208" customFormat="1" ht="12">
      <c r="A7078" s="268" t="str">
        <f t="shared" si="222"/>
        <v>1778540031801822762</v>
      </c>
      <c r="B7078" s="304" t="s">
        <v>19891</v>
      </c>
      <c r="C7078" s="269" t="s">
        <v>10565</v>
      </c>
      <c r="D7078" s="144" t="s">
        <v>3106</v>
      </c>
      <c r="E7078" s="269" t="s">
        <v>10566</v>
      </c>
      <c r="F7078" s="145" t="s">
        <v>3106</v>
      </c>
      <c r="G7078" s="269" t="s">
        <v>3106</v>
      </c>
      <c r="H7078" s="305" t="s">
        <v>10567</v>
      </c>
      <c r="I7078" s="306" t="s">
        <v>22353</v>
      </c>
      <c r="J7078" s="201" t="str">
        <f t="shared" si="221"/>
        <v>9999</v>
      </c>
      <c r="K7078" s="270"/>
      <c r="L7078" s="270"/>
      <c r="M7078" s="271"/>
      <c r="N7078" s="270" t="e">
        <v>#N/A</v>
      </c>
      <c r="O7078" s="272" t="e">
        <v>#N/A</v>
      </c>
      <c r="P7078" s="272" t="e">
        <v>#N/A</v>
      </c>
      <c r="Q7078" s="272" t="e">
        <v>#N/A</v>
      </c>
    </row>
    <row r="7079" spans="1:17" s="208" customFormat="1" ht="12">
      <c r="A7079" s="268" t="str">
        <f t="shared" si="222"/>
        <v>1778573031477500288</v>
      </c>
      <c r="B7079" s="304" t="s">
        <v>19891</v>
      </c>
      <c r="C7079" s="269" t="s">
        <v>10568</v>
      </c>
      <c r="D7079" s="144" t="s">
        <v>3106</v>
      </c>
      <c r="E7079" s="269" t="s">
        <v>10569</v>
      </c>
      <c r="F7079" s="145" t="s">
        <v>3106</v>
      </c>
      <c r="G7079" s="269" t="s">
        <v>3106</v>
      </c>
      <c r="H7079" s="305" t="s">
        <v>10570</v>
      </c>
      <c r="I7079" s="306" t="s">
        <v>21517</v>
      </c>
      <c r="J7079" s="201" t="str">
        <f t="shared" si="221"/>
        <v>9999</v>
      </c>
      <c r="K7079" s="270"/>
      <c r="L7079" s="270"/>
      <c r="M7079" s="271"/>
      <c r="N7079" s="270" t="e">
        <v>#N/A</v>
      </c>
      <c r="O7079" s="272" t="e">
        <v>#N/A</v>
      </c>
      <c r="P7079" s="272" t="e">
        <v>#N/A</v>
      </c>
      <c r="Q7079" s="272" t="e">
        <v>#N/A</v>
      </c>
    </row>
    <row r="7080" spans="1:17" s="208" customFormat="1" ht="12">
      <c r="A7080" s="268" t="str">
        <f t="shared" si="222"/>
        <v>1778573041477500288</v>
      </c>
      <c r="B7080" s="304" t="s">
        <v>19891</v>
      </c>
      <c r="C7080" s="269" t="s">
        <v>10568</v>
      </c>
      <c r="D7080" s="144" t="s">
        <v>3106</v>
      </c>
      <c r="E7080" s="269" t="s">
        <v>10571</v>
      </c>
      <c r="F7080" s="145" t="s">
        <v>3106</v>
      </c>
      <c r="G7080" s="269" t="s">
        <v>3106</v>
      </c>
      <c r="H7080" s="305" t="s">
        <v>10570</v>
      </c>
      <c r="I7080" s="306" t="s">
        <v>21517</v>
      </c>
      <c r="J7080" s="201" t="str">
        <f t="shared" si="221"/>
        <v>9999</v>
      </c>
      <c r="K7080" s="270"/>
      <c r="L7080" s="270"/>
      <c r="M7080" s="271"/>
      <c r="N7080" s="270" t="e">
        <v>#N/A</v>
      </c>
      <c r="O7080" s="272" t="e">
        <v>#N/A</v>
      </c>
      <c r="P7080" s="272" t="e">
        <v>#N/A</v>
      </c>
      <c r="Q7080" s="272" t="e">
        <v>#N/A</v>
      </c>
    </row>
    <row r="7081" spans="1:17" s="208" customFormat="1" ht="12">
      <c r="A7081" s="268" t="str">
        <f t="shared" si="222"/>
        <v>1778730011336147834</v>
      </c>
      <c r="B7081" s="304" t="s">
        <v>19891</v>
      </c>
      <c r="C7081" s="269" t="s">
        <v>10572</v>
      </c>
      <c r="D7081" s="144" t="s">
        <v>3106</v>
      </c>
      <c r="E7081" s="269" t="s">
        <v>10573</v>
      </c>
      <c r="F7081" s="145" t="s">
        <v>3106</v>
      </c>
      <c r="G7081" s="269" t="s">
        <v>3106</v>
      </c>
      <c r="H7081" s="305" t="s">
        <v>10574</v>
      </c>
      <c r="I7081" s="306" t="s">
        <v>21098</v>
      </c>
      <c r="J7081" s="201" t="str">
        <f t="shared" si="221"/>
        <v>9999</v>
      </c>
      <c r="K7081" s="270"/>
      <c r="L7081" s="270"/>
      <c r="M7081" s="271"/>
      <c r="N7081" s="270" t="e">
        <v>#N/A</v>
      </c>
      <c r="O7081" s="272" t="e">
        <v>#N/A</v>
      </c>
      <c r="P7081" s="272" t="e">
        <v>#N/A</v>
      </c>
      <c r="Q7081" s="272" t="e">
        <v>#N/A</v>
      </c>
    </row>
    <row r="7082" spans="1:17" s="208" customFormat="1" ht="12">
      <c r="A7082" s="268" t="str">
        <f t="shared" si="222"/>
        <v>1778979011073601670</v>
      </c>
      <c r="B7082" s="304" t="s">
        <v>19891</v>
      </c>
      <c r="C7082" s="269" t="s">
        <v>10575</v>
      </c>
      <c r="D7082" s="144" t="s">
        <v>3106</v>
      </c>
      <c r="E7082" s="269" t="s">
        <v>10576</v>
      </c>
      <c r="F7082" s="145" t="s">
        <v>3106</v>
      </c>
      <c r="G7082" s="269" t="s">
        <v>3106</v>
      </c>
      <c r="H7082" s="305" t="s">
        <v>10577</v>
      </c>
      <c r="I7082" s="306" t="s">
        <v>20415</v>
      </c>
      <c r="J7082" s="201" t="str">
        <f t="shared" si="221"/>
        <v>9999</v>
      </c>
      <c r="K7082" s="270"/>
      <c r="L7082" s="270"/>
      <c r="M7082" s="271"/>
      <c r="N7082" s="270" t="e">
        <v>#N/A</v>
      </c>
      <c r="O7082" s="272" t="e">
        <v>#N/A</v>
      </c>
      <c r="P7082" s="272" t="e">
        <v>#N/A</v>
      </c>
      <c r="Q7082" s="272" t="e">
        <v>#N/A</v>
      </c>
    </row>
    <row r="7083" spans="1:17" s="208" customFormat="1" ht="12">
      <c r="A7083" s="268" t="str">
        <f t="shared" si="222"/>
        <v>1779464021821040148</v>
      </c>
      <c r="B7083" s="304" t="s">
        <v>19891</v>
      </c>
      <c r="C7083" s="269" t="s">
        <v>10578</v>
      </c>
      <c r="D7083" s="144" t="s">
        <v>3106</v>
      </c>
      <c r="E7083" s="269" t="s">
        <v>10579</v>
      </c>
      <c r="F7083" s="145" t="s">
        <v>3106</v>
      </c>
      <c r="G7083" s="269" t="s">
        <v>3106</v>
      </c>
      <c r="H7083" s="305" t="s">
        <v>10580</v>
      </c>
      <c r="I7083" s="306" t="s">
        <v>22419</v>
      </c>
      <c r="J7083" s="201" t="str">
        <f t="shared" si="221"/>
        <v>9999</v>
      </c>
      <c r="K7083" s="270"/>
      <c r="L7083" s="270"/>
      <c r="M7083" s="271"/>
      <c r="N7083" s="270" t="e">
        <v>#N/A</v>
      </c>
      <c r="O7083" s="272" t="e">
        <v>#N/A</v>
      </c>
      <c r="P7083" s="272" t="e">
        <v>#N/A</v>
      </c>
      <c r="Q7083" s="272" t="e">
        <v>#N/A</v>
      </c>
    </row>
    <row r="7084" spans="1:17" s="208" customFormat="1" ht="12">
      <c r="A7084" s="268" t="str">
        <f t="shared" si="222"/>
        <v>1780280011972675668</v>
      </c>
      <c r="B7084" s="304" t="s">
        <v>19891</v>
      </c>
      <c r="C7084" s="269" t="s">
        <v>10581</v>
      </c>
      <c r="D7084" s="144" t="s">
        <v>3106</v>
      </c>
      <c r="E7084" s="269" t="s">
        <v>10582</v>
      </c>
      <c r="F7084" s="145" t="s">
        <v>3106</v>
      </c>
      <c r="G7084" s="269" t="s">
        <v>3106</v>
      </c>
      <c r="H7084" s="305" t="s">
        <v>22813</v>
      </c>
      <c r="I7084" s="306" t="s">
        <v>22814</v>
      </c>
      <c r="J7084" s="201" t="str">
        <f t="shared" si="221"/>
        <v>9999</v>
      </c>
      <c r="K7084" s="270"/>
      <c r="L7084" s="270"/>
      <c r="M7084" s="271"/>
      <c r="N7084" s="270" t="e">
        <v>#N/A</v>
      </c>
      <c r="O7084" s="272" t="e">
        <v>#N/A</v>
      </c>
      <c r="P7084" s="272" t="e">
        <v>#N/A</v>
      </c>
      <c r="Q7084" s="272" t="e">
        <v>#N/A</v>
      </c>
    </row>
    <row r="7085" spans="1:17" s="208" customFormat="1" ht="12">
      <c r="A7085" s="268" t="str">
        <f t="shared" si="222"/>
        <v>1780884051699740951</v>
      </c>
      <c r="B7085" s="304" t="s">
        <v>19891</v>
      </c>
      <c r="C7085" s="269" t="s">
        <v>10583</v>
      </c>
      <c r="D7085" s="144" t="s">
        <v>3106</v>
      </c>
      <c r="E7085" s="269" t="s">
        <v>10584</v>
      </c>
      <c r="F7085" s="145" t="s">
        <v>3106</v>
      </c>
      <c r="G7085" s="269" t="s">
        <v>3106</v>
      </c>
      <c r="H7085" s="305" t="s">
        <v>10585</v>
      </c>
      <c r="I7085" s="306" t="s">
        <v>22095</v>
      </c>
      <c r="J7085" s="201" t="str">
        <f t="shared" si="221"/>
        <v>9999</v>
      </c>
      <c r="K7085" s="270"/>
      <c r="L7085" s="270"/>
      <c r="M7085" s="271"/>
      <c r="N7085" s="270" t="e">
        <v>#N/A</v>
      </c>
      <c r="O7085" s="272" t="e">
        <v>#N/A</v>
      </c>
      <c r="P7085" s="272" t="e">
        <v>#N/A</v>
      </c>
      <c r="Q7085" s="272" t="e">
        <v>#N/A</v>
      </c>
    </row>
    <row r="7086" spans="1:17" s="208" customFormat="1" ht="12">
      <c r="A7086" s="268" t="str">
        <f t="shared" si="222"/>
        <v>1781502041487614269</v>
      </c>
      <c r="B7086" s="304" t="s">
        <v>19891</v>
      </c>
      <c r="C7086" s="269" t="s">
        <v>14191</v>
      </c>
      <c r="D7086" s="144" t="s">
        <v>3106</v>
      </c>
      <c r="E7086" s="269" t="s">
        <v>14192</v>
      </c>
      <c r="F7086" s="145" t="s">
        <v>3106</v>
      </c>
      <c r="G7086" s="269" t="s">
        <v>3106</v>
      </c>
      <c r="H7086" s="305" t="s">
        <v>14193</v>
      </c>
      <c r="I7086" s="307" t="s">
        <v>14193</v>
      </c>
      <c r="J7086" s="201" t="str">
        <f t="shared" si="221"/>
        <v>9999</v>
      </c>
      <c r="K7086" s="270" t="s">
        <v>13915</v>
      </c>
      <c r="L7086" s="270" t="s">
        <v>13916</v>
      </c>
      <c r="M7086" s="271">
        <v>44085</v>
      </c>
      <c r="N7086" s="270" t="e">
        <v>#N/A</v>
      </c>
      <c r="O7086" s="272" t="e">
        <v>#N/A</v>
      </c>
      <c r="P7086" s="272" t="e">
        <v>#N/A</v>
      </c>
      <c r="Q7086" s="272" t="e">
        <v>#N/A</v>
      </c>
    </row>
    <row r="7087" spans="1:17" s="208" customFormat="1" ht="12">
      <c r="A7087" s="268" t="str">
        <f t="shared" si="222"/>
        <v>1781718011841399623</v>
      </c>
      <c r="B7087" s="304" t="s">
        <v>19891</v>
      </c>
      <c r="C7087" s="269" t="s">
        <v>10586</v>
      </c>
      <c r="D7087" s="144" t="s">
        <v>3106</v>
      </c>
      <c r="E7087" s="269" t="s">
        <v>10587</v>
      </c>
      <c r="F7087" s="145" t="s">
        <v>3106</v>
      </c>
      <c r="G7087" s="269" t="s">
        <v>3106</v>
      </c>
      <c r="H7087" s="305" t="s">
        <v>10588</v>
      </c>
      <c r="I7087" s="306" t="s">
        <v>22487</v>
      </c>
      <c r="J7087" s="201" t="str">
        <f t="shared" si="221"/>
        <v>9999</v>
      </c>
      <c r="K7087" s="270"/>
      <c r="L7087" s="270"/>
      <c r="M7087" s="271"/>
      <c r="N7087" s="270" t="e">
        <v>#N/A</v>
      </c>
      <c r="O7087" s="272" t="e">
        <v>#N/A</v>
      </c>
      <c r="P7087" s="272" t="e">
        <v>#N/A</v>
      </c>
      <c r="Q7087" s="272" t="e">
        <v>#N/A</v>
      </c>
    </row>
    <row r="7088" spans="1:17" s="208" customFormat="1" ht="12">
      <c r="A7088" s="268" t="str">
        <f t="shared" si="222"/>
        <v>1781866011609870021</v>
      </c>
      <c r="B7088" s="304" t="s">
        <v>19891</v>
      </c>
      <c r="C7088" s="269" t="s">
        <v>10589</v>
      </c>
      <c r="D7088" s="144" t="s">
        <v>3106</v>
      </c>
      <c r="E7088" s="269" t="s">
        <v>10590</v>
      </c>
      <c r="F7088" s="145" t="s">
        <v>3106</v>
      </c>
      <c r="G7088" s="269" t="s">
        <v>3106</v>
      </c>
      <c r="H7088" s="305" t="s">
        <v>10591</v>
      </c>
      <c r="I7088" s="306" t="s">
        <v>21880</v>
      </c>
      <c r="J7088" s="201" t="str">
        <f t="shared" si="221"/>
        <v>9999</v>
      </c>
      <c r="K7088" s="270"/>
      <c r="L7088" s="270"/>
      <c r="M7088" s="271"/>
      <c r="N7088" s="270" t="e">
        <v>#N/A</v>
      </c>
      <c r="O7088" s="272" t="e">
        <v>#N/A</v>
      </c>
      <c r="P7088" s="272" t="e">
        <v>#N/A</v>
      </c>
      <c r="Q7088" s="272" t="e">
        <v>#N/A</v>
      </c>
    </row>
    <row r="7089" spans="1:17" s="208" customFormat="1" ht="12">
      <c r="A7089" s="268" t="str">
        <f t="shared" si="222"/>
        <v>1782062011912978875</v>
      </c>
      <c r="B7089" s="304" t="s">
        <v>19891</v>
      </c>
      <c r="C7089" s="269" t="s">
        <v>10592</v>
      </c>
      <c r="D7089" s="144" t="s">
        <v>3106</v>
      </c>
      <c r="E7089" s="269" t="s">
        <v>10593</v>
      </c>
      <c r="F7089" s="145" t="s">
        <v>3106</v>
      </c>
      <c r="G7089" s="269" t="s">
        <v>3106</v>
      </c>
      <c r="H7089" s="305" t="s">
        <v>10594</v>
      </c>
      <c r="I7089" s="306" t="s">
        <v>22666</v>
      </c>
      <c r="J7089" s="201" t="str">
        <f t="shared" si="221"/>
        <v>9999</v>
      </c>
      <c r="K7089" s="270"/>
      <c r="L7089" s="270"/>
      <c r="M7089" s="271"/>
      <c r="N7089" s="270" t="e">
        <v>#N/A</v>
      </c>
      <c r="O7089" s="272" t="e">
        <v>#N/A</v>
      </c>
      <c r="P7089" s="272" t="e">
        <v>#N/A</v>
      </c>
      <c r="Q7089" s="272" t="e">
        <v>#N/A</v>
      </c>
    </row>
    <row r="7090" spans="1:17" s="208" customFormat="1" ht="12">
      <c r="A7090" s="268" t="str">
        <f t="shared" si="222"/>
        <v>1782245011992820310</v>
      </c>
      <c r="B7090" s="304" t="s">
        <v>19891</v>
      </c>
      <c r="C7090" s="269" t="s">
        <v>10595</v>
      </c>
      <c r="D7090" s="144" t="s">
        <v>3106</v>
      </c>
      <c r="E7090" s="269" t="s">
        <v>10596</v>
      </c>
      <c r="F7090" s="145" t="s">
        <v>3106</v>
      </c>
      <c r="G7090" s="269" t="s">
        <v>3106</v>
      </c>
      <c r="H7090" s="305" t="s">
        <v>10597</v>
      </c>
      <c r="I7090" s="306" t="s">
        <v>22876</v>
      </c>
      <c r="J7090" s="201" t="str">
        <f t="shared" si="221"/>
        <v>9999</v>
      </c>
      <c r="K7090" s="270"/>
      <c r="L7090" s="270"/>
      <c r="M7090" s="271"/>
      <c r="N7090" s="270" t="e">
        <v>#N/A</v>
      </c>
      <c r="O7090" s="272" t="e">
        <v>#N/A</v>
      </c>
      <c r="P7090" s="272" t="e">
        <v>#N/A</v>
      </c>
      <c r="Q7090" s="272" t="e">
        <v>#N/A</v>
      </c>
    </row>
    <row r="7091" spans="1:17" s="208" customFormat="1" ht="12">
      <c r="A7091" s="268" t="str">
        <f t="shared" si="222"/>
        <v>1782716011356487847</v>
      </c>
      <c r="B7091" s="304" t="s">
        <v>19891</v>
      </c>
      <c r="C7091" s="269" t="s">
        <v>10598</v>
      </c>
      <c r="D7091" s="144" t="s">
        <v>3106</v>
      </c>
      <c r="E7091" s="269" t="s">
        <v>10599</v>
      </c>
      <c r="F7091" s="145" t="s">
        <v>3106</v>
      </c>
      <c r="G7091" s="269" t="s">
        <v>3106</v>
      </c>
      <c r="H7091" s="305" t="s">
        <v>10600</v>
      </c>
      <c r="I7091" s="306" t="s">
        <v>21177</v>
      </c>
      <c r="J7091" s="201" t="str">
        <f t="shared" si="221"/>
        <v>9999</v>
      </c>
      <c r="K7091" s="270"/>
      <c r="L7091" s="270"/>
      <c r="M7091" s="271"/>
      <c r="N7091" s="270" t="e">
        <v>#N/A</v>
      </c>
      <c r="O7091" s="272" t="e">
        <v>#N/A</v>
      </c>
      <c r="P7091" s="272" t="e">
        <v>#N/A</v>
      </c>
      <c r="Q7091" s="272" t="e">
        <v>#N/A</v>
      </c>
    </row>
    <row r="7092" spans="1:17" s="208" customFormat="1" ht="12">
      <c r="A7092" s="268" t="str">
        <f t="shared" si="222"/>
        <v>1782963021417006735</v>
      </c>
      <c r="B7092" s="304" t="s">
        <v>19891</v>
      </c>
      <c r="C7092" s="269" t="s">
        <v>10601</v>
      </c>
      <c r="D7092" s="144" t="s">
        <v>3106</v>
      </c>
      <c r="E7092" s="269" t="s">
        <v>10602</v>
      </c>
      <c r="F7092" s="145" t="s">
        <v>3106</v>
      </c>
      <c r="G7092" s="269" t="s">
        <v>3106</v>
      </c>
      <c r="H7092" s="305" t="s">
        <v>10603</v>
      </c>
      <c r="I7092" s="307" t="s">
        <v>10603</v>
      </c>
      <c r="J7092" s="201" t="str">
        <f t="shared" si="221"/>
        <v>9999</v>
      </c>
      <c r="K7092" s="270"/>
      <c r="L7092" s="270"/>
      <c r="M7092" s="271"/>
      <c r="N7092" s="270" t="e">
        <v>#N/A</v>
      </c>
      <c r="O7092" s="272" t="e">
        <v>#N/A</v>
      </c>
      <c r="P7092" s="272" t="e">
        <v>#N/A</v>
      </c>
      <c r="Q7092" s="272" t="e">
        <v>#N/A</v>
      </c>
    </row>
    <row r="7093" spans="1:17" s="208" customFormat="1" ht="12">
      <c r="A7093" s="268" t="str">
        <f t="shared" si="222"/>
        <v>1783524011043376015</v>
      </c>
      <c r="B7093" s="304" t="s">
        <v>19891</v>
      </c>
      <c r="C7093" s="269" t="s">
        <v>6879</v>
      </c>
      <c r="D7093" s="144" t="s">
        <v>3106</v>
      </c>
      <c r="E7093" s="269" t="s">
        <v>10604</v>
      </c>
      <c r="F7093" s="145" t="s">
        <v>3106</v>
      </c>
      <c r="G7093" s="269" t="s">
        <v>3106</v>
      </c>
      <c r="H7093" s="305" t="s">
        <v>6881</v>
      </c>
      <c r="I7093" s="307" t="s">
        <v>6881</v>
      </c>
      <c r="J7093" s="201" t="str">
        <f t="shared" si="221"/>
        <v>9999</v>
      </c>
      <c r="K7093" s="270"/>
      <c r="L7093" s="270"/>
      <c r="M7093" s="271"/>
      <c r="N7093" s="270" t="e">
        <v>#N/A</v>
      </c>
      <c r="O7093" s="272" t="e">
        <v>#N/A</v>
      </c>
      <c r="P7093" s="272" t="e">
        <v>#N/A</v>
      </c>
      <c r="Q7093" s="272" t="e">
        <v>#N/A</v>
      </c>
    </row>
    <row r="7094" spans="1:17" s="208" customFormat="1" ht="12">
      <c r="A7094" s="268" t="str">
        <f t="shared" si="222"/>
        <v>1784084011790802353</v>
      </c>
      <c r="B7094" s="304" t="s">
        <v>19891</v>
      </c>
      <c r="C7094" s="269" t="s">
        <v>10605</v>
      </c>
      <c r="D7094" s="144" t="s">
        <v>3106</v>
      </c>
      <c r="E7094" s="269" t="s">
        <v>10606</v>
      </c>
      <c r="F7094" s="145" t="s">
        <v>3106</v>
      </c>
      <c r="G7094" s="269" t="s">
        <v>3106</v>
      </c>
      <c r="H7094" s="305" t="s">
        <v>10607</v>
      </c>
      <c r="I7094" s="307" t="s">
        <v>10607</v>
      </c>
      <c r="J7094" s="201" t="str">
        <f t="shared" si="221"/>
        <v>9999</v>
      </c>
      <c r="K7094" s="270"/>
      <c r="L7094" s="270"/>
      <c r="M7094" s="271"/>
      <c r="N7094" s="270" t="e">
        <v>#N/A</v>
      </c>
      <c r="O7094" s="272" t="e">
        <v>#N/A</v>
      </c>
      <c r="P7094" s="272" t="e">
        <v>#N/A</v>
      </c>
      <c r="Q7094" s="272" t="e">
        <v>#N/A</v>
      </c>
    </row>
    <row r="7095" spans="1:17" s="208" customFormat="1" ht="12">
      <c r="A7095" s="268" t="str">
        <f t="shared" si="222"/>
        <v>1784654011154312981</v>
      </c>
      <c r="B7095" s="304" t="s">
        <v>19891</v>
      </c>
      <c r="C7095" s="269" t="s">
        <v>10608</v>
      </c>
      <c r="D7095" s="144" t="s">
        <v>3106</v>
      </c>
      <c r="E7095" s="269" t="s">
        <v>10609</v>
      </c>
      <c r="F7095" s="145" t="s">
        <v>3106</v>
      </c>
      <c r="G7095" s="269" t="s">
        <v>3106</v>
      </c>
      <c r="H7095" s="305" t="s">
        <v>10610</v>
      </c>
      <c r="I7095" s="306" t="s">
        <v>20638</v>
      </c>
      <c r="J7095" s="201" t="str">
        <f t="shared" si="221"/>
        <v>9999</v>
      </c>
      <c r="K7095" s="270"/>
      <c r="L7095" s="270"/>
      <c r="M7095" s="271"/>
      <c r="N7095" s="270" t="e">
        <v>#N/A</v>
      </c>
      <c r="O7095" s="272" t="e">
        <v>#N/A</v>
      </c>
      <c r="P7095" s="272" t="e">
        <v>#N/A</v>
      </c>
      <c r="Q7095" s="272" t="e">
        <v>#N/A</v>
      </c>
    </row>
    <row r="7096" spans="1:17" s="208" customFormat="1" ht="12">
      <c r="A7096" s="268" t="str">
        <f t="shared" si="222"/>
        <v>1785289021619919883</v>
      </c>
      <c r="B7096" s="304" t="s">
        <v>19891</v>
      </c>
      <c r="C7096" s="269" t="s">
        <v>10611</v>
      </c>
      <c r="D7096" s="144" t="s">
        <v>3106</v>
      </c>
      <c r="E7096" s="269" t="s">
        <v>10612</v>
      </c>
      <c r="F7096" s="145" t="s">
        <v>3106</v>
      </c>
      <c r="G7096" s="269" t="s">
        <v>3106</v>
      </c>
      <c r="H7096" s="305" t="s">
        <v>10613</v>
      </c>
      <c r="I7096" s="306" t="s">
        <v>21900</v>
      </c>
      <c r="J7096" s="201" t="str">
        <f t="shared" si="221"/>
        <v>9999</v>
      </c>
      <c r="K7096" s="270"/>
      <c r="L7096" s="270"/>
      <c r="M7096" s="271"/>
      <c r="N7096" s="270" t="e">
        <v>#N/A</v>
      </c>
      <c r="O7096" s="272" t="e">
        <v>#N/A</v>
      </c>
      <c r="P7096" s="272" t="e">
        <v>#N/A</v>
      </c>
      <c r="Q7096" s="272" t="e">
        <v>#N/A</v>
      </c>
    </row>
    <row r="7097" spans="1:17" s="208" customFormat="1" ht="12">
      <c r="A7097" s="268" t="str">
        <f t="shared" si="222"/>
        <v>1785289031619919883</v>
      </c>
      <c r="B7097" s="304" t="s">
        <v>19891</v>
      </c>
      <c r="C7097" s="269" t="s">
        <v>10611</v>
      </c>
      <c r="D7097" s="144" t="s">
        <v>3106</v>
      </c>
      <c r="E7097" s="269" t="s">
        <v>10614</v>
      </c>
      <c r="F7097" s="145" t="s">
        <v>3106</v>
      </c>
      <c r="G7097" s="269" t="s">
        <v>3106</v>
      </c>
      <c r="H7097" s="305" t="s">
        <v>10615</v>
      </c>
      <c r="I7097" s="306" t="s">
        <v>21900</v>
      </c>
      <c r="J7097" s="201" t="str">
        <f t="shared" si="221"/>
        <v>9999</v>
      </c>
      <c r="K7097" s="270"/>
      <c r="L7097" s="270"/>
      <c r="M7097" s="271"/>
      <c r="N7097" s="270" t="e">
        <v>#N/A</v>
      </c>
      <c r="O7097" s="272" t="e">
        <v>#N/A</v>
      </c>
      <c r="P7097" s="272" t="e">
        <v>#N/A</v>
      </c>
      <c r="Q7097" s="272" t="e">
        <v>#N/A</v>
      </c>
    </row>
    <row r="7098" spans="1:17" s="208" customFormat="1" ht="12">
      <c r="A7098" s="268" t="str">
        <f t="shared" si="222"/>
        <v>1785289041619919883</v>
      </c>
      <c r="B7098" s="304" t="s">
        <v>19891</v>
      </c>
      <c r="C7098" s="269" t="s">
        <v>10611</v>
      </c>
      <c r="D7098" s="144" t="s">
        <v>3106</v>
      </c>
      <c r="E7098" s="269" t="s">
        <v>10616</v>
      </c>
      <c r="F7098" s="145" t="s">
        <v>3106</v>
      </c>
      <c r="G7098" s="269" t="s">
        <v>3106</v>
      </c>
      <c r="H7098" s="305" t="s">
        <v>10613</v>
      </c>
      <c r="I7098" s="306" t="s">
        <v>21900</v>
      </c>
      <c r="J7098" s="201" t="str">
        <f t="shared" si="221"/>
        <v>9999</v>
      </c>
      <c r="K7098" s="270"/>
      <c r="L7098" s="270"/>
      <c r="M7098" s="271"/>
      <c r="N7098" s="270" t="e">
        <v>#N/A</v>
      </c>
      <c r="O7098" s="272" t="e">
        <v>#N/A</v>
      </c>
      <c r="P7098" s="272" t="e">
        <v>#N/A</v>
      </c>
      <c r="Q7098" s="272" t="e">
        <v>#N/A</v>
      </c>
    </row>
    <row r="7099" spans="1:17" s="208" customFormat="1" ht="12">
      <c r="A7099" s="268" t="str">
        <f t="shared" si="222"/>
        <v>1785586011477506038</v>
      </c>
      <c r="B7099" s="304" t="s">
        <v>19891</v>
      </c>
      <c r="C7099" s="269" t="s">
        <v>10617</v>
      </c>
      <c r="D7099" s="144" t="s">
        <v>3106</v>
      </c>
      <c r="E7099" s="269" t="s">
        <v>10618</v>
      </c>
      <c r="F7099" s="145" t="s">
        <v>3106</v>
      </c>
      <c r="G7099" s="269" t="s">
        <v>3106</v>
      </c>
      <c r="H7099" s="305" t="s">
        <v>10619</v>
      </c>
      <c r="I7099" s="306" t="s">
        <v>21518</v>
      </c>
      <c r="J7099" s="201" t="str">
        <f t="shared" si="221"/>
        <v>9999</v>
      </c>
      <c r="K7099" s="270"/>
      <c r="L7099" s="270"/>
      <c r="M7099" s="271"/>
      <c r="N7099" s="270" t="e">
        <v>#N/A</v>
      </c>
      <c r="O7099" s="272" t="e">
        <v>#N/A</v>
      </c>
      <c r="P7099" s="272" t="e">
        <v>#N/A</v>
      </c>
      <c r="Q7099" s="272" t="e">
        <v>#N/A</v>
      </c>
    </row>
    <row r="7100" spans="1:17" s="208" customFormat="1" ht="12">
      <c r="A7100" s="268" t="str">
        <f t="shared" si="222"/>
        <v>1786030011861405607</v>
      </c>
      <c r="B7100" s="304" t="s">
        <v>19891</v>
      </c>
      <c r="C7100" s="269" t="s">
        <v>10620</v>
      </c>
      <c r="D7100" s="144" t="s">
        <v>3106</v>
      </c>
      <c r="E7100" s="269" t="s">
        <v>10621</v>
      </c>
      <c r="F7100" s="145" t="s">
        <v>3106</v>
      </c>
      <c r="G7100" s="269" t="s">
        <v>3106</v>
      </c>
      <c r="H7100" s="305" t="s">
        <v>10622</v>
      </c>
      <c r="I7100" s="306" t="s">
        <v>22505</v>
      </c>
      <c r="J7100" s="201" t="str">
        <f t="shared" si="221"/>
        <v>9999</v>
      </c>
      <c r="K7100" s="270"/>
      <c r="L7100" s="270"/>
      <c r="M7100" s="271"/>
      <c r="N7100" s="270" t="e">
        <v>#N/A</v>
      </c>
      <c r="O7100" s="272" t="e">
        <v>#N/A</v>
      </c>
      <c r="P7100" s="272" t="e">
        <v>#N/A</v>
      </c>
      <c r="Q7100" s="272" t="e">
        <v>#N/A</v>
      </c>
    </row>
    <row r="7101" spans="1:17" s="208" customFormat="1" ht="12">
      <c r="A7101" s="268" t="str">
        <f t="shared" si="222"/>
        <v>1786527011528158243</v>
      </c>
      <c r="B7101" s="304" t="s">
        <v>19891</v>
      </c>
      <c r="C7101" s="269" t="s">
        <v>10623</v>
      </c>
      <c r="D7101" s="144" t="s">
        <v>3106</v>
      </c>
      <c r="E7101" s="269" t="s">
        <v>10624</v>
      </c>
      <c r="F7101" s="145" t="s">
        <v>3106</v>
      </c>
      <c r="G7101" s="269" t="s">
        <v>3106</v>
      </c>
      <c r="H7101" s="305" t="s">
        <v>10625</v>
      </c>
      <c r="I7101" s="307" t="s">
        <v>10625</v>
      </c>
      <c r="J7101" s="201" t="str">
        <f t="shared" si="221"/>
        <v>9999</v>
      </c>
      <c r="K7101" s="270"/>
      <c r="L7101" s="270"/>
      <c r="M7101" s="271"/>
      <c r="N7101" s="270" t="e">
        <v>#N/A</v>
      </c>
      <c r="O7101" s="272" t="e">
        <v>#N/A</v>
      </c>
      <c r="P7101" s="272" t="e">
        <v>#N/A</v>
      </c>
      <c r="Q7101" s="272" t="e">
        <v>#N/A</v>
      </c>
    </row>
    <row r="7102" spans="1:17" s="208" customFormat="1" ht="12">
      <c r="A7102" s="268" t="str">
        <f t="shared" si="222"/>
        <v>1787095011295769222</v>
      </c>
      <c r="B7102" s="304" t="s">
        <v>19891</v>
      </c>
      <c r="C7102" s="269" t="s">
        <v>10626</v>
      </c>
      <c r="D7102" s="144" t="s">
        <v>3106</v>
      </c>
      <c r="E7102" s="269" t="s">
        <v>10627</v>
      </c>
      <c r="F7102" s="145" t="s">
        <v>3106</v>
      </c>
      <c r="G7102" s="269" t="s">
        <v>3106</v>
      </c>
      <c r="H7102" s="305" t="s">
        <v>10628</v>
      </c>
      <c r="I7102" s="306" t="s">
        <v>21003</v>
      </c>
      <c r="J7102" s="201" t="str">
        <f t="shared" si="221"/>
        <v>9999</v>
      </c>
      <c r="K7102" s="270"/>
      <c r="L7102" s="270"/>
      <c r="M7102" s="271"/>
      <c r="N7102" s="270" t="e">
        <v>#N/A</v>
      </c>
      <c r="O7102" s="272" t="e">
        <v>#N/A</v>
      </c>
      <c r="P7102" s="272" t="e">
        <v>#N/A</v>
      </c>
      <c r="Q7102" s="272" t="e">
        <v>#N/A</v>
      </c>
    </row>
    <row r="7103" spans="1:17" s="208" customFormat="1" ht="12">
      <c r="A7103" s="268" t="str">
        <f t="shared" si="222"/>
        <v>1787095021295769222</v>
      </c>
      <c r="B7103" s="304" t="s">
        <v>19891</v>
      </c>
      <c r="C7103" s="269" t="s">
        <v>10626</v>
      </c>
      <c r="D7103" s="144" t="s">
        <v>3106</v>
      </c>
      <c r="E7103" s="269" t="s">
        <v>10629</v>
      </c>
      <c r="F7103" s="145" t="s">
        <v>3106</v>
      </c>
      <c r="G7103" s="269" t="s">
        <v>3106</v>
      </c>
      <c r="H7103" s="305" t="s">
        <v>10628</v>
      </c>
      <c r="I7103" s="307" t="s">
        <v>10628</v>
      </c>
      <c r="J7103" s="201" t="str">
        <f t="shared" si="221"/>
        <v>9999</v>
      </c>
      <c r="K7103" s="270"/>
      <c r="L7103" s="270"/>
      <c r="M7103" s="271"/>
      <c r="N7103" s="270" t="e">
        <v>#N/A</v>
      </c>
      <c r="O7103" s="272" t="e">
        <v>#N/A</v>
      </c>
      <c r="P7103" s="272" t="e">
        <v>#N/A</v>
      </c>
      <c r="Q7103" s="272" t="e">
        <v>#N/A</v>
      </c>
    </row>
    <row r="7104" spans="1:17" s="208" customFormat="1" ht="12">
      <c r="A7104" s="268" t="str">
        <f t="shared" si="222"/>
        <v>1787145011447287131</v>
      </c>
      <c r="B7104" s="304" t="s">
        <v>19891</v>
      </c>
      <c r="C7104" s="269" t="s">
        <v>10630</v>
      </c>
      <c r="D7104" s="144" t="s">
        <v>3106</v>
      </c>
      <c r="E7104" s="269" t="s">
        <v>10631</v>
      </c>
      <c r="F7104" s="145" t="s">
        <v>3106</v>
      </c>
      <c r="G7104" s="269" t="s">
        <v>3106</v>
      </c>
      <c r="H7104" s="305" t="s">
        <v>10632</v>
      </c>
      <c r="I7104" s="306" t="s">
        <v>21441</v>
      </c>
      <c r="J7104" s="201" t="str">
        <f t="shared" si="221"/>
        <v>9999</v>
      </c>
      <c r="K7104" s="270"/>
      <c r="L7104" s="270"/>
      <c r="M7104" s="271"/>
      <c r="N7104" s="270" t="e">
        <v>#N/A</v>
      </c>
      <c r="O7104" s="272" t="e">
        <v>#N/A</v>
      </c>
      <c r="P7104" s="272" t="e">
        <v>#N/A</v>
      </c>
      <c r="Q7104" s="272" t="e">
        <v>#N/A</v>
      </c>
    </row>
    <row r="7105" spans="1:17" s="208" customFormat="1" ht="12">
      <c r="A7105" s="268" t="str">
        <f t="shared" si="222"/>
        <v>1787319041235286295</v>
      </c>
      <c r="B7105" s="304" t="s">
        <v>19891</v>
      </c>
      <c r="C7105" s="269" t="s">
        <v>10633</v>
      </c>
      <c r="D7105" s="144" t="s">
        <v>3106</v>
      </c>
      <c r="E7105" s="269" t="s">
        <v>10634</v>
      </c>
      <c r="F7105" s="145" t="s">
        <v>3106</v>
      </c>
      <c r="G7105" s="269" t="s">
        <v>3106</v>
      </c>
      <c r="H7105" s="305" t="s">
        <v>10635</v>
      </c>
      <c r="I7105" s="307" t="s">
        <v>10635</v>
      </c>
      <c r="J7105" s="201" t="str">
        <f t="shared" si="221"/>
        <v>9999</v>
      </c>
      <c r="K7105" s="270"/>
      <c r="L7105" s="270"/>
      <c r="M7105" s="271"/>
      <c r="N7105" s="270" t="e">
        <v>#N/A</v>
      </c>
      <c r="O7105" s="272" t="e">
        <v>#N/A</v>
      </c>
      <c r="P7105" s="272" t="e">
        <v>#N/A</v>
      </c>
      <c r="Q7105" s="272" t="e">
        <v>#N/A</v>
      </c>
    </row>
    <row r="7106" spans="1:17" s="208" customFormat="1" ht="12">
      <c r="A7106" s="268" t="str">
        <f t="shared" si="222"/>
        <v>1787525031316923410</v>
      </c>
      <c r="B7106" s="304" t="s">
        <v>19891</v>
      </c>
      <c r="C7106" s="269" t="s">
        <v>10636</v>
      </c>
      <c r="D7106" s="144" t="s">
        <v>3106</v>
      </c>
      <c r="E7106" s="269" t="s">
        <v>10637</v>
      </c>
      <c r="F7106" s="145" t="s">
        <v>3106</v>
      </c>
      <c r="G7106" s="269" t="s">
        <v>3106</v>
      </c>
      <c r="H7106" s="305" t="s">
        <v>10638</v>
      </c>
      <c r="I7106" s="306" t="s">
        <v>21061</v>
      </c>
      <c r="J7106" s="201" t="str">
        <f t="shared" si="221"/>
        <v>9999</v>
      </c>
      <c r="K7106" s="270"/>
      <c r="L7106" s="270"/>
      <c r="M7106" s="271"/>
      <c r="N7106" s="270" t="e">
        <v>#N/A</v>
      </c>
      <c r="O7106" s="272" t="e">
        <v>#N/A</v>
      </c>
      <c r="P7106" s="272" t="e">
        <v>#N/A</v>
      </c>
      <c r="Q7106" s="272" t="e">
        <v>#N/A</v>
      </c>
    </row>
    <row r="7107" spans="1:17" s="208" customFormat="1" ht="12">
      <c r="A7107" s="268" t="str">
        <f t="shared" si="222"/>
        <v>1787699011598797078</v>
      </c>
      <c r="B7107" s="304" t="s">
        <v>19891</v>
      </c>
      <c r="C7107" s="269" t="s">
        <v>10639</v>
      </c>
      <c r="D7107" s="144" t="s">
        <v>3106</v>
      </c>
      <c r="E7107" s="269" t="s">
        <v>10640</v>
      </c>
      <c r="F7107" s="145" t="s">
        <v>3106</v>
      </c>
      <c r="G7107" s="269" t="s">
        <v>3106</v>
      </c>
      <c r="H7107" s="305" t="s">
        <v>10641</v>
      </c>
      <c r="I7107" s="306" t="s">
        <v>21857</v>
      </c>
      <c r="J7107" s="201" t="str">
        <f t="shared" ref="J7107:J7170" si="223">B7107</f>
        <v>9999</v>
      </c>
      <c r="K7107" s="270"/>
      <c r="L7107" s="270"/>
      <c r="M7107" s="271"/>
      <c r="N7107" s="270" t="e">
        <v>#N/A</v>
      </c>
      <c r="O7107" s="272" t="e">
        <v>#N/A</v>
      </c>
      <c r="P7107" s="272" t="e">
        <v>#N/A</v>
      </c>
      <c r="Q7107" s="272" t="e">
        <v>#N/A</v>
      </c>
    </row>
    <row r="7108" spans="1:17" s="208" customFormat="1" ht="12">
      <c r="A7108" s="268" t="str">
        <f t="shared" si="222"/>
        <v>1788630011992721591</v>
      </c>
      <c r="B7108" s="304" t="s">
        <v>19891</v>
      </c>
      <c r="C7108" s="269" t="s">
        <v>10642</v>
      </c>
      <c r="D7108" s="144" t="s">
        <v>3106</v>
      </c>
      <c r="E7108" s="269" t="s">
        <v>10643</v>
      </c>
      <c r="F7108" s="145" t="s">
        <v>3106</v>
      </c>
      <c r="G7108" s="269" t="s">
        <v>3106</v>
      </c>
      <c r="H7108" s="305" t="s">
        <v>10644</v>
      </c>
      <c r="I7108" s="306" t="s">
        <v>22856</v>
      </c>
      <c r="J7108" s="201" t="str">
        <f t="shared" si="223"/>
        <v>9999</v>
      </c>
      <c r="K7108" s="270"/>
      <c r="L7108" s="270"/>
      <c r="M7108" s="271"/>
      <c r="N7108" s="270" t="e">
        <v>#N/A</v>
      </c>
      <c r="O7108" s="272" t="e">
        <v>#N/A</v>
      </c>
      <c r="P7108" s="272" t="e">
        <v>#N/A</v>
      </c>
      <c r="Q7108" s="272" t="e">
        <v>#N/A</v>
      </c>
    </row>
    <row r="7109" spans="1:17" s="208" customFormat="1" ht="12">
      <c r="A7109" s="268" t="str">
        <f t="shared" si="222"/>
        <v>1788978011235157165</v>
      </c>
      <c r="B7109" s="304" t="s">
        <v>19891</v>
      </c>
      <c r="C7109" s="269" t="s">
        <v>10645</v>
      </c>
      <c r="D7109" s="144" t="s">
        <v>3106</v>
      </c>
      <c r="E7109" s="269" t="s">
        <v>10646</v>
      </c>
      <c r="F7109" s="145" t="s">
        <v>3106</v>
      </c>
      <c r="G7109" s="269" t="s">
        <v>3106</v>
      </c>
      <c r="H7109" s="305" t="s">
        <v>10647</v>
      </c>
      <c r="I7109" s="306" t="s">
        <v>20851</v>
      </c>
      <c r="J7109" s="201" t="str">
        <f t="shared" si="223"/>
        <v>9999</v>
      </c>
      <c r="K7109" s="270"/>
      <c r="L7109" s="270"/>
      <c r="M7109" s="271"/>
      <c r="N7109" s="270" t="e">
        <v>#N/A</v>
      </c>
      <c r="O7109" s="272" t="e">
        <v>#N/A</v>
      </c>
      <c r="P7109" s="272" t="e">
        <v>#N/A</v>
      </c>
      <c r="Q7109" s="272" t="e">
        <v>#N/A</v>
      </c>
    </row>
    <row r="7110" spans="1:17" s="208" customFormat="1" ht="12">
      <c r="A7110" s="268" t="str">
        <f t="shared" si="222"/>
        <v>1788978021538464151</v>
      </c>
      <c r="B7110" s="304" t="s">
        <v>19891</v>
      </c>
      <c r="C7110" s="269" t="s">
        <v>10648</v>
      </c>
      <c r="D7110" s="144" t="s">
        <v>3106</v>
      </c>
      <c r="E7110" s="269" t="s">
        <v>10649</v>
      </c>
      <c r="F7110" s="145" t="s">
        <v>3106</v>
      </c>
      <c r="G7110" s="269" t="s">
        <v>3106</v>
      </c>
      <c r="H7110" s="305" t="s">
        <v>10647</v>
      </c>
      <c r="I7110" s="306" t="s">
        <v>21709</v>
      </c>
      <c r="J7110" s="201" t="str">
        <f t="shared" si="223"/>
        <v>9999</v>
      </c>
      <c r="K7110" s="270"/>
      <c r="L7110" s="270"/>
      <c r="M7110" s="271"/>
      <c r="N7110" s="270" t="e">
        <v>#N/A</v>
      </c>
      <c r="O7110" s="272" t="e">
        <v>#N/A</v>
      </c>
      <c r="P7110" s="272" t="e">
        <v>#N/A</v>
      </c>
      <c r="Q7110" s="272" t="e">
        <v>#N/A</v>
      </c>
    </row>
    <row r="7111" spans="1:17" s="208" customFormat="1" ht="12">
      <c r="A7111" s="268" t="str">
        <f t="shared" si="222"/>
        <v>1789265011992757074</v>
      </c>
      <c r="B7111" s="304" t="s">
        <v>19891</v>
      </c>
      <c r="C7111" s="269" t="s">
        <v>10650</v>
      </c>
      <c r="D7111" s="144" t="s">
        <v>3106</v>
      </c>
      <c r="E7111" s="269" t="s">
        <v>10651</v>
      </c>
      <c r="F7111" s="145" t="s">
        <v>3106</v>
      </c>
      <c r="G7111" s="269" t="s">
        <v>3106</v>
      </c>
      <c r="H7111" s="305" t="s">
        <v>10652</v>
      </c>
      <c r="I7111" s="306" t="s">
        <v>22864</v>
      </c>
      <c r="J7111" s="201" t="str">
        <f t="shared" si="223"/>
        <v>9999</v>
      </c>
      <c r="K7111" s="270"/>
      <c r="L7111" s="270"/>
      <c r="M7111" s="271"/>
      <c r="N7111" s="270" t="e">
        <v>#N/A</v>
      </c>
      <c r="O7111" s="272" t="e">
        <v>#N/A</v>
      </c>
      <c r="P7111" s="272" t="e">
        <v>#N/A</v>
      </c>
      <c r="Q7111" s="272" t="e">
        <v>#N/A</v>
      </c>
    </row>
    <row r="7112" spans="1:17" s="208" customFormat="1" ht="12">
      <c r="A7112" s="268" t="str">
        <f t="shared" si="222"/>
        <v>1789331011659319556</v>
      </c>
      <c r="B7112" s="304" t="s">
        <v>19891</v>
      </c>
      <c r="C7112" s="269" t="s">
        <v>10653</v>
      </c>
      <c r="D7112" s="144" t="s">
        <v>3106</v>
      </c>
      <c r="E7112" s="269" t="s">
        <v>10654</v>
      </c>
      <c r="F7112" s="145" t="s">
        <v>3106</v>
      </c>
      <c r="G7112" s="269" t="s">
        <v>3106</v>
      </c>
      <c r="H7112" s="305" t="s">
        <v>10655</v>
      </c>
      <c r="I7112" s="306" t="s">
        <v>21990</v>
      </c>
      <c r="J7112" s="201" t="str">
        <f t="shared" si="223"/>
        <v>9999</v>
      </c>
      <c r="K7112" s="270"/>
      <c r="L7112" s="270"/>
      <c r="M7112" s="271"/>
      <c r="N7112" s="270" t="e">
        <v>#N/A</v>
      </c>
      <c r="O7112" s="272" t="e">
        <v>#N/A</v>
      </c>
      <c r="P7112" s="272" t="e">
        <v>#N/A</v>
      </c>
      <c r="Q7112" s="272" t="e">
        <v>#N/A</v>
      </c>
    </row>
    <row r="7113" spans="1:17" s="208" customFormat="1" ht="12">
      <c r="A7113" s="268" t="str">
        <f t="shared" si="222"/>
        <v>1790362011225076904</v>
      </c>
      <c r="B7113" s="304" t="s">
        <v>19891</v>
      </c>
      <c r="C7113" s="269" t="s">
        <v>10656</v>
      </c>
      <c r="D7113" s="144" t="s">
        <v>3106</v>
      </c>
      <c r="E7113" s="269" t="s">
        <v>10657</v>
      </c>
      <c r="F7113" s="145" t="s">
        <v>3106</v>
      </c>
      <c r="G7113" s="269" t="s">
        <v>3106</v>
      </c>
      <c r="H7113" s="305" t="s">
        <v>10658</v>
      </c>
      <c r="I7113" s="306" t="s">
        <v>20824</v>
      </c>
      <c r="J7113" s="201" t="str">
        <f t="shared" si="223"/>
        <v>9999</v>
      </c>
      <c r="K7113" s="270"/>
      <c r="L7113" s="270"/>
      <c r="M7113" s="271"/>
      <c r="N7113" s="270" t="e">
        <v>#N/A</v>
      </c>
      <c r="O7113" s="272" t="e">
        <v>#N/A</v>
      </c>
      <c r="P7113" s="272" t="e">
        <v>#N/A</v>
      </c>
      <c r="Q7113" s="272" t="e">
        <v>#N/A</v>
      </c>
    </row>
    <row r="7114" spans="1:17" s="208" customFormat="1" ht="12">
      <c r="A7114" s="268" t="str">
        <f t="shared" si="222"/>
        <v>1790362021225076904</v>
      </c>
      <c r="B7114" s="304" t="s">
        <v>19891</v>
      </c>
      <c r="C7114" s="269" t="s">
        <v>10656</v>
      </c>
      <c r="D7114" s="144" t="s">
        <v>3106</v>
      </c>
      <c r="E7114" s="269" t="s">
        <v>10659</v>
      </c>
      <c r="F7114" s="145" t="s">
        <v>3106</v>
      </c>
      <c r="G7114" s="269" t="s">
        <v>3106</v>
      </c>
      <c r="H7114" s="305" t="s">
        <v>10658</v>
      </c>
      <c r="I7114" s="307" t="s">
        <v>10658</v>
      </c>
      <c r="J7114" s="201" t="str">
        <f t="shared" si="223"/>
        <v>9999</v>
      </c>
      <c r="K7114" s="270"/>
      <c r="L7114" s="270"/>
      <c r="M7114" s="271"/>
      <c r="N7114" s="270" t="e">
        <v>#N/A</v>
      </c>
      <c r="O7114" s="272" t="e">
        <v>#N/A</v>
      </c>
      <c r="P7114" s="272" t="e">
        <v>#N/A</v>
      </c>
      <c r="Q7114" s="272" t="e">
        <v>#N/A</v>
      </c>
    </row>
    <row r="7115" spans="1:17" s="208" customFormat="1" ht="12">
      <c r="A7115" s="268" t="str">
        <f t="shared" si="222"/>
        <v>1790362031225076904</v>
      </c>
      <c r="B7115" s="304" t="s">
        <v>19891</v>
      </c>
      <c r="C7115" s="269" t="s">
        <v>10656</v>
      </c>
      <c r="D7115" s="144" t="s">
        <v>3106</v>
      </c>
      <c r="E7115" s="269" t="s">
        <v>10660</v>
      </c>
      <c r="F7115" s="145" t="s">
        <v>3106</v>
      </c>
      <c r="G7115" s="269" t="s">
        <v>3106</v>
      </c>
      <c r="H7115" s="305" t="s">
        <v>10658</v>
      </c>
      <c r="I7115" s="307" t="s">
        <v>10658</v>
      </c>
      <c r="J7115" s="201" t="str">
        <f t="shared" si="223"/>
        <v>9999</v>
      </c>
      <c r="K7115" s="270"/>
      <c r="L7115" s="270"/>
      <c r="M7115" s="271"/>
      <c r="N7115" s="270" t="e">
        <v>#N/A</v>
      </c>
      <c r="O7115" s="272" t="e">
        <v>#N/A</v>
      </c>
      <c r="P7115" s="272" t="e">
        <v>#N/A</v>
      </c>
      <c r="Q7115" s="272" t="e">
        <v>#N/A</v>
      </c>
    </row>
    <row r="7116" spans="1:17" s="208" customFormat="1" ht="12">
      <c r="A7116" s="268" t="str">
        <f t="shared" si="222"/>
        <v>1792855011407893316</v>
      </c>
      <c r="B7116" s="304" t="s">
        <v>19891</v>
      </c>
      <c r="C7116" s="269" t="s">
        <v>8369</v>
      </c>
      <c r="D7116" s="144" t="s">
        <v>3106</v>
      </c>
      <c r="E7116" s="269" t="s">
        <v>10661</v>
      </c>
      <c r="F7116" s="145" t="s">
        <v>3106</v>
      </c>
      <c r="G7116" s="269" t="s">
        <v>3106</v>
      </c>
      <c r="H7116" s="305" t="s">
        <v>8371</v>
      </c>
      <c r="I7116" s="306" t="s">
        <v>21330</v>
      </c>
      <c r="J7116" s="201" t="str">
        <f t="shared" si="223"/>
        <v>9999</v>
      </c>
      <c r="K7116" s="270"/>
      <c r="L7116" s="270"/>
      <c r="M7116" s="271"/>
      <c r="N7116" s="270" t="e">
        <v>#N/A</v>
      </c>
      <c r="O7116" s="272" t="e">
        <v>#N/A</v>
      </c>
      <c r="P7116" s="272" t="e">
        <v>#N/A</v>
      </c>
      <c r="Q7116" s="272" t="e">
        <v>#N/A</v>
      </c>
    </row>
    <row r="7117" spans="1:17" s="208" customFormat="1" ht="12">
      <c r="A7117" s="268" t="str">
        <f t="shared" si="222"/>
        <v>1793390011619099124</v>
      </c>
      <c r="B7117" s="304" t="s">
        <v>19891</v>
      </c>
      <c r="C7117" s="269" t="s">
        <v>10662</v>
      </c>
      <c r="D7117" s="144" t="s">
        <v>3106</v>
      </c>
      <c r="E7117" s="269" t="s">
        <v>10663</v>
      </c>
      <c r="F7117" s="145" t="s">
        <v>3106</v>
      </c>
      <c r="G7117" s="269" t="s">
        <v>3106</v>
      </c>
      <c r="H7117" s="305" t="s">
        <v>10664</v>
      </c>
      <c r="I7117" s="306" t="s">
        <v>21892</v>
      </c>
      <c r="J7117" s="201" t="str">
        <f t="shared" si="223"/>
        <v>9999</v>
      </c>
      <c r="K7117" s="270"/>
      <c r="L7117" s="270"/>
      <c r="M7117" s="271"/>
      <c r="N7117" s="270" t="e">
        <v>#N/A</v>
      </c>
      <c r="O7117" s="272" t="e">
        <v>#N/A</v>
      </c>
      <c r="P7117" s="272" t="e">
        <v>#N/A</v>
      </c>
      <c r="Q7117" s="272" t="e">
        <v>#N/A</v>
      </c>
    </row>
    <row r="7118" spans="1:17" s="208" customFormat="1" ht="12">
      <c r="A7118" s="268" t="str">
        <f t="shared" si="222"/>
        <v>1793564021740215375</v>
      </c>
      <c r="B7118" s="304" t="s">
        <v>19891</v>
      </c>
      <c r="C7118" s="269" t="s">
        <v>10665</v>
      </c>
      <c r="D7118" s="144" t="s">
        <v>3106</v>
      </c>
      <c r="E7118" s="269" t="s">
        <v>10666</v>
      </c>
      <c r="F7118" s="145" t="s">
        <v>3106</v>
      </c>
      <c r="G7118" s="269" t="s">
        <v>3106</v>
      </c>
      <c r="H7118" s="305" t="s">
        <v>10667</v>
      </c>
      <c r="I7118" s="306" t="s">
        <v>22217</v>
      </c>
      <c r="J7118" s="201" t="str">
        <f t="shared" si="223"/>
        <v>9999</v>
      </c>
      <c r="K7118" s="270"/>
      <c r="L7118" s="270"/>
      <c r="M7118" s="271"/>
      <c r="N7118" s="270" t="e">
        <v>#N/A</v>
      </c>
      <c r="O7118" s="272" t="e">
        <v>#N/A</v>
      </c>
      <c r="P7118" s="272" t="e">
        <v>#N/A</v>
      </c>
      <c r="Q7118" s="272" t="e">
        <v>#N/A</v>
      </c>
    </row>
    <row r="7119" spans="1:17" s="208" customFormat="1" ht="12">
      <c r="A7119" s="268" t="str">
        <f t="shared" si="222"/>
        <v>1793929011730214990</v>
      </c>
      <c r="B7119" s="304" t="s">
        <v>19891</v>
      </c>
      <c r="C7119" s="269" t="s">
        <v>10668</v>
      </c>
      <c r="D7119" s="144" t="s">
        <v>3106</v>
      </c>
      <c r="E7119" s="269" t="s">
        <v>10669</v>
      </c>
      <c r="F7119" s="145" t="s">
        <v>3106</v>
      </c>
      <c r="G7119" s="269" t="s">
        <v>3106</v>
      </c>
      <c r="H7119" s="305" t="s">
        <v>10670</v>
      </c>
      <c r="I7119" s="307" t="s">
        <v>10670</v>
      </c>
      <c r="J7119" s="201" t="str">
        <f t="shared" si="223"/>
        <v>9999</v>
      </c>
      <c r="K7119" s="270"/>
      <c r="L7119" s="270"/>
      <c r="M7119" s="271"/>
      <c r="N7119" s="270" t="e">
        <v>#N/A</v>
      </c>
      <c r="O7119" s="272" t="e">
        <v>#N/A</v>
      </c>
      <c r="P7119" s="272" t="e">
        <v>#N/A</v>
      </c>
      <c r="Q7119" s="272" t="e">
        <v>#N/A</v>
      </c>
    </row>
    <row r="7120" spans="1:17" s="208" customFormat="1" ht="12">
      <c r="A7120" s="268" t="str">
        <f t="shared" si="222"/>
        <v>1794356011386601417</v>
      </c>
      <c r="B7120" s="304" t="s">
        <v>19891</v>
      </c>
      <c r="C7120" s="269" t="s">
        <v>10671</v>
      </c>
      <c r="D7120" s="144" t="s">
        <v>3106</v>
      </c>
      <c r="E7120" s="269" t="s">
        <v>10672</v>
      </c>
      <c r="F7120" s="145" t="s">
        <v>3106</v>
      </c>
      <c r="G7120" s="269" t="s">
        <v>3106</v>
      </c>
      <c r="H7120" s="305" t="s">
        <v>10673</v>
      </c>
      <c r="I7120" s="306" t="s">
        <v>21247</v>
      </c>
      <c r="J7120" s="201" t="str">
        <f t="shared" si="223"/>
        <v>9999</v>
      </c>
      <c r="K7120" s="270"/>
      <c r="L7120" s="270"/>
      <c r="M7120" s="271"/>
      <c r="N7120" s="270" t="e">
        <v>#N/A</v>
      </c>
      <c r="O7120" s="272" t="e">
        <v>#N/A</v>
      </c>
      <c r="P7120" s="272" t="e">
        <v>#N/A</v>
      </c>
      <c r="Q7120" s="272" t="e">
        <v>#N/A</v>
      </c>
    </row>
    <row r="7121" spans="1:17" s="208" customFormat="1" ht="12">
      <c r="A7121" s="268" t="str">
        <f t="shared" si="222"/>
        <v>1795544011346296332</v>
      </c>
      <c r="B7121" s="304" t="s">
        <v>19891</v>
      </c>
      <c r="C7121" s="269" t="s">
        <v>10674</v>
      </c>
      <c r="D7121" s="144" t="s">
        <v>3106</v>
      </c>
      <c r="E7121" s="269" t="s">
        <v>10675</v>
      </c>
      <c r="F7121" s="145" t="s">
        <v>3106</v>
      </c>
      <c r="G7121" s="269" t="s">
        <v>3106</v>
      </c>
      <c r="H7121" s="305" t="s">
        <v>10676</v>
      </c>
      <c r="I7121" s="306" t="s">
        <v>21143</v>
      </c>
      <c r="J7121" s="201" t="str">
        <f t="shared" si="223"/>
        <v>9999</v>
      </c>
      <c r="K7121" s="270"/>
      <c r="L7121" s="270"/>
      <c r="M7121" s="271"/>
      <c r="N7121" s="270" t="e">
        <v>#N/A</v>
      </c>
      <c r="O7121" s="272" t="e">
        <v>#N/A</v>
      </c>
      <c r="P7121" s="272" t="e">
        <v>#N/A</v>
      </c>
      <c r="Q7121" s="272" t="e">
        <v>#N/A</v>
      </c>
    </row>
    <row r="7122" spans="1:17" s="208" customFormat="1" ht="12">
      <c r="A7122" s="268" t="str">
        <f t="shared" si="222"/>
        <v>1796435011265481113</v>
      </c>
      <c r="B7122" s="304" t="s">
        <v>19891</v>
      </c>
      <c r="C7122" s="269" t="s">
        <v>10509</v>
      </c>
      <c r="D7122" s="144" t="s">
        <v>3106</v>
      </c>
      <c r="E7122" s="269" t="s">
        <v>10677</v>
      </c>
      <c r="F7122" s="145" t="s">
        <v>3106</v>
      </c>
      <c r="G7122" s="269" t="s">
        <v>3106</v>
      </c>
      <c r="H7122" s="305" t="s">
        <v>10678</v>
      </c>
      <c r="I7122" s="306" t="s">
        <v>20928</v>
      </c>
      <c r="J7122" s="201" t="str">
        <f t="shared" si="223"/>
        <v>9999</v>
      </c>
      <c r="K7122" s="270"/>
      <c r="L7122" s="270"/>
      <c r="M7122" s="271"/>
      <c r="N7122" s="270" t="e">
        <v>#N/A</v>
      </c>
      <c r="O7122" s="272" t="e">
        <v>#N/A</v>
      </c>
      <c r="P7122" s="272" t="e">
        <v>#N/A</v>
      </c>
      <c r="Q7122" s="272" t="e">
        <v>#N/A</v>
      </c>
    </row>
    <row r="7123" spans="1:17" s="208" customFormat="1" ht="12">
      <c r="A7123" s="268" t="str">
        <f t="shared" si="222"/>
        <v>1796708011063575256</v>
      </c>
      <c r="B7123" s="304" t="s">
        <v>19891</v>
      </c>
      <c r="C7123" s="269" t="s">
        <v>10679</v>
      </c>
      <c r="D7123" s="144" t="s">
        <v>3106</v>
      </c>
      <c r="E7123" s="269" t="s">
        <v>10680</v>
      </c>
      <c r="F7123" s="145" t="s">
        <v>3106</v>
      </c>
      <c r="G7123" s="269" t="s">
        <v>3106</v>
      </c>
      <c r="H7123" s="305" t="s">
        <v>2439</v>
      </c>
      <c r="I7123" s="306" t="s">
        <v>20395</v>
      </c>
      <c r="J7123" s="201" t="str">
        <f t="shared" si="223"/>
        <v>9999</v>
      </c>
      <c r="K7123" s="270"/>
      <c r="L7123" s="270"/>
      <c r="M7123" s="271"/>
      <c r="N7123" s="270" t="e">
        <v>#N/A</v>
      </c>
      <c r="O7123" s="272" t="e">
        <v>#N/A</v>
      </c>
      <c r="P7123" s="272" t="e">
        <v>#N/A</v>
      </c>
      <c r="Q7123" s="272" t="e">
        <v>#N/A</v>
      </c>
    </row>
    <row r="7124" spans="1:17" s="208" customFormat="1" ht="12">
      <c r="A7124" s="268" t="str">
        <f t="shared" si="222"/>
        <v>1797011021023072741</v>
      </c>
      <c r="B7124" s="304" t="s">
        <v>19891</v>
      </c>
      <c r="C7124" s="269" t="s">
        <v>10681</v>
      </c>
      <c r="D7124" s="144" t="s">
        <v>3106</v>
      </c>
      <c r="E7124" s="269" t="s">
        <v>10682</v>
      </c>
      <c r="F7124" s="145" t="s">
        <v>3106</v>
      </c>
      <c r="G7124" s="269" t="s">
        <v>3106</v>
      </c>
      <c r="H7124" s="305" t="s">
        <v>10683</v>
      </c>
      <c r="I7124" s="306" t="s">
        <v>20279</v>
      </c>
      <c r="J7124" s="201" t="str">
        <f t="shared" si="223"/>
        <v>9999</v>
      </c>
      <c r="K7124" s="270"/>
      <c r="L7124" s="270"/>
      <c r="M7124" s="271"/>
      <c r="N7124" s="270" t="e">
        <v>#N/A</v>
      </c>
      <c r="O7124" s="272" t="e">
        <v>#N/A</v>
      </c>
      <c r="P7124" s="272" t="e">
        <v>#N/A</v>
      </c>
      <c r="Q7124" s="272" t="e">
        <v>#N/A</v>
      </c>
    </row>
    <row r="7125" spans="1:17" s="208" customFormat="1" ht="12">
      <c r="A7125" s="268" t="str">
        <f t="shared" ref="A7125:A7188" si="224">E7125&amp;C7125</f>
        <v>1797052011619995180</v>
      </c>
      <c r="B7125" s="304" t="s">
        <v>19891</v>
      </c>
      <c r="C7125" s="269" t="s">
        <v>6913</v>
      </c>
      <c r="D7125" s="144" t="s">
        <v>3106</v>
      </c>
      <c r="E7125" s="269" t="s">
        <v>10684</v>
      </c>
      <c r="F7125" s="145" t="s">
        <v>3106</v>
      </c>
      <c r="G7125" s="269" t="s">
        <v>3106</v>
      </c>
      <c r="H7125" s="305" t="s">
        <v>3650</v>
      </c>
      <c r="I7125" s="306" t="s">
        <v>21915</v>
      </c>
      <c r="J7125" s="201" t="str">
        <f t="shared" si="223"/>
        <v>9999</v>
      </c>
      <c r="K7125" s="270"/>
      <c r="L7125" s="270"/>
      <c r="M7125" s="271"/>
      <c r="N7125" s="270" t="e">
        <v>#N/A</v>
      </c>
      <c r="O7125" s="272" t="e">
        <v>#N/A</v>
      </c>
      <c r="P7125" s="272" t="e">
        <v>#N/A</v>
      </c>
      <c r="Q7125" s="272" t="e">
        <v>#N/A</v>
      </c>
    </row>
    <row r="7126" spans="1:17" s="208" customFormat="1" ht="12">
      <c r="A7126" s="268" t="str">
        <f t="shared" si="224"/>
        <v>1797052021619995180</v>
      </c>
      <c r="B7126" s="304" t="s">
        <v>19891</v>
      </c>
      <c r="C7126" s="269" t="s">
        <v>6913</v>
      </c>
      <c r="D7126" s="144" t="s">
        <v>3106</v>
      </c>
      <c r="E7126" s="269" t="s">
        <v>10685</v>
      </c>
      <c r="F7126" s="145" t="s">
        <v>3106</v>
      </c>
      <c r="G7126" s="269" t="s">
        <v>3106</v>
      </c>
      <c r="H7126" s="305" t="s">
        <v>10686</v>
      </c>
      <c r="I7126" s="307" t="s">
        <v>10686</v>
      </c>
      <c r="J7126" s="201" t="str">
        <f t="shared" si="223"/>
        <v>9999</v>
      </c>
      <c r="K7126" s="270"/>
      <c r="L7126" s="270"/>
      <c r="M7126" s="271"/>
      <c r="N7126" s="270" t="e">
        <v>#N/A</v>
      </c>
      <c r="O7126" s="272" t="e">
        <v>#N/A</v>
      </c>
      <c r="P7126" s="272" t="e">
        <v>#N/A</v>
      </c>
      <c r="Q7126" s="272" t="e">
        <v>#N/A</v>
      </c>
    </row>
    <row r="7127" spans="1:17" s="208" customFormat="1" ht="12">
      <c r="A7127" s="268" t="str">
        <f t="shared" si="224"/>
        <v>1797110011609805308</v>
      </c>
      <c r="B7127" s="304" t="s">
        <v>19891</v>
      </c>
      <c r="C7127" s="269" t="s">
        <v>10687</v>
      </c>
      <c r="D7127" s="144" t="s">
        <v>3106</v>
      </c>
      <c r="E7127" s="269" t="s">
        <v>10688</v>
      </c>
      <c r="F7127" s="145" t="s">
        <v>3106</v>
      </c>
      <c r="G7127" s="269" t="s">
        <v>3106</v>
      </c>
      <c r="H7127" s="305" t="s">
        <v>10689</v>
      </c>
      <c r="I7127" s="306" t="s">
        <v>21874</v>
      </c>
      <c r="J7127" s="201" t="str">
        <f t="shared" si="223"/>
        <v>9999</v>
      </c>
      <c r="K7127" s="270"/>
      <c r="L7127" s="270"/>
      <c r="M7127" s="271"/>
      <c r="N7127" s="270" t="e">
        <v>#N/A</v>
      </c>
      <c r="O7127" s="272" t="e">
        <v>#N/A</v>
      </c>
      <c r="P7127" s="272" t="e">
        <v>#N/A</v>
      </c>
      <c r="Q7127" s="272" t="e">
        <v>#N/A</v>
      </c>
    </row>
    <row r="7128" spans="1:17" s="208" customFormat="1" ht="12">
      <c r="A7128" s="268" t="str">
        <f t="shared" si="224"/>
        <v>1801201011225091739</v>
      </c>
      <c r="B7128" s="304" t="s">
        <v>19891</v>
      </c>
      <c r="C7128" s="269" t="s">
        <v>10690</v>
      </c>
      <c r="D7128" s="144" t="s">
        <v>3106</v>
      </c>
      <c r="E7128" s="269" t="s">
        <v>10691</v>
      </c>
      <c r="F7128" s="145" t="s">
        <v>3106</v>
      </c>
      <c r="G7128" s="269" t="s">
        <v>3106</v>
      </c>
      <c r="H7128" s="305" t="s">
        <v>10692</v>
      </c>
      <c r="I7128" s="306" t="s">
        <v>20830</v>
      </c>
      <c r="J7128" s="201" t="str">
        <f t="shared" si="223"/>
        <v>9999</v>
      </c>
      <c r="K7128" s="270"/>
      <c r="L7128" s="270"/>
      <c r="M7128" s="271"/>
      <c r="N7128" s="270" t="e">
        <v>#N/A</v>
      </c>
      <c r="O7128" s="272" t="e">
        <v>#N/A</v>
      </c>
      <c r="P7128" s="272" t="e">
        <v>#N/A</v>
      </c>
      <c r="Q7128" s="272" t="e">
        <v>#N/A</v>
      </c>
    </row>
    <row r="7129" spans="1:17" s="208" customFormat="1" ht="12">
      <c r="A7129" s="268" t="str">
        <f t="shared" si="224"/>
        <v>1801201021225091739</v>
      </c>
      <c r="B7129" s="304" t="s">
        <v>19891</v>
      </c>
      <c r="C7129" s="269" t="s">
        <v>10690</v>
      </c>
      <c r="D7129" s="144" t="s">
        <v>3106</v>
      </c>
      <c r="E7129" s="269" t="s">
        <v>10693</v>
      </c>
      <c r="F7129" s="145" t="s">
        <v>3106</v>
      </c>
      <c r="G7129" s="269" t="s">
        <v>3106</v>
      </c>
      <c r="H7129" s="305" t="s">
        <v>10692</v>
      </c>
      <c r="I7129" s="307" t="s">
        <v>10692</v>
      </c>
      <c r="J7129" s="201" t="str">
        <f t="shared" si="223"/>
        <v>9999</v>
      </c>
      <c r="K7129" s="270"/>
      <c r="L7129" s="270"/>
      <c r="M7129" s="271"/>
      <c r="N7129" s="270" t="e">
        <v>#N/A</v>
      </c>
      <c r="O7129" s="272" t="e">
        <v>#N/A</v>
      </c>
      <c r="P7129" s="272" t="e">
        <v>#N/A</v>
      </c>
      <c r="Q7129" s="272" t="e">
        <v>#N/A</v>
      </c>
    </row>
    <row r="7130" spans="1:17" s="208" customFormat="1" ht="12">
      <c r="A7130" s="268" t="str">
        <f t="shared" si="224"/>
        <v>1801326011144277674</v>
      </c>
      <c r="B7130" s="304" t="s">
        <v>19891</v>
      </c>
      <c r="C7130" s="269" t="s">
        <v>10694</v>
      </c>
      <c r="D7130" s="144" t="s">
        <v>3106</v>
      </c>
      <c r="E7130" s="269" t="s">
        <v>10695</v>
      </c>
      <c r="F7130" s="145" t="s">
        <v>3106</v>
      </c>
      <c r="G7130" s="269" t="s">
        <v>3106</v>
      </c>
      <c r="H7130" s="305" t="s">
        <v>10696</v>
      </c>
      <c r="I7130" s="306" t="s">
        <v>20613</v>
      </c>
      <c r="J7130" s="201" t="str">
        <f t="shared" si="223"/>
        <v>9999</v>
      </c>
      <c r="K7130" s="270"/>
      <c r="L7130" s="270"/>
      <c r="M7130" s="271"/>
      <c r="N7130" s="270" t="e">
        <v>#N/A</v>
      </c>
      <c r="O7130" s="272" t="e">
        <v>#N/A</v>
      </c>
      <c r="P7130" s="272" t="e">
        <v>#N/A</v>
      </c>
      <c r="Q7130" s="272" t="e">
        <v>#N/A</v>
      </c>
    </row>
    <row r="7131" spans="1:17" s="208" customFormat="1" ht="12">
      <c r="A7131" s="268" t="str">
        <f t="shared" si="224"/>
        <v>1802290011699738112</v>
      </c>
      <c r="B7131" s="304" t="s">
        <v>19891</v>
      </c>
      <c r="C7131" s="269" t="s">
        <v>10697</v>
      </c>
      <c r="D7131" s="144" t="s">
        <v>3106</v>
      </c>
      <c r="E7131" s="269" t="s">
        <v>10698</v>
      </c>
      <c r="F7131" s="145" t="s">
        <v>3106</v>
      </c>
      <c r="G7131" s="269" t="s">
        <v>3106</v>
      </c>
      <c r="H7131" s="305" t="s">
        <v>10699</v>
      </c>
      <c r="I7131" s="306" t="s">
        <v>22094</v>
      </c>
      <c r="J7131" s="201" t="str">
        <f t="shared" si="223"/>
        <v>9999</v>
      </c>
      <c r="K7131" s="270"/>
      <c r="L7131" s="270"/>
      <c r="M7131" s="271"/>
      <c r="N7131" s="270" t="e">
        <v>#N/A</v>
      </c>
      <c r="O7131" s="272" t="e">
        <v>#N/A</v>
      </c>
      <c r="P7131" s="272" t="e">
        <v>#N/A</v>
      </c>
      <c r="Q7131" s="272" t="e">
        <v>#N/A</v>
      </c>
    </row>
    <row r="7132" spans="1:17" s="208" customFormat="1" ht="12">
      <c r="A7132" s="268" t="str">
        <f t="shared" si="224"/>
        <v>1805996011235162264</v>
      </c>
      <c r="B7132" s="304" t="s">
        <v>19891</v>
      </c>
      <c r="C7132" s="269" t="s">
        <v>10700</v>
      </c>
      <c r="D7132" s="144" t="s">
        <v>3106</v>
      </c>
      <c r="E7132" s="269" t="s">
        <v>10701</v>
      </c>
      <c r="F7132" s="145" t="s">
        <v>3106</v>
      </c>
      <c r="G7132" s="269" t="s">
        <v>3106</v>
      </c>
      <c r="H7132" s="305" t="s">
        <v>10702</v>
      </c>
      <c r="I7132" s="306" t="s">
        <v>20853</v>
      </c>
      <c r="J7132" s="201" t="str">
        <f t="shared" si="223"/>
        <v>9999</v>
      </c>
      <c r="K7132" s="270"/>
      <c r="L7132" s="270"/>
      <c r="M7132" s="271"/>
      <c r="N7132" s="270" t="e">
        <v>#N/A</v>
      </c>
      <c r="O7132" s="272" t="e">
        <v>#N/A</v>
      </c>
      <c r="P7132" s="272" t="e">
        <v>#N/A</v>
      </c>
      <c r="Q7132" s="272" t="e">
        <v>#N/A</v>
      </c>
    </row>
    <row r="7133" spans="1:17" s="208" customFormat="1" ht="12">
      <c r="A7133" s="268" t="str">
        <f t="shared" si="224"/>
        <v>1805996021235162264</v>
      </c>
      <c r="B7133" s="304" t="s">
        <v>19891</v>
      </c>
      <c r="C7133" s="269" t="s">
        <v>10700</v>
      </c>
      <c r="D7133" s="144" t="s">
        <v>3106</v>
      </c>
      <c r="E7133" s="269" t="s">
        <v>10703</v>
      </c>
      <c r="F7133" s="145" t="s">
        <v>3106</v>
      </c>
      <c r="G7133" s="269" t="s">
        <v>3106</v>
      </c>
      <c r="H7133" s="305" t="s">
        <v>10702</v>
      </c>
      <c r="I7133" s="307" t="s">
        <v>10702</v>
      </c>
      <c r="J7133" s="201" t="str">
        <f t="shared" si="223"/>
        <v>9999</v>
      </c>
      <c r="K7133" s="270"/>
      <c r="L7133" s="270"/>
      <c r="M7133" s="271"/>
      <c r="N7133" s="270" t="e">
        <v>#N/A</v>
      </c>
      <c r="O7133" s="272" t="e">
        <v>#N/A</v>
      </c>
      <c r="P7133" s="272" t="e">
        <v>#N/A</v>
      </c>
      <c r="Q7133" s="272" t="e">
        <v>#N/A</v>
      </c>
    </row>
    <row r="7134" spans="1:17" s="208" customFormat="1" ht="12">
      <c r="A7134" s="268" t="str">
        <f t="shared" si="224"/>
        <v>1806770011083643852</v>
      </c>
      <c r="B7134" s="304" t="s">
        <v>19891</v>
      </c>
      <c r="C7134" s="269" t="s">
        <v>10704</v>
      </c>
      <c r="D7134" s="144" t="s">
        <v>3106</v>
      </c>
      <c r="E7134" s="269" t="s">
        <v>10705</v>
      </c>
      <c r="F7134" s="145" t="s">
        <v>3106</v>
      </c>
      <c r="G7134" s="269" t="s">
        <v>3106</v>
      </c>
      <c r="H7134" s="305" t="s">
        <v>10706</v>
      </c>
      <c r="I7134" s="306" t="s">
        <v>20434</v>
      </c>
      <c r="J7134" s="201" t="str">
        <f t="shared" si="223"/>
        <v>9999</v>
      </c>
      <c r="K7134" s="270"/>
      <c r="L7134" s="270"/>
      <c r="M7134" s="271"/>
      <c r="N7134" s="270" t="e">
        <v>#N/A</v>
      </c>
      <c r="O7134" s="272" t="e">
        <v>#N/A</v>
      </c>
      <c r="P7134" s="272" t="e">
        <v>#N/A</v>
      </c>
      <c r="Q7134" s="272" t="e">
        <v>#N/A</v>
      </c>
    </row>
    <row r="7135" spans="1:17" s="208" customFormat="1" ht="12">
      <c r="A7135" s="268" t="str">
        <f t="shared" si="224"/>
        <v>1806770021083643852</v>
      </c>
      <c r="B7135" s="304" t="s">
        <v>19891</v>
      </c>
      <c r="C7135" s="269" t="s">
        <v>10704</v>
      </c>
      <c r="D7135" s="144" t="s">
        <v>3106</v>
      </c>
      <c r="E7135" s="269" t="s">
        <v>10707</v>
      </c>
      <c r="F7135" s="145" t="s">
        <v>3106</v>
      </c>
      <c r="G7135" s="269" t="s">
        <v>3106</v>
      </c>
      <c r="H7135" s="305" t="s">
        <v>10706</v>
      </c>
      <c r="I7135" s="306" t="s">
        <v>20435</v>
      </c>
      <c r="J7135" s="201" t="str">
        <f t="shared" si="223"/>
        <v>9999</v>
      </c>
      <c r="K7135" s="270"/>
      <c r="L7135" s="270"/>
      <c r="M7135" s="271"/>
      <c r="N7135" s="270" t="e">
        <v>#N/A</v>
      </c>
      <c r="O7135" s="272" t="e">
        <v>#N/A</v>
      </c>
      <c r="P7135" s="272" t="e">
        <v>#N/A</v>
      </c>
      <c r="Q7135" s="272" t="e">
        <v>#N/A</v>
      </c>
    </row>
    <row r="7136" spans="1:17" s="208" customFormat="1" ht="12">
      <c r="A7136" s="268" t="str">
        <f t="shared" si="224"/>
        <v>1806796031417985086</v>
      </c>
      <c r="B7136" s="304" t="s">
        <v>19891</v>
      </c>
      <c r="C7136" s="269" t="s">
        <v>10708</v>
      </c>
      <c r="D7136" s="144" t="s">
        <v>3106</v>
      </c>
      <c r="E7136" s="269" t="s">
        <v>10709</v>
      </c>
      <c r="F7136" s="145" t="s">
        <v>3106</v>
      </c>
      <c r="G7136" s="269" t="s">
        <v>3106</v>
      </c>
      <c r="H7136" s="305" t="s">
        <v>3316</v>
      </c>
      <c r="I7136" s="306" t="s">
        <v>21368</v>
      </c>
      <c r="J7136" s="201" t="str">
        <f t="shared" si="223"/>
        <v>9999</v>
      </c>
      <c r="K7136" s="270"/>
      <c r="L7136" s="270"/>
      <c r="M7136" s="271"/>
      <c r="N7136" s="270" t="e">
        <v>#N/A</v>
      </c>
      <c r="O7136" s="272" t="e">
        <v>#N/A</v>
      </c>
      <c r="P7136" s="272" t="e">
        <v>#N/A</v>
      </c>
      <c r="Q7136" s="272" t="e">
        <v>#N/A</v>
      </c>
    </row>
    <row r="7137" spans="1:20" ht="12">
      <c r="A7137" s="268" t="str">
        <f t="shared" si="224"/>
        <v>1807943021982625166</v>
      </c>
      <c r="B7137" s="304" t="s">
        <v>19891</v>
      </c>
      <c r="C7137" s="269" t="s">
        <v>10710</v>
      </c>
      <c r="D7137" s="144" t="s">
        <v>3106</v>
      </c>
      <c r="E7137" s="269" t="s">
        <v>10711</v>
      </c>
      <c r="F7137" s="145" t="s">
        <v>3106</v>
      </c>
      <c r="G7137" s="269" t="s">
        <v>3106</v>
      </c>
      <c r="H7137" s="305" t="s">
        <v>10712</v>
      </c>
      <c r="I7137" s="307" t="s">
        <v>10712</v>
      </c>
      <c r="J7137" s="201" t="str">
        <f t="shared" si="223"/>
        <v>9999</v>
      </c>
      <c r="K7137" s="270"/>
      <c r="L7137" s="270"/>
      <c r="M7137" s="271"/>
      <c r="N7137" s="270" t="e">
        <v>#N/A</v>
      </c>
      <c r="O7137" s="272" t="e">
        <v>#N/A</v>
      </c>
      <c r="P7137" s="272" t="e">
        <v>#N/A</v>
      </c>
      <c r="Q7137" s="272" t="e">
        <v>#N/A</v>
      </c>
      <c r="S7137" s="208"/>
    </row>
    <row r="7138" spans="1:20" ht="12">
      <c r="A7138" s="268" t="str">
        <f t="shared" si="224"/>
        <v>1808602011033143474</v>
      </c>
      <c r="B7138" s="304" t="s">
        <v>19891</v>
      </c>
      <c r="C7138" s="269" t="s">
        <v>10713</v>
      </c>
      <c r="D7138" s="144" t="s">
        <v>3106</v>
      </c>
      <c r="E7138" s="269" t="s">
        <v>10714</v>
      </c>
      <c r="F7138" s="145" t="s">
        <v>3106</v>
      </c>
      <c r="G7138" s="269" t="s">
        <v>3106</v>
      </c>
      <c r="H7138" s="305" t="s">
        <v>10715</v>
      </c>
      <c r="I7138" s="306" t="s">
        <v>20304</v>
      </c>
      <c r="J7138" s="201" t="str">
        <f t="shared" si="223"/>
        <v>9999</v>
      </c>
      <c r="K7138" s="270"/>
      <c r="L7138" s="270"/>
      <c r="M7138" s="271"/>
      <c r="N7138" s="270" t="e">
        <v>#N/A</v>
      </c>
      <c r="O7138" s="272" t="e">
        <v>#N/A</v>
      </c>
      <c r="P7138" s="272" t="e">
        <v>#N/A</v>
      </c>
      <c r="Q7138" s="272" t="e">
        <v>#N/A</v>
      </c>
      <c r="S7138" s="208"/>
    </row>
    <row r="7139" spans="1:20" ht="12">
      <c r="A7139" s="268" t="str">
        <f t="shared" si="224"/>
        <v>1808842011962480038</v>
      </c>
      <c r="B7139" s="304" t="s">
        <v>19891</v>
      </c>
      <c r="C7139" s="269" t="s">
        <v>10716</v>
      </c>
      <c r="D7139" s="144" t="s">
        <v>3106</v>
      </c>
      <c r="E7139" s="269" t="s">
        <v>10717</v>
      </c>
      <c r="F7139" s="145" t="s">
        <v>3106</v>
      </c>
      <c r="G7139" s="269" t="s">
        <v>3106</v>
      </c>
      <c r="H7139" s="305" t="s">
        <v>10718</v>
      </c>
      <c r="I7139" s="306" t="s">
        <v>22777</v>
      </c>
      <c r="J7139" s="201" t="str">
        <f t="shared" si="223"/>
        <v>9999</v>
      </c>
      <c r="K7139" s="270"/>
      <c r="L7139" s="270"/>
      <c r="M7139" s="271"/>
      <c r="N7139" s="270" t="e">
        <v>#N/A</v>
      </c>
      <c r="O7139" s="272" t="e">
        <v>#N/A</v>
      </c>
      <c r="P7139" s="272" t="e">
        <v>#N/A</v>
      </c>
      <c r="Q7139" s="272" t="e">
        <v>#N/A</v>
      </c>
      <c r="S7139" s="208"/>
    </row>
    <row r="7140" spans="1:20" ht="12">
      <c r="A7140" s="268" t="str">
        <f t="shared" si="224"/>
        <v>1808842031598001596</v>
      </c>
      <c r="B7140" s="304" t="s">
        <v>19891</v>
      </c>
      <c r="C7140" s="269" t="s">
        <v>10719</v>
      </c>
      <c r="D7140" s="144" t="s">
        <v>3106</v>
      </c>
      <c r="E7140" s="269" t="s">
        <v>10720</v>
      </c>
      <c r="F7140" s="145" t="s">
        <v>3106</v>
      </c>
      <c r="G7140" s="269" t="s">
        <v>3106</v>
      </c>
      <c r="H7140" s="305" t="s">
        <v>10718</v>
      </c>
      <c r="I7140" s="307" t="s">
        <v>10718</v>
      </c>
      <c r="J7140" s="201" t="str">
        <f t="shared" si="223"/>
        <v>9999</v>
      </c>
      <c r="K7140" s="270"/>
      <c r="L7140" s="270"/>
      <c r="M7140" s="271"/>
      <c r="N7140" s="270" t="e">
        <v>#N/A</v>
      </c>
      <c r="O7140" s="272" t="e">
        <v>#N/A</v>
      </c>
      <c r="P7140" s="272" t="e">
        <v>#N/A</v>
      </c>
      <c r="Q7140" s="272" t="e">
        <v>#N/A</v>
      </c>
      <c r="S7140" s="208"/>
    </row>
    <row r="7141" spans="1:20" ht="12">
      <c r="A7141" s="268" t="str">
        <f t="shared" si="224"/>
        <v>1810350011235157553</v>
      </c>
      <c r="B7141" s="304" t="s">
        <v>19891</v>
      </c>
      <c r="C7141" s="269" t="s">
        <v>10721</v>
      </c>
      <c r="D7141" s="144" t="s">
        <v>3106</v>
      </c>
      <c r="E7141" s="269" t="s">
        <v>10722</v>
      </c>
      <c r="F7141" s="145" t="s">
        <v>3106</v>
      </c>
      <c r="G7141" s="269" t="s">
        <v>3106</v>
      </c>
      <c r="H7141" s="305" t="s">
        <v>10723</v>
      </c>
      <c r="I7141" s="306" t="s">
        <v>20852</v>
      </c>
      <c r="J7141" s="201" t="str">
        <f t="shared" si="223"/>
        <v>9999</v>
      </c>
      <c r="K7141" s="270"/>
      <c r="L7141" s="270"/>
      <c r="M7141" s="271"/>
      <c r="N7141" s="270" t="e">
        <v>#N/A</v>
      </c>
      <c r="O7141" s="272" t="e">
        <v>#N/A</v>
      </c>
      <c r="P7141" s="272" t="e">
        <v>#N/A</v>
      </c>
      <c r="Q7141" s="272" t="e">
        <v>#N/A</v>
      </c>
      <c r="S7141" s="208"/>
    </row>
    <row r="7142" spans="1:20" ht="12">
      <c r="A7142" s="268" t="str">
        <f t="shared" si="224"/>
        <v>1812331011568410256</v>
      </c>
      <c r="B7142" s="304" t="s">
        <v>19891</v>
      </c>
      <c r="C7142" s="269" t="s">
        <v>10724</v>
      </c>
      <c r="D7142" s="144" t="s">
        <v>3106</v>
      </c>
      <c r="E7142" s="269" t="s">
        <v>10725</v>
      </c>
      <c r="F7142" s="145" t="s">
        <v>3106</v>
      </c>
      <c r="G7142" s="269" t="s">
        <v>3106</v>
      </c>
      <c r="H7142" s="305" t="s">
        <v>10726</v>
      </c>
      <c r="I7142" s="306" t="s">
        <v>21769</v>
      </c>
      <c r="J7142" s="201" t="str">
        <f t="shared" si="223"/>
        <v>9999</v>
      </c>
      <c r="K7142" s="270"/>
      <c r="L7142" s="270"/>
      <c r="M7142" s="271"/>
      <c r="N7142" s="270" t="e">
        <v>#N/A</v>
      </c>
      <c r="O7142" s="272" t="e">
        <v>#N/A</v>
      </c>
      <c r="P7142" s="272" t="e">
        <v>#N/A</v>
      </c>
      <c r="Q7142" s="272" t="e">
        <v>#N/A</v>
      </c>
      <c r="S7142" s="208"/>
    </row>
    <row r="7143" spans="1:20" ht="12">
      <c r="A7143" s="268" t="str">
        <f t="shared" si="224"/>
        <v>1813123011124141015</v>
      </c>
      <c r="B7143" s="304" t="s">
        <v>19891</v>
      </c>
      <c r="C7143" s="269" t="s">
        <v>10727</v>
      </c>
      <c r="D7143" s="144" t="s">
        <v>3106</v>
      </c>
      <c r="E7143" s="269" t="s">
        <v>10728</v>
      </c>
      <c r="F7143" s="145" t="s">
        <v>3106</v>
      </c>
      <c r="G7143" s="269" t="s">
        <v>3106</v>
      </c>
      <c r="H7143" s="305" t="s">
        <v>10729</v>
      </c>
      <c r="I7143" s="306" t="s">
        <v>20550</v>
      </c>
      <c r="J7143" s="201" t="str">
        <f t="shared" si="223"/>
        <v>9999</v>
      </c>
      <c r="K7143" s="270"/>
      <c r="L7143" s="270"/>
      <c r="M7143" s="271"/>
      <c r="N7143" s="270" t="e">
        <v>#N/A</v>
      </c>
      <c r="O7143" s="272" t="e">
        <v>#N/A</v>
      </c>
      <c r="P7143" s="272" t="e">
        <v>#N/A</v>
      </c>
      <c r="Q7143" s="272" t="e">
        <v>#N/A</v>
      </c>
      <c r="S7143" s="208"/>
    </row>
    <row r="7144" spans="1:20" ht="12">
      <c r="A7144" s="268" t="str">
        <f t="shared" si="224"/>
        <v>1814378011740207422</v>
      </c>
      <c r="B7144" s="304" t="s">
        <v>19891</v>
      </c>
      <c r="C7144" s="269" t="s">
        <v>10730</v>
      </c>
      <c r="D7144" s="144" t="s">
        <v>3106</v>
      </c>
      <c r="E7144" s="269" t="s">
        <v>10731</v>
      </c>
      <c r="F7144" s="145" t="s">
        <v>3106</v>
      </c>
      <c r="G7144" s="269" t="s">
        <v>3106</v>
      </c>
      <c r="H7144" s="305" t="s">
        <v>10732</v>
      </c>
      <c r="I7144" s="306" t="s">
        <v>22216</v>
      </c>
      <c r="J7144" s="201" t="str">
        <f t="shared" si="223"/>
        <v>9999</v>
      </c>
      <c r="K7144" s="270"/>
      <c r="L7144" s="270"/>
      <c r="M7144" s="271"/>
      <c r="N7144" s="270" t="e">
        <v>#N/A</v>
      </c>
      <c r="O7144" s="272" t="e">
        <v>#N/A</v>
      </c>
      <c r="P7144" s="272" t="e">
        <v>#N/A</v>
      </c>
      <c r="Q7144" s="272" t="e">
        <v>#N/A</v>
      </c>
      <c r="S7144" s="208"/>
    </row>
    <row r="7145" spans="1:20" ht="12">
      <c r="A7145" s="268" t="str">
        <f t="shared" si="224"/>
        <v>1814964011881620995</v>
      </c>
      <c r="B7145" s="304" t="s">
        <v>19891</v>
      </c>
      <c r="C7145" s="269" t="s">
        <v>10733</v>
      </c>
      <c r="D7145" s="144" t="s">
        <v>3106</v>
      </c>
      <c r="E7145" s="269" t="s">
        <v>10734</v>
      </c>
      <c r="F7145" s="145" t="s">
        <v>3106</v>
      </c>
      <c r="G7145" s="269" t="s">
        <v>3106</v>
      </c>
      <c r="H7145" s="305" t="s">
        <v>10735</v>
      </c>
      <c r="I7145" s="306" t="s">
        <v>22562</v>
      </c>
      <c r="J7145" s="201" t="str">
        <f t="shared" si="223"/>
        <v>9999</v>
      </c>
      <c r="K7145" s="270"/>
      <c r="L7145" s="270"/>
      <c r="M7145" s="271"/>
      <c r="N7145" s="270" t="e">
        <v>#N/A</v>
      </c>
      <c r="O7145" s="272" t="e">
        <v>#N/A</v>
      </c>
      <c r="P7145" s="272" t="e">
        <v>#N/A</v>
      </c>
      <c r="Q7145" s="272" t="e">
        <v>#N/A</v>
      </c>
      <c r="S7145" s="208"/>
    </row>
    <row r="7146" spans="1:20" ht="12">
      <c r="A7146" s="268" t="str">
        <f t="shared" si="224"/>
        <v>1815466021861406803</v>
      </c>
      <c r="B7146" s="304" t="s">
        <v>19891</v>
      </c>
      <c r="C7146" s="269" t="s">
        <v>10736</v>
      </c>
      <c r="D7146" s="144" t="s">
        <v>3106</v>
      </c>
      <c r="E7146" s="269" t="s">
        <v>10737</v>
      </c>
      <c r="F7146" s="145" t="s">
        <v>3106</v>
      </c>
      <c r="G7146" s="269" t="s">
        <v>3106</v>
      </c>
      <c r="H7146" s="305" t="s">
        <v>10738</v>
      </c>
      <c r="I7146" s="307" t="s">
        <v>10738</v>
      </c>
      <c r="J7146" s="201" t="str">
        <f t="shared" si="223"/>
        <v>9999</v>
      </c>
      <c r="K7146" s="270"/>
      <c r="L7146" s="270"/>
      <c r="M7146" s="271"/>
      <c r="N7146" s="270" t="e">
        <v>#N/A</v>
      </c>
      <c r="O7146" s="272" t="e">
        <v>#N/A</v>
      </c>
      <c r="P7146" s="272" t="e">
        <v>#N/A</v>
      </c>
      <c r="Q7146" s="272" t="e">
        <v>#N/A</v>
      </c>
      <c r="S7146" s="208"/>
    </row>
    <row r="7147" spans="1:20" ht="12">
      <c r="A7147" s="268" t="str">
        <f t="shared" si="224"/>
        <v>1816530011134172646</v>
      </c>
      <c r="B7147" s="304" t="s">
        <v>19891</v>
      </c>
      <c r="C7147" s="269" t="s">
        <v>10739</v>
      </c>
      <c r="D7147" s="144" t="s">
        <v>3106</v>
      </c>
      <c r="E7147" s="269" t="s">
        <v>10740</v>
      </c>
      <c r="F7147" s="145" t="s">
        <v>3106</v>
      </c>
      <c r="G7147" s="269" t="s">
        <v>3106</v>
      </c>
      <c r="H7147" s="305" t="s">
        <v>10741</v>
      </c>
      <c r="I7147" s="306" t="s">
        <v>20574</v>
      </c>
      <c r="J7147" s="201" t="str">
        <f t="shared" si="223"/>
        <v>9999</v>
      </c>
      <c r="K7147" s="270"/>
      <c r="L7147" s="270"/>
      <c r="M7147" s="271"/>
      <c r="N7147" s="270" t="e">
        <v>#N/A</v>
      </c>
      <c r="O7147" s="272" t="e">
        <v>#N/A</v>
      </c>
      <c r="P7147" s="272" t="e">
        <v>#N/A</v>
      </c>
      <c r="Q7147" s="272" t="e">
        <v>#N/A</v>
      </c>
      <c r="S7147" s="208"/>
    </row>
    <row r="7148" spans="1:20" ht="12">
      <c r="A7148" s="268" t="str">
        <f t="shared" si="224"/>
        <v>1816530021134172646</v>
      </c>
      <c r="B7148" s="304" t="s">
        <v>19891</v>
      </c>
      <c r="C7148" s="269" t="s">
        <v>10739</v>
      </c>
      <c r="D7148" s="144" t="s">
        <v>3106</v>
      </c>
      <c r="E7148" s="269" t="s">
        <v>10742</v>
      </c>
      <c r="F7148" s="145" t="s">
        <v>3106</v>
      </c>
      <c r="G7148" s="269" t="s">
        <v>3106</v>
      </c>
      <c r="H7148" s="305" t="s">
        <v>10741</v>
      </c>
      <c r="I7148" s="307" t="s">
        <v>10741</v>
      </c>
      <c r="J7148" s="201" t="str">
        <f t="shared" si="223"/>
        <v>9999</v>
      </c>
      <c r="K7148" s="270"/>
      <c r="L7148" s="270"/>
      <c r="M7148" s="271"/>
      <c r="N7148" s="270" t="e">
        <v>#N/A</v>
      </c>
      <c r="O7148" s="272" t="e">
        <v>#N/A</v>
      </c>
      <c r="P7148" s="272" t="e">
        <v>#N/A</v>
      </c>
      <c r="Q7148" s="272" t="e">
        <v>#N/A</v>
      </c>
      <c r="S7148" s="208"/>
    </row>
    <row r="7149" spans="1:20" s="311" customFormat="1" ht="12">
      <c r="A7149" s="268" t="str">
        <f t="shared" si="224"/>
        <v>1816530031003103862</v>
      </c>
      <c r="B7149" s="304" t="s">
        <v>19891</v>
      </c>
      <c r="C7149" s="269" t="s">
        <v>10743</v>
      </c>
      <c r="D7149" s="144" t="s">
        <v>3106</v>
      </c>
      <c r="E7149" s="269" t="s">
        <v>10744</v>
      </c>
      <c r="F7149" s="145" t="s">
        <v>3106</v>
      </c>
      <c r="G7149" s="269" t="s">
        <v>3106</v>
      </c>
      <c r="H7149" s="305" t="s">
        <v>10741</v>
      </c>
      <c r="I7149" s="307" t="s">
        <v>10741</v>
      </c>
      <c r="J7149" s="201" t="str">
        <f t="shared" si="223"/>
        <v>9999</v>
      </c>
      <c r="K7149" s="270"/>
      <c r="L7149" s="270"/>
      <c r="M7149" s="271"/>
      <c r="N7149" s="270" t="e">
        <v>#N/A</v>
      </c>
      <c r="O7149" s="272" t="e">
        <v>#N/A</v>
      </c>
      <c r="P7149" s="272" t="e">
        <v>#N/A</v>
      </c>
      <c r="Q7149" s="272" t="e">
        <v>#N/A</v>
      </c>
      <c r="R7149" s="208"/>
      <c r="S7149" s="208"/>
      <c r="T7149" s="208"/>
    </row>
    <row r="7150" spans="1:20" ht="12">
      <c r="A7150" s="268" t="str">
        <f t="shared" si="224"/>
        <v>1817884011578670535</v>
      </c>
      <c r="B7150" s="304" t="s">
        <v>19891</v>
      </c>
      <c r="C7150" s="269" t="s">
        <v>10745</v>
      </c>
      <c r="D7150" s="144" t="s">
        <v>3106</v>
      </c>
      <c r="E7150" s="269" t="s">
        <v>10746</v>
      </c>
      <c r="F7150" s="145" t="s">
        <v>3106</v>
      </c>
      <c r="G7150" s="269" t="s">
        <v>3106</v>
      </c>
      <c r="H7150" s="305" t="s">
        <v>10747</v>
      </c>
      <c r="I7150" s="306" t="s">
        <v>21810</v>
      </c>
      <c r="J7150" s="201" t="str">
        <f t="shared" si="223"/>
        <v>9999</v>
      </c>
      <c r="K7150" s="270"/>
      <c r="L7150" s="270"/>
      <c r="M7150" s="271"/>
      <c r="N7150" s="270" t="e">
        <v>#N/A</v>
      </c>
      <c r="O7150" s="272" t="e">
        <v>#N/A</v>
      </c>
      <c r="P7150" s="272" t="e">
        <v>#N/A</v>
      </c>
      <c r="Q7150" s="272" t="e">
        <v>#N/A</v>
      </c>
      <c r="S7150" s="208"/>
    </row>
    <row r="7151" spans="1:20" ht="12">
      <c r="A7151" s="268" t="str">
        <f t="shared" si="224"/>
        <v>1819161011396774535</v>
      </c>
      <c r="B7151" s="304" t="s">
        <v>19891</v>
      </c>
      <c r="C7151" s="269" t="s">
        <v>10748</v>
      </c>
      <c r="D7151" s="144" t="s">
        <v>3106</v>
      </c>
      <c r="E7151" s="269" t="s">
        <v>10749</v>
      </c>
      <c r="F7151" s="145" t="s">
        <v>3106</v>
      </c>
      <c r="G7151" s="269" t="s">
        <v>3106</v>
      </c>
      <c r="H7151" s="305" t="s">
        <v>10750</v>
      </c>
      <c r="I7151" s="306" t="s">
        <v>21291</v>
      </c>
      <c r="J7151" s="201" t="str">
        <f t="shared" si="223"/>
        <v>9999</v>
      </c>
      <c r="K7151" s="270"/>
      <c r="L7151" s="270"/>
      <c r="M7151" s="271"/>
      <c r="N7151" s="270" t="e">
        <v>#N/A</v>
      </c>
      <c r="O7151" s="272" t="e">
        <v>#N/A</v>
      </c>
      <c r="P7151" s="272" t="e">
        <v>#N/A</v>
      </c>
      <c r="Q7151" s="272" t="e">
        <v>#N/A</v>
      </c>
      <c r="S7151" s="208"/>
    </row>
    <row r="7152" spans="1:20" ht="12">
      <c r="A7152" s="268" t="str">
        <f t="shared" si="224"/>
        <v>1819344021568489995</v>
      </c>
      <c r="B7152" s="304" t="s">
        <v>19891</v>
      </c>
      <c r="C7152" s="269" t="s">
        <v>10751</v>
      </c>
      <c r="D7152" s="144" t="s">
        <v>3106</v>
      </c>
      <c r="E7152" s="269" t="s">
        <v>10752</v>
      </c>
      <c r="F7152" s="145" t="s">
        <v>3106</v>
      </c>
      <c r="G7152" s="269" t="s">
        <v>3106</v>
      </c>
      <c r="H7152" s="305" t="s">
        <v>10753</v>
      </c>
      <c r="I7152" s="306" t="s">
        <v>21783</v>
      </c>
      <c r="J7152" s="201" t="str">
        <f t="shared" si="223"/>
        <v>9999</v>
      </c>
      <c r="K7152" s="270"/>
      <c r="L7152" s="270"/>
      <c r="M7152" s="271"/>
      <c r="N7152" s="270" t="e">
        <v>#N/A</v>
      </c>
      <c r="O7152" s="272" t="e">
        <v>#N/A</v>
      </c>
      <c r="P7152" s="272" t="e">
        <v>#N/A</v>
      </c>
      <c r="Q7152" s="272" t="e">
        <v>#N/A</v>
      </c>
      <c r="S7152" s="208"/>
    </row>
    <row r="7153" spans="1:17" s="208" customFormat="1" ht="12">
      <c r="A7153" s="268" t="str">
        <f t="shared" si="224"/>
        <v>1819476011780639138</v>
      </c>
      <c r="B7153" s="304" t="s">
        <v>19891</v>
      </c>
      <c r="C7153" s="269" t="s">
        <v>14366</v>
      </c>
      <c r="D7153" s="144" t="s">
        <v>3106</v>
      </c>
      <c r="E7153" s="269" t="s">
        <v>14367</v>
      </c>
      <c r="F7153" s="145" t="s">
        <v>3106</v>
      </c>
      <c r="G7153" s="269" t="s">
        <v>3106</v>
      </c>
      <c r="H7153" s="305" t="s">
        <v>14368</v>
      </c>
      <c r="I7153" s="306" t="s">
        <v>22305</v>
      </c>
      <c r="J7153" s="201" t="str">
        <f t="shared" si="223"/>
        <v>9999</v>
      </c>
      <c r="K7153" s="270" t="s">
        <v>13915</v>
      </c>
      <c r="L7153" s="270" t="s">
        <v>13916</v>
      </c>
      <c r="M7153" s="271">
        <v>44085</v>
      </c>
      <c r="N7153" s="270" t="e">
        <v>#N/A</v>
      </c>
      <c r="O7153" s="272" t="e">
        <v>#N/A</v>
      </c>
      <c r="P7153" s="272" t="e">
        <v>#N/A</v>
      </c>
      <c r="Q7153" s="272" t="e">
        <v>#N/A</v>
      </c>
    </row>
    <row r="7154" spans="1:17" s="208" customFormat="1" ht="12">
      <c r="A7154" s="268" t="str">
        <f t="shared" si="224"/>
        <v>1820714011063586105</v>
      </c>
      <c r="B7154" s="304" t="s">
        <v>19891</v>
      </c>
      <c r="C7154" s="269" t="s">
        <v>10754</v>
      </c>
      <c r="D7154" s="144" t="s">
        <v>3106</v>
      </c>
      <c r="E7154" s="269" t="s">
        <v>10755</v>
      </c>
      <c r="F7154" s="145" t="s">
        <v>3106</v>
      </c>
      <c r="G7154" s="269" t="s">
        <v>3106</v>
      </c>
      <c r="H7154" s="305" t="s">
        <v>10756</v>
      </c>
      <c r="I7154" s="306" t="s">
        <v>20396</v>
      </c>
      <c r="J7154" s="201" t="str">
        <f t="shared" si="223"/>
        <v>9999</v>
      </c>
      <c r="K7154" s="270"/>
      <c r="L7154" s="270"/>
      <c r="M7154" s="271"/>
      <c r="N7154" s="270" t="e">
        <v>#N/A</v>
      </c>
      <c r="O7154" s="272" t="e">
        <v>#N/A</v>
      </c>
      <c r="P7154" s="272" t="e">
        <v>#N/A</v>
      </c>
      <c r="Q7154" s="272" t="e">
        <v>#N/A</v>
      </c>
    </row>
    <row r="7155" spans="1:17" s="208" customFormat="1" ht="12">
      <c r="A7155" s="268" t="str">
        <f t="shared" si="224"/>
        <v>1822249011568668911</v>
      </c>
      <c r="B7155" s="304" t="s">
        <v>19891</v>
      </c>
      <c r="C7155" s="269" t="s">
        <v>10757</v>
      </c>
      <c r="D7155" s="144" t="s">
        <v>3106</v>
      </c>
      <c r="E7155" s="269" t="s">
        <v>10758</v>
      </c>
      <c r="F7155" s="145" t="s">
        <v>3106</v>
      </c>
      <c r="G7155" s="269" t="s">
        <v>3106</v>
      </c>
      <c r="H7155" s="305" t="s">
        <v>10759</v>
      </c>
      <c r="I7155" s="307" t="s">
        <v>10759</v>
      </c>
      <c r="J7155" s="201" t="str">
        <f t="shared" si="223"/>
        <v>9999</v>
      </c>
      <c r="K7155" s="270"/>
      <c r="L7155" s="270"/>
      <c r="M7155" s="271"/>
      <c r="N7155" s="270" t="e">
        <v>#N/A</v>
      </c>
      <c r="O7155" s="272" t="e">
        <v>#N/A</v>
      </c>
      <c r="P7155" s="272" t="e">
        <v>#N/A</v>
      </c>
      <c r="Q7155" s="272" t="e">
        <v>#N/A</v>
      </c>
    </row>
    <row r="7156" spans="1:17" s="208" customFormat="1" ht="12">
      <c r="A7156" s="268" t="str">
        <f t="shared" si="224"/>
        <v>1822793021487683561</v>
      </c>
      <c r="B7156" s="304" t="s">
        <v>19891</v>
      </c>
      <c r="C7156" s="269" t="s">
        <v>10760</v>
      </c>
      <c r="D7156" s="144" t="s">
        <v>3106</v>
      </c>
      <c r="E7156" s="269" t="s">
        <v>10761</v>
      </c>
      <c r="F7156" s="145" t="s">
        <v>3106</v>
      </c>
      <c r="G7156" s="269" t="s">
        <v>3106</v>
      </c>
      <c r="H7156" s="305" t="s">
        <v>10762</v>
      </c>
      <c r="I7156" s="306" t="s">
        <v>21557</v>
      </c>
      <c r="J7156" s="201" t="str">
        <f t="shared" si="223"/>
        <v>9999</v>
      </c>
      <c r="K7156" s="270"/>
      <c r="L7156" s="270"/>
      <c r="M7156" s="271"/>
      <c r="N7156" s="270" t="e">
        <v>#N/A</v>
      </c>
      <c r="O7156" s="272" t="e">
        <v>#N/A</v>
      </c>
      <c r="P7156" s="272" t="e">
        <v>#N/A</v>
      </c>
      <c r="Q7156" s="272" t="e">
        <v>#N/A</v>
      </c>
    </row>
    <row r="7157" spans="1:17" s="208" customFormat="1" ht="12">
      <c r="A7157" s="268" t="str">
        <f t="shared" si="224"/>
        <v>1822801031477581205</v>
      </c>
      <c r="B7157" s="304" t="s">
        <v>19891</v>
      </c>
      <c r="C7157" s="269" t="s">
        <v>10763</v>
      </c>
      <c r="D7157" s="144" t="s">
        <v>3106</v>
      </c>
      <c r="E7157" s="269" t="s">
        <v>10764</v>
      </c>
      <c r="F7157" s="145" t="s">
        <v>3106</v>
      </c>
      <c r="G7157" s="269" t="s">
        <v>3106</v>
      </c>
      <c r="H7157" s="305" t="s">
        <v>10765</v>
      </c>
      <c r="I7157" s="307" t="s">
        <v>10765</v>
      </c>
      <c r="J7157" s="201" t="str">
        <f t="shared" si="223"/>
        <v>9999</v>
      </c>
      <c r="K7157" s="270"/>
      <c r="L7157" s="270"/>
      <c r="M7157" s="271"/>
      <c r="N7157" s="270" t="e">
        <v>#N/A</v>
      </c>
      <c r="O7157" s="272" t="e">
        <v>#N/A</v>
      </c>
      <c r="P7157" s="272" t="e">
        <v>#N/A</v>
      </c>
      <c r="Q7157" s="272" t="e">
        <v>#N/A</v>
      </c>
    </row>
    <row r="7158" spans="1:17" s="208" customFormat="1" ht="12">
      <c r="A7158" s="268" t="str">
        <f t="shared" si="224"/>
        <v>1822934011841241841</v>
      </c>
      <c r="B7158" s="304" t="s">
        <v>19891</v>
      </c>
      <c r="C7158" s="269" t="s">
        <v>10766</v>
      </c>
      <c r="D7158" s="144" t="s">
        <v>3106</v>
      </c>
      <c r="E7158" s="269" t="s">
        <v>10767</v>
      </c>
      <c r="F7158" s="145" t="s">
        <v>3106</v>
      </c>
      <c r="G7158" s="269" t="s">
        <v>3106</v>
      </c>
      <c r="H7158" s="305" t="s">
        <v>5616</v>
      </c>
      <c r="I7158" s="306" t="s">
        <v>22474</v>
      </c>
      <c r="J7158" s="201" t="str">
        <f t="shared" si="223"/>
        <v>9999</v>
      </c>
      <c r="K7158" s="270"/>
      <c r="L7158" s="270"/>
      <c r="M7158" s="271"/>
      <c r="N7158" s="270" t="e">
        <v>#N/A</v>
      </c>
      <c r="O7158" s="272" t="e">
        <v>#N/A</v>
      </c>
      <c r="P7158" s="272" t="e">
        <v>#N/A</v>
      </c>
      <c r="Q7158" s="272" t="e">
        <v>#N/A</v>
      </c>
    </row>
    <row r="7159" spans="1:17" s="208" customFormat="1" ht="12">
      <c r="A7159" s="268" t="str">
        <f t="shared" si="224"/>
        <v>1822934021841241841</v>
      </c>
      <c r="B7159" s="304" t="s">
        <v>19891</v>
      </c>
      <c r="C7159" s="269" t="s">
        <v>10766</v>
      </c>
      <c r="D7159" s="144" t="s">
        <v>3106</v>
      </c>
      <c r="E7159" s="269" t="s">
        <v>10768</v>
      </c>
      <c r="F7159" s="145" t="s">
        <v>3106</v>
      </c>
      <c r="G7159" s="269" t="s">
        <v>3106</v>
      </c>
      <c r="H7159" s="305" t="s">
        <v>10769</v>
      </c>
      <c r="I7159" s="306" t="s">
        <v>22474</v>
      </c>
      <c r="J7159" s="201" t="str">
        <f t="shared" si="223"/>
        <v>9999</v>
      </c>
      <c r="K7159" s="270"/>
      <c r="L7159" s="270"/>
      <c r="M7159" s="271"/>
      <c r="N7159" s="270" t="e">
        <v>#N/A</v>
      </c>
      <c r="O7159" s="272" t="e">
        <v>#N/A</v>
      </c>
      <c r="P7159" s="272" t="e">
        <v>#N/A</v>
      </c>
      <c r="Q7159" s="272" t="e">
        <v>#N/A</v>
      </c>
    </row>
    <row r="7160" spans="1:17" s="208" customFormat="1" ht="12">
      <c r="A7160" s="268" t="str">
        <f t="shared" si="224"/>
        <v>1823486011174625594</v>
      </c>
      <c r="B7160" s="304" t="s">
        <v>19891</v>
      </c>
      <c r="C7160" s="269" t="s">
        <v>10770</v>
      </c>
      <c r="D7160" s="144" t="s">
        <v>3106</v>
      </c>
      <c r="E7160" s="269" t="s">
        <v>10771</v>
      </c>
      <c r="F7160" s="145" t="s">
        <v>3106</v>
      </c>
      <c r="G7160" s="269" t="s">
        <v>3106</v>
      </c>
      <c r="H7160" s="305" t="s">
        <v>10772</v>
      </c>
      <c r="I7160" s="306" t="s">
        <v>20702</v>
      </c>
      <c r="J7160" s="201" t="str">
        <f t="shared" si="223"/>
        <v>9999</v>
      </c>
      <c r="K7160" s="270"/>
      <c r="L7160" s="270"/>
      <c r="M7160" s="271"/>
      <c r="N7160" s="270" t="e">
        <v>#N/A</v>
      </c>
      <c r="O7160" s="272" t="e">
        <v>#N/A</v>
      </c>
      <c r="P7160" s="272" t="e">
        <v>#N/A</v>
      </c>
      <c r="Q7160" s="272" t="e">
        <v>#N/A</v>
      </c>
    </row>
    <row r="7161" spans="1:17" s="208" customFormat="1" ht="12">
      <c r="A7161" s="268" t="str">
        <f t="shared" si="224"/>
        <v>1823486021174625594</v>
      </c>
      <c r="B7161" s="304" t="s">
        <v>19891</v>
      </c>
      <c r="C7161" s="269" t="s">
        <v>10770</v>
      </c>
      <c r="D7161" s="144" t="s">
        <v>3106</v>
      </c>
      <c r="E7161" s="269" t="s">
        <v>10773</v>
      </c>
      <c r="F7161" s="145" t="s">
        <v>3106</v>
      </c>
      <c r="G7161" s="269" t="s">
        <v>3106</v>
      </c>
      <c r="H7161" s="305" t="s">
        <v>10772</v>
      </c>
      <c r="I7161" s="306" t="s">
        <v>20703</v>
      </c>
      <c r="J7161" s="201" t="str">
        <f t="shared" si="223"/>
        <v>9999</v>
      </c>
      <c r="K7161" s="270"/>
      <c r="L7161" s="270"/>
      <c r="M7161" s="271"/>
      <c r="N7161" s="270" t="e">
        <v>#N/A</v>
      </c>
      <c r="O7161" s="272" t="e">
        <v>#N/A</v>
      </c>
      <c r="P7161" s="272" t="e">
        <v>#N/A</v>
      </c>
      <c r="Q7161" s="272" t="e">
        <v>#N/A</v>
      </c>
    </row>
    <row r="7162" spans="1:17" s="208" customFormat="1" ht="12">
      <c r="A7162" s="268" t="str">
        <f t="shared" si="224"/>
        <v>1823999021982610671</v>
      </c>
      <c r="B7162" s="304" t="s">
        <v>19891</v>
      </c>
      <c r="C7162" s="269" t="s">
        <v>10774</v>
      </c>
      <c r="D7162" s="144" t="s">
        <v>3106</v>
      </c>
      <c r="E7162" s="269" t="s">
        <v>10775</v>
      </c>
      <c r="F7162" s="145" t="s">
        <v>3106</v>
      </c>
      <c r="G7162" s="269" t="s">
        <v>3106</v>
      </c>
      <c r="H7162" s="305" t="s">
        <v>10776</v>
      </c>
      <c r="I7162" s="306" t="s">
        <v>22828</v>
      </c>
      <c r="J7162" s="201" t="str">
        <f t="shared" si="223"/>
        <v>9999</v>
      </c>
      <c r="K7162" s="270"/>
      <c r="L7162" s="270"/>
      <c r="M7162" s="271"/>
      <c r="N7162" s="270" t="e">
        <v>#N/A</v>
      </c>
      <c r="O7162" s="272" t="e">
        <v>#N/A</v>
      </c>
      <c r="P7162" s="272" t="e">
        <v>#N/A</v>
      </c>
      <c r="Q7162" s="272" t="e">
        <v>#N/A</v>
      </c>
    </row>
    <row r="7163" spans="1:17" s="208" customFormat="1" ht="12">
      <c r="A7163" s="268" t="str">
        <f t="shared" si="224"/>
        <v>1824294011245248541</v>
      </c>
      <c r="B7163" s="304" t="s">
        <v>19891</v>
      </c>
      <c r="C7163" s="269" t="s">
        <v>10777</v>
      </c>
      <c r="D7163" s="144" t="s">
        <v>3106</v>
      </c>
      <c r="E7163" s="269" t="s">
        <v>10778</v>
      </c>
      <c r="F7163" s="145" t="s">
        <v>3106</v>
      </c>
      <c r="G7163" s="269" t="s">
        <v>3106</v>
      </c>
      <c r="H7163" s="305" t="s">
        <v>10779</v>
      </c>
      <c r="I7163" s="306" t="s">
        <v>20878</v>
      </c>
      <c r="J7163" s="201" t="str">
        <f t="shared" si="223"/>
        <v>9999</v>
      </c>
      <c r="K7163" s="270"/>
      <c r="L7163" s="270"/>
      <c r="M7163" s="271"/>
      <c r="N7163" s="270" t="e">
        <v>#N/A</v>
      </c>
      <c r="O7163" s="272" t="e">
        <v>#N/A</v>
      </c>
      <c r="P7163" s="272" t="e">
        <v>#N/A</v>
      </c>
      <c r="Q7163" s="272" t="e">
        <v>#N/A</v>
      </c>
    </row>
    <row r="7164" spans="1:17" s="208" customFormat="1" ht="12">
      <c r="A7164" s="268" t="str">
        <f t="shared" si="224"/>
        <v>1824815011144254327</v>
      </c>
      <c r="B7164" s="304" t="s">
        <v>19891</v>
      </c>
      <c r="C7164" s="269" t="s">
        <v>14007</v>
      </c>
      <c r="D7164" s="144" t="s">
        <v>3106</v>
      </c>
      <c r="E7164" s="269" t="s">
        <v>14008</v>
      </c>
      <c r="F7164" s="145" t="s">
        <v>3106</v>
      </c>
      <c r="G7164" s="269" t="s">
        <v>3106</v>
      </c>
      <c r="H7164" s="305" t="s">
        <v>14009</v>
      </c>
      <c r="I7164" s="306" t="s">
        <v>20608</v>
      </c>
      <c r="J7164" s="201" t="str">
        <f t="shared" si="223"/>
        <v>9999</v>
      </c>
      <c r="K7164" s="270" t="s">
        <v>13915</v>
      </c>
      <c r="L7164" s="270" t="s">
        <v>13916</v>
      </c>
      <c r="M7164" s="271">
        <v>44085</v>
      </c>
      <c r="N7164" s="270" t="e">
        <v>#N/A</v>
      </c>
      <c r="O7164" s="272" t="e">
        <v>#N/A</v>
      </c>
      <c r="P7164" s="272" t="e">
        <v>#N/A</v>
      </c>
      <c r="Q7164" s="272" t="e">
        <v>#N/A</v>
      </c>
    </row>
    <row r="7165" spans="1:17" s="208" customFormat="1" ht="12">
      <c r="A7165" s="268" t="str">
        <f t="shared" si="224"/>
        <v>1825424021407889694</v>
      </c>
      <c r="B7165" s="304" t="s">
        <v>19891</v>
      </c>
      <c r="C7165" s="269" t="s">
        <v>10780</v>
      </c>
      <c r="D7165" s="144" t="s">
        <v>3106</v>
      </c>
      <c r="E7165" s="269" t="s">
        <v>10781</v>
      </c>
      <c r="F7165" s="145" t="s">
        <v>3106</v>
      </c>
      <c r="G7165" s="269" t="s">
        <v>3106</v>
      </c>
      <c r="H7165" s="305" t="s">
        <v>10782</v>
      </c>
      <c r="I7165" s="306" t="s">
        <v>21329</v>
      </c>
      <c r="J7165" s="201" t="str">
        <f t="shared" si="223"/>
        <v>9999</v>
      </c>
      <c r="K7165" s="270"/>
      <c r="L7165" s="270"/>
      <c r="M7165" s="271"/>
      <c r="N7165" s="270" t="e">
        <v>#N/A</v>
      </c>
      <c r="O7165" s="272" t="e">
        <v>#N/A</v>
      </c>
      <c r="P7165" s="272" t="e">
        <v>#N/A</v>
      </c>
      <c r="Q7165" s="272" t="e">
        <v>#N/A</v>
      </c>
    </row>
    <row r="7166" spans="1:17" s="208" customFormat="1" ht="12">
      <c r="A7166" s="268" t="str">
        <f t="shared" si="224"/>
        <v>1825952011427084904</v>
      </c>
      <c r="B7166" s="304" t="s">
        <v>19891</v>
      </c>
      <c r="C7166" s="269" t="s">
        <v>10783</v>
      </c>
      <c r="D7166" s="144" t="s">
        <v>3106</v>
      </c>
      <c r="E7166" s="269" t="s">
        <v>10784</v>
      </c>
      <c r="F7166" s="145" t="s">
        <v>3106</v>
      </c>
      <c r="G7166" s="269" t="s">
        <v>3106</v>
      </c>
      <c r="H7166" s="305" t="s">
        <v>10785</v>
      </c>
      <c r="I7166" s="306" t="s">
        <v>21382</v>
      </c>
      <c r="J7166" s="201" t="str">
        <f t="shared" si="223"/>
        <v>9999</v>
      </c>
      <c r="K7166" s="270"/>
      <c r="L7166" s="270"/>
      <c r="M7166" s="271"/>
      <c r="N7166" s="270" t="e">
        <v>#N/A</v>
      </c>
      <c r="O7166" s="272" t="e">
        <v>#N/A</v>
      </c>
      <c r="P7166" s="272" t="e">
        <v>#N/A</v>
      </c>
      <c r="Q7166" s="272" t="e">
        <v>#N/A</v>
      </c>
    </row>
    <row r="7167" spans="1:17" s="208" customFormat="1" ht="12">
      <c r="A7167" s="268" t="str">
        <f t="shared" si="224"/>
        <v>1826224021215995584</v>
      </c>
      <c r="B7167" s="304" t="s">
        <v>19891</v>
      </c>
      <c r="C7167" s="269" t="s">
        <v>10786</v>
      </c>
      <c r="D7167" s="144" t="s">
        <v>3106</v>
      </c>
      <c r="E7167" s="269" t="s">
        <v>10787</v>
      </c>
      <c r="F7167" s="145" t="s">
        <v>3106</v>
      </c>
      <c r="G7167" s="269" t="s">
        <v>3106</v>
      </c>
      <c r="H7167" s="305" t="s">
        <v>10788</v>
      </c>
      <c r="I7167" s="306" t="s">
        <v>20812</v>
      </c>
      <c r="J7167" s="201" t="str">
        <f t="shared" si="223"/>
        <v>9999</v>
      </c>
      <c r="K7167" s="270"/>
      <c r="L7167" s="270"/>
      <c r="M7167" s="271"/>
      <c r="N7167" s="270" t="e">
        <v>#N/A</v>
      </c>
      <c r="O7167" s="272" t="e">
        <v>#N/A</v>
      </c>
      <c r="P7167" s="272" t="e">
        <v>#N/A</v>
      </c>
      <c r="Q7167" s="272" t="e">
        <v>#N/A</v>
      </c>
    </row>
    <row r="7168" spans="1:17" s="208" customFormat="1" ht="12">
      <c r="A7168" s="268" t="str">
        <f t="shared" si="224"/>
        <v>1829038011811901739</v>
      </c>
      <c r="B7168" s="304" t="s">
        <v>19891</v>
      </c>
      <c r="C7168" s="269" t="s">
        <v>10789</v>
      </c>
      <c r="D7168" s="144" t="s">
        <v>3106</v>
      </c>
      <c r="E7168" s="269" t="s">
        <v>10790</v>
      </c>
      <c r="F7168" s="145" t="s">
        <v>3106</v>
      </c>
      <c r="G7168" s="269" t="s">
        <v>3106</v>
      </c>
      <c r="H7168" s="305" t="s">
        <v>10791</v>
      </c>
      <c r="I7168" s="306" t="s">
        <v>22394</v>
      </c>
      <c r="J7168" s="201" t="str">
        <f t="shared" si="223"/>
        <v>9999</v>
      </c>
      <c r="K7168" s="270"/>
      <c r="L7168" s="270"/>
      <c r="M7168" s="271"/>
      <c r="N7168" s="270" t="e">
        <v>#N/A</v>
      </c>
      <c r="O7168" s="272" t="e">
        <v>#N/A</v>
      </c>
      <c r="P7168" s="272" t="e">
        <v>#N/A</v>
      </c>
      <c r="Q7168" s="272" t="e">
        <v>#N/A</v>
      </c>
    </row>
    <row r="7169" spans="1:17" s="208" customFormat="1" ht="12">
      <c r="A7169" s="268" t="str">
        <f t="shared" si="224"/>
        <v>1829517021982650974</v>
      </c>
      <c r="B7169" s="304" t="s">
        <v>19891</v>
      </c>
      <c r="C7169" s="269" t="s">
        <v>10792</v>
      </c>
      <c r="D7169" s="144" t="s">
        <v>3106</v>
      </c>
      <c r="E7169" s="269" t="s">
        <v>10793</v>
      </c>
      <c r="F7169" s="145" t="s">
        <v>3106</v>
      </c>
      <c r="G7169" s="269" t="s">
        <v>3106</v>
      </c>
      <c r="H7169" s="305" t="s">
        <v>10794</v>
      </c>
      <c r="I7169" s="306" t="s">
        <v>22836</v>
      </c>
      <c r="J7169" s="201" t="str">
        <f t="shared" si="223"/>
        <v>9999</v>
      </c>
      <c r="K7169" s="270"/>
      <c r="L7169" s="270"/>
      <c r="M7169" s="271"/>
      <c r="N7169" s="270" t="e">
        <v>#N/A</v>
      </c>
      <c r="O7169" s="272" t="e">
        <v>#N/A</v>
      </c>
      <c r="P7169" s="272" t="e">
        <v>#N/A</v>
      </c>
      <c r="Q7169" s="272" t="e">
        <v>#N/A</v>
      </c>
    </row>
    <row r="7170" spans="1:17" s="208" customFormat="1" ht="12">
      <c r="A7170" s="268" t="str">
        <f t="shared" si="224"/>
        <v>1829640011871526939</v>
      </c>
      <c r="B7170" s="304" t="s">
        <v>19891</v>
      </c>
      <c r="C7170" s="269" t="s">
        <v>10795</v>
      </c>
      <c r="D7170" s="144" t="s">
        <v>3106</v>
      </c>
      <c r="E7170" s="269" t="s">
        <v>10796</v>
      </c>
      <c r="F7170" s="145" t="s">
        <v>3106</v>
      </c>
      <c r="G7170" s="269" t="s">
        <v>3106</v>
      </c>
      <c r="H7170" s="305" t="s">
        <v>10797</v>
      </c>
      <c r="I7170" s="306" t="s">
        <v>22536</v>
      </c>
      <c r="J7170" s="201" t="str">
        <f t="shared" si="223"/>
        <v>9999</v>
      </c>
      <c r="K7170" s="270"/>
      <c r="L7170" s="270"/>
      <c r="M7170" s="271"/>
      <c r="N7170" s="270" t="e">
        <v>#N/A</v>
      </c>
      <c r="O7170" s="272" t="e">
        <v>#N/A</v>
      </c>
      <c r="P7170" s="272" t="e">
        <v>#N/A</v>
      </c>
      <c r="Q7170" s="272" t="e">
        <v>#N/A</v>
      </c>
    </row>
    <row r="7171" spans="1:17" s="208" customFormat="1" ht="12">
      <c r="A7171" s="268" t="str">
        <f t="shared" si="224"/>
        <v>1830978011952355141</v>
      </c>
      <c r="B7171" s="304" t="s">
        <v>19891</v>
      </c>
      <c r="C7171" s="269" t="s">
        <v>10798</v>
      </c>
      <c r="D7171" s="144" t="s">
        <v>3106</v>
      </c>
      <c r="E7171" s="269" t="s">
        <v>10799</v>
      </c>
      <c r="F7171" s="145" t="s">
        <v>3106</v>
      </c>
      <c r="G7171" s="269" t="s">
        <v>3106</v>
      </c>
      <c r="H7171" s="305" t="s">
        <v>10800</v>
      </c>
      <c r="I7171" s="306" t="s">
        <v>22755</v>
      </c>
      <c r="J7171" s="201" t="str">
        <f t="shared" ref="J7171:J7234" si="225">B7171</f>
        <v>9999</v>
      </c>
      <c r="K7171" s="270"/>
      <c r="L7171" s="270"/>
      <c r="M7171" s="271"/>
      <c r="N7171" s="270" t="e">
        <v>#N/A</v>
      </c>
      <c r="O7171" s="272" t="e">
        <v>#N/A</v>
      </c>
      <c r="P7171" s="272" t="e">
        <v>#N/A</v>
      </c>
      <c r="Q7171" s="272" t="e">
        <v>#N/A</v>
      </c>
    </row>
    <row r="7172" spans="1:17" s="208" customFormat="1" ht="12">
      <c r="A7172" s="268" t="str">
        <f t="shared" si="224"/>
        <v>1831331011740316561</v>
      </c>
      <c r="B7172" s="304" t="s">
        <v>19891</v>
      </c>
      <c r="C7172" s="269" t="s">
        <v>10801</v>
      </c>
      <c r="D7172" s="144" t="s">
        <v>3106</v>
      </c>
      <c r="E7172" s="269" t="s">
        <v>10802</v>
      </c>
      <c r="F7172" s="145" t="s">
        <v>3106</v>
      </c>
      <c r="G7172" s="269" t="s">
        <v>3106</v>
      </c>
      <c r="H7172" s="305" t="s">
        <v>10803</v>
      </c>
      <c r="I7172" s="307" t="s">
        <v>10803</v>
      </c>
      <c r="J7172" s="201" t="str">
        <f t="shared" si="225"/>
        <v>9999</v>
      </c>
      <c r="K7172" s="270"/>
      <c r="L7172" s="270"/>
      <c r="M7172" s="271"/>
      <c r="N7172" s="270" t="e">
        <v>#N/A</v>
      </c>
      <c r="O7172" s="272" t="e">
        <v>#N/A</v>
      </c>
      <c r="P7172" s="272" t="e">
        <v>#N/A</v>
      </c>
      <c r="Q7172" s="272" t="e">
        <v>#N/A</v>
      </c>
    </row>
    <row r="7173" spans="1:17" s="208" customFormat="1" ht="12">
      <c r="A7173" s="268" t="str">
        <f t="shared" si="224"/>
        <v>1831331021346480902</v>
      </c>
      <c r="B7173" s="304" t="s">
        <v>19891</v>
      </c>
      <c r="C7173" s="269" t="s">
        <v>10804</v>
      </c>
      <c r="D7173" s="144" t="s">
        <v>3106</v>
      </c>
      <c r="E7173" s="269" t="s">
        <v>10805</v>
      </c>
      <c r="F7173" s="145" t="s">
        <v>3106</v>
      </c>
      <c r="G7173" s="269" t="s">
        <v>3106</v>
      </c>
      <c r="H7173" s="305" t="s">
        <v>10803</v>
      </c>
      <c r="I7173" s="307" t="s">
        <v>10803</v>
      </c>
      <c r="J7173" s="201" t="str">
        <f t="shared" si="225"/>
        <v>9999</v>
      </c>
      <c r="K7173" s="270"/>
      <c r="L7173" s="270"/>
      <c r="M7173" s="271"/>
      <c r="N7173" s="270" t="e">
        <v>#N/A</v>
      </c>
      <c r="O7173" s="272" t="e">
        <v>#N/A</v>
      </c>
      <c r="P7173" s="272" t="e">
        <v>#N/A</v>
      </c>
      <c r="Q7173" s="272" t="e">
        <v>#N/A</v>
      </c>
    </row>
    <row r="7174" spans="1:17" s="208" customFormat="1" ht="12">
      <c r="A7174" s="268" t="str">
        <f t="shared" si="224"/>
        <v>1831349011740231489</v>
      </c>
      <c r="B7174" s="304" t="s">
        <v>19891</v>
      </c>
      <c r="C7174" s="269" t="s">
        <v>10806</v>
      </c>
      <c r="D7174" s="144" t="s">
        <v>3106</v>
      </c>
      <c r="E7174" s="269" t="s">
        <v>10807</v>
      </c>
      <c r="F7174" s="145" t="s">
        <v>3106</v>
      </c>
      <c r="G7174" s="269" t="s">
        <v>3106</v>
      </c>
      <c r="H7174" s="305" t="s">
        <v>10808</v>
      </c>
      <c r="I7174" s="306" t="s">
        <v>22218</v>
      </c>
      <c r="J7174" s="201" t="str">
        <f t="shared" si="225"/>
        <v>9999</v>
      </c>
      <c r="K7174" s="270"/>
      <c r="L7174" s="270"/>
      <c r="M7174" s="271"/>
      <c r="N7174" s="270" t="e">
        <v>#N/A</v>
      </c>
      <c r="O7174" s="272" t="e">
        <v>#N/A</v>
      </c>
      <c r="P7174" s="272" t="e">
        <v>#N/A</v>
      </c>
      <c r="Q7174" s="272" t="e">
        <v>#N/A</v>
      </c>
    </row>
    <row r="7175" spans="1:17" s="208" customFormat="1" ht="12">
      <c r="A7175" s="268" t="str">
        <f t="shared" si="224"/>
        <v>1831760011497804371</v>
      </c>
      <c r="B7175" s="304" t="s">
        <v>19891</v>
      </c>
      <c r="C7175" s="269" t="s">
        <v>10809</v>
      </c>
      <c r="D7175" s="144" t="s">
        <v>3106</v>
      </c>
      <c r="E7175" s="269" t="s">
        <v>10810</v>
      </c>
      <c r="F7175" s="145" t="s">
        <v>3106</v>
      </c>
      <c r="G7175" s="269" t="s">
        <v>3106</v>
      </c>
      <c r="H7175" s="305" t="s">
        <v>10811</v>
      </c>
      <c r="I7175" s="306" t="s">
        <v>21591</v>
      </c>
      <c r="J7175" s="201" t="str">
        <f t="shared" si="225"/>
        <v>9999</v>
      </c>
      <c r="K7175" s="270"/>
      <c r="L7175" s="270"/>
      <c r="M7175" s="271"/>
      <c r="N7175" s="270" t="e">
        <v>#N/A</v>
      </c>
      <c r="O7175" s="272" t="e">
        <v>#N/A</v>
      </c>
      <c r="P7175" s="272" t="e">
        <v>#N/A</v>
      </c>
      <c r="Q7175" s="272" t="e">
        <v>#N/A</v>
      </c>
    </row>
    <row r="7176" spans="1:17" s="208" customFormat="1" ht="12">
      <c r="A7176" s="268" t="str">
        <f t="shared" si="224"/>
        <v>1831760021497804371</v>
      </c>
      <c r="B7176" s="304" t="s">
        <v>19891</v>
      </c>
      <c r="C7176" s="269" t="s">
        <v>10809</v>
      </c>
      <c r="D7176" s="144" t="s">
        <v>3106</v>
      </c>
      <c r="E7176" s="269" t="s">
        <v>10812</v>
      </c>
      <c r="F7176" s="145" t="s">
        <v>3106</v>
      </c>
      <c r="G7176" s="269" t="s">
        <v>3106</v>
      </c>
      <c r="H7176" s="305" t="s">
        <v>8528</v>
      </c>
      <c r="I7176" s="306" t="s">
        <v>21590</v>
      </c>
      <c r="J7176" s="201" t="str">
        <f t="shared" si="225"/>
        <v>9999</v>
      </c>
      <c r="K7176" s="270"/>
      <c r="L7176" s="270"/>
      <c r="M7176" s="271"/>
      <c r="N7176" s="270" t="e">
        <v>#N/A</v>
      </c>
      <c r="O7176" s="272" t="e">
        <v>#N/A</v>
      </c>
      <c r="P7176" s="272" t="e">
        <v>#N/A</v>
      </c>
      <c r="Q7176" s="272" t="e">
        <v>#N/A</v>
      </c>
    </row>
    <row r="7177" spans="1:17" s="208" customFormat="1" ht="12">
      <c r="A7177" s="268" t="str">
        <f t="shared" si="224"/>
        <v>1833394021578610564</v>
      </c>
      <c r="B7177" s="304" t="s">
        <v>19891</v>
      </c>
      <c r="C7177" s="269" t="s">
        <v>10813</v>
      </c>
      <c r="D7177" s="144" t="s">
        <v>3106</v>
      </c>
      <c r="E7177" s="269" t="s">
        <v>10814</v>
      </c>
      <c r="F7177" s="145" t="s">
        <v>3106</v>
      </c>
      <c r="G7177" s="269" t="s">
        <v>3106</v>
      </c>
      <c r="H7177" s="305" t="s">
        <v>10815</v>
      </c>
      <c r="I7177" s="306" t="s">
        <v>21807</v>
      </c>
      <c r="J7177" s="201" t="str">
        <f t="shared" si="225"/>
        <v>9999</v>
      </c>
      <c r="K7177" s="270"/>
      <c r="L7177" s="270"/>
      <c r="M7177" s="271"/>
      <c r="N7177" s="270" t="e">
        <v>#N/A</v>
      </c>
      <c r="O7177" s="272" t="e">
        <v>#N/A</v>
      </c>
      <c r="P7177" s="272" t="e">
        <v>#N/A</v>
      </c>
      <c r="Q7177" s="272" t="e">
        <v>#N/A</v>
      </c>
    </row>
    <row r="7178" spans="1:17" s="208" customFormat="1" ht="12">
      <c r="A7178" s="268" t="str">
        <f t="shared" si="224"/>
        <v>1833600021598714495</v>
      </c>
      <c r="B7178" s="304" t="s">
        <v>19891</v>
      </c>
      <c r="C7178" s="269" t="s">
        <v>10816</v>
      </c>
      <c r="D7178" s="144" t="s">
        <v>3106</v>
      </c>
      <c r="E7178" s="269" t="s">
        <v>10817</v>
      </c>
      <c r="F7178" s="145" t="s">
        <v>3106</v>
      </c>
      <c r="G7178" s="269" t="s">
        <v>3106</v>
      </c>
      <c r="H7178" s="305" t="s">
        <v>10818</v>
      </c>
      <c r="I7178" s="306" t="s">
        <v>21847</v>
      </c>
      <c r="J7178" s="201" t="str">
        <f t="shared" si="225"/>
        <v>9999</v>
      </c>
      <c r="K7178" s="270"/>
      <c r="L7178" s="270"/>
      <c r="M7178" s="271"/>
      <c r="N7178" s="270" t="e">
        <v>#N/A</v>
      </c>
      <c r="O7178" s="272" t="e">
        <v>#N/A</v>
      </c>
      <c r="P7178" s="272" t="e">
        <v>#N/A</v>
      </c>
      <c r="Q7178" s="272" t="e">
        <v>#N/A</v>
      </c>
    </row>
    <row r="7179" spans="1:17" s="208" customFormat="1" ht="12">
      <c r="A7179" s="268" t="str">
        <f t="shared" si="224"/>
        <v>1834772011780619031</v>
      </c>
      <c r="B7179" s="304" t="s">
        <v>19891</v>
      </c>
      <c r="C7179" s="269" t="s">
        <v>10819</v>
      </c>
      <c r="D7179" s="144" t="s">
        <v>3106</v>
      </c>
      <c r="E7179" s="269" t="s">
        <v>10820</v>
      </c>
      <c r="F7179" s="145" t="s">
        <v>3106</v>
      </c>
      <c r="G7179" s="269" t="s">
        <v>3106</v>
      </c>
      <c r="H7179" s="305" t="s">
        <v>10821</v>
      </c>
      <c r="I7179" s="306" t="s">
        <v>22299</v>
      </c>
      <c r="J7179" s="201" t="str">
        <f t="shared" si="225"/>
        <v>9999</v>
      </c>
      <c r="K7179" s="270"/>
      <c r="L7179" s="270"/>
      <c r="M7179" s="271"/>
      <c r="N7179" s="270" t="e">
        <v>#N/A</v>
      </c>
      <c r="O7179" s="272" t="e">
        <v>#N/A</v>
      </c>
      <c r="P7179" s="272" t="e">
        <v>#N/A</v>
      </c>
      <c r="Q7179" s="272" t="e">
        <v>#N/A</v>
      </c>
    </row>
    <row r="7180" spans="1:17" s="208" customFormat="1" ht="12">
      <c r="A7180" s="268" t="str">
        <f t="shared" si="224"/>
        <v>1834772021780619031</v>
      </c>
      <c r="B7180" s="304" t="s">
        <v>19891</v>
      </c>
      <c r="C7180" s="269" t="s">
        <v>10819</v>
      </c>
      <c r="D7180" s="144" t="s">
        <v>3106</v>
      </c>
      <c r="E7180" s="269" t="s">
        <v>10822</v>
      </c>
      <c r="F7180" s="145" t="s">
        <v>3106</v>
      </c>
      <c r="G7180" s="269" t="s">
        <v>3106</v>
      </c>
      <c r="H7180" s="305" t="s">
        <v>10821</v>
      </c>
      <c r="I7180" s="306" t="s">
        <v>22298</v>
      </c>
      <c r="J7180" s="201" t="str">
        <f t="shared" si="225"/>
        <v>9999</v>
      </c>
      <c r="K7180" s="270"/>
      <c r="L7180" s="270"/>
      <c r="M7180" s="271"/>
      <c r="N7180" s="270" t="e">
        <v>#N/A</v>
      </c>
      <c r="O7180" s="272" t="e">
        <v>#N/A</v>
      </c>
      <c r="P7180" s="272" t="e">
        <v>#N/A</v>
      </c>
      <c r="Q7180" s="272" t="e">
        <v>#N/A</v>
      </c>
    </row>
    <row r="7181" spans="1:17" s="208" customFormat="1" ht="12">
      <c r="A7181" s="268" t="str">
        <f t="shared" si="224"/>
        <v>1834772031780619031</v>
      </c>
      <c r="B7181" s="304" t="s">
        <v>19891</v>
      </c>
      <c r="C7181" s="269" t="s">
        <v>10819</v>
      </c>
      <c r="D7181" s="144" t="s">
        <v>3106</v>
      </c>
      <c r="E7181" s="269" t="s">
        <v>10823</v>
      </c>
      <c r="F7181" s="145" t="s">
        <v>3106</v>
      </c>
      <c r="G7181" s="269" t="s">
        <v>3106</v>
      </c>
      <c r="H7181" s="305" t="s">
        <v>10821</v>
      </c>
      <c r="I7181" s="306" t="s">
        <v>22298</v>
      </c>
      <c r="J7181" s="201" t="str">
        <f t="shared" si="225"/>
        <v>9999</v>
      </c>
      <c r="K7181" s="270"/>
      <c r="L7181" s="270"/>
      <c r="M7181" s="271"/>
      <c r="N7181" s="270" t="e">
        <v>#N/A</v>
      </c>
      <c r="O7181" s="272" t="e">
        <v>#N/A</v>
      </c>
      <c r="P7181" s="272" t="e">
        <v>#N/A</v>
      </c>
      <c r="Q7181" s="272" t="e">
        <v>#N/A</v>
      </c>
    </row>
    <row r="7182" spans="1:17" s="208" customFormat="1" ht="12">
      <c r="A7182" s="268" t="str">
        <f t="shared" si="224"/>
        <v>1834772041780619031</v>
      </c>
      <c r="B7182" s="304" t="s">
        <v>19891</v>
      </c>
      <c r="C7182" s="269" t="s">
        <v>10819</v>
      </c>
      <c r="D7182" s="144" t="s">
        <v>3106</v>
      </c>
      <c r="E7182" s="269" t="s">
        <v>10824</v>
      </c>
      <c r="F7182" s="145" t="s">
        <v>3106</v>
      </c>
      <c r="G7182" s="269" t="s">
        <v>3106</v>
      </c>
      <c r="H7182" s="305" t="s">
        <v>10821</v>
      </c>
      <c r="I7182" s="307" t="s">
        <v>10821</v>
      </c>
      <c r="J7182" s="201" t="str">
        <f t="shared" si="225"/>
        <v>9999</v>
      </c>
      <c r="K7182" s="270"/>
      <c r="L7182" s="270"/>
      <c r="M7182" s="271"/>
      <c r="N7182" s="270" t="e">
        <v>#N/A</v>
      </c>
      <c r="O7182" s="272" t="e">
        <v>#N/A</v>
      </c>
      <c r="P7182" s="272" t="e">
        <v>#N/A</v>
      </c>
      <c r="Q7182" s="272" t="e">
        <v>#N/A</v>
      </c>
    </row>
    <row r="7183" spans="1:17" s="208" customFormat="1" ht="12">
      <c r="A7183" s="268" t="str">
        <f t="shared" si="224"/>
        <v>1834871011578545893</v>
      </c>
      <c r="B7183" s="304" t="s">
        <v>19891</v>
      </c>
      <c r="C7183" s="269" t="s">
        <v>4603</v>
      </c>
      <c r="D7183" s="144" t="s">
        <v>3106</v>
      </c>
      <c r="E7183" s="269" t="s">
        <v>10825</v>
      </c>
      <c r="F7183" s="145" t="s">
        <v>3106</v>
      </c>
      <c r="G7183" s="269" t="s">
        <v>3106</v>
      </c>
      <c r="H7183" s="305" t="s">
        <v>10826</v>
      </c>
      <c r="I7183" s="306" t="s">
        <v>21799</v>
      </c>
      <c r="J7183" s="201" t="str">
        <f t="shared" si="225"/>
        <v>9999</v>
      </c>
      <c r="K7183" s="270"/>
      <c r="L7183" s="270"/>
      <c r="M7183" s="271"/>
      <c r="N7183" s="270" t="e">
        <v>#N/A</v>
      </c>
      <c r="O7183" s="272" t="e">
        <v>#N/A</v>
      </c>
      <c r="P7183" s="272" t="e">
        <v>#N/A</v>
      </c>
      <c r="Q7183" s="272" t="e">
        <v>#N/A</v>
      </c>
    </row>
    <row r="7184" spans="1:17" s="208" customFormat="1" ht="12">
      <c r="A7184" s="268" t="str">
        <f t="shared" si="224"/>
        <v>1835688011912924846</v>
      </c>
      <c r="B7184" s="304" t="s">
        <v>19891</v>
      </c>
      <c r="C7184" s="269" t="s">
        <v>10827</v>
      </c>
      <c r="D7184" s="144" t="s">
        <v>3106</v>
      </c>
      <c r="E7184" s="269" t="s">
        <v>10828</v>
      </c>
      <c r="F7184" s="145" t="s">
        <v>3106</v>
      </c>
      <c r="G7184" s="269" t="s">
        <v>3106</v>
      </c>
      <c r="H7184" s="305" t="s">
        <v>10829</v>
      </c>
      <c r="I7184" s="306" t="s">
        <v>22657</v>
      </c>
      <c r="J7184" s="201" t="str">
        <f t="shared" si="225"/>
        <v>9999</v>
      </c>
      <c r="K7184" s="270"/>
      <c r="L7184" s="270"/>
      <c r="M7184" s="271"/>
      <c r="N7184" s="270" t="e">
        <v>#N/A</v>
      </c>
      <c r="O7184" s="272" t="e">
        <v>#N/A</v>
      </c>
      <c r="P7184" s="272" t="e">
        <v>#N/A</v>
      </c>
      <c r="Q7184" s="272" t="e">
        <v>#N/A</v>
      </c>
    </row>
    <row r="7185" spans="1:17" s="208" customFormat="1" ht="12">
      <c r="A7185" s="268" t="str">
        <f t="shared" si="224"/>
        <v>1835688021912924846</v>
      </c>
      <c r="B7185" s="304" t="s">
        <v>19891</v>
      </c>
      <c r="C7185" s="269" t="s">
        <v>10827</v>
      </c>
      <c r="D7185" s="144" t="s">
        <v>3106</v>
      </c>
      <c r="E7185" s="269" t="s">
        <v>10830</v>
      </c>
      <c r="F7185" s="145" t="s">
        <v>3106</v>
      </c>
      <c r="G7185" s="269" t="s">
        <v>3106</v>
      </c>
      <c r="H7185" s="305" t="s">
        <v>10829</v>
      </c>
      <c r="I7185" s="307" t="s">
        <v>10829</v>
      </c>
      <c r="J7185" s="201" t="str">
        <f t="shared" si="225"/>
        <v>9999</v>
      </c>
      <c r="K7185" s="270"/>
      <c r="L7185" s="270"/>
      <c r="M7185" s="271"/>
      <c r="N7185" s="270" t="e">
        <v>#N/A</v>
      </c>
      <c r="O7185" s="272" t="e">
        <v>#N/A</v>
      </c>
      <c r="P7185" s="272" t="e">
        <v>#N/A</v>
      </c>
      <c r="Q7185" s="272" t="e">
        <v>#N/A</v>
      </c>
    </row>
    <row r="7186" spans="1:17" s="208" customFormat="1" ht="12">
      <c r="A7186" s="268" t="str">
        <f t="shared" si="224"/>
        <v>1836504011487652970</v>
      </c>
      <c r="B7186" s="304" t="s">
        <v>19891</v>
      </c>
      <c r="C7186" s="269" t="s">
        <v>10831</v>
      </c>
      <c r="D7186" s="144" t="s">
        <v>3106</v>
      </c>
      <c r="E7186" s="269" t="s">
        <v>10832</v>
      </c>
      <c r="F7186" s="145" t="s">
        <v>3106</v>
      </c>
      <c r="G7186" s="269" t="s">
        <v>3106</v>
      </c>
      <c r="H7186" s="305" t="s">
        <v>10833</v>
      </c>
      <c r="I7186" s="306" t="s">
        <v>21554</v>
      </c>
      <c r="J7186" s="201" t="str">
        <f t="shared" si="225"/>
        <v>9999</v>
      </c>
      <c r="K7186" s="270"/>
      <c r="L7186" s="270"/>
      <c r="M7186" s="271"/>
      <c r="N7186" s="270" t="e">
        <v>#N/A</v>
      </c>
      <c r="O7186" s="272" t="e">
        <v>#N/A</v>
      </c>
      <c r="P7186" s="272" t="e">
        <v>#N/A</v>
      </c>
      <c r="Q7186" s="272" t="e">
        <v>#N/A</v>
      </c>
    </row>
    <row r="7187" spans="1:17" s="208" customFormat="1" ht="12">
      <c r="A7187" s="268" t="str">
        <f t="shared" si="224"/>
        <v>1836504021487652970</v>
      </c>
      <c r="B7187" s="304" t="s">
        <v>19891</v>
      </c>
      <c r="C7187" s="269" t="s">
        <v>10831</v>
      </c>
      <c r="D7187" s="144" t="s">
        <v>3106</v>
      </c>
      <c r="E7187" s="269" t="s">
        <v>10834</v>
      </c>
      <c r="F7187" s="145" t="s">
        <v>3106</v>
      </c>
      <c r="G7187" s="269" t="s">
        <v>3106</v>
      </c>
      <c r="H7187" s="305" t="s">
        <v>10833</v>
      </c>
      <c r="I7187" s="306" t="s">
        <v>21554</v>
      </c>
      <c r="J7187" s="201" t="str">
        <f t="shared" si="225"/>
        <v>9999</v>
      </c>
      <c r="K7187" s="270"/>
      <c r="L7187" s="270"/>
      <c r="M7187" s="271"/>
      <c r="N7187" s="270" t="e">
        <v>#N/A</v>
      </c>
      <c r="O7187" s="272" t="e">
        <v>#N/A</v>
      </c>
      <c r="P7187" s="272" t="e">
        <v>#N/A</v>
      </c>
      <c r="Q7187" s="272" t="e">
        <v>#N/A</v>
      </c>
    </row>
    <row r="7188" spans="1:17" s="208" customFormat="1" ht="12">
      <c r="A7188" s="268" t="str">
        <f t="shared" si="224"/>
        <v>1837783021306802418</v>
      </c>
      <c r="B7188" s="304" t="s">
        <v>19891</v>
      </c>
      <c r="C7188" s="269" t="s">
        <v>10835</v>
      </c>
      <c r="D7188" s="144" t="s">
        <v>3106</v>
      </c>
      <c r="E7188" s="269" t="s">
        <v>10836</v>
      </c>
      <c r="F7188" s="145" t="s">
        <v>3106</v>
      </c>
      <c r="G7188" s="269" t="s">
        <v>3106</v>
      </c>
      <c r="H7188" s="305" t="s">
        <v>10837</v>
      </c>
      <c r="I7188" s="306" t="s">
        <v>21022</v>
      </c>
      <c r="J7188" s="201" t="str">
        <f t="shared" si="225"/>
        <v>9999</v>
      </c>
      <c r="K7188" s="270"/>
      <c r="L7188" s="270"/>
      <c r="M7188" s="271"/>
      <c r="N7188" s="270" t="e">
        <v>#N/A</v>
      </c>
      <c r="O7188" s="272" t="e">
        <v>#N/A</v>
      </c>
      <c r="P7188" s="272" t="e">
        <v>#N/A</v>
      </c>
      <c r="Q7188" s="272" t="e">
        <v>#N/A</v>
      </c>
    </row>
    <row r="7189" spans="1:17" s="208" customFormat="1" ht="12">
      <c r="A7189" s="268" t="str">
        <f t="shared" ref="A7189:A7252" si="226">E7189&amp;C7189</f>
        <v>1837932011134179153</v>
      </c>
      <c r="B7189" s="304" t="s">
        <v>19891</v>
      </c>
      <c r="C7189" s="269" t="s">
        <v>10838</v>
      </c>
      <c r="D7189" s="144" t="s">
        <v>3106</v>
      </c>
      <c r="E7189" s="269" t="s">
        <v>10839</v>
      </c>
      <c r="F7189" s="145" t="s">
        <v>3106</v>
      </c>
      <c r="G7189" s="269" t="s">
        <v>3106</v>
      </c>
      <c r="H7189" s="305" t="s">
        <v>10840</v>
      </c>
      <c r="I7189" s="306" t="s">
        <v>20576</v>
      </c>
      <c r="J7189" s="201" t="str">
        <f t="shared" si="225"/>
        <v>9999</v>
      </c>
      <c r="K7189" s="270"/>
      <c r="L7189" s="270"/>
      <c r="M7189" s="271"/>
      <c r="N7189" s="270" t="e">
        <v>#N/A</v>
      </c>
      <c r="O7189" s="272" t="e">
        <v>#N/A</v>
      </c>
      <c r="P7189" s="272" t="e">
        <v>#N/A</v>
      </c>
      <c r="Q7189" s="272" t="e">
        <v>#N/A</v>
      </c>
    </row>
    <row r="7190" spans="1:17" s="208" customFormat="1" ht="12">
      <c r="A7190" s="268" t="str">
        <f t="shared" si="226"/>
        <v>1837932021134179153</v>
      </c>
      <c r="B7190" s="304" t="s">
        <v>19891</v>
      </c>
      <c r="C7190" s="269" t="s">
        <v>10838</v>
      </c>
      <c r="D7190" s="144" t="s">
        <v>3106</v>
      </c>
      <c r="E7190" s="269" t="s">
        <v>10841</v>
      </c>
      <c r="F7190" s="145" t="s">
        <v>3106</v>
      </c>
      <c r="G7190" s="269" t="s">
        <v>3106</v>
      </c>
      <c r="H7190" s="305" t="s">
        <v>10840</v>
      </c>
      <c r="I7190" s="306" t="s">
        <v>20576</v>
      </c>
      <c r="J7190" s="201" t="str">
        <f t="shared" si="225"/>
        <v>9999</v>
      </c>
      <c r="K7190" s="270"/>
      <c r="L7190" s="270"/>
      <c r="M7190" s="271"/>
      <c r="N7190" s="270" t="e">
        <v>#N/A</v>
      </c>
      <c r="O7190" s="272" t="e">
        <v>#N/A</v>
      </c>
      <c r="P7190" s="272" t="e">
        <v>#N/A</v>
      </c>
      <c r="Q7190" s="272" t="e">
        <v>#N/A</v>
      </c>
    </row>
    <row r="7191" spans="1:17" s="208" customFormat="1" ht="12">
      <c r="A7191" s="268" t="str">
        <f t="shared" si="226"/>
        <v>1839292011235152281</v>
      </c>
      <c r="B7191" s="304" t="s">
        <v>19891</v>
      </c>
      <c r="C7191" s="269" t="s">
        <v>10842</v>
      </c>
      <c r="D7191" s="144" t="s">
        <v>3106</v>
      </c>
      <c r="E7191" s="269" t="s">
        <v>10843</v>
      </c>
      <c r="F7191" s="145" t="s">
        <v>3106</v>
      </c>
      <c r="G7191" s="269" t="s">
        <v>3106</v>
      </c>
      <c r="H7191" s="305" t="s">
        <v>10844</v>
      </c>
      <c r="I7191" s="306" t="s">
        <v>20849</v>
      </c>
      <c r="J7191" s="201" t="str">
        <f t="shared" si="225"/>
        <v>9999</v>
      </c>
      <c r="K7191" s="270"/>
      <c r="L7191" s="270"/>
      <c r="M7191" s="271"/>
      <c r="N7191" s="270" t="e">
        <v>#N/A</v>
      </c>
      <c r="O7191" s="272" t="e">
        <v>#N/A</v>
      </c>
      <c r="P7191" s="272" t="e">
        <v>#N/A</v>
      </c>
      <c r="Q7191" s="272" t="e">
        <v>#N/A</v>
      </c>
    </row>
    <row r="7192" spans="1:17" s="208" customFormat="1" ht="12">
      <c r="A7192" s="268" t="str">
        <f t="shared" si="226"/>
        <v>1839524031174545461</v>
      </c>
      <c r="B7192" s="304" t="s">
        <v>19891</v>
      </c>
      <c r="C7192" s="269" t="s">
        <v>10845</v>
      </c>
      <c r="D7192" s="144" t="s">
        <v>3106</v>
      </c>
      <c r="E7192" s="269" t="s">
        <v>10846</v>
      </c>
      <c r="F7192" s="145" t="s">
        <v>3106</v>
      </c>
      <c r="G7192" s="269" t="s">
        <v>3106</v>
      </c>
      <c r="H7192" s="305" t="s">
        <v>10847</v>
      </c>
      <c r="I7192" s="306" t="s">
        <v>20690</v>
      </c>
      <c r="J7192" s="201" t="str">
        <f t="shared" si="225"/>
        <v>9999</v>
      </c>
      <c r="K7192" s="270"/>
      <c r="L7192" s="270"/>
      <c r="M7192" s="271"/>
      <c r="N7192" s="270" t="e">
        <v>#N/A</v>
      </c>
      <c r="O7192" s="272" t="e">
        <v>#N/A</v>
      </c>
      <c r="P7192" s="272" t="e">
        <v>#N/A</v>
      </c>
      <c r="Q7192" s="272" t="e">
        <v>#N/A</v>
      </c>
    </row>
    <row r="7193" spans="1:17" s="208" customFormat="1" ht="12">
      <c r="A7193" s="268" t="str">
        <f t="shared" si="226"/>
        <v>1840654011942213749</v>
      </c>
      <c r="B7193" s="304" t="s">
        <v>19891</v>
      </c>
      <c r="C7193" s="269" t="s">
        <v>10848</v>
      </c>
      <c r="D7193" s="144" t="s">
        <v>3106</v>
      </c>
      <c r="E7193" s="269" t="s">
        <v>10849</v>
      </c>
      <c r="F7193" s="145" t="s">
        <v>3106</v>
      </c>
      <c r="G7193" s="269" t="s">
        <v>3106</v>
      </c>
      <c r="H7193" s="305" t="s">
        <v>10850</v>
      </c>
      <c r="I7193" s="306" t="s">
        <v>22720</v>
      </c>
      <c r="J7193" s="201" t="str">
        <f t="shared" si="225"/>
        <v>9999</v>
      </c>
      <c r="K7193" s="270"/>
      <c r="L7193" s="270"/>
      <c r="M7193" s="271"/>
      <c r="N7193" s="270" t="e">
        <v>#N/A</v>
      </c>
      <c r="O7193" s="272" t="e">
        <v>#N/A</v>
      </c>
      <c r="P7193" s="272" t="e">
        <v>#N/A</v>
      </c>
      <c r="Q7193" s="272" t="e">
        <v>#N/A</v>
      </c>
    </row>
    <row r="7194" spans="1:17" s="208" customFormat="1" ht="12">
      <c r="A7194" s="268" t="str">
        <f t="shared" si="226"/>
        <v>1840654021942213749</v>
      </c>
      <c r="B7194" s="304" t="s">
        <v>19891</v>
      </c>
      <c r="C7194" s="269" t="s">
        <v>10848</v>
      </c>
      <c r="D7194" s="144" t="s">
        <v>3106</v>
      </c>
      <c r="E7194" s="269" t="s">
        <v>10851</v>
      </c>
      <c r="F7194" s="145" t="s">
        <v>3106</v>
      </c>
      <c r="G7194" s="269" t="s">
        <v>3106</v>
      </c>
      <c r="H7194" s="305" t="s">
        <v>10850</v>
      </c>
      <c r="I7194" s="307" t="s">
        <v>10850</v>
      </c>
      <c r="J7194" s="201" t="str">
        <f t="shared" si="225"/>
        <v>9999</v>
      </c>
      <c r="K7194" s="270"/>
      <c r="L7194" s="270"/>
      <c r="M7194" s="271"/>
      <c r="N7194" s="270" t="e">
        <v>#N/A</v>
      </c>
      <c r="O7194" s="272" t="e">
        <v>#N/A</v>
      </c>
      <c r="P7194" s="272" t="e">
        <v>#N/A</v>
      </c>
      <c r="Q7194" s="272" t="e">
        <v>#N/A</v>
      </c>
    </row>
    <row r="7195" spans="1:17" s="208" customFormat="1" ht="12">
      <c r="A7195" s="268" t="str">
        <f t="shared" si="226"/>
        <v>1841900021912949264</v>
      </c>
      <c r="B7195" s="304" t="s">
        <v>19891</v>
      </c>
      <c r="C7195" s="269" t="s">
        <v>10852</v>
      </c>
      <c r="D7195" s="144" t="s">
        <v>3106</v>
      </c>
      <c r="E7195" s="269" t="s">
        <v>10853</v>
      </c>
      <c r="F7195" s="145" t="s">
        <v>3106</v>
      </c>
      <c r="G7195" s="269" t="s">
        <v>3106</v>
      </c>
      <c r="H7195" s="305" t="s">
        <v>10854</v>
      </c>
      <c r="I7195" s="306" t="s">
        <v>22661</v>
      </c>
      <c r="J7195" s="201" t="str">
        <f t="shared" si="225"/>
        <v>9999</v>
      </c>
      <c r="K7195" s="270"/>
      <c r="L7195" s="270"/>
      <c r="M7195" s="271"/>
      <c r="N7195" s="270" t="e">
        <v>#N/A</v>
      </c>
      <c r="O7195" s="272" t="e">
        <v>#N/A</v>
      </c>
      <c r="P7195" s="272" t="e">
        <v>#N/A</v>
      </c>
      <c r="Q7195" s="272" t="e">
        <v>#N/A</v>
      </c>
    </row>
    <row r="7196" spans="1:17" s="208" customFormat="1" ht="12">
      <c r="A7196" s="268" t="str">
        <f t="shared" si="226"/>
        <v>1842247111447228218</v>
      </c>
      <c r="B7196" s="304" t="s">
        <v>19891</v>
      </c>
      <c r="C7196" s="269" t="s">
        <v>10855</v>
      </c>
      <c r="D7196" s="144" t="s">
        <v>3106</v>
      </c>
      <c r="E7196" s="269" t="s">
        <v>10856</v>
      </c>
      <c r="F7196" s="145" t="s">
        <v>3106</v>
      </c>
      <c r="G7196" s="269" t="s">
        <v>3106</v>
      </c>
      <c r="H7196" s="305" t="s">
        <v>10857</v>
      </c>
      <c r="I7196" s="306" t="s">
        <v>21435</v>
      </c>
      <c r="J7196" s="201" t="str">
        <f t="shared" si="225"/>
        <v>9999</v>
      </c>
      <c r="K7196" s="270"/>
      <c r="L7196" s="270"/>
      <c r="M7196" s="271"/>
      <c r="N7196" s="270" t="e">
        <v>#N/A</v>
      </c>
      <c r="O7196" s="272" t="e">
        <v>#N/A</v>
      </c>
      <c r="P7196" s="272" t="e">
        <v>#N/A</v>
      </c>
      <c r="Q7196" s="272" t="e">
        <v>#N/A</v>
      </c>
    </row>
    <row r="7197" spans="1:17" s="208" customFormat="1" ht="12">
      <c r="A7197" s="268" t="str">
        <f t="shared" si="226"/>
        <v>1842668011164476933</v>
      </c>
      <c r="B7197" s="304" t="s">
        <v>19891</v>
      </c>
      <c r="C7197" s="269" t="s">
        <v>10858</v>
      </c>
      <c r="D7197" s="144" t="s">
        <v>3106</v>
      </c>
      <c r="E7197" s="269" t="s">
        <v>10859</v>
      </c>
      <c r="F7197" s="145" t="s">
        <v>3106</v>
      </c>
      <c r="G7197" s="269" t="s">
        <v>3106</v>
      </c>
      <c r="H7197" s="305" t="s">
        <v>10860</v>
      </c>
      <c r="I7197" s="306" t="s">
        <v>20674</v>
      </c>
      <c r="J7197" s="201" t="str">
        <f t="shared" si="225"/>
        <v>9999</v>
      </c>
      <c r="K7197" s="270"/>
      <c r="L7197" s="270"/>
      <c r="M7197" s="271"/>
      <c r="N7197" s="270" t="e">
        <v>#N/A</v>
      </c>
      <c r="O7197" s="272" t="e">
        <v>#N/A</v>
      </c>
      <c r="P7197" s="272" t="e">
        <v>#N/A</v>
      </c>
      <c r="Q7197" s="272" t="e">
        <v>#N/A</v>
      </c>
    </row>
    <row r="7198" spans="1:17" s="208" customFormat="1" ht="12">
      <c r="A7198" s="268" t="str">
        <f t="shared" si="226"/>
        <v>1843021011609064120</v>
      </c>
      <c r="B7198" s="304" t="s">
        <v>19891</v>
      </c>
      <c r="C7198" s="269" t="s">
        <v>10861</v>
      </c>
      <c r="D7198" s="144" t="s">
        <v>3106</v>
      </c>
      <c r="E7198" s="269" t="s">
        <v>10862</v>
      </c>
      <c r="F7198" s="145" t="s">
        <v>3106</v>
      </c>
      <c r="G7198" s="269" t="s">
        <v>3106</v>
      </c>
      <c r="H7198" s="305" t="s">
        <v>10863</v>
      </c>
      <c r="I7198" s="306" t="s">
        <v>21868</v>
      </c>
      <c r="J7198" s="201" t="str">
        <f t="shared" si="225"/>
        <v>9999</v>
      </c>
      <c r="K7198" s="270"/>
      <c r="L7198" s="270"/>
      <c r="M7198" s="271"/>
      <c r="N7198" s="270" t="e">
        <v>#N/A</v>
      </c>
      <c r="O7198" s="272" t="e">
        <v>#N/A</v>
      </c>
      <c r="P7198" s="272" t="e">
        <v>#N/A</v>
      </c>
      <c r="Q7198" s="272" t="e">
        <v>#N/A</v>
      </c>
    </row>
    <row r="7199" spans="1:17" s="208" customFormat="1" ht="12">
      <c r="A7199" s="268" t="str">
        <f t="shared" si="226"/>
        <v>1844359011467488502</v>
      </c>
      <c r="B7199" s="304" t="s">
        <v>19891</v>
      </c>
      <c r="C7199" s="269" t="s">
        <v>10864</v>
      </c>
      <c r="D7199" s="144" t="s">
        <v>3106</v>
      </c>
      <c r="E7199" s="269" t="s">
        <v>10865</v>
      </c>
      <c r="F7199" s="145" t="s">
        <v>3106</v>
      </c>
      <c r="G7199" s="269" t="s">
        <v>3106</v>
      </c>
      <c r="H7199" s="305" t="s">
        <v>10866</v>
      </c>
      <c r="I7199" s="306" t="s">
        <v>21501</v>
      </c>
      <c r="J7199" s="201" t="str">
        <f t="shared" si="225"/>
        <v>9999</v>
      </c>
      <c r="K7199" s="270"/>
      <c r="L7199" s="270"/>
      <c r="M7199" s="271"/>
      <c r="N7199" s="270" t="e">
        <v>#N/A</v>
      </c>
      <c r="O7199" s="272" t="e">
        <v>#N/A</v>
      </c>
      <c r="P7199" s="272" t="e">
        <v>#N/A</v>
      </c>
      <c r="Q7199" s="272" t="e">
        <v>#N/A</v>
      </c>
    </row>
    <row r="7200" spans="1:17" s="208" customFormat="1" ht="12">
      <c r="A7200" s="268" t="str">
        <f t="shared" si="226"/>
        <v>1845299011124057849</v>
      </c>
      <c r="B7200" s="304" t="s">
        <v>19891</v>
      </c>
      <c r="C7200" s="269" t="s">
        <v>10867</v>
      </c>
      <c r="D7200" s="144" t="s">
        <v>3106</v>
      </c>
      <c r="E7200" s="269" t="s">
        <v>10868</v>
      </c>
      <c r="F7200" s="145" t="s">
        <v>3106</v>
      </c>
      <c r="G7200" s="269" t="s">
        <v>3106</v>
      </c>
      <c r="H7200" s="305" t="s">
        <v>10869</v>
      </c>
      <c r="I7200" s="306" t="s">
        <v>20536</v>
      </c>
      <c r="J7200" s="201" t="str">
        <f t="shared" si="225"/>
        <v>9999</v>
      </c>
      <c r="K7200" s="270"/>
      <c r="L7200" s="270"/>
      <c r="M7200" s="271"/>
      <c r="N7200" s="270" t="e">
        <v>#N/A</v>
      </c>
      <c r="O7200" s="272" t="e">
        <v>#N/A</v>
      </c>
      <c r="P7200" s="272" t="e">
        <v>#N/A</v>
      </c>
      <c r="Q7200" s="272" t="e">
        <v>#N/A</v>
      </c>
    </row>
    <row r="7201" spans="1:17" s="208" customFormat="1" ht="12">
      <c r="A7201" s="268" t="str">
        <f t="shared" si="226"/>
        <v>1845729011861573875</v>
      </c>
      <c r="B7201" s="304" t="s">
        <v>19891</v>
      </c>
      <c r="C7201" s="269" t="s">
        <v>10870</v>
      </c>
      <c r="D7201" s="144" t="s">
        <v>3106</v>
      </c>
      <c r="E7201" s="269" t="s">
        <v>10871</v>
      </c>
      <c r="F7201" s="145" t="s">
        <v>3106</v>
      </c>
      <c r="G7201" s="269" t="s">
        <v>3106</v>
      </c>
      <c r="H7201" s="305" t="s">
        <v>10872</v>
      </c>
      <c r="I7201" s="306" t="s">
        <v>22525</v>
      </c>
      <c r="J7201" s="201" t="str">
        <f t="shared" si="225"/>
        <v>9999</v>
      </c>
      <c r="K7201" s="270"/>
      <c r="L7201" s="270"/>
      <c r="M7201" s="271"/>
      <c r="N7201" s="270" t="e">
        <v>#N/A</v>
      </c>
      <c r="O7201" s="272" t="e">
        <v>#N/A</v>
      </c>
      <c r="P7201" s="272" t="e">
        <v>#N/A</v>
      </c>
      <c r="Q7201" s="272" t="e">
        <v>#N/A</v>
      </c>
    </row>
    <row r="7202" spans="1:17" s="208" customFormat="1" ht="12">
      <c r="A7202" s="268" t="str">
        <f t="shared" si="226"/>
        <v>1846891061427099530</v>
      </c>
      <c r="B7202" s="304" t="s">
        <v>19891</v>
      </c>
      <c r="C7202" s="269" t="s">
        <v>10873</v>
      </c>
      <c r="D7202" s="144" t="s">
        <v>3106</v>
      </c>
      <c r="E7202" s="269" t="s">
        <v>10874</v>
      </c>
      <c r="F7202" s="145" t="s">
        <v>3106</v>
      </c>
      <c r="G7202" s="269" t="s">
        <v>3106</v>
      </c>
      <c r="H7202" s="305" t="s">
        <v>10875</v>
      </c>
      <c r="I7202" s="306" t="s">
        <v>21386</v>
      </c>
      <c r="J7202" s="201" t="str">
        <f t="shared" si="225"/>
        <v>9999</v>
      </c>
      <c r="K7202" s="270"/>
      <c r="L7202" s="270"/>
      <c r="M7202" s="271"/>
      <c r="N7202" s="270" t="e">
        <v>#N/A</v>
      </c>
      <c r="O7202" s="272" t="e">
        <v>#N/A</v>
      </c>
      <c r="P7202" s="272" t="e">
        <v>#N/A</v>
      </c>
      <c r="Q7202" s="272" t="e">
        <v>#N/A</v>
      </c>
    </row>
    <row r="7203" spans="1:17" s="208" customFormat="1" ht="12">
      <c r="A7203" s="268" t="str">
        <f t="shared" si="226"/>
        <v>1846917011467566919</v>
      </c>
      <c r="B7203" s="304" t="s">
        <v>19891</v>
      </c>
      <c r="C7203" s="269" t="s">
        <v>10876</v>
      </c>
      <c r="D7203" s="144" t="s">
        <v>3106</v>
      </c>
      <c r="E7203" s="269" t="s">
        <v>10877</v>
      </c>
      <c r="F7203" s="145" t="s">
        <v>3106</v>
      </c>
      <c r="G7203" s="269" t="s">
        <v>3106</v>
      </c>
      <c r="H7203" s="305" t="s">
        <v>10878</v>
      </c>
      <c r="I7203" s="306" t="s">
        <v>21512</v>
      </c>
      <c r="J7203" s="201" t="str">
        <f t="shared" si="225"/>
        <v>9999</v>
      </c>
      <c r="K7203" s="270"/>
      <c r="L7203" s="270"/>
      <c r="M7203" s="271"/>
      <c r="N7203" s="270" t="e">
        <v>#N/A</v>
      </c>
      <c r="O7203" s="272" t="e">
        <v>#N/A</v>
      </c>
      <c r="P7203" s="272" t="e">
        <v>#N/A</v>
      </c>
      <c r="Q7203" s="272" t="e">
        <v>#N/A</v>
      </c>
    </row>
    <row r="7204" spans="1:17" s="208" customFormat="1" ht="12">
      <c r="A7204" s="268" t="str">
        <f t="shared" si="226"/>
        <v>1847436011952498495</v>
      </c>
      <c r="B7204" s="304" t="s">
        <v>19891</v>
      </c>
      <c r="C7204" s="269" t="s">
        <v>10879</v>
      </c>
      <c r="D7204" s="144" t="s">
        <v>3106</v>
      </c>
      <c r="E7204" s="269" t="s">
        <v>10880</v>
      </c>
      <c r="F7204" s="145" t="s">
        <v>3106</v>
      </c>
      <c r="G7204" s="269" t="s">
        <v>3106</v>
      </c>
      <c r="H7204" s="305" t="s">
        <v>10881</v>
      </c>
      <c r="I7204" s="306" t="s">
        <v>22762</v>
      </c>
      <c r="J7204" s="201" t="str">
        <f t="shared" si="225"/>
        <v>9999</v>
      </c>
      <c r="K7204" s="270"/>
      <c r="L7204" s="270"/>
      <c r="M7204" s="271"/>
      <c r="N7204" s="270" t="e">
        <v>#N/A</v>
      </c>
      <c r="O7204" s="272" t="e">
        <v>#N/A</v>
      </c>
      <c r="P7204" s="272" t="e">
        <v>#N/A</v>
      </c>
      <c r="Q7204" s="272" t="e">
        <v>#N/A</v>
      </c>
    </row>
    <row r="7205" spans="1:17" s="208" customFormat="1" ht="12">
      <c r="A7205" s="268" t="str">
        <f t="shared" si="226"/>
        <v>1847659011063481349</v>
      </c>
      <c r="B7205" s="304" t="s">
        <v>19891</v>
      </c>
      <c r="C7205" s="269" t="s">
        <v>10882</v>
      </c>
      <c r="D7205" s="144" t="s">
        <v>3106</v>
      </c>
      <c r="E7205" s="269" t="s">
        <v>10883</v>
      </c>
      <c r="F7205" s="145" t="s">
        <v>3106</v>
      </c>
      <c r="G7205" s="269" t="s">
        <v>3106</v>
      </c>
      <c r="H7205" s="305" t="s">
        <v>10884</v>
      </c>
      <c r="I7205" s="306" t="s">
        <v>20384</v>
      </c>
      <c r="J7205" s="201" t="str">
        <f t="shared" si="225"/>
        <v>9999</v>
      </c>
      <c r="K7205" s="270"/>
      <c r="L7205" s="270"/>
      <c r="M7205" s="271"/>
      <c r="N7205" s="270" t="e">
        <v>#N/A</v>
      </c>
      <c r="O7205" s="272" t="e">
        <v>#N/A</v>
      </c>
      <c r="P7205" s="272" t="e">
        <v>#N/A</v>
      </c>
      <c r="Q7205" s="272" t="e">
        <v>#N/A</v>
      </c>
    </row>
    <row r="7206" spans="1:17" s="208" customFormat="1" ht="12">
      <c r="A7206" s="268" t="str">
        <f t="shared" si="226"/>
        <v>1848608011497767149</v>
      </c>
      <c r="B7206" s="304" t="s">
        <v>19891</v>
      </c>
      <c r="C7206" s="269" t="s">
        <v>10885</v>
      </c>
      <c r="D7206" s="144" t="s">
        <v>3106</v>
      </c>
      <c r="E7206" s="269" t="s">
        <v>10886</v>
      </c>
      <c r="F7206" s="145" t="s">
        <v>3106</v>
      </c>
      <c r="G7206" s="269" t="s">
        <v>3106</v>
      </c>
      <c r="H7206" s="305" t="s">
        <v>10887</v>
      </c>
      <c r="I7206" s="306" t="s">
        <v>21584</v>
      </c>
      <c r="J7206" s="201" t="str">
        <f t="shared" si="225"/>
        <v>9999</v>
      </c>
      <c r="K7206" s="270"/>
      <c r="L7206" s="270"/>
      <c r="M7206" s="271"/>
      <c r="N7206" s="270" t="e">
        <v>#N/A</v>
      </c>
      <c r="O7206" s="272" t="e">
        <v>#N/A</v>
      </c>
      <c r="P7206" s="272" t="e">
        <v>#N/A</v>
      </c>
      <c r="Q7206" s="272" t="e">
        <v>#N/A</v>
      </c>
    </row>
    <row r="7207" spans="1:17" s="208" customFormat="1" ht="12">
      <c r="A7207" s="268" t="str">
        <f t="shared" si="226"/>
        <v>1848657011720020472</v>
      </c>
      <c r="B7207" s="304" t="s">
        <v>19891</v>
      </c>
      <c r="C7207" s="269" t="s">
        <v>10888</v>
      </c>
      <c r="D7207" s="144" t="s">
        <v>3106</v>
      </c>
      <c r="E7207" s="269" t="s">
        <v>10889</v>
      </c>
      <c r="F7207" s="145" t="s">
        <v>3106</v>
      </c>
      <c r="G7207" s="269" t="s">
        <v>3106</v>
      </c>
      <c r="H7207" s="305" t="s">
        <v>10890</v>
      </c>
      <c r="I7207" s="306" t="s">
        <v>22161</v>
      </c>
      <c r="J7207" s="201" t="str">
        <f t="shared" si="225"/>
        <v>9999</v>
      </c>
      <c r="K7207" s="270"/>
      <c r="L7207" s="270"/>
      <c r="M7207" s="271"/>
      <c r="N7207" s="270" t="e">
        <v>#N/A</v>
      </c>
      <c r="O7207" s="272" t="e">
        <v>#N/A</v>
      </c>
      <c r="P7207" s="272" t="e">
        <v>#N/A</v>
      </c>
      <c r="Q7207" s="272" t="e">
        <v>#N/A</v>
      </c>
    </row>
    <row r="7208" spans="1:17" s="208" customFormat="1" ht="12">
      <c r="A7208" s="268" t="str">
        <f t="shared" si="226"/>
        <v>1849119011790845915</v>
      </c>
      <c r="B7208" s="304" t="s">
        <v>19891</v>
      </c>
      <c r="C7208" s="269" t="s">
        <v>10891</v>
      </c>
      <c r="D7208" s="144" t="s">
        <v>3106</v>
      </c>
      <c r="E7208" s="269" t="s">
        <v>10892</v>
      </c>
      <c r="F7208" s="145" t="s">
        <v>3106</v>
      </c>
      <c r="G7208" s="269" t="s">
        <v>3106</v>
      </c>
      <c r="H7208" s="305" t="s">
        <v>10893</v>
      </c>
      <c r="I7208" s="306" t="s">
        <v>22340</v>
      </c>
      <c r="J7208" s="201" t="str">
        <f t="shared" si="225"/>
        <v>9999</v>
      </c>
      <c r="K7208" s="270"/>
      <c r="L7208" s="270"/>
      <c r="M7208" s="271"/>
      <c r="N7208" s="270" t="e">
        <v>#N/A</v>
      </c>
      <c r="O7208" s="272" t="e">
        <v>#N/A</v>
      </c>
      <c r="P7208" s="272" t="e">
        <v>#N/A</v>
      </c>
      <c r="Q7208" s="272" t="e">
        <v>#N/A</v>
      </c>
    </row>
    <row r="7209" spans="1:17" s="208" customFormat="1" ht="12">
      <c r="A7209" s="268" t="str">
        <f t="shared" si="226"/>
        <v>1849424011689697658</v>
      </c>
      <c r="B7209" s="304" t="s">
        <v>19891</v>
      </c>
      <c r="C7209" s="269" t="s">
        <v>10894</v>
      </c>
      <c r="D7209" s="144" t="s">
        <v>3106</v>
      </c>
      <c r="E7209" s="269" t="s">
        <v>10895</v>
      </c>
      <c r="F7209" s="145" t="s">
        <v>3106</v>
      </c>
      <c r="G7209" s="269" t="s">
        <v>3106</v>
      </c>
      <c r="H7209" s="305" t="s">
        <v>10896</v>
      </c>
      <c r="I7209" s="306" t="s">
        <v>22070</v>
      </c>
      <c r="J7209" s="201" t="str">
        <f t="shared" si="225"/>
        <v>9999</v>
      </c>
      <c r="K7209" s="270"/>
      <c r="L7209" s="270"/>
      <c r="M7209" s="271"/>
      <c r="N7209" s="270" t="e">
        <v>#N/A</v>
      </c>
      <c r="O7209" s="272" t="e">
        <v>#N/A</v>
      </c>
      <c r="P7209" s="272" t="e">
        <v>#N/A</v>
      </c>
      <c r="Q7209" s="272" t="e">
        <v>#N/A</v>
      </c>
    </row>
    <row r="7210" spans="1:17" s="208" customFormat="1" ht="12">
      <c r="A7210" s="268" t="str">
        <f t="shared" si="226"/>
        <v>1851602011679506943</v>
      </c>
      <c r="B7210" s="304" t="s">
        <v>19891</v>
      </c>
      <c r="C7210" s="269" t="s">
        <v>10897</v>
      </c>
      <c r="D7210" s="144" t="s">
        <v>3106</v>
      </c>
      <c r="E7210" s="269" t="s">
        <v>10898</v>
      </c>
      <c r="F7210" s="145" t="s">
        <v>3106</v>
      </c>
      <c r="G7210" s="269" t="s">
        <v>3106</v>
      </c>
      <c r="H7210" s="305" t="s">
        <v>10899</v>
      </c>
      <c r="I7210" s="306" t="s">
        <v>22030</v>
      </c>
      <c r="J7210" s="201" t="str">
        <f t="shared" si="225"/>
        <v>9999</v>
      </c>
      <c r="K7210" s="270"/>
      <c r="L7210" s="270"/>
      <c r="M7210" s="271"/>
      <c r="N7210" s="270" t="e">
        <v>#N/A</v>
      </c>
      <c r="O7210" s="272" t="e">
        <v>#N/A</v>
      </c>
      <c r="P7210" s="272" t="e">
        <v>#N/A</v>
      </c>
      <c r="Q7210" s="272" t="e">
        <v>#N/A</v>
      </c>
    </row>
    <row r="7211" spans="1:17" s="208" customFormat="1" ht="12">
      <c r="A7211" s="268" t="str">
        <f t="shared" si="226"/>
        <v>1851982011407941750</v>
      </c>
      <c r="B7211" s="304" t="s">
        <v>19891</v>
      </c>
      <c r="C7211" s="269" t="s">
        <v>10900</v>
      </c>
      <c r="D7211" s="144" t="s">
        <v>3106</v>
      </c>
      <c r="E7211" s="269" t="s">
        <v>10901</v>
      </c>
      <c r="F7211" s="145" t="s">
        <v>3106</v>
      </c>
      <c r="G7211" s="269" t="s">
        <v>3106</v>
      </c>
      <c r="H7211" s="305" t="s">
        <v>10902</v>
      </c>
      <c r="I7211" s="306" t="s">
        <v>21336</v>
      </c>
      <c r="J7211" s="201" t="str">
        <f t="shared" si="225"/>
        <v>9999</v>
      </c>
      <c r="K7211" s="270"/>
      <c r="L7211" s="270"/>
      <c r="M7211" s="271"/>
      <c r="N7211" s="270" t="e">
        <v>#N/A</v>
      </c>
      <c r="O7211" s="272" t="e">
        <v>#N/A</v>
      </c>
      <c r="P7211" s="272" t="e">
        <v>#N/A</v>
      </c>
      <c r="Q7211" s="272" t="e">
        <v>#N/A</v>
      </c>
    </row>
    <row r="7212" spans="1:17" s="208" customFormat="1" ht="12">
      <c r="A7212" s="268" t="str">
        <f t="shared" si="226"/>
        <v>1852022031194777540</v>
      </c>
      <c r="B7212" s="304" t="s">
        <v>19891</v>
      </c>
      <c r="C7212" s="269" t="s">
        <v>10903</v>
      </c>
      <c r="D7212" s="144" t="s">
        <v>3106</v>
      </c>
      <c r="E7212" s="269" t="s">
        <v>10904</v>
      </c>
      <c r="F7212" s="145" t="s">
        <v>3106</v>
      </c>
      <c r="G7212" s="269" t="s">
        <v>3106</v>
      </c>
      <c r="H7212" s="305" t="s">
        <v>10905</v>
      </c>
      <c r="I7212" s="306" t="s">
        <v>20753</v>
      </c>
      <c r="J7212" s="201" t="str">
        <f t="shared" si="225"/>
        <v>9999</v>
      </c>
      <c r="K7212" s="270"/>
      <c r="L7212" s="270"/>
      <c r="M7212" s="271"/>
      <c r="N7212" s="270" t="e">
        <v>#N/A</v>
      </c>
      <c r="O7212" s="272" t="e">
        <v>#N/A</v>
      </c>
      <c r="P7212" s="272" t="e">
        <v>#N/A</v>
      </c>
      <c r="Q7212" s="272" t="e">
        <v>#N/A</v>
      </c>
    </row>
    <row r="7213" spans="1:17" s="208" customFormat="1" ht="12">
      <c r="A7213" s="268" t="str">
        <f t="shared" si="226"/>
        <v>1855207011407989643</v>
      </c>
      <c r="B7213" s="304" t="s">
        <v>19891</v>
      </c>
      <c r="C7213" s="269" t="s">
        <v>10906</v>
      </c>
      <c r="D7213" s="144" t="s">
        <v>3106</v>
      </c>
      <c r="E7213" s="269" t="s">
        <v>10907</v>
      </c>
      <c r="F7213" s="145" t="s">
        <v>3106</v>
      </c>
      <c r="G7213" s="269" t="s">
        <v>3106</v>
      </c>
      <c r="H7213" s="305" t="s">
        <v>10908</v>
      </c>
      <c r="I7213" s="307" t="s">
        <v>10908</v>
      </c>
      <c r="J7213" s="201" t="str">
        <f t="shared" si="225"/>
        <v>9999</v>
      </c>
      <c r="K7213" s="270"/>
      <c r="L7213" s="270"/>
      <c r="M7213" s="271"/>
      <c r="N7213" s="270" t="e">
        <v>#N/A</v>
      </c>
      <c r="O7213" s="272" t="e">
        <v>#N/A</v>
      </c>
      <c r="P7213" s="272" t="e">
        <v>#N/A</v>
      </c>
      <c r="Q7213" s="272" t="e">
        <v>#N/A</v>
      </c>
    </row>
    <row r="7214" spans="1:17" s="208" customFormat="1" ht="12">
      <c r="A7214" s="268" t="str">
        <f t="shared" si="226"/>
        <v>1855421011326022765</v>
      </c>
      <c r="B7214" s="304" t="s">
        <v>19891</v>
      </c>
      <c r="C7214" s="269" t="s">
        <v>10909</v>
      </c>
      <c r="D7214" s="144" t="s">
        <v>3106</v>
      </c>
      <c r="E7214" s="269" t="s">
        <v>10910</v>
      </c>
      <c r="F7214" s="145" t="s">
        <v>3106</v>
      </c>
      <c r="G7214" s="269" t="s">
        <v>3106</v>
      </c>
      <c r="H7214" s="305" t="s">
        <v>10911</v>
      </c>
      <c r="I7214" s="306" t="s">
        <v>21076</v>
      </c>
      <c r="J7214" s="201" t="str">
        <f t="shared" si="225"/>
        <v>9999</v>
      </c>
      <c r="K7214" s="270"/>
      <c r="L7214" s="270"/>
      <c r="M7214" s="271"/>
      <c r="N7214" s="270" t="e">
        <v>#N/A</v>
      </c>
      <c r="O7214" s="272" t="e">
        <v>#N/A</v>
      </c>
      <c r="P7214" s="272" t="e">
        <v>#N/A</v>
      </c>
      <c r="Q7214" s="272" t="e">
        <v>#N/A</v>
      </c>
    </row>
    <row r="7215" spans="1:17" s="208" customFormat="1" ht="12">
      <c r="A7215" s="268" t="str">
        <f t="shared" si="226"/>
        <v>1855421021326022765</v>
      </c>
      <c r="B7215" s="304" t="s">
        <v>19891</v>
      </c>
      <c r="C7215" s="269" t="s">
        <v>10909</v>
      </c>
      <c r="D7215" s="144" t="s">
        <v>3106</v>
      </c>
      <c r="E7215" s="269" t="s">
        <v>10912</v>
      </c>
      <c r="F7215" s="145" t="s">
        <v>3106</v>
      </c>
      <c r="G7215" s="269" t="s">
        <v>3106</v>
      </c>
      <c r="H7215" s="305" t="s">
        <v>10913</v>
      </c>
      <c r="I7215" s="306" t="s">
        <v>21076</v>
      </c>
      <c r="J7215" s="201" t="str">
        <f t="shared" si="225"/>
        <v>9999</v>
      </c>
      <c r="K7215" s="270"/>
      <c r="L7215" s="270"/>
      <c r="M7215" s="271"/>
      <c r="N7215" s="270" t="e">
        <v>#N/A</v>
      </c>
      <c r="O7215" s="272" t="e">
        <v>#N/A</v>
      </c>
      <c r="P7215" s="272" t="e">
        <v>#N/A</v>
      </c>
      <c r="Q7215" s="272" t="e">
        <v>#N/A</v>
      </c>
    </row>
    <row r="7216" spans="1:17" s="208" customFormat="1" ht="12">
      <c r="A7216" s="268" t="str">
        <f t="shared" si="226"/>
        <v>1856130011295870624</v>
      </c>
      <c r="B7216" s="304" t="s">
        <v>19891</v>
      </c>
      <c r="C7216" s="269" t="s">
        <v>10914</v>
      </c>
      <c r="D7216" s="144" t="s">
        <v>3106</v>
      </c>
      <c r="E7216" s="269" t="s">
        <v>10915</v>
      </c>
      <c r="F7216" s="145" t="s">
        <v>3106</v>
      </c>
      <c r="G7216" s="269" t="s">
        <v>3106</v>
      </c>
      <c r="H7216" s="305" t="s">
        <v>10916</v>
      </c>
      <c r="I7216" s="306" t="s">
        <v>21010</v>
      </c>
      <c r="J7216" s="201" t="str">
        <f t="shared" si="225"/>
        <v>9999</v>
      </c>
      <c r="K7216" s="270"/>
      <c r="L7216" s="270"/>
      <c r="M7216" s="271"/>
      <c r="N7216" s="270" t="e">
        <v>#N/A</v>
      </c>
      <c r="O7216" s="272" t="e">
        <v>#N/A</v>
      </c>
      <c r="P7216" s="272" t="e">
        <v>#N/A</v>
      </c>
      <c r="Q7216" s="272" t="e">
        <v>#N/A</v>
      </c>
    </row>
    <row r="7217" spans="1:17" s="208" customFormat="1" ht="12">
      <c r="A7217" s="268" t="str">
        <f t="shared" si="226"/>
        <v>1856841011407959448</v>
      </c>
      <c r="B7217" s="304" t="s">
        <v>19891</v>
      </c>
      <c r="C7217" s="269" t="s">
        <v>10917</v>
      </c>
      <c r="D7217" s="144" t="s">
        <v>3106</v>
      </c>
      <c r="E7217" s="269" t="s">
        <v>10918</v>
      </c>
      <c r="F7217" s="145" t="s">
        <v>3106</v>
      </c>
      <c r="G7217" s="269" t="s">
        <v>3106</v>
      </c>
      <c r="H7217" s="305" t="s">
        <v>1954</v>
      </c>
      <c r="I7217" s="306" t="s">
        <v>21337</v>
      </c>
      <c r="J7217" s="201" t="str">
        <f t="shared" si="225"/>
        <v>9999</v>
      </c>
      <c r="K7217" s="270"/>
      <c r="L7217" s="270"/>
      <c r="M7217" s="271"/>
      <c r="N7217" s="270" t="e">
        <v>#N/A</v>
      </c>
      <c r="O7217" s="272" t="e">
        <v>#N/A</v>
      </c>
      <c r="P7217" s="272" t="e">
        <v>#N/A</v>
      </c>
      <c r="Q7217" s="272" t="e">
        <v>#N/A</v>
      </c>
    </row>
    <row r="7218" spans="1:17" s="208" customFormat="1" ht="12">
      <c r="A7218" s="268" t="str">
        <f t="shared" si="226"/>
        <v>1856932021417901745</v>
      </c>
      <c r="B7218" s="304" t="s">
        <v>19891</v>
      </c>
      <c r="C7218" s="269" t="s">
        <v>10919</v>
      </c>
      <c r="D7218" s="144" t="s">
        <v>3106</v>
      </c>
      <c r="E7218" s="269" t="s">
        <v>10920</v>
      </c>
      <c r="F7218" s="145" t="s">
        <v>3106</v>
      </c>
      <c r="G7218" s="269" t="s">
        <v>3106</v>
      </c>
      <c r="H7218" s="305" t="s">
        <v>10921</v>
      </c>
      <c r="I7218" s="307" t="s">
        <v>10921</v>
      </c>
      <c r="J7218" s="201" t="str">
        <f t="shared" si="225"/>
        <v>9999</v>
      </c>
      <c r="K7218" s="270"/>
      <c r="L7218" s="270"/>
      <c r="M7218" s="271"/>
      <c r="N7218" s="270" t="e">
        <v>#N/A</v>
      </c>
      <c r="O7218" s="272" t="e">
        <v>#N/A</v>
      </c>
      <c r="P7218" s="272" t="e">
        <v>#N/A</v>
      </c>
      <c r="Q7218" s="272" t="e">
        <v>#N/A</v>
      </c>
    </row>
    <row r="7219" spans="1:17" s="208" customFormat="1" ht="12">
      <c r="A7219" s="268" t="str">
        <f t="shared" si="226"/>
        <v>1857260011811087166</v>
      </c>
      <c r="B7219" s="304" t="s">
        <v>19891</v>
      </c>
      <c r="C7219" s="269" t="s">
        <v>10922</v>
      </c>
      <c r="D7219" s="144" t="s">
        <v>3106</v>
      </c>
      <c r="E7219" s="269" t="s">
        <v>10923</v>
      </c>
      <c r="F7219" s="145" t="s">
        <v>3106</v>
      </c>
      <c r="G7219" s="269" t="s">
        <v>3106</v>
      </c>
      <c r="H7219" s="305" t="s">
        <v>10924</v>
      </c>
      <c r="I7219" s="306" t="s">
        <v>22388</v>
      </c>
      <c r="J7219" s="201" t="str">
        <f t="shared" si="225"/>
        <v>9999</v>
      </c>
      <c r="K7219" s="270"/>
      <c r="L7219" s="270"/>
      <c r="M7219" s="271"/>
      <c r="N7219" s="270" t="e">
        <v>#N/A</v>
      </c>
      <c r="O7219" s="272" t="e">
        <v>#N/A</v>
      </c>
      <c r="P7219" s="272" t="e">
        <v>#N/A</v>
      </c>
      <c r="Q7219" s="272" t="e">
        <v>#N/A</v>
      </c>
    </row>
    <row r="7220" spans="1:17" s="208" customFormat="1" ht="12">
      <c r="A7220" s="268" t="str">
        <f t="shared" si="226"/>
        <v>1858326011518052190</v>
      </c>
      <c r="B7220" s="304" t="s">
        <v>19891</v>
      </c>
      <c r="C7220" s="269" t="s">
        <v>10925</v>
      </c>
      <c r="D7220" s="144" t="s">
        <v>3106</v>
      </c>
      <c r="E7220" s="269" t="s">
        <v>10926</v>
      </c>
      <c r="F7220" s="145" t="s">
        <v>3106</v>
      </c>
      <c r="G7220" s="269" t="s">
        <v>3106</v>
      </c>
      <c r="H7220" s="305" t="s">
        <v>10927</v>
      </c>
      <c r="I7220" s="306" t="s">
        <v>21638</v>
      </c>
      <c r="J7220" s="201" t="str">
        <f t="shared" si="225"/>
        <v>9999</v>
      </c>
      <c r="K7220" s="270"/>
      <c r="L7220" s="270"/>
      <c r="M7220" s="271"/>
      <c r="N7220" s="270" t="e">
        <v>#N/A</v>
      </c>
      <c r="O7220" s="272" t="e">
        <v>#N/A</v>
      </c>
      <c r="P7220" s="272" t="e">
        <v>#N/A</v>
      </c>
      <c r="Q7220" s="272" t="e">
        <v>#N/A</v>
      </c>
    </row>
    <row r="7221" spans="1:17" s="208" customFormat="1" ht="12">
      <c r="A7221" s="268" t="str">
        <f t="shared" si="226"/>
        <v>1858342011851599864</v>
      </c>
      <c r="B7221" s="304" t="s">
        <v>19891</v>
      </c>
      <c r="C7221" s="269" t="s">
        <v>10928</v>
      </c>
      <c r="D7221" s="144" t="s">
        <v>3106</v>
      </c>
      <c r="E7221" s="269" t="s">
        <v>10929</v>
      </c>
      <c r="F7221" s="145" t="s">
        <v>3106</v>
      </c>
      <c r="G7221" s="269" t="s">
        <v>3106</v>
      </c>
      <c r="H7221" s="305" t="s">
        <v>10930</v>
      </c>
      <c r="I7221" s="306" t="s">
        <v>22501</v>
      </c>
      <c r="J7221" s="201" t="str">
        <f t="shared" si="225"/>
        <v>9999</v>
      </c>
      <c r="K7221" s="270"/>
      <c r="L7221" s="270"/>
      <c r="M7221" s="271"/>
      <c r="N7221" s="270" t="e">
        <v>#N/A</v>
      </c>
      <c r="O7221" s="272" t="e">
        <v>#N/A</v>
      </c>
      <c r="P7221" s="272" t="e">
        <v>#N/A</v>
      </c>
      <c r="Q7221" s="272" t="e">
        <v>#N/A</v>
      </c>
    </row>
    <row r="7222" spans="1:17" s="208" customFormat="1" ht="12">
      <c r="A7222" s="268" t="str">
        <f t="shared" si="226"/>
        <v>1858722011801983036</v>
      </c>
      <c r="B7222" s="304" t="s">
        <v>19891</v>
      </c>
      <c r="C7222" s="269" t="s">
        <v>10931</v>
      </c>
      <c r="D7222" s="144" t="s">
        <v>3106</v>
      </c>
      <c r="E7222" s="269" t="s">
        <v>10932</v>
      </c>
      <c r="F7222" s="145" t="s">
        <v>3106</v>
      </c>
      <c r="G7222" s="269" t="s">
        <v>3106</v>
      </c>
      <c r="H7222" s="305" t="s">
        <v>10933</v>
      </c>
      <c r="I7222" s="306" t="s">
        <v>22379</v>
      </c>
      <c r="J7222" s="201" t="str">
        <f t="shared" si="225"/>
        <v>9999</v>
      </c>
      <c r="K7222" s="270"/>
      <c r="L7222" s="270"/>
      <c r="M7222" s="271"/>
      <c r="N7222" s="270" t="e">
        <v>#N/A</v>
      </c>
      <c r="O7222" s="272" t="e">
        <v>#N/A</v>
      </c>
      <c r="P7222" s="272" t="e">
        <v>#N/A</v>
      </c>
      <c r="Q7222" s="272" t="e">
        <v>#N/A</v>
      </c>
    </row>
    <row r="7223" spans="1:17" s="208" customFormat="1" ht="12">
      <c r="A7223" s="268" t="str">
        <f t="shared" si="226"/>
        <v>1859696021932294725</v>
      </c>
      <c r="B7223" s="304" t="s">
        <v>19891</v>
      </c>
      <c r="C7223" s="269" t="s">
        <v>10934</v>
      </c>
      <c r="D7223" s="144" t="s">
        <v>3106</v>
      </c>
      <c r="E7223" s="269" t="s">
        <v>10935</v>
      </c>
      <c r="F7223" s="145" t="s">
        <v>3106</v>
      </c>
      <c r="G7223" s="269" t="s">
        <v>3106</v>
      </c>
      <c r="H7223" s="305" t="s">
        <v>10936</v>
      </c>
      <c r="I7223" s="306" t="s">
        <v>22714</v>
      </c>
      <c r="J7223" s="201" t="str">
        <f t="shared" si="225"/>
        <v>9999</v>
      </c>
      <c r="K7223" s="270"/>
      <c r="L7223" s="270"/>
      <c r="M7223" s="271"/>
      <c r="N7223" s="270" t="e">
        <v>#N/A</v>
      </c>
      <c r="O7223" s="272" t="e">
        <v>#N/A</v>
      </c>
      <c r="P7223" s="272" t="e">
        <v>#N/A</v>
      </c>
      <c r="Q7223" s="272" t="e">
        <v>#N/A</v>
      </c>
    </row>
    <row r="7224" spans="1:17" s="208" customFormat="1" ht="12">
      <c r="A7224" s="268" t="str">
        <f t="shared" si="226"/>
        <v>1860124011689865024</v>
      </c>
      <c r="B7224" s="304" t="s">
        <v>19891</v>
      </c>
      <c r="C7224" s="269" t="s">
        <v>14309</v>
      </c>
      <c r="D7224" s="144" t="s">
        <v>3106</v>
      </c>
      <c r="E7224" s="269" t="s">
        <v>14310</v>
      </c>
      <c r="F7224" s="145" t="s">
        <v>3106</v>
      </c>
      <c r="G7224" s="269" t="s">
        <v>3106</v>
      </c>
      <c r="H7224" s="305" t="s">
        <v>14311</v>
      </c>
      <c r="I7224" s="307" t="s">
        <v>14311</v>
      </c>
      <c r="J7224" s="201" t="str">
        <f t="shared" si="225"/>
        <v>9999</v>
      </c>
      <c r="K7224" s="270" t="s">
        <v>13915</v>
      </c>
      <c r="L7224" s="270" t="s">
        <v>13916</v>
      </c>
      <c r="M7224" s="271">
        <v>44085</v>
      </c>
      <c r="N7224" s="270" t="e">
        <v>#N/A</v>
      </c>
      <c r="O7224" s="272" t="e">
        <v>#N/A</v>
      </c>
      <c r="P7224" s="272" t="e">
        <v>#N/A</v>
      </c>
      <c r="Q7224" s="272" t="e">
        <v>#N/A</v>
      </c>
    </row>
    <row r="7225" spans="1:17" s="208" customFormat="1" ht="12">
      <c r="A7225" s="268" t="str">
        <f t="shared" si="226"/>
        <v>1860660011871608216</v>
      </c>
      <c r="B7225" s="304" t="s">
        <v>19891</v>
      </c>
      <c r="C7225" s="269" t="s">
        <v>10937</v>
      </c>
      <c r="D7225" s="144" t="s">
        <v>3106</v>
      </c>
      <c r="E7225" s="269" t="s">
        <v>10938</v>
      </c>
      <c r="F7225" s="145" t="s">
        <v>3106</v>
      </c>
      <c r="G7225" s="269" t="s">
        <v>3106</v>
      </c>
      <c r="H7225" s="305" t="s">
        <v>3650</v>
      </c>
      <c r="I7225" s="306" t="s">
        <v>22553</v>
      </c>
      <c r="J7225" s="201" t="str">
        <f t="shared" si="225"/>
        <v>9999</v>
      </c>
      <c r="K7225" s="270"/>
      <c r="L7225" s="270"/>
      <c r="M7225" s="271"/>
      <c r="N7225" s="270" t="e">
        <v>#N/A</v>
      </c>
      <c r="O7225" s="272" t="e">
        <v>#N/A</v>
      </c>
      <c r="P7225" s="272" t="e">
        <v>#N/A</v>
      </c>
      <c r="Q7225" s="272" t="e">
        <v>#N/A</v>
      </c>
    </row>
    <row r="7226" spans="1:17" s="208" customFormat="1" ht="12">
      <c r="A7226" s="268" t="str">
        <f t="shared" si="226"/>
        <v>1860660021871608216</v>
      </c>
      <c r="B7226" s="304" t="s">
        <v>19891</v>
      </c>
      <c r="C7226" s="269" t="s">
        <v>10937</v>
      </c>
      <c r="D7226" s="144" t="s">
        <v>3106</v>
      </c>
      <c r="E7226" s="269" t="s">
        <v>10939</v>
      </c>
      <c r="F7226" s="145" t="s">
        <v>3106</v>
      </c>
      <c r="G7226" s="269" t="s">
        <v>3106</v>
      </c>
      <c r="H7226" s="305" t="s">
        <v>3650</v>
      </c>
      <c r="I7226" s="306" t="s">
        <v>22552</v>
      </c>
      <c r="J7226" s="201" t="str">
        <f t="shared" si="225"/>
        <v>9999</v>
      </c>
      <c r="K7226" s="270" t="s">
        <v>4117</v>
      </c>
      <c r="L7226" s="270"/>
      <c r="M7226" s="271"/>
      <c r="N7226" s="270" t="e">
        <v>#N/A</v>
      </c>
      <c r="O7226" s="272" t="e">
        <v>#N/A</v>
      </c>
      <c r="P7226" s="272" t="e">
        <v>#N/A</v>
      </c>
      <c r="Q7226" s="272" t="e">
        <v>#N/A</v>
      </c>
    </row>
    <row r="7227" spans="1:17" s="208" customFormat="1" ht="12">
      <c r="A7227" s="268" t="str">
        <f t="shared" si="226"/>
        <v>1860785011790781854</v>
      </c>
      <c r="B7227" s="304" t="s">
        <v>19891</v>
      </c>
      <c r="C7227" s="269" t="s">
        <v>10940</v>
      </c>
      <c r="D7227" s="144" t="s">
        <v>3106</v>
      </c>
      <c r="E7227" s="269" t="s">
        <v>10941</v>
      </c>
      <c r="F7227" s="145" t="s">
        <v>3106</v>
      </c>
      <c r="G7227" s="269" t="s">
        <v>3106</v>
      </c>
      <c r="H7227" s="305" t="s">
        <v>10942</v>
      </c>
      <c r="I7227" s="306" t="s">
        <v>22336</v>
      </c>
      <c r="J7227" s="201" t="str">
        <f t="shared" si="225"/>
        <v>9999</v>
      </c>
      <c r="K7227" s="270"/>
      <c r="L7227" s="270"/>
      <c r="M7227" s="271"/>
      <c r="N7227" s="270" t="e">
        <v>#N/A</v>
      </c>
      <c r="O7227" s="272" t="e">
        <v>#N/A</v>
      </c>
      <c r="P7227" s="272" t="e">
        <v>#N/A</v>
      </c>
      <c r="Q7227" s="272" t="e">
        <v>#N/A</v>
      </c>
    </row>
    <row r="7228" spans="1:17" s="208" customFormat="1" ht="12">
      <c r="A7228" s="268" t="str">
        <f t="shared" si="226"/>
        <v>1860819011427132778</v>
      </c>
      <c r="B7228" s="304" t="s">
        <v>19891</v>
      </c>
      <c r="C7228" s="269" t="s">
        <v>10943</v>
      </c>
      <c r="D7228" s="144" t="s">
        <v>3106</v>
      </c>
      <c r="E7228" s="269" t="s">
        <v>10944</v>
      </c>
      <c r="F7228" s="145" t="s">
        <v>3106</v>
      </c>
      <c r="G7228" s="269" t="s">
        <v>3106</v>
      </c>
      <c r="H7228" s="305" t="s">
        <v>10945</v>
      </c>
      <c r="I7228" s="306" t="s">
        <v>21391</v>
      </c>
      <c r="J7228" s="201" t="str">
        <f t="shared" si="225"/>
        <v>9999</v>
      </c>
      <c r="K7228" s="270"/>
      <c r="L7228" s="270"/>
      <c r="M7228" s="271"/>
      <c r="N7228" s="270" t="e">
        <v>#N/A</v>
      </c>
      <c r="O7228" s="272" t="e">
        <v>#N/A</v>
      </c>
      <c r="P7228" s="272" t="e">
        <v>#N/A</v>
      </c>
      <c r="Q7228" s="272" t="e">
        <v>#N/A</v>
      </c>
    </row>
    <row r="7229" spans="1:17" s="208" customFormat="1" ht="12">
      <c r="A7229" s="268" t="str">
        <f t="shared" si="226"/>
        <v>1863383011558331801</v>
      </c>
      <c r="B7229" s="304" t="s">
        <v>19891</v>
      </c>
      <c r="C7229" s="269" t="s">
        <v>10946</v>
      </c>
      <c r="D7229" s="144" t="s">
        <v>3106</v>
      </c>
      <c r="E7229" s="269" t="s">
        <v>10947</v>
      </c>
      <c r="F7229" s="145" t="s">
        <v>3106</v>
      </c>
      <c r="G7229" s="269" t="s">
        <v>3106</v>
      </c>
      <c r="H7229" s="305" t="s">
        <v>10948</v>
      </c>
      <c r="I7229" s="306" t="s">
        <v>21742</v>
      </c>
      <c r="J7229" s="201" t="str">
        <f t="shared" si="225"/>
        <v>9999</v>
      </c>
      <c r="K7229" s="270"/>
      <c r="L7229" s="270"/>
      <c r="M7229" s="271"/>
      <c r="N7229" s="270" t="e">
        <v>#N/A</v>
      </c>
      <c r="O7229" s="272" t="e">
        <v>#N/A</v>
      </c>
      <c r="P7229" s="272" t="e">
        <v>#N/A</v>
      </c>
      <c r="Q7229" s="272" t="e">
        <v>#N/A</v>
      </c>
    </row>
    <row r="7230" spans="1:17" s="208" customFormat="1" ht="12">
      <c r="A7230" s="268" t="str">
        <f t="shared" si="226"/>
        <v>1865214021699712190</v>
      </c>
      <c r="B7230" s="304" t="s">
        <v>19891</v>
      </c>
      <c r="C7230" s="269" t="s">
        <v>10949</v>
      </c>
      <c r="D7230" s="144" t="s">
        <v>3106</v>
      </c>
      <c r="E7230" s="269" t="s">
        <v>10950</v>
      </c>
      <c r="F7230" s="145" t="s">
        <v>3106</v>
      </c>
      <c r="G7230" s="269" t="s">
        <v>3106</v>
      </c>
      <c r="H7230" s="305" t="s">
        <v>4716</v>
      </c>
      <c r="I7230" s="306" t="s">
        <v>22089</v>
      </c>
      <c r="J7230" s="201" t="str">
        <f t="shared" si="225"/>
        <v>9999</v>
      </c>
      <c r="K7230" s="270"/>
      <c r="L7230" s="270"/>
      <c r="M7230" s="271"/>
      <c r="N7230" s="270" t="e">
        <v>#N/A</v>
      </c>
      <c r="O7230" s="272" t="e">
        <v>#N/A</v>
      </c>
      <c r="P7230" s="272" t="e">
        <v>#N/A</v>
      </c>
      <c r="Q7230" s="272" t="e">
        <v>#N/A</v>
      </c>
    </row>
    <row r="7231" spans="1:17" s="208" customFormat="1" ht="12">
      <c r="A7231" s="268" t="str">
        <f t="shared" si="226"/>
        <v>1865214031699712190</v>
      </c>
      <c r="B7231" s="304" t="s">
        <v>19891</v>
      </c>
      <c r="C7231" s="269" t="s">
        <v>10949</v>
      </c>
      <c r="D7231" s="144" t="s">
        <v>3106</v>
      </c>
      <c r="E7231" s="269" t="s">
        <v>10951</v>
      </c>
      <c r="F7231" s="145" t="s">
        <v>3106</v>
      </c>
      <c r="G7231" s="269" t="s">
        <v>3106</v>
      </c>
      <c r="H7231" s="305" t="s">
        <v>4716</v>
      </c>
      <c r="I7231" s="307" t="s">
        <v>4716</v>
      </c>
      <c r="J7231" s="201" t="str">
        <f t="shared" si="225"/>
        <v>9999</v>
      </c>
      <c r="K7231" s="270"/>
      <c r="L7231" s="270"/>
      <c r="M7231" s="271"/>
      <c r="N7231" s="270" t="e">
        <v>#N/A</v>
      </c>
      <c r="O7231" s="272" t="e">
        <v>#N/A</v>
      </c>
      <c r="P7231" s="272" t="e">
        <v>#N/A</v>
      </c>
      <c r="Q7231" s="272" t="e">
        <v>#N/A</v>
      </c>
    </row>
    <row r="7232" spans="1:17" s="208" customFormat="1" ht="12">
      <c r="A7232" s="268" t="str">
        <f t="shared" si="226"/>
        <v>1865321011285715243</v>
      </c>
      <c r="B7232" s="304" t="s">
        <v>19891</v>
      </c>
      <c r="C7232" s="269" t="s">
        <v>10952</v>
      </c>
      <c r="D7232" s="144" t="s">
        <v>3106</v>
      </c>
      <c r="E7232" s="269" t="s">
        <v>10953</v>
      </c>
      <c r="F7232" s="145" t="s">
        <v>3106</v>
      </c>
      <c r="G7232" s="269" t="s">
        <v>3106</v>
      </c>
      <c r="H7232" s="305" t="s">
        <v>10954</v>
      </c>
      <c r="I7232" s="306" t="s">
        <v>20983</v>
      </c>
      <c r="J7232" s="201" t="str">
        <f t="shared" si="225"/>
        <v>9999</v>
      </c>
      <c r="K7232" s="270"/>
      <c r="L7232" s="270"/>
      <c r="M7232" s="271"/>
      <c r="N7232" s="270" t="e">
        <v>#N/A</v>
      </c>
      <c r="O7232" s="272" t="e">
        <v>#N/A</v>
      </c>
      <c r="P7232" s="272" t="e">
        <v>#N/A</v>
      </c>
      <c r="Q7232" s="272" t="e">
        <v>#N/A</v>
      </c>
    </row>
    <row r="7233" spans="1:17" s="208" customFormat="1" ht="12">
      <c r="A7233" s="268" t="str">
        <f t="shared" si="226"/>
        <v>1865743041487845228</v>
      </c>
      <c r="B7233" s="304" t="s">
        <v>19891</v>
      </c>
      <c r="C7233" s="269" t="s">
        <v>10955</v>
      </c>
      <c r="D7233" s="144" t="s">
        <v>3106</v>
      </c>
      <c r="E7233" s="269" t="s">
        <v>10956</v>
      </c>
      <c r="F7233" s="145" t="s">
        <v>3106</v>
      </c>
      <c r="G7233" s="269" t="s">
        <v>3106</v>
      </c>
      <c r="H7233" s="305" t="s">
        <v>10957</v>
      </c>
      <c r="I7233" s="306" t="s">
        <v>21571</v>
      </c>
      <c r="J7233" s="201" t="str">
        <f t="shared" si="225"/>
        <v>9999</v>
      </c>
      <c r="K7233" s="270"/>
      <c r="L7233" s="270"/>
      <c r="M7233" s="271"/>
      <c r="N7233" s="270" t="e">
        <v>#N/A</v>
      </c>
      <c r="O7233" s="272" t="e">
        <v>#N/A</v>
      </c>
      <c r="P7233" s="272" t="e">
        <v>#N/A</v>
      </c>
      <c r="Q7233" s="272" t="e">
        <v>#N/A</v>
      </c>
    </row>
    <row r="7234" spans="1:17" s="208" customFormat="1" ht="12">
      <c r="A7234" s="268" t="str">
        <f t="shared" si="226"/>
        <v>1866956011023234978</v>
      </c>
      <c r="B7234" s="304" t="s">
        <v>19891</v>
      </c>
      <c r="C7234" s="269" t="s">
        <v>10958</v>
      </c>
      <c r="D7234" s="144" t="s">
        <v>3106</v>
      </c>
      <c r="E7234" s="269" t="s">
        <v>10959</v>
      </c>
      <c r="F7234" s="145" t="s">
        <v>3106</v>
      </c>
      <c r="G7234" s="269" t="s">
        <v>3106</v>
      </c>
      <c r="H7234" s="305" t="s">
        <v>10960</v>
      </c>
      <c r="I7234" s="306" t="s">
        <v>20288</v>
      </c>
      <c r="J7234" s="201" t="str">
        <f t="shared" si="225"/>
        <v>9999</v>
      </c>
      <c r="K7234" s="270"/>
      <c r="L7234" s="270"/>
      <c r="M7234" s="271"/>
      <c r="N7234" s="270" t="e">
        <v>#N/A</v>
      </c>
      <c r="O7234" s="272" t="e">
        <v>#N/A</v>
      </c>
      <c r="P7234" s="272" t="e">
        <v>#N/A</v>
      </c>
      <c r="Q7234" s="272" t="e">
        <v>#N/A</v>
      </c>
    </row>
    <row r="7235" spans="1:17" s="208" customFormat="1" ht="12">
      <c r="A7235" s="268" t="str">
        <f t="shared" si="226"/>
        <v>1866956011699798512</v>
      </c>
      <c r="B7235" s="304" t="s">
        <v>19891</v>
      </c>
      <c r="C7235" s="269" t="s">
        <v>7970</v>
      </c>
      <c r="D7235" s="144" t="s">
        <v>3106</v>
      </c>
      <c r="E7235" s="269" t="s">
        <v>10959</v>
      </c>
      <c r="F7235" s="145" t="s">
        <v>3106</v>
      </c>
      <c r="G7235" s="269" t="s">
        <v>3106</v>
      </c>
      <c r="H7235" s="305" t="s">
        <v>7972</v>
      </c>
      <c r="I7235" s="306" t="s">
        <v>20288</v>
      </c>
      <c r="J7235" s="201" t="str">
        <f t="shared" ref="J7235:J7298" si="227">B7235</f>
        <v>9999</v>
      </c>
      <c r="K7235" s="270" t="s">
        <v>4117</v>
      </c>
      <c r="L7235" s="270"/>
      <c r="M7235" s="271"/>
      <c r="N7235" s="270" t="e">
        <v>#N/A</v>
      </c>
      <c r="O7235" s="272" t="e">
        <v>#N/A</v>
      </c>
      <c r="P7235" s="272" t="e">
        <v>#N/A</v>
      </c>
      <c r="Q7235" s="272" t="e">
        <v>#N/A</v>
      </c>
    </row>
    <row r="7236" spans="1:17" s="208" customFormat="1" ht="12">
      <c r="A7236" s="268" t="str">
        <f t="shared" si="226"/>
        <v>1867301011003834508</v>
      </c>
      <c r="B7236" s="304" t="s">
        <v>19891</v>
      </c>
      <c r="C7236" s="269" t="s">
        <v>10961</v>
      </c>
      <c r="D7236" s="144" t="s">
        <v>3106</v>
      </c>
      <c r="E7236" s="269" t="s">
        <v>10962</v>
      </c>
      <c r="F7236" s="145" t="s">
        <v>3106</v>
      </c>
      <c r="G7236" s="269" t="s">
        <v>3106</v>
      </c>
      <c r="H7236" s="305" t="s">
        <v>10963</v>
      </c>
      <c r="I7236" s="306" t="s">
        <v>20240</v>
      </c>
      <c r="J7236" s="201" t="str">
        <f t="shared" si="227"/>
        <v>9999</v>
      </c>
      <c r="K7236" s="270"/>
      <c r="L7236" s="270"/>
      <c r="M7236" s="271"/>
      <c r="N7236" s="270" t="e">
        <v>#N/A</v>
      </c>
      <c r="O7236" s="272" t="e">
        <v>#N/A</v>
      </c>
      <c r="P7236" s="272" t="e">
        <v>#N/A</v>
      </c>
      <c r="Q7236" s="272" t="e">
        <v>#N/A</v>
      </c>
    </row>
    <row r="7237" spans="1:17" s="208" customFormat="1" ht="12">
      <c r="A7237" s="268" t="str">
        <f t="shared" si="226"/>
        <v>1868523011023193695</v>
      </c>
      <c r="B7237" s="304" t="s">
        <v>19891</v>
      </c>
      <c r="C7237" s="269" t="s">
        <v>10964</v>
      </c>
      <c r="D7237" s="144" t="s">
        <v>3106</v>
      </c>
      <c r="E7237" s="269" t="s">
        <v>10965</v>
      </c>
      <c r="F7237" s="145" t="s">
        <v>3106</v>
      </c>
      <c r="G7237" s="269" t="s">
        <v>3106</v>
      </c>
      <c r="H7237" s="305" t="s">
        <v>10966</v>
      </c>
      <c r="I7237" s="306" t="s">
        <v>20287</v>
      </c>
      <c r="J7237" s="201" t="str">
        <f t="shared" si="227"/>
        <v>9999</v>
      </c>
      <c r="K7237" s="270" t="s">
        <v>4210</v>
      </c>
      <c r="L7237" s="270"/>
      <c r="M7237" s="271"/>
      <c r="N7237" s="270" t="e">
        <v>#N/A</v>
      </c>
      <c r="O7237" s="272" t="e">
        <v>#N/A</v>
      </c>
      <c r="P7237" s="272" t="e">
        <v>#N/A</v>
      </c>
      <c r="Q7237" s="272" t="e">
        <v>#N/A</v>
      </c>
    </row>
    <row r="7238" spans="1:17" s="208" customFormat="1" ht="12">
      <c r="A7238" s="268" t="str">
        <f t="shared" si="226"/>
        <v>1868770031831394956</v>
      </c>
      <c r="B7238" s="304" t="s">
        <v>19891</v>
      </c>
      <c r="C7238" s="269" t="s">
        <v>10967</v>
      </c>
      <c r="D7238" s="144" t="s">
        <v>3106</v>
      </c>
      <c r="E7238" s="269" t="s">
        <v>10968</v>
      </c>
      <c r="F7238" s="145" t="s">
        <v>3106</v>
      </c>
      <c r="G7238" s="269" t="s">
        <v>3106</v>
      </c>
      <c r="H7238" s="305" t="s">
        <v>10969</v>
      </c>
      <c r="I7238" s="307" t="s">
        <v>10969</v>
      </c>
      <c r="J7238" s="201" t="str">
        <f t="shared" si="227"/>
        <v>9999</v>
      </c>
      <c r="K7238" s="270"/>
      <c r="L7238" s="270"/>
      <c r="M7238" s="271"/>
      <c r="N7238" s="270" t="e">
        <v>#N/A</v>
      </c>
      <c r="O7238" s="272" t="e">
        <v>#N/A</v>
      </c>
      <c r="P7238" s="272" t="e">
        <v>#N/A</v>
      </c>
      <c r="Q7238" s="272" t="e">
        <v>#N/A</v>
      </c>
    </row>
    <row r="7239" spans="1:17" s="208" customFormat="1" ht="12">
      <c r="A7239" s="268" t="str">
        <f t="shared" si="226"/>
        <v>1870297021831132430</v>
      </c>
      <c r="B7239" s="304" t="s">
        <v>19891</v>
      </c>
      <c r="C7239" s="269" t="s">
        <v>10970</v>
      </c>
      <c r="D7239" s="144" t="s">
        <v>3106</v>
      </c>
      <c r="E7239" s="269" t="s">
        <v>10971</v>
      </c>
      <c r="F7239" s="145" t="s">
        <v>3106</v>
      </c>
      <c r="G7239" s="269" t="s">
        <v>3106</v>
      </c>
      <c r="H7239" s="305" t="s">
        <v>10972</v>
      </c>
      <c r="I7239" s="306" t="s">
        <v>22447</v>
      </c>
      <c r="J7239" s="201" t="str">
        <f t="shared" si="227"/>
        <v>9999</v>
      </c>
      <c r="K7239" s="270"/>
      <c r="L7239" s="270"/>
      <c r="M7239" s="271"/>
      <c r="N7239" s="270" t="e">
        <v>#N/A</v>
      </c>
      <c r="O7239" s="272" t="e">
        <v>#N/A</v>
      </c>
      <c r="P7239" s="272" t="e">
        <v>#N/A</v>
      </c>
      <c r="Q7239" s="272" t="e">
        <v>#N/A</v>
      </c>
    </row>
    <row r="7240" spans="1:17" s="208" customFormat="1" ht="12">
      <c r="A7240" s="268" t="str">
        <f t="shared" si="226"/>
        <v>1873895021558453902</v>
      </c>
      <c r="B7240" s="304" t="s">
        <v>19891</v>
      </c>
      <c r="C7240" s="269" t="s">
        <v>10974</v>
      </c>
      <c r="D7240" s="144" t="s">
        <v>3106</v>
      </c>
      <c r="E7240" s="269" t="s">
        <v>10975</v>
      </c>
      <c r="F7240" s="145" t="s">
        <v>3106</v>
      </c>
      <c r="G7240" s="269" t="s">
        <v>3106</v>
      </c>
      <c r="H7240" s="305" t="s">
        <v>10976</v>
      </c>
      <c r="I7240" s="306" t="s">
        <v>21755</v>
      </c>
      <c r="J7240" s="201" t="str">
        <f t="shared" si="227"/>
        <v>9999</v>
      </c>
      <c r="K7240" s="270"/>
      <c r="L7240" s="270"/>
      <c r="M7240" s="271"/>
      <c r="N7240" s="270" t="e">
        <v>#N/A</v>
      </c>
      <c r="O7240" s="272" t="e">
        <v>#N/A</v>
      </c>
      <c r="P7240" s="272" t="e">
        <v>#N/A</v>
      </c>
      <c r="Q7240" s="272" t="e">
        <v>#N/A</v>
      </c>
    </row>
    <row r="7241" spans="1:17" s="208" customFormat="1" ht="12">
      <c r="A7241" s="268" t="str">
        <f t="shared" si="226"/>
        <v>1876369011083644124</v>
      </c>
      <c r="B7241" s="304" t="s">
        <v>19891</v>
      </c>
      <c r="C7241" s="269" t="s">
        <v>10977</v>
      </c>
      <c r="D7241" s="144" t="s">
        <v>3106</v>
      </c>
      <c r="E7241" s="269" t="s">
        <v>10978</v>
      </c>
      <c r="F7241" s="145" t="s">
        <v>3106</v>
      </c>
      <c r="G7241" s="269" t="s">
        <v>3106</v>
      </c>
      <c r="H7241" s="305" t="s">
        <v>10979</v>
      </c>
      <c r="I7241" s="306" t="s">
        <v>20436</v>
      </c>
      <c r="J7241" s="201" t="str">
        <f t="shared" si="227"/>
        <v>9999</v>
      </c>
      <c r="K7241" s="270"/>
      <c r="L7241" s="270"/>
      <c r="M7241" s="271"/>
      <c r="N7241" s="270" t="e">
        <v>#N/A</v>
      </c>
      <c r="O7241" s="272" t="e">
        <v>#N/A</v>
      </c>
      <c r="P7241" s="272" t="e">
        <v>#N/A</v>
      </c>
      <c r="Q7241" s="272" t="e">
        <v>#N/A</v>
      </c>
    </row>
    <row r="7242" spans="1:17" s="208" customFormat="1" ht="12">
      <c r="A7242" s="268" t="str">
        <f t="shared" si="226"/>
        <v>1876443011952331092</v>
      </c>
      <c r="B7242" s="304" t="s">
        <v>19891</v>
      </c>
      <c r="C7242" s="269" t="s">
        <v>10980</v>
      </c>
      <c r="D7242" s="144" t="s">
        <v>3106</v>
      </c>
      <c r="E7242" s="269" t="s">
        <v>10981</v>
      </c>
      <c r="F7242" s="145" t="s">
        <v>3106</v>
      </c>
      <c r="G7242" s="269" t="s">
        <v>3106</v>
      </c>
      <c r="H7242" s="305" t="s">
        <v>10982</v>
      </c>
      <c r="I7242" s="306" t="s">
        <v>22749</v>
      </c>
      <c r="J7242" s="201" t="str">
        <f t="shared" si="227"/>
        <v>9999</v>
      </c>
      <c r="K7242" s="270"/>
      <c r="L7242" s="270"/>
      <c r="M7242" s="271"/>
      <c r="N7242" s="270" t="e">
        <v>#N/A</v>
      </c>
      <c r="O7242" s="272" t="e">
        <v>#N/A</v>
      </c>
      <c r="P7242" s="272" t="e">
        <v>#N/A</v>
      </c>
      <c r="Q7242" s="272" t="e">
        <v>#N/A</v>
      </c>
    </row>
    <row r="7243" spans="1:17" s="208" customFormat="1" ht="12">
      <c r="A7243" s="268" t="str">
        <f t="shared" si="226"/>
        <v>1877078011629010053</v>
      </c>
      <c r="B7243" s="304" t="s">
        <v>19891</v>
      </c>
      <c r="C7243" s="269" t="s">
        <v>10983</v>
      </c>
      <c r="D7243" s="144" t="s">
        <v>3106</v>
      </c>
      <c r="E7243" s="269" t="s">
        <v>10984</v>
      </c>
      <c r="F7243" s="145" t="s">
        <v>3106</v>
      </c>
      <c r="G7243" s="269" t="s">
        <v>3106</v>
      </c>
      <c r="H7243" s="305" t="s">
        <v>10985</v>
      </c>
      <c r="I7243" s="306" t="s">
        <v>21918</v>
      </c>
      <c r="J7243" s="201" t="str">
        <f t="shared" si="227"/>
        <v>9999</v>
      </c>
      <c r="K7243" s="270"/>
      <c r="L7243" s="270"/>
      <c r="M7243" s="271"/>
      <c r="N7243" s="270" t="e">
        <v>#N/A</v>
      </c>
      <c r="O7243" s="272" t="e">
        <v>#N/A</v>
      </c>
      <c r="P7243" s="272" t="e">
        <v>#N/A</v>
      </c>
      <c r="Q7243" s="272" t="e">
        <v>#N/A</v>
      </c>
    </row>
    <row r="7244" spans="1:17" s="208" customFormat="1" ht="12">
      <c r="A7244" s="268" t="str">
        <f t="shared" si="226"/>
        <v>1877748011376624247</v>
      </c>
      <c r="B7244" s="304" t="s">
        <v>19891</v>
      </c>
      <c r="C7244" s="269" t="s">
        <v>10986</v>
      </c>
      <c r="D7244" s="144" t="s">
        <v>3106</v>
      </c>
      <c r="E7244" s="269" t="s">
        <v>10987</v>
      </c>
      <c r="F7244" s="145" t="s">
        <v>3106</v>
      </c>
      <c r="G7244" s="269" t="s">
        <v>3106</v>
      </c>
      <c r="H7244" s="305" t="s">
        <v>10988</v>
      </c>
      <c r="I7244" s="306" t="s">
        <v>21230</v>
      </c>
      <c r="J7244" s="201" t="str">
        <f t="shared" si="227"/>
        <v>9999</v>
      </c>
      <c r="K7244" s="270"/>
      <c r="L7244" s="270"/>
      <c r="M7244" s="271"/>
      <c r="N7244" s="270" t="e">
        <v>#N/A</v>
      </c>
      <c r="O7244" s="272" t="e">
        <v>#N/A</v>
      </c>
      <c r="P7244" s="272" t="e">
        <v>#N/A</v>
      </c>
      <c r="Q7244" s="272" t="e">
        <v>#N/A</v>
      </c>
    </row>
    <row r="7245" spans="1:17" s="208" customFormat="1" ht="12">
      <c r="A7245" s="268" t="str">
        <f t="shared" si="226"/>
        <v>1878803011104947647</v>
      </c>
      <c r="B7245" s="304" t="s">
        <v>19891</v>
      </c>
      <c r="C7245" s="269" t="s">
        <v>10989</v>
      </c>
      <c r="D7245" s="144" t="s">
        <v>3106</v>
      </c>
      <c r="E7245" s="269" t="s">
        <v>10990</v>
      </c>
      <c r="F7245" s="145" t="s">
        <v>3106</v>
      </c>
      <c r="G7245" s="269" t="s">
        <v>3106</v>
      </c>
      <c r="H7245" s="305" t="s">
        <v>10991</v>
      </c>
      <c r="I7245" s="306" t="s">
        <v>20505</v>
      </c>
      <c r="J7245" s="201" t="str">
        <f t="shared" si="227"/>
        <v>9999</v>
      </c>
      <c r="K7245" s="270" t="s">
        <v>10992</v>
      </c>
      <c r="L7245" s="270"/>
      <c r="M7245" s="271"/>
      <c r="N7245" s="270" t="e">
        <v>#N/A</v>
      </c>
      <c r="O7245" s="272" t="e">
        <v>#N/A</v>
      </c>
      <c r="P7245" s="272" t="e">
        <v>#N/A</v>
      </c>
      <c r="Q7245" s="272" t="e">
        <v>#N/A</v>
      </c>
    </row>
    <row r="7246" spans="1:17" s="208" customFormat="1" ht="12">
      <c r="A7246" s="268" t="str">
        <f t="shared" si="226"/>
        <v>1879595011891726550</v>
      </c>
      <c r="B7246" s="304" t="s">
        <v>19891</v>
      </c>
      <c r="C7246" s="269" t="s">
        <v>10993</v>
      </c>
      <c r="D7246" s="144" t="s">
        <v>3106</v>
      </c>
      <c r="E7246" s="269" t="s">
        <v>10994</v>
      </c>
      <c r="F7246" s="145" t="s">
        <v>3106</v>
      </c>
      <c r="G7246" s="269" t="s">
        <v>3106</v>
      </c>
      <c r="H7246" s="305" t="s">
        <v>10995</v>
      </c>
      <c r="I7246" s="306" t="s">
        <v>22594</v>
      </c>
      <c r="J7246" s="201" t="str">
        <f t="shared" si="227"/>
        <v>9999</v>
      </c>
      <c r="K7246" s="270"/>
      <c r="L7246" s="270"/>
      <c r="M7246" s="271"/>
      <c r="N7246" s="270" t="e">
        <v>#N/A</v>
      </c>
      <c r="O7246" s="272" t="e">
        <v>#N/A</v>
      </c>
      <c r="P7246" s="272" t="e">
        <v>#N/A</v>
      </c>
      <c r="Q7246" s="272" t="e">
        <v>#N/A</v>
      </c>
    </row>
    <row r="7247" spans="1:17" s="208" customFormat="1" ht="12">
      <c r="A7247" s="268" t="str">
        <f t="shared" si="226"/>
        <v>1880502021013955533</v>
      </c>
      <c r="B7247" s="304" t="s">
        <v>19891</v>
      </c>
      <c r="C7247" s="269" t="s">
        <v>10996</v>
      </c>
      <c r="D7247" s="144" t="s">
        <v>3106</v>
      </c>
      <c r="E7247" s="269" t="s">
        <v>10997</v>
      </c>
      <c r="F7247" s="145" t="s">
        <v>3106</v>
      </c>
      <c r="G7247" s="269" t="s">
        <v>3106</v>
      </c>
      <c r="H7247" s="305" t="s">
        <v>10998</v>
      </c>
      <c r="I7247" s="306" t="s">
        <v>20266</v>
      </c>
      <c r="J7247" s="201" t="str">
        <f t="shared" si="227"/>
        <v>9999</v>
      </c>
      <c r="K7247" s="270"/>
      <c r="L7247" s="270"/>
      <c r="M7247" s="271"/>
      <c r="N7247" s="270" t="e">
        <v>#N/A</v>
      </c>
      <c r="O7247" s="272" t="e">
        <v>#N/A</v>
      </c>
      <c r="P7247" s="272" t="e">
        <v>#N/A</v>
      </c>
      <c r="Q7247" s="272" t="e">
        <v>#N/A</v>
      </c>
    </row>
    <row r="7248" spans="1:17" s="208" customFormat="1" ht="12">
      <c r="A7248" s="268" t="str">
        <f t="shared" si="226"/>
        <v>1881971011659316917</v>
      </c>
      <c r="B7248" s="304" t="s">
        <v>19891</v>
      </c>
      <c r="C7248" s="269" t="s">
        <v>10999</v>
      </c>
      <c r="D7248" s="144" t="s">
        <v>3106</v>
      </c>
      <c r="E7248" s="269" t="s">
        <v>11000</v>
      </c>
      <c r="F7248" s="145" t="s">
        <v>3106</v>
      </c>
      <c r="G7248" s="269" t="s">
        <v>3106</v>
      </c>
      <c r="H7248" s="305" t="s">
        <v>11001</v>
      </c>
      <c r="I7248" s="306" t="s">
        <v>21989</v>
      </c>
      <c r="J7248" s="201" t="str">
        <f t="shared" si="227"/>
        <v>9999</v>
      </c>
      <c r="K7248" s="270"/>
      <c r="L7248" s="270"/>
      <c r="M7248" s="271"/>
      <c r="N7248" s="270" t="e">
        <v>#N/A</v>
      </c>
      <c r="O7248" s="272" t="e">
        <v>#N/A</v>
      </c>
      <c r="P7248" s="272" t="e">
        <v>#N/A</v>
      </c>
      <c r="Q7248" s="272" t="e">
        <v>#N/A</v>
      </c>
    </row>
    <row r="7249" spans="1:17" s="208" customFormat="1" ht="12">
      <c r="A7249" s="268" t="str">
        <f t="shared" si="226"/>
        <v>1883001011528289873</v>
      </c>
      <c r="B7249" s="304" t="s">
        <v>19891</v>
      </c>
      <c r="C7249" s="269" t="s">
        <v>11002</v>
      </c>
      <c r="D7249" s="144" t="s">
        <v>3106</v>
      </c>
      <c r="E7249" s="269" t="s">
        <v>11003</v>
      </c>
      <c r="F7249" s="145" t="s">
        <v>3106</v>
      </c>
      <c r="G7249" s="269" t="s">
        <v>3106</v>
      </c>
      <c r="H7249" s="305" t="s">
        <v>11004</v>
      </c>
      <c r="I7249" s="306" t="s">
        <v>21685</v>
      </c>
      <c r="J7249" s="201" t="str">
        <f t="shared" si="227"/>
        <v>9999</v>
      </c>
      <c r="K7249" s="270" t="s">
        <v>4210</v>
      </c>
      <c r="L7249" s="270"/>
      <c r="M7249" s="271"/>
      <c r="N7249" s="270" t="e">
        <v>#N/A</v>
      </c>
      <c r="O7249" s="272" t="e">
        <v>#N/A</v>
      </c>
      <c r="P7249" s="272" t="e">
        <v>#N/A</v>
      </c>
      <c r="Q7249" s="272" t="e">
        <v>#N/A</v>
      </c>
    </row>
    <row r="7250" spans="1:17" s="208" customFormat="1" ht="12">
      <c r="A7250" s="268" t="str">
        <f t="shared" si="226"/>
        <v>1883373021336264415</v>
      </c>
      <c r="B7250" s="304" t="s">
        <v>19891</v>
      </c>
      <c r="C7250" s="269" t="s">
        <v>11005</v>
      </c>
      <c r="D7250" s="144" t="s">
        <v>3106</v>
      </c>
      <c r="E7250" s="269" t="s">
        <v>11006</v>
      </c>
      <c r="F7250" s="145" t="s">
        <v>3106</v>
      </c>
      <c r="G7250" s="269" t="s">
        <v>3106</v>
      </c>
      <c r="H7250" s="305" t="s">
        <v>11007</v>
      </c>
      <c r="I7250" s="306" t="s">
        <v>21112</v>
      </c>
      <c r="J7250" s="201" t="str">
        <f t="shared" si="227"/>
        <v>9999</v>
      </c>
      <c r="K7250" s="270"/>
      <c r="L7250" s="270"/>
      <c r="M7250" s="271"/>
      <c r="N7250" s="270" t="e">
        <v>#N/A</v>
      </c>
      <c r="O7250" s="272" t="e">
        <v>#N/A</v>
      </c>
      <c r="P7250" s="272" t="e">
        <v>#N/A</v>
      </c>
      <c r="Q7250" s="272" t="e">
        <v>#N/A</v>
      </c>
    </row>
    <row r="7251" spans="1:17" s="208" customFormat="1" ht="12">
      <c r="A7251" s="268" t="str">
        <f t="shared" si="226"/>
        <v>1883514011790984565</v>
      </c>
      <c r="B7251" s="304" t="s">
        <v>19891</v>
      </c>
      <c r="C7251" s="269" t="s">
        <v>11008</v>
      </c>
      <c r="D7251" s="144" t="s">
        <v>3106</v>
      </c>
      <c r="E7251" s="269" t="s">
        <v>11009</v>
      </c>
      <c r="F7251" s="145" t="s">
        <v>3106</v>
      </c>
      <c r="G7251" s="269" t="s">
        <v>3106</v>
      </c>
      <c r="H7251" s="305" t="s">
        <v>11010</v>
      </c>
      <c r="I7251" s="306" t="s">
        <v>22346</v>
      </c>
      <c r="J7251" s="201" t="str">
        <f t="shared" si="227"/>
        <v>9999</v>
      </c>
      <c r="K7251" s="270"/>
      <c r="L7251" s="270"/>
      <c r="M7251" s="271"/>
      <c r="N7251" s="270" t="e">
        <v>#N/A</v>
      </c>
      <c r="O7251" s="272" t="e">
        <v>#N/A</v>
      </c>
      <c r="P7251" s="272" t="e">
        <v>#N/A</v>
      </c>
      <c r="Q7251" s="272" t="e">
        <v>#N/A</v>
      </c>
    </row>
    <row r="7252" spans="1:17" s="208" customFormat="1" ht="12">
      <c r="A7252" s="268" t="str">
        <f t="shared" si="226"/>
        <v>1883779011124019260</v>
      </c>
      <c r="B7252" s="304" t="s">
        <v>19891</v>
      </c>
      <c r="C7252" s="269" t="s">
        <v>11011</v>
      </c>
      <c r="D7252" s="144" t="s">
        <v>3106</v>
      </c>
      <c r="E7252" s="269" t="s">
        <v>11012</v>
      </c>
      <c r="F7252" s="145" t="s">
        <v>3106</v>
      </c>
      <c r="G7252" s="269" t="s">
        <v>3106</v>
      </c>
      <c r="H7252" s="305" t="s">
        <v>11013</v>
      </c>
      <c r="I7252" s="306" t="s">
        <v>20533</v>
      </c>
      <c r="J7252" s="201" t="str">
        <f t="shared" si="227"/>
        <v>9999</v>
      </c>
      <c r="K7252" s="270"/>
      <c r="L7252" s="270"/>
      <c r="M7252" s="271"/>
      <c r="N7252" s="270" t="e">
        <v>#N/A</v>
      </c>
      <c r="O7252" s="272" t="e">
        <v>#N/A</v>
      </c>
      <c r="P7252" s="272" t="e">
        <v>#N/A</v>
      </c>
      <c r="Q7252" s="272" t="e">
        <v>#N/A</v>
      </c>
    </row>
    <row r="7253" spans="1:17" s="208" customFormat="1" ht="12">
      <c r="A7253" s="268" t="str">
        <f t="shared" ref="A7253:A7316" si="228">E7253&amp;C7253</f>
        <v>1883779071124019260</v>
      </c>
      <c r="B7253" s="304" t="s">
        <v>19891</v>
      </c>
      <c r="C7253" s="269" t="s">
        <v>11011</v>
      </c>
      <c r="D7253" s="144" t="s">
        <v>3106</v>
      </c>
      <c r="E7253" s="269" t="s">
        <v>11014</v>
      </c>
      <c r="F7253" s="145" t="s">
        <v>3106</v>
      </c>
      <c r="G7253" s="269" t="s">
        <v>3106</v>
      </c>
      <c r="H7253" s="305" t="s">
        <v>11013</v>
      </c>
      <c r="I7253" s="306" t="s">
        <v>20533</v>
      </c>
      <c r="J7253" s="201" t="str">
        <f t="shared" si="227"/>
        <v>9999</v>
      </c>
      <c r="K7253" s="270"/>
      <c r="L7253" s="270"/>
      <c r="M7253" s="271"/>
      <c r="N7253" s="270" t="e">
        <v>#N/A</v>
      </c>
      <c r="O7253" s="272" t="e">
        <v>#N/A</v>
      </c>
      <c r="P7253" s="272" t="e">
        <v>#N/A</v>
      </c>
      <c r="Q7253" s="272" t="e">
        <v>#N/A</v>
      </c>
    </row>
    <row r="7254" spans="1:17" s="208" customFormat="1" ht="12">
      <c r="A7254" s="268" t="str">
        <f t="shared" si="228"/>
        <v>1884876011336144732</v>
      </c>
      <c r="B7254" s="304" t="s">
        <v>19891</v>
      </c>
      <c r="C7254" s="269" t="s">
        <v>11015</v>
      </c>
      <c r="D7254" s="144" t="s">
        <v>3106</v>
      </c>
      <c r="E7254" s="269" t="s">
        <v>11016</v>
      </c>
      <c r="F7254" s="145" t="s">
        <v>3106</v>
      </c>
      <c r="G7254" s="269" t="s">
        <v>3106</v>
      </c>
      <c r="H7254" s="305" t="s">
        <v>11017</v>
      </c>
      <c r="I7254" s="306" t="s">
        <v>21096</v>
      </c>
      <c r="J7254" s="201" t="str">
        <f t="shared" si="227"/>
        <v>9999</v>
      </c>
      <c r="K7254" s="270"/>
      <c r="L7254" s="270"/>
      <c r="M7254" s="271"/>
      <c r="N7254" s="270" t="e">
        <v>#N/A</v>
      </c>
      <c r="O7254" s="272" t="e">
        <v>#N/A</v>
      </c>
      <c r="P7254" s="272" t="e">
        <v>#N/A</v>
      </c>
      <c r="Q7254" s="272" t="e">
        <v>#N/A</v>
      </c>
    </row>
    <row r="7255" spans="1:17" s="208" customFormat="1" ht="12">
      <c r="A7255" s="268" t="str">
        <f t="shared" si="228"/>
        <v>1884918021205967569</v>
      </c>
      <c r="B7255" s="304" t="s">
        <v>19891</v>
      </c>
      <c r="C7255" s="269" t="s">
        <v>11018</v>
      </c>
      <c r="D7255" s="144" t="s">
        <v>3106</v>
      </c>
      <c r="E7255" s="269" t="s">
        <v>11019</v>
      </c>
      <c r="F7255" s="145" t="s">
        <v>3106</v>
      </c>
      <c r="G7255" s="269" t="s">
        <v>3106</v>
      </c>
      <c r="H7255" s="305" t="s">
        <v>11020</v>
      </c>
      <c r="I7255" s="306" t="s">
        <v>20786</v>
      </c>
      <c r="J7255" s="201" t="str">
        <f t="shared" si="227"/>
        <v>9999</v>
      </c>
      <c r="K7255" s="270"/>
      <c r="L7255" s="270"/>
      <c r="M7255" s="271"/>
      <c r="N7255" s="270" t="e">
        <v>#N/A</v>
      </c>
      <c r="O7255" s="272" t="e">
        <v>#N/A</v>
      </c>
      <c r="P7255" s="272" t="e">
        <v>#N/A</v>
      </c>
      <c r="Q7255" s="272" t="e">
        <v>#N/A</v>
      </c>
    </row>
    <row r="7256" spans="1:17" s="208" customFormat="1" ht="12">
      <c r="A7256" s="268" t="str">
        <f t="shared" si="228"/>
        <v>1886061021750318879</v>
      </c>
      <c r="B7256" s="304" t="s">
        <v>19891</v>
      </c>
      <c r="C7256" s="269" t="s">
        <v>11021</v>
      </c>
      <c r="D7256" s="144" t="s">
        <v>3106</v>
      </c>
      <c r="E7256" s="269" t="s">
        <v>11022</v>
      </c>
      <c r="F7256" s="145" t="s">
        <v>3106</v>
      </c>
      <c r="G7256" s="269" t="s">
        <v>3106</v>
      </c>
      <c r="H7256" s="305" t="s">
        <v>11023</v>
      </c>
      <c r="I7256" s="307" t="s">
        <v>11023</v>
      </c>
      <c r="J7256" s="201" t="str">
        <f t="shared" si="227"/>
        <v>9999</v>
      </c>
      <c r="K7256" s="270"/>
      <c r="L7256" s="270"/>
      <c r="M7256" s="271"/>
      <c r="N7256" s="270" t="e">
        <v>#N/A</v>
      </c>
      <c r="O7256" s="272" t="e">
        <v>#N/A</v>
      </c>
      <c r="P7256" s="272" t="e">
        <v>#N/A</v>
      </c>
      <c r="Q7256" s="272" t="e">
        <v>#N/A</v>
      </c>
    </row>
    <row r="7257" spans="1:17" s="208" customFormat="1" ht="12">
      <c r="A7257" s="268" t="str">
        <f t="shared" si="228"/>
        <v>1886996011487834404</v>
      </c>
      <c r="B7257" s="304" t="s">
        <v>19891</v>
      </c>
      <c r="C7257" s="269" t="s">
        <v>11024</v>
      </c>
      <c r="D7257" s="144" t="s">
        <v>3106</v>
      </c>
      <c r="E7257" s="269" t="s">
        <v>11025</v>
      </c>
      <c r="F7257" s="145" t="s">
        <v>3106</v>
      </c>
      <c r="G7257" s="269" t="s">
        <v>3106</v>
      </c>
      <c r="H7257" s="305" t="s">
        <v>11026</v>
      </c>
      <c r="I7257" s="306" t="s">
        <v>21570</v>
      </c>
      <c r="J7257" s="201" t="str">
        <f t="shared" si="227"/>
        <v>9999</v>
      </c>
      <c r="K7257" s="270"/>
      <c r="L7257" s="270"/>
      <c r="M7257" s="271"/>
      <c r="N7257" s="270" t="e">
        <v>#N/A</v>
      </c>
      <c r="O7257" s="272" t="e">
        <v>#N/A</v>
      </c>
      <c r="P7257" s="272" t="e">
        <v>#N/A</v>
      </c>
      <c r="Q7257" s="272" t="e">
        <v>#N/A</v>
      </c>
    </row>
    <row r="7258" spans="1:17" s="208" customFormat="1" ht="12">
      <c r="A7258" s="268" t="str">
        <f t="shared" si="228"/>
        <v>1887515021477641124</v>
      </c>
      <c r="B7258" s="304" t="s">
        <v>19891</v>
      </c>
      <c r="C7258" s="269" t="s">
        <v>11027</v>
      </c>
      <c r="D7258" s="144" t="s">
        <v>3106</v>
      </c>
      <c r="E7258" s="269" t="s">
        <v>11028</v>
      </c>
      <c r="F7258" s="145" t="s">
        <v>3106</v>
      </c>
      <c r="G7258" s="269" t="s">
        <v>3106</v>
      </c>
      <c r="H7258" s="305" t="s">
        <v>11029</v>
      </c>
      <c r="I7258" s="306" t="s">
        <v>21535</v>
      </c>
      <c r="J7258" s="201" t="str">
        <f t="shared" si="227"/>
        <v>9999</v>
      </c>
      <c r="K7258" s="270"/>
      <c r="L7258" s="270"/>
      <c r="M7258" s="271"/>
      <c r="N7258" s="270" t="e">
        <v>#N/A</v>
      </c>
      <c r="O7258" s="272" t="e">
        <v>#N/A</v>
      </c>
      <c r="P7258" s="272" t="e">
        <v>#N/A</v>
      </c>
      <c r="Q7258" s="272" t="e">
        <v>#N/A</v>
      </c>
    </row>
    <row r="7259" spans="1:17" s="208" customFormat="1" ht="12">
      <c r="A7259" s="268" t="str">
        <f t="shared" si="228"/>
        <v>1887903011184621211</v>
      </c>
      <c r="B7259" s="304" t="s">
        <v>19891</v>
      </c>
      <c r="C7259" s="269" t="s">
        <v>11030</v>
      </c>
      <c r="D7259" s="144" t="s">
        <v>3106</v>
      </c>
      <c r="E7259" s="269" t="s">
        <v>11031</v>
      </c>
      <c r="F7259" s="145" t="s">
        <v>3106</v>
      </c>
      <c r="G7259" s="269" t="s">
        <v>3106</v>
      </c>
      <c r="H7259" s="305" t="s">
        <v>11032</v>
      </c>
      <c r="I7259" s="306" t="s">
        <v>20716</v>
      </c>
      <c r="J7259" s="201" t="str">
        <f t="shared" si="227"/>
        <v>9999</v>
      </c>
      <c r="K7259" s="270"/>
      <c r="L7259" s="270"/>
      <c r="M7259" s="271"/>
      <c r="N7259" s="270" t="e">
        <v>#N/A</v>
      </c>
      <c r="O7259" s="272" t="e">
        <v>#N/A</v>
      </c>
      <c r="P7259" s="272" t="e">
        <v>#N/A</v>
      </c>
      <c r="Q7259" s="272" t="e">
        <v>#N/A</v>
      </c>
    </row>
    <row r="7260" spans="1:17" s="208" customFormat="1" ht="12">
      <c r="A7260" s="268" t="str">
        <f t="shared" si="228"/>
        <v>1888034011780654962</v>
      </c>
      <c r="B7260" s="304" t="s">
        <v>19891</v>
      </c>
      <c r="C7260" s="269" t="s">
        <v>11033</v>
      </c>
      <c r="D7260" s="144" t="s">
        <v>3106</v>
      </c>
      <c r="E7260" s="269" t="s">
        <v>11034</v>
      </c>
      <c r="F7260" s="145" t="s">
        <v>3106</v>
      </c>
      <c r="G7260" s="269" t="s">
        <v>3106</v>
      </c>
      <c r="H7260" s="305" t="s">
        <v>11035</v>
      </c>
      <c r="I7260" s="307" t="s">
        <v>11035</v>
      </c>
      <c r="J7260" s="201" t="str">
        <f t="shared" si="227"/>
        <v>9999</v>
      </c>
      <c r="K7260" s="270"/>
      <c r="L7260" s="270"/>
      <c r="M7260" s="271"/>
      <c r="N7260" s="270" t="e">
        <v>#N/A</v>
      </c>
      <c r="O7260" s="272" t="e">
        <v>#N/A</v>
      </c>
      <c r="P7260" s="272" t="e">
        <v>#N/A</v>
      </c>
      <c r="Q7260" s="272" t="e">
        <v>#N/A</v>
      </c>
    </row>
    <row r="7261" spans="1:17" s="208" customFormat="1" ht="12">
      <c r="A7261" s="268" t="str">
        <f t="shared" si="228"/>
        <v>1888232011124012877</v>
      </c>
      <c r="B7261" s="304" t="s">
        <v>19891</v>
      </c>
      <c r="C7261" s="269" t="s">
        <v>11036</v>
      </c>
      <c r="D7261" s="144" t="s">
        <v>3106</v>
      </c>
      <c r="E7261" s="269" t="s">
        <v>11037</v>
      </c>
      <c r="F7261" s="145" t="s">
        <v>3106</v>
      </c>
      <c r="G7261" s="269" t="s">
        <v>3106</v>
      </c>
      <c r="H7261" s="305" t="s">
        <v>11038</v>
      </c>
      <c r="I7261" s="306" t="s">
        <v>20531</v>
      </c>
      <c r="J7261" s="201" t="str">
        <f t="shared" si="227"/>
        <v>9999</v>
      </c>
      <c r="K7261" s="270"/>
      <c r="L7261" s="270"/>
      <c r="M7261" s="271"/>
      <c r="N7261" s="270" t="e">
        <v>#N/A</v>
      </c>
      <c r="O7261" s="272" t="e">
        <v>#N/A</v>
      </c>
      <c r="P7261" s="272" t="e">
        <v>#N/A</v>
      </c>
      <c r="Q7261" s="272" t="e">
        <v>#N/A</v>
      </c>
    </row>
    <row r="7262" spans="1:17" s="208" customFormat="1" ht="12">
      <c r="A7262" s="268" t="str">
        <f t="shared" si="228"/>
        <v>1888737011528009453</v>
      </c>
      <c r="B7262" s="304" t="s">
        <v>19891</v>
      </c>
      <c r="C7262" s="269" t="s">
        <v>11039</v>
      </c>
      <c r="D7262" s="144" t="s">
        <v>3106</v>
      </c>
      <c r="E7262" s="269" t="s">
        <v>11040</v>
      </c>
      <c r="F7262" s="145" t="s">
        <v>3106</v>
      </c>
      <c r="G7262" s="269" t="s">
        <v>3106</v>
      </c>
      <c r="H7262" s="305" t="s">
        <v>3645</v>
      </c>
      <c r="I7262" s="306" t="s">
        <v>21664</v>
      </c>
      <c r="J7262" s="201" t="str">
        <f t="shared" si="227"/>
        <v>9999</v>
      </c>
      <c r="K7262" s="270"/>
      <c r="L7262" s="270"/>
      <c r="M7262" s="271"/>
      <c r="N7262" s="270" t="e">
        <v>#N/A</v>
      </c>
      <c r="O7262" s="272" t="e">
        <v>#N/A</v>
      </c>
      <c r="P7262" s="272" t="e">
        <v>#N/A</v>
      </c>
      <c r="Q7262" s="272" t="e">
        <v>#N/A</v>
      </c>
    </row>
    <row r="7263" spans="1:17" s="208" customFormat="1" ht="12">
      <c r="A7263" s="268" t="str">
        <f t="shared" si="228"/>
        <v>1889271011881758001</v>
      </c>
      <c r="B7263" s="304" t="s">
        <v>19891</v>
      </c>
      <c r="C7263" s="269" t="s">
        <v>11041</v>
      </c>
      <c r="D7263" s="144" t="s">
        <v>3106</v>
      </c>
      <c r="E7263" s="269" t="s">
        <v>11042</v>
      </c>
      <c r="F7263" s="145" t="s">
        <v>3106</v>
      </c>
      <c r="G7263" s="269" t="s">
        <v>3106</v>
      </c>
      <c r="H7263" s="305" t="s">
        <v>11043</v>
      </c>
      <c r="I7263" s="306" t="s">
        <v>22583</v>
      </c>
      <c r="J7263" s="201" t="str">
        <f t="shared" si="227"/>
        <v>9999</v>
      </c>
      <c r="K7263" s="270"/>
      <c r="L7263" s="270"/>
      <c r="M7263" s="271"/>
      <c r="N7263" s="270" t="e">
        <v>#N/A</v>
      </c>
      <c r="O7263" s="272" t="e">
        <v>#N/A</v>
      </c>
      <c r="P7263" s="272" t="e">
        <v>#N/A</v>
      </c>
      <c r="Q7263" s="272" t="e">
        <v>#N/A</v>
      </c>
    </row>
    <row r="7264" spans="1:17" s="208" customFormat="1" ht="12">
      <c r="A7264" s="268" t="str">
        <f t="shared" si="228"/>
        <v>1889693011659301794</v>
      </c>
      <c r="B7264" s="304" t="s">
        <v>19891</v>
      </c>
      <c r="C7264" s="269" t="s">
        <v>11044</v>
      </c>
      <c r="D7264" s="144" t="s">
        <v>3106</v>
      </c>
      <c r="E7264" s="269" t="s">
        <v>11045</v>
      </c>
      <c r="F7264" s="145" t="s">
        <v>3106</v>
      </c>
      <c r="G7264" s="269" t="s">
        <v>3106</v>
      </c>
      <c r="H7264" s="305" t="s">
        <v>11046</v>
      </c>
      <c r="I7264" s="306" t="s">
        <v>21986</v>
      </c>
      <c r="J7264" s="201" t="str">
        <f t="shared" si="227"/>
        <v>9999</v>
      </c>
      <c r="K7264" s="270"/>
      <c r="L7264" s="270"/>
      <c r="M7264" s="271"/>
      <c r="N7264" s="270" t="e">
        <v>#N/A</v>
      </c>
      <c r="O7264" s="272" t="e">
        <v>#N/A</v>
      </c>
      <c r="P7264" s="272" t="e">
        <v>#N/A</v>
      </c>
      <c r="Q7264" s="272" t="e">
        <v>#N/A</v>
      </c>
    </row>
    <row r="7265" spans="1:20" ht="12">
      <c r="A7265" s="268" t="str">
        <f t="shared" si="228"/>
        <v>1890014011952399933</v>
      </c>
      <c r="B7265" s="304" t="s">
        <v>19891</v>
      </c>
      <c r="C7265" s="269" t="s">
        <v>11047</v>
      </c>
      <c r="D7265" s="144" t="s">
        <v>3106</v>
      </c>
      <c r="E7265" s="269" t="s">
        <v>11048</v>
      </c>
      <c r="F7265" s="145" t="s">
        <v>3106</v>
      </c>
      <c r="G7265" s="269" t="s">
        <v>3106</v>
      </c>
      <c r="H7265" s="305" t="s">
        <v>8242</v>
      </c>
      <c r="I7265" s="306" t="s">
        <v>22669</v>
      </c>
      <c r="J7265" s="201" t="str">
        <f t="shared" si="227"/>
        <v>9999</v>
      </c>
      <c r="K7265" s="270"/>
      <c r="L7265" s="270"/>
      <c r="M7265" s="271"/>
      <c r="N7265" s="270" t="e">
        <v>#N/A</v>
      </c>
      <c r="O7265" s="272" t="e">
        <v>#N/A</v>
      </c>
      <c r="P7265" s="272" t="e">
        <v>#N/A</v>
      </c>
      <c r="Q7265" s="272" t="e">
        <v>#N/A</v>
      </c>
      <c r="S7265" s="208"/>
    </row>
    <row r="7266" spans="1:20" ht="12">
      <c r="A7266" s="268" t="str">
        <f t="shared" si="228"/>
        <v>1890378021780889741</v>
      </c>
      <c r="B7266" s="304" t="s">
        <v>19891</v>
      </c>
      <c r="C7266" s="269" t="s">
        <v>11049</v>
      </c>
      <c r="D7266" s="144" t="s">
        <v>3106</v>
      </c>
      <c r="E7266" s="269" t="s">
        <v>11050</v>
      </c>
      <c r="F7266" s="145" t="s">
        <v>3106</v>
      </c>
      <c r="G7266" s="269" t="s">
        <v>3106</v>
      </c>
      <c r="H7266" s="305" t="s">
        <v>11051</v>
      </c>
      <c r="I7266" s="307" t="s">
        <v>11051</v>
      </c>
      <c r="J7266" s="201" t="str">
        <f t="shared" si="227"/>
        <v>9999</v>
      </c>
      <c r="K7266" s="270"/>
      <c r="L7266" s="270"/>
      <c r="M7266" s="271"/>
      <c r="N7266" s="270" t="e">
        <v>#N/A</v>
      </c>
      <c r="O7266" s="272" t="e">
        <v>#N/A</v>
      </c>
      <c r="P7266" s="272" t="e">
        <v>#N/A</v>
      </c>
      <c r="Q7266" s="272" t="e">
        <v>#N/A</v>
      </c>
      <c r="S7266" s="208"/>
    </row>
    <row r="7267" spans="1:20" ht="12">
      <c r="A7267" s="268" t="str">
        <f t="shared" si="228"/>
        <v>1890477011699708743</v>
      </c>
      <c r="B7267" s="304" t="s">
        <v>19891</v>
      </c>
      <c r="C7267" s="269" t="s">
        <v>11052</v>
      </c>
      <c r="D7267" s="144" t="s">
        <v>3106</v>
      </c>
      <c r="E7267" s="269" t="s">
        <v>11053</v>
      </c>
      <c r="F7267" s="145" t="s">
        <v>3106</v>
      </c>
      <c r="G7267" s="269" t="s">
        <v>3106</v>
      </c>
      <c r="H7267" s="305" t="s">
        <v>11054</v>
      </c>
      <c r="I7267" s="306" t="s">
        <v>22088</v>
      </c>
      <c r="J7267" s="201" t="str">
        <f t="shared" si="227"/>
        <v>9999</v>
      </c>
      <c r="K7267" s="270"/>
      <c r="L7267" s="270"/>
      <c r="M7267" s="271"/>
      <c r="N7267" s="270" t="e">
        <v>#N/A</v>
      </c>
      <c r="O7267" s="272" t="e">
        <v>#N/A</v>
      </c>
      <c r="P7267" s="272" t="e">
        <v>#N/A</v>
      </c>
      <c r="Q7267" s="272" t="e">
        <v>#N/A</v>
      </c>
      <c r="S7267" s="208"/>
    </row>
    <row r="7268" spans="1:20" ht="12">
      <c r="A7268" s="268" t="str">
        <f t="shared" si="228"/>
        <v>1890477021699708743</v>
      </c>
      <c r="B7268" s="304" t="s">
        <v>19891</v>
      </c>
      <c r="C7268" s="269" t="s">
        <v>11052</v>
      </c>
      <c r="D7268" s="144" t="s">
        <v>3106</v>
      </c>
      <c r="E7268" s="269" t="s">
        <v>11055</v>
      </c>
      <c r="F7268" s="145" t="s">
        <v>3106</v>
      </c>
      <c r="G7268" s="269" t="s">
        <v>3106</v>
      </c>
      <c r="H7268" s="305" t="s">
        <v>11054</v>
      </c>
      <c r="I7268" s="307" t="s">
        <v>11054</v>
      </c>
      <c r="J7268" s="201" t="str">
        <f t="shared" si="227"/>
        <v>9999</v>
      </c>
      <c r="K7268" s="270"/>
      <c r="L7268" s="270"/>
      <c r="M7268" s="271"/>
      <c r="N7268" s="270" t="e">
        <v>#N/A</v>
      </c>
      <c r="O7268" s="272" t="e">
        <v>#N/A</v>
      </c>
      <c r="P7268" s="272" t="e">
        <v>#N/A</v>
      </c>
      <c r="Q7268" s="272" t="e">
        <v>#N/A</v>
      </c>
      <c r="S7268" s="208"/>
    </row>
    <row r="7269" spans="1:20" ht="12">
      <c r="A7269" s="268" t="str">
        <f t="shared" si="228"/>
        <v>1890584011184612194</v>
      </c>
      <c r="B7269" s="304" t="s">
        <v>19891</v>
      </c>
      <c r="C7269" s="269" t="s">
        <v>11056</v>
      </c>
      <c r="D7269" s="144" t="s">
        <v>3106</v>
      </c>
      <c r="E7269" s="269" t="s">
        <v>11057</v>
      </c>
      <c r="F7269" s="145" t="s">
        <v>3106</v>
      </c>
      <c r="G7269" s="269" t="s">
        <v>3106</v>
      </c>
      <c r="H7269" s="305" t="s">
        <v>11058</v>
      </c>
      <c r="I7269" s="306" t="s">
        <v>20710</v>
      </c>
      <c r="J7269" s="201" t="str">
        <f t="shared" si="227"/>
        <v>9999</v>
      </c>
      <c r="K7269" s="270"/>
      <c r="L7269" s="270"/>
      <c r="M7269" s="271"/>
      <c r="N7269" s="270" t="e">
        <v>#N/A</v>
      </c>
      <c r="O7269" s="272" t="e">
        <v>#N/A</v>
      </c>
      <c r="P7269" s="272" t="e">
        <v>#N/A</v>
      </c>
      <c r="Q7269" s="272" t="e">
        <v>#N/A</v>
      </c>
      <c r="S7269" s="208"/>
    </row>
    <row r="7270" spans="1:20" ht="12">
      <c r="A7270" s="268" t="str">
        <f t="shared" si="228"/>
        <v>1890899021861675506</v>
      </c>
      <c r="B7270" s="304" t="s">
        <v>19891</v>
      </c>
      <c r="C7270" s="269" t="s">
        <v>11059</v>
      </c>
      <c r="D7270" s="144" t="s">
        <v>3106</v>
      </c>
      <c r="E7270" s="269" t="s">
        <v>11060</v>
      </c>
      <c r="F7270" s="145" t="s">
        <v>3106</v>
      </c>
      <c r="G7270" s="269" t="s">
        <v>3106</v>
      </c>
      <c r="H7270" s="305" t="s">
        <v>11061</v>
      </c>
      <c r="I7270" s="306" t="s">
        <v>22529</v>
      </c>
      <c r="J7270" s="201" t="str">
        <f t="shared" si="227"/>
        <v>9999</v>
      </c>
      <c r="K7270" s="270"/>
      <c r="L7270" s="270"/>
      <c r="M7270" s="271"/>
      <c r="N7270" s="270" t="e">
        <v>#N/A</v>
      </c>
      <c r="O7270" s="272" t="e">
        <v>#N/A</v>
      </c>
      <c r="P7270" s="272" t="e">
        <v>#N/A</v>
      </c>
      <c r="Q7270" s="272" t="e">
        <v>#N/A</v>
      </c>
      <c r="S7270" s="208"/>
    </row>
    <row r="7271" spans="1:20" ht="12">
      <c r="A7271" s="268" t="str">
        <f t="shared" si="228"/>
        <v>1890899041861675506</v>
      </c>
      <c r="B7271" s="304" t="s">
        <v>19891</v>
      </c>
      <c r="C7271" s="269" t="s">
        <v>11059</v>
      </c>
      <c r="D7271" s="144" t="s">
        <v>3106</v>
      </c>
      <c r="E7271" s="269" t="s">
        <v>11062</v>
      </c>
      <c r="F7271" s="145" t="s">
        <v>3106</v>
      </c>
      <c r="G7271" s="269" t="s">
        <v>3106</v>
      </c>
      <c r="H7271" s="305" t="s">
        <v>11061</v>
      </c>
      <c r="I7271" s="306" t="s">
        <v>22529</v>
      </c>
      <c r="J7271" s="201" t="str">
        <f t="shared" si="227"/>
        <v>9999</v>
      </c>
      <c r="K7271" s="270"/>
      <c r="L7271" s="270"/>
      <c r="M7271" s="271"/>
      <c r="N7271" s="270" t="e">
        <v>#N/A</v>
      </c>
      <c r="O7271" s="272" t="e">
        <v>#N/A</v>
      </c>
      <c r="P7271" s="272" t="e">
        <v>#N/A</v>
      </c>
      <c r="Q7271" s="272" t="e">
        <v>#N/A</v>
      </c>
      <c r="S7271" s="208"/>
    </row>
    <row r="7272" spans="1:20" ht="12">
      <c r="A7272" s="268" t="str">
        <f t="shared" si="228"/>
        <v>1891608011730369802</v>
      </c>
      <c r="B7272" s="304" t="s">
        <v>19891</v>
      </c>
      <c r="C7272" s="269" t="s">
        <v>11063</v>
      </c>
      <c r="D7272" s="144" t="s">
        <v>3106</v>
      </c>
      <c r="E7272" s="269" t="s">
        <v>11064</v>
      </c>
      <c r="F7272" s="145" t="s">
        <v>3106</v>
      </c>
      <c r="G7272" s="269" t="s">
        <v>3106</v>
      </c>
      <c r="H7272" s="305" t="s">
        <v>11065</v>
      </c>
      <c r="I7272" s="306" t="s">
        <v>22213</v>
      </c>
      <c r="J7272" s="201" t="str">
        <f t="shared" si="227"/>
        <v>9999</v>
      </c>
      <c r="K7272" s="270"/>
      <c r="L7272" s="270"/>
      <c r="M7272" s="271"/>
      <c r="N7272" s="270" t="e">
        <v>#N/A</v>
      </c>
      <c r="O7272" s="272" t="e">
        <v>#N/A</v>
      </c>
      <c r="P7272" s="272" t="e">
        <v>#N/A</v>
      </c>
      <c r="Q7272" s="272" t="e">
        <v>#N/A</v>
      </c>
      <c r="S7272" s="208"/>
    </row>
    <row r="7273" spans="1:20" ht="12">
      <c r="A7273" s="268" t="str">
        <f t="shared" si="228"/>
        <v>1891673011811929151</v>
      </c>
      <c r="B7273" s="304" t="s">
        <v>19891</v>
      </c>
      <c r="C7273" s="269" t="s">
        <v>11066</v>
      </c>
      <c r="D7273" s="144" t="s">
        <v>3106</v>
      </c>
      <c r="E7273" s="269" t="s">
        <v>11067</v>
      </c>
      <c r="F7273" s="145" t="s">
        <v>3106</v>
      </c>
      <c r="G7273" s="269" t="s">
        <v>3106</v>
      </c>
      <c r="H7273" s="305" t="s">
        <v>11068</v>
      </c>
      <c r="I7273" s="306" t="s">
        <v>22398</v>
      </c>
      <c r="J7273" s="201" t="str">
        <f t="shared" si="227"/>
        <v>9999</v>
      </c>
      <c r="K7273" s="270"/>
      <c r="L7273" s="270"/>
      <c r="M7273" s="271"/>
      <c r="N7273" s="270" t="e">
        <v>#N/A</v>
      </c>
      <c r="O7273" s="272" t="e">
        <v>#N/A</v>
      </c>
      <c r="P7273" s="272" t="e">
        <v>#N/A</v>
      </c>
      <c r="Q7273" s="272" t="e">
        <v>#N/A</v>
      </c>
      <c r="S7273" s="208"/>
    </row>
    <row r="7274" spans="1:20" ht="12">
      <c r="A7274" s="268" t="str">
        <f t="shared" si="228"/>
        <v>1892093011760412803</v>
      </c>
      <c r="B7274" s="304" t="s">
        <v>19891</v>
      </c>
      <c r="C7274" s="269" t="s">
        <v>11069</v>
      </c>
      <c r="D7274" s="144" t="s">
        <v>3106</v>
      </c>
      <c r="E7274" s="269" t="s">
        <v>11070</v>
      </c>
      <c r="F7274" s="145" t="s">
        <v>3106</v>
      </c>
      <c r="G7274" s="269" t="s">
        <v>3106</v>
      </c>
      <c r="H7274" s="305" t="s">
        <v>11071</v>
      </c>
      <c r="I7274" s="306" t="s">
        <v>22261</v>
      </c>
      <c r="J7274" s="201" t="str">
        <f t="shared" si="227"/>
        <v>9999</v>
      </c>
      <c r="K7274" s="270"/>
      <c r="L7274" s="270"/>
      <c r="M7274" s="271"/>
      <c r="N7274" s="270" t="e">
        <v>#N/A</v>
      </c>
      <c r="O7274" s="272" t="e">
        <v>#N/A</v>
      </c>
      <c r="P7274" s="272" t="e">
        <v>#N/A</v>
      </c>
      <c r="Q7274" s="272" t="e">
        <v>#N/A</v>
      </c>
      <c r="S7274" s="208"/>
    </row>
    <row r="7275" spans="1:20" ht="12">
      <c r="A7275" s="268" t="str">
        <f t="shared" si="228"/>
        <v>1892507021902835879</v>
      </c>
      <c r="B7275" s="304" t="s">
        <v>19891</v>
      </c>
      <c r="C7275" s="269" t="s">
        <v>11072</v>
      </c>
      <c r="D7275" s="144" t="s">
        <v>3106</v>
      </c>
      <c r="E7275" s="269" t="s">
        <v>11073</v>
      </c>
      <c r="F7275" s="145" t="s">
        <v>3106</v>
      </c>
      <c r="G7275" s="269" t="s">
        <v>3106</v>
      </c>
      <c r="H7275" s="305" t="s">
        <v>11074</v>
      </c>
      <c r="I7275" s="306" t="s">
        <v>22618</v>
      </c>
      <c r="J7275" s="201" t="str">
        <f t="shared" si="227"/>
        <v>9999</v>
      </c>
      <c r="K7275" s="270"/>
      <c r="L7275" s="270"/>
      <c r="M7275" s="271"/>
      <c r="N7275" s="270" t="e">
        <v>#N/A</v>
      </c>
      <c r="O7275" s="272" t="e">
        <v>#N/A</v>
      </c>
      <c r="P7275" s="272" t="e">
        <v>#N/A</v>
      </c>
      <c r="Q7275" s="272" t="e">
        <v>#N/A</v>
      </c>
      <c r="S7275" s="208"/>
    </row>
    <row r="7276" spans="1:20" ht="12">
      <c r="A7276" s="268" t="str">
        <f t="shared" si="228"/>
        <v>1893273011225176787</v>
      </c>
      <c r="B7276" s="304" t="s">
        <v>19891</v>
      </c>
      <c r="C7276" s="269" t="s">
        <v>11075</v>
      </c>
      <c r="D7276" s="144" t="s">
        <v>3106</v>
      </c>
      <c r="E7276" s="269" t="s">
        <v>11076</v>
      </c>
      <c r="F7276" s="145" t="s">
        <v>3106</v>
      </c>
      <c r="G7276" s="269" t="s">
        <v>3106</v>
      </c>
      <c r="H7276" s="305" t="s">
        <v>11077</v>
      </c>
      <c r="I7276" s="306" t="s">
        <v>20835</v>
      </c>
      <c r="J7276" s="201" t="str">
        <f t="shared" si="227"/>
        <v>9999</v>
      </c>
      <c r="K7276" s="270"/>
      <c r="L7276" s="270"/>
      <c r="M7276" s="271"/>
      <c r="N7276" s="270" t="e">
        <v>#N/A</v>
      </c>
      <c r="O7276" s="272" t="e">
        <v>#N/A</v>
      </c>
      <c r="P7276" s="272" t="e">
        <v>#N/A</v>
      </c>
      <c r="Q7276" s="272" t="e">
        <v>#N/A</v>
      </c>
      <c r="S7276" s="311"/>
      <c r="T7276" s="311"/>
    </row>
    <row r="7277" spans="1:20" ht="12">
      <c r="A7277" s="268" t="str">
        <f t="shared" si="228"/>
        <v>1894131011790978211</v>
      </c>
      <c r="B7277" s="304" t="s">
        <v>19891</v>
      </c>
      <c r="C7277" s="269" t="s">
        <v>11078</v>
      </c>
      <c r="D7277" s="144" t="s">
        <v>3106</v>
      </c>
      <c r="E7277" s="269" t="s">
        <v>11079</v>
      </c>
      <c r="F7277" s="145" t="s">
        <v>3106</v>
      </c>
      <c r="G7277" s="269" t="s">
        <v>3106</v>
      </c>
      <c r="H7277" s="305" t="s">
        <v>11080</v>
      </c>
      <c r="I7277" s="306" t="s">
        <v>22345</v>
      </c>
      <c r="J7277" s="201" t="str">
        <f t="shared" si="227"/>
        <v>9999</v>
      </c>
      <c r="K7277" s="270"/>
      <c r="L7277" s="270"/>
      <c r="M7277" s="271"/>
      <c r="N7277" s="270" t="e">
        <v>#N/A</v>
      </c>
      <c r="O7277" s="272" t="e">
        <v>#N/A</v>
      </c>
      <c r="P7277" s="272" t="e">
        <v>#N/A</v>
      </c>
      <c r="Q7277" s="272" t="e">
        <v>#N/A</v>
      </c>
      <c r="S7277" s="208"/>
    </row>
    <row r="7278" spans="1:20" ht="12">
      <c r="A7278" s="268" t="str">
        <f t="shared" si="228"/>
        <v>1894172011164582649</v>
      </c>
      <c r="B7278" s="304" t="s">
        <v>19891</v>
      </c>
      <c r="C7278" s="269" t="s">
        <v>11081</v>
      </c>
      <c r="D7278" s="144" t="s">
        <v>3106</v>
      </c>
      <c r="E7278" s="269" t="s">
        <v>11082</v>
      </c>
      <c r="F7278" s="145" t="s">
        <v>3106</v>
      </c>
      <c r="G7278" s="269" t="s">
        <v>3106</v>
      </c>
      <c r="H7278" s="305" t="s">
        <v>11083</v>
      </c>
      <c r="I7278" s="306" t="s">
        <v>20681</v>
      </c>
      <c r="J7278" s="201" t="str">
        <f t="shared" si="227"/>
        <v>9999</v>
      </c>
      <c r="K7278" s="270"/>
      <c r="L7278" s="270"/>
      <c r="M7278" s="271"/>
      <c r="N7278" s="270" t="e">
        <v>#N/A</v>
      </c>
      <c r="O7278" s="272" t="e">
        <v>#N/A</v>
      </c>
      <c r="P7278" s="272" t="e">
        <v>#N/A</v>
      </c>
      <c r="Q7278" s="272" t="e">
        <v>#N/A</v>
      </c>
      <c r="S7278" s="208"/>
    </row>
    <row r="7279" spans="1:20" ht="12">
      <c r="A7279" s="268" t="str">
        <f t="shared" si="228"/>
        <v>1896425011093791170</v>
      </c>
      <c r="B7279" s="304" t="s">
        <v>19891</v>
      </c>
      <c r="C7279" s="269" t="s">
        <v>11084</v>
      </c>
      <c r="D7279" s="144" t="s">
        <v>3106</v>
      </c>
      <c r="E7279" s="269" t="s">
        <v>11085</v>
      </c>
      <c r="F7279" s="145" t="s">
        <v>3106</v>
      </c>
      <c r="G7279" s="269" t="s">
        <v>3106</v>
      </c>
      <c r="H7279" s="305" t="s">
        <v>11086</v>
      </c>
      <c r="I7279" s="306" t="s">
        <v>20469</v>
      </c>
      <c r="J7279" s="201" t="str">
        <f t="shared" si="227"/>
        <v>9999</v>
      </c>
      <c r="K7279" s="270"/>
      <c r="L7279" s="270"/>
      <c r="M7279" s="271"/>
      <c r="N7279" s="270" t="e">
        <v>#N/A</v>
      </c>
      <c r="O7279" s="272" t="e">
        <v>#N/A</v>
      </c>
      <c r="P7279" s="272" t="e">
        <v>#N/A</v>
      </c>
      <c r="Q7279" s="272" t="e">
        <v>#N/A</v>
      </c>
      <c r="S7279" s="208"/>
    </row>
    <row r="7280" spans="1:20" ht="12">
      <c r="A7280" s="268" t="str">
        <f t="shared" si="228"/>
        <v>1896425021093791170</v>
      </c>
      <c r="B7280" s="304" t="s">
        <v>19891</v>
      </c>
      <c r="C7280" s="269" t="s">
        <v>11084</v>
      </c>
      <c r="D7280" s="144" t="s">
        <v>3106</v>
      </c>
      <c r="E7280" s="269" t="s">
        <v>11087</v>
      </c>
      <c r="F7280" s="145" t="s">
        <v>3106</v>
      </c>
      <c r="G7280" s="269" t="s">
        <v>3106</v>
      </c>
      <c r="H7280" s="305" t="s">
        <v>11086</v>
      </c>
      <c r="I7280" s="306" t="s">
        <v>20469</v>
      </c>
      <c r="J7280" s="201" t="str">
        <f t="shared" si="227"/>
        <v>9999</v>
      </c>
      <c r="K7280" s="270"/>
      <c r="L7280" s="270"/>
      <c r="M7280" s="271"/>
      <c r="N7280" s="270" t="e">
        <v>#N/A</v>
      </c>
      <c r="O7280" s="272" t="e">
        <v>#N/A</v>
      </c>
      <c r="P7280" s="272" t="e">
        <v>#N/A</v>
      </c>
      <c r="Q7280" s="272" t="e">
        <v>#N/A</v>
      </c>
      <c r="S7280" s="208"/>
    </row>
    <row r="7281" spans="1:17" s="208" customFormat="1" ht="12">
      <c r="A7281" s="268" t="str">
        <f t="shared" si="228"/>
        <v>1896763011548250582</v>
      </c>
      <c r="B7281" s="304" t="s">
        <v>19891</v>
      </c>
      <c r="C7281" s="269" t="s">
        <v>11088</v>
      </c>
      <c r="D7281" s="144" t="s">
        <v>3106</v>
      </c>
      <c r="E7281" s="269" t="s">
        <v>11089</v>
      </c>
      <c r="F7281" s="145" t="s">
        <v>3106</v>
      </c>
      <c r="G7281" s="269" t="s">
        <v>3106</v>
      </c>
      <c r="H7281" s="305" t="s">
        <v>11090</v>
      </c>
      <c r="I7281" s="306" t="s">
        <v>21721</v>
      </c>
      <c r="J7281" s="201" t="str">
        <f t="shared" si="227"/>
        <v>9999</v>
      </c>
      <c r="K7281" s="270"/>
      <c r="L7281" s="270"/>
      <c r="M7281" s="271"/>
      <c r="N7281" s="270" t="e">
        <v>#N/A</v>
      </c>
      <c r="O7281" s="272" t="e">
        <v>#N/A</v>
      </c>
      <c r="P7281" s="272" t="e">
        <v>#N/A</v>
      </c>
      <c r="Q7281" s="272" t="e">
        <v>#N/A</v>
      </c>
    </row>
    <row r="7282" spans="1:17" s="208" customFormat="1" ht="12">
      <c r="A7282" s="268" t="str">
        <f t="shared" si="228"/>
        <v>1896847011093876005</v>
      </c>
      <c r="B7282" s="304" t="s">
        <v>19891</v>
      </c>
      <c r="C7282" s="269" t="s">
        <v>11091</v>
      </c>
      <c r="D7282" s="144" t="s">
        <v>3106</v>
      </c>
      <c r="E7282" s="269" t="s">
        <v>11092</v>
      </c>
      <c r="F7282" s="145" t="s">
        <v>3106</v>
      </c>
      <c r="G7282" s="269" t="s">
        <v>3106</v>
      </c>
      <c r="H7282" s="305" t="s">
        <v>11093</v>
      </c>
      <c r="I7282" s="306" t="s">
        <v>20476</v>
      </c>
      <c r="J7282" s="201" t="str">
        <f t="shared" si="227"/>
        <v>9999</v>
      </c>
      <c r="K7282" s="270"/>
      <c r="L7282" s="270"/>
      <c r="M7282" s="271"/>
      <c r="N7282" s="270" t="e">
        <v>#N/A</v>
      </c>
      <c r="O7282" s="272" t="e">
        <v>#N/A</v>
      </c>
      <c r="P7282" s="272" t="e">
        <v>#N/A</v>
      </c>
      <c r="Q7282" s="272" t="e">
        <v>#N/A</v>
      </c>
    </row>
    <row r="7283" spans="1:17" s="208" customFormat="1" ht="12">
      <c r="A7283" s="268" t="str">
        <f t="shared" si="228"/>
        <v>1897142011093890634</v>
      </c>
      <c r="B7283" s="304" t="s">
        <v>19891</v>
      </c>
      <c r="C7283" s="269" t="s">
        <v>11094</v>
      </c>
      <c r="D7283" s="144" t="s">
        <v>3106</v>
      </c>
      <c r="E7283" s="269" t="s">
        <v>11095</v>
      </c>
      <c r="F7283" s="145" t="s">
        <v>3106</v>
      </c>
      <c r="G7283" s="269" t="s">
        <v>3106</v>
      </c>
      <c r="H7283" s="305" t="s">
        <v>11096</v>
      </c>
      <c r="I7283" s="306" t="s">
        <v>20477</v>
      </c>
      <c r="J7283" s="201" t="str">
        <f t="shared" si="227"/>
        <v>9999</v>
      </c>
      <c r="K7283" s="270"/>
      <c r="L7283" s="270"/>
      <c r="M7283" s="271"/>
      <c r="N7283" s="270" t="e">
        <v>#N/A</v>
      </c>
      <c r="O7283" s="272" t="e">
        <v>#N/A</v>
      </c>
      <c r="P7283" s="272" t="e">
        <v>#N/A</v>
      </c>
      <c r="Q7283" s="272" t="e">
        <v>#N/A</v>
      </c>
    </row>
    <row r="7284" spans="1:17" s="208" customFormat="1" ht="12">
      <c r="A7284" s="268" t="str">
        <f t="shared" si="228"/>
        <v>1897852011023092053</v>
      </c>
      <c r="B7284" s="304" t="s">
        <v>19891</v>
      </c>
      <c r="C7284" s="269" t="s">
        <v>11097</v>
      </c>
      <c r="D7284" s="144" t="s">
        <v>3106</v>
      </c>
      <c r="E7284" s="269" t="s">
        <v>11098</v>
      </c>
      <c r="F7284" s="145" t="s">
        <v>3106</v>
      </c>
      <c r="G7284" s="269" t="s">
        <v>3106</v>
      </c>
      <c r="H7284" s="305" t="s">
        <v>11099</v>
      </c>
      <c r="I7284" s="306" t="s">
        <v>20280</v>
      </c>
      <c r="J7284" s="201" t="str">
        <f t="shared" si="227"/>
        <v>9999</v>
      </c>
      <c r="K7284" s="270"/>
      <c r="L7284" s="270"/>
      <c r="M7284" s="271"/>
      <c r="N7284" s="270" t="e">
        <v>#N/A</v>
      </c>
      <c r="O7284" s="272" t="e">
        <v>#N/A</v>
      </c>
      <c r="P7284" s="272" t="e">
        <v>#N/A</v>
      </c>
      <c r="Q7284" s="272" t="e">
        <v>#N/A</v>
      </c>
    </row>
    <row r="7285" spans="1:17" s="208" customFormat="1" ht="12">
      <c r="A7285" s="268" t="str">
        <f t="shared" si="228"/>
        <v>1899155011013196625</v>
      </c>
      <c r="B7285" s="304" t="s">
        <v>19891</v>
      </c>
      <c r="C7285" s="269" t="s">
        <v>11100</v>
      </c>
      <c r="D7285" s="144" t="s">
        <v>3106</v>
      </c>
      <c r="E7285" s="269" t="s">
        <v>11101</v>
      </c>
      <c r="F7285" s="145" t="s">
        <v>3106</v>
      </c>
      <c r="G7285" s="269" t="s">
        <v>3106</v>
      </c>
      <c r="H7285" s="305" t="s">
        <v>11102</v>
      </c>
      <c r="I7285" s="306" t="s">
        <v>20261</v>
      </c>
      <c r="J7285" s="201" t="str">
        <f t="shared" si="227"/>
        <v>9999</v>
      </c>
      <c r="K7285" s="270"/>
      <c r="L7285" s="270"/>
      <c r="M7285" s="271"/>
      <c r="N7285" s="270" t="e">
        <v>#N/A</v>
      </c>
      <c r="O7285" s="272" t="e">
        <v>#N/A</v>
      </c>
      <c r="P7285" s="272" t="e">
        <v>#N/A</v>
      </c>
      <c r="Q7285" s="272" t="e">
        <v>#N/A</v>
      </c>
    </row>
    <row r="7286" spans="1:17" s="208" customFormat="1" ht="12">
      <c r="A7286" s="268" t="str">
        <f t="shared" si="228"/>
        <v>1899726051922428234</v>
      </c>
      <c r="B7286" s="304" t="s">
        <v>19891</v>
      </c>
      <c r="C7286" s="269" t="s">
        <v>11103</v>
      </c>
      <c r="D7286" s="144" t="s">
        <v>3106</v>
      </c>
      <c r="E7286" s="269" t="s">
        <v>14402</v>
      </c>
      <c r="F7286" s="145" t="s">
        <v>3106</v>
      </c>
      <c r="G7286" s="269" t="s">
        <v>3106</v>
      </c>
      <c r="H7286" s="305" t="s">
        <v>14403</v>
      </c>
      <c r="I7286" s="306" t="s">
        <v>22692</v>
      </c>
      <c r="J7286" s="201" t="str">
        <f t="shared" si="227"/>
        <v>9999</v>
      </c>
      <c r="K7286" s="270" t="s">
        <v>13915</v>
      </c>
      <c r="L7286" s="270" t="s">
        <v>13916</v>
      </c>
      <c r="M7286" s="271">
        <v>44085</v>
      </c>
      <c r="N7286" s="270" t="e">
        <v>#N/A</v>
      </c>
      <c r="O7286" s="272" t="e">
        <v>#N/A</v>
      </c>
      <c r="P7286" s="272" t="e">
        <v>#N/A</v>
      </c>
      <c r="Q7286" s="272" t="e">
        <v>#N/A</v>
      </c>
    </row>
    <row r="7287" spans="1:17" s="208" customFormat="1" ht="12">
      <c r="A7287" s="268" t="str">
        <f t="shared" si="228"/>
        <v>1899726061922428234</v>
      </c>
      <c r="B7287" s="304" t="s">
        <v>19891</v>
      </c>
      <c r="C7287" s="269" t="s">
        <v>11103</v>
      </c>
      <c r="D7287" s="144" t="s">
        <v>3106</v>
      </c>
      <c r="E7287" s="269" t="s">
        <v>11104</v>
      </c>
      <c r="F7287" s="145" t="s">
        <v>3106</v>
      </c>
      <c r="G7287" s="269" t="s">
        <v>3106</v>
      </c>
      <c r="H7287" s="305" t="s">
        <v>2206</v>
      </c>
      <c r="I7287" s="307" t="s">
        <v>2206</v>
      </c>
      <c r="J7287" s="201" t="str">
        <f t="shared" si="227"/>
        <v>9999</v>
      </c>
      <c r="K7287" s="270"/>
      <c r="L7287" s="270"/>
      <c r="M7287" s="271"/>
      <c r="N7287" s="270" t="e">
        <v>#N/A</v>
      </c>
      <c r="O7287" s="272" t="e">
        <v>#N/A</v>
      </c>
      <c r="P7287" s="272" t="e">
        <v>#N/A</v>
      </c>
      <c r="Q7287" s="272" t="e">
        <v>#N/A</v>
      </c>
    </row>
    <row r="7288" spans="1:17" s="208" customFormat="1" ht="12">
      <c r="A7288" s="268" t="str">
        <f t="shared" si="228"/>
        <v>1899866011922052364</v>
      </c>
      <c r="B7288" s="304" t="s">
        <v>19891</v>
      </c>
      <c r="C7288" s="269" t="s">
        <v>11105</v>
      </c>
      <c r="D7288" s="144" t="s">
        <v>3106</v>
      </c>
      <c r="E7288" s="269" t="s">
        <v>11106</v>
      </c>
      <c r="F7288" s="145" t="s">
        <v>3106</v>
      </c>
      <c r="G7288" s="269" t="s">
        <v>3106</v>
      </c>
      <c r="H7288" s="305" t="s">
        <v>11107</v>
      </c>
      <c r="I7288" s="306" t="s">
        <v>22671</v>
      </c>
      <c r="J7288" s="201" t="str">
        <f t="shared" si="227"/>
        <v>9999</v>
      </c>
      <c r="K7288" s="270"/>
      <c r="L7288" s="270"/>
      <c r="M7288" s="271"/>
      <c r="N7288" s="270" t="e">
        <v>#N/A</v>
      </c>
      <c r="O7288" s="272" t="e">
        <v>#N/A</v>
      </c>
      <c r="P7288" s="272" t="e">
        <v>#N/A</v>
      </c>
      <c r="Q7288" s="272" t="e">
        <v>#N/A</v>
      </c>
    </row>
    <row r="7289" spans="1:17" s="208" customFormat="1" ht="12">
      <c r="A7289" s="268" t="str">
        <f t="shared" si="228"/>
        <v>1899932011487723839</v>
      </c>
      <c r="B7289" s="304" t="s">
        <v>19891</v>
      </c>
      <c r="C7289" s="269" t="s">
        <v>11108</v>
      </c>
      <c r="D7289" s="144" t="s">
        <v>3106</v>
      </c>
      <c r="E7289" s="269" t="s">
        <v>11109</v>
      </c>
      <c r="F7289" s="145" t="s">
        <v>3106</v>
      </c>
      <c r="G7289" s="269" t="s">
        <v>3106</v>
      </c>
      <c r="H7289" s="305" t="s">
        <v>11110</v>
      </c>
      <c r="I7289" s="306" t="s">
        <v>21561</v>
      </c>
      <c r="J7289" s="201" t="str">
        <f t="shared" si="227"/>
        <v>9999</v>
      </c>
      <c r="K7289" s="270"/>
      <c r="L7289" s="270"/>
      <c r="M7289" s="271"/>
      <c r="N7289" s="270" t="e">
        <v>#N/A</v>
      </c>
      <c r="O7289" s="272" t="e">
        <v>#N/A</v>
      </c>
      <c r="P7289" s="272" t="e">
        <v>#N/A</v>
      </c>
      <c r="Q7289" s="272" t="e">
        <v>#N/A</v>
      </c>
    </row>
    <row r="7290" spans="1:17" s="208" customFormat="1" ht="12">
      <c r="A7290" s="268" t="str">
        <f t="shared" si="228"/>
        <v>1900805011073694550</v>
      </c>
      <c r="B7290" s="304" t="s">
        <v>19891</v>
      </c>
      <c r="C7290" s="269" t="s">
        <v>6882</v>
      </c>
      <c r="D7290" s="144" t="s">
        <v>3106</v>
      </c>
      <c r="E7290" s="269" t="s">
        <v>11111</v>
      </c>
      <c r="F7290" s="145" t="s">
        <v>3106</v>
      </c>
      <c r="G7290" s="269" t="s">
        <v>3106</v>
      </c>
      <c r="H7290" s="305" t="s">
        <v>6884</v>
      </c>
      <c r="I7290" s="306" t="s">
        <v>20422</v>
      </c>
      <c r="J7290" s="201" t="str">
        <f t="shared" si="227"/>
        <v>9999</v>
      </c>
      <c r="K7290" s="270"/>
      <c r="L7290" s="270"/>
      <c r="M7290" s="271"/>
      <c r="N7290" s="270" t="e">
        <v>#N/A</v>
      </c>
      <c r="O7290" s="272" t="e">
        <v>#N/A</v>
      </c>
      <c r="P7290" s="272" t="e">
        <v>#N/A</v>
      </c>
      <c r="Q7290" s="272" t="e">
        <v>#N/A</v>
      </c>
    </row>
    <row r="7291" spans="1:17" s="208" customFormat="1" ht="12">
      <c r="A7291" s="268" t="str">
        <f t="shared" si="228"/>
        <v>1901977011831253269</v>
      </c>
      <c r="B7291" s="304" t="s">
        <v>19891</v>
      </c>
      <c r="C7291" s="269" t="s">
        <v>11112</v>
      </c>
      <c r="D7291" s="144" t="s">
        <v>3106</v>
      </c>
      <c r="E7291" s="269" t="s">
        <v>11113</v>
      </c>
      <c r="F7291" s="145" t="s">
        <v>3106</v>
      </c>
      <c r="G7291" s="269" t="s">
        <v>3106</v>
      </c>
      <c r="H7291" s="305" t="s">
        <v>11114</v>
      </c>
      <c r="I7291" s="306" t="s">
        <v>22459</v>
      </c>
      <c r="J7291" s="201" t="str">
        <f t="shared" si="227"/>
        <v>9999</v>
      </c>
      <c r="K7291" s="270"/>
      <c r="L7291" s="270"/>
      <c r="M7291" s="271"/>
      <c r="N7291" s="270" t="e">
        <v>#N/A</v>
      </c>
      <c r="O7291" s="272" t="e">
        <v>#N/A</v>
      </c>
      <c r="P7291" s="272" t="e">
        <v>#N/A</v>
      </c>
      <c r="Q7291" s="272" t="e">
        <v>#N/A</v>
      </c>
    </row>
    <row r="7292" spans="1:17" s="208" customFormat="1" ht="12">
      <c r="A7292" s="268" t="str">
        <f t="shared" si="228"/>
        <v>1902967011518032879</v>
      </c>
      <c r="B7292" s="304" t="s">
        <v>19891</v>
      </c>
      <c r="C7292" s="269" t="s">
        <v>11115</v>
      </c>
      <c r="D7292" s="144" t="s">
        <v>3106</v>
      </c>
      <c r="E7292" s="269" t="s">
        <v>11116</v>
      </c>
      <c r="F7292" s="145" t="s">
        <v>3106</v>
      </c>
      <c r="G7292" s="269" t="s">
        <v>3106</v>
      </c>
      <c r="H7292" s="305" t="s">
        <v>11117</v>
      </c>
      <c r="I7292" s="306" t="s">
        <v>21637</v>
      </c>
      <c r="J7292" s="201" t="str">
        <f t="shared" si="227"/>
        <v>9999</v>
      </c>
      <c r="K7292" s="270"/>
      <c r="L7292" s="270"/>
      <c r="M7292" s="271"/>
      <c r="N7292" s="270" t="e">
        <v>#N/A</v>
      </c>
      <c r="O7292" s="272" t="e">
        <v>#N/A</v>
      </c>
      <c r="P7292" s="272" t="e">
        <v>#N/A</v>
      </c>
      <c r="Q7292" s="272" t="e">
        <v>#N/A</v>
      </c>
    </row>
    <row r="7293" spans="1:17" s="208" customFormat="1" ht="12">
      <c r="A7293" s="268" t="str">
        <f t="shared" si="228"/>
        <v>1903973011558589440</v>
      </c>
      <c r="B7293" s="304" t="s">
        <v>19891</v>
      </c>
      <c r="C7293" s="269" t="s">
        <v>11118</v>
      </c>
      <c r="D7293" s="144" t="s">
        <v>3106</v>
      </c>
      <c r="E7293" s="269" t="s">
        <v>11119</v>
      </c>
      <c r="F7293" s="145" t="s">
        <v>3106</v>
      </c>
      <c r="G7293" s="269" t="s">
        <v>3106</v>
      </c>
      <c r="H7293" s="305" t="s">
        <v>11120</v>
      </c>
      <c r="I7293" s="306" t="s">
        <v>21762</v>
      </c>
      <c r="J7293" s="201" t="str">
        <f t="shared" si="227"/>
        <v>9999</v>
      </c>
      <c r="K7293" s="270"/>
      <c r="L7293" s="270"/>
      <c r="M7293" s="271"/>
      <c r="N7293" s="270" t="e">
        <v>#N/A</v>
      </c>
      <c r="O7293" s="272" t="e">
        <v>#N/A</v>
      </c>
      <c r="P7293" s="272" t="e">
        <v>#N/A</v>
      </c>
      <c r="Q7293" s="272" t="e">
        <v>#N/A</v>
      </c>
    </row>
    <row r="7294" spans="1:17" s="208" customFormat="1" ht="12">
      <c r="A7294" s="268" t="str">
        <f t="shared" si="228"/>
        <v>1904906021699884858</v>
      </c>
      <c r="B7294" s="304" t="s">
        <v>19891</v>
      </c>
      <c r="C7294" s="269" t="s">
        <v>11121</v>
      </c>
      <c r="D7294" s="144" t="s">
        <v>3106</v>
      </c>
      <c r="E7294" s="269" t="s">
        <v>11122</v>
      </c>
      <c r="F7294" s="145" t="s">
        <v>3106</v>
      </c>
      <c r="G7294" s="269" t="s">
        <v>3106</v>
      </c>
      <c r="H7294" s="305" t="s">
        <v>11123</v>
      </c>
      <c r="I7294" s="306" t="s">
        <v>22105</v>
      </c>
      <c r="J7294" s="201" t="str">
        <f t="shared" si="227"/>
        <v>9999</v>
      </c>
      <c r="K7294" s="270"/>
      <c r="L7294" s="270"/>
      <c r="M7294" s="271"/>
      <c r="N7294" s="270" t="e">
        <v>#N/A</v>
      </c>
      <c r="O7294" s="272" t="e">
        <v>#N/A</v>
      </c>
      <c r="P7294" s="272" t="e">
        <v>#N/A</v>
      </c>
      <c r="Q7294" s="272" t="e">
        <v>#N/A</v>
      </c>
    </row>
    <row r="7295" spans="1:17" s="208" customFormat="1" ht="12">
      <c r="A7295" s="268" t="str">
        <f t="shared" si="228"/>
        <v>1904906031699884858</v>
      </c>
      <c r="B7295" s="304" t="s">
        <v>19891</v>
      </c>
      <c r="C7295" s="269" t="s">
        <v>11121</v>
      </c>
      <c r="D7295" s="144" t="s">
        <v>3106</v>
      </c>
      <c r="E7295" s="269" t="s">
        <v>11124</v>
      </c>
      <c r="F7295" s="145" t="s">
        <v>3106</v>
      </c>
      <c r="G7295" s="269" t="s">
        <v>3106</v>
      </c>
      <c r="H7295" s="305" t="s">
        <v>11123</v>
      </c>
      <c r="I7295" s="306" t="s">
        <v>22105</v>
      </c>
      <c r="J7295" s="201" t="str">
        <f t="shared" si="227"/>
        <v>9999</v>
      </c>
      <c r="K7295" s="270"/>
      <c r="L7295" s="270"/>
      <c r="M7295" s="271"/>
      <c r="N7295" s="270" t="e">
        <v>#N/A</v>
      </c>
      <c r="O7295" s="272" t="e">
        <v>#N/A</v>
      </c>
      <c r="P7295" s="272" t="e">
        <v>#N/A</v>
      </c>
      <c r="Q7295" s="272" t="e">
        <v>#N/A</v>
      </c>
    </row>
    <row r="7296" spans="1:17" s="208" customFormat="1" ht="12">
      <c r="A7296" s="268" t="str">
        <f t="shared" si="228"/>
        <v>1904906041699884858</v>
      </c>
      <c r="B7296" s="304" t="s">
        <v>19891</v>
      </c>
      <c r="C7296" s="269" t="s">
        <v>11121</v>
      </c>
      <c r="D7296" s="144" t="s">
        <v>3106</v>
      </c>
      <c r="E7296" s="269" t="s">
        <v>11125</v>
      </c>
      <c r="F7296" s="145" t="s">
        <v>3106</v>
      </c>
      <c r="G7296" s="269" t="s">
        <v>3106</v>
      </c>
      <c r="H7296" s="305" t="s">
        <v>11123</v>
      </c>
      <c r="I7296" s="307" t="s">
        <v>11123</v>
      </c>
      <c r="J7296" s="201" t="str">
        <f t="shared" si="227"/>
        <v>9999</v>
      </c>
      <c r="K7296" s="270"/>
      <c r="L7296" s="270"/>
      <c r="M7296" s="271"/>
      <c r="N7296" s="270" t="e">
        <v>#N/A</v>
      </c>
      <c r="O7296" s="272" t="e">
        <v>#N/A</v>
      </c>
      <c r="P7296" s="272" t="e">
        <v>#N/A</v>
      </c>
      <c r="Q7296" s="272" t="e">
        <v>#N/A</v>
      </c>
    </row>
    <row r="7297" spans="1:17" s="208" customFormat="1" ht="12">
      <c r="A7297" s="268" t="str">
        <f t="shared" si="228"/>
        <v>1905341011144313636</v>
      </c>
      <c r="B7297" s="304" t="s">
        <v>19891</v>
      </c>
      <c r="C7297" s="269" t="s">
        <v>11126</v>
      </c>
      <c r="D7297" s="144" t="s">
        <v>3106</v>
      </c>
      <c r="E7297" s="269" t="s">
        <v>11127</v>
      </c>
      <c r="F7297" s="145" t="s">
        <v>3106</v>
      </c>
      <c r="G7297" s="269" t="s">
        <v>3106</v>
      </c>
      <c r="H7297" s="305" t="s">
        <v>11128</v>
      </c>
      <c r="I7297" s="307" t="s">
        <v>11128</v>
      </c>
      <c r="J7297" s="201" t="str">
        <f t="shared" si="227"/>
        <v>9999</v>
      </c>
      <c r="K7297" s="270"/>
      <c r="L7297" s="270"/>
      <c r="M7297" s="271"/>
      <c r="N7297" s="270" t="e">
        <v>#N/A</v>
      </c>
      <c r="O7297" s="272" t="e">
        <v>#N/A</v>
      </c>
      <c r="P7297" s="272" t="e">
        <v>#N/A</v>
      </c>
      <c r="Q7297" s="272" t="e">
        <v>#N/A</v>
      </c>
    </row>
    <row r="7298" spans="1:17" s="208" customFormat="1" ht="12">
      <c r="A7298" s="268" t="str">
        <f t="shared" si="228"/>
        <v>1906869011144406927</v>
      </c>
      <c r="B7298" s="304" t="s">
        <v>19891</v>
      </c>
      <c r="C7298" s="269" t="s">
        <v>11129</v>
      </c>
      <c r="D7298" s="144" t="s">
        <v>3106</v>
      </c>
      <c r="E7298" s="269" t="s">
        <v>11130</v>
      </c>
      <c r="F7298" s="145" t="s">
        <v>3106</v>
      </c>
      <c r="G7298" s="269" t="s">
        <v>3106</v>
      </c>
      <c r="H7298" s="305" t="s">
        <v>9729</v>
      </c>
      <c r="I7298" s="306" t="s">
        <v>20625</v>
      </c>
      <c r="J7298" s="201" t="str">
        <f t="shared" si="227"/>
        <v>9999</v>
      </c>
      <c r="K7298" s="270"/>
      <c r="L7298" s="270"/>
      <c r="M7298" s="271"/>
      <c r="N7298" s="270" t="e">
        <v>#N/A</v>
      </c>
      <c r="O7298" s="272" t="e">
        <v>#N/A</v>
      </c>
      <c r="P7298" s="272" t="e">
        <v>#N/A</v>
      </c>
      <c r="Q7298" s="272" t="e">
        <v>#N/A</v>
      </c>
    </row>
    <row r="7299" spans="1:17" s="208" customFormat="1" ht="12">
      <c r="A7299" s="268" t="str">
        <f t="shared" si="228"/>
        <v>1906869021609153329</v>
      </c>
      <c r="B7299" s="304" t="s">
        <v>19891</v>
      </c>
      <c r="C7299" s="269" t="s">
        <v>11131</v>
      </c>
      <c r="D7299" s="144" t="s">
        <v>3106</v>
      </c>
      <c r="E7299" s="269" t="s">
        <v>11132</v>
      </c>
      <c r="F7299" s="145" t="s">
        <v>3106</v>
      </c>
      <c r="G7299" s="269" t="s">
        <v>3106</v>
      </c>
      <c r="H7299" s="305" t="s">
        <v>9729</v>
      </c>
      <c r="I7299" s="306" t="s">
        <v>21870</v>
      </c>
      <c r="J7299" s="201" t="str">
        <f t="shared" ref="J7299:J7362" si="229">B7299</f>
        <v>9999</v>
      </c>
      <c r="K7299" s="270"/>
      <c r="L7299" s="270"/>
      <c r="M7299" s="271"/>
      <c r="N7299" s="270" t="e">
        <v>#N/A</v>
      </c>
      <c r="O7299" s="272" t="e">
        <v>#N/A</v>
      </c>
      <c r="P7299" s="272" t="e">
        <v>#N/A</v>
      </c>
      <c r="Q7299" s="272" t="e">
        <v>#N/A</v>
      </c>
    </row>
    <row r="7300" spans="1:17" s="208" customFormat="1" ht="12">
      <c r="A7300" s="268" t="str">
        <f t="shared" si="228"/>
        <v>1907040011750392304</v>
      </c>
      <c r="B7300" s="304" t="s">
        <v>19891</v>
      </c>
      <c r="C7300" s="269" t="s">
        <v>11133</v>
      </c>
      <c r="D7300" s="144" t="s">
        <v>3106</v>
      </c>
      <c r="E7300" s="269" t="s">
        <v>11134</v>
      </c>
      <c r="F7300" s="145" t="s">
        <v>3106</v>
      </c>
      <c r="G7300" s="269" t="s">
        <v>3106</v>
      </c>
      <c r="H7300" s="305" t="s">
        <v>11135</v>
      </c>
      <c r="I7300" s="306" t="s">
        <v>22251</v>
      </c>
      <c r="J7300" s="201" t="str">
        <f t="shared" si="229"/>
        <v>9999</v>
      </c>
      <c r="K7300" s="270"/>
      <c r="L7300" s="270"/>
      <c r="M7300" s="271"/>
      <c r="N7300" s="270" t="e">
        <v>#N/A</v>
      </c>
      <c r="O7300" s="272" t="e">
        <v>#N/A</v>
      </c>
      <c r="P7300" s="272" t="e">
        <v>#N/A</v>
      </c>
      <c r="Q7300" s="272" t="e">
        <v>#N/A</v>
      </c>
    </row>
    <row r="7301" spans="1:17" s="208" customFormat="1" ht="12">
      <c r="A7301" s="268" t="str">
        <f t="shared" si="228"/>
        <v>1907040021750392304</v>
      </c>
      <c r="B7301" s="304" t="s">
        <v>19891</v>
      </c>
      <c r="C7301" s="269" t="s">
        <v>11133</v>
      </c>
      <c r="D7301" s="144" t="s">
        <v>3106</v>
      </c>
      <c r="E7301" s="269" t="s">
        <v>11136</v>
      </c>
      <c r="F7301" s="145" t="s">
        <v>3106</v>
      </c>
      <c r="G7301" s="269" t="s">
        <v>3106</v>
      </c>
      <c r="H7301" s="305" t="s">
        <v>11135</v>
      </c>
      <c r="I7301" s="307" t="s">
        <v>11135</v>
      </c>
      <c r="J7301" s="201" t="str">
        <f t="shared" si="229"/>
        <v>9999</v>
      </c>
      <c r="K7301" s="270"/>
      <c r="L7301" s="270"/>
      <c r="M7301" s="271"/>
      <c r="N7301" s="270" t="e">
        <v>#N/A</v>
      </c>
      <c r="O7301" s="272" t="e">
        <v>#N/A</v>
      </c>
      <c r="P7301" s="272" t="e">
        <v>#N/A</v>
      </c>
      <c r="Q7301" s="272" t="e">
        <v>#N/A</v>
      </c>
    </row>
    <row r="7302" spans="1:17" s="208" customFormat="1" ht="12">
      <c r="A7302" s="268" t="str">
        <f t="shared" si="228"/>
        <v>1907198011619938149</v>
      </c>
      <c r="B7302" s="304" t="s">
        <v>19891</v>
      </c>
      <c r="C7302" s="269" t="s">
        <v>11137</v>
      </c>
      <c r="D7302" s="144" t="s">
        <v>3106</v>
      </c>
      <c r="E7302" s="269" t="s">
        <v>11138</v>
      </c>
      <c r="F7302" s="145" t="s">
        <v>3106</v>
      </c>
      <c r="G7302" s="269" t="s">
        <v>3106</v>
      </c>
      <c r="H7302" s="305" t="s">
        <v>11139</v>
      </c>
      <c r="I7302" s="306" t="s">
        <v>21904</v>
      </c>
      <c r="J7302" s="201" t="str">
        <f t="shared" si="229"/>
        <v>9999</v>
      </c>
      <c r="K7302" s="270"/>
      <c r="L7302" s="270"/>
      <c r="M7302" s="271"/>
      <c r="N7302" s="270" t="e">
        <v>#N/A</v>
      </c>
      <c r="O7302" s="272" t="e">
        <v>#N/A</v>
      </c>
      <c r="P7302" s="272" t="e">
        <v>#N/A</v>
      </c>
      <c r="Q7302" s="272" t="e">
        <v>#N/A</v>
      </c>
    </row>
    <row r="7303" spans="1:17" s="208" customFormat="1" ht="12">
      <c r="A7303" s="268" t="str">
        <f t="shared" si="228"/>
        <v>1907222011730144684</v>
      </c>
      <c r="B7303" s="304" t="s">
        <v>19891</v>
      </c>
      <c r="C7303" s="269" t="s">
        <v>11140</v>
      </c>
      <c r="D7303" s="144" t="s">
        <v>3106</v>
      </c>
      <c r="E7303" s="269" t="s">
        <v>11141</v>
      </c>
      <c r="F7303" s="145" t="s">
        <v>3106</v>
      </c>
      <c r="G7303" s="269" t="s">
        <v>3106</v>
      </c>
      <c r="H7303" s="305" t="s">
        <v>11142</v>
      </c>
      <c r="I7303" s="306" t="s">
        <v>22196</v>
      </c>
      <c r="J7303" s="201" t="str">
        <f t="shared" si="229"/>
        <v>9999</v>
      </c>
      <c r="K7303" s="270"/>
      <c r="L7303" s="270"/>
      <c r="M7303" s="271"/>
      <c r="N7303" s="270" t="e">
        <v>#N/A</v>
      </c>
      <c r="O7303" s="272" t="e">
        <v>#N/A</v>
      </c>
      <c r="P7303" s="272" t="e">
        <v>#N/A</v>
      </c>
      <c r="Q7303" s="272" t="e">
        <v>#N/A</v>
      </c>
    </row>
    <row r="7304" spans="1:17" s="208" customFormat="1" ht="12">
      <c r="A7304" s="268" t="str">
        <f t="shared" si="228"/>
        <v>1908295011508916826</v>
      </c>
      <c r="B7304" s="304" t="s">
        <v>19891</v>
      </c>
      <c r="C7304" s="269" t="s">
        <v>11143</v>
      </c>
      <c r="D7304" s="144" t="s">
        <v>3106</v>
      </c>
      <c r="E7304" s="269" t="s">
        <v>11144</v>
      </c>
      <c r="F7304" s="145" t="s">
        <v>3106</v>
      </c>
      <c r="G7304" s="269" t="s">
        <v>3106</v>
      </c>
      <c r="H7304" s="305" t="s">
        <v>1811</v>
      </c>
      <c r="I7304" s="306" t="s">
        <v>19265</v>
      </c>
      <c r="J7304" s="201" t="str">
        <f t="shared" si="229"/>
        <v>9999</v>
      </c>
      <c r="K7304" s="270"/>
      <c r="L7304" s="270"/>
      <c r="M7304" s="271"/>
      <c r="N7304" s="270" t="e">
        <v>#N/A</v>
      </c>
      <c r="O7304" s="272" t="e">
        <v>#N/A</v>
      </c>
      <c r="P7304" s="272" t="e">
        <v>#N/A</v>
      </c>
      <c r="Q7304" s="272" t="e">
        <v>#N/A</v>
      </c>
    </row>
    <row r="7305" spans="1:17" s="208" customFormat="1" ht="12">
      <c r="A7305" s="268" t="str">
        <f t="shared" si="228"/>
        <v>1909301011124296843</v>
      </c>
      <c r="B7305" s="304" t="s">
        <v>19891</v>
      </c>
      <c r="C7305" s="269" t="s">
        <v>11145</v>
      </c>
      <c r="D7305" s="144" t="s">
        <v>3106</v>
      </c>
      <c r="E7305" s="269" t="s">
        <v>11146</v>
      </c>
      <c r="F7305" s="145" t="s">
        <v>3106</v>
      </c>
      <c r="G7305" s="269" t="s">
        <v>3106</v>
      </c>
      <c r="H7305" s="305" t="s">
        <v>11147</v>
      </c>
      <c r="I7305" s="307" t="s">
        <v>11147</v>
      </c>
      <c r="J7305" s="201" t="str">
        <f t="shared" si="229"/>
        <v>9999</v>
      </c>
      <c r="K7305" s="270"/>
      <c r="L7305" s="270"/>
      <c r="M7305" s="271"/>
      <c r="N7305" s="270" t="e">
        <v>#N/A</v>
      </c>
      <c r="O7305" s="272" t="e">
        <v>#N/A</v>
      </c>
      <c r="P7305" s="272" t="e">
        <v>#N/A</v>
      </c>
      <c r="Q7305" s="272" t="e">
        <v>#N/A</v>
      </c>
    </row>
    <row r="7306" spans="1:17" s="208" customFormat="1" ht="12">
      <c r="A7306" s="268" t="str">
        <f t="shared" si="228"/>
        <v>1909947011790822278</v>
      </c>
      <c r="B7306" s="304" t="s">
        <v>19891</v>
      </c>
      <c r="C7306" s="269" t="s">
        <v>6923</v>
      </c>
      <c r="D7306" s="144" t="s">
        <v>3106</v>
      </c>
      <c r="E7306" s="269" t="s">
        <v>11148</v>
      </c>
      <c r="F7306" s="145" t="s">
        <v>3106</v>
      </c>
      <c r="G7306" s="269" t="s">
        <v>3106</v>
      </c>
      <c r="H7306" s="305" t="s">
        <v>6925</v>
      </c>
      <c r="I7306" s="306" t="s">
        <v>22338</v>
      </c>
      <c r="J7306" s="201" t="str">
        <f t="shared" si="229"/>
        <v>9999</v>
      </c>
      <c r="K7306" s="270"/>
      <c r="L7306" s="270"/>
      <c r="M7306" s="271"/>
      <c r="N7306" s="270" t="e">
        <v>#N/A</v>
      </c>
      <c r="O7306" s="272" t="e">
        <v>#N/A</v>
      </c>
      <c r="P7306" s="272" t="e">
        <v>#N/A</v>
      </c>
      <c r="Q7306" s="272" t="e">
        <v>#N/A</v>
      </c>
    </row>
    <row r="7307" spans="1:17" s="208" customFormat="1" ht="12">
      <c r="A7307" s="268" t="str">
        <f t="shared" si="228"/>
        <v>1910135011932278140</v>
      </c>
      <c r="B7307" s="304" t="s">
        <v>19891</v>
      </c>
      <c r="C7307" s="269" t="s">
        <v>18541</v>
      </c>
      <c r="D7307" s="144" t="s">
        <v>3106</v>
      </c>
      <c r="E7307" s="269" t="s">
        <v>18542</v>
      </c>
      <c r="F7307" s="145" t="s">
        <v>3106</v>
      </c>
      <c r="G7307" s="269" t="s">
        <v>3106</v>
      </c>
      <c r="H7307" s="305" t="s">
        <v>18543</v>
      </c>
      <c r="I7307" s="306" t="s">
        <v>20028</v>
      </c>
      <c r="J7307" s="201" t="str">
        <f t="shared" si="229"/>
        <v>9999</v>
      </c>
      <c r="K7307" s="270" t="s">
        <v>19923</v>
      </c>
      <c r="L7307" s="270" t="s">
        <v>13916</v>
      </c>
      <c r="M7307" s="271">
        <v>44475</v>
      </c>
      <c r="N7307" s="270" t="s">
        <v>18777</v>
      </c>
      <c r="O7307" s="272" t="s">
        <v>18778</v>
      </c>
      <c r="P7307" s="272" t="s">
        <v>19920</v>
      </c>
      <c r="Q7307" s="272" t="s">
        <v>19921</v>
      </c>
    </row>
    <row r="7308" spans="1:17" s="208" customFormat="1" ht="12">
      <c r="A7308" s="268" t="str">
        <f t="shared" si="228"/>
        <v>1911125011639197395</v>
      </c>
      <c r="B7308" s="304" t="s">
        <v>19891</v>
      </c>
      <c r="C7308" s="269" t="s">
        <v>11149</v>
      </c>
      <c r="D7308" s="144" t="s">
        <v>3106</v>
      </c>
      <c r="E7308" s="269" t="s">
        <v>11150</v>
      </c>
      <c r="F7308" s="145" t="s">
        <v>3106</v>
      </c>
      <c r="G7308" s="269" t="s">
        <v>3106</v>
      </c>
      <c r="H7308" s="305" t="s">
        <v>5876</v>
      </c>
      <c r="I7308" s="306" t="s">
        <v>21959</v>
      </c>
      <c r="J7308" s="201" t="str">
        <f t="shared" si="229"/>
        <v>9999</v>
      </c>
      <c r="K7308" s="270"/>
      <c r="L7308" s="270"/>
      <c r="M7308" s="271"/>
      <c r="N7308" s="270" t="e">
        <v>#N/A</v>
      </c>
      <c r="O7308" s="272" t="e">
        <v>#N/A</v>
      </c>
      <c r="P7308" s="272" t="e">
        <v>#N/A</v>
      </c>
      <c r="Q7308" s="272" t="e">
        <v>#N/A</v>
      </c>
    </row>
    <row r="7309" spans="1:17" s="208" customFormat="1" ht="12">
      <c r="A7309" s="268" t="str">
        <f t="shared" si="228"/>
        <v>1911125021639197395</v>
      </c>
      <c r="B7309" s="304" t="s">
        <v>19891</v>
      </c>
      <c r="C7309" s="269" t="s">
        <v>11149</v>
      </c>
      <c r="D7309" s="144" t="s">
        <v>3106</v>
      </c>
      <c r="E7309" s="269" t="s">
        <v>11151</v>
      </c>
      <c r="F7309" s="145" t="s">
        <v>3106</v>
      </c>
      <c r="G7309" s="269" t="s">
        <v>3106</v>
      </c>
      <c r="H7309" s="305" t="s">
        <v>5876</v>
      </c>
      <c r="I7309" s="306" t="s">
        <v>21959</v>
      </c>
      <c r="J7309" s="201" t="str">
        <f t="shared" si="229"/>
        <v>9999</v>
      </c>
      <c r="K7309" s="270"/>
      <c r="L7309" s="270"/>
      <c r="M7309" s="271"/>
      <c r="N7309" s="270" t="e">
        <v>#N/A</v>
      </c>
      <c r="O7309" s="272" t="e">
        <v>#N/A</v>
      </c>
      <c r="P7309" s="272" t="e">
        <v>#N/A</v>
      </c>
      <c r="Q7309" s="272" t="e">
        <v>#N/A</v>
      </c>
    </row>
    <row r="7310" spans="1:17" s="208" customFormat="1" ht="12">
      <c r="A7310" s="268" t="str">
        <f t="shared" si="228"/>
        <v>1911224011881751139</v>
      </c>
      <c r="B7310" s="304" t="s">
        <v>19891</v>
      </c>
      <c r="C7310" s="269" t="s">
        <v>11152</v>
      </c>
      <c r="D7310" s="144" t="s">
        <v>3106</v>
      </c>
      <c r="E7310" s="269" t="s">
        <v>11153</v>
      </c>
      <c r="F7310" s="145" t="s">
        <v>3106</v>
      </c>
      <c r="G7310" s="269" t="s">
        <v>3106</v>
      </c>
      <c r="H7310" s="305" t="s">
        <v>11154</v>
      </c>
      <c r="I7310" s="306" t="s">
        <v>22582</v>
      </c>
      <c r="J7310" s="201" t="str">
        <f t="shared" si="229"/>
        <v>9999</v>
      </c>
      <c r="K7310" s="270"/>
      <c r="L7310" s="270"/>
      <c r="M7310" s="271"/>
      <c r="N7310" s="270" t="e">
        <v>#N/A</v>
      </c>
      <c r="O7310" s="272" t="e">
        <v>#N/A</v>
      </c>
      <c r="P7310" s="272" t="e">
        <v>#N/A</v>
      </c>
      <c r="Q7310" s="272" t="e">
        <v>#N/A</v>
      </c>
    </row>
    <row r="7311" spans="1:17" s="208" customFormat="1" ht="12">
      <c r="A7311" s="268" t="str">
        <f t="shared" si="228"/>
        <v>1911364011326114869</v>
      </c>
      <c r="B7311" s="304" t="s">
        <v>19891</v>
      </c>
      <c r="C7311" s="269" t="s">
        <v>11155</v>
      </c>
      <c r="D7311" s="144" t="s">
        <v>3106</v>
      </c>
      <c r="E7311" s="269" t="s">
        <v>11156</v>
      </c>
      <c r="F7311" s="145" t="s">
        <v>3106</v>
      </c>
      <c r="G7311" s="269" t="s">
        <v>3106</v>
      </c>
      <c r="H7311" s="305" t="s">
        <v>11157</v>
      </c>
      <c r="I7311" s="306" t="s">
        <v>21084</v>
      </c>
      <c r="J7311" s="201" t="str">
        <f t="shared" si="229"/>
        <v>9999</v>
      </c>
      <c r="K7311" s="270"/>
      <c r="L7311" s="270"/>
      <c r="M7311" s="271"/>
      <c r="N7311" s="270" t="e">
        <v>#N/A</v>
      </c>
      <c r="O7311" s="272" t="e">
        <v>#N/A</v>
      </c>
      <c r="P7311" s="272" t="e">
        <v>#N/A</v>
      </c>
      <c r="Q7311" s="272" t="e">
        <v>#N/A</v>
      </c>
    </row>
    <row r="7312" spans="1:17" s="208" customFormat="1" ht="12">
      <c r="A7312" s="268" t="str">
        <f t="shared" si="228"/>
        <v>1911364021326114869</v>
      </c>
      <c r="B7312" s="304" t="s">
        <v>19891</v>
      </c>
      <c r="C7312" s="269" t="s">
        <v>11155</v>
      </c>
      <c r="D7312" s="144" t="s">
        <v>3106</v>
      </c>
      <c r="E7312" s="269" t="s">
        <v>11158</v>
      </c>
      <c r="F7312" s="145" t="s">
        <v>3106</v>
      </c>
      <c r="G7312" s="269" t="s">
        <v>3106</v>
      </c>
      <c r="H7312" s="305" t="s">
        <v>11157</v>
      </c>
      <c r="I7312" s="307" t="s">
        <v>11157</v>
      </c>
      <c r="J7312" s="201" t="str">
        <f t="shared" si="229"/>
        <v>9999</v>
      </c>
      <c r="K7312" s="270"/>
      <c r="L7312" s="270"/>
      <c r="M7312" s="271"/>
      <c r="N7312" s="270" t="e">
        <v>#N/A</v>
      </c>
      <c r="O7312" s="272" t="e">
        <v>#N/A</v>
      </c>
      <c r="P7312" s="272" t="e">
        <v>#N/A</v>
      </c>
      <c r="Q7312" s="272" t="e">
        <v>#N/A</v>
      </c>
    </row>
    <row r="7313" spans="1:20" ht="12">
      <c r="A7313" s="268" t="str">
        <f t="shared" si="228"/>
        <v>1911935011043270564</v>
      </c>
      <c r="B7313" s="304" t="s">
        <v>19891</v>
      </c>
      <c r="C7313" s="269" t="s">
        <v>11159</v>
      </c>
      <c r="D7313" s="144" t="s">
        <v>3106</v>
      </c>
      <c r="E7313" s="269" t="s">
        <v>11160</v>
      </c>
      <c r="F7313" s="145" t="s">
        <v>3106</v>
      </c>
      <c r="G7313" s="269" t="s">
        <v>3106</v>
      </c>
      <c r="H7313" s="305" t="s">
        <v>11161</v>
      </c>
      <c r="I7313" s="306" t="s">
        <v>20333</v>
      </c>
      <c r="J7313" s="201" t="str">
        <f t="shared" si="229"/>
        <v>9999</v>
      </c>
      <c r="K7313" s="270"/>
      <c r="L7313" s="270"/>
      <c r="M7313" s="271"/>
      <c r="N7313" s="270" t="e">
        <v>#N/A</v>
      </c>
      <c r="O7313" s="272" t="e">
        <v>#N/A</v>
      </c>
      <c r="P7313" s="272" t="e">
        <v>#N/A</v>
      </c>
      <c r="Q7313" s="272" t="e">
        <v>#N/A</v>
      </c>
      <c r="S7313" s="208"/>
    </row>
    <row r="7314" spans="1:20" ht="12">
      <c r="A7314" s="268" t="str">
        <f t="shared" si="228"/>
        <v>1911935021043270564</v>
      </c>
      <c r="B7314" s="304" t="s">
        <v>19891</v>
      </c>
      <c r="C7314" s="269" t="s">
        <v>11159</v>
      </c>
      <c r="D7314" s="144" t="s">
        <v>3106</v>
      </c>
      <c r="E7314" s="269" t="s">
        <v>11162</v>
      </c>
      <c r="F7314" s="145" t="s">
        <v>3106</v>
      </c>
      <c r="G7314" s="269" t="s">
        <v>3106</v>
      </c>
      <c r="H7314" s="305" t="s">
        <v>11161</v>
      </c>
      <c r="I7314" s="307" t="s">
        <v>11161</v>
      </c>
      <c r="J7314" s="201" t="str">
        <f t="shared" si="229"/>
        <v>9999</v>
      </c>
      <c r="K7314" s="270"/>
      <c r="L7314" s="270"/>
      <c r="M7314" s="271"/>
      <c r="N7314" s="270" t="e">
        <v>#N/A</v>
      </c>
      <c r="O7314" s="272" t="e">
        <v>#N/A</v>
      </c>
      <c r="P7314" s="272" t="e">
        <v>#N/A</v>
      </c>
      <c r="Q7314" s="272" t="e">
        <v>#N/A</v>
      </c>
      <c r="S7314" s="208"/>
    </row>
    <row r="7315" spans="1:20" ht="12">
      <c r="A7315" s="268" t="str">
        <f t="shared" si="228"/>
        <v>1912172011932276235</v>
      </c>
      <c r="B7315" s="304" t="s">
        <v>19891</v>
      </c>
      <c r="C7315" s="269" t="s">
        <v>11163</v>
      </c>
      <c r="D7315" s="144" t="s">
        <v>3106</v>
      </c>
      <c r="E7315" s="269" t="s">
        <v>11164</v>
      </c>
      <c r="F7315" s="145" t="s">
        <v>3106</v>
      </c>
      <c r="G7315" s="269" t="s">
        <v>3106</v>
      </c>
      <c r="H7315" s="305" t="s">
        <v>11165</v>
      </c>
      <c r="I7315" s="306" t="s">
        <v>22712</v>
      </c>
      <c r="J7315" s="201" t="str">
        <f t="shared" si="229"/>
        <v>9999</v>
      </c>
      <c r="K7315" s="270"/>
      <c r="L7315" s="270"/>
      <c r="M7315" s="271"/>
      <c r="N7315" s="270" t="e">
        <v>#N/A</v>
      </c>
      <c r="O7315" s="272" t="e">
        <v>#N/A</v>
      </c>
      <c r="P7315" s="272" t="e">
        <v>#N/A</v>
      </c>
      <c r="Q7315" s="272" t="e">
        <v>#N/A</v>
      </c>
      <c r="S7315" s="208"/>
    </row>
    <row r="7316" spans="1:20" ht="12">
      <c r="A7316" s="268" t="str">
        <f t="shared" si="228"/>
        <v>1912495061720156839</v>
      </c>
      <c r="B7316" s="304" t="s">
        <v>19891</v>
      </c>
      <c r="C7316" s="269" t="s">
        <v>11166</v>
      </c>
      <c r="D7316" s="144" t="s">
        <v>3106</v>
      </c>
      <c r="E7316" s="269" t="s">
        <v>11167</v>
      </c>
      <c r="F7316" s="145" t="s">
        <v>3106</v>
      </c>
      <c r="G7316" s="269" t="s">
        <v>3106</v>
      </c>
      <c r="H7316" s="305" t="s">
        <v>11168</v>
      </c>
      <c r="I7316" s="306" t="s">
        <v>22182</v>
      </c>
      <c r="J7316" s="201" t="str">
        <f t="shared" si="229"/>
        <v>9999</v>
      </c>
      <c r="K7316" s="270"/>
      <c r="L7316" s="270"/>
      <c r="M7316" s="271"/>
      <c r="N7316" s="270" t="e">
        <v>#N/A</v>
      </c>
      <c r="O7316" s="272" t="e">
        <v>#N/A</v>
      </c>
      <c r="P7316" s="272" t="e">
        <v>#N/A</v>
      </c>
      <c r="Q7316" s="272" t="e">
        <v>#N/A</v>
      </c>
      <c r="S7316" s="208"/>
    </row>
    <row r="7317" spans="1:20" ht="12">
      <c r="A7317" s="268" t="str">
        <f t="shared" ref="A7317:A7380" si="230">E7317&amp;C7317</f>
        <v>1913006011598795585</v>
      </c>
      <c r="B7317" s="304" t="s">
        <v>19891</v>
      </c>
      <c r="C7317" s="269" t="s">
        <v>11169</v>
      </c>
      <c r="D7317" s="144" t="s">
        <v>3106</v>
      </c>
      <c r="E7317" s="269" t="s">
        <v>11170</v>
      </c>
      <c r="F7317" s="145" t="s">
        <v>3106</v>
      </c>
      <c r="G7317" s="269" t="s">
        <v>3106</v>
      </c>
      <c r="H7317" s="305" t="s">
        <v>11171</v>
      </c>
      <c r="I7317" s="306" t="s">
        <v>21856</v>
      </c>
      <c r="J7317" s="201" t="str">
        <f t="shared" si="229"/>
        <v>9999</v>
      </c>
      <c r="K7317" s="270"/>
      <c r="L7317" s="270"/>
      <c r="M7317" s="271"/>
      <c r="N7317" s="270" t="e">
        <v>#N/A</v>
      </c>
      <c r="O7317" s="272" t="e">
        <v>#N/A</v>
      </c>
      <c r="P7317" s="272" t="e">
        <v>#N/A</v>
      </c>
      <c r="Q7317" s="272" t="e">
        <v>#N/A</v>
      </c>
      <c r="S7317" s="208"/>
    </row>
    <row r="7318" spans="1:20" ht="12">
      <c r="A7318" s="268" t="str">
        <f t="shared" si="230"/>
        <v>1913006021598795585</v>
      </c>
      <c r="B7318" s="304" t="s">
        <v>19891</v>
      </c>
      <c r="C7318" s="269" t="s">
        <v>11169</v>
      </c>
      <c r="D7318" s="144" t="s">
        <v>3106</v>
      </c>
      <c r="E7318" s="269" t="s">
        <v>11172</v>
      </c>
      <c r="F7318" s="145" t="s">
        <v>3106</v>
      </c>
      <c r="G7318" s="269" t="s">
        <v>3106</v>
      </c>
      <c r="H7318" s="305" t="s">
        <v>11171</v>
      </c>
      <c r="I7318" s="306" t="s">
        <v>21856</v>
      </c>
      <c r="J7318" s="201" t="str">
        <f t="shared" si="229"/>
        <v>9999</v>
      </c>
      <c r="K7318" s="270"/>
      <c r="L7318" s="270"/>
      <c r="M7318" s="271"/>
      <c r="N7318" s="270" t="e">
        <v>#N/A</v>
      </c>
      <c r="O7318" s="272" t="e">
        <v>#N/A</v>
      </c>
      <c r="P7318" s="272" t="e">
        <v>#N/A</v>
      </c>
      <c r="Q7318" s="272" t="e">
        <v>#N/A</v>
      </c>
      <c r="S7318" s="208"/>
    </row>
    <row r="7319" spans="1:20" ht="12">
      <c r="A7319" s="268" t="str">
        <f t="shared" si="230"/>
        <v>1913253011023103819</v>
      </c>
      <c r="B7319" s="304" t="s">
        <v>19891</v>
      </c>
      <c r="C7319" s="269" t="s">
        <v>11173</v>
      </c>
      <c r="D7319" s="144" t="s">
        <v>3106</v>
      </c>
      <c r="E7319" s="269" t="s">
        <v>11174</v>
      </c>
      <c r="F7319" s="145" t="s">
        <v>3106</v>
      </c>
      <c r="G7319" s="269" t="s">
        <v>3106</v>
      </c>
      <c r="H7319" s="305" t="s">
        <v>11175</v>
      </c>
      <c r="I7319" s="306" t="s">
        <v>20281</v>
      </c>
      <c r="J7319" s="201" t="str">
        <f t="shared" si="229"/>
        <v>9999</v>
      </c>
      <c r="K7319" s="270"/>
      <c r="L7319" s="270"/>
      <c r="M7319" s="271"/>
      <c r="N7319" s="270" t="e">
        <v>#N/A</v>
      </c>
      <c r="O7319" s="272" t="e">
        <v>#N/A</v>
      </c>
      <c r="P7319" s="272" t="e">
        <v>#N/A</v>
      </c>
      <c r="Q7319" s="272" t="e">
        <v>#N/A</v>
      </c>
      <c r="S7319" s="208"/>
    </row>
    <row r="7320" spans="1:20" ht="12">
      <c r="A7320" s="268" t="str">
        <f t="shared" si="230"/>
        <v>1913352011326022732</v>
      </c>
      <c r="B7320" s="304" t="s">
        <v>19891</v>
      </c>
      <c r="C7320" s="269" t="s">
        <v>11176</v>
      </c>
      <c r="D7320" s="144" t="s">
        <v>3106</v>
      </c>
      <c r="E7320" s="269" t="s">
        <v>11177</v>
      </c>
      <c r="F7320" s="145" t="s">
        <v>3106</v>
      </c>
      <c r="G7320" s="269" t="s">
        <v>3106</v>
      </c>
      <c r="H7320" s="305" t="s">
        <v>4200</v>
      </c>
      <c r="I7320" s="306" t="s">
        <v>21075</v>
      </c>
      <c r="J7320" s="201" t="str">
        <f t="shared" si="229"/>
        <v>9999</v>
      </c>
      <c r="K7320" s="270"/>
      <c r="L7320" s="270"/>
      <c r="M7320" s="271"/>
      <c r="N7320" s="270" t="e">
        <v>#N/A</v>
      </c>
      <c r="O7320" s="272" t="e">
        <v>#N/A</v>
      </c>
      <c r="P7320" s="272" t="e">
        <v>#N/A</v>
      </c>
      <c r="Q7320" s="272" t="e">
        <v>#N/A</v>
      </c>
      <c r="S7320" s="208"/>
    </row>
    <row r="7321" spans="1:20" ht="12">
      <c r="A7321" s="268" t="str">
        <f t="shared" si="230"/>
        <v>1914863011568493641</v>
      </c>
      <c r="B7321" s="304" t="s">
        <v>19891</v>
      </c>
      <c r="C7321" s="269" t="s">
        <v>11178</v>
      </c>
      <c r="D7321" s="144" t="s">
        <v>3106</v>
      </c>
      <c r="E7321" s="269" t="s">
        <v>11179</v>
      </c>
      <c r="F7321" s="145" t="s">
        <v>3106</v>
      </c>
      <c r="G7321" s="269" t="s">
        <v>3106</v>
      </c>
      <c r="H7321" s="305" t="s">
        <v>11180</v>
      </c>
      <c r="I7321" s="306" t="s">
        <v>21784</v>
      </c>
      <c r="J7321" s="201" t="str">
        <f t="shared" si="229"/>
        <v>9999</v>
      </c>
      <c r="K7321" s="270"/>
      <c r="L7321" s="270"/>
      <c r="M7321" s="271"/>
      <c r="N7321" s="270" t="e">
        <v>#N/A</v>
      </c>
      <c r="O7321" s="272" t="e">
        <v>#N/A</v>
      </c>
      <c r="P7321" s="272" t="e">
        <v>#N/A</v>
      </c>
      <c r="Q7321" s="272" t="e">
        <v>#N/A</v>
      </c>
      <c r="S7321" s="208"/>
    </row>
    <row r="7322" spans="1:20" ht="12">
      <c r="A7322" s="268" t="str">
        <f t="shared" si="230"/>
        <v>1915373011417979204</v>
      </c>
      <c r="B7322" s="304" t="s">
        <v>19891</v>
      </c>
      <c r="C7322" s="269" t="s">
        <v>2509</v>
      </c>
      <c r="D7322" s="144" t="s">
        <v>3106</v>
      </c>
      <c r="E7322" s="269" t="s">
        <v>11181</v>
      </c>
      <c r="F7322" s="145" t="s">
        <v>3106</v>
      </c>
      <c r="G7322" s="269" t="s">
        <v>3106</v>
      </c>
      <c r="H7322" s="305" t="s">
        <v>11182</v>
      </c>
      <c r="I7322" s="306" t="s">
        <v>21365</v>
      </c>
      <c r="J7322" s="201" t="str">
        <f t="shared" si="229"/>
        <v>9999</v>
      </c>
      <c r="K7322" s="270"/>
      <c r="L7322" s="270"/>
      <c r="M7322" s="271"/>
      <c r="N7322" s="270" t="e">
        <v>#N/A</v>
      </c>
      <c r="O7322" s="272" t="e">
        <v>#N/A</v>
      </c>
      <c r="P7322" s="272" t="e">
        <v>#N/A</v>
      </c>
      <c r="Q7322" s="272" t="e">
        <v>#N/A</v>
      </c>
      <c r="S7322" s="208"/>
    </row>
    <row r="7323" spans="1:20" s="311" customFormat="1" ht="12">
      <c r="A7323" s="268" t="str">
        <f t="shared" si="230"/>
        <v>1915373031417979204</v>
      </c>
      <c r="B7323" s="304" t="s">
        <v>19891</v>
      </c>
      <c r="C7323" s="269" t="s">
        <v>2509</v>
      </c>
      <c r="D7323" s="144" t="s">
        <v>3106</v>
      </c>
      <c r="E7323" s="269" t="s">
        <v>11183</v>
      </c>
      <c r="F7323" s="145" t="s">
        <v>3106</v>
      </c>
      <c r="G7323" s="269" t="s">
        <v>3106</v>
      </c>
      <c r="H7323" s="305" t="s">
        <v>11182</v>
      </c>
      <c r="I7323" s="306" t="s">
        <v>21366</v>
      </c>
      <c r="J7323" s="201" t="str">
        <f t="shared" si="229"/>
        <v>9999</v>
      </c>
      <c r="K7323" s="270"/>
      <c r="L7323" s="270"/>
      <c r="M7323" s="271"/>
      <c r="N7323" s="270" t="e">
        <v>#N/A</v>
      </c>
      <c r="O7323" s="272" t="e">
        <v>#N/A</v>
      </c>
      <c r="P7323" s="272" t="e">
        <v>#N/A</v>
      </c>
      <c r="Q7323" s="272" t="e">
        <v>#N/A</v>
      </c>
      <c r="R7323" s="208"/>
      <c r="S7323" s="208"/>
      <c r="T7323" s="208"/>
    </row>
    <row r="7324" spans="1:20" ht="12">
      <c r="A7324" s="268" t="str">
        <f t="shared" si="230"/>
        <v>1916165051427227602</v>
      </c>
      <c r="B7324" s="304" t="s">
        <v>19891</v>
      </c>
      <c r="C7324" s="269" t="s">
        <v>11184</v>
      </c>
      <c r="D7324" s="144" t="s">
        <v>3106</v>
      </c>
      <c r="E7324" s="269" t="s">
        <v>11185</v>
      </c>
      <c r="F7324" s="145" t="s">
        <v>3106</v>
      </c>
      <c r="G7324" s="269" t="s">
        <v>3106</v>
      </c>
      <c r="H7324" s="305" t="s">
        <v>11186</v>
      </c>
      <c r="I7324" s="306" t="s">
        <v>21397</v>
      </c>
      <c r="J7324" s="201" t="str">
        <f t="shared" si="229"/>
        <v>9999</v>
      </c>
      <c r="K7324" s="270"/>
      <c r="L7324" s="270"/>
      <c r="M7324" s="271"/>
      <c r="N7324" s="270" t="e">
        <v>#N/A</v>
      </c>
      <c r="O7324" s="272" t="e">
        <v>#N/A</v>
      </c>
      <c r="P7324" s="272" t="e">
        <v>#N/A</v>
      </c>
      <c r="Q7324" s="272" t="e">
        <v>#N/A</v>
      </c>
      <c r="S7324" s="208"/>
    </row>
    <row r="7325" spans="1:20" ht="12">
      <c r="A7325" s="268" t="str">
        <f t="shared" si="230"/>
        <v>1916223011104974310</v>
      </c>
      <c r="B7325" s="304" t="s">
        <v>19891</v>
      </c>
      <c r="C7325" s="269" t="s">
        <v>11187</v>
      </c>
      <c r="D7325" s="144" t="s">
        <v>3106</v>
      </c>
      <c r="E7325" s="269" t="s">
        <v>11188</v>
      </c>
      <c r="F7325" s="145" t="s">
        <v>3106</v>
      </c>
      <c r="G7325" s="269" t="s">
        <v>3106</v>
      </c>
      <c r="H7325" s="305" t="s">
        <v>11189</v>
      </c>
      <c r="I7325" s="306" t="s">
        <v>20510</v>
      </c>
      <c r="J7325" s="201" t="str">
        <f t="shared" si="229"/>
        <v>9999</v>
      </c>
      <c r="K7325" s="270"/>
      <c r="L7325" s="270"/>
      <c r="M7325" s="271"/>
      <c r="N7325" s="270" t="e">
        <v>#N/A</v>
      </c>
      <c r="O7325" s="272" t="e">
        <v>#N/A</v>
      </c>
      <c r="P7325" s="272" t="e">
        <v>#N/A</v>
      </c>
      <c r="Q7325" s="272" t="e">
        <v>#N/A</v>
      </c>
      <c r="S7325" s="208"/>
    </row>
    <row r="7326" spans="1:20" ht="12">
      <c r="A7326" s="268" t="str">
        <f t="shared" si="230"/>
        <v>1916728011376650705</v>
      </c>
      <c r="B7326" s="304" t="s">
        <v>19891</v>
      </c>
      <c r="C7326" s="269" t="s">
        <v>11190</v>
      </c>
      <c r="D7326" s="144" t="s">
        <v>3106</v>
      </c>
      <c r="E7326" s="269" t="s">
        <v>11191</v>
      </c>
      <c r="F7326" s="145" t="s">
        <v>3106</v>
      </c>
      <c r="G7326" s="269" t="s">
        <v>3106</v>
      </c>
      <c r="H7326" s="305" t="s">
        <v>11192</v>
      </c>
      <c r="I7326" s="306" t="s">
        <v>21232</v>
      </c>
      <c r="J7326" s="201" t="str">
        <f t="shared" si="229"/>
        <v>9999</v>
      </c>
      <c r="K7326" s="270"/>
      <c r="L7326" s="270"/>
      <c r="M7326" s="271"/>
      <c r="N7326" s="270" t="e">
        <v>#N/A</v>
      </c>
      <c r="O7326" s="272" t="e">
        <v>#N/A</v>
      </c>
      <c r="P7326" s="272" t="e">
        <v>#N/A</v>
      </c>
      <c r="Q7326" s="272" t="e">
        <v>#N/A</v>
      </c>
      <c r="S7326" s="208"/>
    </row>
    <row r="7327" spans="1:20" ht="12">
      <c r="A7327" s="268" t="str">
        <f t="shared" si="230"/>
        <v>1917783021417134255</v>
      </c>
      <c r="B7327" s="304" t="s">
        <v>19891</v>
      </c>
      <c r="C7327" s="269" t="s">
        <v>11193</v>
      </c>
      <c r="D7327" s="144" t="s">
        <v>3106</v>
      </c>
      <c r="E7327" s="269" t="s">
        <v>11194</v>
      </c>
      <c r="F7327" s="145" t="s">
        <v>3106</v>
      </c>
      <c r="G7327" s="269" t="s">
        <v>3106</v>
      </c>
      <c r="H7327" s="305" t="s">
        <v>11195</v>
      </c>
      <c r="I7327" s="307" t="s">
        <v>11195</v>
      </c>
      <c r="J7327" s="201" t="str">
        <f t="shared" si="229"/>
        <v>9999</v>
      </c>
      <c r="K7327" s="270"/>
      <c r="L7327" s="270"/>
      <c r="M7327" s="271"/>
      <c r="N7327" s="270" t="e">
        <v>#N/A</v>
      </c>
      <c r="O7327" s="272" t="e">
        <v>#N/A</v>
      </c>
      <c r="P7327" s="272" t="e">
        <v>#N/A</v>
      </c>
      <c r="Q7327" s="272" t="e">
        <v>#N/A</v>
      </c>
      <c r="S7327" s="208"/>
    </row>
    <row r="7328" spans="1:20" ht="12">
      <c r="A7328" s="268" t="str">
        <f t="shared" si="230"/>
        <v>1918492021104001957</v>
      </c>
      <c r="B7328" s="304" t="s">
        <v>19891</v>
      </c>
      <c r="C7328" s="269" t="s">
        <v>11196</v>
      </c>
      <c r="D7328" s="144" t="s">
        <v>3106</v>
      </c>
      <c r="E7328" s="269" t="s">
        <v>11197</v>
      </c>
      <c r="F7328" s="145" t="s">
        <v>3106</v>
      </c>
      <c r="G7328" s="269" t="s">
        <v>3106</v>
      </c>
      <c r="H7328" s="305" t="s">
        <v>11198</v>
      </c>
      <c r="I7328" s="307" t="s">
        <v>11198</v>
      </c>
      <c r="J7328" s="201" t="str">
        <f t="shared" si="229"/>
        <v>9999</v>
      </c>
      <c r="K7328" s="270"/>
      <c r="L7328" s="270"/>
      <c r="M7328" s="271"/>
      <c r="N7328" s="270" t="e">
        <v>#N/A</v>
      </c>
      <c r="O7328" s="272" t="e">
        <v>#N/A</v>
      </c>
      <c r="P7328" s="272" t="e">
        <v>#N/A</v>
      </c>
      <c r="Q7328" s="272" t="e">
        <v>#N/A</v>
      </c>
      <c r="S7328" s="208"/>
    </row>
    <row r="7329" spans="1:17" s="208" customFormat="1" ht="12">
      <c r="A7329" s="268" t="str">
        <f t="shared" si="230"/>
        <v>1918807011376591156</v>
      </c>
      <c r="B7329" s="304" t="s">
        <v>19891</v>
      </c>
      <c r="C7329" s="269" t="s">
        <v>11199</v>
      </c>
      <c r="D7329" s="144" t="s">
        <v>3106</v>
      </c>
      <c r="E7329" s="269" t="s">
        <v>11200</v>
      </c>
      <c r="F7329" s="145" t="s">
        <v>3106</v>
      </c>
      <c r="G7329" s="269" t="s">
        <v>3106</v>
      </c>
      <c r="H7329" s="305" t="s">
        <v>11201</v>
      </c>
      <c r="I7329" s="306" t="s">
        <v>21224</v>
      </c>
      <c r="J7329" s="201" t="str">
        <f t="shared" si="229"/>
        <v>9999</v>
      </c>
      <c r="K7329" s="270"/>
      <c r="L7329" s="270"/>
      <c r="M7329" s="271"/>
      <c r="N7329" s="270" t="e">
        <v>#N/A</v>
      </c>
      <c r="O7329" s="272" t="e">
        <v>#N/A</v>
      </c>
      <c r="P7329" s="272" t="e">
        <v>#N/A</v>
      </c>
      <c r="Q7329" s="272" t="e">
        <v>#N/A</v>
      </c>
    </row>
    <row r="7330" spans="1:17" s="208" customFormat="1" ht="12">
      <c r="A7330" s="268" t="str">
        <f t="shared" si="230"/>
        <v>1918807021376591156</v>
      </c>
      <c r="B7330" s="304" t="s">
        <v>19891</v>
      </c>
      <c r="C7330" s="269" t="s">
        <v>11199</v>
      </c>
      <c r="D7330" s="144" t="s">
        <v>3106</v>
      </c>
      <c r="E7330" s="269" t="s">
        <v>11202</v>
      </c>
      <c r="F7330" s="145" t="s">
        <v>3106</v>
      </c>
      <c r="G7330" s="269" t="s">
        <v>3106</v>
      </c>
      <c r="H7330" s="305" t="s">
        <v>11201</v>
      </c>
      <c r="I7330" s="306" t="s">
        <v>21225</v>
      </c>
      <c r="J7330" s="201" t="str">
        <f t="shared" si="229"/>
        <v>9999</v>
      </c>
      <c r="K7330" s="270"/>
      <c r="L7330" s="270"/>
      <c r="M7330" s="271"/>
      <c r="N7330" s="270" t="e">
        <v>#N/A</v>
      </c>
      <c r="O7330" s="272" t="e">
        <v>#N/A</v>
      </c>
      <c r="P7330" s="272" t="e">
        <v>#N/A</v>
      </c>
      <c r="Q7330" s="272" t="e">
        <v>#N/A</v>
      </c>
    </row>
    <row r="7331" spans="1:17" s="208" customFormat="1" ht="12">
      <c r="A7331" s="268" t="str">
        <f t="shared" si="230"/>
        <v>1918807031376591156</v>
      </c>
      <c r="B7331" s="304" t="s">
        <v>19891</v>
      </c>
      <c r="C7331" s="269" t="s">
        <v>11199</v>
      </c>
      <c r="D7331" s="144" t="s">
        <v>3106</v>
      </c>
      <c r="E7331" s="269" t="s">
        <v>11203</v>
      </c>
      <c r="F7331" s="145" t="s">
        <v>3106</v>
      </c>
      <c r="G7331" s="269" t="s">
        <v>3106</v>
      </c>
      <c r="H7331" s="305" t="s">
        <v>11201</v>
      </c>
      <c r="I7331" s="306" t="s">
        <v>21225</v>
      </c>
      <c r="J7331" s="201" t="str">
        <f t="shared" si="229"/>
        <v>9999</v>
      </c>
      <c r="K7331" s="270"/>
      <c r="L7331" s="270"/>
      <c r="M7331" s="271"/>
      <c r="N7331" s="270" t="e">
        <v>#N/A</v>
      </c>
      <c r="O7331" s="272" t="e">
        <v>#N/A</v>
      </c>
      <c r="P7331" s="272" t="e">
        <v>#N/A</v>
      </c>
      <c r="Q7331" s="272" t="e">
        <v>#N/A</v>
      </c>
    </row>
    <row r="7332" spans="1:17" s="208" customFormat="1" ht="12">
      <c r="A7332" s="268" t="str">
        <f t="shared" si="230"/>
        <v>1919011021457553505</v>
      </c>
      <c r="B7332" s="304" t="s">
        <v>19891</v>
      </c>
      <c r="C7332" s="269" t="s">
        <v>11204</v>
      </c>
      <c r="D7332" s="144" t="s">
        <v>3106</v>
      </c>
      <c r="E7332" s="269" t="s">
        <v>11205</v>
      </c>
      <c r="F7332" s="145" t="s">
        <v>3106</v>
      </c>
      <c r="G7332" s="269" t="s">
        <v>3106</v>
      </c>
      <c r="H7332" s="305" t="s">
        <v>11206</v>
      </c>
      <c r="I7332" s="306" t="s">
        <v>21484</v>
      </c>
      <c r="J7332" s="201" t="str">
        <f t="shared" si="229"/>
        <v>9999</v>
      </c>
      <c r="K7332" s="270"/>
      <c r="L7332" s="270"/>
      <c r="M7332" s="271"/>
      <c r="N7332" s="270" t="e">
        <v>#N/A</v>
      </c>
      <c r="O7332" s="272" t="e">
        <v>#N/A</v>
      </c>
      <c r="P7332" s="272" t="e">
        <v>#N/A</v>
      </c>
      <c r="Q7332" s="272" t="e">
        <v>#N/A</v>
      </c>
    </row>
    <row r="7333" spans="1:17" s="208" customFormat="1" ht="12">
      <c r="A7333" s="268" t="str">
        <f t="shared" si="230"/>
        <v>1919466011831209048</v>
      </c>
      <c r="B7333" s="304" t="s">
        <v>19891</v>
      </c>
      <c r="C7333" s="269" t="s">
        <v>11207</v>
      </c>
      <c r="D7333" s="144" t="s">
        <v>3106</v>
      </c>
      <c r="E7333" s="269" t="s">
        <v>11208</v>
      </c>
      <c r="F7333" s="145" t="s">
        <v>3106</v>
      </c>
      <c r="G7333" s="269" t="s">
        <v>3106</v>
      </c>
      <c r="H7333" s="305" t="s">
        <v>11209</v>
      </c>
      <c r="I7333" s="306" t="s">
        <v>22457</v>
      </c>
      <c r="J7333" s="201" t="str">
        <f t="shared" si="229"/>
        <v>9999</v>
      </c>
      <c r="K7333" s="270"/>
      <c r="L7333" s="270"/>
      <c r="M7333" s="271"/>
      <c r="N7333" s="270" t="e">
        <v>#N/A</v>
      </c>
      <c r="O7333" s="272" t="e">
        <v>#N/A</v>
      </c>
      <c r="P7333" s="272" t="e">
        <v>#N/A</v>
      </c>
      <c r="Q7333" s="272" t="e">
        <v>#N/A</v>
      </c>
    </row>
    <row r="7334" spans="1:17" s="208" customFormat="1" ht="12">
      <c r="A7334" s="268" t="str">
        <f t="shared" si="230"/>
        <v>1920530011326088832</v>
      </c>
      <c r="B7334" s="304" t="s">
        <v>19891</v>
      </c>
      <c r="C7334" s="269" t="s">
        <v>11210</v>
      </c>
      <c r="D7334" s="144" t="s">
        <v>3106</v>
      </c>
      <c r="E7334" s="269" t="s">
        <v>11211</v>
      </c>
      <c r="F7334" s="145" t="s">
        <v>3106</v>
      </c>
      <c r="G7334" s="269" t="s">
        <v>3106</v>
      </c>
      <c r="H7334" s="305" t="s">
        <v>11212</v>
      </c>
      <c r="I7334" s="306" t="s">
        <v>21083</v>
      </c>
      <c r="J7334" s="201" t="str">
        <f t="shared" si="229"/>
        <v>9999</v>
      </c>
      <c r="K7334" s="270"/>
      <c r="L7334" s="270"/>
      <c r="M7334" s="271"/>
      <c r="N7334" s="270" t="e">
        <v>#N/A</v>
      </c>
      <c r="O7334" s="272" t="e">
        <v>#N/A</v>
      </c>
      <c r="P7334" s="272" t="e">
        <v>#N/A</v>
      </c>
      <c r="Q7334" s="272" t="e">
        <v>#N/A</v>
      </c>
    </row>
    <row r="7335" spans="1:17" s="208" customFormat="1" ht="12">
      <c r="A7335" s="268" t="str">
        <f t="shared" si="230"/>
        <v>1920795011801812698</v>
      </c>
      <c r="B7335" s="304" t="s">
        <v>19891</v>
      </c>
      <c r="C7335" s="269" t="s">
        <v>11213</v>
      </c>
      <c r="D7335" s="144" t="s">
        <v>3106</v>
      </c>
      <c r="E7335" s="269" t="s">
        <v>11214</v>
      </c>
      <c r="F7335" s="145" t="s">
        <v>3106</v>
      </c>
      <c r="G7335" s="269" t="s">
        <v>3106</v>
      </c>
      <c r="H7335" s="305" t="s">
        <v>11215</v>
      </c>
      <c r="I7335" s="306" t="s">
        <v>22352</v>
      </c>
      <c r="J7335" s="201" t="str">
        <f t="shared" si="229"/>
        <v>9999</v>
      </c>
      <c r="K7335" s="270"/>
      <c r="L7335" s="270"/>
      <c r="M7335" s="271"/>
      <c r="N7335" s="270" t="e">
        <v>#N/A</v>
      </c>
      <c r="O7335" s="272" t="e">
        <v>#N/A</v>
      </c>
      <c r="P7335" s="272" t="e">
        <v>#N/A</v>
      </c>
      <c r="Q7335" s="272" t="e">
        <v>#N/A</v>
      </c>
    </row>
    <row r="7336" spans="1:17" s="208" customFormat="1" ht="12">
      <c r="A7336" s="268" t="str">
        <f t="shared" si="230"/>
        <v>1920910021992863971</v>
      </c>
      <c r="B7336" s="304" t="s">
        <v>19891</v>
      </c>
      <c r="C7336" s="269" t="s">
        <v>11216</v>
      </c>
      <c r="D7336" s="144" t="s">
        <v>3106</v>
      </c>
      <c r="E7336" s="269" t="s">
        <v>11217</v>
      </c>
      <c r="F7336" s="145" t="s">
        <v>3106</v>
      </c>
      <c r="G7336" s="269" t="s">
        <v>3106</v>
      </c>
      <c r="H7336" s="305" t="s">
        <v>11218</v>
      </c>
      <c r="I7336" s="306" t="s">
        <v>22878</v>
      </c>
      <c r="J7336" s="201" t="str">
        <f t="shared" si="229"/>
        <v>9999</v>
      </c>
      <c r="K7336" s="270"/>
      <c r="L7336" s="270"/>
      <c r="M7336" s="271"/>
      <c r="N7336" s="270" t="e">
        <v>#N/A</v>
      </c>
      <c r="O7336" s="272" t="e">
        <v>#N/A</v>
      </c>
      <c r="P7336" s="272" t="e">
        <v>#N/A</v>
      </c>
      <c r="Q7336" s="272" t="e">
        <v>#N/A</v>
      </c>
    </row>
    <row r="7337" spans="1:17" s="208" customFormat="1" ht="12">
      <c r="A7337" s="268" t="str">
        <f t="shared" si="230"/>
        <v>1923138011710097936</v>
      </c>
      <c r="B7337" s="304" t="s">
        <v>19891</v>
      </c>
      <c r="C7337" s="269" t="s">
        <v>11219</v>
      </c>
      <c r="D7337" s="144" t="s">
        <v>3106</v>
      </c>
      <c r="E7337" s="269" t="s">
        <v>11220</v>
      </c>
      <c r="F7337" s="145" t="s">
        <v>3106</v>
      </c>
      <c r="G7337" s="269" t="s">
        <v>3106</v>
      </c>
      <c r="H7337" s="305" t="s">
        <v>11221</v>
      </c>
      <c r="I7337" s="306" t="s">
        <v>22141</v>
      </c>
      <c r="J7337" s="201" t="str">
        <f t="shared" si="229"/>
        <v>9999</v>
      </c>
      <c r="K7337" s="270"/>
      <c r="L7337" s="270"/>
      <c r="M7337" s="271"/>
      <c r="N7337" s="270" t="e">
        <v>#N/A</v>
      </c>
      <c r="O7337" s="272" t="e">
        <v>#N/A</v>
      </c>
      <c r="P7337" s="272" t="e">
        <v>#N/A</v>
      </c>
      <c r="Q7337" s="272" t="e">
        <v>#N/A</v>
      </c>
    </row>
    <row r="7338" spans="1:17" s="208" customFormat="1" ht="12">
      <c r="A7338" s="268" t="str">
        <f t="shared" si="230"/>
        <v>1923138021710097936</v>
      </c>
      <c r="B7338" s="304" t="s">
        <v>19891</v>
      </c>
      <c r="C7338" s="269" t="s">
        <v>11219</v>
      </c>
      <c r="D7338" s="144" t="s">
        <v>3106</v>
      </c>
      <c r="E7338" s="269" t="s">
        <v>11222</v>
      </c>
      <c r="F7338" s="145" t="s">
        <v>3106</v>
      </c>
      <c r="G7338" s="269" t="s">
        <v>3106</v>
      </c>
      <c r="H7338" s="305" t="s">
        <v>11221</v>
      </c>
      <c r="I7338" s="306" t="s">
        <v>22141</v>
      </c>
      <c r="J7338" s="201" t="str">
        <f t="shared" si="229"/>
        <v>9999</v>
      </c>
      <c r="K7338" s="270"/>
      <c r="L7338" s="270"/>
      <c r="M7338" s="271"/>
      <c r="N7338" s="270" t="e">
        <v>#N/A</v>
      </c>
      <c r="O7338" s="272" t="e">
        <v>#N/A</v>
      </c>
      <c r="P7338" s="272" t="e">
        <v>#N/A</v>
      </c>
      <c r="Q7338" s="272" t="e">
        <v>#N/A</v>
      </c>
    </row>
    <row r="7339" spans="1:17" s="208" customFormat="1" ht="12">
      <c r="A7339" s="268" t="str">
        <f t="shared" si="230"/>
        <v>1923138031710097936</v>
      </c>
      <c r="B7339" s="304" t="s">
        <v>19891</v>
      </c>
      <c r="C7339" s="269" t="s">
        <v>11219</v>
      </c>
      <c r="D7339" s="144" t="s">
        <v>3106</v>
      </c>
      <c r="E7339" s="269" t="s">
        <v>11223</v>
      </c>
      <c r="F7339" s="145" t="s">
        <v>3106</v>
      </c>
      <c r="G7339" s="269" t="s">
        <v>3106</v>
      </c>
      <c r="H7339" s="305" t="s">
        <v>11224</v>
      </c>
      <c r="I7339" s="307" t="s">
        <v>11224</v>
      </c>
      <c r="J7339" s="201" t="str">
        <f t="shared" si="229"/>
        <v>9999</v>
      </c>
      <c r="K7339" s="270"/>
      <c r="L7339" s="270"/>
      <c r="M7339" s="271"/>
      <c r="N7339" s="270" t="e">
        <v>#N/A</v>
      </c>
      <c r="O7339" s="272" t="e">
        <v>#N/A</v>
      </c>
      <c r="P7339" s="272" t="e">
        <v>#N/A</v>
      </c>
      <c r="Q7339" s="272" t="e">
        <v>#N/A</v>
      </c>
    </row>
    <row r="7340" spans="1:17" s="208" customFormat="1" ht="12">
      <c r="A7340" s="268" t="str">
        <f t="shared" si="230"/>
        <v>1923187011881697043</v>
      </c>
      <c r="B7340" s="304" t="s">
        <v>19891</v>
      </c>
      <c r="C7340" s="269" t="s">
        <v>11225</v>
      </c>
      <c r="D7340" s="144" t="s">
        <v>3106</v>
      </c>
      <c r="E7340" s="269" t="s">
        <v>11226</v>
      </c>
      <c r="F7340" s="145" t="s">
        <v>3106</v>
      </c>
      <c r="G7340" s="269" t="s">
        <v>3106</v>
      </c>
      <c r="H7340" s="305" t="s">
        <v>11227</v>
      </c>
      <c r="I7340" s="306" t="s">
        <v>20030</v>
      </c>
      <c r="J7340" s="201" t="str">
        <f t="shared" si="229"/>
        <v>9999</v>
      </c>
      <c r="K7340" s="270"/>
      <c r="L7340" s="270"/>
      <c r="M7340" s="271"/>
      <c r="N7340" s="270" t="e">
        <v>#N/A</v>
      </c>
      <c r="O7340" s="272" t="e">
        <v>#N/A</v>
      </c>
      <c r="P7340" s="272" t="e">
        <v>#N/A</v>
      </c>
      <c r="Q7340" s="272" t="e">
        <v>#N/A</v>
      </c>
    </row>
    <row r="7341" spans="1:17" s="208" customFormat="1" ht="12">
      <c r="A7341" s="268" t="str">
        <f t="shared" si="230"/>
        <v>1923187021881697043</v>
      </c>
      <c r="B7341" s="304" t="s">
        <v>19891</v>
      </c>
      <c r="C7341" s="143" t="s">
        <v>11225</v>
      </c>
      <c r="D7341" s="144" t="s">
        <v>3106</v>
      </c>
      <c r="E7341" s="144" t="s">
        <v>20029</v>
      </c>
      <c r="F7341" s="145" t="s">
        <v>3106</v>
      </c>
      <c r="G7341" s="269" t="s">
        <v>3106</v>
      </c>
      <c r="H7341" s="146" t="s">
        <v>20030</v>
      </c>
      <c r="I7341" s="306" t="s">
        <v>20030</v>
      </c>
      <c r="J7341" s="201" t="str">
        <f t="shared" si="229"/>
        <v>9999</v>
      </c>
      <c r="K7341" s="308" t="s">
        <v>20031</v>
      </c>
      <c r="L7341" s="308" t="s">
        <v>13916</v>
      </c>
      <c r="M7341" s="271">
        <v>44475</v>
      </c>
      <c r="N7341" s="270" t="s">
        <v>19778</v>
      </c>
      <c r="O7341" s="272" t="s">
        <v>19779</v>
      </c>
      <c r="P7341" s="272" t="s">
        <v>19780</v>
      </c>
      <c r="Q7341" s="272" t="s">
        <v>19781</v>
      </c>
    </row>
    <row r="7342" spans="1:17" s="208" customFormat="1" ht="12">
      <c r="A7342" s="268" t="str">
        <f t="shared" si="230"/>
        <v>1923567011578739769</v>
      </c>
      <c r="B7342" s="304" t="s">
        <v>19891</v>
      </c>
      <c r="C7342" s="269" t="s">
        <v>11228</v>
      </c>
      <c r="D7342" s="144" t="s">
        <v>3106</v>
      </c>
      <c r="E7342" s="269" t="s">
        <v>11229</v>
      </c>
      <c r="F7342" s="145" t="s">
        <v>3106</v>
      </c>
      <c r="G7342" s="269" t="s">
        <v>3106</v>
      </c>
      <c r="H7342" s="305" t="s">
        <v>9933</v>
      </c>
      <c r="I7342" s="307" t="s">
        <v>9933</v>
      </c>
      <c r="J7342" s="201" t="str">
        <f t="shared" si="229"/>
        <v>9999</v>
      </c>
      <c r="K7342" s="270"/>
      <c r="L7342" s="270"/>
      <c r="M7342" s="271"/>
      <c r="N7342" s="270" t="e">
        <v>#N/A</v>
      </c>
      <c r="O7342" s="272" t="e">
        <v>#N/A</v>
      </c>
      <c r="P7342" s="272" t="e">
        <v>#N/A</v>
      </c>
      <c r="Q7342" s="272" t="e">
        <v>#N/A</v>
      </c>
    </row>
    <row r="7343" spans="1:17" s="208" customFormat="1" ht="12">
      <c r="A7343" s="268" t="str">
        <f t="shared" si="230"/>
        <v>1923633021831338490</v>
      </c>
      <c r="B7343" s="304" t="s">
        <v>19891</v>
      </c>
      <c r="C7343" s="269" t="s">
        <v>11230</v>
      </c>
      <c r="D7343" s="144" t="s">
        <v>3106</v>
      </c>
      <c r="E7343" s="269" t="s">
        <v>11231</v>
      </c>
      <c r="F7343" s="145" t="s">
        <v>3106</v>
      </c>
      <c r="G7343" s="269" t="s">
        <v>3106</v>
      </c>
      <c r="H7343" s="305" t="s">
        <v>11232</v>
      </c>
      <c r="I7343" s="307" t="s">
        <v>11232</v>
      </c>
      <c r="J7343" s="201" t="str">
        <f t="shared" si="229"/>
        <v>9999</v>
      </c>
      <c r="K7343" s="270"/>
      <c r="L7343" s="270"/>
      <c r="M7343" s="271"/>
      <c r="N7343" s="270" t="e">
        <v>#N/A</v>
      </c>
      <c r="O7343" s="272" t="e">
        <v>#N/A</v>
      </c>
      <c r="P7343" s="272" t="e">
        <v>#N/A</v>
      </c>
      <c r="Q7343" s="272" t="e">
        <v>#N/A</v>
      </c>
    </row>
    <row r="7344" spans="1:17" s="208" customFormat="1" ht="12">
      <c r="A7344" s="268" t="str">
        <f t="shared" si="230"/>
        <v>1923831011922206606</v>
      </c>
      <c r="B7344" s="304" t="s">
        <v>19891</v>
      </c>
      <c r="C7344" s="269" t="s">
        <v>11233</v>
      </c>
      <c r="D7344" s="144" t="s">
        <v>3106</v>
      </c>
      <c r="E7344" s="269" t="s">
        <v>11234</v>
      </c>
      <c r="F7344" s="145" t="s">
        <v>3106</v>
      </c>
      <c r="G7344" s="269" t="s">
        <v>3106</v>
      </c>
      <c r="H7344" s="305" t="s">
        <v>11235</v>
      </c>
      <c r="I7344" s="306" t="s">
        <v>22684</v>
      </c>
      <c r="J7344" s="201" t="str">
        <f t="shared" si="229"/>
        <v>9999</v>
      </c>
      <c r="K7344" s="270"/>
      <c r="L7344" s="270"/>
      <c r="M7344" s="271"/>
      <c r="N7344" s="270" t="e">
        <v>#N/A</v>
      </c>
      <c r="O7344" s="272" t="e">
        <v>#N/A</v>
      </c>
      <c r="P7344" s="272" t="e">
        <v>#N/A</v>
      </c>
      <c r="Q7344" s="272" t="e">
        <v>#N/A</v>
      </c>
    </row>
    <row r="7345" spans="1:17" s="208" customFormat="1" ht="12">
      <c r="A7345" s="268" t="str">
        <f t="shared" si="230"/>
        <v>1924599011467510271</v>
      </c>
      <c r="B7345" s="304" t="s">
        <v>19891</v>
      </c>
      <c r="C7345" s="269" t="s">
        <v>11236</v>
      </c>
      <c r="D7345" s="144" t="s">
        <v>3106</v>
      </c>
      <c r="E7345" s="269" t="s">
        <v>11237</v>
      </c>
      <c r="F7345" s="145" t="s">
        <v>3106</v>
      </c>
      <c r="G7345" s="269" t="s">
        <v>3106</v>
      </c>
      <c r="H7345" s="305" t="s">
        <v>11238</v>
      </c>
      <c r="I7345" s="306" t="s">
        <v>21507</v>
      </c>
      <c r="J7345" s="201" t="str">
        <f t="shared" si="229"/>
        <v>9999</v>
      </c>
      <c r="K7345" s="270"/>
      <c r="L7345" s="270"/>
      <c r="M7345" s="271"/>
      <c r="N7345" s="270" t="e">
        <v>#N/A</v>
      </c>
      <c r="O7345" s="272" t="e">
        <v>#N/A</v>
      </c>
      <c r="P7345" s="272" t="e">
        <v>#N/A</v>
      </c>
      <c r="Q7345" s="272" t="e">
        <v>#N/A</v>
      </c>
    </row>
    <row r="7346" spans="1:17" s="208" customFormat="1" ht="12">
      <c r="A7346" s="268" t="str">
        <f t="shared" si="230"/>
        <v>1924979011396742029</v>
      </c>
      <c r="B7346" s="304" t="s">
        <v>19891</v>
      </c>
      <c r="C7346" s="269" t="s">
        <v>6561</v>
      </c>
      <c r="D7346" s="144" t="s">
        <v>3106</v>
      </c>
      <c r="E7346" s="269" t="s">
        <v>11239</v>
      </c>
      <c r="F7346" s="145" t="s">
        <v>3106</v>
      </c>
      <c r="G7346" s="269" t="s">
        <v>3106</v>
      </c>
      <c r="H7346" s="305" t="s">
        <v>6563</v>
      </c>
      <c r="I7346" s="306" t="s">
        <v>21285</v>
      </c>
      <c r="J7346" s="201" t="str">
        <f t="shared" si="229"/>
        <v>9999</v>
      </c>
      <c r="K7346" s="270"/>
      <c r="L7346" s="270"/>
      <c r="M7346" s="271"/>
      <c r="N7346" s="270" t="e">
        <v>#N/A</v>
      </c>
      <c r="O7346" s="272" t="e">
        <v>#N/A</v>
      </c>
      <c r="P7346" s="272" t="e">
        <v>#N/A</v>
      </c>
      <c r="Q7346" s="272" t="e">
        <v>#N/A</v>
      </c>
    </row>
    <row r="7347" spans="1:17" s="208" customFormat="1" ht="12">
      <c r="A7347" s="268" t="str">
        <f t="shared" si="230"/>
        <v>1925679011134276876</v>
      </c>
      <c r="B7347" s="304" t="s">
        <v>19891</v>
      </c>
      <c r="C7347" s="269" t="s">
        <v>11240</v>
      </c>
      <c r="D7347" s="144" t="s">
        <v>3106</v>
      </c>
      <c r="E7347" s="269" t="s">
        <v>11241</v>
      </c>
      <c r="F7347" s="145" t="s">
        <v>3106</v>
      </c>
      <c r="G7347" s="269" t="s">
        <v>3106</v>
      </c>
      <c r="H7347" s="305" t="s">
        <v>11242</v>
      </c>
      <c r="I7347" s="306" t="s">
        <v>20589</v>
      </c>
      <c r="J7347" s="201" t="str">
        <f t="shared" si="229"/>
        <v>9999</v>
      </c>
      <c r="K7347" s="270"/>
      <c r="L7347" s="270"/>
      <c r="M7347" s="271"/>
      <c r="N7347" s="270" t="e">
        <v>#N/A</v>
      </c>
      <c r="O7347" s="272" t="e">
        <v>#N/A</v>
      </c>
      <c r="P7347" s="272" t="e">
        <v>#N/A</v>
      </c>
      <c r="Q7347" s="272" t="e">
        <v>#N/A</v>
      </c>
    </row>
    <row r="7348" spans="1:17" s="208" customFormat="1" ht="12">
      <c r="A7348" s="268" t="str">
        <f t="shared" si="230"/>
        <v>1926339011962681130</v>
      </c>
      <c r="B7348" s="304" t="s">
        <v>19891</v>
      </c>
      <c r="C7348" s="269" t="s">
        <v>11243</v>
      </c>
      <c r="D7348" s="144" t="s">
        <v>3106</v>
      </c>
      <c r="E7348" s="269" t="s">
        <v>11244</v>
      </c>
      <c r="F7348" s="145" t="s">
        <v>3106</v>
      </c>
      <c r="G7348" s="269" t="s">
        <v>3106</v>
      </c>
      <c r="H7348" s="305" t="s">
        <v>11245</v>
      </c>
      <c r="I7348" s="306" t="s">
        <v>22790</v>
      </c>
      <c r="J7348" s="201" t="str">
        <f t="shared" si="229"/>
        <v>9999</v>
      </c>
      <c r="K7348" s="270"/>
      <c r="L7348" s="270"/>
      <c r="M7348" s="271"/>
      <c r="N7348" s="270" t="e">
        <v>#N/A</v>
      </c>
      <c r="O7348" s="272" t="e">
        <v>#N/A</v>
      </c>
      <c r="P7348" s="272" t="e">
        <v>#N/A</v>
      </c>
      <c r="Q7348" s="272" t="e">
        <v>#N/A</v>
      </c>
    </row>
    <row r="7349" spans="1:17" s="208" customFormat="1" ht="12">
      <c r="A7349" s="268" t="str">
        <f t="shared" si="230"/>
        <v>1926594021477584993</v>
      </c>
      <c r="B7349" s="304" t="s">
        <v>19891</v>
      </c>
      <c r="C7349" s="269" t="s">
        <v>11246</v>
      </c>
      <c r="D7349" s="144" t="s">
        <v>3106</v>
      </c>
      <c r="E7349" s="269" t="s">
        <v>11247</v>
      </c>
      <c r="F7349" s="145" t="s">
        <v>3106</v>
      </c>
      <c r="G7349" s="269" t="s">
        <v>3106</v>
      </c>
      <c r="H7349" s="305" t="s">
        <v>11248</v>
      </c>
      <c r="I7349" s="306" t="s">
        <v>21530</v>
      </c>
      <c r="J7349" s="201" t="str">
        <f t="shared" si="229"/>
        <v>9999</v>
      </c>
      <c r="K7349" s="270"/>
      <c r="L7349" s="270"/>
      <c r="M7349" s="271"/>
      <c r="N7349" s="270" t="e">
        <v>#N/A</v>
      </c>
      <c r="O7349" s="272" t="e">
        <v>#N/A</v>
      </c>
      <c r="P7349" s="272" t="e">
        <v>#N/A</v>
      </c>
      <c r="Q7349" s="272" t="e">
        <v>#N/A</v>
      </c>
    </row>
    <row r="7350" spans="1:17" s="208" customFormat="1" ht="12">
      <c r="A7350" s="268" t="str">
        <f t="shared" si="230"/>
        <v>1927758011508810680</v>
      </c>
      <c r="B7350" s="304" t="s">
        <v>19891</v>
      </c>
      <c r="C7350" s="269" t="s">
        <v>11249</v>
      </c>
      <c r="D7350" s="144" t="s">
        <v>3106</v>
      </c>
      <c r="E7350" s="269" t="s">
        <v>11250</v>
      </c>
      <c r="F7350" s="145" t="s">
        <v>3106</v>
      </c>
      <c r="G7350" s="269" t="s">
        <v>3106</v>
      </c>
      <c r="H7350" s="305" t="s">
        <v>11251</v>
      </c>
      <c r="I7350" s="306" t="s">
        <v>21612</v>
      </c>
      <c r="J7350" s="201" t="str">
        <f t="shared" si="229"/>
        <v>9999</v>
      </c>
      <c r="K7350" s="270"/>
      <c r="L7350" s="270"/>
      <c r="M7350" s="271"/>
      <c r="N7350" s="270" t="e">
        <v>#N/A</v>
      </c>
      <c r="O7350" s="272" t="e">
        <v>#N/A</v>
      </c>
      <c r="P7350" s="272" t="e">
        <v>#N/A</v>
      </c>
      <c r="Q7350" s="272" t="e">
        <v>#N/A</v>
      </c>
    </row>
    <row r="7351" spans="1:17" s="208" customFormat="1" ht="12">
      <c r="A7351" s="268" t="str">
        <f t="shared" si="230"/>
        <v>1927931011770641631</v>
      </c>
      <c r="B7351" s="304" t="s">
        <v>19891</v>
      </c>
      <c r="C7351" s="269" t="s">
        <v>11252</v>
      </c>
      <c r="D7351" s="144" t="s">
        <v>3106</v>
      </c>
      <c r="E7351" s="269" t="s">
        <v>11253</v>
      </c>
      <c r="F7351" s="145" t="s">
        <v>3106</v>
      </c>
      <c r="G7351" s="269" t="s">
        <v>3106</v>
      </c>
      <c r="H7351" s="305" t="s">
        <v>11254</v>
      </c>
      <c r="I7351" s="306" t="s">
        <v>22286</v>
      </c>
      <c r="J7351" s="201" t="str">
        <f t="shared" si="229"/>
        <v>9999</v>
      </c>
      <c r="K7351" s="270"/>
      <c r="L7351" s="270"/>
      <c r="M7351" s="271"/>
      <c r="N7351" s="270" t="e">
        <v>#N/A</v>
      </c>
      <c r="O7351" s="272" t="e">
        <v>#N/A</v>
      </c>
      <c r="P7351" s="272" t="e">
        <v>#N/A</v>
      </c>
      <c r="Q7351" s="272" t="e">
        <v>#N/A</v>
      </c>
    </row>
    <row r="7352" spans="1:17" s="208" customFormat="1" ht="12">
      <c r="A7352" s="268" t="str">
        <f t="shared" si="230"/>
        <v>1928095011427233238</v>
      </c>
      <c r="B7352" s="304" t="s">
        <v>19891</v>
      </c>
      <c r="C7352" s="269" t="s">
        <v>14151</v>
      </c>
      <c r="D7352" s="144" t="s">
        <v>3106</v>
      </c>
      <c r="E7352" s="269" t="s">
        <v>14152</v>
      </c>
      <c r="F7352" s="145" t="s">
        <v>3106</v>
      </c>
      <c r="G7352" s="269" t="s">
        <v>3106</v>
      </c>
      <c r="H7352" s="305" t="s">
        <v>14153</v>
      </c>
      <c r="I7352" s="306" t="s">
        <v>21398</v>
      </c>
      <c r="J7352" s="201" t="str">
        <f t="shared" si="229"/>
        <v>9999</v>
      </c>
      <c r="K7352" s="270" t="s">
        <v>13915</v>
      </c>
      <c r="L7352" s="270" t="s">
        <v>13916</v>
      </c>
      <c r="M7352" s="271">
        <v>44085</v>
      </c>
      <c r="N7352" s="270" t="e">
        <v>#N/A</v>
      </c>
      <c r="O7352" s="272" t="e">
        <v>#N/A</v>
      </c>
      <c r="P7352" s="272" t="e">
        <v>#N/A</v>
      </c>
      <c r="Q7352" s="272" t="e">
        <v>#N/A</v>
      </c>
    </row>
    <row r="7353" spans="1:17" s="208" customFormat="1" ht="12">
      <c r="A7353" s="268" t="str">
        <f t="shared" si="230"/>
        <v>1928954011750312997</v>
      </c>
      <c r="B7353" s="304" t="s">
        <v>19891</v>
      </c>
      <c r="C7353" s="269" t="s">
        <v>11255</v>
      </c>
      <c r="D7353" s="144" t="s">
        <v>3106</v>
      </c>
      <c r="E7353" s="269" t="s">
        <v>11256</v>
      </c>
      <c r="F7353" s="145" t="s">
        <v>3106</v>
      </c>
      <c r="G7353" s="269" t="s">
        <v>3106</v>
      </c>
      <c r="H7353" s="305" t="s">
        <v>11257</v>
      </c>
      <c r="I7353" s="306" t="s">
        <v>22239</v>
      </c>
      <c r="J7353" s="201" t="str">
        <f t="shared" si="229"/>
        <v>9999</v>
      </c>
      <c r="K7353" s="270"/>
      <c r="L7353" s="270"/>
      <c r="M7353" s="271"/>
      <c r="N7353" s="270" t="e">
        <v>#N/A</v>
      </c>
      <c r="O7353" s="272" t="e">
        <v>#N/A</v>
      </c>
      <c r="P7353" s="272" t="e">
        <v>#N/A</v>
      </c>
      <c r="Q7353" s="272" t="e">
        <v>#N/A</v>
      </c>
    </row>
    <row r="7354" spans="1:17" s="208" customFormat="1" ht="12">
      <c r="A7354" s="268" t="str">
        <f t="shared" si="230"/>
        <v>1928954021750312997</v>
      </c>
      <c r="B7354" s="304" t="s">
        <v>19891</v>
      </c>
      <c r="C7354" s="269" t="s">
        <v>11255</v>
      </c>
      <c r="D7354" s="144" t="s">
        <v>3106</v>
      </c>
      <c r="E7354" s="269" t="s">
        <v>11258</v>
      </c>
      <c r="F7354" s="145" t="s">
        <v>3106</v>
      </c>
      <c r="G7354" s="269" t="s">
        <v>3106</v>
      </c>
      <c r="H7354" s="305" t="s">
        <v>11257</v>
      </c>
      <c r="I7354" s="306" t="s">
        <v>22240</v>
      </c>
      <c r="J7354" s="201" t="str">
        <f t="shared" si="229"/>
        <v>9999</v>
      </c>
      <c r="K7354" s="270"/>
      <c r="L7354" s="270"/>
      <c r="M7354" s="271"/>
      <c r="N7354" s="270" t="e">
        <v>#N/A</v>
      </c>
      <c r="O7354" s="272" t="e">
        <v>#N/A</v>
      </c>
      <c r="P7354" s="272" t="e">
        <v>#N/A</v>
      </c>
      <c r="Q7354" s="272" t="e">
        <v>#N/A</v>
      </c>
    </row>
    <row r="7355" spans="1:17" s="208" customFormat="1" ht="12">
      <c r="A7355" s="268" t="str">
        <f t="shared" si="230"/>
        <v>1929242011154378925</v>
      </c>
      <c r="B7355" s="304" t="s">
        <v>19891</v>
      </c>
      <c r="C7355" s="269" t="s">
        <v>9580</v>
      </c>
      <c r="D7355" s="144" t="s">
        <v>3106</v>
      </c>
      <c r="E7355" s="269" t="s">
        <v>11259</v>
      </c>
      <c r="F7355" s="145" t="s">
        <v>3106</v>
      </c>
      <c r="G7355" s="269" t="s">
        <v>3106</v>
      </c>
      <c r="H7355" s="305" t="s">
        <v>9582</v>
      </c>
      <c r="I7355" s="307" t="s">
        <v>9582</v>
      </c>
      <c r="J7355" s="201" t="str">
        <f t="shared" si="229"/>
        <v>9999</v>
      </c>
      <c r="K7355" s="270"/>
      <c r="L7355" s="270"/>
      <c r="M7355" s="271"/>
      <c r="N7355" s="270" t="e">
        <v>#N/A</v>
      </c>
      <c r="O7355" s="272" t="e">
        <v>#N/A</v>
      </c>
      <c r="P7355" s="272" t="e">
        <v>#N/A</v>
      </c>
      <c r="Q7355" s="272" t="e">
        <v>#N/A</v>
      </c>
    </row>
    <row r="7356" spans="1:17" s="208" customFormat="1" ht="12">
      <c r="A7356" s="268" t="str">
        <f t="shared" si="230"/>
        <v>1929325011265468946</v>
      </c>
      <c r="B7356" s="304" t="s">
        <v>19891</v>
      </c>
      <c r="C7356" s="269" t="s">
        <v>11260</v>
      </c>
      <c r="D7356" s="144" t="s">
        <v>3106</v>
      </c>
      <c r="E7356" s="269" t="s">
        <v>11261</v>
      </c>
      <c r="F7356" s="145" t="s">
        <v>3106</v>
      </c>
      <c r="G7356" s="269" t="s">
        <v>3106</v>
      </c>
      <c r="H7356" s="305" t="s">
        <v>11262</v>
      </c>
      <c r="I7356" s="306" t="s">
        <v>20924</v>
      </c>
      <c r="J7356" s="201" t="str">
        <f t="shared" si="229"/>
        <v>9999</v>
      </c>
      <c r="K7356" s="270"/>
      <c r="L7356" s="270"/>
      <c r="M7356" s="271"/>
      <c r="N7356" s="270" t="e">
        <v>#N/A</v>
      </c>
      <c r="O7356" s="272" t="e">
        <v>#N/A</v>
      </c>
      <c r="P7356" s="272" t="e">
        <v>#N/A</v>
      </c>
      <c r="Q7356" s="272" t="e">
        <v>#N/A</v>
      </c>
    </row>
    <row r="7357" spans="1:17" s="208" customFormat="1" ht="12">
      <c r="A7357" s="268" t="str">
        <f t="shared" si="230"/>
        <v>1929499011235333832</v>
      </c>
      <c r="B7357" s="304" t="s">
        <v>19891</v>
      </c>
      <c r="C7357" s="269" t="s">
        <v>14071</v>
      </c>
      <c r="D7357" s="144" t="s">
        <v>3106</v>
      </c>
      <c r="E7357" s="269" t="s">
        <v>14072</v>
      </c>
      <c r="F7357" s="145" t="s">
        <v>3106</v>
      </c>
      <c r="G7357" s="269" t="s">
        <v>3106</v>
      </c>
      <c r="H7357" s="305" t="s">
        <v>14073</v>
      </c>
      <c r="I7357" s="306" t="s">
        <v>14073</v>
      </c>
      <c r="J7357" s="201" t="str">
        <f t="shared" si="229"/>
        <v>9999</v>
      </c>
      <c r="K7357" s="270" t="s">
        <v>13915</v>
      </c>
      <c r="L7357" s="270" t="s">
        <v>13916</v>
      </c>
      <c r="M7357" s="271">
        <v>44085</v>
      </c>
      <c r="N7357" s="270" t="e">
        <v>#N/A</v>
      </c>
      <c r="O7357" s="272" t="e">
        <v>#N/A</v>
      </c>
      <c r="P7357" s="272" t="e">
        <v>#N/A</v>
      </c>
      <c r="Q7357" s="272" t="e">
        <v>#N/A</v>
      </c>
    </row>
    <row r="7358" spans="1:17" s="208" customFormat="1" ht="12">
      <c r="A7358" s="268" t="str">
        <f t="shared" si="230"/>
        <v>1929820011740276518</v>
      </c>
      <c r="B7358" s="304" t="s">
        <v>19891</v>
      </c>
      <c r="C7358" s="269" t="s">
        <v>11263</v>
      </c>
      <c r="D7358" s="144" t="s">
        <v>3106</v>
      </c>
      <c r="E7358" s="269" t="s">
        <v>11264</v>
      </c>
      <c r="F7358" s="145" t="s">
        <v>3106</v>
      </c>
      <c r="G7358" s="269" t="s">
        <v>3106</v>
      </c>
      <c r="H7358" s="305" t="s">
        <v>11265</v>
      </c>
      <c r="I7358" s="306" t="s">
        <v>22224</v>
      </c>
      <c r="J7358" s="201" t="str">
        <f t="shared" si="229"/>
        <v>9999</v>
      </c>
      <c r="K7358" s="270"/>
      <c r="L7358" s="270"/>
      <c r="M7358" s="271"/>
      <c r="N7358" s="270" t="e">
        <v>#N/A</v>
      </c>
      <c r="O7358" s="272" t="e">
        <v>#N/A</v>
      </c>
      <c r="P7358" s="272" t="e">
        <v>#N/A</v>
      </c>
      <c r="Q7358" s="272" t="e">
        <v>#N/A</v>
      </c>
    </row>
    <row r="7359" spans="1:17" s="208" customFormat="1" ht="12">
      <c r="A7359" s="268" t="str">
        <f t="shared" si="230"/>
        <v>1929820021740276518</v>
      </c>
      <c r="B7359" s="304" t="s">
        <v>19891</v>
      </c>
      <c r="C7359" s="269" t="s">
        <v>11263</v>
      </c>
      <c r="D7359" s="144" t="s">
        <v>3106</v>
      </c>
      <c r="E7359" s="269" t="s">
        <v>11266</v>
      </c>
      <c r="F7359" s="145" t="s">
        <v>3106</v>
      </c>
      <c r="G7359" s="269" t="s">
        <v>3106</v>
      </c>
      <c r="H7359" s="305" t="s">
        <v>11265</v>
      </c>
      <c r="I7359" s="307" t="s">
        <v>11265</v>
      </c>
      <c r="J7359" s="201" t="str">
        <f t="shared" si="229"/>
        <v>9999</v>
      </c>
      <c r="K7359" s="270"/>
      <c r="L7359" s="270"/>
      <c r="M7359" s="271"/>
      <c r="N7359" s="270" t="e">
        <v>#N/A</v>
      </c>
      <c r="O7359" s="272" t="e">
        <v>#N/A</v>
      </c>
      <c r="P7359" s="272" t="e">
        <v>#N/A</v>
      </c>
      <c r="Q7359" s="272" t="e">
        <v>#N/A</v>
      </c>
    </row>
    <row r="7360" spans="1:17" s="208" customFormat="1" ht="12">
      <c r="A7360" s="268" t="str">
        <f t="shared" si="230"/>
        <v>1929838011982803748</v>
      </c>
      <c r="B7360" s="304" t="s">
        <v>19891</v>
      </c>
      <c r="C7360" s="269" t="s">
        <v>11267</v>
      </c>
      <c r="D7360" s="144" t="s">
        <v>3106</v>
      </c>
      <c r="E7360" s="269" t="s">
        <v>11268</v>
      </c>
      <c r="F7360" s="145" t="s">
        <v>3106</v>
      </c>
      <c r="G7360" s="269" t="s">
        <v>3106</v>
      </c>
      <c r="H7360" s="305" t="s">
        <v>11269</v>
      </c>
      <c r="I7360" s="306" t="s">
        <v>22847</v>
      </c>
      <c r="J7360" s="201" t="str">
        <f t="shared" si="229"/>
        <v>9999</v>
      </c>
      <c r="K7360" s="270"/>
      <c r="L7360" s="270"/>
      <c r="M7360" s="271"/>
      <c r="N7360" s="270" t="e">
        <v>#N/A</v>
      </c>
      <c r="O7360" s="272" t="e">
        <v>#N/A</v>
      </c>
      <c r="P7360" s="272" t="e">
        <v>#N/A</v>
      </c>
      <c r="Q7360" s="272" t="e">
        <v>#N/A</v>
      </c>
    </row>
    <row r="7361" spans="1:17" s="208" customFormat="1" ht="12">
      <c r="A7361" s="268" t="str">
        <f t="shared" si="230"/>
        <v>1930042011689872020</v>
      </c>
      <c r="B7361" s="304" t="s">
        <v>19891</v>
      </c>
      <c r="C7361" s="269" t="s">
        <v>11270</v>
      </c>
      <c r="D7361" s="144" t="s">
        <v>3106</v>
      </c>
      <c r="E7361" s="269" t="s">
        <v>11271</v>
      </c>
      <c r="F7361" s="145" t="s">
        <v>3106</v>
      </c>
      <c r="G7361" s="269" t="s">
        <v>3106</v>
      </c>
      <c r="H7361" s="305" t="s">
        <v>11272</v>
      </c>
      <c r="I7361" s="306" t="s">
        <v>22080</v>
      </c>
      <c r="J7361" s="201" t="str">
        <f t="shared" si="229"/>
        <v>9999</v>
      </c>
      <c r="K7361" s="270"/>
      <c r="L7361" s="270"/>
      <c r="M7361" s="271"/>
      <c r="N7361" s="270" t="e">
        <v>#N/A</v>
      </c>
      <c r="O7361" s="272" t="e">
        <v>#N/A</v>
      </c>
      <c r="P7361" s="272" t="e">
        <v>#N/A</v>
      </c>
      <c r="Q7361" s="272" t="e">
        <v>#N/A</v>
      </c>
    </row>
    <row r="7362" spans="1:17" s="208" customFormat="1" ht="12">
      <c r="A7362" s="268" t="str">
        <f t="shared" si="230"/>
        <v>1930042021689872020</v>
      </c>
      <c r="B7362" s="304" t="s">
        <v>19891</v>
      </c>
      <c r="C7362" s="269" t="s">
        <v>11270</v>
      </c>
      <c r="D7362" s="144" t="s">
        <v>3106</v>
      </c>
      <c r="E7362" s="269" t="s">
        <v>11273</v>
      </c>
      <c r="F7362" s="145" t="s">
        <v>3106</v>
      </c>
      <c r="G7362" s="269" t="s">
        <v>3106</v>
      </c>
      <c r="H7362" s="305" t="s">
        <v>11272</v>
      </c>
      <c r="I7362" s="307" t="s">
        <v>11272</v>
      </c>
      <c r="J7362" s="201" t="str">
        <f t="shared" si="229"/>
        <v>9999</v>
      </c>
      <c r="K7362" s="270"/>
      <c r="L7362" s="270"/>
      <c r="M7362" s="271"/>
      <c r="N7362" s="270" t="e">
        <v>#N/A</v>
      </c>
      <c r="O7362" s="272" t="e">
        <v>#N/A</v>
      </c>
      <c r="P7362" s="272" t="e">
        <v>#N/A</v>
      </c>
      <c r="Q7362" s="272" t="e">
        <v>#N/A</v>
      </c>
    </row>
    <row r="7363" spans="1:17" s="208" customFormat="1" ht="12">
      <c r="A7363" s="268" t="str">
        <f t="shared" si="230"/>
        <v>1930836011174625362</v>
      </c>
      <c r="B7363" s="304" t="s">
        <v>19891</v>
      </c>
      <c r="C7363" s="269" t="s">
        <v>11274</v>
      </c>
      <c r="D7363" s="144" t="s">
        <v>3106</v>
      </c>
      <c r="E7363" s="269" t="s">
        <v>11275</v>
      </c>
      <c r="F7363" s="145" t="s">
        <v>3106</v>
      </c>
      <c r="G7363" s="269" t="s">
        <v>3106</v>
      </c>
      <c r="H7363" s="305" t="s">
        <v>11276</v>
      </c>
      <c r="I7363" s="306" t="s">
        <v>20701</v>
      </c>
      <c r="J7363" s="201" t="str">
        <f t="shared" ref="J7363:J7426" si="231">B7363</f>
        <v>9999</v>
      </c>
      <c r="K7363" s="270"/>
      <c r="L7363" s="270"/>
      <c r="M7363" s="271"/>
      <c r="N7363" s="270" t="e">
        <v>#N/A</v>
      </c>
      <c r="O7363" s="272" t="e">
        <v>#N/A</v>
      </c>
      <c r="P7363" s="272" t="e">
        <v>#N/A</v>
      </c>
      <c r="Q7363" s="272" t="e">
        <v>#N/A</v>
      </c>
    </row>
    <row r="7364" spans="1:17" s="208" customFormat="1" ht="12">
      <c r="A7364" s="268" t="str">
        <f t="shared" si="230"/>
        <v>1934325011831284280</v>
      </c>
      <c r="B7364" s="304" t="s">
        <v>19891</v>
      </c>
      <c r="C7364" s="269" t="s">
        <v>11277</v>
      </c>
      <c r="D7364" s="144" t="s">
        <v>3106</v>
      </c>
      <c r="E7364" s="269" t="s">
        <v>11278</v>
      </c>
      <c r="F7364" s="145" t="s">
        <v>3106</v>
      </c>
      <c r="G7364" s="269" t="s">
        <v>3106</v>
      </c>
      <c r="H7364" s="305" t="s">
        <v>11279</v>
      </c>
      <c r="I7364" s="306" t="s">
        <v>22461</v>
      </c>
      <c r="J7364" s="201" t="str">
        <f t="shared" si="231"/>
        <v>9999</v>
      </c>
      <c r="K7364" s="270"/>
      <c r="L7364" s="270"/>
      <c r="M7364" s="271"/>
      <c r="N7364" s="270" t="e">
        <v>#N/A</v>
      </c>
      <c r="O7364" s="272" t="e">
        <v>#N/A</v>
      </c>
      <c r="P7364" s="272" t="e">
        <v>#N/A</v>
      </c>
      <c r="Q7364" s="272" t="e">
        <v>#N/A</v>
      </c>
    </row>
    <row r="7365" spans="1:17" s="208" customFormat="1" ht="12">
      <c r="A7365" s="268" t="str">
        <f t="shared" si="230"/>
        <v>1935561031275589608</v>
      </c>
      <c r="B7365" s="304" t="s">
        <v>19891</v>
      </c>
      <c r="C7365" s="269" t="s">
        <v>11280</v>
      </c>
      <c r="D7365" s="144" t="s">
        <v>3106</v>
      </c>
      <c r="E7365" s="269" t="s">
        <v>11281</v>
      </c>
      <c r="F7365" s="145" t="s">
        <v>3106</v>
      </c>
      <c r="G7365" s="269" t="s">
        <v>3106</v>
      </c>
      <c r="H7365" s="305" t="s">
        <v>11282</v>
      </c>
      <c r="I7365" s="306" t="s">
        <v>20951</v>
      </c>
      <c r="J7365" s="201" t="str">
        <f t="shared" si="231"/>
        <v>9999</v>
      </c>
      <c r="K7365" s="270"/>
      <c r="L7365" s="270"/>
      <c r="M7365" s="271"/>
      <c r="N7365" s="270" t="e">
        <v>#N/A</v>
      </c>
      <c r="O7365" s="272" t="e">
        <v>#N/A</v>
      </c>
      <c r="P7365" s="272" t="e">
        <v>#N/A</v>
      </c>
      <c r="Q7365" s="272" t="e">
        <v>#N/A</v>
      </c>
    </row>
    <row r="7366" spans="1:17" s="208" customFormat="1" ht="12">
      <c r="A7366" s="268" t="str">
        <f t="shared" si="230"/>
        <v>1937500011982613923</v>
      </c>
      <c r="B7366" s="304" t="s">
        <v>19891</v>
      </c>
      <c r="C7366" s="269" t="s">
        <v>11283</v>
      </c>
      <c r="D7366" s="144" t="s">
        <v>3106</v>
      </c>
      <c r="E7366" s="269" t="s">
        <v>11284</v>
      </c>
      <c r="F7366" s="145" t="s">
        <v>3106</v>
      </c>
      <c r="G7366" s="269" t="s">
        <v>3106</v>
      </c>
      <c r="H7366" s="305" t="s">
        <v>11285</v>
      </c>
      <c r="I7366" s="306" t="s">
        <v>22832</v>
      </c>
      <c r="J7366" s="201" t="str">
        <f t="shared" si="231"/>
        <v>9999</v>
      </c>
      <c r="K7366" s="270"/>
      <c r="L7366" s="270"/>
      <c r="M7366" s="271"/>
      <c r="N7366" s="270" t="e">
        <v>#N/A</v>
      </c>
      <c r="O7366" s="272" t="e">
        <v>#N/A</v>
      </c>
      <c r="P7366" s="272" t="e">
        <v>#N/A</v>
      </c>
      <c r="Q7366" s="272" t="e">
        <v>#N/A</v>
      </c>
    </row>
    <row r="7367" spans="1:17" s="208" customFormat="1" ht="12">
      <c r="A7367" s="268" t="str">
        <f t="shared" si="230"/>
        <v>1938375011144414228</v>
      </c>
      <c r="B7367" s="304" t="s">
        <v>19891</v>
      </c>
      <c r="C7367" s="269" t="s">
        <v>11286</v>
      </c>
      <c r="D7367" s="144" t="s">
        <v>3106</v>
      </c>
      <c r="E7367" s="269" t="s">
        <v>11287</v>
      </c>
      <c r="F7367" s="145" t="s">
        <v>3106</v>
      </c>
      <c r="G7367" s="269" t="s">
        <v>3106</v>
      </c>
      <c r="H7367" s="305" t="s">
        <v>11288</v>
      </c>
      <c r="I7367" s="306" t="s">
        <v>20626</v>
      </c>
      <c r="J7367" s="201" t="str">
        <f t="shared" si="231"/>
        <v>9999</v>
      </c>
      <c r="K7367" s="270" t="s">
        <v>11289</v>
      </c>
      <c r="L7367" s="270"/>
      <c r="M7367" s="271"/>
      <c r="N7367" s="270" t="e">
        <v>#N/A</v>
      </c>
      <c r="O7367" s="272" t="e">
        <v>#N/A</v>
      </c>
      <c r="P7367" s="272" t="e">
        <v>#N/A</v>
      </c>
      <c r="Q7367" s="272" t="e">
        <v>#N/A</v>
      </c>
    </row>
    <row r="7368" spans="1:17" s="208" customFormat="1" ht="12">
      <c r="A7368" s="268" t="str">
        <f t="shared" si="230"/>
        <v>1938490011952326977</v>
      </c>
      <c r="B7368" s="304" t="s">
        <v>19891</v>
      </c>
      <c r="C7368" s="269" t="s">
        <v>4527</v>
      </c>
      <c r="D7368" s="144" t="s">
        <v>3106</v>
      </c>
      <c r="E7368" s="269" t="s">
        <v>11290</v>
      </c>
      <c r="F7368" s="145" t="s">
        <v>3106</v>
      </c>
      <c r="G7368" s="269" t="s">
        <v>3106</v>
      </c>
      <c r="H7368" s="305" t="s">
        <v>4528</v>
      </c>
      <c r="I7368" s="306" t="s">
        <v>22746</v>
      </c>
      <c r="J7368" s="201" t="str">
        <f t="shared" si="231"/>
        <v>9999</v>
      </c>
      <c r="K7368" s="270"/>
      <c r="L7368" s="270"/>
      <c r="M7368" s="271"/>
      <c r="N7368" s="270" t="e">
        <v>#N/A</v>
      </c>
      <c r="O7368" s="272" t="e">
        <v>#N/A</v>
      </c>
      <c r="P7368" s="272" t="e">
        <v>#N/A</v>
      </c>
      <c r="Q7368" s="272" t="e">
        <v>#N/A</v>
      </c>
    </row>
    <row r="7369" spans="1:17" s="208" customFormat="1" ht="12">
      <c r="A7369" s="268" t="str">
        <f t="shared" si="230"/>
        <v>1938490021952326977</v>
      </c>
      <c r="B7369" s="304" t="s">
        <v>19891</v>
      </c>
      <c r="C7369" s="269" t="s">
        <v>4527</v>
      </c>
      <c r="D7369" s="144" t="s">
        <v>3106</v>
      </c>
      <c r="E7369" s="269" t="s">
        <v>11291</v>
      </c>
      <c r="F7369" s="145" t="s">
        <v>3106</v>
      </c>
      <c r="G7369" s="269" t="s">
        <v>3106</v>
      </c>
      <c r="H7369" s="305" t="s">
        <v>4528</v>
      </c>
      <c r="I7369" s="306" t="s">
        <v>22747</v>
      </c>
      <c r="J7369" s="201" t="str">
        <f t="shared" si="231"/>
        <v>9999</v>
      </c>
      <c r="K7369" s="270" t="s">
        <v>4117</v>
      </c>
      <c r="L7369" s="270"/>
      <c r="M7369" s="271"/>
      <c r="N7369" s="270" t="e">
        <v>#N/A</v>
      </c>
      <c r="O7369" s="272" t="e">
        <v>#N/A</v>
      </c>
      <c r="P7369" s="272" t="e">
        <v>#N/A</v>
      </c>
      <c r="Q7369" s="272" t="e">
        <v>#N/A</v>
      </c>
    </row>
    <row r="7370" spans="1:17" s="208" customFormat="1" ht="12">
      <c r="A7370" s="268" t="str">
        <f t="shared" si="230"/>
        <v>1939415011215124177</v>
      </c>
      <c r="B7370" s="304" t="s">
        <v>19891</v>
      </c>
      <c r="C7370" s="269" t="s">
        <v>11292</v>
      </c>
      <c r="D7370" s="144" t="s">
        <v>3106</v>
      </c>
      <c r="E7370" s="269" t="s">
        <v>11293</v>
      </c>
      <c r="F7370" s="145" t="s">
        <v>3106</v>
      </c>
      <c r="G7370" s="269" t="s">
        <v>3106</v>
      </c>
      <c r="H7370" s="305" t="s">
        <v>11294</v>
      </c>
      <c r="I7370" s="306" t="s">
        <v>20793</v>
      </c>
      <c r="J7370" s="201" t="str">
        <f t="shared" si="231"/>
        <v>9999</v>
      </c>
      <c r="K7370" s="270"/>
      <c r="L7370" s="270"/>
      <c r="M7370" s="271"/>
      <c r="N7370" s="270" t="e">
        <v>#N/A</v>
      </c>
      <c r="O7370" s="272" t="e">
        <v>#N/A</v>
      </c>
      <c r="P7370" s="272" t="e">
        <v>#N/A</v>
      </c>
      <c r="Q7370" s="272" t="e">
        <v>#N/A</v>
      </c>
    </row>
    <row r="7371" spans="1:17" s="208" customFormat="1" ht="12">
      <c r="A7371" s="268" t="str">
        <f t="shared" si="230"/>
        <v>1940371011144397316</v>
      </c>
      <c r="B7371" s="304" t="s">
        <v>19891</v>
      </c>
      <c r="C7371" s="269" t="s">
        <v>11295</v>
      </c>
      <c r="D7371" s="144" t="s">
        <v>3106</v>
      </c>
      <c r="E7371" s="269" t="s">
        <v>11296</v>
      </c>
      <c r="F7371" s="145" t="s">
        <v>3106</v>
      </c>
      <c r="G7371" s="269" t="s">
        <v>3106</v>
      </c>
      <c r="H7371" s="305" t="s">
        <v>11297</v>
      </c>
      <c r="I7371" s="306" t="s">
        <v>20624</v>
      </c>
      <c r="J7371" s="201" t="str">
        <f t="shared" si="231"/>
        <v>9999</v>
      </c>
      <c r="K7371" s="270"/>
      <c r="L7371" s="270"/>
      <c r="M7371" s="271"/>
      <c r="N7371" s="270" t="e">
        <v>#N/A</v>
      </c>
      <c r="O7371" s="272" t="e">
        <v>#N/A</v>
      </c>
      <c r="P7371" s="272" t="e">
        <v>#N/A</v>
      </c>
      <c r="Q7371" s="272" t="e">
        <v>#N/A</v>
      </c>
    </row>
    <row r="7372" spans="1:17" s="208" customFormat="1" ht="12">
      <c r="A7372" s="268" t="str">
        <f t="shared" si="230"/>
        <v>1941577011134394539</v>
      </c>
      <c r="B7372" s="304" t="s">
        <v>19891</v>
      </c>
      <c r="C7372" s="269" t="s">
        <v>14000</v>
      </c>
      <c r="D7372" s="144" t="s">
        <v>3106</v>
      </c>
      <c r="E7372" s="269" t="s">
        <v>14001</v>
      </c>
      <c r="F7372" s="145" t="s">
        <v>3106</v>
      </c>
      <c r="G7372" s="269" t="s">
        <v>3106</v>
      </c>
      <c r="H7372" s="305" t="s">
        <v>14002</v>
      </c>
      <c r="I7372" s="307" t="s">
        <v>14002</v>
      </c>
      <c r="J7372" s="201" t="str">
        <f t="shared" si="231"/>
        <v>9999</v>
      </c>
      <c r="K7372" s="270" t="s">
        <v>13915</v>
      </c>
      <c r="L7372" s="270" t="s">
        <v>13916</v>
      </c>
      <c r="M7372" s="271">
        <v>44085</v>
      </c>
      <c r="N7372" s="270" t="e">
        <v>#N/A</v>
      </c>
      <c r="O7372" s="272" t="e">
        <v>#N/A</v>
      </c>
      <c r="P7372" s="272" t="e">
        <v>#N/A</v>
      </c>
      <c r="Q7372" s="272" t="e">
        <v>#N/A</v>
      </c>
    </row>
    <row r="7373" spans="1:17" s="208" customFormat="1" ht="12">
      <c r="A7373" s="268" t="str">
        <f t="shared" si="230"/>
        <v>1941718011710082680</v>
      </c>
      <c r="B7373" s="304" t="s">
        <v>19891</v>
      </c>
      <c r="C7373" s="269" t="s">
        <v>11298</v>
      </c>
      <c r="D7373" s="144" t="s">
        <v>3106</v>
      </c>
      <c r="E7373" s="269" t="s">
        <v>11299</v>
      </c>
      <c r="F7373" s="145" t="s">
        <v>3106</v>
      </c>
      <c r="G7373" s="269" t="s">
        <v>3106</v>
      </c>
      <c r="H7373" s="305" t="s">
        <v>11300</v>
      </c>
      <c r="I7373" s="306" t="s">
        <v>22136</v>
      </c>
      <c r="J7373" s="201" t="str">
        <f t="shared" si="231"/>
        <v>9999</v>
      </c>
      <c r="K7373" s="270" t="s">
        <v>4095</v>
      </c>
      <c r="L7373" s="270"/>
      <c r="M7373" s="271"/>
      <c r="N7373" s="270" t="e">
        <v>#N/A</v>
      </c>
      <c r="O7373" s="272" t="e">
        <v>#N/A</v>
      </c>
      <c r="P7373" s="272" t="e">
        <v>#N/A</v>
      </c>
      <c r="Q7373" s="272" t="e">
        <v>#N/A</v>
      </c>
    </row>
    <row r="7374" spans="1:17" s="208" customFormat="1" ht="12">
      <c r="A7374" s="268" t="str">
        <f t="shared" si="230"/>
        <v>1941742011316107956</v>
      </c>
      <c r="B7374" s="304" t="s">
        <v>19891</v>
      </c>
      <c r="C7374" s="269" t="s">
        <v>11301</v>
      </c>
      <c r="D7374" s="144" t="s">
        <v>3106</v>
      </c>
      <c r="E7374" s="269" t="s">
        <v>11302</v>
      </c>
      <c r="F7374" s="145" t="s">
        <v>3106</v>
      </c>
      <c r="G7374" s="269" t="s">
        <v>3106</v>
      </c>
      <c r="H7374" s="305" t="s">
        <v>11303</v>
      </c>
      <c r="I7374" s="307" t="s">
        <v>11303</v>
      </c>
      <c r="J7374" s="201" t="str">
        <f t="shared" si="231"/>
        <v>9999</v>
      </c>
      <c r="K7374" s="270"/>
      <c r="L7374" s="270"/>
      <c r="M7374" s="271"/>
      <c r="N7374" s="270" t="e">
        <v>#N/A</v>
      </c>
      <c r="O7374" s="272" t="e">
        <v>#N/A</v>
      </c>
      <c r="P7374" s="272" t="e">
        <v>#N/A</v>
      </c>
      <c r="Q7374" s="272" t="e">
        <v>#N/A</v>
      </c>
    </row>
    <row r="7375" spans="1:17" s="208" customFormat="1" ht="12">
      <c r="A7375" s="268" t="str">
        <f t="shared" si="230"/>
        <v>1941809011619138203</v>
      </c>
      <c r="B7375" s="304" t="s">
        <v>19891</v>
      </c>
      <c r="C7375" s="269" t="s">
        <v>14256</v>
      </c>
      <c r="D7375" s="144" t="s">
        <v>3106</v>
      </c>
      <c r="E7375" s="269" t="s">
        <v>14257</v>
      </c>
      <c r="F7375" s="145" t="s">
        <v>3106</v>
      </c>
      <c r="G7375" s="269" t="s">
        <v>3106</v>
      </c>
      <c r="H7375" s="305" t="s">
        <v>14258</v>
      </c>
      <c r="I7375" s="307" t="s">
        <v>14258</v>
      </c>
      <c r="J7375" s="201" t="str">
        <f t="shared" si="231"/>
        <v>9999</v>
      </c>
      <c r="K7375" s="270" t="s">
        <v>13915</v>
      </c>
      <c r="L7375" s="270" t="s">
        <v>13916</v>
      </c>
      <c r="M7375" s="271">
        <v>44085</v>
      </c>
      <c r="N7375" s="270" t="e">
        <v>#N/A</v>
      </c>
      <c r="O7375" s="272" t="e">
        <v>#N/A</v>
      </c>
      <c r="P7375" s="272" t="e">
        <v>#N/A</v>
      </c>
      <c r="Q7375" s="272" t="e">
        <v>#N/A</v>
      </c>
    </row>
    <row r="7376" spans="1:17" s="208" customFormat="1" ht="12">
      <c r="A7376" s="268" t="str">
        <f t="shared" si="230"/>
        <v>1941981011962626523</v>
      </c>
      <c r="B7376" s="304" t="s">
        <v>19891</v>
      </c>
      <c r="C7376" s="269" t="s">
        <v>11304</v>
      </c>
      <c r="D7376" s="144" t="s">
        <v>3106</v>
      </c>
      <c r="E7376" s="269" t="s">
        <v>11305</v>
      </c>
      <c r="F7376" s="145" t="s">
        <v>3106</v>
      </c>
      <c r="G7376" s="269" t="s">
        <v>3106</v>
      </c>
      <c r="H7376" s="305" t="s">
        <v>11306</v>
      </c>
      <c r="I7376" s="306" t="s">
        <v>22788</v>
      </c>
      <c r="J7376" s="201" t="str">
        <f t="shared" si="231"/>
        <v>9999</v>
      </c>
      <c r="K7376" s="270"/>
      <c r="L7376" s="270"/>
      <c r="M7376" s="271"/>
      <c r="N7376" s="270" t="e">
        <v>#N/A</v>
      </c>
      <c r="O7376" s="272" t="e">
        <v>#N/A</v>
      </c>
      <c r="P7376" s="272" t="e">
        <v>#N/A</v>
      </c>
      <c r="Q7376" s="272" t="e">
        <v>#N/A</v>
      </c>
    </row>
    <row r="7377" spans="1:17" s="208" customFormat="1" ht="12">
      <c r="A7377" s="268" t="str">
        <f t="shared" si="230"/>
        <v>1942161011174713283</v>
      </c>
      <c r="B7377" s="304" t="s">
        <v>19891</v>
      </c>
      <c r="C7377" s="269" t="s">
        <v>11307</v>
      </c>
      <c r="D7377" s="144" t="s">
        <v>3106</v>
      </c>
      <c r="E7377" s="269" t="s">
        <v>11308</v>
      </c>
      <c r="F7377" s="145" t="s">
        <v>3106</v>
      </c>
      <c r="G7377" s="269" t="s">
        <v>3106</v>
      </c>
      <c r="H7377" s="305" t="s">
        <v>11309</v>
      </c>
      <c r="I7377" s="306" t="s">
        <v>20707</v>
      </c>
      <c r="J7377" s="201" t="str">
        <f t="shared" si="231"/>
        <v>9999</v>
      </c>
      <c r="K7377" s="270"/>
      <c r="L7377" s="270"/>
      <c r="M7377" s="271"/>
      <c r="N7377" s="270" t="e">
        <v>#N/A</v>
      </c>
      <c r="O7377" s="272" t="e">
        <v>#N/A</v>
      </c>
      <c r="P7377" s="272" t="e">
        <v>#N/A</v>
      </c>
      <c r="Q7377" s="272" t="e">
        <v>#N/A</v>
      </c>
    </row>
    <row r="7378" spans="1:17" s="208" customFormat="1" ht="12">
      <c r="A7378" s="268" t="str">
        <f t="shared" si="230"/>
        <v>1943177011548378235</v>
      </c>
      <c r="B7378" s="304" t="s">
        <v>19891</v>
      </c>
      <c r="C7378" s="269" t="s">
        <v>11310</v>
      </c>
      <c r="D7378" s="144" t="s">
        <v>3106</v>
      </c>
      <c r="E7378" s="269" t="s">
        <v>11311</v>
      </c>
      <c r="F7378" s="145" t="s">
        <v>3106</v>
      </c>
      <c r="G7378" s="269" t="s">
        <v>3106</v>
      </c>
      <c r="H7378" s="305" t="s">
        <v>11312</v>
      </c>
      <c r="I7378" s="306" t="s">
        <v>21731</v>
      </c>
      <c r="J7378" s="201" t="str">
        <f t="shared" si="231"/>
        <v>9999</v>
      </c>
      <c r="K7378" s="270"/>
      <c r="L7378" s="270"/>
      <c r="M7378" s="271"/>
      <c r="N7378" s="270" t="e">
        <v>#N/A</v>
      </c>
      <c r="O7378" s="272" t="e">
        <v>#N/A</v>
      </c>
      <c r="P7378" s="272" t="e">
        <v>#N/A</v>
      </c>
      <c r="Q7378" s="272" t="e">
        <v>#N/A</v>
      </c>
    </row>
    <row r="7379" spans="1:17" s="208" customFormat="1" ht="12">
      <c r="A7379" s="268" t="str">
        <f t="shared" si="230"/>
        <v>1945073011528227147</v>
      </c>
      <c r="B7379" s="304" t="s">
        <v>19891</v>
      </c>
      <c r="C7379" s="269" t="s">
        <v>11313</v>
      </c>
      <c r="D7379" s="144" t="s">
        <v>3106</v>
      </c>
      <c r="E7379" s="269" t="s">
        <v>11314</v>
      </c>
      <c r="F7379" s="145" t="s">
        <v>3106</v>
      </c>
      <c r="G7379" s="269" t="s">
        <v>3106</v>
      </c>
      <c r="H7379" s="305" t="s">
        <v>9933</v>
      </c>
      <c r="I7379" s="307" t="s">
        <v>9933</v>
      </c>
      <c r="J7379" s="201" t="str">
        <f t="shared" si="231"/>
        <v>9999</v>
      </c>
      <c r="K7379" s="270"/>
      <c r="L7379" s="270"/>
      <c r="M7379" s="271"/>
      <c r="N7379" s="270" t="e">
        <v>#N/A</v>
      </c>
      <c r="O7379" s="272" t="e">
        <v>#N/A</v>
      </c>
      <c r="P7379" s="272" t="e">
        <v>#N/A</v>
      </c>
      <c r="Q7379" s="272" t="e">
        <v>#N/A</v>
      </c>
    </row>
    <row r="7380" spans="1:17" s="208" customFormat="1" ht="12">
      <c r="A7380" s="268" t="str">
        <f t="shared" si="230"/>
        <v>1945446011629057229</v>
      </c>
      <c r="B7380" s="304" t="s">
        <v>19891</v>
      </c>
      <c r="C7380" s="269" t="s">
        <v>11315</v>
      </c>
      <c r="D7380" s="144" t="s">
        <v>3106</v>
      </c>
      <c r="E7380" s="269" t="s">
        <v>11316</v>
      </c>
      <c r="F7380" s="145" t="s">
        <v>3106</v>
      </c>
      <c r="G7380" s="269" t="s">
        <v>3106</v>
      </c>
      <c r="H7380" s="305" t="s">
        <v>11317</v>
      </c>
      <c r="I7380" s="306" t="s">
        <v>21924</v>
      </c>
      <c r="J7380" s="201" t="str">
        <f t="shared" si="231"/>
        <v>9999</v>
      </c>
      <c r="K7380" s="270"/>
      <c r="L7380" s="270"/>
      <c r="M7380" s="271"/>
      <c r="N7380" s="270" t="e">
        <v>#N/A</v>
      </c>
      <c r="O7380" s="272" t="e">
        <v>#N/A</v>
      </c>
      <c r="P7380" s="272" t="e">
        <v>#N/A</v>
      </c>
      <c r="Q7380" s="272" t="e">
        <v>#N/A</v>
      </c>
    </row>
    <row r="7381" spans="1:17" s="208" customFormat="1" ht="12">
      <c r="A7381" s="268" t="str">
        <f t="shared" ref="A7381:A7444" si="232">E7381&amp;C7381</f>
        <v>1946428021992737613</v>
      </c>
      <c r="B7381" s="304" t="s">
        <v>19891</v>
      </c>
      <c r="C7381" s="269" t="s">
        <v>11318</v>
      </c>
      <c r="D7381" s="144" t="s">
        <v>3106</v>
      </c>
      <c r="E7381" s="269" t="s">
        <v>11319</v>
      </c>
      <c r="F7381" s="145" t="s">
        <v>3106</v>
      </c>
      <c r="G7381" s="269" t="s">
        <v>3106</v>
      </c>
      <c r="H7381" s="305" t="s">
        <v>11320</v>
      </c>
      <c r="I7381" s="306" t="s">
        <v>22862</v>
      </c>
      <c r="J7381" s="201" t="str">
        <f t="shared" si="231"/>
        <v>9999</v>
      </c>
      <c r="K7381" s="270"/>
      <c r="L7381" s="270"/>
      <c r="M7381" s="271"/>
      <c r="N7381" s="270" t="e">
        <v>#N/A</v>
      </c>
      <c r="O7381" s="272" t="e">
        <v>#N/A</v>
      </c>
      <c r="P7381" s="272" t="e">
        <v>#N/A</v>
      </c>
      <c r="Q7381" s="272" t="e">
        <v>#N/A</v>
      </c>
    </row>
    <row r="7382" spans="1:17" s="208" customFormat="1" ht="12">
      <c r="A7382" s="268" t="str">
        <f t="shared" si="232"/>
        <v>1946725011598781635</v>
      </c>
      <c r="B7382" s="304" t="s">
        <v>19891</v>
      </c>
      <c r="C7382" s="269" t="s">
        <v>11321</v>
      </c>
      <c r="D7382" s="144" t="s">
        <v>3106</v>
      </c>
      <c r="E7382" s="269" t="s">
        <v>11322</v>
      </c>
      <c r="F7382" s="145" t="s">
        <v>3106</v>
      </c>
      <c r="G7382" s="269" t="s">
        <v>3106</v>
      </c>
      <c r="H7382" s="305" t="s">
        <v>11323</v>
      </c>
      <c r="I7382" s="307" t="s">
        <v>11323</v>
      </c>
      <c r="J7382" s="201" t="str">
        <f t="shared" si="231"/>
        <v>9999</v>
      </c>
      <c r="K7382" s="270"/>
      <c r="L7382" s="270"/>
      <c r="M7382" s="271"/>
      <c r="N7382" s="270" t="e">
        <v>#N/A</v>
      </c>
      <c r="O7382" s="272" t="e">
        <v>#N/A</v>
      </c>
      <c r="P7382" s="272" t="e">
        <v>#N/A</v>
      </c>
      <c r="Q7382" s="272" t="e">
        <v>#N/A</v>
      </c>
    </row>
    <row r="7383" spans="1:17" s="208" customFormat="1" ht="12">
      <c r="A7383" s="268" t="str">
        <f t="shared" si="232"/>
        <v>1946790011487654133</v>
      </c>
      <c r="B7383" s="304" t="s">
        <v>19891</v>
      </c>
      <c r="C7383" s="269" t="s">
        <v>11324</v>
      </c>
      <c r="D7383" s="144" t="s">
        <v>3106</v>
      </c>
      <c r="E7383" s="269" t="s">
        <v>11325</v>
      </c>
      <c r="F7383" s="145" t="s">
        <v>3106</v>
      </c>
      <c r="G7383" s="269" t="s">
        <v>3106</v>
      </c>
      <c r="H7383" s="305" t="s">
        <v>11326</v>
      </c>
      <c r="I7383" s="307" t="s">
        <v>11326</v>
      </c>
      <c r="J7383" s="201" t="str">
        <f t="shared" si="231"/>
        <v>9999</v>
      </c>
      <c r="K7383" s="270"/>
      <c r="L7383" s="270"/>
      <c r="M7383" s="271"/>
      <c r="N7383" s="270" t="e">
        <v>#N/A</v>
      </c>
      <c r="O7383" s="272" t="e">
        <v>#N/A</v>
      </c>
      <c r="P7383" s="272" t="e">
        <v>#N/A</v>
      </c>
      <c r="Q7383" s="272" t="e">
        <v>#N/A</v>
      </c>
    </row>
    <row r="7384" spans="1:17" s="208" customFormat="1" ht="12">
      <c r="A7384" s="268" t="str">
        <f t="shared" si="232"/>
        <v>1948309011487706214</v>
      </c>
      <c r="B7384" s="304" t="s">
        <v>19891</v>
      </c>
      <c r="C7384" s="269" t="s">
        <v>11327</v>
      </c>
      <c r="D7384" s="144" t="s">
        <v>3106</v>
      </c>
      <c r="E7384" s="269" t="s">
        <v>11328</v>
      </c>
      <c r="F7384" s="145" t="s">
        <v>3106</v>
      </c>
      <c r="G7384" s="269" t="s">
        <v>3106</v>
      </c>
      <c r="H7384" s="305" t="s">
        <v>11329</v>
      </c>
      <c r="I7384" s="306" t="s">
        <v>21558</v>
      </c>
      <c r="J7384" s="201" t="str">
        <f t="shared" si="231"/>
        <v>9999</v>
      </c>
      <c r="K7384" s="270"/>
      <c r="L7384" s="270"/>
      <c r="M7384" s="271"/>
      <c r="N7384" s="270" t="e">
        <v>#N/A</v>
      </c>
      <c r="O7384" s="272" t="e">
        <v>#N/A</v>
      </c>
      <c r="P7384" s="272" t="e">
        <v>#N/A</v>
      </c>
      <c r="Q7384" s="272" t="e">
        <v>#N/A</v>
      </c>
    </row>
    <row r="7385" spans="1:17" s="208" customFormat="1" ht="12">
      <c r="A7385" s="268" t="str">
        <f t="shared" si="232"/>
        <v>1948846011649264391</v>
      </c>
      <c r="B7385" s="304" t="s">
        <v>19891</v>
      </c>
      <c r="C7385" s="269" t="s">
        <v>11330</v>
      </c>
      <c r="D7385" s="144" t="s">
        <v>3106</v>
      </c>
      <c r="E7385" s="269" t="s">
        <v>11331</v>
      </c>
      <c r="F7385" s="145" t="s">
        <v>3106</v>
      </c>
      <c r="G7385" s="269" t="s">
        <v>3106</v>
      </c>
      <c r="H7385" s="305" t="s">
        <v>11332</v>
      </c>
      <c r="I7385" s="307" t="s">
        <v>11332</v>
      </c>
      <c r="J7385" s="201" t="str">
        <f t="shared" si="231"/>
        <v>9999</v>
      </c>
      <c r="K7385" s="270"/>
      <c r="L7385" s="270"/>
      <c r="M7385" s="271"/>
      <c r="N7385" s="270" t="e">
        <v>#N/A</v>
      </c>
      <c r="O7385" s="272" t="e">
        <v>#N/A</v>
      </c>
      <c r="P7385" s="272" t="e">
        <v>#N/A</v>
      </c>
      <c r="Q7385" s="272" t="e">
        <v>#N/A</v>
      </c>
    </row>
    <row r="7386" spans="1:17" s="208" customFormat="1" ht="12">
      <c r="A7386" s="268" t="str">
        <f t="shared" si="232"/>
        <v>1949091011275610784</v>
      </c>
      <c r="B7386" s="304" t="s">
        <v>19891</v>
      </c>
      <c r="C7386" s="269" t="s">
        <v>11333</v>
      </c>
      <c r="D7386" s="144" t="s">
        <v>3106</v>
      </c>
      <c r="E7386" s="269" t="s">
        <v>11334</v>
      </c>
      <c r="F7386" s="145" t="s">
        <v>3106</v>
      </c>
      <c r="G7386" s="269" t="s">
        <v>3106</v>
      </c>
      <c r="H7386" s="305" t="s">
        <v>11335</v>
      </c>
      <c r="I7386" s="306" t="s">
        <v>20952</v>
      </c>
      <c r="J7386" s="201" t="str">
        <f t="shared" si="231"/>
        <v>9999</v>
      </c>
      <c r="K7386" s="270"/>
      <c r="L7386" s="270"/>
      <c r="M7386" s="271"/>
      <c r="N7386" s="270" t="e">
        <v>#N/A</v>
      </c>
      <c r="O7386" s="272" t="e">
        <v>#N/A</v>
      </c>
      <c r="P7386" s="272" t="e">
        <v>#N/A</v>
      </c>
      <c r="Q7386" s="272" t="e">
        <v>#N/A</v>
      </c>
    </row>
    <row r="7387" spans="1:17" s="208" customFormat="1" ht="12">
      <c r="A7387" s="268" t="str">
        <f t="shared" si="232"/>
        <v>1949976041497754527</v>
      </c>
      <c r="B7387" s="304" t="s">
        <v>19891</v>
      </c>
      <c r="C7387" s="269" t="s">
        <v>11336</v>
      </c>
      <c r="D7387" s="144" t="s">
        <v>3106</v>
      </c>
      <c r="E7387" s="269" t="s">
        <v>11337</v>
      </c>
      <c r="F7387" s="145" t="s">
        <v>3106</v>
      </c>
      <c r="G7387" s="269" t="s">
        <v>3106</v>
      </c>
      <c r="H7387" s="305" t="s">
        <v>3318</v>
      </c>
      <c r="I7387" s="306" t="s">
        <v>21583</v>
      </c>
      <c r="J7387" s="201" t="str">
        <f t="shared" si="231"/>
        <v>9999</v>
      </c>
      <c r="K7387" s="270"/>
      <c r="L7387" s="270"/>
      <c r="M7387" s="271"/>
      <c r="N7387" s="270" t="e">
        <v>#N/A</v>
      </c>
      <c r="O7387" s="272" t="e">
        <v>#N/A</v>
      </c>
      <c r="P7387" s="272" t="e">
        <v>#N/A</v>
      </c>
      <c r="Q7387" s="272" t="e">
        <v>#N/A</v>
      </c>
    </row>
    <row r="7388" spans="1:17" s="208" customFormat="1" ht="12">
      <c r="A7388" s="268" t="str">
        <f t="shared" si="232"/>
        <v>1951758011508014895</v>
      </c>
      <c r="B7388" s="304" t="s">
        <v>19891</v>
      </c>
      <c r="C7388" s="269" t="s">
        <v>11338</v>
      </c>
      <c r="D7388" s="144" t="s">
        <v>3106</v>
      </c>
      <c r="E7388" s="269" t="s">
        <v>11339</v>
      </c>
      <c r="F7388" s="145" t="s">
        <v>3106</v>
      </c>
      <c r="G7388" s="269" t="s">
        <v>3106</v>
      </c>
      <c r="H7388" s="305" t="s">
        <v>11340</v>
      </c>
      <c r="I7388" s="307" t="s">
        <v>11340</v>
      </c>
      <c r="J7388" s="201" t="str">
        <f t="shared" si="231"/>
        <v>9999</v>
      </c>
      <c r="K7388" s="270"/>
      <c r="L7388" s="270"/>
      <c r="M7388" s="271"/>
      <c r="N7388" s="270" t="e">
        <v>#N/A</v>
      </c>
      <c r="O7388" s="272" t="e">
        <v>#N/A</v>
      </c>
      <c r="P7388" s="272" t="e">
        <v>#N/A</v>
      </c>
      <c r="Q7388" s="272" t="e">
        <v>#N/A</v>
      </c>
    </row>
    <row r="7389" spans="1:17" s="208" customFormat="1" ht="12">
      <c r="A7389" s="268" t="str">
        <f t="shared" si="232"/>
        <v>1951790011508815333</v>
      </c>
      <c r="B7389" s="304" t="s">
        <v>19891</v>
      </c>
      <c r="C7389" s="269" t="s">
        <v>11341</v>
      </c>
      <c r="D7389" s="144" t="s">
        <v>3106</v>
      </c>
      <c r="E7389" s="269" t="s">
        <v>11342</v>
      </c>
      <c r="F7389" s="145" t="s">
        <v>3106</v>
      </c>
      <c r="G7389" s="269" t="s">
        <v>3106</v>
      </c>
      <c r="H7389" s="305" t="s">
        <v>11343</v>
      </c>
      <c r="I7389" s="306" t="s">
        <v>21613</v>
      </c>
      <c r="J7389" s="201" t="str">
        <f t="shared" si="231"/>
        <v>9999</v>
      </c>
      <c r="K7389" s="270"/>
      <c r="L7389" s="270"/>
      <c r="M7389" s="271"/>
      <c r="N7389" s="270" t="e">
        <v>#N/A</v>
      </c>
      <c r="O7389" s="272" t="e">
        <v>#N/A</v>
      </c>
      <c r="P7389" s="272" t="e">
        <v>#N/A</v>
      </c>
      <c r="Q7389" s="272" t="e">
        <v>#N/A</v>
      </c>
    </row>
    <row r="7390" spans="1:17" s="208" customFormat="1" ht="12">
      <c r="A7390" s="268" t="str">
        <f t="shared" si="232"/>
        <v>1952525011073606901</v>
      </c>
      <c r="B7390" s="304" t="s">
        <v>19891</v>
      </c>
      <c r="C7390" s="269" t="s">
        <v>11344</v>
      </c>
      <c r="D7390" s="144" t="s">
        <v>3106</v>
      </c>
      <c r="E7390" s="269" t="s">
        <v>11345</v>
      </c>
      <c r="F7390" s="145" t="s">
        <v>3106</v>
      </c>
      <c r="G7390" s="269" t="s">
        <v>3106</v>
      </c>
      <c r="H7390" s="305" t="s">
        <v>11346</v>
      </c>
      <c r="I7390" s="306" t="s">
        <v>20417</v>
      </c>
      <c r="J7390" s="201" t="str">
        <f t="shared" si="231"/>
        <v>9999</v>
      </c>
      <c r="K7390" s="270"/>
      <c r="L7390" s="270"/>
      <c r="M7390" s="271"/>
      <c r="N7390" s="270" t="e">
        <v>#N/A</v>
      </c>
      <c r="O7390" s="272" t="e">
        <v>#N/A</v>
      </c>
      <c r="P7390" s="272" t="e">
        <v>#N/A</v>
      </c>
      <c r="Q7390" s="272" t="e">
        <v>#N/A</v>
      </c>
    </row>
    <row r="7391" spans="1:17" s="208" customFormat="1" ht="12">
      <c r="A7391" s="268" t="str">
        <f t="shared" si="232"/>
        <v>1952533011366506826</v>
      </c>
      <c r="B7391" s="304" t="s">
        <v>19891</v>
      </c>
      <c r="C7391" s="269" t="s">
        <v>11347</v>
      </c>
      <c r="D7391" s="144" t="s">
        <v>3106</v>
      </c>
      <c r="E7391" s="269" t="s">
        <v>11348</v>
      </c>
      <c r="F7391" s="145" t="s">
        <v>3106</v>
      </c>
      <c r="G7391" s="269" t="s">
        <v>3106</v>
      </c>
      <c r="H7391" s="305" t="s">
        <v>11349</v>
      </c>
      <c r="I7391" s="306" t="s">
        <v>21197</v>
      </c>
      <c r="J7391" s="201" t="str">
        <f t="shared" si="231"/>
        <v>9999</v>
      </c>
      <c r="K7391" s="270"/>
      <c r="L7391" s="270"/>
      <c r="M7391" s="271"/>
      <c r="N7391" s="270" t="e">
        <v>#N/A</v>
      </c>
      <c r="O7391" s="272" t="e">
        <v>#N/A</v>
      </c>
      <c r="P7391" s="272" t="e">
        <v>#N/A</v>
      </c>
      <c r="Q7391" s="272" t="e">
        <v>#N/A</v>
      </c>
    </row>
    <row r="7392" spans="1:17" s="208" customFormat="1" ht="12">
      <c r="A7392" s="268" t="str">
        <f t="shared" si="232"/>
        <v>1952541011104947357</v>
      </c>
      <c r="B7392" s="304" t="s">
        <v>19891</v>
      </c>
      <c r="C7392" s="269" t="s">
        <v>11350</v>
      </c>
      <c r="D7392" s="144" t="s">
        <v>3106</v>
      </c>
      <c r="E7392" s="269" t="s">
        <v>11351</v>
      </c>
      <c r="F7392" s="145" t="s">
        <v>3106</v>
      </c>
      <c r="G7392" s="269" t="s">
        <v>3106</v>
      </c>
      <c r="H7392" s="305" t="s">
        <v>11352</v>
      </c>
      <c r="I7392" s="306" t="s">
        <v>20504</v>
      </c>
      <c r="J7392" s="201" t="str">
        <f t="shared" si="231"/>
        <v>9999</v>
      </c>
      <c r="K7392" s="270"/>
      <c r="L7392" s="270"/>
      <c r="M7392" s="271"/>
      <c r="N7392" s="270" t="e">
        <v>#N/A</v>
      </c>
      <c r="O7392" s="272" t="e">
        <v>#N/A</v>
      </c>
      <c r="P7392" s="272" t="e">
        <v>#N/A</v>
      </c>
      <c r="Q7392" s="272" t="e">
        <v>#N/A</v>
      </c>
    </row>
    <row r="7393" spans="1:20" ht="12">
      <c r="A7393" s="268" t="str">
        <f t="shared" si="232"/>
        <v>1953747011538296181</v>
      </c>
      <c r="B7393" s="304" t="s">
        <v>19891</v>
      </c>
      <c r="C7393" s="269" t="s">
        <v>11353</v>
      </c>
      <c r="D7393" s="144" t="s">
        <v>3106</v>
      </c>
      <c r="E7393" s="269" t="s">
        <v>11354</v>
      </c>
      <c r="F7393" s="145" t="s">
        <v>3106</v>
      </c>
      <c r="G7393" s="269" t="s">
        <v>3106</v>
      </c>
      <c r="H7393" s="305" t="s">
        <v>11355</v>
      </c>
      <c r="I7393" s="306" t="s">
        <v>21707</v>
      </c>
      <c r="J7393" s="201" t="str">
        <f t="shared" si="231"/>
        <v>9999</v>
      </c>
      <c r="K7393" s="270"/>
      <c r="L7393" s="270"/>
      <c r="M7393" s="271"/>
      <c r="N7393" s="270" t="e">
        <v>#N/A</v>
      </c>
      <c r="O7393" s="272" t="e">
        <v>#N/A</v>
      </c>
      <c r="P7393" s="272" t="e">
        <v>#N/A</v>
      </c>
      <c r="Q7393" s="272" t="e">
        <v>#N/A</v>
      </c>
      <c r="S7393" s="208"/>
    </row>
    <row r="7394" spans="1:20" s="311" customFormat="1" ht="12">
      <c r="A7394" s="268" t="str">
        <f t="shared" si="232"/>
        <v>1956559021982612065</v>
      </c>
      <c r="B7394" s="304" t="s">
        <v>19891</v>
      </c>
      <c r="C7394" s="269" t="s">
        <v>11356</v>
      </c>
      <c r="D7394" s="144" t="s">
        <v>3106</v>
      </c>
      <c r="E7394" s="269" t="s">
        <v>11357</v>
      </c>
      <c r="F7394" s="145" t="s">
        <v>3106</v>
      </c>
      <c r="G7394" s="269" t="s">
        <v>3106</v>
      </c>
      <c r="H7394" s="305" t="s">
        <v>11358</v>
      </c>
      <c r="I7394" s="306" t="s">
        <v>22831</v>
      </c>
      <c r="J7394" s="201" t="str">
        <f t="shared" si="231"/>
        <v>9999</v>
      </c>
      <c r="K7394" s="270"/>
      <c r="L7394" s="270"/>
      <c r="M7394" s="271"/>
      <c r="N7394" s="270" t="e">
        <v>#N/A</v>
      </c>
      <c r="O7394" s="272" t="e">
        <v>#N/A</v>
      </c>
      <c r="P7394" s="272" t="e">
        <v>#N/A</v>
      </c>
      <c r="Q7394" s="272" t="e">
        <v>#N/A</v>
      </c>
      <c r="R7394" s="208"/>
      <c r="S7394" s="208"/>
      <c r="T7394" s="208"/>
    </row>
    <row r="7395" spans="1:20" ht="12">
      <c r="A7395" s="268" t="str">
        <f t="shared" si="232"/>
        <v>1956559031982612065</v>
      </c>
      <c r="B7395" s="304" t="s">
        <v>19891</v>
      </c>
      <c r="C7395" s="269" t="s">
        <v>11356</v>
      </c>
      <c r="D7395" s="144" t="s">
        <v>3106</v>
      </c>
      <c r="E7395" s="269" t="s">
        <v>11359</v>
      </c>
      <c r="F7395" s="145" t="s">
        <v>3106</v>
      </c>
      <c r="G7395" s="269" t="s">
        <v>3106</v>
      </c>
      <c r="H7395" s="305" t="s">
        <v>11358</v>
      </c>
      <c r="I7395" s="307" t="s">
        <v>11358</v>
      </c>
      <c r="J7395" s="201" t="str">
        <f t="shared" si="231"/>
        <v>9999</v>
      </c>
      <c r="K7395" s="270"/>
      <c r="L7395" s="270"/>
      <c r="M7395" s="271"/>
      <c r="N7395" s="270" t="e">
        <v>#N/A</v>
      </c>
      <c r="O7395" s="272" t="e">
        <v>#N/A</v>
      </c>
      <c r="P7395" s="272" t="e">
        <v>#N/A</v>
      </c>
      <c r="Q7395" s="272" t="e">
        <v>#N/A</v>
      </c>
      <c r="S7395" s="208"/>
    </row>
    <row r="7396" spans="1:20" ht="12">
      <c r="A7396" s="268" t="str">
        <f t="shared" si="232"/>
        <v>1957144011417031766</v>
      </c>
      <c r="B7396" s="304" t="s">
        <v>19891</v>
      </c>
      <c r="C7396" s="269" t="s">
        <v>11360</v>
      </c>
      <c r="D7396" s="144" t="s">
        <v>3106</v>
      </c>
      <c r="E7396" s="269" t="s">
        <v>11361</v>
      </c>
      <c r="F7396" s="145" t="s">
        <v>3106</v>
      </c>
      <c r="G7396" s="269" t="s">
        <v>3106</v>
      </c>
      <c r="H7396" s="305" t="s">
        <v>11362</v>
      </c>
      <c r="I7396" s="306" t="s">
        <v>21341</v>
      </c>
      <c r="J7396" s="201" t="str">
        <f t="shared" si="231"/>
        <v>9999</v>
      </c>
      <c r="K7396" s="270"/>
      <c r="L7396" s="270"/>
      <c r="M7396" s="271"/>
      <c r="N7396" s="270" t="e">
        <v>#N/A</v>
      </c>
      <c r="O7396" s="272" t="e">
        <v>#N/A</v>
      </c>
      <c r="P7396" s="272" t="e">
        <v>#N/A</v>
      </c>
      <c r="Q7396" s="272" t="e">
        <v>#N/A</v>
      </c>
      <c r="S7396" s="208"/>
    </row>
    <row r="7397" spans="1:20" ht="12">
      <c r="A7397" s="268" t="str">
        <f t="shared" si="232"/>
        <v>1957722011952508285</v>
      </c>
      <c r="B7397" s="304" t="s">
        <v>19891</v>
      </c>
      <c r="C7397" s="269" t="s">
        <v>11363</v>
      </c>
      <c r="D7397" s="144" t="s">
        <v>3106</v>
      </c>
      <c r="E7397" s="269" t="s">
        <v>11364</v>
      </c>
      <c r="F7397" s="145" t="s">
        <v>3106</v>
      </c>
      <c r="G7397" s="269" t="s">
        <v>3106</v>
      </c>
      <c r="H7397" s="305" t="s">
        <v>11365</v>
      </c>
      <c r="I7397" s="306" t="s">
        <v>729</v>
      </c>
      <c r="J7397" s="201" t="str">
        <f t="shared" si="231"/>
        <v>9999</v>
      </c>
      <c r="K7397" s="270"/>
      <c r="L7397" s="270"/>
      <c r="M7397" s="271"/>
      <c r="N7397" s="270" t="e">
        <v>#N/A</v>
      </c>
      <c r="O7397" s="272" t="e">
        <v>#N/A</v>
      </c>
      <c r="P7397" s="272" t="e">
        <v>#N/A</v>
      </c>
      <c r="Q7397" s="272" t="e">
        <v>#N/A</v>
      </c>
      <c r="S7397" s="208"/>
    </row>
    <row r="7398" spans="1:20" ht="12">
      <c r="A7398" s="268" t="str">
        <f t="shared" si="232"/>
        <v>1958076011487849634</v>
      </c>
      <c r="B7398" s="304" t="s">
        <v>19891</v>
      </c>
      <c r="C7398" s="269" t="s">
        <v>11366</v>
      </c>
      <c r="D7398" s="144" t="s">
        <v>3106</v>
      </c>
      <c r="E7398" s="269" t="s">
        <v>11367</v>
      </c>
      <c r="F7398" s="145" t="s">
        <v>3106</v>
      </c>
      <c r="G7398" s="269" t="s">
        <v>3106</v>
      </c>
      <c r="H7398" s="305" t="s">
        <v>11368</v>
      </c>
      <c r="I7398" s="306" t="s">
        <v>21572</v>
      </c>
      <c r="J7398" s="201" t="str">
        <f t="shared" si="231"/>
        <v>9999</v>
      </c>
      <c r="K7398" s="270"/>
      <c r="L7398" s="270"/>
      <c r="M7398" s="271"/>
      <c r="N7398" s="270" t="e">
        <v>#N/A</v>
      </c>
      <c r="O7398" s="272" t="e">
        <v>#N/A</v>
      </c>
      <c r="P7398" s="272" t="e">
        <v>#N/A</v>
      </c>
      <c r="Q7398" s="272" t="e">
        <v>#N/A</v>
      </c>
      <c r="S7398" s="208"/>
    </row>
    <row r="7399" spans="1:20" ht="12">
      <c r="A7399" s="268" t="str">
        <f t="shared" si="232"/>
        <v>1959157011235332933</v>
      </c>
      <c r="B7399" s="304" t="s">
        <v>19891</v>
      </c>
      <c r="C7399" s="269" t="s">
        <v>11369</v>
      </c>
      <c r="D7399" s="144" t="s">
        <v>3106</v>
      </c>
      <c r="E7399" s="269" t="s">
        <v>11370</v>
      </c>
      <c r="F7399" s="145" t="s">
        <v>3106</v>
      </c>
      <c r="G7399" s="269" t="s">
        <v>3106</v>
      </c>
      <c r="H7399" s="305" t="s">
        <v>11371</v>
      </c>
      <c r="I7399" s="306" t="s">
        <v>20863</v>
      </c>
      <c r="J7399" s="201" t="str">
        <f t="shared" si="231"/>
        <v>9999</v>
      </c>
      <c r="K7399" s="270"/>
      <c r="L7399" s="270"/>
      <c r="M7399" s="271"/>
      <c r="N7399" s="270" t="e">
        <v>#N/A</v>
      </c>
      <c r="O7399" s="272" t="e">
        <v>#N/A</v>
      </c>
      <c r="P7399" s="272" t="e">
        <v>#N/A</v>
      </c>
      <c r="Q7399" s="272" t="e">
        <v>#N/A</v>
      </c>
      <c r="S7399" s="208"/>
    </row>
    <row r="7400" spans="1:20" ht="12">
      <c r="A7400" s="268" t="str">
        <f t="shared" si="232"/>
        <v>1959405031649459595</v>
      </c>
      <c r="B7400" s="304" t="s">
        <v>19891</v>
      </c>
      <c r="C7400" s="269" t="s">
        <v>14280</v>
      </c>
      <c r="D7400" s="144" t="s">
        <v>3106</v>
      </c>
      <c r="E7400" s="269" t="s">
        <v>14281</v>
      </c>
      <c r="F7400" s="145" t="s">
        <v>3106</v>
      </c>
      <c r="G7400" s="269" t="s">
        <v>3106</v>
      </c>
      <c r="H7400" s="305" t="s">
        <v>14282</v>
      </c>
      <c r="I7400" s="306" t="s">
        <v>14282</v>
      </c>
      <c r="J7400" s="201" t="str">
        <f t="shared" si="231"/>
        <v>9999</v>
      </c>
      <c r="K7400" s="270" t="s">
        <v>13915</v>
      </c>
      <c r="L7400" s="270" t="s">
        <v>13916</v>
      </c>
      <c r="M7400" s="271">
        <v>44085</v>
      </c>
      <c r="N7400" s="270" t="e">
        <v>#N/A</v>
      </c>
      <c r="O7400" s="272" t="e">
        <v>#N/A</v>
      </c>
      <c r="P7400" s="272" t="e">
        <v>#N/A</v>
      </c>
      <c r="Q7400" s="272" t="e">
        <v>#N/A</v>
      </c>
      <c r="S7400" s="208"/>
    </row>
    <row r="7401" spans="1:20" ht="12">
      <c r="A7401" s="268" t="str">
        <f t="shared" si="232"/>
        <v>1960189011568406536</v>
      </c>
      <c r="B7401" s="304" t="s">
        <v>19891</v>
      </c>
      <c r="C7401" s="269" t="s">
        <v>11372</v>
      </c>
      <c r="D7401" s="144" t="s">
        <v>3106</v>
      </c>
      <c r="E7401" s="269" t="s">
        <v>11373</v>
      </c>
      <c r="F7401" s="145" t="s">
        <v>3106</v>
      </c>
      <c r="G7401" s="269" t="s">
        <v>3106</v>
      </c>
      <c r="H7401" s="305" t="s">
        <v>11374</v>
      </c>
      <c r="I7401" s="306" t="s">
        <v>21768</v>
      </c>
      <c r="J7401" s="201" t="str">
        <f t="shared" si="231"/>
        <v>9999</v>
      </c>
      <c r="K7401" s="270"/>
      <c r="L7401" s="270"/>
      <c r="M7401" s="271"/>
      <c r="N7401" s="270" t="e">
        <v>#N/A</v>
      </c>
      <c r="O7401" s="272" t="e">
        <v>#N/A</v>
      </c>
      <c r="P7401" s="272" t="e">
        <v>#N/A</v>
      </c>
      <c r="Q7401" s="272" t="e">
        <v>#N/A</v>
      </c>
      <c r="S7401" s="208"/>
    </row>
    <row r="7402" spans="1:20" ht="12">
      <c r="A7402" s="268" t="str">
        <f t="shared" si="232"/>
        <v>1961526011093994535</v>
      </c>
      <c r="B7402" s="304" t="s">
        <v>19891</v>
      </c>
      <c r="C7402" s="269" t="s">
        <v>11375</v>
      </c>
      <c r="D7402" s="144" t="s">
        <v>3106</v>
      </c>
      <c r="E7402" s="269" t="s">
        <v>11376</v>
      </c>
      <c r="F7402" s="145" t="s">
        <v>3106</v>
      </c>
      <c r="G7402" s="269" t="s">
        <v>3106</v>
      </c>
      <c r="H7402" s="305" t="s">
        <v>11377</v>
      </c>
      <c r="I7402" s="307" t="s">
        <v>11377</v>
      </c>
      <c r="J7402" s="201" t="str">
        <f t="shared" si="231"/>
        <v>9999</v>
      </c>
      <c r="K7402" s="270"/>
      <c r="L7402" s="270"/>
      <c r="M7402" s="271"/>
      <c r="N7402" s="270" t="e">
        <v>#N/A</v>
      </c>
      <c r="O7402" s="272" t="e">
        <v>#N/A</v>
      </c>
      <c r="P7402" s="272" t="e">
        <v>#N/A</v>
      </c>
      <c r="Q7402" s="272" t="e">
        <v>#N/A</v>
      </c>
      <c r="S7402" s="208"/>
    </row>
    <row r="7403" spans="1:20" ht="12">
      <c r="A7403" s="268" t="str">
        <f t="shared" si="232"/>
        <v>1961963011598958431</v>
      </c>
      <c r="B7403" s="304" t="s">
        <v>19891</v>
      </c>
      <c r="C7403" s="143" t="s">
        <v>20032</v>
      </c>
      <c r="D7403" s="144" t="s">
        <v>3106</v>
      </c>
      <c r="E7403" s="144" t="s">
        <v>20033</v>
      </c>
      <c r="F7403" s="145" t="s">
        <v>3106</v>
      </c>
      <c r="G7403" s="269" t="s">
        <v>3106</v>
      </c>
      <c r="H7403" s="146" t="s">
        <v>20034</v>
      </c>
      <c r="I7403" s="306" t="s">
        <v>20034</v>
      </c>
      <c r="J7403" s="201" t="str">
        <f t="shared" si="231"/>
        <v>9999</v>
      </c>
      <c r="K7403" s="308" t="s">
        <v>19895</v>
      </c>
      <c r="L7403" s="308" t="s">
        <v>13916</v>
      </c>
      <c r="M7403" s="271">
        <v>44475</v>
      </c>
      <c r="N7403" s="270" t="s">
        <v>19930</v>
      </c>
      <c r="O7403" s="272" t="s">
        <v>19931</v>
      </c>
      <c r="P7403" s="272" t="s">
        <v>19932</v>
      </c>
      <c r="Q7403" s="272" t="s">
        <v>19933</v>
      </c>
      <c r="S7403" s="208"/>
    </row>
    <row r="7404" spans="1:20" ht="12">
      <c r="A7404" s="268" t="str">
        <f t="shared" si="232"/>
        <v>1963944011942467113</v>
      </c>
      <c r="B7404" s="304" t="s">
        <v>19891</v>
      </c>
      <c r="C7404" s="269" t="s">
        <v>11378</v>
      </c>
      <c r="D7404" s="144" t="s">
        <v>3106</v>
      </c>
      <c r="E7404" s="269" t="s">
        <v>11379</v>
      </c>
      <c r="F7404" s="145" t="s">
        <v>3106</v>
      </c>
      <c r="G7404" s="269" t="s">
        <v>3106</v>
      </c>
      <c r="H7404" s="305" t="s">
        <v>11380</v>
      </c>
      <c r="I7404" s="306" t="s">
        <v>22741</v>
      </c>
      <c r="J7404" s="201" t="str">
        <f t="shared" si="231"/>
        <v>9999</v>
      </c>
      <c r="K7404" s="270"/>
      <c r="L7404" s="270"/>
      <c r="M7404" s="271"/>
      <c r="N7404" s="270" t="e">
        <v>#N/A</v>
      </c>
      <c r="O7404" s="272" t="e">
        <v>#N/A</v>
      </c>
      <c r="P7404" s="272" t="e">
        <v>#N/A</v>
      </c>
      <c r="Q7404" s="272" t="e">
        <v>#N/A</v>
      </c>
      <c r="S7404" s="208"/>
    </row>
    <row r="7405" spans="1:20" ht="12">
      <c r="A7405" s="268" t="str">
        <f t="shared" si="232"/>
        <v>1963985011841470705</v>
      </c>
      <c r="B7405" s="304" t="s">
        <v>19891</v>
      </c>
      <c r="C7405" s="269" t="s">
        <v>11381</v>
      </c>
      <c r="D7405" s="144" t="s">
        <v>3106</v>
      </c>
      <c r="E7405" s="269" t="s">
        <v>11382</v>
      </c>
      <c r="F7405" s="145" t="s">
        <v>3106</v>
      </c>
      <c r="G7405" s="269" t="s">
        <v>3106</v>
      </c>
      <c r="H7405" s="305" t="s">
        <v>11383</v>
      </c>
      <c r="I7405" s="306" t="s">
        <v>22488</v>
      </c>
      <c r="J7405" s="201" t="str">
        <f t="shared" si="231"/>
        <v>9999</v>
      </c>
      <c r="K7405" s="270"/>
      <c r="L7405" s="270"/>
      <c r="M7405" s="271"/>
      <c r="N7405" s="270" t="e">
        <v>#N/A</v>
      </c>
      <c r="O7405" s="272" t="e">
        <v>#N/A</v>
      </c>
      <c r="P7405" s="272" t="e">
        <v>#N/A</v>
      </c>
      <c r="Q7405" s="272" t="e">
        <v>#N/A</v>
      </c>
      <c r="S7405" s="208"/>
    </row>
    <row r="7406" spans="1:20" ht="12">
      <c r="A7406" s="268" t="str">
        <f t="shared" si="232"/>
        <v>1964744011770671489</v>
      </c>
      <c r="B7406" s="304" t="s">
        <v>19891</v>
      </c>
      <c r="C7406" s="269" t="s">
        <v>11384</v>
      </c>
      <c r="D7406" s="144" t="s">
        <v>3106</v>
      </c>
      <c r="E7406" s="269" t="s">
        <v>11385</v>
      </c>
      <c r="F7406" s="145" t="s">
        <v>3106</v>
      </c>
      <c r="G7406" s="269" t="s">
        <v>3106</v>
      </c>
      <c r="H7406" s="305" t="s">
        <v>11386</v>
      </c>
      <c r="I7406" s="306" t="s">
        <v>22287</v>
      </c>
      <c r="J7406" s="201" t="str">
        <f t="shared" si="231"/>
        <v>9999</v>
      </c>
      <c r="K7406" s="270"/>
      <c r="L7406" s="270"/>
      <c r="M7406" s="271"/>
      <c r="N7406" s="270" t="e">
        <v>#N/A</v>
      </c>
      <c r="O7406" s="272" t="e">
        <v>#N/A</v>
      </c>
      <c r="P7406" s="272" t="e">
        <v>#N/A</v>
      </c>
      <c r="Q7406" s="272" t="e">
        <v>#N/A</v>
      </c>
      <c r="S7406" s="208"/>
    </row>
    <row r="7407" spans="1:20" ht="12">
      <c r="A7407" s="268" t="str">
        <f t="shared" si="232"/>
        <v>1966608071144470899</v>
      </c>
      <c r="B7407" s="304" t="s">
        <v>19891</v>
      </c>
      <c r="C7407" s="269" t="s">
        <v>11387</v>
      </c>
      <c r="D7407" s="144" t="s">
        <v>3106</v>
      </c>
      <c r="E7407" s="269" t="s">
        <v>11388</v>
      </c>
      <c r="F7407" s="145" t="s">
        <v>3106</v>
      </c>
      <c r="G7407" s="269" t="s">
        <v>3106</v>
      </c>
      <c r="H7407" s="305" t="s">
        <v>11389</v>
      </c>
      <c r="I7407" s="307" t="s">
        <v>11389</v>
      </c>
      <c r="J7407" s="201" t="str">
        <f t="shared" si="231"/>
        <v>9999</v>
      </c>
      <c r="K7407" s="270"/>
      <c r="L7407" s="270"/>
      <c r="M7407" s="271"/>
      <c r="N7407" s="270" t="e">
        <v>#N/A</v>
      </c>
      <c r="O7407" s="272" t="e">
        <v>#N/A</v>
      </c>
      <c r="P7407" s="272" t="e">
        <v>#N/A</v>
      </c>
      <c r="Q7407" s="272" t="e">
        <v>#N/A</v>
      </c>
      <c r="S7407" s="208"/>
    </row>
    <row r="7408" spans="1:20" ht="12">
      <c r="A7408" s="268" t="str">
        <f t="shared" si="232"/>
        <v>1967309011134331580</v>
      </c>
      <c r="B7408" s="304" t="s">
        <v>19891</v>
      </c>
      <c r="C7408" s="269" t="s">
        <v>11390</v>
      </c>
      <c r="D7408" s="144" t="s">
        <v>3106</v>
      </c>
      <c r="E7408" s="269" t="s">
        <v>11391</v>
      </c>
      <c r="F7408" s="145" t="s">
        <v>3106</v>
      </c>
      <c r="G7408" s="269" t="s">
        <v>3106</v>
      </c>
      <c r="H7408" s="305" t="s">
        <v>11392</v>
      </c>
      <c r="I7408" s="306" t="s">
        <v>20591</v>
      </c>
      <c r="J7408" s="201" t="str">
        <f t="shared" si="231"/>
        <v>9999</v>
      </c>
      <c r="K7408" s="270"/>
      <c r="L7408" s="270"/>
      <c r="M7408" s="271"/>
      <c r="N7408" s="270" t="e">
        <v>#N/A</v>
      </c>
      <c r="O7408" s="272" t="e">
        <v>#N/A</v>
      </c>
      <c r="P7408" s="272" t="e">
        <v>#N/A</v>
      </c>
      <c r="Q7408" s="272" t="e">
        <v>#N/A</v>
      </c>
      <c r="S7408" s="208"/>
    </row>
    <row r="7409" spans="1:17" s="208" customFormat="1" ht="12">
      <c r="A7409" s="268" t="str">
        <f t="shared" si="232"/>
        <v>1967713011588838593</v>
      </c>
      <c r="B7409" s="304" t="s">
        <v>19891</v>
      </c>
      <c r="C7409" s="269" t="s">
        <v>11393</v>
      </c>
      <c r="D7409" s="144" t="s">
        <v>3106</v>
      </c>
      <c r="E7409" s="269" t="s">
        <v>11394</v>
      </c>
      <c r="F7409" s="145" t="s">
        <v>3106</v>
      </c>
      <c r="G7409" s="269" t="s">
        <v>3106</v>
      </c>
      <c r="H7409" s="305" t="s">
        <v>1954</v>
      </c>
      <c r="I7409" s="306" t="s">
        <v>21337</v>
      </c>
      <c r="J7409" s="201" t="str">
        <f t="shared" si="231"/>
        <v>9999</v>
      </c>
      <c r="K7409" s="270"/>
      <c r="L7409" s="270"/>
      <c r="M7409" s="271"/>
      <c r="N7409" s="270" t="e">
        <v>#N/A</v>
      </c>
      <c r="O7409" s="272" t="e">
        <v>#N/A</v>
      </c>
      <c r="P7409" s="272" t="e">
        <v>#N/A</v>
      </c>
      <c r="Q7409" s="272" t="e">
        <v>#N/A</v>
      </c>
    </row>
    <row r="7410" spans="1:17" s="208" customFormat="1" ht="12">
      <c r="A7410" s="268" t="str">
        <f t="shared" si="232"/>
        <v>1968984021861668766</v>
      </c>
      <c r="B7410" s="304" t="s">
        <v>19891</v>
      </c>
      <c r="C7410" s="269" t="s">
        <v>11395</v>
      </c>
      <c r="D7410" s="144" t="s">
        <v>3106</v>
      </c>
      <c r="E7410" s="269" t="s">
        <v>11396</v>
      </c>
      <c r="F7410" s="145" t="s">
        <v>3106</v>
      </c>
      <c r="G7410" s="269" t="s">
        <v>3106</v>
      </c>
      <c r="H7410" s="305" t="s">
        <v>11397</v>
      </c>
      <c r="I7410" s="307" t="s">
        <v>11397</v>
      </c>
      <c r="J7410" s="201" t="str">
        <f t="shared" si="231"/>
        <v>9999</v>
      </c>
      <c r="K7410" s="270"/>
      <c r="L7410" s="270"/>
      <c r="M7410" s="271"/>
      <c r="N7410" s="270" t="e">
        <v>#N/A</v>
      </c>
      <c r="O7410" s="272" t="e">
        <v>#N/A</v>
      </c>
      <c r="P7410" s="272" t="e">
        <v>#N/A</v>
      </c>
      <c r="Q7410" s="272" t="e">
        <v>#N/A</v>
      </c>
    </row>
    <row r="7411" spans="1:17" s="208" customFormat="1" ht="12">
      <c r="A7411" s="268" t="str">
        <f t="shared" si="232"/>
        <v>1969917011144251216</v>
      </c>
      <c r="B7411" s="304" t="s">
        <v>19891</v>
      </c>
      <c r="C7411" s="269" t="s">
        <v>11398</v>
      </c>
      <c r="D7411" s="144" t="s">
        <v>3106</v>
      </c>
      <c r="E7411" s="269" t="s">
        <v>11399</v>
      </c>
      <c r="F7411" s="145" t="s">
        <v>3106</v>
      </c>
      <c r="G7411" s="269" t="s">
        <v>3106</v>
      </c>
      <c r="H7411" s="305" t="s">
        <v>11400</v>
      </c>
      <c r="I7411" s="306" t="s">
        <v>20607</v>
      </c>
      <c r="J7411" s="201" t="str">
        <f t="shared" si="231"/>
        <v>9999</v>
      </c>
      <c r="K7411" s="270"/>
      <c r="L7411" s="270"/>
      <c r="M7411" s="271"/>
      <c r="N7411" s="270" t="e">
        <v>#N/A</v>
      </c>
      <c r="O7411" s="272" t="e">
        <v>#N/A</v>
      </c>
      <c r="P7411" s="272" t="e">
        <v>#N/A</v>
      </c>
      <c r="Q7411" s="272" t="e">
        <v>#N/A</v>
      </c>
    </row>
    <row r="7412" spans="1:17" s="208" customFormat="1" ht="12">
      <c r="A7412" s="268" t="str">
        <f t="shared" si="232"/>
        <v>1970188011972585347</v>
      </c>
      <c r="B7412" s="304" t="s">
        <v>19891</v>
      </c>
      <c r="C7412" s="269" t="s">
        <v>11401</v>
      </c>
      <c r="D7412" s="144" t="s">
        <v>3106</v>
      </c>
      <c r="E7412" s="269" t="s">
        <v>11402</v>
      </c>
      <c r="F7412" s="145" t="s">
        <v>3106</v>
      </c>
      <c r="G7412" s="269" t="s">
        <v>3106</v>
      </c>
      <c r="H7412" s="305" t="s">
        <v>11403</v>
      </c>
      <c r="I7412" s="306" t="s">
        <v>22805</v>
      </c>
      <c r="J7412" s="201" t="str">
        <f t="shared" si="231"/>
        <v>9999</v>
      </c>
      <c r="K7412" s="270"/>
      <c r="L7412" s="270"/>
      <c r="M7412" s="271"/>
      <c r="N7412" s="270" t="e">
        <v>#N/A</v>
      </c>
      <c r="O7412" s="272" t="e">
        <v>#N/A</v>
      </c>
      <c r="P7412" s="272" t="e">
        <v>#N/A</v>
      </c>
      <c r="Q7412" s="272" t="e">
        <v>#N/A</v>
      </c>
    </row>
    <row r="7413" spans="1:17" s="208" customFormat="1" ht="12">
      <c r="A7413" s="268" t="str">
        <f t="shared" si="232"/>
        <v>1970642011871512228</v>
      </c>
      <c r="B7413" s="304" t="s">
        <v>19891</v>
      </c>
      <c r="C7413" s="269" t="s">
        <v>11404</v>
      </c>
      <c r="D7413" s="144" t="s">
        <v>3106</v>
      </c>
      <c r="E7413" s="269" t="s">
        <v>11405</v>
      </c>
      <c r="F7413" s="145" t="s">
        <v>3106</v>
      </c>
      <c r="G7413" s="269" t="s">
        <v>3106</v>
      </c>
      <c r="H7413" s="305" t="s">
        <v>11406</v>
      </c>
      <c r="I7413" s="306" t="s">
        <v>22532</v>
      </c>
      <c r="J7413" s="201" t="str">
        <f t="shared" si="231"/>
        <v>9999</v>
      </c>
      <c r="K7413" s="270"/>
      <c r="L7413" s="270"/>
      <c r="M7413" s="271"/>
      <c r="N7413" s="270" t="e">
        <v>#N/A</v>
      </c>
      <c r="O7413" s="272" t="e">
        <v>#N/A</v>
      </c>
      <c r="P7413" s="272" t="e">
        <v>#N/A</v>
      </c>
      <c r="Q7413" s="272" t="e">
        <v>#N/A</v>
      </c>
    </row>
    <row r="7414" spans="1:17" s="208" customFormat="1" ht="12">
      <c r="A7414" s="268" t="str">
        <f t="shared" si="232"/>
        <v>1971202011154595155</v>
      </c>
      <c r="B7414" s="304" t="s">
        <v>19891</v>
      </c>
      <c r="C7414" s="269" t="s">
        <v>11407</v>
      </c>
      <c r="D7414" s="144" t="s">
        <v>3106</v>
      </c>
      <c r="E7414" s="269" t="s">
        <v>11408</v>
      </c>
      <c r="F7414" s="145" t="s">
        <v>3106</v>
      </c>
      <c r="G7414" s="269" t="s">
        <v>3106</v>
      </c>
      <c r="H7414" s="305" t="s">
        <v>11409</v>
      </c>
      <c r="I7414" s="306" t="s">
        <v>20660</v>
      </c>
      <c r="J7414" s="201" t="str">
        <f t="shared" si="231"/>
        <v>9999</v>
      </c>
      <c r="K7414" s="270"/>
      <c r="L7414" s="270"/>
      <c r="M7414" s="271"/>
      <c r="N7414" s="270" t="e">
        <v>#N/A</v>
      </c>
      <c r="O7414" s="272" t="e">
        <v>#N/A</v>
      </c>
      <c r="P7414" s="272" t="e">
        <v>#N/A</v>
      </c>
      <c r="Q7414" s="272" t="e">
        <v>#N/A</v>
      </c>
    </row>
    <row r="7415" spans="1:17" s="208" customFormat="1" ht="12">
      <c r="A7415" s="268" t="str">
        <f t="shared" si="232"/>
        <v>1972200011518162171</v>
      </c>
      <c r="B7415" s="304" t="s">
        <v>19891</v>
      </c>
      <c r="C7415" s="269" t="s">
        <v>11410</v>
      </c>
      <c r="D7415" s="144" t="s">
        <v>3106</v>
      </c>
      <c r="E7415" s="269" t="s">
        <v>11411</v>
      </c>
      <c r="F7415" s="145" t="s">
        <v>3106</v>
      </c>
      <c r="G7415" s="269" t="s">
        <v>3106</v>
      </c>
      <c r="H7415" s="305" t="s">
        <v>11412</v>
      </c>
      <c r="I7415" s="306" t="s">
        <v>21643</v>
      </c>
      <c r="J7415" s="201" t="str">
        <f t="shared" si="231"/>
        <v>9999</v>
      </c>
      <c r="K7415" s="270"/>
      <c r="L7415" s="270"/>
      <c r="M7415" s="271"/>
      <c r="N7415" s="270" t="e">
        <v>#N/A</v>
      </c>
      <c r="O7415" s="272" t="e">
        <v>#N/A</v>
      </c>
      <c r="P7415" s="272" t="e">
        <v>#N/A</v>
      </c>
      <c r="Q7415" s="272" t="e">
        <v>#N/A</v>
      </c>
    </row>
    <row r="7416" spans="1:17" s="208" customFormat="1" ht="12">
      <c r="A7416" s="268" t="str">
        <f t="shared" si="232"/>
        <v>1972234011043464571</v>
      </c>
      <c r="B7416" s="304" t="s">
        <v>19891</v>
      </c>
      <c r="C7416" s="269" t="s">
        <v>11413</v>
      </c>
      <c r="D7416" s="144" t="s">
        <v>3106</v>
      </c>
      <c r="E7416" s="269" t="s">
        <v>11414</v>
      </c>
      <c r="F7416" s="145" t="s">
        <v>3106</v>
      </c>
      <c r="G7416" s="269" t="s">
        <v>3106</v>
      </c>
      <c r="H7416" s="305" t="s">
        <v>4614</v>
      </c>
      <c r="I7416" s="307" t="s">
        <v>4614</v>
      </c>
      <c r="J7416" s="201" t="str">
        <f t="shared" si="231"/>
        <v>9999</v>
      </c>
      <c r="K7416" s="270"/>
      <c r="L7416" s="270"/>
      <c r="M7416" s="271"/>
      <c r="N7416" s="270" t="e">
        <v>#N/A</v>
      </c>
      <c r="O7416" s="272" t="e">
        <v>#N/A</v>
      </c>
      <c r="P7416" s="272" t="e">
        <v>#N/A</v>
      </c>
      <c r="Q7416" s="272" t="e">
        <v>#N/A</v>
      </c>
    </row>
    <row r="7417" spans="1:17" s="208" customFormat="1" ht="12">
      <c r="A7417" s="268" t="str">
        <f t="shared" si="232"/>
        <v>1974651011588663769</v>
      </c>
      <c r="B7417" s="304" t="s">
        <v>19891</v>
      </c>
      <c r="C7417" s="269" t="s">
        <v>3865</v>
      </c>
      <c r="D7417" s="144" t="s">
        <v>3106</v>
      </c>
      <c r="E7417" s="269" t="s">
        <v>11415</v>
      </c>
      <c r="F7417" s="145" t="s">
        <v>3106</v>
      </c>
      <c r="G7417" s="269" t="s">
        <v>3106</v>
      </c>
      <c r="H7417" s="305" t="s">
        <v>11416</v>
      </c>
      <c r="I7417" s="306" t="s">
        <v>21828</v>
      </c>
      <c r="J7417" s="201" t="str">
        <f t="shared" si="231"/>
        <v>9999</v>
      </c>
      <c r="K7417" s="270"/>
      <c r="L7417" s="270"/>
      <c r="M7417" s="271"/>
      <c r="N7417" s="270" t="e">
        <v>#N/A</v>
      </c>
      <c r="O7417" s="272" t="e">
        <v>#N/A</v>
      </c>
      <c r="P7417" s="272" t="e">
        <v>#N/A</v>
      </c>
      <c r="Q7417" s="272" t="e">
        <v>#N/A</v>
      </c>
    </row>
    <row r="7418" spans="1:17" s="208" customFormat="1" ht="12">
      <c r="A7418" s="268" t="str">
        <f t="shared" si="232"/>
        <v>1975393011306989249</v>
      </c>
      <c r="B7418" s="304" t="s">
        <v>19891</v>
      </c>
      <c r="C7418" s="269" t="s">
        <v>11417</v>
      </c>
      <c r="D7418" s="144" t="s">
        <v>3106</v>
      </c>
      <c r="E7418" s="269" t="s">
        <v>11418</v>
      </c>
      <c r="F7418" s="145" t="s">
        <v>3106</v>
      </c>
      <c r="G7418" s="269" t="s">
        <v>3106</v>
      </c>
      <c r="H7418" s="305" t="s">
        <v>11419</v>
      </c>
      <c r="I7418" s="306" t="s">
        <v>21041</v>
      </c>
      <c r="J7418" s="201" t="str">
        <f t="shared" si="231"/>
        <v>9999</v>
      </c>
      <c r="K7418" s="270"/>
      <c r="L7418" s="270"/>
      <c r="M7418" s="271"/>
      <c r="N7418" s="270" t="e">
        <v>#N/A</v>
      </c>
      <c r="O7418" s="272" t="e">
        <v>#N/A</v>
      </c>
      <c r="P7418" s="272" t="e">
        <v>#N/A</v>
      </c>
      <c r="Q7418" s="272" t="e">
        <v>#N/A</v>
      </c>
    </row>
    <row r="7419" spans="1:17" s="208" customFormat="1" ht="12">
      <c r="A7419" s="268" t="str">
        <f t="shared" si="232"/>
        <v>1975393021306989249</v>
      </c>
      <c r="B7419" s="304" t="s">
        <v>19891</v>
      </c>
      <c r="C7419" s="269" t="s">
        <v>11417</v>
      </c>
      <c r="D7419" s="144" t="s">
        <v>3106</v>
      </c>
      <c r="E7419" s="269" t="s">
        <v>11420</v>
      </c>
      <c r="F7419" s="145" t="s">
        <v>3106</v>
      </c>
      <c r="G7419" s="269" t="s">
        <v>3106</v>
      </c>
      <c r="H7419" s="305" t="s">
        <v>11421</v>
      </c>
      <c r="I7419" s="306" t="s">
        <v>21042</v>
      </c>
      <c r="J7419" s="201" t="str">
        <f t="shared" si="231"/>
        <v>9999</v>
      </c>
      <c r="K7419" s="270"/>
      <c r="L7419" s="270"/>
      <c r="M7419" s="271"/>
      <c r="N7419" s="270" t="e">
        <v>#N/A</v>
      </c>
      <c r="O7419" s="272" t="e">
        <v>#N/A</v>
      </c>
      <c r="P7419" s="272" t="e">
        <v>#N/A</v>
      </c>
      <c r="Q7419" s="272" t="e">
        <v>#N/A</v>
      </c>
    </row>
    <row r="7420" spans="1:17" s="208" customFormat="1" ht="12">
      <c r="A7420" s="268" t="str">
        <f t="shared" si="232"/>
        <v>1975476011154526044</v>
      </c>
      <c r="B7420" s="304" t="s">
        <v>19891</v>
      </c>
      <c r="C7420" s="269" t="s">
        <v>11422</v>
      </c>
      <c r="D7420" s="144" t="s">
        <v>3106</v>
      </c>
      <c r="E7420" s="269" t="s">
        <v>11423</v>
      </c>
      <c r="F7420" s="145" t="s">
        <v>3106</v>
      </c>
      <c r="G7420" s="269" t="s">
        <v>3106</v>
      </c>
      <c r="H7420" s="305" t="s">
        <v>11424</v>
      </c>
      <c r="I7420" s="306" t="s">
        <v>20658</v>
      </c>
      <c r="J7420" s="201" t="str">
        <f t="shared" si="231"/>
        <v>9999</v>
      </c>
      <c r="K7420" s="270"/>
      <c r="L7420" s="270"/>
      <c r="M7420" s="271"/>
      <c r="N7420" s="270" t="e">
        <v>#N/A</v>
      </c>
      <c r="O7420" s="272" t="e">
        <v>#N/A</v>
      </c>
      <c r="P7420" s="272" t="e">
        <v>#N/A</v>
      </c>
      <c r="Q7420" s="272" t="e">
        <v>#N/A</v>
      </c>
    </row>
    <row r="7421" spans="1:17" s="208" customFormat="1" ht="12">
      <c r="A7421" s="268" t="str">
        <f t="shared" si="232"/>
        <v>1976136011013170919</v>
      </c>
      <c r="B7421" s="304" t="s">
        <v>19891</v>
      </c>
      <c r="C7421" s="269" t="s">
        <v>11425</v>
      </c>
      <c r="D7421" s="144" t="s">
        <v>3106</v>
      </c>
      <c r="E7421" s="269" t="s">
        <v>11426</v>
      </c>
      <c r="F7421" s="145" t="s">
        <v>3106</v>
      </c>
      <c r="G7421" s="269" t="s">
        <v>3106</v>
      </c>
      <c r="H7421" s="305" t="s">
        <v>11427</v>
      </c>
      <c r="I7421" s="306" t="s">
        <v>20260</v>
      </c>
      <c r="J7421" s="201" t="str">
        <f t="shared" si="231"/>
        <v>9999</v>
      </c>
      <c r="K7421" s="270"/>
      <c r="L7421" s="270"/>
      <c r="M7421" s="271"/>
      <c r="N7421" s="270" t="e">
        <v>#N/A</v>
      </c>
      <c r="O7421" s="272" t="e">
        <v>#N/A</v>
      </c>
      <c r="P7421" s="272" t="e">
        <v>#N/A</v>
      </c>
      <c r="Q7421" s="272" t="e">
        <v>#N/A</v>
      </c>
    </row>
    <row r="7422" spans="1:17" s="208" customFormat="1" ht="12">
      <c r="A7422" s="268" t="str">
        <f t="shared" si="232"/>
        <v>1976649011154439750</v>
      </c>
      <c r="B7422" s="304" t="s">
        <v>19891</v>
      </c>
      <c r="C7422" s="269" t="s">
        <v>11428</v>
      </c>
      <c r="D7422" s="144" t="s">
        <v>3106</v>
      </c>
      <c r="E7422" s="269" t="s">
        <v>11429</v>
      </c>
      <c r="F7422" s="145" t="s">
        <v>3106</v>
      </c>
      <c r="G7422" s="269" t="s">
        <v>3106</v>
      </c>
      <c r="H7422" s="305" t="s">
        <v>11430</v>
      </c>
      <c r="I7422" s="306" t="s">
        <v>20657</v>
      </c>
      <c r="J7422" s="201" t="str">
        <f t="shared" si="231"/>
        <v>9999</v>
      </c>
      <c r="K7422" s="270"/>
      <c r="L7422" s="270"/>
      <c r="M7422" s="271"/>
      <c r="N7422" s="270" t="e">
        <v>#N/A</v>
      </c>
      <c r="O7422" s="272" t="e">
        <v>#N/A</v>
      </c>
      <c r="P7422" s="272" t="e">
        <v>#N/A</v>
      </c>
      <c r="Q7422" s="272" t="e">
        <v>#N/A</v>
      </c>
    </row>
    <row r="7423" spans="1:17" s="208" customFormat="1" ht="12">
      <c r="A7423" s="268" t="str">
        <f t="shared" si="232"/>
        <v>1979445011922142017</v>
      </c>
      <c r="B7423" s="304" t="s">
        <v>19891</v>
      </c>
      <c r="C7423" s="269" t="s">
        <v>11431</v>
      </c>
      <c r="D7423" s="144" t="s">
        <v>3106</v>
      </c>
      <c r="E7423" s="269" t="s">
        <v>11432</v>
      </c>
      <c r="F7423" s="145" t="s">
        <v>3106</v>
      </c>
      <c r="G7423" s="269" t="s">
        <v>3106</v>
      </c>
      <c r="H7423" s="305" t="s">
        <v>11433</v>
      </c>
      <c r="I7423" s="306" t="s">
        <v>22681</v>
      </c>
      <c r="J7423" s="201" t="str">
        <f t="shared" si="231"/>
        <v>9999</v>
      </c>
      <c r="K7423" s="270"/>
      <c r="L7423" s="270"/>
      <c r="M7423" s="271"/>
      <c r="N7423" s="270" t="e">
        <v>#N/A</v>
      </c>
      <c r="O7423" s="272" t="e">
        <v>#N/A</v>
      </c>
      <c r="P7423" s="272" t="e">
        <v>#N/A</v>
      </c>
      <c r="Q7423" s="272" t="e">
        <v>#N/A</v>
      </c>
    </row>
    <row r="7424" spans="1:17" s="208" customFormat="1" ht="12">
      <c r="A7424" s="268" t="str">
        <f t="shared" si="232"/>
        <v>1979700011528253523</v>
      </c>
      <c r="B7424" s="304" t="s">
        <v>19891</v>
      </c>
      <c r="C7424" s="269" t="s">
        <v>11434</v>
      </c>
      <c r="D7424" s="144" t="s">
        <v>3106</v>
      </c>
      <c r="E7424" s="269" t="s">
        <v>11435</v>
      </c>
      <c r="F7424" s="145" t="s">
        <v>3106</v>
      </c>
      <c r="G7424" s="269" t="s">
        <v>3106</v>
      </c>
      <c r="H7424" s="305" t="s">
        <v>11436</v>
      </c>
      <c r="I7424" s="306" t="s">
        <v>21684</v>
      </c>
      <c r="J7424" s="201" t="str">
        <f t="shared" si="231"/>
        <v>9999</v>
      </c>
      <c r="K7424" s="270"/>
      <c r="L7424" s="270"/>
      <c r="M7424" s="271"/>
      <c r="N7424" s="270" t="e">
        <v>#N/A</v>
      </c>
      <c r="O7424" s="272" t="e">
        <v>#N/A</v>
      </c>
      <c r="P7424" s="272" t="e">
        <v>#N/A</v>
      </c>
      <c r="Q7424" s="272" t="e">
        <v>#N/A</v>
      </c>
    </row>
    <row r="7425" spans="1:17" s="208" customFormat="1" ht="12">
      <c r="A7425" s="268" t="str">
        <f t="shared" si="232"/>
        <v>1980484011881842474</v>
      </c>
      <c r="B7425" s="304" t="s">
        <v>19891</v>
      </c>
      <c r="C7425" s="269" t="s">
        <v>11437</v>
      </c>
      <c r="D7425" s="144" t="s">
        <v>3106</v>
      </c>
      <c r="E7425" s="269" t="s">
        <v>11438</v>
      </c>
      <c r="F7425" s="145" t="s">
        <v>3106</v>
      </c>
      <c r="G7425" s="269" t="s">
        <v>3106</v>
      </c>
      <c r="H7425" s="305" t="s">
        <v>11439</v>
      </c>
      <c r="I7425" s="307" t="s">
        <v>11439</v>
      </c>
      <c r="J7425" s="201" t="str">
        <f t="shared" si="231"/>
        <v>9999</v>
      </c>
      <c r="K7425" s="270"/>
      <c r="L7425" s="270"/>
      <c r="M7425" s="271"/>
      <c r="N7425" s="270" t="e">
        <v>#N/A</v>
      </c>
      <c r="O7425" s="272" t="e">
        <v>#N/A</v>
      </c>
      <c r="P7425" s="272" t="e">
        <v>#N/A</v>
      </c>
      <c r="Q7425" s="272" t="e">
        <v>#N/A</v>
      </c>
    </row>
    <row r="7426" spans="1:17" s="208" customFormat="1" ht="12">
      <c r="A7426" s="268" t="str">
        <f t="shared" si="232"/>
        <v>1980732011790706992</v>
      </c>
      <c r="B7426" s="304" t="s">
        <v>19891</v>
      </c>
      <c r="C7426" s="269" t="s">
        <v>11440</v>
      </c>
      <c r="D7426" s="144" t="s">
        <v>3106</v>
      </c>
      <c r="E7426" s="269" t="s">
        <v>11441</v>
      </c>
      <c r="F7426" s="145" t="s">
        <v>3106</v>
      </c>
      <c r="G7426" s="269" t="s">
        <v>3106</v>
      </c>
      <c r="H7426" s="305" t="s">
        <v>11442</v>
      </c>
      <c r="I7426" s="306" t="s">
        <v>22323</v>
      </c>
      <c r="J7426" s="201" t="str">
        <f t="shared" si="231"/>
        <v>9999</v>
      </c>
      <c r="K7426" s="270"/>
      <c r="L7426" s="270"/>
      <c r="M7426" s="271"/>
      <c r="N7426" s="270" t="e">
        <v>#N/A</v>
      </c>
      <c r="O7426" s="272" t="e">
        <v>#N/A</v>
      </c>
      <c r="P7426" s="272" t="e">
        <v>#N/A</v>
      </c>
      <c r="Q7426" s="272" t="e">
        <v>#N/A</v>
      </c>
    </row>
    <row r="7427" spans="1:17" s="208" customFormat="1" ht="12">
      <c r="A7427" s="268" t="str">
        <f t="shared" si="232"/>
        <v>1980955011104062991</v>
      </c>
      <c r="B7427" s="304" t="s">
        <v>19891</v>
      </c>
      <c r="C7427" s="269" t="s">
        <v>11443</v>
      </c>
      <c r="D7427" s="144" t="s">
        <v>3106</v>
      </c>
      <c r="E7427" s="269" t="s">
        <v>11444</v>
      </c>
      <c r="F7427" s="145" t="s">
        <v>3106</v>
      </c>
      <c r="G7427" s="269" t="s">
        <v>3106</v>
      </c>
      <c r="H7427" s="305" t="s">
        <v>4614</v>
      </c>
      <c r="I7427" s="307" t="s">
        <v>4614</v>
      </c>
      <c r="J7427" s="201" t="str">
        <f t="shared" ref="J7427:J7490" si="233">B7427</f>
        <v>9999</v>
      </c>
      <c r="K7427" s="270"/>
      <c r="L7427" s="270"/>
      <c r="M7427" s="271"/>
      <c r="N7427" s="270" t="e">
        <v>#N/A</v>
      </c>
      <c r="O7427" s="272" t="e">
        <v>#N/A</v>
      </c>
      <c r="P7427" s="272" t="e">
        <v>#N/A</v>
      </c>
      <c r="Q7427" s="272" t="e">
        <v>#N/A</v>
      </c>
    </row>
    <row r="7428" spans="1:17" s="208" customFormat="1" ht="12">
      <c r="A7428" s="268" t="str">
        <f t="shared" si="232"/>
        <v>1981219011982840815</v>
      </c>
      <c r="B7428" s="304" t="s">
        <v>19891</v>
      </c>
      <c r="C7428" s="269" t="s">
        <v>14429</v>
      </c>
      <c r="D7428" s="144" t="s">
        <v>3106</v>
      </c>
      <c r="E7428" s="269" t="s">
        <v>14430</v>
      </c>
      <c r="F7428" s="145" t="s">
        <v>3106</v>
      </c>
      <c r="G7428" s="269" t="s">
        <v>3106</v>
      </c>
      <c r="H7428" s="305" t="s">
        <v>14431</v>
      </c>
      <c r="I7428" s="307" t="s">
        <v>14431</v>
      </c>
      <c r="J7428" s="201" t="str">
        <f t="shared" si="233"/>
        <v>9999</v>
      </c>
      <c r="K7428" s="270" t="s">
        <v>13915</v>
      </c>
      <c r="L7428" s="270" t="s">
        <v>13916</v>
      </c>
      <c r="M7428" s="271">
        <v>44085</v>
      </c>
      <c r="N7428" s="270" t="e">
        <v>#N/A</v>
      </c>
      <c r="O7428" s="272" t="e">
        <v>#N/A</v>
      </c>
      <c r="P7428" s="272" t="e">
        <v>#N/A</v>
      </c>
      <c r="Q7428" s="272" t="e">
        <v>#N/A</v>
      </c>
    </row>
    <row r="7429" spans="1:17" s="208" customFormat="1" ht="12">
      <c r="A7429" s="268" t="str">
        <f t="shared" si="232"/>
        <v>1981425011396922795</v>
      </c>
      <c r="B7429" s="304" t="s">
        <v>19891</v>
      </c>
      <c r="C7429" s="269" t="s">
        <v>11445</v>
      </c>
      <c r="D7429" s="144" t="s">
        <v>3106</v>
      </c>
      <c r="E7429" s="269" t="s">
        <v>11446</v>
      </c>
      <c r="F7429" s="145" t="s">
        <v>3106</v>
      </c>
      <c r="G7429" s="269" t="s">
        <v>3106</v>
      </c>
      <c r="H7429" s="305" t="s">
        <v>11447</v>
      </c>
      <c r="I7429" s="306" t="s">
        <v>21304</v>
      </c>
      <c r="J7429" s="201" t="str">
        <f t="shared" si="233"/>
        <v>9999</v>
      </c>
      <c r="K7429" s="270"/>
      <c r="L7429" s="270"/>
      <c r="M7429" s="271"/>
      <c r="N7429" s="270" t="e">
        <v>#N/A</v>
      </c>
      <c r="O7429" s="272" t="e">
        <v>#N/A</v>
      </c>
      <c r="P7429" s="272" t="e">
        <v>#N/A</v>
      </c>
      <c r="Q7429" s="272" t="e">
        <v>#N/A</v>
      </c>
    </row>
    <row r="7430" spans="1:17" s="208" customFormat="1" ht="12">
      <c r="A7430" s="268" t="str">
        <f t="shared" si="232"/>
        <v>1981771011033316765</v>
      </c>
      <c r="B7430" s="304" t="s">
        <v>19891</v>
      </c>
      <c r="C7430" s="269" t="s">
        <v>11448</v>
      </c>
      <c r="D7430" s="144" t="s">
        <v>3106</v>
      </c>
      <c r="E7430" s="269" t="s">
        <v>11449</v>
      </c>
      <c r="F7430" s="145" t="s">
        <v>3106</v>
      </c>
      <c r="G7430" s="269" t="s">
        <v>3106</v>
      </c>
      <c r="H7430" s="305" t="s">
        <v>11450</v>
      </c>
      <c r="I7430" s="306" t="s">
        <v>20313</v>
      </c>
      <c r="J7430" s="201" t="str">
        <f t="shared" si="233"/>
        <v>9999</v>
      </c>
      <c r="K7430" s="270"/>
      <c r="L7430" s="270"/>
      <c r="M7430" s="271"/>
      <c r="N7430" s="270" t="e">
        <v>#N/A</v>
      </c>
      <c r="O7430" s="272" t="e">
        <v>#N/A</v>
      </c>
      <c r="P7430" s="272" t="e">
        <v>#N/A</v>
      </c>
      <c r="Q7430" s="272" t="e">
        <v>#N/A</v>
      </c>
    </row>
    <row r="7431" spans="1:17" s="208" customFormat="1" ht="12">
      <c r="A7431" s="268" t="str">
        <f t="shared" si="232"/>
        <v>1982837011992725352</v>
      </c>
      <c r="B7431" s="304" t="s">
        <v>19891</v>
      </c>
      <c r="C7431" s="269" t="s">
        <v>11451</v>
      </c>
      <c r="D7431" s="144" t="s">
        <v>3106</v>
      </c>
      <c r="E7431" s="269" t="s">
        <v>11452</v>
      </c>
      <c r="F7431" s="145" t="s">
        <v>3106</v>
      </c>
      <c r="G7431" s="269" t="s">
        <v>3106</v>
      </c>
      <c r="H7431" s="305" t="s">
        <v>11453</v>
      </c>
      <c r="I7431" s="306" t="s">
        <v>22857</v>
      </c>
      <c r="J7431" s="201" t="str">
        <f t="shared" si="233"/>
        <v>9999</v>
      </c>
      <c r="K7431" s="270"/>
      <c r="L7431" s="270"/>
      <c r="M7431" s="271"/>
      <c r="N7431" s="270" t="e">
        <v>#N/A</v>
      </c>
      <c r="O7431" s="272" t="e">
        <v>#N/A</v>
      </c>
      <c r="P7431" s="272" t="e">
        <v>#N/A</v>
      </c>
      <c r="Q7431" s="272" t="e">
        <v>#N/A</v>
      </c>
    </row>
    <row r="7432" spans="1:17" s="208" customFormat="1" ht="12">
      <c r="A7432" s="268" t="str">
        <f t="shared" si="232"/>
        <v>1983066011427041052</v>
      </c>
      <c r="B7432" s="304" t="s">
        <v>19891</v>
      </c>
      <c r="C7432" s="269" t="s">
        <v>11454</v>
      </c>
      <c r="D7432" s="144" t="s">
        <v>3106</v>
      </c>
      <c r="E7432" s="269" t="s">
        <v>11455</v>
      </c>
      <c r="F7432" s="145" t="s">
        <v>3106</v>
      </c>
      <c r="G7432" s="269" t="s">
        <v>3106</v>
      </c>
      <c r="H7432" s="305" t="s">
        <v>11456</v>
      </c>
      <c r="I7432" s="306" t="s">
        <v>21376</v>
      </c>
      <c r="J7432" s="201" t="str">
        <f t="shared" si="233"/>
        <v>9999</v>
      </c>
      <c r="K7432" s="270"/>
      <c r="L7432" s="270"/>
      <c r="M7432" s="271"/>
      <c r="N7432" s="270" t="e">
        <v>#N/A</v>
      </c>
      <c r="O7432" s="272" t="e">
        <v>#N/A</v>
      </c>
      <c r="P7432" s="272" t="e">
        <v>#N/A</v>
      </c>
      <c r="Q7432" s="272" t="e">
        <v>#N/A</v>
      </c>
    </row>
    <row r="7433" spans="1:17" s="208" customFormat="1" ht="12">
      <c r="A7433" s="268" t="str">
        <f t="shared" si="232"/>
        <v>1983108011538328158</v>
      </c>
      <c r="B7433" s="304" t="s">
        <v>19891</v>
      </c>
      <c r="C7433" s="269" t="s">
        <v>11457</v>
      </c>
      <c r="D7433" s="144" t="s">
        <v>3106</v>
      </c>
      <c r="E7433" s="269" t="s">
        <v>11458</v>
      </c>
      <c r="F7433" s="145" t="s">
        <v>3106</v>
      </c>
      <c r="G7433" s="269" t="s">
        <v>3106</v>
      </c>
      <c r="H7433" s="305" t="s">
        <v>11459</v>
      </c>
      <c r="I7433" s="307" t="s">
        <v>11459</v>
      </c>
      <c r="J7433" s="201" t="str">
        <f t="shared" si="233"/>
        <v>9999</v>
      </c>
      <c r="K7433" s="270"/>
      <c r="L7433" s="270"/>
      <c r="M7433" s="271"/>
      <c r="N7433" s="270" t="e">
        <v>#N/A</v>
      </c>
      <c r="O7433" s="272" t="e">
        <v>#N/A</v>
      </c>
      <c r="P7433" s="272" t="e">
        <v>#N/A</v>
      </c>
      <c r="Q7433" s="272" t="e">
        <v>#N/A</v>
      </c>
    </row>
    <row r="7434" spans="1:17" s="208" customFormat="1" ht="12">
      <c r="A7434" s="268" t="str">
        <f t="shared" si="232"/>
        <v>1984718011811165087</v>
      </c>
      <c r="B7434" s="304" t="s">
        <v>19891</v>
      </c>
      <c r="C7434" s="269" t="s">
        <v>11460</v>
      </c>
      <c r="D7434" s="144" t="s">
        <v>3106</v>
      </c>
      <c r="E7434" s="269" t="s">
        <v>11461</v>
      </c>
      <c r="F7434" s="145" t="s">
        <v>3106</v>
      </c>
      <c r="G7434" s="269" t="s">
        <v>3106</v>
      </c>
      <c r="H7434" s="305" t="s">
        <v>11462</v>
      </c>
      <c r="I7434" s="306" t="s">
        <v>22390</v>
      </c>
      <c r="J7434" s="201" t="str">
        <f t="shared" si="233"/>
        <v>9999</v>
      </c>
      <c r="K7434" s="270"/>
      <c r="L7434" s="270"/>
      <c r="M7434" s="271"/>
      <c r="N7434" s="270" t="e">
        <v>#N/A</v>
      </c>
      <c r="O7434" s="272" t="e">
        <v>#N/A</v>
      </c>
      <c r="P7434" s="272" t="e">
        <v>#N/A</v>
      </c>
      <c r="Q7434" s="272" t="e">
        <v>#N/A</v>
      </c>
    </row>
    <row r="7435" spans="1:17" s="208" customFormat="1" ht="12">
      <c r="A7435" s="268" t="str">
        <f t="shared" si="232"/>
        <v>1984734011134371651</v>
      </c>
      <c r="B7435" s="304" t="s">
        <v>19891</v>
      </c>
      <c r="C7435" s="269" t="s">
        <v>11463</v>
      </c>
      <c r="D7435" s="144" t="s">
        <v>3106</v>
      </c>
      <c r="E7435" s="269" t="s">
        <v>11464</v>
      </c>
      <c r="F7435" s="145" t="s">
        <v>3106</v>
      </c>
      <c r="G7435" s="269" t="s">
        <v>3106</v>
      </c>
      <c r="H7435" s="305" t="s">
        <v>11465</v>
      </c>
      <c r="I7435" s="307" t="s">
        <v>11465</v>
      </c>
      <c r="J7435" s="201" t="str">
        <f t="shared" si="233"/>
        <v>9999</v>
      </c>
      <c r="K7435" s="270"/>
      <c r="L7435" s="270"/>
      <c r="M7435" s="271"/>
      <c r="N7435" s="270" t="e">
        <v>#N/A</v>
      </c>
      <c r="O7435" s="272" t="e">
        <v>#N/A</v>
      </c>
      <c r="P7435" s="272" t="e">
        <v>#N/A</v>
      </c>
      <c r="Q7435" s="272" t="e">
        <v>#N/A</v>
      </c>
    </row>
    <row r="7436" spans="1:17" s="208" customFormat="1" ht="12">
      <c r="A7436" s="268" t="str">
        <f t="shared" si="232"/>
        <v>1984742011821074196</v>
      </c>
      <c r="B7436" s="304" t="s">
        <v>19891</v>
      </c>
      <c r="C7436" s="269" t="s">
        <v>11466</v>
      </c>
      <c r="D7436" s="144" t="s">
        <v>3106</v>
      </c>
      <c r="E7436" s="269" t="s">
        <v>11467</v>
      </c>
      <c r="F7436" s="145" t="s">
        <v>3106</v>
      </c>
      <c r="G7436" s="269" t="s">
        <v>3106</v>
      </c>
      <c r="H7436" s="305" t="s">
        <v>11468</v>
      </c>
      <c r="I7436" s="306" t="s">
        <v>22428</v>
      </c>
      <c r="J7436" s="201" t="str">
        <f t="shared" si="233"/>
        <v>9999</v>
      </c>
      <c r="K7436" s="270"/>
      <c r="L7436" s="270"/>
      <c r="M7436" s="271"/>
      <c r="N7436" s="270" t="e">
        <v>#N/A</v>
      </c>
      <c r="O7436" s="272" t="e">
        <v>#N/A</v>
      </c>
      <c r="P7436" s="272" t="e">
        <v>#N/A</v>
      </c>
      <c r="Q7436" s="272" t="e">
        <v>#N/A</v>
      </c>
    </row>
    <row r="7437" spans="1:17" s="208" customFormat="1" ht="12">
      <c r="A7437" s="268" t="str">
        <f t="shared" si="232"/>
        <v>1984742021821074196</v>
      </c>
      <c r="B7437" s="304" t="s">
        <v>19891</v>
      </c>
      <c r="C7437" s="269" t="s">
        <v>11466</v>
      </c>
      <c r="D7437" s="144" t="s">
        <v>3106</v>
      </c>
      <c r="E7437" s="269" t="s">
        <v>11469</v>
      </c>
      <c r="F7437" s="145" t="s">
        <v>3106</v>
      </c>
      <c r="G7437" s="269" t="s">
        <v>3106</v>
      </c>
      <c r="H7437" s="305" t="s">
        <v>11468</v>
      </c>
      <c r="I7437" s="306" t="s">
        <v>22428</v>
      </c>
      <c r="J7437" s="201" t="str">
        <f t="shared" si="233"/>
        <v>9999</v>
      </c>
      <c r="K7437" s="270"/>
      <c r="L7437" s="270"/>
      <c r="M7437" s="271"/>
      <c r="N7437" s="270" t="e">
        <v>#N/A</v>
      </c>
      <c r="O7437" s="272" t="e">
        <v>#N/A</v>
      </c>
      <c r="P7437" s="272" t="e">
        <v>#N/A</v>
      </c>
      <c r="Q7437" s="272" t="e">
        <v>#N/A</v>
      </c>
    </row>
    <row r="7438" spans="1:17" s="208" customFormat="1" ht="12">
      <c r="A7438" s="268" t="str">
        <f t="shared" si="232"/>
        <v>1984874011821017880</v>
      </c>
      <c r="B7438" s="304" t="s">
        <v>19891</v>
      </c>
      <c r="C7438" s="269" t="s">
        <v>11470</v>
      </c>
      <c r="D7438" s="144" t="s">
        <v>3106</v>
      </c>
      <c r="E7438" s="269" t="s">
        <v>11471</v>
      </c>
      <c r="F7438" s="145" t="s">
        <v>3106</v>
      </c>
      <c r="G7438" s="269" t="s">
        <v>3106</v>
      </c>
      <c r="H7438" s="305" t="s">
        <v>11472</v>
      </c>
      <c r="I7438" s="306" t="s">
        <v>22413</v>
      </c>
      <c r="J7438" s="201" t="str">
        <f t="shared" si="233"/>
        <v>9999</v>
      </c>
      <c r="K7438" s="270"/>
      <c r="L7438" s="270"/>
      <c r="M7438" s="271"/>
      <c r="N7438" s="270" t="e">
        <v>#N/A</v>
      </c>
      <c r="O7438" s="272" t="e">
        <v>#N/A</v>
      </c>
      <c r="P7438" s="272" t="e">
        <v>#N/A</v>
      </c>
      <c r="Q7438" s="272" t="e">
        <v>#N/A</v>
      </c>
    </row>
    <row r="7439" spans="1:17" s="208" customFormat="1" ht="12">
      <c r="A7439" s="268" t="str">
        <f t="shared" si="232"/>
        <v>1984874021821017880</v>
      </c>
      <c r="B7439" s="304" t="s">
        <v>19891</v>
      </c>
      <c r="C7439" s="269" t="s">
        <v>11470</v>
      </c>
      <c r="D7439" s="144" t="s">
        <v>3106</v>
      </c>
      <c r="E7439" s="269" t="s">
        <v>11473</v>
      </c>
      <c r="F7439" s="145" t="s">
        <v>3106</v>
      </c>
      <c r="G7439" s="269" t="s">
        <v>3106</v>
      </c>
      <c r="H7439" s="305" t="s">
        <v>11472</v>
      </c>
      <c r="I7439" s="306" t="s">
        <v>22413</v>
      </c>
      <c r="J7439" s="201" t="str">
        <f t="shared" si="233"/>
        <v>9999</v>
      </c>
      <c r="K7439" s="270"/>
      <c r="L7439" s="270"/>
      <c r="M7439" s="271"/>
      <c r="N7439" s="270" t="e">
        <v>#N/A</v>
      </c>
      <c r="O7439" s="272" t="e">
        <v>#N/A</v>
      </c>
      <c r="P7439" s="272" t="e">
        <v>#N/A</v>
      </c>
      <c r="Q7439" s="272" t="e">
        <v>#N/A</v>
      </c>
    </row>
    <row r="7440" spans="1:17" s="208" customFormat="1" ht="12">
      <c r="A7440" s="268" t="str">
        <f t="shared" si="232"/>
        <v>1985111071720292550</v>
      </c>
      <c r="B7440" s="304" t="s">
        <v>19891</v>
      </c>
      <c r="C7440" s="269" t="s">
        <v>11474</v>
      </c>
      <c r="D7440" s="144" t="s">
        <v>3106</v>
      </c>
      <c r="E7440" s="269" t="s">
        <v>11475</v>
      </c>
      <c r="F7440" s="145" t="s">
        <v>3106</v>
      </c>
      <c r="G7440" s="269" t="s">
        <v>3106</v>
      </c>
      <c r="H7440" s="305" t="s">
        <v>11476</v>
      </c>
      <c r="I7440" s="306" t="s">
        <v>22189</v>
      </c>
      <c r="J7440" s="201" t="str">
        <f t="shared" si="233"/>
        <v>9999</v>
      </c>
      <c r="K7440" s="270"/>
      <c r="L7440" s="270"/>
      <c r="M7440" s="271"/>
      <c r="N7440" s="270" t="e">
        <v>#N/A</v>
      </c>
      <c r="O7440" s="272" t="e">
        <v>#N/A</v>
      </c>
      <c r="P7440" s="272" t="e">
        <v>#N/A</v>
      </c>
      <c r="Q7440" s="272" t="e">
        <v>#N/A</v>
      </c>
    </row>
    <row r="7441" spans="1:20" ht="12">
      <c r="A7441" s="268" t="str">
        <f t="shared" si="232"/>
        <v>1985269011770739088</v>
      </c>
      <c r="B7441" s="304" t="s">
        <v>19891</v>
      </c>
      <c r="C7441" s="269" t="s">
        <v>11477</v>
      </c>
      <c r="D7441" s="144" t="s">
        <v>3106</v>
      </c>
      <c r="E7441" s="269" t="s">
        <v>11478</v>
      </c>
      <c r="F7441" s="145" t="s">
        <v>3106</v>
      </c>
      <c r="G7441" s="269" t="s">
        <v>3106</v>
      </c>
      <c r="H7441" s="305" t="s">
        <v>11479</v>
      </c>
      <c r="I7441" s="306" t="s">
        <v>22293</v>
      </c>
      <c r="J7441" s="201" t="str">
        <f t="shared" si="233"/>
        <v>9999</v>
      </c>
      <c r="K7441" s="270"/>
      <c r="L7441" s="270"/>
      <c r="M7441" s="271"/>
      <c r="N7441" s="270" t="e">
        <v>#N/A</v>
      </c>
      <c r="O7441" s="272" t="e">
        <v>#N/A</v>
      </c>
      <c r="P7441" s="272" t="e">
        <v>#N/A</v>
      </c>
      <c r="Q7441" s="272" t="e">
        <v>#N/A</v>
      </c>
      <c r="S7441" s="208"/>
    </row>
    <row r="7442" spans="1:20" ht="12">
      <c r="A7442" s="268" t="str">
        <f t="shared" si="232"/>
        <v>1986135011508051343</v>
      </c>
      <c r="B7442" s="304" t="s">
        <v>19891</v>
      </c>
      <c r="C7442" s="269" t="s">
        <v>11480</v>
      </c>
      <c r="D7442" s="144" t="s">
        <v>3106</v>
      </c>
      <c r="E7442" s="269" t="s">
        <v>11481</v>
      </c>
      <c r="F7442" s="145" t="s">
        <v>3106</v>
      </c>
      <c r="G7442" s="269" t="s">
        <v>3106</v>
      </c>
      <c r="H7442" s="305" t="s">
        <v>11482</v>
      </c>
      <c r="I7442" s="307" t="s">
        <v>11482</v>
      </c>
      <c r="J7442" s="201" t="str">
        <f t="shared" si="233"/>
        <v>9999</v>
      </c>
      <c r="K7442" s="270"/>
      <c r="L7442" s="270"/>
      <c r="M7442" s="271"/>
      <c r="N7442" s="270" t="e">
        <v>#N/A</v>
      </c>
      <c r="O7442" s="272" t="e">
        <v>#N/A</v>
      </c>
      <c r="P7442" s="272" t="e">
        <v>#N/A</v>
      </c>
      <c r="Q7442" s="272" t="e">
        <v>#N/A</v>
      </c>
      <c r="S7442" s="208"/>
    </row>
    <row r="7443" spans="1:20" ht="12">
      <c r="A7443" s="268" t="str">
        <f t="shared" si="232"/>
        <v>1986721011437182037</v>
      </c>
      <c r="B7443" s="304" t="s">
        <v>19891</v>
      </c>
      <c r="C7443" s="269" t="s">
        <v>11483</v>
      </c>
      <c r="D7443" s="144" t="s">
        <v>3106</v>
      </c>
      <c r="E7443" s="269" t="s">
        <v>11484</v>
      </c>
      <c r="F7443" s="145" t="s">
        <v>3106</v>
      </c>
      <c r="G7443" s="269" t="s">
        <v>3106</v>
      </c>
      <c r="H7443" s="305" t="s">
        <v>11485</v>
      </c>
      <c r="I7443" s="306" t="s">
        <v>21417</v>
      </c>
      <c r="J7443" s="201" t="str">
        <f t="shared" si="233"/>
        <v>9999</v>
      </c>
      <c r="K7443" s="270"/>
      <c r="L7443" s="270"/>
      <c r="M7443" s="271"/>
      <c r="N7443" s="270" t="e">
        <v>#N/A</v>
      </c>
      <c r="O7443" s="272" t="e">
        <v>#N/A</v>
      </c>
      <c r="P7443" s="272" t="e">
        <v>#N/A</v>
      </c>
      <c r="Q7443" s="272" t="e">
        <v>#N/A</v>
      </c>
      <c r="S7443" s="208"/>
    </row>
    <row r="7444" spans="1:20" ht="12">
      <c r="A7444" s="268" t="str">
        <f t="shared" si="232"/>
        <v>1988750011407872781</v>
      </c>
      <c r="B7444" s="304" t="s">
        <v>19891</v>
      </c>
      <c r="C7444" s="269" t="s">
        <v>11486</v>
      </c>
      <c r="D7444" s="144" t="s">
        <v>3106</v>
      </c>
      <c r="E7444" s="269" t="s">
        <v>11487</v>
      </c>
      <c r="F7444" s="145" t="s">
        <v>3106</v>
      </c>
      <c r="G7444" s="269" t="s">
        <v>3106</v>
      </c>
      <c r="H7444" s="305" t="s">
        <v>11488</v>
      </c>
      <c r="I7444" s="306" t="s">
        <v>21328</v>
      </c>
      <c r="J7444" s="201" t="str">
        <f t="shared" si="233"/>
        <v>9999</v>
      </c>
      <c r="K7444" s="270"/>
      <c r="L7444" s="270"/>
      <c r="M7444" s="271"/>
      <c r="N7444" s="270" t="e">
        <v>#N/A</v>
      </c>
      <c r="O7444" s="272" t="e">
        <v>#N/A</v>
      </c>
      <c r="P7444" s="272" t="e">
        <v>#N/A</v>
      </c>
      <c r="Q7444" s="272" t="e">
        <v>#N/A</v>
      </c>
      <c r="S7444" s="208"/>
    </row>
    <row r="7445" spans="1:20" ht="12">
      <c r="A7445" s="268" t="str">
        <f t="shared" ref="A7445:A7508" si="234">E7445&amp;C7445</f>
        <v>1988750021619993904</v>
      </c>
      <c r="B7445" s="304" t="s">
        <v>19891</v>
      </c>
      <c r="C7445" s="269" t="s">
        <v>11489</v>
      </c>
      <c r="D7445" s="144" t="s">
        <v>3106</v>
      </c>
      <c r="E7445" s="269" t="s">
        <v>11490</v>
      </c>
      <c r="F7445" s="145" t="s">
        <v>3106</v>
      </c>
      <c r="G7445" s="269" t="s">
        <v>3106</v>
      </c>
      <c r="H7445" s="305" t="s">
        <v>11491</v>
      </c>
      <c r="I7445" s="306" t="s">
        <v>21914</v>
      </c>
      <c r="J7445" s="201" t="str">
        <f t="shared" si="233"/>
        <v>9999</v>
      </c>
      <c r="K7445" s="270"/>
      <c r="L7445" s="270"/>
      <c r="M7445" s="271"/>
      <c r="N7445" s="270" t="e">
        <v>#N/A</v>
      </c>
      <c r="O7445" s="272" t="e">
        <v>#N/A</v>
      </c>
      <c r="P7445" s="272" t="e">
        <v>#N/A</v>
      </c>
      <c r="Q7445" s="272" t="e">
        <v>#N/A</v>
      </c>
      <c r="S7445" s="208"/>
    </row>
    <row r="7446" spans="1:20" ht="12">
      <c r="A7446" s="268" t="str">
        <f t="shared" si="234"/>
        <v>1990780031336172931</v>
      </c>
      <c r="B7446" s="304" t="s">
        <v>19891</v>
      </c>
      <c r="C7446" s="269" t="s">
        <v>11492</v>
      </c>
      <c r="D7446" s="144" t="s">
        <v>3106</v>
      </c>
      <c r="E7446" s="269" t="s">
        <v>11493</v>
      </c>
      <c r="F7446" s="145" t="s">
        <v>3106</v>
      </c>
      <c r="G7446" s="269" t="s">
        <v>3106</v>
      </c>
      <c r="H7446" s="305" t="s">
        <v>11485</v>
      </c>
      <c r="I7446" s="306" t="s">
        <v>21100</v>
      </c>
      <c r="J7446" s="201" t="str">
        <f t="shared" si="233"/>
        <v>9999</v>
      </c>
      <c r="K7446" s="270"/>
      <c r="L7446" s="270"/>
      <c r="M7446" s="271"/>
      <c r="N7446" s="270" t="e">
        <v>#N/A</v>
      </c>
      <c r="O7446" s="272" t="e">
        <v>#N/A</v>
      </c>
      <c r="P7446" s="272" t="e">
        <v>#N/A</v>
      </c>
      <c r="Q7446" s="272" t="e">
        <v>#N/A</v>
      </c>
      <c r="S7446" s="208"/>
    </row>
    <row r="7447" spans="1:20" ht="12">
      <c r="A7447" s="268" t="str">
        <f t="shared" si="234"/>
        <v>1991713011396902391</v>
      </c>
      <c r="B7447" s="304" t="s">
        <v>19891</v>
      </c>
      <c r="C7447" s="269" t="s">
        <v>11494</v>
      </c>
      <c r="D7447" s="144" t="s">
        <v>3106</v>
      </c>
      <c r="E7447" s="269" t="s">
        <v>11495</v>
      </c>
      <c r="F7447" s="145" t="s">
        <v>3106</v>
      </c>
      <c r="G7447" s="269" t="s">
        <v>3106</v>
      </c>
      <c r="H7447" s="305" t="s">
        <v>11496</v>
      </c>
      <c r="I7447" s="306" t="s">
        <v>21302</v>
      </c>
      <c r="J7447" s="201" t="str">
        <f t="shared" si="233"/>
        <v>9999</v>
      </c>
      <c r="K7447" s="270"/>
      <c r="L7447" s="270"/>
      <c r="M7447" s="271"/>
      <c r="N7447" s="270" t="e">
        <v>#N/A</v>
      </c>
      <c r="O7447" s="272" t="e">
        <v>#N/A</v>
      </c>
      <c r="P7447" s="272" t="e">
        <v>#N/A</v>
      </c>
      <c r="Q7447" s="272" t="e">
        <v>#N/A</v>
      </c>
      <c r="S7447" s="208"/>
    </row>
    <row r="7448" spans="1:20" ht="12">
      <c r="A7448" s="268" t="str">
        <f t="shared" si="234"/>
        <v>1991986011396702122</v>
      </c>
      <c r="B7448" s="304" t="s">
        <v>19891</v>
      </c>
      <c r="C7448" s="269" t="s">
        <v>9358</v>
      </c>
      <c r="D7448" s="144" t="s">
        <v>3106</v>
      </c>
      <c r="E7448" s="269" t="s">
        <v>11497</v>
      </c>
      <c r="F7448" s="145" t="s">
        <v>3106</v>
      </c>
      <c r="G7448" s="269" t="s">
        <v>3106</v>
      </c>
      <c r="H7448" s="305" t="s">
        <v>9360</v>
      </c>
      <c r="I7448" s="306" t="s">
        <v>21278</v>
      </c>
      <c r="J7448" s="201" t="str">
        <f t="shared" si="233"/>
        <v>9999</v>
      </c>
      <c r="K7448" s="270"/>
      <c r="L7448" s="270"/>
      <c r="M7448" s="271"/>
      <c r="N7448" s="270" t="e">
        <v>#N/A</v>
      </c>
      <c r="O7448" s="272" t="e">
        <v>#N/A</v>
      </c>
      <c r="P7448" s="272" t="e">
        <v>#N/A</v>
      </c>
      <c r="Q7448" s="272" t="e">
        <v>#N/A</v>
      </c>
      <c r="S7448" s="208"/>
    </row>
    <row r="7449" spans="1:20" ht="12">
      <c r="A7449" s="268" t="str">
        <f t="shared" si="234"/>
        <v>1993875011467520759</v>
      </c>
      <c r="B7449" s="304" t="s">
        <v>19891</v>
      </c>
      <c r="C7449" s="269" t="s">
        <v>11501</v>
      </c>
      <c r="D7449" s="144" t="s">
        <v>3106</v>
      </c>
      <c r="E7449" s="269" t="s">
        <v>11502</v>
      </c>
      <c r="F7449" s="145" t="s">
        <v>3106</v>
      </c>
      <c r="G7449" s="269" t="s">
        <v>3106</v>
      </c>
      <c r="H7449" s="305" t="s">
        <v>11503</v>
      </c>
      <c r="I7449" s="306" t="s">
        <v>21508</v>
      </c>
      <c r="J7449" s="201" t="str">
        <f t="shared" si="233"/>
        <v>9999</v>
      </c>
      <c r="K7449" s="270"/>
      <c r="L7449" s="270"/>
      <c r="M7449" s="271"/>
      <c r="N7449" s="270" t="e">
        <v>#N/A</v>
      </c>
      <c r="O7449" s="272" t="e">
        <v>#N/A</v>
      </c>
      <c r="P7449" s="272" t="e">
        <v>#N/A</v>
      </c>
      <c r="Q7449" s="272" t="e">
        <v>#N/A</v>
      </c>
      <c r="S7449" s="208"/>
    </row>
    <row r="7450" spans="1:20" ht="12">
      <c r="A7450" s="268" t="str">
        <f t="shared" si="234"/>
        <v>1994816011720231442</v>
      </c>
      <c r="B7450" s="304" t="s">
        <v>19891</v>
      </c>
      <c r="C7450" s="269" t="s">
        <v>11504</v>
      </c>
      <c r="D7450" s="144" t="s">
        <v>3106</v>
      </c>
      <c r="E7450" s="269" t="s">
        <v>11505</v>
      </c>
      <c r="F7450" s="145" t="s">
        <v>3106</v>
      </c>
      <c r="G7450" s="269" t="s">
        <v>3106</v>
      </c>
      <c r="H7450" s="305" t="s">
        <v>11506</v>
      </c>
      <c r="I7450" s="307" t="s">
        <v>11506</v>
      </c>
      <c r="J7450" s="201" t="str">
        <f t="shared" si="233"/>
        <v>9999</v>
      </c>
      <c r="K7450" s="270"/>
      <c r="L7450" s="270"/>
      <c r="M7450" s="271"/>
      <c r="N7450" s="270" t="e">
        <v>#N/A</v>
      </c>
      <c r="O7450" s="272" t="e">
        <v>#N/A</v>
      </c>
      <c r="P7450" s="272" t="e">
        <v>#N/A</v>
      </c>
      <c r="Q7450" s="272" t="e">
        <v>#N/A</v>
      </c>
      <c r="S7450" s="311"/>
      <c r="T7450" s="311"/>
    </row>
    <row r="7451" spans="1:20" ht="12">
      <c r="A7451" s="268" t="str">
        <f t="shared" si="234"/>
        <v>1995748011942467022</v>
      </c>
      <c r="B7451" s="304" t="s">
        <v>19891</v>
      </c>
      <c r="C7451" s="269" t="s">
        <v>11507</v>
      </c>
      <c r="D7451" s="144" t="s">
        <v>3106</v>
      </c>
      <c r="E7451" s="269" t="s">
        <v>11508</v>
      </c>
      <c r="F7451" s="145" t="s">
        <v>3106</v>
      </c>
      <c r="G7451" s="269" t="s">
        <v>3106</v>
      </c>
      <c r="H7451" s="305" t="s">
        <v>11509</v>
      </c>
      <c r="I7451" s="306" t="s">
        <v>22740</v>
      </c>
      <c r="J7451" s="201" t="str">
        <f t="shared" si="233"/>
        <v>9999</v>
      </c>
      <c r="K7451" s="270"/>
      <c r="L7451" s="270"/>
      <c r="M7451" s="271"/>
      <c r="N7451" s="270" t="e">
        <v>#N/A</v>
      </c>
      <c r="O7451" s="272" t="e">
        <v>#N/A</v>
      </c>
      <c r="P7451" s="272" t="e">
        <v>#N/A</v>
      </c>
      <c r="Q7451" s="272" t="e">
        <v>#N/A</v>
      </c>
      <c r="S7451" s="208"/>
    </row>
    <row r="7452" spans="1:20" ht="12">
      <c r="A7452" s="268" t="str">
        <f t="shared" si="234"/>
        <v>1996100011992901847</v>
      </c>
      <c r="B7452" s="304" t="s">
        <v>19891</v>
      </c>
      <c r="C7452" s="269" t="s">
        <v>11510</v>
      </c>
      <c r="D7452" s="144" t="s">
        <v>3106</v>
      </c>
      <c r="E7452" s="269" t="s">
        <v>11511</v>
      </c>
      <c r="F7452" s="145" t="s">
        <v>3106</v>
      </c>
      <c r="G7452" s="269" t="s">
        <v>3106</v>
      </c>
      <c r="H7452" s="305" t="s">
        <v>11512</v>
      </c>
      <c r="I7452" s="306" t="s">
        <v>22883</v>
      </c>
      <c r="J7452" s="201" t="str">
        <f t="shared" si="233"/>
        <v>9999</v>
      </c>
      <c r="K7452" s="270"/>
      <c r="L7452" s="270"/>
      <c r="M7452" s="271"/>
      <c r="N7452" s="270" t="e">
        <v>#N/A</v>
      </c>
      <c r="O7452" s="272" t="e">
        <v>#N/A</v>
      </c>
      <c r="P7452" s="272" t="e">
        <v>#N/A</v>
      </c>
      <c r="Q7452" s="272" t="e">
        <v>#N/A</v>
      </c>
      <c r="S7452" s="208"/>
    </row>
    <row r="7453" spans="1:20" ht="12">
      <c r="A7453" s="268" t="str">
        <f t="shared" si="234"/>
        <v>1996647011326297441</v>
      </c>
      <c r="B7453" s="304" t="s">
        <v>19891</v>
      </c>
      <c r="C7453" s="269" t="s">
        <v>11513</v>
      </c>
      <c r="D7453" s="144" t="s">
        <v>3106</v>
      </c>
      <c r="E7453" s="269" t="s">
        <v>11514</v>
      </c>
      <c r="F7453" s="145" t="s">
        <v>3106</v>
      </c>
      <c r="G7453" s="269" t="s">
        <v>3106</v>
      </c>
      <c r="H7453" s="305" t="s">
        <v>11515</v>
      </c>
      <c r="I7453" s="307" t="s">
        <v>11515</v>
      </c>
      <c r="J7453" s="201" t="str">
        <f t="shared" si="233"/>
        <v>9999</v>
      </c>
      <c r="K7453" s="270"/>
      <c r="L7453" s="270"/>
      <c r="M7453" s="271"/>
      <c r="N7453" s="270" t="e">
        <v>#N/A</v>
      </c>
      <c r="O7453" s="272" t="e">
        <v>#N/A</v>
      </c>
      <c r="P7453" s="272" t="e">
        <v>#N/A</v>
      </c>
      <c r="Q7453" s="272" t="e">
        <v>#N/A</v>
      </c>
      <c r="S7453" s="208"/>
    </row>
    <row r="7454" spans="1:20" ht="12">
      <c r="A7454" s="268" t="str">
        <f t="shared" si="234"/>
        <v>1997470011730266370</v>
      </c>
      <c r="B7454" s="304" t="s">
        <v>19891</v>
      </c>
      <c r="C7454" s="269" t="s">
        <v>11516</v>
      </c>
      <c r="D7454" s="144" t="s">
        <v>3106</v>
      </c>
      <c r="E7454" s="269" t="s">
        <v>11517</v>
      </c>
      <c r="F7454" s="145" t="s">
        <v>3106</v>
      </c>
      <c r="G7454" s="269" t="s">
        <v>3106</v>
      </c>
      <c r="H7454" s="305" t="s">
        <v>11518</v>
      </c>
      <c r="I7454" s="306" t="s">
        <v>22206</v>
      </c>
      <c r="J7454" s="201" t="str">
        <f t="shared" si="233"/>
        <v>9999</v>
      </c>
      <c r="K7454" s="270"/>
      <c r="L7454" s="270"/>
      <c r="M7454" s="271"/>
      <c r="N7454" s="270" t="e">
        <v>#N/A</v>
      </c>
      <c r="O7454" s="272" t="e">
        <v>#N/A</v>
      </c>
      <c r="P7454" s="272" t="e">
        <v>#N/A</v>
      </c>
      <c r="Q7454" s="272" t="e">
        <v>#N/A</v>
      </c>
      <c r="S7454" s="208"/>
    </row>
    <row r="7455" spans="1:20" ht="12">
      <c r="A7455" s="268" t="str">
        <f t="shared" si="234"/>
        <v>1998312011982844767</v>
      </c>
      <c r="B7455" s="304" t="s">
        <v>19891</v>
      </c>
      <c r="C7455" s="269" t="s">
        <v>11519</v>
      </c>
      <c r="D7455" s="144" t="s">
        <v>3106</v>
      </c>
      <c r="E7455" s="269" t="s">
        <v>11520</v>
      </c>
      <c r="F7455" s="145" t="s">
        <v>3106</v>
      </c>
      <c r="G7455" s="269" t="s">
        <v>3106</v>
      </c>
      <c r="H7455" s="305" t="s">
        <v>11521</v>
      </c>
      <c r="I7455" s="306" t="s">
        <v>22848</v>
      </c>
      <c r="J7455" s="201" t="str">
        <f t="shared" si="233"/>
        <v>9999</v>
      </c>
      <c r="K7455" s="270"/>
      <c r="L7455" s="270"/>
      <c r="M7455" s="271"/>
      <c r="N7455" s="270" t="e">
        <v>#N/A</v>
      </c>
      <c r="O7455" s="272" t="e">
        <v>#N/A</v>
      </c>
      <c r="P7455" s="272" t="e">
        <v>#N/A</v>
      </c>
      <c r="Q7455" s="272" t="e">
        <v>#N/A</v>
      </c>
      <c r="S7455" s="208"/>
    </row>
    <row r="7456" spans="1:20" ht="12">
      <c r="A7456" s="268" t="str">
        <f t="shared" si="234"/>
        <v>1998346011912125683</v>
      </c>
      <c r="B7456" s="304" t="s">
        <v>19891</v>
      </c>
      <c r="C7456" s="269" t="s">
        <v>11522</v>
      </c>
      <c r="D7456" s="144" t="s">
        <v>3106</v>
      </c>
      <c r="E7456" s="269" t="s">
        <v>11523</v>
      </c>
      <c r="F7456" s="145" t="s">
        <v>3106</v>
      </c>
      <c r="G7456" s="269" t="s">
        <v>3106</v>
      </c>
      <c r="H7456" s="305" t="s">
        <v>11524</v>
      </c>
      <c r="I7456" s="306" t="s">
        <v>22646</v>
      </c>
      <c r="J7456" s="201" t="str">
        <f t="shared" si="233"/>
        <v>9999</v>
      </c>
      <c r="K7456" s="270"/>
      <c r="L7456" s="270"/>
      <c r="M7456" s="271"/>
      <c r="N7456" s="270" t="e">
        <v>#N/A</v>
      </c>
      <c r="O7456" s="272" t="e">
        <v>#N/A</v>
      </c>
      <c r="P7456" s="272" t="e">
        <v>#N/A</v>
      </c>
      <c r="Q7456" s="272" t="e">
        <v>#N/A</v>
      </c>
      <c r="S7456" s="208"/>
    </row>
    <row r="7457" spans="1:17" s="208" customFormat="1" ht="12">
      <c r="A7457" s="268" t="str">
        <f t="shared" si="234"/>
        <v>1998742041437197480</v>
      </c>
      <c r="B7457" s="304" t="s">
        <v>19891</v>
      </c>
      <c r="C7457" s="269" t="s">
        <v>11525</v>
      </c>
      <c r="D7457" s="144" t="s">
        <v>3106</v>
      </c>
      <c r="E7457" s="269" t="s">
        <v>11526</v>
      </c>
      <c r="F7457" s="145" t="s">
        <v>3106</v>
      </c>
      <c r="G7457" s="269" t="s">
        <v>3106</v>
      </c>
      <c r="H7457" s="305" t="s">
        <v>11527</v>
      </c>
      <c r="I7457" s="306" t="s">
        <v>21418</v>
      </c>
      <c r="J7457" s="201" t="str">
        <f t="shared" si="233"/>
        <v>9999</v>
      </c>
      <c r="K7457" s="270"/>
      <c r="L7457" s="270"/>
      <c r="M7457" s="271"/>
      <c r="N7457" s="270" t="e">
        <v>#N/A</v>
      </c>
      <c r="O7457" s="272" t="e">
        <v>#N/A</v>
      </c>
      <c r="P7457" s="272" t="e">
        <v>#N/A</v>
      </c>
      <c r="Q7457" s="272" t="e">
        <v>#N/A</v>
      </c>
    </row>
    <row r="7458" spans="1:17" s="208" customFormat="1" ht="12">
      <c r="A7458" s="268" t="str">
        <f t="shared" si="234"/>
        <v>2000317011689765661</v>
      </c>
      <c r="B7458" s="304" t="s">
        <v>19891</v>
      </c>
      <c r="C7458" s="269" t="s">
        <v>14306</v>
      </c>
      <c r="D7458" s="144" t="s">
        <v>3106</v>
      </c>
      <c r="E7458" s="269" t="s">
        <v>14307</v>
      </c>
      <c r="F7458" s="145" t="s">
        <v>3106</v>
      </c>
      <c r="G7458" s="269" t="s">
        <v>3106</v>
      </c>
      <c r="H7458" s="305" t="s">
        <v>14308</v>
      </c>
      <c r="I7458" s="306" t="s">
        <v>22076</v>
      </c>
      <c r="J7458" s="201" t="str">
        <f t="shared" si="233"/>
        <v>9999</v>
      </c>
      <c r="K7458" s="270" t="s">
        <v>13915</v>
      </c>
      <c r="L7458" s="270" t="s">
        <v>13916</v>
      </c>
      <c r="M7458" s="271">
        <v>44085</v>
      </c>
      <c r="N7458" s="270" t="e">
        <v>#N/A</v>
      </c>
      <c r="O7458" s="272" t="e">
        <v>#N/A</v>
      </c>
      <c r="P7458" s="272" t="e">
        <v>#N/A</v>
      </c>
      <c r="Q7458" s="272" t="e">
        <v>#N/A</v>
      </c>
    </row>
    <row r="7459" spans="1:17" s="208" customFormat="1" ht="12">
      <c r="A7459" s="268" t="str">
        <f t="shared" si="234"/>
        <v>2000358011457495889</v>
      </c>
      <c r="B7459" s="304" t="s">
        <v>19891</v>
      </c>
      <c r="C7459" s="269" t="s">
        <v>11592</v>
      </c>
      <c r="D7459" s="144" t="s">
        <v>3106</v>
      </c>
      <c r="E7459" s="269" t="s">
        <v>11593</v>
      </c>
      <c r="F7459" s="145" t="s">
        <v>3106</v>
      </c>
      <c r="G7459" s="269" t="s">
        <v>3106</v>
      </c>
      <c r="H7459" s="305" t="s">
        <v>11594</v>
      </c>
      <c r="I7459" s="306" t="s">
        <v>21481</v>
      </c>
      <c r="J7459" s="201" t="str">
        <f t="shared" si="233"/>
        <v>9999</v>
      </c>
      <c r="K7459" s="270"/>
      <c r="L7459" s="270"/>
      <c r="M7459" s="271"/>
      <c r="N7459" s="270" t="e">
        <v>#N/A</v>
      </c>
      <c r="O7459" s="272" t="e">
        <v>#N/A</v>
      </c>
      <c r="P7459" s="272" t="e">
        <v>#N/A</v>
      </c>
      <c r="Q7459" s="272" t="e">
        <v>#N/A</v>
      </c>
    </row>
    <row r="7460" spans="1:17" s="208" customFormat="1" ht="12">
      <c r="A7460" s="268" t="str">
        <f t="shared" si="234"/>
        <v>2000739291548222193</v>
      </c>
      <c r="B7460" s="304" t="s">
        <v>19891</v>
      </c>
      <c r="C7460" s="269" t="s">
        <v>11595</v>
      </c>
      <c r="D7460" s="144" t="s">
        <v>3106</v>
      </c>
      <c r="E7460" s="269" t="s">
        <v>11596</v>
      </c>
      <c r="F7460" s="145" t="s">
        <v>3106</v>
      </c>
      <c r="G7460" s="269" t="s">
        <v>3106</v>
      </c>
      <c r="H7460" s="305" t="s">
        <v>11597</v>
      </c>
      <c r="I7460" s="306" t="s">
        <v>21717</v>
      </c>
      <c r="J7460" s="201" t="str">
        <f t="shared" si="233"/>
        <v>9999</v>
      </c>
      <c r="K7460" s="270"/>
      <c r="L7460" s="270"/>
      <c r="M7460" s="271"/>
      <c r="N7460" s="270" t="e">
        <v>#N/A</v>
      </c>
      <c r="O7460" s="272" t="e">
        <v>#N/A</v>
      </c>
      <c r="P7460" s="272" t="e">
        <v>#N/A</v>
      </c>
      <c r="Q7460" s="272" t="e">
        <v>#N/A</v>
      </c>
    </row>
    <row r="7461" spans="1:17" s="208" customFormat="1" ht="12">
      <c r="A7461" s="268" t="str">
        <f t="shared" si="234"/>
        <v>2001620011437390044</v>
      </c>
      <c r="B7461" s="304" t="s">
        <v>19891</v>
      </c>
      <c r="C7461" s="269" t="s">
        <v>11598</v>
      </c>
      <c r="D7461" s="144" t="s">
        <v>3106</v>
      </c>
      <c r="E7461" s="269" t="s">
        <v>11599</v>
      </c>
      <c r="F7461" s="145" t="s">
        <v>3106</v>
      </c>
      <c r="G7461" s="269" t="s">
        <v>3106</v>
      </c>
      <c r="H7461" s="305" t="s">
        <v>11600</v>
      </c>
      <c r="I7461" s="307" t="s">
        <v>11600</v>
      </c>
      <c r="J7461" s="201" t="str">
        <f t="shared" si="233"/>
        <v>9999</v>
      </c>
      <c r="K7461" s="270"/>
      <c r="L7461" s="270"/>
      <c r="M7461" s="271"/>
      <c r="N7461" s="270" t="e">
        <v>#N/A</v>
      </c>
      <c r="O7461" s="272" t="e">
        <v>#N/A</v>
      </c>
      <c r="P7461" s="272" t="e">
        <v>#N/A</v>
      </c>
      <c r="Q7461" s="272" t="e">
        <v>#N/A</v>
      </c>
    </row>
    <row r="7462" spans="1:17" s="208" customFormat="1" ht="12">
      <c r="A7462" s="268" t="str">
        <f t="shared" si="234"/>
        <v>2002172011982781886</v>
      </c>
      <c r="B7462" s="304" t="s">
        <v>19891</v>
      </c>
      <c r="C7462" s="269" t="s">
        <v>11601</v>
      </c>
      <c r="D7462" s="144" t="s">
        <v>3106</v>
      </c>
      <c r="E7462" s="269" t="s">
        <v>11602</v>
      </c>
      <c r="F7462" s="145" t="s">
        <v>3106</v>
      </c>
      <c r="G7462" s="269" t="s">
        <v>3106</v>
      </c>
      <c r="H7462" s="305" t="s">
        <v>11603</v>
      </c>
      <c r="I7462" s="306" t="s">
        <v>22845</v>
      </c>
      <c r="J7462" s="201" t="str">
        <f t="shared" si="233"/>
        <v>9999</v>
      </c>
      <c r="K7462" s="270"/>
      <c r="L7462" s="270"/>
      <c r="M7462" s="271"/>
      <c r="N7462" s="270" t="e">
        <v>#N/A</v>
      </c>
      <c r="O7462" s="272" t="e">
        <v>#N/A</v>
      </c>
      <c r="P7462" s="272" t="e">
        <v>#N/A</v>
      </c>
      <c r="Q7462" s="272" t="e">
        <v>#N/A</v>
      </c>
    </row>
    <row r="7463" spans="1:17" s="208" customFormat="1" ht="12">
      <c r="A7463" s="268" t="str">
        <f t="shared" si="234"/>
        <v>2002727011013111681</v>
      </c>
      <c r="B7463" s="304" t="s">
        <v>19891</v>
      </c>
      <c r="C7463" s="269" t="s">
        <v>11604</v>
      </c>
      <c r="D7463" s="144" t="s">
        <v>3106</v>
      </c>
      <c r="E7463" s="269" t="s">
        <v>11605</v>
      </c>
      <c r="F7463" s="145" t="s">
        <v>3106</v>
      </c>
      <c r="G7463" s="269" t="s">
        <v>3106</v>
      </c>
      <c r="H7463" s="305" t="s">
        <v>11606</v>
      </c>
      <c r="I7463" s="306" t="s">
        <v>20257</v>
      </c>
      <c r="J7463" s="201" t="str">
        <f t="shared" si="233"/>
        <v>9999</v>
      </c>
      <c r="K7463" s="270"/>
      <c r="L7463" s="270"/>
      <c r="M7463" s="271"/>
      <c r="N7463" s="270" t="e">
        <v>#N/A</v>
      </c>
      <c r="O7463" s="272" t="e">
        <v>#N/A</v>
      </c>
      <c r="P7463" s="272" t="e">
        <v>#N/A</v>
      </c>
      <c r="Q7463" s="272" t="e">
        <v>#N/A</v>
      </c>
    </row>
    <row r="7464" spans="1:17" s="208" customFormat="1" ht="12">
      <c r="A7464" s="268" t="str">
        <f t="shared" si="234"/>
        <v>2004087011700809829</v>
      </c>
      <c r="B7464" s="304" t="s">
        <v>19891</v>
      </c>
      <c r="C7464" s="269" t="s">
        <v>11607</v>
      </c>
      <c r="D7464" s="144" t="s">
        <v>3106</v>
      </c>
      <c r="E7464" s="269" t="s">
        <v>11608</v>
      </c>
      <c r="F7464" s="145" t="s">
        <v>3106</v>
      </c>
      <c r="G7464" s="269" t="s">
        <v>3106</v>
      </c>
      <c r="H7464" s="305" t="s">
        <v>11609</v>
      </c>
      <c r="I7464" s="306" t="s">
        <v>22112</v>
      </c>
      <c r="J7464" s="201" t="str">
        <f t="shared" si="233"/>
        <v>9999</v>
      </c>
      <c r="K7464" s="270"/>
      <c r="L7464" s="270"/>
      <c r="M7464" s="271"/>
      <c r="N7464" s="270" t="e">
        <v>#N/A</v>
      </c>
      <c r="O7464" s="272" t="e">
        <v>#N/A</v>
      </c>
      <c r="P7464" s="272" t="e">
        <v>#N/A</v>
      </c>
      <c r="Q7464" s="272" t="e">
        <v>#N/A</v>
      </c>
    </row>
    <row r="7465" spans="1:17" s="208" customFormat="1" ht="12">
      <c r="A7465" s="268" t="str">
        <f t="shared" si="234"/>
        <v>2004087021700809829</v>
      </c>
      <c r="B7465" s="304" t="s">
        <v>19891</v>
      </c>
      <c r="C7465" s="269" t="s">
        <v>11607</v>
      </c>
      <c r="D7465" s="144" t="s">
        <v>3106</v>
      </c>
      <c r="E7465" s="269" t="s">
        <v>11610</v>
      </c>
      <c r="F7465" s="145" t="s">
        <v>3106</v>
      </c>
      <c r="G7465" s="269" t="s">
        <v>3106</v>
      </c>
      <c r="H7465" s="305" t="s">
        <v>11609</v>
      </c>
      <c r="I7465" s="306" t="s">
        <v>22112</v>
      </c>
      <c r="J7465" s="201" t="str">
        <f t="shared" si="233"/>
        <v>9999</v>
      </c>
      <c r="K7465" s="270"/>
      <c r="L7465" s="270"/>
      <c r="M7465" s="271"/>
      <c r="N7465" s="270" t="e">
        <v>#N/A</v>
      </c>
      <c r="O7465" s="272" t="e">
        <v>#N/A</v>
      </c>
      <c r="P7465" s="272" t="e">
        <v>#N/A</v>
      </c>
      <c r="Q7465" s="272" t="e">
        <v>#N/A</v>
      </c>
    </row>
    <row r="7466" spans="1:17" s="208" customFormat="1" ht="12">
      <c r="A7466" s="268" t="str">
        <f t="shared" si="234"/>
        <v>2004129011740287531</v>
      </c>
      <c r="B7466" s="304" t="s">
        <v>19891</v>
      </c>
      <c r="C7466" s="269" t="s">
        <v>11611</v>
      </c>
      <c r="D7466" s="144" t="s">
        <v>3106</v>
      </c>
      <c r="E7466" s="269" t="s">
        <v>11612</v>
      </c>
      <c r="F7466" s="145" t="s">
        <v>3106</v>
      </c>
      <c r="G7466" s="269" t="s">
        <v>3106</v>
      </c>
      <c r="H7466" s="305" t="s">
        <v>11613</v>
      </c>
      <c r="I7466" s="306" t="s">
        <v>22225</v>
      </c>
      <c r="J7466" s="201" t="str">
        <f t="shared" si="233"/>
        <v>9999</v>
      </c>
      <c r="K7466" s="270"/>
      <c r="L7466" s="270"/>
      <c r="M7466" s="271"/>
      <c r="N7466" s="270" t="e">
        <v>#N/A</v>
      </c>
      <c r="O7466" s="272" t="e">
        <v>#N/A</v>
      </c>
      <c r="P7466" s="272" t="e">
        <v>#N/A</v>
      </c>
      <c r="Q7466" s="272" t="e">
        <v>#N/A</v>
      </c>
    </row>
    <row r="7467" spans="1:17" s="208" customFormat="1" ht="12">
      <c r="A7467" s="268" t="str">
        <f t="shared" si="234"/>
        <v>2004129021740287531</v>
      </c>
      <c r="B7467" s="304" t="s">
        <v>19891</v>
      </c>
      <c r="C7467" s="269" t="s">
        <v>11611</v>
      </c>
      <c r="D7467" s="144" t="s">
        <v>3106</v>
      </c>
      <c r="E7467" s="269" t="s">
        <v>11614</v>
      </c>
      <c r="F7467" s="145" t="s">
        <v>3106</v>
      </c>
      <c r="G7467" s="269" t="s">
        <v>3106</v>
      </c>
      <c r="H7467" s="305" t="s">
        <v>11613</v>
      </c>
      <c r="I7467" s="307" t="s">
        <v>11613</v>
      </c>
      <c r="J7467" s="201" t="str">
        <f t="shared" si="233"/>
        <v>9999</v>
      </c>
      <c r="K7467" s="270"/>
      <c r="L7467" s="270"/>
      <c r="M7467" s="271"/>
      <c r="N7467" s="270" t="e">
        <v>#N/A</v>
      </c>
      <c r="O7467" s="272" t="e">
        <v>#N/A</v>
      </c>
      <c r="P7467" s="272" t="e">
        <v>#N/A</v>
      </c>
      <c r="Q7467" s="272" t="e">
        <v>#N/A</v>
      </c>
    </row>
    <row r="7468" spans="1:17" s="208" customFormat="1" ht="12">
      <c r="A7468" s="268" t="str">
        <f t="shared" si="234"/>
        <v>2004509021356391247</v>
      </c>
      <c r="B7468" s="304" t="s">
        <v>19891</v>
      </c>
      <c r="C7468" s="269" t="s">
        <v>11615</v>
      </c>
      <c r="D7468" s="144" t="s">
        <v>3106</v>
      </c>
      <c r="E7468" s="269" t="s">
        <v>11616</v>
      </c>
      <c r="F7468" s="145" t="s">
        <v>3106</v>
      </c>
      <c r="G7468" s="269" t="s">
        <v>3106</v>
      </c>
      <c r="H7468" s="305" t="s">
        <v>5501</v>
      </c>
      <c r="I7468" s="306" t="s">
        <v>20430</v>
      </c>
      <c r="J7468" s="201" t="str">
        <f t="shared" si="233"/>
        <v>9999</v>
      </c>
      <c r="K7468" s="270"/>
      <c r="L7468" s="270"/>
      <c r="M7468" s="271"/>
      <c r="N7468" s="270" t="e">
        <v>#N/A</v>
      </c>
      <c r="O7468" s="272" t="e">
        <v>#N/A</v>
      </c>
      <c r="P7468" s="272" t="e">
        <v>#N/A</v>
      </c>
      <c r="Q7468" s="272" t="e">
        <v>#N/A</v>
      </c>
    </row>
    <row r="7469" spans="1:17" s="208" customFormat="1" ht="12">
      <c r="A7469" s="268" t="str">
        <f t="shared" si="234"/>
        <v>2005696011386689891</v>
      </c>
      <c r="B7469" s="304" t="s">
        <v>19891</v>
      </c>
      <c r="C7469" s="269" t="s">
        <v>11617</v>
      </c>
      <c r="D7469" s="144" t="s">
        <v>3106</v>
      </c>
      <c r="E7469" s="269" t="s">
        <v>11618</v>
      </c>
      <c r="F7469" s="145" t="s">
        <v>3106</v>
      </c>
      <c r="G7469" s="269" t="s">
        <v>3106</v>
      </c>
      <c r="H7469" s="305" t="s">
        <v>11619</v>
      </c>
      <c r="I7469" s="306" t="s">
        <v>21256</v>
      </c>
      <c r="J7469" s="201" t="str">
        <f t="shared" si="233"/>
        <v>9999</v>
      </c>
      <c r="K7469" s="270"/>
      <c r="L7469" s="270"/>
      <c r="M7469" s="271"/>
      <c r="N7469" s="270" t="e">
        <v>#N/A</v>
      </c>
      <c r="O7469" s="272" t="e">
        <v>#N/A</v>
      </c>
      <c r="P7469" s="272" t="e">
        <v>#N/A</v>
      </c>
      <c r="Q7469" s="272" t="e">
        <v>#N/A</v>
      </c>
    </row>
    <row r="7470" spans="1:17" s="208" customFormat="1" ht="12">
      <c r="A7470" s="268" t="str">
        <f t="shared" si="234"/>
        <v>2006132011548322001</v>
      </c>
      <c r="B7470" s="304" t="s">
        <v>19891</v>
      </c>
      <c r="C7470" s="269" t="s">
        <v>11620</v>
      </c>
      <c r="D7470" s="144" t="s">
        <v>3106</v>
      </c>
      <c r="E7470" s="269" t="s">
        <v>11621</v>
      </c>
      <c r="F7470" s="145" t="s">
        <v>3106</v>
      </c>
      <c r="G7470" s="269" t="s">
        <v>3106</v>
      </c>
      <c r="H7470" s="305" t="s">
        <v>11622</v>
      </c>
      <c r="I7470" s="307" t="s">
        <v>11622</v>
      </c>
      <c r="J7470" s="201" t="str">
        <f t="shared" si="233"/>
        <v>9999</v>
      </c>
      <c r="K7470" s="270"/>
      <c r="L7470" s="270"/>
      <c r="M7470" s="271"/>
      <c r="N7470" s="270" t="e">
        <v>#N/A</v>
      </c>
      <c r="O7470" s="272" t="e">
        <v>#N/A</v>
      </c>
      <c r="P7470" s="272" t="e">
        <v>#N/A</v>
      </c>
      <c r="Q7470" s="272" t="e">
        <v>#N/A</v>
      </c>
    </row>
    <row r="7471" spans="1:17" s="208" customFormat="1" ht="12">
      <c r="A7471" s="268" t="str">
        <f t="shared" si="234"/>
        <v>2006421011922293703</v>
      </c>
      <c r="B7471" s="304" t="s">
        <v>19891</v>
      </c>
      <c r="C7471" s="269" t="s">
        <v>11623</v>
      </c>
      <c r="D7471" s="144" t="s">
        <v>3106</v>
      </c>
      <c r="E7471" s="269" t="s">
        <v>11624</v>
      </c>
      <c r="F7471" s="145" t="s">
        <v>3106</v>
      </c>
      <c r="G7471" s="269" t="s">
        <v>3106</v>
      </c>
      <c r="H7471" s="305" t="s">
        <v>11625</v>
      </c>
      <c r="I7471" s="306" t="s">
        <v>22688</v>
      </c>
      <c r="J7471" s="201" t="str">
        <f t="shared" si="233"/>
        <v>9999</v>
      </c>
      <c r="K7471" s="270"/>
      <c r="L7471" s="270"/>
      <c r="M7471" s="271"/>
      <c r="N7471" s="270" t="e">
        <v>#N/A</v>
      </c>
      <c r="O7471" s="272" t="e">
        <v>#N/A</v>
      </c>
      <c r="P7471" s="272" t="e">
        <v>#N/A</v>
      </c>
      <c r="Q7471" s="272" t="e">
        <v>#N/A</v>
      </c>
    </row>
    <row r="7472" spans="1:17" s="208" customFormat="1" ht="12">
      <c r="A7472" s="268" t="str">
        <f t="shared" si="234"/>
        <v>2007205061285823641</v>
      </c>
      <c r="B7472" s="304" t="s">
        <v>19891</v>
      </c>
      <c r="C7472" s="269" t="s">
        <v>11626</v>
      </c>
      <c r="D7472" s="144" t="s">
        <v>3106</v>
      </c>
      <c r="E7472" s="269" t="s">
        <v>11627</v>
      </c>
      <c r="F7472" s="145" t="s">
        <v>3106</v>
      </c>
      <c r="G7472" s="269" t="s">
        <v>3106</v>
      </c>
      <c r="H7472" s="305" t="s">
        <v>11628</v>
      </c>
      <c r="I7472" s="306" t="s">
        <v>20988</v>
      </c>
      <c r="J7472" s="201" t="str">
        <f t="shared" si="233"/>
        <v>9999</v>
      </c>
      <c r="K7472" s="270"/>
      <c r="L7472" s="270"/>
      <c r="M7472" s="271"/>
      <c r="N7472" s="270" t="e">
        <v>#N/A</v>
      </c>
      <c r="O7472" s="272" t="e">
        <v>#N/A</v>
      </c>
      <c r="P7472" s="272" t="e">
        <v>#N/A</v>
      </c>
      <c r="Q7472" s="272" t="e">
        <v>#N/A</v>
      </c>
    </row>
    <row r="7473" spans="1:17" s="208" customFormat="1" ht="12">
      <c r="A7473" s="268" t="str">
        <f t="shared" si="234"/>
        <v>2007411011750532545</v>
      </c>
      <c r="B7473" s="304" t="s">
        <v>19891</v>
      </c>
      <c r="C7473" s="269" t="s">
        <v>14354</v>
      </c>
      <c r="D7473" s="144" t="s">
        <v>3106</v>
      </c>
      <c r="E7473" s="269" t="s">
        <v>14355</v>
      </c>
      <c r="F7473" s="145" t="s">
        <v>3106</v>
      </c>
      <c r="G7473" s="269" t="s">
        <v>3106</v>
      </c>
      <c r="H7473" s="305" t="s">
        <v>14356</v>
      </c>
      <c r="I7473" s="306" t="s">
        <v>22257</v>
      </c>
      <c r="J7473" s="201" t="str">
        <f t="shared" si="233"/>
        <v>9999</v>
      </c>
      <c r="K7473" s="270" t="s">
        <v>13915</v>
      </c>
      <c r="L7473" s="270" t="s">
        <v>13916</v>
      </c>
      <c r="M7473" s="271">
        <v>44085</v>
      </c>
      <c r="N7473" s="270" t="e">
        <v>#N/A</v>
      </c>
      <c r="O7473" s="272" t="e">
        <v>#N/A</v>
      </c>
      <c r="P7473" s="272" t="e">
        <v>#N/A</v>
      </c>
      <c r="Q7473" s="272" t="e">
        <v>#N/A</v>
      </c>
    </row>
    <row r="7474" spans="1:17" s="208" customFormat="1" ht="12">
      <c r="A7474" s="268" t="str">
        <f t="shared" si="234"/>
        <v>2008542021184654618</v>
      </c>
      <c r="B7474" s="304" t="s">
        <v>19891</v>
      </c>
      <c r="C7474" s="269" t="s">
        <v>11629</v>
      </c>
      <c r="D7474" s="144" t="s">
        <v>3106</v>
      </c>
      <c r="E7474" s="269" t="s">
        <v>11630</v>
      </c>
      <c r="F7474" s="145" t="s">
        <v>3106</v>
      </c>
      <c r="G7474" s="269" t="s">
        <v>3106</v>
      </c>
      <c r="H7474" s="305" t="s">
        <v>11631</v>
      </c>
      <c r="I7474" s="307" t="s">
        <v>11631</v>
      </c>
      <c r="J7474" s="201" t="str">
        <f t="shared" si="233"/>
        <v>9999</v>
      </c>
      <c r="K7474" s="270"/>
      <c r="L7474" s="270"/>
      <c r="M7474" s="271"/>
      <c r="N7474" s="270" t="e">
        <v>#N/A</v>
      </c>
      <c r="O7474" s="272" t="e">
        <v>#N/A</v>
      </c>
      <c r="P7474" s="272" t="e">
        <v>#N/A</v>
      </c>
      <c r="Q7474" s="272" t="e">
        <v>#N/A</v>
      </c>
    </row>
    <row r="7475" spans="1:17" s="208" customFormat="1" ht="12">
      <c r="A7475" s="268" t="str">
        <f t="shared" si="234"/>
        <v>2011298011265621056</v>
      </c>
      <c r="B7475" s="304" t="s">
        <v>19891</v>
      </c>
      <c r="C7475" s="269" t="s">
        <v>11632</v>
      </c>
      <c r="D7475" s="144" t="s">
        <v>3106</v>
      </c>
      <c r="E7475" s="269" t="s">
        <v>11633</v>
      </c>
      <c r="F7475" s="145" t="s">
        <v>3106</v>
      </c>
      <c r="G7475" s="269" t="s">
        <v>3106</v>
      </c>
      <c r="H7475" s="305" t="s">
        <v>11634</v>
      </c>
      <c r="I7475" s="306" t="s">
        <v>20937</v>
      </c>
      <c r="J7475" s="201" t="str">
        <f t="shared" si="233"/>
        <v>9999</v>
      </c>
      <c r="K7475" s="270"/>
      <c r="L7475" s="270"/>
      <c r="M7475" s="271"/>
      <c r="N7475" s="270" t="e">
        <v>#N/A</v>
      </c>
      <c r="O7475" s="272" t="e">
        <v>#N/A</v>
      </c>
      <c r="P7475" s="272" t="e">
        <v>#N/A</v>
      </c>
      <c r="Q7475" s="272" t="e">
        <v>#N/A</v>
      </c>
    </row>
    <row r="7476" spans="1:17" s="208" customFormat="1" ht="12">
      <c r="A7476" s="268" t="str">
        <f t="shared" si="234"/>
        <v>2012296011285765107</v>
      </c>
      <c r="B7476" s="304" t="s">
        <v>19891</v>
      </c>
      <c r="C7476" s="269" t="s">
        <v>11635</v>
      </c>
      <c r="D7476" s="144" t="s">
        <v>3106</v>
      </c>
      <c r="E7476" s="269" t="s">
        <v>11636</v>
      </c>
      <c r="F7476" s="145" t="s">
        <v>3106</v>
      </c>
      <c r="G7476" s="269" t="s">
        <v>3106</v>
      </c>
      <c r="H7476" s="305" t="s">
        <v>4520</v>
      </c>
      <c r="I7476" s="306" t="s">
        <v>20987</v>
      </c>
      <c r="J7476" s="201" t="str">
        <f t="shared" si="233"/>
        <v>9999</v>
      </c>
      <c r="K7476" s="270"/>
      <c r="L7476" s="270"/>
      <c r="M7476" s="271"/>
      <c r="N7476" s="270" t="e">
        <v>#N/A</v>
      </c>
      <c r="O7476" s="272" t="e">
        <v>#N/A</v>
      </c>
      <c r="P7476" s="272" t="e">
        <v>#N/A</v>
      </c>
      <c r="Q7476" s="272" t="e">
        <v>#N/A</v>
      </c>
    </row>
    <row r="7477" spans="1:17" s="208" customFormat="1" ht="12">
      <c r="A7477" s="268" t="str">
        <f t="shared" si="234"/>
        <v>2012296031285765107</v>
      </c>
      <c r="B7477" s="304" t="s">
        <v>19891</v>
      </c>
      <c r="C7477" s="269" t="s">
        <v>11635</v>
      </c>
      <c r="D7477" s="144" t="s">
        <v>3106</v>
      </c>
      <c r="E7477" s="269" t="s">
        <v>11637</v>
      </c>
      <c r="F7477" s="145" t="s">
        <v>3106</v>
      </c>
      <c r="G7477" s="269" t="s">
        <v>3106</v>
      </c>
      <c r="H7477" s="305" t="s">
        <v>11638</v>
      </c>
      <c r="I7477" s="307" t="s">
        <v>11638</v>
      </c>
      <c r="J7477" s="201" t="str">
        <f t="shared" si="233"/>
        <v>9999</v>
      </c>
      <c r="K7477" s="270"/>
      <c r="L7477" s="270"/>
      <c r="M7477" s="271"/>
      <c r="N7477" s="270" t="e">
        <v>#N/A</v>
      </c>
      <c r="O7477" s="272" t="e">
        <v>#N/A</v>
      </c>
      <c r="P7477" s="272" t="e">
        <v>#N/A</v>
      </c>
      <c r="Q7477" s="272" t="e">
        <v>#N/A</v>
      </c>
    </row>
    <row r="7478" spans="1:17" s="208" customFormat="1" ht="12">
      <c r="A7478" s="268" t="str">
        <f t="shared" si="234"/>
        <v>2016404011326202342</v>
      </c>
      <c r="B7478" s="304" t="s">
        <v>19891</v>
      </c>
      <c r="C7478" s="269" t="s">
        <v>11543</v>
      </c>
      <c r="D7478" s="144" t="s">
        <v>3106</v>
      </c>
      <c r="E7478" s="269" t="s">
        <v>11639</v>
      </c>
      <c r="F7478" s="145" t="s">
        <v>3106</v>
      </c>
      <c r="G7478" s="269" t="s">
        <v>3106</v>
      </c>
      <c r="H7478" s="305" t="s">
        <v>11545</v>
      </c>
      <c r="I7478" s="306" t="s">
        <v>21087</v>
      </c>
      <c r="J7478" s="201" t="str">
        <f t="shared" si="233"/>
        <v>9999</v>
      </c>
      <c r="K7478" s="270"/>
      <c r="L7478" s="270"/>
      <c r="M7478" s="271"/>
      <c r="N7478" s="270" t="e">
        <v>#N/A</v>
      </c>
      <c r="O7478" s="272" t="e">
        <v>#N/A</v>
      </c>
      <c r="P7478" s="272" t="e">
        <v>#N/A</v>
      </c>
      <c r="Q7478" s="272" t="e">
        <v>#N/A</v>
      </c>
    </row>
    <row r="7479" spans="1:17" s="208" customFormat="1" ht="12">
      <c r="A7479" s="268" t="str">
        <f t="shared" si="234"/>
        <v>2016479011093763781</v>
      </c>
      <c r="B7479" s="304" t="s">
        <v>19891</v>
      </c>
      <c r="C7479" s="269" t="s">
        <v>7390</v>
      </c>
      <c r="D7479" s="144" t="s">
        <v>3106</v>
      </c>
      <c r="E7479" s="269" t="s">
        <v>11640</v>
      </c>
      <c r="F7479" s="145" t="s">
        <v>3106</v>
      </c>
      <c r="G7479" s="269" t="s">
        <v>3106</v>
      </c>
      <c r="H7479" s="305" t="s">
        <v>7394</v>
      </c>
      <c r="I7479" s="306" t="s">
        <v>20464</v>
      </c>
      <c r="J7479" s="201" t="str">
        <f t="shared" si="233"/>
        <v>9999</v>
      </c>
      <c r="K7479" s="270"/>
      <c r="L7479" s="270"/>
      <c r="M7479" s="271"/>
      <c r="N7479" s="270" t="e">
        <v>#N/A</v>
      </c>
      <c r="O7479" s="272" t="e">
        <v>#N/A</v>
      </c>
      <c r="P7479" s="272" t="e">
        <v>#N/A</v>
      </c>
      <c r="Q7479" s="272" t="e">
        <v>#N/A</v>
      </c>
    </row>
    <row r="7480" spans="1:17" s="208" customFormat="1" ht="12">
      <c r="A7480" s="268" t="str">
        <f t="shared" si="234"/>
        <v>2016628011144309584</v>
      </c>
      <c r="B7480" s="304" t="s">
        <v>19891</v>
      </c>
      <c r="C7480" s="269" t="s">
        <v>11641</v>
      </c>
      <c r="D7480" s="144" t="s">
        <v>3106</v>
      </c>
      <c r="E7480" s="269" t="s">
        <v>11642</v>
      </c>
      <c r="F7480" s="145" t="s">
        <v>3106</v>
      </c>
      <c r="G7480" s="269" t="s">
        <v>3106</v>
      </c>
      <c r="H7480" s="305" t="s">
        <v>11643</v>
      </c>
      <c r="I7480" s="306" t="s">
        <v>20617</v>
      </c>
      <c r="J7480" s="201" t="str">
        <f t="shared" si="233"/>
        <v>9999</v>
      </c>
      <c r="K7480" s="270"/>
      <c r="L7480" s="270"/>
      <c r="M7480" s="271"/>
      <c r="N7480" s="270" t="e">
        <v>#N/A</v>
      </c>
      <c r="O7480" s="272" t="e">
        <v>#N/A</v>
      </c>
      <c r="P7480" s="272" t="e">
        <v>#N/A</v>
      </c>
      <c r="Q7480" s="272" t="e">
        <v>#N/A</v>
      </c>
    </row>
    <row r="7481" spans="1:17" s="208" customFormat="1" ht="12">
      <c r="A7481" s="268" t="str">
        <f t="shared" si="234"/>
        <v>2016925011336389717</v>
      </c>
      <c r="B7481" s="304" t="s">
        <v>19891</v>
      </c>
      <c r="C7481" s="269" t="s">
        <v>11644</v>
      </c>
      <c r="D7481" s="144" t="s">
        <v>3106</v>
      </c>
      <c r="E7481" s="269" t="s">
        <v>11645</v>
      </c>
      <c r="F7481" s="145" t="s">
        <v>3106</v>
      </c>
      <c r="G7481" s="269" t="s">
        <v>3106</v>
      </c>
      <c r="H7481" s="305" t="s">
        <v>4614</v>
      </c>
      <c r="I7481" s="307" t="s">
        <v>4614</v>
      </c>
      <c r="J7481" s="201" t="str">
        <f t="shared" si="233"/>
        <v>9999</v>
      </c>
      <c r="K7481" s="270"/>
      <c r="L7481" s="270"/>
      <c r="M7481" s="271"/>
      <c r="N7481" s="270" t="e">
        <v>#N/A</v>
      </c>
      <c r="O7481" s="272" t="e">
        <v>#N/A</v>
      </c>
      <c r="P7481" s="272" t="e">
        <v>#N/A</v>
      </c>
      <c r="Q7481" s="272" t="e">
        <v>#N/A</v>
      </c>
    </row>
    <row r="7482" spans="1:17" s="208" customFormat="1" ht="12">
      <c r="A7482" s="268" t="str">
        <f t="shared" si="234"/>
        <v>2017337041528104379</v>
      </c>
      <c r="B7482" s="304" t="s">
        <v>19891</v>
      </c>
      <c r="C7482" s="269" t="s">
        <v>11646</v>
      </c>
      <c r="D7482" s="144" t="s">
        <v>3106</v>
      </c>
      <c r="E7482" s="269" t="s">
        <v>11647</v>
      </c>
      <c r="F7482" s="145" t="s">
        <v>3106</v>
      </c>
      <c r="G7482" s="269" t="s">
        <v>3106</v>
      </c>
      <c r="H7482" s="305" t="s">
        <v>11648</v>
      </c>
      <c r="I7482" s="307" t="s">
        <v>11648</v>
      </c>
      <c r="J7482" s="201" t="str">
        <f t="shared" si="233"/>
        <v>9999</v>
      </c>
      <c r="K7482" s="270"/>
      <c r="L7482" s="270"/>
      <c r="M7482" s="271"/>
      <c r="N7482" s="270" t="e">
        <v>#N/A</v>
      </c>
      <c r="O7482" s="272" t="e">
        <v>#N/A</v>
      </c>
      <c r="P7482" s="272" t="e">
        <v>#N/A</v>
      </c>
      <c r="Q7482" s="272" t="e">
        <v>#N/A</v>
      </c>
    </row>
    <row r="7483" spans="1:17" s="208" customFormat="1" ht="12">
      <c r="A7483" s="268" t="str">
        <f t="shared" si="234"/>
        <v>2018962081477711208</v>
      </c>
      <c r="B7483" s="304" t="s">
        <v>19891</v>
      </c>
      <c r="C7483" s="269" t="s">
        <v>11649</v>
      </c>
      <c r="D7483" s="144" t="s">
        <v>3106</v>
      </c>
      <c r="E7483" s="269" t="s">
        <v>14177</v>
      </c>
      <c r="F7483" s="145" t="s">
        <v>3106</v>
      </c>
      <c r="G7483" s="269" t="s">
        <v>3106</v>
      </c>
      <c r="H7483" s="305" t="s">
        <v>14178</v>
      </c>
      <c r="I7483" s="306" t="s">
        <v>14178</v>
      </c>
      <c r="J7483" s="201" t="str">
        <f t="shared" si="233"/>
        <v>9999</v>
      </c>
      <c r="K7483" s="270" t="s">
        <v>13915</v>
      </c>
      <c r="L7483" s="270" t="s">
        <v>13916</v>
      </c>
      <c r="M7483" s="271">
        <v>44085</v>
      </c>
      <c r="N7483" s="270" t="e">
        <v>#N/A</v>
      </c>
      <c r="O7483" s="272" t="e">
        <v>#N/A</v>
      </c>
      <c r="P7483" s="272" t="e">
        <v>#N/A</v>
      </c>
      <c r="Q7483" s="272" t="e">
        <v>#N/A</v>
      </c>
    </row>
    <row r="7484" spans="1:17" s="208" customFormat="1" ht="12">
      <c r="A7484" s="268" t="str">
        <f t="shared" si="234"/>
        <v>2018962111477711208</v>
      </c>
      <c r="B7484" s="304" t="s">
        <v>19891</v>
      </c>
      <c r="C7484" s="269" t="s">
        <v>11649</v>
      </c>
      <c r="D7484" s="144" t="s">
        <v>3106</v>
      </c>
      <c r="E7484" s="269" t="s">
        <v>11650</v>
      </c>
      <c r="F7484" s="145" t="s">
        <v>3106</v>
      </c>
      <c r="G7484" s="269" t="s">
        <v>3106</v>
      </c>
      <c r="H7484" s="305" t="s">
        <v>11651</v>
      </c>
      <c r="I7484" s="306" t="s">
        <v>14178</v>
      </c>
      <c r="J7484" s="201" t="str">
        <f t="shared" si="233"/>
        <v>9999</v>
      </c>
      <c r="K7484" s="270" t="s">
        <v>4210</v>
      </c>
      <c r="L7484" s="270"/>
      <c r="M7484" s="271"/>
      <c r="N7484" s="270" t="e">
        <v>#N/A</v>
      </c>
      <c r="O7484" s="272" t="e">
        <v>#N/A</v>
      </c>
      <c r="P7484" s="272" t="e">
        <v>#N/A</v>
      </c>
      <c r="Q7484" s="272" t="e">
        <v>#N/A</v>
      </c>
    </row>
    <row r="7485" spans="1:17" s="208" customFormat="1" ht="12">
      <c r="A7485" s="268" t="str">
        <f t="shared" si="234"/>
        <v>2018988031457522054</v>
      </c>
      <c r="B7485" s="304" t="s">
        <v>19891</v>
      </c>
      <c r="C7485" s="269" t="s">
        <v>11652</v>
      </c>
      <c r="D7485" s="144" t="s">
        <v>3106</v>
      </c>
      <c r="E7485" s="269" t="s">
        <v>11653</v>
      </c>
      <c r="F7485" s="145" t="s">
        <v>3106</v>
      </c>
      <c r="G7485" s="269" t="s">
        <v>3106</v>
      </c>
      <c r="H7485" s="305" t="s">
        <v>11654</v>
      </c>
      <c r="I7485" s="306" t="s">
        <v>21482</v>
      </c>
      <c r="J7485" s="201" t="str">
        <f t="shared" si="233"/>
        <v>9999</v>
      </c>
      <c r="K7485" s="270"/>
      <c r="L7485" s="270"/>
      <c r="M7485" s="271"/>
      <c r="N7485" s="270" t="e">
        <v>#N/A</v>
      </c>
      <c r="O7485" s="272" t="e">
        <v>#N/A</v>
      </c>
      <c r="P7485" s="272" t="e">
        <v>#N/A</v>
      </c>
      <c r="Q7485" s="272" t="e">
        <v>#N/A</v>
      </c>
    </row>
    <row r="7486" spans="1:17" s="208" customFormat="1" ht="12">
      <c r="A7486" s="268" t="str">
        <f t="shared" si="234"/>
        <v>2019234011639151301</v>
      </c>
      <c r="B7486" s="304" t="s">
        <v>19891</v>
      </c>
      <c r="C7486" s="269" t="s">
        <v>11655</v>
      </c>
      <c r="D7486" s="144" t="s">
        <v>3106</v>
      </c>
      <c r="E7486" s="269" t="s">
        <v>11656</v>
      </c>
      <c r="F7486" s="145" t="s">
        <v>3106</v>
      </c>
      <c r="G7486" s="269" t="s">
        <v>3106</v>
      </c>
      <c r="H7486" s="305" t="s">
        <v>7595</v>
      </c>
      <c r="I7486" s="306" t="s">
        <v>21950</v>
      </c>
      <c r="J7486" s="201" t="str">
        <f t="shared" si="233"/>
        <v>9999</v>
      </c>
      <c r="K7486" s="270"/>
      <c r="L7486" s="270"/>
      <c r="M7486" s="271"/>
      <c r="N7486" s="270" t="e">
        <v>#N/A</v>
      </c>
      <c r="O7486" s="272" t="e">
        <v>#N/A</v>
      </c>
      <c r="P7486" s="272" t="e">
        <v>#N/A</v>
      </c>
      <c r="Q7486" s="272" t="e">
        <v>#N/A</v>
      </c>
    </row>
    <row r="7487" spans="1:17" s="208" customFormat="1" ht="12">
      <c r="A7487" s="268" t="str">
        <f t="shared" si="234"/>
        <v>2019234021639151301</v>
      </c>
      <c r="B7487" s="304" t="s">
        <v>19891</v>
      </c>
      <c r="C7487" s="269" t="s">
        <v>11655</v>
      </c>
      <c r="D7487" s="144" t="s">
        <v>3106</v>
      </c>
      <c r="E7487" s="269" t="s">
        <v>11657</v>
      </c>
      <c r="F7487" s="145" t="s">
        <v>3106</v>
      </c>
      <c r="G7487" s="269" t="s">
        <v>3106</v>
      </c>
      <c r="H7487" s="305" t="s">
        <v>7595</v>
      </c>
      <c r="I7487" s="306" t="s">
        <v>21950</v>
      </c>
      <c r="J7487" s="201" t="str">
        <f t="shared" si="233"/>
        <v>9999</v>
      </c>
      <c r="K7487" s="270"/>
      <c r="L7487" s="270"/>
      <c r="M7487" s="271"/>
      <c r="N7487" s="270" t="e">
        <v>#N/A</v>
      </c>
      <c r="O7487" s="272" t="e">
        <v>#N/A</v>
      </c>
      <c r="P7487" s="272" t="e">
        <v>#N/A</v>
      </c>
      <c r="Q7487" s="272" t="e">
        <v>#N/A</v>
      </c>
    </row>
    <row r="7488" spans="1:17" s="208" customFormat="1" ht="12">
      <c r="A7488" s="268" t="str">
        <f t="shared" si="234"/>
        <v>2025306011477711083</v>
      </c>
      <c r="B7488" s="304" t="s">
        <v>19891</v>
      </c>
      <c r="C7488" s="269" t="s">
        <v>11658</v>
      </c>
      <c r="D7488" s="144" t="s">
        <v>3106</v>
      </c>
      <c r="E7488" s="269" t="s">
        <v>11659</v>
      </c>
      <c r="F7488" s="145" t="s">
        <v>3106</v>
      </c>
      <c r="G7488" s="269" t="s">
        <v>3106</v>
      </c>
      <c r="H7488" s="305" t="s">
        <v>11660</v>
      </c>
      <c r="I7488" s="306" t="s">
        <v>21541</v>
      </c>
      <c r="J7488" s="201" t="str">
        <f t="shared" si="233"/>
        <v>9999</v>
      </c>
      <c r="K7488" s="270"/>
      <c r="L7488" s="270"/>
      <c r="M7488" s="271"/>
      <c r="N7488" s="270" t="e">
        <v>#N/A</v>
      </c>
      <c r="O7488" s="272" t="e">
        <v>#N/A</v>
      </c>
      <c r="P7488" s="272" t="e">
        <v>#N/A</v>
      </c>
      <c r="Q7488" s="272" t="e">
        <v>#N/A</v>
      </c>
    </row>
    <row r="7489" spans="1:17" s="208" customFormat="1" ht="12">
      <c r="A7489" s="268" t="str">
        <f t="shared" si="234"/>
        <v>2025579011629213079</v>
      </c>
      <c r="B7489" s="304" t="s">
        <v>19891</v>
      </c>
      <c r="C7489" s="269" t="s">
        <v>11661</v>
      </c>
      <c r="D7489" s="144" t="s">
        <v>3106</v>
      </c>
      <c r="E7489" s="269" t="s">
        <v>11662</v>
      </c>
      <c r="F7489" s="145" t="s">
        <v>3106</v>
      </c>
      <c r="G7489" s="269" t="s">
        <v>3106</v>
      </c>
      <c r="H7489" s="305" t="s">
        <v>9191</v>
      </c>
      <c r="I7489" s="306" t="s">
        <v>21939</v>
      </c>
      <c r="J7489" s="201" t="str">
        <f t="shared" si="233"/>
        <v>9999</v>
      </c>
      <c r="K7489" s="270"/>
      <c r="L7489" s="270"/>
      <c r="M7489" s="271"/>
      <c r="N7489" s="270" t="e">
        <v>#N/A</v>
      </c>
      <c r="O7489" s="272" t="e">
        <v>#N/A</v>
      </c>
      <c r="P7489" s="272" t="e">
        <v>#N/A</v>
      </c>
      <c r="Q7489" s="272" t="e">
        <v>#N/A</v>
      </c>
    </row>
    <row r="7490" spans="1:17" s="208" customFormat="1" ht="12">
      <c r="A7490" s="268" t="str">
        <f t="shared" si="234"/>
        <v>2025694011275779225</v>
      </c>
      <c r="B7490" s="304" t="s">
        <v>19891</v>
      </c>
      <c r="C7490" s="269" t="s">
        <v>11663</v>
      </c>
      <c r="D7490" s="144" t="s">
        <v>3106</v>
      </c>
      <c r="E7490" s="269" t="s">
        <v>11664</v>
      </c>
      <c r="F7490" s="145" t="s">
        <v>3106</v>
      </c>
      <c r="G7490" s="269" t="s">
        <v>3106</v>
      </c>
      <c r="H7490" s="305" t="s">
        <v>11665</v>
      </c>
      <c r="I7490" s="306" t="s">
        <v>20961</v>
      </c>
      <c r="J7490" s="201" t="str">
        <f t="shared" si="233"/>
        <v>9999</v>
      </c>
      <c r="K7490" s="270"/>
      <c r="L7490" s="270"/>
      <c r="M7490" s="271"/>
      <c r="N7490" s="270" t="e">
        <v>#N/A</v>
      </c>
      <c r="O7490" s="272" t="e">
        <v>#N/A</v>
      </c>
      <c r="P7490" s="272" t="e">
        <v>#N/A</v>
      </c>
      <c r="Q7490" s="272" t="e">
        <v>#N/A</v>
      </c>
    </row>
    <row r="7491" spans="1:17" s="208" customFormat="1" ht="12">
      <c r="A7491" s="268" t="str">
        <f t="shared" si="234"/>
        <v>2027666011700024817</v>
      </c>
      <c r="B7491" s="304" t="s">
        <v>19891</v>
      </c>
      <c r="C7491" s="269" t="s">
        <v>11564</v>
      </c>
      <c r="D7491" s="144" t="s">
        <v>3106</v>
      </c>
      <c r="E7491" s="269" t="s">
        <v>11666</v>
      </c>
      <c r="F7491" s="145" t="s">
        <v>3106</v>
      </c>
      <c r="G7491" s="269" t="s">
        <v>3106</v>
      </c>
      <c r="H7491" s="305" t="s">
        <v>11566</v>
      </c>
      <c r="I7491" s="306" t="s">
        <v>22110</v>
      </c>
      <c r="J7491" s="201" t="str">
        <f t="shared" ref="J7491:J7554" si="235">B7491</f>
        <v>9999</v>
      </c>
      <c r="K7491" s="270"/>
      <c r="L7491" s="270"/>
      <c r="M7491" s="271"/>
      <c r="N7491" s="270" t="e">
        <v>#N/A</v>
      </c>
      <c r="O7491" s="272" t="e">
        <v>#N/A</v>
      </c>
      <c r="P7491" s="272" t="e">
        <v>#N/A</v>
      </c>
      <c r="Q7491" s="272" t="e">
        <v>#N/A</v>
      </c>
    </row>
    <row r="7492" spans="1:17" s="208" customFormat="1" ht="12">
      <c r="A7492" s="268" t="str">
        <f t="shared" si="234"/>
        <v>2028094011033362140</v>
      </c>
      <c r="B7492" s="304" t="s">
        <v>19891</v>
      </c>
      <c r="C7492" s="269" t="s">
        <v>11667</v>
      </c>
      <c r="D7492" s="144" t="s">
        <v>3106</v>
      </c>
      <c r="E7492" s="269" t="s">
        <v>11668</v>
      </c>
      <c r="F7492" s="145" t="s">
        <v>3106</v>
      </c>
      <c r="G7492" s="269" t="s">
        <v>3106</v>
      </c>
      <c r="H7492" s="305" t="s">
        <v>11669</v>
      </c>
      <c r="I7492" s="307" t="s">
        <v>11669</v>
      </c>
      <c r="J7492" s="201" t="str">
        <f t="shared" si="235"/>
        <v>9999</v>
      </c>
      <c r="K7492" s="270"/>
      <c r="L7492" s="270"/>
      <c r="M7492" s="271"/>
      <c r="N7492" s="270" t="e">
        <v>#N/A</v>
      </c>
      <c r="O7492" s="272" t="e">
        <v>#N/A</v>
      </c>
      <c r="P7492" s="272" t="e">
        <v>#N/A</v>
      </c>
      <c r="Q7492" s="272" t="e">
        <v>#N/A</v>
      </c>
    </row>
    <row r="7493" spans="1:17" s="208" customFormat="1" ht="12">
      <c r="A7493" s="268" t="str">
        <f t="shared" si="234"/>
        <v>2030843011629219951</v>
      </c>
      <c r="B7493" s="304" t="s">
        <v>19891</v>
      </c>
      <c r="C7493" s="269" t="s">
        <v>11670</v>
      </c>
      <c r="D7493" s="144" t="s">
        <v>3106</v>
      </c>
      <c r="E7493" s="269" t="s">
        <v>11671</v>
      </c>
      <c r="F7493" s="145" t="s">
        <v>3106</v>
      </c>
      <c r="G7493" s="269" t="s">
        <v>3106</v>
      </c>
      <c r="H7493" s="305" t="s">
        <v>4614</v>
      </c>
      <c r="I7493" s="307" t="s">
        <v>4614</v>
      </c>
      <c r="J7493" s="201" t="str">
        <f t="shared" si="235"/>
        <v>9999</v>
      </c>
      <c r="K7493" s="270"/>
      <c r="L7493" s="270"/>
      <c r="M7493" s="271"/>
      <c r="N7493" s="270" t="e">
        <v>#N/A</v>
      </c>
      <c r="O7493" s="272" t="e">
        <v>#N/A</v>
      </c>
      <c r="P7493" s="272" t="e">
        <v>#N/A</v>
      </c>
      <c r="Q7493" s="272" t="e">
        <v>#N/A</v>
      </c>
    </row>
    <row r="7494" spans="1:17" s="208" customFormat="1" ht="12">
      <c r="A7494" s="268" t="str">
        <f t="shared" si="234"/>
        <v>2032393011609067826</v>
      </c>
      <c r="B7494" s="304" t="s">
        <v>19891</v>
      </c>
      <c r="C7494" s="269" t="s">
        <v>11672</v>
      </c>
      <c r="D7494" s="144" t="s">
        <v>3106</v>
      </c>
      <c r="E7494" s="269" t="s">
        <v>11673</v>
      </c>
      <c r="F7494" s="145" t="s">
        <v>3106</v>
      </c>
      <c r="G7494" s="269" t="s">
        <v>3106</v>
      </c>
      <c r="H7494" s="305" t="s">
        <v>11674</v>
      </c>
      <c r="I7494" s="306" t="s">
        <v>21869</v>
      </c>
      <c r="J7494" s="201" t="str">
        <f t="shared" si="235"/>
        <v>9999</v>
      </c>
      <c r="K7494" s="270"/>
      <c r="L7494" s="270"/>
      <c r="M7494" s="271"/>
      <c r="N7494" s="270" t="e">
        <v>#N/A</v>
      </c>
      <c r="O7494" s="272" t="e">
        <v>#N/A</v>
      </c>
      <c r="P7494" s="272" t="e">
        <v>#N/A</v>
      </c>
      <c r="Q7494" s="272" t="e">
        <v>#N/A</v>
      </c>
    </row>
    <row r="7495" spans="1:17" s="208" customFormat="1" ht="12">
      <c r="A7495" s="268" t="str">
        <f t="shared" si="234"/>
        <v>2032419011700831724</v>
      </c>
      <c r="B7495" s="304" t="s">
        <v>19891</v>
      </c>
      <c r="C7495" s="269" t="s">
        <v>11675</v>
      </c>
      <c r="D7495" s="144" t="s">
        <v>3106</v>
      </c>
      <c r="E7495" s="269" t="s">
        <v>11676</v>
      </c>
      <c r="F7495" s="145" t="s">
        <v>3106</v>
      </c>
      <c r="G7495" s="269" t="s">
        <v>3106</v>
      </c>
      <c r="H7495" s="305" t="s">
        <v>11677</v>
      </c>
      <c r="I7495" s="306" t="s">
        <v>22117</v>
      </c>
      <c r="J7495" s="201" t="str">
        <f t="shared" si="235"/>
        <v>9999</v>
      </c>
      <c r="K7495" s="270"/>
      <c r="L7495" s="270"/>
      <c r="M7495" s="271"/>
      <c r="N7495" s="270" t="e">
        <v>#N/A</v>
      </c>
      <c r="O7495" s="272" t="e">
        <v>#N/A</v>
      </c>
      <c r="P7495" s="272" t="e">
        <v>#N/A</v>
      </c>
      <c r="Q7495" s="272" t="e">
        <v>#N/A</v>
      </c>
    </row>
    <row r="7496" spans="1:17" s="208" customFormat="1" ht="12">
      <c r="A7496" s="268" t="str">
        <f t="shared" si="234"/>
        <v>2032989021710964655</v>
      </c>
      <c r="B7496" s="304" t="s">
        <v>19891</v>
      </c>
      <c r="C7496" s="269" t="s">
        <v>11678</v>
      </c>
      <c r="D7496" s="144" t="s">
        <v>3106</v>
      </c>
      <c r="E7496" s="269" t="s">
        <v>11679</v>
      </c>
      <c r="F7496" s="145" t="s">
        <v>3106</v>
      </c>
      <c r="G7496" s="269" t="s">
        <v>3106</v>
      </c>
      <c r="H7496" s="305" t="s">
        <v>11680</v>
      </c>
      <c r="I7496" s="307" t="s">
        <v>11680</v>
      </c>
      <c r="J7496" s="201" t="str">
        <f t="shared" si="235"/>
        <v>9999</v>
      </c>
      <c r="K7496" s="270"/>
      <c r="L7496" s="270"/>
      <c r="M7496" s="271"/>
      <c r="N7496" s="270" t="e">
        <v>#N/A</v>
      </c>
      <c r="O7496" s="272" t="e">
        <v>#N/A</v>
      </c>
      <c r="P7496" s="272" t="e">
        <v>#N/A</v>
      </c>
      <c r="Q7496" s="272" t="e">
        <v>#N/A</v>
      </c>
    </row>
    <row r="7497" spans="1:17" s="208" customFormat="1" ht="12">
      <c r="A7497" s="268" t="str">
        <f t="shared" si="234"/>
        <v>2033706021023113115</v>
      </c>
      <c r="B7497" s="304" t="s">
        <v>19891</v>
      </c>
      <c r="C7497" s="269" t="s">
        <v>11681</v>
      </c>
      <c r="D7497" s="144" t="s">
        <v>3106</v>
      </c>
      <c r="E7497" s="269" t="s">
        <v>11682</v>
      </c>
      <c r="F7497" s="145" t="s">
        <v>3106</v>
      </c>
      <c r="G7497" s="269" t="s">
        <v>3106</v>
      </c>
      <c r="H7497" s="305" t="s">
        <v>11683</v>
      </c>
      <c r="I7497" s="306" t="s">
        <v>20284</v>
      </c>
      <c r="J7497" s="201" t="str">
        <f t="shared" si="235"/>
        <v>9999</v>
      </c>
      <c r="K7497" s="270"/>
      <c r="L7497" s="270"/>
      <c r="M7497" s="271"/>
      <c r="N7497" s="270" t="e">
        <v>#N/A</v>
      </c>
      <c r="O7497" s="272" t="e">
        <v>#N/A</v>
      </c>
      <c r="P7497" s="272" t="e">
        <v>#N/A</v>
      </c>
      <c r="Q7497" s="272" t="e">
        <v>#N/A</v>
      </c>
    </row>
    <row r="7498" spans="1:17" s="208" customFormat="1" ht="12">
      <c r="A7498" s="268" t="str">
        <f t="shared" si="234"/>
        <v>2034316091528091550</v>
      </c>
      <c r="B7498" s="304" t="s">
        <v>19891</v>
      </c>
      <c r="C7498" s="269" t="s">
        <v>11684</v>
      </c>
      <c r="D7498" s="144" t="s">
        <v>3106</v>
      </c>
      <c r="E7498" s="269" t="s">
        <v>11685</v>
      </c>
      <c r="F7498" s="145" t="s">
        <v>3106</v>
      </c>
      <c r="G7498" s="269" t="s">
        <v>3106</v>
      </c>
      <c r="H7498" s="305" t="s">
        <v>11686</v>
      </c>
      <c r="I7498" s="307" t="s">
        <v>11686</v>
      </c>
      <c r="J7498" s="201" t="str">
        <f t="shared" si="235"/>
        <v>9999</v>
      </c>
      <c r="K7498" s="270"/>
      <c r="L7498" s="270"/>
      <c r="M7498" s="271"/>
      <c r="N7498" s="270" t="e">
        <v>#N/A</v>
      </c>
      <c r="O7498" s="272" t="e">
        <v>#N/A</v>
      </c>
      <c r="P7498" s="272" t="e">
        <v>#N/A</v>
      </c>
      <c r="Q7498" s="272" t="e">
        <v>#N/A</v>
      </c>
    </row>
    <row r="7499" spans="1:17" s="208" customFormat="1" ht="12">
      <c r="A7499" s="268" t="str">
        <f t="shared" si="234"/>
        <v>2034316101528091550</v>
      </c>
      <c r="B7499" s="304" t="s">
        <v>19891</v>
      </c>
      <c r="C7499" s="269" t="s">
        <v>11684</v>
      </c>
      <c r="D7499" s="144" t="s">
        <v>3106</v>
      </c>
      <c r="E7499" s="269" t="s">
        <v>11687</v>
      </c>
      <c r="F7499" s="145" t="s">
        <v>3106</v>
      </c>
      <c r="G7499" s="269" t="s">
        <v>3106</v>
      </c>
      <c r="H7499" s="305" t="s">
        <v>11686</v>
      </c>
      <c r="I7499" s="307" t="s">
        <v>11686</v>
      </c>
      <c r="J7499" s="201" t="str">
        <f t="shared" si="235"/>
        <v>9999</v>
      </c>
      <c r="K7499" s="270"/>
      <c r="L7499" s="270"/>
      <c r="M7499" s="271"/>
      <c r="N7499" s="270" t="e">
        <v>#N/A</v>
      </c>
      <c r="O7499" s="272" t="e">
        <v>#N/A</v>
      </c>
      <c r="P7499" s="272" t="e">
        <v>#N/A</v>
      </c>
      <c r="Q7499" s="272" t="e">
        <v>#N/A</v>
      </c>
    </row>
    <row r="7500" spans="1:17" s="208" customFormat="1" ht="12">
      <c r="A7500" s="268" t="str">
        <f t="shared" si="234"/>
        <v>2034456011336183367</v>
      </c>
      <c r="B7500" s="304" t="s">
        <v>19891</v>
      </c>
      <c r="C7500" s="269" t="s">
        <v>11688</v>
      </c>
      <c r="D7500" s="144" t="s">
        <v>3106</v>
      </c>
      <c r="E7500" s="269" t="s">
        <v>11689</v>
      </c>
      <c r="F7500" s="145" t="s">
        <v>3106</v>
      </c>
      <c r="G7500" s="269" t="s">
        <v>3106</v>
      </c>
      <c r="H7500" s="305" t="s">
        <v>11690</v>
      </c>
      <c r="I7500" s="306" t="s">
        <v>21102</v>
      </c>
      <c r="J7500" s="201" t="str">
        <f t="shared" si="235"/>
        <v>9999</v>
      </c>
      <c r="K7500" s="270"/>
      <c r="L7500" s="270"/>
      <c r="M7500" s="271"/>
      <c r="N7500" s="270" t="e">
        <v>#N/A</v>
      </c>
      <c r="O7500" s="272" t="e">
        <v>#N/A</v>
      </c>
      <c r="P7500" s="272" t="e">
        <v>#N/A</v>
      </c>
      <c r="Q7500" s="272" t="e">
        <v>#N/A</v>
      </c>
    </row>
    <row r="7501" spans="1:17" s="208" customFormat="1" ht="12">
      <c r="A7501" s="268" t="str">
        <f t="shared" si="234"/>
        <v>2034712011891999454</v>
      </c>
      <c r="B7501" s="304" t="s">
        <v>19891</v>
      </c>
      <c r="C7501" s="269" t="s">
        <v>11691</v>
      </c>
      <c r="D7501" s="144" t="s">
        <v>3106</v>
      </c>
      <c r="E7501" s="269" t="s">
        <v>11692</v>
      </c>
      <c r="F7501" s="145" t="s">
        <v>3106</v>
      </c>
      <c r="G7501" s="269" t="s">
        <v>3106</v>
      </c>
      <c r="H7501" s="305" t="s">
        <v>11693</v>
      </c>
      <c r="I7501" s="306" t="s">
        <v>22607</v>
      </c>
      <c r="J7501" s="201" t="str">
        <f t="shared" si="235"/>
        <v>9999</v>
      </c>
      <c r="K7501" s="270"/>
      <c r="L7501" s="270"/>
      <c r="M7501" s="271"/>
      <c r="N7501" s="270" t="e">
        <v>#N/A</v>
      </c>
      <c r="O7501" s="272" t="e">
        <v>#N/A</v>
      </c>
      <c r="P7501" s="272" t="e">
        <v>#N/A</v>
      </c>
      <c r="Q7501" s="272" t="e">
        <v>#N/A</v>
      </c>
    </row>
    <row r="7502" spans="1:17" s="208" customFormat="1" ht="12">
      <c r="A7502" s="268" t="str">
        <f t="shared" si="234"/>
        <v>2036006011710983945</v>
      </c>
      <c r="B7502" s="304" t="s">
        <v>19891</v>
      </c>
      <c r="C7502" s="269" t="s">
        <v>11694</v>
      </c>
      <c r="D7502" s="144" t="s">
        <v>3106</v>
      </c>
      <c r="E7502" s="269" t="s">
        <v>11695</v>
      </c>
      <c r="F7502" s="145" t="s">
        <v>3106</v>
      </c>
      <c r="G7502" s="269" t="s">
        <v>3106</v>
      </c>
      <c r="H7502" s="305" t="s">
        <v>11696</v>
      </c>
      <c r="I7502" s="306" t="s">
        <v>22155</v>
      </c>
      <c r="J7502" s="201" t="str">
        <f t="shared" si="235"/>
        <v>9999</v>
      </c>
      <c r="K7502" s="270"/>
      <c r="L7502" s="270"/>
      <c r="M7502" s="271"/>
      <c r="N7502" s="270" t="e">
        <v>#N/A</v>
      </c>
      <c r="O7502" s="272" t="e">
        <v>#N/A</v>
      </c>
      <c r="P7502" s="272" t="e">
        <v>#N/A</v>
      </c>
      <c r="Q7502" s="272" t="e">
        <v>#N/A</v>
      </c>
    </row>
    <row r="7503" spans="1:17" s="208" customFormat="1" ht="12">
      <c r="A7503" s="268" t="str">
        <f t="shared" si="234"/>
        <v>2036006021710983945</v>
      </c>
      <c r="B7503" s="304" t="s">
        <v>19891</v>
      </c>
      <c r="C7503" s="269" t="s">
        <v>11694</v>
      </c>
      <c r="D7503" s="144" t="s">
        <v>3106</v>
      </c>
      <c r="E7503" s="269" t="s">
        <v>11697</v>
      </c>
      <c r="F7503" s="145" t="s">
        <v>3106</v>
      </c>
      <c r="G7503" s="269" t="s">
        <v>3106</v>
      </c>
      <c r="H7503" s="305" t="s">
        <v>11696</v>
      </c>
      <c r="I7503" s="306" t="s">
        <v>22155</v>
      </c>
      <c r="J7503" s="201" t="str">
        <f t="shared" si="235"/>
        <v>9999</v>
      </c>
      <c r="K7503" s="270"/>
      <c r="L7503" s="270"/>
      <c r="M7503" s="271"/>
      <c r="N7503" s="270" t="e">
        <v>#N/A</v>
      </c>
      <c r="O7503" s="272" t="e">
        <v>#N/A</v>
      </c>
      <c r="P7503" s="272" t="e">
        <v>#N/A</v>
      </c>
      <c r="Q7503" s="272" t="e">
        <v>#N/A</v>
      </c>
    </row>
    <row r="7504" spans="1:17" s="208" customFormat="1" ht="12">
      <c r="A7504" s="268" t="str">
        <f t="shared" si="234"/>
        <v>2038218011255472205</v>
      </c>
      <c r="B7504" s="304" t="s">
        <v>19891</v>
      </c>
      <c r="C7504" s="269" t="s">
        <v>11698</v>
      </c>
      <c r="D7504" s="144" t="s">
        <v>3106</v>
      </c>
      <c r="E7504" s="269" t="s">
        <v>11699</v>
      </c>
      <c r="F7504" s="145" t="s">
        <v>3106</v>
      </c>
      <c r="G7504" s="269" t="s">
        <v>3106</v>
      </c>
      <c r="H7504" s="305" t="s">
        <v>11700</v>
      </c>
      <c r="I7504" s="306" t="s">
        <v>20912</v>
      </c>
      <c r="J7504" s="201" t="str">
        <f t="shared" si="235"/>
        <v>9999</v>
      </c>
      <c r="K7504" s="270"/>
      <c r="L7504" s="270"/>
      <c r="M7504" s="271"/>
      <c r="N7504" s="270" t="e">
        <v>#N/A</v>
      </c>
      <c r="O7504" s="272" t="e">
        <v>#N/A</v>
      </c>
      <c r="P7504" s="272" t="e">
        <v>#N/A</v>
      </c>
      <c r="Q7504" s="272" t="e">
        <v>#N/A</v>
      </c>
    </row>
    <row r="7505" spans="1:17" s="208" customFormat="1" ht="12">
      <c r="A7505" s="268" t="str">
        <f t="shared" si="234"/>
        <v>2040081011215179205</v>
      </c>
      <c r="B7505" s="304" t="s">
        <v>19891</v>
      </c>
      <c r="C7505" s="143" t="s">
        <v>20035</v>
      </c>
      <c r="D7505" s="144" t="s">
        <v>3106</v>
      </c>
      <c r="E7505" s="144" t="s">
        <v>20036</v>
      </c>
      <c r="F7505" s="145" t="s">
        <v>3106</v>
      </c>
      <c r="G7505" s="269" t="s">
        <v>3106</v>
      </c>
      <c r="H7505" s="146" t="s">
        <v>20037</v>
      </c>
      <c r="I7505" s="306" t="s">
        <v>20037</v>
      </c>
      <c r="J7505" s="201" t="str">
        <f t="shared" si="235"/>
        <v>9999</v>
      </c>
      <c r="K7505" s="308" t="s">
        <v>19895</v>
      </c>
      <c r="L7505" s="308" t="s">
        <v>13916</v>
      </c>
      <c r="M7505" s="271">
        <v>44475</v>
      </c>
      <c r="N7505" s="270" t="s">
        <v>19930</v>
      </c>
      <c r="O7505" s="272" t="s">
        <v>19931</v>
      </c>
      <c r="P7505" s="272" t="s">
        <v>19932</v>
      </c>
      <c r="Q7505" s="272" t="s">
        <v>19933</v>
      </c>
    </row>
    <row r="7506" spans="1:17" s="208" customFormat="1" ht="12">
      <c r="A7506" s="268" t="str">
        <f t="shared" si="234"/>
        <v>2041089011922286178</v>
      </c>
      <c r="B7506" s="304" t="s">
        <v>19891</v>
      </c>
      <c r="C7506" s="269" t="s">
        <v>11701</v>
      </c>
      <c r="D7506" s="144" t="s">
        <v>3106</v>
      </c>
      <c r="E7506" s="269" t="s">
        <v>11702</v>
      </c>
      <c r="F7506" s="145" t="s">
        <v>3106</v>
      </c>
      <c r="G7506" s="269" t="s">
        <v>3106</v>
      </c>
      <c r="H7506" s="305" t="s">
        <v>11703</v>
      </c>
      <c r="I7506" s="306" t="s">
        <v>22687</v>
      </c>
      <c r="J7506" s="201" t="str">
        <f t="shared" si="235"/>
        <v>9999</v>
      </c>
      <c r="K7506" s="270"/>
      <c r="L7506" s="270"/>
      <c r="M7506" s="271"/>
      <c r="N7506" s="270" t="e">
        <v>#N/A</v>
      </c>
      <c r="O7506" s="272" t="e">
        <v>#N/A</v>
      </c>
      <c r="P7506" s="272" t="e">
        <v>#N/A</v>
      </c>
      <c r="Q7506" s="272" t="e">
        <v>#N/A</v>
      </c>
    </row>
    <row r="7507" spans="1:17" s="208" customFormat="1" ht="12">
      <c r="A7507" s="268" t="str">
        <f t="shared" si="234"/>
        <v>2041790011578729653</v>
      </c>
      <c r="B7507" s="304" t="s">
        <v>19891</v>
      </c>
      <c r="C7507" s="269" t="s">
        <v>11704</v>
      </c>
      <c r="D7507" s="144" t="s">
        <v>3106</v>
      </c>
      <c r="E7507" s="269" t="s">
        <v>11705</v>
      </c>
      <c r="F7507" s="145" t="s">
        <v>3106</v>
      </c>
      <c r="G7507" s="269" t="s">
        <v>3106</v>
      </c>
      <c r="H7507" s="305" t="s">
        <v>11706</v>
      </c>
      <c r="I7507" s="306" t="s">
        <v>21816</v>
      </c>
      <c r="J7507" s="201" t="str">
        <f t="shared" si="235"/>
        <v>9999</v>
      </c>
      <c r="K7507" s="270"/>
      <c r="L7507" s="270"/>
      <c r="M7507" s="271"/>
      <c r="N7507" s="270" t="e">
        <v>#N/A</v>
      </c>
      <c r="O7507" s="272" t="e">
        <v>#N/A</v>
      </c>
      <c r="P7507" s="272" t="e">
        <v>#N/A</v>
      </c>
      <c r="Q7507" s="272" t="e">
        <v>#N/A</v>
      </c>
    </row>
    <row r="7508" spans="1:17" s="208" customFormat="1" ht="12">
      <c r="A7508" s="268" t="str">
        <f t="shared" si="234"/>
        <v>2042087011255526265</v>
      </c>
      <c r="B7508" s="304" t="s">
        <v>19891</v>
      </c>
      <c r="C7508" s="269" t="s">
        <v>11707</v>
      </c>
      <c r="D7508" s="144" t="s">
        <v>3106</v>
      </c>
      <c r="E7508" s="269" t="s">
        <v>11708</v>
      </c>
      <c r="F7508" s="145" t="s">
        <v>3106</v>
      </c>
      <c r="G7508" s="269" t="s">
        <v>3106</v>
      </c>
      <c r="H7508" s="305" t="s">
        <v>11709</v>
      </c>
      <c r="I7508" s="306" t="s">
        <v>20913</v>
      </c>
      <c r="J7508" s="201" t="str">
        <f t="shared" si="235"/>
        <v>9999</v>
      </c>
      <c r="K7508" s="270"/>
      <c r="L7508" s="270"/>
      <c r="M7508" s="271"/>
      <c r="N7508" s="270" t="e">
        <v>#N/A</v>
      </c>
      <c r="O7508" s="272" t="e">
        <v>#N/A</v>
      </c>
      <c r="P7508" s="272" t="e">
        <v>#N/A</v>
      </c>
      <c r="Q7508" s="272" t="e">
        <v>#N/A</v>
      </c>
    </row>
    <row r="7509" spans="1:17" s="208" customFormat="1" ht="12">
      <c r="A7509" s="268" t="str">
        <f t="shared" ref="A7509:A7572" si="236">E7509&amp;C7509</f>
        <v>2042301011306096904</v>
      </c>
      <c r="B7509" s="304" t="s">
        <v>19891</v>
      </c>
      <c r="C7509" s="269" t="s">
        <v>11710</v>
      </c>
      <c r="D7509" s="144" t="s">
        <v>3106</v>
      </c>
      <c r="E7509" s="269" t="s">
        <v>11711</v>
      </c>
      <c r="F7509" s="145" t="s">
        <v>3106</v>
      </c>
      <c r="G7509" s="269" t="s">
        <v>3106</v>
      </c>
      <c r="H7509" s="305" t="s">
        <v>11712</v>
      </c>
      <c r="I7509" s="306" t="s">
        <v>21014</v>
      </c>
      <c r="J7509" s="201" t="str">
        <f t="shared" si="235"/>
        <v>9999</v>
      </c>
      <c r="K7509" s="270"/>
      <c r="L7509" s="270"/>
      <c r="M7509" s="271"/>
      <c r="N7509" s="270" t="e">
        <v>#N/A</v>
      </c>
      <c r="O7509" s="272" t="e">
        <v>#N/A</v>
      </c>
      <c r="P7509" s="272" t="e">
        <v>#N/A</v>
      </c>
      <c r="Q7509" s="272" t="e">
        <v>#N/A</v>
      </c>
    </row>
    <row r="7510" spans="1:17" s="208" customFormat="1" ht="12">
      <c r="A7510" s="268" t="str">
        <f t="shared" si="236"/>
        <v>2044448011215178967</v>
      </c>
      <c r="B7510" s="304" t="s">
        <v>19891</v>
      </c>
      <c r="C7510" s="269" t="s">
        <v>11713</v>
      </c>
      <c r="D7510" s="144" t="s">
        <v>3106</v>
      </c>
      <c r="E7510" s="269" t="s">
        <v>11714</v>
      </c>
      <c r="F7510" s="145" t="s">
        <v>3106</v>
      </c>
      <c r="G7510" s="269" t="s">
        <v>3106</v>
      </c>
      <c r="H7510" s="305" t="s">
        <v>11715</v>
      </c>
      <c r="I7510" s="306" t="s">
        <v>20795</v>
      </c>
      <c r="J7510" s="201" t="str">
        <f t="shared" si="235"/>
        <v>9999</v>
      </c>
      <c r="K7510" s="270"/>
      <c r="L7510" s="270"/>
      <c r="M7510" s="271"/>
      <c r="N7510" s="270" t="e">
        <v>#N/A</v>
      </c>
      <c r="O7510" s="272" t="e">
        <v>#N/A</v>
      </c>
      <c r="P7510" s="272" t="e">
        <v>#N/A</v>
      </c>
      <c r="Q7510" s="272" t="e">
        <v>#N/A</v>
      </c>
    </row>
    <row r="7511" spans="1:17" s="208" customFormat="1" ht="12">
      <c r="A7511" s="268" t="str">
        <f t="shared" si="236"/>
        <v>2046377011417120684</v>
      </c>
      <c r="B7511" s="304" t="s">
        <v>19891</v>
      </c>
      <c r="C7511" s="269" t="s">
        <v>6901</v>
      </c>
      <c r="D7511" s="144" t="s">
        <v>3106</v>
      </c>
      <c r="E7511" s="269" t="s">
        <v>11716</v>
      </c>
      <c r="F7511" s="145" t="s">
        <v>3106</v>
      </c>
      <c r="G7511" s="269" t="s">
        <v>3106</v>
      </c>
      <c r="H7511" s="305" t="s">
        <v>6903</v>
      </c>
      <c r="I7511" s="306" t="s">
        <v>21349</v>
      </c>
      <c r="J7511" s="201" t="str">
        <f t="shared" si="235"/>
        <v>9999</v>
      </c>
      <c r="K7511" s="270"/>
      <c r="L7511" s="270"/>
      <c r="M7511" s="271"/>
      <c r="N7511" s="270" t="e">
        <v>#N/A</v>
      </c>
      <c r="O7511" s="272" t="e">
        <v>#N/A</v>
      </c>
      <c r="P7511" s="272" t="e">
        <v>#N/A</v>
      </c>
      <c r="Q7511" s="272" t="e">
        <v>#N/A</v>
      </c>
    </row>
    <row r="7512" spans="1:17" s="208" customFormat="1" ht="12">
      <c r="A7512" s="268" t="str">
        <f t="shared" si="236"/>
        <v>2047276021841204898</v>
      </c>
      <c r="B7512" s="304" t="s">
        <v>19891</v>
      </c>
      <c r="C7512" s="269" t="s">
        <v>5054</v>
      </c>
      <c r="D7512" s="144" t="s">
        <v>3106</v>
      </c>
      <c r="E7512" s="269" t="s">
        <v>11717</v>
      </c>
      <c r="F7512" s="145" t="s">
        <v>3106</v>
      </c>
      <c r="G7512" s="269" t="s">
        <v>3106</v>
      </c>
      <c r="H7512" s="305" t="s">
        <v>5056</v>
      </c>
      <c r="I7512" s="306" t="s">
        <v>22470</v>
      </c>
      <c r="J7512" s="201" t="str">
        <f t="shared" si="235"/>
        <v>9999</v>
      </c>
      <c r="K7512" s="270"/>
      <c r="L7512" s="270"/>
      <c r="M7512" s="271"/>
      <c r="N7512" s="270" t="e">
        <v>#N/A</v>
      </c>
      <c r="O7512" s="272" t="e">
        <v>#N/A</v>
      </c>
      <c r="P7512" s="272" t="e">
        <v>#N/A</v>
      </c>
      <c r="Q7512" s="272" t="e">
        <v>#N/A</v>
      </c>
    </row>
    <row r="7513" spans="1:17" s="208" customFormat="1" ht="12">
      <c r="A7513" s="268" t="str">
        <f t="shared" si="236"/>
        <v>2047813011790926574</v>
      </c>
      <c r="B7513" s="304" t="s">
        <v>19891</v>
      </c>
      <c r="C7513" s="269" t="s">
        <v>11718</v>
      </c>
      <c r="D7513" s="144" t="s">
        <v>3106</v>
      </c>
      <c r="E7513" s="269" t="s">
        <v>11719</v>
      </c>
      <c r="F7513" s="145" t="s">
        <v>3106</v>
      </c>
      <c r="G7513" s="269" t="s">
        <v>3106</v>
      </c>
      <c r="H7513" s="305" t="s">
        <v>9933</v>
      </c>
      <c r="I7513" s="307" t="s">
        <v>9933</v>
      </c>
      <c r="J7513" s="201" t="str">
        <f t="shared" si="235"/>
        <v>9999</v>
      </c>
      <c r="K7513" s="270"/>
      <c r="L7513" s="270"/>
      <c r="M7513" s="271"/>
      <c r="N7513" s="270" t="e">
        <v>#N/A</v>
      </c>
      <c r="O7513" s="272" t="e">
        <v>#N/A</v>
      </c>
      <c r="P7513" s="272" t="e">
        <v>#N/A</v>
      </c>
      <c r="Q7513" s="272" t="e">
        <v>#N/A</v>
      </c>
    </row>
    <row r="7514" spans="1:17" s="208" customFormat="1" ht="12">
      <c r="A7514" s="268" t="str">
        <f t="shared" si="236"/>
        <v>2048464011538333406</v>
      </c>
      <c r="B7514" s="304" t="s">
        <v>19891</v>
      </c>
      <c r="C7514" s="269" t="s">
        <v>11720</v>
      </c>
      <c r="D7514" s="144" t="s">
        <v>3106</v>
      </c>
      <c r="E7514" s="269" t="s">
        <v>11721</v>
      </c>
      <c r="F7514" s="145" t="s">
        <v>3106</v>
      </c>
      <c r="G7514" s="269" t="s">
        <v>3106</v>
      </c>
      <c r="H7514" s="305" t="s">
        <v>10502</v>
      </c>
      <c r="I7514" s="307" t="s">
        <v>10502</v>
      </c>
      <c r="J7514" s="201" t="str">
        <f t="shared" si="235"/>
        <v>9999</v>
      </c>
      <c r="K7514" s="270"/>
      <c r="L7514" s="270"/>
      <c r="M7514" s="271"/>
      <c r="N7514" s="270" t="e">
        <v>#N/A</v>
      </c>
      <c r="O7514" s="272" t="e">
        <v>#N/A</v>
      </c>
      <c r="P7514" s="272" t="e">
        <v>#N/A</v>
      </c>
      <c r="Q7514" s="272" t="e">
        <v>#N/A</v>
      </c>
    </row>
    <row r="7515" spans="1:17" s="208" customFormat="1" ht="12">
      <c r="A7515" s="268" t="str">
        <f t="shared" si="236"/>
        <v>2048514041104085976</v>
      </c>
      <c r="B7515" s="304" t="s">
        <v>19891</v>
      </c>
      <c r="C7515" s="269" t="s">
        <v>11722</v>
      </c>
      <c r="D7515" s="144" t="s">
        <v>3106</v>
      </c>
      <c r="E7515" s="269" t="s">
        <v>11723</v>
      </c>
      <c r="F7515" s="145" t="s">
        <v>3106</v>
      </c>
      <c r="G7515" s="269" t="s">
        <v>3106</v>
      </c>
      <c r="H7515" s="305" t="s">
        <v>11724</v>
      </c>
      <c r="I7515" s="306" t="s">
        <v>20483</v>
      </c>
      <c r="J7515" s="201" t="str">
        <f t="shared" si="235"/>
        <v>9999</v>
      </c>
      <c r="K7515" s="270"/>
      <c r="L7515" s="270"/>
      <c r="M7515" s="271"/>
      <c r="N7515" s="270" t="e">
        <v>#N/A</v>
      </c>
      <c r="O7515" s="272" t="e">
        <v>#N/A</v>
      </c>
      <c r="P7515" s="272" t="e">
        <v>#N/A</v>
      </c>
      <c r="Q7515" s="272" t="e">
        <v>#N/A</v>
      </c>
    </row>
    <row r="7516" spans="1:17" s="208" customFormat="1" ht="12">
      <c r="A7516" s="268" t="str">
        <f t="shared" si="236"/>
        <v>2051195011003963828</v>
      </c>
      <c r="B7516" s="304" t="s">
        <v>19891</v>
      </c>
      <c r="C7516" s="269" t="s">
        <v>13920</v>
      </c>
      <c r="D7516" s="144" t="s">
        <v>3106</v>
      </c>
      <c r="E7516" s="269" t="s">
        <v>13921</v>
      </c>
      <c r="F7516" s="145" t="s">
        <v>3106</v>
      </c>
      <c r="G7516" s="269" t="s">
        <v>3106</v>
      </c>
      <c r="H7516" s="305" t="s">
        <v>13922</v>
      </c>
      <c r="I7516" s="307" t="s">
        <v>13922</v>
      </c>
      <c r="J7516" s="201" t="str">
        <f t="shared" si="235"/>
        <v>9999</v>
      </c>
      <c r="K7516" s="270" t="s">
        <v>13915</v>
      </c>
      <c r="L7516" s="270" t="s">
        <v>13916</v>
      </c>
      <c r="M7516" s="271">
        <v>44085</v>
      </c>
      <c r="N7516" s="270" t="e">
        <v>#N/A</v>
      </c>
      <c r="O7516" s="272" t="e">
        <v>#N/A</v>
      </c>
      <c r="P7516" s="272" t="e">
        <v>#N/A</v>
      </c>
      <c r="Q7516" s="272" t="e">
        <v>#N/A</v>
      </c>
    </row>
    <row r="7517" spans="1:17" s="208" customFormat="1" ht="12">
      <c r="A7517" s="268" t="str">
        <f t="shared" si="236"/>
        <v>2051807041457382947</v>
      </c>
      <c r="B7517" s="304" t="s">
        <v>19891</v>
      </c>
      <c r="C7517" s="269" t="s">
        <v>11725</v>
      </c>
      <c r="D7517" s="144" t="s">
        <v>3106</v>
      </c>
      <c r="E7517" s="269" t="s">
        <v>11726</v>
      </c>
      <c r="F7517" s="145" t="s">
        <v>3106</v>
      </c>
      <c r="G7517" s="269" t="s">
        <v>3106</v>
      </c>
      <c r="H7517" s="305" t="s">
        <v>11727</v>
      </c>
      <c r="I7517" s="307" t="s">
        <v>11727</v>
      </c>
      <c r="J7517" s="201" t="str">
        <f t="shared" si="235"/>
        <v>9999</v>
      </c>
      <c r="K7517" s="270"/>
      <c r="L7517" s="270"/>
      <c r="M7517" s="271"/>
      <c r="N7517" s="270" t="e">
        <v>#N/A</v>
      </c>
      <c r="O7517" s="272" t="e">
        <v>#N/A</v>
      </c>
      <c r="P7517" s="272" t="e">
        <v>#N/A</v>
      </c>
      <c r="Q7517" s="272" t="e">
        <v>#N/A</v>
      </c>
    </row>
    <row r="7518" spans="1:17" s="208" customFormat="1" ht="12">
      <c r="A7518" s="268" t="str">
        <f t="shared" si="236"/>
        <v>2052086011407039688</v>
      </c>
      <c r="B7518" s="304" t="s">
        <v>19891</v>
      </c>
      <c r="C7518" s="269" t="s">
        <v>11728</v>
      </c>
      <c r="D7518" s="144" t="s">
        <v>3106</v>
      </c>
      <c r="E7518" s="269" t="s">
        <v>11729</v>
      </c>
      <c r="F7518" s="145" t="s">
        <v>3106</v>
      </c>
      <c r="G7518" s="269" t="s">
        <v>3106</v>
      </c>
      <c r="H7518" s="305" t="s">
        <v>11730</v>
      </c>
      <c r="I7518" s="306" t="s">
        <v>21308</v>
      </c>
      <c r="J7518" s="201" t="str">
        <f t="shared" si="235"/>
        <v>9999</v>
      </c>
      <c r="K7518" s="270"/>
      <c r="L7518" s="270"/>
      <c r="M7518" s="271"/>
      <c r="N7518" s="270" t="e">
        <v>#N/A</v>
      </c>
      <c r="O7518" s="272" t="e">
        <v>#N/A</v>
      </c>
      <c r="P7518" s="272" t="e">
        <v>#N/A</v>
      </c>
      <c r="Q7518" s="272" t="e">
        <v>#N/A</v>
      </c>
    </row>
    <row r="7519" spans="1:17" s="208" customFormat="1" ht="12">
      <c r="A7519" s="268" t="str">
        <f t="shared" si="236"/>
        <v>2054017021346389335</v>
      </c>
      <c r="B7519" s="304" t="s">
        <v>19891</v>
      </c>
      <c r="C7519" s="269" t="s">
        <v>11731</v>
      </c>
      <c r="D7519" s="144" t="s">
        <v>3106</v>
      </c>
      <c r="E7519" s="269" t="s">
        <v>11732</v>
      </c>
      <c r="F7519" s="145" t="s">
        <v>3106</v>
      </c>
      <c r="G7519" s="269" t="s">
        <v>3106</v>
      </c>
      <c r="H7519" s="305" t="s">
        <v>11733</v>
      </c>
      <c r="I7519" s="306" t="s">
        <v>21154</v>
      </c>
      <c r="J7519" s="201" t="str">
        <f t="shared" si="235"/>
        <v>9999</v>
      </c>
      <c r="K7519" s="270"/>
      <c r="L7519" s="270"/>
      <c r="M7519" s="271"/>
      <c r="N7519" s="270" t="e">
        <v>#N/A</v>
      </c>
      <c r="O7519" s="272" t="e">
        <v>#N/A</v>
      </c>
      <c r="P7519" s="272" t="e">
        <v>#N/A</v>
      </c>
      <c r="Q7519" s="272" t="e">
        <v>#N/A</v>
      </c>
    </row>
    <row r="7520" spans="1:17" s="208" customFormat="1" ht="12">
      <c r="A7520" s="268" t="str">
        <f t="shared" si="236"/>
        <v>2054488021407845035</v>
      </c>
      <c r="B7520" s="304" t="s">
        <v>19891</v>
      </c>
      <c r="C7520" s="269" t="s">
        <v>11734</v>
      </c>
      <c r="D7520" s="144" t="s">
        <v>3106</v>
      </c>
      <c r="E7520" s="269" t="s">
        <v>11735</v>
      </c>
      <c r="F7520" s="145" t="s">
        <v>3106</v>
      </c>
      <c r="G7520" s="269" t="s">
        <v>3106</v>
      </c>
      <c r="H7520" s="305" t="s">
        <v>11736</v>
      </c>
      <c r="I7520" s="306" t="s">
        <v>21323</v>
      </c>
      <c r="J7520" s="201" t="str">
        <f t="shared" si="235"/>
        <v>9999</v>
      </c>
      <c r="K7520" s="270"/>
      <c r="L7520" s="270"/>
      <c r="M7520" s="271"/>
      <c r="N7520" s="270" t="e">
        <v>#N/A</v>
      </c>
      <c r="O7520" s="272" t="e">
        <v>#N/A</v>
      </c>
      <c r="P7520" s="272" t="e">
        <v>#N/A</v>
      </c>
      <c r="Q7520" s="272" t="e">
        <v>#N/A</v>
      </c>
    </row>
    <row r="7521" spans="1:20" ht="12">
      <c r="A7521" s="268" t="str">
        <f t="shared" si="236"/>
        <v>2055097011538392600</v>
      </c>
      <c r="B7521" s="304" t="s">
        <v>19891</v>
      </c>
      <c r="C7521" s="269" t="s">
        <v>11737</v>
      </c>
      <c r="D7521" s="144" t="s">
        <v>3106</v>
      </c>
      <c r="E7521" s="269" t="s">
        <v>11738</v>
      </c>
      <c r="F7521" s="145" t="s">
        <v>3106</v>
      </c>
      <c r="G7521" s="269" t="s">
        <v>3106</v>
      </c>
      <c r="H7521" s="305" t="s">
        <v>11739</v>
      </c>
      <c r="I7521" s="306" t="s">
        <v>21708</v>
      </c>
      <c r="J7521" s="201" t="str">
        <f t="shared" si="235"/>
        <v>9999</v>
      </c>
      <c r="K7521" s="270"/>
      <c r="L7521" s="270"/>
      <c r="M7521" s="271"/>
      <c r="N7521" s="270" t="e">
        <v>#N/A</v>
      </c>
      <c r="O7521" s="272" t="e">
        <v>#N/A</v>
      </c>
      <c r="P7521" s="272" t="e">
        <v>#N/A</v>
      </c>
      <c r="Q7521" s="272" t="e">
        <v>#N/A</v>
      </c>
      <c r="S7521" s="311"/>
      <c r="T7521" s="311"/>
    </row>
    <row r="7522" spans="1:20" ht="12">
      <c r="A7522" s="268" t="str">
        <f t="shared" si="236"/>
        <v>2057382011528009511</v>
      </c>
      <c r="B7522" s="304" t="s">
        <v>19891</v>
      </c>
      <c r="C7522" s="269" t="s">
        <v>11740</v>
      </c>
      <c r="D7522" s="144" t="s">
        <v>3106</v>
      </c>
      <c r="E7522" s="269" t="s">
        <v>11741</v>
      </c>
      <c r="F7522" s="145" t="s">
        <v>3106</v>
      </c>
      <c r="G7522" s="269" t="s">
        <v>3106</v>
      </c>
      <c r="H7522" s="305" t="s">
        <v>11742</v>
      </c>
      <c r="I7522" s="306" t="s">
        <v>21665</v>
      </c>
      <c r="J7522" s="201" t="str">
        <f t="shared" si="235"/>
        <v>9999</v>
      </c>
      <c r="K7522" s="270"/>
      <c r="L7522" s="270"/>
      <c r="M7522" s="271"/>
      <c r="N7522" s="270" t="e">
        <v>#N/A</v>
      </c>
      <c r="O7522" s="272" t="e">
        <v>#N/A</v>
      </c>
      <c r="P7522" s="272" t="e">
        <v>#N/A</v>
      </c>
      <c r="Q7522" s="272" t="e">
        <v>#N/A</v>
      </c>
      <c r="S7522" s="208"/>
    </row>
    <row r="7523" spans="1:20" ht="12">
      <c r="A7523" s="268" t="str">
        <f t="shared" si="236"/>
        <v>2058083011861660151</v>
      </c>
      <c r="B7523" s="304" t="s">
        <v>19891</v>
      </c>
      <c r="C7523" s="269" t="s">
        <v>6573</v>
      </c>
      <c r="D7523" s="144" t="s">
        <v>3106</v>
      </c>
      <c r="E7523" s="269" t="s">
        <v>11743</v>
      </c>
      <c r="F7523" s="145" t="s">
        <v>3106</v>
      </c>
      <c r="G7523" s="269" t="s">
        <v>3106</v>
      </c>
      <c r="H7523" s="305" t="s">
        <v>6575</v>
      </c>
      <c r="I7523" s="306" t="s">
        <v>22528</v>
      </c>
      <c r="J7523" s="201" t="str">
        <f t="shared" si="235"/>
        <v>9999</v>
      </c>
      <c r="K7523" s="270"/>
      <c r="L7523" s="270"/>
      <c r="M7523" s="271"/>
      <c r="N7523" s="270" t="e">
        <v>#N/A</v>
      </c>
      <c r="O7523" s="272" t="e">
        <v>#N/A</v>
      </c>
      <c r="P7523" s="272" t="e">
        <v>#N/A</v>
      </c>
      <c r="Q7523" s="272" t="e">
        <v>#N/A</v>
      </c>
      <c r="S7523" s="208"/>
    </row>
    <row r="7524" spans="1:20" ht="12">
      <c r="A7524" s="268" t="str">
        <f t="shared" si="236"/>
        <v>2058109011003978115</v>
      </c>
      <c r="B7524" s="304" t="s">
        <v>19891</v>
      </c>
      <c r="C7524" s="269" t="s">
        <v>11744</v>
      </c>
      <c r="D7524" s="144" t="s">
        <v>3106</v>
      </c>
      <c r="E7524" s="269" t="s">
        <v>11745</v>
      </c>
      <c r="F7524" s="145" t="s">
        <v>3106</v>
      </c>
      <c r="G7524" s="269" t="s">
        <v>3106</v>
      </c>
      <c r="H7524" s="305" t="s">
        <v>11746</v>
      </c>
      <c r="I7524" s="306" t="s">
        <v>20251</v>
      </c>
      <c r="J7524" s="201" t="str">
        <f t="shared" si="235"/>
        <v>9999</v>
      </c>
      <c r="K7524" s="270"/>
      <c r="L7524" s="270"/>
      <c r="M7524" s="271"/>
      <c r="N7524" s="270" t="e">
        <v>#N/A</v>
      </c>
      <c r="O7524" s="272" t="e">
        <v>#N/A</v>
      </c>
      <c r="P7524" s="272" t="e">
        <v>#N/A</v>
      </c>
      <c r="Q7524" s="272" t="e">
        <v>#N/A</v>
      </c>
      <c r="S7524" s="208"/>
    </row>
    <row r="7525" spans="1:20" ht="12">
      <c r="A7525" s="268" t="str">
        <f t="shared" si="236"/>
        <v>2058752021497956700</v>
      </c>
      <c r="B7525" s="304" t="s">
        <v>19891</v>
      </c>
      <c r="C7525" s="269" t="s">
        <v>11747</v>
      </c>
      <c r="D7525" s="144" t="s">
        <v>3106</v>
      </c>
      <c r="E7525" s="269" t="s">
        <v>11748</v>
      </c>
      <c r="F7525" s="145" t="s">
        <v>3106</v>
      </c>
      <c r="G7525" s="269" t="s">
        <v>3106</v>
      </c>
      <c r="H7525" s="305" t="s">
        <v>11749</v>
      </c>
      <c r="I7525" s="306" t="s">
        <v>21605</v>
      </c>
      <c r="J7525" s="201" t="str">
        <f t="shared" si="235"/>
        <v>9999</v>
      </c>
      <c r="K7525" s="270"/>
      <c r="L7525" s="270"/>
      <c r="M7525" s="271"/>
      <c r="N7525" s="270" t="e">
        <v>#N/A</v>
      </c>
      <c r="O7525" s="272" t="e">
        <v>#N/A</v>
      </c>
      <c r="P7525" s="272" t="e">
        <v>#N/A</v>
      </c>
      <c r="Q7525" s="272" t="e">
        <v>#N/A</v>
      </c>
      <c r="S7525" s="208"/>
    </row>
    <row r="7526" spans="1:20" ht="12">
      <c r="A7526" s="268" t="str">
        <f t="shared" si="236"/>
        <v>2059354021073729810</v>
      </c>
      <c r="B7526" s="304" t="s">
        <v>19891</v>
      </c>
      <c r="C7526" s="269" t="s">
        <v>11750</v>
      </c>
      <c r="D7526" s="144" t="s">
        <v>3106</v>
      </c>
      <c r="E7526" s="269" t="s">
        <v>11751</v>
      </c>
      <c r="F7526" s="145" t="s">
        <v>3106</v>
      </c>
      <c r="G7526" s="269" t="s">
        <v>3106</v>
      </c>
      <c r="H7526" s="305" t="s">
        <v>11752</v>
      </c>
      <c r="I7526" s="307" t="s">
        <v>11752</v>
      </c>
      <c r="J7526" s="201" t="str">
        <f t="shared" si="235"/>
        <v>9999</v>
      </c>
      <c r="K7526" s="270"/>
      <c r="L7526" s="270"/>
      <c r="M7526" s="271"/>
      <c r="N7526" s="270" t="e">
        <v>#N/A</v>
      </c>
      <c r="O7526" s="272" t="e">
        <v>#N/A</v>
      </c>
      <c r="P7526" s="272" t="e">
        <v>#N/A</v>
      </c>
      <c r="Q7526" s="272" t="e">
        <v>#N/A</v>
      </c>
      <c r="S7526" s="208"/>
    </row>
    <row r="7527" spans="1:20" ht="12">
      <c r="A7527" s="268" t="str">
        <f t="shared" si="236"/>
        <v>2060857011780840264</v>
      </c>
      <c r="B7527" s="304" t="s">
        <v>19891</v>
      </c>
      <c r="C7527" s="269" t="s">
        <v>11753</v>
      </c>
      <c r="D7527" s="144" t="s">
        <v>3106</v>
      </c>
      <c r="E7527" s="269" t="s">
        <v>11754</v>
      </c>
      <c r="F7527" s="145" t="s">
        <v>3106</v>
      </c>
      <c r="G7527" s="269" t="s">
        <v>3106</v>
      </c>
      <c r="H7527" s="305" t="s">
        <v>11755</v>
      </c>
      <c r="I7527" s="306" t="s">
        <v>22316</v>
      </c>
      <c r="J7527" s="201" t="str">
        <f t="shared" si="235"/>
        <v>9999</v>
      </c>
      <c r="K7527" s="270"/>
      <c r="L7527" s="270"/>
      <c r="M7527" s="271"/>
      <c r="N7527" s="270" t="e">
        <v>#N/A</v>
      </c>
      <c r="O7527" s="272" t="e">
        <v>#N/A</v>
      </c>
      <c r="P7527" s="272" t="e">
        <v>#N/A</v>
      </c>
      <c r="Q7527" s="272" t="e">
        <v>#N/A</v>
      </c>
      <c r="S7527" s="208"/>
    </row>
    <row r="7528" spans="1:20" ht="12">
      <c r="A7528" s="268" t="str">
        <f t="shared" si="236"/>
        <v>2061178011568475093</v>
      </c>
      <c r="B7528" s="304" t="s">
        <v>19891</v>
      </c>
      <c r="C7528" s="269" t="s">
        <v>11756</v>
      </c>
      <c r="D7528" s="144" t="s">
        <v>3106</v>
      </c>
      <c r="E7528" s="269" t="s">
        <v>11757</v>
      </c>
      <c r="F7528" s="145" t="s">
        <v>3106</v>
      </c>
      <c r="G7528" s="269" t="s">
        <v>3106</v>
      </c>
      <c r="H7528" s="305" t="s">
        <v>11758</v>
      </c>
      <c r="I7528" s="306" t="s">
        <v>21781</v>
      </c>
      <c r="J7528" s="201" t="str">
        <f t="shared" si="235"/>
        <v>9999</v>
      </c>
      <c r="K7528" s="270"/>
      <c r="L7528" s="270"/>
      <c r="M7528" s="271"/>
      <c r="N7528" s="270" t="e">
        <v>#N/A</v>
      </c>
      <c r="O7528" s="272" t="e">
        <v>#N/A</v>
      </c>
      <c r="P7528" s="272" t="e">
        <v>#N/A</v>
      </c>
      <c r="Q7528" s="272" t="e">
        <v>#N/A</v>
      </c>
      <c r="S7528" s="208"/>
    </row>
    <row r="7529" spans="1:20" ht="12">
      <c r="A7529" s="268" t="str">
        <f t="shared" si="236"/>
        <v>2061277011215118609</v>
      </c>
      <c r="B7529" s="304" t="s">
        <v>19891</v>
      </c>
      <c r="C7529" s="269" t="s">
        <v>11759</v>
      </c>
      <c r="D7529" s="144" t="s">
        <v>3106</v>
      </c>
      <c r="E7529" s="269" t="s">
        <v>11760</v>
      </c>
      <c r="F7529" s="145" t="s">
        <v>3106</v>
      </c>
      <c r="G7529" s="269" t="s">
        <v>3106</v>
      </c>
      <c r="H7529" s="305" t="s">
        <v>11761</v>
      </c>
      <c r="I7529" s="306" t="s">
        <v>20792</v>
      </c>
      <c r="J7529" s="201" t="str">
        <f t="shared" si="235"/>
        <v>9999</v>
      </c>
      <c r="K7529" s="270"/>
      <c r="L7529" s="270"/>
      <c r="M7529" s="271"/>
      <c r="N7529" s="270" t="e">
        <v>#N/A</v>
      </c>
      <c r="O7529" s="272" t="e">
        <v>#N/A</v>
      </c>
      <c r="P7529" s="272" t="e">
        <v>#N/A</v>
      </c>
      <c r="Q7529" s="272" t="e">
        <v>#N/A</v>
      </c>
      <c r="S7529" s="208"/>
    </row>
    <row r="7530" spans="1:20" ht="12">
      <c r="A7530" s="268" t="str">
        <f t="shared" si="236"/>
        <v>2062622011386894434</v>
      </c>
      <c r="B7530" s="304" t="s">
        <v>19891</v>
      </c>
      <c r="C7530" s="269" t="s">
        <v>11762</v>
      </c>
      <c r="D7530" s="144" t="s">
        <v>3106</v>
      </c>
      <c r="E7530" s="269" t="s">
        <v>11763</v>
      </c>
      <c r="F7530" s="145" t="s">
        <v>3106</v>
      </c>
      <c r="G7530" s="269" t="s">
        <v>3106</v>
      </c>
      <c r="H7530" s="305" t="s">
        <v>11764</v>
      </c>
      <c r="I7530" s="306" t="s">
        <v>21270</v>
      </c>
      <c r="J7530" s="201" t="str">
        <f t="shared" si="235"/>
        <v>9999</v>
      </c>
      <c r="K7530" s="270"/>
      <c r="L7530" s="270"/>
      <c r="M7530" s="271"/>
      <c r="N7530" s="270" t="e">
        <v>#N/A</v>
      </c>
      <c r="O7530" s="272" t="e">
        <v>#N/A</v>
      </c>
      <c r="P7530" s="272" t="e">
        <v>#N/A</v>
      </c>
      <c r="Q7530" s="272" t="e">
        <v>#N/A</v>
      </c>
      <c r="S7530" s="208"/>
    </row>
    <row r="7531" spans="1:20" ht="12">
      <c r="A7531" s="268" t="str">
        <f t="shared" si="236"/>
        <v>2062952011275677700</v>
      </c>
      <c r="B7531" s="304" t="s">
        <v>19891</v>
      </c>
      <c r="C7531" s="269" t="s">
        <v>6370</v>
      </c>
      <c r="D7531" s="144" t="s">
        <v>3106</v>
      </c>
      <c r="E7531" s="269" t="s">
        <v>11765</v>
      </c>
      <c r="F7531" s="145" t="s">
        <v>3106</v>
      </c>
      <c r="G7531" s="269" t="s">
        <v>3106</v>
      </c>
      <c r="H7531" s="305" t="s">
        <v>6372</v>
      </c>
      <c r="I7531" s="306" t="s">
        <v>20957</v>
      </c>
      <c r="J7531" s="201" t="str">
        <f t="shared" si="235"/>
        <v>9999</v>
      </c>
      <c r="K7531" s="270"/>
      <c r="L7531" s="270"/>
      <c r="M7531" s="271"/>
      <c r="N7531" s="270" t="e">
        <v>#N/A</v>
      </c>
      <c r="O7531" s="272" t="e">
        <v>#N/A</v>
      </c>
      <c r="P7531" s="272" t="e">
        <v>#N/A</v>
      </c>
      <c r="Q7531" s="272" t="e">
        <v>#N/A</v>
      </c>
      <c r="S7531" s="208"/>
    </row>
    <row r="7532" spans="1:20" ht="12">
      <c r="A7532" s="268" t="str">
        <f t="shared" si="236"/>
        <v>2063703011336286111</v>
      </c>
      <c r="B7532" s="304" t="s">
        <v>19891</v>
      </c>
      <c r="C7532" s="269" t="s">
        <v>11766</v>
      </c>
      <c r="D7532" s="144" t="s">
        <v>3106</v>
      </c>
      <c r="E7532" s="269" t="s">
        <v>11767</v>
      </c>
      <c r="F7532" s="145" t="s">
        <v>3106</v>
      </c>
      <c r="G7532" s="269" t="s">
        <v>3106</v>
      </c>
      <c r="H7532" s="305" t="s">
        <v>11768</v>
      </c>
      <c r="I7532" s="306" t="s">
        <v>21113</v>
      </c>
      <c r="J7532" s="201" t="str">
        <f t="shared" si="235"/>
        <v>9999</v>
      </c>
      <c r="K7532" s="270"/>
      <c r="L7532" s="270"/>
      <c r="M7532" s="271"/>
      <c r="N7532" s="270" t="e">
        <v>#N/A</v>
      </c>
      <c r="O7532" s="272" t="e">
        <v>#N/A</v>
      </c>
      <c r="P7532" s="272" t="e">
        <v>#N/A</v>
      </c>
      <c r="Q7532" s="272" t="e">
        <v>#N/A</v>
      </c>
      <c r="S7532" s="208"/>
    </row>
    <row r="7533" spans="1:20" ht="12">
      <c r="A7533" s="268" t="str">
        <f t="shared" si="236"/>
        <v>2065336011033375399</v>
      </c>
      <c r="B7533" s="304" t="s">
        <v>19891</v>
      </c>
      <c r="C7533" s="269" t="s">
        <v>11769</v>
      </c>
      <c r="D7533" s="144" t="s">
        <v>3106</v>
      </c>
      <c r="E7533" s="269" t="s">
        <v>11770</v>
      </c>
      <c r="F7533" s="145" t="s">
        <v>3106</v>
      </c>
      <c r="G7533" s="269" t="s">
        <v>3106</v>
      </c>
      <c r="H7533" s="305" t="s">
        <v>20314</v>
      </c>
      <c r="I7533" s="306" t="s">
        <v>20315</v>
      </c>
      <c r="J7533" s="201" t="str">
        <f t="shared" si="235"/>
        <v>9999</v>
      </c>
      <c r="K7533" s="270"/>
      <c r="L7533" s="270"/>
      <c r="M7533" s="271"/>
      <c r="N7533" s="270" t="e">
        <v>#N/A</v>
      </c>
      <c r="O7533" s="272" t="e">
        <v>#N/A</v>
      </c>
      <c r="P7533" s="272" t="e">
        <v>#N/A</v>
      </c>
      <c r="Q7533" s="272" t="e">
        <v>#N/A</v>
      </c>
      <c r="S7533" s="208"/>
    </row>
    <row r="7534" spans="1:20" ht="12">
      <c r="A7534" s="268" t="str">
        <f t="shared" si="236"/>
        <v>2066912021659348506</v>
      </c>
      <c r="B7534" s="304" t="s">
        <v>19891</v>
      </c>
      <c r="C7534" s="269" t="s">
        <v>11771</v>
      </c>
      <c r="D7534" s="144" t="s">
        <v>3106</v>
      </c>
      <c r="E7534" s="269" t="s">
        <v>11772</v>
      </c>
      <c r="F7534" s="145" t="s">
        <v>3106</v>
      </c>
      <c r="G7534" s="269" t="s">
        <v>3106</v>
      </c>
      <c r="H7534" s="305" t="s">
        <v>11773</v>
      </c>
      <c r="I7534" s="306" t="s">
        <v>21995</v>
      </c>
      <c r="J7534" s="201" t="str">
        <f t="shared" si="235"/>
        <v>9999</v>
      </c>
      <c r="K7534" s="270"/>
      <c r="L7534" s="270"/>
      <c r="M7534" s="271"/>
      <c r="N7534" s="270" t="e">
        <v>#N/A</v>
      </c>
      <c r="O7534" s="272" t="e">
        <v>#N/A</v>
      </c>
      <c r="P7534" s="272" t="e">
        <v>#N/A</v>
      </c>
      <c r="Q7534" s="272" t="e">
        <v>#N/A</v>
      </c>
      <c r="S7534" s="208"/>
    </row>
    <row r="7535" spans="1:20" ht="12">
      <c r="A7535" s="268" t="str">
        <f t="shared" si="236"/>
        <v>2067175011306967187</v>
      </c>
      <c r="B7535" s="304" t="s">
        <v>19891</v>
      </c>
      <c r="C7535" s="269" t="s">
        <v>11774</v>
      </c>
      <c r="D7535" s="144" t="s">
        <v>3106</v>
      </c>
      <c r="E7535" s="269" t="s">
        <v>11775</v>
      </c>
      <c r="F7535" s="145" t="s">
        <v>3106</v>
      </c>
      <c r="G7535" s="269" t="s">
        <v>3106</v>
      </c>
      <c r="H7535" s="305" t="s">
        <v>11776</v>
      </c>
      <c r="I7535" s="306" t="s">
        <v>21040</v>
      </c>
      <c r="J7535" s="201" t="str">
        <f t="shared" si="235"/>
        <v>9999</v>
      </c>
      <c r="K7535" s="270"/>
      <c r="L7535" s="270"/>
      <c r="M7535" s="271"/>
      <c r="N7535" s="270" t="e">
        <v>#N/A</v>
      </c>
      <c r="O7535" s="272" t="e">
        <v>#N/A</v>
      </c>
      <c r="P7535" s="272" t="e">
        <v>#N/A</v>
      </c>
      <c r="Q7535" s="272" t="e">
        <v>#N/A</v>
      </c>
      <c r="S7535" s="208"/>
    </row>
    <row r="7536" spans="1:20" ht="12">
      <c r="A7536" s="268" t="str">
        <f t="shared" si="236"/>
        <v>2067308011518108323</v>
      </c>
      <c r="B7536" s="304" t="s">
        <v>19891</v>
      </c>
      <c r="C7536" s="269" t="s">
        <v>11777</v>
      </c>
      <c r="D7536" s="144" t="s">
        <v>3106</v>
      </c>
      <c r="E7536" s="269" t="s">
        <v>11778</v>
      </c>
      <c r="F7536" s="145" t="s">
        <v>3106</v>
      </c>
      <c r="G7536" s="269" t="s">
        <v>3106</v>
      </c>
      <c r="H7536" s="305" t="s">
        <v>11779</v>
      </c>
      <c r="I7536" s="306" t="s">
        <v>21641</v>
      </c>
      <c r="J7536" s="201" t="str">
        <f t="shared" si="235"/>
        <v>9999</v>
      </c>
      <c r="K7536" s="270"/>
      <c r="L7536" s="270"/>
      <c r="M7536" s="271"/>
      <c r="N7536" s="270" t="e">
        <v>#N/A</v>
      </c>
      <c r="O7536" s="272" t="e">
        <v>#N/A</v>
      </c>
      <c r="P7536" s="272" t="e">
        <v>#N/A</v>
      </c>
      <c r="Q7536" s="272" t="e">
        <v>#N/A</v>
      </c>
      <c r="S7536" s="208"/>
    </row>
    <row r="7537" spans="1:17" s="208" customFormat="1" ht="12">
      <c r="A7537" s="268" t="str">
        <f t="shared" si="236"/>
        <v>2068124011427253830</v>
      </c>
      <c r="B7537" s="304" t="s">
        <v>19891</v>
      </c>
      <c r="C7537" s="269" t="s">
        <v>11780</v>
      </c>
      <c r="D7537" s="144" t="s">
        <v>3106</v>
      </c>
      <c r="E7537" s="269" t="s">
        <v>11781</v>
      </c>
      <c r="F7537" s="145" t="s">
        <v>3106</v>
      </c>
      <c r="G7537" s="269" t="s">
        <v>3106</v>
      </c>
      <c r="H7537" s="305" t="s">
        <v>11782</v>
      </c>
      <c r="I7537" s="306" t="s">
        <v>21399</v>
      </c>
      <c r="J7537" s="201" t="str">
        <f t="shared" si="235"/>
        <v>9999</v>
      </c>
      <c r="K7537" s="270"/>
      <c r="L7537" s="270"/>
      <c r="M7537" s="271"/>
      <c r="N7537" s="270" t="e">
        <v>#N/A</v>
      </c>
      <c r="O7537" s="272" t="e">
        <v>#N/A</v>
      </c>
      <c r="P7537" s="272" t="e">
        <v>#N/A</v>
      </c>
      <c r="Q7537" s="272" t="e">
        <v>#N/A</v>
      </c>
    </row>
    <row r="7538" spans="1:17" s="208" customFormat="1" ht="12">
      <c r="A7538" s="268" t="str">
        <f t="shared" si="236"/>
        <v>2070039011053559443</v>
      </c>
      <c r="B7538" s="304" t="s">
        <v>19891</v>
      </c>
      <c r="C7538" s="269" t="s">
        <v>11783</v>
      </c>
      <c r="D7538" s="144" t="s">
        <v>3106</v>
      </c>
      <c r="E7538" s="269" t="s">
        <v>11784</v>
      </c>
      <c r="F7538" s="145" t="s">
        <v>3106</v>
      </c>
      <c r="G7538" s="269" t="s">
        <v>3106</v>
      </c>
      <c r="H7538" s="305" t="s">
        <v>11785</v>
      </c>
      <c r="I7538" s="306" t="s">
        <v>20365</v>
      </c>
      <c r="J7538" s="201" t="str">
        <f t="shared" si="235"/>
        <v>9999</v>
      </c>
      <c r="K7538" s="270"/>
      <c r="L7538" s="270"/>
      <c r="M7538" s="271"/>
      <c r="N7538" s="270" t="e">
        <v>#N/A</v>
      </c>
      <c r="O7538" s="272" t="e">
        <v>#N/A</v>
      </c>
      <c r="P7538" s="272" t="e">
        <v>#N/A</v>
      </c>
      <c r="Q7538" s="272" t="e">
        <v>#N/A</v>
      </c>
    </row>
    <row r="7539" spans="1:17" s="208" customFormat="1" ht="12">
      <c r="A7539" s="268" t="str">
        <f t="shared" si="236"/>
        <v>2070294011801064241</v>
      </c>
      <c r="B7539" s="304" t="s">
        <v>19891</v>
      </c>
      <c r="C7539" s="269" t="s">
        <v>11786</v>
      </c>
      <c r="D7539" s="144" t="s">
        <v>3106</v>
      </c>
      <c r="E7539" s="269" t="s">
        <v>11787</v>
      </c>
      <c r="F7539" s="145" t="s">
        <v>3106</v>
      </c>
      <c r="G7539" s="269" t="s">
        <v>3106</v>
      </c>
      <c r="H7539" s="305" t="s">
        <v>11788</v>
      </c>
      <c r="I7539" s="306" t="s">
        <v>22348</v>
      </c>
      <c r="J7539" s="201" t="str">
        <f t="shared" si="235"/>
        <v>9999</v>
      </c>
      <c r="K7539" s="270"/>
      <c r="L7539" s="270"/>
      <c r="M7539" s="271"/>
      <c r="N7539" s="270" t="e">
        <v>#N/A</v>
      </c>
      <c r="O7539" s="272" t="e">
        <v>#N/A</v>
      </c>
      <c r="P7539" s="272" t="e">
        <v>#N/A</v>
      </c>
      <c r="Q7539" s="272" t="e">
        <v>#N/A</v>
      </c>
    </row>
    <row r="7540" spans="1:17" s="208" customFormat="1" ht="12">
      <c r="A7540" s="268" t="str">
        <f t="shared" si="236"/>
        <v>2071649011366471450</v>
      </c>
      <c r="B7540" s="304" t="s">
        <v>19891</v>
      </c>
      <c r="C7540" s="269" t="s">
        <v>5048</v>
      </c>
      <c r="D7540" s="144" t="s">
        <v>3106</v>
      </c>
      <c r="E7540" s="269" t="s">
        <v>11789</v>
      </c>
      <c r="F7540" s="145" t="s">
        <v>3106</v>
      </c>
      <c r="G7540" s="269" t="s">
        <v>3106</v>
      </c>
      <c r="H7540" s="305" t="s">
        <v>11538</v>
      </c>
      <c r="I7540" s="307" t="s">
        <v>11538</v>
      </c>
      <c r="J7540" s="201" t="str">
        <f t="shared" si="235"/>
        <v>9999</v>
      </c>
      <c r="K7540" s="270"/>
      <c r="L7540" s="270"/>
      <c r="M7540" s="271"/>
      <c r="N7540" s="270" t="e">
        <v>#N/A</v>
      </c>
      <c r="O7540" s="272" t="e">
        <v>#N/A</v>
      </c>
      <c r="P7540" s="272" t="e">
        <v>#N/A</v>
      </c>
      <c r="Q7540" s="272" t="e">
        <v>#N/A</v>
      </c>
    </row>
    <row r="7541" spans="1:17" s="208" customFormat="1" ht="12">
      <c r="A7541" s="268" t="str">
        <f t="shared" si="236"/>
        <v>2072704011831399419</v>
      </c>
      <c r="B7541" s="304" t="s">
        <v>19891</v>
      </c>
      <c r="C7541" s="269" t="s">
        <v>11790</v>
      </c>
      <c r="D7541" s="144" t="s">
        <v>3106</v>
      </c>
      <c r="E7541" s="269" t="s">
        <v>11791</v>
      </c>
      <c r="F7541" s="145" t="s">
        <v>3106</v>
      </c>
      <c r="G7541" s="269" t="s">
        <v>3106</v>
      </c>
      <c r="H7541" s="305" t="s">
        <v>11792</v>
      </c>
      <c r="I7541" s="306" t="s">
        <v>22466</v>
      </c>
      <c r="J7541" s="201" t="str">
        <f t="shared" si="235"/>
        <v>9999</v>
      </c>
      <c r="K7541" s="270"/>
      <c r="L7541" s="270"/>
      <c r="M7541" s="271"/>
      <c r="N7541" s="270" t="e">
        <v>#N/A</v>
      </c>
      <c r="O7541" s="272" t="e">
        <v>#N/A</v>
      </c>
      <c r="P7541" s="272" t="e">
        <v>#N/A</v>
      </c>
      <c r="Q7541" s="272" t="e">
        <v>#N/A</v>
      </c>
    </row>
    <row r="7542" spans="1:17" s="208" customFormat="1" ht="12">
      <c r="A7542" s="268" t="str">
        <f t="shared" si="236"/>
        <v>2072803011831350016</v>
      </c>
      <c r="B7542" s="304" t="s">
        <v>19891</v>
      </c>
      <c r="C7542" s="269" t="s">
        <v>11793</v>
      </c>
      <c r="D7542" s="144" t="s">
        <v>3106</v>
      </c>
      <c r="E7542" s="269" t="s">
        <v>11794</v>
      </c>
      <c r="F7542" s="145" t="s">
        <v>3106</v>
      </c>
      <c r="G7542" s="269" t="s">
        <v>3106</v>
      </c>
      <c r="H7542" s="305" t="s">
        <v>11795</v>
      </c>
      <c r="I7542" s="306" t="s">
        <v>22465</v>
      </c>
      <c r="J7542" s="201" t="str">
        <f t="shared" si="235"/>
        <v>9999</v>
      </c>
      <c r="K7542" s="270"/>
      <c r="L7542" s="270"/>
      <c r="M7542" s="271"/>
      <c r="N7542" s="270" t="e">
        <v>#N/A</v>
      </c>
      <c r="O7542" s="272" t="e">
        <v>#N/A</v>
      </c>
      <c r="P7542" s="272" t="e">
        <v>#N/A</v>
      </c>
      <c r="Q7542" s="272" t="e">
        <v>#N/A</v>
      </c>
    </row>
    <row r="7543" spans="1:17" s="208" customFormat="1" ht="12">
      <c r="A7543" s="268" t="str">
        <f t="shared" si="236"/>
        <v>2073355011477734762</v>
      </c>
      <c r="B7543" s="304" t="s">
        <v>19891</v>
      </c>
      <c r="C7543" s="269" t="s">
        <v>11796</v>
      </c>
      <c r="D7543" s="144" t="s">
        <v>3106</v>
      </c>
      <c r="E7543" s="269" t="s">
        <v>11797</v>
      </c>
      <c r="F7543" s="145" t="s">
        <v>3106</v>
      </c>
      <c r="G7543" s="269" t="s">
        <v>3106</v>
      </c>
      <c r="H7543" s="305" t="s">
        <v>11798</v>
      </c>
      <c r="I7543" s="306" t="s">
        <v>21542</v>
      </c>
      <c r="J7543" s="201" t="str">
        <f t="shared" si="235"/>
        <v>9999</v>
      </c>
      <c r="K7543" s="270"/>
      <c r="L7543" s="270"/>
      <c r="M7543" s="271"/>
      <c r="N7543" s="270" t="e">
        <v>#N/A</v>
      </c>
      <c r="O7543" s="272" t="e">
        <v>#N/A</v>
      </c>
      <c r="P7543" s="272" t="e">
        <v>#N/A</v>
      </c>
      <c r="Q7543" s="272" t="e">
        <v>#N/A</v>
      </c>
    </row>
    <row r="7544" spans="1:17" s="208" customFormat="1" ht="12">
      <c r="A7544" s="268" t="str">
        <f t="shared" si="236"/>
        <v>2073447011376790691</v>
      </c>
      <c r="B7544" s="304" t="s">
        <v>19891</v>
      </c>
      <c r="C7544" s="269" t="s">
        <v>11799</v>
      </c>
      <c r="D7544" s="144" t="s">
        <v>3106</v>
      </c>
      <c r="E7544" s="269" t="s">
        <v>11800</v>
      </c>
      <c r="F7544" s="145" t="s">
        <v>3106</v>
      </c>
      <c r="G7544" s="269" t="s">
        <v>3106</v>
      </c>
      <c r="H7544" s="305" t="s">
        <v>11801</v>
      </c>
      <c r="I7544" s="306" t="s">
        <v>21238</v>
      </c>
      <c r="J7544" s="201" t="str">
        <f t="shared" si="235"/>
        <v>9999</v>
      </c>
      <c r="K7544" s="270"/>
      <c r="L7544" s="270"/>
      <c r="M7544" s="271"/>
      <c r="N7544" s="270" t="e">
        <v>#N/A</v>
      </c>
      <c r="O7544" s="272" t="e">
        <v>#N/A</v>
      </c>
      <c r="P7544" s="272" t="e">
        <v>#N/A</v>
      </c>
      <c r="Q7544" s="272" t="e">
        <v>#N/A</v>
      </c>
    </row>
    <row r="7545" spans="1:17" s="208" customFormat="1" ht="12">
      <c r="A7545" s="268" t="str">
        <f t="shared" si="236"/>
        <v>2073546011619093218</v>
      </c>
      <c r="B7545" s="304" t="s">
        <v>19891</v>
      </c>
      <c r="C7545" s="269" t="s">
        <v>11802</v>
      </c>
      <c r="D7545" s="144" t="s">
        <v>3106</v>
      </c>
      <c r="E7545" s="269" t="s">
        <v>11803</v>
      </c>
      <c r="F7545" s="145" t="s">
        <v>3106</v>
      </c>
      <c r="G7545" s="269" t="s">
        <v>3106</v>
      </c>
      <c r="H7545" s="305" t="s">
        <v>11804</v>
      </c>
      <c r="I7545" s="306" t="s">
        <v>21891</v>
      </c>
      <c r="J7545" s="201" t="str">
        <f t="shared" si="235"/>
        <v>9999</v>
      </c>
      <c r="K7545" s="270"/>
      <c r="L7545" s="270"/>
      <c r="M7545" s="271"/>
      <c r="N7545" s="270" t="e">
        <v>#N/A</v>
      </c>
      <c r="O7545" s="272" t="e">
        <v>#N/A</v>
      </c>
      <c r="P7545" s="272" t="e">
        <v>#N/A</v>
      </c>
      <c r="Q7545" s="272" t="e">
        <v>#N/A</v>
      </c>
    </row>
    <row r="7546" spans="1:17" s="208" customFormat="1" ht="12">
      <c r="A7546" s="268" t="str">
        <f t="shared" si="236"/>
        <v>2074411011104064807</v>
      </c>
      <c r="B7546" s="304" t="s">
        <v>19891</v>
      </c>
      <c r="C7546" s="269" t="s">
        <v>11805</v>
      </c>
      <c r="D7546" s="144" t="s">
        <v>3106</v>
      </c>
      <c r="E7546" s="269" t="s">
        <v>11806</v>
      </c>
      <c r="F7546" s="145" t="s">
        <v>3106</v>
      </c>
      <c r="G7546" s="269" t="s">
        <v>3106</v>
      </c>
      <c r="H7546" s="305" t="s">
        <v>11807</v>
      </c>
      <c r="I7546" s="306" t="s">
        <v>20482</v>
      </c>
      <c r="J7546" s="201" t="str">
        <f t="shared" si="235"/>
        <v>9999</v>
      </c>
      <c r="K7546" s="270"/>
      <c r="L7546" s="270"/>
      <c r="M7546" s="271"/>
      <c r="N7546" s="270" t="e">
        <v>#N/A</v>
      </c>
      <c r="O7546" s="272" t="e">
        <v>#N/A</v>
      </c>
      <c r="P7546" s="272" t="e">
        <v>#N/A</v>
      </c>
      <c r="Q7546" s="272" t="e">
        <v>#N/A</v>
      </c>
    </row>
    <row r="7547" spans="1:17" s="208" customFormat="1" ht="12">
      <c r="A7547" s="268" t="str">
        <f t="shared" si="236"/>
        <v>2074817011073536900</v>
      </c>
      <c r="B7547" s="304" t="s">
        <v>19891</v>
      </c>
      <c r="C7547" s="269" t="s">
        <v>11808</v>
      </c>
      <c r="D7547" s="144" t="s">
        <v>3106</v>
      </c>
      <c r="E7547" s="269" t="s">
        <v>11809</v>
      </c>
      <c r="F7547" s="145" t="s">
        <v>3106</v>
      </c>
      <c r="G7547" s="269" t="s">
        <v>3106</v>
      </c>
      <c r="H7547" s="305" t="s">
        <v>11810</v>
      </c>
      <c r="I7547" s="306" t="s">
        <v>20405</v>
      </c>
      <c r="J7547" s="201" t="str">
        <f t="shared" si="235"/>
        <v>9999</v>
      </c>
      <c r="K7547" s="270"/>
      <c r="L7547" s="270"/>
      <c r="M7547" s="271"/>
      <c r="N7547" s="270" t="e">
        <v>#N/A</v>
      </c>
      <c r="O7547" s="272" t="e">
        <v>#N/A</v>
      </c>
      <c r="P7547" s="272" t="e">
        <v>#N/A</v>
      </c>
      <c r="Q7547" s="272" t="e">
        <v>#N/A</v>
      </c>
    </row>
    <row r="7548" spans="1:17" s="208" customFormat="1" ht="12">
      <c r="A7548" s="268" t="str">
        <f t="shared" si="236"/>
        <v>2075087011144312430</v>
      </c>
      <c r="B7548" s="304" t="s">
        <v>19891</v>
      </c>
      <c r="C7548" s="269" t="s">
        <v>11811</v>
      </c>
      <c r="D7548" s="144" t="s">
        <v>3106</v>
      </c>
      <c r="E7548" s="269" t="s">
        <v>11812</v>
      </c>
      <c r="F7548" s="145" t="s">
        <v>3106</v>
      </c>
      <c r="G7548" s="269" t="s">
        <v>3106</v>
      </c>
      <c r="H7548" s="305" t="s">
        <v>11813</v>
      </c>
      <c r="I7548" s="306" t="s">
        <v>20618</v>
      </c>
      <c r="J7548" s="201" t="str">
        <f t="shared" si="235"/>
        <v>9999</v>
      </c>
      <c r="K7548" s="270"/>
      <c r="L7548" s="270"/>
      <c r="M7548" s="271"/>
      <c r="N7548" s="270" t="e">
        <v>#N/A</v>
      </c>
      <c r="O7548" s="272" t="e">
        <v>#N/A</v>
      </c>
      <c r="P7548" s="272" t="e">
        <v>#N/A</v>
      </c>
      <c r="Q7548" s="272" t="e">
        <v>#N/A</v>
      </c>
    </row>
    <row r="7549" spans="1:17" s="208" customFormat="1" ht="12">
      <c r="A7549" s="268" t="str">
        <f t="shared" si="236"/>
        <v>2075517011922335199</v>
      </c>
      <c r="B7549" s="304" t="s">
        <v>19891</v>
      </c>
      <c r="C7549" s="269" t="s">
        <v>11814</v>
      </c>
      <c r="D7549" s="144" t="s">
        <v>3106</v>
      </c>
      <c r="E7549" s="269" t="s">
        <v>11815</v>
      </c>
      <c r="F7549" s="145" t="s">
        <v>3106</v>
      </c>
      <c r="G7549" s="269" t="s">
        <v>3106</v>
      </c>
      <c r="H7549" s="305" t="s">
        <v>11816</v>
      </c>
      <c r="I7549" s="306" t="s">
        <v>22691</v>
      </c>
      <c r="J7549" s="201" t="str">
        <f t="shared" si="235"/>
        <v>9999</v>
      </c>
      <c r="K7549" s="270"/>
      <c r="L7549" s="270"/>
      <c r="M7549" s="271"/>
      <c r="N7549" s="270" t="e">
        <v>#N/A</v>
      </c>
      <c r="O7549" s="272" t="e">
        <v>#N/A</v>
      </c>
      <c r="P7549" s="272" t="e">
        <v>#N/A</v>
      </c>
      <c r="Q7549" s="272" t="e">
        <v>#N/A</v>
      </c>
    </row>
    <row r="7550" spans="1:17" s="208" customFormat="1" ht="12">
      <c r="A7550" s="268" t="str">
        <f t="shared" si="236"/>
        <v>2075574011851512974</v>
      </c>
      <c r="B7550" s="304" t="s">
        <v>19891</v>
      </c>
      <c r="C7550" s="269" t="s">
        <v>11817</v>
      </c>
      <c r="D7550" s="144" t="s">
        <v>3106</v>
      </c>
      <c r="E7550" s="269" t="s">
        <v>11818</v>
      </c>
      <c r="F7550" s="145" t="s">
        <v>3106</v>
      </c>
      <c r="G7550" s="269" t="s">
        <v>3106</v>
      </c>
      <c r="H7550" s="305" t="s">
        <v>11819</v>
      </c>
      <c r="I7550" s="306" t="s">
        <v>22497</v>
      </c>
      <c r="J7550" s="201" t="str">
        <f t="shared" si="235"/>
        <v>9999</v>
      </c>
      <c r="K7550" s="270"/>
      <c r="L7550" s="270"/>
      <c r="M7550" s="271"/>
      <c r="N7550" s="270" t="e">
        <v>#N/A</v>
      </c>
      <c r="O7550" s="272" t="e">
        <v>#N/A</v>
      </c>
      <c r="P7550" s="272" t="e">
        <v>#N/A</v>
      </c>
      <c r="Q7550" s="272" t="e">
        <v>#N/A</v>
      </c>
    </row>
    <row r="7551" spans="1:17" s="208" customFormat="1" ht="12">
      <c r="A7551" s="268" t="str">
        <f t="shared" si="236"/>
        <v>2075814011326201476</v>
      </c>
      <c r="B7551" s="304" t="s">
        <v>19891</v>
      </c>
      <c r="C7551" s="269" t="s">
        <v>11820</v>
      </c>
      <c r="D7551" s="144" t="s">
        <v>3106</v>
      </c>
      <c r="E7551" s="269" t="s">
        <v>11821</v>
      </c>
      <c r="F7551" s="145" t="s">
        <v>3106</v>
      </c>
      <c r="G7551" s="269" t="s">
        <v>3106</v>
      </c>
      <c r="H7551" s="305" t="s">
        <v>11822</v>
      </c>
      <c r="I7551" s="306" t="s">
        <v>21086</v>
      </c>
      <c r="J7551" s="201" t="str">
        <f t="shared" si="235"/>
        <v>9999</v>
      </c>
      <c r="K7551" s="270"/>
      <c r="L7551" s="270"/>
      <c r="M7551" s="271"/>
      <c r="N7551" s="270" t="e">
        <v>#N/A</v>
      </c>
      <c r="O7551" s="272" t="e">
        <v>#N/A</v>
      </c>
      <c r="P7551" s="272" t="e">
        <v>#N/A</v>
      </c>
      <c r="Q7551" s="272" t="e">
        <v>#N/A</v>
      </c>
    </row>
    <row r="7552" spans="1:17" s="208" customFormat="1" ht="12">
      <c r="A7552" s="268" t="str">
        <f t="shared" si="236"/>
        <v>2075814021326201476</v>
      </c>
      <c r="B7552" s="304" t="s">
        <v>19891</v>
      </c>
      <c r="C7552" s="269" t="s">
        <v>11820</v>
      </c>
      <c r="D7552" s="144" t="s">
        <v>3106</v>
      </c>
      <c r="E7552" s="269" t="s">
        <v>11823</v>
      </c>
      <c r="F7552" s="145" t="s">
        <v>3106</v>
      </c>
      <c r="G7552" s="269" t="s">
        <v>3106</v>
      </c>
      <c r="H7552" s="305" t="s">
        <v>11822</v>
      </c>
      <c r="I7552" s="306" t="s">
        <v>21086</v>
      </c>
      <c r="J7552" s="201" t="str">
        <f t="shared" si="235"/>
        <v>9999</v>
      </c>
      <c r="K7552" s="270"/>
      <c r="L7552" s="270"/>
      <c r="M7552" s="271"/>
      <c r="N7552" s="270" t="e">
        <v>#N/A</v>
      </c>
      <c r="O7552" s="272" t="e">
        <v>#N/A</v>
      </c>
      <c r="P7552" s="272" t="e">
        <v>#N/A</v>
      </c>
      <c r="Q7552" s="272" t="e">
        <v>#N/A</v>
      </c>
    </row>
    <row r="7553" spans="1:17" s="208" customFormat="1" ht="12">
      <c r="A7553" s="268" t="str">
        <f t="shared" si="236"/>
        <v>2076341011689654451</v>
      </c>
      <c r="B7553" s="304" t="s">
        <v>19891</v>
      </c>
      <c r="C7553" s="269" t="s">
        <v>10047</v>
      </c>
      <c r="D7553" s="144" t="s">
        <v>3106</v>
      </c>
      <c r="E7553" s="269" t="s">
        <v>11824</v>
      </c>
      <c r="F7553" s="145" t="s">
        <v>3106</v>
      </c>
      <c r="G7553" s="269" t="s">
        <v>3106</v>
      </c>
      <c r="H7553" s="305" t="s">
        <v>11825</v>
      </c>
      <c r="I7553" s="306" t="s">
        <v>22062</v>
      </c>
      <c r="J7553" s="201" t="str">
        <f t="shared" si="235"/>
        <v>9999</v>
      </c>
      <c r="K7553" s="270"/>
      <c r="L7553" s="270"/>
      <c r="M7553" s="271"/>
      <c r="N7553" s="270" t="e">
        <v>#N/A</v>
      </c>
      <c r="O7553" s="272" t="e">
        <v>#N/A</v>
      </c>
      <c r="P7553" s="272" t="e">
        <v>#N/A</v>
      </c>
      <c r="Q7553" s="272" t="e">
        <v>#N/A</v>
      </c>
    </row>
    <row r="7554" spans="1:17" s="208" customFormat="1" ht="12">
      <c r="A7554" s="268" t="str">
        <f t="shared" si="236"/>
        <v>2077877021841277704</v>
      </c>
      <c r="B7554" s="304" t="s">
        <v>19891</v>
      </c>
      <c r="C7554" s="269" t="s">
        <v>11826</v>
      </c>
      <c r="D7554" s="144" t="s">
        <v>3106</v>
      </c>
      <c r="E7554" s="269" t="s">
        <v>11827</v>
      </c>
      <c r="F7554" s="145" t="s">
        <v>3106</v>
      </c>
      <c r="G7554" s="269" t="s">
        <v>3106</v>
      </c>
      <c r="H7554" s="305" t="s">
        <v>11828</v>
      </c>
      <c r="I7554" s="307" t="s">
        <v>11828</v>
      </c>
      <c r="J7554" s="201" t="str">
        <f t="shared" si="235"/>
        <v>9999</v>
      </c>
      <c r="K7554" s="270"/>
      <c r="L7554" s="270"/>
      <c r="M7554" s="271"/>
      <c r="N7554" s="270" t="e">
        <v>#N/A</v>
      </c>
      <c r="O7554" s="272" t="e">
        <v>#N/A</v>
      </c>
      <c r="P7554" s="272" t="e">
        <v>#N/A</v>
      </c>
      <c r="Q7554" s="272" t="e">
        <v>#N/A</v>
      </c>
    </row>
    <row r="7555" spans="1:17" s="208" customFormat="1" ht="12">
      <c r="A7555" s="268" t="str">
        <f t="shared" si="236"/>
        <v>2077950011689806234</v>
      </c>
      <c r="B7555" s="304" t="s">
        <v>19891</v>
      </c>
      <c r="C7555" s="269" t="s">
        <v>11829</v>
      </c>
      <c r="D7555" s="144" t="s">
        <v>3106</v>
      </c>
      <c r="E7555" s="269" t="s">
        <v>11830</v>
      </c>
      <c r="F7555" s="145" t="s">
        <v>3106</v>
      </c>
      <c r="G7555" s="269" t="s">
        <v>3106</v>
      </c>
      <c r="H7555" s="305" t="s">
        <v>11831</v>
      </c>
      <c r="I7555" s="306" t="s">
        <v>22079</v>
      </c>
      <c r="J7555" s="201" t="str">
        <f t="shared" ref="J7555:J7618" si="237">B7555</f>
        <v>9999</v>
      </c>
      <c r="K7555" s="270"/>
      <c r="L7555" s="270"/>
      <c r="M7555" s="271"/>
      <c r="N7555" s="270" t="e">
        <v>#N/A</v>
      </c>
      <c r="O7555" s="272" t="e">
        <v>#N/A</v>
      </c>
      <c r="P7555" s="272" t="e">
        <v>#N/A</v>
      </c>
      <c r="Q7555" s="272" t="e">
        <v>#N/A</v>
      </c>
    </row>
    <row r="7556" spans="1:17" s="208" customFormat="1" ht="12">
      <c r="A7556" s="268" t="str">
        <f t="shared" si="236"/>
        <v>2079709011417152745</v>
      </c>
      <c r="B7556" s="304" t="s">
        <v>19891</v>
      </c>
      <c r="C7556" s="269" t="s">
        <v>11834</v>
      </c>
      <c r="D7556" s="144" t="s">
        <v>3106</v>
      </c>
      <c r="E7556" s="269" t="s">
        <v>11835</v>
      </c>
      <c r="F7556" s="145" t="s">
        <v>3106</v>
      </c>
      <c r="G7556" s="269" t="s">
        <v>3106</v>
      </c>
      <c r="H7556" s="305" t="s">
        <v>11836</v>
      </c>
      <c r="I7556" s="306" t="s">
        <v>21350</v>
      </c>
      <c r="J7556" s="201" t="str">
        <f t="shared" si="237"/>
        <v>9999</v>
      </c>
      <c r="K7556" s="270"/>
      <c r="L7556" s="270"/>
      <c r="M7556" s="271"/>
      <c r="N7556" s="270" t="e">
        <v>#N/A</v>
      </c>
      <c r="O7556" s="272" t="e">
        <v>#N/A</v>
      </c>
      <c r="P7556" s="272" t="e">
        <v>#N/A</v>
      </c>
      <c r="Q7556" s="272" t="e">
        <v>#N/A</v>
      </c>
    </row>
    <row r="7557" spans="1:17" s="208" customFormat="1" ht="12">
      <c r="A7557" s="268" t="str">
        <f t="shared" si="236"/>
        <v>2079790011912176629</v>
      </c>
      <c r="B7557" s="304" t="s">
        <v>19891</v>
      </c>
      <c r="C7557" s="269" t="s">
        <v>11837</v>
      </c>
      <c r="D7557" s="144" t="s">
        <v>3106</v>
      </c>
      <c r="E7557" s="269" t="s">
        <v>11838</v>
      </c>
      <c r="F7557" s="145" t="s">
        <v>3106</v>
      </c>
      <c r="G7557" s="269" t="s">
        <v>3106</v>
      </c>
      <c r="H7557" s="305" t="s">
        <v>11839</v>
      </c>
      <c r="I7557" s="306" t="s">
        <v>22648</v>
      </c>
      <c r="J7557" s="201" t="str">
        <f t="shared" si="237"/>
        <v>9999</v>
      </c>
      <c r="K7557" s="270"/>
      <c r="L7557" s="270"/>
      <c r="M7557" s="271"/>
      <c r="N7557" s="270" t="e">
        <v>#N/A</v>
      </c>
      <c r="O7557" s="272" t="e">
        <v>#N/A</v>
      </c>
      <c r="P7557" s="272" t="e">
        <v>#N/A</v>
      </c>
      <c r="Q7557" s="272" t="e">
        <v>#N/A</v>
      </c>
    </row>
    <row r="7558" spans="1:17" s="208" customFormat="1" ht="12">
      <c r="A7558" s="268" t="str">
        <f t="shared" si="236"/>
        <v>2080350011730165655</v>
      </c>
      <c r="B7558" s="304" t="s">
        <v>19891</v>
      </c>
      <c r="C7558" s="269" t="s">
        <v>11840</v>
      </c>
      <c r="D7558" s="144" t="s">
        <v>3106</v>
      </c>
      <c r="E7558" s="269" t="s">
        <v>11841</v>
      </c>
      <c r="F7558" s="145" t="s">
        <v>3106</v>
      </c>
      <c r="G7558" s="269" t="s">
        <v>3106</v>
      </c>
      <c r="H7558" s="305" t="s">
        <v>11842</v>
      </c>
      <c r="I7558" s="307" t="s">
        <v>11842</v>
      </c>
      <c r="J7558" s="201" t="str">
        <f t="shared" si="237"/>
        <v>9999</v>
      </c>
      <c r="K7558" s="270"/>
      <c r="L7558" s="270"/>
      <c r="M7558" s="271"/>
      <c r="N7558" s="270" t="e">
        <v>#N/A</v>
      </c>
      <c r="O7558" s="272" t="e">
        <v>#N/A</v>
      </c>
      <c r="P7558" s="272" t="e">
        <v>#N/A</v>
      </c>
      <c r="Q7558" s="272" t="e">
        <v>#N/A</v>
      </c>
    </row>
    <row r="7559" spans="1:17" s="208" customFormat="1" ht="12">
      <c r="A7559" s="268" t="str">
        <f t="shared" si="236"/>
        <v>2080863011699806018</v>
      </c>
      <c r="B7559" s="304" t="s">
        <v>19891</v>
      </c>
      <c r="C7559" s="269" t="s">
        <v>11843</v>
      </c>
      <c r="D7559" s="144" t="s">
        <v>3106</v>
      </c>
      <c r="E7559" s="269" t="s">
        <v>11844</v>
      </c>
      <c r="F7559" s="145" t="s">
        <v>3106</v>
      </c>
      <c r="G7559" s="269" t="s">
        <v>3106</v>
      </c>
      <c r="H7559" s="305" t="s">
        <v>11845</v>
      </c>
      <c r="I7559" s="306" t="s">
        <v>22100</v>
      </c>
      <c r="J7559" s="201" t="str">
        <f t="shared" si="237"/>
        <v>9999</v>
      </c>
      <c r="K7559" s="270"/>
      <c r="L7559" s="270"/>
      <c r="M7559" s="271"/>
      <c r="N7559" s="270" t="e">
        <v>#N/A</v>
      </c>
      <c r="O7559" s="272" t="e">
        <v>#N/A</v>
      </c>
      <c r="P7559" s="272" t="e">
        <v>#N/A</v>
      </c>
      <c r="Q7559" s="272" t="e">
        <v>#N/A</v>
      </c>
    </row>
    <row r="7560" spans="1:17" s="208" customFormat="1" ht="12">
      <c r="A7560" s="268" t="str">
        <f t="shared" si="236"/>
        <v>2081028011881697811</v>
      </c>
      <c r="B7560" s="304" t="s">
        <v>19891</v>
      </c>
      <c r="C7560" s="269" t="s">
        <v>11846</v>
      </c>
      <c r="D7560" s="144" t="s">
        <v>3106</v>
      </c>
      <c r="E7560" s="269" t="s">
        <v>11847</v>
      </c>
      <c r="F7560" s="145" t="s">
        <v>3106</v>
      </c>
      <c r="G7560" s="269" t="s">
        <v>3106</v>
      </c>
      <c r="H7560" s="305" t="s">
        <v>11848</v>
      </c>
      <c r="I7560" s="306" t="s">
        <v>22579</v>
      </c>
      <c r="J7560" s="201" t="str">
        <f t="shared" si="237"/>
        <v>9999</v>
      </c>
      <c r="K7560" s="270"/>
      <c r="L7560" s="270"/>
      <c r="M7560" s="271"/>
      <c r="N7560" s="270" t="e">
        <v>#N/A</v>
      </c>
      <c r="O7560" s="272" t="e">
        <v>#N/A</v>
      </c>
      <c r="P7560" s="272" t="e">
        <v>#N/A</v>
      </c>
      <c r="Q7560" s="272" t="e">
        <v>#N/A</v>
      </c>
    </row>
    <row r="7561" spans="1:17" s="208" customFormat="1" ht="12">
      <c r="A7561" s="268" t="str">
        <f t="shared" si="236"/>
        <v>2081150011083838585</v>
      </c>
      <c r="B7561" s="304" t="s">
        <v>19891</v>
      </c>
      <c r="C7561" s="269" t="s">
        <v>11849</v>
      </c>
      <c r="D7561" s="144" t="s">
        <v>3106</v>
      </c>
      <c r="E7561" s="269" t="s">
        <v>11850</v>
      </c>
      <c r="F7561" s="145" t="s">
        <v>3106</v>
      </c>
      <c r="G7561" s="269" t="s">
        <v>3106</v>
      </c>
      <c r="H7561" s="305" t="s">
        <v>11851</v>
      </c>
      <c r="I7561" s="307" t="s">
        <v>11851</v>
      </c>
      <c r="J7561" s="201" t="str">
        <f t="shared" si="237"/>
        <v>9999</v>
      </c>
      <c r="K7561" s="270"/>
      <c r="L7561" s="270"/>
      <c r="M7561" s="271"/>
      <c r="N7561" s="270" t="e">
        <v>#N/A</v>
      </c>
      <c r="O7561" s="272" t="e">
        <v>#N/A</v>
      </c>
      <c r="P7561" s="272" t="e">
        <v>#N/A</v>
      </c>
      <c r="Q7561" s="272" t="e">
        <v>#N/A</v>
      </c>
    </row>
    <row r="7562" spans="1:17" s="208" customFormat="1" ht="12">
      <c r="A7562" s="268" t="str">
        <f t="shared" si="236"/>
        <v>2081465011225265895</v>
      </c>
      <c r="B7562" s="304" t="s">
        <v>19891</v>
      </c>
      <c r="C7562" s="269" t="s">
        <v>11852</v>
      </c>
      <c r="D7562" s="144" t="s">
        <v>3106</v>
      </c>
      <c r="E7562" s="269" t="s">
        <v>11853</v>
      </c>
      <c r="F7562" s="145" t="s">
        <v>3106</v>
      </c>
      <c r="G7562" s="269" t="s">
        <v>3106</v>
      </c>
      <c r="H7562" s="305" t="s">
        <v>11854</v>
      </c>
      <c r="I7562" s="307" t="s">
        <v>11854</v>
      </c>
      <c r="J7562" s="201" t="str">
        <f t="shared" si="237"/>
        <v>9999</v>
      </c>
      <c r="K7562" s="270"/>
      <c r="L7562" s="270"/>
      <c r="M7562" s="271"/>
      <c r="N7562" s="270" t="e">
        <v>#N/A</v>
      </c>
      <c r="O7562" s="272" t="e">
        <v>#N/A</v>
      </c>
      <c r="P7562" s="272" t="e">
        <v>#N/A</v>
      </c>
      <c r="Q7562" s="272" t="e">
        <v>#N/A</v>
      </c>
    </row>
    <row r="7563" spans="1:17" s="208" customFormat="1" ht="12">
      <c r="A7563" s="268" t="str">
        <f t="shared" si="236"/>
        <v>2081812011982601456</v>
      </c>
      <c r="B7563" s="304" t="s">
        <v>19891</v>
      </c>
      <c r="C7563" s="269" t="s">
        <v>11855</v>
      </c>
      <c r="D7563" s="144" t="s">
        <v>3106</v>
      </c>
      <c r="E7563" s="269" t="s">
        <v>11856</v>
      </c>
      <c r="F7563" s="145" t="s">
        <v>3106</v>
      </c>
      <c r="G7563" s="269" t="s">
        <v>3106</v>
      </c>
      <c r="H7563" s="305" t="s">
        <v>11857</v>
      </c>
      <c r="I7563" s="306" t="s">
        <v>22824</v>
      </c>
      <c r="J7563" s="201" t="str">
        <f t="shared" si="237"/>
        <v>9999</v>
      </c>
      <c r="K7563" s="270"/>
      <c r="L7563" s="270"/>
      <c r="M7563" s="271"/>
      <c r="N7563" s="270" t="e">
        <v>#N/A</v>
      </c>
      <c r="O7563" s="272" t="e">
        <v>#N/A</v>
      </c>
      <c r="P7563" s="272" t="e">
        <v>#N/A</v>
      </c>
      <c r="Q7563" s="272" t="e">
        <v>#N/A</v>
      </c>
    </row>
    <row r="7564" spans="1:17" s="208" customFormat="1" ht="12">
      <c r="A7564" s="268" t="str">
        <f t="shared" si="236"/>
        <v>2082463011053403220</v>
      </c>
      <c r="B7564" s="304" t="s">
        <v>19891</v>
      </c>
      <c r="C7564" s="269" t="s">
        <v>11858</v>
      </c>
      <c r="D7564" s="144" t="s">
        <v>3106</v>
      </c>
      <c r="E7564" s="269" t="s">
        <v>11859</v>
      </c>
      <c r="F7564" s="145" t="s">
        <v>3106</v>
      </c>
      <c r="G7564" s="269" t="s">
        <v>3106</v>
      </c>
      <c r="H7564" s="305" t="s">
        <v>11860</v>
      </c>
      <c r="I7564" s="306" t="s">
        <v>20360</v>
      </c>
      <c r="J7564" s="201" t="str">
        <f t="shared" si="237"/>
        <v>9999</v>
      </c>
      <c r="K7564" s="270"/>
      <c r="L7564" s="270"/>
      <c r="M7564" s="271"/>
      <c r="N7564" s="270" t="e">
        <v>#N/A</v>
      </c>
      <c r="O7564" s="272" t="e">
        <v>#N/A</v>
      </c>
      <c r="P7564" s="272" t="e">
        <v>#N/A</v>
      </c>
      <c r="Q7564" s="272" t="e">
        <v>#N/A</v>
      </c>
    </row>
    <row r="7565" spans="1:17" s="208" customFormat="1" ht="12">
      <c r="A7565" s="268" t="str">
        <f t="shared" si="236"/>
        <v>2083107011942455449</v>
      </c>
      <c r="B7565" s="304" t="s">
        <v>19891</v>
      </c>
      <c r="C7565" s="269" t="s">
        <v>11861</v>
      </c>
      <c r="D7565" s="144" t="s">
        <v>3106</v>
      </c>
      <c r="E7565" s="269" t="s">
        <v>11862</v>
      </c>
      <c r="F7565" s="145" t="s">
        <v>3106</v>
      </c>
      <c r="G7565" s="269" t="s">
        <v>3106</v>
      </c>
      <c r="H7565" s="305" t="s">
        <v>11863</v>
      </c>
      <c r="I7565" s="306" t="s">
        <v>22739</v>
      </c>
      <c r="J7565" s="201" t="str">
        <f t="shared" si="237"/>
        <v>9999</v>
      </c>
      <c r="K7565" s="270"/>
      <c r="L7565" s="270"/>
      <c r="M7565" s="271"/>
      <c r="N7565" s="270" t="e">
        <v>#N/A</v>
      </c>
      <c r="O7565" s="272" t="e">
        <v>#N/A</v>
      </c>
      <c r="P7565" s="272" t="e">
        <v>#N/A</v>
      </c>
      <c r="Q7565" s="272" t="e">
        <v>#N/A</v>
      </c>
    </row>
    <row r="7566" spans="1:17" s="208" customFormat="1" ht="12">
      <c r="A7566" s="268" t="str">
        <f t="shared" si="236"/>
        <v>2083271011629010053</v>
      </c>
      <c r="B7566" s="304" t="s">
        <v>19891</v>
      </c>
      <c r="C7566" s="269" t="s">
        <v>10983</v>
      </c>
      <c r="D7566" s="144" t="s">
        <v>3106</v>
      </c>
      <c r="E7566" s="269" t="s">
        <v>11864</v>
      </c>
      <c r="F7566" s="145" t="s">
        <v>3106</v>
      </c>
      <c r="G7566" s="269" t="s">
        <v>3106</v>
      </c>
      <c r="H7566" s="305" t="s">
        <v>10985</v>
      </c>
      <c r="I7566" s="306" t="s">
        <v>21917</v>
      </c>
      <c r="J7566" s="201" t="str">
        <f t="shared" si="237"/>
        <v>9999</v>
      </c>
      <c r="K7566" s="270"/>
      <c r="L7566" s="270"/>
      <c r="M7566" s="271"/>
      <c r="N7566" s="270" t="e">
        <v>#N/A</v>
      </c>
      <c r="O7566" s="272" t="e">
        <v>#N/A</v>
      </c>
      <c r="P7566" s="272" t="e">
        <v>#N/A</v>
      </c>
      <c r="Q7566" s="272" t="e">
        <v>#N/A</v>
      </c>
    </row>
    <row r="7567" spans="1:17" s="208" customFormat="1" ht="12">
      <c r="A7567" s="268" t="str">
        <f t="shared" si="236"/>
        <v>2084527021912173030</v>
      </c>
      <c r="B7567" s="304" t="s">
        <v>19891</v>
      </c>
      <c r="C7567" s="269" t="s">
        <v>11865</v>
      </c>
      <c r="D7567" s="144" t="s">
        <v>3106</v>
      </c>
      <c r="E7567" s="269" t="s">
        <v>11866</v>
      </c>
      <c r="F7567" s="145" t="s">
        <v>3106</v>
      </c>
      <c r="G7567" s="269" t="s">
        <v>3106</v>
      </c>
      <c r="H7567" s="305" t="s">
        <v>11867</v>
      </c>
      <c r="I7567" s="307" t="s">
        <v>11867</v>
      </c>
      <c r="J7567" s="201" t="str">
        <f t="shared" si="237"/>
        <v>9999</v>
      </c>
      <c r="K7567" s="270"/>
      <c r="L7567" s="270"/>
      <c r="M7567" s="271"/>
      <c r="N7567" s="270" t="e">
        <v>#N/A</v>
      </c>
      <c r="O7567" s="272" t="e">
        <v>#N/A</v>
      </c>
      <c r="P7567" s="272" t="e">
        <v>#N/A</v>
      </c>
      <c r="Q7567" s="272" t="e">
        <v>#N/A</v>
      </c>
    </row>
    <row r="7568" spans="1:17" s="208" customFormat="1" ht="12">
      <c r="A7568" s="268" t="str">
        <f t="shared" si="236"/>
        <v>2085045021821277211</v>
      </c>
      <c r="B7568" s="304" t="s">
        <v>19891</v>
      </c>
      <c r="C7568" s="269" t="s">
        <v>11868</v>
      </c>
      <c r="D7568" s="144" t="s">
        <v>3106</v>
      </c>
      <c r="E7568" s="269" t="s">
        <v>11869</v>
      </c>
      <c r="F7568" s="145" t="s">
        <v>3106</v>
      </c>
      <c r="G7568" s="269" t="s">
        <v>3106</v>
      </c>
      <c r="H7568" s="305" t="s">
        <v>11870</v>
      </c>
      <c r="I7568" s="307" t="s">
        <v>11870</v>
      </c>
      <c r="J7568" s="201" t="str">
        <f t="shared" si="237"/>
        <v>9999</v>
      </c>
      <c r="K7568" s="270"/>
      <c r="L7568" s="270"/>
      <c r="M7568" s="271"/>
      <c r="N7568" s="270" t="e">
        <v>#N/A</v>
      </c>
      <c r="O7568" s="272" t="e">
        <v>#N/A</v>
      </c>
      <c r="P7568" s="272" t="e">
        <v>#N/A</v>
      </c>
      <c r="Q7568" s="272" t="e">
        <v>#N/A</v>
      </c>
    </row>
    <row r="7569" spans="1:17" s="208" customFormat="1" ht="12">
      <c r="A7569" s="268" t="str">
        <f t="shared" si="236"/>
        <v>2085219011235219866</v>
      </c>
      <c r="B7569" s="304" t="s">
        <v>19891</v>
      </c>
      <c r="C7569" s="143" t="s">
        <v>20038</v>
      </c>
      <c r="D7569" s="144" t="s">
        <v>3106</v>
      </c>
      <c r="E7569" s="144" t="s">
        <v>20039</v>
      </c>
      <c r="F7569" s="145" t="s">
        <v>3106</v>
      </c>
      <c r="G7569" s="269" t="s">
        <v>3106</v>
      </c>
      <c r="H7569" s="146" t="s">
        <v>20040</v>
      </c>
      <c r="I7569" s="306" t="s">
        <v>20040</v>
      </c>
      <c r="J7569" s="201" t="str">
        <f t="shared" si="237"/>
        <v>9999</v>
      </c>
      <c r="K7569" s="308" t="s">
        <v>19895</v>
      </c>
      <c r="L7569" s="308" t="s">
        <v>13916</v>
      </c>
      <c r="M7569" s="271">
        <v>44475</v>
      </c>
      <c r="N7569" s="270" t="s">
        <v>19930</v>
      </c>
      <c r="O7569" s="272" t="s">
        <v>19931</v>
      </c>
      <c r="P7569" s="272" t="s">
        <v>19932</v>
      </c>
      <c r="Q7569" s="272" t="s">
        <v>19933</v>
      </c>
    </row>
    <row r="7570" spans="1:17" s="208" customFormat="1" ht="12">
      <c r="A7570" s="268" t="str">
        <f t="shared" si="236"/>
        <v>2085250011477596583</v>
      </c>
      <c r="B7570" s="304" t="s">
        <v>19891</v>
      </c>
      <c r="C7570" s="269" t="s">
        <v>11871</v>
      </c>
      <c r="D7570" s="144" t="s">
        <v>3106</v>
      </c>
      <c r="E7570" s="269" t="s">
        <v>11872</v>
      </c>
      <c r="F7570" s="145" t="s">
        <v>3106</v>
      </c>
      <c r="G7570" s="269" t="s">
        <v>3106</v>
      </c>
      <c r="H7570" s="305" t="s">
        <v>11873</v>
      </c>
      <c r="I7570" s="306" t="s">
        <v>21533</v>
      </c>
      <c r="J7570" s="201" t="str">
        <f t="shared" si="237"/>
        <v>9999</v>
      </c>
      <c r="K7570" s="270"/>
      <c r="L7570" s="270"/>
      <c r="M7570" s="271"/>
      <c r="N7570" s="270" t="e">
        <v>#N/A</v>
      </c>
      <c r="O7570" s="272" t="e">
        <v>#N/A</v>
      </c>
      <c r="P7570" s="272" t="e">
        <v>#N/A</v>
      </c>
      <c r="Q7570" s="272" t="e">
        <v>#N/A</v>
      </c>
    </row>
    <row r="7571" spans="1:17" s="208" customFormat="1" ht="12">
      <c r="A7571" s="268" t="str">
        <f t="shared" si="236"/>
        <v>2087074011356522759</v>
      </c>
      <c r="B7571" s="304" t="s">
        <v>19891</v>
      </c>
      <c r="C7571" s="269" t="s">
        <v>11874</v>
      </c>
      <c r="D7571" s="144" t="s">
        <v>3106</v>
      </c>
      <c r="E7571" s="269" t="s">
        <v>11875</v>
      </c>
      <c r="F7571" s="145" t="s">
        <v>3106</v>
      </c>
      <c r="G7571" s="269" t="s">
        <v>3106</v>
      </c>
      <c r="H7571" s="305" t="s">
        <v>11876</v>
      </c>
      <c r="I7571" s="306" t="s">
        <v>21179</v>
      </c>
      <c r="J7571" s="201" t="str">
        <f t="shared" si="237"/>
        <v>9999</v>
      </c>
      <c r="K7571" s="270"/>
      <c r="L7571" s="270"/>
      <c r="M7571" s="271"/>
      <c r="N7571" s="270" t="e">
        <v>#N/A</v>
      </c>
      <c r="O7571" s="272" t="e">
        <v>#N/A</v>
      </c>
      <c r="P7571" s="272" t="e">
        <v>#N/A</v>
      </c>
      <c r="Q7571" s="272" t="e">
        <v>#N/A</v>
      </c>
    </row>
    <row r="7572" spans="1:17" s="208" customFormat="1" ht="12">
      <c r="A7572" s="268" t="str">
        <f t="shared" si="236"/>
        <v>2087553011376777649</v>
      </c>
      <c r="B7572" s="304" t="s">
        <v>19891</v>
      </c>
      <c r="C7572" s="269" t="s">
        <v>11877</v>
      </c>
      <c r="D7572" s="144" t="s">
        <v>3106</v>
      </c>
      <c r="E7572" s="269" t="s">
        <v>11878</v>
      </c>
      <c r="F7572" s="145" t="s">
        <v>3106</v>
      </c>
      <c r="G7572" s="269" t="s">
        <v>3106</v>
      </c>
      <c r="H7572" s="305" t="s">
        <v>11879</v>
      </c>
      <c r="I7572" s="306" t="s">
        <v>21237</v>
      </c>
      <c r="J7572" s="201" t="str">
        <f t="shared" si="237"/>
        <v>9999</v>
      </c>
      <c r="K7572" s="270"/>
      <c r="L7572" s="270"/>
      <c r="M7572" s="271"/>
      <c r="N7572" s="270" t="e">
        <v>#N/A</v>
      </c>
      <c r="O7572" s="272" t="e">
        <v>#N/A</v>
      </c>
      <c r="P7572" s="272" t="e">
        <v>#N/A</v>
      </c>
      <c r="Q7572" s="272" t="e">
        <v>#N/A</v>
      </c>
    </row>
    <row r="7573" spans="1:17" s="208" customFormat="1" ht="12">
      <c r="A7573" s="268" t="str">
        <f t="shared" ref="A7573:A7636" si="238">E7573&amp;C7573</f>
        <v>2087553021376777649</v>
      </c>
      <c r="B7573" s="304" t="s">
        <v>19891</v>
      </c>
      <c r="C7573" s="269" t="s">
        <v>11877</v>
      </c>
      <c r="D7573" s="144" t="s">
        <v>3106</v>
      </c>
      <c r="E7573" s="269" t="s">
        <v>11880</v>
      </c>
      <c r="F7573" s="145" t="s">
        <v>3106</v>
      </c>
      <c r="G7573" s="269" t="s">
        <v>3106</v>
      </c>
      <c r="H7573" s="305" t="s">
        <v>11879</v>
      </c>
      <c r="I7573" s="307" t="s">
        <v>11879</v>
      </c>
      <c r="J7573" s="201" t="str">
        <f t="shared" si="237"/>
        <v>9999</v>
      </c>
      <c r="K7573" s="270"/>
      <c r="L7573" s="270"/>
      <c r="M7573" s="271"/>
      <c r="N7573" s="270" t="e">
        <v>#N/A</v>
      </c>
      <c r="O7573" s="272" t="e">
        <v>#N/A</v>
      </c>
      <c r="P7573" s="272" t="e">
        <v>#N/A</v>
      </c>
      <c r="Q7573" s="272" t="e">
        <v>#N/A</v>
      </c>
    </row>
    <row r="7574" spans="1:17" s="208" customFormat="1" ht="12">
      <c r="A7574" s="268" t="str">
        <f t="shared" si="238"/>
        <v>2089286011871540237</v>
      </c>
      <c r="B7574" s="304" t="s">
        <v>19891</v>
      </c>
      <c r="C7574" s="269" t="s">
        <v>11881</v>
      </c>
      <c r="D7574" s="144" t="s">
        <v>3106</v>
      </c>
      <c r="E7574" s="269" t="s">
        <v>11882</v>
      </c>
      <c r="F7574" s="145" t="s">
        <v>3106</v>
      </c>
      <c r="G7574" s="269" t="s">
        <v>3106</v>
      </c>
      <c r="H7574" s="305" t="s">
        <v>11883</v>
      </c>
      <c r="I7574" s="306" t="s">
        <v>22541</v>
      </c>
      <c r="J7574" s="201" t="str">
        <f t="shared" si="237"/>
        <v>9999</v>
      </c>
      <c r="K7574" s="270"/>
      <c r="L7574" s="270"/>
      <c r="M7574" s="271"/>
      <c r="N7574" s="270" t="e">
        <v>#N/A</v>
      </c>
      <c r="O7574" s="272" t="e">
        <v>#N/A</v>
      </c>
      <c r="P7574" s="272" t="e">
        <v>#N/A</v>
      </c>
      <c r="Q7574" s="272" t="e">
        <v>#N/A</v>
      </c>
    </row>
    <row r="7575" spans="1:17" s="208" customFormat="1" ht="12">
      <c r="A7575" s="268" t="str">
        <f t="shared" si="238"/>
        <v>2089427011578729653</v>
      </c>
      <c r="B7575" s="304" t="s">
        <v>19891</v>
      </c>
      <c r="C7575" s="269" t="s">
        <v>11704</v>
      </c>
      <c r="D7575" s="144" t="s">
        <v>3106</v>
      </c>
      <c r="E7575" s="269" t="s">
        <v>11884</v>
      </c>
      <c r="F7575" s="145" t="s">
        <v>3106</v>
      </c>
      <c r="G7575" s="269" t="s">
        <v>3106</v>
      </c>
      <c r="H7575" s="305" t="s">
        <v>11706</v>
      </c>
      <c r="I7575" s="306" t="s">
        <v>21815</v>
      </c>
      <c r="J7575" s="201" t="str">
        <f t="shared" si="237"/>
        <v>9999</v>
      </c>
      <c r="K7575" s="270"/>
      <c r="L7575" s="270"/>
      <c r="M7575" s="271"/>
      <c r="N7575" s="270" t="e">
        <v>#N/A</v>
      </c>
      <c r="O7575" s="272" t="e">
        <v>#N/A</v>
      </c>
      <c r="P7575" s="272" t="e">
        <v>#N/A</v>
      </c>
      <c r="Q7575" s="272" t="e">
        <v>#N/A</v>
      </c>
    </row>
    <row r="7576" spans="1:17" s="208" customFormat="1" ht="12">
      <c r="A7576" s="268" t="str">
        <f t="shared" si="238"/>
        <v>2089492011013123165</v>
      </c>
      <c r="B7576" s="304" t="s">
        <v>19891</v>
      </c>
      <c r="C7576" s="269" t="s">
        <v>11885</v>
      </c>
      <c r="D7576" s="144" t="s">
        <v>3106</v>
      </c>
      <c r="E7576" s="269" t="s">
        <v>11886</v>
      </c>
      <c r="F7576" s="145" t="s">
        <v>3106</v>
      </c>
      <c r="G7576" s="269" t="s">
        <v>3106</v>
      </c>
      <c r="H7576" s="305" t="s">
        <v>11887</v>
      </c>
      <c r="I7576" s="306" t="s">
        <v>20258</v>
      </c>
      <c r="J7576" s="201" t="str">
        <f t="shared" si="237"/>
        <v>9999</v>
      </c>
      <c r="K7576" s="270"/>
      <c r="L7576" s="270"/>
      <c r="M7576" s="271"/>
      <c r="N7576" s="270" t="e">
        <v>#N/A</v>
      </c>
      <c r="O7576" s="272" t="e">
        <v>#N/A</v>
      </c>
      <c r="P7576" s="272" t="e">
        <v>#N/A</v>
      </c>
      <c r="Q7576" s="272" t="e">
        <v>#N/A</v>
      </c>
    </row>
    <row r="7577" spans="1:17" s="208" customFormat="1" ht="12">
      <c r="A7577" s="268" t="str">
        <f t="shared" si="238"/>
        <v>2090268021114934254</v>
      </c>
      <c r="B7577" s="304" t="s">
        <v>19891</v>
      </c>
      <c r="C7577" s="269" t="s">
        <v>11888</v>
      </c>
      <c r="D7577" s="144" t="s">
        <v>3106</v>
      </c>
      <c r="E7577" s="269" t="s">
        <v>11889</v>
      </c>
      <c r="F7577" s="145" t="s">
        <v>3106</v>
      </c>
      <c r="G7577" s="269" t="s">
        <v>3106</v>
      </c>
      <c r="H7577" s="305" t="s">
        <v>11890</v>
      </c>
      <c r="I7577" s="306" t="s">
        <v>20525</v>
      </c>
      <c r="J7577" s="201" t="str">
        <f t="shared" si="237"/>
        <v>9999</v>
      </c>
      <c r="K7577" s="270"/>
      <c r="L7577" s="270"/>
      <c r="M7577" s="271"/>
      <c r="N7577" s="270" t="e">
        <v>#N/A</v>
      </c>
      <c r="O7577" s="272" t="e">
        <v>#N/A</v>
      </c>
      <c r="P7577" s="272" t="e">
        <v>#N/A</v>
      </c>
      <c r="Q7577" s="272" t="e">
        <v>#N/A</v>
      </c>
    </row>
    <row r="7578" spans="1:17" s="208" customFormat="1" ht="12">
      <c r="A7578" s="268" t="str">
        <f t="shared" si="238"/>
        <v>2090839011447212121</v>
      </c>
      <c r="B7578" s="304" t="s">
        <v>19891</v>
      </c>
      <c r="C7578" s="269" t="s">
        <v>9624</v>
      </c>
      <c r="D7578" s="144" t="s">
        <v>3106</v>
      </c>
      <c r="E7578" s="269" t="s">
        <v>11891</v>
      </c>
      <c r="F7578" s="145" t="s">
        <v>3106</v>
      </c>
      <c r="G7578" s="269" t="s">
        <v>3106</v>
      </c>
      <c r="H7578" s="305" t="s">
        <v>9626</v>
      </c>
      <c r="I7578" s="306" t="s">
        <v>21429</v>
      </c>
      <c r="J7578" s="201" t="str">
        <f t="shared" si="237"/>
        <v>9999</v>
      </c>
      <c r="K7578" s="270"/>
      <c r="L7578" s="270"/>
      <c r="M7578" s="271"/>
      <c r="N7578" s="270" t="e">
        <v>#N/A</v>
      </c>
      <c r="O7578" s="272" t="e">
        <v>#N/A</v>
      </c>
      <c r="P7578" s="272" t="e">
        <v>#N/A</v>
      </c>
      <c r="Q7578" s="272" t="e">
        <v>#N/A</v>
      </c>
    </row>
    <row r="7579" spans="1:17" s="208" customFormat="1" ht="12">
      <c r="A7579" s="268" t="str">
        <f t="shared" si="238"/>
        <v>2093007031508193822</v>
      </c>
      <c r="B7579" s="304" t="s">
        <v>19891</v>
      </c>
      <c r="C7579" s="269" t="s">
        <v>11892</v>
      </c>
      <c r="D7579" s="144" t="s">
        <v>3106</v>
      </c>
      <c r="E7579" s="269" t="s">
        <v>11893</v>
      </c>
      <c r="F7579" s="145" t="s">
        <v>3106</v>
      </c>
      <c r="G7579" s="269" t="s">
        <v>3106</v>
      </c>
      <c r="H7579" s="305" t="s">
        <v>11894</v>
      </c>
      <c r="I7579" s="306" t="s">
        <v>21609</v>
      </c>
      <c r="J7579" s="201" t="str">
        <f t="shared" si="237"/>
        <v>9999</v>
      </c>
      <c r="K7579" s="270"/>
      <c r="L7579" s="270"/>
      <c r="M7579" s="271"/>
      <c r="N7579" s="270" t="e">
        <v>#N/A</v>
      </c>
      <c r="O7579" s="272" t="e">
        <v>#N/A</v>
      </c>
      <c r="P7579" s="272" t="e">
        <v>#N/A</v>
      </c>
      <c r="Q7579" s="272" t="e">
        <v>#N/A</v>
      </c>
    </row>
    <row r="7580" spans="1:17" s="208" customFormat="1" ht="12">
      <c r="A7580" s="268" t="str">
        <f t="shared" si="238"/>
        <v>2093338011912937624</v>
      </c>
      <c r="B7580" s="304" t="s">
        <v>19891</v>
      </c>
      <c r="C7580" s="269" t="s">
        <v>11895</v>
      </c>
      <c r="D7580" s="144" t="s">
        <v>3106</v>
      </c>
      <c r="E7580" s="269" t="s">
        <v>11896</v>
      </c>
      <c r="F7580" s="145" t="s">
        <v>3106</v>
      </c>
      <c r="G7580" s="269" t="s">
        <v>3106</v>
      </c>
      <c r="H7580" s="305" t="s">
        <v>11897</v>
      </c>
      <c r="I7580" s="306" t="s">
        <v>22658</v>
      </c>
      <c r="J7580" s="201" t="str">
        <f t="shared" si="237"/>
        <v>9999</v>
      </c>
      <c r="K7580" s="270"/>
      <c r="L7580" s="270"/>
      <c r="M7580" s="271"/>
      <c r="N7580" s="270" t="e">
        <v>#N/A</v>
      </c>
      <c r="O7580" s="272" t="e">
        <v>#N/A</v>
      </c>
      <c r="P7580" s="272" t="e">
        <v>#N/A</v>
      </c>
      <c r="Q7580" s="272" t="e">
        <v>#N/A</v>
      </c>
    </row>
    <row r="7581" spans="1:17" s="208" customFormat="1" ht="12">
      <c r="A7581" s="268" t="str">
        <f t="shared" si="238"/>
        <v>2093338021912937624</v>
      </c>
      <c r="B7581" s="304" t="s">
        <v>19891</v>
      </c>
      <c r="C7581" s="269" t="s">
        <v>11895</v>
      </c>
      <c r="D7581" s="144" t="s">
        <v>3106</v>
      </c>
      <c r="E7581" s="269" t="s">
        <v>11898</v>
      </c>
      <c r="F7581" s="145" t="s">
        <v>3106</v>
      </c>
      <c r="G7581" s="269" t="s">
        <v>3106</v>
      </c>
      <c r="H7581" s="305" t="s">
        <v>11897</v>
      </c>
      <c r="I7581" s="306" t="s">
        <v>22658</v>
      </c>
      <c r="J7581" s="201" t="str">
        <f t="shared" si="237"/>
        <v>9999</v>
      </c>
      <c r="K7581" s="270"/>
      <c r="L7581" s="270"/>
      <c r="M7581" s="271"/>
      <c r="N7581" s="270" t="e">
        <v>#N/A</v>
      </c>
      <c r="O7581" s="272" t="e">
        <v>#N/A</v>
      </c>
      <c r="P7581" s="272" t="e">
        <v>#N/A</v>
      </c>
      <c r="Q7581" s="272" t="e">
        <v>#N/A</v>
      </c>
    </row>
    <row r="7582" spans="1:17" s="208" customFormat="1" ht="12">
      <c r="A7582" s="268" t="str">
        <f t="shared" si="238"/>
        <v>2093411011316170251</v>
      </c>
      <c r="B7582" s="304" t="s">
        <v>19891</v>
      </c>
      <c r="C7582" s="269" t="s">
        <v>11899</v>
      </c>
      <c r="D7582" s="144" t="s">
        <v>3106</v>
      </c>
      <c r="E7582" s="269" t="s">
        <v>11900</v>
      </c>
      <c r="F7582" s="145" t="s">
        <v>3106</v>
      </c>
      <c r="G7582" s="269" t="s">
        <v>3106</v>
      </c>
      <c r="H7582" s="305" t="s">
        <v>11901</v>
      </c>
      <c r="I7582" s="306" t="s">
        <v>21052</v>
      </c>
      <c r="J7582" s="201" t="str">
        <f t="shared" si="237"/>
        <v>9999</v>
      </c>
      <c r="K7582" s="270"/>
      <c r="L7582" s="270"/>
      <c r="M7582" s="271"/>
      <c r="N7582" s="270" t="e">
        <v>#N/A</v>
      </c>
      <c r="O7582" s="272" t="e">
        <v>#N/A</v>
      </c>
      <c r="P7582" s="272" t="e">
        <v>#N/A</v>
      </c>
      <c r="Q7582" s="272" t="e">
        <v>#N/A</v>
      </c>
    </row>
    <row r="7583" spans="1:17" s="208" customFormat="1" ht="12">
      <c r="A7583" s="268" t="str">
        <f t="shared" si="238"/>
        <v>2093858021881890861</v>
      </c>
      <c r="B7583" s="304" t="s">
        <v>19891</v>
      </c>
      <c r="C7583" s="269" t="s">
        <v>11902</v>
      </c>
      <c r="D7583" s="144" t="s">
        <v>3106</v>
      </c>
      <c r="E7583" s="269" t="s">
        <v>11903</v>
      </c>
      <c r="F7583" s="145" t="s">
        <v>3106</v>
      </c>
      <c r="G7583" s="269" t="s">
        <v>3106</v>
      </c>
      <c r="H7583" s="305" t="s">
        <v>11904</v>
      </c>
      <c r="I7583" s="306" t="s">
        <v>22588</v>
      </c>
      <c r="J7583" s="201" t="str">
        <f t="shared" si="237"/>
        <v>9999</v>
      </c>
      <c r="K7583" s="270"/>
      <c r="L7583" s="270"/>
      <c r="M7583" s="271"/>
      <c r="N7583" s="270" t="e">
        <v>#N/A</v>
      </c>
      <c r="O7583" s="272" t="e">
        <v>#N/A</v>
      </c>
      <c r="P7583" s="272" t="e">
        <v>#N/A</v>
      </c>
      <c r="Q7583" s="272" t="e">
        <v>#N/A</v>
      </c>
    </row>
    <row r="7584" spans="1:17" s="208" customFormat="1" ht="12">
      <c r="A7584" s="268" t="str">
        <f t="shared" si="238"/>
        <v>2094062011316191430</v>
      </c>
      <c r="B7584" s="304" t="s">
        <v>19891</v>
      </c>
      <c r="C7584" s="269" t="s">
        <v>11905</v>
      </c>
      <c r="D7584" s="144" t="s">
        <v>3106</v>
      </c>
      <c r="E7584" s="269" t="s">
        <v>11906</v>
      </c>
      <c r="F7584" s="145" t="s">
        <v>3106</v>
      </c>
      <c r="G7584" s="269" t="s">
        <v>3106</v>
      </c>
      <c r="H7584" s="305" t="s">
        <v>11907</v>
      </c>
      <c r="I7584" s="306" t="s">
        <v>21054</v>
      </c>
      <c r="J7584" s="201" t="str">
        <f t="shared" si="237"/>
        <v>9999</v>
      </c>
      <c r="K7584" s="270"/>
      <c r="L7584" s="270"/>
      <c r="M7584" s="271"/>
      <c r="N7584" s="270" t="e">
        <v>#N/A</v>
      </c>
      <c r="O7584" s="272" t="e">
        <v>#N/A</v>
      </c>
      <c r="P7584" s="272" t="e">
        <v>#N/A</v>
      </c>
      <c r="Q7584" s="272" t="e">
        <v>#N/A</v>
      </c>
    </row>
    <row r="7585" spans="1:17" s="208" customFormat="1" ht="12">
      <c r="A7585" s="268" t="str">
        <f t="shared" si="238"/>
        <v>2094252021043343304</v>
      </c>
      <c r="B7585" s="304" t="s">
        <v>19891</v>
      </c>
      <c r="C7585" s="269" t="s">
        <v>11908</v>
      </c>
      <c r="D7585" s="144" t="s">
        <v>3106</v>
      </c>
      <c r="E7585" s="269" t="s">
        <v>11909</v>
      </c>
      <c r="F7585" s="145" t="s">
        <v>3106</v>
      </c>
      <c r="G7585" s="269" t="s">
        <v>3106</v>
      </c>
      <c r="H7585" s="305" t="s">
        <v>11910</v>
      </c>
      <c r="I7585" s="306" t="s">
        <v>20337</v>
      </c>
      <c r="J7585" s="201" t="str">
        <f t="shared" si="237"/>
        <v>9999</v>
      </c>
      <c r="K7585" s="270"/>
      <c r="L7585" s="270"/>
      <c r="M7585" s="271"/>
      <c r="N7585" s="270" t="e">
        <v>#N/A</v>
      </c>
      <c r="O7585" s="272" t="e">
        <v>#N/A</v>
      </c>
      <c r="P7585" s="272" t="e">
        <v>#N/A</v>
      </c>
      <c r="Q7585" s="272" t="e">
        <v>#N/A</v>
      </c>
    </row>
    <row r="7586" spans="1:17" s="208" customFormat="1" ht="12">
      <c r="A7586" s="268" t="str">
        <f t="shared" si="238"/>
        <v>2094336021063441640</v>
      </c>
      <c r="B7586" s="304" t="s">
        <v>19891</v>
      </c>
      <c r="C7586" s="269" t="s">
        <v>11911</v>
      </c>
      <c r="D7586" s="144" t="s">
        <v>3106</v>
      </c>
      <c r="E7586" s="269" t="s">
        <v>11912</v>
      </c>
      <c r="F7586" s="145" t="s">
        <v>3106</v>
      </c>
      <c r="G7586" s="269" t="s">
        <v>3106</v>
      </c>
      <c r="H7586" s="305" t="s">
        <v>2590</v>
      </c>
      <c r="I7586" s="306" t="s">
        <v>20376</v>
      </c>
      <c r="J7586" s="201" t="str">
        <f t="shared" si="237"/>
        <v>9999</v>
      </c>
      <c r="K7586" s="270"/>
      <c r="L7586" s="270"/>
      <c r="M7586" s="271"/>
      <c r="N7586" s="270" t="e">
        <v>#N/A</v>
      </c>
      <c r="O7586" s="272" t="e">
        <v>#N/A</v>
      </c>
      <c r="P7586" s="272" t="e">
        <v>#N/A</v>
      </c>
      <c r="Q7586" s="272" t="e">
        <v>#N/A</v>
      </c>
    </row>
    <row r="7587" spans="1:17" s="208" customFormat="1" ht="12">
      <c r="A7587" s="268" t="str">
        <f t="shared" si="238"/>
        <v>2094484021104097344</v>
      </c>
      <c r="B7587" s="304" t="s">
        <v>19891</v>
      </c>
      <c r="C7587" s="269" t="s">
        <v>11913</v>
      </c>
      <c r="D7587" s="144" t="s">
        <v>3106</v>
      </c>
      <c r="E7587" s="269" t="s">
        <v>11914</v>
      </c>
      <c r="F7587" s="145" t="s">
        <v>3106</v>
      </c>
      <c r="G7587" s="269" t="s">
        <v>3106</v>
      </c>
      <c r="H7587" s="305" t="s">
        <v>11915</v>
      </c>
      <c r="I7587" s="306" t="s">
        <v>20484</v>
      </c>
      <c r="J7587" s="201" t="str">
        <f t="shared" si="237"/>
        <v>9999</v>
      </c>
      <c r="K7587" s="270"/>
      <c r="L7587" s="270"/>
      <c r="M7587" s="271"/>
      <c r="N7587" s="270" t="e">
        <v>#N/A</v>
      </c>
      <c r="O7587" s="272" t="e">
        <v>#N/A</v>
      </c>
      <c r="P7587" s="272" t="e">
        <v>#N/A</v>
      </c>
      <c r="Q7587" s="272" t="e">
        <v>#N/A</v>
      </c>
    </row>
    <row r="7588" spans="1:17" s="208" customFormat="1" ht="12">
      <c r="A7588" s="268" t="str">
        <f t="shared" si="238"/>
        <v>2095937011427259399</v>
      </c>
      <c r="B7588" s="304" t="s">
        <v>19891</v>
      </c>
      <c r="C7588" s="269" t="s">
        <v>11916</v>
      </c>
      <c r="D7588" s="144" t="s">
        <v>3106</v>
      </c>
      <c r="E7588" s="269" t="s">
        <v>11917</v>
      </c>
      <c r="F7588" s="145" t="s">
        <v>3106</v>
      </c>
      <c r="G7588" s="269" t="s">
        <v>3106</v>
      </c>
      <c r="H7588" s="305" t="s">
        <v>11918</v>
      </c>
      <c r="I7588" s="306" t="s">
        <v>21400</v>
      </c>
      <c r="J7588" s="201" t="str">
        <f t="shared" si="237"/>
        <v>9999</v>
      </c>
      <c r="K7588" s="270"/>
      <c r="L7588" s="270"/>
      <c r="M7588" s="271"/>
      <c r="N7588" s="270" t="e">
        <v>#N/A</v>
      </c>
      <c r="O7588" s="272" t="e">
        <v>#N/A</v>
      </c>
      <c r="P7588" s="272" t="e">
        <v>#N/A</v>
      </c>
      <c r="Q7588" s="272" t="e">
        <v>#N/A</v>
      </c>
    </row>
    <row r="7589" spans="1:17" s="208" customFormat="1" ht="12">
      <c r="A7589" s="268" t="str">
        <f t="shared" si="238"/>
        <v>2097651011699003004</v>
      </c>
      <c r="B7589" s="304" t="s">
        <v>19891</v>
      </c>
      <c r="C7589" s="269" t="s">
        <v>11919</v>
      </c>
      <c r="D7589" s="144" t="s">
        <v>3106</v>
      </c>
      <c r="E7589" s="269" t="s">
        <v>11920</v>
      </c>
      <c r="F7589" s="145" t="s">
        <v>3106</v>
      </c>
      <c r="G7589" s="269" t="s">
        <v>3106</v>
      </c>
      <c r="H7589" s="305" t="s">
        <v>11921</v>
      </c>
      <c r="I7589" s="307" t="s">
        <v>11921</v>
      </c>
      <c r="J7589" s="201" t="str">
        <f t="shared" si="237"/>
        <v>9999</v>
      </c>
      <c r="K7589" s="270"/>
      <c r="L7589" s="270"/>
      <c r="M7589" s="271"/>
      <c r="N7589" s="270" t="e">
        <v>#N/A</v>
      </c>
      <c r="O7589" s="272" t="e">
        <v>#N/A</v>
      </c>
      <c r="P7589" s="272" t="e">
        <v>#N/A</v>
      </c>
      <c r="Q7589" s="272" t="e">
        <v>#N/A</v>
      </c>
    </row>
    <row r="7590" spans="1:17" s="208" customFormat="1" ht="12">
      <c r="A7590" s="268" t="str">
        <f t="shared" si="238"/>
        <v>2100091011396908232</v>
      </c>
      <c r="B7590" s="304" t="s">
        <v>19891</v>
      </c>
      <c r="C7590" s="269" t="s">
        <v>11922</v>
      </c>
      <c r="D7590" s="144" t="s">
        <v>3106</v>
      </c>
      <c r="E7590" s="269" t="s">
        <v>11923</v>
      </c>
      <c r="F7590" s="145" t="s">
        <v>3106</v>
      </c>
      <c r="G7590" s="269" t="s">
        <v>3106</v>
      </c>
      <c r="H7590" s="305" t="s">
        <v>11924</v>
      </c>
      <c r="I7590" s="306" t="s">
        <v>21303</v>
      </c>
      <c r="J7590" s="201" t="str">
        <f t="shared" si="237"/>
        <v>9999</v>
      </c>
      <c r="K7590" s="270"/>
      <c r="L7590" s="270"/>
      <c r="M7590" s="271"/>
      <c r="N7590" s="270" t="e">
        <v>#N/A</v>
      </c>
      <c r="O7590" s="272" t="e">
        <v>#N/A</v>
      </c>
      <c r="P7590" s="272" t="e">
        <v>#N/A</v>
      </c>
      <c r="Q7590" s="272" t="e">
        <v>#N/A</v>
      </c>
    </row>
    <row r="7591" spans="1:17" s="208" customFormat="1" ht="12">
      <c r="A7591" s="268" t="str">
        <f t="shared" si="238"/>
        <v>2101149021942440367</v>
      </c>
      <c r="B7591" s="304" t="s">
        <v>19891</v>
      </c>
      <c r="C7591" s="269" t="s">
        <v>11925</v>
      </c>
      <c r="D7591" s="144" t="s">
        <v>3106</v>
      </c>
      <c r="E7591" s="269" t="s">
        <v>11926</v>
      </c>
      <c r="F7591" s="145" t="s">
        <v>3106</v>
      </c>
      <c r="G7591" s="269" t="s">
        <v>3106</v>
      </c>
      <c r="H7591" s="305" t="s">
        <v>11927</v>
      </c>
      <c r="I7591" s="307" t="s">
        <v>11927</v>
      </c>
      <c r="J7591" s="201" t="str">
        <f t="shared" si="237"/>
        <v>9999</v>
      </c>
      <c r="K7591" s="270"/>
      <c r="L7591" s="270"/>
      <c r="M7591" s="271"/>
      <c r="N7591" s="270" t="e">
        <v>#N/A</v>
      </c>
      <c r="O7591" s="272" t="e">
        <v>#N/A</v>
      </c>
      <c r="P7591" s="272" t="e">
        <v>#N/A</v>
      </c>
      <c r="Q7591" s="272" t="e">
        <v>#N/A</v>
      </c>
    </row>
    <row r="7592" spans="1:17" s="208" customFormat="1" ht="12">
      <c r="A7592" s="268" t="str">
        <f t="shared" si="238"/>
        <v>2101750011649467069</v>
      </c>
      <c r="B7592" s="304" t="s">
        <v>19891</v>
      </c>
      <c r="C7592" s="269" t="s">
        <v>11928</v>
      </c>
      <c r="D7592" s="144" t="s">
        <v>3106</v>
      </c>
      <c r="E7592" s="269" t="s">
        <v>11929</v>
      </c>
      <c r="F7592" s="145" t="s">
        <v>3106</v>
      </c>
      <c r="G7592" s="269" t="s">
        <v>3106</v>
      </c>
      <c r="H7592" s="305" t="s">
        <v>11930</v>
      </c>
      <c r="I7592" s="306" t="s">
        <v>21982</v>
      </c>
      <c r="J7592" s="201" t="str">
        <f t="shared" si="237"/>
        <v>9999</v>
      </c>
      <c r="K7592" s="270"/>
      <c r="L7592" s="270"/>
      <c r="M7592" s="271"/>
      <c r="N7592" s="270" t="e">
        <v>#N/A</v>
      </c>
      <c r="O7592" s="272" t="e">
        <v>#N/A</v>
      </c>
      <c r="P7592" s="272" t="e">
        <v>#N/A</v>
      </c>
      <c r="Q7592" s="272" t="e">
        <v>#N/A</v>
      </c>
    </row>
    <row r="7593" spans="1:17" s="208" customFormat="1" ht="12">
      <c r="A7593" s="268" t="str">
        <f t="shared" si="238"/>
        <v>2101750021649467069</v>
      </c>
      <c r="B7593" s="304" t="s">
        <v>19891</v>
      </c>
      <c r="C7593" s="269" t="s">
        <v>11928</v>
      </c>
      <c r="D7593" s="144" t="s">
        <v>3106</v>
      </c>
      <c r="E7593" s="269" t="s">
        <v>11931</v>
      </c>
      <c r="F7593" s="145" t="s">
        <v>3106</v>
      </c>
      <c r="G7593" s="269" t="s">
        <v>3106</v>
      </c>
      <c r="H7593" s="305" t="s">
        <v>11930</v>
      </c>
      <c r="I7593" s="307" t="s">
        <v>11930</v>
      </c>
      <c r="J7593" s="201" t="str">
        <f t="shared" si="237"/>
        <v>9999</v>
      </c>
      <c r="K7593" s="270"/>
      <c r="L7593" s="270"/>
      <c r="M7593" s="271"/>
      <c r="N7593" s="270" t="e">
        <v>#N/A</v>
      </c>
      <c r="O7593" s="272" t="e">
        <v>#N/A</v>
      </c>
      <c r="P7593" s="272" t="e">
        <v>#N/A</v>
      </c>
      <c r="Q7593" s="272" t="e">
        <v>#N/A</v>
      </c>
    </row>
    <row r="7594" spans="1:17" s="208" customFormat="1" ht="12">
      <c r="A7594" s="268" t="str">
        <f t="shared" si="238"/>
        <v>2102881011386751394</v>
      </c>
      <c r="B7594" s="304" t="s">
        <v>19891</v>
      </c>
      <c r="C7594" s="269" t="s">
        <v>11932</v>
      </c>
      <c r="D7594" s="144" t="s">
        <v>3106</v>
      </c>
      <c r="E7594" s="269" t="s">
        <v>11933</v>
      </c>
      <c r="F7594" s="145" t="s">
        <v>3106</v>
      </c>
      <c r="G7594" s="269" t="s">
        <v>3106</v>
      </c>
      <c r="H7594" s="305" t="s">
        <v>11934</v>
      </c>
      <c r="I7594" s="306" t="s">
        <v>21260</v>
      </c>
      <c r="J7594" s="201" t="str">
        <f t="shared" si="237"/>
        <v>9999</v>
      </c>
      <c r="K7594" s="270"/>
      <c r="L7594" s="270"/>
      <c r="M7594" s="271"/>
      <c r="N7594" s="270" t="e">
        <v>#N/A</v>
      </c>
      <c r="O7594" s="272" t="e">
        <v>#N/A</v>
      </c>
      <c r="P7594" s="272" t="e">
        <v>#N/A</v>
      </c>
      <c r="Q7594" s="272" t="e">
        <v>#N/A</v>
      </c>
    </row>
    <row r="7595" spans="1:17" s="208" customFormat="1" ht="12">
      <c r="A7595" s="268" t="str">
        <f t="shared" si="238"/>
        <v>2103061011306170576</v>
      </c>
      <c r="B7595" s="304" t="s">
        <v>19891</v>
      </c>
      <c r="C7595" s="269" t="s">
        <v>11935</v>
      </c>
      <c r="D7595" s="144" t="s">
        <v>3106</v>
      </c>
      <c r="E7595" s="269" t="s">
        <v>11936</v>
      </c>
      <c r="F7595" s="145" t="s">
        <v>3106</v>
      </c>
      <c r="G7595" s="269" t="s">
        <v>3106</v>
      </c>
      <c r="H7595" s="305" t="s">
        <v>11937</v>
      </c>
      <c r="I7595" s="307" t="s">
        <v>11937</v>
      </c>
      <c r="J7595" s="201" t="str">
        <f t="shared" si="237"/>
        <v>9999</v>
      </c>
      <c r="K7595" s="270"/>
      <c r="L7595" s="270"/>
      <c r="M7595" s="271"/>
      <c r="N7595" s="270" t="e">
        <v>#N/A</v>
      </c>
      <c r="O7595" s="272" t="e">
        <v>#N/A</v>
      </c>
      <c r="P7595" s="272" t="e">
        <v>#N/A</v>
      </c>
      <c r="Q7595" s="272" t="e">
        <v>#N/A</v>
      </c>
    </row>
    <row r="7596" spans="1:17" s="208" customFormat="1" ht="12">
      <c r="A7596" s="268" t="str">
        <f t="shared" si="238"/>
        <v>2103392011083685622</v>
      </c>
      <c r="B7596" s="304" t="s">
        <v>19891</v>
      </c>
      <c r="C7596" s="269" t="s">
        <v>11938</v>
      </c>
      <c r="D7596" s="144" t="s">
        <v>3106</v>
      </c>
      <c r="E7596" s="269" t="s">
        <v>11939</v>
      </c>
      <c r="F7596" s="145" t="s">
        <v>3106</v>
      </c>
      <c r="G7596" s="269" t="s">
        <v>3106</v>
      </c>
      <c r="H7596" s="305" t="s">
        <v>11940</v>
      </c>
      <c r="I7596" s="306" t="s">
        <v>20443</v>
      </c>
      <c r="J7596" s="201" t="str">
        <f t="shared" si="237"/>
        <v>9999</v>
      </c>
      <c r="K7596" s="270"/>
      <c r="L7596" s="270"/>
      <c r="M7596" s="271"/>
      <c r="N7596" s="270" t="e">
        <v>#N/A</v>
      </c>
      <c r="O7596" s="272" t="e">
        <v>#N/A</v>
      </c>
      <c r="P7596" s="272" t="e">
        <v>#N/A</v>
      </c>
      <c r="Q7596" s="272" t="e">
        <v>#N/A</v>
      </c>
    </row>
    <row r="7597" spans="1:17" s="208" customFormat="1" ht="12">
      <c r="A7597" s="268" t="str">
        <f t="shared" si="238"/>
        <v>2103392021083685622</v>
      </c>
      <c r="B7597" s="304" t="s">
        <v>19891</v>
      </c>
      <c r="C7597" s="269" t="s">
        <v>11938</v>
      </c>
      <c r="D7597" s="144" t="s">
        <v>3106</v>
      </c>
      <c r="E7597" s="269" t="s">
        <v>11941</v>
      </c>
      <c r="F7597" s="145" t="s">
        <v>3106</v>
      </c>
      <c r="G7597" s="269" t="s">
        <v>3106</v>
      </c>
      <c r="H7597" s="305" t="s">
        <v>11940</v>
      </c>
      <c r="I7597" s="306" t="s">
        <v>20443</v>
      </c>
      <c r="J7597" s="201" t="str">
        <f t="shared" si="237"/>
        <v>9999</v>
      </c>
      <c r="K7597" s="270"/>
      <c r="L7597" s="270"/>
      <c r="M7597" s="271"/>
      <c r="N7597" s="270" t="e">
        <v>#N/A</v>
      </c>
      <c r="O7597" s="272" t="e">
        <v>#N/A</v>
      </c>
      <c r="P7597" s="272" t="e">
        <v>#N/A</v>
      </c>
      <c r="Q7597" s="272" t="e">
        <v>#N/A</v>
      </c>
    </row>
    <row r="7598" spans="1:17" s="208" customFormat="1" ht="12">
      <c r="A7598" s="268" t="str">
        <f t="shared" si="238"/>
        <v>2104697021265675268</v>
      </c>
      <c r="B7598" s="304" t="s">
        <v>19891</v>
      </c>
      <c r="C7598" s="269" t="s">
        <v>11942</v>
      </c>
      <c r="D7598" s="144" t="s">
        <v>3106</v>
      </c>
      <c r="E7598" s="269" t="s">
        <v>11943</v>
      </c>
      <c r="F7598" s="145" t="s">
        <v>3106</v>
      </c>
      <c r="G7598" s="269" t="s">
        <v>3106</v>
      </c>
      <c r="H7598" s="305" t="s">
        <v>11944</v>
      </c>
      <c r="I7598" s="307" t="s">
        <v>11944</v>
      </c>
      <c r="J7598" s="201" t="str">
        <f t="shared" si="237"/>
        <v>9999</v>
      </c>
      <c r="K7598" s="270"/>
      <c r="L7598" s="270"/>
      <c r="M7598" s="271"/>
      <c r="N7598" s="270" t="e">
        <v>#N/A</v>
      </c>
      <c r="O7598" s="272" t="e">
        <v>#N/A</v>
      </c>
      <c r="P7598" s="272" t="e">
        <v>#N/A</v>
      </c>
      <c r="Q7598" s="272" t="e">
        <v>#N/A</v>
      </c>
    </row>
    <row r="7599" spans="1:17" s="208" customFormat="1" ht="12">
      <c r="A7599" s="268" t="str">
        <f t="shared" si="238"/>
        <v>2106361011427103910</v>
      </c>
      <c r="B7599" s="304" t="s">
        <v>19891</v>
      </c>
      <c r="C7599" s="269" t="s">
        <v>11945</v>
      </c>
      <c r="D7599" s="144" t="s">
        <v>3106</v>
      </c>
      <c r="E7599" s="269" t="s">
        <v>11946</v>
      </c>
      <c r="F7599" s="145" t="s">
        <v>3106</v>
      </c>
      <c r="G7599" s="269" t="s">
        <v>3106</v>
      </c>
      <c r="H7599" s="305" t="s">
        <v>11947</v>
      </c>
      <c r="I7599" s="306" t="s">
        <v>21388</v>
      </c>
      <c r="J7599" s="201" t="str">
        <f t="shared" si="237"/>
        <v>9999</v>
      </c>
      <c r="K7599" s="270"/>
      <c r="L7599" s="270"/>
      <c r="M7599" s="271"/>
      <c r="N7599" s="270" t="e">
        <v>#N/A</v>
      </c>
      <c r="O7599" s="272" t="e">
        <v>#N/A</v>
      </c>
      <c r="P7599" s="272" t="e">
        <v>#N/A</v>
      </c>
      <c r="Q7599" s="272" t="e">
        <v>#N/A</v>
      </c>
    </row>
    <row r="7600" spans="1:17" s="208" customFormat="1" ht="12">
      <c r="A7600" s="268" t="str">
        <f t="shared" si="238"/>
        <v>2107690011932146461</v>
      </c>
      <c r="B7600" s="304" t="s">
        <v>19891</v>
      </c>
      <c r="C7600" s="269" t="s">
        <v>11948</v>
      </c>
      <c r="D7600" s="144" t="s">
        <v>3106</v>
      </c>
      <c r="E7600" s="269" t="s">
        <v>11949</v>
      </c>
      <c r="F7600" s="145" t="s">
        <v>3106</v>
      </c>
      <c r="G7600" s="269" t="s">
        <v>3106</v>
      </c>
      <c r="H7600" s="305" t="s">
        <v>11950</v>
      </c>
      <c r="I7600" s="306" t="s">
        <v>22696</v>
      </c>
      <c r="J7600" s="201" t="str">
        <f t="shared" si="237"/>
        <v>9999</v>
      </c>
      <c r="K7600" s="270"/>
      <c r="L7600" s="270"/>
      <c r="M7600" s="271"/>
      <c r="N7600" s="270" t="e">
        <v>#N/A</v>
      </c>
      <c r="O7600" s="272" t="e">
        <v>#N/A</v>
      </c>
      <c r="P7600" s="272" t="e">
        <v>#N/A</v>
      </c>
      <c r="Q7600" s="272" t="e">
        <v>#N/A</v>
      </c>
    </row>
    <row r="7601" spans="1:17" s="208" customFormat="1" ht="12">
      <c r="A7601" s="268" t="str">
        <f t="shared" si="238"/>
        <v>2107773011992945406</v>
      </c>
      <c r="B7601" s="304" t="s">
        <v>19891</v>
      </c>
      <c r="C7601" s="269" t="s">
        <v>11498</v>
      </c>
      <c r="D7601" s="144" t="s">
        <v>3106</v>
      </c>
      <c r="E7601" s="269" t="s">
        <v>11951</v>
      </c>
      <c r="F7601" s="145" t="s">
        <v>3106</v>
      </c>
      <c r="G7601" s="269" t="s">
        <v>3106</v>
      </c>
      <c r="H7601" s="305" t="s">
        <v>11500</v>
      </c>
      <c r="I7601" s="306" t="s">
        <v>22884</v>
      </c>
      <c r="J7601" s="201" t="str">
        <f t="shared" si="237"/>
        <v>9999</v>
      </c>
      <c r="K7601" s="270"/>
      <c r="L7601" s="270"/>
      <c r="M7601" s="271"/>
      <c r="N7601" s="270" t="e">
        <v>#N/A</v>
      </c>
      <c r="O7601" s="272" t="e">
        <v>#N/A</v>
      </c>
      <c r="P7601" s="272" t="e">
        <v>#N/A</v>
      </c>
      <c r="Q7601" s="272" t="e">
        <v>#N/A</v>
      </c>
    </row>
    <row r="7602" spans="1:17" s="208" customFormat="1" ht="12">
      <c r="A7602" s="268" t="str">
        <f t="shared" si="238"/>
        <v>2109126011407098858</v>
      </c>
      <c r="B7602" s="304" t="s">
        <v>19891</v>
      </c>
      <c r="C7602" s="269" t="s">
        <v>11952</v>
      </c>
      <c r="D7602" s="144" t="s">
        <v>3106</v>
      </c>
      <c r="E7602" s="269" t="s">
        <v>11953</v>
      </c>
      <c r="F7602" s="145" t="s">
        <v>3106</v>
      </c>
      <c r="G7602" s="269" t="s">
        <v>3106</v>
      </c>
      <c r="H7602" s="305" t="s">
        <v>3319</v>
      </c>
      <c r="I7602" s="306" t="s">
        <v>21310</v>
      </c>
      <c r="J7602" s="201" t="str">
        <f t="shared" si="237"/>
        <v>9999</v>
      </c>
      <c r="K7602" s="270"/>
      <c r="L7602" s="270"/>
      <c r="M7602" s="271"/>
      <c r="N7602" s="270" t="e">
        <v>#N/A</v>
      </c>
      <c r="O7602" s="272" t="e">
        <v>#N/A</v>
      </c>
      <c r="P7602" s="272" t="e">
        <v>#N/A</v>
      </c>
      <c r="Q7602" s="272" t="e">
        <v>#N/A</v>
      </c>
    </row>
    <row r="7603" spans="1:17" s="208" customFormat="1" ht="12">
      <c r="A7603" s="268" t="str">
        <f t="shared" si="238"/>
        <v>2109449011386775799</v>
      </c>
      <c r="B7603" s="304" t="s">
        <v>19891</v>
      </c>
      <c r="C7603" s="269" t="s">
        <v>11954</v>
      </c>
      <c r="D7603" s="144" t="s">
        <v>3106</v>
      </c>
      <c r="E7603" s="269" t="s">
        <v>11955</v>
      </c>
      <c r="F7603" s="145" t="s">
        <v>3106</v>
      </c>
      <c r="G7603" s="269" t="s">
        <v>3106</v>
      </c>
      <c r="H7603" s="305" t="s">
        <v>11956</v>
      </c>
      <c r="I7603" s="306" t="s">
        <v>21263</v>
      </c>
      <c r="J7603" s="201" t="str">
        <f t="shared" si="237"/>
        <v>9999</v>
      </c>
      <c r="K7603" s="270"/>
      <c r="L7603" s="270"/>
      <c r="M7603" s="271"/>
      <c r="N7603" s="270" t="e">
        <v>#N/A</v>
      </c>
      <c r="O7603" s="272" t="e">
        <v>#N/A</v>
      </c>
      <c r="P7603" s="272" t="e">
        <v>#N/A</v>
      </c>
      <c r="Q7603" s="272" t="e">
        <v>#N/A</v>
      </c>
    </row>
    <row r="7604" spans="1:17" s="208" customFormat="1" ht="12">
      <c r="A7604" s="268" t="str">
        <f t="shared" si="238"/>
        <v>2111395011104873710</v>
      </c>
      <c r="B7604" s="304" t="s">
        <v>19891</v>
      </c>
      <c r="C7604" s="269" t="s">
        <v>11957</v>
      </c>
      <c r="D7604" s="144" t="s">
        <v>3106</v>
      </c>
      <c r="E7604" s="269" t="s">
        <v>11958</v>
      </c>
      <c r="F7604" s="145" t="s">
        <v>3106</v>
      </c>
      <c r="G7604" s="269" t="s">
        <v>3106</v>
      </c>
      <c r="H7604" s="305" t="s">
        <v>11959</v>
      </c>
      <c r="I7604" s="306" t="s">
        <v>20495</v>
      </c>
      <c r="J7604" s="201" t="str">
        <f t="shared" si="237"/>
        <v>9999</v>
      </c>
      <c r="K7604" s="270"/>
      <c r="L7604" s="270"/>
      <c r="M7604" s="271"/>
      <c r="N7604" s="270" t="e">
        <v>#N/A</v>
      </c>
      <c r="O7604" s="272" t="e">
        <v>#N/A</v>
      </c>
      <c r="P7604" s="272" t="e">
        <v>#N/A</v>
      </c>
      <c r="Q7604" s="272" t="e">
        <v>#N/A</v>
      </c>
    </row>
    <row r="7605" spans="1:17" s="208" customFormat="1" ht="12">
      <c r="A7605" s="268" t="str">
        <f t="shared" si="238"/>
        <v>2111395021104873710</v>
      </c>
      <c r="B7605" s="304" t="s">
        <v>19891</v>
      </c>
      <c r="C7605" s="269" t="s">
        <v>11957</v>
      </c>
      <c r="D7605" s="144" t="s">
        <v>3106</v>
      </c>
      <c r="E7605" s="269" t="s">
        <v>11960</v>
      </c>
      <c r="F7605" s="145" t="s">
        <v>3106</v>
      </c>
      <c r="G7605" s="269" t="s">
        <v>3106</v>
      </c>
      <c r="H7605" s="305" t="s">
        <v>11959</v>
      </c>
      <c r="I7605" s="306" t="s">
        <v>20495</v>
      </c>
      <c r="J7605" s="201" t="str">
        <f t="shared" si="237"/>
        <v>9999</v>
      </c>
      <c r="K7605" s="270"/>
      <c r="L7605" s="270"/>
      <c r="M7605" s="271"/>
      <c r="N7605" s="270" t="e">
        <v>#N/A</v>
      </c>
      <c r="O7605" s="272" t="e">
        <v>#N/A</v>
      </c>
      <c r="P7605" s="272" t="e">
        <v>#N/A</v>
      </c>
      <c r="Q7605" s="272" t="e">
        <v>#N/A</v>
      </c>
    </row>
    <row r="7606" spans="1:17" s="208" customFormat="1" ht="12">
      <c r="A7606" s="268" t="str">
        <f t="shared" si="238"/>
        <v>2111932011316136393</v>
      </c>
      <c r="B7606" s="304" t="s">
        <v>19891</v>
      </c>
      <c r="C7606" s="269" t="s">
        <v>11961</v>
      </c>
      <c r="D7606" s="144" t="s">
        <v>3106</v>
      </c>
      <c r="E7606" s="269" t="s">
        <v>11962</v>
      </c>
      <c r="F7606" s="145" t="s">
        <v>3106</v>
      </c>
      <c r="G7606" s="269" t="s">
        <v>3106</v>
      </c>
      <c r="H7606" s="305" t="s">
        <v>11963</v>
      </c>
      <c r="I7606" s="307" t="s">
        <v>11963</v>
      </c>
      <c r="J7606" s="201" t="str">
        <f t="shared" si="237"/>
        <v>9999</v>
      </c>
      <c r="K7606" s="270"/>
      <c r="L7606" s="270"/>
      <c r="M7606" s="271"/>
      <c r="N7606" s="270" t="e">
        <v>#N/A</v>
      </c>
      <c r="O7606" s="272" t="e">
        <v>#N/A</v>
      </c>
      <c r="P7606" s="272" t="e">
        <v>#N/A</v>
      </c>
      <c r="Q7606" s="272" t="e">
        <v>#N/A</v>
      </c>
    </row>
    <row r="7607" spans="1:17" s="208" customFormat="1" ht="12">
      <c r="A7607" s="268" t="str">
        <f t="shared" si="238"/>
        <v>2112245011134113855</v>
      </c>
      <c r="B7607" s="304" t="s">
        <v>19891</v>
      </c>
      <c r="C7607" s="269" t="s">
        <v>5083</v>
      </c>
      <c r="D7607" s="144" t="s">
        <v>3106</v>
      </c>
      <c r="E7607" s="269" t="s">
        <v>11964</v>
      </c>
      <c r="F7607" s="145" t="s">
        <v>3106</v>
      </c>
      <c r="G7607" s="269" t="s">
        <v>3106</v>
      </c>
      <c r="H7607" s="305" t="s">
        <v>5085</v>
      </c>
      <c r="I7607" s="306" t="s">
        <v>20561</v>
      </c>
      <c r="J7607" s="201" t="str">
        <f t="shared" si="237"/>
        <v>9999</v>
      </c>
      <c r="K7607" s="270"/>
      <c r="L7607" s="270"/>
      <c r="M7607" s="271"/>
      <c r="N7607" s="270" t="e">
        <v>#N/A</v>
      </c>
      <c r="O7607" s="272" t="e">
        <v>#N/A</v>
      </c>
      <c r="P7607" s="272" t="e">
        <v>#N/A</v>
      </c>
      <c r="Q7607" s="272" t="e">
        <v>#N/A</v>
      </c>
    </row>
    <row r="7608" spans="1:17" s="208" customFormat="1" ht="12">
      <c r="A7608" s="268" t="str">
        <f t="shared" si="238"/>
        <v>2113516011669707501</v>
      </c>
      <c r="B7608" s="304" t="s">
        <v>19891</v>
      </c>
      <c r="C7608" s="269" t="s">
        <v>11965</v>
      </c>
      <c r="D7608" s="144" t="s">
        <v>3106</v>
      </c>
      <c r="E7608" s="269" t="s">
        <v>11966</v>
      </c>
      <c r="F7608" s="145" t="s">
        <v>3106</v>
      </c>
      <c r="G7608" s="269" t="s">
        <v>3106</v>
      </c>
      <c r="H7608" s="305" t="s">
        <v>11967</v>
      </c>
      <c r="I7608" s="306" t="s">
        <v>22028</v>
      </c>
      <c r="J7608" s="201" t="str">
        <f t="shared" si="237"/>
        <v>9999</v>
      </c>
      <c r="K7608" s="270"/>
      <c r="L7608" s="270"/>
      <c r="M7608" s="271"/>
      <c r="N7608" s="270" t="e">
        <v>#N/A</v>
      </c>
      <c r="O7608" s="272" t="e">
        <v>#N/A</v>
      </c>
      <c r="P7608" s="272" t="e">
        <v>#N/A</v>
      </c>
      <c r="Q7608" s="272" t="e">
        <v>#N/A</v>
      </c>
    </row>
    <row r="7609" spans="1:17" s="208" customFormat="1" ht="12">
      <c r="A7609" s="268" t="str">
        <f t="shared" si="238"/>
        <v>2113847011578704938</v>
      </c>
      <c r="B7609" s="304" t="s">
        <v>19891</v>
      </c>
      <c r="C7609" s="269" t="s">
        <v>11968</v>
      </c>
      <c r="D7609" s="144" t="s">
        <v>3106</v>
      </c>
      <c r="E7609" s="269" t="s">
        <v>11969</v>
      </c>
      <c r="F7609" s="145" t="s">
        <v>3106</v>
      </c>
      <c r="G7609" s="269" t="s">
        <v>3106</v>
      </c>
      <c r="H7609" s="305" t="s">
        <v>11970</v>
      </c>
      <c r="I7609" s="306" t="s">
        <v>21812</v>
      </c>
      <c r="J7609" s="201" t="str">
        <f t="shared" si="237"/>
        <v>9999</v>
      </c>
      <c r="K7609" s="270"/>
      <c r="L7609" s="270"/>
      <c r="M7609" s="271"/>
      <c r="N7609" s="270" t="e">
        <v>#N/A</v>
      </c>
      <c r="O7609" s="272" t="e">
        <v>#N/A</v>
      </c>
      <c r="P7609" s="272" t="e">
        <v>#N/A</v>
      </c>
      <c r="Q7609" s="272" t="e">
        <v>#N/A</v>
      </c>
    </row>
    <row r="7610" spans="1:17" s="208" customFormat="1" ht="12">
      <c r="A7610" s="268" t="str">
        <f t="shared" si="238"/>
        <v>2113847021578704938</v>
      </c>
      <c r="B7610" s="304" t="s">
        <v>19891</v>
      </c>
      <c r="C7610" s="269" t="s">
        <v>11968</v>
      </c>
      <c r="D7610" s="144" t="s">
        <v>3106</v>
      </c>
      <c r="E7610" s="269" t="s">
        <v>11971</v>
      </c>
      <c r="F7610" s="145" t="s">
        <v>3106</v>
      </c>
      <c r="G7610" s="269" t="s">
        <v>3106</v>
      </c>
      <c r="H7610" s="305" t="s">
        <v>4149</v>
      </c>
      <c r="I7610" s="306" t="s">
        <v>21812</v>
      </c>
      <c r="J7610" s="201" t="str">
        <f t="shared" si="237"/>
        <v>9999</v>
      </c>
      <c r="K7610" s="270"/>
      <c r="L7610" s="270"/>
      <c r="M7610" s="271"/>
      <c r="N7610" s="270" t="e">
        <v>#N/A</v>
      </c>
      <c r="O7610" s="272" t="e">
        <v>#N/A</v>
      </c>
      <c r="P7610" s="272" t="e">
        <v>#N/A</v>
      </c>
      <c r="Q7610" s="272" t="e">
        <v>#N/A</v>
      </c>
    </row>
    <row r="7611" spans="1:17" s="208" customFormat="1" ht="12">
      <c r="A7611" s="268" t="str">
        <f t="shared" si="238"/>
        <v>2116287011730207556</v>
      </c>
      <c r="B7611" s="304" t="s">
        <v>19891</v>
      </c>
      <c r="C7611" s="269" t="s">
        <v>11972</v>
      </c>
      <c r="D7611" s="144" t="s">
        <v>3106</v>
      </c>
      <c r="E7611" s="269" t="s">
        <v>11973</v>
      </c>
      <c r="F7611" s="145" t="s">
        <v>3106</v>
      </c>
      <c r="G7611" s="269" t="s">
        <v>3106</v>
      </c>
      <c r="H7611" s="305" t="s">
        <v>11974</v>
      </c>
      <c r="I7611" s="306" t="s">
        <v>22202</v>
      </c>
      <c r="J7611" s="201" t="str">
        <f t="shared" si="237"/>
        <v>9999</v>
      </c>
      <c r="K7611" s="270"/>
      <c r="L7611" s="270"/>
      <c r="M7611" s="271"/>
      <c r="N7611" s="270" t="e">
        <v>#N/A</v>
      </c>
      <c r="O7611" s="272" t="e">
        <v>#N/A</v>
      </c>
      <c r="P7611" s="272" t="e">
        <v>#N/A</v>
      </c>
      <c r="Q7611" s="272" t="e">
        <v>#N/A</v>
      </c>
    </row>
    <row r="7612" spans="1:17" s="208" customFormat="1" ht="12">
      <c r="A7612" s="268" t="str">
        <f t="shared" si="238"/>
        <v>2117178011508845322</v>
      </c>
      <c r="B7612" s="304" t="s">
        <v>19891</v>
      </c>
      <c r="C7612" s="269" t="s">
        <v>11975</v>
      </c>
      <c r="D7612" s="144" t="s">
        <v>3106</v>
      </c>
      <c r="E7612" s="269" t="s">
        <v>11976</v>
      </c>
      <c r="F7612" s="145" t="s">
        <v>3106</v>
      </c>
      <c r="G7612" s="269" t="s">
        <v>3106</v>
      </c>
      <c r="H7612" s="305" t="s">
        <v>11977</v>
      </c>
      <c r="I7612" s="306" t="s">
        <v>21618</v>
      </c>
      <c r="J7612" s="201" t="str">
        <f t="shared" si="237"/>
        <v>9999</v>
      </c>
      <c r="K7612" s="270"/>
      <c r="L7612" s="270"/>
      <c r="M7612" s="271"/>
      <c r="N7612" s="270" t="e">
        <v>#N/A</v>
      </c>
      <c r="O7612" s="272" t="e">
        <v>#N/A</v>
      </c>
      <c r="P7612" s="272" t="e">
        <v>#N/A</v>
      </c>
      <c r="Q7612" s="272" t="e">
        <v>#N/A</v>
      </c>
    </row>
    <row r="7613" spans="1:17" s="208" customFormat="1" ht="12">
      <c r="A7613" s="268" t="str">
        <f t="shared" si="238"/>
        <v>2117178021508845322</v>
      </c>
      <c r="B7613" s="304" t="s">
        <v>19891</v>
      </c>
      <c r="C7613" s="269" t="s">
        <v>11975</v>
      </c>
      <c r="D7613" s="144" t="s">
        <v>3106</v>
      </c>
      <c r="E7613" s="269" t="s">
        <v>11978</v>
      </c>
      <c r="F7613" s="145" t="s">
        <v>3106</v>
      </c>
      <c r="G7613" s="269" t="s">
        <v>3106</v>
      </c>
      <c r="H7613" s="305" t="s">
        <v>11977</v>
      </c>
      <c r="I7613" s="306" t="s">
        <v>21618</v>
      </c>
      <c r="J7613" s="201" t="str">
        <f t="shared" si="237"/>
        <v>9999</v>
      </c>
      <c r="K7613" s="270"/>
      <c r="L7613" s="270"/>
      <c r="M7613" s="271"/>
      <c r="N7613" s="270" t="e">
        <v>#N/A</v>
      </c>
      <c r="O7613" s="272" t="e">
        <v>#N/A</v>
      </c>
      <c r="P7613" s="272" t="e">
        <v>#N/A</v>
      </c>
      <c r="Q7613" s="272" t="e">
        <v>#N/A</v>
      </c>
    </row>
    <row r="7614" spans="1:17" s="208" customFormat="1" ht="12">
      <c r="A7614" s="268" t="str">
        <f t="shared" si="238"/>
        <v>2118903011851569511</v>
      </c>
      <c r="B7614" s="304" t="s">
        <v>19891</v>
      </c>
      <c r="C7614" s="269" t="s">
        <v>14390</v>
      </c>
      <c r="D7614" s="144" t="s">
        <v>3106</v>
      </c>
      <c r="E7614" s="269" t="s">
        <v>14391</v>
      </c>
      <c r="F7614" s="145" t="s">
        <v>3106</v>
      </c>
      <c r="G7614" s="269" t="s">
        <v>3106</v>
      </c>
      <c r="H7614" s="305" t="s">
        <v>14392</v>
      </c>
      <c r="I7614" s="306" t="s">
        <v>22499</v>
      </c>
      <c r="J7614" s="201" t="str">
        <f t="shared" si="237"/>
        <v>9999</v>
      </c>
      <c r="K7614" s="270" t="s">
        <v>13915</v>
      </c>
      <c r="L7614" s="270" t="s">
        <v>13916</v>
      </c>
      <c r="M7614" s="271">
        <v>44085</v>
      </c>
      <c r="N7614" s="270" t="e">
        <v>#N/A</v>
      </c>
      <c r="O7614" s="272" t="e">
        <v>#N/A</v>
      </c>
      <c r="P7614" s="272" t="e">
        <v>#N/A</v>
      </c>
      <c r="Q7614" s="272" t="e">
        <v>#N/A</v>
      </c>
    </row>
    <row r="7615" spans="1:17" s="208" customFormat="1" ht="12">
      <c r="A7615" s="268" t="str">
        <f t="shared" si="238"/>
        <v>2119471011427093962</v>
      </c>
      <c r="B7615" s="304" t="s">
        <v>19891</v>
      </c>
      <c r="C7615" s="269" t="s">
        <v>11979</v>
      </c>
      <c r="D7615" s="144" t="s">
        <v>3106</v>
      </c>
      <c r="E7615" s="269" t="s">
        <v>11980</v>
      </c>
      <c r="F7615" s="145" t="s">
        <v>3106</v>
      </c>
      <c r="G7615" s="269" t="s">
        <v>3106</v>
      </c>
      <c r="H7615" s="305" t="s">
        <v>11981</v>
      </c>
      <c r="I7615" s="306" t="s">
        <v>21384</v>
      </c>
      <c r="J7615" s="201" t="str">
        <f t="shared" si="237"/>
        <v>9999</v>
      </c>
      <c r="K7615" s="270"/>
      <c r="L7615" s="270"/>
      <c r="M7615" s="271"/>
      <c r="N7615" s="270" t="e">
        <v>#N/A</v>
      </c>
      <c r="O7615" s="272" t="e">
        <v>#N/A</v>
      </c>
      <c r="P7615" s="272" t="e">
        <v>#N/A</v>
      </c>
      <c r="Q7615" s="272" t="e">
        <v>#N/A</v>
      </c>
    </row>
    <row r="7616" spans="1:17" s="208" customFormat="1" ht="12">
      <c r="A7616" s="268" t="str">
        <f t="shared" si="238"/>
        <v>2120230011467503151</v>
      </c>
      <c r="B7616" s="304" t="s">
        <v>19891</v>
      </c>
      <c r="C7616" s="269" t="s">
        <v>11982</v>
      </c>
      <c r="D7616" s="144" t="s">
        <v>3106</v>
      </c>
      <c r="E7616" s="269" t="s">
        <v>11983</v>
      </c>
      <c r="F7616" s="145" t="s">
        <v>3106</v>
      </c>
      <c r="G7616" s="269" t="s">
        <v>3106</v>
      </c>
      <c r="H7616" s="305" t="s">
        <v>11984</v>
      </c>
      <c r="I7616" s="306" t="s">
        <v>21505</v>
      </c>
      <c r="J7616" s="201" t="str">
        <f t="shared" si="237"/>
        <v>9999</v>
      </c>
      <c r="K7616" s="270"/>
      <c r="L7616" s="270"/>
      <c r="M7616" s="271"/>
      <c r="N7616" s="270" t="e">
        <v>#N/A</v>
      </c>
      <c r="O7616" s="272" t="e">
        <v>#N/A</v>
      </c>
      <c r="P7616" s="272" t="e">
        <v>#N/A</v>
      </c>
      <c r="Q7616" s="272" t="e">
        <v>#N/A</v>
      </c>
    </row>
    <row r="7617" spans="1:17" s="208" customFormat="1" ht="12">
      <c r="A7617" s="268" t="str">
        <f t="shared" si="238"/>
        <v>2120644021578500484</v>
      </c>
      <c r="B7617" s="304" t="s">
        <v>19891</v>
      </c>
      <c r="C7617" s="269" t="s">
        <v>11985</v>
      </c>
      <c r="D7617" s="144" t="s">
        <v>3106</v>
      </c>
      <c r="E7617" s="269" t="s">
        <v>11986</v>
      </c>
      <c r="F7617" s="145" t="s">
        <v>3106</v>
      </c>
      <c r="G7617" s="269" t="s">
        <v>3106</v>
      </c>
      <c r="H7617" s="305" t="s">
        <v>11987</v>
      </c>
      <c r="I7617" s="306" t="s">
        <v>21792</v>
      </c>
      <c r="J7617" s="201" t="str">
        <f t="shared" si="237"/>
        <v>9999</v>
      </c>
      <c r="K7617" s="270"/>
      <c r="L7617" s="270"/>
      <c r="M7617" s="271"/>
      <c r="N7617" s="270" t="e">
        <v>#N/A</v>
      </c>
      <c r="O7617" s="272" t="e">
        <v>#N/A</v>
      </c>
      <c r="P7617" s="272" t="e">
        <v>#N/A</v>
      </c>
      <c r="Q7617" s="272" t="e">
        <v>#N/A</v>
      </c>
    </row>
    <row r="7618" spans="1:17" s="208" customFormat="1" ht="12">
      <c r="A7618" s="268" t="str">
        <f t="shared" si="238"/>
        <v>2124224011417988833</v>
      </c>
      <c r="B7618" s="304" t="s">
        <v>19891</v>
      </c>
      <c r="C7618" s="269" t="s">
        <v>11988</v>
      </c>
      <c r="D7618" s="144" t="s">
        <v>3106</v>
      </c>
      <c r="E7618" s="269" t="s">
        <v>11989</v>
      </c>
      <c r="F7618" s="145" t="s">
        <v>3106</v>
      </c>
      <c r="G7618" s="269" t="s">
        <v>3106</v>
      </c>
      <c r="H7618" s="305" t="s">
        <v>11990</v>
      </c>
      <c r="I7618" s="306" t="s">
        <v>21369</v>
      </c>
      <c r="J7618" s="201" t="str">
        <f t="shared" si="237"/>
        <v>9999</v>
      </c>
      <c r="K7618" s="270"/>
      <c r="L7618" s="270"/>
      <c r="M7618" s="271"/>
      <c r="N7618" s="270" t="e">
        <v>#N/A</v>
      </c>
      <c r="O7618" s="272" t="e">
        <v>#N/A</v>
      </c>
      <c r="P7618" s="272" t="e">
        <v>#N/A</v>
      </c>
      <c r="Q7618" s="272" t="e">
        <v>#N/A</v>
      </c>
    </row>
    <row r="7619" spans="1:17" s="208" customFormat="1" ht="12">
      <c r="A7619" s="268" t="str">
        <f t="shared" si="238"/>
        <v>2124687021417199225</v>
      </c>
      <c r="B7619" s="304" t="s">
        <v>19891</v>
      </c>
      <c r="C7619" s="269" t="s">
        <v>3079</v>
      </c>
      <c r="D7619" s="144" t="s">
        <v>3106</v>
      </c>
      <c r="E7619" s="269" t="s">
        <v>3078</v>
      </c>
      <c r="F7619" s="145" t="s">
        <v>3106</v>
      </c>
      <c r="G7619" s="269" t="s">
        <v>3106</v>
      </c>
      <c r="H7619" s="305" t="s">
        <v>18031</v>
      </c>
      <c r="I7619" s="306" t="s">
        <v>20041</v>
      </c>
      <c r="J7619" s="201" t="str">
        <f t="shared" ref="J7619:J7682" si="239">B7619</f>
        <v>9999</v>
      </c>
      <c r="K7619" s="270" t="s">
        <v>19923</v>
      </c>
      <c r="L7619" s="270" t="s">
        <v>13916</v>
      </c>
      <c r="M7619" s="271">
        <v>44475</v>
      </c>
      <c r="N7619" s="270" t="s">
        <v>18884</v>
      </c>
      <c r="O7619" s="272" t="s">
        <v>18885</v>
      </c>
      <c r="P7619" s="272" t="s">
        <v>18886</v>
      </c>
      <c r="Q7619" s="272" t="s">
        <v>18887</v>
      </c>
    </row>
    <row r="7620" spans="1:17" s="208" customFormat="1" ht="12">
      <c r="A7620" s="268" t="str">
        <f t="shared" si="238"/>
        <v>2125213021639379431</v>
      </c>
      <c r="B7620" s="304" t="s">
        <v>19891</v>
      </c>
      <c r="C7620" s="269" t="s">
        <v>11991</v>
      </c>
      <c r="D7620" s="144" t="s">
        <v>3106</v>
      </c>
      <c r="E7620" s="269" t="s">
        <v>11992</v>
      </c>
      <c r="F7620" s="145" t="s">
        <v>3106</v>
      </c>
      <c r="G7620" s="269" t="s">
        <v>3106</v>
      </c>
      <c r="H7620" s="305" t="s">
        <v>11993</v>
      </c>
      <c r="I7620" s="306" t="s">
        <v>21961</v>
      </c>
      <c r="J7620" s="201" t="str">
        <f t="shared" si="239"/>
        <v>9999</v>
      </c>
      <c r="K7620" s="270"/>
      <c r="L7620" s="270"/>
      <c r="M7620" s="271"/>
      <c r="N7620" s="270" t="e">
        <v>#N/A</v>
      </c>
      <c r="O7620" s="272" t="e">
        <v>#N/A</v>
      </c>
      <c r="P7620" s="272" t="e">
        <v>#N/A</v>
      </c>
      <c r="Q7620" s="272" t="e">
        <v>#N/A</v>
      </c>
    </row>
    <row r="7621" spans="1:17" s="208" customFormat="1" ht="12">
      <c r="A7621" s="268" t="str">
        <f t="shared" si="238"/>
        <v>2125213031639379431</v>
      </c>
      <c r="B7621" s="304" t="s">
        <v>19891</v>
      </c>
      <c r="C7621" s="269" t="s">
        <v>11991</v>
      </c>
      <c r="D7621" s="144" t="s">
        <v>3106</v>
      </c>
      <c r="E7621" s="269" t="s">
        <v>11994</v>
      </c>
      <c r="F7621" s="145" t="s">
        <v>3106</v>
      </c>
      <c r="G7621" s="269" t="s">
        <v>3106</v>
      </c>
      <c r="H7621" s="305" t="s">
        <v>11993</v>
      </c>
      <c r="I7621" s="306" t="s">
        <v>21961</v>
      </c>
      <c r="J7621" s="201" t="str">
        <f t="shared" si="239"/>
        <v>9999</v>
      </c>
      <c r="K7621" s="270"/>
      <c r="L7621" s="270"/>
      <c r="M7621" s="271"/>
      <c r="N7621" s="270" t="e">
        <v>#N/A</v>
      </c>
      <c r="O7621" s="272" t="e">
        <v>#N/A</v>
      </c>
      <c r="P7621" s="272" t="e">
        <v>#N/A</v>
      </c>
      <c r="Q7621" s="272" t="e">
        <v>#N/A</v>
      </c>
    </row>
    <row r="7622" spans="1:17" s="208" customFormat="1" ht="12">
      <c r="A7622" s="268" t="str">
        <f t="shared" si="238"/>
        <v>2127417011023336468</v>
      </c>
      <c r="B7622" s="304" t="s">
        <v>19891</v>
      </c>
      <c r="C7622" s="269" t="s">
        <v>13929</v>
      </c>
      <c r="D7622" s="144" t="s">
        <v>3106</v>
      </c>
      <c r="E7622" s="269" t="s">
        <v>13930</v>
      </c>
      <c r="F7622" s="145" t="s">
        <v>3106</v>
      </c>
      <c r="G7622" s="269" t="s">
        <v>3106</v>
      </c>
      <c r="H7622" s="305" t="s">
        <v>13931</v>
      </c>
      <c r="I7622" s="307" t="s">
        <v>13931</v>
      </c>
      <c r="J7622" s="201" t="str">
        <f t="shared" si="239"/>
        <v>9999</v>
      </c>
      <c r="K7622" s="270" t="s">
        <v>13915</v>
      </c>
      <c r="L7622" s="270" t="s">
        <v>13916</v>
      </c>
      <c r="M7622" s="271">
        <v>44085</v>
      </c>
      <c r="N7622" s="270" t="e">
        <v>#N/A</v>
      </c>
      <c r="O7622" s="272" t="e">
        <v>#N/A</v>
      </c>
      <c r="P7622" s="272" t="e">
        <v>#N/A</v>
      </c>
      <c r="Q7622" s="272" t="e">
        <v>#N/A</v>
      </c>
    </row>
    <row r="7623" spans="1:17" s="208" customFormat="1" ht="12">
      <c r="A7623" s="268" t="str">
        <f t="shared" si="238"/>
        <v>2127904021699947408</v>
      </c>
      <c r="B7623" s="304" t="s">
        <v>19891</v>
      </c>
      <c r="C7623" s="269" t="s">
        <v>11995</v>
      </c>
      <c r="D7623" s="144" t="s">
        <v>3106</v>
      </c>
      <c r="E7623" s="269" t="s">
        <v>11996</v>
      </c>
      <c r="F7623" s="145" t="s">
        <v>3106</v>
      </c>
      <c r="G7623" s="269" t="s">
        <v>3106</v>
      </c>
      <c r="H7623" s="305" t="s">
        <v>11997</v>
      </c>
      <c r="I7623" s="306" t="s">
        <v>22108</v>
      </c>
      <c r="J7623" s="201" t="str">
        <f t="shared" si="239"/>
        <v>9999</v>
      </c>
      <c r="K7623" s="270"/>
      <c r="L7623" s="270"/>
      <c r="M7623" s="271"/>
      <c r="N7623" s="270" t="e">
        <v>#N/A</v>
      </c>
      <c r="O7623" s="272" t="e">
        <v>#N/A</v>
      </c>
      <c r="P7623" s="272" t="e">
        <v>#N/A</v>
      </c>
      <c r="Q7623" s="272" t="e">
        <v>#N/A</v>
      </c>
    </row>
    <row r="7624" spans="1:17" s="208" customFormat="1" ht="12">
      <c r="A7624" s="268" t="str">
        <f t="shared" si="238"/>
        <v>2128092011356679005</v>
      </c>
      <c r="B7624" s="304" t="s">
        <v>19891</v>
      </c>
      <c r="C7624" s="269" t="s">
        <v>11998</v>
      </c>
      <c r="D7624" s="144" t="s">
        <v>3106</v>
      </c>
      <c r="E7624" s="269" t="s">
        <v>11999</v>
      </c>
      <c r="F7624" s="145" t="s">
        <v>3106</v>
      </c>
      <c r="G7624" s="269" t="s">
        <v>3106</v>
      </c>
      <c r="H7624" s="305" t="s">
        <v>12000</v>
      </c>
      <c r="I7624" s="307" t="s">
        <v>12000</v>
      </c>
      <c r="J7624" s="201" t="str">
        <f t="shared" si="239"/>
        <v>9999</v>
      </c>
      <c r="K7624" s="270"/>
      <c r="L7624" s="270"/>
      <c r="M7624" s="271"/>
      <c r="N7624" s="270" t="e">
        <v>#N/A</v>
      </c>
      <c r="O7624" s="272" t="e">
        <v>#N/A</v>
      </c>
      <c r="P7624" s="272" t="e">
        <v>#N/A</v>
      </c>
      <c r="Q7624" s="272" t="e">
        <v>#N/A</v>
      </c>
    </row>
    <row r="7625" spans="1:17" s="208" customFormat="1" ht="12">
      <c r="A7625" s="268" t="str">
        <f t="shared" si="238"/>
        <v>2129082021235333402</v>
      </c>
      <c r="B7625" s="304" t="s">
        <v>19891</v>
      </c>
      <c r="C7625" s="269" t="s">
        <v>12001</v>
      </c>
      <c r="D7625" s="144" t="s">
        <v>3106</v>
      </c>
      <c r="E7625" s="269" t="s">
        <v>12002</v>
      </c>
      <c r="F7625" s="145" t="s">
        <v>3106</v>
      </c>
      <c r="G7625" s="269" t="s">
        <v>3106</v>
      </c>
      <c r="H7625" s="305" t="s">
        <v>12003</v>
      </c>
      <c r="I7625" s="306" t="s">
        <v>20864</v>
      </c>
      <c r="J7625" s="201" t="str">
        <f t="shared" si="239"/>
        <v>9999</v>
      </c>
      <c r="K7625" s="270"/>
      <c r="L7625" s="270"/>
      <c r="M7625" s="271"/>
      <c r="N7625" s="270" t="e">
        <v>#N/A</v>
      </c>
      <c r="O7625" s="272" t="e">
        <v>#N/A</v>
      </c>
      <c r="P7625" s="272" t="e">
        <v>#N/A</v>
      </c>
      <c r="Q7625" s="272" t="e">
        <v>#N/A</v>
      </c>
    </row>
    <row r="7626" spans="1:17" s="208" customFormat="1" ht="12">
      <c r="A7626" s="268" t="str">
        <f t="shared" si="238"/>
        <v>2129744011598708513</v>
      </c>
      <c r="B7626" s="304" t="s">
        <v>19891</v>
      </c>
      <c r="C7626" s="269" t="s">
        <v>12004</v>
      </c>
      <c r="D7626" s="144" t="s">
        <v>3106</v>
      </c>
      <c r="E7626" s="269" t="s">
        <v>12005</v>
      </c>
      <c r="F7626" s="145" t="s">
        <v>3106</v>
      </c>
      <c r="G7626" s="269" t="s">
        <v>3106</v>
      </c>
      <c r="H7626" s="305" t="s">
        <v>12006</v>
      </c>
      <c r="I7626" s="306" t="s">
        <v>21845</v>
      </c>
      <c r="J7626" s="201" t="str">
        <f t="shared" si="239"/>
        <v>9999</v>
      </c>
      <c r="K7626" s="270"/>
      <c r="L7626" s="270"/>
      <c r="M7626" s="271"/>
      <c r="N7626" s="270" t="e">
        <v>#N/A</v>
      </c>
      <c r="O7626" s="272" t="e">
        <v>#N/A</v>
      </c>
      <c r="P7626" s="272" t="e">
        <v>#N/A</v>
      </c>
      <c r="Q7626" s="272" t="e">
        <v>#N/A</v>
      </c>
    </row>
    <row r="7627" spans="1:17" s="208" customFormat="1" ht="12">
      <c r="A7627" s="268" t="str">
        <f t="shared" si="238"/>
        <v>2129744021598708513</v>
      </c>
      <c r="B7627" s="304" t="s">
        <v>19891</v>
      </c>
      <c r="C7627" s="269" t="s">
        <v>12004</v>
      </c>
      <c r="D7627" s="144" t="s">
        <v>3106</v>
      </c>
      <c r="E7627" s="269" t="s">
        <v>12007</v>
      </c>
      <c r="F7627" s="145" t="s">
        <v>3106</v>
      </c>
      <c r="G7627" s="269" t="s">
        <v>3106</v>
      </c>
      <c r="H7627" s="305" t="s">
        <v>12006</v>
      </c>
      <c r="I7627" s="306" t="s">
        <v>21845</v>
      </c>
      <c r="J7627" s="201" t="str">
        <f t="shared" si="239"/>
        <v>9999</v>
      </c>
      <c r="K7627" s="270"/>
      <c r="L7627" s="270"/>
      <c r="M7627" s="271"/>
      <c r="N7627" s="270" t="e">
        <v>#N/A</v>
      </c>
      <c r="O7627" s="272" t="e">
        <v>#N/A</v>
      </c>
      <c r="P7627" s="272" t="e">
        <v>#N/A</v>
      </c>
      <c r="Q7627" s="272" t="e">
        <v>#N/A</v>
      </c>
    </row>
    <row r="7628" spans="1:17" s="208" customFormat="1" ht="12">
      <c r="A7628" s="268" t="str">
        <f t="shared" si="238"/>
        <v>2130403011669700647</v>
      </c>
      <c r="B7628" s="304" t="s">
        <v>19891</v>
      </c>
      <c r="C7628" s="269" t="s">
        <v>12008</v>
      </c>
      <c r="D7628" s="144" t="s">
        <v>3106</v>
      </c>
      <c r="E7628" s="269" t="s">
        <v>12009</v>
      </c>
      <c r="F7628" s="145" t="s">
        <v>3106</v>
      </c>
      <c r="G7628" s="269" t="s">
        <v>3106</v>
      </c>
      <c r="H7628" s="305" t="s">
        <v>9933</v>
      </c>
      <c r="I7628" s="307" t="s">
        <v>9933</v>
      </c>
      <c r="J7628" s="201" t="str">
        <f t="shared" si="239"/>
        <v>9999</v>
      </c>
      <c r="K7628" s="270"/>
      <c r="L7628" s="270"/>
      <c r="M7628" s="271"/>
      <c r="N7628" s="270" t="e">
        <v>#N/A</v>
      </c>
      <c r="O7628" s="272" t="e">
        <v>#N/A</v>
      </c>
      <c r="P7628" s="272" t="e">
        <v>#N/A</v>
      </c>
      <c r="Q7628" s="272" t="e">
        <v>#N/A</v>
      </c>
    </row>
    <row r="7629" spans="1:17" s="208" customFormat="1" ht="12">
      <c r="A7629" s="268" t="str">
        <f t="shared" si="238"/>
        <v>2130692031548403660</v>
      </c>
      <c r="B7629" s="304" t="s">
        <v>19891</v>
      </c>
      <c r="C7629" s="269" t="s">
        <v>12010</v>
      </c>
      <c r="D7629" s="144" t="s">
        <v>3106</v>
      </c>
      <c r="E7629" s="269" t="s">
        <v>12011</v>
      </c>
      <c r="F7629" s="145" t="s">
        <v>3106</v>
      </c>
      <c r="G7629" s="269" t="s">
        <v>3106</v>
      </c>
      <c r="H7629" s="305" t="s">
        <v>12012</v>
      </c>
      <c r="I7629" s="307" t="s">
        <v>12012</v>
      </c>
      <c r="J7629" s="201" t="str">
        <f t="shared" si="239"/>
        <v>9999</v>
      </c>
      <c r="K7629" s="270"/>
      <c r="L7629" s="270"/>
      <c r="M7629" s="271"/>
      <c r="N7629" s="270" t="e">
        <v>#N/A</v>
      </c>
      <c r="O7629" s="272" t="e">
        <v>#N/A</v>
      </c>
      <c r="P7629" s="272" t="e">
        <v>#N/A</v>
      </c>
      <c r="Q7629" s="272" t="e">
        <v>#N/A</v>
      </c>
    </row>
    <row r="7630" spans="1:17" s="208" customFormat="1" ht="12">
      <c r="A7630" s="268" t="str">
        <f t="shared" si="238"/>
        <v>2132037011912210451</v>
      </c>
      <c r="B7630" s="304" t="s">
        <v>19891</v>
      </c>
      <c r="C7630" s="269" t="s">
        <v>12013</v>
      </c>
      <c r="D7630" s="144" t="s">
        <v>3106</v>
      </c>
      <c r="E7630" s="269" t="s">
        <v>12014</v>
      </c>
      <c r="F7630" s="145" t="s">
        <v>3106</v>
      </c>
      <c r="G7630" s="269" t="s">
        <v>3106</v>
      </c>
      <c r="H7630" s="305" t="s">
        <v>4832</v>
      </c>
      <c r="I7630" s="307" t="s">
        <v>4832</v>
      </c>
      <c r="J7630" s="201" t="str">
        <f t="shared" si="239"/>
        <v>9999</v>
      </c>
      <c r="K7630" s="270" t="s">
        <v>4117</v>
      </c>
      <c r="L7630" s="270"/>
      <c r="M7630" s="271"/>
      <c r="N7630" s="270" t="e">
        <v>#N/A</v>
      </c>
      <c r="O7630" s="272" t="e">
        <v>#N/A</v>
      </c>
      <c r="P7630" s="272" t="e">
        <v>#N/A</v>
      </c>
      <c r="Q7630" s="272" t="e">
        <v>#N/A</v>
      </c>
    </row>
    <row r="7631" spans="1:17" s="208" customFormat="1" ht="12">
      <c r="A7631" s="268" t="str">
        <f t="shared" si="238"/>
        <v>2132359011538115753</v>
      </c>
      <c r="B7631" s="304" t="s">
        <v>19891</v>
      </c>
      <c r="C7631" s="269" t="s">
        <v>12015</v>
      </c>
      <c r="D7631" s="144" t="s">
        <v>3106</v>
      </c>
      <c r="E7631" s="269" t="s">
        <v>12016</v>
      </c>
      <c r="F7631" s="145" t="s">
        <v>3106</v>
      </c>
      <c r="G7631" s="269" t="s">
        <v>3106</v>
      </c>
      <c r="H7631" s="305" t="s">
        <v>12017</v>
      </c>
      <c r="I7631" s="306" t="s">
        <v>21692</v>
      </c>
      <c r="J7631" s="201" t="str">
        <f t="shared" si="239"/>
        <v>9999</v>
      </c>
      <c r="K7631" s="270"/>
      <c r="L7631" s="270"/>
      <c r="M7631" s="271"/>
      <c r="N7631" s="270" t="e">
        <v>#N/A</v>
      </c>
      <c r="O7631" s="272" t="e">
        <v>#N/A</v>
      </c>
      <c r="P7631" s="272" t="e">
        <v>#N/A</v>
      </c>
      <c r="Q7631" s="272" t="e">
        <v>#N/A</v>
      </c>
    </row>
    <row r="7632" spans="1:17" s="208" customFormat="1" ht="12">
      <c r="A7632" s="268" t="str">
        <f t="shared" si="238"/>
        <v>2132763011689995656</v>
      </c>
      <c r="B7632" s="304" t="s">
        <v>19891</v>
      </c>
      <c r="C7632" s="269" t="s">
        <v>12018</v>
      </c>
      <c r="D7632" s="144" t="s">
        <v>3106</v>
      </c>
      <c r="E7632" s="269" t="s">
        <v>12019</v>
      </c>
      <c r="F7632" s="145" t="s">
        <v>3106</v>
      </c>
      <c r="G7632" s="269" t="s">
        <v>3106</v>
      </c>
      <c r="H7632" s="305" t="s">
        <v>12020</v>
      </c>
      <c r="I7632" s="307" t="s">
        <v>12020</v>
      </c>
      <c r="J7632" s="201" t="str">
        <f t="shared" si="239"/>
        <v>9999</v>
      </c>
      <c r="K7632" s="270"/>
      <c r="L7632" s="270"/>
      <c r="M7632" s="271"/>
      <c r="N7632" s="270" t="e">
        <v>#N/A</v>
      </c>
      <c r="O7632" s="272" t="e">
        <v>#N/A</v>
      </c>
      <c r="P7632" s="272" t="e">
        <v>#N/A</v>
      </c>
      <c r="Q7632" s="272" t="e">
        <v>#N/A</v>
      </c>
    </row>
    <row r="7633" spans="1:17" s="208" customFormat="1" ht="12">
      <c r="A7633" s="268" t="str">
        <f t="shared" si="238"/>
        <v>2134033011710910443</v>
      </c>
      <c r="B7633" s="304" t="s">
        <v>19891</v>
      </c>
      <c r="C7633" s="269" t="s">
        <v>12021</v>
      </c>
      <c r="D7633" s="144" t="s">
        <v>3106</v>
      </c>
      <c r="E7633" s="269" t="s">
        <v>12022</v>
      </c>
      <c r="F7633" s="145" t="s">
        <v>3106</v>
      </c>
      <c r="G7633" s="269" t="s">
        <v>3106</v>
      </c>
      <c r="H7633" s="305" t="s">
        <v>12023</v>
      </c>
      <c r="I7633" s="306" t="s">
        <v>22149</v>
      </c>
      <c r="J7633" s="201" t="str">
        <f t="shared" si="239"/>
        <v>9999</v>
      </c>
      <c r="K7633" s="270"/>
      <c r="L7633" s="270"/>
      <c r="M7633" s="271"/>
      <c r="N7633" s="270" t="e">
        <v>#N/A</v>
      </c>
      <c r="O7633" s="272" t="e">
        <v>#N/A</v>
      </c>
      <c r="P7633" s="272" t="e">
        <v>#N/A</v>
      </c>
      <c r="Q7633" s="272" t="e">
        <v>#N/A</v>
      </c>
    </row>
    <row r="7634" spans="1:17" s="208" customFormat="1" ht="12">
      <c r="A7634" s="268" t="str">
        <f t="shared" si="238"/>
        <v>2134769041144426198</v>
      </c>
      <c r="B7634" s="304" t="s">
        <v>19891</v>
      </c>
      <c r="C7634" s="269" t="s">
        <v>12024</v>
      </c>
      <c r="D7634" s="144" t="s">
        <v>3106</v>
      </c>
      <c r="E7634" s="269" t="s">
        <v>12025</v>
      </c>
      <c r="F7634" s="145" t="s">
        <v>3106</v>
      </c>
      <c r="G7634" s="269" t="s">
        <v>3106</v>
      </c>
      <c r="H7634" s="305" t="s">
        <v>12026</v>
      </c>
      <c r="I7634" s="307" t="s">
        <v>12026</v>
      </c>
      <c r="J7634" s="201" t="str">
        <f t="shared" si="239"/>
        <v>9999</v>
      </c>
      <c r="K7634" s="270"/>
      <c r="L7634" s="270"/>
      <c r="M7634" s="271"/>
      <c r="N7634" s="270" t="e">
        <v>#N/A</v>
      </c>
      <c r="O7634" s="272" t="e">
        <v>#N/A</v>
      </c>
      <c r="P7634" s="272" t="e">
        <v>#N/A</v>
      </c>
      <c r="Q7634" s="272" t="e">
        <v>#N/A</v>
      </c>
    </row>
    <row r="7635" spans="1:17" s="208" customFormat="1" ht="12">
      <c r="A7635" s="268" t="str">
        <f t="shared" si="238"/>
        <v>2134769131144426198</v>
      </c>
      <c r="B7635" s="304" t="s">
        <v>19891</v>
      </c>
      <c r="C7635" s="143" t="s">
        <v>12024</v>
      </c>
      <c r="D7635" s="144" t="s">
        <v>3106</v>
      </c>
      <c r="E7635" s="144" t="s">
        <v>20042</v>
      </c>
      <c r="F7635" s="145" t="s">
        <v>3106</v>
      </c>
      <c r="G7635" s="269" t="s">
        <v>3106</v>
      </c>
      <c r="H7635" s="146" t="s">
        <v>20043</v>
      </c>
      <c r="I7635" s="306" t="s">
        <v>20043</v>
      </c>
      <c r="J7635" s="201" t="str">
        <f t="shared" si="239"/>
        <v>9999</v>
      </c>
      <c r="K7635" s="308" t="s">
        <v>19968</v>
      </c>
      <c r="L7635" s="308" t="s">
        <v>13916</v>
      </c>
      <c r="M7635" s="271">
        <v>44475</v>
      </c>
      <c r="N7635" s="270" t="s">
        <v>19903</v>
      </c>
      <c r="O7635" s="272" t="s">
        <v>19904</v>
      </c>
      <c r="P7635" s="272" t="s">
        <v>19905</v>
      </c>
      <c r="Q7635" s="272" t="s">
        <v>19906</v>
      </c>
    </row>
    <row r="7636" spans="1:17" s="208" customFormat="1" ht="12">
      <c r="A7636" s="268" t="str">
        <f t="shared" si="238"/>
        <v>2134942011336198894</v>
      </c>
      <c r="B7636" s="304" t="s">
        <v>19891</v>
      </c>
      <c r="C7636" s="269" t="s">
        <v>12027</v>
      </c>
      <c r="D7636" s="144" t="s">
        <v>3106</v>
      </c>
      <c r="E7636" s="269" t="s">
        <v>12028</v>
      </c>
      <c r="F7636" s="145" t="s">
        <v>3106</v>
      </c>
      <c r="G7636" s="269" t="s">
        <v>3106</v>
      </c>
      <c r="H7636" s="305" t="s">
        <v>2310</v>
      </c>
      <c r="I7636" s="307" t="s">
        <v>2310</v>
      </c>
      <c r="J7636" s="201" t="str">
        <f t="shared" si="239"/>
        <v>9999</v>
      </c>
      <c r="K7636" s="270"/>
      <c r="L7636" s="270"/>
      <c r="M7636" s="271"/>
      <c r="N7636" s="270" t="e">
        <v>#N/A</v>
      </c>
      <c r="O7636" s="272" t="e">
        <v>#N/A</v>
      </c>
      <c r="P7636" s="272" t="e">
        <v>#N/A</v>
      </c>
      <c r="Q7636" s="272" t="e">
        <v>#N/A</v>
      </c>
    </row>
    <row r="7637" spans="1:17" s="208" customFormat="1" ht="12">
      <c r="A7637" s="268" t="str">
        <f t="shared" ref="A7637:A7700" si="240">E7637&amp;C7637</f>
        <v>2135170041295765469</v>
      </c>
      <c r="B7637" s="304" t="s">
        <v>19891</v>
      </c>
      <c r="C7637" s="269" t="s">
        <v>4655</v>
      </c>
      <c r="D7637" s="144" t="s">
        <v>3106</v>
      </c>
      <c r="E7637" s="269" t="s">
        <v>12029</v>
      </c>
      <c r="F7637" s="145" t="s">
        <v>3106</v>
      </c>
      <c r="G7637" s="269" t="s">
        <v>3106</v>
      </c>
      <c r="H7637" s="305" t="s">
        <v>12030</v>
      </c>
      <c r="I7637" s="307" t="s">
        <v>12030</v>
      </c>
      <c r="J7637" s="201" t="str">
        <f t="shared" si="239"/>
        <v>9999</v>
      </c>
      <c r="K7637" s="270"/>
      <c r="L7637" s="270"/>
      <c r="M7637" s="271"/>
      <c r="N7637" s="270" t="e">
        <v>#N/A</v>
      </c>
      <c r="O7637" s="272" t="e">
        <v>#N/A</v>
      </c>
      <c r="P7637" s="272" t="e">
        <v>#N/A</v>
      </c>
      <c r="Q7637" s="272" t="e">
        <v>#N/A</v>
      </c>
    </row>
    <row r="7638" spans="1:17" s="208" customFormat="1" ht="12">
      <c r="A7638" s="268" t="str">
        <f t="shared" si="240"/>
        <v>2135188041295765469</v>
      </c>
      <c r="B7638" s="304" t="s">
        <v>19891</v>
      </c>
      <c r="C7638" s="269" t="s">
        <v>4655</v>
      </c>
      <c r="D7638" s="144" t="s">
        <v>3106</v>
      </c>
      <c r="E7638" s="269" t="s">
        <v>12031</v>
      </c>
      <c r="F7638" s="145" t="s">
        <v>3106</v>
      </c>
      <c r="G7638" s="269" t="s">
        <v>3106</v>
      </c>
      <c r="H7638" s="305" t="s">
        <v>12032</v>
      </c>
      <c r="I7638" s="307" t="s">
        <v>12032</v>
      </c>
      <c r="J7638" s="201" t="str">
        <f t="shared" si="239"/>
        <v>9999</v>
      </c>
      <c r="K7638" s="270"/>
      <c r="L7638" s="270"/>
      <c r="M7638" s="271"/>
      <c r="N7638" s="270" t="e">
        <v>#N/A</v>
      </c>
      <c r="O7638" s="272" t="e">
        <v>#N/A</v>
      </c>
      <c r="P7638" s="272" t="e">
        <v>#N/A</v>
      </c>
      <c r="Q7638" s="272" t="e">
        <v>#N/A</v>
      </c>
    </row>
    <row r="7639" spans="1:17" s="208" customFormat="1" ht="12">
      <c r="A7639" s="268" t="str">
        <f t="shared" si="240"/>
        <v>2135279041295765469</v>
      </c>
      <c r="B7639" s="304" t="s">
        <v>19891</v>
      </c>
      <c r="C7639" s="269" t="s">
        <v>4655</v>
      </c>
      <c r="D7639" s="144" t="s">
        <v>3106</v>
      </c>
      <c r="E7639" s="269" t="s">
        <v>12033</v>
      </c>
      <c r="F7639" s="145" t="s">
        <v>3106</v>
      </c>
      <c r="G7639" s="269" t="s">
        <v>3106</v>
      </c>
      <c r="H7639" s="305" t="s">
        <v>12034</v>
      </c>
      <c r="I7639" s="307" t="s">
        <v>12034</v>
      </c>
      <c r="J7639" s="201" t="str">
        <f t="shared" si="239"/>
        <v>9999</v>
      </c>
      <c r="K7639" s="270"/>
      <c r="L7639" s="270"/>
      <c r="M7639" s="271"/>
      <c r="N7639" s="270" t="e">
        <v>#N/A</v>
      </c>
      <c r="O7639" s="272" t="e">
        <v>#N/A</v>
      </c>
      <c r="P7639" s="272" t="e">
        <v>#N/A</v>
      </c>
      <c r="Q7639" s="272" t="e">
        <v>#N/A</v>
      </c>
    </row>
    <row r="7640" spans="1:17" s="208" customFormat="1" ht="12">
      <c r="A7640" s="268" t="str">
        <f t="shared" si="240"/>
        <v>2135295041295765469</v>
      </c>
      <c r="B7640" s="304" t="s">
        <v>19891</v>
      </c>
      <c r="C7640" s="269" t="s">
        <v>4655</v>
      </c>
      <c r="D7640" s="144" t="s">
        <v>3106</v>
      </c>
      <c r="E7640" s="269" t="s">
        <v>12035</v>
      </c>
      <c r="F7640" s="145" t="s">
        <v>3106</v>
      </c>
      <c r="G7640" s="269" t="s">
        <v>3106</v>
      </c>
      <c r="H7640" s="305" t="s">
        <v>12036</v>
      </c>
      <c r="I7640" s="307" t="s">
        <v>12036</v>
      </c>
      <c r="J7640" s="201" t="str">
        <f t="shared" si="239"/>
        <v>9999</v>
      </c>
      <c r="K7640" s="270"/>
      <c r="L7640" s="270"/>
      <c r="M7640" s="271"/>
      <c r="N7640" s="270" t="e">
        <v>#N/A</v>
      </c>
      <c r="O7640" s="272" t="e">
        <v>#N/A</v>
      </c>
      <c r="P7640" s="272" t="e">
        <v>#N/A</v>
      </c>
      <c r="Q7640" s="272" t="e">
        <v>#N/A</v>
      </c>
    </row>
    <row r="7641" spans="1:17" s="208" customFormat="1" ht="12">
      <c r="A7641" s="268" t="str">
        <f t="shared" si="240"/>
        <v>2135303041295765469</v>
      </c>
      <c r="B7641" s="304" t="s">
        <v>19891</v>
      </c>
      <c r="C7641" s="269" t="s">
        <v>4655</v>
      </c>
      <c r="D7641" s="144" t="s">
        <v>3106</v>
      </c>
      <c r="E7641" s="269" t="s">
        <v>12037</v>
      </c>
      <c r="F7641" s="145" t="s">
        <v>3106</v>
      </c>
      <c r="G7641" s="269" t="s">
        <v>3106</v>
      </c>
      <c r="H7641" s="305" t="s">
        <v>12038</v>
      </c>
      <c r="I7641" s="307" t="s">
        <v>12038</v>
      </c>
      <c r="J7641" s="201" t="str">
        <f t="shared" si="239"/>
        <v>9999</v>
      </c>
      <c r="K7641" s="270"/>
      <c r="L7641" s="270"/>
      <c r="M7641" s="271"/>
      <c r="N7641" s="270" t="e">
        <v>#N/A</v>
      </c>
      <c r="O7641" s="272" t="e">
        <v>#N/A</v>
      </c>
      <c r="P7641" s="272" t="e">
        <v>#N/A</v>
      </c>
      <c r="Q7641" s="272" t="e">
        <v>#N/A</v>
      </c>
    </row>
    <row r="7642" spans="1:17" s="208" customFormat="1" ht="12">
      <c r="A7642" s="268" t="str">
        <f t="shared" si="240"/>
        <v>2135337041295765469</v>
      </c>
      <c r="B7642" s="304" t="s">
        <v>19891</v>
      </c>
      <c r="C7642" s="269" t="s">
        <v>4655</v>
      </c>
      <c r="D7642" s="144" t="s">
        <v>3106</v>
      </c>
      <c r="E7642" s="269" t="s">
        <v>12039</v>
      </c>
      <c r="F7642" s="145" t="s">
        <v>3106</v>
      </c>
      <c r="G7642" s="269" t="s">
        <v>3106</v>
      </c>
      <c r="H7642" s="305" t="s">
        <v>12040</v>
      </c>
      <c r="I7642" s="307" t="s">
        <v>12040</v>
      </c>
      <c r="J7642" s="201" t="str">
        <f t="shared" si="239"/>
        <v>9999</v>
      </c>
      <c r="K7642" s="270"/>
      <c r="L7642" s="270"/>
      <c r="M7642" s="271"/>
      <c r="N7642" s="270" t="e">
        <v>#N/A</v>
      </c>
      <c r="O7642" s="272" t="e">
        <v>#N/A</v>
      </c>
      <c r="P7642" s="272" t="e">
        <v>#N/A</v>
      </c>
      <c r="Q7642" s="272" t="e">
        <v>#N/A</v>
      </c>
    </row>
    <row r="7643" spans="1:17" s="208" customFormat="1" ht="12">
      <c r="A7643" s="268" t="str">
        <f t="shared" si="240"/>
        <v>2135378041295765469</v>
      </c>
      <c r="B7643" s="304" t="s">
        <v>19891</v>
      </c>
      <c r="C7643" s="269" t="s">
        <v>4655</v>
      </c>
      <c r="D7643" s="144" t="s">
        <v>3106</v>
      </c>
      <c r="E7643" s="269" t="s">
        <v>12041</v>
      </c>
      <c r="F7643" s="145" t="s">
        <v>3106</v>
      </c>
      <c r="G7643" s="269" t="s">
        <v>3106</v>
      </c>
      <c r="H7643" s="305" t="s">
        <v>12042</v>
      </c>
      <c r="I7643" s="307" t="s">
        <v>12042</v>
      </c>
      <c r="J7643" s="201" t="str">
        <f t="shared" si="239"/>
        <v>9999</v>
      </c>
      <c r="K7643" s="270"/>
      <c r="L7643" s="270"/>
      <c r="M7643" s="271"/>
      <c r="N7643" s="270" t="e">
        <v>#N/A</v>
      </c>
      <c r="O7643" s="272" t="e">
        <v>#N/A</v>
      </c>
      <c r="P7643" s="272" t="e">
        <v>#N/A</v>
      </c>
      <c r="Q7643" s="272" t="e">
        <v>#N/A</v>
      </c>
    </row>
    <row r="7644" spans="1:17" s="208" customFormat="1" ht="12">
      <c r="A7644" s="268" t="str">
        <f t="shared" si="240"/>
        <v>2135428041295765469</v>
      </c>
      <c r="B7644" s="304" t="s">
        <v>19891</v>
      </c>
      <c r="C7644" s="269" t="s">
        <v>4655</v>
      </c>
      <c r="D7644" s="144" t="s">
        <v>3106</v>
      </c>
      <c r="E7644" s="269" t="s">
        <v>12043</v>
      </c>
      <c r="F7644" s="145" t="s">
        <v>3106</v>
      </c>
      <c r="G7644" s="269" t="s">
        <v>3106</v>
      </c>
      <c r="H7644" s="305" t="s">
        <v>12044</v>
      </c>
      <c r="I7644" s="307" t="s">
        <v>12044</v>
      </c>
      <c r="J7644" s="201" t="str">
        <f t="shared" si="239"/>
        <v>9999</v>
      </c>
      <c r="K7644" s="270"/>
      <c r="L7644" s="270"/>
      <c r="M7644" s="271"/>
      <c r="N7644" s="270" t="e">
        <v>#N/A</v>
      </c>
      <c r="O7644" s="272" t="e">
        <v>#N/A</v>
      </c>
      <c r="P7644" s="272" t="e">
        <v>#N/A</v>
      </c>
      <c r="Q7644" s="272" t="e">
        <v>#N/A</v>
      </c>
    </row>
    <row r="7645" spans="1:17" s="208" customFormat="1" ht="12">
      <c r="A7645" s="268" t="str">
        <f t="shared" si="240"/>
        <v>2135477041295765469</v>
      </c>
      <c r="B7645" s="304" t="s">
        <v>19891</v>
      </c>
      <c r="C7645" s="269" t="s">
        <v>4655</v>
      </c>
      <c r="D7645" s="144" t="s">
        <v>3106</v>
      </c>
      <c r="E7645" s="269" t="s">
        <v>12045</v>
      </c>
      <c r="F7645" s="145" t="s">
        <v>3106</v>
      </c>
      <c r="G7645" s="269" t="s">
        <v>3106</v>
      </c>
      <c r="H7645" s="305" t="s">
        <v>12046</v>
      </c>
      <c r="I7645" s="307" t="s">
        <v>12046</v>
      </c>
      <c r="J7645" s="201" t="str">
        <f t="shared" si="239"/>
        <v>9999</v>
      </c>
      <c r="K7645" s="270"/>
      <c r="L7645" s="270"/>
      <c r="M7645" s="271"/>
      <c r="N7645" s="270" t="e">
        <v>#N/A</v>
      </c>
      <c r="O7645" s="272" t="e">
        <v>#N/A</v>
      </c>
      <c r="P7645" s="272" t="e">
        <v>#N/A</v>
      </c>
      <c r="Q7645" s="272" t="e">
        <v>#N/A</v>
      </c>
    </row>
    <row r="7646" spans="1:17" s="208" customFormat="1" ht="12">
      <c r="A7646" s="268" t="str">
        <f t="shared" si="240"/>
        <v>2135709041295765469</v>
      </c>
      <c r="B7646" s="304" t="s">
        <v>19891</v>
      </c>
      <c r="C7646" s="269" t="s">
        <v>4655</v>
      </c>
      <c r="D7646" s="144" t="s">
        <v>3106</v>
      </c>
      <c r="E7646" s="269" t="s">
        <v>12047</v>
      </c>
      <c r="F7646" s="145" t="s">
        <v>3106</v>
      </c>
      <c r="G7646" s="269" t="s">
        <v>3106</v>
      </c>
      <c r="H7646" s="305" t="s">
        <v>12048</v>
      </c>
      <c r="I7646" s="307" t="s">
        <v>12048</v>
      </c>
      <c r="J7646" s="201" t="str">
        <f t="shared" si="239"/>
        <v>9999</v>
      </c>
      <c r="K7646" s="270"/>
      <c r="L7646" s="270"/>
      <c r="M7646" s="271"/>
      <c r="N7646" s="270" t="e">
        <v>#N/A</v>
      </c>
      <c r="O7646" s="272" t="e">
        <v>#N/A</v>
      </c>
      <c r="P7646" s="272" t="e">
        <v>#N/A</v>
      </c>
      <c r="Q7646" s="272" t="e">
        <v>#N/A</v>
      </c>
    </row>
    <row r="7647" spans="1:17" s="208" customFormat="1" ht="12">
      <c r="A7647" s="268" t="str">
        <f t="shared" si="240"/>
        <v>2135725021063470763</v>
      </c>
      <c r="B7647" s="304" t="s">
        <v>19891</v>
      </c>
      <c r="C7647" s="269" t="s">
        <v>12049</v>
      </c>
      <c r="D7647" s="144" t="s">
        <v>3106</v>
      </c>
      <c r="E7647" s="269" t="s">
        <v>12050</v>
      </c>
      <c r="F7647" s="145" t="s">
        <v>3106</v>
      </c>
      <c r="G7647" s="269" t="s">
        <v>3106</v>
      </c>
      <c r="H7647" s="305" t="s">
        <v>12051</v>
      </c>
      <c r="I7647" s="306" t="s">
        <v>20380</v>
      </c>
      <c r="J7647" s="201" t="str">
        <f t="shared" si="239"/>
        <v>9999</v>
      </c>
      <c r="K7647" s="270"/>
      <c r="L7647" s="270"/>
      <c r="M7647" s="271"/>
      <c r="N7647" s="270" t="e">
        <v>#N/A</v>
      </c>
      <c r="O7647" s="272" t="e">
        <v>#N/A</v>
      </c>
      <c r="P7647" s="272" t="e">
        <v>#N/A</v>
      </c>
      <c r="Q7647" s="272" t="e">
        <v>#N/A</v>
      </c>
    </row>
    <row r="7648" spans="1:17" s="208" customFormat="1" ht="12">
      <c r="A7648" s="268" t="str">
        <f t="shared" si="240"/>
        <v>2135733041295765469</v>
      </c>
      <c r="B7648" s="304" t="s">
        <v>19891</v>
      </c>
      <c r="C7648" s="269" t="s">
        <v>4655</v>
      </c>
      <c r="D7648" s="144" t="s">
        <v>3106</v>
      </c>
      <c r="E7648" s="269" t="s">
        <v>12052</v>
      </c>
      <c r="F7648" s="145" t="s">
        <v>3106</v>
      </c>
      <c r="G7648" s="269" t="s">
        <v>3106</v>
      </c>
      <c r="H7648" s="305" t="s">
        <v>12053</v>
      </c>
      <c r="I7648" s="307" t="s">
        <v>12053</v>
      </c>
      <c r="J7648" s="201" t="str">
        <f t="shared" si="239"/>
        <v>9999</v>
      </c>
      <c r="K7648" s="270"/>
      <c r="L7648" s="270"/>
      <c r="M7648" s="271"/>
      <c r="N7648" s="270" t="e">
        <v>#N/A</v>
      </c>
      <c r="O7648" s="272" t="e">
        <v>#N/A</v>
      </c>
      <c r="P7648" s="272" t="e">
        <v>#N/A</v>
      </c>
      <c r="Q7648" s="272" t="e">
        <v>#N/A</v>
      </c>
    </row>
    <row r="7649" spans="1:17" s="208" customFormat="1" ht="12">
      <c r="A7649" s="268" t="str">
        <f t="shared" si="240"/>
        <v>2135774041295765469</v>
      </c>
      <c r="B7649" s="304" t="s">
        <v>19891</v>
      </c>
      <c r="C7649" s="269" t="s">
        <v>4655</v>
      </c>
      <c r="D7649" s="144" t="s">
        <v>3106</v>
      </c>
      <c r="E7649" s="269" t="s">
        <v>12054</v>
      </c>
      <c r="F7649" s="145" t="s">
        <v>3106</v>
      </c>
      <c r="G7649" s="269" t="s">
        <v>3106</v>
      </c>
      <c r="H7649" s="305" t="s">
        <v>12055</v>
      </c>
      <c r="I7649" s="307" t="s">
        <v>12055</v>
      </c>
      <c r="J7649" s="201" t="str">
        <f t="shared" si="239"/>
        <v>9999</v>
      </c>
      <c r="K7649" s="270"/>
      <c r="L7649" s="270"/>
      <c r="M7649" s="271"/>
      <c r="N7649" s="270" t="e">
        <v>#N/A</v>
      </c>
      <c r="O7649" s="272" t="e">
        <v>#N/A</v>
      </c>
      <c r="P7649" s="272" t="e">
        <v>#N/A</v>
      </c>
      <c r="Q7649" s="272" t="e">
        <v>#N/A</v>
      </c>
    </row>
    <row r="7650" spans="1:17" s="208" customFormat="1" ht="12">
      <c r="A7650" s="268" t="str">
        <f t="shared" si="240"/>
        <v>2136822011609192319</v>
      </c>
      <c r="B7650" s="304" t="s">
        <v>19891</v>
      </c>
      <c r="C7650" s="269" t="s">
        <v>14247</v>
      </c>
      <c r="D7650" s="144" t="s">
        <v>3106</v>
      </c>
      <c r="E7650" s="269" t="s">
        <v>14248</v>
      </c>
      <c r="F7650" s="145" t="s">
        <v>3106</v>
      </c>
      <c r="G7650" s="269" t="s">
        <v>3106</v>
      </c>
      <c r="H7650" s="305" t="s">
        <v>14249</v>
      </c>
      <c r="I7650" s="307" t="s">
        <v>14249</v>
      </c>
      <c r="J7650" s="201" t="str">
        <f t="shared" si="239"/>
        <v>9999</v>
      </c>
      <c r="K7650" s="270" t="s">
        <v>13915</v>
      </c>
      <c r="L7650" s="270" t="s">
        <v>13916</v>
      </c>
      <c r="M7650" s="271">
        <v>44085</v>
      </c>
      <c r="N7650" s="270" t="e">
        <v>#N/A</v>
      </c>
      <c r="O7650" s="272" t="e">
        <v>#N/A</v>
      </c>
      <c r="P7650" s="272" t="e">
        <v>#N/A</v>
      </c>
      <c r="Q7650" s="272" t="e">
        <v>#N/A</v>
      </c>
    </row>
    <row r="7651" spans="1:17" s="208" customFormat="1" ht="12">
      <c r="A7651" s="268" t="str">
        <f t="shared" si="240"/>
        <v>2138687011144551540</v>
      </c>
      <c r="B7651" s="304" t="s">
        <v>19891</v>
      </c>
      <c r="C7651" s="269" t="s">
        <v>12056</v>
      </c>
      <c r="D7651" s="144" t="s">
        <v>3106</v>
      </c>
      <c r="E7651" s="269" t="s">
        <v>12057</v>
      </c>
      <c r="F7651" s="145" t="s">
        <v>3106</v>
      </c>
      <c r="G7651" s="269" t="s">
        <v>3106</v>
      </c>
      <c r="H7651" s="305" t="s">
        <v>12058</v>
      </c>
      <c r="I7651" s="306" t="s">
        <v>20629</v>
      </c>
      <c r="J7651" s="201" t="str">
        <f t="shared" si="239"/>
        <v>9999</v>
      </c>
      <c r="K7651" s="270"/>
      <c r="L7651" s="270"/>
      <c r="M7651" s="271"/>
      <c r="N7651" s="270" t="e">
        <v>#N/A</v>
      </c>
      <c r="O7651" s="272" t="e">
        <v>#N/A</v>
      </c>
      <c r="P7651" s="272" t="e">
        <v>#N/A</v>
      </c>
      <c r="Q7651" s="272" t="e">
        <v>#N/A</v>
      </c>
    </row>
    <row r="7652" spans="1:17" s="208" customFormat="1" ht="12">
      <c r="A7652" s="268" t="str">
        <f t="shared" si="240"/>
        <v>2138760011023342755</v>
      </c>
      <c r="B7652" s="304" t="s">
        <v>19891</v>
      </c>
      <c r="C7652" s="269" t="s">
        <v>12059</v>
      </c>
      <c r="D7652" s="144" t="s">
        <v>3106</v>
      </c>
      <c r="E7652" s="269" t="s">
        <v>12060</v>
      </c>
      <c r="F7652" s="145" t="s">
        <v>3106</v>
      </c>
      <c r="G7652" s="269" t="s">
        <v>3106</v>
      </c>
      <c r="H7652" s="305" t="s">
        <v>12061</v>
      </c>
      <c r="I7652" s="306" t="s">
        <v>20295</v>
      </c>
      <c r="J7652" s="201" t="str">
        <f t="shared" si="239"/>
        <v>9999</v>
      </c>
      <c r="K7652" s="270"/>
      <c r="L7652" s="270"/>
      <c r="M7652" s="271"/>
      <c r="N7652" s="270" t="e">
        <v>#N/A</v>
      </c>
      <c r="O7652" s="272" t="e">
        <v>#N/A</v>
      </c>
      <c r="P7652" s="272" t="e">
        <v>#N/A</v>
      </c>
      <c r="Q7652" s="272" t="e">
        <v>#N/A</v>
      </c>
    </row>
    <row r="7653" spans="1:17" s="208" customFormat="1" ht="12">
      <c r="A7653" s="268" t="str">
        <f t="shared" si="240"/>
        <v>2139040011376857706</v>
      </c>
      <c r="B7653" s="304" t="s">
        <v>19891</v>
      </c>
      <c r="C7653" s="269" t="s">
        <v>12062</v>
      </c>
      <c r="D7653" s="144" t="s">
        <v>3106</v>
      </c>
      <c r="E7653" s="269" t="s">
        <v>12063</v>
      </c>
      <c r="F7653" s="145" t="s">
        <v>3106</v>
      </c>
      <c r="G7653" s="269" t="s">
        <v>3106</v>
      </c>
      <c r="H7653" s="305" t="s">
        <v>12064</v>
      </c>
      <c r="I7653" s="307" t="s">
        <v>12064</v>
      </c>
      <c r="J7653" s="201" t="str">
        <f t="shared" si="239"/>
        <v>9999</v>
      </c>
      <c r="K7653" s="270"/>
      <c r="L7653" s="270"/>
      <c r="M7653" s="271"/>
      <c r="N7653" s="270" t="e">
        <v>#N/A</v>
      </c>
      <c r="O7653" s="272" t="e">
        <v>#N/A</v>
      </c>
      <c r="P7653" s="272" t="e">
        <v>#N/A</v>
      </c>
      <c r="Q7653" s="272" t="e">
        <v>#N/A</v>
      </c>
    </row>
    <row r="7654" spans="1:17" s="208" customFormat="1" ht="12">
      <c r="A7654" s="268" t="str">
        <f t="shared" si="240"/>
        <v>2139040021376857706</v>
      </c>
      <c r="B7654" s="304" t="s">
        <v>19891</v>
      </c>
      <c r="C7654" s="269" t="s">
        <v>12062</v>
      </c>
      <c r="D7654" s="144" t="s">
        <v>3106</v>
      </c>
      <c r="E7654" s="269" t="s">
        <v>14110</v>
      </c>
      <c r="F7654" s="145" t="s">
        <v>3106</v>
      </c>
      <c r="G7654" s="269" t="s">
        <v>3106</v>
      </c>
      <c r="H7654" s="305" t="s">
        <v>14111</v>
      </c>
      <c r="I7654" s="307" t="s">
        <v>14111</v>
      </c>
      <c r="J7654" s="201" t="str">
        <f t="shared" si="239"/>
        <v>9999</v>
      </c>
      <c r="K7654" s="270" t="s">
        <v>13915</v>
      </c>
      <c r="L7654" s="270" t="s">
        <v>13916</v>
      </c>
      <c r="M7654" s="271">
        <v>44085</v>
      </c>
      <c r="N7654" s="270" t="e">
        <v>#N/A</v>
      </c>
      <c r="O7654" s="272" t="e">
        <v>#N/A</v>
      </c>
      <c r="P7654" s="272" t="e">
        <v>#N/A</v>
      </c>
      <c r="Q7654" s="272" t="e">
        <v>#N/A</v>
      </c>
    </row>
    <row r="7655" spans="1:17" s="208" customFormat="1" ht="12">
      <c r="A7655" s="268" t="str">
        <f t="shared" si="240"/>
        <v>2141210011679804819</v>
      </c>
      <c r="B7655" s="304" t="s">
        <v>19891</v>
      </c>
      <c r="C7655" s="269" t="s">
        <v>12065</v>
      </c>
      <c r="D7655" s="144" t="s">
        <v>3106</v>
      </c>
      <c r="E7655" s="269" t="s">
        <v>12066</v>
      </c>
      <c r="F7655" s="145" t="s">
        <v>3106</v>
      </c>
      <c r="G7655" s="269" t="s">
        <v>3106</v>
      </c>
      <c r="H7655" s="305" t="s">
        <v>12067</v>
      </c>
      <c r="I7655" s="306" t="s">
        <v>22048</v>
      </c>
      <c r="J7655" s="201" t="str">
        <f t="shared" si="239"/>
        <v>9999</v>
      </c>
      <c r="K7655" s="270"/>
      <c r="L7655" s="270"/>
      <c r="M7655" s="271"/>
      <c r="N7655" s="270" t="e">
        <v>#N/A</v>
      </c>
      <c r="O7655" s="272" t="e">
        <v>#N/A</v>
      </c>
      <c r="P7655" s="272" t="e">
        <v>#N/A</v>
      </c>
      <c r="Q7655" s="272" t="e">
        <v>#N/A</v>
      </c>
    </row>
    <row r="7656" spans="1:17" s="208" customFormat="1" ht="12">
      <c r="A7656" s="268" t="str">
        <f t="shared" si="240"/>
        <v>2141699011376735910</v>
      </c>
      <c r="B7656" s="304" t="s">
        <v>19891</v>
      </c>
      <c r="C7656" s="269" t="s">
        <v>12068</v>
      </c>
      <c r="D7656" s="144" t="s">
        <v>3106</v>
      </c>
      <c r="E7656" s="269" t="s">
        <v>12069</v>
      </c>
      <c r="F7656" s="145" t="s">
        <v>3106</v>
      </c>
      <c r="G7656" s="269" t="s">
        <v>3106</v>
      </c>
      <c r="H7656" s="305" t="s">
        <v>12070</v>
      </c>
      <c r="I7656" s="307" t="s">
        <v>12070</v>
      </c>
      <c r="J7656" s="201" t="str">
        <f t="shared" si="239"/>
        <v>9999</v>
      </c>
      <c r="K7656" s="270"/>
      <c r="L7656" s="270"/>
      <c r="M7656" s="271"/>
      <c r="N7656" s="270" t="e">
        <v>#N/A</v>
      </c>
      <c r="O7656" s="272" t="e">
        <v>#N/A</v>
      </c>
      <c r="P7656" s="272" t="e">
        <v>#N/A</v>
      </c>
      <c r="Q7656" s="272" t="e">
        <v>#N/A</v>
      </c>
    </row>
    <row r="7657" spans="1:17" s="208" customFormat="1" ht="12">
      <c r="A7657" s="268" t="str">
        <f t="shared" si="240"/>
        <v>2141699021376735910</v>
      </c>
      <c r="B7657" s="304" t="s">
        <v>19891</v>
      </c>
      <c r="C7657" s="269" t="s">
        <v>12068</v>
      </c>
      <c r="D7657" s="144" t="s">
        <v>3106</v>
      </c>
      <c r="E7657" s="269" t="s">
        <v>12071</v>
      </c>
      <c r="F7657" s="145" t="s">
        <v>3106</v>
      </c>
      <c r="G7657" s="269" t="s">
        <v>3106</v>
      </c>
      <c r="H7657" s="305" t="s">
        <v>12072</v>
      </c>
      <c r="I7657" s="307" t="s">
        <v>12072</v>
      </c>
      <c r="J7657" s="201" t="str">
        <f t="shared" si="239"/>
        <v>9999</v>
      </c>
      <c r="K7657" s="270"/>
      <c r="L7657" s="270"/>
      <c r="M7657" s="271"/>
      <c r="N7657" s="270" t="e">
        <v>#N/A</v>
      </c>
      <c r="O7657" s="272" t="e">
        <v>#N/A</v>
      </c>
      <c r="P7657" s="272" t="e">
        <v>#N/A</v>
      </c>
      <c r="Q7657" s="272" t="e">
        <v>#N/A</v>
      </c>
    </row>
    <row r="7658" spans="1:17" s="208" customFormat="1" ht="12">
      <c r="A7658" s="268" t="str">
        <f t="shared" si="240"/>
        <v>2142408041740475516</v>
      </c>
      <c r="B7658" s="304" t="s">
        <v>19891</v>
      </c>
      <c r="C7658" s="269" t="s">
        <v>12073</v>
      </c>
      <c r="D7658" s="144" t="s">
        <v>3106</v>
      </c>
      <c r="E7658" s="269" t="s">
        <v>12074</v>
      </c>
      <c r="F7658" s="145" t="s">
        <v>3106</v>
      </c>
      <c r="G7658" s="269" t="s">
        <v>3106</v>
      </c>
      <c r="H7658" s="305" t="s">
        <v>12075</v>
      </c>
      <c r="I7658" s="306" t="s">
        <v>22233</v>
      </c>
      <c r="J7658" s="201" t="str">
        <f t="shared" si="239"/>
        <v>9999</v>
      </c>
      <c r="K7658" s="270"/>
      <c r="L7658" s="270"/>
      <c r="M7658" s="271"/>
      <c r="N7658" s="270" t="e">
        <v>#N/A</v>
      </c>
      <c r="O7658" s="272" t="e">
        <v>#N/A</v>
      </c>
      <c r="P7658" s="272" t="e">
        <v>#N/A</v>
      </c>
      <c r="Q7658" s="272" t="e">
        <v>#N/A</v>
      </c>
    </row>
    <row r="7659" spans="1:17" s="208" customFormat="1" ht="12">
      <c r="A7659" s="268" t="str">
        <f t="shared" si="240"/>
        <v>2142911011134458003</v>
      </c>
      <c r="B7659" s="304" t="s">
        <v>19891</v>
      </c>
      <c r="C7659" s="269" t="s">
        <v>14003</v>
      </c>
      <c r="D7659" s="144" t="s">
        <v>3106</v>
      </c>
      <c r="E7659" s="269" t="s">
        <v>14004</v>
      </c>
      <c r="F7659" s="145" t="s">
        <v>3106</v>
      </c>
      <c r="G7659" s="269" t="s">
        <v>3106</v>
      </c>
      <c r="H7659" s="305" t="s">
        <v>14005</v>
      </c>
      <c r="I7659" s="306" t="s">
        <v>20594</v>
      </c>
      <c r="J7659" s="201" t="str">
        <f t="shared" si="239"/>
        <v>9999</v>
      </c>
      <c r="K7659" s="270" t="s">
        <v>13915</v>
      </c>
      <c r="L7659" s="270" t="s">
        <v>13916</v>
      </c>
      <c r="M7659" s="271">
        <v>44085</v>
      </c>
      <c r="N7659" s="270" t="e">
        <v>#N/A</v>
      </c>
      <c r="O7659" s="272" t="e">
        <v>#N/A</v>
      </c>
      <c r="P7659" s="272" t="e">
        <v>#N/A</v>
      </c>
      <c r="Q7659" s="272" t="e">
        <v>#N/A</v>
      </c>
    </row>
    <row r="7660" spans="1:17" s="208" customFormat="1" ht="12">
      <c r="A7660" s="268" t="str">
        <f t="shared" si="240"/>
        <v>2144131011548584485</v>
      </c>
      <c r="B7660" s="304" t="s">
        <v>19891</v>
      </c>
      <c r="C7660" s="269" t="s">
        <v>6907</v>
      </c>
      <c r="D7660" s="144" t="s">
        <v>3106</v>
      </c>
      <c r="E7660" s="269" t="s">
        <v>12076</v>
      </c>
      <c r="F7660" s="145" t="s">
        <v>3106</v>
      </c>
      <c r="G7660" s="269" t="s">
        <v>3106</v>
      </c>
      <c r="H7660" s="305" t="s">
        <v>3650</v>
      </c>
      <c r="I7660" s="306" t="s">
        <v>21735</v>
      </c>
      <c r="J7660" s="201" t="str">
        <f t="shared" si="239"/>
        <v>9999</v>
      </c>
      <c r="K7660" s="270"/>
      <c r="L7660" s="270"/>
      <c r="M7660" s="271"/>
      <c r="N7660" s="270" t="e">
        <v>#N/A</v>
      </c>
      <c r="O7660" s="272" t="e">
        <v>#N/A</v>
      </c>
      <c r="P7660" s="272" t="e">
        <v>#N/A</v>
      </c>
      <c r="Q7660" s="272" t="e">
        <v>#N/A</v>
      </c>
    </row>
    <row r="7661" spans="1:17" s="208" customFormat="1" ht="12">
      <c r="A7661" s="268" t="str">
        <f t="shared" si="240"/>
        <v>2144131021548584485</v>
      </c>
      <c r="B7661" s="304" t="s">
        <v>19891</v>
      </c>
      <c r="C7661" s="269" t="s">
        <v>6907</v>
      </c>
      <c r="D7661" s="144" t="s">
        <v>3106</v>
      </c>
      <c r="E7661" s="269" t="s">
        <v>12077</v>
      </c>
      <c r="F7661" s="145" t="s">
        <v>3106</v>
      </c>
      <c r="G7661" s="269" t="s">
        <v>3106</v>
      </c>
      <c r="H7661" s="305" t="s">
        <v>12078</v>
      </c>
      <c r="I7661" s="307" t="s">
        <v>12078</v>
      </c>
      <c r="J7661" s="201" t="str">
        <f t="shared" si="239"/>
        <v>9999</v>
      </c>
      <c r="K7661" s="270"/>
      <c r="L7661" s="270"/>
      <c r="M7661" s="271"/>
      <c r="N7661" s="270" t="e">
        <v>#N/A</v>
      </c>
      <c r="O7661" s="272" t="e">
        <v>#N/A</v>
      </c>
      <c r="P7661" s="272" t="e">
        <v>#N/A</v>
      </c>
      <c r="Q7661" s="272" t="e">
        <v>#N/A</v>
      </c>
    </row>
    <row r="7662" spans="1:17" s="208" customFormat="1" ht="12">
      <c r="A7662" s="268" t="str">
        <f t="shared" si="240"/>
        <v>2144776011588996086</v>
      </c>
      <c r="B7662" s="304" t="s">
        <v>19891</v>
      </c>
      <c r="C7662" s="269" t="s">
        <v>12079</v>
      </c>
      <c r="D7662" s="144" t="s">
        <v>3106</v>
      </c>
      <c r="E7662" s="269" t="s">
        <v>12080</v>
      </c>
      <c r="F7662" s="145" t="s">
        <v>3106</v>
      </c>
      <c r="G7662" s="269" t="s">
        <v>3106</v>
      </c>
      <c r="H7662" s="305" t="s">
        <v>12081</v>
      </c>
      <c r="I7662" s="307" t="s">
        <v>12081</v>
      </c>
      <c r="J7662" s="201" t="str">
        <f t="shared" si="239"/>
        <v>9999</v>
      </c>
      <c r="K7662" s="270"/>
      <c r="L7662" s="270"/>
      <c r="M7662" s="271"/>
      <c r="N7662" s="270" t="e">
        <v>#N/A</v>
      </c>
      <c r="O7662" s="272" t="e">
        <v>#N/A</v>
      </c>
      <c r="P7662" s="272" t="e">
        <v>#N/A</v>
      </c>
      <c r="Q7662" s="272" t="e">
        <v>#N/A</v>
      </c>
    </row>
    <row r="7663" spans="1:17" s="208" customFormat="1" ht="12">
      <c r="A7663" s="268" t="str">
        <f t="shared" si="240"/>
        <v>2145393011518298801</v>
      </c>
      <c r="B7663" s="304" t="s">
        <v>19891</v>
      </c>
      <c r="C7663" s="269" t="s">
        <v>12082</v>
      </c>
      <c r="D7663" s="144" t="s">
        <v>3106</v>
      </c>
      <c r="E7663" s="269" t="s">
        <v>12083</v>
      </c>
      <c r="F7663" s="145" t="s">
        <v>3106</v>
      </c>
      <c r="G7663" s="269" t="s">
        <v>3106</v>
      </c>
      <c r="H7663" s="305" t="s">
        <v>10389</v>
      </c>
      <c r="I7663" s="307" t="s">
        <v>10389</v>
      </c>
      <c r="J7663" s="201" t="str">
        <f t="shared" si="239"/>
        <v>9999</v>
      </c>
      <c r="K7663" s="270"/>
      <c r="L7663" s="270"/>
      <c r="M7663" s="271"/>
      <c r="N7663" s="270" t="e">
        <v>#N/A</v>
      </c>
      <c r="O7663" s="272" t="e">
        <v>#N/A</v>
      </c>
      <c r="P7663" s="272" t="e">
        <v>#N/A</v>
      </c>
      <c r="Q7663" s="272" t="e">
        <v>#N/A</v>
      </c>
    </row>
    <row r="7664" spans="1:17" s="208" customFormat="1" ht="12">
      <c r="A7664" s="268" t="str">
        <f t="shared" si="240"/>
        <v>2145872011700817756</v>
      </c>
      <c r="B7664" s="304" t="s">
        <v>19891</v>
      </c>
      <c r="C7664" s="269" t="s">
        <v>12084</v>
      </c>
      <c r="D7664" s="144" t="s">
        <v>3106</v>
      </c>
      <c r="E7664" s="269" t="s">
        <v>12085</v>
      </c>
      <c r="F7664" s="145" t="s">
        <v>3106</v>
      </c>
      <c r="G7664" s="269" t="s">
        <v>3106</v>
      </c>
      <c r="H7664" s="305" t="s">
        <v>12086</v>
      </c>
      <c r="I7664" s="306" t="s">
        <v>22113</v>
      </c>
      <c r="J7664" s="201" t="str">
        <f t="shared" si="239"/>
        <v>9999</v>
      </c>
      <c r="K7664" s="270"/>
      <c r="L7664" s="270"/>
      <c r="M7664" s="271"/>
      <c r="N7664" s="270" t="e">
        <v>#N/A</v>
      </c>
      <c r="O7664" s="272" t="e">
        <v>#N/A</v>
      </c>
      <c r="P7664" s="272" t="e">
        <v>#N/A</v>
      </c>
      <c r="Q7664" s="272" t="e">
        <v>#N/A</v>
      </c>
    </row>
    <row r="7665" spans="1:17" s="208" customFormat="1" ht="12">
      <c r="A7665" s="268" t="str">
        <f t="shared" si="240"/>
        <v>2145872021700817756</v>
      </c>
      <c r="B7665" s="304" t="s">
        <v>19891</v>
      </c>
      <c r="C7665" s="269" t="s">
        <v>12084</v>
      </c>
      <c r="D7665" s="144" t="s">
        <v>3106</v>
      </c>
      <c r="E7665" s="269" t="s">
        <v>12087</v>
      </c>
      <c r="F7665" s="145" t="s">
        <v>3106</v>
      </c>
      <c r="G7665" s="269" t="s">
        <v>3106</v>
      </c>
      <c r="H7665" s="305" t="s">
        <v>12086</v>
      </c>
      <c r="I7665" s="306" t="s">
        <v>22113</v>
      </c>
      <c r="J7665" s="201" t="str">
        <f t="shared" si="239"/>
        <v>9999</v>
      </c>
      <c r="K7665" s="270"/>
      <c r="L7665" s="270"/>
      <c r="M7665" s="271"/>
      <c r="N7665" s="270" t="e">
        <v>#N/A</v>
      </c>
      <c r="O7665" s="272" t="e">
        <v>#N/A</v>
      </c>
      <c r="P7665" s="272" t="e">
        <v>#N/A</v>
      </c>
      <c r="Q7665" s="272" t="e">
        <v>#N/A</v>
      </c>
    </row>
    <row r="7666" spans="1:17" s="208" customFormat="1" ht="12">
      <c r="A7666" s="268" t="str">
        <f t="shared" si="240"/>
        <v>2145971011508851288</v>
      </c>
      <c r="B7666" s="304" t="s">
        <v>19891</v>
      </c>
      <c r="C7666" s="269" t="s">
        <v>12088</v>
      </c>
      <c r="D7666" s="144" t="s">
        <v>3106</v>
      </c>
      <c r="E7666" s="269" t="s">
        <v>12089</v>
      </c>
      <c r="F7666" s="145" t="s">
        <v>3106</v>
      </c>
      <c r="G7666" s="269" t="s">
        <v>3106</v>
      </c>
      <c r="H7666" s="305" t="s">
        <v>12090</v>
      </c>
      <c r="I7666" s="306" t="s">
        <v>21621</v>
      </c>
      <c r="J7666" s="201" t="str">
        <f t="shared" si="239"/>
        <v>9999</v>
      </c>
      <c r="K7666" s="270"/>
      <c r="L7666" s="270"/>
      <c r="M7666" s="271"/>
      <c r="N7666" s="270" t="e">
        <v>#N/A</v>
      </c>
      <c r="O7666" s="272" t="e">
        <v>#N/A</v>
      </c>
      <c r="P7666" s="272" t="e">
        <v>#N/A</v>
      </c>
      <c r="Q7666" s="272" t="e">
        <v>#N/A</v>
      </c>
    </row>
    <row r="7667" spans="1:17" s="208" customFormat="1" ht="12">
      <c r="A7667" s="268" t="str">
        <f t="shared" si="240"/>
        <v>2146011011518941236</v>
      </c>
      <c r="B7667" s="304" t="s">
        <v>19891</v>
      </c>
      <c r="C7667" s="269" t="s">
        <v>12091</v>
      </c>
      <c r="D7667" s="144" t="s">
        <v>3106</v>
      </c>
      <c r="E7667" s="269" t="s">
        <v>12092</v>
      </c>
      <c r="F7667" s="145" t="s">
        <v>3106</v>
      </c>
      <c r="G7667" s="269" t="s">
        <v>3106</v>
      </c>
      <c r="H7667" s="305" t="s">
        <v>12093</v>
      </c>
      <c r="I7667" s="306" t="s">
        <v>21652</v>
      </c>
      <c r="J7667" s="201" t="str">
        <f t="shared" si="239"/>
        <v>9999</v>
      </c>
      <c r="K7667" s="270"/>
      <c r="L7667" s="270"/>
      <c r="M7667" s="271"/>
      <c r="N7667" s="270" t="e">
        <v>#N/A</v>
      </c>
      <c r="O7667" s="272" t="e">
        <v>#N/A</v>
      </c>
      <c r="P7667" s="272" t="e">
        <v>#N/A</v>
      </c>
      <c r="Q7667" s="272" t="e">
        <v>#N/A</v>
      </c>
    </row>
    <row r="7668" spans="1:17" s="208" customFormat="1" ht="12">
      <c r="A7668" s="268" t="str">
        <f t="shared" si="240"/>
        <v>2146326011750333407</v>
      </c>
      <c r="B7668" s="304" t="s">
        <v>19891</v>
      </c>
      <c r="C7668" s="269" t="s">
        <v>12094</v>
      </c>
      <c r="D7668" s="144" t="s">
        <v>3106</v>
      </c>
      <c r="E7668" s="269" t="s">
        <v>12095</v>
      </c>
      <c r="F7668" s="145" t="s">
        <v>3106</v>
      </c>
      <c r="G7668" s="269" t="s">
        <v>3106</v>
      </c>
      <c r="H7668" s="305" t="s">
        <v>12096</v>
      </c>
      <c r="I7668" s="306" t="s">
        <v>22243</v>
      </c>
      <c r="J7668" s="201" t="str">
        <f t="shared" si="239"/>
        <v>9999</v>
      </c>
      <c r="K7668" s="270"/>
      <c r="L7668" s="270"/>
      <c r="M7668" s="271"/>
      <c r="N7668" s="270" t="e">
        <v>#N/A</v>
      </c>
      <c r="O7668" s="272" t="e">
        <v>#N/A</v>
      </c>
      <c r="P7668" s="272" t="e">
        <v>#N/A</v>
      </c>
      <c r="Q7668" s="272" t="e">
        <v>#N/A</v>
      </c>
    </row>
    <row r="7669" spans="1:17" s="208" customFormat="1" ht="12">
      <c r="A7669" s="268" t="str">
        <f t="shared" si="240"/>
        <v>2148025011073729810</v>
      </c>
      <c r="B7669" s="304" t="s">
        <v>19891</v>
      </c>
      <c r="C7669" s="269" t="s">
        <v>11750</v>
      </c>
      <c r="D7669" s="144" t="s">
        <v>3106</v>
      </c>
      <c r="E7669" s="269" t="s">
        <v>12097</v>
      </c>
      <c r="F7669" s="145" t="s">
        <v>3106</v>
      </c>
      <c r="G7669" s="269" t="s">
        <v>3106</v>
      </c>
      <c r="H7669" s="305" t="s">
        <v>11752</v>
      </c>
      <c r="I7669" s="307" t="s">
        <v>11752</v>
      </c>
      <c r="J7669" s="201" t="str">
        <f t="shared" si="239"/>
        <v>9999</v>
      </c>
      <c r="K7669" s="270"/>
      <c r="L7669" s="270"/>
      <c r="M7669" s="271"/>
      <c r="N7669" s="270" t="e">
        <v>#N/A</v>
      </c>
      <c r="O7669" s="272" t="e">
        <v>#N/A</v>
      </c>
      <c r="P7669" s="272" t="e">
        <v>#N/A</v>
      </c>
      <c r="Q7669" s="272" t="e">
        <v>#N/A</v>
      </c>
    </row>
    <row r="7670" spans="1:17" s="208" customFormat="1" ht="12">
      <c r="A7670" s="268" t="str">
        <f t="shared" si="240"/>
        <v>2148611011245217520</v>
      </c>
      <c r="B7670" s="304" t="s">
        <v>19891</v>
      </c>
      <c r="C7670" s="269" t="s">
        <v>12098</v>
      </c>
      <c r="D7670" s="144" t="s">
        <v>3106</v>
      </c>
      <c r="E7670" s="269" t="s">
        <v>12099</v>
      </c>
      <c r="F7670" s="145" t="s">
        <v>3106</v>
      </c>
      <c r="G7670" s="269" t="s">
        <v>3106</v>
      </c>
      <c r="H7670" s="305" t="s">
        <v>12100</v>
      </c>
      <c r="I7670" s="307" t="s">
        <v>12100</v>
      </c>
      <c r="J7670" s="201" t="str">
        <f t="shared" si="239"/>
        <v>9999</v>
      </c>
      <c r="K7670" s="270"/>
      <c r="L7670" s="270"/>
      <c r="M7670" s="271"/>
      <c r="N7670" s="270" t="e">
        <v>#N/A</v>
      </c>
      <c r="O7670" s="272" t="e">
        <v>#N/A</v>
      </c>
      <c r="P7670" s="272" t="e">
        <v>#N/A</v>
      </c>
      <c r="Q7670" s="272" t="e">
        <v>#N/A</v>
      </c>
    </row>
    <row r="7671" spans="1:17" s="208" customFormat="1" ht="12">
      <c r="A7671" s="268" t="str">
        <f t="shared" si="240"/>
        <v>2148611021245217520</v>
      </c>
      <c r="B7671" s="304" t="s">
        <v>19891</v>
      </c>
      <c r="C7671" s="269" t="s">
        <v>12098</v>
      </c>
      <c r="D7671" s="144" t="s">
        <v>3106</v>
      </c>
      <c r="E7671" s="269" t="s">
        <v>12101</v>
      </c>
      <c r="F7671" s="145" t="s">
        <v>3106</v>
      </c>
      <c r="G7671" s="269" t="s">
        <v>3106</v>
      </c>
      <c r="H7671" s="305" t="s">
        <v>12100</v>
      </c>
      <c r="I7671" s="306" t="s">
        <v>20871</v>
      </c>
      <c r="J7671" s="201" t="str">
        <f t="shared" si="239"/>
        <v>9999</v>
      </c>
      <c r="K7671" s="270"/>
      <c r="L7671" s="270"/>
      <c r="M7671" s="271"/>
      <c r="N7671" s="270" t="e">
        <v>#N/A</v>
      </c>
      <c r="O7671" s="272" t="e">
        <v>#N/A</v>
      </c>
      <c r="P7671" s="272" t="e">
        <v>#N/A</v>
      </c>
      <c r="Q7671" s="272" t="e">
        <v>#N/A</v>
      </c>
    </row>
    <row r="7672" spans="1:17" s="208" customFormat="1" ht="12">
      <c r="A7672" s="268" t="str">
        <f t="shared" si="240"/>
        <v>2150716011386770147</v>
      </c>
      <c r="B7672" s="304" t="s">
        <v>19891</v>
      </c>
      <c r="C7672" s="269" t="s">
        <v>14112</v>
      </c>
      <c r="D7672" s="144" t="s">
        <v>3106</v>
      </c>
      <c r="E7672" s="269" t="s">
        <v>14113</v>
      </c>
      <c r="F7672" s="145" t="s">
        <v>3106</v>
      </c>
      <c r="G7672" s="269" t="s">
        <v>3106</v>
      </c>
      <c r="H7672" s="305" t="s">
        <v>14114</v>
      </c>
      <c r="I7672" s="306" t="s">
        <v>21262</v>
      </c>
      <c r="J7672" s="201" t="str">
        <f t="shared" si="239"/>
        <v>9999</v>
      </c>
      <c r="K7672" s="270" t="s">
        <v>13915</v>
      </c>
      <c r="L7672" s="270" t="s">
        <v>13916</v>
      </c>
      <c r="M7672" s="271">
        <v>44085</v>
      </c>
      <c r="N7672" s="270" t="e">
        <v>#N/A</v>
      </c>
      <c r="O7672" s="272" t="e">
        <v>#N/A</v>
      </c>
      <c r="P7672" s="272" t="e">
        <v>#N/A</v>
      </c>
      <c r="Q7672" s="272" t="e">
        <v>#N/A</v>
      </c>
    </row>
    <row r="7673" spans="1:17" s="208" customFormat="1" ht="12">
      <c r="A7673" s="268" t="str">
        <f t="shared" si="240"/>
        <v>2150757011669671939</v>
      </c>
      <c r="B7673" s="304" t="s">
        <v>19891</v>
      </c>
      <c r="C7673" s="269" t="s">
        <v>12102</v>
      </c>
      <c r="D7673" s="144" t="s">
        <v>3106</v>
      </c>
      <c r="E7673" s="269" t="s">
        <v>12103</v>
      </c>
      <c r="F7673" s="145" t="s">
        <v>3106</v>
      </c>
      <c r="G7673" s="269" t="s">
        <v>3106</v>
      </c>
      <c r="H7673" s="305" t="s">
        <v>12104</v>
      </c>
      <c r="I7673" s="306" t="s">
        <v>22027</v>
      </c>
      <c r="J7673" s="201" t="str">
        <f t="shared" si="239"/>
        <v>9999</v>
      </c>
      <c r="K7673" s="270" t="s">
        <v>4122</v>
      </c>
      <c r="L7673" s="270"/>
      <c r="M7673" s="271"/>
      <c r="N7673" s="270" t="e">
        <v>#N/A</v>
      </c>
      <c r="O7673" s="272" t="e">
        <v>#N/A</v>
      </c>
      <c r="P7673" s="272" t="e">
        <v>#N/A</v>
      </c>
      <c r="Q7673" s="272" t="e">
        <v>#N/A</v>
      </c>
    </row>
    <row r="7674" spans="1:17" s="208" customFormat="1" ht="12">
      <c r="A7674" s="268" t="str">
        <f t="shared" si="240"/>
        <v>2151748011447434865</v>
      </c>
      <c r="B7674" s="304" t="s">
        <v>19891</v>
      </c>
      <c r="C7674" s="269" t="s">
        <v>12105</v>
      </c>
      <c r="D7674" s="144" t="s">
        <v>3106</v>
      </c>
      <c r="E7674" s="269" t="s">
        <v>12106</v>
      </c>
      <c r="F7674" s="145" t="s">
        <v>3106</v>
      </c>
      <c r="G7674" s="269" t="s">
        <v>3106</v>
      </c>
      <c r="H7674" s="305" t="s">
        <v>12107</v>
      </c>
      <c r="I7674" s="306" t="s">
        <v>21453</v>
      </c>
      <c r="J7674" s="201" t="str">
        <f t="shared" si="239"/>
        <v>9999</v>
      </c>
      <c r="K7674" s="270"/>
      <c r="L7674" s="270"/>
      <c r="M7674" s="271"/>
      <c r="N7674" s="270" t="e">
        <v>#N/A</v>
      </c>
      <c r="O7674" s="272" t="e">
        <v>#N/A</v>
      </c>
      <c r="P7674" s="272" t="e">
        <v>#N/A</v>
      </c>
      <c r="Q7674" s="272" t="e">
        <v>#N/A</v>
      </c>
    </row>
    <row r="7675" spans="1:17" s="208" customFormat="1" ht="12">
      <c r="A7675" s="268" t="str">
        <f t="shared" si="240"/>
        <v>2152464011942247044</v>
      </c>
      <c r="B7675" s="304" t="s">
        <v>19891</v>
      </c>
      <c r="C7675" s="269" t="s">
        <v>12108</v>
      </c>
      <c r="D7675" s="144" t="s">
        <v>3106</v>
      </c>
      <c r="E7675" s="269" t="s">
        <v>12109</v>
      </c>
      <c r="F7675" s="145" t="s">
        <v>3106</v>
      </c>
      <c r="G7675" s="269" t="s">
        <v>3106</v>
      </c>
      <c r="H7675" s="305" t="s">
        <v>12110</v>
      </c>
      <c r="I7675" s="306" t="s">
        <v>22727</v>
      </c>
      <c r="J7675" s="201" t="str">
        <f t="shared" si="239"/>
        <v>9999</v>
      </c>
      <c r="K7675" s="270"/>
      <c r="L7675" s="270"/>
      <c r="M7675" s="271"/>
      <c r="N7675" s="270" t="e">
        <v>#N/A</v>
      </c>
      <c r="O7675" s="272" t="e">
        <v>#N/A</v>
      </c>
      <c r="P7675" s="272" t="e">
        <v>#N/A</v>
      </c>
      <c r="Q7675" s="272" t="e">
        <v>#N/A</v>
      </c>
    </row>
    <row r="7676" spans="1:17" s="208" customFormat="1" ht="12">
      <c r="A7676" s="268" t="str">
        <f t="shared" si="240"/>
        <v>2152464021942247044</v>
      </c>
      <c r="B7676" s="304" t="s">
        <v>19891</v>
      </c>
      <c r="C7676" s="269" t="s">
        <v>12108</v>
      </c>
      <c r="D7676" s="144" t="s">
        <v>3106</v>
      </c>
      <c r="E7676" s="269" t="s">
        <v>12111</v>
      </c>
      <c r="F7676" s="145" t="s">
        <v>3106</v>
      </c>
      <c r="G7676" s="269" t="s">
        <v>3106</v>
      </c>
      <c r="H7676" s="305" t="s">
        <v>12110</v>
      </c>
      <c r="I7676" s="306" t="s">
        <v>22726</v>
      </c>
      <c r="J7676" s="201" t="str">
        <f t="shared" si="239"/>
        <v>9999</v>
      </c>
      <c r="K7676" s="270"/>
      <c r="L7676" s="270"/>
      <c r="M7676" s="271"/>
      <c r="N7676" s="270" t="e">
        <v>#N/A</v>
      </c>
      <c r="O7676" s="272" t="e">
        <v>#N/A</v>
      </c>
      <c r="P7676" s="272" t="e">
        <v>#N/A</v>
      </c>
      <c r="Q7676" s="272" t="e">
        <v>#N/A</v>
      </c>
    </row>
    <row r="7677" spans="1:17" s="208" customFormat="1" ht="12">
      <c r="A7677" s="268" t="str">
        <f t="shared" si="240"/>
        <v>2152639021790006443</v>
      </c>
      <c r="B7677" s="304" t="s">
        <v>19891</v>
      </c>
      <c r="C7677" s="269" t="s">
        <v>14372</v>
      </c>
      <c r="D7677" s="144" t="s">
        <v>3106</v>
      </c>
      <c r="E7677" s="269" t="s">
        <v>14373</v>
      </c>
      <c r="F7677" s="145" t="s">
        <v>3106</v>
      </c>
      <c r="G7677" s="269" t="s">
        <v>3106</v>
      </c>
      <c r="H7677" s="305" t="s">
        <v>14374</v>
      </c>
      <c r="I7677" s="307" t="s">
        <v>14374</v>
      </c>
      <c r="J7677" s="201" t="str">
        <f t="shared" si="239"/>
        <v>9999</v>
      </c>
      <c r="K7677" s="270" t="s">
        <v>13915</v>
      </c>
      <c r="L7677" s="270" t="s">
        <v>13916</v>
      </c>
      <c r="M7677" s="271">
        <v>44085</v>
      </c>
      <c r="N7677" s="270" t="e">
        <v>#N/A</v>
      </c>
      <c r="O7677" s="272" t="e">
        <v>#N/A</v>
      </c>
      <c r="P7677" s="272" t="e">
        <v>#N/A</v>
      </c>
      <c r="Q7677" s="272" t="e">
        <v>#N/A</v>
      </c>
    </row>
    <row r="7678" spans="1:17" s="208" customFormat="1" ht="12">
      <c r="A7678" s="268" t="str">
        <f t="shared" si="240"/>
        <v>2153330061437561354</v>
      </c>
      <c r="B7678" s="304" t="s">
        <v>19891</v>
      </c>
      <c r="C7678" s="269" t="s">
        <v>8885</v>
      </c>
      <c r="D7678" s="144" t="s">
        <v>3106</v>
      </c>
      <c r="E7678" s="269" t="s">
        <v>12112</v>
      </c>
      <c r="F7678" s="145" t="s">
        <v>3106</v>
      </c>
      <c r="G7678" s="269" t="s">
        <v>3106</v>
      </c>
      <c r="H7678" s="305" t="s">
        <v>8887</v>
      </c>
      <c r="I7678" s="307" t="s">
        <v>8887</v>
      </c>
      <c r="J7678" s="201" t="str">
        <f t="shared" si="239"/>
        <v>9999</v>
      </c>
      <c r="K7678" s="270"/>
      <c r="L7678" s="270"/>
      <c r="M7678" s="271"/>
      <c r="N7678" s="270" t="e">
        <v>#N/A</v>
      </c>
      <c r="O7678" s="272" t="e">
        <v>#N/A</v>
      </c>
      <c r="P7678" s="272" t="e">
        <v>#N/A</v>
      </c>
      <c r="Q7678" s="272" t="e">
        <v>#N/A</v>
      </c>
    </row>
    <row r="7679" spans="1:17" s="208" customFormat="1" ht="12">
      <c r="A7679" s="268" t="str">
        <f t="shared" si="240"/>
        <v>2153330071437561354</v>
      </c>
      <c r="B7679" s="304" t="s">
        <v>19891</v>
      </c>
      <c r="C7679" s="269" t="s">
        <v>8885</v>
      </c>
      <c r="D7679" s="144" t="s">
        <v>3106</v>
      </c>
      <c r="E7679" s="269" t="s">
        <v>12113</v>
      </c>
      <c r="F7679" s="145" t="s">
        <v>3106</v>
      </c>
      <c r="G7679" s="269" t="s">
        <v>3106</v>
      </c>
      <c r="H7679" s="305" t="s">
        <v>8887</v>
      </c>
      <c r="I7679" s="307" t="s">
        <v>8887</v>
      </c>
      <c r="J7679" s="201" t="str">
        <f t="shared" si="239"/>
        <v>9999</v>
      </c>
      <c r="K7679" s="270"/>
      <c r="L7679" s="270"/>
      <c r="M7679" s="271"/>
      <c r="N7679" s="270" t="e">
        <v>#N/A</v>
      </c>
      <c r="O7679" s="272" t="e">
        <v>#N/A</v>
      </c>
      <c r="P7679" s="272" t="e">
        <v>#N/A</v>
      </c>
      <c r="Q7679" s="272" t="e">
        <v>#N/A</v>
      </c>
    </row>
    <row r="7680" spans="1:17" s="208" customFormat="1" ht="12">
      <c r="A7680" s="268" t="str">
        <f t="shared" si="240"/>
        <v>2154122011578740304</v>
      </c>
      <c r="B7680" s="304" t="s">
        <v>19891</v>
      </c>
      <c r="C7680" s="269" t="s">
        <v>12116</v>
      </c>
      <c r="D7680" s="144" t="s">
        <v>3106</v>
      </c>
      <c r="E7680" s="269" t="s">
        <v>12117</v>
      </c>
      <c r="F7680" s="145" t="s">
        <v>3106</v>
      </c>
      <c r="G7680" s="269" t="s">
        <v>3106</v>
      </c>
      <c r="H7680" s="305" t="s">
        <v>12118</v>
      </c>
      <c r="I7680" s="306" t="s">
        <v>21818</v>
      </c>
      <c r="J7680" s="201" t="str">
        <f t="shared" si="239"/>
        <v>9999</v>
      </c>
      <c r="K7680" s="270"/>
      <c r="L7680" s="270"/>
      <c r="M7680" s="271"/>
      <c r="N7680" s="270" t="e">
        <v>#N/A</v>
      </c>
      <c r="O7680" s="272" t="e">
        <v>#N/A</v>
      </c>
      <c r="P7680" s="272" t="e">
        <v>#N/A</v>
      </c>
      <c r="Q7680" s="272" t="e">
        <v>#N/A</v>
      </c>
    </row>
    <row r="7681" spans="1:17" s="208" customFormat="1" ht="12">
      <c r="A7681" s="268" t="str">
        <f t="shared" si="240"/>
        <v>2154122021578740304</v>
      </c>
      <c r="B7681" s="304" t="s">
        <v>19891</v>
      </c>
      <c r="C7681" s="269" t="s">
        <v>12116</v>
      </c>
      <c r="D7681" s="144" t="s">
        <v>3106</v>
      </c>
      <c r="E7681" s="269" t="s">
        <v>12119</v>
      </c>
      <c r="F7681" s="145" t="s">
        <v>3106</v>
      </c>
      <c r="G7681" s="269" t="s">
        <v>3106</v>
      </c>
      <c r="H7681" s="305" t="s">
        <v>12118</v>
      </c>
      <c r="I7681" s="307" t="s">
        <v>12118</v>
      </c>
      <c r="J7681" s="201" t="str">
        <f t="shared" si="239"/>
        <v>9999</v>
      </c>
      <c r="K7681" s="270"/>
      <c r="L7681" s="270"/>
      <c r="M7681" s="271"/>
      <c r="N7681" s="270" t="e">
        <v>#N/A</v>
      </c>
      <c r="O7681" s="272" t="e">
        <v>#N/A</v>
      </c>
      <c r="P7681" s="272" t="e">
        <v>#N/A</v>
      </c>
      <c r="Q7681" s="272" t="e">
        <v>#N/A</v>
      </c>
    </row>
    <row r="7682" spans="1:17" s="208" customFormat="1" ht="12">
      <c r="A7682" s="268" t="str">
        <f t="shared" si="240"/>
        <v>2155434011821234535</v>
      </c>
      <c r="B7682" s="304" t="s">
        <v>19891</v>
      </c>
      <c r="C7682" s="269" t="s">
        <v>12120</v>
      </c>
      <c r="D7682" s="144" t="s">
        <v>3106</v>
      </c>
      <c r="E7682" s="269" t="s">
        <v>12121</v>
      </c>
      <c r="F7682" s="145" t="s">
        <v>3106</v>
      </c>
      <c r="G7682" s="269" t="s">
        <v>3106</v>
      </c>
      <c r="H7682" s="305" t="s">
        <v>12122</v>
      </c>
      <c r="I7682" s="306" t="s">
        <v>22436</v>
      </c>
      <c r="J7682" s="201" t="str">
        <f t="shared" si="239"/>
        <v>9999</v>
      </c>
      <c r="K7682" s="270"/>
      <c r="L7682" s="270"/>
      <c r="M7682" s="271"/>
      <c r="N7682" s="270" t="e">
        <v>#N/A</v>
      </c>
      <c r="O7682" s="272" t="e">
        <v>#N/A</v>
      </c>
      <c r="P7682" s="272" t="e">
        <v>#N/A</v>
      </c>
      <c r="Q7682" s="272" t="e">
        <v>#N/A</v>
      </c>
    </row>
    <row r="7683" spans="1:17" s="208" customFormat="1" ht="12">
      <c r="A7683" s="268" t="str">
        <f t="shared" si="240"/>
        <v>2156838011164745550</v>
      </c>
      <c r="B7683" s="304" t="s">
        <v>19891</v>
      </c>
      <c r="C7683" s="269" t="s">
        <v>14022</v>
      </c>
      <c r="D7683" s="144" t="s">
        <v>3106</v>
      </c>
      <c r="E7683" s="269" t="s">
        <v>14023</v>
      </c>
      <c r="F7683" s="145" t="s">
        <v>3106</v>
      </c>
      <c r="G7683" s="269" t="s">
        <v>3106</v>
      </c>
      <c r="H7683" s="305" t="s">
        <v>14024</v>
      </c>
      <c r="I7683" s="307" t="s">
        <v>14024</v>
      </c>
      <c r="J7683" s="201" t="str">
        <f t="shared" ref="J7683:J7746" si="241">B7683</f>
        <v>9999</v>
      </c>
      <c r="K7683" s="270" t="s">
        <v>13915</v>
      </c>
      <c r="L7683" s="270" t="s">
        <v>13916</v>
      </c>
      <c r="M7683" s="271">
        <v>44085</v>
      </c>
      <c r="N7683" s="270" t="e">
        <v>#N/A</v>
      </c>
      <c r="O7683" s="272" t="e">
        <v>#N/A</v>
      </c>
      <c r="P7683" s="272" t="e">
        <v>#N/A</v>
      </c>
      <c r="Q7683" s="272" t="e">
        <v>#N/A</v>
      </c>
    </row>
    <row r="7684" spans="1:17" s="208" customFormat="1" ht="12">
      <c r="A7684" s="268" t="str">
        <f t="shared" si="240"/>
        <v>2157067011952333205</v>
      </c>
      <c r="B7684" s="304" t="s">
        <v>19891</v>
      </c>
      <c r="C7684" s="269" t="s">
        <v>12123</v>
      </c>
      <c r="D7684" s="144" t="s">
        <v>3106</v>
      </c>
      <c r="E7684" s="269" t="s">
        <v>12124</v>
      </c>
      <c r="F7684" s="145" t="s">
        <v>3106</v>
      </c>
      <c r="G7684" s="269" t="s">
        <v>3106</v>
      </c>
      <c r="H7684" s="305" t="s">
        <v>12125</v>
      </c>
      <c r="I7684" s="306" t="s">
        <v>22751</v>
      </c>
      <c r="J7684" s="201" t="str">
        <f t="shared" si="241"/>
        <v>9999</v>
      </c>
      <c r="K7684" s="270"/>
      <c r="L7684" s="270"/>
      <c r="M7684" s="271"/>
      <c r="N7684" s="270" t="e">
        <v>#N/A</v>
      </c>
      <c r="O7684" s="272" t="e">
        <v>#N/A</v>
      </c>
      <c r="P7684" s="272" t="e">
        <v>#N/A</v>
      </c>
      <c r="Q7684" s="272" t="e">
        <v>#N/A</v>
      </c>
    </row>
    <row r="7685" spans="1:17" s="208" customFormat="1" ht="12">
      <c r="A7685" s="268" t="str">
        <f t="shared" si="240"/>
        <v>2157133021174570683</v>
      </c>
      <c r="B7685" s="304" t="s">
        <v>19891</v>
      </c>
      <c r="C7685" s="269" t="s">
        <v>12126</v>
      </c>
      <c r="D7685" s="144" t="s">
        <v>3106</v>
      </c>
      <c r="E7685" s="269" t="s">
        <v>12127</v>
      </c>
      <c r="F7685" s="145" t="s">
        <v>3106</v>
      </c>
      <c r="G7685" s="269" t="s">
        <v>3106</v>
      </c>
      <c r="H7685" s="305" t="s">
        <v>12128</v>
      </c>
      <c r="I7685" s="306" t="s">
        <v>20694</v>
      </c>
      <c r="J7685" s="201" t="str">
        <f t="shared" si="241"/>
        <v>9999</v>
      </c>
      <c r="K7685" s="270"/>
      <c r="L7685" s="270"/>
      <c r="M7685" s="271"/>
      <c r="N7685" s="270" t="e">
        <v>#N/A</v>
      </c>
      <c r="O7685" s="272" t="e">
        <v>#N/A</v>
      </c>
      <c r="P7685" s="272" t="e">
        <v>#N/A</v>
      </c>
      <c r="Q7685" s="272" t="e">
        <v>#N/A</v>
      </c>
    </row>
    <row r="7686" spans="1:17" s="208" customFormat="1" ht="12">
      <c r="A7686" s="268" t="str">
        <f t="shared" si="240"/>
        <v>2157216011811153349</v>
      </c>
      <c r="B7686" s="304" t="s">
        <v>19891</v>
      </c>
      <c r="C7686" s="269" t="s">
        <v>12129</v>
      </c>
      <c r="D7686" s="144" t="s">
        <v>3106</v>
      </c>
      <c r="E7686" s="269" t="s">
        <v>12130</v>
      </c>
      <c r="F7686" s="145" t="s">
        <v>3106</v>
      </c>
      <c r="G7686" s="269" t="s">
        <v>3106</v>
      </c>
      <c r="H7686" s="305" t="s">
        <v>12131</v>
      </c>
      <c r="I7686" s="306" t="s">
        <v>22389</v>
      </c>
      <c r="J7686" s="201" t="str">
        <f t="shared" si="241"/>
        <v>9999</v>
      </c>
      <c r="K7686" s="270"/>
      <c r="L7686" s="270"/>
      <c r="M7686" s="271"/>
      <c r="N7686" s="270" t="e">
        <v>#N/A</v>
      </c>
      <c r="O7686" s="272" t="e">
        <v>#N/A</v>
      </c>
      <c r="P7686" s="272" t="e">
        <v>#N/A</v>
      </c>
      <c r="Q7686" s="272" t="e">
        <v>#N/A</v>
      </c>
    </row>
    <row r="7687" spans="1:17" s="208" customFormat="1" ht="12">
      <c r="A7687" s="268" t="str">
        <f t="shared" si="240"/>
        <v>2157281011770515991</v>
      </c>
      <c r="B7687" s="304" t="s">
        <v>19891</v>
      </c>
      <c r="C7687" s="269" t="s">
        <v>12132</v>
      </c>
      <c r="D7687" s="144" t="s">
        <v>3106</v>
      </c>
      <c r="E7687" s="269" t="s">
        <v>12133</v>
      </c>
      <c r="F7687" s="145" t="s">
        <v>3106</v>
      </c>
      <c r="G7687" s="269" t="s">
        <v>3106</v>
      </c>
      <c r="H7687" s="305" t="s">
        <v>12134</v>
      </c>
      <c r="I7687" s="306" t="s">
        <v>22273</v>
      </c>
      <c r="J7687" s="201" t="str">
        <f t="shared" si="241"/>
        <v>9999</v>
      </c>
      <c r="K7687" s="270"/>
      <c r="L7687" s="270"/>
      <c r="M7687" s="271"/>
      <c r="N7687" s="270" t="e">
        <v>#N/A</v>
      </c>
      <c r="O7687" s="272" t="e">
        <v>#N/A</v>
      </c>
      <c r="P7687" s="272" t="e">
        <v>#N/A</v>
      </c>
      <c r="Q7687" s="272" t="e">
        <v>#N/A</v>
      </c>
    </row>
    <row r="7688" spans="1:17" s="208" customFormat="1" ht="12">
      <c r="A7688" s="268" t="str">
        <f t="shared" si="240"/>
        <v>2157281021770515991</v>
      </c>
      <c r="B7688" s="304" t="s">
        <v>19891</v>
      </c>
      <c r="C7688" s="269" t="s">
        <v>12132</v>
      </c>
      <c r="D7688" s="144" t="s">
        <v>3106</v>
      </c>
      <c r="E7688" s="269" t="s">
        <v>12135</v>
      </c>
      <c r="F7688" s="145" t="s">
        <v>3106</v>
      </c>
      <c r="G7688" s="269" t="s">
        <v>3106</v>
      </c>
      <c r="H7688" s="305" t="s">
        <v>12134</v>
      </c>
      <c r="I7688" s="306" t="s">
        <v>22273</v>
      </c>
      <c r="J7688" s="201" t="str">
        <f t="shared" si="241"/>
        <v>9999</v>
      </c>
      <c r="K7688" s="270"/>
      <c r="L7688" s="270"/>
      <c r="M7688" s="271"/>
      <c r="N7688" s="270" t="e">
        <v>#N/A</v>
      </c>
      <c r="O7688" s="272" t="e">
        <v>#N/A</v>
      </c>
      <c r="P7688" s="272" t="e">
        <v>#N/A</v>
      </c>
      <c r="Q7688" s="272" t="e">
        <v>#N/A</v>
      </c>
    </row>
    <row r="7689" spans="1:17" s="208" customFormat="1" ht="12">
      <c r="A7689" s="268" t="str">
        <f t="shared" si="240"/>
        <v>2158339011295878536</v>
      </c>
      <c r="B7689" s="304" t="s">
        <v>19891</v>
      </c>
      <c r="C7689" s="269" t="s">
        <v>12136</v>
      </c>
      <c r="D7689" s="144" t="s">
        <v>3106</v>
      </c>
      <c r="E7689" s="269" t="s">
        <v>12137</v>
      </c>
      <c r="F7689" s="145" t="s">
        <v>3106</v>
      </c>
      <c r="G7689" s="269" t="s">
        <v>3106</v>
      </c>
      <c r="H7689" s="305" t="s">
        <v>12138</v>
      </c>
      <c r="I7689" s="306" t="s">
        <v>21011</v>
      </c>
      <c r="J7689" s="201" t="str">
        <f t="shared" si="241"/>
        <v>9999</v>
      </c>
      <c r="K7689" s="270"/>
      <c r="L7689" s="270"/>
      <c r="M7689" s="271"/>
      <c r="N7689" s="270" t="e">
        <v>#N/A</v>
      </c>
      <c r="O7689" s="272" t="e">
        <v>#N/A</v>
      </c>
      <c r="P7689" s="272" t="e">
        <v>#N/A</v>
      </c>
      <c r="Q7689" s="272" t="e">
        <v>#N/A</v>
      </c>
    </row>
    <row r="7690" spans="1:17" s="208" customFormat="1" ht="12">
      <c r="A7690" s="268" t="str">
        <f t="shared" si="240"/>
        <v>2159451011285895516</v>
      </c>
      <c r="B7690" s="304" t="s">
        <v>19891</v>
      </c>
      <c r="C7690" s="269" t="s">
        <v>12139</v>
      </c>
      <c r="D7690" s="144" t="s">
        <v>3106</v>
      </c>
      <c r="E7690" s="269" t="s">
        <v>12140</v>
      </c>
      <c r="F7690" s="145" t="s">
        <v>3106</v>
      </c>
      <c r="G7690" s="269" t="s">
        <v>3106</v>
      </c>
      <c r="H7690" s="305" t="s">
        <v>12141</v>
      </c>
      <c r="I7690" s="306" t="s">
        <v>20989</v>
      </c>
      <c r="J7690" s="201" t="str">
        <f t="shared" si="241"/>
        <v>9999</v>
      </c>
      <c r="K7690" s="270"/>
      <c r="L7690" s="270"/>
      <c r="M7690" s="271"/>
      <c r="N7690" s="270" t="e">
        <v>#N/A</v>
      </c>
      <c r="O7690" s="272" t="e">
        <v>#N/A</v>
      </c>
      <c r="P7690" s="272" t="e">
        <v>#N/A</v>
      </c>
      <c r="Q7690" s="272" t="e">
        <v>#N/A</v>
      </c>
    </row>
    <row r="7691" spans="1:17" s="208" customFormat="1" ht="12">
      <c r="A7691" s="268" t="str">
        <f t="shared" si="240"/>
        <v>2159675011629392618</v>
      </c>
      <c r="B7691" s="304" t="s">
        <v>19891</v>
      </c>
      <c r="C7691" s="269" t="s">
        <v>12142</v>
      </c>
      <c r="D7691" s="144" t="s">
        <v>3106</v>
      </c>
      <c r="E7691" s="269" t="s">
        <v>12143</v>
      </c>
      <c r="F7691" s="145" t="s">
        <v>3106</v>
      </c>
      <c r="G7691" s="269" t="s">
        <v>3106</v>
      </c>
      <c r="H7691" s="305" t="s">
        <v>12144</v>
      </c>
      <c r="I7691" s="307" t="s">
        <v>12144</v>
      </c>
      <c r="J7691" s="201" t="str">
        <f t="shared" si="241"/>
        <v>9999</v>
      </c>
      <c r="K7691" s="270"/>
      <c r="L7691" s="270"/>
      <c r="M7691" s="271"/>
      <c r="N7691" s="270" t="e">
        <v>#N/A</v>
      </c>
      <c r="O7691" s="272" t="e">
        <v>#N/A</v>
      </c>
      <c r="P7691" s="272" t="e">
        <v>#N/A</v>
      </c>
      <c r="Q7691" s="272" t="e">
        <v>#N/A</v>
      </c>
    </row>
    <row r="7692" spans="1:17" s="208" customFormat="1" ht="12">
      <c r="A7692" s="268" t="str">
        <f t="shared" si="240"/>
        <v>2161622021255378337</v>
      </c>
      <c r="B7692" s="304" t="s">
        <v>19891</v>
      </c>
      <c r="C7692" s="269" t="s">
        <v>12145</v>
      </c>
      <c r="D7692" s="144" t="s">
        <v>3106</v>
      </c>
      <c r="E7692" s="269" t="s">
        <v>12146</v>
      </c>
      <c r="F7692" s="145" t="s">
        <v>3106</v>
      </c>
      <c r="G7692" s="269" t="s">
        <v>3106</v>
      </c>
      <c r="H7692" s="305" t="s">
        <v>12147</v>
      </c>
      <c r="I7692" s="306" t="s">
        <v>20906</v>
      </c>
      <c r="J7692" s="201" t="str">
        <f t="shared" si="241"/>
        <v>9999</v>
      </c>
      <c r="K7692" s="270"/>
      <c r="L7692" s="270"/>
      <c r="M7692" s="271"/>
      <c r="N7692" s="270" t="e">
        <v>#N/A</v>
      </c>
      <c r="O7692" s="272" t="e">
        <v>#N/A</v>
      </c>
      <c r="P7692" s="272" t="e">
        <v>#N/A</v>
      </c>
      <c r="Q7692" s="272" t="e">
        <v>#N/A</v>
      </c>
    </row>
    <row r="7693" spans="1:17" s="208" customFormat="1" ht="12">
      <c r="A7693" s="268" t="str">
        <f t="shared" si="240"/>
        <v>2162075011922277177</v>
      </c>
      <c r="B7693" s="304" t="s">
        <v>19891</v>
      </c>
      <c r="C7693" s="269" t="s">
        <v>12148</v>
      </c>
      <c r="D7693" s="144" t="s">
        <v>3106</v>
      </c>
      <c r="E7693" s="269" t="s">
        <v>12149</v>
      </c>
      <c r="F7693" s="145" t="s">
        <v>3106</v>
      </c>
      <c r="G7693" s="269" t="s">
        <v>3106</v>
      </c>
      <c r="H7693" s="305" t="s">
        <v>2426</v>
      </c>
      <c r="I7693" s="306" t="s">
        <v>22686</v>
      </c>
      <c r="J7693" s="201" t="str">
        <f t="shared" si="241"/>
        <v>9999</v>
      </c>
      <c r="K7693" s="270"/>
      <c r="L7693" s="270"/>
      <c r="M7693" s="271"/>
      <c r="N7693" s="270" t="e">
        <v>#N/A</v>
      </c>
      <c r="O7693" s="272" t="e">
        <v>#N/A</v>
      </c>
      <c r="P7693" s="272" t="e">
        <v>#N/A</v>
      </c>
      <c r="Q7693" s="272" t="e">
        <v>#N/A</v>
      </c>
    </row>
    <row r="7694" spans="1:17" s="208" customFormat="1" ht="12">
      <c r="A7694" s="268" t="str">
        <f t="shared" si="240"/>
        <v>2162646011437325347</v>
      </c>
      <c r="B7694" s="304" t="s">
        <v>19891</v>
      </c>
      <c r="C7694" s="269" t="s">
        <v>12150</v>
      </c>
      <c r="D7694" s="144" t="s">
        <v>3106</v>
      </c>
      <c r="E7694" s="269" t="s">
        <v>12151</v>
      </c>
      <c r="F7694" s="145" t="s">
        <v>3106</v>
      </c>
      <c r="G7694" s="269" t="s">
        <v>3106</v>
      </c>
      <c r="H7694" s="305" t="s">
        <v>12152</v>
      </c>
      <c r="I7694" s="306" t="s">
        <v>21423</v>
      </c>
      <c r="J7694" s="201" t="str">
        <f t="shared" si="241"/>
        <v>9999</v>
      </c>
      <c r="K7694" s="270"/>
      <c r="L7694" s="270"/>
      <c r="M7694" s="271"/>
      <c r="N7694" s="270" t="e">
        <v>#N/A</v>
      </c>
      <c r="O7694" s="272" t="e">
        <v>#N/A</v>
      </c>
      <c r="P7694" s="272" t="e">
        <v>#N/A</v>
      </c>
      <c r="Q7694" s="272" t="e">
        <v>#N/A</v>
      </c>
    </row>
    <row r="7695" spans="1:17" s="208" customFormat="1" ht="12">
      <c r="A7695" s="268" t="str">
        <f t="shared" si="240"/>
        <v>2162968011386877439</v>
      </c>
      <c r="B7695" s="304" t="s">
        <v>19891</v>
      </c>
      <c r="C7695" s="269" t="s">
        <v>12153</v>
      </c>
      <c r="D7695" s="144" t="s">
        <v>3106</v>
      </c>
      <c r="E7695" s="269" t="s">
        <v>12154</v>
      </c>
      <c r="F7695" s="145" t="s">
        <v>3106</v>
      </c>
      <c r="G7695" s="269" t="s">
        <v>3106</v>
      </c>
      <c r="H7695" s="305" t="s">
        <v>12155</v>
      </c>
      <c r="I7695" s="306" t="s">
        <v>21269</v>
      </c>
      <c r="J7695" s="201" t="str">
        <f t="shared" si="241"/>
        <v>9999</v>
      </c>
      <c r="K7695" s="270"/>
      <c r="L7695" s="270"/>
      <c r="M7695" s="271"/>
      <c r="N7695" s="270" t="e">
        <v>#N/A</v>
      </c>
      <c r="O7695" s="272" t="e">
        <v>#N/A</v>
      </c>
      <c r="P7695" s="272" t="e">
        <v>#N/A</v>
      </c>
      <c r="Q7695" s="272" t="e">
        <v>#N/A</v>
      </c>
    </row>
    <row r="7696" spans="1:17" s="208" customFormat="1" ht="12">
      <c r="A7696" s="268" t="str">
        <f t="shared" si="240"/>
        <v>2163628011770563017</v>
      </c>
      <c r="B7696" s="304" t="s">
        <v>19891</v>
      </c>
      <c r="C7696" s="269" t="s">
        <v>12156</v>
      </c>
      <c r="D7696" s="144" t="s">
        <v>3106</v>
      </c>
      <c r="E7696" s="269" t="s">
        <v>12157</v>
      </c>
      <c r="F7696" s="145" t="s">
        <v>3106</v>
      </c>
      <c r="G7696" s="269" t="s">
        <v>3106</v>
      </c>
      <c r="H7696" s="305" t="s">
        <v>12158</v>
      </c>
      <c r="I7696" s="306" t="s">
        <v>22280</v>
      </c>
      <c r="J7696" s="201" t="str">
        <f t="shared" si="241"/>
        <v>9999</v>
      </c>
      <c r="K7696" s="270"/>
      <c r="L7696" s="270"/>
      <c r="M7696" s="271"/>
      <c r="N7696" s="270" t="e">
        <v>#N/A</v>
      </c>
      <c r="O7696" s="272" t="e">
        <v>#N/A</v>
      </c>
      <c r="P7696" s="272" t="e">
        <v>#N/A</v>
      </c>
      <c r="Q7696" s="272" t="e">
        <v>#N/A</v>
      </c>
    </row>
    <row r="7697" spans="1:17" s="208" customFormat="1" ht="12">
      <c r="A7697" s="268" t="str">
        <f t="shared" si="240"/>
        <v>2163628021770563017</v>
      </c>
      <c r="B7697" s="304" t="s">
        <v>19891</v>
      </c>
      <c r="C7697" s="269" t="s">
        <v>12156</v>
      </c>
      <c r="D7697" s="144" t="s">
        <v>3106</v>
      </c>
      <c r="E7697" s="269" t="s">
        <v>12159</v>
      </c>
      <c r="F7697" s="145" t="s">
        <v>3106</v>
      </c>
      <c r="G7697" s="269" t="s">
        <v>3106</v>
      </c>
      <c r="H7697" s="305" t="s">
        <v>12158</v>
      </c>
      <c r="I7697" s="307" t="s">
        <v>12158</v>
      </c>
      <c r="J7697" s="201" t="str">
        <f t="shared" si="241"/>
        <v>9999</v>
      </c>
      <c r="K7697" s="270"/>
      <c r="L7697" s="270"/>
      <c r="M7697" s="271"/>
      <c r="N7697" s="270" t="e">
        <v>#N/A</v>
      </c>
      <c r="O7697" s="272" t="e">
        <v>#N/A</v>
      </c>
      <c r="P7697" s="272" t="e">
        <v>#N/A</v>
      </c>
      <c r="Q7697" s="272" t="e">
        <v>#N/A</v>
      </c>
    </row>
    <row r="7698" spans="1:17" s="208" customFormat="1" ht="12">
      <c r="A7698" s="268" t="str">
        <f t="shared" si="240"/>
        <v>2163735021437414810</v>
      </c>
      <c r="B7698" s="304" t="s">
        <v>19891</v>
      </c>
      <c r="C7698" s="269" t="s">
        <v>12160</v>
      </c>
      <c r="D7698" s="144" t="s">
        <v>3106</v>
      </c>
      <c r="E7698" s="269" t="s">
        <v>12161</v>
      </c>
      <c r="F7698" s="145" t="s">
        <v>3106</v>
      </c>
      <c r="G7698" s="269" t="s">
        <v>3106</v>
      </c>
      <c r="H7698" s="305" t="s">
        <v>12162</v>
      </c>
      <c r="I7698" s="307" t="s">
        <v>12162</v>
      </c>
      <c r="J7698" s="201" t="str">
        <f t="shared" si="241"/>
        <v>9999</v>
      </c>
      <c r="K7698" s="270"/>
      <c r="L7698" s="270"/>
      <c r="M7698" s="271"/>
      <c r="N7698" s="270" t="e">
        <v>#N/A</v>
      </c>
      <c r="O7698" s="272" t="e">
        <v>#N/A</v>
      </c>
      <c r="P7698" s="272" t="e">
        <v>#N/A</v>
      </c>
      <c r="Q7698" s="272" t="e">
        <v>#N/A</v>
      </c>
    </row>
    <row r="7699" spans="1:17" s="208" customFormat="1" ht="12">
      <c r="A7699" s="268" t="str">
        <f t="shared" si="240"/>
        <v>2165839011376771063</v>
      </c>
      <c r="B7699" s="304" t="s">
        <v>19891</v>
      </c>
      <c r="C7699" s="269" t="s">
        <v>12163</v>
      </c>
      <c r="D7699" s="144" t="s">
        <v>3106</v>
      </c>
      <c r="E7699" s="269" t="s">
        <v>12164</v>
      </c>
      <c r="F7699" s="145" t="s">
        <v>3106</v>
      </c>
      <c r="G7699" s="269" t="s">
        <v>3106</v>
      </c>
      <c r="H7699" s="305" t="s">
        <v>12165</v>
      </c>
      <c r="I7699" s="306" t="s">
        <v>21236</v>
      </c>
      <c r="J7699" s="201" t="str">
        <f t="shared" si="241"/>
        <v>9999</v>
      </c>
      <c r="K7699" s="270"/>
      <c r="L7699" s="270"/>
      <c r="M7699" s="271"/>
      <c r="N7699" s="270" t="e">
        <v>#N/A</v>
      </c>
      <c r="O7699" s="272" t="e">
        <v>#N/A</v>
      </c>
      <c r="P7699" s="272" t="e">
        <v>#N/A</v>
      </c>
      <c r="Q7699" s="272" t="e">
        <v>#N/A</v>
      </c>
    </row>
    <row r="7700" spans="1:17" s="208" customFormat="1" ht="12">
      <c r="A7700" s="268" t="str">
        <f t="shared" si="240"/>
        <v>2166233041891906327</v>
      </c>
      <c r="B7700" s="304" t="s">
        <v>19891</v>
      </c>
      <c r="C7700" s="269" t="s">
        <v>12166</v>
      </c>
      <c r="D7700" s="144" t="s">
        <v>3106</v>
      </c>
      <c r="E7700" s="269" t="s">
        <v>12167</v>
      </c>
      <c r="F7700" s="145" t="s">
        <v>3106</v>
      </c>
      <c r="G7700" s="269" t="s">
        <v>3106</v>
      </c>
      <c r="H7700" s="305" t="s">
        <v>12168</v>
      </c>
      <c r="I7700" s="306" t="s">
        <v>22606</v>
      </c>
      <c r="J7700" s="201" t="str">
        <f t="shared" si="241"/>
        <v>9999</v>
      </c>
      <c r="K7700" s="270"/>
      <c r="L7700" s="270"/>
      <c r="M7700" s="271"/>
      <c r="N7700" s="270" t="e">
        <v>#N/A</v>
      </c>
      <c r="O7700" s="272" t="e">
        <v>#N/A</v>
      </c>
      <c r="P7700" s="272" t="e">
        <v>#N/A</v>
      </c>
      <c r="Q7700" s="272" t="e">
        <v>#N/A</v>
      </c>
    </row>
    <row r="7701" spans="1:17" s="208" customFormat="1" ht="12">
      <c r="A7701" s="268" t="str">
        <f t="shared" ref="A7701:A7764" si="242">E7701&amp;C7701</f>
        <v>2166688011710131784</v>
      </c>
      <c r="B7701" s="304" t="s">
        <v>19891</v>
      </c>
      <c r="C7701" s="269" t="s">
        <v>12169</v>
      </c>
      <c r="D7701" s="144" t="s">
        <v>3106</v>
      </c>
      <c r="E7701" s="269" t="s">
        <v>12170</v>
      </c>
      <c r="F7701" s="145" t="s">
        <v>3106</v>
      </c>
      <c r="G7701" s="269" t="s">
        <v>3106</v>
      </c>
      <c r="H7701" s="305" t="s">
        <v>12171</v>
      </c>
      <c r="I7701" s="306" t="s">
        <v>22145</v>
      </c>
      <c r="J7701" s="201" t="str">
        <f t="shared" si="241"/>
        <v>9999</v>
      </c>
      <c r="K7701" s="270"/>
      <c r="L7701" s="270"/>
      <c r="M7701" s="271"/>
      <c r="N7701" s="270" t="e">
        <v>#N/A</v>
      </c>
      <c r="O7701" s="272" t="e">
        <v>#N/A</v>
      </c>
      <c r="P7701" s="272" t="e">
        <v>#N/A</v>
      </c>
      <c r="Q7701" s="272" t="e">
        <v>#N/A</v>
      </c>
    </row>
    <row r="7702" spans="1:17" s="208" customFormat="1" ht="12">
      <c r="A7702" s="268" t="str">
        <f t="shared" si="242"/>
        <v>2167637011215927470</v>
      </c>
      <c r="B7702" s="304" t="s">
        <v>19891</v>
      </c>
      <c r="C7702" s="269" t="s">
        <v>12172</v>
      </c>
      <c r="D7702" s="144" t="s">
        <v>3106</v>
      </c>
      <c r="E7702" s="269" t="s">
        <v>12173</v>
      </c>
      <c r="F7702" s="145" t="s">
        <v>3106</v>
      </c>
      <c r="G7702" s="269" t="s">
        <v>3106</v>
      </c>
      <c r="H7702" s="305" t="s">
        <v>12174</v>
      </c>
      <c r="I7702" s="306" t="s">
        <v>20801</v>
      </c>
      <c r="J7702" s="201" t="str">
        <f t="shared" si="241"/>
        <v>9999</v>
      </c>
      <c r="K7702" s="270"/>
      <c r="L7702" s="270"/>
      <c r="M7702" s="271"/>
      <c r="N7702" s="270" t="e">
        <v>#N/A</v>
      </c>
      <c r="O7702" s="272" t="e">
        <v>#N/A</v>
      </c>
      <c r="P7702" s="272" t="e">
        <v>#N/A</v>
      </c>
      <c r="Q7702" s="272" t="e">
        <v>#N/A</v>
      </c>
    </row>
    <row r="7703" spans="1:17" s="208" customFormat="1" ht="12">
      <c r="A7703" s="268" t="str">
        <f t="shared" si="242"/>
        <v>2167918011437243185</v>
      </c>
      <c r="B7703" s="304" t="s">
        <v>19891</v>
      </c>
      <c r="C7703" s="269" t="s">
        <v>12175</v>
      </c>
      <c r="D7703" s="144" t="s">
        <v>3106</v>
      </c>
      <c r="E7703" s="269" t="s">
        <v>12176</v>
      </c>
      <c r="F7703" s="145" t="s">
        <v>3106</v>
      </c>
      <c r="G7703" s="269" t="s">
        <v>3106</v>
      </c>
      <c r="H7703" s="305" t="s">
        <v>12177</v>
      </c>
      <c r="I7703" s="307" t="s">
        <v>12177</v>
      </c>
      <c r="J7703" s="201" t="str">
        <f t="shared" si="241"/>
        <v>9999</v>
      </c>
      <c r="K7703" s="270"/>
      <c r="L7703" s="270"/>
      <c r="M7703" s="271"/>
      <c r="N7703" s="270" t="e">
        <v>#N/A</v>
      </c>
      <c r="O7703" s="272" t="e">
        <v>#N/A</v>
      </c>
      <c r="P7703" s="272" t="e">
        <v>#N/A</v>
      </c>
      <c r="Q7703" s="272" t="e">
        <v>#N/A</v>
      </c>
    </row>
    <row r="7704" spans="1:17" s="208" customFormat="1" ht="12">
      <c r="A7704" s="268" t="str">
        <f t="shared" si="242"/>
        <v>2168809011225343973</v>
      </c>
      <c r="B7704" s="304" t="s">
        <v>19891</v>
      </c>
      <c r="C7704" s="269" t="s">
        <v>12178</v>
      </c>
      <c r="D7704" s="144" t="s">
        <v>3106</v>
      </c>
      <c r="E7704" s="269" t="s">
        <v>12179</v>
      </c>
      <c r="F7704" s="145" t="s">
        <v>3106</v>
      </c>
      <c r="G7704" s="269" t="s">
        <v>3106</v>
      </c>
      <c r="H7704" s="305" t="s">
        <v>9803</v>
      </c>
      <c r="I7704" s="307" t="s">
        <v>9803</v>
      </c>
      <c r="J7704" s="201" t="str">
        <f t="shared" si="241"/>
        <v>9999</v>
      </c>
      <c r="K7704" s="270"/>
      <c r="L7704" s="270"/>
      <c r="M7704" s="271"/>
      <c r="N7704" s="270" t="e">
        <v>#N/A</v>
      </c>
      <c r="O7704" s="272" t="e">
        <v>#N/A</v>
      </c>
      <c r="P7704" s="272" t="e">
        <v>#N/A</v>
      </c>
      <c r="Q7704" s="272" t="e">
        <v>#N/A</v>
      </c>
    </row>
    <row r="7705" spans="1:17" s="208" customFormat="1" ht="12">
      <c r="A7705" s="268" t="str">
        <f t="shared" si="242"/>
        <v>2169773011275858201</v>
      </c>
      <c r="B7705" s="304" t="s">
        <v>19891</v>
      </c>
      <c r="C7705" s="269" t="s">
        <v>12180</v>
      </c>
      <c r="D7705" s="144" t="s">
        <v>3106</v>
      </c>
      <c r="E7705" s="269" t="s">
        <v>12181</v>
      </c>
      <c r="F7705" s="145" t="s">
        <v>3106</v>
      </c>
      <c r="G7705" s="269" t="s">
        <v>3106</v>
      </c>
      <c r="H7705" s="305" t="s">
        <v>12182</v>
      </c>
      <c r="I7705" s="306" t="s">
        <v>20962</v>
      </c>
      <c r="J7705" s="201" t="str">
        <f t="shared" si="241"/>
        <v>9999</v>
      </c>
      <c r="K7705" s="270"/>
      <c r="L7705" s="270"/>
      <c r="M7705" s="271"/>
      <c r="N7705" s="270" t="e">
        <v>#N/A</v>
      </c>
      <c r="O7705" s="272" t="e">
        <v>#N/A</v>
      </c>
      <c r="P7705" s="272" t="e">
        <v>#N/A</v>
      </c>
      <c r="Q7705" s="272" t="e">
        <v>#N/A</v>
      </c>
    </row>
    <row r="7706" spans="1:17" s="208" customFormat="1" ht="12">
      <c r="A7706" s="268" t="str">
        <f t="shared" si="242"/>
        <v>2171191011538165527</v>
      </c>
      <c r="B7706" s="304" t="s">
        <v>19891</v>
      </c>
      <c r="C7706" s="269" t="s">
        <v>12183</v>
      </c>
      <c r="D7706" s="144" t="s">
        <v>3106</v>
      </c>
      <c r="E7706" s="269" t="s">
        <v>12184</v>
      </c>
      <c r="F7706" s="145" t="s">
        <v>3106</v>
      </c>
      <c r="G7706" s="269" t="s">
        <v>3106</v>
      </c>
      <c r="H7706" s="305" t="s">
        <v>12185</v>
      </c>
      <c r="I7706" s="307" t="s">
        <v>12185</v>
      </c>
      <c r="J7706" s="201" t="str">
        <f t="shared" si="241"/>
        <v>9999</v>
      </c>
      <c r="K7706" s="270"/>
      <c r="L7706" s="270"/>
      <c r="M7706" s="271"/>
      <c r="N7706" s="270" t="e">
        <v>#N/A</v>
      </c>
      <c r="O7706" s="272" t="e">
        <v>#N/A</v>
      </c>
      <c r="P7706" s="272" t="e">
        <v>#N/A</v>
      </c>
      <c r="Q7706" s="272" t="e">
        <v>#N/A</v>
      </c>
    </row>
    <row r="7707" spans="1:17" s="208" customFormat="1" ht="12">
      <c r="A7707" s="268" t="str">
        <f t="shared" si="242"/>
        <v>2171191021538165527</v>
      </c>
      <c r="B7707" s="304" t="s">
        <v>19891</v>
      </c>
      <c r="C7707" s="269" t="s">
        <v>12183</v>
      </c>
      <c r="D7707" s="144" t="s">
        <v>3106</v>
      </c>
      <c r="E7707" s="269" t="s">
        <v>12186</v>
      </c>
      <c r="F7707" s="145" t="s">
        <v>3106</v>
      </c>
      <c r="G7707" s="269" t="s">
        <v>3106</v>
      </c>
      <c r="H7707" s="305" t="s">
        <v>12185</v>
      </c>
      <c r="I7707" s="306" t="s">
        <v>21698</v>
      </c>
      <c r="J7707" s="201" t="str">
        <f t="shared" si="241"/>
        <v>9999</v>
      </c>
      <c r="K7707" s="270"/>
      <c r="L7707" s="270"/>
      <c r="M7707" s="271"/>
      <c r="N7707" s="270" t="e">
        <v>#N/A</v>
      </c>
      <c r="O7707" s="272" t="e">
        <v>#N/A</v>
      </c>
      <c r="P7707" s="272" t="e">
        <v>#N/A</v>
      </c>
      <c r="Q7707" s="272" t="e">
        <v>#N/A</v>
      </c>
    </row>
    <row r="7708" spans="1:17" s="208" customFormat="1" ht="12">
      <c r="A7708" s="268" t="str">
        <f t="shared" si="242"/>
        <v>2171266011386823995</v>
      </c>
      <c r="B7708" s="304" t="s">
        <v>19891</v>
      </c>
      <c r="C7708" s="269" t="s">
        <v>12187</v>
      </c>
      <c r="D7708" s="144" t="s">
        <v>3106</v>
      </c>
      <c r="E7708" s="269" t="s">
        <v>12188</v>
      </c>
      <c r="F7708" s="145" t="s">
        <v>3106</v>
      </c>
      <c r="G7708" s="269" t="s">
        <v>3106</v>
      </c>
      <c r="H7708" s="305" t="s">
        <v>12189</v>
      </c>
      <c r="I7708" s="306" t="s">
        <v>21265</v>
      </c>
      <c r="J7708" s="201" t="str">
        <f t="shared" si="241"/>
        <v>9999</v>
      </c>
      <c r="K7708" s="270"/>
      <c r="L7708" s="270"/>
      <c r="M7708" s="271"/>
      <c r="N7708" s="270" t="e">
        <v>#N/A</v>
      </c>
      <c r="O7708" s="272" t="e">
        <v>#N/A</v>
      </c>
      <c r="P7708" s="272" t="e">
        <v>#N/A</v>
      </c>
      <c r="Q7708" s="272" t="e">
        <v>#N/A</v>
      </c>
    </row>
    <row r="7709" spans="1:17" s="208" customFormat="1" ht="12">
      <c r="A7709" s="268" t="str">
        <f t="shared" si="242"/>
        <v>2173189011114959582</v>
      </c>
      <c r="B7709" s="304" t="s">
        <v>19891</v>
      </c>
      <c r="C7709" s="269" t="s">
        <v>12190</v>
      </c>
      <c r="D7709" s="144" t="s">
        <v>3106</v>
      </c>
      <c r="E7709" s="269" t="s">
        <v>12191</v>
      </c>
      <c r="F7709" s="145" t="s">
        <v>3106</v>
      </c>
      <c r="G7709" s="269" t="s">
        <v>3106</v>
      </c>
      <c r="H7709" s="305" t="s">
        <v>12192</v>
      </c>
      <c r="I7709" s="306" t="s">
        <v>20526</v>
      </c>
      <c r="J7709" s="201" t="str">
        <f t="shared" si="241"/>
        <v>9999</v>
      </c>
      <c r="K7709" s="270"/>
      <c r="L7709" s="270"/>
      <c r="M7709" s="271"/>
      <c r="N7709" s="270" t="e">
        <v>#N/A</v>
      </c>
      <c r="O7709" s="272" t="e">
        <v>#N/A</v>
      </c>
      <c r="P7709" s="272" t="e">
        <v>#N/A</v>
      </c>
      <c r="Q7709" s="272" t="e">
        <v>#N/A</v>
      </c>
    </row>
    <row r="7710" spans="1:17" s="208" customFormat="1" ht="12">
      <c r="A7710" s="268" t="str">
        <f t="shared" si="242"/>
        <v>2173189021114959582</v>
      </c>
      <c r="B7710" s="304" t="s">
        <v>19891</v>
      </c>
      <c r="C7710" s="269" t="s">
        <v>12190</v>
      </c>
      <c r="D7710" s="144" t="s">
        <v>3106</v>
      </c>
      <c r="E7710" s="269" t="s">
        <v>12193</v>
      </c>
      <c r="F7710" s="145" t="s">
        <v>3106</v>
      </c>
      <c r="G7710" s="269" t="s">
        <v>3106</v>
      </c>
      <c r="H7710" s="305" t="s">
        <v>12192</v>
      </c>
      <c r="I7710" s="306" t="s">
        <v>20526</v>
      </c>
      <c r="J7710" s="201" t="str">
        <f t="shared" si="241"/>
        <v>9999</v>
      </c>
      <c r="K7710" s="270"/>
      <c r="L7710" s="270"/>
      <c r="M7710" s="271"/>
      <c r="N7710" s="270" t="e">
        <v>#N/A</v>
      </c>
      <c r="O7710" s="272" t="e">
        <v>#N/A</v>
      </c>
      <c r="P7710" s="272" t="e">
        <v>#N/A</v>
      </c>
      <c r="Q7710" s="272" t="e">
        <v>#N/A</v>
      </c>
    </row>
    <row r="7711" spans="1:17" s="208" customFormat="1" ht="12">
      <c r="A7711" s="268" t="str">
        <f t="shared" si="242"/>
        <v>2173338011609199348</v>
      </c>
      <c r="B7711" s="304" t="s">
        <v>19891</v>
      </c>
      <c r="C7711" s="269" t="s">
        <v>12194</v>
      </c>
      <c r="D7711" s="144" t="s">
        <v>3106</v>
      </c>
      <c r="E7711" s="269" t="s">
        <v>12195</v>
      </c>
      <c r="F7711" s="145" t="s">
        <v>3106</v>
      </c>
      <c r="G7711" s="269" t="s">
        <v>3106</v>
      </c>
      <c r="H7711" s="305" t="s">
        <v>12196</v>
      </c>
      <c r="I7711" s="307" t="s">
        <v>12196</v>
      </c>
      <c r="J7711" s="201" t="str">
        <f t="shared" si="241"/>
        <v>9999</v>
      </c>
      <c r="K7711" s="270"/>
      <c r="L7711" s="270"/>
      <c r="M7711" s="271"/>
      <c r="N7711" s="270" t="e">
        <v>#N/A</v>
      </c>
      <c r="O7711" s="272" t="e">
        <v>#N/A</v>
      </c>
      <c r="P7711" s="272" t="e">
        <v>#N/A</v>
      </c>
      <c r="Q7711" s="272" t="e">
        <v>#N/A</v>
      </c>
    </row>
    <row r="7712" spans="1:17" s="208" customFormat="1" ht="12">
      <c r="A7712" s="268" t="str">
        <f t="shared" si="242"/>
        <v>2173338021346522398</v>
      </c>
      <c r="B7712" s="304" t="s">
        <v>19891</v>
      </c>
      <c r="C7712" s="269" t="s">
        <v>12197</v>
      </c>
      <c r="D7712" s="144" t="s">
        <v>3106</v>
      </c>
      <c r="E7712" s="269" t="s">
        <v>12198</v>
      </c>
      <c r="F7712" s="145" t="s">
        <v>3106</v>
      </c>
      <c r="G7712" s="269" t="s">
        <v>3106</v>
      </c>
      <c r="H7712" s="305" t="s">
        <v>12196</v>
      </c>
      <c r="I7712" s="307" t="s">
        <v>12196</v>
      </c>
      <c r="J7712" s="201" t="str">
        <f t="shared" si="241"/>
        <v>9999</v>
      </c>
      <c r="K7712" s="270"/>
      <c r="L7712" s="270"/>
      <c r="M7712" s="271"/>
      <c r="N7712" s="270" t="e">
        <v>#N/A</v>
      </c>
      <c r="O7712" s="272" t="e">
        <v>#N/A</v>
      </c>
      <c r="P7712" s="272" t="e">
        <v>#N/A</v>
      </c>
      <c r="Q7712" s="272" t="e">
        <v>#N/A</v>
      </c>
    </row>
    <row r="7713" spans="1:17" s="208" customFormat="1" ht="12">
      <c r="A7713" s="268" t="str">
        <f t="shared" si="242"/>
        <v>2173494011124124375</v>
      </c>
      <c r="B7713" s="304" t="s">
        <v>19891</v>
      </c>
      <c r="C7713" s="269" t="s">
        <v>13982</v>
      </c>
      <c r="D7713" s="144" t="s">
        <v>3106</v>
      </c>
      <c r="E7713" s="269" t="s">
        <v>13983</v>
      </c>
      <c r="F7713" s="145" t="s">
        <v>3106</v>
      </c>
      <c r="G7713" s="269" t="s">
        <v>3106</v>
      </c>
      <c r="H7713" s="305" t="s">
        <v>13984</v>
      </c>
      <c r="I7713" s="307" t="s">
        <v>13984</v>
      </c>
      <c r="J7713" s="201" t="str">
        <f t="shared" si="241"/>
        <v>9999</v>
      </c>
      <c r="K7713" s="270" t="s">
        <v>13915</v>
      </c>
      <c r="L7713" s="270" t="s">
        <v>13916</v>
      </c>
      <c r="M7713" s="271">
        <v>44085</v>
      </c>
      <c r="N7713" s="270" t="e">
        <v>#N/A</v>
      </c>
      <c r="O7713" s="272" t="e">
        <v>#N/A</v>
      </c>
      <c r="P7713" s="272" t="e">
        <v>#N/A</v>
      </c>
      <c r="Q7713" s="272" t="e">
        <v>#N/A</v>
      </c>
    </row>
    <row r="7714" spans="1:17" s="208" customFormat="1" ht="12">
      <c r="A7714" s="268" t="str">
        <f t="shared" si="242"/>
        <v>2173676011316176472</v>
      </c>
      <c r="B7714" s="304" t="s">
        <v>19891</v>
      </c>
      <c r="C7714" s="269" t="s">
        <v>12199</v>
      </c>
      <c r="D7714" s="144" t="s">
        <v>3106</v>
      </c>
      <c r="E7714" s="269" t="s">
        <v>12200</v>
      </c>
      <c r="F7714" s="145" t="s">
        <v>3106</v>
      </c>
      <c r="G7714" s="269" t="s">
        <v>3106</v>
      </c>
      <c r="H7714" s="305" t="s">
        <v>3626</v>
      </c>
      <c r="I7714" s="306" t="s">
        <v>21053</v>
      </c>
      <c r="J7714" s="201" t="str">
        <f t="shared" si="241"/>
        <v>9999</v>
      </c>
      <c r="K7714" s="270"/>
      <c r="L7714" s="270"/>
      <c r="M7714" s="271"/>
      <c r="N7714" s="270" t="e">
        <v>#N/A</v>
      </c>
      <c r="O7714" s="272" t="e">
        <v>#N/A</v>
      </c>
      <c r="P7714" s="272" t="e">
        <v>#N/A</v>
      </c>
      <c r="Q7714" s="272" t="e">
        <v>#N/A</v>
      </c>
    </row>
    <row r="7715" spans="1:17" s="208" customFormat="1" ht="12">
      <c r="A7715" s="268" t="str">
        <f t="shared" si="242"/>
        <v>2174146011184920472</v>
      </c>
      <c r="B7715" s="304" t="s">
        <v>19891</v>
      </c>
      <c r="C7715" s="269" t="s">
        <v>12201</v>
      </c>
      <c r="D7715" s="144" t="s">
        <v>3106</v>
      </c>
      <c r="E7715" s="269" t="s">
        <v>12202</v>
      </c>
      <c r="F7715" s="145" t="s">
        <v>3106</v>
      </c>
      <c r="G7715" s="269" t="s">
        <v>3106</v>
      </c>
      <c r="H7715" s="305" t="s">
        <v>12196</v>
      </c>
      <c r="I7715" s="307" t="s">
        <v>12196</v>
      </c>
      <c r="J7715" s="201" t="str">
        <f t="shared" si="241"/>
        <v>9999</v>
      </c>
      <c r="K7715" s="270"/>
      <c r="L7715" s="270"/>
      <c r="M7715" s="271"/>
      <c r="N7715" s="270" t="e">
        <v>#N/A</v>
      </c>
      <c r="O7715" s="272" t="e">
        <v>#N/A</v>
      </c>
      <c r="P7715" s="272" t="e">
        <v>#N/A</v>
      </c>
      <c r="Q7715" s="272" t="e">
        <v>#N/A</v>
      </c>
    </row>
    <row r="7716" spans="1:17" s="208" customFormat="1" ht="12">
      <c r="A7716" s="268" t="str">
        <f t="shared" si="242"/>
        <v>2174708011144471715</v>
      </c>
      <c r="B7716" s="304" t="s">
        <v>19891</v>
      </c>
      <c r="C7716" s="269" t="s">
        <v>12203</v>
      </c>
      <c r="D7716" s="144" t="s">
        <v>3106</v>
      </c>
      <c r="E7716" s="269" t="s">
        <v>12204</v>
      </c>
      <c r="F7716" s="145" t="s">
        <v>3106</v>
      </c>
      <c r="G7716" s="269" t="s">
        <v>3106</v>
      </c>
      <c r="H7716" s="305" t="s">
        <v>12205</v>
      </c>
      <c r="I7716" s="306" t="s">
        <v>20627</v>
      </c>
      <c r="J7716" s="201" t="str">
        <f t="shared" si="241"/>
        <v>9999</v>
      </c>
      <c r="K7716" s="270"/>
      <c r="L7716" s="270"/>
      <c r="M7716" s="271"/>
      <c r="N7716" s="270" t="e">
        <v>#N/A</v>
      </c>
      <c r="O7716" s="272" t="e">
        <v>#N/A</v>
      </c>
      <c r="P7716" s="272" t="e">
        <v>#N/A</v>
      </c>
      <c r="Q7716" s="272" t="e">
        <v>#N/A</v>
      </c>
    </row>
    <row r="7717" spans="1:17" s="208" customFormat="1" ht="12">
      <c r="A7717" s="268" t="str">
        <f t="shared" si="242"/>
        <v>2175341011144344052</v>
      </c>
      <c r="B7717" s="304" t="s">
        <v>19891</v>
      </c>
      <c r="C7717" s="269" t="s">
        <v>12206</v>
      </c>
      <c r="D7717" s="144" t="s">
        <v>3106</v>
      </c>
      <c r="E7717" s="269" t="s">
        <v>12207</v>
      </c>
      <c r="F7717" s="145" t="s">
        <v>3106</v>
      </c>
      <c r="G7717" s="269" t="s">
        <v>3106</v>
      </c>
      <c r="H7717" s="305" t="s">
        <v>12208</v>
      </c>
      <c r="I7717" s="306" t="s">
        <v>20621</v>
      </c>
      <c r="J7717" s="201" t="str">
        <f t="shared" si="241"/>
        <v>9999</v>
      </c>
      <c r="K7717" s="270"/>
      <c r="L7717" s="270"/>
      <c r="M7717" s="271"/>
      <c r="N7717" s="270" t="e">
        <v>#N/A</v>
      </c>
      <c r="O7717" s="272" t="e">
        <v>#N/A</v>
      </c>
      <c r="P7717" s="272" t="e">
        <v>#N/A</v>
      </c>
      <c r="Q7717" s="272" t="e">
        <v>#N/A</v>
      </c>
    </row>
    <row r="7718" spans="1:17" s="208" customFormat="1" ht="12">
      <c r="A7718" s="268" t="str">
        <f t="shared" si="242"/>
        <v>2177164011144266024</v>
      </c>
      <c r="B7718" s="304" t="s">
        <v>19891</v>
      </c>
      <c r="C7718" s="269" t="s">
        <v>12209</v>
      </c>
      <c r="D7718" s="144" t="s">
        <v>3106</v>
      </c>
      <c r="E7718" s="269" t="s">
        <v>12210</v>
      </c>
      <c r="F7718" s="145" t="s">
        <v>3106</v>
      </c>
      <c r="G7718" s="269" t="s">
        <v>3106</v>
      </c>
      <c r="H7718" s="305" t="s">
        <v>12211</v>
      </c>
      <c r="I7718" s="307" t="s">
        <v>12211</v>
      </c>
      <c r="J7718" s="201" t="str">
        <f t="shared" si="241"/>
        <v>9999</v>
      </c>
      <c r="K7718" s="270"/>
      <c r="L7718" s="270"/>
      <c r="M7718" s="271"/>
      <c r="N7718" s="270" t="e">
        <v>#N/A</v>
      </c>
      <c r="O7718" s="272" t="e">
        <v>#N/A</v>
      </c>
      <c r="P7718" s="272" t="e">
        <v>#N/A</v>
      </c>
      <c r="Q7718" s="272" t="e">
        <v>#N/A</v>
      </c>
    </row>
    <row r="7719" spans="1:17" s="208" customFormat="1" ht="12">
      <c r="A7719" s="268" t="str">
        <f t="shared" si="242"/>
        <v>2177164021144266024</v>
      </c>
      <c r="B7719" s="304" t="s">
        <v>19891</v>
      </c>
      <c r="C7719" s="269" t="s">
        <v>12209</v>
      </c>
      <c r="D7719" s="144" t="s">
        <v>3106</v>
      </c>
      <c r="E7719" s="269" t="s">
        <v>12212</v>
      </c>
      <c r="F7719" s="145" t="s">
        <v>3106</v>
      </c>
      <c r="G7719" s="269" t="s">
        <v>3106</v>
      </c>
      <c r="H7719" s="305" t="s">
        <v>12213</v>
      </c>
      <c r="I7719" s="306" t="s">
        <v>20610</v>
      </c>
      <c r="J7719" s="201" t="str">
        <f t="shared" si="241"/>
        <v>9999</v>
      </c>
      <c r="K7719" s="270"/>
      <c r="L7719" s="270"/>
      <c r="M7719" s="271"/>
      <c r="N7719" s="270" t="e">
        <v>#N/A</v>
      </c>
      <c r="O7719" s="272" t="e">
        <v>#N/A</v>
      </c>
      <c r="P7719" s="272" t="e">
        <v>#N/A</v>
      </c>
      <c r="Q7719" s="272" t="e">
        <v>#N/A</v>
      </c>
    </row>
    <row r="7720" spans="1:17" s="208" customFormat="1" ht="12">
      <c r="A7720" s="268" t="str">
        <f t="shared" si="242"/>
        <v>2177164031144266024</v>
      </c>
      <c r="B7720" s="304" t="s">
        <v>19891</v>
      </c>
      <c r="C7720" s="269" t="s">
        <v>12209</v>
      </c>
      <c r="D7720" s="144" t="s">
        <v>3106</v>
      </c>
      <c r="E7720" s="269" t="s">
        <v>12214</v>
      </c>
      <c r="F7720" s="145" t="s">
        <v>3106</v>
      </c>
      <c r="G7720" s="269" t="s">
        <v>3106</v>
      </c>
      <c r="H7720" s="305" t="s">
        <v>12213</v>
      </c>
      <c r="I7720" s="306" t="s">
        <v>20610</v>
      </c>
      <c r="J7720" s="201" t="str">
        <f t="shared" si="241"/>
        <v>9999</v>
      </c>
      <c r="K7720" s="270"/>
      <c r="L7720" s="270"/>
      <c r="M7720" s="271"/>
      <c r="N7720" s="270" t="e">
        <v>#N/A</v>
      </c>
      <c r="O7720" s="272" t="e">
        <v>#N/A</v>
      </c>
      <c r="P7720" s="272" t="e">
        <v>#N/A</v>
      </c>
      <c r="Q7720" s="272" t="e">
        <v>#N/A</v>
      </c>
    </row>
    <row r="7721" spans="1:17" s="208" customFormat="1" ht="12">
      <c r="A7721" s="268" t="str">
        <f t="shared" si="242"/>
        <v>2178360011114255833</v>
      </c>
      <c r="B7721" s="304" t="s">
        <v>19891</v>
      </c>
      <c r="C7721" s="269" t="s">
        <v>12215</v>
      </c>
      <c r="D7721" s="144" t="s">
        <v>3106</v>
      </c>
      <c r="E7721" s="269" t="s">
        <v>12216</v>
      </c>
      <c r="F7721" s="145" t="s">
        <v>3106</v>
      </c>
      <c r="G7721" s="269" t="s">
        <v>3106</v>
      </c>
      <c r="H7721" s="305" t="s">
        <v>8409</v>
      </c>
      <c r="I7721" s="306" t="s">
        <v>20519</v>
      </c>
      <c r="J7721" s="201" t="str">
        <f t="shared" si="241"/>
        <v>9999</v>
      </c>
      <c r="K7721" s="270"/>
      <c r="L7721" s="270"/>
      <c r="M7721" s="271"/>
      <c r="N7721" s="270" t="e">
        <v>#N/A</v>
      </c>
      <c r="O7721" s="272" t="e">
        <v>#N/A</v>
      </c>
      <c r="P7721" s="272" t="e">
        <v>#N/A</v>
      </c>
      <c r="Q7721" s="272" t="e">
        <v>#N/A</v>
      </c>
    </row>
    <row r="7722" spans="1:17" s="208" customFormat="1" ht="12">
      <c r="A7722" s="268" t="str">
        <f t="shared" si="242"/>
        <v>2178840031295054161</v>
      </c>
      <c r="B7722" s="304" t="s">
        <v>19891</v>
      </c>
      <c r="C7722" s="269" t="s">
        <v>12217</v>
      </c>
      <c r="D7722" s="144" t="s">
        <v>3106</v>
      </c>
      <c r="E7722" s="269" t="s">
        <v>12218</v>
      </c>
      <c r="F7722" s="145" t="s">
        <v>3106</v>
      </c>
      <c r="G7722" s="269" t="s">
        <v>3106</v>
      </c>
      <c r="H7722" s="305" t="s">
        <v>12219</v>
      </c>
      <c r="I7722" s="306" t="s">
        <v>20990</v>
      </c>
      <c r="J7722" s="201" t="str">
        <f t="shared" si="241"/>
        <v>9999</v>
      </c>
      <c r="K7722" s="270"/>
      <c r="L7722" s="270"/>
      <c r="M7722" s="271"/>
      <c r="N7722" s="270" t="e">
        <v>#N/A</v>
      </c>
      <c r="O7722" s="272" t="e">
        <v>#N/A</v>
      </c>
      <c r="P7722" s="272" t="e">
        <v>#N/A</v>
      </c>
      <c r="Q7722" s="272" t="e">
        <v>#N/A</v>
      </c>
    </row>
    <row r="7723" spans="1:17" s="208" customFormat="1" ht="12">
      <c r="A7723" s="268" t="str">
        <f t="shared" si="242"/>
        <v>2179012011366776106</v>
      </c>
      <c r="B7723" s="304" t="s">
        <v>19891</v>
      </c>
      <c r="C7723" s="269" t="s">
        <v>12220</v>
      </c>
      <c r="D7723" s="144" t="s">
        <v>3106</v>
      </c>
      <c r="E7723" s="269" t="s">
        <v>12221</v>
      </c>
      <c r="F7723" s="145" t="s">
        <v>3106</v>
      </c>
      <c r="G7723" s="269" t="s">
        <v>3106</v>
      </c>
      <c r="H7723" s="305" t="s">
        <v>12222</v>
      </c>
      <c r="I7723" s="306" t="s">
        <v>21207</v>
      </c>
      <c r="J7723" s="201" t="str">
        <f t="shared" si="241"/>
        <v>9999</v>
      </c>
      <c r="K7723" s="270"/>
      <c r="L7723" s="270"/>
      <c r="M7723" s="271"/>
      <c r="N7723" s="270" t="e">
        <v>#N/A</v>
      </c>
      <c r="O7723" s="272" t="e">
        <v>#N/A</v>
      </c>
      <c r="P7723" s="272" t="e">
        <v>#N/A</v>
      </c>
      <c r="Q7723" s="272" t="e">
        <v>#N/A</v>
      </c>
    </row>
    <row r="7724" spans="1:17" s="208" customFormat="1" ht="12">
      <c r="A7724" s="268" t="str">
        <f t="shared" si="242"/>
        <v>2180200011952625048</v>
      </c>
      <c r="B7724" s="304" t="s">
        <v>19891</v>
      </c>
      <c r="C7724" s="269" t="s">
        <v>4612</v>
      </c>
      <c r="D7724" s="144" t="s">
        <v>3106</v>
      </c>
      <c r="E7724" s="269" t="s">
        <v>12223</v>
      </c>
      <c r="F7724" s="145" t="s">
        <v>3106</v>
      </c>
      <c r="G7724" s="269" t="s">
        <v>3106</v>
      </c>
      <c r="H7724" s="305" t="s">
        <v>4614</v>
      </c>
      <c r="I7724" s="307" t="s">
        <v>4614</v>
      </c>
      <c r="J7724" s="201" t="str">
        <f t="shared" si="241"/>
        <v>9999</v>
      </c>
      <c r="K7724" s="270"/>
      <c r="L7724" s="270"/>
      <c r="M7724" s="271"/>
      <c r="N7724" s="270" t="e">
        <v>#N/A</v>
      </c>
      <c r="O7724" s="272" t="e">
        <v>#N/A</v>
      </c>
      <c r="P7724" s="272" t="e">
        <v>#N/A</v>
      </c>
      <c r="Q7724" s="272" t="e">
        <v>#N/A</v>
      </c>
    </row>
    <row r="7725" spans="1:17" s="208" customFormat="1" ht="12">
      <c r="A7725" s="268" t="str">
        <f t="shared" si="242"/>
        <v>2180499011407072358</v>
      </c>
      <c r="B7725" s="304" t="s">
        <v>19891</v>
      </c>
      <c r="C7725" s="269" t="s">
        <v>12224</v>
      </c>
      <c r="D7725" s="144" t="s">
        <v>3106</v>
      </c>
      <c r="E7725" s="269" t="s">
        <v>12225</v>
      </c>
      <c r="F7725" s="145" t="s">
        <v>3106</v>
      </c>
      <c r="G7725" s="269" t="s">
        <v>3106</v>
      </c>
      <c r="H7725" s="305" t="s">
        <v>12226</v>
      </c>
      <c r="I7725" s="306" t="s">
        <v>21309</v>
      </c>
      <c r="J7725" s="201" t="str">
        <f t="shared" si="241"/>
        <v>9999</v>
      </c>
      <c r="K7725" s="270"/>
      <c r="L7725" s="270"/>
      <c r="M7725" s="271"/>
      <c r="N7725" s="270" t="e">
        <v>#N/A</v>
      </c>
      <c r="O7725" s="272" t="e">
        <v>#N/A</v>
      </c>
      <c r="P7725" s="272" t="e">
        <v>#N/A</v>
      </c>
      <c r="Q7725" s="272" t="e">
        <v>#N/A</v>
      </c>
    </row>
    <row r="7726" spans="1:17" s="208" customFormat="1" ht="12">
      <c r="A7726" s="268" t="str">
        <f t="shared" si="242"/>
        <v>2181646011215245022</v>
      </c>
      <c r="B7726" s="304" t="s">
        <v>19891</v>
      </c>
      <c r="C7726" s="269" t="s">
        <v>14058</v>
      </c>
      <c r="D7726" s="144" t="s">
        <v>3106</v>
      </c>
      <c r="E7726" s="269" t="s">
        <v>14059</v>
      </c>
      <c r="F7726" s="145" t="s">
        <v>3106</v>
      </c>
      <c r="G7726" s="269" t="s">
        <v>3106</v>
      </c>
      <c r="H7726" s="305" t="s">
        <v>14060</v>
      </c>
      <c r="I7726" s="306" t="s">
        <v>20796</v>
      </c>
      <c r="J7726" s="201" t="str">
        <f t="shared" si="241"/>
        <v>9999</v>
      </c>
      <c r="K7726" s="270" t="s">
        <v>13915</v>
      </c>
      <c r="L7726" s="270" t="s">
        <v>13916</v>
      </c>
      <c r="M7726" s="271">
        <v>44085</v>
      </c>
      <c r="N7726" s="270" t="e">
        <v>#N/A</v>
      </c>
      <c r="O7726" s="272" t="e">
        <v>#N/A</v>
      </c>
      <c r="P7726" s="272" t="e">
        <v>#N/A</v>
      </c>
      <c r="Q7726" s="272" t="e">
        <v>#N/A</v>
      </c>
    </row>
    <row r="7727" spans="1:17" s="208" customFormat="1" ht="12">
      <c r="A7727" s="268" t="str">
        <f t="shared" si="242"/>
        <v>2182511011962579029</v>
      </c>
      <c r="B7727" s="304" t="s">
        <v>19891</v>
      </c>
      <c r="C7727" s="269" t="s">
        <v>12227</v>
      </c>
      <c r="D7727" s="144" t="s">
        <v>3106</v>
      </c>
      <c r="E7727" s="269" t="s">
        <v>12228</v>
      </c>
      <c r="F7727" s="145" t="s">
        <v>3106</v>
      </c>
      <c r="G7727" s="269" t="s">
        <v>3106</v>
      </c>
      <c r="H7727" s="305" t="s">
        <v>12229</v>
      </c>
      <c r="I7727" s="306" t="s">
        <v>22786</v>
      </c>
      <c r="J7727" s="201" t="str">
        <f t="shared" si="241"/>
        <v>9999</v>
      </c>
      <c r="K7727" s="270"/>
      <c r="L7727" s="270"/>
      <c r="M7727" s="271"/>
      <c r="N7727" s="270" t="e">
        <v>#N/A</v>
      </c>
      <c r="O7727" s="272" t="e">
        <v>#N/A</v>
      </c>
      <c r="P7727" s="272" t="e">
        <v>#N/A</v>
      </c>
      <c r="Q7727" s="272" t="e">
        <v>#N/A</v>
      </c>
    </row>
    <row r="7728" spans="1:17" s="208" customFormat="1" ht="12">
      <c r="A7728" s="268" t="str">
        <f t="shared" si="242"/>
        <v>2182834011740379239</v>
      </c>
      <c r="B7728" s="304" t="s">
        <v>19891</v>
      </c>
      <c r="C7728" s="269" t="s">
        <v>12230</v>
      </c>
      <c r="D7728" s="144" t="s">
        <v>3106</v>
      </c>
      <c r="E7728" s="269" t="s">
        <v>12231</v>
      </c>
      <c r="F7728" s="145" t="s">
        <v>3106</v>
      </c>
      <c r="G7728" s="269" t="s">
        <v>3106</v>
      </c>
      <c r="H7728" s="305" t="s">
        <v>12232</v>
      </c>
      <c r="I7728" s="306" t="s">
        <v>22229</v>
      </c>
      <c r="J7728" s="201" t="str">
        <f t="shared" si="241"/>
        <v>9999</v>
      </c>
      <c r="K7728" s="270"/>
      <c r="L7728" s="270"/>
      <c r="M7728" s="271"/>
      <c r="N7728" s="270" t="e">
        <v>#N/A</v>
      </c>
      <c r="O7728" s="272" t="e">
        <v>#N/A</v>
      </c>
      <c r="P7728" s="272" t="e">
        <v>#N/A</v>
      </c>
      <c r="Q7728" s="272" t="e">
        <v>#N/A</v>
      </c>
    </row>
    <row r="7729" spans="1:17" s="208" customFormat="1" ht="12">
      <c r="A7729" s="268" t="str">
        <f t="shared" si="242"/>
        <v>2183683011982848610</v>
      </c>
      <c r="B7729" s="304" t="s">
        <v>19891</v>
      </c>
      <c r="C7729" s="269" t="s">
        <v>12233</v>
      </c>
      <c r="D7729" s="144" t="s">
        <v>3106</v>
      </c>
      <c r="E7729" s="269" t="s">
        <v>12234</v>
      </c>
      <c r="F7729" s="145" t="s">
        <v>3106</v>
      </c>
      <c r="G7729" s="269" t="s">
        <v>3106</v>
      </c>
      <c r="H7729" s="305" t="s">
        <v>12235</v>
      </c>
      <c r="I7729" s="306" t="s">
        <v>22849</v>
      </c>
      <c r="J7729" s="201" t="str">
        <f t="shared" si="241"/>
        <v>9999</v>
      </c>
      <c r="K7729" s="270"/>
      <c r="L7729" s="270"/>
      <c r="M7729" s="271"/>
      <c r="N7729" s="270" t="e">
        <v>#N/A</v>
      </c>
      <c r="O7729" s="272" t="e">
        <v>#N/A</v>
      </c>
      <c r="P7729" s="272" t="e">
        <v>#N/A</v>
      </c>
      <c r="Q7729" s="272" t="e">
        <v>#N/A</v>
      </c>
    </row>
    <row r="7730" spans="1:17" s="208" customFormat="1" ht="12">
      <c r="A7730" s="268" t="str">
        <f t="shared" si="242"/>
        <v>2185001011609897339</v>
      </c>
      <c r="B7730" s="304" t="s">
        <v>19891</v>
      </c>
      <c r="C7730" s="269" t="s">
        <v>4380</v>
      </c>
      <c r="D7730" s="144" t="s">
        <v>3106</v>
      </c>
      <c r="E7730" s="269" t="s">
        <v>12236</v>
      </c>
      <c r="F7730" s="145" t="s">
        <v>3106</v>
      </c>
      <c r="G7730" s="269" t="s">
        <v>3106</v>
      </c>
      <c r="H7730" s="305" t="s">
        <v>4381</v>
      </c>
      <c r="I7730" s="306" t="s">
        <v>21882</v>
      </c>
      <c r="J7730" s="201" t="str">
        <f t="shared" si="241"/>
        <v>9999</v>
      </c>
      <c r="K7730" s="270"/>
      <c r="L7730" s="270"/>
      <c r="M7730" s="271"/>
      <c r="N7730" s="270" t="e">
        <v>#N/A</v>
      </c>
      <c r="O7730" s="272" t="e">
        <v>#N/A</v>
      </c>
      <c r="P7730" s="272" t="e">
        <v>#N/A</v>
      </c>
      <c r="Q7730" s="272" t="e">
        <v>#N/A</v>
      </c>
    </row>
    <row r="7731" spans="1:17" s="208" customFormat="1" ht="12">
      <c r="A7731" s="268" t="str">
        <f t="shared" si="242"/>
        <v>2187379011710108923</v>
      </c>
      <c r="B7731" s="304" t="s">
        <v>19891</v>
      </c>
      <c r="C7731" s="269" t="s">
        <v>12237</v>
      </c>
      <c r="D7731" s="144" t="s">
        <v>3106</v>
      </c>
      <c r="E7731" s="269" t="s">
        <v>12238</v>
      </c>
      <c r="F7731" s="145" t="s">
        <v>3106</v>
      </c>
      <c r="G7731" s="269" t="s">
        <v>3106</v>
      </c>
      <c r="H7731" s="305" t="s">
        <v>12239</v>
      </c>
      <c r="I7731" s="306" t="s">
        <v>22144</v>
      </c>
      <c r="J7731" s="201" t="str">
        <f t="shared" si="241"/>
        <v>9999</v>
      </c>
      <c r="K7731" s="270"/>
      <c r="L7731" s="270"/>
      <c r="M7731" s="271"/>
      <c r="N7731" s="270" t="e">
        <v>#N/A</v>
      </c>
      <c r="O7731" s="272" t="e">
        <v>#N/A</v>
      </c>
      <c r="P7731" s="272" t="e">
        <v>#N/A</v>
      </c>
      <c r="Q7731" s="272" t="e">
        <v>#N/A</v>
      </c>
    </row>
    <row r="7732" spans="1:17" s="208" customFormat="1" ht="12">
      <c r="A7732" s="268" t="str">
        <f t="shared" si="242"/>
        <v>2187460011972798411</v>
      </c>
      <c r="B7732" s="304" t="s">
        <v>19891</v>
      </c>
      <c r="C7732" s="269" t="s">
        <v>12240</v>
      </c>
      <c r="D7732" s="144" t="s">
        <v>3106</v>
      </c>
      <c r="E7732" s="269" t="s">
        <v>12241</v>
      </c>
      <c r="F7732" s="145" t="s">
        <v>3106</v>
      </c>
      <c r="G7732" s="269" t="s">
        <v>3106</v>
      </c>
      <c r="H7732" s="305" t="s">
        <v>12242</v>
      </c>
      <c r="I7732" s="306" t="s">
        <v>22815</v>
      </c>
      <c r="J7732" s="201" t="str">
        <f t="shared" si="241"/>
        <v>9999</v>
      </c>
      <c r="K7732" s="270"/>
      <c r="L7732" s="270"/>
      <c r="M7732" s="271"/>
      <c r="N7732" s="270" t="e">
        <v>#N/A</v>
      </c>
      <c r="O7732" s="272" t="e">
        <v>#N/A</v>
      </c>
      <c r="P7732" s="272" t="e">
        <v>#N/A</v>
      </c>
      <c r="Q7732" s="272" t="e">
        <v>#N/A</v>
      </c>
    </row>
    <row r="7733" spans="1:17" s="208" customFormat="1" ht="12">
      <c r="A7733" s="268" t="str">
        <f t="shared" si="242"/>
        <v>2188849011922253236</v>
      </c>
      <c r="B7733" s="304" t="s">
        <v>19891</v>
      </c>
      <c r="C7733" s="269" t="s">
        <v>12243</v>
      </c>
      <c r="D7733" s="144" t="s">
        <v>3106</v>
      </c>
      <c r="E7733" s="269" t="s">
        <v>12244</v>
      </c>
      <c r="F7733" s="145" t="s">
        <v>3106</v>
      </c>
      <c r="G7733" s="269" t="s">
        <v>3106</v>
      </c>
      <c r="H7733" s="305" t="s">
        <v>12245</v>
      </c>
      <c r="I7733" s="306" t="s">
        <v>22685</v>
      </c>
      <c r="J7733" s="201" t="str">
        <f t="shared" si="241"/>
        <v>9999</v>
      </c>
      <c r="K7733" s="270"/>
      <c r="L7733" s="270"/>
      <c r="M7733" s="271"/>
      <c r="N7733" s="270" t="e">
        <v>#N/A</v>
      </c>
      <c r="O7733" s="272" t="e">
        <v>#N/A</v>
      </c>
      <c r="P7733" s="272" t="e">
        <v>#N/A</v>
      </c>
      <c r="Q7733" s="272" t="e">
        <v>#N/A</v>
      </c>
    </row>
    <row r="7734" spans="1:17" s="208" customFormat="1" ht="12">
      <c r="A7734" s="268" t="str">
        <f t="shared" si="242"/>
        <v>2188898011023310901</v>
      </c>
      <c r="B7734" s="304" t="s">
        <v>19891</v>
      </c>
      <c r="C7734" s="269" t="s">
        <v>12246</v>
      </c>
      <c r="D7734" s="144" t="s">
        <v>3106</v>
      </c>
      <c r="E7734" s="269" t="s">
        <v>12247</v>
      </c>
      <c r="F7734" s="145" t="s">
        <v>3106</v>
      </c>
      <c r="G7734" s="269" t="s">
        <v>3106</v>
      </c>
      <c r="H7734" s="305" t="s">
        <v>12248</v>
      </c>
      <c r="I7734" s="307" t="s">
        <v>12248</v>
      </c>
      <c r="J7734" s="201" t="str">
        <f t="shared" si="241"/>
        <v>9999</v>
      </c>
      <c r="K7734" s="270"/>
      <c r="L7734" s="270"/>
      <c r="M7734" s="271"/>
      <c r="N7734" s="270" t="e">
        <v>#N/A</v>
      </c>
      <c r="O7734" s="272" t="e">
        <v>#N/A</v>
      </c>
      <c r="P7734" s="272" t="e">
        <v>#N/A</v>
      </c>
      <c r="Q7734" s="272" t="e">
        <v>#N/A</v>
      </c>
    </row>
    <row r="7735" spans="1:17" s="208" customFormat="1" ht="12">
      <c r="A7735" s="268" t="str">
        <f t="shared" si="242"/>
        <v>2189961011295966257</v>
      </c>
      <c r="B7735" s="304" t="s">
        <v>19891</v>
      </c>
      <c r="C7735" s="269" t="s">
        <v>12249</v>
      </c>
      <c r="D7735" s="144" t="s">
        <v>3106</v>
      </c>
      <c r="E7735" s="269" t="s">
        <v>12251</v>
      </c>
      <c r="F7735" s="145" t="s">
        <v>3106</v>
      </c>
      <c r="G7735" s="269" t="s">
        <v>3106</v>
      </c>
      <c r="H7735" s="305" t="s">
        <v>13832</v>
      </c>
      <c r="I7735" s="306" t="s">
        <v>21012</v>
      </c>
      <c r="J7735" s="201" t="str">
        <f t="shared" si="241"/>
        <v>9999</v>
      </c>
      <c r="K7735" s="270"/>
      <c r="L7735" s="270"/>
      <c r="M7735" s="271"/>
      <c r="N7735" s="270" t="e">
        <v>#N/A</v>
      </c>
      <c r="O7735" s="272" t="e">
        <v>#N/A</v>
      </c>
      <c r="P7735" s="272" t="e">
        <v>#N/A</v>
      </c>
      <c r="Q7735" s="272" t="e">
        <v>#N/A</v>
      </c>
    </row>
    <row r="7736" spans="1:17" s="208" customFormat="1" ht="12">
      <c r="A7736" s="268" t="str">
        <f t="shared" si="242"/>
        <v>2190365011386697688</v>
      </c>
      <c r="B7736" s="304" t="s">
        <v>19891</v>
      </c>
      <c r="C7736" s="269" t="s">
        <v>12252</v>
      </c>
      <c r="D7736" s="144" t="s">
        <v>3106</v>
      </c>
      <c r="E7736" s="269" t="s">
        <v>12253</v>
      </c>
      <c r="F7736" s="145" t="s">
        <v>3106</v>
      </c>
      <c r="G7736" s="269" t="s">
        <v>3106</v>
      </c>
      <c r="H7736" s="305" t="s">
        <v>12254</v>
      </c>
      <c r="I7736" s="306" t="s">
        <v>21258</v>
      </c>
      <c r="J7736" s="201" t="str">
        <f t="shared" si="241"/>
        <v>9999</v>
      </c>
      <c r="K7736" s="270"/>
      <c r="L7736" s="270"/>
      <c r="M7736" s="271"/>
      <c r="N7736" s="270" t="e">
        <v>#N/A</v>
      </c>
      <c r="O7736" s="272" t="e">
        <v>#N/A</v>
      </c>
      <c r="P7736" s="272" t="e">
        <v>#N/A</v>
      </c>
      <c r="Q7736" s="272" t="e">
        <v>#N/A</v>
      </c>
    </row>
    <row r="7737" spans="1:17" s="208" customFormat="1" ht="12">
      <c r="A7737" s="268" t="str">
        <f t="shared" si="242"/>
        <v>2190365021386697688</v>
      </c>
      <c r="B7737" s="304" t="s">
        <v>19891</v>
      </c>
      <c r="C7737" s="269" t="s">
        <v>12252</v>
      </c>
      <c r="D7737" s="144" t="s">
        <v>3106</v>
      </c>
      <c r="E7737" s="269" t="s">
        <v>12255</v>
      </c>
      <c r="F7737" s="145" t="s">
        <v>3106</v>
      </c>
      <c r="G7737" s="269" t="s">
        <v>3106</v>
      </c>
      <c r="H7737" s="305" t="s">
        <v>12254</v>
      </c>
      <c r="I7737" s="306" t="s">
        <v>21258</v>
      </c>
      <c r="J7737" s="201" t="str">
        <f t="shared" si="241"/>
        <v>9999</v>
      </c>
      <c r="K7737" s="270"/>
      <c r="L7737" s="270"/>
      <c r="M7737" s="271"/>
      <c r="N7737" s="270" t="e">
        <v>#N/A</v>
      </c>
      <c r="O7737" s="272" t="e">
        <v>#N/A</v>
      </c>
      <c r="P7737" s="272" t="e">
        <v>#N/A</v>
      </c>
      <c r="Q7737" s="272" t="e">
        <v>#N/A</v>
      </c>
    </row>
    <row r="7738" spans="1:17" s="208" customFormat="1" ht="12">
      <c r="A7738" s="268" t="str">
        <f t="shared" si="242"/>
        <v>2190381011982929246</v>
      </c>
      <c r="B7738" s="304" t="s">
        <v>19891</v>
      </c>
      <c r="C7738" s="269" t="s">
        <v>12256</v>
      </c>
      <c r="D7738" s="144" t="s">
        <v>3106</v>
      </c>
      <c r="E7738" s="269" t="s">
        <v>12257</v>
      </c>
      <c r="F7738" s="145" t="s">
        <v>3106</v>
      </c>
      <c r="G7738" s="269" t="s">
        <v>3106</v>
      </c>
      <c r="H7738" s="305" t="s">
        <v>12258</v>
      </c>
      <c r="I7738" s="306" t="s">
        <v>22850</v>
      </c>
      <c r="J7738" s="201" t="str">
        <f t="shared" si="241"/>
        <v>9999</v>
      </c>
      <c r="K7738" s="270"/>
      <c r="L7738" s="270"/>
      <c r="M7738" s="271"/>
      <c r="N7738" s="270" t="e">
        <v>#N/A</v>
      </c>
      <c r="O7738" s="272" t="e">
        <v>#N/A</v>
      </c>
      <c r="P7738" s="272" t="e">
        <v>#N/A</v>
      </c>
      <c r="Q7738" s="272" t="e">
        <v>#N/A</v>
      </c>
    </row>
    <row r="7739" spans="1:17" s="208" customFormat="1" ht="12">
      <c r="A7739" s="268" t="str">
        <f t="shared" si="242"/>
        <v>2190514011104842137</v>
      </c>
      <c r="B7739" s="304" t="s">
        <v>19891</v>
      </c>
      <c r="C7739" s="269" t="s">
        <v>12259</v>
      </c>
      <c r="D7739" s="144" t="s">
        <v>3106</v>
      </c>
      <c r="E7739" s="269" t="s">
        <v>12260</v>
      </c>
      <c r="F7739" s="145" t="s">
        <v>3106</v>
      </c>
      <c r="G7739" s="269" t="s">
        <v>3106</v>
      </c>
      <c r="H7739" s="305" t="s">
        <v>12261</v>
      </c>
      <c r="I7739" s="306" t="s">
        <v>20490</v>
      </c>
      <c r="J7739" s="201" t="str">
        <f t="shared" si="241"/>
        <v>9999</v>
      </c>
      <c r="K7739" s="270"/>
      <c r="L7739" s="270"/>
      <c r="M7739" s="271"/>
      <c r="N7739" s="270" t="e">
        <v>#N/A</v>
      </c>
      <c r="O7739" s="272" t="e">
        <v>#N/A</v>
      </c>
      <c r="P7739" s="272" t="e">
        <v>#N/A</v>
      </c>
      <c r="Q7739" s="272" t="e">
        <v>#N/A</v>
      </c>
    </row>
    <row r="7740" spans="1:17" s="208" customFormat="1" ht="12">
      <c r="A7740" s="268" t="str">
        <f t="shared" si="242"/>
        <v>2190894011568658102</v>
      </c>
      <c r="B7740" s="304" t="s">
        <v>19891</v>
      </c>
      <c r="C7740" s="269" t="s">
        <v>12262</v>
      </c>
      <c r="D7740" s="144" t="s">
        <v>3106</v>
      </c>
      <c r="E7740" s="269" t="s">
        <v>12263</v>
      </c>
      <c r="F7740" s="145" t="s">
        <v>3106</v>
      </c>
      <c r="G7740" s="269" t="s">
        <v>3106</v>
      </c>
      <c r="H7740" s="305" t="s">
        <v>12264</v>
      </c>
      <c r="I7740" s="306" t="s">
        <v>21787</v>
      </c>
      <c r="J7740" s="201" t="str">
        <f t="shared" si="241"/>
        <v>9999</v>
      </c>
      <c r="K7740" s="270"/>
      <c r="L7740" s="270"/>
      <c r="M7740" s="271"/>
      <c r="N7740" s="270" t="e">
        <v>#N/A</v>
      </c>
      <c r="O7740" s="272" t="e">
        <v>#N/A</v>
      </c>
      <c r="P7740" s="272" t="e">
        <v>#N/A</v>
      </c>
      <c r="Q7740" s="272" t="e">
        <v>#N/A</v>
      </c>
    </row>
    <row r="7741" spans="1:17" s="208" customFormat="1" ht="12">
      <c r="A7741" s="268" t="str">
        <f t="shared" si="242"/>
        <v>2191470011912943184</v>
      </c>
      <c r="B7741" s="304" t="s">
        <v>19891</v>
      </c>
      <c r="C7741" s="269" t="s">
        <v>12265</v>
      </c>
      <c r="D7741" s="144" t="s">
        <v>3106</v>
      </c>
      <c r="E7741" s="269" t="s">
        <v>12266</v>
      </c>
      <c r="F7741" s="145" t="s">
        <v>3106</v>
      </c>
      <c r="G7741" s="269" t="s">
        <v>3106</v>
      </c>
      <c r="H7741" s="305" t="s">
        <v>12267</v>
      </c>
      <c r="I7741" s="306" t="s">
        <v>22660</v>
      </c>
      <c r="J7741" s="201" t="str">
        <f t="shared" si="241"/>
        <v>9999</v>
      </c>
      <c r="K7741" s="270"/>
      <c r="L7741" s="270"/>
      <c r="M7741" s="271"/>
      <c r="N7741" s="270" t="e">
        <v>#N/A</v>
      </c>
      <c r="O7741" s="272" t="e">
        <v>#N/A</v>
      </c>
      <c r="P7741" s="272" t="e">
        <v>#N/A</v>
      </c>
      <c r="Q7741" s="272" t="e">
        <v>#N/A</v>
      </c>
    </row>
    <row r="7742" spans="1:17" s="208" customFormat="1" ht="12">
      <c r="A7742" s="268" t="str">
        <f t="shared" si="242"/>
        <v>2192064011992736599</v>
      </c>
      <c r="B7742" s="304" t="s">
        <v>19891</v>
      </c>
      <c r="C7742" s="269" t="s">
        <v>12268</v>
      </c>
      <c r="D7742" s="144" t="s">
        <v>3106</v>
      </c>
      <c r="E7742" s="269" t="s">
        <v>12269</v>
      </c>
      <c r="F7742" s="145" t="s">
        <v>3106</v>
      </c>
      <c r="G7742" s="269" t="s">
        <v>3106</v>
      </c>
      <c r="H7742" s="305" t="s">
        <v>12270</v>
      </c>
      <c r="I7742" s="306" t="s">
        <v>22860</v>
      </c>
      <c r="J7742" s="201" t="str">
        <f t="shared" si="241"/>
        <v>9999</v>
      </c>
      <c r="K7742" s="270"/>
      <c r="L7742" s="270"/>
      <c r="M7742" s="271"/>
      <c r="N7742" s="270" t="e">
        <v>#N/A</v>
      </c>
      <c r="O7742" s="272" t="e">
        <v>#N/A</v>
      </c>
      <c r="P7742" s="272" t="e">
        <v>#N/A</v>
      </c>
      <c r="Q7742" s="272" t="e">
        <v>#N/A</v>
      </c>
    </row>
    <row r="7743" spans="1:17" s="208" customFormat="1" ht="12">
      <c r="A7743" s="268" t="str">
        <f t="shared" si="242"/>
        <v>2192478021720019995</v>
      </c>
      <c r="B7743" s="304" t="s">
        <v>19891</v>
      </c>
      <c r="C7743" s="269" t="s">
        <v>12271</v>
      </c>
      <c r="D7743" s="144" t="s">
        <v>3106</v>
      </c>
      <c r="E7743" s="269" t="s">
        <v>12272</v>
      </c>
      <c r="F7743" s="145" t="s">
        <v>3106</v>
      </c>
      <c r="G7743" s="269" t="s">
        <v>3106</v>
      </c>
      <c r="H7743" s="305" t="s">
        <v>12273</v>
      </c>
      <c r="I7743" s="306" t="s">
        <v>22160</v>
      </c>
      <c r="J7743" s="201" t="str">
        <f t="shared" si="241"/>
        <v>9999</v>
      </c>
      <c r="K7743" s="270"/>
      <c r="L7743" s="270"/>
      <c r="M7743" s="271"/>
      <c r="N7743" s="270" t="e">
        <v>#N/A</v>
      </c>
      <c r="O7743" s="272" t="e">
        <v>#N/A</v>
      </c>
      <c r="P7743" s="272" t="e">
        <v>#N/A</v>
      </c>
      <c r="Q7743" s="272" t="e">
        <v>#N/A</v>
      </c>
    </row>
    <row r="7744" spans="1:17" s="208" customFormat="1" ht="12">
      <c r="A7744" s="268" t="str">
        <f t="shared" si="242"/>
        <v>2193989011376581306</v>
      </c>
      <c r="B7744" s="304" t="s">
        <v>19891</v>
      </c>
      <c r="C7744" s="269" t="s">
        <v>12274</v>
      </c>
      <c r="D7744" s="144" t="s">
        <v>3106</v>
      </c>
      <c r="E7744" s="269" t="s">
        <v>12275</v>
      </c>
      <c r="F7744" s="145" t="s">
        <v>3106</v>
      </c>
      <c r="G7744" s="269" t="s">
        <v>3106</v>
      </c>
      <c r="H7744" s="305" t="s">
        <v>12276</v>
      </c>
      <c r="I7744" s="306" t="s">
        <v>21222</v>
      </c>
      <c r="J7744" s="201" t="str">
        <f t="shared" si="241"/>
        <v>9999</v>
      </c>
      <c r="K7744" s="270"/>
      <c r="L7744" s="270"/>
      <c r="M7744" s="271"/>
      <c r="N7744" s="270" t="e">
        <v>#N/A</v>
      </c>
      <c r="O7744" s="272" t="e">
        <v>#N/A</v>
      </c>
      <c r="P7744" s="272" t="e">
        <v>#N/A</v>
      </c>
      <c r="Q7744" s="272" t="e">
        <v>#N/A</v>
      </c>
    </row>
    <row r="7745" spans="1:17" s="208" customFormat="1" ht="12">
      <c r="A7745" s="268" t="str">
        <f t="shared" si="242"/>
        <v>2194540011386967164</v>
      </c>
      <c r="B7745" s="304" t="s">
        <v>19891</v>
      </c>
      <c r="C7745" s="143" t="s">
        <v>20044</v>
      </c>
      <c r="D7745" s="144" t="s">
        <v>3106</v>
      </c>
      <c r="E7745" s="144" t="s">
        <v>20045</v>
      </c>
      <c r="F7745" s="145" t="s">
        <v>3106</v>
      </c>
      <c r="G7745" s="269" t="s">
        <v>3106</v>
      </c>
      <c r="H7745" s="146" t="s">
        <v>20046</v>
      </c>
      <c r="I7745" s="306" t="s">
        <v>20046</v>
      </c>
      <c r="J7745" s="201" t="str">
        <f t="shared" si="241"/>
        <v>9999</v>
      </c>
      <c r="K7745" s="308" t="s">
        <v>19895</v>
      </c>
      <c r="L7745" s="308" t="s">
        <v>13916</v>
      </c>
      <c r="M7745" s="271">
        <v>44475</v>
      </c>
      <c r="N7745" s="270" t="s">
        <v>19930</v>
      </c>
      <c r="O7745" s="272" t="s">
        <v>19931</v>
      </c>
      <c r="P7745" s="272" t="s">
        <v>19932</v>
      </c>
      <c r="Q7745" s="272" t="s">
        <v>19933</v>
      </c>
    </row>
    <row r="7746" spans="1:17" s="208" customFormat="1" ht="12">
      <c r="A7746" s="268" t="str">
        <f t="shared" si="242"/>
        <v>2196677011831190958</v>
      </c>
      <c r="B7746" s="304" t="s">
        <v>19891</v>
      </c>
      <c r="C7746" s="269" t="s">
        <v>12277</v>
      </c>
      <c r="D7746" s="144" t="s">
        <v>3106</v>
      </c>
      <c r="E7746" s="269" t="s">
        <v>12278</v>
      </c>
      <c r="F7746" s="145" t="s">
        <v>3106</v>
      </c>
      <c r="G7746" s="269" t="s">
        <v>3106</v>
      </c>
      <c r="H7746" s="305" t="s">
        <v>12279</v>
      </c>
      <c r="I7746" s="306" t="s">
        <v>22453</v>
      </c>
      <c r="J7746" s="201" t="str">
        <f t="shared" si="241"/>
        <v>9999</v>
      </c>
      <c r="K7746" s="270"/>
      <c r="L7746" s="270"/>
      <c r="M7746" s="271"/>
      <c r="N7746" s="270" t="e">
        <v>#N/A</v>
      </c>
      <c r="O7746" s="272" t="e">
        <v>#N/A</v>
      </c>
      <c r="P7746" s="272" t="e">
        <v>#N/A</v>
      </c>
      <c r="Q7746" s="272" t="e">
        <v>#N/A</v>
      </c>
    </row>
    <row r="7747" spans="1:17" s="208" customFormat="1" ht="12">
      <c r="A7747" s="268" t="str">
        <f t="shared" si="242"/>
        <v>2196982021053382960</v>
      </c>
      <c r="B7747" s="304" t="s">
        <v>19891</v>
      </c>
      <c r="C7747" s="269" t="s">
        <v>12280</v>
      </c>
      <c r="D7747" s="144" t="s">
        <v>3106</v>
      </c>
      <c r="E7747" s="269" t="s">
        <v>12281</v>
      </c>
      <c r="F7747" s="145" t="s">
        <v>3106</v>
      </c>
      <c r="G7747" s="269" t="s">
        <v>3106</v>
      </c>
      <c r="H7747" s="305" t="s">
        <v>12282</v>
      </c>
      <c r="I7747" s="306" t="s">
        <v>20357</v>
      </c>
      <c r="J7747" s="201" t="str">
        <f t="shared" ref="J7747:J7810" si="243">B7747</f>
        <v>9999</v>
      </c>
      <c r="K7747" s="270"/>
      <c r="L7747" s="270"/>
      <c r="M7747" s="271"/>
      <c r="N7747" s="270" t="e">
        <v>#N/A</v>
      </c>
      <c r="O7747" s="272" t="e">
        <v>#N/A</v>
      </c>
      <c r="P7747" s="272" t="e">
        <v>#N/A</v>
      </c>
      <c r="Q7747" s="272" t="e">
        <v>#N/A</v>
      </c>
    </row>
    <row r="7748" spans="1:17" s="208" customFormat="1" ht="12">
      <c r="A7748" s="268" t="str">
        <f t="shared" si="242"/>
        <v>2198863021568401016</v>
      </c>
      <c r="B7748" s="304" t="s">
        <v>19891</v>
      </c>
      <c r="C7748" s="269" t="s">
        <v>12283</v>
      </c>
      <c r="D7748" s="144" t="s">
        <v>3106</v>
      </c>
      <c r="E7748" s="269" t="s">
        <v>12284</v>
      </c>
      <c r="F7748" s="145" t="s">
        <v>3106</v>
      </c>
      <c r="G7748" s="269" t="s">
        <v>3106</v>
      </c>
      <c r="H7748" s="305" t="s">
        <v>12285</v>
      </c>
      <c r="I7748" s="306" t="s">
        <v>21766</v>
      </c>
      <c r="J7748" s="201" t="str">
        <f t="shared" si="243"/>
        <v>9999</v>
      </c>
      <c r="K7748" s="270"/>
      <c r="L7748" s="270"/>
      <c r="M7748" s="271"/>
      <c r="N7748" s="270" t="e">
        <v>#N/A</v>
      </c>
      <c r="O7748" s="272" t="e">
        <v>#N/A</v>
      </c>
      <c r="P7748" s="272" t="e">
        <v>#N/A</v>
      </c>
      <c r="Q7748" s="272" t="e">
        <v>#N/A</v>
      </c>
    </row>
    <row r="7749" spans="1:17" s="208" customFormat="1" ht="12">
      <c r="A7749" s="268" t="str">
        <f t="shared" si="242"/>
        <v>2200339011407165772</v>
      </c>
      <c r="B7749" s="304" t="s">
        <v>19891</v>
      </c>
      <c r="C7749" s="269" t="s">
        <v>12286</v>
      </c>
      <c r="D7749" s="144" t="s">
        <v>3106</v>
      </c>
      <c r="E7749" s="269" t="s">
        <v>12287</v>
      </c>
      <c r="F7749" s="145" t="s">
        <v>3106</v>
      </c>
      <c r="G7749" s="269" t="s">
        <v>3106</v>
      </c>
      <c r="H7749" s="305" t="s">
        <v>12288</v>
      </c>
      <c r="I7749" s="306" t="s">
        <v>21312</v>
      </c>
      <c r="J7749" s="201" t="str">
        <f t="shared" si="243"/>
        <v>9999</v>
      </c>
      <c r="K7749" s="270"/>
      <c r="L7749" s="270"/>
      <c r="M7749" s="271"/>
      <c r="N7749" s="270" t="e">
        <v>#N/A</v>
      </c>
      <c r="O7749" s="272" t="e">
        <v>#N/A</v>
      </c>
      <c r="P7749" s="272" t="e">
        <v>#N/A</v>
      </c>
      <c r="Q7749" s="272" t="e">
        <v>#N/A</v>
      </c>
    </row>
    <row r="7750" spans="1:17" s="208" customFormat="1" ht="12">
      <c r="A7750" s="268" t="str">
        <f t="shared" si="242"/>
        <v>2201238011295056406</v>
      </c>
      <c r="B7750" s="304" t="s">
        <v>19891</v>
      </c>
      <c r="C7750" s="269" t="s">
        <v>12289</v>
      </c>
      <c r="D7750" s="144" t="s">
        <v>3106</v>
      </c>
      <c r="E7750" s="269" t="s">
        <v>12290</v>
      </c>
      <c r="F7750" s="145" t="s">
        <v>3106</v>
      </c>
      <c r="G7750" s="269" t="s">
        <v>3106</v>
      </c>
      <c r="H7750" s="305" t="s">
        <v>12291</v>
      </c>
      <c r="I7750" s="306" t="s">
        <v>20991</v>
      </c>
      <c r="J7750" s="201" t="str">
        <f t="shared" si="243"/>
        <v>9999</v>
      </c>
      <c r="K7750" s="270"/>
      <c r="L7750" s="270"/>
      <c r="M7750" s="271"/>
      <c r="N7750" s="270" t="e">
        <v>#N/A</v>
      </c>
      <c r="O7750" s="272" t="e">
        <v>#N/A</v>
      </c>
      <c r="P7750" s="272" t="e">
        <v>#N/A</v>
      </c>
      <c r="Q7750" s="272" t="e">
        <v>#N/A</v>
      </c>
    </row>
    <row r="7751" spans="1:17" s="208" customFormat="1" ht="12">
      <c r="A7751" s="268" t="str">
        <f t="shared" si="242"/>
        <v>2201709011558333542</v>
      </c>
      <c r="B7751" s="304" t="s">
        <v>19891</v>
      </c>
      <c r="C7751" s="269" t="s">
        <v>12292</v>
      </c>
      <c r="D7751" s="144" t="s">
        <v>3106</v>
      </c>
      <c r="E7751" s="269" t="s">
        <v>12293</v>
      </c>
      <c r="F7751" s="145" t="s">
        <v>3106</v>
      </c>
      <c r="G7751" s="269" t="s">
        <v>3106</v>
      </c>
      <c r="H7751" s="305" t="s">
        <v>12294</v>
      </c>
      <c r="I7751" s="307" t="s">
        <v>12294</v>
      </c>
      <c r="J7751" s="201" t="str">
        <f t="shared" si="243"/>
        <v>9999</v>
      </c>
      <c r="K7751" s="270"/>
      <c r="L7751" s="270"/>
      <c r="M7751" s="271"/>
      <c r="N7751" s="270" t="e">
        <v>#N/A</v>
      </c>
      <c r="O7751" s="272" t="e">
        <v>#N/A</v>
      </c>
      <c r="P7751" s="272" t="e">
        <v>#N/A</v>
      </c>
      <c r="Q7751" s="272" t="e">
        <v>#N/A</v>
      </c>
    </row>
    <row r="7752" spans="1:17" s="208" customFormat="1" ht="12">
      <c r="A7752" s="268" t="str">
        <f t="shared" si="242"/>
        <v>2202038011134116536</v>
      </c>
      <c r="B7752" s="304" t="s">
        <v>19891</v>
      </c>
      <c r="C7752" s="269" t="s">
        <v>12295</v>
      </c>
      <c r="D7752" s="144" t="s">
        <v>3106</v>
      </c>
      <c r="E7752" s="269" t="s">
        <v>12296</v>
      </c>
      <c r="F7752" s="145" t="s">
        <v>3106</v>
      </c>
      <c r="G7752" s="269" t="s">
        <v>3106</v>
      </c>
      <c r="H7752" s="305" t="s">
        <v>12297</v>
      </c>
      <c r="I7752" s="306" t="s">
        <v>20564</v>
      </c>
      <c r="J7752" s="201" t="str">
        <f t="shared" si="243"/>
        <v>9999</v>
      </c>
      <c r="K7752" s="270"/>
      <c r="L7752" s="270"/>
      <c r="M7752" s="271"/>
      <c r="N7752" s="270" t="e">
        <v>#N/A</v>
      </c>
      <c r="O7752" s="272" t="e">
        <v>#N/A</v>
      </c>
      <c r="P7752" s="272" t="e">
        <v>#N/A</v>
      </c>
      <c r="Q7752" s="272" t="e">
        <v>#N/A</v>
      </c>
    </row>
    <row r="7753" spans="1:17" s="208" customFormat="1" ht="12">
      <c r="A7753" s="268" t="str">
        <f t="shared" si="242"/>
        <v>2203242021184615114</v>
      </c>
      <c r="B7753" s="304" t="s">
        <v>19891</v>
      </c>
      <c r="C7753" s="269" t="s">
        <v>12298</v>
      </c>
      <c r="D7753" s="144" t="s">
        <v>3106</v>
      </c>
      <c r="E7753" s="269" t="s">
        <v>12299</v>
      </c>
      <c r="F7753" s="145" t="s">
        <v>3106</v>
      </c>
      <c r="G7753" s="269" t="s">
        <v>3106</v>
      </c>
      <c r="H7753" s="305" t="s">
        <v>12300</v>
      </c>
      <c r="I7753" s="306" t="s">
        <v>20713</v>
      </c>
      <c r="J7753" s="201" t="str">
        <f t="shared" si="243"/>
        <v>9999</v>
      </c>
      <c r="K7753" s="270"/>
      <c r="L7753" s="270"/>
      <c r="M7753" s="271"/>
      <c r="N7753" s="270" t="e">
        <v>#N/A</v>
      </c>
      <c r="O7753" s="272" t="e">
        <v>#N/A</v>
      </c>
      <c r="P7753" s="272" t="e">
        <v>#N/A</v>
      </c>
      <c r="Q7753" s="272" t="e">
        <v>#N/A</v>
      </c>
    </row>
    <row r="7754" spans="1:17" s="208" customFormat="1" ht="12">
      <c r="A7754" s="268" t="str">
        <f t="shared" si="242"/>
        <v>2203465011770880080</v>
      </c>
      <c r="B7754" s="304" t="s">
        <v>19891</v>
      </c>
      <c r="C7754" s="269" t="s">
        <v>12301</v>
      </c>
      <c r="D7754" s="144" t="s">
        <v>3106</v>
      </c>
      <c r="E7754" s="269" t="s">
        <v>12302</v>
      </c>
      <c r="F7754" s="145" t="s">
        <v>3106</v>
      </c>
      <c r="G7754" s="269" t="s">
        <v>3106</v>
      </c>
      <c r="H7754" s="305" t="s">
        <v>12303</v>
      </c>
      <c r="I7754" s="307" t="s">
        <v>12303</v>
      </c>
      <c r="J7754" s="201" t="str">
        <f t="shared" si="243"/>
        <v>9999</v>
      </c>
      <c r="K7754" s="270"/>
      <c r="L7754" s="270"/>
      <c r="M7754" s="271"/>
      <c r="N7754" s="270" t="e">
        <v>#N/A</v>
      </c>
      <c r="O7754" s="272" t="e">
        <v>#N/A</v>
      </c>
      <c r="P7754" s="272" t="e">
        <v>#N/A</v>
      </c>
      <c r="Q7754" s="272" t="e">
        <v>#N/A</v>
      </c>
    </row>
    <row r="7755" spans="1:17" s="208" customFormat="1" ht="12">
      <c r="A7755" s="268" t="str">
        <f t="shared" si="242"/>
        <v>2203465021770880080</v>
      </c>
      <c r="B7755" s="304" t="s">
        <v>19891</v>
      </c>
      <c r="C7755" s="269" t="s">
        <v>12301</v>
      </c>
      <c r="D7755" s="144" t="s">
        <v>3106</v>
      </c>
      <c r="E7755" s="269" t="s">
        <v>12304</v>
      </c>
      <c r="F7755" s="145" t="s">
        <v>3106</v>
      </c>
      <c r="G7755" s="269" t="s">
        <v>3106</v>
      </c>
      <c r="H7755" s="305" t="s">
        <v>12305</v>
      </c>
      <c r="I7755" s="307" t="s">
        <v>12305</v>
      </c>
      <c r="J7755" s="201" t="str">
        <f t="shared" si="243"/>
        <v>9999</v>
      </c>
      <c r="K7755" s="270" t="s">
        <v>4117</v>
      </c>
      <c r="L7755" s="270"/>
      <c r="M7755" s="271"/>
      <c r="N7755" s="270" t="e">
        <v>#N/A</v>
      </c>
      <c r="O7755" s="272" t="e">
        <v>#N/A</v>
      </c>
      <c r="P7755" s="272" t="e">
        <v>#N/A</v>
      </c>
      <c r="Q7755" s="272" t="e">
        <v>#N/A</v>
      </c>
    </row>
    <row r="7756" spans="1:17" s="208" customFormat="1" ht="12">
      <c r="A7756" s="268" t="str">
        <f t="shared" si="242"/>
        <v>2204208011386933182</v>
      </c>
      <c r="B7756" s="304" t="s">
        <v>19891</v>
      </c>
      <c r="C7756" s="269" t="s">
        <v>14118</v>
      </c>
      <c r="D7756" s="144" t="s">
        <v>3106</v>
      </c>
      <c r="E7756" s="269" t="s">
        <v>14119</v>
      </c>
      <c r="F7756" s="145" t="s">
        <v>3106</v>
      </c>
      <c r="G7756" s="269" t="s">
        <v>3106</v>
      </c>
      <c r="H7756" s="305" t="s">
        <v>14120</v>
      </c>
      <c r="I7756" s="307" t="s">
        <v>14120</v>
      </c>
      <c r="J7756" s="201" t="str">
        <f t="shared" si="243"/>
        <v>9999</v>
      </c>
      <c r="K7756" s="270" t="s">
        <v>13915</v>
      </c>
      <c r="L7756" s="270" t="s">
        <v>13916</v>
      </c>
      <c r="M7756" s="271">
        <v>44085</v>
      </c>
      <c r="N7756" s="270" t="e">
        <v>#N/A</v>
      </c>
      <c r="O7756" s="272" t="e">
        <v>#N/A</v>
      </c>
      <c r="P7756" s="272" t="e">
        <v>#N/A</v>
      </c>
      <c r="Q7756" s="272" t="e">
        <v>#N/A</v>
      </c>
    </row>
    <row r="7757" spans="1:17" s="208" customFormat="1" ht="12">
      <c r="A7757" s="268" t="str">
        <f t="shared" si="242"/>
        <v>2204406011861498743</v>
      </c>
      <c r="B7757" s="304" t="s">
        <v>19891</v>
      </c>
      <c r="C7757" s="269" t="s">
        <v>12306</v>
      </c>
      <c r="D7757" s="144" t="s">
        <v>3106</v>
      </c>
      <c r="E7757" s="269" t="s">
        <v>12307</v>
      </c>
      <c r="F7757" s="145" t="s">
        <v>3106</v>
      </c>
      <c r="G7757" s="269" t="s">
        <v>3106</v>
      </c>
      <c r="H7757" s="305" t="s">
        <v>12308</v>
      </c>
      <c r="I7757" s="306" t="s">
        <v>22519</v>
      </c>
      <c r="J7757" s="201" t="str">
        <f t="shared" si="243"/>
        <v>9999</v>
      </c>
      <c r="K7757" s="270"/>
      <c r="L7757" s="270"/>
      <c r="M7757" s="271"/>
      <c r="N7757" s="270" t="e">
        <v>#N/A</v>
      </c>
      <c r="O7757" s="272" t="e">
        <v>#N/A</v>
      </c>
      <c r="P7757" s="272" t="e">
        <v>#N/A</v>
      </c>
      <c r="Q7757" s="272" t="e">
        <v>#N/A</v>
      </c>
    </row>
    <row r="7758" spans="1:17" s="208" customFormat="1" ht="12">
      <c r="A7758" s="268" t="str">
        <f t="shared" si="242"/>
        <v>2205007011003127606</v>
      </c>
      <c r="B7758" s="304" t="s">
        <v>19891</v>
      </c>
      <c r="C7758" s="269" t="s">
        <v>12309</v>
      </c>
      <c r="D7758" s="144" t="s">
        <v>3106</v>
      </c>
      <c r="E7758" s="269" t="s">
        <v>12310</v>
      </c>
      <c r="F7758" s="145" t="s">
        <v>3106</v>
      </c>
      <c r="G7758" s="269" t="s">
        <v>3106</v>
      </c>
      <c r="H7758" s="305" t="s">
        <v>12311</v>
      </c>
      <c r="I7758" s="306" t="s">
        <v>20236</v>
      </c>
      <c r="J7758" s="201" t="str">
        <f t="shared" si="243"/>
        <v>9999</v>
      </c>
      <c r="K7758" s="270"/>
      <c r="L7758" s="270"/>
      <c r="M7758" s="271"/>
      <c r="N7758" s="270" t="e">
        <v>#N/A</v>
      </c>
      <c r="O7758" s="272" t="e">
        <v>#N/A</v>
      </c>
      <c r="P7758" s="272" t="e">
        <v>#N/A</v>
      </c>
      <c r="Q7758" s="272" t="e">
        <v>#N/A</v>
      </c>
    </row>
    <row r="7759" spans="1:17" s="208" customFormat="1" ht="12">
      <c r="A7759" s="268" t="str">
        <f t="shared" si="242"/>
        <v>2205346021093994691</v>
      </c>
      <c r="B7759" s="304" t="s">
        <v>19891</v>
      </c>
      <c r="C7759" s="269" t="s">
        <v>12312</v>
      </c>
      <c r="D7759" s="144" t="s">
        <v>3106</v>
      </c>
      <c r="E7759" s="269" t="s">
        <v>12313</v>
      </c>
      <c r="F7759" s="145" t="s">
        <v>3106</v>
      </c>
      <c r="G7759" s="269" t="s">
        <v>3106</v>
      </c>
      <c r="H7759" s="305" t="s">
        <v>12314</v>
      </c>
      <c r="I7759" s="307" t="s">
        <v>12314</v>
      </c>
      <c r="J7759" s="201" t="str">
        <f t="shared" si="243"/>
        <v>9999</v>
      </c>
      <c r="K7759" s="270"/>
      <c r="L7759" s="270"/>
      <c r="M7759" s="271"/>
      <c r="N7759" s="270" t="e">
        <v>#N/A</v>
      </c>
      <c r="O7759" s="272" t="e">
        <v>#N/A</v>
      </c>
      <c r="P7759" s="272" t="e">
        <v>#N/A</v>
      </c>
      <c r="Q7759" s="272" t="e">
        <v>#N/A</v>
      </c>
    </row>
    <row r="7760" spans="1:17" s="208" customFormat="1" ht="12">
      <c r="A7760" s="268" t="str">
        <f t="shared" si="242"/>
        <v>2205551011881665164</v>
      </c>
      <c r="B7760" s="304" t="s">
        <v>19891</v>
      </c>
      <c r="C7760" s="269" t="s">
        <v>12315</v>
      </c>
      <c r="D7760" s="144" t="s">
        <v>3106</v>
      </c>
      <c r="E7760" s="269" t="s">
        <v>12316</v>
      </c>
      <c r="F7760" s="145" t="s">
        <v>3106</v>
      </c>
      <c r="G7760" s="269" t="s">
        <v>3106</v>
      </c>
      <c r="H7760" s="305" t="s">
        <v>12317</v>
      </c>
      <c r="I7760" s="307" t="s">
        <v>12317</v>
      </c>
      <c r="J7760" s="201" t="str">
        <f t="shared" si="243"/>
        <v>9999</v>
      </c>
      <c r="K7760" s="270"/>
      <c r="L7760" s="270"/>
      <c r="M7760" s="271"/>
      <c r="N7760" s="270" t="e">
        <v>#N/A</v>
      </c>
      <c r="O7760" s="272" t="e">
        <v>#N/A</v>
      </c>
      <c r="P7760" s="272" t="e">
        <v>#N/A</v>
      </c>
      <c r="Q7760" s="272" t="e">
        <v>#N/A</v>
      </c>
    </row>
    <row r="7761" spans="1:17" s="208" customFormat="1" ht="12">
      <c r="A7761" s="268" t="str">
        <f t="shared" si="242"/>
        <v>2205551021881665164</v>
      </c>
      <c r="B7761" s="304" t="s">
        <v>19891</v>
      </c>
      <c r="C7761" s="269" t="s">
        <v>12315</v>
      </c>
      <c r="D7761" s="144" t="s">
        <v>3106</v>
      </c>
      <c r="E7761" s="269" t="s">
        <v>12318</v>
      </c>
      <c r="F7761" s="145" t="s">
        <v>3106</v>
      </c>
      <c r="G7761" s="269" t="s">
        <v>3106</v>
      </c>
      <c r="H7761" s="305" t="s">
        <v>12317</v>
      </c>
      <c r="I7761" s="306" t="s">
        <v>22572</v>
      </c>
      <c r="J7761" s="201" t="str">
        <f t="shared" si="243"/>
        <v>9999</v>
      </c>
      <c r="K7761" s="270"/>
      <c r="L7761" s="270"/>
      <c r="M7761" s="271"/>
      <c r="N7761" s="270" t="e">
        <v>#N/A</v>
      </c>
      <c r="O7761" s="272" t="e">
        <v>#N/A</v>
      </c>
      <c r="P7761" s="272" t="e">
        <v>#N/A</v>
      </c>
      <c r="Q7761" s="272" t="e">
        <v>#N/A</v>
      </c>
    </row>
    <row r="7762" spans="1:17" s="208" customFormat="1" ht="12">
      <c r="A7762" s="268" t="str">
        <f t="shared" si="242"/>
        <v>2205593011144520578</v>
      </c>
      <c r="B7762" s="304" t="s">
        <v>19891</v>
      </c>
      <c r="C7762" s="269" t="s">
        <v>12319</v>
      </c>
      <c r="D7762" s="144" t="s">
        <v>3106</v>
      </c>
      <c r="E7762" s="269" t="s">
        <v>12320</v>
      </c>
      <c r="F7762" s="145" t="s">
        <v>3106</v>
      </c>
      <c r="G7762" s="269" t="s">
        <v>3106</v>
      </c>
      <c r="H7762" s="305" t="s">
        <v>12321</v>
      </c>
      <c r="I7762" s="306" t="s">
        <v>20628</v>
      </c>
      <c r="J7762" s="201" t="str">
        <f t="shared" si="243"/>
        <v>9999</v>
      </c>
      <c r="K7762" s="270"/>
      <c r="L7762" s="270"/>
      <c r="M7762" s="271"/>
      <c r="N7762" s="270" t="e">
        <v>#N/A</v>
      </c>
      <c r="O7762" s="272" t="e">
        <v>#N/A</v>
      </c>
      <c r="P7762" s="272" t="e">
        <v>#N/A</v>
      </c>
      <c r="Q7762" s="272" t="e">
        <v>#N/A</v>
      </c>
    </row>
    <row r="7763" spans="1:17" s="208" customFormat="1" ht="12">
      <c r="A7763" s="268" t="str">
        <f t="shared" si="242"/>
        <v>2207391011841218526</v>
      </c>
      <c r="B7763" s="304" t="s">
        <v>19891</v>
      </c>
      <c r="C7763" s="269" t="s">
        <v>12322</v>
      </c>
      <c r="D7763" s="144" t="s">
        <v>3106</v>
      </c>
      <c r="E7763" s="269" t="s">
        <v>12323</v>
      </c>
      <c r="F7763" s="145" t="s">
        <v>3106</v>
      </c>
      <c r="G7763" s="269" t="s">
        <v>3106</v>
      </c>
      <c r="H7763" s="305" t="s">
        <v>12324</v>
      </c>
      <c r="I7763" s="306" t="s">
        <v>22471</v>
      </c>
      <c r="J7763" s="201" t="str">
        <f t="shared" si="243"/>
        <v>9999</v>
      </c>
      <c r="K7763" s="270"/>
      <c r="L7763" s="270"/>
      <c r="M7763" s="271"/>
      <c r="N7763" s="270" t="e">
        <v>#N/A</v>
      </c>
      <c r="O7763" s="272" t="e">
        <v>#N/A</v>
      </c>
      <c r="P7763" s="272" t="e">
        <v>#N/A</v>
      </c>
      <c r="Q7763" s="272" t="e">
        <v>#N/A</v>
      </c>
    </row>
    <row r="7764" spans="1:17" s="208" customFormat="1" ht="12">
      <c r="A7764" s="268" t="str">
        <f t="shared" si="242"/>
        <v>2207797011760706899</v>
      </c>
      <c r="B7764" s="304" t="s">
        <v>19891</v>
      </c>
      <c r="C7764" s="269" t="s">
        <v>12325</v>
      </c>
      <c r="D7764" s="144" t="s">
        <v>3106</v>
      </c>
      <c r="E7764" s="269" t="s">
        <v>12326</v>
      </c>
      <c r="F7764" s="145" t="s">
        <v>3106</v>
      </c>
      <c r="G7764" s="269" t="s">
        <v>3106</v>
      </c>
      <c r="H7764" s="305" t="s">
        <v>9933</v>
      </c>
      <c r="I7764" s="307" t="s">
        <v>9933</v>
      </c>
      <c r="J7764" s="201" t="str">
        <f t="shared" si="243"/>
        <v>9999</v>
      </c>
      <c r="K7764" s="270"/>
      <c r="L7764" s="270"/>
      <c r="M7764" s="271"/>
      <c r="N7764" s="270" t="e">
        <v>#N/A</v>
      </c>
      <c r="O7764" s="272" t="e">
        <v>#N/A</v>
      </c>
      <c r="P7764" s="272" t="e">
        <v>#N/A</v>
      </c>
      <c r="Q7764" s="272" t="e">
        <v>#N/A</v>
      </c>
    </row>
    <row r="7765" spans="1:17" s="208" customFormat="1" ht="12">
      <c r="A7765" s="268" t="str">
        <f t="shared" ref="A7765:A7828" si="244">E7765&amp;C7765</f>
        <v>2801367011336391085</v>
      </c>
      <c r="B7765" s="304" t="s">
        <v>19891</v>
      </c>
      <c r="C7765" s="269" t="s">
        <v>12327</v>
      </c>
      <c r="D7765" s="144" t="s">
        <v>3106</v>
      </c>
      <c r="E7765" s="269" t="s">
        <v>12328</v>
      </c>
      <c r="F7765" s="145" t="s">
        <v>3106</v>
      </c>
      <c r="G7765" s="269" t="s">
        <v>3106</v>
      </c>
      <c r="H7765" s="305" t="s">
        <v>12329</v>
      </c>
      <c r="I7765" s="306" t="s">
        <v>21118</v>
      </c>
      <c r="J7765" s="201" t="str">
        <f t="shared" si="243"/>
        <v>9999</v>
      </c>
      <c r="K7765" s="270"/>
      <c r="L7765" s="270"/>
      <c r="M7765" s="271"/>
      <c r="N7765" s="270" t="e">
        <v>#N/A</v>
      </c>
      <c r="O7765" s="272" t="e">
        <v>#N/A</v>
      </c>
      <c r="P7765" s="272" t="e">
        <v>#N/A</v>
      </c>
      <c r="Q7765" s="272" t="e">
        <v>#N/A</v>
      </c>
    </row>
    <row r="7766" spans="1:17" s="208" customFormat="1" ht="12">
      <c r="A7766" s="268" t="str">
        <f t="shared" si="244"/>
        <v>2802795011710203427</v>
      </c>
      <c r="B7766" s="304" t="s">
        <v>19891</v>
      </c>
      <c r="C7766" s="269" t="s">
        <v>11568</v>
      </c>
      <c r="D7766" s="144" t="s">
        <v>3106</v>
      </c>
      <c r="E7766" s="269" t="s">
        <v>12330</v>
      </c>
      <c r="F7766" s="145" t="s">
        <v>3106</v>
      </c>
      <c r="G7766" s="269" t="s">
        <v>3106</v>
      </c>
      <c r="H7766" s="305" t="s">
        <v>11570</v>
      </c>
      <c r="I7766" s="306" t="s">
        <v>22147</v>
      </c>
      <c r="J7766" s="201" t="str">
        <f t="shared" si="243"/>
        <v>9999</v>
      </c>
      <c r="K7766" s="270"/>
      <c r="L7766" s="270"/>
      <c r="M7766" s="271"/>
      <c r="N7766" s="270" t="e">
        <v>#N/A</v>
      </c>
      <c r="O7766" s="272" t="e">
        <v>#N/A</v>
      </c>
      <c r="P7766" s="272" t="e">
        <v>#N/A</v>
      </c>
      <c r="Q7766" s="272" t="e">
        <v>#N/A</v>
      </c>
    </row>
    <row r="7767" spans="1:17" s="208" customFormat="1" ht="12">
      <c r="A7767" s="268" t="str">
        <f t="shared" si="244"/>
        <v>2802951011306096904</v>
      </c>
      <c r="B7767" s="304" t="s">
        <v>19891</v>
      </c>
      <c r="C7767" s="269" t="s">
        <v>11710</v>
      </c>
      <c r="D7767" s="144" t="s">
        <v>3106</v>
      </c>
      <c r="E7767" s="269" t="s">
        <v>12331</v>
      </c>
      <c r="F7767" s="145" t="s">
        <v>3106</v>
      </c>
      <c r="G7767" s="269" t="s">
        <v>3106</v>
      </c>
      <c r="H7767" s="305" t="s">
        <v>11712</v>
      </c>
      <c r="I7767" s="307" t="s">
        <v>11712</v>
      </c>
      <c r="J7767" s="201" t="str">
        <f t="shared" si="243"/>
        <v>9999</v>
      </c>
      <c r="K7767" s="270"/>
      <c r="L7767" s="270"/>
      <c r="M7767" s="271"/>
      <c r="N7767" s="270" t="e">
        <v>#N/A</v>
      </c>
      <c r="O7767" s="272" t="e">
        <v>#N/A</v>
      </c>
      <c r="P7767" s="272" t="e">
        <v>#N/A</v>
      </c>
      <c r="Q7767" s="272" t="e">
        <v>#N/A</v>
      </c>
    </row>
    <row r="7768" spans="1:17" s="208" customFormat="1" ht="12">
      <c r="A7768" s="268" t="str">
        <f t="shared" si="244"/>
        <v>2804163011356654461</v>
      </c>
      <c r="B7768" s="304" t="s">
        <v>19891</v>
      </c>
      <c r="C7768" s="269" t="s">
        <v>12332</v>
      </c>
      <c r="D7768" s="144" t="s">
        <v>3106</v>
      </c>
      <c r="E7768" s="269" t="s">
        <v>12333</v>
      </c>
      <c r="F7768" s="145" t="s">
        <v>3106</v>
      </c>
      <c r="G7768" s="269" t="s">
        <v>3106</v>
      </c>
      <c r="H7768" s="305" t="s">
        <v>12334</v>
      </c>
      <c r="I7768" s="306" t="s">
        <v>21181</v>
      </c>
      <c r="J7768" s="201" t="str">
        <f t="shared" si="243"/>
        <v>9999</v>
      </c>
      <c r="K7768" s="270"/>
      <c r="L7768" s="270"/>
      <c r="M7768" s="271"/>
      <c r="N7768" s="270" t="e">
        <v>#N/A</v>
      </c>
      <c r="O7768" s="272" t="e">
        <v>#N/A</v>
      </c>
      <c r="P7768" s="272" t="e">
        <v>#N/A</v>
      </c>
      <c r="Q7768" s="272" t="e">
        <v>#N/A</v>
      </c>
    </row>
    <row r="7769" spans="1:17" s="208" customFormat="1" ht="12">
      <c r="A7769" s="268" t="str">
        <f t="shared" si="244"/>
        <v>2804320011376835579</v>
      </c>
      <c r="B7769" s="304" t="s">
        <v>19891</v>
      </c>
      <c r="C7769" s="269" t="s">
        <v>12335</v>
      </c>
      <c r="D7769" s="144" t="s">
        <v>3106</v>
      </c>
      <c r="E7769" s="269" t="s">
        <v>12336</v>
      </c>
      <c r="F7769" s="145" t="s">
        <v>3106</v>
      </c>
      <c r="G7769" s="269" t="s">
        <v>3106</v>
      </c>
      <c r="H7769" s="305" t="s">
        <v>12337</v>
      </c>
      <c r="I7769" s="307" t="s">
        <v>12337</v>
      </c>
      <c r="J7769" s="201" t="str">
        <f t="shared" si="243"/>
        <v>9999</v>
      </c>
      <c r="K7769" s="270"/>
      <c r="L7769" s="270"/>
      <c r="M7769" s="271"/>
      <c r="N7769" s="270" t="e">
        <v>#N/A</v>
      </c>
      <c r="O7769" s="272" t="e">
        <v>#N/A</v>
      </c>
      <c r="P7769" s="272" t="e">
        <v>#N/A</v>
      </c>
      <c r="Q7769" s="272" t="e">
        <v>#N/A</v>
      </c>
    </row>
    <row r="7770" spans="1:17" s="208" customFormat="1" ht="12">
      <c r="A7770" s="268" t="str">
        <f t="shared" si="244"/>
        <v>2805954011053382655</v>
      </c>
      <c r="B7770" s="304" t="s">
        <v>19891</v>
      </c>
      <c r="C7770" s="269" t="s">
        <v>12338</v>
      </c>
      <c r="D7770" s="144" t="s">
        <v>3106</v>
      </c>
      <c r="E7770" s="269" t="s">
        <v>12339</v>
      </c>
      <c r="F7770" s="145" t="s">
        <v>3106</v>
      </c>
      <c r="G7770" s="269" t="s">
        <v>3106</v>
      </c>
      <c r="H7770" s="305" t="s">
        <v>12340</v>
      </c>
      <c r="I7770" s="306" t="s">
        <v>20356</v>
      </c>
      <c r="J7770" s="201" t="str">
        <f t="shared" si="243"/>
        <v>9999</v>
      </c>
      <c r="K7770" s="270"/>
      <c r="L7770" s="270"/>
      <c r="M7770" s="271"/>
      <c r="N7770" s="270" t="e">
        <v>#N/A</v>
      </c>
      <c r="O7770" s="272" t="e">
        <v>#N/A</v>
      </c>
      <c r="P7770" s="272" t="e">
        <v>#N/A</v>
      </c>
      <c r="Q7770" s="272" t="e">
        <v>#N/A</v>
      </c>
    </row>
    <row r="7771" spans="1:17" s="208" customFormat="1" ht="12">
      <c r="A7771" s="268" t="str">
        <f t="shared" si="244"/>
        <v>2805954021053382655</v>
      </c>
      <c r="B7771" s="304" t="s">
        <v>19891</v>
      </c>
      <c r="C7771" s="269" t="s">
        <v>12338</v>
      </c>
      <c r="D7771" s="144" t="s">
        <v>3106</v>
      </c>
      <c r="E7771" s="269" t="s">
        <v>12341</v>
      </c>
      <c r="F7771" s="145" t="s">
        <v>3106</v>
      </c>
      <c r="G7771" s="269" t="s">
        <v>3106</v>
      </c>
      <c r="H7771" s="305" t="s">
        <v>12340</v>
      </c>
      <c r="I7771" s="307" t="s">
        <v>12340</v>
      </c>
      <c r="J7771" s="201" t="str">
        <f t="shared" si="243"/>
        <v>9999</v>
      </c>
      <c r="K7771" s="270"/>
      <c r="L7771" s="270"/>
      <c r="M7771" s="271"/>
      <c r="N7771" s="270" t="e">
        <v>#N/A</v>
      </c>
      <c r="O7771" s="272" t="e">
        <v>#N/A</v>
      </c>
      <c r="P7771" s="272" t="e">
        <v>#N/A</v>
      </c>
      <c r="Q7771" s="272" t="e">
        <v>#N/A</v>
      </c>
    </row>
    <row r="7772" spans="1:17" s="208" customFormat="1" ht="12">
      <c r="A7772" s="268" t="str">
        <f t="shared" si="244"/>
        <v>2806705011811912009</v>
      </c>
      <c r="B7772" s="304" t="s">
        <v>19891</v>
      </c>
      <c r="C7772" s="269" t="s">
        <v>12342</v>
      </c>
      <c r="D7772" s="144" t="s">
        <v>3106</v>
      </c>
      <c r="E7772" s="269" t="s">
        <v>12343</v>
      </c>
      <c r="F7772" s="145" t="s">
        <v>3106</v>
      </c>
      <c r="G7772" s="269" t="s">
        <v>3106</v>
      </c>
      <c r="H7772" s="305" t="s">
        <v>12344</v>
      </c>
      <c r="I7772" s="306" t="s">
        <v>22396</v>
      </c>
      <c r="J7772" s="201" t="str">
        <f t="shared" si="243"/>
        <v>9999</v>
      </c>
      <c r="K7772" s="270"/>
      <c r="L7772" s="270"/>
      <c r="M7772" s="271"/>
      <c r="N7772" s="270" t="e">
        <v>#N/A</v>
      </c>
      <c r="O7772" s="272" t="e">
        <v>#N/A</v>
      </c>
      <c r="P7772" s="272" t="e">
        <v>#N/A</v>
      </c>
      <c r="Q7772" s="272" t="e">
        <v>#N/A</v>
      </c>
    </row>
    <row r="7773" spans="1:17" s="208" customFormat="1" ht="12">
      <c r="A7773" s="268" t="str">
        <f t="shared" si="244"/>
        <v>2807141011073615266</v>
      </c>
      <c r="B7773" s="304" t="s">
        <v>19891</v>
      </c>
      <c r="C7773" s="269" t="s">
        <v>12345</v>
      </c>
      <c r="D7773" s="144" t="s">
        <v>3106</v>
      </c>
      <c r="E7773" s="269" t="s">
        <v>12346</v>
      </c>
      <c r="F7773" s="145" t="s">
        <v>3106</v>
      </c>
      <c r="G7773" s="269" t="s">
        <v>3106</v>
      </c>
      <c r="H7773" s="305" t="s">
        <v>12347</v>
      </c>
      <c r="I7773" s="306" t="s">
        <v>20418</v>
      </c>
      <c r="J7773" s="201" t="str">
        <f t="shared" si="243"/>
        <v>9999</v>
      </c>
      <c r="K7773" s="270"/>
      <c r="L7773" s="270"/>
      <c r="M7773" s="271"/>
      <c r="N7773" s="270" t="e">
        <v>#N/A</v>
      </c>
      <c r="O7773" s="272" t="e">
        <v>#N/A</v>
      </c>
      <c r="P7773" s="272" t="e">
        <v>#N/A</v>
      </c>
      <c r="Q7773" s="272" t="e">
        <v>#N/A</v>
      </c>
    </row>
    <row r="7774" spans="1:17" s="208" customFormat="1" ht="12">
      <c r="A7774" s="268" t="str">
        <f t="shared" si="244"/>
        <v>2809980011598096802</v>
      </c>
      <c r="B7774" s="304" t="s">
        <v>19891</v>
      </c>
      <c r="C7774" s="269" t="s">
        <v>12348</v>
      </c>
      <c r="D7774" s="144" t="s">
        <v>3106</v>
      </c>
      <c r="E7774" s="269" t="s">
        <v>12349</v>
      </c>
      <c r="F7774" s="145" t="s">
        <v>3106</v>
      </c>
      <c r="G7774" s="269" t="s">
        <v>3106</v>
      </c>
      <c r="H7774" s="305" t="s">
        <v>12350</v>
      </c>
      <c r="I7774" s="306" t="s">
        <v>21844</v>
      </c>
      <c r="J7774" s="201" t="str">
        <f t="shared" si="243"/>
        <v>9999</v>
      </c>
      <c r="K7774" s="270"/>
      <c r="L7774" s="270"/>
      <c r="M7774" s="271"/>
      <c r="N7774" s="270" t="e">
        <v>#N/A</v>
      </c>
      <c r="O7774" s="272" t="e">
        <v>#N/A</v>
      </c>
      <c r="P7774" s="272" t="e">
        <v>#N/A</v>
      </c>
      <c r="Q7774" s="272" t="e">
        <v>#N/A</v>
      </c>
    </row>
    <row r="7775" spans="1:17" s="208" customFormat="1" ht="12">
      <c r="A7775" s="268" t="str">
        <f t="shared" si="244"/>
        <v>2817389011023328192</v>
      </c>
      <c r="B7775" s="304" t="s">
        <v>19891</v>
      </c>
      <c r="C7775" s="269" t="s">
        <v>11580</v>
      </c>
      <c r="D7775" s="144" t="s">
        <v>3106</v>
      </c>
      <c r="E7775" s="269" t="s">
        <v>12351</v>
      </c>
      <c r="F7775" s="145" t="s">
        <v>3106</v>
      </c>
      <c r="G7775" s="269" t="s">
        <v>3106</v>
      </c>
      <c r="H7775" s="305" t="s">
        <v>11582</v>
      </c>
      <c r="I7775" s="306" t="s">
        <v>20292</v>
      </c>
      <c r="J7775" s="201" t="str">
        <f t="shared" si="243"/>
        <v>9999</v>
      </c>
      <c r="K7775" s="270"/>
      <c r="L7775" s="270"/>
      <c r="M7775" s="271"/>
      <c r="N7775" s="270" t="e">
        <v>#N/A</v>
      </c>
      <c r="O7775" s="272" t="e">
        <v>#N/A</v>
      </c>
      <c r="P7775" s="272" t="e">
        <v>#N/A</v>
      </c>
      <c r="Q7775" s="272" t="e">
        <v>#N/A</v>
      </c>
    </row>
    <row r="7776" spans="1:17" s="208" customFormat="1" ht="12">
      <c r="A7776" s="268" t="str">
        <f t="shared" si="244"/>
        <v>2817488011184929606</v>
      </c>
      <c r="B7776" s="304" t="s">
        <v>19891</v>
      </c>
      <c r="C7776" s="269" t="s">
        <v>12352</v>
      </c>
      <c r="D7776" s="144" t="s">
        <v>3106</v>
      </c>
      <c r="E7776" s="269" t="s">
        <v>12353</v>
      </c>
      <c r="F7776" s="145" t="s">
        <v>3106</v>
      </c>
      <c r="G7776" s="269" t="s">
        <v>3106</v>
      </c>
      <c r="H7776" s="305" t="s">
        <v>12354</v>
      </c>
      <c r="I7776" s="307" t="s">
        <v>12354</v>
      </c>
      <c r="J7776" s="201" t="str">
        <f t="shared" si="243"/>
        <v>9999</v>
      </c>
      <c r="K7776" s="270"/>
      <c r="L7776" s="270"/>
      <c r="M7776" s="271"/>
      <c r="N7776" s="270" t="e">
        <v>#N/A</v>
      </c>
      <c r="O7776" s="272" t="e">
        <v>#N/A</v>
      </c>
      <c r="P7776" s="272" t="e">
        <v>#N/A</v>
      </c>
      <c r="Q7776" s="272" t="e">
        <v>#N/A</v>
      </c>
    </row>
    <row r="7777" spans="1:17" s="208" customFormat="1" ht="12">
      <c r="A7777" s="268" t="str">
        <f t="shared" si="244"/>
        <v>2818874011366440620</v>
      </c>
      <c r="B7777" s="304" t="s">
        <v>19891</v>
      </c>
      <c r="C7777" s="269" t="s">
        <v>12355</v>
      </c>
      <c r="D7777" s="144" t="s">
        <v>3106</v>
      </c>
      <c r="E7777" s="269" t="s">
        <v>12356</v>
      </c>
      <c r="F7777" s="145" t="s">
        <v>3106</v>
      </c>
      <c r="G7777" s="269" t="s">
        <v>3106</v>
      </c>
      <c r="H7777" s="305" t="s">
        <v>12357</v>
      </c>
      <c r="I7777" s="307" t="s">
        <v>12357</v>
      </c>
      <c r="J7777" s="201" t="str">
        <f t="shared" si="243"/>
        <v>9999</v>
      </c>
      <c r="K7777" s="270"/>
      <c r="L7777" s="270"/>
      <c r="M7777" s="271"/>
      <c r="N7777" s="270" t="e">
        <v>#N/A</v>
      </c>
      <c r="O7777" s="272" t="e">
        <v>#N/A</v>
      </c>
      <c r="P7777" s="272" t="e">
        <v>#N/A</v>
      </c>
      <c r="Q7777" s="272" t="e">
        <v>#N/A</v>
      </c>
    </row>
    <row r="7778" spans="1:17" s="208" customFormat="1" ht="12">
      <c r="A7778" s="268" t="str">
        <f t="shared" si="244"/>
        <v>2818874021366440620</v>
      </c>
      <c r="B7778" s="304" t="s">
        <v>19891</v>
      </c>
      <c r="C7778" s="269" t="s">
        <v>12355</v>
      </c>
      <c r="D7778" s="144" t="s">
        <v>3106</v>
      </c>
      <c r="E7778" s="269" t="s">
        <v>12358</v>
      </c>
      <c r="F7778" s="145" t="s">
        <v>3106</v>
      </c>
      <c r="G7778" s="269" t="s">
        <v>3106</v>
      </c>
      <c r="H7778" s="305" t="s">
        <v>12359</v>
      </c>
      <c r="I7778" s="306" t="s">
        <v>21187</v>
      </c>
      <c r="J7778" s="201" t="str">
        <f t="shared" si="243"/>
        <v>9999</v>
      </c>
      <c r="K7778" s="270"/>
      <c r="L7778" s="270"/>
      <c r="M7778" s="271"/>
      <c r="N7778" s="270" t="e">
        <v>#N/A</v>
      </c>
      <c r="O7778" s="272" t="e">
        <v>#N/A</v>
      </c>
      <c r="P7778" s="272" t="e">
        <v>#N/A</v>
      </c>
      <c r="Q7778" s="272" t="e">
        <v>#N/A</v>
      </c>
    </row>
    <row r="7779" spans="1:17" s="208" customFormat="1" ht="12">
      <c r="A7779" s="268" t="str">
        <f t="shared" si="244"/>
        <v>2818924011508992249</v>
      </c>
      <c r="B7779" s="304" t="s">
        <v>19891</v>
      </c>
      <c r="C7779" s="269" t="s">
        <v>5141</v>
      </c>
      <c r="D7779" s="144" t="s">
        <v>3106</v>
      </c>
      <c r="E7779" s="269" t="s">
        <v>12360</v>
      </c>
      <c r="F7779" s="145" t="s">
        <v>3106</v>
      </c>
      <c r="G7779" s="269" t="s">
        <v>3106</v>
      </c>
      <c r="H7779" s="305" t="s">
        <v>5143</v>
      </c>
      <c r="I7779" s="307" t="s">
        <v>5143</v>
      </c>
      <c r="J7779" s="201" t="str">
        <f t="shared" si="243"/>
        <v>9999</v>
      </c>
      <c r="K7779" s="270"/>
      <c r="L7779" s="270"/>
      <c r="M7779" s="271"/>
      <c r="N7779" s="270" t="e">
        <v>#N/A</v>
      </c>
      <c r="O7779" s="272" t="e">
        <v>#N/A</v>
      </c>
      <c r="P7779" s="272" t="e">
        <v>#N/A</v>
      </c>
      <c r="Q7779" s="272" t="e">
        <v>#N/A</v>
      </c>
    </row>
    <row r="7780" spans="1:17" s="208" customFormat="1" ht="12">
      <c r="A7780" s="268" t="str">
        <f t="shared" si="244"/>
        <v>2819930011588827885</v>
      </c>
      <c r="B7780" s="304" t="s">
        <v>19891</v>
      </c>
      <c r="C7780" s="269" t="s">
        <v>12361</v>
      </c>
      <c r="D7780" s="144" t="s">
        <v>3106</v>
      </c>
      <c r="E7780" s="269" t="s">
        <v>12362</v>
      </c>
      <c r="F7780" s="145" t="s">
        <v>3106</v>
      </c>
      <c r="G7780" s="269" t="s">
        <v>3106</v>
      </c>
      <c r="H7780" s="305" t="s">
        <v>12363</v>
      </c>
      <c r="I7780" s="306" t="s">
        <v>21837</v>
      </c>
      <c r="J7780" s="201" t="str">
        <f t="shared" si="243"/>
        <v>9999</v>
      </c>
      <c r="K7780" s="270"/>
      <c r="L7780" s="270"/>
      <c r="M7780" s="271"/>
      <c r="N7780" s="270" t="e">
        <v>#N/A</v>
      </c>
      <c r="O7780" s="272" t="e">
        <v>#N/A</v>
      </c>
      <c r="P7780" s="272" t="e">
        <v>#N/A</v>
      </c>
      <c r="Q7780" s="272" t="e">
        <v>#N/A</v>
      </c>
    </row>
    <row r="7781" spans="1:17" s="208" customFormat="1" ht="12">
      <c r="A7781" s="268" t="str">
        <f t="shared" si="244"/>
        <v>2821076011154567568</v>
      </c>
      <c r="B7781" s="304" t="s">
        <v>19891</v>
      </c>
      <c r="C7781" s="269" t="s">
        <v>12364</v>
      </c>
      <c r="D7781" s="144" t="s">
        <v>3106</v>
      </c>
      <c r="E7781" s="269" t="s">
        <v>12365</v>
      </c>
      <c r="F7781" s="145" t="s">
        <v>3106</v>
      </c>
      <c r="G7781" s="269" t="s">
        <v>3106</v>
      </c>
      <c r="H7781" s="305" t="s">
        <v>12366</v>
      </c>
      <c r="I7781" s="306" t="s">
        <v>20659</v>
      </c>
      <c r="J7781" s="201" t="str">
        <f t="shared" si="243"/>
        <v>9999</v>
      </c>
      <c r="K7781" s="270"/>
      <c r="L7781" s="270"/>
      <c r="M7781" s="271"/>
      <c r="N7781" s="270" t="e">
        <v>#N/A</v>
      </c>
      <c r="O7781" s="272" t="e">
        <v>#N/A</v>
      </c>
      <c r="P7781" s="272" t="e">
        <v>#N/A</v>
      </c>
      <c r="Q7781" s="272" t="e">
        <v>#N/A</v>
      </c>
    </row>
    <row r="7782" spans="1:17" s="208" customFormat="1" ht="12">
      <c r="A7782" s="268" t="str">
        <f t="shared" si="244"/>
        <v>2821597011215236245</v>
      </c>
      <c r="B7782" s="304" t="s">
        <v>19891</v>
      </c>
      <c r="C7782" s="269" t="s">
        <v>12367</v>
      </c>
      <c r="D7782" s="144" t="s">
        <v>3106</v>
      </c>
      <c r="E7782" s="269" t="s">
        <v>12368</v>
      </c>
      <c r="F7782" s="145" t="s">
        <v>3106</v>
      </c>
      <c r="G7782" s="269" t="s">
        <v>3106</v>
      </c>
      <c r="H7782" s="305" t="s">
        <v>12369</v>
      </c>
      <c r="I7782" s="307" t="s">
        <v>12369</v>
      </c>
      <c r="J7782" s="201" t="str">
        <f t="shared" si="243"/>
        <v>9999</v>
      </c>
      <c r="K7782" s="270"/>
      <c r="L7782" s="270"/>
      <c r="M7782" s="271"/>
      <c r="N7782" s="270" t="e">
        <v>#N/A</v>
      </c>
      <c r="O7782" s="272" t="e">
        <v>#N/A</v>
      </c>
      <c r="P7782" s="272" t="e">
        <v>#N/A</v>
      </c>
      <c r="Q7782" s="272" t="e">
        <v>#N/A</v>
      </c>
    </row>
    <row r="7783" spans="1:17" s="208" customFormat="1" ht="12">
      <c r="A7783" s="268" t="str">
        <f t="shared" si="244"/>
        <v>2821597021215236245</v>
      </c>
      <c r="B7783" s="304" t="s">
        <v>19891</v>
      </c>
      <c r="C7783" s="269" t="s">
        <v>12367</v>
      </c>
      <c r="D7783" s="144" t="s">
        <v>3106</v>
      </c>
      <c r="E7783" s="269" t="s">
        <v>12370</v>
      </c>
      <c r="F7783" s="145" t="s">
        <v>3106</v>
      </c>
      <c r="G7783" s="269" t="s">
        <v>3106</v>
      </c>
      <c r="H7783" s="305" t="s">
        <v>12369</v>
      </c>
      <c r="I7783" s="307" t="s">
        <v>12369</v>
      </c>
      <c r="J7783" s="201" t="str">
        <f t="shared" si="243"/>
        <v>9999</v>
      </c>
      <c r="K7783" s="270"/>
      <c r="L7783" s="270"/>
      <c r="M7783" s="271"/>
      <c r="N7783" s="270" t="e">
        <v>#N/A</v>
      </c>
      <c r="O7783" s="272" t="e">
        <v>#N/A</v>
      </c>
      <c r="P7783" s="272" t="e">
        <v>#N/A</v>
      </c>
      <c r="Q7783" s="272" t="e">
        <v>#N/A</v>
      </c>
    </row>
    <row r="7784" spans="1:17" s="208" customFormat="1" ht="12">
      <c r="A7784" s="268" t="str">
        <f t="shared" si="244"/>
        <v>2822439021477537363</v>
      </c>
      <c r="B7784" s="304" t="s">
        <v>19891</v>
      </c>
      <c r="C7784" s="269" t="s">
        <v>7452</v>
      </c>
      <c r="D7784" s="144" t="s">
        <v>3106</v>
      </c>
      <c r="E7784" s="269" t="s">
        <v>12371</v>
      </c>
      <c r="F7784" s="145" t="s">
        <v>3106</v>
      </c>
      <c r="G7784" s="269" t="s">
        <v>3106</v>
      </c>
      <c r="H7784" s="305" t="s">
        <v>7454</v>
      </c>
      <c r="I7784" s="306" t="s">
        <v>21524</v>
      </c>
      <c r="J7784" s="201" t="str">
        <f t="shared" si="243"/>
        <v>9999</v>
      </c>
      <c r="K7784" s="270"/>
      <c r="L7784" s="270"/>
      <c r="M7784" s="271"/>
      <c r="N7784" s="270" t="e">
        <v>#N/A</v>
      </c>
      <c r="O7784" s="272" t="e">
        <v>#N/A</v>
      </c>
      <c r="P7784" s="272" t="e">
        <v>#N/A</v>
      </c>
      <c r="Q7784" s="272" t="e">
        <v>#N/A</v>
      </c>
    </row>
    <row r="7785" spans="1:17" s="208" customFormat="1" ht="12">
      <c r="A7785" s="268" t="str">
        <f t="shared" si="244"/>
        <v>2822678021699076257</v>
      </c>
      <c r="B7785" s="304" t="s">
        <v>19891</v>
      </c>
      <c r="C7785" s="269" t="s">
        <v>12372</v>
      </c>
      <c r="D7785" s="144" t="s">
        <v>3106</v>
      </c>
      <c r="E7785" s="269" t="s">
        <v>12373</v>
      </c>
      <c r="F7785" s="145" t="s">
        <v>3106</v>
      </c>
      <c r="G7785" s="269" t="s">
        <v>3106</v>
      </c>
      <c r="H7785" s="305" t="s">
        <v>12374</v>
      </c>
      <c r="I7785" s="307" t="s">
        <v>12374</v>
      </c>
      <c r="J7785" s="201" t="str">
        <f t="shared" si="243"/>
        <v>9999</v>
      </c>
      <c r="K7785" s="270"/>
      <c r="L7785" s="270"/>
      <c r="M7785" s="271"/>
      <c r="N7785" s="270" t="e">
        <v>#N/A</v>
      </c>
      <c r="O7785" s="272" t="e">
        <v>#N/A</v>
      </c>
      <c r="P7785" s="272" t="e">
        <v>#N/A</v>
      </c>
      <c r="Q7785" s="272" t="e">
        <v>#N/A</v>
      </c>
    </row>
    <row r="7786" spans="1:17" s="208" customFormat="1" ht="12">
      <c r="A7786" s="268" t="str">
        <f t="shared" si="244"/>
        <v>2822678031699076257</v>
      </c>
      <c r="B7786" s="304" t="s">
        <v>19891</v>
      </c>
      <c r="C7786" s="269" t="s">
        <v>12372</v>
      </c>
      <c r="D7786" s="144" t="s">
        <v>3106</v>
      </c>
      <c r="E7786" s="269" t="s">
        <v>12375</v>
      </c>
      <c r="F7786" s="145" t="s">
        <v>3106</v>
      </c>
      <c r="G7786" s="269" t="s">
        <v>3106</v>
      </c>
      <c r="H7786" s="305" t="s">
        <v>12374</v>
      </c>
      <c r="I7786" s="306" t="s">
        <v>22086</v>
      </c>
      <c r="J7786" s="201" t="str">
        <f t="shared" si="243"/>
        <v>9999</v>
      </c>
      <c r="K7786" s="270"/>
      <c r="L7786" s="270"/>
      <c r="M7786" s="271"/>
      <c r="N7786" s="270" t="e">
        <v>#N/A</v>
      </c>
      <c r="O7786" s="272" t="e">
        <v>#N/A</v>
      </c>
      <c r="P7786" s="272" t="e">
        <v>#N/A</v>
      </c>
      <c r="Q7786" s="272" t="e">
        <v>#N/A</v>
      </c>
    </row>
    <row r="7787" spans="1:17" s="208" customFormat="1" ht="12">
      <c r="A7787" s="268" t="str">
        <f t="shared" si="244"/>
        <v>2822728011609007525</v>
      </c>
      <c r="B7787" s="304" t="s">
        <v>19891</v>
      </c>
      <c r="C7787" s="269" t="s">
        <v>12376</v>
      </c>
      <c r="D7787" s="144" t="s">
        <v>3106</v>
      </c>
      <c r="E7787" s="269" t="s">
        <v>12377</v>
      </c>
      <c r="F7787" s="145" t="s">
        <v>3106</v>
      </c>
      <c r="G7787" s="269" t="s">
        <v>3106</v>
      </c>
      <c r="H7787" s="305" t="s">
        <v>12378</v>
      </c>
      <c r="I7787" s="307" t="s">
        <v>12378</v>
      </c>
      <c r="J7787" s="201" t="str">
        <f t="shared" si="243"/>
        <v>9999</v>
      </c>
      <c r="K7787" s="270"/>
      <c r="L7787" s="270"/>
      <c r="M7787" s="271"/>
      <c r="N7787" s="270" t="e">
        <v>#N/A</v>
      </c>
      <c r="O7787" s="272" t="e">
        <v>#N/A</v>
      </c>
      <c r="P7787" s="272" t="e">
        <v>#N/A</v>
      </c>
      <c r="Q7787" s="272" t="e">
        <v>#N/A</v>
      </c>
    </row>
    <row r="7788" spans="1:17" s="208" customFormat="1" ht="12">
      <c r="A7788" s="268" t="str">
        <f t="shared" si="244"/>
        <v>2822728021609007525</v>
      </c>
      <c r="B7788" s="304" t="s">
        <v>19891</v>
      </c>
      <c r="C7788" s="269" t="s">
        <v>12376</v>
      </c>
      <c r="D7788" s="144" t="s">
        <v>3106</v>
      </c>
      <c r="E7788" s="269" t="s">
        <v>12379</v>
      </c>
      <c r="F7788" s="145" t="s">
        <v>3106</v>
      </c>
      <c r="G7788" s="269" t="s">
        <v>3106</v>
      </c>
      <c r="H7788" s="305" t="s">
        <v>12378</v>
      </c>
      <c r="I7788" s="306" t="s">
        <v>21864</v>
      </c>
      <c r="J7788" s="201" t="str">
        <f t="shared" si="243"/>
        <v>9999</v>
      </c>
      <c r="K7788" s="270"/>
      <c r="L7788" s="270"/>
      <c r="M7788" s="271"/>
      <c r="N7788" s="270" t="e">
        <v>#N/A</v>
      </c>
      <c r="O7788" s="272" t="e">
        <v>#N/A</v>
      </c>
      <c r="P7788" s="272" t="e">
        <v>#N/A</v>
      </c>
      <c r="Q7788" s="272" t="e">
        <v>#N/A</v>
      </c>
    </row>
    <row r="7789" spans="1:17" s="208" customFormat="1" ht="12">
      <c r="A7789" s="268" t="str">
        <f t="shared" si="244"/>
        <v>2823213011164419198</v>
      </c>
      <c r="B7789" s="304" t="s">
        <v>19891</v>
      </c>
      <c r="C7789" s="269" t="s">
        <v>12380</v>
      </c>
      <c r="D7789" s="144" t="s">
        <v>3106</v>
      </c>
      <c r="E7789" s="269" t="s">
        <v>12381</v>
      </c>
      <c r="F7789" s="145" t="s">
        <v>3106</v>
      </c>
      <c r="G7789" s="269" t="s">
        <v>3106</v>
      </c>
      <c r="H7789" s="305" t="s">
        <v>7325</v>
      </c>
      <c r="I7789" s="307" t="s">
        <v>7325</v>
      </c>
      <c r="J7789" s="201" t="str">
        <f t="shared" si="243"/>
        <v>9999</v>
      </c>
      <c r="K7789" s="270"/>
      <c r="L7789" s="270"/>
      <c r="M7789" s="271"/>
      <c r="N7789" s="270" t="e">
        <v>#N/A</v>
      </c>
      <c r="O7789" s="272" t="e">
        <v>#N/A</v>
      </c>
      <c r="P7789" s="272" t="e">
        <v>#N/A</v>
      </c>
      <c r="Q7789" s="272" t="e">
        <v>#N/A</v>
      </c>
    </row>
    <row r="7790" spans="1:17" s="208" customFormat="1" ht="12">
      <c r="A7790" s="268" t="str">
        <f t="shared" si="244"/>
        <v>2823213021164419198</v>
      </c>
      <c r="B7790" s="304" t="s">
        <v>19891</v>
      </c>
      <c r="C7790" s="269" t="s">
        <v>12380</v>
      </c>
      <c r="D7790" s="144" t="s">
        <v>3106</v>
      </c>
      <c r="E7790" s="269" t="s">
        <v>12382</v>
      </c>
      <c r="F7790" s="145" t="s">
        <v>3106</v>
      </c>
      <c r="G7790" s="269" t="s">
        <v>3106</v>
      </c>
      <c r="H7790" s="305" t="s">
        <v>7325</v>
      </c>
      <c r="I7790" s="306" t="s">
        <v>20663</v>
      </c>
      <c r="J7790" s="201" t="str">
        <f t="shared" si="243"/>
        <v>9999</v>
      </c>
      <c r="K7790" s="270"/>
      <c r="L7790" s="270"/>
      <c r="M7790" s="271"/>
      <c r="N7790" s="270" t="e">
        <v>#N/A</v>
      </c>
      <c r="O7790" s="272" t="e">
        <v>#N/A</v>
      </c>
      <c r="P7790" s="272" t="e">
        <v>#N/A</v>
      </c>
      <c r="Q7790" s="272" t="e">
        <v>#N/A</v>
      </c>
    </row>
    <row r="7791" spans="1:17" s="208" customFormat="1" ht="12">
      <c r="A7791" s="268" t="str">
        <f t="shared" si="244"/>
        <v>2823452011134421175</v>
      </c>
      <c r="B7791" s="304" t="s">
        <v>19891</v>
      </c>
      <c r="C7791" s="269" t="s">
        <v>12383</v>
      </c>
      <c r="D7791" s="144" t="s">
        <v>3106</v>
      </c>
      <c r="E7791" s="269" t="s">
        <v>12385</v>
      </c>
      <c r="F7791" s="145" t="s">
        <v>3106</v>
      </c>
      <c r="G7791" s="269" t="s">
        <v>3106</v>
      </c>
      <c r="H7791" s="305" t="s">
        <v>3645</v>
      </c>
      <c r="I7791" s="306" t="s">
        <v>20592</v>
      </c>
      <c r="J7791" s="201" t="str">
        <f t="shared" si="243"/>
        <v>9999</v>
      </c>
      <c r="K7791" s="270"/>
      <c r="L7791" s="270"/>
      <c r="M7791" s="271"/>
      <c r="N7791" s="270" t="e">
        <v>#N/A</v>
      </c>
      <c r="O7791" s="272" t="e">
        <v>#N/A</v>
      </c>
      <c r="P7791" s="272" t="e">
        <v>#N/A</v>
      </c>
      <c r="Q7791" s="272" t="e">
        <v>#N/A</v>
      </c>
    </row>
    <row r="7792" spans="1:17" s="208" customFormat="1" ht="12">
      <c r="A7792" s="268" t="str">
        <f t="shared" si="244"/>
        <v>2823452021134421175</v>
      </c>
      <c r="B7792" s="304" t="s">
        <v>19891</v>
      </c>
      <c r="C7792" s="269" t="s">
        <v>12383</v>
      </c>
      <c r="D7792" s="144" t="s">
        <v>3106</v>
      </c>
      <c r="E7792" s="269" t="s">
        <v>12386</v>
      </c>
      <c r="F7792" s="145" t="s">
        <v>3106</v>
      </c>
      <c r="G7792" s="269" t="s">
        <v>3106</v>
      </c>
      <c r="H7792" s="305" t="s">
        <v>12387</v>
      </c>
      <c r="I7792" s="307" t="s">
        <v>12387</v>
      </c>
      <c r="J7792" s="201" t="str">
        <f t="shared" si="243"/>
        <v>9999</v>
      </c>
      <c r="K7792" s="270"/>
      <c r="L7792" s="270"/>
      <c r="M7792" s="271"/>
      <c r="N7792" s="270" t="e">
        <v>#N/A</v>
      </c>
      <c r="O7792" s="272" t="e">
        <v>#N/A</v>
      </c>
      <c r="P7792" s="272" t="e">
        <v>#N/A</v>
      </c>
      <c r="Q7792" s="272" t="e">
        <v>#N/A</v>
      </c>
    </row>
    <row r="7793" spans="1:17" s="208" customFormat="1" ht="12">
      <c r="A7793" s="268" t="str">
        <f t="shared" si="244"/>
        <v>2823890011235212721</v>
      </c>
      <c r="B7793" s="304" t="s">
        <v>19891</v>
      </c>
      <c r="C7793" s="269" t="s">
        <v>12388</v>
      </c>
      <c r="D7793" s="144" t="s">
        <v>3106</v>
      </c>
      <c r="E7793" s="269" t="s">
        <v>12389</v>
      </c>
      <c r="F7793" s="145" t="s">
        <v>3106</v>
      </c>
      <c r="G7793" s="269" t="s">
        <v>3106</v>
      </c>
      <c r="H7793" s="305" t="s">
        <v>12390</v>
      </c>
      <c r="I7793" s="307" t="s">
        <v>12390</v>
      </c>
      <c r="J7793" s="201" t="str">
        <f t="shared" si="243"/>
        <v>9999</v>
      </c>
      <c r="K7793" s="270"/>
      <c r="L7793" s="270"/>
      <c r="M7793" s="271"/>
      <c r="N7793" s="270" t="e">
        <v>#N/A</v>
      </c>
      <c r="O7793" s="272" t="e">
        <v>#N/A</v>
      </c>
      <c r="P7793" s="272" t="e">
        <v>#N/A</v>
      </c>
      <c r="Q7793" s="272" t="e">
        <v>#N/A</v>
      </c>
    </row>
    <row r="7794" spans="1:17" s="208" customFormat="1" ht="12">
      <c r="A7794" s="268" t="str">
        <f t="shared" si="244"/>
        <v>2823890021235212721</v>
      </c>
      <c r="B7794" s="304" t="s">
        <v>19891</v>
      </c>
      <c r="C7794" s="269" t="s">
        <v>12388</v>
      </c>
      <c r="D7794" s="144" t="s">
        <v>3106</v>
      </c>
      <c r="E7794" s="269" t="s">
        <v>12391</v>
      </c>
      <c r="F7794" s="145" t="s">
        <v>3106</v>
      </c>
      <c r="G7794" s="269" t="s">
        <v>3106</v>
      </c>
      <c r="H7794" s="305" t="s">
        <v>12390</v>
      </c>
      <c r="I7794" s="306" t="s">
        <v>20857</v>
      </c>
      <c r="J7794" s="201" t="str">
        <f t="shared" si="243"/>
        <v>9999</v>
      </c>
      <c r="K7794" s="270"/>
      <c r="L7794" s="270"/>
      <c r="M7794" s="271"/>
      <c r="N7794" s="270" t="e">
        <v>#N/A</v>
      </c>
      <c r="O7794" s="272" t="e">
        <v>#N/A</v>
      </c>
      <c r="P7794" s="272" t="e">
        <v>#N/A</v>
      </c>
      <c r="Q7794" s="272" t="e">
        <v>#N/A</v>
      </c>
    </row>
    <row r="7795" spans="1:17" s="208" customFormat="1" ht="12">
      <c r="A7795" s="268" t="str">
        <f t="shared" si="244"/>
        <v>2824351011487869632</v>
      </c>
      <c r="B7795" s="304" t="s">
        <v>19891</v>
      </c>
      <c r="C7795" s="269" t="s">
        <v>12392</v>
      </c>
      <c r="D7795" s="144" t="s">
        <v>3106</v>
      </c>
      <c r="E7795" s="269" t="s">
        <v>12393</v>
      </c>
      <c r="F7795" s="145" t="s">
        <v>3106</v>
      </c>
      <c r="G7795" s="269" t="s">
        <v>3106</v>
      </c>
      <c r="H7795" s="305" t="s">
        <v>12394</v>
      </c>
      <c r="I7795" s="307" t="s">
        <v>12394</v>
      </c>
      <c r="J7795" s="201" t="str">
        <f t="shared" si="243"/>
        <v>9999</v>
      </c>
      <c r="K7795" s="270"/>
      <c r="L7795" s="270"/>
      <c r="M7795" s="271"/>
      <c r="N7795" s="270" t="e">
        <v>#N/A</v>
      </c>
      <c r="O7795" s="272" t="e">
        <v>#N/A</v>
      </c>
      <c r="P7795" s="272" t="e">
        <v>#N/A</v>
      </c>
      <c r="Q7795" s="272" t="e">
        <v>#N/A</v>
      </c>
    </row>
    <row r="7796" spans="1:17" s="208" customFormat="1" ht="12">
      <c r="A7796" s="268" t="str">
        <f t="shared" si="244"/>
        <v>2824849011134435746</v>
      </c>
      <c r="B7796" s="304" t="s">
        <v>19891</v>
      </c>
      <c r="C7796" s="269" t="s">
        <v>12395</v>
      </c>
      <c r="D7796" s="144" t="s">
        <v>3106</v>
      </c>
      <c r="E7796" s="269" t="s">
        <v>12397</v>
      </c>
      <c r="F7796" s="145" t="s">
        <v>3106</v>
      </c>
      <c r="G7796" s="269" t="s">
        <v>3106</v>
      </c>
      <c r="H7796" s="305" t="s">
        <v>12398</v>
      </c>
      <c r="I7796" s="306" t="s">
        <v>20593</v>
      </c>
      <c r="J7796" s="201" t="str">
        <f t="shared" si="243"/>
        <v>9999</v>
      </c>
      <c r="K7796" s="270"/>
      <c r="L7796" s="270"/>
      <c r="M7796" s="271"/>
      <c r="N7796" s="270" t="e">
        <v>#N/A</v>
      </c>
      <c r="O7796" s="272" t="e">
        <v>#N/A</v>
      </c>
      <c r="P7796" s="272" t="e">
        <v>#N/A</v>
      </c>
      <c r="Q7796" s="272" t="e">
        <v>#N/A</v>
      </c>
    </row>
    <row r="7797" spans="1:17" s="208" customFormat="1" ht="12">
      <c r="A7797" s="268" t="str">
        <f t="shared" si="244"/>
        <v>2824948041295765469</v>
      </c>
      <c r="B7797" s="304" t="s">
        <v>19891</v>
      </c>
      <c r="C7797" s="269" t="s">
        <v>4655</v>
      </c>
      <c r="D7797" s="144" t="s">
        <v>3106</v>
      </c>
      <c r="E7797" s="269" t="s">
        <v>12399</v>
      </c>
      <c r="F7797" s="145" t="s">
        <v>3106</v>
      </c>
      <c r="G7797" s="269" t="s">
        <v>3106</v>
      </c>
      <c r="H7797" s="305" t="s">
        <v>12400</v>
      </c>
      <c r="I7797" s="307" t="s">
        <v>12400</v>
      </c>
      <c r="J7797" s="201" t="str">
        <f t="shared" si="243"/>
        <v>9999</v>
      </c>
      <c r="K7797" s="270"/>
      <c r="L7797" s="270"/>
      <c r="M7797" s="271"/>
      <c r="N7797" s="270" t="e">
        <v>#N/A</v>
      </c>
      <c r="O7797" s="272" t="e">
        <v>#N/A</v>
      </c>
      <c r="P7797" s="272" t="e">
        <v>#N/A</v>
      </c>
      <c r="Q7797" s="272" t="e">
        <v>#N/A</v>
      </c>
    </row>
    <row r="7798" spans="1:17" s="208" customFormat="1" ht="12">
      <c r="A7798" s="268" t="str">
        <f t="shared" si="244"/>
        <v>2824948051295765469</v>
      </c>
      <c r="B7798" s="304" t="s">
        <v>19891</v>
      </c>
      <c r="C7798" s="269" t="s">
        <v>4655</v>
      </c>
      <c r="D7798" s="144" t="s">
        <v>3106</v>
      </c>
      <c r="E7798" s="269" t="s">
        <v>12401</v>
      </c>
      <c r="F7798" s="145" t="s">
        <v>3106</v>
      </c>
      <c r="G7798" s="269" t="s">
        <v>3106</v>
      </c>
      <c r="H7798" s="305" t="s">
        <v>12400</v>
      </c>
      <c r="I7798" s="307" t="s">
        <v>12400</v>
      </c>
      <c r="J7798" s="201" t="str">
        <f t="shared" si="243"/>
        <v>9999</v>
      </c>
      <c r="K7798" s="270"/>
      <c r="L7798" s="270"/>
      <c r="M7798" s="271"/>
      <c r="N7798" s="270" t="e">
        <v>#N/A</v>
      </c>
      <c r="O7798" s="272" t="e">
        <v>#N/A</v>
      </c>
      <c r="P7798" s="272" t="e">
        <v>#N/A</v>
      </c>
      <c r="Q7798" s="272" t="e">
        <v>#N/A</v>
      </c>
    </row>
    <row r="7799" spans="1:17" s="208" customFormat="1" ht="12">
      <c r="A7799" s="268" t="str">
        <f t="shared" si="244"/>
        <v>2824948061295765469</v>
      </c>
      <c r="B7799" s="304" t="s">
        <v>19891</v>
      </c>
      <c r="C7799" s="269" t="s">
        <v>4655</v>
      </c>
      <c r="D7799" s="144" t="s">
        <v>3106</v>
      </c>
      <c r="E7799" s="269" t="s">
        <v>12402</v>
      </c>
      <c r="F7799" s="145" t="s">
        <v>3106</v>
      </c>
      <c r="G7799" s="269" t="s">
        <v>3106</v>
      </c>
      <c r="H7799" s="305" t="s">
        <v>9264</v>
      </c>
      <c r="I7799" s="307" t="s">
        <v>9264</v>
      </c>
      <c r="J7799" s="201" t="str">
        <f t="shared" si="243"/>
        <v>9999</v>
      </c>
      <c r="K7799" s="270"/>
      <c r="L7799" s="270"/>
      <c r="M7799" s="271"/>
      <c r="N7799" s="270" t="e">
        <v>#N/A</v>
      </c>
      <c r="O7799" s="272" t="e">
        <v>#N/A</v>
      </c>
      <c r="P7799" s="272" t="e">
        <v>#N/A</v>
      </c>
      <c r="Q7799" s="272" t="e">
        <v>#N/A</v>
      </c>
    </row>
    <row r="7800" spans="1:17" s="208" customFormat="1" ht="12">
      <c r="A7800" s="268" t="str">
        <f t="shared" si="244"/>
        <v>2826349021023033792</v>
      </c>
      <c r="B7800" s="304" t="s">
        <v>19891</v>
      </c>
      <c r="C7800" s="269" t="s">
        <v>12403</v>
      </c>
      <c r="D7800" s="144" t="s">
        <v>3106</v>
      </c>
      <c r="E7800" s="269" t="s">
        <v>12404</v>
      </c>
      <c r="F7800" s="145" t="s">
        <v>3106</v>
      </c>
      <c r="G7800" s="269" t="s">
        <v>3106</v>
      </c>
      <c r="H7800" s="305" t="s">
        <v>12405</v>
      </c>
      <c r="I7800" s="306" t="s">
        <v>20271</v>
      </c>
      <c r="J7800" s="201" t="str">
        <f t="shared" si="243"/>
        <v>9999</v>
      </c>
      <c r="K7800" s="270"/>
      <c r="L7800" s="270"/>
      <c r="M7800" s="271"/>
      <c r="N7800" s="270" t="e">
        <v>#N/A</v>
      </c>
      <c r="O7800" s="272" t="e">
        <v>#N/A</v>
      </c>
      <c r="P7800" s="272" t="e">
        <v>#N/A</v>
      </c>
      <c r="Q7800" s="272" t="e">
        <v>#N/A</v>
      </c>
    </row>
    <row r="7801" spans="1:17" s="208" customFormat="1" ht="12">
      <c r="A7801" s="268" t="str">
        <f t="shared" si="244"/>
        <v>2829814011285932319</v>
      </c>
      <c r="B7801" s="304" t="s">
        <v>19891</v>
      </c>
      <c r="C7801" s="269" t="s">
        <v>12406</v>
      </c>
      <c r="D7801" s="144" t="s">
        <v>3106</v>
      </c>
      <c r="E7801" s="269" t="s">
        <v>12407</v>
      </c>
      <c r="F7801" s="145" t="s">
        <v>3106</v>
      </c>
      <c r="G7801" s="269" t="s">
        <v>3106</v>
      </c>
      <c r="H7801" s="305" t="s">
        <v>12408</v>
      </c>
      <c r="I7801" s="307" t="s">
        <v>12408</v>
      </c>
      <c r="J7801" s="201" t="str">
        <f t="shared" si="243"/>
        <v>9999</v>
      </c>
      <c r="K7801" s="270"/>
      <c r="L7801" s="270"/>
      <c r="M7801" s="271"/>
      <c r="N7801" s="270" t="e">
        <v>#N/A</v>
      </c>
      <c r="O7801" s="272" t="e">
        <v>#N/A</v>
      </c>
      <c r="P7801" s="272" t="e">
        <v>#N/A</v>
      </c>
      <c r="Q7801" s="272" t="e">
        <v>#N/A</v>
      </c>
    </row>
    <row r="7802" spans="1:17" s="208" customFormat="1" ht="12">
      <c r="A7802" s="268" t="str">
        <f t="shared" si="244"/>
        <v>2829954011184926867</v>
      </c>
      <c r="B7802" s="304" t="s">
        <v>19891</v>
      </c>
      <c r="C7802" s="269" t="s">
        <v>12409</v>
      </c>
      <c r="D7802" s="144" t="s">
        <v>3106</v>
      </c>
      <c r="E7802" s="269" t="s">
        <v>12410</v>
      </c>
      <c r="F7802" s="145" t="s">
        <v>3106</v>
      </c>
      <c r="G7802" s="269" t="s">
        <v>3106</v>
      </c>
      <c r="H7802" s="305" t="s">
        <v>12411</v>
      </c>
      <c r="I7802" s="306" t="s">
        <v>20740</v>
      </c>
      <c r="J7802" s="201" t="str">
        <f t="shared" si="243"/>
        <v>9999</v>
      </c>
      <c r="K7802" s="270"/>
      <c r="L7802" s="270"/>
      <c r="M7802" s="271"/>
      <c r="N7802" s="270" t="e">
        <v>#N/A</v>
      </c>
      <c r="O7802" s="272" t="e">
        <v>#N/A</v>
      </c>
      <c r="P7802" s="272" t="e">
        <v>#N/A</v>
      </c>
      <c r="Q7802" s="272" t="e">
        <v>#N/A</v>
      </c>
    </row>
    <row r="7803" spans="1:17" s="208" customFormat="1" ht="12">
      <c r="A7803" s="268" t="str">
        <f t="shared" si="244"/>
        <v>2831398021790756203</v>
      </c>
      <c r="B7803" s="304" t="s">
        <v>19891</v>
      </c>
      <c r="C7803" s="269" t="s">
        <v>12412</v>
      </c>
      <c r="D7803" s="144" t="s">
        <v>3106</v>
      </c>
      <c r="E7803" s="269" t="s">
        <v>12413</v>
      </c>
      <c r="F7803" s="145" t="s">
        <v>3106</v>
      </c>
      <c r="G7803" s="269" t="s">
        <v>3106</v>
      </c>
      <c r="H7803" s="305" t="s">
        <v>12414</v>
      </c>
      <c r="I7803" s="306" t="s">
        <v>22332</v>
      </c>
      <c r="J7803" s="201" t="str">
        <f t="shared" si="243"/>
        <v>9999</v>
      </c>
      <c r="K7803" s="270"/>
      <c r="L7803" s="270"/>
      <c r="M7803" s="271"/>
      <c r="N7803" s="270" t="e">
        <v>#N/A</v>
      </c>
      <c r="O7803" s="272" t="e">
        <v>#N/A</v>
      </c>
      <c r="P7803" s="272" t="e">
        <v>#N/A</v>
      </c>
      <c r="Q7803" s="272" t="e">
        <v>#N/A</v>
      </c>
    </row>
    <row r="7804" spans="1:17" s="208" customFormat="1" ht="12">
      <c r="A7804" s="268" t="str">
        <f t="shared" si="244"/>
        <v>2832339011376837831</v>
      </c>
      <c r="B7804" s="304" t="s">
        <v>19891</v>
      </c>
      <c r="C7804" s="269" t="s">
        <v>14107</v>
      </c>
      <c r="D7804" s="144" t="s">
        <v>3106</v>
      </c>
      <c r="E7804" s="269" t="s">
        <v>14108</v>
      </c>
      <c r="F7804" s="145" t="s">
        <v>3106</v>
      </c>
      <c r="G7804" s="269" t="s">
        <v>3106</v>
      </c>
      <c r="H7804" s="305" t="s">
        <v>14109</v>
      </c>
      <c r="I7804" s="306" t="s">
        <v>21240</v>
      </c>
      <c r="J7804" s="201" t="str">
        <f t="shared" si="243"/>
        <v>9999</v>
      </c>
      <c r="K7804" s="270" t="s">
        <v>13915</v>
      </c>
      <c r="L7804" s="270" t="s">
        <v>13916</v>
      </c>
      <c r="M7804" s="271">
        <v>44085</v>
      </c>
      <c r="N7804" s="270" t="e">
        <v>#N/A</v>
      </c>
      <c r="O7804" s="272" t="e">
        <v>#N/A</v>
      </c>
      <c r="P7804" s="272" t="e">
        <v>#N/A</v>
      </c>
      <c r="Q7804" s="272" t="e">
        <v>#N/A</v>
      </c>
    </row>
    <row r="7805" spans="1:17" s="208" customFormat="1" ht="12">
      <c r="A7805" s="268" t="str">
        <f t="shared" si="244"/>
        <v>2833428011750609731</v>
      </c>
      <c r="B7805" s="304" t="s">
        <v>19891</v>
      </c>
      <c r="C7805" s="143" t="s">
        <v>20047</v>
      </c>
      <c r="D7805" s="144" t="s">
        <v>3106</v>
      </c>
      <c r="E7805" s="144" t="s">
        <v>20048</v>
      </c>
      <c r="F7805" s="145" t="s">
        <v>3106</v>
      </c>
      <c r="G7805" s="269" t="s">
        <v>3106</v>
      </c>
      <c r="H7805" s="146" t="s">
        <v>20049</v>
      </c>
      <c r="I7805" s="306" t="s">
        <v>20049</v>
      </c>
      <c r="J7805" s="201" t="str">
        <f t="shared" si="243"/>
        <v>9999</v>
      </c>
      <c r="K7805" s="308" t="s">
        <v>19895</v>
      </c>
      <c r="L7805" s="308" t="s">
        <v>13916</v>
      </c>
      <c r="M7805" s="271">
        <v>44475</v>
      </c>
      <c r="N7805" s="270" t="s">
        <v>19993</v>
      </c>
      <c r="O7805" s="272" t="s">
        <v>19994</v>
      </c>
      <c r="P7805" s="272" t="s">
        <v>19780</v>
      </c>
      <c r="Q7805" s="272" t="s">
        <v>19781</v>
      </c>
    </row>
    <row r="7806" spans="1:17" s="208" customFormat="1" ht="12">
      <c r="A7806" s="268" t="str">
        <f t="shared" si="244"/>
        <v>2833691031609039791</v>
      </c>
      <c r="B7806" s="304" t="s">
        <v>19891</v>
      </c>
      <c r="C7806" s="269" t="s">
        <v>12415</v>
      </c>
      <c r="D7806" s="144" t="s">
        <v>3106</v>
      </c>
      <c r="E7806" s="269" t="s">
        <v>12416</v>
      </c>
      <c r="F7806" s="145" t="s">
        <v>3106</v>
      </c>
      <c r="G7806" s="269" t="s">
        <v>3106</v>
      </c>
      <c r="H7806" s="305" t="s">
        <v>12417</v>
      </c>
      <c r="I7806" s="306" t="s">
        <v>21867</v>
      </c>
      <c r="J7806" s="201" t="str">
        <f t="shared" si="243"/>
        <v>9999</v>
      </c>
      <c r="K7806" s="270"/>
      <c r="L7806" s="270"/>
      <c r="M7806" s="271"/>
      <c r="N7806" s="270" t="e">
        <v>#N/A</v>
      </c>
      <c r="O7806" s="272" t="e">
        <v>#N/A</v>
      </c>
      <c r="P7806" s="272" t="e">
        <v>#N/A</v>
      </c>
      <c r="Q7806" s="272" t="e">
        <v>#N/A</v>
      </c>
    </row>
    <row r="7807" spans="1:17" s="208" customFormat="1" ht="12">
      <c r="A7807" s="268" t="str">
        <f t="shared" si="244"/>
        <v>2834251011609020403</v>
      </c>
      <c r="B7807" s="304" t="s">
        <v>19891</v>
      </c>
      <c r="C7807" s="269" t="s">
        <v>12418</v>
      </c>
      <c r="D7807" s="144" t="s">
        <v>3106</v>
      </c>
      <c r="E7807" s="269" t="s">
        <v>12419</v>
      </c>
      <c r="F7807" s="145" t="s">
        <v>3106</v>
      </c>
      <c r="G7807" s="269" t="s">
        <v>3106</v>
      </c>
      <c r="H7807" s="305" t="s">
        <v>12420</v>
      </c>
      <c r="I7807" s="306" t="s">
        <v>21866</v>
      </c>
      <c r="J7807" s="201" t="str">
        <f t="shared" si="243"/>
        <v>9999</v>
      </c>
      <c r="K7807" s="270"/>
      <c r="L7807" s="270"/>
      <c r="M7807" s="271"/>
      <c r="N7807" s="270" t="e">
        <v>#N/A</v>
      </c>
      <c r="O7807" s="272" t="e">
        <v>#N/A</v>
      </c>
      <c r="P7807" s="272" t="e">
        <v>#N/A</v>
      </c>
      <c r="Q7807" s="272" t="e">
        <v>#N/A</v>
      </c>
    </row>
    <row r="7808" spans="1:17" s="208" customFormat="1" ht="12">
      <c r="A7808" s="268" t="str">
        <f t="shared" si="244"/>
        <v>2834467021417944224</v>
      </c>
      <c r="B7808" s="304" t="s">
        <v>19891</v>
      </c>
      <c r="C7808" s="269" t="s">
        <v>12421</v>
      </c>
      <c r="D7808" s="144" t="s">
        <v>3106</v>
      </c>
      <c r="E7808" s="269" t="s">
        <v>12422</v>
      </c>
      <c r="F7808" s="145" t="s">
        <v>3106</v>
      </c>
      <c r="G7808" s="269" t="s">
        <v>3106</v>
      </c>
      <c r="H7808" s="305" t="s">
        <v>12423</v>
      </c>
      <c r="I7808" s="306" t="s">
        <v>21359</v>
      </c>
      <c r="J7808" s="201" t="str">
        <f t="shared" si="243"/>
        <v>9999</v>
      </c>
      <c r="K7808" s="270"/>
      <c r="L7808" s="270"/>
      <c r="M7808" s="271"/>
      <c r="N7808" s="270" t="e">
        <v>#N/A</v>
      </c>
      <c r="O7808" s="272" t="e">
        <v>#N/A</v>
      </c>
      <c r="P7808" s="272" t="e">
        <v>#N/A</v>
      </c>
      <c r="Q7808" s="272" t="e">
        <v>#N/A</v>
      </c>
    </row>
    <row r="7809" spans="1:17" s="208" customFormat="1" ht="12">
      <c r="A7809" s="268" t="str">
        <f t="shared" si="244"/>
        <v>2834863021225289895</v>
      </c>
      <c r="B7809" s="304" t="s">
        <v>19891</v>
      </c>
      <c r="C7809" s="269" t="s">
        <v>12424</v>
      </c>
      <c r="D7809" s="144" t="s">
        <v>3106</v>
      </c>
      <c r="E7809" s="269" t="s">
        <v>12425</v>
      </c>
      <c r="F7809" s="145" t="s">
        <v>3106</v>
      </c>
      <c r="G7809" s="269" t="s">
        <v>3106</v>
      </c>
      <c r="H7809" s="305" t="s">
        <v>12426</v>
      </c>
      <c r="I7809" s="306" t="s">
        <v>20836</v>
      </c>
      <c r="J7809" s="201" t="str">
        <f t="shared" si="243"/>
        <v>9999</v>
      </c>
      <c r="K7809" s="270"/>
      <c r="L7809" s="270"/>
      <c r="M7809" s="271"/>
      <c r="N7809" s="270" t="e">
        <v>#N/A</v>
      </c>
      <c r="O7809" s="272" t="e">
        <v>#N/A</v>
      </c>
      <c r="P7809" s="272" t="e">
        <v>#N/A</v>
      </c>
      <c r="Q7809" s="272" t="e">
        <v>#N/A</v>
      </c>
    </row>
    <row r="7810" spans="1:17" s="208" customFormat="1" ht="12">
      <c r="A7810" s="268" t="str">
        <f t="shared" si="244"/>
        <v>2835159011972827822</v>
      </c>
      <c r="B7810" s="304" t="s">
        <v>19891</v>
      </c>
      <c r="C7810" s="269" t="s">
        <v>12427</v>
      </c>
      <c r="D7810" s="144" t="s">
        <v>3106</v>
      </c>
      <c r="E7810" s="269" t="s">
        <v>12428</v>
      </c>
      <c r="F7810" s="145" t="s">
        <v>3106</v>
      </c>
      <c r="G7810" s="269" t="s">
        <v>3106</v>
      </c>
      <c r="H7810" s="305" t="s">
        <v>12429</v>
      </c>
      <c r="I7810" s="306" t="s">
        <v>22816</v>
      </c>
      <c r="J7810" s="201" t="str">
        <f t="shared" si="243"/>
        <v>9999</v>
      </c>
      <c r="K7810" s="270"/>
      <c r="L7810" s="270"/>
      <c r="M7810" s="271"/>
      <c r="N7810" s="270" t="e">
        <v>#N/A</v>
      </c>
      <c r="O7810" s="272" t="e">
        <v>#N/A</v>
      </c>
      <c r="P7810" s="272" t="e">
        <v>#N/A</v>
      </c>
      <c r="Q7810" s="272" t="e">
        <v>#N/A</v>
      </c>
    </row>
    <row r="7811" spans="1:17" s="208" customFormat="1" ht="12">
      <c r="A7811" s="268" t="str">
        <f t="shared" si="244"/>
        <v>2835159021972827822</v>
      </c>
      <c r="B7811" s="304" t="s">
        <v>19891</v>
      </c>
      <c r="C7811" s="269" t="s">
        <v>12427</v>
      </c>
      <c r="D7811" s="144" t="s">
        <v>3106</v>
      </c>
      <c r="E7811" s="269" t="s">
        <v>12430</v>
      </c>
      <c r="F7811" s="145" t="s">
        <v>3106</v>
      </c>
      <c r="G7811" s="269" t="s">
        <v>3106</v>
      </c>
      <c r="H7811" s="305" t="s">
        <v>12429</v>
      </c>
      <c r="I7811" s="307" t="s">
        <v>12429</v>
      </c>
      <c r="J7811" s="201" t="str">
        <f t="shared" ref="J7811:J7874" si="245">B7811</f>
        <v>9999</v>
      </c>
      <c r="K7811" s="270"/>
      <c r="L7811" s="270"/>
      <c r="M7811" s="271"/>
      <c r="N7811" s="270" t="e">
        <v>#N/A</v>
      </c>
      <c r="O7811" s="272" t="e">
        <v>#N/A</v>
      </c>
      <c r="P7811" s="272" t="e">
        <v>#N/A</v>
      </c>
      <c r="Q7811" s="272" t="e">
        <v>#N/A</v>
      </c>
    </row>
    <row r="7812" spans="1:17" s="208" customFormat="1" ht="12">
      <c r="A7812" s="268" t="str">
        <f t="shared" si="244"/>
        <v>2837650011962704031</v>
      </c>
      <c r="B7812" s="304" t="s">
        <v>19891</v>
      </c>
      <c r="C7812" s="269" t="s">
        <v>12431</v>
      </c>
      <c r="D7812" s="144" t="s">
        <v>3106</v>
      </c>
      <c r="E7812" s="269" t="s">
        <v>12432</v>
      </c>
      <c r="F7812" s="145" t="s">
        <v>3106</v>
      </c>
      <c r="G7812" s="269" t="s">
        <v>3106</v>
      </c>
      <c r="H7812" s="305" t="s">
        <v>11383</v>
      </c>
      <c r="I7812" s="306" t="s">
        <v>22791</v>
      </c>
      <c r="J7812" s="201" t="str">
        <f t="shared" si="245"/>
        <v>9999</v>
      </c>
      <c r="K7812" s="270"/>
      <c r="L7812" s="270"/>
      <c r="M7812" s="271"/>
      <c r="N7812" s="270" t="e">
        <v>#N/A</v>
      </c>
      <c r="O7812" s="272" t="e">
        <v>#N/A</v>
      </c>
      <c r="P7812" s="272" t="e">
        <v>#N/A</v>
      </c>
      <c r="Q7812" s="272" t="e">
        <v>#N/A</v>
      </c>
    </row>
    <row r="7813" spans="1:17" s="208" customFormat="1" ht="12">
      <c r="A7813" s="268" t="str">
        <f t="shared" si="244"/>
        <v>2838401011376844936</v>
      </c>
      <c r="B7813" s="304" t="s">
        <v>19891</v>
      </c>
      <c r="C7813" s="269" t="s">
        <v>12433</v>
      </c>
      <c r="D7813" s="144" t="s">
        <v>3106</v>
      </c>
      <c r="E7813" s="269" t="s">
        <v>12434</v>
      </c>
      <c r="F7813" s="145" t="s">
        <v>3106</v>
      </c>
      <c r="G7813" s="269" t="s">
        <v>3106</v>
      </c>
      <c r="H7813" s="305" t="s">
        <v>12435</v>
      </c>
      <c r="I7813" s="306" t="s">
        <v>21241</v>
      </c>
      <c r="J7813" s="201" t="str">
        <f t="shared" si="245"/>
        <v>9999</v>
      </c>
      <c r="K7813" s="270"/>
      <c r="L7813" s="270"/>
      <c r="M7813" s="271"/>
      <c r="N7813" s="270" t="e">
        <v>#N/A</v>
      </c>
      <c r="O7813" s="272" t="e">
        <v>#N/A</v>
      </c>
      <c r="P7813" s="272" t="e">
        <v>#N/A</v>
      </c>
      <c r="Q7813" s="272" t="e">
        <v>#N/A</v>
      </c>
    </row>
    <row r="7814" spans="1:17" s="208" customFormat="1" ht="12">
      <c r="A7814" s="268" t="str">
        <f t="shared" si="244"/>
        <v>2838401021376844936</v>
      </c>
      <c r="B7814" s="304" t="s">
        <v>19891</v>
      </c>
      <c r="C7814" s="269" t="s">
        <v>12433</v>
      </c>
      <c r="D7814" s="144" t="s">
        <v>3106</v>
      </c>
      <c r="E7814" s="269" t="s">
        <v>12436</v>
      </c>
      <c r="F7814" s="145" t="s">
        <v>3106</v>
      </c>
      <c r="G7814" s="269" t="s">
        <v>3106</v>
      </c>
      <c r="H7814" s="305" t="s">
        <v>12435</v>
      </c>
      <c r="I7814" s="306" t="s">
        <v>21241</v>
      </c>
      <c r="J7814" s="201" t="str">
        <f t="shared" si="245"/>
        <v>9999</v>
      </c>
      <c r="K7814" s="270"/>
      <c r="L7814" s="270"/>
      <c r="M7814" s="271"/>
      <c r="N7814" s="270" t="e">
        <v>#N/A</v>
      </c>
      <c r="O7814" s="272" t="e">
        <v>#N/A</v>
      </c>
      <c r="P7814" s="272" t="e">
        <v>#N/A</v>
      </c>
      <c r="Q7814" s="272" t="e">
        <v>#N/A</v>
      </c>
    </row>
    <row r="7815" spans="1:17" s="208" customFormat="1" ht="12">
      <c r="A7815" s="268" t="str">
        <f t="shared" si="244"/>
        <v>2838401031376844936</v>
      </c>
      <c r="B7815" s="304" t="s">
        <v>19891</v>
      </c>
      <c r="C7815" s="269" t="s">
        <v>12433</v>
      </c>
      <c r="D7815" s="144" t="s">
        <v>3106</v>
      </c>
      <c r="E7815" s="269" t="s">
        <v>12437</v>
      </c>
      <c r="F7815" s="145" t="s">
        <v>3106</v>
      </c>
      <c r="G7815" s="269" t="s">
        <v>3106</v>
      </c>
      <c r="H7815" s="305" t="s">
        <v>12435</v>
      </c>
      <c r="I7815" s="306" t="s">
        <v>21242</v>
      </c>
      <c r="J7815" s="201" t="str">
        <f t="shared" si="245"/>
        <v>9999</v>
      </c>
      <c r="K7815" s="270"/>
      <c r="L7815" s="270"/>
      <c r="M7815" s="271"/>
      <c r="N7815" s="270" t="e">
        <v>#N/A</v>
      </c>
      <c r="O7815" s="272" t="e">
        <v>#N/A</v>
      </c>
      <c r="P7815" s="272" t="e">
        <v>#N/A</v>
      </c>
      <c r="Q7815" s="272" t="e">
        <v>#N/A</v>
      </c>
    </row>
    <row r="7816" spans="1:17" s="208" customFormat="1" ht="12">
      <c r="A7816" s="268" t="str">
        <f t="shared" si="244"/>
        <v>2838799011902107568</v>
      </c>
      <c r="B7816" s="304" t="s">
        <v>19891</v>
      </c>
      <c r="C7816" s="269" t="s">
        <v>12438</v>
      </c>
      <c r="D7816" s="144" t="s">
        <v>3106</v>
      </c>
      <c r="E7816" s="269" t="s">
        <v>12439</v>
      </c>
      <c r="F7816" s="145" t="s">
        <v>3106</v>
      </c>
      <c r="G7816" s="269" t="s">
        <v>3106</v>
      </c>
      <c r="H7816" s="305" t="s">
        <v>12440</v>
      </c>
      <c r="I7816" s="306" t="s">
        <v>22610</v>
      </c>
      <c r="J7816" s="201" t="str">
        <f t="shared" si="245"/>
        <v>9999</v>
      </c>
      <c r="K7816" s="270"/>
      <c r="L7816" s="270"/>
      <c r="M7816" s="271"/>
      <c r="N7816" s="270" t="e">
        <v>#N/A</v>
      </c>
      <c r="O7816" s="272" t="e">
        <v>#N/A</v>
      </c>
      <c r="P7816" s="272" t="e">
        <v>#N/A</v>
      </c>
      <c r="Q7816" s="272" t="e">
        <v>#N/A</v>
      </c>
    </row>
    <row r="7817" spans="1:17" s="208" customFormat="1" ht="12">
      <c r="A7817" s="268" t="str">
        <f t="shared" si="244"/>
        <v>2838872011134329600</v>
      </c>
      <c r="B7817" s="304" t="s">
        <v>19891</v>
      </c>
      <c r="C7817" s="269" t="s">
        <v>12441</v>
      </c>
      <c r="D7817" s="144" t="s">
        <v>3106</v>
      </c>
      <c r="E7817" s="269" t="s">
        <v>12442</v>
      </c>
      <c r="F7817" s="145" t="s">
        <v>3106</v>
      </c>
      <c r="G7817" s="269" t="s">
        <v>3106</v>
      </c>
      <c r="H7817" s="305" t="s">
        <v>12443</v>
      </c>
      <c r="I7817" s="306" t="s">
        <v>20590</v>
      </c>
      <c r="J7817" s="201" t="str">
        <f t="shared" si="245"/>
        <v>9999</v>
      </c>
      <c r="K7817" s="270"/>
      <c r="L7817" s="270"/>
      <c r="M7817" s="271"/>
      <c r="N7817" s="270" t="e">
        <v>#N/A</v>
      </c>
      <c r="O7817" s="272" t="e">
        <v>#N/A</v>
      </c>
      <c r="P7817" s="272" t="e">
        <v>#N/A</v>
      </c>
      <c r="Q7817" s="272" t="e">
        <v>#N/A</v>
      </c>
    </row>
    <row r="7818" spans="1:17" s="208" customFormat="1" ht="12">
      <c r="A7818" s="268" t="str">
        <f t="shared" si="244"/>
        <v>2839300011376658070</v>
      </c>
      <c r="B7818" s="304" t="s">
        <v>19891</v>
      </c>
      <c r="C7818" s="269" t="s">
        <v>12444</v>
      </c>
      <c r="D7818" s="144" t="s">
        <v>3106</v>
      </c>
      <c r="E7818" s="269" t="s">
        <v>12445</v>
      </c>
      <c r="F7818" s="145" t="s">
        <v>3106</v>
      </c>
      <c r="G7818" s="269" t="s">
        <v>3106</v>
      </c>
      <c r="H7818" s="305" t="s">
        <v>12446</v>
      </c>
      <c r="I7818" s="307" t="s">
        <v>12446</v>
      </c>
      <c r="J7818" s="201" t="str">
        <f t="shared" si="245"/>
        <v>9999</v>
      </c>
      <c r="K7818" s="270"/>
      <c r="L7818" s="270"/>
      <c r="M7818" s="271"/>
      <c r="N7818" s="270" t="e">
        <v>#N/A</v>
      </c>
      <c r="O7818" s="272" t="e">
        <v>#N/A</v>
      </c>
      <c r="P7818" s="272" t="e">
        <v>#N/A</v>
      </c>
      <c r="Q7818" s="272" t="e">
        <v>#N/A</v>
      </c>
    </row>
    <row r="7819" spans="1:17" s="208" customFormat="1" ht="12">
      <c r="A7819" s="268" t="str">
        <f t="shared" si="244"/>
        <v>2840951011629215041</v>
      </c>
      <c r="B7819" s="304" t="s">
        <v>19891</v>
      </c>
      <c r="C7819" s="269" t="s">
        <v>12447</v>
      </c>
      <c r="D7819" s="144" t="s">
        <v>3106</v>
      </c>
      <c r="E7819" s="269" t="s">
        <v>12448</v>
      </c>
      <c r="F7819" s="145" t="s">
        <v>3106</v>
      </c>
      <c r="G7819" s="269" t="s">
        <v>3106</v>
      </c>
      <c r="H7819" s="305" t="s">
        <v>12449</v>
      </c>
      <c r="I7819" s="306" t="s">
        <v>21940</v>
      </c>
      <c r="J7819" s="201" t="str">
        <f t="shared" si="245"/>
        <v>9999</v>
      </c>
      <c r="K7819" s="270"/>
      <c r="L7819" s="270"/>
      <c r="M7819" s="271"/>
      <c r="N7819" s="270" t="e">
        <v>#N/A</v>
      </c>
      <c r="O7819" s="272" t="e">
        <v>#N/A</v>
      </c>
      <c r="P7819" s="272" t="e">
        <v>#N/A</v>
      </c>
      <c r="Q7819" s="272" t="e">
        <v>#N/A</v>
      </c>
    </row>
    <row r="7820" spans="1:17" s="208" customFormat="1" ht="12">
      <c r="A7820" s="268" t="str">
        <f t="shared" si="244"/>
        <v>2841066011902865355</v>
      </c>
      <c r="B7820" s="304" t="s">
        <v>19891</v>
      </c>
      <c r="C7820" s="269" t="s">
        <v>12450</v>
      </c>
      <c r="D7820" s="144" t="s">
        <v>3106</v>
      </c>
      <c r="E7820" s="269" t="s">
        <v>12451</v>
      </c>
      <c r="F7820" s="145" t="s">
        <v>3106</v>
      </c>
      <c r="G7820" s="269" t="s">
        <v>3106</v>
      </c>
      <c r="H7820" s="305" t="s">
        <v>6278</v>
      </c>
      <c r="I7820" s="306" t="s">
        <v>22623</v>
      </c>
      <c r="J7820" s="201" t="str">
        <f t="shared" si="245"/>
        <v>9999</v>
      </c>
      <c r="K7820" s="270"/>
      <c r="L7820" s="270"/>
      <c r="M7820" s="271"/>
      <c r="N7820" s="270" t="e">
        <v>#N/A</v>
      </c>
      <c r="O7820" s="272" t="e">
        <v>#N/A</v>
      </c>
      <c r="P7820" s="272" t="e">
        <v>#N/A</v>
      </c>
      <c r="Q7820" s="272" t="e">
        <v>#N/A</v>
      </c>
    </row>
    <row r="7821" spans="1:17" s="208" customFormat="1" ht="12">
      <c r="A7821" s="268" t="str">
        <f t="shared" si="244"/>
        <v>2841066021902865355</v>
      </c>
      <c r="B7821" s="304" t="s">
        <v>19891</v>
      </c>
      <c r="C7821" s="269" t="s">
        <v>12450</v>
      </c>
      <c r="D7821" s="144" t="s">
        <v>3106</v>
      </c>
      <c r="E7821" s="269" t="s">
        <v>12452</v>
      </c>
      <c r="F7821" s="145" t="s">
        <v>3106</v>
      </c>
      <c r="G7821" s="269" t="s">
        <v>3106</v>
      </c>
      <c r="H7821" s="305" t="s">
        <v>6278</v>
      </c>
      <c r="I7821" s="306" t="s">
        <v>22623</v>
      </c>
      <c r="J7821" s="201" t="str">
        <f t="shared" si="245"/>
        <v>9999</v>
      </c>
      <c r="K7821" s="270"/>
      <c r="L7821" s="270"/>
      <c r="M7821" s="271"/>
      <c r="N7821" s="270" t="e">
        <v>#N/A</v>
      </c>
      <c r="O7821" s="272" t="e">
        <v>#N/A</v>
      </c>
      <c r="P7821" s="272" t="e">
        <v>#N/A</v>
      </c>
      <c r="Q7821" s="272" t="e">
        <v>#N/A</v>
      </c>
    </row>
    <row r="7822" spans="1:17" s="208" customFormat="1" ht="12">
      <c r="A7822" s="268" t="str">
        <f t="shared" si="244"/>
        <v>2841983011619942844</v>
      </c>
      <c r="B7822" s="304" t="s">
        <v>19891</v>
      </c>
      <c r="C7822" s="269" t="s">
        <v>7901</v>
      </c>
      <c r="D7822" s="144" t="s">
        <v>3106</v>
      </c>
      <c r="E7822" s="269" t="s">
        <v>12453</v>
      </c>
      <c r="F7822" s="145" t="s">
        <v>3106</v>
      </c>
      <c r="G7822" s="269" t="s">
        <v>3106</v>
      </c>
      <c r="H7822" s="305" t="s">
        <v>12454</v>
      </c>
      <c r="I7822" s="307" t="s">
        <v>12454</v>
      </c>
      <c r="J7822" s="201" t="str">
        <f t="shared" si="245"/>
        <v>9999</v>
      </c>
      <c r="K7822" s="270"/>
      <c r="L7822" s="270"/>
      <c r="M7822" s="271"/>
      <c r="N7822" s="270" t="e">
        <v>#N/A</v>
      </c>
      <c r="O7822" s="272" t="e">
        <v>#N/A</v>
      </c>
      <c r="P7822" s="272" t="e">
        <v>#N/A</v>
      </c>
      <c r="Q7822" s="272" t="e">
        <v>#N/A</v>
      </c>
    </row>
    <row r="7823" spans="1:17" s="208" customFormat="1" ht="12">
      <c r="A7823" s="268" t="str">
        <f t="shared" si="244"/>
        <v>2842775011215921077</v>
      </c>
      <c r="B7823" s="304" t="s">
        <v>19891</v>
      </c>
      <c r="C7823" s="269" t="s">
        <v>12455</v>
      </c>
      <c r="D7823" s="144" t="s">
        <v>3106</v>
      </c>
      <c r="E7823" s="269" t="s">
        <v>12456</v>
      </c>
      <c r="F7823" s="145" t="s">
        <v>3106</v>
      </c>
      <c r="G7823" s="269" t="s">
        <v>3106</v>
      </c>
      <c r="H7823" s="305" t="s">
        <v>12457</v>
      </c>
      <c r="I7823" s="306" t="s">
        <v>20800</v>
      </c>
      <c r="J7823" s="201" t="str">
        <f t="shared" si="245"/>
        <v>9999</v>
      </c>
      <c r="K7823" s="270"/>
      <c r="L7823" s="270"/>
      <c r="M7823" s="271"/>
      <c r="N7823" s="270" t="e">
        <v>#N/A</v>
      </c>
      <c r="O7823" s="272" t="e">
        <v>#N/A</v>
      </c>
      <c r="P7823" s="272" t="e">
        <v>#N/A</v>
      </c>
      <c r="Q7823" s="272" t="e">
        <v>#N/A</v>
      </c>
    </row>
    <row r="7824" spans="1:17" s="208" customFormat="1" ht="12">
      <c r="A7824" s="268" t="str">
        <f t="shared" si="244"/>
        <v>2842775021215921077</v>
      </c>
      <c r="B7824" s="304" t="s">
        <v>19891</v>
      </c>
      <c r="C7824" s="269" t="s">
        <v>12455</v>
      </c>
      <c r="D7824" s="144" t="s">
        <v>3106</v>
      </c>
      <c r="E7824" s="269" t="s">
        <v>12458</v>
      </c>
      <c r="F7824" s="145" t="s">
        <v>3106</v>
      </c>
      <c r="G7824" s="269" t="s">
        <v>3106</v>
      </c>
      <c r="H7824" s="305" t="s">
        <v>12457</v>
      </c>
      <c r="I7824" s="306" t="s">
        <v>20800</v>
      </c>
      <c r="J7824" s="201" t="str">
        <f t="shared" si="245"/>
        <v>9999</v>
      </c>
      <c r="K7824" s="270"/>
      <c r="L7824" s="270"/>
      <c r="M7824" s="271"/>
      <c r="N7824" s="270" t="e">
        <v>#N/A</v>
      </c>
      <c r="O7824" s="272" t="e">
        <v>#N/A</v>
      </c>
      <c r="P7824" s="272" t="e">
        <v>#N/A</v>
      </c>
      <c r="Q7824" s="272" t="e">
        <v>#N/A</v>
      </c>
    </row>
    <row r="7825" spans="1:17" s="208" customFormat="1" ht="12">
      <c r="A7825" s="268" t="str">
        <f t="shared" si="244"/>
        <v>2842841031578735130</v>
      </c>
      <c r="B7825" s="304" t="s">
        <v>19891</v>
      </c>
      <c r="C7825" s="269" t="s">
        <v>12459</v>
      </c>
      <c r="D7825" s="144" t="s">
        <v>3106</v>
      </c>
      <c r="E7825" s="269" t="s">
        <v>12460</v>
      </c>
      <c r="F7825" s="145" t="s">
        <v>3106</v>
      </c>
      <c r="G7825" s="269" t="s">
        <v>3106</v>
      </c>
      <c r="H7825" s="305" t="s">
        <v>12461</v>
      </c>
      <c r="I7825" s="306" t="s">
        <v>21817</v>
      </c>
      <c r="J7825" s="201" t="str">
        <f t="shared" si="245"/>
        <v>9999</v>
      </c>
      <c r="K7825" s="270"/>
      <c r="L7825" s="270"/>
      <c r="M7825" s="271"/>
      <c r="N7825" s="270" t="e">
        <v>#N/A</v>
      </c>
      <c r="O7825" s="272" t="e">
        <v>#N/A</v>
      </c>
      <c r="P7825" s="272" t="e">
        <v>#N/A</v>
      </c>
      <c r="Q7825" s="272" t="e">
        <v>#N/A</v>
      </c>
    </row>
    <row r="7826" spans="1:17" s="208" customFormat="1" ht="12">
      <c r="A7826" s="268" t="str">
        <f t="shared" si="244"/>
        <v>2843336031528367356</v>
      </c>
      <c r="B7826" s="304" t="s">
        <v>19891</v>
      </c>
      <c r="C7826" s="269" t="s">
        <v>12462</v>
      </c>
      <c r="D7826" s="144" t="s">
        <v>3106</v>
      </c>
      <c r="E7826" s="269" t="s">
        <v>12463</v>
      </c>
      <c r="F7826" s="145" t="s">
        <v>3106</v>
      </c>
      <c r="G7826" s="269" t="s">
        <v>3106</v>
      </c>
      <c r="H7826" s="305" t="s">
        <v>3130</v>
      </c>
      <c r="I7826" s="307" t="s">
        <v>3130</v>
      </c>
      <c r="J7826" s="201" t="str">
        <f t="shared" si="245"/>
        <v>9999</v>
      </c>
      <c r="K7826" s="270"/>
      <c r="L7826" s="270"/>
      <c r="M7826" s="271"/>
      <c r="N7826" s="270" t="e">
        <v>#N/A</v>
      </c>
      <c r="O7826" s="272" t="e">
        <v>#N/A</v>
      </c>
      <c r="P7826" s="272" t="e">
        <v>#N/A</v>
      </c>
      <c r="Q7826" s="272" t="e">
        <v>#N/A</v>
      </c>
    </row>
    <row r="7827" spans="1:17" s="208" customFormat="1" ht="12">
      <c r="A7827" s="268" t="str">
        <f t="shared" si="244"/>
        <v>2843336061679926992</v>
      </c>
      <c r="B7827" s="304" t="s">
        <v>19891</v>
      </c>
      <c r="C7827" s="269" t="s">
        <v>14298</v>
      </c>
      <c r="D7827" s="144" t="s">
        <v>3106</v>
      </c>
      <c r="E7827" s="269" t="s">
        <v>14299</v>
      </c>
      <c r="F7827" s="145" t="s">
        <v>3106</v>
      </c>
      <c r="G7827" s="269" t="s">
        <v>3106</v>
      </c>
      <c r="H7827" s="305" t="s">
        <v>14300</v>
      </c>
      <c r="I7827" s="306" t="s">
        <v>22050</v>
      </c>
      <c r="J7827" s="201" t="str">
        <f t="shared" si="245"/>
        <v>9999</v>
      </c>
      <c r="K7827" s="270" t="s">
        <v>13915</v>
      </c>
      <c r="L7827" s="270" t="s">
        <v>13916</v>
      </c>
      <c r="M7827" s="271">
        <v>44085</v>
      </c>
      <c r="N7827" s="270" t="e">
        <v>#N/A</v>
      </c>
      <c r="O7827" s="272" t="e">
        <v>#N/A</v>
      </c>
      <c r="P7827" s="272" t="e">
        <v>#N/A</v>
      </c>
      <c r="Q7827" s="272" t="e">
        <v>#N/A</v>
      </c>
    </row>
    <row r="7828" spans="1:17" s="208" customFormat="1" ht="12">
      <c r="A7828" s="268" t="str">
        <f t="shared" si="244"/>
        <v>2844532011588823553</v>
      </c>
      <c r="B7828" s="304" t="s">
        <v>19891</v>
      </c>
      <c r="C7828" s="269" t="s">
        <v>12464</v>
      </c>
      <c r="D7828" s="144" t="s">
        <v>3106</v>
      </c>
      <c r="E7828" s="269" t="s">
        <v>12465</v>
      </c>
      <c r="F7828" s="145" t="s">
        <v>3106</v>
      </c>
      <c r="G7828" s="269" t="s">
        <v>3106</v>
      </c>
      <c r="H7828" s="305" t="s">
        <v>12466</v>
      </c>
      <c r="I7828" s="306" t="s">
        <v>21836</v>
      </c>
      <c r="J7828" s="201" t="str">
        <f t="shared" si="245"/>
        <v>9999</v>
      </c>
      <c r="K7828" s="270"/>
      <c r="L7828" s="270"/>
      <c r="M7828" s="271"/>
      <c r="N7828" s="270" t="e">
        <v>#N/A</v>
      </c>
      <c r="O7828" s="272" t="e">
        <v>#N/A</v>
      </c>
      <c r="P7828" s="272" t="e">
        <v>#N/A</v>
      </c>
      <c r="Q7828" s="272" t="e">
        <v>#N/A</v>
      </c>
    </row>
    <row r="7829" spans="1:17" s="208" customFormat="1" ht="12">
      <c r="A7829" s="268" t="str">
        <f t="shared" ref="A7829:A7892" si="246">E7829&amp;C7829</f>
        <v>2844532021588823553</v>
      </c>
      <c r="B7829" s="304" t="s">
        <v>19891</v>
      </c>
      <c r="C7829" s="269" t="s">
        <v>12464</v>
      </c>
      <c r="D7829" s="144" t="s">
        <v>3106</v>
      </c>
      <c r="E7829" s="269" t="s">
        <v>12467</v>
      </c>
      <c r="F7829" s="145" t="s">
        <v>3106</v>
      </c>
      <c r="G7829" s="269" t="s">
        <v>3106</v>
      </c>
      <c r="H7829" s="305" t="s">
        <v>12466</v>
      </c>
      <c r="I7829" s="306" t="s">
        <v>21836</v>
      </c>
      <c r="J7829" s="201" t="str">
        <f t="shared" si="245"/>
        <v>9999</v>
      </c>
      <c r="K7829" s="270"/>
      <c r="L7829" s="270"/>
      <c r="M7829" s="271"/>
      <c r="N7829" s="270" t="e">
        <v>#N/A</v>
      </c>
      <c r="O7829" s="272" t="e">
        <v>#N/A</v>
      </c>
      <c r="P7829" s="272" t="e">
        <v>#N/A</v>
      </c>
      <c r="Q7829" s="272" t="e">
        <v>#N/A</v>
      </c>
    </row>
    <row r="7830" spans="1:17" s="208" customFormat="1" ht="12">
      <c r="A7830" s="268" t="str">
        <f t="shared" si="246"/>
        <v>2846735011114222312</v>
      </c>
      <c r="B7830" s="304" t="s">
        <v>19891</v>
      </c>
      <c r="C7830" s="269" t="s">
        <v>12468</v>
      </c>
      <c r="D7830" s="144" t="s">
        <v>3106</v>
      </c>
      <c r="E7830" s="269" t="s">
        <v>12469</v>
      </c>
      <c r="F7830" s="145" t="s">
        <v>3106</v>
      </c>
      <c r="G7830" s="269" t="s">
        <v>3106</v>
      </c>
      <c r="H7830" s="305" t="s">
        <v>12470</v>
      </c>
      <c r="I7830" s="307" t="s">
        <v>12470</v>
      </c>
      <c r="J7830" s="201" t="str">
        <f t="shared" si="245"/>
        <v>9999</v>
      </c>
      <c r="K7830" s="270"/>
      <c r="L7830" s="270"/>
      <c r="M7830" s="271"/>
      <c r="N7830" s="270" t="e">
        <v>#N/A</v>
      </c>
      <c r="O7830" s="272" t="e">
        <v>#N/A</v>
      </c>
      <c r="P7830" s="272" t="e">
        <v>#N/A</v>
      </c>
      <c r="Q7830" s="272" t="e">
        <v>#N/A</v>
      </c>
    </row>
    <row r="7831" spans="1:17" s="208" customFormat="1" ht="12">
      <c r="A7831" s="268" t="str">
        <f t="shared" si="246"/>
        <v>2846735031114222312</v>
      </c>
      <c r="B7831" s="304" t="s">
        <v>19891</v>
      </c>
      <c r="C7831" s="269" t="s">
        <v>12468</v>
      </c>
      <c r="D7831" s="144" t="s">
        <v>3106</v>
      </c>
      <c r="E7831" s="269" t="s">
        <v>12471</v>
      </c>
      <c r="F7831" s="145" t="s">
        <v>3106</v>
      </c>
      <c r="G7831" s="269" t="s">
        <v>3106</v>
      </c>
      <c r="H7831" s="305" t="s">
        <v>12472</v>
      </c>
      <c r="I7831" s="307" t="s">
        <v>12472</v>
      </c>
      <c r="J7831" s="201" t="str">
        <f t="shared" si="245"/>
        <v>9999</v>
      </c>
      <c r="K7831" s="270"/>
      <c r="L7831" s="270"/>
      <c r="M7831" s="271"/>
      <c r="N7831" s="270" t="e">
        <v>#N/A</v>
      </c>
      <c r="O7831" s="272" t="e">
        <v>#N/A</v>
      </c>
      <c r="P7831" s="272" t="e">
        <v>#N/A</v>
      </c>
      <c r="Q7831" s="272" t="e">
        <v>#N/A</v>
      </c>
    </row>
    <row r="7832" spans="1:17" s="208" customFormat="1" ht="12">
      <c r="A7832" s="268" t="str">
        <f t="shared" si="246"/>
        <v>2846735041114222312</v>
      </c>
      <c r="B7832" s="304" t="s">
        <v>19891</v>
      </c>
      <c r="C7832" s="269" t="s">
        <v>12468</v>
      </c>
      <c r="D7832" s="144" t="s">
        <v>3106</v>
      </c>
      <c r="E7832" s="269" t="s">
        <v>12473</v>
      </c>
      <c r="F7832" s="145" t="s">
        <v>3106</v>
      </c>
      <c r="G7832" s="269" t="s">
        <v>3106</v>
      </c>
      <c r="H7832" s="305" t="s">
        <v>12472</v>
      </c>
      <c r="I7832" s="307" t="s">
        <v>12472</v>
      </c>
      <c r="J7832" s="201" t="str">
        <f t="shared" si="245"/>
        <v>9999</v>
      </c>
      <c r="K7832" s="270"/>
      <c r="L7832" s="270"/>
      <c r="M7832" s="271"/>
      <c r="N7832" s="270" t="e">
        <v>#N/A</v>
      </c>
      <c r="O7832" s="272" t="e">
        <v>#N/A</v>
      </c>
      <c r="P7832" s="272" t="e">
        <v>#N/A</v>
      </c>
      <c r="Q7832" s="272" t="e">
        <v>#N/A</v>
      </c>
    </row>
    <row r="7833" spans="1:17" s="208" customFormat="1" ht="12">
      <c r="A7833" s="268" t="str">
        <f t="shared" si="246"/>
        <v>2847808011457652745</v>
      </c>
      <c r="B7833" s="304" t="s">
        <v>19891</v>
      </c>
      <c r="C7833" s="269" t="s">
        <v>12474</v>
      </c>
      <c r="D7833" s="144" t="s">
        <v>3106</v>
      </c>
      <c r="E7833" s="269" t="s">
        <v>12475</v>
      </c>
      <c r="F7833" s="145" t="s">
        <v>3106</v>
      </c>
      <c r="G7833" s="269" t="s">
        <v>3106</v>
      </c>
      <c r="H7833" s="305" t="s">
        <v>12435</v>
      </c>
      <c r="I7833" s="306" t="s">
        <v>21486</v>
      </c>
      <c r="J7833" s="201" t="str">
        <f t="shared" si="245"/>
        <v>9999</v>
      </c>
      <c r="K7833" s="270"/>
      <c r="L7833" s="270"/>
      <c r="M7833" s="271"/>
      <c r="N7833" s="270" t="e">
        <v>#N/A</v>
      </c>
      <c r="O7833" s="272" t="e">
        <v>#N/A</v>
      </c>
      <c r="P7833" s="272" t="e">
        <v>#N/A</v>
      </c>
      <c r="Q7833" s="272" t="e">
        <v>#N/A</v>
      </c>
    </row>
    <row r="7834" spans="1:17" s="208" customFormat="1" ht="12">
      <c r="A7834" s="268" t="str">
        <f t="shared" si="246"/>
        <v>2847808021457652745</v>
      </c>
      <c r="B7834" s="304" t="s">
        <v>19891</v>
      </c>
      <c r="C7834" s="269" t="s">
        <v>12474</v>
      </c>
      <c r="D7834" s="144" t="s">
        <v>3106</v>
      </c>
      <c r="E7834" s="269" t="s">
        <v>12476</v>
      </c>
      <c r="F7834" s="145" t="s">
        <v>3106</v>
      </c>
      <c r="G7834" s="269" t="s">
        <v>3106</v>
      </c>
      <c r="H7834" s="305" t="s">
        <v>12435</v>
      </c>
      <c r="I7834" s="306" t="s">
        <v>21487</v>
      </c>
      <c r="J7834" s="201" t="str">
        <f t="shared" si="245"/>
        <v>9999</v>
      </c>
      <c r="K7834" s="270"/>
      <c r="L7834" s="270"/>
      <c r="M7834" s="271"/>
      <c r="N7834" s="270" t="e">
        <v>#N/A</v>
      </c>
      <c r="O7834" s="272" t="e">
        <v>#N/A</v>
      </c>
      <c r="P7834" s="272" t="e">
        <v>#N/A</v>
      </c>
      <c r="Q7834" s="272" t="e">
        <v>#N/A</v>
      </c>
    </row>
    <row r="7835" spans="1:17" s="208" customFormat="1" ht="12">
      <c r="A7835" s="268" t="str">
        <f t="shared" si="246"/>
        <v>2849085011326068370</v>
      </c>
      <c r="B7835" s="304" t="s">
        <v>19891</v>
      </c>
      <c r="C7835" s="269" t="s">
        <v>12477</v>
      </c>
      <c r="D7835" s="144" t="s">
        <v>3106</v>
      </c>
      <c r="E7835" s="269" t="s">
        <v>12478</v>
      </c>
      <c r="F7835" s="145" t="s">
        <v>3106</v>
      </c>
      <c r="G7835" s="269" t="s">
        <v>3106</v>
      </c>
      <c r="H7835" s="305" t="s">
        <v>12479</v>
      </c>
      <c r="I7835" s="306" t="s">
        <v>21082</v>
      </c>
      <c r="J7835" s="201" t="str">
        <f t="shared" si="245"/>
        <v>9999</v>
      </c>
      <c r="K7835" s="270" t="s">
        <v>4210</v>
      </c>
      <c r="L7835" s="270"/>
      <c r="M7835" s="271"/>
      <c r="N7835" s="270" t="e">
        <v>#N/A</v>
      </c>
      <c r="O7835" s="272" t="e">
        <v>#N/A</v>
      </c>
      <c r="P7835" s="272" t="e">
        <v>#N/A</v>
      </c>
      <c r="Q7835" s="272" t="e">
        <v>#N/A</v>
      </c>
    </row>
    <row r="7836" spans="1:17" s="208" customFormat="1" ht="12">
      <c r="A7836" s="268" t="str">
        <f t="shared" si="246"/>
        <v>2849705011902105471</v>
      </c>
      <c r="B7836" s="304" t="s">
        <v>19891</v>
      </c>
      <c r="C7836" s="269" t="s">
        <v>12480</v>
      </c>
      <c r="D7836" s="144" t="s">
        <v>3106</v>
      </c>
      <c r="E7836" s="269" t="s">
        <v>12481</v>
      </c>
      <c r="F7836" s="145" t="s">
        <v>3106</v>
      </c>
      <c r="G7836" s="269" t="s">
        <v>3106</v>
      </c>
      <c r="H7836" s="305" t="s">
        <v>12482</v>
      </c>
      <c r="I7836" s="306" t="s">
        <v>22609</v>
      </c>
      <c r="J7836" s="201" t="str">
        <f t="shared" si="245"/>
        <v>9999</v>
      </c>
      <c r="K7836" s="270"/>
      <c r="L7836" s="270"/>
      <c r="M7836" s="271"/>
      <c r="N7836" s="270" t="e">
        <v>#N/A</v>
      </c>
      <c r="O7836" s="272" t="e">
        <v>#N/A</v>
      </c>
      <c r="P7836" s="272" t="e">
        <v>#N/A</v>
      </c>
      <c r="Q7836" s="272" t="e">
        <v>#N/A</v>
      </c>
    </row>
    <row r="7837" spans="1:17" s="208" customFormat="1" ht="12">
      <c r="A7837" s="268" t="str">
        <f t="shared" si="246"/>
        <v>2850083011326135369</v>
      </c>
      <c r="B7837" s="304" t="s">
        <v>19891</v>
      </c>
      <c r="C7837" s="269" t="s">
        <v>12483</v>
      </c>
      <c r="D7837" s="144" t="s">
        <v>3106</v>
      </c>
      <c r="E7837" s="269" t="s">
        <v>12484</v>
      </c>
      <c r="F7837" s="145" t="s">
        <v>3106</v>
      </c>
      <c r="G7837" s="269" t="s">
        <v>3106</v>
      </c>
      <c r="H7837" s="305" t="s">
        <v>12485</v>
      </c>
      <c r="I7837" s="306" t="s">
        <v>21085</v>
      </c>
      <c r="J7837" s="201" t="str">
        <f t="shared" si="245"/>
        <v>9999</v>
      </c>
      <c r="K7837" s="270"/>
      <c r="L7837" s="270"/>
      <c r="M7837" s="271"/>
      <c r="N7837" s="270" t="e">
        <v>#N/A</v>
      </c>
      <c r="O7837" s="272" t="e">
        <v>#N/A</v>
      </c>
      <c r="P7837" s="272" t="e">
        <v>#N/A</v>
      </c>
      <c r="Q7837" s="272" t="e">
        <v>#N/A</v>
      </c>
    </row>
    <row r="7838" spans="1:17" s="208" customFormat="1" ht="12">
      <c r="A7838" s="268" t="str">
        <f t="shared" si="246"/>
        <v>2850265011508952235</v>
      </c>
      <c r="B7838" s="304" t="s">
        <v>19891</v>
      </c>
      <c r="C7838" s="269" t="s">
        <v>12486</v>
      </c>
      <c r="D7838" s="144" t="s">
        <v>3106</v>
      </c>
      <c r="E7838" s="269" t="s">
        <v>12487</v>
      </c>
      <c r="F7838" s="145" t="s">
        <v>3106</v>
      </c>
      <c r="G7838" s="269" t="s">
        <v>3106</v>
      </c>
      <c r="H7838" s="305" t="s">
        <v>12488</v>
      </c>
      <c r="I7838" s="306" t="s">
        <v>21633</v>
      </c>
      <c r="J7838" s="201" t="str">
        <f t="shared" si="245"/>
        <v>9999</v>
      </c>
      <c r="K7838" s="270"/>
      <c r="L7838" s="270"/>
      <c r="M7838" s="271"/>
      <c r="N7838" s="270" t="e">
        <v>#N/A</v>
      </c>
      <c r="O7838" s="272" t="e">
        <v>#N/A</v>
      </c>
      <c r="P7838" s="272" t="e">
        <v>#N/A</v>
      </c>
      <c r="Q7838" s="272" t="e">
        <v>#N/A</v>
      </c>
    </row>
    <row r="7839" spans="1:17" s="208" customFormat="1" ht="12">
      <c r="A7839" s="268" t="str">
        <f t="shared" si="246"/>
        <v>2850273011508952235</v>
      </c>
      <c r="B7839" s="304" t="s">
        <v>19891</v>
      </c>
      <c r="C7839" s="269" t="s">
        <v>12486</v>
      </c>
      <c r="D7839" s="144" t="s">
        <v>3106</v>
      </c>
      <c r="E7839" s="269" t="s">
        <v>12489</v>
      </c>
      <c r="F7839" s="145" t="s">
        <v>3106</v>
      </c>
      <c r="G7839" s="269" t="s">
        <v>3106</v>
      </c>
      <c r="H7839" s="305" t="s">
        <v>12488</v>
      </c>
      <c r="I7839" s="306" t="s">
        <v>21633</v>
      </c>
      <c r="J7839" s="201" t="str">
        <f t="shared" si="245"/>
        <v>9999</v>
      </c>
      <c r="K7839" s="270"/>
      <c r="L7839" s="270"/>
      <c r="M7839" s="271"/>
      <c r="N7839" s="270" t="e">
        <v>#N/A</v>
      </c>
      <c r="O7839" s="272" t="e">
        <v>#N/A</v>
      </c>
      <c r="P7839" s="272" t="e">
        <v>#N/A</v>
      </c>
      <c r="Q7839" s="272" t="e">
        <v>#N/A</v>
      </c>
    </row>
    <row r="7840" spans="1:17" s="208" customFormat="1" ht="12">
      <c r="A7840" s="268" t="str">
        <f t="shared" si="246"/>
        <v>2851255011497938518</v>
      </c>
      <c r="B7840" s="304" t="s">
        <v>19891</v>
      </c>
      <c r="C7840" s="269" t="s">
        <v>12490</v>
      </c>
      <c r="D7840" s="144" t="s">
        <v>3106</v>
      </c>
      <c r="E7840" s="269" t="s">
        <v>12491</v>
      </c>
      <c r="F7840" s="145" t="s">
        <v>3106</v>
      </c>
      <c r="G7840" s="269" t="s">
        <v>3106</v>
      </c>
      <c r="H7840" s="305" t="s">
        <v>12492</v>
      </c>
      <c r="I7840" s="306" t="s">
        <v>21604</v>
      </c>
      <c r="J7840" s="201" t="str">
        <f t="shared" si="245"/>
        <v>9999</v>
      </c>
      <c r="K7840" s="270"/>
      <c r="L7840" s="270"/>
      <c r="M7840" s="271"/>
      <c r="N7840" s="270" t="e">
        <v>#N/A</v>
      </c>
      <c r="O7840" s="272" t="e">
        <v>#N/A</v>
      </c>
      <c r="P7840" s="272" t="e">
        <v>#N/A</v>
      </c>
      <c r="Q7840" s="272" t="e">
        <v>#N/A</v>
      </c>
    </row>
    <row r="7841" spans="1:17" s="208" customFormat="1" ht="12">
      <c r="A7841" s="268" t="str">
        <f t="shared" si="246"/>
        <v>2852451011699096503</v>
      </c>
      <c r="B7841" s="304" t="s">
        <v>19891</v>
      </c>
      <c r="C7841" s="269" t="s">
        <v>14312</v>
      </c>
      <c r="D7841" s="144" t="s">
        <v>3106</v>
      </c>
      <c r="E7841" s="269" t="s">
        <v>14313</v>
      </c>
      <c r="F7841" s="145" t="s">
        <v>3106</v>
      </c>
      <c r="G7841" s="269" t="s">
        <v>3106</v>
      </c>
      <c r="H7841" s="305" t="s">
        <v>14209</v>
      </c>
      <c r="I7841" s="306" t="s">
        <v>21642</v>
      </c>
      <c r="J7841" s="201" t="str">
        <f t="shared" si="245"/>
        <v>9999</v>
      </c>
      <c r="K7841" s="270" t="s">
        <v>13915</v>
      </c>
      <c r="L7841" s="270" t="s">
        <v>13916</v>
      </c>
      <c r="M7841" s="271">
        <v>44085</v>
      </c>
      <c r="N7841" s="270" t="e">
        <v>#N/A</v>
      </c>
      <c r="O7841" s="272" t="e">
        <v>#N/A</v>
      </c>
      <c r="P7841" s="272" t="e">
        <v>#N/A</v>
      </c>
      <c r="Q7841" s="272" t="e">
        <v>#N/A</v>
      </c>
    </row>
    <row r="7842" spans="1:17" s="208" customFormat="1" ht="12">
      <c r="A7842" s="268" t="str">
        <f t="shared" si="246"/>
        <v>2855553011871884163</v>
      </c>
      <c r="B7842" s="304" t="s">
        <v>19891</v>
      </c>
      <c r="C7842" s="269" t="s">
        <v>12493</v>
      </c>
      <c r="D7842" s="144" t="s">
        <v>3106</v>
      </c>
      <c r="E7842" s="269" t="s">
        <v>12494</v>
      </c>
      <c r="F7842" s="145" t="s">
        <v>3106</v>
      </c>
      <c r="G7842" s="269" t="s">
        <v>3106</v>
      </c>
      <c r="H7842" s="305" t="s">
        <v>12495</v>
      </c>
      <c r="I7842" s="306" t="s">
        <v>22559</v>
      </c>
      <c r="J7842" s="201" t="str">
        <f t="shared" si="245"/>
        <v>9999</v>
      </c>
      <c r="K7842" s="270"/>
      <c r="L7842" s="270"/>
      <c r="M7842" s="271"/>
      <c r="N7842" s="270" t="e">
        <v>#N/A</v>
      </c>
      <c r="O7842" s="272" t="e">
        <v>#N/A</v>
      </c>
      <c r="P7842" s="272" t="e">
        <v>#N/A</v>
      </c>
      <c r="Q7842" s="272" t="e">
        <v>#N/A</v>
      </c>
    </row>
    <row r="7843" spans="1:17" s="208" customFormat="1" ht="12">
      <c r="A7843" s="268" t="str">
        <f t="shared" si="246"/>
        <v>2855835011992812614</v>
      </c>
      <c r="B7843" s="304" t="s">
        <v>19891</v>
      </c>
      <c r="C7843" s="269" t="s">
        <v>12496</v>
      </c>
      <c r="D7843" s="144" t="s">
        <v>3106</v>
      </c>
      <c r="E7843" s="269" t="s">
        <v>12497</v>
      </c>
      <c r="F7843" s="145" t="s">
        <v>3106</v>
      </c>
      <c r="G7843" s="269" t="s">
        <v>3106</v>
      </c>
      <c r="H7843" s="305" t="s">
        <v>12498</v>
      </c>
      <c r="I7843" s="306" t="s">
        <v>22873</v>
      </c>
      <c r="J7843" s="201" t="str">
        <f t="shared" si="245"/>
        <v>9999</v>
      </c>
      <c r="K7843" s="270"/>
      <c r="L7843" s="270"/>
      <c r="M7843" s="271"/>
      <c r="N7843" s="270" t="e">
        <v>#N/A</v>
      </c>
      <c r="O7843" s="272" t="e">
        <v>#N/A</v>
      </c>
      <c r="P7843" s="272" t="e">
        <v>#N/A</v>
      </c>
      <c r="Q7843" s="272" t="e">
        <v>#N/A</v>
      </c>
    </row>
    <row r="7844" spans="1:17" s="208" customFormat="1" ht="12">
      <c r="A7844" s="268" t="str">
        <f t="shared" si="246"/>
        <v>2856106021922256114</v>
      </c>
      <c r="B7844" s="304" t="s">
        <v>19891</v>
      </c>
      <c r="C7844" s="269" t="s">
        <v>12499</v>
      </c>
      <c r="D7844" s="144" t="s">
        <v>3106</v>
      </c>
      <c r="E7844" s="269" t="s">
        <v>12500</v>
      </c>
      <c r="F7844" s="145" t="s">
        <v>3106</v>
      </c>
      <c r="G7844" s="269" t="s">
        <v>3106</v>
      </c>
      <c r="H7844" s="305" t="s">
        <v>12501</v>
      </c>
      <c r="I7844" s="307" t="s">
        <v>12501</v>
      </c>
      <c r="J7844" s="201" t="str">
        <f t="shared" si="245"/>
        <v>9999</v>
      </c>
      <c r="K7844" s="270"/>
      <c r="L7844" s="270"/>
      <c r="M7844" s="271"/>
      <c r="N7844" s="270" t="e">
        <v>#N/A</v>
      </c>
      <c r="O7844" s="272" t="e">
        <v>#N/A</v>
      </c>
      <c r="P7844" s="272" t="e">
        <v>#N/A</v>
      </c>
      <c r="Q7844" s="272" t="e">
        <v>#N/A</v>
      </c>
    </row>
    <row r="7845" spans="1:17" s="208" customFormat="1" ht="12">
      <c r="A7845" s="268" t="str">
        <f t="shared" si="246"/>
        <v>2856379011598958258</v>
      </c>
      <c r="B7845" s="304" t="s">
        <v>19891</v>
      </c>
      <c r="C7845" s="269" t="s">
        <v>12502</v>
      </c>
      <c r="D7845" s="144" t="s">
        <v>3106</v>
      </c>
      <c r="E7845" s="269" t="s">
        <v>12503</v>
      </c>
      <c r="F7845" s="145" t="s">
        <v>3106</v>
      </c>
      <c r="G7845" s="269" t="s">
        <v>3106</v>
      </c>
      <c r="H7845" s="305" t="s">
        <v>12504</v>
      </c>
      <c r="I7845" s="307" t="s">
        <v>12504</v>
      </c>
      <c r="J7845" s="201" t="str">
        <f t="shared" si="245"/>
        <v>9999</v>
      </c>
      <c r="K7845" s="270"/>
      <c r="L7845" s="270"/>
      <c r="M7845" s="271"/>
      <c r="N7845" s="270" t="e">
        <v>#N/A</v>
      </c>
      <c r="O7845" s="272" t="e">
        <v>#N/A</v>
      </c>
      <c r="P7845" s="272" t="e">
        <v>#N/A</v>
      </c>
      <c r="Q7845" s="272" t="e">
        <v>#N/A</v>
      </c>
    </row>
    <row r="7846" spans="1:17" s="208" customFormat="1" ht="12">
      <c r="A7846" s="268" t="str">
        <f t="shared" si="246"/>
        <v>2856478011619269388</v>
      </c>
      <c r="B7846" s="304" t="s">
        <v>19891</v>
      </c>
      <c r="C7846" s="269" t="s">
        <v>12505</v>
      </c>
      <c r="D7846" s="144" t="s">
        <v>3106</v>
      </c>
      <c r="E7846" s="269" t="s">
        <v>12506</v>
      </c>
      <c r="F7846" s="145" t="s">
        <v>3106</v>
      </c>
      <c r="G7846" s="269" t="s">
        <v>3106</v>
      </c>
      <c r="H7846" s="305" t="s">
        <v>12507</v>
      </c>
      <c r="I7846" s="307" t="s">
        <v>12507</v>
      </c>
      <c r="J7846" s="201" t="str">
        <f t="shared" si="245"/>
        <v>9999</v>
      </c>
      <c r="K7846" s="270"/>
      <c r="L7846" s="270"/>
      <c r="M7846" s="271"/>
      <c r="N7846" s="270" t="e">
        <v>#N/A</v>
      </c>
      <c r="O7846" s="272" t="e">
        <v>#N/A</v>
      </c>
      <c r="P7846" s="272" t="e">
        <v>#N/A</v>
      </c>
      <c r="Q7846" s="272" t="e">
        <v>#N/A</v>
      </c>
    </row>
    <row r="7847" spans="1:17" s="208" customFormat="1" ht="12">
      <c r="A7847" s="268" t="str">
        <f t="shared" si="246"/>
        <v>2856577011902107568</v>
      </c>
      <c r="B7847" s="304" t="s">
        <v>19891</v>
      </c>
      <c r="C7847" s="269" t="s">
        <v>12438</v>
      </c>
      <c r="D7847" s="144" t="s">
        <v>3106</v>
      </c>
      <c r="E7847" s="269" t="s">
        <v>12508</v>
      </c>
      <c r="F7847" s="145" t="s">
        <v>3106</v>
      </c>
      <c r="G7847" s="269" t="s">
        <v>3106</v>
      </c>
      <c r="H7847" s="305" t="s">
        <v>12440</v>
      </c>
      <c r="I7847" s="306" t="s">
        <v>22611</v>
      </c>
      <c r="J7847" s="201" t="str">
        <f t="shared" si="245"/>
        <v>9999</v>
      </c>
      <c r="K7847" s="270"/>
      <c r="L7847" s="270"/>
      <c r="M7847" s="271"/>
      <c r="N7847" s="270" t="e">
        <v>#N/A</v>
      </c>
      <c r="O7847" s="272" t="e">
        <v>#N/A</v>
      </c>
      <c r="P7847" s="272" t="e">
        <v>#N/A</v>
      </c>
      <c r="Q7847" s="272" t="e">
        <v>#N/A</v>
      </c>
    </row>
    <row r="7848" spans="1:17" s="208" customFormat="1" ht="12">
      <c r="A7848" s="268" t="str">
        <f t="shared" si="246"/>
        <v>2857237011255368593</v>
      </c>
      <c r="B7848" s="304" t="s">
        <v>19891</v>
      </c>
      <c r="C7848" s="269" t="s">
        <v>12509</v>
      </c>
      <c r="D7848" s="144" t="s">
        <v>3106</v>
      </c>
      <c r="E7848" s="269" t="s">
        <v>12510</v>
      </c>
      <c r="F7848" s="145" t="s">
        <v>3106</v>
      </c>
      <c r="G7848" s="269" t="s">
        <v>3106</v>
      </c>
      <c r="H7848" s="305" t="s">
        <v>12511</v>
      </c>
      <c r="I7848" s="306" t="s">
        <v>20904</v>
      </c>
      <c r="J7848" s="201" t="str">
        <f t="shared" si="245"/>
        <v>9999</v>
      </c>
      <c r="K7848" s="270"/>
      <c r="L7848" s="270"/>
      <c r="M7848" s="271"/>
      <c r="N7848" s="270" t="e">
        <v>#N/A</v>
      </c>
      <c r="O7848" s="272" t="e">
        <v>#N/A</v>
      </c>
      <c r="P7848" s="272" t="e">
        <v>#N/A</v>
      </c>
      <c r="Q7848" s="272" t="e">
        <v>#N/A</v>
      </c>
    </row>
    <row r="7849" spans="1:17" s="208" customFormat="1" ht="12">
      <c r="A7849" s="268" t="str">
        <f t="shared" si="246"/>
        <v>2857427011275764870</v>
      </c>
      <c r="B7849" s="304" t="s">
        <v>19891</v>
      </c>
      <c r="C7849" s="269" t="s">
        <v>12512</v>
      </c>
      <c r="D7849" s="144" t="s">
        <v>3106</v>
      </c>
      <c r="E7849" s="269" t="s">
        <v>12513</v>
      </c>
      <c r="F7849" s="145" t="s">
        <v>3106</v>
      </c>
      <c r="G7849" s="269" t="s">
        <v>3106</v>
      </c>
      <c r="H7849" s="305" t="s">
        <v>12514</v>
      </c>
      <c r="I7849" s="306" t="s">
        <v>20960</v>
      </c>
      <c r="J7849" s="201" t="str">
        <f t="shared" si="245"/>
        <v>9999</v>
      </c>
      <c r="K7849" s="270"/>
      <c r="L7849" s="270"/>
      <c r="M7849" s="271"/>
      <c r="N7849" s="270" t="e">
        <v>#N/A</v>
      </c>
      <c r="O7849" s="272" t="e">
        <v>#N/A</v>
      </c>
      <c r="P7849" s="272" t="e">
        <v>#N/A</v>
      </c>
      <c r="Q7849" s="272" t="e">
        <v>#N/A</v>
      </c>
    </row>
    <row r="7850" spans="1:17" s="208" customFormat="1" ht="12">
      <c r="A7850" s="268" t="str">
        <f t="shared" si="246"/>
        <v>2857732011811207848</v>
      </c>
      <c r="B7850" s="304" t="s">
        <v>19891</v>
      </c>
      <c r="C7850" s="269" t="s">
        <v>14381</v>
      </c>
      <c r="D7850" s="144" t="s">
        <v>3106</v>
      </c>
      <c r="E7850" s="269" t="s">
        <v>14382</v>
      </c>
      <c r="F7850" s="145" t="s">
        <v>3106</v>
      </c>
      <c r="G7850" s="269" t="s">
        <v>3106</v>
      </c>
      <c r="H7850" s="305" t="s">
        <v>14383</v>
      </c>
      <c r="I7850" s="307" t="s">
        <v>14383</v>
      </c>
      <c r="J7850" s="201" t="str">
        <f t="shared" si="245"/>
        <v>9999</v>
      </c>
      <c r="K7850" s="270" t="s">
        <v>13915</v>
      </c>
      <c r="L7850" s="270" t="s">
        <v>13916</v>
      </c>
      <c r="M7850" s="271">
        <v>44085</v>
      </c>
      <c r="N7850" s="270" t="e">
        <v>#N/A</v>
      </c>
      <c r="O7850" s="272" t="e">
        <v>#N/A</v>
      </c>
      <c r="P7850" s="272" t="e">
        <v>#N/A</v>
      </c>
      <c r="Q7850" s="272" t="e">
        <v>#N/A</v>
      </c>
    </row>
    <row r="7851" spans="1:17" s="208" customFormat="1" ht="12">
      <c r="A7851" s="268" t="str">
        <f t="shared" si="246"/>
        <v>2857955011639120694</v>
      </c>
      <c r="B7851" s="304" t="s">
        <v>19891</v>
      </c>
      <c r="C7851" s="269" t="s">
        <v>12515</v>
      </c>
      <c r="D7851" s="144" t="s">
        <v>3106</v>
      </c>
      <c r="E7851" s="269" t="s">
        <v>12516</v>
      </c>
      <c r="F7851" s="145" t="s">
        <v>3106</v>
      </c>
      <c r="G7851" s="269" t="s">
        <v>3106</v>
      </c>
      <c r="H7851" s="305" t="s">
        <v>12517</v>
      </c>
      <c r="I7851" s="306" t="s">
        <v>21945</v>
      </c>
      <c r="J7851" s="201" t="str">
        <f t="shared" si="245"/>
        <v>9999</v>
      </c>
      <c r="K7851" s="270"/>
      <c r="L7851" s="270"/>
      <c r="M7851" s="271"/>
      <c r="N7851" s="270" t="e">
        <v>#N/A</v>
      </c>
      <c r="O7851" s="272" t="e">
        <v>#N/A</v>
      </c>
      <c r="P7851" s="272" t="e">
        <v>#N/A</v>
      </c>
      <c r="Q7851" s="272" t="e">
        <v>#N/A</v>
      </c>
    </row>
    <row r="7852" spans="1:17" s="208" customFormat="1" ht="12">
      <c r="A7852" s="268" t="str">
        <f t="shared" si="246"/>
        <v>2858508011740476191</v>
      </c>
      <c r="B7852" s="304" t="s">
        <v>19891</v>
      </c>
      <c r="C7852" s="269" t="s">
        <v>14342</v>
      </c>
      <c r="D7852" s="144" t="s">
        <v>3106</v>
      </c>
      <c r="E7852" s="269" t="s">
        <v>14343</v>
      </c>
      <c r="F7852" s="145" t="s">
        <v>3106</v>
      </c>
      <c r="G7852" s="269" t="s">
        <v>3106</v>
      </c>
      <c r="H7852" s="305" t="s">
        <v>14344</v>
      </c>
      <c r="I7852" s="306" t="s">
        <v>14344</v>
      </c>
      <c r="J7852" s="201" t="str">
        <f t="shared" si="245"/>
        <v>9999</v>
      </c>
      <c r="K7852" s="270" t="s">
        <v>13915</v>
      </c>
      <c r="L7852" s="270" t="s">
        <v>13916</v>
      </c>
      <c r="M7852" s="271">
        <v>44085</v>
      </c>
      <c r="N7852" s="270" t="e">
        <v>#N/A</v>
      </c>
      <c r="O7852" s="272" t="e">
        <v>#N/A</v>
      </c>
      <c r="P7852" s="272" t="e">
        <v>#N/A</v>
      </c>
      <c r="Q7852" s="272" t="e">
        <v>#N/A</v>
      </c>
    </row>
    <row r="7853" spans="1:17" s="208" customFormat="1" ht="12">
      <c r="A7853" s="268" t="str">
        <f t="shared" si="246"/>
        <v>2859043021891992871</v>
      </c>
      <c r="B7853" s="304" t="s">
        <v>19891</v>
      </c>
      <c r="C7853" s="269" t="s">
        <v>12518</v>
      </c>
      <c r="D7853" s="144" t="s">
        <v>3106</v>
      </c>
      <c r="E7853" s="269" t="s">
        <v>12519</v>
      </c>
      <c r="F7853" s="145" t="s">
        <v>3106</v>
      </c>
      <c r="G7853" s="269" t="s">
        <v>3106</v>
      </c>
      <c r="H7853" s="305" t="s">
        <v>12520</v>
      </c>
      <c r="I7853" s="307" t="s">
        <v>12520</v>
      </c>
      <c r="J7853" s="201" t="str">
        <f t="shared" si="245"/>
        <v>9999</v>
      </c>
      <c r="K7853" s="270"/>
      <c r="L7853" s="270"/>
      <c r="M7853" s="271"/>
      <c r="N7853" s="270" t="e">
        <v>#N/A</v>
      </c>
      <c r="O7853" s="272" t="e">
        <v>#N/A</v>
      </c>
      <c r="P7853" s="272" t="e">
        <v>#N/A</v>
      </c>
      <c r="Q7853" s="272" t="e">
        <v>#N/A</v>
      </c>
    </row>
    <row r="7854" spans="1:17" s="208" customFormat="1" ht="12">
      <c r="A7854" s="268" t="str">
        <f t="shared" si="246"/>
        <v>2861247011124341672</v>
      </c>
      <c r="B7854" s="304" t="s">
        <v>19891</v>
      </c>
      <c r="C7854" s="269" t="s">
        <v>12521</v>
      </c>
      <c r="D7854" s="144" t="s">
        <v>3106</v>
      </c>
      <c r="E7854" s="269" t="s">
        <v>12522</v>
      </c>
      <c r="F7854" s="145" t="s">
        <v>3106</v>
      </c>
      <c r="G7854" s="269" t="s">
        <v>3106</v>
      </c>
      <c r="H7854" s="305" t="s">
        <v>12523</v>
      </c>
      <c r="I7854" s="307" t="s">
        <v>12523</v>
      </c>
      <c r="J7854" s="201" t="str">
        <f t="shared" si="245"/>
        <v>9999</v>
      </c>
      <c r="K7854" s="270"/>
      <c r="L7854" s="270"/>
      <c r="M7854" s="271"/>
      <c r="N7854" s="270" t="e">
        <v>#N/A</v>
      </c>
      <c r="O7854" s="272" t="e">
        <v>#N/A</v>
      </c>
      <c r="P7854" s="272" t="e">
        <v>#N/A</v>
      </c>
      <c r="Q7854" s="272" t="e">
        <v>#N/A</v>
      </c>
    </row>
    <row r="7855" spans="1:17" s="208" customFormat="1" ht="12">
      <c r="A7855" s="268" t="str">
        <f t="shared" si="246"/>
        <v>2861247021124341672</v>
      </c>
      <c r="B7855" s="304" t="s">
        <v>19891</v>
      </c>
      <c r="C7855" s="269" t="s">
        <v>12521</v>
      </c>
      <c r="D7855" s="144" t="s">
        <v>3106</v>
      </c>
      <c r="E7855" s="269" t="s">
        <v>12524</v>
      </c>
      <c r="F7855" s="145" t="s">
        <v>3106</v>
      </c>
      <c r="G7855" s="269" t="s">
        <v>3106</v>
      </c>
      <c r="H7855" s="305" t="s">
        <v>12523</v>
      </c>
      <c r="I7855" s="306" t="s">
        <v>20555</v>
      </c>
      <c r="J7855" s="201" t="str">
        <f t="shared" si="245"/>
        <v>9999</v>
      </c>
      <c r="K7855" s="270"/>
      <c r="L7855" s="270"/>
      <c r="M7855" s="271"/>
      <c r="N7855" s="270" t="e">
        <v>#N/A</v>
      </c>
      <c r="O7855" s="272" t="e">
        <v>#N/A</v>
      </c>
      <c r="P7855" s="272" t="e">
        <v>#N/A</v>
      </c>
      <c r="Q7855" s="272" t="e">
        <v>#N/A</v>
      </c>
    </row>
    <row r="7856" spans="1:17" s="208" customFormat="1" ht="12">
      <c r="A7856" s="268" t="str">
        <f t="shared" si="246"/>
        <v>2861270011699006254</v>
      </c>
      <c r="B7856" s="304" t="s">
        <v>19891</v>
      </c>
      <c r="C7856" s="269" t="s">
        <v>12525</v>
      </c>
      <c r="D7856" s="144" t="s">
        <v>3106</v>
      </c>
      <c r="E7856" s="269" t="s">
        <v>12526</v>
      </c>
      <c r="F7856" s="145" t="s">
        <v>3106</v>
      </c>
      <c r="G7856" s="269" t="s">
        <v>3106</v>
      </c>
      <c r="H7856" s="305" t="s">
        <v>12527</v>
      </c>
      <c r="I7856" s="306" t="s">
        <v>22083</v>
      </c>
      <c r="J7856" s="201" t="str">
        <f t="shared" si="245"/>
        <v>9999</v>
      </c>
      <c r="K7856" s="270"/>
      <c r="L7856" s="270"/>
      <c r="M7856" s="271"/>
      <c r="N7856" s="270" t="e">
        <v>#N/A</v>
      </c>
      <c r="O7856" s="272" t="e">
        <v>#N/A</v>
      </c>
      <c r="P7856" s="272" t="e">
        <v>#N/A</v>
      </c>
      <c r="Q7856" s="272" t="e">
        <v>#N/A</v>
      </c>
    </row>
    <row r="7857" spans="1:17" s="208" customFormat="1" ht="12">
      <c r="A7857" s="268" t="str">
        <f t="shared" si="246"/>
        <v>2861734011245479484</v>
      </c>
      <c r="B7857" s="304" t="s">
        <v>19891</v>
      </c>
      <c r="C7857" s="269" t="s">
        <v>12528</v>
      </c>
      <c r="D7857" s="144" t="s">
        <v>3106</v>
      </c>
      <c r="E7857" s="269" t="s">
        <v>12529</v>
      </c>
      <c r="F7857" s="145" t="s">
        <v>3106</v>
      </c>
      <c r="G7857" s="269" t="s">
        <v>3106</v>
      </c>
      <c r="H7857" s="305" t="s">
        <v>12530</v>
      </c>
      <c r="I7857" s="306" t="s">
        <v>20894</v>
      </c>
      <c r="J7857" s="201" t="str">
        <f t="shared" si="245"/>
        <v>9999</v>
      </c>
      <c r="K7857" s="270"/>
      <c r="L7857" s="270"/>
      <c r="M7857" s="271"/>
      <c r="N7857" s="270" t="e">
        <v>#N/A</v>
      </c>
      <c r="O7857" s="272" t="e">
        <v>#N/A</v>
      </c>
      <c r="P7857" s="272" t="e">
        <v>#N/A</v>
      </c>
      <c r="Q7857" s="272" t="e">
        <v>#N/A</v>
      </c>
    </row>
    <row r="7858" spans="1:17" s="208" customFormat="1" ht="12">
      <c r="A7858" s="268" t="str">
        <f t="shared" si="246"/>
        <v>2861734021245479484</v>
      </c>
      <c r="B7858" s="304" t="s">
        <v>19891</v>
      </c>
      <c r="C7858" s="269" t="s">
        <v>12528</v>
      </c>
      <c r="D7858" s="144" t="s">
        <v>3106</v>
      </c>
      <c r="E7858" s="269" t="s">
        <v>12531</v>
      </c>
      <c r="F7858" s="145" t="s">
        <v>3106</v>
      </c>
      <c r="G7858" s="269" t="s">
        <v>3106</v>
      </c>
      <c r="H7858" s="305" t="s">
        <v>12530</v>
      </c>
      <c r="I7858" s="307" t="s">
        <v>12530</v>
      </c>
      <c r="J7858" s="201" t="str">
        <f t="shared" si="245"/>
        <v>9999</v>
      </c>
      <c r="K7858" s="270"/>
      <c r="L7858" s="270"/>
      <c r="M7858" s="271"/>
      <c r="N7858" s="270" t="e">
        <v>#N/A</v>
      </c>
      <c r="O7858" s="272" t="e">
        <v>#N/A</v>
      </c>
      <c r="P7858" s="272" t="e">
        <v>#N/A</v>
      </c>
      <c r="Q7858" s="272" t="e">
        <v>#N/A</v>
      </c>
    </row>
    <row r="7859" spans="1:17" s="208" customFormat="1" ht="12">
      <c r="A7859" s="268" t="str">
        <f t="shared" si="246"/>
        <v>2862104011700055639</v>
      </c>
      <c r="B7859" s="304" t="s">
        <v>19891</v>
      </c>
      <c r="C7859" s="269" t="s">
        <v>14315</v>
      </c>
      <c r="D7859" s="144" t="s">
        <v>3106</v>
      </c>
      <c r="E7859" s="269" t="s">
        <v>14316</v>
      </c>
      <c r="F7859" s="145" t="s">
        <v>3106</v>
      </c>
      <c r="G7859" s="269" t="s">
        <v>3106</v>
      </c>
      <c r="H7859" s="305" t="s">
        <v>14317</v>
      </c>
      <c r="I7859" s="306" t="s">
        <v>22111</v>
      </c>
      <c r="J7859" s="201" t="str">
        <f t="shared" si="245"/>
        <v>9999</v>
      </c>
      <c r="K7859" s="270" t="s">
        <v>13915</v>
      </c>
      <c r="L7859" s="270" t="s">
        <v>13916</v>
      </c>
      <c r="M7859" s="271">
        <v>44085</v>
      </c>
      <c r="N7859" s="270" t="e">
        <v>#N/A</v>
      </c>
      <c r="O7859" s="272" t="e">
        <v>#N/A</v>
      </c>
      <c r="P7859" s="272" t="e">
        <v>#N/A</v>
      </c>
      <c r="Q7859" s="272" t="e">
        <v>#N/A</v>
      </c>
    </row>
    <row r="7860" spans="1:17" s="208" customFormat="1" ht="12">
      <c r="A7860" s="268" t="str">
        <f t="shared" si="246"/>
        <v>2862112011164742680</v>
      </c>
      <c r="B7860" s="304" t="s">
        <v>19891</v>
      </c>
      <c r="C7860" s="269" t="s">
        <v>14019</v>
      </c>
      <c r="D7860" s="144" t="s">
        <v>3106</v>
      </c>
      <c r="E7860" s="269" t="s">
        <v>14020</v>
      </c>
      <c r="F7860" s="145" t="s">
        <v>3106</v>
      </c>
      <c r="G7860" s="269" t="s">
        <v>3106</v>
      </c>
      <c r="H7860" s="305" t="s">
        <v>14021</v>
      </c>
      <c r="I7860" s="306" t="s">
        <v>20683</v>
      </c>
      <c r="J7860" s="201" t="str">
        <f t="shared" si="245"/>
        <v>9999</v>
      </c>
      <c r="K7860" s="270" t="s">
        <v>13915</v>
      </c>
      <c r="L7860" s="270" t="s">
        <v>13916</v>
      </c>
      <c r="M7860" s="271">
        <v>44085</v>
      </c>
      <c r="N7860" s="270" t="e">
        <v>#N/A</v>
      </c>
      <c r="O7860" s="272" t="e">
        <v>#N/A</v>
      </c>
      <c r="P7860" s="272" t="e">
        <v>#N/A</v>
      </c>
      <c r="Q7860" s="272" t="e">
        <v>#N/A</v>
      </c>
    </row>
    <row r="7861" spans="1:17" s="208" customFormat="1" ht="12">
      <c r="A7861" s="268" t="str">
        <f t="shared" si="246"/>
        <v>2863540011205146404</v>
      </c>
      <c r="B7861" s="304" t="s">
        <v>19891</v>
      </c>
      <c r="C7861" s="269" t="s">
        <v>12532</v>
      </c>
      <c r="D7861" s="144" t="s">
        <v>3106</v>
      </c>
      <c r="E7861" s="269" t="s">
        <v>12533</v>
      </c>
      <c r="F7861" s="145" t="s">
        <v>3106</v>
      </c>
      <c r="G7861" s="269" t="s">
        <v>3106</v>
      </c>
      <c r="H7861" s="305" t="s">
        <v>12534</v>
      </c>
      <c r="I7861" s="306" t="s">
        <v>20765</v>
      </c>
      <c r="J7861" s="201" t="str">
        <f t="shared" si="245"/>
        <v>9999</v>
      </c>
      <c r="K7861" s="270"/>
      <c r="L7861" s="270"/>
      <c r="M7861" s="271"/>
      <c r="N7861" s="270" t="e">
        <v>#N/A</v>
      </c>
      <c r="O7861" s="272" t="e">
        <v>#N/A</v>
      </c>
      <c r="P7861" s="272" t="e">
        <v>#N/A</v>
      </c>
      <c r="Q7861" s="272" t="e">
        <v>#N/A</v>
      </c>
    </row>
    <row r="7862" spans="1:17" s="208" customFormat="1" ht="12">
      <c r="A7862" s="268" t="str">
        <f t="shared" si="246"/>
        <v>2865016021538131214</v>
      </c>
      <c r="B7862" s="304" t="s">
        <v>19891</v>
      </c>
      <c r="C7862" s="269" t="s">
        <v>12535</v>
      </c>
      <c r="D7862" s="144" t="s">
        <v>3106</v>
      </c>
      <c r="E7862" s="269" t="s">
        <v>12536</v>
      </c>
      <c r="F7862" s="145" t="s">
        <v>3106</v>
      </c>
      <c r="G7862" s="269" t="s">
        <v>3106</v>
      </c>
      <c r="H7862" s="305" t="s">
        <v>12537</v>
      </c>
      <c r="I7862" s="306" t="s">
        <v>21695</v>
      </c>
      <c r="J7862" s="201" t="str">
        <f t="shared" si="245"/>
        <v>9999</v>
      </c>
      <c r="K7862" s="270"/>
      <c r="L7862" s="270"/>
      <c r="M7862" s="271"/>
      <c r="N7862" s="270" t="e">
        <v>#N/A</v>
      </c>
      <c r="O7862" s="272" t="e">
        <v>#N/A</v>
      </c>
      <c r="P7862" s="272" t="e">
        <v>#N/A</v>
      </c>
      <c r="Q7862" s="272" t="e">
        <v>#N/A</v>
      </c>
    </row>
    <row r="7863" spans="1:17" s="208" customFormat="1" ht="12">
      <c r="A7863" s="268" t="str">
        <f t="shared" si="246"/>
        <v>2865784011043533706</v>
      </c>
      <c r="B7863" s="304" t="s">
        <v>19891</v>
      </c>
      <c r="C7863" s="269" t="s">
        <v>12538</v>
      </c>
      <c r="D7863" s="144" t="s">
        <v>3106</v>
      </c>
      <c r="E7863" s="269" t="s">
        <v>12539</v>
      </c>
      <c r="F7863" s="145" t="s">
        <v>3106</v>
      </c>
      <c r="G7863" s="269" t="s">
        <v>3106</v>
      </c>
      <c r="H7863" s="305" t="s">
        <v>12540</v>
      </c>
      <c r="I7863" s="306" t="s">
        <v>20339</v>
      </c>
      <c r="J7863" s="201" t="str">
        <f t="shared" si="245"/>
        <v>9999</v>
      </c>
      <c r="K7863" s="270"/>
      <c r="L7863" s="270"/>
      <c r="M7863" s="271"/>
      <c r="N7863" s="270" t="e">
        <v>#N/A</v>
      </c>
      <c r="O7863" s="272" t="e">
        <v>#N/A</v>
      </c>
      <c r="P7863" s="272" t="e">
        <v>#N/A</v>
      </c>
      <c r="Q7863" s="272" t="e">
        <v>#N/A</v>
      </c>
    </row>
    <row r="7864" spans="1:17" s="208" customFormat="1" ht="12">
      <c r="A7864" s="268" t="str">
        <f t="shared" si="246"/>
        <v>2865784021043533706</v>
      </c>
      <c r="B7864" s="304" t="s">
        <v>19891</v>
      </c>
      <c r="C7864" s="269" t="s">
        <v>12538</v>
      </c>
      <c r="D7864" s="144" t="s">
        <v>3106</v>
      </c>
      <c r="E7864" s="269" t="s">
        <v>12541</v>
      </c>
      <c r="F7864" s="145" t="s">
        <v>3106</v>
      </c>
      <c r="G7864" s="269" t="s">
        <v>3106</v>
      </c>
      <c r="H7864" s="305" t="s">
        <v>12540</v>
      </c>
      <c r="I7864" s="307" t="s">
        <v>12540</v>
      </c>
      <c r="J7864" s="201" t="str">
        <f t="shared" si="245"/>
        <v>9999</v>
      </c>
      <c r="K7864" s="270"/>
      <c r="L7864" s="270"/>
      <c r="M7864" s="271"/>
      <c r="N7864" s="270" t="e">
        <v>#N/A</v>
      </c>
      <c r="O7864" s="272" t="e">
        <v>#N/A</v>
      </c>
      <c r="P7864" s="272" t="e">
        <v>#N/A</v>
      </c>
      <c r="Q7864" s="272" t="e">
        <v>#N/A</v>
      </c>
    </row>
    <row r="7865" spans="1:17" s="208" customFormat="1" ht="12">
      <c r="A7865" s="268" t="str">
        <f t="shared" si="246"/>
        <v>2866584011609013689</v>
      </c>
      <c r="B7865" s="304" t="s">
        <v>19891</v>
      </c>
      <c r="C7865" s="269" t="s">
        <v>12542</v>
      </c>
      <c r="D7865" s="144" t="s">
        <v>3106</v>
      </c>
      <c r="E7865" s="269" t="s">
        <v>12543</v>
      </c>
      <c r="F7865" s="145" t="s">
        <v>3106</v>
      </c>
      <c r="G7865" s="269" t="s">
        <v>3106</v>
      </c>
      <c r="H7865" s="305" t="s">
        <v>12544</v>
      </c>
      <c r="I7865" s="306" t="s">
        <v>21865</v>
      </c>
      <c r="J7865" s="201" t="str">
        <f t="shared" si="245"/>
        <v>9999</v>
      </c>
      <c r="K7865" s="270"/>
      <c r="L7865" s="270"/>
      <c r="M7865" s="271"/>
      <c r="N7865" s="270" t="e">
        <v>#N/A</v>
      </c>
      <c r="O7865" s="272" t="e">
        <v>#N/A</v>
      </c>
      <c r="P7865" s="272" t="e">
        <v>#N/A</v>
      </c>
      <c r="Q7865" s="272" t="e">
        <v>#N/A</v>
      </c>
    </row>
    <row r="7866" spans="1:17" s="208" customFormat="1" ht="12">
      <c r="A7866" s="268" t="str">
        <f t="shared" si="246"/>
        <v>2867061011003125360</v>
      </c>
      <c r="B7866" s="304" t="s">
        <v>19891</v>
      </c>
      <c r="C7866" s="269" t="s">
        <v>12545</v>
      </c>
      <c r="D7866" s="144" t="s">
        <v>3106</v>
      </c>
      <c r="E7866" s="269" t="s">
        <v>12546</v>
      </c>
      <c r="F7866" s="145" t="s">
        <v>3106</v>
      </c>
      <c r="G7866" s="269" t="s">
        <v>3106</v>
      </c>
      <c r="H7866" s="305" t="s">
        <v>12547</v>
      </c>
      <c r="I7866" s="306" t="s">
        <v>20235</v>
      </c>
      <c r="J7866" s="201" t="str">
        <f t="shared" si="245"/>
        <v>9999</v>
      </c>
      <c r="K7866" s="270"/>
      <c r="L7866" s="270"/>
      <c r="M7866" s="271"/>
      <c r="N7866" s="270" t="e">
        <v>#N/A</v>
      </c>
      <c r="O7866" s="272" t="e">
        <v>#N/A</v>
      </c>
      <c r="P7866" s="272" t="e">
        <v>#N/A</v>
      </c>
      <c r="Q7866" s="272" t="e">
        <v>#N/A</v>
      </c>
    </row>
    <row r="7867" spans="1:17" s="208" customFormat="1" ht="12">
      <c r="A7867" s="268" t="str">
        <f t="shared" si="246"/>
        <v>2868382011639172869</v>
      </c>
      <c r="B7867" s="304" t="s">
        <v>19891</v>
      </c>
      <c r="C7867" s="269" t="s">
        <v>12552</v>
      </c>
      <c r="D7867" s="144" t="s">
        <v>3106</v>
      </c>
      <c r="E7867" s="269" t="s">
        <v>12553</v>
      </c>
      <c r="F7867" s="145" t="s">
        <v>3106</v>
      </c>
      <c r="G7867" s="269" t="s">
        <v>3106</v>
      </c>
      <c r="H7867" s="305" t="s">
        <v>12554</v>
      </c>
      <c r="I7867" s="306" t="s">
        <v>21953</v>
      </c>
      <c r="J7867" s="201" t="str">
        <f t="shared" si="245"/>
        <v>9999</v>
      </c>
      <c r="K7867" s="270"/>
      <c r="L7867" s="270"/>
      <c r="M7867" s="271"/>
      <c r="N7867" s="270" t="e">
        <v>#N/A</v>
      </c>
      <c r="O7867" s="272" t="e">
        <v>#N/A</v>
      </c>
      <c r="P7867" s="272" t="e">
        <v>#N/A</v>
      </c>
      <c r="Q7867" s="272" t="e">
        <v>#N/A</v>
      </c>
    </row>
    <row r="7868" spans="1:17" s="208" customFormat="1" ht="12">
      <c r="A7868" s="268" t="str">
        <f t="shared" si="246"/>
        <v>2868382021639172869</v>
      </c>
      <c r="B7868" s="304" t="s">
        <v>19891</v>
      </c>
      <c r="C7868" s="269" t="s">
        <v>12552</v>
      </c>
      <c r="D7868" s="144" t="s">
        <v>3106</v>
      </c>
      <c r="E7868" s="269" t="s">
        <v>12555</v>
      </c>
      <c r="F7868" s="145" t="s">
        <v>3106</v>
      </c>
      <c r="G7868" s="269" t="s">
        <v>3106</v>
      </c>
      <c r="H7868" s="305" t="s">
        <v>12554</v>
      </c>
      <c r="I7868" s="306" t="s">
        <v>21953</v>
      </c>
      <c r="J7868" s="201" t="str">
        <f t="shared" si="245"/>
        <v>9999</v>
      </c>
      <c r="K7868" s="270"/>
      <c r="L7868" s="270"/>
      <c r="M7868" s="271"/>
      <c r="N7868" s="270" t="e">
        <v>#N/A</v>
      </c>
      <c r="O7868" s="272" t="e">
        <v>#N/A</v>
      </c>
      <c r="P7868" s="272" t="e">
        <v>#N/A</v>
      </c>
      <c r="Q7868" s="272" t="e">
        <v>#N/A</v>
      </c>
    </row>
    <row r="7869" spans="1:17" s="208" customFormat="1" ht="12">
      <c r="A7869" s="268" t="str">
        <f t="shared" si="246"/>
        <v>2869059011801116983</v>
      </c>
      <c r="B7869" s="304" t="s">
        <v>19891</v>
      </c>
      <c r="C7869" s="269" t="s">
        <v>14375</v>
      </c>
      <c r="D7869" s="144" t="s">
        <v>3106</v>
      </c>
      <c r="E7869" s="269" t="s">
        <v>14376</v>
      </c>
      <c r="F7869" s="145" t="s">
        <v>3106</v>
      </c>
      <c r="G7869" s="269" t="s">
        <v>3106</v>
      </c>
      <c r="H7869" s="305" t="s">
        <v>14377</v>
      </c>
      <c r="I7869" s="306" t="s">
        <v>22349</v>
      </c>
      <c r="J7869" s="201" t="str">
        <f t="shared" si="245"/>
        <v>9999</v>
      </c>
      <c r="K7869" s="270" t="s">
        <v>13915</v>
      </c>
      <c r="L7869" s="270" t="s">
        <v>13916</v>
      </c>
      <c r="M7869" s="271">
        <v>44085</v>
      </c>
      <c r="N7869" s="270" t="e">
        <v>#N/A</v>
      </c>
      <c r="O7869" s="272" t="e">
        <v>#N/A</v>
      </c>
      <c r="P7869" s="272" t="e">
        <v>#N/A</v>
      </c>
      <c r="Q7869" s="272" t="e">
        <v>#N/A</v>
      </c>
    </row>
    <row r="7870" spans="1:17" s="208" customFormat="1" ht="12">
      <c r="A7870" s="268" t="str">
        <f t="shared" si="246"/>
        <v>2870222011083878953</v>
      </c>
      <c r="B7870" s="304" t="s">
        <v>19891</v>
      </c>
      <c r="C7870" s="269" t="s">
        <v>12556</v>
      </c>
      <c r="D7870" s="144" t="s">
        <v>3106</v>
      </c>
      <c r="E7870" s="269" t="s">
        <v>12557</v>
      </c>
      <c r="F7870" s="145" t="s">
        <v>3106</v>
      </c>
      <c r="G7870" s="269" t="s">
        <v>3106</v>
      </c>
      <c r="H7870" s="305" t="s">
        <v>12558</v>
      </c>
      <c r="I7870" s="306" t="s">
        <v>20449</v>
      </c>
      <c r="J7870" s="201" t="str">
        <f t="shared" si="245"/>
        <v>9999</v>
      </c>
      <c r="K7870" s="270"/>
      <c r="L7870" s="270"/>
      <c r="M7870" s="271"/>
      <c r="N7870" s="270" t="e">
        <v>#N/A</v>
      </c>
      <c r="O7870" s="272" t="e">
        <v>#N/A</v>
      </c>
      <c r="P7870" s="272" t="e">
        <v>#N/A</v>
      </c>
      <c r="Q7870" s="272" t="e">
        <v>#N/A</v>
      </c>
    </row>
    <row r="7871" spans="1:17" s="208" customFormat="1" ht="12">
      <c r="A7871" s="268" t="str">
        <f t="shared" si="246"/>
        <v>2871071011992815195</v>
      </c>
      <c r="B7871" s="304" t="s">
        <v>19891</v>
      </c>
      <c r="C7871" s="269" t="s">
        <v>4551</v>
      </c>
      <c r="D7871" s="144" t="s">
        <v>3106</v>
      </c>
      <c r="E7871" s="269" t="s">
        <v>12559</v>
      </c>
      <c r="F7871" s="145" t="s">
        <v>3106</v>
      </c>
      <c r="G7871" s="269" t="s">
        <v>3106</v>
      </c>
      <c r="H7871" s="305" t="s">
        <v>4552</v>
      </c>
      <c r="I7871" s="306" t="s">
        <v>22875</v>
      </c>
      <c r="J7871" s="201" t="str">
        <f t="shared" si="245"/>
        <v>9999</v>
      </c>
      <c r="K7871" s="270"/>
      <c r="L7871" s="270"/>
      <c r="M7871" s="271"/>
      <c r="N7871" s="270" t="e">
        <v>#N/A</v>
      </c>
      <c r="O7871" s="272" t="e">
        <v>#N/A</v>
      </c>
      <c r="P7871" s="272" t="e">
        <v>#N/A</v>
      </c>
      <c r="Q7871" s="272" t="e">
        <v>#N/A</v>
      </c>
    </row>
    <row r="7872" spans="1:17" s="208" customFormat="1" ht="12">
      <c r="A7872" s="268" t="str">
        <f t="shared" si="246"/>
        <v>2871071021992815195</v>
      </c>
      <c r="B7872" s="304" t="s">
        <v>19891</v>
      </c>
      <c r="C7872" s="269" t="s">
        <v>4551</v>
      </c>
      <c r="D7872" s="144" t="s">
        <v>3106</v>
      </c>
      <c r="E7872" s="269" t="s">
        <v>12560</v>
      </c>
      <c r="F7872" s="145" t="s">
        <v>3106</v>
      </c>
      <c r="G7872" s="269" t="s">
        <v>3106</v>
      </c>
      <c r="H7872" s="305" t="s">
        <v>4552</v>
      </c>
      <c r="I7872" s="306" t="s">
        <v>22875</v>
      </c>
      <c r="J7872" s="201" t="str">
        <f t="shared" si="245"/>
        <v>9999</v>
      </c>
      <c r="K7872" s="270"/>
      <c r="L7872" s="270"/>
      <c r="M7872" s="271"/>
      <c r="N7872" s="270" t="e">
        <v>#N/A</v>
      </c>
      <c r="O7872" s="272" t="e">
        <v>#N/A</v>
      </c>
      <c r="P7872" s="272" t="e">
        <v>#N/A</v>
      </c>
      <c r="Q7872" s="272" t="e">
        <v>#N/A</v>
      </c>
    </row>
    <row r="7873" spans="1:17" s="208" customFormat="1" ht="12">
      <c r="A7873" s="268" t="str">
        <f t="shared" si="246"/>
        <v>2871170011851695316</v>
      </c>
      <c r="B7873" s="304" t="s">
        <v>19891</v>
      </c>
      <c r="C7873" s="269" t="s">
        <v>12561</v>
      </c>
      <c r="D7873" s="144" t="s">
        <v>3106</v>
      </c>
      <c r="E7873" s="269" t="s">
        <v>12562</v>
      </c>
      <c r="F7873" s="145" t="s">
        <v>3106</v>
      </c>
      <c r="G7873" s="269" t="s">
        <v>3106</v>
      </c>
      <c r="H7873" s="305" t="s">
        <v>12563</v>
      </c>
      <c r="I7873" s="306" t="s">
        <v>22503</v>
      </c>
      <c r="J7873" s="201" t="str">
        <f t="shared" si="245"/>
        <v>9999</v>
      </c>
      <c r="K7873" s="270"/>
      <c r="L7873" s="270"/>
      <c r="M7873" s="271"/>
      <c r="N7873" s="270" t="e">
        <v>#N/A</v>
      </c>
      <c r="O7873" s="272" t="e">
        <v>#N/A</v>
      </c>
      <c r="P7873" s="272" t="e">
        <v>#N/A</v>
      </c>
      <c r="Q7873" s="272" t="e">
        <v>#N/A</v>
      </c>
    </row>
    <row r="7874" spans="1:17" s="208" customFormat="1" ht="12">
      <c r="A7874" s="268" t="str">
        <f t="shared" si="246"/>
        <v>2871675011518096213</v>
      </c>
      <c r="B7874" s="304" t="s">
        <v>19891</v>
      </c>
      <c r="C7874" s="269" t="s">
        <v>12564</v>
      </c>
      <c r="D7874" s="144" t="s">
        <v>3106</v>
      </c>
      <c r="E7874" s="269" t="s">
        <v>12565</v>
      </c>
      <c r="F7874" s="145" t="s">
        <v>3106</v>
      </c>
      <c r="G7874" s="269" t="s">
        <v>3106</v>
      </c>
      <c r="H7874" s="305" t="s">
        <v>12566</v>
      </c>
      <c r="I7874" s="306" t="s">
        <v>21640</v>
      </c>
      <c r="J7874" s="201" t="str">
        <f t="shared" si="245"/>
        <v>9999</v>
      </c>
      <c r="K7874" s="270"/>
      <c r="L7874" s="270"/>
      <c r="M7874" s="271"/>
      <c r="N7874" s="270" t="e">
        <v>#N/A</v>
      </c>
      <c r="O7874" s="272" t="e">
        <v>#N/A</v>
      </c>
      <c r="P7874" s="272" t="e">
        <v>#N/A</v>
      </c>
      <c r="Q7874" s="272" t="e">
        <v>#N/A</v>
      </c>
    </row>
    <row r="7875" spans="1:17" s="208" customFormat="1" ht="12">
      <c r="A7875" s="268" t="str">
        <f t="shared" si="246"/>
        <v>2871675021518096213</v>
      </c>
      <c r="B7875" s="304" t="s">
        <v>19891</v>
      </c>
      <c r="C7875" s="269" t="s">
        <v>12564</v>
      </c>
      <c r="D7875" s="144" t="s">
        <v>3106</v>
      </c>
      <c r="E7875" s="269" t="s">
        <v>12567</v>
      </c>
      <c r="F7875" s="145" t="s">
        <v>3106</v>
      </c>
      <c r="G7875" s="269" t="s">
        <v>3106</v>
      </c>
      <c r="H7875" s="305" t="s">
        <v>12566</v>
      </c>
      <c r="I7875" s="306" t="s">
        <v>21639</v>
      </c>
      <c r="J7875" s="201" t="str">
        <f t="shared" ref="J7875:J7938" si="247">B7875</f>
        <v>9999</v>
      </c>
      <c r="K7875" s="270"/>
      <c r="L7875" s="270"/>
      <c r="M7875" s="271"/>
      <c r="N7875" s="270" t="e">
        <v>#N/A</v>
      </c>
      <c r="O7875" s="272" t="e">
        <v>#N/A</v>
      </c>
      <c r="P7875" s="272" t="e">
        <v>#N/A</v>
      </c>
      <c r="Q7875" s="272" t="e">
        <v>#N/A</v>
      </c>
    </row>
    <row r="7876" spans="1:17" s="208" customFormat="1" ht="12">
      <c r="A7876" s="268" t="str">
        <f t="shared" si="246"/>
        <v>2872749011730480393</v>
      </c>
      <c r="B7876" s="304" t="s">
        <v>19891</v>
      </c>
      <c r="C7876" s="269" t="s">
        <v>12568</v>
      </c>
      <c r="D7876" s="144" t="s">
        <v>3106</v>
      </c>
      <c r="E7876" s="269" t="s">
        <v>12569</v>
      </c>
      <c r="F7876" s="145" t="s">
        <v>3106</v>
      </c>
      <c r="G7876" s="269" t="s">
        <v>3106</v>
      </c>
      <c r="H7876" s="305" t="s">
        <v>12435</v>
      </c>
      <c r="I7876" s="306" t="s">
        <v>22215</v>
      </c>
      <c r="J7876" s="201" t="str">
        <f t="shared" si="247"/>
        <v>9999</v>
      </c>
      <c r="K7876" s="270"/>
      <c r="L7876" s="270"/>
      <c r="M7876" s="271"/>
      <c r="N7876" s="270" t="e">
        <v>#N/A</v>
      </c>
      <c r="O7876" s="272" t="e">
        <v>#N/A</v>
      </c>
      <c r="P7876" s="272" t="e">
        <v>#N/A</v>
      </c>
      <c r="Q7876" s="272" t="e">
        <v>#N/A</v>
      </c>
    </row>
    <row r="7877" spans="1:17" s="208" customFormat="1" ht="12">
      <c r="A7877" s="268" t="str">
        <f t="shared" si="246"/>
        <v>2874737011528353513</v>
      </c>
      <c r="B7877" s="304" t="s">
        <v>19891</v>
      </c>
      <c r="C7877" s="269" t="s">
        <v>12570</v>
      </c>
      <c r="D7877" s="144" t="s">
        <v>3106</v>
      </c>
      <c r="E7877" s="269" t="s">
        <v>12571</v>
      </c>
      <c r="F7877" s="145" t="s">
        <v>3106</v>
      </c>
      <c r="G7877" s="269" t="s">
        <v>3106</v>
      </c>
      <c r="H7877" s="305" t="s">
        <v>12572</v>
      </c>
      <c r="I7877" s="306" t="s">
        <v>21688</v>
      </c>
      <c r="J7877" s="201" t="str">
        <f t="shared" si="247"/>
        <v>9999</v>
      </c>
      <c r="K7877" s="270"/>
      <c r="L7877" s="270"/>
      <c r="M7877" s="271"/>
      <c r="N7877" s="270" t="e">
        <v>#N/A</v>
      </c>
      <c r="O7877" s="272" t="e">
        <v>#N/A</v>
      </c>
      <c r="P7877" s="272" t="e">
        <v>#N/A</v>
      </c>
      <c r="Q7877" s="272" t="e">
        <v>#N/A</v>
      </c>
    </row>
    <row r="7878" spans="1:17" s="208" customFormat="1" ht="12">
      <c r="A7878" s="268" t="str">
        <f t="shared" si="246"/>
        <v>2876302011750532727</v>
      </c>
      <c r="B7878" s="304" t="s">
        <v>19891</v>
      </c>
      <c r="C7878" s="269" t="s">
        <v>12573</v>
      </c>
      <c r="D7878" s="144" t="s">
        <v>3106</v>
      </c>
      <c r="E7878" s="269" t="s">
        <v>12574</v>
      </c>
      <c r="F7878" s="145" t="s">
        <v>3106</v>
      </c>
      <c r="G7878" s="269" t="s">
        <v>3106</v>
      </c>
      <c r="H7878" s="305" t="s">
        <v>12575</v>
      </c>
      <c r="I7878" s="306" t="s">
        <v>22258</v>
      </c>
      <c r="J7878" s="201" t="str">
        <f t="shared" si="247"/>
        <v>9999</v>
      </c>
      <c r="K7878" s="270"/>
      <c r="L7878" s="270"/>
      <c r="M7878" s="271"/>
      <c r="N7878" s="270" t="e">
        <v>#N/A</v>
      </c>
      <c r="O7878" s="272" t="e">
        <v>#N/A</v>
      </c>
      <c r="P7878" s="272" t="e">
        <v>#N/A</v>
      </c>
      <c r="Q7878" s="272" t="e">
        <v>#N/A</v>
      </c>
    </row>
    <row r="7879" spans="1:17" s="208" customFormat="1" ht="12">
      <c r="A7879" s="268" t="str">
        <f t="shared" si="246"/>
        <v>2877805011538471800</v>
      </c>
      <c r="B7879" s="304" t="s">
        <v>19891</v>
      </c>
      <c r="C7879" s="269" t="s">
        <v>5702</v>
      </c>
      <c r="D7879" s="144" t="s">
        <v>3106</v>
      </c>
      <c r="E7879" s="269" t="s">
        <v>12576</v>
      </c>
      <c r="F7879" s="145" t="s">
        <v>3106</v>
      </c>
      <c r="G7879" s="269" t="s">
        <v>3106</v>
      </c>
      <c r="H7879" s="305" t="s">
        <v>5704</v>
      </c>
      <c r="I7879" s="307" t="s">
        <v>5704</v>
      </c>
      <c r="J7879" s="201" t="str">
        <f t="shared" si="247"/>
        <v>9999</v>
      </c>
      <c r="K7879" s="270"/>
      <c r="L7879" s="270"/>
      <c r="M7879" s="271"/>
      <c r="N7879" s="270" t="e">
        <v>#N/A</v>
      </c>
      <c r="O7879" s="272" t="e">
        <v>#N/A</v>
      </c>
      <c r="P7879" s="272" t="e">
        <v>#N/A</v>
      </c>
      <c r="Q7879" s="272" t="e">
        <v>#N/A</v>
      </c>
    </row>
    <row r="7880" spans="1:17" s="208" customFormat="1" ht="12">
      <c r="A7880" s="268" t="str">
        <f t="shared" si="246"/>
        <v>2877805021538471800</v>
      </c>
      <c r="B7880" s="304" t="s">
        <v>19891</v>
      </c>
      <c r="C7880" s="269" t="s">
        <v>5702</v>
      </c>
      <c r="D7880" s="144" t="s">
        <v>3106</v>
      </c>
      <c r="E7880" s="269" t="s">
        <v>12577</v>
      </c>
      <c r="F7880" s="145" t="s">
        <v>3106</v>
      </c>
      <c r="G7880" s="269" t="s">
        <v>3106</v>
      </c>
      <c r="H7880" s="305" t="s">
        <v>5704</v>
      </c>
      <c r="I7880" s="306" t="s">
        <v>21710</v>
      </c>
      <c r="J7880" s="201" t="str">
        <f t="shared" si="247"/>
        <v>9999</v>
      </c>
      <c r="K7880" s="270"/>
      <c r="L7880" s="270"/>
      <c r="M7880" s="271"/>
      <c r="N7880" s="270" t="e">
        <v>#N/A</v>
      </c>
      <c r="O7880" s="272" t="e">
        <v>#N/A</v>
      </c>
      <c r="P7880" s="272" t="e">
        <v>#N/A</v>
      </c>
      <c r="Q7880" s="272" t="e">
        <v>#N/A</v>
      </c>
    </row>
    <row r="7881" spans="1:17" s="208" customFormat="1" ht="12">
      <c r="A7881" s="268" t="str">
        <f t="shared" si="246"/>
        <v>2877961021588612832</v>
      </c>
      <c r="B7881" s="304" t="s">
        <v>19891</v>
      </c>
      <c r="C7881" s="269" t="s">
        <v>12578</v>
      </c>
      <c r="D7881" s="144" t="s">
        <v>3106</v>
      </c>
      <c r="E7881" s="269" t="s">
        <v>12579</v>
      </c>
      <c r="F7881" s="145" t="s">
        <v>3106</v>
      </c>
      <c r="G7881" s="269" t="s">
        <v>3106</v>
      </c>
      <c r="H7881" s="305" t="s">
        <v>12580</v>
      </c>
      <c r="I7881" s="306" t="s">
        <v>21822</v>
      </c>
      <c r="J7881" s="201" t="str">
        <f t="shared" si="247"/>
        <v>9999</v>
      </c>
      <c r="K7881" s="270"/>
      <c r="L7881" s="270"/>
      <c r="M7881" s="271"/>
      <c r="N7881" s="270" t="e">
        <v>#N/A</v>
      </c>
      <c r="O7881" s="272" t="e">
        <v>#N/A</v>
      </c>
      <c r="P7881" s="272" t="e">
        <v>#N/A</v>
      </c>
      <c r="Q7881" s="272" t="e">
        <v>#N/A</v>
      </c>
    </row>
    <row r="7882" spans="1:17" s="208" customFormat="1" ht="12">
      <c r="A7882" s="268" t="str">
        <f t="shared" si="246"/>
        <v>2878035011629386784</v>
      </c>
      <c r="B7882" s="304" t="s">
        <v>19891</v>
      </c>
      <c r="C7882" s="269" t="s">
        <v>12581</v>
      </c>
      <c r="D7882" s="144" t="s">
        <v>3106</v>
      </c>
      <c r="E7882" s="269" t="s">
        <v>12582</v>
      </c>
      <c r="F7882" s="145" t="s">
        <v>3106</v>
      </c>
      <c r="G7882" s="269" t="s">
        <v>3106</v>
      </c>
      <c r="H7882" s="305" t="s">
        <v>12583</v>
      </c>
      <c r="I7882" s="306" t="s">
        <v>21941</v>
      </c>
      <c r="J7882" s="201" t="str">
        <f t="shared" si="247"/>
        <v>9999</v>
      </c>
      <c r="K7882" s="270"/>
      <c r="L7882" s="270"/>
      <c r="M7882" s="271"/>
      <c r="N7882" s="270" t="e">
        <v>#N/A</v>
      </c>
      <c r="O7882" s="272" t="e">
        <v>#N/A</v>
      </c>
      <c r="P7882" s="272" t="e">
        <v>#N/A</v>
      </c>
      <c r="Q7882" s="272" t="e">
        <v>#N/A</v>
      </c>
    </row>
    <row r="7883" spans="1:17" s="208" customFormat="1" ht="12">
      <c r="A7883" s="268" t="str">
        <f t="shared" si="246"/>
        <v>2880106011083902076</v>
      </c>
      <c r="B7883" s="304" t="s">
        <v>19891</v>
      </c>
      <c r="C7883" s="269" t="s">
        <v>12584</v>
      </c>
      <c r="D7883" s="144" t="s">
        <v>3106</v>
      </c>
      <c r="E7883" s="269" t="s">
        <v>12585</v>
      </c>
      <c r="F7883" s="145" t="s">
        <v>3106</v>
      </c>
      <c r="G7883" s="269" t="s">
        <v>3106</v>
      </c>
      <c r="H7883" s="305" t="s">
        <v>12586</v>
      </c>
      <c r="I7883" s="307" t="s">
        <v>12586</v>
      </c>
      <c r="J7883" s="201" t="str">
        <f t="shared" si="247"/>
        <v>9999</v>
      </c>
      <c r="K7883" s="270"/>
      <c r="L7883" s="270"/>
      <c r="M7883" s="271"/>
      <c r="N7883" s="270" t="e">
        <v>#N/A</v>
      </c>
      <c r="O7883" s="272" t="e">
        <v>#N/A</v>
      </c>
      <c r="P7883" s="272" t="e">
        <v>#N/A</v>
      </c>
      <c r="Q7883" s="272" t="e">
        <v>#N/A</v>
      </c>
    </row>
    <row r="7884" spans="1:17" s="208" customFormat="1" ht="12">
      <c r="A7884" s="268" t="str">
        <f t="shared" si="246"/>
        <v>2880171011548491244</v>
      </c>
      <c r="B7884" s="304" t="s">
        <v>19891</v>
      </c>
      <c r="C7884" s="269" t="s">
        <v>12587</v>
      </c>
      <c r="D7884" s="144" t="s">
        <v>3106</v>
      </c>
      <c r="E7884" s="269" t="s">
        <v>12588</v>
      </c>
      <c r="F7884" s="145" t="s">
        <v>3106</v>
      </c>
      <c r="G7884" s="269" t="s">
        <v>3106</v>
      </c>
      <c r="H7884" s="305" t="s">
        <v>12589</v>
      </c>
      <c r="I7884" s="306" t="s">
        <v>21733</v>
      </c>
      <c r="J7884" s="201" t="str">
        <f t="shared" si="247"/>
        <v>9999</v>
      </c>
      <c r="K7884" s="270"/>
      <c r="L7884" s="270"/>
      <c r="M7884" s="271"/>
      <c r="N7884" s="270" t="e">
        <v>#N/A</v>
      </c>
      <c r="O7884" s="272" t="e">
        <v>#N/A</v>
      </c>
      <c r="P7884" s="272" t="e">
        <v>#N/A</v>
      </c>
      <c r="Q7884" s="272" t="e">
        <v>#N/A</v>
      </c>
    </row>
    <row r="7885" spans="1:17" s="208" customFormat="1" ht="12">
      <c r="A7885" s="268" t="str">
        <f t="shared" si="246"/>
        <v>2880809011962671487</v>
      </c>
      <c r="B7885" s="304" t="s">
        <v>19891</v>
      </c>
      <c r="C7885" s="269" t="s">
        <v>11531</v>
      </c>
      <c r="D7885" s="144" t="s">
        <v>3106</v>
      </c>
      <c r="E7885" s="269" t="s">
        <v>12590</v>
      </c>
      <c r="F7885" s="145" t="s">
        <v>3106</v>
      </c>
      <c r="G7885" s="269" t="s">
        <v>3106</v>
      </c>
      <c r="H7885" s="305" t="s">
        <v>11533</v>
      </c>
      <c r="I7885" s="306" t="s">
        <v>22789</v>
      </c>
      <c r="J7885" s="201" t="str">
        <f t="shared" si="247"/>
        <v>9999</v>
      </c>
      <c r="K7885" s="270"/>
      <c r="L7885" s="270"/>
      <c r="M7885" s="271"/>
      <c r="N7885" s="270" t="e">
        <v>#N/A</v>
      </c>
      <c r="O7885" s="272" t="e">
        <v>#N/A</v>
      </c>
      <c r="P7885" s="272" t="e">
        <v>#N/A</v>
      </c>
      <c r="Q7885" s="272" t="e">
        <v>#N/A</v>
      </c>
    </row>
    <row r="7886" spans="1:17" s="208" customFormat="1" ht="12">
      <c r="A7886" s="268" t="str">
        <f t="shared" si="246"/>
        <v>2881641011023233756</v>
      </c>
      <c r="B7886" s="304" t="s">
        <v>19891</v>
      </c>
      <c r="C7886" s="269" t="s">
        <v>12591</v>
      </c>
      <c r="D7886" s="144" t="s">
        <v>3106</v>
      </c>
      <c r="E7886" s="269" t="s">
        <v>12592</v>
      </c>
      <c r="F7886" s="145" t="s">
        <v>3106</v>
      </c>
      <c r="G7886" s="269" t="s">
        <v>3106</v>
      </c>
      <c r="H7886" s="305" t="s">
        <v>12593</v>
      </c>
      <c r="I7886" s="307" t="s">
        <v>12593</v>
      </c>
      <c r="J7886" s="201" t="str">
        <f t="shared" si="247"/>
        <v>9999</v>
      </c>
      <c r="K7886" s="270"/>
      <c r="L7886" s="270"/>
      <c r="M7886" s="271"/>
      <c r="N7886" s="270" t="e">
        <v>#N/A</v>
      </c>
      <c r="O7886" s="272" t="e">
        <v>#N/A</v>
      </c>
      <c r="P7886" s="272" t="e">
        <v>#N/A</v>
      </c>
      <c r="Q7886" s="272" t="e">
        <v>#N/A</v>
      </c>
    </row>
    <row r="7887" spans="1:17" s="208" customFormat="1" ht="12">
      <c r="A7887" s="268" t="str">
        <f t="shared" si="246"/>
        <v>2883241011801867643</v>
      </c>
      <c r="B7887" s="304" t="s">
        <v>19891</v>
      </c>
      <c r="C7887" s="269" t="s">
        <v>12594</v>
      </c>
      <c r="D7887" s="144" t="s">
        <v>3106</v>
      </c>
      <c r="E7887" s="269" t="s">
        <v>12595</v>
      </c>
      <c r="F7887" s="145" t="s">
        <v>3106</v>
      </c>
      <c r="G7887" s="269" t="s">
        <v>3106</v>
      </c>
      <c r="H7887" s="305" t="s">
        <v>12596</v>
      </c>
      <c r="I7887" s="307" t="s">
        <v>12596</v>
      </c>
      <c r="J7887" s="201" t="str">
        <f t="shared" si="247"/>
        <v>9999</v>
      </c>
      <c r="K7887" s="270"/>
      <c r="L7887" s="270"/>
      <c r="M7887" s="271"/>
      <c r="N7887" s="270" t="e">
        <v>#N/A</v>
      </c>
      <c r="O7887" s="272" t="e">
        <v>#N/A</v>
      </c>
      <c r="P7887" s="272" t="e">
        <v>#N/A</v>
      </c>
      <c r="Q7887" s="272" t="e">
        <v>#N/A</v>
      </c>
    </row>
    <row r="7888" spans="1:17" s="208" customFormat="1" ht="12">
      <c r="A7888" s="268" t="str">
        <f t="shared" si="246"/>
        <v>2883241021801867643</v>
      </c>
      <c r="B7888" s="304" t="s">
        <v>19891</v>
      </c>
      <c r="C7888" s="269" t="s">
        <v>12594</v>
      </c>
      <c r="D7888" s="144" t="s">
        <v>3106</v>
      </c>
      <c r="E7888" s="269" t="s">
        <v>12597</v>
      </c>
      <c r="F7888" s="145" t="s">
        <v>3106</v>
      </c>
      <c r="G7888" s="269" t="s">
        <v>3106</v>
      </c>
      <c r="H7888" s="305" t="s">
        <v>12596</v>
      </c>
      <c r="I7888" s="306" t="s">
        <v>22369</v>
      </c>
      <c r="J7888" s="201" t="str">
        <f t="shared" si="247"/>
        <v>9999</v>
      </c>
      <c r="K7888" s="270"/>
      <c r="L7888" s="270"/>
      <c r="M7888" s="271"/>
      <c r="N7888" s="270" t="e">
        <v>#N/A</v>
      </c>
      <c r="O7888" s="272" t="e">
        <v>#N/A</v>
      </c>
      <c r="P7888" s="272" t="e">
        <v>#N/A</v>
      </c>
      <c r="Q7888" s="272" t="e">
        <v>#N/A</v>
      </c>
    </row>
    <row r="7889" spans="1:17" s="208" customFormat="1" ht="12">
      <c r="A7889" s="268" t="str">
        <f t="shared" si="246"/>
        <v>2883688011528377678</v>
      </c>
      <c r="B7889" s="304" t="s">
        <v>19891</v>
      </c>
      <c r="C7889" s="269" t="s">
        <v>7229</v>
      </c>
      <c r="D7889" s="144" t="s">
        <v>3106</v>
      </c>
      <c r="E7889" s="269" t="s">
        <v>12598</v>
      </c>
      <c r="F7889" s="145" t="s">
        <v>3106</v>
      </c>
      <c r="G7889" s="269" t="s">
        <v>3106</v>
      </c>
      <c r="H7889" s="305" t="s">
        <v>7231</v>
      </c>
      <c r="I7889" s="306" t="s">
        <v>21689</v>
      </c>
      <c r="J7889" s="201" t="str">
        <f t="shared" si="247"/>
        <v>9999</v>
      </c>
      <c r="K7889" s="270"/>
      <c r="L7889" s="270"/>
      <c r="M7889" s="271"/>
      <c r="N7889" s="270" t="e">
        <v>#N/A</v>
      </c>
      <c r="O7889" s="272" t="e">
        <v>#N/A</v>
      </c>
      <c r="P7889" s="272" t="e">
        <v>#N/A</v>
      </c>
      <c r="Q7889" s="272" t="e">
        <v>#N/A</v>
      </c>
    </row>
    <row r="7890" spans="1:17" s="208" customFormat="1" ht="12">
      <c r="A7890" s="268" t="str">
        <f t="shared" si="246"/>
        <v>2884645011952560914</v>
      </c>
      <c r="B7890" s="304" t="s">
        <v>19891</v>
      </c>
      <c r="C7890" s="269" t="s">
        <v>12599</v>
      </c>
      <c r="D7890" s="144" t="s">
        <v>3106</v>
      </c>
      <c r="E7890" s="269" t="s">
        <v>12600</v>
      </c>
      <c r="F7890" s="145" t="s">
        <v>3106</v>
      </c>
      <c r="G7890" s="269" t="s">
        <v>3106</v>
      </c>
      <c r="H7890" s="305" t="s">
        <v>12601</v>
      </c>
      <c r="I7890" s="306" t="s">
        <v>22764</v>
      </c>
      <c r="J7890" s="201" t="str">
        <f t="shared" si="247"/>
        <v>9999</v>
      </c>
      <c r="K7890" s="270"/>
      <c r="L7890" s="270"/>
      <c r="M7890" s="271"/>
      <c r="N7890" s="270" t="e">
        <v>#N/A</v>
      </c>
      <c r="O7890" s="272" t="e">
        <v>#N/A</v>
      </c>
      <c r="P7890" s="272" t="e">
        <v>#N/A</v>
      </c>
      <c r="Q7890" s="272" t="e">
        <v>#N/A</v>
      </c>
    </row>
    <row r="7891" spans="1:17" s="208" customFormat="1" ht="12">
      <c r="A7891" s="268" t="str">
        <f t="shared" si="246"/>
        <v>2884645021952560914</v>
      </c>
      <c r="B7891" s="304" t="s">
        <v>19891</v>
      </c>
      <c r="C7891" s="269" t="s">
        <v>12599</v>
      </c>
      <c r="D7891" s="144" t="s">
        <v>3106</v>
      </c>
      <c r="E7891" s="269" t="s">
        <v>12602</v>
      </c>
      <c r="F7891" s="145" t="s">
        <v>3106</v>
      </c>
      <c r="G7891" s="269" t="s">
        <v>3106</v>
      </c>
      <c r="H7891" s="305" t="s">
        <v>12601</v>
      </c>
      <c r="I7891" s="306" t="s">
        <v>22764</v>
      </c>
      <c r="J7891" s="201" t="str">
        <f t="shared" si="247"/>
        <v>9999</v>
      </c>
      <c r="K7891" s="270"/>
      <c r="L7891" s="270"/>
      <c r="M7891" s="271"/>
      <c r="N7891" s="270" t="e">
        <v>#N/A</v>
      </c>
      <c r="O7891" s="272" t="e">
        <v>#N/A</v>
      </c>
      <c r="P7891" s="272" t="e">
        <v>#N/A</v>
      </c>
      <c r="Q7891" s="272" t="e">
        <v>#N/A</v>
      </c>
    </row>
    <row r="7892" spans="1:17" s="208" customFormat="1" ht="12">
      <c r="A7892" s="268" t="str">
        <f t="shared" si="246"/>
        <v>2885287011518968767</v>
      </c>
      <c r="B7892" s="304" t="s">
        <v>19891</v>
      </c>
      <c r="C7892" s="269" t="s">
        <v>12603</v>
      </c>
      <c r="D7892" s="144" t="s">
        <v>3106</v>
      </c>
      <c r="E7892" s="269" t="s">
        <v>12604</v>
      </c>
      <c r="F7892" s="145" t="s">
        <v>3106</v>
      </c>
      <c r="G7892" s="269" t="s">
        <v>3106</v>
      </c>
      <c r="H7892" s="305" t="s">
        <v>12605</v>
      </c>
      <c r="I7892" s="306" t="s">
        <v>21658</v>
      </c>
      <c r="J7892" s="201" t="str">
        <f t="shared" si="247"/>
        <v>9999</v>
      </c>
      <c r="K7892" s="270"/>
      <c r="L7892" s="270"/>
      <c r="M7892" s="271"/>
      <c r="N7892" s="270" t="e">
        <v>#N/A</v>
      </c>
      <c r="O7892" s="272" t="e">
        <v>#N/A</v>
      </c>
      <c r="P7892" s="272" t="e">
        <v>#N/A</v>
      </c>
      <c r="Q7892" s="272" t="e">
        <v>#N/A</v>
      </c>
    </row>
    <row r="7893" spans="1:17" s="208" customFormat="1" ht="12">
      <c r="A7893" s="268" t="str">
        <f t="shared" ref="A7893:A7956" si="248">E7893&amp;C7893</f>
        <v>2885824011922301712</v>
      </c>
      <c r="B7893" s="304" t="s">
        <v>19891</v>
      </c>
      <c r="C7893" s="269" t="s">
        <v>12606</v>
      </c>
      <c r="D7893" s="144" t="s">
        <v>3106</v>
      </c>
      <c r="E7893" s="269" t="s">
        <v>12607</v>
      </c>
      <c r="F7893" s="145" t="s">
        <v>3106</v>
      </c>
      <c r="G7893" s="269" t="s">
        <v>3106</v>
      </c>
      <c r="H7893" s="305" t="s">
        <v>12608</v>
      </c>
      <c r="I7893" s="306" t="s">
        <v>22690</v>
      </c>
      <c r="J7893" s="201" t="str">
        <f t="shared" si="247"/>
        <v>9999</v>
      </c>
      <c r="K7893" s="270"/>
      <c r="L7893" s="270"/>
      <c r="M7893" s="271"/>
      <c r="N7893" s="270" t="e">
        <v>#N/A</v>
      </c>
      <c r="O7893" s="272" t="e">
        <v>#N/A</v>
      </c>
      <c r="P7893" s="272" t="e">
        <v>#N/A</v>
      </c>
      <c r="Q7893" s="272" t="e">
        <v>#N/A</v>
      </c>
    </row>
    <row r="7894" spans="1:17" s="208" customFormat="1" ht="12">
      <c r="A7894" s="268" t="str">
        <f t="shared" si="248"/>
        <v>2885923021487736963</v>
      </c>
      <c r="B7894" s="304" t="s">
        <v>19891</v>
      </c>
      <c r="C7894" s="269" t="s">
        <v>12609</v>
      </c>
      <c r="D7894" s="144" t="s">
        <v>3106</v>
      </c>
      <c r="E7894" s="269" t="s">
        <v>12610</v>
      </c>
      <c r="F7894" s="145" t="s">
        <v>3106</v>
      </c>
      <c r="G7894" s="269" t="s">
        <v>3106</v>
      </c>
      <c r="H7894" s="305" t="s">
        <v>12611</v>
      </c>
      <c r="I7894" s="306" t="s">
        <v>21564</v>
      </c>
      <c r="J7894" s="201" t="str">
        <f t="shared" si="247"/>
        <v>9999</v>
      </c>
      <c r="K7894" s="270"/>
      <c r="L7894" s="270"/>
      <c r="M7894" s="271"/>
      <c r="N7894" s="270" t="e">
        <v>#N/A</v>
      </c>
      <c r="O7894" s="272" t="e">
        <v>#N/A</v>
      </c>
      <c r="P7894" s="272" t="e">
        <v>#N/A</v>
      </c>
      <c r="Q7894" s="272" t="e">
        <v>#N/A</v>
      </c>
    </row>
    <row r="7895" spans="1:17" s="208" customFormat="1" ht="12">
      <c r="A7895" s="268" t="str">
        <f t="shared" si="248"/>
        <v>2887754011598091555</v>
      </c>
      <c r="B7895" s="304" t="s">
        <v>19891</v>
      </c>
      <c r="C7895" s="269" t="s">
        <v>12612</v>
      </c>
      <c r="D7895" s="144" t="s">
        <v>3106</v>
      </c>
      <c r="E7895" s="269" t="s">
        <v>12613</v>
      </c>
      <c r="F7895" s="145" t="s">
        <v>3106</v>
      </c>
      <c r="G7895" s="269" t="s">
        <v>3106</v>
      </c>
      <c r="H7895" s="305" t="s">
        <v>12614</v>
      </c>
      <c r="I7895" s="306" t="s">
        <v>21843</v>
      </c>
      <c r="J7895" s="201" t="str">
        <f t="shared" si="247"/>
        <v>9999</v>
      </c>
      <c r="K7895" s="270"/>
      <c r="L7895" s="270"/>
      <c r="M7895" s="271"/>
      <c r="N7895" s="270" t="e">
        <v>#N/A</v>
      </c>
      <c r="O7895" s="272" t="e">
        <v>#N/A</v>
      </c>
      <c r="P7895" s="272" t="e">
        <v>#N/A</v>
      </c>
      <c r="Q7895" s="272" t="e">
        <v>#N/A</v>
      </c>
    </row>
    <row r="7896" spans="1:17" s="208" customFormat="1" ht="12">
      <c r="A7896" s="268" t="str">
        <f t="shared" si="248"/>
        <v>2889347011114225398</v>
      </c>
      <c r="B7896" s="304" t="s">
        <v>19891</v>
      </c>
      <c r="C7896" s="269" t="s">
        <v>12615</v>
      </c>
      <c r="D7896" s="144" t="s">
        <v>3106</v>
      </c>
      <c r="E7896" s="269" t="s">
        <v>12616</v>
      </c>
      <c r="F7896" s="145" t="s">
        <v>3106</v>
      </c>
      <c r="G7896" s="269" t="s">
        <v>3106</v>
      </c>
      <c r="H7896" s="305" t="s">
        <v>12617</v>
      </c>
      <c r="I7896" s="306" t="s">
        <v>20518</v>
      </c>
      <c r="J7896" s="201" t="str">
        <f t="shared" si="247"/>
        <v>9999</v>
      </c>
      <c r="K7896" s="270"/>
      <c r="L7896" s="270"/>
      <c r="M7896" s="271"/>
      <c r="N7896" s="270" t="e">
        <v>#N/A</v>
      </c>
      <c r="O7896" s="272" t="e">
        <v>#N/A</v>
      </c>
      <c r="P7896" s="272" t="e">
        <v>#N/A</v>
      </c>
      <c r="Q7896" s="272" t="e">
        <v>#N/A</v>
      </c>
    </row>
    <row r="7897" spans="1:17" s="208" customFormat="1" ht="12">
      <c r="A7897" s="268" t="str">
        <f t="shared" si="248"/>
        <v>2889347021114225398</v>
      </c>
      <c r="B7897" s="304" t="s">
        <v>19891</v>
      </c>
      <c r="C7897" s="269" t="s">
        <v>12615</v>
      </c>
      <c r="D7897" s="144" t="s">
        <v>3106</v>
      </c>
      <c r="E7897" s="269" t="s">
        <v>12618</v>
      </c>
      <c r="F7897" s="145" t="s">
        <v>3106</v>
      </c>
      <c r="G7897" s="269" t="s">
        <v>3106</v>
      </c>
      <c r="H7897" s="305" t="s">
        <v>12617</v>
      </c>
      <c r="I7897" s="307" t="s">
        <v>12617</v>
      </c>
      <c r="J7897" s="201" t="str">
        <f t="shared" si="247"/>
        <v>9999</v>
      </c>
      <c r="K7897" s="270"/>
      <c r="L7897" s="270"/>
      <c r="M7897" s="271"/>
      <c r="N7897" s="270" t="e">
        <v>#N/A</v>
      </c>
      <c r="O7897" s="272" t="e">
        <v>#N/A</v>
      </c>
      <c r="P7897" s="272" t="e">
        <v>#N/A</v>
      </c>
      <c r="Q7897" s="272" t="e">
        <v>#N/A</v>
      </c>
    </row>
    <row r="7898" spans="1:17" s="208" customFormat="1" ht="12">
      <c r="A7898" s="268" t="str">
        <f t="shared" si="248"/>
        <v>2890329011306953716</v>
      </c>
      <c r="B7898" s="304" t="s">
        <v>19891</v>
      </c>
      <c r="C7898" s="269" t="s">
        <v>12619</v>
      </c>
      <c r="D7898" s="144" t="s">
        <v>3106</v>
      </c>
      <c r="E7898" s="269" t="s">
        <v>12620</v>
      </c>
      <c r="F7898" s="145" t="s">
        <v>3106</v>
      </c>
      <c r="G7898" s="269" t="s">
        <v>3106</v>
      </c>
      <c r="H7898" s="305" t="s">
        <v>12621</v>
      </c>
      <c r="I7898" s="306" t="s">
        <v>21039</v>
      </c>
      <c r="J7898" s="201" t="str">
        <f t="shared" si="247"/>
        <v>9999</v>
      </c>
      <c r="K7898" s="270"/>
      <c r="L7898" s="270"/>
      <c r="M7898" s="271"/>
      <c r="N7898" s="270" t="e">
        <v>#N/A</v>
      </c>
      <c r="O7898" s="272" t="e">
        <v>#N/A</v>
      </c>
      <c r="P7898" s="272" t="e">
        <v>#N/A</v>
      </c>
      <c r="Q7898" s="272" t="e">
        <v>#N/A</v>
      </c>
    </row>
    <row r="7899" spans="1:17" s="208" customFormat="1" ht="12">
      <c r="A7899" s="268" t="str">
        <f t="shared" si="248"/>
        <v>2894271011750528717</v>
      </c>
      <c r="B7899" s="304" t="s">
        <v>19891</v>
      </c>
      <c r="C7899" s="269" t="s">
        <v>12622</v>
      </c>
      <c r="D7899" s="144" t="s">
        <v>3106</v>
      </c>
      <c r="E7899" s="269" t="s">
        <v>12623</v>
      </c>
      <c r="F7899" s="145" t="s">
        <v>3106</v>
      </c>
      <c r="G7899" s="269" t="s">
        <v>3106</v>
      </c>
      <c r="H7899" s="305" t="s">
        <v>12624</v>
      </c>
      <c r="I7899" s="306" t="s">
        <v>22256</v>
      </c>
      <c r="J7899" s="201" t="str">
        <f t="shared" si="247"/>
        <v>9999</v>
      </c>
      <c r="K7899" s="270"/>
      <c r="L7899" s="270"/>
      <c r="M7899" s="271"/>
      <c r="N7899" s="270" t="e">
        <v>#N/A</v>
      </c>
      <c r="O7899" s="272" t="e">
        <v>#N/A</v>
      </c>
      <c r="P7899" s="272" t="e">
        <v>#N/A</v>
      </c>
      <c r="Q7899" s="272" t="e">
        <v>#N/A</v>
      </c>
    </row>
    <row r="7900" spans="1:17" s="208" customFormat="1" ht="12">
      <c r="A7900" s="268" t="str">
        <f t="shared" si="248"/>
        <v>2897266021134366008</v>
      </c>
      <c r="B7900" s="304" t="s">
        <v>19891</v>
      </c>
      <c r="C7900" s="269" t="s">
        <v>12625</v>
      </c>
      <c r="D7900" s="144" t="s">
        <v>3106</v>
      </c>
      <c r="E7900" s="269" t="s">
        <v>12626</v>
      </c>
      <c r="F7900" s="145" t="s">
        <v>3106</v>
      </c>
      <c r="G7900" s="269" t="s">
        <v>3106</v>
      </c>
      <c r="H7900" s="305" t="s">
        <v>12627</v>
      </c>
      <c r="I7900" s="307" t="s">
        <v>12627</v>
      </c>
      <c r="J7900" s="201" t="str">
        <f t="shared" si="247"/>
        <v>9999</v>
      </c>
      <c r="K7900" s="270" t="s">
        <v>4210</v>
      </c>
      <c r="L7900" s="270"/>
      <c r="M7900" s="271"/>
      <c r="N7900" s="270" t="e">
        <v>#N/A</v>
      </c>
      <c r="O7900" s="272" t="e">
        <v>#N/A</v>
      </c>
      <c r="P7900" s="272" t="e">
        <v>#N/A</v>
      </c>
      <c r="Q7900" s="272" t="e">
        <v>#N/A</v>
      </c>
    </row>
    <row r="7901" spans="1:17" s="208" customFormat="1" ht="12">
      <c r="A7901" s="268" t="str">
        <f t="shared" si="248"/>
        <v>2899528011801020193</v>
      </c>
      <c r="B7901" s="304" t="s">
        <v>19891</v>
      </c>
      <c r="C7901" s="269" t="s">
        <v>12628</v>
      </c>
      <c r="D7901" s="144" t="s">
        <v>3106</v>
      </c>
      <c r="E7901" s="269" t="s">
        <v>12629</v>
      </c>
      <c r="F7901" s="145" t="s">
        <v>3106</v>
      </c>
      <c r="G7901" s="269" t="s">
        <v>3106</v>
      </c>
      <c r="H7901" s="305" t="s">
        <v>12630</v>
      </c>
      <c r="I7901" s="306" t="s">
        <v>22347</v>
      </c>
      <c r="J7901" s="201" t="str">
        <f t="shared" si="247"/>
        <v>9999</v>
      </c>
      <c r="K7901" s="270"/>
      <c r="L7901" s="270"/>
      <c r="M7901" s="271"/>
      <c r="N7901" s="270" t="e">
        <v>#N/A</v>
      </c>
      <c r="O7901" s="272" t="e">
        <v>#N/A</v>
      </c>
      <c r="P7901" s="272" t="e">
        <v>#N/A</v>
      </c>
      <c r="Q7901" s="272" t="e">
        <v>#N/A</v>
      </c>
    </row>
    <row r="7902" spans="1:17" s="208" customFormat="1" ht="12">
      <c r="A7902" s="268" t="str">
        <f t="shared" si="248"/>
        <v>2902702011497061097</v>
      </c>
      <c r="B7902" s="304" t="s">
        <v>19891</v>
      </c>
      <c r="C7902" s="269" t="s">
        <v>12631</v>
      </c>
      <c r="D7902" s="144" t="s">
        <v>3106</v>
      </c>
      <c r="E7902" s="269" t="s">
        <v>12632</v>
      </c>
      <c r="F7902" s="145" t="s">
        <v>3106</v>
      </c>
      <c r="G7902" s="269" t="s">
        <v>3106</v>
      </c>
      <c r="H7902" s="305" t="s">
        <v>12633</v>
      </c>
      <c r="I7902" s="307" t="s">
        <v>12633</v>
      </c>
      <c r="J7902" s="201" t="str">
        <f t="shared" si="247"/>
        <v>9999</v>
      </c>
      <c r="K7902" s="270"/>
      <c r="L7902" s="270"/>
      <c r="M7902" s="271"/>
      <c r="N7902" s="270" t="e">
        <v>#N/A</v>
      </c>
      <c r="O7902" s="272" t="e">
        <v>#N/A</v>
      </c>
      <c r="P7902" s="272" t="e">
        <v>#N/A</v>
      </c>
      <c r="Q7902" s="272" t="e">
        <v>#N/A</v>
      </c>
    </row>
    <row r="7903" spans="1:17" s="208" customFormat="1" ht="12">
      <c r="A7903" s="268" t="str">
        <f t="shared" si="248"/>
        <v>2902702021497061097</v>
      </c>
      <c r="B7903" s="304" t="s">
        <v>19891</v>
      </c>
      <c r="C7903" s="269" t="s">
        <v>12631</v>
      </c>
      <c r="D7903" s="144" t="s">
        <v>3106</v>
      </c>
      <c r="E7903" s="269" t="s">
        <v>12634</v>
      </c>
      <c r="F7903" s="145" t="s">
        <v>3106</v>
      </c>
      <c r="G7903" s="269" t="s">
        <v>3106</v>
      </c>
      <c r="H7903" s="305" t="s">
        <v>12633</v>
      </c>
      <c r="I7903" s="306" t="s">
        <v>21575</v>
      </c>
      <c r="J7903" s="201" t="str">
        <f t="shared" si="247"/>
        <v>9999</v>
      </c>
      <c r="K7903" s="270"/>
      <c r="L7903" s="270"/>
      <c r="M7903" s="271"/>
      <c r="N7903" s="270" t="e">
        <v>#N/A</v>
      </c>
      <c r="O7903" s="272" t="e">
        <v>#N/A</v>
      </c>
      <c r="P7903" s="272" t="e">
        <v>#N/A</v>
      </c>
      <c r="Q7903" s="272" t="e">
        <v>#N/A</v>
      </c>
    </row>
    <row r="7904" spans="1:17" s="208" customFormat="1" ht="12">
      <c r="A7904" s="268" t="str">
        <f t="shared" si="248"/>
        <v>2902801011740561018</v>
      </c>
      <c r="B7904" s="304" t="s">
        <v>19891</v>
      </c>
      <c r="C7904" s="269" t="s">
        <v>3677</v>
      </c>
      <c r="D7904" s="144" t="s">
        <v>3106</v>
      </c>
      <c r="E7904" s="269" t="s">
        <v>12635</v>
      </c>
      <c r="F7904" s="145" t="s">
        <v>3106</v>
      </c>
      <c r="G7904" s="269" t="s">
        <v>3106</v>
      </c>
      <c r="H7904" s="305" t="s">
        <v>7233</v>
      </c>
      <c r="I7904" s="307" t="s">
        <v>7233</v>
      </c>
      <c r="J7904" s="201" t="str">
        <f t="shared" si="247"/>
        <v>9999</v>
      </c>
      <c r="K7904" s="270"/>
      <c r="L7904" s="270"/>
      <c r="M7904" s="271"/>
      <c r="N7904" s="270" t="e">
        <v>#N/A</v>
      </c>
      <c r="O7904" s="272" t="e">
        <v>#N/A</v>
      </c>
      <c r="P7904" s="272" t="e">
        <v>#N/A</v>
      </c>
      <c r="Q7904" s="272" t="e">
        <v>#N/A</v>
      </c>
    </row>
    <row r="7905" spans="1:17" s="208" customFormat="1" ht="12">
      <c r="A7905" s="268" t="str">
        <f t="shared" si="248"/>
        <v>2907024021619289998</v>
      </c>
      <c r="B7905" s="304" t="s">
        <v>19891</v>
      </c>
      <c r="C7905" s="269" t="s">
        <v>12636</v>
      </c>
      <c r="D7905" s="144" t="s">
        <v>3106</v>
      </c>
      <c r="E7905" s="269" t="s">
        <v>12637</v>
      </c>
      <c r="F7905" s="145" t="s">
        <v>3106</v>
      </c>
      <c r="G7905" s="269" t="s">
        <v>3106</v>
      </c>
      <c r="H7905" s="305" t="s">
        <v>5701</v>
      </c>
      <c r="I7905" s="306" t="s">
        <v>21896</v>
      </c>
      <c r="J7905" s="201" t="str">
        <f t="shared" si="247"/>
        <v>9999</v>
      </c>
      <c r="K7905" s="270"/>
      <c r="L7905" s="270"/>
      <c r="M7905" s="271"/>
      <c r="N7905" s="270" t="e">
        <v>#N/A</v>
      </c>
      <c r="O7905" s="272" t="e">
        <v>#N/A</v>
      </c>
      <c r="P7905" s="272" t="e">
        <v>#N/A</v>
      </c>
      <c r="Q7905" s="272" t="e">
        <v>#N/A</v>
      </c>
    </row>
    <row r="7906" spans="1:17" s="208" customFormat="1" ht="12">
      <c r="A7906" s="268" t="str">
        <f t="shared" si="248"/>
        <v>2916033011528101284</v>
      </c>
      <c r="B7906" s="304" t="s">
        <v>19891</v>
      </c>
      <c r="C7906" s="269" t="s">
        <v>12638</v>
      </c>
      <c r="D7906" s="144" t="s">
        <v>3106</v>
      </c>
      <c r="E7906" s="269" t="s">
        <v>12639</v>
      </c>
      <c r="F7906" s="145" t="s">
        <v>3106</v>
      </c>
      <c r="G7906" s="269" t="s">
        <v>3106</v>
      </c>
      <c r="H7906" s="305" t="s">
        <v>12640</v>
      </c>
      <c r="I7906" s="306" t="s">
        <v>21679</v>
      </c>
      <c r="J7906" s="201" t="str">
        <f t="shared" si="247"/>
        <v>9999</v>
      </c>
      <c r="K7906" s="270"/>
      <c r="L7906" s="270"/>
      <c r="M7906" s="271"/>
      <c r="N7906" s="270" t="e">
        <v>#N/A</v>
      </c>
      <c r="O7906" s="272" t="e">
        <v>#N/A</v>
      </c>
      <c r="P7906" s="272" t="e">
        <v>#N/A</v>
      </c>
      <c r="Q7906" s="272" t="e">
        <v>#N/A</v>
      </c>
    </row>
    <row r="7907" spans="1:17" s="208" customFormat="1" ht="12">
      <c r="A7907" s="268" t="str">
        <f t="shared" si="248"/>
        <v>2916033021528101284</v>
      </c>
      <c r="B7907" s="304" t="s">
        <v>19891</v>
      </c>
      <c r="C7907" s="269" t="s">
        <v>12638</v>
      </c>
      <c r="D7907" s="144" t="s">
        <v>3106</v>
      </c>
      <c r="E7907" s="269" t="s">
        <v>12641</v>
      </c>
      <c r="F7907" s="145" t="s">
        <v>3106</v>
      </c>
      <c r="G7907" s="269" t="s">
        <v>3106</v>
      </c>
      <c r="H7907" s="305" t="s">
        <v>12642</v>
      </c>
      <c r="I7907" s="306" t="s">
        <v>21679</v>
      </c>
      <c r="J7907" s="201" t="str">
        <f t="shared" si="247"/>
        <v>9999</v>
      </c>
      <c r="K7907" s="270"/>
      <c r="L7907" s="270"/>
      <c r="M7907" s="271"/>
      <c r="N7907" s="270" t="e">
        <v>#N/A</v>
      </c>
      <c r="O7907" s="272" t="e">
        <v>#N/A</v>
      </c>
      <c r="P7907" s="272" t="e">
        <v>#N/A</v>
      </c>
      <c r="Q7907" s="272" t="e">
        <v>#N/A</v>
      </c>
    </row>
    <row r="7908" spans="1:17" s="208" customFormat="1" ht="12">
      <c r="A7908" s="268" t="str">
        <f t="shared" si="248"/>
        <v>2916165021265469506</v>
      </c>
      <c r="B7908" s="304" t="s">
        <v>19891</v>
      </c>
      <c r="C7908" s="269" t="s">
        <v>12643</v>
      </c>
      <c r="D7908" s="144" t="s">
        <v>3106</v>
      </c>
      <c r="E7908" s="269" t="s">
        <v>12644</v>
      </c>
      <c r="F7908" s="145" t="s">
        <v>3106</v>
      </c>
      <c r="G7908" s="269" t="s">
        <v>3106</v>
      </c>
      <c r="H7908" s="305" t="s">
        <v>12645</v>
      </c>
      <c r="I7908" s="306" t="s">
        <v>20925</v>
      </c>
      <c r="J7908" s="201" t="str">
        <f t="shared" si="247"/>
        <v>9999</v>
      </c>
      <c r="K7908" s="270"/>
      <c r="L7908" s="270"/>
      <c r="M7908" s="271"/>
      <c r="N7908" s="270" t="e">
        <v>#N/A</v>
      </c>
      <c r="O7908" s="272" t="e">
        <v>#N/A</v>
      </c>
      <c r="P7908" s="272" t="e">
        <v>#N/A</v>
      </c>
      <c r="Q7908" s="272" t="e">
        <v>#N/A</v>
      </c>
    </row>
    <row r="7909" spans="1:17" s="208" customFormat="1" ht="12">
      <c r="A7909" s="268" t="str">
        <f t="shared" si="248"/>
        <v>2922361011023336773</v>
      </c>
      <c r="B7909" s="304" t="s">
        <v>19891</v>
      </c>
      <c r="C7909" s="269" t="s">
        <v>12646</v>
      </c>
      <c r="D7909" s="144" t="s">
        <v>3106</v>
      </c>
      <c r="E7909" s="269" t="s">
        <v>12647</v>
      </c>
      <c r="F7909" s="145" t="s">
        <v>3106</v>
      </c>
      <c r="G7909" s="269" t="s">
        <v>3106</v>
      </c>
      <c r="H7909" s="305" t="s">
        <v>12648</v>
      </c>
      <c r="I7909" s="306" t="s">
        <v>20293</v>
      </c>
      <c r="J7909" s="201" t="str">
        <f t="shared" si="247"/>
        <v>9999</v>
      </c>
      <c r="K7909" s="270"/>
      <c r="L7909" s="270"/>
      <c r="M7909" s="271"/>
      <c r="N7909" s="270" t="e">
        <v>#N/A</v>
      </c>
      <c r="O7909" s="272" t="e">
        <v>#N/A</v>
      </c>
      <c r="P7909" s="272" t="e">
        <v>#N/A</v>
      </c>
      <c r="Q7909" s="272" t="e">
        <v>#N/A</v>
      </c>
    </row>
    <row r="7910" spans="1:17" s="208" customFormat="1" ht="12">
      <c r="A7910" s="268" t="str">
        <f t="shared" si="248"/>
        <v>2922361021023336773</v>
      </c>
      <c r="B7910" s="304" t="s">
        <v>19891</v>
      </c>
      <c r="C7910" s="269" t="s">
        <v>12646</v>
      </c>
      <c r="D7910" s="144" t="s">
        <v>3106</v>
      </c>
      <c r="E7910" s="269" t="s">
        <v>12649</v>
      </c>
      <c r="F7910" s="145" t="s">
        <v>3106</v>
      </c>
      <c r="G7910" s="269" t="s">
        <v>3106</v>
      </c>
      <c r="H7910" s="305" t="s">
        <v>12648</v>
      </c>
      <c r="I7910" s="307" t="s">
        <v>12648</v>
      </c>
      <c r="J7910" s="201" t="str">
        <f t="shared" si="247"/>
        <v>9999</v>
      </c>
      <c r="K7910" s="270"/>
      <c r="L7910" s="270"/>
      <c r="M7910" s="271"/>
      <c r="N7910" s="270" t="e">
        <v>#N/A</v>
      </c>
      <c r="O7910" s="272" t="e">
        <v>#N/A</v>
      </c>
      <c r="P7910" s="272" t="e">
        <v>#N/A</v>
      </c>
      <c r="Q7910" s="272" t="e">
        <v>#N/A</v>
      </c>
    </row>
    <row r="7911" spans="1:17" s="208" customFormat="1" ht="12">
      <c r="A7911" s="268" t="str">
        <f t="shared" si="248"/>
        <v>2922940011518136456</v>
      </c>
      <c r="B7911" s="304" t="s">
        <v>19891</v>
      </c>
      <c r="C7911" s="269" t="s">
        <v>14207</v>
      </c>
      <c r="D7911" s="144" t="s">
        <v>3106</v>
      </c>
      <c r="E7911" s="269" t="s">
        <v>14208</v>
      </c>
      <c r="F7911" s="145" t="s">
        <v>3106</v>
      </c>
      <c r="G7911" s="269" t="s">
        <v>3106</v>
      </c>
      <c r="H7911" s="305" t="s">
        <v>14209</v>
      </c>
      <c r="I7911" s="306" t="s">
        <v>21642</v>
      </c>
      <c r="J7911" s="201" t="str">
        <f t="shared" si="247"/>
        <v>9999</v>
      </c>
      <c r="K7911" s="270" t="s">
        <v>13915</v>
      </c>
      <c r="L7911" s="270" t="s">
        <v>13916</v>
      </c>
      <c r="M7911" s="271">
        <v>44085</v>
      </c>
      <c r="N7911" s="270" t="e">
        <v>#N/A</v>
      </c>
      <c r="O7911" s="272" t="e">
        <v>#N/A</v>
      </c>
      <c r="P7911" s="272" t="e">
        <v>#N/A</v>
      </c>
      <c r="Q7911" s="272" t="e">
        <v>#N/A</v>
      </c>
    </row>
    <row r="7912" spans="1:17" s="208" customFormat="1" ht="12">
      <c r="A7912" s="268" t="str">
        <f t="shared" si="248"/>
        <v>2926362011962624460</v>
      </c>
      <c r="B7912" s="304" t="s">
        <v>19891</v>
      </c>
      <c r="C7912" s="269" t="s">
        <v>12650</v>
      </c>
      <c r="D7912" s="144" t="s">
        <v>3106</v>
      </c>
      <c r="E7912" s="269" t="s">
        <v>12651</v>
      </c>
      <c r="F7912" s="145" t="s">
        <v>3106</v>
      </c>
      <c r="G7912" s="269" t="s">
        <v>3106</v>
      </c>
      <c r="H7912" s="305" t="s">
        <v>12652</v>
      </c>
      <c r="I7912" s="307" t="s">
        <v>12652</v>
      </c>
      <c r="J7912" s="201" t="str">
        <f t="shared" si="247"/>
        <v>9999</v>
      </c>
      <c r="K7912" s="270" t="s">
        <v>12653</v>
      </c>
      <c r="L7912" s="270"/>
      <c r="M7912" s="271"/>
      <c r="N7912" s="270" t="e">
        <v>#N/A</v>
      </c>
      <c r="O7912" s="272" t="e">
        <v>#N/A</v>
      </c>
      <c r="P7912" s="272" t="e">
        <v>#N/A</v>
      </c>
      <c r="Q7912" s="272" t="e">
        <v>#N/A</v>
      </c>
    </row>
    <row r="7913" spans="1:17" s="208" customFormat="1" ht="12">
      <c r="A7913" s="268" t="str">
        <f t="shared" si="248"/>
        <v>2926362021962624460</v>
      </c>
      <c r="B7913" s="304" t="s">
        <v>19891</v>
      </c>
      <c r="C7913" s="143" t="s">
        <v>12650</v>
      </c>
      <c r="D7913" s="144" t="s">
        <v>3106</v>
      </c>
      <c r="E7913" s="144" t="s">
        <v>20050</v>
      </c>
      <c r="F7913" s="145" t="s">
        <v>3106</v>
      </c>
      <c r="G7913" s="269" t="s">
        <v>3106</v>
      </c>
      <c r="H7913" s="146" t="s">
        <v>20051</v>
      </c>
      <c r="I7913" s="306" t="s">
        <v>20051</v>
      </c>
      <c r="J7913" s="201" t="str">
        <f t="shared" si="247"/>
        <v>9999</v>
      </c>
      <c r="K7913" s="308" t="s">
        <v>19968</v>
      </c>
      <c r="L7913" s="308" t="s">
        <v>13916</v>
      </c>
      <c r="M7913" s="271">
        <v>44475</v>
      </c>
      <c r="N7913" s="270" t="s">
        <v>19930</v>
      </c>
      <c r="O7913" s="272" t="s">
        <v>19931</v>
      </c>
      <c r="P7913" s="272" t="s">
        <v>19932</v>
      </c>
      <c r="Q7913" s="272" t="s">
        <v>19933</v>
      </c>
    </row>
    <row r="7914" spans="1:17" s="208" customFormat="1" ht="12">
      <c r="A7914" s="268" t="str">
        <f t="shared" si="248"/>
        <v>2939316011801837539</v>
      </c>
      <c r="B7914" s="304" t="s">
        <v>19891</v>
      </c>
      <c r="C7914" s="269" t="s">
        <v>12654</v>
      </c>
      <c r="D7914" s="144" t="s">
        <v>3106</v>
      </c>
      <c r="E7914" s="269" t="s">
        <v>12655</v>
      </c>
      <c r="F7914" s="145" t="s">
        <v>3106</v>
      </c>
      <c r="G7914" s="269" t="s">
        <v>3106</v>
      </c>
      <c r="H7914" s="305" t="s">
        <v>12656</v>
      </c>
      <c r="I7914" s="306" t="s">
        <v>22358</v>
      </c>
      <c r="J7914" s="201" t="str">
        <f t="shared" si="247"/>
        <v>9999</v>
      </c>
      <c r="K7914" s="270"/>
      <c r="L7914" s="270"/>
      <c r="M7914" s="271"/>
      <c r="N7914" s="270" t="e">
        <v>#N/A</v>
      </c>
      <c r="O7914" s="272" t="e">
        <v>#N/A</v>
      </c>
      <c r="P7914" s="272" t="e">
        <v>#N/A</v>
      </c>
      <c r="Q7914" s="272" t="e">
        <v>#N/A</v>
      </c>
    </row>
    <row r="7915" spans="1:17" s="208" customFormat="1" ht="12">
      <c r="A7915" s="268" t="str">
        <f t="shared" si="248"/>
        <v>2939316021801837539</v>
      </c>
      <c r="B7915" s="304" t="s">
        <v>19891</v>
      </c>
      <c r="C7915" s="269" t="s">
        <v>12654</v>
      </c>
      <c r="D7915" s="144" t="s">
        <v>3106</v>
      </c>
      <c r="E7915" s="269" t="s">
        <v>12657</v>
      </c>
      <c r="F7915" s="145" t="s">
        <v>3106</v>
      </c>
      <c r="G7915" s="269" t="s">
        <v>3106</v>
      </c>
      <c r="H7915" s="305" t="s">
        <v>12656</v>
      </c>
      <c r="I7915" s="306" t="s">
        <v>22358</v>
      </c>
      <c r="J7915" s="201" t="str">
        <f t="shared" si="247"/>
        <v>9999</v>
      </c>
      <c r="K7915" s="270"/>
      <c r="L7915" s="270"/>
      <c r="M7915" s="271"/>
      <c r="N7915" s="270" t="e">
        <v>#N/A</v>
      </c>
      <c r="O7915" s="272" t="e">
        <v>#N/A</v>
      </c>
      <c r="P7915" s="272" t="e">
        <v>#N/A</v>
      </c>
      <c r="Q7915" s="272" t="e">
        <v>#N/A</v>
      </c>
    </row>
    <row r="7916" spans="1:17" s="208" customFormat="1" ht="12">
      <c r="A7916" s="268" t="str">
        <f t="shared" si="248"/>
        <v>2939845011184654923</v>
      </c>
      <c r="B7916" s="304" t="s">
        <v>19891</v>
      </c>
      <c r="C7916" s="269" t="s">
        <v>12658</v>
      </c>
      <c r="D7916" s="144" t="s">
        <v>3106</v>
      </c>
      <c r="E7916" s="269" t="s">
        <v>12659</v>
      </c>
      <c r="F7916" s="145" t="s">
        <v>3106</v>
      </c>
      <c r="G7916" s="269" t="s">
        <v>3106</v>
      </c>
      <c r="H7916" s="305" t="s">
        <v>12660</v>
      </c>
      <c r="I7916" s="306" t="s">
        <v>20722</v>
      </c>
      <c r="J7916" s="201" t="str">
        <f t="shared" si="247"/>
        <v>9999</v>
      </c>
      <c r="K7916" s="270"/>
      <c r="L7916" s="270"/>
      <c r="M7916" s="271"/>
      <c r="N7916" s="270" t="e">
        <v>#N/A</v>
      </c>
      <c r="O7916" s="272" t="e">
        <v>#N/A</v>
      </c>
      <c r="P7916" s="272" t="e">
        <v>#N/A</v>
      </c>
      <c r="Q7916" s="272" t="e">
        <v>#N/A</v>
      </c>
    </row>
    <row r="7917" spans="1:17" s="208" customFormat="1" ht="12">
      <c r="A7917" s="268" t="str">
        <f t="shared" si="248"/>
        <v>2939845021184654923</v>
      </c>
      <c r="B7917" s="304" t="s">
        <v>19891</v>
      </c>
      <c r="C7917" s="269" t="s">
        <v>12658</v>
      </c>
      <c r="D7917" s="144" t="s">
        <v>3106</v>
      </c>
      <c r="E7917" s="269" t="s">
        <v>12661</v>
      </c>
      <c r="F7917" s="145" t="s">
        <v>3106</v>
      </c>
      <c r="G7917" s="269" t="s">
        <v>3106</v>
      </c>
      <c r="H7917" s="305" t="s">
        <v>12660</v>
      </c>
      <c r="I7917" s="306" t="s">
        <v>20722</v>
      </c>
      <c r="J7917" s="201" t="str">
        <f t="shared" si="247"/>
        <v>9999</v>
      </c>
      <c r="K7917" s="270"/>
      <c r="L7917" s="270"/>
      <c r="M7917" s="271"/>
      <c r="N7917" s="270" t="e">
        <v>#N/A</v>
      </c>
      <c r="O7917" s="272" t="e">
        <v>#N/A</v>
      </c>
      <c r="P7917" s="272" t="e">
        <v>#N/A</v>
      </c>
      <c r="Q7917" s="272" t="e">
        <v>#N/A</v>
      </c>
    </row>
    <row r="7918" spans="1:17" s="208" customFormat="1" ht="12">
      <c r="A7918" s="268" t="str">
        <f t="shared" si="248"/>
        <v>2940280011588697296</v>
      </c>
      <c r="B7918" s="304" t="s">
        <v>19891</v>
      </c>
      <c r="C7918" s="269" t="s">
        <v>12662</v>
      </c>
      <c r="D7918" s="144" t="s">
        <v>3106</v>
      </c>
      <c r="E7918" s="269" t="s">
        <v>12663</v>
      </c>
      <c r="F7918" s="145" t="s">
        <v>3106</v>
      </c>
      <c r="G7918" s="269" t="s">
        <v>3106</v>
      </c>
      <c r="H7918" s="305" t="s">
        <v>12664</v>
      </c>
      <c r="I7918" s="307" t="s">
        <v>12664</v>
      </c>
      <c r="J7918" s="201" t="str">
        <f t="shared" si="247"/>
        <v>9999</v>
      </c>
      <c r="K7918" s="270"/>
      <c r="L7918" s="270"/>
      <c r="M7918" s="271"/>
      <c r="N7918" s="270" t="e">
        <v>#N/A</v>
      </c>
      <c r="O7918" s="272" t="e">
        <v>#N/A</v>
      </c>
      <c r="P7918" s="272" t="e">
        <v>#N/A</v>
      </c>
      <c r="Q7918" s="272" t="e">
        <v>#N/A</v>
      </c>
    </row>
    <row r="7919" spans="1:17" s="208" customFormat="1" ht="12">
      <c r="A7919" s="268" t="str">
        <f t="shared" si="248"/>
        <v>2940280021588697296</v>
      </c>
      <c r="B7919" s="304" t="s">
        <v>19891</v>
      </c>
      <c r="C7919" s="269" t="s">
        <v>12662</v>
      </c>
      <c r="D7919" s="144" t="s">
        <v>3106</v>
      </c>
      <c r="E7919" s="269" t="s">
        <v>12665</v>
      </c>
      <c r="F7919" s="145" t="s">
        <v>3106</v>
      </c>
      <c r="G7919" s="269" t="s">
        <v>3106</v>
      </c>
      <c r="H7919" s="305" t="s">
        <v>12664</v>
      </c>
      <c r="I7919" s="306" t="s">
        <v>21831</v>
      </c>
      <c r="J7919" s="201" t="str">
        <f t="shared" si="247"/>
        <v>9999</v>
      </c>
      <c r="K7919" s="270"/>
      <c r="L7919" s="270"/>
      <c r="M7919" s="271"/>
      <c r="N7919" s="270" t="e">
        <v>#N/A</v>
      </c>
      <c r="O7919" s="272" t="e">
        <v>#N/A</v>
      </c>
      <c r="P7919" s="272" t="e">
        <v>#N/A</v>
      </c>
      <c r="Q7919" s="272" t="e">
        <v>#N/A</v>
      </c>
    </row>
    <row r="7920" spans="1:17" s="208" customFormat="1" ht="12">
      <c r="A7920" s="268" t="str">
        <f t="shared" si="248"/>
        <v>2945438041972890317</v>
      </c>
      <c r="B7920" s="304" t="s">
        <v>19891</v>
      </c>
      <c r="C7920" s="269" t="s">
        <v>12666</v>
      </c>
      <c r="D7920" s="144" t="s">
        <v>3106</v>
      </c>
      <c r="E7920" s="269" t="s">
        <v>12667</v>
      </c>
      <c r="F7920" s="145" t="s">
        <v>3106</v>
      </c>
      <c r="G7920" s="269" t="s">
        <v>3106</v>
      </c>
      <c r="H7920" s="305" t="s">
        <v>1647</v>
      </c>
      <c r="I7920" s="306" t="s">
        <v>22820</v>
      </c>
      <c r="J7920" s="201" t="str">
        <f t="shared" si="247"/>
        <v>9999</v>
      </c>
      <c r="K7920" s="270"/>
      <c r="L7920" s="270"/>
      <c r="M7920" s="271"/>
      <c r="N7920" s="270" t="e">
        <v>#N/A</v>
      </c>
      <c r="O7920" s="272" t="e">
        <v>#N/A</v>
      </c>
      <c r="P7920" s="272" t="e">
        <v>#N/A</v>
      </c>
      <c r="Q7920" s="272" t="e">
        <v>#N/A</v>
      </c>
    </row>
    <row r="7921" spans="1:17" s="208" customFormat="1" ht="12">
      <c r="A7921" s="268" t="str">
        <f t="shared" si="248"/>
        <v>2945552011083938765</v>
      </c>
      <c r="B7921" s="304" t="s">
        <v>19891</v>
      </c>
      <c r="C7921" s="269" t="s">
        <v>12668</v>
      </c>
      <c r="D7921" s="144" t="s">
        <v>3106</v>
      </c>
      <c r="E7921" s="269" t="s">
        <v>12669</v>
      </c>
      <c r="F7921" s="145" t="s">
        <v>3106</v>
      </c>
      <c r="G7921" s="269" t="s">
        <v>3106</v>
      </c>
      <c r="H7921" s="305" t="s">
        <v>12670</v>
      </c>
      <c r="I7921" s="306" t="s">
        <v>20451</v>
      </c>
      <c r="J7921" s="201" t="str">
        <f t="shared" si="247"/>
        <v>9999</v>
      </c>
      <c r="K7921" s="270"/>
      <c r="L7921" s="270"/>
      <c r="M7921" s="271"/>
      <c r="N7921" s="270" t="e">
        <v>#N/A</v>
      </c>
      <c r="O7921" s="272" t="e">
        <v>#N/A</v>
      </c>
      <c r="P7921" s="272" t="e">
        <v>#N/A</v>
      </c>
      <c r="Q7921" s="272" t="e">
        <v>#N/A</v>
      </c>
    </row>
    <row r="7922" spans="1:17" s="208" customFormat="1" ht="12">
      <c r="A7922" s="268" t="str">
        <f t="shared" si="248"/>
        <v>2952335011417225822</v>
      </c>
      <c r="B7922" s="304" t="s">
        <v>19891</v>
      </c>
      <c r="C7922" s="269" t="s">
        <v>12671</v>
      </c>
      <c r="D7922" s="144" t="s">
        <v>3106</v>
      </c>
      <c r="E7922" s="269" t="s">
        <v>12672</v>
      </c>
      <c r="F7922" s="145" t="s">
        <v>3106</v>
      </c>
      <c r="G7922" s="269" t="s">
        <v>3106</v>
      </c>
      <c r="H7922" s="305" t="s">
        <v>12673</v>
      </c>
      <c r="I7922" s="306" t="s">
        <v>21352</v>
      </c>
      <c r="J7922" s="201" t="str">
        <f t="shared" si="247"/>
        <v>9999</v>
      </c>
      <c r="K7922" s="270"/>
      <c r="L7922" s="270"/>
      <c r="M7922" s="271"/>
      <c r="N7922" s="270" t="e">
        <v>#N/A</v>
      </c>
      <c r="O7922" s="272" t="e">
        <v>#N/A</v>
      </c>
      <c r="P7922" s="272" t="e">
        <v>#N/A</v>
      </c>
      <c r="Q7922" s="272" t="e">
        <v>#N/A</v>
      </c>
    </row>
    <row r="7923" spans="1:17" s="208" customFormat="1" ht="12">
      <c r="A7923" s="268" t="str">
        <f t="shared" si="248"/>
        <v>2953127011497919708</v>
      </c>
      <c r="B7923" s="304" t="s">
        <v>19891</v>
      </c>
      <c r="C7923" s="269" t="s">
        <v>12674</v>
      </c>
      <c r="D7923" s="144" t="s">
        <v>3106</v>
      </c>
      <c r="E7923" s="269" t="s">
        <v>12675</v>
      </c>
      <c r="F7923" s="145" t="s">
        <v>3106</v>
      </c>
      <c r="G7923" s="269" t="s">
        <v>3106</v>
      </c>
      <c r="H7923" s="305" t="s">
        <v>12676</v>
      </c>
      <c r="I7923" s="306" t="s">
        <v>21603</v>
      </c>
      <c r="J7923" s="201" t="str">
        <f t="shared" si="247"/>
        <v>9999</v>
      </c>
      <c r="K7923" s="270"/>
      <c r="L7923" s="270"/>
      <c r="M7923" s="271"/>
      <c r="N7923" s="270" t="e">
        <v>#N/A</v>
      </c>
      <c r="O7923" s="272" t="e">
        <v>#N/A</v>
      </c>
      <c r="P7923" s="272" t="e">
        <v>#N/A</v>
      </c>
      <c r="Q7923" s="272" t="e">
        <v>#N/A</v>
      </c>
    </row>
    <row r="7924" spans="1:17" s="208" customFormat="1" ht="12">
      <c r="A7924" s="268" t="str">
        <f t="shared" si="248"/>
        <v>2954349011891081428</v>
      </c>
      <c r="B7924" s="304" t="s">
        <v>19891</v>
      </c>
      <c r="C7924" s="269" t="s">
        <v>12677</v>
      </c>
      <c r="D7924" s="144" t="s">
        <v>3106</v>
      </c>
      <c r="E7924" s="269" t="s">
        <v>12678</v>
      </c>
      <c r="F7924" s="145" t="s">
        <v>3106</v>
      </c>
      <c r="G7924" s="269" t="s">
        <v>3106</v>
      </c>
      <c r="H7924" s="305" t="s">
        <v>12679</v>
      </c>
      <c r="I7924" s="306" t="s">
        <v>22589</v>
      </c>
      <c r="J7924" s="201" t="str">
        <f t="shared" si="247"/>
        <v>9999</v>
      </c>
      <c r="K7924" s="270"/>
      <c r="L7924" s="270"/>
      <c r="M7924" s="271"/>
      <c r="N7924" s="270" t="e">
        <v>#N/A</v>
      </c>
      <c r="O7924" s="272" t="e">
        <v>#N/A</v>
      </c>
      <c r="P7924" s="272" t="e">
        <v>#N/A</v>
      </c>
      <c r="Q7924" s="272" t="e">
        <v>#N/A</v>
      </c>
    </row>
    <row r="7925" spans="1:17" s="208" customFormat="1" ht="12">
      <c r="A7925" s="268" t="str">
        <f t="shared" si="248"/>
        <v>2954877011801830500</v>
      </c>
      <c r="B7925" s="304" t="s">
        <v>19891</v>
      </c>
      <c r="C7925" s="269" t="s">
        <v>12680</v>
      </c>
      <c r="D7925" s="144" t="s">
        <v>3106</v>
      </c>
      <c r="E7925" s="269" t="s">
        <v>12681</v>
      </c>
      <c r="F7925" s="145" t="s">
        <v>3106</v>
      </c>
      <c r="G7925" s="269" t="s">
        <v>3106</v>
      </c>
      <c r="H7925" s="305" t="s">
        <v>12682</v>
      </c>
      <c r="I7925" s="306" t="s">
        <v>22356</v>
      </c>
      <c r="J7925" s="201" t="str">
        <f t="shared" si="247"/>
        <v>9999</v>
      </c>
      <c r="K7925" s="270"/>
      <c r="L7925" s="270"/>
      <c r="M7925" s="271"/>
      <c r="N7925" s="270" t="e">
        <v>#N/A</v>
      </c>
      <c r="O7925" s="272" t="e">
        <v>#N/A</v>
      </c>
      <c r="P7925" s="272" t="e">
        <v>#N/A</v>
      </c>
      <c r="Q7925" s="272" t="e">
        <v>#N/A</v>
      </c>
    </row>
    <row r="7926" spans="1:17" s="208" customFormat="1" ht="12">
      <c r="A7926" s="268" t="str">
        <f t="shared" si="248"/>
        <v>2954877021801830500</v>
      </c>
      <c r="B7926" s="304" t="s">
        <v>19891</v>
      </c>
      <c r="C7926" s="269" t="s">
        <v>12680</v>
      </c>
      <c r="D7926" s="144" t="s">
        <v>3106</v>
      </c>
      <c r="E7926" s="269" t="s">
        <v>12683</v>
      </c>
      <c r="F7926" s="145" t="s">
        <v>3106</v>
      </c>
      <c r="G7926" s="269" t="s">
        <v>3106</v>
      </c>
      <c r="H7926" s="305" t="s">
        <v>12682</v>
      </c>
      <c r="I7926" s="306" t="s">
        <v>22356</v>
      </c>
      <c r="J7926" s="201" t="str">
        <f t="shared" si="247"/>
        <v>9999</v>
      </c>
      <c r="K7926" s="270"/>
      <c r="L7926" s="270"/>
      <c r="M7926" s="271"/>
      <c r="N7926" s="270" t="e">
        <v>#N/A</v>
      </c>
      <c r="O7926" s="272" t="e">
        <v>#N/A</v>
      </c>
      <c r="P7926" s="272" t="e">
        <v>#N/A</v>
      </c>
      <c r="Q7926" s="272" t="e">
        <v>#N/A</v>
      </c>
    </row>
    <row r="7927" spans="1:17" s="208" customFormat="1" ht="12">
      <c r="A7927" s="268" t="str">
        <f t="shared" si="248"/>
        <v>2957375011134140825</v>
      </c>
      <c r="B7927" s="304" t="s">
        <v>19891</v>
      </c>
      <c r="C7927" s="269" t="s">
        <v>12684</v>
      </c>
      <c r="D7927" s="144" t="s">
        <v>3106</v>
      </c>
      <c r="E7927" s="269" t="s">
        <v>12685</v>
      </c>
      <c r="F7927" s="145" t="s">
        <v>3106</v>
      </c>
      <c r="G7927" s="269" t="s">
        <v>3106</v>
      </c>
      <c r="H7927" s="305" t="s">
        <v>12686</v>
      </c>
      <c r="I7927" s="306" t="s">
        <v>20568</v>
      </c>
      <c r="J7927" s="201" t="str">
        <f t="shared" si="247"/>
        <v>9999</v>
      </c>
      <c r="K7927" s="270"/>
      <c r="L7927" s="270"/>
      <c r="M7927" s="271"/>
      <c r="N7927" s="270" t="e">
        <v>#N/A</v>
      </c>
      <c r="O7927" s="272" t="e">
        <v>#N/A</v>
      </c>
      <c r="P7927" s="272" t="e">
        <v>#N/A</v>
      </c>
      <c r="Q7927" s="272" t="e">
        <v>#N/A</v>
      </c>
    </row>
    <row r="7928" spans="1:17" s="208" customFormat="1" ht="12">
      <c r="A7928" s="268" t="str">
        <f t="shared" si="248"/>
        <v>2957649011427360700</v>
      </c>
      <c r="B7928" s="304" t="s">
        <v>19891</v>
      </c>
      <c r="C7928" s="269" t="s">
        <v>12687</v>
      </c>
      <c r="D7928" s="144" t="s">
        <v>3106</v>
      </c>
      <c r="E7928" s="269" t="s">
        <v>12688</v>
      </c>
      <c r="F7928" s="145" t="s">
        <v>3106</v>
      </c>
      <c r="G7928" s="269" t="s">
        <v>3106</v>
      </c>
      <c r="H7928" s="305" t="s">
        <v>12689</v>
      </c>
      <c r="I7928" s="306" t="s">
        <v>21403</v>
      </c>
      <c r="J7928" s="201" t="str">
        <f t="shared" si="247"/>
        <v>9999</v>
      </c>
      <c r="K7928" s="270"/>
      <c r="L7928" s="270"/>
      <c r="M7928" s="271"/>
      <c r="N7928" s="270" t="e">
        <v>#N/A</v>
      </c>
      <c r="O7928" s="272" t="e">
        <v>#N/A</v>
      </c>
      <c r="P7928" s="272" t="e">
        <v>#N/A</v>
      </c>
      <c r="Q7928" s="272" t="e">
        <v>#N/A</v>
      </c>
    </row>
    <row r="7929" spans="1:17" s="208" customFormat="1" ht="12">
      <c r="A7929" s="268" t="str">
        <f t="shared" si="248"/>
        <v>2958126011346485968</v>
      </c>
      <c r="B7929" s="304" t="s">
        <v>19891</v>
      </c>
      <c r="C7929" s="269" t="s">
        <v>12690</v>
      </c>
      <c r="D7929" s="144" t="s">
        <v>3106</v>
      </c>
      <c r="E7929" s="269" t="s">
        <v>12691</v>
      </c>
      <c r="F7929" s="145" t="s">
        <v>3106</v>
      </c>
      <c r="G7929" s="269" t="s">
        <v>3106</v>
      </c>
      <c r="H7929" s="305" t="s">
        <v>12692</v>
      </c>
      <c r="I7929" s="306" t="s">
        <v>21157</v>
      </c>
      <c r="J7929" s="201" t="str">
        <f t="shared" si="247"/>
        <v>9999</v>
      </c>
      <c r="K7929" s="270"/>
      <c r="L7929" s="270"/>
      <c r="M7929" s="271"/>
      <c r="N7929" s="270" t="e">
        <v>#N/A</v>
      </c>
      <c r="O7929" s="272" t="e">
        <v>#N/A</v>
      </c>
      <c r="P7929" s="272" t="e">
        <v>#N/A</v>
      </c>
      <c r="Q7929" s="272" t="e">
        <v>#N/A</v>
      </c>
    </row>
    <row r="7930" spans="1:17" s="208" customFormat="1" ht="12">
      <c r="A7930" s="268" t="str">
        <f t="shared" si="248"/>
        <v>2959090011871880211</v>
      </c>
      <c r="B7930" s="304" t="s">
        <v>19891</v>
      </c>
      <c r="C7930" s="269" t="s">
        <v>12693</v>
      </c>
      <c r="D7930" s="144" t="s">
        <v>3106</v>
      </c>
      <c r="E7930" s="269" t="s">
        <v>12694</v>
      </c>
      <c r="F7930" s="145" t="s">
        <v>3106</v>
      </c>
      <c r="G7930" s="269" t="s">
        <v>3106</v>
      </c>
      <c r="H7930" s="305" t="s">
        <v>12695</v>
      </c>
      <c r="I7930" s="306" t="s">
        <v>22558</v>
      </c>
      <c r="J7930" s="201" t="str">
        <f t="shared" si="247"/>
        <v>9999</v>
      </c>
      <c r="K7930" s="270"/>
      <c r="L7930" s="270"/>
      <c r="M7930" s="271"/>
      <c r="N7930" s="270" t="e">
        <v>#N/A</v>
      </c>
      <c r="O7930" s="272" t="e">
        <v>#N/A</v>
      </c>
      <c r="P7930" s="272" t="e">
        <v>#N/A</v>
      </c>
      <c r="Q7930" s="272" t="e">
        <v>#N/A</v>
      </c>
    </row>
    <row r="7931" spans="1:17" s="208" customFormat="1" ht="12">
      <c r="A7931" s="268" t="str">
        <f t="shared" si="248"/>
        <v>2964959011871851949</v>
      </c>
      <c r="B7931" s="304" t="s">
        <v>19891</v>
      </c>
      <c r="C7931" s="269" t="s">
        <v>12696</v>
      </c>
      <c r="D7931" s="144" t="s">
        <v>3106</v>
      </c>
      <c r="E7931" s="269" t="s">
        <v>12697</v>
      </c>
      <c r="F7931" s="145" t="s">
        <v>3106</v>
      </c>
      <c r="G7931" s="269" t="s">
        <v>3106</v>
      </c>
      <c r="H7931" s="305" t="s">
        <v>12698</v>
      </c>
      <c r="I7931" s="307" t="s">
        <v>12698</v>
      </c>
      <c r="J7931" s="201" t="str">
        <f t="shared" si="247"/>
        <v>9999</v>
      </c>
      <c r="K7931" s="270" t="s">
        <v>4117</v>
      </c>
      <c r="L7931" s="270"/>
      <c r="M7931" s="271"/>
      <c r="N7931" s="270" t="e">
        <v>#N/A</v>
      </c>
      <c r="O7931" s="272" t="e">
        <v>#N/A</v>
      </c>
      <c r="P7931" s="272" t="e">
        <v>#N/A</v>
      </c>
      <c r="Q7931" s="272" t="e">
        <v>#N/A</v>
      </c>
    </row>
    <row r="7932" spans="1:17" s="208" customFormat="1" ht="12">
      <c r="A7932" s="268" t="str">
        <f t="shared" si="248"/>
        <v>2964959021871851949</v>
      </c>
      <c r="B7932" s="304" t="s">
        <v>19891</v>
      </c>
      <c r="C7932" s="269" t="s">
        <v>12696</v>
      </c>
      <c r="D7932" s="144" t="s">
        <v>3106</v>
      </c>
      <c r="E7932" s="269" t="s">
        <v>12699</v>
      </c>
      <c r="F7932" s="145" t="s">
        <v>3106</v>
      </c>
      <c r="G7932" s="269" t="s">
        <v>3106</v>
      </c>
      <c r="H7932" s="305" t="s">
        <v>12698</v>
      </c>
      <c r="I7932" s="307" t="s">
        <v>12698</v>
      </c>
      <c r="J7932" s="201" t="str">
        <f t="shared" si="247"/>
        <v>9999</v>
      </c>
      <c r="K7932" s="270"/>
      <c r="L7932" s="270"/>
      <c r="M7932" s="271"/>
      <c r="N7932" s="270" t="e">
        <v>#N/A</v>
      </c>
      <c r="O7932" s="272" t="e">
        <v>#N/A</v>
      </c>
      <c r="P7932" s="272" t="e">
        <v>#N/A</v>
      </c>
      <c r="Q7932" s="272" t="e">
        <v>#N/A</v>
      </c>
    </row>
    <row r="7933" spans="1:17" s="208" customFormat="1" ht="12">
      <c r="A7933" s="268" t="str">
        <f t="shared" si="248"/>
        <v>2968349011336328244</v>
      </c>
      <c r="B7933" s="304" t="s">
        <v>19891</v>
      </c>
      <c r="C7933" s="269" t="s">
        <v>12700</v>
      </c>
      <c r="D7933" s="144" t="s">
        <v>3106</v>
      </c>
      <c r="E7933" s="269" t="s">
        <v>12701</v>
      </c>
      <c r="F7933" s="145" t="s">
        <v>3106</v>
      </c>
      <c r="G7933" s="269" t="s">
        <v>3106</v>
      </c>
      <c r="H7933" s="305" t="s">
        <v>12702</v>
      </c>
      <c r="I7933" s="307" t="s">
        <v>12702</v>
      </c>
      <c r="J7933" s="201" t="str">
        <f t="shared" si="247"/>
        <v>9999</v>
      </c>
      <c r="K7933" s="270"/>
      <c r="L7933" s="270"/>
      <c r="M7933" s="271"/>
      <c r="N7933" s="270" t="e">
        <v>#N/A</v>
      </c>
      <c r="O7933" s="272" t="e">
        <v>#N/A</v>
      </c>
      <c r="P7933" s="272" t="e">
        <v>#N/A</v>
      </c>
      <c r="Q7933" s="272" t="e">
        <v>#N/A</v>
      </c>
    </row>
    <row r="7934" spans="1:17" s="208" customFormat="1" ht="12">
      <c r="A7934" s="268" t="str">
        <f t="shared" si="248"/>
        <v>2968349021336328244</v>
      </c>
      <c r="B7934" s="304" t="s">
        <v>19891</v>
      </c>
      <c r="C7934" s="269" t="s">
        <v>12700</v>
      </c>
      <c r="D7934" s="144" t="s">
        <v>3106</v>
      </c>
      <c r="E7934" s="269" t="s">
        <v>12703</v>
      </c>
      <c r="F7934" s="145" t="s">
        <v>3106</v>
      </c>
      <c r="G7934" s="269" t="s">
        <v>3106</v>
      </c>
      <c r="H7934" s="305" t="s">
        <v>12702</v>
      </c>
      <c r="I7934" s="306" t="s">
        <v>21114</v>
      </c>
      <c r="J7934" s="201" t="str">
        <f t="shared" si="247"/>
        <v>9999</v>
      </c>
      <c r="K7934" s="270"/>
      <c r="L7934" s="270"/>
      <c r="M7934" s="271"/>
      <c r="N7934" s="270" t="e">
        <v>#N/A</v>
      </c>
      <c r="O7934" s="272" t="e">
        <v>#N/A</v>
      </c>
      <c r="P7934" s="272" t="e">
        <v>#N/A</v>
      </c>
      <c r="Q7934" s="272" t="e">
        <v>#N/A</v>
      </c>
    </row>
    <row r="7935" spans="1:17" s="208" customFormat="1" ht="12">
      <c r="A7935" s="268" t="str">
        <f t="shared" si="248"/>
        <v>2969529011073777876</v>
      </c>
      <c r="B7935" s="304" t="s">
        <v>19891</v>
      </c>
      <c r="C7935" s="269" t="s">
        <v>12704</v>
      </c>
      <c r="D7935" s="144" t="s">
        <v>3106</v>
      </c>
      <c r="E7935" s="269" t="s">
        <v>12705</v>
      </c>
      <c r="F7935" s="145" t="s">
        <v>3106</v>
      </c>
      <c r="G7935" s="269" t="s">
        <v>3106</v>
      </c>
      <c r="H7935" s="305" t="s">
        <v>12706</v>
      </c>
      <c r="I7935" s="306" t="s">
        <v>20423</v>
      </c>
      <c r="J7935" s="201" t="str">
        <f t="shared" si="247"/>
        <v>9999</v>
      </c>
      <c r="K7935" s="270"/>
      <c r="L7935" s="270"/>
      <c r="M7935" s="271"/>
      <c r="N7935" s="270" t="e">
        <v>#N/A</v>
      </c>
      <c r="O7935" s="272" t="e">
        <v>#N/A</v>
      </c>
      <c r="P7935" s="272" t="e">
        <v>#N/A</v>
      </c>
      <c r="Q7935" s="272" t="e">
        <v>#N/A</v>
      </c>
    </row>
    <row r="7936" spans="1:17" s="208" customFormat="1" ht="12">
      <c r="A7936" s="268" t="str">
        <f t="shared" si="248"/>
        <v>2974131011457617425</v>
      </c>
      <c r="B7936" s="304" t="s">
        <v>19891</v>
      </c>
      <c r="C7936" s="269" t="s">
        <v>12707</v>
      </c>
      <c r="D7936" s="144" t="s">
        <v>3106</v>
      </c>
      <c r="E7936" s="269" t="s">
        <v>12708</v>
      </c>
      <c r="F7936" s="145" t="s">
        <v>3106</v>
      </c>
      <c r="G7936" s="269" t="s">
        <v>3106</v>
      </c>
      <c r="H7936" s="305" t="s">
        <v>10588</v>
      </c>
      <c r="I7936" s="307" t="s">
        <v>10588</v>
      </c>
      <c r="J7936" s="201" t="str">
        <f t="shared" si="247"/>
        <v>9999</v>
      </c>
      <c r="K7936" s="270"/>
      <c r="L7936" s="270"/>
      <c r="M7936" s="271"/>
      <c r="N7936" s="270" t="e">
        <v>#N/A</v>
      </c>
      <c r="O7936" s="272" t="e">
        <v>#N/A</v>
      </c>
      <c r="P7936" s="272" t="e">
        <v>#N/A</v>
      </c>
      <c r="Q7936" s="272" t="e">
        <v>#N/A</v>
      </c>
    </row>
    <row r="7937" spans="1:17" s="208" customFormat="1" ht="12">
      <c r="A7937" s="268" t="str">
        <f t="shared" si="248"/>
        <v>2974206011396955985</v>
      </c>
      <c r="B7937" s="304" t="s">
        <v>19891</v>
      </c>
      <c r="C7937" s="269" t="s">
        <v>12709</v>
      </c>
      <c r="D7937" s="144" t="s">
        <v>3106</v>
      </c>
      <c r="E7937" s="269" t="s">
        <v>12710</v>
      </c>
      <c r="F7937" s="145" t="s">
        <v>3106</v>
      </c>
      <c r="G7937" s="269" t="s">
        <v>3106</v>
      </c>
      <c r="H7937" s="305" t="s">
        <v>12711</v>
      </c>
      <c r="I7937" s="306" t="s">
        <v>21305</v>
      </c>
      <c r="J7937" s="201" t="str">
        <f t="shared" si="247"/>
        <v>9999</v>
      </c>
      <c r="K7937" s="270"/>
      <c r="L7937" s="270"/>
      <c r="M7937" s="271"/>
      <c r="N7937" s="270" t="e">
        <v>#N/A</v>
      </c>
      <c r="O7937" s="272" t="e">
        <v>#N/A</v>
      </c>
      <c r="P7937" s="272" t="e">
        <v>#N/A</v>
      </c>
      <c r="Q7937" s="272" t="e">
        <v>#N/A</v>
      </c>
    </row>
    <row r="7938" spans="1:17" s="208" customFormat="1" ht="12">
      <c r="A7938" s="268" t="str">
        <f t="shared" si="248"/>
        <v>2976391011053689034</v>
      </c>
      <c r="B7938" s="304" t="s">
        <v>19891</v>
      </c>
      <c r="C7938" s="269" t="s">
        <v>12712</v>
      </c>
      <c r="D7938" s="144" t="s">
        <v>3106</v>
      </c>
      <c r="E7938" s="269" t="s">
        <v>12713</v>
      </c>
      <c r="F7938" s="145" t="s">
        <v>3106</v>
      </c>
      <c r="G7938" s="269" t="s">
        <v>3106</v>
      </c>
      <c r="H7938" s="305" t="s">
        <v>12714</v>
      </c>
      <c r="I7938" s="306" t="s">
        <v>20370</v>
      </c>
      <c r="J7938" s="201" t="str">
        <f t="shared" si="247"/>
        <v>9999</v>
      </c>
      <c r="K7938" s="270"/>
      <c r="L7938" s="270"/>
      <c r="M7938" s="271"/>
      <c r="N7938" s="270" t="e">
        <v>#N/A</v>
      </c>
      <c r="O7938" s="272" t="e">
        <v>#N/A</v>
      </c>
      <c r="P7938" s="272" t="e">
        <v>#N/A</v>
      </c>
      <c r="Q7938" s="272" t="e">
        <v>#N/A</v>
      </c>
    </row>
    <row r="7939" spans="1:17" s="208" customFormat="1" ht="12">
      <c r="A7939" s="268" t="str">
        <f t="shared" si="248"/>
        <v>2979890011649200601</v>
      </c>
      <c r="B7939" s="304" t="s">
        <v>19891</v>
      </c>
      <c r="C7939" s="269" t="s">
        <v>12715</v>
      </c>
      <c r="D7939" s="144" t="s">
        <v>3106</v>
      </c>
      <c r="E7939" s="269" t="s">
        <v>12716</v>
      </c>
      <c r="F7939" s="145" t="s">
        <v>3106</v>
      </c>
      <c r="G7939" s="269" t="s">
        <v>3106</v>
      </c>
      <c r="H7939" s="305" t="s">
        <v>12717</v>
      </c>
      <c r="I7939" s="306" t="s">
        <v>21965</v>
      </c>
      <c r="J7939" s="201" t="str">
        <f t="shared" ref="J7939:J8002" si="249">B7939</f>
        <v>9999</v>
      </c>
      <c r="K7939" s="270"/>
      <c r="L7939" s="270"/>
      <c r="M7939" s="271"/>
      <c r="N7939" s="270" t="e">
        <v>#N/A</v>
      </c>
      <c r="O7939" s="272" t="e">
        <v>#N/A</v>
      </c>
      <c r="P7939" s="272" t="e">
        <v>#N/A</v>
      </c>
      <c r="Q7939" s="272" t="e">
        <v>#N/A</v>
      </c>
    </row>
    <row r="7940" spans="1:17" s="208" customFormat="1" ht="12">
      <c r="A7940" s="268" t="str">
        <f t="shared" si="248"/>
        <v>2979890021649200601</v>
      </c>
      <c r="B7940" s="304" t="s">
        <v>19891</v>
      </c>
      <c r="C7940" s="269" t="s">
        <v>12715</v>
      </c>
      <c r="D7940" s="144" t="s">
        <v>3106</v>
      </c>
      <c r="E7940" s="269" t="s">
        <v>12718</v>
      </c>
      <c r="F7940" s="145" t="s">
        <v>3106</v>
      </c>
      <c r="G7940" s="269" t="s">
        <v>3106</v>
      </c>
      <c r="H7940" s="305" t="s">
        <v>12717</v>
      </c>
      <c r="I7940" s="306" t="s">
        <v>21965</v>
      </c>
      <c r="J7940" s="201" t="str">
        <f t="shared" si="249"/>
        <v>9999</v>
      </c>
      <c r="K7940" s="270"/>
      <c r="L7940" s="270"/>
      <c r="M7940" s="271"/>
      <c r="N7940" s="270" t="e">
        <v>#N/A</v>
      </c>
      <c r="O7940" s="272" t="e">
        <v>#N/A</v>
      </c>
      <c r="P7940" s="272" t="e">
        <v>#N/A</v>
      </c>
      <c r="Q7940" s="272" t="e">
        <v>#N/A</v>
      </c>
    </row>
    <row r="7941" spans="1:17" s="208" customFormat="1" ht="12">
      <c r="A7941" s="268" t="str">
        <f t="shared" si="248"/>
        <v>2981110011093827974</v>
      </c>
      <c r="B7941" s="304" t="s">
        <v>19891</v>
      </c>
      <c r="C7941" s="269" t="s">
        <v>13968</v>
      </c>
      <c r="D7941" s="144" t="s">
        <v>3106</v>
      </c>
      <c r="E7941" s="269" t="s">
        <v>13969</v>
      </c>
      <c r="F7941" s="145" t="s">
        <v>3106</v>
      </c>
      <c r="G7941" s="269" t="s">
        <v>3106</v>
      </c>
      <c r="H7941" s="305" t="s">
        <v>13970</v>
      </c>
      <c r="I7941" s="306" t="s">
        <v>20471</v>
      </c>
      <c r="J7941" s="201" t="str">
        <f t="shared" si="249"/>
        <v>9999</v>
      </c>
      <c r="K7941" s="270" t="s">
        <v>13915</v>
      </c>
      <c r="L7941" s="270" t="s">
        <v>13916</v>
      </c>
      <c r="M7941" s="271">
        <v>44085</v>
      </c>
      <c r="N7941" s="270" t="e">
        <v>#N/A</v>
      </c>
      <c r="O7941" s="272" t="e">
        <v>#N/A</v>
      </c>
      <c r="P7941" s="272" t="e">
        <v>#N/A</v>
      </c>
      <c r="Q7941" s="272" t="e">
        <v>#N/A</v>
      </c>
    </row>
    <row r="7942" spans="1:17" s="208" customFormat="1" ht="12">
      <c r="A7942" s="268" t="str">
        <f t="shared" si="248"/>
        <v>2982563011447486691</v>
      </c>
      <c r="B7942" s="304" t="s">
        <v>19891</v>
      </c>
      <c r="C7942" s="269" t="s">
        <v>12719</v>
      </c>
      <c r="D7942" s="144" t="s">
        <v>3106</v>
      </c>
      <c r="E7942" s="269" t="s">
        <v>12720</v>
      </c>
      <c r="F7942" s="145" t="s">
        <v>3106</v>
      </c>
      <c r="G7942" s="269" t="s">
        <v>3106</v>
      </c>
      <c r="H7942" s="305" t="s">
        <v>12721</v>
      </c>
      <c r="I7942" s="306" t="s">
        <v>21455</v>
      </c>
      <c r="J7942" s="201" t="str">
        <f t="shared" si="249"/>
        <v>9999</v>
      </c>
      <c r="K7942" s="270"/>
      <c r="L7942" s="270"/>
      <c r="M7942" s="271"/>
      <c r="N7942" s="270" t="e">
        <v>#N/A</v>
      </c>
      <c r="O7942" s="272" t="e">
        <v>#N/A</v>
      </c>
      <c r="P7942" s="272" t="e">
        <v>#N/A</v>
      </c>
      <c r="Q7942" s="272" t="e">
        <v>#N/A</v>
      </c>
    </row>
    <row r="7943" spans="1:17" s="208" customFormat="1" ht="12">
      <c r="A7943" s="268" t="str">
        <f t="shared" si="248"/>
        <v>2984247011790053775</v>
      </c>
      <c r="B7943" s="304" t="s">
        <v>19891</v>
      </c>
      <c r="C7943" s="269" t="s">
        <v>12722</v>
      </c>
      <c r="D7943" s="144" t="s">
        <v>3106</v>
      </c>
      <c r="E7943" s="269" t="s">
        <v>12723</v>
      </c>
      <c r="F7943" s="145" t="s">
        <v>3106</v>
      </c>
      <c r="G7943" s="269" t="s">
        <v>3106</v>
      </c>
      <c r="H7943" s="305" t="s">
        <v>12724</v>
      </c>
      <c r="I7943" s="306" t="s">
        <v>22320</v>
      </c>
      <c r="J7943" s="201" t="str">
        <f t="shared" si="249"/>
        <v>9999</v>
      </c>
      <c r="K7943" s="270"/>
      <c r="L7943" s="270"/>
      <c r="M7943" s="271"/>
      <c r="N7943" s="270" t="e">
        <v>#N/A</v>
      </c>
      <c r="O7943" s="272" t="e">
        <v>#N/A</v>
      </c>
      <c r="P7943" s="272" t="e">
        <v>#N/A</v>
      </c>
      <c r="Q7943" s="272" t="e">
        <v>#N/A</v>
      </c>
    </row>
    <row r="7944" spans="1:17" s="208" customFormat="1" ht="12">
      <c r="A7944" s="268" t="str">
        <f t="shared" si="248"/>
        <v>2984395011346542115</v>
      </c>
      <c r="B7944" s="304" t="s">
        <v>19891</v>
      </c>
      <c r="C7944" s="269" t="s">
        <v>12725</v>
      </c>
      <c r="D7944" s="144" t="s">
        <v>3106</v>
      </c>
      <c r="E7944" s="269" t="s">
        <v>12726</v>
      </c>
      <c r="F7944" s="145" t="s">
        <v>3106</v>
      </c>
      <c r="G7944" s="269" t="s">
        <v>3106</v>
      </c>
      <c r="H7944" s="305" t="s">
        <v>12727</v>
      </c>
      <c r="I7944" s="306" t="s">
        <v>21159</v>
      </c>
      <c r="J7944" s="201" t="str">
        <f t="shared" si="249"/>
        <v>9999</v>
      </c>
      <c r="K7944" s="270"/>
      <c r="L7944" s="270"/>
      <c r="M7944" s="271"/>
      <c r="N7944" s="270" t="e">
        <v>#N/A</v>
      </c>
      <c r="O7944" s="272" t="e">
        <v>#N/A</v>
      </c>
      <c r="P7944" s="272" t="e">
        <v>#N/A</v>
      </c>
      <c r="Q7944" s="272" t="e">
        <v>#N/A</v>
      </c>
    </row>
    <row r="7945" spans="1:17" s="208" customFormat="1" ht="12">
      <c r="A7945" s="268" t="str">
        <f t="shared" si="248"/>
        <v>2989287011649542564</v>
      </c>
      <c r="B7945" s="304" t="s">
        <v>19891</v>
      </c>
      <c r="C7945" s="143" t="s">
        <v>20052</v>
      </c>
      <c r="D7945" s="144" t="s">
        <v>3106</v>
      </c>
      <c r="E7945" s="144" t="s">
        <v>20053</v>
      </c>
      <c r="F7945" s="145" t="s">
        <v>3106</v>
      </c>
      <c r="G7945" s="269" t="s">
        <v>3106</v>
      </c>
      <c r="H7945" s="146" t="s">
        <v>20054</v>
      </c>
      <c r="I7945" s="306" t="s">
        <v>20054</v>
      </c>
      <c r="J7945" s="201" t="str">
        <f t="shared" si="249"/>
        <v>9999</v>
      </c>
      <c r="K7945" s="308" t="s">
        <v>19895</v>
      </c>
      <c r="L7945" s="308" t="s">
        <v>13916</v>
      </c>
      <c r="M7945" s="271">
        <v>44475</v>
      </c>
      <c r="N7945" s="270" t="s">
        <v>19930</v>
      </c>
      <c r="O7945" s="272" t="s">
        <v>19931</v>
      </c>
      <c r="P7945" s="272" t="s">
        <v>19932</v>
      </c>
      <c r="Q7945" s="272" t="s">
        <v>19933</v>
      </c>
    </row>
    <row r="7946" spans="1:17" s="208" customFormat="1" ht="12">
      <c r="A7946" s="268" t="str">
        <f t="shared" si="248"/>
        <v>2991036011306100797</v>
      </c>
      <c r="B7946" s="304" t="s">
        <v>19891</v>
      </c>
      <c r="C7946" s="269" t="s">
        <v>12728</v>
      </c>
      <c r="D7946" s="144" t="s">
        <v>3106</v>
      </c>
      <c r="E7946" s="269" t="s">
        <v>12729</v>
      </c>
      <c r="F7946" s="145" t="s">
        <v>3106</v>
      </c>
      <c r="G7946" s="269" t="s">
        <v>3106</v>
      </c>
      <c r="H7946" s="305" t="s">
        <v>12730</v>
      </c>
      <c r="I7946" s="307" t="s">
        <v>12730</v>
      </c>
      <c r="J7946" s="201" t="str">
        <f t="shared" si="249"/>
        <v>9999</v>
      </c>
      <c r="K7946" s="270"/>
      <c r="L7946" s="270"/>
      <c r="M7946" s="271"/>
      <c r="N7946" s="270" t="e">
        <v>#N/A</v>
      </c>
      <c r="O7946" s="272" t="e">
        <v>#N/A</v>
      </c>
      <c r="P7946" s="272" t="e">
        <v>#N/A</v>
      </c>
      <c r="Q7946" s="272" t="e">
        <v>#N/A</v>
      </c>
    </row>
    <row r="7947" spans="1:17" s="208" customFormat="1" ht="12">
      <c r="A7947" s="268" t="str">
        <f t="shared" si="248"/>
        <v>2993388011568776615</v>
      </c>
      <c r="B7947" s="304" t="s">
        <v>19891</v>
      </c>
      <c r="C7947" s="269" t="s">
        <v>12731</v>
      </c>
      <c r="D7947" s="144" t="s">
        <v>3106</v>
      </c>
      <c r="E7947" s="269" t="s">
        <v>12732</v>
      </c>
      <c r="F7947" s="145" t="s">
        <v>3106</v>
      </c>
      <c r="G7947" s="269" t="s">
        <v>3106</v>
      </c>
      <c r="H7947" s="305" t="s">
        <v>12733</v>
      </c>
      <c r="I7947" s="306" t="s">
        <v>21789</v>
      </c>
      <c r="J7947" s="201" t="str">
        <f t="shared" si="249"/>
        <v>9999</v>
      </c>
      <c r="K7947" s="270"/>
      <c r="L7947" s="270"/>
      <c r="M7947" s="271"/>
      <c r="N7947" s="270" t="e">
        <v>#N/A</v>
      </c>
      <c r="O7947" s="272" t="e">
        <v>#N/A</v>
      </c>
      <c r="P7947" s="272" t="e">
        <v>#N/A</v>
      </c>
      <c r="Q7947" s="272" t="e">
        <v>#N/A</v>
      </c>
    </row>
    <row r="7948" spans="1:17" s="208" customFormat="1" ht="12">
      <c r="A7948" s="268" t="str">
        <f t="shared" si="248"/>
        <v>2996134011770842197</v>
      </c>
      <c r="B7948" s="304" t="s">
        <v>19891</v>
      </c>
      <c r="C7948" s="269" t="s">
        <v>12734</v>
      </c>
      <c r="D7948" s="144" t="s">
        <v>3106</v>
      </c>
      <c r="E7948" s="269" t="s">
        <v>12735</v>
      </c>
      <c r="F7948" s="145" t="s">
        <v>3106</v>
      </c>
      <c r="G7948" s="269" t="s">
        <v>3106</v>
      </c>
      <c r="H7948" s="305" t="s">
        <v>12736</v>
      </c>
      <c r="I7948" s="307" t="s">
        <v>12736</v>
      </c>
      <c r="J7948" s="201" t="str">
        <f t="shared" si="249"/>
        <v>9999</v>
      </c>
      <c r="K7948" s="270"/>
      <c r="L7948" s="270"/>
      <c r="M7948" s="271"/>
      <c r="N7948" s="270" t="e">
        <v>#N/A</v>
      </c>
      <c r="O7948" s="272" t="e">
        <v>#N/A</v>
      </c>
      <c r="P7948" s="272" t="e">
        <v>#N/A</v>
      </c>
      <c r="Q7948" s="272" t="e">
        <v>#N/A</v>
      </c>
    </row>
    <row r="7949" spans="1:17" s="208" customFormat="1" ht="12">
      <c r="A7949" s="268" t="str">
        <f t="shared" si="248"/>
        <v>3000085011578708483</v>
      </c>
      <c r="B7949" s="304" t="s">
        <v>19891</v>
      </c>
      <c r="C7949" s="269" t="s">
        <v>12737</v>
      </c>
      <c r="D7949" s="144" t="s">
        <v>3106</v>
      </c>
      <c r="E7949" s="269" t="s">
        <v>12738</v>
      </c>
      <c r="F7949" s="145" t="s">
        <v>3106</v>
      </c>
      <c r="G7949" s="269" t="s">
        <v>3106</v>
      </c>
      <c r="H7949" s="305" t="s">
        <v>12739</v>
      </c>
      <c r="I7949" s="307" t="s">
        <v>12739</v>
      </c>
      <c r="J7949" s="201" t="str">
        <f t="shared" si="249"/>
        <v>9999</v>
      </c>
      <c r="K7949" s="270" t="s">
        <v>4122</v>
      </c>
      <c r="L7949" s="270"/>
      <c r="M7949" s="271"/>
      <c r="N7949" s="270" t="e">
        <v>#N/A</v>
      </c>
      <c r="O7949" s="272" t="e">
        <v>#N/A</v>
      </c>
      <c r="P7949" s="272" t="e">
        <v>#N/A</v>
      </c>
      <c r="Q7949" s="272" t="e">
        <v>#N/A</v>
      </c>
    </row>
    <row r="7950" spans="1:17" s="208" customFormat="1" ht="12">
      <c r="A7950" s="268" t="str">
        <f t="shared" si="248"/>
        <v>3002925051326272188</v>
      </c>
      <c r="B7950" s="304" t="s">
        <v>19891</v>
      </c>
      <c r="C7950" s="269" t="s">
        <v>12740</v>
      </c>
      <c r="D7950" s="144" t="s">
        <v>3106</v>
      </c>
      <c r="E7950" s="269" t="s">
        <v>12741</v>
      </c>
      <c r="F7950" s="145" t="s">
        <v>3106</v>
      </c>
      <c r="G7950" s="269" t="s">
        <v>3106</v>
      </c>
      <c r="H7950" s="305" t="s">
        <v>12742</v>
      </c>
      <c r="I7950" s="306" t="s">
        <v>21088</v>
      </c>
      <c r="J7950" s="201" t="str">
        <f t="shared" si="249"/>
        <v>9999</v>
      </c>
      <c r="K7950" s="270"/>
      <c r="L7950" s="270"/>
      <c r="M7950" s="271"/>
      <c r="N7950" s="270" t="e">
        <v>#N/A</v>
      </c>
      <c r="O7950" s="272" t="e">
        <v>#N/A</v>
      </c>
      <c r="P7950" s="272" t="e">
        <v>#N/A</v>
      </c>
      <c r="Q7950" s="272" t="e">
        <v>#N/A</v>
      </c>
    </row>
    <row r="7951" spans="1:17" s="208" customFormat="1" ht="12">
      <c r="A7951" s="268" t="str">
        <f t="shared" si="248"/>
        <v>3003295021073601043</v>
      </c>
      <c r="B7951" s="304" t="s">
        <v>19891</v>
      </c>
      <c r="C7951" s="269" t="s">
        <v>12743</v>
      </c>
      <c r="D7951" s="144" t="s">
        <v>3106</v>
      </c>
      <c r="E7951" s="269" t="s">
        <v>12744</v>
      </c>
      <c r="F7951" s="145" t="s">
        <v>3106</v>
      </c>
      <c r="G7951" s="269" t="s">
        <v>3106</v>
      </c>
      <c r="H7951" s="305" t="s">
        <v>12745</v>
      </c>
      <c r="I7951" s="306" t="s">
        <v>20414</v>
      </c>
      <c r="J7951" s="201" t="str">
        <f t="shared" si="249"/>
        <v>9999</v>
      </c>
      <c r="K7951" s="270"/>
      <c r="L7951" s="270"/>
      <c r="M7951" s="271"/>
      <c r="N7951" s="270" t="e">
        <v>#N/A</v>
      </c>
      <c r="O7951" s="272" t="e">
        <v>#N/A</v>
      </c>
      <c r="P7951" s="272" t="e">
        <v>#N/A</v>
      </c>
      <c r="Q7951" s="272" t="e">
        <v>#N/A</v>
      </c>
    </row>
    <row r="7952" spans="1:17" s="208" customFormat="1" ht="12">
      <c r="A7952" s="268" t="str">
        <f t="shared" si="248"/>
        <v>3003535021730253915</v>
      </c>
      <c r="B7952" s="304" t="s">
        <v>19891</v>
      </c>
      <c r="C7952" s="269" t="s">
        <v>12746</v>
      </c>
      <c r="D7952" s="144" t="s">
        <v>3106</v>
      </c>
      <c r="E7952" s="269" t="s">
        <v>12747</v>
      </c>
      <c r="F7952" s="145" t="s">
        <v>3106</v>
      </c>
      <c r="G7952" s="269" t="s">
        <v>3106</v>
      </c>
      <c r="H7952" s="305" t="s">
        <v>12748</v>
      </c>
      <c r="I7952" s="306" t="s">
        <v>22203</v>
      </c>
      <c r="J7952" s="201" t="str">
        <f t="shared" si="249"/>
        <v>9999</v>
      </c>
      <c r="K7952" s="270"/>
      <c r="L7952" s="270"/>
      <c r="M7952" s="271"/>
      <c r="N7952" s="270" t="e">
        <v>#N/A</v>
      </c>
      <c r="O7952" s="272" t="e">
        <v>#N/A</v>
      </c>
      <c r="P7952" s="272" t="e">
        <v>#N/A</v>
      </c>
      <c r="Q7952" s="272" t="e">
        <v>#N/A</v>
      </c>
    </row>
    <row r="7953" spans="1:17" s="208" customFormat="1" ht="12">
      <c r="A7953" s="268" t="str">
        <f t="shared" si="248"/>
        <v>3008062011598066151</v>
      </c>
      <c r="B7953" s="304" t="s">
        <v>19891</v>
      </c>
      <c r="C7953" s="269" t="s">
        <v>12749</v>
      </c>
      <c r="D7953" s="144" t="s">
        <v>3106</v>
      </c>
      <c r="E7953" s="269" t="s">
        <v>12750</v>
      </c>
      <c r="F7953" s="145" t="s">
        <v>3106</v>
      </c>
      <c r="G7953" s="269" t="s">
        <v>3106</v>
      </c>
      <c r="H7953" s="305" t="s">
        <v>12751</v>
      </c>
      <c r="I7953" s="306" t="s">
        <v>21842</v>
      </c>
      <c r="J7953" s="201" t="str">
        <f t="shared" si="249"/>
        <v>9999</v>
      </c>
      <c r="K7953" s="270"/>
      <c r="L7953" s="270"/>
      <c r="M7953" s="271"/>
      <c r="N7953" s="270" t="e">
        <v>#N/A</v>
      </c>
      <c r="O7953" s="272" t="e">
        <v>#N/A</v>
      </c>
      <c r="P7953" s="272" t="e">
        <v>#N/A</v>
      </c>
      <c r="Q7953" s="272" t="e">
        <v>#N/A</v>
      </c>
    </row>
    <row r="7954" spans="1:17" s="208" customFormat="1" ht="12">
      <c r="A7954" s="268" t="str">
        <f t="shared" si="248"/>
        <v>3008351011639179328</v>
      </c>
      <c r="B7954" s="304" t="s">
        <v>19891</v>
      </c>
      <c r="C7954" s="269" t="s">
        <v>4403</v>
      </c>
      <c r="D7954" s="144" t="s">
        <v>3106</v>
      </c>
      <c r="E7954" s="269" t="s">
        <v>12752</v>
      </c>
      <c r="F7954" s="145" t="s">
        <v>3106</v>
      </c>
      <c r="G7954" s="269" t="s">
        <v>3106</v>
      </c>
      <c r="H7954" s="305" t="s">
        <v>4404</v>
      </c>
      <c r="I7954" s="306" t="s">
        <v>21954</v>
      </c>
      <c r="J7954" s="201" t="str">
        <f t="shared" si="249"/>
        <v>9999</v>
      </c>
      <c r="K7954" s="270"/>
      <c r="L7954" s="270"/>
      <c r="M7954" s="271"/>
      <c r="N7954" s="270" t="e">
        <v>#N/A</v>
      </c>
      <c r="O7954" s="272" t="e">
        <v>#N/A</v>
      </c>
      <c r="P7954" s="272" t="e">
        <v>#N/A</v>
      </c>
      <c r="Q7954" s="272" t="e">
        <v>#N/A</v>
      </c>
    </row>
    <row r="7955" spans="1:17" s="208" customFormat="1" ht="12">
      <c r="A7955" s="268" t="str">
        <f t="shared" si="248"/>
        <v>3009268021336103738</v>
      </c>
      <c r="B7955" s="304" t="s">
        <v>19891</v>
      </c>
      <c r="C7955" s="269" t="s">
        <v>12753</v>
      </c>
      <c r="D7955" s="144" t="s">
        <v>3106</v>
      </c>
      <c r="E7955" s="269" t="s">
        <v>12754</v>
      </c>
      <c r="F7955" s="145" t="s">
        <v>3106</v>
      </c>
      <c r="G7955" s="269" t="s">
        <v>3106</v>
      </c>
      <c r="H7955" s="305" t="s">
        <v>12755</v>
      </c>
      <c r="I7955" s="306" t="s">
        <v>21091</v>
      </c>
      <c r="J7955" s="201" t="str">
        <f t="shared" si="249"/>
        <v>9999</v>
      </c>
      <c r="K7955" s="270"/>
      <c r="L7955" s="270"/>
      <c r="M7955" s="271"/>
      <c r="N7955" s="270" t="e">
        <v>#N/A</v>
      </c>
      <c r="O7955" s="272" t="e">
        <v>#N/A</v>
      </c>
      <c r="P7955" s="272" t="e">
        <v>#N/A</v>
      </c>
      <c r="Q7955" s="272" t="e">
        <v>#N/A</v>
      </c>
    </row>
    <row r="7956" spans="1:17" s="208" customFormat="1" ht="12">
      <c r="A7956" s="268" t="str">
        <f t="shared" si="248"/>
        <v>3009417011932302767</v>
      </c>
      <c r="B7956" s="304" t="s">
        <v>19891</v>
      </c>
      <c r="C7956" s="269" t="s">
        <v>14414</v>
      </c>
      <c r="D7956" s="144" t="s">
        <v>3106</v>
      </c>
      <c r="E7956" s="269" t="s">
        <v>14415</v>
      </c>
      <c r="F7956" s="145" t="s">
        <v>3106</v>
      </c>
      <c r="G7956" s="269" t="s">
        <v>3106</v>
      </c>
      <c r="H7956" s="305" t="s">
        <v>14416</v>
      </c>
      <c r="I7956" s="306" t="s">
        <v>22716</v>
      </c>
      <c r="J7956" s="201" t="str">
        <f t="shared" si="249"/>
        <v>9999</v>
      </c>
      <c r="K7956" s="270" t="s">
        <v>13915</v>
      </c>
      <c r="L7956" s="270" t="s">
        <v>13916</v>
      </c>
      <c r="M7956" s="271">
        <v>44085</v>
      </c>
      <c r="N7956" s="270" t="e">
        <v>#N/A</v>
      </c>
      <c r="O7956" s="272" t="e">
        <v>#N/A</v>
      </c>
      <c r="P7956" s="272" t="e">
        <v>#N/A</v>
      </c>
      <c r="Q7956" s="272" t="e">
        <v>#N/A</v>
      </c>
    </row>
    <row r="7957" spans="1:17" s="208" customFormat="1" ht="12">
      <c r="A7957" s="268" t="str">
        <f t="shared" ref="A7957:A8020" si="250">E7957&amp;C7957</f>
        <v>3009607011053342816</v>
      </c>
      <c r="B7957" s="304" t="s">
        <v>19891</v>
      </c>
      <c r="C7957" s="269" t="s">
        <v>12756</v>
      </c>
      <c r="D7957" s="144" t="s">
        <v>3106</v>
      </c>
      <c r="E7957" s="269" t="s">
        <v>12757</v>
      </c>
      <c r="F7957" s="145" t="s">
        <v>3106</v>
      </c>
      <c r="G7957" s="269" t="s">
        <v>3106</v>
      </c>
      <c r="H7957" s="305" t="s">
        <v>12758</v>
      </c>
      <c r="I7957" s="307" t="s">
        <v>12758</v>
      </c>
      <c r="J7957" s="201" t="str">
        <f t="shared" si="249"/>
        <v>9999</v>
      </c>
      <c r="K7957" s="270"/>
      <c r="L7957" s="270"/>
      <c r="M7957" s="271"/>
      <c r="N7957" s="270" t="e">
        <v>#N/A</v>
      </c>
      <c r="O7957" s="272" t="e">
        <v>#N/A</v>
      </c>
      <c r="P7957" s="272" t="e">
        <v>#N/A</v>
      </c>
      <c r="Q7957" s="272" t="e">
        <v>#N/A</v>
      </c>
    </row>
    <row r="7958" spans="1:17" s="208" customFormat="1" ht="12">
      <c r="A7958" s="268" t="str">
        <f t="shared" si="250"/>
        <v>3009607021053342816</v>
      </c>
      <c r="B7958" s="304" t="s">
        <v>19891</v>
      </c>
      <c r="C7958" s="269" t="s">
        <v>12756</v>
      </c>
      <c r="D7958" s="144" t="s">
        <v>3106</v>
      </c>
      <c r="E7958" s="269" t="s">
        <v>12759</v>
      </c>
      <c r="F7958" s="145" t="s">
        <v>3106</v>
      </c>
      <c r="G7958" s="269" t="s">
        <v>3106</v>
      </c>
      <c r="H7958" s="305" t="s">
        <v>12758</v>
      </c>
      <c r="I7958" s="306" t="s">
        <v>20344</v>
      </c>
      <c r="J7958" s="201" t="str">
        <f t="shared" si="249"/>
        <v>9999</v>
      </c>
      <c r="K7958" s="270"/>
      <c r="L7958" s="270"/>
      <c r="M7958" s="271"/>
      <c r="N7958" s="270" t="e">
        <v>#N/A</v>
      </c>
      <c r="O7958" s="272" t="e">
        <v>#N/A</v>
      </c>
      <c r="P7958" s="272" t="e">
        <v>#N/A</v>
      </c>
      <c r="Q7958" s="272" t="e">
        <v>#N/A</v>
      </c>
    </row>
    <row r="7959" spans="1:17" s="208" customFormat="1" ht="12">
      <c r="A7959" s="268" t="str">
        <f t="shared" si="250"/>
        <v>3012957011174899835</v>
      </c>
      <c r="B7959" s="304" t="s">
        <v>19891</v>
      </c>
      <c r="C7959" s="269" t="s">
        <v>12760</v>
      </c>
      <c r="D7959" s="144" t="s">
        <v>3106</v>
      </c>
      <c r="E7959" s="269" t="s">
        <v>12761</v>
      </c>
      <c r="F7959" s="145" t="s">
        <v>3106</v>
      </c>
      <c r="G7959" s="269" t="s">
        <v>3106</v>
      </c>
      <c r="H7959" s="305" t="s">
        <v>12762</v>
      </c>
      <c r="I7959" s="307" t="s">
        <v>12762</v>
      </c>
      <c r="J7959" s="201" t="str">
        <f t="shared" si="249"/>
        <v>9999</v>
      </c>
      <c r="K7959" s="270"/>
      <c r="L7959" s="270"/>
      <c r="M7959" s="271"/>
      <c r="N7959" s="270" t="e">
        <v>#N/A</v>
      </c>
      <c r="O7959" s="272" t="e">
        <v>#N/A</v>
      </c>
      <c r="P7959" s="272" t="e">
        <v>#N/A</v>
      </c>
      <c r="Q7959" s="272" t="e">
        <v>#N/A</v>
      </c>
    </row>
    <row r="7960" spans="1:17" s="208" customFormat="1" ht="12">
      <c r="A7960" s="268" t="str">
        <f t="shared" si="250"/>
        <v>3013161011689608150</v>
      </c>
      <c r="B7960" s="304" t="s">
        <v>19891</v>
      </c>
      <c r="C7960" s="269" t="s">
        <v>12763</v>
      </c>
      <c r="D7960" s="144" t="s">
        <v>3106</v>
      </c>
      <c r="E7960" s="269" t="s">
        <v>12764</v>
      </c>
      <c r="F7960" s="145" t="s">
        <v>3106</v>
      </c>
      <c r="G7960" s="269" t="s">
        <v>3106</v>
      </c>
      <c r="H7960" s="305" t="s">
        <v>12765</v>
      </c>
      <c r="I7960" s="307" t="s">
        <v>12765</v>
      </c>
      <c r="J7960" s="201" t="str">
        <f t="shared" si="249"/>
        <v>9999</v>
      </c>
      <c r="K7960" s="270"/>
      <c r="L7960" s="270"/>
      <c r="M7960" s="271"/>
      <c r="N7960" s="270" t="e">
        <v>#N/A</v>
      </c>
      <c r="O7960" s="272" t="e">
        <v>#N/A</v>
      </c>
      <c r="P7960" s="272" t="e">
        <v>#N/A</v>
      </c>
      <c r="Q7960" s="272" t="e">
        <v>#N/A</v>
      </c>
    </row>
    <row r="7961" spans="1:17" s="208" customFormat="1" ht="12">
      <c r="A7961" s="268" t="str">
        <f t="shared" si="250"/>
        <v>3013161021689608150</v>
      </c>
      <c r="B7961" s="304" t="s">
        <v>19891</v>
      </c>
      <c r="C7961" s="269" t="s">
        <v>12763</v>
      </c>
      <c r="D7961" s="144" t="s">
        <v>3106</v>
      </c>
      <c r="E7961" s="269" t="s">
        <v>12766</v>
      </c>
      <c r="F7961" s="145" t="s">
        <v>3106</v>
      </c>
      <c r="G7961" s="269" t="s">
        <v>3106</v>
      </c>
      <c r="H7961" s="305" t="s">
        <v>12765</v>
      </c>
      <c r="I7961" s="306" t="s">
        <v>22053</v>
      </c>
      <c r="J7961" s="201" t="str">
        <f t="shared" si="249"/>
        <v>9999</v>
      </c>
      <c r="K7961" s="270"/>
      <c r="L7961" s="270"/>
      <c r="M7961" s="271"/>
      <c r="N7961" s="270" t="e">
        <v>#N/A</v>
      </c>
      <c r="O7961" s="272" t="e">
        <v>#N/A</v>
      </c>
      <c r="P7961" s="272" t="e">
        <v>#N/A</v>
      </c>
      <c r="Q7961" s="272" t="e">
        <v>#N/A</v>
      </c>
    </row>
    <row r="7962" spans="1:17" s="208" customFormat="1" ht="12">
      <c r="A7962" s="268" t="str">
        <f t="shared" si="250"/>
        <v>3015083011114156874</v>
      </c>
      <c r="B7962" s="304" t="s">
        <v>19891</v>
      </c>
      <c r="C7962" s="269" t="s">
        <v>12767</v>
      </c>
      <c r="D7962" s="144" t="s">
        <v>3106</v>
      </c>
      <c r="E7962" s="269" t="s">
        <v>12768</v>
      </c>
      <c r="F7962" s="145" t="s">
        <v>3106</v>
      </c>
      <c r="G7962" s="269" t="s">
        <v>3106</v>
      </c>
      <c r="H7962" s="305" t="s">
        <v>12769</v>
      </c>
      <c r="I7962" s="306" t="s">
        <v>20517</v>
      </c>
      <c r="J7962" s="201" t="str">
        <f t="shared" si="249"/>
        <v>9999</v>
      </c>
      <c r="K7962" s="270"/>
      <c r="L7962" s="270"/>
      <c r="M7962" s="271"/>
      <c r="N7962" s="270" t="e">
        <v>#N/A</v>
      </c>
      <c r="O7962" s="272" t="e">
        <v>#N/A</v>
      </c>
      <c r="P7962" s="272" t="e">
        <v>#N/A</v>
      </c>
      <c r="Q7962" s="272" t="e">
        <v>#N/A</v>
      </c>
    </row>
    <row r="7963" spans="1:17" s="208" customFormat="1" ht="12">
      <c r="A7963" s="268" t="str">
        <f t="shared" si="250"/>
        <v>3019325011427278837</v>
      </c>
      <c r="B7963" s="304" t="s">
        <v>19891</v>
      </c>
      <c r="C7963" s="269" t="s">
        <v>12770</v>
      </c>
      <c r="D7963" s="144" t="s">
        <v>3106</v>
      </c>
      <c r="E7963" s="269" t="s">
        <v>12771</v>
      </c>
      <c r="F7963" s="145" t="s">
        <v>3106</v>
      </c>
      <c r="G7963" s="269" t="s">
        <v>3106</v>
      </c>
      <c r="H7963" s="305" t="s">
        <v>12772</v>
      </c>
      <c r="I7963" s="307" t="s">
        <v>12772</v>
      </c>
      <c r="J7963" s="201" t="str">
        <f t="shared" si="249"/>
        <v>9999</v>
      </c>
      <c r="K7963" s="270"/>
      <c r="L7963" s="270"/>
      <c r="M7963" s="271"/>
      <c r="N7963" s="270" t="e">
        <v>#N/A</v>
      </c>
      <c r="O7963" s="272" t="e">
        <v>#N/A</v>
      </c>
      <c r="P7963" s="272" t="e">
        <v>#N/A</v>
      </c>
      <c r="Q7963" s="272" t="e">
        <v>#N/A</v>
      </c>
    </row>
    <row r="7964" spans="1:17" s="208" customFormat="1" ht="12">
      <c r="A7964" s="268" t="str">
        <f t="shared" si="250"/>
        <v>3019325021427278837</v>
      </c>
      <c r="B7964" s="304" t="s">
        <v>19891</v>
      </c>
      <c r="C7964" s="269" t="s">
        <v>12770</v>
      </c>
      <c r="D7964" s="144" t="s">
        <v>3106</v>
      </c>
      <c r="E7964" s="269" t="s">
        <v>12773</v>
      </c>
      <c r="F7964" s="145" t="s">
        <v>3106</v>
      </c>
      <c r="G7964" s="269" t="s">
        <v>3106</v>
      </c>
      <c r="H7964" s="305" t="s">
        <v>12772</v>
      </c>
      <c r="I7964" s="307" t="s">
        <v>12772</v>
      </c>
      <c r="J7964" s="201" t="str">
        <f t="shared" si="249"/>
        <v>9999</v>
      </c>
      <c r="K7964" s="270"/>
      <c r="L7964" s="270"/>
      <c r="M7964" s="271"/>
      <c r="N7964" s="270" t="e">
        <v>#N/A</v>
      </c>
      <c r="O7964" s="272" t="e">
        <v>#N/A</v>
      </c>
      <c r="P7964" s="272" t="e">
        <v>#N/A</v>
      </c>
      <c r="Q7964" s="272" t="e">
        <v>#N/A</v>
      </c>
    </row>
    <row r="7965" spans="1:17" s="208" customFormat="1" ht="12">
      <c r="A7965" s="268" t="str">
        <f t="shared" si="250"/>
        <v>3022568011376868901</v>
      </c>
      <c r="B7965" s="304" t="s">
        <v>19891</v>
      </c>
      <c r="C7965" s="143" t="s">
        <v>20055</v>
      </c>
      <c r="D7965" s="144" t="s">
        <v>3106</v>
      </c>
      <c r="E7965" s="144" t="s">
        <v>20056</v>
      </c>
      <c r="F7965" s="145" t="s">
        <v>3106</v>
      </c>
      <c r="G7965" s="269" t="s">
        <v>3106</v>
      </c>
      <c r="H7965" s="146" t="s">
        <v>20057</v>
      </c>
      <c r="I7965" s="306" t="s">
        <v>20057</v>
      </c>
      <c r="J7965" s="201" t="str">
        <f t="shared" si="249"/>
        <v>9999</v>
      </c>
      <c r="K7965" s="308" t="s">
        <v>19895</v>
      </c>
      <c r="L7965" s="308" t="s">
        <v>13916</v>
      </c>
      <c r="M7965" s="271">
        <v>44475</v>
      </c>
      <c r="N7965" s="270" t="s">
        <v>19930</v>
      </c>
      <c r="O7965" s="272" t="s">
        <v>19931</v>
      </c>
      <c r="P7965" s="272" t="s">
        <v>19932</v>
      </c>
      <c r="Q7965" s="272" t="s">
        <v>19933</v>
      </c>
    </row>
    <row r="7966" spans="1:17" s="208" customFormat="1" ht="12">
      <c r="A7966" s="268" t="str">
        <f t="shared" si="250"/>
        <v>3030272011750640124</v>
      </c>
      <c r="B7966" s="304" t="s">
        <v>19891</v>
      </c>
      <c r="C7966" s="269" t="s">
        <v>12774</v>
      </c>
      <c r="D7966" s="144" t="s">
        <v>3106</v>
      </c>
      <c r="E7966" s="269" t="s">
        <v>12775</v>
      </c>
      <c r="F7966" s="145" t="s">
        <v>3106</v>
      </c>
      <c r="G7966" s="269" t="s">
        <v>3106</v>
      </c>
      <c r="H7966" s="305" t="s">
        <v>12776</v>
      </c>
      <c r="I7966" s="307" t="s">
        <v>12776</v>
      </c>
      <c r="J7966" s="201" t="str">
        <f t="shared" si="249"/>
        <v>9999</v>
      </c>
      <c r="K7966" s="270"/>
      <c r="L7966" s="270"/>
      <c r="M7966" s="271"/>
      <c r="N7966" s="270" t="e">
        <v>#N/A</v>
      </c>
      <c r="O7966" s="272" t="e">
        <v>#N/A</v>
      </c>
      <c r="P7966" s="272" t="e">
        <v>#N/A</v>
      </c>
      <c r="Q7966" s="272" t="e">
        <v>#N/A</v>
      </c>
    </row>
    <row r="7967" spans="1:17" s="208" customFormat="1" ht="12">
      <c r="A7967" s="268" t="str">
        <f t="shared" si="250"/>
        <v>3036642011255655783</v>
      </c>
      <c r="B7967" s="304" t="s">
        <v>19891</v>
      </c>
      <c r="C7967" s="269" t="s">
        <v>12777</v>
      </c>
      <c r="D7967" s="144" t="s">
        <v>3106</v>
      </c>
      <c r="E7967" s="269" t="s">
        <v>12778</v>
      </c>
      <c r="F7967" s="145" t="s">
        <v>3106</v>
      </c>
      <c r="G7967" s="269" t="s">
        <v>3106</v>
      </c>
      <c r="H7967" s="305" t="s">
        <v>12779</v>
      </c>
      <c r="I7967" s="307" t="s">
        <v>12779</v>
      </c>
      <c r="J7967" s="201" t="str">
        <f t="shared" si="249"/>
        <v>9999</v>
      </c>
      <c r="K7967" s="270"/>
      <c r="L7967" s="270"/>
      <c r="M7967" s="271"/>
      <c r="N7967" s="270" t="e">
        <v>#N/A</v>
      </c>
      <c r="O7967" s="272" t="e">
        <v>#N/A</v>
      </c>
      <c r="P7967" s="272" t="e">
        <v>#N/A</v>
      </c>
      <c r="Q7967" s="272" t="e">
        <v>#N/A</v>
      </c>
    </row>
    <row r="7968" spans="1:17" s="208" customFormat="1" ht="12">
      <c r="A7968" s="268" t="str">
        <f t="shared" si="250"/>
        <v>3037749011366592230</v>
      </c>
      <c r="B7968" s="304" t="s">
        <v>19891</v>
      </c>
      <c r="C7968" s="269" t="s">
        <v>12780</v>
      </c>
      <c r="D7968" s="144" t="s">
        <v>3106</v>
      </c>
      <c r="E7968" s="269" t="s">
        <v>12781</v>
      </c>
      <c r="F7968" s="145" t="s">
        <v>3106</v>
      </c>
      <c r="G7968" s="269" t="s">
        <v>3106</v>
      </c>
      <c r="H7968" s="305" t="s">
        <v>12782</v>
      </c>
      <c r="I7968" s="307" t="s">
        <v>12782</v>
      </c>
      <c r="J7968" s="201" t="str">
        <f t="shared" si="249"/>
        <v>9999</v>
      </c>
      <c r="K7968" s="270"/>
      <c r="L7968" s="270"/>
      <c r="M7968" s="271"/>
      <c r="N7968" s="270" t="e">
        <v>#N/A</v>
      </c>
      <c r="O7968" s="272" t="e">
        <v>#N/A</v>
      </c>
      <c r="P7968" s="272" t="e">
        <v>#N/A</v>
      </c>
      <c r="Q7968" s="272" t="e">
        <v>#N/A</v>
      </c>
    </row>
    <row r="7969" spans="1:17" s="208" customFormat="1" ht="12">
      <c r="A7969" s="268" t="str">
        <f t="shared" si="250"/>
        <v>3039042011023341740</v>
      </c>
      <c r="B7969" s="304" t="s">
        <v>19891</v>
      </c>
      <c r="C7969" s="269" t="s">
        <v>12783</v>
      </c>
      <c r="D7969" s="144" t="s">
        <v>3106</v>
      </c>
      <c r="E7969" s="269" t="s">
        <v>12784</v>
      </c>
      <c r="F7969" s="145" t="s">
        <v>3106</v>
      </c>
      <c r="G7969" s="269" t="s">
        <v>3106</v>
      </c>
      <c r="H7969" s="305" t="s">
        <v>12785</v>
      </c>
      <c r="I7969" s="306" t="s">
        <v>20294</v>
      </c>
      <c r="J7969" s="201" t="str">
        <f t="shared" si="249"/>
        <v>9999</v>
      </c>
      <c r="K7969" s="270"/>
      <c r="L7969" s="270"/>
      <c r="M7969" s="271"/>
      <c r="N7969" s="270" t="e">
        <v>#N/A</v>
      </c>
      <c r="O7969" s="272" t="e">
        <v>#N/A</v>
      </c>
      <c r="P7969" s="272" t="e">
        <v>#N/A</v>
      </c>
      <c r="Q7969" s="272" t="e">
        <v>#N/A</v>
      </c>
    </row>
    <row r="7970" spans="1:17" s="208" customFormat="1" ht="12">
      <c r="A7970" s="268" t="str">
        <f t="shared" si="250"/>
        <v>3042426011760794044</v>
      </c>
      <c r="B7970" s="304" t="s">
        <v>19891</v>
      </c>
      <c r="C7970" s="269" t="s">
        <v>4449</v>
      </c>
      <c r="D7970" s="144" t="s">
        <v>3106</v>
      </c>
      <c r="E7970" s="269" t="s">
        <v>12786</v>
      </c>
      <c r="F7970" s="145" t="s">
        <v>3106</v>
      </c>
      <c r="G7970" s="269" t="s">
        <v>3106</v>
      </c>
      <c r="H7970" s="305" t="s">
        <v>4450</v>
      </c>
      <c r="I7970" s="306" t="s">
        <v>22272</v>
      </c>
      <c r="J7970" s="201" t="str">
        <f t="shared" si="249"/>
        <v>9999</v>
      </c>
      <c r="K7970" s="270"/>
      <c r="L7970" s="270"/>
      <c r="M7970" s="271"/>
      <c r="N7970" s="270" t="e">
        <v>#N/A</v>
      </c>
      <c r="O7970" s="272" t="e">
        <v>#N/A</v>
      </c>
      <c r="P7970" s="272" t="e">
        <v>#N/A</v>
      </c>
      <c r="Q7970" s="272" t="e">
        <v>#N/A</v>
      </c>
    </row>
    <row r="7971" spans="1:17" s="208" customFormat="1" ht="12">
      <c r="A7971" s="268" t="str">
        <f t="shared" si="250"/>
        <v>3042426021760794044</v>
      </c>
      <c r="B7971" s="304" t="s">
        <v>19891</v>
      </c>
      <c r="C7971" s="269" t="s">
        <v>4449</v>
      </c>
      <c r="D7971" s="144" t="s">
        <v>3106</v>
      </c>
      <c r="E7971" s="269" t="s">
        <v>12787</v>
      </c>
      <c r="F7971" s="145" t="s">
        <v>3106</v>
      </c>
      <c r="G7971" s="269" t="s">
        <v>3106</v>
      </c>
      <c r="H7971" s="305" t="s">
        <v>4450</v>
      </c>
      <c r="I7971" s="306" t="s">
        <v>22272</v>
      </c>
      <c r="J7971" s="201" t="str">
        <f t="shared" si="249"/>
        <v>9999</v>
      </c>
      <c r="K7971" s="270"/>
      <c r="L7971" s="270"/>
      <c r="M7971" s="271"/>
      <c r="N7971" s="270" t="e">
        <v>#N/A</v>
      </c>
      <c r="O7971" s="272" t="e">
        <v>#N/A</v>
      </c>
      <c r="P7971" s="272" t="e">
        <v>#N/A</v>
      </c>
      <c r="Q7971" s="272" t="e">
        <v>#N/A</v>
      </c>
    </row>
    <row r="7972" spans="1:17" s="208" customFormat="1" ht="12">
      <c r="A7972" s="268" t="str">
        <f t="shared" si="250"/>
        <v>3043085011083978589</v>
      </c>
      <c r="B7972" s="304" t="s">
        <v>19891</v>
      </c>
      <c r="C7972" s="269" t="s">
        <v>12788</v>
      </c>
      <c r="D7972" s="144" t="s">
        <v>3106</v>
      </c>
      <c r="E7972" s="269" t="s">
        <v>12789</v>
      </c>
      <c r="F7972" s="145" t="s">
        <v>3106</v>
      </c>
      <c r="G7972" s="269" t="s">
        <v>3106</v>
      </c>
      <c r="H7972" s="305" t="s">
        <v>12790</v>
      </c>
      <c r="I7972" s="307" t="s">
        <v>12790</v>
      </c>
      <c r="J7972" s="201" t="str">
        <f t="shared" si="249"/>
        <v>9999</v>
      </c>
      <c r="K7972" s="270"/>
      <c r="L7972" s="270"/>
      <c r="M7972" s="271"/>
      <c r="N7972" s="270" t="e">
        <v>#N/A</v>
      </c>
      <c r="O7972" s="272" t="e">
        <v>#N/A</v>
      </c>
      <c r="P7972" s="272" t="e">
        <v>#N/A</v>
      </c>
      <c r="Q7972" s="272" t="e">
        <v>#N/A</v>
      </c>
    </row>
    <row r="7973" spans="1:17" s="208" customFormat="1" ht="12">
      <c r="A7973" s="268" t="str">
        <f t="shared" si="250"/>
        <v>3046641011528322211</v>
      </c>
      <c r="B7973" s="304" t="s">
        <v>19891</v>
      </c>
      <c r="C7973" s="269" t="s">
        <v>12791</v>
      </c>
      <c r="D7973" s="144" t="s">
        <v>3106</v>
      </c>
      <c r="E7973" s="269" t="s">
        <v>12792</v>
      </c>
      <c r="F7973" s="145" t="s">
        <v>3106</v>
      </c>
      <c r="G7973" s="269" t="s">
        <v>3106</v>
      </c>
      <c r="H7973" s="305" t="s">
        <v>12793</v>
      </c>
      <c r="I7973" s="307" t="s">
        <v>12793</v>
      </c>
      <c r="J7973" s="201" t="str">
        <f t="shared" si="249"/>
        <v>9999</v>
      </c>
      <c r="K7973" s="270" t="s">
        <v>4122</v>
      </c>
      <c r="L7973" s="270"/>
      <c r="M7973" s="271"/>
      <c r="N7973" s="270" t="e">
        <v>#N/A</v>
      </c>
      <c r="O7973" s="272" t="e">
        <v>#N/A</v>
      </c>
      <c r="P7973" s="272" t="e">
        <v>#N/A</v>
      </c>
      <c r="Q7973" s="272" t="e">
        <v>#N/A</v>
      </c>
    </row>
    <row r="7974" spans="1:17" s="208" customFormat="1" ht="12">
      <c r="A7974" s="268" t="str">
        <f t="shared" si="250"/>
        <v>3051229011649488222</v>
      </c>
      <c r="B7974" s="304" t="s">
        <v>19891</v>
      </c>
      <c r="C7974" s="269" t="s">
        <v>12794</v>
      </c>
      <c r="D7974" s="144" t="s">
        <v>3106</v>
      </c>
      <c r="E7974" s="269" t="s">
        <v>12795</v>
      </c>
      <c r="F7974" s="145" t="s">
        <v>3106</v>
      </c>
      <c r="G7974" s="269" t="s">
        <v>3106</v>
      </c>
      <c r="H7974" s="305" t="s">
        <v>12796</v>
      </c>
      <c r="I7974" s="306" t="s">
        <v>21984</v>
      </c>
      <c r="J7974" s="201" t="str">
        <f t="shared" si="249"/>
        <v>9999</v>
      </c>
      <c r="K7974" s="270"/>
      <c r="L7974" s="270"/>
      <c r="M7974" s="271"/>
      <c r="N7974" s="270" t="e">
        <v>#N/A</v>
      </c>
      <c r="O7974" s="272" t="e">
        <v>#N/A</v>
      </c>
      <c r="P7974" s="272" t="e">
        <v>#N/A</v>
      </c>
      <c r="Q7974" s="272" t="e">
        <v>#N/A</v>
      </c>
    </row>
    <row r="7975" spans="1:17" s="208" customFormat="1" ht="12">
      <c r="A7975" s="268" t="str">
        <f t="shared" si="250"/>
        <v>3057424011386870434</v>
      </c>
      <c r="B7975" s="304" t="s">
        <v>19891</v>
      </c>
      <c r="C7975" s="269" t="s">
        <v>12797</v>
      </c>
      <c r="D7975" s="144" t="s">
        <v>3106</v>
      </c>
      <c r="E7975" s="269" t="s">
        <v>12798</v>
      </c>
      <c r="F7975" s="145" t="s">
        <v>3106</v>
      </c>
      <c r="G7975" s="269" t="s">
        <v>3106</v>
      </c>
      <c r="H7975" s="305" t="s">
        <v>12799</v>
      </c>
      <c r="I7975" s="306" t="s">
        <v>21268</v>
      </c>
      <c r="J7975" s="201" t="str">
        <f t="shared" si="249"/>
        <v>9999</v>
      </c>
      <c r="K7975" s="270"/>
      <c r="L7975" s="270"/>
      <c r="M7975" s="271"/>
      <c r="N7975" s="270" t="e">
        <v>#N/A</v>
      </c>
      <c r="O7975" s="272" t="e">
        <v>#N/A</v>
      </c>
      <c r="P7975" s="272" t="e">
        <v>#N/A</v>
      </c>
      <c r="Q7975" s="272" t="e">
        <v>#N/A</v>
      </c>
    </row>
    <row r="7976" spans="1:17" s="208" customFormat="1" ht="12">
      <c r="A7976" s="268" t="str">
        <f t="shared" si="250"/>
        <v>3063588011437425139</v>
      </c>
      <c r="B7976" s="304" t="s">
        <v>19891</v>
      </c>
      <c r="C7976" s="269" t="s">
        <v>12800</v>
      </c>
      <c r="D7976" s="144" t="s">
        <v>3106</v>
      </c>
      <c r="E7976" s="269" t="s">
        <v>12801</v>
      </c>
      <c r="F7976" s="145" t="s">
        <v>3106</v>
      </c>
      <c r="G7976" s="269" t="s">
        <v>3106</v>
      </c>
      <c r="H7976" s="305" t="s">
        <v>12802</v>
      </c>
      <c r="I7976" s="307" t="s">
        <v>12802</v>
      </c>
      <c r="J7976" s="201" t="str">
        <f t="shared" si="249"/>
        <v>9999</v>
      </c>
      <c r="K7976" s="270" t="s">
        <v>4122</v>
      </c>
      <c r="L7976" s="270"/>
      <c r="M7976" s="271"/>
      <c r="N7976" s="270" t="e">
        <v>#N/A</v>
      </c>
      <c r="O7976" s="272" t="e">
        <v>#N/A</v>
      </c>
      <c r="P7976" s="272" t="e">
        <v>#N/A</v>
      </c>
      <c r="Q7976" s="272" t="e">
        <v>#N/A</v>
      </c>
    </row>
    <row r="7977" spans="1:17" s="208" customFormat="1" ht="12">
      <c r="A7977" s="268" t="str">
        <f t="shared" si="250"/>
        <v>3070401011215291547</v>
      </c>
      <c r="B7977" s="304" t="s">
        <v>19891</v>
      </c>
      <c r="C7977" s="269" t="s">
        <v>12803</v>
      </c>
      <c r="D7977" s="144" t="s">
        <v>3106</v>
      </c>
      <c r="E7977" s="269" t="s">
        <v>12804</v>
      </c>
      <c r="F7977" s="145" t="s">
        <v>3106</v>
      </c>
      <c r="G7977" s="269" t="s">
        <v>3106</v>
      </c>
      <c r="H7977" s="305" t="s">
        <v>12805</v>
      </c>
      <c r="I7977" s="307" t="s">
        <v>12805</v>
      </c>
      <c r="J7977" s="201" t="str">
        <f t="shared" si="249"/>
        <v>9999</v>
      </c>
      <c r="K7977" s="270"/>
      <c r="L7977" s="270"/>
      <c r="M7977" s="271"/>
      <c r="N7977" s="270" t="e">
        <v>#N/A</v>
      </c>
      <c r="O7977" s="272" t="e">
        <v>#N/A</v>
      </c>
      <c r="P7977" s="272" t="e">
        <v>#N/A</v>
      </c>
      <c r="Q7977" s="272" t="e">
        <v>#N/A</v>
      </c>
    </row>
    <row r="7978" spans="1:17" s="208" customFormat="1" ht="12">
      <c r="A7978" s="268" t="str">
        <f t="shared" si="250"/>
        <v>3070831021912160763</v>
      </c>
      <c r="B7978" s="304" t="s">
        <v>19891</v>
      </c>
      <c r="C7978" s="269" t="s">
        <v>12806</v>
      </c>
      <c r="D7978" s="144" t="s">
        <v>3106</v>
      </c>
      <c r="E7978" s="269" t="s">
        <v>12807</v>
      </c>
      <c r="F7978" s="145" t="s">
        <v>3106</v>
      </c>
      <c r="G7978" s="269" t="s">
        <v>3106</v>
      </c>
      <c r="H7978" s="305" t="s">
        <v>12808</v>
      </c>
      <c r="I7978" s="306" t="s">
        <v>22647</v>
      </c>
      <c r="J7978" s="201" t="str">
        <f t="shared" si="249"/>
        <v>9999</v>
      </c>
      <c r="K7978" s="270"/>
      <c r="L7978" s="270"/>
      <c r="M7978" s="271"/>
      <c r="N7978" s="270" t="e">
        <v>#N/A</v>
      </c>
      <c r="O7978" s="272" t="e">
        <v>#N/A</v>
      </c>
      <c r="P7978" s="272" t="e">
        <v>#N/A</v>
      </c>
      <c r="Q7978" s="272" t="e">
        <v>#N/A</v>
      </c>
    </row>
    <row r="7979" spans="1:17" s="208" customFormat="1" ht="12">
      <c r="A7979" s="268" t="str">
        <f t="shared" si="250"/>
        <v>3078776011063646099</v>
      </c>
      <c r="B7979" s="304" t="s">
        <v>19891</v>
      </c>
      <c r="C7979" s="269" t="s">
        <v>12809</v>
      </c>
      <c r="D7979" s="144" t="s">
        <v>3106</v>
      </c>
      <c r="E7979" s="269" t="s">
        <v>12810</v>
      </c>
      <c r="F7979" s="145" t="s">
        <v>3106</v>
      </c>
      <c r="G7979" s="269" t="s">
        <v>3106</v>
      </c>
      <c r="H7979" s="305" t="s">
        <v>12811</v>
      </c>
      <c r="I7979" s="306" t="s">
        <v>20397</v>
      </c>
      <c r="J7979" s="201" t="str">
        <f t="shared" si="249"/>
        <v>9999</v>
      </c>
      <c r="K7979" s="270" t="s">
        <v>4210</v>
      </c>
      <c r="L7979" s="270"/>
      <c r="M7979" s="271"/>
      <c r="N7979" s="270" t="e">
        <v>#N/A</v>
      </c>
      <c r="O7979" s="272" t="e">
        <v>#N/A</v>
      </c>
      <c r="P7979" s="272" t="e">
        <v>#N/A</v>
      </c>
      <c r="Q7979" s="272" t="e">
        <v>#N/A</v>
      </c>
    </row>
    <row r="7980" spans="1:17" s="208" customFormat="1" ht="12">
      <c r="A7980" s="268" t="str">
        <f t="shared" si="250"/>
        <v>3079444041669728903</v>
      </c>
      <c r="B7980" s="304" t="s">
        <v>19891</v>
      </c>
      <c r="C7980" s="269" t="s">
        <v>12812</v>
      </c>
      <c r="D7980" s="144" t="s">
        <v>3106</v>
      </c>
      <c r="E7980" s="269" t="s">
        <v>12813</v>
      </c>
      <c r="F7980" s="145" t="s">
        <v>3106</v>
      </c>
      <c r="G7980" s="269" t="s">
        <v>3106</v>
      </c>
      <c r="H7980" s="305" t="s">
        <v>12814</v>
      </c>
      <c r="I7980" s="306" t="s">
        <v>22029</v>
      </c>
      <c r="J7980" s="201" t="str">
        <f t="shared" si="249"/>
        <v>9999</v>
      </c>
      <c r="K7980" s="270"/>
      <c r="L7980" s="270"/>
      <c r="M7980" s="271"/>
      <c r="N7980" s="270" t="e">
        <v>#N/A</v>
      </c>
      <c r="O7980" s="272" t="e">
        <v>#N/A</v>
      </c>
      <c r="P7980" s="272" t="e">
        <v>#N/A</v>
      </c>
      <c r="Q7980" s="272" t="e">
        <v>#N/A</v>
      </c>
    </row>
    <row r="7981" spans="1:17" s="208" customFormat="1" ht="12">
      <c r="A7981" s="268" t="str">
        <f t="shared" si="250"/>
        <v>3079550011366648529</v>
      </c>
      <c r="B7981" s="304" t="s">
        <v>19891</v>
      </c>
      <c r="C7981" s="269" t="s">
        <v>12815</v>
      </c>
      <c r="D7981" s="144" t="s">
        <v>3106</v>
      </c>
      <c r="E7981" s="269" t="s">
        <v>12816</v>
      </c>
      <c r="F7981" s="145" t="s">
        <v>3106</v>
      </c>
      <c r="G7981" s="269" t="s">
        <v>3106</v>
      </c>
      <c r="H7981" s="305" t="s">
        <v>12817</v>
      </c>
      <c r="I7981" s="307" t="s">
        <v>12817</v>
      </c>
      <c r="J7981" s="201" t="str">
        <f t="shared" si="249"/>
        <v>9999</v>
      </c>
      <c r="K7981" s="270"/>
      <c r="L7981" s="270"/>
      <c r="M7981" s="271"/>
      <c r="N7981" s="270" t="e">
        <v>#N/A</v>
      </c>
      <c r="O7981" s="272" t="e">
        <v>#N/A</v>
      </c>
      <c r="P7981" s="272" t="e">
        <v>#N/A</v>
      </c>
      <c r="Q7981" s="272" t="e">
        <v>#N/A</v>
      </c>
    </row>
    <row r="7982" spans="1:17" s="208" customFormat="1" ht="12">
      <c r="A7982" s="268" t="str">
        <f t="shared" si="250"/>
        <v>3079576011992771224</v>
      </c>
      <c r="B7982" s="304" t="s">
        <v>19891</v>
      </c>
      <c r="C7982" s="269" t="s">
        <v>12818</v>
      </c>
      <c r="D7982" s="144" t="s">
        <v>3106</v>
      </c>
      <c r="E7982" s="269" t="s">
        <v>12819</v>
      </c>
      <c r="F7982" s="145" t="s">
        <v>3106</v>
      </c>
      <c r="G7982" s="269" t="s">
        <v>3106</v>
      </c>
      <c r="H7982" s="305" t="s">
        <v>12820</v>
      </c>
      <c r="I7982" s="307" t="s">
        <v>12820</v>
      </c>
      <c r="J7982" s="201" t="str">
        <f t="shared" si="249"/>
        <v>9999</v>
      </c>
      <c r="K7982" s="270"/>
      <c r="L7982" s="270"/>
      <c r="M7982" s="271"/>
      <c r="N7982" s="270" t="e">
        <v>#N/A</v>
      </c>
      <c r="O7982" s="272" t="e">
        <v>#N/A</v>
      </c>
      <c r="P7982" s="272" t="e">
        <v>#N/A</v>
      </c>
      <c r="Q7982" s="272" t="e">
        <v>#N/A</v>
      </c>
    </row>
    <row r="7983" spans="1:17" s="208" customFormat="1" ht="12">
      <c r="A7983" s="268" t="str">
        <f t="shared" si="250"/>
        <v>3079626031972745651</v>
      </c>
      <c r="B7983" s="304" t="s">
        <v>19891</v>
      </c>
      <c r="C7983" s="269" t="s">
        <v>12821</v>
      </c>
      <c r="D7983" s="144" t="s">
        <v>3106</v>
      </c>
      <c r="E7983" s="269" t="s">
        <v>12822</v>
      </c>
      <c r="F7983" s="145" t="s">
        <v>3106</v>
      </c>
      <c r="G7983" s="269" t="s">
        <v>3106</v>
      </c>
      <c r="H7983" s="305" t="s">
        <v>12823</v>
      </c>
      <c r="I7983" s="307" t="s">
        <v>12823</v>
      </c>
      <c r="J7983" s="201" t="str">
        <f t="shared" si="249"/>
        <v>9999</v>
      </c>
      <c r="K7983" s="270" t="s">
        <v>4210</v>
      </c>
      <c r="L7983" s="270"/>
      <c r="M7983" s="271"/>
      <c r="N7983" s="270" t="e">
        <v>#N/A</v>
      </c>
      <c r="O7983" s="272" t="e">
        <v>#N/A</v>
      </c>
      <c r="P7983" s="272" t="e">
        <v>#N/A</v>
      </c>
      <c r="Q7983" s="272" t="e">
        <v>#N/A</v>
      </c>
    </row>
    <row r="7984" spans="1:17" s="208" customFormat="1" ht="12">
      <c r="A7984" s="268" t="str">
        <f t="shared" si="250"/>
        <v>3085003011225381072</v>
      </c>
      <c r="B7984" s="304" t="s">
        <v>19891</v>
      </c>
      <c r="C7984" s="269" t="s">
        <v>12824</v>
      </c>
      <c r="D7984" s="144" t="s">
        <v>3106</v>
      </c>
      <c r="E7984" s="269" t="s">
        <v>12825</v>
      </c>
      <c r="F7984" s="145" t="s">
        <v>3106</v>
      </c>
      <c r="G7984" s="269" t="s">
        <v>3106</v>
      </c>
      <c r="H7984" s="305" t="s">
        <v>12826</v>
      </c>
      <c r="I7984" s="307" t="s">
        <v>12826</v>
      </c>
      <c r="J7984" s="201" t="str">
        <f t="shared" si="249"/>
        <v>9999</v>
      </c>
      <c r="K7984" s="270"/>
      <c r="L7984" s="270"/>
      <c r="M7984" s="271"/>
      <c r="N7984" s="270" t="e">
        <v>#N/A</v>
      </c>
      <c r="O7984" s="272" t="e">
        <v>#N/A</v>
      </c>
      <c r="P7984" s="272" t="e">
        <v>#N/A</v>
      </c>
      <c r="Q7984" s="272" t="e">
        <v>#N/A</v>
      </c>
    </row>
    <row r="7985" spans="1:17" s="208" customFormat="1" ht="12">
      <c r="A7985" s="268" t="str">
        <f t="shared" si="250"/>
        <v>3089963021356526438</v>
      </c>
      <c r="B7985" s="304" t="s">
        <v>19891</v>
      </c>
      <c r="C7985" s="143" t="s">
        <v>20058</v>
      </c>
      <c r="D7985" s="144" t="s">
        <v>3106</v>
      </c>
      <c r="E7985" s="144" t="s">
        <v>20059</v>
      </c>
      <c r="F7985" s="145" t="s">
        <v>3106</v>
      </c>
      <c r="G7985" s="269" t="s">
        <v>3106</v>
      </c>
      <c r="H7985" s="146" t="s">
        <v>20060</v>
      </c>
      <c r="I7985" s="306" t="s">
        <v>20060</v>
      </c>
      <c r="J7985" s="201" t="str">
        <f t="shared" si="249"/>
        <v>9999</v>
      </c>
      <c r="K7985" s="308" t="s">
        <v>19895</v>
      </c>
      <c r="L7985" s="308" t="s">
        <v>13916</v>
      </c>
      <c r="M7985" s="271">
        <v>44475</v>
      </c>
      <c r="N7985" s="270" t="s">
        <v>19903</v>
      </c>
      <c r="O7985" s="272" t="s">
        <v>19904</v>
      </c>
      <c r="P7985" s="272" t="s">
        <v>20061</v>
      </c>
      <c r="Q7985" s="272" t="s">
        <v>20062</v>
      </c>
    </row>
    <row r="7986" spans="1:17" s="208" customFormat="1" ht="12">
      <c r="A7986" s="268" t="str">
        <f t="shared" si="250"/>
        <v>3091191011295080968</v>
      </c>
      <c r="B7986" s="304" t="s">
        <v>19891</v>
      </c>
      <c r="C7986" s="269" t="s">
        <v>12827</v>
      </c>
      <c r="D7986" s="144" t="s">
        <v>3106</v>
      </c>
      <c r="E7986" s="269" t="s">
        <v>12828</v>
      </c>
      <c r="F7986" s="145" t="s">
        <v>3106</v>
      </c>
      <c r="G7986" s="269" t="s">
        <v>3106</v>
      </c>
      <c r="H7986" s="305" t="s">
        <v>12829</v>
      </c>
      <c r="I7986" s="307" t="s">
        <v>12829</v>
      </c>
      <c r="J7986" s="201" t="str">
        <f t="shared" si="249"/>
        <v>9999</v>
      </c>
      <c r="K7986" s="270"/>
      <c r="L7986" s="270"/>
      <c r="M7986" s="271"/>
      <c r="N7986" s="270" t="e">
        <v>#N/A</v>
      </c>
      <c r="O7986" s="272" t="e">
        <v>#N/A</v>
      </c>
      <c r="P7986" s="272" t="e">
        <v>#N/A</v>
      </c>
      <c r="Q7986" s="272" t="e">
        <v>#N/A</v>
      </c>
    </row>
    <row r="7987" spans="1:17" s="208" customFormat="1" ht="12">
      <c r="A7987" s="268" t="str">
        <f t="shared" si="250"/>
        <v>3091720011396011615</v>
      </c>
      <c r="B7987" s="304" t="s">
        <v>19891</v>
      </c>
      <c r="C7987" s="269" t="s">
        <v>12830</v>
      </c>
      <c r="D7987" s="144" t="s">
        <v>3106</v>
      </c>
      <c r="E7987" s="269" t="s">
        <v>12831</v>
      </c>
      <c r="F7987" s="145" t="s">
        <v>3106</v>
      </c>
      <c r="G7987" s="269" t="s">
        <v>3106</v>
      </c>
      <c r="H7987" s="305" t="s">
        <v>12832</v>
      </c>
      <c r="I7987" s="306" t="s">
        <v>21271</v>
      </c>
      <c r="J7987" s="201" t="str">
        <f t="shared" si="249"/>
        <v>9999</v>
      </c>
      <c r="K7987" s="270"/>
      <c r="L7987" s="270"/>
      <c r="M7987" s="271"/>
      <c r="N7987" s="270" t="e">
        <v>#N/A</v>
      </c>
      <c r="O7987" s="272" t="e">
        <v>#N/A</v>
      </c>
      <c r="P7987" s="272" t="e">
        <v>#N/A</v>
      </c>
      <c r="Q7987" s="272" t="e">
        <v>#N/A</v>
      </c>
    </row>
    <row r="7988" spans="1:17" s="208" customFormat="1" ht="12">
      <c r="A7988" s="268" t="str">
        <f t="shared" si="250"/>
        <v>3094864011689951311</v>
      </c>
      <c r="B7988" s="304" t="s">
        <v>19891</v>
      </c>
      <c r="C7988" s="269" t="s">
        <v>12833</v>
      </c>
      <c r="D7988" s="144" t="s">
        <v>3106</v>
      </c>
      <c r="E7988" s="269" t="s">
        <v>12834</v>
      </c>
      <c r="F7988" s="145" t="s">
        <v>3106</v>
      </c>
      <c r="G7988" s="269" t="s">
        <v>3106</v>
      </c>
      <c r="H7988" s="305" t="s">
        <v>4116</v>
      </c>
      <c r="I7988" s="306" t="s">
        <v>22082</v>
      </c>
      <c r="J7988" s="201" t="str">
        <f t="shared" si="249"/>
        <v>9999</v>
      </c>
      <c r="K7988" s="270"/>
      <c r="L7988" s="270"/>
      <c r="M7988" s="271"/>
      <c r="N7988" s="270" t="e">
        <v>#N/A</v>
      </c>
      <c r="O7988" s="272" t="e">
        <v>#N/A</v>
      </c>
      <c r="P7988" s="272" t="e">
        <v>#N/A</v>
      </c>
      <c r="Q7988" s="272" t="e">
        <v>#N/A</v>
      </c>
    </row>
    <row r="7989" spans="1:17" s="208" customFormat="1" ht="12">
      <c r="A7989" s="268" t="str">
        <f t="shared" si="250"/>
        <v>3095515011619249901</v>
      </c>
      <c r="B7989" s="304" t="s">
        <v>19891</v>
      </c>
      <c r="C7989" s="269" t="s">
        <v>12835</v>
      </c>
      <c r="D7989" s="144" t="s">
        <v>3106</v>
      </c>
      <c r="E7989" s="269" t="s">
        <v>12836</v>
      </c>
      <c r="F7989" s="145" t="s">
        <v>3106</v>
      </c>
      <c r="G7989" s="269" t="s">
        <v>3106</v>
      </c>
      <c r="H7989" s="305" t="s">
        <v>12837</v>
      </c>
      <c r="I7989" s="306" t="s">
        <v>21895</v>
      </c>
      <c r="J7989" s="201" t="str">
        <f t="shared" si="249"/>
        <v>9999</v>
      </c>
      <c r="K7989" s="270"/>
      <c r="L7989" s="270"/>
      <c r="M7989" s="271"/>
      <c r="N7989" s="270" t="e">
        <v>#N/A</v>
      </c>
      <c r="O7989" s="272" t="e">
        <v>#N/A</v>
      </c>
      <c r="P7989" s="272" t="e">
        <v>#N/A</v>
      </c>
      <c r="Q7989" s="272" t="e">
        <v>#N/A</v>
      </c>
    </row>
    <row r="7990" spans="1:17" s="208" customFormat="1" ht="12">
      <c r="A7990" s="268" t="str">
        <f t="shared" si="250"/>
        <v>3096174061265722656</v>
      </c>
      <c r="B7990" s="304" t="s">
        <v>19891</v>
      </c>
      <c r="C7990" s="269" t="s">
        <v>12838</v>
      </c>
      <c r="D7990" s="144" t="s">
        <v>3106</v>
      </c>
      <c r="E7990" s="269" t="s">
        <v>12839</v>
      </c>
      <c r="F7990" s="145" t="s">
        <v>3106</v>
      </c>
      <c r="G7990" s="269" t="s">
        <v>3106</v>
      </c>
      <c r="H7990" s="305" t="s">
        <v>12840</v>
      </c>
      <c r="I7990" s="306" t="s">
        <v>20940</v>
      </c>
      <c r="J7990" s="201" t="str">
        <f t="shared" si="249"/>
        <v>9999</v>
      </c>
      <c r="K7990" s="270"/>
      <c r="L7990" s="270"/>
      <c r="M7990" s="271"/>
      <c r="N7990" s="270" t="e">
        <v>#N/A</v>
      </c>
      <c r="O7990" s="272" t="e">
        <v>#N/A</v>
      </c>
      <c r="P7990" s="272" t="e">
        <v>#N/A</v>
      </c>
      <c r="Q7990" s="272" t="e">
        <v>#N/A</v>
      </c>
    </row>
    <row r="7991" spans="1:17" s="208" customFormat="1" ht="12">
      <c r="A7991" s="268" t="str">
        <f t="shared" si="250"/>
        <v>3096240011508117847</v>
      </c>
      <c r="B7991" s="304" t="s">
        <v>19891</v>
      </c>
      <c r="C7991" s="269" t="s">
        <v>12841</v>
      </c>
      <c r="D7991" s="144" t="s">
        <v>3106</v>
      </c>
      <c r="E7991" s="269" t="s">
        <v>12842</v>
      </c>
      <c r="F7991" s="145" t="s">
        <v>3106</v>
      </c>
      <c r="G7991" s="269" t="s">
        <v>3106</v>
      </c>
      <c r="H7991" s="305" t="s">
        <v>12843</v>
      </c>
      <c r="I7991" s="307" t="s">
        <v>12843</v>
      </c>
      <c r="J7991" s="201" t="str">
        <f t="shared" si="249"/>
        <v>9999</v>
      </c>
      <c r="K7991" s="270"/>
      <c r="L7991" s="270"/>
      <c r="M7991" s="271"/>
      <c r="N7991" s="270" t="e">
        <v>#N/A</v>
      </c>
      <c r="O7991" s="272" t="e">
        <v>#N/A</v>
      </c>
      <c r="P7991" s="272" t="e">
        <v>#N/A</v>
      </c>
      <c r="Q7991" s="272" t="e">
        <v>#N/A</v>
      </c>
    </row>
    <row r="7992" spans="1:17" s="208" customFormat="1" ht="12">
      <c r="A7992" s="268" t="str">
        <f t="shared" si="250"/>
        <v>3096398011942290267</v>
      </c>
      <c r="B7992" s="304" t="s">
        <v>19891</v>
      </c>
      <c r="C7992" s="269" t="s">
        <v>12844</v>
      </c>
      <c r="D7992" s="144" t="s">
        <v>3106</v>
      </c>
      <c r="E7992" s="269" t="s">
        <v>12845</v>
      </c>
      <c r="F7992" s="145" t="s">
        <v>3106</v>
      </c>
      <c r="G7992" s="269" t="s">
        <v>3106</v>
      </c>
      <c r="H7992" s="305" t="s">
        <v>12846</v>
      </c>
      <c r="I7992" s="307" t="s">
        <v>12846</v>
      </c>
      <c r="J7992" s="201" t="str">
        <f t="shared" si="249"/>
        <v>9999</v>
      </c>
      <c r="K7992" s="270"/>
      <c r="L7992" s="270"/>
      <c r="M7992" s="271"/>
      <c r="N7992" s="270" t="e">
        <v>#N/A</v>
      </c>
      <c r="O7992" s="272" t="e">
        <v>#N/A</v>
      </c>
      <c r="P7992" s="272" t="e">
        <v>#N/A</v>
      </c>
      <c r="Q7992" s="272" t="e">
        <v>#N/A</v>
      </c>
    </row>
    <row r="7993" spans="1:17" s="208" customFormat="1" ht="12">
      <c r="A7993" s="268" t="str">
        <f t="shared" si="250"/>
        <v>3096398021942290267</v>
      </c>
      <c r="B7993" s="304" t="s">
        <v>19891</v>
      </c>
      <c r="C7993" s="269" t="s">
        <v>12844</v>
      </c>
      <c r="D7993" s="144" t="s">
        <v>3106</v>
      </c>
      <c r="E7993" s="269" t="s">
        <v>12847</v>
      </c>
      <c r="F7993" s="145" t="s">
        <v>3106</v>
      </c>
      <c r="G7993" s="269" t="s">
        <v>3106</v>
      </c>
      <c r="H7993" s="305" t="s">
        <v>12846</v>
      </c>
      <c r="I7993" s="307" t="s">
        <v>12846</v>
      </c>
      <c r="J7993" s="201" t="str">
        <f t="shared" si="249"/>
        <v>9999</v>
      </c>
      <c r="K7993" s="270"/>
      <c r="L7993" s="270"/>
      <c r="M7993" s="271"/>
      <c r="N7993" s="270" t="e">
        <v>#N/A</v>
      </c>
      <c r="O7993" s="272" t="e">
        <v>#N/A</v>
      </c>
      <c r="P7993" s="272" t="e">
        <v>#N/A</v>
      </c>
      <c r="Q7993" s="272" t="e">
        <v>#N/A</v>
      </c>
    </row>
    <row r="7994" spans="1:17" s="208" customFormat="1" ht="12">
      <c r="A7994" s="268" t="str">
        <f t="shared" si="250"/>
        <v>3101339011962772871</v>
      </c>
      <c r="B7994" s="304" t="s">
        <v>19891</v>
      </c>
      <c r="C7994" s="269" t="s">
        <v>12848</v>
      </c>
      <c r="D7994" s="144" t="s">
        <v>3106</v>
      </c>
      <c r="E7994" s="269" t="s">
        <v>12849</v>
      </c>
      <c r="F7994" s="145" t="s">
        <v>3106</v>
      </c>
      <c r="G7994" s="269" t="s">
        <v>3106</v>
      </c>
      <c r="H7994" s="305" t="s">
        <v>12850</v>
      </c>
      <c r="I7994" s="306" t="s">
        <v>22793</v>
      </c>
      <c r="J7994" s="201" t="str">
        <f t="shared" si="249"/>
        <v>9999</v>
      </c>
      <c r="K7994" s="270"/>
      <c r="L7994" s="270"/>
      <c r="M7994" s="271"/>
      <c r="N7994" s="270" t="e">
        <v>#N/A</v>
      </c>
      <c r="O7994" s="272" t="e">
        <v>#N/A</v>
      </c>
      <c r="P7994" s="272" t="e">
        <v>#N/A</v>
      </c>
      <c r="Q7994" s="272" t="e">
        <v>#N/A</v>
      </c>
    </row>
    <row r="7995" spans="1:17" s="208" customFormat="1" ht="12">
      <c r="A7995" s="268" t="str">
        <f t="shared" si="250"/>
        <v>3106049011013227248</v>
      </c>
      <c r="B7995" s="304" t="s">
        <v>19891</v>
      </c>
      <c r="C7995" s="269" t="s">
        <v>12851</v>
      </c>
      <c r="D7995" s="144" t="s">
        <v>3106</v>
      </c>
      <c r="E7995" s="269" t="s">
        <v>12852</v>
      </c>
      <c r="F7995" s="145" t="s">
        <v>3106</v>
      </c>
      <c r="G7995" s="269" t="s">
        <v>3106</v>
      </c>
      <c r="H7995" s="305" t="s">
        <v>12853</v>
      </c>
      <c r="I7995" s="306" t="s">
        <v>20262</v>
      </c>
      <c r="J7995" s="201" t="str">
        <f t="shared" si="249"/>
        <v>9999</v>
      </c>
      <c r="K7995" s="270"/>
      <c r="L7995" s="270"/>
      <c r="M7995" s="271"/>
      <c r="N7995" s="270" t="e">
        <v>#N/A</v>
      </c>
      <c r="O7995" s="272" t="e">
        <v>#N/A</v>
      </c>
      <c r="P7995" s="272" t="e">
        <v>#N/A</v>
      </c>
      <c r="Q7995" s="272" t="e">
        <v>#N/A</v>
      </c>
    </row>
    <row r="7996" spans="1:17" s="208" customFormat="1" ht="12">
      <c r="A7996" s="268" t="str">
        <f t="shared" si="250"/>
        <v>3106841021689625568</v>
      </c>
      <c r="B7996" s="304" t="s">
        <v>19891</v>
      </c>
      <c r="C7996" s="269" t="s">
        <v>12854</v>
      </c>
      <c r="D7996" s="144" t="s">
        <v>3106</v>
      </c>
      <c r="E7996" s="269" t="s">
        <v>12855</v>
      </c>
      <c r="F7996" s="145" t="s">
        <v>3106</v>
      </c>
      <c r="G7996" s="269" t="s">
        <v>3106</v>
      </c>
      <c r="H7996" s="305" t="s">
        <v>12856</v>
      </c>
      <c r="I7996" s="306" t="s">
        <v>22055</v>
      </c>
      <c r="J7996" s="201" t="str">
        <f t="shared" si="249"/>
        <v>9999</v>
      </c>
      <c r="K7996" s="270"/>
      <c r="L7996" s="270"/>
      <c r="M7996" s="271"/>
      <c r="N7996" s="270" t="e">
        <v>#N/A</v>
      </c>
      <c r="O7996" s="272" t="e">
        <v>#N/A</v>
      </c>
      <c r="P7996" s="272" t="e">
        <v>#N/A</v>
      </c>
      <c r="Q7996" s="272" t="e">
        <v>#N/A</v>
      </c>
    </row>
    <row r="7997" spans="1:17" s="208" customFormat="1" ht="12">
      <c r="A7997" s="268" t="str">
        <f t="shared" si="250"/>
        <v>3107096011609001312</v>
      </c>
      <c r="B7997" s="304" t="s">
        <v>19891</v>
      </c>
      <c r="C7997" s="269" t="s">
        <v>12857</v>
      </c>
      <c r="D7997" s="144" t="s">
        <v>3106</v>
      </c>
      <c r="E7997" s="269" t="s">
        <v>12858</v>
      </c>
      <c r="F7997" s="145" t="s">
        <v>3106</v>
      </c>
      <c r="G7997" s="269" t="s">
        <v>3106</v>
      </c>
      <c r="H7997" s="305" t="s">
        <v>12859</v>
      </c>
      <c r="I7997" s="306" t="s">
        <v>21863</v>
      </c>
      <c r="J7997" s="201" t="str">
        <f t="shared" si="249"/>
        <v>9999</v>
      </c>
      <c r="K7997" s="270"/>
      <c r="L7997" s="270"/>
      <c r="M7997" s="271"/>
      <c r="N7997" s="270" t="e">
        <v>#N/A</v>
      </c>
      <c r="O7997" s="272" t="e">
        <v>#N/A</v>
      </c>
      <c r="P7997" s="272" t="e">
        <v>#N/A</v>
      </c>
      <c r="Q7997" s="272" t="e">
        <v>#N/A</v>
      </c>
    </row>
    <row r="7998" spans="1:17" s="208" customFormat="1" ht="12">
      <c r="A7998" s="268" t="str">
        <f t="shared" si="250"/>
        <v>3109514011720078041</v>
      </c>
      <c r="B7998" s="304" t="s">
        <v>19891</v>
      </c>
      <c r="C7998" s="269" t="s">
        <v>7516</v>
      </c>
      <c r="D7998" s="144" t="s">
        <v>3106</v>
      </c>
      <c r="E7998" s="269" t="s">
        <v>12860</v>
      </c>
      <c r="F7998" s="145" t="s">
        <v>3106</v>
      </c>
      <c r="G7998" s="269" t="s">
        <v>3106</v>
      </c>
      <c r="H7998" s="305" t="s">
        <v>12861</v>
      </c>
      <c r="I7998" s="307" t="s">
        <v>12861</v>
      </c>
      <c r="J7998" s="201" t="str">
        <f t="shared" si="249"/>
        <v>9999</v>
      </c>
      <c r="K7998" s="270"/>
      <c r="L7998" s="270"/>
      <c r="M7998" s="271"/>
      <c r="N7998" s="270" t="e">
        <v>#N/A</v>
      </c>
      <c r="O7998" s="272" t="e">
        <v>#N/A</v>
      </c>
      <c r="P7998" s="272" t="e">
        <v>#N/A</v>
      </c>
      <c r="Q7998" s="272" t="e">
        <v>#N/A</v>
      </c>
    </row>
    <row r="7999" spans="1:17" s="208" customFormat="1" ht="12">
      <c r="A7999" s="268" t="str">
        <f t="shared" si="250"/>
        <v>3109514021720078041</v>
      </c>
      <c r="B7999" s="304" t="s">
        <v>19891</v>
      </c>
      <c r="C7999" s="269" t="s">
        <v>7516</v>
      </c>
      <c r="D7999" s="144" t="s">
        <v>3106</v>
      </c>
      <c r="E7999" s="269" t="s">
        <v>12862</v>
      </c>
      <c r="F7999" s="145" t="s">
        <v>3106</v>
      </c>
      <c r="G7999" s="269" t="s">
        <v>3106</v>
      </c>
      <c r="H7999" s="305" t="s">
        <v>12863</v>
      </c>
      <c r="I7999" s="306" t="s">
        <v>22173</v>
      </c>
      <c r="J7999" s="201" t="str">
        <f t="shared" si="249"/>
        <v>9999</v>
      </c>
      <c r="K7999" s="270"/>
      <c r="L7999" s="270"/>
      <c r="M7999" s="271"/>
      <c r="N7999" s="270" t="e">
        <v>#N/A</v>
      </c>
      <c r="O7999" s="272" t="e">
        <v>#N/A</v>
      </c>
      <c r="P7999" s="272" t="e">
        <v>#N/A</v>
      </c>
      <c r="Q7999" s="272" t="e">
        <v>#N/A</v>
      </c>
    </row>
    <row r="8000" spans="1:17" s="208" customFormat="1" ht="12">
      <c r="A8000" s="268" t="str">
        <f t="shared" si="250"/>
        <v>3111007011316966518</v>
      </c>
      <c r="B8000" s="304" t="s">
        <v>19891</v>
      </c>
      <c r="C8000" s="269" t="s">
        <v>12864</v>
      </c>
      <c r="D8000" s="144" t="s">
        <v>3106</v>
      </c>
      <c r="E8000" s="269" t="s">
        <v>12865</v>
      </c>
      <c r="F8000" s="145" t="s">
        <v>3106</v>
      </c>
      <c r="G8000" s="269" t="s">
        <v>3106</v>
      </c>
      <c r="H8000" s="305" t="s">
        <v>9891</v>
      </c>
      <c r="I8000" s="307" t="s">
        <v>9891</v>
      </c>
      <c r="J8000" s="201" t="str">
        <f t="shared" si="249"/>
        <v>9999</v>
      </c>
      <c r="K8000" s="270"/>
      <c r="L8000" s="270"/>
      <c r="M8000" s="271"/>
      <c r="N8000" s="270" t="e">
        <v>#N/A</v>
      </c>
      <c r="O8000" s="272" t="e">
        <v>#N/A</v>
      </c>
      <c r="P8000" s="272" t="e">
        <v>#N/A</v>
      </c>
      <c r="Q8000" s="272" t="e">
        <v>#N/A</v>
      </c>
    </row>
    <row r="8001" spans="1:17" s="208" customFormat="1" ht="12">
      <c r="A8001" s="268" t="str">
        <f t="shared" si="250"/>
        <v>3111007021316966518</v>
      </c>
      <c r="B8001" s="304" t="s">
        <v>19891</v>
      </c>
      <c r="C8001" s="269" t="s">
        <v>12864</v>
      </c>
      <c r="D8001" s="144" t="s">
        <v>3106</v>
      </c>
      <c r="E8001" s="269" t="s">
        <v>12866</v>
      </c>
      <c r="F8001" s="145" t="s">
        <v>3106</v>
      </c>
      <c r="G8001" s="269" t="s">
        <v>3106</v>
      </c>
      <c r="H8001" s="305" t="s">
        <v>9891</v>
      </c>
      <c r="I8001" s="306" t="s">
        <v>21072</v>
      </c>
      <c r="J8001" s="201" t="str">
        <f t="shared" si="249"/>
        <v>9999</v>
      </c>
      <c r="K8001" s="270"/>
      <c r="L8001" s="270"/>
      <c r="M8001" s="271"/>
      <c r="N8001" s="270" t="e">
        <v>#N/A</v>
      </c>
      <c r="O8001" s="272" t="e">
        <v>#N/A</v>
      </c>
      <c r="P8001" s="272" t="e">
        <v>#N/A</v>
      </c>
      <c r="Q8001" s="272" t="e">
        <v>#N/A</v>
      </c>
    </row>
    <row r="8002" spans="1:17" s="208" customFormat="1" ht="12">
      <c r="A8002" s="268" t="str">
        <f t="shared" si="250"/>
        <v>3111528021144575820</v>
      </c>
      <c r="B8002" s="304" t="s">
        <v>19891</v>
      </c>
      <c r="C8002" s="269" t="s">
        <v>12867</v>
      </c>
      <c r="D8002" s="144" t="s">
        <v>3106</v>
      </c>
      <c r="E8002" s="269" t="s">
        <v>12868</v>
      </c>
      <c r="F8002" s="145" t="s">
        <v>3106</v>
      </c>
      <c r="G8002" s="269" t="s">
        <v>3106</v>
      </c>
      <c r="H8002" s="305" t="s">
        <v>12869</v>
      </c>
      <c r="I8002" s="307" t="s">
        <v>12869</v>
      </c>
      <c r="J8002" s="201" t="str">
        <f t="shared" si="249"/>
        <v>9999</v>
      </c>
      <c r="K8002" s="270"/>
      <c r="L8002" s="270"/>
      <c r="M8002" s="271"/>
      <c r="N8002" s="270" t="e">
        <v>#N/A</v>
      </c>
      <c r="O8002" s="272" t="e">
        <v>#N/A</v>
      </c>
      <c r="P8002" s="272" t="e">
        <v>#N/A</v>
      </c>
      <c r="Q8002" s="272" t="e">
        <v>#N/A</v>
      </c>
    </row>
    <row r="8003" spans="1:17" s="208" customFormat="1" ht="12">
      <c r="A8003" s="268" t="str">
        <f t="shared" si="250"/>
        <v>3111528041144575820</v>
      </c>
      <c r="B8003" s="304" t="s">
        <v>19891</v>
      </c>
      <c r="C8003" s="269" t="s">
        <v>12867</v>
      </c>
      <c r="D8003" s="144" t="s">
        <v>3106</v>
      </c>
      <c r="E8003" s="269" t="s">
        <v>12870</v>
      </c>
      <c r="F8003" s="145" t="s">
        <v>3106</v>
      </c>
      <c r="G8003" s="269" t="s">
        <v>3106</v>
      </c>
      <c r="H8003" s="305" t="s">
        <v>12869</v>
      </c>
      <c r="I8003" s="307" t="s">
        <v>12869</v>
      </c>
      <c r="J8003" s="201" t="str">
        <f t="shared" ref="J8003:J8066" si="251">B8003</f>
        <v>9999</v>
      </c>
      <c r="K8003" s="270"/>
      <c r="L8003" s="270"/>
      <c r="M8003" s="271"/>
      <c r="N8003" s="270" t="e">
        <v>#N/A</v>
      </c>
      <c r="O8003" s="272" t="e">
        <v>#N/A</v>
      </c>
      <c r="P8003" s="272" t="e">
        <v>#N/A</v>
      </c>
      <c r="Q8003" s="272" t="e">
        <v>#N/A</v>
      </c>
    </row>
    <row r="8004" spans="1:17" s="208" customFormat="1" ht="12">
      <c r="A8004" s="268" t="str">
        <f t="shared" si="250"/>
        <v>3114274011992008965</v>
      </c>
      <c r="B8004" s="304" t="s">
        <v>19891</v>
      </c>
      <c r="C8004" s="269" t="s">
        <v>3682</v>
      </c>
      <c r="D8004" s="144" t="s">
        <v>3106</v>
      </c>
      <c r="E8004" s="269" t="s">
        <v>12871</v>
      </c>
      <c r="F8004" s="145" t="s">
        <v>3106</v>
      </c>
      <c r="G8004" s="269" t="s">
        <v>3106</v>
      </c>
      <c r="H8004" s="305" t="s">
        <v>7235</v>
      </c>
      <c r="I8004" s="306" t="s">
        <v>22851</v>
      </c>
      <c r="J8004" s="201" t="str">
        <f t="shared" si="251"/>
        <v>9999</v>
      </c>
      <c r="K8004" s="270"/>
      <c r="L8004" s="270"/>
      <c r="M8004" s="271"/>
      <c r="N8004" s="270" t="e">
        <v>#N/A</v>
      </c>
      <c r="O8004" s="272" t="e">
        <v>#N/A</v>
      </c>
      <c r="P8004" s="272" t="e">
        <v>#N/A</v>
      </c>
      <c r="Q8004" s="272" t="e">
        <v>#N/A</v>
      </c>
    </row>
    <row r="8005" spans="1:17" s="208" customFormat="1" ht="12">
      <c r="A8005" s="268" t="str">
        <f t="shared" si="250"/>
        <v>3114431011649477134</v>
      </c>
      <c r="B8005" s="304" t="s">
        <v>19891</v>
      </c>
      <c r="C8005" s="269" t="s">
        <v>12872</v>
      </c>
      <c r="D8005" s="144" t="s">
        <v>3106</v>
      </c>
      <c r="E8005" s="269" t="s">
        <v>12873</v>
      </c>
      <c r="F8005" s="145" t="s">
        <v>3106</v>
      </c>
      <c r="G8005" s="269" t="s">
        <v>3106</v>
      </c>
      <c r="H8005" s="305" t="s">
        <v>12874</v>
      </c>
      <c r="I8005" s="306" t="s">
        <v>21983</v>
      </c>
      <c r="J8005" s="201" t="str">
        <f t="shared" si="251"/>
        <v>9999</v>
      </c>
      <c r="K8005" s="270"/>
      <c r="L8005" s="270"/>
      <c r="M8005" s="271"/>
      <c r="N8005" s="270" t="e">
        <v>#N/A</v>
      </c>
      <c r="O8005" s="272" t="e">
        <v>#N/A</v>
      </c>
      <c r="P8005" s="272" t="e">
        <v>#N/A</v>
      </c>
      <c r="Q8005" s="272" t="e">
        <v>#N/A</v>
      </c>
    </row>
    <row r="8006" spans="1:17" s="208" customFormat="1" ht="12">
      <c r="A8006" s="268" t="str">
        <f t="shared" si="250"/>
        <v>3115222011043282338</v>
      </c>
      <c r="B8006" s="304" t="s">
        <v>19891</v>
      </c>
      <c r="C8006" s="269" t="s">
        <v>12875</v>
      </c>
      <c r="D8006" s="144" t="s">
        <v>3106</v>
      </c>
      <c r="E8006" s="269" t="s">
        <v>12876</v>
      </c>
      <c r="F8006" s="145" t="s">
        <v>3106</v>
      </c>
      <c r="G8006" s="269" t="s">
        <v>3106</v>
      </c>
      <c r="H8006" s="305" t="s">
        <v>12877</v>
      </c>
      <c r="I8006" s="307" t="s">
        <v>12877</v>
      </c>
      <c r="J8006" s="201" t="str">
        <f t="shared" si="251"/>
        <v>9999</v>
      </c>
      <c r="K8006" s="270"/>
      <c r="L8006" s="270"/>
      <c r="M8006" s="271"/>
      <c r="N8006" s="270" t="e">
        <v>#N/A</v>
      </c>
      <c r="O8006" s="272" t="e">
        <v>#N/A</v>
      </c>
      <c r="P8006" s="272" t="e">
        <v>#N/A</v>
      </c>
      <c r="Q8006" s="272" t="e">
        <v>#N/A</v>
      </c>
    </row>
    <row r="8007" spans="1:17" s="208" customFormat="1" ht="12">
      <c r="A8007" s="268" t="str">
        <f t="shared" si="250"/>
        <v>3115222021043282338</v>
      </c>
      <c r="B8007" s="304" t="s">
        <v>19891</v>
      </c>
      <c r="C8007" s="269" t="s">
        <v>12875</v>
      </c>
      <c r="D8007" s="144" t="s">
        <v>3106</v>
      </c>
      <c r="E8007" s="269" t="s">
        <v>12878</v>
      </c>
      <c r="F8007" s="145" t="s">
        <v>3106</v>
      </c>
      <c r="G8007" s="269" t="s">
        <v>3106</v>
      </c>
      <c r="H8007" s="305" t="s">
        <v>12879</v>
      </c>
      <c r="I8007" s="306" t="s">
        <v>20334</v>
      </c>
      <c r="J8007" s="201" t="str">
        <f t="shared" si="251"/>
        <v>9999</v>
      </c>
      <c r="K8007" s="270"/>
      <c r="L8007" s="270"/>
      <c r="M8007" s="271"/>
      <c r="N8007" s="270" t="e">
        <v>#N/A</v>
      </c>
      <c r="O8007" s="272" t="e">
        <v>#N/A</v>
      </c>
      <c r="P8007" s="272" t="e">
        <v>#N/A</v>
      </c>
      <c r="Q8007" s="272" t="e">
        <v>#N/A</v>
      </c>
    </row>
    <row r="8008" spans="1:17" s="208" customFormat="1" ht="12">
      <c r="A8008" s="268" t="str">
        <f t="shared" si="250"/>
        <v>3118192041780920249</v>
      </c>
      <c r="B8008" s="304" t="s">
        <v>19891</v>
      </c>
      <c r="C8008" s="269" t="s">
        <v>12880</v>
      </c>
      <c r="D8008" s="144" t="s">
        <v>3106</v>
      </c>
      <c r="E8008" s="269" t="s">
        <v>12881</v>
      </c>
      <c r="F8008" s="145" t="s">
        <v>3106</v>
      </c>
      <c r="G8008" s="269" t="s">
        <v>3106</v>
      </c>
      <c r="H8008" s="305" t="s">
        <v>12882</v>
      </c>
      <c r="I8008" s="306" t="s">
        <v>22319</v>
      </c>
      <c r="J8008" s="201" t="str">
        <f t="shared" si="251"/>
        <v>9999</v>
      </c>
      <c r="K8008" s="270"/>
      <c r="L8008" s="270"/>
      <c r="M8008" s="271"/>
      <c r="N8008" s="270" t="e">
        <v>#N/A</v>
      </c>
      <c r="O8008" s="272" t="e">
        <v>#N/A</v>
      </c>
      <c r="P8008" s="272" t="e">
        <v>#N/A</v>
      </c>
      <c r="Q8008" s="272" t="e">
        <v>#N/A</v>
      </c>
    </row>
    <row r="8009" spans="1:17" s="208" customFormat="1" ht="12">
      <c r="A8009" s="268" t="str">
        <f t="shared" si="250"/>
        <v>3119927021124090659</v>
      </c>
      <c r="B8009" s="304" t="s">
        <v>19891</v>
      </c>
      <c r="C8009" s="269" t="s">
        <v>12883</v>
      </c>
      <c r="D8009" s="144" t="s">
        <v>3106</v>
      </c>
      <c r="E8009" s="269" t="s">
        <v>12884</v>
      </c>
      <c r="F8009" s="145" t="s">
        <v>3106</v>
      </c>
      <c r="G8009" s="269" t="s">
        <v>3106</v>
      </c>
      <c r="H8009" s="305" t="s">
        <v>12885</v>
      </c>
      <c r="I8009" s="306" t="s">
        <v>20542</v>
      </c>
      <c r="J8009" s="201" t="str">
        <f t="shared" si="251"/>
        <v>9999</v>
      </c>
      <c r="K8009" s="270"/>
      <c r="L8009" s="270"/>
      <c r="M8009" s="271"/>
      <c r="N8009" s="270" t="e">
        <v>#N/A</v>
      </c>
      <c r="O8009" s="272" t="e">
        <v>#N/A</v>
      </c>
      <c r="P8009" s="272" t="e">
        <v>#N/A</v>
      </c>
      <c r="Q8009" s="272" t="e">
        <v>#N/A</v>
      </c>
    </row>
    <row r="8010" spans="1:17" s="208" customFormat="1" ht="12">
      <c r="A8010" s="268" t="str">
        <f t="shared" si="250"/>
        <v>3121626011841371317</v>
      </c>
      <c r="B8010" s="304" t="s">
        <v>19891</v>
      </c>
      <c r="C8010" s="143" t="s">
        <v>20063</v>
      </c>
      <c r="D8010" s="144" t="s">
        <v>3106</v>
      </c>
      <c r="E8010" s="144" t="s">
        <v>20064</v>
      </c>
      <c r="F8010" s="145" t="s">
        <v>3106</v>
      </c>
      <c r="G8010" s="269" t="s">
        <v>3106</v>
      </c>
      <c r="H8010" s="146" t="s">
        <v>20065</v>
      </c>
      <c r="I8010" s="306" t="s">
        <v>20065</v>
      </c>
      <c r="J8010" s="201" t="str">
        <f t="shared" si="251"/>
        <v>9999</v>
      </c>
      <c r="K8010" s="308" t="s">
        <v>19895</v>
      </c>
      <c r="L8010" s="308" t="s">
        <v>13916</v>
      </c>
      <c r="M8010" s="271">
        <v>44475</v>
      </c>
      <c r="N8010" s="270" t="s">
        <v>19930</v>
      </c>
      <c r="O8010" s="272" t="s">
        <v>19931</v>
      </c>
      <c r="P8010" s="272" t="s">
        <v>19932</v>
      </c>
      <c r="Q8010" s="272" t="s">
        <v>19933</v>
      </c>
    </row>
    <row r="8011" spans="1:17" s="208" customFormat="1" ht="12">
      <c r="A8011" s="268" t="str">
        <f t="shared" si="250"/>
        <v>3125841011548524150</v>
      </c>
      <c r="B8011" s="304" t="s">
        <v>19891</v>
      </c>
      <c r="C8011" s="269" t="s">
        <v>14224</v>
      </c>
      <c r="D8011" s="144" t="s">
        <v>3106</v>
      </c>
      <c r="E8011" s="269" t="s">
        <v>14225</v>
      </c>
      <c r="F8011" s="145" t="s">
        <v>3106</v>
      </c>
      <c r="G8011" s="269" t="s">
        <v>3106</v>
      </c>
      <c r="H8011" s="305" t="s">
        <v>14226</v>
      </c>
      <c r="I8011" s="306" t="s">
        <v>21734</v>
      </c>
      <c r="J8011" s="201" t="str">
        <f t="shared" si="251"/>
        <v>9999</v>
      </c>
      <c r="K8011" s="270" t="s">
        <v>13915</v>
      </c>
      <c r="L8011" s="270" t="s">
        <v>13916</v>
      </c>
      <c r="M8011" s="271">
        <v>44085</v>
      </c>
      <c r="N8011" s="270" t="e">
        <v>#N/A</v>
      </c>
      <c r="O8011" s="272" t="e">
        <v>#N/A</v>
      </c>
      <c r="P8011" s="272" t="e">
        <v>#N/A</v>
      </c>
      <c r="Q8011" s="272" t="e">
        <v>#N/A</v>
      </c>
    </row>
    <row r="8012" spans="1:17" s="208" customFormat="1" ht="12">
      <c r="A8012" s="268" t="str">
        <f t="shared" si="250"/>
        <v>3126146011487976080</v>
      </c>
      <c r="B8012" s="304" t="s">
        <v>19891</v>
      </c>
      <c r="C8012" s="269" t="s">
        <v>12886</v>
      </c>
      <c r="D8012" s="144" t="s">
        <v>3106</v>
      </c>
      <c r="E8012" s="269" t="s">
        <v>12887</v>
      </c>
      <c r="F8012" s="145" t="s">
        <v>3106</v>
      </c>
      <c r="G8012" s="269" t="s">
        <v>3106</v>
      </c>
      <c r="H8012" s="305" t="s">
        <v>12888</v>
      </c>
      <c r="I8012" s="306" t="s">
        <v>21573</v>
      </c>
      <c r="J8012" s="201" t="str">
        <f t="shared" si="251"/>
        <v>9999</v>
      </c>
      <c r="K8012" s="270"/>
      <c r="L8012" s="270"/>
      <c r="M8012" s="271"/>
      <c r="N8012" s="270" t="e">
        <v>#N/A</v>
      </c>
      <c r="O8012" s="272" t="e">
        <v>#N/A</v>
      </c>
      <c r="P8012" s="272" t="e">
        <v>#N/A</v>
      </c>
      <c r="Q8012" s="272" t="e">
        <v>#N/A</v>
      </c>
    </row>
    <row r="8013" spans="1:17" s="208" customFormat="1" ht="12">
      <c r="A8013" s="268" t="str">
        <f t="shared" si="250"/>
        <v>3132839011497997019</v>
      </c>
      <c r="B8013" s="304" t="s">
        <v>19891</v>
      </c>
      <c r="C8013" s="269" t="s">
        <v>12889</v>
      </c>
      <c r="D8013" s="144" t="s">
        <v>3106</v>
      </c>
      <c r="E8013" s="269" t="s">
        <v>12890</v>
      </c>
      <c r="F8013" s="145" t="s">
        <v>3106</v>
      </c>
      <c r="G8013" s="269" t="s">
        <v>3106</v>
      </c>
      <c r="H8013" s="305" t="s">
        <v>12891</v>
      </c>
      <c r="I8013" s="306" t="s">
        <v>21606</v>
      </c>
      <c r="J8013" s="201" t="str">
        <f t="shared" si="251"/>
        <v>9999</v>
      </c>
      <c r="K8013" s="270"/>
      <c r="L8013" s="270"/>
      <c r="M8013" s="271"/>
      <c r="N8013" s="270" t="e">
        <v>#N/A</v>
      </c>
      <c r="O8013" s="272" t="e">
        <v>#N/A</v>
      </c>
      <c r="P8013" s="272" t="e">
        <v>#N/A</v>
      </c>
      <c r="Q8013" s="272" t="e">
        <v>#N/A</v>
      </c>
    </row>
    <row r="8014" spans="1:17" s="208" customFormat="1" ht="12">
      <c r="A8014" s="268" t="str">
        <f t="shared" si="250"/>
        <v>3137366011003045741</v>
      </c>
      <c r="B8014" s="304" t="s">
        <v>19891</v>
      </c>
      <c r="C8014" s="269" t="s">
        <v>12892</v>
      </c>
      <c r="D8014" s="144" t="s">
        <v>3106</v>
      </c>
      <c r="E8014" s="269" t="s">
        <v>12893</v>
      </c>
      <c r="F8014" s="145" t="s">
        <v>3106</v>
      </c>
      <c r="G8014" s="269" t="s">
        <v>3106</v>
      </c>
      <c r="H8014" s="305" t="s">
        <v>12894</v>
      </c>
      <c r="I8014" s="306" t="s">
        <v>20234</v>
      </c>
      <c r="J8014" s="201" t="str">
        <f t="shared" si="251"/>
        <v>9999</v>
      </c>
      <c r="K8014" s="270"/>
      <c r="L8014" s="270"/>
      <c r="M8014" s="271"/>
      <c r="N8014" s="270" t="e">
        <v>#N/A</v>
      </c>
      <c r="O8014" s="272" t="e">
        <v>#N/A</v>
      </c>
      <c r="P8014" s="272" t="e">
        <v>#N/A</v>
      </c>
      <c r="Q8014" s="272" t="e">
        <v>#N/A</v>
      </c>
    </row>
    <row r="8015" spans="1:17" s="208" customFormat="1" ht="12">
      <c r="A8015" s="268" t="str">
        <f t="shared" si="250"/>
        <v>3139107011508167800</v>
      </c>
      <c r="B8015" s="304" t="s">
        <v>19891</v>
      </c>
      <c r="C8015" s="269" t="s">
        <v>12895</v>
      </c>
      <c r="D8015" s="144" t="s">
        <v>3106</v>
      </c>
      <c r="E8015" s="269" t="s">
        <v>12896</v>
      </c>
      <c r="F8015" s="145" t="s">
        <v>3106</v>
      </c>
      <c r="G8015" s="269" t="s">
        <v>3106</v>
      </c>
      <c r="H8015" s="305" t="s">
        <v>12897</v>
      </c>
      <c r="I8015" s="306" t="s">
        <v>21608</v>
      </c>
      <c r="J8015" s="201" t="str">
        <f t="shared" si="251"/>
        <v>9999</v>
      </c>
      <c r="K8015" s="270"/>
      <c r="L8015" s="270"/>
      <c r="M8015" s="271"/>
      <c r="N8015" s="270" t="e">
        <v>#N/A</v>
      </c>
      <c r="O8015" s="272" t="e">
        <v>#N/A</v>
      </c>
      <c r="P8015" s="272" t="e">
        <v>#N/A</v>
      </c>
      <c r="Q8015" s="272" t="e">
        <v>#N/A</v>
      </c>
    </row>
    <row r="8016" spans="1:17" s="208" customFormat="1" ht="12">
      <c r="A8016" s="268" t="str">
        <f t="shared" si="250"/>
        <v>3140568021952535056</v>
      </c>
      <c r="B8016" s="304" t="s">
        <v>19891</v>
      </c>
      <c r="C8016" s="269" t="s">
        <v>12898</v>
      </c>
      <c r="D8016" s="144" t="s">
        <v>3106</v>
      </c>
      <c r="E8016" s="269" t="s">
        <v>12899</v>
      </c>
      <c r="F8016" s="145" t="s">
        <v>3106</v>
      </c>
      <c r="G8016" s="269" t="s">
        <v>3106</v>
      </c>
      <c r="H8016" s="305" t="s">
        <v>12900</v>
      </c>
      <c r="I8016" s="306" t="s">
        <v>22763</v>
      </c>
      <c r="J8016" s="201" t="str">
        <f t="shared" si="251"/>
        <v>9999</v>
      </c>
      <c r="K8016" s="270"/>
      <c r="L8016" s="270"/>
      <c r="M8016" s="271"/>
      <c r="N8016" s="270" t="e">
        <v>#N/A</v>
      </c>
      <c r="O8016" s="272" t="e">
        <v>#N/A</v>
      </c>
      <c r="P8016" s="272" t="e">
        <v>#N/A</v>
      </c>
      <c r="Q8016" s="272" t="e">
        <v>#N/A</v>
      </c>
    </row>
    <row r="8017" spans="1:20" ht="12">
      <c r="A8017" s="268" t="str">
        <f t="shared" si="250"/>
        <v>3144800011407144132</v>
      </c>
      <c r="B8017" s="304" t="s">
        <v>19891</v>
      </c>
      <c r="C8017" s="269" t="s">
        <v>12901</v>
      </c>
      <c r="D8017" s="144" t="s">
        <v>3106</v>
      </c>
      <c r="E8017" s="269" t="s">
        <v>12902</v>
      </c>
      <c r="F8017" s="145" t="s">
        <v>3106</v>
      </c>
      <c r="G8017" s="269" t="s">
        <v>3106</v>
      </c>
      <c r="H8017" s="305" t="s">
        <v>12903</v>
      </c>
      <c r="I8017" s="306" t="s">
        <v>21311</v>
      </c>
      <c r="J8017" s="201" t="str">
        <f t="shared" si="251"/>
        <v>9999</v>
      </c>
      <c r="K8017" s="270"/>
      <c r="L8017" s="270"/>
      <c r="M8017" s="271"/>
      <c r="N8017" s="270" t="e">
        <v>#N/A</v>
      </c>
      <c r="O8017" s="272" t="e">
        <v>#N/A</v>
      </c>
      <c r="P8017" s="272" t="e">
        <v>#N/A</v>
      </c>
      <c r="Q8017" s="272" t="e">
        <v>#N/A</v>
      </c>
      <c r="S8017" s="208"/>
    </row>
    <row r="8018" spans="1:20" ht="12">
      <c r="A8018" s="268" t="str">
        <f t="shared" si="250"/>
        <v>3145302011518960806</v>
      </c>
      <c r="B8018" s="304" t="s">
        <v>19891</v>
      </c>
      <c r="C8018" s="269" t="s">
        <v>12904</v>
      </c>
      <c r="D8018" s="144" t="s">
        <v>3106</v>
      </c>
      <c r="E8018" s="269" t="s">
        <v>12905</v>
      </c>
      <c r="F8018" s="145" t="s">
        <v>3106</v>
      </c>
      <c r="G8018" s="269" t="s">
        <v>3106</v>
      </c>
      <c r="H8018" s="305" t="s">
        <v>12906</v>
      </c>
      <c r="I8018" s="306" t="s">
        <v>21655</v>
      </c>
      <c r="J8018" s="201" t="str">
        <f t="shared" si="251"/>
        <v>9999</v>
      </c>
      <c r="K8018" s="270"/>
      <c r="L8018" s="270"/>
      <c r="M8018" s="271"/>
      <c r="N8018" s="270" t="e">
        <v>#N/A</v>
      </c>
      <c r="O8018" s="272" t="e">
        <v>#N/A</v>
      </c>
      <c r="P8018" s="272" t="e">
        <v>#N/A</v>
      </c>
      <c r="Q8018" s="272" t="e">
        <v>#N/A</v>
      </c>
      <c r="S8018" s="208"/>
    </row>
    <row r="8019" spans="1:20" ht="12">
      <c r="A8019" s="268" t="str">
        <f t="shared" si="250"/>
        <v>3145302021518960806</v>
      </c>
      <c r="B8019" s="304" t="s">
        <v>19891</v>
      </c>
      <c r="C8019" s="269" t="s">
        <v>12904</v>
      </c>
      <c r="D8019" s="144" t="s">
        <v>3106</v>
      </c>
      <c r="E8019" s="269" t="s">
        <v>12907</v>
      </c>
      <c r="F8019" s="145" t="s">
        <v>3106</v>
      </c>
      <c r="G8019" s="269" t="s">
        <v>3106</v>
      </c>
      <c r="H8019" s="305" t="s">
        <v>12906</v>
      </c>
      <c r="I8019" s="306" t="s">
        <v>21655</v>
      </c>
      <c r="J8019" s="201" t="str">
        <f t="shared" si="251"/>
        <v>9999</v>
      </c>
      <c r="K8019" s="270"/>
      <c r="L8019" s="270"/>
      <c r="M8019" s="271"/>
      <c r="N8019" s="270" t="e">
        <v>#N/A</v>
      </c>
      <c r="O8019" s="272" t="e">
        <v>#N/A</v>
      </c>
      <c r="P8019" s="272" t="e">
        <v>#N/A</v>
      </c>
      <c r="Q8019" s="272" t="e">
        <v>#N/A</v>
      </c>
      <c r="S8019" s="208"/>
    </row>
    <row r="8020" spans="1:20" ht="12">
      <c r="A8020" s="268" t="str">
        <f t="shared" si="250"/>
        <v>3147019021053495234</v>
      </c>
      <c r="B8020" s="304" t="s">
        <v>19891</v>
      </c>
      <c r="C8020" s="269" t="s">
        <v>12908</v>
      </c>
      <c r="D8020" s="144" t="s">
        <v>3106</v>
      </c>
      <c r="E8020" s="269" t="s">
        <v>12909</v>
      </c>
      <c r="F8020" s="145" t="s">
        <v>3106</v>
      </c>
      <c r="G8020" s="269" t="s">
        <v>3106</v>
      </c>
      <c r="H8020" s="305" t="s">
        <v>12910</v>
      </c>
      <c r="I8020" s="306" t="s">
        <v>20363</v>
      </c>
      <c r="J8020" s="201" t="str">
        <f t="shared" si="251"/>
        <v>9999</v>
      </c>
      <c r="K8020" s="270"/>
      <c r="L8020" s="270"/>
      <c r="M8020" s="271"/>
      <c r="N8020" s="270" t="e">
        <v>#N/A</v>
      </c>
      <c r="O8020" s="272" t="e">
        <v>#N/A</v>
      </c>
      <c r="P8020" s="272" t="e">
        <v>#N/A</v>
      </c>
      <c r="Q8020" s="272" t="e">
        <v>#N/A</v>
      </c>
      <c r="S8020" s="208"/>
    </row>
    <row r="8021" spans="1:20" ht="12">
      <c r="A8021" s="268" t="str">
        <f t="shared" ref="A8021:A8084" si="252">E8021&amp;C8021</f>
        <v>3150583011376896845</v>
      </c>
      <c r="B8021" s="304" t="s">
        <v>19891</v>
      </c>
      <c r="C8021" s="269" t="s">
        <v>12911</v>
      </c>
      <c r="D8021" s="144" t="s">
        <v>3106</v>
      </c>
      <c r="E8021" s="269" t="s">
        <v>12912</v>
      </c>
      <c r="F8021" s="145" t="s">
        <v>3106</v>
      </c>
      <c r="G8021" s="269" t="s">
        <v>3106</v>
      </c>
      <c r="H8021" s="305" t="s">
        <v>12913</v>
      </c>
      <c r="I8021" s="306" t="s">
        <v>21243</v>
      </c>
      <c r="J8021" s="201" t="str">
        <f t="shared" si="251"/>
        <v>9999</v>
      </c>
      <c r="K8021" s="270"/>
      <c r="L8021" s="270"/>
      <c r="M8021" s="271"/>
      <c r="N8021" s="270" t="e">
        <v>#N/A</v>
      </c>
      <c r="O8021" s="272" t="e">
        <v>#N/A</v>
      </c>
      <c r="P8021" s="272" t="e">
        <v>#N/A</v>
      </c>
      <c r="Q8021" s="272" t="e">
        <v>#N/A</v>
      </c>
      <c r="S8021" s="208"/>
    </row>
    <row r="8022" spans="1:20" ht="12">
      <c r="A8022" s="268" t="str">
        <f t="shared" si="252"/>
        <v>3153306041194905877</v>
      </c>
      <c r="B8022" s="304" t="s">
        <v>19891</v>
      </c>
      <c r="C8022" s="269" t="s">
        <v>14043</v>
      </c>
      <c r="D8022" s="144" t="s">
        <v>3106</v>
      </c>
      <c r="E8022" s="269" t="s">
        <v>14044</v>
      </c>
      <c r="F8022" s="145" t="s">
        <v>3106</v>
      </c>
      <c r="G8022" s="269" t="s">
        <v>3106</v>
      </c>
      <c r="H8022" s="305" t="s">
        <v>14045</v>
      </c>
      <c r="I8022" s="306" t="s">
        <v>14045</v>
      </c>
      <c r="J8022" s="201" t="str">
        <f t="shared" si="251"/>
        <v>9999</v>
      </c>
      <c r="K8022" s="270" t="s">
        <v>13915</v>
      </c>
      <c r="L8022" s="270" t="s">
        <v>13916</v>
      </c>
      <c r="M8022" s="271">
        <v>44085</v>
      </c>
      <c r="N8022" s="270" t="e">
        <v>#N/A</v>
      </c>
      <c r="O8022" s="272" t="e">
        <v>#N/A</v>
      </c>
      <c r="P8022" s="272" t="e">
        <v>#N/A</v>
      </c>
      <c r="Q8022" s="272" t="e">
        <v>#N/A</v>
      </c>
      <c r="S8022" s="208"/>
    </row>
    <row r="8023" spans="1:20" ht="12">
      <c r="A8023" s="268" t="str">
        <f t="shared" si="252"/>
        <v>3153819021225056146</v>
      </c>
      <c r="B8023" s="304" t="s">
        <v>19891</v>
      </c>
      <c r="C8023" s="269" t="s">
        <v>12914</v>
      </c>
      <c r="D8023" s="144" t="s">
        <v>3106</v>
      </c>
      <c r="E8023" s="269" t="s">
        <v>12915</v>
      </c>
      <c r="F8023" s="145" t="s">
        <v>3106</v>
      </c>
      <c r="G8023" s="269" t="s">
        <v>3106</v>
      </c>
      <c r="H8023" s="305" t="s">
        <v>12916</v>
      </c>
      <c r="I8023" s="306" t="s">
        <v>20820</v>
      </c>
      <c r="J8023" s="201" t="str">
        <f t="shared" si="251"/>
        <v>9999</v>
      </c>
      <c r="K8023" s="270"/>
      <c r="L8023" s="270"/>
      <c r="M8023" s="271"/>
      <c r="N8023" s="270" t="e">
        <v>#N/A</v>
      </c>
      <c r="O8023" s="272" t="e">
        <v>#N/A</v>
      </c>
      <c r="P8023" s="272" t="e">
        <v>#N/A</v>
      </c>
      <c r="Q8023" s="272" t="e">
        <v>#N/A</v>
      </c>
      <c r="S8023" s="208"/>
    </row>
    <row r="8024" spans="1:20" ht="12">
      <c r="A8024" s="268" t="str">
        <f t="shared" si="252"/>
        <v>3154056031720261449</v>
      </c>
      <c r="B8024" s="304" t="s">
        <v>19891</v>
      </c>
      <c r="C8024" s="269" t="s">
        <v>12917</v>
      </c>
      <c r="D8024" s="144" t="s">
        <v>3106</v>
      </c>
      <c r="E8024" s="269" t="s">
        <v>12918</v>
      </c>
      <c r="F8024" s="145" t="s">
        <v>3106</v>
      </c>
      <c r="G8024" s="269" t="s">
        <v>3106</v>
      </c>
      <c r="H8024" s="305" t="s">
        <v>12919</v>
      </c>
      <c r="I8024" s="306" t="s">
        <v>22188</v>
      </c>
      <c r="J8024" s="201" t="str">
        <f t="shared" si="251"/>
        <v>9999</v>
      </c>
      <c r="K8024" s="270"/>
      <c r="L8024" s="270"/>
      <c r="M8024" s="271"/>
      <c r="N8024" s="270" t="e">
        <v>#N/A</v>
      </c>
      <c r="O8024" s="272" t="e">
        <v>#N/A</v>
      </c>
      <c r="P8024" s="272" t="e">
        <v>#N/A</v>
      </c>
      <c r="Q8024" s="272" t="e">
        <v>#N/A</v>
      </c>
      <c r="S8024" s="208"/>
    </row>
    <row r="8025" spans="1:20" ht="12">
      <c r="A8025" s="268" t="str">
        <f t="shared" si="252"/>
        <v>3154130011336483932</v>
      </c>
      <c r="B8025" s="304" t="s">
        <v>19891</v>
      </c>
      <c r="C8025" s="269" t="s">
        <v>12920</v>
      </c>
      <c r="D8025" s="144" t="s">
        <v>3106</v>
      </c>
      <c r="E8025" s="269" t="s">
        <v>12921</v>
      </c>
      <c r="F8025" s="145" t="s">
        <v>3106</v>
      </c>
      <c r="G8025" s="269" t="s">
        <v>3106</v>
      </c>
      <c r="H8025" s="305" t="s">
        <v>12922</v>
      </c>
      <c r="I8025" s="307" t="s">
        <v>12922</v>
      </c>
      <c r="J8025" s="201" t="str">
        <f t="shared" si="251"/>
        <v>9999</v>
      </c>
      <c r="K8025" s="270"/>
      <c r="L8025" s="270"/>
      <c r="M8025" s="271"/>
      <c r="N8025" s="270" t="e">
        <v>#N/A</v>
      </c>
      <c r="O8025" s="272" t="e">
        <v>#N/A</v>
      </c>
      <c r="P8025" s="272" t="e">
        <v>#N/A</v>
      </c>
      <c r="Q8025" s="272" t="e">
        <v>#N/A</v>
      </c>
      <c r="S8025" s="208"/>
    </row>
    <row r="8026" spans="1:20" ht="12">
      <c r="A8026" s="268" t="str">
        <f t="shared" si="252"/>
        <v>3154569011881932747</v>
      </c>
      <c r="B8026" s="304" t="s">
        <v>19891</v>
      </c>
      <c r="C8026" s="269" t="s">
        <v>12923</v>
      </c>
      <c r="D8026" s="144" t="s">
        <v>3106</v>
      </c>
      <c r="E8026" s="269" t="s">
        <v>12924</v>
      </c>
      <c r="F8026" s="145" t="s">
        <v>3106</v>
      </c>
      <c r="G8026" s="269" t="s">
        <v>3106</v>
      </c>
      <c r="H8026" s="305" t="s">
        <v>12925</v>
      </c>
      <c r="I8026" s="307" t="s">
        <v>12925</v>
      </c>
      <c r="J8026" s="201" t="str">
        <f t="shared" si="251"/>
        <v>9999</v>
      </c>
      <c r="K8026" s="270"/>
      <c r="L8026" s="270"/>
      <c r="M8026" s="271"/>
      <c r="N8026" s="270" t="e">
        <v>#N/A</v>
      </c>
      <c r="O8026" s="272" t="e">
        <v>#N/A</v>
      </c>
      <c r="P8026" s="272" t="e">
        <v>#N/A</v>
      </c>
      <c r="Q8026" s="272" t="e">
        <v>#N/A</v>
      </c>
      <c r="S8026" s="208"/>
    </row>
    <row r="8027" spans="1:20" s="311" customFormat="1" ht="12">
      <c r="A8027" s="268" t="str">
        <f t="shared" si="252"/>
        <v>3159295011326375239</v>
      </c>
      <c r="B8027" s="304" t="s">
        <v>19891</v>
      </c>
      <c r="C8027" s="269" t="s">
        <v>12926</v>
      </c>
      <c r="D8027" s="144" t="s">
        <v>3106</v>
      </c>
      <c r="E8027" s="269" t="s">
        <v>12927</v>
      </c>
      <c r="F8027" s="145" t="s">
        <v>3106</v>
      </c>
      <c r="G8027" s="269" t="s">
        <v>3106</v>
      </c>
      <c r="H8027" s="305" t="s">
        <v>12928</v>
      </c>
      <c r="I8027" s="307" t="s">
        <v>12928</v>
      </c>
      <c r="J8027" s="201" t="str">
        <f t="shared" si="251"/>
        <v>9999</v>
      </c>
      <c r="K8027" s="270"/>
      <c r="L8027" s="270"/>
      <c r="M8027" s="271"/>
      <c r="N8027" s="270" t="e">
        <v>#N/A</v>
      </c>
      <c r="O8027" s="272" t="e">
        <v>#N/A</v>
      </c>
      <c r="P8027" s="272" t="e">
        <v>#N/A</v>
      </c>
      <c r="Q8027" s="272" t="e">
        <v>#N/A</v>
      </c>
      <c r="R8027" s="208"/>
      <c r="S8027" s="208"/>
      <c r="T8027" s="208"/>
    </row>
    <row r="8028" spans="1:20" ht="12">
      <c r="A8028" s="268" t="str">
        <f t="shared" si="252"/>
        <v>3162851011851650428</v>
      </c>
      <c r="B8028" s="304" t="s">
        <v>19891</v>
      </c>
      <c r="C8028" s="269" t="s">
        <v>12929</v>
      </c>
      <c r="D8028" s="144" t="s">
        <v>3106</v>
      </c>
      <c r="E8028" s="269" t="s">
        <v>12930</v>
      </c>
      <c r="F8028" s="145" t="s">
        <v>3106</v>
      </c>
      <c r="G8028" s="269" t="s">
        <v>3106</v>
      </c>
      <c r="H8028" s="305" t="s">
        <v>12931</v>
      </c>
      <c r="I8028" s="306" t="s">
        <v>22502</v>
      </c>
      <c r="J8028" s="201" t="str">
        <f t="shared" si="251"/>
        <v>9999</v>
      </c>
      <c r="K8028" s="270"/>
      <c r="L8028" s="270"/>
      <c r="M8028" s="271"/>
      <c r="N8028" s="270" t="e">
        <v>#N/A</v>
      </c>
      <c r="O8028" s="272" t="e">
        <v>#N/A</v>
      </c>
      <c r="P8028" s="272" t="e">
        <v>#N/A</v>
      </c>
      <c r="Q8028" s="272" t="e">
        <v>#N/A</v>
      </c>
      <c r="S8028" s="208"/>
    </row>
    <row r="8029" spans="1:20" ht="12">
      <c r="A8029" s="268" t="str">
        <f t="shared" si="252"/>
        <v>3168429021679617849</v>
      </c>
      <c r="B8029" s="304" t="s">
        <v>19891</v>
      </c>
      <c r="C8029" s="269" t="s">
        <v>12932</v>
      </c>
      <c r="D8029" s="144" t="s">
        <v>3106</v>
      </c>
      <c r="E8029" s="269" t="s">
        <v>12933</v>
      </c>
      <c r="F8029" s="145" t="s">
        <v>3106</v>
      </c>
      <c r="G8029" s="269" t="s">
        <v>3106</v>
      </c>
      <c r="H8029" s="305" t="s">
        <v>12934</v>
      </c>
      <c r="I8029" s="306" t="s">
        <v>398</v>
      </c>
      <c r="J8029" s="201" t="str">
        <f t="shared" si="251"/>
        <v>9999</v>
      </c>
      <c r="K8029" s="270"/>
      <c r="L8029" s="270"/>
      <c r="M8029" s="271"/>
      <c r="N8029" s="270" t="e">
        <v>#N/A</v>
      </c>
      <c r="O8029" s="272" t="e">
        <v>#N/A</v>
      </c>
      <c r="P8029" s="272" t="e">
        <v>#N/A</v>
      </c>
      <c r="Q8029" s="272" t="e">
        <v>#N/A</v>
      </c>
      <c r="S8029" s="208"/>
    </row>
    <row r="8030" spans="1:20" ht="12">
      <c r="A8030" s="268" t="str">
        <f t="shared" si="252"/>
        <v>3175135011275886319</v>
      </c>
      <c r="B8030" s="304" t="s">
        <v>19891</v>
      </c>
      <c r="C8030" s="269" t="s">
        <v>12935</v>
      </c>
      <c r="D8030" s="144" t="s">
        <v>3106</v>
      </c>
      <c r="E8030" s="269" t="s">
        <v>12936</v>
      </c>
      <c r="F8030" s="145" t="s">
        <v>3106</v>
      </c>
      <c r="G8030" s="269" t="s">
        <v>3106</v>
      </c>
      <c r="H8030" s="305" t="s">
        <v>12937</v>
      </c>
      <c r="I8030" s="306" t="s">
        <v>20964</v>
      </c>
      <c r="J8030" s="201" t="str">
        <f t="shared" si="251"/>
        <v>9999</v>
      </c>
      <c r="K8030" s="270"/>
      <c r="L8030" s="270"/>
      <c r="M8030" s="271"/>
      <c r="N8030" s="270" t="e">
        <v>#N/A</v>
      </c>
      <c r="O8030" s="272" t="e">
        <v>#N/A</v>
      </c>
      <c r="P8030" s="272" t="e">
        <v>#N/A</v>
      </c>
      <c r="Q8030" s="272" t="e">
        <v>#N/A</v>
      </c>
      <c r="S8030" s="208"/>
    </row>
    <row r="8031" spans="1:20" ht="12">
      <c r="A8031" s="268" t="str">
        <f t="shared" si="252"/>
        <v>3177461021932109048</v>
      </c>
      <c r="B8031" s="304" t="s">
        <v>19891</v>
      </c>
      <c r="C8031" s="269" t="s">
        <v>12938</v>
      </c>
      <c r="D8031" s="144" t="s">
        <v>3106</v>
      </c>
      <c r="E8031" s="269" t="s">
        <v>12939</v>
      </c>
      <c r="F8031" s="145" t="s">
        <v>3106</v>
      </c>
      <c r="G8031" s="269" t="s">
        <v>3106</v>
      </c>
      <c r="H8031" s="305" t="s">
        <v>12940</v>
      </c>
      <c r="I8031" s="306" t="s">
        <v>22694</v>
      </c>
      <c r="J8031" s="201" t="str">
        <f t="shared" si="251"/>
        <v>9999</v>
      </c>
      <c r="K8031" s="270"/>
      <c r="L8031" s="270"/>
      <c r="M8031" s="271"/>
      <c r="N8031" s="270" t="e">
        <v>#N/A</v>
      </c>
      <c r="O8031" s="272" t="e">
        <v>#N/A</v>
      </c>
      <c r="P8031" s="272" t="e">
        <v>#N/A</v>
      </c>
      <c r="Q8031" s="272" t="e">
        <v>#N/A</v>
      </c>
      <c r="S8031" s="208"/>
    </row>
    <row r="8032" spans="1:20" ht="12">
      <c r="A8032" s="268" t="str">
        <f t="shared" si="252"/>
        <v>3177479011386644789</v>
      </c>
      <c r="B8032" s="304" t="s">
        <v>19891</v>
      </c>
      <c r="C8032" s="269" t="s">
        <v>12941</v>
      </c>
      <c r="D8032" s="144" t="s">
        <v>3106</v>
      </c>
      <c r="E8032" s="269" t="s">
        <v>12942</v>
      </c>
      <c r="F8032" s="145" t="s">
        <v>3106</v>
      </c>
      <c r="G8032" s="269" t="s">
        <v>3106</v>
      </c>
      <c r="H8032" s="305" t="s">
        <v>12943</v>
      </c>
      <c r="I8032" s="307" t="s">
        <v>12943</v>
      </c>
      <c r="J8032" s="201" t="str">
        <f t="shared" si="251"/>
        <v>9999</v>
      </c>
      <c r="K8032" s="270"/>
      <c r="L8032" s="270"/>
      <c r="M8032" s="271"/>
      <c r="N8032" s="270" t="e">
        <v>#N/A</v>
      </c>
      <c r="O8032" s="272" t="e">
        <v>#N/A</v>
      </c>
      <c r="P8032" s="272" t="e">
        <v>#N/A</v>
      </c>
      <c r="Q8032" s="272" t="e">
        <v>#N/A</v>
      </c>
      <c r="S8032" s="208"/>
    </row>
    <row r="8033" spans="1:17" s="208" customFormat="1" ht="12">
      <c r="A8033" s="268" t="str">
        <f t="shared" si="252"/>
        <v>3183683011609111558</v>
      </c>
      <c r="B8033" s="304" t="s">
        <v>19891</v>
      </c>
      <c r="C8033" s="269" t="s">
        <v>12944</v>
      </c>
      <c r="D8033" s="144" t="s">
        <v>3106</v>
      </c>
      <c r="E8033" s="269" t="s">
        <v>12945</v>
      </c>
      <c r="F8033" s="145" t="s">
        <v>3106</v>
      </c>
      <c r="G8033" s="269" t="s">
        <v>3106</v>
      </c>
      <c r="H8033" s="305" t="s">
        <v>12946</v>
      </c>
      <c r="I8033" s="307" t="s">
        <v>12946</v>
      </c>
      <c r="J8033" s="201" t="str">
        <f t="shared" si="251"/>
        <v>9999</v>
      </c>
      <c r="K8033" s="270"/>
      <c r="L8033" s="270"/>
      <c r="M8033" s="271"/>
      <c r="N8033" s="270" t="e">
        <v>#N/A</v>
      </c>
      <c r="O8033" s="272" t="e">
        <v>#N/A</v>
      </c>
      <c r="P8033" s="272" t="e">
        <v>#N/A</v>
      </c>
      <c r="Q8033" s="272" t="e">
        <v>#N/A</v>
      </c>
    </row>
    <row r="8034" spans="1:17" s="208" customFormat="1" ht="12">
      <c r="A8034" s="268" t="str">
        <f t="shared" si="252"/>
        <v>3184517011639413289</v>
      </c>
      <c r="B8034" s="304" t="s">
        <v>19891</v>
      </c>
      <c r="C8034" s="269" t="s">
        <v>12947</v>
      </c>
      <c r="D8034" s="144" t="s">
        <v>3106</v>
      </c>
      <c r="E8034" s="269" t="s">
        <v>12948</v>
      </c>
      <c r="F8034" s="145" t="s">
        <v>3106</v>
      </c>
      <c r="G8034" s="269" t="s">
        <v>3106</v>
      </c>
      <c r="H8034" s="305" t="s">
        <v>12949</v>
      </c>
      <c r="I8034" s="306" t="s">
        <v>21962</v>
      </c>
      <c r="J8034" s="201" t="str">
        <f t="shared" si="251"/>
        <v>9999</v>
      </c>
      <c r="K8034" s="270"/>
      <c r="L8034" s="270"/>
      <c r="M8034" s="271"/>
      <c r="N8034" s="270" t="e">
        <v>#N/A</v>
      </c>
      <c r="O8034" s="272" t="e">
        <v>#N/A</v>
      </c>
      <c r="P8034" s="272" t="e">
        <v>#N/A</v>
      </c>
      <c r="Q8034" s="272" t="e">
        <v>#N/A</v>
      </c>
    </row>
    <row r="8035" spans="1:17" s="208" customFormat="1" ht="12">
      <c r="A8035" s="268" t="str">
        <f t="shared" si="252"/>
        <v>3186124011972890317</v>
      </c>
      <c r="B8035" s="304" t="s">
        <v>19891</v>
      </c>
      <c r="C8035" s="269" t="s">
        <v>12666</v>
      </c>
      <c r="D8035" s="144" t="s">
        <v>3106</v>
      </c>
      <c r="E8035" s="269" t="s">
        <v>12950</v>
      </c>
      <c r="F8035" s="145" t="s">
        <v>3106</v>
      </c>
      <c r="G8035" s="269" t="s">
        <v>3106</v>
      </c>
      <c r="H8035" s="305" t="s">
        <v>1647</v>
      </c>
      <c r="I8035" s="306" t="s">
        <v>22821</v>
      </c>
      <c r="J8035" s="201" t="str">
        <f t="shared" si="251"/>
        <v>9999</v>
      </c>
      <c r="K8035" s="270"/>
      <c r="L8035" s="270"/>
      <c r="M8035" s="271"/>
      <c r="N8035" s="270" t="e">
        <v>#N/A</v>
      </c>
      <c r="O8035" s="272" t="e">
        <v>#N/A</v>
      </c>
      <c r="P8035" s="272" t="e">
        <v>#N/A</v>
      </c>
      <c r="Q8035" s="272" t="e">
        <v>#N/A</v>
      </c>
    </row>
    <row r="8036" spans="1:17" s="208" customFormat="1" ht="12">
      <c r="A8036" s="268" t="str">
        <f t="shared" si="252"/>
        <v>3187395011225343973</v>
      </c>
      <c r="B8036" s="304" t="s">
        <v>19891</v>
      </c>
      <c r="C8036" s="269" t="s">
        <v>12178</v>
      </c>
      <c r="D8036" s="144" t="s">
        <v>3106</v>
      </c>
      <c r="E8036" s="269" t="s">
        <v>12951</v>
      </c>
      <c r="F8036" s="145" t="s">
        <v>3106</v>
      </c>
      <c r="G8036" s="269" t="s">
        <v>3106</v>
      </c>
      <c r="H8036" s="305" t="s">
        <v>9803</v>
      </c>
      <c r="I8036" s="307" t="s">
        <v>9803</v>
      </c>
      <c r="J8036" s="201" t="str">
        <f t="shared" si="251"/>
        <v>9999</v>
      </c>
      <c r="K8036" s="270"/>
      <c r="L8036" s="270"/>
      <c r="M8036" s="271"/>
      <c r="N8036" s="270" t="e">
        <v>#N/A</v>
      </c>
      <c r="O8036" s="272" t="e">
        <v>#N/A</v>
      </c>
      <c r="P8036" s="272" t="e">
        <v>#N/A</v>
      </c>
      <c r="Q8036" s="272" t="e">
        <v>#N/A</v>
      </c>
    </row>
    <row r="8037" spans="1:17" s="208" customFormat="1" ht="12">
      <c r="A8037" s="268" t="str">
        <f t="shared" si="252"/>
        <v>3188450011811941172</v>
      </c>
      <c r="B8037" s="304" t="s">
        <v>19891</v>
      </c>
      <c r="C8037" s="269" t="s">
        <v>12952</v>
      </c>
      <c r="D8037" s="144" t="s">
        <v>3106</v>
      </c>
      <c r="E8037" s="269" t="s">
        <v>12953</v>
      </c>
      <c r="F8037" s="145" t="s">
        <v>3106</v>
      </c>
      <c r="G8037" s="269" t="s">
        <v>3106</v>
      </c>
      <c r="H8037" s="305" t="s">
        <v>12954</v>
      </c>
      <c r="I8037" s="306" t="s">
        <v>22400</v>
      </c>
      <c r="J8037" s="201" t="str">
        <f t="shared" si="251"/>
        <v>9999</v>
      </c>
      <c r="K8037" s="270" t="s">
        <v>4043</v>
      </c>
      <c r="L8037" s="270"/>
      <c r="M8037" s="271"/>
      <c r="N8037" s="270" t="e">
        <v>#N/A</v>
      </c>
      <c r="O8037" s="272" t="e">
        <v>#N/A</v>
      </c>
      <c r="P8037" s="272" t="e">
        <v>#N/A</v>
      </c>
      <c r="Q8037" s="272" t="e">
        <v>#N/A</v>
      </c>
    </row>
    <row r="8038" spans="1:17" s="208" customFormat="1" ht="12">
      <c r="A8038" s="268" t="str">
        <f t="shared" si="252"/>
        <v>3190449021295076503</v>
      </c>
      <c r="B8038" s="304" t="s">
        <v>19891</v>
      </c>
      <c r="C8038" s="269" t="s">
        <v>12955</v>
      </c>
      <c r="D8038" s="144" t="s">
        <v>3106</v>
      </c>
      <c r="E8038" s="269" t="s">
        <v>12956</v>
      </c>
      <c r="F8038" s="145" t="s">
        <v>3106</v>
      </c>
      <c r="G8038" s="269" t="s">
        <v>3106</v>
      </c>
      <c r="H8038" s="305" t="s">
        <v>12957</v>
      </c>
      <c r="I8038" s="307" t="s">
        <v>12957</v>
      </c>
      <c r="J8038" s="201" t="str">
        <f t="shared" si="251"/>
        <v>9999</v>
      </c>
      <c r="K8038" s="270"/>
      <c r="L8038" s="270"/>
      <c r="M8038" s="271"/>
      <c r="N8038" s="270" t="e">
        <v>#N/A</v>
      </c>
      <c r="O8038" s="272" t="e">
        <v>#N/A</v>
      </c>
      <c r="P8038" s="272" t="e">
        <v>#N/A</v>
      </c>
      <c r="Q8038" s="272" t="e">
        <v>#N/A</v>
      </c>
    </row>
    <row r="8039" spans="1:17" s="208" customFormat="1" ht="12">
      <c r="A8039" s="268" t="str">
        <f t="shared" si="252"/>
        <v>3194284011558635037</v>
      </c>
      <c r="B8039" s="304" t="s">
        <v>19891</v>
      </c>
      <c r="C8039" s="269" t="s">
        <v>12958</v>
      </c>
      <c r="D8039" s="144" t="s">
        <v>3106</v>
      </c>
      <c r="E8039" s="269" t="s">
        <v>12959</v>
      </c>
      <c r="F8039" s="145" t="s">
        <v>3106</v>
      </c>
      <c r="G8039" s="269" t="s">
        <v>3106</v>
      </c>
      <c r="H8039" s="305" t="s">
        <v>12960</v>
      </c>
      <c r="I8039" s="306" t="s">
        <v>21763</v>
      </c>
      <c r="J8039" s="201" t="str">
        <f t="shared" si="251"/>
        <v>9999</v>
      </c>
      <c r="K8039" s="270"/>
      <c r="L8039" s="270"/>
      <c r="M8039" s="271"/>
      <c r="N8039" s="270" t="e">
        <v>#N/A</v>
      </c>
      <c r="O8039" s="272" t="e">
        <v>#N/A</v>
      </c>
      <c r="P8039" s="272" t="e">
        <v>#N/A</v>
      </c>
      <c r="Q8039" s="272" t="e">
        <v>#N/A</v>
      </c>
    </row>
    <row r="8040" spans="1:17" s="208" customFormat="1" ht="12">
      <c r="A8040" s="268" t="str">
        <f t="shared" si="252"/>
        <v>3203127021790030906</v>
      </c>
      <c r="B8040" s="304" t="s">
        <v>19891</v>
      </c>
      <c r="C8040" s="269" t="s">
        <v>12961</v>
      </c>
      <c r="D8040" s="144" t="s">
        <v>3106</v>
      </c>
      <c r="E8040" s="269" t="s">
        <v>12962</v>
      </c>
      <c r="F8040" s="145" t="s">
        <v>3106</v>
      </c>
      <c r="G8040" s="269" t="s">
        <v>3106</v>
      </c>
      <c r="H8040" s="305" t="s">
        <v>12963</v>
      </c>
      <c r="I8040" s="307" t="s">
        <v>12963</v>
      </c>
      <c r="J8040" s="201" t="str">
        <f t="shared" si="251"/>
        <v>9999</v>
      </c>
      <c r="K8040" s="270"/>
      <c r="L8040" s="270"/>
      <c r="M8040" s="271"/>
      <c r="N8040" s="270" t="e">
        <v>#N/A</v>
      </c>
      <c r="O8040" s="272" t="e">
        <v>#N/A</v>
      </c>
      <c r="P8040" s="272" t="e">
        <v>#N/A</v>
      </c>
      <c r="Q8040" s="272" t="e">
        <v>#N/A</v>
      </c>
    </row>
    <row r="8041" spans="1:17" s="208" customFormat="1" ht="12">
      <c r="A8041" s="268" t="str">
        <f t="shared" si="252"/>
        <v>3213191011659594190</v>
      </c>
      <c r="B8041" s="304" t="s">
        <v>19891</v>
      </c>
      <c r="C8041" s="269" t="s">
        <v>12964</v>
      </c>
      <c r="D8041" s="144" t="s">
        <v>3106</v>
      </c>
      <c r="E8041" s="269" t="s">
        <v>12965</v>
      </c>
      <c r="F8041" s="145" t="s">
        <v>3106</v>
      </c>
      <c r="G8041" s="269" t="s">
        <v>3106</v>
      </c>
      <c r="H8041" s="305" t="s">
        <v>12966</v>
      </c>
      <c r="I8041" s="306" t="s">
        <v>22006</v>
      </c>
      <c r="J8041" s="201" t="str">
        <f t="shared" si="251"/>
        <v>9999</v>
      </c>
      <c r="K8041" s="270"/>
      <c r="L8041" s="270"/>
      <c r="M8041" s="271"/>
      <c r="N8041" s="270" t="e">
        <v>#N/A</v>
      </c>
      <c r="O8041" s="272" t="e">
        <v>#N/A</v>
      </c>
      <c r="P8041" s="272" t="e">
        <v>#N/A</v>
      </c>
      <c r="Q8041" s="272" t="e">
        <v>#N/A</v>
      </c>
    </row>
    <row r="8042" spans="1:17" s="208" customFormat="1" ht="12">
      <c r="A8042" s="268" t="str">
        <f t="shared" si="252"/>
        <v>3215204011659313906</v>
      </c>
      <c r="B8042" s="304" t="s">
        <v>19891</v>
      </c>
      <c r="C8042" s="269" t="s">
        <v>12967</v>
      </c>
      <c r="D8042" s="144" t="s">
        <v>3106</v>
      </c>
      <c r="E8042" s="269" t="s">
        <v>12968</v>
      </c>
      <c r="F8042" s="145" t="s">
        <v>3106</v>
      </c>
      <c r="G8042" s="269" t="s">
        <v>3106</v>
      </c>
      <c r="H8042" s="305" t="s">
        <v>12969</v>
      </c>
      <c r="I8042" s="307" t="s">
        <v>12969</v>
      </c>
      <c r="J8042" s="201" t="str">
        <f t="shared" si="251"/>
        <v>9999</v>
      </c>
      <c r="K8042" s="270"/>
      <c r="L8042" s="270"/>
      <c r="M8042" s="271"/>
      <c r="N8042" s="270" t="e">
        <v>#N/A</v>
      </c>
      <c r="O8042" s="272" t="e">
        <v>#N/A</v>
      </c>
      <c r="P8042" s="272" t="e">
        <v>#N/A</v>
      </c>
      <c r="Q8042" s="272" t="e">
        <v>#N/A</v>
      </c>
    </row>
    <row r="8043" spans="1:17" s="208" customFormat="1" ht="12">
      <c r="A8043" s="268" t="str">
        <f t="shared" si="252"/>
        <v>3215204021659313906</v>
      </c>
      <c r="B8043" s="304" t="s">
        <v>19891</v>
      </c>
      <c r="C8043" s="269" t="s">
        <v>12967</v>
      </c>
      <c r="D8043" s="144" t="s">
        <v>3106</v>
      </c>
      <c r="E8043" s="269" t="s">
        <v>12970</v>
      </c>
      <c r="F8043" s="145" t="s">
        <v>3106</v>
      </c>
      <c r="G8043" s="269" t="s">
        <v>3106</v>
      </c>
      <c r="H8043" s="305" t="s">
        <v>12969</v>
      </c>
      <c r="I8043" s="306" t="s">
        <v>21988</v>
      </c>
      <c r="J8043" s="201" t="str">
        <f t="shared" si="251"/>
        <v>9999</v>
      </c>
      <c r="K8043" s="270"/>
      <c r="L8043" s="270"/>
      <c r="M8043" s="271"/>
      <c r="N8043" s="270" t="e">
        <v>#N/A</v>
      </c>
      <c r="O8043" s="272" t="e">
        <v>#N/A</v>
      </c>
      <c r="P8043" s="272" t="e">
        <v>#N/A</v>
      </c>
      <c r="Q8043" s="272" t="e">
        <v>#N/A</v>
      </c>
    </row>
    <row r="8044" spans="1:17" s="208" customFormat="1" ht="12">
      <c r="A8044" s="268" t="str">
        <f t="shared" si="252"/>
        <v>3216707011487771812</v>
      </c>
      <c r="B8044" s="304" t="s">
        <v>19891</v>
      </c>
      <c r="C8044" s="269" t="s">
        <v>12971</v>
      </c>
      <c r="D8044" s="144" t="s">
        <v>3106</v>
      </c>
      <c r="E8044" s="269" t="s">
        <v>12972</v>
      </c>
      <c r="F8044" s="145" t="s">
        <v>3106</v>
      </c>
      <c r="G8044" s="269" t="s">
        <v>3106</v>
      </c>
      <c r="H8044" s="305" t="s">
        <v>12973</v>
      </c>
      <c r="I8044" s="306" t="s">
        <v>21568</v>
      </c>
      <c r="J8044" s="201" t="str">
        <f t="shared" si="251"/>
        <v>9999</v>
      </c>
      <c r="K8044" s="270"/>
      <c r="L8044" s="270"/>
      <c r="M8044" s="271"/>
      <c r="N8044" s="270" t="e">
        <v>#N/A</v>
      </c>
      <c r="O8044" s="272" t="e">
        <v>#N/A</v>
      </c>
      <c r="P8044" s="272" t="e">
        <v>#N/A</v>
      </c>
      <c r="Q8044" s="272" t="e">
        <v>#N/A</v>
      </c>
    </row>
    <row r="8045" spans="1:17" s="208" customFormat="1" ht="12">
      <c r="A8045" s="268" t="str">
        <f t="shared" si="252"/>
        <v>3216707021487771812</v>
      </c>
      <c r="B8045" s="304" t="s">
        <v>19891</v>
      </c>
      <c r="C8045" s="269" t="s">
        <v>12971</v>
      </c>
      <c r="D8045" s="144" t="s">
        <v>3106</v>
      </c>
      <c r="E8045" s="269" t="s">
        <v>12974</v>
      </c>
      <c r="F8045" s="145" t="s">
        <v>3106</v>
      </c>
      <c r="G8045" s="269" t="s">
        <v>3106</v>
      </c>
      <c r="H8045" s="305" t="s">
        <v>12973</v>
      </c>
      <c r="I8045" s="306" t="s">
        <v>21568</v>
      </c>
      <c r="J8045" s="201" t="str">
        <f t="shared" si="251"/>
        <v>9999</v>
      </c>
      <c r="K8045" s="270"/>
      <c r="L8045" s="270"/>
      <c r="M8045" s="271"/>
      <c r="N8045" s="270" t="e">
        <v>#N/A</v>
      </c>
      <c r="O8045" s="272" t="e">
        <v>#N/A</v>
      </c>
      <c r="P8045" s="272" t="e">
        <v>#N/A</v>
      </c>
      <c r="Q8045" s="272" t="e">
        <v>#N/A</v>
      </c>
    </row>
    <row r="8046" spans="1:17" s="208" customFormat="1" ht="12">
      <c r="A8046" s="268" t="str">
        <f t="shared" si="252"/>
        <v>3216780011427353770</v>
      </c>
      <c r="B8046" s="304" t="s">
        <v>19891</v>
      </c>
      <c r="C8046" s="269" t="s">
        <v>12975</v>
      </c>
      <c r="D8046" s="144" t="s">
        <v>3106</v>
      </c>
      <c r="E8046" s="269" t="s">
        <v>12976</v>
      </c>
      <c r="F8046" s="145" t="s">
        <v>3106</v>
      </c>
      <c r="G8046" s="269" t="s">
        <v>3106</v>
      </c>
      <c r="H8046" s="305" t="s">
        <v>12977</v>
      </c>
      <c r="I8046" s="306" t="s">
        <v>21402</v>
      </c>
      <c r="J8046" s="201" t="str">
        <f t="shared" si="251"/>
        <v>9999</v>
      </c>
      <c r="K8046" s="270"/>
      <c r="L8046" s="270"/>
      <c r="M8046" s="271"/>
      <c r="N8046" s="270" t="e">
        <v>#N/A</v>
      </c>
      <c r="O8046" s="272" t="e">
        <v>#N/A</v>
      </c>
      <c r="P8046" s="272" t="e">
        <v>#N/A</v>
      </c>
      <c r="Q8046" s="272" t="e">
        <v>#N/A</v>
      </c>
    </row>
    <row r="8047" spans="1:17" s="208" customFormat="1" ht="12">
      <c r="A8047" s="268" t="str">
        <f t="shared" si="252"/>
        <v>3217200011285911123</v>
      </c>
      <c r="B8047" s="304" t="s">
        <v>19891</v>
      </c>
      <c r="C8047" s="269" t="s">
        <v>12978</v>
      </c>
      <c r="D8047" s="144" t="s">
        <v>3106</v>
      </c>
      <c r="E8047" s="269" t="s">
        <v>12979</v>
      </c>
      <c r="F8047" s="145" t="s">
        <v>3106</v>
      </c>
      <c r="G8047" s="269" t="s">
        <v>3106</v>
      </c>
      <c r="H8047" s="305" t="s">
        <v>6419</v>
      </c>
      <c r="I8047" s="306" t="s">
        <v>19432</v>
      </c>
      <c r="J8047" s="201" t="str">
        <f t="shared" si="251"/>
        <v>9999</v>
      </c>
      <c r="K8047" s="270"/>
      <c r="L8047" s="270"/>
      <c r="M8047" s="271"/>
      <c r="N8047" s="270" t="e">
        <v>#N/A</v>
      </c>
      <c r="O8047" s="272" t="e">
        <v>#N/A</v>
      </c>
      <c r="P8047" s="272" t="e">
        <v>#N/A</v>
      </c>
      <c r="Q8047" s="272" t="e">
        <v>#N/A</v>
      </c>
    </row>
    <row r="8048" spans="1:17" s="208" customFormat="1" ht="12">
      <c r="A8048" s="268" t="str">
        <f t="shared" si="252"/>
        <v>3217200021285911123</v>
      </c>
      <c r="B8048" s="304" t="s">
        <v>19891</v>
      </c>
      <c r="C8048" s="269" t="s">
        <v>12978</v>
      </c>
      <c r="D8048" s="144" t="s">
        <v>3106</v>
      </c>
      <c r="E8048" s="269" t="s">
        <v>12980</v>
      </c>
      <c r="F8048" s="145" t="s">
        <v>3106</v>
      </c>
      <c r="G8048" s="269" t="s">
        <v>3106</v>
      </c>
      <c r="H8048" s="305" t="s">
        <v>6419</v>
      </c>
      <c r="I8048" s="307" t="s">
        <v>6419</v>
      </c>
      <c r="J8048" s="201" t="str">
        <f t="shared" si="251"/>
        <v>9999</v>
      </c>
      <c r="K8048" s="270"/>
      <c r="L8048" s="270"/>
      <c r="M8048" s="271"/>
      <c r="N8048" s="270" t="e">
        <v>#N/A</v>
      </c>
      <c r="O8048" s="272" t="e">
        <v>#N/A</v>
      </c>
      <c r="P8048" s="272" t="e">
        <v>#N/A</v>
      </c>
      <c r="Q8048" s="272" t="e">
        <v>#N/A</v>
      </c>
    </row>
    <row r="8049" spans="1:17" s="208" customFormat="1" ht="12">
      <c r="A8049" s="268" t="str">
        <f t="shared" si="252"/>
        <v>3219891011376800748</v>
      </c>
      <c r="B8049" s="304" t="s">
        <v>19891</v>
      </c>
      <c r="C8049" s="269" t="s">
        <v>12981</v>
      </c>
      <c r="D8049" s="144" t="s">
        <v>3106</v>
      </c>
      <c r="E8049" s="269" t="s">
        <v>12982</v>
      </c>
      <c r="F8049" s="145" t="s">
        <v>3106</v>
      </c>
      <c r="G8049" s="269" t="s">
        <v>3106</v>
      </c>
      <c r="H8049" s="305" t="s">
        <v>12983</v>
      </c>
      <c r="I8049" s="306" t="s">
        <v>21239</v>
      </c>
      <c r="J8049" s="201" t="str">
        <f t="shared" si="251"/>
        <v>9999</v>
      </c>
      <c r="K8049" s="270"/>
      <c r="L8049" s="270"/>
      <c r="M8049" s="271"/>
      <c r="N8049" s="270" t="e">
        <v>#N/A</v>
      </c>
      <c r="O8049" s="272" t="e">
        <v>#N/A</v>
      </c>
      <c r="P8049" s="272" t="e">
        <v>#N/A</v>
      </c>
      <c r="Q8049" s="272" t="e">
        <v>#N/A</v>
      </c>
    </row>
    <row r="8050" spans="1:17" s="208" customFormat="1" ht="12">
      <c r="A8050" s="268" t="str">
        <f t="shared" si="252"/>
        <v>3219891031376800748</v>
      </c>
      <c r="B8050" s="304" t="s">
        <v>19891</v>
      </c>
      <c r="C8050" s="269" t="s">
        <v>12981</v>
      </c>
      <c r="D8050" s="144" t="s">
        <v>3106</v>
      </c>
      <c r="E8050" s="269" t="s">
        <v>12984</v>
      </c>
      <c r="F8050" s="145" t="s">
        <v>3106</v>
      </c>
      <c r="G8050" s="269" t="s">
        <v>3106</v>
      </c>
      <c r="H8050" s="305" t="s">
        <v>12983</v>
      </c>
      <c r="I8050" s="307" t="s">
        <v>12983</v>
      </c>
      <c r="J8050" s="201" t="str">
        <f t="shared" si="251"/>
        <v>9999</v>
      </c>
      <c r="K8050" s="270"/>
      <c r="L8050" s="270"/>
      <c r="M8050" s="271"/>
      <c r="N8050" s="270" t="e">
        <v>#N/A</v>
      </c>
      <c r="O8050" s="272" t="e">
        <v>#N/A</v>
      </c>
      <c r="P8050" s="272" t="e">
        <v>#N/A</v>
      </c>
      <c r="Q8050" s="272" t="e">
        <v>#N/A</v>
      </c>
    </row>
    <row r="8051" spans="1:17" s="208" customFormat="1" ht="12">
      <c r="A8051" s="268" t="str">
        <f t="shared" si="252"/>
        <v>3220345011437287133</v>
      </c>
      <c r="B8051" s="304" t="s">
        <v>19891</v>
      </c>
      <c r="C8051" s="143" t="s">
        <v>20066</v>
      </c>
      <c r="D8051" s="144" t="s">
        <v>3106</v>
      </c>
      <c r="E8051" s="144" t="s">
        <v>20067</v>
      </c>
      <c r="F8051" s="145" t="s">
        <v>3106</v>
      </c>
      <c r="G8051" s="269" t="s">
        <v>3106</v>
      </c>
      <c r="H8051" s="146" t="s">
        <v>20068</v>
      </c>
      <c r="I8051" s="306" t="s">
        <v>20068</v>
      </c>
      <c r="J8051" s="201" t="str">
        <f t="shared" si="251"/>
        <v>9999</v>
      </c>
      <c r="K8051" s="308" t="s">
        <v>19895</v>
      </c>
      <c r="L8051" s="308" t="s">
        <v>13916</v>
      </c>
      <c r="M8051" s="271">
        <v>44475</v>
      </c>
      <c r="N8051" s="270" t="s">
        <v>19930</v>
      </c>
      <c r="O8051" s="272" t="s">
        <v>19931</v>
      </c>
      <c r="P8051" s="272" t="s">
        <v>19932</v>
      </c>
      <c r="Q8051" s="272" t="s">
        <v>19933</v>
      </c>
    </row>
    <row r="8052" spans="1:17" s="208" customFormat="1" ht="12">
      <c r="A8052" s="268" t="str">
        <f t="shared" si="252"/>
        <v>3221772011790722346</v>
      </c>
      <c r="B8052" s="304" t="s">
        <v>19891</v>
      </c>
      <c r="C8052" s="269" t="s">
        <v>7726</v>
      </c>
      <c r="D8052" s="144" t="s">
        <v>3106</v>
      </c>
      <c r="E8052" s="269" t="s">
        <v>12985</v>
      </c>
      <c r="F8052" s="145" t="s">
        <v>3106</v>
      </c>
      <c r="G8052" s="269" t="s">
        <v>3106</v>
      </c>
      <c r="H8052" s="305" t="s">
        <v>12986</v>
      </c>
      <c r="I8052" s="307" t="s">
        <v>12986</v>
      </c>
      <c r="J8052" s="201" t="str">
        <f t="shared" si="251"/>
        <v>9999</v>
      </c>
      <c r="K8052" s="270"/>
      <c r="L8052" s="270"/>
      <c r="M8052" s="271"/>
      <c r="N8052" s="270" t="e">
        <v>#N/A</v>
      </c>
      <c r="O8052" s="272" t="e">
        <v>#N/A</v>
      </c>
      <c r="P8052" s="272" t="e">
        <v>#N/A</v>
      </c>
      <c r="Q8052" s="272" t="e">
        <v>#N/A</v>
      </c>
    </row>
    <row r="8053" spans="1:17" s="208" customFormat="1" ht="12">
      <c r="A8053" s="268" t="str">
        <f t="shared" si="252"/>
        <v>3221772021790722346</v>
      </c>
      <c r="B8053" s="304" t="s">
        <v>19891</v>
      </c>
      <c r="C8053" s="269" t="s">
        <v>7726</v>
      </c>
      <c r="D8053" s="144" t="s">
        <v>3106</v>
      </c>
      <c r="E8053" s="269" t="s">
        <v>12987</v>
      </c>
      <c r="F8053" s="145" t="s">
        <v>3106</v>
      </c>
      <c r="G8053" s="269" t="s">
        <v>3106</v>
      </c>
      <c r="H8053" s="305" t="s">
        <v>12986</v>
      </c>
      <c r="I8053" s="306" t="s">
        <v>22327</v>
      </c>
      <c r="J8053" s="201" t="str">
        <f t="shared" si="251"/>
        <v>9999</v>
      </c>
      <c r="K8053" s="270"/>
      <c r="L8053" s="270"/>
      <c r="M8053" s="271"/>
      <c r="N8053" s="270" t="e">
        <v>#N/A</v>
      </c>
      <c r="O8053" s="272" t="e">
        <v>#N/A</v>
      </c>
      <c r="P8053" s="272" t="e">
        <v>#N/A</v>
      </c>
      <c r="Q8053" s="272" t="e">
        <v>#N/A</v>
      </c>
    </row>
    <row r="8054" spans="1:17" s="208" customFormat="1" ht="12">
      <c r="A8054" s="268" t="str">
        <f t="shared" si="252"/>
        <v>3222267011699070086</v>
      </c>
      <c r="B8054" s="304" t="s">
        <v>19891</v>
      </c>
      <c r="C8054" s="269" t="s">
        <v>12988</v>
      </c>
      <c r="D8054" s="144" t="s">
        <v>3106</v>
      </c>
      <c r="E8054" s="269" t="s">
        <v>12989</v>
      </c>
      <c r="F8054" s="145" t="s">
        <v>3106</v>
      </c>
      <c r="G8054" s="269" t="s">
        <v>3106</v>
      </c>
      <c r="H8054" s="305" t="s">
        <v>12990</v>
      </c>
      <c r="I8054" s="306" t="s">
        <v>22085</v>
      </c>
      <c r="J8054" s="201" t="str">
        <f t="shared" si="251"/>
        <v>9999</v>
      </c>
      <c r="K8054" s="270"/>
      <c r="L8054" s="270"/>
      <c r="M8054" s="271"/>
      <c r="N8054" s="270" t="e">
        <v>#N/A</v>
      </c>
      <c r="O8054" s="272" t="e">
        <v>#N/A</v>
      </c>
      <c r="P8054" s="272" t="e">
        <v>#N/A</v>
      </c>
      <c r="Q8054" s="272" t="e">
        <v>#N/A</v>
      </c>
    </row>
    <row r="8055" spans="1:17" s="208" customFormat="1" ht="12">
      <c r="A8055" s="268" t="str">
        <f t="shared" si="252"/>
        <v>3222994011477500015</v>
      </c>
      <c r="B8055" s="304" t="s">
        <v>19891</v>
      </c>
      <c r="C8055" s="269" t="s">
        <v>12991</v>
      </c>
      <c r="D8055" s="144" t="s">
        <v>3106</v>
      </c>
      <c r="E8055" s="269" t="s">
        <v>12992</v>
      </c>
      <c r="F8055" s="145" t="s">
        <v>3106</v>
      </c>
      <c r="G8055" s="269" t="s">
        <v>3106</v>
      </c>
      <c r="H8055" s="305" t="s">
        <v>12993</v>
      </c>
      <c r="I8055" s="307" t="s">
        <v>12993</v>
      </c>
      <c r="J8055" s="201" t="str">
        <f t="shared" si="251"/>
        <v>9999</v>
      </c>
      <c r="K8055" s="270"/>
      <c r="L8055" s="270"/>
      <c r="M8055" s="271"/>
      <c r="N8055" s="270" t="e">
        <v>#N/A</v>
      </c>
      <c r="O8055" s="272" t="e">
        <v>#N/A</v>
      </c>
      <c r="P8055" s="272" t="e">
        <v>#N/A</v>
      </c>
      <c r="Q8055" s="272" t="e">
        <v>#N/A</v>
      </c>
    </row>
    <row r="8056" spans="1:17" s="208" customFormat="1" ht="12">
      <c r="A8056" s="268" t="str">
        <f t="shared" si="252"/>
        <v>3222994021477500015</v>
      </c>
      <c r="B8056" s="304" t="s">
        <v>19891</v>
      </c>
      <c r="C8056" s="269" t="s">
        <v>12991</v>
      </c>
      <c r="D8056" s="144" t="s">
        <v>3106</v>
      </c>
      <c r="E8056" s="269" t="s">
        <v>12994</v>
      </c>
      <c r="F8056" s="145" t="s">
        <v>3106</v>
      </c>
      <c r="G8056" s="269" t="s">
        <v>3106</v>
      </c>
      <c r="H8056" s="305" t="s">
        <v>12993</v>
      </c>
      <c r="I8056" s="306" t="s">
        <v>21516</v>
      </c>
      <c r="J8056" s="201" t="str">
        <f t="shared" si="251"/>
        <v>9999</v>
      </c>
      <c r="K8056" s="270"/>
      <c r="L8056" s="270"/>
      <c r="M8056" s="271"/>
      <c r="N8056" s="270" t="e">
        <v>#N/A</v>
      </c>
      <c r="O8056" s="272" t="e">
        <v>#N/A</v>
      </c>
      <c r="P8056" s="272" t="e">
        <v>#N/A</v>
      </c>
      <c r="Q8056" s="272" t="e">
        <v>#N/A</v>
      </c>
    </row>
    <row r="8057" spans="1:17" s="208" customFormat="1" ht="12">
      <c r="A8057" s="268" t="str">
        <f t="shared" si="252"/>
        <v>3223521011184883084</v>
      </c>
      <c r="B8057" s="304" t="s">
        <v>19891</v>
      </c>
      <c r="C8057" s="269" t="s">
        <v>12995</v>
      </c>
      <c r="D8057" s="144" t="s">
        <v>3106</v>
      </c>
      <c r="E8057" s="269" t="s">
        <v>12996</v>
      </c>
      <c r="F8057" s="145" t="s">
        <v>3106</v>
      </c>
      <c r="G8057" s="269" t="s">
        <v>3106</v>
      </c>
      <c r="H8057" s="305" t="s">
        <v>12997</v>
      </c>
      <c r="I8057" s="306" t="s">
        <v>20738</v>
      </c>
      <c r="J8057" s="201" t="str">
        <f t="shared" si="251"/>
        <v>9999</v>
      </c>
      <c r="K8057" s="270"/>
      <c r="L8057" s="270"/>
      <c r="M8057" s="271"/>
      <c r="N8057" s="270" t="e">
        <v>#N/A</v>
      </c>
      <c r="O8057" s="272" t="e">
        <v>#N/A</v>
      </c>
      <c r="P8057" s="272" t="e">
        <v>#N/A</v>
      </c>
      <c r="Q8057" s="272" t="e">
        <v>#N/A</v>
      </c>
    </row>
    <row r="8058" spans="1:17" s="208" customFormat="1" ht="12">
      <c r="A8058" s="268" t="str">
        <f t="shared" si="252"/>
        <v>3225112011962707216</v>
      </c>
      <c r="B8058" s="304" t="s">
        <v>19891</v>
      </c>
      <c r="C8058" s="269" t="s">
        <v>12998</v>
      </c>
      <c r="D8058" s="144" t="s">
        <v>3106</v>
      </c>
      <c r="E8058" s="269" t="s">
        <v>12999</v>
      </c>
      <c r="F8058" s="145" t="s">
        <v>3106</v>
      </c>
      <c r="G8058" s="269" t="s">
        <v>3106</v>
      </c>
      <c r="H8058" s="305" t="s">
        <v>13000</v>
      </c>
      <c r="I8058" s="306" t="s">
        <v>22792</v>
      </c>
      <c r="J8058" s="201" t="str">
        <f t="shared" si="251"/>
        <v>9999</v>
      </c>
      <c r="K8058" s="270"/>
      <c r="L8058" s="270"/>
      <c r="M8058" s="271"/>
      <c r="N8058" s="270" t="e">
        <v>#N/A</v>
      </c>
      <c r="O8058" s="272" t="e">
        <v>#N/A</v>
      </c>
      <c r="P8058" s="272" t="e">
        <v>#N/A</v>
      </c>
      <c r="Q8058" s="272" t="e">
        <v>#N/A</v>
      </c>
    </row>
    <row r="8059" spans="1:17" s="208" customFormat="1" ht="12">
      <c r="A8059" s="268" t="str">
        <f t="shared" si="252"/>
        <v>3225138011841204898</v>
      </c>
      <c r="B8059" s="304" t="s">
        <v>19891</v>
      </c>
      <c r="C8059" s="269" t="s">
        <v>5054</v>
      </c>
      <c r="D8059" s="144" t="s">
        <v>3106</v>
      </c>
      <c r="E8059" s="269" t="s">
        <v>13001</v>
      </c>
      <c r="F8059" s="145" t="s">
        <v>3106</v>
      </c>
      <c r="G8059" s="269" t="s">
        <v>3106</v>
      </c>
      <c r="H8059" s="305" t="s">
        <v>5056</v>
      </c>
      <c r="I8059" s="306" t="s">
        <v>22468</v>
      </c>
      <c r="J8059" s="201" t="str">
        <f t="shared" si="251"/>
        <v>9999</v>
      </c>
      <c r="K8059" s="270"/>
      <c r="L8059" s="270"/>
      <c r="M8059" s="271"/>
      <c r="N8059" s="270" t="e">
        <v>#N/A</v>
      </c>
      <c r="O8059" s="272" t="e">
        <v>#N/A</v>
      </c>
      <c r="P8059" s="272" t="e">
        <v>#N/A</v>
      </c>
      <c r="Q8059" s="272" t="e">
        <v>#N/A</v>
      </c>
    </row>
    <row r="8060" spans="1:17" s="208" customFormat="1" ht="12">
      <c r="A8060" s="268" t="str">
        <f t="shared" si="252"/>
        <v>3228629011487823316</v>
      </c>
      <c r="B8060" s="304" t="s">
        <v>19891</v>
      </c>
      <c r="C8060" s="269" t="s">
        <v>13002</v>
      </c>
      <c r="D8060" s="144" t="s">
        <v>3106</v>
      </c>
      <c r="E8060" s="269" t="s">
        <v>13003</v>
      </c>
      <c r="F8060" s="145" t="s">
        <v>3106</v>
      </c>
      <c r="G8060" s="269" t="s">
        <v>3106</v>
      </c>
      <c r="H8060" s="305" t="s">
        <v>3645</v>
      </c>
      <c r="I8060" s="306" t="s">
        <v>21569</v>
      </c>
      <c r="J8060" s="201" t="str">
        <f t="shared" si="251"/>
        <v>9999</v>
      </c>
      <c r="K8060" s="270"/>
      <c r="L8060" s="270"/>
      <c r="M8060" s="271"/>
      <c r="N8060" s="270" t="e">
        <v>#N/A</v>
      </c>
      <c r="O8060" s="272" t="e">
        <v>#N/A</v>
      </c>
      <c r="P8060" s="272" t="e">
        <v>#N/A</v>
      </c>
      <c r="Q8060" s="272" t="e">
        <v>#N/A</v>
      </c>
    </row>
    <row r="8061" spans="1:17" s="208" customFormat="1" ht="12">
      <c r="A8061" s="268" t="str">
        <f t="shared" si="252"/>
        <v>3231755011427005263</v>
      </c>
      <c r="B8061" s="304" t="s">
        <v>19891</v>
      </c>
      <c r="C8061" s="269" t="s">
        <v>9268</v>
      </c>
      <c r="D8061" s="144" t="s">
        <v>3106</v>
      </c>
      <c r="E8061" s="269" t="s">
        <v>13004</v>
      </c>
      <c r="F8061" s="145" t="s">
        <v>3106</v>
      </c>
      <c r="G8061" s="269" t="s">
        <v>3106</v>
      </c>
      <c r="H8061" s="305" t="s">
        <v>13005</v>
      </c>
      <c r="I8061" s="306" t="s">
        <v>21371</v>
      </c>
      <c r="J8061" s="201" t="str">
        <f t="shared" si="251"/>
        <v>9999</v>
      </c>
      <c r="K8061" s="270"/>
      <c r="L8061" s="270"/>
      <c r="M8061" s="271"/>
      <c r="N8061" s="270" t="e">
        <v>#N/A</v>
      </c>
      <c r="O8061" s="272" t="e">
        <v>#N/A</v>
      </c>
      <c r="P8061" s="272" t="e">
        <v>#N/A</v>
      </c>
      <c r="Q8061" s="272" t="e">
        <v>#N/A</v>
      </c>
    </row>
    <row r="8062" spans="1:17" s="208" customFormat="1" ht="12">
      <c r="A8062" s="268" t="str">
        <f t="shared" si="252"/>
        <v>3234189011063755221</v>
      </c>
      <c r="B8062" s="304" t="s">
        <v>19891</v>
      </c>
      <c r="C8062" s="269" t="s">
        <v>13006</v>
      </c>
      <c r="D8062" s="144" t="s">
        <v>3106</v>
      </c>
      <c r="E8062" s="269" t="s">
        <v>13007</v>
      </c>
      <c r="F8062" s="145" t="s">
        <v>3106</v>
      </c>
      <c r="G8062" s="269" t="s">
        <v>3106</v>
      </c>
      <c r="H8062" s="305" t="s">
        <v>13008</v>
      </c>
      <c r="I8062" s="306" t="s">
        <v>20399</v>
      </c>
      <c r="J8062" s="201" t="str">
        <f t="shared" si="251"/>
        <v>9999</v>
      </c>
      <c r="K8062" s="270"/>
      <c r="L8062" s="270"/>
      <c r="M8062" s="271"/>
      <c r="N8062" s="270" t="e">
        <v>#N/A</v>
      </c>
      <c r="O8062" s="272" t="e">
        <v>#N/A</v>
      </c>
      <c r="P8062" s="272" t="e">
        <v>#N/A</v>
      </c>
      <c r="Q8062" s="272" t="e">
        <v>#N/A</v>
      </c>
    </row>
    <row r="8063" spans="1:17" s="208" customFormat="1" ht="12">
      <c r="A8063" s="268" t="str">
        <f t="shared" si="252"/>
        <v>3237653011093053290</v>
      </c>
      <c r="B8063" s="304" t="s">
        <v>19891</v>
      </c>
      <c r="C8063" s="269" t="s">
        <v>13009</v>
      </c>
      <c r="D8063" s="144" t="s">
        <v>3106</v>
      </c>
      <c r="E8063" s="269" t="s">
        <v>13010</v>
      </c>
      <c r="F8063" s="145" t="s">
        <v>3106</v>
      </c>
      <c r="G8063" s="269" t="s">
        <v>3106</v>
      </c>
      <c r="H8063" s="305" t="s">
        <v>13011</v>
      </c>
      <c r="I8063" s="307" t="s">
        <v>13011</v>
      </c>
      <c r="J8063" s="201" t="str">
        <f t="shared" si="251"/>
        <v>9999</v>
      </c>
      <c r="K8063" s="270"/>
      <c r="L8063" s="270"/>
      <c r="M8063" s="271"/>
      <c r="N8063" s="270" t="e">
        <v>#N/A</v>
      </c>
      <c r="O8063" s="272" t="e">
        <v>#N/A</v>
      </c>
      <c r="P8063" s="272" t="e">
        <v>#N/A</v>
      </c>
      <c r="Q8063" s="272" t="e">
        <v>#N/A</v>
      </c>
    </row>
    <row r="8064" spans="1:17" s="208" customFormat="1" ht="12">
      <c r="A8064" s="268" t="str">
        <f t="shared" si="252"/>
        <v>3239329011992087720</v>
      </c>
      <c r="B8064" s="304" t="s">
        <v>19891</v>
      </c>
      <c r="C8064" s="269" t="s">
        <v>13012</v>
      </c>
      <c r="D8064" s="144" t="s">
        <v>3106</v>
      </c>
      <c r="E8064" s="269" t="s">
        <v>13013</v>
      </c>
      <c r="F8064" s="145" t="s">
        <v>3106</v>
      </c>
      <c r="G8064" s="269" t="s">
        <v>3106</v>
      </c>
      <c r="H8064" s="305" t="s">
        <v>13014</v>
      </c>
      <c r="I8064" s="306" t="s">
        <v>22852</v>
      </c>
      <c r="J8064" s="201" t="str">
        <f t="shared" si="251"/>
        <v>9999</v>
      </c>
      <c r="K8064" s="270"/>
      <c r="L8064" s="270"/>
      <c r="M8064" s="271"/>
      <c r="N8064" s="270" t="e">
        <v>#N/A</v>
      </c>
      <c r="O8064" s="272" t="e">
        <v>#N/A</v>
      </c>
      <c r="P8064" s="272" t="e">
        <v>#N/A</v>
      </c>
      <c r="Q8064" s="272" t="e">
        <v>#N/A</v>
      </c>
    </row>
    <row r="8065" spans="1:17" s="208" customFormat="1" ht="12">
      <c r="A8065" s="268" t="str">
        <f t="shared" si="252"/>
        <v>3239329021992087720</v>
      </c>
      <c r="B8065" s="304" t="s">
        <v>19891</v>
      </c>
      <c r="C8065" s="269" t="s">
        <v>13012</v>
      </c>
      <c r="D8065" s="144" t="s">
        <v>3106</v>
      </c>
      <c r="E8065" s="269" t="s">
        <v>13015</v>
      </c>
      <c r="F8065" s="145" t="s">
        <v>3106</v>
      </c>
      <c r="G8065" s="269" t="s">
        <v>3106</v>
      </c>
      <c r="H8065" s="305" t="s">
        <v>13014</v>
      </c>
      <c r="I8065" s="307" t="s">
        <v>13014</v>
      </c>
      <c r="J8065" s="201" t="str">
        <f t="shared" si="251"/>
        <v>9999</v>
      </c>
      <c r="K8065" s="270"/>
      <c r="L8065" s="270"/>
      <c r="M8065" s="271"/>
      <c r="N8065" s="270" t="e">
        <v>#N/A</v>
      </c>
      <c r="O8065" s="272" t="e">
        <v>#N/A</v>
      </c>
      <c r="P8065" s="272" t="e">
        <v>#N/A</v>
      </c>
      <c r="Q8065" s="272" t="e">
        <v>#N/A</v>
      </c>
    </row>
    <row r="8066" spans="1:17" s="208" customFormat="1" ht="12">
      <c r="A8066" s="268" t="str">
        <f t="shared" si="252"/>
        <v>3243529011942593447</v>
      </c>
      <c r="B8066" s="304" t="s">
        <v>19891</v>
      </c>
      <c r="C8066" s="269" t="s">
        <v>13016</v>
      </c>
      <c r="D8066" s="144" t="s">
        <v>3106</v>
      </c>
      <c r="E8066" s="269" t="s">
        <v>13017</v>
      </c>
      <c r="F8066" s="145" t="s">
        <v>3106</v>
      </c>
      <c r="G8066" s="269" t="s">
        <v>3106</v>
      </c>
      <c r="H8066" s="305" t="s">
        <v>13018</v>
      </c>
      <c r="I8066" s="306" t="s">
        <v>22742</v>
      </c>
      <c r="J8066" s="201" t="str">
        <f t="shared" si="251"/>
        <v>9999</v>
      </c>
      <c r="K8066" s="270"/>
      <c r="L8066" s="270"/>
      <c r="M8066" s="271"/>
      <c r="N8066" s="270" t="e">
        <v>#N/A</v>
      </c>
      <c r="O8066" s="272" t="e">
        <v>#N/A</v>
      </c>
      <c r="P8066" s="272" t="e">
        <v>#N/A</v>
      </c>
      <c r="Q8066" s="272" t="e">
        <v>#N/A</v>
      </c>
    </row>
    <row r="8067" spans="1:17" s="208" customFormat="1" ht="12">
      <c r="A8067" s="268" t="str">
        <f t="shared" si="252"/>
        <v>3247793011801880869</v>
      </c>
      <c r="B8067" s="304" t="s">
        <v>19891</v>
      </c>
      <c r="C8067" s="269" t="s">
        <v>13019</v>
      </c>
      <c r="D8067" s="144" t="s">
        <v>3106</v>
      </c>
      <c r="E8067" s="269" t="s">
        <v>13020</v>
      </c>
      <c r="F8067" s="145" t="s">
        <v>3106</v>
      </c>
      <c r="G8067" s="269" t="s">
        <v>3106</v>
      </c>
      <c r="H8067" s="305" t="s">
        <v>13021</v>
      </c>
      <c r="I8067" s="306" t="s">
        <v>22370</v>
      </c>
      <c r="J8067" s="201" t="str">
        <f t="shared" ref="J8067:J8130" si="253">B8067</f>
        <v>9999</v>
      </c>
      <c r="K8067" s="270" t="s">
        <v>4210</v>
      </c>
      <c r="L8067" s="270"/>
      <c r="M8067" s="271"/>
      <c r="N8067" s="270" t="e">
        <v>#N/A</v>
      </c>
      <c r="O8067" s="272" t="e">
        <v>#N/A</v>
      </c>
      <c r="P8067" s="272" t="e">
        <v>#N/A</v>
      </c>
      <c r="Q8067" s="272" t="e">
        <v>#N/A</v>
      </c>
    </row>
    <row r="8068" spans="1:17" s="208" customFormat="1" ht="12">
      <c r="A8068" s="268" t="str">
        <f t="shared" si="252"/>
        <v>3250656011831197508</v>
      </c>
      <c r="B8068" s="304" t="s">
        <v>19891</v>
      </c>
      <c r="C8068" s="269" t="s">
        <v>13022</v>
      </c>
      <c r="D8068" s="144" t="s">
        <v>3106</v>
      </c>
      <c r="E8068" s="269" t="s">
        <v>13023</v>
      </c>
      <c r="F8068" s="145" t="s">
        <v>3106</v>
      </c>
      <c r="G8068" s="269" t="s">
        <v>3106</v>
      </c>
      <c r="H8068" s="305" t="s">
        <v>13024</v>
      </c>
      <c r="I8068" s="307" t="s">
        <v>13024</v>
      </c>
      <c r="J8068" s="201" t="str">
        <f t="shared" si="253"/>
        <v>9999</v>
      </c>
      <c r="K8068" s="270"/>
      <c r="L8068" s="270"/>
      <c r="M8068" s="271"/>
      <c r="N8068" s="270" t="e">
        <v>#N/A</v>
      </c>
      <c r="O8068" s="272" t="e">
        <v>#N/A</v>
      </c>
      <c r="P8068" s="272" t="e">
        <v>#N/A</v>
      </c>
      <c r="Q8068" s="272" t="e">
        <v>#N/A</v>
      </c>
    </row>
    <row r="8069" spans="1:17" s="208" customFormat="1" ht="12">
      <c r="A8069" s="268" t="str">
        <f t="shared" si="252"/>
        <v>3250656021831197508</v>
      </c>
      <c r="B8069" s="304" t="s">
        <v>19891</v>
      </c>
      <c r="C8069" s="269" t="s">
        <v>13022</v>
      </c>
      <c r="D8069" s="144" t="s">
        <v>3106</v>
      </c>
      <c r="E8069" s="269" t="s">
        <v>13025</v>
      </c>
      <c r="F8069" s="145" t="s">
        <v>3106</v>
      </c>
      <c r="G8069" s="269" t="s">
        <v>3106</v>
      </c>
      <c r="H8069" s="305" t="s">
        <v>13024</v>
      </c>
      <c r="I8069" s="306" t="s">
        <v>22455</v>
      </c>
      <c r="J8069" s="201" t="str">
        <f t="shared" si="253"/>
        <v>9999</v>
      </c>
      <c r="K8069" s="270"/>
      <c r="L8069" s="270"/>
      <c r="M8069" s="271"/>
      <c r="N8069" s="270" t="e">
        <v>#N/A</v>
      </c>
      <c r="O8069" s="272" t="e">
        <v>#N/A</v>
      </c>
      <c r="P8069" s="272" t="e">
        <v>#N/A</v>
      </c>
      <c r="Q8069" s="272" t="e">
        <v>#N/A</v>
      </c>
    </row>
    <row r="8070" spans="1:17" s="208" customFormat="1" ht="12">
      <c r="A8070" s="268" t="str">
        <f t="shared" si="252"/>
        <v>3259269011053639039</v>
      </c>
      <c r="B8070" s="304" t="s">
        <v>19891</v>
      </c>
      <c r="C8070" s="269" t="s">
        <v>13026</v>
      </c>
      <c r="D8070" s="144" t="s">
        <v>3106</v>
      </c>
      <c r="E8070" s="269" t="s">
        <v>13027</v>
      </c>
      <c r="F8070" s="145" t="s">
        <v>3106</v>
      </c>
      <c r="G8070" s="269" t="s">
        <v>3106</v>
      </c>
      <c r="H8070" s="305" t="s">
        <v>13028</v>
      </c>
      <c r="I8070" s="306" t="s">
        <v>20367</v>
      </c>
      <c r="J8070" s="201" t="str">
        <f t="shared" si="253"/>
        <v>9999</v>
      </c>
      <c r="K8070" s="270"/>
      <c r="L8070" s="270"/>
      <c r="M8070" s="271"/>
      <c r="N8070" s="270" t="e">
        <v>#N/A</v>
      </c>
      <c r="O8070" s="272" t="e">
        <v>#N/A</v>
      </c>
      <c r="P8070" s="272" t="e">
        <v>#N/A</v>
      </c>
      <c r="Q8070" s="272" t="e">
        <v>#N/A</v>
      </c>
    </row>
    <row r="8071" spans="1:17" s="208" customFormat="1" ht="12">
      <c r="A8071" s="268" t="str">
        <f t="shared" si="252"/>
        <v>3260309011316938160</v>
      </c>
      <c r="B8071" s="304" t="s">
        <v>19891</v>
      </c>
      <c r="C8071" s="269" t="s">
        <v>13029</v>
      </c>
      <c r="D8071" s="144" t="s">
        <v>3106</v>
      </c>
      <c r="E8071" s="269" t="s">
        <v>13030</v>
      </c>
      <c r="F8071" s="145" t="s">
        <v>3106</v>
      </c>
      <c r="G8071" s="269" t="s">
        <v>3106</v>
      </c>
      <c r="H8071" s="305" t="s">
        <v>13031</v>
      </c>
      <c r="I8071" s="306" t="s">
        <v>21063</v>
      </c>
      <c r="J8071" s="201" t="str">
        <f t="shared" si="253"/>
        <v>9999</v>
      </c>
      <c r="K8071" s="270"/>
      <c r="L8071" s="270"/>
      <c r="M8071" s="271"/>
      <c r="N8071" s="270" t="e">
        <v>#N/A</v>
      </c>
      <c r="O8071" s="272" t="e">
        <v>#N/A</v>
      </c>
      <c r="P8071" s="272" t="e">
        <v>#N/A</v>
      </c>
      <c r="Q8071" s="272" t="e">
        <v>#N/A</v>
      </c>
    </row>
    <row r="8072" spans="1:17" s="208" customFormat="1" ht="12">
      <c r="A8072" s="268" t="str">
        <f t="shared" si="252"/>
        <v>3261455011346676285</v>
      </c>
      <c r="B8072" s="304" t="s">
        <v>19891</v>
      </c>
      <c r="C8072" s="269" t="s">
        <v>13032</v>
      </c>
      <c r="D8072" s="144" t="s">
        <v>3106</v>
      </c>
      <c r="E8072" s="269" t="s">
        <v>13033</v>
      </c>
      <c r="F8072" s="145" t="s">
        <v>3106</v>
      </c>
      <c r="G8072" s="269" t="s">
        <v>3106</v>
      </c>
      <c r="H8072" s="305" t="s">
        <v>13034</v>
      </c>
      <c r="I8072" s="307" t="s">
        <v>13034</v>
      </c>
      <c r="J8072" s="201" t="str">
        <f t="shared" si="253"/>
        <v>9999</v>
      </c>
      <c r="K8072" s="270" t="s">
        <v>4204</v>
      </c>
      <c r="L8072" s="270"/>
      <c r="M8072" s="271"/>
      <c r="N8072" s="270" t="e">
        <v>#N/A</v>
      </c>
      <c r="O8072" s="272" t="e">
        <v>#N/A</v>
      </c>
      <c r="P8072" s="272" t="e">
        <v>#N/A</v>
      </c>
      <c r="Q8072" s="272" t="e">
        <v>#N/A</v>
      </c>
    </row>
    <row r="8073" spans="1:17" s="208" customFormat="1" ht="12">
      <c r="A8073" s="268" t="str">
        <f t="shared" si="252"/>
        <v>3270274011164855391</v>
      </c>
      <c r="B8073" s="304" t="s">
        <v>19891</v>
      </c>
      <c r="C8073" s="269" t="s">
        <v>13035</v>
      </c>
      <c r="D8073" s="144" t="s">
        <v>3106</v>
      </c>
      <c r="E8073" s="269" t="s">
        <v>13036</v>
      </c>
      <c r="F8073" s="145" t="s">
        <v>3106</v>
      </c>
      <c r="G8073" s="269" t="s">
        <v>3106</v>
      </c>
      <c r="H8073" s="305" t="s">
        <v>13037</v>
      </c>
      <c r="I8073" s="306" t="s">
        <v>20686</v>
      </c>
      <c r="J8073" s="201" t="str">
        <f t="shared" si="253"/>
        <v>9999</v>
      </c>
      <c r="K8073" s="270"/>
      <c r="L8073" s="270"/>
      <c r="M8073" s="271"/>
      <c r="N8073" s="270" t="e">
        <v>#N/A</v>
      </c>
      <c r="O8073" s="272" t="e">
        <v>#N/A</v>
      </c>
      <c r="P8073" s="272" t="e">
        <v>#N/A</v>
      </c>
      <c r="Q8073" s="272" t="e">
        <v>#N/A</v>
      </c>
    </row>
    <row r="8074" spans="1:17" s="208" customFormat="1" ht="12">
      <c r="A8074" s="268" t="str">
        <f t="shared" si="252"/>
        <v>3271595011003174459</v>
      </c>
      <c r="B8074" s="304" t="s">
        <v>19891</v>
      </c>
      <c r="C8074" s="269" t="s">
        <v>13038</v>
      </c>
      <c r="D8074" s="144" t="s">
        <v>3106</v>
      </c>
      <c r="E8074" s="269" t="s">
        <v>13039</v>
      </c>
      <c r="F8074" s="145" t="s">
        <v>3106</v>
      </c>
      <c r="G8074" s="269" t="s">
        <v>3106</v>
      </c>
      <c r="H8074" s="305" t="s">
        <v>13040</v>
      </c>
      <c r="I8074" s="306" t="s">
        <v>20237</v>
      </c>
      <c r="J8074" s="201" t="str">
        <f t="shared" si="253"/>
        <v>9999</v>
      </c>
      <c r="K8074" s="270"/>
      <c r="L8074" s="270"/>
      <c r="M8074" s="271"/>
      <c r="N8074" s="270" t="e">
        <v>#N/A</v>
      </c>
      <c r="O8074" s="272" t="e">
        <v>#N/A</v>
      </c>
      <c r="P8074" s="272" t="e">
        <v>#N/A</v>
      </c>
      <c r="Q8074" s="272" t="e">
        <v>#N/A</v>
      </c>
    </row>
    <row r="8075" spans="1:17" s="208" customFormat="1" ht="12">
      <c r="A8075" s="268" t="str">
        <f t="shared" si="252"/>
        <v>3272163021366476079</v>
      </c>
      <c r="B8075" s="304" t="s">
        <v>19891</v>
      </c>
      <c r="C8075" s="269" t="s">
        <v>13041</v>
      </c>
      <c r="D8075" s="144" t="s">
        <v>3106</v>
      </c>
      <c r="E8075" s="269" t="s">
        <v>13042</v>
      </c>
      <c r="F8075" s="145" t="s">
        <v>3106</v>
      </c>
      <c r="G8075" s="269" t="s">
        <v>3106</v>
      </c>
      <c r="H8075" s="305" t="s">
        <v>13043</v>
      </c>
      <c r="I8075" s="306" t="s">
        <v>21194</v>
      </c>
      <c r="J8075" s="201" t="str">
        <f t="shared" si="253"/>
        <v>9999</v>
      </c>
      <c r="K8075" s="270"/>
      <c r="L8075" s="270"/>
      <c r="M8075" s="271"/>
      <c r="N8075" s="270" t="e">
        <v>#N/A</v>
      </c>
      <c r="O8075" s="272" t="e">
        <v>#N/A</v>
      </c>
      <c r="P8075" s="272" t="e">
        <v>#N/A</v>
      </c>
      <c r="Q8075" s="272" t="e">
        <v>#N/A</v>
      </c>
    </row>
    <row r="8076" spans="1:17" s="208" customFormat="1" ht="12">
      <c r="A8076" s="268" t="str">
        <f t="shared" si="252"/>
        <v>3274557011063693398</v>
      </c>
      <c r="B8076" s="304" t="s">
        <v>19891</v>
      </c>
      <c r="C8076" s="269" t="s">
        <v>13044</v>
      </c>
      <c r="D8076" s="144" t="s">
        <v>3106</v>
      </c>
      <c r="E8076" s="269" t="s">
        <v>13045</v>
      </c>
      <c r="F8076" s="145" t="s">
        <v>3106</v>
      </c>
      <c r="G8076" s="269" t="s">
        <v>3106</v>
      </c>
      <c r="H8076" s="305" t="s">
        <v>13046</v>
      </c>
      <c r="I8076" s="306" t="s">
        <v>20398</v>
      </c>
      <c r="J8076" s="201" t="str">
        <f t="shared" si="253"/>
        <v>9999</v>
      </c>
      <c r="K8076" s="270"/>
      <c r="L8076" s="270"/>
      <c r="M8076" s="271"/>
      <c r="N8076" s="270" t="e">
        <v>#N/A</v>
      </c>
      <c r="O8076" s="272" t="e">
        <v>#N/A</v>
      </c>
      <c r="P8076" s="272" t="e">
        <v>#N/A</v>
      </c>
      <c r="Q8076" s="272" t="e">
        <v>#N/A</v>
      </c>
    </row>
    <row r="8077" spans="1:17" s="208" customFormat="1" ht="12">
      <c r="A8077" s="268" t="str">
        <f t="shared" si="252"/>
        <v>3276966011558391771</v>
      </c>
      <c r="B8077" s="304" t="s">
        <v>19891</v>
      </c>
      <c r="C8077" s="269" t="s">
        <v>13047</v>
      </c>
      <c r="D8077" s="144" t="s">
        <v>3106</v>
      </c>
      <c r="E8077" s="269" t="s">
        <v>13048</v>
      </c>
      <c r="F8077" s="145" t="s">
        <v>3106</v>
      </c>
      <c r="G8077" s="269" t="s">
        <v>3106</v>
      </c>
      <c r="H8077" s="305" t="s">
        <v>13049</v>
      </c>
      <c r="I8077" s="307" t="s">
        <v>13049</v>
      </c>
      <c r="J8077" s="201" t="str">
        <f t="shared" si="253"/>
        <v>9999</v>
      </c>
      <c r="K8077" s="270"/>
      <c r="L8077" s="270"/>
      <c r="M8077" s="271"/>
      <c r="N8077" s="270" t="e">
        <v>#N/A</v>
      </c>
      <c r="O8077" s="272" t="e">
        <v>#N/A</v>
      </c>
      <c r="P8077" s="272" t="e">
        <v>#N/A</v>
      </c>
      <c r="Q8077" s="272" t="e">
        <v>#N/A</v>
      </c>
    </row>
    <row r="8078" spans="1:17" s="208" customFormat="1" ht="12">
      <c r="A8078" s="268" t="str">
        <f t="shared" si="252"/>
        <v>3276966021558391771</v>
      </c>
      <c r="B8078" s="304" t="s">
        <v>19891</v>
      </c>
      <c r="C8078" s="269" t="s">
        <v>13047</v>
      </c>
      <c r="D8078" s="144" t="s">
        <v>3106</v>
      </c>
      <c r="E8078" s="269" t="s">
        <v>13050</v>
      </c>
      <c r="F8078" s="145" t="s">
        <v>3106</v>
      </c>
      <c r="G8078" s="269" t="s">
        <v>3106</v>
      </c>
      <c r="H8078" s="305" t="s">
        <v>13049</v>
      </c>
      <c r="I8078" s="306" t="s">
        <v>21750</v>
      </c>
      <c r="J8078" s="201" t="str">
        <f t="shared" si="253"/>
        <v>9999</v>
      </c>
      <c r="K8078" s="270"/>
      <c r="L8078" s="270"/>
      <c r="M8078" s="271"/>
      <c r="N8078" s="270" t="e">
        <v>#N/A</v>
      </c>
      <c r="O8078" s="272" t="e">
        <v>#N/A</v>
      </c>
      <c r="P8078" s="272" t="e">
        <v>#N/A</v>
      </c>
      <c r="Q8078" s="272" t="e">
        <v>#N/A</v>
      </c>
    </row>
    <row r="8079" spans="1:17" s="208" customFormat="1" ht="12">
      <c r="A8079" s="268" t="str">
        <f t="shared" si="252"/>
        <v>3277097011093026080</v>
      </c>
      <c r="B8079" s="304" t="s">
        <v>19891</v>
      </c>
      <c r="C8079" s="269" t="s">
        <v>13051</v>
      </c>
      <c r="D8079" s="144" t="s">
        <v>3106</v>
      </c>
      <c r="E8079" s="269" t="s">
        <v>13052</v>
      </c>
      <c r="F8079" s="145" t="s">
        <v>3106</v>
      </c>
      <c r="G8079" s="269" t="s">
        <v>3106</v>
      </c>
      <c r="H8079" s="305" t="s">
        <v>13053</v>
      </c>
      <c r="I8079" s="306" t="s">
        <v>20452</v>
      </c>
      <c r="J8079" s="201" t="str">
        <f t="shared" si="253"/>
        <v>9999</v>
      </c>
      <c r="K8079" s="270"/>
      <c r="L8079" s="270"/>
      <c r="M8079" s="271"/>
      <c r="N8079" s="270" t="e">
        <v>#N/A</v>
      </c>
      <c r="O8079" s="272" t="e">
        <v>#N/A</v>
      </c>
      <c r="P8079" s="272" t="e">
        <v>#N/A</v>
      </c>
      <c r="Q8079" s="272" t="e">
        <v>#N/A</v>
      </c>
    </row>
    <row r="8080" spans="1:17" s="208" customFormat="1" ht="12">
      <c r="A8080" s="268" t="str">
        <f t="shared" si="252"/>
        <v>3277311011306042304</v>
      </c>
      <c r="B8080" s="304" t="s">
        <v>19891</v>
      </c>
      <c r="C8080" s="269" t="s">
        <v>13054</v>
      </c>
      <c r="D8080" s="144" t="s">
        <v>3106</v>
      </c>
      <c r="E8080" s="269" t="s">
        <v>13055</v>
      </c>
      <c r="F8080" s="145" t="s">
        <v>3106</v>
      </c>
      <c r="G8080" s="269" t="s">
        <v>3106</v>
      </c>
      <c r="H8080" s="305" t="s">
        <v>13056</v>
      </c>
      <c r="I8080" s="306" t="s">
        <v>21013</v>
      </c>
      <c r="J8080" s="201" t="str">
        <f t="shared" si="253"/>
        <v>9999</v>
      </c>
      <c r="K8080" s="270" t="s">
        <v>4210</v>
      </c>
      <c r="L8080" s="270"/>
      <c r="M8080" s="271"/>
      <c r="N8080" s="270" t="e">
        <v>#N/A</v>
      </c>
      <c r="O8080" s="272" t="e">
        <v>#N/A</v>
      </c>
      <c r="P8080" s="272" t="e">
        <v>#N/A</v>
      </c>
      <c r="Q8080" s="272" t="e">
        <v>#N/A</v>
      </c>
    </row>
    <row r="8081" spans="1:17" s="208" customFormat="1" ht="12">
      <c r="A8081" s="268" t="str">
        <f t="shared" si="252"/>
        <v>3277691011649373887</v>
      </c>
      <c r="B8081" s="304" t="s">
        <v>19891</v>
      </c>
      <c r="C8081" s="269" t="s">
        <v>18520</v>
      </c>
      <c r="D8081" s="144" t="s">
        <v>3106</v>
      </c>
      <c r="E8081" s="269" t="s">
        <v>18521</v>
      </c>
      <c r="F8081" s="145" t="s">
        <v>3106</v>
      </c>
      <c r="G8081" s="269" t="s">
        <v>3106</v>
      </c>
      <c r="H8081" s="305" t="s">
        <v>18523</v>
      </c>
      <c r="I8081" s="306" t="s">
        <v>20069</v>
      </c>
      <c r="J8081" s="201" t="str">
        <f t="shared" si="253"/>
        <v>9999</v>
      </c>
      <c r="K8081" s="270" t="s">
        <v>19923</v>
      </c>
      <c r="L8081" s="270" t="s">
        <v>13916</v>
      </c>
      <c r="M8081" s="271">
        <v>44475</v>
      </c>
      <c r="N8081" s="270" t="s">
        <v>18777</v>
      </c>
      <c r="O8081" s="272" t="s">
        <v>18778</v>
      </c>
      <c r="P8081" s="272" t="s">
        <v>19920</v>
      </c>
      <c r="Q8081" s="272" t="s">
        <v>19921</v>
      </c>
    </row>
    <row r="8082" spans="1:17" s="208" customFormat="1" ht="12">
      <c r="A8082" s="268" t="str">
        <f t="shared" si="252"/>
        <v>3277691021649373887</v>
      </c>
      <c r="B8082" s="304" t="s">
        <v>19891</v>
      </c>
      <c r="C8082" s="269" t="s">
        <v>18520</v>
      </c>
      <c r="D8082" s="144" t="s">
        <v>3106</v>
      </c>
      <c r="E8082" s="269" t="s">
        <v>18522</v>
      </c>
      <c r="F8082" s="145" t="s">
        <v>3106</v>
      </c>
      <c r="G8082" s="269" t="s">
        <v>3106</v>
      </c>
      <c r="H8082" s="305" t="s">
        <v>18523</v>
      </c>
      <c r="I8082" s="306" t="s">
        <v>20069</v>
      </c>
      <c r="J8082" s="201" t="str">
        <f t="shared" si="253"/>
        <v>9999</v>
      </c>
      <c r="K8082" s="270" t="s">
        <v>19923</v>
      </c>
      <c r="L8082" s="270" t="s">
        <v>13916</v>
      </c>
      <c r="M8082" s="271">
        <v>44475</v>
      </c>
      <c r="N8082" s="270" t="s">
        <v>18777</v>
      </c>
      <c r="O8082" s="272" t="s">
        <v>18778</v>
      </c>
      <c r="P8082" s="272" t="s">
        <v>19920</v>
      </c>
      <c r="Q8082" s="272" t="s">
        <v>19921</v>
      </c>
    </row>
    <row r="8083" spans="1:17" s="208" customFormat="1" ht="12">
      <c r="A8083" s="268" t="str">
        <f t="shared" si="252"/>
        <v>3279895021053622100</v>
      </c>
      <c r="B8083" s="304" t="s">
        <v>19891</v>
      </c>
      <c r="C8083" s="269" t="s">
        <v>13057</v>
      </c>
      <c r="D8083" s="144" t="s">
        <v>3106</v>
      </c>
      <c r="E8083" s="269" t="s">
        <v>13058</v>
      </c>
      <c r="F8083" s="145" t="s">
        <v>3106</v>
      </c>
      <c r="G8083" s="269" t="s">
        <v>3106</v>
      </c>
      <c r="H8083" s="305" t="s">
        <v>13059</v>
      </c>
      <c r="I8083" s="306" t="s">
        <v>20366</v>
      </c>
      <c r="J8083" s="201" t="str">
        <f t="shared" si="253"/>
        <v>9999</v>
      </c>
      <c r="K8083" s="270"/>
      <c r="L8083" s="270"/>
      <c r="M8083" s="271"/>
      <c r="N8083" s="270" t="e">
        <v>#N/A</v>
      </c>
      <c r="O8083" s="272" t="e">
        <v>#N/A</v>
      </c>
      <c r="P8083" s="272" t="e">
        <v>#N/A</v>
      </c>
      <c r="Q8083" s="272" t="e">
        <v>#N/A</v>
      </c>
    </row>
    <row r="8084" spans="1:17" s="208" customFormat="1" ht="12">
      <c r="A8084" s="268" t="str">
        <f t="shared" si="252"/>
        <v>3280190011144397134</v>
      </c>
      <c r="B8084" s="304" t="s">
        <v>19891</v>
      </c>
      <c r="C8084" s="269" t="s">
        <v>7486</v>
      </c>
      <c r="D8084" s="144" t="s">
        <v>3106</v>
      </c>
      <c r="E8084" s="269" t="s">
        <v>13060</v>
      </c>
      <c r="F8084" s="145" t="s">
        <v>3106</v>
      </c>
      <c r="G8084" s="269" t="s">
        <v>3106</v>
      </c>
      <c r="H8084" s="305" t="s">
        <v>13061</v>
      </c>
      <c r="I8084" s="307" t="s">
        <v>13061</v>
      </c>
      <c r="J8084" s="201" t="str">
        <f t="shared" si="253"/>
        <v>9999</v>
      </c>
      <c r="K8084" s="270"/>
      <c r="L8084" s="270"/>
      <c r="M8084" s="271"/>
      <c r="N8084" s="270" t="e">
        <v>#N/A</v>
      </c>
      <c r="O8084" s="272" t="e">
        <v>#N/A</v>
      </c>
      <c r="P8084" s="272" t="e">
        <v>#N/A</v>
      </c>
      <c r="Q8084" s="272" t="e">
        <v>#N/A</v>
      </c>
    </row>
    <row r="8085" spans="1:17" s="208" customFormat="1" ht="12">
      <c r="A8085" s="268" t="str">
        <f t="shared" ref="A8085:A8148" si="254">E8085&amp;C8085</f>
        <v>3280190021144397134</v>
      </c>
      <c r="B8085" s="304" t="s">
        <v>19891</v>
      </c>
      <c r="C8085" s="269" t="s">
        <v>7486</v>
      </c>
      <c r="D8085" s="144" t="s">
        <v>3106</v>
      </c>
      <c r="E8085" s="269" t="s">
        <v>13062</v>
      </c>
      <c r="F8085" s="145" t="s">
        <v>3106</v>
      </c>
      <c r="G8085" s="269" t="s">
        <v>3106</v>
      </c>
      <c r="H8085" s="305" t="s">
        <v>13061</v>
      </c>
      <c r="I8085" s="306" t="s">
        <v>20623</v>
      </c>
      <c r="J8085" s="201" t="str">
        <f t="shared" si="253"/>
        <v>9999</v>
      </c>
      <c r="K8085" s="270"/>
      <c r="L8085" s="270"/>
      <c r="M8085" s="271"/>
      <c r="N8085" s="270" t="e">
        <v>#N/A</v>
      </c>
      <c r="O8085" s="272" t="e">
        <v>#N/A</v>
      </c>
      <c r="P8085" s="272" t="e">
        <v>#N/A</v>
      </c>
      <c r="Q8085" s="272" t="e">
        <v>#N/A</v>
      </c>
    </row>
    <row r="8086" spans="1:17" s="208" customFormat="1" ht="12">
      <c r="A8086" s="268" t="str">
        <f t="shared" si="254"/>
        <v>3281263011740578822</v>
      </c>
      <c r="B8086" s="304" t="s">
        <v>19891</v>
      </c>
      <c r="C8086" s="269" t="s">
        <v>13063</v>
      </c>
      <c r="D8086" s="144" t="s">
        <v>3106</v>
      </c>
      <c r="E8086" s="269" t="s">
        <v>13064</v>
      </c>
      <c r="F8086" s="145" t="s">
        <v>3106</v>
      </c>
      <c r="G8086" s="269" t="s">
        <v>3106</v>
      </c>
      <c r="H8086" s="305" t="s">
        <v>13065</v>
      </c>
      <c r="I8086" s="306" t="s">
        <v>22236</v>
      </c>
      <c r="J8086" s="201" t="str">
        <f t="shared" si="253"/>
        <v>9999</v>
      </c>
      <c r="K8086" s="270"/>
      <c r="L8086" s="270"/>
      <c r="M8086" s="271"/>
      <c r="N8086" s="270" t="e">
        <v>#N/A</v>
      </c>
      <c r="O8086" s="272" t="e">
        <v>#N/A</v>
      </c>
      <c r="P8086" s="272" t="e">
        <v>#N/A</v>
      </c>
      <c r="Q8086" s="272" t="e">
        <v>#N/A</v>
      </c>
    </row>
    <row r="8087" spans="1:17" s="208" customFormat="1" ht="12">
      <c r="A8087" s="268" t="str">
        <f t="shared" si="254"/>
        <v>3282485011922353754</v>
      </c>
      <c r="B8087" s="304" t="s">
        <v>19891</v>
      </c>
      <c r="C8087" s="269" t="s">
        <v>18533</v>
      </c>
      <c r="D8087" s="144" t="s">
        <v>3106</v>
      </c>
      <c r="E8087" s="269" t="s">
        <v>18534</v>
      </c>
      <c r="F8087" s="145" t="s">
        <v>3106</v>
      </c>
      <c r="G8087" s="269" t="s">
        <v>3106</v>
      </c>
      <c r="H8087" s="305" t="s">
        <v>18536</v>
      </c>
      <c r="I8087" s="306" t="s">
        <v>20070</v>
      </c>
      <c r="J8087" s="201" t="str">
        <f t="shared" si="253"/>
        <v>9999</v>
      </c>
      <c r="K8087" s="270" t="s">
        <v>19923</v>
      </c>
      <c r="L8087" s="270" t="s">
        <v>13916</v>
      </c>
      <c r="M8087" s="271">
        <v>44475</v>
      </c>
      <c r="N8087" s="270" t="s">
        <v>18777</v>
      </c>
      <c r="O8087" s="272" t="s">
        <v>18778</v>
      </c>
      <c r="P8087" s="272" t="s">
        <v>19920</v>
      </c>
      <c r="Q8087" s="272" t="s">
        <v>19921</v>
      </c>
    </row>
    <row r="8088" spans="1:17" s="208" customFormat="1" ht="12">
      <c r="A8088" s="268" t="str">
        <f t="shared" si="254"/>
        <v>3282485021922353754</v>
      </c>
      <c r="B8088" s="304" t="s">
        <v>19891</v>
      </c>
      <c r="C8088" s="269" t="s">
        <v>18533</v>
      </c>
      <c r="D8088" s="144" t="s">
        <v>3106</v>
      </c>
      <c r="E8088" s="269" t="s">
        <v>18535</v>
      </c>
      <c r="F8088" s="145" t="s">
        <v>3106</v>
      </c>
      <c r="G8088" s="269" t="s">
        <v>3106</v>
      </c>
      <c r="H8088" s="305" t="s">
        <v>18536</v>
      </c>
      <c r="I8088" s="306" t="s">
        <v>20070</v>
      </c>
      <c r="J8088" s="201" t="str">
        <f t="shared" si="253"/>
        <v>9999</v>
      </c>
      <c r="K8088" s="270" t="s">
        <v>19923</v>
      </c>
      <c r="L8088" s="270" t="s">
        <v>13916</v>
      </c>
      <c r="M8088" s="271">
        <v>44475</v>
      </c>
      <c r="N8088" s="270" t="s">
        <v>18777</v>
      </c>
      <c r="O8088" s="272" t="s">
        <v>18778</v>
      </c>
      <c r="P8088" s="272" t="s">
        <v>19920</v>
      </c>
      <c r="Q8088" s="272" t="s">
        <v>19921</v>
      </c>
    </row>
    <row r="8089" spans="1:17" s="208" customFormat="1" ht="12">
      <c r="A8089" s="268" t="str">
        <f t="shared" si="254"/>
        <v>3282915011306199757</v>
      </c>
      <c r="B8089" s="304" t="s">
        <v>19891</v>
      </c>
      <c r="C8089" s="269" t="s">
        <v>13066</v>
      </c>
      <c r="D8089" s="144" t="s">
        <v>3106</v>
      </c>
      <c r="E8089" s="269" t="s">
        <v>13067</v>
      </c>
      <c r="F8089" s="145" t="s">
        <v>3106</v>
      </c>
      <c r="G8089" s="269" t="s">
        <v>3106</v>
      </c>
      <c r="H8089" s="305" t="s">
        <v>13068</v>
      </c>
      <c r="I8089" s="306" t="s">
        <v>21017</v>
      </c>
      <c r="J8089" s="201" t="str">
        <f t="shared" si="253"/>
        <v>9999</v>
      </c>
      <c r="K8089" s="270"/>
      <c r="L8089" s="270"/>
      <c r="M8089" s="271"/>
      <c r="N8089" s="270" t="e">
        <v>#N/A</v>
      </c>
      <c r="O8089" s="272" t="e">
        <v>#N/A</v>
      </c>
      <c r="P8089" s="272" t="e">
        <v>#N/A</v>
      </c>
      <c r="Q8089" s="272" t="e">
        <v>#N/A</v>
      </c>
    </row>
    <row r="8090" spans="1:17" s="208" customFormat="1" ht="12">
      <c r="A8090" s="268" t="str">
        <f t="shared" si="254"/>
        <v>3284010011235498494</v>
      </c>
      <c r="B8090" s="304" t="s">
        <v>19891</v>
      </c>
      <c r="C8090" s="269" t="s">
        <v>13069</v>
      </c>
      <c r="D8090" s="144" t="s">
        <v>3106</v>
      </c>
      <c r="E8090" s="269" t="s">
        <v>13070</v>
      </c>
      <c r="F8090" s="145" t="s">
        <v>3106</v>
      </c>
      <c r="G8090" s="269" t="s">
        <v>3106</v>
      </c>
      <c r="H8090" s="305" t="s">
        <v>13071</v>
      </c>
      <c r="I8090" s="306" t="s">
        <v>20867</v>
      </c>
      <c r="J8090" s="201" t="str">
        <f t="shared" si="253"/>
        <v>9999</v>
      </c>
      <c r="K8090" s="270"/>
      <c r="L8090" s="270"/>
      <c r="M8090" s="271"/>
      <c r="N8090" s="270" t="e">
        <v>#N/A</v>
      </c>
      <c r="O8090" s="272" t="e">
        <v>#N/A</v>
      </c>
      <c r="P8090" s="272" t="e">
        <v>#N/A</v>
      </c>
      <c r="Q8090" s="272" t="e">
        <v>#N/A</v>
      </c>
    </row>
    <row r="8091" spans="1:17" s="208" customFormat="1" ht="12">
      <c r="A8091" s="268" t="str">
        <f t="shared" si="254"/>
        <v>3284622011861766016</v>
      </c>
      <c r="B8091" s="304" t="s">
        <v>19891</v>
      </c>
      <c r="C8091" s="269" t="s">
        <v>13072</v>
      </c>
      <c r="D8091" s="144" t="s">
        <v>3106</v>
      </c>
      <c r="E8091" s="269" t="s">
        <v>13073</v>
      </c>
      <c r="F8091" s="145" t="s">
        <v>3106</v>
      </c>
      <c r="G8091" s="269" t="s">
        <v>3106</v>
      </c>
      <c r="H8091" s="305" t="s">
        <v>13074</v>
      </c>
      <c r="I8091" s="306" t="s">
        <v>22530</v>
      </c>
      <c r="J8091" s="201" t="str">
        <f t="shared" si="253"/>
        <v>9999</v>
      </c>
      <c r="K8091" s="270"/>
      <c r="L8091" s="270"/>
      <c r="M8091" s="271"/>
      <c r="N8091" s="270" t="e">
        <v>#N/A</v>
      </c>
      <c r="O8091" s="272" t="e">
        <v>#N/A</v>
      </c>
      <c r="P8091" s="272" t="e">
        <v>#N/A</v>
      </c>
      <c r="Q8091" s="272" t="e">
        <v>#N/A</v>
      </c>
    </row>
    <row r="8092" spans="1:17" s="208" customFormat="1" ht="12">
      <c r="A8092" s="268" t="str">
        <f t="shared" si="254"/>
        <v>3287880101891753232</v>
      </c>
      <c r="B8092" s="304" t="s">
        <v>19891</v>
      </c>
      <c r="C8092" s="269" t="s">
        <v>13075</v>
      </c>
      <c r="D8092" s="144" t="s">
        <v>3106</v>
      </c>
      <c r="E8092" s="269" t="s">
        <v>13076</v>
      </c>
      <c r="F8092" s="145" t="s">
        <v>3106</v>
      </c>
      <c r="G8092" s="269" t="s">
        <v>3106</v>
      </c>
      <c r="H8092" s="305" t="s">
        <v>13077</v>
      </c>
      <c r="I8092" s="306" t="s">
        <v>22598</v>
      </c>
      <c r="J8092" s="201" t="str">
        <f t="shared" si="253"/>
        <v>9999</v>
      </c>
      <c r="K8092" s="270"/>
      <c r="L8092" s="270"/>
      <c r="M8092" s="271"/>
      <c r="N8092" s="270" t="e">
        <v>#N/A</v>
      </c>
      <c r="O8092" s="272" t="e">
        <v>#N/A</v>
      </c>
      <c r="P8092" s="272" t="e">
        <v>#N/A</v>
      </c>
      <c r="Q8092" s="272" t="e">
        <v>#N/A</v>
      </c>
    </row>
    <row r="8093" spans="1:17" s="208" customFormat="1" ht="12">
      <c r="A8093" s="268" t="str">
        <f t="shared" si="254"/>
        <v>3287880231891753232</v>
      </c>
      <c r="B8093" s="304" t="s">
        <v>19891</v>
      </c>
      <c r="C8093" s="269" t="s">
        <v>13075</v>
      </c>
      <c r="D8093" s="144" t="s">
        <v>3106</v>
      </c>
      <c r="E8093" s="269" t="s">
        <v>13078</v>
      </c>
      <c r="F8093" s="145" t="s">
        <v>3106</v>
      </c>
      <c r="G8093" s="269" t="s">
        <v>3106</v>
      </c>
      <c r="H8093" s="305" t="s">
        <v>13077</v>
      </c>
      <c r="I8093" s="306" t="s">
        <v>22598</v>
      </c>
      <c r="J8093" s="201" t="str">
        <f t="shared" si="253"/>
        <v>9999</v>
      </c>
      <c r="K8093" s="270"/>
      <c r="L8093" s="270"/>
      <c r="M8093" s="271"/>
      <c r="N8093" s="270" t="e">
        <v>#N/A</v>
      </c>
      <c r="O8093" s="272" t="e">
        <v>#N/A</v>
      </c>
      <c r="P8093" s="272" t="e">
        <v>#N/A</v>
      </c>
      <c r="Q8093" s="272" t="e">
        <v>#N/A</v>
      </c>
    </row>
    <row r="8094" spans="1:17" s="208" customFormat="1" ht="12">
      <c r="A8094" s="268" t="str">
        <f t="shared" si="254"/>
        <v>3289498011376598896</v>
      </c>
      <c r="B8094" s="304" t="s">
        <v>19891</v>
      </c>
      <c r="C8094" s="269" t="s">
        <v>4939</v>
      </c>
      <c r="D8094" s="144" t="s">
        <v>3106</v>
      </c>
      <c r="E8094" s="269" t="s">
        <v>13079</v>
      </c>
      <c r="F8094" s="145" t="s">
        <v>3106</v>
      </c>
      <c r="G8094" s="269" t="s">
        <v>3106</v>
      </c>
      <c r="H8094" s="305" t="s">
        <v>13080</v>
      </c>
      <c r="I8094" s="306" t="s">
        <v>21227</v>
      </c>
      <c r="J8094" s="201" t="str">
        <f t="shared" si="253"/>
        <v>9999</v>
      </c>
      <c r="K8094" s="270"/>
      <c r="L8094" s="270"/>
      <c r="M8094" s="271"/>
      <c r="N8094" s="270" t="e">
        <v>#N/A</v>
      </c>
      <c r="O8094" s="272" t="e">
        <v>#N/A</v>
      </c>
      <c r="P8094" s="272" t="e">
        <v>#N/A</v>
      </c>
      <c r="Q8094" s="272" t="e">
        <v>#N/A</v>
      </c>
    </row>
    <row r="8095" spans="1:17" s="208" customFormat="1" ht="12">
      <c r="A8095" s="268" t="str">
        <f t="shared" si="254"/>
        <v>3290009011215125463</v>
      </c>
      <c r="B8095" s="304" t="s">
        <v>19891</v>
      </c>
      <c r="C8095" s="269" t="s">
        <v>13081</v>
      </c>
      <c r="D8095" s="144" t="s">
        <v>3106</v>
      </c>
      <c r="E8095" s="269" t="s">
        <v>13082</v>
      </c>
      <c r="F8095" s="145" t="s">
        <v>3106</v>
      </c>
      <c r="G8095" s="269" t="s">
        <v>3106</v>
      </c>
      <c r="H8095" s="305" t="s">
        <v>13083</v>
      </c>
      <c r="I8095" s="307" t="s">
        <v>13083</v>
      </c>
      <c r="J8095" s="201" t="str">
        <f t="shared" si="253"/>
        <v>9999</v>
      </c>
      <c r="K8095" s="270"/>
      <c r="L8095" s="270"/>
      <c r="M8095" s="271"/>
      <c r="N8095" s="270" t="e">
        <v>#N/A</v>
      </c>
      <c r="O8095" s="272" t="e">
        <v>#N/A</v>
      </c>
      <c r="P8095" s="272" t="e">
        <v>#N/A</v>
      </c>
      <c r="Q8095" s="272" t="e">
        <v>#N/A</v>
      </c>
    </row>
    <row r="8096" spans="1:17" s="208" customFormat="1" ht="12">
      <c r="A8096" s="268" t="str">
        <f t="shared" si="254"/>
        <v>3290009021215125463</v>
      </c>
      <c r="B8096" s="304" t="s">
        <v>19891</v>
      </c>
      <c r="C8096" s="269" t="s">
        <v>13081</v>
      </c>
      <c r="D8096" s="144" t="s">
        <v>3106</v>
      </c>
      <c r="E8096" s="269" t="s">
        <v>13084</v>
      </c>
      <c r="F8096" s="145" t="s">
        <v>3106</v>
      </c>
      <c r="G8096" s="269" t="s">
        <v>3106</v>
      </c>
      <c r="H8096" s="305" t="s">
        <v>13085</v>
      </c>
      <c r="I8096" s="306" t="s">
        <v>20794</v>
      </c>
      <c r="J8096" s="201" t="str">
        <f t="shared" si="253"/>
        <v>9999</v>
      </c>
      <c r="K8096" s="270"/>
      <c r="L8096" s="270"/>
      <c r="M8096" s="271"/>
      <c r="N8096" s="270" t="e">
        <v>#N/A</v>
      </c>
      <c r="O8096" s="272" t="e">
        <v>#N/A</v>
      </c>
      <c r="P8096" s="272" t="e">
        <v>#N/A</v>
      </c>
      <c r="Q8096" s="272" t="e">
        <v>#N/A</v>
      </c>
    </row>
    <row r="8097" spans="1:17" s="208" customFormat="1" ht="12">
      <c r="A8097" s="268" t="str">
        <f t="shared" si="254"/>
        <v>3292500011194040485</v>
      </c>
      <c r="B8097" s="304" t="s">
        <v>19891</v>
      </c>
      <c r="C8097" s="269" t="s">
        <v>13086</v>
      </c>
      <c r="D8097" s="144" t="s">
        <v>3106</v>
      </c>
      <c r="E8097" s="269" t="s">
        <v>13087</v>
      </c>
      <c r="F8097" s="145" t="s">
        <v>3106</v>
      </c>
      <c r="G8097" s="269" t="s">
        <v>3106</v>
      </c>
      <c r="H8097" s="305" t="s">
        <v>13088</v>
      </c>
      <c r="I8097" s="306" t="s">
        <v>20741</v>
      </c>
      <c r="J8097" s="201" t="str">
        <f t="shared" si="253"/>
        <v>9999</v>
      </c>
      <c r="K8097" s="270"/>
      <c r="L8097" s="270"/>
      <c r="M8097" s="271"/>
      <c r="N8097" s="270" t="e">
        <v>#N/A</v>
      </c>
      <c r="O8097" s="272" t="e">
        <v>#N/A</v>
      </c>
      <c r="P8097" s="272" t="e">
        <v>#N/A</v>
      </c>
      <c r="Q8097" s="272" t="e">
        <v>#N/A</v>
      </c>
    </row>
    <row r="8098" spans="1:17" s="208" customFormat="1" ht="12">
      <c r="A8098" s="268" t="str">
        <f t="shared" si="254"/>
        <v>3296782011053360651</v>
      </c>
      <c r="B8098" s="304" t="s">
        <v>19891</v>
      </c>
      <c r="C8098" s="269" t="s">
        <v>3639</v>
      </c>
      <c r="D8098" s="144" t="s">
        <v>3106</v>
      </c>
      <c r="E8098" s="269" t="s">
        <v>3640</v>
      </c>
      <c r="F8098" s="145" t="s">
        <v>3106</v>
      </c>
      <c r="G8098" s="269" t="s">
        <v>3106</v>
      </c>
      <c r="H8098" s="305" t="s">
        <v>3340</v>
      </c>
      <c r="I8098" s="307" t="s">
        <v>3340</v>
      </c>
      <c r="J8098" s="201" t="str">
        <f t="shared" si="253"/>
        <v>9999</v>
      </c>
      <c r="K8098" s="270"/>
      <c r="L8098" s="270"/>
      <c r="M8098" s="271"/>
      <c r="N8098" s="270" t="e">
        <v>#N/A</v>
      </c>
      <c r="O8098" s="272" t="e">
        <v>#N/A</v>
      </c>
      <c r="P8098" s="272" t="e">
        <v>#N/A</v>
      </c>
      <c r="Q8098" s="272" t="e">
        <v>#N/A</v>
      </c>
    </row>
    <row r="8099" spans="1:17" s="208" customFormat="1" ht="12">
      <c r="A8099" s="268" t="str">
        <f t="shared" si="254"/>
        <v>3296782021053360651</v>
      </c>
      <c r="B8099" s="304" t="s">
        <v>19891</v>
      </c>
      <c r="C8099" s="269" t="s">
        <v>3639</v>
      </c>
      <c r="D8099" s="144" t="s">
        <v>3106</v>
      </c>
      <c r="E8099" s="269" t="s">
        <v>3641</v>
      </c>
      <c r="F8099" s="145" t="s">
        <v>3106</v>
      </c>
      <c r="G8099" s="269" t="s">
        <v>3106</v>
      </c>
      <c r="H8099" s="305" t="s">
        <v>3340</v>
      </c>
      <c r="I8099" s="307" t="s">
        <v>3340</v>
      </c>
      <c r="J8099" s="201" t="str">
        <f t="shared" si="253"/>
        <v>9999</v>
      </c>
      <c r="K8099" s="270"/>
      <c r="L8099" s="270"/>
      <c r="M8099" s="271"/>
      <c r="N8099" s="270" t="e">
        <v>#N/A</v>
      </c>
      <c r="O8099" s="272" t="e">
        <v>#N/A</v>
      </c>
      <c r="P8099" s="272" t="e">
        <v>#N/A</v>
      </c>
      <c r="Q8099" s="272" t="e">
        <v>#N/A</v>
      </c>
    </row>
    <row r="8100" spans="1:17" s="208" customFormat="1" ht="12">
      <c r="A8100" s="268" t="str">
        <f t="shared" si="254"/>
        <v>3296782031053360651</v>
      </c>
      <c r="B8100" s="304" t="s">
        <v>19891</v>
      </c>
      <c r="C8100" s="269" t="s">
        <v>3639</v>
      </c>
      <c r="D8100" s="144" t="s">
        <v>3106</v>
      </c>
      <c r="E8100" s="269" t="s">
        <v>3642</v>
      </c>
      <c r="F8100" s="145" t="s">
        <v>3106</v>
      </c>
      <c r="G8100" s="269" t="s">
        <v>3106</v>
      </c>
      <c r="H8100" s="305" t="s">
        <v>3340</v>
      </c>
      <c r="I8100" s="307" t="s">
        <v>3340</v>
      </c>
      <c r="J8100" s="201" t="str">
        <f t="shared" si="253"/>
        <v>9999</v>
      </c>
      <c r="K8100" s="270"/>
      <c r="L8100" s="270"/>
      <c r="M8100" s="271"/>
      <c r="N8100" s="270" t="e">
        <v>#N/A</v>
      </c>
      <c r="O8100" s="272" t="e">
        <v>#N/A</v>
      </c>
      <c r="P8100" s="272" t="e">
        <v>#N/A</v>
      </c>
      <c r="Q8100" s="272" t="e">
        <v>#N/A</v>
      </c>
    </row>
    <row r="8101" spans="1:17" s="208" customFormat="1" ht="12">
      <c r="A8101" s="268" t="str">
        <f t="shared" si="254"/>
        <v>3300642021912966557</v>
      </c>
      <c r="B8101" s="304" t="s">
        <v>19891</v>
      </c>
      <c r="C8101" s="269" t="s">
        <v>4511</v>
      </c>
      <c r="D8101" s="144" t="s">
        <v>3106</v>
      </c>
      <c r="E8101" s="269" t="s">
        <v>13089</v>
      </c>
      <c r="F8101" s="145" t="s">
        <v>3106</v>
      </c>
      <c r="G8101" s="269" t="s">
        <v>3106</v>
      </c>
      <c r="H8101" s="305" t="s">
        <v>4512</v>
      </c>
      <c r="I8101" s="306" t="s">
        <v>22665</v>
      </c>
      <c r="J8101" s="201" t="str">
        <f t="shared" si="253"/>
        <v>9999</v>
      </c>
      <c r="K8101" s="270"/>
      <c r="L8101" s="270"/>
      <c r="M8101" s="271"/>
      <c r="N8101" s="270" t="e">
        <v>#N/A</v>
      </c>
      <c r="O8101" s="272" t="e">
        <v>#N/A</v>
      </c>
      <c r="P8101" s="272" t="e">
        <v>#N/A</v>
      </c>
      <c r="Q8101" s="272" t="e">
        <v>#N/A</v>
      </c>
    </row>
    <row r="8102" spans="1:17" s="208" customFormat="1" ht="12">
      <c r="A8102" s="268" t="str">
        <f t="shared" si="254"/>
        <v>3300857011083903744</v>
      </c>
      <c r="B8102" s="304" t="s">
        <v>19891</v>
      </c>
      <c r="C8102" s="269" t="s">
        <v>3657</v>
      </c>
      <c r="D8102" s="144" t="s">
        <v>3106</v>
      </c>
      <c r="E8102" s="269" t="s">
        <v>13090</v>
      </c>
      <c r="F8102" s="145" t="s">
        <v>3106</v>
      </c>
      <c r="G8102" s="269" t="s">
        <v>3106</v>
      </c>
      <c r="H8102" s="305" t="s">
        <v>13091</v>
      </c>
      <c r="I8102" s="307" t="s">
        <v>13091</v>
      </c>
      <c r="J8102" s="201" t="str">
        <f t="shared" si="253"/>
        <v>9999</v>
      </c>
      <c r="K8102" s="270"/>
      <c r="L8102" s="270"/>
      <c r="M8102" s="271"/>
      <c r="N8102" s="270" t="e">
        <v>#N/A</v>
      </c>
      <c r="O8102" s="272" t="e">
        <v>#N/A</v>
      </c>
      <c r="P8102" s="272" t="e">
        <v>#N/A</v>
      </c>
      <c r="Q8102" s="272" t="e">
        <v>#N/A</v>
      </c>
    </row>
    <row r="8103" spans="1:17" s="208" customFormat="1" ht="12">
      <c r="A8103" s="268" t="str">
        <f t="shared" si="254"/>
        <v>3301103021013257351</v>
      </c>
      <c r="B8103" s="304" t="s">
        <v>19891</v>
      </c>
      <c r="C8103" s="269" t="s">
        <v>13923</v>
      </c>
      <c r="D8103" s="144" t="s">
        <v>3106</v>
      </c>
      <c r="E8103" s="269" t="s">
        <v>13924</v>
      </c>
      <c r="F8103" s="145" t="s">
        <v>3106</v>
      </c>
      <c r="G8103" s="269" t="s">
        <v>3106</v>
      </c>
      <c r="H8103" s="305" t="s">
        <v>13925</v>
      </c>
      <c r="I8103" s="307" t="s">
        <v>13925</v>
      </c>
      <c r="J8103" s="201" t="str">
        <f t="shared" si="253"/>
        <v>9999</v>
      </c>
      <c r="K8103" s="270" t="s">
        <v>13915</v>
      </c>
      <c r="L8103" s="270" t="s">
        <v>13916</v>
      </c>
      <c r="M8103" s="271">
        <v>44085</v>
      </c>
      <c r="N8103" s="270" t="e">
        <v>#N/A</v>
      </c>
      <c r="O8103" s="272" t="e">
        <v>#N/A</v>
      </c>
      <c r="P8103" s="272" t="e">
        <v>#N/A</v>
      </c>
      <c r="Q8103" s="272" t="e">
        <v>#N/A</v>
      </c>
    </row>
    <row r="8104" spans="1:17" s="208" customFormat="1" ht="12">
      <c r="A8104" s="268" t="str">
        <f t="shared" si="254"/>
        <v>3301475011053652438</v>
      </c>
      <c r="B8104" s="304" t="s">
        <v>19891</v>
      </c>
      <c r="C8104" s="269" t="s">
        <v>4079</v>
      </c>
      <c r="D8104" s="144" t="s">
        <v>3106</v>
      </c>
      <c r="E8104" s="269" t="s">
        <v>13092</v>
      </c>
      <c r="F8104" s="145" t="s">
        <v>3106</v>
      </c>
      <c r="G8104" s="269" t="s">
        <v>3106</v>
      </c>
      <c r="H8104" s="305" t="s">
        <v>4080</v>
      </c>
      <c r="I8104" s="306" t="s">
        <v>20368</v>
      </c>
      <c r="J8104" s="201" t="str">
        <f t="shared" si="253"/>
        <v>9999</v>
      </c>
      <c r="K8104" s="270" t="s">
        <v>13093</v>
      </c>
      <c r="L8104" s="270" t="s">
        <v>13094</v>
      </c>
      <c r="M8104" s="271">
        <v>44098</v>
      </c>
      <c r="N8104" s="270" t="e">
        <v>#N/A</v>
      </c>
      <c r="O8104" s="272" t="e">
        <v>#N/A</v>
      </c>
      <c r="P8104" s="272" t="e">
        <v>#N/A</v>
      </c>
      <c r="Q8104" s="272" t="e">
        <v>#N/A</v>
      </c>
    </row>
    <row r="8105" spans="1:17" s="208" customFormat="1" ht="12">
      <c r="A8105" s="268" t="str">
        <f t="shared" si="254"/>
        <v>3301632011124312749</v>
      </c>
      <c r="B8105" s="304" t="s">
        <v>19891</v>
      </c>
      <c r="C8105" s="269" t="s">
        <v>13095</v>
      </c>
      <c r="D8105" s="144" t="s">
        <v>3106</v>
      </c>
      <c r="E8105" s="269" t="s">
        <v>13096</v>
      </c>
      <c r="F8105" s="145" t="s">
        <v>3106</v>
      </c>
      <c r="G8105" s="269" t="s">
        <v>3106</v>
      </c>
      <c r="H8105" s="305" t="s">
        <v>13097</v>
      </c>
      <c r="I8105" s="306" t="s">
        <v>20554</v>
      </c>
      <c r="J8105" s="201" t="str">
        <f t="shared" si="253"/>
        <v>9999</v>
      </c>
      <c r="K8105" s="270"/>
      <c r="L8105" s="270"/>
      <c r="M8105" s="271"/>
      <c r="N8105" s="270" t="e">
        <v>#N/A</v>
      </c>
      <c r="O8105" s="272" t="e">
        <v>#N/A</v>
      </c>
      <c r="P8105" s="272" t="e">
        <v>#N/A</v>
      </c>
      <c r="Q8105" s="272" t="e">
        <v>#N/A</v>
      </c>
    </row>
    <row r="8106" spans="1:17" s="208" customFormat="1" ht="12">
      <c r="A8106" s="268" t="str">
        <f t="shared" si="254"/>
        <v>3301798011811045859</v>
      </c>
      <c r="B8106" s="304" t="s">
        <v>19891</v>
      </c>
      <c r="C8106" s="269" t="s">
        <v>13098</v>
      </c>
      <c r="D8106" s="144" t="s">
        <v>3106</v>
      </c>
      <c r="E8106" s="269" t="s">
        <v>13099</v>
      </c>
      <c r="F8106" s="145" t="s">
        <v>3106</v>
      </c>
      <c r="G8106" s="269" t="s">
        <v>3106</v>
      </c>
      <c r="H8106" s="305" t="s">
        <v>13100</v>
      </c>
      <c r="I8106" s="307" t="s">
        <v>13100</v>
      </c>
      <c r="J8106" s="201" t="str">
        <f t="shared" si="253"/>
        <v>9999</v>
      </c>
      <c r="K8106" s="270"/>
      <c r="L8106" s="270"/>
      <c r="M8106" s="271"/>
      <c r="N8106" s="270" t="e">
        <v>#N/A</v>
      </c>
      <c r="O8106" s="272" t="e">
        <v>#N/A</v>
      </c>
      <c r="P8106" s="272" t="e">
        <v>#N/A</v>
      </c>
      <c r="Q8106" s="272" t="e">
        <v>#N/A</v>
      </c>
    </row>
    <row r="8107" spans="1:17" s="208" customFormat="1" ht="12">
      <c r="A8107" s="268" t="str">
        <f t="shared" si="254"/>
        <v>3301798021811045859</v>
      </c>
      <c r="B8107" s="304" t="s">
        <v>19891</v>
      </c>
      <c r="C8107" s="269" t="s">
        <v>13098</v>
      </c>
      <c r="D8107" s="144" t="s">
        <v>3106</v>
      </c>
      <c r="E8107" s="269" t="s">
        <v>13101</v>
      </c>
      <c r="F8107" s="145" t="s">
        <v>3106</v>
      </c>
      <c r="G8107" s="269" t="s">
        <v>3106</v>
      </c>
      <c r="H8107" s="305" t="s">
        <v>13100</v>
      </c>
      <c r="I8107" s="307" t="s">
        <v>13100</v>
      </c>
      <c r="J8107" s="201" t="str">
        <f t="shared" si="253"/>
        <v>9999</v>
      </c>
      <c r="K8107" s="270"/>
      <c r="L8107" s="270"/>
      <c r="M8107" s="271"/>
      <c r="N8107" s="270" t="e">
        <v>#N/A</v>
      </c>
      <c r="O8107" s="272" t="e">
        <v>#N/A</v>
      </c>
      <c r="P8107" s="272" t="e">
        <v>#N/A</v>
      </c>
      <c r="Q8107" s="272" t="e">
        <v>#N/A</v>
      </c>
    </row>
    <row r="8108" spans="1:17" s="208" customFormat="1" ht="12">
      <c r="A8108" s="268" t="str">
        <f t="shared" si="254"/>
        <v>3304081011942524699</v>
      </c>
      <c r="B8108" s="304" t="s">
        <v>19891</v>
      </c>
      <c r="C8108" s="269" t="s">
        <v>13102</v>
      </c>
      <c r="D8108" s="144" t="s">
        <v>3106</v>
      </c>
      <c r="E8108" s="269" t="s">
        <v>13103</v>
      </c>
      <c r="F8108" s="145" t="s">
        <v>3106</v>
      </c>
      <c r="G8108" s="269" t="s">
        <v>3106</v>
      </c>
      <c r="H8108" s="305" t="s">
        <v>13104</v>
      </c>
      <c r="I8108" s="307" t="s">
        <v>13104</v>
      </c>
      <c r="J8108" s="201" t="str">
        <f t="shared" si="253"/>
        <v>9999</v>
      </c>
      <c r="K8108" s="270"/>
      <c r="L8108" s="270"/>
      <c r="M8108" s="271"/>
      <c r="N8108" s="270" t="e">
        <v>#N/A</v>
      </c>
      <c r="O8108" s="272" t="e">
        <v>#N/A</v>
      </c>
      <c r="P8108" s="272" t="e">
        <v>#N/A</v>
      </c>
      <c r="Q8108" s="272" t="e">
        <v>#N/A</v>
      </c>
    </row>
    <row r="8109" spans="1:17" s="208" customFormat="1" ht="12">
      <c r="A8109" s="268" t="str">
        <f t="shared" si="254"/>
        <v>3305559011467420448</v>
      </c>
      <c r="B8109" s="304" t="s">
        <v>19891</v>
      </c>
      <c r="C8109" s="269" t="s">
        <v>13105</v>
      </c>
      <c r="D8109" s="144" t="s">
        <v>3106</v>
      </c>
      <c r="E8109" s="269" t="s">
        <v>13106</v>
      </c>
      <c r="F8109" s="145" t="s">
        <v>3106</v>
      </c>
      <c r="G8109" s="269" t="s">
        <v>3106</v>
      </c>
      <c r="H8109" s="305" t="s">
        <v>13107</v>
      </c>
      <c r="I8109" s="307" t="s">
        <v>13107</v>
      </c>
      <c r="J8109" s="201" t="str">
        <f t="shared" si="253"/>
        <v>9999</v>
      </c>
      <c r="K8109" s="270"/>
      <c r="L8109" s="270"/>
      <c r="M8109" s="271"/>
      <c r="N8109" s="270" t="e">
        <v>#N/A</v>
      </c>
      <c r="O8109" s="272" t="e">
        <v>#N/A</v>
      </c>
      <c r="P8109" s="272" t="e">
        <v>#N/A</v>
      </c>
      <c r="Q8109" s="272" t="e">
        <v>#N/A</v>
      </c>
    </row>
    <row r="8110" spans="1:17" s="208" customFormat="1" ht="12">
      <c r="A8110" s="268" t="str">
        <f t="shared" si="254"/>
        <v>3305559021467420448</v>
      </c>
      <c r="B8110" s="304" t="s">
        <v>19891</v>
      </c>
      <c r="C8110" s="269" t="s">
        <v>13105</v>
      </c>
      <c r="D8110" s="144" t="s">
        <v>3106</v>
      </c>
      <c r="E8110" s="269" t="s">
        <v>13108</v>
      </c>
      <c r="F8110" s="145" t="s">
        <v>3106</v>
      </c>
      <c r="G8110" s="269" t="s">
        <v>3106</v>
      </c>
      <c r="H8110" s="305" t="s">
        <v>13107</v>
      </c>
      <c r="I8110" s="306" t="s">
        <v>21492</v>
      </c>
      <c r="J8110" s="201" t="str">
        <f t="shared" si="253"/>
        <v>9999</v>
      </c>
      <c r="K8110" s="270"/>
      <c r="L8110" s="270"/>
      <c r="M8110" s="271"/>
      <c r="N8110" s="270" t="e">
        <v>#N/A</v>
      </c>
      <c r="O8110" s="272" t="e">
        <v>#N/A</v>
      </c>
      <c r="P8110" s="272" t="e">
        <v>#N/A</v>
      </c>
      <c r="Q8110" s="272" t="e">
        <v>#N/A</v>
      </c>
    </row>
    <row r="8111" spans="1:17" s="208" customFormat="1" ht="12">
      <c r="A8111" s="268" t="str">
        <f t="shared" si="254"/>
        <v>3307365011508992249</v>
      </c>
      <c r="B8111" s="304" t="s">
        <v>19891</v>
      </c>
      <c r="C8111" s="269" t="s">
        <v>5141</v>
      </c>
      <c r="D8111" s="144" t="s">
        <v>3106</v>
      </c>
      <c r="E8111" s="269" t="s">
        <v>13109</v>
      </c>
      <c r="F8111" s="145" t="s">
        <v>3106</v>
      </c>
      <c r="G8111" s="269" t="s">
        <v>3106</v>
      </c>
      <c r="H8111" s="305" t="s">
        <v>5143</v>
      </c>
      <c r="I8111" s="307" t="s">
        <v>5143</v>
      </c>
      <c r="J8111" s="201" t="str">
        <f t="shared" si="253"/>
        <v>9999</v>
      </c>
      <c r="K8111" s="270"/>
      <c r="L8111" s="270"/>
      <c r="M8111" s="271"/>
      <c r="N8111" s="270" t="e">
        <v>#N/A</v>
      </c>
      <c r="O8111" s="272" t="e">
        <v>#N/A</v>
      </c>
      <c r="P8111" s="272" t="e">
        <v>#N/A</v>
      </c>
      <c r="Q8111" s="272" t="e">
        <v>#N/A</v>
      </c>
    </row>
    <row r="8112" spans="1:17" s="208" customFormat="1" ht="12">
      <c r="A8112" s="268" t="str">
        <f t="shared" si="254"/>
        <v>3309361011932455284</v>
      </c>
      <c r="B8112" s="304" t="s">
        <v>19891</v>
      </c>
      <c r="C8112" s="269" t="s">
        <v>13110</v>
      </c>
      <c r="D8112" s="144" t="s">
        <v>3106</v>
      </c>
      <c r="E8112" s="269" t="s">
        <v>13111</v>
      </c>
      <c r="F8112" s="145" t="s">
        <v>3106</v>
      </c>
      <c r="G8112" s="269" t="s">
        <v>3106</v>
      </c>
      <c r="H8112" s="305" t="s">
        <v>13112</v>
      </c>
      <c r="I8112" s="306" t="s">
        <v>22717</v>
      </c>
      <c r="J8112" s="201" t="str">
        <f t="shared" si="253"/>
        <v>9999</v>
      </c>
      <c r="K8112" s="270"/>
      <c r="L8112" s="270"/>
      <c r="M8112" s="271"/>
      <c r="N8112" s="270" t="e">
        <v>#N/A</v>
      </c>
      <c r="O8112" s="272" t="e">
        <v>#N/A</v>
      </c>
      <c r="P8112" s="272" t="e">
        <v>#N/A</v>
      </c>
      <c r="Q8112" s="272" t="e">
        <v>#N/A</v>
      </c>
    </row>
    <row r="8113" spans="1:17" s="208" customFormat="1" ht="12">
      <c r="A8113" s="268" t="str">
        <f t="shared" si="254"/>
        <v>3312126011588978613</v>
      </c>
      <c r="B8113" s="304" t="s">
        <v>19891</v>
      </c>
      <c r="C8113" s="269" t="s">
        <v>13113</v>
      </c>
      <c r="D8113" s="144" t="s">
        <v>3106</v>
      </c>
      <c r="E8113" s="269" t="s">
        <v>13114</v>
      </c>
      <c r="F8113" s="145" t="s">
        <v>3106</v>
      </c>
      <c r="G8113" s="269" t="s">
        <v>3106</v>
      </c>
      <c r="H8113" s="305" t="s">
        <v>13115</v>
      </c>
      <c r="I8113" s="306" t="s">
        <v>21841</v>
      </c>
      <c r="J8113" s="201" t="str">
        <f t="shared" si="253"/>
        <v>9999</v>
      </c>
      <c r="K8113" s="270"/>
      <c r="L8113" s="270"/>
      <c r="M8113" s="271"/>
      <c r="N8113" s="270" t="e">
        <v>#N/A</v>
      </c>
      <c r="O8113" s="272" t="e">
        <v>#N/A</v>
      </c>
      <c r="P8113" s="272" t="e">
        <v>#N/A</v>
      </c>
      <c r="Q8113" s="272" t="e">
        <v>#N/A</v>
      </c>
    </row>
    <row r="8114" spans="1:17" s="208" customFormat="1" ht="12">
      <c r="A8114" s="268" t="str">
        <f t="shared" si="254"/>
        <v>3315178011104050780</v>
      </c>
      <c r="B8114" s="304" t="s">
        <v>19891</v>
      </c>
      <c r="C8114" s="269" t="s">
        <v>13972</v>
      </c>
      <c r="D8114" s="144" t="s">
        <v>3106</v>
      </c>
      <c r="E8114" s="269" t="s">
        <v>13973</v>
      </c>
      <c r="F8114" s="145" t="s">
        <v>3106</v>
      </c>
      <c r="G8114" s="269" t="s">
        <v>3106</v>
      </c>
      <c r="H8114" s="305" t="s">
        <v>13974</v>
      </c>
      <c r="I8114" s="306" t="s">
        <v>13974</v>
      </c>
      <c r="J8114" s="201" t="str">
        <f t="shared" si="253"/>
        <v>9999</v>
      </c>
      <c r="K8114" s="270" t="s">
        <v>13915</v>
      </c>
      <c r="L8114" s="270" t="s">
        <v>13916</v>
      </c>
      <c r="M8114" s="271">
        <v>44085</v>
      </c>
      <c r="N8114" s="270" t="e">
        <v>#N/A</v>
      </c>
      <c r="O8114" s="272" t="e">
        <v>#N/A</v>
      </c>
      <c r="P8114" s="272" t="e">
        <v>#N/A</v>
      </c>
      <c r="Q8114" s="272" t="e">
        <v>#N/A</v>
      </c>
    </row>
    <row r="8115" spans="1:17" s="208" customFormat="1" ht="12">
      <c r="A8115" s="268" t="str">
        <f t="shared" si="254"/>
        <v>3320780021083692941</v>
      </c>
      <c r="B8115" s="304" t="s">
        <v>19891</v>
      </c>
      <c r="C8115" s="269" t="s">
        <v>13116</v>
      </c>
      <c r="D8115" s="144" t="s">
        <v>3106</v>
      </c>
      <c r="E8115" s="269" t="s">
        <v>13117</v>
      </c>
      <c r="F8115" s="145" t="s">
        <v>3106</v>
      </c>
      <c r="G8115" s="269" t="s">
        <v>3106</v>
      </c>
      <c r="H8115" s="305" t="s">
        <v>13118</v>
      </c>
      <c r="I8115" s="306" t="s">
        <v>20445</v>
      </c>
      <c r="J8115" s="201" t="str">
        <f t="shared" si="253"/>
        <v>9999</v>
      </c>
      <c r="K8115" s="270"/>
      <c r="L8115" s="270"/>
      <c r="M8115" s="271"/>
      <c r="N8115" s="270" t="e">
        <v>#N/A</v>
      </c>
      <c r="O8115" s="272" t="e">
        <v>#N/A</v>
      </c>
      <c r="P8115" s="272" t="e">
        <v>#N/A</v>
      </c>
      <c r="Q8115" s="272" t="e">
        <v>#N/A</v>
      </c>
    </row>
    <row r="8116" spans="1:17" s="208" customFormat="1" ht="12">
      <c r="A8116" s="268" t="str">
        <f t="shared" si="254"/>
        <v>3320962011457799876</v>
      </c>
      <c r="B8116" s="304" t="s">
        <v>19891</v>
      </c>
      <c r="C8116" s="269" t="s">
        <v>13119</v>
      </c>
      <c r="D8116" s="144" t="s">
        <v>3106</v>
      </c>
      <c r="E8116" s="269" t="s">
        <v>13120</v>
      </c>
      <c r="F8116" s="145" t="s">
        <v>3106</v>
      </c>
      <c r="G8116" s="269" t="s">
        <v>3106</v>
      </c>
      <c r="H8116" s="305" t="s">
        <v>9694</v>
      </c>
      <c r="I8116" s="306" t="s">
        <v>21488</v>
      </c>
      <c r="J8116" s="201" t="str">
        <f t="shared" si="253"/>
        <v>9999</v>
      </c>
      <c r="K8116" s="270"/>
      <c r="L8116" s="270"/>
      <c r="M8116" s="271"/>
      <c r="N8116" s="270" t="e">
        <v>#N/A</v>
      </c>
      <c r="O8116" s="272" t="e">
        <v>#N/A</v>
      </c>
      <c r="P8116" s="272" t="e">
        <v>#N/A</v>
      </c>
      <c r="Q8116" s="272" t="e">
        <v>#N/A</v>
      </c>
    </row>
    <row r="8117" spans="1:17" s="208" customFormat="1" ht="12">
      <c r="A8117" s="268" t="str">
        <f t="shared" si="254"/>
        <v>3321200011255612412</v>
      </c>
      <c r="B8117" s="304" t="s">
        <v>19891</v>
      </c>
      <c r="C8117" s="269" t="s">
        <v>13121</v>
      </c>
      <c r="D8117" s="144" t="s">
        <v>3106</v>
      </c>
      <c r="E8117" s="269" t="s">
        <v>13122</v>
      </c>
      <c r="F8117" s="145" t="s">
        <v>3106</v>
      </c>
      <c r="G8117" s="269" t="s">
        <v>3106</v>
      </c>
      <c r="H8117" s="305" t="s">
        <v>13123</v>
      </c>
      <c r="I8117" s="306" t="s">
        <v>20915</v>
      </c>
      <c r="J8117" s="201" t="str">
        <f t="shared" si="253"/>
        <v>9999</v>
      </c>
      <c r="K8117" s="270"/>
      <c r="L8117" s="270"/>
      <c r="M8117" s="271"/>
      <c r="N8117" s="270" t="e">
        <v>#N/A</v>
      </c>
      <c r="O8117" s="272" t="e">
        <v>#N/A</v>
      </c>
      <c r="P8117" s="272" t="e">
        <v>#N/A</v>
      </c>
      <c r="Q8117" s="272" t="e">
        <v>#N/A</v>
      </c>
    </row>
    <row r="8118" spans="1:17" s="208" customFormat="1" ht="12">
      <c r="A8118" s="268" t="str">
        <f t="shared" si="254"/>
        <v>3321200021255612412</v>
      </c>
      <c r="B8118" s="304" t="s">
        <v>19891</v>
      </c>
      <c r="C8118" s="269" t="s">
        <v>13121</v>
      </c>
      <c r="D8118" s="144" t="s">
        <v>3106</v>
      </c>
      <c r="E8118" s="269" t="s">
        <v>13124</v>
      </c>
      <c r="F8118" s="145" t="s">
        <v>3106</v>
      </c>
      <c r="G8118" s="269" t="s">
        <v>3106</v>
      </c>
      <c r="H8118" s="305" t="s">
        <v>13123</v>
      </c>
      <c r="I8118" s="307" t="s">
        <v>13123</v>
      </c>
      <c r="J8118" s="201" t="str">
        <f t="shared" si="253"/>
        <v>9999</v>
      </c>
      <c r="K8118" s="270"/>
      <c r="L8118" s="270"/>
      <c r="M8118" s="271"/>
      <c r="N8118" s="270" t="e">
        <v>#N/A</v>
      </c>
      <c r="O8118" s="272" t="e">
        <v>#N/A</v>
      </c>
      <c r="P8118" s="272" t="e">
        <v>#N/A</v>
      </c>
      <c r="Q8118" s="272" t="e">
        <v>#N/A</v>
      </c>
    </row>
    <row r="8119" spans="1:17" s="208" customFormat="1" ht="12">
      <c r="A8119" s="268" t="str">
        <f t="shared" si="254"/>
        <v>3322976011316214158</v>
      </c>
      <c r="B8119" s="304" t="s">
        <v>19891</v>
      </c>
      <c r="C8119" s="269" t="s">
        <v>13125</v>
      </c>
      <c r="D8119" s="144" t="s">
        <v>3106</v>
      </c>
      <c r="E8119" s="269" t="s">
        <v>13126</v>
      </c>
      <c r="F8119" s="145" t="s">
        <v>3106</v>
      </c>
      <c r="G8119" s="269" t="s">
        <v>3106</v>
      </c>
      <c r="H8119" s="305" t="s">
        <v>13127</v>
      </c>
      <c r="I8119" s="306" t="s">
        <v>21056</v>
      </c>
      <c r="J8119" s="201" t="str">
        <f t="shared" si="253"/>
        <v>9999</v>
      </c>
      <c r="K8119" s="270"/>
      <c r="L8119" s="270"/>
      <c r="M8119" s="271"/>
      <c r="N8119" s="270" t="e">
        <v>#N/A</v>
      </c>
      <c r="O8119" s="272" t="e">
        <v>#N/A</v>
      </c>
      <c r="P8119" s="272" t="e">
        <v>#N/A</v>
      </c>
      <c r="Q8119" s="272" t="e">
        <v>#N/A</v>
      </c>
    </row>
    <row r="8120" spans="1:17" s="208" customFormat="1" ht="12">
      <c r="A8120" s="268" t="str">
        <f t="shared" si="254"/>
        <v>3322976021316214158</v>
      </c>
      <c r="B8120" s="304" t="s">
        <v>19891</v>
      </c>
      <c r="C8120" s="269" t="s">
        <v>13125</v>
      </c>
      <c r="D8120" s="144" t="s">
        <v>3106</v>
      </c>
      <c r="E8120" s="269" t="s">
        <v>13128</v>
      </c>
      <c r="F8120" s="145" t="s">
        <v>3106</v>
      </c>
      <c r="G8120" s="269" t="s">
        <v>3106</v>
      </c>
      <c r="H8120" s="305" t="s">
        <v>13127</v>
      </c>
      <c r="I8120" s="307" t="s">
        <v>13127</v>
      </c>
      <c r="J8120" s="201" t="str">
        <f t="shared" si="253"/>
        <v>9999</v>
      </c>
      <c r="K8120" s="270"/>
      <c r="L8120" s="270"/>
      <c r="M8120" s="271"/>
      <c r="N8120" s="270" t="e">
        <v>#N/A</v>
      </c>
      <c r="O8120" s="272" t="e">
        <v>#N/A</v>
      </c>
      <c r="P8120" s="272" t="e">
        <v>#N/A</v>
      </c>
      <c r="Q8120" s="272" t="e">
        <v>#N/A</v>
      </c>
    </row>
    <row r="8121" spans="1:17" s="208" customFormat="1" ht="12">
      <c r="A8121" s="268" t="str">
        <f t="shared" si="254"/>
        <v>3326969021396083424</v>
      </c>
      <c r="B8121" s="304" t="s">
        <v>19891</v>
      </c>
      <c r="C8121" s="269" t="s">
        <v>13129</v>
      </c>
      <c r="D8121" s="144" t="s">
        <v>3106</v>
      </c>
      <c r="E8121" s="269" t="s">
        <v>13130</v>
      </c>
      <c r="F8121" s="145" t="s">
        <v>3106</v>
      </c>
      <c r="G8121" s="269" t="s">
        <v>3106</v>
      </c>
      <c r="H8121" s="305" t="s">
        <v>13131</v>
      </c>
      <c r="I8121" s="306" t="s">
        <v>21272</v>
      </c>
      <c r="J8121" s="201" t="str">
        <f t="shared" si="253"/>
        <v>9999</v>
      </c>
      <c r="K8121" s="270"/>
      <c r="L8121" s="270"/>
      <c r="M8121" s="271"/>
      <c r="N8121" s="270" t="e">
        <v>#N/A</v>
      </c>
      <c r="O8121" s="272" t="e">
        <v>#N/A</v>
      </c>
      <c r="P8121" s="272" t="e">
        <v>#N/A</v>
      </c>
      <c r="Q8121" s="272" t="e">
        <v>#N/A</v>
      </c>
    </row>
    <row r="8122" spans="1:17" s="208" customFormat="1" ht="12">
      <c r="A8122" s="268" t="str">
        <f t="shared" si="254"/>
        <v>3331076011972853810</v>
      </c>
      <c r="B8122" s="304" t="s">
        <v>19891</v>
      </c>
      <c r="C8122" s="269" t="s">
        <v>13132</v>
      </c>
      <c r="D8122" s="144" t="s">
        <v>3106</v>
      </c>
      <c r="E8122" s="269" t="s">
        <v>13133</v>
      </c>
      <c r="F8122" s="145" t="s">
        <v>3106</v>
      </c>
      <c r="G8122" s="269" t="s">
        <v>3106</v>
      </c>
      <c r="H8122" s="305" t="s">
        <v>13134</v>
      </c>
      <c r="I8122" s="306" t="s">
        <v>22817</v>
      </c>
      <c r="J8122" s="201" t="str">
        <f t="shared" si="253"/>
        <v>9999</v>
      </c>
      <c r="K8122" s="270"/>
      <c r="L8122" s="270"/>
      <c r="M8122" s="271"/>
      <c r="N8122" s="270" t="e">
        <v>#N/A</v>
      </c>
      <c r="O8122" s="272" t="e">
        <v>#N/A</v>
      </c>
      <c r="P8122" s="272" t="e">
        <v>#N/A</v>
      </c>
      <c r="Q8122" s="272" t="e">
        <v>#N/A</v>
      </c>
    </row>
    <row r="8123" spans="1:17" s="208" customFormat="1" ht="12">
      <c r="A8123" s="268" t="str">
        <f t="shared" si="254"/>
        <v>3333122011033180195</v>
      </c>
      <c r="B8123" s="304" t="s">
        <v>19891</v>
      </c>
      <c r="C8123" s="269" t="s">
        <v>13135</v>
      </c>
      <c r="D8123" s="144" t="s">
        <v>3106</v>
      </c>
      <c r="E8123" s="269" t="s">
        <v>13136</v>
      </c>
      <c r="F8123" s="145" t="s">
        <v>3106</v>
      </c>
      <c r="G8123" s="269" t="s">
        <v>3106</v>
      </c>
      <c r="H8123" s="305" t="s">
        <v>13137</v>
      </c>
      <c r="I8123" s="307" t="s">
        <v>13137</v>
      </c>
      <c r="J8123" s="201" t="str">
        <f t="shared" si="253"/>
        <v>9999</v>
      </c>
      <c r="K8123" s="270"/>
      <c r="L8123" s="270"/>
      <c r="M8123" s="271"/>
      <c r="N8123" s="270" t="e">
        <v>#N/A</v>
      </c>
      <c r="O8123" s="272" t="e">
        <v>#N/A</v>
      </c>
      <c r="P8123" s="272" t="e">
        <v>#N/A</v>
      </c>
      <c r="Q8123" s="272" t="e">
        <v>#N/A</v>
      </c>
    </row>
    <row r="8124" spans="1:17" s="208" customFormat="1" ht="12">
      <c r="A8124" s="268" t="str">
        <f t="shared" si="254"/>
        <v>3333122021033180195</v>
      </c>
      <c r="B8124" s="304" t="s">
        <v>19891</v>
      </c>
      <c r="C8124" s="269" t="s">
        <v>13135</v>
      </c>
      <c r="D8124" s="144" t="s">
        <v>3106</v>
      </c>
      <c r="E8124" s="269" t="s">
        <v>13138</v>
      </c>
      <c r="F8124" s="145" t="s">
        <v>3106</v>
      </c>
      <c r="G8124" s="269" t="s">
        <v>3106</v>
      </c>
      <c r="H8124" s="305" t="s">
        <v>13137</v>
      </c>
      <c r="I8124" s="306" t="s">
        <v>20310</v>
      </c>
      <c r="J8124" s="201" t="str">
        <f t="shared" si="253"/>
        <v>9999</v>
      </c>
      <c r="K8124" s="270"/>
      <c r="L8124" s="270"/>
      <c r="M8124" s="271"/>
      <c r="N8124" s="270" t="e">
        <v>#N/A</v>
      </c>
      <c r="O8124" s="272" t="e">
        <v>#N/A</v>
      </c>
      <c r="P8124" s="272" t="e">
        <v>#N/A</v>
      </c>
      <c r="Q8124" s="272" t="e">
        <v>#N/A</v>
      </c>
    </row>
    <row r="8125" spans="1:17" s="208" customFormat="1" ht="12">
      <c r="A8125" s="268" t="str">
        <f t="shared" si="254"/>
        <v>3333320011649247974</v>
      </c>
      <c r="B8125" s="304" t="s">
        <v>19891</v>
      </c>
      <c r="C8125" s="269" t="s">
        <v>13139</v>
      </c>
      <c r="D8125" s="144" t="s">
        <v>3106</v>
      </c>
      <c r="E8125" s="269" t="s">
        <v>13140</v>
      </c>
      <c r="F8125" s="145" t="s">
        <v>3106</v>
      </c>
      <c r="G8125" s="269" t="s">
        <v>3106</v>
      </c>
      <c r="H8125" s="305" t="s">
        <v>13141</v>
      </c>
      <c r="I8125" s="307" t="s">
        <v>13141</v>
      </c>
      <c r="J8125" s="201" t="str">
        <f t="shared" si="253"/>
        <v>9999</v>
      </c>
      <c r="K8125" s="270"/>
      <c r="L8125" s="270"/>
      <c r="M8125" s="271"/>
      <c r="N8125" s="270" t="e">
        <v>#N/A</v>
      </c>
      <c r="O8125" s="272" t="e">
        <v>#N/A</v>
      </c>
      <c r="P8125" s="272" t="e">
        <v>#N/A</v>
      </c>
      <c r="Q8125" s="272" t="e">
        <v>#N/A</v>
      </c>
    </row>
    <row r="8126" spans="1:17" s="208" customFormat="1" ht="12">
      <c r="A8126" s="268" t="str">
        <f t="shared" si="254"/>
        <v>3333320021649247974</v>
      </c>
      <c r="B8126" s="304" t="s">
        <v>19891</v>
      </c>
      <c r="C8126" s="269" t="s">
        <v>13139</v>
      </c>
      <c r="D8126" s="144" t="s">
        <v>3106</v>
      </c>
      <c r="E8126" s="269" t="s">
        <v>13142</v>
      </c>
      <c r="F8126" s="145" t="s">
        <v>3106</v>
      </c>
      <c r="G8126" s="269" t="s">
        <v>3106</v>
      </c>
      <c r="H8126" s="305" t="s">
        <v>13141</v>
      </c>
      <c r="I8126" s="306" t="s">
        <v>21969</v>
      </c>
      <c r="J8126" s="201" t="str">
        <f t="shared" si="253"/>
        <v>9999</v>
      </c>
      <c r="K8126" s="270"/>
      <c r="L8126" s="270"/>
      <c r="M8126" s="271"/>
      <c r="N8126" s="270" t="e">
        <v>#N/A</v>
      </c>
      <c r="O8126" s="272" t="e">
        <v>#N/A</v>
      </c>
      <c r="P8126" s="272" t="e">
        <v>#N/A</v>
      </c>
      <c r="Q8126" s="272" t="e">
        <v>#N/A</v>
      </c>
    </row>
    <row r="8127" spans="1:17" s="208" customFormat="1" ht="12">
      <c r="A8127" s="268" t="str">
        <f t="shared" si="254"/>
        <v>3333494011356621239</v>
      </c>
      <c r="B8127" s="304" t="s">
        <v>19891</v>
      </c>
      <c r="C8127" s="269" t="s">
        <v>3666</v>
      </c>
      <c r="D8127" s="144" t="s">
        <v>3106</v>
      </c>
      <c r="E8127" s="269" t="s">
        <v>13143</v>
      </c>
      <c r="F8127" s="145" t="s">
        <v>3106</v>
      </c>
      <c r="G8127" s="269" t="s">
        <v>3106</v>
      </c>
      <c r="H8127" s="305" t="s">
        <v>13144</v>
      </c>
      <c r="I8127" s="306" t="s">
        <v>21180</v>
      </c>
      <c r="J8127" s="201" t="str">
        <f t="shared" si="253"/>
        <v>9999</v>
      </c>
      <c r="K8127" s="270"/>
      <c r="L8127" s="270"/>
      <c r="M8127" s="271"/>
      <c r="N8127" s="270" t="e">
        <v>#N/A</v>
      </c>
      <c r="O8127" s="272" t="e">
        <v>#N/A</v>
      </c>
      <c r="P8127" s="272" t="e">
        <v>#N/A</v>
      </c>
      <c r="Q8127" s="272" t="e">
        <v>#N/A</v>
      </c>
    </row>
    <row r="8128" spans="1:17" s="208" customFormat="1" ht="12">
      <c r="A8128" s="268" t="str">
        <f t="shared" si="254"/>
        <v>3334187011376981795</v>
      </c>
      <c r="B8128" s="304" t="s">
        <v>19891</v>
      </c>
      <c r="C8128" s="269" t="s">
        <v>13145</v>
      </c>
      <c r="D8128" s="144" t="s">
        <v>3106</v>
      </c>
      <c r="E8128" s="269" t="s">
        <v>13146</v>
      </c>
      <c r="F8128" s="145" t="s">
        <v>3106</v>
      </c>
      <c r="G8128" s="269" t="s">
        <v>3106</v>
      </c>
      <c r="H8128" s="305" t="s">
        <v>13147</v>
      </c>
      <c r="I8128" s="306" t="s">
        <v>21244</v>
      </c>
      <c r="J8128" s="201" t="str">
        <f t="shared" si="253"/>
        <v>9999</v>
      </c>
      <c r="K8128" s="270"/>
      <c r="L8128" s="270"/>
      <c r="M8128" s="271"/>
      <c r="N8128" s="270" t="e">
        <v>#N/A</v>
      </c>
      <c r="O8128" s="272" t="e">
        <v>#N/A</v>
      </c>
      <c r="P8128" s="272" t="e">
        <v>#N/A</v>
      </c>
      <c r="Q8128" s="272" t="e">
        <v>#N/A</v>
      </c>
    </row>
    <row r="8129" spans="1:17" s="208" customFormat="1" ht="12">
      <c r="A8129" s="268" t="str">
        <f t="shared" si="254"/>
        <v>3334328031881026664</v>
      </c>
      <c r="B8129" s="304" t="s">
        <v>19891</v>
      </c>
      <c r="C8129" s="269" t="s">
        <v>13148</v>
      </c>
      <c r="D8129" s="144" t="s">
        <v>3106</v>
      </c>
      <c r="E8129" s="269" t="s">
        <v>13149</v>
      </c>
      <c r="F8129" s="145" t="s">
        <v>3106</v>
      </c>
      <c r="G8129" s="269" t="s">
        <v>3106</v>
      </c>
      <c r="H8129" s="305" t="s">
        <v>13150</v>
      </c>
      <c r="I8129" s="307" t="s">
        <v>13150</v>
      </c>
      <c r="J8129" s="201" t="str">
        <f t="shared" si="253"/>
        <v>9999</v>
      </c>
      <c r="K8129" s="270"/>
      <c r="L8129" s="270"/>
      <c r="M8129" s="271"/>
      <c r="N8129" s="270" t="e">
        <v>#N/A</v>
      </c>
      <c r="O8129" s="272" t="e">
        <v>#N/A</v>
      </c>
      <c r="P8129" s="272" t="e">
        <v>#N/A</v>
      </c>
      <c r="Q8129" s="272" t="e">
        <v>#N/A</v>
      </c>
    </row>
    <row r="8130" spans="1:17" s="208" customFormat="1" ht="12">
      <c r="A8130" s="268" t="str">
        <f t="shared" si="254"/>
        <v>3336497011982658407</v>
      </c>
      <c r="B8130" s="304" t="s">
        <v>19891</v>
      </c>
      <c r="C8130" s="269" t="s">
        <v>13151</v>
      </c>
      <c r="D8130" s="144" t="s">
        <v>3106</v>
      </c>
      <c r="E8130" s="269" t="s">
        <v>13152</v>
      </c>
      <c r="F8130" s="145" t="s">
        <v>3106</v>
      </c>
      <c r="G8130" s="269" t="s">
        <v>3106</v>
      </c>
      <c r="H8130" s="305" t="s">
        <v>13153</v>
      </c>
      <c r="I8130" s="307" t="s">
        <v>13153</v>
      </c>
      <c r="J8130" s="201" t="str">
        <f t="shared" si="253"/>
        <v>9999</v>
      </c>
      <c r="K8130" s="270"/>
      <c r="L8130" s="270"/>
      <c r="M8130" s="271"/>
      <c r="N8130" s="270" t="e">
        <v>#N/A</v>
      </c>
      <c r="O8130" s="272" t="e">
        <v>#N/A</v>
      </c>
      <c r="P8130" s="272" t="e">
        <v>#N/A</v>
      </c>
      <c r="Q8130" s="272" t="e">
        <v>#N/A</v>
      </c>
    </row>
    <row r="8131" spans="1:17" s="208" customFormat="1" ht="12">
      <c r="A8131" s="268" t="str">
        <f t="shared" si="254"/>
        <v>3336497021982658407</v>
      </c>
      <c r="B8131" s="304" t="s">
        <v>19891</v>
      </c>
      <c r="C8131" s="269" t="s">
        <v>13151</v>
      </c>
      <c r="D8131" s="144" t="s">
        <v>3106</v>
      </c>
      <c r="E8131" s="269" t="s">
        <v>13154</v>
      </c>
      <c r="F8131" s="145" t="s">
        <v>3106</v>
      </c>
      <c r="G8131" s="269" t="s">
        <v>3106</v>
      </c>
      <c r="H8131" s="305" t="s">
        <v>13153</v>
      </c>
      <c r="I8131" s="306" t="s">
        <v>22837</v>
      </c>
      <c r="J8131" s="201" t="str">
        <f t="shared" ref="J8131:J8194" si="255">B8131</f>
        <v>9999</v>
      </c>
      <c r="K8131" s="270"/>
      <c r="L8131" s="270"/>
      <c r="M8131" s="271"/>
      <c r="N8131" s="270" t="e">
        <v>#N/A</v>
      </c>
      <c r="O8131" s="272" t="e">
        <v>#N/A</v>
      </c>
      <c r="P8131" s="272" t="e">
        <v>#N/A</v>
      </c>
      <c r="Q8131" s="272" t="e">
        <v>#N/A</v>
      </c>
    </row>
    <row r="8132" spans="1:17" s="208" customFormat="1" ht="12">
      <c r="A8132" s="268" t="str">
        <f t="shared" si="254"/>
        <v>3340002011346429677</v>
      </c>
      <c r="B8132" s="304" t="s">
        <v>19891</v>
      </c>
      <c r="C8132" s="269" t="s">
        <v>13155</v>
      </c>
      <c r="D8132" s="144" t="s">
        <v>3106</v>
      </c>
      <c r="E8132" s="269" t="s">
        <v>13156</v>
      </c>
      <c r="F8132" s="145" t="s">
        <v>3106</v>
      </c>
      <c r="G8132" s="269" t="s">
        <v>3106</v>
      </c>
      <c r="H8132" s="305" t="s">
        <v>13157</v>
      </c>
      <c r="I8132" s="306" t="s">
        <v>21156</v>
      </c>
      <c r="J8132" s="201" t="str">
        <f t="shared" si="255"/>
        <v>9999</v>
      </c>
      <c r="K8132" s="270"/>
      <c r="L8132" s="270"/>
      <c r="M8132" s="271"/>
      <c r="N8132" s="270" t="e">
        <v>#N/A</v>
      </c>
      <c r="O8132" s="272" t="e">
        <v>#N/A</v>
      </c>
      <c r="P8132" s="272" t="e">
        <v>#N/A</v>
      </c>
      <c r="Q8132" s="272" t="e">
        <v>#N/A</v>
      </c>
    </row>
    <row r="8133" spans="1:17" s="208" customFormat="1" ht="12">
      <c r="A8133" s="268" t="str">
        <f t="shared" si="254"/>
        <v>3341927011619218096</v>
      </c>
      <c r="B8133" s="304" t="s">
        <v>19891</v>
      </c>
      <c r="C8133" s="269" t="s">
        <v>13158</v>
      </c>
      <c r="D8133" s="144" t="s">
        <v>3106</v>
      </c>
      <c r="E8133" s="269" t="s">
        <v>13159</v>
      </c>
      <c r="F8133" s="145" t="s">
        <v>3106</v>
      </c>
      <c r="G8133" s="269" t="s">
        <v>3106</v>
      </c>
      <c r="H8133" s="305" t="s">
        <v>13160</v>
      </c>
      <c r="I8133" s="306" t="s">
        <v>21894</v>
      </c>
      <c r="J8133" s="201" t="str">
        <f t="shared" si="255"/>
        <v>9999</v>
      </c>
      <c r="K8133" s="270"/>
      <c r="L8133" s="270"/>
      <c r="M8133" s="271"/>
      <c r="N8133" s="270" t="e">
        <v>#N/A</v>
      </c>
      <c r="O8133" s="272" t="e">
        <v>#N/A</v>
      </c>
      <c r="P8133" s="272" t="e">
        <v>#N/A</v>
      </c>
      <c r="Q8133" s="272" t="e">
        <v>#N/A</v>
      </c>
    </row>
    <row r="8134" spans="1:17" s="208" customFormat="1" ht="12">
      <c r="A8134" s="268" t="str">
        <f t="shared" si="254"/>
        <v>3343386011689010795</v>
      </c>
      <c r="B8134" s="304" t="s">
        <v>19891</v>
      </c>
      <c r="C8134" s="269" t="s">
        <v>14301</v>
      </c>
      <c r="D8134" s="144" t="s">
        <v>3106</v>
      </c>
      <c r="E8134" s="269" t="s">
        <v>14302</v>
      </c>
      <c r="F8134" s="145" t="s">
        <v>3106</v>
      </c>
      <c r="G8134" s="269" t="s">
        <v>3106</v>
      </c>
      <c r="H8134" s="305" t="s">
        <v>14303</v>
      </c>
      <c r="I8134" s="306" t="s">
        <v>22051</v>
      </c>
      <c r="J8134" s="201" t="str">
        <f t="shared" si="255"/>
        <v>9999</v>
      </c>
      <c r="K8134" s="270" t="s">
        <v>13915</v>
      </c>
      <c r="L8134" s="270" t="s">
        <v>13916</v>
      </c>
      <c r="M8134" s="271">
        <v>44085</v>
      </c>
      <c r="N8134" s="270" t="e">
        <v>#N/A</v>
      </c>
      <c r="O8134" s="272" t="e">
        <v>#N/A</v>
      </c>
      <c r="P8134" s="272" t="e">
        <v>#N/A</v>
      </c>
      <c r="Q8134" s="272" t="e">
        <v>#N/A</v>
      </c>
    </row>
    <row r="8135" spans="1:17" s="208" customFormat="1" ht="12">
      <c r="A8135" s="268" t="str">
        <f t="shared" si="254"/>
        <v>3349078011447226584</v>
      </c>
      <c r="B8135" s="304" t="s">
        <v>19891</v>
      </c>
      <c r="C8135" s="269" t="s">
        <v>13161</v>
      </c>
      <c r="D8135" s="144" t="s">
        <v>3106</v>
      </c>
      <c r="E8135" s="269" t="s">
        <v>13162</v>
      </c>
      <c r="F8135" s="145" t="s">
        <v>3106</v>
      </c>
      <c r="G8135" s="269" t="s">
        <v>3106</v>
      </c>
      <c r="H8135" s="305" t="s">
        <v>13163</v>
      </c>
      <c r="I8135" s="307" t="s">
        <v>13163</v>
      </c>
      <c r="J8135" s="201" t="str">
        <f t="shared" si="255"/>
        <v>9999</v>
      </c>
      <c r="K8135" s="270"/>
      <c r="L8135" s="270"/>
      <c r="M8135" s="271"/>
      <c r="N8135" s="270" t="e">
        <v>#N/A</v>
      </c>
      <c r="O8135" s="272" t="e">
        <v>#N/A</v>
      </c>
      <c r="P8135" s="272" t="e">
        <v>#N/A</v>
      </c>
      <c r="Q8135" s="272" t="e">
        <v>#N/A</v>
      </c>
    </row>
    <row r="8136" spans="1:17" s="208" customFormat="1" ht="12">
      <c r="A8136" s="268" t="str">
        <f t="shared" si="254"/>
        <v>3349078021447226584</v>
      </c>
      <c r="B8136" s="304" t="s">
        <v>19891</v>
      </c>
      <c r="C8136" s="269" t="s">
        <v>13161</v>
      </c>
      <c r="D8136" s="144" t="s">
        <v>3106</v>
      </c>
      <c r="E8136" s="269" t="s">
        <v>13164</v>
      </c>
      <c r="F8136" s="145" t="s">
        <v>3106</v>
      </c>
      <c r="G8136" s="269" t="s">
        <v>3106</v>
      </c>
      <c r="H8136" s="305" t="s">
        <v>13163</v>
      </c>
      <c r="I8136" s="306" t="s">
        <v>21434</v>
      </c>
      <c r="J8136" s="201" t="str">
        <f t="shared" si="255"/>
        <v>9999</v>
      </c>
      <c r="K8136" s="270"/>
      <c r="L8136" s="270"/>
      <c r="M8136" s="271"/>
      <c r="N8136" s="270" t="e">
        <v>#N/A</v>
      </c>
      <c r="O8136" s="272" t="e">
        <v>#N/A</v>
      </c>
      <c r="P8136" s="272" t="e">
        <v>#N/A</v>
      </c>
      <c r="Q8136" s="272" t="e">
        <v>#N/A</v>
      </c>
    </row>
    <row r="8137" spans="1:17" s="208" customFormat="1" ht="12">
      <c r="A8137" s="268" t="str">
        <f t="shared" si="254"/>
        <v>3350423021346247962</v>
      </c>
      <c r="B8137" s="304" t="s">
        <v>19891</v>
      </c>
      <c r="C8137" s="269" t="s">
        <v>13165</v>
      </c>
      <c r="D8137" s="144" t="s">
        <v>3106</v>
      </c>
      <c r="E8137" s="269" t="s">
        <v>13166</v>
      </c>
      <c r="F8137" s="145" t="s">
        <v>3106</v>
      </c>
      <c r="G8137" s="269" t="s">
        <v>3106</v>
      </c>
      <c r="H8137" s="305" t="s">
        <v>13167</v>
      </c>
      <c r="I8137" s="306" t="s">
        <v>21134</v>
      </c>
      <c r="J8137" s="201" t="str">
        <f t="shared" si="255"/>
        <v>9999</v>
      </c>
      <c r="K8137" s="270"/>
      <c r="L8137" s="270"/>
      <c r="M8137" s="271"/>
      <c r="N8137" s="270" t="e">
        <v>#N/A</v>
      </c>
      <c r="O8137" s="272" t="e">
        <v>#N/A</v>
      </c>
      <c r="P8137" s="272" t="e">
        <v>#N/A</v>
      </c>
      <c r="Q8137" s="272" t="e">
        <v>#N/A</v>
      </c>
    </row>
    <row r="8138" spans="1:17" s="208" customFormat="1" ht="12">
      <c r="A8138" s="268" t="str">
        <f t="shared" si="254"/>
        <v>3351249011972878361</v>
      </c>
      <c r="B8138" s="304" t="s">
        <v>19891</v>
      </c>
      <c r="C8138" s="269" t="s">
        <v>4539</v>
      </c>
      <c r="D8138" s="144" t="s">
        <v>3106</v>
      </c>
      <c r="E8138" s="269" t="s">
        <v>13168</v>
      </c>
      <c r="F8138" s="145" t="s">
        <v>3106</v>
      </c>
      <c r="G8138" s="269" t="s">
        <v>3106</v>
      </c>
      <c r="H8138" s="305" t="s">
        <v>13169</v>
      </c>
      <c r="I8138" s="307" t="s">
        <v>13169</v>
      </c>
      <c r="J8138" s="201" t="str">
        <f t="shared" si="255"/>
        <v>9999</v>
      </c>
      <c r="K8138" s="270"/>
      <c r="L8138" s="270"/>
      <c r="M8138" s="271"/>
      <c r="N8138" s="270" t="e">
        <v>#N/A</v>
      </c>
      <c r="O8138" s="272" t="e">
        <v>#N/A</v>
      </c>
      <c r="P8138" s="272" t="e">
        <v>#N/A</v>
      </c>
      <c r="Q8138" s="272" t="e">
        <v>#N/A</v>
      </c>
    </row>
    <row r="8139" spans="1:17" s="208" customFormat="1" ht="12">
      <c r="A8139" s="268" t="str">
        <f t="shared" si="254"/>
        <v>3351249021972878361</v>
      </c>
      <c r="B8139" s="304" t="s">
        <v>19891</v>
      </c>
      <c r="C8139" s="269" t="s">
        <v>4539</v>
      </c>
      <c r="D8139" s="144" t="s">
        <v>3106</v>
      </c>
      <c r="E8139" s="269" t="s">
        <v>13170</v>
      </c>
      <c r="F8139" s="145" t="s">
        <v>3106</v>
      </c>
      <c r="G8139" s="269" t="s">
        <v>3106</v>
      </c>
      <c r="H8139" s="305" t="s">
        <v>13169</v>
      </c>
      <c r="I8139" s="306" t="s">
        <v>22818</v>
      </c>
      <c r="J8139" s="201" t="str">
        <f t="shared" si="255"/>
        <v>9999</v>
      </c>
      <c r="K8139" s="270"/>
      <c r="L8139" s="270"/>
      <c r="M8139" s="271"/>
      <c r="N8139" s="270" t="e">
        <v>#N/A</v>
      </c>
      <c r="O8139" s="272" t="e">
        <v>#N/A</v>
      </c>
      <c r="P8139" s="272" t="e">
        <v>#N/A</v>
      </c>
      <c r="Q8139" s="272" t="e">
        <v>#N/A</v>
      </c>
    </row>
    <row r="8140" spans="1:17" s="208" customFormat="1" ht="12">
      <c r="A8140" s="268" t="str">
        <f t="shared" si="254"/>
        <v>3351520021063495190</v>
      </c>
      <c r="B8140" s="304" t="s">
        <v>19891</v>
      </c>
      <c r="C8140" s="269" t="s">
        <v>13171</v>
      </c>
      <c r="D8140" s="144" t="s">
        <v>3106</v>
      </c>
      <c r="E8140" s="269" t="s">
        <v>13172</v>
      </c>
      <c r="F8140" s="145" t="s">
        <v>3106</v>
      </c>
      <c r="G8140" s="269" t="s">
        <v>3106</v>
      </c>
      <c r="H8140" s="305" t="s">
        <v>13173</v>
      </c>
      <c r="I8140" s="306" t="s">
        <v>20388</v>
      </c>
      <c r="J8140" s="201" t="str">
        <f t="shared" si="255"/>
        <v>9999</v>
      </c>
      <c r="K8140" s="270"/>
      <c r="L8140" s="270"/>
      <c r="M8140" s="271"/>
      <c r="N8140" s="270" t="e">
        <v>#N/A</v>
      </c>
      <c r="O8140" s="272" t="e">
        <v>#N/A</v>
      </c>
      <c r="P8140" s="272" t="e">
        <v>#N/A</v>
      </c>
      <c r="Q8140" s="272" t="e">
        <v>#N/A</v>
      </c>
    </row>
    <row r="8141" spans="1:17" s="208" customFormat="1" ht="12">
      <c r="A8141" s="268" t="str">
        <f t="shared" si="254"/>
        <v>3352577011225113442</v>
      </c>
      <c r="B8141" s="304" t="s">
        <v>19891</v>
      </c>
      <c r="C8141" s="269" t="s">
        <v>13174</v>
      </c>
      <c r="D8141" s="144" t="s">
        <v>3106</v>
      </c>
      <c r="E8141" s="269" t="s">
        <v>13175</v>
      </c>
      <c r="F8141" s="145" t="s">
        <v>3106</v>
      </c>
      <c r="G8141" s="269" t="s">
        <v>3106</v>
      </c>
      <c r="H8141" s="305" t="s">
        <v>13176</v>
      </c>
      <c r="I8141" s="307" t="s">
        <v>13176</v>
      </c>
      <c r="J8141" s="201" t="str">
        <f t="shared" si="255"/>
        <v>9999</v>
      </c>
      <c r="K8141" s="270"/>
      <c r="L8141" s="270"/>
      <c r="M8141" s="271"/>
      <c r="N8141" s="270" t="e">
        <v>#N/A</v>
      </c>
      <c r="O8141" s="272" t="e">
        <v>#N/A</v>
      </c>
      <c r="P8141" s="272" t="e">
        <v>#N/A</v>
      </c>
      <c r="Q8141" s="272" t="e">
        <v>#N/A</v>
      </c>
    </row>
    <row r="8142" spans="1:17" s="208" customFormat="1" ht="12">
      <c r="A8142" s="268" t="str">
        <f t="shared" si="254"/>
        <v>3352577021225113442</v>
      </c>
      <c r="B8142" s="304" t="s">
        <v>19891</v>
      </c>
      <c r="C8142" s="269" t="s">
        <v>13174</v>
      </c>
      <c r="D8142" s="144" t="s">
        <v>3106</v>
      </c>
      <c r="E8142" s="269" t="s">
        <v>13177</v>
      </c>
      <c r="F8142" s="145" t="s">
        <v>3106</v>
      </c>
      <c r="G8142" s="269" t="s">
        <v>3106</v>
      </c>
      <c r="H8142" s="305" t="s">
        <v>13176</v>
      </c>
      <c r="I8142" s="306" t="s">
        <v>20832</v>
      </c>
      <c r="J8142" s="201" t="str">
        <f t="shared" si="255"/>
        <v>9999</v>
      </c>
      <c r="K8142" s="270"/>
      <c r="L8142" s="270"/>
      <c r="M8142" s="271"/>
      <c r="N8142" s="270" t="e">
        <v>#N/A</v>
      </c>
      <c r="O8142" s="272" t="e">
        <v>#N/A</v>
      </c>
      <c r="P8142" s="272" t="e">
        <v>#N/A</v>
      </c>
      <c r="Q8142" s="272" t="e">
        <v>#N/A</v>
      </c>
    </row>
    <row r="8143" spans="1:17" s="208" customFormat="1" ht="12">
      <c r="A8143" s="268" t="str">
        <f t="shared" si="254"/>
        <v>3354953011295072882</v>
      </c>
      <c r="B8143" s="304" t="s">
        <v>19891</v>
      </c>
      <c r="C8143" s="269" t="s">
        <v>13178</v>
      </c>
      <c r="D8143" s="144" t="s">
        <v>3106</v>
      </c>
      <c r="E8143" s="269" t="s">
        <v>13179</v>
      </c>
      <c r="F8143" s="145" t="s">
        <v>3106</v>
      </c>
      <c r="G8143" s="269" t="s">
        <v>3106</v>
      </c>
      <c r="H8143" s="305" t="s">
        <v>13180</v>
      </c>
      <c r="I8143" s="306" t="s">
        <v>20992</v>
      </c>
      <c r="J8143" s="201" t="str">
        <f t="shared" si="255"/>
        <v>9999</v>
      </c>
      <c r="K8143" s="270"/>
      <c r="L8143" s="270"/>
      <c r="M8143" s="271"/>
      <c r="N8143" s="270" t="e">
        <v>#N/A</v>
      </c>
      <c r="O8143" s="272" t="e">
        <v>#N/A</v>
      </c>
      <c r="P8143" s="272" t="e">
        <v>#N/A</v>
      </c>
      <c r="Q8143" s="272" t="e">
        <v>#N/A</v>
      </c>
    </row>
    <row r="8144" spans="1:17" s="208" customFormat="1" ht="12">
      <c r="A8144" s="268" t="str">
        <f t="shared" si="254"/>
        <v>3359994011306259932</v>
      </c>
      <c r="B8144" s="304" t="s">
        <v>19891</v>
      </c>
      <c r="C8144" s="269" t="s">
        <v>13181</v>
      </c>
      <c r="D8144" s="144" t="s">
        <v>3106</v>
      </c>
      <c r="E8144" s="269" t="s">
        <v>13182</v>
      </c>
      <c r="F8144" s="145" t="s">
        <v>3106</v>
      </c>
      <c r="G8144" s="269" t="s">
        <v>3106</v>
      </c>
      <c r="H8144" s="305" t="s">
        <v>5143</v>
      </c>
      <c r="I8144" s="307" t="s">
        <v>5143</v>
      </c>
      <c r="J8144" s="201" t="str">
        <f t="shared" si="255"/>
        <v>9999</v>
      </c>
      <c r="K8144" s="270"/>
      <c r="L8144" s="270"/>
      <c r="M8144" s="271"/>
      <c r="N8144" s="270" t="e">
        <v>#N/A</v>
      </c>
      <c r="O8144" s="272" t="e">
        <v>#N/A</v>
      </c>
      <c r="P8144" s="272" t="e">
        <v>#N/A</v>
      </c>
      <c r="Q8144" s="272" t="e">
        <v>#N/A</v>
      </c>
    </row>
    <row r="8145" spans="1:20" ht="12">
      <c r="A8145" s="268" t="str">
        <f t="shared" si="254"/>
        <v>3360224011689628232</v>
      </c>
      <c r="B8145" s="304" t="s">
        <v>19891</v>
      </c>
      <c r="C8145" s="269" t="s">
        <v>13183</v>
      </c>
      <c r="D8145" s="144" t="s">
        <v>3106</v>
      </c>
      <c r="E8145" s="269" t="s">
        <v>13184</v>
      </c>
      <c r="F8145" s="145" t="s">
        <v>3106</v>
      </c>
      <c r="G8145" s="269" t="s">
        <v>3106</v>
      </c>
      <c r="H8145" s="305" t="s">
        <v>13185</v>
      </c>
      <c r="I8145" s="307" t="s">
        <v>13185</v>
      </c>
      <c r="J8145" s="201" t="str">
        <f t="shared" si="255"/>
        <v>9999</v>
      </c>
      <c r="K8145" s="270"/>
      <c r="L8145" s="270"/>
      <c r="M8145" s="271"/>
      <c r="N8145" s="270" t="e">
        <v>#N/A</v>
      </c>
      <c r="O8145" s="272" t="e">
        <v>#N/A</v>
      </c>
      <c r="P8145" s="272" t="e">
        <v>#N/A</v>
      </c>
      <c r="Q8145" s="272" t="e">
        <v>#N/A</v>
      </c>
      <c r="S8145" s="208"/>
    </row>
    <row r="8146" spans="1:20" ht="12">
      <c r="A8146" s="268" t="str">
        <f t="shared" si="254"/>
        <v>3360224021689628232</v>
      </c>
      <c r="B8146" s="304" t="s">
        <v>19891</v>
      </c>
      <c r="C8146" s="269" t="s">
        <v>13183</v>
      </c>
      <c r="D8146" s="144" t="s">
        <v>3106</v>
      </c>
      <c r="E8146" s="269" t="s">
        <v>13186</v>
      </c>
      <c r="F8146" s="145" t="s">
        <v>3106</v>
      </c>
      <c r="G8146" s="269" t="s">
        <v>3106</v>
      </c>
      <c r="H8146" s="305" t="s">
        <v>13185</v>
      </c>
      <c r="I8146" s="306" t="s">
        <v>22056</v>
      </c>
      <c r="J8146" s="201" t="str">
        <f t="shared" si="255"/>
        <v>9999</v>
      </c>
      <c r="K8146" s="270"/>
      <c r="L8146" s="270"/>
      <c r="M8146" s="271"/>
      <c r="N8146" s="270" t="e">
        <v>#N/A</v>
      </c>
      <c r="O8146" s="272" t="e">
        <v>#N/A</v>
      </c>
      <c r="P8146" s="272" t="e">
        <v>#N/A</v>
      </c>
      <c r="Q8146" s="272" t="e">
        <v>#N/A</v>
      </c>
      <c r="S8146" s="208"/>
    </row>
    <row r="8147" spans="1:20" ht="12">
      <c r="A8147" s="268" t="str">
        <f t="shared" si="254"/>
        <v>3361008011194766543</v>
      </c>
      <c r="B8147" s="304" t="s">
        <v>19891</v>
      </c>
      <c r="C8147" s="269" t="s">
        <v>13187</v>
      </c>
      <c r="D8147" s="144" t="s">
        <v>3106</v>
      </c>
      <c r="E8147" s="269" t="s">
        <v>13188</v>
      </c>
      <c r="F8147" s="145" t="s">
        <v>3106</v>
      </c>
      <c r="G8147" s="269" t="s">
        <v>3106</v>
      </c>
      <c r="H8147" s="305" t="s">
        <v>13189</v>
      </c>
      <c r="I8147" s="307" t="s">
        <v>13189</v>
      </c>
      <c r="J8147" s="201" t="str">
        <f t="shared" si="255"/>
        <v>9999</v>
      </c>
      <c r="K8147" s="270"/>
      <c r="L8147" s="270"/>
      <c r="M8147" s="271"/>
      <c r="N8147" s="270" t="e">
        <v>#N/A</v>
      </c>
      <c r="O8147" s="272" t="e">
        <v>#N/A</v>
      </c>
      <c r="P8147" s="272" t="e">
        <v>#N/A</v>
      </c>
      <c r="Q8147" s="272" t="e">
        <v>#N/A</v>
      </c>
      <c r="S8147" s="208"/>
    </row>
    <row r="8148" spans="1:20" ht="12">
      <c r="A8148" s="268" t="str">
        <f t="shared" si="254"/>
        <v>3361008021194766543</v>
      </c>
      <c r="B8148" s="304" t="s">
        <v>19891</v>
      </c>
      <c r="C8148" s="269" t="s">
        <v>13187</v>
      </c>
      <c r="D8148" s="144" t="s">
        <v>3106</v>
      </c>
      <c r="E8148" s="269" t="s">
        <v>13190</v>
      </c>
      <c r="F8148" s="145" t="s">
        <v>3106</v>
      </c>
      <c r="G8148" s="269" t="s">
        <v>3106</v>
      </c>
      <c r="H8148" s="305" t="s">
        <v>13189</v>
      </c>
      <c r="I8148" s="306" t="s">
        <v>20751</v>
      </c>
      <c r="J8148" s="201" t="str">
        <f t="shared" si="255"/>
        <v>9999</v>
      </c>
      <c r="K8148" s="270"/>
      <c r="L8148" s="270"/>
      <c r="M8148" s="271"/>
      <c r="N8148" s="270" t="e">
        <v>#N/A</v>
      </c>
      <c r="O8148" s="272" t="e">
        <v>#N/A</v>
      </c>
      <c r="P8148" s="272" t="e">
        <v>#N/A</v>
      </c>
      <c r="Q8148" s="272" t="e">
        <v>#N/A</v>
      </c>
      <c r="S8148" s="208"/>
    </row>
    <row r="8149" spans="1:20" ht="12">
      <c r="A8149" s="268" t="str">
        <f t="shared" ref="A8149:A8212" si="256">E8149&amp;C8149</f>
        <v>3364085011740460856</v>
      </c>
      <c r="B8149" s="304" t="s">
        <v>19891</v>
      </c>
      <c r="C8149" s="269" t="s">
        <v>13191</v>
      </c>
      <c r="D8149" s="144" t="s">
        <v>3106</v>
      </c>
      <c r="E8149" s="269" t="s">
        <v>13192</v>
      </c>
      <c r="F8149" s="145" t="s">
        <v>3106</v>
      </c>
      <c r="G8149" s="269" t="s">
        <v>3106</v>
      </c>
      <c r="H8149" s="305" t="s">
        <v>13193</v>
      </c>
      <c r="I8149" s="306" t="s">
        <v>22232</v>
      </c>
      <c r="J8149" s="201" t="str">
        <f t="shared" si="255"/>
        <v>9999</v>
      </c>
      <c r="K8149" s="270"/>
      <c r="L8149" s="270"/>
      <c r="M8149" s="271"/>
      <c r="N8149" s="270" t="e">
        <v>#N/A</v>
      </c>
      <c r="O8149" s="272" t="e">
        <v>#N/A</v>
      </c>
      <c r="P8149" s="272" t="e">
        <v>#N/A</v>
      </c>
      <c r="Q8149" s="272" t="e">
        <v>#N/A</v>
      </c>
      <c r="S8149" s="208"/>
    </row>
    <row r="8150" spans="1:20" ht="12">
      <c r="A8150" s="268" t="str">
        <f t="shared" si="256"/>
        <v>3364101011750336608</v>
      </c>
      <c r="B8150" s="304" t="s">
        <v>19891</v>
      </c>
      <c r="C8150" s="269" t="s">
        <v>13194</v>
      </c>
      <c r="D8150" s="144" t="s">
        <v>3106</v>
      </c>
      <c r="E8150" s="269" t="s">
        <v>13195</v>
      </c>
      <c r="F8150" s="145" t="s">
        <v>3106</v>
      </c>
      <c r="G8150" s="269" t="s">
        <v>3106</v>
      </c>
      <c r="H8150" s="305" t="s">
        <v>13196</v>
      </c>
      <c r="I8150" s="307" t="s">
        <v>13196</v>
      </c>
      <c r="J8150" s="201" t="str">
        <f t="shared" si="255"/>
        <v>9999</v>
      </c>
      <c r="K8150" s="270"/>
      <c r="L8150" s="270"/>
      <c r="M8150" s="271"/>
      <c r="N8150" s="270" t="e">
        <v>#N/A</v>
      </c>
      <c r="O8150" s="272" t="e">
        <v>#N/A</v>
      </c>
      <c r="P8150" s="272" t="e">
        <v>#N/A</v>
      </c>
      <c r="Q8150" s="272" t="e">
        <v>#N/A</v>
      </c>
      <c r="S8150" s="208"/>
    </row>
    <row r="8151" spans="1:20" ht="12">
      <c r="A8151" s="268" t="str">
        <f t="shared" si="256"/>
        <v>3364515011275870537</v>
      </c>
      <c r="B8151" s="304" t="s">
        <v>19891</v>
      </c>
      <c r="C8151" s="269" t="s">
        <v>13197</v>
      </c>
      <c r="D8151" s="144" t="s">
        <v>3106</v>
      </c>
      <c r="E8151" s="269" t="s">
        <v>13198</v>
      </c>
      <c r="F8151" s="145" t="s">
        <v>3106</v>
      </c>
      <c r="G8151" s="269" t="s">
        <v>3106</v>
      </c>
      <c r="H8151" s="305" t="s">
        <v>13199</v>
      </c>
      <c r="I8151" s="306" t="s">
        <v>20963</v>
      </c>
      <c r="J8151" s="201" t="str">
        <f t="shared" si="255"/>
        <v>9999</v>
      </c>
      <c r="K8151" s="270"/>
      <c r="L8151" s="270"/>
      <c r="M8151" s="271"/>
      <c r="N8151" s="270" t="e">
        <v>#N/A</v>
      </c>
      <c r="O8151" s="272" t="e">
        <v>#N/A</v>
      </c>
      <c r="P8151" s="272" t="e">
        <v>#N/A</v>
      </c>
      <c r="Q8151" s="272" t="e">
        <v>#N/A</v>
      </c>
      <c r="S8151" s="208"/>
    </row>
    <row r="8152" spans="1:20" ht="12">
      <c r="A8152" s="268" t="str">
        <f t="shared" si="256"/>
        <v>3366593011184041725</v>
      </c>
      <c r="B8152" s="304" t="s">
        <v>19891</v>
      </c>
      <c r="C8152" s="143" t="s">
        <v>20071</v>
      </c>
      <c r="D8152" s="144" t="s">
        <v>3106</v>
      </c>
      <c r="E8152" s="144" t="s">
        <v>20072</v>
      </c>
      <c r="F8152" s="145" t="s">
        <v>3106</v>
      </c>
      <c r="G8152" s="269" t="s">
        <v>3106</v>
      </c>
      <c r="H8152" s="146" t="s">
        <v>20073</v>
      </c>
      <c r="I8152" s="306" t="s">
        <v>20073</v>
      </c>
      <c r="J8152" s="201" t="str">
        <f t="shared" si="255"/>
        <v>9999</v>
      </c>
      <c r="K8152" s="308" t="s">
        <v>19895</v>
      </c>
      <c r="L8152" s="308" t="s">
        <v>13916</v>
      </c>
      <c r="M8152" s="271">
        <v>44475</v>
      </c>
      <c r="N8152" s="270" t="s">
        <v>20074</v>
      </c>
      <c r="O8152" s="272" t="s">
        <v>20075</v>
      </c>
      <c r="P8152" s="272" t="s">
        <v>18777</v>
      </c>
      <c r="Q8152" s="272" t="s">
        <v>20076</v>
      </c>
      <c r="S8152" s="208"/>
    </row>
    <row r="8153" spans="1:20" ht="12">
      <c r="A8153" s="268" t="str">
        <f t="shared" si="256"/>
        <v>3367070011033559497</v>
      </c>
      <c r="B8153" s="304" t="s">
        <v>19891</v>
      </c>
      <c r="C8153" s="269" t="s">
        <v>13200</v>
      </c>
      <c r="D8153" s="144" t="s">
        <v>3106</v>
      </c>
      <c r="E8153" s="269" t="s">
        <v>13201</v>
      </c>
      <c r="F8153" s="145" t="s">
        <v>3106</v>
      </c>
      <c r="G8153" s="269" t="s">
        <v>3106</v>
      </c>
      <c r="H8153" s="305" t="s">
        <v>13202</v>
      </c>
      <c r="I8153" s="306" t="s">
        <v>20316</v>
      </c>
      <c r="J8153" s="201" t="str">
        <f t="shared" si="255"/>
        <v>9999</v>
      </c>
      <c r="K8153" s="270"/>
      <c r="L8153" s="270"/>
      <c r="M8153" s="271"/>
      <c r="N8153" s="270" t="e">
        <v>#N/A</v>
      </c>
      <c r="O8153" s="272" t="e">
        <v>#N/A</v>
      </c>
      <c r="P8153" s="272" t="e">
        <v>#N/A</v>
      </c>
      <c r="Q8153" s="272" t="e">
        <v>#N/A</v>
      </c>
      <c r="S8153" s="311"/>
      <c r="T8153" s="311"/>
    </row>
    <row r="8154" spans="1:20" ht="12">
      <c r="A8154" s="268" t="str">
        <f t="shared" si="256"/>
        <v>3367807021922032424</v>
      </c>
      <c r="B8154" s="304" t="s">
        <v>19891</v>
      </c>
      <c r="C8154" s="269" t="s">
        <v>8240</v>
      </c>
      <c r="D8154" s="144" t="s">
        <v>3106</v>
      </c>
      <c r="E8154" s="269" t="s">
        <v>13203</v>
      </c>
      <c r="F8154" s="145" t="s">
        <v>3106</v>
      </c>
      <c r="G8154" s="269" t="s">
        <v>3106</v>
      </c>
      <c r="H8154" s="305" t="s">
        <v>8242</v>
      </c>
      <c r="I8154" s="307" t="s">
        <v>8242</v>
      </c>
      <c r="J8154" s="201" t="str">
        <f t="shared" si="255"/>
        <v>9999</v>
      </c>
      <c r="K8154" s="270"/>
      <c r="L8154" s="270"/>
      <c r="M8154" s="271"/>
      <c r="N8154" s="270" t="e">
        <v>#N/A</v>
      </c>
      <c r="O8154" s="272" t="e">
        <v>#N/A</v>
      </c>
      <c r="P8154" s="272" t="e">
        <v>#N/A</v>
      </c>
      <c r="Q8154" s="272" t="e">
        <v>#N/A</v>
      </c>
      <c r="S8154" s="208"/>
    </row>
    <row r="8155" spans="1:20" ht="12">
      <c r="A8155" s="268" t="str">
        <f t="shared" si="256"/>
        <v>3370959011407292485</v>
      </c>
      <c r="B8155" s="304" t="s">
        <v>19891</v>
      </c>
      <c r="C8155" s="269" t="s">
        <v>13204</v>
      </c>
      <c r="D8155" s="144" t="s">
        <v>3106</v>
      </c>
      <c r="E8155" s="269" t="s">
        <v>13205</v>
      </c>
      <c r="F8155" s="145" t="s">
        <v>3106</v>
      </c>
      <c r="G8155" s="269" t="s">
        <v>3106</v>
      </c>
      <c r="H8155" s="305" t="s">
        <v>13206</v>
      </c>
      <c r="I8155" s="306" t="s">
        <v>21314</v>
      </c>
      <c r="J8155" s="201" t="str">
        <f t="shared" si="255"/>
        <v>9999</v>
      </c>
      <c r="K8155" s="270"/>
      <c r="L8155" s="270"/>
      <c r="M8155" s="271"/>
      <c r="N8155" s="270" t="e">
        <v>#N/A</v>
      </c>
      <c r="O8155" s="272" t="e">
        <v>#N/A</v>
      </c>
      <c r="P8155" s="272" t="e">
        <v>#N/A</v>
      </c>
      <c r="Q8155" s="272" t="e">
        <v>#N/A</v>
      </c>
      <c r="S8155" s="208"/>
    </row>
    <row r="8156" spans="1:20" ht="12">
      <c r="A8156" s="268" t="str">
        <f t="shared" si="256"/>
        <v>3372104011841606027</v>
      </c>
      <c r="B8156" s="304" t="s">
        <v>19891</v>
      </c>
      <c r="C8156" s="143" t="s">
        <v>20077</v>
      </c>
      <c r="D8156" s="144" t="s">
        <v>3106</v>
      </c>
      <c r="E8156" s="144" t="s">
        <v>20078</v>
      </c>
      <c r="F8156" s="145" t="s">
        <v>3106</v>
      </c>
      <c r="G8156" s="269" t="s">
        <v>3106</v>
      </c>
      <c r="H8156" s="146" t="s">
        <v>20079</v>
      </c>
      <c r="I8156" s="306" t="s">
        <v>20079</v>
      </c>
      <c r="J8156" s="201" t="str">
        <f t="shared" si="255"/>
        <v>9999</v>
      </c>
      <c r="K8156" s="308" t="s">
        <v>19895</v>
      </c>
      <c r="L8156" s="308" t="s">
        <v>13916</v>
      </c>
      <c r="M8156" s="271">
        <v>44475</v>
      </c>
      <c r="N8156" s="270" t="s">
        <v>19975</v>
      </c>
      <c r="O8156" s="272" t="s">
        <v>20080</v>
      </c>
      <c r="P8156" s="272" t="s">
        <v>19932</v>
      </c>
      <c r="Q8156" s="272" t="s">
        <v>19933</v>
      </c>
      <c r="S8156" s="208"/>
    </row>
    <row r="8157" spans="1:20" ht="12">
      <c r="A8157" s="268" t="str">
        <f t="shared" si="256"/>
        <v>3372377011023398807</v>
      </c>
      <c r="B8157" s="304" t="s">
        <v>19891</v>
      </c>
      <c r="C8157" s="269" t="s">
        <v>13207</v>
      </c>
      <c r="D8157" s="144" t="s">
        <v>3106</v>
      </c>
      <c r="E8157" s="269" t="s">
        <v>13208</v>
      </c>
      <c r="F8157" s="145" t="s">
        <v>3106</v>
      </c>
      <c r="G8157" s="269" t="s">
        <v>3106</v>
      </c>
      <c r="H8157" s="305" t="s">
        <v>13209</v>
      </c>
      <c r="I8157" s="307" t="s">
        <v>13209</v>
      </c>
      <c r="J8157" s="201" t="str">
        <f t="shared" si="255"/>
        <v>9999</v>
      </c>
      <c r="K8157" s="270"/>
      <c r="L8157" s="270"/>
      <c r="M8157" s="271"/>
      <c r="N8157" s="270" t="e">
        <v>#N/A</v>
      </c>
      <c r="O8157" s="272" t="e">
        <v>#N/A</v>
      </c>
      <c r="P8157" s="272" t="e">
        <v>#N/A</v>
      </c>
      <c r="Q8157" s="272" t="e">
        <v>#N/A</v>
      </c>
      <c r="S8157" s="208"/>
    </row>
    <row r="8158" spans="1:20" ht="12">
      <c r="A8158" s="268" t="str">
        <f t="shared" si="256"/>
        <v>3372377021023398807</v>
      </c>
      <c r="B8158" s="304" t="s">
        <v>19891</v>
      </c>
      <c r="C8158" s="269" t="s">
        <v>13207</v>
      </c>
      <c r="D8158" s="144" t="s">
        <v>3106</v>
      </c>
      <c r="E8158" s="269" t="s">
        <v>13210</v>
      </c>
      <c r="F8158" s="145" t="s">
        <v>3106</v>
      </c>
      <c r="G8158" s="269" t="s">
        <v>3106</v>
      </c>
      <c r="H8158" s="305" t="s">
        <v>13209</v>
      </c>
      <c r="I8158" s="306" t="s">
        <v>20296</v>
      </c>
      <c r="J8158" s="201" t="str">
        <f t="shared" si="255"/>
        <v>9999</v>
      </c>
      <c r="K8158" s="270"/>
      <c r="L8158" s="270"/>
      <c r="M8158" s="271"/>
      <c r="N8158" s="270" t="e">
        <v>#N/A</v>
      </c>
      <c r="O8158" s="272" t="e">
        <v>#N/A</v>
      </c>
      <c r="P8158" s="272" t="e">
        <v>#N/A</v>
      </c>
      <c r="Q8158" s="272" t="e">
        <v>#N/A</v>
      </c>
      <c r="S8158" s="208"/>
    </row>
    <row r="8159" spans="1:20" ht="12">
      <c r="A8159" s="268" t="str">
        <f t="shared" si="256"/>
        <v>3372542011306284864</v>
      </c>
      <c r="B8159" s="304" t="s">
        <v>19891</v>
      </c>
      <c r="C8159" s="143" t="s">
        <v>20081</v>
      </c>
      <c r="D8159" s="144" t="s">
        <v>3106</v>
      </c>
      <c r="E8159" s="144" t="s">
        <v>20082</v>
      </c>
      <c r="F8159" s="145" t="s">
        <v>3106</v>
      </c>
      <c r="G8159" s="269" t="s">
        <v>3106</v>
      </c>
      <c r="H8159" s="146" t="s">
        <v>20083</v>
      </c>
      <c r="I8159" s="306" t="s">
        <v>20083</v>
      </c>
      <c r="J8159" s="201" t="str">
        <f t="shared" si="255"/>
        <v>9999</v>
      </c>
      <c r="K8159" s="308" t="s">
        <v>19895</v>
      </c>
      <c r="L8159" s="308" t="s">
        <v>13916</v>
      </c>
      <c r="M8159" s="271">
        <v>44475</v>
      </c>
      <c r="N8159" s="270" t="s">
        <v>19946</v>
      </c>
      <c r="O8159" s="272" t="s">
        <v>19947</v>
      </c>
      <c r="P8159" s="272" t="s">
        <v>19948</v>
      </c>
      <c r="Q8159" s="272" t="s">
        <v>19949</v>
      </c>
      <c r="S8159" s="208"/>
    </row>
    <row r="8160" spans="1:20" ht="12">
      <c r="A8160" s="268" t="str">
        <f t="shared" si="256"/>
        <v>3375040011225375587</v>
      </c>
      <c r="B8160" s="304" t="s">
        <v>19891</v>
      </c>
      <c r="C8160" s="269" t="s">
        <v>13211</v>
      </c>
      <c r="D8160" s="144" t="s">
        <v>3106</v>
      </c>
      <c r="E8160" s="269" t="s">
        <v>13212</v>
      </c>
      <c r="F8160" s="145" t="s">
        <v>3106</v>
      </c>
      <c r="G8160" s="269" t="s">
        <v>3106</v>
      </c>
      <c r="H8160" s="305" t="s">
        <v>13213</v>
      </c>
      <c r="I8160" s="306" t="s">
        <v>20838</v>
      </c>
      <c r="J8160" s="201" t="str">
        <f t="shared" si="255"/>
        <v>9999</v>
      </c>
      <c r="K8160" s="270"/>
      <c r="L8160" s="270"/>
      <c r="M8160" s="271"/>
      <c r="N8160" s="270" t="e">
        <v>#N/A</v>
      </c>
      <c r="O8160" s="272" t="e">
        <v>#N/A</v>
      </c>
      <c r="P8160" s="272" t="e">
        <v>#N/A</v>
      </c>
      <c r="Q8160" s="272" t="e">
        <v>#N/A</v>
      </c>
      <c r="S8160" s="208"/>
    </row>
    <row r="8161" spans="1:17" s="208" customFormat="1" ht="12">
      <c r="A8161" s="268" t="str">
        <f t="shared" si="256"/>
        <v>3375065011609214139</v>
      </c>
      <c r="B8161" s="304" t="s">
        <v>19891</v>
      </c>
      <c r="C8161" s="269" t="s">
        <v>13214</v>
      </c>
      <c r="D8161" s="144" t="s">
        <v>3106</v>
      </c>
      <c r="E8161" s="269" t="s">
        <v>13215</v>
      </c>
      <c r="F8161" s="145" t="s">
        <v>3106</v>
      </c>
      <c r="G8161" s="269" t="s">
        <v>3106</v>
      </c>
      <c r="H8161" s="305" t="s">
        <v>13216</v>
      </c>
      <c r="I8161" s="306" t="s">
        <v>21871</v>
      </c>
      <c r="J8161" s="201" t="str">
        <f t="shared" si="255"/>
        <v>9999</v>
      </c>
      <c r="K8161" s="270"/>
      <c r="L8161" s="270"/>
      <c r="M8161" s="271"/>
      <c r="N8161" s="270" t="e">
        <v>#N/A</v>
      </c>
      <c r="O8161" s="272" t="e">
        <v>#N/A</v>
      </c>
      <c r="P8161" s="272" t="e">
        <v>#N/A</v>
      </c>
      <c r="Q8161" s="272" t="e">
        <v>#N/A</v>
      </c>
    </row>
    <row r="8162" spans="1:17" s="208" customFormat="1" ht="12">
      <c r="A8162" s="268" t="str">
        <f t="shared" si="256"/>
        <v>3375214011912317801</v>
      </c>
      <c r="B8162" s="304" t="s">
        <v>19891</v>
      </c>
      <c r="C8162" s="269" t="s">
        <v>13217</v>
      </c>
      <c r="D8162" s="144" t="s">
        <v>3106</v>
      </c>
      <c r="E8162" s="269" t="s">
        <v>13218</v>
      </c>
      <c r="F8162" s="145" t="s">
        <v>3106</v>
      </c>
      <c r="G8162" s="269" t="s">
        <v>3106</v>
      </c>
      <c r="H8162" s="305" t="s">
        <v>13219</v>
      </c>
      <c r="I8162" s="307" t="s">
        <v>13219</v>
      </c>
      <c r="J8162" s="201" t="str">
        <f t="shared" si="255"/>
        <v>9999</v>
      </c>
      <c r="K8162" s="270"/>
      <c r="L8162" s="270"/>
      <c r="M8162" s="271"/>
      <c r="N8162" s="270" t="e">
        <v>#N/A</v>
      </c>
      <c r="O8162" s="272" t="e">
        <v>#N/A</v>
      </c>
      <c r="P8162" s="272" t="e">
        <v>#N/A</v>
      </c>
      <c r="Q8162" s="272" t="e">
        <v>#N/A</v>
      </c>
    </row>
    <row r="8163" spans="1:17" s="208" customFormat="1" ht="12">
      <c r="A8163" s="268" t="str">
        <f t="shared" si="256"/>
        <v>3375354011871926428</v>
      </c>
      <c r="B8163" s="304" t="s">
        <v>19891</v>
      </c>
      <c r="C8163" s="269" t="s">
        <v>13220</v>
      </c>
      <c r="D8163" s="144" t="s">
        <v>3106</v>
      </c>
      <c r="E8163" s="269" t="s">
        <v>13221</v>
      </c>
      <c r="F8163" s="145" t="s">
        <v>3106</v>
      </c>
      <c r="G8163" s="269" t="s">
        <v>3106</v>
      </c>
      <c r="H8163" s="305" t="s">
        <v>13222</v>
      </c>
      <c r="I8163" s="307" t="s">
        <v>13222</v>
      </c>
      <c r="J8163" s="201" t="str">
        <f t="shared" si="255"/>
        <v>9999</v>
      </c>
      <c r="K8163" s="270"/>
      <c r="L8163" s="270"/>
      <c r="M8163" s="271"/>
      <c r="N8163" s="270" t="e">
        <v>#N/A</v>
      </c>
      <c r="O8163" s="272" t="e">
        <v>#N/A</v>
      </c>
      <c r="P8163" s="272" t="e">
        <v>#N/A</v>
      </c>
      <c r="Q8163" s="272" t="e">
        <v>#N/A</v>
      </c>
    </row>
    <row r="8164" spans="1:17" s="208" customFormat="1" ht="12">
      <c r="A8164" s="268" t="str">
        <f t="shared" si="256"/>
        <v>3377145011073938437</v>
      </c>
      <c r="B8164" s="304" t="s">
        <v>19891</v>
      </c>
      <c r="C8164" s="269" t="s">
        <v>13223</v>
      </c>
      <c r="D8164" s="144" t="s">
        <v>3106</v>
      </c>
      <c r="E8164" s="269" t="s">
        <v>13224</v>
      </c>
      <c r="F8164" s="145" t="s">
        <v>3106</v>
      </c>
      <c r="G8164" s="269" t="s">
        <v>3106</v>
      </c>
      <c r="H8164" s="305" t="s">
        <v>13225</v>
      </c>
      <c r="I8164" s="307" t="s">
        <v>13225</v>
      </c>
      <c r="J8164" s="201" t="str">
        <f t="shared" si="255"/>
        <v>9999</v>
      </c>
      <c r="K8164" s="270"/>
      <c r="L8164" s="270"/>
      <c r="M8164" s="271"/>
      <c r="N8164" s="270" t="e">
        <v>#N/A</v>
      </c>
      <c r="O8164" s="272" t="e">
        <v>#N/A</v>
      </c>
      <c r="P8164" s="272" t="e">
        <v>#N/A</v>
      </c>
      <c r="Q8164" s="272" t="e">
        <v>#N/A</v>
      </c>
    </row>
    <row r="8165" spans="1:17" s="208" customFormat="1" ht="12">
      <c r="A8165" s="268" t="str">
        <f t="shared" si="256"/>
        <v>3377863011962833228</v>
      </c>
      <c r="B8165" s="304" t="s">
        <v>19891</v>
      </c>
      <c r="C8165" s="269" t="s">
        <v>13226</v>
      </c>
      <c r="D8165" s="144" t="s">
        <v>3106</v>
      </c>
      <c r="E8165" s="269" t="s">
        <v>13227</v>
      </c>
      <c r="F8165" s="145" t="s">
        <v>3106</v>
      </c>
      <c r="G8165" s="269" t="s">
        <v>3106</v>
      </c>
      <c r="H8165" s="305" t="s">
        <v>13228</v>
      </c>
      <c r="I8165" s="307" t="s">
        <v>13228</v>
      </c>
      <c r="J8165" s="201" t="str">
        <f t="shared" si="255"/>
        <v>9999</v>
      </c>
      <c r="K8165" s="270"/>
      <c r="L8165" s="270"/>
      <c r="M8165" s="271"/>
      <c r="N8165" s="270" t="e">
        <v>#N/A</v>
      </c>
      <c r="O8165" s="272" t="e">
        <v>#N/A</v>
      </c>
      <c r="P8165" s="272" t="e">
        <v>#N/A</v>
      </c>
      <c r="Q8165" s="272" t="e">
        <v>#N/A</v>
      </c>
    </row>
    <row r="8166" spans="1:17" s="208" customFormat="1" ht="12">
      <c r="A8166" s="268" t="str">
        <f t="shared" si="256"/>
        <v>3379232011588966121</v>
      </c>
      <c r="B8166" s="304" t="s">
        <v>19891</v>
      </c>
      <c r="C8166" s="269" t="s">
        <v>13229</v>
      </c>
      <c r="D8166" s="144" t="s">
        <v>3106</v>
      </c>
      <c r="E8166" s="269" t="s">
        <v>13230</v>
      </c>
      <c r="F8166" s="145" t="s">
        <v>3106</v>
      </c>
      <c r="G8166" s="269" t="s">
        <v>3106</v>
      </c>
      <c r="H8166" s="305" t="s">
        <v>13231</v>
      </c>
      <c r="I8166" s="306" t="s">
        <v>21840</v>
      </c>
      <c r="J8166" s="201" t="str">
        <f t="shared" si="255"/>
        <v>9999</v>
      </c>
      <c r="K8166" s="270"/>
      <c r="L8166" s="270"/>
      <c r="M8166" s="271"/>
      <c r="N8166" s="270" t="e">
        <v>#N/A</v>
      </c>
      <c r="O8166" s="272" t="e">
        <v>#N/A</v>
      </c>
      <c r="P8166" s="272" t="e">
        <v>#N/A</v>
      </c>
      <c r="Q8166" s="272" t="e">
        <v>#N/A</v>
      </c>
    </row>
    <row r="8167" spans="1:17" s="208" customFormat="1" ht="12">
      <c r="A8167" s="268" t="str">
        <f t="shared" si="256"/>
        <v>3379232021588966121</v>
      </c>
      <c r="B8167" s="304" t="s">
        <v>19891</v>
      </c>
      <c r="C8167" s="269" t="s">
        <v>13229</v>
      </c>
      <c r="D8167" s="144" t="s">
        <v>3106</v>
      </c>
      <c r="E8167" s="269" t="s">
        <v>13232</v>
      </c>
      <c r="F8167" s="145" t="s">
        <v>3106</v>
      </c>
      <c r="G8167" s="269" t="s">
        <v>3106</v>
      </c>
      <c r="H8167" s="305" t="s">
        <v>13231</v>
      </c>
      <c r="I8167" s="307" t="s">
        <v>13231</v>
      </c>
      <c r="J8167" s="201" t="str">
        <f t="shared" si="255"/>
        <v>9999</v>
      </c>
      <c r="K8167" s="270"/>
      <c r="L8167" s="270"/>
      <c r="M8167" s="271"/>
      <c r="N8167" s="270" t="e">
        <v>#N/A</v>
      </c>
      <c r="O8167" s="272" t="e">
        <v>#N/A</v>
      </c>
      <c r="P8167" s="272" t="e">
        <v>#N/A</v>
      </c>
      <c r="Q8167" s="272" t="e">
        <v>#N/A</v>
      </c>
    </row>
    <row r="8168" spans="1:17" s="208" customFormat="1" ht="12">
      <c r="A8168" s="268" t="str">
        <f t="shared" si="256"/>
        <v>3379679011336560382</v>
      </c>
      <c r="B8168" s="304" t="s">
        <v>19891</v>
      </c>
      <c r="C8168" s="269" t="s">
        <v>13233</v>
      </c>
      <c r="D8168" s="144" t="s">
        <v>3106</v>
      </c>
      <c r="E8168" s="269" t="s">
        <v>13234</v>
      </c>
      <c r="F8168" s="145" t="s">
        <v>3106</v>
      </c>
      <c r="G8168" s="269" t="s">
        <v>3106</v>
      </c>
      <c r="H8168" s="305" t="s">
        <v>13235</v>
      </c>
      <c r="I8168" s="306" t="s">
        <v>21120</v>
      </c>
      <c r="J8168" s="201" t="str">
        <f t="shared" si="255"/>
        <v>9999</v>
      </c>
      <c r="K8168" s="270"/>
      <c r="L8168" s="270"/>
      <c r="M8168" s="271"/>
      <c r="N8168" s="270" t="e">
        <v>#N/A</v>
      </c>
      <c r="O8168" s="272" t="e">
        <v>#N/A</v>
      </c>
      <c r="P8168" s="272" t="e">
        <v>#N/A</v>
      </c>
      <c r="Q8168" s="272" t="e">
        <v>#N/A</v>
      </c>
    </row>
    <row r="8169" spans="1:17" s="208" customFormat="1" ht="12">
      <c r="A8169" s="268" t="str">
        <f t="shared" si="256"/>
        <v>3379679021336560382</v>
      </c>
      <c r="B8169" s="304" t="s">
        <v>19891</v>
      </c>
      <c r="C8169" s="269" t="s">
        <v>13233</v>
      </c>
      <c r="D8169" s="144" t="s">
        <v>3106</v>
      </c>
      <c r="E8169" s="269" t="s">
        <v>13236</v>
      </c>
      <c r="F8169" s="145" t="s">
        <v>3106</v>
      </c>
      <c r="G8169" s="269" t="s">
        <v>3106</v>
      </c>
      <c r="H8169" s="305" t="s">
        <v>1744</v>
      </c>
      <c r="I8169" s="307" t="s">
        <v>1744</v>
      </c>
      <c r="J8169" s="201" t="str">
        <f t="shared" si="255"/>
        <v>9999</v>
      </c>
      <c r="K8169" s="270"/>
      <c r="L8169" s="270"/>
      <c r="M8169" s="271"/>
      <c r="N8169" s="270" t="e">
        <v>#N/A</v>
      </c>
      <c r="O8169" s="272" t="e">
        <v>#N/A</v>
      </c>
      <c r="P8169" s="272" t="e">
        <v>#N/A</v>
      </c>
      <c r="Q8169" s="272" t="e">
        <v>#N/A</v>
      </c>
    </row>
    <row r="8170" spans="1:17" s="208" customFormat="1" ht="12">
      <c r="A8170" s="268" t="str">
        <f t="shared" si="256"/>
        <v>3379786011669505400</v>
      </c>
      <c r="B8170" s="304" t="s">
        <v>19891</v>
      </c>
      <c r="C8170" s="269" t="s">
        <v>13237</v>
      </c>
      <c r="D8170" s="144" t="s">
        <v>3106</v>
      </c>
      <c r="E8170" s="269" t="s">
        <v>13238</v>
      </c>
      <c r="F8170" s="145" t="s">
        <v>3106</v>
      </c>
      <c r="G8170" s="269" t="s">
        <v>3106</v>
      </c>
      <c r="H8170" s="305" t="s">
        <v>13239</v>
      </c>
      <c r="I8170" s="306" t="s">
        <v>22021</v>
      </c>
      <c r="J8170" s="201" t="str">
        <f t="shared" si="255"/>
        <v>9999</v>
      </c>
      <c r="K8170" s="270" t="s">
        <v>13240</v>
      </c>
      <c r="L8170" s="270"/>
      <c r="M8170" s="271"/>
      <c r="N8170" s="270" t="e">
        <v>#N/A</v>
      </c>
      <c r="O8170" s="272" t="e">
        <v>#N/A</v>
      </c>
      <c r="P8170" s="272" t="e">
        <v>#N/A</v>
      </c>
      <c r="Q8170" s="272" t="e">
        <v>#N/A</v>
      </c>
    </row>
    <row r="8171" spans="1:17" s="208" customFormat="1" ht="12">
      <c r="A8171" s="268" t="str">
        <f t="shared" si="256"/>
        <v>3384521011912341439</v>
      </c>
      <c r="B8171" s="304" t="s">
        <v>19891</v>
      </c>
      <c r="C8171" s="269" t="s">
        <v>13241</v>
      </c>
      <c r="D8171" s="144" t="s">
        <v>3106</v>
      </c>
      <c r="E8171" s="269" t="s">
        <v>13242</v>
      </c>
      <c r="F8171" s="145" t="s">
        <v>3106</v>
      </c>
      <c r="G8171" s="269" t="s">
        <v>3106</v>
      </c>
      <c r="H8171" s="305" t="s">
        <v>13243</v>
      </c>
      <c r="I8171" s="307" t="s">
        <v>13243</v>
      </c>
      <c r="J8171" s="201" t="str">
        <f t="shared" si="255"/>
        <v>9999</v>
      </c>
      <c r="K8171" s="270"/>
      <c r="L8171" s="270"/>
      <c r="M8171" s="271"/>
      <c r="N8171" s="270" t="e">
        <v>#N/A</v>
      </c>
      <c r="O8171" s="272" t="e">
        <v>#N/A</v>
      </c>
      <c r="P8171" s="272" t="e">
        <v>#N/A</v>
      </c>
      <c r="Q8171" s="272" t="e">
        <v>#N/A</v>
      </c>
    </row>
    <row r="8172" spans="1:17" s="208" customFormat="1" ht="12">
      <c r="A8172" s="268" t="str">
        <f t="shared" si="256"/>
        <v>3384521021912341439</v>
      </c>
      <c r="B8172" s="304" t="s">
        <v>19891</v>
      </c>
      <c r="C8172" s="269" t="s">
        <v>13241</v>
      </c>
      <c r="D8172" s="144" t="s">
        <v>3106</v>
      </c>
      <c r="E8172" s="269" t="s">
        <v>13244</v>
      </c>
      <c r="F8172" s="145" t="s">
        <v>3106</v>
      </c>
      <c r="G8172" s="269" t="s">
        <v>3106</v>
      </c>
      <c r="H8172" s="305" t="s">
        <v>13245</v>
      </c>
      <c r="I8172" s="306" t="s">
        <v>22649</v>
      </c>
      <c r="J8172" s="201" t="str">
        <f t="shared" si="255"/>
        <v>9999</v>
      </c>
      <c r="K8172" s="270"/>
      <c r="L8172" s="270"/>
      <c r="M8172" s="271"/>
      <c r="N8172" s="270" t="e">
        <v>#N/A</v>
      </c>
      <c r="O8172" s="272" t="e">
        <v>#N/A</v>
      </c>
      <c r="P8172" s="272" t="e">
        <v>#N/A</v>
      </c>
      <c r="Q8172" s="272" t="e">
        <v>#N/A</v>
      </c>
    </row>
    <row r="8173" spans="1:17" s="208" customFormat="1" ht="12">
      <c r="A8173" s="268" t="str">
        <f t="shared" si="256"/>
        <v>3385056011568878114</v>
      </c>
      <c r="B8173" s="304" t="s">
        <v>19891</v>
      </c>
      <c r="C8173" s="269" t="s">
        <v>13246</v>
      </c>
      <c r="D8173" s="144" t="s">
        <v>3106</v>
      </c>
      <c r="E8173" s="269" t="s">
        <v>13247</v>
      </c>
      <c r="F8173" s="145" t="s">
        <v>3106</v>
      </c>
      <c r="G8173" s="269" t="s">
        <v>3106</v>
      </c>
      <c r="H8173" s="305" t="s">
        <v>13248</v>
      </c>
      <c r="I8173" s="307" t="s">
        <v>13248</v>
      </c>
      <c r="J8173" s="201" t="str">
        <f t="shared" si="255"/>
        <v>9999</v>
      </c>
      <c r="K8173" s="270"/>
      <c r="L8173" s="270"/>
      <c r="M8173" s="271"/>
      <c r="N8173" s="270" t="e">
        <v>#N/A</v>
      </c>
      <c r="O8173" s="272" t="e">
        <v>#N/A</v>
      </c>
      <c r="P8173" s="272" t="e">
        <v>#N/A</v>
      </c>
      <c r="Q8173" s="272" t="e">
        <v>#N/A</v>
      </c>
    </row>
    <row r="8174" spans="1:17" s="208" customFormat="1" ht="12">
      <c r="A8174" s="268" t="str">
        <f t="shared" si="256"/>
        <v>3385239011083673016</v>
      </c>
      <c r="B8174" s="304" t="s">
        <v>19891</v>
      </c>
      <c r="C8174" s="269" t="s">
        <v>13249</v>
      </c>
      <c r="D8174" s="144" t="s">
        <v>3106</v>
      </c>
      <c r="E8174" s="269" t="s">
        <v>13250</v>
      </c>
      <c r="F8174" s="145" t="s">
        <v>3106</v>
      </c>
      <c r="G8174" s="269" t="s">
        <v>3106</v>
      </c>
      <c r="H8174" s="305" t="s">
        <v>13251</v>
      </c>
      <c r="I8174" s="306" t="s">
        <v>20442</v>
      </c>
      <c r="J8174" s="201" t="str">
        <f t="shared" si="255"/>
        <v>9999</v>
      </c>
      <c r="K8174" s="270"/>
      <c r="L8174" s="270"/>
      <c r="M8174" s="271"/>
      <c r="N8174" s="270" t="e">
        <v>#N/A</v>
      </c>
      <c r="O8174" s="272" t="e">
        <v>#N/A</v>
      </c>
      <c r="P8174" s="272" t="e">
        <v>#N/A</v>
      </c>
      <c r="Q8174" s="272" t="e">
        <v>#N/A</v>
      </c>
    </row>
    <row r="8175" spans="1:17" s="208" customFormat="1" ht="12">
      <c r="A8175" s="268" t="str">
        <f t="shared" si="256"/>
        <v>3388449011821435504</v>
      </c>
      <c r="B8175" s="304" t="s">
        <v>19891</v>
      </c>
      <c r="C8175" s="269" t="s">
        <v>13252</v>
      </c>
      <c r="D8175" s="144" t="s">
        <v>3106</v>
      </c>
      <c r="E8175" s="269" t="s">
        <v>13253</v>
      </c>
      <c r="F8175" s="145" t="s">
        <v>3106</v>
      </c>
      <c r="G8175" s="269" t="s">
        <v>3106</v>
      </c>
      <c r="H8175" s="305" t="s">
        <v>13254</v>
      </c>
      <c r="I8175" s="306" t="s">
        <v>22439</v>
      </c>
      <c r="J8175" s="201" t="str">
        <f t="shared" si="255"/>
        <v>9999</v>
      </c>
      <c r="K8175" s="270"/>
      <c r="L8175" s="270"/>
      <c r="M8175" s="271"/>
      <c r="N8175" s="270" t="e">
        <v>#N/A</v>
      </c>
      <c r="O8175" s="272" t="e">
        <v>#N/A</v>
      </c>
      <c r="P8175" s="272" t="e">
        <v>#N/A</v>
      </c>
      <c r="Q8175" s="272" t="e">
        <v>#N/A</v>
      </c>
    </row>
    <row r="8176" spans="1:17" s="208" customFormat="1" ht="12">
      <c r="A8176" s="268" t="str">
        <f t="shared" si="256"/>
        <v>3388563011528406949</v>
      </c>
      <c r="B8176" s="304" t="s">
        <v>19891</v>
      </c>
      <c r="C8176" s="143" t="s">
        <v>20084</v>
      </c>
      <c r="D8176" s="144" t="s">
        <v>3106</v>
      </c>
      <c r="E8176" s="144" t="s">
        <v>20085</v>
      </c>
      <c r="F8176" s="145" t="s">
        <v>3106</v>
      </c>
      <c r="G8176" s="269" t="s">
        <v>3106</v>
      </c>
      <c r="H8176" s="146" t="s">
        <v>20086</v>
      </c>
      <c r="I8176" s="306" t="s">
        <v>20086</v>
      </c>
      <c r="J8176" s="201" t="str">
        <f t="shared" si="255"/>
        <v>9999</v>
      </c>
      <c r="K8176" s="308" t="s">
        <v>19895</v>
      </c>
      <c r="L8176" s="308" t="s">
        <v>13916</v>
      </c>
      <c r="M8176" s="271">
        <v>44475</v>
      </c>
      <c r="N8176" s="270" t="s">
        <v>19946</v>
      </c>
      <c r="O8176" s="272" t="s">
        <v>19947</v>
      </c>
      <c r="P8176" s="272" t="s">
        <v>19948</v>
      </c>
      <c r="Q8176" s="272" t="s">
        <v>19949</v>
      </c>
    </row>
    <row r="8177" spans="1:17" s="208" customFormat="1" ht="12">
      <c r="A8177" s="268" t="str">
        <f t="shared" si="256"/>
        <v>3388647011780020776</v>
      </c>
      <c r="B8177" s="304" t="s">
        <v>19891</v>
      </c>
      <c r="C8177" s="269" t="s">
        <v>13255</v>
      </c>
      <c r="D8177" s="144" t="s">
        <v>3106</v>
      </c>
      <c r="E8177" s="269" t="s">
        <v>13256</v>
      </c>
      <c r="F8177" s="145" t="s">
        <v>3106</v>
      </c>
      <c r="G8177" s="269" t="s">
        <v>3106</v>
      </c>
      <c r="H8177" s="305" t="s">
        <v>13257</v>
      </c>
      <c r="I8177" s="306" t="s">
        <v>22295</v>
      </c>
      <c r="J8177" s="201" t="str">
        <f t="shared" si="255"/>
        <v>9999</v>
      </c>
      <c r="K8177" s="270"/>
      <c r="L8177" s="270"/>
      <c r="M8177" s="271"/>
      <c r="N8177" s="270" t="e">
        <v>#N/A</v>
      </c>
      <c r="O8177" s="272" t="e">
        <v>#N/A</v>
      </c>
      <c r="P8177" s="272" t="e">
        <v>#N/A</v>
      </c>
      <c r="Q8177" s="272" t="e">
        <v>#N/A</v>
      </c>
    </row>
    <row r="8178" spans="1:17" s="208" customFormat="1" ht="12">
      <c r="A8178" s="268" t="str">
        <f t="shared" si="256"/>
        <v>3392177011396180345</v>
      </c>
      <c r="B8178" s="304" t="s">
        <v>19891</v>
      </c>
      <c r="C8178" s="269" t="s">
        <v>13258</v>
      </c>
      <c r="D8178" s="144" t="s">
        <v>3106</v>
      </c>
      <c r="E8178" s="269" t="s">
        <v>13259</v>
      </c>
      <c r="F8178" s="145" t="s">
        <v>3106</v>
      </c>
      <c r="G8178" s="269" t="s">
        <v>3106</v>
      </c>
      <c r="H8178" s="305" t="s">
        <v>13260</v>
      </c>
      <c r="I8178" s="307" t="s">
        <v>13260</v>
      </c>
      <c r="J8178" s="201" t="str">
        <f t="shared" si="255"/>
        <v>9999</v>
      </c>
      <c r="K8178" s="270"/>
      <c r="L8178" s="270"/>
      <c r="M8178" s="271"/>
      <c r="N8178" s="270" t="e">
        <v>#N/A</v>
      </c>
      <c r="O8178" s="272" t="e">
        <v>#N/A</v>
      </c>
      <c r="P8178" s="272" t="e">
        <v>#N/A</v>
      </c>
      <c r="Q8178" s="272" t="e">
        <v>#N/A</v>
      </c>
    </row>
    <row r="8179" spans="1:17" s="208" customFormat="1" ht="12">
      <c r="A8179" s="268" t="str">
        <f t="shared" si="256"/>
        <v>3393183011497092589</v>
      </c>
      <c r="B8179" s="304" t="s">
        <v>19891</v>
      </c>
      <c r="C8179" s="269" t="s">
        <v>13261</v>
      </c>
      <c r="D8179" s="144" t="s">
        <v>3106</v>
      </c>
      <c r="E8179" s="269" t="s">
        <v>13262</v>
      </c>
      <c r="F8179" s="145" t="s">
        <v>3106</v>
      </c>
      <c r="G8179" s="269" t="s">
        <v>3106</v>
      </c>
      <c r="H8179" s="305" t="s">
        <v>13263</v>
      </c>
      <c r="I8179" s="307" t="s">
        <v>13263</v>
      </c>
      <c r="J8179" s="201" t="str">
        <f t="shared" si="255"/>
        <v>9999</v>
      </c>
      <c r="K8179" s="270"/>
      <c r="L8179" s="270"/>
      <c r="M8179" s="271"/>
      <c r="N8179" s="270" t="e">
        <v>#N/A</v>
      </c>
      <c r="O8179" s="272" t="e">
        <v>#N/A</v>
      </c>
      <c r="P8179" s="272" t="e">
        <v>#N/A</v>
      </c>
      <c r="Q8179" s="272" t="e">
        <v>#N/A</v>
      </c>
    </row>
    <row r="8180" spans="1:17" s="208" customFormat="1" ht="12">
      <c r="A8180" s="268" t="str">
        <f t="shared" si="256"/>
        <v>3393852041699723957</v>
      </c>
      <c r="B8180" s="304" t="s">
        <v>19891</v>
      </c>
      <c r="C8180" s="269" t="s">
        <v>13264</v>
      </c>
      <c r="D8180" s="144" t="s">
        <v>3106</v>
      </c>
      <c r="E8180" s="269" t="s">
        <v>13265</v>
      </c>
      <c r="F8180" s="145" t="s">
        <v>3106</v>
      </c>
      <c r="G8180" s="269" t="s">
        <v>3106</v>
      </c>
      <c r="H8180" s="305" t="s">
        <v>13266</v>
      </c>
      <c r="I8180" s="306" t="s">
        <v>22092</v>
      </c>
      <c r="J8180" s="201" t="str">
        <f t="shared" si="255"/>
        <v>9999</v>
      </c>
      <c r="K8180" s="270" t="s">
        <v>4043</v>
      </c>
      <c r="L8180" s="270"/>
      <c r="M8180" s="271"/>
      <c r="N8180" s="270" t="e">
        <v>#N/A</v>
      </c>
      <c r="O8180" s="272" t="e">
        <v>#N/A</v>
      </c>
      <c r="P8180" s="272" t="e">
        <v>#N/A</v>
      </c>
      <c r="Q8180" s="272" t="e">
        <v>#N/A</v>
      </c>
    </row>
    <row r="8181" spans="1:17" s="208" customFormat="1" ht="12">
      <c r="A8181" s="268" t="str">
        <f t="shared" si="256"/>
        <v>3393985011083630610</v>
      </c>
      <c r="B8181" s="304" t="s">
        <v>19891</v>
      </c>
      <c r="C8181" s="269" t="s">
        <v>13267</v>
      </c>
      <c r="D8181" s="144" t="s">
        <v>3106</v>
      </c>
      <c r="E8181" s="269" t="s">
        <v>13268</v>
      </c>
      <c r="F8181" s="145" t="s">
        <v>3106</v>
      </c>
      <c r="G8181" s="269" t="s">
        <v>3106</v>
      </c>
      <c r="H8181" s="305" t="s">
        <v>13269</v>
      </c>
      <c r="I8181" s="306" t="s">
        <v>20432</v>
      </c>
      <c r="J8181" s="201" t="str">
        <f t="shared" si="255"/>
        <v>9999</v>
      </c>
      <c r="K8181" s="270"/>
      <c r="L8181" s="270"/>
      <c r="M8181" s="271"/>
      <c r="N8181" s="270" t="e">
        <v>#N/A</v>
      </c>
      <c r="O8181" s="272" t="e">
        <v>#N/A</v>
      </c>
      <c r="P8181" s="272" t="e">
        <v>#N/A</v>
      </c>
      <c r="Q8181" s="272" t="e">
        <v>#N/A</v>
      </c>
    </row>
    <row r="8182" spans="1:17" s="208" customFormat="1" ht="12">
      <c r="A8182" s="268" t="str">
        <f t="shared" si="256"/>
        <v>3394736011578817847</v>
      </c>
      <c r="B8182" s="304" t="s">
        <v>19891</v>
      </c>
      <c r="C8182" s="269" t="s">
        <v>13270</v>
      </c>
      <c r="D8182" s="144" t="s">
        <v>3106</v>
      </c>
      <c r="E8182" s="269" t="s">
        <v>13271</v>
      </c>
      <c r="F8182" s="145" t="s">
        <v>3106</v>
      </c>
      <c r="G8182" s="269" t="s">
        <v>3106</v>
      </c>
      <c r="H8182" s="305" t="s">
        <v>13272</v>
      </c>
      <c r="I8182" s="306" t="s">
        <v>21819</v>
      </c>
      <c r="J8182" s="201" t="str">
        <f t="shared" si="255"/>
        <v>9999</v>
      </c>
      <c r="K8182" s="270"/>
      <c r="L8182" s="270"/>
      <c r="M8182" s="271"/>
      <c r="N8182" s="270" t="e">
        <v>#N/A</v>
      </c>
      <c r="O8182" s="272" t="e">
        <v>#N/A</v>
      </c>
      <c r="P8182" s="272" t="e">
        <v>#N/A</v>
      </c>
      <c r="Q8182" s="272" t="e">
        <v>#N/A</v>
      </c>
    </row>
    <row r="8183" spans="1:17" s="208" customFormat="1" ht="12">
      <c r="A8183" s="268" t="str">
        <f t="shared" si="256"/>
        <v>3394926011902228604</v>
      </c>
      <c r="B8183" s="304" t="s">
        <v>19891</v>
      </c>
      <c r="C8183" s="269" t="s">
        <v>13273</v>
      </c>
      <c r="D8183" s="144" t="s">
        <v>3106</v>
      </c>
      <c r="E8183" s="269" t="s">
        <v>13274</v>
      </c>
      <c r="F8183" s="145" t="s">
        <v>3106</v>
      </c>
      <c r="G8183" s="269" t="s">
        <v>3106</v>
      </c>
      <c r="H8183" s="305" t="s">
        <v>13275</v>
      </c>
      <c r="I8183" s="306" t="s">
        <v>22612</v>
      </c>
      <c r="J8183" s="201" t="str">
        <f t="shared" si="255"/>
        <v>9999</v>
      </c>
      <c r="K8183" s="270"/>
      <c r="L8183" s="270"/>
      <c r="M8183" s="271"/>
      <c r="N8183" s="270" t="e">
        <v>#N/A</v>
      </c>
      <c r="O8183" s="272" t="e">
        <v>#N/A</v>
      </c>
      <c r="P8183" s="272" t="e">
        <v>#N/A</v>
      </c>
      <c r="Q8183" s="272" t="e">
        <v>#N/A</v>
      </c>
    </row>
    <row r="8184" spans="1:17" s="208" customFormat="1" ht="12">
      <c r="A8184" s="268" t="str">
        <f t="shared" si="256"/>
        <v>3400871021346652575</v>
      </c>
      <c r="B8184" s="304" t="s">
        <v>19891</v>
      </c>
      <c r="C8184" s="269" t="s">
        <v>13276</v>
      </c>
      <c r="D8184" s="144" t="s">
        <v>3106</v>
      </c>
      <c r="E8184" s="269" t="s">
        <v>13277</v>
      </c>
      <c r="F8184" s="145" t="s">
        <v>3106</v>
      </c>
      <c r="G8184" s="269" t="s">
        <v>3106</v>
      </c>
      <c r="H8184" s="305" t="s">
        <v>13278</v>
      </c>
      <c r="I8184" s="307" t="s">
        <v>13278</v>
      </c>
      <c r="J8184" s="201" t="str">
        <f t="shared" si="255"/>
        <v>9999</v>
      </c>
      <c r="K8184" s="270"/>
      <c r="L8184" s="270"/>
      <c r="M8184" s="271"/>
      <c r="N8184" s="270" t="e">
        <v>#N/A</v>
      </c>
      <c r="O8184" s="272" t="e">
        <v>#N/A</v>
      </c>
      <c r="P8184" s="272" t="e">
        <v>#N/A</v>
      </c>
      <c r="Q8184" s="272" t="e">
        <v>#N/A</v>
      </c>
    </row>
    <row r="8185" spans="1:17" s="208" customFormat="1" ht="12">
      <c r="A8185" s="268" t="str">
        <f t="shared" si="256"/>
        <v>3401556011063859767</v>
      </c>
      <c r="B8185" s="304" t="s">
        <v>19891</v>
      </c>
      <c r="C8185" s="269" t="s">
        <v>13279</v>
      </c>
      <c r="D8185" s="144" t="s">
        <v>3106</v>
      </c>
      <c r="E8185" s="269" t="s">
        <v>13280</v>
      </c>
      <c r="F8185" s="145" t="s">
        <v>3106</v>
      </c>
      <c r="G8185" s="269" t="s">
        <v>3106</v>
      </c>
      <c r="H8185" s="305" t="s">
        <v>13281</v>
      </c>
      <c r="I8185" s="306" t="s">
        <v>20401</v>
      </c>
      <c r="J8185" s="201" t="str">
        <f t="shared" si="255"/>
        <v>9999</v>
      </c>
      <c r="K8185" s="270"/>
      <c r="L8185" s="270"/>
      <c r="M8185" s="271"/>
      <c r="N8185" s="270" t="e">
        <v>#N/A</v>
      </c>
      <c r="O8185" s="272" t="e">
        <v>#N/A</v>
      </c>
      <c r="P8185" s="272" t="e">
        <v>#N/A</v>
      </c>
      <c r="Q8185" s="272" t="e">
        <v>#N/A</v>
      </c>
    </row>
    <row r="8186" spans="1:17" s="208" customFormat="1" ht="12">
      <c r="A8186" s="268" t="str">
        <f t="shared" si="256"/>
        <v>3406498021376500587</v>
      </c>
      <c r="B8186" s="304" t="s">
        <v>19891</v>
      </c>
      <c r="C8186" s="269" t="s">
        <v>13282</v>
      </c>
      <c r="D8186" s="144" t="s">
        <v>3106</v>
      </c>
      <c r="E8186" s="269" t="s">
        <v>13283</v>
      </c>
      <c r="F8186" s="145" t="s">
        <v>3106</v>
      </c>
      <c r="G8186" s="269" t="s">
        <v>3106</v>
      </c>
      <c r="H8186" s="305" t="s">
        <v>13284</v>
      </c>
      <c r="I8186" s="306" t="s">
        <v>21210</v>
      </c>
      <c r="J8186" s="201" t="str">
        <f t="shared" si="255"/>
        <v>9999</v>
      </c>
      <c r="K8186" s="270" t="s">
        <v>4043</v>
      </c>
      <c r="L8186" s="270"/>
      <c r="M8186" s="271"/>
      <c r="N8186" s="270" t="e">
        <v>#N/A</v>
      </c>
      <c r="O8186" s="272" t="e">
        <v>#N/A</v>
      </c>
      <c r="P8186" s="272" t="e">
        <v>#N/A</v>
      </c>
      <c r="Q8186" s="272" t="e">
        <v>#N/A</v>
      </c>
    </row>
    <row r="8187" spans="1:17" s="208" customFormat="1" ht="12">
      <c r="A8187" s="268" t="str">
        <f t="shared" si="256"/>
        <v>3409385031598188948</v>
      </c>
      <c r="B8187" s="304" t="s">
        <v>19891</v>
      </c>
      <c r="C8187" s="269" t="s">
        <v>13285</v>
      </c>
      <c r="D8187" s="144" t="s">
        <v>3106</v>
      </c>
      <c r="E8187" s="269" t="s">
        <v>13286</v>
      </c>
      <c r="F8187" s="145" t="s">
        <v>3106</v>
      </c>
      <c r="G8187" s="269" t="s">
        <v>3106</v>
      </c>
      <c r="H8187" s="305" t="s">
        <v>13287</v>
      </c>
      <c r="I8187" s="306" t="s">
        <v>440</v>
      </c>
      <c r="J8187" s="201" t="str">
        <f t="shared" si="255"/>
        <v>9999</v>
      </c>
      <c r="K8187" s="270"/>
      <c r="L8187" s="270"/>
      <c r="M8187" s="271"/>
      <c r="N8187" s="270" t="e">
        <v>#N/A</v>
      </c>
      <c r="O8187" s="272" t="e">
        <v>#N/A</v>
      </c>
      <c r="P8187" s="272" t="e">
        <v>#N/A</v>
      </c>
      <c r="Q8187" s="272" t="e">
        <v>#N/A</v>
      </c>
    </row>
    <row r="8188" spans="1:17" s="208" customFormat="1" ht="12">
      <c r="A8188" s="268" t="str">
        <f t="shared" si="256"/>
        <v>3411431031235420878</v>
      </c>
      <c r="B8188" s="304" t="s">
        <v>19891</v>
      </c>
      <c r="C8188" s="269" t="s">
        <v>13288</v>
      </c>
      <c r="D8188" s="144" t="s">
        <v>3106</v>
      </c>
      <c r="E8188" s="269" t="s">
        <v>13289</v>
      </c>
      <c r="F8188" s="145" t="s">
        <v>3106</v>
      </c>
      <c r="G8188" s="269" t="s">
        <v>3106</v>
      </c>
      <c r="H8188" s="305" t="s">
        <v>13290</v>
      </c>
      <c r="I8188" s="306" t="s">
        <v>20866</v>
      </c>
      <c r="J8188" s="201" t="str">
        <f t="shared" si="255"/>
        <v>9999</v>
      </c>
      <c r="K8188" s="270" t="s">
        <v>4210</v>
      </c>
      <c r="L8188" s="270"/>
      <c r="M8188" s="271"/>
      <c r="N8188" s="270" t="e">
        <v>#N/A</v>
      </c>
      <c r="O8188" s="272" t="e">
        <v>#N/A</v>
      </c>
      <c r="P8188" s="272" t="e">
        <v>#N/A</v>
      </c>
      <c r="Q8188" s="272" t="e">
        <v>#N/A</v>
      </c>
    </row>
    <row r="8189" spans="1:17" s="208" customFormat="1" ht="12">
      <c r="A8189" s="268" t="str">
        <f t="shared" si="256"/>
        <v>3411621011740618313</v>
      </c>
      <c r="B8189" s="304" t="s">
        <v>19891</v>
      </c>
      <c r="C8189" s="269" t="s">
        <v>13291</v>
      </c>
      <c r="D8189" s="144" t="s">
        <v>3106</v>
      </c>
      <c r="E8189" s="269" t="s">
        <v>13292</v>
      </c>
      <c r="F8189" s="145" t="s">
        <v>3106</v>
      </c>
      <c r="G8189" s="269" t="s">
        <v>3106</v>
      </c>
      <c r="H8189" s="305" t="s">
        <v>13293</v>
      </c>
      <c r="I8189" s="306" t="s">
        <v>22237</v>
      </c>
      <c r="J8189" s="201" t="str">
        <f t="shared" si="255"/>
        <v>9999</v>
      </c>
      <c r="K8189" s="270"/>
      <c r="L8189" s="270"/>
      <c r="M8189" s="271"/>
      <c r="N8189" s="270" t="e">
        <v>#N/A</v>
      </c>
      <c r="O8189" s="272" t="e">
        <v>#N/A</v>
      </c>
      <c r="P8189" s="272" t="e">
        <v>#N/A</v>
      </c>
      <c r="Q8189" s="272" t="e">
        <v>#N/A</v>
      </c>
    </row>
    <row r="8190" spans="1:17" s="208" customFormat="1" ht="12">
      <c r="A8190" s="268" t="str">
        <f t="shared" si="256"/>
        <v>3411845011225372378</v>
      </c>
      <c r="B8190" s="304" t="s">
        <v>19891</v>
      </c>
      <c r="C8190" s="269" t="s">
        <v>13294</v>
      </c>
      <c r="D8190" s="144" t="s">
        <v>3106</v>
      </c>
      <c r="E8190" s="269" t="s">
        <v>13295</v>
      </c>
      <c r="F8190" s="145" t="s">
        <v>3106</v>
      </c>
      <c r="G8190" s="269" t="s">
        <v>3106</v>
      </c>
      <c r="H8190" s="305" t="s">
        <v>13296</v>
      </c>
      <c r="I8190" s="306" t="s">
        <v>20837</v>
      </c>
      <c r="J8190" s="201" t="str">
        <f t="shared" si="255"/>
        <v>9999</v>
      </c>
      <c r="K8190" s="270"/>
      <c r="L8190" s="270"/>
      <c r="M8190" s="271"/>
      <c r="N8190" s="270" t="e">
        <v>#N/A</v>
      </c>
      <c r="O8190" s="272" t="e">
        <v>#N/A</v>
      </c>
      <c r="P8190" s="272" t="e">
        <v>#N/A</v>
      </c>
      <c r="Q8190" s="272" t="e">
        <v>#N/A</v>
      </c>
    </row>
    <row r="8191" spans="1:17" s="208" customFormat="1" ht="12">
      <c r="A8191" s="268" t="str">
        <f t="shared" si="256"/>
        <v>3415853011396188074</v>
      </c>
      <c r="B8191" s="304" t="s">
        <v>19891</v>
      </c>
      <c r="C8191" s="269" t="s">
        <v>13297</v>
      </c>
      <c r="D8191" s="144" t="s">
        <v>3106</v>
      </c>
      <c r="E8191" s="269" t="s">
        <v>13298</v>
      </c>
      <c r="F8191" s="145" t="s">
        <v>3106</v>
      </c>
      <c r="G8191" s="269" t="s">
        <v>3106</v>
      </c>
      <c r="H8191" s="305" t="s">
        <v>13299</v>
      </c>
      <c r="I8191" s="307" t="s">
        <v>13299</v>
      </c>
      <c r="J8191" s="201" t="str">
        <f t="shared" si="255"/>
        <v>9999</v>
      </c>
      <c r="K8191" s="270"/>
      <c r="L8191" s="270"/>
      <c r="M8191" s="271"/>
      <c r="N8191" s="270" t="e">
        <v>#N/A</v>
      </c>
      <c r="O8191" s="272" t="e">
        <v>#N/A</v>
      </c>
      <c r="P8191" s="272" t="e">
        <v>#N/A</v>
      </c>
      <c r="Q8191" s="272" t="e">
        <v>#N/A</v>
      </c>
    </row>
    <row r="8192" spans="1:17" s="208" customFormat="1" ht="12">
      <c r="A8192" s="268" t="str">
        <f t="shared" si="256"/>
        <v>3415853021396188074</v>
      </c>
      <c r="B8192" s="304" t="s">
        <v>19891</v>
      </c>
      <c r="C8192" s="269" t="s">
        <v>13297</v>
      </c>
      <c r="D8192" s="144" t="s">
        <v>3106</v>
      </c>
      <c r="E8192" s="269" t="s">
        <v>13300</v>
      </c>
      <c r="F8192" s="145" t="s">
        <v>3106</v>
      </c>
      <c r="G8192" s="269" t="s">
        <v>3106</v>
      </c>
      <c r="H8192" s="305" t="s">
        <v>13299</v>
      </c>
      <c r="I8192" s="307" t="s">
        <v>13299</v>
      </c>
      <c r="J8192" s="201" t="str">
        <f t="shared" si="255"/>
        <v>9999</v>
      </c>
      <c r="K8192" s="270"/>
      <c r="L8192" s="270"/>
      <c r="M8192" s="271"/>
      <c r="N8192" s="270" t="e">
        <v>#N/A</v>
      </c>
      <c r="O8192" s="272" t="e">
        <v>#N/A</v>
      </c>
      <c r="P8192" s="272" t="e">
        <v>#N/A</v>
      </c>
      <c r="Q8192" s="272" t="e">
        <v>#N/A</v>
      </c>
    </row>
    <row r="8193" spans="1:17" s="208" customFormat="1" ht="12">
      <c r="A8193" s="268" t="str">
        <f t="shared" si="256"/>
        <v>3418600021841510849</v>
      </c>
      <c r="B8193" s="304" t="s">
        <v>19891</v>
      </c>
      <c r="C8193" s="269" t="s">
        <v>13301</v>
      </c>
      <c r="D8193" s="144" t="s">
        <v>3106</v>
      </c>
      <c r="E8193" s="269" t="s">
        <v>13302</v>
      </c>
      <c r="F8193" s="145" t="s">
        <v>3106</v>
      </c>
      <c r="G8193" s="269" t="s">
        <v>3106</v>
      </c>
      <c r="H8193" s="305" t="s">
        <v>13303</v>
      </c>
      <c r="I8193" s="306" t="s">
        <v>22489</v>
      </c>
      <c r="J8193" s="201" t="str">
        <f t="shared" si="255"/>
        <v>9999</v>
      </c>
      <c r="K8193" s="270"/>
      <c r="L8193" s="270"/>
      <c r="M8193" s="271"/>
      <c r="N8193" s="270" t="e">
        <v>#N/A</v>
      </c>
      <c r="O8193" s="272" t="e">
        <v>#N/A</v>
      </c>
      <c r="P8193" s="272" t="e">
        <v>#N/A</v>
      </c>
      <c r="Q8193" s="272" t="e">
        <v>#N/A</v>
      </c>
    </row>
    <row r="8194" spans="1:17" s="208" customFormat="1" ht="12">
      <c r="A8194" s="268" t="str">
        <f t="shared" si="256"/>
        <v>3420317011821425430</v>
      </c>
      <c r="B8194" s="304" t="s">
        <v>19891</v>
      </c>
      <c r="C8194" s="269" t="s">
        <v>13304</v>
      </c>
      <c r="D8194" s="144" t="s">
        <v>3106</v>
      </c>
      <c r="E8194" s="269" t="s">
        <v>13305</v>
      </c>
      <c r="F8194" s="145" t="s">
        <v>3106</v>
      </c>
      <c r="G8194" s="269" t="s">
        <v>3106</v>
      </c>
      <c r="H8194" s="305" t="s">
        <v>13306</v>
      </c>
      <c r="I8194" s="307" t="s">
        <v>13306</v>
      </c>
      <c r="J8194" s="201" t="str">
        <f t="shared" si="255"/>
        <v>9999</v>
      </c>
      <c r="K8194" s="270"/>
      <c r="L8194" s="270"/>
      <c r="M8194" s="271"/>
      <c r="N8194" s="270" t="e">
        <v>#N/A</v>
      </c>
      <c r="O8194" s="272" t="e">
        <v>#N/A</v>
      </c>
      <c r="P8194" s="272" t="e">
        <v>#N/A</v>
      </c>
      <c r="Q8194" s="272" t="e">
        <v>#N/A</v>
      </c>
    </row>
    <row r="8195" spans="1:17" s="208" customFormat="1" ht="12">
      <c r="A8195" s="268" t="str">
        <f t="shared" si="256"/>
        <v>3420937021639511207</v>
      </c>
      <c r="B8195" s="304" t="s">
        <v>19891</v>
      </c>
      <c r="C8195" s="269" t="s">
        <v>13307</v>
      </c>
      <c r="D8195" s="144" t="s">
        <v>3106</v>
      </c>
      <c r="E8195" s="269" t="s">
        <v>13308</v>
      </c>
      <c r="F8195" s="145" t="s">
        <v>3106</v>
      </c>
      <c r="G8195" s="269" t="s">
        <v>3106</v>
      </c>
      <c r="H8195" s="305" t="s">
        <v>13309</v>
      </c>
      <c r="I8195" s="307" t="s">
        <v>13309</v>
      </c>
      <c r="J8195" s="201" t="str">
        <f t="shared" ref="J8195:J8258" si="257">B8195</f>
        <v>9999</v>
      </c>
      <c r="K8195" s="270"/>
      <c r="L8195" s="270"/>
      <c r="M8195" s="271"/>
      <c r="N8195" s="270" t="e">
        <v>#N/A</v>
      </c>
      <c r="O8195" s="272" t="e">
        <v>#N/A</v>
      </c>
      <c r="P8195" s="272" t="e">
        <v>#N/A</v>
      </c>
      <c r="Q8195" s="272" t="e">
        <v>#N/A</v>
      </c>
    </row>
    <row r="8196" spans="1:17" s="208" customFormat="1" ht="12">
      <c r="A8196" s="268" t="str">
        <f t="shared" si="256"/>
        <v>3420937041639511207</v>
      </c>
      <c r="B8196" s="304" t="s">
        <v>19891</v>
      </c>
      <c r="C8196" s="269" t="s">
        <v>13307</v>
      </c>
      <c r="D8196" s="144" t="s">
        <v>3106</v>
      </c>
      <c r="E8196" s="269" t="s">
        <v>13310</v>
      </c>
      <c r="F8196" s="145" t="s">
        <v>3106</v>
      </c>
      <c r="G8196" s="269" t="s">
        <v>3106</v>
      </c>
      <c r="H8196" s="305" t="s">
        <v>13309</v>
      </c>
      <c r="I8196" s="306" t="s">
        <v>21963</v>
      </c>
      <c r="J8196" s="201" t="str">
        <f t="shared" si="257"/>
        <v>9999</v>
      </c>
      <c r="K8196" s="270"/>
      <c r="L8196" s="270"/>
      <c r="M8196" s="271"/>
      <c r="N8196" s="270" t="e">
        <v>#N/A</v>
      </c>
      <c r="O8196" s="272" t="e">
        <v>#N/A</v>
      </c>
      <c r="P8196" s="272" t="e">
        <v>#N/A</v>
      </c>
      <c r="Q8196" s="272" t="e">
        <v>#N/A</v>
      </c>
    </row>
    <row r="8197" spans="1:17" s="208" customFormat="1" ht="12">
      <c r="A8197" s="268" t="str">
        <f t="shared" si="256"/>
        <v>3424640011114264488</v>
      </c>
      <c r="B8197" s="304" t="s">
        <v>19891</v>
      </c>
      <c r="C8197" s="269" t="s">
        <v>13311</v>
      </c>
      <c r="D8197" s="144" t="s">
        <v>3106</v>
      </c>
      <c r="E8197" s="269" t="s">
        <v>13312</v>
      </c>
      <c r="F8197" s="145" t="s">
        <v>3106</v>
      </c>
      <c r="G8197" s="269" t="s">
        <v>3106</v>
      </c>
      <c r="H8197" s="305" t="s">
        <v>13313</v>
      </c>
      <c r="I8197" s="306" t="s">
        <v>20520</v>
      </c>
      <c r="J8197" s="201" t="str">
        <f t="shared" si="257"/>
        <v>9999</v>
      </c>
      <c r="K8197" s="270"/>
      <c r="L8197" s="270"/>
      <c r="M8197" s="271"/>
      <c r="N8197" s="270" t="e">
        <v>#N/A</v>
      </c>
      <c r="O8197" s="272" t="e">
        <v>#N/A</v>
      </c>
      <c r="P8197" s="272" t="e">
        <v>#N/A</v>
      </c>
      <c r="Q8197" s="272" t="e">
        <v>#N/A</v>
      </c>
    </row>
    <row r="8198" spans="1:17" s="208" customFormat="1" ht="12">
      <c r="A8198" s="268" t="str">
        <f t="shared" si="256"/>
        <v>3427957011215354832</v>
      </c>
      <c r="B8198" s="304" t="s">
        <v>19891</v>
      </c>
      <c r="C8198" s="269" t="s">
        <v>13314</v>
      </c>
      <c r="D8198" s="144" t="s">
        <v>3106</v>
      </c>
      <c r="E8198" s="269" t="s">
        <v>13315</v>
      </c>
      <c r="F8198" s="145" t="s">
        <v>3106</v>
      </c>
      <c r="G8198" s="269" t="s">
        <v>3106</v>
      </c>
      <c r="H8198" s="305" t="s">
        <v>13316</v>
      </c>
      <c r="I8198" s="307" t="s">
        <v>13316</v>
      </c>
      <c r="J8198" s="201" t="str">
        <f t="shared" si="257"/>
        <v>9999</v>
      </c>
      <c r="K8198" s="270"/>
      <c r="L8198" s="270"/>
      <c r="M8198" s="271"/>
      <c r="N8198" s="270" t="e">
        <v>#N/A</v>
      </c>
      <c r="O8198" s="272" t="e">
        <v>#N/A</v>
      </c>
      <c r="P8198" s="272" t="e">
        <v>#N/A</v>
      </c>
      <c r="Q8198" s="272" t="e">
        <v>#N/A</v>
      </c>
    </row>
    <row r="8199" spans="1:17" s="208" customFormat="1" ht="12">
      <c r="A8199" s="268" t="str">
        <f t="shared" si="256"/>
        <v>3428997011427464759</v>
      </c>
      <c r="B8199" s="304" t="s">
        <v>19891</v>
      </c>
      <c r="C8199" s="269" t="s">
        <v>14158</v>
      </c>
      <c r="D8199" s="144" t="s">
        <v>3106</v>
      </c>
      <c r="E8199" s="269" t="s">
        <v>14159</v>
      </c>
      <c r="F8199" s="145" t="s">
        <v>3106</v>
      </c>
      <c r="G8199" s="269" t="s">
        <v>3106</v>
      </c>
      <c r="H8199" s="305" t="s">
        <v>14160</v>
      </c>
      <c r="I8199" s="306" t="s">
        <v>21404</v>
      </c>
      <c r="J8199" s="201" t="str">
        <f t="shared" si="257"/>
        <v>9999</v>
      </c>
      <c r="K8199" s="270" t="s">
        <v>13915</v>
      </c>
      <c r="L8199" s="270" t="s">
        <v>13916</v>
      </c>
      <c r="M8199" s="271">
        <v>44085</v>
      </c>
      <c r="N8199" s="270" t="e">
        <v>#N/A</v>
      </c>
      <c r="O8199" s="272" t="e">
        <v>#N/A</v>
      </c>
      <c r="P8199" s="272" t="e">
        <v>#N/A</v>
      </c>
      <c r="Q8199" s="272" t="e">
        <v>#N/A</v>
      </c>
    </row>
    <row r="8200" spans="1:17" s="208" customFormat="1" ht="12">
      <c r="A8200" s="268" t="str">
        <f t="shared" si="256"/>
        <v>3429698011477837730</v>
      </c>
      <c r="B8200" s="304" t="s">
        <v>19891</v>
      </c>
      <c r="C8200" s="269" t="s">
        <v>14179</v>
      </c>
      <c r="D8200" s="144" t="s">
        <v>3106</v>
      </c>
      <c r="E8200" s="269" t="s">
        <v>14180</v>
      </c>
      <c r="F8200" s="145" t="s">
        <v>3106</v>
      </c>
      <c r="G8200" s="269" t="s">
        <v>3106</v>
      </c>
      <c r="H8200" s="305" t="s">
        <v>14181</v>
      </c>
      <c r="I8200" s="306" t="s">
        <v>21543</v>
      </c>
      <c r="J8200" s="201" t="str">
        <f t="shared" si="257"/>
        <v>9999</v>
      </c>
      <c r="K8200" s="270" t="s">
        <v>13915</v>
      </c>
      <c r="L8200" s="270" t="s">
        <v>13916</v>
      </c>
      <c r="M8200" s="271">
        <v>44085</v>
      </c>
      <c r="N8200" s="270" t="e">
        <v>#N/A</v>
      </c>
      <c r="O8200" s="272" t="e">
        <v>#N/A</v>
      </c>
      <c r="P8200" s="272" t="e">
        <v>#N/A</v>
      </c>
      <c r="Q8200" s="272" t="e">
        <v>#N/A</v>
      </c>
    </row>
    <row r="8201" spans="1:17" s="208" customFormat="1" ht="12">
      <c r="A8201" s="268" t="str">
        <f t="shared" si="256"/>
        <v>3434490011457643884</v>
      </c>
      <c r="B8201" s="304" t="s">
        <v>19891</v>
      </c>
      <c r="C8201" s="269" t="s">
        <v>13317</v>
      </c>
      <c r="D8201" s="144" t="s">
        <v>3106</v>
      </c>
      <c r="E8201" s="269" t="s">
        <v>13318</v>
      </c>
      <c r="F8201" s="145" t="s">
        <v>3106</v>
      </c>
      <c r="G8201" s="269" t="s">
        <v>3106</v>
      </c>
      <c r="H8201" s="305" t="s">
        <v>13319</v>
      </c>
      <c r="I8201" s="306" t="s">
        <v>21485</v>
      </c>
      <c r="J8201" s="201" t="str">
        <f t="shared" si="257"/>
        <v>9999</v>
      </c>
      <c r="K8201" s="270"/>
      <c r="L8201" s="270"/>
      <c r="M8201" s="271"/>
      <c r="N8201" s="270" t="e">
        <v>#N/A</v>
      </c>
      <c r="O8201" s="272" t="e">
        <v>#N/A</v>
      </c>
      <c r="P8201" s="272" t="e">
        <v>#N/A</v>
      </c>
      <c r="Q8201" s="272" t="e">
        <v>#N/A</v>
      </c>
    </row>
    <row r="8202" spans="1:17" s="208" customFormat="1" ht="12">
      <c r="A8202" s="268" t="str">
        <f t="shared" si="256"/>
        <v>3436768011598765539</v>
      </c>
      <c r="B8202" s="304" t="s">
        <v>19891</v>
      </c>
      <c r="C8202" s="269" t="s">
        <v>13320</v>
      </c>
      <c r="D8202" s="144" t="s">
        <v>3106</v>
      </c>
      <c r="E8202" s="269" t="s">
        <v>13321</v>
      </c>
      <c r="F8202" s="145" t="s">
        <v>3106</v>
      </c>
      <c r="G8202" s="269" t="s">
        <v>3106</v>
      </c>
      <c r="H8202" s="305" t="s">
        <v>13322</v>
      </c>
      <c r="I8202" s="307" t="s">
        <v>13322</v>
      </c>
      <c r="J8202" s="201" t="str">
        <f t="shared" si="257"/>
        <v>9999</v>
      </c>
      <c r="K8202" s="270"/>
      <c r="L8202" s="270"/>
      <c r="M8202" s="271"/>
      <c r="N8202" s="270" t="e">
        <v>#N/A</v>
      </c>
      <c r="O8202" s="272" t="e">
        <v>#N/A</v>
      </c>
      <c r="P8202" s="272" t="e">
        <v>#N/A</v>
      </c>
      <c r="Q8202" s="272" t="e">
        <v>#N/A</v>
      </c>
    </row>
    <row r="8203" spans="1:17" s="208" customFormat="1" ht="12">
      <c r="A8203" s="268" t="str">
        <f t="shared" si="256"/>
        <v>3436768021598765539</v>
      </c>
      <c r="B8203" s="304" t="s">
        <v>19891</v>
      </c>
      <c r="C8203" s="269" t="s">
        <v>13320</v>
      </c>
      <c r="D8203" s="144" t="s">
        <v>3106</v>
      </c>
      <c r="E8203" s="269" t="s">
        <v>13323</v>
      </c>
      <c r="F8203" s="145" t="s">
        <v>3106</v>
      </c>
      <c r="G8203" s="269" t="s">
        <v>3106</v>
      </c>
      <c r="H8203" s="305" t="s">
        <v>13322</v>
      </c>
      <c r="I8203" s="306" t="s">
        <v>21853</v>
      </c>
      <c r="J8203" s="201" t="str">
        <f t="shared" si="257"/>
        <v>9999</v>
      </c>
      <c r="K8203" s="270"/>
      <c r="L8203" s="270"/>
      <c r="M8203" s="271"/>
      <c r="N8203" s="270" t="e">
        <v>#N/A</v>
      </c>
      <c r="O8203" s="272" t="e">
        <v>#N/A</v>
      </c>
      <c r="P8203" s="272" t="e">
        <v>#N/A</v>
      </c>
      <c r="Q8203" s="272" t="e">
        <v>#N/A</v>
      </c>
    </row>
    <row r="8204" spans="1:17" s="208" customFormat="1" ht="12">
      <c r="A8204" s="268" t="str">
        <f t="shared" si="256"/>
        <v>3438186011609286558</v>
      </c>
      <c r="B8204" s="304" t="s">
        <v>19891</v>
      </c>
      <c r="C8204" s="269" t="s">
        <v>13324</v>
      </c>
      <c r="D8204" s="144" t="s">
        <v>3106</v>
      </c>
      <c r="E8204" s="269" t="s">
        <v>13325</v>
      </c>
      <c r="F8204" s="145" t="s">
        <v>3106</v>
      </c>
      <c r="G8204" s="269" t="s">
        <v>3106</v>
      </c>
      <c r="H8204" s="305" t="s">
        <v>12305</v>
      </c>
      <c r="I8204" s="307" t="s">
        <v>12305</v>
      </c>
      <c r="J8204" s="201" t="str">
        <f t="shared" si="257"/>
        <v>9999</v>
      </c>
      <c r="K8204" s="270"/>
      <c r="L8204" s="270"/>
      <c r="M8204" s="271"/>
      <c r="N8204" s="270" t="e">
        <v>#N/A</v>
      </c>
      <c r="O8204" s="272" t="e">
        <v>#N/A</v>
      </c>
      <c r="P8204" s="272" t="e">
        <v>#N/A</v>
      </c>
      <c r="Q8204" s="272" t="e">
        <v>#N/A</v>
      </c>
    </row>
    <row r="8205" spans="1:17" s="208" customFormat="1" ht="12">
      <c r="A8205" s="268" t="str">
        <f t="shared" si="256"/>
        <v>3440000011790715381</v>
      </c>
      <c r="B8205" s="304" t="s">
        <v>19891</v>
      </c>
      <c r="C8205" s="269" t="s">
        <v>13326</v>
      </c>
      <c r="D8205" s="144" t="s">
        <v>3106</v>
      </c>
      <c r="E8205" s="269" t="s">
        <v>13327</v>
      </c>
      <c r="F8205" s="145" t="s">
        <v>3106</v>
      </c>
      <c r="G8205" s="269" t="s">
        <v>3106</v>
      </c>
      <c r="H8205" s="305" t="s">
        <v>13328</v>
      </c>
      <c r="I8205" s="307" t="s">
        <v>13328</v>
      </c>
      <c r="J8205" s="201" t="str">
        <f t="shared" si="257"/>
        <v>9999</v>
      </c>
      <c r="K8205" s="270"/>
      <c r="L8205" s="270"/>
      <c r="M8205" s="271"/>
      <c r="N8205" s="270" t="e">
        <v>#N/A</v>
      </c>
      <c r="O8205" s="272" t="e">
        <v>#N/A</v>
      </c>
      <c r="P8205" s="272" t="e">
        <v>#N/A</v>
      </c>
      <c r="Q8205" s="272" t="e">
        <v>#N/A</v>
      </c>
    </row>
    <row r="8206" spans="1:17" s="208" customFormat="1" ht="12">
      <c r="A8206" s="268" t="str">
        <f t="shared" si="256"/>
        <v>3440000021790715381</v>
      </c>
      <c r="B8206" s="304" t="s">
        <v>19891</v>
      </c>
      <c r="C8206" s="269" t="s">
        <v>13326</v>
      </c>
      <c r="D8206" s="144" t="s">
        <v>3106</v>
      </c>
      <c r="E8206" s="269" t="s">
        <v>13329</v>
      </c>
      <c r="F8206" s="145" t="s">
        <v>3106</v>
      </c>
      <c r="G8206" s="269" t="s">
        <v>3106</v>
      </c>
      <c r="H8206" s="305" t="s">
        <v>13328</v>
      </c>
      <c r="I8206" s="306" t="s">
        <v>22324</v>
      </c>
      <c r="J8206" s="201" t="str">
        <f t="shared" si="257"/>
        <v>9999</v>
      </c>
      <c r="K8206" s="270"/>
      <c r="L8206" s="270"/>
      <c r="M8206" s="271"/>
      <c r="N8206" s="270" t="e">
        <v>#N/A</v>
      </c>
      <c r="O8206" s="272" t="e">
        <v>#N/A</v>
      </c>
      <c r="P8206" s="272" t="e">
        <v>#N/A</v>
      </c>
      <c r="Q8206" s="272" t="e">
        <v>#N/A</v>
      </c>
    </row>
    <row r="8207" spans="1:17" s="208" customFormat="1" ht="12">
      <c r="A8207" s="268" t="str">
        <f t="shared" si="256"/>
        <v>3443822011578818431</v>
      </c>
      <c r="B8207" s="304" t="s">
        <v>19891</v>
      </c>
      <c r="C8207" s="269" t="s">
        <v>13330</v>
      </c>
      <c r="D8207" s="144" t="s">
        <v>3106</v>
      </c>
      <c r="E8207" s="269" t="s">
        <v>13331</v>
      </c>
      <c r="F8207" s="145" t="s">
        <v>3106</v>
      </c>
      <c r="G8207" s="269" t="s">
        <v>3106</v>
      </c>
      <c r="H8207" s="305" t="s">
        <v>13332</v>
      </c>
      <c r="I8207" s="306" t="s">
        <v>21820</v>
      </c>
      <c r="J8207" s="201" t="str">
        <f t="shared" si="257"/>
        <v>9999</v>
      </c>
      <c r="K8207" s="270"/>
      <c r="L8207" s="270"/>
      <c r="M8207" s="271"/>
      <c r="N8207" s="270" t="e">
        <v>#N/A</v>
      </c>
      <c r="O8207" s="272" t="e">
        <v>#N/A</v>
      </c>
      <c r="P8207" s="272" t="e">
        <v>#N/A</v>
      </c>
      <c r="Q8207" s="272" t="e">
        <v>#N/A</v>
      </c>
    </row>
    <row r="8208" spans="1:17" s="208" customFormat="1" ht="12">
      <c r="A8208" s="268" t="str">
        <f t="shared" si="256"/>
        <v>3443822021578818431</v>
      </c>
      <c r="B8208" s="304" t="s">
        <v>19891</v>
      </c>
      <c r="C8208" s="269" t="s">
        <v>13330</v>
      </c>
      <c r="D8208" s="144" t="s">
        <v>3106</v>
      </c>
      <c r="E8208" s="269" t="s">
        <v>13333</v>
      </c>
      <c r="F8208" s="145" t="s">
        <v>3106</v>
      </c>
      <c r="G8208" s="269" t="s">
        <v>3106</v>
      </c>
      <c r="H8208" s="305" t="s">
        <v>13332</v>
      </c>
      <c r="I8208" s="307" t="s">
        <v>13332</v>
      </c>
      <c r="J8208" s="201" t="str">
        <f t="shared" si="257"/>
        <v>9999</v>
      </c>
      <c r="K8208" s="270"/>
      <c r="L8208" s="270"/>
      <c r="M8208" s="271"/>
      <c r="N8208" s="270" t="e">
        <v>#N/A</v>
      </c>
      <c r="O8208" s="272" t="e">
        <v>#N/A</v>
      </c>
      <c r="P8208" s="272" t="e">
        <v>#N/A</v>
      </c>
      <c r="Q8208" s="272" t="e">
        <v>#N/A</v>
      </c>
    </row>
    <row r="8209" spans="1:17" s="208" customFormat="1" ht="12">
      <c r="A8209" s="268" t="str">
        <f t="shared" si="256"/>
        <v>3445637011215939210</v>
      </c>
      <c r="B8209" s="304" t="s">
        <v>19891</v>
      </c>
      <c r="C8209" s="269" t="s">
        <v>9509</v>
      </c>
      <c r="D8209" s="144" t="s">
        <v>3106</v>
      </c>
      <c r="E8209" s="269" t="s">
        <v>13334</v>
      </c>
      <c r="F8209" s="145" t="s">
        <v>3106</v>
      </c>
      <c r="G8209" s="269" t="s">
        <v>3106</v>
      </c>
      <c r="H8209" s="305" t="s">
        <v>13335</v>
      </c>
      <c r="I8209" s="307" t="s">
        <v>13335</v>
      </c>
      <c r="J8209" s="201" t="str">
        <f t="shared" si="257"/>
        <v>9999</v>
      </c>
      <c r="K8209" s="270"/>
      <c r="L8209" s="270"/>
      <c r="M8209" s="271"/>
      <c r="N8209" s="270" t="e">
        <v>#N/A</v>
      </c>
      <c r="O8209" s="272" t="e">
        <v>#N/A</v>
      </c>
      <c r="P8209" s="272" t="e">
        <v>#N/A</v>
      </c>
      <c r="Q8209" s="272" t="e">
        <v>#N/A</v>
      </c>
    </row>
    <row r="8210" spans="1:17" s="208" customFormat="1" ht="12">
      <c r="A8210" s="268" t="str">
        <f t="shared" si="256"/>
        <v>3445637021215939210</v>
      </c>
      <c r="B8210" s="304" t="s">
        <v>19891</v>
      </c>
      <c r="C8210" s="269" t="s">
        <v>9509</v>
      </c>
      <c r="D8210" s="144" t="s">
        <v>3106</v>
      </c>
      <c r="E8210" s="269" t="s">
        <v>13336</v>
      </c>
      <c r="F8210" s="145" t="s">
        <v>3106</v>
      </c>
      <c r="G8210" s="269" t="s">
        <v>3106</v>
      </c>
      <c r="H8210" s="305" t="s">
        <v>13335</v>
      </c>
      <c r="I8210" s="306" t="s">
        <v>20803</v>
      </c>
      <c r="J8210" s="201" t="str">
        <f t="shared" si="257"/>
        <v>9999</v>
      </c>
      <c r="K8210" s="270"/>
      <c r="L8210" s="270"/>
      <c r="M8210" s="271"/>
      <c r="N8210" s="270" t="e">
        <v>#N/A</v>
      </c>
      <c r="O8210" s="272" t="e">
        <v>#N/A</v>
      </c>
      <c r="P8210" s="272" t="e">
        <v>#N/A</v>
      </c>
      <c r="Q8210" s="272" t="e">
        <v>#N/A</v>
      </c>
    </row>
    <row r="8211" spans="1:17" s="208" customFormat="1" ht="12">
      <c r="A8211" s="268" t="str">
        <f t="shared" si="256"/>
        <v>3447559011184051088</v>
      </c>
      <c r="B8211" s="304" t="s">
        <v>19891</v>
      </c>
      <c r="C8211" s="269" t="s">
        <v>13337</v>
      </c>
      <c r="D8211" s="144" t="s">
        <v>3106</v>
      </c>
      <c r="E8211" s="269" t="s">
        <v>13338</v>
      </c>
      <c r="F8211" s="145" t="s">
        <v>3106</v>
      </c>
      <c r="G8211" s="269" t="s">
        <v>3106</v>
      </c>
      <c r="H8211" s="305" t="s">
        <v>13339</v>
      </c>
      <c r="I8211" s="306" t="s">
        <v>20709</v>
      </c>
      <c r="J8211" s="201" t="str">
        <f t="shared" si="257"/>
        <v>9999</v>
      </c>
      <c r="K8211" s="270"/>
      <c r="L8211" s="270"/>
      <c r="M8211" s="271"/>
      <c r="N8211" s="270" t="e">
        <v>#N/A</v>
      </c>
      <c r="O8211" s="272" t="e">
        <v>#N/A</v>
      </c>
      <c r="P8211" s="272" t="e">
        <v>#N/A</v>
      </c>
      <c r="Q8211" s="272" t="e">
        <v>#N/A</v>
      </c>
    </row>
    <row r="8212" spans="1:17" s="208" customFormat="1" ht="12">
      <c r="A8212" s="268" t="str">
        <f t="shared" si="256"/>
        <v>3448680011811260193</v>
      </c>
      <c r="B8212" s="304" t="s">
        <v>19891</v>
      </c>
      <c r="C8212" s="269" t="s">
        <v>13340</v>
      </c>
      <c r="D8212" s="144" t="s">
        <v>3106</v>
      </c>
      <c r="E8212" s="269" t="s">
        <v>13341</v>
      </c>
      <c r="F8212" s="145" t="s">
        <v>3106</v>
      </c>
      <c r="G8212" s="269" t="s">
        <v>3106</v>
      </c>
      <c r="H8212" s="305" t="s">
        <v>13342</v>
      </c>
      <c r="I8212" s="306" t="s">
        <v>22391</v>
      </c>
      <c r="J8212" s="201" t="str">
        <f t="shared" si="257"/>
        <v>9999</v>
      </c>
      <c r="K8212" s="270"/>
      <c r="L8212" s="270"/>
      <c r="M8212" s="271"/>
      <c r="N8212" s="270" t="e">
        <v>#N/A</v>
      </c>
      <c r="O8212" s="272" t="e">
        <v>#N/A</v>
      </c>
      <c r="P8212" s="272" t="e">
        <v>#N/A</v>
      </c>
      <c r="Q8212" s="272" t="e">
        <v>#N/A</v>
      </c>
    </row>
    <row r="8213" spans="1:17" s="208" customFormat="1" ht="12">
      <c r="A8213" s="268" t="str">
        <f t="shared" ref="A8213:A8276" si="258">E8213&amp;C8213</f>
        <v>3448680021811260193</v>
      </c>
      <c r="B8213" s="304" t="s">
        <v>19891</v>
      </c>
      <c r="C8213" s="269" t="s">
        <v>13340</v>
      </c>
      <c r="D8213" s="144" t="s">
        <v>3106</v>
      </c>
      <c r="E8213" s="269" t="s">
        <v>13343</v>
      </c>
      <c r="F8213" s="145" t="s">
        <v>3106</v>
      </c>
      <c r="G8213" s="269" t="s">
        <v>3106</v>
      </c>
      <c r="H8213" s="305" t="s">
        <v>13342</v>
      </c>
      <c r="I8213" s="307" t="s">
        <v>13342</v>
      </c>
      <c r="J8213" s="201" t="str">
        <f t="shared" si="257"/>
        <v>9999</v>
      </c>
      <c r="K8213" s="270"/>
      <c r="L8213" s="270"/>
      <c r="M8213" s="271"/>
      <c r="N8213" s="270" t="e">
        <v>#N/A</v>
      </c>
      <c r="O8213" s="272" t="e">
        <v>#N/A</v>
      </c>
      <c r="P8213" s="272" t="e">
        <v>#N/A</v>
      </c>
      <c r="Q8213" s="272" t="e">
        <v>#N/A</v>
      </c>
    </row>
    <row r="8214" spans="1:17" s="208" customFormat="1" ht="12">
      <c r="A8214" s="268" t="str">
        <f t="shared" si="258"/>
        <v>3449993011912909912</v>
      </c>
      <c r="B8214" s="304" t="s">
        <v>19891</v>
      </c>
      <c r="C8214" s="269" t="s">
        <v>7628</v>
      </c>
      <c r="D8214" s="144" t="s">
        <v>3106</v>
      </c>
      <c r="E8214" s="269" t="s">
        <v>13344</v>
      </c>
      <c r="F8214" s="145" t="s">
        <v>3106</v>
      </c>
      <c r="G8214" s="269" t="s">
        <v>3106</v>
      </c>
      <c r="H8214" s="305" t="s">
        <v>13345</v>
      </c>
      <c r="I8214" s="307" t="s">
        <v>13345</v>
      </c>
      <c r="J8214" s="201" t="str">
        <f t="shared" si="257"/>
        <v>9999</v>
      </c>
      <c r="K8214" s="270"/>
      <c r="L8214" s="270"/>
      <c r="M8214" s="271"/>
      <c r="N8214" s="270" t="e">
        <v>#N/A</v>
      </c>
      <c r="O8214" s="272" t="e">
        <v>#N/A</v>
      </c>
      <c r="P8214" s="272" t="e">
        <v>#N/A</v>
      </c>
      <c r="Q8214" s="272" t="e">
        <v>#N/A</v>
      </c>
    </row>
    <row r="8215" spans="1:17" s="208" customFormat="1" ht="12">
      <c r="A8215" s="268" t="str">
        <f t="shared" si="258"/>
        <v>3449993021912909912</v>
      </c>
      <c r="B8215" s="304" t="s">
        <v>19891</v>
      </c>
      <c r="C8215" s="269" t="s">
        <v>7628</v>
      </c>
      <c r="D8215" s="144" t="s">
        <v>3106</v>
      </c>
      <c r="E8215" s="269" t="s">
        <v>13346</v>
      </c>
      <c r="F8215" s="145" t="s">
        <v>3106</v>
      </c>
      <c r="G8215" s="269" t="s">
        <v>3106</v>
      </c>
      <c r="H8215" s="305" t="s">
        <v>13345</v>
      </c>
      <c r="I8215" s="306" t="s">
        <v>22651</v>
      </c>
      <c r="J8215" s="201" t="str">
        <f t="shared" si="257"/>
        <v>9999</v>
      </c>
      <c r="K8215" s="270"/>
      <c r="L8215" s="270"/>
      <c r="M8215" s="271"/>
      <c r="N8215" s="270" t="e">
        <v>#N/A</v>
      </c>
      <c r="O8215" s="272" t="e">
        <v>#N/A</v>
      </c>
      <c r="P8215" s="272" t="e">
        <v>#N/A</v>
      </c>
      <c r="Q8215" s="272" t="e">
        <v>#N/A</v>
      </c>
    </row>
    <row r="8216" spans="1:17" s="208" customFormat="1" ht="12">
      <c r="A8216" s="268" t="str">
        <f t="shared" si="258"/>
        <v>3451379011992776405</v>
      </c>
      <c r="B8216" s="304" t="s">
        <v>19891</v>
      </c>
      <c r="C8216" s="269" t="s">
        <v>4549</v>
      </c>
      <c r="D8216" s="144" t="s">
        <v>3106</v>
      </c>
      <c r="E8216" s="269" t="s">
        <v>13347</v>
      </c>
      <c r="F8216" s="145" t="s">
        <v>3106</v>
      </c>
      <c r="G8216" s="269" t="s">
        <v>3106</v>
      </c>
      <c r="H8216" s="305" t="s">
        <v>4550</v>
      </c>
      <c r="I8216" s="307" t="s">
        <v>4550</v>
      </c>
      <c r="J8216" s="201" t="str">
        <f t="shared" si="257"/>
        <v>9999</v>
      </c>
      <c r="K8216" s="270"/>
      <c r="L8216" s="270"/>
      <c r="M8216" s="271"/>
      <c r="N8216" s="270" t="e">
        <v>#N/A</v>
      </c>
      <c r="O8216" s="272" t="e">
        <v>#N/A</v>
      </c>
      <c r="P8216" s="272" t="e">
        <v>#N/A</v>
      </c>
      <c r="Q8216" s="272" t="e">
        <v>#N/A</v>
      </c>
    </row>
    <row r="8217" spans="1:17" s="208" customFormat="1" ht="12">
      <c r="A8217" s="268" t="str">
        <f t="shared" si="258"/>
        <v>3451379021992776405</v>
      </c>
      <c r="B8217" s="304" t="s">
        <v>19891</v>
      </c>
      <c r="C8217" s="269" t="s">
        <v>4549</v>
      </c>
      <c r="D8217" s="144" t="s">
        <v>3106</v>
      </c>
      <c r="E8217" s="269" t="s">
        <v>13348</v>
      </c>
      <c r="F8217" s="145" t="s">
        <v>3106</v>
      </c>
      <c r="G8217" s="269" t="s">
        <v>3106</v>
      </c>
      <c r="H8217" s="305" t="s">
        <v>4550</v>
      </c>
      <c r="I8217" s="306" t="s">
        <v>22867</v>
      </c>
      <c r="J8217" s="201" t="str">
        <f t="shared" si="257"/>
        <v>9999</v>
      </c>
      <c r="K8217" s="270"/>
      <c r="L8217" s="270"/>
      <c r="M8217" s="271"/>
      <c r="N8217" s="270" t="e">
        <v>#N/A</v>
      </c>
      <c r="O8217" s="272" t="e">
        <v>#N/A</v>
      </c>
      <c r="P8217" s="272" t="e">
        <v>#N/A</v>
      </c>
      <c r="Q8217" s="272" t="e">
        <v>#N/A</v>
      </c>
    </row>
    <row r="8218" spans="1:17" s="208" customFormat="1" ht="12">
      <c r="A8218" s="268" t="str">
        <f t="shared" si="258"/>
        <v>3456691031417243338</v>
      </c>
      <c r="B8218" s="304" t="s">
        <v>19891</v>
      </c>
      <c r="C8218" s="269" t="s">
        <v>13349</v>
      </c>
      <c r="D8218" s="144" t="s">
        <v>3106</v>
      </c>
      <c r="E8218" s="269" t="s">
        <v>13350</v>
      </c>
      <c r="F8218" s="145" t="s">
        <v>3106</v>
      </c>
      <c r="G8218" s="269" t="s">
        <v>3106</v>
      </c>
      <c r="H8218" s="305" t="s">
        <v>13351</v>
      </c>
      <c r="I8218" s="306" t="s">
        <v>21353</v>
      </c>
      <c r="J8218" s="201" t="str">
        <f t="shared" si="257"/>
        <v>9999</v>
      </c>
      <c r="K8218" s="270" t="s">
        <v>4210</v>
      </c>
      <c r="L8218" s="270"/>
      <c r="M8218" s="271"/>
      <c r="N8218" s="270" t="e">
        <v>#N/A</v>
      </c>
      <c r="O8218" s="272" t="e">
        <v>#N/A</v>
      </c>
      <c r="P8218" s="272" t="e">
        <v>#N/A</v>
      </c>
      <c r="Q8218" s="272" t="e">
        <v>#N/A</v>
      </c>
    </row>
    <row r="8219" spans="1:17" s="208" customFormat="1" ht="12">
      <c r="A8219" s="268" t="str">
        <f t="shared" si="258"/>
        <v>3457178011578710406</v>
      </c>
      <c r="B8219" s="304" t="s">
        <v>19891</v>
      </c>
      <c r="C8219" s="269" t="s">
        <v>13352</v>
      </c>
      <c r="D8219" s="144" t="s">
        <v>3106</v>
      </c>
      <c r="E8219" s="269" t="s">
        <v>13353</v>
      </c>
      <c r="F8219" s="145" t="s">
        <v>3106</v>
      </c>
      <c r="G8219" s="269" t="s">
        <v>3106</v>
      </c>
      <c r="H8219" s="305" t="s">
        <v>13354</v>
      </c>
      <c r="I8219" s="307" t="s">
        <v>13354</v>
      </c>
      <c r="J8219" s="201" t="str">
        <f t="shared" si="257"/>
        <v>9999</v>
      </c>
      <c r="K8219" s="270"/>
      <c r="L8219" s="270"/>
      <c r="M8219" s="271"/>
      <c r="N8219" s="270" t="e">
        <v>#N/A</v>
      </c>
      <c r="O8219" s="272" t="e">
        <v>#N/A</v>
      </c>
      <c r="P8219" s="272" t="e">
        <v>#N/A</v>
      </c>
      <c r="Q8219" s="272" t="e">
        <v>#N/A</v>
      </c>
    </row>
    <row r="8220" spans="1:17" s="208" customFormat="1" ht="12">
      <c r="A8220" s="268" t="str">
        <f t="shared" si="258"/>
        <v>3457178021578710406</v>
      </c>
      <c r="B8220" s="304" t="s">
        <v>19891</v>
      </c>
      <c r="C8220" s="269" t="s">
        <v>13352</v>
      </c>
      <c r="D8220" s="144" t="s">
        <v>3106</v>
      </c>
      <c r="E8220" s="269" t="s">
        <v>13355</v>
      </c>
      <c r="F8220" s="145" t="s">
        <v>3106</v>
      </c>
      <c r="G8220" s="269" t="s">
        <v>3106</v>
      </c>
      <c r="H8220" s="305" t="s">
        <v>13354</v>
      </c>
      <c r="I8220" s="306" t="s">
        <v>21814</v>
      </c>
      <c r="J8220" s="201" t="str">
        <f t="shared" si="257"/>
        <v>9999</v>
      </c>
      <c r="K8220" s="270"/>
      <c r="L8220" s="270"/>
      <c r="M8220" s="271"/>
      <c r="N8220" s="270" t="e">
        <v>#N/A</v>
      </c>
      <c r="O8220" s="272" t="e">
        <v>#N/A</v>
      </c>
      <c r="P8220" s="272" t="e">
        <v>#N/A</v>
      </c>
      <c r="Q8220" s="272" t="e">
        <v>#N/A</v>
      </c>
    </row>
    <row r="8221" spans="1:17" s="208" customFormat="1" ht="12">
      <c r="A8221" s="268" t="str">
        <f t="shared" si="258"/>
        <v>3458911011003221599</v>
      </c>
      <c r="B8221" s="304" t="s">
        <v>19891</v>
      </c>
      <c r="C8221" s="269" t="s">
        <v>13356</v>
      </c>
      <c r="D8221" s="144" t="s">
        <v>3106</v>
      </c>
      <c r="E8221" s="269" t="s">
        <v>13357</v>
      </c>
      <c r="F8221" s="145" t="s">
        <v>3106</v>
      </c>
      <c r="G8221" s="269" t="s">
        <v>3106</v>
      </c>
      <c r="H8221" s="305" t="s">
        <v>13358</v>
      </c>
      <c r="I8221" s="306" t="s">
        <v>20238</v>
      </c>
      <c r="J8221" s="201" t="str">
        <f t="shared" si="257"/>
        <v>9999</v>
      </c>
      <c r="K8221" s="270"/>
      <c r="L8221" s="270"/>
      <c r="M8221" s="271"/>
      <c r="N8221" s="270" t="e">
        <v>#N/A</v>
      </c>
      <c r="O8221" s="272" t="e">
        <v>#N/A</v>
      </c>
      <c r="P8221" s="272" t="e">
        <v>#N/A</v>
      </c>
      <c r="Q8221" s="272" t="e">
        <v>#N/A</v>
      </c>
    </row>
    <row r="8222" spans="1:17" s="208" customFormat="1" ht="12">
      <c r="A8222" s="268" t="str">
        <f t="shared" si="258"/>
        <v>3458937011396175246</v>
      </c>
      <c r="B8222" s="304" t="s">
        <v>19891</v>
      </c>
      <c r="C8222" s="269" t="s">
        <v>13359</v>
      </c>
      <c r="D8222" s="144" t="s">
        <v>3106</v>
      </c>
      <c r="E8222" s="269" t="s">
        <v>13360</v>
      </c>
      <c r="F8222" s="145" t="s">
        <v>3106</v>
      </c>
      <c r="G8222" s="269" t="s">
        <v>3106</v>
      </c>
      <c r="H8222" s="305" t="s">
        <v>13361</v>
      </c>
      <c r="I8222" s="306" t="s">
        <v>21273</v>
      </c>
      <c r="J8222" s="201" t="str">
        <f t="shared" si="257"/>
        <v>9999</v>
      </c>
      <c r="K8222" s="270"/>
      <c r="L8222" s="270"/>
      <c r="M8222" s="271"/>
      <c r="N8222" s="270" t="e">
        <v>#N/A</v>
      </c>
      <c r="O8222" s="272" t="e">
        <v>#N/A</v>
      </c>
      <c r="P8222" s="272" t="e">
        <v>#N/A</v>
      </c>
      <c r="Q8222" s="272" t="e">
        <v>#N/A</v>
      </c>
    </row>
    <row r="8223" spans="1:17" s="208" customFormat="1" ht="12">
      <c r="A8223" s="268" t="str">
        <f t="shared" si="258"/>
        <v>3458952011144650060</v>
      </c>
      <c r="B8223" s="304" t="s">
        <v>19891</v>
      </c>
      <c r="C8223" s="269" t="s">
        <v>8078</v>
      </c>
      <c r="D8223" s="144" t="s">
        <v>3106</v>
      </c>
      <c r="E8223" s="269" t="s">
        <v>13362</v>
      </c>
      <c r="F8223" s="145" t="s">
        <v>3106</v>
      </c>
      <c r="G8223" s="269" t="s">
        <v>3106</v>
      </c>
      <c r="H8223" s="305" t="s">
        <v>8080</v>
      </c>
      <c r="I8223" s="306" t="s">
        <v>20630</v>
      </c>
      <c r="J8223" s="201" t="str">
        <f t="shared" si="257"/>
        <v>9999</v>
      </c>
      <c r="K8223" s="270"/>
      <c r="L8223" s="270"/>
      <c r="M8223" s="271"/>
      <c r="N8223" s="270" t="e">
        <v>#N/A</v>
      </c>
      <c r="O8223" s="272" t="e">
        <v>#N/A</v>
      </c>
      <c r="P8223" s="272" t="e">
        <v>#N/A</v>
      </c>
      <c r="Q8223" s="272" t="e">
        <v>#N/A</v>
      </c>
    </row>
    <row r="8224" spans="1:17" s="208" customFormat="1" ht="12">
      <c r="A8224" s="268" t="str">
        <f t="shared" si="258"/>
        <v>3459950011801152566</v>
      </c>
      <c r="B8224" s="304" t="s">
        <v>19891</v>
      </c>
      <c r="C8224" s="269" t="s">
        <v>13363</v>
      </c>
      <c r="D8224" s="144" t="s">
        <v>3106</v>
      </c>
      <c r="E8224" s="269" t="s">
        <v>13364</v>
      </c>
      <c r="F8224" s="145" t="s">
        <v>3106</v>
      </c>
      <c r="G8224" s="269" t="s">
        <v>3106</v>
      </c>
      <c r="H8224" s="305" t="s">
        <v>13365</v>
      </c>
      <c r="I8224" s="307" t="s">
        <v>13365</v>
      </c>
      <c r="J8224" s="201" t="str">
        <f t="shared" si="257"/>
        <v>9999</v>
      </c>
      <c r="K8224" s="270"/>
      <c r="L8224" s="270"/>
      <c r="M8224" s="271"/>
      <c r="N8224" s="270" t="e">
        <v>#N/A</v>
      </c>
      <c r="O8224" s="272" t="e">
        <v>#N/A</v>
      </c>
      <c r="P8224" s="272" t="e">
        <v>#N/A</v>
      </c>
      <c r="Q8224" s="272" t="e">
        <v>#N/A</v>
      </c>
    </row>
    <row r="8225" spans="1:17" s="208" customFormat="1" ht="12">
      <c r="A8225" s="268" t="str">
        <f t="shared" si="258"/>
        <v>3459950021801152566</v>
      </c>
      <c r="B8225" s="304" t="s">
        <v>19891</v>
      </c>
      <c r="C8225" s="269" t="s">
        <v>13363</v>
      </c>
      <c r="D8225" s="144" t="s">
        <v>3106</v>
      </c>
      <c r="E8225" s="269" t="s">
        <v>13366</v>
      </c>
      <c r="F8225" s="145" t="s">
        <v>3106</v>
      </c>
      <c r="G8225" s="269" t="s">
        <v>3106</v>
      </c>
      <c r="H8225" s="305" t="s">
        <v>13365</v>
      </c>
      <c r="I8225" s="306" t="s">
        <v>22350</v>
      </c>
      <c r="J8225" s="201" t="str">
        <f t="shared" si="257"/>
        <v>9999</v>
      </c>
      <c r="K8225" s="270"/>
      <c r="L8225" s="270"/>
      <c r="M8225" s="271"/>
      <c r="N8225" s="270" t="e">
        <v>#N/A</v>
      </c>
      <c r="O8225" s="272" t="e">
        <v>#N/A</v>
      </c>
      <c r="P8225" s="272" t="e">
        <v>#N/A</v>
      </c>
      <c r="Q8225" s="272" t="e">
        <v>#N/A</v>
      </c>
    </row>
    <row r="8226" spans="1:17" s="208" customFormat="1" ht="12">
      <c r="A8226" s="268" t="str">
        <f t="shared" si="258"/>
        <v>3460693011184922353</v>
      </c>
      <c r="B8226" s="304" t="s">
        <v>19891</v>
      </c>
      <c r="C8226" s="269" t="s">
        <v>13367</v>
      </c>
      <c r="D8226" s="144" t="s">
        <v>3106</v>
      </c>
      <c r="E8226" s="269" t="s">
        <v>13368</v>
      </c>
      <c r="F8226" s="145" t="s">
        <v>3106</v>
      </c>
      <c r="G8226" s="269" t="s">
        <v>3106</v>
      </c>
      <c r="H8226" s="305" t="s">
        <v>13369</v>
      </c>
      <c r="I8226" s="306" t="s">
        <v>20739</v>
      </c>
      <c r="J8226" s="201" t="str">
        <f t="shared" si="257"/>
        <v>9999</v>
      </c>
      <c r="K8226" s="270"/>
      <c r="L8226" s="270"/>
      <c r="M8226" s="271"/>
      <c r="N8226" s="270" t="e">
        <v>#N/A</v>
      </c>
      <c r="O8226" s="272" t="e">
        <v>#N/A</v>
      </c>
      <c r="P8226" s="272" t="e">
        <v>#N/A</v>
      </c>
      <c r="Q8226" s="272" t="e">
        <v>#N/A</v>
      </c>
    </row>
    <row r="8227" spans="1:17" s="208" customFormat="1" ht="12">
      <c r="A8227" s="268" t="str">
        <f t="shared" si="258"/>
        <v>3476707011326485749</v>
      </c>
      <c r="B8227" s="304" t="s">
        <v>19891</v>
      </c>
      <c r="C8227" s="269" t="s">
        <v>18589</v>
      </c>
      <c r="D8227" s="144" t="s">
        <v>3106</v>
      </c>
      <c r="E8227" s="269" t="s">
        <v>18590</v>
      </c>
      <c r="F8227" s="145" t="s">
        <v>3106</v>
      </c>
      <c r="G8227" s="269" t="s">
        <v>3106</v>
      </c>
      <c r="H8227" s="305" t="s">
        <v>18592</v>
      </c>
      <c r="I8227" s="306" t="s">
        <v>20087</v>
      </c>
      <c r="J8227" s="201" t="str">
        <f t="shared" si="257"/>
        <v>9999</v>
      </c>
      <c r="K8227" s="270" t="s">
        <v>19923</v>
      </c>
      <c r="L8227" s="270" t="s">
        <v>13916</v>
      </c>
      <c r="M8227" s="271">
        <v>44475</v>
      </c>
      <c r="N8227" s="270" t="s">
        <v>18777</v>
      </c>
      <c r="O8227" s="272" t="s">
        <v>18778</v>
      </c>
      <c r="P8227" s="272" t="s">
        <v>19920</v>
      </c>
      <c r="Q8227" s="272" t="s">
        <v>19921</v>
      </c>
    </row>
    <row r="8228" spans="1:17" s="208" customFormat="1" ht="12">
      <c r="A8228" s="268" t="str">
        <f t="shared" si="258"/>
        <v>3476707021326485749</v>
      </c>
      <c r="B8228" s="304" t="s">
        <v>19891</v>
      </c>
      <c r="C8228" s="269" t="s">
        <v>18589</v>
      </c>
      <c r="D8228" s="144" t="s">
        <v>3106</v>
      </c>
      <c r="E8228" s="269" t="s">
        <v>18591</v>
      </c>
      <c r="F8228" s="145" t="s">
        <v>3106</v>
      </c>
      <c r="G8228" s="269" t="s">
        <v>3106</v>
      </c>
      <c r="H8228" s="305" t="s">
        <v>18592</v>
      </c>
      <c r="I8228" s="306" t="s">
        <v>20087</v>
      </c>
      <c r="J8228" s="201" t="str">
        <f t="shared" si="257"/>
        <v>9999</v>
      </c>
      <c r="K8228" s="270" t="s">
        <v>19923</v>
      </c>
      <c r="L8228" s="270" t="s">
        <v>13916</v>
      </c>
      <c r="M8228" s="271">
        <v>44475</v>
      </c>
      <c r="N8228" s="270" t="s">
        <v>18777</v>
      </c>
      <c r="O8228" s="272" t="s">
        <v>18778</v>
      </c>
      <c r="P8228" s="272" t="s">
        <v>19920</v>
      </c>
      <c r="Q8228" s="272" t="s">
        <v>19921</v>
      </c>
    </row>
    <row r="8229" spans="1:17" s="208" customFormat="1" ht="12">
      <c r="A8229" s="268" t="str">
        <f t="shared" si="258"/>
        <v>3479719011265646350</v>
      </c>
      <c r="B8229" s="304" t="s">
        <v>19891</v>
      </c>
      <c r="C8229" s="269" t="s">
        <v>8713</v>
      </c>
      <c r="D8229" s="144" t="s">
        <v>3106</v>
      </c>
      <c r="E8229" s="269" t="s">
        <v>13370</v>
      </c>
      <c r="F8229" s="145" t="s">
        <v>3106</v>
      </c>
      <c r="G8229" s="269" t="s">
        <v>3106</v>
      </c>
      <c r="H8229" s="305" t="s">
        <v>8715</v>
      </c>
      <c r="I8229" s="306" t="s">
        <v>20939</v>
      </c>
      <c r="J8229" s="201" t="str">
        <f t="shared" si="257"/>
        <v>9999</v>
      </c>
      <c r="K8229" s="270"/>
      <c r="L8229" s="270"/>
      <c r="M8229" s="271"/>
      <c r="N8229" s="270" t="e">
        <v>#N/A</v>
      </c>
      <c r="O8229" s="272" t="e">
        <v>#N/A</v>
      </c>
      <c r="P8229" s="272" t="e">
        <v>#N/A</v>
      </c>
      <c r="Q8229" s="272" t="e">
        <v>#N/A</v>
      </c>
    </row>
    <row r="8230" spans="1:17" s="208" customFormat="1" ht="12">
      <c r="A8230" s="268" t="str">
        <f t="shared" si="258"/>
        <v>3480071011306263983</v>
      </c>
      <c r="B8230" s="304" t="s">
        <v>19891</v>
      </c>
      <c r="C8230" s="269" t="s">
        <v>13371</v>
      </c>
      <c r="D8230" s="144" t="s">
        <v>3106</v>
      </c>
      <c r="E8230" s="269" t="s">
        <v>13372</v>
      </c>
      <c r="F8230" s="145" t="s">
        <v>3106</v>
      </c>
      <c r="G8230" s="269" t="s">
        <v>3106</v>
      </c>
      <c r="H8230" s="305" t="s">
        <v>13213</v>
      </c>
      <c r="I8230" s="306" t="s">
        <v>21020</v>
      </c>
      <c r="J8230" s="201" t="str">
        <f t="shared" si="257"/>
        <v>9999</v>
      </c>
      <c r="K8230" s="270"/>
      <c r="L8230" s="270"/>
      <c r="M8230" s="271"/>
      <c r="N8230" s="270" t="e">
        <v>#N/A</v>
      </c>
      <c r="O8230" s="272" t="e">
        <v>#N/A</v>
      </c>
      <c r="P8230" s="272" t="e">
        <v>#N/A</v>
      </c>
      <c r="Q8230" s="272" t="e">
        <v>#N/A</v>
      </c>
    </row>
    <row r="8231" spans="1:17" s="208" customFormat="1" ht="12">
      <c r="A8231" s="268" t="str">
        <f t="shared" si="258"/>
        <v>3480147011467742254</v>
      </c>
      <c r="B8231" s="304" t="s">
        <v>19891</v>
      </c>
      <c r="C8231" s="269" t="s">
        <v>14174</v>
      </c>
      <c r="D8231" s="144" t="s">
        <v>3106</v>
      </c>
      <c r="E8231" s="269" t="s">
        <v>14175</v>
      </c>
      <c r="F8231" s="145" t="s">
        <v>3106</v>
      </c>
      <c r="G8231" s="269" t="s">
        <v>3106</v>
      </c>
      <c r="H8231" s="305" t="s">
        <v>14176</v>
      </c>
      <c r="I8231" s="306" t="s">
        <v>21515</v>
      </c>
      <c r="J8231" s="201" t="str">
        <f t="shared" si="257"/>
        <v>9999</v>
      </c>
      <c r="K8231" s="270" t="s">
        <v>13915</v>
      </c>
      <c r="L8231" s="270" t="s">
        <v>13916</v>
      </c>
      <c r="M8231" s="271">
        <v>44085</v>
      </c>
      <c r="N8231" s="270" t="e">
        <v>#N/A</v>
      </c>
      <c r="O8231" s="272" t="e">
        <v>#N/A</v>
      </c>
      <c r="P8231" s="272" t="e">
        <v>#N/A</v>
      </c>
      <c r="Q8231" s="272" t="e">
        <v>#N/A</v>
      </c>
    </row>
    <row r="8232" spans="1:17" s="208" customFormat="1" ht="12">
      <c r="A8232" s="268" t="str">
        <f t="shared" si="258"/>
        <v>3481129011437374626</v>
      </c>
      <c r="B8232" s="304" t="s">
        <v>19891</v>
      </c>
      <c r="C8232" s="269" t="s">
        <v>9389</v>
      </c>
      <c r="D8232" s="144" t="s">
        <v>3106</v>
      </c>
      <c r="E8232" s="269" t="s">
        <v>13373</v>
      </c>
      <c r="F8232" s="145" t="s">
        <v>3106</v>
      </c>
      <c r="G8232" s="269" t="s">
        <v>3106</v>
      </c>
      <c r="H8232" s="305" t="s">
        <v>9391</v>
      </c>
      <c r="I8232" s="307" t="s">
        <v>9391</v>
      </c>
      <c r="J8232" s="201" t="str">
        <f t="shared" si="257"/>
        <v>9999</v>
      </c>
      <c r="K8232" s="270"/>
      <c r="L8232" s="270"/>
      <c r="M8232" s="271"/>
      <c r="N8232" s="270" t="e">
        <v>#N/A</v>
      </c>
      <c r="O8232" s="272" t="e">
        <v>#N/A</v>
      </c>
      <c r="P8232" s="272" t="e">
        <v>#N/A</v>
      </c>
      <c r="Q8232" s="272" t="e">
        <v>#N/A</v>
      </c>
    </row>
    <row r="8233" spans="1:17" s="208" customFormat="1" ht="12">
      <c r="A8233" s="268" t="str">
        <f t="shared" si="258"/>
        <v>3481251021427095488</v>
      </c>
      <c r="B8233" s="304" t="s">
        <v>19891</v>
      </c>
      <c r="C8233" s="269" t="s">
        <v>13374</v>
      </c>
      <c r="D8233" s="144" t="s">
        <v>3106</v>
      </c>
      <c r="E8233" s="269" t="s">
        <v>13375</v>
      </c>
      <c r="F8233" s="145" t="s">
        <v>3106</v>
      </c>
      <c r="G8233" s="269" t="s">
        <v>3106</v>
      </c>
      <c r="H8233" s="305" t="s">
        <v>13376</v>
      </c>
      <c r="I8233" s="306" t="s">
        <v>21385</v>
      </c>
      <c r="J8233" s="201" t="str">
        <f t="shared" si="257"/>
        <v>9999</v>
      </c>
      <c r="K8233" s="270"/>
      <c r="L8233" s="270"/>
      <c r="M8233" s="271"/>
      <c r="N8233" s="270" t="e">
        <v>#N/A</v>
      </c>
      <c r="O8233" s="272" t="e">
        <v>#N/A</v>
      </c>
      <c r="P8233" s="272" t="e">
        <v>#N/A</v>
      </c>
      <c r="Q8233" s="272" t="e">
        <v>#N/A</v>
      </c>
    </row>
    <row r="8234" spans="1:17" s="208" customFormat="1" ht="12">
      <c r="A8234" s="268" t="str">
        <f t="shared" si="258"/>
        <v>3482903011952713869</v>
      </c>
      <c r="B8234" s="304" t="s">
        <v>19891</v>
      </c>
      <c r="C8234" s="269" t="s">
        <v>13377</v>
      </c>
      <c r="D8234" s="144" t="s">
        <v>3106</v>
      </c>
      <c r="E8234" s="269" t="s">
        <v>13378</v>
      </c>
      <c r="F8234" s="145" t="s">
        <v>3106</v>
      </c>
      <c r="G8234" s="269" t="s">
        <v>3106</v>
      </c>
      <c r="H8234" s="305" t="s">
        <v>13379</v>
      </c>
      <c r="I8234" s="307" t="s">
        <v>13379</v>
      </c>
      <c r="J8234" s="201" t="str">
        <f t="shared" si="257"/>
        <v>9999</v>
      </c>
      <c r="K8234" s="270"/>
      <c r="L8234" s="270"/>
      <c r="M8234" s="271"/>
      <c r="N8234" s="270" t="e">
        <v>#N/A</v>
      </c>
      <c r="O8234" s="272" t="e">
        <v>#N/A</v>
      </c>
      <c r="P8234" s="272" t="e">
        <v>#N/A</v>
      </c>
      <c r="Q8234" s="272" t="e">
        <v>#N/A</v>
      </c>
    </row>
    <row r="8235" spans="1:17" s="208" customFormat="1" ht="12">
      <c r="A8235" s="268" t="str">
        <f t="shared" si="258"/>
        <v>3483331011437420270</v>
      </c>
      <c r="B8235" s="304" t="s">
        <v>19891</v>
      </c>
      <c r="C8235" s="269" t="s">
        <v>13380</v>
      </c>
      <c r="D8235" s="144" t="s">
        <v>3106</v>
      </c>
      <c r="E8235" s="269" t="s">
        <v>13381</v>
      </c>
      <c r="F8235" s="145" t="s">
        <v>3106</v>
      </c>
      <c r="G8235" s="269" t="s">
        <v>3106</v>
      </c>
      <c r="H8235" s="305" t="s">
        <v>13382</v>
      </c>
      <c r="I8235" s="306" t="s">
        <v>21424</v>
      </c>
      <c r="J8235" s="201" t="str">
        <f t="shared" si="257"/>
        <v>9999</v>
      </c>
      <c r="K8235" s="270" t="s">
        <v>4117</v>
      </c>
      <c r="L8235" s="270"/>
      <c r="M8235" s="271"/>
      <c r="N8235" s="270" t="e">
        <v>#N/A</v>
      </c>
      <c r="O8235" s="272" t="e">
        <v>#N/A</v>
      </c>
      <c r="P8235" s="272" t="e">
        <v>#N/A</v>
      </c>
      <c r="Q8235" s="272" t="e">
        <v>#N/A</v>
      </c>
    </row>
    <row r="8236" spans="1:17" s="208" customFormat="1" ht="12">
      <c r="A8236" s="268" t="str">
        <f t="shared" si="258"/>
        <v>3483331021437420270</v>
      </c>
      <c r="B8236" s="304" t="s">
        <v>19891</v>
      </c>
      <c r="C8236" s="269" t="s">
        <v>13380</v>
      </c>
      <c r="D8236" s="144" t="s">
        <v>3106</v>
      </c>
      <c r="E8236" s="269" t="s">
        <v>13383</v>
      </c>
      <c r="F8236" s="145" t="s">
        <v>3106</v>
      </c>
      <c r="G8236" s="269" t="s">
        <v>3106</v>
      </c>
      <c r="H8236" s="305" t="s">
        <v>13382</v>
      </c>
      <c r="I8236" s="307" t="s">
        <v>13382</v>
      </c>
      <c r="J8236" s="201" t="str">
        <f t="shared" si="257"/>
        <v>9999</v>
      </c>
      <c r="K8236" s="270"/>
      <c r="L8236" s="270"/>
      <c r="M8236" s="271"/>
      <c r="N8236" s="270" t="e">
        <v>#N/A</v>
      </c>
      <c r="O8236" s="272" t="e">
        <v>#N/A</v>
      </c>
      <c r="P8236" s="272" t="e">
        <v>#N/A</v>
      </c>
      <c r="Q8236" s="272" t="e">
        <v>#N/A</v>
      </c>
    </row>
    <row r="8237" spans="1:17" s="208" customFormat="1" ht="12">
      <c r="A8237" s="268" t="str">
        <f t="shared" si="258"/>
        <v>3484909011194832477</v>
      </c>
      <c r="B8237" s="304" t="s">
        <v>19891</v>
      </c>
      <c r="C8237" s="269" t="s">
        <v>13384</v>
      </c>
      <c r="D8237" s="144" t="s">
        <v>3106</v>
      </c>
      <c r="E8237" s="269" t="s">
        <v>13385</v>
      </c>
      <c r="F8237" s="145" t="s">
        <v>3106</v>
      </c>
      <c r="G8237" s="269" t="s">
        <v>3106</v>
      </c>
      <c r="H8237" s="305" t="s">
        <v>13386</v>
      </c>
      <c r="I8237" s="307" t="s">
        <v>13386</v>
      </c>
      <c r="J8237" s="201" t="str">
        <f t="shared" si="257"/>
        <v>9999</v>
      </c>
      <c r="K8237" s="270"/>
      <c r="L8237" s="270"/>
      <c r="M8237" s="271"/>
      <c r="N8237" s="270" t="e">
        <v>#N/A</v>
      </c>
      <c r="O8237" s="272" t="e">
        <v>#N/A</v>
      </c>
      <c r="P8237" s="272" t="e">
        <v>#N/A</v>
      </c>
      <c r="Q8237" s="272" t="e">
        <v>#N/A</v>
      </c>
    </row>
    <row r="8238" spans="1:17" s="208" customFormat="1" ht="12">
      <c r="A8238" s="268" t="str">
        <f t="shared" si="258"/>
        <v>3484909021194832477</v>
      </c>
      <c r="B8238" s="304" t="s">
        <v>19891</v>
      </c>
      <c r="C8238" s="269" t="s">
        <v>13384</v>
      </c>
      <c r="D8238" s="144" t="s">
        <v>3106</v>
      </c>
      <c r="E8238" s="269" t="s">
        <v>13387</v>
      </c>
      <c r="F8238" s="145" t="s">
        <v>3106</v>
      </c>
      <c r="G8238" s="269" t="s">
        <v>3106</v>
      </c>
      <c r="H8238" s="305" t="s">
        <v>13386</v>
      </c>
      <c r="I8238" s="306" t="s">
        <v>20760</v>
      </c>
      <c r="J8238" s="201" t="str">
        <f t="shared" si="257"/>
        <v>9999</v>
      </c>
      <c r="K8238" s="270"/>
      <c r="L8238" s="270"/>
      <c r="M8238" s="271"/>
      <c r="N8238" s="270" t="e">
        <v>#N/A</v>
      </c>
      <c r="O8238" s="272" t="e">
        <v>#N/A</v>
      </c>
      <c r="P8238" s="272" t="e">
        <v>#N/A</v>
      </c>
      <c r="Q8238" s="272" t="e">
        <v>#N/A</v>
      </c>
    </row>
    <row r="8239" spans="1:17" s="208" customFormat="1" ht="12">
      <c r="A8239" s="268" t="str">
        <f t="shared" si="258"/>
        <v>3486292011548654338</v>
      </c>
      <c r="B8239" s="304" t="s">
        <v>19891</v>
      </c>
      <c r="C8239" s="269" t="s">
        <v>13388</v>
      </c>
      <c r="D8239" s="144" t="s">
        <v>3106</v>
      </c>
      <c r="E8239" s="269" t="s">
        <v>13389</v>
      </c>
      <c r="F8239" s="145" t="s">
        <v>3106</v>
      </c>
      <c r="G8239" s="269" t="s">
        <v>3106</v>
      </c>
      <c r="H8239" s="305" t="s">
        <v>13390</v>
      </c>
      <c r="I8239" s="307" t="s">
        <v>13390</v>
      </c>
      <c r="J8239" s="201" t="str">
        <f t="shared" si="257"/>
        <v>9999</v>
      </c>
      <c r="K8239" s="270"/>
      <c r="L8239" s="270"/>
      <c r="M8239" s="271"/>
      <c r="N8239" s="270" t="e">
        <v>#N/A</v>
      </c>
      <c r="O8239" s="272" t="e">
        <v>#N/A</v>
      </c>
      <c r="P8239" s="272" t="e">
        <v>#N/A</v>
      </c>
      <c r="Q8239" s="272" t="e">
        <v>#N/A</v>
      </c>
    </row>
    <row r="8240" spans="1:17" s="208" customFormat="1" ht="12">
      <c r="A8240" s="268" t="str">
        <f t="shared" si="258"/>
        <v>3488926011174918825</v>
      </c>
      <c r="B8240" s="304" t="s">
        <v>19891</v>
      </c>
      <c r="C8240" s="143" t="s">
        <v>20088</v>
      </c>
      <c r="D8240" s="144" t="s">
        <v>3106</v>
      </c>
      <c r="E8240" s="144" t="s">
        <v>20089</v>
      </c>
      <c r="F8240" s="145" t="s">
        <v>3106</v>
      </c>
      <c r="G8240" s="269" t="s">
        <v>3106</v>
      </c>
      <c r="H8240" s="146" t="s">
        <v>20090</v>
      </c>
      <c r="I8240" s="306" t="s">
        <v>20090</v>
      </c>
      <c r="J8240" s="201" t="str">
        <f t="shared" si="257"/>
        <v>9999</v>
      </c>
      <c r="K8240" s="308" t="s">
        <v>19895</v>
      </c>
      <c r="L8240" s="308" t="s">
        <v>13916</v>
      </c>
      <c r="M8240" s="271">
        <v>44475</v>
      </c>
      <c r="N8240" s="270" t="s">
        <v>20074</v>
      </c>
      <c r="O8240" s="272" t="s">
        <v>20075</v>
      </c>
      <c r="P8240" s="272" t="s">
        <v>18777</v>
      </c>
      <c r="Q8240" s="272" t="s">
        <v>20076</v>
      </c>
    </row>
    <row r="8241" spans="1:17" s="208" customFormat="1" ht="12">
      <c r="A8241" s="268" t="str">
        <f t="shared" si="258"/>
        <v>3492654011417190869</v>
      </c>
      <c r="B8241" s="304" t="s">
        <v>19891</v>
      </c>
      <c r="C8241" s="269" t="s">
        <v>13391</v>
      </c>
      <c r="D8241" s="144" t="s">
        <v>3106</v>
      </c>
      <c r="E8241" s="269" t="s">
        <v>13392</v>
      </c>
      <c r="F8241" s="145" t="s">
        <v>3106</v>
      </c>
      <c r="G8241" s="269" t="s">
        <v>3106</v>
      </c>
      <c r="H8241" s="305" t="s">
        <v>13393</v>
      </c>
      <c r="I8241" s="307" t="s">
        <v>13393</v>
      </c>
      <c r="J8241" s="201" t="str">
        <f t="shared" si="257"/>
        <v>9999</v>
      </c>
      <c r="K8241" s="270"/>
      <c r="L8241" s="270"/>
      <c r="M8241" s="271"/>
      <c r="N8241" s="270" t="e">
        <v>#N/A</v>
      </c>
      <c r="O8241" s="272" t="e">
        <v>#N/A</v>
      </c>
      <c r="P8241" s="272" t="e">
        <v>#N/A</v>
      </c>
      <c r="Q8241" s="272" t="e">
        <v>#N/A</v>
      </c>
    </row>
    <row r="8242" spans="1:17" s="208" customFormat="1" ht="12">
      <c r="A8242" s="268" t="str">
        <f t="shared" si="258"/>
        <v>3494312041396189924</v>
      </c>
      <c r="B8242" s="304" t="s">
        <v>19891</v>
      </c>
      <c r="C8242" s="269" t="s">
        <v>14121</v>
      </c>
      <c r="D8242" s="144" t="s">
        <v>3106</v>
      </c>
      <c r="E8242" s="269" t="s">
        <v>14122</v>
      </c>
      <c r="F8242" s="145" t="s">
        <v>3106</v>
      </c>
      <c r="G8242" s="269" t="s">
        <v>3106</v>
      </c>
      <c r="H8242" s="305" t="s">
        <v>14123</v>
      </c>
      <c r="I8242" s="306" t="s">
        <v>21274</v>
      </c>
      <c r="J8242" s="201" t="str">
        <f t="shared" si="257"/>
        <v>9999</v>
      </c>
      <c r="K8242" s="270" t="s">
        <v>13915</v>
      </c>
      <c r="L8242" s="270" t="s">
        <v>13916</v>
      </c>
      <c r="M8242" s="271">
        <v>44085</v>
      </c>
      <c r="N8242" s="270" t="e">
        <v>#N/A</v>
      </c>
      <c r="O8242" s="272" t="e">
        <v>#N/A</v>
      </c>
      <c r="P8242" s="272" t="e">
        <v>#N/A</v>
      </c>
      <c r="Q8242" s="272" t="e">
        <v>#N/A</v>
      </c>
    </row>
    <row r="8243" spans="1:17" s="208" customFormat="1" ht="12">
      <c r="A8243" s="268" t="str">
        <f t="shared" si="258"/>
        <v>3495897011952482275</v>
      </c>
      <c r="B8243" s="304" t="s">
        <v>19891</v>
      </c>
      <c r="C8243" s="269" t="s">
        <v>13394</v>
      </c>
      <c r="D8243" s="144" t="s">
        <v>3106</v>
      </c>
      <c r="E8243" s="269" t="s">
        <v>13395</v>
      </c>
      <c r="F8243" s="145" t="s">
        <v>3106</v>
      </c>
      <c r="G8243" s="269" t="s">
        <v>3106</v>
      </c>
      <c r="H8243" s="305" t="s">
        <v>13396</v>
      </c>
      <c r="I8243" s="307" t="s">
        <v>13396</v>
      </c>
      <c r="J8243" s="201" t="str">
        <f t="shared" si="257"/>
        <v>9999</v>
      </c>
      <c r="K8243" s="270"/>
      <c r="L8243" s="270"/>
      <c r="M8243" s="271"/>
      <c r="N8243" s="270" t="e">
        <v>#N/A</v>
      </c>
      <c r="O8243" s="272" t="e">
        <v>#N/A</v>
      </c>
      <c r="P8243" s="272" t="e">
        <v>#N/A</v>
      </c>
      <c r="Q8243" s="272" t="e">
        <v>#N/A</v>
      </c>
    </row>
    <row r="8244" spans="1:17" s="208" customFormat="1" ht="12">
      <c r="A8244" s="268" t="str">
        <f t="shared" si="258"/>
        <v>3495897021952482275</v>
      </c>
      <c r="B8244" s="304" t="s">
        <v>19891</v>
      </c>
      <c r="C8244" s="269" t="s">
        <v>13394</v>
      </c>
      <c r="D8244" s="144" t="s">
        <v>3106</v>
      </c>
      <c r="E8244" s="269" t="s">
        <v>13397</v>
      </c>
      <c r="F8244" s="145" t="s">
        <v>3106</v>
      </c>
      <c r="G8244" s="269" t="s">
        <v>3106</v>
      </c>
      <c r="H8244" s="305" t="s">
        <v>13396</v>
      </c>
      <c r="I8244" s="306" t="s">
        <v>22761</v>
      </c>
      <c r="J8244" s="201" t="str">
        <f t="shared" si="257"/>
        <v>9999</v>
      </c>
      <c r="K8244" s="270"/>
      <c r="L8244" s="270"/>
      <c r="M8244" s="271"/>
      <c r="N8244" s="270" t="e">
        <v>#N/A</v>
      </c>
      <c r="O8244" s="272" t="e">
        <v>#N/A</v>
      </c>
      <c r="P8244" s="272" t="e">
        <v>#N/A</v>
      </c>
      <c r="Q8244" s="272" t="e">
        <v>#N/A</v>
      </c>
    </row>
    <row r="8245" spans="1:17" s="208" customFormat="1" ht="12">
      <c r="A8245" s="268" t="str">
        <f t="shared" si="258"/>
        <v>3498479011104203181</v>
      </c>
      <c r="B8245" s="304" t="s">
        <v>19891</v>
      </c>
      <c r="C8245" s="269" t="s">
        <v>13398</v>
      </c>
      <c r="D8245" s="144" t="s">
        <v>3106</v>
      </c>
      <c r="E8245" s="269" t="s">
        <v>13399</v>
      </c>
      <c r="F8245" s="145" t="s">
        <v>3106</v>
      </c>
      <c r="G8245" s="269" t="s">
        <v>3106</v>
      </c>
      <c r="H8245" s="305" t="s">
        <v>13400</v>
      </c>
      <c r="I8245" s="306" t="s">
        <v>20485</v>
      </c>
      <c r="J8245" s="201" t="str">
        <f t="shared" si="257"/>
        <v>9999</v>
      </c>
      <c r="K8245" s="270"/>
      <c r="L8245" s="270"/>
      <c r="M8245" s="271"/>
      <c r="N8245" s="270" t="e">
        <v>#N/A</v>
      </c>
      <c r="O8245" s="272" t="e">
        <v>#N/A</v>
      </c>
      <c r="P8245" s="272" t="e">
        <v>#N/A</v>
      </c>
      <c r="Q8245" s="272" t="e">
        <v>#N/A</v>
      </c>
    </row>
    <row r="8246" spans="1:17" s="208" customFormat="1" ht="12">
      <c r="A8246" s="268" t="str">
        <f t="shared" si="258"/>
        <v>3499154011477874337</v>
      </c>
      <c r="B8246" s="304" t="s">
        <v>19891</v>
      </c>
      <c r="C8246" s="269" t="s">
        <v>13401</v>
      </c>
      <c r="D8246" s="144" t="s">
        <v>3106</v>
      </c>
      <c r="E8246" s="269" t="s">
        <v>13402</v>
      </c>
      <c r="F8246" s="145" t="s">
        <v>3106</v>
      </c>
      <c r="G8246" s="269" t="s">
        <v>3106</v>
      </c>
      <c r="H8246" s="305" t="s">
        <v>13403</v>
      </c>
      <c r="I8246" s="307" t="s">
        <v>13403</v>
      </c>
      <c r="J8246" s="201" t="str">
        <f t="shared" si="257"/>
        <v>9999</v>
      </c>
      <c r="K8246" s="270"/>
      <c r="L8246" s="270"/>
      <c r="M8246" s="271"/>
      <c r="N8246" s="270" t="e">
        <v>#N/A</v>
      </c>
      <c r="O8246" s="272" t="e">
        <v>#N/A</v>
      </c>
      <c r="P8246" s="272" t="e">
        <v>#N/A</v>
      </c>
      <c r="Q8246" s="272" t="e">
        <v>#N/A</v>
      </c>
    </row>
    <row r="8247" spans="1:17" s="208" customFormat="1" ht="12">
      <c r="A8247" s="268" t="str">
        <f t="shared" si="258"/>
        <v>3499154021477874337</v>
      </c>
      <c r="B8247" s="304" t="s">
        <v>19891</v>
      </c>
      <c r="C8247" s="269" t="s">
        <v>13401</v>
      </c>
      <c r="D8247" s="144" t="s">
        <v>3106</v>
      </c>
      <c r="E8247" s="269" t="s">
        <v>13404</v>
      </c>
      <c r="F8247" s="145" t="s">
        <v>3106</v>
      </c>
      <c r="G8247" s="269" t="s">
        <v>3106</v>
      </c>
      <c r="H8247" s="305" t="s">
        <v>13403</v>
      </c>
      <c r="I8247" s="306" t="s">
        <v>21544</v>
      </c>
      <c r="J8247" s="201" t="str">
        <f t="shared" si="257"/>
        <v>9999</v>
      </c>
      <c r="K8247" s="270"/>
      <c r="L8247" s="270"/>
      <c r="M8247" s="271"/>
      <c r="N8247" s="270" t="e">
        <v>#N/A</v>
      </c>
      <c r="O8247" s="272" t="e">
        <v>#N/A</v>
      </c>
      <c r="P8247" s="272" t="e">
        <v>#N/A</v>
      </c>
      <c r="Q8247" s="272" t="e">
        <v>#N/A</v>
      </c>
    </row>
    <row r="8248" spans="1:17" s="208" customFormat="1" ht="12">
      <c r="A8248" s="268" t="str">
        <f t="shared" si="258"/>
        <v>3499261011689801946</v>
      </c>
      <c r="B8248" s="304" t="s">
        <v>19891</v>
      </c>
      <c r="C8248" s="269" t="s">
        <v>13405</v>
      </c>
      <c r="D8248" s="144" t="s">
        <v>3106</v>
      </c>
      <c r="E8248" s="269" t="s">
        <v>13406</v>
      </c>
      <c r="F8248" s="145" t="s">
        <v>3106</v>
      </c>
      <c r="G8248" s="269" t="s">
        <v>3106</v>
      </c>
      <c r="H8248" s="305" t="s">
        <v>13407</v>
      </c>
      <c r="I8248" s="306" t="s">
        <v>22078</v>
      </c>
      <c r="J8248" s="201" t="str">
        <f t="shared" si="257"/>
        <v>9999</v>
      </c>
      <c r="K8248" s="270"/>
      <c r="L8248" s="270"/>
      <c r="M8248" s="271"/>
      <c r="N8248" s="270" t="e">
        <v>#N/A</v>
      </c>
      <c r="O8248" s="272" t="e">
        <v>#N/A</v>
      </c>
      <c r="P8248" s="272" t="e">
        <v>#N/A</v>
      </c>
      <c r="Q8248" s="272" t="e">
        <v>#N/A</v>
      </c>
    </row>
    <row r="8249" spans="1:17" s="208" customFormat="1" ht="12">
      <c r="A8249" s="268" t="str">
        <f t="shared" si="258"/>
        <v>3499295031245527373</v>
      </c>
      <c r="B8249" s="304" t="s">
        <v>19891</v>
      </c>
      <c r="C8249" s="269" t="s">
        <v>13408</v>
      </c>
      <c r="D8249" s="144" t="s">
        <v>3106</v>
      </c>
      <c r="E8249" s="269" t="s">
        <v>13409</v>
      </c>
      <c r="F8249" s="145" t="s">
        <v>3106</v>
      </c>
      <c r="G8249" s="269" t="s">
        <v>3106</v>
      </c>
      <c r="H8249" s="305" t="s">
        <v>13410</v>
      </c>
      <c r="I8249" s="306" t="s">
        <v>20895</v>
      </c>
      <c r="J8249" s="201" t="str">
        <f t="shared" si="257"/>
        <v>9999</v>
      </c>
      <c r="K8249" s="270" t="s">
        <v>4043</v>
      </c>
      <c r="L8249" s="270"/>
      <c r="M8249" s="271"/>
      <c r="N8249" s="270" t="e">
        <v>#N/A</v>
      </c>
      <c r="O8249" s="272" t="e">
        <v>#N/A</v>
      </c>
      <c r="P8249" s="272" t="e">
        <v>#N/A</v>
      </c>
      <c r="Q8249" s="272" t="e">
        <v>#N/A</v>
      </c>
    </row>
    <row r="8250" spans="1:17" s="208" customFormat="1" ht="12">
      <c r="A8250" s="268" t="str">
        <f t="shared" si="258"/>
        <v>3500142011083907745</v>
      </c>
      <c r="B8250" s="304" t="s">
        <v>19891</v>
      </c>
      <c r="C8250" s="269" t="s">
        <v>13961</v>
      </c>
      <c r="D8250" s="144" t="s">
        <v>3106</v>
      </c>
      <c r="E8250" s="269" t="s">
        <v>13962</v>
      </c>
      <c r="F8250" s="145" t="s">
        <v>3106</v>
      </c>
      <c r="G8250" s="269" t="s">
        <v>3106</v>
      </c>
      <c r="H8250" s="305" t="s">
        <v>13963</v>
      </c>
      <c r="I8250" s="306" t="s">
        <v>13963</v>
      </c>
      <c r="J8250" s="201" t="str">
        <f t="shared" si="257"/>
        <v>9999</v>
      </c>
      <c r="K8250" s="270" t="s">
        <v>13915</v>
      </c>
      <c r="L8250" s="270" t="s">
        <v>13916</v>
      </c>
      <c r="M8250" s="271">
        <v>44085</v>
      </c>
      <c r="N8250" s="270" t="e">
        <v>#N/A</v>
      </c>
      <c r="O8250" s="272" t="e">
        <v>#N/A</v>
      </c>
      <c r="P8250" s="272" t="e">
        <v>#N/A</v>
      </c>
      <c r="Q8250" s="272" t="e">
        <v>#N/A</v>
      </c>
    </row>
    <row r="8251" spans="1:17" s="208" customFormat="1" ht="12">
      <c r="A8251" s="268" t="str">
        <f t="shared" si="258"/>
        <v>3504417011336547587</v>
      </c>
      <c r="B8251" s="304" t="s">
        <v>19891</v>
      </c>
      <c r="C8251" s="269" t="s">
        <v>13411</v>
      </c>
      <c r="D8251" s="144" t="s">
        <v>3106</v>
      </c>
      <c r="E8251" s="269" t="s">
        <v>13412</v>
      </c>
      <c r="F8251" s="145" t="s">
        <v>3106</v>
      </c>
      <c r="G8251" s="269" t="s">
        <v>3106</v>
      </c>
      <c r="H8251" s="305" t="s">
        <v>3317</v>
      </c>
      <c r="I8251" s="306" t="s">
        <v>21119</v>
      </c>
      <c r="J8251" s="201" t="str">
        <f t="shared" si="257"/>
        <v>9999</v>
      </c>
      <c r="K8251" s="270"/>
      <c r="L8251" s="270"/>
      <c r="M8251" s="271"/>
      <c r="N8251" s="270" t="e">
        <v>#N/A</v>
      </c>
      <c r="O8251" s="272" t="e">
        <v>#N/A</v>
      </c>
      <c r="P8251" s="272" t="e">
        <v>#N/A</v>
      </c>
      <c r="Q8251" s="272" t="e">
        <v>#N/A</v>
      </c>
    </row>
    <row r="8252" spans="1:17" s="208" customFormat="1" ht="12">
      <c r="A8252" s="268" t="str">
        <f t="shared" si="258"/>
        <v>3506834021003856972</v>
      </c>
      <c r="B8252" s="304" t="s">
        <v>19891</v>
      </c>
      <c r="C8252" s="269" t="s">
        <v>13917</v>
      </c>
      <c r="D8252" s="144" t="s">
        <v>3106</v>
      </c>
      <c r="E8252" s="269" t="s">
        <v>13918</v>
      </c>
      <c r="F8252" s="145" t="s">
        <v>3106</v>
      </c>
      <c r="G8252" s="269" t="s">
        <v>3106</v>
      </c>
      <c r="H8252" s="305" t="s">
        <v>13919</v>
      </c>
      <c r="I8252" s="306" t="s">
        <v>13919</v>
      </c>
      <c r="J8252" s="201" t="str">
        <f t="shared" si="257"/>
        <v>9999</v>
      </c>
      <c r="K8252" s="270" t="s">
        <v>13915</v>
      </c>
      <c r="L8252" s="270" t="s">
        <v>13916</v>
      </c>
      <c r="M8252" s="271">
        <v>44085</v>
      </c>
      <c r="N8252" s="270" t="e">
        <v>#N/A</v>
      </c>
      <c r="O8252" s="272" t="e">
        <v>#N/A</v>
      </c>
      <c r="P8252" s="272" t="e">
        <v>#N/A</v>
      </c>
      <c r="Q8252" s="272" t="e">
        <v>#N/A</v>
      </c>
    </row>
    <row r="8253" spans="1:17" s="208" customFormat="1" ht="12">
      <c r="A8253" s="268" t="str">
        <f t="shared" si="258"/>
        <v>3507360011811327109</v>
      </c>
      <c r="B8253" s="304" t="s">
        <v>19891</v>
      </c>
      <c r="C8253" s="269" t="s">
        <v>13413</v>
      </c>
      <c r="D8253" s="144" t="s">
        <v>3106</v>
      </c>
      <c r="E8253" s="269" t="s">
        <v>13414</v>
      </c>
      <c r="F8253" s="145" t="s">
        <v>3106</v>
      </c>
      <c r="G8253" s="269" t="s">
        <v>3106</v>
      </c>
      <c r="H8253" s="305" t="s">
        <v>13415</v>
      </c>
      <c r="I8253" s="306" t="s">
        <v>22393</v>
      </c>
      <c r="J8253" s="201" t="str">
        <f t="shared" si="257"/>
        <v>9999</v>
      </c>
      <c r="K8253" s="270"/>
      <c r="L8253" s="270"/>
      <c r="M8253" s="271"/>
      <c r="N8253" s="270" t="e">
        <v>#N/A</v>
      </c>
      <c r="O8253" s="272" t="e">
        <v>#N/A</v>
      </c>
      <c r="P8253" s="272" t="e">
        <v>#N/A</v>
      </c>
      <c r="Q8253" s="272" t="e">
        <v>#N/A</v>
      </c>
    </row>
    <row r="8254" spans="1:17" s="208" customFormat="1" ht="12">
      <c r="A8254" s="268" t="str">
        <f t="shared" si="258"/>
        <v>3508319011700072964</v>
      </c>
      <c r="B8254" s="304" t="s">
        <v>19891</v>
      </c>
      <c r="C8254" s="143" t="s">
        <v>20091</v>
      </c>
      <c r="D8254" s="144" t="s">
        <v>3106</v>
      </c>
      <c r="E8254" s="144" t="s">
        <v>20092</v>
      </c>
      <c r="F8254" s="145" t="s">
        <v>3106</v>
      </c>
      <c r="G8254" s="269" t="s">
        <v>3106</v>
      </c>
      <c r="H8254" s="146" t="s">
        <v>20093</v>
      </c>
      <c r="I8254" s="306" t="s">
        <v>20093</v>
      </c>
      <c r="J8254" s="201" t="str">
        <f t="shared" si="257"/>
        <v>9999</v>
      </c>
      <c r="K8254" s="308" t="s">
        <v>19895</v>
      </c>
      <c r="L8254" s="308" t="s">
        <v>13916</v>
      </c>
      <c r="M8254" s="271">
        <v>44475</v>
      </c>
      <c r="N8254" s="270" t="s">
        <v>19930</v>
      </c>
      <c r="O8254" s="272" t="s">
        <v>19931</v>
      </c>
      <c r="P8254" s="272" t="s">
        <v>19932</v>
      </c>
      <c r="Q8254" s="272" t="s">
        <v>19933</v>
      </c>
    </row>
    <row r="8255" spans="1:17" s="208" customFormat="1" ht="12">
      <c r="A8255" s="268" t="str">
        <f t="shared" si="258"/>
        <v>3509192011366828303</v>
      </c>
      <c r="B8255" s="304" t="s">
        <v>19891</v>
      </c>
      <c r="C8255" s="269" t="s">
        <v>13416</v>
      </c>
      <c r="D8255" s="144" t="s">
        <v>3106</v>
      </c>
      <c r="E8255" s="269" t="s">
        <v>13417</v>
      </c>
      <c r="F8255" s="145" t="s">
        <v>3106</v>
      </c>
      <c r="G8255" s="269" t="s">
        <v>3106</v>
      </c>
      <c r="H8255" s="305" t="s">
        <v>13418</v>
      </c>
      <c r="I8255" s="306" t="s">
        <v>21209</v>
      </c>
      <c r="J8255" s="201" t="str">
        <f t="shared" si="257"/>
        <v>9999</v>
      </c>
      <c r="K8255" s="270"/>
      <c r="L8255" s="270"/>
      <c r="M8255" s="271"/>
      <c r="N8255" s="270" t="e">
        <v>#N/A</v>
      </c>
      <c r="O8255" s="272" t="e">
        <v>#N/A</v>
      </c>
      <c r="P8255" s="272" t="e">
        <v>#N/A</v>
      </c>
      <c r="Q8255" s="272" t="e">
        <v>#N/A</v>
      </c>
    </row>
    <row r="8256" spans="1:17" s="208" customFormat="1" ht="12">
      <c r="A8256" s="268" t="str">
        <f t="shared" si="258"/>
        <v>3509689011962899039</v>
      </c>
      <c r="B8256" s="304" t="s">
        <v>19891</v>
      </c>
      <c r="C8256" s="269" t="s">
        <v>13419</v>
      </c>
      <c r="D8256" s="144" t="s">
        <v>3106</v>
      </c>
      <c r="E8256" s="269" t="s">
        <v>13420</v>
      </c>
      <c r="F8256" s="145" t="s">
        <v>3106</v>
      </c>
      <c r="G8256" s="269" t="s">
        <v>3106</v>
      </c>
      <c r="H8256" s="305" t="s">
        <v>13421</v>
      </c>
      <c r="I8256" s="306" t="s">
        <v>22794</v>
      </c>
      <c r="J8256" s="201" t="str">
        <f t="shared" si="257"/>
        <v>9999</v>
      </c>
      <c r="K8256" s="270"/>
      <c r="L8256" s="270"/>
      <c r="M8256" s="271"/>
      <c r="N8256" s="270" t="e">
        <v>#N/A</v>
      </c>
      <c r="O8256" s="272" t="e">
        <v>#N/A</v>
      </c>
      <c r="P8256" s="272" t="e">
        <v>#N/A</v>
      </c>
      <c r="Q8256" s="272" t="e">
        <v>#N/A</v>
      </c>
    </row>
    <row r="8257" spans="1:17" s="208" customFormat="1" ht="12">
      <c r="A8257" s="268" t="str">
        <f t="shared" si="258"/>
        <v>3512543011053714758</v>
      </c>
      <c r="B8257" s="304" t="s">
        <v>19891</v>
      </c>
      <c r="C8257" s="143" t="s">
        <v>20094</v>
      </c>
      <c r="D8257" s="144" t="s">
        <v>3106</v>
      </c>
      <c r="E8257" s="144" t="s">
        <v>20095</v>
      </c>
      <c r="F8257" s="145" t="s">
        <v>3106</v>
      </c>
      <c r="G8257" s="269" t="s">
        <v>3106</v>
      </c>
      <c r="H8257" s="146" t="s">
        <v>20096</v>
      </c>
      <c r="I8257" s="306" t="s">
        <v>20096</v>
      </c>
      <c r="J8257" s="201" t="str">
        <f t="shared" si="257"/>
        <v>9999</v>
      </c>
      <c r="K8257" s="308" t="s">
        <v>19895</v>
      </c>
      <c r="L8257" s="308" t="s">
        <v>13916</v>
      </c>
      <c r="M8257" s="271">
        <v>44475</v>
      </c>
      <c r="N8257" s="270" t="s">
        <v>19993</v>
      </c>
      <c r="O8257" s="272" t="s">
        <v>19994</v>
      </c>
      <c r="P8257" s="272" t="s">
        <v>19780</v>
      </c>
      <c r="Q8257" s="272" t="s">
        <v>19781</v>
      </c>
    </row>
    <row r="8258" spans="1:17" s="208" customFormat="1" ht="12">
      <c r="A8258" s="268" t="str">
        <f t="shared" si="258"/>
        <v>3513236011730409269</v>
      </c>
      <c r="B8258" s="304" t="s">
        <v>19891</v>
      </c>
      <c r="C8258" s="269" t="s">
        <v>14334</v>
      </c>
      <c r="D8258" s="144" t="s">
        <v>3106</v>
      </c>
      <c r="E8258" s="269" t="s">
        <v>14335</v>
      </c>
      <c r="F8258" s="145" t="s">
        <v>3106</v>
      </c>
      <c r="G8258" s="269" t="s">
        <v>3106</v>
      </c>
      <c r="H8258" s="305" t="s">
        <v>14336</v>
      </c>
      <c r="I8258" s="306" t="s">
        <v>22214</v>
      </c>
      <c r="J8258" s="201" t="str">
        <f t="shared" si="257"/>
        <v>9999</v>
      </c>
      <c r="K8258" s="270" t="s">
        <v>13915</v>
      </c>
      <c r="L8258" s="270" t="s">
        <v>13916</v>
      </c>
      <c r="M8258" s="271">
        <v>44085</v>
      </c>
      <c r="N8258" s="270" t="e">
        <v>#N/A</v>
      </c>
      <c r="O8258" s="272" t="e">
        <v>#N/A</v>
      </c>
      <c r="P8258" s="272" t="e">
        <v>#N/A</v>
      </c>
      <c r="Q8258" s="272" t="e">
        <v>#N/A</v>
      </c>
    </row>
    <row r="8259" spans="1:17" s="208" customFormat="1" ht="12">
      <c r="A8259" s="268" t="str">
        <f t="shared" si="258"/>
        <v>3513822011215921457</v>
      </c>
      <c r="B8259" s="304" t="s">
        <v>19891</v>
      </c>
      <c r="C8259" s="269" t="s">
        <v>18493</v>
      </c>
      <c r="D8259" s="144" t="s">
        <v>3106</v>
      </c>
      <c r="E8259" s="269" t="s">
        <v>18494</v>
      </c>
      <c r="F8259" s="145" t="s">
        <v>3106</v>
      </c>
      <c r="G8259" s="269" t="s">
        <v>3106</v>
      </c>
      <c r="H8259" s="305" t="s">
        <v>18495</v>
      </c>
      <c r="I8259" s="306" t="s">
        <v>20097</v>
      </c>
      <c r="J8259" s="201" t="str">
        <f t="shared" ref="J8259:J8322" si="259">B8259</f>
        <v>9999</v>
      </c>
      <c r="K8259" s="270" t="s">
        <v>20098</v>
      </c>
      <c r="L8259" s="270" t="s">
        <v>15111</v>
      </c>
      <c r="M8259" s="271">
        <v>44342</v>
      </c>
      <c r="N8259" s="270" t="s">
        <v>18777</v>
      </c>
      <c r="O8259" s="272" t="s">
        <v>18778</v>
      </c>
      <c r="P8259" s="272" t="s">
        <v>19920</v>
      </c>
      <c r="Q8259" s="272" t="s">
        <v>19921</v>
      </c>
    </row>
    <row r="8260" spans="1:17" s="208" customFormat="1" ht="12">
      <c r="A8260" s="268" t="str">
        <f t="shared" si="258"/>
        <v>3515066011619231966</v>
      </c>
      <c r="B8260" s="304" t="s">
        <v>19891</v>
      </c>
      <c r="C8260" s="143" t="s">
        <v>20099</v>
      </c>
      <c r="D8260" s="144" t="s">
        <v>3106</v>
      </c>
      <c r="E8260" s="144" t="s">
        <v>20100</v>
      </c>
      <c r="F8260" s="145" t="s">
        <v>3106</v>
      </c>
      <c r="G8260" s="269" t="s">
        <v>3106</v>
      </c>
      <c r="H8260" s="146" t="s">
        <v>20101</v>
      </c>
      <c r="I8260" s="306" t="s">
        <v>20101</v>
      </c>
      <c r="J8260" s="201" t="str">
        <f t="shared" si="259"/>
        <v>9999</v>
      </c>
      <c r="K8260" s="308" t="s">
        <v>19895</v>
      </c>
      <c r="L8260" s="308" t="s">
        <v>13916</v>
      </c>
      <c r="M8260" s="271">
        <v>44475</v>
      </c>
      <c r="N8260" s="270" t="s">
        <v>19903</v>
      </c>
      <c r="O8260" s="272" t="s">
        <v>19904</v>
      </c>
      <c r="P8260" s="272" t="s">
        <v>19975</v>
      </c>
      <c r="Q8260" s="272" t="s">
        <v>19976</v>
      </c>
    </row>
    <row r="8261" spans="1:17" s="208" customFormat="1" ht="12">
      <c r="A8261" s="268" t="str">
        <f t="shared" si="258"/>
        <v>3520306011649556200</v>
      </c>
      <c r="B8261" s="304" t="s">
        <v>19891</v>
      </c>
      <c r="C8261" s="269" t="s">
        <v>13422</v>
      </c>
      <c r="D8261" s="144" t="s">
        <v>3106</v>
      </c>
      <c r="E8261" s="269" t="s">
        <v>13423</v>
      </c>
      <c r="F8261" s="145" t="s">
        <v>3106</v>
      </c>
      <c r="G8261" s="269" t="s">
        <v>3106</v>
      </c>
      <c r="H8261" s="305" t="s">
        <v>13424</v>
      </c>
      <c r="I8261" s="307" t="s">
        <v>13424</v>
      </c>
      <c r="J8261" s="201" t="str">
        <f t="shared" si="259"/>
        <v>9999</v>
      </c>
      <c r="K8261" s="270"/>
      <c r="L8261" s="270"/>
      <c r="M8261" s="271"/>
      <c r="N8261" s="270" t="e">
        <v>#N/A</v>
      </c>
      <c r="O8261" s="272" t="e">
        <v>#N/A</v>
      </c>
      <c r="P8261" s="272" t="e">
        <v>#N/A</v>
      </c>
      <c r="Q8261" s="272" t="e">
        <v>#N/A</v>
      </c>
    </row>
    <row r="8262" spans="1:17" s="208" customFormat="1" ht="12">
      <c r="A8262" s="268" t="str">
        <f t="shared" si="258"/>
        <v>3520306021649556200</v>
      </c>
      <c r="B8262" s="304" t="s">
        <v>19891</v>
      </c>
      <c r="C8262" s="269" t="s">
        <v>13422</v>
      </c>
      <c r="D8262" s="144" t="s">
        <v>3106</v>
      </c>
      <c r="E8262" s="269" t="s">
        <v>13425</v>
      </c>
      <c r="F8262" s="145" t="s">
        <v>3106</v>
      </c>
      <c r="G8262" s="269" t="s">
        <v>3106</v>
      </c>
      <c r="H8262" s="305" t="s">
        <v>13424</v>
      </c>
      <c r="I8262" s="306" t="s">
        <v>21985</v>
      </c>
      <c r="J8262" s="201" t="str">
        <f t="shared" si="259"/>
        <v>9999</v>
      </c>
      <c r="K8262" s="270"/>
      <c r="L8262" s="270"/>
      <c r="M8262" s="271"/>
      <c r="N8262" s="270" t="e">
        <v>#N/A</v>
      </c>
      <c r="O8262" s="272" t="e">
        <v>#N/A</v>
      </c>
      <c r="P8262" s="272" t="e">
        <v>#N/A</v>
      </c>
      <c r="Q8262" s="272" t="e">
        <v>#N/A</v>
      </c>
    </row>
    <row r="8263" spans="1:17" s="208" customFormat="1" ht="12">
      <c r="A8263" s="268" t="str">
        <f t="shared" si="258"/>
        <v>3522062011912120874</v>
      </c>
      <c r="B8263" s="304" t="s">
        <v>19891</v>
      </c>
      <c r="C8263" s="269" t="s">
        <v>13426</v>
      </c>
      <c r="D8263" s="144" t="s">
        <v>3106</v>
      </c>
      <c r="E8263" s="269" t="s">
        <v>13427</v>
      </c>
      <c r="F8263" s="145" t="s">
        <v>3106</v>
      </c>
      <c r="G8263" s="269" t="s">
        <v>3106</v>
      </c>
      <c r="H8263" s="305" t="s">
        <v>13428</v>
      </c>
      <c r="I8263" s="306" t="s">
        <v>22645</v>
      </c>
      <c r="J8263" s="201" t="str">
        <f t="shared" si="259"/>
        <v>9999</v>
      </c>
      <c r="K8263" s="270"/>
      <c r="L8263" s="270"/>
      <c r="M8263" s="271"/>
      <c r="N8263" s="270" t="e">
        <v>#N/A</v>
      </c>
      <c r="O8263" s="272" t="e">
        <v>#N/A</v>
      </c>
      <c r="P8263" s="272" t="e">
        <v>#N/A</v>
      </c>
      <c r="Q8263" s="272" t="e">
        <v>#N/A</v>
      </c>
    </row>
    <row r="8264" spans="1:17" s="208" customFormat="1" ht="12">
      <c r="A8264" s="268" t="str">
        <f t="shared" si="258"/>
        <v>3522096021023061405</v>
      </c>
      <c r="B8264" s="304" t="s">
        <v>19891</v>
      </c>
      <c r="C8264" s="269" t="s">
        <v>13429</v>
      </c>
      <c r="D8264" s="144" t="s">
        <v>3106</v>
      </c>
      <c r="E8264" s="269" t="s">
        <v>13430</v>
      </c>
      <c r="F8264" s="145" t="s">
        <v>3106</v>
      </c>
      <c r="G8264" s="269" t="s">
        <v>3106</v>
      </c>
      <c r="H8264" s="305" t="s">
        <v>13431</v>
      </c>
      <c r="I8264" s="306" t="s">
        <v>20276</v>
      </c>
      <c r="J8264" s="201" t="str">
        <f t="shared" si="259"/>
        <v>9999</v>
      </c>
      <c r="K8264" s="270"/>
      <c r="L8264" s="270"/>
      <c r="M8264" s="271"/>
      <c r="N8264" s="270" t="e">
        <v>#N/A</v>
      </c>
      <c r="O8264" s="272" t="e">
        <v>#N/A</v>
      </c>
      <c r="P8264" s="272" t="e">
        <v>#N/A</v>
      </c>
      <c r="Q8264" s="272" t="e">
        <v>#N/A</v>
      </c>
    </row>
    <row r="8265" spans="1:17" s="208" customFormat="1" ht="12">
      <c r="A8265" s="268" t="str">
        <f t="shared" si="258"/>
        <v>3524381011063819860</v>
      </c>
      <c r="B8265" s="304" t="s">
        <v>19891</v>
      </c>
      <c r="C8265" s="269" t="s">
        <v>13948</v>
      </c>
      <c r="D8265" s="144" t="s">
        <v>3106</v>
      </c>
      <c r="E8265" s="269" t="s">
        <v>13949</v>
      </c>
      <c r="F8265" s="145" t="s">
        <v>3106</v>
      </c>
      <c r="G8265" s="269" t="s">
        <v>3106</v>
      </c>
      <c r="H8265" s="305" t="s">
        <v>13950</v>
      </c>
      <c r="I8265" s="306" t="s">
        <v>20400</v>
      </c>
      <c r="J8265" s="201" t="str">
        <f t="shared" si="259"/>
        <v>9999</v>
      </c>
      <c r="K8265" s="270" t="s">
        <v>13915</v>
      </c>
      <c r="L8265" s="270" t="s">
        <v>13916</v>
      </c>
      <c r="M8265" s="271">
        <v>44085</v>
      </c>
      <c r="N8265" s="270" t="e">
        <v>#N/A</v>
      </c>
      <c r="O8265" s="272" t="e">
        <v>#N/A</v>
      </c>
      <c r="P8265" s="272" t="e">
        <v>#N/A</v>
      </c>
      <c r="Q8265" s="272" t="e">
        <v>#N/A</v>
      </c>
    </row>
    <row r="8266" spans="1:17" s="208" customFormat="1" ht="12">
      <c r="A8266" s="268" t="str">
        <f t="shared" si="258"/>
        <v>3529869011578555736</v>
      </c>
      <c r="B8266" s="304" t="s">
        <v>19891</v>
      </c>
      <c r="C8266" s="269" t="s">
        <v>13432</v>
      </c>
      <c r="D8266" s="144" t="s">
        <v>3106</v>
      </c>
      <c r="E8266" s="269" t="s">
        <v>13433</v>
      </c>
      <c r="F8266" s="145" t="s">
        <v>3106</v>
      </c>
      <c r="G8266" s="269" t="s">
        <v>3106</v>
      </c>
      <c r="H8266" s="305" t="s">
        <v>13434</v>
      </c>
      <c r="I8266" s="307" t="s">
        <v>13434</v>
      </c>
      <c r="J8266" s="201" t="str">
        <f t="shared" si="259"/>
        <v>9999</v>
      </c>
      <c r="K8266" s="270"/>
      <c r="L8266" s="270"/>
      <c r="M8266" s="271"/>
      <c r="N8266" s="270" t="e">
        <v>#N/A</v>
      </c>
      <c r="O8266" s="272" t="e">
        <v>#N/A</v>
      </c>
      <c r="P8266" s="272" t="e">
        <v>#N/A</v>
      </c>
      <c r="Q8266" s="272" t="e">
        <v>#N/A</v>
      </c>
    </row>
    <row r="8267" spans="1:17" s="208" customFormat="1" ht="12">
      <c r="A8267" s="268" t="str">
        <f t="shared" si="258"/>
        <v>3529869021578555736</v>
      </c>
      <c r="B8267" s="304" t="s">
        <v>19891</v>
      </c>
      <c r="C8267" s="269" t="s">
        <v>13432</v>
      </c>
      <c r="D8267" s="144" t="s">
        <v>3106</v>
      </c>
      <c r="E8267" s="269" t="s">
        <v>13435</v>
      </c>
      <c r="F8267" s="145" t="s">
        <v>3106</v>
      </c>
      <c r="G8267" s="269" t="s">
        <v>3106</v>
      </c>
      <c r="H8267" s="305" t="s">
        <v>13434</v>
      </c>
      <c r="I8267" s="306" t="s">
        <v>21801</v>
      </c>
      <c r="J8267" s="201" t="str">
        <f t="shared" si="259"/>
        <v>9999</v>
      </c>
      <c r="K8267" s="270"/>
      <c r="L8267" s="270"/>
      <c r="M8267" s="271"/>
      <c r="N8267" s="270" t="e">
        <v>#N/A</v>
      </c>
      <c r="O8267" s="272" t="e">
        <v>#N/A</v>
      </c>
      <c r="P8267" s="272" t="e">
        <v>#N/A</v>
      </c>
      <c r="Q8267" s="272" t="e">
        <v>#N/A</v>
      </c>
    </row>
    <row r="8268" spans="1:17" s="208" customFormat="1" ht="12">
      <c r="A8268" s="268" t="str">
        <f t="shared" si="258"/>
        <v>3534612011316239155</v>
      </c>
      <c r="B8268" s="304" t="s">
        <v>19891</v>
      </c>
      <c r="C8268" s="269" t="s">
        <v>14094</v>
      </c>
      <c r="D8268" s="144" t="s">
        <v>3106</v>
      </c>
      <c r="E8268" s="269" t="s">
        <v>14095</v>
      </c>
      <c r="F8268" s="145" t="s">
        <v>3106</v>
      </c>
      <c r="G8268" s="269" t="s">
        <v>3106</v>
      </c>
      <c r="H8268" s="305" t="s">
        <v>14096</v>
      </c>
      <c r="I8268" s="306" t="s">
        <v>21057</v>
      </c>
      <c r="J8268" s="201" t="str">
        <f t="shared" si="259"/>
        <v>9999</v>
      </c>
      <c r="K8268" s="270" t="s">
        <v>13915</v>
      </c>
      <c r="L8268" s="270" t="s">
        <v>13916</v>
      </c>
      <c r="M8268" s="271">
        <v>44085</v>
      </c>
      <c r="N8268" s="270" t="e">
        <v>#N/A</v>
      </c>
      <c r="O8268" s="272" t="e">
        <v>#N/A</v>
      </c>
      <c r="P8268" s="272" t="e">
        <v>#N/A</v>
      </c>
      <c r="Q8268" s="272" t="e">
        <v>#N/A</v>
      </c>
    </row>
    <row r="8269" spans="1:17" s="208" customFormat="1" ht="12">
      <c r="A8269" s="268" t="str">
        <f t="shared" si="258"/>
        <v>3536914041295765469</v>
      </c>
      <c r="B8269" s="304" t="s">
        <v>19891</v>
      </c>
      <c r="C8269" s="269" t="s">
        <v>4655</v>
      </c>
      <c r="D8269" s="144" t="s">
        <v>3106</v>
      </c>
      <c r="E8269" s="269" t="s">
        <v>13436</v>
      </c>
      <c r="F8269" s="145" t="s">
        <v>3106</v>
      </c>
      <c r="G8269" s="269" t="s">
        <v>3106</v>
      </c>
      <c r="H8269" s="305" t="s">
        <v>13437</v>
      </c>
      <c r="I8269" s="307" t="s">
        <v>13437</v>
      </c>
      <c r="J8269" s="201" t="str">
        <f t="shared" si="259"/>
        <v>9999</v>
      </c>
      <c r="K8269" s="270"/>
      <c r="L8269" s="270"/>
      <c r="M8269" s="271"/>
      <c r="N8269" s="270" t="e">
        <v>#N/A</v>
      </c>
      <c r="O8269" s="272" t="e">
        <v>#N/A</v>
      </c>
      <c r="P8269" s="272" t="e">
        <v>#N/A</v>
      </c>
      <c r="Q8269" s="272" t="e">
        <v>#N/A</v>
      </c>
    </row>
    <row r="8270" spans="1:17" s="208" customFormat="1" ht="12">
      <c r="A8270" s="268" t="str">
        <f t="shared" si="258"/>
        <v>3537599011487029914</v>
      </c>
      <c r="B8270" s="304" t="s">
        <v>19891</v>
      </c>
      <c r="C8270" s="269" t="s">
        <v>14185</v>
      </c>
      <c r="D8270" s="144" t="s">
        <v>3106</v>
      </c>
      <c r="E8270" s="269" t="s">
        <v>14186</v>
      </c>
      <c r="F8270" s="145" t="s">
        <v>3106</v>
      </c>
      <c r="G8270" s="269" t="s">
        <v>3106</v>
      </c>
      <c r="H8270" s="305" t="s">
        <v>14187</v>
      </c>
      <c r="I8270" s="307" t="s">
        <v>14187</v>
      </c>
      <c r="J8270" s="201" t="str">
        <f t="shared" si="259"/>
        <v>9999</v>
      </c>
      <c r="K8270" s="270" t="s">
        <v>13915</v>
      </c>
      <c r="L8270" s="270" t="s">
        <v>13916</v>
      </c>
      <c r="M8270" s="271">
        <v>44085</v>
      </c>
      <c r="N8270" s="270" t="e">
        <v>#N/A</v>
      </c>
      <c r="O8270" s="272" t="e">
        <v>#N/A</v>
      </c>
      <c r="P8270" s="272" t="e">
        <v>#N/A</v>
      </c>
      <c r="Q8270" s="272" t="e">
        <v>#N/A</v>
      </c>
    </row>
    <row r="8271" spans="1:17" s="208" customFormat="1" ht="12">
      <c r="A8271" s="268" t="str">
        <f t="shared" si="258"/>
        <v>3538274011053716951</v>
      </c>
      <c r="B8271" s="304" t="s">
        <v>19891</v>
      </c>
      <c r="C8271" s="269" t="s">
        <v>13438</v>
      </c>
      <c r="D8271" s="144" t="s">
        <v>3106</v>
      </c>
      <c r="E8271" s="269" t="s">
        <v>13439</v>
      </c>
      <c r="F8271" s="145" t="s">
        <v>3106</v>
      </c>
      <c r="G8271" s="269" t="s">
        <v>3106</v>
      </c>
      <c r="H8271" s="305" t="s">
        <v>13440</v>
      </c>
      <c r="I8271" s="306" t="s">
        <v>20371</v>
      </c>
      <c r="J8271" s="201" t="str">
        <f t="shared" si="259"/>
        <v>9999</v>
      </c>
      <c r="K8271" s="270"/>
      <c r="L8271" s="270"/>
      <c r="M8271" s="271"/>
      <c r="N8271" s="270" t="e">
        <v>#N/A</v>
      </c>
      <c r="O8271" s="272" t="e">
        <v>#N/A</v>
      </c>
      <c r="P8271" s="272" t="e">
        <v>#N/A</v>
      </c>
      <c r="Q8271" s="272" t="e">
        <v>#N/A</v>
      </c>
    </row>
    <row r="8272" spans="1:17" s="208" customFormat="1" ht="12">
      <c r="A8272" s="268" t="str">
        <f t="shared" si="258"/>
        <v>3539397011124136593</v>
      </c>
      <c r="B8272" s="304" t="s">
        <v>19891</v>
      </c>
      <c r="C8272" s="269" t="s">
        <v>13441</v>
      </c>
      <c r="D8272" s="144" t="s">
        <v>3106</v>
      </c>
      <c r="E8272" s="269" t="s">
        <v>13442</v>
      </c>
      <c r="F8272" s="145" t="s">
        <v>3106</v>
      </c>
      <c r="G8272" s="269" t="s">
        <v>3106</v>
      </c>
      <c r="H8272" s="305" t="s">
        <v>13443</v>
      </c>
      <c r="I8272" s="306" t="s">
        <v>20549</v>
      </c>
      <c r="J8272" s="201" t="str">
        <f t="shared" si="259"/>
        <v>9999</v>
      </c>
      <c r="K8272" s="270"/>
      <c r="L8272" s="270"/>
      <c r="M8272" s="271"/>
      <c r="N8272" s="270" t="e">
        <v>#N/A</v>
      </c>
      <c r="O8272" s="272" t="e">
        <v>#N/A</v>
      </c>
      <c r="P8272" s="272" t="e">
        <v>#N/A</v>
      </c>
      <c r="Q8272" s="272" t="e">
        <v>#N/A</v>
      </c>
    </row>
    <row r="8273" spans="1:17" s="208" customFormat="1" ht="12">
      <c r="A8273" s="268" t="str">
        <f t="shared" si="258"/>
        <v>3539397021124136593</v>
      </c>
      <c r="B8273" s="304" t="s">
        <v>19891</v>
      </c>
      <c r="C8273" s="269" t="s">
        <v>13441</v>
      </c>
      <c r="D8273" s="144" t="s">
        <v>3106</v>
      </c>
      <c r="E8273" s="269" t="s">
        <v>13444</v>
      </c>
      <c r="F8273" s="145" t="s">
        <v>3106</v>
      </c>
      <c r="G8273" s="269" t="s">
        <v>3106</v>
      </c>
      <c r="H8273" s="305" t="s">
        <v>13443</v>
      </c>
      <c r="I8273" s="306" t="s">
        <v>20549</v>
      </c>
      <c r="J8273" s="201" t="str">
        <f t="shared" si="259"/>
        <v>9999</v>
      </c>
      <c r="K8273" s="270"/>
      <c r="L8273" s="270"/>
      <c r="M8273" s="271"/>
      <c r="N8273" s="270" t="e">
        <v>#N/A</v>
      </c>
      <c r="O8273" s="272" t="e">
        <v>#N/A</v>
      </c>
      <c r="P8273" s="272" t="e">
        <v>#N/A</v>
      </c>
      <c r="Q8273" s="272" t="e">
        <v>#N/A</v>
      </c>
    </row>
    <row r="8274" spans="1:17" s="208" customFormat="1" ht="12">
      <c r="A8274" s="268" t="str">
        <f t="shared" si="258"/>
        <v>3552531011609290329</v>
      </c>
      <c r="B8274" s="304" t="s">
        <v>19891</v>
      </c>
      <c r="C8274" s="269" t="s">
        <v>13445</v>
      </c>
      <c r="D8274" s="144" t="s">
        <v>3106</v>
      </c>
      <c r="E8274" s="269" t="s">
        <v>13446</v>
      </c>
      <c r="F8274" s="145" t="s">
        <v>3106</v>
      </c>
      <c r="G8274" s="269" t="s">
        <v>3106</v>
      </c>
      <c r="H8274" s="305" t="s">
        <v>13447</v>
      </c>
      <c r="I8274" s="306" t="s">
        <v>21872</v>
      </c>
      <c r="J8274" s="201" t="str">
        <f t="shared" si="259"/>
        <v>9999</v>
      </c>
      <c r="K8274" s="270"/>
      <c r="L8274" s="270"/>
      <c r="M8274" s="271"/>
      <c r="N8274" s="270" t="e">
        <v>#N/A</v>
      </c>
      <c r="O8274" s="272" t="e">
        <v>#N/A</v>
      </c>
      <c r="P8274" s="272" t="e">
        <v>#N/A</v>
      </c>
      <c r="Q8274" s="272" t="e">
        <v>#N/A</v>
      </c>
    </row>
    <row r="8275" spans="1:17" s="208" customFormat="1" ht="12">
      <c r="A8275" s="268" t="str">
        <f t="shared" si="258"/>
        <v>3553620011528308947</v>
      </c>
      <c r="B8275" s="304" t="s">
        <v>19891</v>
      </c>
      <c r="C8275" s="269" t="s">
        <v>13448</v>
      </c>
      <c r="D8275" s="144" t="s">
        <v>3106</v>
      </c>
      <c r="E8275" s="269" t="s">
        <v>13449</v>
      </c>
      <c r="F8275" s="145" t="s">
        <v>3106</v>
      </c>
      <c r="G8275" s="269" t="s">
        <v>3106</v>
      </c>
      <c r="H8275" s="305" t="s">
        <v>13450</v>
      </c>
      <c r="I8275" s="306" t="s">
        <v>21686</v>
      </c>
      <c r="J8275" s="201" t="str">
        <f t="shared" si="259"/>
        <v>9999</v>
      </c>
      <c r="K8275" s="270"/>
      <c r="L8275" s="270"/>
      <c r="M8275" s="271"/>
      <c r="N8275" s="270" t="e">
        <v>#N/A</v>
      </c>
      <c r="O8275" s="272" t="e">
        <v>#N/A</v>
      </c>
      <c r="P8275" s="272" t="e">
        <v>#N/A</v>
      </c>
      <c r="Q8275" s="272" t="e">
        <v>#N/A</v>
      </c>
    </row>
    <row r="8276" spans="1:17" s="208" customFormat="1" ht="12">
      <c r="A8276" s="268" t="str">
        <f t="shared" si="258"/>
        <v>3556367021699704254</v>
      </c>
      <c r="B8276" s="304" t="s">
        <v>19891</v>
      </c>
      <c r="C8276" s="269" t="s">
        <v>13451</v>
      </c>
      <c r="D8276" s="144" t="s">
        <v>3106</v>
      </c>
      <c r="E8276" s="269" t="s">
        <v>13452</v>
      </c>
      <c r="F8276" s="145" t="s">
        <v>3106</v>
      </c>
      <c r="G8276" s="269" t="s">
        <v>3106</v>
      </c>
      <c r="H8276" s="305" t="s">
        <v>13453</v>
      </c>
      <c r="I8276" s="306" t="s">
        <v>22087</v>
      </c>
      <c r="J8276" s="201" t="str">
        <f t="shared" si="259"/>
        <v>9999</v>
      </c>
      <c r="K8276" s="270"/>
      <c r="L8276" s="270"/>
      <c r="M8276" s="271"/>
      <c r="N8276" s="270" t="e">
        <v>#N/A</v>
      </c>
      <c r="O8276" s="272" t="e">
        <v>#N/A</v>
      </c>
      <c r="P8276" s="272" t="e">
        <v>#N/A</v>
      </c>
      <c r="Q8276" s="272" t="e">
        <v>#N/A</v>
      </c>
    </row>
    <row r="8277" spans="1:17" s="208" customFormat="1" ht="12">
      <c r="A8277" s="268" t="str">
        <f t="shared" ref="A8277:A8340" si="260">E8277&amp;C8277</f>
        <v>3557332011316207855</v>
      </c>
      <c r="B8277" s="304" t="s">
        <v>19891</v>
      </c>
      <c r="C8277" s="269" t="s">
        <v>13454</v>
      </c>
      <c r="D8277" s="144" t="s">
        <v>3106</v>
      </c>
      <c r="E8277" s="269" t="s">
        <v>13455</v>
      </c>
      <c r="F8277" s="145" t="s">
        <v>3106</v>
      </c>
      <c r="G8277" s="269" t="s">
        <v>3106</v>
      </c>
      <c r="H8277" s="305" t="s">
        <v>13456</v>
      </c>
      <c r="I8277" s="306" t="s">
        <v>21055</v>
      </c>
      <c r="J8277" s="201" t="str">
        <f t="shared" si="259"/>
        <v>9999</v>
      </c>
      <c r="K8277" s="270"/>
      <c r="L8277" s="270"/>
      <c r="M8277" s="271"/>
      <c r="N8277" s="270" t="e">
        <v>#N/A</v>
      </c>
      <c r="O8277" s="272" t="e">
        <v>#N/A</v>
      </c>
      <c r="P8277" s="272" t="e">
        <v>#N/A</v>
      </c>
      <c r="Q8277" s="272" t="e">
        <v>#N/A</v>
      </c>
    </row>
    <row r="8278" spans="1:17" s="208" customFormat="1" ht="12">
      <c r="A8278" s="268" t="str">
        <f t="shared" si="260"/>
        <v>3559619011023316197</v>
      </c>
      <c r="B8278" s="304" t="s">
        <v>19891</v>
      </c>
      <c r="C8278" s="269" t="s">
        <v>13457</v>
      </c>
      <c r="D8278" s="144" t="s">
        <v>3106</v>
      </c>
      <c r="E8278" s="269" t="s">
        <v>13458</v>
      </c>
      <c r="F8278" s="145" t="s">
        <v>3106</v>
      </c>
      <c r="G8278" s="269" t="s">
        <v>3106</v>
      </c>
      <c r="H8278" s="305" t="s">
        <v>13459</v>
      </c>
      <c r="I8278" s="306" t="s">
        <v>20290</v>
      </c>
      <c r="J8278" s="201" t="str">
        <f t="shared" si="259"/>
        <v>9999</v>
      </c>
      <c r="K8278" s="270"/>
      <c r="L8278" s="270"/>
      <c r="M8278" s="271"/>
      <c r="N8278" s="270" t="e">
        <v>#N/A</v>
      </c>
      <c r="O8278" s="272" t="e">
        <v>#N/A</v>
      </c>
      <c r="P8278" s="272" t="e">
        <v>#N/A</v>
      </c>
      <c r="Q8278" s="272" t="e">
        <v>#N/A</v>
      </c>
    </row>
    <row r="8279" spans="1:17" s="208" customFormat="1" ht="12">
      <c r="A8279" s="268" t="str">
        <f t="shared" si="260"/>
        <v>3560492021578704938</v>
      </c>
      <c r="B8279" s="304" t="s">
        <v>19891</v>
      </c>
      <c r="C8279" s="269" t="s">
        <v>11968</v>
      </c>
      <c r="D8279" s="144" t="s">
        <v>3106</v>
      </c>
      <c r="E8279" s="269" t="s">
        <v>13460</v>
      </c>
      <c r="F8279" s="145" t="s">
        <v>3106</v>
      </c>
      <c r="G8279" s="269" t="s">
        <v>3106</v>
      </c>
      <c r="H8279" s="305" t="s">
        <v>4149</v>
      </c>
      <c r="I8279" s="306" t="s">
        <v>21813</v>
      </c>
      <c r="J8279" s="201" t="str">
        <f t="shared" si="259"/>
        <v>9999</v>
      </c>
      <c r="K8279" s="270"/>
      <c r="L8279" s="270"/>
      <c r="M8279" s="271"/>
      <c r="N8279" s="270" t="e">
        <v>#N/A</v>
      </c>
      <c r="O8279" s="272" t="e">
        <v>#N/A</v>
      </c>
      <c r="P8279" s="272" t="e">
        <v>#N/A</v>
      </c>
      <c r="Q8279" s="272" t="e">
        <v>#N/A</v>
      </c>
    </row>
    <row r="8280" spans="1:17" s="208" customFormat="1" ht="12">
      <c r="A8280" s="268" t="str">
        <f t="shared" si="260"/>
        <v>3566705011649688755</v>
      </c>
      <c r="B8280" s="304" t="s">
        <v>19891</v>
      </c>
      <c r="C8280" s="143" t="s">
        <v>20102</v>
      </c>
      <c r="D8280" s="144" t="s">
        <v>3106</v>
      </c>
      <c r="E8280" s="144" t="s">
        <v>20103</v>
      </c>
      <c r="F8280" s="145" t="s">
        <v>3106</v>
      </c>
      <c r="G8280" s="269" t="s">
        <v>3106</v>
      </c>
      <c r="H8280" s="146" t="s">
        <v>20104</v>
      </c>
      <c r="I8280" s="306" t="s">
        <v>20104</v>
      </c>
      <c r="J8280" s="201" t="str">
        <f t="shared" si="259"/>
        <v>9999</v>
      </c>
      <c r="K8280" s="308" t="s">
        <v>19895</v>
      </c>
      <c r="L8280" s="308" t="s">
        <v>13916</v>
      </c>
      <c r="M8280" s="271">
        <v>44475</v>
      </c>
      <c r="N8280" s="270" t="s">
        <v>19946</v>
      </c>
      <c r="O8280" s="272" t="s">
        <v>19947</v>
      </c>
      <c r="P8280" s="272" t="s">
        <v>19948</v>
      </c>
      <c r="Q8280" s="272" t="s">
        <v>19949</v>
      </c>
    </row>
    <row r="8281" spans="1:17" s="208" customFormat="1" ht="12">
      <c r="A8281" s="268" t="str">
        <f t="shared" si="260"/>
        <v>3567307011447654959</v>
      </c>
      <c r="B8281" s="304" t="s">
        <v>19891</v>
      </c>
      <c r="C8281" s="269" t="s">
        <v>13461</v>
      </c>
      <c r="D8281" s="144" t="s">
        <v>3106</v>
      </c>
      <c r="E8281" s="269" t="s">
        <v>13462</v>
      </c>
      <c r="F8281" s="145" t="s">
        <v>3106</v>
      </c>
      <c r="G8281" s="269" t="s">
        <v>3106</v>
      </c>
      <c r="H8281" s="305" t="s">
        <v>13463</v>
      </c>
      <c r="I8281" s="306" t="s">
        <v>21456</v>
      </c>
      <c r="J8281" s="201" t="str">
        <f t="shared" si="259"/>
        <v>9999</v>
      </c>
      <c r="K8281" s="270"/>
      <c r="L8281" s="270"/>
      <c r="M8281" s="271"/>
      <c r="N8281" s="270" t="e">
        <v>#N/A</v>
      </c>
      <c r="O8281" s="272" t="e">
        <v>#N/A</v>
      </c>
      <c r="P8281" s="272" t="e">
        <v>#N/A</v>
      </c>
      <c r="Q8281" s="272" t="e">
        <v>#N/A</v>
      </c>
    </row>
    <row r="8282" spans="1:17" s="208" customFormat="1" ht="12">
      <c r="A8282" s="268" t="str">
        <f t="shared" si="260"/>
        <v>3567307021447654959</v>
      </c>
      <c r="B8282" s="304" t="s">
        <v>19891</v>
      </c>
      <c r="C8282" s="269" t="s">
        <v>13461</v>
      </c>
      <c r="D8282" s="144" t="s">
        <v>3106</v>
      </c>
      <c r="E8282" s="269" t="s">
        <v>13464</v>
      </c>
      <c r="F8282" s="145" t="s">
        <v>3106</v>
      </c>
      <c r="G8282" s="269" t="s">
        <v>3106</v>
      </c>
      <c r="H8282" s="305" t="s">
        <v>13463</v>
      </c>
      <c r="I8282" s="307" t="s">
        <v>13463</v>
      </c>
      <c r="J8282" s="201" t="str">
        <f t="shared" si="259"/>
        <v>9999</v>
      </c>
      <c r="K8282" s="270"/>
      <c r="L8282" s="270"/>
      <c r="M8282" s="271"/>
      <c r="N8282" s="270" t="e">
        <v>#N/A</v>
      </c>
      <c r="O8282" s="272" t="e">
        <v>#N/A</v>
      </c>
      <c r="P8282" s="272" t="e">
        <v>#N/A</v>
      </c>
      <c r="Q8282" s="272" t="e">
        <v>#N/A</v>
      </c>
    </row>
    <row r="8283" spans="1:17" s="208" customFormat="1" ht="12">
      <c r="A8283" s="268" t="str">
        <f t="shared" si="260"/>
        <v>3568875011346540267</v>
      </c>
      <c r="B8283" s="304" t="s">
        <v>19891</v>
      </c>
      <c r="C8283" s="269" t="s">
        <v>13465</v>
      </c>
      <c r="D8283" s="144" t="s">
        <v>3106</v>
      </c>
      <c r="E8283" s="269" t="s">
        <v>13466</v>
      </c>
      <c r="F8283" s="145" t="s">
        <v>3106</v>
      </c>
      <c r="G8283" s="269" t="s">
        <v>3106</v>
      </c>
      <c r="H8283" s="305" t="s">
        <v>13467</v>
      </c>
      <c r="I8283" s="306" t="s">
        <v>21158</v>
      </c>
      <c r="J8283" s="201" t="str">
        <f t="shared" si="259"/>
        <v>9999</v>
      </c>
      <c r="K8283" s="270"/>
      <c r="L8283" s="270"/>
      <c r="M8283" s="271"/>
      <c r="N8283" s="270" t="e">
        <v>#N/A</v>
      </c>
      <c r="O8283" s="272" t="e">
        <v>#N/A</v>
      </c>
      <c r="P8283" s="272" t="e">
        <v>#N/A</v>
      </c>
      <c r="Q8283" s="272" t="e">
        <v>#N/A</v>
      </c>
    </row>
    <row r="8284" spans="1:17" s="208" customFormat="1" ht="12">
      <c r="A8284" s="268" t="str">
        <f t="shared" si="260"/>
        <v>3571127011275703910</v>
      </c>
      <c r="B8284" s="304" t="s">
        <v>19891</v>
      </c>
      <c r="C8284" s="269" t="s">
        <v>13468</v>
      </c>
      <c r="D8284" s="144" t="s">
        <v>3106</v>
      </c>
      <c r="E8284" s="269" t="s">
        <v>13469</v>
      </c>
      <c r="F8284" s="145" t="s">
        <v>3106</v>
      </c>
      <c r="G8284" s="269" t="s">
        <v>3106</v>
      </c>
      <c r="H8284" s="305" t="s">
        <v>13470</v>
      </c>
      <c r="I8284" s="307" t="s">
        <v>13470</v>
      </c>
      <c r="J8284" s="201" t="str">
        <f t="shared" si="259"/>
        <v>9999</v>
      </c>
      <c r="K8284" s="270"/>
      <c r="L8284" s="270"/>
      <c r="M8284" s="271"/>
      <c r="N8284" s="270" t="e">
        <v>#N/A</v>
      </c>
      <c r="O8284" s="272" t="e">
        <v>#N/A</v>
      </c>
      <c r="P8284" s="272" t="e">
        <v>#N/A</v>
      </c>
      <c r="Q8284" s="272" t="e">
        <v>#N/A</v>
      </c>
    </row>
    <row r="8285" spans="1:17" s="208" customFormat="1" ht="12">
      <c r="A8285" s="268" t="str">
        <f t="shared" si="260"/>
        <v>3571127021275703910</v>
      </c>
      <c r="B8285" s="304" t="s">
        <v>19891</v>
      </c>
      <c r="C8285" s="269" t="s">
        <v>13468</v>
      </c>
      <c r="D8285" s="144" t="s">
        <v>3106</v>
      </c>
      <c r="E8285" s="269" t="s">
        <v>13471</v>
      </c>
      <c r="F8285" s="145" t="s">
        <v>3106</v>
      </c>
      <c r="G8285" s="269" t="s">
        <v>3106</v>
      </c>
      <c r="H8285" s="305" t="s">
        <v>13470</v>
      </c>
      <c r="I8285" s="306" t="s">
        <v>20959</v>
      </c>
      <c r="J8285" s="201" t="str">
        <f t="shared" si="259"/>
        <v>9999</v>
      </c>
      <c r="K8285" s="270"/>
      <c r="L8285" s="270"/>
      <c r="M8285" s="271"/>
      <c r="N8285" s="270" t="e">
        <v>#N/A</v>
      </c>
      <c r="O8285" s="272" t="e">
        <v>#N/A</v>
      </c>
      <c r="P8285" s="272" t="e">
        <v>#N/A</v>
      </c>
      <c r="Q8285" s="272" t="e">
        <v>#N/A</v>
      </c>
    </row>
    <row r="8286" spans="1:17" s="208" customFormat="1" ht="12">
      <c r="A8286" s="268" t="str">
        <f t="shared" si="260"/>
        <v>3573792011841563038</v>
      </c>
      <c r="B8286" s="304" t="s">
        <v>19891</v>
      </c>
      <c r="C8286" s="269" t="s">
        <v>13472</v>
      </c>
      <c r="D8286" s="144" t="s">
        <v>3106</v>
      </c>
      <c r="E8286" s="269" t="s">
        <v>13473</v>
      </c>
      <c r="F8286" s="145" t="s">
        <v>3106</v>
      </c>
      <c r="G8286" s="269" t="s">
        <v>3106</v>
      </c>
      <c r="H8286" s="305" t="s">
        <v>13474</v>
      </c>
      <c r="I8286" s="306" t="s">
        <v>22490</v>
      </c>
      <c r="J8286" s="201" t="str">
        <f t="shared" si="259"/>
        <v>9999</v>
      </c>
      <c r="K8286" s="270"/>
      <c r="L8286" s="270"/>
      <c r="M8286" s="271"/>
      <c r="N8286" s="270" t="e">
        <v>#N/A</v>
      </c>
      <c r="O8286" s="272" t="e">
        <v>#N/A</v>
      </c>
      <c r="P8286" s="272" t="e">
        <v>#N/A</v>
      </c>
      <c r="Q8286" s="272" t="e">
        <v>#N/A</v>
      </c>
    </row>
    <row r="8287" spans="1:17" s="208" customFormat="1" ht="12">
      <c r="A8287" s="268" t="str">
        <f t="shared" si="260"/>
        <v>3574022011538579313</v>
      </c>
      <c r="B8287" s="304" t="s">
        <v>19891</v>
      </c>
      <c r="C8287" s="269" t="s">
        <v>13475</v>
      </c>
      <c r="D8287" s="144" t="s">
        <v>3106</v>
      </c>
      <c r="E8287" s="269" t="s">
        <v>13476</v>
      </c>
      <c r="F8287" s="145" t="s">
        <v>3106</v>
      </c>
      <c r="G8287" s="269" t="s">
        <v>3106</v>
      </c>
      <c r="H8287" s="305" t="s">
        <v>13477</v>
      </c>
      <c r="I8287" s="306" t="s">
        <v>21712</v>
      </c>
      <c r="J8287" s="201" t="str">
        <f t="shared" si="259"/>
        <v>9999</v>
      </c>
      <c r="K8287" s="270"/>
      <c r="L8287" s="270"/>
      <c r="M8287" s="271"/>
      <c r="N8287" s="270" t="e">
        <v>#N/A</v>
      </c>
      <c r="O8287" s="272" t="e">
        <v>#N/A</v>
      </c>
      <c r="P8287" s="272" t="e">
        <v>#N/A</v>
      </c>
      <c r="Q8287" s="272" t="e">
        <v>#N/A</v>
      </c>
    </row>
    <row r="8288" spans="1:17" s="208" customFormat="1" ht="12">
      <c r="A8288" s="268" t="str">
        <f t="shared" si="260"/>
        <v>3575631011386057388</v>
      </c>
      <c r="B8288" s="304" t="s">
        <v>19891</v>
      </c>
      <c r="C8288" s="269" t="s">
        <v>13478</v>
      </c>
      <c r="D8288" s="144" t="s">
        <v>3106</v>
      </c>
      <c r="E8288" s="269" t="s">
        <v>13479</v>
      </c>
      <c r="F8288" s="145" t="s">
        <v>3106</v>
      </c>
      <c r="G8288" s="269" t="s">
        <v>3106</v>
      </c>
      <c r="H8288" s="305" t="s">
        <v>13480</v>
      </c>
      <c r="I8288" s="306" t="s">
        <v>21246</v>
      </c>
      <c r="J8288" s="201" t="str">
        <f t="shared" si="259"/>
        <v>9999</v>
      </c>
      <c r="K8288" s="270"/>
      <c r="L8288" s="270"/>
      <c r="M8288" s="271"/>
      <c r="N8288" s="270" t="e">
        <v>#N/A</v>
      </c>
      <c r="O8288" s="272" t="e">
        <v>#N/A</v>
      </c>
      <c r="P8288" s="272" t="e">
        <v>#N/A</v>
      </c>
      <c r="Q8288" s="272" t="e">
        <v>#N/A</v>
      </c>
    </row>
    <row r="8289" spans="1:20" ht="12">
      <c r="A8289" s="268" t="str">
        <f t="shared" si="260"/>
        <v>3579674011427491547</v>
      </c>
      <c r="B8289" s="304" t="s">
        <v>19891</v>
      </c>
      <c r="C8289" s="269" t="s">
        <v>13481</v>
      </c>
      <c r="D8289" s="144" t="s">
        <v>3106</v>
      </c>
      <c r="E8289" s="269" t="s">
        <v>13482</v>
      </c>
      <c r="F8289" s="145" t="s">
        <v>3106</v>
      </c>
      <c r="G8289" s="269" t="s">
        <v>3106</v>
      </c>
      <c r="H8289" s="305" t="s">
        <v>13483</v>
      </c>
      <c r="I8289" s="306" t="s">
        <v>21405</v>
      </c>
      <c r="J8289" s="201" t="str">
        <f t="shared" si="259"/>
        <v>9999</v>
      </c>
      <c r="K8289" s="270"/>
      <c r="L8289" s="270"/>
      <c r="M8289" s="271"/>
      <c r="N8289" s="270" t="e">
        <v>#N/A</v>
      </c>
      <c r="O8289" s="272" t="e">
        <v>#N/A</v>
      </c>
      <c r="P8289" s="272" t="e">
        <v>#N/A</v>
      </c>
      <c r="Q8289" s="272" t="e">
        <v>#N/A</v>
      </c>
      <c r="S8289" s="208"/>
    </row>
    <row r="8290" spans="1:20" ht="12">
      <c r="A8290" s="268" t="str">
        <f t="shared" si="260"/>
        <v>3584724011336565290</v>
      </c>
      <c r="B8290" s="304" t="s">
        <v>19891</v>
      </c>
      <c r="C8290" s="269" t="s">
        <v>13484</v>
      </c>
      <c r="D8290" s="144" t="s">
        <v>3106</v>
      </c>
      <c r="E8290" s="269" t="s">
        <v>13485</v>
      </c>
      <c r="F8290" s="145" t="s">
        <v>3106</v>
      </c>
      <c r="G8290" s="269" t="s">
        <v>3106</v>
      </c>
      <c r="H8290" s="305" t="s">
        <v>13486</v>
      </c>
      <c r="I8290" s="306" t="s">
        <v>21121</v>
      </c>
      <c r="J8290" s="201" t="str">
        <f t="shared" si="259"/>
        <v>9999</v>
      </c>
      <c r="K8290" s="270"/>
      <c r="L8290" s="270"/>
      <c r="M8290" s="271"/>
      <c r="N8290" s="270" t="e">
        <v>#N/A</v>
      </c>
      <c r="O8290" s="272" t="e">
        <v>#N/A</v>
      </c>
      <c r="P8290" s="272" t="e">
        <v>#N/A</v>
      </c>
      <c r="Q8290" s="272" t="e">
        <v>#N/A</v>
      </c>
      <c r="S8290" s="208"/>
    </row>
    <row r="8291" spans="1:20" ht="12">
      <c r="A8291" s="268" t="str">
        <f t="shared" si="260"/>
        <v>3585994011770583999</v>
      </c>
      <c r="B8291" s="304" t="s">
        <v>19891</v>
      </c>
      <c r="C8291" s="269" t="s">
        <v>13487</v>
      </c>
      <c r="D8291" s="144" t="s">
        <v>3106</v>
      </c>
      <c r="E8291" s="269" t="s">
        <v>13488</v>
      </c>
      <c r="F8291" s="145" t="s">
        <v>3106</v>
      </c>
      <c r="G8291" s="269" t="s">
        <v>3106</v>
      </c>
      <c r="H8291" s="305" t="s">
        <v>13489</v>
      </c>
      <c r="I8291" s="307" t="s">
        <v>13489</v>
      </c>
      <c r="J8291" s="201" t="str">
        <f t="shared" si="259"/>
        <v>9999</v>
      </c>
      <c r="K8291" s="270"/>
      <c r="L8291" s="270"/>
      <c r="M8291" s="271"/>
      <c r="N8291" s="270" t="e">
        <v>#N/A</v>
      </c>
      <c r="O8291" s="272" t="e">
        <v>#N/A</v>
      </c>
      <c r="P8291" s="272" t="e">
        <v>#N/A</v>
      </c>
      <c r="Q8291" s="272" t="e">
        <v>#N/A</v>
      </c>
      <c r="S8291" s="208"/>
    </row>
    <row r="8292" spans="1:20" ht="12">
      <c r="A8292" s="268" t="str">
        <f t="shared" si="260"/>
        <v>3585994021770583999</v>
      </c>
      <c r="B8292" s="304" t="s">
        <v>19891</v>
      </c>
      <c r="C8292" s="269" t="s">
        <v>13487</v>
      </c>
      <c r="D8292" s="144" t="s">
        <v>3106</v>
      </c>
      <c r="E8292" s="269" t="s">
        <v>13490</v>
      </c>
      <c r="F8292" s="145" t="s">
        <v>3106</v>
      </c>
      <c r="G8292" s="269" t="s">
        <v>3106</v>
      </c>
      <c r="H8292" s="305" t="s">
        <v>13489</v>
      </c>
      <c r="I8292" s="306" t="s">
        <v>22282</v>
      </c>
      <c r="J8292" s="201" t="str">
        <f t="shared" si="259"/>
        <v>9999</v>
      </c>
      <c r="K8292" s="270"/>
      <c r="L8292" s="270"/>
      <c r="M8292" s="271"/>
      <c r="N8292" s="270" t="e">
        <v>#N/A</v>
      </c>
      <c r="O8292" s="272" t="e">
        <v>#N/A</v>
      </c>
      <c r="P8292" s="272" t="e">
        <v>#N/A</v>
      </c>
      <c r="Q8292" s="272" t="e">
        <v>#N/A</v>
      </c>
      <c r="S8292" s="208"/>
    </row>
    <row r="8293" spans="1:20" ht="12">
      <c r="A8293" s="268" t="str">
        <f t="shared" si="260"/>
        <v>3592024011669417838</v>
      </c>
      <c r="B8293" s="304" t="s">
        <v>19891</v>
      </c>
      <c r="C8293" s="269" t="s">
        <v>13491</v>
      </c>
      <c r="D8293" s="144" t="s">
        <v>3106</v>
      </c>
      <c r="E8293" s="269" t="s">
        <v>13492</v>
      </c>
      <c r="F8293" s="145" t="s">
        <v>3106</v>
      </c>
      <c r="G8293" s="269" t="s">
        <v>3106</v>
      </c>
      <c r="H8293" s="305" t="s">
        <v>5876</v>
      </c>
      <c r="I8293" s="306" t="s">
        <v>22008</v>
      </c>
      <c r="J8293" s="201" t="str">
        <f t="shared" si="259"/>
        <v>9999</v>
      </c>
      <c r="K8293" s="270"/>
      <c r="L8293" s="270"/>
      <c r="M8293" s="271"/>
      <c r="N8293" s="270" t="e">
        <v>#N/A</v>
      </c>
      <c r="O8293" s="272" t="e">
        <v>#N/A</v>
      </c>
      <c r="P8293" s="272" t="e">
        <v>#N/A</v>
      </c>
      <c r="Q8293" s="272" t="e">
        <v>#N/A</v>
      </c>
      <c r="S8293" s="208"/>
    </row>
    <row r="8294" spans="1:20" ht="12">
      <c r="A8294" s="268" t="str">
        <f t="shared" si="260"/>
        <v>3594194011558792598</v>
      </c>
      <c r="B8294" s="304" t="s">
        <v>19891</v>
      </c>
      <c r="C8294" s="269" t="s">
        <v>13493</v>
      </c>
      <c r="D8294" s="144" t="s">
        <v>3106</v>
      </c>
      <c r="E8294" s="269" t="s">
        <v>13494</v>
      </c>
      <c r="F8294" s="145" t="s">
        <v>3106</v>
      </c>
      <c r="G8294" s="269" t="s">
        <v>3106</v>
      </c>
      <c r="H8294" s="305" t="s">
        <v>13495</v>
      </c>
      <c r="I8294" s="306" t="s">
        <v>21765</v>
      </c>
      <c r="J8294" s="201" t="str">
        <f t="shared" si="259"/>
        <v>9999</v>
      </c>
      <c r="K8294" s="270"/>
      <c r="L8294" s="270"/>
      <c r="M8294" s="271"/>
      <c r="N8294" s="270" t="e">
        <v>#N/A</v>
      </c>
      <c r="O8294" s="272" t="e">
        <v>#N/A</v>
      </c>
      <c r="P8294" s="272" t="e">
        <v>#N/A</v>
      </c>
      <c r="Q8294" s="272" t="e">
        <v>#N/A</v>
      </c>
      <c r="S8294" s="208"/>
    </row>
    <row r="8295" spans="1:20" ht="12">
      <c r="A8295" s="268" t="str">
        <f t="shared" si="260"/>
        <v>3595225011528339447</v>
      </c>
      <c r="B8295" s="304" t="s">
        <v>19891</v>
      </c>
      <c r="C8295" s="269" t="s">
        <v>13496</v>
      </c>
      <c r="D8295" s="144" t="s">
        <v>3106</v>
      </c>
      <c r="E8295" s="269" t="s">
        <v>13497</v>
      </c>
      <c r="F8295" s="145" t="s">
        <v>3106</v>
      </c>
      <c r="G8295" s="269" t="s">
        <v>3106</v>
      </c>
      <c r="H8295" s="305" t="s">
        <v>13498</v>
      </c>
      <c r="I8295" s="306" t="s">
        <v>21687</v>
      </c>
      <c r="J8295" s="201" t="str">
        <f t="shared" si="259"/>
        <v>9999</v>
      </c>
      <c r="K8295" s="270"/>
      <c r="L8295" s="270"/>
      <c r="M8295" s="271"/>
      <c r="N8295" s="270" t="e">
        <v>#N/A</v>
      </c>
      <c r="O8295" s="272" t="e">
        <v>#N/A</v>
      </c>
      <c r="P8295" s="272" t="e">
        <v>#N/A</v>
      </c>
      <c r="Q8295" s="272" t="e">
        <v>#N/A</v>
      </c>
      <c r="S8295" s="208"/>
    </row>
    <row r="8296" spans="1:20" ht="12">
      <c r="A8296" s="268" t="str">
        <f t="shared" si="260"/>
        <v>3598179011972941714</v>
      </c>
      <c r="B8296" s="304" t="s">
        <v>19891</v>
      </c>
      <c r="C8296" s="269" t="s">
        <v>13499</v>
      </c>
      <c r="D8296" s="144" t="s">
        <v>3106</v>
      </c>
      <c r="E8296" s="269" t="s">
        <v>13500</v>
      </c>
      <c r="F8296" s="145" t="s">
        <v>3106</v>
      </c>
      <c r="G8296" s="269" t="s">
        <v>3106</v>
      </c>
      <c r="H8296" s="305" t="s">
        <v>13501</v>
      </c>
      <c r="I8296" s="306" t="s">
        <v>22822</v>
      </c>
      <c r="J8296" s="201" t="str">
        <f t="shared" si="259"/>
        <v>9999</v>
      </c>
      <c r="K8296" s="270"/>
      <c r="L8296" s="270"/>
      <c r="M8296" s="271"/>
      <c r="N8296" s="270" t="e">
        <v>#N/A</v>
      </c>
      <c r="O8296" s="272" t="e">
        <v>#N/A</v>
      </c>
      <c r="P8296" s="272" t="e">
        <v>#N/A</v>
      </c>
      <c r="Q8296" s="272" t="e">
        <v>#N/A</v>
      </c>
      <c r="S8296" s="208"/>
    </row>
    <row r="8297" spans="1:20" ht="12">
      <c r="A8297" s="268" t="str">
        <f t="shared" si="260"/>
        <v>3599235011588837678</v>
      </c>
      <c r="B8297" s="304" t="s">
        <v>19891</v>
      </c>
      <c r="C8297" s="269" t="s">
        <v>13502</v>
      </c>
      <c r="D8297" s="144" t="s">
        <v>3106</v>
      </c>
      <c r="E8297" s="269" t="s">
        <v>13503</v>
      </c>
      <c r="F8297" s="145" t="s">
        <v>3106</v>
      </c>
      <c r="G8297" s="269" t="s">
        <v>3106</v>
      </c>
      <c r="H8297" s="305" t="s">
        <v>13504</v>
      </c>
      <c r="I8297" s="306" t="s">
        <v>21838</v>
      </c>
      <c r="J8297" s="201" t="str">
        <f t="shared" si="259"/>
        <v>9999</v>
      </c>
      <c r="K8297" s="270"/>
      <c r="L8297" s="270"/>
      <c r="M8297" s="271"/>
      <c r="N8297" s="270" t="e">
        <v>#N/A</v>
      </c>
      <c r="O8297" s="272" t="e">
        <v>#N/A</v>
      </c>
      <c r="P8297" s="272" t="e">
        <v>#N/A</v>
      </c>
      <c r="Q8297" s="272" t="e">
        <v>#N/A</v>
      </c>
      <c r="S8297" s="208"/>
    </row>
    <row r="8298" spans="1:20" ht="12">
      <c r="A8298" s="268" t="str">
        <f t="shared" si="260"/>
        <v>3600694011154789238</v>
      </c>
      <c r="B8298" s="304" t="s">
        <v>19891</v>
      </c>
      <c r="C8298" s="269" t="s">
        <v>13505</v>
      </c>
      <c r="D8298" s="144" t="s">
        <v>3106</v>
      </c>
      <c r="E8298" s="269" t="s">
        <v>13506</v>
      </c>
      <c r="F8298" s="145" t="s">
        <v>3106</v>
      </c>
      <c r="G8298" s="269" t="s">
        <v>3106</v>
      </c>
      <c r="H8298" s="305" t="s">
        <v>13507</v>
      </c>
      <c r="I8298" s="307" t="s">
        <v>13507</v>
      </c>
      <c r="J8298" s="201" t="str">
        <f t="shared" si="259"/>
        <v>9999</v>
      </c>
      <c r="K8298" s="270"/>
      <c r="L8298" s="270"/>
      <c r="M8298" s="271"/>
      <c r="N8298" s="270" t="e">
        <v>#N/A</v>
      </c>
      <c r="O8298" s="272" t="e">
        <v>#N/A</v>
      </c>
      <c r="P8298" s="272" t="e">
        <v>#N/A</v>
      </c>
      <c r="Q8298" s="272" t="e">
        <v>#N/A</v>
      </c>
      <c r="S8298" s="208"/>
    </row>
    <row r="8299" spans="1:20" ht="12">
      <c r="A8299" s="268" t="str">
        <f t="shared" si="260"/>
        <v>3601874011124412218</v>
      </c>
      <c r="B8299" s="304" t="s">
        <v>19891</v>
      </c>
      <c r="C8299" s="269" t="s">
        <v>13508</v>
      </c>
      <c r="D8299" s="144" t="s">
        <v>3106</v>
      </c>
      <c r="E8299" s="269" t="s">
        <v>13509</v>
      </c>
      <c r="F8299" s="145" t="s">
        <v>3106</v>
      </c>
      <c r="G8299" s="269" t="s">
        <v>3106</v>
      </c>
      <c r="H8299" s="305" t="s">
        <v>13390</v>
      </c>
      <c r="I8299" s="307" t="s">
        <v>13390</v>
      </c>
      <c r="J8299" s="201" t="str">
        <f t="shared" si="259"/>
        <v>9999</v>
      </c>
      <c r="K8299" s="270"/>
      <c r="L8299" s="270"/>
      <c r="M8299" s="271"/>
      <c r="N8299" s="270" t="e">
        <v>#N/A</v>
      </c>
      <c r="O8299" s="272" t="e">
        <v>#N/A</v>
      </c>
      <c r="P8299" s="272" t="e">
        <v>#N/A</v>
      </c>
      <c r="Q8299" s="272" t="e">
        <v>#N/A</v>
      </c>
      <c r="S8299" s="208"/>
    </row>
    <row r="8300" spans="1:20" s="247" customFormat="1" ht="12">
      <c r="A8300" s="268" t="str">
        <f t="shared" si="260"/>
        <v>3610081011457329435</v>
      </c>
      <c r="B8300" s="304" t="s">
        <v>19891</v>
      </c>
      <c r="C8300" s="269" t="s">
        <v>13510</v>
      </c>
      <c r="D8300" s="144" t="s">
        <v>3106</v>
      </c>
      <c r="E8300" s="269" t="s">
        <v>13511</v>
      </c>
      <c r="F8300" s="145" t="s">
        <v>3106</v>
      </c>
      <c r="G8300" s="269" t="s">
        <v>3106</v>
      </c>
      <c r="H8300" s="305" t="s">
        <v>13512</v>
      </c>
      <c r="I8300" s="307" t="s">
        <v>13512</v>
      </c>
      <c r="J8300" s="201" t="str">
        <f t="shared" si="259"/>
        <v>9999</v>
      </c>
      <c r="K8300" s="270"/>
      <c r="L8300" s="270"/>
      <c r="M8300" s="271"/>
      <c r="N8300" s="270" t="e">
        <v>#N/A</v>
      </c>
      <c r="O8300" s="272" t="e">
        <v>#N/A</v>
      </c>
      <c r="P8300" s="272" t="e">
        <v>#N/A</v>
      </c>
      <c r="Q8300" s="272" t="e">
        <v>#N/A</v>
      </c>
      <c r="R8300" s="208"/>
      <c r="S8300" s="208"/>
      <c r="T8300" s="208"/>
    </row>
    <row r="8301" spans="1:20" ht="12">
      <c r="A8301" s="268" t="str">
        <f t="shared" si="260"/>
        <v>3610081021457329435</v>
      </c>
      <c r="B8301" s="304" t="s">
        <v>19891</v>
      </c>
      <c r="C8301" s="269" t="s">
        <v>13510</v>
      </c>
      <c r="D8301" s="144" t="s">
        <v>3106</v>
      </c>
      <c r="E8301" s="269" t="s">
        <v>13513</v>
      </c>
      <c r="F8301" s="145" t="s">
        <v>3106</v>
      </c>
      <c r="G8301" s="269" t="s">
        <v>3106</v>
      </c>
      <c r="H8301" s="305" t="s">
        <v>13512</v>
      </c>
      <c r="I8301" s="306" t="s">
        <v>21465</v>
      </c>
      <c r="J8301" s="201" t="str">
        <f t="shared" si="259"/>
        <v>9999</v>
      </c>
      <c r="K8301" s="270"/>
      <c r="L8301" s="270"/>
      <c r="M8301" s="271"/>
      <c r="N8301" s="270" t="e">
        <v>#N/A</v>
      </c>
      <c r="O8301" s="272" t="e">
        <v>#N/A</v>
      </c>
      <c r="P8301" s="272" t="e">
        <v>#N/A</v>
      </c>
      <c r="Q8301" s="272" t="e">
        <v>#N/A</v>
      </c>
      <c r="S8301" s="208"/>
    </row>
    <row r="8302" spans="1:20" ht="12">
      <c r="A8302" s="268" t="str">
        <f t="shared" si="260"/>
        <v>3616112021326061086</v>
      </c>
      <c r="B8302" s="304" t="s">
        <v>19891</v>
      </c>
      <c r="C8302" s="143" t="s">
        <v>20108</v>
      </c>
      <c r="D8302" s="144" t="s">
        <v>3106</v>
      </c>
      <c r="E8302" s="144" t="s">
        <v>20109</v>
      </c>
      <c r="F8302" s="145" t="s">
        <v>3106</v>
      </c>
      <c r="G8302" s="269" t="s">
        <v>3106</v>
      </c>
      <c r="H8302" s="146" t="s">
        <v>20110</v>
      </c>
      <c r="I8302" s="306" t="s">
        <v>20110</v>
      </c>
      <c r="J8302" s="201" t="str">
        <f t="shared" si="259"/>
        <v>9999</v>
      </c>
      <c r="K8302" s="308" t="s">
        <v>19895</v>
      </c>
      <c r="L8302" s="308" t="s">
        <v>13916</v>
      </c>
      <c r="M8302" s="271">
        <v>44475</v>
      </c>
      <c r="N8302" s="270" t="s">
        <v>19969</v>
      </c>
      <c r="O8302" s="272" t="s">
        <v>19970</v>
      </c>
      <c r="P8302" s="272" t="s">
        <v>19971</v>
      </c>
      <c r="Q8302" s="272" t="s">
        <v>19972</v>
      </c>
      <c r="S8302" s="208"/>
    </row>
    <row r="8303" spans="1:20" ht="12">
      <c r="A8303" s="268" t="str">
        <f t="shared" si="260"/>
        <v>3616609011124110820</v>
      </c>
      <c r="B8303" s="304" t="s">
        <v>19891</v>
      </c>
      <c r="C8303" s="269" t="s">
        <v>13514</v>
      </c>
      <c r="D8303" s="144" t="s">
        <v>3106</v>
      </c>
      <c r="E8303" s="269" t="s">
        <v>13515</v>
      </c>
      <c r="F8303" s="145" t="s">
        <v>3106</v>
      </c>
      <c r="G8303" s="269" t="s">
        <v>3106</v>
      </c>
      <c r="H8303" s="305" t="s">
        <v>13516</v>
      </c>
      <c r="I8303" s="307" t="s">
        <v>13516</v>
      </c>
      <c r="J8303" s="201" t="str">
        <f t="shared" si="259"/>
        <v>9999</v>
      </c>
      <c r="K8303" s="270"/>
      <c r="L8303" s="270"/>
      <c r="M8303" s="271"/>
      <c r="N8303" s="270" t="e">
        <v>#N/A</v>
      </c>
      <c r="O8303" s="272" t="e">
        <v>#N/A</v>
      </c>
      <c r="P8303" s="272" t="e">
        <v>#N/A</v>
      </c>
      <c r="Q8303" s="272" t="e">
        <v>#N/A</v>
      </c>
      <c r="S8303" s="208"/>
    </row>
    <row r="8304" spans="1:20" ht="12">
      <c r="A8304" s="268" t="str">
        <f t="shared" si="260"/>
        <v>3619256011245643576</v>
      </c>
      <c r="B8304" s="304" t="s">
        <v>19891</v>
      </c>
      <c r="C8304" s="269" t="s">
        <v>13517</v>
      </c>
      <c r="D8304" s="144" t="s">
        <v>3106</v>
      </c>
      <c r="E8304" s="269" t="s">
        <v>13518</v>
      </c>
      <c r="F8304" s="145" t="s">
        <v>3106</v>
      </c>
      <c r="G8304" s="269" t="s">
        <v>3106</v>
      </c>
      <c r="H8304" s="305" t="s">
        <v>13519</v>
      </c>
      <c r="I8304" s="307" t="s">
        <v>13519</v>
      </c>
      <c r="J8304" s="201" t="str">
        <f t="shared" si="259"/>
        <v>9999</v>
      </c>
      <c r="K8304" s="270"/>
      <c r="L8304" s="270"/>
      <c r="M8304" s="271"/>
      <c r="N8304" s="270" t="e">
        <v>#N/A</v>
      </c>
      <c r="O8304" s="272" t="e">
        <v>#N/A</v>
      </c>
      <c r="P8304" s="272" t="e">
        <v>#N/A</v>
      </c>
      <c r="Q8304" s="272" t="e">
        <v>#N/A</v>
      </c>
      <c r="S8304" s="208"/>
    </row>
    <row r="8305" spans="1:17" s="208" customFormat="1" ht="12">
      <c r="A8305" s="268" t="str">
        <f t="shared" si="260"/>
        <v>3619256021245643576</v>
      </c>
      <c r="B8305" s="304" t="s">
        <v>19891</v>
      </c>
      <c r="C8305" s="269" t="s">
        <v>13517</v>
      </c>
      <c r="D8305" s="144" t="s">
        <v>3106</v>
      </c>
      <c r="E8305" s="269" t="s">
        <v>13520</v>
      </c>
      <c r="F8305" s="145" t="s">
        <v>3106</v>
      </c>
      <c r="G8305" s="269" t="s">
        <v>3106</v>
      </c>
      <c r="H8305" s="305" t="s">
        <v>13519</v>
      </c>
      <c r="I8305" s="306" t="s">
        <v>20896</v>
      </c>
      <c r="J8305" s="201" t="str">
        <f t="shared" si="259"/>
        <v>9999</v>
      </c>
      <c r="K8305" s="270"/>
      <c r="L8305" s="270"/>
      <c r="M8305" s="271"/>
      <c r="N8305" s="270" t="e">
        <v>#N/A</v>
      </c>
      <c r="O8305" s="272" t="e">
        <v>#N/A</v>
      </c>
      <c r="P8305" s="272" t="e">
        <v>#N/A</v>
      </c>
      <c r="Q8305" s="272" t="e">
        <v>#N/A</v>
      </c>
    </row>
    <row r="8306" spans="1:17" s="208" customFormat="1" ht="12">
      <c r="A8306" s="268" t="str">
        <f t="shared" si="260"/>
        <v>3621542011336190727</v>
      </c>
      <c r="B8306" s="304" t="s">
        <v>19891</v>
      </c>
      <c r="C8306" s="269" t="s">
        <v>13521</v>
      </c>
      <c r="D8306" s="144" t="s">
        <v>3106</v>
      </c>
      <c r="E8306" s="269" t="s">
        <v>13522</v>
      </c>
      <c r="F8306" s="145" t="s">
        <v>3106</v>
      </c>
      <c r="G8306" s="269" t="s">
        <v>3106</v>
      </c>
      <c r="H8306" s="305" t="s">
        <v>13523</v>
      </c>
      <c r="I8306" s="306" t="s">
        <v>21103</v>
      </c>
      <c r="J8306" s="201" t="str">
        <f t="shared" si="259"/>
        <v>9999</v>
      </c>
      <c r="K8306" s="270"/>
      <c r="L8306" s="270"/>
      <c r="M8306" s="271"/>
      <c r="N8306" s="270" t="e">
        <v>#N/A</v>
      </c>
      <c r="O8306" s="272" t="e">
        <v>#N/A</v>
      </c>
      <c r="P8306" s="272" t="e">
        <v>#N/A</v>
      </c>
      <c r="Q8306" s="272" t="e">
        <v>#N/A</v>
      </c>
    </row>
    <row r="8307" spans="1:17" s="208" customFormat="1" ht="12">
      <c r="A8307" s="268" t="str">
        <f t="shared" si="260"/>
        <v>3622987011124419163</v>
      </c>
      <c r="B8307" s="304" t="s">
        <v>19891</v>
      </c>
      <c r="C8307" s="269" t="s">
        <v>13524</v>
      </c>
      <c r="D8307" s="144" t="s">
        <v>3106</v>
      </c>
      <c r="E8307" s="269" t="s">
        <v>13525</v>
      </c>
      <c r="F8307" s="145" t="s">
        <v>3106</v>
      </c>
      <c r="G8307" s="269" t="s">
        <v>3106</v>
      </c>
      <c r="H8307" s="305" t="s">
        <v>8364</v>
      </c>
      <c r="I8307" s="306" t="s">
        <v>20556</v>
      </c>
      <c r="J8307" s="201" t="str">
        <f t="shared" si="259"/>
        <v>9999</v>
      </c>
      <c r="K8307" s="270" t="s">
        <v>13526</v>
      </c>
      <c r="L8307" s="270"/>
      <c r="M8307" s="271"/>
      <c r="N8307" s="270" t="e">
        <v>#N/A</v>
      </c>
      <c r="O8307" s="272" t="e">
        <v>#N/A</v>
      </c>
      <c r="P8307" s="272" t="e">
        <v>#N/A</v>
      </c>
      <c r="Q8307" s="272" t="e">
        <v>#N/A</v>
      </c>
    </row>
    <row r="8308" spans="1:17" s="208" customFormat="1" ht="12">
      <c r="A8308" s="268" t="str">
        <f t="shared" si="260"/>
        <v>3623241011457316176</v>
      </c>
      <c r="B8308" s="304" t="s">
        <v>19891</v>
      </c>
      <c r="C8308" s="269" t="s">
        <v>13527</v>
      </c>
      <c r="D8308" s="144" t="s">
        <v>3106</v>
      </c>
      <c r="E8308" s="269" t="s">
        <v>13528</v>
      </c>
      <c r="F8308" s="145" t="s">
        <v>3106</v>
      </c>
      <c r="G8308" s="269" t="s">
        <v>3106</v>
      </c>
      <c r="H8308" s="305" t="s">
        <v>2387</v>
      </c>
      <c r="I8308" s="306" t="s">
        <v>21461</v>
      </c>
      <c r="J8308" s="201" t="str">
        <f t="shared" si="259"/>
        <v>9999</v>
      </c>
      <c r="K8308" s="270"/>
      <c r="L8308" s="270"/>
      <c r="M8308" s="271"/>
      <c r="N8308" s="270" t="e">
        <v>#N/A</v>
      </c>
      <c r="O8308" s="272" t="e">
        <v>#N/A</v>
      </c>
      <c r="P8308" s="272" t="e">
        <v>#N/A</v>
      </c>
      <c r="Q8308" s="272" t="e">
        <v>#N/A</v>
      </c>
    </row>
    <row r="8309" spans="1:17" s="208" customFormat="1" ht="12">
      <c r="A8309" s="268" t="str">
        <f t="shared" si="260"/>
        <v>3623480011952709131</v>
      </c>
      <c r="B8309" s="304" t="s">
        <v>19891</v>
      </c>
      <c r="C8309" s="269" t="s">
        <v>13529</v>
      </c>
      <c r="D8309" s="144" t="s">
        <v>3106</v>
      </c>
      <c r="E8309" s="269" t="s">
        <v>13530</v>
      </c>
      <c r="F8309" s="145" t="s">
        <v>3106</v>
      </c>
      <c r="G8309" s="269" t="s">
        <v>3106</v>
      </c>
      <c r="H8309" s="305" t="s">
        <v>13531</v>
      </c>
      <c r="I8309" s="306" t="s">
        <v>22766</v>
      </c>
      <c r="J8309" s="201" t="str">
        <f t="shared" si="259"/>
        <v>9999</v>
      </c>
      <c r="K8309" s="270"/>
      <c r="L8309" s="270"/>
      <c r="M8309" s="271"/>
      <c r="N8309" s="270" t="e">
        <v>#N/A</v>
      </c>
      <c r="O8309" s="272" t="e">
        <v>#N/A</v>
      </c>
      <c r="P8309" s="272" t="e">
        <v>#N/A</v>
      </c>
      <c r="Q8309" s="272" t="e">
        <v>#N/A</v>
      </c>
    </row>
    <row r="8310" spans="1:17" s="208" customFormat="1" ht="12">
      <c r="A8310" s="268" t="str">
        <f t="shared" si="260"/>
        <v>3624868011225173263</v>
      </c>
      <c r="B8310" s="304" t="s">
        <v>19891</v>
      </c>
      <c r="C8310" s="269" t="s">
        <v>13532</v>
      </c>
      <c r="D8310" s="144" t="s">
        <v>3106</v>
      </c>
      <c r="E8310" s="269" t="s">
        <v>13533</v>
      </c>
      <c r="F8310" s="145" t="s">
        <v>3106</v>
      </c>
      <c r="G8310" s="269" t="s">
        <v>3106</v>
      </c>
      <c r="H8310" s="305" t="s">
        <v>13534</v>
      </c>
      <c r="I8310" s="307" t="s">
        <v>13534</v>
      </c>
      <c r="J8310" s="201" t="str">
        <f t="shared" si="259"/>
        <v>9999</v>
      </c>
      <c r="K8310" s="270"/>
      <c r="L8310" s="270"/>
      <c r="M8310" s="271"/>
      <c r="N8310" s="270" t="e">
        <v>#N/A</v>
      </c>
      <c r="O8310" s="272" t="e">
        <v>#N/A</v>
      </c>
      <c r="P8310" s="272" t="e">
        <v>#N/A</v>
      </c>
      <c r="Q8310" s="272" t="e">
        <v>#N/A</v>
      </c>
    </row>
    <row r="8311" spans="1:17" s="208" customFormat="1" ht="12">
      <c r="A8311" s="268" t="str">
        <f t="shared" si="260"/>
        <v>3625717011528240975</v>
      </c>
      <c r="B8311" s="304" t="s">
        <v>19891</v>
      </c>
      <c r="C8311" s="269" t="s">
        <v>13535</v>
      </c>
      <c r="D8311" s="144" t="s">
        <v>3106</v>
      </c>
      <c r="E8311" s="269" t="s">
        <v>13536</v>
      </c>
      <c r="F8311" s="145" t="s">
        <v>3106</v>
      </c>
      <c r="G8311" s="269" t="s">
        <v>3106</v>
      </c>
      <c r="H8311" s="305" t="s">
        <v>13537</v>
      </c>
      <c r="I8311" s="306" t="s">
        <v>21683</v>
      </c>
      <c r="J8311" s="201" t="str">
        <f t="shared" si="259"/>
        <v>9999</v>
      </c>
      <c r="K8311" s="270"/>
      <c r="L8311" s="270"/>
      <c r="M8311" s="271"/>
      <c r="N8311" s="270" t="e">
        <v>#N/A</v>
      </c>
      <c r="O8311" s="272" t="e">
        <v>#N/A</v>
      </c>
      <c r="P8311" s="272" t="e">
        <v>#N/A</v>
      </c>
      <c r="Q8311" s="272" t="e">
        <v>#N/A</v>
      </c>
    </row>
    <row r="8312" spans="1:17" s="208" customFormat="1" ht="12">
      <c r="A8312" s="268" t="str">
        <f t="shared" si="260"/>
        <v>3626038011972878726</v>
      </c>
      <c r="B8312" s="304" t="s">
        <v>19891</v>
      </c>
      <c r="C8312" s="269" t="s">
        <v>13538</v>
      </c>
      <c r="D8312" s="144" t="s">
        <v>3106</v>
      </c>
      <c r="E8312" s="269" t="s">
        <v>13539</v>
      </c>
      <c r="F8312" s="145" t="s">
        <v>3106</v>
      </c>
      <c r="G8312" s="269" t="s">
        <v>3106</v>
      </c>
      <c r="H8312" s="305" t="s">
        <v>13540</v>
      </c>
      <c r="I8312" s="306" t="s">
        <v>22819</v>
      </c>
      <c r="J8312" s="201" t="str">
        <f t="shared" si="259"/>
        <v>9999</v>
      </c>
      <c r="K8312" s="270"/>
      <c r="L8312" s="270"/>
      <c r="M8312" s="271"/>
      <c r="N8312" s="270" t="e">
        <v>#N/A</v>
      </c>
      <c r="O8312" s="272" t="e">
        <v>#N/A</v>
      </c>
      <c r="P8312" s="272" t="e">
        <v>#N/A</v>
      </c>
      <c r="Q8312" s="272" t="e">
        <v>#N/A</v>
      </c>
    </row>
    <row r="8313" spans="1:17" s="208" customFormat="1" ht="12">
      <c r="A8313" s="268" t="str">
        <f t="shared" si="260"/>
        <v>3627952011942247291</v>
      </c>
      <c r="B8313" s="304" t="s">
        <v>19891</v>
      </c>
      <c r="C8313" s="269" t="s">
        <v>13541</v>
      </c>
      <c r="D8313" s="144" t="s">
        <v>3106</v>
      </c>
      <c r="E8313" s="269" t="s">
        <v>13542</v>
      </c>
      <c r="F8313" s="145" t="s">
        <v>3106</v>
      </c>
      <c r="G8313" s="269" t="s">
        <v>3106</v>
      </c>
      <c r="H8313" s="305" t="s">
        <v>13543</v>
      </c>
      <c r="I8313" s="307" t="s">
        <v>13543</v>
      </c>
      <c r="J8313" s="201" t="str">
        <f t="shared" si="259"/>
        <v>9999</v>
      </c>
      <c r="K8313" s="270"/>
      <c r="L8313" s="270"/>
      <c r="M8313" s="271"/>
      <c r="N8313" s="270" t="e">
        <v>#N/A</v>
      </c>
      <c r="O8313" s="272" t="e">
        <v>#N/A</v>
      </c>
      <c r="P8313" s="272" t="e">
        <v>#N/A</v>
      </c>
      <c r="Q8313" s="272" t="e">
        <v>#N/A</v>
      </c>
    </row>
    <row r="8314" spans="1:17" s="208" customFormat="1" ht="12">
      <c r="A8314" s="268" t="str">
        <f t="shared" si="260"/>
        <v>3629891011730133463</v>
      </c>
      <c r="B8314" s="304" t="s">
        <v>19891</v>
      </c>
      <c r="C8314" s="269" t="s">
        <v>13544</v>
      </c>
      <c r="D8314" s="144" t="s">
        <v>3106</v>
      </c>
      <c r="E8314" s="269" t="s">
        <v>13545</v>
      </c>
      <c r="F8314" s="145" t="s">
        <v>3106</v>
      </c>
      <c r="G8314" s="269" t="s">
        <v>3106</v>
      </c>
      <c r="H8314" s="305" t="s">
        <v>13546</v>
      </c>
      <c r="I8314" s="306" t="s">
        <v>22195</v>
      </c>
      <c r="J8314" s="201" t="str">
        <f t="shared" si="259"/>
        <v>9999</v>
      </c>
      <c r="K8314" s="270"/>
      <c r="L8314" s="270"/>
      <c r="M8314" s="271"/>
      <c r="N8314" s="270" t="e">
        <v>#N/A</v>
      </c>
      <c r="O8314" s="272" t="e">
        <v>#N/A</v>
      </c>
      <c r="P8314" s="272" t="e">
        <v>#N/A</v>
      </c>
      <c r="Q8314" s="272" t="e">
        <v>#N/A</v>
      </c>
    </row>
    <row r="8315" spans="1:17" s="208" customFormat="1" ht="12">
      <c r="A8315" s="268" t="str">
        <f t="shared" si="260"/>
        <v>3630899011831295898</v>
      </c>
      <c r="B8315" s="304" t="s">
        <v>19891</v>
      </c>
      <c r="C8315" s="269" t="s">
        <v>13547</v>
      </c>
      <c r="D8315" s="144" t="s">
        <v>3106</v>
      </c>
      <c r="E8315" s="269" t="s">
        <v>13548</v>
      </c>
      <c r="F8315" s="145" t="s">
        <v>3106</v>
      </c>
      <c r="G8315" s="269" t="s">
        <v>3106</v>
      </c>
      <c r="H8315" s="305" t="s">
        <v>13549</v>
      </c>
      <c r="I8315" s="306" t="s">
        <v>22464</v>
      </c>
      <c r="J8315" s="201" t="str">
        <f t="shared" si="259"/>
        <v>9999</v>
      </c>
      <c r="K8315" s="270"/>
      <c r="L8315" s="270"/>
      <c r="M8315" s="271"/>
      <c r="N8315" s="270" t="e">
        <v>#N/A</v>
      </c>
      <c r="O8315" s="272" t="e">
        <v>#N/A</v>
      </c>
      <c r="P8315" s="272" t="e">
        <v>#N/A</v>
      </c>
      <c r="Q8315" s="272" t="e">
        <v>#N/A</v>
      </c>
    </row>
    <row r="8316" spans="1:17" s="208" customFormat="1" ht="12">
      <c r="A8316" s="268" t="str">
        <f t="shared" si="260"/>
        <v>3631236011306162920</v>
      </c>
      <c r="B8316" s="304" t="s">
        <v>19891</v>
      </c>
      <c r="C8316" s="269" t="s">
        <v>13550</v>
      </c>
      <c r="D8316" s="144" t="s">
        <v>3106</v>
      </c>
      <c r="E8316" s="269" t="s">
        <v>13551</v>
      </c>
      <c r="F8316" s="145" t="s">
        <v>3106</v>
      </c>
      <c r="G8316" s="269" t="s">
        <v>3106</v>
      </c>
      <c r="H8316" s="305" t="s">
        <v>13552</v>
      </c>
      <c r="I8316" s="306" t="s">
        <v>21016</v>
      </c>
      <c r="J8316" s="201" t="str">
        <f t="shared" si="259"/>
        <v>9999</v>
      </c>
      <c r="K8316" s="270"/>
      <c r="L8316" s="270"/>
      <c r="M8316" s="271"/>
      <c r="N8316" s="270" t="e">
        <v>#N/A</v>
      </c>
      <c r="O8316" s="272" t="e">
        <v>#N/A</v>
      </c>
      <c r="P8316" s="272" t="e">
        <v>#N/A</v>
      </c>
      <c r="Q8316" s="272" t="e">
        <v>#N/A</v>
      </c>
    </row>
    <row r="8317" spans="1:17" s="208" customFormat="1" ht="12">
      <c r="A8317" s="268" t="str">
        <f t="shared" si="260"/>
        <v>3632283011255302766</v>
      </c>
      <c r="B8317" s="304" t="s">
        <v>19891</v>
      </c>
      <c r="C8317" s="269" t="s">
        <v>13553</v>
      </c>
      <c r="D8317" s="144" t="s">
        <v>3106</v>
      </c>
      <c r="E8317" s="269" t="s">
        <v>13554</v>
      </c>
      <c r="F8317" s="145" t="s">
        <v>3106</v>
      </c>
      <c r="G8317" s="269" t="s">
        <v>3106</v>
      </c>
      <c r="H8317" s="305" t="s">
        <v>13555</v>
      </c>
      <c r="I8317" s="306" t="s">
        <v>20898</v>
      </c>
      <c r="J8317" s="201" t="str">
        <f t="shared" si="259"/>
        <v>9999</v>
      </c>
      <c r="K8317" s="270"/>
      <c r="L8317" s="270"/>
      <c r="M8317" s="271"/>
      <c r="N8317" s="270" t="e">
        <v>#N/A</v>
      </c>
      <c r="O8317" s="272" t="e">
        <v>#N/A</v>
      </c>
      <c r="P8317" s="272" t="e">
        <v>#N/A</v>
      </c>
      <c r="Q8317" s="272" t="e">
        <v>#N/A</v>
      </c>
    </row>
    <row r="8318" spans="1:17" s="208" customFormat="1" ht="12">
      <c r="A8318" s="268" t="str">
        <f t="shared" si="260"/>
        <v>3632358011487759858</v>
      </c>
      <c r="B8318" s="304" t="s">
        <v>19891</v>
      </c>
      <c r="C8318" s="269" t="s">
        <v>13556</v>
      </c>
      <c r="D8318" s="144" t="s">
        <v>3106</v>
      </c>
      <c r="E8318" s="269" t="s">
        <v>13557</v>
      </c>
      <c r="F8318" s="145" t="s">
        <v>3106</v>
      </c>
      <c r="G8318" s="269" t="s">
        <v>3106</v>
      </c>
      <c r="H8318" s="305" t="s">
        <v>13558</v>
      </c>
      <c r="I8318" s="306" t="s">
        <v>21565</v>
      </c>
      <c r="J8318" s="201" t="str">
        <f t="shared" si="259"/>
        <v>9999</v>
      </c>
      <c r="K8318" s="270"/>
      <c r="L8318" s="270"/>
      <c r="M8318" s="271"/>
      <c r="N8318" s="270" t="e">
        <v>#N/A</v>
      </c>
      <c r="O8318" s="272" t="e">
        <v>#N/A</v>
      </c>
      <c r="P8318" s="272" t="e">
        <v>#N/A</v>
      </c>
      <c r="Q8318" s="272" t="e">
        <v>#N/A</v>
      </c>
    </row>
    <row r="8319" spans="1:17" s="208" customFormat="1" ht="12">
      <c r="A8319" s="268" t="str">
        <f t="shared" si="260"/>
        <v>3632358021487759858</v>
      </c>
      <c r="B8319" s="304" t="s">
        <v>19891</v>
      </c>
      <c r="C8319" s="269" t="s">
        <v>13556</v>
      </c>
      <c r="D8319" s="144" t="s">
        <v>3106</v>
      </c>
      <c r="E8319" s="269" t="s">
        <v>13559</v>
      </c>
      <c r="F8319" s="145" t="s">
        <v>3106</v>
      </c>
      <c r="G8319" s="269" t="s">
        <v>3106</v>
      </c>
      <c r="H8319" s="305" t="s">
        <v>13560</v>
      </c>
      <c r="I8319" s="307" t="s">
        <v>13560</v>
      </c>
      <c r="J8319" s="201" t="str">
        <f t="shared" si="259"/>
        <v>9999</v>
      </c>
      <c r="K8319" s="270"/>
      <c r="L8319" s="270"/>
      <c r="M8319" s="271"/>
      <c r="N8319" s="270" t="e">
        <v>#N/A</v>
      </c>
      <c r="O8319" s="272" t="e">
        <v>#N/A</v>
      </c>
      <c r="P8319" s="272" t="e">
        <v>#N/A</v>
      </c>
      <c r="Q8319" s="272" t="e">
        <v>#N/A</v>
      </c>
    </row>
    <row r="8320" spans="1:17" s="208" customFormat="1" ht="12">
      <c r="A8320" s="268" t="str">
        <f t="shared" si="260"/>
        <v>3633406011336118322</v>
      </c>
      <c r="B8320" s="304" t="s">
        <v>19891</v>
      </c>
      <c r="C8320" s="269" t="s">
        <v>13561</v>
      </c>
      <c r="D8320" s="144" t="s">
        <v>3106</v>
      </c>
      <c r="E8320" s="269" t="s">
        <v>13562</v>
      </c>
      <c r="F8320" s="145" t="s">
        <v>3106</v>
      </c>
      <c r="G8320" s="269" t="s">
        <v>3106</v>
      </c>
      <c r="H8320" s="305" t="s">
        <v>13563</v>
      </c>
      <c r="I8320" s="307" t="s">
        <v>13563</v>
      </c>
      <c r="J8320" s="201" t="str">
        <f t="shared" si="259"/>
        <v>9999</v>
      </c>
      <c r="K8320" s="270"/>
      <c r="L8320" s="270"/>
      <c r="M8320" s="271"/>
      <c r="N8320" s="270" t="e">
        <v>#N/A</v>
      </c>
      <c r="O8320" s="272" t="e">
        <v>#N/A</v>
      </c>
      <c r="P8320" s="272" t="e">
        <v>#N/A</v>
      </c>
      <c r="Q8320" s="272" t="e">
        <v>#N/A</v>
      </c>
    </row>
    <row r="8321" spans="1:17" s="208" customFormat="1" ht="12">
      <c r="A8321" s="268" t="str">
        <f t="shared" si="260"/>
        <v>3633927011861651168</v>
      </c>
      <c r="B8321" s="304" t="s">
        <v>19891</v>
      </c>
      <c r="C8321" s="269" t="s">
        <v>13564</v>
      </c>
      <c r="D8321" s="144" t="s">
        <v>3106</v>
      </c>
      <c r="E8321" s="269" t="s">
        <v>13565</v>
      </c>
      <c r="F8321" s="145" t="s">
        <v>3106</v>
      </c>
      <c r="G8321" s="269" t="s">
        <v>3106</v>
      </c>
      <c r="H8321" s="305" t="s">
        <v>13566</v>
      </c>
      <c r="I8321" s="307" t="s">
        <v>13566</v>
      </c>
      <c r="J8321" s="201" t="str">
        <f t="shared" si="259"/>
        <v>9999</v>
      </c>
      <c r="K8321" s="270"/>
      <c r="L8321" s="270"/>
      <c r="M8321" s="271"/>
      <c r="N8321" s="270" t="e">
        <v>#N/A</v>
      </c>
      <c r="O8321" s="272" t="e">
        <v>#N/A</v>
      </c>
      <c r="P8321" s="272" t="e">
        <v>#N/A</v>
      </c>
      <c r="Q8321" s="272" t="e">
        <v>#N/A</v>
      </c>
    </row>
    <row r="8322" spans="1:17" s="208" customFormat="1" ht="12">
      <c r="A8322" s="268" t="str">
        <f t="shared" si="260"/>
        <v>3634248011821068750</v>
      </c>
      <c r="B8322" s="304" t="s">
        <v>19891</v>
      </c>
      <c r="C8322" s="269" t="s">
        <v>13567</v>
      </c>
      <c r="D8322" s="144" t="s">
        <v>3106</v>
      </c>
      <c r="E8322" s="269" t="s">
        <v>13568</v>
      </c>
      <c r="F8322" s="145" t="s">
        <v>3106</v>
      </c>
      <c r="G8322" s="269" t="s">
        <v>3106</v>
      </c>
      <c r="H8322" s="305" t="s">
        <v>13569</v>
      </c>
      <c r="I8322" s="306" t="s">
        <v>22425</v>
      </c>
      <c r="J8322" s="201" t="str">
        <f t="shared" si="259"/>
        <v>9999</v>
      </c>
      <c r="K8322" s="270"/>
      <c r="L8322" s="270"/>
      <c r="M8322" s="271"/>
      <c r="N8322" s="270" t="e">
        <v>#N/A</v>
      </c>
      <c r="O8322" s="272" t="e">
        <v>#N/A</v>
      </c>
      <c r="P8322" s="272" t="e">
        <v>#N/A</v>
      </c>
      <c r="Q8322" s="272" t="e">
        <v>#N/A</v>
      </c>
    </row>
    <row r="8323" spans="1:17" s="208" customFormat="1" ht="12">
      <c r="A8323" s="268" t="str">
        <f t="shared" si="260"/>
        <v>3634404011497770424</v>
      </c>
      <c r="B8323" s="304" t="s">
        <v>19891</v>
      </c>
      <c r="C8323" s="269" t="s">
        <v>13570</v>
      </c>
      <c r="D8323" s="144" t="s">
        <v>3106</v>
      </c>
      <c r="E8323" s="269" t="s">
        <v>13571</v>
      </c>
      <c r="F8323" s="145" t="s">
        <v>3106</v>
      </c>
      <c r="G8323" s="269" t="s">
        <v>3106</v>
      </c>
      <c r="H8323" s="305" t="s">
        <v>13572</v>
      </c>
      <c r="I8323" s="306" t="s">
        <v>21585</v>
      </c>
      <c r="J8323" s="201" t="str">
        <f t="shared" ref="J8323:J8386" si="261">B8323</f>
        <v>9999</v>
      </c>
      <c r="K8323" s="270"/>
      <c r="L8323" s="270"/>
      <c r="M8323" s="271"/>
      <c r="N8323" s="270" t="e">
        <v>#N/A</v>
      </c>
      <c r="O8323" s="272" t="e">
        <v>#N/A</v>
      </c>
      <c r="P8323" s="272" t="e">
        <v>#N/A</v>
      </c>
      <c r="Q8323" s="272" t="e">
        <v>#N/A</v>
      </c>
    </row>
    <row r="8324" spans="1:17" s="208" customFormat="1" ht="12">
      <c r="A8324" s="268" t="str">
        <f t="shared" si="260"/>
        <v>3636169011720053556</v>
      </c>
      <c r="B8324" s="304" t="s">
        <v>19891</v>
      </c>
      <c r="C8324" s="269" t="s">
        <v>13573</v>
      </c>
      <c r="D8324" s="144" t="s">
        <v>3106</v>
      </c>
      <c r="E8324" s="269" t="s">
        <v>13574</v>
      </c>
      <c r="F8324" s="145" t="s">
        <v>3106</v>
      </c>
      <c r="G8324" s="269" t="s">
        <v>3106</v>
      </c>
      <c r="H8324" s="305" t="s">
        <v>13575</v>
      </c>
      <c r="I8324" s="306" t="s">
        <v>22168</v>
      </c>
      <c r="J8324" s="201" t="str">
        <f t="shared" si="261"/>
        <v>9999</v>
      </c>
      <c r="K8324" s="270"/>
      <c r="L8324" s="270"/>
      <c r="M8324" s="271"/>
      <c r="N8324" s="270" t="e">
        <v>#N/A</v>
      </c>
      <c r="O8324" s="272" t="e">
        <v>#N/A</v>
      </c>
      <c r="P8324" s="272" t="e">
        <v>#N/A</v>
      </c>
      <c r="Q8324" s="272" t="e">
        <v>#N/A</v>
      </c>
    </row>
    <row r="8325" spans="1:17" s="208" customFormat="1" ht="12">
      <c r="A8325" s="268" t="str">
        <f t="shared" si="260"/>
        <v>3636839011306914213</v>
      </c>
      <c r="B8325" s="304" t="s">
        <v>19891</v>
      </c>
      <c r="C8325" s="269" t="s">
        <v>13576</v>
      </c>
      <c r="D8325" s="144" t="s">
        <v>3106</v>
      </c>
      <c r="E8325" s="269" t="s">
        <v>13577</v>
      </c>
      <c r="F8325" s="145" t="s">
        <v>3106</v>
      </c>
      <c r="G8325" s="269" t="s">
        <v>3106</v>
      </c>
      <c r="H8325" s="305" t="s">
        <v>13578</v>
      </c>
      <c r="I8325" s="306" t="s">
        <v>21035</v>
      </c>
      <c r="J8325" s="201" t="str">
        <f t="shared" si="261"/>
        <v>9999</v>
      </c>
      <c r="K8325" s="270"/>
      <c r="L8325" s="270"/>
      <c r="M8325" s="271"/>
      <c r="N8325" s="270" t="e">
        <v>#N/A</v>
      </c>
      <c r="O8325" s="272" t="e">
        <v>#N/A</v>
      </c>
      <c r="P8325" s="272" t="e">
        <v>#N/A</v>
      </c>
      <c r="Q8325" s="272" t="e">
        <v>#N/A</v>
      </c>
    </row>
    <row r="8326" spans="1:17" s="208" customFormat="1" ht="12">
      <c r="A8326" s="268" t="str">
        <f t="shared" si="260"/>
        <v>3637480011487736963</v>
      </c>
      <c r="B8326" s="304" t="s">
        <v>19891</v>
      </c>
      <c r="C8326" s="269" t="s">
        <v>12609</v>
      </c>
      <c r="D8326" s="144" t="s">
        <v>3106</v>
      </c>
      <c r="E8326" s="269" t="s">
        <v>13579</v>
      </c>
      <c r="F8326" s="145" t="s">
        <v>3106</v>
      </c>
      <c r="G8326" s="269" t="s">
        <v>3106</v>
      </c>
      <c r="H8326" s="305" t="s">
        <v>12611</v>
      </c>
      <c r="I8326" s="306" t="s">
        <v>21564</v>
      </c>
      <c r="J8326" s="201" t="str">
        <f t="shared" si="261"/>
        <v>9999</v>
      </c>
      <c r="K8326" s="270"/>
      <c r="L8326" s="270"/>
      <c r="M8326" s="271"/>
      <c r="N8326" s="270" t="e">
        <v>#N/A</v>
      </c>
      <c r="O8326" s="272" t="e">
        <v>#N/A</v>
      </c>
      <c r="P8326" s="272" t="e">
        <v>#N/A</v>
      </c>
      <c r="Q8326" s="272" t="e">
        <v>#N/A</v>
      </c>
    </row>
    <row r="8327" spans="1:17" s="208" customFormat="1" ht="12">
      <c r="A8327" s="268" t="str">
        <f t="shared" si="260"/>
        <v>3638298011821477407</v>
      </c>
      <c r="B8327" s="304" t="s">
        <v>19891</v>
      </c>
      <c r="C8327" s="269" t="s">
        <v>13580</v>
      </c>
      <c r="D8327" s="144" t="s">
        <v>3106</v>
      </c>
      <c r="E8327" s="269" t="s">
        <v>13581</v>
      </c>
      <c r="F8327" s="145" t="s">
        <v>3106</v>
      </c>
      <c r="G8327" s="269" t="s">
        <v>3106</v>
      </c>
      <c r="H8327" s="305" t="s">
        <v>13582</v>
      </c>
      <c r="I8327" s="306" t="s">
        <v>22441</v>
      </c>
      <c r="J8327" s="201" t="str">
        <f t="shared" si="261"/>
        <v>9999</v>
      </c>
      <c r="K8327" s="270"/>
      <c r="L8327" s="270"/>
      <c r="M8327" s="271"/>
      <c r="N8327" s="270" t="e">
        <v>#N/A</v>
      </c>
      <c r="O8327" s="272" t="e">
        <v>#N/A</v>
      </c>
      <c r="P8327" s="272" t="e">
        <v>#N/A</v>
      </c>
      <c r="Q8327" s="272" t="e">
        <v>#N/A</v>
      </c>
    </row>
    <row r="8328" spans="1:17" s="208" customFormat="1" ht="12">
      <c r="A8328" s="268" t="str">
        <f t="shared" si="260"/>
        <v>3639205011386636355</v>
      </c>
      <c r="B8328" s="304" t="s">
        <v>19891</v>
      </c>
      <c r="C8328" s="269" t="s">
        <v>13583</v>
      </c>
      <c r="D8328" s="144" t="s">
        <v>3106</v>
      </c>
      <c r="E8328" s="269" t="s">
        <v>13584</v>
      </c>
      <c r="F8328" s="145" t="s">
        <v>3106</v>
      </c>
      <c r="G8328" s="269" t="s">
        <v>3106</v>
      </c>
      <c r="H8328" s="305" t="s">
        <v>13585</v>
      </c>
      <c r="I8328" s="307" t="s">
        <v>13585</v>
      </c>
      <c r="J8328" s="201" t="str">
        <f t="shared" si="261"/>
        <v>9999</v>
      </c>
      <c r="K8328" s="270"/>
      <c r="L8328" s="270"/>
      <c r="M8328" s="271"/>
      <c r="N8328" s="270" t="e">
        <v>#N/A</v>
      </c>
      <c r="O8328" s="272" t="e">
        <v>#N/A</v>
      </c>
      <c r="P8328" s="272" t="e">
        <v>#N/A</v>
      </c>
      <c r="Q8328" s="272" t="e">
        <v>#N/A</v>
      </c>
    </row>
    <row r="8329" spans="1:17" s="208" customFormat="1" ht="12">
      <c r="A8329" s="268" t="str">
        <f t="shared" si="260"/>
        <v>3639205021386636355</v>
      </c>
      <c r="B8329" s="304" t="s">
        <v>19891</v>
      </c>
      <c r="C8329" s="269" t="s">
        <v>13583</v>
      </c>
      <c r="D8329" s="144" t="s">
        <v>3106</v>
      </c>
      <c r="E8329" s="269" t="s">
        <v>13586</v>
      </c>
      <c r="F8329" s="145" t="s">
        <v>3106</v>
      </c>
      <c r="G8329" s="269" t="s">
        <v>3106</v>
      </c>
      <c r="H8329" s="305" t="s">
        <v>13585</v>
      </c>
      <c r="I8329" s="306" t="s">
        <v>21253</v>
      </c>
      <c r="J8329" s="201" t="str">
        <f t="shared" si="261"/>
        <v>9999</v>
      </c>
      <c r="K8329" s="270"/>
      <c r="L8329" s="270"/>
      <c r="M8329" s="271"/>
      <c r="N8329" s="270" t="e">
        <v>#N/A</v>
      </c>
      <c r="O8329" s="272" t="e">
        <v>#N/A</v>
      </c>
      <c r="P8329" s="272" t="e">
        <v>#N/A</v>
      </c>
      <c r="Q8329" s="272" t="e">
        <v>#N/A</v>
      </c>
    </row>
    <row r="8330" spans="1:17" s="208" customFormat="1" ht="12">
      <c r="A8330" s="268" t="str">
        <f t="shared" si="260"/>
        <v>3640658021205846037</v>
      </c>
      <c r="B8330" s="304" t="s">
        <v>19891</v>
      </c>
      <c r="C8330" s="269" t="s">
        <v>13587</v>
      </c>
      <c r="D8330" s="144" t="s">
        <v>3106</v>
      </c>
      <c r="E8330" s="269" t="s">
        <v>13588</v>
      </c>
      <c r="F8330" s="145" t="s">
        <v>3106</v>
      </c>
      <c r="G8330" s="269" t="s">
        <v>3106</v>
      </c>
      <c r="H8330" s="305" t="s">
        <v>13589</v>
      </c>
      <c r="I8330" s="306" t="s">
        <v>20777</v>
      </c>
      <c r="J8330" s="201" t="str">
        <f t="shared" si="261"/>
        <v>9999</v>
      </c>
      <c r="K8330" s="270"/>
      <c r="L8330" s="270"/>
      <c r="M8330" s="271"/>
      <c r="N8330" s="270" t="e">
        <v>#N/A</v>
      </c>
      <c r="O8330" s="272" t="e">
        <v>#N/A</v>
      </c>
      <c r="P8330" s="272" t="e">
        <v>#N/A</v>
      </c>
      <c r="Q8330" s="272" t="e">
        <v>#N/A</v>
      </c>
    </row>
    <row r="8331" spans="1:17" s="208" customFormat="1" ht="12">
      <c r="A8331" s="268" t="str">
        <f t="shared" si="260"/>
        <v>3641573011750773354</v>
      </c>
      <c r="B8331" s="304" t="s">
        <v>19891</v>
      </c>
      <c r="C8331" s="269" t="s">
        <v>13590</v>
      </c>
      <c r="D8331" s="144" t="s">
        <v>3106</v>
      </c>
      <c r="E8331" s="269" t="s">
        <v>13591</v>
      </c>
      <c r="F8331" s="145" t="s">
        <v>3106</v>
      </c>
      <c r="G8331" s="269" t="s">
        <v>3106</v>
      </c>
      <c r="H8331" s="305" t="s">
        <v>13592</v>
      </c>
      <c r="I8331" s="306" t="s">
        <v>22259</v>
      </c>
      <c r="J8331" s="201" t="str">
        <f t="shared" si="261"/>
        <v>9999</v>
      </c>
      <c r="K8331" s="270" t="s">
        <v>4095</v>
      </c>
      <c r="L8331" s="270"/>
      <c r="M8331" s="271"/>
      <c r="N8331" s="270" t="e">
        <v>#N/A</v>
      </c>
      <c r="O8331" s="272" t="e">
        <v>#N/A</v>
      </c>
      <c r="P8331" s="272" t="e">
        <v>#N/A</v>
      </c>
      <c r="Q8331" s="272" t="e">
        <v>#N/A</v>
      </c>
    </row>
    <row r="8332" spans="1:17" s="208" customFormat="1" ht="12">
      <c r="A8332" s="268" t="str">
        <f t="shared" si="260"/>
        <v>3643082011891713533</v>
      </c>
      <c r="B8332" s="304" t="s">
        <v>19891</v>
      </c>
      <c r="C8332" s="269" t="s">
        <v>13593</v>
      </c>
      <c r="D8332" s="144" t="s">
        <v>3106</v>
      </c>
      <c r="E8332" s="269" t="s">
        <v>13594</v>
      </c>
      <c r="F8332" s="145" t="s">
        <v>3106</v>
      </c>
      <c r="G8332" s="269" t="s">
        <v>3106</v>
      </c>
      <c r="H8332" s="305" t="s">
        <v>13595</v>
      </c>
      <c r="I8332" s="306" t="s">
        <v>22592</v>
      </c>
      <c r="J8332" s="201" t="str">
        <f t="shared" si="261"/>
        <v>9999</v>
      </c>
      <c r="K8332" s="270"/>
      <c r="L8332" s="270"/>
      <c r="M8332" s="271"/>
      <c r="N8332" s="270" t="e">
        <v>#N/A</v>
      </c>
      <c r="O8332" s="272" t="e">
        <v>#N/A</v>
      </c>
      <c r="P8332" s="272" t="e">
        <v>#N/A</v>
      </c>
      <c r="Q8332" s="272" t="e">
        <v>#N/A</v>
      </c>
    </row>
    <row r="8333" spans="1:17" s="208" customFormat="1" ht="12">
      <c r="A8333" s="268" t="str">
        <f t="shared" si="260"/>
        <v>3645889011255317848</v>
      </c>
      <c r="B8333" s="304" t="s">
        <v>19891</v>
      </c>
      <c r="C8333" s="269" t="s">
        <v>13596</v>
      </c>
      <c r="D8333" s="144" t="s">
        <v>3106</v>
      </c>
      <c r="E8333" s="269" t="s">
        <v>13597</v>
      </c>
      <c r="F8333" s="145" t="s">
        <v>3106</v>
      </c>
      <c r="G8333" s="269" t="s">
        <v>3106</v>
      </c>
      <c r="H8333" s="305" t="s">
        <v>13598</v>
      </c>
      <c r="I8333" s="306" t="s">
        <v>20900</v>
      </c>
      <c r="J8333" s="201" t="str">
        <f t="shared" si="261"/>
        <v>9999</v>
      </c>
      <c r="K8333" s="270"/>
      <c r="L8333" s="270"/>
      <c r="M8333" s="271"/>
      <c r="N8333" s="270" t="e">
        <v>#N/A</v>
      </c>
      <c r="O8333" s="272" t="e">
        <v>#N/A</v>
      </c>
      <c r="P8333" s="272" t="e">
        <v>#N/A</v>
      </c>
      <c r="Q8333" s="272" t="e">
        <v>#N/A</v>
      </c>
    </row>
    <row r="8334" spans="1:17" s="208" customFormat="1" ht="12">
      <c r="A8334" s="268" t="str">
        <f t="shared" si="260"/>
        <v>3646606011104859131</v>
      </c>
      <c r="B8334" s="304" t="s">
        <v>19891</v>
      </c>
      <c r="C8334" s="269" t="s">
        <v>13599</v>
      </c>
      <c r="D8334" s="144" t="s">
        <v>3106</v>
      </c>
      <c r="E8334" s="269" t="s">
        <v>13600</v>
      </c>
      <c r="F8334" s="145" t="s">
        <v>3106</v>
      </c>
      <c r="G8334" s="269" t="s">
        <v>3106</v>
      </c>
      <c r="H8334" s="305" t="s">
        <v>13601</v>
      </c>
      <c r="I8334" s="306" t="s">
        <v>20493</v>
      </c>
      <c r="J8334" s="201" t="str">
        <f t="shared" si="261"/>
        <v>9999</v>
      </c>
      <c r="K8334" s="270"/>
      <c r="L8334" s="270"/>
      <c r="M8334" s="271"/>
      <c r="N8334" s="270" t="e">
        <v>#N/A</v>
      </c>
      <c r="O8334" s="272" t="e">
        <v>#N/A</v>
      </c>
      <c r="P8334" s="272" t="e">
        <v>#N/A</v>
      </c>
      <c r="Q8334" s="272" t="e">
        <v>#N/A</v>
      </c>
    </row>
    <row r="8335" spans="1:17" s="208" customFormat="1" ht="12">
      <c r="A8335" s="268" t="str">
        <f t="shared" si="260"/>
        <v>3649055011346380870</v>
      </c>
      <c r="B8335" s="304" t="s">
        <v>19891</v>
      </c>
      <c r="C8335" s="269" t="s">
        <v>13602</v>
      </c>
      <c r="D8335" s="144" t="s">
        <v>3106</v>
      </c>
      <c r="E8335" s="269" t="s">
        <v>13603</v>
      </c>
      <c r="F8335" s="145" t="s">
        <v>3106</v>
      </c>
      <c r="G8335" s="269" t="s">
        <v>3106</v>
      </c>
      <c r="H8335" s="305" t="s">
        <v>13604</v>
      </c>
      <c r="I8335" s="306" t="s">
        <v>21153</v>
      </c>
      <c r="J8335" s="201" t="str">
        <f t="shared" si="261"/>
        <v>9999</v>
      </c>
      <c r="K8335" s="270"/>
      <c r="L8335" s="270"/>
      <c r="M8335" s="271"/>
      <c r="N8335" s="270" t="e">
        <v>#N/A</v>
      </c>
      <c r="O8335" s="272" t="e">
        <v>#N/A</v>
      </c>
      <c r="P8335" s="272" t="e">
        <v>#N/A</v>
      </c>
      <c r="Q8335" s="272" t="e">
        <v>#N/A</v>
      </c>
    </row>
    <row r="8336" spans="1:17" s="208" customFormat="1" ht="12">
      <c r="A8336" s="268" t="str">
        <f t="shared" si="260"/>
        <v>3649055021346380870</v>
      </c>
      <c r="B8336" s="304" t="s">
        <v>19891</v>
      </c>
      <c r="C8336" s="269" t="s">
        <v>13602</v>
      </c>
      <c r="D8336" s="144" t="s">
        <v>3106</v>
      </c>
      <c r="E8336" s="269" t="s">
        <v>13605</v>
      </c>
      <c r="F8336" s="145" t="s">
        <v>3106</v>
      </c>
      <c r="G8336" s="313" t="s">
        <v>3106</v>
      </c>
      <c r="H8336" s="305" t="s">
        <v>13604</v>
      </c>
      <c r="I8336" s="306" t="s">
        <v>21153</v>
      </c>
      <c r="J8336" s="201" t="str">
        <f t="shared" si="261"/>
        <v>9999</v>
      </c>
      <c r="K8336" s="270"/>
      <c r="L8336" s="270"/>
      <c r="M8336" s="271"/>
      <c r="N8336" s="270" t="e">
        <v>#N/A</v>
      </c>
      <c r="O8336" s="272" t="e">
        <v>#N/A</v>
      </c>
      <c r="P8336" s="272" t="e">
        <v>#N/A</v>
      </c>
      <c r="Q8336" s="272" t="e">
        <v>#N/A</v>
      </c>
    </row>
    <row r="8337" spans="1:17" s="208" customFormat="1" ht="12">
      <c r="A8337" s="268" t="str">
        <f t="shared" si="260"/>
        <v>3649253021902844988</v>
      </c>
      <c r="B8337" s="304" t="s">
        <v>19891</v>
      </c>
      <c r="C8337" s="269" t="s">
        <v>13606</v>
      </c>
      <c r="D8337" s="144" t="s">
        <v>3106</v>
      </c>
      <c r="E8337" s="269" t="s">
        <v>13607</v>
      </c>
      <c r="F8337" s="145" t="s">
        <v>3106</v>
      </c>
      <c r="G8337" s="269" t="s">
        <v>3106</v>
      </c>
      <c r="H8337" s="305" t="s">
        <v>13608</v>
      </c>
      <c r="I8337" s="306" t="s">
        <v>22621</v>
      </c>
      <c r="J8337" s="201" t="str">
        <f t="shared" si="261"/>
        <v>9999</v>
      </c>
      <c r="K8337" s="270"/>
      <c r="L8337" s="270"/>
      <c r="M8337" s="271"/>
      <c r="N8337" s="270" t="e">
        <v>#N/A</v>
      </c>
      <c r="O8337" s="272" t="e">
        <v>#N/A</v>
      </c>
      <c r="P8337" s="272" t="e">
        <v>#N/A</v>
      </c>
      <c r="Q8337" s="272" t="e">
        <v>#N/A</v>
      </c>
    </row>
    <row r="8338" spans="1:17" s="208" customFormat="1" ht="12">
      <c r="A8338" s="268" t="str">
        <f t="shared" si="260"/>
        <v>3649881021053403402</v>
      </c>
      <c r="B8338" s="304" t="s">
        <v>19891</v>
      </c>
      <c r="C8338" s="269" t="s">
        <v>13609</v>
      </c>
      <c r="D8338" s="144" t="s">
        <v>3106</v>
      </c>
      <c r="E8338" s="269" t="s">
        <v>13610</v>
      </c>
      <c r="F8338" s="145" t="s">
        <v>3106</v>
      </c>
      <c r="G8338" s="269" t="s">
        <v>3106</v>
      </c>
      <c r="H8338" s="305" t="s">
        <v>13611</v>
      </c>
      <c r="I8338" s="306" t="s">
        <v>20361</v>
      </c>
      <c r="J8338" s="201" t="str">
        <f t="shared" si="261"/>
        <v>9999</v>
      </c>
      <c r="K8338" s="270"/>
      <c r="L8338" s="270"/>
      <c r="M8338" s="271"/>
      <c r="N8338" s="270" t="e">
        <v>#N/A</v>
      </c>
      <c r="O8338" s="272" t="e">
        <v>#N/A</v>
      </c>
      <c r="P8338" s="272" t="e">
        <v>#N/A</v>
      </c>
      <c r="Q8338" s="272" t="e">
        <v>#N/A</v>
      </c>
    </row>
    <row r="8339" spans="1:17" s="208" customFormat="1" ht="12">
      <c r="A8339" s="268" t="str">
        <f t="shared" si="260"/>
        <v>3650160011891124640</v>
      </c>
      <c r="B8339" s="304" t="s">
        <v>19891</v>
      </c>
      <c r="C8339" s="269" t="s">
        <v>13612</v>
      </c>
      <c r="D8339" s="144" t="s">
        <v>3106</v>
      </c>
      <c r="E8339" s="269" t="s">
        <v>13613</v>
      </c>
      <c r="F8339" s="145" t="s">
        <v>3106</v>
      </c>
      <c r="G8339" s="269" t="s">
        <v>3106</v>
      </c>
      <c r="H8339" s="305" t="s">
        <v>2450</v>
      </c>
      <c r="I8339" s="306" t="s">
        <v>22591</v>
      </c>
      <c r="J8339" s="201" t="str">
        <f t="shared" si="261"/>
        <v>9999</v>
      </c>
      <c r="K8339" s="270"/>
      <c r="L8339" s="270"/>
      <c r="M8339" s="271"/>
      <c r="N8339" s="270" t="e">
        <v>#N/A</v>
      </c>
      <c r="O8339" s="272" t="e">
        <v>#N/A</v>
      </c>
      <c r="P8339" s="272" t="e">
        <v>#N/A</v>
      </c>
      <c r="Q8339" s="272" t="e">
        <v>#N/A</v>
      </c>
    </row>
    <row r="8340" spans="1:17" s="208" customFormat="1" ht="12">
      <c r="A8340" s="268" t="str">
        <f t="shared" si="260"/>
        <v>3650160021891124640</v>
      </c>
      <c r="B8340" s="304" t="s">
        <v>19891</v>
      </c>
      <c r="C8340" s="269" t="s">
        <v>13612</v>
      </c>
      <c r="D8340" s="144" t="s">
        <v>3106</v>
      </c>
      <c r="E8340" s="269" t="s">
        <v>13614</v>
      </c>
      <c r="F8340" s="145" t="s">
        <v>3106</v>
      </c>
      <c r="G8340" s="269" t="s">
        <v>3106</v>
      </c>
      <c r="H8340" s="305" t="s">
        <v>2450</v>
      </c>
      <c r="I8340" s="306" t="s">
        <v>22591</v>
      </c>
      <c r="J8340" s="201" t="str">
        <f t="shared" si="261"/>
        <v>9999</v>
      </c>
      <c r="K8340" s="270"/>
      <c r="L8340" s="270"/>
      <c r="M8340" s="271"/>
      <c r="N8340" s="270" t="e">
        <v>#N/A</v>
      </c>
      <c r="O8340" s="272" t="e">
        <v>#N/A</v>
      </c>
      <c r="P8340" s="272" t="e">
        <v>#N/A</v>
      </c>
      <c r="Q8340" s="272" t="e">
        <v>#N/A</v>
      </c>
    </row>
    <row r="8341" spans="1:17" s="208" customFormat="1" ht="12">
      <c r="A8341" s="268" t="str">
        <f t="shared" ref="A8341:A8404" si="262">E8341&amp;C8341</f>
        <v>3650160031891124640</v>
      </c>
      <c r="B8341" s="304" t="s">
        <v>19891</v>
      </c>
      <c r="C8341" s="269" t="s">
        <v>13612</v>
      </c>
      <c r="D8341" s="144" t="s">
        <v>3106</v>
      </c>
      <c r="E8341" s="269" t="s">
        <v>13615</v>
      </c>
      <c r="F8341" s="145" t="s">
        <v>3106</v>
      </c>
      <c r="G8341" s="269" t="s">
        <v>3106</v>
      </c>
      <c r="H8341" s="305" t="s">
        <v>2450</v>
      </c>
      <c r="I8341" s="307" t="s">
        <v>2450</v>
      </c>
      <c r="J8341" s="201" t="str">
        <f t="shared" si="261"/>
        <v>9999</v>
      </c>
      <c r="K8341" s="270"/>
      <c r="L8341" s="270"/>
      <c r="M8341" s="271"/>
      <c r="N8341" s="270" t="e">
        <v>#N/A</v>
      </c>
      <c r="O8341" s="272" t="e">
        <v>#N/A</v>
      </c>
      <c r="P8341" s="272" t="e">
        <v>#N/A</v>
      </c>
      <c r="Q8341" s="272" t="e">
        <v>#N/A</v>
      </c>
    </row>
    <row r="8342" spans="1:17" s="208" customFormat="1" ht="12">
      <c r="A8342" s="268" t="str">
        <f t="shared" si="262"/>
        <v>3650160041891124640</v>
      </c>
      <c r="B8342" s="304" t="s">
        <v>19891</v>
      </c>
      <c r="C8342" s="269" t="s">
        <v>13612</v>
      </c>
      <c r="D8342" s="144" t="s">
        <v>3106</v>
      </c>
      <c r="E8342" s="269" t="s">
        <v>13616</v>
      </c>
      <c r="F8342" s="145" t="s">
        <v>3106</v>
      </c>
      <c r="G8342" s="269" t="s">
        <v>3106</v>
      </c>
      <c r="H8342" s="305" t="s">
        <v>2450</v>
      </c>
      <c r="I8342" s="306" t="s">
        <v>22590</v>
      </c>
      <c r="J8342" s="201" t="str">
        <f t="shared" si="261"/>
        <v>9999</v>
      </c>
      <c r="K8342" s="270" t="s">
        <v>4117</v>
      </c>
      <c r="L8342" s="270"/>
      <c r="M8342" s="271"/>
      <c r="N8342" s="270" t="e">
        <v>#N/A</v>
      </c>
      <c r="O8342" s="272" t="e">
        <v>#N/A</v>
      </c>
      <c r="P8342" s="272" t="e">
        <v>#N/A</v>
      </c>
      <c r="Q8342" s="272" t="e">
        <v>#N/A</v>
      </c>
    </row>
    <row r="8343" spans="1:17" s="208" customFormat="1" ht="12">
      <c r="A8343" s="268" t="str">
        <f t="shared" si="262"/>
        <v>3652570011174982540</v>
      </c>
      <c r="B8343" s="304" t="s">
        <v>19891</v>
      </c>
      <c r="C8343" s="269" t="s">
        <v>13617</v>
      </c>
      <c r="D8343" s="144" t="s">
        <v>3106</v>
      </c>
      <c r="E8343" s="269" t="s">
        <v>13618</v>
      </c>
      <c r="F8343" s="145" t="s">
        <v>3106</v>
      </c>
      <c r="G8343" s="269" t="s">
        <v>3106</v>
      </c>
      <c r="H8343" s="305" t="s">
        <v>1827</v>
      </c>
      <c r="I8343" s="306" t="s">
        <v>20708</v>
      </c>
      <c r="J8343" s="201" t="str">
        <f t="shared" si="261"/>
        <v>9999</v>
      </c>
      <c r="K8343" s="270"/>
      <c r="L8343" s="270"/>
      <c r="M8343" s="271"/>
      <c r="N8343" s="270" t="e">
        <v>#N/A</v>
      </c>
      <c r="O8343" s="272" t="e">
        <v>#N/A</v>
      </c>
      <c r="P8343" s="272" t="e">
        <v>#N/A</v>
      </c>
      <c r="Q8343" s="272" t="e">
        <v>#N/A</v>
      </c>
    </row>
    <row r="8344" spans="1:17" s="208" customFormat="1" ht="12">
      <c r="A8344" s="268" t="str">
        <f t="shared" si="262"/>
        <v>3656951011477517720</v>
      </c>
      <c r="B8344" s="304" t="s">
        <v>19891</v>
      </c>
      <c r="C8344" s="269" t="s">
        <v>13619</v>
      </c>
      <c r="D8344" s="144" t="s">
        <v>3106</v>
      </c>
      <c r="E8344" s="269" t="s">
        <v>13620</v>
      </c>
      <c r="F8344" s="145" t="s">
        <v>3106</v>
      </c>
      <c r="G8344" s="269" t="s">
        <v>3106</v>
      </c>
      <c r="H8344" s="305" t="s">
        <v>13621</v>
      </c>
      <c r="I8344" s="306" t="s">
        <v>21520</v>
      </c>
      <c r="J8344" s="201" t="str">
        <f t="shared" si="261"/>
        <v>9999</v>
      </c>
      <c r="K8344" s="270"/>
      <c r="L8344" s="270"/>
      <c r="M8344" s="271"/>
      <c r="N8344" s="270" t="e">
        <v>#N/A</v>
      </c>
      <c r="O8344" s="272" t="e">
        <v>#N/A</v>
      </c>
      <c r="P8344" s="272" t="e">
        <v>#N/A</v>
      </c>
      <c r="Q8344" s="272" t="e">
        <v>#N/A</v>
      </c>
    </row>
    <row r="8345" spans="1:17" s="208" customFormat="1" ht="12">
      <c r="A8345" s="268" t="str">
        <f t="shared" si="262"/>
        <v>3657280011821250762</v>
      </c>
      <c r="B8345" s="304" t="s">
        <v>19891</v>
      </c>
      <c r="C8345" s="269" t="s">
        <v>13622</v>
      </c>
      <c r="D8345" s="144" t="s">
        <v>3106</v>
      </c>
      <c r="E8345" s="269" t="s">
        <v>13623</v>
      </c>
      <c r="F8345" s="145" t="s">
        <v>3106</v>
      </c>
      <c r="G8345" s="269" t="s">
        <v>3106</v>
      </c>
      <c r="H8345" s="305" t="s">
        <v>13624</v>
      </c>
      <c r="I8345" s="306" t="s">
        <v>22437</v>
      </c>
      <c r="J8345" s="201" t="str">
        <f t="shared" si="261"/>
        <v>9999</v>
      </c>
      <c r="K8345" s="270"/>
      <c r="L8345" s="270"/>
      <c r="M8345" s="271"/>
      <c r="N8345" s="270" t="e">
        <v>#N/A</v>
      </c>
      <c r="O8345" s="272" t="e">
        <v>#N/A</v>
      </c>
      <c r="P8345" s="272" t="e">
        <v>#N/A</v>
      </c>
      <c r="Q8345" s="272" t="e">
        <v>#N/A</v>
      </c>
    </row>
    <row r="8346" spans="1:17" s="208" customFormat="1" ht="12">
      <c r="A8346" s="268" t="str">
        <f t="shared" si="262"/>
        <v>3657397021477587632</v>
      </c>
      <c r="B8346" s="304" t="s">
        <v>19891</v>
      </c>
      <c r="C8346" s="269" t="s">
        <v>13625</v>
      </c>
      <c r="D8346" s="144" t="s">
        <v>3106</v>
      </c>
      <c r="E8346" s="269" t="s">
        <v>13626</v>
      </c>
      <c r="F8346" s="145" t="s">
        <v>3106</v>
      </c>
      <c r="G8346" s="269" t="s">
        <v>3106</v>
      </c>
      <c r="H8346" s="305" t="s">
        <v>13627</v>
      </c>
      <c r="I8346" s="306" t="s">
        <v>21531</v>
      </c>
      <c r="J8346" s="201" t="str">
        <f t="shared" si="261"/>
        <v>9999</v>
      </c>
      <c r="K8346" s="270"/>
      <c r="L8346" s="270"/>
      <c r="M8346" s="271"/>
      <c r="N8346" s="270" t="e">
        <v>#N/A</v>
      </c>
      <c r="O8346" s="272" t="e">
        <v>#N/A</v>
      </c>
      <c r="P8346" s="272" t="e">
        <v>#N/A</v>
      </c>
      <c r="Q8346" s="272" t="e">
        <v>#N/A</v>
      </c>
    </row>
    <row r="8347" spans="1:17" s="208" customFormat="1" ht="12">
      <c r="A8347" s="268" t="str">
        <f t="shared" si="262"/>
        <v>3660920011093760944</v>
      </c>
      <c r="B8347" s="304" t="s">
        <v>19891</v>
      </c>
      <c r="C8347" s="269" t="s">
        <v>13628</v>
      </c>
      <c r="D8347" s="144" t="s">
        <v>3106</v>
      </c>
      <c r="E8347" s="269" t="s">
        <v>13629</v>
      </c>
      <c r="F8347" s="145" t="s">
        <v>3106</v>
      </c>
      <c r="G8347" s="269" t="s">
        <v>3106</v>
      </c>
      <c r="H8347" s="305" t="s">
        <v>13630</v>
      </c>
      <c r="I8347" s="306" t="s">
        <v>20463</v>
      </c>
      <c r="J8347" s="201" t="str">
        <f t="shared" si="261"/>
        <v>9999</v>
      </c>
      <c r="K8347" s="270"/>
      <c r="L8347" s="270"/>
      <c r="M8347" s="271"/>
      <c r="N8347" s="270" t="e">
        <v>#N/A</v>
      </c>
      <c r="O8347" s="272" t="e">
        <v>#N/A</v>
      </c>
      <c r="P8347" s="272" t="e">
        <v>#N/A</v>
      </c>
      <c r="Q8347" s="272" t="e">
        <v>#N/A</v>
      </c>
    </row>
    <row r="8348" spans="1:17" s="208" customFormat="1" ht="12">
      <c r="A8348" s="268" t="str">
        <f t="shared" si="262"/>
        <v>3661902021710351564</v>
      </c>
      <c r="B8348" s="304" t="s">
        <v>19891</v>
      </c>
      <c r="C8348" s="269" t="s">
        <v>13631</v>
      </c>
      <c r="D8348" s="144" t="s">
        <v>3106</v>
      </c>
      <c r="E8348" s="269" t="s">
        <v>13632</v>
      </c>
      <c r="F8348" s="145" t="s">
        <v>3106</v>
      </c>
      <c r="G8348" s="269" t="s">
        <v>3106</v>
      </c>
      <c r="H8348" s="305" t="s">
        <v>13633</v>
      </c>
      <c r="I8348" s="306" t="s">
        <v>22148</v>
      </c>
      <c r="J8348" s="201" t="str">
        <f t="shared" si="261"/>
        <v>9999</v>
      </c>
      <c r="K8348" s="270"/>
      <c r="L8348" s="270"/>
      <c r="M8348" s="271"/>
      <c r="N8348" s="270" t="e">
        <v>#N/A</v>
      </c>
      <c r="O8348" s="272" t="e">
        <v>#N/A</v>
      </c>
      <c r="P8348" s="272" t="e">
        <v>#N/A</v>
      </c>
      <c r="Q8348" s="272" t="e">
        <v>#N/A</v>
      </c>
    </row>
    <row r="8349" spans="1:17" s="208" customFormat="1" ht="12">
      <c r="A8349" s="268" t="str">
        <f t="shared" si="262"/>
        <v>3662199011992131734</v>
      </c>
      <c r="B8349" s="304" t="s">
        <v>19891</v>
      </c>
      <c r="C8349" s="269" t="s">
        <v>13634</v>
      </c>
      <c r="D8349" s="144" t="s">
        <v>3106</v>
      </c>
      <c r="E8349" s="269" t="s">
        <v>13635</v>
      </c>
      <c r="F8349" s="145" t="s">
        <v>3106</v>
      </c>
      <c r="G8349" s="269" t="s">
        <v>3106</v>
      </c>
      <c r="H8349" s="305" t="s">
        <v>13636</v>
      </c>
      <c r="I8349" s="306" t="s">
        <v>22853</v>
      </c>
      <c r="J8349" s="201" t="str">
        <f t="shared" si="261"/>
        <v>9999</v>
      </c>
      <c r="K8349" s="270"/>
      <c r="L8349" s="270"/>
      <c r="M8349" s="271"/>
      <c r="N8349" s="270" t="e">
        <v>#N/A</v>
      </c>
      <c r="O8349" s="272" t="e">
        <v>#N/A</v>
      </c>
      <c r="P8349" s="272" t="e">
        <v>#N/A</v>
      </c>
      <c r="Q8349" s="272" t="e">
        <v>#N/A</v>
      </c>
    </row>
    <row r="8350" spans="1:17" s="208" customFormat="1" ht="12">
      <c r="A8350" s="268" t="str">
        <f t="shared" si="262"/>
        <v>3662199021992131734</v>
      </c>
      <c r="B8350" s="304" t="s">
        <v>19891</v>
      </c>
      <c r="C8350" s="269" t="s">
        <v>13634</v>
      </c>
      <c r="D8350" s="144" t="s">
        <v>3106</v>
      </c>
      <c r="E8350" s="269" t="s">
        <v>13637</v>
      </c>
      <c r="F8350" s="145" t="s">
        <v>3106</v>
      </c>
      <c r="G8350" s="269" t="s">
        <v>3106</v>
      </c>
      <c r="H8350" s="305" t="s">
        <v>13636</v>
      </c>
      <c r="I8350" s="306" t="s">
        <v>22853</v>
      </c>
      <c r="J8350" s="201" t="str">
        <f t="shared" si="261"/>
        <v>9999</v>
      </c>
      <c r="K8350" s="270"/>
      <c r="L8350" s="270"/>
      <c r="M8350" s="271"/>
      <c r="N8350" s="270" t="e">
        <v>#N/A</v>
      </c>
      <c r="O8350" s="272" t="e">
        <v>#N/A</v>
      </c>
      <c r="P8350" s="272" t="e">
        <v>#N/A</v>
      </c>
      <c r="Q8350" s="272" t="e">
        <v>#N/A</v>
      </c>
    </row>
    <row r="8351" spans="1:17" s="208" customFormat="1" ht="12">
      <c r="A8351" s="268" t="str">
        <f t="shared" si="262"/>
        <v>3662959011992813240</v>
      </c>
      <c r="B8351" s="304" t="s">
        <v>19891</v>
      </c>
      <c r="C8351" s="269" t="s">
        <v>13638</v>
      </c>
      <c r="D8351" s="144" t="s">
        <v>3106</v>
      </c>
      <c r="E8351" s="269" t="s">
        <v>13639</v>
      </c>
      <c r="F8351" s="145" t="s">
        <v>3106</v>
      </c>
      <c r="G8351" s="269" t="s">
        <v>3106</v>
      </c>
      <c r="H8351" s="305" t="s">
        <v>13640</v>
      </c>
      <c r="I8351" s="306" t="s">
        <v>22874</v>
      </c>
      <c r="J8351" s="201" t="str">
        <f t="shared" si="261"/>
        <v>9999</v>
      </c>
      <c r="K8351" s="270"/>
      <c r="L8351" s="270"/>
      <c r="M8351" s="271"/>
      <c r="N8351" s="270" t="e">
        <v>#N/A</v>
      </c>
      <c r="O8351" s="272" t="e">
        <v>#N/A</v>
      </c>
      <c r="P8351" s="272" t="e">
        <v>#N/A</v>
      </c>
      <c r="Q8351" s="272" t="e">
        <v>#N/A</v>
      </c>
    </row>
    <row r="8352" spans="1:17" s="208" customFormat="1" ht="12">
      <c r="A8352" s="268" t="str">
        <f t="shared" si="262"/>
        <v>3667008011790165009</v>
      </c>
      <c r="B8352" s="304" t="s">
        <v>19891</v>
      </c>
      <c r="C8352" s="269" t="s">
        <v>13641</v>
      </c>
      <c r="D8352" s="144" t="s">
        <v>3106</v>
      </c>
      <c r="E8352" s="269" t="s">
        <v>13642</v>
      </c>
      <c r="F8352" s="145" t="s">
        <v>3106</v>
      </c>
      <c r="G8352" s="269" t="s">
        <v>3106</v>
      </c>
      <c r="H8352" s="305" t="s">
        <v>12297</v>
      </c>
      <c r="I8352" s="306" t="s">
        <v>22321</v>
      </c>
      <c r="J8352" s="201" t="str">
        <f t="shared" si="261"/>
        <v>9999</v>
      </c>
      <c r="K8352" s="270"/>
      <c r="L8352" s="270"/>
      <c r="M8352" s="271"/>
      <c r="N8352" s="270" t="e">
        <v>#N/A</v>
      </c>
      <c r="O8352" s="272" t="e">
        <v>#N/A</v>
      </c>
      <c r="P8352" s="272" t="e">
        <v>#N/A</v>
      </c>
      <c r="Q8352" s="272" t="e">
        <v>#N/A</v>
      </c>
    </row>
    <row r="8353" spans="1:17" s="208" customFormat="1" ht="12">
      <c r="A8353" s="268" t="str">
        <f t="shared" si="262"/>
        <v>3670036011760810378</v>
      </c>
      <c r="B8353" s="304" t="s">
        <v>19891</v>
      </c>
      <c r="C8353" s="143" t="s">
        <v>20111</v>
      </c>
      <c r="D8353" s="144" t="s">
        <v>3106</v>
      </c>
      <c r="E8353" s="144" t="s">
        <v>20112</v>
      </c>
      <c r="F8353" s="145" t="s">
        <v>3106</v>
      </c>
      <c r="G8353" s="269" t="s">
        <v>3106</v>
      </c>
      <c r="H8353" s="146" t="s">
        <v>20113</v>
      </c>
      <c r="I8353" s="306" t="s">
        <v>20113</v>
      </c>
      <c r="J8353" s="201" t="str">
        <f t="shared" si="261"/>
        <v>9999</v>
      </c>
      <c r="K8353" s="308" t="s">
        <v>19895</v>
      </c>
      <c r="L8353" s="308" t="s">
        <v>13916</v>
      </c>
      <c r="M8353" s="271">
        <v>44475</v>
      </c>
      <c r="N8353" s="270" t="s">
        <v>19946</v>
      </c>
      <c r="O8353" s="272" t="s">
        <v>19947</v>
      </c>
      <c r="P8353" s="272" t="s">
        <v>19948</v>
      </c>
      <c r="Q8353" s="272" t="s">
        <v>19949</v>
      </c>
    </row>
    <row r="8354" spans="1:17" s="208" customFormat="1" ht="12">
      <c r="A8354" s="268" t="str">
        <f t="shared" si="262"/>
        <v>3670317011497859789</v>
      </c>
      <c r="B8354" s="304" t="s">
        <v>19891</v>
      </c>
      <c r="C8354" s="269" t="s">
        <v>13643</v>
      </c>
      <c r="D8354" s="144" t="s">
        <v>3106</v>
      </c>
      <c r="E8354" s="269" t="s">
        <v>13644</v>
      </c>
      <c r="F8354" s="145" t="s">
        <v>3106</v>
      </c>
      <c r="G8354" s="269" t="s">
        <v>3106</v>
      </c>
      <c r="H8354" s="305" t="s">
        <v>13645</v>
      </c>
      <c r="I8354" s="306" t="s">
        <v>21594</v>
      </c>
      <c r="J8354" s="201" t="str">
        <f t="shared" si="261"/>
        <v>9999</v>
      </c>
      <c r="K8354" s="270"/>
      <c r="L8354" s="270"/>
      <c r="M8354" s="271"/>
      <c r="N8354" s="270" t="e">
        <v>#N/A</v>
      </c>
      <c r="O8354" s="272" t="e">
        <v>#N/A</v>
      </c>
      <c r="P8354" s="272" t="e">
        <v>#N/A</v>
      </c>
      <c r="Q8354" s="272" t="e">
        <v>#N/A</v>
      </c>
    </row>
    <row r="8355" spans="1:17" s="208" customFormat="1" ht="12">
      <c r="A8355" s="268" t="str">
        <f t="shared" si="262"/>
        <v>3670671011699726695</v>
      </c>
      <c r="B8355" s="304" t="s">
        <v>19891</v>
      </c>
      <c r="C8355" s="269" t="s">
        <v>13646</v>
      </c>
      <c r="D8355" s="144" t="s">
        <v>3106</v>
      </c>
      <c r="E8355" s="269" t="s">
        <v>13647</v>
      </c>
      <c r="F8355" s="145" t="s">
        <v>3106</v>
      </c>
      <c r="G8355" s="269" t="s">
        <v>3106</v>
      </c>
      <c r="H8355" s="305" t="s">
        <v>5231</v>
      </c>
      <c r="I8355" s="306" t="s">
        <v>22093</v>
      </c>
      <c r="J8355" s="201" t="str">
        <f t="shared" si="261"/>
        <v>9999</v>
      </c>
      <c r="K8355" s="270"/>
      <c r="L8355" s="270"/>
      <c r="M8355" s="271"/>
      <c r="N8355" s="270" t="e">
        <v>#N/A</v>
      </c>
      <c r="O8355" s="272" t="e">
        <v>#N/A</v>
      </c>
      <c r="P8355" s="272" t="e">
        <v>#N/A</v>
      </c>
      <c r="Q8355" s="272" t="e">
        <v>#N/A</v>
      </c>
    </row>
    <row r="8356" spans="1:17" s="208" customFormat="1" ht="12">
      <c r="A8356" s="268" t="str">
        <f t="shared" si="262"/>
        <v>3672180011396746863</v>
      </c>
      <c r="B8356" s="304" t="s">
        <v>19891</v>
      </c>
      <c r="C8356" s="269" t="s">
        <v>4574</v>
      </c>
      <c r="D8356" s="144" t="s">
        <v>3106</v>
      </c>
      <c r="E8356" s="269" t="s">
        <v>13648</v>
      </c>
      <c r="F8356" s="145" t="s">
        <v>3106</v>
      </c>
      <c r="G8356" s="269" t="s">
        <v>3106</v>
      </c>
      <c r="H8356" s="305" t="s">
        <v>4576</v>
      </c>
      <c r="I8356" s="306" t="s">
        <v>21289</v>
      </c>
      <c r="J8356" s="201" t="str">
        <f t="shared" si="261"/>
        <v>9999</v>
      </c>
      <c r="K8356" s="270"/>
      <c r="L8356" s="270"/>
      <c r="M8356" s="271"/>
      <c r="N8356" s="270" t="e">
        <v>#N/A</v>
      </c>
      <c r="O8356" s="272" t="e">
        <v>#N/A</v>
      </c>
      <c r="P8356" s="272" t="e">
        <v>#N/A</v>
      </c>
      <c r="Q8356" s="272" t="e">
        <v>#N/A</v>
      </c>
    </row>
    <row r="8357" spans="1:17" s="208" customFormat="1" ht="12">
      <c r="A8357" s="268" t="str">
        <f t="shared" si="262"/>
        <v>3677387011083000715</v>
      </c>
      <c r="B8357" s="304" t="s">
        <v>19891</v>
      </c>
      <c r="C8357" s="269" t="s">
        <v>13649</v>
      </c>
      <c r="D8357" s="144" t="s">
        <v>3106</v>
      </c>
      <c r="E8357" s="269" t="s">
        <v>13650</v>
      </c>
      <c r="F8357" s="145" t="s">
        <v>3106</v>
      </c>
      <c r="G8357" s="269" t="s">
        <v>3106</v>
      </c>
      <c r="H8357" s="305" t="s">
        <v>13651</v>
      </c>
      <c r="I8357" s="306" t="s">
        <v>20424</v>
      </c>
      <c r="J8357" s="201" t="str">
        <f t="shared" si="261"/>
        <v>9999</v>
      </c>
      <c r="K8357" s="270"/>
      <c r="L8357" s="270"/>
      <c r="M8357" s="271"/>
      <c r="N8357" s="270" t="e">
        <v>#N/A</v>
      </c>
      <c r="O8357" s="272" t="e">
        <v>#N/A</v>
      </c>
      <c r="P8357" s="272" t="e">
        <v>#N/A</v>
      </c>
      <c r="Q8357" s="272" t="e">
        <v>#N/A</v>
      </c>
    </row>
    <row r="8358" spans="1:17" s="208" customFormat="1" ht="12">
      <c r="A8358" s="268" t="str">
        <f t="shared" si="262"/>
        <v>3677536011437505948</v>
      </c>
      <c r="B8358" s="304" t="s">
        <v>19891</v>
      </c>
      <c r="C8358" s="269" t="s">
        <v>13652</v>
      </c>
      <c r="D8358" s="144" t="s">
        <v>3106</v>
      </c>
      <c r="E8358" s="269" t="s">
        <v>13653</v>
      </c>
      <c r="F8358" s="145" t="s">
        <v>3106</v>
      </c>
      <c r="G8358" s="269" t="s">
        <v>3106</v>
      </c>
      <c r="H8358" s="305" t="s">
        <v>13654</v>
      </c>
      <c r="I8358" s="306" t="s">
        <v>21426</v>
      </c>
      <c r="J8358" s="201" t="str">
        <f t="shared" si="261"/>
        <v>9999</v>
      </c>
      <c r="K8358" s="270"/>
      <c r="L8358" s="270"/>
      <c r="M8358" s="271"/>
      <c r="N8358" s="270" t="e">
        <v>#N/A</v>
      </c>
      <c r="O8358" s="272" t="e">
        <v>#N/A</v>
      </c>
      <c r="P8358" s="272" t="e">
        <v>#N/A</v>
      </c>
      <c r="Q8358" s="272" t="e">
        <v>#N/A</v>
      </c>
    </row>
    <row r="8359" spans="1:17" s="208" customFormat="1" ht="12">
      <c r="A8359" s="268" t="str">
        <f t="shared" si="262"/>
        <v>3677692021336173269</v>
      </c>
      <c r="B8359" s="304" t="s">
        <v>19891</v>
      </c>
      <c r="C8359" s="269" t="s">
        <v>13655</v>
      </c>
      <c r="D8359" s="144" t="s">
        <v>3106</v>
      </c>
      <c r="E8359" s="269" t="s">
        <v>13656</v>
      </c>
      <c r="F8359" s="145" t="s">
        <v>3106</v>
      </c>
      <c r="G8359" s="269" t="s">
        <v>3106</v>
      </c>
      <c r="H8359" s="305" t="s">
        <v>13657</v>
      </c>
      <c r="I8359" s="306" t="s">
        <v>21101</v>
      </c>
      <c r="J8359" s="201" t="str">
        <f t="shared" si="261"/>
        <v>9999</v>
      </c>
      <c r="K8359" s="270"/>
      <c r="L8359" s="270"/>
      <c r="M8359" s="271"/>
      <c r="N8359" s="270" t="e">
        <v>#N/A</v>
      </c>
      <c r="O8359" s="272" t="e">
        <v>#N/A</v>
      </c>
      <c r="P8359" s="272" t="e">
        <v>#N/A</v>
      </c>
      <c r="Q8359" s="272" t="e">
        <v>#N/A</v>
      </c>
    </row>
    <row r="8360" spans="1:17" s="208" customFormat="1" ht="12">
      <c r="A8360" s="268" t="str">
        <f t="shared" si="262"/>
        <v>3678732011326494188</v>
      </c>
      <c r="B8360" s="304" t="s">
        <v>19891</v>
      </c>
      <c r="C8360" s="269" t="s">
        <v>13658</v>
      </c>
      <c r="D8360" s="144" t="s">
        <v>3106</v>
      </c>
      <c r="E8360" s="269" t="s">
        <v>13659</v>
      </c>
      <c r="F8360" s="145" t="s">
        <v>3106</v>
      </c>
      <c r="G8360" s="269" t="s">
        <v>3106</v>
      </c>
      <c r="H8360" s="305" t="s">
        <v>13660</v>
      </c>
      <c r="I8360" s="306" t="s">
        <v>21089</v>
      </c>
      <c r="J8360" s="201" t="str">
        <f t="shared" si="261"/>
        <v>9999</v>
      </c>
      <c r="K8360" s="270"/>
      <c r="L8360" s="270"/>
      <c r="M8360" s="271"/>
      <c r="N8360" s="270" t="e">
        <v>#N/A</v>
      </c>
      <c r="O8360" s="272" t="e">
        <v>#N/A</v>
      </c>
      <c r="P8360" s="272" t="e">
        <v>#N/A</v>
      </c>
      <c r="Q8360" s="272" t="e">
        <v>#N/A</v>
      </c>
    </row>
    <row r="8361" spans="1:17" s="208" customFormat="1" ht="12">
      <c r="A8361" s="268" t="str">
        <f t="shared" si="262"/>
        <v>3680555011851795520</v>
      </c>
      <c r="B8361" s="304" t="s">
        <v>19891</v>
      </c>
      <c r="C8361" s="269" t="s">
        <v>13661</v>
      </c>
      <c r="D8361" s="144" t="s">
        <v>3106</v>
      </c>
      <c r="E8361" s="269" t="s">
        <v>13662</v>
      </c>
      <c r="F8361" s="145" t="s">
        <v>3106</v>
      </c>
      <c r="G8361" s="269" t="s">
        <v>3106</v>
      </c>
      <c r="H8361" s="305" t="s">
        <v>13663</v>
      </c>
      <c r="I8361" s="306" t="s">
        <v>22504</v>
      </c>
      <c r="J8361" s="201" t="str">
        <f t="shared" si="261"/>
        <v>9999</v>
      </c>
      <c r="K8361" s="270"/>
      <c r="L8361" s="270"/>
      <c r="M8361" s="271"/>
      <c r="N8361" s="270" t="e">
        <v>#N/A</v>
      </c>
      <c r="O8361" s="272" t="e">
        <v>#N/A</v>
      </c>
      <c r="P8361" s="272" t="e">
        <v>#N/A</v>
      </c>
      <c r="Q8361" s="272" t="e">
        <v>#N/A</v>
      </c>
    </row>
    <row r="8362" spans="1:17" s="208" customFormat="1" ht="12">
      <c r="A8362" s="268" t="str">
        <f t="shared" si="262"/>
        <v>3685430011114460151</v>
      </c>
      <c r="B8362" s="304" t="s">
        <v>19891</v>
      </c>
      <c r="C8362" s="269" t="s">
        <v>13664</v>
      </c>
      <c r="D8362" s="144" t="s">
        <v>3106</v>
      </c>
      <c r="E8362" s="269" t="s">
        <v>13665</v>
      </c>
      <c r="F8362" s="145" t="s">
        <v>3106</v>
      </c>
      <c r="G8362" s="269" t="s">
        <v>3106</v>
      </c>
      <c r="H8362" s="305" t="s">
        <v>13666</v>
      </c>
      <c r="I8362" s="306" t="s">
        <v>20521</v>
      </c>
      <c r="J8362" s="201" t="str">
        <f t="shared" si="261"/>
        <v>9999</v>
      </c>
      <c r="K8362" s="270"/>
      <c r="L8362" s="270"/>
      <c r="M8362" s="271"/>
      <c r="N8362" s="270" t="e">
        <v>#N/A</v>
      </c>
      <c r="O8362" s="272" t="e">
        <v>#N/A</v>
      </c>
      <c r="P8362" s="272" t="e">
        <v>#N/A</v>
      </c>
      <c r="Q8362" s="272" t="e">
        <v>#N/A</v>
      </c>
    </row>
    <row r="8363" spans="1:17" s="208" customFormat="1" ht="12">
      <c r="A8363" s="268" t="str">
        <f t="shared" si="262"/>
        <v>3686644011003991845</v>
      </c>
      <c r="B8363" s="304" t="s">
        <v>19891</v>
      </c>
      <c r="C8363" s="269" t="s">
        <v>13667</v>
      </c>
      <c r="D8363" s="144" t="s">
        <v>3106</v>
      </c>
      <c r="E8363" s="269" t="s">
        <v>13668</v>
      </c>
      <c r="F8363" s="145" t="s">
        <v>3106</v>
      </c>
      <c r="G8363" s="269" t="s">
        <v>3106</v>
      </c>
      <c r="H8363" s="305" t="s">
        <v>13669</v>
      </c>
      <c r="I8363" s="306" t="s">
        <v>20253</v>
      </c>
      <c r="J8363" s="201" t="str">
        <f t="shared" si="261"/>
        <v>9999</v>
      </c>
      <c r="K8363" s="270"/>
      <c r="L8363" s="270"/>
      <c r="M8363" s="271"/>
      <c r="N8363" s="270" t="e">
        <v>#N/A</v>
      </c>
      <c r="O8363" s="272" t="e">
        <v>#N/A</v>
      </c>
      <c r="P8363" s="272" t="e">
        <v>#N/A</v>
      </c>
      <c r="Q8363" s="272" t="e">
        <v>#N/A</v>
      </c>
    </row>
    <row r="8364" spans="1:17" s="208" customFormat="1" ht="12">
      <c r="A8364" s="268" t="str">
        <f t="shared" si="262"/>
        <v>3686644021003991845</v>
      </c>
      <c r="B8364" s="304" t="s">
        <v>19891</v>
      </c>
      <c r="C8364" s="269" t="s">
        <v>13667</v>
      </c>
      <c r="D8364" s="144" t="s">
        <v>3106</v>
      </c>
      <c r="E8364" s="269" t="s">
        <v>13670</v>
      </c>
      <c r="F8364" s="145" t="s">
        <v>3106</v>
      </c>
      <c r="G8364" s="269" t="s">
        <v>3106</v>
      </c>
      <c r="H8364" s="305" t="s">
        <v>13671</v>
      </c>
      <c r="I8364" s="306" t="s">
        <v>20253</v>
      </c>
      <c r="J8364" s="201" t="str">
        <f t="shared" si="261"/>
        <v>9999</v>
      </c>
      <c r="K8364" s="270"/>
      <c r="L8364" s="270"/>
      <c r="M8364" s="271"/>
      <c r="N8364" s="270" t="e">
        <v>#N/A</v>
      </c>
      <c r="O8364" s="272" t="e">
        <v>#N/A</v>
      </c>
      <c r="P8364" s="272" t="e">
        <v>#N/A</v>
      </c>
      <c r="Q8364" s="272" t="e">
        <v>#N/A</v>
      </c>
    </row>
    <row r="8365" spans="1:17" s="208" customFormat="1" ht="12">
      <c r="A8365" s="268" t="str">
        <f t="shared" si="262"/>
        <v>3690836011477661262</v>
      </c>
      <c r="B8365" s="304" t="s">
        <v>19891</v>
      </c>
      <c r="C8365" s="269" t="s">
        <v>4735</v>
      </c>
      <c r="D8365" s="144" t="s">
        <v>3106</v>
      </c>
      <c r="E8365" s="269" t="s">
        <v>13672</v>
      </c>
      <c r="F8365" s="145" t="s">
        <v>3106</v>
      </c>
      <c r="G8365" s="269" t="s">
        <v>3106</v>
      </c>
      <c r="H8365" s="305" t="s">
        <v>4737</v>
      </c>
      <c r="I8365" s="306" t="s">
        <v>21538</v>
      </c>
      <c r="J8365" s="201" t="str">
        <f t="shared" si="261"/>
        <v>9999</v>
      </c>
      <c r="K8365" s="270" t="s">
        <v>4117</v>
      </c>
      <c r="L8365" s="270"/>
      <c r="M8365" s="271"/>
      <c r="N8365" s="270" t="e">
        <v>#N/A</v>
      </c>
      <c r="O8365" s="272" t="e">
        <v>#N/A</v>
      </c>
      <c r="P8365" s="272" t="e">
        <v>#N/A</v>
      </c>
      <c r="Q8365" s="272" t="e">
        <v>#N/A</v>
      </c>
    </row>
    <row r="8366" spans="1:17" s="208" customFormat="1" ht="12">
      <c r="A8366" s="268" t="str">
        <f t="shared" si="262"/>
        <v>3690943011831648898</v>
      </c>
      <c r="B8366" s="304" t="s">
        <v>19891</v>
      </c>
      <c r="C8366" s="269" t="s">
        <v>13673</v>
      </c>
      <c r="D8366" s="144" t="s">
        <v>3106</v>
      </c>
      <c r="E8366" s="269" t="s">
        <v>13674</v>
      </c>
      <c r="F8366" s="145" t="s">
        <v>3106</v>
      </c>
      <c r="G8366" s="269" t="s">
        <v>3106</v>
      </c>
      <c r="H8366" s="305" t="s">
        <v>13675</v>
      </c>
      <c r="I8366" s="306" t="s">
        <v>22467</v>
      </c>
      <c r="J8366" s="201" t="str">
        <f t="shared" si="261"/>
        <v>9999</v>
      </c>
      <c r="K8366" s="270"/>
      <c r="L8366" s="270"/>
      <c r="M8366" s="271"/>
      <c r="N8366" s="270" t="e">
        <v>#N/A</v>
      </c>
      <c r="O8366" s="272" t="e">
        <v>#N/A</v>
      </c>
      <c r="P8366" s="272" t="e">
        <v>#N/A</v>
      </c>
      <c r="Q8366" s="272" t="e">
        <v>#N/A</v>
      </c>
    </row>
    <row r="8367" spans="1:17" s="208" customFormat="1" ht="12">
      <c r="A8367" s="268" t="str">
        <f t="shared" si="262"/>
        <v>3692014011306825997</v>
      </c>
      <c r="B8367" s="304" t="s">
        <v>19891</v>
      </c>
      <c r="C8367" s="269" t="s">
        <v>13676</v>
      </c>
      <c r="D8367" s="144" t="s">
        <v>3106</v>
      </c>
      <c r="E8367" s="269" t="s">
        <v>13677</v>
      </c>
      <c r="F8367" s="145" t="s">
        <v>3106</v>
      </c>
      <c r="G8367" s="269" t="s">
        <v>3106</v>
      </c>
      <c r="H8367" s="305" t="s">
        <v>7655</v>
      </c>
      <c r="I8367" s="306" t="s">
        <v>21023</v>
      </c>
      <c r="J8367" s="201" t="str">
        <f t="shared" si="261"/>
        <v>9999</v>
      </c>
      <c r="K8367" s="270"/>
      <c r="L8367" s="270"/>
      <c r="M8367" s="271"/>
      <c r="N8367" s="270" t="e">
        <v>#N/A</v>
      </c>
      <c r="O8367" s="272" t="e">
        <v>#N/A</v>
      </c>
      <c r="P8367" s="272" t="e">
        <v>#N/A</v>
      </c>
      <c r="Q8367" s="272" t="e">
        <v>#N/A</v>
      </c>
    </row>
    <row r="8368" spans="1:17" s="208" customFormat="1" ht="12">
      <c r="A8368" s="268" t="str">
        <f t="shared" si="262"/>
        <v>3692014021306825997</v>
      </c>
      <c r="B8368" s="304" t="s">
        <v>19891</v>
      </c>
      <c r="C8368" s="269" t="s">
        <v>13676</v>
      </c>
      <c r="D8368" s="144" t="s">
        <v>3106</v>
      </c>
      <c r="E8368" s="269" t="s">
        <v>13678</v>
      </c>
      <c r="F8368" s="145" t="s">
        <v>3106</v>
      </c>
      <c r="G8368" s="269" t="s">
        <v>3106</v>
      </c>
      <c r="H8368" s="305" t="s">
        <v>7655</v>
      </c>
      <c r="I8368" s="306" t="s">
        <v>21023</v>
      </c>
      <c r="J8368" s="201" t="str">
        <f t="shared" si="261"/>
        <v>9999</v>
      </c>
      <c r="K8368" s="270"/>
      <c r="L8368" s="270"/>
      <c r="M8368" s="271"/>
      <c r="N8368" s="270" t="e">
        <v>#N/A</v>
      </c>
      <c r="O8368" s="272" t="e">
        <v>#N/A</v>
      </c>
      <c r="P8368" s="272" t="e">
        <v>#N/A</v>
      </c>
      <c r="Q8368" s="272" t="e">
        <v>#N/A</v>
      </c>
    </row>
    <row r="8369" spans="1:17" s="208" customFormat="1" ht="12">
      <c r="A8369" s="268" t="str">
        <f t="shared" si="262"/>
        <v>3693160011558759498</v>
      </c>
      <c r="B8369" s="304" t="s">
        <v>19891</v>
      </c>
      <c r="C8369" s="269" t="s">
        <v>3860</v>
      </c>
      <c r="D8369" s="144" t="s">
        <v>3106</v>
      </c>
      <c r="E8369" s="269" t="s">
        <v>13679</v>
      </c>
      <c r="F8369" s="145" t="s">
        <v>3106</v>
      </c>
      <c r="G8369" s="269" t="s">
        <v>3106</v>
      </c>
      <c r="H8369" s="305" t="s">
        <v>13680</v>
      </c>
      <c r="I8369" s="306" t="s">
        <v>21764</v>
      </c>
      <c r="J8369" s="201" t="str">
        <f t="shared" si="261"/>
        <v>9999</v>
      </c>
      <c r="K8369" s="270"/>
      <c r="L8369" s="270"/>
      <c r="M8369" s="271"/>
      <c r="N8369" s="270" t="e">
        <v>#N/A</v>
      </c>
      <c r="O8369" s="272" t="e">
        <v>#N/A</v>
      </c>
      <c r="P8369" s="272" t="e">
        <v>#N/A</v>
      </c>
      <c r="Q8369" s="272" t="e">
        <v>#N/A</v>
      </c>
    </row>
    <row r="8370" spans="1:17" s="208" customFormat="1" ht="12">
      <c r="A8370" s="268" t="str">
        <f t="shared" si="262"/>
        <v>3694317011306226469</v>
      </c>
      <c r="B8370" s="304" t="s">
        <v>19891</v>
      </c>
      <c r="C8370" s="269" t="s">
        <v>13681</v>
      </c>
      <c r="D8370" s="144" t="s">
        <v>3106</v>
      </c>
      <c r="E8370" s="269" t="s">
        <v>13682</v>
      </c>
      <c r="F8370" s="145" t="s">
        <v>3106</v>
      </c>
      <c r="G8370" s="269" t="s">
        <v>3106</v>
      </c>
      <c r="H8370" s="305" t="s">
        <v>13683</v>
      </c>
      <c r="I8370" s="306" t="s">
        <v>21019</v>
      </c>
      <c r="J8370" s="201" t="str">
        <f t="shared" si="261"/>
        <v>9999</v>
      </c>
      <c r="K8370" s="270"/>
      <c r="L8370" s="270"/>
      <c r="M8370" s="271"/>
      <c r="N8370" s="270" t="e">
        <v>#N/A</v>
      </c>
      <c r="O8370" s="272" t="e">
        <v>#N/A</v>
      </c>
      <c r="P8370" s="272" t="e">
        <v>#N/A</v>
      </c>
      <c r="Q8370" s="272" t="e">
        <v>#N/A</v>
      </c>
    </row>
    <row r="8371" spans="1:17" s="208" customFormat="1" ht="12">
      <c r="A8371" s="268" t="str">
        <f t="shared" si="262"/>
        <v>3694739011083034938</v>
      </c>
      <c r="B8371" s="304" t="s">
        <v>19891</v>
      </c>
      <c r="C8371" s="269" t="s">
        <v>13684</v>
      </c>
      <c r="D8371" s="144" t="s">
        <v>3106</v>
      </c>
      <c r="E8371" s="269" t="s">
        <v>13685</v>
      </c>
      <c r="F8371" s="145" t="s">
        <v>3106</v>
      </c>
      <c r="G8371" s="269" t="s">
        <v>3106</v>
      </c>
      <c r="H8371" s="305" t="s">
        <v>13686</v>
      </c>
      <c r="I8371" s="306" t="s">
        <v>20425</v>
      </c>
      <c r="J8371" s="201" t="str">
        <f t="shared" si="261"/>
        <v>9999</v>
      </c>
      <c r="K8371" s="270" t="s">
        <v>4210</v>
      </c>
      <c r="L8371" s="270"/>
      <c r="M8371" s="271"/>
      <c r="N8371" s="270" t="e">
        <v>#N/A</v>
      </c>
      <c r="O8371" s="272" t="e">
        <v>#N/A</v>
      </c>
      <c r="P8371" s="272" t="e">
        <v>#N/A</v>
      </c>
      <c r="Q8371" s="272" t="e">
        <v>#N/A</v>
      </c>
    </row>
    <row r="8372" spans="1:17" s="208" customFormat="1" ht="12">
      <c r="A8372" s="268" t="str">
        <f t="shared" si="262"/>
        <v>3696007011306201124</v>
      </c>
      <c r="B8372" s="304" t="s">
        <v>19891</v>
      </c>
      <c r="C8372" s="269" t="s">
        <v>13687</v>
      </c>
      <c r="D8372" s="144" t="s">
        <v>3106</v>
      </c>
      <c r="E8372" s="269" t="s">
        <v>13688</v>
      </c>
      <c r="F8372" s="145" t="s">
        <v>3106</v>
      </c>
      <c r="G8372" s="269" t="s">
        <v>3106</v>
      </c>
      <c r="H8372" s="305" t="s">
        <v>4983</v>
      </c>
      <c r="I8372" s="306" t="s">
        <v>21018</v>
      </c>
      <c r="J8372" s="201" t="str">
        <f t="shared" si="261"/>
        <v>9999</v>
      </c>
      <c r="K8372" s="270"/>
      <c r="L8372" s="270"/>
      <c r="M8372" s="271"/>
      <c r="N8372" s="270" t="e">
        <v>#N/A</v>
      </c>
      <c r="O8372" s="272" t="e">
        <v>#N/A</v>
      </c>
      <c r="P8372" s="272" t="e">
        <v>#N/A</v>
      </c>
      <c r="Q8372" s="272" t="e">
        <v>#N/A</v>
      </c>
    </row>
    <row r="8373" spans="1:17" s="208" customFormat="1" ht="12">
      <c r="A8373" s="268" t="str">
        <f t="shared" si="262"/>
        <v>3696668011982069068</v>
      </c>
      <c r="B8373" s="304" t="s">
        <v>19891</v>
      </c>
      <c r="C8373" s="269" t="s">
        <v>13689</v>
      </c>
      <c r="D8373" s="144" t="s">
        <v>3106</v>
      </c>
      <c r="E8373" s="269" t="s">
        <v>13690</v>
      </c>
      <c r="F8373" s="145" t="s">
        <v>3106</v>
      </c>
      <c r="G8373" s="269" t="s">
        <v>3106</v>
      </c>
      <c r="H8373" s="305" t="s">
        <v>13691</v>
      </c>
      <c r="I8373" s="306" t="s">
        <v>22823</v>
      </c>
      <c r="J8373" s="201" t="str">
        <f t="shared" si="261"/>
        <v>9999</v>
      </c>
      <c r="K8373" s="270" t="s">
        <v>4095</v>
      </c>
      <c r="L8373" s="270"/>
      <c r="M8373" s="271"/>
      <c r="N8373" s="270" t="e">
        <v>#N/A</v>
      </c>
      <c r="O8373" s="272" t="e">
        <v>#N/A</v>
      </c>
      <c r="P8373" s="272" t="e">
        <v>#N/A</v>
      </c>
      <c r="Q8373" s="272" t="e">
        <v>#N/A</v>
      </c>
    </row>
    <row r="8374" spans="1:17" s="208" customFormat="1" ht="12">
      <c r="A8374" s="268" t="str">
        <f t="shared" si="262"/>
        <v>3699274011982634390</v>
      </c>
      <c r="B8374" s="304" t="s">
        <v>19891</v>
      </c>
      <c r="C8374" s="269" t="s">
        <v>13692</v>
      </c>
      <c r="D8374" s="144" t="s">
        <v>3106</v>
      </c>
      <c r="E8374" s="269" t="s">
        <v>13693</v>
      </c>
      <c r="F8374" s="145" t="s">
        <v>3106</v>
      </c>
      <c r="G8374" s="269" t="s">
        <v>3106</v>
      </c>
      <c r="H8374" s="305" t="s">
        <v>13694</v>
      </c>
      <c r="I8374" s="306" t="s">
        <v>22835</v>
      </c>
      <c r="J8374" s="201" t="str">
        <f t="shared" si="261"/>
        <v>9999</v>
      </c>
      <c r="K8374" s="270"/>
      <c r="L8374" s="270"/>
      <c r="M8374" s="271"/>
      <c r="N8374" s="270" t="e">
        <v>#N/A</v>
      </c>
      <c r="O8374" s="272" t="e">
        <v>#N/A</v>
      </c>
      <c r="P8374" s="272" t="e">
        <v>#N/A</v>
      </c>
      <c r="Q8374" s="272" t="e">
        <v>#N/A</v>
      </c>
    </row>
    <row r="8375" spans="1:17" s="208" customFormat="1" ht="12">
      <c r="A8375" s="268" t="str">
        <f t="shared" si="262"/>
        <v>3700023021245401561</v>
      </c>
      <c r="B8375" s="304" t="s">
        <v>19891</v>
      </c>
      <c r="C8375" s="269" t="s">
        <v>13695</v>
      </c>
      <c r="D8375" s="144" t="s">
        <v>3106</v>
      </c>
      <c r="E8375" s="269" t="s">
        <v>13696</v>
      </c>
      <c r="F8375" s="145" t="s">
        <v>3106</v>
      </c>
      <c r="G8375" s="269" t="s">
        <v>3106</v>
      </c>
      <c r="H8375" s="305" t="s">
        <v>13697</v>
      </c>
      <c r="I8375" s="306" t="s">
        <v>20893</v>
      </c>
      <c r="J8375" s="201" t="str">
        <f t="shared" si="261"/>
        <v>9999</v>
      </c>
      <c r="K8375" s="270"/>
      <c r="L8375" s="270"/>
      <c r="M8375" s="271"/>
      <c r="N8375" s="270" t="e">
        <v>#N/A</v>
      </c>
      <c r="O8375" s="272" t="e">
        <v>#N/A</v>
      </c>
      <c r="P8375" s="272" t="e">
        <v>#N/A</v>
      </c>
      <c r="Q8375" s="272" t="e">
        <v>#N/A</v>
      </c>
    </row>
    <row r="8376" spans="1:17" s="208" customFormat="1" ht="12">
      <c r="A8376" s="268" t="str">
        <f t="shared" si="262"/>
        <v>3701534021427320993</v>
      </c>
      <c r="B8376" s="304" t="s">
        <v>19891</v>
      </c>
      <c r="C8376" s="269" t="s">
        <v>4293</v>
      </c>
      <c r="D8376" s="144" t="s">
        <v>3106</v>
      </c>
      <c r="E8376" s="269" t="s">
        <v>13698</v>
      </c>
      <c r="F8376" s="145" t="s">
        <v>3106</v>
      </c>
      <c r="G8376" s="269" t="s">
        <v>3106</v>
      </c>
      <c r="H8376" s="305" t="s">
        <v>4294</v>
      </c>
      <c r="I8376" s="306" t="s">
        <v>21401</v>
      </c>
      <c r="J8376" s="201" t="str">
        <f t="shared" si="261"/>
        <v>9999</v>
      </c>
      <c r="K8376" s="270"/>
      <c r="L8376" s="270"/>
      <c r="M8376" s="271"/>
      <c r="N8376" s="270" t="e">
        <v>#N/A</v>
      </c>
      <c r="O8376" s="272" t="e">
        <v>#N/A</v>
      </c>
      <c r="P8376" s="272" t="e">
        <v>#N/A</v>
      </c>
      <c r="Q8376" s="272" t="e">
        <v>#N/A</v>
      </c>
    </row>
    <row r="8377" spans="1:17" s="208" customFormat="1" ht="12">
      <c r="A8377" s="268" t="str">
        <f t="shared" si="262"/>
        <v>3701906011477905271</v>
      </c>
      <c r="B8377" s="304" t="s">
        <v>19891</v>
      </c>
      <c r="C8377" s="269" t="s">
        <v>14182</v>
      </c>
      <c r="D8377" s="144" t="s">
        <v>3106</v>
      </c>
      <c r="E8377" s="269" t="s">
        <v>14183</v>
      </c>
      <c r="F8377" s="145" t="s">
        <v>3106</v>
      </c>
      <c r="G8377" s="269" t="s">
        <v>3106</v>
      </c>
      <c r="H8377" s="305" t="s">
        <v>14184</v>
      </c>
      <c r="I8377" s="306" t="s">
        <v>14184</v>
      </c>
      <c r="J8377" s="201" t="str">
        <f t="shared" si="261"/>
        <v>9999</v>
      </c>
      <c r="K8377" s="270" t="s">
        <v>13993</v>
      </c>
      <c r="L8377" s="270" t="s">
        <v>13916</v>
      </c>
      <c r="M8377" s="271">
        <v>44085</v>
      </c>
      <c r="N8377" s="270" t="e">
        <v>#N/A</v>
      </c>
      <c r="O8377" s="272" t="e">
        <v>#N/A</v>
      </c>
      <c r="P8377" s="272" t="e">
        <v>#N/A</v>
      </c>
      <c r="Q8377" s="272" t="e">
        <v>#N/A</v>
      </c>
    </row>
    <row r="8378" spans="1:17" s="208" customFormat="1" ht="12">
      <c r="A8378" s="268" t="str">
        <f t="shared" si="262"/>
        <v>3703126011962594622</v>
      </c>
      <c r="B8378" s="304" t="s">
        <v>19891</v>
      </c>
      <c r="C8378" s="269" t="s">
        <v>13699</v>
      </c>
      <c r="D8378" s="144" t="s">
        <v>3106</v>
      </c>
      <c r="E8378" s="269" t="s">
        <v>13700</v>
      </c>
      <c r="F8378" s="145" t="s">
        <v>3106</v>
      </c>
      <c r="G8378" s="269" t="s">
        <v>3106</v>
      </c>
      <c r="H8378" s="305" t="s">
        <v>13701</v>
      </c>
      <c r="I8378" s="306" t="s">
        <v>22787</v>
      </c>
      <c r="J8378" s="201" t="str">
        <f t="shared" si="261"/>
        <v>9999</v>
      </c>
      <c r="K8378" s="270"/>
      <c r="L8378" s="270"/>
      <c r="M8378" s="271"/>
      <c r="N8378" s="270" t="e">
        <v>#N/A</v>
      </c>
      <c r="O8378" s="272" t="e">
        <v>#N/A</v>
      </c>
      <c r="P8378" s="272" t="e">
        <v>#N/A</v>
      </c>
      <c r="Q8378" s="272" t="e">
        <v>#N/A</v>
      </c>
    </row>
    <row r="8379" spans="1:17" s="208" customFormat="1" ht="12">
      <c r="A8379" s="268" t="str">
        <f t="shared" si="262"/>
        <v>3703266011366809055</v>
      </c>
      <c r="B8379" s="304" t="s">
        <v>19891</v>
      </c>
      <c r="C8379" s="269" t="s">
        <v>13702</v>
      </c>
      <c r="D8379" s="144" t="s">
        <v>3106</v>
      </c>
      <c r="E8379" s="269" t="s">
        <v>13703</v>
      </c>
      <c r="F8379" s="145" t="s">
        <v>3106</v>
      </c>
      <c r="G8379" s="269" t="s">
        <v>3106</v>
      </c>
      <c r="H8379" s="305" t="s">
        <v>13704</v>
      </c>
      <c r="I8379" s="306" t="s">
        <v>21208</v>
      </c>
      <c r="J8379" s="201" t="str">
        <f t="shared" si="261"/>
        <v>9999</v>
      </c>
      <c r="K8379" s="270" t="s">
        <v>4204</v>
      </c>
      <c r="L8379" s="270"/>
      <c r="M8379" s="271"/>
      <c r="N8379" s="270" t="e">
        <v>#N/A</v>
      </c>
      <c r="O8379" s="272" t="e">
        <v>#N/A</v>
      </c>
      <c r="P8379" s="272" t="e">
        <v>#N/A</v>
      </c>
      <c r="Q8379" s="272" t="e">
        <v>#N/A</v>
      </c>
    </row>
    <row r="8380" spans="1:17" s="208" customFormat="1" ht="12">
      <c r="A8380" s="268" t="str">
        <f t="shared" si="262"/>
        <v>3703530011952643306</v>
      </c>
      <c r="B8380" s="304" t="s">
        <v>19891</v>
      </c>
      <c r="C8380" s="269" t="s">
        <v>13705</v>
      </c>
      <c r="D8380" s="144" t="s">
        <v>3106</v>
      </c>
      <c r="E8380" s="269" t="s">
        <v>13706</v>
      </c>
      <c r="F8380" s="145" t="s">
        <v>3106</v>
      </c>
      <c r="G8380" s="269" t="s">
        <v>3106</v>
      </c>
      <c r="H8380" s="305" t="s">
        <v>13707</v>
      </c>
      <c r="I8380" s="306" t="s">
        <v>22765</v>
      </c>
      <c r="J8380" s="201" t="str">
        <f t="shared" si="261"/>
        <v>9999</v>
      </c>
      <c r="K8380" s="270"/>
      <c r="L8380" s="270"/>
      <c r="M8380" s="271"/>
      <c r="N8380" s="270" t="e">
        <v>#N/A</v>
      </c>
      <c r="O8380" s="272" t="e">
        <v>#N/A</v>
      </c>
      <c r="P8380" s="272" t="e">
        <v>#N/A</v>
      </c>
      <c r="Q8380" s="272" t="e">
        <v>#N/A</v>
      </c>
    </row>
    <row r="8381" spans="1:17" s="208" customFormat="1" ht="12">
      <c r="A8381" s="268" t="str">
        <f t="shared" si="262"/>
        <v>3703530021952643306</v>
      </c>
      <c r="B8381" s="304" t="s">
        <v>19891</v>
      </c>
      <c r="C8381" s="269" t="s">
        <v>13705</v>
      </c>
      <c r="D8381" s="144" t="s">
        <v>3106</v>
      </c>
      <c r="E8381" s="269" t="s">
        <v>13708</v>
      </c>
      <c r="F8381" s="145" t="s">
        <v>3106</v>
      </c>
      <c r="G8381" s="269" t="s">
        <v>3106</v>
      </c>
      <c r="H8381" s="305" t="s">
        <v>13707</v>
      </c>
      <c r="I8381" s="306" t="s">
        <v>22765</v>
      </c>
      <c r="J8381" s="201" t="str">
        <f t="shared" si="261"/>
        <v>9999</v>
      </c>
      <c r="K8381" s="270"/>
      <c r="L8381" s="270"/>
      <c r="M8381" s="271"/>
      <c r="N8381" s="270" t="e">
        <v>#N/A</v>
      </c>
      <c r="O8381" s="272" t="e">
        <v>#N/A</v>
      </c>
      <c r="P8381" s="272" t="e">
        <v>#N/A</v>
      </c>
      <c r="Q8381" s="272" t="e">
        <v>#N/A</v>
      </c>
    </row>
    <row r="8382" spans="1:17" s="208" customFormat="1" ht="12">
      <c r="A8382" s="268" t="str">
        <f t="shared" si="262"/>
        <v>3706475011326585803</v>
      </c>
      <c r="B8382" s="304" t="s">
        <v>19891</v>
      </c>
      <c r="C8382" s="269" t="s">
        <v>13709</v>
      </c>
      <c r="D8382" s="144" t="s">
        <v>3106</v>
      </c>
      <c r="E8382" s="269" t="s">
        <v>13710</v>
      </c>
      <c r="F8382" s="145" t="s">
        <v>3106</v>
      </c>
      <c r="G8382" s="269" t="s">
        <v>3106</v>
      </c>
      <c r="H8382" s="305" t="s">
        <v>13711</v>
      </c>
      <c r="I8382" s="307" t="s">
        <v>13711</v>
      </c>
      <c r="J8382" s="201" t="str">
        <f t="shared" si="261"/>
        <v>9999</v>
      </c>
      <c r="K8382" s="270"/>
      <c r="L8382" s="270"/>
      <c r="M8382" s="271"/>
      <c r="N8382" s="270" t="e">
        <v>#N/A</v>
      </c>
      <c r="O8382" s="272" t="e">
        <v>#N/A</v>
      </c>
      <c r="P8382" s="272" t="e">
        <v>#N/A</v>
      </c>
      <c r="Q8382" s="272" t="e">
        <v>#N/A</v>
      </c>
    </row>
    <row r="8383" spans="1:17" s="208" customFormat="1" ht="12">
      <c r="A8383" s="268" t="str">
        <f t="shared" si="262"/>
        <v>3707366011952776098</v>
      </c>
      <c r="B8383" s="304" t="s">
        <v>19891</v>
      </c>
      <c r="C8383" s="269" t="s">
        <v>14426</v>
      </c>
      <c r="D8383" s="144" t="s">
        <v>3106</v>
      </c>
      <c r="E8383" s="269" t="s">
        <v>14427</v>
      </c>
      <c r="F8383" s="145" t="s">
        <v>3106</v>
      </c>
      <c r="G8383" s="269" t="s">
        <v>3106</v>
      </c>
      <c r="H8383" s="305" t="s">
        <v>14428</v>
      </c>
      <c r="I8383" s="306" t="s">
        <v>22767</v>
      </c>
      <c r="J8383" s="201" t="str">
        <f t="shared" si="261"/>
        <v>9999</v>
      </c>
      <c r="K8383" s="270" t="s">
        <v>13915</v>
      </c>
      <c r="L8383" s="270" t="s">
        <v>13916</v>
      </c>
      <c r="M8383" s="271">
        <v>44085</v>
      </c>
      <c r="N8383" s="270" t="e">
        <v>#N/A</v>
      </c>
      <c r="O8383" s="272" t="e">
        <v>#N/A</v>
      </c>
      <c r="P8383" s="272" t="e">
        <v>#N/A</v>
      </c>
      <c r="Q8383" s="272" t="e">
        <v>#N/A</v>
      </c>
    </row>
    <row r="8384" spans="1:17" s="208" customFormat="1" ht="12">
      <c r="A8384" s="268" t="str">
        <f t="shared" si="262"/>
        <v>3713125051487071742</v>
      </c>
      <c r="B8384" s="304" t="s">
        <v>19891</v>
      </c>
      <c r="C8384" s="269" t="s">
        <v>14188</v>
      </c>
      <c r="D8384" s="144" t="s">
        <v>3106</v>
      </c>
      <c r="E8384" s="269" t="s">
        <v>14189</v>
      </c>
      <c r="F8384" s="145" t="s">
        <v>3106</v>
      </c>
      <c r="G8384" s="269" t="s">
        <v>3106</v>
      </c>
      <c r="H8384" s="305" t="s">
        <v>14190</v>
      </c>
      <c r="I8384" s="306" t="s">
        <v>21545</v>
      </c>
      <c r="J8384" s="201" t="str">
        <f t="shared" si="261"/>
        <v>9999</v>
      </c>
      <c r="K8384" s="270" t="s">
        <v>13915</v>
      </c>
      <c r="L8384" s="270" t="s">
        <v>13916</v>
      </c>
      <c r="M8384" s="271">
        <v>44085</v>
      </c>
      <c r="N8384" s="270" t="e">
        <v>#N/A</v>
      </c>
      <c r="O8384" s="272" t="e">
        <v>#N/A</v>
      </c>
      <c r="P8384" s="272" t="e">
        <v>#N/A</v>
      </c>
      <c r="Q8384" s="272" t="e">
        <v>#N/A</v>
      </c>
    </row>
    <row r="8385" spans="1:17" s="208" customFormat="1" ht="12">
      <c r="A8385" s="268" t="str">
        <f t="shared" si="262"/>
        <v>3713711011821471640</v>
      </c>
      <c r="B8385" s="304" t="s">
        <v>19891</v>
      </c>
      <c r="C8385" s="269" t="s">
        <v>13712</v>
      </c>
      <c r="D8385" s="144" t="s">
        <v>3106</v>
      </c>
      <c r="E8385" s="269" t="s">
        <v>13713</v>
      </c>
      <c r="F8385" s="145" t="s">
        <v>3106</v>
      </c>
      <c r="G8385" s="269" t="s">
        <v>3106</v>
      </c>
      <c r="H8385" s="305" t="s">
        <v>13714</v>
      </c>
      <c r="I8385" s="306" t="s">
        <v>22440</v>
      </c>
      <c r="J8385" s="201" t="str">
        <f t="shared" si="261"/>
        <v>9999</v>
      </c>
      <c r="K8385" s="270" t="s">
        <v>4095</v>
      </c>
      <c r="L8385" s="270"/>
      <c r="M8385" s="271"/>
      <c r="N8385" s="270" t="e">
        <v>#N/A</v>
      </c>
      <c r="O8385" s="272" t="e">
        <v>#N/A</v>
      </c>
      <c r="P8385" s="272" t="e">
        <v>#N/A</v>
      </c>
      <c r="Q8385" s="272" t="e">
        <v>#N/A</v>
      </c>
    </row>
    <row r="8386" spans="1:17" s="208" customFormat="1" ht="12">
      <c r="A8386" s="268" t="str">
        <f t="shared" si="262"/>
        <v>3717290021518404631</v>
      </c>
      <c r="B8386" s="304" t="s">
        <v>19891</v>
      </c>
      <c r="C8386" s="269" t="s">
        <v>14215</v>
      </c>
      <c r="D8386" s="144" t="s">
        <v>3106</v>
      </c>
      <c r="E8386" s="269" t="s">
        <v>14216</v>
      </c>
      <c r="F8386" s="145" t="s">
        <v>3106</v>
      </c>
      <c r="G8386" s="269" t="s">
        <v>3106</v>
      </c>
      <c r="H8386" s="305" t="s">
        <v>14217</v>
      </c>
      <c r="I8386" s="306" t="s">
        <v>21646</v>
      </c>
      <c r="J8386" s="201" t="str">
        <f t="shared" si="261"/>
        <v>9999</v>
      </c>
      <c r="K8386" s="270" t="s">
        <v>13915</v>
      </c>
      <c r="L8386" s="270" t="s">
        <v>13916</v>
      </c>
      <c r="M8386" s="271">
        <v>44085</v>
      </c>
      <c r="N8386" s="270" t="e">
        <v>#N/A</v>
      </c>
      <c r="O8386" s="272" t="e">
        <v>#N/A</v>
      </c>
      <c r="P8386" s="272" t="e">
        <v>#N/A</v>
      </c>
      <c r="Q8386" s="272" t="e">
        <v>#N/A</v>
      </c>
    </row>
    <row r="8387" spans="1:17" s="208" customFormat="1" ht="12">
      <c r="A8387" s="268" t="str">
        <f t="shared" si="262"/>
        <v>3722159021083048417</v>
      </c>
      <c r="B8387" s="304" t="s">
        <v>19891</v>
      </c>
      <c r="C8387" s="269" t="s">
        <v>13715</v>
      </c>
      <c r="D8387" s="144" t="s">
        <v>3106</v>
      </c>
      <c r="E8387" s="269" t="s">
        <v>13716</v>
      </c>
      <c r="F8387" s="145" t="s">
        <v>3106</v>
      </c>
      <c r="G8387" s="269" t="s">
        <v>3106</v>
      </c>
      <c r="H8387" s="305" t="s">
        <v>13717</v>
      </c>
      <c r="I8387" s="306" t="s">
        <v>20426</v>
      </c>
      <c r="J8387" s="201" t="str">
        <f t="shared" ref="J8387:J8450" si="263">B8387</f>
        <v>9999</v>
      </c>
      <c r="K8387" s="270"/>
      <c r="L8387" s="270"/>
      <c r="M8387" s="271"/>
      <c r="N8387" s="270" t="e">
        <v>#N/A</v>
      </c>
      <c r="O8387" s="272" t="e">
        <v>#N/A</v>
      </c>
      <c r="P8387" s="272" t="e">
        <v>#N/A</v>
      </c>
      <c r="Q8387" s="272" t="e">
        <v>#N/A</v>
      </c>
    </row>
    <row r="8388" spans="1:17" s="208" customFormat="1" ht="12">
      <c r="A8388" s="268" t="str">
        <f t="shared" si="262"/>
        <v>3722613011710328232</v>
      </c>
      <c r="B8388" s="304" t="s">
        <v>19891</v>
      </c>
      <c r="C8388" s="269" t="s">
        <v>14318</v>
      </c>
      <c r="D8388" s="144" t="s">
        <v>3106</v>
      </c>
      <c r="E8388" s="269" t="s">
        <v>14319</v>
      </c>
      <c r="F8388" s="145" t="s">
        <v>3106</v>
      </c>
      <c r="G8388" s="269" t="s">
        <v>3106</v>
      </c>
      <c r="H8388" s="305" t="s">
        <v>14320</v>
      </c>
      <c r="I8388" s="306" t="s">
        <v>14320</v>
      </c>
      <c r="J8388" s="201" t="str">
        <f t="shared" si="263"/>
        <v>9999</v>
      </c>
      <c r="K8388" s="270" t="s">
        <v>13915</v>
      </c>
      <c r="L8388" s="270" t="s">
        <v>13916</v>
      </c>
      <c r="M8388" s="271">
        <v>44085</v>
      </c>
      <c r="N8388" s="270" t="e">
        <v>#N/A</v>
      </c>
      <c r="O8388" s="272" t="e">
        <v>#N/A</v>
      </c>
      <c r="P8388" s="272" t="e">
        <v>#N/A</v>
      </c>
      <c r="Q8388" s="272" t="e">
        <v>#N/A</v>
      </c>
    </row>
    <row r="8389" spans="1:17" s="208" customFormat="1" ht="12">
      <c r="A8389" s="268" t="str">
        <f t="shared" si="262"/>
        <v>3723405011174553796</v>
      </c>
      <c r="B8389" s="304" t="s">
        <v>19891</v>
      </c>
      <c r="C8389" s="269" t="s">
        <v>13718</v>
      </c>
      <c r="D8389" s="144" t="s">
        <v>3106</v>
      </c>
      <c r="E8389" s="269" t="s">
        <v>13719</v>
      </c>
      <c r="F8389" s="145" t="s">
        <v>3106</v>
      </c>
      <c r="G8389" s="269" t="s">
        <v>3106</v>
      </c>
      <c r="H8389" s="305" t="s">
        <v>13720</v>
      </c>
      <c r="I8389" s="306" t="s">
        <v>20692</v>
      </c>
      <c r="J8389" s="201" t="str">
        <f t="shared" si="263"/>
        <v>9999</v>
      </c>
      <c r="K8389" s="270"/>
      <c r="L8389" s="270"/>
      <c r="M8389" s="271"/>
      <c r="N8389" s="270" t="e">
        <v>#N/A</v>
      </c>
      <c r="O8389" s="272" t="e">
        <v>#N/A</v>
      </c>
      <c r="P8389" s="272" t="e">
        <v>#N/A</v>
      </c>
      <c r="Q8389" s="272" t="e">
        <v>#N/A</v>
      </c>
    </row>
    <row r="8390" spans="1:17" s="208" customFormat="1" ht="12">
      <c r="A8390" s="268" t="str">
        <f t="shared" si="262"/>
        <v>3723629011346624665</v>
      </c>
      <c r="B8390" s="304" t="s">
        <v>19891</v>
      </c>
      <c r="C8390" s="269" t="s">
        <v>14103</v>
      </c>
      <c r="D8390" s="144" t="s">
        <v>3106</v>
      </c>
      <c r="E8390" s="269" t="s">
        <v>14104</v>
      </c>
      <c r="F8390" s="145" t="s">
        <v>3106</v>
      </c>
      <c r="G8390" s="269" t="s">
        <v>3106</v>
      </c>
      <c r="H8390" s="305" t="s">
        <v>14105</v>
      </c>
      <c r="I8390" s="306" t="s">
        <v>21160</v>
      </c>
      <c r="J8390" s="201" t="str">
        <f t="shared" si="263"/>
        <v>9999</v>
      </c>
      <c r="K8390" s="270" t="s">
        <v>13915</v>
      </c>
      <c r="L8390" s="270" t="s">
        <v>13916</v>
      </c>
      <c r="M8390" s="271">
        <v>44085</v>
      </c>
      <c r="N8390" s="270" t="e">
        <v>#N/A</v>
      </c>
      <c r="O8390" s="272" t="e">
        <v>#N/A</v>
      </c>
      <c r="P8390" s="272" t="e">
        <v>#N/A</v>
      </c>
      <c r="Q8390" s="272" t="e">
        <v>#N/A</v>
      </c>
    </row>
    <row r="8391" spans="1:17" s="208" customFormat="1" ht="12">
      <c r="A8391" s="268" t="str">
        <f t="shared" si="262"/>
        <v>3731028021023326485</v>
      </c>
      <c r="B8391" s="304" t="s">
        <v>19891</v>
      </c>
      <c r="C8391" s="269" t="s">
        <v>13721</v>
      </c>
      <c r="D8391" s="144" t="s">
        <v>3106</v>
      </c>
      <c r="E8391" s="269" t="s">
        <v>13722</v>
      </c>
      <c r="F8391" s="145" t="s">
        <v>3106</v>
      </c>
      <c r="G8391" s="269" t="s">
        <v>3106</v>
      </c>
      <c r="H8391" s="305" t="s">
        <v>13723</v>
      </c>
      <c r="I8391" s="306" t="s">
        <v>20291</v>
      </c>
      <c r="J8391" s="201" t="str">
        <f t="shared" si="263"/>
        <v>9999</v>
      </c>
      <c r="K8391" s="270"/>
      <c r="L8391" s="270"/>
      <c r="M8391" s="271"/>
      <c r="N8391" s="270" t="e">
        <v>#N/A</v>
      </c>
      <c r="O8391" s="272" t="e">
        <v>#N/A</v>
      </c>
      <c r="P8391" s="272" t="e">
        <v>#N/A</v>
      </c>
      <c r="Q8391" s="272" t="e">
        <v>#N/A</v>
      </c>
    </row>
    <row r="8392" spans="1:17" s="208" customFormat="1" ht="12">
      <c r="A8392" s="268" t="str">
        <f t="shared" si="262"/>
        <v>3731259011497017529</v>
      </c>
      <c r="B8392" s="304" t="s">
        <v>19891</v>
      </c>
      <c r="C8392" s="269" t="s">
        <v>13724</v>
      </c>
      <c r="D8392" s="144" t="s">
        <v>3106</v>
      </c>
      <c r="E8392" s="269" t="s">
        <v>13725</v>
      </c>
      <c r="F8392" s="145" t="s">
        <v>3106</v>
      </c>
      <c r="G8392" s="269" t="s">
        <v>3106</v>
      </c>
      <c r="H8392" s="305" t="s">
        <v>13726</v>
      </c>
      <c r="I8392" s="306" t="s">
        <v>21574</v>
      </c>
      <c r="J8392" s="201" t="str">
        <f t="shared" si="263"/>
        <v>9999</v>
      </c>
      <c r="K8392" s="270" t="s">
        <v>4043</v>
      </c>
      <c r="L8392" s="270"/>
      <c r="M8392" s="271"/>
      <c r="N8392" s="270" t="e">
        <v>#N/A</v>
      </c>
      <c r="O8392" s="272" t="e">
        <v>#N/A</v>
      </c>
      <c r="P8392" s="272" t="e">
        <v>#N/A</v>
      </c>
      <c r="Q8392" s="272" t="e">
        <v>#N/A</v>
      </c>
    </row>
    <row r="8393" spans="1:17" s="208" customFormat="1" ht="12">
      <c r="A8393" s="268" t="str">
        <f t="shared" si="262"/>
        <v>3731333011235685470</v>
      </c>
      <c r="B8393" s="304" t="s">
        <v>19891</v>
      </c>
      <c r="C8393" s="269" t="s">
        <v>14074</v>
      </c>
      <c r="D8393" s="144" t="s">
        <v>3106</v>
      </c>
      <c r="E8393" s="269" t="s">
        <v>14075</v>
      </c>
      <c r="F8393" s="145" t="s">
        <v>3106</v>
      </c>
      <c r="G8393" s="269" t="s">
        <v>3106</v>
      </c>
      <c r="H8393" s="305" t="s">
        <v>14076</v>
      </c>
      <c r="I8393" s="306" t="s">
        <v>20868</v>
      </c>
      <c r="J8393" s="201" t="str">
        <f t="shared" si="263"/>
        <v>9999</v>
      </c>
      <c r="K8393" s="270" t="s">
        <v>13915</v>
      </c>
      <c r="L8393" s="270" t="s">
        <v>13916</v>
      </c>
      <c r="M8393" s="271">
        <v>44085</v>
      </c>
      <c r="N8393" s="270" t="e">
        <v>#N/A</v>
      </c>
      <c r="O8393" s="272" t="e">
        <v>#N/A</v>
      </c>
      <c r="P8393" s="272" t="e">
        <v>#N/A</v>
      </c>
      <c r="Q8393" s="272" t="e">
        <v>#N/A</v>
      </c>
    </row>
    <row r="8394" spans="1:17" s="208" customFormat="1" ht="12">
      <c r="A8394" s="268" t="str">
        <f t="shared" si="262"/>
        <v>3731762011588636278</v>
      </c>
      <c r="B8394" s="304" t="s">
        <v>19891</v>
      </c>
      <c r="C8394" s="269" t="s">
        <v>4360</v>
      </c>
      <c r="D8394" s="144" t="s">
        <v>3106</v>
      </c>
      <c r="E8394" s="269" t="s">
        <v>13727</v>
      </c>
      <c r="F8394" s="145" t="s">
        <v>3106</v>
      </c>
      <c r="G8394" s="269" t="s">
        <v>3106</v>
      </c>
      <c r="H8394" s="305" t="s">
        <v>4361</v>
      </c>
      <c r="I8394" s="306" t="s">
        <v>21825</v>
      </c>
      <c r="J8394" s="201" t="str">
        <f t="shared" si="263"/>
        <v>9999</v>
      </c>
      <c r="K8394" s="270"/>
      <c r="L8394" s="270"/>
      <c r="M8394" s="271"/>
      <c r="N8394" s="270" t="e">
        <v>#N/A</v>
      </c>
      <c r="O8394" s="272" t="e">
        <v>#N/A</v>
      </c>
      <c r="P8394" s="272" t="e">
        <v>#N/A</v>
      </c>
      <c r="Q8394" s="272" t="e">
        <v>#N/A</v>
      </c>
    </row>
    <row r="8395" spans="1:17" s="208" customFormat="1" ht="12">
      <c r="A8395" s="268" t="str">
        <f t="shared" si="262"/>
        <v>3735144011588039465</v>
      </c>
      <c r="B8395" s="304" t="s">
        <v>19891</v>
      </c>
      <c r="C8395" s="269" t="s">
        <v>13728</v>
      </c>
      <c r="D8395" s="144" t="s">
        <v>3106</v>
      </c>
      <c r="E8395" s="269" t="s">
        <v>13729</v>
      </c>
      <c r="F8395" s="145" t="s">
        <v>3106</v>
      </c>
      <c r="G8395" s="269" t="s">
        <v>3106</v>
      </c>
      <c r="H8395" s="305" t="s">
        <v>13730</v>
      </c>
      <c r="I8395" s="306" t="s">
        <v>21821</v>
      </c>
      <c r="J8395" s="201" t="str">
        <f t="shared" si="263"/>
        <v>9999</v>
      </c>
      <c r="K8395" s="270" t="s">
        <v>4095</v>
      </c>
      <c r="L8395" s="270"/>
      <c r="M8395" s="271"/>
      <c r="N8395" s="270" t="e">
        <v>#N/A</v>
      </c>
      <c r="O8395" s="272" t="e">
        <v>#N/A</v>
      </c>
      <c r="P8395" s="272" t="e">
        <v>#N/A</v>
      </c>
      <c r="Q8395" s="272" t="e">
        <v>#N/A</v>
      </c>
    </row>
    <row r="8396" spans="1:17" s="208" customFormat="1" ht="12">
      <c r="A8396" s="268" t="str">
        <f t="shared" si="262"/>
        <v>3740144011720096092</v>
      </c>
      <c r="B8396" s="304" t="s">
        <v>19891</v>
      </c>
      <c r="C8396" s="269" t="s">
        <v>13731</v>
      </c>
      <c r="D8396" s="144" t="s">
        <v>3106</v>
      </c>
      <c r="E8396" s="269" t="s">
        <v>13732</v>
      </c>
      <c r="F8396" s="145" t="s">
        <v>3106</v>
      </c>
      <c r="G8396" s="269" t="s">
        <v>3106</v>
      </c>
      <c r="H8396" s="305" t="s">
        <v>13733</v>
      </c>
      <c r="I8396" s="306" t="s">
        <v>22180</v>
      </c>
      <c r="J8396" s="201" t="str">
        <f t="shared" si="263"/>
        <v>9999</v>
      </c>
      <c r="K8396" s="270"/>
      <c r="L8396" s="270"/>
      <c r="M8396" s="271"/>
      <c r="N8396" s="270" t="e">
        <v>#N/A</v>
      </c>
      <c r="O8396" s="272" t="e">
        <v>#N/A</v>
      </c>
      <c r="P8396" s="272" t="e">
        <v>#N/A</v>
      </c>
      <c r="Q8396" s="272" t="e">
        <v>#N/A</v>
      </c>
    </row>
    <row r="8397" spans="1:17" s="208" customFormat="1" ht="12">
      <c r="A8397" s="268" t="str">
        <f t="shared" si="262"/>
        <v>3747792011497284871</v>
      </c>
      <c r="B8397" s="304" t="s">
        <v>19891</v>
      </c>
      <c r="C8397" s="269" t="s">
        <v>13734</v>
      </c>
      <c r="D8397" s="144" t="s">
        <v>3106</v>
      </c>
      <c r="E8397" s="269" t="s">
        <v>13735</v>
      </c>
      <c r="F8397" s="145" t="s">
        <v>3106</v>
      </c>
      <c r="G8397" s="269" t="s">
        <v>3106</v>
      </c>
      <c r="H8397" s="305" t="s">
        <v>13736</v>
      </c>
      <c r="I8397" s="306" t="s">
        <v>20115</v>
      </c>
      <c r="J8397" s="201" t="str">
        <f t="shared" si="263"/>
        <v>9999</v>
      </c>
      <c r="K8397" s="270" t="s">
        <v>13737</v>
      </c>
      <c r="L8397" s="270"/>
      <c r="M8397" s="271"/>
      <c r="N8397" s="270" t="e">
        <v>#N/A</v>
      </c>
      <c r="O8397" s="272" t="e">
        <v>#N/A</v>
      </c>
      <c r="P8397" s="272" t="e">
        <v>#N/A</v>
      </c>
      <c r="Q8397" s="272" t="e">
        <v>#N/A</v>
      </c>
    </row>
    <row r="8398" spans="1:17" s="208" customFormat="1" ht="12">
      <c r="A8398" s="268" t="str">
        <f t="shared" si="262"/>
        <v>3748550011932543428</v>
      </c>
      <c r="B8398" s="304" t="s">
        <v>19891</v>
      </c>
      <c r="C8398" s="269" t="s">
        <v>13738</v>
      </c>
      <c r="D8398" s="144" t="s">
        <v>3106</v>
      </c>
      <c r="E8398" s="269" t="s">
        <v>13739</v>
      </c>
      <c r="F8398" s="145" t="s">
        <v>3106</v>
      </c>
      <c r="G8398" s="269" t="s">
        <v>3106</v>
      </c>
      <c r="H8398" s="305" t="s">
        <v>13740</v>
      </c>
      <c r="I8398" s="306" t="s">
        <v>22718</v>
      </c>
      <c r="J8398" s="201" t="str">
        <f t="shared" si="263"/>
        <v>9999</v>
      </c>
      <c r="K8398" s="270"/>
      <c r="L8398" s="270"/>
      <c r="M8398" s="271"/>
      <c r="N8398" s="270" t="e">
        <v>#N/A</v>
      </c>
      <c r="O8398" s="272" t="e">
        <v>#N/A</v>
      </c>
      <c r="P8398" s="272" t="e">
        <v>#N/A</v>
      </c>
      <c r="Q8398" s="272" t="e">
        <v>#N/A</v>
      </c>
    </row>
    <row r="8399" spans="1:17" s="208" customFormat="1" ht="12">
      <c r="A8399" s="268" t="str">
        <f t="shared" si="262"/>
        <v>3750267021962462226</v>
      </c>
      <c r="B8399" s="304" t="s">
        <v>19891</v>
      </c>
      <c r="C8399" s="269" t="s">
        <v>3973</v>
      </c>
      <c r="D8399" s="144" t="s">
        <v>3106</v>
      </c>
      <c r="E8399" s="269" t="s">
        <v>13741</v>
      </c>
      <c r="F8399" s="145" t="s">
        <v>3106</v>
      </c>
      <c r="G8399" s="269" t="s">
        <v>3106</v>
      </c>
      <c r="H8399" s="305" t="s">
        <v>3684</v>
      </c>
      <c r="I8399" s="306" t="s">
        <v>22775</v>
      </c>
      <c r="J8399" s="201" t="str">
        <f t="shared" si="263"/>
        <v>9999</v>
      </c>
      <c r="K8399" s="270" t="s">
        <v>4117</v>
      </c>
      <c r="L8399" s="270"/>
      <c r="M8399" s="271"/>
      <c r="N8399" s="270" t="e">
        <v>#N/A</v>
      </c>
      <c r="O8399" s="272" t="e">
        <v>#N/A</v>
      </c>
      <c r="P8399" s="272" t="e">
        <v>#N/A</v>
      </c>
      <c r="Q8399" s="272" t="e">
        <v>#N/A</v>
      </c>
    </row>
    <row r="8400" spans="1:17" s="208" customFormat="1" ht="12">
      <c r="A8400" s="268" t="str">
        <f t="shared" si="262"/>
        <v>3750341021053353631</v>
      </c>
      <c r="B8400" s="304" t="s">
        <v>19891</v>
      </c>
      <c r="C8400" s="269" t="s">
        <v>13742</v>
      </c>
      <c r="D8400" s="144" t="s">
        <v>3106</v>
      </c>
      <c r="E8400" s="269" t="s">
        <v>13743</v>
      </c>
      <c r="F8400" s="145" t="s">
        <v>3106</v>
      </c>
      <c r="G8400" s="269" t="s">
        <v>3106</v>
      </c>
      <c r="H8400" s="305" t="s">
        <v>13744</v>
      </c>
      <c r="I8400" s="306" t="s">
        <v>20346</v>
      </c>
      <c r="J8400" s="201" t="str">
        <f t="shared" si="263"/>
        <v>9999</v>
      </c>
      <c r="K8400" s="270"/>
      <c r="L8400" s="270"/>
      <c r="M8400" s="271"/>
      <c r="N8400" s="270" t="e">
        <v>#N/A</v>
      </c>
      <c r="O8400" s="272" t="e">
        <v>#N/A</v>
      </c>
      <c r="P8400" s="272" t="e">
        <v>#N/A</v>
      </c>
      <c r="Q8400" s="272" t="e">
        <v>#N/A</v>
      </c>
    </row>
    <row r="8401" spans="1:17" s="208" customFormat="1" ht="12">
      <c r="A8401" s="268" t="str">
        <f t="shared" si="262"/>
        <v>3751075011003281452</v>
      </c>
      <c r="B8401" s="304" t="s">
        <v>19891</v>
      </c>
      <c r="C8401" s="269" t="s">
        <v>13745</v>
      </c>
      <c r="D8401" s="144" t="s">
        <v>3106</v>
      </c>
      <c r="E8401" s="269" t="s">
        <v>13746</v>
      </c>
      <c r="F8401" s="145" t="s">
        <v>3106</v>
      </c>
      <c r="G8401" s="269" t="s">
        <v>3106</v>
      </c>
      <c r="H8401" s="305" t="s">
        <v>13747</v>
      </c>
      <c r="I8401" s="306" t="s">
        <v>20239</v>
      </c>
      <c r="J8401" s="201" t="str">
        <f t="shared" si="263"/>
        <v>9999</v>
      </c>
      <c r="K8401" s="270"/>
      <c r="L8401" s="270"/>
      <c r="M8401" s="271"/>
      <c r="N8401" s="270" t="e">
        <v>#N/A</v>
      </c>
      <c r="O8401" s="272" t="e">
        <v>#N/A</v>
      </c>
      <c r="P8401" s="272" t="e">
        <v>#N/A</v>
      </c>
      <c r="Q8401" s="272" t="e">
        <v>#N/A</v>
      </c>
    </row>
    <row r="8402" spans="1:17" s="208" customFormat="1" ht="12">
      <c r="A8402" s="268" t="str">
        <f t="shared" si="262"/>
        <v>3751992011487026340</v>
      </c>
      <c r="B8402" s="304" t="s">
        <v>19891</v>
      </c>
      <c r="C8402" s="143" t="s">
        <v>20116</v>
      </c>
      <c r="D8402" s="144" t="s">
        <v>3106</v>
      </c>
      <c r="E8402" s="144" t="s">
        <v>20117</v>
      </c>
      <c r="F8402" s="145" t="s">
        <v>3106</v>
      </c>
      <c r="G8402" s="269" t="s">
        <v>3106</v>
      </c>
      <c r="H8402" s="146" t="s">
        <v>20118</v>
      </c>
      <c r="I8402" s="306" t="s">
        <v>20118</v>
      </c>
      <c r="J8402" s="201" t="str">
        <f t="shared" si="263"/>
        <v>9999</v>
      </c>
      <c r="K8402" s="308" t="s">
        <v>19895</v>
      </c>
      <c r="L8402" s="308" t="s">
        <v>13916</v>
      </c>
      <c r="M8402" s="271">
        <v>44475</v>
      </c>
      <c r="N8402" s="270" t="s">
        <v>19946</v>
      </c>
      <c r="O8402" s="272" t="s">
        <v>19947</v>
      </c>
      <c r="P8402" s="272" t="s">
        <v>19948</v>
      </c>
      <c r="Q8402" s="272" t="s">
        <v>19949</v>
      </c>
    </row>
    <row r="8403" spans="1:17" s="208" customFormat="1" ht="12">
      <c r="A8403" s="268" t="str">
        <f t="shared" si="262"/>
        <v>3752305011568906212</v>
      </c>
      <c r="B8403" s="304" t="s">
        <v>19891</v>
      </c>
      <c r="C8403" s="269" t="s">
        <v>14234</v>
      </c>
      <c r="D8403" s="144" t="s">
        <v>3106</v>
      </c>
      <c r="E8403" s="269" t="s">
        <v>14235</v>
      </c>
      <c r="F8403" s="145" t="s">
        <v>3106</v>
      </c>
      <c r="G8403" s="269" t="s">
        <v>3106</v>
      </c>
      <c r="H8403" s="305" t="s">
        <v>14236</v>
      </c>
      <c r="I8403" s="306" t="s">
        <v>21790</v>
      </c>
      <c r="J8403" s="201" t="str">
        <f t="shared" si="263"/>
        <v>9999</v>
      </c>
      <c r="K8403" s="270" t="s">
        <v>13915</v>
      </c>
      <c r="L8403" s="270" t="s">
        <v>13916</v>
      </c>
      <c r="M8403" s="271">
        <v>44085</v>
      </c>
      <c r="N8403" s="270" t="e">
        <v>#N/A</v>
      </c>
      <c r="O8403" s="272" t="e">
        <v>#N/A</v>
      </c>
      <c r="P8403" s="272" t="e">
        <v>#N/A</v>
      </c>
      <c r="Q8403" s="272" t="e">
        <v>#N/A</v>
      </c>
    </row>
    <row r="8404" spans="1:17" s="208" customFormat="1" ht="12">
      <c r="A8404" s="268" t="str">
        <f t="shared" si="262"/>
        <v>3753402011306126818</v>
      </c>
      <c r="B8404" s="304" t="s">
        <v>19891</v>
      </c>
      <c r="C8404" s="269" t="s">
        <v>13748</v>
      </c>
      <c r="D8404" s="144" t="s">
        <v>3106</v>
      </c>
      <c r="E8404" s="269" t="s">
        <v>13749</v>
      </c>
      <c r="F8404" s="145" t="s">
        <v>3106</v>
      </c>
      <c r="G8404" s="269" t="s">
        <v>3106</v>
      </c>
      <c r="H8404" s="305" t="s">
        <v>13750</v>
      </c>
      <c r="I8404" s="306" t="s">
        <v>21015</v>
      </c>
      <c r="J8404" s="201" t="str">
        <f t="shared" si="263"/>
        <v>9999</v>
      </c>
      <c r="K8404" s="270" t="s">
        <v>4043</v>
      </c>
      <c r="L8404" s="270"/>
      <c r="M8404" s="271"/>
      <c r="N8404" s="270" t="e">
        <v>#N/A</v>
      </c>
      <c r="O8404" s="272" t="e">
        <v>#N/A</v>
      </c>
      <c r="P8404" s="272" t="e">
        <v>#N/A</v>
      </c>
      <c r="Q8404" s="272" t="e">
        <v>#N/A</v>
      </c>
    </row>
    <row r="8405" spans="1:17" s="208" customFormat="1" ht="12">
      <c r="A8405" s="268" t="str">
        <f t="shared" ref="A8405:A8468" si="264">E8405&amp;C8405</f>
        <v>3757049011477098994</v>
      </c>
      <c r="B8405" s="304" t="s">
        <v>19891</v>
      </c>
      <c r="C8405" s="269" t="s">
        <v>13751</v>
      </c>
      <c r="D8405" s="144" t="s">
        <v>3106</v>
      </c>
      <c r="E8405" s="269" t="s">
        <v>13752</v>
      </c>
      <c r="F8405" s="145" t="s">
        <v>3106</v>
      </c>
      <c r="G8405" s="269" t="s">
        <v>3106</v>
      </c>
      <c r="H8405" s="305" t="s">
        <v>13753</v>
      </c>
      <c r="I8405" s="307" t="s">
        <v>13753</v>
      </c>
      <c r="J8405" s="201" t="str">
        <f t="shared" si="263"/>
        <v>9999</v>
      </c>
      <c r="K8405" s="270" t="s">
        <v>4204</v>
      </c>
      <c r="L8405" s="270"/>
      <c r="M8405" s="271"/>
      <c r="N8405" s="270" t="e">
        <v>#N/A</v>
      </c>
      <c r="O8405" s="272" t="e">
        <v>#N/A</v>
      </c>
      <c r="P8405" s="272" t="e">
        <v>#N/A</v>
      </c>
      <c r="Q8405" s="272" t="e">
        <v>#N/A</v>
      </c>
    </row>
    <row r="8406" spans="1:17" s="208" customFormat="1" ht="12">
      <c r="A8406" s="268" t="str">
        <f t="shared" si="264"/>
        <v>3758856011699029413</v>
      </c>
      <c r="B8406" s="304" t="s">
        <v>19891</v>
      </c>
      <c r="C8406" s="269" t="s">
        <v>4630</v>
      </c>
      <c r="D8406" s="144" t="s">
        <v>3106</v>
      </c>
      <c r="E8406" s="269" t="s">
        <v>13754</v>
      </c>
      <c r="F8406" s="145" t="s">
        <v>3106</v>
      </c>
      <c r="G8406" s="269" t="s">
        <v>3106</v>
      </c>
      <c r="H8406" s="305" t="s">
        <v>13755</v>
      </c>
      <c r="I8406" s="306" t="s">
        <v>22084</v>
      </c>
      <c r="J8406" s="201" t="str">
        <f t="shared" si="263"/>
        <v>9999</v>
      </c>
      <c r="K8406" s="270" t="s">
        <v>4472</v>
      </c>
      <c r="L8406" s="270"/>
      <c r="M8406" s="271"/>
      <c r="N8406" s="270" t="e">
        <v>#N/A</v>
      </c>
      <c r="O8406" s="272" t="e">
        <v>#N/A</v>
      </c>
      <c r="P8406" s="272" t="e">
        <v>#N/A</v>
      </c>
      <c r="Q8406" s="272" t="e">
        <v>#N/A</v>
      </c>
    </row>
    <row r="8407" spans="1:17" s="208" customFormat="1" ht="12">
      <c r="A8407" s="268" t="str">
        <f t="shared" si="264"/>
        <v>3760910011093263501</v>
      </c>
      <c r="B8407" s="304" t="s">
        <v>19891</v>
      </c>
      <c r="C8407" s="269" t="s">
        <v>13756</v>
      </c>
      <c r="D8407" s="144" t="s">
        <v>3106</v>
      </c>
      <c r="E8407" s="269" t="s">
        <v>13757</v>
      </c>
      <c r="F8407" s="145" t="s">
        <v>3106</v>
      </c>
      <c r="G8407" s="269" t="s">
        <v>3106</v>
      </c>
      <c r="H8407" s="305" t="s">
        <v>13758</v>
      </c>
      <c r="I8407" s="306" t="s">
        <v>20453</v>
      </c>
      <c r="J8407" s="201" t="str">
        <f t="shared" si="263"/>
        <v>9999</v>
      </c>
      <c r="K8407" s="270"/>
      <c r="L8407" s="270"/>
      <c r="M8407" s="271"/>
      <c r="N8407" s="270" t="e">
        <v>#N/A</v>
      </c>
      <c r="O8407" s="272" t="e">
        <v>#N/A</v>
      </c>
      <c r="P8407" s="272" t="e">
        <v>#N/A</v>
      </c>
      <c r="Q8407" s="272" t="e">
        <v>#N/A</v>
      </c>
    </row>
    <row r="8408" spans="1:17" s="208" customFormat="1" ht="12">
      <c r="A8408" s="268" t="str">
        <f t="shared" si="264"/>
        <v>3763104011396291555</v>
      </c>
      <c r="B8408" s="304" t="s">
        <v>19891</v>
      </c>
      <c r="C8408" s="269" t="s">
        <v>13759</v>
      </c>
      <c r="D8408" s="144" t="s">
        <v>3106</v>
      </c>
      <c r="E8408" s="269" t="s">
        <v>13760</v>
      </c>
      <c r="F8408" s="145" t="s">
        <v>3106</v>
      </c>
      <c r="G8408" s="269" t="s">
        <v>3106</v>
      </c>
      <c r="H8408" s="305" t="s">
        <v>10200</v>
      </c>
      <c r="I8408" s="306" t="s">
        <v>21276</v>
      </c>
      <c r="J8408" s="201" t="str">
        <f t="shared" si="263"/>
        <v>9999</v>
      </c>
      <c r="K8408" s="270" t="s">
        <v>4117</v>
      </c>
      <c r="L8408" s="270"/>
      <c r="M8408" s="271"/>
      <c r="N8408" s="270" t="e">
        <v>#N/A</v>
      </c>
      <c r="O8408" s="272" t="e">
        <v>#N/A</v>
      </c>
      <c r="P8408" s="272" t="e">
        <v>#N/A</v>
      </c>
      <c r="Q8408" s="272" t="e">
        <v>#N/A</v>
      </c>
    </row>
    <row r="8409" spans="1:17" s="208" customFormat="1" ht="12">
      <c r="A8409" s="268" t="str">
        <f t="shared" si="264"/>
        <v>3765448011144769563</v>
      </c>
      <c r="B8409" s="304" t="s">
        <v>19891</v>
      </c>
      <c r="C8409" s="269" t="s">
        <v>13761</v>
      </c>
      <c r="D8409" s="144" t="s">
        <v>3106</v>
      </c>
      <c r="E8409" s="269" t="s">
        <v>13762</v>
      </c>
      <c r="F8409" s="145" t="s">
        <v>3106</v>
      </c>
      <c r="G8409" s="269" t="s">
        <v>3106</v>
      </c>
      <c r="H8409" s="305" t="s">
        <v>13763</v>
      </c>
      <c r="I8409" s="306" t="s">
        <v>20631</v>
      </c>
      <c r="J8409" s="201" t="str">
        <f t="shared" si="263"/>
        <v>9999</v>
      </c>
      <c r="K8409" s="270" t="s">
        <v>10992</v>
      </c>
      <c r="L8409" s="270"/>
      <c r="M8409" s="271"/>
      <c r="N8409" s="270" t="e">
        <v>#N/A</v>
      </c>
      <c r="O8409" s="272" t="e">
        <v>#N/A</v>
      </c>
      <c r="P8409" s="272" t="e">
        <v>#N/A</v>
      </c>
      <c r="Q8409" s="272" t="e">
        <v>#N/A</v>
      </c>
    </row>
    <row r="8410" spans="1:17" s="208" customFormat="1" ht="12">
      <c r="A8410" s="268" t="str">
        <f t="shared" si="264"/>
        <v>3783011021285994384</v>
      </c>
      <c r="B8410" s="304" t="s">
        <v>19891</v>
      </c>
      <c r="C8410" s="143" t="s">
        <v>20119</v>
      </c>
      <c r="D8410" s="144" t="s">
        <v>3106</v>
      </c>
      <c r="E8410" s="144" t="s">
        <v>20120</v>
      </c>
      <c r="F8410" s="145" t="s">
        <v>3106</v>
      </c>
      <c r="G8410" s="269" t="s">
        <v>3106</v>
      </c>
      <c r="H8410" s="146" t="s">
        <v>20121</v>
      </c>
      <c r="I8410" s="306" t="s">
        <v>20121</v>
      </c>
      <c r="J8410" s="201" t="str">
        <f t="shared" si="263"/>
        <v>9999</v>
      </c>
      <c r="K8410" s="308" t="s">
        <v>19895</v>
      </c>
      <c r="L8410" s="308" t="s">
        <v>13916</v>
      </c>
      <c r="M8410" s="271">
        <v>44475</v>
      </c>
      <c r="N8410" s="270" t="s">
        <v>19903</v>
      </c>
      <c r="O8410" s="272" t="s">
        <v>19904</v>
      </c>
      <c r="P8410" s="272" t="s">
        <v>20122</v>
      </c>
      <c r="Q8410" s="272" t="s">
        <v>20123</v>
      </c>
    </row>
    <row r="8411" spans="1:17" s="208" customFormat="1" ht="12">
      <c r="A8411" s="268" t="str">
        <f t="shared" si="264"/>
        <v>3792350011881118693</v>
      </c>
      <c r="B8411" s="304" t="s">
        <v>19891</v>
      </c>
      <c r="C8411" s="269" t="s">
        <v>14395</v>
      </c>
      <c r="D8411" s="144" t="s">
        <v>3106</v>
      </c>
      <c r="E8411" s="269" t="s">
        <v>14396</v>
      </c>
      <c r="F8411" s="145" t="s">
        <v>3106</v>
      </c>
      <c r="G8411" s="269" t="s">
        <v>3106</v>
      </c>
      <c r="H8411" s="305" t="s">
        <v>14397</v>
      </c>
      <c r="I8411" s="306" t="s">
        <v>22560</v>
      </c>
      <c r="J8411" s="201" t="str">
        <f t="shared" si="263"/>
        <v>9999</v>
      </c>
      <c r="K8411" s="270" t="s">
        <v>13915</v>
      </c>
      <c r="L8411" s="270" t="s">
        <v>13916</v>
      </c>
      <c r="M8411" s="271">
        <v>44085</v>
      </c>
      <c r="N8411" s="270" t="e">
        <v>#N/A</v>
      </c>
      <c r="O8411" s="272" t="e">
        <v>#N/A</v>
      </c>
      <c r="P8411" s="272" t="e">
        <v>#N/A</v>
      </c>
      <c r="Q8411" s="272" t="e">
        <v>#N/A</v>
      </c>
    </row>
    <row r="8412" spans="1:17" s="208" customFormat="1" ht="12">
      <c r="A8412" s="268" t="str">
        <f t="shared" si="264"/>
        <v>3804643011740715333</v>
      </c>
      <c r="B8412" s="304" t="s">
        <v>19891</v>
      </c>
      <c r="C8412" s="143" t="s">
        <v>20127</v>
      </c>
      <c r="D8412" s="144" t="s">
        <v>3106</v>
      </c>
      <c r="E8412" s="144" t="s">
        <v>20128</v>
      </c>
      <c r="F8412" s="145" t="s">
        <v>3106</v>
      </c>
      <c r="G8412" s="269" t="s">
        <v>3106</v>
      </c>
      <c r="H8412" s="146" t="s">
        <v>20129</v>
      </c>
      <c r="I8412" s="306" t="s">
        <v>20129</v>
      </c>
      <c r="J8412" s="201" t="str">
        <f t="shared" si="263"/>
        <v>9999</v>
      </c>
      <c r="K8412" s="308" t="s">
        <v>19917</v>
      </c>
      <c r="L8412" s="308" t="s">
        <v>13916</v>
      </c>
      <c r="M8412" s="271">
        <v>44475</v>
      </c>
      <c r="N8412" s="270" t="s">
        <v>20130</v>
      </c>
      <c r="O8412" s="272" t="s">
        <v>20131</v>
      </c>
      <c r="P8412" s="272" t="s">
        <v>20132</v>
      </c>
      <c r="Q8412" s="272" t="s">
        <v>20133</v>
      </c>
    </row>
    <row r="8413" spans="1:17" s="208" customFormat="1" ht="12">
      <c r="A8413" s="268" t="str">
        <f t="shared" si="264"/>
        <v>3805889011407388408</v>
      </c>
      <c r="B8413" s="304" t="s">
        <v>19891</v>
      </c>
      <c r="C8413" s="269" t="s">
        <v>14136</v>
      </c>
      <c r="D8413" s="144" t="s">
        <v>3106</v>
      </c>
      <c r="E8413" s="269" t="s">
        <v>14137</v>
      </c>
      <c r="F8413" s="145" t="s">
        <v>3106</v>
      </c>
      <c r="G8413" s="269" t="s">
        <v>3106</v>
      </c>
      <c r="H8413" s="305" t="s">
        <v>14138</v>
      </c>
      <c r="I8413" s="306" t="s">
        <v>21315</v>
      </c>
      <c r="J8413" s="201" t="str">
        <f t="shared" si="263"/>
        <v>9999</v>
      </c>
      <c r="K8413" s="270" t="s">
        <v>13915</v>
      </c>
      <c r="L8413" s="270" t="s">
        <v>13916</v>
      </c>
      <c r="M8413" s="271">
        <v>44085</v>
      </c>
      <c r="N8413" s="270" t="e">
        <v>#N/A</v>
      </c>
      <c r="O8413" s="272" t="e">
        <v>#N/A</v>
      </c>
      <c r="P8413" s="272" t="e">
        <v>#N/A</v>
      </c>
      <c r="Q8413" s="272" t="e">
        <v>#N/A</v>
      </c>
    </row>
    <row r="8414" spans="1:17" s="208" customFormat="1" ht="12">
      <c r="A8414" s="268" t="str">
        <f t="shared" si="264"/>
        <v>3806630021205263134</v>
      </c>
      <c r="B8414" s="304" t="s">
        <v>19891</v>
      </c>
      <c r="C8414" s="269" t="s">
        <v>14046</v>
      </c>
      <c r="D8414" s="144" t="s">
        <v>3106</v>
      </c>
      <c r="E8414" s="269" t="s">
        <v>14047</v>
      </c>
      <c r="F8414" s="145" t="s">
        <v>3106</v>
      </c>
      <c r="G8414" s="269" t="s">
        <v>3106</v>
      </c>
      <c r="H8414" s="305" t="s">
        <v>14048</v>
      </c>
      <c r="I8414" s="306" t="s">
        <v>20767</v>
      </c>
      <c r="J8414" s="201" t="str">
        <f t="shared" si="263"/>
        <v>9999</v>
      </c>
      <c r="K8414" s="270" t="s">
        <v>14049</v>
      </c>
      <c r="L8414" s="270" t="s">
        <v>13916</v>
      </c>
      <c r="M8414" s="271">
        <v>44085</v>
      </c>
      <c r="N8414" s="270" t="e">
        <v>#N/A</v>
      </c>
      <c r="O8414" s="272" t="e">
        <v>#N/A</v>
      </c>
      <c r="P8414" s="272" t="e">
        <v>#N/A</v>
      </c>
      <c r="Q8414" s="272" t="e">
        <v>#N/A</v>
      </c>
    </row>
    <row r="8415" spans="1:17" s="208" customFormat="1" ht="12">
      <c r="A8415" s="268" t="str">
        <f t="shared" si="264"/>
        <v>3809238021972535318</v>
      </c>
      <c r="B8415" s="304" t="s">
        <v>19891</v>
      </c>
      <c r="C8415" s="269" t="s">
        <v>9683</v>
      </c>
      <c r="D8415" s="144" t="s">
        <v>3106</v>
      </c>
      <c r="E8415" s="269" t="s">
        <v>13764</v>
      </c>
      <c r="F8415" s="145" t="s">
        <v>3106</v>
      </c>
      <c r="G8415" s="269" t="s">
        <v>3106</v>
      </c>
      <c r="H8415" s="305" t="s">
        <v>9685</v>
      </c>
      <c r="I8415" s="306" t="s">
        <v>22798</v>
      </c>
      <c r="J8415" s="201" t="str">
        <f t="shared" si="263"/>
        <v>9999</v>
      </c>
      <c r="K8415" s="270" t="s">
        <v>4117</v>
      </c>
      <c r="L8415" s="270"/>
      <c r="M8415" s="271"/>
      <c r="N8415" s="270" t="e">
        <v>#N/A</v>
      </c>
      <c r="O8415" s="272" t="e">
        <v>#N/A</v>
      </c>
      <c r="P8415" s="272" t="e">
        <v>#N/A</v>
      </c>
      <c r="Q8415" s="272" t="e">
        <v>#N/A</v>
      </c>
    </row>
    <row r="8416" spans="1:17" s="208" customFormat="1" ht="12">
      <c r="A8416" s="268" t="str">
        <f t="shared" si="264"/>
        <v>3818593011194271338</v>
      </c>
      <c r="B8416" s="304" t="s">
        <v>19891</v>
      </c>
      <c r="C8416" s="143" t="s">
        <v>20134</v>
      </c>
      <c r="D8416" s="144" t="s">
        <v>3106</v>
      </c>
      <c r="E8416" s="144" t="s">
        <v>20135</v>
      </c>
      <c r="F8416" s="145" t="s">
        <v>3106</v>
      </c>
      <c r="G8416" s="269" t="s">
        <v>3106</v>
      </c>
      <c r="H8416" s="146" t="s">
        <v>20136</v>
      </c>
      <c r="I8416" s="306" t="s">
        <v>20136</v>
      </c>
      <c r="J8416" s="201" t="str">
        <f t="shared" si="263"/>
        <v>9999</v>
      </c>
      <c r="K8416" s="308" t="s">
        <v>19895</v>
      </c>
      <c r="L8416" s="308" t="s">
        <v>13916</v>
      </c>
      <c r="M8416" s="271">
        <v>44475</v>
      </c>
      <c r="N8416" s="270" t="s">
        <v>19993</v>
      </c>
      <c r="O8416" s="272" t="s">
        <v>19994</v>
      </c>
      <c r="P8416" s="272" t="s">
        <v>19780</v>
      </c>
      <c r="Q8416" s="272" t="s">
        <v>19781</v>
      </c>
    </row>
    <row r="8417" spans="1:20" ht="12">
      <c r="A8417" s="268" t="str">
        <f t="shared" si="264"/>
        <v>3820979011912447418</v>
      </c>
      <c r="B8417" s="304" t="s">
        <v>19891</v>
      </c>
      <c r="C8417" s="269" t="s">
        <v>13765</v>
      </c>
      <c r="D8417" s="144" t="s">
        <v>3106</v>
      </c>
      <c r="E8417" s="269" t="s">
        <v>13766</v>
      </c>
      <c r="F8417" s="145" t="s">
        <v>3106</v>
      </c>
      <c r="G8417" s="269" t="s">
        <v>3106</v>
      </c>
      <c r="H8417" s="305" t="s">
        <v>13767</v>
      </c>
      <c r="I8417" s="306" t="s">
        <v>22650</v>
      </c>
      <c r="J8417" s="201" t="str">
        <f t="shared" si="263"/>
        <v>9999</v>
      </c>
      <c r="K8417" s="270" t="s">
        <v>4095</v>
      </c>
      <c r="L8417" s="270"/>
      <c r="M8417" s="271"/>
      <c r="N8417" s="270" t="e">
        <v>#N/A</v>
      </c>
      <c r="O8417" s="272" t="e">
        <v>#N/A</v>
      </c>
      <c r="P8417" s="272" t="e">
        <v>#N/A</v>
      </c>
      <c r="Q8417" s="272" t="e">
        <v>#N/A</v>
      </c>
      <c r="S8417" s="208"/>
    </row>
    <row r="8418" spans="1:20" ht="12">
      <c r="A8418" s="268" t="str">
        <f t="shared" si="264"/>
        <v>3821571011073013876</v>
      </c>
      <c r="B8418" s="304" t="s">
        <v>19891</v>
      </c>
      <c r="C8418" s="269" t="s">
        <v>13951</v>
      </c>
      <c r="D8418" s="144" t="s">
        <v>3106</v>
      </c>
      <c r="E8418" s="269" t="s">
        <v>13952</v>
      </c>
      <c r="F8418" s="145" t="s">
        <v>3106</v>
      </c>
      <c r="G8418" s="269" t="s">
        <v>3106</v>
      </c>
      <c r="H8418" s="305" t="s">
        <v>13953</v>
      </c>
      <c r="I8418" s="307" t="s">
        <v>13953</v>
      </c>
      <c r="J8418" s="201" t="str">
        <f t="shared" si="263"/>
        <v>9999</v>
      </c>
      <c r="K8418" s="270" t="s">
        <v>13915</v>
      </c>
      <c r="L8418" s="270" t="s">
        <v>13916</v>
      </c>
      <c r="M8418" s="271">
        <v>44085</v>
      </c>
      <c r="N8418" s="270" t="e">
        <v>#N/A</v>
      </c>
      <c r="O8418" s="272" t="e">
        <v>#N/A</v>
      </c>
      <c r="P8418" s="272" t="e">
        <v>#N/A</v>
      </c>
      <c r="Q8418" s="272" t="e">
        <v>#N/A</v>
      </c>
      <c r="S8418" s="208"/>
    </row>
    <row r="8419" spans="1:20" ht="12">
      <c r="A8419" s="268" t="str">
        <f t="shared" si="264"/>
        <v>3823965011093266330</v>
      </c>
      <c r="B8419" s="304" t="s">
        <v>19891</v>
      </c>
      <c r="C8419" s="269" t="s">
        <v>13965</v>
      </c>
      <c r="D8419" s="144" t="s">
        <v>3106</v>
      </c>
      <c r="E8419" s="269" t="s">
        <v>13966</v>
      </c>
      <c r="F8419" s="145" t="s">
        <v>3106</v>
      </c>
      <c r="G8419" s="269" t="s">
        <v>3106</v>
      </c>
      <c r="H8419" s="305" t="s">
        <v>13967</v>
      </c>
      <c r="I8419" s="306" t="s">
        <v>20454</v>
      </c>
      <c r="J8419" s="201" t="str">
        <f t="shared" si="263"/>
        <v>9999</v>
      </c>
      <c r="K8419" s="270" t="s">
        <v>13915</v>
      </c>
      <c r="L8419" s="270" t="s">
        <v>13916</v>
      </c>
      <c r="M8419" s="271">
        <v>44085</v>
      </c>
      <c r="N8419" s="270" t="e">
        <v>#N/A</v>
      </c>
      <c r="O8419" s="272" t="e">
        <v>#N/A</v>
      </c>
      <c r="P8419" s="272" t="e">
        <v>#N/A</v>
      </c>
      <c r="Q8419" s="272" t="e">
        <v>#N/A</v>
      </c>
      <c r="S8419" s="208"/>
    </row>
    <row r="8420" spans="1:20" ht="12">
      <c r="A8420" s="268" t="str">
        <f t="shared" si="264"/>
        <v>3824187011194245951</v>
      </c>
      <c r="B8420" s="304" t="s">
        <v>19891</v>
      </c>
      <c r="C8420" s="269" t="s">
        <v>14036</v>
      </c>
      <c r="D8420" s="144" t="s">
        <v>3106</v>
      </c>
      <c r="E8420" s="269" t="s">
        <v>14037</v>
      </c>
      <c r="F8420" s="145" t="s">
        <v>3106</v>
      </c>
      <c r="G8420" s="269" t="s">
        <v>3106</v>
      </c>
      <c r="H8420" s="305" t="s">
        <v>14038</v>
      </c>
      <c r="I8420" s="306" t="s">
        <v>20742</v>
      </c>
      <c r="J8420" s="201" t="str">
        <f t="shared" si="263"/>
        <v>9999</v>
      </c>
      <c r="K8420" s="270" t="s">
        <v>13915</v>
      </c>
      <c r="L8420" s="270" t="s">
        <v>13916</v>
      </c>
      <c r="M8420" s="271">
        <v>44085</v>
      </c>
      <c r="N8420" s="270" t="e">
        <v>#N/A</v>
      </c>
      <c r="O8420" s="272" t="e">
        <v>#N/A</v>
      </c>
      <c r="P8420" s="272" t="e">
        <v>#N/A</v>
      </c>
      <c r="Q8420" s="272" t="e">
        <v>#N/A</v>
      </c>
      <c r="S8420" s="208"/>
    </row>
    <row r="8421" spans="1:20" ht="12">
      <c r="A8421" s="268" t="str">
        <f t="shared" si="264"/>
        <v>3841629011518344043</v>
      </c>
      <c r="B8421" s="304" t="s">
        <v>19891</v>
      </c>
      <c r="C8421" s="269" t="s">
        <v>14210</v>
      </c>
      <c r="D8421" s="144" t="s">
        <v>3106</v>
      </c>
      <c r="E8421" s="269" t="s">
        <v>14211</v>
      </c>
      <c r="F8421" s="145" t="s">
        <v>3106</v>
      </c>
      <c r="G8421" s="269" t="s">
        <v>3106</v>
      </c>
      <c r="H8421" s="305" t="s">
        <v>14212</v>
      </c>
      <c r="I8421" s="306" t="s">
        <v>21644</v>
      </c>
      <c r="J8421" s="201" t="str">
        <f t="shared" si="263"/>
        <v>9999</v>
      </c>
      <c r="K8421" s="270" t="s">
        <v>13915</v>
      </c>
      <c r="L8421" s="270" t="s">
        <v>13916</v>
      </c>
      <c r="M8421" s="271">
        <v>44085</v>
      </c>
      <c r="N8421" s="270" t="e">
        <v>#N/A</v>
      </c>
      <c r="O8421" s="272" t="e">
        <v>#N/A</v>
      </c>
      <c r="P8421" s="272" t="e">
        <v>#N/A</v>
      </c>
      <c r="Q8421" s="272" t="e">
        <v>#N/A</v>
      </c>
      <c r="S8421" s="208"/>
    </row>
    <row r="8422" spans="1:20" ht="12">
      <c r="A8422" s="268" t="str">
        <f t="shared" si="264"/>
        <v>3850901011215309422</v>
      </c>
      <c r="B8422" s="304" t="s">
        <v>19891</v>
      </c>
      <c r="C8422" s="269" t="s">
        <v>14061</v>
      </c>
      <c r="D8422" s="144" t="s">
        <v>3106</v>
      </c>
      <c r="E8422" s="269" t="s">
        <v>14062</v>
      </c>
      <c r="F8422" s="145" t="s">
        <v>3106</v>
      </c>
      <c r="G8422" s="269" t="s">
        <v>3106</v>
      </c>
      <c r="H8422" s="305" t="s">
        <v>14063</v>
      </c>
      <c r="I8422" s="306" t="s">
        <v>20797</v>
      </c>
      <c r="J8422" s="201" t="str">
        <f t="shared" si="263"/>
        <v>9999</v>
      </c>
      <c r="K8422" s="270" t="s">
        <v>13915</v>
      </c>
      <c r="L8422" s="270" t="s">
        <v>13916</v>
      </c>
      <c r="M8422" s="271">
        <v>44085</v>
      </c>
      <c r="N8422" s="270" t="e">
        <v>#N/A</v>
      </c>
      <c r="O8422" s="272" t="e">
        <v>#N/A</v>
      </c>
      <c r="P8422" s="272" t="e">
        <v>#N/A</v>
      </c>
      <c r="Q8422" s="272" t="e">
        <v>#N/A</v>
      </c>
      <c r="S8422" s="208"/>
    </row>
    <row r="8423" spans="1:20" ht="12">
      <c r="A8423" s="268" t="str">
        <f t="shared" si="264"/>
        <v>3851883011417304171</v>
      </c>
      <c r="B8423" s="304" t="s">
        <v>19891</v>
      </c>
      <c r="C8423" s="269" t="s">
        <v>14143</v>
      </c>
      <c r="D8423" s="144" t="s">
        <v>3106</v>
      </c>
      <c r="E8423" s="269" t="s">
        <v>14144</v>
      </c>
      <c r="F8423" s="145" t="s">
        <v>3106</v>
      </c>
      <c r="G8423" s="269" t="s">
        <v>3106</v>
      </c>
      <c r="H8423" s="305" t="s">
        <v>14145</v>
      </c>
      <c r="I8423" s="306" t="s">
        <v>21354</v>
      </c>
      <c r="J8423" s="201" t="str">
        <f t="shared" si="263"/>
        <v>9999</v>
      </c>
      <c r="K8423" s="270" t="s">
        <v>13915</v>
      </c>
      <c r="L8423" s="270" t="s">
        <v>13916</v>
      </c>
      <c r="M8423" s="271">
        <v>44085</v>
      </c>
      <c r="N8423" s="270" t="e">
        <v>#N/A</v>
      </c>
      <c r="O8423" s="272" t="e">
        <v>#N/A</v>
      </c>
      <c r="P8423" s="272" t="e">
        <v>#N/A</v>
      </c>
      <c r="Q8423" s="272" t="e">
        <v>#N/A</v>
      </c>
      <c r="S8423" s="208"/>
    </row>
    <row r="8424" spans="1:20" ht="12">
      <c r="A8424" s="268" t="str">
        <f t="shared" si="264"/>
        <v>3855090011164964953</v>
      </c>
      <c r="B8424" s="304" t="s">
        <v>19891</v>
      </c>
      <c r="C8424" s="269" t="s">
        <v>14028</v>
      </c>
      <c r="D8424" s="144" t="s">
        <v>3106</v>
      </c>
      <c r="E8424" s="269" t="s">
        <v>14029</v>
      </c>
      <c r="F8424" s="145" t="s">
        <v>3106</v>
      </c>
      <c r="G8424" s="269" t="s">
        <v>3106</v>
      </c>
      <c r="H8424" s="305" t="s">
        <v>14030</v>
      </c>
      <c r="I8424" s="306" t="s">
        <v>20687</v>
      </c>
      <c r="J8424" s="201" t="str">
        <f t="shared" si="263"/>
        <v>9999</v>
      </c>
      <c r="K8424" s="270" t="s">
        <v>13915</v>
      </c>
      <c r="L8424" s="270" t="s">
        <v>13916</v>
      </c>
      <c r="M8424" s="271">
        <v>44085</v>
      </c>
      <c r="N8424" s="270" t="e">
        <v>#N/A</v>
      </c>
      <c r="O8424" s="272" t="e">
        <v>#N/A</v>
      </c>
      <c r="P8424" s="272" t="e">
        <v>#N/A</v>
      </c>
      <c r="Q8424" s="272" t="e">
        <v>#N/A</v>
      </c>
      <c r="S8424" s="208"/>
    </row>
    <row r="8425" spans="1:20" ht="12">
      <c r="A8425" s="268" t="str">
        <f t="shared" si="264"/>
        <v>3874208011770081028</v>
      </c>
      <c r="B8425" s="304" t="s">
        <v>19891</v>
      </c>
      <c r="C8425" s="143" t="s">
        <v>20137</v>
      </c>
      <c r="D8425" s="144" t="s">
        <v>3106</v>
      </c>
      <c r="E8425" s="144" t="s">
        <v>20138</v>
      </c>
      <c r="F8425" s="145" t="s">
        <v>3106</v>
      </c>
      <c r="G8425" s="269" t="s">
        <v>3106</v>
      </c>
      <c r="H8425" s="146" t="s">
        <v>20139</v>
      </c>
      <c r="I8425" s="306" t="s">
        <v>20139</v>
      </c>
      <c r="J8425" s="201" t="str">
        <f t="shared" si="263"/>
        <v>9999</v>
      </c>
      <c r="K8425" s="308" t="s">
        <v>19895</v>
      </c>
      <c r="L8425" s="308" t="s">
        <v>13916</v>
      </c>
      <c r="M8425" s="271">
        <v>44475</v>
      </c>
      <c r="N8425" s="270" t="s">
        <v>19910</v>
      </c>
      <c r="O8425" s="272" t="s">
        <v>19911</v>
      </c>
      <c r="P8425" s="272" t="s">
        <v>19912</v>
      </c>
      <c r="Q8425" s="272" t="s">
        <v>19913</v>
      </c>
      <c r="S8425" s="208"/>
    </row>
    <row r="8426" spans="1:20" ht="12">
      <c r="A8426" s="268" t="str">
        <f t="shared" si="264"/>
        <v>3874224011033564414</v>
      </c>
      <c r="B8426" s="304" t="s">
        <v>19891</v>
      </c>
      <c r="C8426" s="269" t="s">
        <v>13933</v>
      </c>
      <c r="D8426" s="144" t="s">
        <v>3106</v>
      </c>
      <c r="E8426" s="269" t="s">
        <v>13934</v>
      </c>
      <c r="F8426" s="145" t="s">
        <v>3106</v>
      </c>
      <c r="G8426" s="269" t="s">
        <v>3106</v>
      </c>
      <c r="H8426" s="305" t="s">
        <v>13935</v>
      </c>
      <c r="I8426" s="306" t="s">
        <v>20317</v>
      </c>
      <c r="J8426" s="201" t="str">
        <f t="shared" si="263"/>
        <v>9999</v>
      </c>
      <c r="K8426" s="270" t="s">
        <v>13915</v>
      </c>
      <c r="L8426" s="270" t="s">
        <v>13916</v>
      </c>
      <c r="M8426" s="271">
        <v>44085</v>
      </c>
      <c r="N8426" s="270" t="e">
        <v>#N/A</v>
      </c>
      <c r="O8426" s="272" t="e">
        <v>#N/A</v>
      </c>
      <c r="P8426" s="272" t="e">
        <v>#N/A</v>
      </c>
      <c r="Q8426" s="272" t="e">
        <v>#N/A</v>
      </c>
      <c r="S8426" s="247"/>
      <c r="T8426" s="247"/>
    </row>
    <row r="8427" spans="1:20" ht="12">
      <c r="A8427" s="268" t="str">
        <f t="shared" si="264"/>
        <v>3876476011518402205</v>
      </c>
      <c r="B8427" s="304" t="s">
        <v>19891</v>
      </c>
      <c r="C8427" s="269" t="s">
        <v>4020</v>
      </c>
      <c r="D8427" s="144" t="s">
        <v>3106</v>
      </c>
      <c r="E8427" s="269" t="s">
        <v>14213</v>
      </c>
      <c r="F8427" s="145" t="s">
        <v>3106</v>
      </c>
      <c r="G8427" s="269" t="s">
        <v>3106</v>
      </c>
      <c r="H8427" s="305" t="s">
        <v>14214</v>
      </c>
      <c r="I8427" s="306" t="s">
        <v>21645</v>
      </c>
      <c r="J8427" s="201" t="str">
        <f t="shared" si="263"/>
        <v>9999</v>
      </c>
      <c r="K8427" s="270" t="s">
        <v>13915</v>
      </c>
      <c r="L8427" s="270" t="s">
        <v>13916</v>
      </c>
      <c r="M8427" s="271">
        <v>44085</v>
      </c>
      <c r="N8427" s="270" t="e">
        <v>#N/A</v>
      </c>
      <c r="O8427" s="272" t="e">
        <v>#N/A</v>
      </c>
      <c r="P8427" s="272" t="e">
        <v>#N/A</v>
      </c>
      <c r="Q8427" s="272" t="e">
        <v>#N/A</v>
      </c>
      <c r="S8427" s="208"/>
    </row>
    <row r="8428" spans="1:20" ht="12">
      <c r="A8428" s="268" t="str">
        <f t="shared" si="264"/>
        <v>3876773011205335726</v>
      </c>
      <c r="B8428" s="304" t="s">
        <v>19891</v>
      </c>
      <c r="C8428" s="269" t="s">
        <v>14050</v>
      </c>
      <c r="D8428" s="144" t="s">
        <v>3106</v>
      </c>
      <c r="E8428" s="269" t="s">
        <v>14051</v>
      </c>
      <c r="F8428" s="145" t="s">
        <v>3106</v>
      </c>
      <c r="G8428" s="269" t="s">
        <v>3106</v>
      </c>
      <c r="H8428" s="305" t="s">
        <v>14052</v>
      </c>
      <c r="I8428" s="306" t="s">
        <v>20768</v>
      </c>
      <c r="J8428" s="201" t="str">
        <f t="shared" si="263"/>
        <v>9999</v>
      </c>
      <c r="K8428" s="270" t="s">
        <v>13915</v>
      </c>
      <c r="L8428" s="270" t="s">
        <v>13916</v>
      </c>
      <c r="M8428" s="271">
        <v>44085</v>
      </c>
      <c r="N8428" s="270" t="e">
        <v>#N/A</v>
      </c>
      <c r="O8428" s="272" t="e">
        <v>#N/A</v>
      </c>
      <c r="P8428" s="272" t="e">
        <v>#N/A</v>
      </c>
      <c r="Q8428" s="272" t="e">
        <v>#N/A</v>
      </c>
      <c r="S8428" s="208"/>
    </row>
    <row r="8429" spans="1:20" ht="12">
      <c r="A8429" s="268" t="str">
        <f t="shared" si="264"/>
        <v>3877854011720434731</v>
      </c>
      <c r="B8429" s="304" t="s">
        <v>19891</v>
      </c>
      <c r="C8429" s="269" t="s">
        <v>14321</v>
      </c>
      <c r="D8429" s="144" t="s">
        <v>3106</v>
      </c>
      <c r="E8429" s="269" t="s">
        <v>14322</v>
      </c>
      <c r="F8429" s="145" t="s">
        <v>3106</v>
      </c>
      <c r="G8429" s="269" t="s">
        <v>3106</v>
      </c>
      <c r="H8429" s="305" t="s">
        <v>14323</v>
      </c>
      <c r="I8429" s="306" t="s">
        <v>22190</v>
      </c>
      <c r="J8429" s="201" t="str">
        <f t="shared" si="263"/>
        <v>9999</v>
      </c>
      <c r="K8429" s="270" t="s">
        <v>13915</v>
      </c>
      <c r="L8429" s="270" t="s">
        <v>13916</v>
      </c>
      <c r="M8429" s="271">
        <v>44085</v>
      </c>
      <c r="N8429" s="270" t="e">
        <v>#N/A</v>
      </c>
      <c r="O8429" s="272" t="e">
        <v>#N/A</v>
      </c>
      <c r="P8429" s="272" t="e">
        <v>#N/A</v>
      </c>
      <c r="Q8429" s="272" t="e">
        <v>#N/A</v>
      </c>
      <c r="S8429" s="208"/>
    </row>
    <row r="8430" spans="1:20" ht="12">
      <c r="A8430" s="268" t="str">
        <f t="shared" si="264"/>
        <v>3879751011124532023</v>
      </c>
      <c r="B8430" s="304" t="s">
        <v>19891</v>
      </c>
      <c r="C8430" s="269" t="s">
        <v>13988</v>
      </c>
      <c r="D8430" s="144" t="s">
        <v>3106</v>
      </c>
      <c r="E8430" s="269" t="s">
        <v>13989</v>
      </c>
      <c r="F8430" s="145" t="s">
        <v>3106</v>
      </c>
      <c r="G8430" s="269" t="s">
        <v>3106</v>
      </c>
      <c r="H8430" s="305" t="s">
        <v>13990</v>
      </c>
      <c r="I8430" s="306" t="s">
        <v>20558</v>
      </c>
      <c r="J8430" s="201" t="str">
        <f t="shared" si="263"/>
        <v>9999</v>
      </c>
      <c r="K8430" s="270" t="s">
        <v>13915</v>
      </c>
      <c r="L8430" s="270" t="s">
        <v>13916</v>
      </c>
      <c r="M8430" s="271">
        <v>44085</v>
      </c>
      <c r="N8430" s="270" t="e">
        <v>#N/A</v>
      </c>
      <c r="O8430" s="272" t="e">
        <v>#N/A</v>
      </c>
      <c r="P8430" s="272" t="e">
        <v>#N/A</v>
      </c>
      <c r="Q8430" s="272" t="e">
        <v>#N/A</v>
      </c>
      <c r="S8430" s="208"/>
    </row>
    <row r="8431" spans="1:20" ht="12">
      <c r="A8431" s="268" t="str">
        <f t="shared" si="264"/>
        <v>3879785011780199588</v>
      </c>
      <c r="B8431" s="304" t="s">
        <v>19891</v>
      </c>
      <c r="C8431" s="269" t="s">
        <v>14363</v>
      </c>
      <c r="D8431" s="144" t="s">
        <v>3106</v>
      </c>
      <c r="E8431" s="269" t="s">
        <v>14364</v>
      </c>
      <c r="F8431" s="145" t="s">
        <v>3106</v>
      </c>
      <c r="G8431" s="269" t="s">
        <v>3106</v>
      </c>
      <c r="H8431" s="305" t="s">
        <v>14365</v>
      </c>
      <c r="I8431" s="306" t="s">
        <v>22296</v>
      </c>
      <c r="J8431" s="201" t="str">
        <f t="shared" si="263"/>
        <v>9999</v>
      </c>
      <c r="K8431" s="270" t="s">
        <v>13915</v>
      </c>
      <c r="L8431" s="270" t="s">
        <v>13916</v>
      </c>
      <c r="M8431" s="271">
        <v>44085</v>
      </c>
      <c r="N8431" s="270" t="e">
        <v>#N/A</v>
      </c>
      <c r="O8431" s="272" t="e">
        <v>#N/A</v>
      </c>
      <c r="P8431" s="272" t="e">
        <v>#N/A</v>
      </c>
      <c r="Q8431" s="272" t="e">
        <v>#N/A</v>
      </c>
      <c r="S8431" s="208"/>
    </row>
    <row r="8432" spans="1:20" ht="12">
      <c r="A8432" s="268" t="str">
        <f t="shared" si="264"/>
        <v>3880775011518468917</v>
      </c>
      <c r="B8432" s="304" t="s">
        <v>19891</v>
      </c>
      <c r="C8432" s="269" t="s">
        <v>14218</v>
      </c>
      <c r="D8432" s="144" t="s">
        <v>3106</v>
      </c>
      <c r="E8432" s="269" t="s">
        <v>14219</v>
      </c>
      <c r="F8432" s="145" t="s">
        <v>3106</v>
      </c>
      <c r="G8432" s="269" t="s">
        <v>3106</v>
      </c>
      <c r="H8432" s="305" t="s">
        <v>14220</v>
      </c>
      <c r="I8432" s="306" t="s">
        <v>21647</v>
      </c>
      <c r="J8432" s="201" t="str">
        <f t="shared" si="263"/>
        <v>9999</v>
      </c>
      <c r="K8432" s="270" t="s">
        <v>13915</v>
      </c>
      <c r="L8432" s="270" t="s">
        <v>13916</v>
      </c>
      <c r="M8432" s="271">
        <v>44085</v>
      </c>
      <c r="N8432" s="270" t="e">
        <v>#N/A</v>
      </c>
      <c r="O8432" s="272" t="e">
        <v>#N/A</v>
      </c>
      <c r="P8432" s="272" t="e">
        <v>#N/A</v>
      </c>
      <c r="Q8432" s="272" t="e">
        <v>#N/A</v>
      </c>
      <c r="S8432" s="208"/>
    </row>
    <row r="8433" spans="1:17" s="208" customFormat="1" ht="12">
      <c r="A8433" s="268" t="str">
        <f t="shared" si="264"/>
        <v>3883415011801317904</v>
      </c>
      <c r="B8433" s="304" t="s">
        <v>19891</v>
      </c>
      <c r="C8433" s="269" t="s">
        <v>14378</v>
      </c>
      <c r="D8433" s="144" t="s">
        <v>3106</v>
      </c>
      <c r="E8433" s="269" t="s">
        <v>14379</v>
      </c>
      <c r="F8433" s="145" t="s">
        <v>3106</v>
      </c>
      <c r="G8433" s="269" t="s">
        <v>3106</v>
      </c>
      <c r="H8433" s="305" t="s">
        <v>14380</v>
      </c>
      <c r="I8433" s="306" t="s">
        <v>22351</v>
      </c>
      <c r="J8433" s="201" t="str">
        <f t="shared" si="263"/>
        <v>9999</v>
      </c>
      <c r="K8433" s="270" t="s">
        <v>13915</v>
      </c>
      <c r="L8433" s="270" t="s">
        <v>13916</v>
      </c>
      <c r="M8433" s="271">
        <v>44085</v>
      </c>
      <c r="N8433" s="270" t="e">
        <v>#N/A</v>
      </c>
      <c r="O8433" s="272" t="e">
        <v>#N/A</v>
      </c>
      <c r="P8433" s="272" t="e">
        <v>#N/A</v>
      </c>
      <c r="Q8433" s="272" t="e">
        <v>#N/A</v>
      </c>
    </row>
    <row r="8434" spans="1:17" s="208" customFormat="1" ht="12">
      <c r="A8434" s="268" t="str">
        <f t="shared" si="264"/>
        <v>3883605011881125870</v>
      </c>
      <c r="B8434" s="304" t="s">
        <v>19891</v>
      </c>
      <c r="C8434" s="269" t="s">
        <v>14398</v>
      </c>
      <c r="D8434" s="144" t="s">
        <v>3106</v>
      </c>
      <c r="E8434" s="269" t="s">
        <v>14399</v>
      </c>
      <c r="F8434" s="145" t="s">
        <v>3106</v>
      </c>
      <c r="G8434" s="269" t="s">
        <v>3106</v>
      </c>
      <c r="H8434" s="305" t="s">
        <v>14400</v>
      </c>
      <c r="I8434" s="306" t="s">
        <v>22561</v>
      </c>
      <c r="J8434" s="201" t="str">
        <f t="shared" si="263"/>
        <v>9999</v>
      </c>
      <c r="K8434" s="270" t="s">
        <v>13915</v>
      </c>
      <c r="L8434" s="270" t="s">
        <v>13916</v>
      </c>
      <c r="M8434" s="271">
        <v>44085</v>
      </c>
      <c r="N8434" s="270" t="e">
        <v>#N/A</v>
      </c>
      <c r="O8434" s="272" t="e">
        <v>#N/A</v>
      </c>
      <c r="P8434" s="272" t="e">
        <v>#N/A</v>
      </c>
      <c r="Q8434" s="272" t="e">
        <v>#N/A</v>
      </c>
    </row>
    <row r="8435" spans="1:17" s="208" customFormat="1" ht="12">
      <c r="A8435" s="268" t="str">
        <f t="shared" si="264"/>
        <v>3886319011205373057</v>
      </c>
      <c r="B8435" s="304" t="s">
        <v>19891</v>
      </c>
      <c r="C8435" s="269" t="s">
        <v>4160</v>
      </c>
      <c r="D8435" s="144" t="s">
        <v>3106</v>
      </c>
      <c r="E8435" s="269" t="s">
        <v>14053</v>
      </c>
      <c r="F8435" s="145" t="s">
        <v>3106</v>
      </c>
      <c r="G8435" s="269" t="s">
        <v>3106</v>
      </c>
      <c r="H8435" s="305" t="s">
        <v>14054</v>
      </c>
      <c r="I8435" s="306" t="s">
        <v>20769</v>
      </c>
      <c r="J8435" s="201" t="str">
        <f t="shared" si="263"/>
        <v>9999</v>
      </c>
      <c r="K8435" s="270" t="s">
        <v>13915</v>
      </c>
      <c r="L8435" s="270" t="s">
        <v>13916</v>
      </c>
      <c r="M8435" s="271">
        <v>44085</v>
      </c>
      <c r="N8435" s="270" t="e">
        <v>#N/A</v>
      </c>
      <c r="O8435" s="272" t="e">
        <v>#N/A</v>
      </c>
      <c r="P8435" s="272" t="e">
        <v>#N/A</v>
      </c>
      <c r="Q8435" s="272" t="e">
        <v>#N/A</v>
      </c>
    </row>
    <row r="8436" spans="1:17" s="208" customFormat="1" ht="12">
      <c r="A8436" s="268" t="str">
        <f t="shared" si="264"/>
        <v>3886905011497254858</v>
      </c>
      <c r="B8436" s="304" t="s">
        <v>19891</v>
      </c>
      <c r="C8436" s="269" t="s">
        <v>14200</v>
      </c>
      <c r="D8436" s="144" t="s">
        <v>3106</v>
      </c>
      <c r="E8436" s="269" t="s">
        <v>14201</v>
      </c>
      <c r="F8436" s="145" t="s">
        <v>3106</v>
      </c>
      <c r="G8436" s="269" t="s">
        <v>3106</v>
      </c>
      <c r="H8436" s="305" t="s">
        <v>2660</v>
      </c>
      <c r="I8436" s="306" t="s">
        <v>323</v>
      </c>
      <c r="J8436" s="201" t="str">
        <f t="shared" si="263"/>
        <v>9999</v>
      </c>
      <c r="K8436" s="270" t="s">
        <v>13915</v>
      </c>
      <c r="L8436" s="270" t="s">
        <v>13916</v>
      </c>
      <c r="M8436" s="271">
        <v>44085</v>
      </c>
      <c r="N8436" s="270" t="e">
        <v>#N/A</v>
      </c>
      <c r="O8436" s="272" t="e">
        <v>#N/A</v>
      </c>
      <c r="P8436" s="272" t="e">
        <v>#N/A</v>
      </c>
      <c r="Q8436" s="272" t="e">
        <v>#N/A</v>
      </c>
    </row>
    <row r="8437" spans="1:17" s="208" customFormat="1" ht="12">
      <c r="A8437" s="268" t="str">
        <f t="shared" si="264"/>
        <v>3890410011396266441</v>
      </c>
      <c r="B8437" s="304" t="s">
        <v>19891</v>
      </c>
      <c r="C8437" s="269" t="s">
        <v>14124</v>
      </c>
      <c r="D8437" s="144" t="s">
        <v>3106</v>
      </c>
      <c r="E8437" s="269" t="s">
        <v>14125</v>
      </c>
      <c r="F8437" s="145" t="s">
        <v>3106</v>
      </c>
      <c r="G8437" s="269" t="s">
        <v>3106</v>
      </c>
      <c r="H8437" s="305" t="s">
        <v>14126</v>
      </c>
      <c r="I8437" s="306" t="s">
        <v>21275</v>
      </c>
      <c r="J8437" s="201" t="str">
        <f t="shared" si="263"/>
        <v>9999</v>
      </c>
      <c r="K8437" s="270" t="s">
        <v>13915</v>
      </c>
      <c r="L8437" s="270" t="s">
        <v>13916</v>
      </c>
      <c r="M8437" s="271">
        <v>44085</v>
      </c>
      <c r="N8437" s="270" t="e">
        <v>#N/A</v>
      </c>
      <c r="O8437" s="272" t="e">
        <v>#N/A</v>
      </c>
      <c r="P8437" s="272" t="e">
        <v>#N/A</v>
      </c>
      <c r="Q8437" s="272" t="e">
        <v>#N/A</v>
      </c>
    </row>
    <row r="8438" spans="1:17" s="208" customFormat="1" ht="12">
      <c r="A8438" s="268" t="str">
        <f t="shared" si="264"/>
        <v>3892408011245768209</v>
      </c>
      <c r="B8438" s="304" t="s">
        <v>19891</v>
      </c>
      <c r="C8438" s="269" t="s">
        <v>14080</v>
      </c>
      <c r="D8438" s="144" t="s">
        <v>3106</v>
      </c>
      <c r="E8438" s="269" t="s">
        <v>14081</v>
      </c>
      <c r="F8438" s="145" t="s">
        <v>3106</v>
      </c>
      <c r="G8438" s="269" t="s">
        <v>3106</v>
      </c>
      <c r="H8438" s="305" t="s">
        <v>14082</v>
      </c>
      <c r="I8438" s="306" t="s">
        <v>20897</v>
      </c>
      <c r="J8438" s="201" t="str">
        <f t="shared" si="263"/>
        <v>9999</v>
      </c>
      <c r="K8438" s="270" t="s">
        <v>13915</v>
      </c>
      <c r="L8438" s="270" t="s">
        <v>13916</v>
      </c>
      <c r="M8438" s="271">
        <v>44085</v>
      </c>
      <c r="N8438" s="270" t="e">
        <v>#N/A</v>
      </c>
      <c r="O8438" s="272" t="e">
        <v>#N/A</v>
      </c>
      <c r="P8438" s="272" t="e">
        <v>#N/A</v>
      </c>
      <c r="Q8438" s="272" t="e">
        <v>#N/A</v>
      </c>
    </row>
    <row r="8439" spans="1:17" s="208" customFormat="1" ht="12">
      <c r="A8439" s="268" t="str">
        <f t="shared" si="264"/>
        <v>3893745011366945057</v>
      </c>
      <c r="B8439" s="304" t="s">
        <v>19891</v>
      </c>
      <c r="C8439" s="143" t="s">
        <v>20140</v>
      </c>
      <c r="D8439" s="144" t="s">
        <v>3106</v>
      </c>
      <c r="E8439" s="144" t="s">
        <v>20141</v>
      </c>
      <c r="F8439" s="145" t="s">
        <v>3106</v>
      </c>
      <c r="G8439" s="269" t="s">
        <v>3106</v>
      </c>
      <c r="H8439" s="146" t="s">
        <v>20142</v>
      </c>
      <c r="I8439" s="306" t="s">
        <v>20142</v>
      </c>
      <c r="J8439" s="201" t="str">
        <f t="shared" si="263"/>
        <v>9999</v>
      </c>
      <c r="K8439" s="308" t="s">
        <v>19895</v>
      </c>
      <c r="L8439" s="308" t="s">
        <v>13916</v>
      </c>
      <c r="M8439" s="271">
        <v>44475</v>
      </c>
      <c r="N8439" s="270" t="s">
        <v>19975</v>
      </c>
      <c r="O8439" s="272" t="s">
        <v>20080</v>
      </c>
      <c r="P8439" s="272" t="s">
        <v>19932</v>
      </c>
      <c r="Q8439" s="272" t="s">
        <v>19933</v>
      </c>
    </row>
    <row r="8440" spans="1:17" s="208" customFormat="1" ht="12">
      <c r="A8440" s="268" t="str">
        <f t="shared" si="264"/>
        <v>3895054011548700990</v>
      </c>
      <c r="B8440" s="304" t="s">
        <v>19891</v>
      </c>
      <c r="C8440" s="269" t="s">
        <v>14227</v>
      </c>
      <c r="D8440" s="144" t="s">
        <v>3106</v>
      </c>
      <c r="E8440" s="269" t="s">
        <v>14228</v>
      </c>
      <c r="F8440" s="145" t="s">
        <v>3106</v>
      </c>
      <c r="G8440" s="269" t="s">
        <v>3106</v>
      </c>
      <c r="H8440" s="305" t="s">
        <v>14229</v>
      </c>
      <c r="I8440" s="306" t="s">
        <v>21736</v>
      </c>
      <c r="J8440" s="201" t="str">
        <f t="shared" si="263"/>
        <v>9999</v>
      </c>
      <c r="K8440" s="270" t="s">
        <v>13915</v>
      </c>
      <c r="L8440" s="270" t="s">
        <v>13916</v>
      </c>
      <c r="M8440" s="271">
        <v>44085</v>
      </c>
      <c r="N8440" s="270" t="e">
        <v>#N/A</v>
      </c>
      <c r="O8440" s="272" t="e">
        <v>#N/A</v>
      </c>
      <c r="P8440" s="272" t="e">
        <v>#N/A</v>
      </c>
      <c r="Q8440" s="272" t="e">
        <v>#N/A</v>
      </c>
    </row>
    <row r="8441" spans="1:17" s="208" customFormat="1" ht="12">
      <c r="A8441" s="268" t="str">
        <f t="shared" si="264"/>
        <v>3913535011407202484</v>
      </c>
      <c r="B8441" s="304" t="s">
        <v>19891</v>
      </c>
      <c r="C8441" s="269" t="s">
        <v>14133</v>
      </c>
      <c r="D8441" s="144" t="s">
        <v>3106</v>
      </c>
      <c r="E8441" s="269" t="s">
        <v>14134</v>
      </c>
      <c r="F8441" s="145" t="s">
        <v>3106</v>
      </c>
      <c r="G8441" s="269" t="s">
        <v>3106</v>
      </c>
      <c r="H8441" s="305" t="s">
        <v>14135</v>
      </c>
      <c r="I8441" s="306" t="s">
        <v>21313</v>
      </c>
      <c r="J8441" s="201" t="str">
        <f t="shared" si="263"/>
        <v>9999</v>
      </c>
      <c r="K8441" s="270" t="s">
        <v>13915</v>
      </c>
      <c r="L8441" s="270" t="s">
        <v>13916</v>
      </c>
      <c r="M8441" s="271">
        <v>44085</v>
      </c>
      <c r="N8441" s="270" t="e">
        <v>#N/A</v>
      </c>
      <c r="O8441" s="272" t="e">
        <v>#N/A</v>
      </c>
      <c r="P8441" s="272" t="e">
        <v>#N/A</v>
      </c>
      <c r="Q8441" s="272" t="e">
        <v>#N/A</v>
      </c>
    </row>
    <row r="8442" spans="1:17" s="208" customFormat="1" ht="12">
      <c r="A8442" s="268" t="str">
        <f t="shared" si="264"/>
        <v>3916512011992214555</v>
      </c>
      <c r="B8442" s="304" t="s">
        <v>19891</v>
      </c>
      <c r="C8442" s="269" t="s">
        <v>14433</v>
      </c>
      <c r="D8442" s="144" t="s">
        <v>3106</v>
      </c>
      <c r="E8442" s="269" t="s">
        <v>14434</v>
      </c>
      <c r="F8442" s="145" t="s">
        <v>3106</v>
      </c>
      <c r="G8442" s="269" t="s">
        <v>3106</v>
      </c>
      <c r="H8442" s="305" t="s">
        <v>14435</v>
      </c>
      <c r="I8442" s="306" t="s">
        <v>22854</v>
      </c>
      <c r="J8442" s="201" t="str">
        <f t="shared" si="263"/>
        <v>9999</v>
      </c>
      <c r="K8442" s="270" t="s">
        <v>13915</v>
      </c>
      <c r="L8442" s="270" t="s">
        <v>13916</v>
      </c>
      <c r="M8442" s="271">
        <v>44085</v>
      </c>
      <c r="N8442" s="270" t="e">
        <v>#N/A</v>
      </c>
      <c r="O8442" s="272" t="e">
        <v>#N/A</v>
      </c>
      <c r="P8442" s="272" t="e">
        <v>#N/A</v>
      </c>
      <c r="Q8442" s="272" t="e">
        <v>#N/A</v>
      </c>
    </row>
    <row r="8443" spans="1:17" s="208" customFormat="1" ht="12">
      <c r="A8443" s="268" t="str">
        <f t="shared" si="264"/>
        <v>3923104011053896365</v>
      </c>
      <c r="B8443" s="304" t="s">
        <v>19891</v>
      </c>
      <c r="C8443" s="269" t="s">
        <v>13941</v>
      </c>
      <c r="D8443" s="144" t="s">
        <v>3106</v>
      </c>
      <c r="E8443" s="269" t="s">
        <v>13942</v>
      </c>
      <c r="F8443" s="145" t="s">
        <v>3106</v>
      </c>
      <c r="G8443" s="269" t="s">
        <v>3106</v>
      </c>
      <c r="H8443" s="305" t="s">
        <v>13943</v>
      </c>
      <c r="I8443" s="306" t="s">
        <v>20372</v>
      </c>
      <c r="J8443" s="201" t="str">
        <f t="shared" si="263"/>
        <v>9999</v>
      </c>
      <c r="K8443" s="270" t="s">
        <v>13915</v>
      </c>
      <c r="L8443" s="270" t="s">
        <v>13916</v>
      </c>
      <c r="M8443" s="271">
        <v>44085</v>
      </c>
      <c r="N8443" s="270" t="e">
        <v>#N/A</v>
      </c>
      <c r="O8443" s="272" t="e">
        <v>#N/A</v>
      </c>
      <c r="P8443" s="272" t="e">
        <v>#N/A</v>
      </c>
      <c r="Q8443" s="272" t="e">
        <v>#N/A</v>
      </c>
    </row>
    <row r="8444" spans="1:17" s="208" customFormat="1" ht="12">
      <c r="A8444" s="268" t="str">
        <f t="shared" si="264"/>
        <v>3927683011730638222</v>
      </c>
      <c r="B8444" s="304" t="s">
        <v>19891</v>
      </c>
      <c r="C8444" s="143" t="s">
        <v>20143</v>
      </c>
      <c r="D8444" s="144" t="s">
        <v>3106</v>
      </c>
      <c r="E8444" s="144" t="s">
        <v>20144</v>
      </c>
      <c r="F8444" s="145" t="s">
        <v>3106</v>
      </c>
      <c r="G8444" s="269" t="s">
        <v>3106</v>
      </c>
      <c r="H8444" s="146" t="s">
        <v>20145</v>
      </c>
      <c r="I8444" s="306" t="s">
        <v>20145</v>
      </c>
      <c r="J8444" s="201" t="str">
        <f t="shared" si="263"/>
        <v>9999</v>
      </c>
      <c r="K8444" s="308" t="s">
        <v>19895</v>
      </c>
      <c r="L8444" s="308" t="s">
        <v>13916</v>
      </c>
      <c r="M8444" s="271">
        <v>44475</v>
      </c>
      <c r="N8444" s="270" t="s">
        <v>19946</v>
      </c>
      <c r="O8444" s="272" t="s">
        <v>19947</v>
      </c>
      <c r="P8444" s="272" t="s">
        <v>19948</v>
      </c>
      <c r="Q8444" s="272" t="s">
        <v>19949</v>
      </c>
    </row>
    <row r="8445" spans="1:17" s="208" customFormat="1" ht="12">
      <c r="A8445" s="268" t="str">
        <f t="shared" si="264"/>
        <v>3927741011134663677</v>
      </c>
      <c r="B8445" s="304" t="s">
        <v>19891</v>
      </c>
      <c r="C8445" s="143" t="s">
        <v>20146</v>
      </c>
      <c r="D8445" s="144" t="s">
        <v>3106</v>
      </c>
      <c r="E8445" s="144" t="s">
        <v>20147</v>
      </c>
      <c r="F8445" s="145" t="s">
        <v>3106</v>
      </c>
      <c r="G8445" s="269" t="s">
        <v>3106</v>
      </c>
      <c r="H8445" s="146" t="s">
        <v>20148</v>
      </c>
      <c r="I8445" s="306" t="s">
        <v>20148</v>
      </c>
      <c r="J8445" s="201" t="str">
        <f t="shared" si="263"/>
        <v>9999</v>
      </c>
      <c r="K8445" s="308" t="s">
        <v>19895</v>
      </c>
      <c r="L8445" s="308" t="s">
        <v>13916</v>
      </c>
      <c r="M8445" s="271">
        <v>44475</v>
      </c>
      <c r="N8445" s="270" t="s">
        <v>19993</v>
      </c>
      <c r="O8445" s="272" t="s">
        <v>19994</v>
      </c>
      <c r="P8445" s="272" t="s">
        <v>19780</v>
      </c>
      <c r="Q8445" s="272" t="s">
        <v>19781</v>
      </c>
    </row>
    <row r="8446" spans="1:17" s="208" customFormat="1" ht="12">
      <c r="A8446" s="268" t="str">
        <f t="shared" si="264"/>
        <v>3934366011164801569</v>
      </c>
      <c r="B8446" s="304" t="s">
        <v>19891</v>
      </c>
      <c r="C8446" s="269" t="s">
        <v>14025</v>
      </c>
      <c r="D8446" s="144" t="s">
        <v>3106</v>
      </c>
      <c r="E8446" s="269" t="s">
        <v>14026</v>
      </c>
      <c r="F8446" s="145" t="s">
        <v>3106</v>
      </c>
      <c r="G8446" s="269" t="s">
        <v>3106</v>
      </c>
      <c r="H8446" s="305" t="s">
        <v>14027</v>
      </c>
      <c r="I8446" s="306" t="s">
        <v>20685</v>
      </c>
      <c r="J8446" s="201" t="str">
        <f t="shared" si="263"/>
        <v>9999</v>
      </c>
      <c r="K8446" s="270" t="s">
        <v>13915</v>
      </c>
      <c r="L8446" s="270" t="s">
        <v>13916</v>
      </c>
      <c r="M8446" s="271">
        <v>44085</v>
      </c>
      <c r="N8446" s="270" t="e">
        <v>#N/A</v>
      </c>
      <c r="O8446" s="272" t="e">
        <v>#N/A</v>
      </c>
      <c r="P8446" s="272" t="e">
        <v>#N/A</v>
      </c>
      <c r="Q8446" s="272" t="e">
        <v>#N/A</v>
      </c>
    </row>
    <row r="8447" spans="1:17" s="208" customFormat="1" ht="12">
      <c r="A8447" s="268" t="str">
        <f t="shared" si="264"/>
        <v>3936361011083108583</v>
      </c>
      <c r="B8447" s="304" t="s">
        <v>19891</v>
      </c>
      <c r="C8447" s="143" t="s">
        <v>20149</v>
      </c>
      <c r="D8447" s="144" t="s">
        <v>3106</v>
      </c>
      <c r="E8447" s="144" t="s">
        <v>20150</v>
      </c>
      <c r="F8447" s="145" t="s">
        <v>3106</v>
      </c>
      <c r="G8447" s="269" t="s">
        <v>3106</v>
      </c>
      <c r="H8447" s="146" t="s">
        <v>20151</v>
      </c>
      <c r="I8447" s="306" t="s">
        <v>20151</v>
      </c>
      <c r="J8447" s="201" t="str">
        <f t="shared" si="263"/>
        <v>9999</v>
      </c>
      <c r="K8447" s="308" t="s">
        <v>19895</v>
      </c>
      <c r="L8447" s="308" t="s">
        <v>13916</v>
      </c>
      <c r="M8447" s="271">
        <v>44475</v>
      </c>
      <c r="N8447" s="270" t="s">
        <v>19975</v>
      </c>
      <c r="O8447" s="272" t="s">
        <v>20080</v>
      </c>
      <c r="P8447" s="272" t="s">
        <v>19932</v>
      </c>
      <c r="Q8447" s="272" t="s">
        <v>19933</v>
      </c>
    </row>
    <row r="8448" spans="1:17" s="208" customFormat="1" ht="12">
      <c r="A8448" s="268" t="str">
        <f t="shared" si="264"/>
        <v>3940215011437538147</v>
      </c>
      <c r="B8448" s="304" t="s">
        <v>19891</v>
      </c>
      <c r="C8448" s="269" t="s">
        <v>14162</v>
      </c>
      <c r="D8448" s="144" t="s">
        <v>3106</v>
      </c>
      <c r="E8448" s="269" t="s">
        <v>14163</v>
      </c>
      <c r="F8448" s="145" t="s">
        <v>3106</v>
      </c>
      <c r="G8448" s="269" t="s">
        <v>3106</v>
      </c>
      <c r="H8448" s="305" t="s">
        <v>14164</v>
      </c>
      <c r="I8448" s="307" t="s">
        <v>14164</v>
      </c>
      <c r="J8448" s="201" t="str">
        <f t="shared" si="263"/>
        <v>9999</v>
      </c>
      <c r="K8448" s="270" t="s">
        <v>13915</v>
      </c>
      <c r="L8448" s="270" t="s">
        <v>13916</v>
      </c>
      <c r="M8448" s="271">
        <v>44085</v>
      </c>
      <c r="N8448" s="270" t="e">
        <v>#N/A</v>
      </c>
      <c r="O8448" s="272" t="e">
        <v>#N/A</v>
      </c>
      <c r="P8448" s="272" t="e">
        <v>#N/A</v>
      </c>
      <c r="Q8448" s="272" t="e">
        <v>#N/A</v>
      </c>
    </row>
    <row r="8449" spans="1:17" s="208" customFormat="1" ht="12">
      <c r="A8449" s="268" t="str">
        <f t="shared" si="264"/>
        <v>3943037011942773874</v>
      </c>
      <c r="B8449" s="304" t="s">
        <v>19891</v>
      </c>
      <c r="C8449" s="143" t="s">
        <v>20152</v>
      </c>
      <c r="D8449" s="144" t="s">
        <v>3106</v>
      </c>
      <c r="E8449" s="144" t="s">
        <v>20153</v>
      </c>
      <c r="F8449" s="145" t="s">
        <v>3106</v>
      </c>
      <c r="G8449" s="269" t="s">
        <v>3106</v>
      </c>
      <c r="H8449" s="146" t="s">
        <v>20154</v>
      </c>
      <c r="I8449" s="306" t="s">
        <v>20154</v>
      </c>
      <c r="J8449" s="201" t="str">
        <f t="shared" si="263"/>
        <v>9999</v>
      </c>
      <c r="K8449" s="308" t="s">
        <v>19895</v>
      </c>
      <c r="L8449" s="308" t="s">
        <v>13916</v>
      </c>
      <c r="M8449" s="271">
        <v>44475</v>
      </c>
      <c r="N8449" s="270" t="s">
        <v>19910</v>
      </c>
      <c r="O8449" s="272" t="s">
        <v>19911</v>
      </c>
      <c r="P8449" s="272" t="s">
        <v>19912</v>
      </c>
      <c r="Q8449" s="272" t="s">
        <v>19913</v>
      </c>
    </row>
    <row r="8450" spans="1:17" s="208" customFormat="1" ht="12">
      <c r="A8450" s="268" t="str">
        <f t="shared" si="264"/>
        <v>3943359011104370600</v>
      </c>
      <c r="B8450" s="304" t="s">
        <v>19891</v>
      </c>
      <c r="C8450" s="143" t="s">
        <v>20155</v>
      </c>
      <c r="D8450" s="144" t="s">
        <v>3106</v>
      </c>
      <c r="E8450" s="144" t="s">
        <v>20156</v>
      </c>
      <c r="F8450" s="145" t="s">
        <v>3106</v>
      </c>
      <c r="G8450" s="269" t="s">
        <v>3106</v>
      </c>
      <c r="H8450" s="146" t="s">
        <v>20157</v>
      </c>
      <c r="I8450" s="306" t="s">
        <v>20157</v>
      </c>
      <c r="J8450" s="201" t="str">
        <f t="shared" si="263"/>
        <v>9999</v>
      </c>
      <c r="K8450" s="308" t="s">
        <v>19895</v>
      </c>
      <c r="L8450" s="308" t="s">
        <v>13916</v>
      </c>
      <c r="M8450" s="271">
        <v>44475</v>
      </c>
      <c r="N8450" s="270" t="s">
        <v>19946</v>
      </c>
      <c r="O8450" s="272" t="s">
        <v>19947</v>
      </c>
      <c r="P8450" s="272" t="s">
        <v>19948</v>
      </c>
      <c r="Q8450" s="272" t="s">
        <v>19949</v>
      </c>
    </row>
    <row r="8451" spans="1:17" s="208" customFormat="1" ht="12">
      <c r="A8451" s="268" t="str">
        <f t="shared" si="264"/>
        <v>3946949011659858033</v>
      </c>
      <c r="B8451" s="304" t="s">
        <v>19891</v>
      </c>
      <c r="C8451" s="269" t="s">
        <v>14284</v>
      </c>
      <c r="D8451" s="144" t="s">
        <v>3106</v>
      </c>
      <c r="E8451" s="269" t="s">
        <v>14285</v>
      </c>
      <c r="F8451" s="145" t="s">
        <v>3106</v>
      </c>
      <c r="G8451" s="269" t="s">
        <v>3106</v>
      </c>
      <c r="H8451" s="305" t="s">
        <v>14286</v>
      </c>
      <c r="I8451" s="307" t="s">
        <v>14286</v>
      </c>
      <c r="J8451" s="201" t="str">
        <f t="shared" ref="J8451:J8514" si="265">B8451</f>
        <v>9999</v>
      </c>
      <c r="K8451" s="270" t="s">
        <v>13915</v>
      </c>
      <c r="L8451" s="270" t="s">
        <v>13916</v>
      </c>
      <c r="M8451" s="271">
        <v>44085</v>
      </c>
      <c r="N8451" s="270" t="e">
        <v>#N/A</v>
      </c>
      <c r="O8451" s="272" t="e">
        <v>#N/A</v>
      </c>
      <c r="P8451" s="272" t="e">
        <v>#N/A</v>
      </c>
      <c r="Q8451" s="272" t="e">
        <v>#N/A</v>
      </c>
    </row>
    <row r="8452" spans="1:17" s="208" customFormat="1" ht="12">
      <c r="A8452" s="268" t="str">
        <f t="shared" si="264"/>
        <v>3949075011003232976</v>
      </c>
      <c r="B8452" s="304" t="s">
        <v>19891</v>
      </c>
      <c r="C8452" s="143" t="s">
        <v>4038</v>
      </c>
      <c r="D8452" s="144" t="s">
        <v>3106</v>
      </c>
      <c r="E8452" s="144" t="s">
        <v>20158</v>
      </c>
      <c r="F8452" s="145" t="s">
        <v>3106</v>
      </c>
      <c r="G8452" s="269" t="s">
        <v>3106</v>
      </c>
      <c r="H8452" s="146" t="s">
        <v>20159</v>
      </c>
      <c r="I8452" s="306" t="s">
        <v>20159</v>
      </c>
      <c r="J8452" s="201" t="str">
        <f t="shared" si="265"/>
        <v>9999</v>
      </c>
      <c r="K8452" s="308" t="s">
        <v>20031</v>
      </c>
      <c r="L8452" s="308" t="s">
        <v>13916</v>
      </c>
      <c r="M8452" s="271">
        <v>44475</v>
      </c>
      <c r="N8452" s="270" t="s">
        <v>19778</v>
      </c>
      <c r="O8452" s="272" t="s">
        <v>19779</v>
      </c>
      <c r="P8452" s="272" t="s">
        <v>19780</v>
      </c>
      <c r="Q8452" s="272" t="s">
        <v>19781</v>
      </c>
    </row>
    <row r="8453" spans="1:17" s="208" customFormat="1" ht="12">
      <c r="A8453" s="268" t="str">
        <f t="shared" si="264"/>
        <v>3949299011053634030</v>
      </c>
      <c r="B8453" s="304" t="s">
        <v>19891</v>
      </c>
      <c r="C8453" s="269" t="s">
        <v>13938</v>
      </c>
      <c r="D8453" s="144" t="s">
        <v>3106</v>
      </c>
      <c r="E8453" s="269" t="s">
        <v>13939</v>
      </c>
      <c r="F8453" s="145" t="s">
        <v>3106</v>
      </c>
      <c r="G8453" s="269" t="s">
        <v>3106</v>
      </c>
      <c r="H8453" s="305" t="s">
        <v>13940</v>
      </c>
      <c r="I8453" s="306" t="s">
        <v>13940</v>
      </c>
      <c r="J8453" s="201" t="str">
        <f t="shared" si="265"/>
        <v>9999</v>
      </c>
      <c r="K8453" s="270" t="s">
        <v>13915</v>
      </c>
      <c r="L8453" s="270" t="s">
        <v>13916</v>
      </c>
      <c r="M8453" s="271">
        <v>44085</v>
      </c>
      <c r="N8453" s="270" t="e">
        <v>#N/A</v>
      </c>
      <c r="O8453" s="272" t="e">
        <v>#N/A</v>
      </c>
      <c r="P8453" s="272" t="e">
        <v>#N/A</v>
      </c>
      <c r="Q8453" s="272" t="e">
        <v>#N/A</v>
      </c>
    </row>
    <row r="8454" spans="1:17" s="208" customFormat="1" ht="12">
      <c r="A8454" s="268" t="str">
        <f t="shared" si="264"/>
        <v>3953143011760953699</v>
      </c>
      <c r="B8454" s="304" t="s">
        <v>19891</v>
      </c>
      <c r="C8454" s="269" t="s">
        <v>14358</v>
      </c>
      <c r="D8454" s="144" t="s">
        <v>3106</v>
      </c>
      <c r="E8454" s="269" t="s">
        <v>14359</v>
      </c>
      <c r="F8454" s="145" t="s">
        <v>3106</v>
      </c>
      <c r="G8454" s="269" t="s">
        <v>3106</v>
      </c>
      <c r="H8454" s="305" t="s">
        <v>14360</v>
      </c>
      <c r="I8454" s="307" t="s">
        <v>14360</v>
      </c>
      <c r="J8454" s="201" t="str">
        <f t="shared" si="265"/>
        <v>9999</v>
      </c>
      <c r="K8454" s="270" t="s">
        <v>13915</v>
      </c>
      <c r="L8454" s="270" t="s">
        <v>13916</v>
      </c>
      <c r="M8454" s="271">
        <v>44085</v>
      </c>
      <c r="N8454" s="270" t="e">
        <v>#N/A</v>
      </c>
      <c r="O8454" s="272" t="e">
        <v>#N/A</v>
      </c>
      <c r="P8454" s="272" t="e">
        <v>#N/A</v>
      </c>
      <c r="Q8454" s="272" t="e">
        <v>#N/A</v>
      </c>
    </row>
    <row r="8455" spans="1:17" s="208" customFormat="1" ht="12">
      <c r="A8455" s="268" t="str">
        <f t="shared" si="264"/>
        <v>3953192011760953699</v>
      </c>
      <c r="B8455" s="304" t="s">
        <v>19891</v>
      </c>
      <c r="C8455" s="147" t="s">
        <v>14358</v>
      </c>
      <c r="D8455" s="144" t="s">
        <v>3106</v>
      </c>
      <c r="E8455" s="148" t="s">
        <v>20114</v>
      </c>
      <c r="F8455" s="145" t="s">
        <v>3106</v>
      </c>
      <c r="G8455" s="269" t="s">
        <v>3106</v>
      </c>
      <c r="H8455" s="149" t="s">
        <v>20115</v>
      </c>
      <c r="I8455" s="306" t="s">
        <v>20115</v>
      </c>
      <c r="J8455" s="201" t="str">
        <f t="shared" si="265"/>
        <v>9999</v>
      </c>
      <c r="K8455" s="308" t="s">
        <v>19968</v>
      </c>
      <c r="L8455" s="308" t="s">
        <v>13916</v>
      </c>
      <c r="M8455" s="271">
        <v>44475</v>
      </c>
      <c r="N8455" s="270" t="s">
        <v>19975</v>
      </c>
      <c r="O8455" s="272" t="s">
        <v>20080</v>
      </c>
      <c r="P8455" s="272" t="s">
        <v>19932</v>
      </c>
      <c r="Q8455" s="272" t="s">
        <v>19933</v>
      </c>
    </row>
    <row r="8456" spans="1:17" s="208" customFormat="1" ht="12">
      <c r="A8456" s="268" t="str">
        <f t="shared" si="264"/>
        <v>3957243011497201867</v>
      </c>
      <c r="B8456" s="304" t="s">
        <v>19891</v>
      </c>
      <c r="C8456" s="269" t="s">
        <v>14197</v>
      </c>
      <c r="D8456" s="144" t="s">
        <v>3106</v>
      </c>
      <c r="E8456" s="269" t="s">
        <v>14198</v>
      </c>
      <c r="F8456" s="145" t="s">
        <v>3106</v>
      </c>
      <c r="G8456" s="269" t="s">
        <v>3106</v>
      </c>
      <c r="H8456" s="305" t="s">
        <v>14199</v>
      </c>
      <c r="I8456" s="306" t="s">
        <v>21577</v>
      </c>
      <c r="J8456" s="201" t="str">
        <f t="shared" si="265"/>
        <v>9999</v>
      </c>
      <c r="K8456" s="270" t="s">
        <v>13915</v>
      </c>
      <c r="L8456" s="270" t="s">
        <v>13916</v>
      </c>
      <c r="M8456" s="271">
        <v>44085</v>
      </c>
      <c r="N8456" s="270" t="e">
        <v>#N/A</v>
      </c>
      <c r="O8456" s="272" t="e">
        <v>#N/A</v>
      </c>
      <c r="P8456" s="272" t="e">
        <v>#N/A</v>
      </c>
      <c r="Q8456" s="272" t="e">
        <v>#N/A</v>
      </c>
    </row>
    <row r="8457" spans="1:17" s="208" customFormat="1" ht="12">
      <c r="A8457" s="268" t="str">
        <f t="shared" si="264"/>
        <v>3957276011124492541</v>
      </c>
      <c r="B8457" s="304" t="s">
        <v>19891</v>
      </c>
      <c r="C8457" s="269" t="s">
        <v>13985</v>
      </c>
      <c r="D8457" s="144" t="s">
        <v>3106</v>
      </c>
      <c r="E8457" s="269" t="s">
        <v>13986</v>
      </c>
      <c r="F8457" s="145" t="s">
        <v>3106</v>
      </c>
      <c r="G8457" s="269" t="s">
        <v>3106</v>
      </c>
      <c r="H8457" s="305" t="s">
        <v>13987</v>
      </c>
      <c r="I8457" s="306" t="s">
        <v>20557</v>
      </c>
      <c r="J8457" s="201" t="str">
        <f t="shared" si="265"/>
        <v>9999</v>
      </c>
      <c r="K8457" s="270" t="s">
        <v>13915</v>
      </c>
      <c r="L8457" s="270" t="s">
        <v>13916</v>
      </c>
      <c r="M8457" s="271">
        <v>44085</v>
      </c>
      <c r="N8457" s="270" t="e">
        <v>#N/A</v>
      </c>
      <c r="O8457" s="272" t="e">
        <v>#N/A</v>
      </c>
      <c r="P8457" s="272" t="e">
        <v>#N/A</v>
      </c>
      <c r="Q8457" s="272" t="e">
        <v>#N/A</v>
      </c>
    </row>
    <row r="8458" spans="1:17" s="208" customFormat="1" ht="12">
      <c r="A8458" s="268" t="str">
        <f t="shared" si="264"/>
        <v>3960023011578010195</v>
      </c>
      <c r="B8458" s="304" t="s">
        <v>19891</v>
      </c>
      <c r="C8458" s="143" t="s">
        <v>20160</v>
      </c>
      <c r="D8458" s="144" t="s">
        <v>3106</v>
      </c>
      <c r="E8458" s="144" t="s">
        <v>20161</v>
      </c>
      <c r="F8458" s="145" t="s">
        <v>3106</v>
      </c>
      <c r="G8458" s="269" t="s">
        <v>3106</v>
      </c>
      <c r="H8458" s="146" t="s">
        <v>20162</v>
      </c>
      <c r="I8458" s="306" t="s">
        <v>20162</v>
      </c>
      <c r="J8458" s="201" t="str">
        <f t="shared" si="265"/>
        <v>9999</v>
      </c>
      <c r="K8458" s="308" t="s">
        <v>19895</v>
      </c>
      <c r="L8458" s="308" t="s">
        <v>13916</v>
      </c>
      <c r="M8458" s="271">
        <v>44475</v>
      </c>
      <c r="N8458" s="270" t="s">
        <v>19946</v>
      </c>
      <c r="O8458" s="272" t="s">
        <v>19947</v>
      </c>
      <c r="P8458" s="272" t="s">
        <v>19948</v>
      </c>
      <c r="Q8458" s="272" t="s">
        <v>19949</v>
      </c>
    </row>
    <row r="8459" spans="1:17" s="208" customFormat="1" ht="12">
      <c r="A8459" s="268" t="str">
        <f t="shared" si="264"/>
        <v>3961005011568979805</v>
      </c>
      <c r="B8459" s="304" t="s">
        <v>19891</v>
      </c>
      <c r="C8459" s="269" t="s">
        <v>14237</v>
      </c>
      <c r="D8459" s="144" t="s">
        <v>3106</v>
      </c>
      <c r="E8459" s="269" t="s">
        <v>14238</v>
      </c>
      <c r="F8459" s="145" t="s">
        <v>3106</v>
      </c>
      <c r="G8459" s="269" t="s">
        <v>3106</v>
      </c>
      <c r="H8459" s="305" t="s">
        <v>14239</v>
      </c>
      <c r="I8459" s="306" t="s">
        <v>21791</v>
      </c>
      <c r="J8459" s="201" t="str">
        <f t="shared" si="265"/>
        <v>9999</v>
      </c>
      <c r="K8459" s="270" t="s">
        <v>13915</v>
      </c>
      <c r="L8459" s="270" t="s">
        <v>13916</v>
      </c>
      <c r="M8459" s="271">
        <v>44085</v>
      </c>
      <c r="N8459" s="270" t="e">
        <v>#N/A</v>
      </c>
      <c r="O8459" s="272" t="e">
        <v>#N/A</v>
      </c>
      <c r="P8459" s="272" t="e">
        <v>#N/A</v>
      </c>
      <c r="Q8459" s="272" t="e">
        <v>#N/A</v>
      </c>
    </row>
    <row r="8460" spans="1:17" s="208" customFormat="1" ht="12">
      <c r="A8460" s="268" t="str">
        <f t="shared" si="264"/>
        <v>3963399021063900975</v>
      </c>
      <c r="B8460" s="304" t="s">
        <v>19891</v>
      </c>
      <c r="C8460" s="269" t="s">
        <v>14556</v>
      </c>
      <c r="D8460" s="144" t="s">
        <v>3106</v>
      </c>
      <c r="E8460" s="269" t="s">
        <v>14557</v>
      </c>
      <c r="F8460" s="145" t="s">
        <v>3106</v>
      </c>
      <c r="G8460" s="269" t="s">
        <v>3106</v>
      </c>
      <c r="H8460" s="305" t="s">
        <v>14558</v>
      </c>
      <c r="I8460" s="306" t="s">
        <v>20402</v>
      </c>
      <c r="J8460" s="201" t="str">
        <f t="shared" si="265"/>
        <v>9999</v>
      </c>
      <c r="K8460" s="270" t="s">
        <v>14559</v>
      </c>
      <c r="L8460" s="270" t="s">
        <v>14438</v>
      </c>
      <c r="M8460" s="271">
        <v>44084</v>
      </c>
      <c r="N8460" s="270" t="e">
        <v>#N/A</v>
      </c>
      <c r="O8460" s="272" t="e">
        <v>#N/A</v>
      </c>
      <c r="P8460" s="272" t="e">
        <v>#N/A</v>
      </c>
      <c r="Q8460" s="272" t="e">
        <v>#N/A</v>
      </c>
    </row>
    <row r="8461" spans="1:17" s="208" customFormat="1" ht="12">
      <c r="A8461" s="268" t="str">
        <f t="shared" si="264"/>
        <v>3965410011700820065</v>
      </c>
      <c r="B8461" s="304" t="s">
        <v>19891</v>
      </c>
      <c r="C8461" s="143" t="s">
        <v>20163</v>
      </c>
      <c r="D8461" s="144" t="s">
        <v>3106</v>
      </c>
      <c r="E8461" s="144" t="s">
        <v>20164</v>
      </c>
      <c r="F8461" s="145" t="s">
        <v>3106</v>
      </c>
      <c r="G8461" s="269" t="s">
        <v>3106</v>
      </c>
      <c r="H8461" s="146" t="s">
        <v>20165</v>
      </c>
      <c r="I8461" s="306" t="s">
        <v>20165</v>
      </c>
      <c r="J8461" s="201" t="str">
        <f t="shared" si="265"/>
        <v>9999</v>
      </c>
      <c r="K8461" s="308" t="s">
        <v>19917</v>
      </c>
      <c r="L8461" s="308" t="s">
        <v>13916</v>
      </c>
      <c r="M8461" s="271">
        <v>44475</v>
      </c>
      <c r="N8461" s="270" t="s">
        <v>18777</v>
      </c>
      <c r="O8461" s="272" t="s">
        <v>18778</v>
      </c>
      <c r="P8461" s="272" t="s">
        <v>19920</v>
      </c>
      <c r="Q8461" s="272" t="s">
        <v>19921</v>
      </c>
    </row>
    <row r="8462" spans="1:17" s="208" customFormat="1" ht="12">
      <c r="A8462" s="268" t="str">
        <f t="shared" si="264"/>
        <v>3968752011760953699</v>
      </c>
      <c r="B8462" s="304" t="s">
        <v>19891</v>
      </c>
      <c r="C8462" s="269" t="s">
        <v>14358</v>
      </c>
      <c r="D8462" s="144" t="s">
        <v>3106</v>
      </c>
      <c r="E8462" s="269" t="s">
        <v>14361</v>
      </c>
      <c r="F8462" s="145" t="s">
        <v>3106</v>
      </c>
      <c r="G8462" s="294"/>
      <c r="H8462" s="305" t="s">
        <v>14362</v>
      </c>
      <c r="I8462" s="307" t="s">
        <v>14362</v>
      </c>
      <c r="J8462" s="201" t="str">
        <f t="shared" si="265"/>
        <v>9999</v>
      </c>
      <c r="K8462" s="270" t="s">
        <v>13915</v>
      </c>
      <c r="L8462" s="270" t="s">
        <v>13916</v>
      </c>
      <c r="M8462" s="271">
        <v>44085</v>
      </c>
      <c r="N8462" s="270" t="e">
        <v>#N/A</v>
      </c>
      <c r="O8462" s="272" t="e">
        <v>#N/A</v>
      </c>
      <c r="P8462" s="272" t="e">
        <v>#N/A</v>
      </c>
      <c r="Q8462" s="272" t="e">
        <v>#N/A</v>
      </c>
    </row>
    <row r="8463" spans="1:17" s="208" customFormat="1" ht="12">
      <c r="A8463" s="268" t="str">
        <f t="shared" si="264"/>
        <v>3969040011447747126</v>
      </c>
      <c r="B8463" s="304" t="s">
        <v>19891</v>
      </c>
      <c r="C8463" s="143" t="s">
        <v>20166</v>
      </c>
      <c r="D8463" s="144" t="s">
        <v>3106</v>
      </c>
      <c r="E8463" s="144" t="s">
        <v>20167</v>
      </c>
      <c r="F8463" s="145" t="s">
        <v>3106</v>
      </c>
      <c r="G8463" s="269" t="s">
        <v>3106</v>
      </c>
      <c r="H8463" s="146" t="s">
        <v>20168</v>
      </c>
      <c r="I8463" s="306" t="s">
        <v>20168</v>
      </c>
      <c r="J8463" s="201" t="str">
        <f t="shared" si="265"/>
        <v>9999</v>
      </c>
      <c r="K8463" s="308" t="s">
        <v>19895</v>
      </c>
      <c r="L8463" s="308" t="s">
        <v>13916</v>
      </c>
      <c r="M8463" s="271">
        <v>44475</v>
      </c>
      <c r="N8463" s="270" t="s">
        <v>19946</v>
      </c>
      <c r="O8463" s="272" t="s">
        <v>19947</v>
      </c>
      <c r="P8463" s="272" t="s">
        <v>19948</v>
      </c>
      <c r="Q8463" s="272" t="s">
        <v>19949</v>
      </c>
    </row>
    <row r="8464" spans="1:17" s="208" customFormat="1" ht="12">
      <c r="A8464" s="268" t="str">
        <f t="shared" si="264"/>
        <v>3976029011003373887</v>
      </c>
      <c r="B8464" s="304" t="s">
        <v>19891</v>
      </c>
      <c r="C8464" s="143" t="s">
        <v>20169</v>
      </c>
      <c r="D8464" s="144" t="s">
        <v>3106</v>
      </c>
      <c r="E8464" s="144" t="s">
        <v>20170</v>
      </c>
      <c r="F8464" s="145" t="s">
        <v>3106</v>
      </c>
      <c r="G8464" s="269" t="s">
        <v>3106</v>
      </c>
      <c r="H8464" s="146" t="s">
        <v>20171</v>
      </c>
      <c r="I8464" s="306" t="s">
        <v>20171</v>
      </c>
      <c r="J8464" s="201" t="str">
        <f t="shared" si="265"/>
        <v>9999</v>
      </c>
      <c r="K8464" s="308" t="s">
        <v>19895</v>
      </c>
      <c r="L8464" s="308" t="s">
        <v>13916</v>
      </c>
      <c r="M8464" s="271">
        <v>44475</v>
      </c>
      <c r="N8464" s="270" t="s">
        <v>19930</v>
      </c>
      <c r="O8464" s="272" t="s">
        <v>19931</v>
      </c>
      <c r="P8464" s="272" t="s">
        <v>19932</v>
      </c>
      <c r="Q8464" s="272" t="s">
        <v>19933</v>
      </c>
    </row>
    <row r="8465" spans="1:17" s="208" customFormat="1" ht="12">
      <c r="A8465" s="268" t="str">
        <f t="shared" si="264"/>
        <v>3976599011609338490</v>
      </c>
      <c r="B8465" s="304" t="s">
        <v>19891</v>
      </c>
      <c r="C8465" s="143" t="s">
        <v>20172</v>
      </c>
      <c r="D8465" s="144" t="s">
        <v>3106</v>
      </c>
      <c r="E8465" s="144" t="s">
        <v>20173</v>
      </c>
      <c r="F8465" s="145" t="s">
        <v>3106</v>
      </c>
      <c r="G8465" s="269" t="s">
        <v>3106</v>
      </c>
      <c r="H8465" s="146" t="s">
        <v>20174</v>
      </c>
      <c r="I8465" s="306" t="s">
        <v>20174</v>
      </c>
      <c r="J8465" s="201" t="str">
        <f t="shared" si="265"/>
        <v>9999</v>
      </c>
      <c r="K8465" s="308" t="s">
        <v>19895</v>
      </c>
      <c r="L8465" s="308" t="s">
        <v>13916</v>
      </c>
      <c r="M8465" s="271">
        <v>44475</v>
      </c>
      <c r="N8465" s="270" t="s">
        <v>19930</v>
      </c>
      <c r="O8465" s="272" t="s">
        <v>19931</v>
      </c>
      <c r="P8465" s="272" t="s">
        <v>19932</v>
      </c>
      <c r="Q8465" s="272" t="s">
        <v>19933</v>
      </c>
    </row>
    <row r="8466" spans="1:17" s="208" customFormat="1" ht="12">
      <c r="A8466" s="268" t="str">
        <f t="shared" si="264"/>
        <v>3989303011902340268</v>
      </c>
      <c r="B8466" s="304" t="s">
        <v>19891</v>
      </c>
      <c r="C8466" s="143" t="s">
        <v>20175</v>
      </c>
      <c r="D8466" s="144" t="s">
        <v>3106</v>
      </c>
      <c r="E8466" s="144" t="s">
        <v>20176</v>
      </c>
      <c r="F8466" s="145" t="s">
        <v>3106</v>
      </c>
      <c r="G8466" s="269" t="s">
        <v>3106</v>
      </c>
      <c r="H8466" s="146" t="s">
        <v>20177</v>
      </c>
      <c r="I8466" s="306" t="s">
        <v>20177</v>
      </c>
      <c r="J8466" s="201" t="str">
        <f t="shared" si="265"/>
        <v>9999</v>
      </c>
      <c r="K8466" s="308" t="s">
        <v>19895</v>
      </c>
      <c r="L8466" s="308" t="s">
        <v>13916</v>
      </c>
      <c r="M8466" s="271">
        <v>44475</v>
      </c>
      <c r="N8466" s="270" t="s">
        <v>19975</v>
      </c>
      <c r="O8466" s="272" t="s">
        <v>20080</v>
      </c>
      <c r="P8466" s="272" t="s">
        <v>19932</v>
      </c>
      <c r="Q8466" s="272" t="s">
        <v>19933</v>
      </c>
    </row>
    <row r="8467" spans="1:17" s="208" customFormat="1" ht="12">
      <c r="A8467" s="268" t="str">
        <f t="shared" si="264"/>
        <v>3990772011386143022</v>
      </c>
      <c r="B8467" s="304" t="s">
        <v>19891</v>
      </c>
      <c r="C8467" s="143" t="s">
        <v>20178</v>
      </c>
      <c r="D8467" s="144" t="s">
        <v>3106</v>
      </c>
      <c r="E8467" s="144" t="s">
        <v>20179</v>
      </c>
      <c r="F8467" s="145" t="s">
        <v>3106</v>
      </c>
      <c r="G8467" s="269" t="s">
        <v>3106</v>
      </c>
      <c r="H8467" s="146" t="s">
        <v>20180</v>
      </c>
      <c r="I8467" s="306" t="s">
        <v>20180</v>
      </c>
      <c r="J8467" s="201" t="str">
        <f t="shared" si="265"/>
        <v>9999</v>
      </c>
      <c r="K8467" s="308" t="s">
        <v>19895</v>
      </c>
      <c r="L8467" s="308" t="s">
        <v>13916</v>
      </c>
      <c r="M8467" s="271">
        <v>44475</v>
      </c>
      <c r="N8467" s="270" t="s">
        <v>19975</v>
      </c>
      <c r="O8467" s="272" t="s">
        <v>20080</v>
      </c>
      <c r="P8467" s="272" t="s">
        <v>19932</v>
      </c>
      <c r="Q8467" s="272" t="s">
        <v>19933</v>
      </c>
    </row>
    <row r="8468" spans="1:17" s="208" customFormat="1" ht="12">
      <c r="A8468" s="268" t="str">
        <f t="shared" si="264"/>
        <v>3997322011215495163</v>
      </c>
      <c r="B8468" s="304" t="s">
        <v>19891</v>
      </c>
      <c r="C8468" s="143" t="s">
        <v>20181</v>
      </c>
      <c r="D8468" s="144" t="s">
        <v>3106</v>
      </c>
      <c r="E8468" s="144" t="s">
        <v>20182</v>
      </c>
      <c r="F8468" s="145" t="s">
        <v>3106</v>
      </c>
      <c r="G8468" s="269" t="s">
        <v>3106</v>
      </c>
      <c r="H8468" s="146" t="s">
        <v>20183</v>
      </c>
      <c r="I8468" s="306" t="s">
        <v>20183</v>
      </c>
      <c r="J8468" s="201" t="str">
        <f t="shared" si="265"/>
        <v>9999</v>
      </c>
      <c r="K8468" s="308" t="s">
        <v>19895</v>
      </c>
      <c r="L8468" s="308" t="s">
        <v>13916</v>
      </c>
      <c r="M8468" s="271">
        <v>44475</v>
      </c>
      <c r="N8468" s="270" t="s">
        <v>19930</v>
      </c>
      <c r="O8468" s="272" t="s">
        <v>19931</v>
      </c>
      <c r="P8468" s="272" t="s">
        <v>19932</v>
      </c>
      <c r="Q8468" s="272" t="s">
        <v>19933</v>
      </c>
    </row>
    <row r="8469" spans="1:17" s="208" customFormat="1" ht="12">
      <c r="A8469" s="268" t="str">
        <f t="shared" ref="A8469:A8532" si="266">E8469&amp;C8469</f>
        <v>4021461011376109637</v>
      </c>
      <c r="B8469" s="304" t="s">
        <v>19891</v>
      </c>
      <c r="C8469" s="143" t="s">
        <v>20185</v>
      </c>
      <c r="D8469" s="144" t="s">
        <v>3106</v>
      </c>
      <c r="E8469" s="144" t="s">
        <v>20186</v>
      </c>
      <c r="F8469" s="145" t="s">
        <v>3106</v>
      </c>
      <c r="G8469" s="269" t="s">
        <v>3106</v>
      </c>
      <c r="H8469" s="146" t="s">
        <v>20187</v>
      </c>
      <c r="I8469" s="306" t="s">
        <v>20187</v>
      </c>
      <c r="J8469" s="201" t="str">
        <f t="shared" si="265"/>
        <v>9999</v>
      </c>
      <c r="K8469" s="308" t="s">
        <v>19895</v>
      </c>
      <c r="L8469" s="308" t="s">
        <v>13916</v>
      </c>
      <c r="M8469" s="271">
        <v>44475</v>
      </c>
      <c r="N8469" s="270" t="s">
        <v>19930</v>
      </c>
      <c r="O8469" s="272" t="s">
        <v>19931</v>
      </c>
      <c r="P8469" s="272" t="s">
        <v>19932</v>
      </c>
      <c r="Q8469" s="272" t="s">
        <v>19933</v>
      </c>
    </row>
    <row r="8470" spans="1:17" s="208" customFormat="1" ht="12">
      <c r="A8470" s="268" t="str">
        <f t="shared" si="266"/>
        <v>4026155021295397859</v>
      </c>
      <c r="B8470" s="304" t="s">
        <v>19891</v>
      </c>
      <c r="C8470" s="143" t="s">
        <v>20195</v>
      </c>
      <c r="D8470" s="144" t="s">
        <v>3106</v>
      </c>
      <c r="E8470" s="144" t="s">
        <v>20196</v>
      </c>
      <c r="F8470" s="145" t="s">
        <v>3106</v>
      </c>
      <c r="G8470" s="269" t="s">
        <v>3106</v>
      </c>
      <c r="H8470" s="146" t="s">
        <v>20197</v>
      </c>
      <c r="I8470" s="306" t="s">
        <v>20197</v>
      </c>
      <c r="J8470" s="201" t="str">
        <f t="shared" si="265"/>
        <v>9999</v>
      </c>
      <c r="K8470" s="308" t="s">
        <v>19895</v>
      </c>
      <c r="L8470" s="308" t="s">
        <v>13916</v>
      </c>
      <c r="M8470" s="271">
        <v>44475</v>
      </c>
      <c r="N8470" s="270" t="s">
        <v>19969</v>
      </c>
      <c r="O8470" s="272" t="s">
        <v>19970</v>
      </c>
      <c r="P8470" s="272" t="s">
        <v>19971</v>
      </c>
      <c r="Q8470" s="272" t="s">
        <v>19972</v>
      </c>
    </row>
    <row r="8471" spans="1:17" s="208" customFormat="1" ht="12">
      <c r="A8471" s="268" t="str">
        <f t="shared" si="266"/>
        <v>4028037011427536325</v>
      </c>
      <c r="B8471" s="304" t="s">
        <v>19891</v>
      </c>
      <c r="C8471" s="143" t="s">
        <v>20198</v>
      </c>
      <c r="D8471" s="144" t="s">
        <v>3106</v>
      </c>
      <c r="E8471" s="144" t="s">
        <v>20199</v>
      </c>
      <c r="F8471" s="145" t="s">
        <v>3106</v>
      </c>
      <c r="G8471" s="269" t="s">
        <v>3106</v>
      </c>
      <c r="H8471" s="146" t="s">
        <v>20200</v>
      </c>
      <c r="I8471" s="306" t="s">
        <v>20200</v>
      </c>
      <c r="J8471" s="201" t="str">
        <f t="shared" si="265"/>
        <v>9999</v>
      </c>
      <c r="K8471" s="308" t="s">
        <v>19917</v>
      </c>
      <c r="L8471" s="308" t="s">
        <v>13916</v>
      </c>
      <c r="M8471" s="271">
        <v>44475</v>
      </c>
      <c r="N8471" s="270" t="s">
        <v>19778</v>
      </c>
      <c r="O8471" s="272" t="s">
        <v>19779</v>
      </c>
      <c r="P8471" s="272" t="s">
        <v>19780</v>
      </c>
      <c r="Q8471" s="272" t="s">
        <v>19781</v>
      </c>
    </row>
    <row r="8472" spans="1:17" s="208" customFormat="1" ht="12">
      <c r="A8472" s="268" t="str">
        <f t="shared" si="266"/>
        <v>4031197011922575323</v>
      </c>
      <c r="B8472" s="304" t="s">
        <v>19891</v>
      </c>
      <c r="C8472" s="143" t="s">
        <v>20201</v>
      </c>
      <c r="D8472" s="144" t="s">
        <v>3106</v>
      </c>
      <c r="E8472" s="144" t="s">
        <v>20202</v>
      </c>
      <c r="F8472" s="145" t="s">
        <v>3106</v>
      </c>
      <c r="G8472" s="269" t="s">
        <v>3106</v>
      </c>
      <c r="H8472" s="146" t="s">
        <v>20203</v>
      </c>
      <c r="I8472" s="306" t="s">
        <v>20203</v>
      </c>
      <c r="J8472" s="201" t="str">
        <f t="shared" si="265"/>
        <v>9999</v>
      </c>
      <c r="K8472" s="308" t="s">
        <v>19895</v>
      </c>
      <c r="L8472" s="308" t="s">
        <v>13916</v>
      </c>
      <c r="M8472" s="271">
        <v>44475</v>
      </c>
      <c r="N8472" s="270" t="s">
        <v>19946</v>
      </c>
      <c r="O8472" s="272" t="s">
        <v>19947</v>
      </c>
      <c r="P8472" s="272" t="s">
        <v>19948</v>
      </c>
      <c r="Q8472" s="272" t="s">
        <v>19949</v>
      </c>
    </row>
    <row r="8473" spans="1:17" s="208" customFormat="1" ht="12">
      <c r="A8473" s="268" t="str">
        <f t="shared" si="266"/>
        <v>4033029011639682503</v>
      </c>
      <c r="B8473" s="304" t="s">
        <v>19891</v>
      </c>
      <c r="C8473" s="269" t="s">
        <v>14270</v>
      </c>
      <c r="D8473" s="144" t="s">
        <v>3106</v>
      </c>
      <c r="E8473" s="269" t="s">
        <v>14271</v>
      </c>
      <c r="F8473" s="145" t="s">
        <v>3106</v>
      </c>
      <c r="G8473" s="269" t="s">
        <v>3106</v>
      </c>
      <c r="H8473" s="305" t="s">
        <v>14272</v>
      </c>
      <c r="I8473" s="306" t="s">
        <v>21964</v>
      </c>
      <c r="J8473" s="201" t="str">
        <f t="shared" si="265"/>
        <v>9999</v>
      </c>
      <c r="K8473" s="270" t="s">
        <v>13915</v>
      </c>
      <c r="L8473" s="270" t="s">
        <v>13916</v>
      </c>
      <c r="M8473" s="271">
        <v>44085</v>
      </c>
      <c r="N8473" s="270" t="e">
        <v>#N/A</v>
      </c>
      <c r="O8473" s="272" t="e">
        <v>#N/A</v>
      </c>
      <c r="P8473" s="272" t="e">
        <v>#N/A</v>
      </c>
      <c r="Q8473" s="272" t="e">
        <v>#N/A</v>
      </c>
    </row>
    <row r="8474" spans="1:17" s="208" customFormat="1" ht="12">
      <c r="A8474" s="268" t="str">
        <f t="shared" si="266"/>
        <v>4047573011699286922</v>
      </c>
      <c r="B8474" s="304" t="s">
        <v>19891</v>
      </c>
      <c r="C8474" s="143" t="s">
        <v>20204</v>
      </c>
      <c r="D8474" s="144" t="s">
        <v>3106</v>
      </c>
      <c r="E8474" s="144" t="s">
        <v>20205</v>
      </c>
      <c r="F8474" s="145" t="s">
        <v>3106</v>
      </c>
      <c r="G8474" s="269" t="s">
        <v>3106</v>
      </c>
      <c r="H8474" s="146" t="s">
        <v>20206</v>
      </c>
      <c r="I8474" s="306" t="s">
        <v>20206</v>
      </c>
      <c r="J8474" s="201" t="str">
        <f t="shared" si="265"/>
        <v>9999</v>
      </c>
      <c r="K8474" s="308" t="s">
        <v>19895</v>
      </c>
      <c r="L8474" s="308" t="s">
        <v>13916</v>
      </c>
      <c r="M8474" s="271">
        <v>44475</v>
      </c>
      <c r="N8474" s="270" t="s">
        <v>19993</v>
      </c>
      <c r="O8474" s="272" t="s">
        <v>19994</v>
      </c>
      <c r="P8474" s="272" t="s">
        <v>19780</v>
      </c>
      <c r="Q8474" s="272" t="s">
        <v>19781</v>
      </c>
    </row>
    <row r="8475" spans="1:17" s="208" customFormat="1" ht="12">
      <c r="A8475" s="268" t="str">
        <f t="shared" si="266"/>
        <v>4075079011730249186</v>
      </c>
      <c r="B8475" s="304" t="s">
        <v>19891</v>
      </c>
      <c r="C8475" s="143" t="s">
        <v>20207</v>
      </c>
      <c r="D8475" s="144" t="s">
        <v>3106</v>
      </c>
      <c r="E8475" s="144" t="s">
        <v>20208</v>
      </c>
      <c r="F8475" s="145" t="s">
        <v>3106</v>
      </c>
      <c r="G8475" s="269" t="s">
        <v>3106</v>
      </c>
      <c r="H8475" s="146" t="s">
        <v>20209</v>
      </c>
      <c r="I8475" s="306" t="s">
        <v>20209</v>
      </c>
      <c r="J8475" s="201" t="str">
        <f t="shared" si="265"/>
        <v>9999</v>
      </c>
      <c r="K8475" s="308" t="s">
        <v>19917</v>
      </c>
      <c r="L8475" s="308" t="s">
        <v>13916</v>
      </c>
      <c r="M8475" s="271">
        <v>44475</v>
      </c>
      <c r="N8475" s="270" t="s">
        <v>20132</v>
      </c>
      <c r="O8475" s="272" t="s">
        <v>20210</v>
      </c>
      <c r="P8475" s="272" t="s">
        <v>20211</v>
      </c>
      <c r="Q8475" s="272" t="s">
        <v>20212</v>
      </c>
    </row>
    <row r="8476" spans="1:17" s="208" customFormat="1" ht="12">
      <c r="A8476" s="268" t="str">
        <f t="shared" si="266"/>
        <v>4079568011265447015</v>
      </c>
      <c r="B8476" s="304" t="s">
        <v>19891</v>
      </c>
      <c r="C8476" s="143" t="s">
        <v>20213</v>
      </c>
      <c r="D8476" s="144" t="s">
        <v>3106</v>
      </c>
      <c r="E8476" s="144" t="s">
        <v>20214</v>
      </c>
      <c r="F8476" s="145" t="s">
        <v>3106</v>
      </c>
      <c r="G8476" s="269" t="s">
        <v>3106</v>
      </c>
      <c r="H8476" s="146" t="s">
        <v>20215</v>
      </c>
      <c r="I8476" s="306" t="s">
        <v>20215</v>
      </c>
      <c r="J8476" s="201" t="str">
        <f t="shared" si="265"/>
        <v>9999</v>
      </c>
      <c r="K8476" s="308" t="s">
        <v>19895</v>
      </c>
      <c r="L8476" s="308" t="s">
        <v>13916</v>
      </c>
      <c r="M8476" s="271">
        <v>44475</v>
      </c>
      <c r="N8476" s="270" t="s">
        <v>19975</v>
      </c>
      <c r="O8476" s="272" t="s">
        <v>20080</v>
      </c>
      <c r="P8476" s="272" t="s">
        <v>19932</v>
      </c>
      <c r="Q8476" s="272" t="s">
        <v>19933</v>
      </c>
    </row>
    <row r="8477" spans="1:17" s="208" customFormat="1" ht="12">
      <c r="A8477" s="268" t="str">
        <f t="shared" si="266"/>
        <v>4087066011649330242</v>
      </c>
      <c r="B8477" s="304" t="s">
        <v>19891</v>
      </c>
      <c r="C8477" s="143" t="s">
        <v>20216</v>
      </c>
      <c r="D8477" s="144" t="s">
        <v>3106</v>
      </c>
      <c r="E8477" s="144" t="s">
        <v>20217</v>
      </c>
      <c r="F8477" s="145" t="s">
        <v>3106</v>
      </c>
      <c r="G8477" s="269" t="s">
        <v>3106</v>
      </c>
      <c r="H8477" s="146" t="s">
        <v>20209</v>
      </c>
      <c r="I8477" s="306" t="s">
        <v>20209</v>
      </c>
      <c r="J8477" s="201" t="str">
        <f t="shared" si="265"/>
        <v>9999</v>
      </c>
      <c r="K8477" s="308" t="s">
        <v>19917</v>
      </c>
      <c r="L8477" s="308" t="s">
        <v>13916</v>
      </c>
      <c r="M8477" s="271">
        <v>44475</v>
      </c>
      <c r="N8477" s="270" t="s">
        <v>20132</v>
      </c>
      <c r="O8477" s="272" t="s">
        <v>20210</v>
      </c>
      <c r="P8477" s="272" t="s">
        <v>20211</v>
      </c>
      <c r="Q8477" s="272" t="s">
        <v>20212</v>
      </c>
    </row>
    <row r="8478" spans="1:17" s="208" customFormat="1" ht="12">
      <c r="A8478" s="268" t="str">
        <f t="shared" si="266"/>
        <v>4092181011811387368</v>
      </c>
      <c r="B8478" s="304" t="s">
        <v>19891</v>
      </c>
      <c r="C8478" s="143" t="s">
        <v>20218</v>
      </c>
      <c r="D8478" s="144" t="s">
        <v>3106</v>
      </c>
      <c r="E8478" s="144" t="s">
        <v>20219</v>
      </c>
      <c r="F8478" s="145" t="s">
        <v>3106</v>
      </c>
      <c r="G8478" s="269" t="s">
        <v>3106</v>
      </c>
      <c r="H8478" s="146" t="s">
        <v>20220</v>
      </c>
      <c r="I8478" s="306" t="s">
        <v>20220</v>
      </c>
      <c r="J8478" s="201" t="str">
        <f t="shared" si="265"/>
        <v>9999</v>
      </c>
      <c r="K8478" s="308" t="s">
        <v>19895</v>
      </c>
      <c r="L8478" s="308" t="s">
        <v>13916</v>
      </c>
      <c r="M8478" s="271">
        <v>44475</v>
      </c>
      <c r="N8478" s="270" t="s">
        <v>19993</v>
      </c>
      <c r="O8478" s="272" t="s">
        <v>19994</v>
      </c>
      <c r="P8478" s="272" t="s">
        <v>19780</v>
      </c>
      <c r="Q8478" s="272" t="s">
        <v>19781</v>
      </c>
    </row>
    <row r="8479" spans="1:17" s="208" customFormat="1" ht="12">
      <c r="A8479" s="268" t="str">
        <f t="shared" si="266"/>
        <v>4101743011922438472</v>
      </c>
      <c r="B8479" s="304" t="s">
        <v>19891</v>
      </c>
      <c r="C8479" s="143" t="s">
        <v>4521</v>
      </c>
      <c r="D8479" s="144" t="s">
        <v>3106</v>
      </c>
      <c r="E8479" s="144" t="s">
        <v>20221</v>
      </c>
      <c r="F8479" s="145" t="s">
        <v>3106</v>
      </c>
      <c r="G8479" s="269" t="s">
        <v>3106</v>
      </c>
      <c r="H8479" s="146" t="s">
        <v>20222</v>
      </c>
      <c r="I8479" s="306" t="s">
        <v>20222</v>
      </c>
      <c r="J8479" s="201" t="str">
        <f t="shared" si="265"/>
        <v>9999</v>
      </c>
      <c r="K8479" s="308" t="s">
        <v>19968</v>
      </c>
      <c r="L8479" s="308" t="s">
        <v>13916</v>
      </c>
      <c r="M8479" s="271">
        <v>44475</v>
      </c>
      <c r="N8479" s="270" t="s">
        <v>19993</v>
      </c>
      <c r="O8479" s="272" t="s">
        <v>19994</v>
      </c>
      <c r="P8479" s="272" t="s">
        <v>19780</v>
      </c>
      <c r="Q8479" s="272" t="s">
        <v>19781</v>
      </c>
    </row>
    <row r="8480" spans="1:17" s="208" customFormat="1" ht="12">
      <c r="A8480" s="268" t="str">
        <f t="shared" si="266"/>
        <v>4102766011609206614</v>
      </c>
      <c r="B8480" s="304" t="s">
        <v>19891</v>
      </c>
      <c r="C8480" s="143" t="s">
        <v>4026</v>
      </c>
      <c r="D8480" s="144" t="s">
        <v>3106</v>
      </c>
      <c r="E8480" s="144" t="s">
        <v>20223</v>
      </c>
      <c r="F8480" s="145" t="s">
        <v>3106</v>
      </c>
      <c r="G8480" s="269" t="s">
        <v>3106</v>
      </c>
      <c r="H8480" s="146" t="s">
        <v>20224</v>
      </c>
      <c r="I8480" s="306" t="s">
        <v>20224</v>
      </c>
      <c r="J8480" s="201" t="str">
        <f t="shared" si="265"/>
        <v>9999</v>
      </c>
      <c r="K8480" s="308" t="s">
        <v>19968</v>
      </c>
      <c r="L8480" s="308" t="s">
        <v>13916</v>
      </c>
      <c r="M8480" s="271">
        <v>44475</v>
      </c>
      <c r="N8480" s="270" t="s">
        <v>19993</v>
      </c>
      <c r="O8480" s="272" t="s">
        <v>19994</v>
      </c>
      <c r="P8480" s="272" t="s">
        <v>19780</v>
      </c>
      <c r="Q8480" s="272" t="s">
        <v>19781</v>
      </c>
    </row>
    <row r="8481" spans="1:17" s="208" customFormat="1" ht="12">
      <c r="A8481" s="268" t="str">
        <f t="shared" si="266"/>
        <v>4106197011255875126</v>
      </c>
      <c r="B8481" s="304" t="s">
        <v>19891</v>
      </c>
      <c r="C8481" s="143" t="s">
        <v>20225</v>
      </c>
      <c r="D8481" s="144" t="s">
        <v>3106</v>
      </c>
      <c r="E8481" s="144" t="s">
        <v>20226</v>
      </c>
      <c r="F8481" s="145" t="s">
        <v>3106</v>
      </c>
      <c r="G8481" s="269" t="s">
        <v>3106</v>
      </c>
      <c r="H8481" s="146" t="s">
        <v>20227</v>
      </c>
      <c r="I8481" s="306" t="s">
        <v>20227</v>
      </c>
      <c r="J8481" s="201" t="str">
        <f t="shared" si="265"/>
        <v>9999</v>
      </c>
      <c r="K8481" s="308" t="s">
        <v>19895</v>
      </c>
      <c r="L8481" s="308" t="s">
        <v>13916</v>
      </c>
      <c r="M8481" s="271">
        <v>44475</v>
      </c>
      <c r="N8481" s="270" t="s">
        <v>19993</v>
      </c>
      <c r="O8481" s="272" t="s">
        <v>19994</v>
      </c>
      <c r="P8481" s="272" t="s">
        <v>19780</v>
      </c>
      <c r="Q8481" s="272" t="s">
        <v>19781</v>
      </c>
    </row>
    <row r="8482" spans="1:17" s="208" customFormat="1" ht="12">
      <c r="A8482" s="268" t="str">
        <f t="shared" si="266"/>
        <v>4115602011629108949</v>
      </c>
      <c r="B8482" s="304" t="s">
        <v>19891</v>
      </c>
      <c r="C8482" s="143" t="s">
        <v>20228</v>
      </c>
      <c r="D8482" s="144" t="s">
        <v>3106</v>
      </c>
      <c r="E8482" s="144" t="s">
        <v>20229</v>
      </c>
      <c r="F8482" s="145" t="s">
        <v>3106</v>
      </c>
      <c r="G8482" s="269" t="s">
        <v>3106</v>
      </c>
      <c r="H8482" s="146" t="s">
        <v>20230</v>
      </c>
      <c r="I8482" s="306" t="s">
        <v>20230</v>
      </c>
      <c r="J8482" s="201" t="str">
        <f t="shared" si="265"/>
        <v>9999</v>
      </c>
      <c r="K8482" s="308" t="s">
        <v>19917</v>
      </c>
      <c r="L8482" s="308" t="s">
        <v>13916</v>
      </c>
      <c r="M8482" s="271">
        <v>44475</v>
      </c>
      <c r="N8482" s="308" t="s">
        <v>19993</v>
      </c>
      <c r="O8482" s="314" t="s">
        <v>19994</v>
      </c>
      <c r="P8482" s="314" t="s">
        <v>19780</v>
      </c>
      <c r="Q8482" s="314" t="s">
        <v>19781</v>
      </c>
    </row>
    <row r="8483" spans="1:17" s="208" customFormat="1" ht="12">
      <c r="A8483" s="268" t="str">
        <f t="shared" si="266"/>
        <v>##1003232976</v>
      </c>
      <c r="B8483" s="304" t="s">
        <v>19891</v>
      </c>
      <c r="C8483" s="269" t="s">
        <v>4038</v>
      </c>
      <c r="D8483" s="144" t="s">
        <v>3106</v>
      </c>
      <c r="E8483" s="269" t="s">
        <v>3649</v>
      </c>
      <c r="F8483" s="145" t="s">
        <v>3106</v>
      </c>
      <c r="G8483" s="269" t="s">
        <v>3106</v>
      </c>
      <c r="H8483" s="305" t="s">
        <v>4039</v>
      </c>
      <c r="I8483" s="307" t="s">
        <v>4039</v>
      </c>
      <c r="J8483" s="201" t="str">
        <f t="shared" si="265"/>
        <v>9999</v>
      </c>
      <c r="K8483" s="270" t="s">
        <v>4040</v>
      </c>
      <c r="L8483" s="270"/>
      <c r="M8483" s="271"/>
      <c r="N8483" s="270" t="e">
        <v>#N/A</v>
      </c>
      <c r="O8483" s="272" t="e">
        <v>#N/A</v>
      </c>
      <c r="P8483" s="272" t="e">
        <v>#N/A</v>
      </c>
      <c r="Q8483" s="272" t="e">
        <v>#N/A</v>
      </c>
    </row>
    <row r="8484" spans="1:17" s="208" customFormat="1" ht="12">
      <c r="A8484" s="268" t="str">
        <f t="shared" si="266"/>
        <v>##1003243577</v>
      </c>
      <c r="B8484" s="304" t="s">
        <v>19891</v>
      </c>
      <c r="C8484" s="269" t="s">
        <v>4041</v>
      </c>
      <c r="D8484" s="144" t="s">
        <v>3106</v>
      </c>
      <c r="E8484" s="269" t="s">
        <v>3649</v>
      </c>
      <c r="F8484" s="145" t="s">
        <v>3106</v>
      </c>
      <c r="G8484" s="269" t="s">
        <v>3106</v>
      </c>
      <c r="H8484" s="305" t="s">
        <v>4042</v>
      </c>
      <c r="I8484" s="307" t="s">
        <v>4042</v>
      </c>
      <c r="J8484" s="201" t="str">
        <f t="shared" si="265"/>
        <v>9999</v>
      </c>
      <c r="K8484" s="270" t="s">
        <v>4043</v>
      </c>
      <c r="L8484" s="270"/>
      <c r="M8484" s="271"/>
      <c r="N8484" s="270" t="e">
        <v>#N/A</v>
      </c>
      <c r="O8484" s="272" t="e">
        <v>#N/A</v>
      </c>
      <c r="P8484" s="272" t="e">
        <v>#N/A</v>
      </c>
      <c r="Q8484" s="272" t="e">
        <v>#N/A</v>
      </c>
    </row>
    <row r="8485" spans="1:17" s="208" customFormat="1" ht="12">
      <c r="A8485" s="268" t="str">
        <f t="shared" si="266"/>
        <v>##1003280629</v>
      </c>
      <c r="B8485" s="304" t="s">
        <v>19891</v>
      </c>
      <c r="C8485" s="269" t="s">
        <v>4044</v>
      </c>
      <c r="D8485" s="144" t="s">
        <v>3106</v>
      </c>
      <c r="E8485" s="269" t="s">
        <v>3649</v>
      </c>
      <c r="F8485" s="145" t="s">
        <v>3106</v>
      </c>
      <c r="G8485" s="269" t="s">
        <v>3106</v>
      </c>
      <c r="H8485" s="305" t="s">
        <v>4045</v>
      </c>
      <c r="I8485" s="307" t="s">
        <v>4045</v>
      </c>
      <c r="J8485" s="201" t="str">
        <f t="shared" si="265"/>
        <v>9999</v>
      </c>
      <c r="K8485" s="270" t="s">
        <v>4046</v>
      </c>
      <c r="L8485" s="270"/>
      <c r="M8485" s="271"/>
      <c r="N8485" s="270" t="e">
        <v>#N/A</v>
      </c>
      <c r="O8485" s="272" t="e">
        <v>#N/A</v>
      </c>
      <c r="P8485" s="272" t="e">
        <v>#N/A</v>
      </c>
      <c r="Q8485" s="272" t="e">
        <v>#N/A</v>
      </c>
    </row>
    <row r="8486" spans="1:17" s="208" customFormat="1" ht="12">
      <c r="A8486" s="268" t="str">
        <f t="shared" si="266"/>
        <v>##1003318692</v>
      </c>
      <c r="B8486" s="304" t="s">
        <v>19891</v>
      </c>
      <c r="C8486" s="269" t="s">
        <v>13914</v>
      </c>
      <c r="D8486" s="144" t="s">
        <v>3106</v>
      </c>
      <c r="E8486" s="269" t="s">
        <v>3649</v>
      </c>
      <c r="F8486" s="145" t="s">
        <v>3106</v>
      </c>
      <c r="G8486" s="269" t="s">
        <v>3106</v>
      </c>
      <c r="H8486" s="305" t="s">
        <v>3650</v>
      </c>
      <c r="I8486" s="307" t="s">
        <v>3650</v>
      </c>
      <c r="J8486" s="201" t="str">
        <f t="shared" si="265"/>
        <v>9999</v>
      </c>
      <c r="K8486" s="270" t="s">
        <v>13915</v>
      </c>
      <c r="L8486" s="270" t="s">
        <v>13916</v>
      </c>
      <c r="M8486" s="271">
        <v>44085</v>
      </c>
      <c r="N8486" s="270" t="e">
        <v>#N/A</v>
      </c>
      <c r="O8486" s="272" t="e">
        <v>#N/A</v>
      </c>
      <c r="P8486" s="272" t="e">
        <v>#N/A</v>
      </c>
      <c r="Q8486" s="272" t="e">
        <v>#N/A</v>
      </c>
    </row>
    <row r="8487" spans="1:17" s="208" customFormat="1" ht="12">
      <c r="A8487" s="268" t="str">
        <f t="shared" si="266"/>
        <v>##1003367491</v>
      </c>
      <c r="B8487" s="304" t="s">
        <v>19891</v>
      </c>
      <c r="C8487" s="269" t="s">
        <v>4047</v>
      </c>
      <c r="D8487" s="144" t="s">
        <v>3106</v>
      </c>
      <c r="E8487" s="269" t="s">
        <v>3649</v>
      </c>
      <c r="F8487" s="145" t="s">
        <v>3106</v>
      </c>
      <c r="G8487" s="269" t="s">
        <v>3106</v>
      </c>
      <c r="H8487" s="305" t="s">
        <v>4048</v>
      </c>
      <c r="I8487" s="307" t="s">
        <v>4048</v>
      </c>
      <c r="J8487" s="201" t="str">
        <f t="shared" si="265"/>
        <v>9999</v>
      </c>
      <c r="K8487" s="270" t="s">
        <v>4046</v>
      </c>
      <c r="L8487" s="270"/>
      <c r="M8487" s="271"/>
      <c r="N8487" s="270" t="e">
        <v>#N/A</v>
      </c>
      <c r="O8487" s="272" t="e">
        <v>#N/A</v>
      </c>
      <c r="P8487" s="272" t="e">
        <v>#N/A</v>
      </c>
      <c r="Q8487" s="272" t="e">
        <v>#N/A</v>
      </c>
    </row>
    <row r="8488" spans="1:17" s="208" customFormat="1" ht="12">
      <c r="A8488" s="268" t="str">
        <f t="shared" si="266"/>
        <v>##1003811290</v>
      </c>
      <c r="B8488" s="304" t="s">
        <v>19891</v>
      </c>
      <c r="C8488" s="269" t="s">
        <v>4049</v>
      </c>
      <c r="D8488" s="144" t="s">
        <v>3106</v>
      </c>
      <c r="E8488" s="269" t="s">
        <v>3649</v>
      </c>
      <c r="F8488" s="145" t="s">
        <v>3106</v>
      </c>
      <c r="G8488" s="269" t="s">
        <v>3106</v>
      </c>
      <c r="H8488" s="305" t="s">
        <v>4050</v>
      </c>
      <c r="I8488" s="307" t="s">
        <v>4050</v>
      </c>
      <c r="J8488" s="201" t="str">
        <f t="shared" si="265"/>
        <v>9999</v>
      </c>
      <c r="K8488" s="270" t="s">
        <v>4051</v>
      </c>
      <c r="L8488" s="270"/>
      <c r="M8488" s="271"/>
      <c r="N8488" s="270" t="e">
        <v>#N/A</v>
      </c>
      <c r="O8488" s="272" t="e">
        <v>#N/A</v>
      </c>
      <c r="P8488" s="272" t="e">
        <v>#N/A</v>
      </c>
      <c r="Q8488" s="272" t="e">
        <v>#N/A</v>
      </c>
    </row>
    <row r="8489" spans="1:17" s="208" customFormat="1" ht="12">
      <c r="A8489" s="268" t="str">
        <f t="shared" si="266"/>
        <v>##1003814971</v>
      </c>
      <c r="B8489" s="304" t="s">
        <v>19891</v>
      </c>
      <c r="C8489" s="269" t="s">
        <v>14437</v>
      </c>
      <c r="D8489" s="144" t="s">
        <v>3106</v>
      </c>
      <c r="E8489" s="269" t="s">
        <v>3649</v>
      </c>
      <c r="F8489" s="145" t="s">
        <v>3106</v>
      </c>
      <c r="G8489" s="269" t="s">
        <v>3106</v>
      </c>
      <c r="H8489" s="305" t="s">
        <v>3650</v>
      </c>
      <c r="I8489" s="307" t="s">
        <v>3650</v>
      </c>
      <c r="J8489" s="201" t="str">
        <f t="shared" si="265"/>
        <v>9999</v>
      </c>
      <c r="K8489" s="270" t="s">
        <v>13993</v>
      </c>
      <c r="L8489" s="270" t="s">
        <v>14438</v>
      </c>
      <c r="M8489" s="271">
        <v>44085</v>
      </c>
      <c r="N8489" s="270" t="e">
        <v>#N/A</v>
      </c>
      <c r="O8489" s="272" t="e">
        <v>#N/A</v>
      </c>
      <c r="P8489" s="272" t="e">
        <v>#N/A</v>
      </c>
      <c r="Q8489" s="272" t="e">
        <v>#N/A</v>
      </c>
    </row>
    <row r="8490" spans="1:17" s="208" customFormat="1" ht="12">
      <c r="A8490" s="268" t="str">
        <f t="shared" si="266"/>
        <v>##1003822487</v>
      </c>
      <c r="B8490" s="304" t="s">
        <v>19891</v>
      </c>
      <c r="C8490" s="269" t="s">
        <v>4052</v>
      </c>
      <c r="D8490" s="144" t="s">
        <v>3106</v>
      </c>
      <c r="E8490" s="269" t="s">
        <v>3649</v>
      </c>
      <c r="F8490" s="145" t="s">
        <v>3106</v>
      </c>
      <c r="G8490" s="269" t="s">
        <v>3106</v>
      </c>
      <c r="H8490" s="305" t="s">
        <v>4048</v>
      </c>
      <c r="I8490" s="307" t="s">
        <v>4048</v>
      </c>
      <c r="J8490" s="201" t="str">
        <f t="shared" si="265"/>
        <v>9999</v>
      </c>
      <c r="K8490" s="270" t="s">
        <v>4043</v>
      </c>
      <c r="L8490" s="270"/>
      <c r="M8490" s="271"/>
      <c r="N8490" s="270" t="e">
        <v>#N/A</v>
      </c>
      <c r="O8490" s="272" t="e">
        <v>#N/A</v>
      </c>
      <c r="P8490" s="272" t="e">
        <v>#N/A</v>
      </c>
      <c r="Q8490" s="272" t="e">
        <v>#N/A</v>
      </c>
    </row>
    <row r="8491" spans="1:17" s="208" customFormat="1" ht="12">
      <c r="A8491" s="268" t="str">
        <f t="shared" si="266"/>
        <v>##1003865999</v>
      </c>
      <c r="B8491" s="304" t="s">
        <v>19891</v>
      </c>
      <c r="C8491" s="269" t="s">
        <v>3683</v>
      </c>
      <c r="D8491" s="144" t="s">
        <v>3106</v>
      </c>
      <c r="E8491" s="269" t="s">
        <v>3649</v>
      </c>
      <c r="F8491" s="145" t="s">
        <v>3106</v>
      </c>
      <c r="G8491" s="269" t="s">
        <v>3106</v>
      </c>
      <c r="H8491" s="305" t="s">
        <v>3684</v>
      </c>
      <c r="I8491" s="307" t="s">
        <v>3684</v>
      </c>
      <c r="J8491" s="201" t="str">
        <f t="shared" si="265"/>
        <v>9999</v>
      </c>
      <c r="K8491" s="270"/>
      <c r="L8491" s="270"/>
      <c r="M8491" s="271"/>
      <c r="N8491" s="270" t="e">
        <v>#N/A</v>
      </c>
      <c r="O8491" s="272" t="e">
        <v>#N/A</v>
      </c>
      <c r="P8491" s="272" t="e">
        <v>#N/A</v>
      </c>
      <c r="Q8491" s="272" t="e">
        <v>#N/A</v>
      </c>
    </row>
    <row r="8492" spans="1:17" s="208" customFormat="1" ht="12">
      <c r="A8492" s="268" t="str">
        <f t="shared" si="266"/>
        <v>##1003870858</v>
      </c>
      <c r="B8492" s="304" t="s">
        <v>19891</v>
      </c>
      <c r="C8492" s="269" t="s">
        <v>14439</v>
      </c>
      <c r="D8492" s="144" t="s">
        <v>3106</v>
      </c>
      <c r="E8492" s="269" t="s">
        <v>3649</v>
      </c>
      <c r="F8492" s="145" t="s">
        <v>3106</v>
      </c>
      <c r="G8492" s="269" t="s">
        <v>3106</v>
      </c>
      <c r="H8492" s="305" t="s">
        <v>3650</v>
      </c>
      <c r="I8492" s="307" t="s">
        <v>3650</v>
      </c>
      <c r="J8492" s="201" t="str">
        <f t="shared" si="265"/>
        <v>9999</v>
      </c>
      <c r="K8492" s="270" t="s">
        <v>13993</v>
      </c>
      <c r="L8492" s="270" t="s">
        <v>14438</v>
      </c>
      <c r="M8492" s="271">
        <v>44085</v>
      </c>
      <c r="N8492" s="270" t="e">
        <v>#N/A</v>
      </c>
      <c r="O8492" s="272" t="e">
        <v>#N/A</v>
      </c>
      <c r="P8492" s="272" t="e">
        <v>#N/A</v>
      </c>
      <c r="Q8492" s="272" t="e">
        <v>#N/A</v>
      </c>
    </row>
    <row r="8493" spans="1:17" s="208" customFormat="1" ht="12">
      <c r="A8493" s="268" t="str">
        <f t="shared" si="266"/>
        <v>##1003898313</v>
      </c>
      <c r="B8493" s="304" t="s">
        <v>19891</v>
      </c>
      <c r="C8493" s="269" t="s">
        <v>14440</v>
      </c>
      <c r="D8493" s="144" t="s">
        <v>3106</v>
      </c>
      <c r="E8493" s="269" t="s">
        <v>3649</v>
      </c>
      <c r="F8493" s="145" t="s">
        <v>3106</v>
      </c>
      <c r="G8493" s="269" t="s">
        <v>3106</v>
      </c>
      <c r="H8493" s="305" t="s">
        <v>3650</v>
      </c>
      <c r="I8493" s="307" t="s">
        <v>3650</v>
      </c>
      <c r="J8493" s="201" t="str">
        <f t="shared" si="265"/>
        <v>9999</v>
      </c>
      <c r="K8493" s="270" t="s">
        <v>13993</v>
      </c>
      <c r="L8493" s="270" t="s">
        <v>14438</v>
      </c>
      <c r="M8493" s="271">
        <v>44085</v>
      </c>
      <c r="N8493" s="270" t="e">
        <v>#N/A</v>
      </c>
      <c r="O8493" s="272" t="e">
        <v>#N/A</v>
      </c>
      <c r="P8493" s="272" t="e">
        <v>#N/A</v>
      </c>
      <c r="Q8493" s="272" t="e">
        <v>#N/A</v>
      </c>
    </row>
    <row r="8494" spans="1:17" s="208" customFormat="1" ht="12">
      <c r="A8494" s="268" t="str">
        <f t="shared" si="266"/>
        <v>##1003985755</v>
      </c>
      <c r="B8494" s="304" t="s">
        <v>19891</v>
      </c>
      <c r="C8494" s="269" t="s">
        <v>14441</v>
      </c>
      <c r="D8494" s="144" t="s">
        <v>3106</v>
      </c>
      <c r="E8494" s="269" t="s">
        <v>3649</v>
      </c>
      <c r="F8494" s="145" t="s">
        <v>3106</v>
      </c>
      <c r="G8494" s="269" t="s">
        <v>3106</v>
      </c>
      <c r="H8494" s="305" t="s">
        <v>3650</v>
      </c>
      <c r="I8494" s="307" t="s">
        <v>3650</v>
      </c>
      <c r="J8494" s="201" t="str">
        <f t="shared" si="265"/>
        <v>9999</v>
      </c>
      <c r="K8494" s="270" t="s">
        <v>13993</v>
      </c>
      <c r="L8494" s="270" t="s">
        <v>14438</v>
      </c>
      <c r="M8494" s="271">
        <v>44085</v>
      </c>
      <c r="N8494" s="270" t="e">
        <v>#N/A</v>
      </c>
      <c r="O8494" s="272" t="e">
        <v>#N/A</v>
      </c>
      <c r="P8494" s="272" t="e">
        <v>#N/A</v>
      </c>
      <c r="Q8494" s="272" t="e">
        <v>#N/A</v>
      </c>
    </row>
    <row r="8495" spans="1:17" s="208" customFormat="1" ht="12">
      <c r="A8495" s="268" t="str">
        <f t="shared" si="266"/>
        <v>##1013066851</v>
      </c>
      <c r="B8495" s="304" t="s">
        <v>19891</v>
      </c>
      <c r="C8495" s="269" t="s">
        <v>3648</v>
      </c>
      <c r="D8495" s="144" t="s">
        <v>3106</v>
      </c>
      <c r="E8495" s="269" t="s">
        <v>3649</v>
      </c>
      <c r="F8495" s="145" t="s">
        <v>3106</v>
      </c>
      <c r="G8495" s="269" t="s">
        <v>3106</v>
      </c>
      <c r="H8495" s="305" t="s">
        <v>3650</v>
      </c>
      <c r="I8495" s="307" t="s">
        <v>3650</v>
      </c>
      <c r="J8495" s="201" t="str">
        <f t="shared" si="265"/>
        <v>9999</v>
      </c>
      <c r="K8495" s="270"/>
      <c r="L8495" s="270"/>
      <c r="M8495" s="271"/>
      <c r="N8495" s="270" t="e">
        <v>#N/A</v>
      </c>
      <c r="O8495" s="272" t="e">
        <v>#N/A</v>
      </c>
      <c r="P8495" s="272" t="e">
        <v>#N/A</v>
      </c>
      <c r="Q8495" s="272" t="e">
        <v>#N/A</v>
      </c>
    </row>
    <row r="8496" spans="1:17" s="208" customFormat="1" ht="12">
      <c r="A8496" s="268" t="str">
        <f t="shared" si="266"/>
        <v>##1013068808</v>
      </c>
      <c r="B8496" s="304" t="s">
        <v>19891</v>
      </c>
      <c r="C8496" s="269" t="s">
        <v>4053</v>
      </c>
      <c r="D8496" s="144" t="s">
        <v>3106</v>
      </c>
      <c r="E8496" s="269" t="s">
        <v>3649</v>
      </c>
      <c r="F8496" s="145" t="s">
        <v>3106</v>
      </c>
      <c r="G8496" s="269" t="s">
        <v>3106</v>
      </c>
      <c r="H8496" s="305" t="s">
        <v>4054</v>
      </c>
      <c r="I8496" s="307" t="s">
        <v>4054</v>
      </c>
      <c r="J8496" s="201" t="str">
        <f t="shared" si="265"/>
        <v>9999</v>
      </c>
      <c r="K8496" s="270" t="s">
        <v>4043</v>
      </c>
      <c r="L8496" s="270"/>
      <c r="M8496" s="271"/>
      <c r="N8496" s="270" t="e">
        <v>#N/A</v>
      </c>
      <c r="O8496" s="272" t="e">
        <v>#N/A</v>
      </c>
      <c r="P8496" s="272" t="e">
        <v>#N/A</v>
      </c>
      <c r="Q8496" s="272" t="e">
        <v>#N/A</v>
      </c>
    </row>
    <row r="8497" spans="1:17" s="208" customFormat="1" ht="12">
      <c r="A8497" s="268" t="str">
        <f t="shared" si="266"/>
        <v>##1013332014</v>
      </c>
      <c r="B8497" s="304" t="s">
        <v>19891</v>
      </c>
      <c r="C8497" s="269" t="s">
        <v>3685</v>
      </c>
      <c r="D8497" s="144" t="s">
        <v>3106</v>
      </c>
      <c r="E8497" s="269" t="s">
        <v>3649</v>
      </c>
      <c r="F8497" s="145" t="s">
        <v>3106</v>
      </c>
      <c r="G8497" s="269" t="s">
        <v>3106</v>
      </c>
      <c r="H8497" s="305" t="s">
        <v>3684</v>
      </c>
      <c r="I8497" s="307" t="s">
        <v>3684</v>
      </c>
      <c r="J8497" s="201" t="str">
        <f t="shared" si="265"/>
        <v>9999</v>
      </c>
      <c r="K8497" s="270"/>
      <c r="L8497" s="270"/>
      <c r="M8497" s="271"/>
      <c r="N8497" s="270" t="e">
        <v>#N/A</v>
      </c>
      <c r="O8497" s="272" t="e">
        <v>#N/A</v>
      </c>
      <c r="P8497" s="272" t="e">
        <v>#N/A</v>
      </c>
      <c r="Q8497" s="272" t="e">
        <v>#N/A</v>
      </c>
    </row>
    <row r="8498" spans="1:17" s="208" customFormat="1" ht="12">
      <c r="A8498" s="268" t="str">
        <f t="shared" si="266"/>
        <v>##1013906221</v>
      </c>
      <c r="B8498" s="304" t="s">
        <v>19891</v>
      </c>
      <c r="C8498" s="269" t="s">
        <v>4055</v>
      </c>
      <c r="D8498" s="144" t="s">
        <v>3106</v>
      </c>
      <c r="E8498" s="269" t="s">
        <v>3649</v>
      </c>
      <c r="F8498" s="145" t="s">
        <v>3106</v>
      </c>
      <c r="G8498" s="269" t="s">
        <v>3106</v>
      </c>
      <c r="H8498" s="305" t="s">
        <v>4056</v>
      </c>
      <c r="I8498" s="307" t="s">
        <v>4056</v>
      </c>
      <c r="J8498" s="201" t="str">
        <f t="shared" si="265"/>
        <v>9999</v>
      </c>
      <c r="K8498" s="270" t="s">
        <v>4043</v>
      </c>
      <c r="L8498" s="270"/>
      <c r="M8498" s="271"/>
      <c r="N8498" s="270" t="e">
        <v>#N/A</v>
      </c>
      <c r="O8498" s="272" t="e">
        <v>#N/A</v>
      </c>
      <c r="P8498" s="272" t="e">
        <v>#N/A</v>
      </c>
      <c r="Q8498" s="272" t="e">
        <v>#N/A</v>
      </c>
    </row>
    <row r="8499" spans="1:17" s="208" customFormat="1" ht="12">
      <c r="A8499" s="268" t="str">
        <f t="shared" si="266"/>
        <v>##1013908839</v>
      </c>
      <c r="B8499" s="304" t="s">
        <v>19891</v>
      </c>
      <c r="C8499" s="269" t="s">
        <v>4057</v>
      </c>
      <c r="D8499" s="144" t="s">
        <v>3106</v>
      </c>
      <c r="E8499" s="269" t="s">
        <v>3649</v>
      </c>
      <c r="F8499" s="145" t="s">
        <v>3106</v>
      </c>
      <c r="G8499" s="269" t="s">
        <v>3106</v>
      </c>
      <c r="H8499" s="305" t="s">
        <v>4058</v>
      </c>
      <c r="I8499" s="307" t="s">
        <v>4058</v>
      </c>
      <c r="J8499" s="201" t="str">
        <f t="shared" si="265"/>
        <v>9999</v>
      </c>
      <c r="K8499" s="270" t="s">
        <v>4043</v>
      </c>
      <c r="L8499" s="270"/>
      <c r="M8499" s="271"/>
      <c r="N8499" s="270" t="e">
        <v>#N/A</v>
      </c>
      <c r="O8499" s="272" t="e">
        <v>#N/A</v>
      </c>
      <c r="P8499" s="272" t="e">
        <v>#N/A</v>
      </c>
      <c r="Q8499" s="272" t="e">
        <v>#N/A</v>
      </c>
    </row>
    <row r="8500" spans="1:17" s="208" customFormat="1" ht="12">
      <c r="A8500" s="268" t="str">
        <f t="shared" si="266"/>
        <v>##1013912633</v>
      </c>
      <c r="B8500" s="304" t="s">
        <v>19891</v>
      </c>
      <c r="C8500" s="269" t="s">
        <v>4059</v>
      </c>
      <c r="D8500" s="144" t="s">
        <v>3106</v>
      </c>
      <c r="E8500" s="269" t="s">
        <v>3649</v>
      </c>
      <c r="F8500" s="145" t="s">
        <v>3106</v>
      </c>
      <c r="G8500" s="269" t="s">
        <v>3106</v>
      </c>
      <c r="H8500" s="305" t="s">
        <v>4060</v>
      </c>
      <c r="I8500" s="307" t="s">
        <v>4060</v>
      </c>
      <c r="J8500" s="201" t="str">
        <f t="shared" si="265"/>
        <v>9999</v>
      </c>
      <c r="K8500" s="270" t="s">
        <v>4043</v>
      </c>
      <c r="L8500" s="270"/>
      <c r="M8500" s="271"/>
      <c r="N8500" s="270" t="e">
        <v>#N/A</v>
      </c>
      <c r="O8500" s="272" t="e">
        <v>#N/A</v>
      </c>
      <c r="P8500" s="272" t="e">
        <v>#N/A</v>
      </c>
      <c r="Q8500" s="272" t="e">
        <v>#N/A</v>
      </c>
    </row>
    <row r="8501" spans="1:17" s="208" customFormat="1" ht="12">
      <c r="A8501" s="268" t="str">
        <f t="shared" si="266"/>
        <v>##1013916287</v>
      </c>
      <c r="B8501" s="304" t="s">
        <v>19891</v>
      </c>
      <c r="C8501" s="269" t="s">
        <v>8520</v>
      </c>
      <c r="D8501" s="144" t="s">
        <v>3106</v>
      </c>
      <c r="E8501" s="269" t="s">
        <v>3649</v>
      </c>
      <c r="F8501" s="145" t="s">
        <v>3106</v>
      </c>
      <c r="G8501" s="269" t="s">
        <v>3106</v>
      </c>
      <c r="H8501" s="305" t="s">
        <v>3650</v>
      </c>
      <c r="I8501" s="307" t="s">
        <v>3650</v>
      </c>
      <c r="J8501" s="201" t="str">
        <f t="shared" si="265"/>
        <v>9999</v>
      </c>
      <c r="K8501" s="270" t="s">
        <v>13993</v>
      </c>
      <c r="L8501" s="270" t="s">
        <v>14438</v>
      </c>
      <c r="M8501" s="271">
        <v>44085</v>
      </c>
      <c r="N8501" s="270" t="e">
        <v>#N/A</v>
      </c>
      <c r="O8501" s="272" t="e">
        <v>#N/A</v>
      </c>
      <c r="P8501" s="272" t="e">
        <v>#N/A</v>
      </c>
      <c r="Q8501" s="272" t="e">
        <v>#N/A</v>
      </c>
    </row>
    <row r="8502" spans="1:17" s="208" customFormat="1" ht="12">
      <c r="A8502" s="268" t="str">
        <f t="shared" si="266"/>
        <v>##1013919315</v>
      </c>
      <c r="B8502" s="304" t="s">
        <v>19891</v>
      </c>
      <c r="C8502" s="269" t="s">
        <v>4061</v>
      </c>
      <c r="D8502" s="144" t="s">
        <v>3106</v>
      </c>
      <c r="E8502" s="269" t="s">
        <v>3649</v>
      </c>
      <c r="F8502" s="145" t="s">
        <v>3106</v>
      </c>
      <c r="G8502" s="269" t="s">
        <v>3106</v>
      </c>
      <c r="H8502" s="305" t="s">
        <v>4062</v>
      </c>
      <c r="I8502" s="307" t="s">
        <v>4062</v>
      </c>
      <c r="J8502" s="201" t="str">
        <f t="shared" si="265"/>
        <v>9999</v>
      </c>
      <c r="K8502" s="270" t="s">
        <v>4043</v>
      </c>
      <c r="L8502" s="270"/>
      <c r="M8502" s="271"/>
      <c r="N8502" s="270" t="e">
        <v>#N/A</v>
      </c>
      <c r="O8502" s="272" t="e">
        <v>#N/A</v>
      </c>
      <c r="P8502" s="272" t="e">
        <v>#N/A</v>
      </c>
      <c r="Q8502" s="272" t="e">
        <v>#N/A</v>
      </c>
    </row>
    <row r="8503" spans="1:17" s="208" customFormat="1" ht="12">
      <c r="A8503" s="268" t="str">
        <f t="shared" si="266"/>
        <v>##1013924372</v>
      </c>
      <c r="B8503" s="304" t="s">
        <v>19891</v>
      </c>
      <c r="C8503" s="269" t="s">
        <v>14442</v>
      </c>
      <c r="D8503" s="144" t="s">
        <v>3106</v>
      </c>
      <c r="E8503" s="269" t="s">
        <v>3649</v>
      </c>
      <c r="F8503" s="145" t="s">
        <v>3106</v>
      </c>
      <c r="G8503" s="269" t="s">
        <v>3106</v>
      </c>
      <c r="H8503" s="305" t="s">
        <v>3650</v>
      </c>
      <c r="I8503" s="307" t="s">
        <v>3650</v>
      </c>
      <c r="J8503" s="201" t="str">
        <f t="shared" si="265"/>
        <v>9999</v>
      </c>
      <c r="K8503" s="270" t="s">
        <v>13993</v>
      </c>
      <c r="L8503" s="270" t="s">
        <v>14438</v>
      </c>
      <c r="M8503" s="271">
        <v>44085</v>
      </c>
      <c r="N8503" s="270" t="e">
        <v>#N/A</v>
      </c>
      <c r="O8503" s="272" t="e">
        <v>#N/A</v>
      </c>
      <c r="P8503" s="272" t="e">
        <v>#N/A</v>
      </c>
      <c r="Q8503" s="272" t="e">
        <v>#N/A</v>
      </c>
    </row>
    <row r="8504" spans="1:17" s="208" customFormat="1" ht="12">
      <c r="A8504" s="268" t="str">
        <f t="shared" si="266"/>
        <v>##1013973403</v>
      </c>
      <c r="B8504" s="304" t="s">
        <v>19891</v>
      </c>
      <c r="C8504" s="269" t="s">
        <v>3651</v>
      </c>
      <c r="D8504" s="144" t="s">
        <v>3106</v>
      </c>
      <c r="E8504" s="269" t="s">
        <v>3649</v>
      </c>
      <c r="F8504" s="145" t="s">
        <v>3106</v>
      </c>
      <c r="G8504" s="269" t="s">
        <v>3106</v>
      </c>
      <c r="H8504" s="305" t="s">
        <v>3650</v>
      </c>
      <c r="I8504" s="307" t="s">
        <v>3650</v>
      </c>
      <c r="J8504" s="201" t="str">
        <f t="shared" si="265"/>
        <v>9999</v>
      </c>
      <c r="K8504" s="270"/>
      <c r="L8504" s="270"/>
      <c r="M8504" s="271"/>
      <c r="N8504" s="270" t="e">
        <v>#N/A</v>
      </c>
      <c r="O8504" s="272" t="e">
        <v>#N/A</v>
      </c>
      <c r="P8504" s="272" t="e">
        <v>#N/A</v>
      </c>
      <c r="Q8504" s="272" t="e">
        <v>#N/A</v>
      </c>
    </row>
    <row r="8505" spans="1:17" s="208" customFormat="1" ht="12">
      <c r="A8505" s="268" t="str">
        <f t="shared" si="266"/>
        <v>##1013998426</v>
      </c>
      <c r="B8505" s="304" t="s">
        <v>19891</v>
      </c>
      <c r="C8505" s="269" t="s">
        <v>4063</v>
      </c>
      <c r="D8505" s="144" t="s">
        <v>3106</v>
      </c>
      <c r="E8505" s="269" t="s">
        <v>3649</v>
      </c>
      <c r="F8505" s="145" t="s">
        <v>3106</v>
      </c>
      <c r="G8505" s="269" t="s">
        <v>3106</v>
      </c>
      <c r="H8505" s="305" t="s">
        <v>4064</v>
      </c>
      <c r="I8505" s="307" t="s">
        <v>4064</v>
      </c>
      <c r="J8505" s="201" t="str">
        <f t="shared" si="265"/>
        <v>9999</v>
      </c>
      <c r="K8505" s="270" t="s">
        <v>4043</v>
      </c>
      <c r="L8505" s="270"/>
      <c r="M8505" s="271"/>
      <c r="N8505" s="270" t="e">
        <v>#N/A</v>
      </c>
      <c r="O8505" s="272" t="e">
        <v>#N/A</v>
      </c>
      <c r="P8505" s="272" t="e">
        <v>#N/A</v>
      </c>
      <c r="Q8505" s="272" t="e">
        <v>#N/A</v>
      </c>
    </row>
    <row r="8506" spans="1:17" s="208" customFormat="1" ht="12">
      <c r="A8506" s="268" t="str">
        <f t="shared" si="266"/>
        <v>##1023055084</v>
      </c>
      <c r="B8506" s="304" t="s">
        <v>19891</v>
      </c>
      <c r="C8506" s="269" t="s">
        <v>14443</v>
      </c>
      <c r="D8506" s="144" t="s">
        <v>3106</v>
      </c>
      <c r="E8506" s="269" t="s">
        <v>3649</v>
      </c>
      <c r="F8506" s="145" t="s">
        <v>3106</v>
      </c>
      <c r="G8506" s="269" t="s">
        <v>3106</v>
      </c>
      <c r="H8506" s="305" t="s">
        <v>3650</v>
      </c>
      <c r="I8506" s="307" t="s">
        <v>3650</v>
      </c>
      <c r="J8506" s="201" t="str">
        <f t="shared" si="265"/>
        <v>9999</v>
      </c>
      <c r="K8506" s="270" t="s">
        <v>13993</v>
      </c>
      <c r="L8506" s="270" t="s">
        <v>14438</v>
      </c>
      <c r="M8506" s="271">
        <v>44085</v>
      </c>
      <c r="N8506" s="270" t="e">
        <v>#N/A</v>
      </c>
      <c r="O8506" s="272" t="e">
        <v>#N/A</v>
      </c>
      <c r="P8506" s="272" t="e">
        <v>#N/A</v>
      </c>
      <c r="Q8506" s="272" t="e">
        <v>#N/A</v>
      </c>
    </row>
    <row r="8507" spans="1:17" s="208" customFormat="1" ht="12">
      <c r="A8507" s="268" t="str">
        <f t="shared" si="266"/>
        <v>##1023060472</v>
      </c>
      <c r="B8507" s="304" t="s">
        <v>19891</v>
      </c>
      <c r="C8507" s="269" t="s">
        <v>3686</v>
      </c>
      <c r="D8507" s="144" t="s">
        <v>3106</v>
      </c>
      <c r="E8507" s="269" t="s">
        <v>3649</v>
      </c>
      <c r="F8507" s="145" t="s">
        <v>3106</v>
      </c>
      <c r="G8507" s="269" t="s">
        <v>3106</v>
      </c>
      <c r="H8507" s="305" t="s">
        <v>3684</v>
      </c>
      <c r="I8507" s="307" t="s">
        <v>3684</v>
      </c>
      <c r="J8507" s="201" t="str">
        <f t="shared" si="265"/>
        <v>9999</v>
      </c>
      <c r="K8507" s="270"/>
      <c r="L8507" s="270"/>
      <c r="M8507" s="271"/>
      <c r="N8507" s="270" t="e">
        <v>#N/A</v>
      </c>
      <c r="O8507" s="272" t="e">
        <v>#N/A</v>
      </c>
      <c r="P8507" s="272" t="e">
        <v>#N/A</v>
      </c>
      <c r="Q8507" s="272" t="e">
        <v>#N/A</v>
      </c>
    </row>
    <row r="8508" spans="1:17" s="208" customFormat="1" ht="12">
      <c r="A8508" s="268" t="str">
        <f t="shared" si="266"/>
        <v>##1023061496</v>
      </c>
      <c r="B8508" s="304" t="s">
        <v>19891</v>
      </c>
      <c r="C8508" s="269" t="s">
        <v>3652</v>
      </c>
      <c r="D8508" s="144" t="s">
        <v>3106</v>
      </c>
      <c r="E8508" s="269" t="s">
        <v>3649</v>
      </c>
      <c r="F8508" s="145" t="s">
        <v>3106</v>
      </c>
      <c r="G8508" s="269" t="s">
        <v>3106</v>
      </c>
      <c r="H8508" s="305" t="s">
        <v>3650</v>
      </c>
      <c r="I8508" s="307" t="s">
        <v>3650</v>
      </c>
      <c r="J8508" s="201" t="str">
        <f t="shared" si="265"/>
        <v>9999</v>
      </c>
      <c r="K8508" s="270"/>
      <c r="L8508" s="270"/>
      <c r="M8508" s="271"/>
      <c r="N8508" s="270" t="e">
        <v>#N/A</v>
      </c>
      <c r="O8508" s="272" t="e">
        <v>#N/A</v>
      </c>
      <c r="P8508" s="272" t="e">
        <v>#N/A</v>
      </c>
      <c r="Q8508" s="272" t="e">
        <v>#N/A</v>
      </c>
    </row>
    <row r="8509" spans="1:17" s="208" customFormat="1" ht="12">
      <c r="A8509" s="268" t="str">
        <f t="shared" si="266"/>
        <v>##1023065729</v>
      </c>
      <c r="B8509" s="304" t="s">
        <v>19891</v>
      </c>
      <c r="C8509" s="269" t="s">
        <v>4065</v>
      </c>
      <c r="D8509" s="144" t="s">
        <v>3106</v>
      </c>
      <c r="E8509" s="269" t="s">
        <v>3649</v>
      </c>
      <c r="F8509" s="145" t="s">
        <v>3106</v>
      </c>
      <c r="G8509" s="269" t="s">
        <v>3106</v>
      </c>
      <c r="H8509" s="305" t="s">
        <v>4066</v>
      </c>
      <c r="I8509" s="307" t="s">
        <v>4066</v>
      </c>
      <c r="J8509" s="201" t="str">
        <f t="shared" si="265"/>
        <v>9999</v>
      </c>
      <c r="K8509" s="270" t="s">
        <v>4043</v>
      </c>
      <c r="L8509" s="270"/>
      <c r="M8509" s="271"/>
      <c r="N8509" s="270" t="e">
        <v>#N/A</v>
      </c>
      <c r="O8509" s="272" t="e">
        <v>#N/A</v>
      </c>
      <c r="P8509" s="272" t="e">
        <v>#N/A</v>
      </c>
      <c r="Q8509" s="272" t="e">
        <v>#N/A</v>
      </c>
    </row>
    <row r="8510" spans="1:17" s="208" customFormat="1" ht="12">
      <c r="A8510" s="268" t="str">
        <f t="shared" si="266"/>
        <v>##1023107182</v>
      </c>
      <c r="B8510" s="304" t="s">
        <v>19891</v>
      </c>
      <c r="C8510" s="269" t="s">
        <v>4067</v>
      </c>
      <c r="D8510" s="144" t="s">
        <v>3106</v>
      </c>
      <c r="E8510" s="269" t="s">
        <v>3649</v>
      </c>
      <c r="F8510" s="145" t="s">
        <v>3106</v>
      </c>
      <c r="G8510" s="269" t="s">
        <v>3106</v>
      </c>
      <c r="H8510" s="305" t="s">
        <v>4068</v>
      </c>
      <c r="I8510" s="307" t="s">
        <v>4068</v>
      </c>
      <c r="J8510" s="201" t="str">
        <f t="shared" si="265"/>
        <v>9999</v>
      </c>
      <c r="K8510" s="270" t="s">
        <v>4043</v>
      </c>
      <c r="L8510" s="270"/>
      <c r="M8510" s="271"/>
      <c r="N8510" s="270" t="e">
        <v>#N/A</v>
      </c>
      <c r="O8510" s="272" t="e">
        <v>#N/A</v>
      </c>
      <c r="P8510" s="272" t="e">
        <v>#N/A</v>
      </c>
      <c r="Q8510" s="272" t="e">
        <v>#N/A</v>
      </c>
    </row>
    <row r="8511" spans="1:17" s="208" customFormat="1" ht="12">
      <c r="A8511" s="268" t="str">
        <f t="shared" si="266"/>
        <v>##1023114634</v>
      </c>
      <c r="B8511" s="304" t="s">
        <v>19891</v>
      </c>
      <c r="C8511" s="269" t="s">
        <v>3687</v>
      </c>
      <c r="D8511" s="144" t="s">
        <v>3106</v>
      </c>
      <c r="E8511" s="269" t="s">
        <v>3649</v>
      </c>
      <c r="F8511" s="145" t="s">
        <v>3106</v>
      </c>
      <c r="G8511" s="269" t="s">
        <v>3106</v>
      </c>
      <c r="H8511" s="305" t="s">
        <v>3684</v>
      </c>
      <c r="I8511" s="307" t="s">
        <v>3684</v>
      </c>
      <c r="J8511" s="201" t="str">
        <f t="shared" si="265"/>
        <v>9999</v>
      </c>
      <c r="K8511" s="270"/>
      <c r="L8511" s="270"/>
      <c r="M8511" s="271"/>
      <c r="N8511" s="270" t="e">
        <v>#N/A</v>
      </c>
      <c r="O8511" s="272" t="e">
        <v>#N/A</v>
      </c>
      <c r="P8511" s="272" t="e">
        <v>#N/A</v>
      </c>
      <c r="Q8511" s="272" t="e">
        <v>#N/A</v>
      </c>
    </row>
    <row r="8512" spans="1:17" s="208" customFormat="1" ht="12">
      <c r="A8512" s="268" t="str">
        <f t="shared" si="266"/>
        <v>##1023176427</v>
      </c>
      <c r="B8512" s="304" t="s">
        <v>19891</v>
      </c>
      <c r="C8512" s="269" t="s">
        <v>3653</v>
      </c>
      <c r="D8512" s="144" t="s">
        <v>3106</v>
      </c>
      <c r="E8512" s="269" t="s">
        <v>3649</v>
      </c>
      <c r="F8512" s="145" t="s">
        <v>3106</v>
      </c>
      <c r="G8512" s="269" t="s">
        <v>3106</v>
      </c>
      <c r="H8512" s="305" t="s">
        <v>3650</v>
      </c>
      <c r="I8512" s="307" t="s">
        <v>3650</v>
      </c>
      <c r="J8512" s="201" t="str">
        <f t="shared" si="265"/>
        <v>9999</v>
      </c>
      <c r="K8512" s="270"/>
      <c r="L8512" s="270"/>
      <c r="M8512" s="271"/>
      <c r="N8512" s="270" t="e">
        <v>#N/A</v>
      </c>
      <c r="O8512" s="272" t="e">
        <v>#N/A</v>
      </c>
      <c r="P8512" s="272" t="e">
        <v>#N/A</v>
      </c>
      <c r="Q8512" s="272" t="e">
        <v>#N/A</v>
      </c>
    </row>
    <row r="8513" spans="1:17" s="208" customFormat="1" ht="12">
      <c r="A8513" s="268" t="str">
        <f t="shared" si="266"/>
        <v>##1023338142</v>
      </c>
      <c r="B8513" s="304" t="s">
        <v>19891</v>
      </c>
      <c r="C8513" s="269" t="s">
        <v>2940</v>
      </c>
      <c r="D8513" s="144" t="s">
        <v>3106</v>
      </c>
      <c r="E8513" s="269" t="s">
        <v>3649</v>
      </c>
      <c r="F8513" s="145" t="s">
        <v>3106</v>
      </c>
      <c r="G8513" s="269" t="s">
        <v>3106</v>
      </c>
      <c r="H8513" s="305" t="s">
        <v>3650</v>
      </c>
      <c r="I8513" s="307" t="s">
        <v>3650</v>
      </c>
      <c r="J8513" s="201" t="str">
        <f t="shared" si="265"/>
        <v>9999</v>
      </c>
      <c r="K8513" s="270"/>
      <c r="L8513" s="270"/>
      <c r="M8513" s="271"/>
      <c r="N8513" s="270" t="e">
        <v>#N/A</v>
      </c>
      <c r="O8513" s="272" t="e">
        <v>#N/A</v>
      </c>
      <c r="P8513" s="272" t="e">
        <v>#N/A</v>
      </c>
      <c r="Q8513" s="272" t="e">
        <v>#N/A</v>
      </c>
    </row>
    <row r="8514" spans="1:17" s="208" customFormat="1" ht="12">
      <c r="A8514" s="268" t="str">
        <f t="shared" si="266"/>
        <v>##1023363348</v>
      </c>
      <c r="B8514" s="304" t="s">
        <v>19891</v>
      </c>
      <c r="C8514" s="269" t="s">
        <v>13932</v>
      </c>
      <c r="D8514" s="144" t="s">
        <v>3106</v>
      </c>
      <c r="E8514" s="269" t="s">
        <v>3649</v>
      </c>
      <c r="F8514" s="145" t="s">
        <v>3106</v>
      </c>
      <c r="G8514" s="269" t="s">
        <v>3106</v>
      </c>
      <c r="H8514" s="305" t="s">
        <v>3650</v>
      </c>
      <c r="I8514" s="307" t="s">
        <v>3650</v>
      </c>
      <c r="J8514" s="201" t="str">
        <f t="shared" si="265"/>
        <v>9999</v>
      </c>
      <c r="K8514" s="270" t="s">
        <v>13915</v>
      </c>
      <c r="L8514" s="270" t="s">
        <v>13916</v>
      </c>
      <c r="M8514" s="271">
        <v>44085</v>
      </c>
      <c r="N8514" s="270" t="e">
        <v>#N/A</v>
      </c>
      <c r="O8514" s="272" t="e">
        <v>#N/A</v>
      </c>
      <c r="P8514" s="272" t="e">
        <v>#N/A</v>
      </c>
      <c r="Q8514" s="272" t="e">
        <v>#N/A</v>
      </c>
    </row>
    <row r="8515" spans="1:17" s="208" customFormat="1" ht="12">
      <c r="A8515" s="268" t="str">
        <f t="shared" si="266"/>
        <v>##1023387479</v>
      </c>
      <c r="B8515" s="304" t="s">
        <v>19891</v>
      </c>
      <c r="C8515" s="269" t="s">
        <v>4069</v>
      </c>
      <c r="D8515" s="144" t="s">
        <v>3106</v>
      </c>
      <c r="E8515" s="269" t="s">
        <v>3649</v>
      </c>
      <c r="F8515" s="145" t="s">
        <v>3106</v>
      </c>
      <c r="G8515" s="269" t="s">
        <v>3106</v>
      </c>
      <c r="H8515" s="305" t="s">
        <v>4070</v>
      </c>
      <c r="I8515" s="307" t="s">
        <v>4070</v>
      </c>
      <c r="J8515" s="201" t="str">
        <f t="shared" ref="J8515:J8578" si="267">B8515</f>
        <v>9999</v>
      </c>
      <c r="K8515" s="270" t="s">
        <v>4043</v>
      </c>
      <c r="L8515" s="270"/>
      <c r="M8515" s="271"/>
      <c r="N8515" s="270" t="e">
        <v>#N/A</v>
      </c>
      <c r="O8515" s="272" t="e">
        <v>#N/A</v>
      </c>
      <c r="P8515" s="272" t="e">
        <v>#N/A</v>
      </c>
      <c r="Q8515" s="272" t="e">
        <v>#N/A</v>
      </c>
    </row>
    <row r="8516" spans="1:17" s="208" customFormat="1" ht="12">
      <c r="A8516" s="268" t="str">
        <f t="shared" si="266"/>
        <v>##1023494473</v>
      </c>
      <c r="B8516" s="304" t="s">
        <v>19891</v>
      </c>
      <c r="C8516" s="269" t="s">
        <v>3688</v>
      </c>
      <c r="D8516" s="144" t="s">
        <v>3106</v>
      </c>
      <c r="E8516" s="269" t="s">
        <v>3649</v>
      </c>
      <c r="F8516" s="145" t="s">
        <v>3106</v>
      </c>
      <c r="G8516" s="269" t="s">
        <v>3106</v>
      </c>
      <c r="H8516" s="305" t="s">
        <v>3684</v>
      </c>
      <c r="I8516" s="307" t="s">
        <v>3684</v>
      </c>
      <c r="J8516" s="201" t="str">
        <f t="shared" si="267"/>
        <v>9999</v>
      </c>
      <c r="K8516" s="270"/>
      <c r="L8516" s="270"/>
      <c r="M8516" s="271"/>
      <c r="N8516" s="270" t="e">
        <v>#N/A</v>
      </c>
      <c r="O8516" s="272" t="e">
        <v>#N/A</v>
      </c>
      <c r="P8516" s="272" t="e">
        <v>#N/A</v>
      </c>
      <c r="Q8516" s="272" t="e">
        <v>#N/A</v>
      </c>
    </row>
    <row r="8517" spans="1:17" s="208" customFormat="1" ht="12">
      <c r="A8517" s="268" t="str">
        <f t="shared" si="266"/>
        <v>##1033132220</v>
      </c>
      <c r="B8517" s="304" t="s">
        <v>19891</v>
      </c>
      <c r="C8517" s="269" t="s">
        <v>14444</v>
      </c>
      <c r="D8517" s="144" t="s">
        <v>3106</v>
      </c>
      <c r="E8517" s="269" t="s">
        <v>3649</v>
      </c>
      <c r="F8517" s="145" t="s">
        <v>3106</v>
      </c>
      <c r="G8517" s="269" t="s">
        <v>3106</v>
      </c>
      <c r="H8517" s="305" t="s">
        <v>3650</v>
      </c>
      <c r="I8517" s="307" t="s">
        <v>3650</v>
      </c>
      <c r="J8517" s="201" t="str">
        <f t="shared" si="267"/>
        <v>9999</v>
      </c>
      <c r="K8517" s="270" t="s">
        <v>13993</v>
      </c>
      <c r="L8517" s="270" t="s">
        <v>14438</v>
      </c>
      <c r="M8517" s="271">
        <v>44085</v>
      </c>
      <c r="N8517" s="270" t="e">
        <v>#N/A</v>
      </c>
      <c r="O8517" s="272" t="e">
        <v>#N/A</v>
      </c>
      <c r="P8517" s="272" t="e">
        <v>#N/A</v>
      </c>
      <c r="Q8517" s="272" t="e">
        <v>#N/A</v>
      </c>
    </row>
    <row r="8518" spans="1:17" s="208" customFormat="1" ht="12">
      <c r="A8518" s="268" t="str">
        <f t="shared" si="266"/>
        <v>##1033137062</v>
      </c>
      <c r="B8518" s="304" t="s">
        <v>19891</v>
      </c>
      <c r="C8518" s="269" t="s">
        <v>3689</v>
      </c>
      <c r="D8518" s="144" t="s">
        <v>3106</v>
      </c>
      <c r="E8518" s="269" t="s">
        <v>3649</v>
      </c>
      <c r="F8518" s="145" t="s">
        <v>3106</v>
      </c>
      <c r="G8518" s="269" t="s">
        <v>3106</v>
      </c>
      <c r="H8518" s="305" t="s">
        <v>3684</v>
      </c>
      <c r="I8518" s="307" t="s">
        <v>3684</v>
      </c>
      <c r="J8518" s="201" t="str">
        <f t="shared" si="267"/>
        <v>9999</v>
      </c>
      <c r="K8518" s="270"/>
      <c r="L8518" s="270"/>
      <c r="M8518" s="271"/>
      <c r="N8518" s="270" t="e">
        <v>#N/A</v>
      </c>
      <c r="O8518" s="272" t="e">
        <v>#N/A</v>
      </c>
      <c r="P8518" s="272" t="e">
        <v>#N/A</v>
      </c>
      <c r="Q8518" s="272" t="e">
        <v>#N/A</v>
      </c>
    </row>
    <row r="8519" spans="1:17" s="208" customFormat="1" ht="12">
      <c r="A8519" s="268" t="str">
        <f t="shared" si="266"/>
        <v>##1033163092</v>
      </c>
      <c r="B8519" s="304" t="s">
        <v>19891</v>
      </c>
      <c r="C8519" s="269" t="s">
        <v>3690</v>
      </c>
      <c r="D8519" s="144" t="s">
        <v>3106</v>
      </c>
      <c r="E8519" s="269" t="s">
        <v>3649</v>
      </c>
      <c r="F8519" s="145" t="s">
        <v>3106</v>
      </c>
      <c r="G8519" s="269" t="s">
        <v>3106</v>
      </c>
      <c r="H8519" s="305" t="s">
        <v>3684</v>
      </c>
      <c r="I8519" s="307" t="s">
        <v>3684</v>
      </c>
      <c r="J8519" s="201" t="str">
        <f t="shared" si="267"/>
        <v>9999</v>
      </c>
      <c r="K8519" s="270"/>
      <c r="L8519" s="270"/>
      <c r="M8519" s="271"/>
      <c r="N8519" s="270" t="e">
        <v>#N/A</v>
      </c>
      <c r="O8519" s="272" t="e">
        <v>#N/A</v>
      </c>
      <c r="P8519" s="272" t="e">
        <v>#N/A</v>
      </c>
      <c r="Q8519" s="272" t="e">
        <v>#N/A</v>
      </c>
    </row>
    <row r="8520" spans="1:17" s="208" customFormat="1" ht="12">
      <c r="A8520" s="268" t="str">
        <f t="shared" si="266"/>
        <v>##1033214416</v>
      </c>
      <c r="B8520" s="304" t="s">
        <v>19891</v>
      </c>
      <c r="C8520" s="269" t="s">
        <v>14445</v>
      </c>
      <c r="D8520" s="144" t="s">
        <v>3106</v>
      </c>
      <c r="E8520" s="269" t="s">
        <v>3649</v>
      </c>
      <c r="F8520" s="145" t="s">
        <v>3106</v>
      </c>
      <c r="G8520" s="269" t="s">
        <v>3106</v>
      </c>
      <c r="H8520" s="305" t="s">
        <v>3650</v>
      </c>
      <c r="I8520" s="307" t="s">
        <v>3650</v>
      </c>
      <c r="J8520" s="201" t="str">
        <f t="shared" si="267"/>
        <v>9999</v>
      </c>
      <c r="K8520" s="270" t="s">
        <v>13993</v>
      </c>
      <c r="L8520" s="270" t="s">
        <v>14438</v>
      </c>
      <c r="M8520" s="271">
        <v>44085</v>
      </c>
      <c r="N8520" s="270" t="e">
        <v>#N/A</v>
      </c>
      <c r="O8520" s="272" t="e">
        <v>#N/A</v>
      </c>
      <c r="P8520" s="272" t="e">
        <v>#N/A</v>
      </c>
      <c r="Q8520" s="272" t="e">
        <v>#N/A</v>
      </c>
    </row>
    <row r="8521" spans="1:17" s="208" customFormat="1" ht="12">
      <c r="A8521" s="268" t="str">
        <f t="shared" si="266"/>
        <v>##1033594890</v>
      </c>
      <c r="B8521" s="304" t="s">
        <v>19891</v>
      </c>
      <c r="C8521" s="269" t="s">
        <v>3996</v>
      </c>
      <c r="D8521" s="144" t="s">
        <v>3106</v>
      </c>
      <c r="E8521" s="269" t="s">
        <v>3649</v>
      </c>
      <c r="F8521" s="145" t="s">
        <v>3106</v>
      </c>
      <c r="G8521" s="269" t="s">
        <v>3106</v>
      </c>
      <c r="H8521" s="305" t="s">
        <v>3650</v>
      </c>
      <c r="I8521" s="307" t="s">
        <v>3650</v>
      </c>
      <c r="J8521" s="201" t="str">
        <f t="shared" si="267"/>
        <v>9999</v>
      </c>
      <c r="K8521" s="270"/>
      <c r="L8521" s="270"/>
      <c r="M8521" s="271"/>
      <c r="N8521" s="270" t="e">
        <v>#N/A</v>
      </c>
      <c r="O8521" s="272" t="e">
        <v>#N/A</v>
      </c>
      <c r="P8521" s="272" t="e">
        <v>#N/A</v>
      </c>
      <c r="Q8521" s="272" t="e">
        <v>#N/A</v>
      </c>
    </row>
    <row r="8522" spans="1:17" s="208" customFormat="1" ht="12">
      <c r="A8522" s="268" t="str">
        <f t="shared" si="266"/>
        <v>##1033636865</v>
      </c>
      <c r="B8522" s="304" t="s">
        <v>19891</v>
      </c>
      <c r="C8522" s="269" t="s">
        <v>14446</v>
      </c>
      <c r="D8522" s="144" t="s">
        <v>3106</v>
      </c>
      <c r="E8522" s="269" t="s">
        <v>3649</v>
      </c>
      <c r="F8522" s="145" t="s">
        <v>3106</v>
      </c>
      <c r="G8522" s="269" t="s">
        <v>3106</v>
      </c>
      <c r="H8522" s="305" t="s">
        <v>3650</v>
      </c>
      <c r="I8522" s="307" t="s">
        <v>3650</v>
      </c>
      <c r="J8522" s="201" t="str">
        <f t="shared" si="267"/>
        <v>9999</v>
      </c>
      <c r="K8522" s="270" t="s">
        <v>13993</v>
      </c>
      <c r="L8522" s="270" t="s">
        <v>14438</v>
      </c>
      <c r="M8522" s="271">
        <v>44085</v>
      </c>
      <c r="N8522" s="270" t="e">
        <v>#N/A</v>
      </c>
      <c r="O8522" s="272" t="e">
        <v>#N/A</v>
      </c>
      <c r="P8522" s="272" t="e">
        <v>#N/A</v>
      </c>
      <c r="Q8522" s="272" t="e">
        <v>#N/A</v>
      </c>
    </row>
    <row r="8523" spans="1:17" s="208" customFormat="1" ht="12">
      <c r="A8523" s="268" t="str">
        <f t="shared" si="266"/>
        <v>##1043217888</v>
      </c>
      <c r="B8523" s="304" t="s">
        <v>19891</v>
      </c>
      <c r="C8523" s="269" t="s">
        <v>3654</v>
      </c>
      <c r="D8523" s="144" t="s">
        <v>3106</v>
      </c>
      <c r="E8523" s="269" t="s">
        <v>3649</v>
      </c>
      <c r="F8523" s="145" t="s">
        <v>3106</v>
      </c>
      <c r="G8523" s="269" t="s">
        <v>3106</v>
      </c>
      <c r="H8523" s="305" t="s">
        <v>3650</v>
      </c>
      <c r="I8523" s="307" t="s">
        <v>3650</v>
      </c>
      <c r="J8523" s="201" t="str">
        <f t="shared" si="267"/>
        <v>9999</v>
      </c>
      <c r="K8523" s="270"/>
      <c r="L8523" s="270"/>
      <c r="M8523" s="271"/>
      <c r="N8523" s="270" t="e">
        <v>#N/A</v>
      </c>
      <c r="O8523" s="272" t="e">
        <v>#N/A</v>
      </c>
      <c r="P8523" s="272" t="e">
        <v>#N/A</v>
      </c>
      <c r="Q8523" s="272" t="e">
        <v>#N/A</v>
      </c>
    </row>
    <row r="8524" spans="1:17" s="208" customFormat="1" ht="12">
      <c r="A8524" s="268" t="str">
        <f t="shared" si="266"/>
        <v>##1043224355</v>
      </c>
      <c r="B8524" s="304" t="s">
        <v>19891</v>
      </c>
      <c r="C8524" s="269" t="s">
        <v>14447</v>
      </c>
      <c r="D8524" s="144" t="s">
        <v>3106</v>
      </c>
      <c r="E8524" s="269" t="s">
        <v>3649</v>
      </c>
      <c r="F8524" s="145" t="s">
        <v>3106</v>
      </c>
      <c r="G8524" s="269" t="s">
        <v>3106</v>
      </c>
      <c r="H8524" s="305" t="s">
        <v>3650</v>
      </c>
      <c r="I8524" s="307" t="s">
        <v>3650</v>
      </c>
      <c r="J8524" s="201" t="str">
        <f t="shared" si="267"/>
        <v>9999</v>
      </c>
      <c r="K8524" s="270" t="s">
        <v>13993</v>
      </c>
      <c r="L8524" s="270" t="s">
        <v>14438</v>
      </c>
      <c r="M8524" s="271">
        <v>44085</v>
      </c>
      <c r="N8524" s="270" t="e">
        <v>#N/A</v>
      </c>
      <c r="O8524" s="272" t="e">
        <v>#N/A</v>
      </c>
      <c r="P8524" s="272" t="e">
        <v>#N/A</v>
      </c>
      <c r="Q8524" s="272" t="e">
        <v>#N/A</v>
      </c>
    </row>
    <row r="8525" spans="1:17" s="208" customFormat="1" ht="12">
      <c r="A8525" s="268" t="str">
        <f t="shared" si="266"/>
        <v>##1043241508</v>
      </c>
      <c r="B8525" s="304" t="s">
        <v>19891</v>
      </c>
      <c r="C8525" s="269" t="s">
        <v>3691</v>
      </c>
      <c r="D8525" s="144" t="s">
        <v>3106</v>
      </c>
      <c r="E8525" s="269" t="s">
        <v>3649</v>
      </c>
      <c r="F8525" s="145" t="s">
        <v>3106</v>
      </c>
      <c r="G8525" s="269" t="s">
        <v>3106</v>
      </c>
      <c r="H8525" s="305" t="s">
        <v>3684</v>
      </c>
      <c r="I8525" s="307" t="s">
        <v>3684</v>
      </c>
      <c r="J8525" s="201" t="str">
        <f t="shared" si="267"/>
        <v>9999</v>
      </c>
      <c r="K8525" s="270"/>
      <c r="L8525" s="270"/>
      <c r="M8525" s="271"/>
      <c r="N8525" s="270" t="e">
        <v>#N/A</v>
      </c>
      <c r="O8525" s="272" t="e">
        <v>#N/A</v>
      </c>
      <c r="P8525" s="272" t="e">
        <v>#N/A</v>
      </c>
      <c r="Q8525" s="272" t="e">
        <v>#N/A</v>
      </c>
    </row>
    <row r="8526" spans="1:17" s="208" customFormat="1" ht="12">
      <c r="A8526" s="268" t="str">
        <f t="shared" si="266"/>
        <v>##1043265564</v>
      </c>
      <c r="B8526" s="304" t="s">
        <v>19891</v>
      </c>
      <c r="C8526" s="269" t="s">
        <v>3692</v>
      </c>
      <c r="D8526" s="144" t="s">
        <v>3106</v>
      </c>
      <c r="E8526" s="269" t="s">
        <v>3649</v>
      </c>
      <c r="F8526" s="145" t="s">
        <v>3106</v>
      </c>
      <c r="G8526" s="269" t="s">
        <v>3106</v>
      </c>
      <c r="H8526" s="305" t="s">
        <v>3684</v>
      </c>
      <c r="I8526" s="307" t="s">
        <v>3684</v>
      </c>
      <c r="J8526" s="201" t="str">
        <f t="shared" si="267"/>
        <v>9999</v>
      </c>
      <c r="K8526" s="270"/>
      <c r="L8526" s="270"/>
      <c r="M8526" s="271"/>
      <c r="N8526" s="270" t="e">
        <v>#N/A</v>
      </c>
      <c r="O8526" s="272" t="e">
        <v>#N/A</v>
      </c>
      <c r="P8526" s="272" t="e">
        <v>#N/A</v>
      </c>
      <c r="Q8526" s="272" t="e">
        <v>#N/A</v>
      </c>
    </row>
    <row r="8527" spans="1:17" s="208" customFormat="1" ht="12">
      <c r="A8527" s="268" t="str">
        <f t="shared" si="266"/>
        <v>##1043279565</v>
      </c>
      <c r="B8527" s="304" t="s">
        <v>19891</v>
      </c>
      <c r="C8527" s="269" t="s">
        <v>3693</v>
      </c>
      <c r="D8527" s="144" t="s">
        <v>3106</v>
      </c>
      <c r="E8527" s="269" t="s">
        <v>3649</v>
      </c>
      <c r="F8527" s="145" t="s">
        <v>3106</v>
      </c>
      <c r="G8527" s="269" t="s">
        <v>3106</v>
      </c>
      <c r="H8527" s="305" t="s">
        <v>3684</v>
      </c>
      <c r="I8527" s="307" t="s">
        <v>3684</v>
      </c>
      <c r="J8527" s="201" t="str">
        <f t="shared" si="267"/>
        <v>9999</v>
      </c>
      <c r="K8527" s="270"/>
      <c r="L8527" s="270"/>
      <c r="M8527" s="271"/>
      <c r="N8527" s="270" t="e">
        <v>#N/A</v>
      </c>
      <c r="O8527" s="272" t="e">
        <v>#N/A</v>
      </c>
      <c r="P8527" s="272" t="e">
        <v>#N/A</v>
      </c>
      <c r="Q8527" s="272" t="e">
        <v>#N/A</v>
      </c>
    </row>
    <row r="8528" spans="1:17" s="208" customFormat="1" ht="12">
      <c r="A8528" s="268" t="str">
        <f t="shared" si="266"/>
        <v>##1043304975</v>
      </c>
      <c r="B8528" s="304" t="s">
        <v>19891</v>
      </c>
      <c r="C8528" s="269" t="s">
        <v>4071</v>
      </c>
      <c r="D8528" s="144" t="s">
        <v>3106</v>
      </c>
      <c r="E8528" s="269" t="s">
        <v>3649</v>
      </c>
      <c r="F8528" s="145" t="s">
        <v>3106</v>
      </c>
      <c r="G8528" s="269" t="s">
        <v>3106</v>
      </c>
      <c r="H8528" s="305" t="s">
        <v>4072</v>
      </c>
      <c r="I8528" s="307" t="s">
        <v>4072</v>
      </c>
      <c r="J8528" s="201" t="str">
        <f t="shared" si="267"/>
        <v>9999</v>
      </c>
      <c r="K8528" s="270" t="s">
        <v>4043</v>
      </c>
      <c r="L8528" s="270"/>
      <c r="M8528" s="271"/>
      <c r="N8528" s="270" t="e">
        <v>#N/A</v>
      </c>
      <c r="O8528" s="272" t="e">
        <v>#N/A</v>
      </c>
      <c r="P8528" s="272" t="e">
        <v>#N/A</v>
      </c>
      <c r="Q8528" s="272" t="e">
        <v>#N/A</v>
      </c>
    </row>
    <row r="8529" spans="1:17" s="208" customFormat="1" ht="12">
      <c r="A8529" s="268" t="str">
        <f t="shared" si="266"/>
        <v>##1043449143</v>
      </c>
      <c r="B8529" s="304" t="s">
        <v>19891</v>
      </c>
      <c r="C8529" s="269" t="s">
        <v>3997</v>
      </c>
      <c r="D8529" s="144" t="s">
        <v>3106</v>
      </c>
      <c r="E8529" s="269" t="s">
        <v>3649</v>
      </c>
      <c r="F8529" s="145" t="s">
        <v>3106</v>
      </c>
      <c r="G8529" s="269" t="s">
        <v>3106</v>
      </c>
      <c r="H8529" s="305" t="s">
        <v>3650</v>
      </c>
      <c r="I8529" s="307" t="s">
        <v>3650</v>
      </c>
      <c r="J8529" s="201" t="str">
        <f t="shared" si="267"/>
        <v>9999</v>
      </c>
      <c r="K8529" s="270"/>
      <c r="L8529" s="270"/>
      <c r="M8529" s="271"/>
      <c r="N8529" s="270" t="e">
        <v>#N/A</v>
      </c>
      <c r="O8529" s="272" t="e">
        <v>#N/A</v>
      </c>
      <c r="P8529" s="272" t="e">
        <v>#N/A</v>
      </c>
      <c r="Q8529" s="272" t="e">
        <v>#N/A</v>
      </c>
    </row>
    <row r="8530" spans="1:17" s="208" customFormat="1" ht="12">
      <c r="A8530" s="268" t="str">
        <f t="shared" si="266"/>
        <v>##1043625221</v>
      </c>
      <c r="B8530" s="304" t="s">
        <v>19891</v>
      </c>
      <c r="C8530" s="269" t="s">
        <v>3694</v>
      </c>
      <c r="D8530" s="144" t="s">
        <v>3106</v>
      </c>
      <c r="E8530" s="269" t="s">
        <v>3649</v>
      </c>
      <c r="F8530" s="145" t="s">
        <v>3106</v>
      </c>
      <c r="G8530" s="269" t="s">
        <v>3106</v>
      </c>
      <c r="H8530" s="305" t="s">
        <v>3684</v>
      </c>
      <c r="I8530" s="307" t="s">
        <v>3684</v>
      </c>
      <c r="J8530" s="201" t="str">
        <f t="shared" si="267"/>
        <v>9999</v>
      </c>
      <c r="K8530" s="270"/>
      <c r="L8530" s="270"/>
      <c r="M8530" s="271"/>
      <c r="N8530" s="270" t="e">
        <v>#N/A</v>
      </c>
      <c r="O8530" s="272" t="e">
        <v>#N/A</v>
      </c>
      <c r="P8530" s="272" t="e">
        <v>#N/A</v>
      </c>
      <c r="Q8530" s="272" t="e">
        <v>#N/A</v>
      </c>
    </row>
    <row r="8531" spans="1:17" s="208" customFormat="1" ht="12">
      <c r="A8531" s="268" t="str">
        <f t="shared" si="266"/>
        <v>##1043641749</v>
      </c>
      <c r="B8531" s="304" t="s">
        <v>19891</v>
      </c>
      <c r="C8531" s="269" t="s">
        <v>13936</v>
      </c>
      <c r="D8531" s="144" t="s">
        <v>3106</v>
      </c>
      <c r="E8531" s="269" t="s">
        <v>3649</v>
      </c>
      <c r="F8531" s="145" t="s">
        <v>3106</v>
      </c>
      <c r="G8531" s="269" t="s">
        <v>3106</v>
      </c>
      <c r="H8531" s="305" t="s">
        <v>3650</v>
      </c>
      <c r="I8531" s="307" t="s">
        <v>3650</v>
      </c>
      <c r="J8531" s="201" t="str">
        <f t="shared" si="267"/>
        <v>9999</v>
      </c>
      <c r="K8531" s="270" t="s">
        <v>13915</v>
      </c>
      <c r="L8531" s="270" t="s">
        <v>13916</v>
      </c>
      <c r="M8531" s="271">
        <v>44085</v>
      </c>
      <c r="N8531" s="270" t="e">
        <v>#N/A</v>
      </c>
      <c r="O8531" s="272" t="e">
        <v>#N/A</v>
      </c>
      <c r="P8531" s="272" t="e">
        <v>#N/A</v>
      </c>
      <c r="Q8531" s="272" t="e">
        <v>#N/A</v>
      </c>
    </row>
    <row r="8532" spans="1:17" s="208" customFormat="1" ht="12">
      <c r="A8532" s="268" t="str">
        <f t="shared" si="266"/>
        <v>##1043670334</v>
      </c>
      <c r="B8532" s="304" t="s">
        <v>19891</v>
      </c>
      <c r="C8532" s="269" t="s">
        <v>14448</v>
      </c>
      <c r="D8532" s="144" t="s">
        <v>3106</v>
      </c>
      <c r="E8532" s="269" t="s">
        <v>3649</v>
      </c>
      <c r="F8532" s="145" t="s">
        <v>3106</v>
      </c>
      <c r="G8532" s="269" t="s">
        <v>3106</v>
      </c>
      <c r="H8532" s="305" t="s">
        <v>3650</v>
      </c>
      <c r="I8532" s="307" t="s">
        <v>3650</v>
      </c>
      <c r="J8532" s="201" t="str">
        <f t="shared" si="267"/>
        <v>9999</v>
      </c>
      <c r="K8532" s="270" t="s">
        <v>13993</v>
      </c>
      <c r="L8532" s="270" t="s">
        <v>14438</v>
      </c>
      <c r="M8532" s="271">
        <v>44085</v>
      </c>
      <c r="N8532" s="270" t="e">
        <v>#N/A</v>
      </c>
      <c r="O8532" s="272" t="e">
        <v>#N/A</v>
      </c>
      <c r="P8532" s="272" t="e">
        <v>#N/A</v>
      </c>
      <c r="Q8532" s="272" t="e">
        <v>#N/A</v>
      </c>
    </row>
    <row r="8533" spans="1:17" s="208" customFormat="1" ht="12">
      <c r="A8533" s="268" t="str">
        <f t="shared" ref="A8533:A8596" si="268">E8533&amp;C8533</f>
        <v>##1053353490</v>
      </c>
      <c r="B8533" s="304" t="s">
        <v>19891</v>
      </c>
      <c r="C8533" s="269" t="s">
        <v>14449</v>
      </c>
      <c r="D8533" s="144" t="s">
        <v>3106</v>
      </c>
      <c r="E8533" s="269" t="s">
        <v>3649</v>
      </c>
      <c r="F8533" s="145" t="s">
        <v>3106</v>
      </c>
      <c r="G8533" s="269" t="s">
        <v>3106</v>
      </c>
      <c r="H8533" s="305" t="s">
        <v>3650</v>
      </c>
      <c r="I8533" s="307" t="s">
        <v>3650</v>
      </c>
      <c r="J8533" s="201" t="str">
        <f t="shared" si="267"/>
        <v>9999</v>
      </c>
      <c r="K8533" s="270" t="s">
        <v>13993</v>
      </c>
      <c r="L8533" s="270" t="s">
        <v>14438</v>
      </c>
      <c r="M8533" s="271">
        <v>44085</v>
      </c>
      <c r="N8533" s="270" t="e">
        <v>#N/A</v>
      </c>
      <c r="O8533" s="272" t="e">
        <v>#N/A</v>
      </c>
      <c r="P8533" s="272" t="e">
        <v>#N/A</v>
      </c>
      <c r="Q8533" s="272" t="e">
        <v>#N/A</v>
      </c>
    </row>
    <row r="8534" spans="1:17" s="208" customFormat="1" ht="12">
      <c r="A8534" s="268" t="str">
        <f t="shared" si="268"/>
        <v>##1053354100</v>
      </c>
      <c r="B8534" s="304" t="s">
        <v>19891</v>
      </c>
      <c r="C8534" s="269" t="s">
        <v>4073</v>
      </c>
      <c r="D8534" s="144" t="s">
        <v>3106</v>
      </c>
      <c r="E8534" s="269" t="s">
        <v>3649</v>
      </c>
      <c r="F8534" s="145" t="s">
        <v>3106</v>
      </c>
      <c r="G8534" s="269" t="s">
        <v>3106</v>
      </c>
      <c r="H8534" s="305" t="s">
        <v>4074</v>
      </c>
      <c r="I8534" s="307" t="s">
        <v>4074</v>
      </c>
      <c r="J8534" s="201" t="str">
        <f t="shared" si="267"/>
        <v>9999</v>
      </c>
      <c r="K8534" s="270" t="s">
        <v>4043</v>
      </c>
      <c r="L8534" s="270"/>
      <c r="M8534" s="271"/>
      <c r="N8534" s="270" t="e">
        <v>#N/A</v>
      </c>
      <c r="O8534" s="272" t="e">
        <v>#N/A</v>
      </c>
      <c r="P8534" s="272" t="e">
        <v>#N/A</v>
      </c>
      <c r="Q8534" s="272" t="e">
        <v>#N/A</v>
      </c>
    </row>
    <row r="8535" spans="1:17" s="208" customFormat="1" ht="12">
      <c r="A8535" s="268" t="str">
        <f t="shared" si="268"/>
        <v>##1053356352</v>
      </c>
      <c r="B8535" s="304" t="s">
        <v>19891</v>
      </c>
      <c r="C8535" s="269" t="s">
        <v>4075</v>
      </c>
      <c r="D8535" s="144" t="s">
        <v>3106</v>
      </c>
      <c r="E8535" s="269" t="s">
        <v>3649</v>
      </c>
      <c r="F8535" s="145" t="s">
        <v>3106</v>
      </c>
      <c r="G8535" s="269" t="s">
        <v>3106</v>
      </c>
      <c r="H8535" s="305" t="s">
        <v>4076</v>
      </c>
      <c r="I8535" s="307" t="s">
        <v>4076</v>
      </c>
      <c r="J8535" s="201" t="str">
        <f t="shared" si="267"/>
        <v>9999</v>
      </c>
      <c r="K8535" s="270" t="s">
        <v>4043</v>
      </c>
      <c r="L8535" s="270"/>
      <c r="M8535" s="271"/>
      <c r="N8535" s="270" t="e">
        <v>#N/A</v>
      </c>
      <c r="O8535" s="272" t="e">
        <v>#N/A</v>
      </c>
      <c r="P8535" s="272" t="e">
        <v>#N/A</v>
      </c>
      <c r="Q8535" s="272" t="e">
        <v>#N/A</v>
      </c>
    </row>
    <row r="8536" spans="1:17" s="208" customFormat="1" ht="12">
      <c r="A8536" s="268" t="str">
        <f t="shared" si="268"/>
        <v>##1053358176</v>
      </c>
      <c r="B8536" s="304" t="s">
        <v>19891</v>
      </c>
      <c r="C8536" s="269" t="s">
        <v>14450</v>
      </c>
      <c r="D8536" s="144" t="s">
        <v>3106</v>
      </c>
      <c r="E8536" s="269" t="s">
        <v>3649</v>
      </c>
      <c r="F8536" s="145" t="s">
        <v>3106</v>
      </c>
      <c r="G8536" s="269" t="s">
        <v>3106</v>
      </c>
      <c r="H8536" s="305" t="s">
        <v>3650</v>
      </c>
      <c r="I8536" s="307" t="s">
        <v>3650</v>
      </c>
      <c r="J8536" s="201" t="str">
        <f t="shared" si="267"/>
        <v>9999</v>
      </c>
      <c r="K8536" s="270" t="s">
        <v>13993</v>
      </c>
      <c r="L8536" s="270" t="s">
        <v>14438</v>
      </c>
      <c r="M8536" s="271">
        <v>44085</v>
      </c>
      <c r="N8536" s="270" t="e">
        <v>#N/A</v>
      </c>
      <c r="O8536" s="272" t="e">
        <v>#N/A</v>
      </c>
      <c r="P8536" s="272" t="e">
        <v>#N/A</v>
      </c>
      <c r="Q8536" s="272" t="e">
        <v>#N/A</v>
      </c>
    </row>
    <row r="8537" spans="1:17" s="208" customFormat="1" ht="12">
      <c r="A8537" s="268" t="str">
        <f t="shared" si="268"/>
        <v>##1053358945</v>
      </c>
      <c r="B8537" s="304" t="s">
        <v>19891</v>
      </c>
      <c r="C8537" s="269" t="s">
        <v>3695</v>
      </c>
      <c r="D8537" s="144" t="s">
        <v>3106</v>
      </c>
      <c r="E8537" s="269" t="s">
        <v>3649</v>
      </c>
      <c r="F8537" s="145" t="s">
        <v>3106</v>
      </c>
      <c r="G8537" s="269" t="s">
        <v>3106</v>
      </c>
      <c r="H8537" s="305" t="s">
        <v>3684</v>
      </c>
      <c r="I8537" s="307" t="s">
        <v>3684</v>
      </c>
      <c r="J8537" s="201" t="str">
        <f t="shared" si="267"/>
        <v>9999</v>
      </c>
      <c r="K8537" s="270"/>
      <c r="L8537" s="270"/>
      <c r="M8537" s="271"/>
      <c r="N8537" s="270" t="e">
        <v>#N/A</v>
      </c>
      <c r="O8537" s="272" t="e">
        <v>#N/A</v>
      </c>
      <c r="P8537" s="272" t="e">
        <v>#N/A</v>
      </c>
      <c r="Q8537" s="272" t="e">
        <v>#N/A</v>
      </c>
    </row>
    <row r="8538" spans="1:17" s="208" customFormat="1" ht="12">
      <c r="A8538" s="268" t="str">
        <f t="shared" si="268"/>
        <v>##1053366625</v>
      </c>
      <c r="B8538" s="304" t="s">
        <v>19891</v>
      </c>
      <c r="C8538" s="269" t="s">
        <v>13937</v>
      </c>
      <c r="D8538" s="144" t="s">
        <v>3106</v>
      </c>
      <c r="E8538" s="269" t="s">
        <v>3649</v>
      </c>
      <c r="F8538" s="145" t="s">
        <v>3106</v>
      </c>
      <c r="G8538" s="269" t="s">
        <v>3106</v>
      </c>
      <c r="H8538" s="305" t="s">
        <v>3650</v>
      </c>
      <c r="I8538" s="307" t="s">
        <v>3650</v>
      </c>
      <c r="J8538" s="201" t="str">
        <f t="shared" si="267"/>
        <v>9999</v>
      </c>
      <c r="K8538" s="270" t="s">
        <v>13915</v>
      </c>
      <c r="L8538" s="270" t="s">
        <v>13916</v>
      </c>
      <c r="M8538" s="271">
        <v>44085</v>
      </c>
      <c r="N8538" s="270" t="e">
        <v>#N/A</v>
      </c>
      <c r="O8538" s="272" t="e">
        <v>#N/A</v>
      </c>
      <c r="P8538" s="272" t="e">
        <v>#N/A</v>
      </c>
      <c r="Q8538" s="272" t="e">
        <v>#N/A</v>
      </c>
    </row>
    <row r="8539" spans="1:17" s="208" customFormat="1" ht="12">
      <c r="A8539" s="268" t="str">
        <f t="shared" si="268"/>
        <v>##1053384776</v>
      </c>
      <c r="B8539" s="304" t="s">
        <v>19891</v>
      </c>
      <c r="C8539" s="269" t="s">
        <v>4077</v>
      </c>
      <c r="D8539" s="144" t="s">
        <v>3106</v>
      </c>
      <c r="E8539" s="269" t="s">
        <v>3649</v>
      </c>
      <c r="F8539" s="145" t="s">
        <v>3106</v>
      </c>
      <c r="G8539" s="269" t="s">
        <v>3106</v>
      </c>
      <c r="H8539" s="305" t="s">
        <v>4078</v>
      </c>
      <c r="I8539" s="307" t="s">
        <v>4078</v>
      </c>
      <c r="J8539" s="201" t="str">
        <f t="shared" si="267"/>
        <v>9999</v>
      </c>
      <c r="K8539" s="270" t="s">
        <v>4043</v>
      </c>
      <c r="L8539" s="270"/>
      <c r="M8539" s="271"/>
      <c r="N8539" s="270" t="e">
        <v>#N/A</v>
      </c>
      <c r="O8539" s="272" t="e">
        <v>#N/A</v>
      </c>
      <c r="P8539" s="272" t="e">
        <v>#N/A</v>
      </c>
      <c r="Q8539" s="272" t="e">
        <v>#N/A</v>
      </c>
    </row>
    <row r="8540" spans="1:17" s="208" customFormat="1" ht="12">
      <c r="A8540" s="268" t="str">
        <f t="shared" si="268"/>
        <v>##1053652438</v>
      </c>
      <c r="B8540" s="304" t="s">
        <v>19891</v>
      </c>
      <c r="C8540" s="269" t="s">
        <v>4079</v>
      </c>
      <c r="D8540" s="144" t="s">
        <v>3106</v>
      </c>
      <c r="E8540" s="269" t="s">
        <v>3649</v>
      </c>
      <c r="F8540" s="145" t="s">
        <v>3106</v>
      </c>
      <c r="G8540" s="269" t="s">
        <v>3106</v>
      </c>
      <c r="H8540" s="305" t="s">
        <v>4080</v>
      </c>
      <c r="I8540" s="307" t="s">
        <v>4080</v>
      </c>
      <c r="J8540" s="201" t="str">
        <f t="shared" si="267"/>
        <v>9999</v>
      </c>
      <c r="K8540" s="270" t="s">
        <v>4043</v>
      </c>
      <c r="L8540" s="270"/>
      <c r="M8540" s="271"/>
      <c r="N8540" s="270" t="e">
        <v>#N/A</v>
      </c>
      <c r="O8540" s="272" t="e">
        <v>#N/A</v>
      </c>
      <c r="P8540" s="272" t="e">
        <v>#N/A</v>
      </c>
      <c r="Q8540" s="272" t="e">
        <v>#N/A</v>
      </c>
    </row>
    <row r="8541" spans="1:17" s="208" customFormat="1" ht="12">
      <c r="A8541" s="268" t="str">
        <f t="shared" si="268"/>
        <v>##1053824292</v>
      </c>
      <c r="B8541" s="304" t="s">
        <v>19891</v>
      </c>
      <c r="C8541" s="269" t="s">
        <v>14451</v>
      </c>
      <c r="D8541" s="144" t="s">
        <v>3106</v>
      </c>
      <c r="E8541" s="269" t="s">
        <v>3649</v>
      </c>
      <c r="F8541" s="145" t="s">
        <v>3106</v>
      </c>
      <c r="G8541" s="269" t="s">
        <v>3106</v>
      </c>
      <c r="H8541" s="305" t="s">
        <v>3650</v>
      </c>
      <c r="I8541" s="307" t="s">
        <v>3650</v>
      </c>
      <c r="J8541" s="201" t="str">
        <f t="shared" si="267"/>
        <v>9999</v>
      </c>
      <c r="K8541" s="270" t="s">
        <v>13993</v>
      </c>
      <c r="L8541" s="270" t="s">
        <v>14438</v>
      </c>
      <c r="M8541" s="271">
        <v>44085</v>
      </c>
      <c r="N8541" s="270" t="e">
        <v>#N/A</v>
      </c>
      <c r="O8541" s="272" t="e">
        <v>#N/A</v>
      </c>
      <c r="P8541" s="272" t="e">
        <v>#N/A</v>
      </c>
      <c r="Q8541" s="272" t="e">
        <v>#N/A</v>
      </c>
    </row>
    <row r="8542" spans="1:17" s="208" customFormat="1" ht="12">
      <c r="A8542" s="268" t="str">
        <f t="shared" si="268"/>
        <v>##1063406551</v>
      </c>
      <c r="B8542" s="304" t="s">
        <v>19891</v>
      </c>
      <c r="C8542" s="269" t="s">
        <v>4081</v>
      </c>
      <c r="D8542" s="144" t="s">
        <v>3106</v>
      </c>
      <c r="E8542" s="269" t="s">
        <v>3649</v>
      </c>
      <c r="F8542" s="145" t="s">
        <v>3106</v>
      </c>
      <c r="G8542" s="269" t="s">
        <v>3106</v>
      </c>
      <c r="H8542" s="305" t="s">
        <v>4082</v>
      </c>
      <c r="I8542" s="307" t="s">
        <v>4082</v>
      </c>
      <c r="J8542" s="201" t="str">
        <f t="shared" si="267"/>
        <v>9999</v>
      </c>
      <c r="K8542" s="270" t="s">
        <v>4043</v>
      </c>
      <c r="L8542" s="270"/>
      <c r="M8542" s="271"/>
      <c r="N8542" s="270" t="e">
        <v>#N/A</v>
      </c>
      <c r="O8542" s="272" t="e">
        <v>#N/A</v>
      </c>
      <c r="P8542" s="272" t="e">
        <v>#N/A</v>
      </c>
      <c r="Q8542" s="272" t="e">
        <v>#N/A</v>
      </c>
    </row>
    <row r="8543" spans="1:17" s="208" customFormat="1" ht="12">
      <c r="A8543" s="268" t="str">
        <f t="shared" si="268"/>
        <v>##1063412005</v>
      </c>
      <c r="B8543" s="304" t="s">
        <v>19891</v>
      </c>
      <c r="C8543" s="269" t="s">
        <v>4083</v>
      </c>
      <c r="D8543" s="144" t="s">
        <v>3106</v>
      </c>
      <c r="E8543" s="269" t="s">
        <v>3649</v>
      </c>
      <c r="F8543" s="145" t="s">
        <v>3106</v>
      </c>
      <c r="G8543" s="269" t="s">
        <v>3106</v>
      </c>
      <c r="H8543" s="305" t="s">
        <v>4084</v>
      </c>
      <c r="I8543" s="307" t="s">
        <v>4084</v>
      </c>
      <c r="J8543" s="201" t="str">
        <f t="shared" si="267"/>
        <v>9999</v>
      </c>
      <c r="K8543" s="270" t="s">
        <v>4043</v>
      </c>
      <c r="L8543" s="270"/>
      <c r="M8543" s="271"/>
      <c r="N8543" s="270" t="e">
        <v>#N/A</v>
      </c>
      <c r="O8543" s="272" t="e">
        <v>#N/A</v>
      </c>
      <c r="P8543" s="272" t="e">
        <v>#N/A</v>
      </c>
      <c r="Q8543" s="272" t="e">
        <v>#N/A</v>
      </c>
    </row>
    <row r="8544" spans="1:17" s="208" customFormat="1" ht="12">
      <c r="A8544" s="268" t="str">
        <f t="shared" si="268"/>
        <v>##1063418424</v>
      </c>
      <c r="B8544" s="304" t="s">
        <v>19891</v>
      </c>
      <c r="C8544" s="269" t="s">
        <v>3655</v>
      </c>
      <c r="D8544" s="144" t="s">
        <v>3106</v>
      </c>
      <c r="E8544" s="269" t="s">
        <v>3649</v>
      </c>
      <c r="F8544" s="145" t="s">
        <v>3106</v>
      </c>
      <c r="G8544" s="269" t="s">
        <v>3106</v>
      </c>
      <c r="H8544" s="305" t="s">
        <v>3650</v>
      </c>
      <c r="I8544" s="307" t="s">
        <v>3650</v>
      </c>
      <c r="J8544" s="201" t="str">
        <f t="shared" si="267"/>
        <v>9999</v>
      </c>
      <c r="K8544" s="270"/>
      <c r="L8544" s="270"/>
      <c r="M8544" s="271"/>
      <c r="N8544" s="270" t="e">
        <v>#N/A</v>
      </c>
      <c r="O8544" s="272" t="e">
        <v>#N/A</v>
      </c>
      <c r="P8544" s="272" t="e">
        <v>#N/A</v>
      </c>
      <c r="Q8544" s="272" t="e">
        <v>#N/A</v>
      </c>
    </row>
    <row r="8545" spans="1:17" s="208" customFormat="1" ht="12">
      <c r="A8545" s="268" t="str">
        <f t="shared" si="268"/>
        <v>##1063426377</v>
      </c>
      <c r="B8545" s="304" t="s">
        <v>19891</v>
      </c>
      <c r="C8545" s="269" t="s">
        <v>3696</v>
      </c>
      <c r="D8545" s="144" t="s">
        <v>3106</v>
      </c>
      <c r="E8545" s="269" t="s">
        <v>3649</v>
      </c>
      <c r="F8545" s="145" t="s">
        <v>3106</v>
      </c>
      <c r="G8545" s="269" t="s">
        <v>3106</v>
      </c>
      <c r="H8545" s="305" t="s">
        <v>3684</v>
      </c>
      <c r="I8545" s="307" t="s">
        <v>3684</v>
      </c>
      <c r="J8545" s="201" t="str">
        <f t="shared" si="267"/>
        <v>9999</v>
      </c>
      <c r="K8545" s="270"/>
      <c r="L8545" s="270"/>
      <c r="M8545" s="271"/>
      <c r="N8545" s="270" t="e">
        <v>#N/A</v>
      </c>
      <c r="O8545" s="272" t="e">
        <v>#N/A</v>
      </c>
      <c r="P8545" s="272" t="e">
        <v>#N/A</v>
      </c>
      <c r="Q8545" s="272" t="e">
        <v>#N/A</v>
      </c>
    </row>
    <row r="8546" spans="1:17" s="208" customFormat="1" ht="12">
      <c r="A8546" s="268" t="str">
        <f t="shared" si="268"/>
        <v>##1063441293</v>
      </c>
      <c r="B8546" s="304" t="s">
        <v>19891</v>
      </c>
      <c r="C8546" s="269" t="s">
        <v>13944</v>
      </c>
      <c r="D8546" s="144" t="s">
        <v>3106</v>
      </c>
      <c r="E8546" s="269" t="s">
        <v>3649</v>
      </c>
      <c r="F8546" s="145" t="s">
        <v>3106</v>
      </c>
      <c r="G8546" s="269" t="s">
        <v>3106</v>
      </c>
      <c r="H8546" s="305" t="s">
        <v>3650</v>
      </c>
      <c r="I8546" s="307" t="s">
        <v>3650</v>
      </c>
      <c r="J8546" s="201" t="str">
        <f t="shared" si="267"/>
        <v>9999</v>
      </c>
      <c r="K8546" s="270" t="s">
        <v>13915</v>
      </c>
      <c r="L8546" s="270" t="s">
        <v>13916</v>
      </c>
      <c r="M8546" s="271">
        <v>44085</v>
      </c>
      <c r="N8546" s="270" t="e">
        <v>#N/A</v>
      </c>
      <c r="O8546" s="272" t="e">
        <v>#N/A</v>
      </c>
      <c r="P8546" s="272" t="e">
        <v>#N/A</v>
      </c>
      <c r="Q8546" s="272" t="e">
        <v>#N/A</v>
      </c>
    </row>
    <row r="8547" spans="1:17" s="208" customFormat="1" ht="12">
      <c r="A8547" s="268" t="str">
        <f t="shared" si="268"/>
        <v>##1063466563</v>
      </c>
      <c r="B8547" s="304" t="s">
        <v>19891</v>
      </c>
      <c r="C8547" s="269" t="s">
        <v>3697</v>
      </c>
      <c r="D8547" s="144" t="s">
        <v>3106</v>
      </c>
      <c r="E8547" s="269" t="s">
        <v>3649</v>
      </c>
      <c r="F8547" s="145" t="s">
        <v>3106</v>
      </c>
      <c r="G8547" s="269" t="s">
        <v>3106</v>
      </c>
      <c r="H8547" s="305" t="s">
        <v>3684</v>
      </c>
      <c r="I8547" s="307" t="s">
        <v>3684</v>
      </c>
      <c r="J8547" s="201" t="str">
        <f t="shared" si="267"/>
        <v>9999</v>
      </c>
      <c r="K8547" s="270"/>
      <c r="L8547" s="270"/>
      <c r="M8547" s="271"/>
      <c r="N8547" s="270" t="e">
        <v>#N/A</v>
      </c>
      <c r="O8547" s="272" t="e">
        <v>#N/A</v>
      </c>
      <c r="P8547" s="272" t="e">
        <v>#N/A</v>
      </c>
      <c r="Q8547" s="272" t="e">
        <v>#N/A</v>
      </c>
    </row>
    <row r="8548" spans="1:17" s="208" customFormat="1" ht="12">
      <c r="A8548" s="268" t="str">
        <f t="shared" si="268"/>
        <v>##1063466589</v>
      </c>
      <c r="B8548" s="304" t="s">
        <v>19891</v>
      </c>
      <c r="C8548" s="269" t="s">
        <v>3698</v>
      </c>
      <c r="D8548" s="144" t="s">
        <v>3106</v>
      </c>
      <c r="E8548" s="269" t="s">
        <v>3649</v>
      </c>
      <c r="F8548" s="145" t="s">
        <v>3106</v>
      </c>
      <c r="G8548" s="269" t="s">
        <v>3106</v>
      </c>
      <c r="H8548" s="305" t="s">
        <v>3684</v>
      </c>
      <c r="I8548" s="307" t="s">
        <v>3684</v>
      </c>
      <c r="J8548" s="201" t="str">
        <f t="shared" si="267"/>
        <v>9999</v>
      </c>
      <c r="K8548" s="270"/>
      <c r="L8548" s="270"/>
      <c r="M8548" s="271"/>
      <c r="N8548" s="270" t="e">
        <v>#N/A</v>
      </c>
      <c r="O8548" s="272" t="e">
        <v>#N/A</v>
      </c>
      <c r="P8548" s="272" t="e">
        <v>#N/A</v>
      </c>
      <c r="Q8548" s="272" t="e">
        <v>#N/A</v>
      </c>
    </row>
    <row r="8549" spans="1:17" s="208" customFormat="1" ht="12">
      <c r="A8549" s="268" t="str">
        <f t="shared" si="268"/>
        <v>##1063482735</v>
      </c>
      <c r="B8549" s="304" t="s">
        <v>19891</v>
      </c>
      <c r="C8549" s="269" t="s">
        <v>14452</v>
      </c>
      <c r="D8549" s="144" t="s">
        <v>3106</v>
      </c>
      <c r="E8549" s="269" t="s">
        <v>3649</v>
      </c>
      <c r="F8549" s="145" t="s">
        <v>3106</v>
      </c>
      <c r="G8549" s="269" t="s">
        <v>3106</v>
      </c>
      <c r="H8549" s="305" t="s">
        <v>3650</v>
      </c>
      <c r="I8549" s="307" t="s">
        <v>3650</v>
      </c>
      <c r="J8549" s="201" t="str">
        <f t="shared" si="267"/>
        <v>9999</v>
      </c>
      <c r="K8549" s="270" t="s">
        <v>13993</v>
      </c>
      <c r="L8549" s="270" t="s">
        <v>14438</v>
      </c>
      <c r="M8549" s="271">
        <v>44085</v>
      </c>
      <c r="N8549" s="270" t="e">
        <v>#N/A</v>
      </c>
      <c r="O8549" s="272" t="e">
        <v>#N/A</v>
      </c>
      <c r="P8549" s="272" t="e">
        <v>#N/A</v>
      </c>
      <c r="Q8549" s="272" t="e">
        <v>#N/A</v>
      </c>
    </row>
    <row r="8550" spans="1:17" s="208" customFormat="1" ht="12">
      <c r="A8550" s="268" t="str">
        <f t="shared" si="268"/>
        <v>##1063494177</v>
      </c>
      <c r="B8550" s="304" t="s">
        <v>19891</v>
      </c>
      <c r="C8550" s="269" t="s">
        <v>3699</v>
      </c>
      <c r="D8550" s="144" t="s">
        <v>3106</v>
      </c>
      <c r="E8550" s="269" t="s">
        <v>3649</v>
      </c>
      <c r="F8550" s="145" t="s">
        <v>3106</v>
      </c>
      <c r="G8550" s="269" t="s">
        <v>3106</v>
      </c>
      <c r="H8550" s="305" t="s">
        <v>3684</v>
      </c>
      <c r="I8550" s="307" t="s">
        <v>3684</v>
      </c>
      <c r="J8550" s="201" t="str">
        <f t="shared" si="267"/>
        <v>9999</v>
      </c>
      <c r="K8550" s="270"/>
      <c r="L8550" s="270"/>
      <c r="M8550" s="271"/>
      <c r="N8550" s="270" t="e">
        <v>#N/A</v>
      </c>
      <c r="O8550" s="272" t="e">
        <v>#N/A</v>
      </c>
      <c r="P8550" s="272" t="e">
        <v>#N/A</v>
      </c>
      <c r="Q8550" s="272" t="e">
        <v>#N/A</v>
      </c>
    </row>
    <row r="8551" spans="1:17" s="208" customFormat="1" ht="12">
      <c r="A8551" s="268" t="str">
        <f t="shared" si="268"/>
        <v>##1063495836</v>
      </c>
      <c r="B8551" s="304" t="s">
        <v>19891</v>
      </c>
      <c r="C8551" s="269" t="s">
        <v>3700</v>
      </c>
      <c r="D8551" s="144" t="s">
        <v>3106</v>
      </c>
      <c r="E8551" s="269" t="s">
        <v>3649</v>
      </c>
      <c r="F8551" s="145" t="s">
        <v>3106</v>
      </c>
      <c r="G8551" s="269" t="s">
        <v>3106</v>
      </c>
      <c r="H8551" s="305" t="s">
        <v>3684</v>
      </c>
      <c r="I8551" s="307" t="s">
        <v>3684</v>
      </c>
      <c r="J8551" s="201" t="str">
        <f t="shared" si="267"/>
        <v>9999</v>
      </c>
      <c r="K8551" s="270"/>
      <c r="L8551" s="270"/>
      <c r="M8551" s="271"/>
      <c r="N8551" s="270" t="e">
        <v>#N/A</v>
      </c>
      <c r="O8551" s="272" t="e">
        <v>#N/A</v>
      </c>
      <c r="P8551" s="272" t="e">
        <v>#N/A</v>
      </c>
      <c r="Q8551" s="272" t="e">
        <v>#N/A</v>
      </c>
    </row>
    <row r="8552" spans="1:17" s="208" customFormat="1" ht="12">
      <c r="A8552" s="268" t="str">
        <f t="shared" si="268"/>
        <v>##1063500510</v>
      </c>
      <c r="B8552" s="304" t="s">
        <v>19891</v>
      </c>
      <c r="C8552" s="269" t="s">
        <v>14453</v>
      </c>
      <c r="D8552" s="144" t="s">
        <v>3106</v>
      </c>
      <c r="E8552" s="269" t="s">
        <v>3649</v>
      </c>
      <c r="F8552" s="145" t="s">
        <v>3106</v>
      </c>
      <c r="G8552" s="269" t="s">
        <v>3106</v>
      </c>
      <c r="H8552" s="305" t="s">
        <v>3650</v>
      </c>
      <c r="I8552" s="307" t="s">
        <v>3650</v>
      </c>
      <c r="J8552" s="201" t="str">
        <f t="shared" si="267"/>
        <v>9999</v>
      </c>
      <c r="K8552" s="270" t="s">
        <v>13993</v>
      </c>
      <c r="L8552" s="270" t="s">
        <v>14438</v>
      </c>
      <c r="M8552" s="271">
        <v>44085</v>
      </c>
      <c r="N8552" s="270" t="e">
        <v>#N/A</v>
      </c>
      <c r="O8552" s="272" t="e">
        <v>#N/A</v>
      </c>
      <c r="P8552" s="272" t="e">
        <v>#N/A</v>
      </c>
      <c r="Q8552" s="272" t="e">
        <v>#N/A</v>
      </c>
    </row>
    <row r="8553" spans="1:17" s="208" customFormat="1" ht="12">
      <c r="A8553" s="268" t="str">
        <f t="shared" si="268"/>
        <v>##1063786465</v>
      </c>
      <c r="B8553" s="304" t="s">
        <v>19891</v>
      </c>
      <c r="C8553" s="269" t="s">
        <v>3701</v>
      </c>
      <c r="D8553" s="144" t="s">
        <v>3106</v>
      </c>
      <c r="E8553" s="269" t="s">
        <v>3649</v>
      </c>
      <c r="F8553" s="145" t="s">
        <v>3106</v>
      </c>
      <c r="G8553" s="269" t="s">
        <v>3106</v>
      </c>
      <c r="H8553" s="305" t="s">
        <v>3684</v>
      </c>
      <c r="I8553" s="307" t="s">
        <v>3684</v>
      </c>
      <c r="J8553" s="201" t="str">
        <f t="shared" si="267"/>
        <v>9999</v>
      </c>
      <c r="K8553" s="270"/>
      <c r="L8553" s="270"/>
      <c r="M8553" s="271"/>
      <c r="N8553" s="270" t="e">
        <v>#N/A</v>
      </c>
      <c r="O8553" s="272" t="e">
        <v>#N/A</v>
      </c>
      <c r="P8553" s="272" t="e">
        <v>#N/A</v>
      </c>
      <c r="Q8553" s="272" t="e">
        <v>#N/A</v>
      </c>
    </row>
    <row r="8554" spans="1:17" s="208" customFormat="1" ht="12">
      <c r="A8554" s="268" t="str">
        <f t="shared" si="268"/>
        <v>##1063968196</v>
      </c>
      <c r="B8554" s="304" t="s">
        <v>19891</v>
      </c>
      <c r="C8554" s="269" t="s">
        <v>3702</v>
      </c>
      <c r="D8554" s="144" t="s">
        <v>3106</v>
      </c>
      <c r="E8554" s="269" t="s">
        <v>3649</v>
      </c>
      <c r="F8554" s="145" t="s">
        <v>3106</v>
      </c>
      <c r="G8554" s="269" t="s">
        <v>3106</v>
      </c>
      <c r="H8554" s="305" t="s">
        <v>3684</v>
      </c>
      <c r="I8554" s="307" t="s">
        <v>3684</v>
      </c>
      <c r="J8554" s="201" t="str">
        <f t="shared" si="267"/>
        <v>9999</v>
      </c>
      <c r="K8554" s="270"/>
      <c r="L8554" s="270"/>
      <c r="M8554" s="271"/>
      <c r="N8554" s="270" t="e">
        <v>#N/A</v>
      </c>
      <c r="O8554" s="272" t="e">
        <v>#N/A</v>
      </c>
      <c r="P8554" s="272" t="e">
        <v>#N/A</v>
      </c>
      <c r="Q8554" s="272" t="e">
        <v>#N/A</v>
      </c>
    </row>
    <row r="8555" spans="1:17" s="208" customFormat="1" ht="12">
      <c r="A8555" s="268" t="str">
        <f t="shared" si="268"/>
        <v>##1073519443</v>
      </c>
      <c r="B8555" s="304" t="s">
        <v>19891</v>
      </c>
      <c r="C8555" s="269" t="s">
        <v>4085</v>
      </c>
      <c r="D8555" s="144" t="s">
        <v>3106</v>
      </c>
      <c r="E8555" s="269" t="s">
        <v>3649</v>
      </c>
      <c r="F8555" s="145" t="s">
        <v>3106</v>
      </c>
      <c r="G8555" s="269" t="s">
        <v>3106</v>
      </c>
      <c r="H8555" s="305" t="s">
        <v>4086</v>
      </c>
      <c r="I8555" s="307" t="s">
        <v>4086</v>
      </c>
      <c r="J8555" s="201" t="str">
        <f t="shared" si="267"/>
        <v>9999</v>
      </c>
      <c r="K8555" s="270" t="s">
        <v>4043</v>
      </c>
      <c r="L8555" s="270"/>
      <c r="M8555" s="271"/>
      <c r="N8555" s="270" t="e">
        <v>#N/A</v>
      </c>
      <c r="O8555" s="272" t="e">
        <v>#N/A</v>
      </c>
      <c r="P8555" s="272" t="e">
        <v>#N/A</v>
      </c>
      <c r="Q8555" s="272" t="e">
        <v>#N/A</v>
      </c>
    </row>
    <row r="8556" spans="1:17" s="208" customFormat="1" ht="12">
      <c r="A8556" s="268" t="str">
        <f t="shared" si="268"/>
        <v>##1073535027</v>
      </c>
      <c r="B8556" s="304" t="s">
        <v>19891</v>
      </c>
      <c r="C8556" s="269" t="s">
        <v>3703</v>
      </c>
      <c r="D8556" s="144" t="s">
        <v>3106</v>
      </c>
      <c r="E8556" s="269" t="s">
        <v>3649</v>
      </c>
      <c r="F8556" s="145" t="s">
        <v>3106</v>
      </c>
      <c r="G8556" s="269" t="s">
        <v>3106</v>
      </c>
      <c r="H8556" s="305" t="s">
        <v>3684</v>
      </c>
      <c r="I8556" s="307" t="s">
        <v>3684</v>
      </c>
      <c r="J8556" s="201" t="str">
        <f t="shared" si="267"/>
        <v>9999</v>
      </c>
      <c r="K8556" s="270"/>
      <c r="L8556" s="270"/>
      <c r="M8556" s="271"/>
      <c r="N8556" s="270" t="e">
        <v>#N/A</v>
      </c>
      <c r="O8556" s="272" t="e">
        <v>#N/A</v>
      </c>
      <c r="P8556" s="272" t="e">
        <v>#N/A</v>
      </c>
      <c r="Q8556" s="272" t="e">
        <v>#N/A</v>
      </c>
    </row>
    <row r="8557" spans="1:17" s="208" customFormat="1" ht="12">
      <c r="A8557" s="268" t="str">
        <f t="shared" si="268"/>
        <v>##1073548020</v>
      </c>
      <c r="B8557" s="304" t="s">
        <v>19891</v>
      </c>
      <c r="C8557" s="269" t="s">
        <v>3704</v>
      </c>
      <c r="D8557" s="144" t="s">
        <v>3106</v>
      </c>
      <c r="E8557" s="269" t="s">
        <v>3649</v>
      </c>
      <c r="F8557" s="145" t="s">
        <v>3106</v>
      </c>
      <c r="G8557" s="269" t="s">
        <v>3106</v>
      </c>
      <c r="H8557" s="305" t="s">
        <v>3684</v>
      </c>
      <c r="I8557" s="307" t="s">
        <v>3684</v>
      </c>
      <c r="J8557" s="201" t="str">
        <f t="shared" si="267"/>
        <v>9999</v>
      </c>
      <c r="K8557" s="270"/>
      <c r="L8557" s="270"/>
      <c r="M8557" s="271"/>
      <c r="N8557" s="270" t="e">
        <v>#N/A</v>
      </c>
      <c r="O8557" s="272" t="e">
        <v>#N/A</v>
      </c>
      <c r="P8557" s="272" t="e">
        <v>#N/A</v>
      </c>
      <c r="Q8557" s="272" t="e">
        <v>#N/A</v>
      </c>
    </row>
    <row r="8558" spans="1:17" s="208" customFormat="1" ht="12">
      <c r="A8558" s="268" t="str">
        <f t="shared" si="268"/>
        <v>##1073594800</v>
      </c>
      <c r="B8558" s="304" t="s">
        <v>19891</v>
      </c>
      <c r="C8558" s="269" t="s">
        <v>3705</v>
      </c>
      <c r="D8558" s="144" t="s">
        <v>3106</v>
      </c>
      <c r="E8558" s="269" t="s">
        <v>3649</v>
      </c>
      <c r="F8558" s="145" t="s">
        <v>3106</v>
      </c>
      <c r="G8558" s="269" t="s">
        <v>3106</v>
      </c>
      <c r="H8558" s="305" t="s">
        <v>3684</v>
      </c>
      <c r="I8558" s="307" t="s">
        <v>3684</v>
      </c>
      <c r="J8558" s="201" t="str">
        <f t="shared" si="267"/>
        <v>9999</v>
      </c>
      <c r="K8558" s="270"/>
      <c r="L8558" s="270"/>
      <c r="M8558" s="271"/>
      <c r="N8558" s="270" t="e">
        <v>#N/A</v>
      </c>
      <c r="O8558" s="272" t="e">
        <v>#N/A</v>
      </c>
      <c r="P8558" s="272" t="e">
        <v>#N/A</v>
      </c>
      <c r="Q8558" s="272" t="e">
        <v>#N/A</v>
      </c>
    </row>
    <row r="8559" spans="1:17" s="208" customFormat="1" ht="12">
      <c r="A8559" s="268" t="str">
        <f t="shared" si="268"/>
        <v>##1073597126</v>
      </c>
      <c r="B8559" s="304" t="s">
        <v>19891</v>
      </c>
      <c r="C8559" s="269" t="s">
        <v>4087</v>
      </c>
      <c r="D8559" s="144" t="s">
        <v>3106</v>
      </c>
      <c r="E8559" s="269" t="s">
        <v>3649</v>
      </c>
      <c r="F8559" s="145" t="s">
        <v>3106</v>
      </c>
      <c r="G8559" s="269" t="s">
        <v>3106</v>
      </c>
      <c r="H8559" s="305" t="s">
        <v>4088</v>
      </c>
      <c r="I8559" s="307" t="s">
        <v>4088</v>
      </c>
      <c r="J8559" s="201" t="str">
        <f t="shared" si="267"/>
        <v>9999</v>
      </c>
      <c r="K8559" s="270" t="s">
        <v>4043</v>
      </c>
      <c r="L8559" s="270"/>
      <c r="M8559" s="271"/>
      <c r="N8559" s="270" t="e">
        <v>#N/A</v>
      </c>
      <c r="O8559" s="272" t="e">
        <v>#N/A</v>
      </c>
      <c r="P8559" s="272" t="e">
        <v>#N/A</v>
      </c>
      <c r="Q8559" s="272" t="e">
        <v>#N/A</v>
      </c>
    </row>
    <row r="8560" spans="1:17" s="208" customFormat="1" ht="12">
      <c r="A8560" s="268" t="str">
        <f t="shared" si="268"/>
        <v>##1073665360</v>
      </c>
      <c r="B8560" s="304" t="s">
        <v>19891</v>
      </c>
      <c r="C8560" s="269" t="s">
        <v>4089</v>
      </c>
      <c r="D8560" s="144" t="s">
        <v>3106</v>
      </c>
      <c r="E8560" s="269" t="s">
        <v>3649</v>
      </c>
      <c r="F8560" s="145" t="s">
        <v>3106</v>
      </c>
      <c r="G8560" s="269" t="s">
        <v>3106</v>
      </c>
      <c r="H8560" s="305" t="s">
        <v>4090</v>
      </c>
      <c r="I8560" s="307" t="s">
        <v>4090</v>
      </c>
      <c r="J8560" s="201" t="str">
        <f t="shared" si="267"/>
        <v>9999</v>
      </c>
      <c r="K8560" s="270" t="s">
        <v>4043</v>
      </c>
      <c r="L8560" s="270"/>
      <c r="M8560" s="271"/>
      <c r="N8560" s="270" t="e">
        <v>#N/A</v>
      </c>
      <c r="O8560" s="272" t="e">
        <v>#N/A</v>
      </c>
      <c r="P8560" s="272" t="e">
        <v>#N/A</v>
      </c>
      <c r="Q8560" s="272" t="e">
        <v>#N/A</v>
      </c>
    </row>
    <row r="8561" spans="1:17" s="208" customFormat="1" ht="12">
      <c r="A8561" s="268" t="str">
        <f t="shared" si="268"/>
        <v>##1073714606</v>
      </c>
      <c r="B8561" s="304" t="s">
        <v>19891</v>
      </c>
      <c r="C8561" s="269" t="s">
        <v>4091</v>
      </c>
      <c r="D8561" s="144" t="s">
        <v>3106</v>
      </c>
      <c r="E8561" s="269" t="s">
        <v>3649</v>
      </c>
      <c r="F8561" s="145" t="s">
        <v>3106</v>
      </c>
      <c r="G8561" s="269" t="s">
        <v>3106</v>
      </c>
      <c r="H8561" s="305" t="s">
        <v>4092</v>
      </c>
      <c r="I8561" s="307" t="s">
        <v>4092</v>
      </c>
      <c r="J8561" s="201" t="str">
        <f t="shared" si="267"/>
        <v>9999</v>
      </c>
      <c r="K8561" s="270" t="s">
        <v>4043</v>
      </c>
      <c r="L8561" s="270"/>
      <c r="M8561" s="271"/>
      <c r="N8561" s="270" t="e">
        <v>#N/A</v>
      </c>
      <c r="O8561" s="272" t="e">
        <v>#N/A</v>
      </c>
      <c r="P8561" s="272" t="e">
        <v>#N/A</v>
      </c>
      <c r="Q8561" s="272" t="e">
        <v>#N/A</v>
      </c>
    </row>
    <row r="8562" spans="1:17" s="208" customFormat="1" ht="12">
      <c r="A8562" s="268" t="str">
        <f t="shared" si="268"/>
        <v>##1073769329</v>
      </c>
      <c r="B8562" s="304" t="s">
        <v>19891</v>
      </c>
      <c r="C8562" s="269" t="s">
        <v>14454</v>
      </c>
      <c r="D8562" s="144" t="s">
        <v>3106</v>
      </c>
      <c r="E8562" s="269" t="s">
        <v>3649</v>
      </c>
      <c r="F8562" s="145" t="s">
        <v>3106</v>
      </c>
      <c r="G8562" s="269" t="s">
        <v>3106</v>
      </c>
      <c r="H8562" s="305" t="s">
        <v>3650</v>
      </c>
      <c r="I8562" s="307" t="s">
        <v>3650</v>
      </c>
      <c r="J8562" s="201" t="str">
        <f t="shared" si="267"/>
        <v>9999</v>
      </c>
      <c r="K8562" s="270" t="s">
        <v>13993</v>
      </c>
      <c r="L8562" s="270" t="s">
        <v>14438</v>
      </c>
      <c r="M8562" s="271">
        <v>44085</v>
      </c>
      <c r="N8562" s="270" t="e">
        <v>#N/A</v>
      </c>
      <c r="O8562" s="272" t="e">
        <v>#N/A</v>
      </c>
      <c r="P8562" s="272" t="e">
        <v>#N/A</v>
      </c>
      <c r="Q8562" s="272" t="e">
        <v>#N/A</v>
      </c>
    </row>
    <row r="8563" spans="1:17" s="208" customFormat="1" ht="12">
      <c r="A8563" s="268" t="str">
        <f t="shared" si="268"/>
        <v>##1073811378</v>
      </c>
      <c r="B8563" s="304" t="s">
        <v>19891</v>
      </c>
      <c r="C8563" s="269" t="s">
        <v>3706</v>
      </c>
      <c r="D8563" s="144" t="s">
        <v>3106</v>
      </c>
      <c r="E8563" s="269" t="s">
        <v>3649</v>
      </c>
      <c r="F8563" s="145" t="s">
        <v>3106</v>
      </c>
      <c r="G8563" s="269" t="s">
        <v>3106</v>
      </c>
      <c r="H8563" s="305" t="s">
        <v>3684</v>
      </c>
      <c r="I8563" s="307" t="s">
        <v>3684</v>
      </c>
      <c r="J8563" s="201" t="str">
        <f t="shared" si="267"/>
        <v>9999</v>
      </c>
      <c r="K8563" s="270"/>
      <c r="L8563" s="270"/>
      <c r="M8563" s="271"/>
      <c r="N8563" s="270" t="e">
        <v>#N/A</v>
      </c>
      <c r="O8563" s="272" t="e">
        <v>#N/A</v>
      </c>
      <c r="P8563" s="272" t="e">
        <v>#N/A</v>
      </c>
      <c r="Q8563" s="272" t="e">
        <v>#N/A</v>
      </c>
    </row>
    <row r="8564" spans="1:17" s="208" customFormat="1" ht="12">
      <c r="A8564" s="268" t="str">
        <f t="shared" si="268"/>
        <v>##1073893020</v>
      </c>
      <c r="B8564" s="304" t="s">
        <v>19891</v>
      </c>
      <c r="C8564" s="269" t="s">
        <v>13954</v>
      </c>
      <c r="D8564" s="144" t="s">
        <v>3106</v>
      </c>
      <c r="E8564" s="269" t="s">
        <v>3649</v>
      </c>
      <c r="F8564" s="145" t="s">
        <v>3106</v>
      </c>
      <c r="G8564" s="269" t="s">
        <v>3106</v>
      </c>
      <c r="H8564" s="305" t="s">
        <v>3650</v>
      </c>
      <c r="I8564" s="307" t="s">
        <v>3650</v>
      </c>
      <c r="J8564" s="201" t="str">
        <f t="shared" si="267"/>
        <v>9999</v>
      </c>
      <c r="K8564" s="270" t="s">
        <v>13915</v>
      </c>
      <c r="L8564" s="270" t="s">
        <v>13916</v>
      </c>
      <c r="M8564" s="271">
        <v>44085</v>
      </c>
      <c r="N8564" s="270" t="e">
        <v>#N/A</v>
      </c>
      <c r="O8564" s="272" t="e">
        <v>#N/A</v>
      </c>
      <c r="P8564" s="272" t="e">
        <v>#N/A</v>
      </c>
      <c r="Q8564" s="272" t="e">
        <v>#N/A</v>
      </c>
    </row>
    <row r="8565" spans="1:17" s="208" customFormat="1" ht="12">
      <c r="A8565" s="268" t="str">
        <f t="shared" si="268"/>
        <v>##1083038186</v>
      </c>
      <c r="B8565" s="304" t="s">
        <v>19891</v>
      </c>
      <c r="C8565" s="269" t="s">
        <v>4093</v>
      </c>
      <c r="D8565" s="144" t="s">
        <v>3106</v>
      </c>
      <c r="E8565" s="269" t="s">
        <v>3649</v>
      </c>
      <c r="F8565" s="145" t="s">
        <v>3106</v>
      </c>
      <c r="G8565" s="269" t="s">
        <v>3106</v>
      </c>
      <c r="H8565" s="305" t="s">
        <v>4094</v>
      </c>
      <c r="I8565" s="307" t="s">
        <v>4094</v>
      </c>
      <c r="J8565" s="201" t="str">
        <f t="shared" si="267"/>
        <v>9999</v>
      </c>
      <c r="K8565" s="270" t="s">
        <v>4095</v>
      </c>
      <c r="L8565" s="270"/>
      <c r="M8565" s="271"/>
      <c r="N8565" s="270" t="e">
        <v>#N/A</v>
      </c>
      <c r="O8565" s="272" t="e">
        <v>#N/A</v>
      </c>
      <c r="P8565" s="272" t="e">
        <v>#N/A</v>
      </c>
      <c r="Q8565" s="272" t="e">
        <v>#N/A</v>
      </c>
    </row>
    <row r="8566" spans="1:17" s="208" customFormat="1" ht="12">
      <c r="A8566" s="268" t="str">
        <f t="shared" si="268"/>
        <v>##1083089700</v>
      </c>
      <c r="B8566" s="304" t="s">
        <v>19891</v>
      </c>
      <c r="C8566" s="269" t="s">
        <v>3998</v>
      </c>
      <c r="D8566" s="144" t="s">
        <v>3106</v>
      </c>
      <c r="E8566" s="269" t="s">
        <v>3649</v>
      </c>
      <c r="F8566" s="145" t="s">
        <v>3106</v>
      </c>
      <c r="G8566" s="269" t="s">
        <v>3106</v>
      </c>
      <c r="H8566" s="305" t="s">
        <v>3650</v>
      </c>
      <c r="I8566" s="307" t="s">
        <v>3650</v>
      </c>
      <c r="J8566" s="201" t="str">
        <f t="shared" si="267"/>
        <v>9999</v>
      </c>
      <c r="K8566" s="270"/>
      <c r="L8566" s="270"/>
      <c r="M8566" s="271"/>
      <c r="N8566" s="270" t="e">
        <v>#N/A</v>
      </c>
      <c r="O8566" s="272" t="e">
        <v>#N/A</v>
      </c>
      <c r="P8566" s="272" t="e">
        <v>#N/A</v>
      </c>
      <c r="Q8566" s="272" t="e">
        <v>#N/A</v>
      </c>
    </row>
    <row r="8567" spans="1:17" s="208" customFormat="1" ht="12">
      <c r="A8567" s="268" t="str">
        <f t="shared" si="268"/>
        <v>##1083614382</v>
      </c>
      <c r="B8567" s="304" t="s">
        <v>19891</v>
      </c>
      <c r="C8567" s="269" t="s">
        <v>3707</v>
      </c>
      <c r="D8567" s="144" t="s">
        <v>3106</v>
      </c>
      <c r="E8567" s="269" t="s">
        <v>3649</v>
      </c>
      <c r="F8567" s="145" t="s">
        <v>3106</v>
      </c>
      <c r="G8567" s="269" t="s">
        <v>3106</v>
      </c>
      <c r="H8567" s="305" t="s">
        <v>3684</v>
      </c>
      <c r="I8567" s="307" t="s">
        <v>3684</v>
      </c>
      <c r="J8567" s="201" t="str">
        <f t="shared" si="267"/>
        <v>9999</v>
      </c>
      <c r="K8567" s="270"/>
      <c r="L8567" s="270"/>
      <c r="M8567" s="271"/>
      <c r="N8567" s="270" t="e">
        <v>#N/A</v>
      </c>
      <c r="O8567" s="272" t="e">
        <v>#N/A</v>
      </c>
      <c r="P8567" s="272" t="e">
        <v>#N/A</v>
      </c>
      <c r="Q8567" s="272" t="e">
        <v>#N/A</v>
      </c>
    </row>
    <row r="8568" spans="1:17" s="208" customFormat="1" ht="12">
      <c r="A8568" s="268" t="str">
        <f t="shared" si="268"/>
        <v>##1083621130</v>
      </c>
      <c r="B8568" s="304" t="s">
        <v>19891</v>
      </c>
      <c r="C8568" s="269" t="s">
        <v>4096</v>
      </c>
      <c r="D8568" s="144" t="s">
        <v>3106</v>
      </c>
      <c r="E8568" s="269" t="s">
        <v>3649</v>
      </c>
      <c r="F8568" s="145" t="s">
        <v>3106</v>
      </c>
      <c r="G8568" s="269" t="s">
        <v>3106</v>
      </c>
      <c r="H8568" s="305" t="s">
        <v>4097</v>
      </c>
      <c r="I8568" s="307" t="s">
        <v>4097</v>
      </c>
      <c r="J8568" s="201" t="str">
        <f t="shared" si="267"/>
        <v>9999</v>
      </c>
      <c r="K8568" s="270" t="s">
        <v>4043</v>
      </c>
      <c r="L8568" s="270"/>
      <c r="M8568" s="271"/>
      <c r="N8568" s="270" t="e">
        <v>#N/A</v>
      </c>
      <c r="O8568" s="272" t="e">
        <v>#N/A</v>
      </c>
      <c r="P8568" s="272" t="e">
        <v>#N/A</v>
      </c>
      <c r="Q8568" s="272" t="e">
        <v>#N/A</v>
      </c>
    </row>
    <row r="8569" spans="1:17" s="208" customFormat="1" ht="12">
      <c r="A8569" s="268" t="str">
        <f t="shared" si="268"/>
        <v>##1083622120</v>
      </c>
      <c r="B8569" s="304" t="s">
        <v>19891</v>
      </c>
      <c r="C8569" s="269" t="s">
        <v>4098</v>
      </c>
      <c r="D8569" s="144" t="s">
        <v>3106</v>
      </c>
      <c r="E8569" s="269" t="s">
        <v>3649</v>
      </c>
      <c r="F8569" s="145" t="s">
        <v>3106</v>
      </c>
      <c r="G8569" s="269" t="s">
        <v>3106</v>
      </c>
      <c r="H8569" s="305" t="s">
        <v>4099</v>
      </c>
      <c r="I8569" s="307" t="s">
        <v>4099</v>
      </c>
      <c r="J8569" s="201" t="str">
        <f t="shared" si="267"/>
        <v>9999</v>
      </c>
      <c r="K8569" s="270" t="s">
        <v>4043</v>
      </c>
      <c r="L8569" s="270"/>
      <c r="M8569" s="271"/>
      <c r="N8569" s="270" t="e">
        <v>#N/A</v>
      </c>
      <c r="O8569" s="272" t="e">
        <v>#N/A</v>
      </c>
      <c r="P8569" s="272" t="e">
        <v>#N/A</v>
      </c>
      <c r="Q8569" s="272" t="e">
        <v>#N/A</v>
      </c>
    </row>
    <row r="8570" spans="1:17" s="208" customFormat="1" ht="12">
      <c r="A8570" s="268" t="str">
        <f t="shared" si="268"/>
        <v>##1083681811</v>
      </c>
      <c r="B8570" s="304" t="s">
        <v>19891</v>
      </c>
      <c r="C8570" s="269" t="s">
        <v>3656</v>
      </c>
      <c r="D8570" s="144" t="s">
        <v>3106</v>
      </c>
      <c r="E8570" s="269" t="s">
        <v>3649</v>
      </c>
      <c r="F8570" s="145" t="s">
        <v>3106</v>
      </c>
      <c r="G8570" s="269" t="s">
        <v>3106</v>
      </c>
      <c r="H8570" s="305" t="s">
        <v>3650</v>
      </c>
      <c r="I8570" s="307" t="s">
        <v>3650</v>
      </c>
      <c r="J8570" s="201" t="str">
        <f t="shared" si="267"/>
        <v>9999</v>
      </c>
      <c r="K8570" s="270"/>
      <c r="L8570" s="270"/>
      <c r="M8570" s="271"/>
      <c r="N8570" s="270" t="e">
        <v>#N/A</v>
      </c>
      <c r="O8570" s="272" t="e">
        <v>#N/A</v>
      </c>
      <c r="P8570" s="272" t="e">
        <v>#N/A</v>
      </c>
      <c r="Q8570" s="272" t="e">
        <v>#N/A</v>
      </c>
    </row>
    <row r="8571" spans="1:17" s="208" customFormat="1" ht="12">
      <c r="A8571" s="268" t="str">
        <f t="shared" si="268"/>
        <v>##1083687651</v>
      </c>
      <c r="B8571" s="304" t="s">
        <v>19891</v>
      </c>
      <c r="C8571" s="269" t="s">
        <v>14455</v>
      </c>
      <c r="D8571" s="144" t="s">
        <v>3106</v>
      </c>
      <c r="E8571" s="269" t="s">
        <v>3649</v>
      </c>
      <c r="F8571" s="145" t="s">
        <v>3106</v>
      </c>
      <c r="G8571" s="269" t="s">
        <v>3106</v>
      </c>
      <c r="H8571" s="305" t="s">
        <v>3650</v>
      </c>
      <c r="I8571" s="307" t="s">
        <v>3650</v>
      </c>
      <c r="J8571" s="201" t="str">
        <f t="shared" si="267"/>
        <v>9999</v>
      </c>
      <c r="K8571" s="270" t="s">
        <v>13993</v>
      </c>
      <c r="L8571" s="270" t="s">
        <v>14438</v>
      </c>
      <c r="M8571" s="271">
        <v>44085</v>
      </c>
      <c r="N8571" s="270" t="e">
        <v>#N/A</v>
      </c>
      <c r="O8571" s="272" t="e">
        <v>#N/A</v>
      </c>
      <c r="P8571" s="272" t="e">
        <v>#N/A</v>
      </c>
      <c r="Q8571" s="272" t="e">
        <v>#N/A</v>
      </c>
    </row>
    <row r="8572" spans="1:17" s="208" customFormat="1" ht="12">
      <c r="A8572" s="268" t="str">
        <f t="shared" si="268"/>
        <v>##1083698849</v>
      </c>
      <c r="B8572" s="304" t="s">
        <v>19891</v>
      </c>
      <c r="C8572" s="269" t="s">
        <v>3708</v>
      </c>
      <c r="D8572" s="144" t="s">
        <v>3106</v>
      </c>
      <c r="E8572" s="269" t="s">
        <v>3649</v>
      </c>
      <c r="F8572" s="145" t="s">
        <v>3106</v>
      </c>
      <c r="G8572" s="269" t="s">
        <v>3106</v>
      </c>
      <c r="H8572" s="305" t="s">
        <v>3684</v>
      </c>
      <c r="I8572" s="307" t="s">
        <v>3684</v>
      </c>
      <c r="J8572" s="201" t="str">
        <f t="shared" si="267"/>
        <v>9999</v>
      </c>
      <c r="K8572" s="270"/>
      <c r="L8572" s="270"/>
      <c r="M8572" s="271"/>
      <c r="N8572" s="270" t="e">
        <v>#N/A</v>
      </c>
      <c r="O8572" s="272" t="e">
        <v>#N/A</v>
      </c>
      <c r="P8572" s="272" t="e">
        <v>#N/A</v>
      </c>
      <c r="Q8572" s="272" t="e">
        <v>#N/A</v>
      </c>
    </row>
    <row r="8573" spans="1:17" s="208" customFormat="1" ht="12">
      <c r="A8573" s="268" t="str">
        <f t="shared" si="268"/>
        <v>##1083778633</v>
      </c>
      <c r="B8573" s="304" t="s">
        <v>19891</v>
      </c>
      <c r="C8573" s="269" t="s">
        <v>4100</v>
      </c>
      <c r="D8573" s="144" t="s">
        <v>3106</v>
      </c>
      <c r="E8573" s="269" t="s">
        <v>3649</v>
      </c>
      <c r="F8573" s="145" t="s">
        <v>3106</v>
      </c>
      <c r="G8573" s="269" t="s">
        <v>3106</v>
      </c>
      <c r="H8573" s="305" t="s">
        <v>4101</v>
      </c>
      <c r="I8573" s="307" t="s">
        <v>4101</v>
      </c>
      <c r="J8573" s="201" t="str">
        <f t="shared" si="267"/>
        <v>9999</v>
      </c>
      <c r="K8573" s="270" t="s">
        <v>4043</v>
      </c>
      <c r="L8573" s="270"/>
      <c r="M8573" s="271"/>
      <c r="N8573" s="270" t="e">
        <v>#N/A</v>
      </c>
      <c r="O8573" s="272" t="e">
        <v>#N/A</v>
      </c>
      <c r="P8573" s="272" t="e">
        <v>#N/A</v>
      </c>
      <c r="Q8573" s="272" t="e">
        <v>#N/A</v>
      </c>
    </row>
    <row r="8574" spans="1:17" s="208" customFormat="1" ht="12">
      <c r="A8574" s="268" t="str">
        <f t="shared" si="268"/>
        <v>##1083903744</v>
      </c>
      <c r="B8574" s="304" t="s">
        <v>19891</v>
      </c>
      <c r="C8574" s="269" t="s">
        <v>3657</v>
      </c>
      <c r="D8574" s="144" t="s">
        <v>3106</v>
      </c>
      <c r="E8574" s="269" t="s">
        <v>3649</v>
      </c>
      <c r="F8574" s="145" t="s">
        <v>3106</v>
      </c>
      <c r="G8574" s="269" t="s">
        <v>3106</v>
      </c>
      <c r="H8574" s="305" t="s">
        <v>3650</v>
      </c>
      <c r="I8574" s="307" t="s">
        <v>3650</v>
      </c>
      <c r="J8574" s="201" t="str">
        <f t="shared" si="267"/>
        <v>9999</v>
      </c>
      <c r="K8574" s="270"/>
      <c r="L8574" s="270"/>
      <c r="M8574" s="271"/>
      <c r="N8574" s="270" t="e">
        <v>#N/A</v>
      </c>
      <c r="O8574" s="272" t="e">
        <v>#N/A</v>
      </c>
      <c r="P8574" s="272" t="e">
        <v>#N/A</v>
      </c>
      <c r="Q8574" s="272" t="e">
        <v>#N/A</v>
      </c>
    </row>
    <row r="8575" spans="1:17" s="208" customFormat="1" ht="12">
      <c r="A8575" s="268" t="str">
        <f t="shared" si="268"/>
        <v>##1093120859</v>
      </c>
      <c r="B8575" s="304" t="s">
        <v>19891</v>
      </c>
      <c r="C8575" s="269" t="s">
        <v>4102</v>
      </c>
      <c r="D8575" s="144" t="s">
        <v>3106</v>
      </c>
      <c r="E8575" s="269" t="s">
        <v>3649</v>
      </c>
      <c r="F8575" s="145" t="s">
        <v>3106</v>
      </c>
      <c r="G8575" s="269" t="s">
        <v>3106</v>
      </c>
      <c r="H8575" s="305" t="s">
        <v>4103</v>
      </c>
      <c r="I8575" s="307" t="s">
        <v>4103</v>
      </c>
      <c r="J8575" s="201" t="str">
        <f t="shared" si="267"/>
        <v>9999</v>
      </c>
      <c r="K8575" s="270" t="s">
        <v>4095</v>
      </c>
      <c r="L8575" s="270"/>
      <c r="M8575" s="271"/>
      <c r="N8575" s="270" t="e">
        <v>#N/A</v>
      </c>
      <c r="O8575" s="272" t="e">
        <v>#N/A</v>
      </c>
      <c r="P8575" s="272" t="e">
        <v>#N/A</v>
      </c>
      <c r="Q8575" s="272" t="e">
        <v>#N/A</v>
      </c>
    </row>
    <row r="8576" spans="1:17" s="208" customFormat="1" ht="12">
      <c r="A8576" s="268" t="str">
        <f t="shared" si="268"/>
        <v>##1093140600</v>
      </c>
      <c r="B8576" s="304" t="s">
        <v>19891</v>
      </c>
      <c r="C8576" s="269" t="s">
        <v>14456</v>
      </c>
      <c r="D8576" s="144" t="s">
        <v>3106</v>
      </c>
      <c r="E8576" s="269" t="s">
        <v>3649</v>
      </c>
      <c r="F8576" s="145" t="s">
        <v>3106</v>
      </c>
      <c r="G8576" s="269" t="s">
        <v>3106</v>
      </c>
      <c r="H8576" s="305" t="s">
        <v>3650</v>
      </c>
      <c r="I8576" s="307" t="s">
        <v>3650</v>
      </c>
      <c r="J8576" s="201" t="str">
        <f t="shared" si="267"/>
        <v>9999</v>
      </c>
      <c r="K8576" s="270" t="s">
        <v>13993</v>
      </c>
      <c r="L8576" s="270" t="s">
        <v>14438</v>
      </c>
      <c r="M8576" s="271">
        <v>44085</v>
      </c>
      <c r="N8576" s="270" t="e">
        <v>#N/A</v>
      </c>
      <c r="O8576" s="272" t="e">
        <v>#N/A</v>
      </c>
      <c r="P8576" s="272" t="e">
        <v>#N/A</v>
      </c>
      <c r="Q8576" s="272" t="e">
        <v>#N/A</v>
      </c>
    </row>
    <row r="8577" spans="1:17" s="208" customFormat="1" ht="12">
      <c r="A8577" s="268" t="str">
        <f t="shared" si="268"/>
        <v>##1093231268</v>
      </c>
      <c r="B8577" s="304" t="s">
        <v>19891</v>
      </c>
      <c r="C8577" s="269" t="s">
        <v>13964</v>
      </c>
      <c r="D8577" s="144" t="s">
        <v>3106</v>
      </c>
      <c r="E8577" s="269" t="s">
        <v>3649</v>
      </c>
      <c r="F8577" s="145" t="s">
        <v>3106</v>
      </c>
      <c r="G8577" s="269" t="s">
        <v>3106</v>
      </c>
      <c r="H8577" s="305" t="s">
        <v>3650</v>
      </c>
      <c r="I8577" s="307" t="s">
        <v>3650</v>
      </c>
      <c r="J8577" s="201" t="str">
        <f t="shared" si="267"/>
        <v>9999</v>
      </c>
      <c r="K8577" s="270" t="s">
        <v>13915</v>
      </c>
      <c r="L8577" s="270" t="s">
        <v>13916</v>
      </c>
      <c r="M8577" s="271">
        <v>44085</v>
      </c>
      <c r="N8577" s="270" t="e">
        <v>#N/A</v>
      </c>
      <c r="O8577" s="272" t="e">
        <v>#N/A</v>
      </c>
      <c r="P8577" s="272" t="e">
        <v>#N/A</v>
      </c>
      <c r="Q8577" s="272" t="e">
        <v>#N/A</v>
      </c>
    </row>
    <row r="8578" spans="1:17" s="208" customFormat="1" ht="12">
      <c r="A8578" s="268" t="str">
        <f t="shared" si="268"/>
        <v>##1093718728</v>
      </c>
      <c r="B8578" s="304" t="s">
        <v>19891</v>
      </c>
      <c r="C8578" s="269" t="s">
        <v>4104</v>
      </c>
      <c r="D8578" s="144" t="s">
        <v>3106</v>
      </c>
      <c r="E8578" s="269" t="s">
        <v>3649</v>
      </c>
      <c r="F8578" s="145" t="s">
        <v>3106</v>
      </c>
      <c r="G8578" s="269" t="s">
        <v>3106</v>
      </c>
      <c r="H8578" s="305" t="s">
        <v>4105</v>
      </c>
      <c r="I8578" s="307" t="s">
        <v>4105</v>
      </c>
      <c r="J8578" s="201" t="str">
        <f t="shared" si="267"/>
        <v>9999</v>
      </c>
      <c r="K8578" s="270" t="s">
        <v>4043</v>
      </c>
      <c r="L8578" s="270"/>
      <c r="M8578" s="271"/>
      <c r="N8578" s="270" t="e">
        <v>#N/A</v>
      </c>
      <c r="O8578" s="272" t="e">
        <v>#N/A</v>
      </c>
      <c r="P8578" s="272" t="e">
        <v>#N/A</v>
      </c>
      <c r="Q8578" s="272" t="e">
        <v>#N/A</v>
      </c>
    </row>
    <row r="8579" spans="1:17" s="208" customFormat="1" ht="12">
      <c r="A8579" s="268" t="str">
        <f t="shared" si="268"/>
        <v>##1093785859</v>
      </c>
      <c r="B8579" s="304" t="s">
        <v>19891</v>
      </c>
      <c r="C8579" s="269" t="s">
        <v>3709</v>
      </c>
      <c r="D8579" s="144" t="s">
        <v>3106</v>
      </c>
      <c r="E8579" s="269" t="s">
        <v>3649</v>
      </c>
      <c r="F8579" s="145" t="s">
        <v>3106</v>
      </c>
      <c r="G8579" s="269" t="s">
        <v>3106</v>
      </c>
      <c r="H8579" s="305" t="s">
        <v>3684</v>
      </c>
      <c r="I8579" s="307" t="s">
        <v>3684</v>
      </c>
      <c r="J8579" s="201" t="str">
        <f t="shared" ref="J8579:J8642" si="269">B8579</f>
        <v>9999</v>
      </c>
      <c r="K8579" s="270"/>
      <c r="L8579" s="270"/>
      <c r="M8579" s="271"/>
      <c r="N8579" s="270" t="e">
        <v>#N/A</v>
      </c>
      <c r="O8579" s="272" t="e">
        <v>#N/A</v>
      </c>
      <c r="P8579" s="272" t="e">
        <v>#N/A</v>
      </c>
      <c r="Q8579" s="272" t="e">
        <v>#N/A</v>
      </c>
    </row>
    <row r="8580" spans="1:17" s="208" customFormat="1" ht="12">
      <c r="A8580" s="268" t="str">
        <f t="shared" si="268"/>
        <v>##1093808800</v>
      </c>
      <c r="B8580" s="304" t="s">
        <v>19891</v>
      </c>
      <c r="C8580" s="269" t="s">
        <v>3710</v>
      </c>
      <c r="D8580" s="144" t="s">
        <v>3106</v>
      </c>
      <c r="E8580" s="269" t="s">
        <v>3649</v>
      </c>
      <c r="F8580" s="145" t="s">
        <v>3106</v>
      </c>
      <c r="G8580" s="269" t="s">
        <v>3106</v>
      </c>
      <c r="H8580" s="305" t="s">
        <v>3684</v>
      </c>
      <c r="I8580" s="307" t="s">
        <v>3684</v>
      </c>
      <c r="J8580" s="201" t="str">
        <f t="shared" si="269"/>
        <v>9999</v>
      </c>
      <c r="K8580" s="270"/>
      <c r="L8580" s="270"/>
      <c r="M8580" s="271"/>
      <c r="N8580" s="270" t="e">
        <v>#N/A</v>
      </c>
      <c r="O8580" s="272" t="e">
        <v>#N/A</v>
      </c>
      <c r="P8580" s="272" t="e">
        <v>#N/A</v>
      </c>
      <c r="Q8580" s="272" t="e">
        <v>#N/A</v>
      </c>
    </row>
    <row r="8581" spans="1:17" s="208" customFormat="1" ht="12">
      <c r="A8581" s="268" t="str">
        <f t="shared" si="268"/>
        <v>##1093834608</v>
      </c>
      <c r="B8581" s="304" t="s">
        <v>19891</v>
      </c>
      <c r="C8581" s="269" t="s">
        <v>14457</v>
      </c>
      <c r="D8581" s="144" t="s">
        <v>3106</v>
      </c>
      <c r="E8581" s="269" t="s">
        <v>3649</v>
      </c>
      <c r="F8581" s="145" t="s">
        <v>3106</v>
      </c>
      <c r="G8581" s="269" t="s">
        <v>3106</v>
      </c>
      <c r="H8581" s="305" t="s">
        <v>3650</v>
      </c>
      <c r="I8581" s="307" t="s">
        <v>3650</v>
      </c>
      <c r="J8581" s="201" t="str">
        <f t="shared" si="269"/>
        <v>9999</v>
      </c>
      <c r="K8581" s="270" t="s">
        <v>13993</v>
      </c>
      <c r="L8581" s="270" t="s">
        <v>14438</v>
      </c>
      <c r="M8581" s="271">
        <v>44085</v>
      </c>
      <c r="N8581" s="270" t="e">
        <v>#N/A</v>
      </c>
      <c r="O8581" s="272" t="e">
        <v>#N/A</v>
      </c>
      <c r="P8581" s="272" t="e">
        <v>#N/A</v>
      </c>
      <c r="Q8581" s="272" t="e">
        <v>#N/A</v>
      </c>
    </row>
    <row r="8582" spans="1:17" s="208" customFormat="1" ht="12">
      <c r="A8582" s="268" t="str">
        <f t="shared" si="268"/>
        <v>##1093876997</v>
      </c>
      <c r="B8582" s="304" t="s">
        <v>19891</v>
      </c>
      <c r="C8582" s="269" t="s">
        <v>13971</v>
      </c>
      <c r="D8582" s="144" t="s">
        <v>3106</v>
      </c>
      <c r="E8582" s="269" t="s">
        <v>3649</v>
      </c>
      <c r="F8582" s="145" t="s">
        <v>3106</v>
      </c>
      <c r="G8582" s="269" t="s">
        <v>3106</v>
      </c>
      <c r="H8582" s="305" t="s">
        <v>3650</v>
      </c>
      <c r="I8582" s="307" t="s">
        <v>3650</v>
      </c>
      <c r="J8582" s="201" t="str">
        <f t="shared" si="269"/>
        <v>9999</v>
      </c>
      <c r="K8582" s="270" t="s">
        <v>13915</v>
      </c>
      <c r="L8582" s="270" t="s">
        <v>13916</v>
      </c>
      <c r="M8582" s="271">
        <v>44085</v>
      </c>
      <c r="N8582" s="270" t="e">
        <v>#N/A</v>
      </c>
      <c r="O8582" s="272" t="e">
        <v>#N/A</v>
      </c>
      <c r="P8582" s="272" t="e">
        <v>#N/A</v>
      </c>
      <c r="Q8582" s="272" t="e">
        <v>#N/A</v>
      </c>
    </row>
    <row r="8583" spans="1:17" s="208" customFormat="1" ht="12">
      <c r="A8583" s="268" t="str">
        <f t="shared" si="268"/>
        <v>##1104027879</v>
      </c>
      <c r="B8583" s="304" t="s">
        <v>19891</v>
      </c>
      <c r="C8583" s="269" t="s">
        <v>4106</v>
      </c>
      <c r="D8583" s="144" t="s">
        <v>3106</v>
      </c>
      <c r="E8583" s="269" t="s">
        <v>3649</v>
      </c>
      <c r="F8583" s="145" t="s">
        <v>3106</v>
      </c>
      <c r="G8583" s="269" t="s">
        <v>3106</v>
      </c>
      <c r="H8583" s="305" t="s">
        <v>4107</v>
      </c>
      <c r="I8583" s="307" t="s">
        <v>4107</v>
      </c>
      <c r="J8583" s="201" t="str">
        <f t="shared" si="269"/>
        <v>9999</v>
      </c>
      <c r="K8583" s="270" t="s">
        <v>4043</v>
      </c>
      <c r="L8583" s="270"/>
      <c r="M8583" s="271"/>
      <c r="N8583" s="270" t="e">
        <v>#N/A</v>
      </c>
      <c r="O8583" s="272" t="e">
        <v>#N/A</v>
      </c>
      <c r="P8583" s="272" t="e">
        <v>#N/A</v>
      </c>
      <c r="Q8583" s="272" t="e">
        <v>#N/A</v>
      </c>
    </row>
    <row r="8584" spans="1:17" s="208" customFormat="1" ht="12">
      <c r="A8584" s="268" t="str">
        <f t="shared" si="268"/>
        <v>##1104057694</v>
      </c>
      <c r="B8584" s="304" t="s">
        <v>19891</v>
      </c>
      <c r="C8584" s="269" t="s">
        <v>3711</v>
      </c>
      <c r="D8584" s="144" t="s">
        <v>3106</v>
      </c>
      <c r="E8584" s="269" t="s">
        <v>3649</v>
      </c>
      <c r="F8584" s="145" t="s">
        <v>3106</v>
      </c>
      <c r="G8584" s="269" t="s">
        <v>3106</v>
      </c>
      <c r="H8584" s="305" t="s">
        <v>3684</v>
      </c>
      <c r="I8584" s="307" t="s">
        <v>3684</v>
      </c>
      <c r="J8584" s="201" t="str">
        <f t="shared" si="269"/>
        <v>9999</v>
      </c>
      <c r="K8584" s="270"/>
      <c r="L8584" s="270"/>
      <c r="M8584" s="271"/>
      <c r="N8584" s="270" t="e">
        <v>#N/A</v>
      </c>
      <c r="O8584" s="272" t="e">
        <v>#N/A</v>
      </c>
      <c r="P8584" s="272" t="e">
        <v>#N/A</v>
      </c>
      <c r="Q8584" s="272" t="e">
        <v>#N/A</v>
      </c>
    </row>
    <row r="8585" spans="1:17" s="208" customFormat="1" ht="12">
      <c r="A8585" s="268" t="str">
        <f t="shared" si="268"/>
        <v>##1104204981</v>
      </c>
      <c r="B8585" s="304" t="s">
        <v>19891</v>
      </c>
      <c r="C8585" s="269" t="s">
        <v>13975</v>
      </c>
      <c r="D8585" s="144" t="s">
        <v>3106</v>
      </c>
      <c r="E8585" s="269" t="s">
        <v>3649</v>
      </c>
      <c r="F8585" s="145" t="s">
        <v>3106</v>
      </c>
      <c r="G8585" s="269" t="s">
        <v>3106</v>
      </c>
      <c r="H8585" s="305" t="s">
        <v>3650</v>
      </c>
      <c r="I8585" s="307" t="s">
        <v>3650</v>
      </c>
      <c r="J8585" s="201" t="str">
        <f t="shared" si="269"/>
        <v>9999</v>
      </c>
      <c r="K8585" s="270" t="s">
        <v>13915</v>
      </c>
      <c r="L8585" s="270" t="s">
        <v>13916</v>
      </c>
      <c r="M8585" s="271">
        <v>44085</v>
      </c>
      <c r="N8585" s="270" t="e">
        <v>#N/A</v>
      </c>
      <c r="O8585" s="272" t="e">
        <v>#N/A</v>
      </c>
      <c r="P8585" s="272" t="e">
        <v>#N/A</v>
      </c>
      <c r="Q8585" s="272" t="e">
        <v>#N/A</v>
      </c>
    </row>
    <row r="8586" spans="1:17" s="208" customFormat="1" ht="12">
      <c r="A8586" s="268" t="str">
        <f t="shared" si="268"/>
        <v>##1104267848</v>
      </c>
      <c r="B8586" s="304" t="s">
        <v>19891</v>
      </c>
      <c r="C8586" s="269" t="s">
        <v>3712</v>
      </c>
      <c r="D8586" s="144" t="s">
        <v>3106</v>
      </c>
      <c r="E8586" s="269" t="s">
        <v>3649</v>
      </c>
      <c r="F8586" s="145" t="s">
        <v>3106</v>
      </c>
      <c r="G8586" s="269" t="s">
        <v>3106</v>
      </c>
      <c r="H8586" s="305" t="s">
        <v>3684</v>
      </c>
      <c r="I8586" s="307" t="s">
        <v>3684</v>
      </c>
      <c r="J8586" s="201" t="str">
        <f t="shared" si="269"/>
        <v>9999</v>
      </c>
      <c r="K8586" s="270"/>
      <c r="L8586" s="270"/>
      <c r="M8586" s="271"/>
      <c r="N8586" s="270" t="e">
        <v>#N/A</v>
      </c>
      <c r="O8586" s="272" t="e">
        <v>#N/A</v>
      </c>
      <c r="P8586" s="272" t="e">
        <v>#N/A</v>
      </c>
      <c r="Q8586" s="272" t="e">
        <v>#N/A</v>
      </c>
    </row>
    <row r="8587" spans="1:17" s="208" customFormat="1" ht="12">
      <c r="A8587" s="268" t="str">
        <f t="shared" si="268"/>
        <v>##1104295864</v>
      </c>
      <c r="B8587" s="304" t="s">
        <v>19891</v>
      </c>
      <c r="C8587" s="269" t="s">
        <v>13976</v>
      </c>
      <c r="D8587" s="144" t="s">
        <v>3106</v>
      </c>
      <c r="E8587" s="269" t="s">
        <v>3649</v>
      </c>
      <c r="F8587" s="145" t="s">
        <v>3106</v>
      </c>
      <c r="G8587" s="269" t="s">
        <v>3106</v>
      </c>
      <c r="H8587" s="305" t="s">
        <v>3650</v>
      </c>
      <c r="I8587" s="307" t="s">
        <v>3650</v>
      </c>
      <c r="J8587" s="201" t="str">
        <f t="shared" si="269"/>
        <v>9999</v>
      </c>
      <c r="K8587" s="270" t="s">
        <v>13915</v>
      </c>
      <c r="L8587" s="270" t="s">
        <v>13916</v>
      </c>
      <c r="M8587" s="271">
        <v>44085</v>
      </c>
      <c r="N8587" s="270" t="e">
        <v>#N/A</v>
      </c>
      <c r="O8587" s="272" t="e">
        <v>#N/A</v>
      </c>
      <c r="P8587" s="272" t="e">
        <v>#N/A</v>
      </c>
      <c r="Q8587" s="272" t="e">
        <v>#N/A</v>
      </c>
    </row>
    <row r="8588" spans="1:17" s="208" customFormat="1" ht="12">
      <c r="A8588" s="268" t="str">
        <f t="shared" si="268"/>
        <v>##1104808062</v>
      </c>
      <c r="B8588" s="304" t="s">
        <v>19891</v>
      </c>
      <c r="C8588" s="269" t="s">
        <v>3713</v>
      </c>
      <c r="D8588" s="144" t="s">
        <v>3106</v>
      </c>
      <c r="E8588" s="269" t="s">
        <v>3649</v>
      </c>
      <c r="F8588" s="145" t="s">
        <v>3106</v>
      </c>
      <c r="G8588" s="269" t="s">
        <v>3106</v>
      </c>
      <c r="H8588" s="305" t="s">
        <v>3684</v>
      </c>
      <c r="I8588" s="307" t="s">
        <v>3684</v>
      </c>
      <c r="J8588" s="201" t="str">
        <f t="shared" si="269"/>
        <v>9999</v>
      </c>
      <c r="K8588" s="270"/>
      <c r="L8588" s="270"/>
      <c r="M8588" s="271"/>
      <c r="N8588" s="270" t="e">
        <v>#N/A</v>
      </c>
      <c r="O8588" s="272" t="e">
        <v>#N/A</v>
      </c>
      <c r="P8588" s="272" t="e">
        <v>#N/A</v>
      </c>
      <c r="Q8588" s="272" t="e">
        <v>#N/A</v>
      </c>
    </row>
    <row r="8589" spans="1:17" s="208" customFormat="1" ht="12">
      <c r="A8589" s="268" t="str">
        <f t="shared" si="268"/>
        <v>##1104853035</v>
      </c>
      <c r="B8589" s="304" t="s">
        <v>19891</v>
      </c>
      <c r="C8589" s="269" t="s">
        <v>3714</v>
      </c>
      <c r="D8589" s="144" t="s">
        <v>3106</v>
      </c>
      <c r="E8589" s="269" t="s">
        <v>3649</v>
      </c>
      <c r="F8589" s="145" t="s">
        <v>3106</v>
      </c>
      <c r="G8589" s="269" t="s">
        <v>3106</v>
      </c>
      <c r="H8589" s="305" t="s">
        <v>3684</v>
      </c>
      <c r="I8589" s="307" t="s">
        <v>3684</v>
      </c>
      <c r="J8589" s="201" t="str">
        <f t="shared" si="269"/>
        <v>9999</v>
      </c>
      <c r="K8589" s="270"/>
      <c r="L8589" s="270"/>
      <c r="M8589" s="271"/>
      <c r="N8589" s="270" t="e">
        <v>#N/A</v>
      </c>
      <c r="O8589" s="272" t="e">
        <v>#N/A</v>
      </c>
      <c r="P8589" s="272" t="e">
        <v>#N/A</v>
      </c>
      <c r="Q8589" s="272" t="e">
        <v>#N/A</v>
      </c>
    </row>
    <row r="8590" spans="1:17" s="208" customFormat="1" ht="12">
      <c r="A8590" s="268" t="str">
        <f t="shared" si="268"/>
        <v>##1104857119</v>
      </c>
      <c r="B8590" s="304" t="s">
        <v>19891</v>
      </c>
      <c r="C8590" s="269" t="s">
        <v>3715</v>
      </c>
      <c r="D8590" s="144" t="s">
        <v>3106</v>
      </c>
      <c r="E8590" s="269" t="s">
        <v>3649</v>
      </c>
      <c r="F8590" s="145" t="s">
        <v>3106</v>
      </c>
      <c r="G8590" s="269" t="s">
        <v>3106</v>
      </c>
      <c r="H8590" s="305" t="s">
        <v>3684</v>
      </c>
      <c r="I8590" s="307" t="s">
        <v>3684</v>
      </c>
      <c r="J8590" s="201" t="str">
        <f t="shared" si="269"/>
        <v>9999</v>
      </c>
      <c r="K8590" s="270"/>
      <c r="L8590" s="270"/>
      <c r="M8590" s="271"/>
      <c r="N8590" s="270" t="e">
        <v>#N/A</v>
      </c>
      <c r="O8590" s="272" t="e">
        <v>#N/A</v>
      </c>
      <c r="P8590" s="272" t="e">
        <v>#N/A</v>
      </c>
      <c r="Q8590" s="272" t="e">
        <v>#N/A</v>
      </c>
    </row>
    <row r="8591" spans="1:17" s="208" customFormat="1" ht="12">
      <c r="A8591" s="268" t="str">
        <f t="shared" si="268"/>
        <v>##1104867167</v>
      </c>
      <c r="B8591" s="304" t="s">
        <v>19891</v>
      </c>
      <c r="C8591" s="269" t="s">
        <v>4108</v>
      </c>
      <c r="D8591" s="144" t="s">
        <v>3106</v>
      </c>
      <c r="E8591" s="269" t="s">
        <v>3649</v>
      </c>
      <c r="F8591" s="145" t="s">
        <v>3106</v>
      </c>
      <c r="G8591" s="269" t="s">
        <v>3106</v>
      </c>
      <c r="H8591" s="305" t="s">
        <v>4109</v>
      </c>
      <c r="I8591" s="307" t="s">
        <v>4109</v>
      </c>
      <c r="J8591" s="201" t="str">
        <f t="shared" si="269"/>
        <v>9999</v>
      </c>
      <c r="K8591" s="270" t="s">
        <v>4043</v>
      </c>
      <c r="L8591" s="270"/>
      <c r="M8591" s="271"/>
      <c r="N8591" s="270" t="e">
        <v>#N/A</v>
      </c>
      <c r="O8591" s="272" t="e">
        <v>#N/A</v>
      </c>
      <c r="P8591" s="272" t="e">
        <v>#N/A</v>
      </c>
      <c r="Q8591" s="272" t="e">
        <v>#N/A</v>
      </c>
    </row>
    <row r="8592" spans="1:17" s="208" customFormat="1" ht="12">
      <c r="A8592" s="268" t="str">
        <f t="shared" si="268"/>
        <v>##1104870336</v>
      </c>
      <c r="B8592" s="304" t="s">
        <v>19891</v>
      </c>
      <c r="C8592" s="269" t="s">
        <v>14458</v>
      </c>
      <c r="D8592" s="144" t="s">
        <v>3106</v>
      </c>
      <c r="E8592" s="269" t="s">
        <v>3649</v>
      </c>
      <c r="F8592" s="145" t="s">
        <v>3106</v>
      </c>
      <c r="G8592" s="269" t="s">
        <v>3106</v>
      </c>
      <c r="H8592" s="305" t="s">
        <v>3650</v>
      </c>
      <c r="I8592" s="307" t="s">
        <v>3650</v>
      </c>
      <c r="J8592" s="201" t="str">
        <f t="shared" si="269"/>
        <v>9999</v>
      </c>
      <c r="K8592" s="270" t="s">
        <v>13993</v>
      </c>
      <c r="L8592" s="270" t="s">
        <v>14438</v>
      </c>
      <c r="M8592" s="271">
        <v>44085</v>
      </c>
      <c r="N8592" s="270" t="e">
        <v>#N/A</v>
      </c>
      <c r="O8592" s="272" t="e">
        <v>#N/A</v>
      </c>
      <c r="P8592" s="272" t="e">
        <v>#N/A</v>
      </c>
      <c r="Q8592" s="272" t="e">
        <v>#N/A</v>
      </c>
    </row>
    <row r="8593" spans="1:17" s="208" customFormat="1" ht="12">
      <c r="A8593" s="268" t="str">
        <f t="shared" si="268"/>
        <v>##1104874684</v>
      </c>
      <c r="B8593" s="304" t="s">
        <v>19891</v>
      </c>
      <c r="C8593" s="269" t="s">
        <v>4110</v>
      </c>
      <c r="D8593" s="144" t="s">
        <v>3106</v>
      </c>
      <c r="E8593" s="269" t="s">
        <v>3649</v>
      </c>
      <c r="F8593" s="145" t="s">
        <v>3106</v>
      </c>
      <c r="G8593" s="269" t="s">
        <v>3106</v>
      </c>
      <c r="H8593" s="305" t="s">
        <v>4111</v>
      </c>
      <c r="I8593" s="307" t="s">
        <v>4111</v>
      </c>
      <c r="J8593" s="201" t="str">
        <f t="shared" si="269"/>
        <v>9999</v>
      </c>
      <c r="K8593" s="270" t="s">
        <v>4043</v>
      </c>
      <c r="L8593" s="270"/>
      <c r="M8593" s="271"/>
      <c r="N8593" s="270" t="e">
        <v>#N/A</v>
      </c>
      <c r="O8593" s="272" t="e">
        <v>#N/A</v>
      </c>
      <c r="P8593" s="272" t="e">
        <v>#N/A</v>
      </c>
      <c r="Q8593" s="272" t="e">
        <v>#N/A</v>
      </c>
    </row>
    <row r="8594" spans="1:17" s="208" customFormat="1" ht="12">
      <c r="A8594" s="268" t="str">
        <f t="shared" si="268"/>
        <v>##1104875103</v>
      </c>
      <c r="B8594" s="304" t="s">
        <v>19891</v>
      </c>
      <c r="C8594" s="269" t="s">
        <v>4112</v>
      </c>
      <c r="D8594" s="144" t="s">
        <v>3106</v>
      </c>
      <c r="E8594" s="269" t="s">
        <v>3649</v>
      </c>
      <c r="F8594" s="145" t="s">
        <v>3106</v>
      </c>
      <c r="G8594" s="269" t="s">
        <v>3106</v>
      </c>
      <c r="H8594" s="305" t="s">
        <v>4113</v>
      </c>
      <c r="I8594" s="307" t="s">
        <v>4113</v>
      </c>
      <c r="J8594" s="201" t="str">
        <f t="shared" si="269"/>
        <v>9999</v>
      </c>
      <c r="K8594" s="270" t="s">
        <v>4043</v>
      </c>
      <c r="L8594" s="270"/>
      <c r="M8594" s="271"/>
      <c r="N8594" s="270" t="e">
        <v>#N/A</v>
      </c>
      <c r="O8594" s="272" t="e">
        <v>#N/A</v>
      </c>
      <c r="P8594" s="272" t="e">
        <v>#N/A</v>
      </c>
      <c r="Q8594" s="272" t="e">
        <v>#N/A</v>
      </c>
    </row>
    <row r="8595" spans="1:17" s="208" customFormat="1" ht="12">
      <c r="A8595" s="268" t="str">
        <f t="shared" si="268"/>
        <v>##1104897859</v>
      </c>
      <c r="B8595" s="304" t="s">
        <v>19891</v>
      </c>
      <c r="C8595" s="269" t="s">
        <v>3716</v>
      </c>
      <c r="D8595" s="144" t="s">
        <v>3106</v>
      </c>
      <c r="E8595" s="269" t="s">
        <v>3649</v>
      </c>
      <c r="F8595" s="145" t="s">
        <v>3106</v>
      </c>
      <c r="G8595" s="269" t="s">
        <v>3106</v>
      </c>
      <c r="H8595" s="305" t="s">
        <v>3684</v>
      </c>
      <c r="I8595" s="307" t="s">
        <v>3684</v>
      </c>
      <c r="J8595" s="201" t="str">
        <f t="shared" si="269"/>
        <v>9999</v>
      </c>
      <c r="K8595" s="270"/>
      <c r="L8595" s="270"/>
      <c r="M8595" s="271"/>
      <c r="N8595" s="270" t="e">
        <v>#N/A</v>
      </c>
      <c r="O8595" s="272" t="e">
        <v>#N/A</v>
      </c>
      <c r="P8595" s="272" t="e">
        <v>#N/A</v>
      </c>
      <c r="Q8595" s="272" t="e">
        <v>#N/A</v>
      </c>
    </row>
    <row r="8596" spans="1:17" s="208" customFormat="1" ht="12">
      <c r="A8596" s="268" t="str">
        <f t="shared" si="268"/>
        <v>##1104917780</v>
      </c>
      <c r="B8596" s="304" t="s">
        <v>19891</v>
      </c>
      <c r="C8596" s="269" t="s">
        <v>13977</v>
      </c>
      <c r="D8596" s="144" t="s">
        <v>3106</v>
      </c>
      <c r="E8596" s="269" t="s">
        <v>3649</v>
      </c>
      <c r="F8596" s="145" t="s">
        <v>3106</v>
      </c>
      <c r="G8596" s="269" t="s">
        <v>3106</v>
      </c>
      <c r="H8596" s="305" t="s">
        <v>3650</v>
      </c>
      <c r="I8596" s="307" t="s">
        <v>3650</v>
      </c>
      <c r="J8596" s="201" t="str">
        <f t="shared" si="269"/>
        <v>9999</v>
      </c>
      <c r="K8596" s="270" t="s">
        <v>13915</v>
      </c>
      <c r="L8596" s="270" t="s">
        <v>13916</v>
      </c>
      <c r="M8596" s="271">
        <v>44085</v>
      </c>
      <c r="N8596" s="270" t="e">
        <v>#N/A</v>
      </c>
      <c r="O8596" s="272" t="e">
        <v>#N/A</v>
      </c>
      <c r="P8596" s="272" t="e">
        <v>#N/A</v>
      </c>
      <c r="Q8596" s="272" t="e">
        <v>#N/A</v>
      </c>
    </row>
    <row r="8597" spans="1:17" s="208" customFormat="1" ht="12">
      <c r="A8597" s="268" t="str">
        <f t="shared" ref="A8597:A8660" si="270">E8597&amp;C8597</f>
        <v>##1104981661</v>
      </c>
      <c r="B8597" s="304" t="s">
        <v>19891</v>
      </c>
      <c r="C8597" s="269" t="s">
        <v>3717</v>
      </c>
      <c r="D8597" s="144" t="s">
        <v>3106</v>
      </c>
      <c r="E8597" s="269" t="s">
        <v>3649</v>
      </c>
      <c r="F8597" s="145" t="s">
        <v>3106</v>
      </c>
      <c r="G8597" s="269" t="s">
        <v>3106</v>
      </c>
      <c r="H8597" s="305" t="s">
        <v>3684</v>
      </c>
      <c r="I8597" s="307" t="s">
        <v>3684</v>
      </c>
      <c r="J8597" s="201" t="str">
        <f t="shared" si="269"/>
        <v>9999</v>
      </c>
      <c r="K8597" s="270"/>
      <c r="L8597" s="270"/>
      <c r="M8597" s="271"/>
      <c r="N8597" s="270" t="e">
        <v>#N/A</v>
      </c>
      <c r="O8597" s="272" t="e">
        <v>#N/A</v>
      </c>
      <c r="P8597" s="272" t="e">
        <v>#N/A</v>
      </c>
      <c r="Q8597" s="272" t="e">
        <v>#N/A</v>
      </c>
    </row>
    <row r="8598" spans="1:17" s="208" customFormat="1" ht="12">
      <c r="A8598" s="268" t="str">
        <f t="shared" si="270"/>
        <v>##1104982917</v>
      </c>
      <c r="B8598" s="304" t="s">
        <v>19891</v>
      </c>
      <c r="C8598" s="269" t="s">
        <v>3718</v>
      </c>
      <c r="D8598" s="144" t="s">
        <v>3106</v>
      </c>
      <c r="E8598" s="269" t="s">
        <v>3649</v>
      </c>
      <c r="F8598" s="145" t="s">
        <v>3106</v>
      </c>
      <c r="G8598" s="269" t="s">
        <v>3106</v>
      </c>
      <c r="H8598" s="305" t="s">
        <v>3684</v>
      </c>
      <c r="I8598" s="307" t="s">
        <v>3684</v>
      </c>
      <c r="J8598" s="201" t="str">
        <f t="shared" si="269"/>
        <v>9999</v>
      </c>
      <c r="K8598" s="270"/>
      <c r="L8598" s="270"/>
      <c r="M8598" s="271"/>
      <c r="N8598" s="270" t="e">
        <v>#N/A</v>
      </c>
      <c r="O8598" s="272" t="e">
        <v>#N/A</v>
      </c>
      <c r="P8598" s="272" t="e">
        <v>#N/A</v>
      </c>
      <c r="Q8598" s="272" t="e">
        <v>#N/A</v>
      </c>
    </row>
    <row r="8599" spans="1:17" s="208" customFormat="1" ht="12">
      <c r="A8599" s="268" t="str">
        <f t="shared" si="270"/>
        <v>##1114081056</v>
      </c>
      <c r="B8599" s="304" t="s">
        <v>19891</v>
      </c>
      <c r="C8599" s="269" t="s">
        <v>4114</v>
      </c>
      <c r="D8599" s="144" t="s">
        <v>3106</v>
      </c>
      <c r="E8599" s="269" t="s">
        <v>3649</v>
      </c>
      <c r="F8599" s="145" t="s">
        <v>3106</v>
      </c>
      <c r="G8599" s="269" t="s">
        <v>3106</v>
      </c>
      <c r="H8599" s="305" t="s">
        <v>4090</v>
      </c>
      <c r="I8599" s="307" t="s">
        <v>4090</v>
      </c>
      <c r="J8599" s="201" t="str">
        <f t="shared" si="269"/>
        <v>9999</v>
      </c>
      <c r="K8599" s="270" t="s">
        <v>4043</v>
      </c>
      <c r="L8599" s="270"/>
      <c r="M8599" s="271"/>
      <c r="N8599" s="270" t="e">
        <v>#N/A</v>
      </c>
      <c r="O8599" s="272" t="e">
        <v>#N/A</v>
      </c>
      <c r="P8599" s="272" t="e">
        <v>#N/A</v>
      </c>
      <c r="Q8599" s="272" t="e">
        <v>#N/A</v>
      </c>
    </row>
    <row r="8600" spans="1:17" s="208" customFormat="1" ht="12">
      <c r="A8600" s="268" t="str">
        <f t="shared" si="270"/>
        <v>##1114224151</v>
      </c>
      <c r="B8600" s="304" t="s">
        <v>19891</v>
      </c>
      <c r="C8600" s="269" t="s">
        <v>4115</v>
      </c>
      <c r="D8600" s="144" t="s">
        <v>3106</v>
      </c>
      <c r="E8600" s="269" t="s">
        <v>3649</v>
      </c>
      <c r="F8600" s="145" t="s">
        <v>3106</v>
      </c>
      <c r="G8600" s="269" t="s">
        <v>3106</v>
      </c>
      <c r="H8600" s="305" t="s">
        <v>4116</v>
      </c>
      <c r="I8600" s="307" t="s">
        <v>4116</v>
      </c>
      <c r="J8600" s="201" t="str">
        <f t="shared" si="269"/>
        <v>9999</v>
      </c>
      <c r="K8600" s="270" t="s">
        <v>4117</v>
      </c>
      <c r="L8600" s="270"/>
      <c r="M8600" s="271"/>
      <c r="N8600" s="270" t="e">
        <v>#N/A</v>
      </c>
      <c r="O8600" s="272" t="e">
        <v>#N/A</v>
      </c>
      <c r="P8600" s="272" t="e">
        <v>#N/A</v>
      </c>
      <c r="Q8600" s="272" t="e">
        <v>#N/A</v>
      </c>
    </row>
    <row r="8601" spans="1:17" s="208" customFormat="1" ht="12">
      <c r="A8601" s="268" t="str">
        <f t="shared" si="270"/>
        <v>##1114473329</v>
      </c>
      <c r="B8601" s="304" t="s">
        <v>19891</v>
      </c>
      <c r="C8601" s="269" t="s">
        <v>3999</v>
      </c>
      <c r="D8601" s="144" t="s">
        <v>3106</v>
      </c>
      <c r="E8601" s="269" t="s">
        <v>3649</v>
      </c>
      <c r="F8601" s="145" t="s">
        <v>3106</v>
      </c>
      <c r="G8601" s="269" t="s">
        <v>3106</v>
      </c>
      <c r="H8601" s="305" t="s">
        <v>3650</v>
      </c>
      <c r="I8601" s="307" t="s">
        <v>3650</v>
      </c>
      <c r="J8601" s="201" t="str">
        <f t="shared" si="269"/>
        <v>9999</v>
      </c>
      <c r="K8601" s="270"/>
      <c r="L8601" s="270"/>
      <c r="M8601" s="271"/>
      <c r="N8601" s="270" t="e">
        <v>#N/A</v>
      </c>
      <c r="O8601" s="272" t="e">
        <v>#N/A</v>
      </c>
      <c r="P8601" s="272" t="e">
        <v>#N/A</v>
      </c>
      <c r="Q8601" s="272" t="e">
        <v>#N/A</v>
      </c>
    </row>
    <row r="8602" spans="1:17" s="208" customFormat="1" ht="12">
      <c r="A8602" s="268" t="str">
        <f t="shared" si="270"/>
        <v>##1114921160</v>
      </c>
      <c r="B8602" s="304" t="s">
        <v>19891</v>
      </c>
      <c r="C8602" s="269" t="s">
        <v>14459</v>
      </c>
      <c r="D8602" s="144" t="s">
        <v>3106</v>
      </c>
      <c r="E8602" s="269" t="s">
        <v>3649</v>
      </c>
      <c r="F8602" s="145" t="s">
        <v>3106</v>
      </c>
      <c r="G8602" s="269" t="s">
        <v>3106</v>
      </c>
      <c r="H8602" s="305" t="s">
        <v>3650</v>
      </c>
      <c r="I8602" s="307" t="s">
        <v>3650</v>
      </c>
      <c r="J8602" s="201" t="str">
        <f t="shared" si="269"/>
        <v>9999</v>
      </c>
      <c r="K8602" s="270" t="s">
        <v>13993</v>
      </c>
      <c r="L8602" s="270" t="s">
        <v>14438</v>
      </c>
      <c r="M8602" s="271">
        <v>44085</v>
      </c>
      <c r="N8602" s="270" t="e">
        <v>#N/A</v>
      </c>
      <c r="O8602" s="272" t="e">
        <v>#N/A</v>
      </c>
      <c r="P8602" s="272" t="e">
        <v>#N/A</v>
      </c>
      <c r="Q8602" s="272" t="e">
        <v>#N/A</v>
      </c>
    </row>
    <row r="8603" spans="1:17" s="208" customFormat="1" ht="12">
      <c r="A8603" s="268" t="str">
        <f t="shared" si="270"/>
        <v>##1114925567</v>
      </c>
      <c r="B8603" s="304" t="s">
        <v>19891</v>
      </c>
      <c r="C8603" s="269" t="s">
        <v>3719</v>
      </c>
      <c r="D8603" s="144" t="s">
        <v>3106</v>
      </c>
      <c r="E8603" s="269" t="s">
        <v>3649</v>
      </c>
      <c r="F8603" s="145" t="s">
        <v>3106</v>
      </c>
      <c r="G8603" s="269" t="s">
        <v>3106</v>
      </c>
      <c r="H8603" s="305" t="s">
        <v>3684</v>
      </c>
      <c r="I8603" s="307" t="s">
        <v>3684</v>
      </c>
      <c r="J8603" s="201" t="str">
        <f t="shared" si="269"/>
        <v>9999</v>
      </c>
      <c r="K8603" s="270"/>
      <c r="L8603" s="270"/>
      <c r="M8603" s="271"/>
      <c r="N8603" s="270" t="e">
        <v>#N/A</v>
      </c>
      <c r="O8603" s="272" t="e">
        <v>#N/A</v>
      </c>
      <c r="P8603" s="272" t="e">
        <v>#N/A</v>
      </c>
      <c r="Q8603" s="272" t="e">
        <v>#N/A</v>
      </c>
    </row>
    <row r="8604" spans="1:17" s="208" customFormat="1" ht="12">
      <c r="A8604" s="268" t="str">
        <f t="shared" si="270"/>
        <v>##1114958584</v>
      </c>
      <c r="B8604" s="304" t="s">
        <v>19891</v>
      </c>
      <c r="C8604" s="269" t="s">
        <v>13981</v>
      </c>
      <c r="D8604" s="144" t="s">
        <v>3106</v>
      </c>
      <c r="E8604" s="269" t="s">
        <v>3649</v>
      </c>
      <c r="F8604" s="145" t="s">
        <v>3106</v>
      </c>
      <c r="G8604" s="269" t="s">
        <v>3106</v>
      </c>
      <c r="H8604" s="305" t="s">
        <v>3650</v>
      </c>
      <c r="I8604" s="307" t="s">
        <v>3650</v>
      </c>
      <c r="J8604" s="201" t="str">
        <f t="shared" si="269"/>
        <v>9999</v>
      </c>
      <c r="K8604" s="270" t="s">
        <v>13915</v>
      </c>
      <c r="L8604" s="270" t="s">
        <v>13916</v>
      </c>
      <c r="M8604" s="271">
        <v>44085</v>
      </c>
      <c r="N8604" s="270" t="e">
        <v>#N/A</v>
      </c>
      <c r="O8604" s="272" t="e">
        <v>#N/A</v>
      </c>
      <c r="P8604" s="272" t="e">
        <v>#N/A</v>
      </c>
      <c r="Q8604" s="272" t="e">
        <v>#N/A</v>
      </c>
    </row>
    <row r="8605" spans="1:17" s="208" customFormat="1" ht="12">
      <c r="A8605" s="268" t="str">
        <f t="shared" si="270"/>
        <v>##1114971660</v>
      </c>
      <c r="B8605" s="304" t="s">
        <v>19891</v>
      </c>
      <c r="C8605" s="269" t="s">
        <v>3720</v>
      </c>
      <c r="D8605" s="144" t="s">
        <v>3106</v>
      </c>
      <c r="E8605" s="269" t="s">
        <v>3649</v>
      </c>
      <c r="F8605" s="145" t="s">
        <v>3106</v>
      </c>
      <c r="G8605" s="269" t="s">
        <v>3106</v>
      </c>
      <c r="H8605" s="305" t="s">
        <v>3684</v>
      </c>
      <c r="I8605" s="307" t="s">
        <v>3684</v>
      </c>
      <c r="J8605" s="201" t="str">
        <f t="shared" si="269"/>
        <v>9999</v>
      </c>
      <c r="K8605" s="270"/>
      <c r="L8605" s="270"/>
      <c r="M8605" s="271"/>
      <c r="N8605" s="270" t="e">
        <v>#N/A</v>
      </c>
      <c r="O8605" s="272" t="e">
        <v>#N/A</v>
      </c>
      <c r="P8605" s="272" t="e">
        <v>#N/A</v>
      </c>
      <c r="Q8605" s="272" t="e">
        <v>#N/A</v>
      </c>
    </row>
    <row r="8606" spans="1:17" s="208" customFormat="1" ht="12">
      <c r="A8606" s="268" t="str">
        <f t="shared" si="270"/>
        <v>##1114974029</v>
      </c>
      <c r="B8606" s="304" t="s">
        <v>19891</v>
      </c>
      <c r="C8606" s="269" t="s">
        <v>4118</v>
      </c>
      <c r="D8606" s="144" t="s">
        <v>3106</v>
      </c>
      <c r="E8606" s="269" t="s">
        <v>3649</v>
      </c>
      <c r="F8606" s="145" t="s">
        <v>3106</v>
      </c>
      <c r="G8606" s="269" t="s">
        <v>3106</v>
      </c>
      <c r="H8606" s="305" t="s">
        <v>4119</v>
      </c>
      <c r="I8606" s="307" t="s">
        <v>4119</v>
      </c>
      <c r="J8606" s="201" t="str">
        <f t="shared" si="269"/>
        <v>9999</v>
      </c>
      <c r="K8606" s="270" t="s">
        <v>4043</v>
      </c>
      <c r="L8606" s="270"/>
      <c r="M8606" s="271"/>
      <c r="N8606" s="270" t="e">
        <v>#N/A</v>
      </c>
      <c r="O8606" s="272" t="e">
        <v>#N/A</v>
      </c>
      <c r="P8606" s="272" t="e">
        <v>#N/A</v>
      </c>
      <c r="Q8606" s="272" t="e">
        <v>#N/A</v>
      </c>
    </row>
    <row r="8607" spans="1:17" s="208" customFormat="1" ht="12">
      <c r="A8607" s="268" t="str">
        <f t="shared" si="270"/>
        <v>##1114978848</v>
      </c>
      <c r="B8607" s="304" t="s">
        <v>19891</v>
      </c>
      <c r="C8607" s="269" t="s">
        <v>14460</v>
      </c>
      <c r="D8607" s="144" t="s">
        <v>3106</v>
      </c>
      <c r="E8607" s="269" t="s">
        <v>3649</v>
      </c>
      <c r="F8607" s="145" t="s">
        <v>3106</v>
      </c>
      <c r="G8607" s="269" t="s">
        <v>3106</v>
      </c>
      <c r="H8607" s="305" t="s">
        <v>3650</v>
      </c>
      <c r="I8607" s="307" t="s">
        <v>3650</v>
      </c>
      <c r="J8607" s="201" t="str">
        <f t="shared" si="269"/>
        <v>9999</v>
      </c>
      <c r="K8607" s="270" t="s">
        <v>13993</v>
      </c>
      <c r="L8607" s="270" t="s">
        <v>14438</v>
      </c>
      <c r="M8607" s="271">
        <v>44085</v>
      </c>
      <c r="N8607" s="270" t="e">
        <v>#N/A</v>
      </c>
      <c r="O8607" s="272" t="e">
        <v>#N/A</v>
      </c>
      <c r="P8607" s="272" t="e">
        <v>#N/A</v>
      </c>
      <c r="Q8607" s="272" t="e">
        <v>#N/A</v>
      </c>
    </row>
    <row r="8608" spans="1:17" s="208" customFormat="1" ht="12">
      <c r="A8608" s="268" t="str">
        <f t="shared" si="270"/>
        <v>##1114993086</v>
      </c>
      <c r="B8608" s="304" t="s">
        <v>19891</v>
      </c>
      <c r="C8608" s="269" t="s">
        <v>3721</v>
      </c>
      <c r="D8608" s="144" t="s">
        <v>3106</v>
      </c>
      <c r="E8608" s="269" t="s">
        <v>3649</v>
      </c>
      <c r="F8608" s="145" t="s">
        <v>3106</v>
      </c>
      <c r="G8608" s="269" t="s">
        <v>3106</v>
      </c>
      <c r="H8608" s="305" t="s">
        <v>3684</v>
      </c>
      <c r="I8608" s="307" t="s">
        <v>3684</v>
      </c>
      <c r="J8608" s="201" t="str">
        <f t="shared" si="269"/>
        <v>9999</v>
      </c>
      <c r="K8608" s="270"/>
      <c r="L8608" s="270"/>
      <c r="M8608" s="271"/>
      <c r="N8608" s="270" t="e">
        <v>#N/A</v>
      </c>
      <c r="O8608" s="272" t="e">
        <v>#N/A</v>
      </c>
      <c r="P8608" s="272" t="e">
        <v>#N/A</v>
      </c>
      <c r="Q8608" s="272" t="e">
        <v>#N/A</v>
      </c>
    </row>
    <row r="8609" spans="1:17" s="208" customFormat="1" ht="12">
      <c r="A8609" s="268" t="str">
        <f t="shared" si="270"/>
        <v>##1124016696</v>
      </c>
      <c r="B8609" s="304" t="s">
        <v>19891</v>
      </c>
      <c r="C8609" s="147" t="s">
        <v>19973</v>
      </c>
      <c r="D8609" s="144" t="s">
        <v>3106</v>
      </c>
      <c r="E8609" s="148" t="s">
        <v>3649</v>
      </c>
      <c r="F8609" s="145" t="s">
        <v>3106</v>
      </c>
      <c r="G8609" s="269" t="s">
        <v>3106</v>
      </c>
      <c r="H8609" s="149" t="s">
        <v>19974</v>
      </c>
      <c r="I8609" s="306" t="s">
        <v>19974</v>
      </c>
      <c r="J8609" s="201" t="str">
        <f t="shared" si="269"/>
        <v>9999</v>
      </c>
      <c r="K8609" s="308" t="s">
        <v>19917</v>
      </c>
      <c r="L8609" s="308" t="s">
        <v>13916</v>
      </c>
      <c r="M8609" s="271">
        <v>44475</v>
      </c>
      <c r="N8609" s="270" t="s">
        <v>19903</v>
      </c>
      <c r="O8609" s="272" t="s">
        <v>19904</v>
      </c>
      <c r="P8609" s="272" t="s">
        <v>19975</v>
      </c>
      <c r="Q8609" s="272" t="s">
        <v>19976</v>
      </c>
    </row>
    <row r="8610" spans="1:17" s="208" customFormat="1" ht="12">
      <c r="A8610" s="268" t="str">
        <f t="shared" si="270"/>
        <v>##1124018494</v>
      </c>
      <c r="B8610" s="304" t="s">
        <v>19891</v>
      </c>
      <c r="C8610" s="269" t="s">
        <v>3722</v>
      </c>
      <c r="D8610" s="144" t="s">
        <v>3106</v>
      </c>
      <c r="E8610" s="269" t="s">
        <v>3649</v>
      </c>
      <c r="F8610" s="145" t="s">
        <v>3106</v>
      </c>
      <c r="G8610" s="269" t="s">
        <v>3106</v>
      </c>
      <c r="H8610" s="305" t="s">
        <v>3684</v>
      </c>
      <c r="I8610" s="307" t="s">
        <v>3684</v>
      </c>
      <c r="J8610" s="201" t="str">
        <f t="shared" si="269"/>
        <v>9999</v>
      </c>
      <c r="K8610" s="270"/>
      <c r="L8610" s="270"/>
      <c r="M8610" s="271"/>
      <c r="N8610" s="270" t="e">
        <v>#N/A</v>
      </c>
      <c r="O8610" s="272" t="e">
        <v>#N/A</v>
      </c>
      <c r="P8610" s="272" t="e">
        <v>#N/A</v>
      </c>
      <c r="Q8610" s="272" t="e">
        <v>#N/A</v>
      </c>
    </row>
    <row r="8611" spans="1:17" s="208" customFormat="1" ht="12">
      <c r="A8611" s="268" t="str">
        <f t="shared" si="270"/>
        <v>##1124272547</v>
      </c>
      <c r="B8611" s="304" t="s">
        <v>19891</v>
      </c>
      <c r="C8611" s="269" t="s">
        <v>3723</v>
      </c>
      <c r="D8611" s="144" t="s">
        <v>3106</v>
      </c>
      <c r="E8611" s="269" t="s">
        <v>3649</v>
      </c>
      <c r="F8611" s="145" t="s">
        <v>3106</v>
      </c>
      <c r="G8611" s="269" t="s">
        <v>3106</v>
      </c>
      <c r="H8611" s="305" t="s">
        <v>3684</v>
      </c>
      <c r="I8611" s="307" t="s">
        <v>3684</v>
      </c>
      <c r="J8611" s="201" t="str">
        <f t="shared" si="269"/>
        <v>9999</v>
      </c>
      <c r="K8611" s="270"/>
      <c r="L8611" s="270"/>
      <c r="M8611" s="271"/>
      <c r="N8611" s="270" t="e">
        <v>#N/A</v>
      </c>
      <c r="O8611" s="272" t="e">
        <v>#N/A</v>
      </c>
      <c r="P8611" s="272" t="e">
        <v>#N/A</v>
      </c>
      <c r="Q8611" s="272" t="e">
        <v>#N/A</v>
      </c>
    </row>
    <row r="8612" spans="1:17" s="208" customFormat="1" ht="12">
      <c r="A8612" s="268" t="str">
        <f t="shared" si="270"/>
        <v>##1124287628</v>
      </c>
      <c r="B8612" s="304" t="s">
        <v>19891</v>
      </c>
      <c r="C8612" s="269" t="s">
        <v>4120</v>
      </c>
      <c r="D8612" s="144" t="s">
        <v>3106</v>
      </c>
      <c r="E8612" s="269" t="s">
        <v>3649</v>
      </c>
      <c r="F8612" s="145" t="s">
        <v>3106</v>
      </c>
      <c r="G8612" s="269" t="s">
        <v>3106</v>
      </c>
      <c r="H8612" s="305" t="s">
        <v>4121</v>
      </c>
      <c r="I8612" s="307" t="s">
        <v>4121</v>
      </c>
      <c r="J8612" s="201" t="str">
        <f t="shared" si="269"/>
        <v>9999</v>
      </c>
      <c r="K8612" s="270" t="s">
        <v>4122</v>
      </c>
      <c r="L8612" s="270"/>
      <c r="M8612" s="271"/>
      <c r="N8612" s="270" t="e">
        <v>#N/A</v>
      </c>
      <c r="O8612" s="272" t="e">
        <v>#N/A</v>
      </c>
      <c r="P8612" s="272" t="e">
        <v>#N/A</v>
      </c>
      <c r="Q8612" s="272" t="e">
        <v>#N/A</v>
      </c>
    </row>
    <row r="8613" spans="1:17" s="208" customFormat="1" ht="12">
      <c r="A8613" s="268" t="str">
        <f t="shared" si="270"/>
        <v>##1124456967</v>
      </c>
      <c r="B8613" s="304" t="s">
        <v>19891</v>
      </c>
      <c r="C8613" s="269" t="s">
        <v>3724</v>
      </c>
      <c r="D8613" s="144" t="s">
        <v>3106</v>
      </c>
      <c r="E8613" s="269" t="s">
        <v>3649</v>
      </c>
      <c r="F8613" s="145" t="s">
        <v>3106</v>
      </c>
      <c r="G8613" s="269" t="s">
        <v>3106</v>
      </c>
      <c r="H8613" s="305" t="s">
        <v>3684</v>
      </c>
      <c r="I8613" s="307" t="s">
        <v>3684</v>
      </c>
      <c r="J8613" s="201" t="str">
        <f t="shared" si="269"/>
        <v>9999</v>
      </c>
      <c r="K8613" s="270"/>
      <c r="L8613" s="270"/>
      <c r="M8613" s="271"/>
      <c r="N8613" s="270" t="e">
        <v>#N/A</v>
      </c>
      <c r="O8613" s="272" t="e">
        <v>#N/A</v>
      </c>
      <c r="P8613" s="272" t="e">
        <v>#N/A</v>
      </c>
      <c r="Q8613" s="272" t="e">
        <v>#N/A</v>
      </c>
    </row>
    <row r="8614" spans="1:17" s="208" customFormat="1" ht="12">
      <c r="A8614" s="268" t="str">
        <f t="shared" si="270"/>
        <v>##1134102080</v>
      </c>
      <c r="B8614" s="304" t="s">
        <v>19891</v>
      </c>
      <c r="C8614" s="269" t="s">
        <v>3725</v>
      </c>
      <c r="D8614" s="144" t="s">
        <v>3106</v>
      </c>
      <c r="E8614" s="269" t="s">
        <v>3649</v>
      </c>
      <c r="F8614" s="145" t="s">
        <v>3106</v>
      </c>
      <c r="G8614" s="269" t="s">
        <v>3106</v>
      </c>
      <c r="H8614" s="305" t="s">
        <v>3684</v>
      </c>
      <c r="I8614" s="307" t="s">
        <v>3684</v>
      </c>
      <c r="J8614" s="201" t="str">
        <f t="shared" si="269"/>
        <v>9999</v>
      </c>
      <c r="K8614" s="270"/>
      <c r="L8614" s="270"/>
      <c r="M8614" s="271"/>
      <c r="N8614" s="270" t="e">
        <v>#N/A</v>
      </c>
      <c r="O8614" s="272" t="e">
        <v>#N/A</v>
      </c>
      <c r="P8614" s="272" t="e">
        <v>#N/A</v>
      </c>
      <c r="Q8614" s="272" t="e">
        <v>#N/A</v>
      </c>
    </row>
    <row r="8615" spans="1:17" s="208" customFormat="1" ht="12">
      <c r="A8615" s="268" t="str">
        <f t="shared" si="270"/>
        <v>##1134114325</v>
      </c>
      <c r="B8615" s="304" t="s">
        <v>19891</v>
      </c>
      <c r="C8615" s="269" t="s">
        <v>4123</v>
      </c>
      <c r="D8615" s="144" t="s">
        <v>3106</v>
      </c>
      <c r="E8615" s="269" t="s">
        <v>3649</v>
      </c>
      <c r="F8615" s="145" t="s">
        <v>3106</v>
      </c>
      <c r="G8615" s="269" t="s">
        <v>3106</v>
      </c>
      <c r="H8615" s="305" t="s">
        <v>3650</v>
      </c>
      <c r="I8615" s="307" t="s">
        <v>3650</v>
      </c>
      <c r="J8615" s="201" t="str">
        <f t="shared" si="269"/>
        <v>9999</v>
      </c>
      <c r="K8615" s="270" t="s">
        <v>4124</v>
      </c>
      <c r="L8615" s="270"/>
      <c r="M8615" s="271"/>
      <c r="N8615" s="270" t="e">
        <v>#N/A</v>
      </c>
      <c r="O8615" s="272" t="e">
        <v>#N/A</v>
      </c>
      <c r="P8615" s="272" t="e">
        <v>#N/A</v>
      </c>
      <c r="Q8615" s="272" t="e">
        <v>#N/A</v>
      </c>
    </row>
    <row r="8616" spans="1:17" s="208" customFormat="1" ht="12">
      <c r="A8616" s="268" t="str">
        <f t="shared" si="270"/>
        <v>##1134128499</v>
      </c>
      <c r="B8616" s="304" t="s">
        <v>19891</v>
      </c>
      <c r="C8616" s="269" t="s">
        <v>4125</v>
      </c>
      <c r="D8616" s="144" t="s">
        <v>3106</v>
      </c>
      <c r="E8616" s="269" t="s">
        <v>3649</v>
      </c>
      <c r="F8616" s="145" t="s">
        <v>3106</v>
      </c>
      <c r="G8616" s="269" t="s">
        <v>3106</v>
      </c>
      <c r="H8616" s="305" t="s">
        <v>4126</v>
      </c>
      <c r="I8616" s="307" t="s">
        <v>4126</v>
      </c>
      <c r="J8616" s="201" t="str">
        <f t="shared" si="269"/>
        <v>9999</v>
      </c>
      <c r="K8616" s="270" t="s">
        <v>4043</v>
      </c>
      <c r="L8616" s="270"/>
      <c r="M8616" s="271"/>
      <c r="N8616" s="270" t="e">
        <v>#N/A</v>
      </c>
      <c r="O8616" s="272" t="e">
        <v>#N/A</v>
      </c>
      <c r="P8616" s="272" t="e">
        <v>#N/A</v>
      </c>
      <c r="Q8616" s="272" t="e">
        <v>#N/A</v>
      </c>
    </row>
    <row r="8617" spans="1:17" s="208" customFormat="1" ht="12">
      <c r="A8617" s="268" t="str">
        <f t="shared" si="270"/>
        <v>##1134152549</v>
      </c>
      <c r="B8617" s="304" t="s">
        <v>19891</v>
      </c>
      <c r="C8617" s="269" t="s">
        <v>13991</v>
      </c>
      <c r="D8617" s="144" t="s">
        <v>3106</v>
      </c>
      <c r="E8617" s="269" t="s">
        <v>3649</v>
      </c>
      <c r="F8617" s="145" t="s">
        <v>3106</v>
      </c>
      <c r="G8617" s="269" t="s">
        <v>3106</v>
      </c>
      <c r="H8617" s="305" t="s">
        <v>3650</v>
      </c>
      <c r="I8617" s="307" t="s">
        <v>3650</v>
      </c>
      <c r="J8617" s="201" t="str">
        <f t="shared" si="269"/>
        <v>9999</v>
      </c>
      <c r="K8617" s="270" t="s">
        <v>13915</v>
      </c>
      <c r="L8617" s="270" t="s">
        <v>13916</v>
      </c>
      <c r="M8617" s="271">
        <v>44085</v>
      </c>
      <c r="N8617" s="270" t="e">
        <v>#N/A</v>
      </c>
      <c r="O8617" s="272" t="e">
        <v>#N/A</v>
      </c>
      <c r="P8617" s="272" t="e">
        <v>#N/A</v>
      </c>
      <c r="Q8617" s="272" t="e">
        <v>#N/A</v>
      </c>
    </row>
    <row r="8618" spans="1:17" s="208" customFormat="1" ht="12">
      <c r="A8618" s="268" t="str">
        <f t="shared" si="270"/>
        <v>##1134166069</v>
      </c>
      <c r="B8618" s="304" t="s">
        <v>19891</v>
      </c>
      <c r="C8618" s="269" t="s">
        <v>4000</v>
      </c>
      <c r="D8618" s="144" t="s">
        <v>3106</v>
      </c>
      <c r="E8618" s="269" t="s">
        <v>3649</v>
      </c>
      <c r="F8618" s="145" t="s">
        <v>3106</v>
      </c>
      <c r="G8618" s="269" t="s">
        <v>3106</v>
      </c>
      <c r="H8618" s="305" t="s">
        <v>3650</v>
      </c>
      <c r="I8618" s="307" t="s">
        <v>3650</v>
      </c>
      <c r="J8618" s="201" t="str">
        <f t="shared" si="269"/>
        <v>9999</v>
      </c>
      <c r="K8618" s="270"/>
      <c r="L8618" s="270"/>
      <c r="M8618" s="271"/>
      <c r="N8618" s="270" t="e">
        <v>#N/A</v>
      </c>
      <c r="O8618" s="272" t="e">
        <v>#N/A</v>
      </c>
      <c r="P8618" s="272" t="e">
        <v>#N/A</v>
      </c>
      <c r="Q8618" s="272" t="e">
        <v>#N/A</v>
      </c>
    </row>
    <row r="8619" spans="1:17" s="208" customFormat="1" ht="12">
      <c r="A8619" s="268" t="str">
        <f t="shared" si="270"/>
        <v>##1134172646</v>
      </c>
      <c r="B8619" s="304" t="s">
        <v>19891</v>
      </c>
      <c r="C8619" s="269" t="s">
        <v>10739</v>
      </c>
      <c r="D8619" s="144" t="s">
        <v>3106</v>
      </c>
      <c r="E8619" s="269" t="s">
        <v>3649</v>
      </c>
      <c r="F8619" s="145" t="s">
        <v>3106</v>
      </c>
      <c r="G8619" s="269" t="s">
        <v>3106</v>
      </c>
      <c r="H8619" s="305" t="s">
        <v>3650</v>
      </c>
      <c r="I8619" s="307" t="s">
        <v>3650</v>
      </c>
      <c r="J8619" s="201" t="str">
        <f t="shared" si="269"/>
        <v>9999</v>
      </c>
      <c r="K8619" s="270" t="s">
        <v>13993</v>
      </c>
      <c r="L8619" s="270" t="s">
        <v>14438</v>
      </c>
      <c r="M8619" s="271">
        <v>44085</v>
      </c>
      <c r="N8619" s="270" t="e">
        <v>#N/A</v>
      </c>
      <c r="O8619" s="272" t="e">
        <v>#N/A</v>
      </c>
      <c r="P8619" s="272" t="e">
        <v>#N/A</v>
      </c>
      <c r="Q8619" s="272" t="e">
        <v>#N/A</v>
      </c>
    </row>
    <row r="8620" spans="1:17" s="208" customFormat="1" ht="12">
      <c r="A8620" s="268" t="str">
        <f t="shared" si="270"/>
        <v>##1134227606</v>
      </c>
      <c r="B8620" s="304" t="s">
        <v>19891</v>
      </c>
      <c r="C8620" s="269" t="s">
        <v>3726</v>
      </c>
      <c r="D8620" s="144" t="s">
        <v>3106</v>
      </c>
      <c r="E8620" s="269" t="s">
        <v>3649</v>
      </c>
      <c r="F8620" s="145" t="s">
        <v>3106</v>
      </c>
      <c r="G8620" s="269" t="s">
        <v>3106</v>
      </c>
      <c r="H8620" s="305" t="s">
        <v>3684</v>
      </c>
      <c r="I8620" s="307" t="s">
        <v>3684</v>
      </c>
      <c r="J8620" s="201" t="str">
        <f t="shared" si="269"/>
        <v>9999</v>
      </c>
      <c r="K8620" s="270"/>
      <c r="L8620" s="270"/>
      <c r="M8620" s="271"/>
      <c r="N8620" s="270" t="e">
        <v>#N/A</v>
      </c>
      <c r="O8620" s="272" t="e">
        <v>#N/A</v>
      </c>
      <c r="P8620" s="272" t="e">
        <v>#N/A</v>
      </c>
      <c r="Q8620" s="272" t="e">
        <v>#N/A</v>
      </c>
    </row>
    <row r="8621" spans="1:17" s="208" customFormat="1" ht="12">
      <c r="A8621" s="268" t="str">
        <f t="shared" si="270"/>
        <v>##1134274897</v>
      </c>
      <c r="B8621" s="304" t="s">
        <v>19891</v>
      </c>
      <c r="C8621" s="269" t="s">
        <v>3727</v>
      </c>
      <c r="D8621" s="144" t="s">
        <v>3106</v>
      </c>
      <c r="E8621" s="269" t="s">
        <v>3649</v>
      </c>
      <c r="F8621" s="145" t="s">
        <v>3106</v>
      </c>
      <c r="G8621" s="269" t="s">
        <v>3106</v>
      </c>
      <c r="H8621" s="305" t="s">
        <v>3684</v>
      </c>
      <c r="I8621" s="307" t="s">
        <v>3684</v>
      </c>
      <c r="J8621" s="201" t="str">
        <f t="shared" si="269"/>
        <v>9999</v>
      </c>
      <c r="K8621" s="270"/>
      <c r="L8621" s="270"/>
      <c r="M8621" s="271"/>
      <c r="N8621" s="270" t="e">
        <v>#N/A</v>
      </c>
      <c r="O8621" s="272" t="e">
        <v>#N/A</v>
      </c>
      <c r="P8621" s="272" t="e">
        <v>#N/A</v>
      </c>
      <c r="Q8621" s="272" t="e">
        <v>#N/A</v>
      </c>
    </row>
    <row r="8622" spans="1:17" s="208" customFormat="1" ht="12">
      <c r="A8622" s="268" t="str">
        <f t="shared" si="270"/>
        <v>##1134569650</v>
      </c>
      <c r="B8622" s="304" t="s">
        <v>19891</v>
      </c>
      <c r="C8622" s="269" t="s">
        <v>14461</v>
      </c>
      <c r="D8622" s="144" t="s">
        <v>3106</v>
      </c>
      <c r="E8622" s="269" t="s">
        <v>3649</v>
      </c>
      <c r="F8622" s="145" t="s">
        <v>3106</v>
      </c>
      <c r="G8622" s="269" t="s">
        <v>3106</v>
      </c>
      <c r="H8622" s="305" t="s">
        <v>3650</v>
      </c>
      <c r="I8622" s="307" t="s">
        <v>3650</v>
      </c>
      <c r="J8622" s="201" t="str">
        <f t="shared" si="269"/>
        <v>9999</v>
      </c>
      <c r="K8622" s="270" t="s">
        <v>13993</v>
      </c>
      <c r="L8622" s="270" t="s">
        <v>14438</v>
      </c>
      <c r="M8622" s="271">
        <v>44085</v>
      </c>
      <c r="N8622" s="270" t="e">
        <v>#N/A</v>
      </c>
      <c r="O8622" s="272" t="e">
        <v>#N/A</v>
      </c>
      <c r="P8622" s="272" t="e">
        <v>#N/A</v>
      </c>
      <c r="Q8622" s="272" t="e">
        <v>#N/A</v>
      </c>
    </row>
    <row r="8623" spans="1:17" s="208" customFormat="1" ht="12">
      <c r="A8623" s="268" t="str">
        <f t="shared" si="270"/>
        <v>##1144203563</v>
      </c>
      <c r="B8623" s="304" t="s">
        <v>19891</v>
      </c>
      <c r="C8623" s="269" t="s">
        <v>3728</v>
      </c>
      <c r="D8623" s="144" t="s">
        <v>3106</v>
      </c>
      <c r="E8623" s="269" t="s">
        <v>3649</v>
      </c>
      <c r="F8623" s="145" t="s">
        <v>3106</v>
      </c>
      <c r="G8623" s="269" t="s">
        <v>3106</v>
      </c>
      <c r="H8623" s="305" t="s">
        <v>3684</v>
      </c>
      <c r="I8623" s="307" t="s">
        <v>3684</v>
      </c>
      <c r="J8623" s="201" t="str">
        <f t="shared" si="269"/>
        <v>9999</v>
      </c>
      <c r="K8623" s="270"/>
      <c r="L8623" s="270"/>
      <c r="M8623" s="271"/>
      <c r="N8623" s="270" t="e">
        <v>#N/A</v>
      </c>
      <c r="O8623" s="272" t="e">
        <v>#N/A</v>
      </c>
      <c r="P8623" s="272" t="e">
        <v>#N/A</v>
      </c>
      <c r="Q8623" s="272" t="e">
        <v>#N/A</v>
      </c>
    </row>
    <row r="8624" spans="1:17" s="208" customFormat="1" ht="12">
      <c r="A8624" s="268" t="str">
        <f t="shared" si="270"/>
        <v>##1144227539</v>
      </c>
      <c r="B8624" s="304" t="s">
        <v>19891</v>
      </c>
      <c r="C8624" s="269" t="s">
        <v>3729</v>
      </c>
      <c r="D8624" s="144" t="s">
        <v>3106</v>
      </c>
      <c r="E8624" s="269" t="s">
        <v>3649</v>
      </c>
      <c r="F8624" s="145" t="s">
        <v>3106</v>
      </c>
      <c r="G8624" s="269" t="s">
        <v>3106</v>
      </c>
      <c r="H8624" s="305" t="s">
        <v>3684</v>
      </c>
      <c r="I8624" s="307" t="s">
        <v>3684</v>
      </c>
      <c r="J8624" s="201" t="str">
        <f t="shared" si="269"/>
        <v>9999</v>
      </c>
      <c r="K8624" s="270"/>
      <c r="L8624" s="270"/>
      <c r="M8624" s="271"/>
      <c r="N8624" s="270" t="e">
        <v>#N/A</v>
      </c>
      <c r="O8624" s="272" t="e">
        <v>#N/A</v>
      </c>
      <c r="P8624" s="272" t="e">
        <v>#N/A</v>
      </c>
      <c r="Q8624" s="272" t="e">
        <v>#N/A</v>
      </c>
    </row>
    <row r="8625" spans="1:17" s="208" customFormat="1" ht="12">
      <c r="A8625" s="268" t="str">
        <f t="shared" si="270"/>
        <v>##1144227935</v>
      </c>
      <c r="B8625" s="304" t="s">
        <v>19891</v>
      </c>
      <c r="C8625" s="269" t="s">
        <v>14006</v>
      </c>
      <c r="D8625" s="144" t="s">
        <v>3106</v>
      </c>
      <c r="E8625" s="269" t="s">
        <v>3649</v>
      </c>
      <c r="F8625" s="145" t="s">
        <v>3106</v>
      </c>
      <c r="G8625" s="269" t="s">
        <v>3106</v>
      </c>
      <c r="H8625" s="305" t="s">
        <v>3650</v>
      </c>
      <c r="I8625" s="307" t="s">
        <v>3650</v>
      </c>
      <c r="J8625" s="201" t="str">
        <f t="shared" si="269"/>
        <v>9999</v>
      </c>
      <c r="K8625" s="270" t="s">
        <v>13915</v>
      </c>
      <c r="L8625" s="270" t="s">
        <v>13916</v>
      </c>
      <c r="M8625" s="271">
        <v>44085</v>
      </c>
      <c r="N8625" s="270" t="e">
        <v>#N/A</v>
      </c>
      <c r="O8625" s="272" t="e">
        <v>#N/A</v>
      </c>
      <c r="P8625" s="272" t="e">
        <v>#N/A</v>
      </c>
      <c r="Q8625" s="272" t="e">
        <v>#N/A</v>
      </c>
    </row>
    <row r="8626" spans="1:17" s="208" customFormat="1" ht="12">
      <c r="A8626" s="268" t="str">
        <f t="shared" si="270"/>
        <v>##1144231432</v>
      </c>
      <c r="B8626" s="304" t="s">
        <v>19891</v>
      </c>
      <c r="C8626" s="269" t="s">
        <v>4127</v>
      </c>
      <c r="D8626" s="144" t="s">
        <v>3106</v>
      </c>
      <c r="E8626" s="269" t="s">
        <v>3649</v>
      </c>
      <c r="F8626" s="145" t="s">
        <v>3106</v>
      </c>
      <c r="G8626" s="269" t="s">
        <v>3106</v>
      </c>
      <c r="H8626" s="305" t="s">
        <v>4128</v>
      </c>
      <c r="I8626" s="307" t="s">
        <v>4128</v>
      </c>
      <c r="J8626" s="201" t="str">
        <f t="shared" si="269"/>
        <v>9999</v>
      </c>
      <c r="K8626" s="270" t="s">
        <v>4043</v>
      </c>
      <c r="L8626" s="270"/>
      <c r="M8626" s="271"/>
      <c r="N8626" s="270" t="e">
        <v>#N/A</v>
      </c>
      <c r="O8626" s="272" t="e">
        <v>#N/A</v>
      </c>
      <c r="P8626" s="272" t="e">
        <v>#N/A</v>
      </c>
      <c r="Q8626" s="272" t="e">
        <v>#N/A</v>
      </c>
    </row>
    <row r="8627" spans="1:17" s="208" customFormat="1" ht="12">
      <c r="A8627" s="268" t="str">
        <f t="shared" si="270"/>
        <v>##1144261728</v>
      </c>
      <c r="B8627" s="304" t="s">
        <v>19891</v>
      </c>
      <c r="C8627" s="269" t="s">
        <v>3730</v>
      </c>
      <c r="D8627" s="144" t="s">
        <v>3106</v>
      </c>
      <c r="E8627" s="269" t="s">
        <v>3649</v>
      </c>
      <c r="F8627" s="145" t="s">
        <v>3106</v>
      </c>
      <c r="G8627" s="269" t="s">
        <v>3106</v>
      </c>
      <c r="H8627" s="305" t="s">
        <v>3684</v>
      </c>
      <c r="I8627" s="307" t="s">
        <v>3684</v>
      </c>
      <c r="J8627" s="201" t="str">
        <f t="shared" si="269"/>
        <v>9999</v>
      </c>
      <c r="K8627" s="270"/>
      <c r="L8627" s="270"/>
      <c r="M8627" s="271"/>
      <c r="N8627" s="270" t="e">
        <v>#N/A</v>
      </c>
      <c r="O8627" s="272" t="e">
        <v>#N/A</v>
      </c>
      <c r="P8627" s="272" t="e">
        <v>#N/A</v>
      </c>
      <c r="Q8627" s="272" t="e">
        <v>#N/A</v>
      </c>
    </row>
    <row r="8628" spans="1:17" s="208" customFormat="1" ht="12">
      <c r="A8628" s="268" t="str">
        <f t="shared" si="270"/>
        <v>##1144274317</v>
      </c>
      <c r="B8628" s="304" t="s">
        <v>19891</v>
      </c>
      <c r="C8628" s="269" t="s">
        <v>14462</v>
      </c>
      <c r="D8628" s="144" t="s">
        <v>3106</v>
      </c>
      <c r="E8628" s="269" t="s">
        <v>3649</v>
      </c>
      <c r="F8628" s="145" t="s">
        <v>3106</v>
      </c>
      <c r="G8628" s="269" t="s">
        <v>3106</v>
      </c>
      <c r="H8628" s="305" t="s">
        <v>3650</v>
      </c>
      <c r="I8628" s="307" t="s">
        <v>3650</v>
      </c>
      <c r="J8628" s="201" t="str">
        <f t="shared" si="269"/>
        <v>9999</v>
      </c>
      <c r="K8628" s="270" t="s">
        <v>13993</v>
      </c>
      <c r="L8628" s="270" t="s">
        <v>14438</v>
      </c>
      <c r="M8628" s="271">
        <v>44085</v>
      </c>
      <c r="N8628" s="270" t="e">
        <v>#N/A</v>
      </c>
      <c r="O8628" s="272" t="e">
        <v>#N/A</v>
      </c>
      <c r="P8628" s="272" t="e">
        <v>#N/A</v>
      </c>
      <c r="Q8628" s="272" t="e">
        <v>#N/A</v>
      </c>
    </row>
    <row r="8629" spans="1:17" s="208" customFormat="1" ht="12">
      <c r="A8629" s="268" t="str">
        <f t="shared" si="270"/>
        <v>##1144274770</v>
      </c>
      <c r="B8629" s="304" t="s">
        <v>19891</v>
      </c>
      <c r="C8629" s="269" t="s">
        <v>4129</v>
      </c>
      <c r="D8629" s="144" t="s">
        <v>3106</v>
      </c>
      <c r="E8629" s="269" t="s">
        <v>3649</v>
      </c>
      <c r="F8629" s="145" t="s">
        <v>3106</v>
      </c>
      <c r="G8629" s="269" t="s">
        <v>3106</v>
      </c>
      <c r="H8629" s="305" t="s">
        <v>4130</v>
      </c>
      <c r="I8629" s="307" t="s">
        <v>4130</v>
      </c>
      <c r="J8629" s="201" t="str">
        <f t="shared" si="269"/>
        <v>9999</v>
      </c>
      <c r="K8629" s="270" t="s">
        <v>4043</v>
      </c>
      <c r="L8629" s="270"/>
      <c r="M8629" s="271"/>
      <c r="N8629" s="270" t="e">
        <v>#N/A</v>
      </c>
      <c r="O8629" s="272" t="e">
        <v>#N/A</v>
      </c>
      <c r="P8629" s="272" t="e">
        <v>#N/A</v>
      </c>
      <c r="Q8629" s="272" t="e">
        <v>#N/A</v>
      </c>
    </row>
    <row r="8630" spans="1:17" s="208" customFormat="1" ht="12">
      <c r="A8630" s="268" t="str">
        <f t="shared" si="270"/>
        <v>##1144375056</v>
      </c>
      <c r="B8630" s="304" t="s">
        <v>19891</v>
      </c>
      <c r="C8630" s="269" t="s">
        <v>4131</v>
      </c>
      <c r="D8630" s="144" t="s">
        <v>3106</v>
      </c>
      <c r="E8630" s="269" t="s">
        <v>3649</v>
      </c>
      <c r="F8630" s="145" t="s">
        <v>3106</v>
      </c>
      <c r="G8630" s="269" t="s">
        <v>3106</v>
      </c>
      <c r="H8630" s="305" t="s">
        <v>4132</v>
      </c>
      <c r="I8630" s="307" t="s">
        <v>4132</v>
      </c>
      <c r="J8630" s="201" t="str">
        <f t="shared" si="269"/>
        <v>9999</v>
      </c>
      <c r="K8630" s="270" t="s">
        <v>4043</v>
      </c>
      <c r="L8630" s="270"/>
      <c r="M8630" s="271"/>
      <c r="N8630" s="270" t="e">
        <v>#N/A</v>
      </c>
      <c r="O8630" s="272" t="e">
        <v>#N/A</v>
      </c>
      <c r="P8630" s="272" t="e">
        <v>#N/A</v>
      </c>
      <c r="Q8630" s="272" t="e">
        <v>#N/A</v>
      </c>
    </row>
    <row r="8631" spans="1:17" s="208" customFormat="1" ht="12">
      <c r="A8631" s="268" t="str">
        <f t="shared" si="270"/>
        <v>##1144645573</v>
      </c>
      <c r="B8631" s="304" t="s">
        <v>19891</v>
      </c>
      <c r="C8631" s="269" t="s">
        <v>14463</v>
      </c>
      <c r="D8631" s="144" t="s">
        <v>3106</v>
      </c>
      <c r="E8631" s="269" t="s">
        <v>3649</v>
      </c>
      <c r="F8631" s="145" t="s">
        <v>3106</v>
      </c>
      <c r="G8631" s="269" t="s">
        <v>3106</v>
      </c>
      <c r="H8631" s="305" t="s">
        <v>3650</v>
      </c>
      <c r="I8631" s="307" t="s">
        <v>3650</v>
      </c>
      <c r="J8631" s="201" t="str">
        <f t="shared" si="269"/>
        <v>9999</v>
      </c>
      <c r="K8631" s="270" t="s">
        <v>13993</v>
      </c>
      <c r="L8631" s="270" t="s">
        <v>14438</v>
      </c>
      <c r="M8631" s="271">
        <v>44085</v>
      </c>
      <c r="N8631" s="270" t="e">
        <v>#N/A</v>
      </c>
      <c r="O8631" s="272" t="e">
        <v>#N/A</v>
      </c>
      <c r="P8631" s="272" t="e">
        <v>#N/A</v>
      </c>
      <c r="Q8631" s="272" t="e">
        <v>#N/A</v>
      </c>
    </row>
    <row r="8632" spans="1:17" s="208" customFormat="1" ht="12">
      <c r="A8632" s="268" t="str">
        <f t="shared" si="270"/>
        <v>##1154302487</v>
      </c>
      <c r="B8632" s="304" t="s">
        <v>19891</v>
      </c>
      <c r="C8632" s="269" t="s">
        <v>3731</v>
      </c>
      <c r="D8632" s="144" t="s">
        <v>3106</v>
      </c>
      <c r="E8632" s="269" t="s">
        <v>3649</v>
      </c>
      <c r="F8632" s="145" t="s">
        <v>3106</v>
      </c>
      <c r="G8632" s="269" t="s">
        <v>3106</v>
      </c>
      <c r="H8632" s="305" t="s">
        <v>3684</v>
      </c>
      <c r="I8632" s="307" t="s">
        <v>3684</v>
      </c>
      <c r="J8632" s="201" t="str">
        <f t="shared" si="269"/>
        <v>9999</v>
      </c>
      <c r="K8632" s="270"/>
      <c r="L8632" s="270"/>
      <c r="M8632" s="271"/>
      <c r="N8632" s="270" t="e">
        <v>#N/A</v>
      </c>
      <c r="O8632" s="272" t="e">
        <v>#N/A</v>
      </c>
      <c r="P8632" s="272" t="e">
        <v>#N/A</v>
      </c>
      <c r="Q8632" s="272" t="e">
        <v>#N/A</v>
      </c>
    </row>
    <row r="8633" spans="1:17" s="208" customFormat="1" ht="12">
      <c r="A8633" s="268" t="str">
        <f t="shared" si="270"/>
        <v>##1154303337</v>
      </c>
      <c r="B8633" s="304" t="s">
        <v>19891</v>
      </c>
      <c r="C8633" s="269" t="s">
        <v>4133</v>
      </c>
      <c r="D8633" s="144" t="s">
        <v>3106</v>
      </c>
      <c r="E8633" s="269" t="s">
        <v>3649</v>
      </c>
      <c r="F8633" s="145" t="s">
        <v>3106</v>
      </c>
      <c r="G8633" s="269" t="s">
        <v>3106</v>
      </c>
      <c r="H8633" s="305" t="s">
        <v>4134</v>
      </c>
      <c r="I8633" s="307" t="s">
        <v>4134</v>
      </c>
      <c r="J8633" s="201" t="str">
        <f t="shared" si="269"/>
        <v>9999</v>
      </c>
      <c r="K8633" s="270" t="s">
        <v>4043</v>
      </c>
      <c r="L8633" s="270"/>
      <c r="M8633" s="271"/>
      <c r="N8633" s="270" t="e">
        <v>#N/A</v>
      </c>
      <c r="O8633" s="272" t="e">
        <v>#N/A</v>
      </c>
      <c r="P8633" s="272" t="e">
        <v>#N/A</v>
      </c>
      <c r="Q8633" s="272" t="e">
        <v>#N/A</v>
      </c>
    </row>
    <row r="8634" spans="1:17" s="208" customFormat="1" ht="12">
      <c r="A8634" s="268" t="str">
        <f t="shared" si="270"/>
        <v>##1154344596</v>
      </c>
      <c r="B8634" s="304" t="s">
        <v>19891</v>
      </c>
      <c r="C8634" s="269" t="s">
        <v>4135</v>
      </c>
      <c r="D8634" s="144" t="s">
        <v>3106</v>
      </c>
      <c r="E8634" s="269" t="s">
        <v>3649</v>
      </c>
      <c r="F8634" s="145" t="s">
        <v>3106</v>
      </c>
      <c r="G8634" s="269" t="s">
        <v>3106</v>
      </c>
      <c r="H8634" s="305" t="s">
        <v>4136</v>
      </c>
      <c r="I8634" s="307" t="s">
        <v>4136</v>
      </c>
      <c r="J8634" s="201" t="str">
        <f t="shared" si="269"/>
        <v>9999</v>
      </c>
      <c r="K8634" s="270" t="s">
        <v>4137</v>
      </c>
      <c r="L8634" s="270"/>
      <c r="M8634" s="271"/>
      <c r="N8634" s="270" t="e">
        <v>#N/A</v>
      </c>
      <c r="O8634" s="272" t="e">
        <v>#N/A</v>
      </c>
      <c r="P8634" s="272" t="e">
        <v>#N/A</v>
      </c>
      <c r="Q8634" s="272" t="e">
        <v>#N/A</v>
      </c>
    </row>
    <row r="8635" spans="1:17" s="208" customFormat="1" ht="12">
      <c r="A8635" s="268" t="str">
        <f t="shared" si="270"/>
        <v>##1154372340</v>
      </c>
      <c r="B8635" s="304" t="s">
        <v>19891</v>
      </c>
      <c r="C8635" s="269" t="s">
        <v>3659</v>
      </c>
      <c r="D8635" s="144" t="s">
        <v>3106</v>
      </c>
      <c r="E8635" s="269" t="s">
        <v>3649</v>
      </c>
      <c r="F8635" s="145" t="s">
        <v>3106</v>
      </c>
      <c r="G8635" s="269" t="s">
        <v>3106</v>
      </c>
      <c r="H8635" s="305" t="s">
        <v>3650</v>
      </c>
      <c r="I8635" s="307" t="s">
        <v>3650</v>
      </c>
      <c r="J8635" s="201" t="str">
        <f t="shared" si="269"/>
        <v>9999</v>
      </c>
      <c r="K8635" s="270"/>
      <c r="L8635" s="270"/>
      <c r="M8635" s="271"/>
      <c r="N8635" s="270" t="e">
        <v>#N/A</v>
      </c>
      <c r="O8635" s="272" t="e">
        <v>#N/A</v>
      </c>
      <c r="P8635" s="272" t="e">
        <v>#N/A</v>
      </c>
      <c r="Q8635" s="272" t="e">
        <v>#N/A</v>
      </c>
    </row>
    <row r="8636" spans="1:17" s="208" customFormat="1" ht="12">
      <c r="A8636" s="268" t="str">
        <f t="shared" si="270"/>
        <v>##1154381853</v>
      </c>
      <c r="B8636" s="304" t="s">
        <v>19891</v>
      </c>
      <c r="C8636" s="269" t="s">
        <v>3732</v>
      </c>
      <c r="D8636" s="144" t="s">
        <v>3106</v>
      </c>
      <c r="E8636" s="269" t="s">
        <v>3649</v>
      </c>
      <c r="F8636" s="145" t="s">
        <v>3106</v>
      </c>
      <c r="G8636" s="269" t="s">
        <v>3106</v>
      </c>
      <c r="H8636" s="305" t="s">
        <v>3684</v>
      </c>
      <c r="I8636" s="307" t="s">
        <v>3684</v>
      </c>
      <c r="J8636" s="201" t="str">
        <f t="shared" si="269"/>
        <v>9999</v>
      </c>
      <c r="K8636" s="270"/>
      <c r="L8636" s="270"/>
      <c r="M8636" s="271"/>
      <c r="N8636" s="270" t="e">
        <v>#N/A</v>
      </c>
      <c r="O8636" s="272" t="e">
        <v>#N/A</v>
      </c>
      <c r="P8636" s="272" t="e">
        <v>#N/A</v>
      </c>
      <c r="Q8636" s="272" t="e">
        <v>#N/A</v>
      </c>
    </row>
    <row r="8637" spans="1:17" s="208" customFormat="1" ht="12">
      <c r="A8637" s="268" t="str">
        <f t="shared" si="270"/>
        <v>##1154386431</v>
      </c>
      <c r="B8637" s="304" t="s">
        <v>19891</v>
      </c>
      <c r="C8637" s="269" t="s">
        <v>3733</v>
      </c>
      <c r="D8637" s="144" t="s">
        <v>3106</v>
      </c>
      <c r="E8637" s="269" t="s">
        <v>3649</v>
      </c>
      <c r="F8637" s="145" t="s">
        <v>3106</v>
      </c>
      <c r="G8637" s="269" t="s">
        <v>3106</v>
      </c>
      <c r="H8637" s="305" t="s">
        <v>3684</v>
      </c>
      <c r="I8637" s="307" t="s">
        <v>3684</v>
      </c>
      <c r="J8637" s="201" t="str">
        <f t="shared" si="269"/>
        <v>9999</v>
      </c>
      <c r="K8637" s="270"/>
      <c r="L8637" s="270"/>
      <c r="M8637" s="271"/>
      <c r="N8637" s="270" t="e">
        <v>#N/A</v>
      </c>
      <c r="O8637" s="272" t="e">
        <v>#N/A</v>
      </c>
      <c r="P8637" s="272" t="e">
        <v>#N/A</v>
      </c>
      <c r="Q8637" s="272" t="e">
        <v>#N/A</v>
      </c>
    </row>
    <row r="8638" spans="1:17" s="208" customFormat="1" ht="12">
      <c r="A8638" s="268" t="str">
        <f t="shared" si="270"/>
        <v>##1154392090</v>
      </c>
      <c r="B8638" s="304" t="s">
        <v>19891</v>
      </c>
      <c r="C8638" s="269" t="s">
        <v>4138</v>
      </c>
      <c r="D8638" s="144" t="s">
        <v>3106</v>
      </c>
      <c r="E8638" s="269" t="s">
        <v>3649</v>
      </c>
      <c r="F8638" s="145" t="s">
        <v>3106</v>
      </c>
      <c r="G8638" s="269" t="s">
        <v>3106</v>
      </c>
      <c r="H8638" s="305" t="s">
        <v>4139</v>
      </c>
      <c r="I8638" s="307" t="s">
        <v>4139</v>
      </c>
      <c r="J8638" s="201" t="str">
        <f t="shared" si="269"/>
        <v>9999</v>
      </c>
      <c r="K8638" s="270" t="s">
        <v>4043</v>
      </c>
      <c r="L8638" s="270"/>
      <c r="M8638" s="271"/>
      <c r="N8638" s="270" t="e">
        <v>#N/A</v>
      </c>
      <c r="O8638" s="272" t="e">
        <v>#N/A</v>
      </c>
      <c r="P8638" s="272" t="e">
        <v>#N/A</v>
      </c>
      <c r="Q8638" s="272" t="e">
        <v>#N/A</v>
      </c>
    </row>
    <row r="8639" spans="1:17" s="208" customFormat="1" ht="12">
      <c r="A8639" s="268" t="str">
        <f t="shared" si="270"/>
        <v>##1154392231</v>
      </c>
      <c r="B8639" s="304" t="s">
        <v>19891</v>
      </c>
      <c r="C8639" s="269" t="s">
        <v>4140</v>
      </c>
      <c r="D8639" s="144" t="s">
        <v>3106</v>
      </c>
      <c r="E8639" s="269" t="s">
        <v>3649</v>
      </c>
      <c r="F8639" s="145" t="s">
        <v>3106</v>
      </c>
      <c r="G8639" s="269" t="s">
        <v>3106</v>
      </c>
      <c r="H8639" s="305" t="s">
        <v>4141</v>
      </c>
      <c r="I8639" s="307" t="s">
        <v>4141</v>
      </c>
      <c r="J8639" s="201" t="str">
        <f t="shared" si="269"/>
        <v>9999</v>
      </c>
      <c r="K8639" s="270" t="s">
        <v>4043</v>
      </c>
      <c r="L8639" s="270"/>
      <c r="M8639" s="271"/>
      <c r="N8639" s="270" t="e">
        <v>#N/A</v>
      </c>
      <c r="O8639" s="272" t="e">
        <v>#N/A</v>
      </c>
      <c r="P8639" s="272" t="e">
        <v>#N/A</v>
      </c>
      <c r="Q8639" s="272" t="e">
        <v>#N/A</v>
      </c>
    </row>
    <row r="8640" spans="1:17" s="208" customFormat="1" ht="12">
      <c r="A8640" s="268" t="str">
        <f t="shared" si="270"/>
        <v>##1154450161</v>
      </c>
      <c r="B8640" s="304" t="s">
        <v>19891</v>
      </c>
      <c r="C8640" s="269" t="s">
        <v>3734</v>
      </c>
      <c r="D8640" s="144" t="s">
        <v>3106</v>
      </c>
      <c r="E8640" s="269" t="s">
        <v>3649</v>
      </c>
      <c r="F8640" s="145" t="s">
        <v>3106</v>
      </c>
      <c r="G8640" s="269" t="s">
        <v>3106</v>
      </c>
      <c r="H8640" s="305" t="s">
        <v>3684</v>
      </c>
      <c r="I8640" s="307" t="s">
        <v>3684</v>
      </c>
      <c r="J8640" s="201" t="str">
        <f t="shared" si="269"/>
        <v>9999</v>
      </c>
      <c r="K8640" s="270"/>
      <c r="L8640" s="270"/>
      <c r="M8640" s="271"/>
      <c r="N8640" s="270" t="e">
        <v>#N/A</v>
      </c>
      <c r="O8640" s="272" t="e">
        <v>#N/A</v>
      </c>
      <c r="P8640" s="272" t="e">
        <v>#N/A</v>
      </c>
      <c r="Q8640" s="272" t="e">
        <v>#N/A</v>
      </c>
    </row>
    <row r="8641" spans="1:17" s="208" customFormat="1" ht="12">
      <c r="A8641" s="268" t="str">
        <f t="shared" si="270"/>
        <v>##1154461622</v>
      </c>
      <c r="B8641" s="304" t="s">
        <v>19891</v>
      </c>
      <c r="C8641" s="269" t="s">
        <v>3735</v>
      </c>
      <c r="D8641" s="144" t="s">
        <v>3106</v>
      </c>
      <c r="E8641" s="269" t="s">
        <v>3649</v>
      </c>
      <c r="F8641" s="145" t="s">
        <v>3106</v>
      </c>
      <c r="G8641" s="269" t="s">
        <v>3106</v>
      </c>
      <c r="H8641" s="305" t="s">
        <v>3684</v>
      </c>
      <c r="I8641" s="307" t="s">
        <v>3684</v>
      </c>
      <c r="J8641" s="201" t="str">
        <f t="shared" si="269"/>
        <v>9999</v>
      </c>
      <c r="K8641" s="270"/>
      <c r="L8641" s="270"/>
      <c r="M8641" s="271"/>
      <c r="N8641" s="270" t="e">
        <v>#N/A</v>
      </c>
      <c r="O8641" s="272" t="e">
        <v>#N/A</v>
      </c>
      <c r="P8641" s="272" t="e">
        <v>#N/A</v>
      </c>
      <c r="Q8641" s="272" t="e">
        <v>#N/A</v>
      </c>
    </row>
    <row r="8642" spans="1:17" s="208" customFormat="1" ht="12">
      <c r="A8642" s="268" t="str">
        <f t="shared" si="270"/>
        <v>##1154482628</v>
      </c>
      <c r="B8642" s="304" t="s">
        <v>19891</v>
      </c>
      <c r="C8642" s="269" t="s">
        <v>3660</v>
      </c>
      <c r="D8642" s="144" t="s">
        <v>3106</v>
      </c>
      <c r="E8642" s="269" t="s">
        <v>3649</v>
      </c>
      <c r="F8642" s="145" t="s">
        <v>3106</v>
      </c>
      <c r="G8642" s="269" t="s">
        <v>3106</v>
      </c>
      <c r="H8642" s="305" t="s">
        <v>3650</v>
      </c>
      <c r="I8642" s="307" t="s">
        <v>3650</v>
      </c>
      <c r="J8642" s="201" t="str">
        <f t="shared" si="269"/>
        <v>9999</v>
      </c>
      <c r="K8642" s="270"/>
      <c r="L8642" s="270"/>
      <c r="M8642" s="271"/>
      <c r="N8642" s="270" t="e">
        <v>#N/A</v>
      </c>
      <c r="O8642" s="272" t="e">
        <v>#N/A</v>
      </c>
      <c r="P8642" s="272" t="e">
        <v>#N/A</v>
      </c>
      <c r="Q8642" s="272" t="e">
        <v>#N/A</v>
      </c>
    </row>
    <row r="8643" spans="1:17" s="208" customFormat="1" ht="12">
      <c r="A8643" s="268" t="str">
        <f t="shared" si="270"/>
        <v>##1154663383</v>
      </c>
      <c r="B8643" s="304" t="s">
        <v>19891</v>
      </c>
      <c r="C8643" s="269" t="s">
        <v>3736</v>
      </c>
      <c r="D8643" s="144" t="s">
        <v>3106</v>
      </c>
      <c r="E8643" s="269" t="s">
        <v>3649</v>
      </c>
      <c r="F8643" s="145" t="s">
        <v>3106</v>
      </c>
      <c r="G8643" s="269" t="s">
        <v>3106</v>
      </c>
      <c r="H8643" s="305" t="s">
        <v>3684</v>
      </c>
      <c r="I8643" s="307" t="s">
        <v>3684</v>
      </c>
      <c r="J8643" s="201" t="str">
        <f t="shared" ref="J8643:J8706" si="271">B8643</f>
        <v>9999</v>
      </c>
      <c r="K8643" s="270"/>
      <c r="L8643" s="270"/>
      <c r="M8643" s="271"/>
      <c r="N8643" s="270" t="e">
        <v>#N/A</v>
      </c>
      <c r="O8643" s="272" t="e">
        <v>#N/A</v>
      </c>
      <c r="P8643" s="272" t="e">
        <v>#N/A</v>
      </c>
      <c r="Q8643" s="272" t="e">
        <v>#N/A</v>
      </c>
    </row>
    <row r="8644" spans="1:17" s="208" customFormat="1" ht="12">
      <c r="A8644" s="268" t="str">
        <f t="shared" si="270"/>
        <v>##1154748416</v>
      </c>
      <c r="B8644" s="304" t="s">
        <v>19891</v>
      </c>
      <c r="C8644" s="269" t="s">
        <v>4142</v>
      </c>
      <c r="D8644" s="144" t="s">
        <v>3106</v>
      </c>
      <c r="E8644" s="269" t="s">
        <v>3649</v>
      </c>
      <c r="F8644" s="145" t="s">
        <v>3106</v>
      </c>
      <c r="G8644" s="269" t="s">
        <v>3106</v>
      </c>
      <c r="H8644" s="305" t="s">
        <v>4143</v>
      </c>
      <c r="I8644" s="307" t="s">
        <v>4143</v>
      </c>
      <c r="J8644" s="201" t="str">
        <f t="shared" si="271"/>
        <v>9999</v>
      </c>
      <c r="K8644" s="270" t="s">
        <v>4043</v>
      </c>
      <c r="L8644" s="270"/>
      <c r="M8644" s="271"/>
      <c r="N8644" s="270" t="e">
        <v>#N/A</v>
      </c>
      <c r="O8644" s="272" t="e">
        <v>#N/A</v>
      </c>
      <c r="P8644" s="272" t="e">
        <v>#N/A</v>
      </c>
      <c r="Q8644" s="272" t="e">
        <v>#N/A</v>
      </c>
    </row>
    <row r="8645" spans="1:17" s="208" customFormat="1" ht="12">
      <c r="A8645" s="268" t="str">
        <f t="shared" si="270"/>
        <v>##1154795581</v>
      </c>
      <c r="B8645" s="304" t="s">
        <v>19891</v>
      </c>
      <c r="C8645" s="269" t="s">
        <v>3737</v>
      </c>
      <c r="D8645" s="144" t="s">
        <v>3106</v>
      </c>
      <c r="E8645" s="269" t="s">
        <v>3649</v>
      </c>
      <c r="F8645" s="145" t="s">
        <v>3106</v>
      </c>
      <c r="G8645" s="269" t="s">
        <v>3106</v>
      </c>
      <c r="H8645" s="305" t="s">
        <v>3684</v>
      </c>
      <c r="I8645" s="307" t="s">
        <v>3684</v>
      </c>
      <c r="J8645" s="201" t="str">
        <f t="shared" si="271"/>
        <v>9999</v>
      </c>
      <c r="K8645" s="270"/>
      <c r="L8645" s="270"/>
      <c r="M8645" s="271"/>
      <c r="N8645" s="270" t="e">
        <v>#N/A</v>
      </c>
      <c r="O8645" s="272" t="e">
        <v>#N/A</v>
      </c>
      <c r="P8645" s="272" t="e">
        <v>#N/A</v>
      </c>
      <c r="Q8645" s="272" t="e">
        <v>#N/A</v>
      </c>
    </row>
    <row r="8646" spans="1:17" s="208" customFormat="1" ht="12">
      <c r="A8646" s="268" t="str">
        <f t="shared" si="270"/>
        <v>##1164432290</v>
      </c>
      <c r="B8646" s="304" t="s">
        <v>19891</v>
      </c>
      <c r="C8646" s="269" t="s">
        <v>4144</v>
      </c>
      <c r="D8646" s="144" t="s">
        <v>3106</v>
      </c>
      <c r="E8646" s="269" t="s">
        <v>3649</v>
      </c>
      <c r="F8646" s="145" t="s">
        <v>3106</v>
      </c>
      <c r="G8646" s="269" t="s">
        <v>3106</v>
      </c>
      <c r="H8646" s="305" t="s">
        <v>4145</v>
      </c>
      <c r="I8646" s="307" t="s">
        <v>4145</v>
      </c>
      <c r="J8646" s="201" t="str">
        <f t="shared" si="271"/>
        <v>9999</v>
      </c>
      <c r="K8646" s="270" t="s">
        <v>4043</v>
      </c>
      <c r="L8646" s="270"/>
      <c r="M8646" s="271"/>
      <c r="N8646" s="270" t="e">
        <v>#N/A</v>
      </c>
      <c r="O8646" s="272" t="e">
        <v>#N/A</v>
      </c>
      <c r="P8646" s="272" t="e">
        <v>#N/A</v>
      </c>
      <c r="Q8646" s="272" t="e">
        <v>#N/A</v>
      </c>
    </row>
    <row r="8647" spans="1:17" s="208" customFormat="1" ht="12">
      <c r="A8647" s="268" t="str">
        <f t="shared" si="270"/>
        <v>##1164445250</v>
      </c>
      <c r="B8647" s="304" t="s">
        <v>19891</v>
      </c>
      <c r="C8647" s="269" t="s">
        <v>4146</v>
      </c>
      <c r="D8647" s="144" t="s">
        <v>3106</v>
      </c>
      <c r="E8647" s="269" t="s">
        <v>3649</v>
      </c>
      <c r="F8647" s="145" t="s">
        <v>3106</v>
      </c>
      <c r="G8647" s="269" t="s">
        <v>3106</v>
      </c>
      <c r="H8647" s="305" t="s">
        <v>4147</v>
      </c>
      <c r="I8647" s="307" t="s">
        <v>4147</v>
      </c>
      <c r="J8647" s="201" t="str">
        <f t="shared" si="271"/>
        <v>9999</v>
      </c>
      <c r="K8647" s="270" t="s">
        <v>4043</v>
      </c>
      <c r="L8647" s="270"/>
      <c r="M8647" s="271"/>
      <c r="N8647" s="270" t="e">
        <v>#N/A</v>
      </c>
      <c r="O8647" s="272" t="e">
        <v>#N/A</v>
      </c>
      <c r="P8647" s="272" t="e">
        <v>#N/A</v>
      </c>
      <c r="Q8647" s="272" t="e">
        <v>#N/A</v>
      </c>
    </row>
    <row r="8648" spans="1:17" s="208" customFormat="1" ht="12">
      <c r="A8648" s="268" t="str">
        <f t="shared" si="270"/>
        <v>##1164457271</v>
      </c>
      <c r="B8648" s="304" t="s">
        <v>19891</v>
      </c>
      <c r="C8648" s="269" t="s">
        <v>3661</v>
      </c>
      <c r="D8648" s="144" t="s">
        <v>3106</v>
      </c>
      <c r="E8648" s="269" t="s">
        <v>3649</v>
      </c>
      <c r="F8648" s="145" t="s">
        <v>3106</v>
      </c>
      <c r="G8648" s="269" t="s">
        <v>3106</v>
      </c>
      <c r="H8648" s="305" t="s">
        <v>3650</v>
      </c>
      <c r="I8648" s="307" t="s">
        <v>3650</v>
      </c>
      <c r="J8648" s="201" t="str">
        <f t="shared" si="271"/>
        <v>9999</v>
      </c>
      <c r="K8648" s="270"/>
      <c r="L8648" s="270"/>
      <c r="M8648" s="271"/>
      <c r="N8648" s="270" t="e">
        <v>#N/A</v>
      </c>
      <c r="O8648" s="272" t="e">
        <v>#N/A</v>
      </c>
      <c r="P8648" s="272" t="e">
        <v>#N/A</v>
      </c>
      <c r="Q8648" s="272" t="e">
        <v>#N/A</v>
      </c>
    </row>
    <row r="8649" spans="1:17" s="208" customFormat="1" ht="12">
      <c r="A8649" s="268" t="str">
        <f t="shared" si="270"/>
        <v>##1164590386</v>
      </c>
      <c r="B8649" s="304" t="s">
        <v>19891</v>
      </c>
      <c r="C8649" s="269" t="s">
        <v>3738</v>
      </c>
      <c r="D8649" s="144" t="s">
        <v>3106</v>
      </c>
      <c r="E8649" s="269" t="s">
        <v>3649</v>
      </c>
      <c r="F8649" s="145" t="s">
        <v>3106</v>
      </c>
      <c r="G8649" s="269" t="s">
        <v>3106</v>
      </c>
      <c r="H8649" s="305" t="s">
        <v>3684</v>
      </c>
      <c r="I8649" s="307" t="s">
        <v>3684</v>
      </c>
      <c r="J8649" s="201" t="str">
        <f t="shared" si="271"/>
        <v>9999</v>
      </c>
      <c r="K8649" s="270"/>
      <c r="L8649" s="270"/>
      <c r="M8649" s="271"/>
      <c r="N8649" s="270" t="e">
        <v>#N/A</v>
      </c>
      <c r="O8649" s="272" t="e">
        <v>#N/A</v>
      </c>
      <c r="P8649" s="272" t="e">
        <v>#N/A</v>
      </c>
      <c r="Q8649" s="272" t="e">
        <v>#N/A</v>
      </c>
    </row>
    <row r="8650" spans="1:17" s="208" customFormat="1" ht="12">
      <c r="A8650" s="268" t="str">
        <f t="shared" si="270"/>
        <v>##1164592283</v>
      </c>
      <c r="B8650" s="304" t="s">
        <v>19891</v>
      </c>
      <c r="C8650" s="269" t="s">
        <v>4148</v>
      </c>
      <c r="D8650" s="144" t="s">
        <v>3106</v>
      </c>
      <c r="E8650" s="269" t="s">
        <v>3649</v>
      </c>
      <c r="F8650" s="145" t="s">
        <v>3106</v>
      </c>
      <c r="G8650" s="269" t="s">
        <v>3106</v>
      </c>
      <c r="H8650" s="305" t="s">
        <v>4149</v>
      </c>
      <c r="I8650" s="307" t="s">
        <v>4149</v>
      </c>
      <c r="J8650" s="201" t="str">
        <f t="shared" si="271"/>
        <v>9999</v>
      </c>
      <c r="K8650" s="270" t="s">
        <v>4043</v>
      </c>
      <c r="L8650" s="270"/>
      <c r="M8650" s="271"/>
      <c r="N8650" s="270" t="e">
        <v>#N/A</v>
      </c>
      <c r="O8650" s="272" t="e">
        <v>#N/A</v>
      </c>
      <c r="P8650" s="272" t="e">
        <v>#N/A</v>
      </c>
      <c r="Q8650" s="272" t="e">
        <v>#N/A</v>
      </c>
    </row>
    <row r="8651" spans="1:17" s="208" customFormat="1" ht="12">
      <c r="A8651" s="268" t="str">
        <f t="shared" si="270"/>
        <v>##1164619607</v>
      </c>
      <c r="B8651" s="304" t="s">
        <v>19891</v>
      </c>
      <c r="C8651" s="269" t="s">
        <v>14464</v>
      </c>
      <c r="D8651" s="144" t="s">
        <v>3106</v>
      </c>
      <c r="E8651" s="269" t="s">
        <v>3649</v>
      </c>
      <c r="F8651" s="145" t="s">
        <v>3106</v>
      </c>
      <c r="G8651" s="269" t="s">
        <v>3106</v>
      </c>
      <c r="H8651" s="305" t="s">
        <v>3650</v>
      </c>
      <c r="I8651" s="307" t="s">
        <v>3650</v>
      </c>
      <c r="J8651" s="201" t="str">
        <f t="shared" si="271"/>
        <v>9999</v>
      </c>
      <c r="K8651" s="270" t="s">
        <v>13993</v>
      </c>
      <c r="L8651" s="270" t="s">
        <v>14438</v>
      </c>
      <c r="M8651" s="271">
        <v>44085</v>
      </c>
      <c r="N8651" s="270" t="e">
        <v>#N/A</v>
      </c>
      <c r="O8651" s="272" t="e">
        <v>#N/A</v>
      </c>
      <c r="P8651" s="272" t="e">
        <v>#N/A</v>
      </c>
      <c r="Q8651" s="272" t="e">
        <v>#N/A</v>
      </c>
    </row>
    <row r="8652" spans="1:17" s="208" customFormat="1" ht="12">
      <c r="A8652" s="268" t="str">
        <f t="shared" si="270"/>
        <v>##1164756714</v>
      </c>
      <c r="B8652" s="304" t="s">
        <v>19891</v>
      </c>
      <c r="C8652" s="269" t="s">
        <v>14465</v>
      </c>
      <c r="D8652" s="144" t="s">
        <v>3106</v>
      </c>
      <c r="E8652" s="269" t="s">
        <v>3649</v>
      </c>
      <c r="F8652" s="145" t="s">
        <v>3106</v>
      </c>
      <c r="G8652" s="269" t="s">
        <v>3106</v>
      </c>
      <c r="H8652" s="305" t="s">
        <v>3650</v>
      </c>
      <c r="I8652" s="307" t="s">
        <v>3650</v>
      </c>
      <c r="J8652" s="201" t="str">
        <f t="shared" si="271"/>
        <v>9999</v>
      </c>
      <c r="K8652" s="270" t="s">
        <v>13993</v>
      </c>
      <c r="L8652" s="270" t="s">
        <v>14438</v>
      </c>
      <c r="M8652" s="271">
        <v>44085</v>
      </c>
      <c r="N8652" s="270" t="e">
        <v>#N/A</v>
      </c>
      <c r="O8652" s="272" t="e">
        <v>#N/A</v>
      </c>
      <c r="P8652" s="272" t="e">
        <v>#N/A</v>
      </c>
      <c r="Q8652" s="272" t="e">
        <v>#N/A</v>
      </c>
    </row>
    <row r="8653" spans="1:17" s="208" customFormat="1" ht="12">
      <c r="A8653" s="268" t="str">
        <f t="shared" si="270"/>
        <v>##1174530349</v>
      </c>
      <c r="B8653" s="304" t="s">
        <v>19891</v>
      </c>
      <c r="C8653" s="269" t="s">
        <v>3739</v>
      </c>
      <c r="D8653" s="144" t="s">
        <v>3106</v>
      </c>
      <c r="E8653" s="269" t="s">
        <v>3649</v>
      </c>
      <c r="F8653" s="145" t="s">
        <v>3106</v>
      </c>
      <c r="G8653" s="269" t="s">
        <v>3106</v>
      </c>
      <c r="H8653" s="305" t="s">
        <v>3684</v>
      </c>
      <c r="I8653" s="307" t="s">
        <v>3684</v>
      </c>
      <c r="J8653" s="201" t="str">
        <f t="shared" si="271"/>
        <v>9999</v>
      </c>
      <c r="K8653" s="270"/>
      <c r="L8653" s="270"/>
      <c r="M8653" s="271"/>
      <c r="N8653" s="270" t="e">
        <v>#N/A</v>
      </c>
      <c r="O8653" s="272" t="e">
        <v>#N/A</v>
      </c>
      <c r="P8653" s="272" t="e">
        <v>#N/A</v>
      </c>
      <c r="Q8653" s="272" t="e">
        <v>#N/A</v>
      </c>
    </row>
    <row r="8654" spans="1:17" s="208" customFormat="1" ht="12">
      <c r="A8654" s="268" t="str">
        <f t="shared" si="270"/>
        <v>##1174579155</v>
      </c>
      <c r="B8654" s="304" t="s">
        <v>19891</v>
      </c>
      <c r="C8654" s="269" t="s">
        <v>4150</v>
      </c>
      <c r="D8654" s="144" t="s">
        <v>3106</v>
      </c>
      <c r="E8654" s="269" t="s">
        <v>3649</v>
      </c>
      <c r="F8654" s="145" t="s">
        <v>3106</v>
      </c>
      <c r="G8654" s="269" t="s">
        <v>3106</v>
      </c>
      <c r="H8654" s="305" t="s">
        <v>4151</v>
      </c>
      <c r="I8654" s="307" t="s">
        <v>4151</v>
      </c>
      <c r="J8654" s="201" t="str">
        <f t="shared" si="271"/>
        <v>9999</v>
      </c>
      <c r="K8654" s="270" t="s">
        <v>4043</v>
      </c>
      <c r="L8654" s="270"/>
      <c r="M8654" s="271"/>
      <c r="N8654" s="270" t="e">
        <v>#N/A</v>
      </c>
      <c r="O8654" s="272" t="e">
        <v>#N/A</v>
      </c>
      <c r="P8654" s="272" t="e">
        <v>#N/A</v>
      </c>
      <c r="Q8654" s="272" t="e">
        <v>#N/A</v>
      </c>
    </row>
    <row r="8655" spans="1:17" s="208" customFormat="1" ht="12">
      <c r="A8655" s="268" t="str">
        <f t="shared" si="270"/>
        <v>##1174601397</v>
      </c>
      <c r="B8655" s="304" t="s">
        <v>19891</v>
      </c>
      <c r="C8655" s="269" t="s">
        <v>3740</v>
      </c>
      <c r="D8655" s="144" t="s">
        <v>3106</v>
      </c>
      <c r="E8655" s="269" t="s">
        <v>3649</v>
      </c>
      <c r="F8655" s="145" t="s">
        <v>3106</v>
      </c>
      <c r="G8655" s="269" t="s">
        <v>3106</v>
      </c>
      <c r="H8655" s="305" t="s">
        <v>3684</v>
      </c>
      <c r="I8655" s="307" t="s">
        <v>3684</v>
      </c>
      <c r="J8655" s="201" t="str">
        <f t="shared" si="271"/>
        <v>9999</v>
      </c>
      <c r="K8655" s="270"/>
      <c r="L8655" s="270"/>
      <c r="M8655" s="271"/>
      <c r="N8655" s="270" t="e">
        <v>#N/A</v>
      </c>
      <c r="O8655" s="272" t="e">
        <v>#N/A</v>
      </c>
      <c r="P8655" s="272" t="e">
        <v>#N/A</v>
      </c>
      <c r="Q8655" s="272" t="e">
        <v>#N/A</v>
      </c>
    </row>
    <row r="8656" spans="1:17" s="208" customFormat="1" ht="12">
      <c r="A8656" s="268" t="str">
        <f t="shared" si="270"/>
        <v>##1174656367</v>
      </c>
      <c r="B8656" s="304" t="s">
        <v>19891</v>
      </c>
      <c r="C8656" s="269" t="s">
        <v>14466</v>
      </c>
      <c r="D8656" s="144" t="s">
        <v>3106</v>
      </c>
      <c r="E8656" s="269" t="s">
        <v>3649</v>
      </c>
      <c r="F8656" s="145" t="s">
        <v>3106</v>
      </c>
      <c r="G8656" s="269" t="s">
        <v>3106</v>
      </c>
      <c r="H8656" s="305" t="s">
        <v>3650</v>
      </c>
      <c r="I8656" s="307" t="s">
        <v>3650</v>
      </c>
      <c r="J8656" s="201" t="str">
        <f t="shared" si="271"/>
        <v>9999</v>
      </c>
      <c r="K8656" s="270" t="s">
        <v>13993</v>
      </c>
      <c r="L8656" s="270" t="s">
        <v>14438</v>
      </c>
      <c r="M8656" s="271">
        <v>44085</v>
      </c>
      <c r="N8656" s="270" t="e">
        <v>#N/A</v>
      </c>
      <c r="O8656" s="272" t="e">
        <v>#N/A</v>
      </c>
      <c r="P8656" s="272" t="e">
        <v>#N/A</v>
      </c>
      <c r="Q8656" s="272" t="e">
        <v>#N/A</v>
      </c>
    </row>
    <row r="8657" spans="1:17" s="208" customFormat="1" ht="12">
      <c r="A8657" s="268" t="str">
        <f t="shared" si="270"/>
        <v>##1174660120</v>
      </c>
      <c r="B8657" s="304" t="s">
        <v>19891</v>
      </c>
      <c r="C8657" s="269" t="s">
        <v>14467</v>
      </c>
      <c r="D8657" s="144" t="s">
        <v>3106</v>
      </c>
      <c r="E8657" s="269" t="s">
        <v>3649</v>
      </c>
      <c r="F8657" s="145" t="s">
        <v>3106</v>
      </c>
      <c r="G8657" s="269" t="s">
        <v>3106</v>
      </c>
      <c r="H8657" s="305" t="s">
        <v>3650</v>
      </c>
      <c r="I8657" s="307" t="s">
        <v>3650</v>
      </c>
      <c r="J8657" s="201" t="str">
        <f t="shared" si="271"/>
        <v>9999</v>
      </c>
      <c r="K8657" s="270" t="s">
        <v>13993</v>
      </c>
      <c r="L8657" s="270" t="s">
        <v>14438</v>
      </c>
      <c r="M8657" s="271">
        <v>44085</v>
      </c>
      <c r="N8657" s="270" t="e">
        <v>#N/A</v>
      </c>
      <c r="O8657" s="272" t="e">
        <v>#N/A</v>
      </c>
      <c r="P8657" s="272" t="e">
        <v>#N/A</v>
      </c>
      <c r="Q8657" s="272" t="e">
        <v>#N/A</v>
      </c>
    </row>
    <row r="8658" spans="1:17" s="208" customFormat="1" ht="12">
      <c r="A8658" s="268" t="str">
        <f t="shared" si="270"/>
        <v>##1174667158</v>
      </c>
      <c r="B8658" s="304" t="s">
        <v>19891</v>
      </c>
      <c r="C8658" s="269" t="s">
        <v>4152</v>
      </c>
      <c r="D8658" s="144" t="s">
        <v>3106</v>
      </c>
      <c r="E8658" s="269" t="s">
        <v>3649</v>
      </c>
      <c r="F8658" s="145" t="s">
        <v>3106</v>
      </c>
      <c r="G8658" s="269" t="s">
        <v>3106</v>
      </c>
      <c r="H8658" s="305" t="s">
        <v>4153</v>
      </c>
      <c r="I8658" s="307" t="s">
        <v>4153</v>
      </c>
      <c r="J8658" s="201" t="str">
        <f t="shared" si="271"/>
        <v>9999</v>
      </c>
      <c r="K8658" s="270" t="s">
        <v>4043</v>
      </c>
      <c r="L8658" s="270"/>
      <c r="M8658" s="271"/>
      <c r="N8658" s="270" t="e">
        <v>#N/A</v>
      </c>
      <c r="O8658" s="272" t="e">
        <v>#N/A</v>
      </c>
      <c r="P8658" s="272" t="e">
        <v>#N/A</v>
      </c>
      <c r="Q8658" s="272" t="e">
        <v>#N/A</v>
      </c>
    </row>
    <row r="8659" spans="1:17" s="208" customFormat="1" ht="12">
      <c r="A8659" s="268" t="str">
        <f t="shared" si="270"/>
        <v>##1174890487</v>
      </c>
      <c r="B8659" s="304" t="s">
        <v>19891</v>
      </c>
      <c r="C8659" s="269" t="s">
        <v>4001</v>
      </c>
      <c r="D8659" s="144" t="s">
        <v>3106</v>
      </c>
      <c r="E8659" s="269" t="s">
        <v>3649</v>
      </c>
      <c r="F8659" s="145" t="s">
        <v>3106</v>
      </c>
      <c r="G8659" s="269" t="s">
        <v>3106</v>
      </c>
      <c r="H8659" s="305" t="s">
        <v>3650</v>
      </c>
      <c r="I8659" s="307" t="s">
        <v>3650</v>
      </c>
      <c r="J8659" s="201" t="str">
        <f t="shared" si="271"/>
        <v>9999</v>
      </c>
      <c r="K8659" s="270"/>
      <c r="L8659" s="270"/>
      <c r="M8659" s="271"/>
      <c r="N8659" s="270" t="e">
        <v>#N/A</v>
      </c>
      <c r="O8659" s="272" t="e">
        <v>#N/A</v>
      </c>
      <c r="P8659" s="272" t="e">
        <v>#N/A</v>
      </c>
      <c r="Q8659" s="272" t="e">
        <v>#N/A</v>
      </c>
    </row>
    <row r="8660" spans="1:17" s="208" customFormat="1" ht="12">
      <c r="A8660" s="268" t="str">
        <f t="shared" si="270"/>
        <v>##1184628919</v>
      </c>
      <c r="B8660" s="304" t="s">
        <v>19891</v>
      </c>
      <c r="C8660" s="269" t="s">
        <v>14034</v>
      </c>
      <c r="D8660" s="144" t="s">
        <v>3106</v>
      </c>
      <c r="E8660" s="269" t="s">
        <v>3649</v>
      </c>
      <c r="F8660" s="145" t="s">
        <v>3106</v>
      </c>
      <c r="G8660" s="269" t="s">
        <v>3106</v>
      </c>
      <c r="H8660" s="305" t="s">
        <v>3650</v>
      </c>
      <c r="I8660" s="307" t="s">
        <v>3650</v>
      </c>
      <c r="J8660" s="201" t="str">
        <f t="shared" si="271"/>
        <v>9999</v>
      </c>
      <c r="K8660" s="270" t="s">
        <v>13915</v>
      </c>
      <c r="L8660" s="270" t="s">
        <v>13916</v>
      </c>
      <c r="M8660" s="271">
        <v>44085</v>
      </c>
      <c r="N8660" s="270" t="e">
        <v>#N/A</v>
      </c>
      <c r="O8660" s="272" t="e">
        <v>#N/A</v>
      </c>
      <c r="P8660" s="272" t="e">
        <v>#N/A</v>
      </c>
      <c r="Q8660" s="272" t="e">
        <v>#N/A</v>
      </c>
    </row>
    <row r="8661" spans="1:17" s="208" customFormat="1" ht="12">
      <c r="A8661" s="268" t="str">
        <f t="shared" ref="A8661:A8724" si="272">E8661&amp;C8661</f>
        <v>##1184638942</v>
      </c>
      <c r="B8661" s="304" t="s">
        <v>19891</v>
      </c>
      <c r="C8661" s="269" t="s">
        <v>4154</v>
      </c>
      <c r="D8661" s="144" t="s">
        <v>3106</v>
      </c>
      <c r="E8661" s="269" t="s">
        <v>3649</v>
      </c>
      <c r="F8661" s="145" t="s">
        <v>3106</v>
      </c>
      <c r="G8661" s="269" t="s">
        <v>3106</v>
      </c>
      <c r="H8661" s="305" t="s">
        <v>4155</v>
      </c>
      <c r="I8661" s="307" t="s">
        <v>4155</v>
      </c>
      <c r="J8661" s="201" t="str">
        <f t="shared" si="271"/>
        <v>9999</v>
      </c>
      <c r="K8661" s="270" t="s">
        <v>4043</v>
      </c>
      <c r="L8661" s="270"/>
      <c r="M8661" s="271"/>
      <c r="N8661" s="270" t="e">
        <v>#N/A</v>
      </c>
      <c r="O8661" s="272" t="e">
        <v>#N/A</v>
      </c>
      <c r="P8661" s="272" t="e">
        <v>#N/A</v>
      </c>
      <c r="Q8661" s="272" t="e">
        <v>#N/A</v>
      </c>
    </row>
    <row r="8662" spans="1:17" s="208" customFormat="1" ht="12">
      <c r="A8662" s="268" t="str">
        <f t="shared" si="272"/>
        <v>##1184639973</v>
      </c>
      <c r="B8662" s="304" t="s">
        <v>19891</v>
      </c>
      <c r="C8662" s="269" t="s">
        <v>4156</v>
      </c>
      <c r="D8662" s="144" t="s">
        <v>3106</v>
      </c>
      <c r="E8662" s="269" t="s">
        <v>3649</v>
      </c>
      <c r="F8662" s="145" t="s">
        <v>3106</v>
      </c>
      <c r="G8662" s="269" t="s">
        <v>3106</v>
      </c>
      <c r="H8662" s="305" t="s">
        <v>4157</v>
      </c>
      <c r="I8662" s="307" t="s">
        <v>4157</v>
      </c>
      <c r="J8662" s="201" t="str">
        <f t="shared" si="271"/>
        <v>9999</v>
      </c>
      <c r="K8662" s="270" t="s">
        <v>4043</v>
      </c>
      <c r="L8662" s="270"/>
      <c r="M8662" s="271"/>
      <c r="N8662" s="270" t="e">
        <v>#N/A</v>
      </c>
      <c r="O8662" s="272" t="e">
        <v>#N/A</v>
      </c>
      <c r="P8662" s="272" t="e">
        <v>#N/A</v>
      </c>
      <c r="Q8662" s="272" t="e">
        <v>#N/A</v>
      </c>
    </row>
    <row r="8663" spans="1:17" s="208" customFormat="1" ht="12">
      <c r="A8663" s="268" t="str">
        <f t="shared" si="272"/>
        <v>##1184655581</v>
      </c>
      <c r="B8663" s="304" t="s">
        <v>19891</v>
      </c>
      <c r="C8663" s="269" t="s">
        <v>3741</v>
      </c>
      <c r="D8663" s="144" t="s">
        <v>3106</v>
      </c>
      <c r="E8663" s="269" t="s">
        <v>3649</v>
      </c>
      <c r="F8663" s="145" t="s">
        <v>3106</v>
      </c>
      <c r="G8663" s="269" t="s">
        <v>3106</v>
      </c>
      <c r="H8663" s="305" t="s">
        <v>3684</v>
      </c>
      <c r="I8663" s="307" t="s">
        <v>3684</v>
      </c>
      <c r="J8663" s="201" t="str">
        <f t="shared" si="271"/>
        <v>9999</v>
      </c>
      <c r="K8663" s="270"/>
      <c r="L8663" s="270"/>
      <c r="M8663" s="271"/>
      <c r="N8663" s="270" t="e">
        <v>#N/A</v>
      </c>
      <c r="O8663" s="272" t="e">
        <v>#N/A</v>
      </c>
      <c r="P8663" s="272" t="e">
        <v>#N/A</v>
      </c>
      <c r="Q8663" s="272" t="e">
        <v>#N/A</v>
      </c>
    </row>
    <row r="8664" spans="1:17" s="208" customFormat="1" ht="12">
      <c r="A8664" s="268" t="str">
        <f t="shared" si="272"/>
        <v>##1184679847</v>
      </c>
      <c r="B8664" s="304" t="s">
        <v>19891</v>
      </c>
      <c r="C8664" s="269" t="s">
        <v>3742</v>
      </c>
      <c r="D8664" s="144" t="s">
        <v>3106</v>
      </c>
      <c r="E8664" s="269" t="s">
        <v>3649</v>
      </c>
      <c r="F8664" s="145" t="s">
        <v>3106</v>
      </c>
      <c r="G8664" s="269" t="s">
        <v>3106</v>
      </c>
      <c r="H8664" s="305" t="s">
        <v>3684</v>
      </c>
      <c r="I8664" s="307" t="s">
        <v>3684</v>
      </c>
      <c r="J8664" s="201" t="str">
        <f t="shared" si="271"/>
        <v>9999</v>
      </c>
      <c r="K8664" s="270"/>
      <c r="L8664" s="270"/>
      <c r="M8664" s="271"/>
      <c r="N8664" s="270" t="e">
        <v>#N/A</v>
      </c>
      <c r="O8664" s="272" t="e">
        <v>#N/A</v>
      </c>
      <c r="P8664" s="272" t="e">
        <v>#N/A</v>
      </c>
      <c r="Q8664" s="272" t="e">
        <v>#N/A</v>
      </c>
    </row>
    <row r="8665" spans="1:17" s="208" customFormat="1" ht="12">
      <c r="A8665" s="268" t="str">
        <f t="shared" si="272"/>
        <v>##1184908956</v>
      </c>
      <c r="B8665" s="304" t="s">
        <v>19891</v>
      </c>
      <c r="C8665" s="269" t="s">
        <v>4002</v>
      </c>
      <c r="D8665" s="144" t="s">
        <v>3106</v>
      </c>
      <c r="E8665" s="269" t="s">
        <v>3649</v>
      </c>
      <c r="F8665" s="145" t="s">
        <v>3106</v>
      </c>
      <c r="G8665" s="269" t="s">
        <v>3106</v>
      </c>
      <c r="H8665" s="305" t="s">
        <v>3650</v>
      </c>
      <c r="I8665" s="307" t="s">
        <v>3650</v>
      </c>
      <c r="J8665" s="201" t="str">
        <f t="shared" si="271"/>
        <v>9999</v>
      </c>
      <c r="K8665" s="270"/>
      <c r="L8665" s="270"/>
      <c r="M8665" s="271"/>
      <c r="N8665" s="270" t="e">
        <v>#N/A</v>
      </c>
      <c r="O8665" s="272" t="e">
        <v>#N/A</v>
      </c>
      <c r="P8665" s="272" t="e">
        <v>#N/A</v>
      </c>
      <c r="Q8665" s="272" t="e">
        <v>#N/A</v>
      </c>
    </row>
    <row r="8666" spans="1:17" s="208" customFormat="1" ht="12">
      <c r="A8666" s="268" t="str">
        <f t="shared" si="272"/>
        <v>##1194159525</v>
      </c>
      <c r="B8666" s="304" t="s">
        <v>19891</v>
      </c>
      <c r="C8666" s="269" t="s">
        <v>3743</v>
      </c>
      <c r="D8666" s="144" t="s">
        <v>3106</v>
      </c>
      <c r="E8666" s="269" t="s">
        <v>3649</v>
      </c>
      <c r="F8666" s="145" t="s">
        <v>3106</v>
      </c>
      <c r="G8666" s="269" t="s">
        <v>3106</v>
      </c>
      <c r="H8666" s="305" t="s">
        <v>3684</v>
      </c>
      <c r="I8666" s="307" t="s">
        <v>3684</v>
      </c>
      <c r="J8666" s="201" t="str">
        <f t="shared" si="271"/>
        <v>9999</v>
      </c>
      <c r="K8666" s="270"/>
      <c r="L8666" s="270"/>
      <c r="M8666" s="271"/>
      <c r="N8666" s="270" t="e">
        <v>#N/A</v>
      </c>
      <c r="O8666" s="272" t="e">
        <v>#N/A</v>
      </c>
      <c r="P8666" s="272" t="e">
        <v>#N/A</v>
      </c>
      <c r="Q8666" s="272" t="e">
        <v>#N/A</v>
      </c>
    </row>
    <row r="8667" spans="1:17" s="208" customFormat="1" ht="12">
      <c r="A8667" s="268" t="str">
        <f t="shared" si="272"/>
        <v>##1194179440</v>
      </c>
      <c r="B8667" s="304" t="s">
        <v>19891</v>
      </c>
      <c r="C8667" s="269" t="s">
        <v>14035</v>
      </c>
      <c r="D8667" s="144" t="s">
        <v>3106</v>
      </c>
      <c r="E8667" s="269" t="s">
        <v>3649</v>
      </c>
      <c r="F8667" s="145" t="s">
        <v>3106</v>
      </c>
      <c r="G8667" s="269" t="s">
        <v>3106</v>
      </c>
      <c r="H8667" s="305" t="s">
        <v>3650</v>
      </c>
      <c r="I8667" s="307" t="s">
        <v>3650</v>
      </c>
      <c r="J8667" s="201" t="str">
        <f t="shared" si="271"/>
        <v>9999</v>
      </c>
      <c r="K8667" s="270" t="s">
        <v>13915</v>
      </c>
      <c r="L8667" s="270" t="s">
        <v>13916</v>
      </c>
      <c r="M8667" s="271">
        <v>44085</v>
      </c>
      <c r="N8667" s="270" t="e">
        <v>#N/A</v>
      </c>
      <c r="O8667" s="272" t="e">
        <v>#N/A</v>
      </c>
      <c r="P8667" s="272" t="e">
        <v>#N/A</v>
      </c>
      <c r="Q8667" s="272" t="e">
        <v>#N/A</v>
      </c>
    </row>
    <row r="8668" spans="1:17" s="208" customFormat="1" ht="12">
      <c r="A8668" s="268" t="str">
        <f t="shared" si="272"/>
        <v>##1194706655</v>
      </c>
      <c r="B8668" s="304" t="s">
        <v>19891</v>
      </c>
      <c r="C8668" s="269" t="s">
        <v>14468</v>
      </c>
      <c r="D8668" s="144" t="s">
        <v>3106</v>
      </c>
      <c r="E8668" s="269" t="s">
        <v>3649</v>
      </c>
      <c r="F8668" s="145" t="s">
        <v>3106</v>
      </c>
      <c r="G8668" s="269" t="s">
        <v>3106</v>
      </c>
      <c r="H8668" s="305" t="s">
        <v>3650</v>
      </c>
      <c r="I8668" s="307" t="s">
        <v>3650</v>
      </c>
      <c r="J8668" s="201" t="str">
        <f t="shared" si="271"/>
        <v>9999</v>
      </c>
      <c r="K8668" s="270" t="s">
        <v>13993</v>
      </c>
      <c r="L8668" s="270" t="s">
        <v>14438</v>
      </c>
      <c r="M8668" s="271">
        <v>44085</v>
      </c>
      <c r="N8668" s="270" t="e">
        <v>#N/A</v>
      </c>
      <c r="O8668" s="272" t="e">
        <v>#N/A</v>
      </c>
      <c r="P8668" s="272" t="e">
        <v>#N/A</v>
      </c>
      <c r="Q8668" s="272" t="e">
        <v>#N/A</v>
      </c>
    </row>
    <row r="8669" spans="1:17" s="208" customFormat="1" ht="12">
      <c r="A8669" s="268" t="str">
        <f t="shared" si="272"/>
        <v>##1194771030</v>
      </c>
      <c r="B8669" s="304" t="s">
        <v>19891</v>
      </c>
      <c r="C8669" s="269" t="s">
        <v>14039</v>
      </c>
      <c r="D8669" s="144" t="s">
        <v>3106</v>
      </c>
      <c r="E8669" s="269" t="s">
        <v>3649</v>
      </c>
      <c r="F8669" s="145" t="s">
        <v>3106</v>
      </c>
      <c r="G8669" s="269" t="s">
        <v>3106</v>
      </c>
      <c r="H8669" s="305" t="s">
        <v>3650</v>
      </c>
      <c r="I8669" s="307" t="s">
        <v>3650</v>
      </c>
      <c r="J8669" s="201" t="str">
        <f t="shared" si="271"/>
        <v>9999</v>
      </c>
      <c r="K8669" s="270" t="s">
        <v>13915</v>
      </c>
      <c r="L8669" s="270" t="s">
        <v>13916</v>
      </c>
      <c r="M8669" s="271">
        <v>44085</v>
      </c>
      <c r="N8669" s="270" t="e">
        <v>#N/A</v>
      </c>
      <c r="O8669" s="272" t="e">
        <v>#N/A</v>
      </c>
      <c r="P8669" s="272" t="e">
        <v>#N/A</v>
      </c>
      <c r="Q8669" s="272" t="e">
        <v>#N/A</v>
      </c>
    </row>
    <row r="8670" spans="1:17" s="208" customFormat="1" ht="12">
      <c r="A8670" s="268" t="str">
        <f t="shared" si="272"/>
        <v>##1194792762</v>
      </c>
      <c r="B8670" s="304" t="s">
        <v>19891</v>
      </c>
      <c r="C8670" s="269" t="s">
        <v>3662</v>
      </c>
      <c r="D8670" s="144" t="s">
        <v>3106</v>
      </c>
      <c r="E8670" s="269" t="s">
        <v>3649</v>
      </c>
      <c r="F8670" s="145" t="s">
        <v>3106</v>
      </c>
      <c r="G8670" s="269" t="s">
        <v>3106</v>
      </c>
      <c r="H8670" s="305" t="s">
        <v>3650</v>
      </c>
      <c r="I8670" s="307" t="s">
        <v>3650</v>
      </c>
      <c r="J8670" s="201" t="str">
        <f t="shared" si="271"/>
        <v>9999</v>
      </c>
      <c r="K8670" s="270"/>
      <c r="L8670" s="270"/>
      <c r="M8670" s="271"/>
      <c r="N8670" s="270" t="e">
        <v>#N/A</v>
      </c>
      <c r="O8670" s="272" t="e">
        <v>#N/A</v>
      </c>
      <c r="P8670" s="272" t="e">
        <v>#N/A</v>
      </c>
      <c r="Q8670" s="272" t="e">
        <v>#N/A</v>
      </c>
    </row>
    <row r="8671" spans="1:17" s="208" customFormat="1" ht="12">
      <c r="A8671" s="268" t="str">
        <f t="shared" si="272"/>
        <v>##1194840421</v>
      </c>
      <c r="B8671" s="304" t="s">
        <v>19891</v>
      </c>
      <c r="C8671" s="269" t="s">
        <v>14469</v>
      </c>
      <c r="D8671" s="144" t="s">
        <v>3106</v>
      </c>
      <c r="E8671" s="269" t="s">
        <v>3649</v>
      </c>
      <c r="F8671" s="145" t="s">
        <v>3106</v>
      </c>
      <c r="G8671" s="269" t="s">
        <v>3106</v>
      </c>
      <c r="H8671" s="305" t="s">
        <v>3650</v>
      </c>
      <c r="I8671" s="307" t="s">
        <v>3650</v>
      </c>
      <c r="J8671" s="201" t="str">
        <f t="shared" si="271"/>
        <v>9999</v>
      </c>
      <c r="K8671" s="270" t="s">
        <v>13993</v>
      </c>
      <c r="L8671" s="270" t="s">
        <v>14438</v>
      </c>
      <c r="M8671" s="271">
        <v>44085</v>
      </c>
      <c r="N8671" s="270" t="e">
        <v>#N/A</v>
      </c>
      <c r="O8671" s="272" t="e">
        <v>#N/A</v>
      </c>
      <c r="P8671" s="272" t="e">
        <v>#N/A</v>
      </c>
      <c r="Q8671" s="272" t="e">
        <v>#N/A</v>
      </c>
    </row>
    <row r="8672" spans="1:17" s="208" customFormat="1" ht="12">
      <c r="A8672" s="268" t="str">
        <f t="shared" si="272"/>
        <v>##1194926279</v>
      </c>
      <c r="B8672" s="304" t="s">
        <v>19891</v>
      </c>
      <c r="C8672" s="269" t="s">
        <v>4158</v>
      </c>
      <c r="D8672" s="144" t="s">
        <v>3106</v>
      </c>
      <c r="E8672" s="269" t="s">
        <v>3649</v>
      </c>
      <c r="F8672" s="145" t="s">
        <v>3106</v>
      </c>
      <c r="G8672" s="269" t="s">
        <v>3106</v>
      </c>
      <c r="H8672" s="305" t="s">
        <v>4159</v>
      </c>
      <c r="I8672" s="307" t="s">
        <v>4159</v>
      </c>
      <c r="J8672" s="201" t="str">
        <f t="shared" si="271"/>
        <v>9999</v>
      </c>
      <c r="K8672" s="270" t="s">
        <v>4043</v>
      </c>
      <c r="L8672" s="270"/>
      <c r="M8672" s="271"/>
      <c r="N8672" s="270" t="e">
        <v>#N/A</v>
      </c>
      <c r="O8672" s="272" t="e">
        <v>#N/A</v>
      </c>
      <c r="P8672" s="272" t="e">
        <v>#N/A</v>
      </c>
      <c r="Q8672" s="272" t="e">
        <v>#N/A</v>
      </c>
    </row>
    <row r="8673" spans="1:17" s="208" customFormat="1" ht="12">
      <c r="A8673" s="268" t="str">
        <f t="shared" si="272"/>
        <v>##1205267341</v>
      </c>
      <c r="B8673" s="304" t="s">
        <v>19891</v>
      </c>
      <c r="C8673" s="269" t="s">
        <v>4003</v>
      </c>
      <c r="D8673" s="144" t="s">
        <v>3106</v>
      </c>
      <c r="E8673" s="269" t="s">
        <v>3649</v>
      </c>
      <c r="F8673" s="145" t="s">
        <v>3106</v>
      </c>
      <c r="G8673" s="269" t="s">
        <v>3106</v>
      </c>
      <c r="H8673" s="305" t="s">
        <v>3650</v>
      </c>
      <c r="I8673" s="307" t="s">
        <v>3650</v>
      </c>
      <c r="J8673" s="201" t="str">
        <f t="shared" si="271"/>
        <v>9999</v>
      </c>
      <c r="K8673" s="270"/>
      <c r="L8673" s="270"/>
      <c r="M8673" s="271"/>
      <c r="N8673" s="270" t="e">
        <v>#N/A</v>
      </c>
      <c r="O8673" s="272" t="e">
        <v>#N/A</v>
      </c>
      <c r="P8673" s="272" t="e">
        <v>#N/A</v>
      </c>
      <c r="Q8673" s="272" t="e">
        <v>#N/A</v>
      </c>
    </row>
    <row r="8674" spans="1:17" s="208" customFormat="1" ht="12">
      <c r="A8674" s="268" t="str">
        <f t="shared" si="272"/>
        <v>##1205373057</v>
      </c>
      <c r="B8674" s="304" t="s">
        <v>19891</v>
      </c>
      <c r="C8674" s="269" t="s">
        <v>4160</v>
      </c>
      <c r="D8674" s="144" t="s">
        <v>3106</v>
      </c>
      <c r="E8674" s="269" t="s">
        <v>3649</v>
      </c>
      <c r="F8674" s="145" t="s">
        <v>3106</v>
      </c>
      <c r="G8674" s="269" t="s">
        <v>3106</v>
      </c>
      <c r="H8674" s="305" t="s">
        <v>4161</v>
      </c>
      <c r="I8674" s="307" t="s">
        <v>4161</v>
      </c>
      <c r="J8674" s="201" t="str">
        <f t="shared" si="271"/>
        <v>9999</v>
      </c>
      <c r="K8674" s="270" t="s">
        <v>4095</v>
      </c>
      <c r="L8674" s="270"/>
      <c r="M8674" s="271"/>
      <c r="N8674" s="270" t="e">
        <v>#N/A</v>
      </c>
      <c r="O8674" s="272" t="e">
        <v>#N/A</v>
      </c>
      <c r="P8674" s="272" t="e">
        <v>#N/A</v>
      </c>
      <c r="Q8674" s="272" t="e">
        <v>#N/A</v>
      </c>
    </row>
    <row r="8675" spans="1:17" s="208" customFormat="1" ht="12">
      <c r="A8675" s="268" t="str">
        <f t="shared" si="272"/>
        <v>##1205382413</v>
      </c>
      <c r="B8675" s="304" t="s">
        <v>19891</v>
      </c>
      <c r="C8675" s="269" t="s">
        <v>4004</v>
      </c>
      <c r="D8675" s="144" t="s">
        <v>3106</v>
      </c>
      <c r="E8675" s="269" t="s">
        <v>3649</v>
      </c>
      <c r="F8675" s="145" t="s">
        <v>3106</v>
      </c>
      <c r="G8675" s="269" t="s">
        <v>3106</v>
      </c>
      <c r="H8675" s="305" t="s">
        <v>3650</v>
      </c>
      <c r="I8675" s="307" t="s">
        <v>3650</v>
      </c>
      <c r="J8675" s="201" t="str">
        <f t="shared" si="271"/>
        <v>9999</v>
      </c>
      <c r="K8675" s="270"/>
      <c r="L8675" s="270"/>
      <c r="M8675" s="271"/>
      <c r="N8675" s="270" t="e">
        <v>#N/A</v>
      </c>
      <c r="O8675" s="272" t="e">
        <v>#N/A</v>
      </c>
      <c r="P8675" s="272" t="e">
        <v>#N/A</v>
      </c>
      <c r="Q8675" s="272" t="e">
        <v>#N/A</v>
      </c>
    </row>
    <row r="8676" spans="1:17" s="208" customFormat="1" ht="12">
      <c r="A8676" s="268" t="str">
        <f t="shared" si="272"/>
        <v>##1205833241</v>
      </c>
      <c r="B8676" s="304" t="s">
        <v>19891</v>
      </c>
      <c r="C8676" s="269" t="s">
        <v>3744</v>
      </c>
      <c r="D8676" s="144" t="s">
        <v>3106</v>
      </c>
      <c r="E8676" s="269" t="s">
        <v>3649</v>
      </c>
      <c r="F8676" s="145" t="s">
        <v>3106</v>
      </c>
      <c r="G8676" s="269" t="s">
        <v>3106</v>
      </c>
      <c r="H8676" s="305" t="s">
        <v>3684</v>
      </c>
      <c r="I8676" s="307" t="s">
        <v>3684</v>
      </c>
      <c r="J8676" s="201" t="str">
        <f t="shared" si="271"/>
        <v>9999</v>
      </c>
      <c r="K8676" s="270"/>
      <c r="L8676" s="270"/>
      <c r="M8676" s="271"/>
      <c r="N8676" s="270" t="e">
        <v>#N/A</v>
      </c>
      <c r="O8676" s="272" t="e">
        <v>#N/A</v>
      </c>
      <c r="P8676" s="272" t="e">
        <v>#N/A</v>
      </c>
      <c r="Q8676" s="272" t="e">
        <v>#N/A</v>
      </c>
    </row>
    <row r="8677" spans="1:17" s="208" customFormat="1" ht="12">
      <c r="A8677" s="268" t="str">
        <f t="shared" si="272"/>
        <v>##1205863255</v>
      </c>
      <c r="B8677" s="304" t="s">
        <v>19891</v>
      </c>
      <c r="C8677" s="269" t="s">
        <v>4162</v>
      </c>
      <c r="D8677" s="144" t="s">
        <v>3106</v>
      </c>
      <c r="E8677" s="269" t="s">
        <v>3649</v>
      </c>
      <c r="F8677" s="145" t="s">
        <v>3106</v>
      </c>
      <c r="G8677" s="269" t="s">
        <v>3106</v>
      </c>
      <c r="H8677" s="305" t="s">
        <v>4163</v>
      </c>
      <c r="I8677" s="307" t="s">
        <v>4163</v>
      </c>
      <c r="J8677" s="201" t="str">
        <f t="shared" si="271"/>
        <v>9999</v>
      </c>
      <c r="K8677" s="270" t="s">
        <v>4043</v>
      </c>
      <c r="L8677" s="270"/>
      <c r="M8677" s="271"/>
      <c r="N8677" s="270" t="e">
        <v>#N/A</v>
      </c>
      <c r="O8677" s="272" t="e">
        <v>#N/A</v>
      </c>
      <c r="P8677" s="272" t="e">
        <v>#N/A</v>
      </c>
      <c r="Q8677" s="272" t="e">
        <v>#N/A</v>
      </c>
    </row>
    <row r="8678" spans="1:17" s="208" customFormat="1" ht="12">
      <c r="A8678" s="268" t="str">
        <f t="shared" si="272"/>
        <v>##1205880945</v>
      </c>
      <c r="B8678" s="304" t="s">
        <v>19891</v>
      </c>
      <c r="C8678" s="269" t="s">
        <v>4164</v>
      </c>
      <c r="D8678" s="144" t="s">
        <v>3106</v>
      </c>
      <c r="E8678" s="269" t="s">
        <v>3649</v>
      </c>
      <c r="F8678" s="145" t="s">
        <v>3106</v>
      </c>
      <c r="G8678" s="269" t="s">
        <v>3106</v>
      </c>
      <c r="H8678" s="305" t="s">
        <v>4165</v>
      </c>
      <c r="I8678" s="307" t="s">
        <v>4165</v>
      </c>
      <c r="J8678" s="201" t="str">
        <f t="shared" si="271"/>
        <v>9999</v>
      </c>
      <c r="K8678" s="270" t="s">
        <v>4043</v>
      </c>
      <c r="L8678" s="270"/>
      <c r="M8678" s="271"/>
      <c r="N8678" s="270" t="e">
        <v>#N/A</v>
      </c>
      <c r="O8678" s="272" t="e">
        <v>#N/A</v>
      </c>
      <c r="P8678" s="272" t="e">
        <v>#N/A</v>
      </c>
      <c r="Q8678" s="272" t="e">
        <v>#N/A</v>
      </c>
    </row>
    <row r="8679" spans="1:17" s="208" customFormat="1" ht="12">
      <c r="A8679" s="268" t="str">
        <f t="shared" si="272"/>
        <v>##1205882669</v>
      </c>
      <c r="B8679" s="304" t="s">
        <v>19891</v>
      </c>
      <c r="C8679" s="269" t="s">
        <v>3745</v>
      </c>
      <c r="D8679" s="144" t="s">
        <v>3106</v>
      </c>
      <c r="E8679" s="269" t="s">
        <v>3649</v>
      </c>
      <c r="F8679" s="145" t="s">
        <v>3106</v>
      </c>
      <c r="G8679" s="269" t="s">
        <v>3106</v>
      </c>
      <c r="H8679" s="305" t="s">
        <v>3684</v>
      </c>
      <c r="I8679" s="307" t="s">
        <v>3684</v>
      </c>
      <c r="J8679" s="201" t="str">
        <f t="shared" si="271"/>
        <v>9999</v>
      </c>
      <c r="K8679" s="270"/>
      <c r="L8679" s="270"/>
      <c r="M8679" s="271"/>
      <c r="N8679" s="270" t="e">
        <v>#N/A</v>
      </c>
      <c r="O8679" s="272" t="e">
        <v>#N/A</v>
      </c>
      <c r="P8679" s="272" t="e">
        <v>#N/A</v>
      </c>
      <c r="Q8679" s="272" t="e">
        <v>#N/A</v>
      </c>
    </row>
    <row r="8680" spans="1:17" s="208" customFormat="1" ht="12">
      <c r="A8680" s="268" t="str">
        <f t="shared" si="272"/>
        <v>##1205883980</v>
      </c>
      <c r="B8680" s="304" t="s">
        <v>19891</v>
      </c>
      <c r="C8680" s="269" t="s">
        <v>4166</v>
      </c>
      <c r="D8680" s="144" t="s">
        <v>3106</v>
      </c>
      <c r="E8680" s="269" t="s">
        <v>3649</v>
      </c>
      <c r="F8680" s="145" t="s">
        <v>3106</v>
      </c>
      <c r="G8680" s="269" t="s">
        <v>3106</v>
      </c>
      <c r="H8680" s="305" t="s">
        <v>4167</v>
      </c>
      <c r="I8680" s="307" t="s">
        <v>4167</v>
      </c>
      <c r="J8680" s="201" t="str">
        <f t="shared" si="271"/>
        <v>9999</v>
      </c>
      <c r="K8680" s="270" t="s">
        <v>4043</v>
      </c>
      <c r="L8680" s="270"/>
      <c r="M8680" s="271"/>
      <c r="N8680" s="270" t="e">
        <v>#N/A</v>
      </c>
      <c r="O8680" s="272" t="e">
        <v>#N/A</v>
      </c>
      <c r="P8680" s="272" t="e">
        <v>#N/A</v>
      </c>
      <c r="Q8680" s="272" t="e">
        <v>#N/A</v>
      </c>
    </row>
    <row r="8681" spans="1:17" s="208" customFormat="1" ht="12">
      <c r="A8681" s="268" t="str">
        <f t="shared" si="272"/>
        <v>##1205923539</v>
      </c>
      <c r="B8681" s="304" t="s">
        <v>19891</v>
      </c>
      <c r="C8681" s="269" t="s">
        <v>3746</v>
      </c>
      <c r="D8681" s="144" t="s">
        <v>3106</v>
      </c>
      <c r="E8681" s="269" t="s">
        <v>3649</v>
      </c>
      <c r="F8681" s="145" t="s">
        <v>3106</v>
      </c>
      <c r="G8681" s="269" t="s">
        <v>3106</v>
      </c>
      <c r="H8681" s="305" t="s">
        <v>3684</v>
      </c>
      <c r="I8681" s="307" t="s">
        <v>3684</v>
      </c>
      <c r="J8681" s="201" t="str">
        <f t="shared" si="271"/>
        <v>9999</v>
      </c>
      <c r="K8681" s="270"/>
      <c r="L8681" s="270"/>
      <c r="M8681" s="271"/>
      <c r="N8681" s="270" t="e">
        <v>#N/A</v>
      </c>
      <c r="O8681" s="272" t="e">
        <v>#N/A</v>
      </c>
      <c r="P8681" s="272" t="e">
        <v>#N/A</v>
      </c>
      <c r="Q8681" s="272" t="e">
        <v>#N/A</v>
      </c>
    </row>
    <row r="8682" spans="1:17" s="208" customFormat="1" ht="12">
      <c r="A8682" s="268" t="str">
        <f t="shared" si="272"/>
        <v>##1215030697</v>
      </c>
      <c r="B8682" s="304" t="s">
        <v>19891</v>
      </c>
      <c r="C8682" s="269" t="s">
        <v>3747</v>
      </c>
      <c r="D8682" s="144" t="s">
        <v>3106</v>
      </c>
      <c r="E8682" s="269" t="s">
        <v>3649</v>
      </c>
      <c r="F8682" s="145" t="s">
        <v>3106</v>
      </c>
      <c r="G8682" s="269" t="s">
        <v>3106</v>
      </c>
      <c r="H8682" s="305" t="s">
        <v>3684</v>
      </c>
      <c r="I8682" s="307" t="s">
        <v>3684</v>
      </c>
      <c r="J8682" s="201" t="str">
        <f t="shared" si="271"/>
        <v>9999</v>
      </c>
      <c r="K8682" s="270"/>
      <c r="L8682" s="270"/>
      <c r="M8682" s="271"/>
      <c r="N8682" s="270" t="e">
        <v>#N/A</v>
      </c>
      <c r="O8682" s="272" t="e">
        <v>#N/A</v>
      </c>
      <c r="P8682" s="272" t="e">
        <v>#N/A</v>
      </c>
      <c r="Q8682" s="272" t="e">
        <v>#N/A</v>
      </c>
    </row>
    <row r="8683" spans="1:17" s="208" customFormat="1" ht="12">
      <c r="A8683" s="268" t="str">
        <f t="shared" si="272"/>
        <v>##1215038096</v>
      </c>
      <c r="B8683" s="304" t="s">
        <v>19891</v>
      </c>
      <c r="C8683" s="269" t="s">
        <v>4168</v>
      </c>
      <c r="D8683" s="144" t="s">
        <v>3106</v>
      </c>
      <c r="E8683" s="269" t="s">
        <v>3649</v>
      </c>
      <c r="F8683" s="145" t="s">
        <v>3106</v>
      </c>
      <c r="G8683" s="269" t="s">
        <v>3106</v>
      </c>
      <c r="H8683" s="305" t="s">
        <v>4169</v>
      </c>
      <c r="I8683" s="307" t="s">
        <v>4169</v>
      </c>
      <c r="J8683" s="201" t="str">
        <f t="shared" si="271"/>
        <v>9999</v>
      </c>
      <c r="K8683" s="270" t="s">
        <v>4043</v>
      </c>
      <c r="L8683" s="270"/>
      <c r="M8683" s="271"/>
      <c r="N8683" s="270" t="e">
        <v>#N/A</v>
      </c>
      <c r="O8683" s="272" t="e">
        <v>#N/A</v>
      </c>
      <c r="P8683" s="272" t="e">
        <v>#N/A</v>
      </c>
      <c r="Q8683" s="272" t="e">
        <v>#N/A</v>
      </c>
    </row>
    <row r="8684" spans="1:17" s="208" customFormat="1" ht="12">
      <c r="A8684" s="268" t="str">
        <f t="shared" si="272"/>
        <v>##1215051404</v>
      </c>
      <c r="B8684" s="304" t="s">
        <v>19891</v>
      </c>
      <c r="C8684" s="269" t="s">
        <v>3748</v>
      </c>
      <c r="D8684" s="144" t="s">
        <v>3106</v>
      </c>
      <c r="E8684" s="269" t="s">
        <v>3649</v>
      </c>
      <c r="F8684" s="145" t="s">
        <v>3106</v>
      </c>
      <c r="G8684" s="269" t="s">
        <v>3106</v>
      </c>
      <c r="H8684" s="305" t="s">
        <v>3684</v>
      </c>
      <c r="I8684" s="307" t="s">
        <v>3684</v>
      </c>
      <c r="J8684" s="201" t="str">
        <f t="shared" si="271"/>
        <v>9999</v>
      </c>
      <c r="K8684" s="270"/>
      <c r="L8684" s="270"/>
      <c r="M8684" s="271"/>
      <c r="N8684" s="270" t="e">
        <v>#N/A</v>
      </c>
      <c r="O8684" s="272" t="e">
        <v>#N/A</v>
      </c>
      <c r="P8684" s="272" t="e">
        <v>#N/A</v>
      </c>
      <c r="Q8684" s="272" t="e">
        <v>#N/A</v>
      </c>
    </row>
    <row r="8685" spans="1:17" s="208" customFormat="1" ht="12">
      <c r="A8685" s="268" t="str">
        <f t="shared" si="272"/>
        <v>##1215139233</v>
      </c>
      <c r="B8685" s="304" t="s">
        <v>19891</v>
      </c>
      <c r="C8685" s="269" t="s">
        <v>14470</v>
      </c>
      <c r="D8685" s="144" t="s">
        <v>3106</v>
      </c>
      <c r="E8685" s="269" t="s">
        <v>3649</v>
      </c>
      <c r="F8685" s="145" t="s">
        <v>3106</v>
      </c>
      <c r="G8685" s="269" t="s">
        <v>3106</v>
      </c>
      <c r="H8685" s="305" t="s">
        <v>3650</v>
      </c>
      <c r="I8685" s="307" t="s">
        <v>3650</v>
      </c>
      <c r="J8685" s="201" t="str">
        <f t="shared" si="271"/>
        <v>9999</v>
      </c>
      <c r="K8685" s="270" t="s">
        <v>13993</v>
      </c>
      <c r="L8685" s="270" t="s">
        <v>14438</v>
      </c>
      <c r="M8685" s="271">
        <v>44085</v>
      </c>
      <c r="N8685" s="270" t="e">
        <v>#N/A</v>
      </c>
      <c r="O8685" s="272" t="e">
        <v>#N/A</v>
      </c>
      <c r="P8685" s="272" t="e">
        <v>#N/A</v>
      </c>
      <c r="Q8685" s="272" t="e">
        <v>#N/A</v>
      </c>
    </row>
    <row r="8686" spans="1:17" s="208" customFormat="1" ht="12">
      <c r="A8686" s="268" t="str">
        <f t="shared" si="272"/>
        <v>##1215279021</v>
      </c>
      <c r="B8686" s="304" t="s">
        <v>19891</v>
      </c>
      <c r="C8686" s="269" t="s">
        <v>14471</v>
      </c>
      <c r="D8686" s="144" t="s">
        <v>3106</v>
      </c>
      <c r="E8686" s="269" t="s">
        <v>3649</v>
      </c>
      <c r="F8686" s="145" t="s">
        <v>3106</v>
      </c>
      <c r="G8686" s="269" t="s">
        <v>3106</v>
      </c>
      <c r="H8686" s="305" t="s">
        <v>3650</v>
      </c>
      <c r="I8686" s="307" t="s">
        <v>3650</v>
      </c>
      <c r="J8686" s="201" t="str">
        <f t="shared" si="271"/>
        <v>9999</v>
      </c>
      <c r="K8686" s="270" t="s">
        <v>13993</v>
      </c>
      <c r="L8686" s="270" t="s">
        <v>14438</v>
      </c>
      <c r="M8686" s="271">
        <v>44085</v>
      </c>
      <c r="N8686" s="270" t="e">
        <v>#N/A</v>
      </c>
      <c r="O8686" s="272" t="e">
        <v>#N/A</v>
      </c>
      <c r="P8686" s="272" t="e">
        <v>#N/A</v>
      </c>
      <c r="Q8686" s="272" t="e">
        <v>#N/A</v>
      </c>
    </row>
    <row r="8687" spans="1:17" s="208" customFormat="1" ht="12">
      <c r="A8687" s="268" t="str">
        <f t="shared" si="272"/>
        <v>##1215444054</v>
      </c>
      <c r="B8687" s="304" t="s">
        <v>19891</v>
      </c>
      <c r="C8687" s="269" t="s">
        <v>14472</v>
      </c>
      <c r="D8687" s="144" t="s">
        <v>3106</v>
      </c>
      <c r="E8687" s="269" t="s">
        <v>3649</v>
      </c>
      <c r="F8687" s="145" t="s">
        <v>3106</v>
      </c>
      <c r="G8687" s="269" t="s">
        <v>3106</v>
      </c>
      <c r="H8687" s="305" t="s">
        <v>3650</v>
      </c>
      <c r="I8687" s="307" t="s">
        <v>3650</v>
      </c>
      <c r="J8687" s="201" t="str">
        <f t="shared" si="271"/>
        <v>9999</v>
      </c>
      <c r="K8687" s="270" t="s">
        <v>13993</v>
      </c>
      <c r="L8687" s="270" t="s">
        <v>14438</v>
      </c>
      <c r="M8687" s="271">
        <v>44085</v>
      </c>
      <c r="N8687" s="270" t="e">
        <v>#N/A</v>
      </c>
      <c r="O8687" s="272" t="e">
        <v>#N/A</v>
      </c>
      <c r="P8687" s="272" t="e">
        <v>#N/A</v>
      </c>
      <c r="Q8687" s="272" t="e">
        <v>#N/A</v>
      </c>
    </row>
    <row r="8688" spans="1:17" s="208" customFormat="1" ht="12">
      <c r="A8688" s="268" t="str">
        <f t="shared" si="272"/>
        <v>##1215903018</v>
      </c>
      <c r="B8688" s="304" t="s">
        <v>19891</v>
      </c>
      <c r="C8688" s="269" t="s">
        <v>3749</v>
      </c>
      <c r="D8688" s="144" t="s">
        <v>3106</v>
      </c>
      <c r="E8688" s="269" t="s">
        <v>3649</v>
      </c>
      <c r="F8688" s="145" t="s">
        <v>3106</v>
      </c>
      <c r="G8688" s="269" t="s">
        <v>3106</v>
      </c>
      <c r="H8688" s="305" t="s">
        <v>3684</v>
      </c>
      <c r="I8688" s="307" t="s">
        <v>3684</v>
      </c>
      <c r="J8688" s="201" t="str">
        <f t="shared" si="271"/>
        <v>9999</v>
      </c>
      <c r="K8688" s="270"/>
      <c r="L8688" s="270"/>
      <c r="M8688" s="271"/>
      <c r="N8688" s="270" t="e">
        <v>#N/A</v>
      </c>
      <c r="O8688" s="272" t="e">
        <v>#N/A</v>
      </c>
      <c r="P8688" s="272" t="e">
        <v>#N/A</v>
      </c>
      <c r="Q8688" s="272" t="e">
        <v>#N/A</v>
      </c>
    </row>
    <row r="8689" spans="1:20" ht="12">
      <c r="A8689" s="268" t="str">
        <f t="shared" si="272"/>
        <v>##1215914254</v>
      </c>
      <c r="B8689" s="304" t="s">
        <v>19891</v>
      </c>
      <c r="C8689" s="269" t="s">
        <v>4555</v>
      </c>
      <c r="D8689" s="144" t="s">
        <v>3106</v>
      </c>
      <c r="E8689" s="269" t="s">
        <v>3649</v>
      </c>
      <c r="F8689" s="145" t="s">
        <v>3106</v>
      </c>
      <c r="G8689" s="269" t="s">
        <v>3106</v>
      </c>
      <c r="H8689" s="305" t="s">
        <v>4169</v>
      </c>
      <c r="I8689" s="307" t="s">
        <v>4169</v>
      </c>
      <c r="J8689" s="201" t="str">
        <f t="shared" si="271"/>
        <v>9999</v>
      </c>
      <c r="K8689" s="270" t="s">
        <v>4556</v>
      </c>
      <c r="L8689" s="270"/>
      <c r="M8689" s="271"/>
      <c r="N8689" s="270" t="e">
        <v>#N/A</v>
      </c>
      <c r="O8689" s="272" t="e">
        <v>#N/A</v>
      </c>
      <c r="P8689" s="272" t="e">
        <v>#N/A</v>
      </c>
      <c r="Q8689" s="272" t="e">
        <v>#N/A</v>
      </c>
      <c r="S8689" s="208"/>
    </row>
    <row r="8690" spans="1:20" ht="12">
      <c r="A8690" s="268" t="str">
        <f t="shared" si="272"/>
        <v>##1215917224</v>
      </c>
      <c r="B8690" s="304" t="s">
        <v>19891</v>
      </c>
      <c r="C8690" s="269" t="s">
        <v>4170</v>
      </c>
      <c r="D8690" s="144" t="s">
        <v>3106</v>
      </c>
      <c r="E8690" s="269" t="s">
        <v>3649</v>
      </c>
      <c r="F8690" s="145" t="s">
        <v>3106</v>
      </c>
      <c r="G8690" s="269" t="s">
        <v>3106</v>
      </c>
      <c r="H8690" s="305" t="s">
        <v>4171</v>
      </c>
      <c r="I8690" s="307" t="s">
        <v>4171</v>
      </c>
      <c r="J8690" s="201" t="str">
        <f t="shared" si="271"/>
        <v>9999</v>
      </c>
      <c r="K8690" s="270" t="s">
        <v>4043</v>
      </c>
      <c r="L8690" s="270"/>
      <c r="M8690" s="271"/>
      <c r="N8690" s="270" t="e">
        <v>#N/A</v>
      </c>
      <c r="O8690" s="272" t="e">
        <v>#N/A</v>
      </c>
      <c r="P8690" s="272" t="e">
        <v>#N/A</v>
      </c>
      <c r="Q8690" s="272" t="e">
        <v>#N/A</v>
      </c>
      <c r="S8690" s="208"/>
    </row>
    <row r="8691" spans="1:20" ht="12">
      <c r="A8691" s="268" t="str">
        <f t="shared" si="272"/>
        <v>##1215988530</v>
      </c>
      <c r="B8691" s="304" t="s">
        <v>19891</v>
      </c>
      <c r="C8691" s="269" t="s">
        <v>14067</v>
      </c>
      <c r="D8691" s="144" t="s">
        <v>3106</v>
      </c>
      <c r="E8691" s="269" t="s">
        <v>3649</v>
      </c>
      <c r="F8691" s="145" t="s">
        <v>3106</v>
      </c>
      <c r="G8691" s="269" t="s">
        <v>3106</v>
      </c>
      <c r="H8691" s="305" t="s">
        <v>3650</v>
      </c>
      <c r="I8691" s="307" t="s">
        <v>3650</v>
      </c>
      <c r="J8691" s="201" t="str">
        <f t="shared" si="271"/>
        <v>9999</v>
      </c>
      <c r="K8691" s="270" t="s">
        <v>13915</v>
      </c>
      <c r="L8691" s="270" t="s">
        <v>13916</v>
      </c>
      <c r="M8691" s="271">
        <v>44085</v>
      </c>
      <c r="N8691" s="270" t="e">
        <v>#N/A</v>
      </c>
      <c r="O8691" s="272" t="e">
        <v>#N/A</v>
      </c>
      <c r="P8691" s="272" t="e">
        <v>#N/A</v>
      </c>
      <c r="Q8691" s="272" t="e">
        <v>#N/A</v>
      </c>
      <c r="S8691" s="208"/>
    </row>
    <row r="8692" spans="1:20" ht="12">
      <c r="A8692" s="268" t="str">
        <f t="shared" si="272"/>
        <v>##1225016595</v>
      </c>
      <c r="B8692" s="304" t="s">
        <v>19891</v>
      </c>
      <c r="C8692" s="269" t="s">
        <v>3750</v>
      </c>
      <c r="D8692" s="144" t="s">
        <v>3106</v>
      </c>
      <c r="E8692" s="269" t="s">
        <v>3649</v>
      </c>
      <c r="F8692" s="145" t="s">
        <v>3106</v>
      </c>
      <c r="G8692" s="269" t="s">
        <v>3106</v>
      </c>
      <c r="H8692" s="305" t="s">
        <v>3684</v>
      </c>
      <c r="I8692" s="307" t="s">
        <v>3684</v>
      </c>
      <c r="J8692" s="201" t="str">
        <f t="shared" si="271"/>
        <v>9999</v>
      </c>
      <c r="K8692" s="270"/>
      <c r="L8692" s="270"/>
      <c r="M8692" s="271"/>
      <c r="N8692" s="270" t="e">
        <v>#N/A</v>
      </c>
      <c r="O8692" s="272" t="e">
        <v>#N/A</v>
      </c>
      <c r="P8692" s="272" t="e">
        <v>#N/A</v>
      </c>
      <c r="Q8692" s="272" t="e">
        <v>#N/A</v>
      </c>
      <c r="S8692" s="208"/>
    </row>
    <row r="8693" spans="1:20" ht="12">
      <c r="A8693" s="268" t="str">
        <f t="shared" si="272"/>
        <v>##1225038953</v>
      </c>
      <c r="B8693" s="304" t="s">
        <v>19891</v>
      </c>
      <c r="C8693" s="269" t="s">
        <v>14473</v>
      </c>
      <c r="D8693" s="144" t="s">
        <v>3106</v>
      </c>
      <c r="E8693" s="269" t="s">
        <v>3649</v>
      </c>
      <c r="F8693" s="145" t="s">
        <v>3106</v>
      </c>
      <c r="G8693" s="269" t="s">
        <v>3106</v>
      </c>
      <c r="H8693" s="305" t="s">
        <v>3650</v>
      </c>
      <c r="I8693" s="307" t="s">
        <v>3650</v>
      </c>
      <c r="J8693" s="201" t="str">
        <f t="shared" si="271"/>
        <v>9999</v>
      </c>
      <c r="K8693" s="270" t="s">
        <v>13993</v>
      </c>
      <c r="L8693" s="270" t="s">
        <v>14438</v>
      </c>
      <c r="M8693" s="271">
        <v>44085</v>
      </c>
      <c r="N8693" s="270" t="e">
        <v>#N/A</v>
      </c>
      <c r="O8693" s="272" t="e">
        <v>#N/A</v>
      </c>
      <c r="P8693" s="272" t="e">
        <v>#N/A</v>
      </c>
      <c r="Q8693" s="272" t="e">
        <v>#N/A</v>
      </c>
      <c r="S8693" s="208"/>
    </row>
    <row r="8694" spans="1:20" ht="12">
      <c r="A8694" s="268" t="str">
        <f t="shared" si="272"/>
        <v>##1225046709</v>
      </c>
      <c r="B8694" s="304" t="s">
        <v>19891</v>
      </c>
      <c r="C8694" s="269" t="s">
        <v>4172</v>
      </c>
      <c r="D8694" s="144" t="s">
        <v>3106</v>
      </c>
      <c r="E8694" s="269" t="s">
        <v>3649</v>
      </c>
      <c r="F8694" s="145" t="s">
        <v>3106</v>
      </c>
      <c r="G8694" s="269" t="s">
        <v>3106</v>
      </c>
      <c r="H8694" s="305" t="s">
        <v>4173</v>
      </c>
      <c r="I8694" s="307" t="s">
        <v>4173</v>
      </c>
      <c r="J8694" s="201" t="str">
        <f t="shared" si="271"/>
        <v>9999</v>
      </c>
      <c r="K8694" s="270" t="s">
        <v>4043</v>
      </c>
      <c r="L8694" s="270"/>
      <c r="M8694" s="271"/>
      <c r="N8694" s="270" t="e">
        <v>#N/A</v>
      </c>
      <c r="O8694" s="272" t="e">
        <v>#N/A</v>
      </c>
      <c r="P8694" s="272" t="e">
        <v>#N/A</v>
      </c>
      <c r="Q8694" s="272" t="e">
        <v>#N/A</v>
      </c>
      <c r="S8694" s="208"/>
    </row>
    <row r="8695" spans="1:20" ht="12">
      <c r="A8695" s="268" t="str">
        <f t="shared" si="272"/>
        <v>##1225195340</v>
      </c>
      <c r="B8695" s="304" t="s">
        <v>19891</v>
      </c>
      <c r="C8695" s="269" t="s">
        <v>3751</v>
      </c>
      <c r="D8695" s="144" t="s">
        <v>3106</v>
      </c>
      <c r="E8695" s="269" t="s">
        <v>3649</v>
      </c>
      <c r="F8695" s="145" t="s">
        <v>3106</v>
      </c>
      <c r="G8695" s="269" t="s">
        <v>3106</v>
      </c>
      <c r="H8695" s="305" t="s">
        <v>3684</v>
      </c>
      <c r="I8695" s="307" t="s">
        <v>3684</v>
      </c>
      <c r="J8695" s="201" t="str">
        <f t="shared" si="271"/>
        <v>9999</v>
      </c>
      <c r="K8695" s="270"/>
      <c r="L8695" s="270"/>
      <c r="M8695" s="271"/>
      <c r="N8695" s="270" t="e">
        <v>#N/A</v>
      </c>
      <c r="O8695" s="272" t="e">
        <v>#N/A</v>
      </c>
      <c r="P8695" s="272" t="e">
        <v>#N/A</v>
      </c>
      <c r="Q8695" s="272" t="e">
        <v>#N/A</v>
      </c>
      <c r="S8695" s="208"/>
    </row>
    <row r="8696" spans="1:20" ht="12">
      <c r="A8696" s="268" t="str">
        <f t="shared" si="272"/>
        <v>##1225199987</v>
      </c>
      <c r="B8696" s="304" t="s">
        <v>19891</v>
      </c>
      <c r="C8696" s="269" t="s">
        <v>3752</v>
      </c>
      <c r="D8696" s="144" t="s">
        <v>3106</v>
      </c>
      <c r="E8696" s="269" t="s">
        <v>3649</v>
      </c>
      <c r="F8696" s="145" t="s">
        <v>3106</v>
      </c>
      <c r="G8696" s="269" t="s">
        <v>3106</v>
      </c>
      <c r="H8696" s="305" t="s">
        <v>3684</v>
      </c>
      <c r="I8696" s="307" t="s">
        <v>3684</v>
      </c>
      <c r="J8696" s="201" t="str">
        <f t="shared" si="271"/>
        <v>9999</v>
      </c>
      <c r="K8696" s="270"/>
      <c r="L8696" s="270"/>
      <c r="M8696" s="271"/>
      <c r="N8696" s="270" t="e">
        <v>#N/A</v>
      </c>
      <c r="O8696" s="272" t="e">
        <v>#N/A</v>
      </c>
      <c r="P8696" s="272" t="e">
        <v>#N/A</v>
      </c>
      <c r="Q8696" s="272" t="e">
        <v>#N/A</v>
      </c>
      <c r="S8696" s="208"/>
    </row>
    <row r="8697" spans="1:20" ht="12">
      <c r="A8697" s="268" t="str">
        <f t="shared" si="272"/>
        <v>##1225239205</v>
      </c>
      <c r="B8697" s="304" t="s">
        <v>19891</v>
      </c>
      <c r="C8697" s="269" t="s">
        <v>14474</v>
      </c>
      <c r="D8697" s="144" t="s">
        <v>3106</v>
      </c>
      <c r="E8697" s="269" t="s">
        <v>3649</v>
      </c>
      <c r="F8697" s="145" t="s">
        <v>3106</v>
      </c>
      <c r="G8697" s="269" t="s">
        <v>3106</v>
      </c>
      <c r="H8697" s="305" t="s">
        <v>3650</v>
      </c>
      <c r="I8697" s="307" t="s">
        <v>3650</v>
      </c>
      <c r="J8697" s="201" t="str">
        <f t="shared" si="271"/>
        <v>9999</v>
      </c>
      <c r="K8697" s="270" t="s">
        <v>13993</v>
      </c>
      <c r="L8697" s="270" t="s">
        <v>14438</v>
      </c>
      <c r="M8697" s="271">
        <v>44085</v>
      </c>
      <c r="N8697" s="270" t="e">
        <v>#N/A</v>
      </c>
      <c r="O8697" s="272" t="e">
        <v>#N/A</v>
      </c>
      <c r="P8697" s="272" t="e">
        <v>#N/A</v>
      </c>
      <c r="Q8697" s="272" t="e">
        <v>#N/A</v>
      </c>
      <c r="S8697" s="208"/>
    </row>
    <row r="8698" spans="1:20" ht="12">
      <c r="A8698" s="268" t="str">
        <f t="shared" si="272"/>
        <v>##1225439250</v>
      </c>
      <c r="B8698" s="304" t="s">
        <v>19891</v>
      </c>
      <c r="C8698" s="269" t="s">
        <v>4174</v>
      </c>
      <c r="D8698" s="144" t="s">
        <v>3106</v>
      </c>
      <c r="E8698" s="269" t="s">
        <v>3649</v>
      </c>
      <c r="F8698" s="145" t="s">
        <v>3106</v>
      </c>
      <c r="G8698" s="269" t="s">
        <v>3106</v>
      </c>
      <c r="H8698" s="305" t="s">
        <v>4175</v>
      </c>
      <c r="I8698" s="307" t="s">
        <v>4175</v>
      </c>
      <c r="J8698" s="201" t="str">
        <f t="shared" si="271"/>
        <v>9999</v>
      </c>
      <c r="K8698" s="270" t="s">
        <v>4095</v>
      </c>
      <c r="L8698" s="270"/>
      <c r="M8698" s="271"/>
      <c r="N8698" s="270" t="e">
        <v>#N/A</v>
      </c>
      <c r="O8698" s="272" t="e">
        <v>#N/A</v>
      </c>
      <c r="P8698" s="272" t="e">
        <v>#N/A</v>
      </c>
      <c r="Q8698" s="272" t="e">
        <v>#N/A</v>
      </c>
      <c r="S8698" s="208"/>
    </row>
    <row r="8699" spans="1:20" ht="12">
      <c r="A8699" s="268" t="str">
        <f t="shared" si="272"/>
        <v>##1225450588</v>
      </c>
      <c r="B8699" s="304" t="s">
        <v>19891</v>
      </c>
      <c r="C8699" s="269" t="s">
        <v>3753</v>
      </c>
      <c r="D8699" s="144" t="s">
        <v>3106</v>
      </c>
      <c r="E8699" s="269" t="s">
        <v>3649</v>
      </c>
      <c r="F8699" s="145" t="s">
        <v>3106</v>
      </c>
      <c r="G8699" s="269" t="s">
        <v>3106</v>
      </c>
      <c r="H8699" s="305" t="s">
        <v>3684</v>
      </c>
      <c r="I8699" s="307" t="s">
        <v>3684</v>
      </c>
      <c r="J8699" s="201" t="str">
        <f t="shared" si="271"/>
        <v>9999</v>
      </c>
      <c r="K8699" s="270"/>
      <c r="L8699" s="270"/>
      <c r="M8699" s="271"/>
      <c r="N8699" s="270" t="e">
        <v>#N/A</v>
      </c>
      <c r="O8699" s="272" t="e">
        <v>#N/A</v>
      </c>
      <c r="P8699" s="272" t="e">
        <v>#N/A</v>
      </c>
      <c r="Q8699" s="272" t="e">
        <v>#N/A</v>
      </c>
      <c r="S8699" s="208"/>
    </row>
    <row r="8700" spans="1:20" ht="12">
      <c r="A8700" s="268" t="str">
        <f t="shared" si="272"/>
        <v>##1235215427</v>
      </c>
      <c r="B8700" s="304" t="s">
        <v>19891</v>
      </c>
      <c r="C8700" s="269" t="s">
        <v>3754</v>
      </c>
      <c r="D8700" s="144" t="s">
        <v>3106</v>
      </c>
      <c r="E8700" s="269" t="s">
        <v>3649</v>
      </c>
      <c r="F8700" s="145" t="s">
        <v>3106</v>
      </c>
      <c r="G8700" s="269" t="s">
        <v>3106</v>
      </c>
      <c r="H8700" s="305" t="s">
        <v>3684</v>
      </c>
      <c r="I8700" s="307" t="s">
        <v>3684</v>
      </c>
      <c r="J8700" s="201" t="str">
        <f t="shared" si="271"/>
        <v>9999</v>
      </c>
      <c r="K8700" s="270"/>
      <c r="L8700" s="270"/>
      <c r="M8700" s="271"/>
      <c r="N8700" s="270" t="e">
        <v>#N/A</v>
      </c>
      <c r="O8700" s="272" t="e">
        <v>#N/A</v>
      </c>
      <c r="P8700" s="272" t="e">
        <v>#N/A</v>
      </c>
      <c r="Q8700" s="272" t="e">
        <v>#N/A</v>
      </c>
      <c r="S8700" s="208"/>
    </row>
    <row r="8701" spans="1:20" s="311" customFormat="1" ht="12">
      <c r="A8701" s="268" t="str">
        <f t="shared" si="272"/>
        <v>##1235495110</v>
      </c>
      <c r="B8701" s="304" t="s">
        <v>19891</v>
      </c>
      <c r="C8701" s="269" t="s">
        <v>4176</v>
      </c>
      <c r="D8701" s="144" t="s">
        <v>3106</v>
      </c>
      <c r="E8701" s="269" t="s">
        <v>3649</v>
      </c>
      <c r="F8701" s="145" t="s">
        <v>3106</v>
      </c>
      <c r="G8701" s="269" t="s">
        <v>3106</v>
      </c>
      <c r="H8701" s="305" t="s">
        <v>3310</v>
      </c>
      <c r="I8701" s="307" t="s">
        <v>3310</v>
      </c>
      <c r="J8701" s="201" t="str">
        <f t="shared" si="271"/>
        <v>9999</v>
      </c>
      <c r="K8701" s="270" t="s">
        <v>4177</v>
      </c>
      <c r="L8701" s="270"/>
      <c r="M8701" s="271"/>
      <c r="N8701" s="270" t="e">
        <v>#N/A</v>
      </c>
      <c r="O8701" s="272" t="e">
        <v>#N/A</v>
      </c>
      <c r="P8701" s="272" t="e">
        <v>#N/A</v>
      </c>
      <c r="Q8701" s="272" t="e">
        <v>#N/A</v>
      </c>
      <c r="R8701" s="208"/>
      <c r="S8701" s="208"/>
      <c r="T8701" s="208"/>
    </row>
    <row r="8702" spans="1:20" ht="12">
      <c r="A8702" s="268" t="str">
        <f t="shared" si="272"/>
        <v>##1245207521</v>
      </c>
      <c r="B8702" s="304" t="s">
        <v>19891</v>
      </c>
      <c r="C8702" s="269" t="s">
        <v>3755</v>
      </c>
      <c r="D8702" s="144" t="s">
        <v>3106</v>
      </c>
      <c r="E8702" s="269" t="s">
        <v>3649</v>
      </c>
      <c r="F8702" s="145" t="s">
        <v>3106</v>
      </c>
      <c r="G8702" s="269" t="s">
        <v>3106</v>
      </c>
      <c r="H8702" s="305" t="s">
        <v>3684</v>
      </c>
      <c r="I8702" s="307" t="s">
        <v>3684</v>
      </c>
      <c r="J8702" s="201" t="str">
        <f t="shared" si="271"/>
        <v>9999</v>
      </c>
      <c r="K8702" s="270"/>
      <c r="L8702" s="270"/>
      <c r="M8702" s="271"/>
      <c r="N8702" s="270" t="e">
        <v>#N/A</v>
      </c>
      <c r="O8702" s="272" t="e">
        <v>#N/A</v>
      </c>
      <c r="P8702" s="272" t="e">
        <v>#N/A</v>
      </c>
      <c r="Q8702" s="272" t="e">
        <v>#N/A</v>
      </c>
      <c r="S8702" s="208"/>
    </row>
    <row r="8703" spans="1:20" ht="12">
      <c r="A8703" s="268" t="str">
        <f t="shared" si="272"/>
        <v>##1245221050</v>
      </c>
      <c r="B8703" s="304" t="s">
        <v>19891</v>
      </c>
      <c r="C8703" s="269" t="s">
        <v>3756</v>
      </c>
      <c r="D8703" s="144" t="s">
        <v>3106</v>
      </c>
      <c r="E8703" s="269" t="s">
        <v>3649</v>
      </c>
      <c r="F8703" s="145" t="s">
        <v>3106</v>
      </c>
      <c r="G8703" s="269" t="s">
        <v>3106</v>
      </c>
      <c r="H8703" s="305" t="s">
        <v>3684</v>
      </c>
      <c r="I8703" s="307" t="s">
        <v>3684</v>
      </c>
      <c r="J8703" s="201" t="str">
        <f t="shared" si="271"/>
        <v>9999</v>
      </c>
      <c r="K8703" s="270"/>
      <c r="L8703" s="270"/>
      <c r="M8703" s="271"/>
      <c r="N8703" s="270" t="e">
        <v>#N/A</v>
      </c>
      <c r="O8703" s="272" t="e">
        <v>#N/A</v>
      </c>
      <c r="P8703" s="272" t="e">
        <v>#N/A</v>
      </c>
      <c r="Q8703" s="272" t="e">
        <v>#N/A</v>
      </c>
      <c r="S8703" s="208"/>
    </row>
    <row r="8704" spans="1:20" ht="12">
      <c r="A8704" s="268" t="str">
        <f t="shared" si="272"/>
        <v>##1245248624</v>
      </c>
      <c r="B8704" s="304" t="s">
        <v>19891</v>
      </c>
      <c r="C8704" s="269" t="s">
        <v>3757</v>
      </c>
      <c r="D8704" s="144" t="s">
        <v>3106</v>
      </c>
      <c r="E8704" s="269" t="s">
        <v>3649</v>
      </c>
      <c r="F8704" s="145" t="s">
        <v>3106</v>
      </c>
      <c r="G8704" s="269" t="s">
        <v>3106</v>
      </c>
      <c r="H8704" s="305" t="s">
        <v>3684</v>
      </c>
      <c r="I8704" s="307" t="s">
        <v>3684</v>
      </c>
      <c r="J8704" s="201" t="str">
        <f t="shared" si="271"/>
        <v>9999</v>
      </c>
      <c r="K8704" s="270"/>
      <c r="L8704" s="270"/>
      <c r="M8704" s="271"/>
      <c r="N8704" s="270" t="e">
        <v>#N/A</v>
      </c>
      <c r="O8704" s="272" t="e">
        <v>#N/A</v>
      </c>
      <c r="P8704" s="272" t="e">
        <v>#N/A</v>
      </c>
      <c r="Q8704" s="272" t="e">
        <v>#N/A</v>
      </c>
      <c r="S8704" s="208"/>
    </row>
    <row r="8705" spans="1:17" s="208" customFormat="1" ht="12">
      <c r="A8705" s="268" t="str">
        <f t="shared" si="272"/>
        <v>##1245248939</v>
      </c>
      <c r="B8705" s="304" t="s">
        <v>19891</v>
      </c>
      <c r="C8705" s="269" t="s">
        <v>3758</v>
      </c>
      <c r="D8705" s="144" t="s">
        <v>3106</v>
      </c>
      <c r="E8705" s="269" t="s">
        <v>3649</v>
      </c>
      <c r="F8705" s="145" t="s">
        <v>3106</v>
      </c>
      <c r="G8705" s="269" t="s">
        <v>3106</v>
      </c>
      <c r="H8705" s="305" t="s">
        <v>3684</v>
      </c>
      <c r="I8705" s="307" t="s">
        <v>3684</v>
      </c>
      <c r="J8705" s="201" t="str">
        <f t="shared" si="271"/>
        <v>9999</v>
      </c>
      <c r="K8705" s="270"/>
      <c r="L8705" s="270"/>
      <c r="M8705" s="271"/>
      <c r="N8705" s="270" t="e">
        <v>#N/A</v>
      </c>
      <c r="O8705" s="272" t="e">
        <v>#N/A</v>
      </c>
      <c r="P8705" s="272" t="e">
        <v>#N/A</v>
      </c>
      <c r="Q8705" s="272" t="e">
        <v>#N/A</v>
      </c>
    </row>
    <row r="8706" spans="1:17" s="208" customFormat="1" ht="12">
      <c r="A8706" s="268" t="str">
        <f t="shared" si="272"/>
        <v>##1245311695</v>
      </c>
      <c r="B8706" s="304" t="s">
        <v>19891</v>
      </c>
      <c r="C8706" s="269" t="s">
        <v>4005</v>
      </c>
      <c r="D8706" s="144" t="s">
        <v>3106</v>
      </c>
      <c r="E8706" s="269" t="s">
        <v>3649</v>
      </c>
      <c r="F8706" s="145" t="s">
        <v>3106</v>
      </c>
      <c r="G8706" s="269" t="s">
        <v>3106</v>
      </c>
      <c r="H8706" s="305" t="s">
        <v>3650</v>
      </c>
      <c r="I8706" s="307" t="s">
        <v>3650</v>
      </c>
      <c r="J8706" s="201" t="str">
        <f t="shared" si="271"/>
        <v>9999</v>
      </c>
      <c r="K8706" s="270"/>
      <c r="L8706" s="270"/>
      <c r="M8706" s="271"/>
      <c r="N8706" s="270" t="e">
        <v>#N/A</v>
      </c>
      <c r="O8706" s="272" t="e">
        <v>#N/A</v>
      </c>
      <c r="P8706" s="272" t="e">
        <v>#N/A</v>
      </c>
      <c r="Q8706" s="272" t="e">
        <v>#N/A</v>
      </c>
    </row>
    <row r="8707" spans="1:17" s="208" customFormat="1" ht="12">
      <c r="A8707" s="268" t="str">
        <f t="shared" si="272"/>
        <v>##1245430065</v>
      </c>
      <c r="B8707" s="304" t="s">
        <v>19891</v>
      </c>
      <c r="C8707" s="269" t="s">
        <v>3759</v>
      </c>
      <c r="D8707" s="144" t="s">
        <v>3106</v>
      </c>
      <c r="E8707" s="269" t="s">
        <v>3649</v>
      </c>
      <c r="F8707" s="145" t="s">
        <v>3106</v>
      </c>
      <c r="G8707" s="269" t="s">
        <v>3106</v>
      </c>
      <c r="H8707" s="305" t="s">
        <v>3684</v>
      </c>
      <c r="I8707" s="307" t="s">
        <v>3684</v>
      </c>
      <c r="J8707" s="201" t="str">
        <f t="shared" ref="J8707:J8770" si="273">B8707</f>
        <v>9999</v>
      </c>
      <c r="K8707" s="270"/>
      <c r="L8707" s="270"/>
      <c r="M8707" s="271"/>
      <c r="N8707" s="270" t="e">
        <v>#N/A</v>
      </c>
      <c r="O8707" s="272" t="e">
        <v>#N/A</v>
      </c>
      <c r="P8707" s="272" t="e">
        <v>#N/A</v>
      </c>
      <c r="Q8707" s="272" t="e">
        <v>#N/A</v>
      </c>
    </row>
    <row r="8708" spans="1:17" s="208" customFormat="1" ht="12">
      <c r="A8708" s="268" t="str">
        <f t="shared" si="272"/>
        <v>##1255327201</v>
      </c>
      <c r="B8708" s="304" t="s">
        <v>19891</v>
      </c>
      <c r="C8708" s="269" t="s">
        <v>14475</v>
      </c>
      <c r="D8708" s="144" t="s">
        <v>3106</v>
      </c>
      <c r="E8708" s="269" t="s">
        <v>3649</v>
      </c>
      <c r="F8708" s="145" t="s">
        <v>3106</v>
      </c>
      <c r="G8708" s="269" t="s">
        <v>3106</v>
      </c>
      <c r="H8708" s="305" t="s">
        <v>3650</v>
      </c>
      <c r="I8708" s="307" t="s">
        <v>3650</v>
      </c>
      <c r="J8708" s="201" t="str">
        <f t="shared" si="273"/>
        <v>9999</v>
      </c>
      <c r="K8708" s="270" t="s">
        <v>13993</v>
      </c>
      <c r="L8708" s="270" t="s">
        <v>14438</v>
      </c>
      <c r="M8708" s="271">
        <v>44085</v>
      </c>
      <c r="N8708" s="270" t="e">
        <v>#N/A</v>
      </c>
      <c r="O8708" s="272" t="e">
        <v>#N/A</v>
      </c>
      <c r="P8708" s="272" t="e">
        <v>#N/A</v>
      </c>
      <c r="Q8708" s="272" t="e">
        <v>#N/A</v>
      </c>
    </row>
    <row r="8709" spans="1:17" s="208" customFormat="1" ht="12">
      <c r="A8709" s="268" t="str">
        <f t="shared" si="272"/>
        <v>##1255334173</v>
      </c>
      <c r="B8709" s="304" t="s">
        <v>19891</v>
      </c>
      <c r="C8709" s="269" t="s">
        <v>14476</v>
      </c>
      <c r="D8709" s="144" t="s">
        <v>3106</v>
      </c>
      <c r="E8709" s="269" t="s">
        <v>3649</v>
      </c>
      <c r="F8709" s="145" t="s">
        <v>3106</v>
      </c>
      <c r="G8709" s="269" t="s">
        <v>3106</v>
      </c>
      <c r="H8709" s="305" t="s">
        <v>3650</v>
      </c>
      <c r="I8709" s="307" t="s">
        <v>3650</v>
      </c>
      <c r="J8709" s="201" t="str">
        <f t="shared" si="273"/>
        <v>9999</v>
      </c>
      <c r="K8709" s="270" t="s">
        <v>13993</v>
      </c>
      <c r="L8709" s="270" t="s">
        <v>14438</v>
      </c>
      <c r="M8709" s="271">
        <v>44085</v>
      </c>
      <c r="N8709" s="270" t="e">
        <v>#N/A</v>
      </c>
      <c r="O8709" s="272" t="e">
        <v>#N/A</v>
      </c>
      <c r="P8709" s="272" t="e">
        <v>#N/A</v>
      </c>
      <c r="Q8709" s="272" t="e">
        <v>#N/A</v>
      </c>
    </row>
    <row r="8710" spans="1:17" s="208" customFormat="1" ht="12">
      <c r="A8710" s="268" t="str">
        <f t="shared" si="272"/>
        <v>##1255360160</v>
      </c>
      <c r="B8710" s="304" t="s">
        <v>19891</v>
      </c>
      <c r="C8710" s="269" t="s">
        <v>4178</v>
      </c>
      <c r="D8710" s="144" t="s">
        <v>3106</v>
      </c>
      <c r="E8710" s="269" t="s">
        <v>3649</v>
      </c>
      <c r="F8710" s="145" t="s">
        <v>3106</v>
      </c>
      <c r="G8710" s="269" t="s">
        <v>3106</v>
      </c>
      <c r="H8710" s="305" t="s">
        <v>4179</v>
      </c>
      <c r="I8710" s="307" t="s">
        <v>4179</v>
      </c>
      <c r="J8710" s="201" t="str">
        <f t="shared" si="273"/>
        <v>9999</v>
      </c>
      <c r="K8710" s="270" t="s">
        <v>4043</v>
      </c>
      <c r="L8710" s="270"/>
      <c r="M8710" s="271"/>
      <c r="N8710" s="270" t="e">
        <v>#N/A</v>
      </c>
      <c r="O8710" s="272" t="e">
        <v>#N/A</v>
      </c>
      <c r="P8710" s="272" t="e">
        <v>#N/A</v>
      </c>
      <c r="Q8710" s="272" t="e">
        <v>#N/A</v>
      </c>
    </row>
    <row r="8711" spans="1:17" s="208" customFormat="1" ht="12">
      <c r="A8711" s="268" t="str">
        <f t="shared" si="272"/>
        <v>##1255360517</v>
      </c>
      <c r="B8711" s="304" t="s">
        <v>19891</v>
      </c>
      <c r="C8711" s="269" t="s">
        <v>14477</v>
      </c>
      <c r="D8711" s="144" t="s">
        <v>3106</v>
      </c>
      <c r="E8711" s="269" t="s">
        <v>3649</v>
      </c>
      <c r="F8711" s="145" t="s">
        <v>3106</v>
      </c>
      <c r="G8711" s="269" t="s">
        <v>3106</v>
      </c>
      <c r="H8711" s="305" t="s">
        <v>3650</v>
      </c>
      <c r="I8711" s="307" t="s">
        <v>3650</v>
      </c>
      <c r="J8711" s="201" t="str">
        <f t="shared" si="273"/>
        <v>9999</v>
      </c>
      <c r="K8711" s="270" t="s">
        <v>13993</v>
      </c>
      <c r="L8711" s="270" t="s">
        <v>14438</v>
      </c>
      <c r="M8711" s="271">
        <v>44085</v>
      </c>
      <c r="N8711" s="270" t="e">
        <v>#N/A</v>
      </c>
      <c r="O8711" s="272" t="e">
        <v>#N/A</v>
      </c>
      <c r="P8711" s="272" t="e">
        <v>#N/A</v>
      </c>
      <c r="Q8711" s="272" t="e">
        <v>#N/A</v>
      </c>
    </row>
    <row r="8712" spans="1:17" s="208" customFormat="1" ht="12">
      <c r="A8712" s="268" t="str">
        <f t="shared" si="272"/>
        <v>##1255367611</v>
      </c>
      <c r="B8712" s="304" t="s">
        <v>19891</v>
      </c>
      <c r="C8712" s="269" t="s">
        <v>3760</v>
      </c>
      <c r="D8712" s="144" t="s">
        <v>3106</v>
      </c>
      <c r="E8712" s="269" t="s">
        <v>3649</v>
      </c>
      <c r="F8712" s="145" t="s">
        <v>3106</v>
      </c>
      <c r="G8712" s="269" t="s">
        <v>3106</v>
      </c>
      <c r="H8712" s="305" t="s">
        <v>3684</v>
      </c>
      <c r="I8712" s="307" t="s">
        <v>3684</v>
      </c>
      <c r="J8712" s="201" t="str">
        <f t="shared" si="273"/>
        <v>9999</v>
      </c>
      <c r="K8712" s="270"/>
      <c r="L8712" s="270"/>
      <c r="M8712" s="271"/>
      <c r="N8712" s="270" t="e">
        <v>#N/A</v>
      </c>
      <c r="O8712" s="272" t="e">
        <v>#N/A</v>
      </c>
      <c r="P8712" s="272" t="e">
        <v>#N/A</v>
      </c>
      <c r="Q8712" s="272" t="e">
        <v>#N/A</v>
      </c>
    </row>
    <row r="8713" spans="1:17" s="208" customFormat="1" ht="12">
      <c r="A8713" s="268" t="str">
        <f t="shared" si="272"/>
        <v>##1255370144</v>
      </c>
      <c r="B8713" s="304" t="s">
        <v>19891</v>
      </c>
      <c r="C8713" s="269" t="s">
        <v>14478</v>
      </c>
      <c r="D8713" s="144" t="s">
        <v>3106</v>
      </c>
      <c r="E8713" s="269" t="s">
        <v>3649</v>
      </c>
      <c r="F8713" s="145" t="s">
        <v>3106</v>
      </c>
      <c r="G8713" s="269" t="s">
        <v>3106</v>
      </c>
      <c r="H8713" s="305" t="s">
        <v>3650</v>
      </c>
      <c r="I8713" s="307" t="s">
        <v>3650</v>
      </c>
      <c r="J8713" s="201" t="str">
        <f t="shared" si="273"/>
        <v>9999</v>
      </c>
      <c r="K8713" s="270" t="s">
        <v>13993</v>
      </c>
      <c r="L8713" s="270" t="s">
        <v>14438</v>
      </c>
      <c r="M8713" s="271">
        <v>44085</v>
      </c>
      <c r="N8713" s="270" t="e">
        <v>#N/A</v>
      </c>
      <c r="O8713" s="272" t="e">
        <v>#N/A</v>
      </c>
      <c r="P8713" s="272" t="e">
        <v>#N/A</v>
      </c>
      <c r="Q8713" s="272" t="e">
        <v>#N/A</v>
      </c>
    </row>
    <row r="8714" spans="1:17" s="208" customFormat="1" ht="12">
      <c r="A8714" s="268" t="str">
        <f t="shared" si="272"/>
        <v>##1255372397</v>
      </c>
      <c r="B8714" s="304" t="s">
        <v>19891</v>
      </c>
      <c r="C8714" s="269" t="s">
        <v>14479</v>
      </c>
      <c r="D8714" s="144" t="s">
        <v>3106</v>
      </c>
      <c r="E8714" s="269" t="s">
        <v>3649</v>
      </c>
      <c r="F8714" s="145" t="s">
        <v>3106</v>
      </c>
      <c r="G8714" s="269" t="s">
        <v>3106</v>
      </c>
      <c r="H8714" s="305" t="s">
        <v>3650</v>
      </c>
      <c r="I8714" s="307" t="s">
        <v>3650</v>
      </c>
      <c r="J8714" s="201" t="str">
        <f t="shared" si="273"/>
        <v>9999</v>
      </c>
      <c r="K8714" s="270" t="s">
        <v>13993</v>
      </c>
      <c r="L8714" s="270" t="s">
        <v>14438</v>
      </c>
      <c r="M8714" s="271">
        <v>44085</v>
      </c>
      <c r="N8714" s="270" t="e">
        <v>#N/A</v>
      </c>
      <c r="O8714" s="272" t="e">
        <v>#N/A</v>
      </c>
      <c r="P8714" s="272" t="e">
        <v>#N/A</v>
      </c>
      <c r="Q8714" s="272" t="e">
        <v>#N/A</v>
      </c>
    </row>
    <row r="8715" spans="1:17" s="208" customFormat="1" ht="12">
      <c r="A8715" s="268" t="str">
        <f t="shared" si="272"/>
        <v>##1255377149</v>
      </c>
      <c r="B8715" s="304" t="s">
        <v>19891</v>
      </c>
      <c r="C8715" s="269" t="s">
        <v>4180</v>
      </c>
      <c r="D8715" s="144" t="s">
        <v>3106</v>
      </c>
      <c r="E8715" s="269" t="s">
        <v>3649</v>
      </c>
      <c r="F8715" s="145" t="s">
        <v>3106</v>
      </c>
      <c r="G8715" s="269" t="s">
        <v>3106</v>
      </c>
      <c r="H8715" s="305" t="s">
        <v>4181</v>
      </c>
      <c r="I8715" s="307" t="s">
        <v>4181</v>
      </c>
      <c r="J8715" s="201" t="str">
        <f t="shared" si="273"/>
        <v>9999</v>
      </c>
      <c r="K8715" s="270" t="s">
        <v>4043</v>
      </c>
      <c r="L8715" s="270"/>
      <c r="M8715" s="271"/>
      <c r="N8715" s="270" t="e">
        <v>#N/A</v>
      </c>
      <c r="O8715" s="272" t="e">
        <v>#N/A</v>
      </c>
      <c r="P8715" s="272" t="e">
        <v>#N/A</v>
      </c>
      <c r="Q8715" s="272" t="e">
        <v>#N/A</v>
      </c>
    </row>
    <row r="8716" spans="1:17" s="208" customFormat="1" ht="12">
      <c r="A8716" s="268" t="str">
        <f t="shared" si="272"/>
        <v>##1255387726</v>
      </c>
      <c r="B8716" s="304" t="s">
        <v>19891</v>
      </c>
      <c r="C8716" s="269" t="s">
        <v>14480</v>
      </c>
      <c r="D8716" s="144" t="s">
        <v>3106</v>
      </c>
      <c r="E8716" s="269" t="s">
        <v>3649</v>
      </c>
      <c r="F8716" s="145" t="s">
        <v>3106</v>
      </c>
      <c r="G8716" s="269" t="s">
        <v>3106</v>
      </c>
      <c r="H8716" s="305" t="s">
        <v>3650</v>
      </c>
      <c r="I8716" s="307" t="s">
        <v>3650</v>
      </c>
      <c r="J8716" s="201" t="str">
        <f t="shared" si="273"/>
        <v>9999</v>
      </c>
      <c r="K8716" s="270" t="s">
        <v>13993</v>
      </c>
      <c r="L8716" s="270" t="s">
        <v>14438</v>
      </c>
      <c r="M8716" s="271">
        <v>44085</v>
      </c>
      <c r="N8716" s="270" t="e">
        <v>#N/A</v>
      </c>
      <c r="O8716" s="272" t="e">
        <v>#N/A</v>
      </c>
      <c r="P8716" s="272" t="e">
        <v>#N/A</v>
      </c>
      <c r="Q8716" s="272" t="e">
        <v>#N/A</v>
      </c>
    </row>
    <row r="8717" spans="1:17" s="208" customFormat="1" ht="12">
      <c r="A8717" s="268" t="str">
        <f t="shared" si="272"/>
        <v>##1255401519</v>
      </c>
      <c r="B8717" s="304" t="s">
        <v>19891</v>
      </c>
      <c r="C8717" s="269" t="s">
        <v>14481</v>
      </c>
      <c r="D8717" s="144" t="s">
        <v>3106</v>
      </c>
      <c r="E8717" s="269" t="s">
        <v>3649</v>
      </c>
      <c r="F8717" s="145" t="s">
        <v>3106</v>
      </c>
      <c r="G8717" s="269" t="s">
        <v>3106</v>
      </c>
      <c r="H8717" s="305" t="s">
        <v>3650</v>
      </c>
      <c r="I8717" s="307" t="s">
        <v>3650</v>
      </c>
      <c r="J8717" s="201" t="str">
        <f t="shared" si="273"/>
        <v>9999</v>
      </c>
      <c r="K8717" s="270" t="s">
        <v>13993</v>
      </c>
      <c r="L8717" s="270" t="s">
        <v>14438</v>
      </c>
      <c r="M8717" s="271">
        <v>44085</v>
      </c>
      <c r="N8717" s="270" t="e">
        <v>#N/A</v>
      </c>
      <c r="O8717" s="272" t="e">
        <v>#N/A</v>
      </c>
      <c r="P8717" s="272" t="e">
        <v>#N/A</v>
      </c>
      <c r="Q8717" s="272" t="e">
        <v>#N/A</v>
      </c>
    </row>
    <row r="8718" spans="1:17" s="208" customFormat="1" ht="12">
      <c r="A8718" s="268" t="str">
        <f t="shared" si="272"/>
        <v>##1255406369</v>
      </c>
      <c r="B8718" s="304" t="s">
        <v>19891</v>
      </c>
      <c r="C8718" s="269" t="s">
        <v>3761</v>
      </c>
      <c r="D8718" s="144" t="s">
        <v>3106</v>
      </c>
      <c r="E8718" s="269" t="s">
        <v>3649</v>
      </c>
      <c r="F8718" s="145" t="s">
        <v>3106</v>
      </c>
      <c r="G8718" s="269" t="s">
        <v>3106</v>
      </c>
      <c r="H8718" s="305" t="s">
        <v>3684</v>
      </c>
      <c r="I8718" s="307" t="s">
        <v>3684</v>
      </c>
      <c r="J8718" s="201" t="str">
        <f t="shared" si="273"/>
        <v>9999</v>
      </c>
      <c r="K8718" s="270"/>
      <c r="L8718" s="270"/>
      <c r="M8718" s="271"/>
      <c r="N8718" s="270" t="e">
        <v>#N/A</v>
      </c>
      <c r="O8718" s="272" t="e">
        <v>#N/A</v>
      </c>
      <c r="P8718" s="272" t="e">
        <v>#N/A</v>
      </c>
      <c r="Q8718" s="272" t="e">
        <v>#N/A</v>
      </c>
    </row>
    <row r="8719" spans="1:17" s="208" customFormat="1" ht="12">
      <c r="A8719" s="268" t="str">
        <f t="shared" si="272"/>
        <v>##1255417390</v>
      </c>
      <c r="B8719" s="304" t="s">
        <v>19891</v>
      </c>
      <c r="C8719" s="269" t="s">
        <v>4006</v>
      </c>
      <c r="D8719" s="144" t="s">
        <v>3106</v>
      </c>
      <c r="E8719" s="269" t="s">
        <v>3649</v>
      </c>
      <c r="F8719" s="145" t="s">
        <v>3106</v>
      </c>
      <c r="G8719" s="269" t="s">
        <v>3106</v>
      </c>
      <c r="H8719" s="305" t="s">
        <v>3650</v>
      </c>
      <c r="I8719" s="307" t="s">
        <v>3650</v>
      </c>
      <c r="J8719" s="201" t="str">
        <f t="shared" si="273"/>
        <v>9999</v>
      </c>
      <c r="K8719" s="270"/>
      <c r="L8719" s="270"/>
      <c r="M8719" s="271"/>
      <c r="N8719" s="270" t="e">
        <v>#N/A</v>
      </c>
      <c r="O8719" s="272" t="e">
        <v>#N/A</v>
      </c>
      <c r="P8719" s="272" t="e">
        <v>#N/A</v>
      </c>
      <c r="Q8719" s="272" t="e">
        <v>#N/A</v>
      </c>
    </row>
    <row r="8720" spans="1:17" s="208" customFormat="1" ht="12">
      <c r="A8720" s="268" t="str">
        <f t="shared" si="272"/>
        <v>##1255684460</v>
      </c>
      <c r="B8720" s="304" t="s">
        <v>19891</v>
      </c>
      <c r="C8720" s="269" t="s">
        <v>4182</v>
      </c>
      <c r="D8720" s="144" t="s">
        <v>3106</v>
      </c>
      <c r="E8720" s="269" t="s">
        <v>3649</v>
      </c>
      <c r="F8720" s="145" t="s">
        <v>3106</v>
      </c>
      <c r="G8720" s="269" t="s">
        <v>3106</v>
      </c>
      <c r="H8720" s="305" t="s">
        <v>4183</v>
      </c>
      <c r="I8720" s="307" t="s">
        <v>4183</v>
      </c>
      <c r="J8720" s="201" t="str">
        <f t="shared" si="273"/>
        <v>9999</v>
      </c>
      <c r="K8720" s="270" t="s">
        <v>4043</v>
      </c>
      <c r="L8720" s="270"/>
      <c r="M8720" s="271"/>
      <c r="N8720" s="270" t="e">
        <v>#N/A</v>
      </c>
      <c r="O8720" s="272" t="e">
        <v>#N/A</v>
      </c>
      <c r="P8720" s="272" t="e">
        <v>#N/A</v>
      </c>
      <c r="Q8720" s="272" t="e">
        <v>#N/A</v>
      </c>
    </row>
    <row r="8721" spans="1:17" s="208" customFormat="1" ht="12">
      <c r="A8721" s="268" t="str">
        <f t="shared" si="272"/>
        <v>##1255724639</v>
      </c>
      <c r="B8721" s="304" t="s">
        <v>19891</v>
      </c>
      <c r="C8721" s="269" t="s">
        <v>14482</v>
      </c>
      <c r="D8721" s="144" t="s">
        <v>3106</v>
      </c>
      <c r="E8721" s="269" t="s">
        <v>3649</v>
      </c>
      <c r="F8721" s="145" t="s">
        <v>3106</v>
      </c>
      <c r="G8721" s="269" t="s">
        <v>3106</v>
      </c>
      <c r="H8721" s="305" t="s">
        <v>3650</v>
      </c>
      <c r="I8721" s="307" t="s">
        <v>3650</v>
      </c>
      <c r="J8721" s="201" t="str">
        <f t="shared" si="273"/>
        <v>9999</v>
      </c>
      <c r="K8721" s="270" t="s">
        <v>13993</v>
      </c>
      <c r="L8721" s="270" t="s">
        <v>14438</v>
      </c>
      <c r="M8721" s="271">
        <v>44085</v>
      </c>
      <c r="N8721" s="270" t="e">
        <v>#N/A</v>
      </c>
      <c r="O8721" s="272" t="e">
        <v>#N/A</v>
      </c>
      <c r="P8721" s="272" t="e">
        <v>#N/A</v>
      </c>
      <c r="Q8721" s="272" t="e">
        <v>#N/A</v>
      </c>
    </row>
    <row r="8722" spans="1:17" s="208" customFormat="1" ht="12">
      <c r="A8722" s="268" t="str">
        <f t="shared" si="272"/>
        <v>##1255791885</v>
      </c>
      <c r="B8722" s="304" t="s">
        <v>19891</v>
      </c>
      <c r="C8722" s="269" t="s">
        <v>4184</v>
      </c>
      <c r="D8722" s="144" t="s">
        <v>3106</v>
      </c>
      <c r="E8722" s="269" t="s">
        <v>3649</v>
      </c>
      <c r="F8722" s="145" t="s">
        <v>3106</v>
      </c>
      <c r="G8722" s="269" t="s">
        <v>3106</v>
      </c>
      <c r="H8722" s="305" t="s">
        <v>4185</v>
      </c>
      <c r="I8722" s="307" t="s">
        <v>4185</v>
      </c>
      <c r="J8722" s="201" t="str">
        <f t="shared" si="273"/>
        <v>9999</v>
      </c>
      <c r="K8722" s="270" t="s">
        <v>4186</v>
      </c>
      <c r="L8722" s="270"/>
      <c r="M8722" s="271"/>
      <c r="N8722" s="270" t="e">
        <v>#N/A</v>
      </c>
      <c r="O8722" s="272" t="e">
        <v>#N/A</v>
      </c>
      <c r="P8722" s="272" t="e">
        <v>#N/A</v>
      </c>
      <c r="Q8722" s="272" t="e">
        <v>#N/A</v>
      </c>
    </row>
    <row r="8723" spans="1:17" s="208" customFormat="1" ht="12">
      <c r="A8723" s="268" t="str">
        <f t="shared" si="272"/>
        <v>##1265433551</v>
      </c>
      <c r="B8723" s="304" t="s">
        <v>19891</v>
      </c>
      <c r="C8723" s="269" t="s">
        <v>4187</v>
      </c>
      <c r="D8723" s="144" t="s">
        <v>3106</v>
      </c>
      <c r="E8723" s="269" t="s">
        <v>3649</v>
      </c>
      <c r="F8723" s="145" t="s">
        <v>3106</v>
      </c>
      <c r="G8723" s="269" t="s">
        <v>3106</v>
      </c>
      <c r="H8723" s="305" t="s">
        <v>4188</v>
      </c>
      <c r="I8723" s="307" t="s">
        <v>4188</v>
      </c>
      <c r="J8723" s="201" t="str">
        <f t="shared" si="273"/>
        <v>9999</v>
      </c>
      <c r="K8723" s="270" t="s">
        <v>4043</v>
      </c>
      <c r="L8723" s="270"/>
      <c r="M8723" s="271"/>
      <c r="N8723" s="270" t="e">
        <v>#N/A</v>
      </c>
      <c r="O8723" s="272" t="e">
        <v>#N/A</v>
      </c>
      <c r="P8723" s="272" t="e">
        <v>#N/A</v>
      </c>
      <c r="Q8723" s="272" t="e">
        <v>#N/A</v>
      </c>
    </row>
    <row r="8724" spans="1:17" s="208" customFormat="1" ht="12">
      <c r="A8724" s="268" t="str">
        <f t="shared" si="272"/>
        <v>##1265445506</v>
      </c>
      <c r="B8724" s="304" t="s">
        <v>19891</v>
      </c>
      <c r="C8724" s="269" t="s">
        <v>3762</v>
      </c>
      <c r="D8724" s="144" t="s">
        <v>3106</v>
      </c>
      <c r="E8724" s="269" t="s">
        <v>3649</v>
      </c>
      <c r="F8724" s="145" t="s">
        <v>3106</v>
      </c>
      <c r="G8724" s="269" t="s">
        <v>3106</v>
      </c>
      <c r="H8724" s="305" t="s">
        <v>3684</v>
      </c>
      <c r="I8724" s="307" t="s">
        <v>3684</v>
      </c>
      <c r="J8724" s="201" t="str">
        <f t="shared" si="273"/>
        <v>9999</v>
      </c>
      <c r="K8724" s="270"/>
      <c r="L8724" s="270"/>
      <c r="M8724" s="271"/>
      <c r="N8724" s="270" t="e">
        <v>#N/A</v>
      </c>
      <c r="O8724" s="272" t="e">
        <v>#N/A</v>
      </c>
      <c r="P8724" s="272" t="e">
        <v>#N/A</v>
      </c>
      <c r="Q8724" s="272" t="e">
        <v>#N/A</v>
      </c>
    </row>
    <row r="8725" spans="1:17" s="208" customFormat="1" ht="12">
      <c r="A8725" s="268" t="str">
        <f t="shared" ref="A8725:A8788" si="274">E8725&amp;C8725</f>
        <v>##1265546048</v>
      </c>
      <c r="B8725" s="304" t="s">
        <v>19891</v>
      </c>
      <c r="C8725" s="269" t="s">
        <v>3763</v>
      </c>
      <c r="D8725" s="144" t="s">
        <v>3106</v>
      </c>
      <c r="E8725" s="269" t="s">
        <v>3649</v>
      </c>
      <c r="F8725" s="145" t="s">
        <v>3106</v>
      </c>
      <c r="G8725" s="269" t="s">
        <v>3106</v>
      </c>
      <c r="H8725" s="305" t="s">
        <v>3684</v>
      </c>
      <c r="I8725" s="307" t="s">
        <v>3684</v>
      </c>
      <c r="J8725" s="201" t="str">
        <f t="shared" si="273"/>
        <v>9999</v>
      </c>
      <c r="K8725" s="270"/>
      <c r="L8725" s="270"/>
      <c r="M8725" s="271"/>
      <c r="N8725" s="270" t="e">
        <v>#N/A</v>
      </c>
      <c r="O8725" s="272" t="e">
        <v>#N/A</v>
      </c>
      <c r="P8725" s="272" t="e">
        <v>#N/A</v>
      </c>
      <c r="Q8725" s="272" t="e">
        <v>#N/A</v>
      </c>
    </row>
    <row r="8726" spans="1:17" s="208" customFormat="1" ht="12">
      <c r="A8726" s="268" t="str">
        <f t="shared" si="274"/>
        <v>##1265577191</v>
      </c>
      <c r="B8726" s="304" t="s">
        <v>19891</v>
      </c>
      <c r="C8726" s="269" t="s">
        <v>3764</v>
      </c>
      <c r="D8726" s="144" t="s">
        <v>3106</v>
      </c>
      <c r="E8726" s="269" t="s">
        <v>3649</v>
      </c>
      <c r="F8726" s="145" t="s">
        <v>3106</v>
      </c>
      <c r="G8726" s="269" t="s">
        <v>3106</v>
      </c>
      <c r="H8726" s="305" t="s">
        <v>3684</v>
      </c>
      <c r="I8726" s="307" t="s">
        <v>3684</v>
      </c>
      <c r="J8726" s="201" t="str">
        <f t="shared" si="273"/>
        <v>9999</v>
      </c>
      <c r="K8726" s="270"/>
      <c r="L8726" s="270"/>
      <c r="M8726" s="271"/>
      <c r="N8726" s="270" t="e">
        <v>#N/A</v>
      </c>
      <c r="O8726" s="272" t="e">
        <v>#N/A</v>
      </c>
      <c r="P8726" s="272" t="e">
        <v>#N/A</v>
      </c>
      <c r="Q8726" s="272" t="e">
        <v>#N/A</v>
      </c>
    </row>
    <row r="8727" spans="1:17" s="208" customFormat="1" ht="12">
      <c r="A8727" s="268" t="str">
        <f t="shared" si="274"/>
        <v>##1265754386</v>
      </c>
      <c r="B8727" s="304" t="s">
        <v>19891</v>
      </c>
      <c r="C8727" s="269" t="s">
        <v>3663</v>
      </c>
      <c r="D8727" s="144" t="s">
        <v>3106</v>
      </c>
      <c r="E8727" s="269" t="s">
        <v>3649</v>
      </c>
      <c r="F8727" s="145" t="s">
        <v>3106</v>
      </c>
      <c r="G8727" s="269" t="s">
        <v>3106</v>
      </c>
      <c r="H8727" s="305" t="s">
        <v>3650</v>
      </c>
      <c r="I8727" s="307" t="s">
        <v>3650</v>
      </c>
      <c r="J8727" s="201" t="str">
        <f t="shared" si="273"/>
        <v>9999</v>
      </c>
      <c r="K8727" s="270"/>
      <c r="L8727" s="270"/>
      <c r="M8727" s="271"/>
      <c r="N8727" s="270" t="e">
        <v>#N/A</v>
      </c>
      <c r="O8727" s="272" t="e">
        <v>#N/A</v>
      </c>
      <c r="P8727" s="272" t="e">
        <v>#N/A</v>
      </c>
      <c r="Q8727" s="272" t="e">
        <v>#N/A</v>
      </c>
    </row>
    <row r="8728" spans="1:17" s="208" customFormat="1" ht="12">
      <c r="A8728" s="268" t="str">
        <f t="shared" si="274"/>
        <v>##1265818488</v>
      </c>
      <c r="B8728" s="304" t="s">
        <v>19891</v>
      </c>
      <c r="C8728" s="269" t="s">
        <v>3765</v>
      </c>
      <c r="D8728" s="144" t="s">
        <v>3106</v>
      </c>
      <c r="E8728" s="269" t="s">
        <v>3649</v>
      </c>
      <c r="F8728" s="145" t="s">
        <v>3106</v>
      </c>
      <c r="G8728" s="269" t="s">
        <v>3106</v>
      </c>
      <c r="H8728" s="305" t="s">
        <v>3684</v>
      </c>
      <c r="I8728" s="307" t="s">
        <v>3684</v>
      </c>
      <c r="J8728" s="201" t="str">
        <f t="shared" si="273"/>
        <v>9999</v>
      </c>
      <c r="K8728" s="270"/>
      <c r="L8728" s="270"/>
      <c r="M8728" s="271"/>
      <c r="N8728" s="270" t="e">
        <v>#N/A</v>
      </c>
      <c r="O8728" s="272" t="e">
        <v>#N/A</v>
      </c>
      <c r="P8728" s="272" t="e">
        <v>#N/A</v>
      </c>
      <c r="Q8728" s="272" t="e">
        <v>#N/A</v>
      </c>
    </row>
    <row r="8729" spans="1:17" s="208" customFormat="1" ht="12">
      <c r="A8729" s="268" t="str">
        <f t="shared" si="274"/>
        <v>##1265820179</v>
      </c>
      <c r="B8729" s="304" t="s">
        <v>19891</v>
      </c>
      <c r="C8729" s="269" t="s">
        <v>4189</v>
      </c>
      <c r="D8729" s="144" t="s">
        <v>3106</v>
      </c>
      <c r="E8729" s="269" t="s">
        <v>3649</v>
      </c>
      <c r="F8729" s="145" t="s">
        <v>3106</v>
      </c>
      <c r="G8729" s="269" t="s">
        <v>3106</v>
      </c>
      <c r="H8729" s="305" t="s">
        <v>4190</v>
      </c>
      <c r="I8729" s="307" t="s">
        <v>4190</v>
      </c>
      <c r="J8729" s="201" t="str">
        <f t="shared" si="273"/>
        <v>9999</v>
      </c>
      <c r="K8729" s="270" t="s">
        <v>4043</v>
      </c>
      <c r="L8729" s="270"/>
      <c r="M8729" s="271"/>
      <c r="N8729" s="270" t="e">
        <v>#N/A</v>
      </c>
      <c r="O8729" s="272" t="e">
        <v>#N/A</v>
      </c>
      <c r="P8729" s="272" t="e">
        <v>#N/A</v>
      </c>
      <c r="Q8729" s="272" t="e">
        <v>#N/A</v>
      </c>
    </row>
    <row r="8730" spans="1:17" s="208" customFormat="1" ht="12">
      <c r="A8730" s="268" t="str">
        <f t="shared" si="274"/>
        <v>##1275504128</v>
      </c>
      <c r="B8730" s="304" t="s">
        <v>19891</v>
      </c>
      <c r="C8730" s="269" t="s">
        <v>14083</v>
      </c>
      <c r="D8730" s="144" t="s">
        <v>3106</v>
      </c>
      <c r="E8730" s="269" t="s">
        <v>3649</v>
      </c>
      <c r="F8730" s="145" t="s">
        <v>3106</v>
      </c>
      <c r="G8730" s="269" t="s">
        <v>3106</v>
      </c>
      <c r="H8730" s="305" t="s">
        <v>3650</v>
      </c>
      <c r="I8730" s="307" t="s">
        <v>3650</v>
      </c>
      <c r="J8730" s="201" t="str">
        <f t="shared" si="273"/>
        <v>9999</v>
      </c>
      <c r="K8730" s="270" t="s">
        <v>13915</v>
      </c>
      <c r="L8730" s="270" t="s">
        <v>13916</v>
      </c>
      <c r="M8730" s="271">
        <v>44085</v>
      </c>
      <c r="N8730" s="270" t="e">
        <v>#N/A</v>
      </c>
      <c r="O8730" s="272" t="e">
        <v>#N/A</v>
      </c>
      <c r="P8730" s="272" t="e">
        <v>#N/A</v>
      </c>
      <c r="Q8730" s="272" t="e">
        <v>#N/A</v>
      </c>
    </row>
    <row r="8731" spans="1:17" s="208" customFormat="1" ht="12">
      <c r="A8731" s="268" t="str">
        <f t="shared" si="274"/>
        <v>##1275506115</v>
      </c>
      <c r="B8731" s="304" t="s">
        <v>19891</v>
      </c>
      <c r="C8731" s="269" t="s">
        <v>4191</v>
      </c>
      <c r="D8731" s="144" t="s">
        <v>3106</v>
      </c>
      <c r="E8731" s="269" t="s">
        <v>3649</v>
      </c>
      <c r="F8731" s="145" t="s">
        <v>3106</v>
      </c>
      <c r="G8731" s="269" t="s">
        <v>3106</v>
      </c>
      <c r="H8731" s="305" t="s">
        <v>4192</v>
      </c>
      <c r="I8731" s="307" t="s">
        <v>4192</v>
      </c>
      <c r="J8731" s="201" t="str">
        <f t="shared" si="273"/>
        <v>9999</v>
      </c>
      <c r="K8731" s="270" t="s">
        <v>4043</v>
      </c>
      <c r="L8731" s="270"/>
      <c r="M8731" s="271"/>
      <c r="N8731" s="270" t="e">
        <v>#N/A</v>
      </c>
      <c r="O8731" s="272" t="e">
        <v>#N/A</v>
      </c>
      <c r="P8731" s="272" t="e">
        <v>#N/A</v>
      </c>
      <c r="Q8731" s="272" t="e">
        <v>#N/A</v>
      </c>
    </row>
    <row r="8732" spans="1:17" s="208" customFormat="1" ht="12">
      <c r="A8732" s="268" t="str">
        <f t="shared" si="274"/>
        <v>##1275518383</v>
      </c>
      <c r="B8732" s="304" t="s">
        <v>19891</v>
      </c>
      <c r="C8732" s="269" t="s">
        <v>4193</v>
      </c>
      <c r="D8732" s="144" t="s">
        <v>3106</v>
      </c>
      <c r="E8732" s="269" t="s">
        <v>3649</v>
      </c>
      <c r="F8732" s="145" t="s">
        <v>3106</v>
      </c>
      <c r="G8732" s="269" t="s">
        <v>3106</v>
      </c>
      <c r="H8732" s="305" t="s">
        <v>4194</v>
      </c>
      <c r="I8732" s="307" t="s">
        <v>4194</v>
      </c>
      <c r="J8732" s="201" t="str">
        <f t="shared" si="273"/>
        <v>9999</v>
      </c>
      <c r="K8732" s="270" t="s">
        <v>4043</v>
      </c>
      <c r="L8732" s="270"/>
      <c r="M8732" s="271"/>
      <c r="N8732" s="270" t="e">
        <v>#N/A</v>
      </c>
      <c r="O8732" s="272" t="e">
        <v>#N/A</v>
      </c>
      <c r="P8732" s="272" t="e">
        <v>#N/A</v>
      </c>
      <c r="Q8732" s="272" t="e">
        <v>#N/A</v>
      </c>
    </row>
    <row r="8733" spans="1:17" s="208" customFormat="1" ht="12">
      <c r="A8733" s="268" t="str">
        <f t="shared" si="274"/>
        <v>##1275536344</v>
      </c>
      <c r="B8733" s="304" t="s">
        <v>19891</v>
      </c>
      <c r="C8733" s="269" t="s">
        <v>14483</v>
      </c>
      <c r="D8733" s="144" t="s">
        <v>3106</v>
      </c>
      <c r="E8733" s="269" t="s">
        <v>3649</v>
      </c>
      <c r="F8733" s="145" t="s">
        <v>3106</v>
      </c>
      <c r="G8733" s="269" t="s">
        <v>3106</v>
      </c>
      <c r="H8733" s="305" t="s">
        <v>3650</v>
      </c>
      <c r="I8733" s="307" t="s">
        <v>3650</v>
      </c>
      <c r="J8733" s="201" t="str">
        <f t="shared" si="273"/>
        <v>9999</v>
      </c>
      <c r="K8733" s="270" t="s">
        <v>13993</v>
      </c>
      <c r="L8733" s="270" t="s">
        <v>14438</v>
      </c>
      <c r="M8733" s="271">
        <v>44085</v>
      </c>
      <c r="N8733" s="270" t="e">
        <v>#N/A</v>
      </c>
      <c r="O8733" s="272" t="e">
        <v>#N/A</v>
      </c>
      <c r="P8733" s="272" t="e">
        <v>#N/A</v>
      </c>
      <c r="Q8733" s="272" t="e">
        <v>#N/A</v>
      </c>
    </row>
    <row r="8734" spans="1:17" s="208" customFormat="1" ht="12">
      <c r="A8734" s="268" t="str">
        <f t="shared" si="274"/>
        <v>##1275553539</v>
      </c>
      <c r="B8734" s="304" t="s">
        <v>19891</v>
      </c>
      <c r="C8734" s="269" t="s">
        <v>4195</v>
      </c>
      <c r="D8734" s="144" t="s">
        <v>3106</v>
      </c>
      <c r="E8734" s="269" t="s">
        <v>3649</v>
      </c>
      <c r="F8734" s="145" t="s">
        <v>3106</v>
      </c>
      <c r="G8734" s="269" t="s">
        <v>3106</v>
      </c>
      <c r="H8734" s="305" t="s">
        <v>4196</v>
      </c>
      <c r="I8734" s="307" t="s">
        <v>4196</v>
      </c>
      <c r="J8734" s="201" t="str">
        <f t="shared" si="273"/>
        <v>9999</v>
      </c>
      <c r="K8734" s="270" t="s">
        <v>4043</v>
      </c>
      <c r="L8734" s="270"/>
      <c r="M8734" s="271"/>
      <c r="N8734" s="270" t="e">
        <v>#N/A</v>
      </c>
      <c r="O8734" s="272" t="e">
        <v>#N/A</v>
      </c>
      <c r="P8734" s="272" t="e">
        <v>#N/A</v>
      </c>
      <c r="Q8734" s="272" t="e">
        <v>#N/A</v>
      </c>
    </row>
    <row r="8735" spans="1:17" s="208" customFormat="1" ht="12">
      <c r="A8735" s="268" t="str">
        <f t="shared" si="274"/>
        <v>##1275578817</v>
      </c>
      <c r="B8735" s="304" t="s">
        <v>19891</v>
      </c>
      <c r="C8735" s="269" t="s">
        <v>14484</v>
      </c>
      <c r="D8735" s="144" t="s">
        <v>3106</v>
      </c>
      <c r="E8735" s="269" t="s">
        <v>3649</v>
      </c>
      <c r="F8735" s="145" t="s">
        <v>3106</v>
      </c>
      <c r="G8735" s="269" t="s">
        <v>3106</v>
      </c>
      <c r="H8735" s="305" t="s">
        <v>3650</v>
      </c>
      <c r="I8735" s="307" t="s">
        <v>3650</v>
      </c>
      <c r="J8735" s="201" t="str">
        <f t="shared" si="273"/>
        <v>9999</v>
      </c>
      <c r="K8735" s="270" t="s">
        <v>13993</v>
      </c>
      <c r="L8735" s="270" t="s">
        <v>14438</v>
      </c>
      <c r="M8735" s="271">
        <v>44085</v>
      </c>
      <c r="N8735" s="270" t="e">
        <v>#N/A</v>
      </c>
      <c r="O8735" s="272" t="e">
        <v>#N/A</v>
      </c>
      <c r="P8735" s="272" t="e">
        <v>#N/A</v>
      </c>
      <c r="Q8735" s="272" t="e">
        <v>#N/A</v>
      </c>
    </row>
    <row r="8736" spans="1:17" s="208" customFormat="1" ht="12">
      <c r="A8736" s="268" t="str">
        <f t="shared" si="274"/>
        <v>##1275583726</v>
      </c>
      <c r="B8736" s="304" t="s">
        <v>19891</v>
      </c>
      <c r="C8736" s="269" t="s">
        <v>3766</v>
      </c>
      <c r="D8736" s="144" t="s">
        <v>3106</v>
      </c>
      <c r="E8736" s="269" t="s">
        <v>3649</v>
      </c>
      <c r="F8736" s="145" t="s">
        <v>3106</v>
      </c>
      <c r="G8736" s="269" t="s">
        <v>3106</v>
      </c>
      <c r="H8736" s="305" t="s">
        <v>3684</v>
      </c>
      <c r="I8736" s="307" t="s">
        <v>3684</v>
      </c>
      <c r="J8736" s="201" t="str">
        <f t="shared" si="273"/>
        <v>9999</v>
      </c>
      <c r="K8736" s="270"/>
      <c r="L8736" s="270"/>
      <c r="M8736" s="271"/>
      <c r="N8736" s="270" t="e">
        <v>#N/A</v>
      </c>
      <c r="O8736" s="272" t="e">
        <v>#N/A</v>
      </c>
      <c r="P8736" s="272" t="e">
        <v>#N/A</v>
      </c>
      <c r="Q8736" s="272" t="e">
        <v>#N/A</v>
      </c>
    </row>
    <row r="8737" spans="1:17" s="208" customFormat="1" ht="12">
      <c r="A8737" s="268" t="str">
        <f t="shared" si="274"/>
        <v>##1275593337</v>
      </c>
      <c r="B8737" s="304" t="s">
        <v>19891</v>
      </c>
      <c r="C8737" s="269" t="s">
        <v>3767</v>
      </c>
      <c r="D8737" s="144" t="s">
        <v>3106</v>
      </c>
      <c r="E8737" s="269" t="s">
        <v>3649</v>
      </c>
      <c r="F8737" s="145" t="s">
        <v>3106</v>
      </c>
      <c r="G8737" s="269" t="s">
        <v>3106</v>
      </c>
      <c r="H8737" s="305" t="s">
        <v>3684</v>
      </c>
      <c r="I8737" s="307" t="s">
        <v>3684</v>
      </c>
      <c r="J8737" s="201" t="str">
        <f t="shared" si="273"/>
        <v>9999</v>
      </c>
      <c r="K8737" s="270"/>
      <c r="L8737" s="270"/>
      <c r="M8737" s="271"/>
      <c r="N8737" s="270" t="e">
        <v>#N/A</v>
      </c>
      <c r="O8737" s="272" t="e">
        <v>#N/A</v>
      </c>
      <c r="P8737" s="272" t="e">
        <v>#N/A</v>
      </c>
      <c r="Q8737" s="272" t="e">
        <v>#N/A</v>
      </c>
    </row>
    <row r="8738" spans="1:17" s="208" customFormat="1" ht="12">
      <c r="A8738" s="268" t="str">
        <f t="shared" si="274"/>
        <v>##1275620585</v>
      </c>
      <c r="B8738" s="304" t="s">
        <v>19891</v>
      </c>
      <c r="C8738" s="269" t="s">
        <v>14485</v>
      </c>
      <c r="D8738" s="144" t="s">
        <v>3106</v>
      </c>
      <c r="E8738" s="269" t="s">
        <v>3649</v>
      </c>
      <c r="F8738" s="145" t="s">
        <v>3106</v>
      </c>
      <c r="G8738" s="269" t="s">
        <v>3106</v>
      </c>
      <c r="H8738" s="305" t="s">
        <v>3650</v>
      </c>
      <c r="I8738" s="307" t="s">
        <v>3650</v>
      </c>
      <c r="J8738" s="201" t="str">
        <f t="shared" si="273"/>
        <v>9999</v>
      </c>
      <c r="K8738" s="270" t="s">
        <v>13993</v>
      </c>
      <c r="L8738" s="270" t="s">
        <v>14438</v>
      </c>
      <c r="M8738" s="271">
        <v>44085</v>
      </c>
      <c r="N8738" s="270" t="e">
        <v>#N/A</v>
      </c>
      <c r="O8738" s="272" t="e">
        <v>#N/A</v>
      </c>
      <c r="P8738" s="272" t="e">
        <v>#N/A</v>
      </c>
      <c r="Q8738" s="272" t="e">
        <v>#N/A</v>
      </c>
    </row>
    <row r="8739" spans="1:17" s="208" customFormat="1" ht="12">
      <c r="A8739" s="268" t="str">
        <f t="shared" si="274"/>
        <v>##1275763203</v>
      </c>
      <c r="B8739" s="304" t="s">
        <v>19891</v>
      </c>
      <c r="C8739" s="269" t="s">
        <v>3768</v>
      </c>
      <c r="D8739" s="144" t="s">
        <v>3106</v>
      </c>
      <c r="E8739" s="269" t="s">
        <v>3649</v>
      </c>
      <c r="F8739" s="145" t="s">
        <v>3106</v>
      </c>
      <c r="G8739" s="269" t="s">
        <v>3106</v>
      </c>
      <c r="H8739" s="305" t="s">
        <v>3684</v>
      </c>
      <c r="I8739" s="307" t="s">
        <v>3684</v>
      </c>
      <c r="J8739" s="201" t="str">
        <f t="shared" si="273"/>
        <v>9999</v>
      </c>
      <c r="K8739" s="270"/>
      <c r="L8739" s="270"/>
      <c r="M8739" s="271"/>
      <c r="N8739" s="270" t="e">
        <v>#N/A</v>
      </c>
      <c r="O8739" s="272" t="e">
        <v>#N/A</v>
      </c>
      <c r="P8739" s="272" t="e">
        <v>#N/A</v>
      </c>
      <c r="Q8739" s="272" t="e">
        <v>#N/A</v>
      </c>
    </row>
    <row r="8740" spans="1:17" s="208" customFormat="1" ht="12">
      <c r="A8740" s="268" t="str">
        <f t="shared" si="274"/>
        <v>##1275796856</v>
      </c>
      <c r="B8740" s="304" t="s">
        <v>19891</v>
      </c>
      <c r="C8740" s="269" t="s">
        <v>3769</v>
      </c>
      <c r="D8740" s="144" t="s">
        <v>3106</v>
      </c>
      <c r="E8740" s="269" t="s">
        <v>3649</v>
      </c>
      <c r="F8740" s="145" t="s">
        <v>3106</v>
      </c>
      <c r="G8740" s="269" t="s">
        <v>3106</v>
      </c>
      <c r="H8740" s="305" t="s">
        <v>3684</v>
      </c>
      <c r="I8740" s="307" t="s">
        <v>3684</v>
      </c>
      <c r="J8740" s="201" t="str">
        <f t="shared" si="273"/>
        <v>9999</v>
      </c>
      <c r="K8740" s="270"/>
      <c r="L8740" s="270"/>
      <c r="M8740" s="271"/>
      <c r="N8740" s="270" t="e">
        <v>#N/A</v>
      </c>
      <c r="O8740" s="272" t="e">
        <v>#N/A</v>
      </c>
      <c r="P8740" s="272" t="e">
        <v>#N/A</v>
      </c>
      <c r="Q8740" s="272" t="e">
        <v>#N/A</v>
      </c>
    </row>
    <row r="8741" spans="1:17" s="208" customFormat="1" ht="12">
      <c r="A8741" s="268" t="str">
        <f t="shared" si="274"/>
        <v>##1275926198</v>
      </c>
      <c r="B8741" s="304" t="s">
        <v>19891</v>
      </c>
      <c r="C8741" s="269" t="s">
        <v>4197</v>
      </c>
      <c r="D8741" s="144" t="s">
        <v>3106</v>
      </c>
      <c r="E8741" s="269" t="s">
        <v>3649</v>
      </c>
      <c r="F8741" s="145" t="s">
        <v>3106</v>
      </c>
      <c r="G8741" s="269" t="s">
        <v>3106</v>
      </c>
      <c r="H8741" s="305" t="s">
        <v>4198</v>
      </c>
      <c r="I8741" s="307" t="s">
        <v>4198</v>
      </c>
      <c r="J8741" s="201" t="str">
        <f t="shared" si="273"/>
        <v>9999</v>
      </c>
      <c r="K8741" s="270" t="s">
        <v>4043</v>
      </c>
      <c r="L8741" s="270"/>
      <c r="M8741" s="271"/>
      <c r="N8741" s="270" t="e">
        <v>#N/A</v>
      </c>
      <c r="O8741" s="272" t="e">
        <v>#N/A</v>
      </c>
      <c r="P8741" s="272" t="e">
        <v>#N/A</v>
      </c>
      <c r="Q8741" s="272" t="e">
        <v>#N/A</v>
      </c>
    </row>
    <row r="8742" spans="1:17" s="208" customFormat="1" ht="12">
      <c r="A8742" s="268" t="str">
        <f t="shared" si="274"/>
        <v>##1285064907</v>
      </c>
      <c r="B8742" s="304" t="s">
        <v>19891</v>
      </c>
      <c r="C8742" s="269" t="s">
        <v>4199</v>
      </c>
      <c r="D8742" s="144" t="s">
        <v>3106</v>
      </c>
      <c r="E8742" s="269" t="s">
        <v>3649</v>
      </c>
      <c r="F8742" s="145" t="s">
        <v>3106</v>
      </c>
      <c r="G8742" s="269" t="s">
        <v>3106</v>
      </c>
      <c r="H8742" s="305" t="s">
        <v>4200</v>
      </c>
      <c r="I8742" s="307" t="s">
        <v>4200</v>
      </c>
      <c r="J8742" s="201" t="str">
        <f t="shared" si="273"/>
        <v>9999</v>
      </c>
      <c r="K8742" s="270" t="s">
        <v>4043</v>
      </c>
      <c r="L8742" s="270"/>
      <c r="M8742" s="271"/>
      <c r="N8742" s="270" t="e">
        <v>#N/A</v>
      </c>
      <c r="O8742" s="272" t="e">
        <v>#N/A</v>
      </c>
      <c r="P8742" s="272" t="e">
        <v>#N/A</v>
      </c>
      <c r="Q8742" s="272" t="e">
        <v>#N/A</v>
      </c>
    </row>
    <row r="8743" spans="1:17" s="208" customFormat="1" ht="12">
      <c r="A8743" s="268" t="str">
        <f t="shared" si="274"/>
        <v>##1285600379</v>
      </c>
      <c r="B8743" s="304" t="s">
        <v>19891</v>
      </c>
      <c r="C8743" s="269" t="s">
        <v>3770</v>
      </c>
      <c r="D8743" s="144" t="s">
        <v>3106</v>
      </c>
      <c r="E8743" s="269" t="s">
        <v>3649</v>
      </c>
      <c r="F8743" s="145" t="s">
        <v>3106</v>
      </c>
      <c r="G8743" s="269" t="s">
        <v>3106</v>
      </c>
      <c r="H8743" s="305" t="s">
        <v>3684</v>
      </c>
      <c r="I8743" s="307" t="s">
        <v>3684</v>
      </c>
      <c r="J8743" s="201" t="str">
        <f t="shared" si="273"/>
        <v>9999</v>
      </c>
      <c r="K8743" s="270"/>
      <c r="L8743" s="270"/>
      <c r="M8743" s="271"/>
      <c r="N8743" s="270" t="e">
        <v>#N/A</v>
      </c>
      <c r="O8743" s="272" t="e">
        <v>#N/A</v>
      </c>
      <c r="P8743" s="272" t="e">
        <v>#N/A</v>
      </c>
      <c r="Q8743" s="272" t="e">
        <v>#N/A</v>
      </c>
    </row>
    <row r="8744" spans="1:17" s="208" customFormat="1" ht="12">
      <c r="A8744" s="268" t="str">
        <f t="shared" si="274"/>
        <v>##1285601088</v>
      </c>
      <c r="B8744" s="304" t="s">
        <v>19891</v>
      </c>
      <c r="C8744" s="269" t="s">
        <v>3771</v>
      </c>
      <c r="D8744" s="144" t="s">
        <v>3106</v>
      </c>
      <c r="E8744" s="269" t="s">
        <v>3649</v>
      </c>
      <c r="F8744" s="145" t="s">
        <v>3106</v>
      </c>
      <c r="G8744" s="269" t="s">
        <v>3106</v>
      </c>
      <c r="H8744" s="305" t="s">
        <v>3684</v>
      </c>
      <c r="I8744" s="307" t="s">
        <v>3684</v>
      </c>
      <c r="J8744" s="201" t="str">
        <f t="shared" si="273"/>
        <v>9999</v>
      </c>
      <c r="K8744" s="270"/>
      <c r="L8744" s="270"/>
      <c r="M8744" s="271"/>
      <c r="N8744" s="270" t="e">
        <v>#N/A</v>
      </c>
      <c r="O8744" s="272" t="e">
        <v>#N/A</v>
      </c>
      <c r="P8744" s="272" t="e">
        <v>#N/A</v>
      </c>
      <c r="Q8744" s="272" t="e">
        <v>#N/A</v>
      </c>
    </row>
    <row r="8745" spans="1:17" s="208" customFormat="1" ht="12">
      <c r="A8745" s="268" t="str">
        <f t="shared" si="274"/>
        <v>##1285671313</v>
      </c>
      <c r="B8745" s="304" t="s">
        <v>19891</v>
      </c>
      <c r="C8745" s="269" t="s">
        <v>4201</v>
      </c>
      <c r="D8745" s="144" t="s">
        <v>3106</v>
      </c>
      <c r="E8745" s="269" t="s">
        <v>3649</v>
      </c>
      <c r="F8745" s="145" t="s">
        <v>3106</v>
      </c>
      <c r="G8745" s="269" t="s">
        <v>3106</v>
      </c>
      <c r="H8745" s="305" t="s">
        <v>4202</v>
      </c>
      <c r="I8745" s="307" t="s">
        <v>4202</v>
      </c>
      <c r="J8745" s="201" t="str">
        <f t="shared" si="273"/>
        <v>9999</v>
      </c>
      <c r="K8745" s="270" t="s">
        <v>4043</v>
      </c>
      <c r="L8745" s="270"/>
      <c r="M8745" s="271"/>
      <c r="N8745" s="270" t="e">
        <v>#N/A</v>
      </c>
      <c r="O8745" s="272" t="e">
        <v>#N/A</v>
      </c>
      <c r="P8745" s="272" t="e">
        <v>#N/A</v>
      </c>
      <c r="Q8745" s="272" t="e">
        <v>#N/A</v>
      </c>
    </row>
    <row r="8746" spans="1:17" s="208" customFormat="1" ht="12">
      <c r="A8746" s="268" t="str">
        <f t="shared" si="274"/>
        <v>##1285672204</v>
      </c>
      <c r="B8746" s="304" t="s">
        <v>19891</v>
      </c>
      <c r="C8746" s="269" t="s">
        <v>3772</v>
      </c>
      <c r="D8746" s="144" t="s">
        <v>3106</v>
      </c>
      <c r="E8746" s="269" t="s">
        <v>3649</v>
      </c>
      <c r="F8746" s="145" t="s">
        <v>3106</v>
      </c>
      <c r="G8746" s="269" t="s">
        <v>3106</v>
      </c>
      <c r="H8746" s="305" t="s">
        <v>3684</v>
      </c>
      <c r="I8746" s="307" t="s">
        <v>3684</v>
      </c>
      <c r="J8746" s="201" t="str">
        <f t="shared" si="273"/>
        <v>9999</v>
      </c>
      <c r="K8746" s="270"/>
      <c r="L8746" s="270"/>
      <c r="M8746" s="271"/>
      <c r="N8746" s="270" t="e">
        <v>#N/A</v>
      </c>
      <c r="O8746" s="272" t="e">
        <v>#N/A</v>
      </c>
      <c r="P8746" s="272" t="e">
        <v>#N/A</v>
      </c>
      <c r="Q8746" s="272" t="e">
        <v>#N/A</v>
      </c>
    </row>
    <row r="8747" spans="1:17" s="208" customFormat="1" ht="12">
      <c r="A8747" s="268" t="str">
        <f t="shared" si="274"/>
        <v>##1285717298</v>
      </c>
      <c r="B8747" s="304" t="s">
        <v>19891</v>
      </c>
      <c r="C8747" s="269" t="s">
        <v>3773</v>
      </c>
      <c r="D8747" s="144" t="s">
        <v>3106</v>
      </c>
      <c r="E8747" s="269" t="s">
        <v>3649</v>
      </c>
      <c r="F8747" s="145" t="s">
        <v>3106</v>
      </c>
      <c r="G8747" s="269" t="s">
        <v>3106</v>
      </c>
      <c r="H8747" s="305" t="s">
        <v>3684</v>
      </c>
      <c r="I8747" s="307" t="s">
        <v>3684</v>
      </c>
      <c r="J8747" s="201" t="str">
        <f t="shared" si="273"/>
        <v>9999</v>
      </c>
      <c r="K8747" s="270"/>
      <c r="L8747" s="270"/>
      <c r="M8747" s="271"/>
      <c r="N8747" s="270" t="e">
        <v>#N/A</v>
      </c>
      <c r="O8747" s="272" t="e">
        <v>#N/A</v>
      </c>
      <c r="P8747" s="272" t="e">
        <v>#N/A</v>
      </c>
      <c r="Q8747" s="272" t="e">
        <v>#N/A</v>
      </c>
    </row>
    <row r="8748" spans="1:17" s="208" customFormat="1" ht="12">
      <c r="A8748" s="268" t="str">
        <f t="shared" si="274"/>
        <v>##1285733436</v>
      </c>
      <c r="B8748" s="304" t="s">
        <v>19891</v>
      </c>
      <c r="C8748" s="269" t="s">
        <v>4205</v>
      </c>
      <c r="D8748" s="144" t="s">
        <v>3106</v>
      </c>
      <c r="E8748" s="269" t="s">
        <v>3649</v>
      </c>
      <c r="F8748" s="145" t="s">
        <v>3106</v>
      </c>
      <c r="G8748" s="269" t="s">
        <v>3106</v>
      </c>
      <c r="H8748" s="305" t="s">
        <v>4206</v>
      </c>
      <c r="I8748" s="307" t="s">
        <v>4206</v>
      </c>
      <c r="J8748" s="201" t="str">
        <f t="shared" si="273"/>
        <v>9999</v>
      </c>
      <c r="K8748" s="270" t="s">
        <v>4207</v>
      </c>
      <c r="L8748" s="270"/>
      <c r="M8748" s="271"/>
      <c r="N8748" s="270" t="e">
        <v>#N/A</v>
      </c>
      <c r="O8748" s="272" t="e">
        <v>#N/A</v>
      </c>
      <c r="P8748" s="272" t="e">
        <v>#N/A</v>
      </c>
      <c r="Q8748" s="272" t="e">
        <v>#N/A</v>
      </c>
    </row>
    <row r="8749" spans="1:17" s="208" customFormat="1" ht="12">
      <c r="A8749" s="268" t="str">
        <f t="shared" si="274"/>
        <v>##1285794461</v>
      </c>
      <c r="B8749" s="304" t="s">
        <v>19891</v>
      </c>
      <c r="C8749" s="269" t="s">
        <v>3774</v>
      </c>
      <c r="D8749" s="144" t="s">
        <v>3106</v>
      </c>
      <c r="E8749" s="269" t="s">
        <v>3649</v>
      </c>
      <c r="F8749" s="145" t="s">
        <v>3106</v>
      </c>
      <c r="G8749" s="269" t="s">
        <v>3106</v>
      </c>
      <c r="H8749" s="305" t="s">
        <v>3684</v>
      </c>
      <c r="I8749" s="307" t="s">
        <v>3684</v>
      </c>
      <c r="J8749" s="201" t="str">
        <f t="shared" si="273"/>
        <v>9999</v>
      </c>
      <c r="K8749" s="270"/>
      <c r="L8749" s="270"/>
      <c r="M8749" s="271"/>
      <c r="N8749" s="270" t="e">
        <v>#N/A</v>
      </c>
      <c r="O8749" s="272" t="e">
        <v>#N/A</v>
      </c>
      <c r="P8749" s="272" t="e">
        <v>#N/A</v>
      </c>
      <c r="Q8749" s="272" t="e">
        <v>#N/A</v>
      </c>
    </row>
    <row r="8750" spans="1:17" s="208" customFormat="1" ht="12">
      <c r="A8750" s="268" t="str">
        <f t="shared" si="274"/>
        <v>##1285818104</v>
      </c>
      <c r="B8750" s="304" t="s">
        <v>19891</v>
      </c>
      <c r="C8750" s="269" t="s">
        <v>3775</v>
      </c>
      <c r="D8750" s="144" t="s">
        <v>3106</v>
      </c>
      <c r="E8750" s="269" t="s">
        <v>3649</v>
      </c>
      <c r="F8750" s="145" t="s">
        <v>3106</v>
      </c>
      <c r="G8750" s="269" t="s">
        <v>3106</v>
      </c>
      <c r="H8750" s="305" t="s">
        <v>3684</v>
      </c>
      <c r="I8750" s="307" t="s">
        <v>3684</v>
      </c>
      <c r="J8750" s="201" t="str">
        <f t="shared" si="273"/>
        <v>9999</v>
      </c>
      <c r="K8750" s="270"/>
      <c r="L8750" s="270"/>
      <c r="M8750" s="271"/>
      <c r="N8750" s="270" t="e">
        <v>#N/A</v>
      </c>
      <c r="O8750" s="272" t="e">
        <v>#N/A</v>
      </c>
      <c r="P8750" s="272" t="e">
        <v>#N/A</v>
      </c>
      <c r="Q8750" s="272" t="e">
        <v>#N/A</v>
      </c>
    </row>
    <row r="8751" spans="1:17" s="208" customFormat="1" ht="12">
      <c r="A8751" s="268" t="str">
        <f t="shared" si="274"/>
        <v>##1295037497</v>
      </c>
      <c r="B8751" s="304" t="s">
        <v>19891</v>
      </c>
      <c r="C8751" s="269" t="s">
        <v>4208</v>
      </c>
      <c r="D8751" s="144" t="s">
        <v>3106</v>
      </c>
      <c r="E8751" s="269" t="s">
        <v>3649</v>
      </c>
      <c r="F8751" s="145" t="s">
        <v>3106</v>
      </c>
      <c r="G8751" s="269" t="s">
        <v>3106</v>
      </c>
      <c r="H8751" s="305" t="s">
        <v>4209</v>
      </c>
      <c r="I8751" s="307" t="s">
        <v>4209</v>
      </c>
      <c r="J8751" s="201" t="str">
        <f t="shared" si="273"/>
        <v>9999</v>
      </c>
      <c r="K8751" s="270" t="s">
        <v>4210</v>
      </c>
      <c r="L8751" s="270"/>
      <c r="M8751" s="271"/>
      <c r="N8751" s="270" t="e">
        <v>#N/A</v>
      </c>
      <c r="O8751" s="272" t="e">
        <v>#N/A</v>
      </c>
      <c r="P8751" s="272" t="e">
        <v>#N/A</v>
      </c>
      <c r="Q8751" s="272" t="e">
        <v>#N/A</v>
      </c>
    </row>
    <row r="8752" spans="1:17" s="208" customFormat="1" ht="12">
      <c r="A8752" s="268" t="str">
        <f t="shared" si="274"/>
        <v>##1295066116</v>
      </c>
      <c r="B8752" s="304" t="s">
        <v>19891</v>
      </c>
      <c r="C8752" s="269" t="s">
        <v>4211</v>
      </c>
      <c r="D8752" s="144" t="s">
        <v>3106</v>
      </c>
      <c r="E8752" s="269" t="s">
        <v>3649</v>
      </c>
      <c r="F8752" s="145" t="s">
        <v>3106</v>
      </c>
      <c r="G8752" s="269" t="s">
        <v>3106</v>
      </c>
      <c r="H8752" s="305" t="s">
        <v>4212</v>
      </c>
      <c r="I8752" s="307" t="s">
        <v>4212</v>
      </c>
      <c r="J8752" s="201" t="str">
        <f t="shared" si="273"/>
        <v>9999</v>
      </c>
      <c r="K8752" s="270" t="s">
        <v>4043</v>
      </c>
      <c r="L8752" s="270"/>
      <c r="M8752" s="271"/>
      <c r="N8752" s="270" t="e">
        <v>#N/A</v>
      </c>
      <c r="O8752" s="272" t="e">
        <v>#N/A</v>
      </c>
      <c r="P8752" s="272" t="e">
        <v>#N/A</v>
      </c>
      <c r="Q8752" s="272" t="e">
        <v>#N/A</v>
      </c>
    </row>
    <row r="8753" spans="1:17" s="208" customFormat="1" ht="12">
      <c r="A8753" s="268" t="str">
        <f t="shared" si="274"/>
        <v>##1295125078</v>
      </c>
      <c r="B8753" s="304" t="s">
        <v>19891</v>
      </c>
      <c r="C8753" s="269" t="s">
        <v>3776</v>
      </c>
      <c r="D8753" s="144" t="s">
        <v>3106</v>
      </c>
      <c r="E8753" s="269" t="s">
        <v>3649</v>
      </c>
      <c r="F8753" s="145" t="s">
        <v>3106</v>
      </c>
      <c r="G8753" s="269" t="s">
        <v>3106</v>
      </c>
      <c r="H8753" s="305" t="s">
        <v>3684</v>
      </c>
      <c r="I8753" s="307" t="s">
        <v>3684</v>
      </c>
      <c r="J8753" s="201" t="str">
        <f t="shared" si="273"/>
        <v>9999</v>
      </c>
      <c r="K8753" s="270"/>
      <c r="L8753" s="270"/>
      <c r="M8753" s="271"/>
      <c r="N8753" s="270" t="e">
        <v>#N/A</v>
      </c>
      <c r="O8753" s="272" t="e">
        <v>#N/A</v>
      </c>
      <c r="P8753" s="272" t="e">
        <v>#N/A</v>
      </c>
      <c r="Q8753" s="272" t="e">
        <v>#N/A</v>
      </c>
    </row>
    <row r="8754" spans="1:17" s="208" customFormat="1" ht="12">
      <c r="A8754" s="268" t="str">
        <f t="shared" si="274"/>
        <v>##1295127769</v>
      </c>
      <c r="B8754" s="304" t="s">
        <v>19891</v>
      </c>
      <c r="C8754" s="269" t="s">
        <v>4007</v>
      </c>
      <c r="D8754" s="144" t="s">
        <v>3106</v>
      </c>
      <c r="E8754" s="269" t="s">
        <v>3649</v>
      </c>
      <c r="F8754" s="145" t="s">
        <v>3106</v>
      </c>
      <c r="G8754" s="269" t="s">
        <v>3106</v>
      </c>
      <c r="H8754" s="305" t="s">
        <v>3650</v>
      </c>
      <c r="I8754" s="307" t="s">
        <v>3650</v>
      </c>
      <c r="J8754" s="201" t="str">
        <f t="shared" si="273"/>
        <v>9999</v>
      </c>
      <c r="K8754" s="270"/>
      <c r="L8754" s="270"/>
      <c r="M8754" s="271"/>
      <c r="N8754" s="270" t="e">
        <v>#N/A</v>
      </c>
      <c r="O8754" s="272" t="e">
        <v>#N/A</v>
      </c>
      <c r="P8754" s="272" t="e">
        <v>#N/A</v>
      </c>
      <c r="Q8754" s="272" t="e">
        <v>#N/A</v>
      </c>
    </row>
    <row r="8755" spans="1:17" s="208" customFormat="1" ht="12">
      <c r="A8755" s="268" t="str">
        <f t="shared" si="274"/>
        <v>##1295718450</v>
      </c>
      <c r="B8755" s="304" t="s">
        <v>19891</v>
      </c>
      <c r="C8755" s="269" t="s">
        <v>3777</v>
      </c>
      <c r="D8755" s="144" t="s">
        <v>3106</v>
      </c>
      <c r="E8755" s="269" t="s">
        <v>3649</v>
      </c>
      <c r="F8755" s="145" t="s">
        <v>3106</v>
      </c>
      <c r="G8755" s="269" t="s">
        <v>3106</v>
      </c>
      <c r="H8755" s="305" t="s">
        <v>3684</v>
      </c>
      <c r="I8755" s="307" t="s">
        <v>3684</v>
      </c>
      <c r="J8755" s="201" t="str">
        <f t="shared" si="273"/>
        <v>9999</v>
      </c>
      <c r="K8755" s="270"/>
      <c r="L8755" s="270"/>
      <c r="M8755" s="271"/>
      <c r="N8755" s="270" t="e">
        <v>#N/A</v>
      </c>
      <c r="O8755" s="272" t="e">
        <v>#N/A</v>
      </c>
      <c r="P8755" s="272" t="e">
        <v>#N/A</v>
      </c>
      <c r="Q8755" s="272" t="e">
        <v>#N/A</v>
      </c>
    </row>
    <row r="8756" spans="1:17" s="208" customFormat="1" ht="12">
      <c r="A8756" s="268" t="str">
        <f t="shared" si="274"/>
        <v>##1295743060</v>
      </c>
      <c r="B8756" s="304" t="s">
        <v>19891</v>
      </c>
      <c r="C8756" s="269" t="s">
        <v>4213</v>
      </c>
      <c r="D8756" s="144" t="s">
        <v>3106</v>
      </c>
      <c r="E8756" s="269" t="s">
        <v>3649</v>
      </c>
      <c r="F8756" s="145" t="s">
        <v>3106</v>
      </c>
      <c r="G8756" s="269" t="s">
        <v>3106</v>
      </c>
      <c r="H8756" s="305" t="s">
        <v>4214</v>
      </c>
      <c r="I8756" s="307" t="s">
        <v>4214</v>
      </c>
      <c r="J8756" s="201" t="str">
        <f t="shared" si="273"/>
        <v>9999</v>
      </c>
      <c r="K8756" s="270" t="s">
        <v>4043</v>
      </c>
      <c r="L8756" s="270"/>
      <c r="M8756" s="271"/>
      <c r="N8756" s="270" t="e">
        <v>#N/A</v>
      </c>
      <c r="O8756" s="272" t="e">
        <v>#N/A</v>
      </c>
      <c r="P8756" s="272" t="e">
        <v>#N/A</v>
      </c>
      <c r="Q8756" s="272" t="e">
        <v>#N/A</v>
      </c>
    </row>
    <row r="8757" spans="1:17" s="208" customFormat="1" ht="12">
      <c r="A8757" s="268" t="str">
        <f t="shared" si="274"/>
        <v>##1295785285</v>
      </c>
      <c r="B8757" s="304" t="s">
        <v>19891</v>
      </c>
      <c r="C8757" s="269" t="s">
        <v>3778</v>
      </c>
      <c r="D8757" s="144" t="s">
        <v>3106</v>
      </c>
      <c r="E8757" s="269" t="s">
        <v>3649</v>
      </c>
      <c r="F8757" s="145" t="s">
        <v>3106</v>
      </c>
      <c r="G8757" s="269" t="s">
        <v>3106</v>
      </c>
      <c r="H8757" s="305" t="s">
        <v>3684</v>
      </c>
      <c r="I8757" s="307" t="s">
        <v>3684</v>
      </c>
      <c r="J8757" s="201" t="str">
        <f t="shared" si="273"/>
        <v>9999</v>
      </c>
      <c r="K8757" s="270"/>
      <c r="L8757" s="270"/>
      <c r="M8757" s="271"/>
      <c r="N8757" s="270" t="e">
        <v>#N/A</v>
      </c>
      <c r="O8757" s="272" t="e">
        <v>#N/A</v>
      </c>
      <c r="P8757" s="272" t="e">
        <v>#N/A</v>
      </c>
      <c r="Q8757" s="272" t="e">
        <v>#N/A</v>
      </c>
    </row>
    <row r="8758" spans="1:17" s="208" customFormat="1" ht="12">
      <c r="A8758" s="268" t="str">
        <f t="shared" si="274"/>
        <v>##1295816569</v>
      </c>
      <c r="B8758" s="304" t="s">
        <v>19891</v>
      </c>
      <c r="C8758" s="269" t="s">
        <v>3779</v>
      </c>
      <c r="D8758" s="144" t="s">
        <v>3106</v>
      </c>
      <c r="E8758" s="269" t="s">
        <v>3649</v>
      </c>
      <c r="F8758" s="145" t="s">
        <v>3106</v>
      </c>
      <c r="G8758" s="269" t="s">
        <v>3106</v>
      </c>
      <c r="H8758" s="305" t="s">
        <v>3684</v>
      </c>
      <c r="I8758" s="307" t="s">
        <v>3684</v>
      </c>
      <c r="J8758" s="201" t="str">
        <f t="shared" si="273"/>
        <v>9999</v>
      </c>
      <c r="K8758" s="270"/>
      <c r="L8758" s="270"/>
      <c r="M8758" s="271"/>
      <c r="N8758" s="270" t="e">
        <v>#N/A</v>
      </c>
      <c r="O8758" s="272" t="e">
        <v>#N/A</v>
      </c>
      <c r="P8758" s="272" t="e">
        <v>#N/A</v>
      </c>
      <c r="Q8758" s="272" t="e">
        <v>#N/A</v>
      </c>
    </row>
    <row r="8759" spans="1:17" s="208" customFormat="1" ht="12">
      <c r="A8759" s="268" t="str">
        <f t="shared" si="274"/>
        <v>##1295824183</v>
      </c>
      <c r="B8759" s="304" t="s">
        <v>19891</v>
      </c>
      <c r="C8759" s="269" t="s">
        <v>4215</v>
      </c>
      <c r="D8759" s="144" t="s">
        <v>3106</v>
      </c>
      <c r="E8759" s="269" t="s">
        <v>3649</v>
      </c>
      <c r="F8759" s="145" t="s">
        <v>3106</v>
      </c>
      <c r="G8759" s="269" t="s">
        <v>3106</v>
      </c>
      <c r="H8759" s="305" t="s">
        <v>4216</v>
      </c>
      <c r="I8759" s="307" t="s">
        <v>4216</v>
      </c>
      <c r="J8759" s="201" t="str">
        <f t="shared" si="273"/>
        <v>9999</v>
      </c>
      <c r="K8759" s="270" t="s">
        <v>4043</v>
      </c>
      <c r="L8759" s="270"/>
      <c r="M8759" s="271"/>
      <c r="N8759" s="270" t="e">
        <v>#N/A</v>
      </c>
      <c r="O8759" s="272" t="e">
        <v>#N/A</v>
      </c>
      <c r="P8759" s="272" t="e">
        <v>#N/A</v>
      </c>
      <c r="Q8759" s="272" t="e">
        <v>#N/A</v>
      </c>
    </row>
    <row r="8760" spans="1:17" s="208" customFormat="1" ht="12">
      <c r="A8760" s="268" t="str">
        <f t="shared" si="274"/>
        <v>##1295839496</v>
      </c>
      <c r="B8760" s="304" t="s">
        <v>19891</v>
      </c>
      <c r="C8760" s="269" t="s">
        <v>14091</v>
      </c>
      <c r="D8760" s="144" t="s">
        <v>3106</v>
      </c>
      <c r="E8760" s="269" t="s">
        <v>3649</v>
      </c>
      <c r="F8760" s="145" t="s">
        <v>3106</v>
      </c>
      <c r="G8760" s="269" t="s">
        <v>3106</v>
      </c>
      <c r="H8760" s="305" t="s">
        <v>3650</v>
      </c>
      <c r="I8760" s="307" t="s">
        <v>3650</v>
      </c>
      <c r="J8760" s="201" t="str">
        <f t="shared" si="273"/>
        <v>9999</v>
      </c>
      <c r="K8760" s="270" t="s">
        <v>13915</v>
      </c>
      <c r="L8760" s="270" t="s">
        <v>13916</v>
      </c>
      <c r="M8760" s="271">
        <v>44085</v>
      </c>
      <c r="N8760" s="270" t="e">
        <v>#N/A</v>
      </c>
      <c r="O8760" s="272" t="e">
        <v>#N/A</v>
      </c>
      <c r="P8760" s="272" t="e">
        <v>#N/A</v>
      </c>
      <c r="Q8760" s="272" t="e">
        <v>#N/A</v>
      </c>
    </row>
    <row r="8761" spans="1:17" s="208" customFormat="1" ht="12">
      <c r="A8761" s="268" t="str">
        <f t="shared" si="274"/>
        <v>##1295880912</v>
      </c>
      <c r="B8761" s="304" t="s">
        <v>19891</v>
      </c>
      <c r="C8761" s="269" t="s">
        <v>4217</v>
      </c>
      <c r="D8761" s="144" t="s">
        <v>3106</v>
      </c>
      <c r="E8761" s="269" t="s">
        <v>3649</v>
      </c>
      <c r="F8761" s="145" t="s">
        <v>3106</v>
      </c>
      <c r="G8761" s="269" t="s">
        <v>3106</v>
      </c>
      <c r="H8761" s="305" t="s">
        <v>4218</v>
      </c>
      <c r="I8761" s="307" t="s">
        <v>4218</v>
      </c>
      <c r="J8761" s="201" t="str">
        <f t="shared" si="273"/>
        <v>9999</v>
      </c>
      <c r="K8761" s="270" t="s">
        <v>4043</v>
      </c>
      <c r="L8761" s="270"/>
      <c r="M8761" s="271"/>
      <c r="N8761" s="270" t="e">
        <v>#N/A</v>
      </c>
      <c r="O8761" s="272" t="e">
        <v>#N/A</v>
      </c>
      <c r="P8761" s="272" t="e">
        <v>#N/A</v>
      </c>
      <c r="Q8761" s="272" t="e">
        <v>#N/A</v>
      </c>
    </row>
    <row r="8762" spans="1:17" s="208" customFormat="1" ht="12">
      <c r="A8762" s="268" t="str">
        <f t="shared" si="274"/>
        <v>##1295882561</v>
      </c>
      <c r="B8762" s="304" t="s">
        <v>19891</v>
      </c>
      <c r="C8762" s="269" t="s">
        <v>14486</v>
      </c>
      <c r="D8762" s="144" t="s">
        <v>3106</v>
      </c>
      <c r="E8762" s="269" t="s">
        <v>3649</v>
      </c>
      <c r="F8762" s="145" t="s">
        <v>3106</v>
      </c>
      <c r="G8762" s="269" t="s">
        <v>3106</v>
      </c>
      <c r="H8762" s="305" t="s">
        <v>3650</v>
      </c>
      <c r="I8762" s="307" t="s">
        <v>3650</v>
      </c>
      <c r="J8762" s="201" t="str">
        <f t="shared" si="273"/>
        <v>9999</v>
      </c>
      <c r="K8762" s="270" t="s">
        <v>13993</v>
      </c>
      <c r="L8762" s="270" t="s">
        <v>14438</v>
      </c>
      <c r="M8762" s="271">
        <v>44085</v>
      </c>
      <c r="N8762" s="270" t="e">
        <v>#N/A</v>
      </c>
      <c r="O8762" s="272" t="e">
        <v>#N/A</v>
      </c>
      <c r="P8762" s="272" t="e">
        <v>#N/A</v>
      </c>
      <c r="Q8762" s="272" t="e">
        <v>#N/A</v>
      </c>
    </row>
    <row r="8763" spans="1:17" s="208" customFormat="1" ht="12">
      <c r="A8763" s="268" t="str">
        <f t="shared" si="274"/>
        <v>##1295959294</v>
      </c>
      <c r="B8763" s="304" t="s">
        <v>19891</v>
      </c>
      <c r="C8763" s="269" t="s">
        <v>4008</v>
      </c>
      <c r="D8763" s="144" t="s">
        <v>3106</v>
      </c>
      <c r="E8763" s="269" t="s">
        <v>3649</v>
      </c>
      <c r="F8763" s="145" t="s">
        <v>3106</v>
      </c>
      <c r="G8763" s="269" t="s">
        <v>3106</v>
      </c>
      <c r="H8763" s="305" t="s">
        <v>3650</v>
      </c>
      <c r="I8763" s="307" t="s">
        <v>3650</v>
      </c>
      <c r="J8763" s="201" t="str">
        <f t="shared" si="273"/>
        <v>9999</v>
      </c>
      <c r="K8763" s="270"/>
      <c r="L8763" s="270"/>
      <c r="M8763" s="271"/>
      <c r="N8763" s="270" t="e">
        <v>#N/A</v>
      </c>
      <c r="O8763" s="272" t="e">
        <v>#N/A</v>
      </c>
      <c r="P8763" s="272" t="e">
        <v>#N/A</v>
      </c>
      <c r="Q8763" s="272" t="e">
        <v>#N/A</v>
      </c>
    </row>
    <row r="8764" spans="1:17" s="208" customFormat="1" ht="12">
      <c r="A8764" s="268" t="str">
        <f t="shared" si="274"/>
        <v>##1306004205</v>
      </c>
      <c r="B8764" s="304" t="s">
        <v>19891</v>
      </c>
      <c r="C8764" s="269" t="s">
        <v>3780</v>
      </c>
      <c r="D8764" s="144" t="s">
        <v>3106</v>
      </c>
      <c r="E8764" s="269" t="s">
        <v>3649</v>
      </c>
      <c r="F8764" s="145" t="s">
        <v>3106</v>
      </c>
      <c r="G8764" s="269" t="s">
        <v>3106</v>
      </c>
      <c r="H8764" s="305" t="s">
        <v>3684</v>
      </c>
      <c r="I8764" s="307" t="s">
        <v>3684</v>
      </c>
      <c r="J8764" s="201" t="str">
        <f t="shared" si="273"/>
        <v>9999</v>
      </c>
      <c r="K8764" s="270"/>
      <c r="L8764" s="270"/>
      <c r="M8764" s="271"/>
      <c r="N8764" s="270" t="e">
        <v>#N/A</v>
      </c>
      <c r="O8764" s="272" t="e">
        <v>#N/A</v>
      </c>
      <c r="P8764" s="272" t="e">
        <v>#N/A</v>
      </c>
      <c r="Q8764" s="272" t="e">
        <v>#N/A</v>
      </c>
    </row>
    <row r="8765" spans="1:17" s="208" customFormat="1" ht="12">
      <c r="A8765" s="268" t="str">
        <f t="shared" si="274"/>
        <v>##1306123344</v>
      </c>
      <c r="B8765" s="304" t="s">
        <v>19891</v>
      </c>
      <c r="C8765" s="269" t="s">
        <v>3781</v>
      </c>
      <c r="D8765" s="144" t="s">
        <v>3106</v>
      </c>
      <c r="E8765" s="269" t="s">
        <v>3649</v>
      </c>
      <c r="F8765" s="145" t="s">
        <v>3106</v>
      </c>
      <c r="G8765" s="269" t="s">
        <v>3106</v>
      </c>
      <c r="H8765" s="305" t="s">
        <v>3684</v>
      </c>
      <c r="I8765" s="307" t="s">
        <v>3684</v>
      </c>
      <c r="J8765" s="201" t="str">
        <f t="shared" si="273"/>
        <v>9999</v>
      </c>
      <c r="K8765" s="270"/>
      <c r="L8765" s="270"/>
      <c r="M8765" s="271"/>
      <c r="N8765" s="270" t="e">
        <v>#N/A</v>
      </c>
      <c r="O8765" s="272" t="e">
        <v>#N/A</v>
      </c>
      <c r="P8765" s="272" t="e">
        <v>#N/A</v>
      </c>
      <c r="Q8765" s="272" t="e">
        <v>#N/A</v>
      </c>
    </row>
    <row r="8766" spans="1:17" s="208" customFormat="1" ht="12">
      <c r="A8766" s="268" t="str">
        <f t="shared" si="274"/>
        <v>##1306183314</v>
      </c>
      <c r="B8766" s="304" t="s">
        <v>19891</v>
      </c>
      <c r="C8766" s="269" t="s">
        <v>4219</v>
      </c>
      <c r="D8766" s="144" t="s">
        <v>3106</v>
      </c>
      <c r="E8766" s="269" t="s">
        <v>3649</v>
      </c>
      <c r="F8766" s="145" t="s">
        <v>3106</v>
      </c>
      <c r="G8766" s="269" t="s">
        <v>3106</v>
      </c>
      <c r="H8766" s="305" t="s">
        <v>4220</v>
      </c>
      <c r="I8766" s="307" t="s">
        <v>4220</v>
      </c>
      <c r="J8766" s="201" t="str">
        <f t="shared" si="273"/>
        <v>9999</v>
      </c>
      <c r="K8766" s="270" t="s">
        <v>4043</v>
      </c>
      <c r="L8766" s="270"/>
      <c r="M8766" s="271"/>
      <c r="N8766" s="270" t="e">
        <v>#N/A</v>
      </c>
      <c r="O8766" s="272" t="e">
        <v>#N/A</v>
      </c>
      <c r="P8766" s="272" t="e">
        <v>#N/A</v>
      </c>
      <c r="Q8766" s="272" t="e">
        <v>#N/A</v>
      </c>
    </row>
    <row r="8767" spans="1:17" s="208" customFormat="1" ht="12">
      <c r="A8767" s="268" t="str">
        <f t="shared" si="274"/>
        <v>##1306281126</v>
      </c>
      <c r="B8767" s="304" t="s">
        <v>19891</v>
      </c>
      <c r="C8767" s="269" t="s">
        <v>4221</v>
      </c>
      <c r="D8767" s="144" t="s">
        <v>3106</v>
      </c>
      <c r="E8767" s="269" t="s">
        <v>3649</v>
      </c>
      <c r="F8767" s="145" t="s">
        <v>3106</v>
      </c>
      <c r="G8767" s="269" t="s">
        <v>3106</v>
      </c>
      <c r="H8767" s="305" t="s">
        <v>4222</v>
      </c>
      <c r="I8767" s="307" t="s">
        <v>4222</v>
      </c>
      <c r="J8767" s="201" t="str">
        <f t="shared" si="273"/>
        <v>9999</v>
      </c>
      <c r="K8767" s="270" t="s">
        <v>4043</v>
      </c>
      <c r="L8767" s="270"/>
      <c r="M8767" s="271"/>
      <c r="N8767" s="270" t="e">
        <v>#N/A</v>
      </c>
      <c r="O8767" s="272" t="e">
        <v>#N/A</v>
      </c>
      <c r="P8767" s="272" t="e">
        <v>#N/A</v>
      </c>
      <c r="Q8767" s="272" t="e">
        <v>#N/A</v>
      </c>
    </row>
    <row r="8768" spans="1:17" s="208" customFormat="1" ht="12">
      <c r="A8768" s="268" t="str">
        <f t="shared" si="274"/>
        <v>##1306843826</v>
      </c>
      <c r="B8768" s="304" t="s">
        <v>19891</v>
      </c>
      <c r="C8768" s="269" t="s">
        <v>3782</v>
      </c>
      <c r="D8768" s="144" t="s">
        <v>3106</v>
      </c>
      <c r="E8768" s="269" t="s">
        <v>3649</v>
      </c>
      <c r="F8768" s="145" t="s">
        <v>3106</v>
      </c>
      <c r="G8768" s="269" t="s">
        <v>3106</v>
      </c>
      <c r="H8768" s="305" t="s">
        <v>3684</v>
      </c>
      <c r="I8768" s="307" t="s">
        <v>3684</v>
      </c>
      <c r="J8768" s="201" t="str">
        <f t="shared" si="273"/>
        <v>9999</v>
      </c>
      <c r="K8768" s="270"/>
      <c r="L8768" s="270"/>
      <c r="M8768" s="271"/>
      <c r="N8768" s="270" t="e">
        <v>#N/A</v>
      </c>
      <c r="O8768" s="272" t="e">
        <v>#N/A</v>
      </c>
      <c r="P8768" s="272" t="e">
        <v>#N/A</v>
      </c>
      <c r="Q8768" s="272" t="e">
        <v>#N/A</v>
      </c>
    </row>
    <row r="8769" spans="1:17" s="208" customFormat="1" ht="12">
      <c r="A8769" s="268" t="str">
        <f t="shared" si="274"/>
        <v>##1306865357</v>
      </c>
      <c r="B8769" s="304" t="s">
        <v>19891</v>
      </c>
      <c r="C8769" s="269" t="s">
        <v>14487</v>
      </c>
      <c r="D8769" s="144" t="s">
        <v>3106</v>
      </c>
      <c r="E8769" s="269" t="s">
        <v>3649</v>
      </c>
      <c r="F8769" s="145" t="s">
        <v>3106</v>
      </c>
      <c r="G8769" s="269" t="s">
        <v>3106</v>
      </c>
      <c r="H8769" s="305" t="s">
        <v>3650</v>
      </c>
      <c r="I8769" s="307" t="s">
        <v>3650</v>
      </c>
      <c r="J8769" s="201" t="str">
        <f t="shared" si="273"/>
        <v>9999</v>
      </c>
      <c r="K8769" s="270" t="s">
        <v>13993</v>
      </c>
      <c r="L8769" s="270" t="s">
        <v>14438</v>
      </c>
      <c r="M8769" s="271">
        <v>44085</v>
      </c>
      <c r="N8769" s="270" t="e">
        <v>#N/A</v>
      </c>
      <c r="O8769" s="272" t="e">
        <v>#N/A</v>
      </c>
      <c r="P8769" s="272" t="e">
        <v>#N/A</v>
      </c>
      <c r="Q8769" s="272" t="e">
        <v>#N/A</v>
      </c>
    </row>
    <row r="8770" spans="1:17" s="208" customFormat="1" ht="12">
      <c r="A8770" s="268" t="str">
        <f t="shared" si="274"/>
        <v>##1306889597</v>
      </c>
      <c r="B8770" s="304" t="s">
        <v>19891</v>
      </c>
      <c r="C8770" s="269" t="s">
        <v>4223</v>
      </c>
      <c r="D8770" s="144" t="s">
        <v>3106</v>
      </c>
      <c r="E8770" s="269" t="s">
        <v>3649</v>
      </c>
      <c r="F8770" s="145" t="s">
        <v>3106</v>
      </c>
      <c r="G8770" s="269" t="s">
        <v>3106</v>
      </c>
      <c r="H8770" s="305" t="s">
        <v>4224</v>
      </c>
      <c r="I8770" s="307" t="s">
        <v>4224</v>
      </c>
      <c r="J8770" s="201" t="str">
        <f t="shared" si="273"/>
        <v>9999</v>
      </c>
      <c r="K8770" s="270" t="s">
        <v>4043</v>
      </c>
      <c r="L8770" s="270"/>
      <c r="M8770" s="271"/>
      <c r="N8770" s="270" t="e">
        <v>#N/A</v>
      </c>
      <c r="O8770" s="272" t="e">
        <v>#N/A</v>
      </c>
      <c r="P8770" s="272" t="e">
        <v>#N/A</v>
      </c>
      <c r="Q8770" s="272" t="e">
        <v>#N/A</v>
      </c>
    </row>
    <row r="8771" spans="1:17" s="208" customFormat="1" ht="12">
      <c r="A8771" s="268" t="str">
        <f t="shared" si="274"/>
        <v>##1306991211</v>
      </c>
      <c r="B8771" s="304" t="s">
        <v>19891</v>
      </c>
      <c r="C8771" s="269" t="s">
        <v>14488</v>
      </c>
      <c r="D8771" s="144" t="s">
        <v>3106</v>
      </c>
      <c r="E8771" s="269" t="s">
        <v>3649</v>
      </c>
      <c r="F8771" s="145" t="s">
        <v>3106</v>
      </c>
      <c r="G8771" s="269" t="s">
        <v>3106</v>
      </c>
      <c r="H8771" s="305" t="s">
        <v>3650</v>
      </c>
      <c r="I8771" s="307" t="s">
        <v>3650</v>
      </c>
      <c r="J8771" s="201" t="str">
        <f t="shared" ref="J8771:J8834" si="275">B8771</f>
        <v>9999</v>
      </c>
      <c r="K8771" s="270" t="s">
        <v>13993</v>
      </c>
      <c r="L8771" s="270" t="s">
        <v>14438</v>
      </c>
      <c r="M8771" s="271">
        <v>44085</v>
      </c>
      <c r="N8771" s="270" t="e">
        <v>#N/A</v>
      </c>
      <c r="O8771" s="272" t="e">
        <v>#N/A</v>
      </c>
      <c r="P8771" s="272" t="e">
        <v>#N/A</v>
      </c>
      <c r="Q8771" s="272" t="e">
        <v>#N/A</v>
      </c>
    </row>
    <row r="8772" spans="1:17" s="208" customFormat="1" ht="12">
      <c r="A8772" s="268" t="str">
        <f t="shared" si="274"/>
        <v>##1316047632</v>
      </c>
      <c r="B8772" s="304" t="s">
        <v>19891</v>
      </c>
      <c r="C8772" s="269" t="s">
        <v>4225</v>
      </c>
      <c r="D8772" s="144" t="s">
        <v>3106</v>
      </c>
      <c r="E8772" s="269" t="s">
        <v>3649</v>
      </c>
      <c r="F8772" s="145" t="s">
        <v>3106</v>
      </c>
      <c r="G8772" s="269" t="s">
        <v>3106</v>
      </c>
      <c r="H8772" s="305" t="s">
        <v>4226</v>
      </c>
      <c r="I8772" s="307" t="s">
        <v>4226</v>
      </c>
      <c r="J8772" s="201" t="str">
        <f t="shared" si="275"/>
        <v>9999</v>
      </c>
      <c r="K8772" s="270" t="s">
        <v>4043</v>
      </c>
      <c r="L8772" s="270"/>
      <c r="M8772" s="271"/>
      <c r="N8772" s="270" t="e">
        <v>#N/A</v>
      </c>
      <c r="O8772" s="272" t="e">
        <v>#N/A</v>
      </c>
      <c r="P8772" s="272" t="e">
        <v>#N/A</v>
      </c>
      <c r="Q8772" s="272" t="e">
        <v>#N/A</v>
      </c>
    </row>
    <row r="8773" spans="1:17" s="208" customFormat="1" ht="12">
      <c r="A8773" s="268" t="str">
        <f t="shared" si="274"/>
        <v>##1316061997</v>
      </c>
      <c r="B8773" s="304" t="s">
        <v>19891</v>
      </c>
      <c r="C8773" s="269" t="s">
        <v>4227</v>
      </c>
      <c r="D8773" s="144" t="s">
        <v>3106</v>
      </c>
      <c r="E8773" s="269" t="s">
        <v>3649</v>
      </c>
      <c r="F8773" s="145" t="s">
        <v>3106</v>
      </c>
      <c r="G8773" s="269" t="s">
        <v>3106</v>
      </c>
      <c r="H8773" s="305" t="s">
        <v>4228</v>
      </c>
      <c r="I8773" s="307" t="s">
        <v>4228</v>
      </c>
      <c r="J8773" s="201" t="str">
        <f t="shared" si="275"/>
        <v>9999</v>
      </c>
      <c r="K8773" s="270" t="s">
        <v>4043</v>
      </c>
      <c r="L8773" s="270"/>
      <c r="M8773" s="271"/>
      <c r="N8773" s="270" t="e">
        <v>#N/A</v>
      </c>
      <c r="O8773" s="272" t="e">
        <v>#N/A</v>
      </c>
      <c r="P8773" s="272" t="e">
        <v>#N/A</v>
      </c>
      <c r="Q8773" s="272" t="e">
        <v>#N/A</v>
      </c>
    </row>
    <row r="8774" spans="1:17" s="208" customFormat="1" ht="12">
      <c r="A8774" s="268" t="str">
        <f t="shared" si="274"/>
        <v>##1316144546</v>
      </c>
      <c r="B8774" s="304" t="s">
        <v>19891</v>
      </c>
      <c r="C8774" s="269" t="s">
        <v>4229</v>
      </c>
      <c r="D8774" s="144" t="s">
        <v>3106</v>
      </c>
      <c r="E8774" s="269" t="s">
        <v>3649</v>
      </c>
      <c r="F8774" s="145" t="s">
        <v>3106</v>
      </c>
      <c r="G8774" s="269" t="s">
        <v>3106</v>
      </c>
      <c r="H8774" s="305" t="s">
        <v>4230</v>
      </c>
      <c r="I8774" s="307" t="s">
        <v>4230</v>
      </c>
      <c r="J8774" s="201" t="str">
        <f t="shared" si="275"/>
        <v>9999</v>
      </c>
      <c r="K8774" s="270" t="s">
        <v>4043</v>
      </c>
      <c r="L8774" s="270"/>
      <c r="M8774" s="271"/>
      <c r="N8774" s="270" t="e">
        <v>#N/A</v>
      </c>
      <c r="O8774" s="272" t="e">
        <v>#N/A</v>
      </c>
      <c r="P8774" s="272" t="e">
        <v>#N/A</v>
      </c>
      <c r="Q8774" s="272" t="e">
        <v>#N/A</v>
      </c>
    </row>
    <row r="8775" spans="1:17" s="208" customFormat="1" ht="12">
      <c r="A8775" s="268" t="str">
        <f t="shared" si="274"/>
        <v>##1316180748</v>
      </c>
      <c r="B8775" s="304" t="s">
        <v>19891</v>
      </c>
      <c r="C8775" s="269" t="s">
        <v>3783</v>
      </c>
      <c r="D8775" s="144" t="s">
        <v>3106</v>
      </c>
      <c r="E8775" s="269" t="s">
        <v>3649</v>
      </c>
      <c r="F8775" s="145" t="s">
        <v>3106</v>
      </c>
      <c r="G8775" s="269" t="s">
        <v>3106</v>
      </c>
      <c r="H8775" s="305" t="s">
        <v>3684</v>
      </c>
      <c r="I8775" s="307" t="s">
        <v>3684</v>
      </c>
      <c r="J8775" s="201" t="str">
        <f t="shared" si="275"/>
        <v>9999</v>
      </c>
      <c r="K8775" s="270"/>
      <c r="L8775" s="270"/>
      <c r="M8775" s="271"/>
      <c r="N8775" s="270" t="e">
        <v>#N/A</v>
      </c>
      <c r="O8775" s="272" t="e">
        <v>#N/A</v>
      </c>
      <c r="P8775" s="272" t="e">
        <v>#N/A</v>
      </c>
      <c r="Q8775" s="272" t="e">
        <v>#N/A</v>
      </c>
    </row>
    <row r="8776" spans="1:17" s="208" customFormat="1" ht="12">
      <c r="A8776" s="268" t="str">
        <f t="shared" si="274"/>
        <v>##1316248701</v>
      </c>
      <c r="B8776" s="304" t="s">
        <v>19891</v>
      </c>
      <c r="C8776" s="269" t="s">
        <v>3784</v>
      </c>
      <c r="D8776" s="144" t="s">
        <v>3106</v>
      </c>
      <c r="E8776" s="269" t="s">
        <v>3649</v>
      </c>
      <c r="F8776" s="145" t="s">
        <v>3106</v>
      </c>
      <c r="G8776" s="269" t="s">
        <v>3106</v>
      </c>
      <c r="H8776" s="305" t="s">
        <v>3684</v>
      </c>
      <c r="I8776" s="307" t="s">
        <v>3684</v>
      </c>
      <c r="J8776" s="201" t="str">
        <f t="shared" si="275"/>
        <v>9999</v>
      </c>
      <c r="K8776" s="270"/>
      <c r="L8776" s="270"/>
      <c r="M8776" s="271"/>
      <c r="N8776" s="270" t="e">
        <v>#N/A</v>
      </c>
      <c r="O8776" s="272" t="e">
        <v>#N/A</v>
      </c>
      <c r="P8776" s="272" t="e">
        <v>#N/A</v>
      </c>
      <c r="Q8776" s="272" t="e">
        <v>#N/A</v>
      </c>
    </row>
    <row r="8777" spans="1:17" s="208" customFormat="1" ht="12">
      <c r="A8777" s="268" t="str">
        <f t="shared" si="274"/>
        <v>##1316920598</v>
      </c>
      <c r="B8777" s="304" t="s">
        <v>19891</v>
      </c>
      <c r="C8777" s="269" t="s">
        <v>4009</v>
      </c>
      <c r="D8777" s="144" t="s">
        <v>3106</v>
      </c>
      <c r="E8777" s="269" t="s">
        <v>3649</v>
      </c>
      <c r="F8777" s="145" t="s">
        <v>3106</v>
      </c>
      <c r="G8777" s="269" t="s">
        <v>3106</v>
      </c>
      <c r="H8777" s="305" t="s">
        <v>3650</v>
      </c>
      <c r="I8777" s="307" t="s">
        <v>3650</v>
      </c>
      <c r="J8777" s="201" t="str">
        <f t="shared" si="275"/>
        <v>9999</v>
      </c>
      <c r="K8777" s="270"/>
      <c r="L8777" s="270"/>
      <c r="M8777" s="271"/>
      <c r="N8777" s="270" t="e">
        <v>#N/A</v>
      </c>
      <c r="O8777" s="272" t="e">
        <v>#N/A</v>
      </c>
      <c r="P8777" s="272" t="e">
        <v>#N/A</v>
      </c>
      <c r="Q8777" s="272" t="e">
        <v>#N/A</v>
      </c>
    </row>
    <row r="8778" spans="1:17" s="208" customFormat="1" ht="12">
      <c r="A8778" s="268" t="str">
        <f t="shared" si="274"/>
        <v>##1316992134</v>
      </c>
      <c r="B8778" s="304" t="s">
        <v>19891</v>
      </c>
      <c r="C8778" s="269" t="s">
        <v>3664</v>
      </c>
      <c r="D8778" s="144" t="s">
        <v>3106</v>
      </c>
      <c r="E8778" s="269" t="s">
        <v>3649</v>
      </c>
      <c r="F8778" s="145" t="s">
        <v>3106</v>
      </c>
      <c r="G8778" s="269" t="s">
        <v>3106</v>
      </c>
      <c r="H8778" s="305" t="s">
        <v>3650</v>
      </c>
      <c r="I8778" s="307" t="s">
        <v>3650</v>
      </c>
      <c r="J8778" s="201" t="str">
        <f t="shared" si="275"/>
        <v>9999</v>
      </c>
      <c r="K8778" s="270"/>
      <c r="L8778" s="270"/>
      <c r="M8778" s="271"/>
      <c r="N8778" s="270" t="e">
        <v>#N/A</v>
      </c>
      <c r="O8778" s="272" t="e">
        <v>#N/A</v>
      </c>
      <c r="P8778" s="272" t="e">
        <v>#N/A</v>
      </c>
      <c r="Q8778" s="272" t="e">
        <v>#N/A</v>
      </c>
    </row>
    <row r="8779" spans="1:17" s="208" customFormat="1" ht="12">
      <c r="A8779" s="268" t="str">
        <f t="shared" si="274"/>
        <v>##1326010273</v>
      </c>
      <c r="B8779" s="304" t="s">
        <v>19891</v>
      </c>
      <c r="C8779" s="269" t="s">
        <v>4231</v>
      </c>
      <c r="D8779" s="144" t="s">
        <v>3106</v>
      </c>
      <c r="E8779" s="269" t="s">
        <v>3649</v>
      </c>
      <c r="F8779" s="145" t="s">
        <v>3106</v>
      </c>
      <c r="G8779" s="269" t="s">
        <v>3106</v>
      </c>
      <c r="H8779" s="305" t="s">
        <v>4232</v>
      </c>
      <c r="I8779" s="307" t="s">
        <v>4232</v>
      </c>
      <c r="J8779" s="201" t="str">
        <f t="shared" si="275"/>
        <v>9999</v>
      </c>
      <c r="K8779" s="270" t="s">
        <v>4043</v>
      </c>
      <c r="L8779" s="270"/>
      <c r="M8779" s="271"/>
      <c r="N8779" s="270" t="e">
        <v>#N/A</v>
      </c>
      <c r="O8779" s="272" t="e">
        <v>#N/A</v>
      </c>
      <c r="P8779" s="272" t="e">
        <v>#N/A</v>
      </c>
      <c r="Q8779" s="272" t="e">
        <v>#N/A</v>
      </c>
    </row>
    <row r="8780" spans="1:17" s="208" customFormat="1" ht="12">
      <c r="A8780" s="268" t="str">
        <f t="shared" si="274"/>
        <v>##1326048810</v>
      </c>
      <c r="B8780" s="304" t="s">
        <v>19891</v>
      </c>
      <c r="C8780" s="269" t="s">
        <v>14489</v>
      </c>
      <c r="D8780" s="144" t="s">
        <v>3106</v>
      </c>
      <c r="E8780" s="269" t="s">
        <v>3649</v>
      </c>
      <c r="F8780" s="145" t="s">
        <v>3106</v>
      </c>
      <c r="G8780" s="269" t="s">
        <v>3106</v>
      </c>
      <c r="H8780" s="305" t="s">
        <v>3650</v>
      </c>
      <c r="I8780" s="307" t="s">
        <v>3650</v>
      </c>
      <c r="J8780" s="201" t="str">
        <f t="shared" si="275"/>
        <v>9999</v>
      </c>
      <c r="K8780" s="270" t="s">
        <v>13993</v>
      </c>
      <c r="L8780" s="270" t="s">
        <v>14438</v>
      </c>
      <c r="M8780" s="271">
        <v>44085</v>
      </c>
      <c r="N8780" s="270" t="e">
        <v>#N/A</v>
      </c>
      <c r="O8780" s="272" t="e">
        <v>#N/A</v>
      </c>
      <c r="P8780" s="272" t="e">
        <v>#N/A</v>
      </c>
      <c r="Q8780" s="272" t="e">
        <v>#N/A</v>
      </c>
    </row>
    <row r="8781" spans="1:17" s="208" customFormat="1" ht="12">
      <c r="A8781" s="268" t="str">
        <f t="shared" si="274"/>
        <v>##1326071093</v>
      </c>
      <c r="B8781" s="304" t="s">
        <v>19891</v>
      </c>
      <c r="C8781" s="269" t="s">
        <v>4010</v>
      </c>
      <c r="D8781" s="144" t="s">
        <v>3106</v>
      </c>
      <c r="E8781" s="269" t="s">
        <v>3649</v>
      </c>
      <c r="F8781" s="145" t="s">
        <v>3106</v>
      </c>
      <c r="G8781" s="269" t="s">
        <v>3106</v>
      </c>
      <c r="H8781" s="305" t="s">
        <v>3650</v>
      </c>
      <c r="I8781" s="307" t="s">
        <v>3650</v>
      </c>
      <c r="J8781" s="201" t="str">
        <f t="shared" si="275"/>
        <v>9999</v>
      </c>
      <c r="K8781" s="270"/>
      <c r="L8781" s="270"/>
      <c r="M8781" s="271"/>
      <c r="N8781" s="270" t="e">
        <v>#N/A</v>
      </c>
      <c r="O8781" s="272" t="e">
        <v>#N/A</v>
      </c>
      <c r="P8781" s="272" t="e">
        <v>#N/A</v>
      </c>
      <c r="Q8781" s="272" t="e">
        <v>#N/A</v>
      </c>
    </row>
    <row r="8782" spans="1:17" s="208" customFormat="1" ht="12">
      <c r="A8782" s="268" t="str">
        <f t="shared" si="274"/>
        <v>##1326078288</v>
      </c>
      <c r="B8782" s="304" t="s">
        <v>19891</v>
      </c>
      <c r="C8782" s="269" t="s">
        <v>4233</v>
      </c>
      <c r="D8782" s="144" t="s">
        <v>3106</v>
      </c>
      <c r="E8782" s="269" t="s">
        <v>3649</v>
      </c>
      <c r="F8782" s="145" t="s">
        <v>3106</v>
      </c>
      <c r="G8782" s="269" t="s">
        <v>3106</v>
      </c>
      <c r="H8782" s="305" t="s">
        <v>4234</v>
      </c>
      <c r="I8782" s="307" t="s">
        <v>4234</v>
      </c>
      <c r="J8782" s="201" t="str">
        <f t="shared" si="275"/>
        <v>9999</v>
      </c>
      <c r="K8782" s="270" t="s">
        <v>4043</v>
      </c>
      <c r="L8782" s="270"/>
      <c r="M8782" s="271"/>
      <c r="N8782" s="270" t="e">
        <v>#N/A</v>
      </c>
      <c r="O8782" s="272" t="e">
        <v>#N/A</v>
      </c>
      <c r="P8782" s="272" t="e">
        <v>#N/A</v>
      </c>
      <c r="Q8782" s="272" t="e">
        <v>#N/A</v>
      </c>
    </row>
    <row r="8783" spans="1:17" s="208" customFormat="1" ht="12">
      <c r="A8783" s="268" t="str">
        <f t="shared" si="274"/>
        <v>##1326085424</v>
      </c>
      <c r="B8783" s="304" t="s">
        <v>19891</v>
      </c>
      <c r="C8783" s="269" t="s">
        <v>3785</v>
      </c>
      <c r="D8783" s="144" t="s">
        <v>3106</v>
      </c>
      <c r="E8783" s="269" t="s">
        <v>3649</v>
      </c>
      <c r="F8783" s="145" t="s">
        <v>3106</v>
      </c>
      <c r="G8783" s="269" t="s">
        <v>3106</v>
      </c>
      <c r="H8783" s="305" t="s">
        <v>3684</v>
      </c>
      <c r="I8783" s="307" t="s">
        <v>3684</v>
      </c>
      <c r="J8783" s="201" t="str">
        <f t="shared" si="275"/>
        <v>9999</v>
      </c>
      <c r="K8783" s="270"/>
      <c r="L8783" s="270"/>
      <c r="M8783" s="271"/>
      <c r="N8783" s="270" t="e">
        <v>#N/A</v>
      </c>
      <c r="O8783" s="272" t="e">
        <v>#N/A</v>
      </c>
      <c r="P8783" s="272" t="e">
        <v>#N/A</v>
      </c>
      <c r="Q8783" s="272" t="e">
        <v>#N/A</v>
      </c>
    </row>
    <row r="8784" spans="1:17" s="208" customFormat="1" ht="12">
      <c r="A8784" s="268" t="str">
        <f t="shared" si="274"/>
        <v>##1326093246</v>
      </c>
      <c r="B8784" s="304" t="s">
        <v>19891</v>
      </c>
      <c r="C8784" s="269" t="s">
        <v>4235</v>
      </c>
      <c r="D8784" s="144" t="s">
        <v>3106</v>
      </c>
      <c r="E8784" s="269" t="s">
        <v>3649</v>
      </c>
      <c r="F8784" s="145" t="s">
        <v>3106</v>
      </c>
      <c r="G8784" s="269" t="s">
        <v>3106</v>
      </c>
      <c r="H8784" s="305" t="s">
        <v>4236</v>
      </c>
      <c r="I8784" s="307" t="s">
        <v>4236</v>
      </c>
      <c r="J8784" s="201" t="str">
        <f t="shared" si="275"/>
        <v>9999</v>
      </c>
      <c r="K8784" s="270" t="s">
        <v>4043</v>
      </c>
      <c r="L8784" s="270"/>
      <c r="M8784" s="271"/>
      <c r="N8784" s="270" t="e">
        <v>#N/A</v>
      </c>
      <c r="O8784" s="272" t="e">
        <v>#N/A</v>
      </c>
      <c r="P8784" s="272" t="e">
        <v>#N/A</v>
      </c>
      <c r="Q8784" s="272" t="e">
        <v>#N/A</v>
      </c>
    </row>
    <row r="8785" spans="1:20" ht="12">
      <c r="A8785" s="268" t="str">
        <f t="shared" si="274"/>
        <v>##1326142498</v>
      </c>
      <c r="B8785" s="304" t="s">
        <v>19891</v>
      </c>
      <c r="C8785" s="269" t="s">
        <v>3786</v>
      </c>
      <c r="D8785" s="144" t="s">
        <v>3106</v>
      </c>
      <c r="E8785" s="269" t="s">
        <v>3649</v>
      </c>
      <c r="F8785" s="145" t="s">
        <v>3106</v>
      </c>
      <c r="G8785" s="269" t="s">
        <v>3106</v>
      </c>
      <c r="H8785" s="305" t="s">
        <v>3684</v>
      </c>
      <c r="I8785" s="307" t="s">
        <v>3684</v>
      </c>
      <c r="J8785" s="201" t="str">
        <f t="shared" si="275"/>
        <v>9999</v>
      </c>
      <c r="K8785" s="270"/>
      <c r="L8785" s="270"/>
      <c r="M8785" s="271"/>
      <c r="N8785" s="270" t="e">
        <v>#N/A</v>
      </c>
      <c r="O8785" s="272" t="e">
        <v>#N/A</v>
      </c>
      <c r="P8785" s="272" t="e">
        <v>#N/A</v>
      </c>
      <c r="Q8785" s="272" t="e">
        <v>#N/A</v>
      </c>
      <c r="S8785" s="208"/>
    </row>
    <row r="8786" spans="1:20" ht="12">
      <c r="A8786" s="268" t="str">
        <f t="shared" si="274"/>
        <v>##1326196288</v>
      </c>
      <c r="B8786" s="304" t="s">
        <v>19891</v>
      </c>
      <c r="C8786" s="269" t="s">
        <v>3665</v>
      </c>
      <c r="D8786" s="144" t="s">
        <v>3106</v>
      </c>
      <c r="E8786" s="269" t="s">
        <v>3649</v>
      </c>
      <c r="F8786" s="145" t="s">
        <v>3106</v>
      </c>
      <c r="G8786" s="269" t="s">
        <v>3106</v>
      </c>
      <c r="H8786" s="305" t="s">
        <v>3650</v>
      </c>
      <c r="I8786" s="307" t="s">
        <v>3650</v>
      </c>
      <c r="J8786" s="201" t="str">
        <f t="shared" si="275"/>
        <v>9999</v>
      </c>
      <c r="K8786" s="270"/>
      <c r="L8786" s="270"/>
      <c r="M8786" s="271"/>
      <c r="N8786" s="270" t="e">
        <v>#N/A</v>
      </c>
      <c r="O8786" s="272" t="e">
        <v>#N/A</v>
      </c>
      <c r="P8786" s="272" t="e">
        <v>#N/A</v>
      </c>
      <c r="Q8786" s="272" t="e">
        <v>#N/A</v>
      </c>
      <c r="S8786" s="208"/>
    </row>
    <row r="8787" spans="1:20" s="311" customFormat="1" ht="12">
      <c r="A8787" s="268" t="str">
        <f t="shared" si="274"/>
        <v>##1326296211</v>
      </c>
      <c r="B8787" s="304" t="s">
        <v>19891</v>
      </c>
      <c r="C8787" s="269" t="s">
        <v>4237</v>
      </c>
      <c r="D8787" s="144" t="s">
        <v>3106</v>
      </c>
      <c r="E8787" s="269" t="s">
        <v>3649</v>
      </c>
      <c r="F8787" s="145" t="s">
        <v>3106</v>
      </c>
      <c r="G8787" s="269" t="s">
        <v>3106</v>
      </c>
      <c r="H8787" s="305" t="s">
        <v>4238</v>
      </c>
      <c r="I8787" s="307" t="s">
        <v>4238</v>
      </c>
      <c r="J8787" s="201" t="str">
        <f t="shared" si="275"/>
        <v>9999</v>
      </c>
      <c r="K8787" s="270" t="s">
        <v>4043</v>
      </c>
      <c r="L8787" s="270"/>
      <c r="M8787" s="271"/>
      <c r="N8787" s="270" t="e">
        <v>#N/A</v>
      </c>
      <c r="O8787" s="272" t="e">
        <v>#N/A</v>
      </c>
      <c r="P8787" s="272" t="e">
        <v>#N/A</v>
      </c>
      <c r="Q8787" s="272" t="e">
        <v>#N/A</v>
      </c>
      <c r="R8787" s="208"/>
      <c r="S8787" s="208"/>
      <c r="T8787" s="208"/>
    </row>
    <row r="8788" spans="1:20" ht="12">
      <c r="A8788" s="268" t="str">
        <f t="shared" si="274"/>
        <v>##1326304486</v>
      </c>
      <c r="B8788" s="304" t="s">
        <v>19891</v>
      </c>
      <c r="C8788" s="269" t="s">
        <v>14490</v>
      </c>
      <c r="D8788" s="144" t="s">
        <v>3106</v>
      </c>
      <c r="E8788" s="269" t="s">
        <v>3649</v>
      </c>
      <c r="F8788" s="145" t="s">
        <v>3106</v>
      </c>
      <c r="G8788" s="269" t="s">
        <v>3106</v>
      </c>
      <c r="H8788" s="305" t="s">
        <v>3650</v>
      </c>
      <c r="I8788" s="307" t="s">
        <v>3650</v>
      </c>
      <c r="J8788" s="201" t="str">
        <f t="shared" si="275"/>
        <v>9999</v>
      </c>
      <c r="K8788" s="270" t="s">
        <v>13993</v>
      </c>
      <c r="L8788" s="270" t="s">
        <v>14438</v>
      </c>
      <c r="M8788" s="271">
        <v>44085</v>
      </c>
      <c r="N8788" s="270" t="e">
        <v>#N/A</v>
      </c>
      <c r="O8788" s="272" t="e">
        <v>#N/A</v>
      </c>
      <c r="P8788" s="272" t="e">
        <v>#N/A</v>
      </c>
      <c r="Q8788" s="272" t="e">
        <v>#N/A</v>
      </c>
      <c r="S8788" s="208"/>
    </row>
    <row r="8789" spans="1:20" ht="12">
      <c r="A8789" s="268" t="str">
        <f t="shared" ref="A8789:A8852" si="276">E8789&amp;C8789</f>
        <v>##1326485749</v>
      </c>
      <c r="B8789" s="304" t="s">
        <v>19891</v>
      </c>
      <c r="C8789" s="269" t="s">
        <v>18589</v>
      </c>
      <c r="D8789" s="144" t="s">
        <v>3106</v>
      </c>
      <c r="E8789" s="269" t="s">
        <v>3649</v>
      </c>
      <c r="F8789" s="145" t="s">
        <v>3106</v>
      </c>
      <c r="G8789" s="269" t="s">
        <v>3106</v>
      </c>
      <c r="H8789" s="305" t="s">
        <v>18592</v>
      </c>
      <c r="I8789" s="306" t="s">
        <v>20087</v>
      </c>
      <c r="J8789" s="201" t="str">
        <f t="shared" si="275"/>
        <v>9999</v>
      </c>
      <c r="K8789" s="270" t="s">
        <v>19923</v>
      </c>
      <c r="L8789" s="270" t="s">
        <v>13916</v>
      </c>
      <c r="M8789" s="271">
        <v>44475</v>
      </c>
      <c r="N8789" s="270" t="s">
        <v>18777</v>
      </c>
      <c r="O8789" s="272" t="s">
        <v>18778</v>
      </c>
      <c r="P8789" s="272" t="s">
        <v>19920</v>
      </c>
      <c r="Q8789" s="272" t="s">
        <v>19921</v>
      </c>
      <c r="S8789" s="208"/>
    </row>
    <row r="8790" spans="1:20" ht="12">
      <c r="A8790" s="268" t="str">
        <f t="shared" si="276"/>
        <v>##1336119478</v>
      </c>
      <c r="B8790" s="304" t="s">
        <v>19891</v>
      </c>
      <c r="C8790" s="269" t="s">
        <v>4239</v>
      </c>
      <c r="D8790" s="144" t="s">
        <v>3106</v>
      </c>
      <c r="E8790" s="269" t="s">
        <v>3649</v>
      </c>
      <c r="F8790" s="145" t="s">
        <v>3106</v>
      </c>
      <c r="G8790" s="269" t="s">
        <v>3106</v>
      </c>
      <c r="H8790" s="305" t="s">
        <v>4240</v>
      </c>
      <c r="I8790" s="307" t="s">
        <v>4240</v>
      </c>
      <c r="J8790" s="201" t="str">
        <f t="shared" si="275"/>
        <v>9999</v>
      </c>
      <c r="K8790" s="270" t="s">
        <v>4043</v>
      </c>
      <c r="L8790" s="270"/>
      <c r="M8790" s="271"/>
      <c r="N8790" s="270" t="e">
        <v>#N/A</v>
      </c>
      <c r="O8790" s="272" t="e">
        <v>#N/A</v>
      </c>
      <c r="P8790" s="272" t="e">
        <v>#N/A</v>
      </c>
      <c r="Q8790" s="272" t="e">
        <v>#N/A</v>
      </c>
      <c r="S8790" s="208"/>
    </row>
    <row r="8791" spans="1:20" ht="12">
      <c r="A8791" s="268" t="str">
        <f t="shared" si="276"/>
        <v>##1336167550</v>
      </c>
      <c r="B8791" s="304" t="s">
        <v>19891</v>
      </c>
      <c r="C8791" s="269" t="s">
        <v>4241</v>
      </c>
      <c r="D8791" s="144" t="s">
        <v>3106</v>
      </c>
      <c r="E8791" s="269" t="s">
        <v>3649</v>
      </c>
      <c r="F8791" s="145" t="s">
        <v>3106</v>
      </c>
      <c r="G8791" s="269" t="s">
        <v>3106</v>
      </c>
      <c r="H8791" s="305" t="s">
        <v>4242</v>
      </c>
      <c r="I8791" s="307" t="s">
        <v>4242</v>
      </c>
      <c r="J8791" s="201" t="str">
        <f t="shared" si="275"/>
        <v>9999</v>
      </c>
      <c r="K8791" s="270" t="s">
        <v>4043</v>
      </c>
      <c r="L8791" s="270"/>
      <c r="M8791" s="271"/>
      <c r="N8791" s="270" t="e">
        <v>#N/A</v>
      </c>
      <c r="O8791" s="272" t="e">
        <v>#N/A</v>
      </c>
      <c r="P8791" s="272" t="e">
        <v>#N/A</v>
      </c>
      <c r="Q8791" s="272" t="e">
        <v>#N/A</v>
      </c>
      <c r="S8791" s="208"/>
    </row>
    <row r="8792" spans="1:20" ht="12">
      <c r="A8792" s="268" t="str">
        <f t="shared" si="276"/>
        <v>##1336493006</v>
      </c>
      <c r="B8792" s="304" t="s">
        <v>19891</v>
      </c>
      <c r="C8792" s="269" t="s">
        <v>4011</v>
      </c>
      <c r="D8792" s="144" t="s">
        <v>3106</v>
      </c>
      <c r="E8792" s="269" t="s">
        <v>3649</v>
      </c>
      <c r="F8792" s="145" t="s">
        <v>3106</v>
      </c>
      <c r="G8792" s="269" t="s">
        <v>3106</v>
      </c>
      <c r="H8792" s="305" t="s">
        <v>3650</v>
      </c>
      <c r="I8792" s="307" t="s">
        <v>3650</v>
      </c>
      <c r="J8792" s="201" t="str">
        <f t="shared" si="275"/>
        <v>9999</v>
      </c>
      <c r="K8792" s="270"/>
      <c r="L8792" s="270"/>
      <c r="M8792" s="271"/>
      <c r="N8792" s="270" t="e">
        <v>#N/A</v>
      </c>
      <c r="O8792" s="272" t="e">
        <v>#N/A</v>
      </c>
      <c r="P8792" s="272" t="e">
        <v>#N/A</v>
      </c>
      <c r="Q8792" s="272" t="e">
        <v>#N/A</v>
      </c>
      <c r="S8792" s="208"/>
    </row>
    <row r="8793" spans="1:20" ht="12">
      <c r="A8793" s="268" t="str">
        <f t="shared" si="276"/>
        <v>##1346209137</v>
      </c>
      <c r="B8793" s="304" t="s">
        <v>19891</v>
      </c>
      <c r="C8793" s="269" t="s">
        <v>4243</v>
      </c>
      <c r="D8793" s="144" t="s">
        <v>3106</v>
      </c>
      <c r="E8793" s="269" t="s">
        <v>3649</v>
      </c>
      <c r="F8793" s="145" t="s">
        <v>3106</v>
      </c>
      <c r="G8793" s="269" t="s">
        <v>3106</v>
      </c>
      <c r="H8793" s="305" t="s">
        <v>4244</v>
      </c>
      <c r="I8793" s="307" t="s">
        <v>4244</v>
      </c>
      <c r="J8793" s="201" t="str">
        <f t="shared" si="275"/>
        <v>9999</v>
      </c>
      <c r="K8793" s="270" t="s">
        <v>4043</v>
      </c>
      <c r="L8793" s="270"/>
      <c r="M8793" s="271"/>
      <c r="N8793" s="270" t="e">
        <v>#N/A</v>
      </c>
      <c r="O8793" s="272" t="e">
        <v>#N/A</v>
      </c>
      <c r="P8793" s="272" t="e">
        <v>#N/A</v>
      </c>
      <c r="Q8793" s="272" t="e">
        <v>#N/A</v>
      </c>
      <c r="S8793" s="208"/>
    </row>
    <row r="8794" spans="1:20" ht="12">
      <c r="A8794" s="268" t="str">
        <f t="shared" si="276"/>
        <v>##1346218294</v>
      </c>
      <c r="B8794" s="304" t="s">
        <v>19891</v>
      </c>
      <c r="C8794" s="269" t="s">
        <v>3787</v>
      </c>
      <c r="D8794" s="144" t="s">
        <v>3106</v>
      </c>
      <c r="E8794" s="269" t="s">
        <v>3649</v>
      </c>
      <c r="F8794" s="145" t="s">
        <v>3106</v>
      </c>
      <c r="G8794" s="269" t="s">
        <v>3106</v>
      </c>
      <c r="H8794" s="305" t="s">
        <v>3684</v>
      </c>
      <c r="I8794" s="307" t="s">
        <v>3684</v>
      </c>
      <c r="J8794" s="201" t="str">
        <f t="shared" si="275"/>
        <v>9999</v>
      </c>
      <c r="K8794" s="270"/>
      <c r="L8794" s="270"/>
      <c r="M8794" s="271"/>
      <c r="N8794" s="270" t="e">
        <v>#N/A</v>
      </c>
      <c r="O8794" s="272" t="e">
        <v>#N/A</v>
      </c>
      <c r="P8794" s="272" t="e">
        <v>#N/A</v>
      </c>
      <c r="Q8794" s="272" t="e">
        <v>#N/A</v>
      </c>
      <c r="S8794" s="208"/>
    </row>
    <row r="8795" spans="1:20" ht="12">
      <c r="A8795" s="268" t="str">
        <f t="shared" si="276"/>
        <v>##1346236015</v>
      </c>
      <c r="B8795" s="304" t="s">
        <v>19891</v>
      </c>
      <c r="C8795" s="269" t="s">
        <v>3788</v>
      </c>
      <c r="D8795" s="144" t="s">
        <v>3106</v>
      </c>
      <c r="E8795" s="269" t="s">
        <v>3649</v>
      </c>
      <c r="F8795" s="145" t="s">
        <v>3106</v>
      </c>
      <c r="G8795" s="269" t="s">
        <v>3106</v>
      </c>
      <c r="H8795" s="305" t="s">
        <v>3684</v>
      </c>
      <c r="I8795" s="307" t="s">
        <v>3684</v>
      </c>
      <c r="J8795" s="201" t="str">
        <f t="shared" si="275"/>
        <v>9999</v>
      </c>
      <c r="K8795" s="270"/>
      <c r="L8795" s="270"/>
      <c r="M8795" s="271"/>
      <c r="N8795" s="270" t="e">
        <v>#N/A</v>
      </c>
      <c r="O8795" s="272" t="e">
        <v>#N/A</v>
      </c>
      <c r="P8795" s="272" t="e">
        <v>#N/A</v>
      </c>
      <c r="Q8795" s="272" t="e">
        <v>#N/A</v>
      </c>
      <c r="S8795" s="208"/>
    </row>
    <row r="8796" spans="1:20" ht="12">
      <c r="A8796" s="268" t="str">
        <f t="shared" si="276"/>
        <v>##1346248317</v>
      </c>
      <c r="B8796" s="304" t="s">
        <v>19891</v>
      </c>
      <c r="C8796" s="269" t="s">
        <v>3789</v>
      </c>
      <c r="D8796" s="144" t="s">
        <v>3106</v>
      </c>
      <c r="E8796" s="269" t="s">
        <v>3649</v>
      </c>
      <c r="F8796" s="145" t="s">
        <v>3106</v>
      </c>
      <c r="G8796" s="269" t="s">
        <v>3106</v>
      </c>
      <c r="H8796" s="305" t="s">
        <v>3684</v>
      </c>
      <c r="I8796" s="307" t="s">
        <v>3684</v>
      </c>
      <c r="J8796" s="201" t="str">
        <f t="shared" si="275"/>
        <v>9999</v>
      </c>
      <c r="K8796" s="270"/>
      <c r="L8796" s="270"/>
      <c r="M8796" s="271"/>
      <c r="N8796" s="270" t="e">
        <v>#N/A</v>
      </c>
      <c r="O8796" s="272" t="e">
        <v>#N/A</v>
      </c>
      <c r="P8796" s="272" t="e">
        <v>#N/A</v>
      </c>
      <c r="Q8796" s="272" t="e">
        <v>#N/A</v>
      </c>
      <c r="S8796" s="208"/>
    </row>
    <row r="8797" spans="1:20" ht="12">
      <c r="A8797" s="268" t="str">
        <f t="shared" si="276"/>
        <v>##1346258100</v>
      </c>
      <c r="B8797" s="304" t="s">
        <v>19891</v>
      </c>
      <c r="C8797" s="269" t="s">
        <v>3790</v>
      </c>
      <c r="D8797" s="144" t="s">
        <v>3106</v>
      </c>
      <c r="E8797" s="269" t="s">
        <v>3649</v>
      </c>
      <c r="F8797" s="145" t="s">
        <v>3106</v>
      </c>
      <c r="G8797" s="269" t="s">
        <v>3106</v>
      </c>
      <c r="H8797" s="305" t="s">
        <v>3684</v>
      </c>
      <c r="I8797" s="307" t="s">
        <v>3684</v>
      </c>
      <c r="J8797" s="201" t="str">
        <f t="shared" si="275"/>
        <v>9999</v>
      </c>
      <c r="K8797" s="270"/>
      <c r="L8797" s="270"/>
      <c r="M8797" s="271"/>
      <c r="N8797" s="270" t="e">
        <v>#N/A</v>
      </c>
      <c r="O8797" s="272" t="e">
        <v>#N/A</v>
      </c>
      <c r="P8797" s="272" t="e">
        <v>#N/A</v>
      </c>
      <c r="Q8797" s="272" t="e">
        <v>#N/A</v>
      </c>
      <c r="S8797" s="208"/>
    </row>
    <row r="8798" spans="1:20" ht="12">
      <c r="A8798" s="268" t="str">
        <f t="shared" si="276"/>
        <v>##1346274537</v>
      </c>
      <c r="B8798" s="304" t="s">
        <v>19891</v>
      </c>
      <c r="C8798" s="269" t="s">
        <v>4245</v>
      </c>
      <c r="D8798" s="144" t="s">
        <v>3106</v>
      </c>
      <c r="E8798" s="269" t="s">
        <v>3649</v>
      </c>
      <c r="F8798" s="145" t="s">
        <v>3106</v>
      </c>
      <c r="G8798" s="269" t="s">
        <v>3106</v>
      </c>
      <c r="H8798" s="305" t="s">
        <v>4246</v>
      </c>
      <c r="I8798" s="307" t="s">
        <v>4246</v>
      </c>
      <c r="J8798" s="201" t="str">
        <f t="shared" si="275"/>
        <v>9999</v>
      </c>
      <c r="K8798" s="270" t="s">
        <v>4043</v>
      </c>
      <c r="L8798" s="270"/>
      <c r="M8798" s="271"/>
      <c r="N8798" s="270" t="e">
        <v>#N/A</v>
      </c>
      <c r="O8798" s="272" t="e">
        <v>#N/A</v>
      </c>
      <c r="P8798" s="272" t="e">
        <v>#N/A</v>
      </c>
      <c r="Q8798" s="272" t="e">
        <v>#N/A</v>
      </c>
      <c r="S8798" s="208"/>
    </row>
    <row r="8799" spans="1:20" ht="12">
      <c r="A8799" s="268" t="str">
        <f t="shared" si="276"/>
        <v>##1346441953</v>
      </c>
      <c r="B8799" s="304" t="s">
        <v>19891</v>
      </c>
      <c r="C8799" s="269" t="s">
        <v>3791</v>
      </c>
      <c r="D8799" s="144" t="s">
        <v>3106</v>
      </c>
      <c r="E8799" s="269" t="s">
        <v>3649</v>
      </c>
      <c r="F8799" s="145" t="s">
        <v>3106</v>
      </c>
      <c r="G8799" s="269" t="s">
        <v>3106</v>
      </c>
      <c r="H8799" s="305" t="s">
        <v>3684</v>
      </c>
      <c r="I8799" s="307" t="s">
        <v>3684</v>
      </c>
      <c r="J8799" s="201" t="str">
        <f t="shared" si="275"/>
        <v>9999</v>
      </c>
      <c r="K8799" s="270"/>
      <c r="L8799" s="270"/>
      <c r="M8799" s="271"/>
      <c r="N8799" s="270" t="e">
        <v>#N/A</v>
      </c>
      <c r="O8799" s="272" t="e">
        <v>#N/A</v>
      </c>
      <c r="P8799" s="272" t="e">
        <v>#N/A</v>
      </c>
      <c r="Q8799" s="272" t="e">
        <v>#N/A</v>
      </c>
      <c r="S8799" s="208"/>
    </row>
    <row r="8800" spans="1:20" ht="12">
      <c r="A8800" s="268" t="str">
        <f t="shared" si="276"/>
        <v>##1346510476</v>
      </c>
      <c r="B8800" s="304" t="s">
        <v>19891</v>
      </c>
      <c r="C8800" s="269" t="s">
        <v>14491</v>
      </c>
      <c r="D8800" s="144" t="s">
        <v>3106</v>
      </c>
      <c r="E8800" s="269" t="s">
        <v>3649</v>
      </c>
      <c r="F8800" s="145" t="s">
        <v>3106</v>
      </c>
      <c r="G8800" s="269" t="s">
        <v>3106</v>
      </c>
      <c r="H8800" s="305" t="s">
        <v>3650</v>
      </c>
      <c r="I8800" s="307" t="s">
        <v>3650</v>
      </c>
      <c r="J8800" s="201" t="str">
        <f t="shared" si="275"/>
        <v>9999</v>
      </c>
      <c r="K8800" s="270" t="s">
        <v>13993</v>
      </c>
      <c r="L8800" s="270" t="s">
        <v>14438</v>
      </c>
      <c r="M8800" s="271">
        <v>44085</v>
      </c>
      <c r="N8800" s="270" t="e">
        <v>#N/A</v>
      </c>
      <c r="O8800" s="272" t="e">
        <v>#N/A</v>
      </c>
      <c r="P8800" s="272" t="e">
        <v>#N/A</v>
      </c>
      <c r="Q8800" s="272" t="e">
        <v>#N/A</v>
      </c>
      <c r="S8800" s="208"/>
    </row>
    <row r="8801" spans="1:17" s="208" customFormat="1" ht="12">
      <c r="A8801" s="268" t="str">
        <f t="shared" si="276"/>
        <v>##1346570710</v>
      </c>
      <c r="B8801" s="304" t="s">
        <v>19891</v>
      </c>
      <c r="C8801" s="269" t="s">
        <v>4012</v>
      </c>
      <c r="D8801" s="144" t="s">
        <v>3106</v>
      </c>
      <c r="E8801" s="269" t="s">
        <v>3649</v>
      </c>
      <c r="F8801" s="145" t="s">
        <v>3106</v>
      </c>
      <c r="G8801" s="269" t="s">
        <v>3106</v>
      </c>
      <c r="H8801" s="305" t="s">
        <v>3650</v>
      </c>
      <c r="I8801" s="307" t="s">
        <v>3650</v>
      </c>
      <c r="J8801" s="201" t="str">
        <f t="shared" si="275"/>
        <v>9999</v>
      </c>
      <c r="K8801" s="270"/>
      <c r="L8801" s="270"/>
      <c r="M8801" s="271"/>
      <c r="N8801" s="270" t="e">
        <v>#N/A</v>
      </c>
      <c r="O8801" s="272" t="e">
        <v>#N/A</v>
      </c>
      <c r="P8801" s="272" t="e">
        <v>#N/A</v>
      </c>
      <c r="Q8801" s="272" t="e">
        <v>#N/A</v>
      </c>
    </row>
    <row r="8802" spans="1:17" s="208" customFormat="1" ht="12">
      <c r="A8802" s="268" t="str">
        <f t="shared" si="276"/>
        <v>##1356307656</v>
      </c>
      <c r="B8802" s="304" t="s">
        <v>19891</v>
      </c>
      <c r="C8802" s="269" t="s">
        <v>3792</v>
      </c>
      <c r="D8802" s="144" t="s">
        <v>3106</v>
      </c>
      <c r="E8802" s="269" t="s">
        <v>3649</v>
      </c>
      <c r="F8802" s="145" t="s">
        <v>3106</v>
      </c>
      <c r="G8802" s="269" t="s">
        <v>3106</v>
      </c>
      <c r="H8802" s="305" t="s">
        <v>3684</v>
      </c>
      <c r="I8802" s="307" t="s">
        <v>3684</v>
      </c>
      <c r="J8802" s="201" t="str">
        <f t="shared" si="275"/>
        <v>9999</v>
      </c>
      <c r="K8802" s="270"/>
      <c r="L8802" s="270"/>
      <c r="M8802" s="271"/>
      <c r="N8802" s="270" t="e">
        <v>#N/A</v>
      </c>
      <c r="O8802" s="272" t="e">
        <v>#N/A</v>
      </c>
      <c r="P8802" s="272" t="e">
        <v>#N/A</v>
      </c>
      <c r="Q8802" s="272" t="e">
        <v>#N/A</v>
      </c>
    </row>
    <row r="8803" spans="1:17" s="208" customFormat="1" ht="12">
      <c r="A8803" s="268" t="str">
        <f t="shared" si="276"/>
        <v>##1356370951</v>
      </c>
      <c r="B8803" s="304" t="s">
        <v>19891</v>
      </c>
      <c r="C8803" s="269" t="s">
        <v>3793</v>
      </c>
      <c r="D8803" s="144" t="s">
        <v>3106</v>
      </c>
      <c r="E8803" s="269" t="s">
        <v>3649</v>
      </c>
      <c r="F8803" s="145" t="s">
        <v>3106</v>
      </c>
      <c r="G8803" s="269" t="s">
        <v>3106</v>
      </c>
      <c r="H8803" s="305" t="s">
        <v>3684</v>
      </c>
      <c r="I8803" s="307" t="s">
        <v>3684</v>
      </c>
      <c r="J8803" s="201" t="str">
        <f t="shared" si="275"/>
        <v>9999</v>
      </c>
      <c r="K8803" s="270"/>
      <c r="L8803" s="270"/>
      <c r="M8803" s="271"/>
      <c r="N8803" s="270" t="e">
        <v>#N/A</v>
      </c>
      <c r="O8803" s="272" t="e">
        <v>#N/A</v>
      </c>
      <c r="P8803" s="272" t="e">
        <v>#N/A</v>
      </c>
      <c r="Q8803" s="272" t="e">
        <v>#N/A</v>
      </c>
    </row>
    <row r="8804" spans="1:17" s="208" customFormat="1" ht="12">
      <c r="A8804" s="268" t="str">
        <f t="shared" si="276"/>
        <v>##1356382899</v>
      </c>
      <c r="B8804" s="304" t="s">
        <v>19891</v>
      </c>
      <c r="C8804" s="269" t="s">
        <v>3794</v>
      </c>
      <c r="D8804" s="144" t="s">
        <v>3106</v>
      </c>
      <c r="E8804" s="269" t="s">
        <v>3649</v>
      </c>
      <c r="F8804" s="145" t="s">
        <v>3106</v>
      </c>
      <c r="G8804" s="269" t="s">
        <v>3106</v>
      </c>
      <c r="H8804" s="305" t="s">
        <v>3684</v>
      </c>
      <c r="I8804" s="307" t="s">
        <v>3684</v>
      </c>
      <c r="J8804" s="201" t="str">
        <f t="shared" si="275"/>
        <v>9999</v>
      </c>
      <c r="K8804" s="270"/>
      <c r="L8804" s="270"/>
      <c r="M8804" s="271"/>
      <c r="N8804" s="270" t="e">
        <v>#N/A</v>
      </c>
      <c r="O8804" s="272" t="e">
        <v>#N/A</v>
      </c>
      <c r="P8804" s="272" t="e">
        <v>#N/A</v>
      </c>
      <c r="Q8804" s="272" t="e">
        <v>#N/A</v>
      </c>
    </row>
    <row r="8805" spans="1:17" s="208" customFormat="1" ht="12">
      <c r="A8805" s="268" t="str">
        <f t="shared" si="276"/>
        <v>##1356389878</v>
      </c>
      <c r="B8805" s="304" t="s">
        <v>19891</v>
      </c>
      <c r="C8805" s="269" t="s">
        <v>3795</v>
      </c>
      <c r="D8805" s="144" t="s">
        <v>3106</v>
      </c>
      <c r="E8805" s="269" t="s">
        <v>3649</v>
      </c>
      <c r="F8805" s="145" t="s">
        <v>3106</v>
      </c>
      <c r="G8805" s="269" t="s">
        <v>3106</v>
      </c>
      <c r="H8805" s="305" t="s">
        <v>3684</v>
      </c>
      <c r="I8805" s="307" t="s">
        <v>3684</v>
      </c>
      <c r="J8805" s="201" t="str">
        <f t="shared" si="275"/>
        <v>9999</v>
      </c>
      <c r="K8805" s="270"/>
      <c r="L8805" s="270"/>
      <c r="M8805" s="271"/>
      <c r="N8805" s="270" t="e">
        <v>#N/A</v>
      </c>
      <c r="O8805" s="272" t="e">
        <v>#N/A</v>
      </c>
      <c r="P8805" s="272" t="e">
        <v>#N/A</v>
      </c>
      <c r="Q8805" s="272" t="e">
        <v>#N/A</v>
      </c>
    </row>
    <row r="8806" spans="1:17" s="208" customFormat="1" ht="12">
      <c r="A8806" s="268" t="str">
        <f t="shared" si="276"/>
        <v>##1356390264</v>
      </c>
      <c r="B8806" s="304" t="s">
        <v>19891</v>
      </c>
      <c r="C8806" s="269" t="s">
        <v>4247</v>
      </c>
      <c r="D8806" s="144" t="s">
        <v>3106</v>
      </c>
      <c r="E8806" s="269" t="s">
        <v>3649</v>
      </c>
      <c r="F8806" s="145" t="s">
        <v>3106</v>
      </c>
      <c r="G8806" s="269" t="s">
        <v>3106</v>
      </c>
      <c r="H8806" s="305" t="s">
        <v>4248</v>
      </c>
      <c r="I8806" s="307" t="s">
        <v>4248</v>
      </c>
      <c r="J8806" s="201" t="str">
        <f t="shared" si="275"/>
        <v>9999</v>
      </c>
      <c r="K8806" s="270" t="s">
        <v>4043</v>
      </c>
      <c r="L8806" s="270"/>
      <c r="M8806" s="271"/>
      <c r="N8806" s="270" t="e">
        <v>#N/A</v>
      </c>
      <c r="O8806" s="272" t="e">
        <v>#N/A</v>
      </c>
      <c r="P8806" s="272" t="e">
        <v>#N/A</v>
      </c>
      <c r="Q8806" s="272" t="e">
        <v>#N/A</v>
      </c>
    </row>
    <row r="8807" spans="1:17" s="208" customFormat="1" ht="12">
      <c r="A8807" s="268" t="str">
        <f t="shared" si="276"/>
        <v>##1356399539</v>
      </c>
      <c r="B8807" s="304" t="s">
        <v>19891</v>
      </c>
      <c r="C8807" s="269" t="s">
        <v>14106</v>
      </c>
      <c r="D8807" s="144" t="s">
        <v>3106</v>
      </c>
      <c r="E8807" s="269" t="s">
        <v>3649</v>
      </c>
      <c r="F8807" s="145" t="s">
        <v>3106</v>
      </c>
      <c r="G8807" s="269" t="s">
        <v>3106</v>
      </c>
      <c r="H8807" s="305" t="s">
        <v>3650</v>
      </c>
      <c r="I8807" s="307" t="s">
        <v>3650</v>
      </c>
      <c r="J8807" s="201" t="str">
        <f t="shared" si="275"/>
        <v>9999</v>
      </c>
      <c r="K8807" s="270" t="s">
        <v>13915</v>
      </c>
      <c r="L8807" s="270" t="s">
        <v>13916</v>
      </c>
      <c r="M8807" s="271">
        <v>44085</v>
      </c>
      <c r="N8807" s="270" t="e">
        <v>#N/A</v>
      </c>
      <c r="O8807" s="272" t="e">
        <v>#N/A</v>
      </c>
      <c r="P8807" s="272" t="e">
        <v>#N/A</v>
      </c>
      <c r="Q8807" s="272" t="e">
        <v>#N/A</v>
      </c>
    </row>
    <row r="8808" spans="1:17" s="208" customFormat="1" ht="12">
      <c r="A8808" s="268" t="str">
        <f t="shared" si="276"/>
        <v>##1356435341</v>
      </c>
      <c r="B8808" s="304" t="s">
        <v>19891</v>
      </c>
      <c r="C8808" s="269" t="s">
        <v>4249</v>
      </c>
      <c r="D8808" s="144" t="s">
        <v>3106</v>
      </c>
      <c r="E8808" s="269" t="s">
        <v>3649</v>
      </c>
      <c r="F8808" s="145" t="s">
        <v>3106</v>
      </c>
      <c r="G8808" s="269" t="s">
        <v>3106</v>
      </c>
      <c r="H8808" s="305" t="s">
        <v>4250</v>
      </c>
      <c r="I8808" s="307" t="s">
        <v>4250</v>
      </c>
      <c r="J8808" s="201" t="str">
        <f t="shared" si="275"/>
        <v>9999</v>
      </c>
      <c r="K8808" s="270" t="s">
        <v>4043</v>
      </c>
      <c r="L8808" s="270"/>
      <c r="M8808" s="271"/>
      <c r="N8808" s="270" t="e">
        <v>#N/A</v>
      </c>
      <c r="O8808" s="272" t="e">
        <v>#N/A</v>
      </c>
      <c r="P8808" s="272" t="e">
        <v>#N/A</v>
      </c>
      <c r="Q8808" s="272" t="e">
        <v>#N/A</v>
      </c>
    </row>
    <row r="8809" spans="1:17" s="208" customFormat="1" ht="12">
      <c r="A8809" s="268" t="str">
        <f t="shared" si="276"/>
        <v>##1356496772</v>
      </c>
      <c r="B8809" s="304" t="s">
        <v>19891</v>
      </c>
      <c r="C8809" s="269" t="s">
        <v>4251</v>
      </c>
      <c r="D8809" s="144" t="s">
        <v>3106</v>
      </c>
      <c r="E8809" s="269" t="s">
        <v>3649</v>
      </c>
      <c r="F8809" s="145" t="s">
        <v>3106</v>
      </c>
      <c r="G8809" s="269" t="s">
        <v>3106</v>
      </c>
      <c r="H8809" s="305" t="s">
        <v>4252</v>
      </c>
      <c r="I8809" s="307" t="s">
        <v>4252</v>
      </c>
      <c r="J8809" s="201" t="str">
        <f t="shared" si="275"/>
        <v>9999</v>
      </c>
      <c r="K8809" s="270" t="s">
        <v>4043</v>
      </c>
      <c r="L8809" s="270"/>
      <c r="M8809" s="271"/>
      <c r="N8809" s="270" t="e">
        <v>#N/A</v>
      </c>
      <c r="O8809" s="272" t="e">
        <v>#N/A</v>
      </c>
      <c r="P8809" s="272" t="e">
        <v>#N/A</v>
      </c>
      <c r="Q8809" s="272" t="e">
        <v>#N/A</v>
      </c>
    </row>
    <row r="8810" spans="1:17" s="208" customFormat="1" ht="12">
      <c r="A8810" s="268" t="str">
        <f t="shared" si="276"/>
        <v>##1356528269</v>
      </c>
      <c r="B8810" s="304" t="s">
        <v>19891</v>
      </c>
      <c r="C8810" s="269" t="s">
        <v>3796</v>
      </c>
      <c r="D8810" s="144" t="s">
        <v>3106</v>
      </c>
      <c r="E8810" s="269" t="s">
        <v>3649</v>
      </c>
      <c r="F8810" s="145" t="s">
        <v>3106</v>
      </c>
      <c r="G8810" s="269" t="s">
        <v>3106</v>
      </c>
      <c r="H8810" s="305" t="s">
        <v>3684</v>
      </c>
      <c r="I8810" s="307" t="s">
        <v>3684</v>
      </c>
      <c r="J8810" s="201" t="str">
        <f t="shared" si="275"/>
        <v>9999</v>
      </c>
      <c r="K8810" s="270"/>
      <c r="L8810" s="270"/>
      <c r="M8810" s="271"/>
      <c r="N8810" s="270" t="e">
        <v>#N/A</v>
      </c>
      <c r="O8810" s="272" t="e">
        <v>#N/A</v>
      </c>
      <c r="P8810" s="272" t="e">
        <v>#N/A</v>
      </c>
      <c r="Q8810" s="272" t="e">
        <v>#N/A</v>
      </c>
    </row>
    <row r="8811" spans="1:17" s="208" customFormat="1" ht="12">
      <c r="A8811" s="268" t="str">
        <f t="shared" si="276"/>
        <v>##1356621239</v>
      </c>
      <c r="B8811" s="304" t="s">
        <v>19891</v>
      </c>
      <c r="C8811" s="269" t="s">
        <v>3666</v>
      </c>
      <c r="D8811" s="144" t="s">
        <v>3106</v>
      </c>
      <c r="E8811" s="269" t="s">
        <v>3649</v>
      </c>
      <c r="F8811" s="145" t="s">
        <v>3106</v>
      </c>
      <c r="G8811" s="269" t="s">
        <v>3106</v>
      </c>
      <c r="H8811" s="305" t="s">
        <v>3650</v>
      </c>
      <c r="I8811" s="307" t="s">
        <v>3650</v>
      </c>
      <c r="J8811" s="201" t="str">
        <f t="shared" si="275"/>
        <v>9999</v>
      </c>
      <c r="K8811" s="270"/>
      <c r="L8811" s="270"/>
      <c r="M8811" s="271"/>
      <c r="N8811" s="270" t="e">
        <v>#N/A</v>
      </c>
      <c r="O8811" s="272" t="e">
        <v>#N/A</v>
      </c>
      <c r="P8811" s="272" t="e">
        <v>#N/A</v>
      </c>
      <c r="Q8811" s="272" t="e">
        <v>#N/A</v>
      </c>
    </row>
    <row r="8812" spans="1:17" s="208" customFormat="1" ht="12">
      <c r="A8812" s="268" t="str">
        <f t="shared" si="276"/>
        <v>##1366442550</v>
      </c>
      <c r="B8812" s="304" t="s">
        <v>19891</v>
      </c>
      <c r="C8812" s="269" t="s">
        <v>3667</v>
      </c>
      <c r="D8812" s="144" t="s">
        <v>3106</v>
      </c>
      <c r="E8812" s="269" t="s">
        <v>3649</v>
      </c>
      <c r="F8812" s="145" t="s">
        <v>3106</v>
      </c>
      <c r="G8812" s="269" t="s">
        <v>3106</v>
      </c>
      <c r="H8812" s="305" t="s">
        <v>3650</v>
      </c>
      <c r="I8812" s="307" t="s">
        <v>3650</v>
      </c>
      <c r="J8812" s="201" t="str">
        <f t="shared" si="275"/>
        <v>9999</v>
      </c>
      <c r="K8812" s="270"/>
      <c r="L8812" s="270"/>
      <c r="M8812" s="271"/>
      <c r="N8812" s="270" t="e">
        <v>#N/A</v>
      </c>
      <c r="O8812" s="272" t="e">
        <v>#N/A</v>
      </c>
      <c r="P8812" s="272" t="e">
        <v>#N/A</v>
      </c>
      <c r="Q8812" s="272" t="e">
        <v>#N/A</v>
      </c>
    </row>
    <row r="8813" spans="1:17" s="208" customFormat="1" ht="12">
      <c r="A8813" s="268" t="str">
        <f t="shared" si="276"/>
        <v>##1366449282</v>
      </c>
      <c r="B8813" s="304" t="s">
        <v>19891</v>
      </c>
      <c r="C8813" s="269" t="s">
        <v>4253</v>
      </c>
      <c r="D8813" s="144" t="s">
        <v>3106</v>
      </c>
      <c r="E8813" s="269" t="s">
        <v>3649</v>
      </c>
      <c r="F8813" s="145" t="s">
        <v>3106</v>
      </c>
      <c r="G8813" s="269" t="s">
        <v>3106</v>
      </c>
      <c r="H8813" s="305" t="s">
        <v>4254</v>
      </c>
      <c r="I8813" s="307" t="s">
        <v>4254</v>
      </c>
      <c r="J8813" s="201" t="str">
        <f t="shared" si="275"/>
        <v>9999</v>
      </c>
      <c r="K8813" s="270" t="s">
        <v>4043</v>
      </c>
      <c r="L8813" s="270"/>
      <c r="M8813" s="271"/>
      <c r="N8813" s="270" t="e">
        <v>#N/A</v>
      </c>
      <c r="O8813" s="272" t="e">
        <v>#N/A</v>
      </c>
      <c r="P8813" s="272" t="e">
        <v>#N/A</v>
      </c>
      <c r="Q8813" s="272" t="e">
        <v>#N/A</v>
      </c>
    </row>
    <row r="8814" spans="1:17" s="208" customFormat="1" ht="12">
      <c r="A8814" s="268" t="str">
        <f t="shared" si="276"/>
        <v>##1366489445</v>
      </c>
      <c r="B8814" s="304" t="s">
        <v>19891</v>
      </c>
      <c r="C8814" s="269" t="s">
        <v>4013</v>
      </c>
      <c r="D8814" s="144" t="s">
        <v>3106</v>
      </c>
      <c r="E8814" s="269" t="s">
        <v>3649</v>
      </c>
      <c r="F8814" s="145" t="s">
        <v>3106</v>
      </c>
      <c r="G8814" s="269" t="s">
        <v>3106</v>
      </c>
      <c r="H8814" s="305" t="s">
        <v>3650</v>
      </c>
      <c r="I8814" s="307" t="s">
        <v>3650</v>
      </c>
      <c r="J8814" s="201" t="str">
        <f t="shared" si="275"/>
        <v>9999</v>
      </c>
      <c r="K8814" s="270"/>
      <c r="L8814" s="270"/>
      <c r="M8814" s="271"/>
      <c r="N8814" s="270" t="e">
        <v>#N/A</v>
      </c>
      <c r="O8814" s="272" t="e">
        <v>#N/A</v>
      </c>
      <c r="P8814" s="272" t="e">
        <v>#N/A</v>
      </c>
      <c r="Q8814" s="272" t="e">
        <v>#N/A</v>
      </c>
    </row>
    <row r="8815" spans="1:17" s="208" customFormat="1" ht="12">
      <c r="A8815" s="268" t="str">
        <f t="shared" si="276"/>
        <v>##1366492977</v>
      </c>
      <c r="B8815" s="304" t="s">
        <v>19891</v>
      </c>
      <c r="C8815" s="269" t="s">
        <v>14492</v>
      </c>
      <c r="D8815" s="144" t="s">
        <v>3106</v>
      </c>
      <c r="E8815" s="269" t="s">
        <v>3649</v>
      </c>
      <c r="F8815" s="145" t="s">
        <v>3106</v>
      </c>
      <c r="G8815" s="269" t="s">
        <v>3106</v>
      </c>
      <c r="H8815" s="305" t="s">
        <v>3650</v>
      </c>
      <c r="I8815" s="307" t="s">
        <v>3650</v>
      </c>
      <c r="J8815" s="201" t="str">
        <f t="shared" si="275"/>
        <v>9999</v>
      </c>
      <c r="K8815" s="270" t="s">
        <v>13993</v>
      </c>
      <c r="L8815" s="270" t="s">
        <v>14438</v>
      </c>
      <c r="M8815" s="271">
        <v>44085</v>
      </c>
      <c r="N8815" s="270" t="e">
        <v>#N/A</v>
      </c>
      <c r="O8815" s="272" t="e">
        <v>#N/A</v>
      </c>
      <c r="P8815" s="272" t="e">
        <v>#N/A</v>
      </c>
      <c r="Q8815" s="272" t="e">
        <v>#N/A</v>
      </c>
    </row>
    <row r="8816" spans="1:17" s="208" customFormat="1" ht="12">
      <c r="A8816" s="268" t="str">
        <f t="shared" si="276"/>
        <v>##1366545311</v>
      </c>
      <c r="B8816" s="304" t="s">
        <v>19891</v>
      </c>
      <c r="C8816" s="269" t="s">
        <v>3668</v>
      </c>
      <c r="D8816" s="144" t="s">
        <v>3106</v>
      </c>
      <c r="E8816" s="269" t="s">
        <v>3649</v>
      </c>
      <c r="F8816" s="145" t="s">
        <v>3106</v>
      </c>
      <c r="G8816" s="269" t="s">
        <v>3106</v>
      </c>
      <c r="H8816" s="305" t="s">
        <v>3650</v>
      </c>
      <c r="I8816" s="307" t="s">
        <v>3650</v>
      </c>
      <c r="J8816" s="201" t="str">
        <f t="shared" si="275"/>
        <v>9999</v>
      </c>
      <c r="K8816" s="270"/>
      <c r="L8816" s="270"/>
      <c r="M8816" s="271"/>
      <c r="N8816" s="270" t="e">
        <v>#N/A</v>
      </c>
      <c r="O8816" s="272" t="e">
        <v>#N/A</v>
      </c>
      <c r="P8816" s="272" t="e">
        <v>#N/A</v>
      </c>
      <c r="Q8816" s="272" t="e">
        <v>#N/A</v>
      </c>
    </row>
    <row r="8817" spans="1:20" ht="12">
      <c r="A8817" s="268" t="str">
        <f t="shared" si="276"/>
        <v>##1366556227</v>
      </c>
      <c r="B8817" s="304" t="s">
        <v>19891</v>
      </c>
      <c r="C8817" s="269" t="s">
        <v>3797</v>
      </c>
      <c r="D8817" s="144" t="s">
        <v>3106</v>
      </c>
      <c r="E8817" s="269" t="s">
        <v>3649</v>
      </c>
      <c r="F8817" s="145" t="s">
        <v>3106</v>
      </c>
      <c r="G8817" s="269" t="s">
        <v>3106</v>
      </c>
      <c r="H8817" s="305" t="s">
        <v>3684</v>
      </c>
      <c r="I8817" s="307" t="s">
        <v>3684</v>
      </c>
      <c r="J8817" s="201" t="str">
        <f t="shared" si="275"/>
        <v>9999</v>
      </c>
      <c r="K8817" s="270"/>
      <c r="L8817" s="270"/>
      <c r="M8817" s="271"/>
      <c r="N8817" s="270" t="e">
        <v>#N/A</v>
      </c>
      <c r="O8817" s="272" t="e">
        <v>#N/A</v>
      </c>
      <c r="P8817" s="272" t="e">
        <v>#N/A</v>
      </c>
      <c r="Q8817" s="272" t="e">
        <v>#N/A</v>
      </c>
      <c r="S8817" s="208"/>
    </row>
    <row r="8818" spans="1:20" ht="12">
      <c r="A8818" s="268" t="str">
        <f t="shared" si="276"/>
        <v>##1366614117</v>
      </c>
      <c r="B8818" s="304" t="s">
        <v>19891</v>
      </c>
      <c r="C8818" s="269" t="s">
        <v>3798</v>
      </c>
      <c r="D8818" s="144" t="s">
        <v>3106</v>
      </c>
      <c r="E8818" s="269" t="s">
        <v>3649</v>
      </c>
      <c r="F8818" s="145" t="s">
        <v>3106</v>
      </c>
      <c r="G8818" s="269" t="s">
        <v>3106</v>
      </c>
      <c r="H8818" s="305" t="s">
        <v>3684</v>
      </c>
      <c r="I8818" s="307" t="s">
        <v>3684</v>
      </c>
      <c r="J8818" s="201" t="str">
        <f t="shared" si="275"/>
        <v>9999</v>
      </c>
      <c r="K8818" s="270"/>
      <c r="L8818" s="270"/>
      <c r="M8818" s="271"/>
      <c r="N8818" s="270" t="e">
        <v>#N/A</v>
      </c>
      <c r="O8818" s="272" t="e">
        <v>#N/A</v>
      </c>
      <c r="P8818" s="272" t="e">
        <v>#N/A</v>
      </c>
      <c r="Q8818" s="272" t="e">
        <v>#N/A</v>
      </c>
      <c r="S8818" s="208"/>
    </row>
    <row r="8819" spans="1:20" ht="12">
      <c r="A8819" s="268" t="str">
        <f t="shared" si="276"/>
        <v>##1366890725</v>
      </c>
      <c r="B8819" s="304" t="s">
        <v>19891</v>
      </c>
      <c r="C8819" s="269" t="s">
        <v>4014</v>
      </c>
      <c r="D8819" s="144" t="s">
        <v>3106</v>
      </c>
      <c r="E8819" s="269" t="s">
        <v>3649</v>
      </c>
      <c r="F8819" s="145" t="s">
        <v>3106</v>
      </c>
      <c r="G8819" s="269" t="s">
        <v>3106</v>
      </c>
      <c r="H8819" s="305" t="s">
        <v>3650</v>
      </c>
      <c r="I8819" s="307" t="s">
        <v>3650</v>
      </c>
      <c r="J8819" s="201" t="str">
        <f t="shared" si="275"/>
        <v>9999</v>
      </c>
      <c r="K8819" s="270"/>
      <c r="L8819" s="270"/>
      <c r="M8819" s="271"/>
      <c r="N8819" s="270" t="e">
        <v>#N/A</v>
      </c>
      <c r="O8819" s="272" t="e">
        <v>#N/A</v>
      </c>
      <c r="P8819" s="272" t="e">
        <v>#N/A</v>
      </c>
      <c r="Q8819" s="272" t="e">
        <v>#N/A</v>
      </c>
      <c r="S8819" s="208"/>
    </row>
    <row r="8820" spans="1:20" ht="12">
      <c r="A8820" s="268" t="str">
        <f t="shared" si="276"/>
        <v>##1376519629</v>
      </c>
      <c r="B8820" s="304" t="s">
        <v>19891</v>
      </c>
      <c r="C8820" s="269" t="s">
        <v>14493</v>
      </c>
      <c r="D8820" s="144" t="s">
        <v>3106</v>
      </c>
      <c r="E8820" s="269" t="s">
        <v>3649</v>
      </c>
      <c r="F8820" s="145" t="s">
        <v>3106</v>
      </c>
      <c r="G8820" s="269" t="s">
        <v>3106</v>
      </c>
      <c r="H8820" s="305" t="s">
        <v>3650</v>
      </c>
      <c r="I8820" s="307" t="s">
        <v>3650</v>
      </c>
      <c r="J8820" s="201" t="str">
        <f t="shared" si="275"/>
        <v>9999</v>
      </c>
      <c r="K8820" s="270" t="s">
        <v>13993</v>
      </c>
      <c r="L8820" s="270" t="s">
        <v>14438</v>
      </c>
      <c r="M8820" s="271">
        <v>44085</v>
      </c>
      <c r="N8820" s="270" t="e">
        <v>#N/A</v>
      </c>
      <c r="O8820" s="272" t="e">
        <v>#N/A</v>
      </c>
      <c r="P8820" s="272" t="e">
        <v>#N/A</v>
      </c>
      <c r="Q8820" s="272" t="e">
        <v>#N/A</v>
      </c>
      <c r="S8820" s="208"/>
    </row>
    <row r="8821" spans="1:20" ht="12">
      <c r="A8821" s="268" t="str">
        <f t="shared" si="276"/>
        <v>##1376584110</v>
      </c>
      <c r="B8821" s="304" t="s">
        <v>19891</v>
      </c>
      <c r="C8821" s="269" t="s">
        <v>3799</v>
      </c>
      <c r="D8821" s="144" t="s">
        <v>3106</v>
      </c>
      <c r="E8821" s="269" t="s">
        <v>3649</v>
      </c>
      <c r="F8821" s="145" t="s">
        <v>3106</v>
      </c>
      <c r="G8821" s="269" t="s">
        <v>3106</v>
      </c>
      <c r="H8821" s="305" t="s">
        <v>3684</v>
      </c>
      <c r="I8821" s="307" t="s">
        <v>3684</v>
      </c>
      <c r="J8821" s="201" t="str">
        <f t="shared" si="275"/>
        <v>9999</v>
      </c>
      <c r="K8821" s="270"/>
      <c r="L8821" s="270"/>
      <c r="M8821" s="271"/>
      <c r="N8821" s="270" t="e">
        <v>#N/A</v>
      </c>
      <c r="O8821" s="272" t="e">
        <v>#N/A</v>
      </c>
      <c r="P8821" s="272" t="e">
        <v>#N/A</v>
      </c>
      <c r="Q8821" s="272" t="e">
        <v>#N/A</v>
      </c>
      <c r="S8821" s="208"/>
    </row>
    <row r="8822" spans="1:20" ht="12">
      <c r="A8822" s="268" t="str">
        <f t="shared" si="276"/>
        <v>##1376597328</v>
      </c>
      <c r="B8822" s="304" t="s">
        <v>19891</v>
      </c>
      <c r="C8822" s="269" t="s">
        <v>4255</v>
      </c>
      <c r="D8822" s="144" t="s">
        <v>3106</v>
      </c>
      <c r="E8822" s="269" t="s">
        <v>3649</v>
      </c>
      <c r="F8822" s="145" t="s">
        <v>3106</v>
      </c>
      <c r="G8822" s="269" t="s">
        <v>3106</v>
      </c>
      <c r="H8822" s="305" t="s">
        <v>4256</v>
      </c>
      <c r="I8822" s="307" t="s">
        <v>4256</v>
      </c>
      <c r="J8822" s="201" t="str">
        <f t="shared" si="275"/>
        <v>9999</v>
      </c>
      <c r="K8822" s="270" t="s">
        <v>4043</v>
      </c>
      <c r="L8822" s="270"/>
      <c r="M8822" s="271"/>
      <c r="N8822" s="270" t="e">
        <v>#N/A</v>
      </c>
      <c r="O8822" s="272" t="e">
        <v>#N/A</v>
      </c>
      <c r="P8822" s="272" t="e">
        <v>#N/A</v>
      </c>
      <c r="Q8822" s="272" t="e">
        <v>#N/A</v>
      </c>
      <c r="S8822" s="208"/>
    </row>
    <row r="8823" spans="1:20" ht="12">
      <c r="A8823" s="268" t="str">
        <f t="shared" si="276"/>
        <v>##1376620336</v>
      </c>
      <c r="B8823" s="304" t="s">
        <v>19891</v>
      </c>
      <c r="C8823" s="269" t="s">
        <v>4257</v>
      </c>
      <c r="D8823" s="144" t="s">
        <v>3106</v>
      </c>
      <c r="E8823" s="269" t="s">
        <v>3649</v>
      </c>
      <c r="F8823" s="145" t="s">
        <v>3106</v>
      </c>
      <c r="G8823" s="269" t="s">
        <v>3106</v>
      </c>
      <c r="H8823" s="305" t="s">
        <v>4258</v>
      </c>
      <c r="I8823" s="307" t="s">
        <v>4258</v>
      </c>
      <c r="J8823" s="201" t="str">
        <f t="shared" si="275"/>
        <v>9999</v>
      </c>
      <c r="K8823" s="270" t="s">
        <v>4043</v>
      </c>
      <c r="L8823" s="270"/>
      <c r="M8823" s="271"/>
      <c r="N8823" s="270" t="e">
        <v>#N/A</v>
      </c>
      <c r="O8823" s="272" t="e">
        <v>#N/A</v>
      </c>
      <c r="P8823" s="272" t="e">
        <v>#N/A</v>
      </c>
      <c r="Q8823" s="272" t="e">
        <v>#N/A</v>
      </c>
      <c r="S8823" s="208"/>
    </row>
    <row r="8824" spans="1:20" ht="12">
      <c r="A8824" s="268" t="str">
        <f t="shared" si="276"/>
        <v>##1376644385</v>
      </c>
      <c r="B8824" s="304" t="s">
        <v>19891</v>
      </c>
      <c r="C8824" s="269" t="s">
        <v>3800</v>
      </c>
      <c r="D8824" s="144" t="s">
        <v>3106</v>
      </c>
      <c r="E8824" s="269" t="s">
        <v>3649</v>
      </c>
      <c r="F8824" s="145" t="s">
        <v>3106</v>
      </c>
      <c r="G8824" s="269" t="s">
        <v>3106</v>
      </c>
      <c r="H8824" s="305" t="s">
        <v>3684</v>
      </c>
      <c r="I8824" s="307" t="s">
        <v>3684</v>
      </c>
      <c r="J8824" s="201" t="str">
        <f t="shared" si="275"/>
        <v>9999</v>
      </c>
      <c r="K8824" s="270"/>
      <c r="L8824" s="270"/>
      <c r="M8824" s="271"/>
      <c r="N8824" s="270" t="e">
        <v>#N/A</v>
      </c>
      <c r="O8824" s="272" t="e">
        <v>#N/A</v>
      </c>
      <c r="P8824" s="272" t="e">
        <v>#N/A</v>
      </c>
      <c r="Q8824" s="272" t="e">
        <v>#N/A</v>
      </c>
      <c r="S8824" s="208"/>
    </row>
    <row r="8825" spans="1:20" ht="12">
      <c r="A8825" s="268" t="str">
        <f t="shared" si="276"/>
        <v>##1376698043</v>
      </c>
      <c r="B8825" s="304" t="s">
        <v>19891</v>
      </c>
      <c r="C8825" s="269" t="s">
        <v>3801</v>
      </c>
      <c r="D8825" s="144" t="s">
        <v>3106</v>
      </c>
      <c r="E8825" s="269" t="s">
        <v>3649</v>
      </c>
      <c r="F8825" s="145" t="s">
        <v>3106</v>
      </c>
      <c r="G8825" s="269" t="s">
        <v>3106</v>
      </c>
      <c r="H8825" s="305" t="s">
        <v>3684</v>
      </c>
      <c r="I8825" s="307" t="s">
        <v>3684</v>
      </c>
      <c r="J8825" s="201" t="str">
        <f t="shared" si="275"/>
        <v>9999</v>
      </c>
      <c r="K8825" s="270"/>
      <c r="L8825" s="270"/>
      <c r="M8825" s="271"/>
      <c r="N8825" s="270" t="e">
        <v>#N/A</v>
      </c>
      <c r="O8825" s="272" t="e">
        <v>#N/A</v>
      </c>
      <c r="P8825" s="272" t="e">
        <v>#N/A</v>
      </c>
      <c r="Q8825" s="272" t="e">
        <v>#N/A</v>
      </c>
      <c r="S8825" s="311"/>
      <c r="T8825" s="311"/>
    </row>
    <row r="8826" spans="1:20" ht="12">
      <c r="A8826" s="268" t="str">
        <f t="shared" si="276"/>
        <v>##1376774984</v>
      </c>
      <c r="B8826" s="304" t="s">
        <v>19891</v>
      </c>
      <c r="C8826" s="269" t="s">
        <v>4259</v>
      </c>
      <c r="D8826" s="144" t="s">
        <v>3106</v>
      </c>
      <c r="E8826" s="269" t="s">
        <v>3649</v>
      </c>
      <c r="F8826" s="145" t="s">
        <v>3106</v>
      </c>
      <c r="G8826" s="269" t="s">
        <v>3106</v>
      </c>
      <c r="H8826" s="305" t="s">
        <v>4260</v>
      </c>
      <c r="I8826" s="307" t="s">
        <v>4260</v>
      </c>
      <c r="J8826" s="201" t="str">
        <f t="shared" si="275"/>
        <v>9999</v>
      </c>
      <c r="K8826" s="270" t="s">
        <v>4043</v>
      </c>
      <c r="L8826" s="270"/>
      <c r="M8826" s="271"/>
      <c r="N8826" s="270" t="e">
        <v>#N/A</v>
      </c>
      <c r="O8826" s="272" t="e">
        <v>#N/A</v>
      </c>
      <c r="P8826" s="272" t="e">
        <v>#N/A</v>
      </c>
      <c r="Q8826" s="272" t="e">
        <v>#N/A</v>
      </c>
      <c r="S8826" s="208"/>
    </row>
    <row r="8827" spans="1:20" ht="12">
      <c r="A8827" s="268" t="str">
        <f t="shared" si="276"/>
        <v>##1376870840</v>
      </c>
      <c r="B8827" s="304" t="s">
        <v>19891</v>
      </c>
      <c r="C8827" s="269" t="s">
        <v>4015</v>
      </c>
      <c r="D8827" s="144" t="s">
        <v>3106</v>
      </c>
      <c r="E8827" s="269" t="s">
        <v>3649</v>
      </c>
      <c r="F8827" s="145" t="s">
        <v>3106</v>
      </c>
      <c r="G8827" s="269" t="s">
        <v>3106</v>
      </c>
      <c r="H8827" s="305" t="s">
        <v>3650</v>
      </c>
      <c r="I8827" s="307" t="s">
        <v>3650</v>
      </c>
      <c r="J8827" s="201" t="str">
        <f t="shared" si="275"/>
        <v>9999</v>
      </c>
      <c r="K8827" s="270"/>
      <c r="L8827" s="270"/>
      <c r="M8827" s="271"/>
      <c r="N8827" s="270" t="e">
        <v>#N/A</v>
      </c>
      <c r="O8827" s="272" t="e">
        <v>#N/A</v>
      </c>
      <c r="P8827" s="272" t="e">
        <v>#N/A</v>
      </c>
      <c r="Q8827" s="272" t="e">
        <v>#N/A</v>
      </c>
      <c r="S8827" s="208"/>
    </row>
    <row r="8828" spans="1:20" ht="12">
      <c r="A8828" s="268" t="str">
        <f t="shared" si="276"/>
        <v>##1376876664</v>
      </c>
      <c r="B8828" s="304" t="s">
        <v>19891</v>
      </c>
      <c r="C8828" s="269" t="s">
        <v>4261</v>
      </c>
      <c r="D8828" s="144" t="s">
        <v>3106</v>
      </c>
      <c r="E8828" s="269" t="s">
        <v>3649</v>
      </c>
      <c r="F8828" s="145" t="s">
        <v>3106</v>
      </c>
      <c r="G8828" s="269" t="s">
        <v>3106</v>
      </c>
      <c r="H8828" s="305" t="s">
        <v>4262</v>
      </c>
      <c r="I8828" s="307" t="s">
        <v>4262</v>
      </c>
      <c r="J8828" s="201" t="str">
        <f t="shared" si="275"/>
        <v>9999</v>
      </c>
      <c r="K8828" s="270" t="s">
        <v>4043</v>
      </c>
      <c r="L8828" s="270"/>
      <c r="M8828" s="271"/>
      <c r="N8828" s="270" t="e">
        <v>#N/A</v>
      </c>
      <c r="O8828" s="272" t="e">
        <v>#N/A</v>
      </c>
      <c r="P8828" s="272" t="e">
        <v>#N/A</v>
      </c>
      <c r="Q8828" s="272" t="e">
        <v>#N/A</v>
      </c>
      <c r="S8828" s="208"/>
    </row>
    <row r="8829" spans="1:20" ht="12">
      <c r="A8829" s="268" t="str">
        <f t="shared" si="276"/>
        <v>##1386178721</v>
      </c>
      <c r="B8829" s="304" t="s">
        <v>19891</v>
      </c>
      <c r="C8829" s="269" t="s">
        <v>14494</v>
      </c>
      <c r="D8829" s="144" t="s">
        <v>3106</v>
      </c>
      <c r="E8829" s="269" t="s">
        <v>3649</v>
      </c>
      <c r="F8829" s="145" t="s">
        <v>3106</v>
      </c>
      <c r="G8829" s="269" t="s">
        <v>3106</v>
      </c>
      <c r="H8829" s="305" t="s">
        <v>3650</v>
      </c>
      <c r="I8829" s="307" t="s">
        <v>3650</v>
      </c>
      <c r="J8829" s="201" t="str">
        <f t="shared" si="275"/>
        <v>9999</v>
      </c>
      <c r="K8829" s="270" t="s">
        <v>13993</v>
      </c>
      <c r="L8829" s="270" t="s">
        <v>14438</v>
      </c>
      <c r="M8829" s="271">
        <v>44085</v>
      </c>
      <c r="N8829" s="270" t="e">
        <v>#N/A</v>
      </c>
      <c r="O8829" s="272" t="e">
        <v>#N/A</v>
      </c>
      <c r="P8829" s="272" t="e">
        <v>#N/A</v>
      </c>
      <c r="Q8829" s="272" t="e">
        <v>#N/A</v>
      </c>
      <c r="S8829" s="208"/>
    </row>
    <row r="8830" spans="1:20" ht="12">
      <c r="A8830" s="268" t="str">
        <f t="shared" si="276"/>
        <v>##1386188837</v>
      </c>
      <c r="B8830" s="304" t="s">
        <v>19891</v>
      </c>
      <c r="C8830" s="269" t="s">
        <v>4263</v>
      </c>
      <c r="D8830" s="144" t="s">
        <v>3106</v>
      </c>
      <c r="E8830" s="269" t="s">
        <v>3649</v>
      </c>
      <c r="F8830" s="145" t="s">
        <v>3106</v>
      </c>
      <c r="G8830" s="269" t="s">
        <v>3106</v>
      </c>
      <c r="H8830" s="305" t="s">
        <v>4264</v>
      </c>
      <c r="I8830" s="307" t="s">
        <v>4264</v>
      </c>
      <c r="J8830" s="201" t="str">
        <f t="shared" si="275"/>
        <v>9999</v>
      </c>
      <c r="K8830" s="270" t="s">
        <v>4043</v>
      </c>
      <c r="L8830" s="270"/>
      <c r="M8830" s="271"/>
      <c r="N8830" s="270" t="e">
        <v>#N/A</v>
      </c>
      <c r="O8830" s="272" t="e">
        <v>#N/A</v>
      </c>
      <c r="P8830" s="272" t="e">
        <v>#N/A</v>
      </c>
      <c r="Q8830" s="272" t="e">
        <v>#N/A</v>
      </c>
      <c r="S8830" s="208"/>
    </row>
    <row r="8831" spans="1:20" ht="12">
      <c r="A8831" s="268" t="str">
        <f t="shared" si="276"/>
        <v>##1386619450</v>
      </c>
      <c r="B8831" s="304" t="s">
        <v>19891</v>
      </c>
      <c r="C8831" s="269" t="s">
        <v>4265</v>
      </c>
      <c r="D8831" s="144" t="s">
        <v>3106</v>
      </c>
      <c r="E8831" s="269" t="s">
        <v>3649</v>
      </c>
      <c r="F8831" s="145" t="s">
        <v>3106</v>
      </c>
      <c r="G8831" s="269" t="s">
        <v>3106</v>
      </c>
      <c r="H8831" s="305" t="s">
        <v>4266</v>
      </c>
      <c r="I8831" s="307" t="s">
        <v>4266</v>
      </c>
      <c r="J8831" s="201" t="str">
        <f t="shared" si="275"/>
        <v>9999</v>
      </c>
      <c r="K8831" s="270" t="s">
        <v>4043</v>
      </c>
      <c r="L8831" s="270"/>
      <c r="M8831" s="271"/>
      <c r="N8831" s="270" t="e">
        <v>#N/A</v>
      </c>
      <c r="O8831" s="272" t="e">
        <v>#N/A</v>
      </c>
      <c r="P8831" s="272" t="e">
        <v>#N/A</v>
      </c>
      <c r="Q8831" s="272" t="e">
        <v>#N/A</v>
      </c>
      <c r="S8831" s="208"/>
    </row>
    <row r="8832" spans="1:20" ht="12">
      <c r="A8832" s="268" t="str">
        <f t="shared" si="276"/>
        <v>##1386651297</v>
      </c>
      <c r="B8832" s="304" t="s">
        <v>19891</v>
      </c>
      <c r="C8832" s="269" t="s">
        <v>3802</v>
      </c>
      <c r="D8832" s="144" t="s">
        <v>3106</v>
      </c>
      <c r="E8832" s="269" t="s">
        <v>3649</v>
      </c>
      <c r="F8832" s="145" t="s">
        <v>3106</v>
      </c>
      <c r="G8832" s="269" t="s">
        <v>3106</v>
      </c>
      <c r="H8832" s="305" t="s">
        <v>3684</v>
      </c>
      <c r="I8832" s="307" t="s">
        <v>3684</v>
      </c>
      <c r="J8832" s="201" t="str">
        <f t="shared" si="275"/>
        <v>9999</v>
      </c>
      <c r="K8832" s="270"/>
      <c r="L8832" s="270"/>
      <c r="M8832" s="271"/>
      <c r="N8832" s="270" t="e">
        <v>#N/A</v>
      </c>
      <c r="O8832" s="272" t="e">
        <v>#N/A</v>
      </c>
      <c r="P8832" s="272" t="e">
        <v>#N/A</v>
      </c>
      <c r="Q8832" s="272" t="e">
        <v>#N/A</v>
      </c>
      <c r="S8832" s="208"/>
    </row>
    <row r="8833" spans="1:17" s="208" customFormat="1" ht="12">
      <c r="A8833" s="268" t="str">
        <f t="shared" si="276"/>
        <v>##1386719086</v>
      </c>
      <c r="B8833" s="304" t="s">
        <v>19891</v>
      </c>
      <c r="C8833" s="269" t="s">
        <v>4267</v>
      </c>
      <c r="D8833" s="144" t="s">
        <v>3106</v>
      </c>
      <c r="E8833" s="269" t="s">
        <v>3649</v>
      </c>
      <c r="F8833" s="145" t="s">
        <v>3106</v>
      </c>
      <c r="G8833" s="269" t="s">
        <v>3106</v>
      </c>
      <c r="H8833" s="305" t="s">
        <v>4268</v>
      </c>
      <c r="I8833" s="307" t="s">
        <v>4268</v>
      </c>
      <c r="J8833" s="201" t="str">
        <f t="shared" si="275"/>
        <v>9999</v>
      </c>
      <c r="K8833" s="270" t="s">
        <v>4043</v>
      </c>
      <c r="L8833" s="270"/>
      <c r="M8833" s="271"/>
      <c r="N8833" s="270" t="e">
        <v>#N/A</v>
      </c>
      <c r="O8833" s="272" t="e">
        <v>#N/A</v>
      </c>
      <c r="P8833" s="272" t="e">
        <v>#N/A</v>
      </c>
      <c r="Q8833" s="272" t="e">
        <v>#N/A</v>
      </c>
    </row>
    <row r="8834" spans="1:17" s="208" customFormat="1" ht="12">
      <c r="A8834" s="268" t="str">
        <f t="shared" si="276"/>
        <v>##1386746337</v>
      </c>
      <c r="B8834" s="304" t="s">
        <v>19891</v>
      </c>
      <c r="C8834" s="269" t="s">
        <v>4269</v>
      </c>
      <c r="D8834" s="144" t="s">
        <v>3106</v>
      </c>
      <c r="E8834" s="269" t="s">
        <v>3649</v>
      </c>
      <c r="F8834" s="145" t="s">
        <v>3106</v>
      </c>
      <c r="G8834" s="269" t="s">
        <v>3106</v>
      </c>
      <c r="H8834" s="305" t="s">
        <v>4270</v>
      </c>
      <c r="I8834" s="307" t="s">
        <v>4270</v>
      </c>
      <c r="J8834" s="201" t="str">
        <f t="shared" si="275"/>
        <v>9999</v>
      </c>
      <c r="K8834" s="270" t="s">
        <v>4043</v>
      </c>
      <c r="L8834" s="270"/>
      <c r="M8834" s="271"/>
      <c r="N8834" s="270" t="e">
        <v>#N/A</v>
      </c>
      <c r="O8834" s="272" t="e">
        <v>#N/A</v>
      </c>
      <c r="P8834" s="272" t="e">
        <v>#N/A</v>
      </c>
      <c r="Q8834" s="272" t="e">
        <v>#N/A</v>
      </c>
    </row>
    <row r="8835" spans="1:17" s="208" customFormat="1" ht="12">
      <c r="A8835" s="268" t="str">
        <f t="shared" si="276"/>
        <v>##1386983260</v>
      </c>
      <c r="B8835" s="304" t="s">
        <v>19891</v>
      </c>
      <c r="C8835" s="269" t="s">
        <v>4271</v>
      </c>
      <c r="D8835" s="144" t="s">
        <v>3106</v>
      </c>
      <c r="E8835" s="269" t="s">
        <v>3649</v>
      </c>
      <c r="F8835" s="145" t="s">
        <v>3106</v>
      </c>
      <c r="G8835" s="269" t="s">
        <v>3106</v>
      </c>
      <c r="H8835" s="305" t="s">
        <v>4272</v>
      </c>
      <c r="I8835" s="307" t="s">
        <v>4272</v>
      </c>
      <c r="J8835" s="201" t="str">
        <f t="shared" ref="J8835:J8898" si="277">B8835</f>
        <v>9999</v>
      </c>
      <c r="K8835" s="270" t="s">
        <v>4117</v>
      </c>
      <c r="L8835" s="270"/>
      <c r="M8835" s="271"/>
      <c r="N8835" s="270" t="e">
        <v>#N/A</v>
      </c>
      <c r="O8835" s="272" t="e">
        <v>#N/A</v>
      </c>
      <c r="P8835" s="272" t="e">
        <v>#N/A</v>
      </c>
      <c r="Q8835" s="272" t="e">
        <v>#N/A</v>
      </c>
    </row>
    <row r="8836" spans="1:17" s="208" customFormat="1" ht="12">
      <c r="A8836" s="268" t="str">
        <f t="shared" si="276"/>
        <v>##1396052221</v>
      </c>
      <c r="B8836" s="304" t="s">
        <v>19891</v>
      </c>
      <c r="C8836" s="269" t="s">
        <v>3803</v>
      </c>
      <c r="D8836" s="144" t="s">
        <v>3106</v>
      </c>
      <c r="E8836" s="269" t="s">
        <v>3649</v>
      </c>
      <c r="F8836" s="145" t="s">
        <v>3106</v>
      </c>
      <c r="G8836" s="269" t="s">
        <v>3106</v>
      </c>
      <c r="H8836" s="305" t="s">
        <v>3684</v>
      </c>
      <c r="I8836" s="307" t="s">
        <v>3684</v>
      </c>
      <c r="J8836" s="201" t="str">
        <f t="shared" si="277"/>
        <v>9999</v>
      </c>
      <c r="K8836" s="270"/>
      <c r="L8836" s="270"/>
      <c r="M8836" s="271"/>
      <c r="N8836" s="270" t="e">
        <v>#N/A</v>
      </c>
      <c r="O8836" s="272" t="e">
        <v>#N/A</v>
      </c>
      <c r="P8836" s="272" t="e">
        <v>#N/A</v>
      </c>
      <c r="Q8836" s="272" t="e">
        <v>#N/A</v>
      </c>
    </row>
    <row r="8837" spans="1:17" s="208" customFormat="1" ht="12">
      <c r="A8837" s="268" t="str">
        <f t="shared" si="276"/>
        <v>##1396087672</v>
      </c>
      <c r="B8837" s="304" t="s">
        <v>19891</v>
      </c>
      <c r="C8837" s="147" t="s">
        <v>20231</v>
      </c>
      <c r="D8837" s="144" t="s">
        <v>3106</v>
      </c>
      <c r="E8837" s="148" t="s">
        <v>3649</v>
      </c>
      <c r="F8837" s="145" t="s">
        <v>3106</v>
      </c>
      <c r="G8837" s="269" t="s">
        <v>3106</v>
      </c>
      <c r="H8837" s="149" t="s">
        <v>20233</v>
      </c>
      <c r="I8837" s="306" t="s">
        <v>20233</v>
      </c>
      <c r="J8837" s="201" t="str">
        <f t="shared" si="277"/>
        <v>9999</v>
      </c>
      <c r="K8837" s="308" t="s">
        <v>19917</v>
      </c>
      <c r="L8837" s="308" t="s">
        <v>13916</v>
      </c>
      <c r="M8837" s="271">
        <v>44475</v>
      </c>
      <c r="N8837" s="308" t="s">
        <v>18777</v>
      </c>
      <c r="O8837" s="314" t="s">
        <v>18778</v>
      </c>
      <c r="P8837" s="314" t="s">
        <v>19920</v>
      </c>
      <c r="Q8837" s="314" t="s">
        <v>19921</v>
      </c>
    </row>
    <row r="8838" spans="1:17" s="208" customFormat="1" ht="12">
      <c r="A8838" s="268" t="str">
        <f t="shared" si="276"/>
        <v>##1396747960</v>
      </c>
      <c r="B8838" s="304" t="s">
        <v>19891</v>
      </c>
      <c r="C8838" s="269" t="s">
        <v>3804</v>
      </c>
      <c r="D8838" s="144" t="s">
        <v>3106</v>
      </c>
      <c r="E8838" s="269" t="s">
        <v>3649</v>
      </c>
      <c r="F8838" s="145" t="s">
        <v>3106</v>
      </c>
      <c r="G8838" s="269" t="s">
        <v>3106</v>
      </c>
      <c r="H8838" s="305" t="s">
        <v>3684</v>
      </c>
      <c r="I8838" s="307" t="s">
        <v>3684</v>
      </c>
      <c r="J8838" s="201" t="str">
        <f t="shared" si="277"/>
        <v>9999</v>
      </c>
      <c r="K8838" s="270"/>
      <c r="L8838" s="270"/>
      <c r="M8838" s="271"/>
      <c r="N8838" s="270" t="e">
        <v>#N/A</v>
      </c>
      <c r="O8838" s="272" t="e">
        <v>#N/A</v>
      </c>
      <c r="P8838" s="272" t="e">
        <v>#N/A</v>
      </c>
      <c r="Q8838" s="272" t="e">
        <v>#N/A</v>
      </c>
    </row>
    <row r="8839" spans="1:17" s="208" customFormat="1" ht="12">
      <c r="A8839" s="268" t="str">
        <f t="shared" si="276"/>
        <v>##1396765681</v>
      </c>
      <c r="B8839" s="304" t="s">
        <v>19891</v>
      </c>
      <c r="C8839" s="269" t="s">
        <v>4273</v>
      </c>
      <c r="D8839" s="144" t="s">
        <v>3106</v>
      </c>
      <c r="E8839" s="269" t="s">
        <v>3649</v>
      </c>
      <c r="F8839" s="145" t="s">
        <v>3106</v>
      </c>
      <c r="G8839" s="269" t="s">
        <v>3106</v>
      </c>
      <c r="H8839" s="305" t="s">
        <v>4173</v>
      </c>
      <c r="I8839" s="307" t="s">
        <v>4173</v>
      </c>
      <c r="J8839" s="201" t="str">
        <f t="shared" si="277"/>
        <v>9999</v>
      </c>
      <c r="K8839" s="270" t="s">
        <v>4043</v>
      </c>
      <c r="L8839" s="270"/>
      <c r="M8839" s="271"/>
      <c r="N8839" s="270" t="e">
        <v>#N/A</v>
      </c>
      <c r="O8839" s="272" t="e">
        <v>#N/A</v>
      </c>
      <c r="P8839" s="272" t="e">
        <v>#N/A</v>
      </c>
      <c r="Q8839" s="272" t="e">
        <v>#N/A</v>
      </c>
    </row>
    <row r="8840" spans="1:17" s="208" customFormat="1" ht="12">
      <c r="A8840" s="268" t="str">
        <f t="shared" si="276"/>
        <v>##1396849303</v>
      </c>
      <c r="B8840" s="304" t="s">
        <v>19891</v>
      </c>
      <c r="C8840" s="269" t="s">
        <v>4274</v>
      </c>
      <c r="D8840" s="144" t="s">
        <v>3106</v>
      </c>
      <c r="E8840" s="269" t="s">
        <v>3649</v>
      </c>
      <c r="F8840" s="145" t="s">
        <v>3106</v>
      </c>
      <c r="G8840" s="269" t="s">
        <v>3106</v>
      </c>
      <c r="H8840" s="305" t="s">
        <v>4275</v>
      </c>
      <c r="I8840" s="307" t="s">
        <v>4275</v>
      </c>
      <c r="J8840" s="201" t="str">
        <f t="shared" si="277"/>
        <v>9999</v>
      </c>
      <c r="K8840" s="270" t="s">
        <v>4043</v>
      </c>
      <c r="L8840" s="270"/>
      <c r="M8840" s="271"/>
      <c r="N8840" s="270" t="e">
        <v>#N/A</v>
      </c>
      <c r="O8840" s="272" t="e">
        <v>#N/A</v>
      </c>
      <c r="P8840" s="272" t="e">
        <v>#N/A</v>
      </c>
      <c r="Q8840" s="272" t="e">
        <v>#N/A</v>
      </c>
    </row>
    <row r="8841" spans="1:17" s="208" customFormat="1" ht="12">
      <c r="A8841" s="268" t="str">
        <f t="shared" si="276"/>
        <v>##1396946208</v>
      </c>
      <c r="B8841" s="304" t="s">
        <v>19891</v>
      </c>
      <c r="C8841" s="269" t="s">
        <v>3805</v>
      </c>
      <c r="D8841" s="144" t="s">
        <v>3106</v>
      </c>
      <c r="E8841" s="269" t="s">
        <v>3649</v>
      </c>
      <c r="F8841" s="145" t="s">
        <v>3106</v>
      </c>
      <c r="G8841" s="269" t="s">
        <v>3106</v>
      </c>
      <c r="H8841" s="305" t="s">
        <v>3684</v>
      </c>
      <c r="I8841" s="307" t="s">
        <v>3684</v>
      </c>
      <c r="J8841" s="201" t="str">
        <f t="shared" si="277"/>
        <v>9999</v>
      </c>
      <c r="K8841" s="270"/>
      <c r="L8841" s="270"/>
      <c r="M8841" s="271"/>
      <c r="N8841" s="270" t="e">
        <v>#N/A</v>
      </c>
      <c r="O8841" s="272" t="e">
        <v>#N/A</v>
      </c>
      <c r="P8841" s="272" t="e">
        <v>#N/A</v>
      </c>
      <c r="Q8841" s="272" t="e">
        <v>#N/A</v>
      </c>
    </row>
    <row r="8842" spans="1:17" s="208" customFormat="1" ht="12">
      <c r="A8842" s="268" t="str">
        <f t="shared" si="276"/>
        <v>##1396988903</v>
      </c>
      <c r="B8842" s="304" t="s">
        <v>19891</v>
      </c>
      <c r="C8842" s="269" t="s">
        <v>3806</v>
      </c>
      <c r="D8842" s="144" t="s">
        <v>3106</v>
      </c>
      <c r="E8842" s="269" t="s">
        <v>3649</v>
      </c>
      <c r="F8842" s="145" t="s">
        <v>3106</v>
      </c>
      <c r="G8842" s="269" t="s">
        <v>3106</v>
      </c>
      <c r="H8842" s="305" t="s">
        <v>3684</v>
      </c>
      <c r="I8842" s="307" t="s">
        <v>3684</v>
      </c>
      <c r="J8842" s="201" t="str">
        <f t="shared" si="277"/>
        <v>9999</v>
      </c>
      <c r="K8842" s="270"/>
      <c r="L8842" s="270"/>
      <c r="M8842" s="271"/>
      <c r="N8842" s="270" t="e">
        <v>#N/A</v>
      </c>
      <c r="O8842" s="272" t="e">
        <v>#N/A</v>
      </c>
      <c r="P8842" s="272" t="e">
        <v>#N/A</v>
      </c>
      <c r="Q8842" s="272" t="e">
        <v>#N/A</v>
      </c>
    </row>
    <row r="8843" spans="1:17" s="208" customFormat="1" ht="12">
      <c r="A8843" s="268" t="str">
        <f t="shared" si="276"/>
        <v>##1407344880</v>
      </c>
      <c r="B8843" s="304" t="s">
        <v>19891</v>
      </c>
      <c r="C8843" s="269" t="s">
        <v>14495</v>
      </c>
      <c r="D8843" s="144" t="s">
        <v>3106</v>
      </c>
      <c r="E8843" s="269" t="s">
        <v>3649</v>
      </c>
      <c r="F8843" s="145" t="s">
        <v>3106</v>
      </c>
      <c r="G8843" s="269" t="s">
        <v>3106</v>
      </c>
      <c r="H8843" s="305" t="s">
        <v>3650</v>
      </c>
      <c r="I8843" s="307" t="s">
        <v>3650</v>
      </c>
      <c r="J8843" s="201" t="str">
        <f t="shared" si="277"/>
        <v>9999</v>
      </c>
      <c r="K8843" s="270" t="s">
        <v>13993</v>
      </c>
      <c r="L8843" s="270" t="s">
        <v>14438</v>
      </c>
      <c r="M8843" s="271">
        <v>44085</v>
      </c>
      <c r="N8843" s="270" t="e">
        <v>#N/A</v>
      </c>
      <c r="O8843" s="272" t="e">
        <v>#N/A</v>
      </c>
      <c r="P8843" s="272" t="e">
        <v>#N/A</v>
      </c>
      <c r="Q8843" s="272" t="e">
        <v>#N/A</v>
      </c>
    </row>
    <row r="8844" spans="1:17" s="208" customFormat="1" ht="12">
      <c r="A8844" s="268" t="str">
        <f t="shared" si="276"/>
        <v>##1407803638</v>
      </c>
      <c r="B8844" s="304" t="s">
        <v>19891</v>
      </c>
      <c r="C8844" s="269" t="s">
        <v>3807</v>
      </c>
      <c r="D8844" s="144" t="s">
        <v>3106</v>
      </c>
      <c r="E8844" s="269" t="s">
        <v>3649</v>
      </c>
      <c r="F8844" s="145" t="s">
        <v>3106</v>
      </c>
      <c r="G8844" s="269" t="s">
        <v>3106</v>
      </c>
      <c r="H8844" s="305" t="s">
        <v>3684</v>
      </c>
      <c r="I8844" s="307" t="s">
        <v>3684</v>
      </c>
      <c r="J8844" s="201" t="str">
        <f t="shared" si="277"/>
        <v>9999</v>
      </c>
      <c r="K8844" s="270"/>
      <c r="L8844" s="270"/>
      <c r="M8844" s="271"/>
      <c r="N8844" s="270" t="e">
        <v>#N/A</v>
      </c>
      <c r="O8844" s="272" t="e">
        <v>#N/A</v>
      </c>
      <c r="P8844" s="272" t="e">
        <v>#N/A</v>
      </c>
      <c r="Q8844" s="272" t="e">
        <v>#N/A</v>
      </c>
    </row>
    <row r="8845" spans="1:17" s="208" customFormat="1" ht="12">
      <c r="A8845" s="268" t="str">
        <f t="shared" si="276"/>
        <v>##1407805971</v>
      </c>
      <c r="B8845" s="304" t="s">
        <v>19891</v>
      </c>
      <c r="C8845" s="269" t="s">
        <v>3808</v>
      </c>
      <c r="D8845" s="144" t="s">
        <v>3106</v>
      </c>
      <c r="E8845" s="269" t="s">
        <v>3649</v>
      </c>
      <c r="F8845" s="145" t="s">
        <v>3106</v>
      </c>
      <c r="G8845" s="269" t="s">
        <v>3106</v>
      </c>
      <c r="H8845" s="305" t="s">
        <v>3684</v>
      </c>
      <c r="I8845" s="307" t="s">
        <v>3684</v>
      </c>
      <c r="J8845" s="201" t="str">
        <f t="shared" si="277"/>
        <v>9999</v>
      </c>
      <c r="K8845" s="270"/>
      <c r="L8845" s="270"/>
      <c r="M8845" s="271"/>
      <c r="N8845" s="270" t="e">
        <v>#N/A</v>
      </c>
      <c r="O8845" s="272" t="e">
        <v>#N/A</v>
      </c>
      <c r="P8845" s="272" t="e">
        <v>#N/A</v>
      </c>
      <c r="Q8845" s="272" t="e">
        <v>#N/A</v>
      </c>
    </row>
    <row r="8846" spans="1:17" s="208" customFormat="1" ht="12">
      <c r="A8846" s="268" t="str">
        <f t="shared" si="276"/>
        <v>##1407808173</v>
      </c>
      <c r="B8846" s="304" t="s">
        <v>19891</v>
      </c>
      <c r="C8846" s="269" t="s">
        <v>4276</v>
      </c>
      <c r="D8846" s="144" t="s">
        <v>3106</v>
      </c>
      <c r="E8846" s="269" t="s">
        <v>3649</v>
      </c>
      <c r="F8846" s="145" t="s">
        <v>3106</v>
      </c>
      <c r="G8846" s="269" t="s">
        <v>3106</v>
      </c>
      <c r="H8846" s="305" t="s">
        <v>4277</v>
      </c>
      <c r="I8846" s="307" t="s">
        <v>4277</v>
      </c>
      <c r="J8846" s="201" t="str">
        <f t="shared" si="277"/>
        <v>9999</v>
      </c>
      <c r="K8846" s="270" t="s">
        <v>4117</v>
      </c>
      <c r="L8846" s="270"/>
      <c r="M8846" s="271"/>
      <c r="N8846" s="270" t="e">
        <v>#N/A</v>
      </c>
      <c r="O8846" s="272" t="e">
        <v>#N/A</v>
      </c>
      <c r="P8846" s="272" t="e">
        <v>#N/A</v>
      </c>
      <c r="Q8846" s="272" t="e">
        <v>#N/A</v>
      </c>
    </row>
    <row r="8847" spans="1:17" s="208" customFormat="1" ht="12">
      <c r="A8847" s="268" t="str">
        <f t="shared" si="276"/>
        <v>##1407828429</v>
      </c>
      <c r="B8847" s="304" t="s">
        <v>19891</v>
      </c>
      <c r="C8847" s="269" t="s">
        <v>3809</v>
      </c>
      <c r="D8847" s="144" t="s">
        <v>3106</v>
      </c>
      <c r="E8847" s="269" t="s">
        <v>3649</v>
      </c>
      <c r="F8847" s="145" t="s">
        <v>3106</v>
      </c>
      <c r="G8847" s="269" t="s">
        <v>3106</v>
      </c>
      <c r="H8847" s="305" t="s">
        <v>3684</v>
      </c>
      <c r="I8847" s="307" t="s">
        <v>3684</v>
      </c>
      <c r="J8847" s="201" t="str">
        <f t="shared" si="277"/>
        <v>9999</v>
      </c>
      <c r="K8847" s="270"/>
      <c r="L8847" s="270"/>
      <c r="M8847" s="271"/>
      <c r="N8847" s="270" t="e">
        <v>#N/A</v>
      </c>
      <c r="O8847" s="272" t="e">
        <v>#N/A</v>
      </c>
      <c r="P8847" s="272" t="e">
        <v>#N/A</v>
      </c>
      <c r="Q8847" s="272" t="e">
        <v>#N/A</v>
      </c>
    </row>
    <row r="8848" spans="1:17" s="208" customFormat="1" ht="12">
      <c r="A8848" s="268" t="str">
        <f t="shared" si="276"/>
        <v>##1407859655</v>
      </c>
      <c r="B8848" s="304" t="s">
        <v>19891</v>
      </c>
      <c r="C8848" s="269" t="s">
        <v>4278</v>
      </c>
      <c r="D8848" s="144" t="s">
        <v>3106</v>
      </c>
      <c r="E8848" s="269" t="s">
        <v>3649</v>
      </c>
      <c r="F8848" s="145" t="s">
        <v>3106</v>
      </c>
      <c r="G8848" s="269" t="s">
        <v>3106</v>
      </c>
      <c r="H8848" s="305" t="s">
        <v>4279</v>
      </c>
      <c r="I8848" s="307" t="s">
        <v>4279</v>
      </c>
      <c r="J8848" s="201" t="str">
        <f t="shared" si="277"/>
        <v>9999</v>
      </c>
      <c r="K8848" s="270" t="s">
        <v>4280</v>
      </c>
      <c r="L8848" s="270"/>
      <c r="M8848" s="271"/>
      <c r="N8848" s="270" t="e">
        <v>#N/A</v>
      </c>
      <c r="O8848" s="272" t="e">
        <v>#N/A</v>
      </c>
      <c r="P8848" s="272" t="e">
        <v>#N/A</v>
      </c>
      <c r="Q8848" s="272" t="e">
        <v>#N/A</v>
      </c>
    </row>
    <row r="8849" spans="1:20" s="303" customFormat="1" ht="12">
      <c r="A8849" s="268" t="str">
        <f t="shared" si="276"/>
        <v>##1407910631</v>
      </c>
      <c r="B8849" s="304" t="s">
        <v>19891</v>
      </c>
      <c r="C8849" s="269" t="s">
        <v>3810</v>
      </c>
      <c r="D8849" s="144" t="s">
        <v>3106</v>
      </c>
      <c r="E8849" s="269" t="s">
        <v>3649</v>
      </c>
      <c r="F8849" s="145" t="s">
        <v>3106</v>
      </c>
      <c r="G8849" s="269" t="s">
        <v>3106</v>
      </c>
      <c r="H8849" s="305" t="s">
        <v>3684</v>
      </c>
      <c r="I8849" s="307" t="s">
        <v>3684</v>
      </c>
      <c r="J8849" s="201" t="str">
        <f t="shared" si="277"/>
        <v>9999</v>
      </c>
      <c r="K8849" s="270"/>
      <c r="L8849" s="270"/>
      <c r="M8849" s="271"/>
      <c r="N8849" s="270" t="e">
        <v>#N/A</v>
      </c>
      <c r="O8849" s="272" t="e">
        <v>#N/A</v>
      </c>
      <c r="P8849" s="272" t="e">
        <v>#N/A</v>
      </c>
      <c r="Q8849" s="272" t="e">
        <v>#N/A</v>
      </c>
      <c r="R8849" s="208"/>
      <c r="S8849" s="208"/>
      <c r="T8849" s="208"/>
    </row>
    <row r="8850" spans="1:20" s="303" customFormat="1" ht="12">
      <c r="A8850" s="268" t="str">
        <f t="shared" si="276"/>
        <v>##1407989288</v>
      </c>
      <c r="B8850" s="304" t="s">
        <v>19891</v>
      </c>
      <c r="C8850" s="269" t="s">
        <v>3811</v>
      </c>
      <c r="D8850" s="144" t="s">
        <v>3106</v>
      </c>
      <c r="E8850" s="269" t="s">
        <v>3649</v>
      </c>
      <c r="F8850" s="145" t="s">
        <v>3106</v>
      </c>
      <c r="G8850" s="269" t="s">
        <v>3106</v>
      </c>
      <c r="H8850" s="305" t="s">
        <v>3684</v>
      </c>
      <c r="I8850" s="307" t="s">
        <v>3684</v>
      </c>
      <c r="J8850" s="201" t="str">
        <f t="shared" si="277"/>
        <v>9999</v>
      </c>
      <c r="K8850" s="270"/>
      <c r="L8850" s="270"/>
      <c r="M8850" s="271"/>
      <c r="N8850" s="270" t="e">
        <v>#N/A</v>
      </c>
      <c r="O8850" s="272" t="e">
        <v>#N/A</v>
      </c>
      <c r="P8850" s="272" t="e">
        <v>#N/A</v>
      </c>
      <c r="Q8850" s="272" t="e">
        <v>#N/A</v>
      </c>
      <c r="R8850" s="208"/>
      <c r="S8850" s="208"/>
      <c r="T8850" s="208"/>
    </row>
    <row r="8851" spans="1:20" s="303" customFormat="1" ht="12">
      <c r="A8851" s="268" t="str">
        <f t="shared" si="276"/>
        <v>##1417005760</v>
      </c>
      <c r="B8851" s="304" t="s">
        <v>19891</v>
      </c>
      <c r="C8851" s="269" t="s">
        <v>14139</v>
      </c>
      <c r="D8851" s="144" t="s">
        <v>3106</v>
      </c>
      <c r="E8851" s="269" t="s">
        <v>3649</v>
      </c>
      <c r="F8851" s="145" t="s">
        <v>3106</v>
      </c>
      <c r="G8851" s="269" t="s">
        <v>3106</v>
      </c>
      <c r="H8851" s="305" t="s">
        <v>3650</v>
      </c>
      <c r="I8851" s="307" t="s">
        <v>3650</v>
      </c>
      <c r="J8851" s="201" t="str">
        <f t="shared" si="277"/>
        <v>9999</v>
      </c>
      <c r="K8851" s="270" t="s">
        <v>13915</v>
      </c>
      <c r="L8851" s="270" t="s">
        <v>13916</v>
      </c>
      <c r="M8851" s="271">
        <v>44085</v>
      </c>
      <c r="N8851" s="270" t="e">
        <v>#N/A</v>
      </c>
      <c r="O8851" s="272" t="e">
        <v>#N/A</v>
      </c>
      <c r="P8851" s="272" t="e">
        <v>#N/A</v>
      </c>
      <c r="Q8851" s="272" t="e">
        <v>#N/A</v>
      </c>
      <c r="R8851" s="208"/>
      <c r="S8851" s="208"/>
      <c r="T8851" s="208"/>
    </row>
    <row r="8852" spans="1:20" ht="12">
      <c r="A8852" s="268" t="str">
        <f t="shared" si="276"/>
        <v>##1417027558</v>
      </c>
      <c r="B8852" s="304" t="s">
        <v>19891</v>
      </c>
      <c r="C8852" s="269" t="s">
        <v>3812</v>
      </c>
      <c r="D8852" s="144" t="s">
        <v>3106</v>
      </c>
      <c r="E8852" s="269" t="s">
        <v>3649</v>
      </c>
      <c r="F8852" s="145" t="s">
        <v>3106</v>
      </c>
      <c r="G8852" s="269" t="s">
        <v>3106</v>
      </c>
      <c r="H8852" s="305" t="s">
        <v>3684</v>
      </c>
      <c r="I8852" s="307" t="s">
        <v>3684</v>
      </c>
      <c r="J8852" s="201" t="str">
        <f t="shared" si="277"/>
        <v>9999</v>
      </c>
      <c r="K8852" s="270"/>
      <c r="L8852" s="270"/>
      <c r="M8852" s="271"/>
      <c r="N8852" s="270" t="e">
        <v>#N/A</v>
      </c>
      <c r="O8852" s="272" t="e">
        <v>#N/A</v>
      </c>
      <c r="P8852" s="272" t="e">
        <v>#N/A</v>
      </c>
      <c r="Q8852" s="272" t="e">
        <v>#N/A</v>
      </c>
      <c r="S8852" s="208"/>
    </row>
    <row r="8853" spans="1:20" ht="12">
      <c r="A8853" s="268" t="str">
        <f t="shared" ref="A8853:A8916" si="278">E8853&amp;C8853</f>
        <v>##1417089350</v>
      </c>
      <c r="B8853" s="304" t="s">
        <v>19891</v>
      </c>
      <c r="C8853" s="269" t="s">
        <v>3813</v>
      </c>
      <c r="D8853" s="144" t="s">
        <v>3106</v>
      </c>
      <c r="E8853" s="269" t="s">
        <v>3649</v>
      </c>
      <c r="F8853" s="145" t="s">
        <v>3106</v>
      </c>
      <c r="G8853" s="269" t="s">
        <v>3106</v>
      </c>
      <c r="H8853" s="305" t="s">
        <v>3684</v>
      </c>
      <c r="I8853" s="307" t="s">
        <v>3684</v>
      </c>
      <c r="J8853" s="201" t="str">
        <f t="shared" si="277"/>
        <v>9999</v>
      </c>
      <c r="K8853" s="270"/>
      <c r="L8853" s="270"/>
      <c r="M8853" s="271"/>
      <c r="N8853" s="270" t="e">
        <v>#N/A</v>
      </c>
      <c r="O8853" s="272" t="e">
        <v>#N/A</v>
      </c>
      <c r="P8853" s="272" t="e">
        <v>#N/A</v>
      </c>
      <c r="Q8853" s="272" t="e">
        <v>#N/A</v>
      </c>
      <c r="S8853" s="208"/>
    </row>
    <row r="8854" spans="1:20" ht="12">
      <c r="A8854" s="268" t="str">
        <f t="shared" si="278"/>
        <v>##1417279936</v>
      </c>
      <c r="B8854" s="304" t="s">
        <v>19891</v>
      </c>
      <c r="C8854" s="269" t="s">
        <v>4281</v>
      </c>
      <c r="D8854" s="144" t="s">
        <v>3106</v>
      </c>
      <c r="E8854" s="269" t="s">
        <v>3649</v>
      </c>
      <c r="F8854" s="145" t="s">
        <v>3106</v>
      </c>
      <c r="G8854" s="269" t="s">
        <v>3106</v>
      </c>
      <c r="H8854" s="305" t="s">
        <v>4282</v>
      </c>
      <c r="I8854" s="307" t="s">
        <v>4282</v>
      </c>
      <c r="J8854" s="201" t="str">
        <f t="shared" si="277"/>
        <v>9999</v>
      </c>
      <c r="K8854" s="270" t="s">
        <v>4043</v>
      </c>
      <c r="L8854" s="270"/>
      <c r="M8854" s="271"/>
      <c r="N8854" s="270" t="e">
        <v>#N/A</v>
      </c>
      <c r="O8854" s="272" t="e">
        <v>#N/A</v>
      </c>
      <c r="P8854" s="272" t="e">
        <v>#N/A</v>
      </c>
      <c r="Q8854" s="272" t="e">
        <v>#N/A</v>
      </c>
      <c r="S8854" s="208"/>
    </row>
    <row r="8855" spans="1:20" ht="12">
      <c r="A8855" s="268" t="str">
        <f t="shared" si="278"/>
        <v>##1417460205</v>
      </c>
      <c r="B8855" s="304" t="s">
        <v>19891</v>
      </c>
      <c r="C8855" s="269" t="s">
        <v>14496</v>
      </c>
      <c r="D8855" s="144" t="s">
        <v>3106</v>
      </c>
      <c r="E8855" s="269" t="s">
        <v>3649</v>
      </c>
      <c r="F8855" s="145" t="s">
        <v>3106</v>
      </c>
      <c r="G8855" s="269" t="s">
        <v>3106</v>
      </c>
      <c r="H8855" s="305" t="s">
        <v>3650</v>
      </c>
      <c r="I8855" s="307" t="s">
        <v>3650</v>
      </c>
      <c r="J8855" s="201" t="str">
        <f t="shared" si="277"/>
        <v>9999</v>
      </c>
      <c r="K8855" s="270" t="s">
        <v>13993</v>
      </c>
      <c r="L8855" s="270" t="s">
        <v>14438</v>
      </c>
      <c r="M8855" s="271">
        <v>44085</v>
      </c>
      <c r="N8855" s="270" t="e">
        <v>#N/A</v>
      </c>
      <c r="O8855" s="272" t="e">
        <v>#N/A</v>
      </c>
      <c r="P8855" s="272" t="e">
        <v>#N/A</v>
      </c>
      <c r="Q8855" s="272" t="e">
        <v>#N/A</v>
      </c>
      <c r="S8855" s="208"/>
    </row>
    <row r="8856" spans="1:20" ht="12">
      <c r="A8856" s="268" t="str">
        <f t="shared" si="278"/>
        <v>##1417901091</v>
      </c>
      <c r="B8856" s="304" t="s">
        <v>19891</v>
      </c>
      <c r="C8856" s="269" t="s">
        <v>3814</v>
      </c>
      <c r="D8856" s="144" t="s">
        <v>3106</v>
      </c>
      <c r="E8856" s="269" t="s">
        <v>3649</v>
      </c>
      <c r="F8856" s="145" t="s">
        <v>3106</v>
      </c>
      <c r="G8856" s="269" t="s">
        <v>3106</v>
      </c>
      <c r="H8856" s="305" t="s">
        <v>3684</v>
      </c>
      <c r="I8856" s="307" t="s">
        <v>3684</v>
      </c>
      <c r="J8856" s="201" t="str">
        <f t="shared" si="277"/>
        <v>9999</v>
      </c>
      <c r="K8856" s="270"/>
      <c r="L8856" s="270"/>
      <c r="M8856" s="271"/>
      <c r="N8856" s="270" t="e">
        <v>#N/A</v>
      </c>
      <c r="O8856" s="272" t="e">
        <v>#N/A</v>
      </c>
      <c r="P8856" s="272" t="e">
        <v>#N/A</v>
      </c>
      <c r="Q8856" s="272" t="e">
        <v>#N/A</v>
      </c>
      <c r="S8856" s="208"/>
    </row>
    <row r="8857" spans="1:20" ht="12">
      <c r="A8857" s="268" t="str">
        <f t="shared" si="278"/>
        <v>##1417947466</v>
      </c>
      <c r="B8857" s="304" t="s">
        <v>19891</v>
      </c>
      <c r="C8857" s="269" t="s">
        <v>14146</v>
      </c>
      <c r="D8857" s="144" t="s">
        <v>3106</v>
      </c>
      <c r="E8857" s="269" t="s">
        <v>3649</v>
      </c>
      <c r="F8857" s="145" t="s">
        <v>3106</v>
      </c>
      <c r="G8857" s="269" t="s">
        <v>3106</v>
      </c>
      <c r="H8857" s="305" t="s">
        <v>3650</v>
      </c>
      <c r="I8857" s="307" t="s">
        <v>3650</v>
      </c>
      <c r="J8857" s="201" t="str">
        <f t="shared" si="277"/>
        <v>9999</v>
      </c>
      <c r="K8857" s="270" t="s">
        <v>13915</v>
      </c>
      <c r="L8857" s="270" t="s">
        <v>13916</v>
      </c>
      <c r="M8857" s="271">
        <v>44085</v>
      </c>
      <c r="N8857" s="270" t="e">
        <v>#N/A</v>
      </c>
      <c r="O8857" s="272" t="e">
        <v>#N/A</v>
      </c>
      <c r="P8857" s="272" t="e">
        <v>#N/A</v>
      </c>
      <c r="Q8857" s="272" t="e">
        <v>#N/A</v>
      </c>
      <c r="S8857" s="208"/>
    </row>
    <row r="8858" spans="1:20" ht="12">
      <c r="A8858" s="268" t="str">
        <f t="shared" si="278"/>
        <v>##1417957473</v>
      </c>
      <c r="B8858" s="304" t="s">
        <v>19891</v>
      </c>
      <c r="C8858" s="269" t="s">
        <v>4283</v>
      </c>
      <c r="D8858" s="144" t="s">
        <v>3106</v>
      </c>
      <c r="E8858" s="269" t="s">
        <v>3649</v>
      </c>
      <c r="F8858" s="145" t="s">
        <v>3106</v>
      </c>
      <c r="G8858" s="269" t="s">
        <v>3106</v>
      </c>
      <c r="H8858" s="305" t="s">
        <v>4284</v>
      </c>
      <c r="I8858" s="307" t="s">
        <v>4284</v>
      </c>
      <c r="J8858" s="201" t="str">
        <f t="shared" si="277"/>
        <v>9999</v>
      </c>
      <c r="K8858" s="270" t="s">
        <v>4043</v>
      </c>
      <c r="L8858" s="270"/>
      <c r="M8858" s="271"/>
      <c r="N8858" s="270" t="e">
        <v>#N/A</v>
      </c>
      <c r="O8858" s="272" t="e">
        <v>#N/A</v>
      </c>
      <c r="P8858" s="272" t="e">
        <v>#N/A</v>
      </c>
      <c r="Q8858" s="272" t="e">
        <v>#N/A</v>
      </c>
      <c r="S8858" s="208"/>
    </row>
    <row r="8859" spans="1:20" ht="12">
      <c r="A8859" s="268" t="str">
        <f t="shared" si="278"/>
        <v>##1417979204</v>
      </c>
      <c r="B8859" s="304" t="s">
        <v>19891</v>
      </c>
      <c r="C8859" s="269" t="s">
        <v>2509</v>
      </c>
      <c r="D8859" s="144" t="s">
        <v>3106</v>
      </c>
      <c r="E8859" s="269" t="s">
        <v>3649</v>
      </c>
      <c r="F8859" s="145" t="s">
        <v>3106</v>
      </c>
      <c r="G8859" s="269" t="s">
        <v>3106</v>
      </c>
      <c r="H8859" s="305" t="s">
        <v>3650</v>
      </c>
      <c r="I8859" s="307" t="s">
        <v>3650</v>
      </c>
      <c r="J8859" s="201" t="str">
        <f t="shared" si="277"/>
        <v>9999</v>
      </c>
      <c r="K8859" s="270" t="s">
        <v>13993</v>
      </c>
      <c r="L8859" s="270" t="s">
        <v>14438</v>
      </c>
      <c r="M8859" s="271">
        <v>44085</v>
      </c>
      <c r="N8859" s="270" t="e">
        <v>#N/A</v>
      </c>
      <c r="O8859" s="272" t="e">
        <v>#N/A</v>
      </c>
      <c r="P8859" s="272" t="e">
        <v>#N/A</v>
      </c>
      <c r="Q8859" s="272" t="e">
        <v>#N/A</v>
      </c>
      <c r="S8859" s="208"/>
    </row>
    <row r="8860" spans="1:20" ht="12">
      <c r="A8860" s="268" t="str">
        <f t="shared" si="278"/>
        <v>##1417991316</v>
      </c>
      <c r="B8860" s="304" t="s">
        <v>19891</v>
      </c>
      <c r="C8860" s="269" t="s">
        <v>4285</v>
      </c>
      <c r="D8860" s="144" t="s">
        <v>3106</v>
      </c>
      <c r="E8860" s="269" t="s">
        <v>3649</v>
      </c>
      <c r="F8860" s="145" t="s">
        <v>3106</v>
      </c>
      <c r="G8860" s="269" t="s">
        <v>3106</v>
      </c>
      <c r="H8860" s="305" t="s">
        <v>4286</v>
      </c>
      <c r="I8860" s="307" t="s">
        <v>4286</v>
      </c>
      <c r="J8860" s="201" t="str">
        <f t="shared" si="277"/>
        <v>9999</v>
      </c>
      <c r="K8860" s="270" t="s">
        <v>4043</v>
      </c>
      <c r="L8860" s="270"/>
      <c r="M8860" s="271"/>
      <c r="N8860" s="270" t="e">
        <v>#N/A</v>
      </c>
      <c r="O8860" s="272" t="e">
        <v>#N/A</v>
      </c>
      <c r="P8860" s="272" t="e">
        <v>#N/A</v>
      </c>
      <c r="Q8860" s="272" t="e">
        <v>#N/A</v>
      </c>
      <c r="S8860" s="208"/>
    </row>
    <row r="8861" spans="1:20" ht="12">
      <c r="A8861" s="268" t="str">
        <f t="shared" si="278"/>
        <v>##1427007384</v>
      </c>
      <c r="B8861" s="304" t="s">
        <v>19891</v>
      </c>
      <c r="C8861" s="269" t="s">
        <v>14497</v>
      </c>
      <c r="D8861" s="144" t="s">
        <v>3106</v>
      </c>
      <c r="E8861" s="269" t="s">
        <v>3649</v>
      </c>
      <c r="F8861" s="145" t="s">
        <v>3106</v>
      </c>
      <c r="G8861" s="269" t="s">
        <v>3106</v>
      </c>
      <c r="H8861" s="305" t="s">
        <v>3650</v>
      </c>
      <c r="I8861" s="307" t="s">
        <v>3650</v>
      </c>
      <c r="J8861" s="201" t="str">
        <f t="shared" si="277"/>
        <v>9999</v>
      </c>
      <c r="K8861" s="270" t="s">
        <v>13993</v>
      </c>
      <c r="L8861" s="270" t="s">
        <v>14438</v>
      </c>
      <c r="M8861" s="271">
        <v>44085</v>
      </c>
      <c r="N8861" s="270" t="e">
        <v>#N/A</v>
      </c>
      <c r="O8861" s="272" t="e">
        <v>#N/A</v>
      </c>
      <c r="P8861" s="272" t="e">
        <v>#N/A</v>
      </c>
      <c r="Q8861" s="272" t="e">
        <v>#N/A</v>
      </c>
      <c r="S8861" s="208"/>
    </row>
    <row r="8862" spans="1:20" ht="12">
      <c r="A8862" s="268" t="str">
        <f t="shared" si="278"/>
        <v>##1427007848</v>
      </c>
      <c r="B8862" s="304" t="s">
        <v>19891</v>
      </c>
      <c r="C8862" s="269" t="s">
        <v>4287</v>
      </c>
      <c r="D8862" s="144" t="s">
        <v>3106</v>
      </c>
      <c r="E8862" s="269" t="s">
        <v>3649</v>
      </c>
      <c r="F8862" s="145" t="s">
        <v>3106</v>
      </c>
      <c r="G8862" s="269" t="s">
        <v>3106</v>
      </c>
      <c r="H8862" s="305" t="s">
        <v>4288</v>
      </c>
      <c r="I8862" s="307" t="s">
        <v>4288</v>
      </c>
      <c r="J8862" s="201" t="str">
        <f t="shared" si="277"/>
        <v>9999</v>
      </c>
      <c r="K8862" s="270" t="s">
        <v>4043</v>
      </c>
      <c r="L8862" s="270"/>
      <c r="M8862" s="271"/>
      <c r="N8862" s="270" t="e">
        <v>#N/A</v>
      </c>
      <c r="O8862" s="272" t="e">
        <v>#N/A</v>
      </c>
      <c r="P8862" s="272" t="e">
        <v>#N/A</v>
      </c>
      <c r="Q8862" s="272" t="e">
        <v>#N/A</v>
      </c>
      <c r="S8862" s="208"/>
    </row>
    <row r="8863" spans="1:20" ht="12">
      <c r="A8863" s="268" t="str">
        <f t="shared" si="278"/>
        <v>##1427055839</v>
      </c>
      <c r="B8863" s="304" t="s">
        <v>19891</v>
      </c>
      <c r="C8863" s="269" t="s">
        <v>4289</v>
      </c>
      <c r="D8863" s="144" t="s">
        <v>3106</v>
      </c>
      <c r="E8863" s="269" t="s">
        <v>3649</v>
      </c>
      <c r="F8863" s="145" t="s">
        <v>3106</v>
      </c>
      <c r="G8863" s="269" t="s">
        <v>3106</v>
      </c>
      <c r="H8863" s="305" t="s">
        <v>4290</v>
      </c>
      <c r="I8863" s="307" t="s">
        <v>4290</v>
      </c>
      <c r="J8863" s="201" t="str">
        <f t="shared" si="277"/>
        <v>9999</v>
      </c>
      <c r="K8863" s="270" t="s">
        <v>4043</v>
      </c>
      <c r="L8863" s="270"/>
      <c r="M8863" s="271"/>
      <c r="N8863" s="270" t="e">
        <v>#N/A</v>
      </c>
      <c r="O8863" s="272" t="e">
        <v>#N/A</v>
      </c>
      <c r="P8863" s="272" t="e">
        <v>#N/A</v>
      </c>
      <c r="Q8863" s="272" t="e">
        <v>#N/A</v>
      </c>
      <c r="S8863" s="208"/>
    </row>
    <row r="8864" spans="1:20" ht="12">
      <c r="A8864" s="268" t="str">
        <f t="shared" si="278"/>
        <v>##1427098169</v>
      </c>
      <c r="B8864" s="304" t="s">
        <v>19891</v>
      </c>
      <c r="C8864" s="269" t="s">
        <v>14498</v>
      </c>
      <c r="D8864" s="144" t="s">
        <v>3106</v>
      </c>
      <c r="E8864" s="269" t="s">
        <v>3649</v>
      </c>
      <c r="F8864" s="145" t="s">
        <v>3106</v>
      </c>
      <c r="G8864" s="269" t="s">
        <v>3106</v>
      </c>
      <c r="H8864" s="305" t="s">
        <v>3650</v>
      </c>
      <c r="I8864" s="307" t="s">
        <v>3650</v>
      </c>
      <c r="J8864" s="201" t="str">
        <f t="shared" si="277"/>
        <v>9999</v>
      </c>
      <c r="K8864" s="270" t="s">
        <v>13993</v>
      </c>
      <c r="L8864" s="270" t="s">
        <v>14438</v>
      </c>
      <c r="M8864" s="271">
        <v>44085</v>
      </c>
      <c r="N8864" s="270" t="e">
        <v>#N/A</v>
      </c>
      <c r="O8864" s="272" t="e">
        <v>#N/A</v>
      </c>
      <c r="P8864" s="272" t="e">
        <v>#N/A</v>
      </c>
      <c r="Q8864" s="272" t="e">
        <v>#N/A</v>
      </c>
      <c r="S8864" s="208"/>
    </row>
    <row r="8865" spans="1:17" s="208" customFormat="1" ht="12">
      <c r="A8865" s="268" t="str">
        <f t="shared" si="278"/>
        <v>##1427114099</v>
      </c>
      <c r="B8865" s="304" t="s">
        <v>19891</v>
      </c>
      <c r="C8865" s="147" t="s">
        <v>19918</v>
      </c>
      <c r="D8865" s="144" t="s">
        <v>3106</v>
      </c>
      <c r="E8865" s="148" t="s">
        <v>3649</v>
      </c>
      <c r="F8865" s="145" t="s">
        <v>3106</v>
      </c>
      <c r="G8865" s="269" t="s">
        <v>3106</v>
      </c>
      <c r="H8865" s="149" t="s">
        <v>19919</v>
      </c>
      <c r="I8865" s="306" t="s">
        <v>19919</v>
      </c>
      <c r="J8865" s="201" t="str">
        <f t="shared" si="277"/>
        <v>9999</v>
      </c>
      <c r="K8865" s="308" t="s">
        <v>19917</v>
      </c>
      <c r="L8865" s="308" t="s">
        <v>13916</v>
      </c>
      <c r="M8865" s="271">
        <v>44475</v>
      </c>
      <c r="N8865" s="270" t="s">
        <v>18777</v>
      </c>
      <c r="O8865" s="272" t="s">
        <v>18778</v>
      </c>
      <c r="P8865" s="272" t="s">
        <v>19920</v>
      </c>
      <c r="Q8865" s="272" t="s">
        <v>19921</v>
      </c>
    </row>
    <row r="8866" spans="1:17" s="208" customFormat="1" ht="12">
      <c r="A8866" s="268" t="str">
        <f t="shared" si="278"/>
        <v>##1427123132</v>
      </c>
      <c r="B8866" s="304" t="s">
        <v>19891</v>
      </c>
      <c r="C8866" s="269" t="s">
        <v>4291</v>
      </c>
      <c r="D8866" s="144" t="s">
        <v>3106</v>
      </c>
      <c r="E8866" s="269" t="s">
        <v>3649</v>
      </c>
      <c r="F8866" s="145" t="s">
        <v>3106</v>
      </c>
      <c r="G8866" s="269" t="s">
        <v>3106</v>
      </c>
      <c r="H8866" s="305" t="s">
        <v>4292</v>
      </c>
      <c r="I8866" s="307" t="s">
        <v>4292</v>
      </c>
      <c r="J8866" s="201" t="str">
        <f t="shared" si="277"/>
        <v>9999</v>
      </c>
      <c r="K8866" s="270" t="s">
        <v>4043</v>
      </c>
      <c r="L8866" s="270"/>
      <c r="M8866" s="271"/>
      <c r="N8866" s="270" t="e">
        <v>#N/A</v>
      </c>
      <c r="O8866" s="272" t="e">
        <v>#N/A</v>
      </c>
      <c r="P8866" s="272" t="e">
        <v>#N/A</v>
      </c>
      <c r="Q8866" s="272" t="e">
        <v>#N/A</v>
      </c>
    </row>
    <row r="8867" spans="1:17" s="208" customFormat="1" ht="12">
      <c r="A8867" s="268" t="str">
        <f t="shared" si="278"/>
        <v>##1427145176</v>
      </c>
      <c r="B8867" s="304" t="s">
        <v>19891</v>
      </c>
      <c r="C8867" s="269" t="s">
        <v>14150</v>
      </c>
      <c r="D8867" s="144" t="s">
        <v>3106</v>
      </c>
      <c r="E8867" s="269" t="s">
        <v>3649</v>
      </c>
      <c r="F8867" s="145" t="s">
        <v>3106</v>
      </c>
      <c r="G8867" s="269" t="s">
        <v>3106</v>
      </c>
      <c r="H8867" s="305" t="s">
        <v>3650</v>
      </c>
      <c r="I8867" s="307" t="s">
        <v>3650</v>
      </c>
      <c r="J8867" s="201" t="str">
        <f t="shared" si="277"/>
        <v>9999</v>
      </c>
      <c r="K8867" s="270" t="s">
        <v>13915</v>
      </c>
      <c r="L8867" s="270" t="s">
        <v>13916</v>
      </c>
      <c r="M8867" s="271">
        <v>44085</v>
      </c>
      <c r="N8867" s="270" t="e">
        <v>#N/A</v>
      </c>
      <c r="O8867" s="272" t="e">
        <v>#N/A</v>
      </c>
      <c r="P8867" s="272" t="e">
        <v>#N/A</v>
      </c>
      <c r="Q8867" s="272" t="e">
        <v>#N/A</v>
      </c>
    </row>
    <row r="8868" spans="1:17" s="208" customFormat="1" ht="12">
      <c r="A8868" s="268" t="str">
        <f t="shared" si="278"/>
        <v>##1427150697</v>
      </c>
      <c r="B8868" s="304" t="s">
        <v>19891</v>
      </c>
      <c r="C8868" s="269" t="s">
        <v>14499</v>
      </c>
      <c r="D8868" s="144" t="s">
        <v>3106</v>
      </c>
      <c r="E8868" s="269" t="s">
        <v>3649</v>
      </c>
      <c r="F8868" s="145" t="s">
        <v>3106</v>
      </c>
      <c r="G8868" s="269" t="s">
        <v>3106</v>
      </c>
      <c r="H8868" s="305" t="s">
        <v>3650</v>
      </c>
      <c r="I8868" s="307" t="s">
        <v>3650</v>
      </c>
      <c r="J8868" s="201" t="str">
        <f t="shared" si="277"/>
        <v>9999</v>
      </c>
      <c r="K8868" s="270" t="s">
        <v>13993</v>
      </c>
      <c r="L8868" s="270" t="s">
        <v>14438</v>
      </c>
      <c r="M8868" s="271">
        <v>44085</v>
      </c>
      <c r="N8868" s="270" t="e">
        <v>#N/A</v>
      </c>
      <c r="O8868" s="272" t="e">
        <v>#N/A</v>
      </c>
      <c r="P8868" s="272" t="e">
        <v>#N/A</v>
      </c>
      <c r="Q8868" s="272" t="e">
        <v>#N/A</v>
      </c>
    </row>
    <row r="8869" spans="1:17" s="208" customFormat="1" ht="12">
      <c r="A8869" s="268" t="str">
        <f t="shared" si="278"/>
        <v>##1427320993</v>
      </c>
      <c r="B8869" s="304" t="s">
        <v>19891</v>
      </c>
      <c r="C8869" s="269" t="s">
        <v>4293</v>
      </c>
      <c r="D8869" s="144" t="s">
        <v>3106</v>
      </c>
      <c r="E8869" s="269" t="s">
        <v>3649</v>
      </c>
      <c r="F8869" s="145" t="s">
        <v>3106</v>
      </c>
      <c r="G8869" s="269" t="s">
        <v>3106</v>
      </c>
      <c r="H8869" s="305" t="s">
        <v>4294</v>
      </c>
      <c r="I8869" s="307" t="s">
        <v>4294</v>
      </c>
      <c r="J8869" s="201" t="str">
        <f t="shared" si="277"/>
        <v>9999</v>
      </c>
      <c r="K8869" s="270" t="s">
        <v>4117</v>
      </c>
      <c r="L8869" s="270"/>
      <c r="M8869" s="271"/>
      <c r="N8869" s="270" t="e">
        <v>#N/A</v>
      </c>
      <c r="O8869" s="272" t="e">
        <v>#N/A</v>
      </c>
      <c r="P8869" s="272" t="e">
        <v>#N/A</v>
      </c>
      <c r="Q8869" s="272" t="e">
        <v>#N/A</v>
      </c>
    </row>
    <row r="8870" spans="1:17" s="208" customFormat="1" ht="12">
      <c r="A8870" s="268" t="str">
        <f t="shared" si="278"/>
        <v>##1427441559</v>
      </c>
      <c r="B8870" s="304" t="s">
        <v>19891</v>
      </c>
      <c r="C8870" s="269" t="s">
        <v>14157</v>
      </c>
      <c r="D8870" s="144" t="s">
        <v>3106</v>
      </c>
      <c r="E8870" s="269" t="s">
        <v>3649</v>
      </c>
      <c r="F8870" s="145" t="s">
        <v>3106</v>
      </c>
      <c r="G8870" s="269" t="s">
        <v>3106</v>
      </c>
      <c r="H8870" s="305" t="s">
        <v>3650</v>
      </c>
      <c r="I8870" s="307" t="s">
        <v>3650</v>
      </c>
      <c r="J8870" s="201" t="str">
        <f t="shared" si="277"/>
        <v>9999</v>
      </c>
      <c r="K8870" s="270" t="s">
        <v>13915</v>
      </c>
      <c r="L8870" s="270" t="s">
        <v>13916</v>
      </c>
      <c r="M8870" s="271">
        <v>44085</v>
      </c>
      <c r="N8870" s="270" t="e">
        <v>#N/A</v>
      </c>
      <c r="O8870" s="272" t="e">
        <v>#N/A</v>
      </c>
      <c r="P8870" s="272" t="e">
        <v>#N/A</v>
      </c>
      <c r="Q8870" s="272" t="e">
        <v>#N/A</v>
      </c>
    </row>
    <row r="8871" spans="1:17" s="208" customFormat="1" ht="12">
      <c r="A8871" s="268" t="str">
        <f t="shared" si="278"/>
        <v>##1437103777</v>
      </c>
      <c r="B8871" s="304" t="s">
        <v>19891</v>
      </c>
      <c r="C8871" s="269" t="s">
        <v>14500</v>
      </c>
      <c r="D8871" s="144" t="s">
        <v>3106</v>
      </c>
      <c r="E8871" s="269" t="s">
        <v>3649</v>
      </c>
      <c r="F8871" s="145" t="s">
        <v>3106</v>
      </c>
      <c r="G8871" s="269" t="s">
        <v>3106</v>
      </c>
      <c r="H8871" s="305" t="s">
        <v>3650</v>
      </c>
      <c r="I8871" s="307" t="s">
        <v>3650</v>
      </c>
      <c r="J8871" s="201" t="str">
        <f t="shared" si="277"/>
        <v>9999</v>
      </c>
      <c r="K8871" s="270" t="s">
        <v>13993</v>
      </c>
      <c r="L8871" s="270" t="s">
        <v>14438</v>
      </c>
      <c r="M8871" s="271">
        <v>44085</v>
      </c>
      <c r="N8871" s="270" t="e">
        <v>#N/A</v>
      </c>
      <c r="O8871" s="272" t="e">
        <v>#N/A</v>
      </c>
      <c r="P8871" s="272" t="e">
        <v>#N/A</v>
      </c>
      <c r="Q8871" s="272" t="e">
        <v>#N/A</v>
      </c>
    </row>
    <row r="8872" spans="1:17" s="208" customFormat="1" ht="12">
      <c r="A8872" s="268" t="str">
        <f t="shared" si="278"/>
        <v>##1437107117</v>
      </c>
      <c r="B8872" s="304" t="s">
        <v>19891</v>
      </c>
      <c r="C8872" s="269" t="s">
        <v>4295</v>
      </c>
      <c r="D8872" s="144" t="s">
        <v>3106</v>
      </c>
      <c r="E8872" s="269" t="s">
        <v>3649</v>
      </c>
      <c r="F8872" s="145" t="s">
        <v>3106</v>
      </c>
      <c r="G8872" s="269" t="s">
        <v>3106</v>
      </c>
      <c r="H8872" s="305" t="s">
        <v>4296</v>
      </c>
      <c r="I8872" s="307" t="s">
        <v>4296</v>
      </c>
      <c r="J8872" s="201" t="str">
        <f t="shared" si="277"/>
        <v>9999</v>
      </c>
      <c r="K8872" s="270" t="s">
        <v>4043</v>
      </c>
      <c r="L8872" s="270"/>
      <c r="M8872" s="271"/>
      <c r="N8872" s="270" t="e">
        <v>#N/A</v>
      </c>
      <c r="O8872" s="272" t="e">
        <v>#N/A</v>
      </c>
      <c r="P8872" s="272" t="e">
        <v>#N/A</v>
      </c>
      <c r="Q8872" s="272" t="e">
        <v>#N/A</v>
      </c>
    </row>
    <row r="8873" spans="1:17" s="208" customFormat="1" ht="12">
      <c r="A8873" s="268" t="str">
        <f t="shared" si="278"/>
        <v>##1437135811</v>
      </c>
      <c r="B8873" s="304" t="s">
        <v>19891</v>
      </c>
      <c r="C8873" s="269" t="s">
        <v>4297</v>
      </c>
      <c r="D8873" s="144" t="s">
        <v>3106</v>
      </c>
      <c r="E8873" s="269" t="s">
        <v>3649</v>
      </c>
      <c r="F8873" s="145" t="s">
        <v>3106</v>
      </c>
      <c r="G8873" s="269" t="s">
        <v>3106</v>
      </c>
      <c r="H8873" s="305" t="s">
        <v>4298</v>
      </c>
      <c r="I8873" s="307" t="s">
        <v>4298</v>
      </c>
      <c r="J8873" s="201" t="str">
        <f t="shared" si="277"/>
        <v>9999</v>
      </c>
      <c r="K8873" s="270" t="s">
        <v>4043</v>
      </c>
      <c r="L8873" s="270"/>
      <c r="M8873" s="271"/>
      <c r="N8873" s="270" t="e">
        <v>#N/A</v>
      </c>
      <c r="O8873" s="272" t="e">
        <v>#N/A</v>
      </c>
      <c r="P8873" s="272" t="e">
        <v>#N/A</v>
      </c>
      <c r="Q8873" s="272" t="e">
        <v>#N/A</v>
      </c>
    </row>
    <row r="8874" spans="1:17" s="208" customFormat="1" ht="12">
      <c r="A8874" s="268" t="str">
        <f t="shared" si="278"/>
        <v>##1437135902</v>
      </c>
      <c r="B8874" s="304" t="s">
        <v>19891</v>
      </c>
      <c r="C8874" s="269" t="s">
        <v>4299</v>
      </c>
      <c r="D8874" s="144" t="s">
        <v>3106</v>
      </c>
      <c r="E8874" s="269" t="s">
        <v>3649</v>
      </c>
      <c r="F8874" s="145" t="s">
        <v>3106</v>
      </c>
      <c r="G8874" s="269" t="s">
        <v>3106</v>
      </c>
      <c r="H8874" s="305" t="s">
        <v>4300</v>
      </c>
      <c r="I8874" s="307" t="s">
        <v>4300</v>
      </c>
      <c r="J8874" s="201" t="str">
        <f t="shared" si="277"/>
        <v>9999</v>
      </c>
      <c r="K8874" s="270" t="s">
        <v>4043</v>
      </c>
      <c r="L8874" s="270"/>
      <c r="M8874" s="271"/>
      <c r="N8874" s="270" t="e">
        <v>#N/A</v>
      </c>
      <c r="O8874" s="272" t="e">
        <v>#N/A</v>
      </c>
      <c r="P8874" s="272" t="e">
        <v>#N/A</v>
      </c>
      <c r="Q8874" s="272" t="e">
        <v>#N/A</v>
      </c>
    </row>
    <row r="8875" spans="1:17" s="208" customFormat="1" ht="12">
      <c r="A8875" s="268" t="str">
        <f t="shared" si="278"/>
        <v>##1437158433</v>
      </c>
      <c r="B8875" s="304" t="s">
        <v>19891</v>
      </c>
      <c r="C8875" s="269" t="s">
        <v>14161</v>
      </c>
      <c r="D8875" s="144" t="s">
        <v>3106</v>
      </c>
      <c r="E8875" s="269" t="s">
        <v>3649</v>
      </c>
      <c r="F8875" s="145" t="s">
        <v>3106</v>
      </c>
      <c r="G8875" s="269" t="s">
        <v>3106</v>
      </c>
      <c r="H8875" s="305" t="s">
        <v>3650</v>
      </c>
      <c r="I8875" s="307" t="s">
        <v>3650</v>
      </c>
      <c r="J8875" s="201" t="str">
        <f t="shared" si="277"/>
        <v>9999</v>
      </c>
      <c r="K8875" s="270" t="s">
        <v>13915</v>
      </c>
      <c r="L8875" s="270" t="s">
        <v>13916</v>
      </c>
      <c r="M8875" s="271">
        <v>44085</v>
      </c>
      <c r="N8875" s="270" t="e">
        <v>#N/A</v>
      </c>
      <c r="O8875" s="272" t="e">
        <v>#N/A</v>
      </c>
      <c r="P8875" s="272" t="e">
        <v>#N/A</v>
      </c>
      <c r="Q8875" s="272" t="e">
        <v>#N/A</v>
      </c>
    </row>
    <row r="8876" spans="1:17" s="208" customFormat="1" ht="12">
      <c r="A8876" s="268" t="str">
        <f t="shared" si="278"/>
        <v>##1437186111</v>
      </c>
      <c r="B8876" s="304" t="s">
        <v>19891</v>
      </c>
      <c r="C8876" s="269" t="s">
        <v>4301</v>
      </c>
      <c r="D8876" s="144" t="s">
        <v>3106</v>
      </c>
      <c r="E8876" s="269" t="s">
        <v>3649</v>
      </c>
      <c r="F8876" s="145" t="s">
        <v>3106</v>
      </c>
      <c r="G8876" s="269" t="s">
        <v>3106</v>
      </c>
      <c r="H8876" s="305" t="s">
        <v>4302</v>
      </c>
      <c r="I8876" s="307" t="s">
        <v>4302</v>
      </c>
      <c r="J8876" s="201" t="str">
        <f t="shared" si="277"/>
        <v>9999</v>
      </c>
      <c r="K8876" s="270" t="s">
        <v>4043</v>
      </c>
      <c r="L8876" s="270"/>
      <c r="M8876" s="271"/>
      <c r="N8876" s="270" t="e">
        <v>#N/A</v>
      </c>
      <c r="O8876" s="272" t="e">
        <v>#N/A</v>
      </c>
      <c r="P8876" s="272" t="e">
        <v>#N/A</v>
      </c>
      <c r="Q8876" s="272" t="e">
        <v>#N/A</v>
      </c>
    </row>
    <row r="8877" spans="1:17" s="208" customFormat="1" ht="12">
      <c r="A8877" s="268" t="str">
        <f t="shared" si="278"/>
        <v>##1447206438</v>
      </c>
      <c r="B8877" s="304" t="s">
        <v>19891</v>
      </c>
      <c r="C8877" s="269" t="s">
        <v>14165</v>
      </c>
      <c r="D8877" s="144" t="s">
        <v>3106</v>
      </c>
      <c r="E8877" s="269" t="s">
        <v>3649</v>
      </c>
      <c r="F8877" s="145" t="s">
        <v>3106</v>
      </c>
      <c r="G8877" s="269" t="s">
        <v>3106</v>
      </c>
      <c r="H8877" s="305" t="s">
        <v>3650</v>
      </c>
      <c r="I8877" s="307" t="s">
        <v>3650</v>
      </c>
      <c r="J8877" s="201" t="str">
        <f t="shared" si="277"/>
        <v>9999</v>
      </c>
      <c r="K8877" s="270" t="s">
        <v>13915</v>
      </c>
      <c r="L8877" s="270" t="s">
        <v>13916</v>
      </c>
      <c r="M8877" s="271">
        <v>44085</v>
      </c>
      <c r="N8877" s="270" t="e">
        <v>#N/A</v>
      </c>
      <c r="O8877" s="272" t="e">
        <v>#N/A</v>
      </c>
      <c r="P8877" s="272" t="e">
        <v>#N/A</v>
      </c>
      <c r="Q8877" s="272" t="e">
        <v>#N/A</v>
      </c>
    </row>
    <row r="8878" spans="1:17" s="208" customFormat="1" ht="12">
      <c r="A8878" s="268" t="str">
        <f t="shared" si="278"/>
        <v>##1447212592</v>
      </c>
      <c r="B8878" s="304" t="s">
        <v>19891</v>
      </c>
      <c r="C8878" s="269" t="s">
        <v>3815</v>
      </c>
      <c r="D8878" s="144" t="s">
        <v>3106</v>
      </c>
      <c r="E8878" s="269" t="s">
        <v>3649</v>
      </c>
      <c r="F8878" s="145" t="s">
        <v>3106</v>
      </c>
      <c r="G8878" s="269" t="s">
        <v>3106</v>
      </c>
      <c r="H8878" s="305" t="s">
        <v>3684</v>
      </c>
      <c r="I8878" s="307" t="s">
        <v>3684</v>
      </c>
      <c r="J8878" s="201" t="str">
        <f t="shared" si="277"/>
        <v>9999</v>
      </c>
      <c r="K8878" s="270"/>
      <c r="L8878" s="270"/>
      <c r="M8878" s="271"/>
      <c r="N8878" s="270" t="e">
        <v>#N/A</v>
      </c>
      <c r="O8878" s="272" t="e">
        <v>#N/A</v>
      </c>
      <c r="P8878" s="272" t="e">
        <v>#N/A</v>
      </c>
      <c r="Q8878" s="272" t="e">
        <v>#N/A</v>
      </c>
    </row>
    <row r="8879" spans="1:17" s="208" customFormat="1" ht="12">
      <c r="A8879" s="268" t="str">
        <f t="shared" si="278"/>
        <v>##1447218482</v>
      </c>
      <c r="B8879" s="304" t="s">
        <v>19891</v>
      </c>
      <c r="C8879" s="269" t="s">
        <v>4303</v>
      </c>
      <c r="D8879" s="144" t="s">
        <v>3106</v>
      </c>
      <c r="E8879" s="269" t="s">
        <v>3649</v>
      </c>
      <c r="F8879" s="145" t="s">
        <v>3106</v>
      </c>
      <c r="G8879" s="269" t="s">
        <v>3106</v>
      </c>
      <c r="H8879" s="305" t="s">
        <v>4304</v>
      </c>
      <c r="I8879" s="307" t="s">
        <v>4304</v>
      </c>
      <c r="J8879" s="201" t="str">
        <f t="shared" si="277"/>
        <v>9999</v>
      </c>
      <c r="K8879" s="270" t="s">
        <v>4043</v>
      </c>
      <c r="L8879" s="270"/>
      <c r="M8879" s="271"/>
      <c r="N8879" s="270" t="e">
        <v>#N/A</v>
      </c>
      <c r="O8879" s="272" t="e">
        <v>#N/A</v>
      </c>
      <c r="P8879" s="272" t="e">
        <v>#N/A</v>
      </c>
      <c r="Q8879" s="272" t="e">
        <v>#N/A</v>
      </c>
    </row>
    <row r="8880" spans="1:17" s="208" customFormat="1" ht="12">
      <c r="A8880" s="268" t="str">
        <f t="shared" si="278"/>
        <v>##1447255153</v>
      </c>
      <c r="B8880" s="304" t="s">
        <v>19891</v>
      </c>
      <c r="C8880" s="269" t="s">
        <v>4305</v>
      </c>
      <c r="D8880" s="144" t="s">
        <v>3106</v>
      </c>
      <c r="E8880" s="269" t="s">
        <v>3649</v>
      </c>
      <c r="F8880" s="145" t="s">
        <v>3106</v>
      </c>
      <c r="G8880" s="269" t="s">
        <v>3106</v>
      </c>
      <c r="H8880" s="305" t="s">
        <v>4306</v>
      </c>
      <c r="I8880" s="307" t="s">
        <v>4306</v>
      </c>
      <c r="J8880" s="201" t="str">
        <f t="shared" si="277"/>
        <v>9999</v>
      </c>
      <c r="K8880" s="270" t="s">
        <v>4043</v>
      </c>
      <c r="L8880" s="270"/>
      <c r="M8880" s="271"/>
      <c r="N8880" s="270" t="e">
        <v>#N/A</v>
      </c>
      <c r="O8880" s="272" t="e">
        <v>#N/A</v>
      </c>
      <c r="P8880" s="272" t="e">
        <v>#N/A</v>
      </c>
      <c r="Q8880" s="272" t="e">
        <v>#N/A</v>
      </c>
    </row>
    <row r="8881" spans="1:17" s="208" customFormat="1" ht="12">
      <c r="A8881" s="268" t="str">
        <f t="shared" si="278"/>
        <v>##1447275037</v>
      </c>
      <c r="B8881" s="304" t="s">
        <v>19891</v>
      </c>
      <c r="C8881" s="269" t="s">
        <v>4307</v>
      </c>
      <c r="D8881" s="144" t="s">
        <v>3106</v>
      </c>
      <c r="E8881" s="269" t="s">
        <v>3649</v>
      </c>
      <c r="F8881" s="145" t="s">
        <v>3106</v>
      </c>
      <c r="G8881" s="269" t="s">
        <v>3106</v>
      </c>
      <c r="H8881" s="305" t="s">
        <v>4308</v>
      </c>
      <c r="I8881" s="307" t="s">
        <v>4308</v>
      </c>
      <c r="J8881" s="201" t="str">
        <f t="shared" si="277"/>
        <v>9999</v>
      </c>
      <c r="K8881" s="270" t="s">
        <v>4043</v>
      </c>
      <c r="L8881" s="270"/>
      <c r="M8881" s="271"/>
      <c r="N8881" s="270" t="e">
        <v>#N/A</v>
      </c>
      <c r="O8881" s="272" t="e">
        <v>#N/A</v>
      </c>
      <c r="P8881" s="272" t="e">
        <v>#N/A</v>
      </c>
      <c r="Q8881" s="272" t="e">
        <v>#N/A</v>
      </c>
    </row>
    <row r="8882" spans="1:17" s="208" customFormat="1" ht="12">
      <c r="A8882" s="268" t="str">
        <f t="shared" si="278"/>
        <v>##1447297536</v>
      </c>
      <c r="B8882" s="304" t="s">
        <v>19891</v>
      </c>
      <c r="C8882" s="269" t="s">
        <v>4309</v>
      </c>
      <c r="D8882" s="144" t="s">
        <v>3106</v>
      </c>
      <c r="E8882" s="269" t="s">
        <v>3649</v>
      </c>
      <c r="F8882" s="145" t="s">
        <v>3106</v>
      </c>
      <c r="G8882" s="269" t="s">
        <v>3106</v>
      </c>
      <c r="H8882" s="305" t="s">
        <v>4185</v>
      </c>
      <c r="I8882" s="307" t="s">
        <v>4185</v>
      </c>
      <c r="J8882" s="201" t="str">
        <f t="shared" si="277"/>
        <v>9999</v>
      </c>
      <c r="K8882" s="270" t="s">
        <v>4186</v>
      </c>
      <c r="L8882" s="270"/>
      <c r="M8882" s="271"/>
      <c r="N8882" s="270" t="e">
        <v>#N/A</v>
      </c>
      <c r="O8882" s="272" t="e">
        <v>#N/A</v>
      </c>
      <c r="P8882" s="272" t="e">
        <v>#N/A</v>
      </c>
      <c r="Q8882" s="272" t="e">
        <v>#N/A</v>
      </c>
    </row>
    <row r="8883" spans="1:17" s="208" customFormat="1" ht="12">
      <c r="A8883" s="268" t="str">
        <f t="shared" si="278"/>
        <v>##1447457775</v>
      </c>
      <c r="B8883" s="304" t="s">
        <v>19891</v>
      </c>
      <c r="C8883" s="269" t="s">
        <v>3816</v>
      </c>
      <c r="D8883" s="144" t="s">
        <v>3106</v>
      </c>
      <c r="E8883" s="269" t="s">
        <v>3649</v>
      </c>
      <c r="F8883" s="145" t="s">
        <v>3106</v>
      </c>
      <c r="G8883" s="269" t="s">
        <v>3106</v>
      </c>
      <c r="H8883" s="305" t="s">
        <v>3684</v>
      </c>
      <c r="I8883" s="307" t="s">
        <v>3684</v>
      </c>
      <c r="J8883" s="201" t="str">
        <f t="shared" si="277"/>
        <v>9999</v>
      </c>
      <c r="K8883" s="270"/>
      <c r="L8883" s="270"/>
      <c r="M8883" s="271"/>
      <c r="N8883" s="270" t="e">
        <v>#N/A</v>
      </c>
      <c r="O8883" s="272" t="e">
        <v>#N/A</v>
      </c>
      <c r="P8883" s="272" t="e">
        <v>#N/A</v>
      </c>
      <c r="Q8883" s="272" t="e">
        <v>#N/A</v>
      </c>
    </row>
    <row r="8884" spans="1:17" s="208" customFormat="1" ht="12">
      <c r="A8884" s="268" t="str">
        <f t="shared" si="278"/>
        <v>##1447555982</v>
      </c>
      <c r="B8884" s="304" t="s">
        <v>19891</v>
      </c>
      <c r="C8884" s="269" t="s">
        <v>4017</v>
      </c>
      <c r="D8884" s="144" t="s">
        <v>3106</v>
      </c>
      <c r="E8884" s="269" t="s">
        <v>3649</v>
      </c>
      <c r="F8884" s="145" t="s">
        <v>3106</v>
      </c>
      <c r="G8884" s="269" t="s">
        <v>3106</v>
      </c>
      <c r="H8884" s="305" t="s">
        <v>3650</v>
      </c>
      <c r="I8884" s="307" t="s">
        <v>3650</v>
      </c>
      <c r="J8884" s="201" t="str">
        <f t="shared" si="277"/>
        <v>9999</v>
      </c>
      <c r="K8884" s="270"/>
      <c r="L8884" s="270"/>
      <c r="M8884" s="271"/>
      <c r="N8884" s="270" t="e">
        <v>#N/A</v>
      </c>
      <c r="O8884" s="272" t="e">
        <v>#N/A</v>
      </c>
      <c r="P8884" s="272" t="e">
        <v>#N/A</v>
      </c>
      <c r="Q8884" s="272" t="e">
        <v>#N/A</v>
      </c>
    </row>
    <row r="8885" spans="1:17" s="208" customFormat="1" ht="12">
      <c r="A8885" s="268" t="str">
        <f t="shared" si="278"/>
        <v>##1447571658</v>
      </c>
      <c r="B8885" s="304" t="s">
        <v>19891</v>
      </c>
      <c r="C8885" s="269" t="s">
        <v>4310</v>
      </c>
      <c r="D8885" s="144" t="s">
        <v>3106</v>
      </c>
      <c r="E8885" s="269" t="s">
        <v>3649</v>
      </c>
      <c r="F8885" s="145" t="s">
        <v>3106</v>
      </c>
      <c r="G8885" s="269" t="s">
        <v>3106</v>
      </c>
      <c r="H8885" s="305" t="s">
        <v>4311</v>
      </c>
      <c r="I8885" s="307" t="s">
        <v>4311</v>
      </c>
      <c r="J8885" s="201" t="str">
        <f t="shared" si="277"/>
        <v>9999</v>
      </c>
      <c r="K8885" s="270" t="s">
        <v>4043</v>
      </c>
      <c r="L8885" s="270"/>
      <c r="M8885" s="271"/>
      <c r="N8885" s="270" t="e">
        <v>#N/A</v>
      </c>
      <c r="O8885" s="272" t="e">
        <v>#N/A</v>
      </c>
      <c r="P8885" s="272" t="e">
        <v>#N/A</v>
      </c>
      <c r="Q8885" s="272" t="e">
        <v>#N/A</v>
      </c>
    </row>
    <row r="8886" spans="1:17" s="208" customFormat="1" ht="12">
      <c r="A8886" s="268" t="str">
        <f t="shared" si="278"/>
        <v>##1457392904</v>
      </c>
      <c r="B8886" s="304" t="s">
        <v>19891</v>
      </c>
      <c r="C8886" s="269" t="s">
        <v>4312</v>
      </c>
      <c r="D8886" s="144" t="s">
        <v>3106</v>
      </c>
      <c r="E8886" s="269" t="s">
        <v>3649</v>
      </c>
      <c r="F8886" s="145" t="s">
        <v>3106</v>
      </c>
      <c r="G8886" s="269" t="s">
        <v>3106</v>
      </c>
      <c r="H8886" s="305" t="s">
        <v>4313</v>
      </c>
      <c r="I8886" s="307" t="s">
        <v>4313</v>
      </c>
      <c r="J8886" s="201" t="str">
        <f t="shared" si="277"/>
        <v>9999</v>
      </c>
      <c r="K8886" s="270" t="s">
        <v>4043</v>
      </c>
      <c r="L8886" s="270"/>
      <c r="M8886" s="271"/>
      <c r="N8886" s="270" t="e">
        <v>#N/A</v>
      </c>
      <c r="O8886" s="272" t="e">
        <v>#N/A</v>
      </c>
      <c r="P8886" s="272" t="e">
        <v>#N/A</v>
      </c>
      <c r="Q8886" s="272" t="e">
        <v>#N/A</v>
      </c>
    </row>
    <row r="8887" spans="1:17" s="208" customFormat="1" ht="12">
      <c r="A8887" s="268" t="str">
        <f t="shared" si="278"/>
        <v>##1457413551</v>
      </c>
      <c r="B8887" s="304" t="s">
        <v>19891</v>
      </c>
      <c r="C8887" s="269" t="s">
        <v>3817</v>
      </c>
      <c r="D8887" s="144" t="s">
        <v>3106</v>
      </c>
      <c r="E8887" s="269" t="s">
        <v>3649</v>
      </c>
      <c r="F8887" s="145" t="s">
        <v>3106</v>
      </c>
      <c r="G8887" s="269" t="s">
        <v>3106</v>
      </c>
      <c r="H8887" s="305" t="s">
        <v>3684</v>
      </c>
      <c r="I8887" s="307" t="s">
        <v>3684</v>
      </c>
      <c r="J8887" s="201" t="str">
        <f t="shared" si="277"/>
        <v>9999</v>
      </c>
      <c r="K8887" s="270"/>
      <c r="L8887" s="270"/>
      <c r="M8887" s="271"/>
      <c r="N8887" s="270" t="e">
        <v>#N/A</v>
      </c>
      <c r="O8887" s="272" t="e">
        <v>#N/A</v>
      </c>
      <c r="P8887" s="272" t="e">
        <v>#N/A</v>
      </c>
      <c r="Q8887" s="272" t="e">
        <v>#N/A</v>
      </c>
    </row>
    <row r="8888" spans="1:17" s="208" customFormat="1" ht="12">
      <c r="A8888" s="268" t="str">
        <f t="shared" si="278"/>
        <v>##1457448037</v>
      </c>
      <c r="B8888" s="304" t="s">
        <v>19891</v>
      </c>
      <c r="C8888" s="269" t="s">
        <v>3818</v>
      </c>
      <c r="D8888" s="144" t="s">
        <v>3106</v>
      </c>
      <c r="E8888" s="269" t="s">
        <v>3649</v>
      </c>
      <c r="F8888" s="145" t="s">
        <v>3106</v>
      </c>
      <c r="G8888" s="269" t="s">
        <v>3106</v>
      </c>
      <c r="H8888" s="305" t="s">
        <v>3684</v>
      </c>
      <c r="I8888" s="307" t="s">
        <v>3684</v>
      </c>
      <c r="J8888" s="201" t="str">
        <f t="shared" si="277"/>
        <v>9999</v>
      </c>
      <c r="K8888" s="270"/>
      <c r="L8888" s="270"/>
      <c r="M8888" s="271"/>
      <c r="N8888" s="270" t="e">
        <v>#N/A</v>
      </c>
      <c r="O8888" s="272" t="e">
        <v>#N/A</v>
      </c>
      <c r="P8888" s="272" t="e">
        <v>#N/A</v>
      </c>
      <c r="Q8888" s="272" t="e">
        <v>#N/A</v>
      </c>
    </row>
    <row r="8889" spans="1:17" s="208" customFormat="1" ht="12">
      <c r="A8889" s="268" t="str">
        <f t="shared" si="278"/>
        <v>##1457538191</v>
      </c>
      <c r="B8889" s="304" t="s">
        <v>19891</v>
      </c>
      <c r="C8889" s="269" t="s">
        <v>3819</v>
      </c>
      <c r="D8889" s="144" t="s">
        <v>3106</v>
      </c>
      <c r="E8889" s="269" t="s">
        <v>3649</v>
      </c>
      <c r="F8889" s="145" t="s">
        <v>3106</v>
      </c>
      <c r="G8889" s="269" t="s">
        <v>3106</v>
      </c>
      <c r="H8889" s="305" t="s">
        <v>3684</v>
      </c>
      <c r="I8889" s="307" t="s">
        <v>3684</v>
      </c>
      <c r="J8889" s="201" t="str">
        <f t="shared" si="277"/>
        <v>9999</v>
      </c>
      <c r="K8889" s="270"/>
      <c r="L8889" s="270"/>
      <c r="M8889" s="271"/>
      <c r="N8889" s="270" t="e">
        <v>#N/A</v>
      </c>
      <c r="O8889" s="272" t="e">
        <v>#N/A</v>
      </c>
      <c r="P8889" s="272" t="e">
        <v>#N/A</v>
      </c>
      <c r="Q8889" s="272" t="e">
        <v>#N/A</v>
      </c>
    </row>
    <row r="8890" spans="1:17" s="208" customFormat="1" ht="12">
      <c r="A8890" s="268" t="str">
        <f t="shared" si="278"/>
        <v>##1457715146</v>
      </c>
      <c r="B8890" s="304" t="s">
        <v>19891</v>
      </c>
      <c r="C8890" s="269" t="s">
        <v>14501</v>
      </c>
      <c r="D8890" s="144" t="s">
        <v>3106</v>
      </c>
      <c r="E8890" s="269" t="s">
        <v>3649</v>
      </c>
      <c r="F8890" s="145" t="s">
        <v>3106</v>
      </c>
      <c r="G8890" s="269" t="s">
        <v>3106</v>
      </c>
      <c r="H8890" s="305" t="s">
        <v>3650</v>
      </c>
      <c r="I8890" s="307" t="s">
        <v>3650</v>
      </c>
      <c r="J8890" s="201" t="str">
        <f t="shared" si="277"/>
        <v>9999</v>
      </c>
      <c r="K8890" s="270" t="s">
        <v>13993</v>
      </c>
      <c r="L8890" s="270" t="s">
        <v>14438</v>
      </c>
      <c r="M8890" s="271">
        <v>44085</v>
      </c>
      <c r="N8890" s="270" t="e">
        <v>#N/A</v>
      </c>
      <c r="O8890" s="272" t="e">
        <v>#N/A</v>
      </c>
      <c r="P8890" s="272" t="e">
        <v>#N/A</v>
      </c>
      <c r="Q8890" s="272" t="e">
        <v>#N/A</v>
      </c>
    </row>
    <row r="8891" spans="1:17" s="208" customFormat="1" ht="12">
      <c r="A8891" s="268" t="str">
        <f t="shared" si="278"/>
        <v>##1467459776</v>
      </c>
      <c r="B8891" s="304" t="s">
        <v>19891</v>
      </c>
      <c r="C8891" s="269" t="s">
        <v>14169</v>
      </c>
      <c r="D8891" s="144" t="s">
        <v>3106</v>
      </c>
      <c r="E8891" s="269" t="s">
        <v>3649</v>
      </c>
      <c r="F8891" s="145" t="s">
        <v>3106</v>
      </c>
      <c r="G8891" s="269" t="s">
        <v>3106</v>
      </c>
      <c r="H8891" s="305" t="s">
        <v>3650</v>
      </c>
      <c r="I8891" s="307" t="s">
        <v>3650</v>
      </c>
      <c r="J8891" s="201" t="str">
        <f t="shared" si="277"/>
        <v>9999</v>
      </c>
      <c r="K8891" s="270" t="s">
        <v>13915</v>
      </c>
      <c r="L8891" s="270" t="s">
        <v>13916</v>
      </c>
      <c r="M8891" s="271">
        <v>44085</v>
      </c>
      <c r="N8891" s="270" t="e">
        <v>#N/A</v>
      </c>
      <c r="O8891" s="272" t="e">
        <v>#N/A</v>
      </c>
      <c r="P8891" s="272" t="e">
        <v>#N/A</v>
      </c>
      <c r="Q8891" s="272" t="e">
        <v>#N/A</v>
      </c>
    </row>
    <row r="8892" spans="1:17" s="208" customFormat="1" ht="12">
      <c r="A8892" s="268" t="str">
        <f t="shared" si="278"/>
        <v>##1467466383</v>
      </c>
      <c r="B8892" s="304" t="s">
        <v>19891</v>
      </c>
      <c r="C8892" s="269" t="s">
        <v>4018</v>
      </c>
      <c r="D8892" s="144" t="s">
        <v>3106</v>
      </c>
      <c r="E8892" s="269" t="s">
        <v>3649</v>
      </c>
      <c r="F8892" s="145" t="s">
        <v>3106</v>
      </c>
      <c r="G8892" s="269" t="s">
        <v>3106</v>
      </c>
      <c r="H8892" s="305" t="s">
        <v>3650</v>
      </c>
      <c r="I8892" s="307" t="s">
        <v>3650</v>
      </c>
      <c r="J8892" s="201" t="str">
        <f t="shared" si="277"/>
        <v>9999</v>
      </c>
      <c r="K8892" s="270"/>
      <c r="L8892" s="270"/>
      <c r="M8892" s="271"/>
      <c r="N8892" s="270" t="e">
        <v>#N/A</v>
      </c>
      <c r="O8892" s="272" t="e">
        <v>#N/A</v>
      </c>
      <c r="P8892" s="272" t="e">
        <v>#N/A</v>
      </c>
      <c r="Q8892" s="272" t="e">
        <v>#N/A</v>
      </c>
    </row>
    <row r="8893" spans="1:17" s="208" customFormat="1" ht="12">
      <c r="A8893" s="268" t="str">
        <f t="shared" si="278"/>
        <v>##1467473579</v>
      </c>
      <c r="B8893" s="304" t="s">
        <v>19891</v>
      </c>
      <c r="C8893" s="269" t="s">
        <v>3820</v>
      </c>
      <c r="D8893" s="144" t="s">
        <v>3106</v>
      </c>
      <c r="E8893" s="269" t="s">
        <v>3649</v>
      </c>
      <c r="F8893" s="145" t="s">
        <v>3106</v>
      </c>
      <c r="G8893" s="269" t="s">
        <v>3106</v>
      </c>
      <c r="H8893" s="305" t="s">
        <v>3684</v>
      </c>
      <c r="I8893" s="307" t="s">
        <v>3684</v>
      </c>
      <c r="J8893" s="201" t="str">
        <f t="shared" si="277"/>
        <v>9999</v>
      </c>
      <c r="K8893" s="270"/>
      <c r="L8893" s="270"/>
      <c r="M8893" s="271"/>
      <c r="N8893" s="270" t="e">
        <v>#N/A</v>
      </c>
      <c r="O8893" s="272" t="e">
        <v>#N/A</v>
      </c>
      <c r="P8893" s="272" t="e">
        <v>#N/A</v>
      </c>
      <c r="Q8893" s="272" t="e">
        <v>#N/A</v>
      </c>
    </row>
    <row r="8894" spans="1:17" s="208" customFormat="1" ht="12">
      <c r="A8894" s="268" t="str">
        <f t="shared" si="278"/>
        <v>##1467484972</v>
      </c>
      <c r="B8894" s="304" t="s">
        <v>19891</v>
      </c>
      <c r="C8894" s="269" t="s">
        <v>4314</v>
      </c>
      <c r="D8894" s="144" t="s">
        <v>3106</v>
      </c>
      <c r="E8894" s="269" t="s">
        <v>3649</v>
      </c>
      <c r="F8894" s="145" t="s">
        <v>3106</v>
      </c>
      <c r="G8894" s="269" t="s">
        <v>3106</v>
      </c>
      <c r="H8894" s="305" t="s">
        <v>4315</v>
      </c>
      <c r="I8894" s="307" t="s">
        <v>4315</v>
      </c>
      <c r="J8894" s="201" t="str">
        <f t="shared" si="277"/>
        <v>9999</v>
      </c>
      <c r="K8894" s="270" t="s">
        <v>4043</v>
      </c>
      <c r="L8894" s="270"/>
      <c r="M8894" s="271"/>
      <c r="N8894" s="270" t="e">
        <v>#N/A</v>
      </c>
      <c r="O8894" s="272" t="e">
        <v>#N/A</v>
      </c>
      <c r="P8894" s="272" t="e">
        <v>#N/A</v>
      </c>
      <c r="Q8894" s="272" t="e">
        <v>#N/A</v>
      </c>
    </row>
    <row r="8895" spans="1:17" s="208" customFormat="1" ht="12">
      <c r="A8895" s="268" t="str">
        <f t="shared" si="278"/>
        <v>##1467497735</v>
      </c>
      <c r="B8895" s="304" t="s">
        <v>19891</v>
      </c>
      <c r="C8895" s="269" t="s">
        <v>3669</v>
      </c>
      <c r="D8895" s="144" t="s">
        <v>3106</v>
      </c>
      <c r="E8895" s="269" t="s">
        <v>3649</v>
      </c>
      <c r="F8895" s="145" t="s">
        <v>3106</v>
      </c>
      <c r="G8895" s="269" t="s">
        <v>3106</v>
      </c>
      <c r="H8895" s="305" t="s">
        <v>3650</v>
      </c>
      <c r="I8895" s="307" t="s">
        <v>3650</v>
      </c>
      <c r="J8895" s="201" t="str">
        <f t="shared" si="277"/>
        <v>9999</v>
      </c>
      <c r="K8895" s="270"/>
      <c r="L8895" s="270"/>
      <c r="M8895" s="271"/>
      <c r="N8895" s="270" t="e">
        <v>#N/A</v>
      </c>
      <c r="O8895" s="272" t="e">
        <v>#N/A</v>
      </c>
      <c r="P8895" s="272" t="e">
        <v>#N/A</v>
      </c>
      <c r="Q8895" s="272" t="e">
        <v>#N/A</v>
      </c>
    </row>
    <row r="8896" spans="1:17" s="208" customFormat="1" ht="12">
      <c r="A8896" s="268" t="str">
        <f t="shared" si="278"/>
        <v>##1467504555</v>
      </c>
      <c r="B8896" s="304" t="s">
        <v>19891</v>
      </c>
      <c r="C8896" s="269" t="s">
        <v>3821</v>
      </c>
      <c r="D8896" s="144" t="s">
        <v>3106</v>
      </c>
      <c r="E8896" s="269" t="s">
        <v>3649</v>
      </c>
      <c r="F8896" s="145" t="s">
        <v>3106</v>
      </c>
      <c r="G8896" s="269" t="s">
        <v>3106</v>
      </c>
      <c r="H8896" s="305" t="s">
        <v>3684</v>
      </c>
      <c r="I8896" s="307" t="s">
        <v>3684</v>
      </c>
      <c r="J8896" s="201" t="str">
        <f t="shared" si="277"/>
        <v>9999</v>
      </c>
      <c r="K8896" s="270"/>
      <c r="L8896" s="270"/>
      <c r="M8896" s="271"/>
      <c r="N8896" s="270" t="e">
        <v>#N/A</v>
      </c>
      <c r="O8896" s="272" t="e">
        <v>#N/A</v>
      </c>
      <c r="P8896" s="272" t="e">
        <v>#N/A</v>
      </c>
      <c r="Q8896" s="272" t="e">
        <v>#N/A</v>
      </c>
    </row>
    <row r="8897" spans="1:20" ht="12">
      <c r="A8897" s="268" t="str">
        <f t="shared" si="278"/>
        <v>##1467519843</v>
      </c>
      <c r="B8897" s="304" t="s">
        <v>19891</v>
      </c>
      <c r="C8897" s="269" t="s">
        <v>4316</v>
      </c>
      <c r="D8897" s="144" t="s">
        <v>3106</v>
      </c>
      <c r="E8897" s="269" t="s">
        <v>3649</v>
      </c>
      <c r="F8897" s="145" t="s">
        <v>3106</v>
      </c>
      <c r="G8897" s="269" t="s">
        <v>3106</v>
      </c>
      <c r="H8897" s="305" t="s">
        <v>4317</v>
      </c>
      <c r="I8897" s="307" t="s">
        <v>4317</v>
      </c>
      <c r="J8897" s="201" t="str">
        <f t="shared" si="277"/>
        <v>9999</v>
      </c>
      <c r="K8897" s="270" t="s">
        <v>4043</v>
      </c>
      <c r="L8897" s="270"/>
      <c r="M8897" s="271"/>
      <c r="N8897" s="270" t="e">
        <v>#N/A</v>
      </c>
      <c r="O8897" s="272" t="e">
        <v>#N/A</v>
      </c>
      <c r="P8897" s="272" t="e">
        <v>#N/A</v>
      </c>
      <c r="Q8897" s="272" t="e">
        <v>#N/A</v>
      </c>
      <c r="S8897" s="208"/>
    </row>
    <row r="8898" spans="1:20" ht="12">
      <c r="A8898" s="268" t="str">
        <f t="shared" si="278"/>
        <v>##1467521146</v>
      </c>
      <c r="B8898" s="304" t="s">
        <v>19891</v>
      </c>
      <c r="C8898" s="269" t="s">
        <v>3822</v>
      </c>
      <c r="D8898" s="144" t="s">
        <v>3106</v>
      </c>
      <c r="E8898" s="269" t="s">
        <v>3649</v>
      </c>
      <c r="F8898" s="145" t="s">
        <v>3106</v>
      </c>
      <c r="G8898" s="269" t="s">
        <v>3106</v>
      </c>
      <c r="H8898" s="305" t="s">
        <v>3684</v>
      </c>
      <c r="I8898" s="307" t="s">
        <v>3684</v>
      </c>
      <c r="J8898" s="201" t="str">
        <f t="shared" si="277"/>
        <v>9999</v>
      </c>
      <c r="K8898" s="270"/>
      <c r="L8898" s="270"/>
      <c r="M8898" s="271"/>
      <c r="N8898" s="270" t="e">
        <v>#N/A</v>
      </c>
      <c r="O8898" s="272" t="e">
        <v>#N/A</v>
      </c>
      <c r="P8898" s="272" t="e">
        <v>#N/A</v>
      </c>
      <c r="Q8898" s="272" t="e">
        <v>#N/A</v>
      </c>
      <c r="S8898" s="208"/>
    </row>
    <row r="8899" spans="1:20" ht="12">
      <c r="A8899" s="268" t="str">
        <f t="shared" si="278"/>
        <v>##1467538520</v>
      </c>
      <c r="B8899" s="304" t="s">
        <v>19891</v>
      </c>
      <c r="C8899" s="269" t="s">
        <v>14170</v>
      </c>
      <c r="D8899" s="144" t="s">
        <v>3106</v>
      </c>
      <c r="E8899" s="269" t="s">
        <v>3649</v>
      </c>
      <c r="F8899" s="145" t="s">
        <v>3106</v>
      </c>
      <c r="G8899" s="269" t="s">
        <v>3106</v>
      </c>
      <c r="H8899" s="305" t="s">
        <v>3650</v>
      </c>
      <c r="I8899" s="307" t="s">
        <v>3650</v>
      </c>
      <c r="J8899" s="201" t="str">
        <f t="shared" ref="J8899:J8962" si="279">B8899</f>
        <v>9999</v>
      </c>
      <c r="K8899" s="270" t="s">
        <v>13915</v>
      </c>
      <c r="L8899" s="270" t="s">
        <v>13916</v>
      </c>
      <c r="M8899" s="271">
        <v>44085</v>
      </c>
      <c r="N8899" s="270" t="e">
        <v>#N/A</v>
      </c>
      <c r="O8899" s="272" t="e">
        <v>#N/A</v>
      </c>
      <c r="P8899" s="272" t="e">
        <v>#N/A</v>
      </c>
      <c r="Q8899" s="272" t="e">
        <v>#N/A</v>
      </c>
      <c r="S8899" s="208"/>
    </row>
    <row r="8900" spans="1:20" ht="12">
      <c r="A8900" s="268" t="str">
        <f t="shared" si="278"/>
        <v>##1467552471</v>
      </c>
      <c r="B8900" s="304" t="s">
        <v>19891</v>
      </c>
      <c r="C8900" s="269" t="s">
        <v>3823</v>
      </c>
      <c r="D8900" s="144" t="s">
        <v>3106</v>
      </c>
      <c r="E8900" s="269" t="s">
        <v>3649</v>
      </c>
      <c r="F8900" s="145" t="s">
        <v>3106</v>
      </c>
      <c r="G8900" s="269" t="s">
        <v>3106</v>
      </c>
      <c r="H8900" s="305" t="s">
        <v>3684</v>
      </c>
      <c r="I8900" s="307" t="s">
        <v>3684</v>
      </c>
      <c r="J8900" s="201" t="str">
        <f t="shared" si="279"/>
        <v>9999</v>
      </c>
      <c r="K8900" s="270"/>
      <c r="L8900" s="270"/>
      <c r="M8900" s="271"/>
      <c r="N8900" s="270" t="e">
        <v>#N/A</v>
      </c>
      <c r="O8900" s="272" t="e">
        <v>#N/A</v>
      </c>
      <c r="P8900" s="272" t="e">
        <v>#N/A</v>
      </c>
      <c r="Q8900" s="272" t="e">
        <v>#N/A</v>
      </c>
      <c r="S8900" s="208"/>
    </row>
    <row r="8901" spans="1:20" ht="12">
      <c r="A8901" s="268" t="str">
        <f t="shared" si="278"/>
        <v>##1467555722</v>
      </c>
      <c r="B8901" s="304" t="s">
        <v>19891</v>
      </c>
      <c r="C8901" s="269" t="s">
        <v>14171</v>
      </c>
      <c r="D8901" s="144" t="s">
        <v>3106</v>
      </c>
      <c r="E8901" s="269" t="s">
        <v>3649</v>
      </c>
      <c r="F8901" s="145" t="s">
        <v>3106</v>
      </c>
      <c r="G8901" s="269" t="s">
        <v>3106</v>
      </c>
      <c r="H8901" s="305" t="s">
        <v>3650</v>
      </c>
      <c r="I8901" s="307" t="s">
        <v>3650</v>
      </c>
      <c r="J8901" s="201" t="str">
        <f t="shared" si="279"/>
        <v>9999</v>
      </c>
      <c r="K8901" s="270" t="s">
        <v>13915</v>
      </c>
      <c r="L8901" s="270" t="s">
        <v>13916</v>
      </c>
      <c r="M8901" s="271">
        <v>44085</v>
      </c>
      <c r="N8901" s="270" t="e">
        <v>#N/A</v>
      </c>
      <c r="O8901" s="272" t="e">
        <v>#N/A</v>
      </c>
      <c r="P8901" s="272" t="e">
        <v>#N/A</v>
      </c>
      <c r="Q8901" s="272" t="e">
        <v>#N/A</v>
      </c>
      <c r="S8901" s="208"/>
    </row>
    <row r="8902" spans="1:20" ht="12">
      <c r="A8902" s="268" t="str">
        <f t="shared" si="278"/>
        <v>##1467560128</v>
      </c>
      <c r="B8902" s="304" t="s">
        <v>19891</v>
      </c>
      <c r="C8902" s="269" t="s">
        <v>4318</v>
      </c>
      <c r="D8902" s="144" t="s">
        <v>3106</v>
      </c>
      <c r="E8902" s="269" t="s">
        <v>3649</v>
      </c>
      <c r="F8902" s="145" t="s">
        <v>3106</v>
      </c>
      <c r="G8902" s="269" t="s">
        <v>3106</v>
      </c>
      <c r="H8902" s="305" t="s">
        <v>4319</v>
      </c>
      <c r="I8902" s="307" t="s">
        <v>4319</v>
      </c>
      <c r="J8902" s="201" t="str">
        <f t="shared" si="279"/>
        <v>9999</v>
      </c>
      <c r="K8902" s="270" t="s">
        <v>4043</v>
      </c>
      <c r="L8902" s="270"/>
      <c r="M8902" s="271"/>
      <c r="N8902" s="270" t="e">
        <v>#N/A</v>
      </c>
      <c r="O8902" s="272" t="e">
        <v>#N/A</v>
      </c>
      <c r="P8902" s="272" t="e">
        <v>#N/A</v>
      </c>
      <c r="Q8902" s="272" t="e">
        <v>#N/A</v>
      </c>
      <c r="S8902" s="208"/>
    </row>
    <row r="8903" spans="1:20" ht="12">
      <c r="A8903" s="268" t="str">
        <f t="shared" si="278"/>
        <v>##1467560599</v>
      </c>
      <c r="B8903" s="304" t="s">
        <v>19891</v>
      </c>
      <c r="C8903" s="269" t="s">
        <v>4320</v>
      </c>
      <c r="D8903" s="144" t="s">
        <v>3106</v>
      </c>
      <c r="E8903" s="269" t="s">
        <v>3649</v>
      </c>
      <c r="F8903" s="145" t="s">
        <v>3106</v>
      </c>
      <c r="G8903" s="269" t="s">
        <v>3106</v>
      </c>
      <c r="H8903" s="305" t="s">
        <v>4321</v>
      </c>
      <c r="I8903" s="307" t="s">
        <v>4321</v>
      </c>
      <c r="J8903" s="201" t="str">
        <f t="shared" si="279"/>
        <v>9999</v>
      </c>
      <c r="K8903" s="270" t="s">
        <v>4043</v>
      </c>
      <c r="L8903" s="270"/>
      <c r="M8903" s="271"/>
      <c r="N8903" s="270" t="e">
        <v>#N/A</v>
      </c>
      <c r="O8903" s="272" t="e">
        <v>#N/A</v>
      </c>
      <c r="P8903" s="272" t="e">
        <v>#N/A</v>
      </c>
      <c r="Q8903" s="272" t="e">
        <v>#N/A</v>
      </c>
      <c r="S8903" s="208"/>
    </row>
    <row r="8904" spans="1:20" ht="12">
      <c r="A8904" s="268" t="str">
        <f t="shared" si="278"/>
        <v>##1467595793</v>
      </c>
      <c r="B8904" s="304" t="s">
        <v>19891</v>
      </c>
      <c r="C8904" s="269" t="s">
        <v>3824</v>
      </c>
      <c r="D8904" s="144" t="s">
        <v>3106</v>
      </c>
      <c r="E8904" s="269" t="s">
        <v>3649</v>
      </c>
      <c r="F8904" s="145" t="s">
        <v>3106</v>
      </c>
      <c r="G8904" s="269" t="s">
        <v>3106</v>
      </c>
      <c r="H8904" s="305" t="s">
        <v>3684</v>
      </c>
      <c r="I8904" s="307" t="s">
        <v>3684</v>
      </c>
      <c r="J8904" s="201" t="str">
        <f t="shared" si="279"/>
        <v>9999</v>
      </c>
      <c r="K8904" s="270"/>
      <c r="L8904" s="270"/>
      <c r="M8904" s="271"/>
      <c r="N8904" s="270" t="e">
        <v>#N/A</v>
      </c>
      <c r="O8904" s="272" t="e">
        <v>#N/A</v>
      </c>
      <c r="P8904" s="272" t="e">
        <v>#N/A</v>
      </c>
      <c r="Q8904" s="272" t="e">
        <v>#N/A</v>
      </c>
      <c r="S8904" s="208"/>
    </row>
    <row r="8905" spans="1:20" ht="12">
      <c r="A8905" s="268" t="str">
        <f t="shared" si="278"/>
        <v>##1467764308</v>
      </c>
      <c r="B8905" s="304" t="s">
        <v>19891</v>
      </c>
      <c r="C8905" s="269" t="s">
        <v>3825</v>
      </c>
      <c r="D8905" s="144" t="s">
        <v>3106</v>
      </c>
      <c r="E8905" s="269" t="s">
        <v>3649</v>
      </c>
      <c r="F8905" s="145" t="s">
        <v>3106</v>
      </c>
      <c r="G8905" s="269" t="s">
        <v>3106</v>
      </c>
      <c r="H8905" s="305" t="s">
        <v>3684</v>
      </c>
      <c r="I8905" s="307" t="s">
        <v>3684</v>
      </c>
      <c r="J8905" s="201" t="str">
        <f t="shared" si="279"/>
        <v>9999</v>
      </c>
      <c r="K8905" s="270"/>
      <c r="L8905" s="270"/>
      <c r="M8905" s="271"/>
      <c r="N8905" s="270" t="e">
        <v>#N/A</v>
      </c>
      <c r="O8905" s="272" t="e">
        <v>#N/A</v>
      </c>
      <c r="P8905" s="272" t="e">
        <v>#N/A</v>
      </c>
      <c r="Q8905" s="272" t="e">
        <v>#N/A</v>
      </c>
      <c r="S8905" s="208"/>
    </row>
    <row r="8906" spans="1:20" ht="12">
      <c r="A8906" s="268" t="str">
        <f t="shared" si="278"/>
        <v>##1477513273</v>
      </c>
      <c r="B8906" s="304" t="s">
        <v>19891</v>
      </c>
      <c r="C8906" s="269" t="s">
        <v>3826</v>
      </c>
      <c r="D8906" s="144" t="s">
        <v>3106</v>
      </c>
      <c r="E8906" s="269" t="s">
        <v>3649</v>
      </c>
      <c r="F8906" s="145" t="s">
        <v>3106</v>
      </c>
      <c r="G8906" s="269" t="s">
        <v>3106</v>
      </c>
      <c r="H8906" s="305" t="s">
        <v>3684</v>
      </c>
      <c r="I8906" s="307" t="s">
        <v>3684</v>
      </c>
      <c r="J8906" s="201" t="str">
        <f t="shared" si="279"/>
        <v>9999</v>
      </c>
      <c r="K8906" s="270"/>
      <c r="L8906" s="270"/>
      <c r="M8906" s="271"/>
      <c r="N8906" s="270" t="e">
        <v>#N/A</v>
      </c>
      <c r="O8906" s="272" t="e">
        <v>#N/A</v>
      </c>
      <c r="P8906" s="272" t="e">
        <v>#N/A</v>
      </c>
      <c r="Q8906" s="272" t="e">
        <v>#N/A</v>
      </c>
      <c r="S8906" s="208"/>
    </row>
    <row r="8907" spans="1:20" ht="12">
      <c r="A8907" s="268" t="str">
        <f t="shared" si="278"/>
        <v>##1477554152</v>
      </c>
      <c r="B8907" s="304" t="s">
        <v>19891</v>
      </c>
      <c r="C8907" s="269" t="s">
        <v>3827</v>
      </c>
      <c r="D8907" s="144" t="s">
        <v>3106</v>
      </c>
      <c r="E8907" s="269" t="s">
        <v>3649</v>
      </c>
      <c r="F8907" s="145" t="s">
        <v>3106</v>
      </c>
      <c r="G8907" s="269" t="s">
        <v>3106</v>
      </c>
      <c r="H8907" s="305" t="s">
        <v>3684</v>
      </c>
      <c r="I8907" s="307" t="s">
        <v>3684</v>
      </c>
      <c r="J8907" s="201" t="str">
        <f t="shared" si="279"/>
        <v>9999</v>
      </c>
      <c r="K8907" s="270"/>
      <c r="L8907" s="270"/>
      <c r="M8907" s="271"/>
      <c r="N8907" s="270" t="e">
        <v>#N/A</v>
      </c>
      <c r="O8907" s="272" t="e">
        <v>#N/A</v>
      </c>
      <c r="P8907" s="272" t="e">
        <v>#N/A</v>
      </c>
      <c r="Q8907" s="272" t="e">
        <v>#N/A</v>
      </c>
      <c r="S8907" s="208"/>
    </row>
    <row r="8908" spans="1:20" ht="12">
      <c r="A8908" s="268" t="str">
        <f t="shared" si="278"/>
        <v>##1477559029</v>
      </c>
      <c r="B8908" s="304" t="s">
        <v>19891</v>
      </c>
      <c r="C8908" s="269" t="s">
        <v>4557</v>
      </c>
      <c r="D8908" s="144" t="s">
        <v>3106</v>
      </c>
      <c r="E8908" s="269" t="s">
        <v>3649</v>
      </c>
      <c r="F8908" s="145" t="s">
        <v>3106</v>
      </c>
      <c r="G8908" s="269" t="s">
        <v>3106</v>
      </c>
      <c r="H8908" s="305" t="s">
        <v>4558</v>
      </c>
      <c r="I8908" s="307" t="s">
        <v>4558</v>
      </c>
      <c r="J8908" s="201" t="str">
        <f t="shared" si="279"/>
        <v>9999</v>
      </c>
      <c r="K8908" s="270" t="s">
        <v>4556</v>
      </c>
      <c r="L8908" s="270"/>
      <c r="M8908" s="271"/>
      <c r="N8908" s="270" t="e">
        <v>#N/A</v>
      </c>
      <c r="O8908" s="272" t="e">
        <v>#N/A</v>
      </c>
      <c r="P8908" s="272" t="e">
        <v>#N/A</v>
      </c>
      <c r="Q8908" s="272" t="e">
        <v>#N/A</v>
      </c>
      <c r="S8908" s="208"/>
    </row>
    <row r="8909" spans="1:20" ht="12">
      <c r="A8909" s="268" t="str">
        <f t="shared" si="278"/>
        <v>##1477569838</v>
      </c>
      <c r="B8909" s="304" t="s">
        <v>19891</v>
      </c>
      <c r="C8909" s="269" t="s">
        <v>14502</v>
      </c>
      <c r="D8909" s="144" t="s">
        <v>3106</v>
      </c>
      <c r="E8909" s="269" t="s">
        <v>3649</v>
      </c>
      <c r="F8909" s="145" t="s">
        <v>3106</v>
      </c>
      <c r="G8909" s="269" t="s">
        <v>3106</v>
      </c>
      <c r="H8909" s="305" t="s">
        <v>3650</v>
      </c>
      <c r="I8909" s="307" t="s">
        <v>3650</v>
      </c>
      <c r="J8909" s="201" t="str">
        <f t="shared" si="279"/>
        <v>9999</v>
      </c>
      <c r="K8909" s="270" t="s">
        <v>13993</v>
      </c>
      <c r="L8909" s="270" t="s">
        <v>14438</v>
      </c>
      <c r="M8909" s="271">
        <v>44085</v>
      </c>
      <c r="N8909" s="270" t="e">
        <v>#N/A</v>
      </c>
      <c r="O8909" s="272" t="e">
        <v>#N/A</v>
      </c>
      <c r="P8909" s="272" t="e">
        <v>#N/A</v>
      </c>
      <c r="Q8909" s="272" t="e">
        <v>#N/A</v>
      </c>
      <c r="S8909" s="208"/>
    </row>
    <row r="8910" spans="1:20" ht="12">
      <c r="A8910" s="268" t="str">
        <f t="shared" si="278"/>
        <v>##1477572949</v>
      </c>
      <c r="B8910" s="304" t="s">
        <v>19891</v>
      </c>
      <c r="C8910" s="269" t="s">
        <v>4322</v>
      </c>
      <c r="D8910" s="144" t="s">
        <v>3106</v>
      </c>
      <c r="E8910" s="269" t="s">
        <v>3649</v>
      </c>
      <c r="F8910" s="145" t="s">
        <v>3106</v>
      </c>
      <c r="G8910" s="269" t="s">
        <v>3106</v>
      </c>
      <c r="H8910" s="305" t="s">
        <v>4323</v>
      </c>
      <c r="I8910" s="307" t="s">
        <v>4323</v>
      </c>
      <c r="J8910" s="201" t="str">
        <f t="shared" si="279"/>
        <v>9999</v>
      </c>
      <c r="K8910" s="270" t="s">
        <v>4043</v>
      </c>
      <c r="L8910" s="270"/>
      <c r="M8910" s="271"/>
      <c r="N8910" s="270" t="e">
        <v>#N/A</v>
      </c>
      <c r="O8910" s="272" t="e">
        <v>#N/A</v>
      </c>
      <c r="P8910" s="272" t="e">
        <v>#N/A</v>
      </c>
      <c r="Q8910" s="272" t="e">
        <v>#N/A</v>
      </c>
      <c r="S8910" s="311"/>
      <c r="T8910" s="311"/>
    </row>
    <row r="8911" spans="1:20" ht="12">
      <c r="A8911" s="268" t="str">
        <f t="shared" si="278"/>
        <v>##1477574838</v>
      </c>
      <c r="B8911" s="304" t="s">
        <v>19891</v>
      </c>
      <c r="C8911" s="269" t="s">
        <v>3828</v>
      </c>
      <c r="D8911" s="144" t="s">
        <v>3106</v>
      </c>
      <c r="E8911" s="269" t="s">
        <v>3649</v>
      </c>
      <c r="F8911" s="145" t="s">
        <v>3106</v>
      </c>
      <c r="G8911" s="269" t="s">
        <v>3106</v>
      </c>
      <c r="H8911" s="305" t="s">
        <v>3684</v>
      </c>
      <c r="I8911" s="307" t="s">
        <v>3684</v>
      </c>
      <c r="J8911" s="201" t="str">
        <f t="shared" si="279"/>
        <v>9999</v>
      </c>
      <c r="K8911" s="270"/>
      <c r="L8911" s="270"/>
      <c r="M8911" s="271"/>
      <c r="N8911" s="270" t="e">
        <v>#N/A</v>
      </c>
      <c r="O8911" s="272" t="e">
        <v>#N/A</v>
      </c>
      <c r="P8911" s="272" t="e">
        <v>#N/A</v>
      </c>
      <c r="Q8911" s="272" t="e">
        <v>#N/A</v>
      </c>
      <c r="S8911" s="208"/>
    </row>
    <row r="8912" spans="1:20" ht="12">
      <c r="A8912" s="268" t="str">
        <f t="shared" si="278"/>
        <v>##1477640258</v>
      </c>
      <c r="B8912" s="304" t="s">
        <v>19891</v>
      </c>
      <c r="C8912" s="269" t="s">
        <v>3829</v>
      </c>
      <c r="D8912" s="144" t="s">
        <v>3106</v>
      </c>
      <c r="E8912" s="269" t="s">
        <v>3649</v>
      </c>
      <c r="F8912" s="145" t="s">
        <v>3106</v>
      </c>
      <c r="G8912" s="269" t="s">
        <v>3106</v>
      </c>
      <c r="H8912" s="305" t="s">
        <v>3684</v>
      </c>
      <c r="I8912" s="307" t="s">
        <v>3684</v>
      </c>
      <c r="J8912" s="201" t="str">
        <f t="shared" si="279"/>
        <v>9999</v>
      </c>
      <c r="K8912" s="270"/>
      <c r="L8912" s="270"/>
      <c r="M8912" s="271"/>
      <c r="N8912" s="270" t="e">
        <v>#N/A</v>
      </c>
      <c r="O8912" s="272" t="e">
        <v>#N/A</v>
      </c>
      <c r="P8912" s="272" t="e">
        <v>#N/A</v>
      </c>
      <c r="Q8912" s="272" t="e">
        <v>#N/A</v>
      </c>
      <c r="S8912" s="208"/>
    </row>
    <row r="8913" spans="1:17" s="208" customFormat="1" ht="12">
      <c r="A8913" s="268" t="str">
        <f t="shared" si="278"/>
        <v>##1477678811</v>
      </c>
      <c r="B8913" s="304" t="s">
        <v>19891</v>
      </c>
      <c r="C8913" s="269" t="s">
        <v>3830</v>
      </c>
      <c r="D8913" s="144" t="s">
        <v>3106</v>
      </c>
      <c r="E8913" s="269" t="s">
        <v>3649</v>
      </c>
      <c r="F8913" s="145" t="s">
        <v>3106</v>
      </c>
      <c r="G8913" s="269" t="s">
        <v>3106</v>
      </c>
      <c r="H8913" s="305" t="s">
        <v>3684</v>
      </c>
      <c r="I8913" s="307" t="s">
        <v>3684</v>
      </c>
      <c r="J8913" s="201" t="str">
        <f t="shared" si="279"/>
        <v>9999</v>
      </c>
      <c r="K8913" s="270"/>
      <c r="L8913" s="270"/>
      <c r="M8913" s="271"/>
      <c r="N8913" s="270" t="e">
        <v>#N/A</v>
      </c>
      <c r="O8913" s="272" t="e">
        <v>#N/A</v>
      </c>
      <c r="P8913" s="272" t="e">
        <v>#N/A</v>
      </c>
      <c r="Q8913" s="272" t="e">
        <v>#N/A</v>
      </c>
    </row>
    <row r="8914" spans="1:17" s="208" customFormat="1" ht="12">
      <c r="A8914" s="268" t="str">
        <f t="shared" si="278"/>
        <v>##1477690873</v>
      </c>
      <c r="B8914" s="304" t="s">
        <v>19891</v>
      </c>
      <c r="C8914" s="269" t="s">
        <v>3831</v>
      </c>
      <c r="D8914" s="144" t="s">
        <v>3106</v>
      </c>
      <c r="E8914" s="269" t="s">
        <v>3649</v>
      </c>
      <c r="F8914" s="145" t="s">
        <v>3106</v>
      </c>
      <c r="G8914" s="269" t="s">
        <v>3106</v>
      </c>
      <c r="H8914" s="305" t="s">
        <v>3684</v>
      </c>
      <c r="I8914" s="307" t="s">
        <v>3684</v>
      </c>
      <c r="J8914" s="201" t="str">
        <f t="shared" si="279"/>
        <v>9999</v>
      </c>
      <c r="K8914" s="270"/>
      <c r="L8914" s="270"/>
      <c r="M8914" s="271"/>
      <c r="N8914" s="270" t="e">
        <v>#N/A</v>
      </c>
      <c r="O8914" s="272" t="e">
        <v>#N/A</v>
      </c>
      <c r="P8914" s="272" t="e">
        <v>#N/A</v>
      </c>
      <c r="Q8914" s="272" t="e">
        <v>#N/A</v>
      </c>
    </row>
    <row r="8915" spans="1:17" s="208" customFormat="1" ht="12">
      <c r="A8915" s="268" t="str">
        <f t="shared" si="278"/>
        <v>##1477790152</v>
      </c>
      <c r="B8915" s="304" t="s">
        <v>19891</v>
      </c>
      <c r="C8915" s="269" t="s">
        <v>4324</v>
      </c>
      <c r="D8915" s="144" t="s">
        <v>3106</v>
      </c>
      <c r="E8915" s="269" t="s">
        <v>3649</v>
      </c>
      <c r="F8915" s="145" t="s">
        <v>3106</v>
      </c>
      <c r="G8915" s="269" t="s">
        <v>3106</v>
      </c>
      <c r="H8915" s="305" t="s">
        <v>4325</v>
      </c>
      <c r="I8915" s="307" t="s">
        <v>4325</v>
      </c>
      <c r="J8915" s="201" t="str">
        <f t="shared" si="279"/>
        <v>9999</v>
      </c>
      <c r="K8915" s="270" t="s">
        <v>4043</v>
      </c>
      <c r="L8915" s="270"/>
      <c r="M8915" s="271"/>
      <c r="N8915" s="270" t="e">
        <v>#N/A</v>
      </c>
      <c r="O8915" s="272" t="e">
        <v>#N/A</v>
      </c>
      <c r="P8915" s="272" t="e">
        <v>#N/A</v>
      </c>
      <c r="Q8915" s="272" t="e">
        <v>#N/A</v>
      </c>
    </row>
    <row r="8916" spans="1:17" s="208" customFormat="1" ht="12">
      <c r="A8916" s="268" t="str">
        <f t="shared" si="278"/>
        <v>##1477805406</v>
      </c>
      <c r="B8916" s="304" t="s">
        <v>19891</v>
      </c>
      <c r="C8916" s="269" t="s">
        <v>3658</v>
      </c>
      <c r="D8916" s="144" t="s">
        <v>3106</v>
      </c>
      <c r="E8916" s="269" t="s">
        <v>3649</v>
      </c>
      <c r="F8916" s="145" t="s">
        <v>3106</v>
      </c>
      <c r="G8916" s="269" t="s">
        <v>3106</v>
      </c>
      <c r="H8916" s="305" t="s">
        <v>3650</v>
      </c>
      <c r="I8916" s="307" t="s">
        <v>3650</v>
      </c>
      <c r="J8916" s="201" t="str">
        <f t="shared" si="279"/>
        <v>9999</v>
      </c>
      <c r="K8916" s="270"/>
      <c r="L8916" s="270"/>
      <c r="M8916" s="271"/>
      <c r="N8916" s="270" t="e">
        <v>#N/A</v>
      </c>
      <c r="O8916" s="272" t="e">
        <v>#N/A</v>
      </c>
      <c r="P8916" s="272" t="e">
        <v>#N/A</v>
      </c>
      <c r="Q8916" s="272" t="e">
        <v>#N/A</v>
      </c>
    </row>
    <row r="8917" spans="1:17" s="208" customFormat="1" ht="12">
      <c r="A8917" s="268" t="str">
        <f t="shared" ref="A8917:A8980" si="280">E8917&amp;C8917</f>
        <v>##1477869295</v>
      </c>
      <c r="B8917" s="304" t="s">
        <v>19891</v>
      </c>
      <c r="C8917" s="269" t="s">
        <v>4326</v>
      </c>
      <c r="D8917" s="144" t="s">
        <v>3106</v>
      </c>
      <c r="E8917" s="269" t="s">
        <v>3649</v>
      </c>
      <c r="F8917" s="145" t="s">
        <v>3106</v>
      </c>
      <c r="G8917" s="269" t="s">
        <v>3106</v>
      </c>
      <c r="H8917" s="305" t="s">
        <v>4327</v>
      </c>
      <c r="I8917" s="307" t="s">
        <v>4327</v>
      </c>
      <c r="J8917" s="201" t="str">
        <f t="shared" si="279"/>
        <v>9999</v>
      </c>
      <c r="K8917" s="270" t="s">
        <v>4043</v>
      </c>
      <c r="L8917" s="270"/>
      <c r="M8917" s="271"/>
      <c r="N8917" s="270" t="e">
        <v>#N/A</v>
      </c>
      <c r="O8917" s="272" t="e">
        <v>#N/A</v>
      </c>
      <c r="P8917" s="272" t="e">
        <v>#N/A</v>
      </c>
      <c r="Q8917" s="272" t="e">
        <v>#N/A</v>
      </c>
    </row>
    <row r="8918" spans="1:17" s="208" customFormat="1" ht="12">
      <c r="A8918" s="268" t="str">
        <f t="shared" si="280"/>
        <v>##1487640207</v>
      </c>
      <c r="B8918" s="304" t="s">
        <v>19891</v>
      </c>
      <c r="C8918" s="269" t="s">
        <v>3832</v>
      </c>
      <c r="D8918" s="144" t="s">
        <v>3106</v>
      </c>
      <c r="E8918" s="269" t="s">
        <v>3649</v>
      </c>
      <c r="F8918" s="145" t="s">
        <v>3106</v>
      </c>
      <c r="G8918" s="269" t="s">
        <v>3106</v>
      </c>
      <c r="H8918" s="305" t="s">
        <v>3684</v>
      </c>
      <c r="I8918" s="307" t="s">
        <v>3684</v>
      </c>
      <c r="J8918" s="201" t="str">
        <f t="shared" si="279"/>
        <v>9999</v>
      </c>
      <c r="K8918" s="270"/>
      <c r="L8918" s="270"/>
      <c r="M8918" s="271"/>
      <c r="N8918" s="270" t="e">
        <v>#N/A</v>
      </c>
      <c r="O8918" s="272" t="e">
        <v>#N/A</v>
      </c>
      <c r="P8918" s="272" t="e">
        <v>#N/A</v>
      </c>
      <c r="Q8918" s="272" t="e">
        <v>#N/A</v>
      </c>
    </row>
    <row r="8919" spans="1:17" s="208" customFormat="1" ht="12">
      <c r="A8919" s="268" t="str">
        <f t="shared" si="280"/>
        <v>##1487644035</v>
      </c>
      <c r="B8919" s="304" t="s">
        <v>19891</v>
      </c>
      <c r="C8919" s="269" t="s">
        <v>3833</v>
      </c>
      <c r="D8919" s="144" t="s">
        <v>3106</v>
      </c>
      <c r="E8919" s="269" t="s">
        <v>3649</v>
      </c>
      <c r="F8919" s="145" t="s">
        <v>3106</v>
      </c>
      <c r="G8919" s="269" t="s">
        <v>3106</v>
      </c>
      <c r="H8919" s="305" t="s">
        <v>3684</v>
      </c>
      <c r="I8919" s="307" t="s">
        <v>3684</v>
      </c>
      <c r="J8919" s="201" t="str">
        <f t="shared" si="279"/>
        <v>9999</v>
      </c>
      <c r="K8919" s="270"/>
      <c r="L8919" s="270"/>
      <c r="M8919" s="271"/>
      <c r="N8919" s="270" t="e">
        <v>#N/A</v>
      </c>
      <c r="O8919" s="272" t="e">
        <v>#N/A</v>
      </c>
      <c r="P8919" s="272" t="e">
        <v>#N/A</v>
      </c>
      <c r="Q8919" s="272" t="e">
        <v>#N/A</v>
      </c>
    </row>
    <row r="8920" spans="1:17" s="208" customFormat="1" ht="12">
      <c r="A8920" s="268" t="str">
        <f t="shared" si="280"/>
        <v>##1487655064</v>
      </c>
      <c r="B8920" s="304" t="s">
        <v>19891</v>
      </c>
      <c r="C8920" s="269" t="s">
        <v>4328</v>
      </c>
      <c r="D8920" s="144" t="s">
        <v>3106</v>
      </c>
      <c r="E8920" s="269" t="s">
        <v>3649</v>
      </c>
      <c r="F8920" s="145" t="s">
        <v>3106</v>
      </c>
      <c r="G8920" s="269" t="s">
        <v>3106</v>
      </c>
      <c r="H8920" s="305" t="s">
        <v>4329</v>
      </c>
      <c r="I8920" s="307" t="s">
        <v>4329</v>
      </c>
      <c r="J8920" s="201" t="str">
        <f t="shared" si="279"/>
        <v>9999</v>
      </c>
      <c r="K8920" s="270" t="s">
        <v>4043</v>
      </c>
      <c r="L8920" s="270"/>
      <c r="M8920" s="271"/>
      <c r="N8920" s="270" t="e">
        <v>#N/A</v>
      </c>
      <c r="O8920" s="272" t="e">
        <v>#N/A</v>
      </c>
      <c r="P8920" s="272" t="e">
        <v>#N/A</v>
      </c>
      <c r="Q8920" s="272" t="e">
        <v>#N/A</v>
      </c>
    </row>
    <row r="8921" spans="1:17" s="208" customFormat="1" ht="12">
      <c r="A8921" s="268" t="str">
        <f t="shared" si="280"/>
        <v>##1487677472</v>
      </c>
      <c r="B8921" s="304" t="s">
        <v>19891</v>
      </c>
      <c r="C8921" s="269" t="s">
        <v>3834</v>
      </c>
      <c r="D8921" s="144" t="s">
        <v>3106</v>
      </c>
      <c r="E8921" s="269" t="s">
        <v>3649</v>
      </c>
      <c r="F8921" s="145" t="s">
        <v>3106</v>
      </c>
      <c r="G8921" s="269" t="s">
        <v>3106</v>
      </c>
      <c r="H8921" s="305" t="s">
        <v>3684</v>
      </c>
      <c r="I8921" s="307" t="s">
        <v>3684</v>
      </c>
      <c r="J8921" s="201" t="str">
        <f t="shared" si="279"/>
        <v>9999</v>
      </c>
      <c r="K8921" s="270"/>
      <c r="L8921" s="270"/>
      <c r="M8921" s="271"/>
      <c r="N8921" s="270" t="e">
        <v>#N/A</v>
      </c>
      <c r="O8921" s="272" t="e">
        <v>#N/A</v>
      </c>
      <c r="P8921" s="272" t="e">
        <v>#N/A</v>
      </c>
      <c r="Q8921" s="272" t="e">
        <v>#N/A</v>
      </c>
    </row>
    <row r="8922" spans="1:17" s="208" customFormat="1" ht="12">
      <c r="A8922" s="268" t="str">
        <f t="shared" si="280"/>
        <v>##1487694857</v>
      </c>
      <c r="B8922" s="304" t="s">
        <v>19891</v>
      </c>
      <c r="C8922" s="269" t="s">
        <v>14503</v>
      </c>
      <c r="D8922" s="144" t="s">
        <v>3106</v>
      </c>
      <c r="E8922" s="269" t="s">
        <v>3649</v>
      </c>
      <c r="F8922" s="145" t="s">
        <v>3106</v>
      </c>
      <c r="G8922" s="269" t="s">
        <v>3106</v>
      </c>
      <c r="H8922" s="305" t="s">
        <v>3650</v>
      </c>
      <c r="I8922" s="307" t="s">
        <v>3650</v>
      </c>
      <c r="J8922" s="201" t="str">
        <f t="shared" si="279"/>
        <v>9999</v>
      </c>
      <c r="K8922" s="270" t="s">
        <v>13993</v>
      </c>
      <c r="L8922" s="270" t="s">
        <v>14438</v>
      </c>
      <c r="M8922" s="271">
        <v>44085</v>
      </c>
      <c r="N8922" s="270" t="e">
        <v>#N/A</v>
      </c>
      <c r="O8922" s="272" t="e">
        <v>#N/A</v>
      </c>
      <c r="P8922" s="272" t="e">
        <v>#N/A</v>
      </c>
      <c r="Q8922" s="272" t="e">
        <v>#N/A</v>
      </c>
    </row>
    <row r="8923" spans="1:17" s="208" customFormat="1" ht="12">
      <c r="A8923" s="268" t="str">
        <f t="shared" si="280"/>
        <v>##1487695888</v>
      </c>
      <c r="B8923" s="304" t="s">
        <v>19891</v>
      </c>
      <c r="C8923" s="269" t="s">
        <v>3835</v>
      </c>
      <c r="D8923" s="144" t="s">
        <v>3106</v>
      </c>
      <c r="E8923" s="269" t="s">
        <v>3649</v>
      </c>
      <c r="F8923" s="145" t="s">
        <v>3106</v>
      </c>
      <c r="G8923" s="269" t="s">
        <v>3106</v>
      </c>
      <c r="H8923" s="305" t="s">
        <v>3684</v>
      </c>
      <c r="I8923" s="307" t="s">
        <v>3684</v>
      </c>
      <c r="J8923" s="201" t="str">
        <f t="shared" si="279"/>
        <v>9999</v>
      </c>
      <c r="K8923" s="270"/>
      <c r="L8923" s="270"/>
      <c r="M8923" s="271"/>
      <c r="N8923" s="270" t="e">
        <v>#N/A</v>
      </c>
      <c r="O8923" s="272" t="e">
        <v>#N/A</v>
      </c>
      <c r="P8923" s="272" t="e">
        <v>#N/A</v>
      </c>
      <c r="Q8923" s="272" t="e">
        <v>#N/A</v>
      </c>
    </row>
    <row r="8924" spans="1:17" s="208" customFormat="1" ht="12">
      <c r="A8924" s="268" t="str">
        <f t="shared" si="280"/>
        <v>##1487697215</v>
      </c>
      <c r="B8924" s="304" t="s">
        <v>19891</v>
      </c>
      <c r="C8924" s="269" t="s">
        <v>3836</v>
      </c>
      <c r="D8924" s="144" t="s">
        <v>3106</v>
      </c>
      <c r="E8924" s="269" t="s">
        <v>3649</v>
      </c>
      <c r="F8924" s="145" t="s">
        <v>3106</v>
      </c>
      <c r="G8924" s="269" t="s">
        <v>3106</v>
      </c>
      <c r="H8924" s="305" t="s">
        <v>3684</v>
      </c>
      <c r="I8924" s="307" t="s">
        <v>3684</v>
      </c>
      <c r="J8924" s="201" t="str">
        <f t="shared" si="279"/>
        <v>9999</v>
      </c>
      <c r="K8924" s="270"/>
      <c r="L8924" s="270"/>
      <c r="M8924" s="271"/>
      <c r="N8924" s="270" t="e">
        <v>#N/A</v>
      </c>
      <c r="O8924" s="272" t="e">
        <v>#N/A</v>
      </c>
      <c r="P8924" s="272" t="e">
        <v>#N/A</v>
      </c>
      <c r="Q8924" s="272" t="e">
        <v>#N/A</v>
      </c>
    </row>
    <row r="8925" spans="1:17" s="208" customFormat="1" ht="12">
      <c r="A8925" s="268" t="str">
        <f t="shared" si="280"/>
        <v>##1487734976</v>
      </c>
      <c r="B8925" s="304" t="s">
        <v>19891</v>
      </c>
      <c r="C8925" s="269" t="s">
        <v>4330</v>
      </c>
      <c r="D8925" s="144" t="s">
        <v>3106</v>
      </c>
      <c r="E8925" s="269" t="s">
        <v>3649</v>
      </c>
      <c r="F8925" s="145" t="s">
        <v>3106</v>
      </c>
      <c r="G8925" s="269" t="s">
        <v>3106</v>
      </c>
      <c r="H8925" s="305" t="s">
        <v>4331</v>
      </c>
      <c r="I8925" s="307" t="s">
        <v>4331</v>
      </c>
      <c r="J8925" s="201" t="str">
        <f t="shared" si="279"/>
        <v>9999</v>
      </c>
      <c r="K8925" s="270" t="s">
        <v>4043</v>
      </c>
      <c r="L8925" s="270"/>
      <c r="M8925" s="271"/>
      <c r="N8925" s="270" t="e">
        <v>#N/A</v>
      </c>
      <c r="O8925" s="272" t="e">
        <v>#N/A</v>
      </c>
      <c r="P8925" s="272" t="e">
        <v>#N/A</v>
      </c>
      <c r="Q8925" s="272" t="e">
        <v>#N/A</v>
      </c>
    </row>
    <row r="8926" spans="1:17" s="208" customFormat="1" ht="12">
      <c r="A8926" s="268" t="str">
        <f t="shared" si="280"/>
        <v>##1487740957</v>
      </c>
      <c r="B8926" s="304" t="s">
        <v>19891</v>
      </c>
      <c r="C8926" s="269" t="s">
        <v>3837</v>
      </c>
      <c r="D8926" s="144" t="s">
        <v>3106</v>
      </c>
      <c r="E8926" s="269" t="s">
        <v>3649</v>
      </c>
      <c r="F8926" s="145" t="s">
        <v>3106</v>
      </c>
      <c r="G8926" s="269" t="s">
        <v>3106</v>
      </c>
      <c r="H8926" s="305" t="s">
        <v>3684</v>
      </c>
      <c r="I8926" s="307" t="s">
        <v>3684</v>
      </c>
      <c r="J8926" s="201" t="str">
        <f t="shared" si="279"/>
        <v>9999</v>
      </c>
      <c r="K8926" s="270"/>
      <c r="L8926" s="270"/>
      <c r="M8926" s="271"/>
      <c r="N8926" s="270" t="e">
        <v>#N/A</v>
      </c>
      <c r="O8926" s="272" t="e">
        <v>#N/A</v>
      </c>
      <c r="P8926" s="272" t="e">
        <v>#N/A</v>
      </c>
      <c r="Q8926" s="272" t="e">
        <v>#N/A</v>
      </c>
    </row>
    <row r="8927" spans="1:17" s="208" customFormat="1" ht="12">
      <c r="A8927" s="268" t="str">
        <f t="shared" si="280"/>
        <v>##1487848941</v>
      </c>
      <c r="B8927" s="304" t="s">
        <v>19891</v>
      </c>
      <c r="C8927" s="269" t="s">
        <v>2920</v>
      </c>
      <c r="D8927" s="144" t="s">
        <v>3106</v>
      </c>
      <c r="E8927" s="269" t="s">
        <v>3649</v>
      </c>
      <c r="F8927" s="145" t="s">
        <v>3106</v>
      </c>
      <c r="G8927" s="269" t="s">
        <v>3106</v>
      </c>
      <c r="H8927" s="305" t="s">
        <v>3650</v>
      </c>
      <c r="I8927" s="307" t="s">
        <v>3650</v>
      </c>
      <c r="J8927" s="201" t="str">
        <f t="shared" si="279"/>
        <v>9999</v>
      </c>
      <c r="K8927" s="270"/>
      <c r="L8927" s="270"/>
      <c r="M8927" s="271"/>
      <c r="N8927" s="270" t="e">
        <v>#N/A</v>
      </c>
      <c r="O8927" s="272" t="e">
        <v>#N/A</v>
      </c>
      <c r="P8927" s="272" t="e">
        <v>#N/A</v>
      </c>
      <c r="Q8927" s="272" t="e">
        <v>#N/A</v>
      </c>
    </row>
    <row r="8928" spans="1:17" s="208" customFormat="1" ht="12">
      <c r="A8928" s="268" t="str">
        <f t="shared" si="280"/>
        <v>##1487854568</v>
      </c>
      <c r="B8928" s="304" t="s">
        <v>19891</v>
      </c>
      <c r="C8928" s="269" t="s">
        <v>4019</v>
      </c>
      <c r="D8928" s="144" t="s">
        <v>3106</v>
      </c>
      <c r="E8928" s="269" t="s">
        <v>3649</v>
      </c>
      <c r="F8928" s="145" t="s">
        <v>3106</v>
      </c>
      <c r="G8928" s="269" t="s">
        <v>3106</v>
      </c>
      <c r="H8928" s="305" t="s">
        <v>3650</v>
      </c>
      <c r="I8928" s="307" t="s">
        <v>3650</v>
      </c>
      <c r="J8928" s="201" t="str">
        <f t="shared" si="279"/>
        <v>9999</v>
      </c>
      <c r="K8928" s="270"/>
      <c r="L8928" s="270"/>
      <c r="M8928" s="271"/>
      <c r="N8928" s="270" t="e">
        <v>#N/A</v>
      </c>
      <c r="O8928" s="272" t="e">
        <v>#N/A</v>
      </c>
      <c r="P8928" s="272" t="e">
        <v>#N/A</v>
      </c>
      <c r="Q8928" s="272" t="e">
        <v>#N/A</v>
      </c>
    </row>
    <row r="8929" spans="1:17" s="208" customFormat="1" ht="12">
      <c r="A8929" s="268" t="str">
        <f t="shared" si="280"/>
        <v>##1487866315</v>
      </c>
      <c r="B8929" s="304" t="s">
        <v>19891</v>
      </c>
      <c r="C8929" s="269" t="s">
        <v>3838</v>
      </c>
      <c r="D8929" s="144" t="s">
        <v>3106</v>
      </c>
      <c r="E8929" s="269" t="s">
        <v>3649</v>
      </c>
      <c r="F8929" s="145" t="s">
        <v>3106</v>
      </c>
      <c r="G8929" s="269" t="s">
        <v>3106</v>
      </c>
      <c r="H8929" s="305" t="s">
        <v>3684</v>
      </c>
      <c r="I8929" s="307" t="s">
        <v>3684</v>
      </c>
      <c r="J8929" s="201" t="str">
        <f t="shared" si="279"/>
        <v>9999</v>
      </c>
      <c r="K8929" s="270"/>
      <c r="L8929" s="270"/>
      <c r="M8929" s="271"/>
      <c r="N8929" s="270" t="e">
        <v>#N/A</v>
      </c>
      <c r="O8929" s="272" t="e">
        <v>#N/A</v>
      </c>
      <c r="P8929" s="272" t="e">
        <v>#N/A</v>
      </c>
      <c r="Q8929" s="272" t="e">
        <v>#N/A</v>
      </c>
    </row>
    <row r="8930" spans="1:17" s="208" customFormat="1" ht="12">
      <c r="A8930" s="268" t="str">
        <f t="shared" si="280"/>
        <v>##1487904546</v>
      </c>
      <c r="B8930" s="304" t="s">
        <v>19891</v>
      </c>
      <c r="C8930" s="269" t="s">
        <v>14504</v>
      </c>
      <c r="D8930" s="144" t="s">
        <v>3106</v>
      </c>
      <c r="E8930" s="269" t="s">
        <v>3649</v>
      </c>
      <c r="F8930" s="145" t="s">
        <v>3106</v>
      </c>
      <c r="G8930" s="269" t="s">
        <v>3106</v>
      </c>
      <c r="H8930" s="305" t="s">
        <v>3650</v>
      </c>
      <c r="I8930" s="307" t="s">
        <v>3650</v>
      </c>
      <c r="J8930" s="201" t="str">
        <f t="shared" si="279"/>
        <v>9999</v>
      </c>
      <c r="K8930" s="270" t="s">
        <v>13993</v>
      </c>
      <c r="L8930" s="270" t="s">
        <v>14438</v>
      </c>
      <c r="M8930" s="271">
        <v>44085</v>
      </c>
      <c r="N8930" s="270" t="e">
        <v>#N/A</v>
      </c>
      <c r="O8930" s="272" t="e">
        <v>#N/A</v>
      </c>
      <c r="P8930" s="272" t="e">
        <v>#N/A</v>
      </c>
      <c r="Q8930" s="272" t="e">
        <v>#N/A</v>
      </c>
    </row>
    <row r="8931" spans="1:17" s="208" customFormat="1" ht="12">
      <c r="A8931" s="268" t="str">
        <f t="shared" si="280"/>
        <v>##1497003610</v>
      </c>
      <c r="B8931" s="304" t="s">
        <v>19891</v>
      </c>
      <c r="C8931" s="269" t="s">
        <v>4332</v>
      </c>
      <c r="D8931" s="144" t="s">
        <v>3106</v>
      </c>
      <c r="E8931" s="269" t="s">
        <v>3649</v>
      </c>
      <c r="F8931" s="145" t="s">
        <v>3106</v>
      </c>
      <c r="G8931" s="269" t="s">
        <v>3106</v>
      </c>
      <c r="H8931" s="305" t="s">
        <v>4333</v>
      </c>
      <c r="I8931" s="307" t="s">
        <v>4333</v>
      </c>
      <c r="J8931" s="201" t="str">
        <f t="shared" si="279"/>
        <v>9999</v>
      </c>
      <c r="K8931" s="270" t="s">
        <v>4043</v>
      </c>
      <c r="L8931" s="270"/>
      <c r="M8931" s="271"/>
      <c r="N8931" s="270" t="e">
        <v>#N/A</v>
      </c>
      <c r="O8931" s="272" t="e">
        <v>#N/A</v>
      </c>
      <c r="P8931" s="272" t="e">
        <v>#N/A</v>
      </c>
      <c r="Q8931" s="272" t="e">
        <v>#N/A</v>
      </c>
    </row>
    <row r="8932" spans="1:17" s="208" customFormat="1" ht="12">
      <c r="A8932" s="268" t="str">
        <f t="shared" si="280"/>
        <v>##1497708838</v>
      </c>
      <c r="B8932" s="304" t="s">
        <v>19891</v>
      </c>
      <c r="C8932" s="269" t="s">
        <v>3839</v>
      </c>
      <c r="D8932" s="144" t="s">
        <v>3106</v>
      </c>
      <c r="E8932" s="269" t="s">
        <v>3649</v>
      </c>
      <c r="F8932" s="145" t="s">
        <v>3106</v>
      </c>
      <c r="G8932" s="269" t="s">
        <v>3106</v>
      </c>
      <c r="H8932" s="305" t="s">
        <v>3684</v>
      </c>
      <c r="I8932" s="307" t="s">
        <v>3684</v>
      </c>
      <c r="J8932" s="201" t="str">
        <f t="shared" si="279"/>
        <v>9999</v>
      </c>
      <c r="K8932" s="270"/>
      <c r="L8932" s="270"/>
      <c r="M8932" s="271"/>
      <c r="N8932" s="270" t="e">
        <v>#N/A</v>
      </c>
      <c r="O8932" s="272" t="e">
        <v>#N/A</v>
      </c>
      <c r="P8932" s="272" t="e">
        <v>#N/A</v>
      </c>
      <c r="Q8932" s="272" t="e">
        <v>#N/A</v>
      </c>
    </row>
    <row r="8933" spans="1:17" s="208" customFormat="1" ht="12">
      <c r="A8933" s="268" t="str">
        <f t="shared" si="280"/>
        <v>##1497790042</v>
      </c>
      <c r="B8933" s="304" t="s">
        <v>19891</v>
      </c>
      <c r="C8933" s="269" t="s">
        <v>3840</v>
      </c>
      <c r="D8933" s="144" t="s">
        <v>3106</v>
      </c>
      <c r="E8933" s="269" t="s">
        <v>3649</v>
      </c>
      <c r="F8933" s="145" t="s">
        <v>3106</v>
      </c>
      <c r="G8933" s="269" t="s">
        <v>3106</v>
      </c>
      <c r="H8933" s="305" t="s">
        <v>3684</v>
      </c>
      <c r="I8933" s="307" t="s">
        <v>3684</v>
      </c>
      <c r="J8933" s="201" t="str">
        <f t="shared" si="279"/>
        <v>9999</v>
      </c>
      <c r="K8933" s="270"/>
      <c r="L8933" s="270"/>
      <c r="M8933" s="271"/>
      <c r="N8933" s="270" t="e">
        <v>#N/A</v>
      </c>
      <c r="O8933" s="272" t="e">
        <v>#N/A</v>
      </c>
      <c r="P8933" s="272" t="e">
        <v>#N/A</v>
      </c>
      <c r="Q8933" s="272" t="e">
        <v>#N/A</v>
      </c>
    </row>
    <row r="8934" spans="1:17" s="208" customFormat="1" ht="12">
      <c r="A8934" s="268" t="str">
        <f t="shared" si="280"/>
        <v>##1497797005</v>
      </c>
      <c r="B8934" s="304" t="s">
        <v>19891</v>
      </c>
      <c r="C8934" s="147" t="s">
        <v>8450</v>
      </c>
      <c r="D8934" s="144" t="s">
        <v>3106</v>
      </c>
      <c r="E8934" s="148" t="s">
        <v>3649</v>
      </c>
      <c r="F8934" s="145" t="s">
        <v>3106</v>
      </c>
      <c r="G8934" s="269" t="s">
        <v>3106</v>
      </c>
      <c r="H8934" s="149" t="s">
        <v>19992</v>
      </c>
      <c r="I8934" s="306" t="s">
        <v>19992</v>
      </c>
      <c r="J8934" s="201" t="str">
        <f t="shared" si="279"/>
        <v>9999</v>
      </c>
      <c r="K8934" s="308" t="s">
        <v>19968</v>
      </c>
      <c r="L8934" s="308" t="s">
        <v>13916</v>
      </c>
      <c r="M8934" s="271">
        <v>44475</v>
      </c>
      <c r="N8934" s="270" t="s">
        <v>19993</v>
      </c>
      <c r="O8934" s="272" t="s">
        <v>19994</v>
      </c>
      <c r="P8934" s="272" t="s">
        <v>19780</v>
      </c>
      <c r="Q8934" s="272" t="s">
        <v>19781</v>
      </c>
    </row>
    <row r="8935" spans="1:17" s="208" customFormat="1" ht="12">
      <c r="A8935" s="268" t="str">
        <f t="shared" si="280"/>
        <v>##1508208885</v>
      </c>
      <c r="B8935" s="304" t="s">
        <v>19891</v>
      </c>
      <c r="C8935" s="269" t="s">
        <v>3841</v>
      </c>
      <c r="D8935" s="144" t="s">
        <v>3106</v>
      </c>
      <c r="E8935" s="269" t="s">
        <v>3649</v>
      </c>
      <c r="F8935" s="145" t="s">
        <v>3106</v>
      </c>
      <c r="G8935" s="269" t="s">
        <v>3106</v>
      </c>
      <c r="H8935" s="305" t="s">
        <v>3684</v>
      </c>
      <c r="I8935" s="307" t="s">
        <v>3684</v>
      </c>
      <c r="J8935" s="201" t="str">
        <f t="shared" si="279"/>
        <v>9999</v>
      </c>
      <c r="K8935" s="270"/>
      <c r="L8935" s="270"/>
      <c r="M8935" s="271"/>
      <c r="N8935" s="270" t="e">
        <v>#N/A</v>
      </c>
      <c r="O8935" s="272" t="e">
        <v>#N/A</v>
      </c>
      <c r="P8935" s="272" t="e">
        <v>#N/A</v>
      </c>
      <c r="Q8935" s="272" t="e">
        <v>#N/A</v>
      </c>
    </row>
    <row r="8936" spans="1:17" s="208" customFormat="1" ht="12">
      <c r="A8936" s="268" t="str">
        <f t="shared" si="280"/>
        <v>##1508309170</v>
      </c>
      <c r="B8936" s="304" t="s">
        <v>19891</v>
      </c>
      <c r="C8936" s="269" t="s">
        <v>4334</v>
      </c>
      <c r="D8936" s="144" t="s">
        <v>3106</v>
      </c>
      <c r="E8936" s="269" t="s">
        <v>3649</v>
      </c>
      <c r="F8936" s="145" t="s">
        <v>3106</v>
      </c>
      <c r="G8936" s="269" t="s">
        <v>3106</v>
      </c>
      <c r="H8936" s="305" t="s">
        <v>4335</v>
      </c>
      <c r="I8936" s="307" t="s">
        <v>4335</v>
      </c>
      <c r="J8936" s="201" t="str">
        <f t="shared" si="279"/>
        <v>9999</v>
      </c>
      <c r="K8936" s="270" t="s">
        <v>4204</v>
      </c>
      <c r="L8936" s="270"/>
      <c r="M8936" s="271"/>
      <c r="N8936" s="270" t="e">
        <v>#N/A</v>
      </c>
      <c r="O8936" s="272" t="e">
        <v>#N/A</v>
      </c>
      <c r="P8936" s="272" t="e">
        <v>#N/A</v>
      </c>
      <c r="Q8936" s="272" t="e">
        <v>#N/A</v>
      </c>
    </row>
    <row r="8937" spans="1:17" s="208" customFormat="1" ht="12">
      <c r="A8937" s="268" t="str">
        <f t="shared" si="280"/>
        <v>##1508315516</v>
      </c>
      <c r="B8937" s="304" t="s">
        <v>19891</v>
      </c>
      <c r="C8937" s="269" t="s">
        <v>14202</v>
      </c>
      <c r="D8937" s="144" t="s">
        <v>3106</v>
      </c>
      <c r="E8937" s="269" t="s">
        <v>3649</v>
      </c>
      <c r="F8937" s="145" t="s">
        <v>3106</v>
      </c>
      <c r="G8937" s="269" t="s">
        <v>3106</v>
      </c>
      <c r="H8937" s="305" t="s">
        <v>3650</v>
      </c>
      <c r="I8937" s="307" t="s">
        <v>3650</v>
      </c>
      <c r="J8937" s="201" t="str">
        <f t="shared" si="279"/>
        <v>9999</v>
      </c>
      <c r="K8937" s="270" t="s">
        <v>13915</v>
      </c>
      <c r="L8937" s="270" t="s">
        <v>13916</v>
      </c>
      <c r="M8937" s="271">
        <v>44085</v>
      </c>
      <c r="N8937" s="270" t="e">
        <v>#N/A</v>
      </c>
      <c r="O8937" s="272" t="e">
        <v>#N/A</v>
      </c>
      <c r="P8937" s="272" t="e">
        <v>#N/A</v>
      </c>
      <c r="Q8937" s="272" t="e">
        <v>#N/A</v>
      </c>
    </row>
    <row r="8938" spans="1:17" s="208" customFormat="1" ht="12">
      <c r="A8938" s="268" t="str">
        <f t="shared" si="280"/>
        <v>##1508835828</v>
      </c>
      <c r="B8938" s="304" t="s">
        <v>19891</v>
      </c>
      <c r="C8938" s="269" t="s">
        <v>3842</v>
      </c>
      <c r="D8938" s="144" t="s">
        <v>3106</v>
      </c>
      <c r="E8938" s="269" t="s">
        <v>3649</v>
      </c>
      <c r="F8938" s="145" t="s">
        <v>3106</v>
      </c>
      <c r="G8938" s="269" t="s">
        <v>3106</v>
      </c>
      <c r="H8938" s="305" t="s">
        <v>3684</v>
      </c>
      <c r="I8938" s="307" t="s">
        <v>3684</v>
      </c>
      <c r="J8938" s="201" t="str">
        <f t="shared" si="279"/>
        <v>9999</v>
      </c>
      <c r="K8938" s="270"/>
      <c r="L8938" s="270"/>
      <c r="M8938" s="271"/>
      <c r="N8938" s="270" t="e">
        <v>#N/A</v>
      </c>
      <c r="O8938" s="272" t="e">
        <v>#N/A</v>
      </c>
      <c r="P8938" s="272" t="e">
        <v>#N/A</v>
      </c>
      <c r="Q8938" s="272" t="e">
        <v>#N/A</v>
      </c>
    </row>
    <row r="8939" spans="1:17" s="208" customFormat="1" ht="12">
      <c r="A8939" s="268" t="str">
        <f t="shared" si="280"/>
        <v>##1508843566</v>
      </c>
      <c r="B8939" s="304" t="s">
        <v>19891</v>
      </c>
      <c r="C8939" s="269" t="s">
        <v>3843</v>
      </c>
      <c r="D8939" s="144" t="s">
        <v>3106</v>
      </c>
      <c r="E8939" s="269" t="s">
        <v>3649</v>
      </c>
      <c r="F8939" s="145" t="s">
        <v>3106</v>
      </c>
      <c r="G8939" s="269" t="s">
        <v>3106</v>
      </c>
      <c r="H8939" s="305" t="s">
        <v>3684</v>
      </c>
      <c r="I8939" s="307" t="s">
        <v>3684</v>
      </c>
      <c r="J8939" s="201" t="str">
        <f t="shared" si="279"/>
        <v>9999</v>
      </c>
      <c r="K8939" s="270"/>
      <c r="L8939" s="270"/>
      <c r="M8939" s="271"/>
      <c r="N8939" s="270" t="e">
        <v>#N/A</v>
      </c>
      <c r="O8939" s="272" t="e">
        <v>#N/A</v>
      </c>
      <c r="P8939" s="272" t="e">
        <v>#N/A</v>
      </c>
      <c r="Q8939" s="272" t="e">
        <v>#N/A</v>
      </c>
    </row>
    <row r="8940" spans="1:17" s="208" customFormat="1" ht="12">
      <c r="A8940" s="268" t="str">
        <f t="shared" si="280"/>
        <v>##1508859323</v>
      </c>
      <c r="B8940" s="304" t="s">
        <v>19891</v>
      </c>
      <c r="C8940" s="269" t="s">
        <v>3844</v>
      </c>
      <c r="D8940" s="144" t="s">
        <v>3106</v>
      </c>
      <c r="E8940" s="269" t="s">
        <v>3649</v>
      </c>
      <c r="F8940" s="145" t="s">
        <v>3106</v>
      </c>
      <c r="G8940" s="269" t="s">
        <v>3106</v>
      </c>
      <c r="H8940" s="305" t="s">
        <v>3684</v>
      </c>
      <c r="I8940" s="307" t="s">
        <v>3684</v>
      </c>
      <c r="J8940" s="201" t="str">
        <f t="shared" si="279"/>
        <v>9999</v>
      </c>
      <c r="K8940" s="270"/>
      <c r="L8940" s="270"/>
      <c r="M8940" s="271"/>
      <c r="N8940" s="270" t="e">
        <v>#N/A</v>
      </c>
      <c r="O8940" s="272" t="e">
        <v>#N/A</v>
      </c>
      <c r="P8940" s="272" t="e">
        <v>#N/A</v>
      </c>
      <c r="Q8940" s="272" t="e">
        <v>#N/A</v>
      </c>
    </row>
    <row r="8941" spans="1:17" s="208" customFormat="1" ht="12">
      <c r="A8941" s="268" t="str">
        <f t="shared" si="280"/>
        <v>##1508872482</v>
      </c>
      <c r="B8941" s="304" t="s">
        <v>19891</v>
      </c>
      <c r="C8941" s="269" t="s">
        <v>4336</v>
      </c>
      <c r="D8941" s="144" t="s">
        <v>3106</v>
      </c>
      <c r="E8941" s="269" t="s">
        <v>3649</v>
      </c>
      <c r="F8941" s="145" t="s">
        <v>3106</v>
      </c>
      <c r="G8941" s="269" t="s">
        <v>3106</v>
      </c>
      <c r="H8941" s="305" t="s">
        <v>4337</v>
      </c>
      <c r="I8941" s="307" t="s">
        <v>4337</v>
      </c>
      <c r="J8941" s="201" t="str">
        <f t="shared" si="279"/>
        <v>9999</v>
      </c>
      <c r="K8941" s="270" t="s">
        <v>4043</v>
      </c>
      <c r="L8941" s="270"/>
      <c r="M8941" s="271"/>
      <c r="N8941" s="270" t="e">
        <v>#N/A</v>
      </c>
      <c r="O8941" s="272" t="e">
        <v>#N/A</v>
      </c>
      <c r="P8941" s="272" t="e">
        <v>#N/A</v>
      </c>
      <c r="Q8941" s="272" t="e">
        <v>#N/A</v>
      </c>
    </row>
    <row r="8942" spans="1:17" s="208" customFormat="1" ht="12">
      <c r="A8942" s="268" t="str">
        <f t="shared" si="280"/>
        <v>##1508895079</v>
      </c>
      <c r="B8942" s="304" t="s">
        <v>19891</v>
      </c>
      <c r="C8942" s="269" t="s">
        <v>4338</v>
      </c>
      <c r="D8942" s="144" t="s">
        <v>3106</v>
      </c>
      <c r="E8942" s="269" t="s">
        <v>3649</v>
      </c>
      <c r="F8942" s="145" t="s">
        <v>3106</v>
      </c>
      <c r="G8942" s="269" t="s">
        <v>3106</v>
      </c>
      <c r="H8942" s="305" t="s">
        <v>4339</v>
      </c>
      <c r="I8942" s="307" t="s">
        <v>4339</v>
      </c>
      <c r="J8942" s="201" t="str">
        <f t="shared" si="279"/>
        <v>9999</v>
      </c>
      <c r="K8942" s="270" t="s">
        <v>4117</v>
      </c>
      <c r="L8942" s="270"/>
      <c r="M8942" s="271"/>
      <c r="N8942" s="270" t="e">
        <v>#N/A</v>
      </c>
      <c r="O8942" s="272" t="e">
        <v>#N/A</v>
      </c>
      <c r="P8942" s="272" t="e">
        <v>#N/A</v>
      </c>
      <c r="Q8942" s="272" t="e">
        <v>#N/A</v>
      </c>
    </row>
    <row r="8943" spans="1:17" s="208" customFormat="1" ht="12">
      <c r="A8943" s="268" t="str">
        <f t="shared" si="280"/>
        <v>##1508913609</v>
      </c>
      <c r="B8943" s="304" t="s">
        <v>19891</v>
      </c>
      <c r="C8943" s="269" t="s">
        <v>4340</v>
      </c>
      <c r="D8943" s="144" t="s">
        <v>3106</v>
      </c>
      <c r="E8943" s="269" t="s">
        <v>3649</v>
      </c>
      <c r="F8943" s="145" t="s">
        <v>3106</v>
      </c>
      <c r="G8943" s="269" t="s">
        <v>3106</v>
      </c>
      <c r="H8943" s="305" t="s">
        <v>4341</v>
      </c>
      <c r="I8943" s="307" t="s">
        <v>4341</v>
      </c>
      <c r="J8943" s="201" t="str">
        <f t="shared" si="279"/>
        <v>9999</v>
      </c>
      <c r="K8943" s="270" t="s">
        <v>4043</v>
      </c>
      <c r="L8943" s="270"/>
      <c r="M8943" s="271"/>
      <c r="N8943" s="270" t="e">
        <v>#N/A</v>
      </c>
      <c r="O8943" s="272" t="e">
        <v>#N/A</v>
      </c>
      <c r="P8943" s="272" t="e">
        <v>#N/A</v>
      </c>
      <c r="Q8943" s="272" t="e">
        <v>#N/A</v>
      </c>
    </row>
    <row r="8944" spans="1:17" s="208" customFormat="1" ht="12">
      <c r="A8944" s="268" t="str">
        <f t="shared" si="280"/>
        <v>##1518061803</v>
      </c>
      <c r="B8944" s="304" t="s">
        <v>19891</v>
      </c>
      <c r="C8944" s="269" t="s">
        <v>3845</v>
      </c>
      <c r="D8944" s="144" t="s">
        <v>3106</v>
      </c>
      <c r="E8944" s="269" t="s">
        <v>3649</v>
      </c>
      <c r="F8944" s="145" t="s">
        <v>3106</v>
      </c>
      <c r="G8944" s="269" t="s">
        <v>3106</v>
      </c>
      <c r="H8944" s="305" t="s">
        <v>3684</v>
      </c>
      <c r="I8944" s="307" t="s">
        <v>3684</v>
      </c>
      <c r="J8944" s="201" t="str">
        <f t="shared" si="279"/>
        <v>9999</v>
      </c>
      <c r="K8944" s="270"/>
      <c r="L8944" s="270"/>
      <c r="M8944" s="271"/>
      <c r="N8944" s="270" t="e">
        <v>#N/A</v>
      </c>
      <c r="O8944" s="272" t="e">
        <v>#N/A</v>
      </c>
      <c r="P8944" s="272" t="e">
        <v>#N/A</v>
      </c>
      <c r="Q8944" s="272" t="e">
        <v>#N/A</v>
      </c>
    </row>
    <row r="8945" spans="1:17" s="208" customFormat="1" ht="12">
      <c r="A8945" s="268" t="str">
        <f t="shared" si="280"/>
        <v>##1518104199</v>
      </c>
      <c r="B8945" s="304" t="s">
        <v>19891</v>
      </c>
      <c r="C8945" s="269" t="s">
        <v>14206</v>
      </c>
      <c r="D8945" s="144" t="s">
        <v>3106</v>
      </c>
      <c r="E8945" s="269" t="s">
        <v>3649</v>
      </c>
      <c r="F8945" s="145" t="s">
        <v>3106</v>
      </c>
      <c r="G8945" s="269" t="s">
        <v>3106</v>
      </c>
      <c r="H8945" s="305" t="s">
        <v>3650</v>
      </c>
      <c r="I8945" s="307" t="s">
        <v>3650</v>
      </c>
      <c r="J8945" s="201" t="str">
        <f t="shared" si="279"/>
        <v>9999</v>
      </c>
      <c r="K8945" s="270" t="s">
        <v>13915</v>
      </c>
      <c r="L8945" s="270" t="s">
        <v>13916</v>
      </c>
      <c r="M8945" s="271">
        <v>44085</v>
      </c>
      <c r="N8945" s="270" t="e">
        <v>#N/A</v>
      </c>
      <c r="O8945" s="272" t="e">
        <v>#N/A</v>
      </c>
      <c r="P8945" s="272" t="e">
        <v>#N/A</v>
      </c>
      <c r="Q8945" s="272" t="e">
        <v>#N/A</v>
      </c>
    </row>
    <row r="8946" spans="1:17" s="208" customFormat="1" ht="12">
      <c r="A8946" s="268" t="str">
        <f t="shared" si="280"/>
        <v>##1518402205</v>
      </c>
      <c r="B8946" s="304" t="s">
        <v>19891</v>
      </c>
      <c r="C8946" s="269" t="s">
        <v>4020</v>
      </c>
      <c r="D8946" s="144" t="s">
        <v>3106</v>
      </c>
      <c r="E8946" s="269" t="s">
        <v>3649</v>
      </c>
      <c r="F8946" s="145" t="s">
        <v>3106</v>
      </c>
      <c r="G8946" s="269" t="s">
        <v>3106</v>
      </c>
      <c r="H8946" s="305" t="s">
        <v>3650</v>
      </c>
      <c r="I8946" s="307" t="s">
        <v>3650</v>
      </c>
      <c r="J8946" s="201" t="str">
        <f t="shared" si="279"/>
        <v>9999</v>
      </c>
      <c r="K8946" s="270"/>
      <c r="L8946" s="270"/>
      <c r="M8946" s="271"/>
      <c r="N8946" s="270" t="e">
        <v>#N/A</v>
      </c>
      <c r="O8946" s="272" t="e">
        <v>#N/A</v>
      </c>
      <c r="P8946" s="272" t="e">
        <v>#N/A</v>
      </c>
      <c r="Q8946" s="272" t="e">
        <v>#N/A</v>
      </c>
    </row>
    <row r="8947" spans="1:17" s="208" customFormat="1" ht="12">
      <c r="A8947" s="268" t="str">
        <f t="shared" si="280"/>
        <v>##1518916048</v>
      </c>
      <c r="B8947" s="304" t="s">
        <v>19891</v>
      </c>
      <c r="C8947" s="269" t="s">
        <v>3846</v>
      </c>
      <c r="D8947" s="144" t="s">
        <v>3106</v>
      </c>
      <c r="E8947" s="269" t="s">
        <v>3649</v>
      </c>
      <c r="F8947" s="145" t="s">
        <v>3106</v>
      </c>
      <c r="G8947" s="269" t="s">
        <v>3106</v>
      </c>
      <c r="H8947" s="305" t="s">
        <v>3684</v>
      </c>
      <c r="I8947" s="307" t="s">
        <v>3684</v>
      </c>
      <c r="J8947" s="201" t="str">
        <f t="shared" si="279"/>
        <v>9999</v>
      </c>
      <c r="K8947" s="270"/>
      <c r="L8947" s="270"/>
      <c r="M8947" s="271"/>
      <c r="N8947" s="270" t="e">
        <v>#N/A</v>
      </c>
      <c r="O8947" s="272" t="e">
        <v>#N/A</v>
      </c>
      <c r="P8947" s="272" t="e">
        <v>#N/A</v>
      </c>
      <c r="Q8947" s="272" t="e">
        <v>#N/A</v>
      </c>
    </row>
    <row r="8948" spans="1:17" s="208" customFormat="1" ht="12">
      <c r="A8948" s="268" t="str">
        <f t="shared" si="280"/>
        <v>##1518951300</v>
      </c>
      <c r="B8948" s="304" t="s">
        <v>19891</v>
      </c>
      <c r="C8948" s="269" t="s">
        <v>3847</v>
      </c>
      <c r="D8948" s="144" t="s">
        <v>3106</v>
      </c>
      <c r="E8948" s="269" t="s">
        <v>3649</v>
      </c>
      <c r="F8948" s="145" t="s">
        <v>3106</v>
      </c>
      <c r="G8948" s="269" t="s">
        <v>3106</v>
      </c>
      <c r="H8948" s="305" t="s">
        <v>3684</v>
      </c>
      <c r="I8948" s="307" t="s">
        <v>3684</v>
      </c>
      <c r="J8948" s="201" t="str">
        <f t="shared" si="279"/>
        <v>9999</v>
      </c>
      <c r="K8948" s="270"/>
      <c r="L8948" s="270"/>
      <c r="M8948" s="271"/>
      <c r="N8948" s="270" t="e">
        <v>#N/A</v>
      </c>
      <c r="O8948" s="272" t="e">
        <v>#N/A</v>
      </c>
      <c r="P8948" s="272" t="e">
        <v>#N/A</v>
      </c>
      <c r="Q8948" s="272" t="e">
        <v>#N/A</v>
      </c>
    </row>
    <row r="8949" spans="1:17" s="208" customFormat="1" ht="12">
      <c r="A8949" s="268" t="str">
        <f t="shared" si="280"/>
        <v>##1518996040</v>
      </c>
      <c r="B8949" s="304" t="s">
        <v>19891</v>
      </c>
      <c r="C8949" s="269" t="s">
        <v>3848</v>
      </c>
      <c r="D8949" s="144" t="s">
        <v>3106</v>
      </c>
      <c r="E8949" s="269" t="s">
        <v>3649</v>
      </c>
      <c r="F8949" s="145" t="s">
        <v>3106</v>
      </c>
      <c r="G8949" s="269" t="s">
        <v>3106</v>
      </c>
      <c r="H8949" s="305" t="s">
        <v>3684</v>
      </c>
      <c r="I8949" s="307" t="s">
        <v>3684</v>
      </c>
      <c r="J8949" s="201" t="str">
        <f t="shared" si="279"/>
        <v>9999</v>
      </c>
      <c r="K8949" s="270"/>
      <c r="L8949" s="270"/>
      <c r="M8949" s="271"/>
      <c r="N8949" s="270" t="e">
        <v>#N/A</v>
      </c>
      <c r="O8949" s="272" t="e">
        <v>#N/A</v>
      </c>
      <c r="P8949" s="272" t="e">
        <v>#N/A</v>
      </c>
      <c r="Q8949" s="272" t="e">
        <v>#N/A</v>
      </c>
    </row>
    <row r="8950" spans="1:17" s="208" customFormat="1" ht="12">
      <c r="A8950" s="268" t="str">
        <f t="shared" si="280"/>
        <v>##1528014669</v>
      </c>
      <c r="B8950" s="304" t="s">
        <v>19891</v>
      </c>
      <c r="C8950" s="269" t="s">
        <v>4342</v>
      </c>
      <c r="D8950" s="144" t="s">
        <v>3106</v>
      </c>
      <c r="E8950" s="269" t="s">
        <v>3649</v>
      </c>
      <c r="F8950" s="145" t="s">
        <v>3106</v>
      </c>
      <c r="G8950" s="269" t="s">
        <v>3106</v>
      </c>
      <c r="H8950" s="305" t="s">
        <v>4343</v>
      </c>
      <c r="I8950" s="307" t="s">
        <v>4343</v>
      </c>
      <c r="J8950" s="201" t="str">
        <f t="shared" si="279"/>
        <v>9999</v>
      </c>
      <c r="K8950" s="270" t="s">
        <v>4043</v>
      </c>
      <c r="L8950" s="270"/>
      <c r="M8950" s="271"/>
      <c r="N8950" s="270" t="e">
        <v>#N/A</v>
      </c>
      <c r="O8950" s="272" t="e">
        <v>#N/A</v>
      </c>
      <c r="P8950" s="272" t="e">
        <v>#N/A</v>
      </c>
      <c r="Q8950" s="272" t="e">
        <v>#N/A</v>
      </c>
    </row>
    <row r="8951" spans="1:17" s="208" customFormat="1" ht="12">
      <c r="A8951" s="268" t="str">
        <f t="shared" si="280"/>
        <v>##1528027240</v>
      </c>
      <c r="B8951" s="304" t="s">
        <v>19891</v>
      </c>
      <c r="C8951" s="269" t="s">
        <v>3849</v>
      </c>
      <c r="D8951" s="144" t="s">
        <v>3106</v>
      </c>
      <c r="E8951" s="269" t="s">
        <v>3649</v>
      </c>
      <c r="F8951" s="145" t="s">
        <v>3106</v>
      </c>
      <c r="G8951" s="269" t="s">
        <v>3106</v>
      </c>
      <c r="H8951" s="305" t="s">
        <v>3684</v>
      </c>
      <c r="I8951" s="307" t="s">
        <v>3684</v>
      </c>
      <c r="J8951" s="201" t="str">
        <f t="shared" si="279"/>
        <v>9999</v>
      </c>
      <c r="K8951" s="270"/>
      <c r="L8951" s="270"/>
      <c r="M8951" s="271"/>
      <c r="N8951" s="270" t="e">
        <v>#N/A</v>
      </c>
      <c r="O8951" s="272" t="e">
        <v>#N/A</v>
      </c>
      <c r="P8951" s="272" t="e">
        <v>#N/A</v>
      </c>
      <c r="Q8951" s="272" t="e">
        <v>#N/A</v>
      </c>
    </row>
    <row r="8952" spans="1:17" s="208" customFormat="1" ht="12">
      <c r="A8952" s="268" t="str">
        <f t="shared" si="280"/>
        <v>##1528042884</v>
      </c>
      <c r="B8952" s="304" t="s">
        <v>19891</v>
      </c>
      <c r="C8952" s="269" t="s">
        <v>4344</v>
      </c>
      <c r="D8952" s="144" t="s">
        <v>3106</v>
      </c>
      <c r="E8952" s="269" t="s">
        <v>3649</v>
      </c>
      <c r="F8952" s="145" t="s">
        <v>3106</v>
      </c>
      <c r="G8952" s="269" t="s">
        <v>3106</v>
      </c>
      <c r="H8952" s="305" t="s">
        <v>4345</v>
      </c>
      <c r="I8952" s="307" t="s">
        <v>4345</v>
      </c>
      <c r="J8952" s="201" t="str">
        <f t="shared" si="279"/>
        <v>9999</v>
      </c>
      <c r="K8952" s="270" t="s">
        <v>4043</v>
      </c>
      <c r="L8952" s="270"/>
      <c r="M8952" s="271"/>
      <c r="N8952" s="270" t="e">
        <v>#N/A</v>
      </c>
      <c r="O8952" s="272" t="e">
        <v>#N/A</v>
      </c>
      <c r="P8952" s="272" t="e">
        <v>#N/A</v>
      </c>
      <c r="Q8952" s="272" t="e">
        <v>#N/A</v>
      </c>
    </row>
    <row r="8953" spans="1:17" s="208" customFormat="1" ht="12">
      <c r="A8953" s="268" t="str">
        <f t="shared" si="280"/>
        <v>##1528056066</v>
      </c>
      <c r="B8953" s="304" t="s">
        <v>19891</v>
      </c>
      <c r="C8953" s="269" t="s">
        <v>3850</v>
      </c>
      <c r="D8953" s="144" t="s">
        <v>3106</v>
      </c>
      <c r="E8953" s="269" t="s">
        <v>3649</v>
      </c>
      <c r="F8953" s="145" t="s">
        <v>3106</v>
      </c>
      <c r="G8953" s="269" t="s">
        <v>3106</v>
      </c>
      <c r="H8953" s="305" t="s">
        <v>3684</v>
      </c>
      <c r="I8953" s="307" t="s">
        <v>3684</v>
      </c>
      <c r="J8953" s="201" t="str">
        <f t="shared" si="279"/>
        <v>9999</v>
      </c>
      <c r="K8953" s="270"/>
      <c r="L8953" s="270"/>
      <c r="M8953" s="271"/>
      <c r="N8953" s="270" t="e">
        <v>#N/A</v>
      </c>
      <c r="O8953" s="272" t="e">
        <v>#N/A</v>
      </c>
      <c r="P8953" s="272" t="e">
        <v>#N/A</v>
      </c>
      <c r="Q8953" s="272" t="e">
        <v>#N/A</v>
      </c>
    </row>
    <row r="8954" spans="1:17" s="208" customFormat="1" ht="12">
      <c r="A8954" s="268" t="str">
        <f t="shared" si="280"/>
        <v>##1528093960</v>
      </c>
      <c r="B8954" s="304" t="s">
        <v>19891</v>
      </c>
      <c r="C8954" s="269" t="s">
        <v>4346</v>
      </c>
      <c r="D8954" s="144" t="s">
        <v>3106</v>
      </c>
      <c r="E8954" s="269" t="s">
        <v>3649</v>
      </c>
      <c r="F8954" s="145" t="s">
        <v>3106</v>
      </c>
      <c r="G8954" s="269" t="s">
        <v>3106</v>
      </c>
      <c r="H8954" s="305" t="s">
        <v>4347</v>
      </c>
      <c r="I8954" s="307" t="s">
        <v>4347</v>
      </c>
      <c r="J8954" s="201" t="str">
        <f t="shared" si="279"/>
        <v>9999</v>
      </c>
      <c r="K8954" s="270" t="s">
        <v>4043</v>
      </c>
      <c r="L8954" s="270"/>
      <c r="M8954" s="271"/>
      <c r="N8954" s="270" t="e">
        <v>#N/A</v>
      </c>
      <c r="O8954" s="272" t="e">
        <v>#N/A</v>
      </c>
      <c r="P8954" s="272" t="e">
        <v>#N/A</v>
      </c>
      <c r="Q8954" s="272" t="e">
        <v>#N/A</v>
      </c>
    </row>
    <row r="8955" spans="1:17" s="208" customFormat="1" ht="12">
      <c r="A8955" s="268" t="str">
        <f t="shared" si="280"/>
        <v>##1528096914</v>
      </c>
      <c r="B8955" s="304" t="s">
        <v>19891</v>
      </c>
      <c r="C8955" s="269" t="s">
        <v>3851</v>
      </c>
      <c r="D8955" s="144" t="s">
        <v>3106</v>
      </c>
      <c r="E8955" s="269" t="s">
        <v>3649</v>
      </c>
      <c r="F8955" s="145" t="s">
        <v>3106</v>
      </c>
      <c r="G8955" s="269" t="s">
        <v>3106</v>
      </c>
      <c r="H8955" s="305" t="s">
        <v>3684</v>
      </c>
      <c r="I8955" s="307" t="s">
        <v>3684</v>
      </c>
      <c r="J8955" s="201" t="str">
        <f t="shared" si="279"/>
        <v>9999</v>
      </c>
      <c r="K8955" s="270"/>
      <c r="L8955" s="270"/>
      <c r="M8955" s="271"/>
      <c r="N8955" s="270" t="e">
        <v>#N/A</v>
      </c>
      <c r="O8955" s="272" t="e">
        <v>#N/A</v>
      </c>
      <c r="P8955" s="272" t="e">
        <v>#N/A</v>
      </c>
      <c r="Q8955" s="272" t="e">
        <v>#N/A</v>
      </c>
    </row>
    <row r="8956" spans="1:17" s="208" customFormat="1" ht="12">
      <c r="A8956" s="268" t="str">
        <f t="shared" si="280"/>
        <v>##1528138088</v>
      </c>
      <c r="B8956" s="304" t="s">
        <v>19891</v>
      </c>
      <c r="C8956" s="269" t="s">
        <v>3852</v>
      </c>
      <c r="D8956" s="144" t="s">
        <v>3106</v>
      </c>
      <c r="E8956" s="269" t="s">
        <v>3649</v>
      </c>
      <c r="F8956" s="145" t="s">
        <v>3106</v>
      </c>
      <c r="G8956" s="269" t="s">
        <v>3106</v>
      </c>
      <c r="H8956" s="305" t="s">
        <v>3684</v>
      </c>
      <c r="I8956" s="307" t="s">
        <v>3684</v>
      </c>
      <c r="J8956" s="201" t="str">
        <f t="shared" si="279"/>
        <v>9999</v>
      </c>
      <c r="K8956" s="270"/>
      <c r="L8956" s="270"/>
      <c r="M8956" s="271"/>
      <c r="N8956" s="270" t="e">
        <v>#N/A</v>
      </c>
      <c r="O8956" s="272" t="e">
        <v>#N/A</v>
      </c>
      <c r="P8956" s="272" t="e">
        <v>#N/A</v>
      </c>
      <c r="Q8956" s="272" t="e">
        <v>#N/A</v>
      </c>
    </row>
    <row r="8957" spans="1:17" s="208" customFormat="1" ht="12">
      <c r="A8957" s="268" t="str">
        <f t="shared" si="280"/>
        <v>##1528301900</v>
      </c>
      <c r="B8957" s="304" t="s">
        <v>19891</v>
      </c>
      <c r="C8957" s="269" t="s">
        <v>3853</v>
      </c>
      <c r="D8957" s="144" t="s">
        <v>3106</v>
      </c>
      <c r="E8957" s="269" t="s">
        <v>3649</v>
      </c>
      <c r="F8957" s="145" t="s">
        <v>3106</v>
      </c>
      <c r="G8957" s="269" t="s">
        <v>3106</v>
      </c>
      <c r="H8957" s="305" t="s">
        <v>3684</v>
      </c>
      <c r="I8957" s="307" t="s">
        <v>3684</v>
      </c>
      <c r="J8957" s="201" t="str">
        <f t="shared" si="279"/>
        <v>9999</v>
      </c>
      <c r="K8957" s="270"/>
      <c r="L8957" s="270"/>
      <c r="M8957" s="271"/>
      <c r="N8957" s="270" t="e">
        <v>#N/A</v>
      </c>
      <c r="O8957" s="272" t="e">
        <v>#N/A</v>
      </c>
      <c r="P8957" s="272" t="e">
        <v>#N/A</v>
      </c>
      <c r="Q8957" s="272" t="e">
        <v>#N/A</v>
      </c>
    </row>
    <row r="8958" spans="1:17" s="208" customFormat="1" ht="12">
      <c r="A8958" s="268" t="str">
        <f t="shared" si="280"/>
        <v>##1528387842</v>
      </c>
      <c r="B8958" s="304" t="s">
        <v>19891</v>
      </c>
      <c r="C8958" s="269" t="s">
        <v>4348</v>
      </c>
      <c r="D8958" s="144" t="s">
        <v>3106</v>
      </c>
      <c r="E8958" s="269" t="s">
        <v>3649</v>
      </c>
      <c r="F8958" s="145" t="s">
        <v>3106</v>
      </c>
      <c r="G8958" s="269" t="s">
        <v>3106</v>
      </c>
      <c r="H8958" s="305" t="s">
        <v>4349</v>
      </c>
      <c r="I8958" s="307" t="s">
        <v>4349</v>
      </c>
      <c r="J8958" s="201" t="str">
        <f t="shared" si="279"/>
        <v>9999</v>
      </c>
      <c r="K8958" s="270" t="s">
        <v>4043</v>
      </c>
      <c r="L8958" s="270"/>
      <c r="M8958" s="271"/>
      <c r="N8958" s="270" t="e">
        <v>#N/A</v>
      </c>
      <c r="O8958" s="272" t="e">
        <v>#N/A</v>
      </c>
      <c r="P8958" s="272" t="e">
        <v>#N/A</v>
      </c>
      <c r="Q8958" s="272" t="e">
        <v>#N/A</v>
      </c>
    </row>
    <row r="8959" spans="1:17" s="208" customFormat="1" ht="12">
      <c r="A8959" s="268" t="str">
        <f t="shared" si="280"/>
        <v>##1528442357</v>
      </c>
      <c r="B8959" s="304" t="s">
        <v>19891</v>
      </c>
      <c r="C8959" s="269" t="s">
        <v>3854</v>
      </c>
      <c r="D8959" s="144" t="s">
        <v>3106</v>
      </c>
      <c r="E8959" s="269" t="s">
        <v>3649</v>
      </c>
      <c r="F8959" s="145" t="s">
        <v>3106</v>
      </c>
      <c r="G8959" s="269" t="s">
        <v>3106</v>
      </c>
      <c r="H8959" s="305" t="s">
        <v>3684</v>
      </c>
      <c r="I8959" s="307" t="s">
        <v>3684</v>
      </c>
      <c r="J8959" s="201" t="str">
        <f t="shared" si="279"/>
        <v>9999</v>
      </c>
      <c r="K8959" s="270"/>
      <c r="L8959" s="270"/>
      <c r="M8959" s="271"/>
      <c r="N8959" s="270" t="e">
        <v>#N/A</v>
      </c>
      <c r="O8959" s="272" t="e">
        <v>#N/A</v>
      </c>
      <c r="P8959" s="272" t="e">
        <v>#N/A</v>
      </c>
      <c r="Q8959" s="272" t="e">
        <v>#N/A</v>
      </c>
    </row>
    <row r="8960" spans="1:17" s="208" customFormat="1" ht="12">
      <c r="A8960" s="268" t="str">
        <f t="shared" si="280"/>
        <v>##1538112131</v>
      </c>
      <c r="B8960" s="304" t="s">
        <v>19891</v>
      </c>
      <c r="C8960" s="269" t="s">
        <v>3855</v>
      </c>
      <c r="D8960" s="144" t="s">
        <v>3106</v>
      </c>
      <c r="E8960" s="269" t="s">
        <v>3649</v>
      </c>
      <c r="F8960" s="145" t="s">
        <v>3106</v>
      </c>
      <c r="G8960" s="269" t="s">
        <v>3106</v>
      </c>
      <c r="H8960" s="305" t="s">
        <v>3684</v>
      </c>
      <c r="I8960" s="307" t="s">
        <v>3684</v>
      </c>
      <c r="J8960" s="201" t="str">
        <f t="shared" si="279"/>
        <v>9999</v>
      </c>
      <c r="K8960" s="270"/>
      <c r="L8960" s="270"/>
      <c r="M8960" s="271"/>
      <c r="N8960" s="270" t="e">
        <v>#N/A</v>
      </c>
      <c r="O8960" s="272" t="e">
        <v>#N/A</v>
      </c>
      <c r="P8960" s="272" t="e">
        <v>#N/A</v>
      </c>
      <c r="Q8960" s="272" t="e">
        <v>#N/A</v>
      </c>
    </row>
    <row r="8961" spans="1:20" ht="12">
      <c r="A8961" s="268" t="str">
        <f t="shared" si="280"/>
        <v>##1538114020</v>
      </c>
      <c r="B8961" s="304" t="s">
        <v>19891</v>
      </c>
      <c r="C8961" s="269" t="s">
        <v>4021</v>
      </c>
      <c r="D8961" s="144" t="s">
        <v>3106</v>
      </c>
      <c r="E8961" s="269" t="s">
        <v>3649</v>
      </c>
      <c r="F8961" s="145" t="s">
        <v>3106</v>
      </c>
      <c r="G8961" s="269" t="s">
        <v>3106</v>
      </c>
      <c r="H8961" s="305" t="s">
        <v>3650</v>
      </c>
      <c r="I8961" s="307" t="s">
        <v>3650</v>
      </c>
      <c r="J8961" s="201" t="str">
        <f t="shared" si="279"/>
        <v>9999</v>
      </c>
      <c r="K8961" s="270"/>
      <c r="L8961" s="270"/>
      <c r="M8961" s="271"/>
      <c r="N8961" s="270" t="e">
        <v>#N/A</v>
      </c>
      <c r="O8961" s="272" t="e">
        <v>#N/A</v>
      </c>
      <c r="P8961" s="272" t="e">
        <v>#N/A</v>
      </c>
      <c r="Q8961" s="272" t="e">
        <v>#N/A</v>
      </c>
      <c r="S8961" s="208"/>
    </row>
    <row r="8962" spans="1:20" ht="12">
      <c r="A8962" s="268" t="str">
        <f t="shared" si="280"/>
        <v>##1538141627</v>
      </c>
      <c r="B8962" s="304" t="s">
        <v>19891</v>
      </c>
      <c r="C8962" s="269" t="s">
        <v>3856</v>
      </c>
      <c r="D8962" s="144" t="s">
        <v>3106</v>
      </c>
      <c r="E8962" s="269" t="s">
        <v>3649</v>
      </c>
      <c r="F8962" s="145" t="s">
        <v>3106</v>
      </c>
      <c r="G8962" s="269" t="s">
        <v>3106</v>
      </c>
      <c r="H8962" s="305" t="s">
        <v>3684</v>
      </c>
      <c r="I8962" s="307" t="s">
        <v>3684</v>
      </c>
      <c r="J8962" s="201" t="str">
        <f t="shared" si="279"/>
        <v>9999</v>
      </c>
      <c r="K8962" s="270"/>
      <c r="L8962" s="270"/>
      <c r="M8962" s="271"/>
      <c r="N8962" s="270" t="e">
        <v>#N/A</v>
      </c>
      <c r="O8962" s="272" t="e">
        <v>#N/A</v>
      </c>
      <c r="P8962" s="272" t="e">
        <v>#N/A</v>
      </c>
      <c r="Q8962" s="272" t="e">
        <v>#N/A</v>
      </c>
      <c r="S8962" s="208"/>
    </row>
    <row r="8963" spans="1:20" ht="12">
      <c r="A8963" s="268" t="str">
        <f t="shared" si="280"/>
        <v>##1538163886</v>
      </c>
      <c r="B8963" s="304" t="s">
        <v>19891</v>
      </c>
      <c r="C8963" s="269" t="s">
        <v>14505</v>
      </c>
      <c r="D8963" s="144" t="s">
        <v>3106</v>
      </c>
      <c r="E8963" s="269" t="s">
        <v>3649</v>
      </c>
      <c r="F8963" s="145" t="s">
        <v>3106</v>
      </c>
      <c r="G8963" s="269" t="s">
        <v>3106</v>
      </c>
      <c r="H8963" s="305" t="s">
        <v>3650</v>
      </c>
      <c r="I8963" s="307" t="s">
        <v>3650</v>
      </c>
      <c r="J8963" s="201" t="str">
        <f t="shared" ref="J8963:J9026" si="281">B8963</f>
        <v>9999</v>
      </c>
      <c r="K8963" s="270" t="s">
        <v>13993</v>
      </c>
      <c r="L8963" s="270" t="s">
        <v>14438</v>
      </c>
      <c r="M8963" s="271">
        <v>44085</v>
      </c>
      <c r="N8963" s="270" t="e">
        <v>#N/A</v>
      </c>
      <c r="O8963" s="272" t="e">
        <v>#N/A</v>
      </c>
      <c r="P8963" s="272" t="e">
        <v>#N/A</v>
      </c>
      <c r="Q8963" s="272" t="e">
        <v>#N/A</v>
      </c>
      <c r="S8963" s="208"/>
    </row>
    <row r="8964" spans="1:20" ht="12">
      <c r="A8964" s="268" t="str">
        <f t="shared" si="280"/>
        <v>##1538345251</v>
      </c>
      <c r="B8964" s="304" t="s">
        <v>19891</v>
      </c>
      <c r="C8964" s="269" t="s">
        <v>3670</v>
      </c>
      <c r="D8964" s="144" t="s">
        <v>3106</v>
      </c>
      <c r="E8964" s="269" t="s">
        <v>3649</v>
      </c>
      <c r="F8964" s="145" t="s">
        <v>3106</v>
      </c>
      <c r="G8964" s="269" t="s">
        <v>3106</v>
      </c>
      <c r="H8964" s="305" t="s">
        <v>3650</v>
      </c>
      <c r="I8964" s="307" t="s">
        <v>3650</v>
      </c>
      <c r="J8964" s="201" t="str">
        <f t="shared" si="281"/>
        <v>9999</v>
      </c>
      <c r="K8964" s="270"/>
      <c r="L8964" s="270"/>
      <c r="M8964" s="271"/>
      <c r="N8964" s="270" t="e">
        <v>#N/A</v>
      </c>
      <c r="O8964" s="272" t="e">
        <v>#N/A</v>
      </c>
      <c r="P8964" s="272" t="e">
        <v>#N/A</v>
      </c>
      <c r="Q8964" s="272" t="e">
        <v>#N/A</v>
      </c>
      <c r="S8964" s="208"/>
    </row>
    <row r="8965" spans="1:20" ht="12">
      <c r="A8965" s="268" t="str">
        <f t="shared" si="280"/>
        <v>##1538395975</v>
      </c>
      <c r="B8965" s="304" t="s">
        <v>19891</v>
      </c>
      <c r="C8965" s="269" t="s">
        <v>3857</v>
      </c>
      <c r="D8965" s="144" t="s">
        <v>3106</v>
      </c>
      <c r="E8965" s="269" t="s">
        <v>3649</v>
      </c>
      <c r="F8965" s="145" t="s">
        <v>3106</v>
      </c>
      <c r="G8965" s="269" t="s">
        <v>3106</v>
      </c>
      <c r="H8965" s="305" t="s">
        <v>3684</v>
      </c>
      <c r="I8965" s="307" t="s">
        <v>3684</v>
      </c>
      <c r="J8965" s="201" t="str">
        <f t="shared" si="281"/>
        <v>9999</v>
      </c>
      <c r="K8965" s="270"/>
      <c r="L8965" s="270"/>
      <c r="M8965" s="271"/>
      <c r="N8965" s="270" t="e">
        <v>#N/A</v>
      </c>
      <c r="O8965" s="272" t="e">
        <v>#N/A</v>
      </c>
      <c r="P8965" s="272" t="e">
        <v>#N/A</v>
      </c>
      <c r="Q8965" s="272" t="e">
        <v>#N/A</v>
      </c>
      <c r="S8965" s="208"/>
    </row>
    <row r="8966" spans="1:20" ht="12">
      <c r="A8966" s="268" t="str">
        <f t="shared" si="280"/>
        <v>##1538535158</v>
      </c>
      <c r="B8966" s="304" t="s">
        <v>19891</v>
      </c>
      <c r="C8966" s="269" t="s">
        <v>3858</v>
      </c>
      <c r="D8966" s="144" t="s">
        <v>3106</v>
      </c>
      <c r="E8966" s="269" t="s">
        <v>3649</v>
      </c>
      <c r="F8966" s="145" t="s">
        <v>3106</v>
      </c>
      <c r="G8966" s="269" t="s">
        <v>3106</v>
      </c>
      <c r="H8966" s="305" t="s">
        <v>3684</v>
      </c>
      <c r="I8966" s="307" t="s">
        <v>3684</v>
      </c>
      <c r="J8966" s="201" t="str">
        <f t="shared" si="281"/>
        <v>9999</v>
      </c>
      <c r="K8966" s="270"/>
      <c r="L8966" s="270"/>
      <c r="M8966" s="271"/>
      <c r="N8966" s="270" t="e">
        <v>#N/A</v>
      </c>
      <c r="O8966" s="272" t="e">
        <v>#N/A</v>
      </c>
      <c r="P8966" s="272" t="e">
        <v>#N/A</v>
      </c>
      <c r="Q8966" s="272" t="e">
        <v>#N/A</v>
      </c>
      <c r="S8966" s="208"/>
    </row>
    <row r="8967" spans="1:20" ht="12">
      <c r="A8967" s="268" t="str">
        <f t="shared" si="280"/>
        <v>##1548293343</v>
      </c>
      <c r="B8967" s="304" t="s">
        <v>19891</v>
      </c>
      <c r="C8967" s="269" t="s">
        <v>4350</v>
      </c>
      <c r="D8967" s="144" t="s">
        <v>3106</v>
      </c>
      <c r="E8967" s="269" t="s">
        <v>3649</v>
      </c>
      <c r="F8967" s="145" t="s">
        <v>3106</v>
      </c>
      <c r="G8967" s="269" t="s">
        <v>3106</v>
      </c>
      <c r="H8967" s="305" t="s">
        <v>4351</v>
      </c>
      <c r="I8967" s="307" t="s">
        <v>4351</v>
      </c>
      <c r="J8967" s="201" t="str">
        <f t="shared" si="281"/>
        <v>9999</v>
      </c>
      <c r="K8967" s="270" t="s">
        <v>4043</v>
      </c>
      <c r="L8967" s="270"/>
      <c r="M8967" s="271"/>
      <c r="N8967" s="270" t="e">
        <v>#N/A</v>
      </c>
      <c r="O8967" s="272" t="e">
        <v>#N/A</v>
      </c>
      <c r="P8967" s="272" t="e">
        <v>#N/A</v>
      </c>
      <c r="Q8967" s="272" t="e">
        <v>#N/A</v>
      </c>
      <c r="S8967" s="208"/>
    </row>
    <row r="8968" spans="1:20" ht="12">
      <c r="A8968" s="268" t="str">
        <f t="shared" si="280"/>
        <v>##1548366404</v>
      </c>
      <c r="B8968" s="304" t="s">
        <v>19891</v>
      </c>
      <c r="C8968" s="269" t="s">
        <v>3859</v>
      </c>
      <c r="D8968" s="144" t="s">
        <v>3106</v>
      </c>
      <c r="E8968" s="269" t="s">
        <v>3649</v>
      </c>
      <c r="F8968" s="145" t="s">
        <v>3106</v>
      </c>
      <c r="G8968" s="269" t="s">
        <v>3106</v>
      </c>
      <c r="H8968" s="305" t="s">
        <v>3684</v>
      </c>
      <c r="I8968" s="307" t="s">
        <v>3684</v>
      </c>
      <c r="J8968" s="201" t="str">
        <f t="shared" si="281"/>
        <v>9999</v>
      </c>
      <c r="K8968" s="270"/>
      <c r="L8968" s="270"/>
      <c r="M8968" s="271"/>
      <c r="N8968" s="270" t="e">
        <v>#N/A</v>
      </c>
      <c r="O8968" s="272" t="e">
        <v>#N/A</v>
      </c>
      <c r="P8968" s="272" t="e">
        <v>#N/A</v>
      </c>
      <c r="Q8968" s="272" t="e">
        <v>#N/A</v>
      </c>
      <c r="S8968" s="208"/>
    </row>
    <row r="8969" spans="1:20" ht="12">
      <c r="A8969" s="268" t="str">
        <f t="shared" si="280"/>
        <v>##1558391706</v>
      </c>
      <c r="B8969" s="304" t="s">
        <v>19891</v>
      </c>
      <c r="C8969" s="269" t="s">
        <v>14506</v>
      </c>
      <c r="D8969" s="144" t="s">
        <v>3106</v>
      </c>
      <c r="E8969" s="269" t="s">
        <v>3649</v>
      </c>
      <c r="F8969" s="145" t="s">
        <v>3106</v>
      </c>
      <c r="G8969" s="269" t="s">
        <v>3106</v>
      </c>
      <c r="H8969" s="305" t="s">
        <v>3650</v>
      </c>
      <c r="I8969" s="307" t="s">
        <v>3650</v>
      </c>
      <c r="J8969" s="201" t="str">
        <f t="shared" si="281"/>
        <v>9999</v>
      </c>
      <c r="K8969" s="270" t="s">
        <v>13993</v>
      </c>
      <c r="L8969" s="270" t="s">
        <v>14438</v>
      </c>
      <c r="M8969" s="271">
        <v>44085</v>
      </c>
      <c r="N8969" s="270" t="e">
        <v>#N/A</v>
      </c>
      <c r="O8969" s="272" t="e">
        <v>#N/A</v>
      </c>
      <c r="P8969" s="272" t="e">
        <v>#N/A</v>
      </c>
      <c r="Q8969" s="272" t="e">
        <v>#N/A</v>
      </c>
      <c r="S8969" s="208"/>
    </row>
    <row r="8970" spans="1:20" ht="12">
      <c r="A8970" s="268" t="str">
        <f t="shared" si="280"/>
        <v>##1558392563</v>
      </c>
      <c r="B8970" s="304" t="s">
        <v>19891</v>
      </c>
      <c r="C8970" s="269" t="s">
        <v>14507</v>
      </c>
      <c r="D8970" s="144" t="s">
        <v>3106</v>
      </c>
      <c r="E8970" s="269" t="s">
        <v>3649</v>
      </c>
      <c r="F8970" s="145" t="s">
        <v>3106</v>
      </c>
      <c r="G8970" s="269" t="s">
        <v>3106</v>
      </c>
      <c r="H8970" s="305" t="s">
        <v>3650</v>
      </c>
      <c r="I8970" s="307" t="s">
        <v>3650</v>
      </c>
      <c r="J8970" s="201" t="str">
        <f t="shared" si="281"/>
        <v>9999</v>
      </c>
      <c r="K8970" s="270" t="s">
        <v>13993</v>
      </c>
      <c r="L8970" s="270" t="s">
        <v>14438</v>
      </c>
      <c r="M8970" s="271">
        <v>44085</v>
      </c>
      <c r="N8970" s="270" t="e">
        <v>#N/A</v>
      </c>
      <c r="O8970" s="272" t="e">
        <v>#N/A</v>
      </c>
      <c r="P8970" s="272" t="e">
        <v>#N/A</v>
      </c>
      <c r="Q8970" s="272" t="e">
        <v>#N/A</v>
      </c>
      <c r="S8970" s="208"/>
    </row>
    <row r="8971" spans="1:20" ht="12">
      <c r="A8971" s="268" t="str">
        <f t="shared" si="280"/>
        <v>##1558408633</v>
      </c>
      <c r="B8971" s="304" t="s">
        <v>19891</v>
      </c>
      <c r="C8971" s="269" t="s">
        <v>4022</v>
      </c>
      <c r="D8971" s="144" t="s">
        <v>3106</v>
      </c>
      <c r="E8971" s="269" t="s">
        <v>3649</v>
      </c>
      <c r="F8971" s="145" t="s">
        <v>3106</v>
      </c>
      <c r="G8971" s="269" t="s">
        <v>3106</v>
      </c>
      <c r="H8971" s="305" t="s">
        <v>3650</v>
      </c>
      <c r="I8971" s="307" t="s">
        <v>3650</v>
      </c>
      <c r="J8971" s="201" t="str">
        <f t="shared" si="281"/>
        <v>9999</v>
      </c>
      <c r="K8971" s="270"/>
      <c r="L8971" s="270"/>
      <c r="M8971" s="271"/>
      <c r="N8971" s="270" t="e">
        <v>#N/A</v>
      </c>
      <c r="O8971" s="272" t="e">
        <v>#N/A</v>
      </c>
      <c r="P8971" s="272" t="e">
        <v>#N/A</v>
      </c>
      <c r="Q8971" s="272" t="e">
        <v>#N/A</v>
      </c>
      <c r="S8971" s="208"/>
    </row>
    <row r="8972" spans="1:20" ht="12">
      <c r="A8972" s="268" t="str">
        <f t="shared" si="280"/>
        <v>##1558426692</v>
      </c>
      <c r="B8972" s="304" t="s">
        <v>19891</v>
      </c>
      <c r="C8972" s="269" t="s">
        <v>14508</v>
      </c>
      <c r="D8972" s="144" t="s">
        <v>3106</v>
      </c>
      <c r="E8972" s="269" t="s">
        <v>3649</v>
      </c>
      <c r="F8972" s="145" t="s">
        <v>3106</v>
      </c>
      <c r="G8972" s="269" t="s">
        <v>3106</v>
      </c>
      <c r="H8972" s="305" t="s">
        <v>3650</v>
      </c>
      <c r="I8972" s="307" t="s">
        <v>3650</v>
      </c>
      <c r="J8972" s="201" t="str">
        <f t="shared" si="281"/>
        <v>9999</v>
      </c>
      <c r="K8972" s="270" t="s">
        <v>13993</v>
      </c>
      <c r="L8972" s="270" t="s">
        <v>14438</v>
      </c>
      <c r="M8972" s="271">
        <v>44085</v>
      </c>
      <c r="N8972" s="270" t="e">
        <v>#N/A</v>
      </c>
      <c r="O8972" s="272" t="e">
        <v>#N/A</v>
      </c>
      <c r="P8972" s="272" t="e">
        <v>#N/A</v>
      </c>
      <c r="Q8972" s="272" t="e">
        <v>#N/A</v>
      </c>
      <c r="S8972" s="303"/>
      <c r="T8972" s="303"/>
    </row>
    <row r="8973" spans="1:20" ht="12">
      <c r="A8973" s="268" t="str">
        <f t="shared" si="280"/>
        <v>##1558573410</v>
      </c>
      <c r="B8973" s="304" t="s">
        <v>19891</v>
      </c>
      <c r="C8973" s="269" t="s">
        <v>14509</v>
      </c>
      <c r="D8973" s="144" t="s">
        <v>3106</v>
      </c>
      <c r="E8973" s="269" t="s">
        <v>3649</v>
      </c>
      <c r="F8973" s="145" t="s">
        <v>3106</v>
      </c>
      <c r="G8973" s="269" t="s">
        <v>3106</v>
      </c>
      <c r="H8973" s="305" t="s">
        <v>3650</v>
      </c>
      <c r="I8973" s="307" t="s">
        <v>3650</v>
      </c>
      <c r="J8973" s="201" t="str">
        <f t="shared" si="281"/>
        <v>9999</v>
      </c>
      <c r="K8973" s="270" t="s">
        <v>13993</v>
      </c>
      <c r="L8973" s="270" t="s">
        <v>14438</v>
      </c>
      <c r="M8973" s="271">
        <v>44085</v>
      </c>
      <c r="N8973" s="270" t="e">
        <v>#N/A</v>
      </c>
      <c r="O8973" s="272" t="e">
        <v>#N/A</v>
      </c>
      <c r="P8973" s="272" t="e">
        <v>#N/A</v>
      </c>
      <c r="Q8973" s="272" t="e">
        <v>#N/A</v>
      </c>
      <c r="S8973" s="303"/>
      <c r="T8973" s="303"/>
    </row>
    <row r="8974" spans="1:20" ht="12">
      <c r="A8974" s="268" t="str">
        <f t="shared" si="280"/>
        <v>##1558759498</v>
      </c>
      <c r="B8974" s="304" t="s">
        <v>19891</v>
      </c>
      <c r="C8974" s="269" t="s">
        <v>3860</v>
      </c>
      <c r="D8974" s="144" t="s">
        <v>3106</v>
      </c>
      <c r="E8974" s="269" t="s">
        <v>3649</v>
      </c>
      <c r="F8974" s="145" t="s">
        <v>3106</v>
      </c>
      <c r="G8974" s="269" t="s">
        <v>3106</v>
      </c>
      <c r="H8974" s="305" t="s">
        <v>3684</v>
      </c>
      <c r="I8974" s="307" t="s">
        <v>3684</v>
      </c>
      <c r="J8974" s="201" t="str">
        <f t="shared" si="281"/>
        <v>9999</v>
      </c>
      <c r="K8974" s="270"/>
      <c r="L8974" s="270"/>
      <c r="M8974" s="271"/>
      <c r="N8974" s="270" t="e">
        <v>#N/A</v>
      </c>
      <c r="O8974" s="272" t="e">
        <v>#N/A</v>
      </c>
      <c r="P8974" s="272" t="e">
        <v>#N/A</v>
      </c>
      <c r="Q8974" s="272" t="e">
        <v>#N/A</v>
      </c>
      <c r="S8974" s="303"/>
      <c r="T8974" s="303"/>
    </row>
    <row r="8975" spans="1:20" ht="12">
      <c r="A8975" s="268" t="str">
        <f t="shared" si="280"/>
        <v>##1568407310</v>
      </c>
      <c r="B8975" s="304" t="s">
        <v>19891</v>
      </c>
      <c r="C8975" s="269" t="s">
        <v>4352</v>
      </c>
      <c r="D8975" s="144" t="s">
        <v>3106</v>
      </c>
      <c r="E8975" s="269" t="s">
        <v>3649</v>
      </c>
      <c r="F8975" s="145" t="s">
        <v>3106</v>
      </c>
      <c r="G8975" s="269" t="s">
        <v>3106</v>
      </c>
      <c r="H8975" s="305" t="s">
        <v>4353</v>
      </c>
      <c r="I8975" s="307" t="s">
        <v>4353</v>
      </c>
      <c r="J8975" s="201" t="str">
        <f t="shared" si="281"/>
        <v>9999</v>
      </c>
      <c r="K8975" s="270" t="s">
        <v>4043</v>
      </c>
      <c r="L8975" s="270"/>
      <c r="M8975" s="271"/>
      <c r="N8975" s="270" t="e">
        <v>#N/A</v>
      </c>
      <c r="O8975" s="272" t="e">
        <v>#N/A</v>
      </c>
      <c r="P8975" s="272" t="e">
        <v>#N/A</v>
      </c>
      <c r="Q8975" s="272" t="e">
        <v>#N/A</v>
      </c>
      <c r="S8975" s="208"/>
    </row>
    <row r="8976" spans="1:20" ht="12">
      <c r="A8976" s="268" t="str">
        <f t="shared" si="280"/>
        <v>##1568409647</v>
      </c>
      <c r="B8976" s="304" t="s">
        <v>19891</v>
      </c>
      <c r="C8976" s="269" t="s">
        <v>14233</v>
      </c>
      <c r="D8976" s="144" t="s">
        <v>3106</v>
      </c>
      <c r="E8976" s="269" t="s">
        <v>3649</v>
      </c>
      <c r="F8976" s="145" t="s">
        <v>3106</v>
      </c>
      <c r="G8976" s="269" t="s">
        <v>3106</v>
      </c>
      <c r="H8976" s="305" t="s">
        <v>3650</v>
      </c>
      <c r="I8976" s="307" t="s">
        <v>3650</v>
      </c>
      <c r="J8976" s="201" t="str">
        <f t="shared" si="281"/>
        <v>9999</v>
      </c>
      <c r="K8976" s="270" t="s">
        <v>13915</v>
      </c>
      <c r="L8976" s="270" t="s">
        <v>13916</v>
      </c>
      <c r="M8976" s="271">
        <v>44085</v>
      </c>
      <c r="N8976" s="270" t="e">
        <v>#N/A</v>
      </c>
      <c r="O8976" s="272" t="e">
        <v>#N/A</v>
      </c>
      <c r="P8976" s="272" t="e">
        <v>#N/A</v>
      </c>
      <c r="Q8976" s="272" t="e">
        <v>#N/A</v>
      </c>
      <c r="S8976" s="208"/>
    </row>
    <row r="8977" spans="1:17" s="208" customFormat="1" ht="12">
      <c r="A8977" s="268" t="str">
        <f t="shared" si="280"/>
        <v>##1568419976</v>
      </c>
      <c r="B8977" s="304" t="s">
        <v>19891</v>
      </c>
      <c r="C8977" s="269" t="s">
        <v>14510</v>
      </c>
      <c r="D8977" s="144" t="s">
        <v>3106</v>
      </c>
      <c r="E8977" s="269" t="s">
        <v>3649</v>
      </c>
      <c r="F8977" s="145" t="s">
        <v>3106</v>
      </c>
      <c r="G8977" s="269" t="s">
        <v>3106</v>
      </c>
      <c r="H8977" s="305" t="s">
        <v>3650</v>
      </c>
      <c r="I8977" s="307" t="s">
        <v>3650</v>
      </c>
      <c r="J8977" s="201" t="str">
        <f t="shared" si="281"/>
        <v>9999</v>
      </c>
      <c r="K8977" s="270" t="s">
        <v>13993</v>
      </c>
      <c r="L8977" s="270" t="s">
        <v>14438</v>
      </c>
      <c r="M8977" s="271">
        <v>44085</v>
      </c>
      <c r="N8977" s="270" t="e">
        <v>#N/A</v>
      </c>
      <c r="O8977" s="272" t="e">
        <v>#N/A</v>
      </c>
      <c r="P8977" s="272" t="e">
        <v>#N/A</v>
      </c>
      <c r="Q8977" s="272" t="e">
        <v>#N/A</v>
      </c>
    </row>
    <row r="8978" spans="1:17" s="208" customFormat="1" ht="12">
      <c r="A8978" s="268" t="str">
        <f t="shared" si="280"/>
        <v>##1568442309</v>
      </c>
      <c r="B8978" s="304" t="s">
        <v>19891</v>
      </c>
      <c r="C8978" s="269" t="s">
        <v>4354</v>
      </c>
      <c r="D8978" s="144" t="s">
        <v>3106</v>
      </c>
      <c r="E8978" s="269" t="s">
        <v>3649</v>
      </c>
      <c r="F8978" s="145" t="s">
        <v>3106</v>
      </c>
      <c r="G8978" s="269" t="s">
        <v>3106</v>
      </c>
      <c r="H8978" s="305" t="s">
        <v>4355</v>
      </c>
      <c r="I8978" s="307" t="s">
        <v>4355</v>
      </c>
      <c r="J8978" s="201" t="str">
        <f t="shared" si="281"/>
        <v>9999</v>
      </c>
      <c r="K8978" s="270" t="s">
        <v>4043</v>
      </c>
      <c r="L8978" s="270"/>
      <c r="M8978" s="271"/>
      <c r="N8978" s="270" t="e">
        <v>#N/A</v>
      </c>
      <c r="O8978" s="272" t="e">
        <v>#N/A</v>
      </c>
      <c r="P8978" s="272" t="e">
        <v>#N/A</v>
      </c>
      <c r="Q8978" s="272" t="e">
        <v>#N/A</v>
      </c>
    </row>
    <row r="8979" spans="1:17" s="208" customFormat="1" ht="12">
      <c r="A8979" s="268" t="str">
        <f t="shared" si="280"/>
        <v>##1568452290</v>
      </c>
      <c r="B8979" s="304" t="s">
        <v>19891</v>
      </c>
      <c r="C8979" s="269" t="s">
        <v>14511</v>
      </c>
      <c r="D8979" s="144" t="s">
        <v>3106</v>
      </c>
      <c r="E8979" s="269" t="s">
        <v>3649</v>
      </c>
      <c r="F8979" s="145" t="s">
        <v>3106</v>
      </c>
      <c r="G8979" s="269" t="s">
        <v>3106</v>
      </c>
      <c r="H8979" s="305" t="s">
        <v>3650</v>
      </c>
      <c r="I8979" s="307" t="s">
        <v>3650</v>
      </c>
      <c r="J8979" s="201" t="str">
        <f t="shared" si="281"/>
        <v>9999</v>
      </c>
      <c r="K8979" s="270" t="s">
        <v>13993</v>
      </c>
      <c r="L8979" s="270" t="s">
        <v>14438</v>
      </c>
      <c r="M8979" s="271">
        <v>44085</v>
      </c>
      <c r="N8979" s="270" t="e">
        <v>#N/A</v>
      </c>
      <c r="O8979" s="272" t="e">
        <v>#N/A</v>
      </c>
      <c r="P8979" s="272" t="e">
        <v>#N/A</v>
      </c>
      <c r="Q8979" s="272" t="e">
        <v>#N/A</v>
      </c>
    </row>
    <row r="8980" spans="1:17" s="208" customFormat="1" ht="12">
      <c r="A8980" s="268" t="str">
        <f t="shared" si="280"/>
        <v>##1568488450</v>
      </c>
      <c r="B8980" s="304" t="s">
        <v>19891</v>
      </c>
      <c r="C8980" s="269" t="s">
        <v>3861</v>
      </c>
      <c r="D8980" s="144" t="s">
        <v>3106</v>
      </c>
      <c r="E8980" s="269" t="s">
        <v>3649</v>
      </c>
      <c r="F8980" s="145" t="s">
        <v>3106</v>
      </c>
      <c r="G8980" s="269" t="s">
        <v>3106</v>
      </c>
      <c r="H8980" s="305" t="s">
        <v>3684</v>
      </c>
      <c r="I8980" s="307" t="s">
        <v>3684</v>
      </c>
      <c r="J8980" s="201" t="str">
        <f t="shared" si="281"/>
        <v>9999</v>
      </c>
      <c r="K8980" s="270"/>
      <c r="L8980" s="270"/>
      <c r="M8980" s="271"/>
      <c r="N8980" s="270" t="e">
        <v>#N/A</v>
      </c>
      <c r="O8980" s="272" t="e">
        <v>#N/A</v>
      </c>
      <c r="P8980" s="272" t="e">
        <v>#N/A</v>
      </c>
      <c r="Q8980" s="272" t="e">
        <v>#N/A</v>
      </c>
    </row>
    <row r="8981" spans="1:17" s="208" customFormat="1" ht="12">
      <c r="A8981" s="268" t="str">
        <f t="shared" ref="A8981:A9044" si="282">E8981&amp;C8981</f>
        <v>##1568686566</v>
      </c>
      <c r="B8981" s="304" t="s">
        <v>19891</v>
      </c>
      <c r="C8981" s="269" t="s">
        <v>4356</v>
      </c>
      <c r="D8981" s="144" t="s">
        <v>3106</v>
      </c>
      <c r="E8981" s="269" t="s">
        <v>3649</v>
      </c>
      <c r="F8981" s="145" t="s">
        <v>3106</v>
      </c>
      <c r="G8981" s="269" t="s">
        <v>3106</v>
      </c>
      <c r="H8981" s="305" t="s">
        <v>4357</v>
      </c>
      <c r="I8981" s="307" t="s">
        <v>4357</v>
      </c>
      <c r="J8981" s="201" t="str">
        <f t="shared" si="281"/>
        <v>9999</v>
      </c>
      <c r="K8981" s="270" t="s">
        <v>4177</v>
      </c>
      <c r="L8981" s="270"/>
      <c r="M8981" s="271"/>
      <c r="N8981" s="270" t="e">
        <v>#N/A</v>
      </c>
      <c r="O8981" s="272" t="e">
        <v>#N/A</v>
      </c>
      <c r="P8981" s="272" t="e">
        <v>#N/A</v>
      </c>
      <c r="Q8981" s="272" t="e">
        <v>#N/A</v>
      </c>
    </row>
    <row r="8982" spans="1:17" s="208" customFormat="1" ht="12">
      <c r="A8982" s="268" t="str">
        <f t="shared" si="282"/>
        <v>##1578506762</v>
      </c>
      <c r="B8982" s="304" t="s">
        <v>19891</v>
      </c>
      <c r="C8982" s="269" t="s">
        <v>3671</v>
      </c>
      <c r="D8982" s="144" t="s">
        <v>3106</v>
      </c>
      <c r="E8982" s="269" t="s">
        <v>3649</v>
      </c>
      <c r="F8982" s="145" t="s">
        <v>3106</v>
      </c>
      <c r="G8982" s="269" t="s">
        <v>3106</v>
      </c>
      <c r="H8982" s="305" t="s">
        <v>3650</v>
      </c>
      <c r="I8982" s="307" t="s">
        <v>3650</v>
      </c>
      <c r="J8982" s="201" t="str">
        <f t="shared" si="281"/>
        <v>9999</v>
      </c>
      <c r="K8982" s="270"/>
      <c r="L8982" s="270"/>
      <c r="M8982" s="271"/>
      <c r="N8982" s="270" t="e">
        <v>#N/A</v>
      </c>
      <c r="O8982" s="272" t="e">
        <v>#N/A</v>
      </c>
      <c r="P8982" s="272" t="e">
        <v>#N/A</v>
      </c>
      <c r="Q8982" s="272" t="e">
        <v>#N/A</v>
      </c>
    </row>
    <row r="8983" spans="1:17" s="208" customFormat="1" ht="12">
      <c r="A8983" s="268" t="str">
        <f t="shared" si="282"/>
        <v>##1578547865</v>
      </c>
      <c r="B8983" s="304" t="s">
        <v>19891</v>
      </c>
      <c r="C8983" s="269" t="s">
        <v>14512</v>
      </c>
      <c r="D8983" s="144" t="s">
        <v>3106</v>
      </c>
      <c r="E8983" s="269" t="s">
        <v>3649</v>
      </c>
      <c r="F8983" s="145" t="s">
        <v>3106</v>
      </c>
      <c r="G8983" s="269" t="s">
        <v>3106</v>
      </c>
      <c r="H8983" s="305" t="s">
        <v>3650</v>
      </c>
      <c r="I8983" s="307" t="s">
        <v>3650</v>
      </c>
      <c r="J8983" s="201" t="str">
        <f t="shared" si="281"/>
        <v>9999</v>
      </c>
      <c r="K8983" s="270" t="s">
        <v>13993</v>
      </c>
      <c r="L8983" s="270" t="s">
        <v>14438</v>
      </c>
      <c r="M8983" s="271">
        <v>44085</v>
      </c>
      <c r="N8983" s="270" t="e">
        <v>#N/A</v>
      </c>
      <c r="O8983" s="272" t="e">
        <v>#N/A</v>
      </c>
      <c r="P8983" s="272" t="e">
        <v>#N/A</v>
      </c>
      <c r="Q8983" s="272" t="e">
        <v>#N/A</v>
      </c>
    </row>
    <row r="8984" spans="1:17" s="208" customFormat="1" ht="12">
      <c r="A8984" s="268" t="str">
        <f t="shared" si="282"/>
        <v>##1578560421</v>
      </c>
      <c r="B8984" s="304" t="s">
        <v>19891</v>
      </c>
      <c r="C8984" s="269" t="s">
        <v>14513</v>
      </c>
      <c r="D8984" s="144" t="s">
        <v>3106</v>
      </c>
      <c r="E8984" s="269" t="s">
        <v>3649</v>
      </c>
      <c r="F8984" s="145" t="s">
        <v>3106</v>
      </c>
      <c r="G8984" s="269" t="s">
        <v>3106</v>
      </c>
      <c r="H8984" s="305" t="s">
        <v>3650</v>
      </c>
      <c r="I8984" s="307" t="s">
        <v>3650</v>
      </c>
      <c r="J8984" s="201" t="str">
        <f t="shared" si="281"/>
        <v>9999</v>
      </c>
      <c r="K8984" s="270" t="s">
        <v>13993</v>
      </c>
      <c r="L8984" s="270" t="s">
        <v>14438</v>
      </c>
      <c r="M8984" s="271">
        <v>44085</v>
      </c>
      <c r="N8984" s="270" t="e">
        <v>#N/A</v>
      </c>
      <c r="O8984" s="272" t="e">
        <v>#N/A</v>
      </c>
      <c r="P8984" s="272" t="e">
        <v>#N/A</v>
      </c>
      <c r="Q8984" s="272" t="e">
        <v>#N/A</v>
      </c>
    </row>
    <row r="8985" spans="1:17" s="208" customFormat="1" ht="12">
      <c r="A8985" s="268" t="str">
        <f t="shared" si="282"/>
        <v>##1578568481</v>
      </c>
      <c r="B8985" s="304" t="s">
        <v>19891</v>
      </c>
      <c r="C8985" s="269" t="s">
        <v>3862</v>
      </c>
      <c r="D8985" s="144" t="s">
        <v>3106</v>
      </c>
      <c r="E8985" s="269" t="s">
        <v>3649</v>
      </c>
      <c r="F8985" s="145" t="s">
        <v>3106</v>
      </c>
      <c r="G8985" s="269" t="s">
        <v>3106</v>
      </c>
      <c r="H8985" s="305" t="s">
        <v>3684</v>
      </c>
      <c r="I8985" s="307" t="s">
        <v>3684</v>
      </c>
      <c r="J8985" s="201" t="str">
        <f t="shared" si="281"/>
        <v>9999</v>
      </c>
      <c r="K8985" s="270"/>
      <c r="L8985" s="270"/>
      <c r="M8985" s="271"/>
      <c r="N8985" s="270" t="e">
        <v>#N/A</v>
      </c>
      <c r="O8985" s="272" t="e">
        <v>#N/A</v>
      </c>
      <c r="P8985" s="272" t="e">
        <v>#N/A</v>
      </c>
      <c r="Q8985" s="272" t="e">
        <v>#N/A</v>
      </c>
    </row>
    <row r="8986" spans="1:17" s="208" customFormat="1" ht="12">
      <c r="A8986" s="268" t="str">
        <f t="shared" si="282"/>
        <v>##1578597993</v>
      </c>
      <c r="B8986" s="304" t="s">
        <v>19891</v>
      </c>
      <c r="C8986" s="269" t="s">
        <v>14514</v>
      </c>
      <c r="D8986" s="144" t="s">
        <v>3106</v>
      </c>
      <c r="E8986" s="269" t="s">
        <v>3649</v>
      </c>
      <c r="F8986" s="145" t="s">
        <v>3106</v>
      </c>
      <c r="G8986" s="269" t="s">
        <v>3106</v>
      </c>
      <c r="H8986" s="305" t="s">
        <v>3650</v>
      </c>
      <c r="I8986" s="307" t="s">
        <v>3650</v>
      </c>
      <c r="J8986" s="201" t="str">
        <f t="shared" si="281"/>
        <v>9999</v>
      </c>
      <c r="K8986" s="270" t="s">
        <v>13993</v>
      </c>
      <c r="L8986" s="270" t="s">
        <v>14438</v>
      </c>
      <c r="M8986" s="271">
        <v>44085</v>
      </c>
      <c r="N8986" s="270" t="e">
        <v>#N/A</v>
      </c>
      <c r="O8986" s="272" t="e">
        <v>#N/A</v>
      </c>
      <c r="P8986" s="272" t="e">
        <v>#N/A</v>
      </c>
      <c r="Q8986" s="272" t="e">
        <v>#N/A</v>
      </c>
    </row>
    <row r="8987" spans="1:17" s="208" customFormat="1" ht="12">
      <c r="A8987" s="268" t="str">
        <f t="shared" si="282"/>
        <v>##1578656161</v>
      </c>
      <c r="B8987" s="304" t="s">
        <v>19891</v>
      </c>
      <c r="C8987" s="269" t="s">
        <v>4358</v>
      </c>
      <c r="D8987" s="144" t="s">
        <v>3106</v>
      </c>
      <c r="E8987" s="269" t="s">
        <v>3649</v>
      </c>
      <c r="F8987" s="145" t="s">
        <v>3106</v>
      </c>
      <c r="G8987" s="269" t="s">
        <v>3106</v>
      </c>
      <c r="H8987" s="305" t="s">
        <v>4359</v>
      </c>
      <c r="I8987" s="307" t="s">
        <v>4359</v>
      </c>
      <c r="J8987" s="201" t="str">
        <f t="shared" si="281"/>
        <v>9999</v>
      </c>
      <c r="K8987" s="270" t="s">
        <v>4043</v>
      </c>
      <c r="L8987" s="270"/>
      <c r="M8987" s="271"/>
      <c r="N8987" s="270" t="e">
        <v>#N/A</v>
      </c>
      <c r="O8987" s="272" t="e">
        <v>#N/A</v>
      </c>
      <c r="P8987" s="272" t="e">
        <v>#N/A</v>
      </c>
      <c r="Q8987" s="272" t="e">
        <v>#N/A</v>
      </c>
    </row>
    <row r="8988" spans="1:17" s="208" customFormat="1" ht="12">
      <c r="A8988" s="268" t="str">
        <f t="shared" si="282"/>
        <v>##1578795332</v>
      </c>
      <c r="B8988" s="304" t="s">
        <v>19891</v>
      </c>
      <c r="C8988" s="269" t="s">
        <v>4023</v>
      </c>
      <c r="D8988" s="144" t="s">
        <v>3106</v>
      </c>
      <c r="E8988" s="269" t="s">
        <v>3649</v>
      </c>
      <c r="F8988" s="145" t="s">
        <v>3106</v>
      </c>
      <c r="G8988" s="269" t="s">
        <v>3106</v>
      </c>
      <c r="H8988" s="305" t="s">
        <v>3650</v>
      </c>
      <c r="I8988" s="307" t="s">
        <v>3650</v>
      </c>
      <c r="J8988" s="201" t="str">
        <f t="shared" si="281"/>
        <v>9999</v>
      </c>
      <c r="K8988" s="270"/>
      <c r="L8988" s="270"/>
      <c r="M8988" s="271"/>
      <c r="N8988" s="270" t="e">
        <v>#N/A</v>
      </c>
      <c r="O8988" s="272" t="e">
        <v>#N/A</v>
      </c>
      <c r="P8988" s="272" t="e">
        <v>#N/A</v>
      </c>
      <c r="Q8988" s="272" t="e">
        <v>#N/A</v>
      </c>
    </row>
    <row r="8989" spans="1:17" s="208" customFormat="1" ht="12">
      <c r="A8989" s="268" t="str">
        <f t="shared" si="282"/>
        <v>##1588629968</v>
      </c>
      <c r="B8989" s="304" t="s">
        <v>19891</v>
      </c>
      <c r="C8989" s="269" t="s">
        <v>3863</v>
      </c>
      <c r="D8989" s="144" t="s">
        <v>3106</v>
      </c>
      <c r="E8989" s="269" t="s">
        <v>3649</v>
      </c>
      <c r="F8989" s="145" t="s">
        <v>3106</v>
      </c>
      <c r="G8989" s="269" t="s">
        <v>3106</v>
      </c>
      <c r="H8989" s="305" t="s">
        <v>3684</v>
      </c>
      <c r="I8989" s="307" t="s">
        <v>3684</v>
      </c>
      <c r="J8989" s="201" t="str">
        <f t="shared" si="281"/>
        <v>9999</v>
      </c>
      <c r="K8989" s="270"/>
      <c r="L8989" s="270"/>
      <c r="M8989" s="271"/>
      <c r="N8989" s="270" t="e">
        <v>#N/A</v>
      </c>
      <c r="O8989" s="272" t="e">
        <v>#N/A</v>
      </c>
      <c r="P8989" s="272" t="e">
        <v>#N/A</v>
      </c>
      <c r="Q8989" s="272" t="e">
        <v>#N/A</v>
      </c>
    </row>
    <row r="8990" spans="1:17" s="208" customFormat="1" ht="12">
      <c r="A8990" s="268" t="str">
        <f t="shared" si="282"/>
        <v>##1588636278</v>
      </c>
      <c r="B8990" s="304" t="s">
        <v>19891</v>
      </c>
      <c r="C8990" s="269" t="s">
        <v>4360</v>
      </c>
      <c r="D8990" s="144" t="s">
        <v>3106</v>
      </c>
      <c r="E8990" s="269" t="s">
        <v>3649</v>
      </c>
      <c r="F8990" s="145" t="s">
        <v>3106</v>
      </c>
      <c r="G8990" s="269" t="s">
        <v>3106</v>
      </c>
      <c r="H8990" s="305" t="s">
        <v>4361</v>
      </c>
      <c r="I8990" s="307" t="s">
        <v>4361</v>
      </c>
      <c r="J8990" s="201" t="str">
        <f t="shared" si="281"/>
        <v>9999</v>
      </c>
      <c r="K8990" s="270" t="s">
        <v>4117</v>
      </c>
      <c r="L8990" s="270"/>
      <c r="M8990" s="271"/>
      <c r="N8990" s="270" t="e">
        <v>#N/A</v>
      </c>
      <c r="O8990" s="272" t="e">
        <v>#N/A</v>
      </c>
      <c r="P8990" s="272" t="e">
        <v>#N/A</v>
      </c>
      <c r="Q8990" s="272" t="e">
        <v>#N/A</v>
      </c>
    </row>
    <row r="8991" spans="1:17" s="208" customFormat="1" ht="12">
      <c r="A8991" s="268" t="str">
        <f t="shared" si="282"/>
        <v>##1588640692</v>
      </c>
      <c r="B8991" s="304" t="s">
        <v>19891</v>
      </c>
      <c r="C8991" s="269" t="s">
        <v>4362</v>
      </c>
      <c r="D8991" s="144" t="s">
        <v>3106</v>
      </c>
      <c r="E8991" s="269" t="s">
        <v>3649</v>
      </c>
      <c r="F8991" s="145" t="s">
        <v>3106</v>
      </c>
      <c r="G8991" s="269" t="s">
        <v>3106</v>
      </c>
      <c r="H8991" s="305" t="s">
        <v>4363</v>
      </c>
      <c r="I8991" s="307" t="s">
        <v>4363</v>
      </c>
      <c r="J8991" s="201" t="str">
        <f t="shared" si="281"/>
        <v>9999</v>
      </c>
      <c r="K8991" s="270" t="s">
        <v>4043</v>
      </c>
      <c r="L8991" s="270"/>
      <c r="M8991" s="271"/>
      <c r="N8991" s="270" t="e">
        <v>#N/A</v>
      </c>
      <c r="O8991" s="272" t="e">
        <v>#N/A</v>
      </c>
      <c r="P8991" s="272" t="e">
        <v>#N/A</v>
      </c>
      <c r="Q8991" s="272" t="e">
        <v>#N/A</v>
      </c>
    </row>
    <row r="8992" spans="1:17" s="208" customFormat="1" ht="12">
      <c r="A8992" s="268" t="str">
        <f t="shared" si="282"/>
        <v>##1588654966</v>
      </c>
      <c r="B8992" s="304" t="s">
        <v>19891</v>
      </c>
      <c r="C8992" s="269" t="s">
        <v>3864</v>
      </c>
      <c r="D8992" s="144" t="s">
        <v>3106</v>
      </c>
      <c r="E8992" s="269" t="s">
        <v>3649</v>
      </c>
      <c r="F8992" s="145" t="s">
        <v>3106</v>
      </c>
      <c r="G8992" s="269" t="s">
        <v>3106</v>
      </c>
      <c r="H8992" s="305" t="s">
        <v>3684</v>
      </c>
      <c r="I8992" s="307" t="s">
        <v>3684</v>
      </c>
      <c r="J8992" s="201" t="str">
        <f t="shared" si="281"/>
        <v>9999</v>
      </c>
      <c r="K8992" s="270"/>
      <c r="L8992" s="270"/>
      <c r="M8992" s="271"/>
      <c r="N8992" s="270" t="e">
        <v>#N/A</v>
      </c>
      <c r="O8992" s="272" t="e">
        <v>#N/A</v>
      </c>
      <c r="P8992" s="272" t="e">
        <v>#N/A</v>
      </c>
      <c r="Q8992" s="272" t="e">
        <v>#N/A</v>
      </c>
    </row>
    <row r="8993" spans="1:17" s="208" customFormat="1" ht="12">
      <c r="A8993" s="268" t="str">
        <f t="shared" si="282"/>
        <v>##1588656946</v>
      </c>
      <c r="B8993" s="304" t="s">
        <v>19891</v>
      </c>
      <c r="C8993" s="269" t="s">
        <v>4364</v>
      </c>
      <c r="D8993" s="144" t="s">
        <v>3106</v>
      </c>
      <c r="E8993" s="269" t="s">
        <v>3649</v>
      </c>
      <c r="F8993" s="145" t="s">
        <v>3106</v>
      </c>
      <c r="G8993" s="269" t="s">
        <v>3106</v>
      </c>
      <c r="H8993" s="305" t="s">
        <v>4365</v>
      </c>
      <c r="I8993" s="307" t="s">
        <v>4365</v>
      </c>
      <c r="J8993" s="201" t="str">
        <f t="shared" si="281"/>
        <v>9999</v>
      </c>
      <c r="K8993" s="270" t="s">
        <v>4043</v>
      </c>
      <c r="L8993" s="270"/>
      <c r="M8993" s="271"/>
      <c r="N8993" s="270" t="e">
        <v>#N/A</v>
      </c>
      <c r="O8993" s="272" t="e">
        <v>#N/A</v>
      </c>
      <c r="P8993" s="272" t="e">
        <v>#N/A</v>
      </c>
      <c r="Q8993" s="272" t="e">
        <v>#N/A</v>
      </c>
    </row>
    <row r="8994" spans="1:17" s="208" customFormat="1" ht="12">
      <c r="A8994" s="268" t="str">
        <f t="shared" si="282"/>
        <v>##1588663769</v>
      </c>
      <c r="B8994" s="304" t="s">
        <v>19891</v>
      </c>
      <c r="C8994" s="269" t="s">
        <v>3865</v>
      </c>
      <c r="D8994" s="144" t="s">
        <v>3106</v>
      </c>
      <c r="E8994" s="269" t="s">
        <v>3649</v>
      </c>
      <c r="F8994" s="145" t="s">
        <v>3106</v>
      </c>
      <c r="G8994" s="269" t="s">
        <v>3106</v>
      </c>
      <c r="H8994" s="305" t="s">
        <v>3684</v>
      </c>
      <c r="I8994" s="307" t="s">
        <v>3684</v>
      </c>
      <c r="J8994" s="201" t="str">
        <f t="shared" si="281"/>
        <v>9999</v>
      </c>
      <c r="K8994" s="270"/>
      <c r="L8994" s="270"/>
      <c r="M8994" s="271"/>
      <c r="N8994" s="270" t="e">
        <v>#N/A</v>
      </c>
      <c r="O8994" s="272" t="e">
        <v>#N/A</v>
      </c>
      <c r="P8994" s="272" t="e">
        <v>#N/A</v>
      </c>
      <c r="Q8994" s="272" t="e">
        <v>#N/A</v>
      </c>
    </row>
    <row r="8995" spans="1:17" s="208" customFormat="1" ht="12">
      <c r="A8995" s="268" t="str">
        <f t="shared" si="282"/>
        <v>##1588668842</v>
      </c>
      <c r="B8995" s="304" t="s">
        <v>19891</v>
      </c>
      <c r="C8995" s="269" t="s">
        <v>4366</v>
      </c>
      <c r="D8995" s="144" t="s">
        <v>3106</v>
      </c>
      <c r="E8995" s="269" t="s">
        <v>3649</v>
      </c>
      <c r="F8995" s="145" t="s">
        <v>3106</v>
      </c>
      <c r="G8995" s="269" t="s">
        <v>3106</v>
      </c>
      <c r="H8995" s="305" t="s">
        <v>4367</v>
      </c>
      <c r="I8995" s="307" t="s">
        <v>4367</v>
      </c>
      <c r="J8995" s="201" t="str">
        <f t="shared" si="281"/>
        <v>9999</v>
      </c>
      <c r="K8995" s="270" t="s">
        <v>4043</v>
      </c>
      <c r="L8995" s="270"/>
      <c r="M8995" s="271"/>
      <c r="N8995" s="270" t="e">
        <v>#N/A</v>
      </c>
      <c r="O8995" s="272" t="e">
        <v>#N/A</v>
      </c>
      <c r="P8995" s="272" t="e">
        <v>#N/A</v>
      </c>
      <c r="Q8995" s="272" t="e">
        <v>#N/A</v>
      </c>
    </row>
    <row r="8996" spans="1:17" s="208" customFormat="1" ht="12">
      <c r="A8996" s="268" t="str">
        <f t="shared" si="282"/>
        <v>##1588686679</v>
      </c>
      <c r="B8996" s="304" t="s">
        <v>19891</v>
      </c>
      <c r="C8996" s="269" t="s">
        <v>3866</v>
      </c>
      <c r="D8996" s="144" t="s">
        <v>3106</v>
      </c>
      <c r="E8996" s="269" t="s">
        <v>3649</v>
      </c>
      <c r="F8996" s="145" t="s">
        <v>3106</v>
      </c>
      <c r="G8996" s="269" t="s">
        <v>3106</v>
      </c>
      <c r="H8996" s="305" t="s">
        <v>3684</v>
      </c>
      <c r="I8996" s="307" t="s">
        <v>3684</v>
      </c>
      <c r="J8996" s="201" t="str">
        <f t="shared" si="281"/>
        <v>9999</v>
      </c>
      <c r="K8996" s="270"/>
      <c r="L8996" s="270"/>
      <c r="M8996" s="271"/>
      <c r="N8996" s="270" t="e">
        <v>#N/A</v>
      </c>
      <c r="O8996" s="272" t="e">
        <v>#N/A</v>
      </c>
      <c r="P8996" s="272" t="e">
        <v>#N/A</v>
      </c>
      <c r="Q8996" s="272" t="e">
        <v>#N/A</v>
      </c>
    </row>
    <row r="8997" spans="1:17" s="208" customFormat="1" ht="12">
      <c r="A8997" s="268" t="str">
        <f t="shared" si="282"/>
        <v>##1588779920</v>
      </c>
      <c r="B8997" s="304" t="s">
        <v>19891</v>
      </c>
      <c r="C8997" s="269" t="s">
        <v>4368</v>
      </c>
      <c r="D8997" s="144" t="s">
        <v>3106</v>
      </c>
      <c r="E8997" s="269" t="s">
        <v>3649</v>
      </c>
      <c r="F8997" s="145" t="s">
        <v>3106</v>
      </c>
      <c r="G8997" s="269" t="s">
        <v>3106</v>
      </c>
      <c r="H8997" s="305" t="s">
        <v>4369</v>
      </c>
      <c r="I8997" s="307" t="s">
        <v>4369</v>
      </c>
      <c r="J8997" s="201" t="str">
        <f t="shared" si="281"/>
        <v>9999</v>
      </c>
      <c r="K8997" s="270" t="s">
        <v>4043</v>
      </c>
      <c r="L8997" s="270"/>
      <c r="M8997" s="271"/>
      <c r="N8997" s="270" t="e">
        <v>#N/A</v>
      </c>
      <c r="O8997" s="272" t="e">
        <v>#N/A</v>
      </c>
      <c r="P8997" s="272" t="e">
        <v>#N/A</v>
      </c>
      <c r="Q8997" s="272" t="e">
        <v>#N/A</v>
      </c>
    </row>
    <row r="8998" spans="1:17" s="208" customFormat="1" ht="12">
      <c r="A8998" s="268" t="str">
        <f t="shared" si="282"/>
        <v>##1588784649</v>
      </c>
      <c r="B8998" s="304" t="s">
        <v>19891</v>
      </c>
      <c r="C8998" s="269" t="s">
        <v>4370</v>
      </c>
      <c r="D8998" s="144" t="s">
        <v>3106</v>
      </c>
      <c r="E8998" s="269" t="s">
        <v>3649</v>
      </c>
      <c r="F8998" s="145" t="s">
        <v>3106</v>
      </c>
      <c r="G8998" s="269" t="s">
        <v>3106</v>
      </c>
      <c r="H8998" s="305" t="s">
        <v>4371</v>
      </c>
      <c r="I8998" s="307" t="s">
        <v>4371</v>
      </c>
      <c r="J8998" s="201" t="str">
        <f t="shared" si="281"/>
        <v>9999</v>
      </c>
      <c r="K8998" s="270" t="s">
        <v>4043</v>
      </c>
      <c r="L8998" s="270"/>
      <c r="M8998" s="271"/>
      <c r="N8998" s="270" t="e">
        <v>#N/A</v>
      </c>
      <c r="O8998" s="272" t="e">
        <v>#N/A</v>
      </c>
      <c r="P8998" s="272" t="e">
        <v>#N/A</v>
      </c>
      <c r="Q8998" s="272" t="e">
        <v>#N/A</v>
      </c>
    </row>
    <row r="8999" spans="1:17" s="208" customFormat="1" ht="12">
      <c r="A8999" s="268" t="str">
        <f t="shared" si="282"/>
        <v>##1588825848</v>
      </c>
      <c r="B8999" s="304" t="s">
        <v>19891</v>
      </c>
      <c r="C8999" s="269" t="s">
        <v>3867</v>
      </c>
      <c r="D8999" s="144" t="s">
        <v>3106</v>
      </c>
      <c r="E8999" s="269" t="s">
        <v>3649</v>
      </c>
      <c r="F8999" s="145" t="s">
        <v>3106</v>
      </c>
      <c r="G8999" s="269" t="s">
        <v>3106</v>
      </c>
      <c r="H8999" s="305" t="s">
        <v>3684</v>
      </c>
      <c r="I8999" s="307" t="s">
        <v>3684</v>
      </c>
      <c r="J8999" s="201" t="str">
        <f t="shared" si="281"/>
        <v>9999</v>
      </c>
      <c r="K8999" s="270"/>
      <c r="L8999" s="270"/>
      <c r="M8999" s="271"/>
      <c r="N8999" s="270" t="e">
        <v>#N/A</v>
      </c>
      <c r="O8999" s="272" t="e">
        <v>#N/A</v>
      </c>
      <c r="P8999" s="272" t="e">
        <v>#N/A</v>
      </c>
      <c r="Q8999" s="272" t="e">
        <v>#N/A</v>
      </c>
    </row>
    <row r="9000" spans="1:17" s="208" customFormat="1" ht="12">
      <c r="A9000" s="268" t="str">
        <f t="shared" si="282"/>
        <v>##1598053472</v>
      </c>
      <c r="B9000" s="304" t="s">
        <v>19891</v>
      </c>
      <c r="C9000" s="269" t="s">
        <v>3868</v>
      </c>
      <c r="D9000" s="144" t="s">
        <v>3106</v>
      </c>
      <c r="E9000" s="269" t="s">
        <v>3649</v>
      </c>
      <c r="F9000" s="145" t="s">
        <v>3106</v>
      </c>
      <c r="G9000" s="269" t="s">
        <v>3106</v>
      </c>
      <c r="H9000" s="305" t="s">
        <v>3684</v>
      </c>
      <c r="I9000" s="307" t="s">
        <v>3684</v>
      </c>
      <c r="J9000" s="201" t="str">
        <f t="shared" si="281"/>
        <v>9999</v>
      </c>
      <c r="K9000" s="270"/>
      <c r="L9000" s="270"/>
      <c r="M9000" s="271"/>
      <c r="N9000" s="270" t="e">
        <v>#N/A</v>
      </c>
      <c r="O9000" s="272" t="e">
        <v>#N/A</v>
      </c>
      <c r="P9000" s="272" t="e">
        <v>#N/A</v>
      </c>
      <c r="Q9000" s="272" t="e">
        <v>#N/A</v>
      </c>
    </row>
    <row r="9001" spans="1:17" s="208" customFormat="1" ht="12">
      <c r="A9001" s="268" t="str">
        <f t="shared" si="282"/>
        <v>##1598125304</v>
      </c>
      <c r="B9001" s="304" t="s">
        <v>19891</v>
      </c>
      <c r="C9001" s="269" t="s">
        <v>4024</v>
      </c>
      <c r="D9001" s="144" t="s">
        <v>3106</v>
      </c>
      <c r="E9001" s="269" t="s">
        <v>3649</v>
      </c>
      <c r="F9001" s="145" t="s">
        <v>3106</v>
      </c>
      <c r="G9001" s="269" t="s">
        <v>3106</v>
      </c>
      <c r="H9001" s="305" t="s">
        <v>3650</v>
      </c>
      <c r="I9001" s="307" t="s">
        <v>3650</v>
      </c>
      <c r="J9001" s="201" t="str">
        <f t="shared" si="281"/>
        <v>9999</v>
      </c>
      <c r="K9001" s="270"/>
      <c r="L9001" s="270"/>
      <c r="M9001" s="271"/>
      <c r="N9001" s="270" t="e">
        <v>#N/A</v>
      </c>
      <c r="O9001" s="272" t="e">
        <v>#N/A</v>
      </c>
      <c r="P9001" s="272" t="e">
        <v>#N/A</v>
      </c>
      <c r="Q9001" s="272" t="e">
        <v>#N/A</v>
      </c>
    </row>
    <row r="9002" spans="1:17" s="208" customFormat="1" ht="12">
      <c r="A9002" s="268" t="str">
        <f t="shared" si="282"/>
        <v>##1598144362</v>
      </c>
      <c r="B9002" s="304" t="s">
        <v>19891</v>
      </c>
      <c r="C9002" s="269" t="s">
        <v>4372</v>
      </c>
      <c r="D9002" s="144" t="s">
        <v>3106</v>
      </c>
      <c r="E9002" s="269" t="s">
        <v>3649</v>
      </c>
      <c r="F9002" s="145" t="s">
        <v>3106</v>
      </c>
      <c r="G9002" s="269" t="s">
        <v>3106</v>
      </c>
      <c r="H9002" s="305" t="s">
        <v>4373</v>
      </c>
      <c r="I9002" s="307" t="s">
        <v>4373</v>
      </c>
      <c r="J9002" s="201" t="str">
        <f t="shared" si="281"/>
        <v>9999</v>
      </c>
      <c r="K9002" s="270" t="s">
        <v>4043</v>
      </c>
      <c r="L9002" s="270"/>
      <c r="M9002" s="271"/>
      <c r="N9002" s="270" t="e">
        <v>#N/A</v>
      </c>
      <c r="O9002" s="272" t="e">
        <v>#N/A</v>
      </c>
      <c r="P9002" s="272" t="e">
        <v>#N/A</v>
      </c>
      <c r="Q9002" s="272" t="e">
        <v>#N/A</v>
      </c>
    </row>
    <row r="9003" spans="1:17" s="208" customFormat="1" ht="12">
      <c r="A9003" s="268" t="str">
        <f t="shared" si="282"/>
        <v>##1598181091</v>
      </c>
      <c r="B9003" s="304" t="s">
        <v>19891</v>
      </c>
      <c r="C9003" s="269" t="s">
        <v>3869</v>
      </c>
      <c r="D9003" s="144" t="s">
        <v>3106</v>
      </c>
      <c r="E9003" s="269" t="s">
        <v>3649</v>
      </c>
      <c r="F9003" s="145" t="s">
        <v>3106</v>
      </c>
      <c r="G9003" s="269" t="s">
        <v>3106</v>
      </c>
      <c r="H9003" s="305" t="s">
        <v>3684</v>
      </c>
      <c r="I9003" s="307" t="s">
        <v>3684</v>
      </c>
      <c r="J9003" s="201" t="str">
        <f t="shared" si="281"/>
        <v>9999</v>
      </c>
      <c r="K9003" s="270"/>
      <c r="L9003" s="270"/>
      <c r="M9003" s="271"/>
      <c r="N9003" s="270" t="e">
        <v>#N/A</v>
      </c>
      <c r="O9003" s="272" t="e">
        <v>#N/A</v>
      </c>
      <c r="P9003" s="272" t="e">
        <v>#N/A</v>
      </c>
      <c r="Q9003" s="272" t="e">
        <v>#N/A</v>
      </c>
    </row>
    <row r="9004" spans="1:17" s="208" customFormat="1" ht="12">
      <c r="A9004" s="268" t="str">
        <f t="shared" si="282"/>
        <v>##1598196206</v>
      </c>
      <c r="B9004" s="304" t="s">
        <v>19891</v>
      </c>
      <c r="C9004" s="269" t="s">
        <v>14246</v>
      </c>
      <c r="D9004" s="144" t="s">
        <v>3106</v>
      </c>
      <c r="E9004" s="269" t="s">
        <v>3649</v>
      </c>
      <c r="F9004" s="145" t="s">
        <v>3106</v>
      </c>
      <c r="G9004" s="269" t="s">
        <v>3106</v>
      </c>
      <c r="H9004" s="305" t="s">
        <v>3650</v>
      </c>
      <c r="I9004" s="307" t="s">
        <v>3650</v>
      </c>
      <c r="J9004" s="201" t="str">
        <f t="shared" si="281"/>
        <v>9999</v>
      </c>
      <c r="K9004" s="270" t="s">
        <v>13915</v>
      </c>
      <c r="L9004" s="270" t="s">
        <v>13916</v>
      </c>
      <c r="M9004" s="271">
        <v>44085</v>
      </c>
      <c r="N9004" s="270" t="e">
        <v>#N/A</v>
      </c>
      <c r="O9004" s="272" t="e">
        <v>#N/A</v>
      </c>
      <c r="P9004" s="272" t="e">
        <v>#N/A</v>
      </c>
      <c r="Q9004" s="272" t="e">
        <v>#N/A</v>
      </c>
    </row>
    <row r="9005" spans="1:17" s="208" customFormat="1" ht="12">
      <c r="A9005" s="268" t="str">
        <f t="shared" si="282"/>
        <v>##1598297491</v>
      </c>
      <c r="B9005" s="304" t="s">
        <v>19891</v>
      </c>
      <c r="C9005" s="269" t="s">
        <v>4374</v>
      </c>
      <c r="D9005" s="144" t="s">
        <v>3106</v>
      </c>
      <c r="E9005" s="269" t="s">
        <v>3649</v>
      </c>
      <c r="F9005" s="145" t="s">
        <v>3106</v>
      </c>
      <c r="G9005" s="269" t="s">
        <v>3106</v>
      </c>
      <c r="H9005" s="305" t="s">
        <v>4375</v>
      </c>
      <c r="I9005" s="307" t="s">
        <v>4375</v>
      </c>
      <c r="J9005" s="201" t="str">
        <f t="shared" si="281"/>
        <v>9999</v>
      </c>
      <c r="K9005" s="270" t="s">
        <v>4204</v>
      </c>
      <c r="L9005" s="270"/>
      <c r="M9005" s="271"/>
      <c r="N9005" s="270" t="e">
        <v>#N/A</v>
      </c>
      <c r="O9005" s="272" t="e">
        <v>#N/A</v>
      </c>
      <c r="P9005" s="272" t="e">
        <v>#N/A</v>
      </c>
      <c r="Q9005" s="272" t="e">
        <v>#N/A</v>
      </c>
    </row>
    <row r="9006" spans="1:17" s="208" customFormat="1" ht="12">
      <c r="A9006" s="268" t="str">
        <f t="shared" si="282"/>
        <v>##1598740482</v>
      </c>
      <c r="B9006" s="304" t="s">
        <v>19891</v>
      </c>
      <c r="C9006" s="269" t="s">
        <v>3870</v>
      </c>
      <c r="D9006" s="144" t="s">
        <v>3106</v>
      </c>
      <c r="E9006" s="269" t="s">
        <v>3649</v>
      </c>
      <c r="F9006" s="145" t="s">
        <v>3106</v>
      </c>
      <c r="G9006" s="269" t="s">
        <v>3106</v>
      </c>
      <c r="H9006" s="305" t="s">
        <v>3684</v>
      </c>
      <c r="I9006" s="307" t="s">
        <v>3684</v>
      </c>
      <c r="J9006" s="201" t="str">
        <f t="shared" si="281"/>
        <v>9999</v>
      </c>
      <c r="K9006" s="270"/>
      <c r="L9006" s="270"/>
      <c r="M9006" s="271"/>
      <c r="N9006" s="270" t="e">
        <v>#N/A</v>
      </c>
      <c r="O9006" s="272" t="e">
        <v>#N/A</v>
      </c>
      <c r="P9006" s="272" t="e">
        <v>#N/A</v>
      </c>
      <c r="Q9006" s="272" t="e">
        <v>#N/A</v>
      </c>
    </row>
    <row r="9007" spans="1:17" s="208" customFormat="1" ht="12">
      <c r="A9007" s="268" t="str">
        <f t="shared" si="282"/>
        <v>##1598766495</v>
      </c>
      <c r="B9007" s="304" t="s">
        <v>19891</v>
      </c>
      <c r="C9007" s="269" t="s">
        <v>3871</v>
      </c>
      <c r="D9007" s="144" t="s">
        <v>3106</v>
      </c>
      <c r="E9007" s="269" t="s">
        <v>3649</v>
      </c>
      <c r="F9007" s="145" t="s">
        <v>3106</v>
      </c>
      <c r="G9007" s="269" t="s">
        <v>3106</v>
      </c>
      <c r="H9007" s="305" t="s">
        <v>3684</v>
      </c>
      <c r="I9007" s="307" t="s">
        <v>3684</v>
      </c>
      <c r="J9007" s="201" t="str">
        <f t="shared" si="281"/>
        <v>9999</v>
      </c>
      <c r="K9007" s="270"/>
      <c r="L9007" s="270"/>
      <c r="M9007" s="271"/>
      <c r="N9007" s="270" t="e">
        <v>#N/A</v>
      </c>
      <c r="O9007" s="272" t="e">
        <v>#N/A</v>
      </c>
      <c r="P9007" s="272" t="e">
        <v>#N/A</v>
      </c>
      <c r="Q9007" s="272" t="e">
        <v>#N/A</v>
      </c>
    </row>
    <row r="9008" spans="1:17" s="208" customFormat="1" ht="12">
      <c r="A9008" s="268" t="str">
        <f t="shared" si="282"/>
        <v>##1598768780</v>
      </c>
      <c r="B9008" s="304" t="s">
        <v>19891</v>
      </c>
      <c r="C9008" s="269" t="s">
        <v>4376</v>
      </c>
      <c r="D9008" s="144" t="s">
        <v>3106</v>
      </c>
      <c r="E9008" s="269" t="s">
        <v>3649</v>
      </c>
      <c r="F9008" s="145" t="s">
        <v>3106</v>
      </c>
      <c r="G9008" s="269" t="s">
        <v>3106</v>
      </c>
      <c r="H9008" s="305" t="s">
        <v>4377</v>
      </c>
      <c r="I9008" s="307" t="s">
        <v>4377</v>
      </c>
      <c r="J9008" s="201" t="str">
        <f t="shared" si="281"/>
        <v>9999</v>
      </c>
      <c r="K9008" s="270" t="s">
        <v>4043</v>
      </c>
      <c r="L9008" s="270"/>
      <c r="M9008" s="271"/>
      <c r="N9008" s="270" t="e">
        <v>#N/A</v>
      </c>
      <c r="O9008" s="272" t="e">
        <v>#N/A</v>
      </c>
      <c r="P9008" s="272" t="e">
        <v>#N/A</v>
      </c>
      <c r="Q9008" s="272" t="e">
        <v>#N/A</v>
      </c>
    </row>
    <row r="9009" spans="1:17" s="208" customFormat="1" ht="12">
      <c r="A9009" s="268" t="str">
        <f t="shared" si="282"/>
        <v>##1598871469</v>
      </c>
      <c r="B9009" s="304" t="s">
        <v>19891</v>
      </c>
      <c r="C9009" s="269" t="s">
        <v>4378</v>
      </c>
      <c r="D9009" s="144" t="s">
        <v>3106</v>
      </c>
      <c r="E9009" s="269" t="s">
        <v>3649</v>
      </c>
      <c r="F9009" s="145" t="s">
        <v>3106</v>
      </c>
      <c r="G9009" s="269" t="s">
        <v>3106</v>
      </c>
      <c r="H9009" s="305" t="s">
        <v>4379</v>
      </c>
      <c r="I9009" s="307" t="s">
        <v>4379</v>
      </c>
      <c r="J9009" s="201" t="str">
        <f t="shared" si="281"/>
        <v>9999</v>
      </c>
      <c r="K9009" s="270" t="s">
        <v>4043</v>
      </c>
      <c r="L9009" s="270"/>
      <c r="M9009" s="271"/>
      <c r="N9009" s="270" t="e">
        <v>#N/A</v>
      </c>
      <c r="O9009" s="272" t="e">
        <v>#N/A</v>
      </c>
      <c r="P9009" s="272" t="e">
        <v>#N/A</v>
      </c>
      <c r="Q9009" s="272" t="e">
        <v>#N/A</v>
      </c>
    </row>
    <row r="9010" spans="1:17" s="208" customFormat="1" ht="12">
      <c r="A9010" s="268" t="str">
        <f t="shared" si="282"/>
        <v>##1598873796</v>
      </c>
      <c r="B9010" s="304" t="s">
        <v>19891</v>
      </c>
      <c r="C9010" s="269" t="s">
        <v>3872</v>
      </c>
      <c r="D9010" s="144" t="s">
        <v>3106</v>
      </c>
      <c r="E9010" s="269" t="s">
        <v>3649</v>
      </c>
      <c r="F9010" s="145" t="s">
        <v>3106</v>
      </c>
      <c r="G9010" s="269" t="s">
        <v>3106</v>
      </c>
      <c r="H9010" s="305" t="s">
        <v>3684</v>
      </c>
      <c r="I9010" s="307" t="s">
        <v>3684</v>
      </c>
      <c r="J9010" s="201" t="str">
        <f t="shared" si="281"/>
        <v>9999</v>
      </c>
      <c r="K9010" s="270"/>
      <c r="L9010" s="270"/>
      <c r="M9010" s="271"/>
      <c r="N9010" s="270" t="e">
        <v>#N/A</v>
      </c>
      <c r="O9010" s="272" t="e">
        <v>#N/A</v>
      </c>
      <c r="P9010" s="272" t="e">
        <v>#N/A</v>
      </c>
      <c r="Q9010" s="272" t="e">
        <v>#N/A</v>
      </c>
    </row>
    <row r="9011" spans="1:17" s="208" customFormat="1" ht="12">
      <c r="A9011" s="268" t="str">
        <f t="shared" si="282"/>
        <v>##1598875460</v>
      </c>
      <c r="B9011" s="304" t="s">
        <v>19891</v>
      </c>
      <c r="C9011" s="269" t="s">
        <v>3873</v>
      </c>
      <c r="D9011" s="144" t="s">
        <v>3106</v>
      </c>
      <c r="E9011" s="269" t="s">
        <v>3649</v>
      </c>
      <c r="F9011" s="145" t="s">
        <v>3106</v>
      </c>
      <c r="G9011" s="269" t="s">
        <v>3106</v>
      </c>
      <c r="H9011" s="305" t="s">
        <v>3684</v>
      </c>
      <c r="I9011" s="307" t="s">
        <v>3684</v>
      </c>
      <c r="J9011" s="201" t="str">
        <f t="shared" si="281"/>
        <v>9999</v>
      </c>
      <c r="K9011" s="270"/>
      <c r="L9011" s="270"/>
      <c r="M9011" s="271"/>
      <c r="N9011" s="270" t="e">
        <v>#N/A</v>
      </c>
      <c r="O9011" s="272" t="e">
        <v>#N/A</v>
      </c>
      <c r="P9011" s="272" t="e">
        <v>#N/A</v>
      </c>
      <c r="Q9011" s="272" t="e">
        <v>#N/A</v>
      </c>
    </row>
    <row r="9012" spans="1:17" s="208" customFormat="1" ht="12">
      <c r="A9012" s="268" t="str">
        <f t="shared" si="282"/>
        <v>##1598994691</v>
      </c>
      <c r="B9012" s="304" t="s">
        <v>19891</v>
      </c>
      <c r="C9012" s="269" t="s">
        <v>4025</v>
      </c>
      <c r="D9012" s="144" t="s">
        <v>3106</v>
      </c>
      <c r="E9012" s="269" t="s">
        <v>3649</v>
      </c>
      <c r="F9012" s="145" t="s">
        <v>3106</v>
      </c>
      <c r="G9012" s="269" t="s">
        <v>3106</v>
      </c>
      <c r="H9012" s="305" t="s">
        <v>3650</v>
      </c>
      <c r="I9012" s="307" t="s">
        <v>3650</v>
      </c>
      <c r="J9012" s="201" t="str">
        <f t="shared" si="281"/>
        <v>9999</v>
      </c>
      <c r="K9012" s="270"/>
      <c r="L9012" s="270"/>
      <c r="M9012" s="271"/>
      <c r="N9012" s="270" t="e">
        <v>#N/A</v>
      </c>
      <c r="O9012" s="272" t="e">
        <v>#N/A</v>
      </c>
      <c r="P9012" s="272" t="e">
        <v>#N/A</v>
      </c>
      <c r="Q9012" s="272" t="e">
        <v>#N/A</v>
      </c>
    </row>
    <row r="9013" spans="1:17" s="208" customFormat="1" ht="12">
      <c r="A9013" s="268" t="str">
        <f t="shared" si="282"/>
        <v>##1609206614</v>
      </c>
      <c r="B9013" s="304" t="s">
        <v>19891</v>
      </c>
      <c r="C9013" s="269" t="s">
        <v>4026</v>
      </c>
      <c r="D9013" s="144" t="s">
        <v>3106</v>
      </c>
      <c r="E9013" s="269" t="s">
        <v>3649</v>
      </c>
      <c r="F9013" s="145" t="s">
        <v>3106</v>
      </c>
      <c r="G9013" s="269" t="s">
        <v>3106</v>
      </c>
      <c r="H9013" s="305" t="s">
        <v>3650</v>
      </c>
      <c r="I9013" s="307" t="s">
        <v>3650</v>
      </c>
      <c r="J9013" s="201" t="str">
        <f t="shared" si="281"/>
        <v>9999</v>
      </c>
      <c r="K9013" s="270"/>
      <c r="L9013" s="270"/>
      <c r="M9013" s="271"/>
      <c r="N9013" s="270" t="e">
        <v>#N/A</v>
      </c>
      <c r="O9013" s="272" t="e">
        <v>#N/A</v>
      </c>
      <c r="P9013" s="272" t="e">
        <v>#N/A</v>
      </c>
      <c r="Q9013" s="272" t="e">
        <v>#N/A</v>
      </c>
    </row>
    <row r="9014" spans="1:17" s="208" customFormat="1" ht="12">
      <c r="A9014" s="268" t="str">
        <f t="shared" si="282"/>
        <v>##1609275262</v>
      </c>
      <c r="B9014" s="304" t="s">
        <v>19891</v>
      </c>
      <c r="C9014" s="269" t="s">
        <v>14515</v>
      </c>
      <c r="D9014" s="144" t="s">
        <v>3106</v>
      </c>
      <c r="E9014" s="269" t="s">
        <v>3649</v>
      </c>
      <c r="F9014" s="145" t="s">
        <v>3106</v>
      </c>
      <c r="G9014" s="269" t="s">
        <v>3106</v>
      </c>
      <c r="H9014" s="305" t="s">
        <v>3650</v>
      </c>
      <c r="I9014" s="307" t="s">
        <v>3650</v>
      </c>
      <c r="J9014" s="201" t="str">
        <f t="shared" si="281"/>
        <v>9999</v>
      </c>
      <c r="K9014" s="270" t="s">
        <v>13993</v>
      </c>
      <c r="L9014" s="270" t="s">
        <v>14438</v>
      </c>
      <c r="M9014" s="271">
        <v>44085</v>
      </c>
      <c r="N9014" s="270" t="e">
        <v>#N/A</v>
      </c>
      <c r="O9014" s="272" t="e">
        <v>#N/A</v>
      </c>
      <c r="P9014" s="272" t="e">
        <v>#N/A</v>
      </c>
      <c r="Q9014" s="272" t="e">
        <v>#N/A</v>
      </c>
    </row>
    <row r="9015" spans="1:17" s="208" customFormat="1" ht="12">
      <c r="A9015" s="268" t="str">
        <f t="shared" si="282"/>
        <v>##1609807122</v>
      </c>
      <c r="B9015" s="304" t="s">
        <v>19891</v>
      </c>
      <c r="C9015" s="269" t="s">
        <v>3874</v>
      </c>
      <c r="D9015" s="144" t="s">
        <v>3106</v>
      </c>
      <c r="E9015" s="269" t="s">
        <v>3649</v>
      </c>
      <c r="F9015" s="145" t="s">
        <v>3106</v>
      </c>
      <c r="G9015" s="269" t="s">
        <v>3106</v>
      </c>
      <c r="H9015" s="305" t="s">
        <v>3684</v>
      </c>
      <c r="I9015" s="307" t="s">
        <v>3684</v>
      </c>
      <c r="J9015" s="201" t="str">
        <f t="shared" si="281"/>
        <v>9999</v>
      </c>
      <c r="K9015" s="270"/>
      <c r="L9015" s="270"/>
      <c r="M9015" s="271"/>
      <c r="N9015" s="270" t="e">
        <v>#N/A</v>
      </c>
      <c r="O9015" s="272" t="e">
        <v>#N/A</v>
      </c>
      <c r="P9015" s="272" t="e">
        <v>#N/A</v>
      </c>
      <c r="Q9015" s="272" t="e">
        <v>#N/A</v>
      </c>
    </row>
    <row r="9016" spans="1:17" s="208" customFormat="1" ht="12">
      <c r="A9016" s="268" t="str">
        <f t="shared" si="282"/>
        <v>##1609814508</v>
      </c>
      <c r="B9016" s="304" t="s">
        <v>19891</v>
      </c>
      <c r="C9016" s="269" t="s">
        <v>3672</v>
      </c>
      <c r="D9016" s="144" t="s">
        <v>3106</v>
      </c>
      <c r="E9016" s="269" t="s">
        <v>3649</v>
      </c>
      <c r="F9016" s="145" t="s">
        <v>3106</v>
      </c>
      <c r="G9016" s="269" t="s">
        <v>3106</v>
      </c>
      <c r="H9016" s="305" t="s">
        <v>3650</v>
      </c>
      <c r="I9016" s="307" t="s">
        <v>3650</v>
      </c>
      <c r="J9016" s="201" t="str">
        <f t="shared" si="281"/>
        <v>9999</v>
      </c>
      <c r="K9016" s="270"/>
      <c r="L9016" s="270"/>
      <c r="M9016" s="271"/>
      <c r="N9016" s="270" t="e">
        <v>#N/A</v>
      </c>
      <c r="O9016" s="272" t="e">
        <v>#N/A</v>
      </c>
      <c r="P9016" s="272" t="e">
        <v>#N/A</v>
      </c>
      <c r="Q9016" s="272" t="e">
        <v>#N/A</v>
      </c>
    </row>
    <row r="9017" spans="1:17" s="208" customFormat="1" ht="12">
      <c r="A9017" s="268" t="str">
        <f t="shared" si="282"/>
        <v>##1609830173</v>
      </c>
      <c r="B9017" s="304" t="s">
        <v>19891</v>
      </c>
      <c r="C9017" s="269" t="s">
        <v>3875</v>
      </c>
      <c r="D9017" s="144" t="s">
        <v>3106</v>
      </c>
      <c r="E9017" s="269" t="s">
        <v>3649</v>
      </c>
      <c r="F9017" s="145" t="s">
        <v>3106</v>
      </c>
      <c r="G9017" s="269" t="s">
        <v>3106</v>
      </c>
      <c r="H9017" s="305" t="s">
        <v>3684</v>
      </c>
      <c r="I9017" s="307" t="s">
        <v>3684</v>
      </c>
      <c r="J9017" s="201" t="str">
        <f t="shared" si="281"/>
        <v>9999</v>
      </c>
      <c r="K9017" s="270"/>
      <c r="L9017" s="270"/>
      <c r="M9017" s="271"/>
      <c r="N9017" s="270" t="e">
        <v>#N/A</v>
      </c>
      <c r="O9017" s="272" t="e">
        <v>#N/A</v>
      </c>
      <c r="P9017" s="272" t="e">
        <v>#N/A</v>
      </c>
      <c r="Q9017" s="272" t="e">
        <v>#N/A</v>
      </c>
    </row>
    <row r="9018" spans="1:17" s="208" customFormat="1" ht="12">
      <c r="A9018" s="268" t="str">
        <f t="shared" si="282"/>
        <v>##1609897339</v>
      </c>
      <c r="B9018" s="304" t="s">
        <v>19891</v>
      </c>
      <c r="C9018" s="269" t="s">
        <v>4380</v>
      </c>
      <c r="D9018" s="144" t="s">
        <v>3106</v>
      </c>
      <c r="E9018" s="269" t="s">
        <v>3649</v>
      </c>
      <c r="F9018" s="145" t="s">
        <v>3106</v>
      </c>
      <c r="G9018" s="269" t="s">
        <v>3106</v>
      </c>
      <c r="H9018" s="305" t="s">
        <v>4381</v>
      </c>
      <c r="I9018" s="307" t="s">
        <v>4381</v>
      </c>
      <c r="J9018" s="201" t="str">
        <f t="shared" si="281"/>
        <v>9999</v>
      </c>
      <c r="K9018" s="270" t="s">
        <v>4117</v>
      </c>
      <c r="L9018" s="270"/>
      <c r="M9018" s="271"/>
      <c r="N9018" s="270" t="e">
        <v>#N/A</v>
      </c>
      <c r="O9018" s="272" t="e">
        <v>#N/A</v>
      </c>
      <c r="P9018" s="272" t="e">
        <v>#N/A</v>
      </c>
      <c r="Q9018" s="272" t="e">
        <v>#N/A</v>
      </c>
    </row>
    <row r="9019" spans="1:17" s="208" customFormat="1" ht="12">
      <c r="A9019" s="268" t="str">
        <f t="shared" si="282"/>
        <v>##1619163854</v>
      </c>
      <c r="B9019" s="304" t="s">
        <v>19891</v>
      </c>
      <c r="C9019" s="269" t="s">
        <v>14516</v>
      </c>
      <c r="D9019" s="144" t="s">
        <v>3106</v>
      </c>
      <c r="E9019" s="269" t="s">
        <v>3649</v>
      </c>
      <c r="F9019" s="145" t="s">
        <v>3106</v>
      </c>
      <c r="G9019" s="269" t="s">
        <v>3106</v>
      </c>
      <c r="H9019" s="305" t="s">
        <v>3650</v>
      </c>
      <c r="I9019" s="307" t="s">
        <v>3650</v>
      </c>
      <c r="J9019" s="201" t="str">
        <f t="shared" si="281"/>
        <v>9999</v>
      </c>
      <c r="K9019" s="270" t="s">
        <v>13993</v>
      </c>
      <c r="L9019" s="270" t="s">
        <v>14438</v>
      </c>
      <c r="M9019" s="271">
        <v>44085</v>
      </c>
      <c r="N9019" s="270" t="e">
        <v>#N/A</v>
      </c>
      <c r="O9019" s="272" t="e">
        <v>#N/A</v>
      </c>
      <c r="P9019" s="272" t="e">
        <v>#N/A</v>
      </c>
      <c r="Q9019" s="272" t="e">
        <v>#N/A</v>
      </c>
    </row>
    <row r="9020" spans="1:17" s="208" customFormat="1" ht="12">
      <c r="A9020" s="268" t="str">
        <f t="shared" si="282"/>
        <v>##1619265295</v>
      </c>
      <c r="B9020" s="304" t="s">
        <v>19891</v>
      </c>
      <c r="C9020" s="269" t="s">
        <v>4382</v>
      </c>
      <c r="D9020" s="144" t="s">
        <v>3106</v>
      </c>
      <c r="E9020" s="269" t="s">
        <v>3649</v>
      </c>
      <c r="F9020" s="145" t="s">
        <v>3106</v>
      </c>
      <c r="G9020" s="269" t="s">
        <v>3106</v>
      </c>
      <c r="H9020" s="305" t="s">
        <v>4383</v>
      </c>
      <c r="I9020" s="307" t="s">
        <v>4383</v>
      </c>
      <c r="J9020" s="201" t="str">
        <f t="shared" si="281"/>
        <v>9999</v>
      </c>
      <c r="K9020" s="270" t="s">
        <v>4095</v>
      </c>
      <c r="L9020" s="270"/>
      <c r="M9020" s="271"/>
      <c r="N9020" s="270" t="e">
        <v>#N/A</v>
      </c>
      <c r="O9020" s="272" t="e">
        <v>#N/A</v>
      </c>
      <c r="P9020" s="272" t="e">
        <v>#N/A</v>
      </c>
      <c r="Q9020" s="272" t="e">
        <v>#N/A</v>
      </c>
    </row>
    <row r="9021" spans="1:17" s="208" customFormat="1" ht="12">
      <c r="A9021" s="268" t="str">
        <f t="shared" si="282"/>
        <v>##1619308319</v>
      </c>
      <c r="B9021" s="304" t="s">
        <v>19891</v>
      </c>
      <c r="C9021" s="269" t="s">
        <v>3673</v>
      </c>
      <c r="D9021" s="144" t="s">
        <v>3106</v>
      </c>
      <c r="E9021" s="269" t="s">
        <v>3649</v>
      </c>
      <c r="F9021" s="145" t="s">
        <v>3106</v>
      </c>
      <c r="G9021" s="269" t="s">
        <v>3106</v>
      </c>
      <c r="H9021" s="305" t="s">
        <v>3650</v>
      </c>
      <c r="I9021" s="307" t="s">
        <v>3650</v>
      </c>
      <c r="J9021" s="201" t="str">
        <f t="shared" si="281"/>
        <v>9999</v>
      </c>
      <c r="K9021" s="270"/>
      <c r="L9021" s="270"/>
      <c r="M9021" s="271"/>
      <c r="N9021" s="270" t="e">
        <v>#N/A</v>
      </c>
      <c r="O9021" s="272" t="e">
        <v>#N/A</v>
      </c>
      <c r="P9021" s="272" t="e">
        <v>#N/A</v>
      </c>
      <c r="Q9021" s="272" t="e">
        <v>#N/A</v>
      </c>
    </row>
    <row r="9022" spans="1:17" s="208" customFormat="1" ht="12">
      <c r="A9022" s="268" t="str">
        <f t="shared" si="282"/>
        <v>##1619341716</v>
      </c>
      <c r="B9022" s="304" t="s">
        <v>19891</v>
      </c>
      <c r="C9022" s="269" t="s">
        <v>3876</v>
      </c>
      <c r="D9022" s="144" t="s">
        <v>3106</v>
      </c>
      <c r="E9022" s="269" t="s">
        <v>3649</v>
      </c>
      <c r="F9022" s="145" t="s">
        <v>3106</v>
      </c>
      <c r="G9022" s="269" t="s">
        <v>3106</v>
      </c>
      <c r="H9022" s="305" t="s">
        <v>3684</v>
      </c>
      <c r="I9022" s="307" t="s">
        <v>3684</v>
      </c>
      <c r="J9022" s="201" t="str">
        <f t="shared" si="281"/>
        <v>9999</v>
      </c>
      <c r="K9022" s="270"/>
      <c r="L9022" s="270"/>
      <c r="M9022" s="271"/>
      <c r="N9022" s="270" t="e">
        <v>#N/A</v>
      </c>
      <c r="O9022" s="272" t="e">
        <v>#N/A</v>
      </c>
      <c r="P9022" s="272" t="e">
        <v>#N/A</v>
      </c>
      <c r="Q9022" s="272" t="e">
        <v>#N/A</v>
      </c>
    </row>
    <row r="9023" spans="1:17" s="208" customFormat="1" ht="12">
      <c r="A9023" s="268" t="str">
        <f t="shared" si="282"/>
        <v>##1619911104</v>
      </c>
      <c r="B9023" s="304" t="s">
        <v>19891</v>
      </c>
      <c r="C9023" s="269" t="s">
        <v>4384</v>
      </c>
      <c r="D9023" s="144" t="s">
        <v>3106</v>
      </c>
      <c r="E9023" s="269" t="s">
        <v>3649</v>
      </c>
      <c r="F9023" s="145" t="s">
        <v>3106</v>
      </c>
      <c r="G9023" s="269" t="s">
        <v>3106</v>
      </c>
      <c r="H9023" s="305" t="s">
        <v>4385</v>
      </c>
      <c r="I9023" s="307" t="s">
        <v>4385</v>
      </c>
      <c r="J9023" s="201" t="str">
        <f t="shared" si="281"/>
        <v>9999</v>
      </c>
      <c r="K9023" s="270" t="s">
        <v>4043</v>
      </c>
      <c r="L9023" s="270"/>
      <c r="M9023" s="271"/>
      <c r="N9023" s="270" t="e">
        <v>#N/A</v>
      </c>
      <c r="O9023" s="272" t="e">
        <v>#N/A</v>
      </c>
      <c r="P9023" s="272" t="e">
        <v>#N/A</v>
      </c>
      <c r="Q9023" s="272" t="e">
        <v>#N/A</v>
      </c>
    </row>
    <row r="9024" spans="1:17" s="208" customFormat="1" ht="12">
      <c r="A9024" s="268" t="str">
        <f t="shared" si="282"/>
        <v>##1619922077</v>
      </c>
      <c r="B9024" s="304" t="s">
        <v>19891</v>
      </c>
      <c r="C9024" s="269" t="s">
        <v>3877</v>
      </c>
      <c r="D9024" s="144" t="s">
        <v>3106</v>
      </c>
      <c r="E9024" s="269" t="s">
        <v>3649</v>
      </c>
      <c r="F9024" s="145" t="s">
        <v>3106</v>
      </c>
      <c r="G9024" s="269" t="s">
        <v>3106</v>
      </c>
      <c r="H9024" s="305" t="s">
        <v>3684</v>
      </c>
      <c r="I9024" s="307" t="s">
        <v>3684</v>
      </c>
      <c r="J9024" s="201" t="str">
        <f t="shared" si="281"/>
        <v>9999</v>
      </c>
      <c r="K9024" s="270"/>
      <c r="L9024" s="270"/>
      <c r="M9024" s="271"/>
      <c r="N9024" s="270" t="e">
        <v>#N/A</v>
      </c>
      <c r="O9024" s="272" t="e">
        <v>#N/A</v>
      </c>
      <c r="P9024" s="272" t="e">
        <v>#N/A</v>
      </c>
      <c r="Q9024" s="272" t="e">
        <v>#N/A</v>
      </c>
    </row>
    <row r="9025" spans="1:17" s="208" customFormat="1" ht="12">
      <c r="A9025" s="268" t="str">
        <f t="shared" si="282"/>
        <v>##1619923919</v>
      </c>
      <c r="B9025" s="304" t="s">
        <v>19891</v>
      </c>
      <c r="C9025" s="269" t="s">
        <v>3878</v>
      </c>
      <c r="D9025" s="144" t="s">
        <v>3106</v>
      </c>
      <c r="E9025" s="269" t="s">
        <v>3649</v>
      </c>
      <c r="F9025" s="145" t="s">
        <v>3106</v>
      </c>
      <c r="G9025" s="269" t="s">
        <v>3106</v>
      </c>
      <c r="H9025" s="305" t="s">
        <v>3684</v>
      </c>
      <c r="I9025" s="307" t="s">
        <v>3684</v>
      </c>
      <c r="J9025" s="201" t="str">
        <f t="shared" si="281"/>
        <v>9999</v>
      </c>
      <c r="K9025" s="270"/>
      <c r="L9025" s="270"/>
      <c r="M9025" s="271"/>
      <c r="N9025" s="270" t="e">
        <v>#N/A</v>
      </c>
      <c r="O9025" s="272" t="e">
        <v>#N/A</v>
      </c>
      <c r="P9025" s="272" t="e">
        <v>#N/A</v>
      </c>
      <c r="Q9025" s="272" t="e">
        <v>#N/A</v>
      </c>
    </row>
    <row r="9026" spans="1:17" s="208" customFormat="1" ht="12">
      <c r="A9026" s="268" t="str">
        <f t="shared" si="282"/>
        <v>##1619939071</v>
      </c>
      <c r="B9026" s="304" t="s">
        <v>19891</v>
      </c>
      <c r="C9026" s="269" t="s">
        <v>4386</v>
      </c>
      <c r="D9026" s="144" t="s">
        <v>3106</v>
      </c>
      <c r="E9026" s="269" t="s">
        <v>3649</v>
      </c>
      <c r="F9026" s="145" t="s">
        <v>3106</v>
      </c>
      <c r="G9026" s="269" t="s">
        <v>3106</v>
      </c>
      <c r="H9026" s="305" t="s">
        <v>4387</v>
      </c>
      <c r="I9026" s="307" t="s">
        <v>4387</v>
      </c>
      <c r="J9026" s="201" t="str">
        <f t="shared" si="281"/>
        <v>9999</v>
      </c>
      <c r="K9026" s="270" t="s">
        <v>4043</v>
      </c>
      <c r="L9026" s="270"/>
      <c r="M9026" s="271"/>
      <c r="N9026" s="270" t="e">
        <v>#N/A</v>
      </c>
      <c r="O9026" s="272" t="e">
        <v>#N/A</v>
      </c>
      <c r="P9026" s="272" t="e">
        <v>#N/A</v>
      </c>
      <c r="Q9026" s="272" t="e">
        <v>#N/A</v>
      </c>
    </row>
    <row r="9027" spans="1:17" s="208" customFormat="1" ht="12">
      <c r="A9027" s="268" t="str">
        <f t="shared" si="282"/>
        <v>##1619947090</v>
      </c>
      <c r="B9027" s="304" t="s">
        <v>19891</v>
      </c>
      <c r="C9027" s="269" t="s">
        <v>4388</v>
      </c>
      <c r="D9027" s="144" t="s">
        <v>3106</v>
      </c>
      <c r="E9027" s="269" t="s">
        <v>3649</v>
      </c>
      <c r="F9027" s="145" t="s">
        <v>3106</v>
      </c>
      <c r="G9027" s="269" t="s">
        <v>3106</v>
      </c>
      <c r="H9027" s="305" t="s">
        <v>4389</v>
      </c>
      <c r="I9027" s="307" t="s">
        <v>4389</v>
      </c>
      <c r="J9027" s="201" t="str">
        <f t="shared" ref="J9027:J9090" si="283">B9027</f>
        <v>9999</v>
      </c>
      <c r="K9027" s="270" t="s">
        <v>4043</v>
      </c>
      <c r="L9027" s="270"/>
      <c r="M9027" s="271"/>
      <c r="N9027" s="270" t="e">
        <v>#N/A</v>
      </c>
      <c r="O9027" s="272" t="e">
        <v>#N/A</v>
      </c>
      <c r="P9027" s="272" t="e">
        <v>#N/A</v>
      </c>
      <c r="Q9027" s="272" t="e">
        <v>#N/A</v>
      </c>
    </row>
    <row r="9028" spans="1:17" s="208" customFormat="1" ht="12">
      <c r="A9028" s="268" t="str">
        <f t="shared" si="282"/>
        <v>##1619985942</v>
      </c>
      <c r="B9028" s="304" t="s">
        <v>19891</v>
      </c>
      <c r="C9028" s="269" t="s">
        <v>3879</v>
      </c>
      <c r="D9028" s="144" t="s">
        <v>3106</v>
      </c>
      <c r="E9028" s="269" t="s">
        <v>3649</v>
      </c>
      <c r="F9028" s="145" t="s">
        <v>3106</v>
      </c>
      <c r="G9028" s="269" t="s">
        <v>3106</v>
      </c>
      <c r="H9028" s="305" t="s">
        <v>3684</v>
      </c>
      <c r="I9028" s="307" t="s">
        <v>3684</v>
      </c>
      <c r="J9028" s="201" t="str">
        <f t="shared" si="283"/>
        <v>9999</v>
      </c>
      <c r="K9028" s="270"/>
      <c r="L9028" s="270"/>
      <c r="M9028" s="271"/>
      <c r="N9028" s="270" t="e">
        <v>#N/A</v>
      </c>
      <c r="O9028" s="272" t="e">
        <v>#N/A</v>
      </c>
      <c r="P9028" s="272" t="e">
        <v>#N/A</v>
      </c>
      <c r="Q9028" s="272" t="e">
        <v>#N/A</v>
      </c>
    </row>
    <row r="9029" spans="1:17" s="208" customFormat="1" ht="12">
      <c r="A9029" s="268" t="str">
        <f t="shared" si="282"/>
        <v>##1629006457</v>
      </c>
      <c r="B9029" s="304" t="s">
        <v>19891</v>
      </c>
      <c r="C9029" s="269" t="s">
        <v>3880</v>
      </c>
      <c r="D9029" s="144" t="s">
        <v>3106</v>
      </c>
      <c r="E9029" s="269" t="s">
        <v>3649</v>
      </c>
      <c r="F9029" s="145" t="s">
        <v>3106</v>
      </c>
      <c r="G9029" s="269" t="s">
        <v>3106</v>
      </c>
      <c r="H9029" s="305" t="s">
        <v>3684</v>
      </c>
      <c r="I9029" s="307" t="s">
        <v>3684</v>
      </c>
      <c r="J9029" s="201" t="str">
        <f t="shared" si="283"/>
        <v>9999</v>
      </c>
      <c r="K9029" s="270"/>
      <c r="L9029" s="270"/>
      <c r="M9029" s="271"/>
      <c r="N9029" s="270" t="e">
        <v>#N/A</v>
      </c>
      <c r="O9029" s="272" t="e">
        <v>#N/A</v>
      </c>
      <c r="P9029" s="272" t="e">
        <v>#N/A</v>
      </c>
      <c r="Q9029" s="272" t="e">
        <v>#N/A</v>
      </c>
    </row>
    <row r="9030" spans="1:17" s="208" customFormat="1" ht="12">
      <c r="A9030" s="268" t="str">
        <f t="shared" si="282"/>
        <v>##1629015573</v>
      </c>
      <c r="B9030" s="304" t="s">
        <v>19891</v>
      </c>
      <c r="C9030" s="269" t="s">
        <v>14517</v>
      </c>
      <c r="D9030" s="144" t="s">
        <v>3106</v>
      </c>
      <c r="E9030" s="269" t="s">
        <v>3649</v>
      </c>
      <c r="F9030" s="145" t="s">
        <v>3106</v>
      </c>
      <c r="G9030" s="269" t="s">
        <v>3106</v>
      </c>
      <c r="H9030" s="305" t="s">
        <v>3650</v>
      </c>
      <c r="I9030" s="307" t="s">
        <v>3650</v>
      </c>
      <c r="J9030" s="201" t="str">
        <f t="shared" si="283"/>
        <v>9999</v>
      </c>
      <c r="K9030" s="270" t="s">
        <v>13993</v>
      </c>
      <c r="L9030" s="270" t="s">
        <v>14438</v>
      </c>
      <c r="M9030" s="271">
        <v>44085</v>
      </c>
      <c r="N9030" s="270" t="e">
        <v>#N/A</v>
      </c>
      <c r="O9030" s="272" t="e">
        <v>#N/A</v>
      </c>
      <c r="P9030" s="272" t="e">
        <v>#N/A</v>
      </c>
      <c r="Q9030" s="272" t="e">
        <v>#N/A</v>
      </c>
    </row>
    <row r="9031" spans="1:17" s="208" customFormat="1" ht="12">
      <c r="A9031" s="268" t="str">
        <f t="shared" si="282"/>
        <v>##1629015748</v>
      </c>
      <c r="B9031" s="304" t="s">
        <v>19891</v>
      </c>
      <c r="C9031" s="269" t="s">
        <v>14259</v>
      </c>
      <c r="D9031" s="144" t="s">
        <v>3106</v>
      </c>
      <c r="E9031" s="269" t="s">
        <v>3649</v>
      </c>
      <c r="F9031" s="145" t="s">
        <v>3106</v>
      </c>
      <c r="G9031" s="269" t="s">
        <v>3106</v>
      </c>
      <c r="H9031" s="305" t="s">
        <v>3650</v>
      </c>
      <c r="I9031" s="307" t="s">
        <v>3650</v>
      </c>
      <c r="J9031" s="201" t="str">
        <f t="shared" si="283"/>
        <v>9999</v>
      </c>
      <c r="K9031" s="270" t="s">
        <v>13915</v>
      </c>
      <c r="L9031" s="270" t="s">
        <v>13916</v>
      </c>
      <c r="M9031" s="271">
        <v>44085</v>
      </c>
      <c r="N9031" s="270" t="e">
        <v>#N/A</v>
      </c>
      <c r="O9031" s="272" t="e">
        <v>#N/A</v>
      </c>
      <c r="P9031" s="272" t="e">
        <v>#N/A</v>
      </c>
      <c r="Q9031" s="272" t="e">
        <v>#N/A</v>
      </c>
    </row>
    <row r="9032" spans="1:17" s="208" customFormat="1" ht="12">
      <c r="A9032" s="268" t="str">
        <f t="shared" si="282"/>
        <v>##1629040621</v>
      </c>
      <c r="B9032" s="304" t="s">
        <v>19891</v>
      </c>
      <c r="C9032" s="269" t="s">
        <v>14518</v>
      </c>
      <c r="D9032" s="144" t="s">
        <v>3106</v>
      </c>
      <c r="E9032" s="269" t="s">
        <v>3649</v>
      </c>
      <c r="F9032" s="145" t="s">
        <v>3106</v>
      </c>
      <c r="G9032" s="269" t="s">
        <v>3106</v>
      </c>
      <c r="H9032" s="305" t="s">
        <v>3650</v>
      </c>
      <c r="I9032" s="307" t="s">
        <v>3650</v>
      </c>
      <c r="J9032" s="201" t="str">
        <f t="shared" si="283"/>
        <v>9999</v>
      </c>
      <c r="K9032" s="270" t="s">
        <v>13993</v>
      </c>
      <c r="L9032" s="270" t="s">
        <v>14438</v>
      </c>
      <c r="M9032" s="271">
        <v>44085</v>
      </c>
      <c r="N9032" s="270" t="e">
        <v>#N/A</v>
      </c>
      <c r="O9032" s="272" t="e">
        <v>#N/A</v>
      </c>
      <c r="P9032" s="272" t="e">
        <v>#N/A</v>
      </c>
      <c r="Q9032" s="272" t="e">
        <v>#N/A</v>
      </c>
    </row>
    <row r="9033" spans="1:17" s="208" customFormat="1" ht="12">
      <c r="A9033" s="268" t="str">
        <f t="shared" si="282"/>
        <v>##1629053731</v>
      </c>
      <c r="B9033" s="304" t="s">
        <v>19891</v>
      </c>
      <c r="C9033" s="269" t="s">
        <v>4390</v>
      </c>
      <c r="D9033" s="144" t="s">
        <v>3106</v>
      </c>
      <c r="E9033" s="269" t="s">
        <v>3649</v>
      </c>
      <c r="F9033" s="145" t="s">
        <v>3106</v>
      </c>
      <c r="G9033" s="269" t="s">
        <v>3106</v>
      </c>
      <c r="H9033" s="305" t="s">
        <v>4391</v>
      </c>
      <c r="I9033" s="307" t="s">
        <v>4391</v>
      </c>
      <c r="J9033" s="201" t="str">
        <f t="shared" si="283"/>
        <v>9999</v>
      </c>
      <c r="K9033" s="270" t="s">
        <v>4043</v>
      </c>
      <c r="L9033" s="270"/>
      <c r="M9033" s="271"/>
      <c r="N9033" s="270" t="e">
        <v>#N/A</v>
      </c>
      <c r="O9033" s="272" t="e">
        <v>#N/A</v>
      </c>
      <c r="P9033" s="272" t="e">
        <v>#N/A</v>
      </c>
      <c r="Q9033" s="272" t="e">
        <v>#N/A</v>
      </c>
    </row>
    <row r="9034" spans="1:17" s="208" customFormat="1" ht="12">
      <c r="A9034" s="268" t="str">
        <f t="shared" si="282"/>
        <v>##1629062799</v>
      </c>
      <c r="B9034" s="304" t="s">
        <v>19891</v>
      </c>
      <c r="C9034" s="269" t="s">
        <v>4392</v>
      </c>
      <c r="D9034" s="144" t="s">
        <v>3106</v>
      </c>
      <c r="E9034" s="269" t="s">
        <v>3649</v>
      </c>
      <c r="F9034" s="145" t="s">
        <v>3106</v>
      </c>
      <c r="G9034" s="269" t="s">
        <v>3106</v>
      </c>
      <c r="H9034" s="305" t="s">
        <v>4393</v>
      </c>
      <c r="I9034" s="307" t="s">
        <v>4393</v>
      </c>
      <c r="J9034" s="201" t="str">
        <f t="shared" si="283"/>
        <v>9999</v>
      </c>
      <c r="K9034" s="270" t="s">
        <v>4043</v>
      </c>
      <c r="L9034" s="270"/>
      <c r="M9034" s="271"/>
      <c r="N9034" s="270" t="e">
        <v>#N/A</v>
      </c>
      <c r="O9034" s="272" t="e">
        <v>#N/A</v>
      </c>
      <c r="P9034" s="272" t="e">
        <v>#N/A</v>
      </c>
      <c r="Q9034" s="272" t="e">
        <v>#N/A</v>
      </c>
    </row>
    <row r="9035" spans="1:17" s="208" customFormat="1" ht="12">
      <c r="A9035" s="268" t="str">
        <f t="shared" si="282"/>
        <v>##1629075734</v>
      </c>
      <c r="B9035" s="304" t="s">
        <v>19891</v>
      </c>
      <c r="C9035" s="269" t="s">
        <v>4394</v>
      </c>
      <c r="D9035" s="144" t="s">
        <v>3106</v>
      </c>
      <c r="E9035" s="269" t="s">
        <v>3649</v>
      </c>
      <c r="F9035" s="145" t="s">
        <v>3106</v>
      </c>
      <c r="G9035" s="269" t="s">
        <v>3106</v>
      </c>
      <c r="H9035" s="305" t="s">
        <v>4393</v>
      </c>
      <c r="I9035" s="307" t="s">
        <v>4393</v>
      </c>
      <c r="J9035" s="201" t="str">
        <f t="shared" si="283"/>
        <v>9999</v>
      </c>
      <c r="K9035" s="270" t="s">
        <v>4043</v>
      </c>
      <c r="L9035" s="270"/>
      <c r="M9035" s="271"/>
      <c r="N9035" s="270" t="e">
        <v>#N/A</v>
      </c>
      <c r="O9035" s="272" t="e">
        <v>#N/A</v>
      </c>
      <c r="P9035" s="272" t="e">
        <v>#N/A</v>
      </c>
      <c r="Q9035" s="272" t="e">
        <v>#N/A</v>
      </c>
    </row>
    <row r="9036" spans="1:17" s="208" customFormat="1" ht="12">
      <c r="A9036" s="268" t="str">
        <f t="shared" si="282"/>
        <v>##1629078712</v>
      </c>
      <c r="B9036" s="304" t="s">
        <v>19891</v>
      </c>
      <c r="C9036" s="269" t="s">
        <v>3881</v>
      </c>
      <c r="D9036" s="144" t="s">
        <v>3106</v>
      </c>
      <c r="E9036" s="269" t="s">
        <v>3649</v>
      </c>
      <c r="F9036" s="145" t="s">
        <v>3106</v>
      </c>
      <c r="G9036" s="269" t="s">
        <v>3106</v>
      </c>
      <c r="H9036" s="305" t="s">
        <v>3684</v>
      </c>
      <c r="I9036" s="307" t="s">
        <v>3684</v>
      </c>
      <c r="J9036" s="201" t="str">
        <f t="shared" si="283"/>
        <v>9999</v>
      </c>
      <c r="K9036" s="270"/>
      <c r="L9036" s="270"/>
      <c r="M9036" s="271"/>
      <c r="N9036" s="270" t="e">
        <v>#N/A</v>
      </c>
      <c r="O9036" s="272" t="e">
        <v>#N/A</v>
      </c>
      <c r="P9036" s="272" t="e">
        <v>#N/A</v>
      </c>
      <c r="Q9036" s="272" t="e">
        <v>#N/A</v>
      </c>
    </row>
    <row r="9037" spans="1:17" s="208" customFormat="1" ht="12">
      <c r="A9037" s="268" t="str">
        <f t="shared" si="282"/>
        <v>##1629086012</v>
      </c>
      <c r="B9037" s="304" t="s">
        <v>19891</v>
      </c>
      <c r="C9037" s="269" t="s">
        <v>4395</v>
      </c>
      <c r="D9037" s="144" t="s">
        <v>3106</v>
      </c>
      <c r="E9037" s="269" t="s">
        <v>3649</v>
      </c>
      <c r="F9037" s="145" t="s">
        <v>3106</v>
      </c>
      <c r="G9037" s="269" t="s">
        <v>3106</v>
      </c>
      <c r="H9037" s="305" t="s">
        <v>4396</v>
      </c>
      <c r="I9037" s="307" t="s">
        <v>4396</v>
      </c>
      <c r="J9037" s="201" t="str">
        <f t="shared" si="283"/>
        <v>9999</v>
      </c>
      <c r="K9037" s="270" t="s">
        <v>4043</v>
      </c>
      <c r="L9037" s="270"/>
      <c r="M9037" s="271"/>
      <c r="N9037" s="270" t="e">
        <v>#N/A</v>
      </c>
      <c r="O9037" s="272" t="e">
        <v>#N/A</v>
      </c>
      <c r="P9037" s="272" t="e">
        <v>#N/A</v>
      </c>
      <c r="Q9037" s="272" t="e">
        <v>#N/A</v>
      </c>
    </row>
    <row r="9038" spans="1:17" s="208" customFormat="1" ht="12">
      <c r="A9038" s="268" t="str">
        <f t="shared" si="282"/>
        <v>##1629503057</v>
      </c>
      <c r="B9038" s="304" t="s">
        <v>19891</v>
      </c>
      <c r="C9038" s="269" t="s">
        <v>3882</v>
      </c>
      <c r="D9038" s="144" t="s">
        <v>3106</v>
      </c>
      <c r="E9038" s="269" t="s">
        <v>3649</v>
      </c>
      <c r="F9038" s="145" t="s">
        <v>3106</v>
      </c>
      <c r="G9038" s="269" t="s">
        <v>3106</v>
      </c>
      <c r="H9038" s="305" t="s">
        <v>3684</v>
      </c>
      <c r="I9038" s="307" t="s">
        <v>3684</v>
      </c>
      <c r="J9038" s="201" t="str">
        <f t="shared" si="283"/>
        <v>9999</v>
      </c>
      <c r="K9038" s="270"/>
      <c r="L9038" s="270"/>
      <c r="M9038" s="271"/>
      <c r="N9038" s="270" t="e">
        <v>#N/A</v>
      </c>
      <c r="O9038" s="272" t="e">
        <v>#N/A</v>
      </c>
      <c r="P9038" s="272" t="e">
        <v>#N/A</v>
      </c>
      <c r="Q9038" s="272" t="e">
        <v>#N/A</v>
      </c>
    </row>
    <row r="9039" spans="1:17" s="208" customFormat="1" ht="12">
      <c r="A9039" s="268" t="str">
        <f t="shared" si="282"/>
        <v>##1639101751</v>
      </c>
      <c r="B9039" s="304" t="s">
        <v>19891</v>
      </c>
      <c r="C9039" s="269" t="s">
        <v>4397</v>
      </c>
      <c r="D9039" s="144" t="s">
        <v>3106</v>
      </c>
      <c r="E9039" s="269" t="s">
        <v>3649</v>
      </c>
      <c r="F9039" s="145" t="s">
        <v>3106</v>
      </c>
      <c r="G9039" s="269" t="s">
        <v>3106</v>
      </c>
      <c r="H9039" s="305" t="s">
        <v>4398</v>
      </c>
      <c r="I9039" s="307" t="s">
        <v>4398</v>
      </c>
      <c r="J9039" s="201" t="str">
        <f t="shared" si="283"/>
        <v>9999</v>
      </c>
      <c r="K9039" s="270" t="s">
        <v>4043</v>
      </c>
      <c r="L9039" s="270"/>
      <c r="M9039" s="271"/>
      <c r="N9039" s="270" t="e">
        <v>#N/A</v>
      </c>
      <c r="O9039" s="272" t="e">
        <v>#N/A</v>
      </c>
      <c r="P9039" s="272" t="e">
        <v>#N/A</v>
      </c>
      <c r="Q9039" s="272" t="e">
        <v>#N/A</v>
      </c>
    </row>
    <row r="9040" spans="1:17" s="208" customFormat="1" ht="12">
      <c r="A9040" s="268" t="str">
        <f t="shared" si="282"/>
        <v>##1639116726</v>
      </c>
      <c r="B9040" s="304" t="s">
        <v>19891</v>
      </c>
      <c r="C9040" s="269" t="s">
        <v>14519</v>
      </c>
      <c r="D9040" s="144" t="s">
        <v>3106</v>
      </c>
      <c r="E9040" s="269" t="s">
        <v>3649</v>
      </c>
      <c r="F9040" s="145" t="s">
        <v>3106</v>
      </c>
      <c r="G9040" s="269" t="s">
        <v>3106</v>
      </c>
      <c r="H9040" s="305" t="s">
        <v>3650</v>
      </c>
      <c r="I9040" s="307" t="s">
        <v>3650</v>
      </c>
      <c r="J9040" s="201" t="str">
        <f t="shared" si="283"/>
        <v>9999</v>
      </c>
      <c r="K9040" s="270" t="s">
        <v>13993</v>
      </c>
      <c r="L9040" s="270" t="s">
        <v>14438</v>
      </c>
      <c r="M9040" s="271">
        <v>44085</v>
      </c>
      <c r="N9040" s="270" t="e">
        <v>#N/A</v>
      </c>
      <c r="O9040" s="272" t="e">
        <v>#N/A</v>
      </c>
      <c r="P9040" s="272" t="e">
        <v>#N/A</v>
      </c>
      <c r="Q9040" s="272" t="e">
        <v>#N/A</v>
      </c>
    </row>
    <row r="9041" spans="1:17" s="208" customFormat="1" ht="12">
      <c r="A9041" s="268" t="str">
        <f t="shared" si="282"/>
        <v>##1639123284</v>
      </c>
      <c r="B9041" s="304" t="s">
        <v>19891</v>
      </c>
      <c r="C9041" s="269" t="s">
        <v>4399</v>
      </c>
      <c r="D9041" s="144" t="s">
        <v>3106</v>
      </c>
      <c r="E9041" s="269" t="s">
        <v>3649</v>
      </c>
      <c r="F9041" s="145" t="s">
        <v>3106</v>
      </c>
      <c r="G9041" s="269" t="s">
        <v>3106</v>
      </c>
      <c r="H9041" s="305" t="s">
        <v>4400</v>
      </c>
      <c r="I9041" s="307" t="s">
        <v>4400</v>
      </c>
      <c r="J9041" s="201" t="str">
        <f t="shared" si="283"/>
        <v>9999</v>
      </c>
      <c r="K9041" s="270" t="s">
        <v>4043</v>
      </c>
      <c r="L9041" s="270"/>
      <c r="M9041" s="271"/>
      <c r="N9041" s="270" t="e">
        <v>#N/A</v>
      </c>
      <c r="O9041" s="272" t="e">
        <v>#N/A</v>
      </c>
      <c r="P9041" s="272" t="e">
        <v>#N/A</v>
      </c>
      <c r="Q9041" s="272" t="e">
        <v>#N/A</v>
      </c>
    </row>
    <row r="9042" spans="1:17" s="208" customFormat="1" ht="12">
      <c r="A9042" s="268" t="str">
        <f t="shared" si="282"/>
        <v>##1639143381</v>
      </c>
      <c r="B9042" s="304" t="s">
        <v>19891</v>
      </c>
      <c r="C9042" s="269" t="s">
        <v>14520</v>
      </c>
      <c r="D9042" s="144" t="s">
        <v>3106</v>
      </c>
      <c r="E9042" s="269" t="s">
        <v>3649</v>
      </c>
      <c r="F9042" s="145" t="s">
        <v>3106</v>
      </c>
      <c r="G9042" s="269" t="s">
        <v>3106</v>
      </c>
      <c r="H9042" s="305" t="s">
        <v>3650</v>
      </c>
      <c r="I9042" s="307" t="s">
        <v>3650</v>
      </c>
      <c r="J9042" s="201" t="str">
        <f t="shared" si="283"/>
        <v>9999</v>
      </c>
      <c r="K9042" s="270" t="s">
        <v>13993</v>
      </c>
      <c r="L9042" s="270" t="s">
        <v>14438</v>
      </c>
      <c r="M9042" s="271">
        <v>44085</v>
      </c>
      <c r="N9042" s="270" t="e">
        <v>#N/A</v>
      </c>
      <c r="O9042" s="272" t="e">
        <v>#N/A</v>
      </c>
      <c r="P9042" s="272" t="e">
        <v>#N/A</v>
      </c>
      <c r="Q9042" s="272" t="e">
        <v>#N/A</v>
      </c>
    </row>
    <row r="9043" spans="1:17" s="208" customFormat="1" ht="12">
      <c r="A9043" s="268" t="str">
        <f t="shared" si="282"/>
        <v>##1639172372</v>
      </c>
      <c r="B9043" s="304" t="s">
        <v>19891</v>
      </c>
      <c r="C9043" s="269" t="s">
        <v>4401</v>
      </c>
      <c r="D9043" s="144" t="s">
        <v>3106</v>
      </c>
      <c r="E9043" s="269" t="s">
        <v>3649</v>
      </c>
      <c r="F9043" s="145" t="s">
        <v>3106</v>
      </c>
      <c r="G9043" s="269" t="s">
        <v>3106</v>
      </c>
      <c r="H9043" s="305" t="s">
        <v>4402</v>
      </c>
      <c r="I9043" s="307" t="s">
        <v>4402</v>
      </c>
      <c r="J9043" s="201" t="str">
        <f t="shared" si="283"/>
        <v>9999</v>
      </c>
      <c r="K9043" s="270" t="s">
        <v>4043</v>
      </c>
      <c r="L9043" s="270"/>
      <c r="M9043" s="271"/>
      <c r="N9043" s="270" t="e">
        <v>#N/A</v>
      </c>
      <c r="O9043" s="272" t="e">
        <v>#N/A</v>
      </c>
      <c r="P9043" s="272" t="e">
        <v>#N/A</v>
      </c>
      <c r="Q9043" s="272" t="e">
        <v>#N/A</v>
      </c>
    </row>
    <row r="9044" spans="1:17" s="208" customFormat="1" ht="12">
      <c r="A9044" s="268" t="str">
        <f t="shared" si="282"/>
        <v>##1639179328</v>
      </c>
      <c r="B9044" s="304" t="s">
        <v>19891</v>
      </c>
      <c r="C9044" s="269" t="s">
        <v>4403</v>
      </c>
      <c r="D9044" s="144" t="s">
        <v>3106</v>
      </c>
      <c r="E9044" s="269" t="s">
        <v>3649</v>
      </c>
      <c r="F9044" s="145" t="s">
        <v>3106</v>
      </c>
      <c r="G9044" s="269" t="s">
        <v>3106</v>
      </c>
      <c r="H9044" s="305" t="s">
        <v>4404</v>
      </c>
      <c r="I9044" s="307" t="s">
        <v>4404</v>
      </c>
      <c r="J9044" s="201" t="str">
        <f t="shared" si="283"/>
        <v>9999</v>
      </c>
      <c r="K9044" s="270" t="s">
        <v>4043</v>
      </c>
      <c r="L9044" s="270"/>
      <c r="M9044" s="271"/>
      <c r="N9044" s="270" t="e">
        <v>#N/A</v>
      </c>
      <c r="O9044" s="272" t="e">
        <v>#N/A</v>
      </c>
      <c r="P9044" s="272" t="e">
        <v>#N/A</v>
      </c>
      <c r="Q9044" s="272" t="e">
        <v>#N/A</v>
      </c>
    </row>
    <row r="9045" spans="1:17" s="208" customFormat="1" ht="12">
      <c r="A9045" s="268" t="str">
        <f t="shared" ref="A9045:A9108" si="284">E9045&amp;C9045</f>
        <v>##1639209596</v>
      </c>
      <c r="B9045" s="304" t="s">
        <v>19891</v>
      </c>
      <c r="C9045" s="269" t="s">
        <v>14521</v>
      </c>
      <c r="D9045" s="144" t="s">
        <v>3106</v>
      </c>
      <c r="E9045" s="269" t="s">
        <v>3649</v>
      </c>
      <c r="F9045" s="145" t="s">
        <v>3106</v>
      </c>
      <c r="G9045" s="269" t="s">
        <v>3106</v>
      </c>
      <c r="H9045" s="305" t="s">
        <v>3650</v>
      </c>
      <c r="I9045" s="307" t="s">
        <v>3650</v>
      </c>
      <c r="J9045" s="201" t="str">
        <f t="shared" si="283"/>
        <v>9999</v>
      </c>
      <c r="K9045" s="270" t="s">
        <v>13993</v>
      </c>
      <c r="L9045" s="270" t="s">
        <v>14438</v>
      </c>
      <c r="M9045" s="271">
        <v>44085</v>
      </c>
      <c r="N9045" s="270" t="e">
        <v>#N/A</v>
      </c>
      <c r="O9045" s="272" t="e">
        <v>#N/A</v>
      </c>
      <c r="P9045" s="272" t="e">
        <v>#N/A</v>
      </c>
      <c r="Q9045" s="272" t="e">
        <v>#N/A</v>
      </c>
    </row>
    <row r="9046" spans="1:17" s="208" customFormat="1" ht="12">
      <c r="A9046" s="268" t="str">
        <f t="shared" si="284"/>
        <v>##1639284409</v>
      </c>
      <c r="B9046" s="304" t="s">
        <v>19891</v>
      </c>
      <c r="C9046" s="269" t="s">
        <v>3883</v>
      </c>
      <c r="D9046" s="144" t="s">
        <v>3106</v>
      </c>
      <c r="E9046" s="269" t="s">
        <v>3649</v>
      </c>
      <c r="F9046" s="145" t="s">
        <v>3106</v>
      </c>
      <c r="G9046" s="269" t="s">
        <v>3106</v>
      </c>
      <c r="H9046" s="305" t="s">
        <v>3684</v>
      </c>
      <c r="I9046" s="307" t="s">
        <v>3684</v>
      </c>
      <c r="J9046" s="201" t="str">
        <f t="shared" si="283"/>
        <v>9999</v>
      </c>
      <c r="K9046" s="270"/>
      <c r="L9046" s="270"/>
      <c r="M9046" s="271"/>
      <c r="N9046" s="270" t="e">
        <v>#N/A</v>
      </c>
      <c r="O9046" s="272" t="e">
        <v>#N/A</v>
      </c>
      <c r="P9046" s="272" t="e">
        <v>#N/A</v>
      </c>
      <c r="Q9046" s="272" t="e">
        <v>#N/A</v>
      </c>
    </row>
    <row r="9047" spans="1:17" s="208" customFormat="1" ht="12">
      <c r="A9047" s="268" t="str">
        <f t="shared" si="284"/>
        <v>##1639422504</v>
      </c>
      <c r="B9047" s="304" t="s">
        <v>19891</v>
      </c>
      <c r="C9047" s="269" t="s">
        <v>4405</v>
      </c>
      <c r="D9047" s="144" t="s">
        <v>3106</v>
      </c>
      <c r="E9047" s="269" t="s">
        <v>3649</v>
      </c>
      <c r="F9047" s="145" t="s">
        <v>3106</v>
      </c>
      <c r="G9047" s="269" t="s">
        <v>3106</v>
      </c>
      <c r="H9047" s="305" t="s">
        <v>4406</v>
      </c>
      <c r="I9047" s="307" t="s">
        <v>4406</v>
      </c>
      <c r="J9047" s="201" t="str">
        <f t="shared" si="283"/>
        <v>9999</v>
      </c>
      <c r="K9047" s="270" t="s">
        <v>4117</v>
      </c>
      <c r="L9047" s="270"/>
      <c r="M9047" s="271"/>
      <c r="N9047" s="270" t="e">
        <v>#N/A</v>
      </c>
      <c r="O9047" s="272" t="e">
        <v>#N/A</v>
      </c>
      <c r="P9047" s="272" t="e">
        <v>#N/A</v>
      </c>
      <c r="Q9047" s="272" t="e">
        <v>#N/A</v>
      </c>
    </row>
    <row r="9048" spans="1:17" s="208" customFormat="1" ht="12">
      <c r="A9048" s="268" t="str">
        <f t="shared" si="284"/>
        <v>##1639669435</v>
      </c>
      <c r="B9048" s="304" t="s">
        <v>19891</v>
      </c>
      <c r="C9048" s="269" t="s">
        <v>14269</v>
      </c>
      <c r="D9048" s="144" t="s">
        <v>3106</v>
      </c>
      <c r="E9048" s="269" t="s">
        <v>3649</v>
      </c>
      <c r="F9048" s="145" t="s">
        <v>3106</v>
      </c>
      <c r="G9048" s="269" t="s">
        <v>3106</v>
      </c>
      <c r="H9048" s="305" t="s">
        <v>3650</v>
      </c>
      <c r="I9048" s="307" t="s">
        <v>3650</v>
      </c>
      <c r="J9048" s="201" t="str">
        <f t="shared" si="283"/>
        <v>9999</v>
      </c>
      <c r="K9048" s="270" t="s">
        <v>13915</v>
      </c>
      <c r="L9048" s="270" t="s">
        <v>13916</v>
      </c>
      <c r="M9048" s="271">
        <v>44085</v>
      </c>
      <c r="N9048" s="270" t="e">
        <v>#N/A</v>
      </c>
      <c r="O9048" s="272" t="e">
        <v>#N/A</v>
      </c>
      <c r="P9048" s="272" t="e">
        <v>#N/A</v>
      </c>
      <c r="Q9048" s="272" t="e">
        <v>#N/A</v>
      </c>
    </row>
    <row r="9049" spans="1:17" s="208" customFormat="1" ht="12">
      <c r="A9049" s="268" t="str">
        <f t="shared" si="284"/>
        <v>##1649223876</v>
      </c>
      <c r="B9049" s="304" t="s">
        <v>19891</v>
      </c>
      <c r="C9049" s="269" t="s">
        <v>14522</v>
      </c>
      <c r="D9049" s="144" t="s">
        <v>3106</v>
      </c>
      <c r="E9049" s="269" t="s">
        <v>3649</v>
      </c>
      <c r="F9049" s="145" t="s">
        <v>3106</v>
      </c>
      <c r="G9049" s="269" t="s">
        <v>3106</v>
      </c>
      <c r="H9049" s="305" t="s">
        <v>3650</v>
      </c>
      <c r="I9049" s="307" t="s">
        <v>3650</v>
      </c>
      <c r="J9049" s="201" t="str">
        <f t="shared" si="283"/>
        <v>9999</v>
      </c>
      <c r="K9049" s="270" t="s">
        <v>13993</v>
      </c>
      <c r="L9049" s="270" t="s">
        <v>14438</v>
      </c>
      <c r="M9049" s="271">
        <v>44085</v>
      </c>
      <c r="N9049" s="270" t="e">
        <v>#N/A</v>
      </c>
      <c r="O9049" s="272" t="e">
        <v>#N/A</v>
      </c>
      <c r="P9049" s="272" t="e">
        <v>#N/A</v>
      </c>
      <c r="Q9049" s="272" t="e">
        <v>#N/A</v>
      </c>
    </row>
    <row r="9050" spans="1:17" s="208" customFormat="1" ht="12">
      <c r="A9050" s="268" t="str">
        <f t="shared" si="284"/>
        <v>##1649252321</v>
      </c>
      <c r="B9050" s="304" t="s">
        <v>19891</v>
      </c>
      <c r="C9050" s="269" t="s">
        <v>4407</v>
      </c>
      <c r="D9050" s="144" t="s">
        <v>3106</v>
      </c>
      <c r="E9050" s="269" t="s">
        <v>3649</v>
      </c>
      <c r="F9050" s="145" t="s">
        <v>3106</v>
      </c>
      <c r="G9050" s="269" t="s">
        <v>3106</v>
      </c>
      <c r="H9050" s="305" t="s">
        <v>4408</v>
      </c>
      <c r="I9050" s="307" t="s">
        <v>4408</v>
      </c>
      <c r="J9050" s="201" t="str">
        <f t="shared" si="283"/>
        <v>9999</v>
      </c>
      <c r="K9050" s="270" t="s">
        <v>4043</v>
      </c>
      <c r="L9050" s="270"/>
      <c r="M9050" s="271"/>
      <c r="N9050" s="270" t="e">
        <v>#N/A</v>
      </c>
      <c r="O9050" s="272" t="e">
        <v>#N/A</v>
      </c>
      <c r="P9050" s="272" t="e">
        <v>#N/A</v>
      </c>
      <c r="Q9050" s="272" t="e">
        <v>#N/A</v>
      </c>
    </row>
    <row r="9051" spans="1:17" s="208" customFormat="1" ht="12">
      <c r="A9051" s="268" t="str">
        <f t="shared" si="284"/>
        <v>##1649278250</v>
      </c>
      <c r="B9051" s="304" t="s">
        <v>19891</v>
      </c>
      <c r="C9051" s="269" t="s">
        <v>3884</v>
      </c>
      <c r="D9051" s="144" t="s">
        <v>3106</v>
      </c>
      <c r="E9051" s="269" t="s">
        <v>3649</v>
      </c>
      <c r="F9051" s="145" t="s">
        <v>3106</v>
      </c>
      <c r="G9051" s="269" t="s">
        <v>3106</v>
      </c>
      <c r="H9051" s="305" t="s">
        <v>3684</v>
      </c>
      <c r="I9051" s="307" t="s">
        <v>3684</v>
      </c>
      <c r="J9051" s="201" t="str">
        <f t="shared" si="283"/>
        <v>9999</v>
      </c>
      <c r="K9051" s="270"/>
      <c r="L9051" s="270"/>
      <c r="M9051" s="271"/>
      <c r="N9051" s="270" t="e">
        <v>#N/A</v>
      </c>
      <c r="O9051" s="272" t="e">
        <v>#N/A</v>
      </c>
      <c r="P9051" s="272" t="e">
        <v>#N/A</v>
      </c>
      <c r="Q9051" s="272" t="e">
        <v>#N/A</v>
      </c>
    </row>
    <row r="9052" spans="1:17" s="208" customFormat="1" ht="12">
      <c r="A9052" s="268" t="str">
        <f t="shared" si="284"/>
        <v>##1649307489</v>
      </c>
      <c r="B9052" s="304" t="s">
        <v>19891</v>
      </c>
      <c r="C9052" s="269" t="s">
        <v>14273</v>
      </c>
      <c r="D9052" s="144" t="s">
        <v>3106</v>
      </c>
      <c r="E9052" s="269" t="s">
        <v>3649</v>
      </c>
      <c r="F9052" s="145" t="s">
        <v>3106</v>
      </c>
      <c r="G9052" s="269" t="s">
        <v>3106</v>
      </c>
      <c r="H9052" s="305" t="s">
        <v>3650</v>
      </c>
      <c r="I9052" s="307" t="s">
        <v>3650</v>
      </c>
      <c r="J9052" s="201" t="str">
        <f t="shared" si="283"/>
        <v>9999</v>
      </c>
      <c r="K9052" s="270" t="s">
        <v>13915</v>
      </c>
      <c r="L9052" s="270" t="s">
        <v>13916</v>
      </c>
      <c r="M9052" s="271">
        <v>44085</v>
      </c>
      <c r="N9052" s="270" t="e">
        <v>#N/A</v>
      </c>
      <c r="O9052" s="272" t="e">
        <v>#N/A</v>
      </c>
      <c r="P9052" s="272" t="e">
        <v>#N/A</v>
      </c>
      <c r="Q9052" s="272" t="e">
        <v>#N/A</v>
      </c>
    </row>
    <row r="9053" spans="1:17" s="208" customFormat="1" ht="12">
      <c r="A9053" s="268" t="str">
        <f t="shared" si="284"/>
        <v>##1649794157</v>
      </c>
      <c r="B9053" s="304" t="s">
        <v>19891</v>
      </c>
      <c r="C9053" s="269" t="s">
        <v>4409</v>
      </c>
      <c r="D9053" s="144" t="s">
        <v>3106</v>
      </c>
      <c r="E9053" s="269" t="s">
        <v>3649</v>
      </c>
      <c r="F9053" s="145" t="s">
        <v>3106</v>
      </c>
      <c r="G9053" s="269" t="s">
        <v>3106</v>
      </c>
      <c r="H9053" s="305" t="s">
        <v>4410</v>
      </c>
      <c r="I9053" s="307" t="s">
        <v>4410</v>
      </c>
      <c r="J9053" s="201" t="str">
        <f t="shared" si="283"/>
        <v>9999</v>
      </c>
      <c r="K9053" s="270" t="s">
        <v>4043</v>
      </c>
      <c r="L9053" s="270"/>
      <c r="M9053" s="271"/>
      <c r="N9053" s="270" t="e">
        <v>#N/A</v>
      </c>
      <c r="O9053" s="272" t="e">
        <v>#N/A</v>
      </c>
      <c r="P9053" s="272" t="e">
        <v>#N/A</v>
      </c>
      <c r="Q9053" s="272" t="e">
        <v>#N/A</v>
      </c>
    </row>
    <row r="9054" spans="1:17" s="208" customFormat="1" ht="12">
      <c r="A9054" s="268" t="str">
        <f t="shared" si="284"/>
        <v>##1659330173</v>
      </c>
      <c r="B9054" s="304" t="s">
        <v>19891</v>
      </c>
      <c r="C9054" s="269" t="s">
        <v>3885</v>
      </c>
      <c r="D9054" s="144" t="s">
        <v>3106</v>
      </c>
      <c r="E9054" s="269" t="s">
        <v>3649</v>
      </c>
      <c r="F9054" s="145" t="s">
        <v>3106</v>
      </c>
      <c r="G9054" s="269" t="s">
        <v>3106</v>
      </c>
      <c r="H9054" s="305" t="s">
        <v>3684</v>
      </c>
      <c r="I9054" s="307" t="s">
        <v>3684</v>
      </c>
      <c r="J9054" s="201" t="str">
        <f t="shared" si="283"/>
        <v>9999</v>
      </c>
      <c r="K9054" s="270"/>
      <c r="L9054" s="270"/>
      <c r="M9054" s="271"/>
      <c r="N9054" s="270" t="e">
        <v>#N/A</v>
      </c>
      <c r="O9054" s="272" t="e">
        <v>#N/A</v>
      </c>
      <c r="P9054" s="272" t="e">
        <v>#N/A</v>
      </c>
      <c r="Q9054" s="272" t="e">
        <v>#N/A</v>
      </c>
    </row>
    <row r="9055" spans="1:17" s="208" customFormat="1" ht="12">
      <c r="A9055" s="268" t="str">
        <f t="shared" si="284"/>
        <v>##1659387975</v>
      </c>
      <c r="B9055" s="304" t="s">
        <v>19891</v>
      </c>
      <c r="C9055" s="269" t="s">
        <v>3674</v>
      </c>
      <c r="D9055" s="144" t="s">
        <v>3106</v>
      </c>
      <c r="E9055" s="269" t="s">
        <v>3649</v>
      </c>
      <c r="F9055" s="145" t="s">
        <v>3106</v>
      </c>
      <c r="G9055" s="269" t="s">
        <v>3106</v>
      </c>
      <c r="H9055" s="305" t="s">
        <v>3650</v>
      </c>
      <c r="I9055" s="307" t="s">
        <v>3650</v>
      </c>
      <c r="J9055" s="201" t="str">
        <f t="shared" si="283"/>
        <v>9999</v>
      </c>
      <c r="K9055" s="270"/>
      <c r="L9055" s="270"/>
      <c r="M9055" s="271"/>
      <c r="N9055" s="270" t="e">
        <v>#N/A</v>
      </c>
      <c r="O9055" s="272" t="e">
        <v>#N/A</v>
      </c>
      <c r="P9055" s="272" t="e">
        <v>#N/A</v>
      </c>
      <c r="Q9055" s="272" t="e">
        <v>#N/A</v>
      </c>
    </row>
    <row r="9056" spans="1:17" s="208" customFormat="1" ht="12">
      <c r="A9056" s="268" t="str">
        <f t="shared" si="284"/>
        <v>##1659524486</v>
      </c>
      <c r="B9056" s="304" t="s">
        <v>19891</v>
      </c>
      <c r="C9056" s="269" t="s">
        <v>4027</v>
      </c>
      <c r="D9056" s="144" t="s">
        <v>3106</v>
      </c>
      <c r="E9056" s="269" t="s">
        <v>3649</v>
      </c>
      <c r="F9056" s="145" t="s">
        <v>3106</v>
      </c>
      <c r="G9056" s="269" t="s">
        <v>3106</v>
      </c>
      <c r="H9056" s="305" t="s">
        <v>3650</v>
      </c>
      <c r="I9056" s="307" t="s">
        <v>3650</v>
      </c>
      <c r="J9056" s="201" t="str">
        <f t="shared" si="283"/>
        <v>9999</v>
      </c>
      <c r="K9056" s="270"/>
      <c r="L9056" s="270"/>
      <c r="M9056" s="271"/>
      <c r="N9056" s="270" t="e">
        <v>#N/A</v>
      </c>
      <c r="O9056" s="272" t="e">
        <v>#N/A</v>
      </c>
      <c r="P9056" s="272" t="e">
        <v>#N/A</v>
      </c>
      <c r="Q9056" s="272" t="e">
        <v>#N/A</v>
      </c>
    </row>
    <row r="9057" spans="1:17" s="208" customFormat="1" ht="12">
      <c r="A9057" s="268" t="str">
        <f t="shared" si="284"/>
        <v>##1659536944</v>
      </c>
      <c r="B9057" s="304" t="s">
        <v>19891</v>
      </c>
      <c r="C9057" s="269" t="s">
        <v>4028</v>
      </c>
      <c r="D9057" s="144" t="s">
        <v>3106</v>
      </c>
      <c r="E9057" s="269" t="s">
        <v>3649</v>
      </c>
      <c r="F9057" s="145" t="s">
        <v>3106</v>
      </c>
      <c r="G9057" s="269" t="s">
        <v>3106</v>
      </c>
      <c r="H9057" s="305" t="s">
        <v>3650</v>
      </c>
      <c r="I9057" s="307" t="s">
        <v>3650</v>
      </c>
      <c r="J9057" s="201" t="str">
        <f t="shared" si="283"/>
        <v>9999</v>
      </c>
      <c r="K9057" s="270"/>
      <c r="L9057" s="270"/>
      <c r="M9057" s="271"/>
      <c r="N9057" s="270" t="e">
        <v>#N/A</v>
      </c>
      <c r="O9057" s="272" t="e">
        <v>#N/A</v>
      </c>
      <c r="P9057" s="272" t="e">
        <v>#N/A</v>
      </c>
      <c r="Q9057" s="272" t="e">
        <v>#N/A</v>
      </c>
    </row>
    <row r="9058" spans="1:17" s="208" customFormat="1" ht="12">
      <c r="A9058" s="268" t="str">
        <f t="shared" si="284"/>
        <v>##1659557866</v>
      </c>
      <c r="B9058" s="304" t="s">
        <v>19891</v>
      </c>
      <c r="C9058" s="269" t="s">
        <v>4411</v>
      </c>
      <c r="D9058" s="144" t="s">
        <v>3106</v>
      </c>
      <c r="E9058" s="269" t="s">
        <v>3649</v>
      </c>
      <c r="F9058" s="145" t="s">
        <v>3106</v>
      </c>
      <c r="G9058" s="269" t="s">
        <v>3106</v>
      </c>
      <c r="H9058" s="305" t="s">
        <v>4412</v>
      </c>
      <c r="I9058" s="307" t="s">
        <v>4412</v>
      </c>
      <c r="J9058" s="201" t="str">
        <f t="shared" si="283"/>
        <v>9999</v>
      </c>
      <c r="K9058" s="270" t="s">
        <v>4043</v>
      </c>
      <c r="L9058" s="270"/>
      <c r="M9058" s="271"/>
      <c r="N9058" s="270" t="e">
        <v>#N/A</v>
      </c>
      <c r="O9058" s="272" t="e">
        <v>#N/A</v>
      </c>
      <c r="P9058" s="272" t="e">
        <v>#N/A</v>
      </c>
      <c r="Q9058" s="272" t="e">
        <v>#N/A</v>
      </c>
    </row>
    <row r="9059" spans="1:17" s="208" customFormat="1" ht="12">
      <c r="A9059" s="268" t="str">
        <f t="shared" si="284"/>
        <v>##1669427258</v>
      </c>
      <c r="B9059" s="304" t="s">
        <v>19891</v>
      </c>
      <c r="C9059" s="269" t="s">
        <v>14287</v>
      </c>
      <c r="D9059" s="144" t="s">
        <v>3106</v>
      </c>
      <c r="E9059" s="269" t="s">
        <v>3649</v>
      </c>
      <c r="F9059" s="145" t="s">
        <v>3106</v>
      </c>
      <c r="G9059" s="269" t="s">
        <v>3106</v>
      </c>
      <c r="H9059" s="305" t="s">
        <v>3650</v>
      </c>
      <c r="I9059" s="307" t="s">
        <v>3650</v>
      </c>
      <c r="J9059" s="201" t="str">
        <f t="shared" si="283"/>
        <v>9999</v>
      </c>
      <c r="K9059" s="270" t="s">
        <v>13915</v>
      </c>
      <c r="L9059" s="270" t="s">
        <v>13916</v>
      </c>
      <c r="M9059" s="271">
        <v>44085</v>
      </c>
      <c r="N9059" s="270" t="e">
        <v>#N/A</v>
      </c>
      <c r="O9059" s="272" t="e">
        <v>#N/A</v>
      </c>
      <c r="P9059" s="272" t="e">
        <v>#N/A</v>
      </c>
      <c r="Q9059" s="272" t="e">
        <v>#N/A</v>
      </c>
    </row>
    <row r="9060" spans="1:17" s="208" customFormat="1" ht="12">
      <c r="A9060" s="268" t="str">
        <f t="shared" si="284"/>
        <v>##1669441176</v>
      </c>
      <c r="B9060" s="304" t="s">
        <v>19891</v>
      </c>
      <c r="C9060" s="269" t="s">
        <v>4413</v>
      </c>
      <c r="D9060" s="144" t="s">
        <v>3106</v>
      </c>
      <c r="E9060" s="269" t="s">
        <v>3649</v>
      </c>
      <c r="F9060" s="145" t="s">
        <v>3106</v>
      </c>
      <c r="G9060" s="269" t="s">
        <v>3106</v>
      </c>
      <c r="H9060" s="305" t="s">
        <v>4414</v>
      </c>
      <c r="I9060" s="307" t="s">
        <v>4414</v>
      </c>
      <c r="J9060" s="201" t="str">
        <f t="shared" si="283"/>
        <v>9999</v>
      </c>
      <c r="K9060" s="270" t="s">
        <v>4043</v>
      </c>
      <c r="L9060" s="270"/>
      <c r="M9060" s="271"/>
      <c r="N9060" s="270" t="e">
        <v>#N/A</v>
      </c>
      <c r="O9060" s="272" t="e">
        <v>#N/A</v>
      </c>
      <c r="P9060" s="272" t="e">
        <v>#N/A</v>
      </c>
      <c r="Q9060" s="272" t="e">
        <v>#N/A</v>
      </c>
    </row>
    <row r="9061" spans="1:17" s="208" customFormat="1" ht="12">
      <c r="A9061" s="268" t="str">
        <f t="shared" si="284"/>
        <v>##1669462420</v>
      </c>
      <c r="B9061" s="304" t="s">
        <v>19891</v>
      </c>
      <c r="C9061" s="269" t="s">
        <v>3886</v>
      </c>
      <c r="D9061" s="144" t="s">
        <v>3106</v>
      </c>
      <c r="E9061" s="269" t="s">
        <v>3649</v>
      </c>
      <c r="F9061" s="145" t="s">
        <v>3106</v>
      </c>
      <c r="G9061" s="269" t="s">
        <v>3106</v>
      </c>
      <c r="H9061" s="305" t="s">
        <v>3684</v>
      </c>
      <c r="I9061" s="307" t="s">
        <v>3684</v>
      </c>
      <c r="J9061" s="201" t="str">
        <f t="shared" si="283"/>
        <v>9999</v>
      </c>
      <c r="K9061" s="270"/>
      <c r="L9061" s="270"/>
      <c r="M9061" s="271"/>
      <c r="N9061" s="270" t="e">
        <v>#N/A</v>
      </c>
      <c r="O9061" s="272" t="e">
        <v>#N/A</v>
      </c>
      <c r="P9061" s="272" t="e">
        <v>#N/A</v>
      </c>
      <c r="Q9061" s="272" t="e">
        <v>#N/A</v>
      </c>
    </row>
    <row r="9062" spans="1:17" s="208" customFormat="1" ht="12">
      <c r="A9062" s="268" t="str">
        <f t="shared" si="284"/>
        <v>##1669625455</v>
      </c>
      <c r="B9062" s="304" t="s">
        <v>19891</v>
      </c>
      <c r="C9062" s="269" t="s">
        <v>3887</v>
      </c>
      <c r="D9062" s="144" t="s">
        <v>3106</v>
      </c>
      <c r="E9062" s="269" t="s">
        <v>3649</v>
      </c>
      <c r="F9062" s="145" t="s">
        <v>3106</v>
      </c>
      <c r="G9062" s="269" t="s">
        <v>3106</v>
      </c>
      <c r="H9062" s="305" t="s">
        <v>3684</v>
      </c>
      <c r="I9062" s="307" t="s">
        <v>3684</v>
      </c>
      <c r="J9062" s="201" t="str">
        <f t="shared" si="283"/>
        <v>9999</v>
      </c>
      <c r="K9062" s="270"/>
      <c r="L9062" s="270"/>
      <c r="M9062" s="271"/>
      <c r="N9062" s="270" t="e">
        <v>#N/A</v>
      </c>
      <c r="O9062" s="272" t="e">
        <v>#N/A</v>
      </c>
      <c r="P9062" s="272" t="e">
        <v>#N/A</v>
      </c>
      <c r="Q9062" s="272" t="e">
        <v>#N/A</v>
      </c>
    </row>
    <row r="9063" spans="1:17" s="208" customFormat="1" ht="12">
      <c r="A9063" s="268" t="str">
        <f t="shared" si="284"/>
        <v>##1669673646</v>
      </c>
      <c r="B9063" s="304" t="s">
        <v>19891</v>
      </c>
      <c r="C9063" s="269" t="s">
        <v>4415</v>
      </c>
      <c r="D9063" s="144" t="s">
        <v>3106</v>
      </c>
      <c r="E9063" s="269" t="s">
        <v>3649</v>
      </c>
      <c r="F9063" s="145" t="s">
        <v>3106</v>
      </c>
      <c r="G9063" s="269" t="s">
        <v>3106</v>
      </c>
      <c r="H9063" s="305" t="s">
        <v>4416</v>
      </c>
      <c r="I9063" s="307" t="s">
        <v>4416</v>
      </c>
      <c r="J9063" s="201" t="str">
        <f t="shared" si="283"/>
        <v>9999</v>
      </c>
      <c r="K9063" s="270" t="s">
        <v>4043</v>
      </c>
      <c r="L9063" s="270"/>
      <c r="M9063" s="271"/>
      <c r="N9063" s="270" t="e">
        <v>#N/A</v>
      </c>
      <c r="O9063" s="272" t="e">
        <v>#N/A</v>
      </c>
      <c r="P9063" s="272" t="e">
        <v>#N/A</v>
      </c>
      <c r="Q9063" s="272" t="e">
        <v>#N/A</v>
      </c>
    </row>
    <row r="9064" spans="1:17" s="208" customFormat="1" ht="12">
      <c r="A9064" s="268" t="str">
        <f t="shared" si="284"/>
        <v>##1669828083</v>
      </c>
      <c r="B9064" s="304" t="s">
        <v>19891</v>
      </c>
      <c r="C9064" s="269" t="s">
        <v>14523</v>
      </c>
      <c r="D9064" s="144" t="s">
        <v>3106</v>
      </c>
      <c r="E9064" s="269" t="s">
        <v>3649</v>
      </c>
      <c r="F9064" s="145" t="s">
        <v>3106</v>
      </c>
      <c r="G9064" s="269" t="s">
        <v>3106</v>
      </c>
      <c r="H9064" s="305" t="s">
        <v>3650</v>
      </c>
      <c r="I9064" s="307" t="s">
        <v>3650</v>
      </c>
      <c r="J9064" s="201" t="str">
        <f t="shared" si="283"/>
        <v>9999</v>
      </c>
      <c r="K9064" s="270" t="s">
        <v>13993</v>
      </c>
      <c r="L9064" s="270" t="s">
        <v>14438</v>
      </c>
      <c r="M9064" s="271">
        <v>44085</v>
      </c>
      <c r="N9064" s="270" t="e">
        <v>#N/A</v>
      </c>
      <c r="O9064" s="272" t="e">
        <v>#N/A</v>
      </c>
      <c r="P9064" s="272" t="e">
        <v>#N/A</v>
      </c>
      <c r="Q9064" s="272" t="e">
        <v>#N/A</v>
      </c>
    </row>
    <row r="9065" spans="1:17" s="208" customFormat="1" ht="12">
      <c r="A9065" s="268" t="str">
        <f t="shared" si="284"/>
        <v>##1669882940</v>
      </c>
      <c r="B9065" s="304" t="s">
        <v>19891</v>
      </c>
      <c r="C9065" s="269" t="s">
        <v>3888</v>
      </c>
      <c r="D9065" s="144" t="s">
        <v>3106</v>
      </c>
      <c r="E9065" s="269" t="s">
        <v>3649</v>
      </c>
      <c r="F9065" s="145" t="s">
        <v>3106</v>
      </c>
      <c r="G9065" s="269" t="s">
        <v>3106</v>
      </c>
      <c r="H9065" s="305" t="s">
        <v>3684</v>
      </c>
      <c r="I9065" s="307" t="s">
        <v>3684</v>
      </c>
      <c r="J9065" s="201" t="str">
        <f t="shared" si="283"/>
        <v>9999</v>
      </c>
      <c r="K9065" s="270"/>
      <c r="L9065" s="270"/>
      <c r="M9065" s="271"/>
      <c r="N9065" s="270" t="e">
        <v>#N/A</v>
      </c>
      <c r="O9065" s="272" t="e">
        <v>#N/A</v>
      </c>
      <c r="P9065" s="272" t="e">
        <v>#N/A</v>
      </c>
      <c r="Q9065" s="272" t="e">
        <v>#N/A</v>
      </c>
    </row>
    <row r="9066" spans="1:17" s="208" customFormat="1" ht="12">
      <c r="A9066" s="268" t="str">
        <f t="shared" si="284"/>
        <v>##1669954194</v>
      </c>
      <c r="B9066" s="304" t="s">
        <v>19891</v>
      </c>
      <c r="C9066" s="269" t="s">
        <v>14524</v>
      </c>
      <c r="D9066" s="144" t="s">
        <v>3106</v>
      </c>
      <c r="E9066" s="269" t="s">
        <v>3649</v>
      </c>
      <c r="F9066" s="145" t="s">
        <v>3106</v>
      </c>
      <c r="G9066" s="269" t="s">
        <v>3106</v>
      </c>
      <c r="H9066" s="305" t="s">
        <v>3650</v>
      </c>
      <c r="I9066" s="307" t="s">
        <v>3650</v>
      </c>
      <c r="J9066" s="201" t="str">
        <f t="shared" si="283"/>
        <v>9999</v>
      </c>
      <c r="K9066" s="270" t="s">
        <v>13993</v>
      </c>
      <c r="L9066" s="270" t="s">
        <v>14438</v>
      </c>
      <c r="M9066" s="271">
        <v>44085</v>
      </c>
      <c r="N9066" s="270" t="e">
        <v>#N/A</v>
      </c>
      <c r="O9066" s="272" t="e">
        <v>#N/A</v>
      </c>
      <c r="P9066" s="272" t="e">
        <v>#N/A</v>
      </c>
      <c r="Q9066" s="272" t="e">
        <v>#N/A</v>
      </c>
    </row>
    <row r="9067" spans="1:17" s="208" customFormat="1" ht="12">
      <c r="A9067" s="268" t="str">
        <f t="shared" si="284"/>
        <v>##1679535496</v>
      </c>
      <c r="B9067" s="304" t="s">
        <v>19891</v>
      </c>
      <c r="C9067" s="269" t="s">
        <v>3889</v>
      </c>
      <c r="D9067" s="144" t="s">
        <v>3106</v>
      </c>
      <c r="E9067" s="269" t="s">
        <v>3649</v>
      </c>
      <c r="F9067" s="145" t="s">
        <v>3106</v>
      </c>
      <c r="G9067" s="269" t="s">
        <v>3106</v>
      </c>
      <c r="H9067" s="305" t="s">
        <v>3684</v>
      </c>
      <c r="I9067" s="307" t="s">
        <v>3684</v>
      </c>
      <c r="J9067" s="201" t="str">
        <f t="shared" si="283"/>
        <v>9999</v>
      </c>
      <c r="K9067" s="270"/>
      <c r="L9067" s="270"/>
      <c r="M9067" s="271"/>
      <c r="N9067" s="270" t="e">
        <v>#N/A</v>
      </c>
      <c r="O9067" s="272" t="e">
        <v>#N/A</v>
      </c>
      <c r="P9067" s="272" t="e">
        <v>#N/A</v>
      </c>
      <c r="Q9067" s="272" t="e">
        <v>#N/A</v>
      </c>
    </row>
    <row r="9068" spans="1:17" s="208" customFormat="1" ht="12">
      <c r="A9068" s="268" t="str">
        <f t="shared" si="284"/>
        <v>##1679578850</v>
      </c>
      <c r="B9068" s="304" t="s">
        <v>19891</v>
      </c>
      <c r="C9068" s="269" t="s">
        <v>3890</v>
      </c>
      <c r="D9068" s="144" t="s">
        <v>3106</v>
      </c>
      <c r="E9068" s="269" t="s">
        <v>3649</v>
      </c>
      <c r="F9068" s="145" t="s">
        <v>3106</v>
      </c>
      <c r="G9068" s="269" t="s">
        <v>3106</v>
      </c>
      <c r="H9068" s="305" t="s">
        <v>3684</v>
      </c>
      <c r="I9068" s="307" t="s">
        <v>3684</v>
      </c>
      <c r="J9068" s="201" t="str">
        <f t="shared" si="283"/>
        <v>9999</v>
      </c>
      <c r="K9068" s="270"/>
      <c r="L9068" s="270"/>
      <c r="M9068" s="271"/>
      <c r="N9068" s="270" t="e">
        <v>#N/A</v>
      </c>
      <c r="O9068" s="272" t="e">
        <v>#N/A</v>
      </c>
      <c r="P9068" s="272" t="e">
        <v>#N/A</v>
      </c>
      <c r="Q9068" s="272" t="e">
        <v>#N/A</v>
      </c>
    </row>
    <row r="9069" spans="1:17" s="208" customFormat="1" ht="12">
      <c r="A9069" s="268" t="str">
        <f t="shared" si="284"/>
        <v>##1679587679</v>
      </c>
      <c r="B9069" s="304" t="s">
        <v>19891</v>
      </c>
      <c r="C9069" s="269" t="s">
        <v>4417</v>
      </c>
      <c r="D9069" s="144" t="s">
        <v>3106</v>
      </c>
      <c r="E9069" s="269" t="s">
        <v>3649</v>
      </c>
      <c r="F9069" s="145" t="s">
        <v>3106</v>
      </c>
      <c r="G9069" s="269" t="s">
        <v>3106</v>
      </c>
      <c r="H9069" s="305" t="s">
        <v>4418</v>
      </c>
      <c r="I9069" s="307" t="s">
        <v>4418</v>
      </c>
      <c r="J9069" s="201" t="str">
        <f t="shared" si="283"/>
        <v>9999</v>
      </c>
      <c r="K9069" s="270" t="s">
        <v>4043</v>
      </c>
      <c r="L9069" s="270"/>
      <c r="M9069" s="271"/>
      <c r="N9069" s="270" t="e">
        <v>#N/A</v>
      </c>
      <c r="O9069" s="272" t="e">
        <v>#N/A</v>
      </c>
      <c r="P9069" s="272" t="e">
        <v>#N/A</v>
      </c>
      <c r="Q9069" s="272" t="e">
        <v>#N/A</v>
      </c>
    </row>
    <row r="9070" spans="1:17" s="208" customFormat="1" ht="12">
      <c r="A9070" s="268" t="str">
        <f t="shared" si="284"/>
        <v>##1679627376</v>
      </c>
      <c r="B9070" s="304" t="s">
        <v>19891</v>
      </c>
      <c r="C9070" s="269" t="s">
        <v>3891</v>
      </c>
      <c r="D9070" s="144" t="s">
        <v>3106</v>
      </c>
      <c r="E9070" s="269" t="s">
        <v>3649</v>
      </c>
      <c r="F9070" s="145" t="s">
        <v>3106</v>
      </c>
      <c r="G9070" s="269" t="s">
        <v>3106</v>
      </c>
      <c r="H9070" s="305" t="s">
        <v>3684</v>
      </c>
      <c r="I9070" s="307" t="s">
        <v>3684</v>
      </c>
      <c r="J9070" s="201" t="str">
        <f t="shared" si="283"/>
        <v>9999</v>
      </c>
      <c r="K9070" s="270"/>
      <c r="L9070" s="270"/>
      <c r="M9070" s="271"/>
      <c r="N9070" s="270" t="e">
        <v>#N/A</v>
      </c>
      <c r="O9070" s="272" t="e">
        <v>#N/A</v>
      </c>
      <c r="P9070" s="272" t="e">
        <v>#N/A</v>
      </c>
      <c r="Q9070" s="272" t="e">
        <v>#N/A</v>
      </c>
    </row>
    <row r="9071" spans="1:17" s="208" customFormat="1" ht="12">
      <c r="A9071" s="268" t="str">
        <f t="shared" si="284"/>
        <v>##1679659585</v>
      </c>
      <c r="B9071" s="304" t="s">
        <v>19891</v>
      </c>
      <c r="C9071" s="269" t="s">
        <v>3892</v>
      </c>
      <c r="D9071" s="144" t="s">
        <v>3106</v>
      </c>
      <c r="E9071" s="269" t="s">
        <v>3649</v>
      </c>
      <c r="F9071" s="145" t="s">
        <v>3106</v>
      </c>
      <c r="G9071" s="269" t="s">
        <v>3106</v>
      </c>
      <c r="H9071" s="305" t="s">
        <v>3684</v>
      </c>
      <c r="I9071" s="307" t="s">
        <v>3684</v>
      </c>
      <c r="J9071" s="201" t="str">
        <f t="shared" si="283"/>
        <v>9999</v>
      </c>
      <c r="K9071" s="270"/>
      <c r="L9071" s="270"/>
      <c r="M9071" s="271"/>
      <c r="N9071" s="270" t="e">
        <v>#N/A</v>
      </c>
      <c r="O9071" s="272" t="e">
        <v>#N/A</v>
      </c>
      <c r="P9071" s="272" t="e">
        <v>#N/A</v>
      </c>
      <c r="Q9071" s="272" t="e">
        <v>#N/A</v>
      </c>
    </row>
    <row r="9072" spans="1:17" s="208" customFormat="1" ht="12">
      <c r="A9072" s="268" t="str">
        <f t="shared" si="284"/>
        <v>##1679660617</v>
      </c>
      <c r="B9072" s="304" t="s">
        <v>19891</v>
      </c>
      <c r="C9072" s="269" t="s">
        <v>14294</v>
      </c>
      <c r="D9072" s="144" t="s">
        <v>3106</v>
      </c>
      <c r="E9072" s="269" t="s">
        <v>3649</v>
      </c>
      <c r="F9072" s="145" t="s">
        <v>3106</v>
      </c>
      <c r="G9072" s="269" t="s">
        <v>3106</v>
      </c>
      <c r="H9072" s="305" t="s">
        <v>3650</v>
      </c>
      <c r="I9072" s="307" t="s">
        <v>3650</v>
      </c>
      <c r="J9072" s="201" t="str">
        <f t="shared" si="283"/>
        <v>9999</v>
      </c>
      <c r="K9072" s="270" t="s">
        <v>13915</v>
      </c>
      <c r="L9072" s="270" t="s">
        <v>13916</v>
      </c>
      <c r="M9072" s="271">
        <v>44085</v>
      </c>
      <c r="N9072" s="270" t="e">
        <v>#N/A</v>
      </c>
      <c r="O9072" s="272" t="e">
        <v>#N/A</v>
      </c>
      <c r="P9072" s="272" t="e">
        <v>#N/A</v>
      </c>
      <c r="Q9072" s="272" t="e">
        <v>#N/A</v>
      </c>
    </row>
    <row r="9073" spans="1:17" s="208" customFormat="1" ht="12">
      <c r="A9073" s="268" t="str">
        <f t="shared" si="284"/>
        <v>##1679664395</v>
      </c>
      <c r="B9073" s="304" t="s">
        <v>19891</v>
      </c>
      <c r="C9073" s="269" t="s">
        <v>3893</v>
      </c>
      <c r="D9073" s="144" t="s">
        <v>3106</v>
      </c>
      <c r="E9073" s="269" t="s">
        <v>3649</v>
      </c>
      <c r="F9073" s="145" t="s">
        <v>3106</v>
      </c>
      <c r="G9073" s="269" t="s">
        <v>3106</v>
      </c>
      <c r="H9073" s="305" t="s">
        <v>3684</v>
      </c>
      <c r="I9073" s="307" t="s">
        <v>3684</v>
      </c>
      <c r="J9073" s="201" t="str">
        <f t="shared" si="283"/>
        <v>9999</v>
      </c>
      <c r="K9073" s="270"/>
      <c r="L9073" s="270"/>
      <c r="M9073" s="271"/>
      <c r="N9073" s="270" t="e">
        <v>#N/A</v>
      </c>
      <c r="O9073" s="272" t="e">
        <v>#N/A</v>
      </c>
      <c r="P9073" s="272" t="e">
        <v>#N/A</v>
      </c>
      <c r="Q9073" s="272" t="e">
        <v>#N/A</v>
      </c>
    </row>
    <row r="9074" spans="1:17" s="208" customFormat="1" ht="12">
      <c r="A9074" s="268" t="str">
        <f t="shared" si="284"/>
        <v>##1679684682</v>
      </c>
      <c r="B9074" s="304" t="s">
        <v>19891</v>
      </c>
      <c r="C9074" s="269" t="s">
        <v>3894</v>
      </c>
      <c r="D9074" s="144" t="s">
        <v>3106</v>
      </c>
      <c r="E9074" s="269" t="s">
        <v>3649</v>
      </c>
      <c r="F9074" s="145" t="s">
        <v>3106</v>
      </c>
      <c r="G9074" s="269" t="s">
        <v>3106</v>
      </c>
      <c r="H9074" s="305" t="s">
        <v>3684</v>
      </c>
      <c r="I9074" s="307" t="s">
        <v>3684</v>
      </c>
      <c r="J9074" s="201" t="str">
        <f t="shared" si="283"/>
        <v>9999</v>
      </c>
      <c r="K9074" s="270"/>
      <c r="L9074" s="270"/>
      <c r="M9074" s="271"/>
      <c r="N9074" s="270" t="e">
        <v>#N/A</v>
      </c>
      <c r="O9074" s="272" t="e">
        <v>#N/A</v>
      </c>
      <c r="P9074" s="272" t="e">
        <v>#N/A</v>
      </c>
      <c r="Q9074" s="272" t="e">
        <v>#N/A</v>
      </c>
    </row>
    <row r="9075" spans="1:17" s="208" customFormat="1" ht="12">
      <c r="A9075" s="268" t="str">
        <f t="shared" si="284"/>
        <v>##1679804355</v>
      </c>
      <c r="B9075" s="304" t="s">
        <v>19891</v>
      </c>
      <c r="C9075" s="269" t="s">
        <v>4419</v>
      </c>
      <c r="D9075" s="144" t="s">
        <v>3106</v>
      </c>
      <c r="E9075" s="269" t="s">
        <v>3649</v>
      </c>
      <c r="F9075" s="145" t="s">
        <v>3106</v>
      </c>
      <c r="G9075" s="269" t="s">
        <v>3106</v>
      </c>
      <c r="H9075" s="305" t="s">
        <v>4420</v>
      </c>
      <c r="I9075" s="307" t="s">
        <v>4420</v>
      </c>
      <c r="J9075" s="201" t="str">
        <f t="shared" si="283"/>
        <v>9999</v>
      </c>
      <c r="K9075" s="270" t="s">
        <v>4095</v>
      </c>
      <c r="L9075" s="270"/>
      <c r="M9075" s="271"/>
      <c r="N9075" s="270" t="e">
        <v>#N/A</v>
      </c>
      <c r="O9075" s="272" t="e">
        <v>#N/A</v>
      </c>
      <c r="P9075" s="272" t="e">
        <v>#N/A</v>
      </c>
      <c r="Q9075" s="272" t="e">
        <v>#N/A</v>
      </c>
    </row>
    <row r="9076" spans="1:17" s="208" customFormat="1" ht="12">
      <c r="A9076" s="268" t="str">
        <f t="shared" si="284"/>
        <v>##1679879589</v>
      </c>
      <c r="B9076" s="304" t="s">
        <v>19891</v>
      </c>
      <c r="C9076" s="269" t="s">
        <v>3895</v>
      </c>
      <c r="D9076" s="144" t="s">
        <v>3106</v>
      </c>
      <c r="E9076" s="269" t="s">
        <v>3649</v>
      </c>
      <c r="F9076" s="145" t="s">
        <v>3106</v>
      </c>
      <c r="G9076" s="269" t="s">
        <v>3106</v>
      </c>
      <c r="H9076" s="305" t="s">
        <v>3684</v>
      </c>
      <c r="I9076" s="307" t="s">
        <v>3684</v>
      </c>
      <c r="J9076" s="201" t="str">
        <f t="shared" si="283"/>
        <v>9999</v>
      </c>
      <c r="K9076" s="270"/>
      <c r="L9076" s="270"/>
      <c r="M9076" s="271"/>
      <c r="N9076" s="270" t="e">
        <v>#N/A</v>
      </c>
      <c r="O9076" s="272" t="e">
        <v>#N/A</v>
      </c>
      <c r="P9076" s="272" t="e">
        <v>#N/A</v>
      </c>
      <c r="Q9076" s="272" t="e">
        <v>#N/A</v>
      </c>
    </row>
    <row r="9077" spans="1:17" s="208" customFormat="1" ht="12">
      <c r="A9077" s="268" t="str">
        <f t="shared" si="284"/>
        <v>##1679883037</v>
      </c>
      <c r="B9077" s="304" t="s">
        <v>19891</v>
      </c>
      <c r="C9077" s="269" t="s">
        <v>3896</v>
      </c>
      <c r="D9077" s="144" t="s">
        <v>3106</v>
      </c>
      <c r="E9077" s="269" t="s">
        <v>3649</v>
      </c>
      <c r="F9077" s="145" t="s">
        <v>3106</v>
      </c>
      <c r="G9077" s="269" t="s">
        <v>3106</v>
      </c>
      <c r="H9077" s="305" t="s">
        <v>3684</v>
      </c>
      <c r="I9077" s="307" t="s">
        <v>3684</v>
      </c>
      <c r="J9077" s="201" t="str">
        <f t="shared" si="283"/>
        <v>9999</v>
      </c>
      <c r="K9077" s="270"/>
      <c r="L9077" s="270"/>
      <c r="M9077" s="271"/>
      <c r="N9077" s="270" t="e">
        <v>#N/A</v>
      </c>
      <c r="O9077" s="272" t="e">
        <v>#N/A</v>
      </c>
      <c r="P9077" s="272" t="e">
        <v>#N/A</v>
      </c>
      <c r="Q9077" s="272" t="e">
        <v>#N/A</v>
      </c>
    </row>
    <row r="9078" spans="1:17" s="208" customFormat="1" ht="12">
      <c r="A9078" s="268" t="str">
        <f t="shared" si="284"/>
        <v>##1689002651</v>
      </c>
      <c r="B9078" s="304" t="s">
        <v>19891</v>
      </c>
      <c r="C9078" s="269" t="s">
        <v>3675</v>
      </c>
      <c r="D9078" s="144" t="s">
        <v>3106</v>
      </c>
      <c r="E9078" s="269" t="s">
        <v>3649</v>
      </c>
      <c r="F9078" s="145" t="s">
        <v>3106</v>
      </c>
      <c r="G9078" s="269" t="s">
        <v>3106</v>
      </c>
      <c r="H9078" s="305" t="s">
        <v>3650</v>
      </c>
      <c r="I9078" s="307" t="s">
        <v>3650</v>
      </c>
      <c r="J9078" s="201" t="str">
        <f t="shared" si="283"/>
        <v>9999</v>
      </c>
      <c r="K9078" s="270"/>
      <c r="L9078" s="270"/>
      <c r="M9078" s="271"/>
      <c r="N9078" s="270" t="e">
        <v>#N/A</v>
      </c>
      <c r="O9078" s="272" t="e">
        <v>#N/A</v>
      </c>
      <c r="P9078" s="272" t="e">
        <v>#N/A</v>
      </c>
      <c r="Q9078" s="272" t="e">
        <v>#N/A</v>
      </c>
    </row>
    <row r="9079" spans="1:17" s="208" customFormat="1" ht="12">
      <c r="A9079" s="268" t="str">
        <f t="shared" si="284"/>
        <v>##1689606345</v>
      </c>
      <c r="B9079" s="304" t="s">
        <v>19891</v>
      </c>
      <c r="C9079" s="269" t="s">
        <v>4029</v>
      </c>
      <c r="D9079" s="144" t="s">
        <v>3106</v>
      </c>
      <c r="E9079" s="269" t="s">
        <v>3649</v>
      </c>
      <c r="F9079" s="145" t="s">
        <v>3106</v>
      </c>
      <c r="G9079" s="269" t="s">
        <v>3106</v>
      </c>
      <c r="H9079" s="305" t="s">
        <v>3650</v>
      </c>
      <c r="I9079" s="307" t="s">
        <v>3650</v>
      </c>
      <c r="J9079" s="201" t="str">
        <f t="shared" si="283"/>
        <v>9999</v>
      </c>
      <c r="K9079" s="270"/>
      <c r="L9079" s="270"/>
      <c r="M9079" s="271"/>
      <c r="N9079" s="270" t="e">
        <v>#N/A</v>
      </c>
      <c r="O9079" s="272" t="e">
        <v>#N/A</v>
      </c>
      <c r="P9079" s="272" t="e">
        <v>#N/A</v>
      </c>
      <c r="Q9079" s="272" t="e">
        <v>#N/A</v>
      </c>
    </row>
    <row r="9080" spans="1:17" s="208" customFormat="1" ht="12">
      <c r="A9080" s="268" t="str">
        <f t="shared" si="284"/>
        <v>##1689621450</v>
      </c>
      <c r="B9080" s="304" t="s">
        <v>19891</v>
      </c>
      <c r="C9080" s="269" t="s">
        <v>14304</v>
      </c>
      <c r="D9080" s="144" t="s">
        <v>3106</v>
      </c>
      <c r="E9080" s="269" t="s">
        <v>3649</v>
      </c>
      <c r="F9080" s="145" t="s">
        <v>3106</v>
      </c>
      <c r="G9080" s="269" t="s">
        <v>3106</v>
      </c>
      <c r="H9080" s="305" t="s">
        <v>3650</v>
      </c>
      <c r="I9080" s="307" t="s">
        <v>3650</v>
      </c>
      <c r="J9080" s="201" t="str">
        <f t="shared" si="283"/>
        <v>9999</v>
      </c>
      <c r="K9080" s="270" t="s">
        <v>13915</v>
      </c>
      <c r="L9080" s="270" t="s">
        <v>13916</v>
      </c>
      <c r="M9080" s="271">
        <v>44085</v>
      </c>
      <c r="N9080" s="270" t="e">
        <v>#N/A</v>
      </c>
      <c r="O9080" s="272" t="e">
        <v>#N/A</v>
      </c>
      <c r="P9080" s="272" t="e">
        <v>#N/A</v>
      </c>
      <c r="Q9080" s="272" t="e">
        <v>#N/A</v>
      </c>
    </row>
    <row r="9081" spans="1:17" s="208" customFormat="1" ht="12">
      <c r="A9081" s="268" t="str">
        <f t="shared" si="284"/>
        <v>##1689624900</v>
      </c>
      <c r="B9081" s="304" t="s">
        <v>19891</v>
      </c>
      <c r="C9081" s="269" t="s">
        <v>3897</v>
      </c>
      <c r="D9081" s="144" t="s">
        <v>3106</v>
      </c>
      <c r="E9081" s="269" t="s">
        <v>3649</v>
      </c>
      <c r="F9081" s="145" t="s">
        <v>3106</v>
      </c>
      <c r="G9081" s="269" t="s">
        <v>3106</v>
      </c>
      <c r="H9081" s="305" t="s">
        <v>3684</v>
      </c>
      <c r="I9081" s="307" t="s">
        <v>3684</v>
      </c>
      <c r="J9081" s="201" t="str">
        <f t="shared" si="283"/>
        <v>9999</v>
      </c>
      <c r="K9081" s="270"/>
      <c r="L9081" s="270"/>
      <c r="M9081" s="271"/>
      <c r="N9081" s="270" t="e">
        <v>#N/A</v>
      </c>
      <c r="O9081" s="272" t="e">
        <v>#N/A</v>
      </c>
      <c r="P9081" s="272" t="e">
        <v>#N/A</v>
      </c>
      <c r="Q9081" s="272" t="e">
        <v>#N/A</v>
      </c>
    </row>
    <row r="9082" spans="1:17" s="208" customFormat="1" ht="12">
      <c r="A9082" s="268" t="str">
        <f t="shared" si="284"/>
        <v>##1689645004</v>
      </c>
      <c r="B9082" s="304" t="s">
        <v>19891</v>
      </c>
      <c r="C9082" s="269" t="s">
        <v>3898</v>
      </c>
      <c r="D9082" s="144" t="s">
        <v>3106</v>
      </c>
      <c r="E9082" s="269" t="s">
        <v>3649</v>
      </c>
      <c r="F9082" s="145" t="s">
        <v>3106</v>
      </c>
      <c r="G9082" s="269" t="s">
        <v>3106</v>
      </c>
      <c r="H9082" s="305" t="s">
        <v>3684</v>
      </c>
      <c r="I9082" s="307" t="s">
        <v>3684</v>
      </c>
      <c r="J9082" s="201" t="str">
        <f t="shared" si="283"/>
        <v>9999</v>
      </c>
      <c r="K9082" s="270"/>
      <c r="L9082" s="270"/>
      <c r="M9082" s="271"/>
      <c r="N9082" s="270" t="e">
        <v>#N/A</v>
      </c>
      <c r="O9082" s="272" t="e">
        <v>#N/A</v>
      </c>
      <c r="P9082" s="272" t="e">
        <v>#N/A</v>
      </c>
      <c r="Q9082" s="272" t="e">
        <v>#N/A</v>
      </c>
    </row>
    <row r="9083" spans="1:17" s="208" customFormat="1" ht="12">
      <c r="A9083" s="268" t="str">
        <f t="shared" si="284"/>
        <v>##1689688988</v>
      </c>
      <c r="B9083" s="304" t="s">
        <v>19891</v>
      </c>
      <c r="C9083" s="269" t="s">
        <v>4421</v>
      </c>
      <c r="D9083" s="144" t="s">
        <v>3106</v>
      </c>
      <c r="E9083" s="269" t="s">
        <v>3649</v>
      </c>
      <c r="F9083" s="145" t="s">
        <v>3106</v>
      </c>
      <c r="G9083" s="269" t="s">
        <v>3106</v>
      </c>
      <c r="H9083" s="305" t="s">
        <v>4422</v>
      </c>
      <c r="I9083" s="307" t="s">
        <v>4422</v>
      </c>
      <c r="J9083" s="201" t="str">
        <f t="shared" si="283"/>
        <v>9999</v>
      </c>
      <c r="K9083" s="270" t="s">
        <v>4043</v>
      </c>
      <c r="L9083" s="270"/>
      <c r="M9083" s="271"/>
      <c r="N9083" s="270" t="e">
        <v>#N/A</v>
      </c>
      <c r="O9083" s="272" t="e">
        <v>#N/A</v>
      </c>
      <c r="P9083" s="272" t="e">
        <v>#N/A</v>
      </c>
      <c r="Q9083" s="272" t="e">
        <v>#N/A</v>
      </c>
    </row>
    <row r="9084" spans="1:17" s="208" customFormat="1" ht="12">
      <c r="A9084" s="268" t="str">
        <f t="shared" si="284"/>
        <v>##1689696148</v>
      </c>
      <c r="B9084" s="304" t="s">
        <v>19891</v>
      </c>
      <c r="C9084" s="269" t="s">
        <v>4423</v>
      </c>
      <c r="D9084" s="144" t="s">
        <v>3106</v>
      </c>
      <c r="E9084" s="269" t="s">
        <v>3649</v>
      </c>
      <c r="F9084" s="145" t="s">
        <v>3106</v>
      </c>
      <c r="G9084" s="269" t="s">
        <v>3106</v>
      </c>
      <c r="H9084" s="305" t="s">
        <v>4424</v>
      </c>
      <c r="I9084" s="307" t="s">
        <v>4424</v>
      </c>
      <c r="J9084" s="201" t="str">
        <f t="shared" si="283"/>
        <v>9999</v>
      </c>
      <c r="K9084" s="270" t="s">
        <v>4043</v>
      </c>
      <c r="L9084" s="270"/>
      <c r="M9084" s="271"/>
      <c r="N9084" s="270" t="e">
        <v>#N/A</v>
      </c>
      <c r="O9084" s="272" t="e">
        <v>#N/A</v>
      </c>
      <c r="P9084" s="272" t="e">
        <v>#N/A</v>
      </c>
      <c r="Q9084" s="272" t="e">
        <v>#N/A</v>
      </c>
    </row>
    <row r="9085" spans="1:17" s="208" customFormat="1" ht="12">
      <c r="A9085" s="268" t="str">
        <f t="shared" si="284"/>
        <v>##1689769911</v>
      </c>
      <c r="B9085" s="304" t="s">
        <v>19891</v>
      </c>
      <c r="C9085" s="269" t="s">
        <v>3899</v>
      </c>
      <c r="D9085" s="144" t="s">
        <v>3106</v>
      </c>
      <c r="E9085" s="269" t="s">
        <v>3649</v>
      </c>
      <c r="F9085" s="145" t="s">
        <v>3106</v>
      </c>
      <c r="G9085" s="269" t="s">
        <v>3106</v>
      </c>
      <c r="H9085" s="305" t="s">
        <v>3684</v>
      </c>
      <c r="I9085" s="307" t="s">
        <v>3684</v>
      </c>
      <c r="J9085" s="201" t="str">
        <f t="shared" si="283"/>
        <v>9999</v>
      </c>
      <c r="K9085" s="270"/>
      <c r="L9085" s="270"/>
      <c r="M9085" s="271"/>
      <c r="N9085" s="270" t="e">
        <v>#N/A</v>
      </c>
      <c r="O9085" s="272" t="e">
        <v>#N/A</v>
      </c>
      <c r="P9085" s="272" t="e">
        <v>#N/A</v>
      </c>
      <c r="Q9085" s="272" t="e">
        <v>#N/A</v>
      </c>
    </row>
    <row r="9086" spans="1:17" s="208" customFormat="1" ht="12">
      <c r="A9086" s="268" t="str">
        <f t="shared" si="284"/>
        <v>##1689772592</v>
      </c>
      <c r="B9086" s="304" t="s">
        <v>19891</v>
      </c>
      <c r="C9086" s="269" t="s">
        <v>3900</v>
      </c>
      <c r="D9086" s="144" t="s">
        <v>3106</v>
      </c>
      <c r="E9086" s="269" t="s">
        <v>3649</v>
      </c>
      <c r="F9086" s="145" t="s">
        <v>3106</v>
      </c>
      <c r="G9086" s="269" t="s">
        <v>3106</v>
      </c>
      <c r="H9086" s="305" t="s">
        <v>3684</v>
      </c>
      <c r="I9086" s="307" t="s">
        <v>3684</v>
      </c>
      <c r="J9086" s="201" t="str">
        <f t="shared" si="283"/>
        <v>9999</v>
      </c>
      <c r="K9086" s="270"/>
      <c r="L9086" s="270"/>
      <c r="M9086" s="271"/>
      <c r="N9086" s="270" t="e">
        <v>#N/A</v>
      </c>
      <c r="O9086" s="272" t="e">
        <v>#N/A</v>
      </c>
      <c r="P9086" s="272" t="e">
        <v>#N/A</v>
      </c>
      <c r="Q9086" s="272" t="e">
        <v>#N/A</v>
      </c>
    </row>
    <row r="9087" spans="1:17" s="208" customFormat="1" ht="12">
      <c r="A9087" s="268" t="str">
        <f t="shared" si="284"/>
        <v>##1699714717</v>
      </c>
      <c r="B9087" s="304" t="s">
        <v>19891</v>
      </c>
      <c r="C9087" s="269" t="s">
        <v>3901</v>
      </c>
      <c r="D9087" s="144" t="s">
        <v>3106</v>
      </c>
      <c r="E9087" s="269" t="s">
        <v>3649</v>
      </c>
      <c r="F9087" s="145" t="s">
        <v>3106</v>
      </c>
      <c r="G9087" s="269" t="s">
        <v>3106</v>
      </c>
      <c r="H9087" s="305" t="s">
        <v>3684</v>
      </c>
      <c r="I9087" s="307" t="s">
        <v>3684</v>
      </c>
      <c r="J9087" s="201" t="str">
        <f t="shared" si="283"/>
        <v>9999</v>
      </c>
      <c r="K9087" s="270"/>
      <c r="L9087" s="270"/>
      <c r="M9087" s="271"/>
      <c r="N9087" s="270" t="e">
        <v>#N/A</v>
      </c>
      <c r="O9087" s="272" t="e">
        <v>#N/A</v>
      </c>
      <c r="P9087" s="272" t="e">
        <v>#N/A</v>
      </c>
      <c r="Q9087" s="272" t="e">
        <v>#N/A</v>
      </c>
    </row>
    <row r="9088" spans="1:17" s="208" customFormat="1" ht="12">
      <c r="A9088" s="268" t="str">
        <f t="shared" si="284"/>
        <v>##1699716027</v>
      </c>
      <c r="B9088" s="304" t="s">
        <v>19891</v>
      </c>
      <c r="C9088" s="269" t="s">
        <v>4425</v>
      </c>
      <c r="D9088" s="144" t="s">
        <v>3106</v>
      </c>
      <c r="E9088" s="269" t="s">
        <v>3649</v>
      </c>
      <c r="F9088" s="145" t="s">
        <v>3106</v>
      </c>
      <c r="G9088" s="269" t="s">
        <v>3106</v>
      </c>
      <c r="H9088" s="305" t="s">
        <v>4426</v>
      </c>
      <c r="I9088" s="307" t="s">
        <v>4426</v>
      </c>
      <c r="J9088" s="201" t="str">
        <f t="shared" si="283"/>
        <v>9999</v>
      </c>
      <c r="K9088" s="270" t="s">
        <v>4043</v>
      </c>
      <c r="L9088" s="270"/>
      <c r="M9088" s="271"/>
      <c r="N9088" s="270" t="e">
        <v>#N/A</v>
      </c>
      <c r="O9088" s="272" t="e">
        <v>#N/A</v>
      </c>
      <c r="P9088" s="272" t="e">
        <v>#N/A</v>
      </c>
      <c r="Q9088" s="272" t="e">
        <v>#N/A</v>
      </c>
    </row>
    <row r="9089" spans="1:17" s="208" customFormat="1" ht="12">
      <c r="A9089" s="268" t="str">
        <f t="shared" si="284"/>
        <v>##1699756445</v>
      </c>
      <c r="B9089" s="304" t="s">
        <v>19891</v>
      </c>
      <c r="C9089" s="269" t="s">
        <v>3902</v>
      </c>
      <c r="D9089" s="144" t="s">
        <v>3106</v>
      </c>
      <c r="E9089" s="269" t="s">
        <v>3649</v>
      </c>
      <c r="F9089" s="145" t="s">
        <v>3106</v>
      </c>
      <c r="G9089" s="269" t="s">
        <v>3106</v>
      </c>
      <c r="H9089" s="305" t="s">
        <v>3684</v>
      </c>
      <c r="I9089" s="307" t="s">
        <v>3684</v>
      </c>
      <c r="J9089" s="201" t="str">
        <f t="shared" si="283"/>
        <v>9999</v>
      </c>
      <c r="K9089" s="270"/>
      <c r="L9089" s="270"/>
      <c r="M9089" s="271"/>
      <c r="N9089" s="270" t="e">
        <v>#N/A</v>
      </c>
      <c r="O9089" s="272" t="e">
        <v>#N/A</v>
      </c>
      <c r="P9089" s="272" t="e">
        <v>#N/A</v>
      </c>
      <c r="Q9089" s="272" t="e">
        <v>#N/A</v>
      </c>
    </row>
    <row r="9090" spans="1:17" s="208" customFormat="1" ht="12">
      <c r="A9090" s="268" t="str">
        <f t="shared" si="284"/>
        <v>##1699769901</v>
      </c>
      <c r="B9090" s="304" t="s">
        <v>19891</v>
      </c>
      <c r="C9090" s="269" t="s">
        <v>3676</v>
      </c>
      <c r="D9090" s="144" t="s">
        <v>3106</v>
      </c>
      <c r="E9090" s="269" t="s">
        <v>3649</v>
      </c>
      <c r="F9090" s="145" t="s">
        <v>3106</v>
      </c>
      <c r="G9090" s="269" t="s">
        <v>3106</v>
      </c>
      <c r="H9090" s="305" t="s">
        <v>3650</v>
      </c>
      <c r="I9090" s="307" t="s">
        <v>3650</v>
      </c>
      <c r="J9090" s="201" t="str">
        <f t="shared" si="283"/>
        <v>9999</v>
      </c>
      <c r="K9090" s="270"/>
      <c r="L9090" s="270"/>
      <c r="M9090" s="271"/>
      <c r="N9090" s="270" t="e">
        <v>#N/A</v>
      </c>
      <c r="O9090" s="272" t="e">
        <v>#N/A</v>
      </c>
      <c r="P9090" s="272" t="e">
        <v>#N/A</v>
      </c>
      <c r="Q9090" s="272" t="e">
        <v>#N/A</v>
      </c>
    </row>
    <row r="9091" spans="1:17" s="208" customFormat="1" ht="12">
      <c r="A9091" s="268" t="str">
        <f t="shared" si="284"/>
        <v>##1699868398</v>
      </c>
      <c r="B9091" s="304" t="s">
        <v>19891</v>
      </c>
      <c r="C9091" s="269" t="s">
        <v>14314</v>
      </c>
      <c r="D9091" s="144" t="s">
        <v>3106</v>
      </c>
      <c r="E9091" s="269" t="s">
        <v>3649</v>
      </c>
      <c r="F9091" s="145" t="s">
        <v>3106</v>
      </c>
      <c r="G9091" s="269" t="s">
        <v>3106</v>
      </c>
      <c r="H9091" s="305" t="s">
        <v>3650</v>
      </c>
      <c r="I9091" s="307" t="s">
        <v>3650</v>
      </c>
      <c r="J9091" s="201" t="str">
        <f t="shared" ref="J9091:J9154" si="285">B9091</f>
        <v>9999</v>
      </c>
      <c r="K9091" s="270" t="s">
        <v>13915</v>
      </c>
      <c r="L9091" s="270" t="s">
        <v>13916</v>
      </c>
      <c r="M9091" s="271">
        <v>44085</v>
      </c>
      <c r="N9091" s="270" t="e">
        <v>#N/A</v>
      </c>
      <c r="O9091" s="272" t="e">
        <v>#N/A</v>
      </c>
      <c r="P9091" s="272" t="e">
        <v>#N/A</v>
      </c>
      <c r="Q9091" s="272" t="e">
        <v>#N/A</v>
      </c>
    </row>
    <row r="9092" spans="1:17" s="208" customFormat="1" ht="12">
      <c r="A9092" s="268" t="str">
        <f t="shared" si="284"/>
        <v>##1700037801</v>
      </c>
      <c r="B9092" s="304" t="s">
        <v>19891</v>
      </c>
      <c r="C9092" s="269" t="s">
        <v>3903</v>
      </c>
      <c r="D9092" s="144" t="s">
        <v>3106</v>
      </c>
      <c r="E9092" s="269" t="s">
        <v>3649</v>
      </c>
      <c r="F9092" s="145" t="s">
        <v>3106</v>
      </c>
      <c r="G9092" s="269" t="s">
        <v>3106</v>
      </c>
      <c r="H9092" s="305" t="s">
        <v>3684</v>
      </c>
      <c r="I9092" s="307" t="s">
        <v>3684</v>
      </c>
      <c r="J9092" s="201" t="str">
        <f t="shared" si="285"/>
        <v>9999</v>
      </c>
      <c r="K9092" s="270"/>
      <c r="L9092" s="270"/>
      <c r="M9092" s="271"/>
      <c r="N9092" s="270" t="e">
        <v>#N/A</v>
      </c>
      <c r="O9092" s="272" t="e">
        <v>#N/A</v>
      </c>
      <c r="P9092" s="272" t="e">
        <v>#N/A</v>
      </c>
      <c r="Q9092" s="272" t="e">
        <v>#N/A</v>
      </c>
    </row>
    <row r="9093" spans="1:17" s="208" customFormat="1" ht="12">
      <c r="A9093" s="268" t="str">
        <f t="shared" si="284"/>
        <v>##1700219037</v>
      </c>
      <c r="B9093" s="304" t="s">
        <v>19891</v>
      </c>
      <c r="C9093" s="269" t="s">
        <v>4427</v>
      </c>
      <c r="D9093" s="144" t="s">
        <v>3106</v>
      </c>
      <c r="E9093" s="269" t="s">
        <v>3649</v>
      </c>
      <c r="F9093" s="145" t="s">
        <v>3106</v>
      </c>
      <c r="G9093" s="269" t="s">
        <v>3106</v>
      </c>
      <c r="H9093" s="305" t="s">
        <v>4428</v>
      </c>
      <c r="I9093" s="307" t="s">
        <v>4428</v>
      </c>
      <c r="J9093" s="201" t="str">
        <f t="shared" si="285"/>
        <v>9999</v>
      </c>
      <c r="K9093" s="270" t="s">
        <v>4186</v>
      </c>
      <c r="L9093" s="270"/>
      <c r="M9093" s="271"/>
      <c r="N9093" s="270" t="e">
        <v>#N/A</v>
      </c>
      <c r="O9093" s="272" t="e">
        <v>#N/A</v>
      </c>
      <c r="P9093" s="272" t="e">
        <v>#N/A</v>
      </c>
      <c r="Q9093" s="272" t="e">
        <v>#N/A</v>
      </c>
    </row>
    <row r="9094" spans="1:17" s="208" customFormat="1" ht="12">
      <c r="A9094" s="268" t="str">
        <f t="shared" si="284"/>
        <v>##1700829199</v>
      </c>
      <c r="B9094" s="304" t="s">
        <v>19891</v>
      </c>
      <c r="C9094" s="269" t="s">
        <v>3904</v>
      </c>
      <c r="D9094" s="144" t="s">
        <v>3106</v>
      </c>
      <c r="E9094" s="269" t="s">
        <v>3649</v>
      </c>
      <c r="F9094" s="145" t="s">
        <v>3106</v>
      </c>
      <c r="G9094" s="269" t="s">
        <v>3106</v>
      </c>
      <c r="H9094" s="305" t="s">
        <v>3684</v>
      </c>
      <c r="I9094" s="307" t="s">
        <v>3684</v>
      </c>
      <c r="J9094" s="201" t="str">
        <f t="shared" si="285"/>
        <v>9999</v>
      </c>
      <c r="K9094" s="270"/>
      <c r="L9094" s="270"/>
      <c r="M9094" s="271"/>
      <c r="N9094" s="270" t="e">
        <v>#N/A</v>
      </c>
      <c r="O9094" s="272" t="e">
        <v>#N/A</v>
      </c>
      <c r="P9094" s="272" t="e">
        <v>#N/A</v>
      </c>
      <c r="Q9094" s="272" t="e">
        <v>#N/A</v>
      </c>
    </row>
    <row r="9095" spans="1:17" s="208" customFormat="1" ht="12">
      <c r="A9095" s="268" t="str">
        <f t="shared" si="284"/>
        <v>##1700843216</v>
      </c>
      <c r="B9095" s="304" t="s">
        <v>19891</v>
      </c>
      <c r="C9095" s="269" t="s">
        <v>3905</v>
      </c>
      <c r="D9095" s="144" t="s">
        <v>3106</v>
      </c>
      <c r="E9095" s="269" t="s">
        <v>3649</v>
      </c>
      <c r="F9095" s="145" t="s">
        <v>3106</v>
      </c>
      <c r="G9095" s="269" t="s">
        <v>3106</v>
      </c>
      <c r="H9095" s="305" t="s">
        <v>3684</v>
      </c>
      <c r="I9095" s="307" t="s">
        <v>3684</v>
      </c>
      <c r="J9095" s="201" t="str">
        <f t="shared" si="285"/>
        <v>9999</v>
      </c>
      <c r="K9095" s="270"/>
      <c r="L9095" s="270"/>
      <c r="M9095" s="271"/>
      <c r="N9095" s="270" t="e">
        <v>#N/A</v>
      </c>
      <c r="O9095" s="272" t="e">
        <v>#N/A</v>
      </c>
      <c r="P9095" s="272" t="e">
        <v>#N/A</v>
      </c>
      <c r="Q9095" s="272" t="e">
        <v>#N/A</v>
      </c>
    </row>
    <row r="9096" spans="1:17" s="208" customFormat="1" ht="12">
      <c r="A9096" s="268" t="str">
        <f t="shared" si="284"/>
        <v>##1700886322</v>
      </c>
      <c r="B9096" s="304" t="s">
        <v>19891</v>
      </c>
      <c r="C9096" s="269" t="s">
        <v>3906</v>
      </c>
      <c r="D9096" s="144" t="s">
        <v>3106</v>
      </c>
      <c r="E9096" s="269" t="s">
        <v>3649</v>
      </c>
      <c r="F9096" s="145" t="s">
        <v>3106</v>
      </c>
      <c r="G9096" s="269" t="s">
        <v>3106</v>
      </c>
      <c r="H9096" s="305" t="s">
        <v>3684</v>
      </c>
      <c r="I9096" s="307" t="s">
        <v>3684</v>
      </c>
      <c r="J9096" s="201" t="str">
        <f t="shared" si="285"/>
        <v>9999</v>
      </c>
      <c r="K9096" s="270"/>
      <c r="L9096" s="270"/>
      <c r="M9096" s="271"/>
      <c r="N9096" s="270" t="e">
        <v>#N/A</v>
      </c>
      <c r="O9096" s="272" t="e">
        <v>#N/A</v>
      </c>
      <c r="P9096" s="272" t="e">
        <v>#N/A</v>
      </c>
      <c r="Q9096" s="272" t="e">
        <v>#N/A</v>
      </c>
    </row>
    <row r="9097" spans="1:17" s="208" customFormat="1" ht="12">
      <c r="A9097" s="268" t="str">
        <f t="shared" si="284"/>
        <v>##1700910189</v>
      </c>
      <c r="B9097" s="304" t="s">
        <v>19891</v>
      </c>
      <c r="C9097" s="269" t="s">
        <v>3907</v>
      </c>
      <c r="D9097" s="144" t="s">
        <v>3106</v>
      </c>
      <c r="E9097" s="269" t="s">
        <v>3649</v>
      </c>
      <c r="F9097" s="145" t="s">
        <v>3106</v>
      </c>
      <c r="G9097" s="269" t="s">
        <v>3106</v>
      </c>
      <c r="H9097" s="305" t="s">
        <v>3684</v>
      </c>
      <c r="I9097" s="307" t="s">
        <v>3684</v>
      </c>
      <c r="J9097" s="201" t="str">
        <f t="shared" si="285"/>
        <v>9999</v>
      </c>
      <c r="K9097" s="270"/>
      <c r="L9097" s="270"/>
      <c r="M9097" s="271"/>
      <c r="N9097" s="270" t="e">
        <v>#N/A</v>
      </c>
      <c r="O9097" s="272" t="e">
        <v>#N/A</v>
      </c>
      <c r="P9097" s="272" t="e">
        <v>#N/A</v>
      </c>
      <c r="Q9097" s="272" t="e">
        <v>#N/A</v>
      </c>
    </row>
    <row r="9098" spans="1:17" s="208" customFormat="1" ht="12">
      <c r="A9098" s="268" t="str">
        <f t="shared" si="284"/>
        <v>##1700950060</v>
      </c>
      <c r="B9098" s="304" t="s">
        <v>19891</v>
      </c>
      <c r="C9098" s="269" t="s">
        <v>3908</v>
      </c>
      <c r="D9098" s="144" t="s">
        <v>3106</v>
      </c>
      <c r="E9098" s="269" t="s">
        <v>3649</v>
      </c>
      <c r="F9098" s="145" t="s">
        <v>3106</v>
      </c>
      <c r="G9098" s="269" t="s">
        <v>3106</v>
      </c>
      <c r="H9098" s="305" t="s">
        <v>3684</v>
      </c>
      <c r="I9098" s="307" t="s">
        <v>3684</v>
      </c>
      <c r="J9098" s="201" t="str">
        <f t="shared" si="285"/>
        <v>9999</v>
      </c>
      <c r="K9098" s="270"/>
      <c r="L9098" s="270"/>
      <c r="M9098" s="271"/>
      <c r="N9098" s="270" t="e">
        <v>#N/A</v>
      </c>
      <c r="O9098" s="272" t="e">
        <v>#N/A</v>
      </c>
      <c r="P9098" s="272" t="e">
        <v>#N/A</v>
      </c>
      <c r="Q9098" s="272" t="e">
        <v>#N/A</v>
      </c>
    </row>
    <row r="9099" spans="1:17" s="208" customFormat="1" ht="12">
      <c r="A9099" s="268" t="str">
        <f t="shared" si="284"/>
        <v>##1710075361</v>
      </c>
      <c r="B9099" s="304" t="s">
        <v>19891</v>
      </c>
      <c r="C9099" s="269" t="s">
        <v>4429</v>
      </c>
      <c r="D9099" s="144" t="s">
        <v>3106</v>
      </c>
      <c r="E9099" s="269" t="s">
        <v>3649</v>
      </c>
      <c r="F9099" s="145" t="s">
        <v>3106</v>
      </c>
      <c r="G9099" s="269" t="s">
        <v>3106</v>
      </c>
      <c r="H9099" s="305" t="s">
        <v>4430</v>
      </c>
      <c r="I9099" s="307" t="s">
        <v>4430</v>
      </c>
      <c r="J9099" s="201" t="str">
        <f t="shared" si="285"/>
        <v>9999</v>
      </c>
      <c r="K9099" s="270" t="s">
        <v>4043</v>
      </c>
      <c r="L9099" s="270"/>
      <c r="M9099" s="271"/>
      <c r="N9099" s="270" t="e">
        <v>#N/A</v>
      </c>
      <c r="O9099" s="272" t="e">
        <v>#N/A</v>
      </c>
      <c r="P9099" s="272" t="e">
        <v>#N/A</v>
      </c>
      <c r="Q9099" s="272" t="e">
        <v>#N/A</v>
      </c>
    </row>
    <row r="9100" spans="1:17" s="208" customFormat="1" ht="12">
      <c r="A9100" s="268" t="str">
        <f t="shared" si="284"/>
        <v>##1710907175</v>
      </c>
      <c r="B9100" s="304" t="s">
        <v>19891</v>
      </c>
      <c r="C9100" s="269" t="s">
        <v>4431</v>
      </c>
      <c r="D9100" s="144" t="s">
        <v>3106</v>
      </c>
      <c r="E9100" s="269" t="s">
        <v>3649</v>
      </c>
      <c r="F9100" s="145" t="s">
        <v>3106</v>
      </c>
      <c r="G9100" s="269" t="s">
        <v>3106</v>
      </c>
      <c r="H9100" s="305" t="s">
        <v>4432</v>
      </c>
      <c r="I9100" s="307" t="s">
        <v>4432</v>
      </c>
      <c r="J9100" s="201" t="str">
        <f t="shared" si="285"/>
        <v>9999</v>
      </c>
      <c r="K9100" s="270" t="s">
        <v>4043</v>
      </c>
      <c r="L9100" s="270"/>
      <c r="M9100" s="271"/>
      <c r="N9100" s="270" t="e">
        <v>#N/A</v>
      </c>
      <c r="O9100" s="272" t="e">
        <v>#N/A</v>
      </c>
      <c r="P9100" s="272" t="e">
        <v>#N/A</v>
      </c>
      <c r="Q9100" s="272" t="e">
        <v>#N/A</v>
      </c>
    </row>
    <row r="9101" spans="1:17" s="208" customFormat="1" ht="12">
      <c r="A9101" s="268" t="str">
        <f t="shared" si="284"/>
        <v>##1710909585</v>
      </c>
      <c r="B9101" s="304" t="s">
        <v>19891</v>
      </c>
      <c r="C9101" s="269" t="s">
        <v>3909</v>
      </c>
      <c r="D9101" s="144" t="s">
        <v>3106</v>
      </c>
      <c r="E9101" s="269" t="s">
        <v>3649</v>
      </c>
      <c r="F9101" s="145" t="s">
        <v>3106</v>
      </c>
      <c r="G9101" s="269" t="s">
        <v>3106</v>
      </c>
      <c r="H9101" s="305" t="s">
        <v>3684</v>
      </c>
      <c r="I9101" s="307" t="s">
        <v>3684</v>
      </c>
      <c r="J9101" s="201" t="str">
        <f t="shared" si="285"/>
        <v>9999</v>
      </c>
      <c r="K9101" s="270"/>
      <c r="L9101" s="270"/>
      <c r="M9101" s="271"/>
      <c r="N9101" s="270" t="e">
        <v>#N/A</v>
      </c>
      <c r="O9101" s="272" t="e">
        <v>#N/A</v>
      </c>
      <c r="P9101" s="272" t="e">
        <v>#N/A</v>
      </c>
      <c r="Q9101" s="272" t="e">
        <v>#N/A</v>
      </c>
    </row>
    <row r="9102" spans="1:17" s="208" customFormat="1" ht="12">
      <c r="A9102" s="268" t="str">
        <f t="shared" si="284"/>
        <v>##1710932470</v>
      </c>
      <c r="B9102" s="304" t="s">
        <v>19891</v>
      </c>
      <c r="C9102" s="269" t="s">
        <v>3910</v>
      </c>
      <c r="D9102" s="144" t="s">
        <v>3106</v>
      </c>
      <c r="E9102" s="269" t="s">
        <v>3649</v>
      </c>
      <c r="F9102" s="145" t="s">
        <v>3106</v>
      </c>
      <c r="G9102" s="269" t="s">
        <v>3106</v>
      </c>
      <c r="H9102" s="305" t="s">
        <v>3684</v>
      </c>
      <c r="I9102" s="307" t="s">
        <v>3684</v>
      </c>
      <c r="J9102" s="201" t="str">
        <f t="shared" si="285"/>
        <v>9999</v>
      </c>
      <c r="K9102" s="270"/>
      <c r="L9102" s="270"/>
      <c r="M9102" s="271"/>
      <c r="N9102" s="270" t="e">
        <v>#N/A</v>
      </c>
      <c r="O9102" s="272" t="e">
        <v>#N/A</v>
      </c>
      <c r="P9102" s="272" t="e">
        <v>#N/A</v>
      </c>
      <c r="Q9102" s="272" t="e">
        <v>#N/A</v>
      </c>
    </row>
    <row r="9103" spans="1:17" s="208" customFormat="1" ht="12">
      <c r="A9103" s="268" t="str">
        <f t="shared" si="284"/>
        <v>##1710943881</v>
      </c>
      <c r="B9103" s="304" t="s">
        <v>19891</v>
      </c>
      <c r="C9103" s="269" t="s">
        <v>3911</v>
      </c>
      <c r="D9103" s="144" t="s">
        <v>3106</v>
      </c>
      <c r="E9103" s="269" t="s">
        <v>3649</v>
      </c>
      <c r="F9103" s="145" t="s">
        <v>3106</v>
      </c>
      <c r="G9103" s="269" t="s">
        <v>3106</v>
      </c>
      <c r="H9103" s="305" t="s">
        <v>3684</v>
      </c>
      <c r="I9103" s="307" t="s">
        <v>3684</v>
      </c>
      <c r="J9103" s="201" t="str">
        <f t="shared" si="285"/>
        <v>9999</v>
      </c>
      <c r="K9103" s="270"/>
      <c r="L9103" s="270"/>
      <c r="M9103" s="271"/>
      <c r="N9103" s="270" t="e">
        <v>#N/A</v>
      </c>
      <c r="O9103" s="272" t="e">
        <v>#N/A</v>
      </c>
      <c r="P9103" s="272" t="e">
        <v>#N/A</v>
      </c>
      <c r="Q9103" s="272" t="e">
        <v>#N/A</v>
      </c>
    </row>
    <row r="9104" spans="1:17" s="208" customFormat="1" ht="12">
      <c r="A9104" s="268" t="str">
        <f t="shared" si="284"/>
        <v>##1710958228</v>
      </c>
      <c r="B9104" s="304" t="s">
        <v>19891</v>
      </c>
      <c r="C9104" s="269" t="s">
        <v>4433</v>
      </c>
      <c r="D9104" s="144" t="s">
        <v>3106</v>
      </c>
      <c r="E9104" s="269" t="s">
        <v>3649</v>
      </c>
      <c r="F9104" s="145" t="s">
        <v>3106</v>
      </c>
      <c r="G9104" s="269" t="s">
        <v>3106</v>
      </c>
      <c r="H9104" s="305" t="s">
        <v>4434</v>
      </c>
      <c r="I9104" s="307" t="s">
        <v>4434</v>
      </c>
      <c r="J9104" s="201" t="str">
        <f t="shared" si="285"/>
        <v>9999</v>
      </c>
      <c r="K9104" s="270" t="s">
        <v>4043</v>
      </c>
      <c r="L9104" s="270"/>
      <c r="M9104" s="271"/>
      <c r="N9104" s="270" t="e">
        <v>#N/A</v>
      </c>
      <c r="O9104" s="272" t="e">
        <v>#N/A</v>
      </c>
      <c r="P9104" s="272" t="e">
        <v>#N/A</v>
      </c>
      <c r="Q9104" s="272" t="e">
        <v>#N/A</v>
      </c>
    </row>
    <row r="9105" spans="1:17" s="208" customFormat="1" ht="12">
      <c r="A9105" s="268" t="str">
        <f t="shared" si="284"/>
        <v>##1720058027</v>
      </c>
      <c r="B9105" s="304" t="s">
        <v>19891</v>
      </c>
      <c r="C9105" s="269" t="s">
        <v>4435</v>
      </c>
      <c r="D9105" s="144" t="s">
        <v>3106</v>
      </c>
      <c r="E9105" s="269" t="s">
        <v>3649</v>
      </c>
      <c r="F9105" s="145" t="s">
        <v>3106</v>
      </c>
      <c r="G9105" s="269" t="s">
        <v>3106</v>
      </c>
      <c r="H9105" s="305" t="s">
        <v>4436</v>
      </c>
      <c r="I9105" s="307" t="s">
        <v>4436</v>
      </c>
      <c r="J9105" s="201" t="str">
        <f t="shared" si="285"/>
        <v>9999</v>
      </c>
      <c r="K9105" s="270" t="s">
        <v>4043</v>
      </c>
      <c r="L9105" s="270"/>
      <c r="M9105" s="271"/>
      <c r="N9105" s="270" t="e">
        <v>#N/A</v>
      </c>
      <c r="O9105" s="272" t="e">
        <v>#N/A</v>
      </c>
      <c r="P9105" s="272" t="e">
        <v>#N/A</v>
      </c>
      <c r="Q9105" s="272" t="e">
        <v>#N/A</v>
      </c>
    </row>
    <row r="9106" spans="1:17" s="208" customFormat="1" ht="12">
      <c r="A9106" s="268" t="str">
        <f t="shared" si="284"/>
        <v>##1720085178</v>
      </c>
      <c r="B9106" s="304" t="s">
        <v>19891</v>
      </c>
      <c r="C9106" s="269" t="s">
        <v>14525</v>
      </c>
      <c r="D9106" s="144" t="s">
        <v>3106</v>
      </c>
      <c r="E9106" s="269" t="s">
        <v>3649</v>
      </c>
      <c r="F9106" s="145" t="s">
        <v>3106</v>
      </c>
      <c r="G9106" s="269" t="s">
        <v>3106</v>
      </c>
      <c r="H9106" s="305" t="s">
        <v>3650</v>
      </c>
      <c r="I9106" s="307" t="s">
        <v>3650</v>
      </c>
      <c r="J9106" s="201" t="str">
        <f t="shared" si="285"/>
        <v>9999</v>
      </c>
      <c r="K9106" s="270" t="s">
        <v>13993</v>
      </c>
      <c r="L9106" s="270" t="s">
        <v>14438</v>
      </c>
      <c r="M9106" s="271">
        <v>44085</v>
      </c>
      <c r="N9106" s="270" t="e">
        <v>#N/A</v>
      </c>
      <c r="O9106" s="272" t="e">
        <v>#N/A</v>
      </c>
      <c r="P9106" s="272" t="e">
        <v>#N/A</v>
      </c>
      <c r="Q9106" s="272" t="e">
        <v>#N/A</v>
      </c>
    </row>
    <row r="9107" spans="1:17" s="208" customFormat="1" ht="12">
      <c r="A9107" s="268" t="str">
        <f t="shared" si="284"/>
        <v>##1720088354</v>
      </c>
      <c r="B9107" s="304" t="s">
        <v>19891</v>
      </c>
      <c r="C9107" s="269" t="s">
        <v>14526</v>
      </c>
      <c r="D9107" s="144" t="s">
        <v>3106</v>
      </c>
      <c r="E9107" s="269" t="s">
        <v>3649</v>
      </c>
      <c r="F9107" s="145" t="s">
        <v>3106</v>
      </c>
      <c r="G9107" s="269" t="s">
        <v>3106</v>
      </c>
      <c r="H9107" s="305" t="s">
        <v>3650</v>
      </c>
      <c r="I9107" s="307" t="s">
        <v>3650</v>
      </c>
      <c r="J9107" s="201" t="str">
        <f t="shared" si="285"/>
        <v>9999</v>
      </c>
      <c r="K9107" s="270" t="s">
        <v>13993</v>
      </c>
      <c r="L9107" s="270" t="s">
        <v>14438</v>
      </c>
      <c r="M9107" s="271">
        <v>44085</v>
      </c>
      <c r="N9107" s="270" t="e">
        <v>#N/A</v>
      </c>
      <c r="O9107" s="272" t="e">
        <v>#N/A</v>
      </c>
      <c r="P9107" s="272" t="e">
        <v>#N/A</v>
      </c>
      <c r="Q9107" s="272" t="e">
        <v>#N/A</v>
      </c>
    </row>
    <row r="9108" spans="1:17" s="208" customFormat="1" ht="12">
      <c r="A9108" s="268" t="str">
        <f t="shared" si="284"/>
        <v>##1720158009</v>
      </c>
      <c r="B9108" s="304" t="s">
        <v>19891</v>
      </c>
      <c r="C9108" s="269" t="s">
        <v>3912</v>
      </c>
      <c r="D9108" s="144" t="s">
        <v>3106</v>
      </c>
      <c r="E9108" s="269" t="s">
        <v>3649</v>
      </c>
      <c r="F9108" s="145" t="s">
        <v>3106</v>
      </c>
      <c r="G9108" s="269" t="s">
        <v>3106</v>
      </c>
      <c r="H9108" s="305" t="s">
        <v>3684</v>
      </c>
      <c r="I9108" s="307" t="s">
        <v>3684</v>
      </c>
      <c r="J9108" s="201" t="str">
        <f t="shared" si="285"/>
        <v>9999</v>
      </c>
      <c r="K9108" s="270"/>
      <c r="L9108" s="270"/>
      <c r="M9108" s="271"/>
      <c r="N9108" s="270" t="e">
        <v>#N/A</v>
      </c>
      <c r="O9108" s="272" t="e">
        <v>#N/A</v>
      </c>
      <c r="P9108" s="272" t="e">
        <v>#N/A</v>
      </c>
      <c r="Q9108" s="272" t="e">
        <v>#N/A</v>
      </c>
    </row>
    <row r="9109" spans="1:17" s="208" customFormat="1" ht="12">
      <c r="A9109" s="268" t="str">
        <f t="shared" ref="A9109:A9172" si="286">E9109&amp;C9109</f>
        <v>##1720306343</v>
      </c>
      <c r="B9109" s="304" t="s">
        <v>19891</v>
      </c>
      <c r="C9109" s="269" t="s">
        <v>4437</v>
      </c>
      <c r="D9109" s="144" t="s">
        <v>3106</v>
      </c>
      <c r="E9109" s="269" t="s">
        <v>3649</v>
      </c>
      <c r="F9109" s="145" t="s">
        <v>3106</v>
      </c>
      <c r="G9109" s="269" t="s">
        <v>3106</v>
      </c>
      <c r="H9109" s="305" t="s">
        <v>4438</v>
      </c>
      <c r="I9109" s="307" t="s">
        <v>4438</v>
      </c>
      <c r="J9109" s="201" t="str">
        <f t="shared" si="285"/>
        <v>9999</v>
      </c>
      <c r="K9109" s="270" t="s">
        <v>4043</v>
      </c>
      <c r="L9109" s="270"/>
      <c r="M9109" s="271"/>
      <c r="N9109" s="270" t="e">
        <v>#N/A</v>
      </c>
      <c r="O9109" s="272" t="e">
        <v>#N/A</v>
      </c>
      <c r="P9109" s="272" t="e">
        <v>#N/A</v>
      </c>
      <c r="Q9109" s="272" t="e">
        <v>#N/A</v>
      </c>
    </row>
    <row r="9110" spans="1:17" s="208" customFormat="1" ht="12">
      <c r="A9110" s="268" t="str">
        <f t="shared" si="286"/>
        <v>##1720370679</v>
      </c>
      <c r="B9110" s="304" t="s">
        <v>19891</v>
      </c>
      <c r="C9110" s="269" t="s">
        <v>4439</v>
      </c>
      <c r="D9110" s="144" t="s">
        <v>3106</v>
      </c>
      <c r="E9110" s="269" t="s">
        <v>3649</v>
      </c>
      <c r="F9110" s="145" t="s">
        <v>3106</v>
      </c>
      <c r="G9110" s="269" t="s">
        <v>3106</v>
      </c>
      <c r="H9110" s="305" t="s">
        <v>4440</v>
      </c>
      <c r="I9110" s="307" t="s">
        <v>4440</v>
      </c>
      <c r="J9110" s="201" t="str">
        <f t="shared" si="285"/>
        <v>9999</v>
      </c>
      <c r="K9110" s="270" t="s">
        <v>4043</v>
      </c>
      <c r="L9110" s="270"/>
      <c r="M9110" s="271"/>
      <c r="N9110" s="270" t="e">
        <v>#N/A</v>
      </c>
      <c r="O9110" s="272" t="e">
        <v>#N/A</v>
      </c>
      <c r="P9110" s="272" t="e">
        <v>#N/A</v>
      </c>
      <c r="Q9110" s="272" t="e">
        <v>#N/A</v>
      </c>
    </row>
    <row r="9111" spans="1:17" s="208" customFormat="1" ht="12">
      <c r="A9111" s="268" t="str">
        <f t="shared" si="286"/>
        <v>##1720414154</v>
      </c>
      <c r="B9111" s="304" t="s">
        <v>19891</v>
      </c>
      <c r="C9111" s="269" t="s">
        <v>3913</v>
      </c>
      <c r="D9111" s="144" t="s">
        <v>3106</v>
      </c>
      <c r="E9111" s="269" t="s">
        <v>3649</v>
      </c>
      <c r="F9111" s="145" t="s">
        <v>3106</v>
      </c>
      <c r="G9111" s="269" t="s">
        <v>3106</v>
      </c>
      <c r="H9111" s="305" t="s">
        <v>3684</v>
      </c>
      <c r="I9111" s="307" t="s">
        <v>3684</v>
      </c>
      <c r="J9111" s="201" t="str">
        <f t="shared" si="285"/>
        <v>9999</v>
      </c>
      <c r="K9111" s="270"/>
      <c r="L9111" s="270"/>
      <c r="M9111" s="271"/>
      <c r="N9111" s="270" t="e">
        <v>#N/A</v>
      </c>
      <c r="O9111" s="272" t="e">
        <v>#N/A</v>
      </c>
      <c r="P9111" s="272" t="e">
        <v>#N/A</v>
      </c>
      <c r="Q9111" s="272" t="e">
        <v>#N/A</v>
      </c>
    </row>
    <row r="9112" spans="1:17" s="208" customFormat="1" ht="12">
      <c r="A9112" s="268" t="str">
        <f t="shared" si="286"/>
        <v>##1730121633</v>
      </c>
      <c r="B9112" s="304" t="s">
        <v>19891</v>
      </c>
      <c r="C9112" s="269" t="s">
        <v>3914</v>
      </c>
      <c r="D9112" s="144" t="s">
        <v>3106</v>
      </c>
      <c r="E9112" s="269" t="s">
        <v>3649</v>
      </c>
      <c r="F9112" s="145" t="s">
        <v>3106</v>
      </c>
      <c r="G9112" s="269" t="s">
        <v>3106</v>
      </c>
      <c r="H9112" s="305" t="s">
        <v>3684</v>
      </c>
      <c r="I9112" s="307" t="s">
        <v>3684</v>
      </c>
      <c r="J9112" s="201" t="str">
        <f t="shared" si="285"/>
        <v>9999</v>
      </c>
      <c r="K9112" s="270"/>
      <c r="L9112" s="270"/>
      <c r="M9112" s="271"/>
      <c r="N9112" s="270" t="e">
        <v>#N/A</v>
      </c>
      <c r="O9112" s="272" t="e">
        <v>#N/A</v>
      </c>
      <c r="P9112" s="272" t="e">
        <v>#N/A</v>
      </c>
      <c r="Q9112" s="272" t="e">
        <v>#N/A</v>
      </c>
    </row>
    <row r="9113" spans="1:17" s="208" customFormat="1" ht="12">
      <c r="A9113" s="268" t="str">
        <f t="shared" si="286"/>
        <v>##1730132515</v>
      </c>
      <c r="B9113" s="304" t="s">
        <v>19891</v>
      </c>
      <c r="C9113" s="269" t="s">
        <v>14527</v>
      </c>
      <c r="D9113" s="144" t="s">
        <v>3106</v>
      </c>
      <c r="E9113" s="269" t="s">
        <v>3649</v>
      </c>
      <c r="F9113" s="145" t="s">
        <v>3106</v>
      </c>
      <c r="G9113" s="269" t="s">
        <v>3106</v>
      </c>
      <c r="H9113" s="305" t="s">
        <v>3650</v>
      </c>
      <c r="I9113" s="307" t="s">
        <v>3650</v>
      </c>
      <c r="J9113" s="201" t="str">
        <f t="shared" si="285"/>
        <v>9999</v>
      </c>
      <c r="K9113" s="270" t="s">
        <v>13993</v>
      </c>
      <c r="L9113" s="270" t="s">
        <v>14438</v>
      </c>
      <c r="M9113" s="271">
        <v>44085</v>
      </c>
      <c r="N9113" s="270" t="e">
        <v>#N/A</v>
      </c>
      <c r="O9113" s="272" t="e">
        <v>#N/A</v>
      </c>
      <c r="P9113" s="272" t="e">
        <v>#N/A</v>
      </c>
      <c r="Q9113" s="272" t="e">
        <v>#N/A</v>
      </c>
    </row>
    <row r="9114" spans="1:17" s="208" customFormat="1" ht="12">
      <c r="A9114" s="268" t="str">
        <f t="shared" si="286"/>
        <v>##1730136532</v>
      </c>
      <c r="B9114" s="304" t="s">
        <v>19891</v>
      </c>
      <c r="C9114" s="269" t="s">
        <v>4441</v>
      </c>
      <c r="D9114" s="144" t="s">
        <v>3106</v>
      </c>
      <c r="E9114" s="269" t="s">
        <v>3649</v>
      </c>
      <c r="F9114" s="145" t="s">
        <v>3106</v>
      </c>
      <c r="G9114" s="269" t="s">
        <v>3106</v>
      </c>
      <c r="H9114" s="305" t="s">
        <v>4442</v>
      </c>
      <c r="I9114" s="307" t="s">
        <v>4442</v>
      </c>
      <c r="J9114" s="201" t="str">
        <f t="shared" si="285"/>
        <v>9999</v>
      </c>
      <c r="K9114" s="270" t="s">
        <v>4043</v>
      </c>
      <c r="L9114" s="270"/>
      <c r="M9114" s="271"/>
      <c r="N9114" s="270" t="e">
        <v>#N/A</v>
      </c>
      <c r="O9114" s="272" t="e">
        <v>#N/A</v>
      </c>
      <c r="P9114" s="272" t="e">
        <v>#N/A</v>
      </c>
      <c r="Q9114" s="272" t="e">
        <v>#N/A</v>
      </c>
    </row>
    <row r="9115" spans="1:17" s="208" customFormat="1" ht="12">
      <c r="A9115" s="268" t="str">
        <f t="shared" si="286"/>
        <v>##1730159286</v>
      </c>
      <c r="B9115" s="304" t="s">
        <v>19891</v>
      </c>
      <c r="C9115" s="269" t="s">
        <v>14324</v>
      </c>
      <c r="D9115" s="144" t="s">
        <v>3106</v>
      </c>
      <c r="E9115" s="269" t="s">
        <v>3649</v>
      </c>
      <c r="F9115" s="145" t="s">
        <v>3106</v>
      </c>
      <c r="G9115" s="269" t="s">
        <v>3106</v>
      </c>
      <c r="H9115" s="305" t="s">
        <v>3650</v>
      </c>
      <c r="I9115" s="307" t="s">
        <v>3650</v>
      </c>
      <c r="J9115" s="201" t="str">
        <f t="shared" si="285"/>
        <v>9999</v>
      </c>
      <c r="K9115" s="270" t="s">
        <v>13915</v>
      </c>
      <c r="L9115" s="270" t="s">
        <v>13916</v>
      </c>
      <c r="M9115" s="271">
        <v>44085</v>
      </c>
      <c r="N9115" s="270" t="e">
        <v>#N/A</v>
      </c>
      <c r="O9115" s="272" t="e">
        <v>#N/A</v>
      </c>
      <c r="P9115" s="272" t="e">
        <v>#N/A</v>
      </c>
      <c r="Q9115" s="272" t="e">
        <v>#N/A</v>
      </c>
    </row>
    <row r="9116" spans="1:17" s="208" customFormat="1" ht="12">
      <c r="A9116" s="268" t="str">
        <f t="shared" si="286"/>
        <v>##1730173154</v>
      </c>
      <c r="B9116" s="304" t="s">
        <v>19891</v>
      </c>
      <c r="C9116" s="269" t="s">
        <v>3915</v>
      </c>
      <c r="D9116" s="144" t="s">
        <v>3106</v>
      </c>
      <c r="E9116" s="269" t="s">
        <v>3649</v>
      </c>
      <c r="F9116" s="145" t="s">
        <v>3106</v>
      </c>
      <c r="G9116" s="269" t="s">
        <v>3106</v>
      </c>
      <c r="H9116" s="305" t="s">
        <v>3684</v>
      </c>
      <c r="I9116" s="307" t="s">
        <v>3684</v>
      </c>
      <c r="J9116" s="201" t="str">
        <f t="shared" si="285"/>
        <v>9999</v>
      </c>
      <c r="K9116" s="270"/>
      <c r="L9116" s="270"/>
      <c r="M9116" s="271"/>
      <c r="N9116" s="270" t="e">
        <v>#N/A</v>
      </c>
      <c r="O9116" s="272" t="e">
        <v>#N/A</v>
      </c>
      <c r="P9116" s="272" t="e">
        <v>#N/A</v>
      </c>
      <c r="Q9116" s="272" t="e">
        <v>#N/A</v>
      </c>
    </row>
    <row r="9117" spans="1:17" s="208" customFormat="1" ht="12">
      <c r="A9117" s="268" t="str">
        <f t="shared" si="286"/>
        <v>##1730503103</v>
      </c>
      <c r="B9117" s="304" t="s">
        <v>19891</v>
      </c>
      <c r="C9117" s="269" t="s">
        <v>4443</v>
      </c>
      <c r="D9117" s="144" t="s">
        <v>3106</v>
      </c>
      <c r="E9117" s="269" t="s">
        <v>3649</v>
      </c>
      <c r="F9117" s="145" t="s">
        <v>3106</v>
      </c>
      <c r="G9117" s="269" t="s">
        <v>3106</v>
      </c>
      <c r="H9117" s="305" t="s">
        <v>4444</v>
      </c>
      <c r="I9117" s="307" t="s">
        <v>4444</v>
      </c>
      <c r="J9117" s="201" t="str">
        <f t="shared" si="285"/>
        <v>9999</v>
      </c>
      <c r="K9117" s="270" t="s">
        <v>4210</v>
      </c>
      <c r="L9117" s="270"/>
      <c r="M9117" s="271"/>
      <c r="N9117" s="270" t="e">
        <v>#N/A</v>
      </c>
      <c r="O9117" s="272" t="e">
        <v>#N/A</v>
      </c>
      <c r="P9117" s="272" t="e">
        <v>#N/A</v>
      </c>
      <c r="Q9117" s="272" t="e">
        <v>#N/A</v>
      </c>
    </row>
    <row r="9118" spans="1:17" s="208" customFormat="1" ht="12">
      <c r="A9118" s="268" t="str">
        <f t="shared" si="286"/>
        <v>##1740208081</v>
      </c>
      <c r="B9118" s="304" t="s">
        <v>19891</v>
      </c>
      <c r="C9118" s="269" t="s">
        <v>3916</v>
      </c>
      <c r="D9118" s="144" t="s">
        <v>3106</v>
      </c>
      <c r="E9118" s="269" t="s">
        <v>3649</v>
      </c>
      <c r="F9118" s="145" t="s">
        <v>3106</v>
      </c>
      <c r="G9118" s="269" t="s">
        <v>3106</v>
      </c>
      <c r="H9118" s="305" t="s">
        <v>3684</v>
      </c>
      <c r="I9118" s="307" t="s">
        <v>3684</v>
      </c>
      <c r="J9118" s="201" t="str">
        <f t="shared" si="285"/>
        <v>9999</v>
      </c>
      <c r="K9118" s="270"/>
      <c r="L9118" s="270"/>
      <c r="M9118" s="271"/>
      <c r="N9118" s="270" t="e">
        <v>#N/A</v>
      </c>
      <c r="O9118" s="272" t="e">
        <v>#N/A</v>
      </c>
      <c r="P9118" s="272" t="e">
        <v>#N/A</v>
      </c>
      <c r="Q9118" s="272" t="e">
        <v>#N/A</v>
      </c>
    </row>
    <row r="9119" spans="1:17" s="208" customFormat="1" ht="12">
      <c r="A9119" s="268" t="str">
        <f t="shared" si="286"/>
        <v>##1740214808</v>
      </c>
      <c r="B9119" s="304" t="s">
        <v>19891</v>
      </c>
      <c r="C9119" s="269" t="s">
        <v>3917</v>
      </c>
      <c r="D9119" s="144" t="s">
        <v>3106</v>
      </c>
      <c r="E9119" s="269" t="s">
        <v>3649</v>
      </c>
      <c r="F9119" s="145" t="s">
        <v>3106</v>
      </c>
      <c r="G9119" s="269" t="s">
        <v>3106</v>
      </c>
      <c r="H9119" s="305" t="s">
        <v>3684</v>
      </c>
      <c r="I9119" s="307" t="s">
        <v>3684</v>
      </c>
      <c r="J9119" s="201" t="str">
        <f t="shared" si="285"/>
        <v>9999</v>
      </c>
      <c r="K9119" s="270"/>
      <c r="L9119" s="270"/>
      <c r="M9119" s="271"/>
      <c r="N9119" s="270" t="e">
        <v>#N/A</v>
      </c>
      <c r="O9119" s="272" t="e">
        <v>#N/A</v>
      </c>
      <c r="P9119" s="272" t="e">
        <v>#N/A</v>
      </c>
      <c r="Q9119" s="272" t="e">
        <v>#N/A</v>
      </c>
    </row>
    <row r="9120" spans="1:17" s="208" customFormat="1" ht="12">
      <c r="A9120" s="268" t="str">
        <f t="shared" si="286"/>
        <v>##1740215219</v>
      </c>
      <c r="B9120" s="304" t="s">
        <v>19891</v>
      </c>
      <c r="C9120" s="269" t="s">
        <v>14337</v>
      </c>
      <c r="D9120" s="144" t="s">
        <v>3106</v>
      </c>
      <c r="E9120" s="269" t="s">
        <v>3649</v>
      </c>
      <c r="F9120" s="145" t="s">
        <v>3106</v>
      </c>
      <c r="G9120" s="269" t="s">
        <v>3106</v>
      </c>
      <c r="H9120" s="305" t="s">
        <v>3650</v>
      </c>
      <c r="I9120" s="307" t="s">
        <v>3650</v>
      </c>
      <c r="J9120" s="201" t="str">
        <f t="shared" si="285"/>
        <v>9999</v>
      </c>
      <c r="K9120" s="270" t="s">
        <v>13915</v>
      </c>
      <c r="L9120" s="270" t="s">
        <v>13916</v>
      </c>
      <c r="M9120" s="271">
        <v>44085</v>
      </c>
      <c r="N9120" s="270" t="e">
        <v>#N/A</v>
      </c>
      <c r="O9120" s="272" t="e">
        <v>#N/A</v>
      </c>
      <c r="P9120" s="272" t="e">
        <v>#N/A</v>
      </c>
      <c r="Q9120" s="272" t="e">
        <v>#N/A</v>
      </c>
    </row>
    <row r="9121" spans="1:17" s="208" customFormat="1" ht="12">
      <c r="A9121" s="268" t="str">
        <f t="shared" si="286"/>
        <v>##1740230119</v>
      </c>
      <c r="B9121" s="304" t="s">
        <v>19891</v>
      </c>
      <c r="C9121" s="269" t="s">
        <v>3918</v>
      </c>
      <c r="D9121" s="144" t="s">
        <v>3106</v>
      </c>
      <c r="E9121" s="269" t="s">
        <v>3649</v>
      </c>
      <c r="F9121" s="145" t="s">
        <v>3106</v>
      </c>
      <c r="G9121" s="269" t="s">
        <v>3106</v>
      </c>
      <c r="H9121" s="305" t="s">
        <v>3684</v>
      </c>
      <c r="I9121" s="307" t="s">
        <v>3684</v>
      </c>
      <c r="J9121" s="201" t="str">
        <f t="shared" si="285"/>
        <v>9999</v>
      </c>
      <c r="K9121" s="270"/>
      <c r="L9121" s="270"/>
      <c r="M9121" s="271"/>
      <c r="N9121" s="270" t="e">
        <v>#N/A</v>
      </c>
      <c r="O9121" s="272" t="e">
        <v>#N/A</v>
      </c>
      <c r="P9121" s="272" t="e">
        <v>#N/A</v>
      </c>
      <c r="Q9121" s="272" t="e">
        <v>#N/A</v>
      </c>
    </row>
    <row r="9122" spans="1:17" s="208" customFormat="1" ht="12">
      <c r="A9122" s="268" t="str">
        <f t="shared" si="286"/>
        <v>##1740447945</v>
      </c>
      <c r="B9122" s="304" t="s">
        <v>19891</v>
      </c>
      <c r="C9122" s="269" t="s">
        <v>14341</v>
      </c>
      <c r="D9122" s="144" t="s">
        <v>3106</v>
      </c>
      <c r="E9122" s="269" t="s">
        <v>3649</v>
      </c>
      <c r="F9122" s="145" t="s">
        <v>3106</v>
      </c>
      <c r="G9122" s="269" t="s">
        <v>3106</v>
      </c>
      <c r="H9122" s="305" t="s">
        <v>3650</v>
      </c>
      <c r="I9122" s="307" t="s">
        <v>3650</v>
      </c>
      <c r="J9122" s="201" t="str">
        <f t="shared" si="285"/>
        <v>9999</v>
      </c>
      <c r="K9122" s="270" t="s">
        <v>13915</v>
      </c>
      <c r="L9122" s="270" t="s">
        <v>13916</v>
      </c>
      <c r="M9122" s="271">
        <v>44085</v>
      </c>
      <c r="N9122" s="270" t="e">
        <v>#N/A</v>
      </c>
      <c r="O9122" s="272" t="e">
        <v>#N/A</v>
      </c>
      <c r="P9122" s="272" t="e">
        <v>#N/A</v>
      </c>
      <c r="Q9122" s="272" t="e">
        <v>#N/A</v>
      </c>
    </row>
    <row r="9123" spans="1:17" s="208" customFormat="1" ht="12">
      <c r="A9123" s="268" t="str">
        <f t="shared" si="286"/>
        <v>##1740561018</v>
      </c>
      <c r="B9123" s="304" t="s">
        <v>19891</v>
      </c>
      <c r="C9123" s="269" t="s">
        <v>3677</v>
      </c>
      <c r="D9123" s="144" t="s">
        <v>3106</v>
      </c>
      <c r="E9123" s="269" t="s">
        <v>3649</v>
      </c>
      <c r="F9123" s="145" t="s">
        <v>3106</v>
      </c>
      <c r="G9123" s="269" t="s">
        <v>3106</v>
      </c>
      <c r="H9123" s="305" t="s">
        <v>3650</v>
      </c>
      <c r="I9123" s="307" t="s">
        <v>3650</v>
      </c>
      <c r="J9123" s="201" t="str">
        <f t="shared" si="285"/>
        <v>9999</v>
      </c>
      <c r="K9123" s="270"/>
      <c r="L9123" s="270"/>
      <c r="M9123" s="271"/>
      <c r="N9123" s="270" t="e">
        <v>#N/A</v>
      </c>
      <c r="O9123" s="272" t="e">
        <v>#N/A</v>
      </c>
      <c r="P9123" s="272" t="e">
        <v>#N/A</v>
      </c>
      <c r="Q9123" s="272" t="e">
        <v>#N/A</v>
      </c>
    </row>
    <row r="9124" spans="1:17" s="208" customFormat="1" ht="12">
      <c r="A9124" s="268" t="str">
        <f t="shared" si="286"/>
        <v>##1740772268</v>
      </c>
      <c r="B9124" s="304" t="s">
        <v>19891</v>
      </c>
      <c r="C9124" s="269" t="s">
        <v>14528</v>
      </c>
      <c r="D9124" s="144" t="s">
        <v>3106</v>
      </c>
      <c r="E9124" s="269" t="s">
        <v>3649</v>
      </c>
      <c r="F9124" s="145" t="s">
        <v>3106</v>
      </c>
      <c r="G9124" s="269" t="s">
        <v>3106</v>
      </c>
      <c r="H9124" s="305" t="s">
        <v>3650</v>
      </c>
      <c r="I9124" s="307" t="s">
        <v>3650</v>
      </c>
      <c r="J9124" s="201" t="str">
        <f t="shared" si="285"/>
        <v>9999</v>
      </c>
      <c r="K9124" s="270" t="s">
        <v>13993</v>
      </c>
      <c r="L9124" s="270" t="s">
        <v>14438</v>
      </c>
      <c r="M9124" s="271">
        <v>44085</v>
      </c>
      <c r="N9124" s="270" t="e">
        <v>#N/A</v>
      </c>
      <c r="O9124" s="272" t="e">
        <v>#N/A</v>
      </c>
      <c r="P9124" s="272" t="e">
        <v>#N/A</v>
      </c>
      <c r="Q9124" s="272" t="e">
        <v>#N/A</v>
      </c>
    </row>
    <row r="9125" spans="1:17" s="208" customFormat="1" ht="12">
      <c r="A9125" s="268" t="str">
        <f t="shared" si="286"/>
        <v>##1750316006</v>
      </c>
      <c r="B9125" s="304" t="s">
        <v>19891</v>
      </c>
      <c r="C9125" s="269" t="s">
        <v>3919</v>
      </c>
      <c r="D9125" s="144" t="s">
        <v>3106</v>
      </c>
      <c r="E9125" s="269" t="s">
        <v>3649</v>
      </c>
      <c r="F9125" s="145" t="s">
        <v>3106</v>
      </c>
      <c r="G9125" s="269" t="s">
        <v>3106</v>
      </c>
      <c r="H9125" s="305" t="s">
        <v>3684</v>
      </c>
      <c r="I9125" s="307" t="s">
        <v>3684</v>
      </c>
      <c r="J9125" s="201" t="str">
        <f t="shared" si="285"/>
        <v>9999</v>
      </c>
      <c r="K9125" s="270"/>
      <c r="L9125" s="270"/>
      <c r="M9125" s="271"/>
      <c r="N9125" s="270" t="e">
        <v>#N/A</v>
      </c>
      <c r="O9125" s="272" t="e">
        <v>#N/A</v>
      </c>
      <c r="P9125" s="272" t="e">
        <v>#N/A</v>
      </c>
      <c r="Q9125" s="272" t="e">
        <v>#N/A</v>
      </c>
    </row>
    <row r="9126" spans="1:17" s="208" customFormat="1" ht="12">
      <c r="A9126" s="268" t="str">
        <f t="shared" si="286"/>
        <v>##1750346151</v>
      </c>
      <c r="B9126" s="304" t="s">
        <v>19891</v>
      </c>
      <c r="C9126" s="269" t="s">
        <v>3920</v>
      </c>
      <c r="D9126" s="144" t="s">
        <v>3106</v>
      </c>
      <c r="E9126" s="269" t="s">
        <v>3649</v>
      </c>
      <c r="F9126" s="145" t="s">
        <v>3106</v>
      </c>
      <c r="G9126" s="269" t="s">
        <v>3106</v>
      </c>
      <c r="H9126" s="305" t="s">
        <v>3684</v>
      </c>
      <c r="I9126" s="307" t="s">
        <v>3684</v>
      </c>
      <c r="J9126" s="201" t="str">
        <f t="shared" si="285"/>
        <v>9999</v>
      </c>
      <c r="K9126" s="270"/>
      <c r="L9126" s="270"/>
      <c r="M9126" s="271"/>
      <c r="N9126" s="270" t="e">
        <v>#N/A</v>
      </c>
      <c r="O9126" s="272" t="e">
        <v>#N/A</v>
      </c>
      <c r="P9126" s="272" t="e">
        <v>#N/A</v>
      </c>
      <c r="Q9126" s="272" t="e">
        <v>#N/A</v>
      </c>
    </row>
    <row r="9127" spans="1:17" s="208" customFormat="1" ht="12">
      <c r="A9127" s="268" t="str">
        <f t="shared" si="286"/>
        <v>##1750353462</v>
      </c>
      <c r="B9127" s="304" t="s">
        <v>19891</v>
      </c>
      <c r="C9127" s="269" t="s">
        <v>3921</v>
      </c>
      <c r="D9127" s="144" t="s">
        <v>3106</v>
      </c>
      <c r="E9127" s="269" t="s">
        <v>3649</v>
      </c>
      <c r="F9127" s="145" t="s">
        <v>3106</v>
      </c>
      <c r="G9127" s="269" t="s">
        <v>3106</v>
      </c>
      <c r="H9127" s="305" t="s">
        <v>3684</v>
      </c>
      <c r="I9127" s="307" t="s">
        <v>3684</v>
      </c>
      <c r="J9127" s="201" t="str">
        <f t="shared" si="285"/>
        <v>9999</v>
      </c>
      <c r="K9127" s="270"/>
      <c r="L9127" s="270"/>
      <c r="M9127" s="271"/>
      <c r="N9127" s="270" t="e">
        <v>#N/A</v>
      </c>
      <c r="O9127" s="272" t="e">
        <v>#N/A</v>
      </c>
      <c r="P9127" s="272" t="e">
        <v>#N/A</v>
      </c>
      <c r="Q9127" s="272" t="e">
        <v>#N/A</v>
      </c>
    </row>
    <row r="9128" spans="1:17" s="208" customFormat="1" ht="12">
      <c r="A9128" s="268" t="str">
        <f t="shared" si="286"/>
        <v>##1750369203</v>
      </c>
      <c r="B9128" s="304" t="s">
        <v>19891</v>
      </c>
      <c r="C9128" s="269" t="s">
        <v>3678</v>
      </c>
      <c r="D9128" s="144" t="s">
        <v>3106</v>
      </c>
      <c r="E9128" s="269" t="s">
        <v>3649</v>
      </c>
      <c r="F9128" s="145" t="s">
        <v>3106</v>
      </c>
      <c r="G9128" s="269" t="s">
        <v>3106</v>
      </c>
      <c r="H9128" s="305" t="s">
        <v>3650</v>
      </c>
      <c r="I9128" s="307" t="s">
        <v>3650</v>
      </c>
      <c r="J9128" s="201" t="str">
        <f t="shared" si="285"/>
        <v>9999</v>
      </c>
      <c r="K9128" s="270"/>
      <c r="L9128" s="270"/>
      <c r="M9128" s="271"/>
      <c r="N9128" s="270" t="e">
        <v>#N/A</v>
      </c>
      <c r="O9128" s="272" t="e">
        <v>#N/A</v>
      </c>
      <c r="P9128" s="272" t="e">
        <v>#N/A</v>
      </c>
      <c r="Q9128" s="272" t="e">
        <v>#N/A</v>
      </c>
    </row>
    <row r="9129" spans="1:17" s="208" customFormat="1" ht="12">
      <c r="A9129" s="268" t="str">
        <f t="shared" si="286"/>
        <v>##1750384079</v>
      </c>
      <c r="B9129" s="304" t="s">
        <v>19891</v>
      </c>
      <c r="C9129" s="269" t="s">
        <v>14529</v>
      </c>
      <c r="D9129" s="144" t="s">
        <v>3106</v>
      </c>
      <c r="E9129" s="269" t="s">
        <v>3649</v>
      </c>
      <c r="F9129" s="145" t="s">
        <v>3106</v>
      </c>
      <c r="G9129" s="269" t="s">
        <v>3106</v>
      </c>
      <c r="H9129" s="305" t="s">
        <v>3650</v>
      </c>
      <c r="I9129" s="307" t="s">
        <v>3650</v>
      </c>
      <c r="J9129" s="201" t="str">
        <f t="shared" si="285"/>
        <v>9999</v>
      </c>
      <c r="K9129" s="270" t="s">
        <v>13993</v>
      </c>
      <c r="L9129" s="270" t="s">
        <v>14438</v>
      </c>
      <c r="M9129" s="271">
        <v>44085</v>
      </c>
      <c r="N9129" s="270" t="e">
        <v>#N/A</v>
      </c>
      <c r="O9129" s="272" t="e">
        <v>#N/A</v>
      </c>
      <c r="P9129" s="272" t="e">
        <v>#N/A</v>
      </c>
      <c r="Q9129" s="272" t="e">
        <v>#N/A</v>
      </c>
    </row>
    <row r="9130" spans="1:17" s="208" customFormat="1" ht="12">
      <c r="A9130" s="268" t="str">
        <f t="shared" si="286"/>
        <v>##1750468583</v>
      </c>
      <c r="B9130" s="304" t="s">
        <v>19891</v>
      </c>
      <c r="C9130" s="269" t="s">
        <v>4030</v>
      </c>
      <c r="D9130" s="144" t="s">
        <v>3106</v>
      </c>
      <c r="E9130" s="269" t="s">
        <v>3649</v>
      </c>
      <c r="F9130" s="145" t="s">
        <v>3106</v>
      </c>
      <c r="G9130" s="269" t="s">
        <v>3106</v>
      </c>
      <c r="H9130" s="305" t="s">
        <v>3650</v>
      </c>
      <c r="I9130" s="307" t="s">
        <v>3650</v>
      </c>
      <c r="J9130" s="201" t="str">
        <f t="shared" si="285"/>
        <v>9999</v>
      </c>
      <c r="K9130" s="270"/>
      <c r="L9130" s="270"/>
      <c r="M9130" s="271"/>
      <c r="N9130" s="270" t="e">
        <v>#N/A</v>
      </c>
      <c r="O9130" s="272" t="e">
        <v>#N/A</v>
      </c>
      <c r="P9130" s="272" t="e">
        <v>#N/A</v>
      </c>
      <c r="Q9130" s="272" t="e">
        <v>#N/A</v>
      </c>
    </row>
    <row r="9131" spans="1:17" s="208" customFormat="1" ht="12">
      <c r="A9131" s="268" t="str">
        <f t="shared" si="286"/>
        <v>##1750661534</v>
      </c>
      <c r="B9131" s="304" t="s">
        <v>19891</v>
      </c>
      <c r="C9131" s="269" t="s">
        <v>3922</v>
      </c>
      <c r="D9131" s="144" t="s">
        <v>3106</v>
      </c>
      <c r="E9131" s="269" t="s">
        <v>3649</v>
      </c>
      <c r="F9131" s="145" t="s">
        <v>3106</v>
      </c>
      <c r="G9131" s="269" t="s">
        <v>3106</v>
      </c>
      <c r="H9131" s="305" t="s">
        <v>3684</v>
      </c>
      <c r="I9131" s="307" t="s">
        <v>3684</v>
      </c>
      <c r="J9131" s="201" t="str">
        <f t="shared" si="285"/>
        <v>9999</v>
      </c>
      <c r="K9131" s="270"/>
      <c r="L9131" s="270"/>
      <c r="M9131" s="271"/>
      <c r="N9131" s="270" t="e">
        <v>#N/A</v>
      </c>
      <c r="O9131" s="272" t="e">
        <v>#N/A</v>
      </c>
      <c r="P9131" s="272" t="e">
        <v>#N/A</v>
      </c>
      <c r="Q9131" s="272" t="e">
        <v>#N/A</v>
      </c>
    </row>
    <row r="9132" spans="1:17" s="208" customFormat="1" ht="12">
      <c r="A9132" s="268" t="str">
        <f t="shared" si="286"/>
        <v>##1760426969</v>
      </c>
      <c r="B9132" s="304" t="s">
        <v>19891</v>
      </c>
      <c r="C9132" s="269" t="s">
        <v>4445</v>
      </c>
      <c r="D9132" s="144" t="s">
        <v>3106</v>
      </c>
      <c r="E9132" s="269" t="s">
        <v>3649</v>
      </c>
      <c r="F9132" s="145" t="s">
        <v>3106</v>
      </c>
      <c r="G9132" s="269" t="s">
        <v>3106</v>
      </c>
      <c r="H9132" s="305" t="s">
        <v>4446</v>
      </c>
      <c r="I9132" s="307" t="s">
        <v>4446</v>
      </c>
      <c r="J9132" s="201" t="str">
        <f t="shared" si="285"/>
        <v>9999</v>
      </c>
      <c r="K9132" s="270" t="s">
        <v>4043</v>
      </c>
      <c r="L9132" s="270"/>
      <c r="M9132" s="271"/>
      <c r="N9132" s="270" t="e">
        <v>#N/A</v>
      </c>
      <c r="O9132" s="272" t="e">
        <v>#N/A</v>
      </c>
      <c r="P9132" s="272" t="e">
        <v>#N/A</v>
      </c>
      <c r="Q9132" s="272" t="e">
        <v>#N/A</v>
      </c>
    </row>
    <row r="9133" spans="1:17" s="208" customFormat="1" ht="12">
      <c r="A9133" s="268" t="str">
        <f t="shared" si="286"/>
        <v>##1760454334</v>
      </c>
      <c r="B9133" s="304" t="s">
        <v>19891</v>
      </c>
      <c r="C9133" s="269" t="s">
        <v>4447</v>
      </c>
      <c r="D9133" s="144" t="s">
        <v>3106</v>
      </c>
      <c r="E9133" s="269" t="s">
        <v>3649</v>
      </c>
      <c r="F9133" s="145" t="s">
        <v>3106</v>
      </c>
      <c r="G9133" s="269" t="s">
        <v>3106</v>
      </c>
      <c r="H9133" s="305" t="s">
        <v>4448</v>
      </c>
      <c r="I9133" s="307" t="s">
        <v>4448</v>
      </c>
      <c r="J9133" s="201" t="str">
        <f t="shared" si="285"/>
        <v>9999</v>
      </c>
      <c r="K9133" s="270" t="s">
        <v>4043</v>
      </c>
      <c r="L9133" s="270"/>
      <c r="M9133" s="271"/>
      <c r="N9133" s="270" t="e">
        <v>#N/A</v>
      </c>
      <c r="O9133" s="272" t="e">
        <v>#N/A</v>
      </c>
      <c r="P9133" s="272" t="e">
        <v>#N/A</v>
      </c>
      <c r="Q9133" s="272" t="e">
        <v>#N/A</v>
      </c>
    </row>
    <row r="9134" spans="1:17" s="208" customFormat="1" ht="12">
      <c r="A9134" s="268" t="str">
        <f t="shared" si="286"/>
        <v>##1760482517</v>
      </c>
      <c r="B9134" s="304" t="s">
        <v>19891</v>
      </c>
      <c r="C9134" s="269" t="s">
        <v>14357</v>
      </c>
      <c r="D9134" s="144" t="s">
        <v>3106</v>
      </c>
      <c r="E9134" s="269" t="s">
        <v>3649</v>
      </c>
      <c r="F9134" s="145" t="s">
        <v>3106</v>
      </c>
      <c r="G9134" s="269" t="s">
        <v>3106</v>
      </c>
      <c r="H9134" s="305" t="s">
        <v>3650</v>
      </c>
      <c r="I9134" s="307" t="s">
        <v>3650</v>
      </c>
      <c r="J9134" s="201" t="str">
        <f t="shared" si="285"/>
        <v>9999</v>
      </c>
      <c r="K9134" s="270" t="s">
        <v>13915</v>
      </c>
      <c r="L9134" s="270" t="s">
        <v>13916</v>
      </c>
      <c r="M9134" s="271">
        <v>44085</v>
      </c>
      <c r="N9134" s="270" t="e">
        <v>#N/A</v>
      </c>
      <c r="O9134" s="272" t="e">
        <v>#N/A</v>
      </c>
      <c r="P9134" s="272" t="e">
        <v>#N/A</v>
      </c>
      <c r="Q9134" s="272" t="e">
        <v>#N/A</v>
      </c>
    </row>
    <row r="9135" spans="1:17" s="208" customFormat="1" ht="12">
      <c r="A9135" s="268" t="str">
        <f t="shared" si="286"/>
        <v>##1760488266</v>
      </c>
      <c r="B9135" s="304" t="s">
        <v>19891</v>
      </c>
      <c r="C9135" s="269" t="s">
        <v>14530</v>
      </c>
      <c r="D9135" s="144" t="s">
        <v>3106</v>
      </c>
      <c r="E9135" s="269" t="s">
        <v>3649</v>
      </c>
      <c r="F9135" s="145" t="s">
        <v>3106</v>
      </c>
      <c r="G9135" s="269" t="s">
        <v>3106</v>
      </c>
      <c r="H9135" s="305" t="s">
        <v>3650</v>
      </c>
      <c r="I9135" s="307" t="s">
        <v>3650</v>
      </c>
      <c r="J9135" s="201" t="str">
        <f t="shared" si="285"/>
        <v>9999</v>
      </c>
      <c r="K9135" s="270" t="s">
        <v>13993</v>
      </c>
      <c r="L9135" s="270" t="s">
        <v>14438</v>
      </c>
      <c r="M9135" s="271">
        <v>44085</v>
      </c>
      <c r="N9135" s="270" t="e">
        <v>#N/A</v>
      </c>
      <c r="O9135" s="272" t="e">
        <v>#N/A</v>
      </c>
      <c r="P9135" s="272" t="e">
        <v>#N/A</v>
      </c>
      <c r="Q9135" s="272" t="e">
        <v>#N/A</v>
      </c>
    </row>
    <row r="9136" spans="1:17" s="208" customFormat="1" ht="12">
      <c r="A9136" s="268" t="str">
        <f t="shared" si="286"/>
        <v>##1760669790</v>
      </c>
      <c r="B9136" s="304" t="s">
        <v>19891</v>
      </c>
      <c r="C9136" s="269" t="s">
        <v>3923</v>
      </c>
      <c r="D9136" s="144" t="s">
        <v>3106</v>
      </c>
      <c r="E9136" s="269" t="s">
        <v>3649</v>
      </c>
      <c r="F9136" s="145" t="s">
        <v>3106</v>
      </c>
      <c r="G9136" s="269" t="s">
        <v>3106</v>
      </c>
      <c r="H9136" s="305" t="s">
        <v>3684</v>
      </c>
      <c r="I9136" s="307" t="s">
        <v>3684</v>
      </c>
      <c r="J9136" s="201" t="str">
        <f t="shared" si="285"/>
        <v>9999</v>
      </c>
      <c r="K9136" s="270"/>
      <c r="L9136" s="270"/>
      <c r="M9136" s="271"/>
      <c r="N9136" s="270" t="e">
        <v>#N/A</v>
      </c>
      <c r="O9136" s="272" t="e">
        <v>#N/A</v>
      </c>
      <c r="P9136" s="272" t="e">
        <v>#N/A</v>
      </c>
      <c r="Q9136" s="272" t="e">
        <v>#N/A</v>
      </c>
    </row>
    <row r="9137" spans="1:17" s="208" customFormat="1" ht="12">
      <c r="A9137" s="268" t="str">
        <f t="shared" si="286"/>
        <v>##1760764849</v>
      </c>
      <c r="B9137" s="304" t="s">
        <v>19891</v>
      </c>
      <c r="C9137" s="269" t="s">
        <v>3924</v>
      </c>
      <c r="D9137" s="144" t="s">
        <v>3106</v>
      </c>
      <c r="E9137" s="269" t="s">
        <v>3649</v>
      </c>
      <c r="F9137" s="145" t="s">
        <v>3106</v>
      </c>
      <c r="G9137" s="269" t="s">
        <v>3106</v>
      </c>
      <c r="H9137" s="305" t="s">
        <v>3684</v>
      </c>
      <c r="I9137" s="307" t="s">
        <v>3684</v>
      </c>
      <c r="J9137" s="201" t="str">
        <f t="shared" si="285"/>
        <v>9999</v>
      </c>
      <c r="K9137" s="270"/>
      <c r="L9137" s="270"/>
      <c r="M9137" s="271"/>
      <c r="N9137" s="270" t="e">
        <v>#N/A</v>
      </c>
      <c r="O9137" s="272" t="e">
        <v>#N/A</v>
      </c>
      <c r="P9137" s="272" t="e">
        <v>#N/A</v>
      </c>
      <c r="Q9137" s="272" t="e">
        <v>#N/A</v>
      </c>
    </row>
    <row r="9138" spans="1:17" s="208" customFormat="1" ht="12">
      <c r="A9138" s="268" t="str">
        <f t="shared" si="286"/>
        <v>##1760794044</v>
      </c>
      <c r="B9138" s="304" t="s">
        <v>19891</v>
      </c>
      <c r="C9138" s="269" t="s">
        <v>4449</v>
      </c>
      <c r="D9138" s="144" t="s">
        <v>3106</v>
      </c>
      <c r="E9138" s="269" t="s">
        <v>3649</v>
      </c>
      <c r="F9138" s="145" t="s">
        <v>3106</v>
      </c>
      <c r="G9138" s="269" t="s">
        <v>3106</v>
      </c>
      <c r="H9138" s="305" t="s">
        <v>4450</v>
      </c>
      <c r="I9138" s="307" t="s">
        <v>4450</v>
      </c>
      <c r="J9138" s="201" t="str">
        <f t="shared" si="285"/>
        <v>9999</v>
      </c>
      <c r="K9138" s="270" t="s">
        <v>4117</v>
      </c>
      <c r="L9138" s="270"/>
      <c r="M9138" s="271"/>
      <c r="N9138" s="270" t="e">
        <v>#N/A</v>
      </c>
      <c r="O9138" s="272" t="e">
        <v>#N/A</v>
      </c>
      <c r="P9138" s="272" t="e">
        <v>#N/A</v>
      </c>
      <c r="Q9138" s="272" t="e">
        <v>#N/A</v>
      </c>
    </row>
    <row r="9139" spans="1:17" s="208" customFormat="1" ht="12">
      <c r="A9139" s="268" t="str">
        <f t="shared" si="286"/>
        <v>##1770554214</v>
      </c>
      <c r="B9139" s="304" t="s">
        <v>19891</v>
      </c>
      <c r="C9139" s="269" t="s">
        <v>4451</v>
      </c>
      <c r="D9139" s="144" t="s">
        <v>3106</v>
      </c>
      <c r="E9139" s="269" t="s">
        <v>3649</v>
      </c>
      <c r="F9139" s="145" t="s">
        <v>3106</v>
      </c>
      <c r="G9139" s="269" t="s">
        <v>3106</v>
      </c>
      <c r="H9139" s="305" t="s">
        <v>4452</v>
      </c>
      <c r="I9139" s="307" t="s">
        <v>4452</v>
      </c>
      <c r="J9139" s="201" t="str">
        <f t="shared" si="285"/>
        <v>9999</v>
      </c>
      <c r="K9139" s="270" t="s">
        <v>4043</v>
      </c>
      <c r="L9139" s="270"/>
      <c r="M9139" s="271"/>
      <c r="N9139" s="270" t="e">
        <v>#N/A</v>
      </c>
      <c r="O9139" s="272" t="e">
        <v>#N/A</v>
      </c>
      <c r="P9139" s="272" t="e">
        <v>#N/A</v>
      </c>
      <c r="Q9139" s="272" t="e">
        <v>#N/A</v>
      </c>
    </row>
    <row r="9140" spans="1:17" s="208" customFormat="1" ht="12">
      <c r="A9140" s="268" t="str">
        <f t="shared" si="286"/>
        <v>##1770569832</v>
      </c>
      <c r="B9140" s="304" t="s">
        <v>19891</v>
      </c>
      <c r="C9140" s="269" t="s">
        <v>3925</v>
      </c>
      <c r="D9140" s="144" t="s">
        <v>3106</v>
      </c>
      <c r="E9140" s="269" t="s">
        <v>3649</v>
      </c>
      <c r="F9140" s="145" t="s">
        <v>3106</v>
      </c>
      <c r="G9140" s="269" t="s">
        <v>3106</v>
      </c>
      <c r="H9140" s="305" t="s">
        <v>3684</v>
      </c>
      <c r="I9140" s="307" t="s">
        <v>3684</v>
      </c>
      <c r="J9140" s="201" t="str">
        <f t="shared" si="285"/>
        <v>9999</v>
      </c>
      <c r="K9140" s="270"/>
      <c r="L9140" s="270"/>
      <c r="M9140" s="271"/>
      <c r="N9140" s="270" t="e">
        <v>#N/A</v>
      </c>
      <c r="O9140" s="272" t="e">
        <v>#N/A</v>
      </c>
      <c r="P9140" s="272" t="e">
        <v>#N/A</v>
      </c>
      <c r="Q9140" s="272" t="e">
        <v>#N/A</v>
      </c>
    </row>
    <row r="9141" spans="1:17" s="208" customFormat="1" ht="12">
      <c r="A9141" s="268" t="str">
        <f t="shared" si="286"/>
        <v>##1770575003</v>
      </c>
      <c r="B9141" s="304" t="s">
        <v>19891</v>
      </c>
      <c r="C9141" s="269" t="s">
        <v>14531</v>
      </c>
      <c r="D9141" s="144" t="s">
        <v>3106</v>
      </c>
      <c r="E9141" s="269" t="s">
        <v>3649</v>
      </c>
      <c r="F9141" s="145" t="s">
        <v>3106</v>
      </c>
      <c r="G9141" s="269" t="s">
        <v>3106</v>
      </c>
      <c r="H9141" s="305" t="s">
        <v>3650</v>
      </c>
      <c r="I9141" s="307" t="s">
        <v>3650</v>
      </c>
      <c r="J9141" s="201" t="str">
        <f t="shared" si="285"/>
        <v>9999</v>
      </c>
      <c r="K9141" s="270" t="s">
        <v>13993</v>
      </c>
      <c r="L9141" s="270" t="s">
        <v>14438</v>
      </c>
      <c r="M9141" s="271">
        <v>44085</v>
      </c>
      <c r="N9141" s="270" t="e">
        <v>#N/A</v>
      </c>
      <c r="O9141" s="272" t="e">
        <v>#N/A</v>
      </c>
      <c r="P9141" s="272" t="e">
        <v>#N/A</v>
      </c>
      <c r="Q9141" s="272" t="e">
        <v>#N/A</v>
      </c>
    </row>
    <row r="9142" spans="1:17" s="208" customFormat="1" ht="12">
      <c r="A9142" s="268" t="str">
        <f t="shared" si="286"/>
        <v>##1770579534</v>
      </c>
      <c r="B9142" s="304" t="s">
        <v>19891</v>
      </c>
      <c r="C9142" s="269" t="s">
        <v>14532</v>
      </c>
      <c r="D9142" s="144" t="s">
        <v>3106</v>
      </c>
      <c r="E9142" s="269" t="s">
        <v>3649</v>
      </c>
      <c r="F9142" s="145" t="s">
        <v>3106</v>
      </c>
      <c r="G9142" s="269" t="s">
        <v>3106</v>
      </c>
      <c r="H9142" s="305" t="s">
        <v>3650</v>
      </c>
      <c r="I9142" s="307" t="s">
        <v>3650</v>
      </c>
      <c r="J9142" s="201" t="str">
        <f t="shared" si="285"/>
        <v>9999</v>
      </c>
      <c r="K9142" s="270" t="s">
        <v>13993</v>
      </c>
      <c r="L9142" s="270" t="s">
        <v>14438</v>
      </c>
      <c r="M9142" s="271">
        <v>44085</v>
      </c>
      <c r="N9142" s="270" t="e">
        <v>#N/A</v>
      </c>
      <c r="O9142" s="272" t="e">
        <v>#N/A</v>
      </c>
      <c r="P9142" s="272" t="e">
        <v>#N/A</v>
      </c>
      <c r="Q9142" s="272" t="e">
        <v>#N/A</v>
      </c>
    </row>
    <row r="9143" spans="1:17" s="208" customFormat="1" ht="12">
      <c r="A9143" s="268" t="str">
        <f t="shared" si="286"/>
        <v>##1770580813</v>
      </c>
      <c r="B9143" s="304" t="s">
        <v>19891</v>
      </c>
      <c r="C9143" s="269" t="s">
        <v>3926</v>
      </c>
      <c r="D9143" s="144" t="s">
        <v>3106</v>
      </c>
      <c r="E9143" s="269" t="s">
        <v>3649</v>
      </c>
      <c r="F9143" s="145" t="s">
        <v>3106</v>
      </c>
      <c r="G9143" s="269" t="s">
        <v>3106</v>
      </c>
      <c r="H9143" s="305" t="s">
        <v>3684</v>
      </c>
      <c r="I9143" s="307" t="s">
        <v>3684</v>
      </c>
      <c r="J9143" s="201" t="str">
        <f t="shared" si="285"/>
        <v>9999</v>
      </c>
      <c r="K9143" s="270"/>
      <c r="L9143" s="270"/>
      <c r="M9143" s="271"/>
      <c r="N9143" s="270" t="e">
        <v>#N/A</v>
      </c>
      <c r="O9143" s="272" t="e">
        <v>#N/A</v>
      </c>
      <c r="P9143" s="272" t="e">
        <v>#N/A</v>
      </c>
      <c r="Q9143" s="272" t="e">
        <v>#N/A</v>
      </c>
    </row>
    <row r="9144" spans="1:17" s="208" customFormat="1" ht="12">
      <c r="A9144" s="268" t="str">
        <f t="shared" si="286"/>
        <v>##1770626608</v>
      </c>
      <c r="B9144" s="304" t="s">
        <v>19891</v>
      </c>
      <c r="C9144" s="269" t="s">
        <v>4453</v>
      </c>
      <c r="D9144" s="144" t="s">
        <v>3106</v>
      </c>
      <c r="E9144" s="269" t="s">
        <v>3649</v>
      </c>
      <c r="F9144" s="145" t="s">
        <v>3106</v>
      </c>
      <c r="G9144" s="269" t="s">
        <v>3106</v>
      </c>
      <c r="H9144" s="305" t="s">
        <v>4454</v>
      </c>
      <c r="I9144" s="307" t="s">
        <v>4454</v>
      </c>
      <c r="J9144" s="201" t="str">
        <f t="shared" si="285"/>
        <v>9999</v>
      </c>
      <c r="K9144" s="270" t="s">
        <v>4043</v>
      </c>
      <c r="L9144" s="270"/>
      <c r="M9144" s="271"/>
      <c r="N9144" s="270" t="e">
        <v>#N/A</v>
      </c>
      <c r="O9144" s="272" t="e">
        <v>#N/A</v>
      </c>
      <c r="P9144" s="272" t="e">
        <v>#N/A</v>
      </c>
      <c r="Q9144" s="272" t="e">
        <v>#N/A</v>
      </c>
    </row>
    <row r="9145" spans="1:17" s="208" customFormat="1" ht="12">
      <c r="A9145" s="268" t="str">
        <f t="shared" si="286"/>
        <v>##1770639494</v>
      </c>
      <c r="B9145" s="304" t="s">
        <v>19891</v>
      </c>
      <c r="C9145" s="269" t="s">
        <v>4455</v>
      </c>
      <c r="D9145" s="144" t="s">
        <v>3106</v>
      </c>
      <c r="E9145" s="269" t="s">
        <v>3649</v>
      </c>
      <c r="F9145" s="145" t="s">
        <v>3106</v>
      </c>
      <c r="G9145" s="269" t="s">
        <v>3106</v>
      </c>
      <c r="H9145" s="305" t="s">
        <v>4456</v>
      </c>
      <c r="I9145" s="307" t="s">
        <v>4456</v>
      </c>
      <c r="J9145" s="201" t="str">
        <f t="shared" si="285"/>
        <v>9999</v>
      </c>
      <c r="K9145" s="270" t="s">
        <v>4457</v>
      </c>
      <c r="L9145" s="270"/>
      <c r="M9145" s="271"/>
      <c r="N9145" s="270" t="e">
        <v>#N/A</v>
      </c>
      <c r="O9145" s="272" t="e">
        <v>#N/A</v>
      </c>
      <c r="P9145" s="272" t="e">
        <v>#N/A</v>
      </c>
      <c r="Q9145" s="272" t="e">
        <v>#N/A</v>
      </c>
    </row>
    <row r="9146" spans="1:17" s="208" customFormat="1" ht="12">
      <c r="A9146" s="268" t="str">
        <f t="shared" si="286"/>
        <v>##1770674350</v>
      </c>
      <c r="B9146" s="304" t="s">
        <v>19891</v>
      </c>
      <c r="C9146" s="269" t="s">
        <v>4458</v>
      </c>
      <c r="D9146" s="144" t="s">
        <v>3106</v>
      </c>
      <c r="E9146" s="269" t="s">
        <v>3649</v>
      </c>
      <c r="F9146" s="145" t="s">
        <v>3106</v>
      </c>
      <c r="G9146" s="269" t="s">
        <v>3106</v>
      </c>
      <c r="H9146" s="305" t="s">
        <v>4459</v>
      </c>
      <c r="I9146" s="307" t="s">
        <v>4459</v>
      </c>
      <c r="J9146" s="201" t="str">
        <f t="shared" si="285"/>
        <v>9999</v>
      </c>
      <c r="K9146" s="270" t="s">
        <v>4043</v>
      </c>
      <c r="L9146" s="270"/>
      <c r="M9146" s="271"/>
      <c r="N9146" s="270" t="e">
        <v>#N/A</v>
      </c>
      <c r="O9146" s="272" t="e">
        <v>#N/A</v>
      </c>
      <c r="P9146" s="272" t="e">
        <v>#N/A</v>
      </c>
      <c r="Q9146" s="272" t="e">
        <v>#N/A</v>
      </c>
    </row>
    <row r="9147" spans="1:17" s="208" customFormat="1" ht="12">
      <c r="A9147" s="268" t="str">
        <f t="shared" si="286"/>
        <v>##1770802308</v>
      </c>
      <c r="B9147" s="304" t="s">
        <v>19891</v>
      </c>
      <c r="C9147" s="269" t="s">
        <v>4460</v>
      </c>
      <c r="D9147" s="144" t="s">
        <v>3106</v>
      </c>
      <c r="E9147" s="269" t="s">
        <v>3649</v>
      </c>
      <c r="F9147" s="145" t="s">
        <v>3106</v>
      </c>
      <c r="G9147" s="269" t="s">
        <v>3106</v>
      </c>
      <c r="H9147" s="305" t="s">
        <v>4461</v>
      </c>
      <c r="I9147" s="307" t="s">
        <v>4461</v>
      </c>
      <c r="J9147" s="201" t="str">
        <f t="shared" si="285"/>
        <v>9999</v>
      </c>
      <c r="K9147" s="270" t="s">
        <v>4043</v>
      </c>
      <c r="L9147" s="270"/>
      <c r="M9147" s="271"/>
      <c r="N9147" s="270" t="e">
        <v>#N/A</v>
      </c>
      <c r="O9147" s="272" t="e">
        <v>#N/A</v>
      </c>
      <c r="P9147" s="272" t="e">
        <v>#N/A</v>
      </c>
      <c r="Q9147" s="272" t="e">
        <v>#N/A</v>
      </c>
    </row>
    <row r="9148" spans="1:17" s="208" customFormat="1" ht="12">
      <c r="A9148" s="268" t="str">
        <f t="shared" si="286"/>
        <v>##1780608216</v>
      </c>
      <c r="B9148" s="304" t="s">
        <v>19891</v>
      </c>
      <c r="C9148" s="269" t="s">
        <v>3927</v>
      </c>
      <c r="D9148" s="144" t="s">
        <v>3106</v>
      </c>
      <c r="E9148" s="269" t="s">
        <v>3649</v>
      </c>
      <c r="F9148" s="145" t="s">
        <v>3106</v>
      </c>
      <c r="G9148" s="269" t="s">
        <v>3106</v>
      </c>
      <c r="H9148" s="305" t="s">
        <v>3684</v>
      </c>
      <c r="I9148" s="307" t="s">
        <v>3684</v>
      </c>
      <c r="J9148" s="201" t="str">
        <f t="shared" si="285"/>
        <v>9999</v>
      </c>
      <c r="K9148" s="270"/>
      <c r="L9148" s="270"/>
      <c r="M9148" s="271"/>
      <c r="N9148" s="270" t="e">
        <v>#N/A</v>
      </c>
      <c r="O9148" s="272" t="e">
        <v>#N/A</v>
      </c>
      <c r="P9148" s="272" t="e">
        <v>#N/A</v>
      </c>
      <c r="Q9148" s="272" t="e">
        <v>#N/A</v>
      </c>
    </row>
    <row r="9149" spans="1:17" s="208" customFormat="1" ht="12">
      <c r="A9149" s="268" t="str">
        <f t="shared" si="286"/>
        <v>##1780621334</v>
      </c>
      <c r="B9149" s="304" t="s">
        <v>19891</v>
      </c>
      <c r="C9149" s="269" t="s">
        <v>14533</v>
      </c>
      <c r="D9149" s="144" t="s">
        <v>3106</v>
      </c>
      <c r="E9149" s="269" t="s">
        <v>3649</v>
      </c>
      <c r="F9149" s="145" t="s">
        <v>3106</v>
      </c>
      <c r="G9149" s="269" t="s">
        <v>3106</v>
      </c>
      <c r="H9149" s="305" t="s">
        <v>3650</v>
      </c>
      <c r="I9149" s="307" t="s">
        <v>3650</v>
      </c>
      <c r="J9149" s="201" t="str">
        <f t="shared" si="285"/>
        <v>9999</v>
      </c>
      <c r="K9149" s="270" t="s">
        <v>13993</v>
      </c>
      <c r="L9149" s="270" t="s">
        <v>14438</v>
      </c>
      <c r="M9149" s="271">
        <v>44085</v>
      </c>
      <c r="N9149" s="270" t="e">
        <v>#N/A</v>
      </c>
      <c r="O9149" s="272" t="e">
        <v>#N/A</v>
      </c>
      <c r="P9149" s="272" t="e">
        <v>#N/A</v>
      </c>
      <c r="Q9149" s="272" t="e">
        <v>#N/A</v>
      </c>
    </row>
    <row r="9150" spans="1:17" s="208" customFormat="1" ht="12">
      <c r="A9150" s="268" t="str">
        <f t="shared" si="286"/>
        <v>##1780684431</v>
      </c>
      <c r="B9150" s="304" t="s">
        <v>19891</v>
      </c>
      <c r="C9150" s="269" t="s">
        <v>3928</v>
      </c>
      <c r="D9150" s="144" t="s">
        <v>3106</v>
      </c>
      <c r="E9150" s="269" t="s">
        <v>3649</v>
      </c>
      <c r="F9150" s="145" t="s">
        <v>3106</v>
      </c>
      <c r="G9150" s="269" t="s">
        <v>3106</v>
      </c>
      <c r="H9150" s="305" t="s">
        <v>3684</v>
      </c>
      <c r="I9150" s="307" t="s">
        <v>3684</v>
      </c>
      <c r="J9150" s="201" t="str">
        <f t="shared" si="285"/>
        <v>9999</v>
      </c>
      <c r="K9150" s="270"/>
      <c r="L9150" s="270"/>
      <c r="M9150" s="271"/>
      <c r="N9150" s="270" t="e">
        <v>#N/A</v>
      </c>
      <c r="O9150" s="272" t="e">
        <v>#N/A</v>
      </c>
      <c r="P9150" s="272" t="e">
        <v>#N/A</v>
      </c>
      <c r="Q9150" s="272" t="e">
        <v>#N/A</v>
      </c>
    </row>
    <row r="9151" spans="1:17" s="208" customFormat="1" ht="12">
      <c r="A9151" s="268" t="str">
        <f t="shared" si="286"/>
        <v>##1780686931</v>
      </c>
      <c r="B9151" s="304" t="s">
        <v>19891</v>
      </c>
      <c r="C9151" s="269" t="s">
        <v>14534</v>
      </c>
      <c r="D9151" s="144" t="s">
        <v>3106</v>
      </c>
      <c r="E9151" s="269" t="s">
        <v>3649</v>
      </c>
      <c r="F9151" s="145" t="s">
        <v>3106</v>
      </c>
      <c r="G9151" s="269" t="s">
        <v>3106</v>
      </c>
      <c r="H9151" s="305" t="s">
        <v>3650</v>
      </c>
      <c r="I9151" s="307" t="s">
        <v>3650</v>
      </c>
      <c r="J9151" s="201" t="str">
        <f t="shared" si="285"/>
        <v>9999</v>
      </c>
      <c r="K9151" s="270" t="s">
        <v>13993</v>
      </c>
      <c r="L9151" s="270" t="s">
        <v>14438</v>
      </c>
      <c r="M9151" s="271">
        <v>44085</v>
      </c>
      <c r="N9151" s="270" t="e">
        <v>#N/A</v>
      </c>
      <c r="O9151" s="272" t="e">
        <v>#N/A</v>
      </c>
      <c r="P9151" s="272" t="e">
        <v>#N/A</v>
      </c>
      <c r="Q9151" s="272" t="e">
        <v>#N/A</v>
      </c>
    </row>
    <row r="9152" spans="1:17" s="208" customFormat="1" ht="12">
      <c r="A9152" s="268" t="str">
        <f t="shared" si="286"/>
        <v>##1780689463</v>
      </c>
      <c r="B9152" s="304" t="s">
        <v>19891</v>
      </c>
      <c r="C9152" s="269" t="s">
        <v>4462</v>
      </c>
      <c r="D9152" s="144" t="s">
        <v>3106</v>
      </c>
      <c r="E9152" s="269" t="s">
        <v>3649</v>
      </c>
      <c r="F9152" s="145" t="s">
        <v>3106</v>
      </c>
      <c r="G9152" s="269" t="s">
        <v>3106</v>
      </c>
      <c r="H9152" s="305" t="s">
        <v>4463</v>
      </c>
      <c r="I9152" s="307" t="s">
        <v>4463</v>
      </c>
      <c r="J9152" s="201" t="str">
        <f t="shared" si="285"/>
        <v>9999</v>
      </c>
      <c r="K9152" s="270" t="s">
        <v>4043</v>
      </c>
      <c r="L9152" s="270"/>
      <c r="M9152" s="271"/>
      <c r="N9152" s="270" t="e">
        <v>#N/A</v>
      </c>
      <c r="O9152" s="272" t="e">
        <v>#N/A</v>
      </c>
      <c r="P9152" s="272" t="e">
        <v>#N/A</v>
      </c>
      <c r="Q9152" s="272" t="e">
        <v>#N/A</v>
      </c>
    </row>
    <row r="9153" spans="1:17" s="208" customFormat="1" ht="12">
      <c r="A9153" s="268" t="str">
        <f t="shared" si="286"/>
        <v>##1780778969</v>
      </c>
      <c r="B9153" s="304" t="s">
        <v>19891</v>
      </c>
      <c r="C9153" s="269" t="s">
        <v>3929</v>
      </c>
      <c r="D9153" s="144" t="s">
        <v>3106</v>
      </c>
      <c r="E9153" s="269" t="s">
        <v>3649</v>
      </c>
      <c r="F9153" s="145" t="s">
        <v>3106</v>
      </c>
      <c r="G9153" s="269" t="s">
        <v>3106</v>
      </c>
      <c r="H9153" s="305" t="s">
        <v>3684</v>
      </c>
      <c r="I9153" s="307" t="s">
        <v>3684</v>
      </c>
      <c r="J9153" s="201" t="str">
        <f t="shared" si="285"/>
        <v>9999</v>
      </c>
      <c r="K9153" s="270"/>
      <c r="L9153" s="270"/>
      <c r="M9153" s="271"/>
      <c r="N9153" s="270" t="e">
        <v>#N/A</v>
      </c>
      <c r="O9153" s="272" t="e">
        <v>#N/A</v>
      </c>
      <c r="P9153" s="272" t="e">
        <v>#N/A</v>
      </c>
      <c r="Q9153" s="272" t="e">
        <v>#N/A</v>
      </c>
    </row>
    <row r="9154" spans="1:17" s="208" customFormat="1" ht="12">
      <c r="A9154" s="268" t="str">
        <f t="shared" si="286"/>
        <v>##1790732303</v>
      </c>
      <c r="B9154" s="304" t="s">
        <v>19891</v>
      </c>
      <c r="C9154" s="269" t="s">
        <v>3930</v>
      </c>
      <c r="D9154" s="144" t="s">
        <v>3106</v>
      </c>
      <c r="E9154" s="269" t="s">
        <v>3649</v>
      </c>
      <c r="F9154" s="145" t="s">
        <v>3106</v>
      </c>
      <c r="G9154" s="269" t="s">
        <v>3106</v>
      </c>
      <c r="H9154" s="305" t="s">
        <v>3684</v>
      </c>
      <c r="I9154" s="307" t="s">
        <v>3684</v>
      </c>
      <c r="J9154" s="201" t="str">
        <f t="shared" si="285"/>
        <v>9999</v>
      </c>
      <c r="K9154" s="270"/>
      <c r="L9154" s="270"/>
      <c r="M9154" s="271"/>
      <c r="N9154" s="270" t="e">
        <v>#N/A</v>
      </c>
      <c r="O9154" s="272" t="e">
        <v>#N/A</v>
      </c>
      <c r="P9154" s="272" t="e">
        <v>#N/A</v>
      </c>
      <c r="Q9154" s="272" t="e">
        <v>#N/A</v>
      </c>
    </row>
    <row r="9155" spans="1:17" s="208" customFormat="1" ht="12">
      <c r="A9155" s="268" t="str">
        <f t="shared" si="286"/>
        <v>##1790780047</v>
      </c>
      <c r="B9155" s="304" t="s">
        <v>19891</v>
      </c>
      <c r="C9155" s="269" t="s">
        <v>3931</v>
      </c>
      <c r="D9155" s="144" t="s">
        <v>3106</v>
      </c>
      <c r="E9155" s="269" t="s">
        <v>3649</v>
      </c>
      <c r="F9155" s="145" t="s">
        <v>3106</v>
      </c>
      <c r="G9155" s="269" t="s">
        <v>3106</v>
      </c>
      <c r="H9155" s="305" t="s">
        <v>3684</v>
      </c>
      <c r="I9155" s="307" t="s">
        <v>3684</v>
      </c>
      <c r="J9155" s="201" t="str">
        <f t="shared" ref="J9155:J9218" si="287">B9155</f>
        <v>9999</v>
      </c>
      <c r="K9155" s="270"/>
      <c r="L9155" s="270"/>
      <c r="M9155" s="271"/>
      <c r="N9155" s="270" t="e">
        <v>#N/A</v>
      </c>
      <c r="O9155" s="272" t="e">
        <v>#N/A</v>
      </c>
      <c r="P9155" s="272" t="e">
        <v>#N/A</v>
      </c>
      <c r="Q9155" s="272" t="e">
        <v>#N/A</v>
      </c>
    </row>
    <row r="9156" spans="1:17" s="208" customFormat="1" ht="12">
      <c r="A9156" s="268" t="str">
        <f t="shared" si="286"/>
        <v>##1790785996</v>
      </c>
      <c r="B9156" s="304" t="s">
        <v>19891</v>
      </c>
      <c r="C9156" s="269" t="s">
        <v>3932</v>
      </c>
      <c r="D9156" s="144" t="s">
        <v>3106</v>
      </c>
      <c r="E9156" s="269" t="s">
        <v>3649</v>
      </c>
      <c r="F9156" s="145" t="s">
        <v>3106</v>
      </c>
      <c r="G9156" s="269" t="s">
        <v>3106</v>
      </c>
      <c r="H9156" s="305" t="s">
        <v>3684</v>
      </c>
      <c r="I9156" s="307" t="s">
        <v>3684</v>
      </c>
      <c r="J9156" s="201" t="str">
        <f t="shared" si="287"/>
        <v>9999</v>
      </c>
      <c r="K9156" s="270"/>
      <c r="L9156" s="270"/>
      <c r="M9156" s="271"/>
      <c r="N9156" s="270" t="e">
        <v>#N/A</v>
      </c>
      <c r="O9156" s="272" t="e">
        <v>#N/A</v>
      </c>
      <c r="P9156" s="272" t="e">
        <v>#N/A</v>
      </c>
      <c r="Q9156" s="272" t="e">
        <v>#N/A</v>
      </c>
    </row>
    <row r="9157" spans="1:17" s="208" customFormat="1" ht="12">
      <c r="A9157" s="268" t="str">
        <f t="shared" si="286"/>
        <v>##1790789147</v>
      </c>
      <c r="B9157" s="304" t="s">
        <v>19891</v>
      </c>
      <c r="C9157" s="269" t="s">
        <v>4464</v>
      </c>
      <c r="D9157" s="144" t="s">
        <v>3106</v>
      </c>
      <c r="E9157" s="269" t="s">
        <v>3649</v>
      </c>
      <c r="F9157" s="145" t="s">
        <v>3106</v>
      </c>
      <c r="G9157" s="269" t="s">
        <v>3106</v>
      </c>
      <c r="H9157" s="305" t="s">
        <v>4465</v>
      </c>
      <c r="I9157" s="307" t="s">
        <v>4465</v>
      </c>
      <c r="J9157" s="201" t="str">
        <f t="shared" si="287"/>
        <v>9999</v>
      </c>
      <c r="K9157" s="270" t="s">
        <v>4043</v>
      </c>
      <c r="L9157" s="270"/>
      <c r="M9157" s="271"/>
      <c r="N9157" s="270" t="e">
        <v>#N/A</v>
      </c>
      <c r="O9157" s="272" t="e">
        <v>#N/A</v>
      </c>
      <c r="P9157" s="272" t="e">
        <v>#N/A</v>
      </c>
      <c r="Q9157" s="272" t="e">
        <v>#N/A</v>
      </c>
    </row>
    <row r="9158" spans="1:17" s="208" customFormat="1" ht="12">
      <c r="A9158" s="268" t="str">
        <f t="shared" si="286"/>
        <v>##1790896710</v>
      </c>
      <c r="B9158" s="304" t="s">
        <v>19891</v>
      </c>
      <c r="C9158" s="269" t="s">
        <v>14535</v>
      </c>
      <c r="D9158" s="144" t="s">
        <v>3106</v>
      </c>
      <c r="E9158" s="269" t="s">
        <v>3649</v>
      </c>
      <c r="F9158" s="145" t="s">
        <v>3106</v>
      </c>
      <c r="G9158" s="269" t="s">
        <v>3106</v>
      </c>
      <c r="H9158" s="305" t="s">
        <v>3650</v>
      </c>
      <c r="I9158" s="307" t="s">
        <v>3650</v>
      </c>
      <c r="J9158" s="201" t="str">
        <f t="shared" si="287"/>
        <v>9999</v>
      </c>
      <c r="K9158" s="270" t="s">
        <v>13993</v>
      </c>
      <c r="L9158" s="270" t="s">
        <v>14438</v>
      </c>
      <c r="M9158" s="271">
        <v>44085</v>
      </c>
      <c r="N9158" s="270" t="e">
        <v>#N/A</v>
      </c>
      <c r="O9158" s="272" t="e">
        <v>#N/A</v>
      </c>
      <c r="P9158" s="272" t="e">
        <v>#N/A</v>
      </c>
      <c r="Q9158" s="272" t="e">
        <v>#N/A</v>
      </c>
    </row>
    <row r="9159" spans="1:17" s="208" customFormat="1" ht="12">
      <c r="A9159" s="268" t="str">
        <f t="shared" si="286"/>
        <v>##1801104732</v>
      </c>
      <c r="B9159" s="304" t="s">
        <v>19891</v>
      </c>
      <c r="C9159" s="269" t="s">
        <v>4466</v>
      </c>
      <c r="D9159" s="144" t="s">
        <v>3106</v>
      </c>
      <c r="E9159" s="269" t="s">
        <v>3649</v>
      </c>
      <c r="F9159" s="145" t="s">
        <v>3106</v>
      </c>
      <c r="G9159" s="269" t="s">
        <v>3106</v>
      </c>
      <c r="H9159" s="305" t="s">
        <v>4467</v>
      </c>
      <c r="I9159" s="307" t="s">
        <v>4467</v>
      </c>
      <c r="J9159" s="201" t="str">
        <f t="shared" si="287"/>
        <v>9999</v>
      </c>
      <c r="K9159" s="270" t="s">
        <v>4043</v>
      </c>
      <c r="L9159" s="270"/>
      <c r="M9159" s="271"/>
      <c r="N9159" s="270" t="e">
        <v>#N/A</v>
      </c>
      <c r="O9159" s="272" t="e">
        <v>#N/A</v>
      </c>
      <c r="P9159" s="272" t="e">
        <v>#N/A</v>
      </c>
      <c r="Q9159" s="272" t="e">
        <v>#N/A</v>
      </c>
    </row>
    <row r="9160" spans="1:17" s="208" customFormat="1" ht="12">
      <c r="A9160" s="268" t="str">
        <f t="shared" si="286"/>
        <v>##1801315692</v>
      </c>
      <c r="B9160" s="304" t="s">
        <v>19891</v>
      </c>
      <c r="C9160" s="269" t="s">
        <v>14536</v>
      </c>
      <c r="D9160" s="144" t="s">
        <v>3106</v>
      </c>
      <c r="E9160" s="269" t="s">
        <v>3649</v>
      </c>
      <c r="F9160" s="145" t="s">
        <v>3106</v>
      </c>
      <c r="G9160" s="269" t="s">
        <v>3106</v>
      </c>
      <c r="H9160" s="305" t="s">
        <v>3650</v>
      </c>
      <c r="I9160" s="307" t="s">
        <v>3650</v>
      </c>
      <c r="J9160" s="201" t="str">
        <f t="shared" si="287"/>
        <v>9999</v>
      </c>
      <c r="K9160" s="270" t="s">
        <v>13993</v>
      </c>
      <c r="L9160" s="270" t="s">
        <v>14438</v>
      </c>
      <c r="M9160" s="271">
        <v>44085</v>
      </c>
      <c r="N9160" s="270" t="e">
        <v>#N/A</v>
      </c>
      <c r="O9160" s="272" t="e">
        <v>#N/A</v>
      </c>
      <c r="P9160" s="272" t="e">
        <v>#N/A</v>
      </c>
      <c r="Q9160" s="272" t="e">
        <v>#N/A</v>
      </c>
    </row>
    <row r="9161" spans="1:17" s="208" customFormat="1" ht="12">
      <c r="A9161" s="268" t="str">
        <f t="shared" si="286"/>
        <v>##1801803903</v>
      </c>
      <c r="B9161" s="304" t="s">
        <v>19891</v>
      </c>
      <c r="C9161" s="269" t="s">
        <v>3933</v>
      </c>
      <c r="D9161" s="144" t="s">
        <v>3106</v>
      </c>
      <c r="E9161" s="269" t="s">
        <v>3649</v>
      </c>
      <c r="F9161" s="145" t="s">
        <v>3106</v>
      </c>
      <c r="G9161" s="269" t="s">
        <v>3106</v>
      </c>
      <c r="H9161" s="305" t="s">
        <v>3684</v>
      </c>
      <c r="I9161" s="307" t="s">
        <v>3684</v>
      </c>
      <c r="J9161" s="201" t="str">
        <f t="shared" si="287"/>
        <v>9999</v>
      </c>
      <c r="K9161" s="270"/>
      <c r="L9161" s="270"/>
      <c r="M9161" s="271"/>
      <c r="N9161" s="270" t="e">
        <v>#N/A</v>
      </c>
      <c r="O9161" s="272" t="e">
        <v>#N/A</v>
      </c>
      <c r="P9161" s="272" t="e">
        <v>#N/A</v>
      </c>
      <c r="Q9161" s="272" t="e">
        <v>#N/A</v>
      </c>
    </row>
    <row r="9162" spans="1:17" s="208" customFormat="1" ht="12">
      <c r="A9162" s="268" t="str">
        <f t="shared" si="286"/>
        <v>##1801823349</v>
      </c>
      <c r="B9162" s="304" t="s">
        <v>19891</v>
      </c>
      <c r="C9162" s="269" t="s">
        <v>4468</v>
      </c>
      <c r="D9162" s="144" t="s">
        <v>3106</v>
      </c>
      <c r="E9162" s="269" t="s">
        <v>3649</v>
      </c>
      <c r="F9162" s="145" t="s">
        <v>3106</v>
      </c>
      <c r="G9162" s="269" t="s">
        <v>3106</v>
      </c>
      <c r="H9162" s="305" t="s">
        <v>4469</v>
      </c>
      <c r="I9162" s="307" t="s">
        <v>4469</v>
      </c>
      <c r="J9162" s="201" t="str">
        <f t="shared" si="287"/>
        <v>9999</v>
      </c>
      <c r="K9162" s="270" t="s">
        <v>4117</v>
      </c>
      <c r="L9162" s="270"/>
      <c r="M9162" s="271"/>
      <c r="N9162" s="270" t="e">
        <v>#N/A</v>
      </c>
      <c r="O9162" s="272" t="e">
        <v>#N/A</v>
      </c>
      <c r="P9162" s="272" t="e">
        <v>#N/A</v>
      </c>
      <c r="Q9162" s="272" t="e">
        <v>#N/A</v>
      </c>
    </row>
    <row r="9163" spans="1:17" s="208" customFormat="1" ht="12">
      <c r="A9163" s="268" t="str">
        <f t="shared" si="286"/>
        <v>##1801852835</v>
      </c>
      <c r="B9163" s="304" t="s">
        <v>19891</v>
      </c>
      <c r="C9163" s="269" t="s">
        <v>3934</v>
      </c>
      <c r="D9163" s="144" t="s">
        <v>3106</v>
      </c>
      <c r="E9163" s="269" t="s">
        <v>3649</v>
      </c>
      <c r="F9163" s="145" t="s">
        <v>3106</v>
      </c>
      <c r="G9163" s="269" t="s">
        <v>3106</v>
      </c>
      <c r="H9163" s="305" t="s">
        <v>3684</v>
      </c>
      <c r="I9163" s="307" t="s">
        <v>3684</v>
      </c>
      <c r="J9163" s="201" t="str">
        <f t="shared" si="287"/>
        <v>9999</v>
      </c>
      <c r="K9163" s="270"/>
      <c r="L9163" s="270"/>
      <c r="M9163" s="271"/>
      <c r="N9163" s="270" t="e">
        <v>#N/A</v>
      </c>
      <c r="O9163" s="272" t="e">
        <v>#N/A</v>
      </c>
      <c r="P9163" s="272" t="e">
        <v>#N/A</v>
      </c>
      <c r="Q9163" s="272" t="e">
        <v>#N/A</v>
      </c>
    </row>
    <row r="9164" spans="1:17" s="208" customFormat="1" ht="12">
      <c r="A9164" s="268" t="str">
        <f t="shared" si="286"/>
        <v>##1801857172</v>
      </c>
      <c r="B9164" s="304" t="s">
        <v>19891</v>
      </c>
      <c r="C9164" s="269" t="s">
        <v>3935</v>
      </c>
      <c r="D9164" s="144" t="s">
        <v>3106</v>
      </c>
      <c r="E9164" s="269" t="s">
        <v>3649</v>
      </c>
      <c r="F9164" s="145" t="s">
        <v>3106</v>
      </c>
      <c r="G9164" s="269" t="s">
        <v>3106</v>
      </c>
      <c r="H9164" s="305" t="s">
        <v>3684</v>
      </c>
      <c r="I9164" s="307" t="s">
        <v>3684</v>
      </c>
      <c r="J9164" s="201" t="str">
        <f t="shared" si="287"/>
        <v>9999</v>
      </c>
      <c r="K9164" s="270"/>
      <c r="L9164" s="270"/>
      <c r="M9164" s="271"/>
      <c r="N9164" s="270" t="e">
        <v>#N/A</v>
      </c>
      <c r="O9164" s="272" t="e">
        <v>#N/A</v>
      </c>
      <c r="P9164" s="272" t="e">
        <v>#N/A</v>
      </c>
      <c r="Q9164" s="272" t="e">
        <v>#N/A</v>
      </c>
    </row>
    <row r="9165" spans="1:17" s="208" customFormat="1" ht="12">
      <c r="A9165" s="268" t="str">
        <f t="shared" si="286"/>
        <v>##1801931845</v>
      </c>
      <c r="B9165" s="304" t="s">
        <v>19891</v>
      </c>
      <c r="C9165" s="269" t="s">
        <v>4470</v>
      </c>
      <c r="D9165" s="144" t="s">
        <v>3106</v>
      </c>
      <c r="E9165" s="269" t="s">
        <v>3649</v>
      </c>
      <c r="F9165" s="145" t="s">
        <v>3106</v>
      </c>
      <c r="G9165" s="269" t="s">
        <v>3106</v>
      </c>
      <c r="H9165" s="305" t="s">
        <v>4471</v>
      </c>
      <c r="I9165" s="307" t="s">
        <v>4471</v>
      </c>
      <c r="J9165" s="201" t="str">
        <f t="shared" si="287"/>
        <v>9999</v>
      </c>
      <c r="K9165" s="270" t="s">
        <v>4472</v>
      </c>
      <c r="L9165" s="270"/>
      <c r="M9165" s="271"/>
      <c r="N9165" s="270" t="e">
        <v>#N/A</v>
      </c>
      <c r="O9165" s="272" t="e">
        <v>#N/A</v>
      </c>
      <c r="P9165" s="272" t="e">
        <v>#N/A</v>
      </c>
      <c r="Q9165" s="272" t="e">
        <v>#N/A</v>
      </c>
    </row>
    <row r="9166" spans="1:17" s="208" customFormat="1" ht="12">
      <c r="A9166" s="268" t="str">
        <f t="shared" si="286"/>
        <v>##1801992631</v>
      </c>
      <c r="B9166" s="304" t="s">
        <v>19891</v>
      </c>
      <c r="C9166" s="269" t="s">
        <v>4473</v>
      </c>
      <c r="D9166" s="144" t="s">
        <v>3106</v>
      </c>
      <c r="E9166" s="269" t="s">
        <v>3649</v>
      </c>
      <c r="F9166" s="145" t="s">
        <v>3106</v>
      </c>
      <c r="G9166" s="269" t="s">
        <v>3106</v>
      </c>
      <c r="H9166" s="305" t="s">
        <v>4474</v>
      </c>
      <c r="I9166" s="307" t="s">
        <v>4474</v>
      </c>
      <c r="J9166" s="201" t="str">
        <f t="shared" si="287"/>
        <v>9999</v>
      </c>
      <c r="K9166" s="270" t="s">
        <v>4043</v>
      </c>
      <c r="L9166" s="270"/>
      <c r="M9166" s="271"/>
      <c r="N9166" s="270" t="e">
        <v>#N/A</v>
      </c>
      <c r="O9166" s="272" t="e">
        <v>#N/A</v>
      </c>
      <c r="P9166" s="272" t="e">
        <v>#N/A</v>
      </c>
      <c r="Q9166" s="272" t="e">
        <v>#N/A</v>
      </c>
    </row>
    <row r="9167" spans="1:17" s="208" customFormat="1" ht="12">
      <c r="A9167" s="268" t="str">
        <f t="shared" si="286"/>
        <v>##1811099674</v>
      </c>
      <c r="B9167" s="304" t="s">
        <v>19891</v>
      </c>
      <c r="C9167" s="269" t="s">
        <v>3936</v>
      </c>
      <c r="D9167" s="144" t="s">
        <v>3106</v>
      </c>
      <c r="E9167" s="269" t="s">
        <v>3649</v>
      </c>
      <c r="F9167" s="145" t="s">
        <v>3106</v>
      </c>
      <c r="G9167" s="269" t="s">
        <v>3106</v>
      </c>
      <c r="H9167" s="305" t="s">
        <v>3684</v>
      </c>
      <c r="I9167" s="307" t="s">
        <v>3684</v>
      </c>
      <c r="J9167" s="201" t="str">
        <f t="shared" si="287"/>
        <v>9999</v>
      </c>
      <c r="K9167" s="270"/>
      <c r="L9167" s="270"/>
      <c r="M9167" s="271"/>
      <c r="N9167" s="270" t="e">
        <v>#N/A</v>
      </c>
      <c r="O9167" s="272" t="e">
        <v>#N/A</v>
      </c>
      <c r="P9167" s="272" t="e">
        <v>#N/A</v>
      </c>
      <c r="Q9167" s="272" t="e">
        <v>#N/A</v>
      </c>
    </row>
    <row r="9168" spans="1:17" s="208" customFormat="1" ht="12">
      <c r="A9168" s="268" t="str">
        <f t="shared" si="286"/>
        <v>##1811142359</v>
      </c>
      <c r="B9168" s="304" t="s">
        <v>19891</v>
      </c>
      <c r="C9168" s="269" t="s">
        <v>4031</v>
      </c>
      <c r="D9168" s="144" t="s">
        <v>3106</v>
      </c>
      <c r="E9168" s="269" t="s">
        <v>3649</v>
      </c>
      <c r="F9168" s="145" t="s">
        <v>3106</v>
      </c>
      <c r="G9168" s="269" t="s">
        <v>3106</v>
      </c>
      <c r="H9168" s="305" t="s">
        <v>3650</v>
      </c>
      <c r="I9168" s="307" t="s">
        <v>3650</v>
      </c>
      <c r="J9168" s="201" t="str">
        <f t="shared" si="287"/>
        <v>9999</v>
      </c>
      <c r="K9168" s="270"/>
      <c r="L9168" s="270"/>
      <c r="M9168" s="271"/>
      <c r="N9168" s="270" t="e">
        <v>#N/A</v>
      </c>
      <c r="O9168" s="272" t="e">
        <v>#N/A</v>
      </c>
      <c r="P9168" s="272" t="e">
        <v>#N/A</v>
      </c>
      <c r="Q9168" s="272" t="e">
        <v>#N/A</v>
      </c>
    </row>
    <row r="9169" spans="1:17" s="208" customFormat="1" ht="12">
      <c r="A9169" s="268" t="str">
        <f t="shared" si="286"/>
        <v>##1811156326</v>
      </c>
      <c r="B9169" s="304" t="s">
        <v>19891</v>
      </c>
      <c r="C9169" s="269" t="s">
        <v>4475</v>
      </c>
      <c r="D9169" s="144" t="s">
        <v>3106</v>
      </c>
      <c r="E9169" s="269" t="s">
        <v>3649</v>
      </c>
      <c r="F9169" s="145" t="s">
        <v>3106</v>
      </c>
      <c r="G9169" s="269" t="s">
        <v>3106</v>
      </c>
      <c r="H9169" s="305" t="s">
        <v>4476</v>
      </c>
      <c r="I9169" s="307" t="s">
        <v>4476</v>
      </c>
      <c r="J9169" s="201" t="str">
        <f t="shared" si="287"/>
        <v>9999</v>
      </c>
      <c r="K9169" s="270" t="s">
        <v>4043</v>
      </c>
      <c r="L9169" s="270"/>
      <c r="M9169" s="271"/>
      <c r="N9169" s="270" t="e">
        <v>#N/A</v>
      </c>
      <c r="O9169" s="272" t="e">
        <v>#N/A</v>
      </c>
      <c r="P9169" s="272" t="e">
        <v>#N/A</v>
      </c>
      <c r="Q9169" s="272" t="e">
        <v>#N/A</v>
      </c>
    </row>
    <row r="9170" spans="1:17" s="208" customFormat="1" ht="12">
      <c r="A9170" s="268" t="str">
        <f t="shared" si="286"/>
        <v>##1811475346</v>
      </c>
      <c r="B9170" s="304" t="s">
        <v>19891</v>
      </c>
      <c r="C9170" s="269" t="s">
        <v>14537</v>
      </c>
      <c r="D9170" s="144" t="s">
        <v>3106</v>
      </c>
      <c r="E9170" s="269" t="s">
        <v>3649</v>
      </c>
      <c r="F9170" s="145" t="s">
        <v>3106</v>
      </c>
      <c r="G9170" s="269" t="s">
        <v>3106</v>
      </c>
      <c r="H9170" s="305" t="s">
        <v>3650</v>
      </c>
      <c r="I9170" s="307" t="s">
        <v>3650</v>
      </c>
      <c r="J9170" s="201" t="str">
        <f t="shared" si="287"/>
        <v>9999</v>
      </c>
      <c r="K9170" s="270" t="s">
        <v>13993</v>
      </c>
      <c r="L9170" s="270" t="s">
        <v>14438</v>
      </c>
      <c r="M9170" s="271">
        <v>44085</v>
      </c>
      <c r="N9170" s="270" t="e">
        <v>#N/A</v>
      </c>
      <c r="O9170" s="272" t="e">
        <v>#N/A</v>
      </c>
      <c r="P9170" s="272" t="e">
        <v>#N/A</v>
      </c>
      <c r="Q9170" s="272" t="e">
        <v>#N/A</v>
      </c>
    </row>
    <row r="9171" spans="1:17" s="208" customFormat="1" ht="12">
      <c r="A9171" s="268" t="str">
        <f t="shared" si="286"/>
        <v>##1811939887</v>
      </c>
      <c r="B9171" s="304" t="s">
        <v>19891</v>
      </c>
      <c r="C9171" s="269" t="s">
        <v>4477</v>
      </c>
      <c r="D9171" s="144" t="s">
        <v>3106</v>
      </c>
      <c r="E9171" s="269" t="s">
        <v>3649</v>
      </c>
      <c r="F9171" s="145" t="s">
        <v>3106</v>
      </c>
      <c r="G9171" s="269" t="s">
        <v>3106</v>
      </c>
      <c r="H9171" s="305" t="s">
        <v>4478</v>
      </c>
      <c r="I9171" s="307" t="s">
        <v>4478</v>
      </c>
      <c r="J9171" s="201" t="str">
        <f t="shared" si="287"/>
        <v>9999</v>
      </c>
      <c r="K9171" s="270" t="s">
        <v>4043</v>
      </c>
      <c r="L9171" s="270"/>
      <c r="M9171" s="271"/>
      <c r="N9171" s="270" t="e">
        <v>#N/A</v>
      </c>
      <c r="O9171" s="272" t="e">
        <v>#N/A</v>
      </c>
      <c r="P9171" s="272" t="e">
        <v>#N/A</v>
      </c>
      <c r="Q9171" s="272" t="e">
        <v>#N/A</v>
      </c>
    </row>
    <row r="9172" spans="1:17" s="208" customFormat="1" ht="12">
      <c r="A9172" s="268" t="str">
        <f t="shared" si="286"/>
        <v>##1811946734</v>
      </c>
      <c r="B9172" s="304" t="s">
        <v>19891</v>
      </c>
      <c r="C9172" s="269" t="s">
        <v>3937</v>
      </c>
      <c r="D9172" s="144" t="s">
        <v>3106</v>
      </c>
      <c r="E9172" s="269" t="s">
        <v>3649</v>
      </c>
      <c r="F9172" s="145" t="s">
        <v>3106</v>
      </c>
      <c r="G9172" s="269" t="s">
        <v>3106</v>
      </c>
      <c r="H9172" s="305" t="s">
        <v>3684</v>
      </c>
      <c r="I9172" s="307" t="s">
        <v>3684</v>
      </c>
      <c r="J9172" s="201" t="str">
        <f t="shared" si="287"/>
        <v>9999</v>
      </c>
      <c r="K9172" s="270"/>
      <c r="L9172" s="270"/>
      <c r="M9172" s="271"/>
      <c r="N9172" s="270" t="e">
        <v>#N/A</v>
      </c>
      <c r="O9172" s="272" t="e">
        <v>#N/A</v>
      </c>
      <c r="P9172" s="272" t="e">
        <v>#N/A</v>
      </c>
      <c r="Q9172" s="272" t="e">
        <v>#N/A</v>
      </c>
    </row>
    <row r="9173" spans="1:17" s="208" customFormat="1" ht="12">
      <c r="A9173" s="268" t="str">
        <f t="shared" ref="A9173:A9236" si="288">E9173&amp;C9173</f>
        <v>##1821039975</v>
      </c>
      <c r="B9173" s="304" t="s">
        <v>19891</v>
      </c>
      <c r="C9173" s="269" t="s">
        <v>4479</v>
      </c>
      <c r="D9173" s="144" t="s">
        <v>3106</v>
      </c>
      <c r="E9173" s="269" t="s">
        <v>3649</v>
      </c>
      <c r="F9173" s="145" t="s">
        <v>3106</v>
      </c>
      <c r="G9173" s="269" t="s">
        <v>3106</v>
      </c>
      <c r="H9173" s="305" t="s">
        <v>4480</v>
      </c>
      <c r="I9173" s="307" t="s">
        <v>4480</v>
      </c>
      <c r="J9173" s="201" t="str">
        <f t="shared" si="287"/>
        <v>9999</v>
      </c>
      <c r="K9173" s="270" t="s">
        <v>4043</v>
      </c>
      <c r="L9173" s="270"/>
      <c r="M9173" s="271"/>
      <c r="N9173" s="270" t="e">
        <v>#N/A</v>
      </c>
      <c r="O9173" s="272" t="e">
        <v>#N/A</v>
      </c>
      <c r="P9173" s="272" t="e">
        <v>#N/A</v>
      </c>
      <c r="Q9173" s="272" t="e">
        <v>#N/A</v>
      </c>
    </row>
    <row r="9174" spans="1:17" s="208" customFormat="1" ht="12">
      <c r="A9174" s="268" t="str">
        <f t="shared" si="288"/>
        <v>##1821066499</v>
      </c>
      <c r="B9174" s="304" t="s">
        <v>19891</v>
      </c>
      <c r="C9174" s="269" t="s">
        <v>3938</v>
      </c>
      <c r="D9174" s="144" t="s">
        <v>3106</v>
      </c>
      <c r="E9174" s="269" t="s">
        <v>3649</v>
      </c>
      <c r="F9174" s="145" t="s">
        <v>3106</v>
      </c>
      <c r="G9174" s="269" t="s">
        <v>3106</v>
      </c>
      <c r="H9174" s="305" t="s">
        <v>3684</v>
      </c>
      <c r="I9174" s="307" t="s">
        <v>3684</v>
      </c>
      <c r="J9174" s="201" t="str">
        <f t="shared" si="287"/>
        <v>9999</v>
      </c>
      <c r="K9174" s="270"/>
      <c r="L9174" s="270"/>
      <c r="M9174" s="271"/>
      <c r="N9174" s="270" t="e">
        <v>#N/A</v>
      </c>
      <c r="O9174" s="272" t="e">
        <v>#N/A</v>
      </c>
      <c r="P9174" s="272" t="e">
        <v>#N/A</v>
      </c>
      <c r="Q9174" s="272" t="e">
        <v>#N/A</v>
      </c>
    </row>
    <row r="9175" spans="1:17" s="208" customFormat="1" ht="12">
      <c r="A9175" s="268" t="str">
        <f t="shared" si="288"/>
        <v>##1821099441</v>
      </c>
      <c r="B9175" s="304" t="s">
        <v>19891</v>
      </c>
      <c r="C9175" s="269" t="s">
        <v>14538</v>
      </c>
      <c r="D9175" s="144" t="s">
        <v>3106</v>
      </c>
      <c r="E9175" s="269" t="s">
        <v>3649</v>
      </c>
      <c r="F9175" s="145" t="s">
        <v>3106</v>
      </c>
      <c r="G9175" s="269" t="s">
        <v>3106</v>
      </c>
      <c r="H9175" s="305" t="s">
        <v>3650</v>
      </c>
      <c r="I9175" s="307" t="s">
        <v>3650</v>
      </c>
      <c r="J9175" s="201" t="str">
        <f t="shared" si="287"/>
        <v>9999</v>
      </c>
      <c r="K9175" s="270" t="s">
        <v>13993</v>
      </c>
      <c r="L9175" s="270" t="s">
        <v>14438</v>
      </c>
      <c r="M9175" s="271">
        <v>44085</v>
      </c>
      <c r="N9175" s="270" t="e">
        <v>#N/A</v>
      </c>
      <c r="O9175" s="272" t="e">
        <v>#N/A</v>
      </c>
      <c r="P9175" s="272" t="e">
        <v>#N/A</v>
      </c>
      <c r="Q9175" s="272" t="e">
        <v>#N/A</v>
      </c>
    </row>
    <row r="9176" spans="1:17" s="208" customFormat="1" ht="12">
      <c r="A9176" s="268" t="str">
        <f t="shared" si="288"/>
        <v>##1821143850</v>
      </c>
      <c r="B9176" s="304" t="s">
        <v>19891</v>
      </c>
      <c r="C9176" s="269" t="s">
        <v>4481</v>
      </c>
      <c r="D9176" s="144" t="s">
        <v>3106</v>
      </c>
      <c r="E9176" s="269" t="s">
        <v>3649</v>
      </c>
      <c r="F9176" s="145" t="s">
        <v>3106</v>
      </c>
      <c r="G9176" s="269" t="s">
        <v>3106</v>
      </c>
      <c r="H9176" s="305" t="s">
        <v>4482</v>
      </c>
      <c r="I9176" s="307" t="s">
        <v>4482</v>
      </c>
      <c r="J9176" s="201" t="str">
        <f t="shared" si="287"/>
        <v>9999</v>
      </c>
      <c r="K9176" s="270" t="s">
        <v>4043</v>
      </c>
      <c r="L9176" s="270"/>
      <c r="M9176" s="271"/>
      <c r="N9176" s="270" t="e">
        <v>#N/A</v>
      </c>
      <c r="O9176" s="272" t="e">
        <v>#N/A</v>
      </c>
      <c r="P9176" s="272" t="e">
        <v>#N/A</v>
      </c>
      <c r="Q9176" s="272" t="e">
        <v>#N/A</v>
      </c>
    </row>
    <row r="9177" spans="1:17" s="208" customFormat="1" ht="12">
      <c r="A9177" s="268" t="str">
        <f t="shared" si="288"/>
        <v>##1821268046</v>
      </c>
      <c r="B9177" s="304" t="s">
        <v>19891</v>
      </c>
      <c r="C9177" s="269" t="s">
        <v>4032</v>
      </c>
      <c r="D9177" s="144" t="s">
        <v>3106</v>
      </c>
      <c r="E9177" s="269" t="s">
        <v>3649</v>
      </c>
      <c r="F9177" s="145" t="s">
        <v>3106</v>
      </c>
      <c r="G9177" s="269" t="s">
        <v>3106</v>
      </c>
      <c r="H9177" s="305" t="s">
        <v>3650</v>
      </c>
      <c r="I9177" s="307" t="s">
        <v>3650</v>
      </c>
      <c r="J9177" s="201" t="str">
        <f t="shared" si="287"/>
        <v>9999</v>
      </c>
      <c r="K9177" s="270"/>
      <c r="L9177" s="270"/>
      <c r="M9177" s="271"/>
      <c r="N9177" s="270" t="e">
        <v>#N/A</v>
      </c>
      <c r="O9177" s="272" t="e">
        <v>#N/A</v>
      </c>
      <c r="P9177" s="272" t="e">
        <v>#N/A</v>
      </c>
      <c r="Q9177" s="272" t="e">
        <v>#N/A</v>
      </c>
    </row>
    <row r="9178" spans="1:17" s="208" customFormat="1" ht="12">
      <c r="A9178" s="268" t="str">
        <f t="shared" si="288"/>
        <v>##1831151455</v>
      </c>
      <c r="B9178" s="304" t="s">
        <v>19891</v>
      </c>
      <c r="C9178" s="269" t="s">
        <v>3939</v>
      </c>
      <c r="D9178" s="144" t="s">
        <v>3106</v>
      </c>
      <c r="E9178" s="269" t="s">
        <v>3649</v>
      </c>
      <c r="F9178" s="145" t="s">
        <v>3106</v>
      </c>
      <c r="G9178" s="269" t="s">
        <v>3106</v>
      </c>
      <c r="H9178" s="305" t="s">
        <v>3684</v>
      </c>
      <c r="I9178" s="307" t="s">
        <v>3684</v>
      </c>
      <c r="J9178" s="201" t="str">
        <f t="shared" si="287"/>
        <v>9999</v>
      </c>
      <c r="K9178" s="270"/>
      <c r="L9178" s="270"/>
      <c r="M9178" s="271"/>
      <c r="N9178" s="270" t="e">
        <v>#N/A</v>
      </c>
      <c r="O9178" s="272" t="e">
        <v>#N/A</v>
      </c>
      <c r="P9178" s="272" t="e">
        <v>#N/A</v>
      </c>
      <c r="Q9178" s="272" t="e">
        <v>#N/A</v>
      </c>
    </row>
    <row r="9179" spans="1:17" s="208" customFormat="1" ht="12">
      <c r="A9179" s="268" t="str">
        <f t="shared" si="288"/>
        <v>##1831183748</v>
      </c>
      <c r="B9179" s="304" t="s">
        <v>19891</v>
      </c>
      <c r="C9179" s="269" t="s">
        <v>4483</v>
      </c>
      <c r="D9179" s="144" t="s">
        <v>3106</v>
      </c>
      <c r="E9179" s="269" t="s">
        <v>3649</v>
      </c>
      <c r="F9179" s="145" t="s">
        <v>3106</v>
      </c>
      <c r="G9179" s="269" t="s">
        <v>3106</v>
      </c>
      <c r="H9179" s="305" t="s">
        <v>4484</v>
      </c>
      <c r="I9179" s="307" t="s">
        <v>4484</v>
      </c>
      <c r="J9179" s="201" t="str">
        <f t="shared" si="287"/>
        <v>9999</v>
      </c>
      <c r="K9179" s="270" t="s">
        <v>4043</v>
      </c>
      <c r="L9179" s="270"/>
      <c r="M9179" s="271"/>
      <c r="N9179" s="270" t="e">
        <v>#N/A</v>
      </c>
      <c r="O9179" s="272" t="e">
        <v>#N/A</v>
      </c>
      <c r="P9179" s="272" t="e">
        <v>#N/A</v>
      </c>
      <c r="Q9179" s="272" t="e">
        <v>#N/A</v>
      </c>
    </row>
    <row r="9180" spans="1:17" s="208" customFormat="1" ht="12">
      <c r="A9180" s="268" t="str">
        <f t="shared" si="288"/>
        <v>##1831188275</v>
      </c>
      <c r="B9180" s="304" t="s">
        <v>19891</v>
      </c>
      <c r="C9180" s="269" t="s">
        <v>3940</v>
      </c>
      <c r="D9180" s="144" t="s">
        <v>3106</v>
      </c>
      <c r="E9180" s="269" t="s">
        <v>3649</v>
      </c>
      <c r="F9180" s="145" t="s">
        <v>3106</v>
      </c>
      <c r="G9180" s="269" t="s">
        <v>3106</v>
      </c>
      <c r="H9180" s="305" t="s">
        <v>3684</v>
      </c>
      <c r="I9180" s="307" t="s">
        <v>3684</v>
      </c>
      <c r="J9180" s="201" t="str">
        <f t="shared" si="287"/>
        <v>9999</v>
      </c>
      <c r="K9180" s="270"/>
      <c r="L9180" s="270"/>
      <c r="M9180" s="271"/>
      <c r="N9180" s="270" t="e">
        <v>#N/A</v>
      </c>
      <c r="O9180" s="272" t="e">
        <v>#N/A</v>
      </c>
      <c r="P9180" s="272" t="e">
        <v>#N/A</v>
      </c>
      <c r="Q9180" s="272" t="e">
        <v>#N/A</v>
      </c>
    </row>
    <row r="9181" spans="1:17" s="208" customFormat="1" ht="12">
      <c r="A9181" s="268" t="str">
        <f t="shared" si="288"/>
        <v>##1831220714</v>
      </c>
      <c r="B9181" s="304" t="s">
        <v>19891</v>
      </c>
      <c r="C9181" s="269" t="s">
        <v>3941</v>
      </c>
      <c r="D9181" s="144" t="s">
        <v>3106</v>
      </c>
      <c r="E9181" s="269" t="s">
        <v>3649</v>
      </c>
      <c r="F9181" s="145" t="s">
        <v>3106</v>
      </c>
      <c r="G9181" s="269" t="s">
        <v>3106</v>
      </c>
      <c r="H9181" s="305" t="s">
        <v>3684</v>
      </c>
      <c r="I9181" s="307" t="s">
        <v>3684</v>
      </c>
      <c r="J9181" s="201" t="str">
        <f t="shared" si="287"/>
        <v>9999</v>
      </c>
      <c r="K9181" s="270"/>
      <c r="L9181" s="270"/>
      <c r="M9181" s="271"/>
      <c r="N9181" s="270" t="e">
        <v>#N/A</v>
      </c>
      <c r="O9181" s="272" t="e">
        <v>#N/A</v>
      </c>
      <c r="P9181" s="272" t="e">
        <v>#N/A</v>
      </c>
      <c r="Q9181" s="272" t="e">
        <v>#N/A</v>
      </c>
    </row>
    <row r="9182" spans="1:17" s="208" customFormat="1" ht="12">
      <c r="A9182" s="268" t="str">
        <f t="shared" si="288"/>
        <v>##1831590660</v>
      </c>
      <c r="B9182" s="304" t="s">
        <v>19891</v>
      </c>
      <c r="C9182" s="269" t="s">
        <v>4485</v>
      </c>
      <c r="D9182" s="144" t="s">
        <v>3106</v>
      </c>
      <c r="E9182" s="269" t="s">
        <v>3649</v>
      </c>
      <c r="F9182" s="145" t="s">
        <v>3106</v>
      </c>
      <c r="G9182" s="269" t="s">
        <v>3106</v>
      </c>
      <c r="H9182" s="305" t="s">
        <v>4486</v>
      </c>
      <c r="I9182" s="307" t="s">
        <v>4486</v>
      </c>
      <c r="J9182" s="201" t="str">
        <f t="shared" si="287"/>
        <v>9999</v>
      </c>
      <c r="K9182" s="270" t="s">
        <v>4043</v>
      </c>
      <c r="L9182" s="270"/>
      <c r="M9182" s="271"/>
      <c r="N9182" s="270" t="e">
        <v>#N/A</v>
      </c>
      <c r="O9182" s="272" t="e">
        <v>#N/A</v>
      </c>
      <c r="P9182" s="272" t="e">
        <v>#N/A</v>
      </c>
      <c r="Q9182" s="272" t="e">
        <v>#N/A</v>
      </c>
    </row>
    <row r="9183" spans="1:17" s="208" customFormat="1" ht="12">
      <c r="A9183" s="268" t="str">
        <f t="shared" si="288"/>
        <v>##1841237930</v>
      </c>
      <c r="B9183" s="304" t="s">
        <v>19891</v>
      </c>
      <c r="C9183" s="269" t="s">
        <v>4487</v>
      </c>
      <c r="D9183" s="144" t="s">
        <v>3106</v>
      </c>
      <c r="E9183" s="269" t="s">
        <v>3649</v>
      </c>
      <c r="F9183" s="145" t="s">
        <v>3106</v>
      </c>
      <c r="G9183" s="269" t="s">
        <v>3106</v>
      </c>
      <c r="H9183" s="305" t="s">
        <v>4488</v>
      </c>
      <c r="I9183" s="307" t="s">
        <v>4488</v>
      </c>
      <c r="J9183" s="201" t="str">
        <f t="shared" si="287"/>
        <v>9999</v>
      </c>
      <c r="K9183" s="270" t="s">
        <v>4043</v>
      </c>
      <c r="L9183" s="270"/>
      <c r="M9183" s="271"/>
      <c r="N9183" s="270" t="e">
        <v>#N/A</v>
      </c>
      <c r="O9183" s="272" t="e">
        <v>#N/A</v>
      </c>
      <c r="P9183" s="272" t="e">
        <v>#N/A</v>
      </c>
      <c r="Q9183" s="272" t="e">
        <v>#N/A</v>
      </c>
    </row>
    <row r="9184" spans="1:17" s="208" customFormat="1" ht="12">
      <c r="A9184" s="268" t="str">
        <f t="shared" si="288"/>
        <v>##1841241833</v>
      </c>
      <c r="B9184" s="304" t="s">
        <v>19891</v>
      </c>
      <c r="C9184" s="269" t="s">
        <v>3942</v>
      </c>
      <c r="D9184" s="144" t="s">
        <v>3106</v>
      </c>
      <c r="E9184" s="269" t="s">
        <v>3649</v>
      </c>
      <c r="F9184" s="145" t="s">
        <v>3106</v>
      </c>
      <c r="G9184" s="269" t="s">
        <v>3106</v>
      </c>
      <c r="H9184" s="305" t="s">
        <v>3684</v>
      </c>
      <c r="I9184" s="307" t="s">
        <v>3684</v>
      </c>
      <c r="J9184" s="201" t="str">
        <f t="shared" si="287"/>
        <v>9999</v>
      </c>
      <c r="K9184" s="270"/>
      <c r="L9184" s="270"/>
      <c r="M9184" s="271"/>
      <c r="N9184" s="270" t="e">
        <v>#N/A</v>
      </c>
      <c r="O9184" s="272" t="e">
        <v>#N/A</v>
      </c>
      <c r="P9184" s="272" t="e">
        <v>#N/A</v>
      </c>
      <c r="Q9184" s="272" t="e">
        <v>#N/A</v>
      </c>
    </row>
    <row r="9185" spans="1:17" s="208" customFormat="1" ht="12">
      <c r="A9185" s="268" t="str">
        <f t="shared" si="288"/>
        <v>##1841245594</v>
      </c>
      <c r="B9185" s="304" t="s">
        <v>19891</v>
      </c>
      <c r="C9185" s="269" t="s">
        <v>3943</v>
      </c>
      <c r="D9185" s="144" t="s">
        <v>3106</v>
      </c>
      <c r="E9185" s="269" t="s">
        <v>3649</v>
      </c>
      <c r="F9185" s="145" t="s">
        <v>3106</v>
      </c>
      <c r="G9185" s="269" t="s">
        <v>3106</v>
      </c>
      <c r="H9185" s="305" t="s">
        <v>3684</v>
      </c>
      <c r="I9185" s="307" t="s">
        <v>3684</v>
      </c>
      <c r="J9185" s="201" t="str">
        <f t="shared" si="287"/>
        <v>9999</v>
      </c>
      <c r="K9185" s="270"/>
      <c r="L9185" s="270"/>
      <c r="M9185" s="271"/>
      <c r="N9185" s="270" t="e">
        <v>#N/A</v>
      </c>
      <c r="O9185" s="272" t="e">
        <v>#N/A</v>
      </c>
      <c r="P9185" s="272" t="e">
        <v>#N/A</v>
      </c>
      <c r="Q9185" s="272" t="e">
        <v>#N/A</v>
      </c>
    </row>
    <row r="9186" spans="1:17" s="208" customFormat="1" ht="12">
      <c r="A9186" s="268" t="str">
        <f t="shared" si="288"/>
        <v>##1841295557</v>
      </c>
      <c r="B9186" s="304" t="s">
        <v>19891</v>
      </c>
      <c r="C9186" s="269" t="s">
        <v>14389</v>
      </c>
      <c r="D9186" s="144" t="s">
        <v>3106</v>
      </c>
      <c r="E9186" s="269" t="s">
        <v>3649</v>
      </c>
      <c r="F9186" s="145" t="s">
        <v>3106</v>
      </c>
      <c r="G9186" s="269" t="s">
        <v>3106</v>
      </c>
      <c r="H9186" s="305" t="s">
        <v>3650</v>
      </c>
      <c r="I9186" s="307" t="s">
        <v>3650</v>
      </c>
      <c r="J9186" s="201" t="str">
        <f t="shared" si="287"/>
        <v>9999</v>
      </c>
      <c r="K9186" s="270" t="s">
        <v>13915</v>
      </c>
      <c r="L9186" s="270" t="s">
        <v>13916</v>
      </c>
      <c r="M9186" s="271">
        <v>44085</v>
      </c>
      <c r="N9186" s="270" t="e">
        <v>#N/A</v>
      </c>
      <c r="O9186" s="272" t="e">
        <v>#N/A</v>
      </c>
      <c r="P9186" s="272" t="e">
        <v>#N/A</v>
      </c>
      <c r="Q9186" s="272" t="e">
        <v>#N/A</v>
      </c>
    </row>
    <row r="9187" spans="1:17" s="208" customFormat="1" ht="12">
      <c r="A9187" s="268" t="str">
        <f t="shared" si="288"/>
        <v>##1841298999</v>
      </c>
      <c r="B9187" s="304" t="s">
        <v>19891</v>
      </c>
      <c r="C9187" s="269" t="s">
        <v>3944</v>
      </c>
      <c r="D9187" s="144" t="s">
        <v>3106</v>
      </c>
      <c r="E9187" s="269" t="s">
        <v>3649</v>
      </c>
      <c r="F9187" s="145" t="s">
        <v>3106</v>
      </c>
      <c r="G9187" s="269" t="s">
        <v>3106</v>
      </c>
      <c r="H9187" s="305" t="s">
        <v>3684</v>
      </c>
      <c r="I9187" s="307" t="s">
        <v>3684</v>
      </c>
      <c r="J9187" s="201" t="str">
        <f t="shared" si="287"/>
        <v>9999</v>
      </c>
      <c r="K9187" s="270"/>
      <c r="L9187" s="270"/>
      <c r="M9187" s="271"/>
      <c r="N9187" s="270" t="e">
        <v>#N/A</v>
      </c>
      <c r="O9187" s="272" t="e">
        <v>#N/A</v>
      </c>
      <c r="P9187" s="272" t="e">
        <v>#N/A</v>
      </c>
      <c r="Q9187" s="272" t="e">
        <v>#N/A</v>
      </c>
    </row>
    <row r="9188" spans="1:17" s="208" customFormat="1" ht="12">
      <c r="A9188" s="268" t="str">
        <f t="shared" si="288"/>
        <v>##1841299039</v>
      </c>
      <c r="B9188" s="304" t="s">
        <v>19891</v>
      </c>
      <c r="C9188" s="269" t="s">
        <v>14539</v>
      </c>
      <c r="D9188" s="144" t="s">
        <v>3106</v>
      </c>
      <c r="E9188" s="269" t="s">
        <v>3649</v>
      </c>
      <c r="F9188" s="145" t="s">
        <v>3106</v>
      </c>
      <c r="G9188" s="269" t="s">
        <v>3106</v>
      </c>
      <c r="H9188" s="305" t="s">
        <v>3650</v>
      </c>
      <c r="I9188" s="307" t="s">
        <v>3650</v>
      </c>
      <c r="J9188" s="201" t="str">
        <f t="shared" si="287"/>
        <v>9999</v>
      </c>
      <c r="K9188" s="270" t="s">
        <v>13993</v>
      </c>
      <c r="L9188" s="270" t="s">
        <v>14438</v>
      </c>
      <c r="M9188" s="271">
        <v>44085</v>
      </c>
      <c r="N9188" s="270" t="e">
        <v>#N/A</v>
      </c>
      <c r="O9188" s="272" t="e">
        <v>#N/A</v>
      </c>
      <c r="P9188" s="272" t="e">
        <v>#N/A</v>
      </c>
      <c r="Q9188" s="272" t="e">
        <v>#N/A</v>
      </c>
    </row>
    <row r="9189" spans="1:17" s="208" customFormat="1" ht="12">
      <c r="A9189" s="268" t="str">
        <f t="shared" si="288"/>
        <v>##1851338974</v>
      </c>
      <c r="B9189" s="304" t="s">
        <v>19891</v>
      </c>
      <c r="C9189" s="269" t="s">
        <v>14540</v>
      </c>
      <c r="D9189" s="144" t="s">
        <v>3106</v>
      </c>
      <c r="E9189" s="269" t="s">
        <v>3649</v>
      </c>
      <c r="F9189" s="145" t="s">
        <v>3106</v>
      </c>
      <c r="G9189" s="269" t="s">
        <v>3106</v>
      </c>
      <c r="H9189" s="305" t="s">
        <v>3650</v>
      </c>
      <c r="I9189" s="307" t="s">
        <v>3650</v>
      </c>
      <c r="J9189" s="201" t="str">
        <f t="shared" si="287"/>
        <v>9999</v>
      </c>
      <c r="K9189" s="270" t="s">
        <v>13993</v>
      </c>
      <c r="L9189" s="270" t="s">
        <v>14438</v>
      </c>
      <c r="M9189" s="271">
        <v>44085</v>
      </c>
      <c r="N9189" s="270" t="e">
        <v>#N/A</v>
      </c>
      <c r="O9189" s="272" t="e">
        <v>#N/A</v>
      </c>
      <c r="P9189" s="272" t="e">
        <v>#N/A</v>
      </c>
      <c r="Q9189" s="272" t="e">
        <v>#N/A</v>
      </c>
    </row>
    <row r="9190" spans="1:17" s="208" customFormat="1" ht="12">
      <c r="A9190" s="268" t="str">
        <f t="shared" si="288"/>
        <v>##1851370910</v>
      </c>
      <c r="B9190" s="304" t="s">
        <v>19891</v>
      </c>
      <c r="C9190" s="269" t="s">
        <v>3945</v>
      </c>
      <c r="D9190" s="144" t="s">
        <v>3106</v>
      </c>
      <c r="E9190" s="269" t="s">
        <v>3649</v>
      </c>
      <c r="F9190" s="145" t="s">
        <v>3106</v>
      </c>
      <c r="G9190" s="269" t="s">
        <v>3106</v>
      </c>
      <c r="H9190" s="305" t="s">
        <v>3684</v>
      </c>
      <c r="I9190" s="307" t="s">
        <v>3684</v>
      </c>
      <c r="J9190" s="201" t="str">
        <f t="shared" si="287"/>
        <v>9999</v>
      </c>
      <c r="K9190" s="270"/>
      <c r="L9190" s="270"/>
      <c r="M9190" s="271"/>
      <c r="N9190" s="270" t="e">
        <v>#N/A</v>
      </c>
      <c r="O9190" s="272" t="e">
        <v>#N/A</v>
      </c>
      <c r="P9190" s="272" t="e">
        <v>#N/A</v>
      </c>
      <c r="Q9190" s="272" t="e">
        <v>#N/A</v>
      </c>
    </row>
    <row r="9191" spans="1:17" s="208" customFormat="1" ht="12">
      <c r="A9191" s="268" t="str">
        <f t="shared" si="288"/>
        <v>##1851393409</v>
      </c>
      <c r="B9191" s="304" t="s">
        <v>19891</v>
      </c>
      <c r="C9191" s="269" t="s">
        <v>3679</v>
      </c>
      <c r="D9191" s="144" t="s">
        <v>3106</v>
      </c>
      <c r="E9191" s="269" t="s">
        <v>3649</v>
      </c>
      <c r="F9191" s="145" t="s">
        <v>3106</v>
      </c>
      <c r="G9191" s="269" t="s">
        <v>3106</v>
      </c>
      <c r="H9191" s="305" t="s">
        <v>3650</v>
      </c>
      <c r="I9191" s="307" t="s">
        <v>3650</v>
      </c>
      <c r="J9191" s="201" t="str">
        <f t="shared" si="287"/>
        <v>9999</v>
      </c>
      <c r="K9191" s="270"/>
      <c r="L9191" s="270"/>
      <c r="M9191" s="271"/>
      <c r="N9191" s="270" t="e">
        <v>#N/A</v>
      </c>
      <c r="O9191" s="272" t="e">
        <v>#N/A</v>
      </c>
      <c r="P9191" s="272" t="e">
        <v>#N/A</v>
      </c>
      <c r="Q9191" s="272" t="e">
        <v>#N/A</v>
      </c>
    </row>
    <row r="9192" spans="1:17" s="208" customFormat="1" ht="12">
      <c r="A9192" s="268" t="str">
        <f t="shared" si="288"/>
        <v>##1851396576</v>
      </c>
      <c r="B9192" s="304" t="s">
        <v>19891</v>
      </c>
      <c r="C9192" s="269" t="s">
        <v>3946</v>
      </c>
      <c r="D9192" s="144" t="s">
        <v>3106</v>
      </c>
      <c r="E9192" s="269" t="s">
        <v>3649</v>
      </c>
      <c r="F9192" s="145" t="s">
        <v>3106</v>
      </c>
      <c r="G9192" s="269" t="s">
        <v>3106</v>
      </c>
      <c r="H9192" s="305" t="s">
        <v>3684</v>
      </c>
      <c r="I9192" s="307" t="s">
        <v>3684</v>
      </c>
      <c r="J9192" s="201" t="str">
        <f t="shared" si="287"/>
        <v>9999</v>
      </c>
      <c r="K9192" s="270"/>
      <c r="L9192" s="270"/>
      <c r="M9192" s="271"/>
      <c r="N9192" s="270" t="e">
        <v>#N/A</v>
      </c>
      <c r="O9192" s="272" t="e">
        <v>#N/A</v>
      </c>
      <c r="P9192" s="272" t="e">
        <v>#N/A</v>
      </c>
      <c r="Q9192" s="272" t="e">
        <v>#N/A</v>
      </c>
    </row>
    <row r="9193" spans="1:17" s="208" customFormat="1" ht="12">
      <c r="A9193" s="268" t="str">
        <f t="shared" si="288"/>
        <v>##1851421861</v>
      </c>
      <c r="B9193" s="304" t="s">
        <v>19891</v>
      </c>
      <c r="C9193" s="269" t="s">
        <v>3947</v>
      </c>
      <c r="D9193" s="144" t="s">
        <v>3106</v>
      </c>
      <c r="E9193" s="269" t="s">
        <v>3649</v>
      </c>
      <c r="F9193" s="145" t="s">
        <v>3106</v>
      </c>
      <c r="G9193" s="269" t="s">
        <v>3106</v>
      </c>
      <c r="H9193" s="305" t="s">
        <v>3684</v>
      </c>
      <c r="I9193" s="307" t="s">
        <v>3684</v>
      </c>
      <c r="J9193" s="201" t="str">
        <f t="shared" si="287"/>
        <v>9999</v>
      </c>
      <c r="K9193" s="270"/>
      <c r="L9193" s="270"/>
      <c r="M9193" s="271"/>
      <c r="N9193" s="270" t="e">
        <v>#N/A</v>
      </c>
      <c r="O9193" s="272" t="e">
        <v>#N/A</v>
      </c>
      <c r="P9193" s="272" t="e">
        <v>#N/A</v>
      </c>
      <c r="Q9193" s="272" t="e">
        <v>#N/A</v>
      </c>
    </row>
    <row r="9194" spans="1:17" s="208" customFormat="1" ht="12">
      <c r="A9194" s="268" t="str">
        <f t="shared" si="288"/>
        <v>##1851549273</v>
      </c>
      <c r="B9194" s="304" t="s">
        <v>19891</v>
      </c>
      <c r="C9194" s="269" t="s">
        <v>4489</v>
      </c>
      <c r="D9194" s="144" t="s">
        <v>3106</v>
      </c>
      <c r="E9194" s="269" t="s">
        <v>3649</v>
      </c>
      <c r="F9194" s="145" t="s">
        <v>3106</v>
      </c>
      <c r="G9194" s="269" t="s">
        <v>3106</v>
      </c>
      <c r="H9194" s="305" t="s">
        <v>4490</v>
      </c>
      <c r="I9194" s="307" t="s">
        <v>4490</v>
      </c>
      <c r="J9194" s="201" t="str">
        <f t="shared" si="287"/>
        <v>9999</v>
      </c>
      <c r="K9194" s="270" t="s">
        <v>4043</v>
      </c>
      <c r="L9194" s="270"/>
      <c r="M9194" s="271"/>
      <c r="N9194" s="270" t="e">
        <v>#N/A</v>
      </c>
      <c r="O9194" s="272" t="e">
        <v>#N/A</v>
      </c>
      <c r="P9194" s="272" t="e">
        <v>#N/A</v>
      </c>
      <c r="Q9194" s="272" t="e">
        <v>#N/A</v>
      </c>
    </row>
    <row r="9195" spans="1:17" s="208" customFormat="1" ht="12">
      <c r="A9195" s="268" t="str">
        <f t="shared" si="288"/>
        <v>##1851686059</v>
      </c>
      <c r="B9195" s="304" t="s">
        <v>19891</v>
      </c>
      <c r="C9195" s="269" t="s">
        <v>14541</v>
      </c>
      <c r="D9195" s="144" t="s">
        <v>3106</v>
      </c>
      <c r="E9195" s="269" t="s">
        <v>3649</v>
      </c>
      <c r="F9195" s="145" t="s">
        <v>3106</v>
      </c>
      <c r="G9195" s="269" t="s">
        <v>3106</v>
      </c>
      <c r="H9195" s="305" t="s">
        <v>3650</v>
      </c>
      <c r="I9195" s="307" t="s">
        <v>3650</v>
      </c>
      <c r="J9195" s="201" t="str">
        <f t="shared" si="287"/>
        <v>9999</v>
      </c>
      <c r="K9195" s="270" t="s">
        <v>13993</v>
      </c>
      <c r="L9195" s="270" t="s">
        <v>14438</v>
      </c>
      <c r="M9195" s="271">
        <v>44085</v>
      </c>
      <c r="N9195" s="270" t="e">
        <v>#N/A</v>
      </c>
      <c r="O9195" s="272" t="e">
        <v>#N/A</v>
      </c>
      <c r="P9195" s="272" t="e">
        <v>#N/A</v>
      </c>
      <c r="Q9195" s="272" t="e">
        <v>#N/A</v>
      </c>
    </row>
    <row r="9196" spans="1:17" s="208" customFormat="1" ht="12">
      <c r="A9196" s="268" t="str">
        <f t="shared" si="288"/>
        <v>##1861435042</v>
      </c>
      <c r="B9196" s="304" t="s">
        <v>19891</v>
      </c>
      <c r="C9196" s="269" t="s">
        <v>14542</v>
      </c>
      <c r="D9196" s="144" t="s">
        <v>3106</v>
      </c>
      <c r="E9196" s="269" t="s">
        <v>3649</v>
      </c>
      <c r="F9196" s="145" t="s">
        <v>3106</v>
      </c>
      <c r="G9196" s="269" t="s">
        <v>3106</v>
      </c>
      <c r="H9196" s="305" t="s">
        <v>3650</v>
      </c>
      <c r="I9196" s="307" t="s">
        <v>3650</v>
      </c>
      <c r="J9196" s="201" t="str">
        <f t="shared" si="287"/>
        <v>9999</v>
      </c>
      <c r="K9196" s="270" t="s">
        <v>13993</v>
      </c>
      <c r="L9196" s="270" t="s">
        <v>14438</v>
      </c>
      <c r="M9196" s="271">
        <v>44085</v>
      </c>
      <c r="N9196" s="270" t="e">
        <v>#N/A</v>
      </c>
      <c r="O9196" s="272" t="e">
        <v>#N/A</v>
      </c>
      <c r="P9196" s="272" t="e">
        <v>#N/A</v>
      </c>
      <c r="Q9196" s="272" t="e">
        <v>#N/A</v>
      </c>
    </row>
    <row r="9197" spans="1:17" s="208" customFormat="1" ht="12">
      <c r="A9197" s="268" t="str">
        <f t="shared" si="288"/>
        <v>##1861451114</v>
      </c>
      <c r="B9197" s="304" t="s">
        <v>19891</v>
      </c>
      <c r="C9197" s="269" t="s">
        <v>4491</v>
      </c>
      <c r="D9197" s="144" t="s">
        <v>3106</v>
      </c>
      <c r="E9197" s="269" t="s">
        <v>3649</v>
      </c>
      <c r="F9197" s="145" t="s">
        <v>3106</v>
      </c>
      <c r="G9197" s="269" t="s">
        <v>3106</v>
      </c>
      <c r="H9197" s="305" t="s">
        <v>4492</v>
      </c>
      <c r="I9197" s="307" t="s">
        <v>4492</v>
      </c>
      <c r="J9197" s="201" t="str">
        <f t="shared" si="287"/>
        <v>9999</v>
      </c>
      <c r="K9197" s="270" t="s">
        <v>4043</v>
      </c>
      <c r="L9197" s="270"/>
      <c r="M9197" s="271"/>
      <c r="N9197" s="270" t="e">
        <v>#N/A</v>
      </c>
      <c r="O9197" s="272" t="e">
        <v>#N/A</v>
      </c>
      <c r="P9197" s="272" t="e">
        <v>#N/A</v>
      </c>
      <c r="Q9197" s="272" t="e">
        <v>#N/A</v>
      </c>
    </row>
    <row r="9198" spans="1:17" s="208" customFormat="1" ht="12">
      <c r="A9198" s="268" t="str">
        <f t="shared" si="288"/>
        <v>##1861554438</v>
      </c>
      <c r="B9198" s="304" t="s">
        <v>19891</v>
      </c>
      <c r="C9198" s="269" t="s">
        <v>3948</v>
      </c>
      <c r="D9198" s="144" t="s">
        <v>3106</v>
      </c>
      <c r="E9198" s="269" t="s">
        <v>3649</v>
      </c>
      <c r="F9198" s="145" t="s">
        <v>3106</v>
      </c>
      <c r="G9198" s="269" t="s">
        <v>3106</v>
      </c>
      <c r="H9198" s="305" t="s">
        <v>3684</v>
      </c>
      <c r="I9198" s="307" t="s">
        <v>3684</v>
      </c>
      <c r="J9198" s="201" t="str">
        <f t="shared" si="287"/>
        <v>9999</v>
      </c>
      <c r="K9198" s="270"/>
      <c r="L9198" s="270"/>
      <c r="M9198" s="271"/>
      <c r="N9198" s="270" t="e">
        <v>#N/A</v>
      </c>
      <c r="O9198" s="272" t="e">
        <v>#N/A</v>
      </c>
      <c r="P9198" s="272" t="e">
        <v>#N/A</v>
      </c>
      <c r="Q9198" s="272" t="e">
        <v>#N/A</v>
      </c>
    </row>
    <row r="9199" spans="1:17" s="208" customFormat="1" ht="12">
      <c r="A9199" s="268" t="str">
        <f t="shared" si="288"/>
        <v>##1861994808</v>
      </c>
      <c r="B9199" s="304" t="s">
        <v>19891</v>
      </c>
      <c r="C9199" s="269" t="s">
        <v>14393</v>
      </c>
      <c r="D9199" s="144" t="s">
        <v>3106</v>
      </c>
      <c r="E9199" s="269" t="s">
        <v>3649</v>
      </c>
      <c r="F9199" s="145" t="s">
        <v>3106</v>
      </c>
      <c r="G9199" s="269" t="s">
        <v>3106</v>
      </c>
      <c r="H9199" s="305" t="s">
        <v>3650</v>
      </c>
      <c r="I9199" s="307" t="s">
        <v>3650</v>
      </c>
      <c r="J9199" s="201" t="str">
        <f t="shared" si="287"/>
        <v>9999</v>
      </c>
      <c r="K9199" s="270" t="s">
        <v>13915</v>
      </c>
      <c r="L9199" s="270" t="s">
        <v>13916</v>
      </c>
      <c r="M9199" s="271">
        <v>44085</v>
      </c>
      <c r="N9199" s="270" t="e">
        <v>#N/A</v>
      </c>
      <c r="O9199" s="272" t="e">
        <v>#N/A</v>
      </c>
      <c r="P9199" s="272" t="e">
        <v>#N/A</v>
      </c>
      <c r="Q9199" s="272" t="e">
        <v>#N/A</v>
      </c>
    </row>
    <row r="9200" spans="1:17" s="208" customFormat="1" ht="12">
      <c r="A9200" s="268" t="str">
        <f t="shared" si="288"/>
        <v>##1871501916</v>
      </c>
      <c r="B9200" s="304" t="s">
        <v>19891</v>
      </c>
      <c r="C9200" s="269" t="s">
        <v>3949</v>
      </c>
      <c r="D9200" s="144" t="s">
        <v>3106</v>
      </c>
      <c r="E9200" s="269" t="s">
        <v>3649</v>
      </c>
      <c r="F9200" s="145" t="s">
        <v>3106</v>
      </c>
      <c r="G9200" s="269" t="s">
        <v>3106</v>
      </c>
      <c r="H9200" s="305" t="s">
        <v>3684</v>
      </c>
      <c r="I9200" s="307" t="s">
        <v>3684</v>
      </c>
      <c r="J9200" s="201" t="str">
        <f t="shared" si="287"/>
        <v>9999</v>
      </c>
      <c r="K9200" s="270"/>
      <c r="L9200" s="270"/>
      <c r="M9200" s="271"/>
      <c r="N9200" s="270" t="e">
        <v>#N/A</v>
      </c>
      <c r="O9200" s="272" t="e">
        <v>#N/A</v>
      </c>
      <c r="P9200" s="272" t="e">
        <v>#N/A</v>
      </c>
      <c r="Q9200" s="272" t="e">
        <v>#N/A</v>
      </c>
    </row>
    <row r="9201" spans="1:17" s="208" customFormat="1" ht="12">
      <c r="A9201" s="268" t="str">
        <f t="shared" si="288"/>
        <v>##1871543215</v>
      </c>
      <c r="B9201" s="304" t="s">
        <v>19891</v>
      </c>
      <c r="C9201" s="269" t="s">
        <v>4493</v>
      </c>
      <c r="D9201" s="144" t="s">
        <v>3106</v>
      </c>
      <c r="E9201" s="269" t="s">
        <v>3649</v>
      </c>
      <c r="F9201" s="145" t="s">
        <v>3106</v>
      </c>
      <c r="G9201" s="269" t="s">
        <v>3106</v>
      </c>
      <c r="H9201" s="305" t="s">
        <v>4494</v>
      </c>
      <c r="I9201" s="307" t="s">
        <v>4494</v>
      </c>
      <c r="J9201" s="201" t="str">
        <f t="shared" si="287"/>
        <v>9999</v>
      </c>
      <c r="K9201" s="270" t="s">
        <v>4043</v>
      </c>
      <c r="L9201" s="270"/>
      <c r="M9201" s="271"/>
      <c r="N9201" s="270" t="e">
        <v>#N/A</v>
      </c>
      <c r="O9201" s="272" t="e">
        <v>#N/A</v>
      </c>
      <c r="P9201" s="272" t="e">
        <v>#N/A</v>
      </c>
      <c r="Q9201" s="272" t="e">
        <v>#N/A</v>
      </c>
    </row>
    <row r="9202" spans="1:17" s="208" customFormat="1" ht="12">
      <c r="A9202" s="268" t="str">
        <f t="shared" si="288"/>
        <v>##1871615765</v>
      </c>
      <c r="B9202" s="304" t="s">
        <v>19891</v>
      </c>
      <c r="C9202" s="269" t="s">
        <v>4495</v>
      </c>
      <c r="D9202" s="144" t="s">
        <v>3106</v>
      </c>
      <c r="E9202" s="269" t="s">
        <v>3649</v>
      </c>
      <c r="F9202" s="145" t="s">
        <v>3106</v>
      </c>
      <c r="G9202" s="269" t="s">
        <v>3106</v>
      </c>
      <c r="H9202" s="305" t="s">
        <v>4496</v>
      </c>
      <c r="I9202" s="307" t="s">
        <v>4496</v>
      </c>
      <c r="J9202" s="201" t="str">
        <f t="shared" si="287"/>
        <v>9999</v>
      </c>
      <c r="K9202" s="270" t="s">
        <v>4043</v>
      </c>
      <c r="L9202" s="270"/>
      <c r="M9202" s="271"/>
      <c r="N9202" s="270" t="e">
        <v>#N/A</v>
      </c>
      <c r="O9202" s="272" t="e">
        <v>#N/A</v>
      </c>
      <c r="P9202" s="272" t="e">
        <v>#N/A</v>
      </c>
      <c r="Q9202" s="272" t="e">
        <v>#N/A</v>
      </c>
    </row>
    <row r="9203" spans="1:17" s="208" customFormat="1" ht="12">
      <c r="A9203" s="268" t="str">
        <f t="shared" si="288"/>
        <v>##1871665380</v>
      </c>
      <c r="B9203" s="304" t="s">
        <v>19891</v>
      </c>
      <c r="C9203" s="269" t="s">
        <v>3950</v>
      </c>
      <c r="D9203" s="144" t="s">
        <v>3106</v>
      </c>
      <c r="E9203" s="269" t="s">
        <v>3649</v>
      </c>
      <c r="F9203" s="145" t="s">
        <v>3106</v>
      </c>
      <c r="G9203" s="269" t="s">
        <v>3106</v>
      </c>
      <c r="H9203" s="305" t="s">
        <v>3684</v>
      </c>
      <c r="I9203" s="307" t="s">
        <v>3684</v>
      </c>
      <c r="J9203" s="201" t="str">
        <f t="shared" si="287"/>
        <v>9999</v>
      </c>
      <c r="K9203" s="270"/>
      <c r="L9203" s="270"/>
      <c r="M9203" s="271"/>
      <c r="N9203" s="270" t="e">
        <v>#N/A</v>
      </c>
      <c r="O9203" s="272" t="e">
        <v>#N/A</v>
      </c>
      <c r="P9203" s="272" t="e">
        <v>#N/A</v>
      </c>
      <c r="Q9203" s="272" t="e">
        <v>#N/A</v>
      </c>
    </row>
    <row r="9204" spans="1:17" s="208" customFormat="1" ht="12">
      <c r="A9204" s="268" t="str">
        <f t="shared" si="288"/>
        <v>##1871672618</v>
      </c>
      <c r="B9204" s="304" t="s">
        <v>19891</v>
      </c>
      <c r="C9204" s="269" t="s">
        <v>4497</v>
      </c>
      <c r="D9204" s="144" t="s">
        <v>3106</v>
      </c>
      <c r="E9204" s="269" t="s">
        <v>3649</v>
      </c>
      <c r="F9204" s="145" t="s">
        <v>3106</v>
      </c>
      <c r="G9204" s="269" t="s">
        <v>3106</v>
      </c>
      <c r="H9204" s="305" t="s">
        <v>4498</v>
      </c>
      <c r="I9204" s="307" t="s">
        <v>4498</v>
      </c>
      <c r="J9204" s="201" t="str">
        <f t="shared" si="287"/>
        <v>9999</v>
      </c>
      <c r="K9204" s="270" t="s">
        <v>4043</v>
      </c>
      <c r="L9204" s="270"/>
      <c r="M9204" s="271"/>
      <c r="N9204" s="270" t="e">
        <v>#N/A</v>
      </c>
      <c r="O9204" s="272" t="e">
        <v>#N/A</v>
      </c>
      <c r="P9204" s="272" t="e">
        <v>#N/A</v>
      </c>
      <c r="Q9204" s="272" t="e">
        <v>#N/A</v>
      </c>
    </row>
    <row r="9205" spans="1:17" s="208" customFormat="1" ht="12">
      <c r="A9205" s="268" t="str">
        <f t="shared" si="288"/>
        <v>##1871678458</v>
      </c>
      <c r="B9205" s="304" t="s">
        <v>19891</v>
      </c>
      <c r="C9205" s="269" t="s">
        <v>14394</v>
      </c>
      <c r="D9205" s="144" t="s">
        <v>3106</v>
      </c>
      <c r="E9205" s="269" t="s">
        <v>3649</v>
      </c>
      <c r="F9205" s="145" t="s">
        <v>3106</v>
      </c>
      <c r="G9205" s="269" t="s">
        <v>3106</v>
      </c>
      <c r="H9205" s="305" t="s">
        <v>3650</v>
      </c>
      <c r="I9205" s="307" t="s">
        <v>3650</v>
      </c>
      <c r="J9205" s="201" t="str">
        <f t="shared" si="287"/>
        <v>9999</v>
      </c>
      <c r="K9205" s="270" t="s">
        <v>13915</v>
      </c>
      <c r="L9205" s="270" t="s">
        <v>13916</v>
      </c>
      <c r="M9205" s="271">
        <v>44085</v>
      </c>
      <c r="N9205" s="270" t="e">
        <v>#N/A</v>
      </c>
      <c r="O9205" s="272" t="e">
        <v>#N/A</v>
      </c>
      <c r="P9205" s="272" t="e">
        <v>#N/A</v>
      </c>
      <c r="Q9205" s="272" t="e">
        <v>#N/A</v>
      </c>
    </row>
    <row r="9206" spans="1:17" s="208" customFormat="1" ht="12">
      <c r="A9206" s="268" t="str">
        <f t="shared" si="288"/>
        <v>##1871713495</v>
      </c>
      <c r="B9206" s="304" t="s">
        <v>19891</v>
      </c>
      <c r="C9206" s="269" t="s">
        <v>14543</v>
      </c>
      <c r="D9206" s="144" t="s">
        <v>3106</v>
      </c>
      <c r="E9206" s="269" t="s">
        <v>3649</v>
      </c>
      <c r="F9206" s="145" t="s">
        <v>3106</v>
      </c>
      <c r="G9206" s="269" t="s">
        <v>3106</v>
      </c>
      <c r="H9206" s="305" t="s">
        <v>3650</v>
      </c>
      <c r="I9206" s="307" t="s">
        <v>3650</v>
      </c>
      <c r="J9206" s="201" t="str">
        <f t="shared" si="287"/>
        <v>9999</v>
      </c>
      <c r="K9206" s="270" t="s">
        <v>13993</v>
      </c>
      <c r="L9206" s="270" t="s">
        <v>14438</v>
      </c>
      <c r="M9206" s="271">
        <v>44085</v>
      </c>
      <c r="N9206" s="270" t="e">
        <v>#N/A</v>
      </c>
      <c r="O9206" s="272" t="e">
        <v>#N/A</v>
      </c>
      <c r="P9206" s="272" t="e">
        <v>#N/A</v>
      </c>
      <c r="Q9206" s="272" t="e">
        <v>#N/A</v>
      </c>
    </row>
    <row r="9207" spans="1:17" s="208" customFormat="1" ht="12">
      <c r="A9207" s="268" t="str">
        <f t="shared" si="288"/>
        <v>##1871974436</v>
      </c>
      <c r="B9207" s="304" t="s">
        <v>19891</v>
      </c>
      <c r="C9207" s="269" t="s">
        <v>4033</v>
      </c>
      <c r="D9207" s="144" t="s">
        <v>3106</v>
      </c>
      <c r="E9207" s="269" t="s">
        <v>3649</v>
      </c>
      <c r="F9207" s="145" t="s">
        <v>3106</v>
      </c>
      <c r="G9207" s="269" t="s">
        <v>3106</v>
      </c>
      <c r="H9207" s="305" t="s">
        <v>3650</v>
      </c>
      <c r="I9207" s="307" t="s">
        <v>3650</v>
      </c>
      <c r="J9207" s="201" t="str">
        <f t="shared" si="287"/>
        <v>9999</v>
      </c>
      <c r="K9207" s="270"/>
      <c r="L9207" s="270"/>
      <c r="M9207" s="271"/>
      <c r="N9207" s="270" t="e">
        <v>#N/A</v>
      </c>
      <c r="O9207" s="272" t="e">
        <v>#N/A</v>
      </c>
      <c r="P9207" s="272" t="e">
        <v>#N/A</v>
      </c>
      <c r="Q9207" s="272" t="e">
        <v>#N/A</v>
      </c>
    </row>
    <row r="9208" spans="1:17" s="208" customFormat="1" ht="12">
      <c r="A9208" s="268" t="str">
        <f t="shared" si="288"/>
        <v>##1881632818</v>
      </c>
      <c r="B9208" s="304" t="s">
        <v>19891</v>
      </c>
      <c r="C9208" s="269" t="s">
        <v>3951</v>
      </c>
      <c r="D9208" s="144" t="s">
        <v>3106</v>
      </c>
      <c r="E9208" s="269" t="s">
        <v>3649</v>
      </c>
      <c r="F9208" s="145" t="s">
        <v>3106</v>
      </c>
      <c r="G9208" s="269" t="s">
        <v>3106</v>
      </c>
      <c r="H9208" s="305" t="s">
        <v>3684</v>
      </c>
      <c r="I9208" s="307" t="s">
        <v>3684</v>
      </c>
      <c r="J9208" s="201" t="str">
        <f t="shared" si="287"/>
        <v>9999</v>
      </c>
      <c r="K9208" s="270"/>
      <c r="L9208" s="270"/>
      <c r="M9208" s="271"/>
      <c r="N9208" s="270" t="e">
        <v>#N/A</v>
      </c>
      <c r="O9208" s="272" t="e">
        <v>#N/A</v>
      </c>
      <c r="P9208" s="272" t="e">
        <v>#N/A</v>
      </c>
      <c r="Q9208" s="272" t="e">
        <v>#N/A</v>
      </c>
    </row>
    <row r="9209" spans="1:17" s="208" customFormat="1" ht="12">
      <c r="A9209" s="268" t="str">
        <f t="shared" si="288"/>
        <v>##1881647204</v>
      </c>
      <c r="B9209" s="304" t="s">
        <v>19891</v>
      </c>
      <c r="C9209" s="269" t="s">
        <v>3952</v>
      </c>
      <c r="D9209" s="144" t="s">
        <v>3106</v>
      </c>
      <c r="E9209" s="269" t="s">
        <v>3649</v>
      </c>
      <c r="F9209" s="145" t="s">
        <v>3106</v>
      </c>
      <c r="G9209" s="269" t="s">
        <v>3106</v>
      </c>
      <c r="H9209" s="305" t="s">
        <v>3684</v>
      </c>
      <c r="I9209" s="307" t="s">
        <v>3684</v>
      </c>
      <c r="J9209" s="201" t="str">
        <f t="shared" si="287"/>
        <v>9999</v>
      </c>
      <c r="K9209" s="270"/>
      <c r="L9209" s="270"/>
      <c r="M9209" s="271"/>
      <c r="N9209" s="270" t="e">
        <v>#N/A</v>
      </c>
      <c r="O9209" s="272" t="e">
        <v>#N/A</v>
      </c>
      <c r="P9209" s="272" t="e">
        <v>#N/A</v>
      </c>
      <c r="Q9209" s="272" t="e">
        <v>#N/A</v>
      </c>
    </row>
    <row r="9210" spans="1:17" s="208" customFormat="1" ht="12">
      <c r="A9210" s="268" t="str">
        <f t="shared" si="288"/>
        <v>##1881648855</v>
      </c>
      <c r="B9210" s="304" t="s">
        <v>19891</v>
      </c>
      <c r="C9210" s="269" t="s">
        <v>14544</v>
      </c>
      <c r="D9210" s="144" t="s">
        <v>3106</v>
      </c>
      <c r="E9210" s="269" t="s">
        <v>3649</v>
      </c>
      <c r="F9210" s="145" t="s">
        <v>3106</v>
      </c>
      <c r="G9210" s="269" t="s">
        <v>3106</v>
      </c>
      <c r="H9210" s="305" t="s">
        <v>3650</v>
      </c>
      <c r="I9210" s="307" t="s">
        <v>3650</v>
      </c>
      <c r="J9210" s="201" t="str">
        <f t="shared" si="287"/>
        <v>9999</v>
      </c>
      <c r="K9210" s="270" t="s">
        <v>13993</v>
      </c>
      <c r="L9210" s="270" t="s">
        <v>14438</v>
      </c>
      <c r="M9210" s="271">
        <v>44085</v>
      </c>
      <c r="N9210" s="270" t="e">
        <v>#N/A</v>
      </c>
      <c r="O9210" s="272" t="e">
        <v>#N/A</v>
      </c>
      <c r="P9210" s="272" t="e">
        <v>#N/A</v>
      </c>
      <c r="Q9210" s="272" t="e">
        <v>#N/A</v>
      </c>
    </row>
    <row r="9211" spans="1:17" s="208" customFormat="1" ht="12">
      <c r="A9211" s="268" t="str">
        <f t="shared" si="288"/>
        <v>##1881654903</v>
      </c>
      <c r="B9211" s="304" t="s">
        <v>19891</v>
      </c>
      <c r="C9211" s="269" t="s">
        <v>3680</v>
      </c>
      <c r="D9211" s="144" t="s">
        <v>3106</v>
      </c>
      <c r="E9211" s="269" t="s">
        <v>3649</v>
      </c>
      <c r="F9211" s="145" t="s">
        <v>3106</v>
      </c>
      <c r="G9211" s="269" t="s">
        <v>3106</v>
      </c>
      <c r="H9211" s="305" t="s">
        <v>3650</v>
      </c>
      <c r="I9211" s="307" t="s">
        <v>3650</v>
      </c>
      <c r="J9211" s="201" t="str">
        <f t="shared" si="287"/>
        <v>9999</v>
      </c>
      <c r="K9211" s="270"/>
      <c r="L9211" s="270"/>
      <c r="M9211" s="271"/>
      <c r="N9211" s="270" t="e">
        <v>#N/A</v>
      </c>
      <c r="O9211" s="272" t="e">
        <v>#N/A</v>
      </c>
      <c r="P9211" s="272" t="e">
        <v>#N/A</v>
      </c>
      <c r="Q9211" s="272" t="e">
        <v>#N/A</v>
      </c>
    </row>
    <row r="9212" spans="1:17" s="208" customFormat="1" ht="12">
      <c r="A9212" s="268" t="str">
        <f t="shared" si="288"/>
        <v>##1881690691</v>
      </c>
      <c r="B9212" s="304" t="s">
        <v>19891</v>
      </c>
      <c r="C9212" s="269" t="s">
        <v>4499</v>
      </c>
      <c r="D9212" s="144" t="s">
        <v>3106</v>
      </c>
      <c r="E9212" s="269" t="s">
        <v>3649</v>
      </c>
      <c r="F9212" s="145" t="s">
        <v>3106</v>
      </c>
      <c r="G9212" s="269" t="s">
        <v>3106</v>
      </c>
      <c r="H9212" s="305" t="s">
        <v>4500</v>
      </c>
      <c r="I9212" s="307" t="s">
        <v>4500</v>
      </c>
      <c r="J9212" s="201" t="str">
        <f t="shared" si="287"/>
        <v>9999</v>
      </c>
      <c r="K9212" s="270" t="s">
        <v>4043</v>
      </c>
      <c r="L9212" s="270"/>
      <c r="M9212" s="271"/>
      <c r="N9212" s="270" t="e">
        <v>#N/A</v>
      </c>
      <c r="O9212" s="272" t="e">
        <v>#N/A</v>
      </c>
      <c r="P9212" s="272" t="e">
        <v>#N/A</v>
      </c>
      <c r="Q9212" s="272" t="e">
        <v>#N/A</v>
      </c>
    </row>
    <row r="9213" spans="1:17" s="208" customFormat="1" ht="12">
      <c r="A9213" s="268" t="str">
        <f t="shared" si="288"/>
        <v>##1881719722</v>
      </c>
      <c r="B9213" s="304" t="s">
        <v>19891</v>
      </c>
      <c r="C9213" s="269" t="s">
        <v>14401</v>
      </c>
      <c r="D9213" s="144" t="s">
        <v>3106</v>
      </c>
      <c r="E9213" s="269" t="s">
        <v>3649</v>
      </c>
      <c r="F9213" s="145" t="s">
        <v>3106</v>
      </c>
      <c r="G9213" s="269" t="s">
        <v>3106</v>
      </c>
      <c r="H9213" s="305" t="s">
        <v>3650</v>
      </c>
      <c r="I9213" s="307" t="s">
        <v>3650</v>
      </c>
      <c r="J9213" s="201" t="str">
        <f t="shared" si="287"/>
        <v>9999</v>
      </c>
      <c r="K9213" s="270" t="s">
        <v>13915</v>
      </c>
      <c r="L9213" s="270" t="s">
        <v>13916</v>
      </c>
      <c r="M9213" s="271">
        <v>44085</v>
      </c>
      <c r="N9213" s="270" t="e">
        <v>#N/A</v>
      </c>
      <c r="O9213" s="272" t="e">
        <v>#N/A</v>
      </c>
      <c r="P9213" s="272" t="e">
        <v>#N/A</v>
      </c>
      <c r="Q9213" s="272" t="e">
        <v>#N/A</v>
      </c>
    </row>
    <row r="9214" spans="1:17" s="208" customFormat="1" ht="12">
      <c r="A9214" s="268" t="str">
        <f t="shared" si="288"/>
        <v>##1881739613</v>
      </c>
      <c r="B9214" s="304" t="s">
        <v>19891</v>
      </c>
      <c r="C9214" s="269" t="s">
        <v>3953</v>
      </c>
      <c r="D9214" s="144" t="s">
        <v>3106</v>
      </c>
      <c r="E9214" s="269" t="s">
        <v>3649</v>
      </c>
      <c r="F9214" s="145" t="s">
        <v>3106</v>
      </c>
      <c r="G9214" s="269" t="s">
        <v>3106</v>
      </c>
      <c r="H9214" s="305" t="s">
        <v>3684</v>
      </c>
      <c r="I9214" s="307" t="s">
        <v>3684</v>
      </c>
      <c r="J9214" s="201" t="str">
        <f t="shared" si="287"/>
        <v>9999</v>
      </c>
      <c r="K9214" s="270"/>
      <c r="L9214" s="270"/>
      <c r="M9214" s="271"/>
      <c r="N9214" s="270" t="e">
        <v>#N/A</v>
      </c>
      <c r="O9214" s="272" t="e">
        <v>#N/A</v>
      </c>
      <c r="P9214" s="272" t="e">
        <v>#N/A</v>
      </c>
      <c r="Q9214" s="272" t="e">
        <v>#N/A</v>
      </c>
    </row>
    <row r="9215" spans="1:17" s="208" customFormat="1" ht="12">
      <c r="A9215" s="268" t="str">
        <f t="shared" si="288"/>
        <v>##1891059127</v>
      </c>
      <c r="B9215" s="304" t="s">
        <v>19891</v>
      </c>
      <c r="C9215" s="269" t="s">
        <v>3954</v>
      </c>
      <c r="D9215" s="144" t="s">
        <v>3106</v>
      </c>
      <c r="E9215" s="269" t="s">
        <v>3649</v>
      </c>
      <c r="F9215" s="145" t="s">
        <v>3106</v>
      </c>
      <c r="G9215" s="269" t="s">
        <v>3106</v>
      </c>
      <c r="H9215" s="305" t="s">
        <v>3684</v>
      </c>
      <c r="I9215" s="307" t="s">
        <v>3684</v>
      </c>
      <c r="J9215" s="201" t="str">
        <f t="shared" si="287"/>
        <v>9999</v>
      </c>
      <c r="K9215" s="270"/>
      <c r="L9215" s="270"/>
      <c r="M9215" s="271"/>
      <c r="N9215" s="270" t="e">
        <v>#N/A</v>
      </c>
      <c r="O9215" s="272" t="e">
        <v>#N/A</v>
      </c>
      <c r="P9215" s="272" t="e">
        <v>#N/A</v>
      </c>
      <c r="Q9215" s="272" t="e">
        <v>#N/A</v>
      </c>
    </row>
    <row r="9216" spans="1:17" s="208" customFormat="1" ht="12">
      <c r="A9216" s="268" t="str">
        <f t="shared" si="288"/>
        <v>##1891126728</v>
      </c>
      <c r="B9216" s="304" t="s">
        <v>19891</v>
      </c>
      <c r="C9216" s="269" t="s">
        <v>4501</v>
      </c>
      <c r="D9216" s="144" t="s">
        <v>3106</v>
      </c>
      <c r="E9216" s="269" t="s">
        <v>3649</v>
      </c>
      <c r="F9216" s="145" t="s">
        <v>3106</v>
      </c>
      <c r="G9216" s="269" t="s">
        <v>3106</v>
      </c>
      <c r="H9216" s="305" t="s">
        <v>4502</v>
      </c>
      <c r="I9216" s="307" t="s">
        <v>4502</v>
      </c>
      <c r="J9216" s="201" t="str">
        <f t="shared" si="287"/>
        <v>9999</v>
      </c>
      <c r="K9216" s="270" t="s">
        <v>4043</v>
      </c>
      <c r="L9216" s="270"/>
      <c r="M9216" s="271"/>
      <c r="N9216" s="270" t="e">
        <v>#N/A</v>
      </c>
      <c r="O9216" s="272" t="e">
        <v>#N/A</v>
      </c>
      <c r="P9216" s="272" t="e">
        <v>#N/A</v>
      </c>
      <c r="Q9216" s="272" t="e">
        <v>#N/A</v>
      </c>
    </row>
    <row r="9217" spans="1:17" s="208" customFormat="1" ht="12">
      <c r="A9217" s="268" t="str">
        <f t="shared" si="288"/>
        <v>##1891755351</v>
      </c>
      <c r="B9217" s="304" t="s">
        <v>19891</v>
      </c>
      <c r="C9217" s="269" t="s">
        <v>3955</v>
      </c>
      <c r="D9217" s="144" t="s">
        <v>3106</v>
      </c>
      <c r="E9217" s="269" t="s">
        <v>3649</v>
      </c>
      <c r="F9217" s="145" t="s">
        <v>3106</v>
      </c>
      <c r="G9217" s="269" t="s">
        <v>3106</v>
      </c>
      <c r="H9217" s="305" t="s">
        <v>3684</v>
      </c>
      <c r="I9217" s="307" t="s">
        <v>3684</v>
      </c>
      <c r="J9217" s="201" t="str">
        <f t="shared" si="287"/>
        <v>9999</v>
      </c>
      <c r="K9217" s="270"/>
      <c r="L9217" s="270"/>
      <c r="M9217" s="271"/>
      <c r="N9217" s="270" t="e">
        <v>#N/A</v>
      </c>
      <c r="O9217" s="272" t="e">
        <v>#N/A</v>
      </c>
      <c r="P9217" s="272" t="e">
        <v>#N/A</v>
      </c>
      <c r="Q9217" s="272" t="e">
        <v>#N/A</v>
      </c>
    </row>
    <row r="9218" spans="1:17" s="208" customFormat="1" ht="12">
      <c r="A9218" s="268" t="str">
        <f t="shared" si="288"/>
        <v>##1891768099</v>
      </c>
      <c r="B9218" s="304" t="s">
        <v>19891</v>
      </c>
      <c r="C9218" s="269" t="s">
        <v>3956</v>
      </c>
      <c r="D9218" s="144" t="s">
        <v>3106</v>
      </c>
      <c r="E9218" s="269" t="s">
        <v>3649</v>
      </c>
      <c r="F9218" s="145" t="s">
        <v>3106</v>
      </c>
      <c r="G9218" s="269" t="s">
        <v>3106</v>
      </c>
      <c r="H9218" s="305" t="s">
        <v>3684</v>
      </c>
      <c r="I9218" s="307" t="s">
        <v>3684</v>
      </c>
      <c r="J9218" s="201" t="str">
        <f t="shared" si="287"/>
        <v>9999</v>
      </c>
      <c r="K9218" s="270"/>
      <c r="L9218" s="270"/>
      <c r="M9218" s="271"/>
      <c r="N9218" s="270" t="e">
        <v>#N/A</v>
      </c>
      <c r="O9218" s="272" t="e">
        <v>#N/A</v>
      </c>
      <c r="P9218" s="272" t="e">
        <v>#N/A</v>
      </c>
      <c r="Q9218" s="272" t="e">
        <v>#N/A</v>
      </c>
    </row>
    <row r="9219" spans="1:17" s="208" customFormat="1" ht="12">
      <c r="A9219" s="268" t="str">
        <f t="shared" si="288"/>
        <v>##1891768628</v>
      </c>
      <c r="B9219" s="304" t="s">
        <v>19891</v>
      </c>
      <c r="C9219" s="269" t="s">
        <v>4034</v>
      </c>
      <c r="D9219" s="144" t="s">
        <v>3106</v>
      </c>
      <c r="E9219" s="269" t="s">
        <v>3649</v>
      </c>
      <c r="F9219" s="145" t="s">
        <v>3106</v>
      </c>
      <c r="G9219" s="269" t="s">
        <v>3106</v>
      </c>
      <c r="H9219" s="305" t="s">
        <v>3650</v>
      </c>
      <c r="I9219" s="307" t="s">
        <v>3650</v>
      </c>
      <c r="J9219" s="201" t="str">
        <f t="shared" ref="J9219:J9282" si="289">B9219</f>
        <v>9999</v>
      </c>
      <c r="K9219" s="270"/>
      <c r="L9219" s="270"/>
      <c r="M9219" s="271"/>
      <c r="N9219" s="270" t="e">
        <v>#N/A</v>
      </c>
      <c r="O9219" s="272" t="e">
        <v>#N/A</v>
      </c>
      <c r="P9219" s="272" t="e">
        <v>#N/A</v>
      </c>
      <c r="Q9219" s="272" t="e">
        <v>#N/A</v>
      </c>
    </row>
    <row r="9220" spans="1:17" s="208" customFormat="1" ht="12">
      <c r="A9220" s="268" t="str">
        <f t="shared" si="288"/>
        <v>##1891900635</v>
      </c>
      <c r="B9220" s="304" t="s">
        <v>19891</v>
      </c>
      <c r="C9220" s="269" t="s">
        <v>3957</v>
      </c>
      <c r="D9220" s="144" t="s">
        <v>3106</v>
      </c>
      <c r="E9220" s="269" t="s">
        <v>3649</v>
      </c>
      <c r="F9220" s="145" t="s">
        <v>3106</v>
      </c>
      <c r="G9220" s="269" t="s">
        <v>3106</v>
      </c>
      <c r="H9220" s="305" t="s">
        <v>3684</v>
      </c>
      <c r="I9220" s="307" t="s">
        <v>3684</v>
      </c>
      <c r="J9220" s="201" t="str">
        <f t="shared" si="289"/>
        <v>9999</v>
      </c>
      <c r="K9220" s="270"/>
      <c r="L9220" s="270"/>
      <c r="M9220" s="271"/>
      <c r="N9220" s="270" t="e">
        <v>#N/A</v>
      </c>
      <c r="O9220" s="272" t="e">
        <v>#N/A</v>
      </c>
      <c r="P9220" s="272" t="e">
        <v>#N/A</v>
      </c>
      <c r="Q9220" s="272" t="e">
        <v>#N/A</v>
      </c>
    </row>
    <row r="9221" spans="1:17" s="208" customFormat="1" ht="12">
      <c r="A9221" s="268" t="str">
        <f t="shared" si="288"/>
        <v>##1891904942</v>
      </c>
      <c r="B9221" s="304" t="s">
        <v>19891</v>
      </c>
      <c r="C9221" s="269" t="s">
        <v>14545</v>
      </c>
      <c r="D9221" s="144" t="s">
        <v>3106</v>
      </c>
      <c r="E9221" s="269" t="s">
        <v>3649</v>
      </c>
      <c r="F9221" s="145" t="s">
        <v>3106</v>
      </c>
      <c r="G9221" s="269" t="s">
        <v>3106</v>
      </c>
      <c r="H9221" s="305" t="s">
        <v>3650</v>
      </c>
      <c r="I9221" s="307" t="s">
        <v>3650</v>
      </c>
      <c r="J9221" s="201" t="str">
        <f t="shared" si="289"/>
        <v>9999</v>
      </c>
      <c r="K9221" s="270" t="s">
        <v>13993</v>
      </c>
      <c r="L9221" s="270" t="s">
        <v>14438</v>
      </c>
      <c r="M9221" s="271">
        <v>44085</v>
      </c>
      <c r="N9221" s="270" t="e">
        <v>#N/A</v>
      </c>
      <c r="O9221" s="272" t="e">
        <v>#N/A</v>
      </c>
      <c r="P9221" s="272" t="e">
        <v>#N/A</v>
      </c>
      <c r="Q9221" s="272" t="e">
        <v>#N/A</v>
      </c>
    </row>
    <row r="9222" spans="1:17" s="208" customFormat="1" ht="12">
      <c r="A9222" s="268" t="str">
        <f t="shared" si="288"/>
        <v>##1902051816</v>
      </c>
      <c r="B9222" s="304" t="s">
        <v>19891</v>
      </c>
      <c r="C9222" s="269" t="s">
        <v>4503</v>
      </c>
      <c r="D9222" s="144" t="s">
        <v>3106</v>
      </c>
      <c r="E9222" s="269" t="s">
        <v>3649</v>
      </c>
      <c r="F9222" s="145" t="s">
        <v>3106</v>
      </c>
      <c r="G9222" s="269" t="s">
        <v>3106</v>
      </c>
      <c r="H9222" s="305" t="s">
        <v>4504</v>
      </c>
      <c r="I9222" s="307" t="s">
        <v>4504</v>
      </c>
      <c r="J9222" s="201" t="str">
        <f t="shared" si="289"/>
        <v>9999</v>
      </c>
      <c r="K9222" s="270" t="s">
        <v>4043</v>
      </c>
      <c r="L9222" s="270"/>
      <c r="M9222" s="271"/>
      <c r="N9222" s="270" t="e">
        <v>#N/A</v>
      </c>
      <c r="O9222" s="272" t="e">
        <v>#N/A</v>
      </c>
      <c r="P9222" s="272" t="e">
        <v>#N/A</v>
      </c>
      <c r="Q9222" s="272" t="e">
        <v>#N/A</v>
      </c>
    </row>
    <row r="9223" spans="1:17" s="208" customFormat="1" ht="12">
      <c r="A9223" s="268" t="str">
        <f t="shared" si="288"/>
        <v>##1902803315</v>
      </c>
      <c r="B9223" s="304" t="s">
        <v>19891</v>
      </c>
      <c r="C9223" s="269" t="s">
        <v>14546</v>
      </c>
      <c r="D9223" s="144" t="s">
        <v>3106</v>
      </c>
      <c r="E9223" s="269" t="s">
        <v>3649</v>
      </c>
      <c r="F9223" s="145" t="s">
        <v>3106</v>
      </c>
      <c r="G9223" s="269" t="s">
        <v>3106</v>
      </c>
      <c r="H9223" s="305" t="s">
        <v>3650</v>
      </c>
      <c r="I9223" s="307" t="s">
        <v>3650</v>
      </c>
      <c r="J9223" s="201" t="str">
        <f t="shared" si="289"/>
        <v>9999</v>
      </c>
      <c r="K9223" s="270" t="s">
        <v>13993</v>
      </c>
      <c r="L9223" s="270" t="s">
        <v>14438</v>
      </c>
      <c r="M9223" s="271">
        <v>44085</v>
      </c>
      <c r="N9223" s="270" t="e">
        <v>#N/A</v>
      </c>
      <c r="O9223" s="272" t="e">
        <v>#N/A</v>
      </c>
      <c r="P9223" s="272" t="e">
        <v>#N/A</v>
      </c>
      <c r="Q9223" s="272" t="e">
        <v>#N/A</v>
      </c>
    </row>
    <row r="9224" spans="1:17" s="208" customFormat="1" ht="12">
      <c r="A9224" s="268" t="str">
        <f t="shared" si="288"/>
        <v>##1902805245</v>
      </c>
      <c r="B9224" s="304" t="s">
        <v>19891</v>
      </c>
      <c r="C9224" s="269" t="s">
        <v>3958</v>
      </c>
      <c r="D9224" s="144" t="s">
        <v>3106</v>
      </c>
      <c r="E9224" s="269" t="s">
        <v>3649</v>
      </c>
      <c r="F9224" s="145" t="s">
        <v>3106</v>
      </c>
      <c r="G9224" s="269" t="s">
        <v>3106</v>
      </c>
      <c r="H9224" s="305" t="s">
        <v>3684</v>
      </c>
      <c r="I9224" s="307" t="s">
        <v>3684</v>
      </c>
      <c r="J9224" s="201" t="str">
        <f t="shared" si="289"/>
        <v>9999</v>
      </c>
      <c r="K9224" s="270"/>
      <c r="L9224" s="270"/>
      <c r="M9224" s="271"/>
      <c r="N9224" s="270" t="e">
        <v>#N/A</v>
      </c>
      <c r="O9224" s="272" t="e">
        <v>#N/A</v>
      </c>
      <c r="P9224" s="272" t="e">
        <v>#N/A</v>
      </c>
      <c r="Q9224" s="272" t="e">
        <v>#N/A</v>
      </c>
    </row>
    <row r="9225" spans="1:17" s="208" customFormat="1" ht="12">
      <c r="A9225" s="268" t="str">
        <f t="shared" si="288"/>
        <v>##1902826779</v>
      </c>
      <c r="B9225" s="304" t="s">
        <v>19891</v>
      </c>
      <c r="C9225" s="269" t="s">
        <v>4505</v>
      </c>
      <c r="D9225" s="144" t="s">
        <v>3106</v>
      </c>
      <c r="E9225" s="269" t="s">
        <v>3649</v>
      </c>
      <c r="F9225" s="145" t="s">
        <v>3106</v>
      </c>
      <c r="G9225" s="269" t="s">
        <v>3106</v>
      </c>
      <c r="H9225" s="305" t="s">
        <v>4506</v>
      </c>
      <c r="I9225" s="307" t="s">
        <v>4506</v>
      </c>
      <c r="J9225" s="201" t="str">
        <f t="shared" si="289"/>
        <v>9999</v>
      </c>
      <c r="K9225" s="270" t="s">
        <v>4043</v>
      </c>
      <c r="L9225" s="270"/>
      <c r="M9225" s="271"/>
      <c r="N9225" s="270" t="e">
        <v>#N/A</v>
      </c>
      <c r="O9225" s="272" t="e">
        <v>#N/A</v>
      </c>
      <c r="P9225" s="272" t="e">
        <v>#N/A</v>
      </c>
      <c r="Q9225" s="272" t="e">
        <v>#N/A</v>
      </c>
    </row>
    <row r="9226" spans="1:17" s="208" customFormat="1" ht="12">
      <c r="A9226" s="268" t="str">
        <f t="shared" si="288"/>
        <v>##1902834880</v>
      </c>
      <c r="B9226" s="304" t="s">
        <v>19891</v>
      </c>
      <c r="C9226" s="269" t="s">
        <v>14547</v>
      </c>
      <c r="D9226" s="144" t="s">
        <v>3106</v>
      </c>
      <c r="E9226" s="269" t="s">
        <v>3649</v>
      </c>
      <c r="F9226" s="145" t="s">
        <v>3106</v>
      </c>
      <c r="G9226" s="269" t="s">
        <v>3106</v>
      </c>
      <c r="H9226" s="305" t="s">
        <v>3650</v>
      </c>
      <c r="I9226" s="307" t="s">
        <v>3650</v>
      </c>
      <c r="J9226" s="201" t="str">
        <f t="shared" si="289"/>
        <v>9999</v>
      </c>
      <c r="K9226" s="270" t="s">
        <v>13993</v>
      </c>
      <c r="L9226" s="270" t="s">
        <v>14438</v>
      </c>
      <c r="M9226" s="271">
        <v>44085</v>
      </c>
      <c r="N9226" s="270" t="e">
        <v>#N/A</v>
      </c>
      <c r="O9226" s="272" t="e">
        <v>#N/A</v>
      </c>
      <c r="P9226" s="272" t="e">
        <v>#N/A</v>
      </c>
      <c r="Q9226" s="272" t="e">
        <v>#N/A</v>
      </c>
    </row>
    <row r="9227" spans="1:17" s="208" customFormat="1" ht="12">
      <c r="A9227" s="268" t="str">
        <f t="shared" si="288"/>
        <v>##1902836943</v>
      </c>
      <c r="B9227" s="304" t="s">
        <v>19891</v>
      </c>
      <c r="C9227" s="269" t="s">
        <v>3959</v>
      </c>
      <c r="D9227" s="144" t="s">
        <v>3106</v>
      </c>
      <c r="E9227" s="269" t="s">
        <v>3649</v>
      </c>
      <c r="F9227" s="145" t="s">
        <v>3106</v>
      </c>
      <c r="G9227" s="269" t="s">
        <v>3106</v>
      </c>
      <c r="H9227" s="305" t="s">
        <v>3684</v>
      </c>
      <c r="I9227" s="307" t="s">
        <v>3684</v>
      </c>
      <c r="J9227" s="201" t="str">
        <f t="shared" si="289"/>
        <v>9999</v>
      </c>
      <c r="K9227" s="270"/>
      <c r="L9227" s="270"/>
      <c r="M9227" s="271"/>
      <c r="N9227" s="270" t="e">
        <v>#N/A</v>
      </c>
      <c r="O9227" s="272" t="e">
        <v>#N/A</v>
      </c>
      <c r="P9227" s="272" t="e">
        <v>#N/A</v>
      </c>
      <c r="Q9227" s="272" t="e">
        <v>#N/A</v>
      </c>
    </row>
    <row r="9228" spans="1:17" s="208" customFormat="1" ht="12">
      <c r="A9228" s="268" t="str">
        <f t="shared" si="288"/>
        <v>##1902872260</v>
      </c>
      <c r="B9228" s="304" t="s">
        <v>19891</v>
      </c>
      <c r="C9228" s="269" t="s">
        <v>14548</v>
      </c>
      <c r="D9228" s="144" t="s">
        <v>3106</v>
      </c>
      <c r="E9228" s="269" t="s">
        <v>3649</v>
      </c>
      <c r="F9228" s="145" t="s">
        <v>3106</v>
      </c>
      <c r="G9228" s="269" t="s">
        <v>3106</v>
      </c>
      <c r="H9228" s="305" t="s">
        <v>3650</v>
      </c>
      <c r="I9228" s="307" t="s">
        <v>3650</v>
      </c>
      <c r="J9228" s="201" t="str">
        <f t="shared" si="289"/>
        <v>9999</v>
      </c>
      <c r="K9228" s="270" t="s">
        <v>13993</v>
      </c>
      <c r="L9228" s="270" t="s">
        <v>14438</v>
      </c>
      <c r="M9228" s="271">
        <v>44085</v>
      </c>
      <c r="N9228" s="270" t="e">
        <v>#N/A</v>
      </c>
      <c r="O9228" s="272" t="e">
        <v>#N/A</v>
      </c>
      <c r="P9228" s="272" t="e">
        <v>#N/A</v>
      </c>
      <c r="Q9228" s="272" t="e">
        <v>#N/A</v>
      </c>
    </row>
    <row r="9229" spans="1:17" s="208" customFormat="1" ht="12">
      <c r="A9229" s="268" t="str">
        <f t="shared" si="288"/>
        <v>##1902894512</v>
      </c>
      <c r="B9229" s="304" t="s">
        <v>19891</v>
      </c>
      <c r="C9229" s="269" t="s">
        <v>4507</v>
      </c>
      <c r="D9229" s="144" t="s">
        <v>3106</v>
      </c>
      <c r="E9229" s="269" t="s">
        <v>3649</v>
      </c>
      <c r="F9229" s="145" t="s">
        <v>3106</v>
      </c>
      <c r="G9229" s="269" t="s">
        <v>3106</v>
      </c>
      <c r="H9229" s="305" t="s">
        <v>4508</v>
      </c>
      <c r="I9229" s="307" t="s">
        <v>4508</v>
      </c>
      <c r="J9229" s="201" t="str">
        <f t="shared" si="289"/>
        <v>9999</v>
      </c>
      <c r="K9229" s="270" t="s">
        <v>4043</v>
      </c>
      <c r="L9229" s="270"/>
      <c r="M9229" s="271"/>
      <c r="N9229" s="270" t="e">
        <v>#N/A</v>
      </c>
      <c r="O9229" s="272" t="e">
        <v>#N/A</v>
      </c>
      <c r="P9229" s="272" t="e">
        <v>#N/A</v>
      </c>
      <c r="Q9229" s="272" t="e">
        <v>#N/A</v>
      </c>
    </row>
    <row r="9230" spans="1:17" s="208" customFormat="1" ht="12">
      <c r="A9230" s="268" t="str">
        <f t="shared" si="288"/>
        <v>##1902983000</v>
      </c>
      <c r="B9230" s="304" t="s">
        <v>19891</v>
      </c>
      <c r="C9230" s="269" t="s">
        <v>4035</v>
      </c>
      <c r="D9230" s="144" t="s">
        <v>3106</v>
      </c>
      <c r="E9230" s="269" t="s">
        <v>3649</v>
      </c>
      <c r="F9230" s="145" t="s">
        <v>3106</v>
      </c>
      <c r="G9230" s="269" t="s">
        <v>3106</v>
      </c>
      <c r="H9230" s="305" t="s">
        <v>3650</v>
      </c>
      <c r="I9230" s="307" t="s">
        <v>3650</v>
      </c>
      <c r="J9230" s="201" t="str">
        <f t="shared" si="289"/>
        <v>9999</v>
      </c>
      <c r="K9230" s="270"/>
      <c r="L9230" s="270"/>
      <c r="M9230" s="271"/>
      <c r="N9230" s="270" t="e">
        <v>#N/A</v>
      </c>
      <c r="O9230" s="272" t="e">
        <v>#N/A</v>
      </c>
      <c r="P9230" s="272" t="e">
        <v>#N/A</v>
      </c>
      <c r="Q9230" s="272" t="e">
        <v>#N/A</v>
      </c>
    </row>
    <row r="9231" spans="1:17" s="208" customFormat="1" ht="12">
      <c r="A9231" s="268" t="str">
        <f t="shared" si="288"/>
        <v>##1912000399</v>
      </c>
      <c r="B9231" s="304" t="s">
        <v>19891</v>
      </c>
      <c r="C9231" s="269" t="s">
        <v>3960</v>
      </c>
      <c r="D9231" s="144" t="s">
        <v>3106</v>
      </c>
      <c r="E9231" s="269" t="s">
        <v>3649</v>
      </c>
      <c r="F9231" s="145" t="s">
        <v>3106</v>
      </c>
      <c r="G9231" s="269" t="s">
        <v>3106</v>
      </c>
      <c r="H9231" s="305" t="s">
        <v>3684</v>
      </c>
      <c r="I9231" s="307" t="s">
        <v>3684</v>
      </c>
      <c r="J9231" s="201" t="str">
        <f t="shared" si="289"/>
        <v>9999</v>
      </c>
      <c r="K9231" s="270"/>
      <c r="L9231" s="270"/>
      <c r="M9231" s="271"/>
      <c r="N9231" s="270" t="e">
        <v>#N/A</v>
      </c>
      <c r="O9231" s="272" t="e">
        <v>#N/A</v>
      </c>
      <c r="P9231" s="272" t="e">
        <v>#N/A</v>
      </c>
      <c r="Q9231" s="272" t="e">
        <v>#N/A</v>
      </c>
    </row>
    <row r="9232" spans="1:17" s="208" customFormat="1" ht="12">
      <c r="A9232" s="268" t="str">
        <f t="shared" si="288"/>
        <v>##1912246786</v>
      </c>
      <c r="B9232" s="304" t="s">
        <v>19891</v>
      </c>
      <c r="C9232" s="269" t="s">
        <v>3961</v>
      </c>
      <c r="D9232" s="144" t="s">
        <v>3106</v>
      </c>
      <c r="E9232" s="269" t="s">
        <v>3649</v>
      </c>
      <c r="F9232" s="145" t="s">
        <v>3106</v>
      </c>
      <c r="G9232" s="269" t="s">
        <v>3106</v>
      </c>
      <c r="H9232" s="305" t="s">
        <v>3684</v>
      </c>
      <c r="I9232" s="307" t="s">
        <v>3684</v>
      </c>
      <c r="J9232" s="201" t="str">
        <f t="shared" si="289"/>
        <v>9999</v>
      </c>
      <c r="K9232" s="270"/>
      <c r="L9232" s="270"/>
      <c r="M9232" s="271"/>
      <c r="N9232" s="270" t="e">
        <v>#N/A</v>
      </c>
      <c r="O9232" s="272" t="e">
        <v>#N/A</v>
      </c>
      <c r="P9232" s="272" t="e">
        <v>#N/A</v>
      </c>
      <c r="Q9232" s="272" t="e">
        <v>#N/A</v>
      </c>
    </row>
    <row r="9233" spans="1:17" s="208" customFormat="1" ht="12">
      <c r="A9233" s="268" t="str">
        <f t="shared" si="288"/>
        <v>##1912954553</v>
      </c>
      <c r="B9233" s="304" t="s">
        <v>19891</v>
      </c>
      <c r="C9233" s="269" t="s">
        <v>4509</v>
      </c>
      <c r="D9233" s="144" t="s">
        <v>3106</v>
      </c>
      <c r="E9233" s="269" t="s">
        <v>3649</v>
      </c>
      <c r="F9233" s="145" t="s">
        <v>3106</v>
      </c>
      <c r="G9233" s="269" t="s">
        <v>3106</v>
      </c>
      <c r="H9233" s="305" t="s">
        <v>4510</v>
      </c>
      <c r="I9233" s="307" t="s">
        <v>4510</v>
      </c>
      <c r="J9233" s="201" t="str">
        <f t="shared" si="289"/>
        <v>9999</v>
      </c>
      <c r="K9233" s="270" t="s">
        <v>4043</v>
      </c>
      <c r="L9233" s="270"/>
      <c r="M9233" s="271"/>
      <c r="N9233" s="270" t="e">
        <v>#N/A</v>
      </c>
      <c r="O9233" s="272" t="e">
        <v>#N/A</v>
      </c>
      <c r="P9233" s="272" t="e">
        <v>#N/A</v>
      </c>
      <c r="Q9233" s="272" t="e">
        <v>#N/A</v>
      </c>
    </row>
    <row r="9234" spans="1:17" s="208" customFormat="1" ht="12">
      <c r="A9234" s="268" t="str">
        <f t="shared" si="288"/>
        <v>##1912966557</v>
      </c>
      <c r="B9234" s="304" t="s">
        <v>19891</v>
      </c>
      <c r="C9234" s="269" t="s">
        <v>4511</v>
      </c>
      <c r="D9234" s="144" t="s">
        <v>3106</v>
      </c>
      <c r="E9234" s="269" t="s">
        <v>3649</v>
      </c>
      <c r="F9234" s="145" t="s">
        <v>3106</v>
      </c>
      <c r="G9234" s="269" t="s">
        <v>3106</v>
      </c>
      <c r="H9234" s="305" t="s">
        <v>4512</v>
      </c>
      <c r="I9234" s="307" t="s">
        <v>4512</v>
      </c>
      <c r="J9234" s="201" t="str">
        <f t="shared" si="289"/>
        <v>9999</v>
      </c>
      <c r="K9234" s="270" t="s">
        <v>4117</v>
      </c>
      <c r="L9234" s="270"/>
      <c r="M9234" s="271"/>
      <c r="N9234" s="270" t="e">
        <v>#N/A</v>
      </c>
      <c r="O9234" s="272" t="e">
        <v>#N/A</v>
      </c>
      <c r="P9234" s="272" t="e">
        <v>#N/A</v>
      </c>
      <c r="Q9234" s="272" t="e">
        <v>#N/A</v>
      </c>
    </row>
    <row r="9235" spans="1:17" s="208" customFormat="1" ht="12">
      <c r="A9235" s="268" t="str">
        <f t="shared" si="288"/>
        <v>##1912997024</v>
      </c>
      <c r="B9235" s="304" t="s">
        <v>19891</v>
      </c>
      <c r="C9235" s="269" t="s">
        <v>4513</v>
      </c>
      <c r="D9235" s="144" t="s">
        <v>3106</v>
      </c>
      <c r="E9235" s="269" t="s">
        <v>3649</v>
      </c>
      <c r="F9235" s="145" t="s">
        <v>3106</v>
      </c>
      <c r="G9235" s="269" t="s">
        <v>3106</v>
      </c>
      <c r="H9235" s="305" t="s">
        <v>4514</v>
      </c>
      <c r="I9235" s="307" t="s">
        <v>4514</v>
      </c>
      <c r="J9235" s="201" t="str">
        <f t="shared" si="289"/>
        <v>9999</v>
      </c>
      <c r="K9235" s="270" t="s">
        <v>4043</v>
      </c>
      <c r="L9235" s="270"/>
      <c r="M9235" s="271"/>
      <c r="N9235" s="270" t="e">
        <v>#N/A</v>
      </c>
      <c r="O9235" s="272" t="e">
        <v>#N/A</v>
      </c>
      <c r="P9235" s="272" t="e">
        <v>#N/A</v>
      </c>
      <c r="Q9235" s="272" t="e">
        <v>#N/A</v>
      </c>
    </row>
    <row r="9236" spans="1:17" s="208" customFormat="1" ht="12">
      <c r="A9236" s="268" t="str">
        <f t="shared" si="288"/>
        <v>##1922043686</v>
      </c>
      <c r="B9236" s="304" t="s">
        <v>19891</v>
      </c>
      <c r="C9236" s="269" t="s">
        <v>4515</v>
      </c>
      <c r="D9236" s="144" t="s">
        <v>3106</v>
      </c>
      <c r="E9236" s="269" t="s">
        <v>3649</v>
      </c>
      <c r="F9236" s="145" t="s">
        <v>3106</v>
      </c>
      <c r="G9236" s="269" t="s">
        <v>3106</v>
      </c>
      <c r="H9236" s="305" t="s">
        <v>4516</v>
      </c>
      <c r="I9236" s="307" t="s">
        <v>4516</v>
      </c>
      <c r="J9236" s="201" t="str">
        <f t="shared" si="289"/>
        <v>9999</v>
      </c>
      <c r="K9236" s="270" t="s">
        <v>4043</v>
      </c>
      <c r="L9236" s="270"/>
      <c r="M9236" s="271"/>
      <c r="N9236" s="270" t="e">
        <v>#N/A</v>
      </c>
      <c r="O9236" s="272" t="e">
        <v>#N/A</v>
      </c>
      <c r="P9236" s="272" t="e">
        <v>#N/A</v>
      </c>
      <c r="Q9236" s="272" t="e">
        <v>#N/A</v>
      </c>
    </row>
    <row r="9237" spans="1:17" s="208" customFormat="1" ht="12">
      <c r="A9237" s="268" t="str">
        <f t="shared" ref="A9237:A9300" si="290">E9237&amp;C9237</f>
        <v>##1922053107</v>
      </c>
      <c r="B9237" s="304" t="s">
        <v>19891</v>
      </c>
      <c r="C9237" s="269" t="s">
        <v>3962</v>
      </c>
      <c r="D9237" s="144" t="s">
        <v>3106</v>
      </c>
      <c r="E9237" s="269" t="s">
        <v>3649</v>
      </c>
      <c r="F9237" s="145" t="s">
        <v>3106</v>
      </c>
      <c r="G9237" s="269" t="s">
        <v>3106</v>
      </c>
      <c r="H9237" s="305" t="s">
        <v>3684</v>
      </c>
      <c r="I9237" s="307" t="s">
        <v>3684</v>
      </c>
      <c r="J9237" s="201" t="str">
        <f t="shared" si="289"/>
        <v>9999</v>
      </c>
      <c r="K9237" s="270"/>
      <c r="L9237" s="270"/>
      <c r="M9237" s="271"/>
      <c r="N9237" s="270" t="e">
        <v>#N/A</v>
      </c>
      <c r="O9237" s="272" t="e">
        <v>#N/A</v>
      </c>
      <c r="P9237" s="272" t="e">
        <v>#N/A</v>
      </c>
      <c r="Q9237" s="272" t="e">
        <v>#N/A</v>
      </c>
    </row>
    <row r="9238" spans="1:17" s="208" customFormat="1" ht="12">
      <c r="A9238" s="268" t="str">
        <f t="shared" si="290"/>
        <v>##1922058551</v>
      </c>
      <c r="B9238" s="304" t="s">
        <v>19891</v>
      </c>
      <c r="C9238" s="269" t="s">
        <v>14549</v>
      </c>
      <c r="D9238" s="144" t="s">
        <v>3106</v>
      </c>
      <c r="E9238" s="269" t="s">
        <v>3649</v>
      </c>
      <c r="F9238" s="145" t="s">
        <v>3106</v>
      </c>
      <c r="G9238" s="269" t="s">
        <v>3106</v>
      </c>
      <c r="H9238" s="305" t="s">
        <v>3650</v>
      </c>
      <c r="I9238" s="307" t="s">
        <v>3650</v>
      </c>
      <c r="J9238" s="201" t="str">
        <f t="shared" si="289"/>
        <v>9999</v>
      </c>
      <c r="K9238" s="270" t="s">
        <v>13993</v>
      </c>
      <c r="L9238" s="270" t="s">
        <v>14438</v>
      </c>
      <c r="M9238" s="271">
        <v>44085</v>
      </c>
      <c r="N9238" s="270" t="e">
        <v>#N/A</v>
      </c>
      <c r="O9238" s="272" t="e">
        <v>#N/A</v>
      </c>
      <c r="P9238" s="272" t="e">
        <v>#N/A</v>
      </c>
      <c r="Q9238" s="272" t="e">
        <v>#N/A</v>
      </c>
    </row>
    <row r="9239" spans="1:17" s="208" customFormat="1" ht="12">
      <c r="A9239" s="268" t="str">
        <f t="shared" si="290"/>
        <v>##1922090554</v>
      </c>
      <c r="B9239" s="304" t="s">
        <v>19891</v>
      </c>
      <c r="C9239" s="269" t="s">
        <v>3963</v>
      </c>
      <c r="D9239" s="144" t="s">
        <v>3106</v>
      </c>
      <c r="E9239" s="269" t="s">
        <v>3649</v>
      </c>
      <c r="F9239" s="145" t="s">
        <v>3106</v>
      </c>
      <c r="G9239" s="269" t="s">
        <v>3106</v>
      </c>
      <c r="H9239" s="305" t="s">
        <v>3684</v>
      </c>
      <c r="I9239" s="307" t="s">
        <v>3684</v>
      </c>
      <c r="J9239" s="201" t="str">
        <f t="shared" si="289"/>
        <v>9999</v>
      </c>
      <c r="K9239" s="270"/>
      <c r="L9239" s="270"/>
      <c r="M9239" s="271"/>
      <c r="N9239" s="270" t="e">
        <v>#N/A</v>
      </c>
      <c r="O9239" s="272" t="e">
        <v>#N/A</v>
      </c>
      <c r="P9239" s="272" t="e">
        <v>#N/A</v>
      </c>
      <c r="Q9239" s="272" t="e">
        <v>#N/A</v>
      </c>
    </row>
    <row r="9240" spans="1:17" s="208" customFormat="1" ht="12">
      <c r="A9240" s="268" t="str">
        <f t="shared" si="290"/>
        <v>##1922139120</v>
      </c>
      <c r="B9240" s="304" t="s">
        <v>19891</v>
      </c>
      <c r="C9240" s="269" t="s">
        <v>4517</v>
      </c>
      <c r="D9240" s="144" t="s">
        <v>3106</v>
      </c>
      <c r="E9240" s="269" t="s">
        <v>3649</v>
      </c>
      <c r="F9240" s="145" t="s">
        <v>3106</v>
      </c>
      <c r="G9240" s="269" t="s">
        <v>3106</v>
      </c>
      <c r="H9240" s="305" t="s">
        <v>4518</v>
      </c>
      <c r="I9240" s="307" t="s">
        <v>4518</v>
      </c>
      <c r="J9240" s="201" t="str">
        <f t="shared" si="289"/>
        <v>9999</v>
      </c>
      <c r="K9240" s="270" t="s">
        <v>4043</v>
      </c>
      <c r="L9240" s="270"/>
      <c r="M9240" s="271"/>
      <c r="N9240" s="270" t="e">
        <v>#N/A</v>
      </c>
      <c r="O9240" s="272" t="e">
        <v>#N/A</v>
      </c>
      <c r="P9240" s="272" t="e">
        <v>#N/A</v>
      </c>
      <c r="Q9240" s="272" t="e">
        <v>#N/A</v>
      </c>
    </row>
    <row r="9241" spans="1:17" s="208" customFormat="1" ht="12">
      <c r="A9241" s="268" t="str">
        <f t="shared" si="290"/>
        <v>##1922139831</v>
      </c>
      <c r="B9241" s="304" t="s">
        <v>19891</v>
      </c>
      <c r="C9241" s="269" t="s">
        <v>4519</v>
      </c>
      <c r="D9241" s="144" t="s">
        <v>3106</v>
      </c>
      <c r="E9241" s="269" t="s">
        <v>3649</v>
      </c>
      <c r="F9241" s="145" t="s">
        <v>3106</v>
      </c>
      <c r="G9241" s="269" t="s">
        <v>3106</v>
      </c>
      <c r="H9241" s="305" t="s">
        <v>4520</v>
      </c>
      <c r="I9241" s="307" t="s">
        <v>4520</v>
      </c>
      <c r="J9241" s="201" t="str">
        <f t="shared" si="289"/>
        <v>9999</v>
      </c>
      <c r="K9241" s="270" t="s">
        <v>4043</v>
      </c>
      <c r="L9241" s="270"/>
      <c r="M9241" s="271"/>
      <c r="N9241" s="270" t="e">
        <v>#N/A</v>
      </c>
      <c r="O9241" s="272" t="e">
        <v>#N/A</v>
      </c>
      <c r="P9241" s="272" t="e">
        <v>#N/A</v>
      </c>
      <c r="Q9241" s="272" t="e">
        <v>#N/A</v>
      </c>
    </row>
    <row r="9242" spans="1:17" s="208" customFormat="1" ht="12">
      <c r="A9242" s="268" t="str">
        <f t="shared" si="290"/>
        <v>##1922438472</v>
      </c>
      <c r="B9242" s="304" t="s">
        <v>19891</v>
      </c>
      <c r="C9242" s="269" t="s">
        <v>4521</v>
      </c>
      <c r="D9242" s="144" t="s">
        <v>3106</v>
      </c>
      <c r="E9242" s="269" t="s">
        <v>3649</v>
      </c>
      <c r="F9242" s="145" t="s">
        <v>3106</v>
      </c>
      <c r="G9242" s="269" t="s">
        <v>3106</v>
      </c>
      <c r="H9242" s="305" t="s">
        <v>4522</v>
      </c>
      <c r="I9242" s="307" t="s">
        <v>4522</v>
      </c>
      <c r="J9242" s="201" t="str">
        <f t="shared" si="289"/>
        <v>9999</v>
      </c>
      <c r="K9242" s="270" t="s">
        <v>4095</v>
      </c>
      <c r="L9242" s="270"/>
      <c r="M9242" s="271"/>
      <c r="N9242" s="270" t="e">
        <v>#N/A</v>
      </c>
      <c r="O9242" s="272" t="e">
        <v>#N/A</v>
      </c>
      <c r="P9242" s="272" t="e">
        <v>#N/A</v>
      </c>
      <c r="Q9242" s="272" t="e">
        <v>#N/A</v>
      </c>
    </row>
    <row r="9243" spans="1:17" s="208" customFormat="1" ht="12">
      <c r="A9243" s="268" t="str">
        <f t="shared" si="290"/>
        <v>##1922449370</v>
      </c>
      <c r="B9243" s="304" t="s">
        <v>19891</v>
      </c>
      <c r="C9243" s="269" t="s">
        <v>4036</v>
      </c>
      <c r="D9243" s="144" t="s">
        <v>3106</v>
      </c>
      <c r="E9243" s="269" t="s">
        <v>3649</v>
      </c>
      <c r="F9243" s="145" t="s">
        <v>3106</v>
      </c>
      <c r="G9243" s="269" t="s">
        <v>3106</v>
      </c>
      <c r="H9243" s="305" t="s">
        <v>3650</v>
      </c>
      <c r="I9243" s="307" t="s">
        <v>3650</v>
      </c>
      <c r="J9243" s="201" t="str">
        <f t="shared" si="289"/>
        <v>9999</v>
      </c>
      <c r="K9243" s="270"/>
      <c r="L9243" s="270"/>
      <c r="M9243" s="271"/>
      <c r="N9243" s="270" t="e">
        <v>#N/A</v>
      </c>
      <c r="O9243" s="272" t="e">
        <v>#N/A</v>
      </c>
      <c r="P9243" s="272" t="e">
        <v>#N/A</v>
      </c>
      <c r="Q9243" s="272" t="e">
        <v>#N/A</v>
      </c>
    </row>
    <row r="9244" spans="1:17" s="208" customFormat="1" ht="12">
      <c r="A9244" s="268" t="str">
        <f t="shared" si="290"/>
        <v>##1922542968</v>
      </c>
      <c r="B9244" s="304" t="s">
        <v>19891</v>
      </c>
      <c r="C9244" s="269" t="s">
        <v>14550</v>
      </c>
      <c r="D9244" s="144" t="s">
        <v>3106</v>
      </c>
      <c r="E9244" s="269" t="s">
        <v>3649</v>
      </c>
      <c r="F9244" s="145" t="s">
        <v>3106</v>
      </c>
      <c r="G9244" s="269" t="s">
        <v>3106</v>
      </c>
      <c r="H9244" s="305" t="s">
        <v>3650</v>
      </c>
      <c r="I9244" s="307" t="s">
        <v>3650</v>
      </c>
      <c r="J9244" s="201" t="str">
        <f t="shared" si="289"/>
        <v>9999</v>
      </c>
      <c r="K9244" s="270" t="s">
        <v>13993</v>
      </c>
      <c r="L9244" s="270" t="s">
        <v>14438</v>
      </c>
      <c r="M9244" s="271">
        <v>44085</v>
      </c>
      <c r="N9244" s="270" t="e">
        <v>#N/A</v>
      </c>
      <c r="O9244" s="272" t="e">
        <v>#N/A</v>
      </c>
      <c r="P9244" s="272" t="e">
        <v>#N/A</v>
      </c>
      <c r="Q9244" s="272" t="e">
        <v>#N/A</v>
      </c>
    </row>
    <row r="9245" spans="1:17" s="208" customFormat="1" ht="12">
      <c r="A9245" s="268" t="str">
        <f t="shared" si="290"/>
        <v>##1932190626</v>
      </c>
      <c r="B9245" s="304" t="s">
        <v>19891</v>
      </c>
      <c r="C9245" s="269" t="s">
        <v>14551</v>
      </c>
      <c r="D9245" s="144" t="s">
        <v>3106</v>
      </c>
      <c r="E9245" s="269" t="s">
        <v>3649</v>
      </c>
      <c r="F9245" s="145" t="s">
        <v>3106</v>
      </c>
      <c r="G9245" s="269" t="s">
        <v>3106</v>
      </c>
      <c r="H9245" s="305" t="s">
        <v>3650</v>
      </c>
      <c r="I9245" s="307" t="s">
        <v>3650</v>
      </c>
      <c r="J9245" s="201" t="str">
        <f t="shared" si="289"/>
        <v>9999</v>
      </c>
      <c r="K9245" s="270" t="s">
        <v>13993</v>
      </c>
      <c r="L9245" s="270" t="s">
        <v>14438</v>
      </c>
      <c r="M9245" s="271">
        <v>44085</v>
      </c>
      <c r="N9245" s="270" t="e">
        <v>#N/A</v>
      </c>
      <c r="O9245" s="272" t="e">
        <v>#N/A</v>
      </c>
      <c r="P9245" s="272" t="e">
        <v>#N/A</v>
      </c>
      <c r="Q9245" s="272" t="e">
        <v>#N/A</v>
      </c>
    </row>
    <row r="9246" spans="1:17" s="208" customFormat="1" ht="12">
      <c r="A9246" s="268" t="str">
        <f t="shared" si="290"/>
        <v>##1932197258</v>
      </c>
      <c r="B9246" s="304" t="s">
        <v>19891</v>
      </c>
      <c r="C9246" s="269" t="s">
        <v>3964</v>
      </c>
      <c r="D9246" s="144" t="s">
        <v>3106</v>
      </c>
      <c r="E9246" s="269" t="s">
        <v>3649</v>
      </c>
      <c r="F9246" s="145" t="s">
        <v>3106</v>
      </c>
      <c r="G9246" s="269" t="s">
        <v>3106</v>
      </c>
      <c r="H9246" s="305" t="s">
        <v>3684</v>
      </c>
      <c r="I9246" s="307" t="s">
        <v>3684</v>
      </c>
      <c r="J9246" s="201" t="str">
        <f t="shared" si="289"/>
        <v>9999</v>
      </c>
      <c r="K9246" s="270"/>
      <c r="L9246" s="270"/>
      <c r="M9246" s="271"/>
      <c r="N9246" s="270" t="e">
        <v>#N/A</v>
      </c>
      <c r="O9246" s="272" t="e">
        <v>#N/A</v>
      </c>
      <c r="P9246" s="272" t="e">
        <v>#N/A</v>
      </c>
      <c r="Q9246" s="272" t="e">
        <v>#N/A</v>
      </c>
    </row>
    <row r="9247" spans="1:17" s="208" customFormat="1" ht="12">
      <c r="A9247" s="268" t="str">
        <f t="shared" si="290"/>
        <v>##1932204385</v>
      </c>
      <c r="B9247" s="304" t="s">
        <v>19891</v>
      </c>
      <c r="C9247" s="269" t="s">
        <v>14410</v>
      </c>
      <c r="D9247" s="144" t="s">
        <v>3106</v>
      </c>
      <c r="E9247" s="269" t="s">
        <v>3649</v>
      </c>
      <c r="F9247" s="145" t="s">
        <v>3106</v>
      </c>
      <c r="G9247" s="269" t="s">
        <v>3106</v>
      </c>
      <c r="H9247" s="305" t="s">
        <v>3650</v>
      </c>
      <c r="I9247" s="307" t="s">
        <v>3650</v>
      </c>
      <c r="J9247" s="201" t="str">
        <f t="shared" si="289"/>
        <v>9999</v>
      </c>
      <c r="K9247" s="270" t="s">
        <v>13915</v>
      </c>
      <c r="L9247" s="270" t="s">
        <v>13916</v>
      </c>
      <c r="M9247" s="271">
        <v>44085</v>
      </c>
      <c r="N9247" s="270" t="e">
        <v>#N/A</v>
      </c>
      <c r="O9247" s="272" t="e">
        <v>#N/A</v>
      </c>
      <c r="P9247" s="272" t="e">
        <v>#N/A</v>
      </c>
      <c r="Q9247" s="272" t="e">
        <v>#N/A</v>
      </c>
    </row>
    <row r="9248" spans="1:17" s="208" customFormat="1" ht="12">
      <c r="A9248" s="268" t="str">
        <f t="shared" si="290"/>
        <v>##1932284411</v>
      </c>
      <c r="B9248" s="304" t="s">
        <v>19891</v>
      </c>
      <c r="C9248" s="269" t="s">
        <v>4037</v>
      </c>
      <c r="D9248" s="144" t="s">
        <v>3106</v>
      </c>
      <c r="E9248" s="269" t="s">
        <v>3649</v>
      </c>
      <c r="F9248" s="145" t="s">
        <v>3106</v>
      </c>
      <c r="G9248" s="269" t="s">
        <v>3106</v>
      </c>
      <c r="H9248" s="305" t="s">
        <v>3650</v>
      </c>
      <c r="I9248" s="307" t="s">
        <v>3650</v>
      </c>
      <c r="J9248" s="201" t="str">
        <f t="shared" si="289"/>
        <v>9999</v>
      </c>
      <c r="K9248" s="270"/>
      <c r="L9248" s="270"/>
      <c r="M9248" s="271"/>
      <c r="N9248" s="270" t="e">
        <v>#N/A</v>
      </c>
      <c r="O9248" s="272" t="e">
        <v>#N/A</v>
      </c>
      <c r="P9248" s="272" t="e">
        <v>#N/A</v>
      </c>
      <c r="Q9248" s="272" t="e">
        <v>#N/A</v>
      </c>
    </row>
    <row r="9249" spans="1:17" s="208" customFormat="1" ht="12">
      <c r="A9249" s="268" t="str">
        <f t="shared" si="290"/>
        <v>##1932421401</v>
      </c>
      <c r="B9249" s="304" t="s">
        <v>19891</v>
      </c>
      <c r="C9249" s="269" t="s">
        <v>3965</v>
      </c>
      <c r="D9249" s="144" t="s">
        <v>3106</v>
      </c>
      <c r="E9249" s="269" t="s">
        <v>3649</v>
      </c>
      <c r="F9249" s="145" t="s">
        <v>3106</v>
      </c>
      <c r="G9249" s="269" t="s">
        <v>3106</v>
      </c>
      <c r="H9249" s="305" t="s">
        <v>3684</v>
      </c>
      <c r="I9249" s="307" t="s">
        <v>3684</v>
      </c>
      <c r="J9249" s="201" t="str">
        <f t="shared" si="289"/>
        <v>9999</v>
      </c>
      <c r="K9249" s="270"/>
      <c r="L9249" s="270"/>
      <c r="M9249" s="271"/>
      <c r="N9249" s="270" t="e">
        <v>#N/A</v>
      </c>
      <c r="O9249" s="272" t="e">
        <v>#N/A</v>
      </c>
      <c r="P9249" s="272" t="e">
        <v>#N/A</v>
      </c>
      <c r="Q9249" s="272" t="e">
        <v>#N/A</v>
      </c>
    </row>
    <row r="9250" spans="1:17" s="208" customFormat="1" ht="12">
      <c r="A9250" s="268" t="str">
        <f t="shared" si="290"/>
        <v>##1942253398</v>
      </c>
      <c r="B9250" s="304" t="s">
        <v>19891</v>
      </c>
      <c r="C9250" s="269" t="s">
        <v>3681</v>
      </c>
      <c r="D9250" s="144" t="s">
        <v>3106</v>
      </c>
      <c r="E9250" s="269" t="s">
        <v>3649</v>
      </c>
      <c r="F9250" s="145" t="s">
        <v>3106</v>
      </c>
      <c r="G9250" s="269" t="s">
        <v>3106</v>
      </c>
      <c r="H9250" s="305" t="s">
        <v>3650</v>
      </c>
      <c r="I9250" s="307" t="s">
        <v>3650</v>
      </c>
      <c r="J9250" s="201" t="str">
        <f t="shared" si="289"/>
        <v>9999</v>
      </c>
      <c r="K9250" s="270"/>
      <c r="L9250" s="270"/>
      <c r="M9250" s="271"/>
      <c r="N9250" s="270" t="e">
        <v>#N/A</v>
      </c>
      <c r="O9250" s="272" t="e">
        <v>#N/A</v>
      </c>
      <c r="P9250" s="272" t="e">
        <v>#N/A</v>
      </c>
      <c r="Q9250" s="272" t="e">
        <v>#N/A</v>
      </c>
    </row>
    <row r="9251" spans="1:17" s="208" customFormat="1" ht="12">
      <c r="A9251" s="268" t="str">
        <f t="shared" si="290"/>
        <v>##1942256888</v>
      </c>
      <c r="B9251" s="304" t="s">
        <v>19891</v>
      </c>
      <c r="C9251" s="269" t="s">
        <v>4523</v>
      </c>
      <c r="D9251" s="144" t="s">
        <v>3106</v>
      </c>
      <c r="E9251" s="269" t="s">
        <v>3649</v>
      </c>
      <c r="F9251" s="145" t="s">
        <v>3106</v>
      </c>
      <c r="G9251" s="269" t="s">
        <v>3106</v>
      </c>
      <c r="H9251" s="305" t="s">
        <v>4524</v>
      </c>
      <c r="I9251" s="307" t="s">
        <v>4524</v>
      </c>
      <c r="J9251" s="201" t="str">
        <f t="shared" si="289"/>
        <v>9999</v>
      </c>
      <c r="K9251" s="270" t="s">
        <v>4043</v>
      </c>
      <c r="L9251" s="270"/>
      <c r="M9251" s="271"/>
      <c r="N9251" s="270" t="e">
        <v>#N/A</v>
      </c>
      <c r="O9251" s="272" t="e">
        <v>#N/A</v>
      </c>
      <c r="P9251" s="272" t="e">
        <v>#N/A</v>
      </c>
      <c r="Q9251" s="272" t="e">
        <v>#N/A</v>
      </c>
    </row>
    <row r="9252" spans="1:17" s="208" customFormat="1" ht="12">
      <c r="A9252" s="268" t="str">
        <f t="shared" si="290"/>
        <v>##1942276423</v>
      </c>
      <c r="B9252" s="304" t="s">
        <v>19891</v>
      </c>
      <c r="C9252" s="269" t="s">
        <v>4525</v>
      </c>
      <c r="D9252" s="144" t="s">
        <v>3106</v>
      </c>
      <c r="E9252" s="269" t="s">
        <v>3649</v>
      </c>
      <c r="F9252" s="145" t="s">
        <v>3106</v>
      </c>
      <c r="G9252" s="269" t="s">
        <v>3106</v>
      </c>
      <c r="H9252" s="305" t="s">
        <v>4526</v>
      </c>
      <c r="I9252" s="307" t="s">
        <v>4526</v>
      </c>
      <c r="J9252" s="201" t="str">
        <f t="shared" si="289"/>
        <v>9999</v>
      </c>
      <c r="K9252" s="270" t="s">
        <v>4043</v>
      </c>
      <c r="L9252" s="270"/>
      <c r="M9252" s="271"/>
      <c r="N9252" s="270" t="e">
        <v>#N/A</v>
      </c>
      <c r="O9252" s="272" t="e">
        <v>#N/A</v>
      </c>
      <c r="P9252" s="272" t="e">
        <v>#N/A</v>
      </c>
      <c r="Q9252" s="272" t="e">
        <v>#N/A</v>
      </c>
    </row>
    <row r="9253" spans="1:17" s="208" customFormat="1" ht="12">
      <c r="A9253" s="268" t="str">
        <f t="shared" si="290"/>
        <v>##1942283866</v>
      </c>
      <c r="B9253" s="304" t="s">
        <v>19891</v>
      </c>
      <c r="C9253" s="269" t="s">
        <v>14417</v>
      </c>
      <c r="D9253" s="144" t="s">
        <v>3106</v>
      </c>
      <c r="E9253" s="269" t="s">
        <v>3649</v>
      </c>
      <c r="F9253" s="145" t="s">
        <v>3106</v>
      </c>
      <c r="G9253" s="269" t="s">
        <v>3106</v>
      </c>
      <c r="H9253" s="305" t="s">
        <v>3650</v>
      </c>
      <c r="I9253" s="307" t="s">
        <v>3650</v>
      </c>
      <c r="J9253" s="201" t="str">
        <f t="shared" si="289"/>
        <v>9999</v>
      </c>
      <c r="K9253" s="270" t="s">
        <v>13915</v>
      </c>
      <c r="L9253" s="270" t="s">
        <v>13916</v>
      </c>
      <c r="M9253" s="271">
        <v>44085</v>
      </c>
      <c r="N9253" s="270" t="e">
        <v>#N/A</v>
      </c>
      <c r="O9253" s="272" t="e">
        <v>#N/A</v>
      </c>
      <c r="P9253" s="272" t="e">
        <v>#N/A</v>
      </c>
      <c r="Q9253" s="272" t="e">
        <v>#N/A</v>
      </c>
    </row>
    <row r="9254" spans="1:17" s="208" customFormat="1" ht="12">
      <c r="A9254" s="268" t="str">
        <f t="shared" si="290"/>
        <v>##1952311243</v>
      </c>
      <c r="B9254" s="304" t="s">
        <v>19891</v>
      </c>
      <c r="C9254" s="269" t="s">
        <v>3966</v>
      </c>
      <c r="D9254" s="144" t="s">
        <v>3106</v>
      </c>
      <c r="E9254" s="269" t="s">
        <v>3649</v>
      </c>
      <c r="F9254" s="145" t="s">
        <v>3106</v>
      </c>
      <c r="G9254" s="269" t="s">
        <v>3106</v>
      </c>
      <c r="H9254" s="305" t="s">
        <v>3684</v>
      </c>
      <c r="I9254" s="307" t="s">
        <v>3684</v>
      </c>
      <c r="J9254" s="201" t="str">
        <f t="shared" si="289"/>
        <v>9999</v>
      </c>
      <c r="K9254" s="270"/>
      <c r="L9254" s="270"/>
      <c r="M9254" s="271"/>
      <c r="N9254" s="270" t="e">
        <v>#N/A</v>
      </c>
      <c r="O9254" s="272" t="e">
        <v>#N/A</v>
      </c>
      <c r="P9254" s="272" t="e">
        <v>#N/A</v>
      </c>
      <c r="Q9254" s="272" t="e">
        <v>#N/A</v>
      </c>
    </row>
    <row r="9255" spans="1:17" s="208" customFormat="1" ht="12">
      <c r="A9255" s="268" t="str">
        <f t="shared" si="290"/>
        <v>##1952326977</v>
      </c>
      <c r="B9255" s="304" t="s">
        <v>19891</v>
      </c>
      <c r="C9255" s="269" t="s">
        <v>4527</v>
      </c>
      <c r="D9255" s="144" t="s">
        <v>3106</v>
      </c>
      <c r="E9255" s="269" t="s">
        <v>3649</v>
      </c>
      <c r="F9255" s="145" t="s">
        <v>3106</v>
      </c>
      <c r="G9255" s="269" t="s">
        <v>3106</v>
      </c>
      <c r="H9255" s="305" t="s">
        <v>4528</v>
      </c>
      <c r="I9255" s="307" t="s">
        <v>4528</v>
      </c>
      <c r="J9255" s="201" t="str">
        <f t="shared" si="289"/>
        <v>9999</v>
      </c>
      <c r="K9255" s="270" t="s">
        <v>4117</v>
      </c>
      <c r="L9255" s="270"/>
      <c r="M9255" s="271"/>
      <c r="N9255" s="270" t="e">
        <v>#N/A</v>
      </c>
      <c r="O9255" s="272" t="e">
        <v>#N/A</v>
      </c>
      <c r="P9255" s="272" t="e">
        <v>#N/A</v>
      </c>
      <c r="Q9255" s="272" t="e">
        <v>#N/A</v>
      </c>
    </row>
    <row r="9256" spans="1:17" s="208" customFormat="1" ht="12">
      <c r="A9256" s="268" t="str">
        <f t="shared" si="290"/>
        <v>##1952328569</v>
      </c>
      <c r="B9256" s="304" t="s">
        <v>19891</v>
      </c>
      <c r="C9256" s="269" t="s">
        <v>3967</v>
      </c>
      <c r="D9256" s="144" t="s">
        <v>3106</v>
      </c>
      <c r="E9256" s="269" t="s">
        <v>3649</v>
      </c>
      <c r="F9256" s="145" t="s">
        <v>3106</v>
      </c>
      <c r="G9256" s="269" t="s">
        <v>3106</v>
      </c>
      <c r="H9256" s="305" t="s">
        <v>3684</v>
      </c>
      <c r="I9256" s="307" t="s">
        <v>3684</v>
      </c>
      <c r="J9256" s="201" t="str">
        <f t="shared" si="289"/>
        <v>9999</v>
      </c>
      <c r="K9256" s="270"/>
      <c r="L9256" s="270"/>
      <c r="M9256" s="271"/>
      <c r="N9256" s="270" t="e">
        <v>#N/A</v>
      </c>
      <c r="O9256" s="272" t="e">
        <v>#N/A</v>
      </c>
      <c r="P9256" s="272" t="e">
        <v>#N/A</v>
      </c>
      <c r="Q9256" s="272" t="e">
        <v>#N/A</v>
      </c>
    </row>
    <row r="9257" spans="1:17" s="208" customFormat="1" ht="12">
      <c r="A9257" s="268" t="str">
        <f t="shared" si="290"/>
        <v>##1952342297</v>
      </c>
      <c r="B9257" s="304" t="s">
        <v>19891</v>
      </c>
      <c r="C9257" s="269" t="s">
        <v>3968</v>
      </c>
      <c r="D9257" s="144" t="s">
        <v>3106</v>
      </c>
      <c r="E9257" s="269" t="s">
        <v>3649</v>
      </c>
      <c r="F9257" s="145" t="s">
        <v>3106</v>
      </c>
      <c r="G9257" s="269" t="s">
        <v>3106</v>
      </c>
      <c r="H9257" s="305" t="s">
        <v>3684</v>
      </c>
      <c r="I9257" s="307" t="s">
        <v>3684</v>
      </c>
      <c r="J9257" s="201" t="str">
        <f t="shared" si="289"/>
        <v>9999</v>
      </c>
      <c r="K9257" s="270"/>
      <c r="L9257" s="270"/>
      <c r="M9257" s="271"/>
      <c r="N9257" s="270" t="e">
        <v>#N/A</v>
      </c>
      <c r="O9257" s="272" t="e">
        <v>#N/A</v>
      </c>
      <c r="P9257" s="272" t="e">
        <v>#N/A</v>
      </c>
      <c r="Q9257" s="272" t="e">
        <v>#N/A</v>
      </c>
    </row>
    <row r="9258" spans="1:17" s="208" customFormat="1" ht="12">
      <c r="A9258" s="268" t="str">
        <f t="shared" si="290"/>
        <v>##1952347205</v>
      </c>
      <c r="B9258" s="304" t="s">
        <v>19891</v>
      </c>
      <c r="C9258" s="269" t="s">
        <v>3969</v>
      </c>
      <c r="D9258" s="144" t="s">
        <v>3106</v>
      </c>
      <c r="E9258" s="269" t="s">
        <v>3649</v>
      </c>
      <c r="F9258" s="145" t="s">
        <v>3106</v>
      </c>
      <c r="G9258" s="269" t="s">
        <v>3106</v>
      </c>
      <c r="H9258" s="305" t="s">
        <v>3684</v>
      </c>
      <c r="I9258" s="307" t="s">
        <v>3684</v>
      </c>
      <c r="J9258" s="201" t="str">
        <f t="shared" si="289"/>
        <v>9999</v>
      </c>
      <c r="K9258" s="270"/>
      <c r="L9258" s="270"/>
      <c r="M9258" s="271"/>
      <c r="N9258" s="270" t="e">
        <v>#N/A</v>
      </c>
      <c r="O9258" s="272" t="e">
        <v>#N/A</v>
      </c>
      <c r="P9258" s="272" t="e">
        <v>#N/A</v>
      </c>
      <c r="Q9258" s="272" t="e">
        <v>#N/A</v>
      </c>
    </row>
    <row r="9259" spans="1:17" s="208" customFormat="1" ht="12">
      <c r="A9259" s="268" t="str">
        <f t="shared" si="290"/>
        <v>##1952399933</v>
      </c>
      <c r="B9259" s="304" t="s">
        <v>19891</v>
      </c>
      <c r="C9259" s="269" t="s">
        <v>11047</v>
      </c>
      <c r="D9259" s="144" t="s">
        <v>3106</v>
      </c>
      <c r="E9259" s="269" t="s">
        <v>3649</v>
      </c>
      <c r="F9259" s="145" t="s">
        <v>3106</v>
      </c>
      <c r="G9259" s="269" t="s">
        <v>3106</v>
      </c>
      <c r="H9259" s="305" t="s">
        <v>3650</v>
      </c>
      <c r="I9259" s="307" t="s">
        <v>3650</v>
      </c>
      <c r="J9259" s="201" t="str">
        <f t="shared" si="289"/>
        <v>9999</v>
      </c>
      <c r="K9259" s="270" t="s">
        <v>13993</v>
      </c>
      <c r="L9259" s="270" t="s">
        <v>14438</v>
      </c>
      <c r="M9259" s="271">
        <v>44085</v>
      </c>
      <c r="N9259" s="270" t="e">
        <v>#N/A</v>
      </c>
      <c r="O9259" s="272" t="e">
        <v>#N/A</v>
      </c>
      <c r="P9259" s="272" t="e">
        <v>#N/A</v>
      </c>
      <c r="Q9259" s="272" t="e">
        <v>#N/A</v>
      </c>
    </row>
    <row r="9260" spans="1:17" s="208" customFormat="1" ht="12">
      <c r="A9260" s="268" t="str">
        <f t="shared" si="290"/>
        <v>##1952476988</v>
      </c>
      <c r="B9260" s="304" t="s">
        <v>19891</v>
      </c>
      <c r="C9260" s="269" t="s">
        <v>3970</v>
      </c>
      <c r="D9260" s="144" t="s">
        <v>3106</v>
      </c>
      <c r="E9260" s="269" t="s">
        <v>3649</v>
      </c>
      <c r="F9260" s="145" t="s">
        <v>3106</v>
      </c>
      <c r="G9260" s="269" t="s">
        <v>3106</v>
      </c>
      <c r="H9260" s="305" t="s">
        <v>3684</v>
      </c>
      <c r="I9260" s="307" t="s">
        <v>3684</v>
      </c>
      <c r="J9260" s="201" t="str">
        <f t="shared" si="289"/>
        <v>9999</v>
      </c>
      <c r="K9260" s="270"/>
      <c r="L9260" s="270"/>
      <c r="M9260" s="271"/>
      <c r="N9260" s="270" t="e">
        <v>#N/A</v>
      </c>
      <c r="O9260" s="272" t="e">
        <v>#N/A</v>
      </c>
      <c r="P9260" s="272" t="e">
        <v>#N/A</v>
      </c>
      <c r="Q9260" s="272" t="e">
        <v>#N/A</v>
      </c>
    </row>
    <row r="9261" spans="1:17" s="208" customFormat="1" ht="12">
      <c r="A9261" s="268" t="str">
        <f t="shared" si="290"/>
        <v>##1962407460</v>
      </c>
      <c r="B9261" s="304" t="s">
        <v>19891</v>
      </c>
      <c r="C9261" s="269" t="s">
        <v>3971</v>
      </c>
      <c r="D9261" s="144" t="s">
        <v>3106</v>
      </c>
      <c r="E9261" s="269" t="s">
        <v>3649</v>
      </c>
      <c r="F9261" s="145" t="s">
        <v>3106</v>
      </c>
      <c r="G9261" s="269" t="s">
        <v>3106</v>
      </c>
      <c r="H9261" s="305" t="s">
        <v>3684</v>
      </c>
      <c r="I9261" s="307" t="s">
        <v>3684</v>
      </c>
      <c r="J9261" s="201" t="str">
        <f t="shared" si="289"/>
        <v>9999</v>
      </c>
      <c r="K9261" s="270"/>
      <c r="L9261" s="270"/>
      <c r="M9261" s="271"/>
      <c r="N9261" s="270" t="e">
        <v>#N/A</v>
      </c>
      <c r="O9261" s="272" t="e">
        <v>#N/A</v>
      </c>
      <c r="P9261" s="272" t="e">
        <v>#N/A</v>
      </c>
      <c r="Q9261" s="272" t="e">
        <v>#N/A</v>
      </c>
    </row>
    <row r="9262" spans="1:17" s="208" customFormat="1" ht="12">
      <c r="A9262" s="268" t="str">
        <f t="shared" si="290"/>
        <v>##1962435792</v>
      </c>
      <c r="B9262" s="304" t="s">
        <v>19891</v>
      </c>
      <c r="C9262" s="269" t="s">
        <v>3972</v>
      </c>
      <c r="D9262" s="144" t="s">
        <v>3106</v>
      </c>
      <c r="E9262" s="269" t="s">
        <v>3649</v>
      </c>
      <c r="F9262" s="145" t="s">
        <v>3106</v>
      </c>
      <c r="G9262" s="269" t="s">
        <v>3106</v>
      </c>
      <c r="H9262" s="305" t="s">
        <v>3684</v>
      </c>
      <c r="I9262" s="307" t="s">
        <v>3684</v>
      </c>
      <c r="J9262" s="201" t="str">
        <f t="shared" si="289"/>
        <v>9999</v>
      </c>
      <c r="K9262" s="270"/>
      <c r="L9262" s="270"/>
      <c r="M9262" s="271"/>
      <c r="N9262" s="270" t="e">
        <v>#N/A</v>
      </c>
      <c r="O9262" s="272" t="e">
        <v>#N/A</v>
      </c>
      <c r="P9262" s="272" t="e">
        <v>#N/A</v>
      </c>
      <c r="Q9262" s="272" t="e">
        <v>#N/A</v>
      </c>
    </row>
    <row r="9263" spans="1:17" s="208" customFormat="1" ht="12">
      <c r="A9263" s="268" t="str">
        <f t="shared" si="290"/>
        <v>##1962446385</v>
      </c>
      <c r="B9263" s="304" t="s">
        <v>19891</v>
      </c>
      <c r="C9263" s="269" t="s">
        <v>4529</v>
      </c>
      <c r="D9263" s="144" t="s">
        <v>3106</v>
      </c>
      <c r="E9263" s="269" t="s">
        <v>3649</v>
      </c>
      <c r="F9263" s="145" t="s">
        <v>3106</v>
      </c>
      <c r="G9263" s="269" t="s">
        <v>3106</v>
      </c>
      <c r="H9263" s="305" t="s">
        <v>4530</v>
      </c>
      <c r="I9263" s="307" t="s">
        <v>4530</v>
      </c>
      <c r="J9263" s="201" t="str">
        <f t="shared" si="289"/>
        <v>9999</v>
      </c>
      <c r="K9263" s="270" t="s">
        <v>4117</v>
      </c>
      <c r="L9263" s="270"/>
      <c r="M9263" s="271"/>
      <c r="N9263" s="270" t="e">
        <v>#N/A</v>
      </c>
      <c r="O9263" s="272" t="e">
        <v>#N/A</v>
      </c>
      <c r="P9263" s="272" t="e">
        <v>#N/A</v>
      </c>
      <c r="Q9263" s="272" t="e">
        <v>#N/A</v>
      </c>
    </row>
    <row r="9264" spans="1:17" s="208" customFormat="1" ht="12">
      <c r="A9264" s="268" t="str">
        <f t="shared" si="290"/>
        <v>##1962462226</v>
      </c>
      <c r="B9264" s="304" t="s">
        <v>19891</v>
      </c>
      <c r="C9264" s="269" t="s">
        <v>3973</v>
      </c>
      <c r="D9264" s="144" t="s">
        <v>3106</v>
      </c>
      <c r="E9264" s="269" t="s">
        <v>3649</v>
      </c>
      <c r="F9264" s="145" t="s">
        <v>3106</v>
      </c>
      <c r="G9264" s="269" t="s">
        <v>3106</v>
      </c>
      <c r="H9264" s="305" t="s">
        <v>3684</v>
      </c>
      <c r="I9264" s="307" t="s">
        <v>3684</v>
      </c>
      <c r="J9264" s="201" t="str">
        <f t="shared" si="289"/>
        <v>9999</v>
      </c>
      <c r="K9264" s="270"/>
      <c r="L9264" s="270"/>
      <c r="M9264" s="271"/>
      <c r="N9264" s="270" t="e">
        <v>#N/A</v>
      </c>
      <c r="O9264" s="272" t="e">
        <v>#N/A</v>
      </c>
      <c r="P9264" s="272" t="e">
        <v>#N/A</v>
      </c>
      <c r="Q9264" s="272" t="e">
        <v>#N/A</v>
      </c>
    </row>
    <row r="9265" spans="1:17" s="208" customFormat="1" ht="12">
      <c r="A9265" s="268" t="str">
        <f t="shared" si="290"/>
        <v>##1962473306</v>
      </c>
      <c r="B9265" s="304" t="s">
        <v>19891</v>
      </c>
      <c r="C9265" s="269" t="s">
        <v>3974</v>
      </c>
      <c r="D9265" s="144" t="s">
        <v>3106</v>
      </c>
      <c r="E9265" s="269" t="s">
        <v>3649</v>
      </c>
      <c r="F9265" s="145" t="s">
        <v>3106</v>
      </c>
      <c r="G9265" s="269" t="s">
        <v>3106</v>
      </c>
      <c r="H9265" s="305" t="s">
        <v>3684</v>
      </c>
      <c r="I9265" s="307" t="s">
        <v>3684</v>
      </c>
      <c r="J9265" s="201" t="str">
        <f t="shared" si="289"/>
        <v>9999</v>
      </c>
      <c r="K9265" s="270"/>
      <c r="L9265" s="270"/>
      <c r="M9265" s="271"/>
      <c r="N9265" s="270" t="e">
        <v>#N/A</v>
      </c>
      <c r="O9265" s="272" t="e">
        <v>#N/A</v>
      </c>
      <c r="P9265" s="272" t="e">
        <v>#N/A</v>
      </c>
      <c r="Q9265" s="272" t="e">
        <v>#N/A</v>
      </c>
    </row>
    <row r="9266" spans="1:17" s="208" customFormat="1" ht="12">
      <c r="A9266" s="268" t="str">
        <f t="shared" si="290"/>
        <v>##1962480772</v>
      </c>
      <c r="B9266" s="304" t="s">
        <v>19891</v>
      </c>
      <c r="C9266" s="269" t="s">
        <v>3975</v>
      </c>
      <c r="D9266" s="144" t="s">
        <v>3106</v>
      </c>
      <c r="E9266" s="269" t="s">
        <v>3649</v>
      </c>
      <c r="F9266" s="145" t="s">
        <v>3106</v>
      </c>
      <c r="G9266" s="269" t="s">
        <v>3106</v>
      </c>
      <c r="H9266" s="305" t="s">
        <v>3684</v>
      </c>
      <c r="I9266" s="307" t="s">
        <v>3684</v>
      </c>
      <c r="J9266" s="201" t="str">
        <f t="shared" si="289"/>
        <v>9999</v>
      </c>
      <c r="K9266" s="270"/>
      <c r="L9266" s="270"/>
      <c r="M9266" s="271"/>
      <c r="N9266" s="270" t="e">
        <v>#N/A</v>
      </c>
      <c r="O9266" s="272" t="e">
        <v>#N/A</v>
      </c>
      <c r="P9266" s="272" t="e">
        <v>#N/A</v>
      </c>
      <c r="Q9266" s="272" t="e">
        <v>#N/A</v>
      </c>
    </row>
    <row r="9267" spans="1:17" s="208" customFormat="1" ht="12">
      <c r="A9267" s="268" t="str">
        <f t="shared" si="290"/>
        <v>##1962491043</v>
      </c>
      <c r="B9267" s="304" t="s">
        <v>19891</v>
      </c>
      <c r="C9267" s="269" t="s">
        <v>4531</v>
      </c>
      <c r="D9267" s="144" t="s">
        <v>3106</v>
      </c>
      <c r="E9267" s="269" t="s">
        <v>3649</v>
      </c>
      <c r="F9267" s="145" t="s">
        <v>3106</v>
      </c>
      <c r="G9267" s="269" t="s">
        <v>3106</v>
      </c>
      <c r="H9267" s="305" t="s">
        <v>4532</v>
      </c>
      <c r="I9267" s="307" t="s">
        <v>4532</v>
      </c>
      <c r="J9267" s="201" t="str">
        <f t="shared" si="289"/>
        <v>9999</v>
      </c>
      <c r="K9267" s="270" t="s">
        <v>4043</v>
      </c>
      <c r="L9267" s="270"/>
      <c r="M9267" s="271"/>
      <c r="N9267" s="270" t="e">
        <v>#N/A</v>
      </c>
      <c r="O9267" s="272" t="e">
        <v>#N/A</v>
      </c>
      <c r="P9267" s="272" t="e">
        <v>#N/A</v>
      </c>
      <c r="Q9267" s="272" t="e">
        <v>#N/A</v>
      </c>
    </row>
    <row r="9268" spans="1:17" s="208" customFormat="1" ht="12">
      <c r="A9268" s="268" t="str">
        <f t="shared" si="290"/>
        <v>##1962579250</v>
      </c>
      <c r="B9268" s="304" t="s">
        <v>19891</v>
      </c>
      <c r="C9268" s="269" t="s">
        <v>14552</v>
      </c>
      <c r="D9268" s="144" t="s">
        <v>3106</v>
      </c>
      <c r="E9268" s="269" t="s">
        <v>3649</v>
      </c>
      <c r="F9268" s="145" t="s">
        <v>3106</v>
      </c>
      <c r="G9268" s="269" t="s">
        <v>3106</v>
      </c>
      <c r="H9268" s="305" t="s">
        <v>3650</v>
      </c>
      <c r="I9268" s="307" t="s">
        <v>3650</v>
      </c>
      <c r="J9268" s="201" t="str">
        <f t="shared" si="289"/>
        <v>9999</v>
      </c>
      <c r="K9268" s="270" t="s">
        <v>13993</v>
      </c>
      <c r="L9268" s="270" t="s">
        <v>14438</v>
      </c>
      <c r="M9268" s="271">
        <v>44085</v>
      </c>
      <c r="N9268" s="270" t="e">
        <v>#N/A</v>
      </c>
      <c r="O9268" s="272" t="e">
        <v>#N/A</v>
      </c>
      <c r="P9268" s="272" t="e">
        <v>#N/A</v>
      </c>
      <c r="Q9268" s="272" t="e">
        <v>#N/A</v>
      </c>
    </row>
    <row r="9269" spans="1:17" s="208" customFormat="1" ht="12">
      <c r="A9269" s="268" t="str">
        <f t="shared" si="290"/>
        <v>##1962602805</v>
      </c>
      <c r="B9269" s="304" t="s">
        <v>19891</v>
      </c>
      <c r="C9269" s="269" t="s">
        <v>4533</v>
      </c>
      <c r="D9269" s="144" t="s">
        <v>3106</v>
      </c>
      <c r="E9269" s="269" t="s">
        <v>3649</v>
      </c>
      <c r="F9269" s="145" t="s">
        <v>3106</v>
      </c>
      <c r="G9269" s="269" t="s">
        <v>3106</v>
      </c>
      <c r="H9269" s="305" t="s">
        <v>4534</v>
      </c>
      <c r="I9269" s="307" t="s">
        <v>4534</v>
      </c>
      <c r="J9269" s="201" t="str">
        <f t="shared" si="289"/>
        <v>9999</v>
      </c>
      <c r="K9269" s="270" t="s">
        <v>4472</v>
      </c>
      <c r="L9269" s="270"/>
      <c r="M9269" s="271"/>
      <c r="N9269" s="270" t="e">
        <v>#N/A</v>
      </c>
      <c r="O9269" s="272" t="e">
        <v>#N/A</v>
      </c>
      <c r="P9269" s="272" t="e">
        <v>#N/A</v>
      </c>
      <c r="Q9269" s="272" t="e">
        <v>#N/A</v>
      </c>
    </row>
    <row r="9270" spans="1:17" s="208" customFormat="1" ht="12">
      <c r="A9270" s="268" t="str">
        <f t="shared" si="290"/>
        <v>##1962949958</v>
      </c>
      <c r="B9270" s="304" t="s">
        <v>19891</v>
      </c>
      <c r="C9270" s="269" t="s">
        <v>14553</v>
      </c>
      <c r="D9270" s="144" t="s">
        <v>3106</v>
      </c>
      <c r="E9270" s="269" t="s">
        <v>3649</v>
      </c>
      <c r="F9270" s="145" t="s">
        <v>3106</v>
      </c>
      <c r="G9270" s="269" t="s">
        <v>3106</v>
      </c>
      <c r="H9270" s="305" t="s">
        <v>3650</v>
      </c>
      <c r="I9270" s="307" t="s">
        <v>3650</v>
      </c>
      <c r="J9270" s="201" t="str">
        <f t="shared" si="289"/>
        <v>9999</v>
      </c>
      <c r="K9270" s="270" t="s">
        <v>13993</v>
      </c>
      <c r="L9270" s="270" t="s">
        <v>14438</v>
      </c>
      <c r="M9270" s="271">
        <v>44085</v>
      </c>
      <c r="N9270" s="270" t="e">
        <v>#N/A</v>
      </c>
      <c r="O9270" s="272" t="e">
        <v>#N/A</v>
      </c>
      <c r="P9270" s="272" t="e">
        <v>#N/A</v>
      </c>
      <c r="Q9270" s="272" t="e">
        <v>#N/A</v>
      </c>
    </row>
    <row r="9271" spans="1:17" s="208" customFormat="1" ht="12">
      <c r="A9271" s="268" t="str">
        <f t="shared" si="290"/>
        <v>##1972523348</v>
      </c>
      <c r="B9271" s="304" t="s">
        <v>19891</v>
      </c>
      <c r="C9271" s="269" t="s">
        <v>3976</v>
      </c>
      <c r="D9271" s="144" t="s">
        <v>3106</v>
      </c>
      <c r="E9271" s="269" t="s">
        <v>3649</v>
      </c>
      <c r="F9271" s="145" t="s">
        <v>3106</v>
      </c>
      <c r="G9271" s="269" t="s">
        <v>3106</v>
      </c>
      <c r="H9271" s="305" t="s">
        <v>3684</v>
      </c>
      <c r="I9271" s="307" t="s">
        <v>3684</v>
      </c>
      <c r="J9271" s="201" t="str">
        <f t="shared" si="289"/>
        <v>9999</v>
      </c>
      <c r="K9271" s="270"/>
      <c r="L9271" s="270"/>
      <c r="M9271" s="271"/>
      <c r="N9271" s="270" t="e">
        <v>#N/A</v>
      </c>
      <c r="O9271" s="272" t="e">
        <v>#N/A</v>
      </c>
      <c r="P9271" s="272" t="e">
        <v>#N/A</v>
      </c>
      <c r="Q9271" s="272" t="e">
        <v>#N/A</v>
      </c>
    </row>
    <row r="9272" spans="1:17" s="208" customFormat="1" ht="12">
      <c r="A9272" s="268" t="str">
        <f t="shared" si="290"/>
        <v>##1972549855</v>
      </c>
      <c r="B9272" s="304" t="s">
        <v>19891</v>
      </c>
      <c r="C9272" s="269" t="s">
        <v>4535</v>
      </c>
      <c r="D9272" s="144" t="s">
        <v>3106</v>
      </c>
      <c r="E9272" s="269" t="s">
        <v>3649</v>
      </c>
      <c r="F9272" s="145" t="s">
        <v>3106</v>
      </c>
      <c r="G9272" s="269" t="s">
        <v>3106</v>
      </c>
      <c r="H9272" s="305" t="s">
        <v>4536</v>
      </c>
      <c r="I9272" s="307" t="s">
        <v>4536</v>
      </c>
      <c r="J9272" s="201" t="str">
        <f t="shared" si="289"/>
        <v>9999</v>
      </c>
      <c r="K9272" s="270" t="s">
        <v>4117</v>
      </c>
      <c r="L9272" s="270"/>
      <c r="M9272" s="271"/>
      <c r="N9272" s="270" t="e">
        <v>#N/A</v>
      </c>
      <c r="O9272" s="272" t="e">
        <v>#N/A</v>
      </c>
      <c r="P9272" s="272" t="e">
        <v>#N/A</v>
      </c>
      <c r="Q9272" s="272" t="e">
        <v>#N/A</v>
      </c>
    </row>
    <row r="9273" spans="1:17" s="208" customFormat="1" ht="12">
      <c r="A9273" s="268" t="str">
        <f t="shared" si="290"/>
        <v>##1972570117</v>
      </c>
      <c r="B9273" s="304" t="s">
        <v>19891</v>
      </c>
      <c r="C9273" s="269" t="s">
        <v>4537</v>
      </c>
      <c r="D9273" s="144" t="s">
        <v>3106</v>
      </c>
      <c r="E9273" s="269" t="s">
        <v>3649</v>
      </c>
      <c r="F9273" s="145" t="s">
        <v>3106</v>
      </c>
      <c r="G9273" s="269" t="s">
        <v>3106</v>
      </c>
      <c r="H9273" s="305" t="s">
        <v>4538</v>
      </c>
      <c r="I9273" s="307" t="s">
        <v>4538</v>
      </c>
      <c r="J9273" s="201" t="str">
        <f t="shared" si="289"/>
        <v>9999</v>
      </c>
      <c r="K9273" s="270" t="s">
        <v>4117</v>
      </c>
      <c r="L9273" s="270"/>
      <c r="M9273" s="271"/>
      <c r="N9273" s="270" t="e">
        <v>#N/A</v>
      </c>
      <c r="O9273" s="272" t="e">
        <v>#N/A</v>
      </c>
      <c r="P9273" s="272" t="e">
        <v>#N/A</v>
      </c>
      <c r="Q9273" s="272" t="e">
        <v>#N/A</v>
      </c>
    </row>
    <row r="9274" spans="1:17" s="208" customFormat="1" ht="12">
      <c r="A9274" s="268" t="str">
        <f t="shared" si="290"/>
        <v>##1972579837</v>
      </c>
      <c r="B9274" s="304" t="s">
        <v>19891</v>
      </c>
      <c r="C9274" s="269" t="s">
        <v>3977</v>
      </c>
      <c r="D9274" s="144" t="s">
        <v>3106</v>
      </c>
      <c r="E9274" s="269" t="s">
        <v>3649</v>
      </c>
      <c r="F9274" s="145" t="s">
        <v>3106</v>
      </c>
      <c r="G9274" s="269" t="s">
        <v>3106</v>
      </c>
      <c r="H9274" s="305" t="s">
        <v>3684</v>
      </c>
      <c r="I9274" s="307" t="s">
        <v>3684</v>
      </c>
      <c r="J9274" s="201" t="str">
        <f t="shared" si="289"/>
        <v>9999</v>
      </c>
      <c r="K9274" s="270"/>
      <c r="L9274" s="270"/>
      <c r="M9274" s="271"/>
      <c r="N9274" s="270" t="e">
        <v>#N/A</v>
      </c>
      <c r="O9274" s="272" t="e">
        <v>#N/A</v>
      </c>
      <c r="P9274" s="272" t="e">
        <v>#N/A</v>
      </c>
      <c r="Q9274" s="272" t="e">
        <v>#N/A</v>
      </c>
    </row>
    <row r="9275" spans="1:17" s="208" customFormat="1" ht="12">
      <c r="A9275" s="268" t="str">
        <f t="shared" si="290"/>
        <v>##1972689172</v>
      </c>
      <c r="B9275" s="304" t="s">
        <v>19891</v>
      </c>
      <c r="C9275" s="269" t="s">
        <v>14554</v>
      </c>
      <c r="D9275" s="144" t="s">
        <v>3106</v>
      </c>
      <c r="E9275" s="269" t="s">
        <v>3649</v>
      </c>
      <c r="F9275" s="145" t="s">
        <v>3106</v>
      </c>
      <c r="G9275" s="269" t="s">
        <v>3106</v>
      </c>
      <c r="H9275" s="305" t="s">
        <v>3650</v>
      </c>
      <c r="I9275" s="307" t="s">
        <v>3650</v>
      </c>
      <c r="J9275" s="201" t="str">
        <f t="shared" si="289"/>
        <v>9999</v>
      </c>
      <c r="K9275" s="270" t="s">
        <v>13993</v>
      </c>
      <c r="L9275" s="270" t="s">
        <v>14438</v>
      </c>
      <c r="M9275" s="271">
        <v>44085</v>
      </c>
      <c r="N9275" s="270" t="e">
        <v>#N/A</v>
      </c>
      <c r="O9275" s="272" t="e">
        <v>#N/A</v>
      </c>
      <c r="P9275" s="272" t="e">
        <v>#N/A</v>
      </c>
      <c r="Q9275" s="272" t="e">
        <v>#N/A</v>
      </c>
    </row>
    <row r="9276" spans="1:17" s="208" customFormat="1" ht="12">
      <c r="A9276" s="268" t="str">
        <f t="shared" si="290"/>
        <v>##1972878361</v>
      </c>
      <c r="B9276" s="304" t="s">
        <v>19891</v>
      </c>
      <c r="C9276" s="269" t="s">
        <v>4539</v>
      </c>
      <c r="D9276" s="144" t="s">
        <v>3106</v>
      </c>
      <c r="E9276" s="269" t="s">
        <v>3649</v>
      </c>
      <c r="F9276" s="145" t="s">
        <v>3106</v>
      </c>
      <c r="G9276" s="269" t="s">
        <v>3106</v>
      </c>
      <c r="H9276" s="305" t="s">
        <v>4540</v>
      </c>
      <c r="I9276" s="307" t="s">
        <v>4540</v>
      </c>
      <c r="J9276" s="201" t="str">
        <f t="shared" si="289"/>
        <v>9999</v>
      </c>
      <c r="K9276" s="270" t="s">
        <v>4043</v>
      </c>
      <c r="L9276" s="270"/>
      <c r="M9276" s="271"/>
      <c r="N9276" s="270" t="e">
        <v>#N/A</v>
      </c>
      <c r="O9276" s="272" t="e">
        <v>#N/A</v>
      </c>
      <c r="P9276" s="272" t="e">
        <v>#N/A</v>
      </c>
      <c r="Q9276" s="272" t="e">
        <v>#N/A</v>
      </c>
    </row>
    <row r="9277" spans="1:17" s="208" customFormat="1" ht="12">
      <c r="A9277" s="268" t="str">
        <f t="shared" si="290"/>
        <v>##1982629440</v>
      </c>
      <c r="B9277" s="304" t="s">
        <v>19891</v>
      </c>
      <c r="C9277" s="269" t="s">
        <v>3978</v>
      </c>
      <c r="D9277" s="144" t="s">
        <v>3106</v>
      </c>
      <c r="E9277" s="269" t="s">
        <v>3649</v>
      </c>
      <c r="F9277" s="145" t="s">
        <v>3106</v>
      </c>
      <c r="G9277" s="269" t="s">
        <v>3106</v>
      </c>
      <c r="H9277" s="305" t="s">
        <v>3684</v>
      </c>
      <c r="I9277" s="307" t="s">
        <v>3684</v>
      </c>
      <c r="J9277" s="201" t="str">
        <f t="shared" si="289"/>
        <v>9999</v>
      </c>
      <c r="K9277" s="270"/>
      <c r="L9277" s="270"/>
      <c r="M9277" s="271"/>
      <c r="N9277" s="270" t="e">
        <v>#N/A</v>
      </c>
      <c r="O9277" s="272" t="e">
        <v>#N/A</v>
      </c>
      <c r="P9277" s="272" t="e">
        <v>#N/A</v>
      </c>
      <c r="Q9277" s="272" t="e">
        <v>#N/A</v>
      </c>
    </row>
    <row r="9278" spans="1:17" s="208" customFormat="1" ht="12">
      <c r="A9278" s="268" t="str">
        <f t="shared" si="290"/>
        <v>##1982643961</v>
      </c>
      <c r="B9278" s="304" t="s">
        <v>19891</v>
      </c>
      <c r="C9278" s="269" t="s">
        <v>3979</v>
      </c>
      <c r="D9278" s="144" t="s">
        <v>3106</v>
      </c>
      <c r="E9278" s="269" t="s">
        <v>3649</v>
      </c>
      <c r="F9278" s="145" t="s">
        <v>3106</v>
      </c>
      <c r="G9278" s="269" t="s">
        <v>3106</v>
      </c>
      <c r="H9278" s="305" t="s">
        <v>3684</v>
      </c>
      <c r="I9278" s="307" t="s">
        <v>3684</v>
      </c>
      <c r="J9278" s="201" t="str">
        <f t="shared" si="289"/>
        <v>9999</v>
      </c>
      <c r="K9278" s="270"/>
      <c r="L9278" s="270"/>
      <c r="M9278" s="271"/>
      <c r="N9278" s="270" t="e">
        <v>#N/A</v>
      </c>
      <c r="O9278" s="272" t="e">
        <v>#N/A</v>
      </c>
      <c r="P9278" s="272" t="e">
        <v>#N/A</v>
      </c>
      <c r="Q9278" s="272" t="e">
        <v>#N/A</v>
      </c>
    </row>
    <row r="9279" spans="1:17" s="208" customFormat="1" ht="12">
      <c r="A9279" s="268" t="str">
        <f t="shared" si="290"/>
        <v>##1982650024</v>
      </c>
      <c r="B9279" s="304" t="s">
        <v>19891</v>
      </c>
      <c r="C9279" s="269" t="s">
        <v>4541</v>
      </c>
      <c r="D9279" s="144" t="s">
        <v>3106</v>
      </c>
      <c r="E9279" s="269" t="s">
        <v>3649</v>
      </c>
      <c r="F9279" s="145" t="s">
        <v>3106</v>
      </c>
      <c r="G9279" s="269" t="s">
        <v>3106</v>
      </c>
      <c r="H9279" s="305" t="s">
        <v>4542</v>
      </c>
      <c r="I9279" s="307" t="s">
        <v>4542</v>
      </c>
      <c r="J9279" s="201" t="str">
        <f t="shared" si="289"/>
        <v>9999</v>
      </c>
      <c r="K9279" s="270" t="s">
        <v>4043</v>
      </c>
      <c r="L9279" s="270"/>
      <c r="M9279" s="271"/>
      <c r="N9279" s="270" t="e">
        <v>#N/A</v>
      </c>
      <c r="O9279" s="272" t="e">
        <v>#N/A</v>
      </c>
      <c r="P9279" s="272" t="e">
        <v>#N/A</v>
      </c>
      <c r="Q9279" s="272" t="e">
        <v>#N/A</v>
      </c>
    </row>
    <row r="9280" spans="1:17" s="208" customFormat="1" ht="12">
      <c r="A9280" s="268" t="str">
        <f t="shared" si="290"/>
        <v>##1982652343</v>
      </c>
      <c r="B9280" s="304" t="s">
        <v>19891</v>
      </c>
      <c r="C9280" s="269" t="s">
        <v>4543</v>
      </c>
      <c r="D9280" s="144" t="s">
        <v>3106</v>
      </c>
      <c r="E9280" s="269" t="s">
        <v>3649</v>
      </c>
      <c r="F9280" s="145" t="s">
        <v>3106</v>
      </c>
      <c r="G9280" s="269" t="s">
        <v>3106</v>
      </c>
      <c r="H9280" s="305" t="s">
        <v>4544</v>
      </c>
      <c r="I9280" s="307" t="s">
        <v>4544</v>
      </c>
      <c r="J9280" s="201" t="str">
        <f t="shared" si="289"/>
        <v>9999</v>
      </c>
      <c r="K9280" s="270" t="s">
        <v>4043</v>
      </c>
      <c r="L9280" s="270"/>
      <c r="M9280" s="271"/>
      <c r="N9280" s="270" t="e">
        <v>#N/A</v>
      </c>
      <c r="O9280" s="272" t="e">
        <v>#N/A</v>
      </c>
      <c r="P9280" s="272" t="e">
        <v>#N/A</v>
      </c>
      <c r="Q9280" s="272" t="e">
        <v>#N/A</v>
      </c>
    </row>
    <row r="9281" spans="1:17" s="208" customFormat="1" ht="12">
      <c r="A9281" s="268" t="str">
        <f t="shared" si="290"/>
        <v>##1982664124</v>
      </c>
      <c r="B9281" s="304" t="s">
        <v>19891</v>
      </c>
      <c r="C9281" s="269" t="s">
        <v>4545</v>
      </c>
      <c r="D9281" s="144" t="s">
        <v>3106</v>
      </c>
      <c r="E9281" s="269" t="s">
        <v>3649</v>
      </c>
      <c r="F9281" s="145" t="s">
        <v>3106</v>
      </c>
      <c r="G9281" s="269" t="s">
        <v>3106</v>
      </c>
      <c r="H9281" s="305" t="s">
        <v>4546</v>
      </c>
      <c r="I9281" s="307" t="s">
        <v>4546</v>
      </c>
      <c r="J9281" s="201" t="str">
        <f t="shared" si="289"/>
        <v>9999</v>
      </c>
      <c r="K9281" s="270" t="s">
        <v>4043</v>
      </c>
      <c r="L9281" s="270"/>
      <c r="M9281" s="271"/>
      <c r="N9281" s="270" t="e">
        <v>#N/A</v>
      </c>
      <c r="O9281" s="272" t="e">
        <v>#N/A</v>
      </c>
      <c r="P9281" s="272" t="e">
        <v>#N/A</v>
      </c>
      <c r="Q9281" s="272" t="e">
        <v>#N/A</v>
      </c>
    </row>
    <row r="9282" spans="1:17" s="208" customFormat="1" ht="12">
      <c r="A9282" s="268" t="str">
        <f t="shared" si="290"/>
        <v>##1982688230</v>
      </c>
      <c r="B9282" s="304" t="s">
        <v>19891</v>
      </c>
      <c r="C9282" s="269" t="s">
        <v>14555</v>
      </c>
      <c r="D9282" s="144" t="s">
        <v>3106</v>
      </c>
      <c r="E9282" s="269" t="s">
        <v>3649</v>
      </c>
      <c r="F9282" s="145" t="s">
        <v>3106</v>
      </c>
      <c r="G9282" s="269" t="s">
        <v>3106</v>
      </c>
      <c r="H9282" s="305" t="s">
        <v>3650</v>
      </c>
      <c r="I9282" s="307" t="s">
        <v>3650</v>
      </c>
      <c r="J9282" s="201" t="str">
        <f t="shared" si="289"/>
        <v>9999</v>
      </c>
      <c r="K9282" s="270" t="s">
        <v>13993</v>
      </c>
      <c r="L9282" s="270" t="s">
        <v>14438</v>
      </c>
      <c r="M9282" s="271">
        <v>44085</v>
      </c>
      <c r="N9282" s="270" t="e">
        <v>#N/A</v>
      </c>
      <c r="O9282" s="272" t="e">
        <v>#N/A</v>
      </c>
      <c r="P9282" s="272" t="e">
        <v>#N/A</v>
      </c>
      <c r="Q9282" s="272" t="e">
        <v>#N/A</v>
      </c>
    </row>
    <row r="9283" spans="1:17" s="208" customFormat="1" ht="12">
      <c r="A9283" s="268" t="str">
        <f t="shared" si="290"/>
        <v>##1982697678</v>
      </c>
      <c r="B9283" s="304" t="s">
        <v>19891</v>
      </c>
      <c r="C9283" s="269" t="s">
        <v>3980</v>
      </c>
      <c r="D9283" s="144" t="s">
        <v>3106</v>
      </c>
      <c r="E9283" s="269" t="s">
        <v>3649</v>
      </c>
      <c r="F9283" s="145" t="s">
        <v>3106</v>
      </c>
      <c r="G9283" s="269" t="s">
        <v>3106</v>
      </c>
      <c r="H9283" s="305" t="s">
        <v>3684</v>
      </c>
      <c r="I9283" s="307" t="s">
        <v>3684</v>
      </c>
      <c r="J9283" s="201" t="str">
        <f t="shared" ref="J9283:J9346" si="291">B9283</f>
        <v>9999</v>
      </c>
      <c r="K9283" s="270"/>
      <c r="L9283" s="270"/>
      <c r="M9283" s="271"/>
      <c r="N9283" s="270" t="e">
        <v>#N/A</v>
      </c>
      <c r="O9283" s="272" t="e">
        <v>#N/A</v>
      </c>
      <c r="P9283" s="272" t="e">
        <v>#N/A</v>
      </c>
      <c r="Q9283" s="272" t="e">
        <v>#N/A</v>
      </c>
    </row>
    <row r="9284" spans="1:17" s="208" customFormat="1" ht="12">
      <c r="A9284" s="268" t="str">
        <f t="shared" si="290"/>
        <v>##1982799375</v>
      </c>
      <c r="B9284" s="304" t="s">
        <v>19891</v>
      </c>
      <c r="C9284" s="269" t="s">
        <v>4547</v>
      </c>
      <c r="D9284" s="144" t="s">
        <v>3106</v>
      </c>
      <c r="E9284" s="269" t="s">
        <v>3649</v>
      </c>
      <c r="F9284" s="145" t="s">
        <v>3106</v>
      </c>
      <c r="G9284" s="269" t="s">
        <v>3106</v>
      </c>
      <c r="H9284" s="305" t="s">
        <v>4548</v>
      </c>
      <c r="I9284" s="307" t="s">
        <v>4548</v>
      </c>
      <c r="J9284" s="201" t="str">
        <f t="shared" si="291"/>
        <v>9999</v>
      </c>
      <c r="K9284" s="270" t="s">
        <v>4117</v>
      </c>
      <c r="L9284" s="270"/>
      <c r="M9284" s="271"/>
      <c r="N9284" s="270" t="e">
        <v>#N/A</v>
      </c>
      <c r="O9284" s="272" t="e">
        <v>#N/A</v>
      </c>
      <c r="P9284" s="272" t="e">
        <v>#N/A</v>
      </c>
      <c r="Q9284" s="272" t="e">
        <v>#N/A</v>
      </c>
    </row>
    <row r="9285" spans="1:17" s="208" customFormat="1" ht="12">
      <c r="A9285" s="268" t="str">
        <f t="shared" si="290"/>
        <v>##1982977427</v>
      </c>
      <c r="B9285" s="304" t="s">
        <v>19891</v>
      </c>
      <c r="C9285" s="269" t="s">
        <v>14432</v>
      </c>
      <c r="D9285" s="144" t="s">
        <v>3106</v>
      </c>
      <c r="E9285" s="269" t="s">
        <v>3649</v>
      </c>
      <c r="F9285" s="145" t="s">
        <v>3106</v>
      </c>
      <c r="G9285" s="269" t="s">
        <v>3106</v>
      </c>
      <c r="H9285" s="305" t="s">
        <v>3650</v>
      </c>
      <c r="I9285" s="307" t="s">
        <v>3650</v>
      </c>
      <c r="J9285" s="201" t="str">
        <f t="shared" si="291"/>
        <v>9999</v>
      </c>
      <c r="K9285" s="270" t="s">
        <v>13915</v>
      </c>
      <c r="L9285" s="270" t="s">
        <v>13916</v>
      </c>
      <c r="M9285" s="271">
        <v>44085</v>
      </c>
      <c r="N9285" s="270" t="e">
        <v>#N/A</v>
      </c>
      <c r="O9285" s="272" t="e">
        <v>#N/A</v>
      </c>
      <c r="P9285" s="272" t="e">
        <v>#N/A</v>
      </c>
      <c r="Q9285" s="272" t="e">
        <v>#N/A</v>
      </c>
    </row>
    <row r="9286" spans="1:17" s="208" customFormat="1" ht="12">
      <c r="A9286" s="268" t="str">
        <f t="shared" si="290"/>
        <v>##1982997763</v>
      </c>
      <c r="B9286" s="304" t="s">
        <v>19891</v>
      </c>
      <c r="C9286" s="269" t="s">
        <v>3981</v>
      </c>
      <c r="D9286" s="144" t="s">
        <v>3106</v>
      </c>
      <c r="E9286" s="269" t="s">
        <v>3649</v>
      </c>
      <c r="F9286" s="145" t="s">
        <v>3106</v>
      </c>
      <c r="G9286" s="269" t="s">
        <v>3106</v>
      </c>
      <c r="H9286" s="305" t="s">
        <v>3684</v>
      </c>
      <c r="I9286" s="307" t="s">
        <v>3684</v>
      </c>
      <c r="J9286" s="201" t="str">
        <f t="shared" si="291"/>
        <v>9999</v>
      </c>
      <c r="K9286" s="270"/>
      <c r="L9286" s="270"/>
      <c r="M9286" s="271"/>
      <c r="N9286" s="270" t="e">
        <v>#N/A</v>
      </c>
      <c r="O9286" s="272" t="e">
        <v>#N/A</v>
      </c>
      <c r="P9286" s="272" t="e">
        <v>#N/A</v>
      </c>
      <c r="Q9286" s="272" t="e">
        <v>#N/A</v>
      </c>
    </row>
    <row r="9287" spans="1:17" s="208" customFormat="1" ht="12">
      <c r="A9287" s="268" t="str">
        <f t="shared" si="290"/>
        <v>##1992008965</v>
      </c>
      <c r="B9287" s="304" t="s">
        <v>19891</v>
      </c>
      <c r="C9287" s="269" t="s">
        <v>3682</v>
      </c>
      <c r="D9287" s="144" t="s">
        <v>3106</v>
      </c>
      <c r="E9287" s="269" t="s">
        <v>3649</v>
      </c>
      <c r="F9287" s="145" t="s">
        <v>3106</v>
      </c>
      <c r="G9287" s="269" t="s">
        <v>3106</v>
      </c>
      <c r="H9287" s="305" t="s">
        <v>3650</v>
      </c>
      <c r="I9287" s="307" t="s">
        <v>3650</v>
      </c>
      <c r="J9287" s="201" t="str">
        <f t="shared" si="291"/>
        <v>9999</v>
      </c>
      <c r="K9287" s="270"/>
      <c r="L9287" s="270"/>
      <c r="M9287" s="271"/>
      <c r="N9287" s="270" t="e">
        <v>#N/A</v>
      </c>
      <c r="O9287" s="272" t="e">
        <v>#N/A</v>
      </c>
      <c r="P9287" s="272" t="e">
        <v>#N/A</v>
      </c>
      <c r="Q9287" s="272" t="e">
        <v>#N/A</v>
      </c>
    </row>
    <row r="9288" spans="1:17" s="208" customFormat="1" ht="12">
      <c r="A9288" s="268" t="str">
        <f t="shared" si="290"/>
        <v>##1992701429</v>
      </c>
      <c r="B9288" s="304" t="s">
        <v>19891</v>
      </c>
      <c r="C9288" s="269" t="s">
        <v>14436</v>
      </c>
      <c r="D9288" s="144" t="s">
        <v>3106</v>
      </c>
      <c r="E9288" s="269" t="s">
        <v>3649</v>
      </c>
      <c r="F9288" s="145" t="s">
        <v>3106</v>
      </c>
      <c r="G9288" s="269" t="s">
        <v>3106</v>
      </c>
      <c r="H9288" s="305" t="s">
        <v>3650</v>
      </c>
      <c r="I9288" s="307" t="s">
        <v>3650</v>
      </c>
      <c r="J9288" s="201" t="str">
        <f t="shared" si="291"/>
        <v>9999</v>
      </c>
      <c r="K9288" s="270" t="s">
        <v>13915</v>
      </c>
      <c r="L9288" s="270" t="s">
        <v>13916</v>
      </c>
      <c r="M9288" s="271">
        <v>44085</v>
      </c>
      <c r="N9288" s="270" t="e">
        <v>#N/A</v>
      </c>
      <c r="O9288" s="272" t="e">
        <v>#N/A</v>
      </c>
      <c r="P9288" s="272" t="e">
        <v>#N/A</v>
      </c>
      <c r="Q9288" s="272" t="e">
        <v>#N/A</v>
      </c>
    </row>
    <row r="9289" spans="1:17" s="208" customFormat="1" ht="12">
      <c r="A9289" s="268" t="str">
        <f t="shared" si="290"/>
        <v>##1992747570</v>
      </c>
      <c r="B9289" s="304" t="s">
        <v>19891</v>
      </c>
      <c r="C9289" s="269" t="s">
        <v>3982</v>
      </c>
      <c r="D9289" s="144" t="s">
        <v>3106</v>
      </c>
      <c r="E9289" s="269" t="s">
        <v>3649</v>
      </c>
      <c r="F9289" s="145" t="s">
        <v>3106</v>
      </c>
      <c r="G9289" s="269" t="s">
        <v>3106</v>
      </c>
      <c r="H9289" s="305" t="s">
        <v>3684</v>
      </c>
      <c r="I9289" s="307" t="s">
        <v>3684</v>
      </c>
      <c r="J9289" s="201" t="str">
        <f t="shared" si="291"/>
        <v>9999</v>
      </c>
      <c r="K9289" s="270"/>
      <c r="L9289" s="270"/>
      <c r="M9289" s="271"/>
      <c r="N9289" s="270" t="e">
        <v>#N/A</v>
      </c>
      <c r="O9289" s="272" t="e">
        <v>#N/A</v>
      </c>
      <c r="P9289" s="272" t="e">
        <v>#N/A</v>
      </c>
      <c r="Q9289" s="272" t="e">
        <v>#N/A</v>
      </c>
    </row>
    <row r="9290" spans="1:17" s="208" customFormat="1" ht="12">
      <c r="A9290" s="268" t="str">
        <f t="shared" si="290"/>
        <v>##1992775449</v>
      </c>
      <c r="B9290" s="304" t="s">
        <v>19891</v>
      </c>
      <c r="C9290" s="269" t="s">
        <v>3983</v>
      </c>
      <c r="D9290" s="144" t="s">
        <v>3106</v>
      </c>
      <c r="E9290" s="269" t="s">
        <v>3649</v>
      </c>
      <c r="F9290" s="145" t="s">
        <v>3106</v>
      </c>
      <c r="G9290" s="269" t="s">
        <v>3106</v>
      </c>
      <c r="H9290" s="305" t="s">
        <v>3684</v>
      </c>
      <c r="I9290" s="307" t="s">
        <v>3684</v>
      </c>
      <c r="J9290" s="201" t="str">
        <f t="shared" si="291"/>
        <v>9999</v>
      </c>
      <c r="K9290" s="270"/>
      <c r="L9290" s="270"/>
      <c r="M9290" s="271"/>
      <c r="N9290" s="270" t="e">
        <v>#N/A</v>
      </c>
      <c r="O9290" s="272" t="e">
        <v>#N/A</v>
      </c>
      <c r="P9290" s="272" t="e">
        <v>#N/A</v>
      </c>
      <c r="Q9290" s="272" t="e">
        <v>#N/A</v>
      </c>
    </row>
    <row r="9291" spans="1:17" s="208" customFormat="1" ht="12">
      <c r="A9291" s="268" t="str">
        <f t="shared" si="290"/>
        <v>##1992776405</v>
      </c>
      <c r="B9291" s="304" t="s">
        <v>19891</v>
      </c>
      <c r="C9291" s="269" t="s">
        <v>4549</v>
      </c>
      <c r="D9291" s="144" t="s">
        <v>3106</v>
      </c>
      <c r="E9291" s="269" t="s">
        <v>3649</v>
      </c>
      <c r="F9291" s="145" t="s">
        <v>3106</v>
      </c>
      <c r="G9291" s="269" t="s">
        <v>3106</v>
      </c>
      <c r="H9291" s="305" t="s">
        <v>4550</v>
      </c>
      <c r="I9291" s="307" t="s">
        <v>4550</v>
      </c>
      <c r="J9291" s="201" t="str">
        <f t="shared" si="291"/>
        <v>9999</v>
      </c>
      <c r="K9291" s="270" t="s">
        <v>4117</v>
      </c>
      <c r="L9291" s="270"/>
      <c r="M9291" s="271"/>
      <c r="N9291" s="270" t="e">
        <v>#N/A</v>
      </c>
      <c r="O9291" s="272" t="e">
        <v>#N/A</v>
      </c>
      <c r="P9291" s="272" t="e">
        <v>#N/A</v>
      </c>
      <c r="Q9291" s="272" t="e">
        <v>#N/A</v>
      </c>
    </row>
    <row r="9292" spans="1:17" s="208" customFormat="1" ht="12">
      <c r="A9292" s="268" t="str">
        <f t="shared" si="290"/>
        <v>##1992815195</v>
      </c>
      <c r="B9292" s="304" t="s">
        <v>19891</v>
      </c>
      <c r="C9292" s="269" t="s">
        <v>4551</v>
      </c>
      <c r="D9292" s="144" t="s">
        <v>3106</v>
      </c>
      <c r="E9292" s="269" t="s">
        <v>3649</v>
      </c>
      <c r="F9292" s="145" t="s">
        <v>3106</v>
      </c>
      <c r="G9292" s="269" t="s">
        <v>3106</v>
      </c>
      <c r="H9292" s="305" t="s">
        <v>4552</v>
      </c>
      <c r="I9292" s="307" t="s">
        <v>4552</v>
      </c>
      <c r="J9292" s="201" t="str">
        <f t="shared" si="291"/>
        <v>9999</v>
      </c>
      <c r="K9292" s="270" t="s">
        <v>4117</v>
      </c>
      <c r="L9292" s="270"/>
      <c r="M9292" s="271"/>
      <c r="N9292" s="270" t="e">
        <v>#N/A</v>
      </c>
      <c r="O9292" s="272" t="e">
        <v>#N/A</v>
      </c>
      <c r="P9292" s="272" t="e">
        <v>#N/A</v>
      </c>
      <c r="Q9292" s="272" t="e">
        <v>#N/A</v>
      </c>
    </row>
    <row r="9293" spans="1:17" s="208" customFormat="1" ht="12">
      <c r="A9293" s="268" t="str">
        <f t="shared" si="290"/>
        <v>##1992870430</v>
      </c>
      <c r="B9293" s="304" t="s">
        <v>19891</v>
      </c>
      <c r="C9293" s="269" t="s">
        <v>4553</v>
      </c>
      <c r="D9293" s="144" t="s">
        <v>3106</v>
      </c>
      <c r="E9293" s="269" t="s">
        <v>3649</v>
      </c>
      <c r="F9293" s="145" t="s">
        <v>3106</v>
      </c>
      <c r="G9293" s="269" t="s">
        <v>3106</v>
      </c>
      <c r="H9293" s="305" t="s">
        <v>4554</v>
      </c>
      <c r="I9293" s="307" t="s">
        <v>4554</v>
      </c>
      <c r="J9293" s="201" t="str">
        <f t="shared" si="291"/>
        <v>9999</v>
      </c>
      <c r="K9293" s="270" t="s">
        <v>4043</v>
      </c>
      <c r="L9293" s="270"/>
      <c r="M9293" s="271"/>
      <c r="N9293" s="270" t="e">
        <v>#N/A</v>
      </c>
      <c r="O9293" s="272" t="e">
        <v>#N/A</v>
      </c>
      <c r="P9293" s="272" t="e">
        <v>#N/A</v>
      </c>
      <c r="Q9293" s="272" t="e">
        <v>#N/A</v>
      </c>
    </row>
    <row r="9294" spans="1:17" s="208" customFormat="1" ht="12">
      <c r="A9294" s="268" t="str">
        <f t="shared" si="290"/>
        <v>##F500175110</v>
      </c>
      <c r="B9294" s="304" t="s">
        <v>19891</v>
      </c>
      <c r="C9294" s="269" t="s">
        <v>3987</v>
      </c>
      <c r="D9294" s="144" t="s">
        <v>3106</v>
      </c>
      <c r="E9294" s="269" t="s">
        <v>3649</v>
      </c>
      <c r="F9294" s="145" t="s">
        <v>3106</v>
      </c>
      <c r="G9294" s="269" t="s">
        <v>3106</v>
      </c>
      <c r="H9294" s="305" t="s">
        <v>3650</v>
      </c>
      <c r="I9294" s="307" t="s">
        <v>3650</v>
      </c>
      <c r="J9294" s="201" t="str">
        <f t="shared" si="291"/>
        <v>9999</v>
      </c>
      <c r="K9294" s="270"/>
      <c r="L9294" s="270"/>
      <c r="M9294" s="271"/>
      <c r="N9294" s="270" t="e">
        <v>#N/A</v>
      </c>
      <c r="O9294" s="272" t="e">
        <v>#N/A</v>
      </c>
      <c r="P9294" s="272" t="e">
        <v>#N/A</v>
      </c>
      <c r="Q9294" s="272" t="e">
        <v>#N/A</v>
      </c>
    </row>
    <row r="9295" spans="1:17" s="208" customFormat="1" ht="12">
      <c r="A9295" s="268" t="str">
        <f t="shared" si="290"/>
        <v>##F500178570</v>
      </c>
      <c r="B9295" s="304" t="s">
        <v>19891</v>
      </c>
      <c r="C9295" s="269" t="s">
        <v>3988</v>
      </c>
      <c r="D9295" s="144" t="s">
        <v>3106</v>
      </c>
      <c r="E9295" s="269" t="s">
        <v>3649</v>
      </c>
      <c r="F9295" s="145" t="s">
        <v>3106</v>
      </c>
      <c r="G9295" s="269" t="s">
        <v>3106</v>
      </c>
      <c r="H9295" s="305" t="s">
        <v>3650</v>
      </c>
      <c r="I9295" s="307" t="s">
        <v>3650</v>
      </c>
      <c r="J9295" s="201" t="str">
        <f t="shared" si="291"/>
        <v>9999</v>
      </c>
      <c r="K9295" s="270"/>
      <c r="L9295" s="270"/>
      <c r="M9295" s="271"/>
      <c r="N9295" s="270" t="e">
        <v>#N/A</v>
      </c>
      <c r="O9295" s="272" t="e">
        <v>#N/A</v>
      </c>
      <c r="P9295" s="272" t="e">
        <v>#N/A</v>
      </c>
      <c r="Q9295" s="272" t="e">
        <v>#N/A</v>
      </c>
    </row>
    <row r="9296" spans="1:17" s="208" customFormat="1" ht="12">
      <c r="A9296" s="268" t="str">
        <f t="shared" si="290"/>
        <v>##F500230170</v>
      </c>
      <c r="B9296" s="304" t="s">
        <v>19891</v>
      </c>
      <c r="C9296" s="269" t="s">
        <v>3989</v>
      </c>
      <c r="D9296" s="144" t="s">
        <v>3106</v>
      </c>
      <c r="E9296" s="269" t="s">
        <v>3649</v>
      </c>
      <c r="F9296" s="145" t="s">
        <v>3106</v>
      </c>
      <c r="G9296" s="269" t="s">
        <v>3106</v>
      </c>
      <c r="H9296" s="305" t="s">
        <v>3650</v>
      </c>
      <c r="I9296" s="307" t="s">
        <v>3650</v>
      </c>
      <c r="J9296" s="201" t="str">
        <f t="shared" si="291"/>
        <v>9999</v>
      </c>
      <c r="K9296" s="270"/>
      <c r="L9296" s="270"/>
      <c r="M9296" s="271"/>
      <c r="N9296" s="270" t="e">
        <v>#N/A</v>
      </c>
      <c r="O9296" s="272" t="e">
        <v>#N/A</v>
      </c>
      <c r="P9296" s="272" t="e">
        <v>#N/A</v>
      </c>
      <c r="Q9296" s="272" t="e">
        <v>#N/A</v>
      </c>
    </row>
    <row r="9297" spans="1:17" s="208" customFormat="1" ht="12">
      <c r="A9297" s="268" t="str">
        <f t="shared" si="290"/>
        <v>##F500230290</v>
      </c>
      <c r="B9297" s="304" t="s">
        <v>19891</v>
      </c>
      <c r="C9297" s="269" t="s">
        <v>3990</v>
      </c>
      <c r="D9297" s="144" t="s">
        <v>3106</v>
      </c>
      <c r="E9297" s="269" t="s">
        <v>3649</v>
      </c>
      <c r="F9297" s="145" t="s">
        <v>3106</v>
      </c>
      <c r="G9297" s="269" t="s">
        <v>3106</v>
      </c>
      <c r="H9297" s="305" t="s">
        <v>3650</v>
      </c>
      <c r="I9297" s="307" t="s">
        <v>3650</v>
      </c>
      <c r="J9297" s="201" t="str">
        <f t="shared" si="291"/>
        <v>9999</v>
      </c>
      <c r="K9297" s="270"/>
      <c r="L9297" s="270"/>
      <c r="M9297" s="271"/>
      <c r="N9297" s="270" t="e">
        <v>#N/A</v>
      </c>
      <c r="O9297" s="272" t="e">
        <v>#N/A</v>
      </c>
      <c r="P9297" s="272" t="e">
        <v>#N/A</v>
      </c>
      <c r="Q9297" s="272" t="e">
        <v>#N/A</v>
      </c>
    </row>
    <row r="9298" spans="1:17" s="208" customFormat="1" ht="12">
      <c r="A9298" s="268" t="str">
        <f t="shared" si="290"/>
        <v>##F500231290</v>
      </c>
      <c r="B9298" s="304" t="s">
        <v>19891</v>
      </c>
      <c r="C9298" s="269" t="s">
        <v>3991</v>
      </c>
      <c r="D9298" s="144" t="s">
        <v>3106</v>
      </c>
      <c r="E9298" s="269" t="s">
        <v>3649</v>
      </c>
      <c r="F9298" s="145" t="s">
        <v>3106</v>
      </c>
      <c r="G9298" s="269" t="s">
        <v>3106</v>
      </c>
      <c r="H9298" s="305" t="s">
        <v>3650</v>
      </c>
      <c r="I9298" s="307" t="s">
        <v>3650</v>
      </c>
      <c r="J9298" s="201" t="str">
        <f t="shared" si="291"/>
        <v>9999</v>
      </c>
      <c r="K9298" s="270"/>
      <c r="L9298" s="270"/>
      <c r="M9298" s="271"/>
      <c r="N9298" s="270" t="e">
        <v>#N/A</v>
      </c>
      <c r="O9298" s="272" t="e">
        <v>#N/A</v>
      </c>
      <c r="P9298" s="272" t="e">
        <v>#N/A</v>
      </c>
      <c r="Q9298" s="272" t="e">
        <v>#N/A</v>
      </c>
    </row>
    <row r="9299" spans="1:17" s="208" customFormat="1" ht="12">
      <c r="A9299" s="268" t="str">
        <f t="shared" si="290"/>
        <v>##F500262930</v>
      </c>
      <c r="B9299" s="304" t="s">
        <v>19891</v>
      </c>
      <c r="C9299" s="269" t="s">
        <v>3992</v>
      </c>
      <c r="D9299" s="144" t="s">
        <v>3106</v>
      </c>
      <c r="E9299" s="269" t="s">
        <v>3649</v>
      </c>
      <c r="F9299" s="145" t="s">
        <v>3106</v>
      </c>
      <c r="G9299" s="269" t="s">
        <v>3106</v>
      </c>
      <c r="H9299" s="305" t="s">
        <v>3650</v>
      </c>
      <c r="I9299" s="307" t="s">
        <v>3650</v>
      </c>
      <c r="J9299" s="201" t="str">
        <f t="shared" si="291"/>
        <v>9999</v>
      </c>
      <c r="K9299" s="270"/>
      <c r="L9299" s="270"/>
      <c r="M9299" s="271"/>
      <c r="N9299" s="270" t="e">
        <v>#N/A</v>
      </c>
      <c r="O9299" s="272" t="e">
        <v>#N/A</v>
      </c>
      <c r="P9299" s="272" t="e">
        <v>#N/A</v>
      </c>
      <c r="Q9299" s="272" t="e">
        <v>#N/A</v>
      </c>
    </row>
    <row r="9300" spans="1:17" s="208" customFormat="1" ht="12">
      <c r="A9300" s="268" t="str">
        <f t="shared" si="290"/>
        <v>##S500404850</v>
      </c>
      <c r="B9300" s="304" t="s">
        <v>19891</v>
      </c>
      <c r="C9300" s="269" t="s">
        <v>3993</v>
      </c>
      <c r="D9300" s="144" t="s">
        <v>3106</v>
      </c>
      <c r="E9300" s="269" t="s">
        <v>3649</v>
      </c>
      <c r="F9300" s="145" t="s">
        <v>3106</v>
      </c>
      <c r="G9300" s="269" t="s">
        <v>3106</v>
      </c>
      <c r="H9300" s="305" t="s">
        <v>3650</v>
      </c>
      <c r="I9300" s="307" t="s">
        <v>3650</v>
      </c>
      <c r="J9300" s="201" t="str">
        <f t="shared" si="291"/>
        <v>9999</v>
      </c>
      <c r="K9300" s="270"/>
      <c r="L9300" s="270"/>
      <c r="M9300" s="271"/>
      <c r="N9300" s="270" t="e">
        <v>#N/A</v>
      </c>
      <c r="O9300" s="272" t="e">
        <v>#N/A</v>
      </c>
      <c r="P9300" s="272" t="e">
        <v>#N/A</v>
      </c>
      <c r="Q9300" s="272" t="e">
        <v>#N/A</v>
      </c>
    </row>
    <row r="9301" spans="1:17" s="208" customFormat="1" ht="12">
      <c r="A9301" s="268" t="str">
        <f t="shared" ref="A9301:A9364" si="292">E9301&amp;C9301</f>
        <v>##S500453460</v>
      </c>
      <c r="B9301" s="304" t="s">
        <v>19891</v>
      </c>
      <c r="C9301" s="269" t="s">
        <v>3984</v>
      </c>
      <c r="D9301" s="144" t="s">
        <v>3106</v>
      </c>
      <c r="E9301" s="269" t="s">
        <v>3649</v>
      </c>
      <c r="F9301" s="145" t="s">
        <v>3106</v>
      </c>
      <c r="G9301" s="269" t="s">
        <v>3106</v>
      </c>
      <c r="H9301" s="305" t="s">
        <v>3650</v>
      </c>
      <c r="I9301" s="307" t="s">
        <v>3650</v>
      </c>
      <c r="J9301" s="201" t="str">
        <f t="shared" si="291"/>
        <v>9999</v>
      </c>
      <c r="K9301" s="270"/>
      <c r="L9301" s="270"/>
      <c r="M9301" s="271"/>
      <c r="N9301" s="270" t="e">
        <v>#N/A</v>
      </c>
      <c r="O9301" s="272" t="e">
        <v>#N/A</v>
      </c>
      <c r="P9301" s="272" t="e">
        <v>#N/A</v>
      </c>
      <c r="Q9301" s="272" t="e">
        <v>#N/A</v>
      </c>
    </row>
    <row r="9302" spans="1:17" s="208" customFormat="1" ht="12">
      <c r="A9302" s="268" t="str">
        <f t="shared" si="292"/>
        <v>##S500457380</v>
      </c>
      <c r="B9302" s="304" t="s">
        <v>19891</v>
      </c>
      <c r="C9302" s="269" t="s">
        <v>3994</v>
      </c>
      <c r="D9302" s="144" t="s">
        <v>3106</v>
      </c>
      <c r="E9302" s="269" t="s">
        <v>3649</v>
      </c>
      <c r="F9302" s="145" t="s">
        <v>3106</v>
      </c>
      <c r="G9302" s="269" t="s">
        <v>3106</v>
      </c>
      <c r="H9302" s="305" t="s">
        <v>3650</v>
      </c>
      <c r="I9302" s="307" t="s">
        <v>3650</v>
      </c>
      <c r="J9302" s="201" t="str">
        <f t="shared" si="291"/>
        <v>9999</v>
      </c>
      <c r="K9302" s="270"/>
      <c r="L9302" s="270"/>
      <c r="M9302" s="271"/>
      <c r="N9302" s="270" t="e">
        <v>#N/A</v>
      </c>
      <c r="O9302" s="272" t="e">
        <v>#N/A</v>
      </c>
      <c r="P9302" s="272" t="e">
        <v>#N/A</v>
      </c>
      <c r="Q9302" s="272" t="e">
        <v>#N/A</v>
      </c>
    </row>
    <row r="9303" spans="1:17" s="208" customFormat="1" ht="12">
      <c r="A9303" s="268" t="str">
        <f t="shared" si="292"/>
        <v>##S500458070</v>
      </c>
      <c r="B9303" s="304" t="s">
        <v>19891</v>
      </c>
      <c r="C9303" s="269" t="s">
        <v>3995</v>
      </c>
      <c r="D9303" s="144" t="s">
        <v>3106</v>
      </c>
      <c r="E9303" s="269" t="s">
        <v>3649</v>
      </c>
      <c r="F9303" s="145" t="s">
        <v>3106</v>
      </c>
      <c r="G9303" s="269" t="s">
        <v>3106</v>
      </c>
      <c r="H9303" s="305" t="s">
        <v>3650</v>
      </c>
      <c r="I9303" s="307" t="s">
        <v>3650</v>
      </c>
      <c r="J9303" s="201" t="str">
        <f t="shared" si="291"/>
        <v>9999</v>
      </c>
      <c r="K9303" s="270"/>
      <c r="L9303" s="270"/>
      <c r="M9303" s="271"/>
      <c r="N9303" s="270" t="e">
        <v>#N/A</v>
      </c>
      <c r="O9303" s="272" t="e">
        <v>#N/A</v>
      </c>
      <c r="P9303" s="272" t="e">
        <v>#N/A</v>
      </c>
      <c r="Q9303" s="272" t="e">
        <v>#N/A</v>
      </c>
    </row>
    <row r="9304" spans="1:17" s="208" customFormat="1" ht="12">
      <c r="A9304" s="268" t="str">
        <f t="shared" si="292"/>
        <v>##S500492130</v>
      </c>
      <c r="B9304" s="304" t="s">
        <v>19891</v>
      </c>
      <c r="C9304" s="269" t="s">
        <v>3985</v>
      </c>
      <c r="D9304" s="144" t="s">
        <v>3106</v>
      </c>
      <c r="E9304" s="269" t="s">
        <v>3649</v>
      </c>
      <c r="F9304" s="145" t="s">
        <v>3106</v>
      </c>
      <c r="G9304" s="269" t="s">
        <v>3106</v>
      </c>
      <c r="H9304" s="305" t="s">
        <v>3650</v>
      </c>
      <c r="I9304" s="307" t="s">
        <v>3650</v>
      </c>
      <c r="J9304" s="201" t="str">
        <f t="shared" si="291"/>
        <v>9999</v>
      </c>
      <c r="K9304" s="270"/>
      <c r="L9304" s="270"/>
      <c r="M9304" s="271"/>
      <c r="N9304" s="270" t="e">
        <v>#N/A</v>
      </c>
      <c r="O9304" s="272" t="e">
        <v>#N/A</v>
      </c>
      <c r="P9304" s="272" t="e">
        <v>#N/A</v>
      </c>
      <c r="Q9304" s="272" t="e">
        <v>#N/A</v>
      </c>
    </row>
    <row r="9305" spans="1:17" s="208" customFormat="1" ht="12">
      <c r="A9305" s="268" t="str">
        <f t="shared" si="292"/>
        <v>##S500525170</v>
      </c>
      <c r="B9305" s="304" t="s">
        <v>19891</v>
      </c>
      <c r="C9305" s="269" t="s">
        <v>3986</v>
      </c>
      <c r="D9305" s="144" t="s">
        <v>3106</v>
      </c>
      <c r="E9305" s="269" t="s">
        <v>3649</v>
      </c>
      <c r="F9305" s="145" t="s">
        <v>3106</v>
      </c>
      <c r="G9305" s="269" t="s">
        <v>3106</v>
      </c>
      <c r="H9305" s="305" t="s">
        <v>3650</v>
      </c>
      <c r="I9305" s="307" t="s">
        <v>3650</v>
      </c>
      <c r="J9305" s="201" t="str">
        <f t="shared" si="291"/>
        <v>9999</v>
      </c>
      <c r="K9305" s="270"/>
      <c r="L9305" s="270"/>
      <c r="M9305" s="271"/>
      <c r="N9305" s="270" t="e">
        <v>#N/A</v>
      </c>
      <c r="O9305" s="272" t="e">
        <v>#N/A</v>
      </c>
      <c r="P9305" s="272" t="e">
        <v>#N/A</v>
      </c>
      <c r="Q9305" s="272" t="e">
        <v>#N/A</v>
      </c>
    </row>
    <row r="9306" spans="1:17" s="208" customFormat="1" ht="12">
      <c r="A9306" s="268" t="str">
        <f t="shared" si="292"/>
        <v>000485901LT1538114525</v>
      </c>
      <c r="B9306" s="304" t="s">
        <v>19891</v>
      </c>
      <c r="C9306" s="269" t="s">
        <v>4577</v>
      </c>
      <c r="D9306" s="144" t="s">
        <v>3106</v>
      </c>
      <c r="E9306" s="269" t="s">
        <v>4578</v>
      </c>
      <c r="F9306" s="145" t="s">
        <v>3106</v>
      </c>
      <c r="G9306" s="269" t="s">
        <v>3106</v>
      </c>
      <c r="H9306" s="305" t="s">
        <v>4579</v>
      </c>
      <c r="I9306" s="307" t="s">
        <v>4579</v>
      </c>
      <c r="J9306" s="201" t="str">
        <f t="shared" si="291"/>
        <v>9999</v>
      </c>
      <c r="K9306" s="270"/>
      <c r="L9306" s="270"/>
      <c r="M9306" s="271"/>
      <c r="N9306" s="270" t="e">
        <v>#N/A</v>
      </c>
      <c r="O9306" s="272" t="e">
        <v>#N/A</v>
      </c>
      <c r="P9306" s="272" t="e">
        <v>#N/A</v>
      </c>
      <c r="Q9306" s="272" t="e">
        <v>#N/A</v>
      </c>
    </row>
    <row r="9307" spans="1:17" s="208" customFormat="1" ht="12">
      <c r="A9307" s="268" t="str">
        <f t="shared" si="292"/>
        <v>000535501LT1023038379</v>
      </c>
      <c r="B9307" s="304" t="s">
        <v>19891</v>
      </c>
      <c r="C9307" s="269" t="s">
        <v>4580</v>
      </c>
      <c r="D9307" s="144" t="s">
        <v>3106</v>
      </c>
      <c r="E9307" s="269" t="s">
        <v>4581</v>
      </c>
      <c r="F9307" s="145" t="s">
        <v>3106</v>
      </c>
      <c r="G9307" s="269" t="s">
        <v>3106</v>
      </c>
      <c r="H9307" s="305" t="s">
        <v>3645</v>
      </c>
      <c r="I9307" s="306" t="e">
        <v>#N/A</v>
      </c>
      <c r="J9307" s="201" t="str">
        <f t="shared" si="291"/>
        <v>9999</v>
      </c>
      <c r="K9307" s="270"/>
      <c r="L9307" s="270"/>
      <c r="M9307" s="271"/>
      <c r="N9307" s="270" t="e">
        <v>#N/A</v>
      </c>
      <c r="O9307" s="272" t="e">
        <v>#N/A</v>
      </c>
      <c r="P9307" s="272" t="e">
        <v>#N/A</v>
      </c>
      <c r="Q9307" s="272" t="e">
        <v>#N/A</v>
      </c>
    </row>
    <row r="9308" spans="1:17" s="208" customFormat="1" ht="12">
      <c r="A9308" s="268" t="str">
        <f t="shared" si="292"/>
        <v>000538001LT1801931845</v>
      </c>
      <c r="B9308" s="304" t="s">
        <v>19891</v>
      </c>
      <c r="C9308" s="269" t="s">
        <v>4470</v>
      </c>
      <c r="D9308" s="144" t="s">
        <v>3106</v>
      </c>
      <c r="E9308" s="269" t="s">
        <v>4582</v>
      </c>
      <c r="F9308" s="145" t="s">
        <v>3106</v>
      </c>
      <c r="G9308" s="269" t="s">
        <v>3106</v>
      </c>
      <c r="H9308" s="305" t="s">
        <v>4471</v>
      </c>
      <c r="I9308" s="307" t="s">
        <v>4471</v>
      </c>
      <c r="J9308" s="201" t="str">
        <f t="shared" si="291"/>
        <v>9999</v>
      </c>
      <c r="K9308" s="270" t="s">
        <v>4472</v>
      </c>
      <c r="L9308" s="270"/>
      <c r="M9308" s="271"/>
      <c r="N9308" s="270" t="e">
        <v>#N/A</v>
      </c>
      <c r="O9308" s="272" t="e">
        <v>#N/A</v>
      </c>
      <c r="P9308" s="272" t="e">
        <v>#N/A</v>
      </c>
      <c r="Q9308" s="272" t="e">
        <v>#N/A</v>
      </c>
    </row>
    <row r="9309" spans="1:17" s="208" customFormat="1" ht="12">
      <c r="A9309" s="268" t="str">
        <f t="shared" si="292"/>
        <v>000600200LT1376751404</v>
      </c>
      <c r="B9309" s="304" t="s">
        <v>19891</v>
      </c>
      <c r="C9309" s="269" t="s">
        <v>4584</v>
      </c>
      <c r="D9309" s="144" t="s">
        <v>3106</v>
      </c>
      <c r="E9309" s="269" t="s">
        <v>4585</v>
      </c>
      <c r="F9309" s="145" t="s">
        <v>3106</v>
      </c>
      <c r="G9309" s="269" t="s">
        <v>3106</v>
      </c>
      <c r="H9309" s="305" t="s">
        <v>3645</v>
      </c>
      <c r="I9309" s="306" t="e">
        <v>#N/A</v>
      </c>
      <c r="J9309" s="201" t="str">
        <f t="shared" si="291"/>
        <v>9999</v>
      </c>
      <c r="K9309" s="270"/>
      <c r="L9309" s="270"/>
      <c r="M9309" s="271"/>
      <c r="N9309" s="270" t="e">
        <v>#N/A</v>
      </c>
      <c r="O9309" s="272" t="e">
        <v>#N/A</v>
      </c>
      <c r="P9309" s="272" t="e">
        <v>#N/A</v>
      </c>
      <c r="Q9309" s="272" t="e">
        <v>#N/A</v>
      </c>
    </row>
    <row r="9310" spans="1:17" s="208" customFormat="1" ht="12">
      <c r="A9310" s="268" t="str">
        <f t="shared" si="292"/>
        <v>000916102LT1114987963</v>
      </c>
      <c r="B9310" s="304" t="s">
        <v>19891</v>
      </c>
      <c r="C9310" s="269" t="s">
        <v>4592</v>
      </c>
      <c r="D9310" s="144" t="s">
        <v>3106</v>
      </c>
      <c r="E9310" s="269" t="s">
        <v>4593</v>
      </c>
      <c r="F9310" s="145" t="s">
        <v>3106</v>
      </c>
      <c r="G9310" s="269" t="s">
        <v>3106</v>
      </c>
      <c r="H9310" s="305" t="s">
        <v>3645</v>
      </c>
      <c r="I9310" s="306" t="e">
        <v>#N/A</v>
      </c>
      <c r="J9310" s="201" t="str">
        <f t="shared" si="291"/>
        <v>9999</v>
      </c>
      <c r="K9310" s="270"/>
      <c r="L9310" s="270"/>
      <c r="M9310" s="271"/>
      <c r="N9310" s="270" t="e">
        <v>#N/A</v>
      </c>
      <c r="O9310" s="272" t="e">
        <v>#N/A</v>
      </c>
      <c r="P9310" s="272" t="e">
        <v>#N/A</v>
      </c>
      <c r="Q9310" s="272" t="e">
        <v>#N/A</v>
      </c>
    </row>
    <row r="9311" spans="1:17" s="208" customFormat="1" ht="12">
      <c r="A9311" s="268" t="str">
        <f t="shared" si="292"/>
        <v>001004401LT1235125006</v>
      </c>
      <c r="B9311" s="304" t="s">
        <v>19891</v>
      </c>
      <c r="C9311" s="147" t="s">
        <v>20013</v>
      </c>
      <c r="D9311" s="144" t="s">
        <v>3106</v>
      </c>
      <c r="E9311" s="148" t="s">
        <v>20014</v>
      </c>
      <c r="F9311" s="145" t="s">
        <v>3106</v>
      </c>
      <c r="G9311" s="269" t="s">
        <v>3106</v>
      </c>
      <c r="H9311" s="149" t="s">
        <v>20015</v>
      </c>
      <c r="I9311" s="306" t="s">
        <v>20015</v>
      </c>
      <c r="J9311" s="201" t="str">
        <f t="shared" si="291"/>
        <v>9999</v>
      </c>
      <c r="K9311" s="308" t="s">
        <v>19895</v>
      </c>
      <c r="L9311" s="308" t="s">
        <v>13916</v>
      </c>
      <c r="M9311" s="271">
        <v>44475</v>
      </c>
      <c r="N9311" s="270" t="s">
        <v>19898</v>
      </c>
      <c r="O9311" s="272" t="s">
        <v>20016</v>
      </c>
      <c r="P9311" s="272" t="s">
        <v>19898</v>
      </c>
      <c r="Q9311" s="272" t="s">
        <v>19899</v>
      </c>
    </row>
    <row r="9312" spans="1:17" s="208" customFormat="1" ht="12">
      <c r="A9312" s="268" t="str">
        <f t="shared" si="292"/>
        <v>001004892LT1457392417</v>
      </c>
      <c r="B9312" s="304" t="s">
        <v>19891</v>
      </c>
      <c r="C9312" s="269" t="s">
        <v>4594</v>
      </c>
      <c r="D9312" s="144" t="s">
        <v>3106</v>
      </c>
      <c r="E9312" s="269" t="s">
        <v>4595</v>
      </c>
      <c r="F9312" s="145" t="s">
        <v>3106</v>
      </c>
      <c r="G9312" s="269" t="s">
        <v>3106</v>
      </c>
      <c r="H9312" s="305" t="s">
        <v>4596</v>
      </c>
      <c r="I9312" s="307" t="s">
        <v>4596</v>
      </c>
      <c r="J9312" s="201" t="str">
        <f t="shared" si="291"/>
        <v>9999</v>
      </c>
      <c r="K9312" s="270"/>
      <c r="L9312" s="270"/>
      <c r="M9312" s="271"/>
      <c r="N9312" s="270" t="e">
        <v>#N/A</v>
      </c>
      <c r="O9312" s="272" t="e">
        <v>#N/A</v>
      </c>
      <c r="P9312" s="272" t="e">
        <v>#N/A</v>
      </c>
      <c r="Q9312" s="272" t="e">
        <v>#N/A</v>
      </c>
    </row>
    <row r="9313" spans="1:17" s="208" customFormat="1" ht="12">
      <c r="A9313" s="268" t="str">
        <f t="shared" si="292"/>
        <v>001013135LT1174658025</v>
      </c>
      <c r="B9313" s="304" t="s">
        <v>19891</v>
      </c>
      <c r="C9313" s="269" t="s">
        <v>4597</v>
      </c>
      <c r="D9313" s="144" t="s">
        <v>3106</v>
      </c>
      <c r="E9313" s="269" t="s">
        <v>4598</v>
      </c>
      <c r="F9313" s="145" t="s">
        <v>3106</v>
      </c>
      <c r="G9313" s="269" t="s">
        <v>3106</v>
      </c>
      <c r="H9313" s="305" t="s">
        <v>2165</v>
      </c>
      <c r="I9313" s="307" t="s">
        <v>2165</v>
      </c>
      <c r="J9313" s="201" t="str">
        <f t="shared" si="291"/>
        <v>9999</v>
      </c>
      <c r="K9313" s="270"/>
      <c r="L9313" s="270"/>
      <c r="M9313" s="271"/>
      <c r="N9313" s="270" t="e">
        <v>#N/A</v>
      </c>
      <c r="O9313" s="272" t="e">
        <v>#N/A</v>
      </c>
      <c r="P9313" s="272" t="e">
        <v>#N/A</v>
      </c>
      <c r="Q9313" s="272" t="e">
        <v>#N/A</v>
      </c>
    </row>
    <row r="9314" spans="1:17" s="208" customFormat="1" ht="12">
      <c r="A9314" s="268" t="str">
        <f t="shared" si="292"/>
        <v>001013209LT1689885097</v>
      </c>
      <c r="B9314" s="304" t="s">
        <v>19891</v>
      </c>
      <c r="C9314" s="269" t="s">
        <v>4599</v>
      </c>
      <c r="D9314" s="144" t="s">
        <v>3106</v>
      </c>
      <c r="E9314" s="269" t="s">
        <v>4600</v>
      </c>
      <c r="F9314" s="145" t="s">
        <v>3106</v>
      </c>
      <c r="G9314" s="269" t="s">
        <v>3106</v>
      </c>
      <c r="H9314" s="305" t="s">
        <v>4601</v>
      </c>
      <c r="I9314" s="307" t="s">
        <v>4601</v>
      </c>
      <c r="J9314" s="201" t="str">
        <f t="shared" si="291"/>
        <v>9999</v>
      </c>
      <c r="K9314" s="270" t="s">
        <v>4602</v>
      </c>
      <c r="L9314" s="270"/>
      <c r="M9314" s="271"/>
      <c r="N9314" s="270" t="e">
        <v>#N/A</v>
      </c>
      <c r="O9314" s="272" t="e">
        <v>#N/A</v>
      </c>
      <c r="P9314" s="272" t="e">
        <v>#N/A</v>
      </c>
      <c r="Q9314" s="272" t="e">
        <v>#N/A</v>
      </c>
    </row>
    <row r="9315" spans="1:17" s="208" customFormat="1" ht="12">
      <c r="A9315" s="268" t="str">
        <f t="shared" si="292"/>
        <v>001013262LT1578545893</v>
      </c>
      <c r="B9315" s="304" t="s">
        <v>19891</v>
      </c>
      <c r="C9315" s="269" t="s">
        <v>4603</v>
      </c>
      <c r="D9315" s="144" t="s">
        <v>3106</v>
      </c>
      <c r="E9315" s="269" t="s">
        <v>4604</v>
      </c>
      <c r="F9315" s="145" t="s">
        <v>3106</v>
      </c>
      <c r="G9315" s="269" t="s">
        <v>3106</v>
      </c>
      <c r="H9315" s="305" t="s">
        <v>4605</v>
      </c>
      <c r="I9315" s="307" t="s">
        <v>4605</v>
      </c>
      <c r="J9315" s="201" t="str">
        <f t="shared" si="291"/>
        <v>9999</v>
      </c>
      <c r="K9315" s="270"/>
      <c r="L9315" s="270"/>
      <c r="M9315" s="271"/>
      <c r="N9315" s="270" t="e">
        <v>#N/A</v>
      </c>
      <c r="O9315" s="272" t="e">
        <v>#N/A</v>
      </c>
      <c r="P9315" s="272" t="e">
        <v>#N/A</v>
      </c>
      <c r="Q9315" s="272" t="e">
        <v>#N/A</v>
      </c>
    </row>
    <row r="9316" spans="1:17" s="208" customFormat="1" ht="12">
      <c r="A9316" s="268" t="str">
        <f t="shared" si="292"/>
        <v>001014118LT1396771614</v>
      </c>
      <c r="B9316" s="304" t="s">
        <v>19891</v>
      </c>
      <c r="C9316" s="269" t="s">
        <v>4606</v>
      </c>
      <c r="D9316" s="144" t="s">
        <v>3106</v>
      </c>
      <c r="E9316" s="269" t="s">
        <v>4607</v>
      </c>
      <c r="F9316" s="145" t="s">
        <v>3106</v>
      </c>
      <c r="G9316" s="269" t="s">
        <v>3106</v>
      </c>
      <c r="H9316" s="305" t="s">
        <v>4608</v>
      </c>
      <c r="I9316" s="307" t="s">
        <v>4608</v>
      </c>
      <c r="J9316" s="201" t="str">
        <f t="shared" si="291"/>
        <v>9999</v>
      </c>
      <c r="K9316" s="270"/>
      <c r="L9316" s="270"/>
      <c r="M9316" s="271"/>
      <c r="N9316" s="270" t="e">
        <v>#N/A</v>
      </c>
      <c r="O9316" s="272" t="e">
        <v>#N/A</v>
      </c>
      <c r="P9316" s="272" t="e">
        <v>#N/A</v>
      </c>
      <c r="Q9316" s="272" t="e">
        <v>#N/A</v>
      </c>
    </row>
    <row r="9317" spans="1:17" s="208" customFormat="1" ht="12">
      <c r="A9317" s="268" t="str">
        <f t="shared" si="292"/>
        <v>001015296LT1437261583</v>
      </c>
      <c r="B9317" s="304" t="s">
        <v>19891</v>
      </c>
      <c r="C9317" s="269" t="s">
        <v>4609</v>
      </c>
      <c r="D9317" s="144" t="s">
        <v>3106</v>
      </c>
      <c r="E9317" s="269" t="s">
        <v>4610</v>
      </c>
      <c r="F9317" s="145" t="s">
        <v>3106</v>
      </c>
      <c r="G9317" s="269" t="s">
        <v>3106</v>
      </c>
      <c r="H9317" s="305" t="s">
        <v>4611</v>
      </c>
      <c r="I9317" s="307" t="s">
        <v>4611</v>
      </c>
      <c r="J9317" s="201" t="str">
        <f t="shared" si="291"/>
        <v>9999</v>
      </c>
      <c r="K9317" s="270"/>
      <c r="L9317" s="270"/>
      <c r="M9317" s="271"/>
      <c r="N9317" s="270" t="e">
        <v>#N/A</v>
      </c>
      <c r="O9317" s="272" t="e">
        <v>#N/A</v>
      </c>
      <c r="P9317" s="272" t="e">
        <v>#N/A</v>
      </c>
      <c r="Q9317" s="272" t="e">
        <v>#N/A</v>
      </c>
    </row>
    <row r="9318" spans="1:17" s="208" customFormat="1" ht="12">
      <c r="A9318" s="268" t="str">
        <f t="shared" si="292"/>
        <v>001015341LT1952625048</v>
      </c>
      <c r="B9318" s="304" t="s">
        <v>19891</v>
      </c>
      <c r="C9318" s="269" t="s">
        <v>4612</v>
      </c>
      <c r="D9318" s="144" t="s">
        <v>3106</v>
      </c>
      <c r="E9318" s="269" t="s">
        <v>4613</v>
      </c>
      <c r="F9318" s="145" t="s">
        <v>3106</v>
      </c>
      <c r="G9318" s="269" t="s">
        <v>3106</v>
      </c>
      <c r="H9318" s="305" t="s">
        <v>4614</v>
      </c>
      <c r="I9318" s="307" t="s">
        <v>4614</v>
      </c>
      <c r="J9318" s="201" t="str">
        <f t="shared" si="291"/>
        <v>9999</v>
      </c>
      <c r="K9318" s="270" t="s">
        <v>4117</v>
      </c>
      <c r="L9318" s="270"/>
      <c r="M9318" s="271"/>
      <c r="N9318" s="270" t="e">
        <v>#N/A</v>
      </c>
      <c r="O9318" s="272" t="e">
        <v>#N/A</v>
      </c>
      <c r="P9318" s="272" t="e">
        <v>#N/A</v>
      </c>
      <c r="Q9318" s="272" t="e">
        <v>#N/A</v>
      </c>
    </row>
    <row r="9319" spans="1:17" s="208" customFormat="1" ht="12">
      <c r="A9319" s="268" t="str">
        <f t="shared" si="292"/>
        <v>001016667LT1154568616</v>
      </c>
      <c r="B9319" s="304" t="s">
        <v>19891</v>
      </c>
      <c r="C9319" s="269" t="s">
        <v>4615</v>
      </c>
      <c r="D9319" s="144" t="s">
        <v>3106</v>
      </c>
      <c r="E9319" s="269" t="s">
        <v>4616</v>
      </c>
      <c r="F9319" s="145" t="s">
        <v>3106</v>
      </c>
      <c r="G9319" s="269" t="s">
        <v>3106</v>
      </c>
      <c r="H9319" s="305" t="s">
        <v>4617</v>
      </c>
      <c r="I9319" s="307" t="s">
        <v>4617</v>
      </c>
      <c r="J9319" s="201" t="str">
        <f t="shared" si="291"/>
        <v>9999</v>
      </c>
      <c r="K9319" s="270"/>
      <c r="L9319" s="270"/>
      <c r="M9319" s="271"/>
      <c r="N9319" s="270" t="e">
        <v>#N/A</v>
      </c>
      <c r="O9319" s="272" t="e">
        <v>#N/A</v>
      </c>
      <c r="P9319" s="272" t="e">
        <v>#N/A</v>
      </c>
      <c r="Q9319" s="272" t="e">
        <v>#N/A</v>
      </c>
    </row>
    <row r="9320" spans="1:17" s="208" customFormat="1" ht="12">
      <c r="A9320" s="268" t="str">
        <f t="shared" si="292"/>
        <v>001017009LT1770727455</v>
      </c>
      <c r="B9320" s="304" t="s">
        <v>19891</v>
      </c>
      <c r="C9320" s="269" t="s">
        <v>4618</v>
      </c>
      <c r="D9320" s="144" t="s">
        <v>3106</v>
      </c>
      <c r="E9320" s="269" t="s">
        <v>4619</v>
      </c>
      <c r="F9320" s="145" t="s">
        <v>3106</v>
      </c>
      <c r="G9320" s="269" t="s">
        <v>3106</v>
      </c>
      <c r="H9320" s="305" t="s">
        <v>4620</v>
      </c>
      <c r="I9320" s="307" t="s">
        <v>4620</v>
      </c>
      <c r="J9320" s="201" t="str">
        <f t="shared" si="291"/>
        <v>9999</v>
      </c>
      <c r="K9320" s="270"/>
      <c r="L9320" s="270"/>
      <c r="M9320" s="271"/>
      <c r="N9320" s="270" t="e">
        <v>#N/A</v>
      </c>
      <c r="O9320" s="272" t="e">
        <v>#N/A</v>
      </c>
      <c r="P9320" s="272" t="e">
        <v>#N/A</v>
      </c>
      <c r="Q9320" s="272" t="e">
        <v>#N/A</v>
      </c>
    </row>
    <row r="9321" spans="1:17" s="208" customFormat="1" ht="12">
      <c r="A9321" s="268" t="str">
        <f t="shared" si="292"/>
        <v>001018944LT1205145968</v>
      </c>
      <c r="B9321" s="304" t="s">
        <v>19891</v>
      </c>
      <c r="C9321" s="269" t="s">
        <v>4621</v>
      </c>
      <c r="D9321" s="144" t="s">
        <v>3106</v>
      </c>
      <c r="E9321" s="269" t="s">
        <v>4622</v>
      </c>
      <c r="F9321" s="145" t="s">
        <v>3106</v>
      </c>
      <c r="G9321" s="269" t="s">
        <v>3106</v>
      </c>
      <c r="H9321" s="305" t="s">
        <v>4623</v>
      </c>
      <c r="I9321" s="307" t="s">
        <v>4623</v>
      </c>
      <c r="J9321" s="201" t="str">
        <f t="shared" si="291"/>
        <v>9999</v>
      </c>
      <c r="K9321" s="270"/>
      <c r="L9321" s="270"/>
      <c r="M9321" s="271"/>
      <c r="N9321" s="270" t="e">
        <v>#N/A</v>
      </c>
      <c r="O9321" s="272" t="e">
        <v>#N/A</v>
      </c>
      <c r="P9321" s="272" t="e">
        <v>#N/A</v>
      </c>
      <c r="Q9321" s="272" t="e">
        <v>#N/A</v>
      </c>
    </row>
    <row r="9322" spans="1:17" s="208" customFormat="1" ht="12">
      <c r="A9322" s="268" t="str">
        <f t="shared" si="292"/>
        <v>001019318LT1629372610</v>
      </c>
      <c r="B9322" s="304" t="s">
        <v>19891</v>
      </c>
      <c r="C9322" s="269" t="s">
        <v>4624</v>
      </c>
      <c r="D9322" s="144" t="s">
        <v>3106</v>
      </c>
      <c r="E9322" s="269" t="s">
        <v>4625</v>
      </c>
      <c r="F9322" s="145" t="s">
        <v>3106</v>
      </c>
      <c r="G9322" s="269" t="s">
        <v>3106</v>
      </c>
      <c r="H9322" s="305" t="s">
        <v>4626</v>
      </c>
      <c r="I9322" s="307" t="s">
        <v>4626</v>
      </c>
      <c r="J9322" s="201" t="str">
        <f t="shared" si="291"/>
        <v>9999</v>
      </c>
      <c r="K9322" s="270"/>
      <c r="L9322" s="270"/>
      <c r="M9322" s="271"/>
      <c r="N9322" s="270" t="e">
        <v>#N/A</v>
      </c>
      <c r="O9322" s="272" t="e">
        <v>#N/A</v>
      </c>
      <c r="P9322" s="272" t="e">
        <v>#N/A</v>
      </c>
      <c r="Q9322" s="272" t="e">
        <v>#N/A</v>
      </c>
    </row>
    <row r="9323" spans="1:17" s="208" customFormat="1" ht="12">
      <c r="A9323" s="268" t="str">
        <f t="shared" si="292"/>
        <v>001020735LT1386992337</v>
      </c>
      <c r="B9323" s="304" t="s">
        <v>19891</v>
      </c>
      <c r="C9323" s="269" t="s">
        <v>4627</v>
      </c>
      <c r="D9323" s="144" t="s">
        <v>3106</v>
      </c>
      <c r="E9323" s="269" t="s">
        <v>4628</v>
      </c>
      <c r="F9323" s="145" t="s">
        <v>3106</v>
      </c>
      <c r="G9323" s="269" t="s">
        <v>3106</v>
      </c>
      <c r="H9323" s="305" t="s">
        <v>4629</v>
      </c>
      <c r="I9323" s="307" t="s">
        <v>4629</v>
      </c>
      <c r="J9323" s="201" t="str">
        <f t="shared" si="291"/>
        <v>9999</v>
      </c>
      <c r="K9323" s="270"/>
      <c r="L9323" s="270"/>
      <c r="M9323" s="271"/>
      <c r="N9323" s="270" t="e">
        <v>#N/A</v>
      </c>
      <c r="O9323" s="272" t="e">
        <v>#N/A</v>
      </c>
      <c r="P9323" s="272" t="e">
        <v>#N/A</v>
      </c>
      <c r="Q9323" s="272" t="e">
        <v>#N/A</v>
      </c>
    </row>
    <row r="9324" spans="1:17" s="208" customFormat="1" ht="12">
      <c r="A9324" s="268" t="str">
        <f t="shared" si="292"/>
        <v>001021006LT1699029413</v>
      </c>
      <c r="B9324" s="304" t="s">
        <v>19891</v>
      </c>
      <c r="C9324" s="269" t="s">
        <v>4630</v>
      </c>
      <c r="D9324" s="144" t="s">
        <v>3106</v>
      </c>
      <c r="E9324" s="269" t="s">
        <v>4631</v>
      </c>
      <c r="F9324" s="145" t="s">
        <v>3106</v>
      </c>
      <c r="G9324" s="269" t="s">
        <v>3106</v>
      </c>
      <c r="H9324" s="305" t="s">
        <v>4632</v>
      </c>
      <c r="I9324" s="307" t="s">
        <v>4632</v>
      </c>
      <c r="J9324" s="201" t="str">
        <f t="shared" si="291"/>
        <v>9999</v>
      </c>
      <c r="K9324" s="270" t="s">
        <v>4633</v>
      </c>
      <c r="L9324" s="270"/>
      <c r="M9324" s="271"/>
      <c r="N9324" s="270" t="e">
        <v>#N/A</v>
      </c>
      <c r="O9324" s="272" t="e">
        <v>#N/A</v>
      </c>
      <c r="P9324" s="272" t="e">
        <v>#N/A</v>
      </c>
      <c r="Q9324" s="272" t="e">
        <v>#N/A</v>
      </c>
    </row>
    <row r="9325" spans="1:17" s="208" customFormat="1" ht="12">
      <c r="A9325" s="268" t="str">
        <f t="shared" si="292"/>
        <v>001026844LT1861887101</v>
      </c>
      <c r="B9325" s="304" t="s">
        <v>19891</v>
      </c>
      <c r="C9325" s="147" t="s">
        <v>20105</v>
      </c>
      <c r="D9325" s="144" t="s">
        <v>3106</v>
      </c>
      <c r="E9325" s="148" t="s">
        <v>20106</v>
      </c>
      <c r="F9325" s="145" t="s">
        <v>3106</v>
      </c>
      <c r="G9325" s="269" t="s">
        <v>3106</v>
      </c>
      <c r="H9325" s="149" t="s">
        <v>20107</v>
      </c>
      <c r="I9325" s="306" t="s">
        <v>20107</v>
      </c>
      <c r="J9325" s="201" t="str">
        <f t="shared" si="291"/>
        <v>9999</v>
      </c>
      <c r="K9325" s="308" t="s">
        <v>19895</v>
      </c>
      <c r="L9325" s="308" t="s">
        <v>13916</v>
      </c>
      <c r="M9325" s="271">
        <v>44475</v>
      </c>
      <c r="N9325" s="270" t="s">
        <v>20000</v>
      </c>
      <c r="O9325" s="272" t="s">
        <v>20017</v>
      </c>
      <c r="P9325" s="272" t="s">
        <v>20018</v>
      </c>
      <c r="Q9325" s="272" t="s">
        <v>20019</v>
      </c>
    </row>
    <row r="9326" spans="1:17" s="208" customFormat="1" ht="12">
      <c r="A9326" s="268" t="str">
        <f t="shared" si="292"/>
        <v>001027082LT1447675616</v>
      </c>
      <c r="B9326" s="304" t="s">
        <v>19891</v>
      </c>
      <c r="C9326" s="269" t="s">
        <v>4634</v>
      </c>
      <c r="D9326" s="144" t="s">
        <v>3106</v>
      </c>
      <c r="E9326" s="269" t="s">
        <v>4635</v>
      </c>
      <c r="F9326" s="145" t="s">
        <v>3106</v>
      </c>
      <c r="G9326" s="269" t="s">
        <v>3106</v>
      </c>
      <c r="H9326" s="305" t="s">
        <v>4636</v>
      </c>
      <c r="I9326" s="307" t="s">
        <v>4636</v>
      </c>
      <c r="J9326" s="201" t="str">
        <f t="shared" si="291"/>
        <v>9999</v>
      </c>
      <c r="K9326" s="270" t="s">
        <v>4204</v>
      </c>
      <c r="L9326" s="270"/>
      <c r="M9326" s="271"/>
      <c r="N9326" s="270" t="e">
        <v>#N/A</v>
      </c>
      <c r="O9326" s="272" t="e">
        <v>#N/A</v>
      </c>
      <c r="P9326" s="272" t="e">
        <v>#N/A</v>
      </c>
      <c r="Q9326" s="272" t="e">
        <v>#N/A</v>
      </c>
    </row>
    <row r="9327" spans="1:17" s="208" customFormat="1" ht="12">
      <c r="A9327" s="268" t="str">
        <f t="shared" si="292"/>
        <v>001027823LT1003279928</v>
      </c>
      <c r="B9327" s="304" t="s">
        <v>19891</v>
      </c>
      <c r="C9327" s="269" t="s">
        <v>4637</v>
      </c>
      <c r="D9327" s="144" t="s">
        <v>3106</v>
      </c>
      <c r="E9327" s="269" t="s">
        <v>4638</v>
      </c>
      <c r="F9327" s="145" t="s">
        <v>3106</v>
      </c>
      <c r="G9327" s="269" t="s">
        <v>3106</v>
      </c>
      <c r="H9327" s="305" t="s">
        <v>4639</v>
      </c>
      <c r="I9327" s="307" t="s">
        <v>4639</v>
      </c>
      <c r="J9327" s="201" t="str">
        <f t="shared" si="291"/>
        <v>9999</v>
      </c>
      <c r="K9327" s="270"/>
      <c r="L9327" s="270"/>
      <c r="M9327" s="271"/>
      <c r="N9327" s="270" t="e">
        <v>#N/A</v>
      </c>
      <c r="O9327" s="272" t="e">
        <v>#N/A</v>
      </c>
      <c r="P9327" s="272" t="e">
        <v>#N/A</v>
      </c>
      <c r="Q9327" s="272" t="e">
        <v>#N/A</v>
      </c>
    </row>
    <row r="9328" spans="1:17" s="208" customFormat="1" ht="12">
      <c r="A9328" s="268" t="str">
        <f t="shared" si="292"/>
        <v>001028475LT1669929642</v>
      </c>
      <c r="B9328" s="304" t="s">
        <v>19891</v>
      </c>
      <c r="C9328" s="147" t="s">
        <v>20124</v>
      </c>
      <c r="D9328" s="144" t="s">
        <v>3106</v>
      </c>
      <c r="E9328" s="148" t="s">
        <v>20125</v>
      </c>
      <c r="F9328" s="145" t="s">
        <v>3106</v>
      </c>
      <c r="G9328" s="269" t="s">
        <v>3106</v>
      </c>
      <c r="H9328" s="149" t="s">
        <v>20126</v>
      </c>
      <c r="I9328" s="306" t="s">
        <v>20126</v>
      </c>
      <c r="J9328" s="201" t="str">
        <f t="shared" si="291"/>
        <v>9999</v>
      </c>
      <c r="K9328" s="308" t="s">
        <v>19895</v>
      </c>
      <c r="L9328" s="308" t="s">
        <v>13916</v>
      </c>
      <c r="M9328" s="271">
        <v>44475</v>
      </c>
      <c r="N9328" s="270" t="s">
        <v>20000</v>
      </c>
      <c r="O9328" s="272" t="s">
        <v>20017</v>
      </c>
      <c r="P9328" s="272" t="s">
        <v>20018</v>
      </c>
      <c r="Q9328" s="272" t="s">
        <v>20019</v>
      </c>
    </row>
    <row r="9329" spans="1:17" s="208" customFormat="1" ht="12">
      <c r="A9329" s="268" t="str">
        <f t="shared" si="292"/>
        <v>020803501NA</v>
      </c>
      <c r="B9329" s="304" t="s">
        <v>19891</v>
      </c>
      <c r="C9329" s="269" t="s">
        <v>3106</v>
      </c>
      <c r="D9329" s="144" t="s">
        <v>3106</v>
      </c>
      <c r="E9329" s="269" t="s">
        <v>14560</v>
      </c>
      <c r="F9329" s="145" t="s">
        <v>3106</v>
      </c>
      <c r="G9329" s="269" t="s">
        <v>3106</v>
      </c>
      <c r="H9329" s="305" t="s">
        <v>14561</v>
      </c>
      <c r="I9329" s="307" t="s">
        <v>14561</v>
      </c>
      <c r="J9329" s="201" t="str">
        <f t="shared" si="291"/>
        <v>9999</v>
      </c>
      <c r="K9329" s="315" t="s">
        <v>14562</v>
      </c>
      <c r="L9329" s="315" t="s">
        <v>13094</v>
      </c>
      <c r="M9329" s="271">
        <v>44110</v>
      </c>
      <c r="N9329" s="270" t="e">
        <v>#N/A</v>
      </c>
      <c r="O9329" s="272" t="e">
        <v>#N/A</v>
      </c>
      <c r="P9329" s="272" t="e">
        <v>#N/A</v>
      </c>
      <c r="Q9329" s="272" t="e">
        <v>#N/A</v>
      </c>
    </row>
    <row r="9330" spans="1:17" s="208" customFormat="1" ht="12">
      <c r="A9330" s="268" t="str">
        <f t="shared" si="292"/>
        <v>020833201NA</v>
      </c>
      <c r="B9330" s="304" t="s">
        <v>19891</v>
      </c>
      <c r="C9330" s="269" t="s">
        <v>3106</v>
      </c>
      <c r="D9330" s="144" t="s">
        <v>3106</v>
      </c>
      <c r="E9330" s="269" t="s">
        <v>14563</v>
      </c>
      <c r="F9330" s="145" t="s">
        <v>3106</v>
      </c>
      <c r="G9330" s="269" t="s">
        <v>3106</v>
      </c>
      <c r="H9330" s="305" t="s">
        <v>14564</v>
      </c>
      <c r="I9330" s="307" t="s">
        <v>14564</v>
      </c>
      <c r="J9330" s="201" t="str">
        <f t="shared" si="291"/>
        <v>9999</v>
      </c>
      <c r="K9330" s="315" t="s">
        <v>14565</v>
      </c>
      <c r="L9330" s="315" t="s">
        <v>13094</v>
      </c>
      <c r="M9330" s="271">
        <v>44110</v>
      </c>
      <c r="N9330" s="270" t="e">
        <v>#N/A</v>
      </c>
      <c r="O9330" s="272" t="e">
        <v>#N/A</v>
      </c>
      <c r="P9330" s="272" t="e">
        <v>#N/A</v>
      </c>
      <c r="Q9330" s="272" t="e">
        <v>#N/A</v>
      </c>
    </row>
    <row r="9331" spans="1:17" s="208" customFormat="1" ht="12">
      <c r="A9331" s="268" t="str">
        <f t="shared" si="292"/>
        <v>020853001NA</v>
      </c>
      <c r="B9331" s="304" t="s">
        <v>19891</v>
      </c>
      <c r="C9331" s="269" t="s">
        <v>3106</v>
      </c>
      <c r="D9331" s="144" t="s">
        <v>3106</v>
      </c>
      <c r="E9331" s="269" t="s">
        <v>14566</v>
      </c>
      <c r="F9331" s="145" t="s">
        <v>3106</v>
      </c>
      <c r="G9331" s="269" t="s">
        <v>3106</v>
      </c>
      <c r="H9331" s="305" t="s">
        <v>14567</v>
      </c>
      <c r="I9331" s="307" t="s">
        <v>14567</v>
      </c>
      <c r="J9331" s="201" t="str">
        <f t="shared" si="291"/>
        <v>9999</v>
      </c>
      <c r="K9331" s="315" t="s">
        <v>14568</v>
      </c>
      <c r="L9331" s="315" t="s">
        <v>13094</v>
      </c>
      <c r="M9331" s="271">
        <v>44110</v>
      </c>
      <c r="N9331" s="270" t="e">
        <v>#N/A</v>
      </c>
      <c r="O9331" s="272" t="e">
        <v>#N/A</v>
      </c>
      <c r="P9331" s="272" t="e">
        <v>#N/A</v>
      </c>
      <c r="Q9331" s="272" t="e">
        <v>#N/A</v>
      </c>
    </row>
    <row r="9332" spans="1:17" s="208" customFormat="1" ht="12">
      <c r="A9332" s="268" t="str">
        <f t="shared" si="292"/>
        <v>020873801NA</v>
      </c>
      <c r="B9332" s="304" t="s">
        <v>19891</v>
      </c>
      <c r="C9332" s="269" t="s">
        <v>3106</v>
      </c>
      <c r="D9332" s="144" t="s">
        <v>3106</v>
      </c>
      <c r="E9332" s="269" t="s">
        <v>14578</v>
      </c>
      <c r="F9332" s="145" t="s">
        <v>3106</v>
      </c>
      <c r="G9332" s="269" t="s">
        <v>3106</v>
      </c>
      <c r="H9332" s="305" t="s">
        <v>14579</v>
      </c>
      <c r="I9332" s="307" t="s">
        <v>14579</v>
      </c>
      <c r="J9332" s="201" t="str">
        <f t="shared" si="291"/>
        <v>9999</v>
      </c>
      <c r="K9332" s="315" t="s">
        <v>14580</v>
      </c>
      <c r="L9332" s="315" t="s">
        <v>13094</v>
      </c>
      <c r="M9332" s="271">
        <v>44110</v>
      </c>
      <c r="N9332" s="270" t="e">
        <v>#N/A</v>
      </c>
      <c r="O9332" s="272" t="e">
        <v>#N/A</v>
      </c>
      <c r="P9332" s="272" t="e">
        <v>#N/A</v>
      </c>
      <c r="Q9332" s="272" t="e">
        <v>#N/A</v>
      </c>
    </row>
    <row r="9333" spans="1:17" s="208" customFormat="1" ht="12">
      <c r="A9333" s="268" t="str">
        <f t="shared" si="292"/>
        <v>021183101NA</v>
      </c>
      <c r="B9333" s="304" t="s">
        <v>19891</v>
      </c>
      <c r="C9333" s="269" t="s">
        <v>3106</v>
      </c>
      <c r="D9333" s="144" t="s">
        <v>3106</v>
      </c>
      <c r="E9333" s="269" t="s">
        <v>14569</v>
      </c>
      <c r="F9333" s="145" t="s">
        <v>3106</v>
      </c>
      <c r="G9333" s="269" t="s">
        <v>3106</v>
      </c>
      <c r="H9333" s="305" t="s">
        <v>14570</v>
      </c>
      <c r="I9333" s="307" t="s">
        <v>14570</v>
      </c>
      <c r="J9333" s="201" t="str">
        <f t="shared" si="291"/>
        <v>9999</v>
      </c>
      <c r="K9333" s="315" t="s">
        <v>14571</v>
      </c>
      <c r="L9333" s="315" t="s">
        <v>13094</v>
      </c>
      <c r="M9333" s="271">
        <v>44110</v>
      </c>
      <c r="N9333" s="270" t="e">
        <v>#N/A</v>
      </c>
      <c r="O9333" s="272" t="e">
        <v>#N/A</v>
      </c>
      <c r="P9333" s="272" t="e">
        <v>#N/A</v>
      </c>
      <c r="Q9333" s="272" t="e">
        <v>#N/A</v>
      </c>
    </row>
    <row r="9334" spans="1:17" s="208" customFormat="1" ht="12">
      <c r="A9334" s="268" t="str">
        <f t="shared" si="292"/>
        <v>02-CH086104881205899705</v>
      </c>
      <c r="B9334" s="304" t="s">
        <v>19891</v>
      </c>
      <c r="C9334" s="269" t="s">
        <v>4954</v>
      </c>
      <c r="D9334" s="144" t="s">
        <v>3106</v>
      </c>
      <c r="E9334" s="269" t="s">
        <v>4955</v>
      </c>
      <c r="F9334" s="145" t="s">
        <v>3106</v>
      </c>
      <c r="G9334" s="269" t="s">
        <v>3106</v>
      </c>
      <c r="H9334" s="305" t="s">
        <v>4956</v>
      </c>
      <c r="I9334" s="307" t="s">
        <v>4956</v>
      </c>
      <c r="J9334" s="201" t="str">
        <f t="shared" si="291"/>
        <v>9999</v>
      </c>
      <c r="K9334" s="270"/>
      <c r="L9334" s="270"/>
      <c r="M9334" s="271"/>
      <c r="N9334" s="270" t="e">
        <v>#N/A</v>
      </c>
      <c r="O9334" s="272" t="e">
        <v>#N/A</v>
      </c>
      <c r="P9334" s="272" t="e">
        <v>#N/A</v>
      </c>
      <c r="Q9334" s="272" t="e">
        <v>#N/A</v>
      </c>
    </row>
    <row r="9335" spans="1:17" s="208" customFormat="1" ht="12">
      <c r="A9335" s="268" t="str">
        <f t="shared" si="292"/>
        <v>02-CH086404911225091721</v>
      </c>
      <c r="B9335" s="304" t="s">
        <v>19891</v>
      </c>
      <c r="C9335" s="269" t="s">
        <v>4957</v>
      </c>
      <c r="D9335" s="144" t="s">
        <v>3106</v>
      </c>
      <c r="E9335" s="269" t="s">
        <v>4958</v>
      </c>
      <c r="F9335" s="145" t="s">
        <v>3106</v>
      </c>
      <c r="G9335" s="269" t="s">
        <v>3106</v>
      </c>
      <c r="H9335" s="305" t="s">
        <v>4959</v>
      </c>
      <c r="I9335" s="307" t="s">
        <v>4959</v>
      </c>
      <c r="J9335" s="201" t="str">
        <f t="shared" si="291"/>
        <v>9999</v>
      </c>
      <c r="K9335" s="270"/>
      <c r="L9335" s="270"/>
      <c r="M9335" s="271"/>
      <c r="N9335" s="270" t="e">
        <v>#N/A</v>
      </c>
      <c r="O9335" s="272" t="e">
        <v>#N/A</v>
      </c>
      <c r="P9335" s="272" t="e">
        <v>#N/A</v>
      </c>
      <c r="Q9335" s="272" t="e">
        <v>#N/A</v>
      </c>
    </row>
    <row r="9336" spans="1:17" s="208" customFormat="1" ht="12">
      <c r="A9336" s="268" t="str">
        <f t="shared" si="292"/>
        <v>02-CH425133021407807050</v>
      </c>
      <c r="B9336" s="304" t="s">
        <v>19891</v>
      </c>
      <c r="C9336" s="269" t="s">
        <v>4960</v>
      </c>
      <c r="D9336" s="144" t="s">
        <v>3106</v>
      </c>
      <c r="E9336" s="269" t="s">
        <v>4961</v>
      </c>
      <c r="F9336" s="145" t="s">
        <v>3106</v>
      </c>
      <c r="G9336" s="269" t="s">
        <v>3106</v>
      </c>
      <c r="H9336" s="305" t="s">
        <v>4962</v>
      </c>
      <c r="I9336" s="307" t="s">
        <v>4962</v>
      </c>
      <c r="J9336" s="201" t="str">
        <f t="shared" si="291"/>
        <v>9999</v>
      </c>
      <c r="K9336" s="270"/>
      <c r="L9336" s="270"/>
      <c r="M9336" s="271"/>
      <c r="N9336" s="270" t="e">
        <v>#N/A</v>
      </c>
      <c r="O9336" s="272" t="e">
        <v>#N/A</v>
      </c>
      <c r="P9336" s="272" t="e">
        <v>#N/A</v>
      </c>
      <c r="Q9336" s="272" t="e">
        <v>#N/A</v>
      </c>
    </row>
    <row r="9337" spans="1:17" s="208" customFormat="1" ht="12">
      <c r="A9337" s="268" t="str">
        <f t="shared" si="292"/>
        <v>03-2541100021194718684</v>
      </c>
      <c r="B9337" s="304" t="s">
        <v>19891</v>
      </c>
      <c r="C9337" s="269" t="s">
        <v>4981</v>
      </c>
      <c r="D9337" s="144" t="s">
        <v>3106</v>
      </c>
      <c r="E9337" s="269" t="s">
        <v>4982</v>
      </c>
      <c r="F9337" s="145" t="s">
        <v>3106</v>
      </c>
      <c r="G9337" s="269" t="s">
        <v>3106</v>
      </c>
      <c r="H9337" s="305" t="s">
        <v>4983</v>
      </c>
      <c r="I9337" s="307" t="s">
        <v>4983</v>
      </c>
      <c r="J9337" s="201" t="str">
        <f t="shared" si="291"/>
        <v>9999</v>
      </c>
      <c r="K9337" s="270"/>
      <c r="L9337" s="270"/>
      <c r="M9337" s="271"/>
      <c r="N9337" s="270" t="e">
        <v>#N/A</v>
      </c>
      <c r="O9337" s="272" t="e">
        <v>#N/A</v>
      </c>
      <c r="P9337" s="272" t="e">
        <v>#N/A</v>
      </c>
      <c r="Q9337" s="272" t="e">
        <v>#N/A</v>
      </c>
    </row>
    <row r="9338" spans="1:17" s="208" customFormat="1" ht="12">
      <c r="A9338" s="268" t="str">
        <f t="shared" si="292"/>
        <v>04-000012291023071560</v>
      </c>
      <c r="B9338" s="304" t="s">
        <v>19891</v>
      </c>
      <c r="C9338" s="269" t="s">
        <v>5011</v>
      </c>
      <c r="D9338" s="144" t="s">
        <v>3106</v>
      </c>
      <c r="E9338" s="269" t="s">
        <v>5012</v>
      </c>
      <c r="F9338" s="145" t="s">
        <v>3106</v>
      </c>
      <c r="G9338" s="269" t="s">
        <v>3106</v>
      </c>
      <c r="H9338" s="305" t="s">
        <v>5013</v>
      </c>
      <c r="I9338" s="307" t="s">
        <v>5013</v>
      </c>
      <c r="J9338" s="201" t="str">
        <f t="shared" si="291"/>
        <v>9999</v>
      </c>
      <c r="K9338" s="270"/>
      <c r="L9338" s="270"/>
      <c r="M9338" s="271"/>
      <c r="N9338" s="270" t="e">
        <v>#N/A</v>
      </c>
      <c r="O9338" s="272" t="e">
        <v>#N/A</v>
      </c>
      <c r="P9338" s="272" t="e">
        <v>#N/A</v>
      </c>
      <c r="Q9338" s="272" t="e">
        <v>#N/A</v>
      </c>
    </row>
    <row r="9339" spans="1:17" s="208" customFormat="1" ht="12">
      <c r="A9339" s="268" t="str">
        <f t="shared" si="292"/>
        <v>04-000012311326042300</v>
      </c>
      <c r="B9339" s="304" t="s">
        <v>19891</v>
      </c>
      <c r="C9339" s="269" t="s">
        <v>5014</v>
      </c>
      <c r="D9339" s="144" t="s">
        <v>3106</v>
      </c>
      <c r="E9339" s="269" t="s">
        <v>5015</v>
      </c>
      <c r="F9339" s="145" t="s">
        <v>3106</v>
      </c>
      <c r="G9339" s="269" t="s">
        <v>3106</v>
      </c>
      <c r="H9339" s="305" t="s">
        <v>5016</v>
      </c>
      <c r="I9339" s="307" t="s">
        <v>5016</v>
      </c>
      <c r="J9339" s="201" t="str">
        <f t="shared" si="291"/>
        <v>9999</v>
      </c>
      <c r="K9339" s="270"/>
      <c r="L9339" s="270"/>
      <c r="M9339" s="271"/>
      <c r="N9339" s="270" t="e">
        <v>#N/A</v>
      </c>
      <c r="O9339" s="272" t="e">
        <v>#N/A</v>
      </c>
      <c r="P9339" s="272" t="e">
        <v>#N/A</v>
      </c>
      <c r="Q9339" s="272" t="e">
        <v>#N/A</v>
      </c>
    </row>
    <row r="9340" spans="1:17" s="208" customFormat="1" ht="12">
      <c r="A9340" s="268" t="str">
        <f t="shared" si="292"/>
        <v>05-D000220884112061215091087</v>
      </c>
      <c r="B9340" s="304" t="s">
        <v>19891</v>
      </c>
      <c r="C9340" s="269" t="s">
        <v>5039</v>
      </c>
      <c r="D9340" s="144" t="s">
        <v>3106</v>
      </c>
      <c r="E9340" s="269" t="s">
        <v>5040</v>
      </c>
      <c r="F9340" s="145" t="s">
        <v>3106</v>
      </c>
      <c r="G9340" s="269" t="s">
        <v>3106</v>
      </c>
      <c r="H9340" s="305" t="s">
        <v>5041</v>
      </c>
      <c r="I9340" s="307" t="s">
        <v>5041</v>
      </c>
      <c r="J9340" s="201" t="str">
        <f t="shared" si="291"/>
        <v>9999</v>
      </c>
      <c r="K9340" s="270"/>
      <c r="L9340" s="270"/>
      <c r="M9340" s="271"/>
      <c r="N9340" s="270" t="e">
        <v>#N/A</v>
      </c>
      <c r="O9340" s="272" t="e">
        <v>#N/A</v>
      </c>
      <c r="P9340" s="272" t="e">
        <v>#N/A</v>
      </c>
      <c r="Q9340" s="272" t="e">
        <v>#N/A</v>
      </c>
    </row>
    <row r="9341" spans="1:17" s="208" customFormat="1" ht="12">
      <c r="A9341" s="268" t="str">
        <f t="shared" si="292"/>
        <v>05-D001093982400161801854591</v>
      </c>
      <c r="B9341" s="304" t="s">
        <v>19891</v>
      </c>
      <c r="C9341" s="269" t="s">
        <v>5042</v>
      </c>
      <c r="D9341" s="144" t="s">
        <v>3106</v>
      </c>
      <c r="E9341" s="269" t="s">
        <v>5043</v>
      </c>
      <c r="F9341" s="145" t="s">
        <v>3106</v>
      </c>
      <c r="G9341" s="269" t="s">
        <v>3106</v>
      </c>
      <c r="H9341" s="305" t="s">
        <v>5044</v>
      </c>
      <c r="I9341" s="307" t="s">
        <v>5044</v>
      </c>
      <c r="J9341" s="201" t="str">
        <f t="shared" si="291"/>
        <v>9999</v>
      </c>
      <c r="K9341" s="270"/>
      <c r="L9341" s="270"/>
      <c r="M9341" s="271"/>
      <c r="N9341" s="270" t="e">
        <v>#N/A</v>
      </c>
      <c r="O9341" s="272" t="e">
        <v>#N/A</v>
      </c>
      <c r="P9341" s="272" t="e">
        <v>#N/A</v>
      </c>
      <c r="Q9341" s="272" t="e">
        <v>#N/A</v>
      </c>
    </row>
    <row r="9342" spans="1:17" s="208" customFormat="1" ht="12">
      <c r="A9342" s="268" t="str">
        <f t="shared" si="292"/>
        <v>06-1031941001932162195</v>
      </c>
      <c r="B9342" s="304" t="s">
        <v>19891</v>
      </c>
      <c r="C9342" s="269" t="s">
        <v>5045</v>
      </c>
      <c r="D9342" s="144" t="s">
        <v>3106</v>
      </c>
      <c r="E9342" s="269" t="s">
        <v>5046</v>
      </c>
      <c r="F9342" s="145" t="s">
        <v>3106</v>
      </c>
      <c r="G9342" s="269" t="s">
        <v>3106</v>
      </c>
      <c r="H9342" s="305" t="s">
        <v>5047</v>
      </c>
      <c r="I9342" s="307" t="s">
        <v>5047</v>
      </c>
      <c r="J9342" s="201" t="str">
        <f t="shared" si="291"/>
        <v>9999</v>
      </c>
      <c r="K9342" s="270"/>
      <c r="L9342" s="270"/>
      <c r="M9342" s="271"/>
      <c r="N9342" s="270" t="e">
        <v>#N/A</v>
      </c>
      <c r="O9342" s="272" t="e">
        <v>#N/A</v>
      </c>
      <c r="P9342" s="272" t="e">
        <v>#N/A</v>
      </c>
      <c r="Q9342" s="272" t="e">
        <v>#N/A</v>
      </c>
    </row>
    <row r="9343" spans="1:17" s="208" customFormat="1" ht="12">
      <c r="A9343" s="268" t="str">
        <f t="shared" si="292"/>
        <v>06-1461501001366471450</v>
      </c>
      <c r="B9343" s="304" t="s">
        <v>19891</v>
      </c>
      <c r="C9343" s="269" t="s">
        <v>5048</v>
      </c>
      <c r="D9343" s="144" t="s">
        <v>3106</v>
      </c>
      <c r="E9343" s="269" t="s">
        <v>5049</v>
      </c>
      <c r="F9343" s="145" t="s">
        <v>3106</v>
      </c>
      <c r="G9343" s="269" t="s">
        <v>3106</v>
      </c>
      <c r="H9343" s="305" t="s">
        <v>5050</v>
      </c>
      <c r="I9343" s="307" t="s">
        <v>21192</v>
      </c>
      <c r="J9343" s="201" t="str">
        <f t="shared" si="291"/>
        <v>9999</v>
      </c>
      <c r="K9343" s="270"/>
      <c r="L9343" s="270"/>
      <c r="M9343" s="271"/>
      <c r="N9343" s="270" t="e">
        <v>#N/A</v>
      </c>
      <c r="O9343" s="272" t="e">
        <v>#N/A</v>
      </c>
      <c r="P9343" s="272" t="e">
        <v>#N/A</v>
      </c>
      <c r="Q9343" s="272" t="e">
        <v>#N/A</v>
      </c>
    </row>
    <row r="9344" spans="1:17" s="208" customFormat="1" ht="12">
      <c r="A9344" s="268" t="str">
        <f t="shared" si="292"/>
        <v>09-10433760151043376015</v>
      </c>
      <c r="B9344" s="304" t="s">
        <v>19891</v>
      </c>
      <c r="C9344" s="269" t="s">
        <v>6879</v>
      </c>
      <c r="D9344" s="144" t="s">
        <v>3106</v>
      </c>
      <c r="E9344" s="269" t="s">
        <v>6880</v>
      </c>
      <c r="F9344" s="145" t="s">
        <v>3106</v>
      </c>
      <c r="G9344" s="269" t="s">
        <v>3106</v>
      </c>
      <c r="H9344" s="305" t="s">
        <v>6881</v>
      </c>
      <c r="I9344" s="307" t="s">
        <v>6881</v>
      </c>
      <c r="J9344" s="201" t="str">
        <f t="shared" si="291"/>
        <v>9999</v>
      </c>
      <c r="K9344" s="270"/>
      <c r="L9344" s="270"/>
      <c r="M9344" s="271"/>
      <c r="N9344" s="270" t="e">
        <v>#N/A</v>
      </c>
      <c r="O9344" s="272" t="e">
        <v>#N/A</v>
      </c>
      <c r="P9344" s="272" t="e">
        <v>#N/A</v>
      </c>
      <c r="Q9344" s="272" t="e">
        <v>#N/A</v>
      </c>
    </row>
    <row r="9345" spans="1:17" s="208" customFormat="1" ht="12">
      <c r="A9345" s="268" t="str">
        <f t="shared" si="292"/>
        <v>09-10736945501073694550</v>
      </c>
      <c r="B9345" s="304" t="s">
        <v>19891</v>
      </c>
      <c r="C9345" s="269" t="s">
        <v>6882</v>
      </c>
      <c r="D9345" s="144" t="s">
        <v>3106</v>
      </c>
      <c r="E9345" s="269" t="s">
        <v>6883</v>
      </c>
      <c r="F9345" s="145" t="s">
        <v>3106</v>
      </c>
      <c r="G9345" s="269" t="s">
        <v>3106</v>
      </c>
      <c r="H9345" s="305" t="s">
        <v>6884</v>
      </c>
      <c r="I9345" s="307" t="s">
        <v>6884</v>
      </c>
      <c r="J9345" s="201" t="str">
        <f t="shared" si="291"/>
        <v>9999</v>
      </c>
      <c r="K9345" s="270"/>
      <c r="L9345" s="270"/>
      <c r="M9345" s="271"/>
      <c r="N9345" s="270" t="e">
        <v>#N/A</v>
      </c>
      <c r="O9345" s="272" t="e">
        <v>#N/A</v>
      </c>
      <c r="P9345" s="272" t="e">
        <v>#N/A</v>
      </c>
      <c r="Q9345" s="272" t="e">
        <v>#N/A</v>
      </c>
    </row>
    <row r="9346" spans="1:17" s="208" customFormat="1" ht="12">
      <c r="A9346" s="268" t="str">
        <f t="shared" si="292"/>
        <v>09-11846876261184687626</v>
      </c>
      <c r="B9346" s="304" t="s">
        <v>19891</v>
      </c>
      <c r="C9346" s="269" t="s">
        <v>6520</v>
      </c>
      <c r="D9346" s="144" t="s">
        <v>3106</v>
      </c>
      <c r="E9346" s="269" t="s">
        <v>6888</v>
      </c>
      <c r="F9346" s="145" t="s">
        <v>3106</v>
      </c>
      <c r="G9346" s="269" t="s">
        <v>3106</v>
      </c>
      <c r="H9346" s="305" t="s">
        <v>6889</v>
      </c>
      <c r="I9346" s="307" t="s">
        <v>6889</v>
      </c>
      <c r="J9346" s="201" t="str">
        <f t="shared" si="291"/>
        <v>9999</v>
      </c>
      <c r="K9346" s="270"/>
      <c r="L9346" s="270"/>
      <c r="M9346" s="271"/>
      <c r="N9346" s="270" t="e">
        <v>#N/A</v>
      </c>
      <c r="O9346" s="272" t="e">
        <v>#N/A</v>
      </c>
      <c r="P9346" s="272" t="e">
        <v>#N/A</v>
      </c>
      <c r="Q9346" s="272" t="e">
        <v>#N/A</v>
      </c>
    </row>
    <row r="9347" spans="1:17" s="208" customFormat="1" ht="12">
      <c r="A9347" s="268" t="str">
        <f t="shared" si="292"/>
        <v>09-13967420291396742029</v>
      </c>
      <c r="B9347" s="304" t="s">
        <v>19891</v>
      </c>
      <c r="C9347" s="269" t="s">
        <v>6561</v>
      </c>
      <c r="D9347" s="144" t="s">
        <v>3106</v>
      </c>
      <c r="E9347" s="269" t="s">
        <v>6896</v>
      </c>
      <c r="F9347" s="145" t="s">
        <v>3106</v>
      </c>
      <c r="G9347" s="269" t="s">
        <v>3106</v>
      </c>
      <c r="H9347" s="305" t="s">
        <v>6563</v>
      </c>
      <c r="I9347" s="307" t="s">
        <v>6563</v>
      </c>
      <c r="J9347" s="201" t="str">
        <f t="shared" ref="J9347:J9410" si="293">B9347</f>
        <v>9999</v>
      </c>
      <c r="K9347" s="270"/>
      <c r="L9347" s="270"/>
      <c r="M9347" s="271"/>
      <c r="N9347" s="270" t="e">
        <v>#N/A</v>
      </c>
      <c r="O9347" s="272" t="e">
        <v>#N/A</v>
      </c>
      <c r="P9347" s="272" t="e">
        <v>#N/A</v>
      </c>
      <c r="Q9347" s="272" t="e">
        <v>#N/A</v>
      </c>
    </row>
    <row r="9348" spans="1:17" s="208" customFormat="1" ht="12">
      <c r="A9348" s="268" t="str">
        <f t="shared" si="292"/>
        <v>09-14171206841417120684</v>
      </c>
      <c r="B9348" s="304" t="s">
        <v>19891</v>
      </c>
      <c r="C9348" s="269" t="s">
        <v>6901</v>
      </c>
      <c r="D9348" s="144" t="s">
        <v>3106</v>
      </c>
      <c r="E9348" s="269" t="s">
        <v>6902</v>
      </c>
      <c r="F9348" s="145" t="s">
        <v>3106</v>
      </c>
      <c r="G9348" s="269" t="s">
        <v>3106</v>
      </c>
      <c r="H9348" s="305" t="s">
        <v>6903</v>
      </c>
      <c r="I9348" s="307" t="s">
        <v>6903</v>
      </c>
      <c r="J9348" s="201" t="str">
        <f t="shared" si="293"/>
        <v>9999</v>
      </c>
      <c r="K9348" s="270"/>
      <c r="L9348" s="270"/>
      <c r="M9348" s="271"/>
      <c r="N9348" s="270" t="e">
        <v>#N/A</v>
      </c>
      <c r="O9348" s="272" t="e">
        <v>#N/A</v>
      </c>
      <c r="P9348" s="272" t="e">
        <v>#N/A</v>
      </c>
      <c r="Q9348" s="272" t="e">
        <v>#N/A</v>
      </c>
    </row>
    <row r="9349" spans="1:17" s="208" customFormat="1" ht="12">
      <c r="A9349" s="268" t="str">
        <f t="shared" si="292"/>
        <v>09-15485844851548584485</v>
      </c>
      <c r="B9349" s="304" t="s">
        <v>19891</v>
      </c>
      <c r="C9349" s="269" t="s">
        <v>6907</v>
      </c>
      <c r="D9349" s="144" t="s">
        <v>3106</v>
      </c>
      <c r="E9349" s="269" t="s">
        <v>6908</v>
      </c>
      <c r="F9349" s="145" t="s">
        <v>3106</v>
      </c>
      <c r="G9349" s="269" t="s">
        <v>3106</v>
      </c>
      <c r="H9349" s="305" t="s">
        <v>3645</v>
      </c>
      <c r="I9349" s="306" t="e">
        <v>#N/A</v>
      </c>
      <c r="J9349" s="201" t="str">
        <f t="shared" si="293"/>
        <v>9999</v>
      </c>
      <c r="K9349" s="270"/>
      <c r="L9349" s="270"/>
      <c r="M9349" s="271"/>
      <c r="N9349" s="270" t="e">
        <v>#N/A</v>
      </c>
      <c r="O9349" s="272" t="e">
        <v>#N/A</v>
      </c>
      <c r="P9349" s="272" t="e">
        <v>#N/A</v>
      </c>
      <c r="Q9349" s="272" t="e">
        <v>#N/A</v>
      </c>
    </row>
    <row r="9350" spans="1:17" s="208" customFormat="1" ht="12">
      <c r="A9350" s="268" t="str">
        <f t="shared" si="292"/>
        <v>09-15886296041588629604</v>
      </c>
      <c r="B9350" s="304" t="s">
        <v>19891</v>
      </c>
      <c r="C9350" s="269" t="s">
        <v>6909</v>
      </c>
      <c r="D9350" s="144" t="s">
        <v>3106</v>
      </c>
      <c r="E9350" s="269" t="s">
        <v>6910</v>
      </c>
      <c r="F9350" s="145" t="s">
        <v>3106</v>
      </c>
      <c r="G9350" s="269" t="s">
        <v>3106</v>
      </c>
      <c r="H9350" s="305" t="s">
        <v>6911</v>
      </c>
      <c r="I9350" s="307" t="s">
        <v>6911</v>
      </c>
      <c r="J9350" s="201" t="str">
        <f t="shared" si="293"/>
        <v>9999</v>
      </c>
      <c r="K9350" s="270"/>
      <c r="L9350" s="270"/>
      <c r="M9350" s="271"/>
      <c r="N9350" s="270" t="e">
        <v>#N/A</v>
      </c>
      <c r="O9350" s="272" t="e">
        <v>#N/A</v>
      </c>
      <c r="P9350" s="272" t="e">
        <v>#N/A</v>
      </c>
      <c r="Q9350" s="272" t="e">
        <v>#N/A</v>
      </c>
    </row>
    <row r="9351" spans="1:17" s="208" customFormat="1" ht="12">
      <c r="A9351" s="268" t="str">
        <f t="shared" si="292"/>
        <v>09-16199951801619995180</v>
      </c>
      <c r="B9351" s="304" t="s">
        <v>19891</v>
      </c>
      <c r="C9351" s="269" t="s">
        <v>6913</v>
      </c>
      <c r="D9351" s="144" t="s">
        <v>3106</v>
      </c>
      <c r="E9351" s="269" t="s">
        <v>6914</v>
      </c>
      <c r="F9351" s="145" t="s">
        <v>3106</v>
      </c>
      <c r="G9351" s="269" t="s">
        <v>3106</v>
      </c>
      <c r="H9351" s="305" t="s">
        <v>3645</v>
      </c>
      <c r="I9351" s="306" t="e">
        <v>#N/A</v>
      </c>
      <c r="J9351" s="201" t="str">
        <f t="shared" si="293"/>
        <v>9999</v>
      </c>
      <c r="K9351" s="270"/>
      <c r="L9351" s="270"/>
      <c r="M9351" s="271"/>
      <c r="N9351" s="270" t="e">
        <v>#N/A</v>
      </c>
      <c r="O9351" s="272" t="e">
        <v>#N/A</v>
      </c>
      <c r="P9351" s="272" t="e">
        <v>#N/A</v>
      </c>
      <c r="Q9351" s="272" t="e">
        <v>#N/A</v>
      </c>
    </row>
    <row r="9352" spans="1:17" s="208" customFormat="1" ht="12">
      <c r="A9352" s="268" t="str">
        <f t="shared" si="292"/>
        <v>09-16391321781639132178</v>
      </c>
      <c r="B9352" s="304" t="s">
        <v>19891</v>
      </c>
      <c r="C9352" s="269" t="s">
        <v>6811</v>
      </c>
      <c r="D9352" s="144" t="s">
        <v>3106</v>
      </c>
      <c r="E9352" s="269" t="s">
        <v>6917</v>
      </c>
      <c r="F9352" s="145" t="s">
        <v>3106</v>
      </c>
      <c r="G9352" s="269" t="s">
        <v>3106</v>
      </c>
      <c r="H9352" s="305" t="s">
        <v>6918</v>
      </c>
      <c r="I9352" s="307" t="s">
        <v>6918</v>
      </c>
      <c r="J9352" s="201" t="str">
        <f t="shared" si="293"/>
        <v>9999</v>
      </c>
      <c r="K9352" s="270"/>
      <c r="L9352" s="270"/>
      <c r="M9352" s="271"/>
      <c r="N9352" s="270" t="e">
        <v>#N/A</v>
      </c>
      <c r="O9352" s="272" t="e">
        <v>#N/A</v>
      </c>
      <c r="P9352" s="272" t="e">
        <v>#N/A</v>
      </c>
      <c r="Q9352" s="272" t="e">
        <v>#N/A</v>
      </c>
    </row>
    <row r="9353" spans="1:17" s="208" customFormat="1" ht="12">
      <c r="A9353" s="268" t="str">
        <f t="shared" si="292"/>
        <v>09-16998199791699819979</v>
      </c>
      <c r="B9353" s="304" t="s">
        <v>19891</v>
      </c>
      <c r="C9353" s="269" t="s">
        <v>6919</v>
      </c>
      <c r="D9353" s="144" t="s">
        <v>3106</v>
      </c>
      <c r="E9353" s="269" t="s">
        <v>6920</v>
      </c>
      <c r="F9353" s="145" t="s">
        <v>3106</v>
      </c>
      <c r="G9353" s="269" t="s">
        <v>3106</v>
      </c>
      <c r="H9353" s="305" t="s">
        <v>6921</v>
      </c>
      <c r="I9353" s="307" t="s">
        <v>6921</v>
      </c>
      <c r="J9353" s="201" t="str">
        <f t="shared" si="293"/>
        <v>9999</v>
      </c>
      <c r="K9353" s="270"/>
      <c r="L9353" s="270"/>
      <c r="M9353" s="271"/>
      <c r="N9353" s="270" t="e">
        <v>#N/A</v>
      </c>
      <c r="O9353" s="272" t="e">
        <v>#N/A</v>
      </c>
      <c r="P9353" s="272" t="e">
        <v>#N/A</v>
      </c>
      <c r="Q9353" s="272" t="e">
        <v>#N/A</v>
      </c>
    </row>
    <row r="9354" spans="1:17" s="208" customFormat="1" ht="12">
      <c r="A9354" s="268" t="str">
        <f t="shared" si="292"/>
        <v>09-17908222781790822278</v>
      </c>
      <c r="B9354" s="304" t="s">
        <v>19891</v>
      </c>
      <c r="C9354" s="269" t="s">
        <v>6923</v>
      </c>
      <c r="D9354" s="144" t="s">
        <v>3106</v>
      </c>
      <c r="E9354" s="269" t="s">
        <v>6924</v>
      </c>
      <c r="F9354" s="145" t="s">
        <v>3106</v>
      </c>
      <c r="G9354" s="269" t="s">
        <v>3106</v>
      </c>
      <c r="H9354" s="305" t="s">
        <v>6925</v>
      </c>
      <c r="I9354" s="307" t="s">
        <v>6925</v>
      </c>
      <c r="J9354" s="201" t="str">
        <f t="shared" si="293"/>
        <v>9999</v>
      </c>
      <c r="K9354" s="270"/>
      <c r="L9354" s="270"/>
      <c r="M9354" s="271"/>
      <c r="N9354" s="270" t="e">
        <v>#N/A</v>
      </c>
      <c r="O9354" s="272" t="e">
        <v>#N/A</v>
      </c>
      <c r="P9354" s="272" t="e">
        <v>#N/A</v>
      </c>
      <c r="Q9354" s="272" t="e">
        <v>#N/A</v>
      </c>
    </row>
    <row r="9355" spans="1:17" s="208" customFormat="1" ht="12">
      <c r="A9355" s="268" t="str">
        <f t="shared" si="292"/>
        <v>09-18018477281801847728</v>
      </c>
      <c r="B9355" s="304" t="s">
        <v>19891</v>
      </c>
      <c r="C9355" s="269" t="s">
        <v>6929</v>
      </c>
      <c r="D9355" s="144" t="s">
        <v>3106</v>
      </c>
      <c r="E9355" s="269" t="s">
        <v>6930</v>
      </c>
      <c r="F9355" s="145" t="s">
        <v>3106</v>
      </c>
      <c r="G9355" s="269" t="s">
        <v>3106</v>
      </c>
      <c r="H9355" s="305" t="s">
        <v>3645</v>
      </c>
      <c r="I9355" s="306" t="e">
        <v>#N/A</v>
      </c>
      <c r="J9355" s="201" t="str">
        <f t="shared" si="293"/>
        <v>9999</v>
      </c>
      <c r="K9355" s="270"/>
      <c r="L9355" s="270"/>
      <c r="M9355" s="271"/>
      <c r="N9355" s="270" t="e">
        <v>#N/A</v>
      </c>
      <c r="O9355" s="272" t="e">
        <v>#N/A</v>
      </c>
      <c r="P9355" s="272" t="e">
        <v>#N/A</v>
      </c>
      <c r="Q9355" s="272" t="e">
        <v>#N/A</v>
      </c>
    </row>
    <row r="9356" spans="1:17" s="208" customFormat="1" ht="12">
      <c r="A9356" s="268" t="str">
        <f t="shared" si="292"/>
        <v>09-18210675541821067554</v>
      </c>
      <c r="B9356" s="304" t="s">
        <v>19891</v>
      </c>
      <c r="C9356" s="269" t="s">
        <v>6793</v>
      </c>
      <c r="D9356" s="144" t="s">
        <v>3106</v>
      </c>
      <c r="E9356" s="269" t="s">
        <v>6931</v>
      </c>
      <c r="F9356" s="145" t="s">
        <v>3106</v>
      </c>
      <c r="G9356" s="269" t="s">
        <v>3106</v>
      </c>
      <c r="H9356" s="305" t="s">
        <v>6795</v>
      </c>
      <c r="I9356" s="307" t="s">
        <v>6795</v>
      </c>
      <c r="J9356" s="201" t="str">
        <f t="shared" si="293"/>
        <v>9999</v>
      </c>
      <c r="K9356" s="270"/>
      <c r="L9356" s="270"/>
      <c r="M9356" s="271"/>
      <c r="N9356" s="270" t="e">
        <v>#N/A</v>
      </c>
      <c r="O9356" s="272" t="e">
        <v>#N/A</v>
      </c>
      <c r="P9356" s="272" t="e">
        <v>#N/A</v>
      </c>
      <c r="Q9356" s="272" t="e">
        <v>#N/A</v>
      </c>
    </row>
    <row r="9357" spans="1:17" s="208" customFormat="1" ht="12">
      <c r="A9357" s="268" t="str">
        <f t="shared" si="292"/>
        <v>09-18917885841891788584</v>
      </c>
      <c r="B9357" s="304" t="s">
        <v>19891</v>
      </c>
      <c r="C9357" s="269" t="s">
        <v>6932</v>
      </c>
      <c r="D9357" s="144" t="s">
        <v>3106</v>
      </c>
      <c r="E9357" s="269" t="s">
        <v>6933</v>
      </c>
      <c r="F9357" s="145" t="s">
        <v>3106</v>
      </c>
      <c r="G9357" s="269" t="s">
        <v>3106</v>
      </c>
      <c r="H9357" s="305" t="s">
        <v>6934</v>
      </c>
      <c r="I9357" s="307" t="s">
        <v>6934</v>
      </c>
      <c r="J9357" s="201" t="str">
        <f t="shared" si="293"/>
        <v>9999</v>
      </c>
      <c r="K9357" s="270"/>
      <c r="L9357" s="270"/>
      <c r="M9357" s="271"/>
      <c r="N9357" s="270" t="e">
        <v>#N/A</v>
      </c>
      <c r="O9357" s="272" t="e">
        <v>#N/A</v>
      </c>
      <c r="P9357" s="272" t="e">
        <v>#N/A</v>
      </c>
      <c r="Q9357" s="272" t="e">
        <v>#N/A</v>
      </c>
    </row>
    <row r="9358" spans="1:17" s="208" customFormat="1" ht="12">
      <c r="A9358" s="268" t="str">
        <f t="shared" si="292"/>
        <v>094370602NA</v>
      </c>
      <c r="B9358" s="304" t="s">
        <v>19891</v>
      </c>
      <c r="C9358" s="269" t="s">
        <v>3106</v>
      </c>
      <c r="D9358" s="144" t="s">
        <v>3106</v>
      </c>
      <c r="E9358" s="269" t="s">
        <v>14572</v>
      </c>
      <c r="F9358" s="145" t="s">
        <v>3106</v>
      </c>
      <c r="G9358" s="269" t="s">
        <v>3106</v>
      </c>
      <c r="H9358" s="305" t="s">
        <v>14573</v>
      </c>
      <c r="I9358" s="307" t="s">
        <v>14573</v>
      </c>
      <c r="J9358" s="201" t="str">
        <f t="shared" si="293"/>
        <v>9999</v>
      </c>
      <c r="K9358" s="315" t="s">
        <v>14574</v>
      </c>
      <c r="L9358" s="315" t="s">
        <v>13094</v>
      </c>
      <c r="M9358" s="271">
        <v>44110</v>
      </c>
      <c r="N9358" s="270" t="e">
        <v>#N/A</v>
      </c>
      <c r="O9358" s="272" t="e">
        <v>#N/A</v>
      </c>
      <c r="P9358" s="272" t="e">
        <v>#N/A</v>
      </c>
      <c r="Q9358" s="272" t="e">
        <v>#N/A</v>
      </c>
    </row>
    <row r="9359" spans="1:17" s="208" customFormat="1" ht="12">
      <c r="A9359" s="268" t="str">
        <f t="shared" si="292"/>
        <v>094494402NA</v>
      </c>
      <c r="B9359" s="304" t="s">
        <v>19891</v>
      </c>
      <c r="C9359" s="269" t="s">
        <v>3106</v>
      </c>
      <c r="D9359" s="144" t="s">
        <v>3106</v>
      </c>
      <c r="E9359" s="269" t="s">
        <v>14575</v>
      </c>
      <c r="F9359" s="145" t="s">
        <v>3106</v>
      </c>
      <c r="G9359" s="269" t="s">
        <v>3106</v>
      </c>
      <c r="H9359" s="305" t="s">
        <v>14576</v>
      </c>
      <c r="I9359" s="307" t="s">
        <v>14576</v>
      </c>
      <c r="J9359" s="201" t="str">
        <f t="shared" si="293"/>
        <v>9999</v>
      </c>
      <c r="K9359" s="315" t="s">
        <v>14577</v>
      </c>
      <c r="L9359" s="315" t="s">
        <v>13094</v>
      </c>
      <c r="M9359" s="271">
        <v>44110</v>
      </c>
      <c r="N9359" s="270" t="e">
        <v>#N/A</v>
      </c>
      <c r="O9359" s="272" t="e">
        <v>#N/A</v>
      </c>
      <c r="P9359" s="272" t="e">
        <v>#N/A</v>
      </c>
      <c r="Q9359" s="272" t="e">
        <v>#N/A</v>
      </c>
    </row>
    <row r="9360" spans="1:17" s="208" customFormat="1" ht="12">
      <c r="A9360" s="268" t="str">
        <f t="shared" si="292"/>
        <v>09-ANC15283776781528377678</v>
      </c>
      <c r="B9360" s="304" t="s">
        <v>19891</v>
      </c>
      <c r="C9360" s="269" t="s">
        <v>7229</v>
      </c>
      <c r="D9360" s="144" t="s">
        <v>3106</v>
      </c>
      <c r="E9360" s="269" t="s">
        <v>7230</v>
      </c>
      <c r="F9360" s="145" t="s">
        <v>3106</v>
      </c>
      <c r="G9360" s="269" t="s">
        <v>3106</v>
      </c>
      <c r="H9360" s="305" t="s">
        <v>7231</v>
      </c>
      <c r="I9360" s="307" t="s">
        <v>7231</v>
      </c>
      <c r="J9360" s="201" t="str">
        <f t="shared" si="293"/>
        <v>9999</v>
      </c>
      <c r="K9360" s="270"/>
      <c r="L9360" s="270"/>
      <c r="M9360" s="271"/>
      <c r="N9360" s="270" t="e">
        <v>#N/A</v>
      </c>
      <c r="O9360" s="272" t="e">
        <v>#N/A</v>
      </c>
      <c r="P9360" s="272" t="e">
        <v>#N/A</v>
      </c>
      <c r="Q9360" s="272" t="e">
        <v>#N/A</v>
      </c>
    </row>
    <row r="9361" spans="1:17" s="208" customFormat="1" ht="12">
      <c r="A9361" s="268" t="str">
        <f t="shared" si="292"/>
        <v>09-ANC17405610181740561018</v>
      </c>
      <c r="B9361" s="304" t="s">
        <v>19891</v>
      </c>
      <c r="C9361" s="269" t="s">
        <v>3677</v>
      </c>
      <c r="D9361" s="144" t="s">
        <v>3106</v>
      </c>
      <c r="E9361" s="269" t="s">
        <v>7232</v>
      </c>
      <c r="F9361" s="145" t="s">
        <v>3106</v>
      </c>
      <c r="G9361" s="269" t="s">
        <v>3106</v>
      </c>
      <c r="H9361" s="305" t="s">
        <v>7233</v>
      </c>
      <c r="I9361" s="307" t="s">
        <v>7233</v>
      </c>
      <c r="J9361" s="201" t="str">
        <f t="shared" si="293"/>
        <v>9999</v>
      </c>
      <c r="K9361" s="270"/>
      <c r="L9361" s="270"/>
      <c r="M9361" s="271"/>
      <c r="N9361" s="270" t="e">
        <v>#N/A</v>
      </c>
      <c r="O9361" s="272" t="e">
        <v>#N/A</v>
      </c>
      <c r="P9361" s="272" t="e">
        <v>#N/A</v>
      </c>
      <c r="Q9361" s="272" t="e">
        <v>#N/A</v>
      </c>
    </row>
    <row r="9362" spans="1:17" s="208" customFormat="1" ht="12">
      <c r="A9362" s="268" t="str">
        <f t="shared" si="292"/>
        <v>09-ANC19920089651992008965</v>
      </c>
      <c r="B9362" s="304" t="s">
        <v>19891</v>
      </c>
      <c r="C9362" s="269" t="s">
        <v>3682</v>
      </c>
      <c r="D9362" s="144" t="s">
        <v>3106</v>
      </c>
      <c r="E9362" s="269" t="s">
        <v>7234</v>
      </c>
      <c r="F9362" s="145" t="s">
        <v>3106</v>
      </c>
      <c r="G9362" s="269" t="s">
        <v>3106</v>
      </c>
      <c r="H9362" s="305" t="s">
        <v>7235</v>
      </c>
      <c r="I9362" s="307" t="s">
        <v>7235</v>
      </c>
      <c r="J9362" s="201" t="str">
        <f t="shared" si="293"/>
        <v>9999</v>
      </c>
      <c r="K9362" s="270"/>
      <c r="L9362" s="270"/>
      <c r="M9362" s="271"/>
      <c r="N9362" s="270" t="e">
        <v>#N/A</v>
      </c>
      <c r="O9362" s="272" t="e">
        <v>#N/A</v>
      </c>
      <c r="P9362" s="272" t="e">
        <v>#N/A</v>
      </c>
      <c r="Q9362" s="272" t="e">
        <v>#N/A</v>
      </c>
    </row>
    <row r="9363" spans="1:17" s="208" customFormat="1" ht="12">
      <c r="A9363" s="268" t="str">
        <f t="shared" si="292"/>
        <v>1134166069MR1134166069</v>
      </c>
      <c r="B9363" s="304" t="s">
        <v>19891</v>
      </c>
      <c r="C9363" s="269" t="s">
        <v>4000</v>
      </c>
      <c r="D9363" s="144" t="s">
        <v>3106</v>
      </c>
      <c r="E9363" s="269" t="s">
        <v>13992</v>
      </c>
      <c r="F9363" s="145" t="s">
        <v>3106</v>
      </c>
      <c r="G9363" s="269" t="s">
        <v>3106</v>
      </c>
      <c r="H9363" s="305" t="s">
        <v>6488</v>
      </c>
      <c r="I9363" s="307" t="s">
        <v>6488</v>
      </c>
      <c r="J9363" s="201" t="str">
        <f t="shared" si="293"/>
        <v>9999</v>
      </c>
      <c r="K9363" s="270" t="s">
        <v>13993</v>
      </c>
      <c r="L9363" s="270" t="s">
        <v>13916</v>
      </c>
      <c r="M9363" s="271">
        <v>44085</v>
      </c>
      <c r="N9363" s="270" t="e">
        <v>#N/A</v>
      </c>
      <c r="O9363" s="272" t="e">
        <v>#N/A</v>
      </c>
      <c r="P9363" s="272" t="e">
        <v>#N/A</v>
      </c>
      <c r="Q9363" s="272" t="e">
        <v>#N/A</v>
      </c>
    </row>
    <row r="9364" spans="1:17" s="208" customFormat="1" ht="12">
      <c r="A9364" s="268" t="str">
        <f t="shared" si="292"/>
        <v>1144650060MR1144650060</v>
      </c>
      <c r="B9364" s="304" t="s">
        <v>19891</v>
      </c>
      <c r="C9364" s="269" t="s">
        <v>8078</v>
      </c>
      <c r="D9364" s="144" t="s">
        <v>3106</v>
      </c>
      <c r="E9364" s="269" t="s">
        <v>8079</v>
      </c>
      <c r="F9364" s="145" t="s">
        <v>3106</v>
      </c>
      <c r="G9364" s="269" t="s">
        <v>3106</v>
      </c>
      <c r="H9364" s="305" t="s">
        <v>8080</v>
      </c>
      <c r="I9364" s="307" t="s">
        <v>8080</v>
      </c>
      <c r="J9364" s="201" t="str">
        <f t="shared" si="293"/>
        <v>9999</v>
      </c>
      <c r="K9364" s="270" t="s">
        <v>4117</v>
      </c>
      <c r="L9364" s="270"/>
      <c r="M9364" s="271"/>
      <c r="N9364" s="270" t="e">
        <v>#N/A</v>
      </c>
      <c r="O9364" s="272" t="e">
        <v>#N/A</v>
      </c>
      <c r="P9364" s="272" t="e">
        <v>#N/A</v>
      </c>
      <c r="Q9364" s="272" t="e">
        <v>#N/A</v>
      </c>
    </row>
    <row r="9365" spans="1:17" s="208" customFormat="1" ht="12">
      <c r="A9365" s="268" t="str">
        <f t="shared" ref="A9365:A9428" si="294">E9365&amp;C9365</f>
        <v>1164448486MR1164448486</v>
      </c>
      <c r="B9365" s="304" t="s">
        <v>19891</v>
      </c>
      <c r="C9365" s="269" t="s">
        <v>8093</v>
      </c>
      <c r="D9365" s="144" t="s">
        <v>3106</v>
      </c>
      <c r="E9365" s="269" t="s">
        <v>8094</v>
      </c>
      <c r="F9365" s="145" t="s">
        <v>3106</v>
      </c>
      <c r="G9365" s="269" t="s">
        <v>3106</v>
      </c>
      <c r="H9365" s="305" t="s">
        <v>4983</v>
      </c>
      <c r="I9365" s="307" t="s">
        <v>4983</v>
      </c>
      <c r="J9365" s="201" t="str">
        <f t="shared" si="293"/>
        <v>9999</v>
      </c>
      <c r="K9365" s="270"/>
      <c r="L9365" s="270"/>
      <c r="M9365" s="271"/>
      <c r="N9365" s="270" t="e">
        <v>#N/A</v>
      </c>
      <c r="O9365" s="272" t="e">
        <v>#N/A</v>
      </c>
      <c r="P9365" s="272" t="e">
        <v>#N/A</v>
      </c>
      <c r="Q9365" s="272" t="e">
        <v>#N/A</v>
      </c>
    </row>
    <row r="9366" spans="1:17" s="208" customFormat="1" ht="12">
      <c r="A9366" s="268" t="str">
        <f t="shared" si="294"/>
        <v>1225381197MR1225381197</v>
      </c>
      <c r="B9366" s="304" t="s">
        <v>19891</v>
      </c>
      <c r="C9366" s="269" t="s">
        <v>8285</v>
      </c>
      <c r="D9366" s="144" t="s">
        <v>3106</v>
      </c>
      <c r="E9366" s="269" t="s">
        <v>8286</v>
      </c>
      <c r="F9366" s="145" t="s">
        <v>3106</v>
      </c>
      <c r="G9366" s="269" t="s">
        <v>3106</v>
      </c>
      <c r="H9366" s="305" t="s">
        <v>4406</v>
      </c>
      <c r="I9366" s="307" t="s">
        <v>4406</v>
      </c>
      <c r="J9366" s="201" t="str">
        <f t="shared" si="293"/>
        <v>9999</v>
      </c>
      <c r="K9366" s="270"/>
      <c r="L9366" s="270"/>
      <c r="M9366" s="271"/>
      <c r="N9366" s="270" t="e">
        <v>#N/A</v>
      </c>
      <c r="O9366" s="272" t="e">
        <v>#N/A</v>
      </c>
      <c r="P9366" s="272" t="e">
        <v>#N/A</v>
      </c>
      <c r="Q9366" s="272" t="e">
        <v>#N/A</v>
      </c>
    </row>
    <row r="9367" spans="1:17" s="208" customFormat="1" ht="12">
      <c r="A9367" s="268" t="str">
        <f t="shared" si="294"/>
        <v>136412706NA</v>
      </c>
      <c r="B9367" s="304" t="s">
        <v>19891</v>
      </c>
      <c r="C9367" s="269" t="s">
        <v>3106</v>
      </c>
      <c r="D9367" s="144" t="s">
        <v>3106</v>
      </c>
      <c r="E9367" s="269" t="s">
        <v>8731</v>
      </c>
      <c r="F9367" s="145" t="s">
        <v>3106</v>
      </c>
      <c r="G9367" s="269" t="s">
        <v>3106</v>
      </c>
      <c r="H9367" s="305" t="s">
        <v>8730</v>
      </c>
      <c r="I9367" s="307" t="s">
        <v>8730</v>
      </c>
      <c r="J9367" s="201" t="str">
        <f t="shared" si="293"/>
        <v>9999</v>
      </c>
      <c r="K9367" s="270"/>
      <c r="L9367" s="270"/>
      <c r="M9367" s="271"/>
      <c r="N9367" s="270" t="e">
        <v>#N/A</v>
      </c>
      <c r="O9367" s="272" t="e">
        <v>#N/A</v>
      </c>
      <c r="P9367" s="272" t="e">
        <v>#N/A</v>
      </c>
      <c r="Q9367" s="272" t="e">
        <v>#N/A</v>
      </c>
    </row>
    <row r="9368" spans="1:17" s="208" customFormat="1" ht="12">
      <c r="A9368" s="268" t="str">
        <f t="shared" si="294"/>
        <v>1477805406MR1477805406</v>
      </c>
      <c r="B9368" s="304" t="s">
        <v>19891</v>
      </c>
      <c r="C9368" s="269" t="s">
        <v>3658</v>
      </c>
      <c r="D9368" s="144" t="s">
        <v>3106</v>
      </c>
      <c r="E9368" s="269" t="s">
        <v>9211</v>
      </c>
      <c r="F9368" s="145" t="s">
        <v>3106</v>
      </c>
      <c r="G9368" s="269" t="s">
        <v>3106</v>
      </c>
      <c r="H9368" s="305" t="s">
        <v>9212</v>
      </c>
      <c r="I9368" s="307" t="s">
        <v>9212</v>
      </c>
      <c r="J9368" s="201" t="str">
        <f t="shared" si="293"/>
        <v>9999</v>
      </c>
      <c r="K9368" s="270"/>
      <c r="L9368" s="270"/>
      <c r="M9368" s="271"/>
      <c r="N9368" s="270" t="e">
        <v>#N/A</v>
      </c>
      <c r="O9368" s="272" t="e">
        <v>#N/A</v>
      </c>
      <c r="P9368" s="272" t="e">
        <v>#N/A</v>
      </c>
      <c r="Q9368" s="272" t="e">
        <v>#N/A</v>
      </c>
    </row>
    <row r="9369" spans="1:17" s="208" customFormat="1" ht="12">
      <c r="A9369" s="268" t="str">
        <f t="shared" si="294"/>
        <v>1508895079MR1508895079</v>
      </c>
      <c r="B9369" s="304" t="s">
        <v>19891</v>
      </c>
      <c r="C9369" s="269" t="s">
        <v>4338</v>
      </c>
      <c r="D9369" s="144" t="s">
        <v>3106</v>
      </c>
      <c r="E9369" s="269" t="s">
        <v>9314</v>
      </c>
      <c r="F9369" s="145" t="s">
        <v>3106</v>
      </c>
      <c r="G9369" s="269" t="s">
        <v>3106</v>
      </c>
      <c r="H9369" s="305" t="s">
        <v>4339</v>
      </c>
      <c r="I9369" s="307" t="s">
        <v>4339</v>
      </c>
      <c r="J9369" s="201" t="str">
        <f t="shared" si="293"/>
        <v>9999</v>
      </c>
      <c r="K9369" s="270"/>
      <c r="L9369" s="270"/>
      <c r="M9369" s="271"/>
      <c r="N9369" s="270" t="e">
        <v>#N/A</v>
      </c>
      <c r="O9369" s="272" t="e">
        <v>#N/A</v>
      </c>
      <c r="P9369" s="272" t="e">
        <v>#N/A</v>
      </c>
      <c r="Q9369" s="272" t="e">
        <v>#N/A</v>
      </c>
    </row>
    <row r="9370" spans="1:17" s="208" customFormat="1" ht="12">
      <c r="A9370" s="268" t="str">
        <f t="shared" si="294"/>
        <v>1578679726MR1578679726</v>
      </c>
      <c r="B9370" s="304" t="s">
        <v>19891</v>
      </c>
      <c r="C9370" s="269" t="s">
        <v>6555</v>
      </c>
      <c r="D9370" s="144" t="s">
        <v>3106</v>
      </c>
      <c r="E9370" s="269" t="s">
        <v>9574</v>
      </c>
      <c r="F9370" s="145" t="s">
        <v>3106</v>
      </c>
      <c r="G9370" s="269" t="s">
        <v>3106</v>
      </c>
      <c r="H9370" s="305" t="s">
        <v>6557</v>
      </c>
      <c r="I9370" s="307" t="s">
        <v>6557</v>
      </c>
      <c r="J9370" s="201" t="str">
        <f t="shared" si="293"/>
        <v>9999</v>
      </c>
      <c r="K9370" s="270"/>
      <c r="L9370" s="270"/>
      <c r="M9370" s="271"/>
      <c r="N9370" s="270" t="e">
        <v>#N/A</v>
      </c>
      <c r="O9370" s="272" t="e">
        <v>#N/A</v>
      </c>
      <c r="P9370" s="272" t="e">
        <v>#N/A</v>
      </c>
      <c r="Q9370" s="272" t="e">
        <v>#N/A</v>
      </c>
    </row>
    <row r="9371" spans="1:17" s="208" customFormat="1" ht="12">
      <c r="A9371" s="268" t="str">
        <f t="shared" si="294"/>
        <v>1639422504MR1639422504</v>
      </c>
      <c r="B9371" s="304" t="s">
        <v>19891</v>
      </c>
      <c r="C9371" s="269" t="s">
        <v>4405</v>
      </c>
      <c r="D9371" s="144" t="s">
        <v>3106</v>
      </c>
      <c r="E9371" s="269" t="s">
        <v>9899</v>
      </c>
      <c r="F9371" s="145" t="s">
        <v>3106</v>
      </c>
      <c r="G9371" s="269" t="s">
        <v>3106</v>
      </c>
      <c r="H9371" s="305" t="s">
        <v>4406</v>
      </c>
      <c r="I9371" s="307" t="s">
        <v>4406</v>
      </c>
      <c r="J9371" s="201" t="str">
        <f t="shared" si="293"/>
        <v>9999</v>
      </c>
      <c r="K9371" s="270"/>
      <c r="L9371" s="270"/>
      <c r="M9371" s="271"/>
      <c r="N9371" s="270" t="e">
        <v>#N/A</v>
      </c>
      <c r="O9371" s="272" t="e">
        <v>#N/A</v>
      </c>
      <c r="P9371" s="272" t="e">
        <v>#N/A</v>
      </c>
      <c r="Q9371" s="272" t="e">
        <v>#N/A</v>
      </c>
    </row>
    <row r="9372" spans="1:17" s="208" customFormat="1" ht="12">
      <c r="A9372" s="268" t="str">
        <f t="shared" si="294"/>
        <v>1700838190MR1700838190</v>
      </c>
      <c r="B9372" s="304" t="s">
        <v>19891</v>
      </c>
      <c r="C9372" s="269" t="s">
        <v>9965</v>
      </c>
      <c r="D9372" s="144" t="s">
        <v>3106</v>
      </c>
      <c r="E9372" s="269" t="s">
        <v>10137</v>
      </c>
      <c r="F9372" s="145" t="s">
        <v>3106</v>
      </c>
      <c r="G9372" s="269" t="s">
        <v>3106</v>
      </c>
      <c r="H9372" s="305" t="s">
        <v>9967</v>
      </c>
      <c r="I9372" s="307" t="s">
        <v>9967</v>
      </c>
      <c r="J9372" s="201" t="str">
        <f t="shared" si="293"/>
        <v>9999</v>
      </c>
      <c r="K9372" s="270" t="s">
        <v>4117</v>
      </c>
      <c r="L9372" s="270"/>
      <c r="M9372" s="271"/>
      <c r="N9372" s="270" t="e">
        <v>#N/A</v>
      </c>
      <c r="O9372" s="272" t="e">
        <v>#N/A</v>
      </c>
      <c r="P9372" s="272" t="e">
        <v>#N/A</v>
      </c>
      <c r="Q9372" s="272" t="e">
        <v>#N/A</v>
      </c>
    </row>
    <row r="9373" spans="1:17" s="208" customFormat="1" ht="12">
      <c r="A9373" s="268" t="str">
        <f t="shared" si="294"/>
        <v>1871529388MR1871529388</v>
      </c>
      <c r="B9373" s="304" t="s">
        <v>19891</v>
      </c>
      <c r="C9373" s="269" t="s">
        <v>6831</v>
      </c>
      <c r="D9373" s="144" t="s">
        <v>3106</v>
      </c>
      <c r="E9373" s="269" t="s">
        <v>10973</v>
      </c>
      <c r="F9373" s="145" t="s">
        <v>3106</v>
      </c>
      <c r="G9373" s="269" t="s">
        <v>3106</v>
      </c>
      <c r="H9373" s="305" t="s">
        <v>6833</v>
      </c>
      <c r="I9373" s="307" t="s">
        <v>6833</v>
      </c>
      <c r="J9373" s="201" t="str">
        <f t="shared" si="293"/>
        <v>9999</v>
      </c>
      <c r="K9373" s="270"/>
      <c r="L9373" s="270"/>
      <c r="M9373" s="271"/>
      <c r="N9373" s="270" t="e">
        <v>#N/A</v>
      </c>
      <c r="O9373" s="272" t="e">
        <v>#N/A</v>
      </c>
      <c r="P9373" s="272" t="e">
        <v>#N/A</v>
      </c>
      <c r="Q9373" s="272" t="e">
        <v>#N/A</v>
      </c>
    </row>
    <row r="9374" spans="1:17" s="208" customFormat="1" ht="12">
      <c r="A9374" s="268" t="str">
        <f t="shared" si="294"/>
        <v>1992945406MR1992945406</v>
      </c>
      <c r="B9374" s="304" t="s">
        <v>19891</v>
      </c>
      <c r="C9374" s="269" t="s">
        <v>11498</v>
      </c>
      <c r="D9374" s="144" t="s">
        <v>3106</v>
      </c>
      <c r="E9374" s="269" t="s">
        <v>11499</v>
      </c>
      <c r="F9374" s="145" t="s">
        <v>3106</v>
      </c>
      <c r="G9374" s="269" t="s">
        <v>3106</v>
      </c>
      <c r="H9374" s="305" t="s">
        <v>11500</v>
      </c>
      <c r="I9374" s="307" t="s">
        <v>11500</v>
      </c>
      <c r="J9374" s="201" t="str">
        <f t="shared" si="293"/>
        <v>9999</v>
      </c>
      <c r="K9374" s="270"/>
      <c r="L9374" s="270"/>
      <c r="M9374" s="271"/>
      <c r="N9374" s="270" t="e">
        <v>#N/A</v>
      </c>
      <c r="O9374" s="272" t="e">
        <v>#N/A</v>
      </c>
      <c r="P9374" s="272" t="e">
        <v>#N/A</v>
      </c>
      <c r="Q9374" s="272" t="e">
        <v>#N/A</v>
      </c>
    </row>
    <row r="9375" spans="1:17" s="208" customFormat="1" ht="12">
      <c r="A9375" s="268" t="str">
        <f t="shared" si="294"/>
        <v>1B-1058111386609964</v>
      </c>
      <c r="B9375" s="304" t="s">
        <v>19891</v>
      </c>
      <c r="C9375" s="269" t="s">
        <v>9661</v>
      </c>
      <c r="D9375" s="144" t="s">
        <v>3106</v>
      </c>
      <c r="E9375" s="269" t="s">
        <v>11528</v>
      </c>
      <c r="F9375" s="145" t="s">
        <v>3106</v>
      </c>
      <c r="G9375" s="269" t="s">
        <v>3106</v>
      </c>
      <c r="H9375" s="305" t="s">
        <v>9663</v>
      </c>
      <c r="I9375" s="307" t="s">
        <v>9663</v>
      </c>
      <c r="J9375" s="201" t="str">
        <f t="shared" si="293"/>
        <v>9999</v>
      </c>
      <c r="K9375" s="270"/>
      <c r="L9375" s="270"/>
      <c r="M9375" s="271"/>
      <c r="N9375" s="270" t="e">
        <v>#N/A</v>
      </c>
      <c r="O9375" s="272" t="e">
        <v>#N/A</v>
      </c>
      <c r="P9375" s="272" t="e">
        <v>#N/A</v>
      </c>
      <c r="Q9375" s="272" t="e">
        <v>#N/A</v>
      </c>
    </row>
    <row r="9376" spans="1:17" s="208" customFormat="1" ht="12">
      <c r="A9376" s="268" t="str">
        <f t="shared" si="294"/>
        <v>1B-1112721336142413</v>
      </c>
      <c r="B9376" s="304" t="s">
        <v>19891</v>
      </c>
      <c r="C9376" s="269" t="s">
        <v>6834</v>
      </c>
      <c r="D9376" s="144" t="s">
        <v>3106</v>
      </c>
      <c r="E9376" s="269" t="s">
        <v>11529</v>
      </c>
      <c r="F9376" s="145" t="s">
        <v>3106</v>
      </c>
      <c r="G9376" s="269" t="s">
        <v>3106</v>
      </c>
      <c r="H9376" s="305" t="s">
        <v>11530</v>
      </c>
      <c r="I9376" s="307" t="s">
        <v>11530</v>
      </c>
      <c r="J9376" s="201" t="str">
        <f t="shared" si="293"/>
        <v>9999</v>
      </c>
      <c r="K9376" s="270"/>
      <c r="L9376" s="270"/>
      <c r="M9376" s="271"/>
      <c r="N9376" s="270" t="e">
        <v>#N/A</v>
      </c>
      <c r="O9376" s="272" t="e">
        <v>#N/A</v>
      </c>
      <c r="P9376" s="272" t="e">
        <v>#N/A</v>
      </c>
      <c r="Q9376" s="272" t="e">
        <v>#N/A</v>
      </c>
    </row>
    <row r="9377" spans="1:17" s="208" customFormat="1" ht="12">
      <c r="A9377" s="268" t="str">
        <f t="shared" si="294"/>
        <v>1B-1896351962671487</v>
      </c>
      <c r="B9377" s="304" t="s">
        <v>19891</v>
      </c>
      <c r="C9377" s="269" t="s">
        <v>11531</v>
      </c>
      <c r="D9377" s="144" t="s">
        <v>3106</v>
      </c>
      <c r="E9377" s="269" t="s">
        <v>11532</v>
      </c>
      <c r="F9377" s="145" t="s">
        <v>3106</v>
      </c>
      <c r="G9377" s="269" t="s">
        <v>3106</v>
      </c>
      <c r="H9377" s="305" t="s">
        <v>11533</v>
      </c>
      <c r="I9377" s="307" t="s">
        <v>11533</v>
      </c>
      <c r="J9377" s="201" t="str">
        <f t="shared" si="293"/>
        <v>9999</v>
      </c>
      <c r="K9377" s="270"/>
      <c r="L9377" s="270"/>
      <c r="M9377" s="271"/>
      <c r="N9377" s="270" t="e">
        <v>#N/A</v>
      </c>
      <c r="O9377" s="272" t="e">
        <v>#N/A</v>
      </c>
      <c r="P9377" s="272" t="e">
        <v>#N/A</v>
      </c>
      <c r="Q9377" s="272" t="e">
        <v>#N/A</v>
      </c>
    </row>
    <row r="9378" spans="1:17" s="208" customFormat="1" ht="12">
      <c r="A9378" s="268" t="str">
        <f t="shared" si="294"/>
        <v>1C-0879405011689639262</v>
      </c>
      <c r="B9378" s="304" t="s">
        <v>19891</v>
      </c>
      <c r="C9378" s="269" t="s">
        <v>6769</v>
      </c>
      <c r="D9378" s="144" t="s">
        <v>3106</v>
      </c>
      <c r="E9378" s="269" t="s">
        <v>11534</v>
      </c>
      <c r="F9378" s="145" t="s">
        <v>3106</v>
      </c>
      <c r="G9378" s="269" t="s">
        <v>3106</v>
      </c>
      <c r="H9378" s="305" t="s">
        <v>6771</v>
      </c>
      <c r="I9378" s="307" t="s">
        <v>6771</v>
      </c>
      <c r="J9378" s="201" t="str">
        <f t="shared" si="293"/>
        <v>9999</v>
      </c>
      <c r="K9378" s="270"/>
      <c r="L9378" s="270"/>
      <c r="M9378" s="271"/>
      <c r="N9378" s="270" t="e">
        <v>#N/A</v>
      </c>
      <c r="O9378" s="272" t="e">
        <v>#N/A</v>
      </c>
      <c r="P9378" s="272" t="e">
        <v>#N/A</v>
      </c>
      <c r="Q9378" s="272" t="e">
        <v>#N/A</v>
      </c>
    </row>
    <row r="9379" spans="1:17" s="208" customFormat="1" ht="12">
      <c r="A9379" s="268" t="str">
        <f t="shared" si="294"/>
        <v>1C-1599086011386609964</v>
      </c>
      <c r="B9379" s="304" t="s">
        <v>19891</v>
      </c>
      <c r="C9379" s="269" t="s">
        <v>9661</v>
      </c>
      <c r="D9379" s="144" t="s">
        <v>3106</v>
      </c>
      <c r="E9379" s="269" t="s">
        <v>11535</v>
      </c>
      <c r="F9379" s="145" t="s">
        <v>3106</v>
      </c>
      <c r="G9379" s="269" t="s">
        <v>3106</v>
      </c>
      <c r="H9379" s="305" t="s">
        <v>9663</v>
      </c>
      <c r="I9379" s="307" t="s">
        <v>9663</v>
      </c>
      <c r="J9379" s="201" t="str">
        <f t="shared" si="293"/>
        <v>9999</v>
      </c>
      <c r="K9379" s="270"/>
      <c r="L9379" s="270"/>
      <c r="M9379" s="271"/>
      <c r="N9379" s="270" t="e">
        <v>#N/A</v>
      </c>
      <c r="O9379" s="272" t="e">
        <v>#N/A</v>
      </c>
      <c r="P9379" s="272" t="e">
        <v>#N/A</v>
      </c>
      <c r="Q9379" s="272" t="e">
        <v>#N/A</v>
      </c>
    </row>
    <row r="9380" spans="1:17" s="208" customFormat="1" ht="12">
      <c r="A9380" s="268" t="str">
        <f t="shared" si="294"/>
        <v>1F-QMA0000021720021306830500</v>
      </c>
      <c r="B9380" s="304" t="s">
        <v>19891</v>
      </c>
      <c r="C9380" s="269" t="s">
        <v>10219</v>
      </c>
      <c r="D9380" s="144" t="s">
        <v>3106</v>
      </c>
      <c r="E9380" s="269" t="s">
        <v>11536</v>
      </c>
      <c r="F9380" s="145" t="s">
        <v>3106</v>
      </c>
      <c r="G9380" s="269" t="s">
        <v>3106</v>
      </c>
      <c r="H9380" s="305" t="s">
        <v>10222</v>
      </c>
      <c r="I9380" s="307" t="s">
        <v>10222</v>
      </c>
      <c r="J9380" s="201" t="str">
        <f t="shared" si="293"/>
        <v>9999</v>
      </c>
      <c r="K9380" s="270"/>
      <c r="L9380" s="270"/>
      <c r="M9380" s="271"/>
      <c r="N9380" s="270" t="e">
        <v>#N/A</v>
      </c>
      <c r="O9380" s="272" t="e">
        <v>#N/A</v>
      </c>
      <c r="P9380" s="272" t="e">
        <v>#N/A</v>
      </c>
      <c r="Q9380" s="272" t="e">
        <v>#N/A</v>
      </c>
    </row>
    <row r="9381" spans="1:17" s="208" customFormat="1" ht="12">
      <c r="A9381" s="268" t="str">
        <f t="shared" si="294"/>
        <v>1F-QMA0000022382341366471450</v>
      </c>
      <c r="B9381" s="304" t="s">
        <v>19891</v>
      </c>
      <c r="C9381" s="269" t="s">
        <v>5048</v>
      </c>
      <c r="D9381" s="144" t="s">
        <v>3106</v>
      </c>
      <c r="E9381" s="269" t="s">
        <v>11537</v>
      </c>
      <c r="F9381" s="145" t="s">
        <v>3106</v>
      </c>
      <c r="G9381" s="269" t="s">
        <v>3106</v>
      </c>
      <c r="H9381" s="305" t="s">
        <v>11538</v>
      </c>
      <c r="I9381" s="307" t="s">
        <v>11538</v>
      </c>
      <c r="J9381" s="201" t="str">
        <f t="shared" si="293"/>
        <v>9999</v>
      </c>
      <c r="K9381" s="270"/>
      <c r="L9381" s="270"/>
      <c r="M9381" s="271"/>
      <c r="N9381" s="270" t="e">
        <v>#N/A</v>
      </c>
      <c r="O9381" s="272" t="e">
        <v>#N/A</v>
      </c>
      <c r="P9381" s="272" t="e">
        <v>#N/A</v>
      </c>
      <c r="Q9381" s="272" t="e">
        <v>#N/A</v>
      </c>
    </row>
    <row r="9382" spans="1:17" s="208" customFormat="1" ht="12">
      <c r="A9382" s="268" t="str">
        <f t="shared" si="294"/>
        <v>1F-QMA0000022402701912965963</v>
      </c>
      <c r="B9382" s="304" t="s">
        <v>19891</v>
      </c>
      <c r="C9382" s="269" t="s">
        <v>9467</v>
      </c>
      <c r="D9382" s="144" t="s">
        <v>3106</v>
      </c>
      <c r="E9382" s="269" t="s">
        <v>11539</v>
      </c>
      <c r="F9382" s="145" t="s">
        <v>3106</v>
      </c>
      <c r="G9382" s="269" t="s">
        <v>3106</v>
      </c>
      <c r="H9382" s="305" t="s">
        <v>9469</v>
      </c>
      <c r="I9382" s="307" t="s">
        <v>9469</v>
      </c>
      <c r="J9382" s="201" t="str">
        <f t="shared" si="293"/>
        <v>9999</v>
      </c>
      <c r="K9382" s="270"/>
      <c r="L9382" s="270"/>
      <c r="M9382" s="271"/>
      <c r="N9382" s="270" t="e">
        <v>#N/A</v>
      </c>
      <c r="O9382" s="272" t="e">
        <v>#N/A</v>
      </c>
      <c r="P9382" s="272" t="e">
        <v>#N/A</v>
      </c>
      <c r="Q9382" s="272" t="e">
        <v>#N/A</v>
      </c>
    </row>
    <row r="9383" spans="1:17" s="208" customFormat="1" ht="12">
      <c r="A9383" s="268" t="str">
        <f t="shared" si="294"/>
        <v>1F-QMA0000022750221366471450</v>
      </c>
      <c r="B9383" s="304" t="s">
        <v>19891</v>
      </c>
      <c r="C9383" s="269" t="s">
        <v>5048</v>
      </c>
      <c r="D9383" s="144" t="s">
        <v>3106</v>
      </c>
      <c r="E9383" s="269" t="s">
        <v>11540</v>
      </c>
      <c r="F9383" s="145" t="s">
        <v>3106</v>
      </c>
      <c r="G9383" s="269" t="s">
        <v>3106</v>
      </c>
      <c r="H9383" s="305" t="s">
        <v>11538</v>
      </c>
      <c r="I9383" s="307" t="s">
        <v>11538</v>
      </c>
      <c r="J9383" s="201" t="str">
        <f t="shared" si="293"/>
        <v>9999</v>
      </c>
      <c r="K9383" s="270"/>
      <c r="L9383" s="270"/>
      <c r="M9383" s="271"/>
      <c r="N9383" s="270" t="e">
        <v>#N/A</v>
      </c>
      <c r="O9383" s="272" t="e">
        <v>#N/A</v>
      </c>
      <c r="P9383" s="272" t="e">
        <v>#N/A</v>
      </c>
      <c r="Q9383" s="272" t="e">
        <v>#N/A</v>
      </c>
    </row>
    <row r="9384" spans="1:17" s="208" customFormat="1" ht="12">
      <c r="A9384" s="268" t="str">
        <f t="shared" si="294"/>
        <v>1F-QMA0000024226791225091739</v>
      </c>
      <c r="B9384" s="304" t="s">
        <v>19891</v>
      </c>
      <c r="C9384" s="269" t="s">
        <v>10690</v>
      </c>
      <c r="D9384" s="144" t="s">
        <v>3106</v>
      </c>
      <c r="E9384" s="269" t="s">
        <v>11541</v>
      </c>
      <c r="F9384" s="145" t="s">
        <v>3106</v>
      </c>
      <c r="G9384" s="269" t="s">
        <v>3106</v>
      </c>
      <c r="H9384" s="305" t="s">
        <v>10692</v>
      </c>
      <c r="I9384" s="307" t="s">
        <v>10692</v>
      </c>
      <c r="J9384" s="201" t="str">
        <f t="shared" si="293"/>
        <v>9999</v>
      </c>
      <c r="K9384" s="270"/>
      <c r="L9384" s="270"/>
      <c r="M9384" s="271"/>
      <c r="N9384" s="270" t="e">
        <v>#N/A</v>
      </c>
      <c r="O9384" s="272" t="e">
        <v>#N/A</v>
      </c>
      <c r="P9384" s="272" t="e">
        <v>#N/A</v>
      </c>
      <c r="Q9384" s="272" t="e">
        <v>#N/A</v>
      </c>
    </row>
    <row r="9385" spans="1:17" s="208" customFormat="1" ht="12">
      <c r="A9385" s="268" t="str">
        <f t="shared" si="294"/>
        <v>1F-QMA0000024960201235332933</v>
      </c>
      <c r="B9385" s="304" t="s">
        <v>19891</v>
      </c>
      <c r="C9385" s="269" t="s">
        <v>11369</v>
      </c>
      <c r="D9385" s="144" t="s">
        <v>3106</v>
      </c>
      <c r="E9385" s="269" t="s">
        <v>11542</v>
      </c>
      <c r="F9385" s="145" t="s">
        <v>3106</v>
      </c>
      <c r="G9385" s="269" t="s">
        <v>3106</v>
      </c>
      <c r="H9385" s="305" t="s">
        <v>11371</v>
      </c>
      <c r="I9385" s="307" t="s">
        <v>11371</v>
      </c>
      <c r="J9385" s="201" t="str">
        <f t="shared" si="293"/>
        <v>9999</v>
      </c>
      <c r="K9385" s="270"/>
      <c r="L9385" s="270"/>
      <c r="M9385" s="271"/>
      <c r="N9385" s="270" t="e">
        <v>#N/A</v>
      </c>
      <c r="O9385" s="272" t="e">
        <v>#N/A</v>
      </c>
      <c r="P9385" s="272" t="e">
        <v>#N/A</v>
      </c>
      <c r="Q9385" s="272" t="e">
        <v>#N/A</v>
      </c>
    </row>
    <row r="9386" spans="1:17" s="208" customFormat="1" ht="12">
      <c r="A9386" s="268" t="str">
        <f t="shared" si="294"/>
        <v>1F-QMA0000025171161326202342</v>
      </c>
      <c r="B9386" s="304" t="s">
        <v>19891</v>
      </c>
      <c r="C9386" s="269" t="s">
        <v>11543</v>
      </c>
      <c r="D9386" s="144" t="s">
        <v>3106</v>
      </c>
      <c r="E9386" s="269" t="s">
        <v>11544</v>
      </c>
      <c r="F9386" s="145" t="s">
        <v>3106</v>
      </c>
      <c r="G9386" s="269" t="s">
        <v>3106</v>
      </c>
      <c r="H9386" s="305" t="s">
        <v>11545</v>
      </c>
      <c r="I9386" s="307" t="s">
        <v>11545</v>
      </c>
      <c r="J9386" s="201" t="str">
        <f t="shared" si="293"/>
        <v>9999</v>
      </c>
      <c r="K9386" s="270"/>
      <c r="L9386" s="270"/>
      <c r="M9386" s="271"/>
      <c r="N9386" s="270" t="e">
        <v>#N/A</v>
      </c>
      <c r="O9386" s="272" t="e">
        <v>#N/A</v>
      </c>
      <c r="P9386" s="272" t="e">
        <v>#N/A</v>
      </c>
      <c r="Q9386" s="272" t="e">
        <v>#N/A</v>
      </c>
    </row>
    <row r="9387" spans="1:17" s="208" customFormat="1" ht="12">
      <c r="A9387" s="268" t="str">
        <f t="shared" si="294"/>
        <v>1F-QMA0000026344531255317384</v>
      </c>
      <c r="B9387" s="304" t="s">
        <v>19891</v>
      </c>
      <c r="C9387" s="269" t="s">
        <v>9189</v>
      </c>
      <c r="D9387" s="144" t="s">
        <v>3106</v>
      </c>
      <c r="E9387" s="269" t="s">
        <v>11546</v>
      </c>
      <c r="F9387" s="145" t="s">
        <v>3106</v>
      </c>
      <c r="G9387" s="269" t="s">
        <v>3106</v>
      </c>
      <c r="H9387" s="305" t="s">
        <v>9191</v>
      </c>
      <c r="I9387" s="307" t="s">
        <v>9191</v>
      </c>
      <c r="J9387" s="201" t="str">
        <f t="shared" si="293"/>
        <v>9999</v>
      </c>
      <c r="K9387" s="270"/>
      <c r="L9387" s="270"/>
      <c r="M9387" s="271"/>
      <c r="N9387" s="270" t="e">
        <v>#N/A</v>
      </c>
      <c r="O9387" s="272" t="e">
        <v>#N/A</v>
      </c>
      <c r="P9387" s="272" t="e">
        <v>#N/A</v>
      </c>
      <c r="Q9387" s="272" t="e">
        <v>#N/A</v>
      </c>
    </row>
    <row r="9388" spans="1:17" s="208" customFormat="1" ht="12">
      <c r="A9388" s="268" t="str">
        <f t="shared" si="294"/>
        <v>1F-QMA0000026345081124197165</v>
      </c>
      <c r="B9388" s="304" t="s">
        <v>19891</v>
      </c>
      <c r="C9388" s="269" t="s">
        <v>9139</v>
      </c>
      <c r="D9388" s="144" t="s">
        <v>3106</v>
      </c>
      <c r="E9388" s="269" t="s">
        <v>11547</v>
      </c>
      <c r="F9388" s="145" t="s">
        <v>3106</v>
      </c>
      <c r="G9388" s="269" t="s">
        <v>3106</v>
      </c>
      <c r="H9388" s="305" t="s">
        <v>9141</v>
      </c>
      <c r="I9388" s="307" t="s">
        <v>9141</v>
      </c>
      <c r="J9388" s="201" t="str">
        <f t="shared" si="293"/>
        <v>9999</v>
      </c>
      <c r="K9388" s="270"/>
      <c r="L9388" s="270"/>
      <c r="M9388" s="271"/>
      <c r="N9388" s="270" t="e">
        <v>#N/A</v>
      </c>
      <c r="O9388" s="272" t="e">
        <v>#N/A</v>
      </c>
      <c r="P9388" s="272" t="e">
        <v>#N/A</v>
      </c>
      <c r="Q9388" s="272" t="e">
        <v>#N/A</v>
      </c>
    </row>
    <row r="9389" spans="1:17" s="208" customFormat="1" ht="12">
      <c r="A9389" s="268" t="str">
        <f t="shared" si="294"/>
        <v>1F-QMA0000026346091336366442</v>
      </c>
      <c r="B9389" s="304" t="s">
        <v>19891</v>
      </c>
      <c r="C9389" s="269" t="s">
        <v>6840</v>
      </c>
      <c r="D9389" s="144" t="s">
        <v>3106</v>
      </c>
      <c r="E9389" s="269" t="s">
        <v>11548</v>
      </c>
      <c r="F9389" s="145" t="s">
        <v>3106</v>
      </c>
      <c r="G9389" s="269" t="s">
        <v>3106</v>
      </c>
      <c r="H9389" s="305" t="s">
        <v>6843</v>
      </c>
      <c r="I9389" s="307" t="s">
        <v>6843</v>
      </c>
      <c r="J9389" s="201" t="str">
        <f t="shared" si="293"/>
        <v>9999</v>
      </c>
      <c r="K9389" s="270"/>
      <c r="L9389" s="270"/>
      <c r="M9389" s="271"/>
      <c r="N9389" s="270" t="e">
        <v>#N/A</v>
      </c>
      <c r="O9389" s="272" t="e">
        <v>#N/A</v>
      </c>
      <c r="P9389" s="272" t="e">
        <v>#N/A</v>
      </c>
      <c r="Q9389" s="272" t="e">
        <v>#N/A</v>
      </c>
    </row>
    <row r="9390" spans="1:17" s="208" customFormat="1" ht="12">
      <c r="A9390" s="268" t="str">
        <f t="shared" si="294"/>
        <v>1F-QMA0000026346131437155207</v>
      </c>
      <c r="B9390" s="304" t="s">
        <v>19891</v>
      </c>
      <c r="C9390" s="269" t="s">
        <v>6611</v>
      </c>
      <c r="D9390" s="144" t="s">
        <v>3106</v>
      </c>
      <c r="E9390" s="269" t="s">
        <v>11549</v>
      </c>
      <c r="F9390" s="145" t="s">
        <v>3106</v>
      </c>
      <c r="G9390" s="269" t="s">
        <v>3106</v>
      </c>
      <c r="H9390" s="305" t="s">
        <v>6613</v>
      </c>
      <c r="I9390" s="307" t="s">
        <v>6613</v>
      </c>
      <c r="J9390" s="201" t="str">
        <f t="shared" si="293"/>
        <v>9999</v>
      </c>
      <c r="K9390" s="270"/>
      <c r="L9390" s="270"/>
      <c r="M9390" s="271"/>
      <c r="N9390" s="270" t="e">
        <v>#N/A</v>
      </c>
      <c r="O9390" s="272" t="e">
        <v>#N/A</v>
      </c>
      <c r="P9390" s="272" t="e">
        <v>#N/A</v>
      </c>
      <c r="Q9390" s="272" t="e">
        <v>#N/A</v>
      </c>
    </row>
    <row r="9391" spans="1:17" s="208" customFormat="1" ht="12">
      <c r="A9391" s="268" t="str">
        <f t="shared" si="294"/>
        <v>1F-QMA0000026346261770581373</v>
      </c>
      <c r="B9391" s="304" t="s">
        <v>19891</v>
      </c>
      <c r="C9391" s="269" t="s">
        <v>11550</v>
      </c>
      <c r="D9391" s="144" t="s">
        <v>3106</v>
      </c>
      <c r="E9391" s="269" t="s">
        <v>11551</v>
      </c>
      <c r="F9391" s="145" t="s">
        <v>3106</v>
      </c>
      <c r="G9391" s="269" t="s">
        <v>3106</v>
      </c>
      <c r="H9391" s="305" t="s">
        <v>11552</v>
      </c>
      <c r="I9391" s="307" t="s">
        <v>11552</v>
      </c>
      <c r="J9391" s="201" t="str">
        <f t="shared" si="293"/>
        <v>9999</v>
      </c>
      <c r="K9391" s="270"/>
      <c r="L9391" s="270"/>
      <c r="M9391" s="271"/>
      <c r="N9391" s="270" t="e">
        <v>#N/A</v>
      </c>
      <c r="O9391" s="272" t="e">
        <v>#N/A</v>
      </c>
      <c r="P9391" s="272" t="e">
        <v>#N/A</v>
      </c>
      <c r="Q9391" s="272" t="e">
        <v>#N/A</v>
      </c>
    </row>
    <row r="9392" spans="1:17" s="208" customFormat="1" ht="12">
      <c r="A9392" s="268" t="str">
        <f t="shared" si="294"/>
        <v>1F-QMA0000026346541336246099</v>
      </c>
      <c r="B9392" s="304" t="s">
        <v>19891</v>
      </c>
      <c r="C9392" s="269" t="s">
        <v>6786</v>
      </c>
      <c r="D9392" s="144" t="s">
        <v>3106</v>
      </c>
      <c r="E9392" s="269" t="s">
        <v>11553</v>
      </c>
      <c r="F9392" s="145" t="s">
        <v>3106</v>
      </c>
      <c r="G9392" s="269" t="s">
        <v>3106</v>
      </c>
      <c r="H9392" s="305" t="s">
        <v>6788</v>
      </c>
      <c r="I9392" s="307" t="s">
        <v>6788</v>
      </c>
      <c r="J9392" s="201" t="str">
        <f t="shared" si="293"/>
        <v>9999</v>
      </c>
      <c r="K9392" s="270"/>
      <c r="L9392" s="270"/>
      <c r="M9392" s="271"/>
      <c r="N9392" s="270" t="e">
        <v>#N/A</v>
      </c>
      <c r="O9392" s="272" t="e">
        <v>#N/A</v>
      </c>
      <c r="P9392" s="272" t="e">
        <v>#N/A</v>
      </c>
      <c r="Q9392" s="272" t="e">
        <v>#N/A</v>
      </c>
    </row>
    <row r="9393" spans="1:17" s="208" customFormat="1" ht="12">
      <c r="A9393" s="268" t="str">
        <f t="shared" si="294"/>
        <v>1F-QMA0000027399941053391870</v>
      </c>
      <c r="B9393" s="304" t="s">
        <v>19891</v>
      </c>
      <c r="C9393" s="269" t="s">
        <v>6802</v>
      </c>
      <c r="D9393" s="144" t="s">
        <v>3106</v>
      </c>
      <c r="E9393" s="269" t="s">
        <v>11554</v>
      </c>
      <c r="F9393" s="145" t="s">
        <v>3106</v>
      </c>
      <c r="G9393" s="269" t="s">
        <v>3106</v>
      </c>
      <c r="H9393" s="305" t="s">
        <v>6804</v>
      </c>
      <c r="I9393" s="307" t="s">
        <v>6804</v>
      </c>
      <c r="J9393" s="201" t="str">
        <f t="shared" si="293"/>
        <v>9999</v>
      </c>
      <c r="K9393" s="270"/>
      <c r="L9393" s="270"/>
      <c r="M9393" s="271"/>
      <c r="N9393" s="270" t="e">
        <v>#N/A</v>
      </c>
      <c r="O9393" s="272" t="e">
        <v>#N/A</v>
      </c>
      <c r="P9393" s="272" t="e">
        <v>#N/A</v>
      </c>
      <c r="Q9393" s="272" t="e">
        <v>#N/A</v>
      </c>
    </row>
    <row r="9394" spans="1:17" s="208" customFormat="1" ht="12">
      <c r="A9394" s="268" t="str">
        <f t="shared" si="294"/>
        <v>1F-QMA0000028296441417912098</v>
      </c>
      <c r="B9394" s="304" t="s">
        <v>19891</v>
      </c>
      <c r="C9394" s="269" t="s">
        <v>6506</v>
      </c>
      <c r="D9394" s="144" t="s">
        <v>3106</v>
      </c>
      <c r="E9394" s="269" t="s">
        <v>11555</v>
      </c>
      <c r="F9394" s="145" t="s">
        <v>3106</v>
      </c>
      <c r="G9394" s="269" t="s">
        <v>3106</v>
      </c>
      <c r="H9394" s="305" t="s">
        <v>21355</v>
      </c>
      <c r="I9394" s="307" t="s">
        <v>21355</v>
      </c>
      <c r="J9394" s="201" t="str">
        <f t="shared" si="293"/>
        <v>9999</v>
      </c>
      <c r="K9394" s="270"/>
      <c r="L9394" s="270"/>
      <c r="M9394" s="271"/>
      <c r="N9394" s="270" t="e">
        <v>#N/A</v>
      </c>
      <c r="O9394" s="272" t="e">
        <v>#N/A</v>
      </c>
      <c r="P9394" s="272" t="e">
        <v>#N/A</v>
      </c>
      <c r="Q9394" s="272" t="e">
        <v>#N/A</v>
      </c>
    </row>
    <row r="9395" spans="1:17" s="208" customFormat="1" ht="12">
      <c r="A9395" s="268" t="str">
        <f t="shared" si="294"/>
        <v>1F-QMA0000028403431699819979</v>
      </c>
      <c r="B9395" s="304" t="s">
        <v>19891</v>
      </c>
      <c r="C9395" s="269" t="s">
        <v>6919</v>
      </c>
      <c r="D9395" s="144" t="s">
        <v>3106</v>
      </c>
      <c r="E9395" s="269" t="s">
        <v>11556</v>
      </c>
      <c r="F9395" s="145" t="s">
        <v>3106</v>
      </c>
      <c r="G9395" s="269" t="s">
        <v>3106</v>
      </c>
      <c r="H9395" s="305" t="s">
        <v>6921</v>
      </c>
      <c r="I9395" s="307" t="s">
        <v>6921</v>
      </c>
      <c r="J9395" s="201" t="str">
        <f t="shared" si="293"/>
        <v>9999</v>
      </c>
      <c r="K9395" s="270"/>
      <c r="L9395" s="270"/>
      <c r="M9395" s="271"/>
      <c r="N9395" s="270" t="e">
        <v>#N/A</v>
      </c>
      <c r="O9395" s="272" t="e">
        <v>#N/A</v>
      </c>
      <c r="P9395" s="272" t="e">
        <v>#N/A</v>
      </c>
      <c r="Q9395" s="272" t="e">
        <v>#N/A</v>
      </c>
    </row>
    <row r="9396" spans="1:17" s="208" customFormat="1" ht="12">
      <c r="A9396" s="268" t="str">
        <f t="shared" si="294"/>
        <v>1F-QMA0000028565961225091721</v>
      </c>
      <c r="B9396" s="304" t="s">
        <v>19891</v>
      </c>
      <c r="C9396" s="269" t="s">
        <v>4957</v>
      </c>
      <c r="D9396" s="144" t="s">
        <v>3106</v>
      </c>
      <c r="E9396" s="269" t="s">
        <v>11557</v>
      </c>
      <c r="F9396" s="145" t="s">
        <v>3106</v>
      </c>
      <c r="G9396" s="269" t="s">
        <v>3106</v>
      </c>
      <c r="H9396" s="305" t="s">
        <v>4959</v>
      </c>
      <c r="I9396" s="307" t="s">
        <v>4959</v>
      </c>
      <c r="J9396" s="201" t="str">
        <f t="shared" si="293"/>
        <v>9999</v>
      </c>
      <c r="K9396" s="270"/>
      <c r="L9396" s="270"/>
      <c r="M9396" s="271"/>
      <c r="N9396" s="270" t="e">
        <v>#N/A</v>
      </c>
      <c r="O9396" s="272" t="e">
        <v>#N/A</v>
      </c>
      <c r="P9396" s="272" t="e">
        <v>#N/A</v>
      </c>
      <c r="Q9396" s="272" t="e">
        <v>#N/A</v>
      </c>
    </row>
    <row r="9397" spans="1:17" s="208" customFormat="1" ht="12">
      <c r="A9397" s="268" t="str">
        <f t="shared" si="294"/>
        <v>1F-QMA0000028571091023071560</v>
      </c>
      <c r="B9397" s="304" t="s">
        <v>19891</v>
      </c>
      <c r="C9397" s="269" t="s">
        <v>5011</v>
      </c>
      <c r="D9397" s="144" t="s">
        <v>3106</v>
      </c>
      <c r="E9397" s="269" t="s">
        <v>11558</v>
      </c>
      <c r="F9397" s="145" t="s">
        <v>3106</v>
      </c>
      <c r="G9397" s="269" t="s">
        <v>3106</v>
      </c>
      <c r="H9397" s="305" t="s">
        <v>5013</v>
      </c>
      <c r="I9397" s="307" t="s">
        <v>5013</v>
      </c>
      <c r="J9397" s="201" t="str">
        <f t="shared" si="293"/>
        <v>9999</v>
      </c>
      <c r="K9397" s="270"/>
      <c r="L9397" s="270"/>
      <c r="M9397" s="271"/>
      <c r="N9397" s="270" t="e">
        <v>#N/A</v>
      </c>
      <c r="O9397" s="272" t="e">
        <v>#N/A</v>
      </c>
      <c r="P9397" s="272" t="e">
        <v>#N/A</v>
      </c>
      <c r="Q9397" s="272" t="e">
        <v>#N/A</v>
      </c>
    </row>
    <row r="9398" spans="1:17" s="208" customFormat="1" ht="12">
      <c r="A9398" s="268" t="str">
        <f t="shared" si="294"/>
        <v>1F-QMA0000029153431164450771</v>
      </c>
      <c r="B9398" s="304" t="s">
        <v>19891</v>
      </c>
      <c r="C9398" s="269" t="s">
        <v>9772</v>
      </c>
      <c r="D9398" s="144" t="s">
        <v>3106</v>
      </c>
      <c r="E9398" s="269" t="s">
        <v>11559</v>
      </c>
      <c r="F9398" s="145" t="s">
        <v>3106</v>
      </c>
      <c r="G9398" s="269" t="s">
        <v>3106</v>
      </c>
      <c r="H9398" s="305" t="s">
        <v>9774</v>
      </c>
      <c r="I9398" s="307" t="s">
        <v>9774</v>
      </c>
      <c r="J9398" s="201" t="str">
        <f t="shared" si="293"/>
        <v>9999</v>
      </c>
      <c r="K9398" s="270"/>
      <c r="L9398" s="270"/>
      <c r="M9398" s="271"/>
      <c r="N9398" s="270" t="e">
        <v>#N/A</v>
      </c>
      <c r="O9398" s="272" t="e">
        <v>#N/A</v>
      </c>
      <c r="P9398" s="272" t="e">
        <v>#N/A</v>
      </c>
      <c r="Q9398" s="272" t="e">
        <v>#N/A</v>
      </c>
    </row>
    <row r="9399" spans="1:17" s="208" customFormat="1" ht="12">
      <c r="A9399" s="268" t="str">
        <f t="shared" si="294"/>
        <v>1F-QMA0000029517141386609964</v>
      </c>
      <c r="B9399" s="304" t="s">
        <v>19891</v>
      </c>
      <c r="C9399" s="269" t="s">
        <v>9661</v>
      </c>
      <c r="D9399" s="144" t="s">
        <v>3106</v>
      </c>
      <c r="E9399" s="269" t="s">
        <v>11560</v>
      </c>
      <c r="F9399" s="145" t="s">
        <v>3106</v>
      </c>
      <c r="G9399" s="269" t="s">
        <v>3106</v>
      </c>
      <c r="H9399" s="305" t="s">
        <v>9663</v>
      </c>
      <c r="I9399" s="307" t="s">
        <v>9663</v>
      </c>
      <c r="J9399" s="201" t="str">
        <f t="shared" si="293"/>
        <v>9999</v>
      </c>
      <c r="K9399" s="270"/>
      <c r="L9399" s="270"/>
      <c r="M9399" s="271"/>
      <c r="N9399" s="270" t="e">
        <v>#N/A</v>
      </c>
      <c r="O9399" s="272" t="e">
        <v>#N/A</v>
      </c>
      <c r="P9399" s="272" t="e">
        <v>#N/A</v>
      </c>
      <c r="Q9399" s="272" t="e">
        <v>#N/A</v>
      </c>
    </row>
    <row r="9400" spans="1:17" s="208" customFormat="1" ht="12">
      <c r="A9400" s="268" t="str">
        <f t="shared" si="294"/>
        <v>1F-QMA0000029569301003894585</v>
      </c>
      <c r="B9400" s="304" t="s">
        <v>19891</v>
      </c>
      <c r="C9400" s="269" t="s">
        <v>7010</v>
      </c>
      <c r="D9400" s="144" t="s">
        <v>3106</v>
      </c>
      <c r="E9400" s="269" t="s">
        <v>11561</v>
      </c>
      <c r="F9400" s="145" t="s">
        <v>3106</v>
      </c>
      <c r="G9400" s="269" t="s">
        <v>3106</v>
      </c>
      <c r="H9400" s="305" t="s">
        <v>7012</v>
      </c>
      <c r="I9400" s="307" t="s">
        <v>7012</v>
      </c>
      <c r="J9400" s="201" t="str">
        <f t="shared" si="293"/>
        <v>9999</v>
      </c>
      <c r="K9400" s="270"/>
      <c r="L9400" s="270"/>
      <c r="M9400" s="271"/>
      <c r="N9400" s="270" t="e">
        <v>#N/A</v>
      </c>
      <c r="O9400" s="272" t="e">
        <v>#N/A</v>
      </c>
      <c r="P9400" s="272" t="e">
        <v>#N/A</v>
      </c>
      <c r="Q9400" s="272" t="e">
        <v>#N/A</v>
      </c>
    </row>
    <row r="9401" spans="1:17" s="208" customFormat="1" ht="12">
      <c r="A9401" s="268" t="str">
        <f t="shared" si="294"/>
        <v>1F-QMA0000030264441487683561</v>
      </c>
      <c r="B9401" s="304" t="s">
        <v>19891</v>
      </c>
      <c r="C9401" s="269" t="s">
        <v>10760</v>
      </c>
      <c r="D9401" s="144" t="s">
        <v>3106</v>
      </c>
      <c r="E9401" s="269" t="s">
        <v>11562</v>
      </c>
      <c r="F9401" s="145" t="s">
        <v>3106</v>
      </c>
      <c r="G9401" s="269" t="s">
        <v>3106</v>
      </c>
      <c r="H9401" s="305" t="s">
        <v>10762</v>
      </c>
      <c r="I9401" s="307" t="s">
        <v>10762</v>
      </c>
      <c r="J9401" s="201" t="str">
        <f t="shared" si="293"/>
        <v>9999</v>
      </c>
      <c r="K9401" s="270"/>
      <c r="L9401" s="270"/>
      <c r="M9401" s="271"/>
      <c r="N9401" s="270" t="e">
        <v>#N/A</v>
      </c>
      <c r="O9401" s="272" t="e">
        <v>#N/A</v>
      </c>
      <c r="P9401" s="272" t="e">
        <v>#N/A</v>
      </c>
      <c r="Q9401" s="272" t="e">
        <v>#N/A</v>
      </c>
    </row>
    <row r="9402" spans="1:17" s="208" customFormat="1" ht="12">
      <c r="A9402" s="268" t="str">
        <f t="shared" si="294"/>
        <v>1F-QMA0000030325191346288032</v>
      </c>
      <c r="B9402" s="304" t="s">
        <v>19891</v>
      </c>
      <c r="C9402" s="269" t="s">
        <v>9860</v>
      </c>
      <c r="D9402" s="144" t="s">
        <v>3106</v>
      </c>
      <c r="E9402" s="269" t="s">
        <v>11563</v>
      </c>
      <c r="F9402" s="145" t="s">
        <v>3106</v>
      </c>
      <c r="G9402" s="269" t="s">
        <v>3106</v>
      </c>
      <c r="H9402" s="305" t="s">
        <v>9862</v>
      </c>
      <c r="I9402" s="307" t="s">
        <v>9862</v>
      </c>
      <c r="J9402" s="201" t="str">
        <f t="shared" si="293"/>
        <v>9999</v>
      </c>
      <c r="K9402" s="270"/>
      <c r="L9402" s="270"/>
      <c r="M9402" s="271"/>
      <c r="N9402" s="270" t="e">
        <v>#N/A</v>
      </c>
      <c r="O9402" s="272" t="e">
        <v>#N/A</v>
      </c>
      <c r="P9402" s="272" t="e">
        <v>#N/A</v>
      </c>
      <c r="Q9402" s="272" t="e">
        <v>#N/A</v>
      </c>
    </row>
    <row r="9403" spans="1:17" s="208" customFormat="1" ht="12">
      <c r="A9403" s="268" t="str">
        <f t="shared" si="294"/>
        <v>1F-QMA0000031100571700024817</v>
      </c>
      <c r="B9403" s="304" t="s">
        <v>19891</v>
      </c>
      <c r="C9403" s="269" t="s">
        <v>11564</v>
      </c>
      <c r="D9403" s="144" t="s">
        <v>3106</v>
      </c>
      <c r="E9403" s="269" t="s">
        <v>11565</v>
      </c>
      <c r="F9403" s="145" t="s">
        <v>3106</v>
      </c>
      <c r="G9403" s="269" t="s">
        <v>3106</v>
      </c>
      <c r="H9403" s="305" t="s">
        <v>11566</v>
      </c>
      <c r="I9403" s="307" t="s">
        <v>11566</v>
      </c>
      <c r="J9403" s="201" t="str">
        <f t="shared" si="293"/>
        <v>9999</v>
      </c>
      <c r="K9403" s="270"/>
      <c r="L9403" s="270"/>
      <c r="M9403" s="271"/>
      <c r="N9403" s="270" t="e">
        <v>#N/A</v>
      </c>
      <c r="O9403" s="272" t="e">
        <v>#N/A</v>
      </c>
      <c r="P9403" s="272" t="e">
        <v>#N/A</v>
      </c>
      <c r="Q9403" s="272" t="e">
        <v>#N/A</v>
      </c>
    </row>
    <row r="9404" spans="1:17" s="208" customFormat="1" ht="12">
      <c r="A9404" s="268" t="str">
        <f t="shared" si="294"/>
        <v>1F-QMA0000031444741871699389</v>
      </c>
      <c r="B9404" s="304" t="s">
        <v>19891</v>
      </c>
      <c r="C9404" s="269" t="s">
        <v>10255</v>
      </c>
      <c r="D9404" s="144" t="s">
        <v>3106</v>
      </c>
      <c r="E9404" s="269" t="s">
        <v>11567</v>
      </c>
      <c r="F9404" s="145" t="s">
        <v>3106</v>
      </c>
      <c r="G9404" s="269" t="s">
        <v>3106</v>
      </c>
      <c r="H9404" s="305" t="s">
        <v>10254</v>
      </c>
      <c r="I9404" s="307" t="s">
        <v>10254</v>
      </c>
      <c r="J9404" s="201" t="str">
        <f t="shared" si="293"/>
        <v>9999</v>
      </c>
      <c r="K9404" s="270"/>
      <c r="L9404" s="270"/>
      <c r="M9404" s="271"/>
      <c r="N9404" s="270" t="e">
        <v>#N/A</v>
      </c>
      <c r="O9404" s="272" t="e">
        <v>#N/A</v>
      </c>
      <c r="P9404" s="272" t="e">
        <v>#N/A</v>
      </c>
      <c r="Q9404" s="272" t="e">
        <v>#N/A</v>
      </c>
    </row>
    <row r="9405" spans="1:17" s="208" customFormat="1" ht="12">
      <c r="A9405" s="268" t="str">
        <f t="shared" si="294"/>
        <v>1F-QMA0000031981651710203427</v>
      </c>
      <c r="B9405" s="304" t="s">
        <v>19891</v>
      </c>
      <c r="C9405" s="269" t="s">
        <v>11568</v>
      </c>
      <c r="D9405" s="144" t="s">
        <v>3106</v>
      </c>
      <c r="E9405" s="269" t="s">
        <v>11569</v>
      </c>
      <c r="F9405" s="145" t="s">
        <v>3106</v>
      </c>
      <c r="G9405" s="269" t="s">
        <v>3106</v>
      </c>
      <c r="H9405" s="305" t="s">
        <v>11570</v>
      </c>
      <c r="I9405" s="307" t="s">
        <v>11570</v>
      </c>
      <c r="J9405" s="201" t="str">
        <f t="shared" si="293"/>
        <v>9999</v>
      </c>
      <c r="K9405" s="270"/>
      <c r="L9405" s="270"/>
      <c r="M9405" s="271"/>
      <c r="N9405" s="270" t="e">
        <v>#N/A</v>
      </c>
      <c r="O9405" s="272" t="e">
        <v>#N/A</v>
      </c>
      <c r="P9405" s="272" t="e">
        <v>#N/A</v>
      </c>
      <c r="Q9405" s="272" t="e">
        <v>#N/A</v>
      </c>
    </row>
    <row r="9406" spans="1:17" s="208" customFormat="1" ht="12">
      <c r="A9406" s="268" t="str">
        <f t="shared" si="294"/>
        <v>1F-QMA0000044894801942398151</v>
      </c>
      <c r="B9406" s="304" t="s">
        <v>19891</v>
      </c>
      <c r="C9406" s="269" t="s">
        <v>10405</v>
      </c>
      <c r="D9406" s="144" t="s">
        <v>3106</v>
      </c>
      <c r="E9406" s="269" t="s">
        <v>11571</v>
      </c>
      <c r="F9406" s="145" t="s">
        <v>3106</v>
      </c>
      <c r="G9406" s="269" t="s">
        <v>3106</v>
      </c>
      <c r="H9406" s="305" t="s">
        <v>10407</v>
      </c>
      <c r="I9406" s="307" t="s">
        <v>10407</v>
      </c>
      <c r="J9406" s="201" t="str">
        <f t="shared" si="293"/>
        <v>9999</v>
      </c>
      <c r="K9406" s="270"/>
      <c r="L9406" s="270"/>
      <c r="M9406" s="271"/>
      <c r="N9406" s="270" t="e">
        <v>#N/A</v>
      </c>
      <c r="O9406" s="272" t="e">
        <v>#N/A</v>
      </c>
      <c r="P9406" s="272" t="e">
        <v>#N/A</v>
      </c>
      <c r="Q9406" s="272" t="e">
        <v>#N/A</v>
      </c>
    </row>
    <row r="9407" spans="1:17" s="208" customFormat="1" ht="12">
      <c r="A9407" s="268" t="str">
        <f t="shared" si="294"/>
        <v>1F-QMA0000063456291164450771</v>
      </c>
      <c r="B9407" s="304" t="s">
        <v>19891</v>
      </c>
      <c r="C9407" s="269" t="s">
        <v>9772</v>
      </c>
      <c r="D9407" s="144" t="s">
        <v>3106</v>
      </c>
      <c r="E9407" s="269" t="s">
        <v>11572</v>
      </c>
      <c r="F9407" s="145" t="s">
        <v>3106</v>
      </c>
      <c r="G9407" s="269" t="s">
        <v>3106</v>
      </c>
      <c r="H9407" s="305" t="s">
        <v>9774</v>
      </c>
      <c r="I9407" s="307" t="s">
        <v>9774</v>
      </c>
      <c r="J9407" s="201" t="str">
        <f t="shared" si="293"/>
        <v>9999</v>
      </c>
      <c r="K9407" s="270"/>
      <c r="L9407" s="270"/>
      <c r="M9407" s="271"/>
      <c r="N9407" s="270" t="e">
        <v>#N/A</v>
      </c>
      <c r="O9407" s="272" t="e">
        <v>#N/A</v>
      </c>
      <c r="P9407" s="272" t="e">
        <v>#N/A</v>
      </c>
      <c r="Q9407" s="272" t="e">
        <v>#N/A</v>
      </c>
    </row>
    <row r="9408" spans="1:17" s="208" customFormat="1" ht="12">
      <c r="A9408" s="268" t="str">
        <f t="shared" si="294"/>
        <v>1F-QMA0000064762121548288202</v>
      </c>
      <c r="B9408" s="304" t="s">
        <v>19891</v>
      </c>
      <c r="C9408" s="269" t="s">
        <v>10250</v>
      </c>
      <c r="D9408" s="144" t="s">
        <v>3106</v>
      </c>
      <c r="E9408" s="269" t="s">
        <v>11573</v>
      </c>
      <c r="F9408" s="145" t="s">
        <v>3106</v>
      </c>
      <c r="G9408" s="269" t="s">
        <v>3106</v>
      </c>
      <c r="H9408" s="305" t="s">
        <v>9774</v>
      </c>
      <c r="I9408" s="307" t="s">
        <v>9774</v>
      </c>
      <c r="J9408" s="201" t="str">
        <f t="shared" si="293"/>
        <v>9999</v>
      </c>
      <c r="K9408" s="270"/>
      <c r="L9408" s="270"/>
      <c r="M9408" s="271"/>
      <c r="N9408" s="270" t="e">
        <v>#N/A</v>
      </c>
      <c r="O9408" s="272" t="e">
        <v>#N/A</v>
      </c>
      <c r="P9408" s="272" t="e">
        <v>#N/A</v>
      </c>
      <c r="Q9408" s="272" t="e">
        <v>#N/A</v>
      </c>
    </row>
    <row r="9409" spans="1:19" ht="12">
      <c r="A9409" s="268" t="str">
        <f t="shared" si="294"/>
        <v>1F-QMP0000036784671912909912</v>
      </c>
      <c r="B9409" s="304" t="s">
        <v>19891</v>
      </c>
      <c r="C9409" s="269" t="s">
        <v>7628</v>
      </c>
      <c r="D9409" s="144" t="s">
        <v>3106</v>
      </c>
      <c r="E9409" s="269" t="s">
        <v>11574</v>
      </c>
      <c r="F9409" s="145" t="s">
        <v>3106</v>
      </c>
      <c r="G9409" s="269" t="s">
        <v>3106</v>
      </c>
      <c r="H9409" s="305" t="s">
        <v>7630</v>
      </c>
      <c r="I9409" s="307" t="s">
        <v>7630</v>
      </c>
      <c r="J9409" s="201" t="str">
        <f t="shared" si="293"/>
        <v>9999</v>
      </c>
      <c r="K9409" s="270"/>
      <c r="L9409" s="270"/>
      <c r="M9409" s="271"/>
      <c r="N9409" s="270" t="e">
        <v>#N/A</v>
      </c>
      <c r="O9409" s="272" t="e">
        <v>#N/A</v>
      </c>
      <c r="P9409" s="272" t="e">
        <v>#N/A</v>
      </c>
      <c r="Q9409" s="272" t="e">
        <v>#N/A</v>
      </c>
      <c r="S9409" s="208"/>
    </row>
    <row r="9410" spans="1:19" ht="12">
      <c r="A9410" s="268" t="str">
        <f t="shared" si="294"/>
        <v>1F-QMP0000037370311508821406</v>
      </c>
      <c r="B9410" s="304" t="s">
        <v>19891</v>
      </c>
      <c r="C9410" s="269" t="s">
        <v>10252</v>
      </c>
      <c r="D9410" s="144" t="s">
        <v>3106</v>
      </c>
      <c r="E9410" s="269" t="s">
        <v>11575</v>
      </c>
      <c r="F9410" s="145" t="s">
        <v>3106</v>
      </c>
      <c r="G9410" s="269" t="s">
        <v>3106</v>
      </c>
      <c r="H9410" s="305" t="s">
        <v>10254</v>
      </c>
      <c r="I9410" s="307" t="s">
        <v>10254</v>
      </c>
      <c r="J9410" s="201" t="str">
        <f t="shared" si="293"/>
        <v>9999</v>
      </c>
      <c r="K9410" s="270"/>
      <c r="L9410" s="270"/>
      <c r="M9410" s="271"/>
      <c r="N9410" s="270" t="e">
        <v>#N/A</v>
      </c>
      <c r="O9410" s="272" t="e">
        <v>#N/A</v>
      </c>
      <c r="P9410" s="272" t="e">
        <v>#N/A</v>
      </c>
      <c r="Q9410" s="272" t="e">
        <v>#N/A</v>
      </c>
      <c r="S9410" s="208"/>
    </row>
    <row r="9411" spans="1:19" ht="12">
      <c r="A9411" s="268" t="str">
        <f t="shared" si="294"/>
        <v>1F-QMP0000037378191336246099</v>
      </c>
      <c r="B9411" s="304" t="s">
        <v>19891</v>
      </c>
      <c r="C9411" s="269" t="s">
        <v>6786</v>
      </c>
      <c r="D9411" s="144" t="s">
        <v>3106</v>
      </c>
      <c r="E9411" s="269" t="s">
        <v>11576</v>
      </c>
      <c r="F9411" s="145" t="s">
        <v>3106</v>
      </c>
      <c r="G9411" s="269" t="s">
        <v>3106</v>
      </c>
      <c r="H9411" s="305" t="s">
        <v>6788</v>
      </c>
      <c r="I9411" s="307" t="s">
        <v>6788</v>
      </c>
      <c r="J9411" s="201" t="str">
        <f t="shared" ref="J9411:J9474" si="295">B9411</f>
        <v>9999</v>
      </c>
      <c r="K9411" s="270"/>
      <c r="L9411" s="270"/>
      <c r="M9411" s="271"/>
      <c r="N9411" s="270" t="e">
        <v>#N/A</v>
      </c>
      <c r="O9411" s="272" t="e">
        <v>#N/A</v>
      </c>
      <c r="P9411" s="272" t="e">
        <v>#N/A</v>
      </c>
      <c r="Q9411" s="272" t="e">
        <v>#N/A</v>
      </c>
      <c r="S9411" s="208"/>
    </row>
    <row r="9412" spans="1:19" ht="12">
      <c r="A9412" s="268" t="str">
        <f t="shared" si="294"/>
        <v>1F-QMP0000037761991972675668</v>
      </c>
      <c r="B9412" s="304" t="s">
        <v>19891</v>
      </c>
      <c r="C9412" s="269" t="s">
        <v>10581</v>
      </c>
      <c r="D9412" s="144" t="s">
        <v>3106</v>
      </c>
      <c r="E9412" s="269" t="s">
        <v>11577</v>
      </c>
      <c r="F9412" s="145" t="s">
        <v>3106</v>
      </c>
      <c r="G9412" s="269" t="s">
        <v>3106</v>
      </c>
      <c r="H9412" s="305" t="s">
        <v>11578</v>
      </c>
      <c r="I9412" s="307" t="s">
        <v>11578</v>
      </c>
      <c r="J9412" s="201" t="str">
        <f t="shared" si="295"/>
        <v>9999</v>
      </c>
      <c r="K9412" s="270"/>
      <c r="L9412" s="270"/>
      <c r="M9412" s="271"/>
      <c r="N9412" s="270" t="e">
        <v>#N/A</v>
      </c>
      <c r="O9412" s="272" t="e">
        <v>#N/A</v>
      </c>
      <c r="P9412" s="272" t="e">
        <v>#N/A</v>
      </c>
      <c r="Q9412" s="272" t="e">
        <v>#N/A</v>
      </c>
      <c r="S9412" s="208"/>
    </row>
    <row r="9413" spans="1:19" ht="12">
      <c r="A9413" s="268" t="str">
        <f t="shared" si="294"/>
        <v>1F-QMP0000038578781508821406</v>
      </c>
      <c r="B9413" s="304" t="s">
        <v>19891</v>
      </c>
      <c r="C9413" s="269" t="s">
        <v>10252</v>
      </c>
      <c r="D9413" s="144" t="s">
        <v>3106</v>
      </c>
      <c r="E9413" s="269" t="s">
        <v>11579</v>
      </c>
      <c r="F9413" s="145" t="s">
        <v>3106</v>
      </c>
      <c r="G9413" s="269" t="s">
        <v>3106</v>
      </c>
      <c r="H9413" s="305" t="s">
        <v>10254</v>
      </c>
      <c r="I9413" s="307" t="s">
        <v>10254</v>
      </c>
      <c r="J9413" s="201" t="str">
        <f t="shared" si="295"/>
        <v>9999</v>
      </c>
      <c r="K9413" s="270"/>
      <c r="L9413" s="270"/>
      <c r="M9413" s="271"/>
      <c r="N9413" s="270" t="e">
        <v>#N/A</v>
      </c>
      <c r="O9413" s="272" t="e">
        <v>#N/A</v>
      </c>
      <c r="P9413" s="272" t="e">
        <v>#N/A</v>
      </c>
      <c r="Q9413" s="272" t="e">
        <v>#N/A</v>
      </c>
      <c r="S9413" s="208"/>
    </row>
    <row r="9414" spans="1:19" ht="12">
      <c r="A9414" s="268" t="str">
        <f t="shared" si="294"/>
        <v>1Q-H00066TX011023328192</v>
      </c>
      <c r="B9414" s="304" t="s">
        <v>19891</v>
      </c>
      <c r="C9414" s="269" t="s">
        <v>11580</v>
      </c>
      <c r="D9414" s="144" t="s">
        <v>3106</v>
      </c>
      <c r="E9414" s="269" t="s">
        <v>11581</v>
      </c>
      <c r="F9414" s="145" t="s">
        <v>3106</v>
      </c>
      <c r="G9414" s="269" t="s">
        <v>3106</v>
      </c>
      <c r="H9414" s="305" t="s">
        <v>11582</v>
      </c>
      <c r="I9414" s="307" t="s">
        <v>11582</v>
      </c>
      <c r="J9414" s="201" t="str">
        <f t="shared" si="295"/>
        <v>9999</v>
      </c>
      <c r="K9414" s="270"/>
      <c r="L9414" s="270"/>
      <c r="M9414" s="271"/>
      <c r="N9414" s="270" t="e">
        <v>#N/A</v>
      </c>
      <c r="O9414" s="272" t="e">
        <v>#N/A</v>
      </c>
      <c r="P9414" s="272" t="e">
        <v>#N/A</v>
      </c>
      <c r="Q9414" s="272" t="e">
        <v>#N/A</v>
      </c>
      <c r="S9414" s="208"/>
    </row>
    <row r="9415" spans="1:19" ht="12">
      <c r="A9415" s="268" t="str">
        <f t="shared" si="294"/>
        <v>1Q-H0HH054D011265448054</v>
      </c>
      <c r="B9415" s="304" t="s">
        <v>19891</v>
      </c>
      <c r="C9415" s="269" t="s">
        <v>7158</v>
      </c>
      <c r="D9415" s="144" t="s">
        <v>3106</v>
      </c>
      <c r="E9415" s="269" t="s">
        <v>11583</v>
      </c>
      <c r="F9415" s="145" t="s">
        <v>3106</v>
      </c>
      <c r="G9415" s="269" t="s">
        <v>3106</v>
      </c>
      <c r="H9415" s="305" t="s">
        <v>7160</v>
      </c>
      <c r="I9415" s="307" t="s">
        <v>7160</v>
      </c>
      <c r="J9415" s="201" t="str">
        <f t="shared" si="295"/>
        <v>9999</v>
      </c>
      <c r="K9415" s="270"/>
      <c r="L9415" s="270"/>
      <c r="M9415" s="271"/>
      <c r="N9415" s="270" t="e">
        <v>#N/A</v>
      </c>
      <c r="O9415" s="272" t="e">
        <v>#N/A</v>
      </c>
      <c r="P9415" s="272" t="e">
        <v>#N/A</v>
      </c>
      <c r="Q9415" s="272" t="e">
        <v>#N/A</v>
      </c>
      <c r="S9415" s="208"/>
    </row>
    <row r="9416" spans="1:19" ht="12">
      <c r="A9416" s="268" t="str">
        <f t="shared" si="294"/>
        <v>1Q-H0HH1201011417912098</v>
      </c>
      <c r="B9416" s="304" t="s">
        <v>19891</v>
      </c>
      <c r="C9416" s="269" t="s">
        <v>6506</v>
      </c>
      <c r="D9416" s="144" t="s">
        <v>3106</v>
      </c>
      <c r="E9416" s="269" t="s">
        <v>11584</v>
      </c>
      <c r="F9416" s="145" t="s">
        <v>3106</v>
      </c>
      <c r="G9416" s="269" t="s">
        <v>3106</v>
      </c>
      <c r="H9416" s="305" t="s">
        <v>11585</v>
      </c>
      <c r="I9416" s="307" t="s">
        <v>11585</v>
      </c>
      <c r="J9416" s="201" t="str">
        <f t="shared" si="295"/>
        <v>9999</v>
      </c>
      <c r="K9416" s="270"/>
      <c r="L9416" s="270"/>
      <c r="M9416" s="271"/>
      <c r="N9416" s="270" t="e">
        <v>#N/A</v>
      </c>
      <c r="O9416" s="272" t="e">
        <v>#N/A</v>
      </c>
      <c r="P9416" s="272" t="e">
        <v>#N/A</v>
      </c>
      <c r="Q9416" s="272" t="e">
        <v>#N/A</v>
      </c>
      <c r="S9416" s="208"/>
    </row>
    <row r="9417" spans="1:19" ht="12">
      <c r="A9417" s="268" t="str">
        <f t="shared" si="294"/>
        <v>1Q-H0HH1391011689639262</v>
      </c>
      <c r="B9417" s="304" t="s">
        <v>19891</v>
      </c>
      <c r="C9417" s="269" t="s">
        <v>6769</v>
      </c>
      <c r="D9417" s="144" t="s">
        <v>3106</v>
      </c>
      <c r="E9417" s="269" t="s">
        <v>11586</v>
      </c>
      <c r="F9417" s="145" t="s">
        <v>3106</v>
      </c>
      <c r="G9417" s="269" t="s">
        <v>3106</v>
      </c>
      <c r="H9417" s="305" t="s">
        <v>6771</v>
      </c>
      <c r="I9417" s="307" t="s">
        <v>6771</v>
      </c>
      <c r="J9417" s="201" t="str">
        <f t="shared" si="295"/>
        <v>9999</v>
      </c>
      <c r="K9417" s="270"/>
      <c r="L9417" s="270"/>
      <c r="M9417" s="271"/>
      <c r="N9417" s="270" t="e">
        <v>#N/A</v>
      </c>
      <c r="O9417" s="272" t="e">
        <v>#N/A</v>
      </c>
      <c r="P9417" s="272" t="e">
        <v>#N/A</v>
      </c>
      <c r="Q9417" s="272" t="e">
        <v>#N/A</v>
      </c>
      <c r="S9417" s="208"/>
    </row>
    <row r="9418" spans="1:19" ht="12">
      <c r="A9418" s="268" t="str">
        <f t="shared" si="294"/>
        <v>1Q-H0HH148A011164582649</v>
      </c>
      <c r="B9418" s="304" t="s">
        <v>19891</v>
      </c>
      <c r="C9418" s="269" t="s">
        <v>11081</v>
      </c>
      <c r="D9418" s="144" t="s">
        <v>3106</v>
      </c>
      <c r="E9418" s="269" t="s">
        <v>11587</v>
      </c>
      <c r="F9418" s="145" t="s">
        <v>3106</v>
      </c>
      <c r="G9418" s="269" t="s">
        <v>3106</v>
      </c>
      <c r="H9418" s="305" t="s">
        <v>11083</v>
      </c>
      <c r="I9418" s="307" t="s">
        <v>11083</v>
      </c>
      <c r="J9418" s="201" t="str">
        <f t="shared" si="295"/>
        <v>9999</v>
      </c>
      <c r="K9418" s="270"/>
      <c r="L9418" s="270"/>
      <c r="M9418" s="271"/>
      <c r="N9418" s="270" t="e">
        <v>#N/A</v>
      </c>
      <c r="O9418" s="272" t="e">
        <v>#N/A</v>
      </c>
      <c r="P9418" s="272" t="e">
        <v>#N/A</v>
      </c>
      <c r="Q9418" s="272" t="e">
        <v>#N/A</v>
      </c>
      <c r="S9418" s="208"/>
    </row>
    <row r="9419" spans="1:19" ht="12">
      <c r="A9419" s="268" t="str">
        <f t="shared" si="294"/>
        <v>1Q-H0HH1519011336142413</v>
      </c>
      <c r="B9419" s="304" t="s">
        <v>19891</v>
      </c>
      <c r="C9419" s="269" t="s">
        <v>6834</v>
      </c>
      <c r="D9419" s="144" t="s">
        <v>3106</v>
      </c>
      <c r="E9419" s="269" t="s">
        <v>11588</v>
      </c>
      <c r="F9419" s="145" t="s">
        <v>3106</v>
      </c>
      <c r="G9419" s="269" t="s">
        <v>3106</v>
      </c>
      <c r="H9419" s="305" t="s">
        <v>11530</v>
      </c>
      <c r="I9419" s="307" t="s">
        <v>11530</v>
      </c>
      <c r="J9419" s="201" t="str">
        <f t="shared" si="295"/>
        <v>9999</v>
      </c>
      <c r="K9419" s="270"/>
      <c r="L9419" s="270"/>
      <c r="M9419" s="271"/>
      <c r="N9419" s="270" t="e">
        <v>#N/A</v>
      </c>
      <c r="O9419" s="272" t="e">
        <v>#N/A</v>
      </c>
      <c r="P9419" s="272" t="e">
        <v>#N/A</v>
      </c>
      <c r="Q9419" s="272" t="e">
        <v>#N/A</v>
      </c>
      <c r="S9419" s="208"/>
    </row>
    <row r="9420" spans="1:19" ht="12">
      <c r="A9420" s="268" t="str">
        <f t="shared" si="294"/>
        <v>1Q-H0HH152A011104974310</v>
      </c>
      <c r="B9420" s="304" t="s">
        <v>19891</v>
      </c>
      <c r="C9420" s="269" t="s">
        <v>11187</v>
      </c>
      <c r="D9420" s="144" t="s">
        <v>3106</v>
      </c>
      <c r="E9420" s="269" t="s">
        <v>11589</v>
      </c>
      <c r="F9420" s="145" t="s">
        <v>3106</v>
      </c>
      <c r="G9420" s="269" t="s">
        <v>3106</v>
      </c>
      <c r="H9420" s="305" t="s">
        <v>11189</v>
      </c>
      <c r="I9420" s="307" t="s">
        <v>11189</v>
      </c>
      <c r="J9420" s="201" t="str">
        <f t="shared" si="295"/>
        <v>9999</v>
      </c>
      <c r="K9420" s="270"/>
      <c r="L9420" s="270"/>
      <c r="M9420" s="271"/>
      <c r="N9420" s="270" t="e">
        <v>#N/A</v>
      </c>
      <c r="O9420" s="272" t="e">
        <v>#N/A</v>
      </c>
      <c r="P9420" s="272" t="e">
        <v>#N/A</v>
      </c>
      <c r="Q9420" s="272" t="e">
        <v>#N/A</v>
      </c>
      <c r="S9420" s="208"/>
    </row>
    <row r="9421" spans="1:19" ht="12">
      <c r="A9421" s="268" t="str">
        <f t="shared" si="294"/>
        <v>1Q-H0HH1534011386609964</v>
      </c>
      <c r="B9421" s="304" t="s">
        <v>19891</v>
      </c>
      <c r="C9421" s="269" t="s">
        <v>9661</v>
      </c>
      <c r="D9421" s="144" t="s">
        <v>3106</v>
      </c>
      <c r="E9421" s="269" t="s">
        <v>11590</v>
      </c>
      <c r="F9421" s="145" t="s">
        <v>3106</v>
      </c>
      <c r="G9421" s="269" t="s">
        <v>3106</v>
      </c>
      <c r="H9421" s="305" t="s">
        <v>9663</v>
      </c>
      <c r="I9421" s="307" t="s">
        <v>9663</v>
      </c>
      <c r="J9421" s="201" t="str">
        <f t="shared" si="295"/>
        <v>9999</v>
      </c>
      <c r="K9421" s="270"/>
      <c r="L9421" s="270"/>
      <c r="M9421" s="271"/>
      <c r="N9421" s="270" t="e">
        <v>#N/A</v>
      </c>
      <c r="O9421" s="272" t="e">
        <v>#N/A</v>
      </c>
      <c r="P9421" s="272" t="e">
        <v>#N/A</v>
      </c>
      <c r="Q9421" s="272" t="e">
        <v>#N/A</v>
      </c>
      <c r="S9421" s="208"/>
    </row>
    <row r="9422" spans="1:19" ht="12">
      <c r="A9422" s="268" t="str">
        <f t="shared" si="294"/>
        <v>1Q-H0HH172A011962671487</v>
      </c>
      <c r="B9422" s="304" t="s">
        <v>19891</v>
      </c>
      <c r="C9422" s="269" t="s">
        <v>11531</v>
      </c>
      <c r="D9422" s="144" t="s">
        <v>3106</v>
      </c>
      <c r="E9422" s="269" t="s">
        <v>11591</v>
      </c>
      <c r="F9422" s="145" t="s">
        <v>3106</v>
      </c>
      <c r="G9422" s="269" t="s">
        <v>3106</v>
      </c>
      <c r="H9422" s="305" t="s">
        <v>11533</v>
      </c>
      <c r="I9422" s="307" t="s">
        <v>11533</v>
      </c>
      <c r="J9422" s="201" t="str">
        <f t="shared" si="295"/>
        <v>9999</v>
      </c>
      <c r="K9422" s="270"/>
      <c r="L9422" s="270"/>
      <c r="M9422" s="271"/>
      <c r="N9422" s="270" t="e">
        <v>#N/A</v>
      </c>
      <c r="O9422" s="272" t="e">
        <v>#N/A</v>
      </c>
      <c r="P9422" s="272" t="e">
        <v>#N/A</v>
      </c>
      <c r="Q9422" s="272" t="e">
        <v>#N/A</v>
      </c>
      <c r="S9422" s="208"/>
    </row>
    <row r="9423" spans="1:19" ht="12">
      <c r="A9423" s="268" t="str">
        <f t="shared" si="294"/>
        <v>207954301NA</v>
      </c>
      <c r="B9423" s="304" t="s">
        <v>19891</v>
      </c>
      <c r="C9423" s="269" t="s">
        <v>3106</v>
      </c>
      <c r="D9423" s="144" t="s">
        <v>3106</v>
      </c>
      <c r="E9423" s="269" t="s">
        <v>11832</v>
      </c>
      <c r="F9423" s="145" t="s">
        <v>3106</v>
      </c>
      <c r="G9423" s="269" t="s">
        <v>3106</v>
      </c>
      <c r="H9423" s="305" t="s">
        <v>11833</v>
      </c>
      <c r="I9423" s="306" t="s">
        <v>22885</v>
      </c>
      <c r="J9423" s="201" t="str">
        <f t="shared" si="295"/>
        <v>9999</v>
      </c>
      <c r="K9423" s="270"/>
      <c r="L9423" s="270"/>
      <c r="M9423" s="271"/>
      <c r="N9423" s="270" t="e">
        <v>#N/A</v>
      </c>
      <c r="O9423" s="272" t="e">
        <v>#N/A</v>
      </c>
      <c r="P9423" s="272" t="e">
        <v>#N/A</v>
      </c>
      <c r="Q9423" s="272" t="e">
        <v>#N/A</v>
      </c>
      <c r="S9423" s="208"/>
    </row>
    <row r="9424" spans="1:19" ht="12">
      <c r="A9424" s="268" t="str">
        <f t="shared" si="294"/>
        <v>251027V1306802384</v>
      </c>
      <c r="B9424" s="304" t="s">
        <v>19891</v>
      </c>
      <c r="C9424" s="269" t="s">
        <v>14092</v>
      </c>
      <c r="D9424" s="144" t="s">
        <v>3106</v>
      </c>
      <c r="E9424" s="269" t="s">
        <v>14093</v>
      </c>
      <c r="F9424" s="145" t="s">
        <v>3106</v>
      </c>
      <c r="G9424" s="269" t="s">
        <v>3106</v>
      </c>
      <c r="H9424" s="305" t="s">
        <v>3650</v>
      </c>
      <c r="I9424" s="307" t="s">
        <v>3650</v>
      </c>
      <c r="J9424" s="201" t="str">
        <f t="shared" si="295"/>
        <v>9999</v>
      </c>
      <c r="K9424" s="270" t="s">
        <v>13915</v>
      </c>
      <c r="L9424" s="270" t="s">
        <v>13916</v>
      </c>
      <c r="M9424" s="271">
        <v>44085</v>
      </c>
      <c r="N9424" s="270" t="e">
        <v>#N/A</v>
      </c>
      <c r="O9424" s="272" t="e">
        <v>#N/A</v>
      </c>
      <c r="P9424" s="272" t="e">
        <v>#N/A</v>
      </c>
      <c r="Q9424" s="272" t="e">
        <v>#N/A</v>
      </c>
      <c r="S9424" s="208"/>
    </row>
    <row r="9425" spans="1:20" ht="12">
      <c r="A9425" s="268" t="str">
        <f t="shared" si="294"/>
        <v>286782201 1932426772</v>
      </c>
      <c r="B9425" s="304" t="s">
        <v>19891</v>
      </c>
      <c r="C9425" s="269" t="s">
        <v>12548</v>
      </c>
      <c r="D9425" s="144" t="s">
        <v>3106</v>
      </c>
      <c r="E9425" s="269" t="s">
        <v>12549</v>
      </c>
      <c r="F9425" s="145" t="s">
        <v>3106</v>
      </c>
      <c r="G9425" s="269" t="s">
        <v>3106</v>
      </c>
      <c r="H9425" s="305" t="s">
        <v>12550</v>
      </c>
      <c r="I9425" s="307" t="s">
        <v>12550</v>
      </c>
      <c r="J9425" s="201" t="str">
        <f t="shared" si="295"/>
        <v>9999</v>
      </c>
      <c r="K9425" s="270"/>
      <c r="L9425" s="270"/>
      <c r="M9425" s="271"/>
      <c r="N9425" s="270" t="e">
        <v>#N/A</v>
      </c>
      <c r="O9425" s="272" t="e">
        <v>#N/A</v>
      </c>
      <c r="P9425" s="272" t="e">
        <v>#N/A</v>
      </c>
      <c r="Q9425" s="272" t="e">
        <v>#N/A</v>
      </c>
      <c r="S9425" s="208"/>
    </row>
    <row r="9426" spans="1:20" ht="12">
      <c r="A9426" s="268" t="str">
        <f t="shared" si="294"/>
        <v>286782202 1932426772</v>
      </c>
      <c r="B9426" s="304" t="s">
        <v>19891</v>
      </c>
      <c r="C9426" s="269" t="s">
        <v>12548</v>
      </c>
      <c r="D9426" s="144" t="s">
        <v>3106</v>
      </c>
      <c r="E9426" s="269" t="s">
        <v>12551</v>
      </c>
      <c r="F9426" s="145" t="s">
        <v>3106</v>
      </c>
      <c r="G9426" s="269" t="s">
        <v>3106</v>
      </c>
      <c r="H9426" s="305" t="s">
        <v>12550</v>
      </c>
      <c r="I9426" s="307" t="s">
        <v>12550</v>
      </c>
      <c r="J9426" s="201" t="str">
        <f t="shared" si="295"/>
        <v>9999</v>
      </c>
      <c r="K9426" s="270"/>
      <c r="L9426" s="270"/>
      <c r="M9426" s="271"/>
      <c r="N9426" s="270" t="e">
        <v>#N/A</v>
      </c>
      <c r="O9426" s="272" t="e">
        <v>#N/A</v>
      </c>
      <c r="P9426" s="272" t="e">
        <v>#N/A</v>
      </c>
      <c r="Q9426" s="272" t="e">
        <v>#N/A</v>
      </c>
      <c r="S9426" s="208"/>
    </row>
    <row r="9427" spans="1:20" ht="12">
      <c r="A9427" s="268" t="str">
        <f t="shared" si="294"/>
        <v>39-1007821881678662</v>
      </c>
      <c r="B9427" s="304" t="s">
        <v>19891</v>
      </c>
      <c r="C9427" s="269" t="s">
        <v>6806</v>
      </c>
      <c r="D9427" s="144" t="s">
        <v>3106</v>
      </c>
      <c r="E9427" s="269" t="s">
        <v>13768</v>
      </c>
      <c r="F9427" s="145" t="s">
        <v>3106</v>
      </c>
      <c r="G9427" s="269" t="s">
        <v>3106</v>
      </c>
      <c r="H9427" s="305" t="s">
        <v>6808</v>
      </c>
      <c r="I9427" s="307" t="s">
        <v>6808</v>
      </c>
      <c r="J9427" s="201" t="str">
        <f t="shared" si="295"/>
        <v>9999</v>
      </c>
      <c r="K9427" s="270"/>
      <c r="L9427" s="270"/>
      <c r="M9427" s="271"/>
      <c r="N9427" s="270" t="e">
        <v>#N/A</v>
      </c>
      <c r="O9427" s="272" t="e">
        <v>#N/A</v>
      </c>
      <c r="P9427" s="272" t="e">
        <v>#N/A</v>
      </c>
      <c r="Q9427" s="272" t="e">
        <v>#N/A</v>
      </c>
      <c r="S9427" s="208"/>
    </row>
    <row r="9428" spans="1:20" ht="12">
      <c r="A9428" s="268" t="str">
        <f t="shared" si="294"/>
        <v>39-1008001225091721</v>
      </c>
      <c r="B9428" s="304" t="s">
        <v>19891</v>
      </c>
      <c r="C9428" s="269" t="s">
        <v>4957</v>
      </c>
      <c r="D9428" s="144" t="s">
        <v>3106</v>
      </c>
      <c r="E9428" s="269" t="s">
        <v>13769</v>
      </c>
      <c r="F9428" s="145" t="s">
        <v>3106</v>
      </c>
      <c r="G9428" s="269" t="s">
        <v>3106</v>
      </c>
      <c r="H9428" s="305" t="s">
        <v>4959</v>
      </c>
      <c r="I9428" s="307" t="s">
        <v>4959</v>
      </c>
      <c r="J9428" s="201" t="str">
        <f t="shared" si="295"/>
        <v>9999</v>
      </c>
      <c r="K9428" s="270"/>
      <c r="L9428" s="270"/>
      <c r="M9428" s="271"/>
      <c r="N9428" s="270" t="e">
        <v>#N/A</v>
      </c>
      <c r="O9428" s="272" t="e">
        <v>#N/A</v>
      </c>
      <c r="P9428" s="272" t="e">
        <v>#N/A</v>
      </c>
      <c r="Q9428" s="272" t="e">
        <v>#N/A</v>
      </c>
      <c r="S9428" s="208"/>
    </row>
    <row r="9429" spans="1:20" ht="12">
      <c r="A9429" s="268" t="str">
        <f t="shared" ref="A9429:A9492" si="296">E9429&amp;C9429</f>
        <v>39-1009171033181862</v>
      </c>
      <c r="B9429" s="304" t="s">
        <v>19891</v>
      </c>
      <c r="C9429" s="269" t="s">
        <v>6799</v>
      </c>
      <c r="D9429" s="144" t="s">
        <v>3106</v>
      </c>
      <c r="E9429" s="269" t="s">
        <v>13770</v>
      </c>
      <c r="F9429" s="145" t="s">
        <v>3106</v>
      </c>
      <c r="G9429" s="269" t="s">
        <v>3106</v>
      </c>
      <c r="H9429" s="305" t="s">
        <v>6801</v>
      </c>
      <c r="I9429" s="307" t="s">
        <v>6801</v>
      </c>
      <c r="J9429" s="201" t="str">
        <f t="shared" si="295"/>
        <v>9999</v>
      </c>
      <c r="K9429" s="270"/>
      <c r="L9429" s="270"/>
      <c r="M9429" s="271"/>
      <c r="N9429" s="270" t="e">
        <v>#N/A</v>
      </c>
      <c r="O9429" s="272" t="e">
        <v>#N/A</v>
      </c>
      <c r="P9429" s="272" t="e">
        <v>#N/A</v>
      </c>
      <c r="Q9429" s="272" t="e">
        <v>#N/A</v>
      </c>
      <c r="S9429" s="208"/>
    </row>
    <row r="9430" spans="1:20" ht="12">
      <c r="A9430" s="268" t="str">
        <f t="shared" si="296"/>
        <v>39-1009801205899705</v>
      </c>
      <c r="B9430" s="304" t="s">
        <v>19891</v>
      </c>
      <c r="C9430" s="269" t="s">
        <v>4954</v>
      </c>
      <c r="D9430" s="144" t="s">
        <v>3106</v>
      </c>
      <c r="E9430" s="269" t="s">
        <v>13771</v>
      </c>
      <c r="F9430" s="145" t="s">
        <v>3106</v>
      </c>
      <c r="G9430" s="269" t="s">
        <v>3106</v>
      </c>
      <c r="H9430" s="305" t="s">
        <v>4956</v>
      </c>
      <c r="I9430" s="307" t="s">
        <v>4956</v>
      </c>
      <c r="J9430" s="201" t="str">
        <f t="shared" si="295"/>
        <v>9999</v>
      </c>
      <c r="K9430" s="270"/>
      <c r="L9430" s="270"/>
      <c r="M9430" s="271"/>
      <c r="N9430" s="270" t="e">
        <v>#N/A</v>
      </c>
      <c r="O9430" s="272" t="e">
        <v>#N/A</v>
      </c>
      <c r="P9430" s="272" t="e">
        <v>#N/A</v>
      </c>
      <c r="Q9430" s="272" t="e">
        <v>#N/A</v>
      </c>
      <c r="S9430" s="208"/>
    </row>
    <row r="9431" spans="1:20" ht="12">
      <c r="A9431" s="268" t="str">
        <f t="shared" si="296"/>
        <v>39-1302531407807050</v>
      </c>
      <c r="B9431" s="304" t="s">
        <v>19891</v>
      </c>
      <c r="C9431" s="269" t="s">
        <v>4960</v>
      </c>
      <c r="D9431" s="144" t="s">
        <v>3106</v>
      </c>
      <c r="E9431" s="269" t="s">
        <v>13772</v>
      </c>
      <c r="F9431" s="145" t="s">
        <v>3106</v>
      </c>
      <c r="G9431" s="269" t="s">
        <v>3106</v>
      </c>
      <c r="H9431" s="305" t="s">
        <v>4962</v>
      </c>
      <c r="I9431" s="307" t="s">
        <v>4962</v>
      </c>
      <c r="J9431" s="201" t="str">
        <f t="shared" si="295"/>
        <v>9999</v>
      </c>
      <c r="K9431" s="270"/>
      <c r="L9431" s="270"/>
      <c r="M9431" s="271"/>
      <c r="N9431" s="270" t="e">
        <v>#N/A</v>
      </c>
      <c r="O9431" s="272" t="e">
        <v>#N/A</v>
      </c>
      <c r="P9431" s="272" t="e">
        <v>#N/A</v>
      </c>
      <c r="Q9431" s="272" t="e">
        <v>#N/A</v>
      </c>
      <c r="S9431" s="208"/>
    </row>
    <row r="9432" spans="1:20" s="257" customFormat="1" ht="12">
      <c r="A9432" s="316" t="str">
        <f t="shared" si="296"/>
        <v>48-1015061235241688</v>
      </c>
      <c r="B9432" s="317" t="s">
        <v>19891</v>
      </c>
      <c r="C9432" s="318" t="s">
        <v>6772</v>
      </c>
      <c r="D9432" s="319" t="s">
        <v>3106</v>
      </c>
      <c r="E9432" s="318" t="s">
        <v>13773</v>
      </c>
      <c r="F9432" s="320" t="s">
        <v>3106</v>
      </c>
      <c r="G9432" s="318" t="s">
        <v>3106</v>
      </c>
      <c r="H9432" s="321" t="s">
        <v>6774</v>
      </c>
      <c r="I9432" s="322" t="s">
        <v>6774</v>
      </c>
      <c r="J9432" s="201" t="str">
        <f t="shared" si="295"/>
        <v>9999</v>
      </c>
      <c r="K9432" s="270"/>
      <c r="L9432" s="270"/>
      <c r="M9432" s="271"/>
      <c r="N9432" s="270" t="e">
        <v>#N/A</v>
      </c>
      <c r="O9432" s="272" t="e">
        <v>#N/A</v>
      </c>
      <c r="P9432" s="272" t="e">
        <v>#N/A</v>
      </c>
      <c r="Q9432" s="272" t="e">
        <v>#N/A</v>
      </c>
      <c r="R9432" s="208"/>
      <c r="S9432" s="208"/>
      <c r="T9432" s="208"/>
    </row>
    <row r="9433" spans="1:20" ht="13.15" customHeight="1">
      <c r="A9433" s="268" t="str">
        <f t="shared" si="296"/>
        <v>48-1015321801854591</v>
      </c>
      <c r="B9433" s="304" t="s">
        <v>19891</v>
      </c>
      <c r="C9433" s="269" t="s">
        <v>5042</v>
      </c>
      <c r="D9433" s="144" t="s">
        <v>3106</v>
      </c>
      <c r="E9433" s="269" t="s">
        <v>13774</v>
      </c>
      <c r="F9433" s="145" t="s">
        <v>3106</v>
      </c>
      <c r="G9433" s="269" t="s">
        <v>3106</v>
      </c>
      <c r="H9433" s="305" t="s">
        <v>5044</v>
      </c>
      <c r="I9433" s="307" t="s">
        <v>5044</v>
      </c>
      <c r="J9433" s="201" t="str">
        <f t="shared" si="295"/>
        <v>9999</v>
      </c>
      <c r="K9433" s="323"/>
      <c r="L9433" s="270"/>
      <c r="M9433" s="271"/>
      <c r="N9433" s="270" t="e">
        <v>#N/A</v>
      </c>
      <c r="O9433" s="272" t="e">
        <v>#N/A</v>
      </c>
      <c r="P9433" s="272" t="e">
        <v>#N/A</v>
      </c>
      <c r="Q9433" s="272" t="e">
        <v>#N/A</v>
      </c>
      <c r="S9433" s="208"/>
    </row>
    <row r="9434" spans="1:20" ht="13.15" customHeight="1">
      <c r="A9434" s="268" t="str">
        <f t="shared" si="296"/>
        <v>48-1016801407853740</v>
      </c>
      <c r="B9434" s="304" t="s">
        <v>19891</v>
      </c>
      <c r="C9434" s="269" t="s">
        <v>6778</v>
      </c>
      <c r="D9434" s="144" t="s">
        <v>3106</v>
      </c>
      <c r="E9434" s="269" t="s">
        <v>13775</v>
      </c>
      <c r="F9434" s="145" t="s">
        <v>3106</v>
      </c>
      <c r="G9434" s="269" t="s">
        <v>3106</v>
      </c>
      <c r="H9434" s="305" t="s">
        <v>13776</v>
      </c>
      <c r="I9434" s="307" t="s">
        <v>13776</v>
      </c>
      <c r="J9434" s="201" t="str">
        <f t="shared" si="295"/>
        <v>9999</v>
      </c>
      <c r="K9434" s="323"/>
      <c r="L9434" s="270"/>
      <c r="M9434" s="271"/>
      <c r="N9434" s="270" t="e">
        <v>#N/A</v>
      </c>
      <c r="O9434" s="272" t="e">
        <v>#N/A</v>
      </c>
      <c r="P9434" s="272" t="e">
        <v>#N/A</v>
      </c>
      <c r="Q9434" s="272" t="e">
        <v>#N/A</v>
      </c>
      <c r="S9434" s="208"/>
    </row>
    <row r="9435" spans="1:20" ht="13.15" customHeight="1">
      <c r="A9435" s="324" t="str">
        <f t="shared" si="296"/>
        <v>48-1049151336366442</v>
      </c>
      <c r="B9435" s="325" t="s">
        <v>19891</v>
      </c>
      <c r="C9435" s="313" t="s">
        <v>6840</v>
      </c>
      <c r="D9435" s="326" t="s">
        <v>3106</v>
      </c>
      <c r="E9435" s="313" t="s">
        <v>13777</v>
      </c>
      <c r="F9435" s="327" t="s">
        <v>3106</v>
      </c>
      <c r="G9435" s="313" t="s">
        <v>3106</v>
      </c>
      <c r="H9435" s="328" t="s">
        <v>6843</v>
      </c>
      <c r="I9435" s="329" t="s">
        <v>6843</v>
      </c>
      <c r="J9435" s="201" t="str">
        <f t="shared" si="295"/>
        <v>9999</v>
      </c>
      <c r="K9435" s="330"/>
      <c r="L9435" s="330"/>
      <c r="M9435" s="331"/>
      <c r="N9435" s="330" t="e">
        <v>#N/A</v>
      </c>
      <c r="O9435" s="272" t="e">
        <v>#N/A</v>
      </c>
      <c r="P9435" s="272" t="e">
        <v>#N/A</v>
      </c>
      <c r="Q9435" s="272" t="e">
        <v>#N/A</v>
      </c>
      <c r="S9435" s="208"/>
    </row>
    <row r="9436" spans="1:20" ht="13.15" customHeight="1">
      <c r="A9436" s="324" t="str">
        <f t="shared" si="296"/>
        <v>48-1090661023297462</v>
      </c>
      <c r="B9436" s="325" t="s">
        <v>19891</v>
      </c>
      <c r="C9436" s="313" t="s">
        <v>7879</v>
      </c>
      <c r="D9436" s="326" t="s">
        <v>3106</v>
      </c>
      <c r="E9436" s="313" t="s">
        <v>13778</v>
      </c>
      <c r="F9436" s="327" t="s">
        <v>3106</v>
      </c>
      <c r="G9436" s="313" t="s">
        <v>3106</v>
      </c>
      <c r="H9436" s="328" t="s">
        <v>7881</v>
      </c>
      <c r="I9436" s="329" t="s">
        <v>7881</v>
      </c>
      <c r="J9436" s="201" t="str">
        <f t="shared" si="295"/>
        <v>9999</v>
      </c>
      <c r="K9436" s="330"/>
      <c r="L9436" s="330"/>
      <c r="M9436" s="331"/>
      <c r="N9436" s="330" t="e">
        <v>#N/A</v>
      </c>
      <c r="O9436" s="272" t="e">
        <v>#N/A</v>
      </c>
      <c r="P9436" s="272" t="e">
        <v>#N/A</v>
      </c>
      <c r="Q9436" s="272" t="e">
        <v>#N/A</v>
      </c>
      <c r="S9436" s="208"/>
    </row>
    <row r="9437" spans="1:20" ht="13.15" customHeight="1">
      <c r="A9437" s="324" t="str">
        <f t="shared" si="296"/>
        <v>48-1145521447212121</v>
      </c>
      <c r="B9437" s="325" t="s">
        <v>19891</v>
      </c>
      <c r="C9437" s="313" t="s">
        <v>9624</v>
      </c>
      <c r="D9437" s="326" t="s">
        <v>3106</v>
      </c>
      <c r="E9437" s="313" t="s">
        <v>13779</v>
      </c>
      <c r="F9437" s="327" t="s">
        <v>3106</v>
      </c>
      <c r="G9437" s="313" t="s">
        <v>3106</v>
      </c>
      <c r="H9437" s="328" t="s">
        <v>9626</v>
      </c>
      <c r="I9437" s="329" t="s">
        <v>9626</v>
      </c>
      <c r="J9437" s="201" t="str">
        <f t="shared" si="295"/>
        <v>9999</v>
      </c>
      <c r="K9437" s="330"/>
      <c r="L9437" s="330"/>
      <c r="M9437" s="331"/>
      <c r="N9437" s="330" t="e">
        <v>#N/A</v>
      </c>
      <c r="O9437" s="272" t="e">
        <v>#N/A</v>
      </c>
      <c r="P9437" s="272" t="e">
        <v>#N/A</v>
      </c>
      <c r="Q9437" s="272" t="e">
        <v>#N/A</v>
      </c>
      <c r="S9437" s="208"/>
    </row>
    <row r="9438" spans="1:20" ht="13.15" customHeight="1">
      <c r="A9438" s="324" t="str">
        <f t="shared" si="296"/>
        <v>48-1578811669633848</v>
      </c>
      <c r="B9438" s="325" t="s">
        <v>19891</v>
      </c>
      <c r="C9438" s="313" t="s">
        <v>13780</v>
      </c>
      <c r="D9438" s="326" t="s">
        <v>3106</v>
      </c>
      <c r="E9438" s="313" t="s">
        <v>13781</v>
      </c>
      <c r="F9438" s="327" t="s">
        <v>3106</v>
      </c>
      <c r="G9438" s="313" t="s">
        <v>3106</v>
      </c>
      <c r="H9438" s="328" t="s">
        <v>13782</v>
      </c>
      <c r="I9438" s="329" t="s">
        <v>13782</v>
      </c>
      <c r="J9438" s="201" t="str">
        <f t="shared" si="295"/>
        <v>9999</v>
      </c>
      <c r="K9438" s="330"/>
      <c r="L9438" s="330"/>
      <c r="M9438" s="331"/>
      <c r="N9438" s="270" t="e">
        <v>#N/A</v>
      </c>
      <c r="O9438" s="272" t="e">
        <v>#N/A</v>
      </c>
      <c r="P9438" s="272" t="e">
        <v>#N/A</v>
      </c>
      <c r="Q9438" s="272" t="e">
        <v>#N/A</v>
      </c>
      <c r="S9438" s="208"/>
    </row>
    <row r="9439" spans="1:20" ht="13.15" customHeight="1">
      <c r="A9439" s="324" t="str">
        <f t="shared" si="296"/>
        <v>48-1645911154369114</v>
      </c>
      <c r="B9439" s="325" t="s">
        <v>19891</v>
      </c>
      <c r="C9439" s="313" t="s">
        <v>10433</v>
      </c>
      <c r="D9439" s="326" t="s">
        <v>3106</v>
      </c>
      <c r="E9439" s="313" t="s">
        <v>13783</v>
      </c>
      <c r="F9439" s="327" t="s">
        <v>3106</v>
      </c>
      <c r="G9439" s="313" t="s">
        <v>3106</v>
      </c>
      <c r="H9439" s="328" t="s">
        <v>3645</v>
      </c>
      <c r="I9439" s="332" t="e">
        <v>#N/A</v>
      </c>
      <c r="J9439" s="201" t="str">
        <f t="shared" si="295"/>
        <v>9999</v>
      </c>
      <c r="K9439" s="330"/>
      <c r="L9439" s="330"/>
      <c r="M9439" s="331"/>
      <c r="N9439" s="270" t="e">
        <v>#N/A</v>
      </c>
      <c r="O9439" s="272" t="e">
        <v>#N/A</v>
      </c>
      <c r="P9439" s="272" t="e">
        <v>#N/A</v>
      </c>
      <c r="Q9439" s="272" t="e">
        <v>#N/A</v>
      </c>
      <c r="S9439" s="208"/>
    </row>
    <row r="9440" spans="1:20" ht="13.15" customHeight="1">
      <c r="A9440" s="324" t="str">
        <f t="shared" si="296"/>
        <v>48-1645921164448486</v>
      </c>
      <c r="B9440" s="325" t="s">
        <v>19891</v>
      </c>
      <c r="C9440" s="313" t="s">
        <v>8093</v>
      </c>
      <c r="D9440" s="326" t="s">
        <v>3106</v>
      </c>
      <c r="E9440" s="313" t="s">
        <v>13784</v>
      </c>
      <c r="F9440" s="327" t="s">
        <v>3106</v>
      </c>
      <c r="G9440" s="313" t="s">
        <v>3106</v>
      </c>
      <c r="H9440" s="328" t="s">
        <v>3645</v>
      </c>
      <c r="I9440" s="332" t="e">
        <v>#N/A</v>
      </c>
      <c r="J9440" s="201" t="str">
        <f t="shared" si="295"/>
        <v>9999</v>
      </c>
      <c r="K9440" s="330"/>
      <c r="L9440" s="330"/>
      <c r="M9440" s="331"/>
      <c r="N9440" s="270" t="e">
        <v>#N/A</v>
      </c>
      <c r="O9440" s="272" t="e">
        <v>#N/A</v>
      </c>
      <c r="P9440" s="272" t="e">
        <v>#N/A</v>
      </c>
      <c r="Q9440" s="272" t="e">
        <v>#N/A</v>
      </c>
      <c r="S9440" s="208"/>
    </row>
    <row r="9441" spans="1:20" ht="13.15" customHeight="1">
      <c r="A9441" s="268" t="str">
        <f t="shared" si="296"/>
        <v>48-1645941962428268</v>
      </c>
      <c r="B9441" s="304" t="s">
        <v>19891</v>
      </c>
      <c r="C9441" s="269" t="s">
        <v>10437</v>
      </c>
      <c r="D9441" s="144" t="s">
        <v>3106</v>
      </c>
      <c r="E9441" s="269" t="s">
        <v>13785</v>
      </c>
      <c r="F9441" s="145" t="s">
        <v>3106</v>
      </c>
      <c r="G9441" s="269" t="s">
        <v>3106</v>
      </c>
      <c r="H9441" s="305" t="s">
        <v>3645</v>
      </c>
      <c r="I9441" s="306" t="e">
        <v>#N/A</v>
      </c>
      <c r="J9441" s="201" t="str">
        <f t="shared" si="295"/>
        <v>9999</v>
      </c>
      <c r="K9441" s="323"/>
      <c r="L9441" s="323"/>
      <c r="M9441" s="333"/>
      <c r="N9441" s="270" t="e">
        <v>#N/A</v>
      </c>
      <c r="O9441" s="272" t="e">
        <v>#N/A</v>
      </c>
      <c r="P9441" s="272" t="e">
        <v>#N/A</v>
      </c>
      <c r="Q9441" s="272" t="e">
        <v>#N/A</v>
      </c>
      <c r="S9441" s="208"/>
    </row>
    <row r="9442" spans="1:20" s="223" customFormat="1" ht="13.15" customHeight="1">
      <c r="A9442" s="268" t="str">
        <f t="shared" si="296"/>
        <v>49-11543691141154369114</v>
      </c>
      <c r="B9442" s="304" t="s">
        <v>19891</v>
      </c>
      <c r="C9442" s="313" t="s">
        <v>10433</v>
      </c>
      <c r="D9442" s="326" t="s">
        <v>3106</v>
      </c>
      <c r="E9442" s="313" t="s">
        <v>13786</v>
      </c>
      <c r="F9442" s="145" t="s">
        <v>3106</v>
      </c>
      <c r="G9442" s="269" t="s">
        <v>3106</v>
      </c>
      <c r="H9442" s="305" t="s">
        <v>4983</v>
      </c>
      <c r="I9442" s="307" t="s">
        <v>4983</v>
      </c>
      <c r="J9442" s="201" t="str">
        <f t="shared" si="295"/>
        <v>9999</v>
      </c>
      <c r="K9442" s="330"/>
      <c r="L9442" s="330"/>
      <c r="M9442" s="331"/>
      <c r="N9442" s="330" t="e">
        <v>#N/A</v>
      </c>
      <c r="O9442" s="334" t="e">
        <v>#N/A</v>
      </c>
      <c r="P9442" s="334" t="e">
        <v>#N/A</v>
      </c>
      <c r="Q9442" s="334" t="e">
        <v>#N/A</v>
      </c>
      <c r="R9442" s="208"/>
      <c r="S9442" s="208"/>
      <c r="T9442" s="208"/>
    </row>
    <row r="9443" spans="1:20" s="223" customFormat="1" ht="13.15" customHeight="1">
      <c r="A9443" s="268" t="str">
        <f t="shared" si="296"/>
        <v>49-11644484861164448486</v>
      </c>
      <c r="B9443" s="304" t="s">
        <v>19891</v>
      </c>
      <c r="C9443" s="313" t="s">
        <v>8093</v>
      </c>
      <c r="D9443" s="144" t="s">
        <v>3106</v>
      </c>
      <c r="E9443" s="313" t="s">
        <v>13787</v>
      </c>
      <c r="F9443" s="145" t="s">
        <v>3106</v>
      </c>
      <c r="G9443" s="269" t="s">
        <v>3106</v>
      </c>
      <c r="H9443" s="305" t="s">
        <v>4983</v>
      </c>
      <c r="I9443" s="307" t="s">
        <v>4983</v>
      </c>
      <c r="J9443" s="201" t="str">
        <f t="shared" si="295"/>
        <v>9999</v>
      </c>
      <c r="K9443" s="330"/>
      <c r="L9443" s="330"/>
      <c r="M9443" s="331"/>
      <c r="N9443" s="330" t="e">
        <v>#N/A</v>
      </c>
      <c r="O9443" s="334" t="e">
        <v>#N/A</v>
      </c>
      <c r="P9443" s="334" t="e">
        <v>#N/A</v>
      </c>
      <c r="Q9443" s="334" t="e">
        <v>#N/A</v>
      </c>
      <c r="R9443" s="208"/>
      <c r="S9443" s="208"/>
      <c r="T9443" s="208"/>
    </row>
    <row r="9444" spans="1:20" s="223" customFormat="1" ht="13.15" customHeight="1">
      <c r="A9444" s="268" t="str">
        <f t="shared" si="296"/>
        <v>49-11846159321184615932</v>
      </c>
      <c r="B9444" s="304" t="s">
        <v>19891</v>
      </c>
      <c r="C9444" s="313" t="s">
        <v>10428</v>
      </c>
      <c r="D9444" s="144" t="s">
        <v>3106</v>
      </c>
      <c r="E9444" s="313" t="s">
        <v>13788</v>
      </c>
      <c r="F9444" s="145" t="s">
        <v>3106</v>
      </c>
      <c r="G9444" s="269" t="s">
        <v>3106</v>
      </c>
      <c r="H9444" s="305" t="s">
        <v>13789</v>
      </c>
      <c r="I9444" s="307" t="s">
        <v>13789</v>
      </c>
      <c r="J9444" s="201" t="str">
        <f t="shared" si="295"/>
        <v>9999</v>
      </c>
      <c r="K9444" s="330"/>
      <c r="L9444" s="330"/>
      <c r="M9444" s="331"/>
      <c r="N9444" s="330" t="e">
        <v>#N/A</v>
      </c>
      <c r="O9444" s="334" t="e">
        <v>#N/A</v>
      </c>
      <c r="P9444" s="334" t="e">
        <v>#N/A</v>
      </c>
      <c r="Q9444" s="334" t="e">
        <v>#N/A</v>
      </c>
      <c r="R9444" s="208"/>
      <c r="S9444" s="208"/>
      <c r="T9444" s="208"/>
    </row>
    <row r="9445" spans="1:20" s="223" customFormat="1" ht="13.15" customHeight="1">
      <c r="A9445" s="268" t="str">
        <f t="shared" si="296"/>
        <v>49-13068305001306830500</v>
      </c>
      <c r="B9445" s="304" t="s">
        <v>19891</v>
      </c>
      <c r="C9445" s="313" t="s">
        <v>10219</v>
      </c>
      <c r="D9445" s="144" t="s">
        <v>3106</v>
      </c>
      <c r="E9445" s="313" t="s">
        <v>13790</v>
      </c>
      <c r="F9445" s="145" t="s">
        <v>3106</v>
      </c>
      <c r="G9445" s="269" t="s">
        <v>3106</v>
      </c>
      <c r="H9445" s="305" t="s">
        <v>10222</v>
      </c>
      <c r="I9445" s="307" t="s">
        <v>10222</v>
      </c>
      <c r="J9445" s="201" t="str">
        <f t="shared" si="295"/>
        <v>9999</v>
      </c>
      <c r="K9445" s="270"/>
      <c r="L9445" s="270"/>
      <c r="M9445" s="271"/>
      <c r="N9445" s="270" t="e">
        <v>#N/A</v>
      </c>
      <c r="O9445" s="272" t="e">
        <v>#N/A</v>
      </c>
      <c r="P9445" s="272" t="e">
        <v>#N/A</v>
      </c>
      <c r="Q9445" s="272" t="e">
        <v>#N/A</v>
      </c>
      <c r="R9445" s="208"/>
      <c r="S9445" s="208"/>
      <c r="T9445" s="208"/>
    </row>
    <row r="9446" spans="1:20" s="223" customFormat="1" ht="13.15" customHeight="1">
      <c r="A9446" s="324" t="str">
        <f t="shared" si="296"/>
        <v>49-13363664421336366442</v>
      </c>
      <c r="B9446" s="304" t="s">
        <v>19891</v>
      </c>
      <c r="C9446" s="313" t="s">
        <v>6840</v>
      </c>
      <c r="D9446" s="144" t="s">
        <v>3106</v>
      </c>
      <c r="E9446" s="269" t="s">
        <v>13791</v>
      </c>
      <c r="F9446" s="145" t="s">
        <v>3106</v>
      </c>
      <c r="G9446" s="269" t="s">
        <v>3106</v>
      </c>
      <c r="H9446" s="305" t="s">
        <v>6843</v>
      </c>
      <c r="I9446" s="307" t="s">
        <v>6843</v>
      </c>
      <c r="J9446" s="201" t="str">
        <f t="shared" si="295"/>
        <v>9999</v>
      </c>
      <c r="K9446" s="270"/>
      <c r="L9446" s="330"/>
      <c r="M9446" s="271"/>
      <c r="N9446" s="330" t="e">
        <v>#N/A</v>
      </c>
      <c r="O9446" s="334" t="e">
        <v>#N/A</v>
      </c>
      <c r="P9446" s="334" t="e">
        <v>#N/A</v>
      </c>
      <c r="Q9446" s="334" t="e">
        <v>#N/A</v>
      </c>
      <c r="R9446" s="208"/>
      <c r="S9446" s="208"/>
      <c r="T9446" s="208"/>
    </row>
    <row r="9447" spans="1:20" s="340" customFormat="1" ht="13.15" customHeight="1">
      <c r="A9447" s="268" t="str">
        <f t="shared" si="296"/>
        <v>49-14078537401407853740</v>
      </c>
      <c r="B9447" s="304" t="s">
        <v>19891</v>
      </c>
      <c r="C9447" s="335" t="s">
        <v>6778</v>
      </c>
      <c r="D9447" s="144" t="s">
        <v>3106</v>
      </c>
      <c r="E9447" s="335" t="s">
        <v>13792</v>
      </c>
      <c r="F9447" s="336" t="s">
        <v>3106</v>
      </c>
      <c r="G9447" s="269" t="s">
        <v>3106</v>
      </c>
      <c r="H9447" s="305" t="s">
        <v>13776</v>
      </c>
      <c r="I9447" s="307" t="s">
        <v>13776</v>
      </c>
      <c r="J9447" s="201" t="str">
        <f t="shared" si="295"/>
        <v>9999</v>
      </c>
      <c r="K9447" s="337"/>
      <c r="L9447" s="337"/>
      <c r="M9447" s="331"/>
      <c r="N9447" s="337" t="e">
        <v>#N/A</v>
      </c>
      <c r="O9447" s="338" t="e">
        <v>#N/A</v>
      </c>
      <c r="P9447" s="338" t="e">
        <v>#N/A</v>
      </c>
      <c r="Q9447" s="338" t="e">
        <v>#N/A</v>
      </c>
      <c r="R9447" s="339"/>
      <c r="S9447" s="339"/>
      <c r="T9447" s="339"/>
    </row>
    <row r="9448" spans="1:20" s="223" customFormat="1" ht="13.15" customHeight="1">
      <c r="A9448" s="316" t="str">
        <f t="shared" si="296"/>
        <v>49-14876283011487628301</v>
      </c>
      <c r="B9448" s="317" t="s">
        <v>19891</v>
      </c>
      <c r="C9448" s="318" t="s">
        <v>9727</v>
      </c>
      <c r="D9448" s="319" t="s">
        <v>3106</v>
      </c>
      <c r="E9448" s="313" t="s">
        <v>13793</v>
      </c>
      <c r="F9448" s="320" t="s">
        <v>3106</v>
      </c>
      <c r="G9448" s="318" t="s">
        <v>3106</v>
      </c>
      <c r="H9448" s="321" t="s">
        <v>9729</v>
      </c>
      <c r="I9448" s="322" t="s">
        <v>9729</v>
      </c>
      <c r="J9448" s="201" t="str">
        <f t="shared" si="295"/>
        <v>9999</v>
      </c>
      <c r="K9448" s="330"/>
      <c r="L9448" s="330"/>
      <c r="M9448" s="331"/>
      <c r="N9448" s="330" t="e">
        <v>#N/A</v>
      </c>
      <c r="O9448" s="334" t="e">
        <v>#N/A</v>
      </c>
      <c r="P9448" s="334" t="e">
        <v>#N/A</v>
      </c>
      <c r="Q9448" s="334" t="e">
        <v>#N/A</v>
      </c>
      <c r="R9448" s="208"/>
      <c r="S9448" s="208"/>
      <c r="T9448" s="208"/>
    </row>
    <row r="9449" spans="1:20" s="245" customFormat="1" ht="13.15" customHeight="1">
      <c r="A9449" s="268" t="str">
        <f t="shared" si="296"/>
        <v>49-17008822711700882271</v>
      </c>
      <c r="B9449" s="304" t="s">
        <v>19891</v>
      </c>
      <c r="C9449" s="269" t="s">
        <v>9819</v>
      </c>
      <c r="D9449" s="144" t="s">
        <v>3106</v>
      </c>
      <c r="E9449" s="269" t="s">
        <v>13794</v>
      </c>
      <c r="F9449" s="145" t="s">
        <v>3106</v>
      </c>
      <c r="G9449" s="269" t="s">
        <v>3106</v>
      </c>
      <c r="H9449" s="305" t="s">
        <v>9821</v>
      </c>
      <c r="I9449" s="307" t="s">
        <v>9821</v>
      </c>
      <c r="J9449" s="201" t="str">
        <f t="shared" si="295"/>
        <v>9999</v>
      </c>
      <c r="K9449" s="270"/>
      <c r="L9449" s="270"/>
      <c r="M9449" s="271"/>
      <c r="N9449" s="270" t="e">
        <v>#N/A</v>
      </c>
      <c r="O9449" s="272" t="e">
        <v>#N/A</v>
      </c>
      <c r="P9449" s="272" t="e">
        <v>#N/A</v>
      </c>
      <c r="Q9449" s="272" t="e">
        <v>#N/A</v>
      </c>
      <c r="R9449" s="294"/>
      <c r="S9449" s="294"/>
      <c r="T9449" s="294"/>
    </row>
    <row r="9450" spans="1:20" s="245" customFormat="1" ht="13.15" customHeight="1">
      <c r="A9450" s="268" t="str">
        <f t="shared" si="296"/>
        <v>49-18018545911801854591</v>
      </c>
      <c r="B9450" s="304" t="s">
        <v>19891</v>
      </c>
      <c r="C9450" s="269" t="s">
        <v>5042</v>
      </c>
      <c r="D9450" s="144" t="s">
        <v>3106</v>
      </c>
      <c r="E9450" s="269" t="s">
        <v>13795</v>
      </c>
      <c r="F9450" s="145" t="s">
        <v>3106</v>
      </c>
      <c r="G9450" s="269" t="s">
        <v>3106</v>
      </c>
      <c r="H9450" s="305" t="s">
        <v>5044</v>
      </c>
      <c r="I9450" s="307" t="s">
        <v>5044</v>
      </c>
      <c r="J9450" s="201" t="str">
        <f t="shared" si="295"/>
        <v>9999</v>
      </c>
      <c r="K9450" s="270"/>
      <c r="L9450" s="270"/>
      <c r="M9450" s="271"/>
      <c r="N9450" s="270" t="e">
        <v>#N/A</v>
      </c>
      <c r="O9450" s="272" t="e">
        <v>#N/A</v>
      </c>
      <c r="P9450" s="272" t="e">
        <v>#N/A</v>
      </c>
      <c r="Q9450" s="272" t="e">
        <v>#N/A</v>
      </c>
      <c r="R9450" s="294"/>
      <c r="S9450" s="294"/>
      <c r="T9450" s="294"/>
    </row>
    <row r="9451" spans="1:20" s="223" customFormat="1" ht="13.15" customHeight="1">
      <c r="A9451" s="341" t="str">
        <f t="shared" si="296"/>
        <v>49-19624282681962428268</v>
      </c>
      <c r="B9451" s="342" t="s">
        <v>19891</v>
      </c>
      <c r="C9451" s="343" t="s">
        <v>10437</v>
      </c>
      <c r="D9451" s="344" t="s">
        <v>3106</v>
      </c>
      <c r="E9451" s="313" t="s">
        <v>13796</v>
      </c>
      <c r="F9451" s="145" t="s">
        <v>3106</v>
      </c>
      <c r="G9451" s="343" t="s">
        <v>3106</v>
      </c>
      <c r="H9451" s="345" t="s">
        <v>4983</v>
      </c>
      <c r="I9451" s="346" t="s">
        <v>4983</v>
      </c>
      <c r="J9451" s="201" t="str">
        <f t="shared" si="295"/>
        <v>9999</v>
      </c>
      <c r="K9451" s="330"/>
      <c r="L9451" s="330"/>
      <c r="M9451" s="331"/>
      <c r="N9451" s="330" t="e">
        <v>#N/A</v>
      </c>
      <c r="O9451" s="334" t="e">
        <v>#N/A</v>
      </c>
      <c r="P9451" s="334" t="e">
        <v>#N/A</v>
      </c>
      <c r="Q9451" s="334" t="e">
        <v>#N/A</v>
      </c>
      <c r="R9451" s="208"/>
      <c r="S9451" s="208"/>
      <c r="T9451" s="208"/>
    </row>
    <row r="9452" spans="1:20" s="245" customFormat="1" ht="13.15" customHeight="1">
      <c r="A9452" s="268" t="str">
        <f t="shared" si="296"/>
        <v>57-1098911063501005</v>
      </c>
      <c r="B9452" s="304" t="s">
        <v>19891</v>
      </c>
      <c r="C9452" s="269" t="s">
        <v>7027</v>
      </c>
      <c r="D9452" s="144" t="s">
        <v>3106</v>
      </c>
      <c r="E9452" s="269" t="s">
        <v>13797</v>
      </c>
      <c r="F9452" s="145" t="s">
        <v>3106</v>
      </c>
      <c r="G9452" s="269" t="s">
        <v>3106</v>
      </c>
      <c r="H9452" s="305" t="s">
        <v>7029</v>
      </c>
      <c r="I9452" s="307" t="s">
        <v>7029</v>
      </c>
      <c r="J9452" s="201" t="str">
        <f t="shared" si="295"/>
        <v>9999</v>
      </c>
      <c r="K9452" s="270"/>
      <c r="L9452" s="270"/>
      <c r="M9452" s="271"/>
      <c r="N9452" s="270" t="e">
        <v>#N/A</v>
      </c>
      <c r="O9452" s="272" t="e">
        <v>#N/A</v>
      </c>
      <c r="P9452" s="272" t="e">
        <v>#N/A</v>
      </c>
      <c r="Q9452" s="272" t="e">
        <v>#N/A</v>
      </c>
      <c r="R9452" s="294"/>
      <c r="S9452" s="294"/>
      <c r="T9452" s="294"/>
    </row>
    <row r="9453" spans="1:20" s="245" customFormat="1" ht="13.15" customHeight="1">
      <c r="A9453" s="268" t="str">
        <f t="shared" si="296"/>
        <v>57-1118351932162195</v>
      </c>
      <c r="B9453" s="304" t="s">
        <v>19891</v>
      </c>
      <c r="C9453" s="269" t="s">
        <v>5045</v>
      </c>
      <c r="D9453" s="144" t="s">
        <v>3106</v>
      </c>
      <c r="E9453" s="269" t="s">
        <v>13798</v>
      </c>
      <c r="F9453" s="145" t="s">
        <v>3106</v>
      </c>
      <c r="G9453" s="269" t="s">
        <v>3106</v>
      </c>
      <c r="H9453" s="305" t="s">
        <v>5047</v>
      </c>
      <c r="I9453" s="307" t="s">
        <v>5047</v>
      </c>
      <c r="J9453" s="201" t="str">
        <f t="shared" si="295"/>
        <v>9999</v>
      </c>
      <c r="K9453" s="270"/>
      <c r="L9453" s="270"/>
      <c r="M9453" s="271"/>
      <c r="N9453" s="270" t="e">
        <v>#N/A</v>
      </c>
      <c r="O9453" s="272" t="e">
        <v>#N/A</v>
      </c>
      <c r="P9453" s="272" t="e">
        <v>#N/A</v>
      </c>
      <c r="Q9453" s="272" t="e">
        <v>#N/A</v>
      </c>
      <c r="R9453" s="294"/>
      <c r="S9453" s="294"/>
      <c r="T9453" s="294"/>
    </row>
    <row r="9454" spans="1:20" s="245" customFormat="1" ht="13.15" customHeight="1">
      <c r="A9454" s="268" t="str">
        <f t="shared" si="296"/>
        <v>57-1162271932162195</v>
      </c>
      <c r="B9454" s="304" t="s">
        <v>19891</v>
      </c>
      <c r="C9454" s="269" t="s">
        <v>5045</v>
      </c>
      <c r="D9454" s="144" t="s">
        <v>3106</v>
      </c>
      <c r="E9454" s="269" t="s">
        <v>13799</v>
      </c>
      <c r="F9454" s="145" t="s">
        <v>3106</v>
      </c>
      <c r="G9454" s="269" t="s">
        <v>3106</v>
      </c>
      <c r="H9454" s="305" t="s">
        <v>5047</v>
      </c>
      <c r="I9454" s="307" t="s">
        <v>5047</v>
      </c>
      <c r="J9454" s="201" t="str">
        <f t="shared" si="295"/>
        <v>9999</v>
      </c>
      <c r="K9454" s="270"/>
      <c r="L9454" s="270"/>
      <c r="M9454" s="271"/>
      <c r="N9454" s="270" t="e">
        <v>#N/A</v>
      </c>
      <c r="O9454" s="272" t="e">
        <v>#N/A</v>
      </c>
      <c r="P9454" s="272" t="e">
        <v>#N/A</v>
      </c>
      <c r="Q9454" s="272" t="e">
        <v>#N/A</v>
      </c>
      <c r="R9454" s="208"/>
      <c r="S9454" s="208"/>
      <c r="T9454" s="208"/>
    </row>
    <row r="9455" spans="1:20" s="245" customFormat="1" ht="13.15" customHeight="1">
      <c r="A9455" s="268" t="str">
        <f t="shared" si="296"/>
        <v>57-1462351871608216</v>
      </c>
      <c r="B9455" s="304" t="s">
        <v>19891</v>
      </c>
      <c r="C9455" s="269" t="s">
        <v>10937</v>
      </c>
      <c r="D9455" s="144" t="s">
        <v>3106</v>
      </c>
      <c r="E9455" s="269" t="s">
        <v>13800</v>
      </c>
      <c r="F9455" s="145" t="s">
        <v>3106</v>
      </c>
      <c r="G9455" s="269" t="s">
        <v>3106</v>
      </c>
      <c r="H9455" s="305" t="s">
        <v>3645</v>
      </c>
      <c r="I9455" s="306" t="e">
        <v>#N/A</v>
      </c>
      <c r="J9455" s="201" t="str">
        <f t="shared" si="295"/>
        <v>9999</v>
      </c>
      <c r="K9455" s="270"/>
      <c r="L9455" s="270"/>
      <c r="M9455" s="271"/>
      <c r="N9455" s="270" t="e">
        <v>#N/A</v>
      </c>
      <c r="O9455" s="272" t="e">
        <v>#N/A</v>
      </c>
      <c r="P9455" s="272" t="e">
        <v>#N/A</v>
      </c>
      <c r="Q9455" s="272" t="e">
        <v>#N/A</v>
      </c>
      <c r="R9455" s="208"/>
      <c r="S9455" s="208"/>
      <c r="T9455" s="208"/>
    </row>
    <row r="9456" spans="1:20" s="245" customFormat="1" ht="13.15" customHeight="1">
      <c r="A9456" s="268" t="str">
        <f t="shared" si="296"/>
        <v>59-1015061235241688</v>
      </c>
      <c r="B9456" s="304" t="s">
        <v>19891</v>
      </c>
      <c r="C9456" s="269" t="s">
        <v>6772</v>
      </c>
      <c r="D9456" s="144" t="s">
        <v>3106</v>
      </c>
      <c r="E9456" s="269" t="s">
        <v>13801</v>
      </c>
      <c r="F9456" s="145" t="s">
        <v>3106</v>
      </c>
      <c r="G9456" s="269" t="s">
        <v>3106</v>
      </c>
      <c r="H9456" s="305" t="s">
        <v>6774</v>
      </c>
      <c r="I9456" s="307" t="s">
        <v>6774</v>
      </c>
      <c r="J9456" s="201" t="str">
        <f t="shared" si="295"/>
        <v>9999</v>
      </c>
      <c r="K9456" s="270"/>
      <c r="L9456" s="270"/>
      <c r="M9456" s="271"/>
      <c r="N9456" s="270" t="e">
        <v>#N/A</v>
      </c>
      <c r="O9456" s="272" t="e">
        <v>#N/A</v>
      </c>
      <c r="P9456" s="272" t="e">
        <v>#N/A</v>
      </c>
      <c r="Q9456" s="272" t="e">
        <v>#N/A</v>
      </c>
      <c r="R9456" s="208"/>
      <c r="S9456" s="208"/>
      <c r="T9456" s="208"/>
    </row>
    <row r="9457" spans="1:20" s="245" customFormat="1" ht="13.15" customHeight="1">
      <c r="A9457" s="268" t="str">
        <f t="shared" si="296"/>
        <v>59-1015321801854591</v>
      </c>
      <c r="B9457" s="304" t="s">
        <v>19891</v>
      </c>
      <c r="C9457" s="269" t="s">
        <v>5042</v>
      </c>
      <c r="D9457" s="144" t="s">
        <v>3106</v>
      </c>
      <c r="E9457" s="269" t="s">
        <v>13802</v>
      </c>
      <c r="F9457" s="145" t="s">
        <v>3106</v>
      </c>
      <c r="G9457" s="269" t="s">
        <v>3106</v>
      </c>
      <c r="H9457" s="305" t="s">
        <v>5044</v>
      </c>
      <c r="I9457" s="307" t="s">
        <v>5044</v>
      </c>
      <c r="J9457" s="201" t="str">
        <f t="shared" si="295"/>
        <v>9999</v>
      </c>
      <c r="K9457" s="270"/>
      <c r="L9457" s="270"/>
      <c r="M9457" s="271"/>
      <c r="N9457" s="270" t="e">
        <v>#N/A</v>
      </c>
      <c r="O9457" s="272" t="e">
        <v>#N/A</v>
      </c>
      <c r="P9457" s="272" t="e">
        <v>#N/A</v>
      </c>
      <c r="Q9457" s="272" t="e">
        <v>#N/A</v>
      </c>
      <c r="R9457" s="294"/>
      <c r="S9457" s="294"/>
      <c r="T9457" s="294"/>
    </row>
    <row r="9458" spans="1:20" s="245" customFormat="1" ht="13.15" customHeight="1">
      <c r="A9458" s="268" t="str">
        <f t="shared" si="296"/>
        <v>59-1016801407853740</v>
      </c>
      <c r="B9458" s="304" t="s">
        <v>19891</v>
      </c>
      <c r="C9458" s="269" t="s">
        <v>6778</v>
      </c>
      <c r="D9458" s="144" t="s">
        <v>3106</v>
      </c>
      <c r="E9458" s="269" t="s">
        <v>13803</v>
      </c>
      <c r="F9458" s="145" t="s">
        <v>3106</v>
      </c>
      <c r="G9458" s="269" t="s">
        <v>3106</v>
      </c>
      <c r="H9458" s="305" t="s">
        <v>13776</v>
      </c>
      <c r="I9458" s="307" t="s">
        <v>13776</v>
      </c>
      <c r="J9458" s="201" t="str">
        <f t="shared" si="295"/>
        <v>9999</v>
      </c>
      <c r="K9458" s="270"/>
      <c r="L9458" s="270"/>
      <c r="M9458" s="271"/>
      <c r="N9458" s="270" t="e">
        <v>#N/A</v>
      </c>
      <c r="O9458" s="272" t="e">
        <v>#N/A</v>
      </c>
      <c r="P9458" s="272" t="e">
        <v>#N/A</v>
      </c>
      <c r="Q9458" s="272" t="e">
        <v>#N/A</v>
      </c>
      <c r="R9458" s="294"/>
      <c r="S9458" s="294"/>
      <c r="T9458" s="294"/>
    </row>
    <row r="9459" spans="1:20" s="245" customFormat="1" ht="13.15" customHeight="1">
      <c r="A9459" s="268" t="str">
        <f t="shared" si="296"/>
        <v>59-1049151336366442</v>
      </c>
      <c r="B9459" s="304" t="s">
        <v>19891</v>
      </c>
      <c r="C9459" s="269" t="s">
        <v>6840</v>
      </c>
      <c r="D9459" s="144" t="s">
        <v>3106</v>
      </c>
      <c r="E9459" s="269" t="s">
        <v>13804</v>
      </c>
      <c r="F9459" s="145" t="s">
        <v>3106</v>
      </c>
      <c r="G9459" s="269" t="s">
        <v>3106</v>
      </c>
      <c r="H9459" s="305" t="s">
        <v>6843</v>
      </c>
      <c r="I9459" s="307" t="s">
        <v>6843</v>
      </c>
      <c r="J9459" s="201" t="str">
        <f t="shared" si="295"/>
        <v>9999</v>
      </c>
      <c r="K9459" s="270"/>
      <c r="L9459" s="270"/>
      <c r="M9459" s="271"/>
      <c r="N9459" s="270" t="e">
        <v>#N/A</v>
      </c>
      <c r="O9459" s="272" t="e">
        <v>#N/A</v>
      </c>
      <c r="P9459" s="272" t="e">
        <v>#N/A</v>
      </c>
      <c r="Q9459" s="272" t="e">
        <v>#N/A</v>
      </c>
      <c r="R9459" s="294"/>
      <c r="S9459" s="294"/>
      <c r="T9459" s="294"/>
    </row>
    <row r="9460" spans="1:20" s="245" customFormat="1" ht="13.15" customHeight="1">
      <c r="A9460" s="268" t="str">
        <f t="shared" si="296"/>
        <v>59-1161711336246099</v>
      </c>
      <c r="B9460" s="304" t="s">
        <v>19891</v>
      </c>
      <c r="C9460" s="269" t="s">
        <v>6786</v>
      </c>
      <c r="D9460" s="144" t="s">
        <v>3106</v>
      </c>
      <c r="E9460" s="269" t="s">
        <v>13805</v>
      </c>
      <c r="F9460" s="145" t="s">
        <v>3106</v>
      </c>
      <c r="G9460" s="269" t="s">
        <v>3106</v>
      </c>
      <c r="H9460" s="305" t="s">
        <v>6788</v>
      </c>
      <c r="I9460" s="307" t="s">
        <v>6788</v>
      </c>
      <c r="J9460" s="201" t="str">
        <f t="shared" si="295"/>
        <v>9999</v>
      </c>
      <c r="K9460" s="270"/>
      <c r="L9460" s="270"/>
      <c r="M9460" s="271"/>
      <c r="N9460" s="270" t="e">
        <v>#N/A</v>
      </c>
      <c r="O9460" s="272" t="e">
        <v>#N/A</v>
      </c>
      <c r="P9460" s="272" t="e">
        <v>#N/A</v>
      </c>
      <c r="Q9460" s="272" t="e">
        <v>#N/A</v>
      </c>
      <c r="R9460" s="294"/>
      <c r="S9460" s="294"/>
      <c r="T9460" s="294"/>
    </row>
    <row r="9461" spans="1:20" s="245" customFormat="1" ht="13.15" customHeight="1">
      <c r="A9461" s="268" t="str">
        <f t="shared" si="296"/>
        <v>59-1162271932162195</v>
      </c>
      <c r="B9461" s="304" t="s">
        <v>19891</v>
      </c>
      <c r="C9461" s="269" t="s">
        <v>5045</v>
      </c>
      <c r="D9461" s="144" t="s">
        <v>3106</v>
      </c>
      <c r="E9461" s="269" t="s">
        <v>13806</v>
      </c>
      <c r="F9461" s="145" t="s">
        <v>3106</v>
      </c>
      <c r="G9461" s="269" t="s">
        <v>3106</v>
      </c>
      <c r="H9461" s="305" t="s">
        <v>5047</v>
      </c>
      <c r="I9461" s="307" t="s">
        <v>5047</v>
      </c>
      <c r="J9461" s="201" t="str">
        <f t="shared" si="295"/>
        <v>9999</v>
      </c>
      <c r="K9461" s="270"/>
      <c r="L9461" s="270"/>
      <c r="M9461" s="271"/>
      <c r="N9461" s="270" t="e">
        <v>#N/A</v>
      </c>
      <c r="O9461" s="272" t="e">
        <v>#N/A</v>
      </c>
      <c r="P9461" s="272" t="e">
        <v>#N/A</v>
      </c>
      <c r="Q9461" s="272" t="e">
        <v>#N/A</v>
      </c>
      <c r="R9461" s="294"/>
      <c r="S9461" s="294"/>
      <c r="T9461" s="294"/>
    </row>
    <row r="9462" spans="1:20" s="245" customFormat="1" ht="13.15" customHeight="1">
      <c r="A9462" s="268" t="str">
        <f t="shared" si="296"/>
        <v>59-1162711639132178</v>
      </c>
      <c r="B9462" s="304" t="s">
        <v>19891</v>
      </c>
      <c r="C9462" s="269" t="s">
        <v>6811</v>
      </c>
      <c r="D9462" s="144" t="s">
        <v>3106</v>
      </c>
      <c r="E9462" s="269" t="s">
        <v>13807</v>
      </c>
      <c r="F9462" s="145" t="s">
        <v>3106</v>
      </c>
      <c r="G9462" s="269" t="s">
        <v>3106</v>
      </c>
      <c r="H9462" s="305" t="s">
        <v>6918</v>
      </c>
      <c r="I9462" s="307" t="s">
        <v>6918</v>
      </c>
      <c r="J9462" s="201" t="str">
        <f t="shared" si="295"/>
        <v>9999</v>
      </c>
      <c r="K9462" s="270"/>
      <c r="L9462" s="270"/>
      <c r="M9462" s="271"/>
      <c r="N9462" s="270" t="e">
        <v>#N/A</v>
      </c>
      <c r="O9462" s="272" t="e">
        <v>#N/A</v>
      </c>
      <c r="P9462" s="272" t="e">
        <v>#N/A</v>
      </c>
      <c r="Q9462" s="272" t="e">
        <v>#N/A</v>
      </c>
      <c r="R9462" s="294"/>
      <c r="S9462" s="294"/>
      <c r="T9462" s="294"/>
    </row>
    <row r="9463" spans="1:20" s="245" customFormat="1" ht="13.15" customHeight="1">
      <c r="A9463" s="268" t="str">
        <f t="shared" si="296"/>
        <v>59-1164361124197165</v>
      </c>
      <c r="B9463" s="304" t="s">
        <v>19891</v>
      </c>
      <c r="C9463" s="269" t="s">
        <v>9139</v>
      </c>
      <c r="D9463" s="144" t="s">
        <v>3106</v>
      </c>
      <c r="E9463" s="269" t="s">
        <v>13808</v>
      </c>
      <c r="F9463" s="145" t="s">
        <v>3106</v>
      </c>
      <c r="G9463" s="269" t="s">
        <v>3106</v>
      </c>
      <c r="H9463" s="305" t="s">
        <v>9141</v>
      </c>
      <c r="I9463" s="307" t="s">
        <v>9141</v>
      </c>
      <c r="J9463" s="201" t="str">
        <f t="shared" si="295"/>
        <v>9999</v>
      </c>
      <c r="K9463" s="270"/>
      <c r="L9463" s="270"/>
      <c r="M9463" s="271"/>
      <c r="N9463" s="270" t="e">
        <v>#N/A</v>
      </c>
      <c r="O9463" s="272" t="e">
        <v>#N/A</v>
      </c>
      <c r="P9463" s="272" t="e">
        <v>#N/A</v>
      </c>
      <c r="Q9463" s="272" t="e">
        <v>#N/A</v>
      </c>
      <c r="R9463" s="294"/>
      <c r="S9463" s="294"/>
      <c r="T9463" s="294"/>
    </row>
    <row r="9464" spans="1:20" s="245" customFormat="1" ht="13.15" customHeight="1">
      <c r="A9464" s="268" t="str">
        <f t="shared" si="296"/>
        <v>59-1220761629213079</v>
      </c>
      <c r="B9464" s="304" t="s">
        <v>19891</v>
      </c>
      <c r="C9464" s="269" t="s">
        <v>11661</v>
      </c>
      <c r="D9464" s="144" t="s">
        <v>3106</v>
      </c>
      <c r="E9464" s="269" t="s">
        <v>13809</v>
      </c>
      <c r="F9464" s="145" t="s">
        <v>3106</v>
      </c>
      <c r="G9464" s="269" t="s">
        <v>3106</v>
      </c>
      <c r="H9464" s="305" t="s">
        <v>9191</v>
      </c>
      <c r="I9464" s="307" t="s">
        <v>9191</v>
      </c>
      <c r="J9464" s="201" t="str">
        <f t="shared" si="295"/>
        <v>9999</v>
      </c>
      <c r="K9464" s="270"/>
      <c r="L9464" s="270"/>
      <c r="M9464" s="271"/>
      <c r="N9464" s="270" t="e">
        <v>#N/A</v>
      </c>
      <c r="O9464" s="272" t="e">
        <v>#N/A</v>
      </c>
      <c r="P9464" s="272" t="e">
        <v>#N/A</v>
      </c>
      <c r="Q9464" s="272" t="e">
        <v>#N/A</v>
      </c>
      <c r="R9464" s="294"/>
      <c r="S9464" s="294"/>
      <c r="T9464" s="294"/>
    </row>
    <row r="9465" spans="1:20" s="245" customFormat="1" ht="13.15" customHeight="1">
      <c r="A9465" s="268" t="str">
        <f t="shared" si="296"/>
        <v>59-1220921437155207</v>
      </c>
      <c r="B9465" s="304" t="s">
        <v>19891</v>
      </c>
      <c r="C9465" s="269" t="s">
        <v>6611</v>
      </c>
      <c r="D9465" s="144" t="s">
        <v>3106</v>
      </c>
      <c r="E9465" s="269" t="s">
        <v>13810</v>
      </c>
      <c r="F9465" s="145" t="s">
        <v>3106</v>
      </c>
      <c r="G9465" s="269" t="s">
        <v>3106</v>
      </c>
      <c r="H9465" s="305" t="s">
        <v>6613</v>
      </c>
      <c r="I9465" s="307" t="s">
        <v>6613</v>
      </c>
      <c r="J9465" s="201" t="str">
        <f t="shared" si="295"/>
        <v>9999</v>
      </c>
      <c r="K9465" s="270"/>
      <c r="L9465" s="270"/>
      <c r="M9465" s="271"/>
      <c r="N9465" s="270" t="e">
        <v>#N/A</v>
      </c>
      <c r="O9465" s="272" t="e">
        <v>#N/A</v>
      </c>
      <c r="P9465" s="272" t="e">
        <v>#N/A</v>
      </c>
      <c r="Q9465" s="272" t="e">
        <v>#N/A</v>
      </c>
      <c r="R9465" s="294"/>
      <c r="S9465" s="294"/>
      <c r="T9465" s="294"/>
    </row>
    <row r="9466" spans="1:20" s="245" customFormat="1" ht="13.15" customHeight="1">
      <c r="A9466" s="268" t="str">
        <f t="shared" si="296"/>
        <v>59-1243491700887155</v>
      </c>
      <c r="B9466" s="304" t="s">
        <v>19891</v>
      </c>
      <c r="C9466" s="269" t="s">
        <v>6847</v>
      </c>
      <c r="D9466" s="144" t="s">
        <v>3106</v>
      </c>
      <c r="E9466" s="269" t="s">
        <v>13811</v>
      </c>
      <c r="F9466" s="145" t="s">
        <v>3106</v>
      </c>
      <c r="G9466" s="269" t="s">
        <v>3106</v>
      </c>
      <c r="H9466" s="305" t="s">
        <v>6849</v>
      </c>
      <c r="I9466" s="307" t="s">
        <v>6849</v>
      </c>
      <c r="J9466" s="201" t="str">
        <f t="shared" si="295"/>
        <v>9999</v>
      </c>
      <c r="K9466" s="270"/>
      <c r="L9466" s="270"/>
      <c r="M9466" s="271"/>
      <c r="N9466" s="270" t="e">
        <v>#N/A</v>
      </c>
      <c r="O9466" s="272" t="e">
        <v>#N/A</v>
      </c>
      <c r="P9466" s="272" t="e">
        <v>#N/A</v>
      </c>
      <c r="Q9466" s="272" t="e">
        <v>#N/A</v>
      </c>
      <c r="R9466" s="294"/>
      <c r="S9466" s="294"/>
      <c r="T9466" s="294"/>
    </row>
    <row r="9467" spans="1:20" s="245" customFormat="1" ht="13.15" customHeight="1">
      <c r="A9467" s="268" t="str">
        <f t="shared" si="296"/>
        <v>59-1254311770581373</v>
      </c>
      <c r="B9467" s="304" t="s">
        <v>19891</v>
      </c>
      <c r="C9467" s="269" t="s">
        <v>11550</v>
      </c>
      <c r="D9467" s="144" t="s">
        <v>3106</v>
      </c>
      <c r="E9467" s="269" t="s">
        <v>13812</v>
      </c>
      <c r="F9467" s="145" t="s">
        <v>3106</v>
      </c>
      <c r="G9467" s="269" t="s">
        <v>3106</v>
      </c>
      <c r="H9467" s="305" t="s">
        <v>13813</v>
      </c>
      <c r="I9467" s="307" t="s">
        <v>13813</v>
      </c>
      <c r="J9467" s="201" t="str">
        <f t="shared" si="295"/>
        <v>9999</v>
      </c>
      <c r="K9467" s="270"/>
      <c r="L9467" s="270"/>
      <c r="M9467" s="271"/>
      <c r="N9467" s="270" t="e">
        <v>#N/A</v>
      </c>
      <c r="O9467" s="272" t="e">
        <v>#N/A</v>
      </c>
      <c r="P9467" s="272" t="e">
        <v>#N/A</v>
      </c>
      <c r="Q9467" s="272" t="e">
        <v>#N/A</v>
      </c>
      <c r="R9467" s="294"/>
      <c r="S9467" s="294"/>
      <c r="T9467" s="294"/>
    </row>
    <row r="9468" spans="1:20" s="223" customFormat="1" ht="13.15" customHeight="1">
      <c r="A9468" s="341" t="str">
        <f t="shared" si="296"/>
        <v>59-1255631346288032</v>
      </c>
      <c r="B9468" s="342" t="s">
        <v>19891</v>
      </c>
      <c r="C9468" s="313" t="s">
        <v>9860</v>
      </c>
      <c r="D9468" s="326" t="s">
        <v>3106</v>
      </c>
      <c r="E9468" s="313" t="s">
        <v>13814</v>
      </c>
      <c r="F9468" s="347" t="s">
        <v>3106</v>
      </c>
      <c r="G9468" s="343" t="s">
        <v>3106</v>
      </c>
      <c r="H9468" s="328" t="s">
        <v>9862</v>
      </c>
      <c r="I9468" s="346" t="s">
        <v>9862</v>
      </c>
      <c r="J9468" s="201" t="str">
        <f t="shared" si="295"/>
        <v>9999</v>
      </c>
      <c r="K9468" s="330"/>
      <c r="L9468" s="330"/>
      <c r="M9468" s="331"/>
      <c r="N9468" s="330" t="e">
        <v>#N/A</v>
      </c>
      <c r="O9468" s="334" t="e">
        <v>#N/A</v>
      </c>
      <c r="P9468" s="334" t="e">
        <v>#N/A</v>
      </c>
      <c r="Q9468" s="334" t="e">
        <v>#N/A</v>
      </c>
      <c r="R9468" s="208"/>
      <c r="S9468" s="208"/>
      <c r="T9468" s="208"/>
    </row>
    <row r="9469" spans="1:20" s="245" customFormat="1" ht="13.15" customHeight="1">
      <c r="A9469" s="268" t="str">
        <f t="shared" si="296"/>
        <v>59-1302531407807050</v>
      </c>
      <c r="B9469" s="304" t="s">
        <v>19891</v>
      </c>
      <c r="C9469" s="269" t="s">
        <v>4960</v>
      </c>
      <c r="D9469" s="144" t="s">
        <v>3106</v>
      </c>
      <c r="E9469" s="269" t="s">
        <v>13815</v>
      </c>
      <c r="F9469" s="145" t="s">
        <v>3106</v>
      </c>
      <c r="G9469" s="269" t="s">
        <v>3106</v>
      </c>
      <c r="H9469" s="305" t="s">
        <v>4962</v>
      </c>
      <c r="I9469" s="307" t="s">
        <v>4962</v>
      </c>
      <c r="J9469" s="201" t="str">
        <f t="shared" si="295"/>
        <v>9999</v>
      </c>
      <c r="K9469" s="270"/>
      <c r="L9469" s="270"/>
      <c r="M9469" s="271"/>
      <c r="N9469" s="270" t="e">
        <v>#N/A</v>
      </c>
      <c r="O9469" s="272" t="e">
        <v>#N/A</v>
      </c>
      <c r="P9469" s="272" t="e">
        <v>#N/A</v>
      </c>
      <c r="Q9469" s="272" t="e">
        <v>#N/A</v>
      </c>
      <c r="R9469" s="294"/>
      <c r="S9469" s="294"/>
      <c r="T9469" s="294"/>
    </row>
    <row r="9470" spans="1:20" s="245" customFormat="1" ht="13.15" customHeight="1">
      <c r="A9470" s="268" t="str">
        <f t="shared" si="296"/>
        <v>59-1309531376650911</v>
      </c>
      <c r="B9470" s="304" t="s">
        <v>19891</v>
      </c>
      <c r="C9470" s="269" t="s">
        <v>7001</v>
      </c>
      <c r="D9470" s="144" t="s">
        <v>3106</v>
      </c>
      <c r="E9470" s="269" t="s">
        <v>13816</v>
      </c>
      <c r="F9470" s="145" t="s">
        <v>3106</v>
      </c>
      <c r="G9470" s="269" t="s">
        <v>3106</v>
      </c>
      <c r="H9470" s="305" t="s">
        <v>3645</v>
      </c>
      <c r="I9470" s="306" t="e">
        <v>#N/A</v>
      </c>
      <c r="J9470" s="201" t="str">
        <f t="shared" si="295"/>
        <v>9999</v>
      </c>
      <c r="K9470" s="270"/>
      <c r="L9470" s="270"/>
      <c r="M9470" s="271"/>
      <c r="N9470" s="270" t="e">
        <v>#N/A</v>
      </c>
      <c r="O9470" s="272" t="e">
        <v>#N/A</v>
      </c>
      <c r="P9470" s="272" t="e">
        <v>#N/A</v>
      </c>
      <c r="Q9470" s="272" t="e">
        <v>#N/A</v>
      </c>
      <c r="R9470" s="294"/>
      <c r="S9470" s="294"/>
      <c r="T9470" s="294"/>
    </row>
    <row r="9471" spans="1:20" s="245" customFormat="1" ht="13.15" customHeight="1">
      <c r="A9471" s="268" t="str">
        <f t="shared" si="296"/>
        <v>59-1339311225064736</v>
      </c>
      <c r="B9471" s="304" t="s">
        <v>19891</v>
      </c>
      <c r="C9471" s="269" t="s">
        <v>6844</v>
      </c>
      <c r="D9471" s="144" t="s">
        <v>3106</v>
      </c>
      <c r="E9471" s="269" t="s">
        <v>13817</v>
      </c>
      <c r="F9471" s="145" t="s">
        <v>3106</v>
      </c>
      <c r="G9471" s="269" t="s">
        <v>3106</v>
      </c>
      <c r="H9471" s="305" t="s">
        <v>6846</v>
      </c>
      <c r="I9471" s="307" t="s">
        <v>6846</v>
      </c>
      <c r="J9471" s="201" t="str">
        <f t="shared" si="295"/>
        <v>9999</v>
      </c>
      <c r="K9471" s="270"/>
      <c r="L9471" s="270"/>
      <c r="M9471" s="271"/>
      <c r="N9471" s="270" t="e">
        <v>#N/A</v>
      </c>
      <c r="O9471" s="272" t="e">
        <v>#N/A</v>
      </c>
      <c r="P9471" s="272" t="e">
        <v>#N/A</v>
      </c>
      <c r="Q9471" s="272" t="e">
        <v>#N/A</v>
      </c>
      <c r="R9471" s="294"/>
      <c r="S9471" s="294"/>
      <c r="T9471" s="294"/>
    </row>
    <row r="9472" spans="1:20" s="245" customFormat="1" ht="13.15" customHeight="1">
      <c r="A9472" s="268" t="str">
        <f t="shared" si="296"/>
        <v>59-1394741215091087</v>
      </c>
      <c r="B9472" s="304" t="s">
        <v>19891</v>
      </c>
      <c r="C9472" s="269" t="s">
        <v>5039</v>
      </c>
      <c r="D9472" s="144" t="s">
        <v>3106</v>
      </c>
      <c r="E9472" s="269" t="s">
        <v>13818</v>
      </c>
      <c r="F9472" s="145" t="s">
        <v>3106</v>
      </c>
      <c r="G9472" s="269" t="s">
        <v>3106</v>
      </c>
      <c r="H9472" s="305" t="s">
        <v>5041</v>
      </c>
      <c r="I9472" s="307" t="s">
        <v>5041</v>
      </c>
      <c r="J9472" s="201" t="str">
        <f t="shared" si="295"/>
        <v>9999</v>
      </c>
      <c r="K9472" s="270"/>
      <c r="L9472" s="270"/>
      <c r="M9472" s="271"/>
      <c r="N9472" s="270" t="e">
        <v>#N/A</v>
      </c>
      <c r="O9472" s="272" t="e">
        <v>#N/A</v>
      </c>
      <c r="P9472" s="272" t="e">
        <v>#N/A</v>
      </c>
      <c r="Q9472" s="272" t="e">
        <v>#N/A</v>
      </c>
      <c r="R9472" s="294"/>
      <c r="S9472" s="294"/>
      <c r="T9472" s="294"/>
    </row>
    <row r="9473" spans="1:20" s="245" customFormat="1" ht="13.15" customHeight="1">
      <c r="A9473" s="268" t="str">
        <f t="shared" si="296"/>
        <v>59-1404091225091630</v>
      </c>
      <c r="B9473" s="304" t="s">
        <v>19891</v>
      </c>
      <c r="C9473" s="269" t="s">
        <v>6542</v>
      </c>
      <c r="D9473" s="144" t="s">
        <v>3106</v>
      </c>
      <c r="E9473" s="269" t="s">
        <v>13819</v>
      </c>
      <c r="F9473" s="145" t="s">
        <v>3106</v>
      </c>
      <c r="G9473" s="269" t="s">
        <v>3106</v>
      </c>
      <c r="H9473" s="305" t="s">
        <v>6544</v>
      </c>
      <c r="I9473" s="307" t="s">
        <v>6544</v>
      </c>
      <c r="J9473" s="201" t="str">
        <f t="shared" si="295"/>
        <v>9999</v>
      </c>
      <c r="K9473" s="270"/>
      <c r="L9473" s="270"/>
      <c r="M9473" s="271"/>
      <c r="N9473" s="270" t="e">
        <v>#N/A</v>
      </c>
      <c r="O9473" s="272" t="e">
        <v>#N/A</v>
      </c>
      <c r="P9473" s="272" t="e">
        <v>#N/A</v>
      </c>
      <c r="Q9473" s="272" t="e">
        <v>#N/A</v>
      </c>
      <c r="R9473" s="294"/>
      <c r="S9473" s="294"/>
      <c r="T9473" s="294"/>
    </row>
    <row r="9474" spans="1:20" s="245" customFormat="1" ht="13.15" customHeight="1">
      <c r="A9474" s="268" t="str">
        <f t="shared" si="296"/>
        <v>59-1415891699819979</v>
      </c>
      <c r="B9474" s="304" t="s">
        <v>19891</v>
      </c>
      <c r="C9474" s="269" t="s">
        <v>6919</v>
      </c>
      <c r="D9474" s="144" t="s">
        <v>3106</v>
      </c>
      <c r="E9474" s="269" t="s">
        <v>13820</v>
      </c>
      <c r="F9474" s="145" t="s">
        <v>3106</v>
      </c>
      <c r="G9474" s="269" t="s">
        <v>3106</v>
      </c>
      <c r="H9474" s="305" t="s">
        <v>6921</v>
      </c>
      <c r="I9474" s="307" t="s">
        <v>6921</v>
      </c>
      <c r="J9474" s="201" t="str">
        <f t="shared" si="295"/>
        <v>9999</v>
      </c>
      <c r="K9474" s="270"/>
      <c r="L9474" s="270"/>
      <c r="M9474" s="271"/>
      <c r="N9474" s="270" t="e">
        <v>#N/A</v>
      </c>
      <c r="O9474" s="272" t="e">
        <v>#N/A</v>
      </c>
      <c r="P9474" s="272" t="e">
        <v>#N/A</v>
      </c>
      <c r="Q9474" s="272" t="e">
        <v>#N/A</v>
      </c>
      <c r="R9474" s="294"/>
      <c r="S9474" s="294"/>
      <c r="T9474" s="294"/>
    </row>
    <row r="9475" spans="1:20" s="245" customFormat="1" ht="13.15" customHeight="1">
      <c r="A9475" s="268" t="str">
        <f t="shared" si="296"/>
        <v>59-1439041972675668</v>
      </c>
      <c r="B9475" s="304" t="s">
        <v>19891</v>
      </c>
      <c r="C9475" s="269" t="s">
        <v>10581</v>
      </c>
      <c r="D9475" s="144" t="s">
        <v>3106</v>
      </c>
      <c r="E9475" s="269" t="s">
        <v>13821</v>
      </c>
      <c r="F9475" s="145" t="s">
        <v>3106</v>
      </c>
      <c r="G9475" s="269" t="s">
        <v>3106</v>
      </c>
      <c r="H9475" s="305" t="s">
        <v>11578</v>
      </c>
      <c r="I9475" s="307" t="s">
        <v>11578</v>
      </c>
      <c r="J9475" s="201" t="str">
        <f t="shared" ref="J9475:J9538" si="297">B9475</f>
        <v>9999</v>
      </c>
      <c r="K9475" s="270"/>
      <c r="L9475" s="270"/>
      <c r="M9475" s="271"/>
      <c r="N9475" s="270" t="e">
        <v>#N/A</v>
      </c>
      <c r="O9475" s="272" t="e">
        <v>#N/A</v>
      </c>
      <c r="P9475" s="272" t="e">
        <v>#N/A</v>
      </c>
      <c r="Q9475" s="272" t="e">
        <v>#N/A</v>
      </c>
      <c r="R9475" s="294"/>
      <c r="S9475" s="294"/>
      <c r="T9475" s="294"/>
    </row>
    <row r="9476" spans="1:20" s="245" customFormat="1" ht="13.15" customHeight="1">
      <c r="A9476" s="268" t="str">
        <f t="shared" si="296"/>
        <v>59-1462351871608216</v>
      </c>
      <c r="B9476" s="304" t="s">
        <v>19891</v>
      </c>
      <c r="C9476" s="269" t="s">
        <v>10937</v>
      </c>
      <c r="D9476" s="144" t="s">
        <v>3106</v>
      </c>
      <c r="E9476" s="269" t="s">
        <v>13822</v>
      </c>
      <c r="F9476" s="145" t="s">
        <v>3106</v>
      </c>
      <c r="G9476" s="269" t="s">
        <v>3106</v>
      </c>
      <c r="H9476" s="305" t="s">
        <v>13823</v>
      </c>
      <c r="I9476" s="307" t="s">
        <v>13823</v>
      </c>
      <c r="J9476" s="201" t="str">
        <f t="shared" si="297"/>
        <v>9999</v>
      </c>
      <c r="K9476" s="270"/>
      <c r="L9476" s="270"/>
      <c r="M9476" s="271"/>
      <c r="N9476" s="270" t="e">
        <v>#N/A</v>
      </c>
      <c r="O9476" s="272" t="e">
        <v>#N/A</v>
      </c>
      <c r="P9476" s="272" t="e">
        <v>#N/A</v>
      </c>
      <c r="Q9476" s="272" t="e">
        <v>#N/A</v>
      </c>
      <c r="R9476" s="294"/>
      <c r="S9476" s="294"/>
      <c r="T9476" s="294"/>
    </row>
    <row r="9477" spans="1:20" s="245" customFormat="1" ht="13.15" customHeight="1">
      <c r="A9477" s="268" t="str">
        <f t="shared" si="296"/>
        <v>59-1559441801847728</v>
      </c>
      <c r="B9477" s="304" t="s">
        <v>19891</v>
      </c>
      <c r="C9477" s="269" t="s">
        <v>6929</v>
      </c>
      <c r="D9477" s="144" t="s">
        <v>3106</v>
      </c>
      <c r="E9477" s="269" t="s">
        <v>13824</v>
      </c>
      <c r="F9477" s="145" t="s">
        <v>3106</v>
      </c>
      <c r="G9477" s="269" t="s">
        <v>3106</v>
      </c>
      <c r="H9477" s="305" t="s">
        <v>10468</v>
      </c>
      <c r="I9477" s="307" t="s">
        <v>10468</v>
      </c>
      <c r="J9477" s="201" t="str">
        <f t="shared" si="297"/>
        <v>9999</v>
      </c>
      <c r="K9477" s="270"/>
      <c r="L9477" s="270"/>
      <c r="M9477" s="271"/>
      <c r="N9477" s="270" t="e">
        <v>#N/A</v>
      </c>
      <c r="O9477" s="272" t="e">
        <v>#N/A</v>
      </c>
      <c r="P9477" s="272" t="e">
        <v>#N/A</v>
      </c>
      <c r="Q9477" s="272" t="e">
        <v>#N/A</v>
      </c>
      <c r="R9477" s="294"/>
      <c r="S9477" s="294"/>
      <c r="T9477" s="294"/>
    </row>
    <row r="9478" spans="1:20" s="245" customFormat="1" ht="13.15" customHeight="1">
      <c r="A9478" s="268" t="str">
        <f t="shared" si="296"/>
        <v>59-1578811669633848</v>
      </c>
      <c r="B9478" s="304" t="s">
        <v>19891</v>
      </c>
      <c r="C9478" s="269" t="s">
        <v>13780</v>
      </c>
      <c r="D9478" s="144" t="s">
        <v>3106</v>
      </c>
      <c r="E9478" s="269" t="s">
        <v>13825</v>
      </c>
      <c r="F9478" s="145" t="s">
        <v>3106</v>
      </c>
      <c r="G9478" s="269" t="s">
        <v>3106</v>
      </c>
      <c r="H9478" s="305" t="s">
        <v>13782</v>
      </c>
      <c r="I9478" s="307" t="s">
        <v>13782</v>
      </c>
      <c r="J9478" s="201" t="str">
        <f t="shared" si="297"/>
        <v>9999</v>
      </c>
      <c r="K9478" s="270"/>
      <c r="L9478" s="270"/>
      <c r="M9478" s="271"/>
      <c r="N9478" s="270" t="e">
        <v>#N/A</v>
      </c>
      <c r="O9478" s="272" t="e">
        <v>#N/A</v>
      </c>
      <c r="P9478" s="272" t="e">
        <v>#N/A</v>
      </c>
      <c r="Q9478" s="272" t="e">
        <v>#N/A</v>
      </c>
      <c r="R9478" s="294"/>
      <c r="S9478" s="294"/>
      <c r="T9478" s="294"/>
    </row>
    <row r="9479" spans="1:20" s="245" customFormat="1" ht="13.15" customHeight="1">
      <c r="A9479" s="268" t="str">
        <f t="shared" si="296"/>
        <v>59-1619851235332933</v>
      </c>
      <c r="B9479" s="304" t="s">
        <v>19891</v>
      </c>
      <c r="C9479" s="269" t="s">
        <v>11369</v>
      </c>
      <c r="D9479" s="144" t="s">
        <v>3106</v>
      </c>
      <c r="E9479" s="269" t="s">
        <v>13826</v>
      </c>
      <c r="F9479" s="145" t="s">
        <v>3106</v>
      </c>
      <c r="G9479" s="269" t="s">
        <v>3106</v>
      </c>
      <c r="H9479" s="305" t="s">
        <v>11371</v>
      </c>
      <c r="I9479" s="307" t="s">
        <v>11371</v>
      </c>
      <c r="J9479" s="201" t="str">
        <f t="shared" si="297"/>
        <v>9999</v>
      </c>
      <c r="K9479" s="270"/>
      <c r="L9479" s="270"/>
      <c r="M9479" s="271"/>
      <c r="N9479" s="270" t="e">
        <v>#N/A</v>
      </c>
      <c r="O9479" s="272" t="e">
        <v>#N/A</v>
      </c>
      <c r="P9479" s="272" t="e">
        <v>#N/A</v>
      </c>
      <c r="Q9479" s="272" t="e">
        <v>#N/A</v>
      </c>
      <c r="R9479" s="294"/>
      <c r="S9479" s="294"/>
      <c r="T9479" s="294"/>
    </row>
    <row r="9480" spans="1:20" s="245" customFormat="1" ht="13.15" customHeight="1">
      <c r="A9480" s="268" t="str">
        <f t="shared" si="296"/>
        <v>59-1621541225091739</v>
      </c>
      <c r="B9480" s="304" t="s">
        <v>19891</v>
      </c>
      <c r="C9480" s="269" t="s">
        <v>10690</v>
      </c>
      <c r="D9480" s="144" t="s">
        <v>3106</v>
      </c>
      <c r="E9480" s="269" t="s">
        <v>13827</v>
      </c>
      <c r="F9480" s="145" t="s">
        <v>3106</v>
      </c>
      <c r="G9480" s="269" t="s">
        <v>3106</v>
      </c>
      <c r="H9480" s="305" t="s">
        <v>10692</v>
      </c>
      <c r="I9480" s="307" t="s">
        <v>10692</v>
      </c>
      <c r="J9480" s="201" t="str">
        <f t="shared" si="297"/>
        <v>9999</v>
      </c>
      <c r="K9480" s="270"/>
      <c r="L9480" s="270"/>
      <c r="M9480" s="271"/>
      <c r="N9480" s="270" t="e">
        <v>#N/A</v>
      </c>
      <c r="O9480" s="272" t="e">
        <v>#N/A</v>
      </c>
      <c r="P9480" s="272" t="e">
        <v>#N/A</v>
      </c>
      <c r="Q9480" s="272" t="e">
        <v>#N/A</v>
      </c>
      <c r="R9480" s="294"/>
      <c r="S9480" s="294"/>
      <c r="T9480" s="294"/>
    </row>
    <row r="9481" spans="1:20" s="245" customFormat="1" ht="13.15" customHeight="1">
      <c r="A9481" s="268" t="str">
        <f t="shared" si="296"/>
        <v>59-1645911154369114</v>
      </c>
      <c r="B9481" s="304" t="s">
        <v>19891</v>
      </c>
      <c r="C9481" s="269" t="s">
        <v>10433</v>
      </c>
      <c r="D9481" s="144" t="s">
        <v>3106</v>
      </c>
      <c r="E9481" s="269" t="s">
        <v>13828</v>
      </c>
      <c r="F9481" s="145" t="s">
        <v>3106</v>
      </c>
      <c r="G9481" s="269" t="s">
        <v>3106</v>
      </c>
      <c r="H9481" s="305" t="s">
        <v>4983</v>
      </c>
      <c r="I9481" s="307" t="s">
        <v>4983</v>
      </c>
      <c r="J9481" s="201" t="str">
        <f t="shared" si="297"/>
        <v>9999</v>
      </c>
      <c r="K9481" s="270"/>
      <c r="L9481" s="270"/>
      <c r="M9481" s="271"/>
      <c r="N9481" s="270" t="e">
        <v>#N/A</v>
      </c>
      <c r="O9481" s="272" t="e">
        <v>#N/A</v>
      </c>
      <c r="P9481" s="272" t="e">
        <v>#N/A</v>
      </c>
      <c r="Q9481" s="272" t="e">
        <v>#N/A</v>
      </c>
      <c r="R9481" s="294"/>
      <c r="S9481" s="294"/>
      <c r="T9481" s="294"/>
    </row>
    <row r="9482" spans="1:20" s="245" customFormat="1" ht="13.15" customHeight="1">
      <c r="A9482" s="268" t="str">
        <f t="shared" si="296"/>
        <v>59-1645921164448486</v>
      </c>
      <c r="B9482" s="304" t="s">
        <v>19891</v>
      </c>
      <c r="C9482" s="269" t="s">
        <v>8093</v>
      </c>
      <c r="D9482" s="144" t="s">
        <v>3106</v>
      </c>
      <c r="E9482" s="269" t="s">
        <v>13829</v>
      </c>
      <c r="F9482" s="145" t="s">
        <v>3106</v>
      </c>
      <c r="G9482" s="269" t="s">
        <v>3106</v>
      </c>
      <c r="H9482" s="305" t="s">
        <v>4983</v>
      </c>
      <c r="I9482" s="307" t="s">
        <v>4983</v>
      </c>
      <c r="J9482" s="201" t="str">
        <f t="shared" si="297"/>
        <v>9999</v>
      </c>
      <c r="K9482" s="270"/>
      <c r="L9482" s="270"/>
      <c r="M9482" s="271"/>
      <c r="N9482" s="270" t="e">
        <v>#N/A</v>
      </c>
      <c r="O9482" s="272" t="e">
        <v>#N/A</v>
      </c>
      <c r="P9482" s="272" t="e">
        <v>#N/A</v>
      </c>
      <c r="Q9482" s="272" t="e">
        <v>#N/A</v>
      </c>
      <c r="R9482" s="294"/>
      <c r="S9482" s="294"/>
      <c r="T9482" s="294"/>
    </row>
    <row r="9483" spans="1:20" s="245" customFormat="1" ht="13.15" customHeight="1">
      <c r="A9483" s="268" t="str">
        <f t="shared" si="296"/>
        <v>59-1645941962428268</v>
      </c>
      <c r="B9483" s="304" t="s">
        <v>19891</v>
      </c>
      <c r="C9483" s="269" t="s">
        <v>10437</v>
      </c>
      <c r="D9483" s="144" t="s">
        <v>3106</v>
      </c>
      <c r="E9483" s="269" t="s">
        <v>13830</v>
      </c>
      <c r="F9483" s="145" t="s">
        <v>3106</v>
      </c>
      <c r="G9483" s="269" t="s">
        <v>3106</v>
      </c>
      <c r="H9483" s="305" t="s">
        <v>4983</v>
      </c>
      <c r="I9483" s="307" t="s">
        <v>4983</v>
      </c>
      <c r="J9483" s="201" t="str">
        <f t="shared" si="297"/>
        <v>9999</v>
      </c>
      <c r="K9483" s="270"/>
      <c r="L9483" s="270"/>
      <c r="M9483" s="271"/>
      <c r="N9483" s="270" t="e">
        <v>#N/A</v>
      </c>
      <c r="O9483" s="272" t="e">
        <v>#N/A</v>
      </c>
      <c r="P9483" s="272" t="e">
        <v>#N/A</v>
      </c>
      <c r="Q9483" s="272" t="e">
        <v>#N/A</v>
      </c>
      <c r="R9483" s="294"/>
      <c r="S9483" s="294"/>
      <c r="T9483" s="294"/>
    </row>
    <row r="9484" spans="1:20" s="245" customFormat="1" ht="13.15" customHeight="1">
      <c r="A9484" s="268" t="str">
        <f t="shared" si="296"/>
        <v>59-1706161295966257</v>
      </c>
      <c r="B9484" s="304" t="s">
        <v>19891</v>
      </c>
      <c r="C9484" s="269" t="s">
        <v>12249</v>
      </c>
      <c r="D9484" s="144" t="s">
        <v>3106</v>
      </c>
      <c r="E9484" s="269" t="s">
        <v>13831</v>
      </c>
      <c r="F9484" s="145" t="s">
        <v>3106</v>
      </c>
      <c r="G9484" s="269" t="s">
        <v>3106</v>
      </c>
      <c r="H9484" s="305" t="s">
        <v>13832</v>
      </c>
      <c r="I9484" s="307" t="s">
        <v>13832</v>
      </c>
      <c r="J9484" s="201" t="str">
        <f t="shared" si="297"/>
        <v>9999</v>
      </c>
      <c r="K9484" s="270"/>
      <c r="L9484" s="270"/>
      <c r="M9484" s="271"/>
      <c r="N9484" s="270" t="e">
        <v>#N/A</v>
      </c>
      <c r="O9484" s="272" t="e">
        <v>#N/A</v>
      </c>
      <c r="P9484" s="272" t="e">
        <v>#N/A</v>
      </c>
      <c r="Q9484" s="272" t="e">
        <v>#N/A</v>
      </c>
      <c r="R9484" s="294"/>
      <c r="S9484" s="294"/>
      <c r="T9484" s="294"/>
    </row>
    <row r="9485" spans="1:20" s="245" customFormat="1" ht="13.15" customHeight="1">
      <c r="A9485" s="268" t="str">
        <f t="shared" si="296"/>
        <v>59-1750671730324500</v>
      </c>
      <c r="B9485" s="304" t="s">
        <v>19891</v>
      </c>
      <c r="C9485" s="269" t="s">
        <v>13833</v>
      </c>
      <c r="D9485" s="144" t="s">
        <v>3106</v>
      </c>
      <c r="E9485" s="269" t="s">
        <v>13834</v>
      </c>
      <c r="F9485" s="145" t="s">
        <v>3106</v>
      </c>
      <c r="G9485" s="269" t="s">
        <v>3106</v>
      </c>
      <c r="H9485" s="305" t="s">
        <v>13835</v>
      </c>
      <c r="I9485" s="307" t="s">
        <v>13835</v>
      </c>
      <c r="J9485" s="201" t="str">
        <f t="shared" si="297"/>
        <v>9999</v>
      </c>
      <c r="K9485" s="270"/>
      <c r="L9485" s="270"/>
      <c r="M9485" s="271"/>
      <c r="N9485" s="270" t="e">
        <v>#N/A</v>
      </c>
      <c r="O9485" s="272" t="e">
        <v>#N/A</v>
      </c>
      <c r="P9485" s="272" t="e">
        <v>#N/A</v>
      </c>
      <c r="Q9485" s="272" t="e">
        <v>#N/A</v>
      </c>
      <c r="R9485" s="294"/>
      <c r="S9485" s="294"/>
      <c r="T9485" s="294"/>
    </row>
    <row r="9486" spans="1:20" s="245" customFormat="1" ht="13.15" customHeight="1">
      <c r="A9486" s="268" t="str">
        <f t="shared" si="296"/>
        <v>59-1750801326202342</v>
      </c>
      <c r="B9486" s="304" t="s">
        <v>19891</v>
      </c>
      <c r="C9486" s="269" t="s">
        <v>11543</v>
      </c>
      <c r="D9486" s="144" t="s">
        <v>3106</v>
      </c>
      <c r="E9486" s="269" t="s">
        <v>13836</v>
      </c>
      <c r="F9486" s="145" t="s">
        <v>3106</v>
      </c>
      <c r="G9486" s="269" t="s">
        <v>3106</v>
      </c>
      <c r="H9486" s="305" t="s">
        <v>11545</v>
      </c>
      <c r="I9486" s="307" t="s">
        <v>11545</v>
      </c>
      <c r="J9486" s="201" t="str">
        <f t="shared" si="297"/>
        <v>9999</v>
      </c>
      <c r="K9486" s="270"/>
      <c r="L9486" s="270"/>
      <c r="M9486" s="271"/>
      <c r="N9486" s="270" t="e">
        <v>#N/A</v>
      </c>
      <c r="O9486" s="272" t="e">
        <v>#N/A</v>
      </c>
      <c r="P9486" s="272" t="e">
        <v>#N/A</v>
      </c>
      <c r="Q9486" s="272" t="e">
        <v>#N/A</v>
      </c>
      <c r="R9486" s="294"/>
      <c r="S9486" s="294"/>
      <c r="T9486" s="294"/>
    </row>
    <row r="9487" spans="1:20" s="245" customFormat="1" ht="13.15" customHeight="1">
      <c r="A9487" s="268" t="str">
        <f t="shared" si="296"/>
        <v>59-1761051548584485</v>
      </c>
      <c r="B9487" s="304" t="s">
        <v>19891</v>
      </c>
      <c r="C9487" s="269" t="s">
        <v>6907</v>
      </c>
      <c r="D9487" s="144" t="s">
        <v>3106</v>
      </c>
      <c r="E9487" s="269" t="s">
        <v>13837</v>
      </c>
      <c r="F9487" s="145" t="s">
        <v>3106</v>
      </c>
      <c r="G9487" s="269" t="s">
        <v>3106</v>
      </c>
      <c r="H9487" s="305" t="s">
        <v>12078</v>
      </c>
      <c r="I9487" s="307" t="s">
        <v>12078</v>
      </c>
      <c r="J9487" s="201" t="str">
        <f t="shared" si="297"/>
        <v>9999</v>
      </c>
      <c r="K9487" s="270"/>
      <c r="L9487" s="270"/>
      <c r="M9487" s="271"/>
      <c r="N9487" s="270" t="e">
        <v>#N/A</v>
      </c>
      <c r="O9487" s="272" t="e">
        <v>#N/A</v>
      </c>
      <c r="P9487" s="272" t="e">
        <v>#N/A</v>
      </c>
      <c r="Q9487" s="272" t="e">
        <v>#N/A</v>
      </c>
      <c r="R9487" s="294"/>
      <c r="S9487" s="294"/>
      <c r="T9487" s="294"/>
    </row>
    <row r="9488" spans="1:20" s="245" customFormat="1" ht="13.15" customHeight="1">
      <c r="A9488" s="268" t="str">
        <f t="shared" si="296"/>
        <v>59-1836731346237237</v>
      </c>
      <c r="B9488" s="304" t="s">
        <v>19891</v>
      </c>
      <c r="C9488" s="269" t="s">
        <v>6564</v>
      </c>
      <c r="D9488" s="144" t="s">
        <v>3106</v>
      </c>
      <c r="E9488" s="269" t="s">
        <v>13838</v>
      </c>
      <c r="F9488" s="145" t="s">
        <v>3106</v>
      </c>
      <c r="G9488" s="269" t="s">
        <v>3106</v>
      </c>
      <c r="H9488" s="305" t="s">
        <v>6566</v>
      </c>
      <c r="I9488" s="307" t="s">
        <v>6566</v>
      </c>
      <c r="J9488" s="201" t="str">
        <f t="shared" si="297"/>
        <v>9999</v>
      </c>
      <c r="K9488" s="270"/>
      <c r="L9488" s="270"/>
      <c r="M9488" s="271"/>
      <c r="N9488" s="270" t="e">
        <v>#N/A</v>
      </c>
      <c r="O9488" s="272" t="e">
        <v>#N/A</v>
      </c>
      <c r="P9488" s="272" t="e">
        <v>#N/A</v>
      </c>
      <c r="Q9488" s="272" t="e">
        <v>#N/A</v>
      </c>
      <c r="R9488" s="294"/>
      <c r="S9488" s="294"/>
      <c r="T9488" s="294"/>
    </row>
    <row r="9489" spans="1:20" s="245" customFormat="1" ht="13.15" customHeight="1">
      <c r="A9489" s="268" t="str">
        <f t="shared" si="296"/>
        <v>59-1925121447214135</v>
      </c>
      <c r="B9489" s="304" t="s">
        <v>19891</v>
      </c>
      <c r="C9489" s="269" t="s">
        <v>6628</v>
      </c>
      <c r="D9489" s="144" t="s">
        <v>3106</v>
      </c>
      <c r="E9489" s="269" t="s">
        <v>13839</v>
      </c>
      <c r="F9489" s="145" t="s">
        <v>3106</v>
      </c>
      <c r="G9489" s="269" t="s">
        <v>3106</v>
      </c>
      <c r="H9489" s="305" t="s">
        <v>13840</v>
      </c>
      <c r="I9489" s="307" t="s">
        <v>13840</v>
      </c>
      <c r="J9489" s="201" t="str">
        <f t="shared" si="297"/>
        <v>9999</v>
      </c>
      <c r="K9489" s="270"/>
      <c r="L9489" s="270"/>
      <c r="M9489" s="271"/>
      <c r="N9489" s="270" t="e">
        <v>#N/A</v>
      </c>
      <c r="O9489" s="272" t="e">
        <v>#N/A</v>
      </c>
      <c r="P9489" s="272" t="e">
        <v>#N/A</v>
      </c>
      <c r="Q9489" s="272" t="e">
        <v>#N/A</v>
      </c>
      <c r="R9489" s="294"/>
      <c r="S9489" s="294"/>
      <c r="T9489" s="294"/>
    </row>
    <row r="9490" spans="1:20" s="245" customFormat="1" ht="13.15" customHeight="1">
      <c r="A9490" s="268" t="str">
        <f t="shared" si="296"/>
        <v>59-1926191972675668</v>
      </c>
      <c r="B9490" s="304" t="s">
        <v>19891</v>
      </c>
      <c r="C9490" s="269" t="s">
        <v>10581</v>
      </c>
      <c r="D9490" s="144" t="s">
        <v>3106</v>
      </c>
      <c r="E9490" s="269" t="s">
        <v>13841</v>
      </c>
      <c r="F9490" s="145" t="s">
        <v>3106</v>
      </c>
      <c r="G9490" s="269" t="s">
        <v>3106</v>
      </c>
      <c r="H9490" s="305" t="s">
        <v>11578</v>
      </c>
      <c r="I9490" s="307" t="s">
        <v>11578</v>
      </c>
      <c r="J9490" s="201" t="str">
        <f t="shared" si="297"/>
        <v>9999</v>
      </c>
      <c r="K9490" s="270"/>
      <c r="L9490" s="270"/>
      <c r="M9490" s="271"/>
      <c r="N9490" s="270" t="e">
        <v>#N/A</v>
      </c>
      <c r="O9490" s="272" t="e">
        <v>#N/A</v>
      </c>
      <c r="P9490" s="272" t="e">
        <v>#N/A</v>
      </c>
      <c r="Q9490" s="272" t="e">
        <v>#N/A</v>
      </c>
      <c r="R9490" s="294"/>
      <c r="S9490" s="294"/>
      <c r="T9490" s="294"/>
    </row>
    <row r="9491" spans="1:20" s="245" customFormat="1" ht="13.15" customHeight="1">
      <c r="A9491" s="268" t="str">
        <f t="shared" si="296"/>
        <v>6A-010737361235157165</v>
      </c>
      <c r="B9491" s="304" t="s">
        <v>19891</v>
      </c>
      <c r="C9491" s="269" t="s">
        <v>10645</v>
      </c>
      <c r="D9491" s="144" t="s">
        <v>3106</v>
      </c>
      <c r="E9491" s="269" t="s">
        <v>13842</v>
      </c>
      <c r="F9491" s="145" t="s">
        <v>3106</v>
      </c>
      <c r="G9491" s="269" t="s">
        <v>3106</v>
      </c>
      <c r="H9491" s="305" t="s">
        <v>10647</v>
      </c>
      <c r="I9491" s="307" t="s">
        <v>10647</v>
      </c>
      <c r="J9491" s="201" t="str">
        <f t="shared" si="297"/>
        <v>9999</v>
      </c>
      <c r="K9491" s="270"/>
      <c r="L9491" s="270"/>
      <c r="M9491" s="271"/>
      <c r="N9491" s="270" t="e">
        <v>#N/A</v>
      </c>
      <c r="O9491" s="272" t="e">
        <v>#N/A</v>
      </c>
      <c r="P9491" s="272" t="e">
        <v>#N/A</v>
      </c>
      <c r="Q9491" s="272" t="e">
        <v>#N/A</v>
      </c>
      <c r="R9491" s="294"/>
      <c r="S9491" s="294"/>
      <c r="T9491" s="294"/>
    </row>
    <row r="9492" spans="1:20" s="245" customFormat="1" ht="13.15" customHeight="1">
      <c r="A9492" s="268" t="str">
        <f t="shared" si="296"/>
        <v>6A-016019401710999289</v>
      </c>
      <c r="B9492" s="304" t="s">
        <v>19891</v>
      </c>
      <c r="C9492" s="269" t="s">
        <v>10258</v>
      </c>
      <c r="D9492" s="144" t="s">
        <v>3106</v>
      </c>
      <c r="E9492" s="269" t="s">
        <v>13843</v>
      </c>
      <c r="F9492" s="145" t="s">
        <v>3106</v>
      </c>
      <c r="G9492" s="269" t="s">
        <v>3106</v>
      </c>
      <c r="H9492" s="305" t="s">
        <v>10260</v>
      </c>
      <c r="I9492" s="307" t="s">
        <v>10260</v>
      </c>
      <c r="J9492" s="201" t="str">
        <f t="shared" si="297"/>
        <v>9999</v>
      </c>
      <c r="K9492" s="270"/>
      <c r="L9492" s="270"/>
      <c r="M9492" s="271"/>
      <c r="N9492" s="270" t="e">
        <v>#N/A</v>
      </c>
      <c r="O9492" s="272" t="e">
        <v>#N/A</v>
      </c>
      <c r="P9492" s="272" t="e">
        <v>#N/A</v>
      </c>
      <c r="Q9492" s="272" t="e">
        <v>#N/A</v>
      </c>
      <c r="R9492" s="294"/>
      <c r="S9492" s="294"/>
      <c r="T9492" s="294"/>
    </row>
    <row r="9493" spans="1:20" s="245" customFormat="1" ht="13.15" customHeight="1">
      <c r="A9493" s="268" t="str">
        <f t="shared" ref="A9493:A9557" si="298">E9493&amp;C9493</f>
        <v>6A-016094181083878953</v>
      </c>
      <c r="B9493" s="304" t="s">
        <v>19891</v>
      </c>
      <c r="C9493" s="269" t="s">
        <v>12556</v>
      </c>
      <c r="D9493" s="144" t="s">
        <v>3106</v>
      </c>
      <c r="E9493" s="269" t="s">
        <v>13844</v>
      </c>
      <c r="F9493" s="145" t="s">
        <v>3106</v>
      </c>
      <c r="G9493" s="269" t="s">
        <v>3106</v>
      </c>
      <c r="H9493" s="305" t="s">
        <v>12558</v>
      </c>
      <c r="I9493" s="307" t="s">
        <v>12558</v>
      </c>
      <c r="J9493" s="201" t="str">
        <f t="shared" si="297"/>
        <v>9999</v>
      </c>
      <c r="K9493" s="270"/>
      <c r="L9493" s="270"/>
      <c r="M9493" s="271"/>
      <c r="N9493" s="270" t="e">
        <v>#N/A</v>
      </c>
      <c r="O9493" s="272" t="e">
        <v>#N/A</v>
      </c>
      <c r="P9493" s="272" t="e">
        <v>#N/A</v>
      </c>
      <c r="Q9493" s="272" t="e">
        <v>#N/A</v>
      </c>
      <c r="R9493" s="294"/>
      <c r="S9493" s="294"/>
      <c r="T9493" s="294"/>
    </row>
    <row r="9494" spans="1:20" s="245" customFormat="1" ht="13.15" customHeight="1">
      <c r="A9494" s="268" t="str">
        <f t="shared" si="298"/>
        <v>6A-018821541538464151</v>
      </c>
      <c r="B9494" s="304" t="s">
        <v>19891</v>
      </c>
      <c r="C9494" s="269" t="s">
        <v>10648</v>
      </c>
      <c r="D9494" s="144" t="s">
        <v>3106</v>
      </c>
      <c r="E9494" s="269" t="s">
        <v>13845</v>
      </c>
      <c r="F9494" s="145" t="s">
        <v>3106</v>
      </c>
      <c r="G9494" s="269" t="s">
        <v>3106</v>
      </c>
      <c r="H9494" s="305" t="s">
        <v>10647</v>
      </c>
      <c r="I9494" s="307" t="s">
        <v>10647</v>
      </c>
      <c r="J9494" s="201" t="str">
        <f t="shared" si="297"/>
        <v>9999</v>
      </c>
      <c r="K9494" s="270"/>
      <c r="L9494" s="270"/>
      <c r="M9494" s="271"/>
      <c r="N9494" s="270" t="e">
        <v>#N/A</v>
      </c>
      <c r="O9494" s="272" t="e">
        <v>#N/A</v>
      </c>
      <c r="P9494" s="272" t="e">
        <v>#N/A</v>
      </c>
      <c r="Q9494" s="272" t="e">
        <v>#N/A</v>
      </c>
      <c r="R9494" s="294"/>
      <c r="S9494" s="294"/>
      <c r="T9494" s="294"/>
    </row>
    <row r="9495" spans="1:20" s="245" customFormat="1" ht="13.15" customHeight="1">
      <c r="A9495" s="268" t="str">
        <f t="shared" si="298"/>
        <v>6A-100107241518020692</v>
      </c>
      <c r="B9495" s="304" t="s">
        <v>19891</v>
      </c>
      <c r="C9495" s="269" t="s">
        <v>5129</v>
      </c>
      <c r="D9495" s="144" t="s">
        <v>3106</v>
      </c>
      <c r="E9495" s="269" t="s">
        <v>13846</v>
      </c>
      <c r="F9495" s="145" t="s">
        <v>3106</v>
      </c>
      <c r="G9495" s="269" t="s">
        <v>3106</v>
      </c>
      <c r="H9495" s="305" t="s">
        <v>5131</v>
      </c>
      <c r="I9495" s="307" t="s">
        <v>5131</v>
      </c>
      <c r="J9495" s="201" t="str">
        <f t="shared" si="297"/>
        <v>9999</v>
      </c>
      <c r="K9495" s="270"/>
      <c r="L9495" s="270"/>
      <c r="M9495" s="271"/>
      <c r="N9495" s="270" t="e">
        <v>#N/A</v>
      </c>
      <c r="O9495" s="272" t="e">
        <v>#N/A</v>
      </c>
      <c r="P9495" s="272" t="e">
        <v>#N/A</v>
      </c>
      <c r="Q9495" s="272" t="e">
        <v>#N/A</v>
      </c>
      <c r="R9495" s="294"/>
      <c r="S9495" s="294"/>
      <c r="T9495" s="294"/>
    </row>
    <row r="9496" spans="1:20" s="245" customFormat="1" ht="13.15" customHeight="1">
      <c r="A9496" s="268" t="str">
        <f t="shared" si="298"/>
        <v>6A-100331331366471450</v>
      </c>
      <c r="B9496" s="304" t="s">
        <v>19891</v>
      </c>
      <c r="C9496" s="269" t="s">
        <v>5048</v>
      </c>
      <c r="D9496" s="144" t="s">
        <v>3106</v>
      </c>
      <c r="E9496" s="269" t="s">
        <v>13847</v>
      </c>
      <c r="F9496" s="145" t="s">
        <v>3106</v>
      </c>
      <c r="G9496" s="269" t="s">
        <v>3106</v>
      </c>
      <c r="H9496" s="305" t="s">
        <v>11538</v>
      </c>
      <c r="I9496" s="307" t="s">
        <v>11538</v>
      </c>
      <c r="J9496" s="201" t="str">
        <f t="shared" si="297"/>
        <v>9999</v>
      </c>
      <c r="K9496" s="270"/>
      <c r="L9496" s="270"/>
      <c r="M9496" s="271"/>
      <c r="N9496" s="270" t="e">
        <v>#N/A</v>
      </c>
      <c r="O9496" s="272" t="e">
        <v>#N/A</v>
      </c>
      <c r="P9496" s="272" t="e">
        <v>#N/A</v>
      </c>
      <c r="Q9496" s="272" t="e">
        <v>#N/A</v>
      </c>
      <c r="R9496" s="294"/>
      <c r="S9496" s="294"/>
      <c r="T9496" s="294"/>
    </row>
    <row r="9497" spans="1:20" s="245" customFormat="1" ht="13.15" customHeight="1">
      <c r="A9497" s="268" t="str">
        <f t="shared" si="298"/>
        <v>6B-11846876261184687626</v>
      </c>
      <c r="B9497" s="304" t="s">
        <v>19891</v>
      </c>
      <c r="C9497" s="269" t="s">
        <v>6520</v>
      </c>
      <c r="D9497" s="144" t="s">
        <v>3106</v>
      </c>
      <c r="E9497" s="269" t="s">
        <v>13848</v>
      </c>
      <c r="F9497" s="145" t="s">
        <v>3106</v>
      </c>
      <c r="G9497" s="269" t="s">
        <v>3106</v>
      </c>
      <c r="H9497" s="305" t="s">
        <v>6889</v>
      </c>
      <c r="I9497" s="307" t="s">
        <v>6889</v>
      </c>
      <c r="J9497" s="201" t="str">
        <f t="shared" si="297"/>
        <v>9999</v>
      </c>
      <c r="K9497" s="270"/>
      <c r="L9497" s="270"/>
      <c r="M9497" s="271"/>
      <c r="N9497" s="270" t="e">
        <v>#N/A</v>
      </c>
      <c r="O9497" s="272" t="e">
        <v>#N/A</v>
      </c>
      <c r="P9497" s="272" t="e">
        <v>#N/A</v>
      </c>
      <c r="Q9497" s="272" t="e">
        <v>#N/A</v>
      </c>
      <c r="R9497" s="294"/>
      <c r="S9497" s="294"/>
      <c r="T9497" s="294"/>
    </row>
    <row r="9498" spans="1:20" s="245" customFormat="1" ht="13.15" customHeight="1">
      <c r="A9498" s="268" t="str">
        <f t="shared" si="298"/>
        <v>6B-16391321781639132178</v>
      </c>
      <c r="B9498" s="304" t="s">
        <v>19891</v>
      </c>
      <c r="C9498" s="269" t="s">
        <v>6811</v>
      </c>
      <c r="D9498" s="144" t="s">
        <v>3106</v>
      </c>
      <c r="E9498" s="269" t="s">
        <v>13849</v>
      </c>
      <c r="F9498" s="145" t="s">
        <v>3106</v>
      </c>
      <c r="G9498" s="269" t="s">
        <v>3106</v>
      </c>
      <c r="H9498" s="305" t="s">
        <v>6918</v>
      </c>
      <c r="I9498" s="307" t="s">
        <v>6918</v>
      </c>
      <c r="J9498" s="201" t="str">
        <f t="shared" si="297"/>
        <v>9999</v>
      </c>
      <c r="K9498" s="270"/>
      <c r="L9498" s="270"/>
      <c r="M9498" s="271"/>
      <c r="N9498" s="270" t="e">
        <v>#N/A</v>
      </c>
      <c r="O9498" s="272" t="e">
        <v>#N/A</v>
      </c>
      <c r="P9498" s="272" t="e">
        <v>#N/A</v>
      </c>
      <c r="Q9498" s="272" t="e">
        <v>#N/A</v>
      </c>
      <c r="R9498" s="294"/>
      <c r="S9498" s="294"/>
      <c r="T9498" s="294"/>
    </row>
    <row r="9499" spans="1:20" s="245" customFormat="1" ht="13.15" customHeight="1">
      <c r="A9499" s="268" t="str">
        <f t="shared" si="298"/>
        <v>6B-18018477281801847728</v>
      </c>
      <c r="B9499" s="304" t="s">
        <v>19891</v>
      </c>
      <c r="C9499" s="269" t="s">
        <v>6929</v>
      </c>
      <c r="D9499" s="144" t="s">
        <v>3106</v>
      </c>
      <c r="E9499" s="269" t="s">
        <v>13850</v>
      </c>
      <c r="F9499" s="145" t="s">
        <v>3106</v>
      </c>
      <c r="G9499" s="269" t="s">
        <v>3106</v>
      </c>
      <c r="H9499" s="305" t="s">
        <v>10468</v>
      </c>
      <c r="I9499" s="307" t="s">
        <v>10468</v>
      </c>
      <c r="J9499" s="201" t="str">
        <f t="shared" si="297"/>
        <v>9999</v>
      </c>
      <c r="K9499" s="270"/>
      <c r="L9499" s="270"/>
      <c r="M9499" s="271"/>
      <c r="N9499" s="270" t="e">
        <v>#N/A</v>
      </c>
      <c r="O9499" s="272" t="e">
        <v>#N/A</v>
      </c>
      <c r="P9499" s="272" t="e">
        <v>#N/A</v>
      </c>
      <c r="Q9499" s="272" t="e">
        <v>#N/A</v>
      </c>
      <c r="R9499" s="294"/>
      <c r="S9499" s="294"/>
      <c r="T9499" s="294"/>
    </row>
    <row r="9500" spans="1:20" s="245" customFormat="1" ht="13.15" customHeight="1">
      <c r="A9500" s="268" t="str">
        <f t="shared" si="298"/>
        <v>7M-BASC1982667499</v>
      </c>
      <c r="B9500" s="304" t="s">
        <v>19891</v>
      </c>
      <c r="C9500" s="269" t="s">
        <v>7281</v>
      </c>
      <c r="D9500" s="144" t="s">
        <v>3106</v>
      </c>
      <c r="E9500" s="269" t="s">
        <v>13851</v>
      </c>
      <c r="F9500" s="145" t="s">
        <v>3106</v>
      </c>
      <c r="G9500" s="269" t="s">
        <v>3106</v>
      </c>
      <c r="H9500" s="305" t="s">
        <v>7283</v>
      </c>
      <c r="I9500" s="307" t="s">
        <v>7283</v>
      </c>
      <c r="J9500" s="201" t="str">
        <f t="shared" si="297"/>
        <v>9999</v>
      </c>
      <c r="K9500" s="270"/>
      <c r="L9500" s="270"/>
      <c r="M9500" s="271"/>
      <c r="N9500" s="270" t="e">
        <v>#N/A</v>
      </c>
      <c r="O9500" s="272" t="e">
        <v>#N/A</v>
      </c>
      <c r="P9500" s="272" t="e">
        <v>#N/A</v>
      </c>
      <c r="Q9500" s="272" t="e">
        <v>#N/A</v>
      </c>
      <c r="R9500" s="294"/>
      <c r="S9500" s="294"/>
      <c r="T9500" s="294"/>
    </row>
    <row r="9501" spans="1:20" s="245" customFormat="1" ht="13.15" customHeight="1">
      <c r="A9501" s="268" t="str">
        <f t="shared" si="298"/>
        <v>7M-BayAreaEndo1669465068</v>
      </c>
      <c r="B9501" s="304" t="s">
        <v>19891</v>
      </c>
      <c r="C9501" s="269" t="s">
        <v>6622</v>
      </c>
      <c r="D9501" s="144" t="s">
        <v>3106</v>
      </c>
      <c r="E9501" s="269" t="s">
        <v>13852</v>
      </c>
      <c r="F9501" s="145" t="s">
        <v>3106</v>
      </c>
      <c r="G9501" s="269" t="s">
        <v>3106</v>
      </c>
      <c r="H9501" s="305" t="s">
        <v>6624</v>
      </c>
      <c r="I9501" s="307" t="s">
        <v>6624</v>
      </c>
      <c r="J9501" s="201" t="str">
        <f t="shared" si="297"/>
        <v>9999</v>
      </c>
      <c r="K9501" s="270"/>
      <c r="L9501" s="270"/>
      <c r="M9501" s="271"/>
      <c r="N9501" s="270" t="e">
        <v>#N/A</v>
      </c>
      <c r="O9501" s="272" t="e">
        <v>#N/A</v>
      </c>
      <c r="P9501" s="272" t="e">
        <v>#N/A</v>
      </c>
      <c r="Q9501" s="272" t="e">
        <v>#N/A</v>
      </c>
      <c r="R9501" s="294"/>
      <c r="S9501" s="294"/>
      <c r="T9501" s="294"/>
    </row>
    <row r="9502" spans="1:20" s="245" customFormat="1" ht="13.15" customHeight="1">
      <c r="A9502" s="268" t="str">
        <f t="shared" si="298"/>
        <v>7M-HouChDentCtr1134421175</v>
      </c>
      <c r="B9502" s="304" t="s">
        <v>19891</v>
      </c>
      <c r="C9502" s="269" t="s">
        <v>12383</v>
      </c>
      <c r="D9502" s="144" t="s">
        <v>3106</v>
      </c>
      <c r="E9502" s="269" t="s">
        <v>13853</v>
      </c>
      <c r="F9502" s="145" t="s">
        <v>3106</v>
      </c>
      <c r="G9502" s="269" t="s">
        <v>3106</v>
      </c>
      <c r="H9502" s="305" t="s">
        <v>12387</v>
      </c>
      <c r="I9502" s="307" t="s">
        <v>12387</v>
      </c>
      <c r="J9502" s="201" t="str">
        <f t="shared" si="297"/>
        <v>9999</v>
      </c>
      <c r="K9502" s="270"/>
      <c r="L9502" s="270"/>
      <c r="M9502" s="271"/>
      <c r="N9502" s="270" t="e">
        <v>#N/A</v>
      </c>
      <c r="O9502" s="272" t="e">
        <v>#N/A</v>
      </c>
      <c r="P9502" s="272" t="e">
        <v>#N/A</v>
      </c>
      <c r="Q9502" s="272" t="e">
        <v>#N/A</v>
      </c>
      <c r="R9502" s="294"/>
      <c r="S9502" s="294"/>
      <c r="T9502" s="294"/>
    </row>
    <row r="9503" spans="1:20" s="245" customFormat="1" ht="13.15" customHeight="1">
      <c r="A9503" s="268" t="str">
        <f t="shared" si="298"/>
        <v>7M-MHSCR1366776106</v>
      </c>
      <c r="B9503" s="304" t="s">
        <v>19891</v>
      </c>
      <c r="C9503" s="269" t="s">
        <v>12220</v>
      </c>
      <c r="D9503" s="144" t="s">
        <v>3106</v>
      </c>
      <c r="E9503" s="269" t="s">
        <v>13854</v>
      </c>
      <c r="F9503" s="145" t="s">
        <v>3106</v>
      </c>
      <c r="G9503" s="269" t="s">
        <v>3106</v>
      </c>
      <c r="H9503" s="305" t="s">
        <v>12222</v>
      </c>
      <c r="I9503" s="307" t="s">
        <v>12222</v>
      </c>
      <c r="J9503" s="201" t="str">
        <f t="shared" si="297"/>
        <v>9999</v>
      </c>
      <c r="K9503" s="270"/>
      <c r="L9503" s="270"/>
      <c r="M9503" s="271"/>
      <c r="N9503" s="270" t="e">
        <v>#N/A</v>
      </c>
      <c r="O9503" s="272" t="e">
        <v>#N/A</v>
      </c>
      <c r="P9503" s="272" t="e">
        <v>#N/A</v>
      </c>
      <c r="Q9503" s="272" t="e">
        <v>#N/A</v>
      </c>
      <c r="R9503" s="294"/>
      <c r="S9503" s="294"/>
      <c r="T9503" s="294"/>
    </row>
    <row r="9504" spans="1:20" s="245" customFormat="1" ht="13.15" customHeight="1">
      <c r="A9504" s="268" t="str">
        <f t="shared" si="298"/>
        <v>7M-NWSurgCtr1053391870</v>
      </c>
      <c r="B9504" s="304" t="s">
        <v>19891</v>
      </c>
      <c r="C9504" s="269" t="s">
        <v>6802</v>
      </c>
      <c r="D9504" s="144" t="s">
        <v>3106</v>
      </c>
      <c r="E9504" s="269" t="s">
        <v>13855</v>
      </c>
      <c r="F9504" s="145" t="s">
        <v>3106</v>
      </c>
      <c r="G9504" s="269" t="s">
        <v>3106</v>
      </c>
      <c r="H9504" s="305" t="s">
        <v>6804</v>
      </c>
      <c r="I9504" s="307" t="s">
        <v>6804</v>
      </c>
      <c r="J9504" s="201" t="str">
        <f t="shared" si="297"/>
        <v>9999</v>
      </c>
      <c r="K9504" s="270"/>
      <c r="L9504" s="270"/>
      <c r="M9504" s="271"/>
      <c r="N9504" s="270" t="e">
        <v>#N/A</v>
      </c>
      <c r="O9504" s="272" t="e">
        <v>#N/A</v>
      </c>
      <c r="P9504" s="272" t="e">
        <v>#N/A</v>
      </c>
      <c r="Q9504" s="272" t="e">
        <v>#N/A</v>
      </c>
      <c r="R9504" s="294"/>
      <c r="S9504" s="294"/>
      <c r="T9504" s="294"/>
    </row>
    <row r="9505" spans="1:20" s="245" customFormat="1" ht="13.15" customHeight="1">
      <c r="A9505" s="268" t="str">
        <f t="shared" si="298"/>
        <v>7N-013571281659435808</v>
      </c>
      <c r="B9505" s="304" t="s">
        <v>19891</v>
      </c>
      <c r="C9505" s="269" t="s">
        <v>10500</v>
      </c>
      <c r="D9505" s="144" t="s">
        <v>3106</v>
      </c>
      <c r="E9505" s="269" t="s">
        <v>13856</v>
      </c>
      <c r="F9505" s="145" t="s">
        <v>3106</v>
      </c>
      <c r="G9505" s="269" t="s">
        <v>3106</v>
      </c>
      <c r="H9505" s="305" t="s">
        <v>10502</v>
      </c>
      <c r="I9505" s="307" t="s">
        <v>10502</v>
      </c>
      <c r="J9505" s="201" t="str">
        <f t="shared" si="297"/>
        <v>9999</v>
      </c>
      <c r="K9505" s="270"/>
      <c r="L9505" s="270"/>
      <c r="M9505" s="271"/>
      <c r="N9505" s="270" t="e">
        <v>#N/A</v>
      </c>
      <c r="O9505" s="272" t="e">
        <v>#N/A</v>
      </c>
      <c r="P9505" s="272" t="e">
        <v>#N/A</v>
      </c>
      <c r="Q9505" s="272" t="e">
        <v>#N/A</v>
      </c>
      <c r="R9505" s="294"/>
      <c r="S9505" s="294"/>
      <c r="T9505" s="294"/>
    </row>
    <row r="9506" spans="1:20" s="245" customFormat="1" ht="13.15" customHeight="1">
      <c r="A9506" s="268" t="str">
        <f t="shared" si="298"/>
        <v>7N-014217041205874773</v>
      </c>
      <c r="B9506" s="304" t="s">
        <v>19891</v>
      </c>
      <c r="C9506" s="269" t="s">
        <v>9396</v>
      </c>
      <c r="D9506" s="144" t="s">
        <v>3106</v>
      </c>
      <c r="E9506" s="269" t="s">
        <v>13857</v>
      </c>
      <c r="F9506" s="145" t="s">
        <v>3106</v>
      </c>
      <c r="G9506" s="269" t="s">
        <v>3106</v>
      </c>
      <c r="H9506" s="305" t="s">
        <v>9398</v>
      </c>
      <c r="I9506" s="307" t="s">
        <v>9398</v>
      </c>
      <c r="J9506" s="201" t="str">
        <f t="shared" si="297"/>
        <v>9999</v>
      </c>
      <c r="K9506" s="270"/>
      <c r="L9506" s="270"/>
      <c r="M9506" s="271"/>
      <c r="N9506" s="270" t="e">
        <v>#N/A</v>
      </c>
      <c r="O9506" s="272" t="e">
        <v>#N/A</v>
      </c>
      <c r="P9506" s="272" t="e">
        <v>#N/A</v>
      </c>
      <c r="Q9506" s="272" t="e">
        <v>#N/A</v>
      </c>
      <c r="R9506" s="294"/>
      <c r="S9506" s="294"/>
      <c r="T9506" s="294"/>
    </row>
    <row r="9507" spans="1:20" s="245" customFormat="1" ht="13.15" customHeight="1">
      <c r="A9507" s="268" t="str">
        <f t="shared" si="298"/>
        <v>7N-014526541134421175</v>
      </c>
      <c r="B9507" s="304" t="s">
        <v>19891</v>
      </c>
      <c r="C9507" s="269" t="s">
        <v>12383</v>
      </c>
      <c r="D9507" s="144" t="s">
        <v>3106</v>
      </c>
      <c r="E9507" s="269" t="s">
        <v>13858</v>
      </c>
      <c r="F9507" s="145" t="s">
        <v>3106</v>
      </c>
      <c r="G9507" s="269" t="s">
        <v>3106</v>
      </c>
      <c r="H9507" s="305" t="s">
        <v>12387</v>
      </c>
      <c r="I9507" s="307" t="s">
        <v>12387</v>
      </c>
      <c r="J9507" s="201" t="str">
        <f t="shared" si="297"/>
        <v>9999</v>
      </c>
      <c r="K9507" s="270"/>
      <c r="L9507" s="270"/>
      <c r="M9507" s="271"/>
      <c r="N9507" s="270" t="e">
        <v>#N/A</v>
      </c>
      <c r="O9507" s="272" t="e">
        <v>#N/A</v>
      </c>
      <c r="P9507" s="272" t="e">
        <v>#N/A</v>
      </c>
      <c r="Q9507" s="272" t="e">
        <v>#N/A</v>
      </c>
      <c r="R9507" s="294"/>
      <c r="S9507" s="294"/>
      <c r="T9507" s="294"/>
    </row>
    <row r="9508" spans="1:20" s="245" customFormat="1" ht="13.15" customHeight="1">
      <c r="A9508" s="268" t="str">
        <f t="shared" si="298"/>
        <v>7N-100072391841204898</v>
      </c>
      <c r="B9508" s="304" t="s">
        <v>19891</v>
      </c>
      <c r="C9508" s="269" t="s">
        <v>5054</v>
      </c>
      <c r="D9508" s="144" t="s">
        <v>3106</v>
      </c>
      <c r="E9508" s="269" t="s">
        <v>13859</v>
      </c>
      <c r="F9508" s="145" t="s">
        <v>3106</v>
      </c>
      <c r="G9508" s="269" t="s">
        <v>3106</v>
      </c>
      <c r="H9508" s="305" t="s">
        <v>5056</v>
      </c>
      <c r="I9508" s="307" t="s">
        <v>5056</v>
      </c>
      <c r="J9508" s="201" t="str">
        <f t="shared" si="297"/>
        <v>9999</v>
      </c>
      <c r="K9508" s="270"/>
      <c r="L9508" s="270"/>
      <c r="M9508" s="271"/>
      <c r="N9508" s="270" t="e">
        <v>#N/A</v>
      </c>
      <c r="O9508" s="272" t="e">
        <v>#N/A</v>
      </c>
      <c r="P9508" s="272" t="e">
        <v>#N/A</v>
      </c>
      <c r="Q9508" s="272" t="e">
        <v>#N/A</v>
      </c>
      <c r="R9508" s="294"/>
      <c r="S9508" s="294"/>
      <c r="T9508" s="294"/>
    </row>
    <row r="9509" spans="1:20" s="245" customFormat="1" ht="13.15" customHeight="1">
      <c r="A9509" s="268" t="str">
        <f t="shared" si="298"/>
        <v>7N-100215321619971504</v>
      </c>
      <c r="B9509" s="304" t="s">
        <v>19891</v>
      </c>
      <c r="C9509" s="269" t="s">
        <v>6825</v>
      </c>
      <c r="D9509" s="144" t="s">
        <v>3106</v>
      </c>
      <c r="E9509" s="269" t="s">
        <v>13860</v>
      </c>
      <c r="F9509" s="145" t="s">
        <v>3106</v>
      </c>
      <c r="G9509" s="269" t="s">
        <v>3106</v>
      </c>
      <c r="H9509" s="305" t="s">
        <v>6827</v>
      </c>
      <c r="I9509" s="307" t="s">
        <v>6827</v>
      </c>
      <c r="J9509" s="201" t="str">
        <f t="shared" si="297"/>
        <v>9999</v>
      </c>
      <c r="K9509" s="270"/>
      <c r="L9509" s="270"/>
      <c r="M9509" s="271"/>
      <c r="N9509" s="270" t="e">
        <v>#N/A</v>
      </c>
      <c r="O9509" s="272" t="e">
        <v>#N/A</v>
      </c>
      <c r="P9509" s="272" t="e">
        <v>#N/A</v>
      </c>
      <c r="Q9509" s="272" t="e">
        <v>#N/A</v>
      </c>
      <c r="R9509" s="294"/>
      <c r="S9509" s="294"/>
      <c r="T9509" s="294"/>
    </row>
    <row r="9510" spans="1:20" s="245" customFormat="1" ht="13.15" customHeight="1">
      <c r="A9510" s="268" t="str">
        <f t="shared" si="298"/>
        <v>7N-100612731225076904</v>
      </c>
      <c r="B9510" s="304" t="s">
        <v>19891</v>
      </c>
      <c r="C9510" s="269" t="s">
        <v>10656</v>
      </c>
      <c r="D9510" s="144" t="s">
        <v>3106</v>
      </c>
      <c r="E9510" s="269" t="s">
        <v>13861</v>
      </c>
      <c r="F9510" s="145" t="s">
        <v>3106</v>
      </c>
      <c r="G9510" s="269" t="s">
        <v>3106</v>
      </c>
      <c r="H9510" s="305" t="s">
        <v>10658</v>
      </c>
      <c r="I9510" s="307" t="s">
        <v>10658</v>
      </c>
      <c r="J9510" s="201" t="str">
        <f t="shared" si="297"/>
        <v>9999</v>
      </c>
      <c r="K9510" s="270"/>
      <c r="L9510" s="270"/>
      <c r="M9510" s="271"/>
      <c r="N9510" s="270" t="e">
        <v>#N/A</v>
      </c>
      <c r="O9510" s="272" t="e">
        <v>#N/A</v>
      </c>
      <c r="P9510" s="272" t="e">
        <v>#N/A</v>
      </c>
      <c r="Q9510" s="272" t="e">
        <v>#N/A</v>
      </c>
      <c r="R9510" s="294"/>
      <c r="S9510" s="294"/>
      <c r="T9510" s="294"/>
    </row>
    <row r="9511" spans="1:20" s="245" customFormat="1" ht="13.15" customHeight="1">
      <c r="A9511" s="268" t="str">
        <f t="shared" si="298"/>
        <v>7T-QMA0000022035191720099260</v>
      </c>
      <c r="B9511" s="304" t="s">
        <v>19891</v>
      </c>
      <c r="C9511" s="269" t="s">
        <v>9470</v>
      </c>
      <c r="D9511" s="144" t="s">
        <v>3106</v>
      </c>
      <c r="E9511" s="269" t="s">
        <v>13862</v>
      </c>
      <c r="F9511" s="145" t="s">
        <v>3106</v>
      </c>
      <c r="G9511" s="269" t="s">
        <v>3106</v>
      </c>
      <c r="H9511" s="305" t="s">
        <v>9472</v>
      </c>
      <c r="I9511" s="307" t="s">
        <v>9472</v>
      </c>
      <c r="J9511" s="201" t="str">
        <f t="shared" si="297"/>
        <v>9999</v>
      </c>
      <c r="K9511" s="270"/>
      <c r="L9511" s="270"/>
      <c r="M9511" s="271"/>
      <c r="N9511" s="270" t="e">
        <v>#N/A</v>
      </c>
      <c r="O9511" s="272" t="e">
        <v>#N/A</v>
      </c>
      <c r="P9511" s="272" t="e">
        <v>#N/A</v>
      </c>
      <c r="Q9511" s="272" t="e">
        <v>#N/A</v>
      </c>
      <c r="R9511" s="294"/>
      <c r="S9511" s="294"/>
      <c r="T9511" s="294"/>
    </row>
    <row r="9512" spans="1:20" s="245" customFormat="1" ht="13.15" customHeight="1">
      <c r="A9512" s="268" t="str">
        <f t="shared" si="298"/>
        <v>7T-QMA0000024226791225091739</v>
      </c>
      <c r="B9512" s="304" t="s">
        <v>19891</v>
      </c>
      <c r="C9512" s="269" t="s">
        <v>10690</v>
      </c>
      <c r="D9512" s="144" t="s">
        <v>3106</v>
      </c>
      <c r="E9512" s="269" t="s">
        <v>13863</v>
      </c>
      <c r="F9512" s="145" t="s">
        <v>3106</v>
      </c>
      <c r="G9512" s="269" t="s">
        <v>3106</v>
      </c>
      <c r="H9512" s="305" t="s">
        <v>10692</v>
      </c>
      <c r="I9512" s="307" t="s">
        <v>10692</v>
      </c>
      <c r="J9512" s="201" t="str">
        <f t="shared" si="297"/>
        <v>9999</v>
      </c>
      <c r="K9512" s="270"/>
      <c r="L9512" s="270"/>
      <c r="M9512" s="271"/>
      <c r="N9512" s="270" t="e">
        <v>#N/A</v>
      </c>
      <c r="O9512" s="272" t="e">
        <v>#N/A</v>
      </c>
      <c r="P9512" s="272" t="e">
        <v>#N/A</v>
      </c>
      <c r="Q9512" s="272" t="e">
        <v>#N/A</v>
      </c>
      <c r="R9512" s="294"/>
      <c r="S9512" s="294"/>
      <c r="T9512" s="294"/>
    </row>
    <row r="9513" spans="1:20" s="245" customFormat="1" ht="13.15" customHeight="1">
      <c r="A9513" s="268" t="str">
        <f t="shared" si="298"/>
        <v>7T-QMP0000036459081508837899</v>
      </c>
      <c r="B9513" s="304" t="s">
        <v>19891</v>
      </c>
      <c r="C9513" s="269" t="s">
        <v>10159</v>
      </c>
      <c r="D9513" s="144" t="s">
        <v>3106</v>
      </c>
      <c r="E9513" s="269" t="s">
        <v>13864</v>
      </c>
      <c r="F9513" s="145" t="s">
        <v>3106</v>
      </c>
      <c r="G9513" s="269" t="s">
        <v>3106</v>
      </c>
      <c r="H9513" s="305" t="s">
        <v>10161</v>
      </c>
      <c r="I9513" s="307" t="s">
        <v>10161</v>
      </c>
      <c r="J9513" s="201" t="str">
        <f t="shared" si="297"/>
        <v>9999</v>
      </c>
      <c r="K9513" s="270"/>
      <c r="L9513" s="270"/>
      <c r="M9513" s="271"/>
      <c r="N9513" s="270" t="e">
        <v>#N/A</v>
      </c>
      <c r="O9513" s="272" t="e">
        <v>#N/A</v>
      </c>
      <c r="P9513" s="272" t="e">
        <v>#N/A</v>
      </c>
      <c r="Q9513" s="272" t="e">
        <v>#N/A</v>
      </c>
      <c r="R9513" s="294"/>
      <c r="S9513" s="294"/>
      <c r="T9513" s="294"/>
    </row>
    <row r="9514" spans="1:20" s="245" customFormat="1" ht="13.15" customHeight="1">
      <c r="A9514" s="268" t="str">
        <f t="shared" si="298"/>
        <v>7W-0018349490011053391870</v>
      </c>
      <c r="B9514" s="304" t="s">
        <v>19891</v>
      </c>
      <c r="C9514" s="269" t="s">
        <v>6802</v>
      </c>
      <c r="D9514" s="144" t="s">
        <v>3106</v>
      </c>
      <c r="E9514" s="269" t="s">
        <v>13865</v>
      </c>
      <c r="F9514" s="145" t="s">
        <v>3106</v>
      </c>
      <c r="G9514" s="269" t="s">
        <v>3106</v>
      </c>
      <c r="H9514" s="305" t="s">
        <v>6804</v>
      </c>
      <c r="I9514" s="307" t="s">
        <v>6804</v>
      </c>
      <c r="J9514" s="201" t="str">
        <f t="shared" si="297"/>
        <v>9999</v>
      </c>
      <c r="K9514" s="270"/>
      <c r="L9514" s="270"/>
      <c r="M9514" s="271"/>
      <c r="N9514" s="270" t="e">
        <v>#N/A</v>
      </c>
      <c r="O9514" s="272" t="e">
        <v>#N/A</v>
      </c>
      <c r="P9514" s="272" t="e">
        <v>#N/A</v>
      </c>
      <c r="Q9514" s="272" t="e">
        <v>#N/A</v>
      </c>
      <c r="R9514" s="294"/>
      <c r="S9514" s="294"/>
      <c r="T9514" s="294"/>
    </row>
    <row r="9515" spans="1:20" s="245" customFormat="1" ht="13.15" customHeight="1">
      <c r="A9515" s="268" t="str">
        <f t="shared" si="298"/>
        <v>7W-0025648990011225091739</v>
      </c>
      <c r="B9515" s="304" t="s">
        <v>19891</v>
      </c>
      <c r="C9515" s="269" t="s">
        <v>10690</v>
      </c>
      <c r="D9515" s="144" t="s">
        <v>3106</v>
      </c>
      <c r="E9515" s="269" t="s">
        <v>13866</v>
      </c>
      <c r="F9515" s="145" t="s">
        <v>3106</v>
      </c>
      <c r="G9515" s="269" t="s">
        <v>3106</v>
      </c>
      <c r="H9515" s="305" t="s">
        <v>10692</v>
      </c>
      <c r="I9515" s="307" t="s">
        <v>10692</v>
      </c>
      <c r="J9515" s="201" t="str">
        <f t="shared" si="297"/>
        <v>9999</v>
      </c>
      <c r="K9515" s="270"/>
      <c r="L9515" s="270"/>
      <c r="M9515" s="271"/>
      <c r="N9515" s="270" t="e">
        <v>#N/A</v>
      </c>
      <c r="O9515" s="272" t="e">
        <v>#N/A</v>
      </c>
      <c r="P9515" s="272" t="e">
        <v>#N/A</v>
      </c>
      <c r="Q9515" s="272" t="e">
        <v>#N/A</v>
      </c>
      <c r="R9515" s="294"/>
      <c r="S9515" s="294"/>
      <c r="T9515" s="294"/>
    </row>
    <row r="9516" spans="1:20" s="245" customFormat="1" ht="13.15" customHeight="1">
      <c r="A9516" s="268" t="str">
        <f t="shared" si="298"/>
        <v>7W-0025738380011558331801</v>
      </c>
      <c r="B9516" s="304" t="s">
        <v>19891</v>
      </c>
      <c r="C9516" s="269" t="s">
        <v>10946</v>
      </c>
      <c r="D9516" s="144" t="s">
        <v>3106</v>
      </c>
      <c r="E9516" s="269" t="s">
        <v>13867</v>
      </c>
      <c r="F9516" s="145" t="s">
        <v>3106</v>
      </c>
      <c r="G9516" s="269" t="s">
        <v>3106</v>
      </c>
      <c r="H9516" s="305" t="s">
        <v>10948</v>
      </c>
      <c r="I9516" s="307" t="s">
        <v>10948</v>
      </c>
      <c r="J9516" s="201" t="str">
        <f t="shared" si="297"/>
        <v>9999</v>
      </c>
      <c r="K9516" s="270"/>
      <c r="L9516" s="270"/>
      <c r="M9516" s="271"/>
      <c r="N9516" s="270" t="e">
        <v>#N/A</v>
      </c>
      <c r="O9516" s="272" t="e">
        <v>#N/A</v>
      </c>
      <c r="P9516" s="272" t="e">
        <v>#N/A</v>
      </c>
      <c r="Q9516" s="272" t="e">
        <v>#N/A</v>
      </c>
      <c r="R9516" s="294"/>
      <c r="S9516" s="294"/>
      <c r="T9516" s="294"/>
    </row>
    <row r="9517" spans="1:20" s="245" customFormat="1" ht="13.15" customHeight="1">
      <c r="A9517" s="268" t="str">
        <f t="shared" si="298"/>
        <v>7W-0030238870011336391085</v>
      </c>
      <c r="B9517" s="304" t="s">
        <v>19891</v>
      </c>
      <c r="C9517" s="269" t="s">
        <v>12327</v>
      </c>
      <c r="D9517" s="144" t="s">
        <v>3106</v>
      </c>
      <c r="E9517" s="269" t="s">
        <v>13868</v>
      </c>
      <c r="F9517" s="145" t="s">
        <v>3106</v>
      </c>
      <c r="G9517" s="269" t="s">
        <v>3106</v>
      </c>
      <c r="H9517" s="305" t="s">
        <v>12329</v>
      </c>
      <c r="I9517" s="307" t="s">
        <v>12329</v>
      </c>
      <c r="J9517" s="201" t="str">
        <f t="shared" si="297"/>
        <v>9999</v>
      </c>
      <c r="K9517" s="270"/>
      <c r="L9517" s="270"/>
      <c r="M9517" s="271"/>
      <c r="N9517" s="270" t="e">
        <v>#N/A</v>
      </c>
      <c r="O9517" s="272" t="e">
        <v>#N/A</v>
      </c>
      <c r="P9517" s="272" t="e">
        <v>#N/A</v>
      </c>
      <c r="Q9517" s="272" t="e">
        <v>#N/A</v>
      </c>
      <c r="R9517" s="294"/>
      <c r="S9517" s="294"/>
      <c r="T9517" s="294"/>
    </row>
    <row r="9518" spans="1:20" s="245" customFormat="1" ht="13.15" customHeight="1">
      <c r="A9518" s="268" t="str">
        <f t="shared" si="298"/>
        <v>7W-0033391230011134421175</v>
      </c>
      <c r="B9518" s="304" t="s">
        <v>19891</v>
      </c>
      <c r="C9518" s="269" t="s">
        <v>12383</v>
      </c>
      <c r="D9518" s="144" t="s">
        <v>3106</v>
      </c>
      <c r="E9518" s="269" t="s">
        <v>13869</v>
      </c>
      <c r="F9518" s="145" t="s">
        <v>3106</v>
      </c>
      <c r="G9518" s="269" t="s">
        <v>3106</v>
      </c>
      <c r="H9518" s="305" t="s">
        <v>12387</v>
      </c>
      <c r="I9518" s="307" t="s">
        <v>12387</v>
      </c>
      <c r="J9518" s="201" t="str">
        <f t="shared" si="297"/>
        <v>9999</v>
      </c>
      <c r="K9518" s="270"/>
      <c r="L9518" s="270"/>
      <c r="M9518" s="271"/>
      <c r="N9518" s="270" t="e">
        <v>#N/A</v>
      </c>
      <c r="O9518" s="272" t="e">
        <v>#N/A</v>
      </c>
      <c r="P9518" s="272" t="e">
        <v>#N/A</v>
      </c>
      <c r="Q9518" s="272" t="e">
        <v>#N/A</v>
      </c>
      <c r="R9518" s="294"/>
      <c r="S9518" s="294"/>
      <c r="T9518" s="294"/>
    </row>
    <row r="9519" spans="1:20" s="245" customFormat="1" ht="13.15" customHeight="1">
      <c r="A9519" s="268" t="str">
        <f t="shared" si="298"/>
        <v>7Y-1614100001508829011</v>
      </c>
      <c r="B9519" s="304" t="s">
        <v>19891</v>
      </c>
      <c r="C9519" s="269" t="s">
        <v>9095</v>
      </c>
      <c r="D9519" s="144" t="s">
        <v>3106</v>
      </c>
      <c r="E9519" s="269" t="s">
        <v>13870</v>
      </c>
      <c r="F9519" s="145" t="s">
        <v>3106</v>
      </c>
      <c r="G9519" s="269" t="s">
        <v>3106</v>
      </c>
      <c r="H9519" s="305" t="s">
        <v>9097</v>
      </c>
      <c r="I9519" s="307" t="s">
        <v>9097</v>
      </c>
      <c r="J9519" s="201" t="str">
        <f t="shared" si="297"/>
        <v>9999</v>
      </c>
      <c r="K9519" s="270"/>
      <c r="L9519" s="270"/>
      <c r="M9519" s="271"/>
      <c r="N9519" s="270" t="e">
        <v>#N/A</v>
      </c>
      <c r="O9519" s="272" t="e">
        <v>#N/A</v>
      </c>
      <c r="P9519" s="272" t="e">
        <v>#N/A</v>
      </c>
      <c r="Q9519" s="272" t="e">
        <v>#N/A</v>
      </c>
      <c r="R9519" s="294"/>
      <c r="S9519" s="294"/>
      <c r="T9519" s="294"/>
    </row>
    <row r="9520" spans="1:20" s="245" customFormat="1" ht="13.15" customHeight="1">
      <c r="A9520" s="268" t="str">
        <f t="shared" si="298"/>
        <v>7Y-1632900001508837899</v>
      </c>
      <c r="B9520" s="304" t="s">
        <v>19891</v>
      </c>
      <c r="C9520" s="269" t="s">
        <v>10159</v>
      </c>
      <c r="D9520" s="144" t="s">
        <v>3106</v>
      </c>
      <c r="E9520" s="269" t="s">
        <v>13871</v>
      </c>
      <c r="F9520" s="145" t="s">
        <v>3106</v>
      </c>
      <c r="G9520" s="269" t="s">
        <v>3106</v>
      </c>
      <c r="H9520" s="305" t="s">
        <v>10161</v>
      </c>
      <c r="I9520" s="307" t="s">
        <v>10161</v>
      </c>
      <c r="J9520" s="201" t="str">
        <f t="shared" si="297"/>
        <v>9999</v>
      </c>
      <c r="K9520" s="270"/>
      <c r="L9520" s="270"/>
      <c r="M9520" s="271"/>
      <c r="N9520" s="270" t="e">
        <v>#N/A</v>
      </c>
      <c r="O9520" s="272" t="e">
        <v>#N/A</v>
      </c>
      <c r="P9520" s="272" t="e">
        <v>#N/A</v>
      </c>
      <c r="Q9520" s="272" t="e">
        <v>#N/A</v>
      </c>
      <c r="R9520" s="294"/>
      <c r="S9520" s="294"/>
      <c r="T9520" s="294"/>
    </row>
    <row r="9521" spans="1:20" s="245" customFormat="1" ht="13.15" customHeight="1">
      <c r="A9521" s="268" t="str">
        <f t="shared" si="298"/>
        <v>7Y-1897900011225091739</v>
      </c>
      <c r="B9521" s="304" t="s">
        <v>19891</v>
      </c>
      <c r="C9521" s="269" t="s">
        <v>10690</v>
      </c>
      <c r="D9521" s="144" t="s">
        <v>3106</v>
      </c>
      <c r="E9521" s="269" t="s">
        <v>13872</v>
      </c>
      <c r="F9521" s="145" t="s">
        <v>3106</v>
      </c>
      <c r="G9521" s="269" t="s">
        <v>3106</v>
      </c>
      <c r="H9521" s="305" t="s">
        <v>10692</v>
      </c>
      <c r="I9521" s="307" t="s">
        <v>10692</v>
      </c>
      <c r="J9521" s="201" t="str">
        <f t="shared" si="297"/>
        <v>9999</v>
      </c>
      <c r="K9521" s="270"/>
      <c r="L9521" s="270"/>
      <c r="M9521" s="271"/>
      <c r="N9521" s="270" t="e">
        <v>#N/A</v>
      </c>
      <c r="O9521" s="272" t="e">
        <v>#N/A</v>
      </c>
      <c r="P9521" s="272" t="e">
        <v>#N/A</v>
      </c>
      <c r="Q9521" s="272" t="e">
        <v>#N/A</v>
      </c>
      <c r="R9521" s="294"/>
      <c r="S9521" s="294"/>
      <c r="T9521" s="294"/>
    </row>
    <row r="9522" spans="1:20" s="245" customFormat="1" ht="13.15" customHeight="1">
      <c r="A9522" s="268" t="str">
        <f t="shared" si="298"/>
        <v>7Y-22596001134421175</v>
      </c>
      <c r="B9522" s="304" t="s">
        <v>19891</v>
      </c>
      <c r="C9522" s="269" t="s">
        <v>12383</v>
      </c>
      <c r="D9522" s="144" t="s">
        <v>3106</v>
      </c>
      <c r="E9522" s="269" t="s">
        <v>13873</v>
      </c>
      <c r="F9522" s="145" t="s">
        <v>3106</v>
      </c>
      <c r="G9522" s="269" t="s">
        <v>3106</v>
      </c>
      <c r="H9522" s="305" t="s">
        <v>12387</v>
      </c>
      <c r="I9522" s="307" t="s">
        <v>12387</v>
      </c>
      <c r="J9522" s="201" t="str">
        <f t="shared" si="297"/>
        <v>9999</v>
      </c>
      <c r="K9522" s="270"/>
      <c r="L9522" s="270"/>
      <c r="M9522" s="271"/>
      <c r="N9522" s="270" t="e">
        <v>#N/A</v>
      </c>
      <c r="O9522" s="272" t="e">
        <v>#N/A</v>
      </c>
      <c r="P9522" s="272" t="e">
        <v>#N/A</v>
      </c>
      <c r="Q9522" s="272" t="e">
        <v>#N/A</v>
      </c>
      <c r="R9522" s="294"/>
      <c r="S9522" s="294"/>
      <c r="T9522" s="294"/>
    </row>
    <row r="9523" spans="1:20" s="245" customFormat="1" ht="13.15" customHeight="1">
      <c r="A9523" s="268" t="str">
        <f t="shared" si="298"/>
        <v>7Y-25891001336391085</v>
      </c>
      <c r="B9523" s="304" t="s">
        <v>19891</v>
      </c>
      <c r="C9523" s="269" t="s">
        <v>12327</v>
      </c>
      <c r="D9523" s="144" t="s">
        <v>3106</v>
      </c>
      <c r="E9523" s="269" t="s">
        <v>13874</v>
      </c>
      <c r="F9523" s="145" t="s">
        <v>3106</v>
      </c>
      <c r="G9523" s="269" t="s">
        <v>3106</v>
      </c>
      <c r="H9523" s="305" t="s">
        <v>12329</v>
      </c>
      <c r="I9523" s="307" t="s">
        <v>12329</v>
      </c>
      <c r="J9523" s="201" t="str">
        <f t="shared" si="297"/>
        <v>9999</v>
      </c>
      <c r="K9523" s="270"/>
      <c r="L9523" s="270"/>
      <c r="M9523" s="271"/>
      <c r="N9523" s="270" t="e">
        <v>#N/A</v>
      </c>
      <c r="O9523" s="272" t="e">
        <v>#N/A</v>
      </c>
      <c r="P9523" s="272" t="e">
        <v>#N/A</v>
      </c>
      <c r="Q9523" s="272" t="e">
        <v>#N/A</v>
      </c>
      <c r="R9523" s="294"/>
      <c r="S9523" s="294"/>
      <c r="T9523" s="294"/>
    </row>
    <row r="9524" spans="1:20" s="245" customFormat="1" ht="13.15" customHeight="1">
      <c r="A9524" s="268" t="str">
        <f t="shared" si="298"/>
        <v>7Y-8110400001710080049</v>
      </c>
      <c r="B9524" s="304" t="s">
        <v>19891</v>
      </c>
      <c r="C9524" s="269" t="s">
        <v>9917</v>
      </c>
      <c r="D9524" s="144" t="s">
        <v>3106</v>
      </c>
      <c r="E9524" s="269" t="s">
        <v>13875</v>
      </c>
      <c r="F9524" s="145" t="s">
        <v>3106</v>
      </c>
      <c r="G9524" s="269" t="s">
        <v>3106</v>
      </c>
      <c r="H9524" s="305" t="s">
        <v>9919</v>
      </c>
      <c r="I9524" s="307" t="s">
        <v>9919</v>
      </c>
      <c r="J9524" s="201" t="str">
        <f t="shared" si="297"/>
        <v>9999</v>
      </c>
      <c r="K9524" s="270"/>
      <c r="L9524" s="270"/>
      <c r="M9524" s="271"/>
      <c r="N9524" s="270" t="e">
        <v>#N/A</v>
      </c>
      <c r="O9524" s="272" t="e">
        <v>#N/A</v>
      </c>
      <c r="P9524" s="272" t="e">
        <v>#N/A</v>
      </c>
      <c r="Q9524" s="272" t="e">
        <v>#N/A</v>
      </c>
      <c r="R9524" s="294"/>
      <c r="S9524" s="294"/>
      <c r="T9524" s="294"/>
    </row>
    <row r="9525" spans="1:20" s="245" customFormat="1" ht="13.15" customHeight="1">
      <c r="A9525" s="268" t="str">
        <f t="shared" si="298"/>
        <v>7Y-8251100001982667499</v>
      </c>
      <c r="B9525" s="304" t="s">
        <v>19891</v>
      </c>
      <c r="C9525" s="269" t="s">
        <v>7281</v>
      </c>
      <c r="D9525" s="144" t="s">
        <v>3106</v>
      </c>
      <c r="E9525" s="269" t="s">
        <v>13876</v>
      </c>
      <c r="F9525" s="145" t="s">
        <v>3106</v>
      </c>
      <c r="G9525" s="269" t="s">
        <v>3106</v>
      </c>
      <c r="H9525" s="305" t="s">
        <v>7283</v>
      </c>
      <c r="I9525" s="307" t="s">
        <v>7283</v>
      </c>
      <c r="J9525" s="201" t="str">
        <f t="shared" si="297"/>
        <v>9999</v>
      </c>
      <c r="K9525" s="270"/>
      <c r="L9525" s="270"/>
      <c r="M9525" s="271"/>
      <c r="N9525" s="270" t="e">
        <v>#N/A</v>
      </c>
      <c r="O9525" s="272" t="e">
        <v>#N/A</v>
      </c>
      <c r="P9525" s="272" t="e">
        <v>#N/A</v>
      </c>
      <c r="Q9525" s="272" t="e">
        <v>#N/A</v>
      </c>
      <c r="R9525" s="294"/>
      <c r="S9525" s="294"/>
      <c r="T9525" s="294"/>
    </row>
    <row r="9526" spans="1:20" s="245" customFormat="1" ht="13.15" customHeight="1">
      <c r="A9526" s="268" t="str">
        <f t="shared" si="298"/>
        <v>7Y-878800021730146861</v>
      </c>
      <c r="B9526" s="304" t="s">
        <v>19891</v>
      </c>
      <c r="C9526" s="269" t="s">
        <v>9330</v>
      </c>
      <c r="D9526" s="144" t="s">
        <v>3106</v>
      </c>
      <c r="E9526" s="269" t="s">
        <v>13877</v>
      </c>
      <c r="F9526" s="145" t="s">
        <v>3106</v>
      </c>
      <c r="G9526" s="269" t="s">
        <v>3106</v>
      </c>
      <c r="H9526" s="305" t="s">
        <v>9332</v>
      </c>
      <c r="I9526" s="307" t="s">
        <v>9332</v>
      </c>
      <c r="J9526" s="201" t="str">
        <f t="shared" si="297"/>
        <v>9999</v>
      </c>
      <c r="K9526" s="270"/>
      <c r="L9526" s="270"/>
      <c r="M9526" s="271"/>
      <c r="N9526" s="270" t="e">
        <v>#N/A</v>
      </c>
      <c r="O9526" s="272" t="e">
        <v>#N/A</v>
      </c>
      <c r="P9526" s="272" t="e">
        <v>#N/A</v>
      </c>
      <c r="Q9526" s="272" t="e">
        <v>#N/A</v>
      </c>
      <c r="R9526" s="294"/>
      <c r="S9526" s="294"/>
      <c r="T9526" s="294"/>
    </row>
    <row r="9527" spans="1:20" s="245" customFormat="1" ht="13.15" customHeight="1">
      <c r="A9527" s="268" t="str">
        <f t="shared" si="298"/>
        <v>7Y-PPRV000000013901225091739</v>
      </c>
      <c r="B9527" s="304" t="s">
        <v>19891</v>
      </c>
      <c r="C9527" s="269" t="s">
        <v>10690</v>
      </c>
      <c r="D9527" s="144" t="s">
        <v>3106</v>
      </c>
      <c r="E9527" s="269" t="s">
        <v>13878</v>
      </c>
      <c r="F9527" s="145" t="s">
        <v>3106</v>
      </c>
      <c r="G9527" s="269" t="s">
        <v>3106</v>
      </c>
      <c r="H9527" s="305" t="s">
        <v>10692</v>
      </c>
      <c r="I9527" s="307" t="s">
        <v>10692</v>
      </c>
      <c r="J9527" s="201" t="str">
        <f t="shared" si="297"/>
        <v>9999</v>
      </c>
      <c r="K9527" s="270"/>
      <c r="L9527" s="270"/>
      <c r="M9527" s="271"/>
      <c r="N9527" s="270" t="e">
        <v>#N/A</v>
      </c>
      <c r="O9527" s="272" t="e">
        <v>#N/A</v>
      </c>
      <c r="P9527" s="272" t="e">
        <v>#N/A</v>
      </c>
      <c r="Q9527" s="272" t="e">
        <v>#N/A</v>
      </c>
      <c r="R9527" s="294"/>
      <c r="S9527" s="294"/>
      <c r="T9527" s="294"/>
    </row>
    <row r="9528" spans="1:20" s="245" customFormat="1" ht="13.15" customHeight="1">
      <c r="A9528" s="268" t="str">
        <f t="shared" si="298"/>
        <v>87-1394741215091087</v>
      </c>
      <c r="B9528" s="304" t="s">
        <v>19891</v>
      </c>
      <c r="C9528" s="269" t="s">
        <v>5039</v>
      </c>
      <c r="D9528" s="144" t="s">
        <v>3106</v>
      </c>
      <c r="E9528" s="269" t="s">
        <v>13879</v>
      </c>
      <c r="F9528" s="145" t="s">
        <v>3106</v>
      </c>
      <c r="G9528" s="269" t="s">
        <v>3106</v>
      </c>
      <c r="H9528" s="305" t="s">
        <v>5041</v>
      </c>
      <c r="I9528" s="307" t="s">
        <v>5041</v>
      </c>
      <c r="J9528" s="201" t="str">
        <f t="shared" si="297"/>
        <v>9999</v>
      </c>
      <c r="K9528" s="270"/>
      <c r="L9528" s="270"/>
      <c r="M9528" s="271"/>
      <c r="N9528" s="270" t="e">
        <v>#N/A</v>
      </c>
      <c r="O9528" s="272" t="e">
        <v>#N/A</v>
      </c>
      <c r="P9528" s="272" t="e">
        <v>#N/A</v>
      </c>
      <c r="Q9528" s="272" t="e">
        <v>#N/A</v>
      </c>
      <c r="R9528" s="294"/>
      <c r="S9528" s="294"/>
      <c r="T9528" s="294"/>
    </row>
    <row r="9529" spans="1:20" s="245" customFormat="1" ht="13.15" customHeight="1">
      <c r="A9529" s="268" t="str">
        <f t="shared" si="298"/>
        <v>89-QXIPQ00000171601215091087</v>
      </c>
      <c r="B9529" s="304" t="s">
        <v>19891</v>
      </c>
      <c r="C9529" s="269" t="s">
        <v>5039</v>
      </c>
      <c r="D9529" s="144" t="s">
        <v>3106</v>
      </c>
      <c r="E9529" s="269" t="s">
        <v>13881</v>
      </c>
      <c r="F9529" s="145" t="s">
        <v>3106</v>
      </c>
      <c r="G9529" s="269" t="s">
        <v>3106</v>
      </c>
      <c r="H9529" s="305" t="s">
        <v>5041</v>
      </c>
      <c r="I9529" s="307" t="s">
        <v>5041</v>
      </c>
      <c r="J9529" s="201" t="str">
        <f t="shared" si="297"/>
        <v>9999</v>
      </c>
      <c r="K9529" s="270"/>
      <c r="L9529" s="270"/>
      <c r="M9529" s="271"/>
      <c r="N9529" s="270" t="e">
        <v>#N/A</v>
      </c>
      <c r="O9529" s="272" t="e">
        <v>#N/A</v>
      </c>
      <c r="P9529" s="272" t="e">
        <v>#N/A</v>
      </c>
      <c r="Q9529" s="272" t="e">
        <v>#N/A</v>
      </c>
      <c r="R9529" s="294"/>
      <c r="S9529" s="294"/>
      <c r="T9529" s="294"/>
    </row>
    <row r="9530" spans="1:20" s="245" customFormat="1" ht="13.15" customHeight="1">
      <c r="A9530" s="268" t="str">
        <f t="shared" si="298"/>
        <v>8V-22596001134421175</v>
      </c>
      <c r="B9530" s="304" t="s">
        <v>19891</v>
      </c>
      <c r="C9530" s="269" t="s">
        <v>12383</v>
      </c>
      <c r="D9530" s="144" t="s">
        <v>3106</v>
      </c>
      <c r="E9530" s="269" t="s">
        <v>13882</v>
      </c>
      <c r="F9530" s="145" t="s">
        <v>3106</v>
      </c>
      <c r="G9530" s="269" t="s">
        <v>3106</v>
      </c>
      <c r="H9530" s="305" t="s">
        <v>12387</v>
      </c>
      <c r="I9530" s="307" t="s">
        <v>12387</v>
      </c>
      <c r="J9530" s="201" t="str">
        <f t="shared" si="297"/>
        <v>9999</v>
      </c>
      <c r="K9530" s="270"/>
      <c r="L9530" s="270"/>
      <c r="M9530" s="271"/>
      <c r="N9530" s="270" t="e">
        <v>#N/A</v>
      </c>
      <c r="O9530" s="272" t="e">
        <v>#N/A</v>
      </c>
      <c r="P9530" s="272" t="e">
        <v>#N/A</v>
      </c>
      <c r="Q9530" s="272" t="e">
        <v>#N/A</v>
      </c>
      <c r="R9530" s="294"/>
      <c r="S9530" s="294"/>
      <c r="T9530" s="294"/>
    </row>
    <row r="9531" spans="1:20" s="245" customFormat="1" ht="13.15" customHeight="1">
      <c r="A9531" s="268" t="str">
        <f t="shared" si="298"/>
        <v>8V-878800011730146861</v>
      </c>
      <c r="B9531" s="304" t="s">
        <v>19891</v>
      </c>
      <c r="C9531" s="269" t="s">
        <v>9330</v>
      </c>
      <c r="D9531" s="144" t="s">
        <v>3106</v>
      </c>
      <c r="E9531" s="269" t="s">
        <v>13883</v>
      </c>
      <c r="F9531" s="145" t="s">
        <v>3106</v>
      </c>
      <c r="G9531" s="269" t="s">
        <v>3106</v>
      </c>
      <c r="H9531" s="305" t="s">
        <v>9332</v>
      </c>
      <c r="I9531" s="307" t="s">
        <v>9332</v>
      </c>
      <c r="J9531" s="201" t="str">
        <f t="shared" si="297"/>
        <v>9999</v>
      </c>
      <c r="K9531" s="270"/>
      <c r="L9531" s="270"/>
      <c r="M9531" s="271"/>
      <c r="N9531" s="270" t="e">
        <v>#N/A</v>
      </c>
      <c r="O9531" s="272" t="e">
        <v>#N/A</v>
      </c>
      <c r="P9531" s="272" t="e">
        <v>#N/A</v>
      </c>
      <c r="Q9531" s="272" t="e">
        <v>#N/A</v>
      </c>
      <c r="R9531" s="294"/>
      <c r="S9531" s="294"/>
      <c r="T9531" s="294"/>
    </row>
    <row r="9532" spans="1:20" s="245" customFormat="1" ht="13.15" customHeight="1">
      <c r="A9532" s="268" t="str">
        <f t="shared" si="298"/>
        <v>8W-QMA0000031184141134421175</v>
      </c>
      <c r="B9532" s="304" t="s">
        <v>19891</v>
      </c>
      <c r="C9532" s="269" t="s">
        <v>12383</v>
      </c>
      <c r="D9532" s="144" t="s">
        <v>3106</v>
      </c>
      <c r="E9532" s="269" t="s">
        <v>13884</v>
      </c>
      <c r="F9532" s="145" t="s">
        <v>3106</v>
      </c>
      <c r="G9532" s="269" t="s">
        <v>3106</v>
      </c>
      <c r="H9532" s="305" t="s">
        <v>12387</v>
      </c>
      <c r="I9532" s="307" t="s">
        <v>12387</v>
      </c>
      <c r="J9532" s="201" t="str">
        <f t="shared" si="297"/>
        <v>9999</v>
      </c>
      <c r="K9532" s="270"/>
      <c r="L9532" s="270"/>
      <c r="M9532" s="271"/>
      <c r="N9532" s="270" t="e">
        <v>#N/A</v>
      </c>
      <c r="O9532" s="272" t="e">
        <v>#N/A</v>
      </c>
      <c r="P9532" s="272" t="e">
        <v>#N/A</v>
      </c>
      <c r="Q9532" s="272" t="e">
        <v>#N/A</v>
      </c>
      <c r="R9532" s="294"/>
      <c r="S9532" s="294"/>
      <c r="T9532" s="294"/>
    </row>
    <row r="9533" spans="1:20" s="245" customFormat="1" ht="13.15" customHeight="1">
      <c r="A9533" s="268" t="str">
        <f t="shared" si="298"/>
        <v>8X-HouChDentCtr1134421175</v>
      </c>
      <c r="B9533" s="304" t="s">
        <v>19891</v>
      </c>
      <c r="C9533" s="269" t="s">
        <v>12383</v>
      </c>
      <c r="D9533" s="144" t="s">
        <v>3106</v>
      </c>
      <c r="E9533" s="269" t="s">
        <v>13885</v>
      </c>
      <c r="F9533" s="145" t="s">
        <v>3106</v>
      </c>
      <c r="G9533" s="269" t="s">
        <v>3106</v>
      </c>
      <c r="H9533" s="305" t="s">
        <v>12387</v>
      </c>
      <c r="I9533" s="307" t="s">
        <v>12387</v>
      </c>
      <c r="J9533" s="201" t="str">
        <f t="shared" si="297"/>
        <v>9999</v>
      </c>
      <c r="K9533" s="270"/>
      <c r="L9533" s="270"/>
      <c r="M9533" s="271"/>
      <c r="N9533" s="270" t="e">
        <v>#N/A</v>
      </c>
      <c r="O9533" s="272" t="e">
        <v>#N/A</v>
      </c>
      <c r="P9533" s="272" t="e">
        <v>#N/A</v>
      </c>
      <c r="Q9533" s="272" t="e">
        <v>#N/A</v>
      </c>
      <c r="R9533" s="294"/>
      <c r="S9533" s="294"/>
      <c r="T9533" s="294"/>
    </row>
    <row r="9534" spans="1:20" s="245" customFormat="1" ht="13.15" customHeight="1">
      <c r="A9534" s="268" t="str">
        <f t="shared" si="298"/>
        <v>8X-NWSurgCtr1053391870</v>
      </c>
      <c r="B9534" s="304" t="s">
        <v>19891</v>
      </c>
      <c r="C9534" s="269" t="s">
        <v>6802</v>
      </c>
      <c r="D9534" s="144" t="s">
        <v>3106</v>
      </c>
      <c r="E9534" s="269" t="s">
        <v>13886</v>
      </c>
      <c r="F9534" s="145" t="s">
        <v>3106</v>
      </c>
      <c r="G9534" s="269" t="s">
        <v>3106</v>
      </c>
      <c r="H9534" s="305" t="s">
        <v>6804</v>
      </c>
      <c r="I9534" s="307" t="s">
        <v>6804</v>
      </c>
      <c r="J9534" s="201" t="str">
        <f t="shared" si="297"/>
        <v>9999</v>
      </c>
      <c r="K9534" s="270"/>
      <c r="L9534" s="270"/>
      <c r="M9534" s="271"/>
      <c r="N9534" s="270" t="e">
        <v>#N/A</v>
      </c>
      <c r="O9534" s="272" t="e">
        <v>#N/A</v>
      </c>
      <c r="P9534" s="272" t="e">
        <v>#N/A</v>
      </c>
      <c r="Q9534" s="272" t="e">
        <v>#N/A</v>
      </c>
      <c r="R9534" s="294"/>
      <c r="S9534" s="294"/>
      <c r="T9534" s="294"/>
    </row>
    <row r="9535" spans="1:20" s="245" customFormat="1" ht="13.15" customHeight="1">
      <c r="A9535" s="268" t="str">
        <f t="shared" si="298"/>
        <v>8X-OprexSurBeau1174713283</v>
      </c>
      <c r="B9535" s="304" t="s">
        <v>19891</v>
      </c>
      <c r="C9535" s="269" t="s">
        <v>11307</v>
      </c>
      <c r="D9535" s="144" t="s">
        <v>3106</v>
      </c>
      <c r="E9535" s="269" t="s">
        <v>13887</v>
      </c>
      <c r="F9535" s="145" t="s">
        <v>3106</v>
      </c>
      <c r="G9535" s="269" t="s">
        <v>3106</v>
      </c>
      <c r="H9535" s="305" t="s">
        <v>11309</v>
      </c>
      <c r="I9535" s="307" t="s">
        <v>11309</v>
      </c>
      <c r="J9535" s="201" t="str">
        <f t="shared" si="297"/>
        <v>9999</v>
      </c>
      <c r="K9535" s="270"/>
      <c r="L9535" s="270"/>
      <c r="M9535" s="271"/>
      <c r="N9535" s="270" t="e">
        <v>#N/A</v>
      </c>
      <c r="O9535" s="272" t="e">
        <v>#N/A</v>
      </c>
      <c r="P9535" s="272" t="e">
        <v>#N/A</v>
      </c>
      <c r="Q9535" s="272" t="e">
        <v>#N/A</v>
      </c>
      <c r="R9535" s="294"/>
      <c r="S9535" s="294"/>
      <c r="T9535" s="294"/>
    </row>
    <row r="9536" spans="1:20" s="245" customFormat="1" ht="13.15" customHeight="1">
      <c r="A9536" s="268" t="str">
        <f t="shared" si="298"/>
        <v>8Y-77121528030285</v>
      </c>
      <c r="B9536" s="304" t="s">
        <v>19891</v>
      </c>
      <c r="C9536" s="269" t="s">
        <v>8774</v>
      </c>
      <c r="D9536" s="144" t="s">
        <v>3106</v>
      </c>
      <c r="E9536" s="269" t="s">
        <v>13888</v>
      </c>
      <c r="F9536" s="145" t="s">
        <v>3106</v>
      </c>
      <c r="G9536" s="269" t="s">
        <v>3106</v>
      </c>
      <c r="H9536" s="305" t="s">
        <v>2299</v>
      </c>
      <c r="I9536" s="307" t="s">
        <v>2299</v>
      </c>
      <c r="J9536" s="201" t="str">
        <f t="shared" si="297"/>
        <v>9999</v>
      </c>
      <c r="K9536" s="270"/>
      <c r="L9536" s="270"/>
      <c r="M9536" s="271"/>
      <c r="N9536" s="270" t="e">
        <v>#N/A</v>
      </c>
      <c r="O9536" s="272" t="e">
        <v>#N/A</v>
      </c>
      <c r="P9536" s="272" t="e">
        <v>#N/A</v>
      </c>
      <c r="Q9536" s="272" t="e">
        <v>#N/A</v>
      </c>
      <c r="R9536" s="294"/>
      <c r="S9536" s="294"/>
      <c r="T9536" s="294"/>
    </row>
    <row r="9537" spans="1:20" s="245" customFormat="1" ht="13.15" customHeight="1">
      <c r="A9537" s="268" t="str">
        <f t="shared" si="298"/>
        <v>9A-004323031922286178</v>
      </c>
      <c r="B9537" s="304" t="s">
        <v>19891</v>
      </c>
      <c r="C9537" s="269" t="s">
        <v>11701</v>
      </c>
      <c r="D9537" s="144" t="s">
        <v>3106</v>
      </c>
      <c r="E9537" s="269" t="s">
        <v>13889</v>
      </c>
      <c r="F9537" s="145" t="s">
        <v>3106</v>
      </c>
      <c r="G9537" s="269" t="s">
        <v>3106</v>
      </c>
      <c r="H9537" s="305" t="s">
        <v>11703</v>
      </c>
      <c r="I9537" s="307" t="s">
        <v>11703</v>
      </c>
      <c r="J9537" s="201" t="str">
        <f t="shared" si="297"/>
        <v>9999</v>
      </c>
      <c r="K9537" s="270"/>
      <c r="L9537" s="270"/>
      <c r="M9537" s="271"/>
      <c r="N9537" s="270" t="e">
        <v>#N/A</v>
      </c>
      <c r="O9537" s="272" t="e">
        <v>#N/A</v>
      </c>
      <c r="P9537" s="272" t="e">
        <v>#N/A</v>
      </c>
      <c r="Q9537" s="272" t="e">
        <v>#N/A</v>
      </c>
      <c r="R9537" s="294"/>
      <c r="S9537" s="294"/>
      <c r="T9537" s="294"/>
    </row>
    <row r="9538" spans="1:20" s="245" customFormat="1" ht="13.15" customHeight="1">
      <c r="A9538" s="268" t="str">
        <f t="shared" si="298"/>
        <v>9A-010737361235157165</v>
      </c>
      <c r="B9538" s="304" t="s">
        <v>19891</v>
      </c>
      <c r="C9538" s="269" t="s">
        <v>10645</v>
      </c>
      <c r="D9538" s="144" t="s">
        <v>3106</v>
      </c>
      <c r="E9538" s="269" t="s">
        <v>13890</v>
      </c>
      <c r="F9538" s="145" t="s">
        <v>3106</v>
      </c>
      <c r="G9538" s="269" t="s">
        <v>3106</v>
      </c>
      <c r="H9538" s="305" t="s">
        <v>10647</v>
      </c>
      <c r="I9538" s="307" t="s">
        <v>10647</v>
      </c>
      <c r="J9538" s="201" t="str">
        <f t="shared" si="297"/>
        <v>9999</v>
      </c>
      <c r="K9538" s="270"/>
      <c r="L9538" s="270"/>
      <c r="M9538" s="271"/>
      <c r="N9538" s="270" t="e">
        <v>#N/A</v>
      </c>
      <c r="O9538" s="272" t="e">
        <v>#N/A</v>
      </c>
      <c r="P9538" s="272" t="e">
        <v>#N/A</v>
      </c>
      <c r="Q9538" s="272" t="e">
        <v>#N/A</v>
      </c>
      <c r="R9538" s="294"/>
      <c r="S9538" s="294"/>
      <c r="T9538" s="294"/>
    </row>
    <row r="9539" spans="1:20" s="245" customFormat="1" ht="13.15" customHeight="1">
      <c r="A9539" s="268" t="str">
        <f t="shared" si="298"/>
        <v>9A-013927611548584485</v>
      </c>
      <c r="B9539" s="304" t="s">
        <v>19891</v>
      </c>
      <c r="C9539" s="269" t="s">
        <v>6907</v>
      </c>
      <c r="D9539" s="144" t="s">
        <v>3106</v>
      </c>
      <c r="E9539" s="269" t="s">
        <v>13891</v>
      </c>
      <c r="F9539" s="145" t="s">
        <v>3106</v>
      </c>
      <c r="G9539" s="269" t="s">
        <v>3106</v>
      </c>
      <c r="H9539" s="305" t="s">
        <v>12078</v>
      </c>
      <c r="I9539" s="307" t="s">
        <v>12078</v>
      </c>
      <c r="J9539" s="201" t="str">
        <f t="shared" ref="J9539:J9602" si="299">B9539</f>
        <v>9999</v>
      </c>
      <c r="K9539" s="270"/>
      <c r="L9539" s="270"/>
      <c r="M9539" s="271"/>
      <c r="N9539" s="270" t="e">
        <v>#N/A</v>
      </c>
      <c r="O9539" s="272" t="e">
        <v>#N/A</v>
      </c>
      <c r="P9539" s="272" t="e">
        <v>#N/A</v>
      </c>
      <c r="Q9539" s="272" t="e">
        <v>#N/A</v>
      </c>
      <c r="R9539" s="294"/>
      <c r="S9539" s="294"/>
      <c r="T9539" s="294"/>
    </row>
    <row r="9540" spans="1:20" s="245" customFormat="1" ht="13.15" customHeight="1">
      <c r="A9540" s="268" t="str">
        <f t="shared" si="298"/>
        <v>9A-014454871396848859</v>
      </c>
      <c r="B9540" s="304" t="s">
        <v>19891</v>
      </c>
      <c r="C9540" s="269" t="s">
        <v>10494</v>
      </c>
      <c r="D9540" s="144" t="s">
        <v>3106</v>
      </c>
      <c r="E9540" s="269" t="s">
        <v>13892</v>
      </c>
      <c r="F9540" s="145" t="s">
        <v>3106</v>
      </c>
      <c r="G9540" s="269" t="s">
        <v>3106</v>
      </c>
      <c r="H9540" s="305" t="s">
        <v>10496</v>
      </c>
      <c r="I9540" s="307" t="s">
        <v>10496</v>
      </c>
      <c r="J9540" s="201" t="str">
        <f t="shared" si="299"/>
        <v>9999</v>
      </c>
      <c r="K9540" s="270"/>
      <c r="L9540" s="270"/>
      <c r="M9540" s="271"/>
      <c r="N9540" s="270" t="e">
        <v>#N/A</v>
      </c>
      <c r="O9540" s="272" t="e">
        <v>#N/A</v>
      </c>
      <c r="P9540" s="272" t="e">
        <v>#N/A</v>
      </c>
      <c r="Q9540" s="272" t="e">
        <v>#N/A</v>
      </c>
      <c r="R9540" s="294"/>
      <c r="S9540" s="294"/>
      <c r="T9540" s="294"/>
    </row>
    <row r="9541" spans="1:20" s="245" customFormat="1" ht="13.15" customHeight="1">
      <c r="A9541" s="268" t="str">
        <f t="shared" si="298"/>
        <v>9A-014652241528227147</v>
      </c>
      <c r="B9541" s="304" t="s">
        <v>19891</v>
      </c>
      <c r="C9541" s="269" t="s">
        <v>11313</v>
      </c>
      <c r="D9541" s="144" t="s">
        <v>3106</v>
      </c>
      <c r="E9541" s="269" t="s">
        <v>13893</v>
      </c>
      <c r="F9541" s="145" t="s">
        <v>3106</v>
      </c>
      <c r="G9541" s="269" t="s">
        <v>3106</v>
      </c>
      <c r="H9541" s="305" t="s">
        <v>9933</v>
      </c>
      <c r="I9541" s="307" t="s">
        <v>9933</v>
      </c>
      <c r="J9541" s="201" t="str">
        <f t="shared" si="299"/>
        <v>9999</v>
      </c>
      <c r="K9541" s="270"/>
      <c r="L9541" s="270"/>
      <c r="M9541" s="271"/>
      <c r="N9541" s="270" t="e">
        <v>#N/A</v>
      </c>
      <c r="O9541" s="272" t="e">
        <v>#N/A</v>
      </c>
      <c r="P9541" s="272" t="e">
        <v>#N/A</v>
      </c>
      <c r="Q9541" s="272" t="e">
        <v>#N/A</v>
      </c>
      <c r="R9541" s="294"/>
      <c r="S9541" s="294"/>
      <c r="T9541" s="294"/>
    </row>
    <row r="9542" spans="1:20" s="245" customFormat="1" ht="13.15" customHeight="1">
      <c r="A9542" s="268" t="str">
        <f t="shared" si="298"/>
        <v>9A-014696551790926574</v>
      </c>
      <c r="B9542" s="304" t="s">
        <v>19891</v>
      </c>
      <c r="C9542" s="269" t="s">
        <v>11718</v>
      </c>
      <c r="D9542" s="144" t="s">
        <v>3106</v>
      </c>
      <c r="E9542" s="269" t="s">
        <v>13894</v>
      </c>
      <c r="F9542" s="145" t="s">
        <v>3106</v>
      </c>
      <c r="G9542" s="269" t="s">
        <v>3106</v>
      </c>
      <c r="H9542" s="305" t="s">
        <v>9933</v>
      </c>
      <c r="I9542" s="307" t="s">
        <v>9933</v>
      </c>
      <c r="J9542" s="201" t="str">
        <f t="shared" si="299"/>
        <v>9999</v>
      </c>
      <c r="K9542" s="270"/>
      <c r="L9542" s="270"/>
      <c r="M9542" s="271"/>
      <c r="N9542" s="270" t="e">
        <v>#N/A</v>
      </c>
      <c r="O9542" s="272" t="e">
        <v>#N/A</v>
      </c>
      <c r="P9542" s="272" t="e">
        <v>#N/A</v>
      </c>
      <c r="Q9542" s="272" t="e">
        <v>#N/A</v>
      </c>
      <c r="R9542" s="294"/>
      <c r="S9542" s="294"/>
      <c r="T9542" s="294"/>
    </row>
    <row r="9543" spans="1:20" s="245" customFormat="1" ht="13.15" customHeight="1">
      <c r="A9543" s="268" t="str">
        <f t="shared" si="298"/>
        <v>9A-100331331366471450</v>
      </c>
      <c r="B9543" s="304" t="s">
        <v>19891</v>
      </c>
      <c r="C9543" s="269" t="s">
        <v>5048</v>
      </c>
      <c r="D9543" s="144" t="s">
        <v>3106</v>
      </c>
      <c r="E9543" s="269" t="s">
        <v>13895</v>
      </c>
      <c r="F9543" s="145" t="s">
        <v>3106</v>
      </c>
      <c r="G9543" s="269" t="s">
        <v>3106</v>
      </c>
      <c r="H9543" s="305" t="s">
        <v>11538</v>
      </c>
      <c r="I9543" s="307" t="s">
        <v>11538</v>
      </c>
      <c r="J9543" s="201" t="str">
        <f t="shared" si="299"/>
        <v>9999</v>
      </c>
      <c r="K9543" s="270"/>
      <c r="L9543" s="270"/>
      <c r="M9543" s="271"/>
      <c r="N9543" s="270" t="e">
        <v>#N/A</v>
      </c>
      <c r="O9543" s="272" t="e">
        <v>#N/A</v>
      </c>
      <c r="P9543" s="272" t="e">
        <v>#N/A</v>
      </c>
      <c r="Q9543" s="272" t="e">
        <v>#N/A</v>
      </c>
      <c r="R9543" s="294"/>
      <c r="S9543" s="348"/>
      <c r="T9543" s="294"/>
    </row>
    <row r="9544" spans="1:20" s="245" customFormat="1" ht="13.15" customHeight="1">
      <c r="A9544" s="268" t="str">
        <f t="shared" si="298"/>
        <v>9B-1262271659334191</v>
      </c>
      <c r="B9544" s="304" t="s">
        <v>19891</v>
      </c>
      <c r="C9544" s="269" t="s">
        <v>6597</v>
      </c>
      <c r="D9544" s="144" t="s">
        <v>3106</v>
      </c>
      <c r="E9544" s="269" t="s">
        <v>13896</v>
      </c>
      <c r="F9544" s="145" t="s">
        <v>3106</v>
      </c>
      <c r="G9544" s="269" t="s">
        <v>3106</v>
      </c>
      <c r="H9544" s="305" t="s">
        <v>6599</v>
      </c>
      <c r="I9544" s="307" t="s">
        <v>6599</v>
      </c>
      <c r="J9544" s="201" t="str">
        <f t="shared" si="299"/>
        <v>9999</v>
      </c>
      <c r="K9544" s="270"/>
      <c r="L9544" s="270"/>
      <c r="M9544" s="271"/>
      <c r="N9544" s="270" t="e">
        <v>#N/A</v>
      </c>
      <c r="O9544" s="272" t="e">
        <v>#N/A</v>
      </c>
      <c r="P9544" s="272" t="e">
        <v>#N/A</v>
      </c>
      <c r="Q9544" s="272" t="e">
        <v>#N/A</v>
      </c>
      <c r="R9544" s="294"/>
      <c r="S9544" s="348"/>
      <c r="T9544" s="294"/>
    </row>
    <row r="9545" spans="1:20" s="245" customFormat="1" ht="13.15" customHeight="1">
      <c r="A9545" s="268" t="str">
        <f t="shared" si="298"/>
        <v>9B-1262281184687626</v>
      </c>
      <c r="B9545" s="304" t="s">
        <v>19891</v>
      </c>
      <c r="C9545" s="269" t="s">
        <v>6520</v>
      </c>
      <c r="D9545" s="144" t="s">
        <v>3106</v>
      </c>
      <c r="E9545" s="269" t="s">
        <v>13897</v>
      </c>
      <c r="F9545" s="145" t="s">
        <v>3106</v>
      </c>
      <c r="G9545" s="269" t="s">
        <v>3106</v>
      </c>
      <c r="H9545" s="305" t="s">
        <v>6889</v>
      </c>
      <c r="I9545" s="307" t="s">
        <v>6889</v>
      </c>
      <c r="J9545" s="201" t="str">
        <f t="shared" si="299"/>
        <v>9999</v>
      </c>
      <c r="K9545" s="270"/>
      <c r="L9545" s="270"/>
      <c r="M9545" s="271"/>
      <c r="N9545" s="270" t="e">
        <v>#N/A</v>
      </c>
      <c r="O9545" s="272" t="e">
        <v>#N/A</v>
      </c>
      <c r="P9545" s="272" t="e">
        <v>#N/A</v>
      </c>
      <c r="Q9545" s="272" t="e">
        <v>#N/A</v>
      </c>
      <c r="R9545" s="294"/>
      <c r="S9545" s="348"/>
      <c r="T9545" s="294"/>
    </row>
    <row r="9546" spans="1:20" s="245" customFormat="1" ht="13.15" customHeight="1">
      <c r="A9546" s="268" t="str">
        <f t="shared" si="298"/>
        <v>9C-QMA0000022750221366471450</v>
      </c>
      <c r="B9546" s="304" t="s">
        <v>19891</v>
      </c>
      <c r="C9546" s="269" t="s">
        <v>5048</v>
      </c>
      <c r="D9546" s="144" t="s">
        <v>3106</v>
      </c>
      <c r="E9546" s="269" t="s">
        <v>13898</v>
      </c>
      <c r="F9546" s="145" t="s">
        <v>3106</v>
      </c>
      <c r="G9546" s="269" t="s">
        <v>3106</v>
      </c>
      <c r="H9546" s="305" t="s">
        <v>5050</v>
      </c>
      <c r="I9546" s="307" t="s">
        <v>21192</v>
      </c>
      <c r="J9546" s="201" t="str">
        <f t="shared" si="299"/>
        <v>9999</v>
      </c>
      <c r="K9546" s="270"/>
      <c r="L9546" s="270"/>
      <c r="M9546" s="271"/>
      <c r="N9546" s="270" t="e">
        <v>#N/A</v>
      </c>
      <c r="O9546" s="272" t="e">
        <v>#N/A</v>
      </c>
      <c r="P9546" s="272" t="e">
        <v>#N/A</v>
      </c>
      <c r="Q9546" s="272" t="e">
        <v>#N/A</v>
      </c>
      <c r="R9546" s="294"/>
      <c r="S9546" s="348"/>
      <c r="T9546" s="294"/>
    </row>
    <row r="9547" spans="1:20" s="245" customFormat="1" ht="13.15" customHeight="1">
      <c r="A9547" s="268" t="str">
        <f t="shared" si="298"/>
        <v>9C-QMP0000051586131366471450</v>
      </c>
      <c r="B9547" s="304" t="s">
        <v>19891</v>
      </c>
      <c r="C9547" s="269" t="s">
        <v>5048</v>
      </c>
      <c r="D9547" s="144" t="s">
        <v>3106</v>
      </c>
      <c r="E9547" s="269" t="s">
        <v>13899</v>
      </c>
      <c r="F9547" s="145" t="s">
        <v>3106</v>
      </c>
      <c r="G9547" s="269" t="s">
        <v>3106</v>
      </c>
      <c r="H9547" s="305" t="s">
        <v>13900</v>
      </c>
      <c r="I9547" s="307" t="s">
        <v>13900</v>
      </c>
      <c r="J9547" s="201" t="str">
        <f t="shared" si="299"/>
        <v>9999</v>
      </c>
      <c r="K9547" s="270"/>
      <c r="L9547" s="270"/>
      <c r="M9547" s="271"/>
      <c r="N9547" s="270" t="e">
        <v>#N/A</v>
      </c>
      <c r="O9547" s="272" t="e">
        <v>#N/A</v>
      </c>
      <c r="P9547" s="272" t="e">
        <v>#N/A</v>
      </c>
      <c r="Q9547" s="272" t="e">
        <v>#N/A</v>
      </c>
      <c r="R9547" s="294"/>
      <c r="S9547" s="348"/>
      <c r="T9547" s="294"/>
    </row>
    <row r="9548" spans="1:20" s="245" customFormat="1" ht="13.15" customHeight="1">
      <c r="A9548" s="268" t="str">
        <f t="shared" si="298"/>
        <v>BHO0821514B1093930083</v>
      </c>
      <c r="B9548" s="304" t="s">
        <v>19891</v>
      </c>
      <c r="C9548" s="269" t="s">
        <v>13901</v>
      </c>
      <c r="D9548" s="144" t="s">
        <v>3106</v>
      </c>
      <c r="E9548" s="269" t="s">
        <v>13902</v>
      </c>
      <c r="F9548" s="145" t="s">
        <v>3106</v>
      </c>
      <c r="G9548" s="269" t="s">
        <v>3106</v>
      </c>
      <c r="H9548" s="305" t="s">
        <v>13903</v>
      </c>
      <c r="I9548" s="307" t="s">
        <v>13903</v>
      </c>
      <c r="J9548" s="201" t="str">
        <f t="shared" si="299"/>
        <v>9999</v>
      </c>
      <c r="K9548" s="270"/>
      <c r="L9548" s="270"/>
      <c r="M9548" s="271"/>
      <c r="N9548" s="270" t="e">
        <v>#N/A</v>
      </c>
      <c r="O9548" s="272" t="e">
        <v>#N/A</v>
      </c>
      <c r="P9548" s="272" t="e">
        <v>#N/A</v>
      </c>
      <c r="Q9548" s="272" t="e">
        <v>#N/A</v>
      </c>
      <c r="R9548" s="294"/>
      <c r="S9548" s="348"/>
      <c r="T9548" s="294"/>
    </row>
    <row r="9549" spans="1:20" s="245" customFormat="1" ht="13.15" customHeight="1">
      <c r="A9549" s="268" t="str">
        <f t="shared" si="298"/>
        <v>BHO1213154B1063402873</v>
      </c>
      <c r="B9549" s="304" t="s">
        <v>19891</v>
      </c>
      <c r="C9549" s="269" t="s">
        <v>13904</v>
      </c>
      <c r="D9549" s="144" t="s">
        <v>3106</v>
      </c>
      <c r="E9549" s="269" t="s">
        <v>13905</v>
      </c>
      <c r="F9549" s="145" t="s">
        <v>3106</v>
      </c>
      <c r="G9549" s="269" t="s">
        <v>3106</v>
      </c>
      <c r="H9549" s="305" t="s">
        <v>13906</v>
      </c>
      <c r="I9549" s="307" t="s">
        <v>13906</v>
      </c>
      <c r="J9549" s="201" t="str">
        <f t="shared" si="299"/>
        <v>9999</v>
      </c>
      <c r="K9549" s="270"/>
      <c r="L9549" s="270"/>
      <c r="M9549" s="271"/>
      <c r="N9549" s="270" t="e">
        <v>#N/A</v>
      </c>
      <c r="O9549" s="272" t="e">
        <v>#N/A</v>
      </c>
      <c r="P9549" s="272" t="e">
        <v>#N/A</v>
      </c>
      <c r="Q9549" s="272" t="e">
        <v>#N/A</v>
      </c>
      <c r="R9549" s="294"/>
      <c r="S9549" s="348"/>
      <c r="T9549" s="294"/>
    </row>
    <row r="9550" spans="1:20" s="245" customFormat="1" ht="13.15" customHeight="1">
      <c r="A9550" s="268" t="str">
        <f t="shared" si="298"/>
        <v>BHO14912141417979204</v>
      </c>
      <c r="B9550" s="304" t="s">
        <v>19891</v>
      </c>
      <c r="C9550" s="269" t="s">
        <v>2509</v>
      </c>
      <c r="D9550" s="144" t="s">
        <v>3106</v>
      </c>
      <c r="E9550" s="269" t="s">
        <v>13907</v>
      </c>
      <c r="F9550" s="145" t="s">
        <v>3106</v>
      </c>
      <c r="G9550" s="269" t="s">
        <v>3106</v>
      </c>
      <c r="H9550" s="305" t="s">
        <v>4795</v>
      </c>
      <c r="I9550" s="307" t="s">
        <v>4795</v>
      </c>
      <c r="J9550" s="201" t="str">
        <f t="shared" si="299"/>
        <v>9999</v>
      </c>
      <c r="K9550" s="270"/>
      <c r="L9550" s="270"/>
      <c r="M9550" s="271"/>
      <c r="N9550" s="270" t="e">
        <v>#N/A</v>
      </c>
      <c r="O9550" s="272" t="e">
        <v>#N/A</v>
      </c>
      <c r="P9550" s="272" t="e">
        <v>#N/A</v>
      </c>
      <c r="Q9550" s="272" t="e">
        <v>#N/A</v>
      </c>
      <c r="R9550" s="294"/>
      <c r="S9550" s="348"/>
      <c r="T9550" s="294"/>
    </row>
    <row r="9551" spans="1:20" s="245" customFormat="1" ht="13.15" customHeight="1">
      <c r="A9551" s="268" t="str">
        <f t="shared" si="298"/>
        <v>BHO1491214B1417979204</v>
      </c>
      <c r="B9551" s="304" t="s">
        <v>19891</v>
      </c>
      <c r="C9551" s="269" t="s">
        <v>2509</v>
      </c>
      <c r="D9551" s="144" t="s">
        <v>3106</v>
      </c>
      <c r="E9551" s="269" t="s">
        <v>13908</v>
      </c>
      <c r="F9551" s="145" t="s">
        <v>3106</v>
      </c>
      <c r="G9551" s="269" t="s">
        <v>3106</v>
      </c>
      <c r="H9551" s="305" t="s">
        <v>13909</v>
      </c>
      <c r="I9551" s="307" t="s">
        <v>13909</v>
      </c>
      <c r="J9551" s="201" t="str">
        <f t="shared" si="299"/>
        <v>9999</v>
      </c>
      <c r="K9551" s="270"/>
      <c r="L9551" s="270"/>
      <c r="M9551" s="271"/>
      <c r="N9551" s="270" t="e">
        <v>#N/A</v>
      </c>
      <c r="O9551" s="272" t="e">
        <v>#N/A</v>
      </c>
      <c r="P9551" s="272" t="e">
        <v>#N/A</v>
      </c>
      <c r="Q9551" s="272" t="e">
        <v>#N/A</v>
      </c>
      <c r="R9551" s="294"/>
      <c r="S9551" s="348"/>
      <c r="T9551" s="294"/>
    </row>
    <row r="9552" spans="1:20" s="245" customFormat="1" ht="13.15" customHeight="1">
      <c r="A9552" s="268" t="str">
        <f t="shared" si="298"/>
        <v>BHO2935214B1912059932</v>
      </c>
      <c r="B9552" s="304" t="s">
        <v>19891</v>
      </c>
      <c r="C9552" s="269" t="s">
        <v>13910</v>
      </c>
      <c r="D9552" s="144" t="s">
        <v>3106</v>
      </c>
      <c r="E9552" s="269" t="s">
        <v>13911</v>
      </c>
      <c r="F9552" s="145" t="s">
        <v>3106</v>
      </c>
      <c r="G9552" s="269" t="s">
        <v>3106</v>
      </c>
      <c r="H9552" s="305" t="s">
        <v>13912</v>
      </c>
      <c r="I9552" s="307" t="s">
        <v>13912</v>
      </c>
      <c r="J9552" s="201" t="str">
        <f t="shared" si="299"/>
        <v>9999</v>
      </c>
      <c r="K9552" s="270"/>
      <c r="L9552" s="270"/>
      <c r="M9552" s="271"/>
      <c r="N9552" s="270" t="e">
        <v>#N/A</v>
      </c>
      <c r="O9552" s="272" t="e">
        <v>#N/A</v>
      </c>
      <c r="P9552" s="272" t="e">
        <v>#N/A</v>
      </c>
      <c r="Q9552" s="272" t="e">
        <v>#N/A</v>
      </c>
      <c r="R9552" s="294"/>
      <c r="S9552" s="348"/>
      <c r="T9552" s="294"/>
    </row>
    <row r="9553" spans="1:20" s="245" customFormat="1" ht="13.15" customHeight="1">
      <c r="A9553" s="268" t="str">
        <f t="shared" si="298"/>
        <v>MD1477559029</v>
      </c>
      <c r="B9553" s="304" t="s">
        <v>19891</v>
      </c>
      <c r="C9553" s="269" t="s">
        <v>4557</v>
      </c>
      <c r="D9553" s="144" t="s">
        <v>3106</v>
      </c>
      <c r="E9553" s="269" t="s">
        <v>13913</v>
      </c>
      <c r="F9553" s="145" t="s">
        <v>3106</v>
      </c>
      <c r="G9553" s="269" t="s">
        <v>3106</v>
      </c>
      <c r="H9553" s="305" t="s">
        <v>4558</v>
      </c>
      <c r="I9553" s="307" t="s">
        <v>4558</v>
      </c>
      <c r="J9553" s="201" t="str">
        <f t="shared" si="299"/>
        <v>9999</v>
      </c>
      <c r="K9553" s="270" t="s">
        <v>4043</v>
      </c>
      <c r="L9553" s="270"/>
      <c r="M9553" s="271"/>
      <c r="N9553" s="270" t="e">
        <v>#N/A</v>
      </c>
      <c r="O9553" s="272" t="e">
        <v>#N/A</v>
      </c>
      <c r="P9553" s="272" t="e">
        <v>#N/A</v>
      </c>
      <c r="Q9553" s="272" t="e">
        <v>#N/A</v>
      </c>
      <c r="R9553" s="294"/>
      <c r="S9553" s="348"/>
      <c r="T9553" s="294"/>
    </row>
    <row r="9554" spans="1:20" s="245" customFormat="1" ht="13.15" customHeight="1">
      <c r="A9554" s="268" t="str">
        <f t="shared" si="298"/>
        <v>NA1073664116</v>
      </c>
      <c r="B9554" s="304" t="s">
        <v>19891</v>
      </c>
      <c r="C9554" s="269" t="s">
        <v>3643</v>
      </c>
      <c r="D9554" s="144" t="s">
        <v>3106</v>
      </c>
      <c r="E9554" s="269" t="s">
        <v>3106</v>
      </c>
      <c r="F9554" s="145" t="s">
        <v>3106</v>
      </c>
      <c r="G9554" s="269" t="s">
        <v>3106</v>
      </c>
      <c r="H9554" s="305" t="s">
        <v>3645</v>
      </c>
      <c r="I9554" s="306" t="e">
        <v>#N/A</v>
      </c>
      <c r="J9554" s="201" t="str">
        <f t="shared" si="299"/>
        <v>9999</v>
      </c>
      <c r="K9554" s="270"/>
      <c r="L9554" s="270"/>
      <c r="M9554" s="271"/>
      <c r="N9554" s="270" t="e">
        <v>#N/A</v>
      </c>
      <c r="O9554" s="272" t="e">
        <v>#N/A</v>
      </c>
      <c r="P9554" s="272" t="e">
        <v>#N/A</v>
      </c>
      <c r="Q9554" s="272" t="e">
        <v>#N/A</v>
      </c>
      <c r="R9554" s="294"/>
      <c r="S9554" s="348"/>
      <c r="T9554" s="294"/>
    </row>
    <row r="9555" spans="1:20" s="245" customFormat="1" ht="13.15" customHeight="1">
      <c r="A9555" s="268" t="str">
        <f t="shared" si="298"/>
        <v>NA1427088665</v>
      </c>
      <c r="B9555" s="304" t="s">
        <v>19891</v>
      </c>
      <c r="C9555" s="269" t="s">
        <v>3646</v>
      </c>
      <c r="D9555" s="144" t="s">
        <v>3106</v>
      </c>
      <c r="E9555" s="269" t="s">
        <v>3106</v>
      </c>
      <c r="F9555" s="145" t="s">
        <v>3106</v>
      </c>
      <c r="G9555" s="269" t="s">
        <v>3106</v>
      </c>
      <c r="H9555" s="305" t="s">
        <v>3645</v>
      </c>
      <c r="I9555" s="306" t="e">
        <v>#N/A</v>
      </c>
      <c r="J9555" s="201" t="str">
        <f t="shared" si="299"/>
        <v>9999</v>
      </c>
      <c r="K9555" s="270"/>
      <c r="L9555" s="270"/>
      <c r="M9555" s="271"/>
      <c r="N9555" s="270" t="e">
        <v>#N/A</v>
      </c>
      <c r="O9555" s="272" t="e">
        <v>#N/A</v>
      </c>
      <c r="P9555" s="272" t="e">
        <v>#N/A</v>
      </c>
      <c r="Q9555" s="272" t="e">
        <v>#N/A</v>
      </c>
      <c r="R9555" s="294"/>
      <c r="S9555" s="349"/>
      <c r="T9555" s="349"/>
    </row>
    <row r="9556" spans="1:20" s="245" customFormat="1" ht="13.15" customHeight="1">
      <c r="A9556" s="268" t="str">
        <f t="shared" si="298"/>
        <v>NA1497758312</v>
      </c>
      <c r="B9556" s="304" t="s">
        <v>19891</v>
      </c>
      <c r="C9556" s="269" t="s">
        <v>3647</v>
      </c>
      <c r="D9556" s="144" t="s">
        <v>3106</v>
      </c>
      <c r="E9556" s="269" t="s">
        <v>3106</v>
      </c>
      <c r="F9556" s="145" t="s">
        <v>3106</v>
      </c>
      <c r="G9556" s="269" t="s">
        <v>3106</v>
      </c>
      <c r="H9556" s="305" t="s">
        <v>3645</v>
      </c>
      <c r="I9556" s="306" t="e">
        <v>#N/A</v>
      </c>
      <c r="J9556" s="201" t="str">
        <f t="shared" si="299"/>
        <v>9999</v>
      </c>
      <c r="K9556" s="270"/>
      <c r="L9556" s="270"/>
      <c r="M9556" s="271"/>
      <c r="N9556" s="270" t="e">
        <v>#N/A</v>
      </c>
      <c r="O9556" s="272" t="e">
        <v>#N/A</v>
      </c>
      <c r="P9556" s="272" t="e">
        <v>#N/A</v>
      </c>
      <c r="Q9556" s="272" t="e">
        <v>#N/A</v>
      </c>
      <c r="R9556" s="294"/>
      <c r="S9556" s="348"/>
      <c r="T9556" s="294"/>
    </row>
    <row r="9557" spans="1:20" s="245" customFormat="1" ht="13.15" customHeight="1">
      <c r="A9557" s="268" t="str">
        <f t="shared" si="298"/>
        <v>S500327710LS1427289065</v>
      </c>
      <c r="B9557" s="304" t="s">
        <v>19891</v>
      </c>
      <c r="C9557" s="147" t="s">
        <v>20188</v>
      </c>
      <c r="D9557" s="144" t="s">
        <v>3106</v>
      </c>
      <c r="E9557" s="148" t="s">
        <v>20189</v>
      </c>
      <c r="F9557" s="145" t="s">
        <v>3106</v>
      </c>
      <c r="G9557" s="269" t="s">
        <v>3106</v>
      </c>
      <c r="H9557" s="149" t="s">
        <v>20190</v>
      </c>
      <c r="I9557" s="306" t="s">
        <v>20190</v>
      </c>
      <c r="J9557" s="201" t="str">
        <f t="shared" si="299"/>
        <v>9999</v>
      </c>
      <c r="K9557" s="308" t="s">
        <v>19895</v>
      </c>
      <c r="L9557" s="308" t="s">
        <v>13916</v>
      </c>
      <c r="M9557" s="271">
        <v>44475</v>
      </c>
      <c r="N9557" s="270" t="s">
        <v>20191</v>
      </c>
      <c r="O9557" s="272" t="s">
        <v>20192</v>
      </c>
      <c r="P9557" s="272" t="s">
        <v>20193</v>
      </c>
      <c r="Q9557" s="272" t="s">
        <v>20194</v>
      </c>
      <c r="R9557" s="294"/>
      <c r="S9557" s="348"/>
      <c r="T9557" s="294"/>
    </row>
    <row r="9558" spans="1:20" s="245" customFormat="1" ht="13.15" customHeight="1">
      <c r="A9558" s="268" t="s">
        <v>23354</v>
      </c>
      <c r="B9558" s="304" t="s">
        <v>19891</v>
      </c>
      <c r="C9558" s="350" t="s">
        <v>5551</v>
      </c>
      <c r="D9558" s="144" t="s">
        <v>3106</v>
      </c>
      <c r="E9558" s="350" t="s">
        <v>23355</v>
      </c>
      <c r="F9558" s="145" t="s">
        <v>3106</v>
      </c>
      <c r="G9558" s="145" t="s">
        <v>3106</v>
      </c>
      <c r="H9558" s="149" t="s">
        <v>23356</v>
      </c>
      <c r="I9558" s="149" t="s">
        <v>23356</v>
      </c>
      <c r="J9558" s="201" t="str">
        <f t="shared" si="299"/>
        <v>9999</v>
      </c>
      <c r="K9558" s="308"/>
      <c r="L9558" s="308" t="s">
        <v>23208</v>
      </c>
      <c r="M9558" s="351">
        <v>44774</v>
      </c>
      <c r="N9558" s="270" t="e">
        <v>#N/A</v>
      </c>
      <c r="O9558" s="270" t="e">
        <v>#N/A</v>
      </c>
      <c r="P9558" s="270" t="e">
        <v>#N/A</v>
      </c>
      <c r="Q9558" s="270" t="e">
        <v>#N/A</v>
      </c>
      <c r="R9558" s="294"/>
      <c r="S9558" s="348"/>
      <c r="T9558" s="294"/>
    </row>
    <row r="9559" spans="1:20" s="245" customFormat="1" ht="13.15" customHeight="1">
      <c r="A9559" s="216" t="str">
        <f t="shared" ref="A9559:A9622" si="300">E9559&amp;C9559</f>
        <v>1273476081497797005</v>
      </c>
      <c r="B9559" s="352" t="s">
        <v>19891</v>
      </c>
      <c r="C9559" s="227" t="s">
        <v>8450</v>
      </c>
      <c r="D9559" s="261" t="s">
        <v>3106</v>
      </c>
      <c r="E9559" s="227" t="s">
        <v>19991</v>
      </c>
      <c r="F9559" s="353" t="s">
        <v>3106</v>
      </c>
      <c r="G9559" s="218" t="s">
        <v>3106</v>
      </c>
      <c r="H9559" s="235" t="s">
        <v>19992</v>
      </c>
      <c r="I9559" s="220" t="s">
        <v>23357</v>
      </c>
      <c r="J9559" s="201" t="str">
        <f t="shared" si="299"/>
        <v>9999</v>
      </c>
      <c r="K9559" s="228" t="s">
        <v>23203</v>
      </c>
      <c r="L9559" s="228" t="s">
        <v>23204</v>
      </c>
      <c r="M9559" s="229"/>
      <c r="N9559" s="243"/>
      <c r="O9559" s="243"/>
      <c r="P9559" s="243"/>
      <c r="Q9559" s="243"/>
      <c r="S9559" s="354"/>
    </row>
    <row r="9560" spans="1:20" s="245" customFormat="1" ht="13.15" customHeight="1">
      <c r="A9560" s="216" t="str">
        <f t="shared" si="300"/>
        <v>3747792011760953699</v>
      </c>
      <c r="B9560" s="217" t="s">
        <v>19891</v>
      </c>
      <c r="C9560" s="218" t="s">
        <v>14358</v>
      </c>
      <c r="D9560" s="261" t="s">
        <v>3106</v>
      </c>
      <c r="E9560" s="227" t="s">
        <v>13735</v>
      </c>
      <c r="F9560" s="353" t="s">
        <v>3106</v>
      </c>
      <c r="G9560" s="218" t="s">
        <v>3106</v>
      </c>
      <c r="H9560" s="219" t="s">
        <v>14362</v>
      </c>
      <c r="I9560" s="355" t="s">
        <v>14362</v>
      </c>
      <c r="J9560" s="201" t="str">
        <f t="shared" si="299"/>
        <v>9999</v>
      </c>
      <c r="K9560" s="228" t="s">
        <v>23203</v>
      </c>
      <c r="L9560" s="228" t="s">
        <v>23204</v>
      </c>
      <c r="M9560" s="229">
        <v>44805</v>
      </c>
      <c r="N9560" s="243"/>
      <c r="O9560" s="243"/>
      <c r="P9560" s="243"/>
      <c r="Q9560" s="243"/>
      <c r="S9560" s="354"/>
    </row>
    <row r="9561" spans="1:20" s="245" customFormat="1" ht="13.15" customHeight="1">
      <c r="A9561" s="245" t="str">
        <f t="shared" si="300"/>
        <v>##1003831132</v>
      </c>
      <c r="B9561" s="217" t="s">
        <v>19891</v>
      </c>
      <c r="C9561" s="227" t="s">
        <v>23358</v>
      </c>
      <c r="D9561" s="227" t="s">
        <v>3106</v>
      </c>
      <c r="E9561" s="227" t="s">
        <v>3649</v>
      </c>
      <c r="F9561" s="227" t="s">
        <v>3106</v>
      </c>
      <c r="G9561" s="227" t="s">
        <v>3106</v>
      </c>
      <c r="H9561" s="228" t="s">
        <v>23359</v>
      </c>
      <c r="I9561" s="227" t="s">
        <v>23360</v>
      </c>
      <c r="J9561" s="201" t="str">
        <f t="shared" si="299"/>
        <v>9999</v>
      </c>
      <c r="K9561" s="228" t="s">
        <v>23203</v>
      </c>
      <c r="L9561" s="228" t="s">
        <v>23204</v>
      </c>
      <c r="M9561" s="229">
        <v>44806</v>
      </c>
      <c r="N9561" s="243"/>
      <c r="O9561" s="243"/>
      <c r="P9561" s="243"/>
      <c r="Q9561" s="243"/>
      <c r="S9561" s="354"/>
    </row>
    <row r="9562" spans="1:20" s="245" customFormat="1" ht="13.15" customHeight="1">
      <c r="A9562" s="245" t="str">
        <f t="shared" si="300"/>
        <v>##1003864810</v>
      </c>
      <c r="B9562" s="217" t="s">
        <v>19891</v>
      </c>
      <c r="C9562" s="227" t="s">
        <v>23361</v>
      </c>
      <c r="D9562" s="227" t="s">
        <v>3106</v>
      </c>
      <c r="E9562" s="227" t="s">
        <v>3649</v>
      </c>
      <c r="F9562" s="227" t="s">
        <v>3106</v>
      </c>
      <c r="G9562" s="227" t="s">
        <v>3106</v>
      </c>
      <c r="H9562" s="228" t="s">
        <v>23359</v>
      </c>
      <c r="I9562" s="227" t="s">
        <v>23360</v>
      </c>
      <c r="J9562" s="201" t="str">
        <f t="shared" si="299"/>
        <v>9999</v>
      </c>
      <c r="K9562" s="228" t="s">
        <v>23203</v>
      </c>
      <c r="L9562" s="228" t="s">
        <v>23204</v>
      </c>
      <c r="M9562" s="229">
        <v>44806</v>
      </c>
      <c r="N9562" s="243"/>
      <c r="O9562" s="243"/>
      <c r="P9562" s="243"/>
      <c r="Q9562" s="243"/>
      <c r="S9562" s="354"/>
    </row>
    <row r="9563" spans="1:20" s="245" customFormat="1" ht="13.15" customHeight="1">
      <c r="A9563" s="245" t="str">
        <f t="shared" si="300"/>
        <v>##1003961251</v>
      </c>
      <c r="B9563" s="217" t="s">
        <v>19891</v>
      </c>
      <c r="C9563" s="227" t="s">
        <v>23362</v>
      </c>
      <c r="D9563" s="227" t="s">
        <v>3106</v>
      </c>
      <c r="E9563" s="227" t="s">
        <v>3649</v>
      </c>
      <c r="F9563" s="227" t="s">
        <v>3106</v>
      </c>
      <c r="G9563" s="227" t="s">
        <v>3106</v>
      </c>
      <c r="H9563" s="228" t="s">
        <v>23359</v>
      </c>
      <c r="I9563" s="227" t="s">
        <v>23360</v>
      </c>
      <c r="J9563" s="201" t="str">
        <f t="shared" si="299"/>
        <v>9999</v>
      </c>
      <c r="K9563" s="228" t="s">
        <v>23203</v>
      </c>
      <c r="L9563" s="228" t="s">
        <v>23204</v>
      </c>
      <c r="M9563" s="229">
        <v>44806</v>
      </c>
      <c r="N9563" s="243"/>
      <c r="O9563" s="243"/>
      <c r="P9563" s="243"/>
      <c r="Q9563" s="243"/>
      <c r="S9563" s="354"/>
    </row>
    <row r="9564" spans="1:20" s="245" customFormat="1" ht="13.15" customHeight="1">
      <c r="A9564" s="245" t="str">
        <f t="shared" si="300"/>
        <v>##1013386143</v>
      </c>
      <c r="B9564" s="217" t="s">
        <v>19891</v>
      </c>
      <c r="C9564" s="227" t="s">
        <v>23363</v>
      </c>
      <c r="D9564" s="227" t="s">
        <v>3106</v>
      </c>
      <c r="E9564" s="227" t="s">
        <v>3649</v>
      </c>
      <c r="F9564" s="227" t="s">
        <v>3106</v>
      </c>
      <c r="G9564" s="227" t="s">
        <v>3106</v>
      </c>
      <c r="H9564" s="228" t="s">
        <v>23359</v>
      </c>
      <c r="I9564" s="227" t="s">
        <v>23360</v>
      </c>
      <c r="J9564" s="201" t="str">
        <f t="shared" si="299"/>
        <v>9999</v>
      </c>
      <c r="K9564" s="228" t="s">
        <v>23203</v>
      </c>
      <c r="L9564" s="228" t="s">
        <v>23204</v>
      </c>
      <c r="M9564" s="229">
        <v>44806</v>
      </c>
      <c r="N9564" s="243"/>
      <c r="O9564" s="243"/>
      <c r="P9564" s="243"/>
      <c r="Q9564" s="243"/>
      <c r="S9564" s="354"/>
    </row>
    <row r="9565" spans="1:20" s="245" customFormat="1" ht="13.15" customHeight="1">
      <c r="A9565" s="245" t="str">
        <f t="shared" si="300"/>
        <v>##1013468172</v>
      </c>
      <c r="B9565" s="217" t="s">
        <v>19891</v>
      </c>
      <c r="C9565" s="227" t="s">
        <v>23364</v>
      </c>
      <c r="D9565" s="227" t="s">
        <v>3106</v>
      </c>
      <c r="E9565" s="227" t="s">
        <v>3649</v>
      </c>
      <c r="F9565" s="227" t="s">
        <v>3106</v>
      </c>
      <c r="G9565" s="227" t="s">
        <v>3106</v>
      </c>
      <c r="H9565" s="228" t="s">
        <v>23359</v>
      </c>
      <c r="I9565" s="227" t="s">
        <v>23360</v>
      </c>
      <c r="J9565" s="201" t="str">
        <f t="shared" si="299"/>
        <v>9999</v>
      </c>
      <c r="K9565" s="228" t="s">
        <v>23203</v>
      </c>
      <c r="L9565" s="228" t="s">
        <v>23204</v>
      </c>
      <c r="M9565" s="229">
        <v>44806</v>
      </c>
      <c r="N9565" s="243"/>
      <c r="O9565" s="243"/>
      <c r="P9565" s="243"/>
      <c r="Q9565" s="243"/>
      <c r="S9565" s="354"/>
    </row>
    <row r="9566" spans="1:20" s="245" customFormat="1" ht="13.15" customHeight="1">
      <c r="A9566" s="245" t="str">
        <f t="shared" si="300"/>
        <v>##1013499383</v>
      </c>
      <c r="B9566" s="217" t="s">
        <v>19891</v>
      </c>
      <c r="C9566" s="227" t="s">
        <v>23365</v>
      </c>
      <c r="D9566" s="227" t="s">
        <v>3106</v>
      </c>
      <c r="E9566" s="227" t="s">
        <v>3649</v>
      </c>
      <c r="F9566" s="227" t="s">
        <v>3106</v>
      </c>
      <c r="G9566" s="227" t="s">
        <v>3106</v>
      </c>
      <c r="H9566" s="228" t="s">
        <v>23359</v>
      </c>
      <c r="I9566" s="227" t="s">
        <v>23360</v>
      </c>
      <c r="J9566" s="201" t="str">
        <f t="shared" si="299"/>
        <v>9999</v>
      </c>
      <c r="K9566" s="228" t="s">
        <v>23203</v>
      </c>
      <c r="L9566" s="228" t="s">
        <v>23204</v>
      </c>
      <c r="M9566" s="229">
        <v>44806</v>
      </c>
      <c r="N9566" s="243"/>
      <c r="O9566" s="243"/>
      <c r="P9566" s="243"/>
      <c r="Q9566" s="243"/>
      <c r="S9566" s="354"/>
    </row>
    <row r="9567" spans="1:20" s="245" customFormat="1" ht="13.15" customHeight="1">
      <c r="A9567" s="245" t="str">
        <f t="shared" si="300"/>
        <v>##1033210166</v>
      </c>
      <c r="B9567" s="217" t="s">
        <v>19891</v>
      </c>
      <c r="C9567" s="227" t="s">
        <v>23366</v>
      </c>
      <c r="D9567" s="227" t="s">
        <v>3106</v>
      </c>
      <c r="E9567" s="227" t="s">
        <v>3649</v>
      </c>
      <c r="F9567" s="227" t="s">
        <v>3106</v>
      </c>
      <c r="G9567" s="227" t="s">
        <v>3106</v>
      </c>
      <c r="H9567" s="228" t="s">
        <v>23359</v>
      </c>
      <c r="I9567" s="227" t="s">
        <v>23360</v>
      </c>
      <c r="J9567" s="201" t="str">
        <f t="shared" si="299"/>
        <v>9999</v>
      </c>
      <c r="K9567" s="228" t="s">
        <v>23203</v>
      </c>
      <c r="L9567" s="228" t="s">
        <v>23204</v>
      </c>
      <c r="M9567" s="229">
        <v>44806</v>
      </c>
      <c r="N9567" s="243"/>
      <c r="O9567" s="243"/>
      <c r="P9567" s="243"/>
      <c r="Q9567" s="243"/>
      <c r="S9567" s="354"/>
    </row>
    <row r="9568" spans="1:20" s="245" customFormat="1" ht="13.15" customHeight="1">
      <c r="A9568" s="245" t="str">
        <f t="shared" si="300"/>
        <v>##1033648852</v>
      </c>
      <c r="B9568" s="217" t="s">
        <v>19891</v>
      </c>
      <c r="C9568" s="227" t="s">
        <v>23367</v>
      </c>
      <c r="D9568" s="227" t="s">
        <v>3106</v>
      </c>
      <c r="E9568" s="227" t="s">
        <v>3649</v>
      </c>
      <c r="F9568" s="227" t="s">
        <v>3106</v>
      </c>
      <c r="G9568" s="227" t="s">
        <v>3106</v>
      </c>
      <c r="H9568" s="228" t="s">
        <v>23359</v>
      </c>
      <c r="I9568" s="227" t="s">
        <v>23360</v>
      </c>
      <c r="J9568" s="201" t="str">
        <f t="shared" si="299"/>
        <v>9999</v>
      </c>
      <c r="K9568" s="228" t="s">
        <v>23203</v>
      </c>
      <c r="L9568" s="228" t="s">
        <v>23204</v>
      </c>
      <c r="M9568" s="229">
        <v>44806</v>
      </c>
      <c r="N9568" s="243"/>
      <c r="O9568" s="243"/>
      <c r="P9568" s="243"/>
      <c r="Q9568" s="243"/>
      <c r="S9568" s="354"/>
    </row>
    <row r="9569" spans="1:19" s="245" customFormat="1" ht="13.15" customHeight="1">
      <c r="A9569" s="245" t="str">
        <f t="shared" si="300"/>
        <v>##1033661913</v>
      </c>
      <c r="B9569" s="217" t="s">
        <v>19891</v>
      </c>
      <c r="C9569" s="227" t="s">
        <v>23368</v>
      </c>
      <c r="D9569" s="227" t="s">
        <v>3106</v>
      </c>
      <c r="E9569" s="227" t="s">
        <v>3649</v>
      </c>
      <c r="F9569" s="227" t="s">
        <v>3106</v>
      </c>
      <c r="G9569" s="227" t="s">
        <v>3106</v>
      </c>
      <c r="H9569" s="228" t="s">
        <v>23359</v>
      </c>
      <c r="I9569" s="227" t="s">
        <v>23360</v>
      </c>
      <c r="J9569" s="201" t="str">
        <f t="shared" si="299"/>
        <v>9999</v>
      </c>
      <c r="K9569" s="228" t="s">
        <v>23203</v>
      </c>
      <c r="L9569" s="228" t="s">
        <v>23204</v>
      </c>
      <c r="M9569" s="229">
        <v>44806</v>
      </c>
      <c r="N9569" s="243"/>
      <c r="O9569" s="243"/>
      <c r="P9569" s="243"/>
      <c r="Q9569" s="243"/>
      <c r="S9569" s="354"/>
    </row>
    <row r="9570" spans="1:19" s="245" customFormat="1" ht="13.15" customHeight="1">
      <c r="A9570" s="245" t="str">
        <f t="shared" si="300"/>
        <v>##1043762578</v>
      </c>
      <c r="B9570" s="217" t="s">
        <v>19891</v>
      </c>
      <c r="C9570" s="227" t="s">
        <v>23369</v>
      </c>
      <c r="D9570" s="227" t="s">
        <v>3106</v>
      </c>
      <c r="E9570" s="227" t="s">
        <v>3649</v>
      </c>
      <c r="F9570" s="227" t="s">
        <v>3106</v>
      </c>
      <c r="G9570" s="227" t="s">
        <v>3106</v>
      </c>
      <c r="H9570" s="228" t="s">
        <v>23359</v>
      </c>
      <c r="I9570" s="227" t="s">
        <v>23360</v>
      </c>
      <c r="J9570" s="201" t="str">
        <f t="shared" si="299"/>
        <v>9999</v>
      </c>
      <c r="K9570" s="228" t="s">
        <v>23203</v>
      </c>
      <c r="L9570" s="228" t="s">
        <v>23204</v>
      </c>
      <c r="M9570" s="229">
        <v>44806</v>
      </c>
      <c r="N9570" s="243"/>
      <c r="O9570" s="243"/>
      <c r="P9570" s="243"/>
      <c r="Q9570" s="243"/>
      <c r="S9570" s="354"/>
    </row>
    <row r="9571" spans="1:19" s="245" customFormat="1" ht="13.15" customHeight="1">
      <c r="A9571" s="245" t="str">
        <f t="shared" si="300"/>
        <v>##1053321919</v>
      </c>
      <c r="B9571" s="217" t="s">
        <v>19891</v>
      </c>
      <c r="C9571" s="227" t="s">
        <v>23370</v>
      </c>
      <c r="D9571" s="227" t="s">
        <v>3106</v>
      </c>
      <c r="E9571" s="227" t="s">
        <v>3649</v>
      </c>
      <c r="F9571" s="227" t="s">
        <v>3106</v>
      </c>
      <c r="G9571" s="227" t="s">
        <v>3106</v>
      </c>
      <c r="H9571" s="228" t="s">
        <v>23359</v>
      </c>
      <c r="I9571" s="227" t="s">
        <v>23360</v>
      </c>
      <c r="J9571" s="201" t="str">
        <f t="shared" si="299"/>
        <v>9999</v>
      </c>
      <c r="K9571" s="228" t="s">
        <v>23203</v>
      </c>
      <c r="L9571" s="228" t="s">
        <v>23204</v>
      </c>
      <c r="M9571" s="229">
        <v>44806</v>
      </c>
      <c r="N9571" s="243"/>
      <c r="O9571" s="243"/>
      <c r="P9571" s="243"/>
      <c r="Q9571" s="243"/>
      <c r="S9571" s="354"/>
    </row>
    <row r="9572" spans="1:19" s="245" customFormat="1" ht="13.15" customHeight="1">
      <c r="A9572" s="245" t="str">
        <f t="shared" si="300"/>
        <v>##1063415800</v>
      </c>
      <c r="B9572" s="217" t="s">
        <v>19891</v>
      </c>
      <c r="C9572" s="227" t="s">
        <v>23371</v>
      </c>
      <c r="D9572" s="227" t="s">
        <v>3106</v>
      </c>
      <c r="E9572" s="227" t="s">
        <v>3649</v>
      </c>
      <c r="F9572" s="227" t="s">
        <v>3106</v>
      </c>
      <c r="G9572" s="227" t="s">
        <v>3106</v>
      </c>
      <c r="H9572" s="228" t="s">
        <v>23359</v>
      </c>
      <c r="I9572" s="227" t="s">
        <v>23360</v>
      </c>
      <c r="J9572" s="201" t="str">
        <f t="shared" si="299"/>
        <v>9999</v>
      </c>
      <c r="K9572" s="228" t="s">
        <v>23203</v>
      </c>
      <c r="L9572" s="228" t="s">
        <v>23204</v>
      </c>
      <c r="M9572" s="229">
        <v>44806</v>
      </c>
      <c r="N9572" s="243"/>
      <c r="O9572" s="243"/>
      <c r="P9572" s="243"/>
      <c r="Q9572" s="243"/>
      <c r="S9572" s="354"/>
    </row>
    <row r="9573" spans="1:19" s="245" customFormat="1" ht="13.15" customHeight="1">
      <c r="A9573" s="245" t="str">
        <f t="shared" si="300"/>
        <v>##1073552022</v>
      </c>
      <c r="B9573" s="217" t="s">
        <v>19891</v>
      </c>
      <c r="C9573" s="227" t="s">
        <v>23372</v>
      </c>
      <c r="D9573" s="227" t="s">
        <v>3106</v>
      </c>
      <c r="E9573" s="227" t="s">
        <v>3649</v>
      </c>
      <c r="F9573" s="227" t="s">
        <v>3106</v>
      </c>
      <c r="G9573" s="227" t="s">
        <v>3106</v>
      </c>
      <c r="H9573" s="228" t="s">
        <v>23359</v>
      </c>
      <c r="I9573" s="227" t="s">
        <v>23360</v>
      </c>
      <c r="J9573" s="201" t="str">
        <f t="shared" si="299"/>
        <v>9999</v>
      </c>
      <c r="K9573" s="228" t="s">
        <v>23203</v>
      </c>
      <c r="L9573" s="228" t="s">
        <v>23204</v>
      </c>
      <c r="M9573" s="229">
        <v>44806</v>
      </c>
      <c r="N9573" s="243"/>
      <c r="O9573" s="243"/>
      <c r="P9573" s="243"/>
      <c r="Q9573" s="243"/>
      <c r="S9573" s="354"/>
    </row>
    <row r="9574" spans="1:19" s="245" customFormat="1" ht="13.15" customHeight="1">
      <c r="A9574" s="245" t="str">
        <f t="shared" si="300"/>
        <v>##1093180804</v>
      </c>
      <c r="B9574" s="217" t="s">
        <v>19891</v>
      </c>
      <c r="C9574" s="227" t="s">
        <v>23373</v>
      </c>
      <c r="D9574" s="227" t="s">
        <v>3106</v>
      </c>
      <c r="E9574" s="227" t="s">
        <v>3649</v>
      </c>
      <c r="F9574" s="227" t="s">
        <v>3106</v>
      </c>
      <c r="G9574" s="227" t="s">
        <v>3106</v>
      </c>
      <c r="H9574" s="228" t="s">
        <v>23359</v>
      </c>
      <c r="I9574" s="227" t="s">
        <v>23360</v>
      </c>
      <c r="J9574" s="201" t="str">
        <f t="shared" si="299"/>
        <v>9999</v>
      </c>
      <c r="K9574" s="228" t="s">
        <v>23203</v>
      </c>
      <c r="L9574" s="228" t="s">
        <v>23204</v>
      </c>
      <c r="M9574" s="229">
        <v>44806</v>
      </c>
      <c r="N9574" s="243"/>
      <c r="O9574" s="243"/>
      <c r="P9574" s="243"/>
      <c r="Q9574" s="243"/>
      <c r="S9574" s="354"/>
    </row>
    <row r="9575" spans="1:19" s="245" customFormat="1" ht="13.15" customHeight="1">
      <c r="A9575" s="245" t="str">
        <f t="shared" si="300"/>
        <v>##1093894990</v>
      </c>
      <c r="B9575" s="217" t="s">
        <v>19891</v>
      </c>
      <c r="C9575" s="227" t="s">
        <v>23374</v>
      </c>
      <c r="D9575" s="227" t="s">
        <v>3106</v>
      </c>
      <c r="E9575" s="227" t="s">
        <v>3649</v>
      </c>
      <c r="F9575" s="227" t="s">
        <v>3106</v>
      </c>
      <c r="G9575" s="227" t="s">
        <v>3106</v>
      </c>
      <c r="H9575" s="228" t="s">
        <v>23359</v>
      </c>
      <c r="I9575" s="227" t="s">
        <v>23360</v>
      </c>
      <c r="J9575" s="201" t="str">
        <f t="shared" si="299"/>
        <v>9999</v>
      </c>
      <c r="K9575" s="228" t="s">
        <v>23203</v>
      </c>
      <c r="L9575" s="228" t="s">
        <v>23204</v>
      </c>
      <c r="M9575" s="229">
        <v>44806</v>
      </c>
      <c r="N9575" s="243"/>
      <c r="O9575" s="243"/>
      <c r="P9575" s="243"/>
      <c r="Q9575" s="243"/>
      <c r="S9575" s="354"/>
    </row>
    <row r="9576" spans="1:19" s="245" customFormat="1" ht="13.15" customHeight="1">
      <c r="A9576" s="245" t="str">
        <f t="shared" si="300"/>
        <v>##1104920412</v>
      </c>
      <c r="B9576" s="217" t="s">
        <v>19891</v>
      </c>
      <c r="C9576" s="227" t="s">
        <v>23375</v>
      </c>
      <c r="D9576" s="227" t="s">
        <v>3106</v>
      </c>
      <c r="E9576" s="227" t="s">
        <v>3649</v>
      </c>
      <c r="F9576" s="227" t="s">
        <v>3106</v>
      </c>
      <c r="G9576" s="227" t="s">
        <v>3106</v>
      </c>
      <c r="H9576" s="228" t="s">
        <v>23359</v>
      </c>
      <c r="I9576" s="227" t="s">
        <v>23360</v>
      </c>
      <c r="J9576" s="201" t="str">
        <f t="shared" si="299"/>
        <v>9999</v>
      </c>
      <c r="K9576" s="228" t="s">
        <v>23203</v>
      </c>
      <c r="L9576" s="228" t="s">
        <v>23204</v>
      </c>
      <c r="M9576" s="229">
        <v>44806</v>
      </c>
      <c r="N9576" s="243"/>
      <c r="O9576" s="243"/>
      <c r="P9576" s="243"/>
      <c r="Q9576" s="243"/>
      <c r="S9576" s="354"/>
    </row>
    <row r="9577" spans="1:19" s="245" customFormat="1" ht="13.15" customHeight="1">
      <c r="A9577" s="245" t="str">
        <f t="shared" si="300"/>
        <v>##1114367497</v>
      </c>
      <c r="B9577" s="217" t="s">
        <v>19891</v>
      </c>
      <c r="C9577" s="227" t="s">
        <v>23376</v>
      </c>
      <c r="D9577" s="227" t="s">
        <v>3106</v>
      </c>
      <c r="E9577" s="227" t="s">
        <v>3649</v>
      </c>
      <c r="F9577" s="227" t="s">
        <v>3106</v>
      </c>
      <c r="G9577" s="227" t="s">
        <v>3106</v>
      </c>
      <c r="H9577" s="228" t="s">
        <v>23359</v>
      </c>
      <c r="I9577" s="227" t="s">
        <v>23360</v>
      </c>
      <c r="J9577" s="201" t="str">
        <f t="shared" si="299"/>
        <v>9999</v>
      </c>
      <c r="K9577" s="228" t="s">
        <v>23203</v>
      </c>
      <c r="L9577" s="228" t="s">
        <v>23204</v>
      </c>
      <c r="M9577" s="229">
        <v>44806</v>
      </c>
      <c r="N9577" s="243"/>
      <c r="O9577" s="243"/>
      <c r="P9577" s="243"/>
      <c r="Q9577" s="243"/>
      <c r="S9577" s="354"/>
    </row>
    <row r="9578" spans="1:19" s="245" customFormat="1" ht="13.15" customHeight="1">
      <c r="A9578" s="245" t="str">
        <f t="shared" si="300"/>
        <v>##1124669262</v>
      </c>
      <c r="B9578" s="217" t="s">
        <v>19891</v>
      </c>
      <c r="C9578" s="227" t="s">
        <v>23377</v>
      </c>
      <c r="D9578" s="227" t="s">
        <v>3106</v>
      </c>
      <c r="E9578" s="227" t="s">
        <v>3649</v>
      </c>
      <c r="F9578" s="227" t="s">
        <v>3106</v>
      </c>
      <c r="G9578" s="227" t="s">
        <v>3106</v>
      </c>
      <c r="H9578" s="228" t="s">
        <v>23359</v>
      </c>
      <c r="I9578" s="227" t="s">
        <v>23360</v>
      </c>
      <c r="J9578" s="201" t="str">
        <f t="shared" si="299"/>
        <v>9999</v>
      </c>
      <c r="K9578" s="228" t="s">
        <v>23203</v>
      </c>
      <c r="L9578" s="228" t="s">
        <v>23204</v>
      </c>
      <c r="M9578" s="229">
        <v>44806</v>
      </c>
      <c r="N9578" s="243"/>
      <c r="O9578" s="243"/>
      <c r="P9578" s="243"/>
      <c r="Q9578" s="243"/>
      <c r="S9578" s="354"/>
    </row>
    <row r="9579" spans="1:19" s="245" customFormat="1" ht="13.15" customHeight="1">
      <c r="A9579" s="245" t="str">
        <f t="shared" si="300"/>
        <v>##1134123193</v>
      </c>
      <c r="B9579" s="217" t="s">
        <v>19891</v>
      </c>
      <c r="C9579" s="227" t="s">
        <v>23378</v>
      </c>
      <c r="D9579" s="227" t="s">
        <v>3106</v>
      </c>
      <c r="E9579" s="227" t="s">
        <v>3649</v>
      </c>
      <c r="F9579" s="227" t="s">
        <v>3106</v>
      </c>
      <c r="G9579" s="227" t="s">
        <v>3106</v>
      </c>
      <c r="H9579" s="228" t="s">
        <v>23359</v>
      </c>
      <c r="I9579" s="227" t="s">
        <v>23360</v>
      </c>
      <c r="J9579" s="201" t="str">
        <f t="shared" si="299"/>
        <v>9999</v>
      </c>
      <c r="K9579" s="228" t="s">
        <v>23203</v>
      </c>
      <c r="L9579" s="228" t="s">
        <v>23204</v>
      </c>
      <c r="M9579" s="229">
        <v>44806</v>
      </c>
      <c r="N9579" s="243"/>
      <c r="O9579" s="243"/>
      <c r="P9579" s="243"/>
      <c r="Q9579" s="243"/>
      <c r="S9579" s="354"/>
    </row>
    <row r="9580" spans="1:19" s="245" customFormat="1" ht="13.15" customHeight="1">
      <c r="A9580" s="245" t="str">
        <f t="shared" si="300"/>
        <v>##1134125016</v>
      </c>
      <c r="B9580" s="217" t="s">
        <v>19891</v>
      </c>
      <c r="C9580" s="227" t="s">
        <v>23379</v>
      </c>
      <c r="D9580" s="227" t="s">
        <v>3106</v>
      </c>
      <c r="E9580" s="227" t="s">
        <v>3649</v>
      </c>
      <c r="F9580" s="227" t="s">
        <v>3106</v>
      </c>
      <c r="G9580" s="227" t="s">
        <v>3106</v>
      </c>
      <c r="H9580" s="228" t="s">
        <v>23359</v>
      </c>
      <c r="I9580" s="227" t="s">
        <v>23360</v>
      </c>
      <c r="J9580" s="201" t="str">
        <f t="shared" si="299"/>
        <v>9999</v>
      </c>
      <c r="K9580" s="228" t="s">
        <v>23203</v>
      </c>
      <c r="L9580" s="228" t="s">
        <v>23204</v>
      </c>
      <c r="M9580" s="229">
        <v>44806</v>
      </c>
      <c r="N9580" s="243"/>
      <c r="O9580" s="243"/>
      <c r="P9580" s="243"/>
      <c r="Q9580" s="243"/>
      <c r="S9580" s="354"/>
    </row>
    <row r="9581" spans="1:19" s="245" customFormat="1" ht="13.15" customHeight="1">
      <c r="A9581" s="245" t="str">
        <f t="shared" si="300"/>
        <v>##1134297393</v>
      </c>
      <c r="B9581" s="217" t="s">
        <v>19891</v>
      </c>
      <c r="C9581" s="227" t="s">
        <v>23380</v>
      </c>
      <c r="D9581" s="227" t="s">
        <v>3106</v>
      </c>
      <c r="E9581" s="227" t="s">
        <v>3649</v>
      </c>
      <c r="F9581" s="227" t="s">
        <v>3106</v>
      </c>
      <c r="G9581" s="227" t="s">
        <v>3106</v>
      </c>
      <c r="H9581" s="228" t="s">
        <v>23359</v>
      </c>
      <c r="I9581" s="227" t="s">
        <v>23360</v>
      </c>
      <c r="J9581" s="201" t="str">
        <f t="shared" si="299"/>
        <v>9999</v>
      </c>
      <c r="K9581" s="228" t="s">
        <v>23203</v>
      </c>
      <c r="L9581" s="228" t="s">
        <v>23204</v>
      </c>
      <c r="M9581" s="229">
        <v>44806</v>
      </c>
      <c r="N9581" s="243"/>
      <c r="O9581" s="243"/>
      <c r="P9581" s="243"/>
      <c r="Q9581" s="243"/>
      <c r="S9581" s="354"/>
    </row>
    <row r="9582" spans="1:19" s="245" customFormat="1" ht="13.15" customHeight="1">
      <c r="A9582" s="245" t="str">
        <f t="shared" si="300"/>
        <v>##1134783913</v>
      </c>
      <c r="B9582" s="217" t="s">
        <v>19891</v>
      </c>
      <c r="C9582" s="227" t="s">
        <v>23381</v>
      </c>
      <c r="D9582" s="227" t="s">
        <v>3106</v>
      </c>
      <c r="E9582" s="227" t="s">
        <v>3649</v>
      </c>
      <c r="F9582" s="227" t="s">
        <v>3106</v>
      </c>
      <c r="G9582" s="227" t="s">
        <v>3106</v>
      </c>
      <c r="H9582" s="228" t="s">
        <v>23359</v>
      </c>
      <c r="I9582" s="227" t="s">
        <v>23360</v>
      </c>
      <c r="J9582" s="201" t="str">
        <f t="shared" si="299"/>
        <v>9999</v>
      </c>
      <c r="K9582" s="228" t="s">
        <v>23203</v>
      </c>
      <c r="L9582" s="228" t="s">
        <v>23204</v>
      </c>
      <c r="M9582" s="229">
        <v>44806</v>
      </c>
      <c r="N9582" s="243"/>
      <c r="O9582" s="243"/>
      <c r="P9582" s="243"/>
      <c r="Q9582" s="243"/>
      <c r="S9582" s="354"/>
    </row>
    <row r="9583" spans="1:19" s="245" customFormat="1" ht="13.15" customHeight="1">
      <c r="A9583" s="245" t="str">
        <f t="shared" si="300"/>
        <v>##1154400232</v>
      </c>
      <c r="B9583" s="217" t="s">
        <v>19891</v>
      </c>
      <c r="C9583" s="227" t="s">
        <v>23382</v>
      </c>
      <c r="D9583" s="227" t="s">
        <v>3106</v>
      </c>
      <c r="E9583" s="227" t="s">
        <v>3649</v>
      </c>
      <c r="F9583" s="227" t="s">
        <v>3106</v>
      </c>
      <c r="G9583" s="227" t="s">
        <v>3106</v>
      </c>
      <c r="H9583" s="228" t="s">
        <v>23359</v>
      </c>
      <c r="I9583" s="227" t="s">
        <v>23360</v>
      </c>
      <c r="J9583" s="201" t="str">
        <f t="shared" si="299"/>
        <v>9999</v>
      </c>
      <c r="K9583" s="228" t="s">
        <v>23203</v>
      </c>
      <c r="L9583" s="228" t="s">
        <v>23204</v>
      </c>
      <c r="M9583" s="229">
        <v>44806</v>
      </c>
      <c r="N9583" s="243"/>
      <c r="O9583" s="243"/>
      <c r="P9583" s="243"/>
      <c r="Q9583" s="243"/>
      <c r="S9583" s="354"/>
    </row>
    <row r="9584" spans="1:19" s="245" customFormat="1" ht="13.15" customHeight="1">
      <c r="A9584" s="245" t="str">
        <f t="shared" si="300"/>
        <v>##1164493847</v>
      </c>
      <c r="B9584" s="217" t="s">
        <v>19891</v>
      </c>
      <c r="C9584" s="227" t="s">
        <v>23383</v>
      </c>
      <c r="D9584" s="227" t="s">
        <v>3106</v>
      </c>
      <c r="E9584" s="227" t="s">
        <v>3649</v>
      </c>
      <c r="F9584" s="227" t="s">
        <v>3106</v>
      </c>
      <c r="G9584" s="227" t="s">
        <v>3106</v>
      </c>
      <c r="H9584" s="228" t="s">
        <v>23359</v>
      </c>
      <c r="I9584" s="227" t="s">
        <v>23360</v>
      </c>
      <c r="J9584" s="201" t="str">
        <f t="shared" si="299"/>
        <v>9999</v>
      </c>
      <c r="K9584" s="228" t="s">
        <v>23203</v>
      </c>
      <c r="L9584" s="228" t="s">
        <v>23204</v>
      </c>
      <c r="M9584" s="229">
        <v>44806</v>
      </c>
      <c r="N9584" s="243"/>
      <c r="O9584" s="243"/>
      <c r="P9584" s="243"/>
      <c r="Q9584" s="243"/>
      <c r="S9584" s="354"/>
    </row>
    <row r="9585" spans="1:20" s="245" customFormat="1" ht="13.15" customHeight="1">
      <c r="A9585" s="245" t="str">
        <f t="shared" si="300"/>
        <v>##1164900239</v>
      </c>
      <c r="B9585" s="217" t="s">
        <v>19891</v>
      </c>
      <c r="C9585" s="227" t="s">
        <v>23384</v>
      </c>
      <c r="D9585" s="227" t="s">
        <v>3106</v>
      </c>
      <c r="E9585" s="227" t="s">
        <v>3649</v>
      </c>
      <c r="F9585" s="227" t="s">
        <v>3106</v>
      </c>
      <c r="G9585" s="227" t="s">
        <v>3106</v>
      </c>
      <c r="H9585" s="228" t="s">
        <v>23359</v>
      </c>
      <c r="I9585" s="227" t="s">
        <v>23360</v>
      </c>
      <c r="J9585" s="201" t="str">
        <f t="shared" si="299"/>
        <v>9999</v>
      </c>
      <c r="K9585" s="228" t="s">
        <v>23203</v>
      </c>
      <c r="L9585" s="228" t="s">
        <v>23204</v>
      </c>
      <c r="M9585" s="229">
        <v>44806</v>
      </c>
      <c r="N9585" s="243"/>
      <c r="O9585" s="243"/>
      <c r="P9585" s="243"/>
      <c r="Q9585" s="243"/>
      <c r="S9585" s="354"/>
    </row>
    <row r="9586" spans="1:20" s="245" customFormat="1" ht="13.15" customHeight="1">
      <c r="A9586" s="245" t="str">
        <f t="shared" si="300"/>
        <v>##1174618953</v>
      </c>
      <c r="B9586" s="217" t="s">
        <v>19891</v>
      </c>
      <c r="C9586" s="227" t="s">
        <v>23385</v>
      </c>
      <c r="D9586" s="227" t="s">
        <v>3106</v>
      </c>
      <c r="E9586" s="227" t="s">
        <v>3649</v>
      </c>
      <c r="F9586" s="227" t="s">
        <v>3106</v>
      </c>
      <c r="G9586" s="227" t="s">
        <v>3106</v>
      </c>
      <c r="H9586" s="228" t="s">
        <v>23359</v>
      </c>
      <c r="I9586" s="227" t="s">
        <v>23360</v>
      </c>
      <c r="J9586" s="201" t="str">
        <f t="shared" si="299"/>
        <v>9999</v>
      </c>
      <c r="K9586" s="228" t="s">
        <v>23203</v>
      </c>
      <c r="L9586" s="228" t="s">
        <v>23204</v>
      </c>
      <c r="M9586" s="229">
        <v>44806</v>
      </c>
      <c r="N9586" s="243"/>
      <c r="O9586" s="243"/>
      <c r="P9586" s="243"/>
      <c r="Q9586" s="243"/>
      <c r="S9586" s="354"/>
    </row>
    <row r="9587" spans="1:20" s="245" customFormat="1" ht="13.15" customHeight="1">
      <c r="A9587" s="245" t="str">
        <f t="shared" si="300"/>
        <v>##1174689665</v>
      </c>
      <c r="B9587" s="217" t="s">
        <v>19891</v>
      </c>
      <c r="C9587" s="227" t="s">
        <v>23386</v>
      </c>
      <c r="D9587" s="227" t="s">
        <v>3106</v>
      </c>
      <c r="E9587" s="227" t="s">
        <v>3649</v>
      </c>
      <c r="F9587" s="227" t="s">
        <v>3106</v>
      </c>
      <c r="G9587" s="227" t="s">
        <v>3106</v>
      </c>
      <c r="H9587" s="228" t="s">
        <v>23359</v>
      </c>
      <c r="I9587" s="227" t="s">
        <v>23360</v>
      </c>
      <c r="J9587" s="201" t="str">
        <f t="shared" si="299"/>
        <v>9999</v>
      </c>
      <c r="K9587" s="228" t="s">
        <v>23203</v>
      </c>
      <c r="L9587" s="228" t="s">
        <v>23204</v>
      </c>
      <c r="M9587" s="229">
        <v>44806</v>
      </c>
      <c r="N9587" s="243"/>
      <c r="O9587" s="243"/>
      <c r="P9587" s="243"/>
      <c r="Q9587" s="243"/>
      <c r="S9587" s="354"/>
    </row>
    <row r="9588" spans="1:20" s="245" customFormat="1" ht="13.15" customHeight="1">
      <c r="A9588" s="245" t="str">
        <f t="shared" si="300"/>
        <v>##1184157034</v>
      </c>
      <c r="B9588" s="217" t="s">
        <v>19891</v>
      </c>
      <c r="C9588" s="227" t="s">
        <v>23387</v>
      </c>
      <c r="D9588" s="227" t="s">
        <v>3106</v>
      </c>
      <c r="E9588" s="227" t="s">
        <v>3649</v>
      </c>
      <c r="F9588" s="227" t="s">
        <v>3106</v>
      </c>
      <c r="G9588" s="227" t="s">
        <v>3106</v>
      </c>
      <c r="H9588" s="228" t="s">
        <v>23359</v>
      </c>
      <c r="I9588" s="227" t="s">
        <v>23360</v>
      </c>
      <c r="J9588" s="201" t="str">
        <f t="shared" si="299"/>
        <v>9999</v>
      </c>
      <c r="K9588" s="228" t="s">
        <v>23203</v>
      </c>
      <c r="L9588" s="228" t="s">
        <v>23204</v>
      </c>
      <c r="M9588" s="229">
        <v>44806</v>
      </c>
      <c r="N9588" s="243"/>
      <c r="O9588" s="243"/>
      <c r="P9588" s="243"/>
      <c r="Q9588" s="243"/>
      <c r="S9588" s="354"/>
    </row>
    <row r="9589" spans="1:20" s="295" customFormat="1" ht="13.15" customHeight="1">
      <c r="A9589" s="245" t="str">
        <f t="shared" si="300"/>
        <v>##1184621096</v>
      </c>
      <c r="B9589" s="217" t="s">
        <v>19891</v>
      </c>
      <c r="C9589" s="227" t="s">
        <v>23388</v>
      </c>
      <c r="D9589" s="227" t="s">
        <v>3106</v>
      </c>
      <c r="E9589" s="227" t="s">
        <v>3649</v>
      </c>
      <c r="F9589" s="227" t="s">
        <v>3106</v>
      </c>
      <c r="G9589" s="227" t="s">
        <v>3106</v>
      </c>
      <c r="H9589" s="228" t="s">
        <v>23359</v>
      </c>
      <c r="I9589" s="227" t="s">
        <v>23360</v>
      </c>
      <c r="J9589" s="201" t="str">
        <f t="shared" si="299"/>
        <v>9999</v>
      </c>
      <c r="K9589" s="228" t="s">
        <v>23203</v>
      </c>
      <c r="L9589" s="228" t="s">
        <v>23204</v>
      </c>
      <c r="M9589" s="229">
        <v>44806</v>
      </c>
      <c r="N9589" s="243"/>
      <c r="O9589" s="243"/>
      <c r="P9589" s="243"/>
      <c r="Q9589" s="243"/>
      <c r="R9589" s="245"/>
      <c r="S9589" s="354"/>
      <c r="T9589" s="245"/>
    </row>
    <row r="9590" spans="1:20" s="245" customFormat="1" ht="13.15" customHeight="1">
      <c r="A9590" s="245" t="str">
        <f t="shared" si="300"/>
        <v>##1194194720</v>
      </c>
      <c r="B9590" s="217" t="s">
        <v>19891</v>
      </c>
      <c r="C9590" s="227" t="s">
        <v>23389</v>
      </c>
      <c r="D9590" s="227" t="s">
        <v>3106</v>
      </c>
      <c r="E9590" s="227" t="s">
        <v>3649</v>
      </c>
      <c r="F9590" s="227" t="s">
        <v>3106</v>
      </c>
      <c r="G9590" s="227" t="s">
        <v>3106</v>
      </c>
      <c r="H9590" s="228" t="s">
        <v>23359</v>
      </c>
      <c r="I9590" s="227" t="s">
        <v>23360</v>
      </c>
      <c r="J9590" s="201" t="str">
        <f t="shared" si="299"/>
        <v>9999</v>
      </c>
      <c r="K9590" s="228" t="s">
        <v>23203</v>
      </c>
      <c r="L9590" s="228" t="s">
        <v>23204</v>
      </c>
      <c r="M9590" s="229">
        <v>44806</v>
      </c>
      <c r="N9590" s="243"/>
      <c r="O9590" s="243"/>
      <c r="P9590" s="243"/>
      <c r="Q9590" s="243"/>
      <c r="S9590" s="354"/>
    </row>
    <row r="9591" spans="1:20" s="245" customFormat="1" ht="13.15" customHeight="1">
      <c r="A9591" s="245" t="str">
        <f t="shared" si="300"/>
        <v>##1205189172</v>
      </c>
      <c r="B9591" s="217" t="s">
        <v>19891</v>
      </c>
      <c r="C9591" s="227" t="s">
        <v>23390</v>
      </c>
      <c r="D9591" s="227" t="s">
        <v>3106</v>
      </c>
      <c r="E9591" s="227" t="s">
        <v>3649</v>
      </c>
      <c r="F9591" s="227" t="s">
        <v>3106</v>
      </c>
      <c r="G9591" s="227" t="s">
        <v>3106</v>
      </c>
      <c r="H9591" s="228" t="s">
        <v>23359</v>
      </c>
      <c r="I9591" s="227" t="s">
        <v>23360</v>
      </c>
      <c r="J9591" s="201" t="str">
        <f t="shared" si="299"/>
        <v>9999</v>
      </c>
      <c r="K9591" s="228" t="s">
        <v>23203</v>
      </c>
      <c r="L9591" s="228" t="s">
        <v>23204</v>
      </c>
      <c r="M9591" s="229">
        <v>44806</v>
      </c>
      <c r="N9591" s="243"/>
      <c r="O9591" s="243"/>
      <c r="P9591" s="243"/>
      <c r="Q9591" s="243"/>
      <c r="S9591" s="354"/>
    </row>
    <row r="9592" spans="1:20" s="245" customFormat="1" ht="13.15" customHeight="1">
      <c r="A9592" s="245" t="str">
        <f t="shared" si="300"/>
        <v>##1215947387</v>
      </c>
      <c r="B9592" s="217" t="s">
        <v>19891</v>
      </c>
      <c r="C9592" s="227" t="s">
        <v>23391</v>
      </c>
      <c r="D9592" s="227" t="s">
        <v>3106</v>
      </c>
      <c r="E9592" s="227" t="s">
        <v>3649</v>
      </c>
      <c r="F9592" s="227" t="s">
        <v>3106</v>
      </c>
      <c r="G9592" s="227" t="s">
        <v>3106</v>
      </c>
      <c r="H9592" s="228" t="s">
        <v>23359</v>
      </c>
      <c r="I9592" s="227" t="s">
        <v>23360</v>
      </c>
      <c r="J9592" s="201" t="str">
        <f t="shared" si="299"/>
        <v>9999</v>
      </c>
      <c r="K9592" s="228" t="s">
        <v>23203</v>
      </c>
      <c r="L9592" s="228" t="s">
        <v>23204</v>
      </c>
      <c r="M9592" s="229">
        <v>44806</v>
      </c>
      <c r="N9592" s="243"/>
      <c r="O9592" s="243"/>
      <c r="P9592" s="243"/>
      <c r="Q9592" s="243"/>
      <c r="S9592" s="354"/>
    </row>
    <row r="9593" spans="1:20" s="245" customFormat="1" ht="13.15" customHeight="1">
      <c r="A9593" s="245" t="str">
        <f t="shared" si="300"/>
        <v>##1235453192</v>
      </c>
      <c r="B9593" s="217" t="s">
        <v>19891</v>
      </c>
      <c r="C9593" s="227" t="s">
        <v>23392</v>
      </c>
      <c r="D9593" s="227" t="s">
        <v>3106</v>
      </c>
      <c r="E9593" s="227" t="s">
        <v>3649</v>
      </c>
      <c r="F9593" s="227" t="s">
        <v>3106</v>
      </c>
      <c r="G9593" s="227" t="s">
        <v>3106</v>
      </c>
      <c r="H9593" s="228" t="s">
        <v>23359</v>
      </c>
      <c r="I9593" s="227" t="s">
        <v>23360</v>
      </c>
      <c r="J9593" s="201" t="str">
        <f t="shared" si="299"/>
        <v>9999</v>
      </c>
      <c r="K9593" s="228" t="s">
        <v>23203</v>
      </c>
      <c r="L9593" s="228" t="s">
        <v>23204</v>
      </c>
      <c r="M9593" s="229">
        <v>44806</v>
      </c>
      <c r="N9593" s="243"/>
      <c r="O9593" s="243"/>
      <c r="P9593" s="243"/>
      <c r="Q9593" s="243"/>
      <c r="S9593" s="354"/>
    </row>
    <row r="9594" spans="1:20" s="245" customFormat="1" ht="13.15" customHeight="1">
      <c r="A9594" s="245" t="str">
        <f t="shared" si="300"/>
        <v>##1245282227</v>
      </c>
      <c r="B9594" s="217" t="s">
        <v>19891</v>
      </c>
      <c r="C9594" s="227" t="s">
        <v>23393</v>
      </c>
      <c r="D9594" s="227" t="s">
        <v>3106</v>
      </c>
      <c r="E9594" s="227" t="s">
        <v>3649</v>
      </c>
      <c r="F9594" s="227" t="s">
        <v>3106</v>
      </c>
      <c r="G9594" s="227" t="s">
        <v>3106</v>
      </c>
      <c r="H9594" s="228" t="s">
        <v>23359</v>
      </c>
      <c r="I9594" s="227" t="s">
        <v>23360</v>
      </c>
      <c r="J9594" s="201" t="str">
        <f t="shared" si="299"/>
        <v>9999</v>
      </c>
      <c r="K9594" s="228" t="s">
        <v>23203</v>
      </c>
      <c r="L9594" s="228" t="s">
        <v>23204</v>
      </c>
      <c r="M9594" s="229">
        <v>44806</v>
      </c>
      <c r="N9594" s="243"/>
      <c r="O9594" s="243"/>
      <c r="P9594" s="243"/>
      <c r="Q9594" s="243"/>
      <c r="S9594" s="354"/>
    </row>
    <row r="9595" spans="1:20" s="245" customFormat="1" ht="13.15" customHeight="1">
      <c r="A9595" s="245" t="str">
        <f t="shared" si="300"/>
        <v>##1245371343</v>
      </c>
      <c r="B9595" s="217" t="s">
        <v>19891</v>
      </c>
      <c r="C9595" s="227" t="s">
        <v>23394</v>
      </c>
      <c r="D9595" s="227" t="s">
        <v>3106</v>
      </c>
      <c r="E9595" s="227" t="s">
        <v>3649</v>
      </c>
      <c r="F9595" s="227" t="s">
        <v>3106</v>
      </c>
      <c r="G9595" s="227" t="s">
        <v>3106</v>
      </c>
      <c r="H9595" s="228" t="s">
        <v>23359</v>
      </c>
      <c r="I9595" s="227" t="s">
        <v>23360</v>
      </c>
      <c r="J9595" s="201" t="str">
        <f t="shared" si="299"/>
        <v>9999</v>
      </c>
      <c r="K9595" s="228" t="s">
        <v>23203</v>
      </c>
      <c r="L9595" s="228" t="s">
        <v>23204</v>
      </c>
      <c r="M9595" s="229">
        <v>44806</v>
      </c>
      <c r="N9595" s="243"/>
      <c r="O9595" s="243"/>
      <c r="P9595" s="243"/>
      <c r="Q9595" s="243"/>
      <c r="S9595" s="354"/>
    </row>
    <row r="9596" spans="1:20" s="245" customFormat="1" ht="13.15" customHeight="1">
      <c r="A9596" s="245" t="str">
        <f t="shared" si="300"/>
        <v>##1245520386</v>
      </c>
      <c r="B9596" s="217" t="s">
        <v>19891</v>
      </c>
      <c r="C9596" s="227" t="s">
        <v>23395</v>
      </c>
      <c r="D9596" s="227" t="s">
        <v>3106</v>
      </c>
      <c r="E9596" s="227" t="s">
        <v>3649</v>
      </c>
      <c r="F9596" s="227" t="s">
        <v>3106</v>
      </c>
      <c r="G9596" s="227" t="s">
        <v>3106</v>
      </c>
      <c r="H9596" s="228" t="s">
        <v>23359</v>
      </c>
      <c r="I9596" s="227" t="s">
        <v>23360</v>
      </c>
      <c r="J9596" s="201" t="str">
        <f t="shared" si="299"/>
        <v>9999</v>
      </c>
      <c r="K9596" s="228" t="s">
        <v>23203</v>
      </c>
      <c r="L9596" s="228" t="s">
        <v>23204</v>
      </c>
      <c r="M9596" s="229">
        <v>44806</v>
      </c>
      <c r="N9596" s="243"/>
      <c r="O9596" s="243"/>
      <c r="P9596" s="243"/>
      <c r="Q9596" s="243"/>
      <c r="S9596" s="354"/>
    </row>
    <row r="9597" spans="1:20" s="245" customFormat="1" ht="13.15" customHeight="1">
      <c r="A9597" s="245" t="str">
        <f t="shared" si="300"/>
        <v>##1275523912</v>
      </c>
      <c r="B9597" s="217" t="s">
        <v>19891</v>
      </c>
      <c r="C9597" s="227" t="s">
        <v>23396</v>
      </c>
      <c r="D9597" s="227" t="s">
        <v>3106</v>
      </c>
      <c r="E9597" s="227" t="s">
        <v>3649</v>
      </c>
      <c r="F9597" s="227" t="s">
        <v>3106</v>
      </c>
      <c r="G9597" s="227" t="s">
        <v>3106</v>
      </c>
      <c r="H9597" s="228" t="s">
        <v>23359</v>
      </c>
      <c r="I9597" s="227" t="s">
        <v>23360</v>
      </c>
      <c r="J9597" s="201" t="str">
        <f t="shared" si="299"/>
        <v>9999</v>
      </c>
      <c r="K9597" s="228" t="s">
        <v>23203</v>
      </c>
      <c r="L9597" s="228" t="s">
        <v>23204</v>
      </c>
      <c r="M9597" s="229">
        <v>44806</v>
      </c>
      <c r="N9597" s="243"/>
      <c r="O9597" s="243"/>
      <c r="P9597" s="243"/>
      <c r="Q9597" s="243"/>
      <c r="S9597" s="354"/>
    </row>
    <row r="9598" spans="1:20" s="245" customFormat="1" ht="13.15" customHeight="1">
      <c r="A9598" s="245" t="str">
        <f t="shared" si="300"/>
        <v>##1295213601</v>
      </c>
      <c r="B9598" s="217" t="s">
        <v>19891</v>
      </c>
      <c r="C9598" s="227" t="s">
        <v>23397</v>
      </c>
      <c r="D9598" s="227" t="s">
        <v>3106</v>
      </c>
      <c r="E9598" s="227" t="s">
        <v>3649</v>
      </c>
      <c r="F9598" s="227" t="s">
        <v>3106</v>
      </c>
      <c r="G9598" s="227" t="s">
        <v>3106</v>
      </c>
      <c r="H9598" s="228" t="s">
        <v>23359</v>
      </c>
      <c r="I9598" s="227" t="s">
        <v>23360</v>
      </c>
      <c r="J9598" s="201" t="str">
        <f t="shared" si="299"/>
        <v>9999</v>
      </c>
      <c r="K9598" s="228" t="s">
        <v>23203</v>
      </c>
      <c r="L9598" s="228" t="s">
        <v>23204</v>
      </c>
      <c r="M9598" s="229">
        <v>44806</v>
      </c>
      <c r="N9598" s="243"/>
      <c r="O9598" s="243"/>
      <c r="P9598" s="243"/>
      <c r="Q9598" s="243"/>
      <c r="S9598" s="354"/>
    </row>
    <row r="9599" spans="1:20" s="245" customFormat="1" ht="13.15" customHeight="1">
      <c r="A9599" s="245" t="str">
        <f t="shared" si="300"/>
        <v>##1295225274</v>
      </c>
      <c r="B9599" s="217" t="s">
        <v>19891</v>
      </c>
      <c r="C9599" s="227" t="s">
        <v>23398</v>
      </c>
      <c r="D9599" s="227" t="s">
        <v>3106</v>
      </c>
      <c r="E9599" s="227" t="s">
        <v>3649</v>
      </c>
      <c r="F9599" s="227" t="s">
        <v>3106</v>
      </c>
      <c r="G9599" s="227" t="s">
        <v>3106</v>
      </c>
      <c r="H9599" s="228" t="s">
        <v>23359</v>
      </c>
      <c r="I9599" s="227" t="s">
        <v>23360</v>
      </c>
      <c r="J9599" s="201" t="str">
        <f t="shared" si="299"/>
        <v>9999</v>
      </c>
      <c r="K9599" s="228" t="s">
        <v>23203</v>
      </c>
      <c r="L9599" s="228" t="s">
        <v>23204</v>
      </c>
      <c r="M9599" s="229">
        <v>44806</v>
      </c>
      <c r="N9599" s="243"/>
      <c r="O9599" s="243"/>
      <c r="P9599" s="243"/>
      <c r="Q9599" s="243"/>
      <c r="S9599" s="354"/>
    </row>
    <row r="9600" spans="1:20" s="245" customFormat="1" ht="13.15" customHeight="1">
      <c r="A9600" s="245" t="str">
        <f t="shared" si="300"/>
        <v>##1295765261</v>
      </c>
      <c r="B9600" s="217" t="s">
        <v>19891</v>
      </c>
      <c r="C9600" s="227" t="s">
        <v>23399</v>
      </c>
      <c r="D9600" s="227" t="s">
        <v>3106</v>
      </c>
      <c r="E9600" s="227" t="s">
        <v>3649</v>
      </c>
      <c r="F9600" s="227" t="s">
        <v>3106</v>
      </c>
      <c r="G9600" s="227" t="s">
        <v>3106</v>
      </c>
      <c r="H9600" s="228" t="s">
        <v>23359</v>
      </c>
      <c r="I9600" s="227" t="s">
        <v>23360</v>
      </c>
      <c r="J9600" s="201" t="str">
        <f t="shared" si="299"/>
        <v>9999</v>
      </c>
      <c r="K9600" s="228" t="s">
        <v>23203</v>
      </c>
      <c r="L9600" s="228" t="s">
        <v>23204</v>
      </c>
      <c r="M9600" s="229">
        <v>44806</v>
      </c>
      <c r="N9600" s="243"/>
      <c r="O9600" s="243"/>
      <c r="P9600" s="243"/>
      <c r="Q9600" s="243"/>
      <c r="S9600" s="354"/>
    </row>
    <row r="9601" spans="1:19" s="245" customFormat="1" ht="13.15" customHeight="1">
      <c r="A9601" s="245" t="str">
        <f t="shared" si="300"/>
        <v>##1316412034</v>
      </c>
      <c r="B9601" s="217" t="s">
        <v>19891</v>
      </c>
      <c r="C9601" s="227" t="s">
        <v>23400</v>
      </c>
      <c r="D9601" s="227" t="s">
        <v>3106</v>
      </c>
      <c r="E9601" s="227" t="s">
        <v>3649</v>
      </c>
      <c r="F9601" s="227" t="s">
        <v>3106</v>
      </c>
      <c r="G9601" s="227" t="s">
        <v>3106</v>
      </c>
      <c r="H9601" s="228" t="s">
        <v>23359</v>
      </c>
      <c r="I9601" s="227" t="s">
        <v>23360</v>
      </c>
      <c r="J9601" s="201" t="str">
        <f t="shared" si="299"/>
        <v>9999</v>
      </c>
      <c r="K9601" s="228" t="s">
        <v>23203</v>
      </c>
      <c r="L9601" s="228" t="s">
        <v>23204</v>
      </c>
      <c r="M9601" s="229">
        <v>44806</v>
      </c>
      <c r="N9601" s="243"/>
      <c r="O9601" s="243"/>
      <c r="P9601" s="243"/>
      <c r="Q9601" s="243"/>
      <c r="S9601" s="354"/>
    </row>
    <row r="9602" spans="1:19" s="245" customFormat="1" ht="13.15" customHeight="1">
      <c r="A9602" s="245" t="str">
        <f t="shared" si="300"/>
        <v>##1316505043</v>
      </c>
      <c r="B9602" s="217" t="s">
        <v>19891</v>
      </c>
      <c r="C9602" s="227" t="s">
        <v>23401</v>
      </c>
      <c r="D9602" s="227" t="s">
        <v>3106</v>
      </c>
      <c r="E9602" s="227" t="s">
        <v>3649</v>
      </c>
      <c r="F9602" s="227" t="s">
        <v>3106</v>
      </c>
      <c r="G9602" s="227" t="s">
        <v>3106</v>
      </c>
      <c r="H9602" s="228" t="s">
        <v>23359</v>
      </c>
      <c r="I9602" s="227" t="s">
        <v>23360</v>
      </c>
      <c r="J9602" s="201" t="str">
        <f t="shared" si="299"/>
        <v>9999</v>
      </c>
      <c r="K9602" s="228" t="s">
        <v>23203</v>
      </c>
      <c r="L9602" s="228" t="s">
        <v>23204</v>
      </c>
      <c r="M9602" s="229">
        <v>44806</v>
      </c>
      <c r="N9602" s="243"/>
      <c r="O9602" s="243"/>
      <c r="P9602" s="243"/>
      <c r="Q9602" s="243"/>
      <c r="S9602" s="354"/>
    </row>
    <row r="9603" spans="1:19" s="245" customFormat="1" ht="13.15" customHeight="1">
      <c r="A9603" s="245" t="str">
        <f t="shared" si="300"/>
        <v>##1316901937</v>
      </c>
      <c r="B9603" s="217" t="s">
        <v>19891</v>
      </c>
      <c r="C9603" s="227" t="s">
        <v>23402</v>
      </c>
      <c r="D9603" s="227" t="s">
        <v>3106</v>
      </c>
      <c r="E9603" s="227" t="s">
        <v>3649</v>
      </c>
      <c r="F9603" s="227" t="s">
        <v>3106</v>
      </c>
      <c r="G9603" s="227" t="s">
        <v>3106</v>
      </c>
      <c r="H9603" s="228" t="s">
        <v>23359</v>
      </c>
      <c r="I9603" s="227" t="s">
        <v>23360</v>
      </c>
      <c r="J9603" s="201" t="str">
        <f t="shared" ref="J9603:J9666" si="301">B9603</f>
        <v>9999</v>
      </c>
      <c r="K9603" s="228" t="s">
        <v>23203</v>
      </c>
      <c r="L9603" s="228" t="s">
        <v>23204</v>
      </c>
      <c r="M9603" s="229">
        <v>44806</v>
      </c>
      <c r="N9603" s="243"/>
      <c r="O9603" s="243"/>
      <c r="P9603" s="243"/>
      <c r="Q9603" s="243"/>
      <c r="S9603" s="354"/>
    </row>
    <row r="9604" spans="1:19" s="245" customFormat="1" ht="13.15" customHeight="1">
      <c r="A9604" s="245" t="str">
        <f t="shared" si="300"/>
        <v>##1316938327</v>
      </c>
      <c r="B9604" s="217" t="s">
        <v>19891</v>
      </c>
      <c r="C9604" s="227" t="s">
        <v>23403</v>
      </c>
      <c r="D9604" s="227" t="s">
        <v>3106</v>
      </c>
      <c r="E9604" s="227" t="s">
        <v>3649</v>
      </c>
      <c r="F9604" s="227" t="s">
        <v>3106</v>
      </c>
      <c r="G9604" s="227" t="s">
        <v>3106</v>
      </c>
      <c r="H9604" s="228" t="s">
        <v>23359</v>
      </c>
      <c r="I9604" s="227" t="s">
        <v>23360</v>
      </c>
      <c r="J9604" s="201" t="str">
        <f t="shared" si="301"/>
        <v>9999</v>
      </c>
      <c r="K9604" s="228" t="s">
        <v>23203</v>
      </c>
      <c r="L9604" s="228" t="s">
        <v>23204</v>
      </c>
      <c r="M9604" s="229">
        <v>44806</v>
      </c>
      <c r="N9604" s="243"/>
      <c r="O9604" s="243"/>
      <c r="P9604" s="243"/>
      <c r="Q9604" s="243"/>
      <c r="S9604" s="354"/>
    </row>
    <row r="9605" spans="1:19" s="245" customFormat="1" ht="13.15" customHeight="1">
      <c r="A9605" s="245" t="str">
        <f t="shared" si="300"/>
        <v>##1326002049</v>
      </c>
      <c r="B9605" s="217" t="s">
        <v>19891</v>
      </c>
      <c r="C9605" s="227" t="s">
        <v>23404</v>
      </c>
      <c r="D9605" s="227" t="s">
        <v>3106</v>
      </c>
      <c r="E9605" s="227" t="s">
        <v>3649</v>
      </c>
      <c r="F9605" s="227" t="s">
        <v>3106</v>
      </c>
      <c r="G9605" s="227" t="s">
        <v>3106</v>
      </c>
      <c r="H9605" s="228" t="s">
        <v>23359</v>
      </c>
      <c r="I9605" s="227" t="s">
        <v>23360</v>
      </c>
      <c r="J9605" s="201" t="str">
        <f t="shared" si="301"/>
        <v>9999</v>
      </c>
      <c r="K9605" s="228" t="s">
        <v>23203</v>
      </c>
      <c r="L9605" s="228" t="s">
        <v>23204</v>
      </c>
      <c r="M9605" s="229">
        <v>44806</v>
      </c>
      <c r="N9605" s="243"/>
      <c r="O9605" s="243"/>
      <c r="P9605" s="243"/>
      <c r="Q9605" s="243"/>
      <c r="S9605" s="354"/>
    </row>
    <row r="9606" spans="1:19" s="245" customFormat="1" ht="13.15" customHeight="1">
      <c r="A9606" s="245" t="str">
        <f t="shared" si="300"/>
        <v>##1336623198</v>
      </c>
      <c r="B9606" s="217" t="s">
        <v>19891</v>
      </c>
      <c r="C9606" s="227" t="s">
        <v>23405</v>
      </c>
      <c r="D9606" s="227" t="s">
        <v>3106</v>
      </c>
      <c r="E9606" s="227" t="s">
        <v>3649</v>
      </c>
      <c r="F9606" s="227" t="s">
        <v>3106</v>
      </c>
      <c r="G9606" s="227" t="s">
        <v>3106</v>
      </c>
      <c r="H9606" s="228" t="s">
        <v>23359</v>
      </c>
      <c r="I9606" s="227" t="s">
        <v>23360</v>
      </c>
      <c r="J9606" s="201" t="str">
        <f t="shared" si="301"/>
        <v>9999</v>
      </c>
      <c r="K9606" s="228" t="s">
        <v>23203</v>
      </c>
      <c r="L9606" s="228" t="s">
        <v>23204</v>
      </c>
      <c r="M9606" s="229">
        <v>44806</v>
      </c>
      <c r="N9606" s="243"/>
      <c r="O9606" s="243"/>
      <c r="P9606" s="243"/>
      <c r="Q9606" s="243"/>
      <c r="S9606" s="354"/>
    </row>
    <row r="9607" spans="1:19" s="245" customFormat="1" ht="13.15" customHeight="1">
      <c r="A9607" s="245" t="str">
        <f t="shared" si="300"/>
        <v>##1336637438</v>
      </c>
      <c r="B9607" s="217" t="s">
        <v>19891</v>
      </c>
      <c r="C9607" s="227" t="s">
        <v>23406</v>
      </c>
      <c r="D9607" s="227" t="s">
        <v>3106</v>
      </c>
      <c r="E9607" s="227" t="s">
        <v>3649</v>
      </c>
      <c r="F9607" s="227" t="s">
        <v>3106</v>
      </c>
      <c r="G9607" s="227" t="s">
        <v>3106</v>
      </c>
      <c r="H9607" s="228" t="s">
        <v>23359</v>
      </c>
      <c r="I9607" s="227" t="s">
        <v>23360</v>
      </c>
      <c r="J9607" s="201" t="str">
        <f t="shared" si="301"/>
        <v>9999</v>
      </c>
      <c r="K9607" s="228" t="s">
        <v>23203</v>
      </c>
      <c r="L9607" s="228" t="s">
        <v>23204</v>
      </c>
      <c r="M9607" s="229">
        <v>44806</v>
      </c>
      <c r="N9607" s="243"/>
      <c r="O9607" s="243"/>
      <c r="P9607" s="243"/>
      <c r="Q9607" s="243"/>
      <c r="S9607" s="354"/>
    </row>
    <row r="9608" spans="1:19" s="245" customFormat="1" ht="13.15" customHeight="1">
      <c r="A9608" s="245" t="str">
        <f t="shared" si="300"/>
        <v>##1346309929</v>
      </c>
      <c r="B9608" s="217" t="s">
        <v>19891</v>
      </c>
      <c r="C9608" s="227" t="s">
        <v>23407</v>
      </c>
      <c r="D9608" s="227" t="s">
        <v>3106</v>
      </c>
      <c r="E9608" s="227" t="s">
        <v>3649</v>
      </c>
      <c r="F9608" s="227" t="s">
        <v>3106</v>
      </c>
      <c r="G9608" s="227" t="s">
        <v>3106</v>
      </c>
      <c r="H9608" s="228" t="s">
        <v>23359</v>
      </c>
      <c r="I9608" s="227" t="s">
        <v>23360</v>
      </c>
      <c r="J9608" s="201" t="str">
        <f t="shared" si="301"/>
        <v>9999</v>
      </c>
      <c r="K9608" s="228" t="s">
        <v>23203</v>
      </c>
      <c r="L9608" s="228" t="s">
        <v>23204</v>
      </c>
      <c r="M9608" s="229">
        <v>44806</v>
      </c>
      <c r="N9608" s="243"/>
      <c r="O9608" s="243"/>
      <c r="P9608" s="243"/>
      <c r="Q9608" s="243"/>
      <c r="S9608" s="354"/>
    </row>
    <row r="9609" spans="1:19" s="245" customFormat="1" ht="13.15" customHeight="1">
      <c r="A9609" s="245" t="str">
        <f t="shared" si="300"/>
        <v>##1386697803</v>
      </c>
      <c r="B9609" s="217" t="s">
        <v>19891</v>
      </c>
      <c r="C9609" s="227" t="s">
        <v>23408</v>
      </c>
      <c r="D9609" s="227" t="s">
        <v>3106</v>
      </c>
      <c r="E9609" s="227" t="s">
        <v>3649</v>
      </c>
      <c r="F9609" s="227" t="s">
        <v>3106</v>
      </c>
      <c r="G9609" s="227" t="s">
        <v>3106</v>
      </c>
      <c r="H9609" s="228" t="s">
        <v>23359</v>
      </c>
      <c r="I9609" s="227" t="s">
        <v>23360</v>
      </c>
      <c r="J9609" s="201" t="str">
        <f t="shared" si="301"/>
        <v>9999</v>
      </c>
      <c r="K9609" s="228" t="s">
        <v>23203</v>
      </c>
      <c r="L9609" s="228" t="s">
        <v>23204</v>
      </c>
      <c r="M9609" s="229">
        <v>44806</v>
      </c>
      <c r="N9609" s="243"/>
      <c r="O9609" s="243"/>
      <c r="P9609" s="243"/>
      <c r="Q9609" s="243"/>
      <c r="S9609" s="354"/>
    </row>
    <row r="9610" spans="1:19" s="245" customFormat="1" ht="13.15" customHeight="1">
      <c r="A9610" s="245" t="str">
        <f t="shared" si="300"/>
        <v>##1386709871</v>
      </c>
      <c r="B9610" s="217" t="s">
        <v>19891</v>
      </c>
      <c r="C9610" s="227" t="s">
        <v>23409</v>
      </c>
      <c r="D9610" s="227" t="s">
        <v>3106</v>
      </c>
      <c r="E9610" s="227" t="s">
        <v>3649</v>
      </c>
      <c r="F9610" s="227" t="s">
        <v>3106</v>
      </c>
      <c r="G9610" s="227" t="s">
        <v>3106</v>
      </c>
      <c r="H9610" s="228" t="s">
        <v>23359</v>
      </c>
      <c r="I9610" s="227" t="s">
        <v>23360</v>
      </c>
      <c r="J9610" s="201" t="str">
        <f t="shared" si="301"/>
        <v>9999</v>
      </c>
      <c r="K9610" s="228" t="s">
        <v>23203</v>
      </c>
      <c r="L9610" s="228" t="s">
        <v>23204</v>
      </c>
      <c r="M9610" s="229">
        <v>44806</v>
      </c>
      <c r="N9610" s="243"/>
      <c r="O9610" s="243"/>
      <c r="P9610" s="243"/>
      <c r="Q9610" s="243"/>
      <c r="S9610" s="354"/>
    </row>
    <row r="9611" spans="1:19" s="245" customFormat="1" ht="13.15" customHeight="1">
      <c r="A9611" s="245" t="str">
        <f t="shared" si="300"/>
        <v>##1396714663</v>
      </c>
      <c r="B9611" s="217" t="s">
        <v>19891</v>
      </c>
      <c r="C9611" s="227" t="s">
        <v>23410</v>
      </c>
      <c r="D9611" s="227" t="s">
        <v>3106</v>
      </c>
      <c r="E9611" s="227" t="s">
        <v>3649</v>
      </c>
      <c r="F9611" s="227" t="s">
        <v>3106</v>
      </c>
      <c r="G9611" s="227" t="s">
        <v>3106</v>
      </c>
      <c r="H9611" s="228" t="s">
        <v>23359</v>
      </c>
      <c r="I9611" s="227" t="s">
        <v>23360</v>
      </c>
      <c r="J9611" s="201" t="str">
        <f t="shared" si="301"/>
        <v>9999</v>
      </c>
      <c r="K9611" s="228" t="s">
        <v>23203</v>
      </c>
      <c r="L9611" s="228" t="s">
        <v>23204</v>
      </c>
      <c r="M9611" s="229">
        <v>44806</v>
      </c>
      <c r="N9611" s="243"/>
      <c r="O9611" s="243"/>
      <c r="P9611" s="243"/>
      <c r="Q9611" s="243"/>
      <c r="S9611" s="354"/>
    </row>
    <row r="9612" spans="1:19" s="245" customFormat="1" ht="13.15" customHeight="1">
      <c r="A9612" s="245" t="str">
        <f t="shared" si="300"/>
        <v>##1407082308</v>
      </c>
      <c r="B9612" s="217" t="s">
        <v>19891</v>
      </c>
      <c r="C9612" s="227" t="s">
        <v>23411</v>
      </c>
      <c r="D9612" s="227" t="s">
        <v>3106</v>
      </c>
      <c r="E9612" s="227" t="s">
        <v>3649</v>
      </c>
      <c r="F9612" s="227" t="s">
        <v>3106</v>
      </c>
      <c r="G9612" s="227" t="s">
        <v>3106</v>
      </c>
      <c r="H9612" s="228" t="s">
        <v>23359</v>
      </c>
      <c r="I9612" s="227" t="s">
        <v>23360</v>
      </c>
      <c r="J9612" s="201" t="str">
        <f t="shared" si="301"/>
        <v>9999</v>
      </c>
      <c r="K9612" s="228" t="s">
        <v>23203</v>
      </c>
      <c r="L9612" s="228" t="s">
        <v>23204</v>
      </c>
      <c r="M9612" s="229">
        <v>44806</v>
      </c>
      <c r="N9612" s="243"/>
      <c r="O9612" s="243"/>
      <c r="P9612" s="243"/>
      <c r="Q9612" s="243"/>
      <c r="S9612" s="354"/>
    </row>
    <row r="9613" spans="1:19" s="245" customFormat="1" ht="13.15" customHeight="1">
      <c r="A9613" s="245" t="str">
        <f t="shared" si="300"/>
        <v>##1427064310</v>
      </c>
      <c r="B9613" s="217" t="s">
        <v>19891</v>
      </c>
      <c r="C9613" s="227" t="s">
        <v>23412</v>
      </c>
      <c r="D9613" s="227" t="s">
        <v>3106</v>
      </c>
      <c r="E9613" s="227" t="s">
        <v>3649</v>
      </c>
      <c r="F9613" s="227" t="s">
        <v>3106</v>
      </c>
      <c r="G9613" s="227" t="s">
        <v>3106</v>
      </c>
      <c r="H9613" s="228" t="s">
        <v>23359</v>
      </c>
      <c r="I9613" s="227" t="s">
        <v>23360</v>
      </c>
      <c r="J9613" s="201" t="str">
        <f t="shared" si="301"/>
        <v>9999</v>
      </c>
      <c r="K9613" s="228" t="s">
        <v>23203</v>
      </c>
      <c r="L9613" s="228" t="s">
        <v>23204</v>
      </c>
      <c r="M9613" s="229">
        <v>44806</v>
      </c>
      <c r="N9613" s="243"/>
      <c r="O9613" s="243"/>
      <c r="P9613" s="243"/>
      <c r="Q9613" s="243"/>
      <c r="S9613" s="354"/>
    </row>
    <row r="9614" spans="1:19" s="245" customFormat="1" ht="13.15" customHeight="1">
      <c r="A9614" s="245" t="str">
        <f t="shared" si="300"/>
        <v>##1427300201</v>
      </c>
      <c r="B9614" s="217" t="s">
        <v>19891</v>
      </c>
      <c r="C9614" s="227" t="s">
        <v>23413</v>
      </c>
      <c r="D9614" s="227" t="s">
        <v>3106</v>
      </c>
      <c r="E9614" s="227" t="s">
        <v>3649</v>
      </c>
      <c r="F9614" s="227" t="s">
        <v>3106</v>
      </c>
      <c r="G9614" s="227" t="s">
        <v>3106</v>
      </c>
      <c r="H9614" s="228" t="s">
        <v>23359</v>
      </c>
      <c r="I9614" s="227" t="s">
        <v>23360</v>
      </c>
      <c r="J9614" s="201" t="str">
        <f t="shared" si="301"/>
        <v>9999</v>
      </c>
      <c r="K9614" s="228" t="s">
        <v>23203</v>
      </c>
      <c r="L9614" s="228" t="s">
        <v>23204</v>
      </c>
      <c r="M9614" s="229">
        <v>44806</v>
      </c>
      <c r="N9614" s="243"/>
      <c r="O9614" s="243"/>
      <c r="P9614" s="243"/>
      <c r="Q9614" s="243"/>
      <c r="S9614" s="354"/>
    </row>
    <row r="9615" spans="1:19" s="245" customFormat="1" ht="13.15" customHeight="1">
      <c r="A9615" s="245" t="str">
        <f t="shared" si="300"/>
        <v>##1437581725</v>
      </c>
      <c r="B9615" s="217" t="s">
        <v>19891</v>
      </c>
      <c r="C9615" s="227" t="s">
        <v>23414</v>
      </c>
      <c r="D9615" s="227" t="s">
        <v>3106</v>
      </c>
      <c r="E9615" s="227" t="s">
        <v>3649</v>
      </c>
      <c r="F9615" s="227" t="s">
        <v>3106</v>
      </c>
      <c r="G9615" s="227" t="s">
        <v>3106</v>
      </c>
      <c r="H9615" s="228" t="s">
        <v>23359</v>
      </c>
      <c r="I9615" s="227" t="s">
        <v>23360</v>
      </c>
      <c r="J9615" s="201" t="str">
        <f t="shared" si="301"/>
        <v>9999</v>
      </c>
      <c r="K9615" s="228" t="s">
        <v>23203</v>
      </c>
      <c r="L9615" s="228" t="s">
        <v>23204</v>
      </c>
      <c r="M9615" s="229">
        <v>44806</v>
      </c>
      <c r="N9615" s="243"/>
      <c r="O9615" s="243"/>
      <c r="P9615" s="243"/>
      <c r="Q9615" s="243"/>
      <c r="S9615" s="354"/>
    </row>
    <row r="9616" spans="1:19" s="245" customFormat="1" ht="13.15" customHeight="1">
      <c r="A9616" s="245" t="str">
        <f t="shared" si="300"/>
        <v>##1437634524</v>
      </c>
      <c r="B9616" s="217" t="s">
        <v>19891</v>
      </c>
      <c r="C9616" s="227" t="s">
        <v>23415</v>
      </c>
      <c r="D9616" s="227" t="s">
        <v>3106</v>
      </c>
      <c r="E9616" s="227" t="s">
        <v>3649</v>
      </c>
      <c r="F9616" s="227" t="s">
        <v>3106</v>
      </c>
      <c r="G9616" s="227" t="s">
        <v>3106</v>
      </c>
      <c r="H9616" s="228" t="s">
        <v>23359</v>
      </c>
      <c r="I9616" s="227" t="s">
        <v>23360</v>
      </c>
      <c r="J9616" s="201" t="str">
        <f t="shared" si="301"/>
        <v>9999</v>
      </c>
      <c r="K9616" s="228" t="s">
        <v>23203</v>
      </c>
      <c r="L9616" s="228" t="s">
        <v>23204</v>
      </c>
      <c r="M9616" s="229">
        <v>44806</v>
      </c>
      <c r="N9616" s="243"/>
      <c r="O9616" s="243"/>
      <c r="P9616" s="243"/>
      <c r="Q9616" s="243"/>
      <c r="S9616" s="354"/>
    </row>
    <row r="9617" spans="1:19" s="245" customFormat="1" ht="13.15" customHeight="1">
      <c r="A9617" s="245" t="str">
        <f t="shared" si="300"/>
        <v>##1447280284</v>
      </c>
      <c r="B9617" s="217" t="s">
        <v>19891</v>
      </c>
      <c r="C9617" s="227" t="s">
        <v>23416</v>
      </c>
      <c r="D9617" s="227" t="s">
        <v>3106</v>
      </c>
      <c r="E9617" s="227" t="s">
        <v>3649</v>
      </c>
      <c r="F9617" s="227" t="s">
        <v>3106</v>
      </c>
      <c r="G9617" s="227" t="s">
        <v>3106</v>
      </c>
      <c r="H9617" s="228" t="s">
        <v>23359</v>
      </c>
      <c r="I9617" s="227" t="s">
        <v>23360</v>
      </c>
      <c r="J9617" s="201" t="str">
        <f t="shared" si="301"/>
        <v>9999</v>
      </c>
      <c r="K9617" s="228" t="s">
        <v>23203</v>
      </c>
      <c r="L9617" s="228" t="s">
        <v>23204</v>
      </c>
      <c r="M9617" s="229">
        <v>44806</v>
      </c>
      <c r="N9617" s="243"/>
      <c r="O9617" s="243"/>
      <c r="P9617" s="243"/>
      <c r="Q9617" s="243"/>
      <c r="S9617" s="354"/>
    </row>
    <row r="9618" spans="1:19" s="245" customFormat="1" ht="13.15" customHeight="1">
      <c r="A9618" s="245" t="str">
        <f t="shared" si="300"/>
        <v>##1457346413</v>
      </c>
      <c r="B9618" s="217" t="s">
        <v>19891</v>
      </c>
      <c r="C9618" s="227" t="s">
        <v>23417</v>
      </c>
      <c r="D9618" s="227" t="s">
        <v>3106</v>
      </c>
      <c r="E9618" s="227" t="s">
        <v>3649</v>
      </c>
      <c r="F9618" s="227" t="s">
        <v>3106</v>
      </c>
      <c r="G9618" s="227" t="s">
        <v>3106</v>
      </c>
      <c r="H9618" s="228" t="s">
        <v>23359</v>
      </c>
      <c r="I9618" s="227" t="s">
        <v>23360</v>
      </c>
      <c r="J9618" s="201" t="str">
        <f t="shared" si="301"/>
        <v>9999</v>
      </c>
      <c r="K9618" s="228" t="s">
        <v>23203</v>
      </c>
      <c r="L9618" s="228" t="s">
        <v>23204</v>
      </c>
      <c r="M9618" s="229">
        <v>44806</v>
      </c>
      <c r="N9618" s="243"/>
      <c r="O9618" s="243"/>
      <c r="P9618" s="243"/>
      <c r="Q9618" s="243"/>
      <c r="S9618" s="354"/>
    </row>
    <row r="9619" spans="1:19" s="245" customFormat="1" ht="13.15" customHeight="1">
      <c r="A9619" s="245" t="str">
        <f t="shared" si="300"/>
        <v>##1467412726</v>
      </c>
      <c r="B9619" s="217" t="s">
        <v>19891</v>
      </c>
      <c r="C9619" s="227" t="s">
        <v>23418</v>
      </c>
      <c r="D9619" s="227" t="s">
        <v>3106</v>
      </c>
      <c r="E9619" s="227" t="s">
        <v>3649</v>
      </c>
      <c r="F9619" s="227" t="s">
        <v>3106</v>
      </c>
      <c r="G9619" s="227" t="s">
        <v>3106</v>
      </c>
      <c r="H9619" s="228" t="s">
        <v>23359</v>
      </c>
      <c r="I9619" s="227" t="s">
        <v>23360</v>
      </c>
      <c r="J9619" s="201" t="str">
        <f t="shared" si="301"/>
        <v>9999</v>
      </c>
      <c r="K9619" s="228" t="s">
        <v>23203</v>
      </c>
      <c r="L9619" s="228" t="s">
        <v>23204</v>
      </c>
      <c r="M9619" s="229">
        <v>44806</v>
      </c>
      <c r="N9619" s="243"/>
      <c r="O9619" s="243"/>
      <c r="P9619" s="243"/>
      <c r="Q9619" s="243"/>
      <c r="S9619" s="354"/>
    </row>
    <row r="9620" spans="1:19" s="245" customFormat="1" ht="13.15" customHeight="1">
      <c r="A9620" s="245" t="str">
        <f t="shared" si="300"/>
        <v>##1497701106</v>
      </c>
      <c r="B9620" s="217" t="s">
        <v>19891</v>
      </c>
      <c r="C9620" s="227" t="s">
        <v>23419</v>
      </c>
      <c r="D9620" s="227" t="s">
        <v>3106</v>
      </c>
      <c r="E9620" s="227" t="s">
        <v>3649</v>
      </c>
      <c r="F9620" s="227" t="s">
        <v>3106</v>
      </c>
      <c r="G9620" s="227" t="s">
        <v>3106</v>
      </c>
      <c r="H9620" s="228" t="s">
        <v>23359</v>
      </c>
      <c r="I9620" s="227" t="s">
        <v>23360</v>
      </c>
      <c r="J9620" s="201" t="str">
        <f t="shared" si="301"/>
        <v>9999</v>
      </c>
      <c r="K9620" s="228" t="s">
        <v>23203</v>
      </c>
      <c r="L9620" s="228" t="s">
        <v>23204</v>
      </c>
      <c r="M9620" s="229">
        <v>44806</v>
      </c>
      <c r="N9620" s="243"/>
      <c r="O9620" s="243"/>
      <c r="P9620" s="243"/>
      <c r="Q9620" s="243"/>
      <c r="S9620" s="354"/>
    </row>
    <row r="9621" spans="1:19" s="245" customFormat="1" ht="13.15" customHeight="1">
      <c r="A9621" s="245" t="str">
        <f t="shared" si="300"/>
        <v>##1508424490</v>
      </c>
      <c r="B9621" s="217" t="s">
        <v>19891</v>
      </c>
      <c r="C9621" s="227" t="s">
        <v>23420</v>
      </c>
      <c r="D9621" s="227" t="s">
        <v>3106</v>
      </c>
      <c r="E9621" s="227" t="s">
        <v>3649</v>
      </c>
      <c r="F9621" s="227" t="s">
        <v>3106</v>
      </c>
      <c r="G9621" s="227" t="s">
        <v>3106</v>
      </c>
      <c r="H9621" s="228" t="s">
        <v>23359</v>
      </c>
      <c r="I9621" s="227" t="s">
        <v>23360</v>
      </c>
      <c r="J9621" s="201" t="str">
        <f t="shared" si="301"/>
        <v>9999</v>
      </c>
      <c r="K9621" s="228" t="s">
        <v>23203</v>
      </c>
      <c r="L9621" s="228" t="s">
        <v>23204</v>
      </c>
      <c r="M9621" s="229">
        <v>44806</v>
      </c>
      <c r="N9621" s="243"/>
      <c r="O9621" s="243"/>
      <c r="P9621" s="243"/>
      <c r="Q9621" s="243"/>
      <c r="S9621" s="354"/>
    </row>
    <row r="9622" spans="1:19" s="245" customFormat="1" ht="13.15" customHeight="1">
      <c r="A9622" s="245" t="str">
        <f t="shared" si="300"/>
        <v>##1528015302</v>
      </c>
      <c r="B9622" s="217" t="s">
        <v>19891</v>
      </c>
      <c r="C9622" s="227" t="s">
        <v>23421</v>
      </c>
      <c r="D9622" s="227" t="s">
        <v>3106</v>
      </c>
      <c r="E9622" s="227" t="s">
        <v>3649</v>
      </c>
      <c r="F9622" s="227" t="s">
        <v>3106</v>
      </c>
      <c r="G9622" s="227" t="s">
        <v>3106</v>
      </c>
      <c r="H9622" s="228" t="s">
        <v>23359</v>
      </c>
      <c r="I9622" s="227" t="s">
        <v>23360</v>
      </c>
      <c r="J9622" s="201" t="str">
        <f t="shared" si="301"/>
        <v>9999</v>
      </c>
      <c r="K9622" s="228" t="s">
        <v>23203</v>
      </c>
      <c r="L9622" s="228" t="s">
        <v>23204</v>
      </c>
      <c r="M9622" s="229">
        <v>44806</v>
      </c>
      <c r="N9622" s="243"/>
      <c r="O9622" s="243"/>
      <c r="P9622" s="243"/>
      <c r="Q9622" s="243"/>
      <c r="S9622" s="354"/>
    </row>
    <row r="9623" spans="1:19" s="245" customFormat="1" ht="13.15" customHeight="1">
      <c r="A9623" s="245" t="str">
        <f t="shared" ref="A9623:A9686" si="302">E9623&amp;C9623</f>
        <v>##1528162534</v>
      </c>
      <c r="B9623" s="217" t="s">
        <v>19891</v>
      </c>
      <c r="C9623" s="227" t="s">
        <v>23422</v>
      </c>
      <c r="D9623" s="227" t="s">
        <v>3106</v>
      </c>
      <c r="E9623" s="227" t="s">
        <v>3649</v>
      </c>
      <c r="F9623" s="227" t="s">
        <v>3106</v>
      </c>
      <c r="G9623" s="227" t="s">
        <v>3106</v>
      </c>
      <c r="H9623" s="228" t="s">
        <v>23359</v>
      </c>
      <c r="I9623" s="227" t="s">
        <v>23360</v>
      </c>
      <c r="J9623" s="201" t="str">
        <f t="shared" si="301"/>
        <v>9999</v>
      </c>
      <c r="K9623" s="228" t="s">
        <v>23203</v>
      </c>
      <c r="L9623" s="228" t="s">
        <v>23204</v>
      </c>
      <c r="M9623" s="229">
        <v>44806</v>
      </c>
      <c r="N9623" s="243"/>
      <c r="O9623" s="243"/>
      <c r="P9623" s="243"/>
      <c r="Q9623" s="243"/>
      <c r="S9623" s="354"/>
    </row>
    <row r="9624" spans="1:19" s="245" customFormat="1" ht="13.15" customHeight="1">
      <c r="A9624" s="245" t="str">
        <f t="shared" si="302"/>
        <v>##1548207640</v>
      </c>
      <c r="B9624" s="217" t="s">
        <v>19891</v>
      </c>
      <c r="C9624" s="227" t="s">
        <v>23423</v>
      </c>
      <c r="D9624" s="227" t="s">
        <v>3106</v>
      </c>
      <c r="E9624" s="227" t="s">
        <v>3649</v>
      </c>
      <c r="F9624" s="227" t="s">
        <v>3106</v>
      </c>
      <c r="G9624" s="227" t="s">
        <v>3106</v>
      </c>
      <c r="H9624" s="228" t="s">
        <v>23359</v>
      </c>
      <c r="I9624" s="227" t="s">
        <v>23360</v>
      </c>
      <c r="J9624" s="201" t="str">
        <f t="shared" si="301"/>
        <v>9999</v>
      </c>
      <c r="K9624" s="228" t="s">
        <v>23203</v>
      </c>
      <c r="L9624" s="228" t="s">
        <v>23204</v>
      </c>
      <c r="M9624" s="229">
        <v>44806</v>
      </c>
      <c r="N9624" s="243"/>
      <c r="O9624" s="243"/>
      <c r="P9624" s="243"/>
      <c r="Q9624" s="243"/>
      <c r="S9624" s="354"/>
    </row>
    <row r="9625" spans="1:19" s="245" customFormat="1" ht="13.15" customHeight="1">
      <c r="A9625" s="245" t="str">
        <f t="shared" si="302"/>
        <v>##1548245871</v>
      </c>
      <c r="B9625" s="217" t="s">
        <v>19891</v>
      </c>
      <c r="C9625" s="227" t="s">
        <v>23424</v>
      </c>
      <c r="D9625" s="227" t="s">
        <v>3106</v>
      </c>
      <c r="E9625" s="227" t="s">
        <v>3649</v>
      </c>
      <c r="F9625" s="227" t="s">
        <v>3106</v>
      </c>
      <c r="G9625" s="227" t="s">
        <v>3106</v>
      </c>
      <c r="H9625" s="228" t="s">
        <v>23359</v>
      </c>
      <c r="I9625" s="227" t="s">
        <v>23360</v>
      </c>
      <c r="J9625" s="201" t="str">
        <f t="shared" si="301"/>
        <v>9999</v>
      </c>
      <c r="K9625" s="228" t="s">
        <v>23203</v>
      </c>
      <c r="L9625" s="228" t="s">
        <v>23204</v>
      </c>
      <c r="M9625" s="229">
        <v>44806</v>
      </c>
      <c r="N9625" s="243"/>
      <c r="O9625" s="243"/>
      <c r="P9625" s="243"/>
      <c r="Q9625" s="243"/>
      <c r="S9625" s="354"/>
    </row>
    <row r="9626" spans="1:19" s="245" customFormat="1" ht="13.15" customHeight="1">
      <c r="A9626" s="245" t="str">
        <f t="shared" si="302"/>
        <v>##1548333214</v>
      </c>
      <c r="B9626" s="217" t="s">
        <v>19891</v>
      </c>
      <c r="C9626" s="227" t="s">
        <v>23425</v>
      </c>
      <c r="D9626" s="227" t="s">
        <v>3106</v>
      </c>
      <c r="E9626" s="227" t="s">
        <v>3649</v>
      </c>
      <c r="F9626" s="227" t="s">
        <v>3106</v>
      </c>
      <c r="G9626" s="227" t="s">
        <v>3106</v>
      </c>
      <c r="H9626" s="228" t="s">
        <v>23359</v>
      </c>
      <c r="I9626" s="227" t="s">
        <v>23360</v>
      </c>
      <c r="J9626" s="201" t="str">
        <f t="shared" si="301"/>
        <v>9999</v>
      </c>
      <c r="K9626" s="228" t="s">
        <v>23203</v>
      </c>
      <c r="L9626" s="228" t="s">
        <v>23204</v>
      </c>
      <c r="M9626" s="229">
        <v>44806</v>
      </c>
      <c r="N9626" s="243"/>
      <c r="O9626" s="243"/>
      <c r="P9626" s="243"/>
      <c r="Q9626" s="243"/>
      <c r="S9626" s="354"/>
    </row>
    <row r="9627" spans="1:19" s="245" customFormat="1" ht="13.15" customHeight="1">
      <c r="A9627" s="245" t="str">
        <f t="shared" si="302"/>
        <v>##1558404632</v>
      </c>
      <c r="B9627" s="217" t="s">
        <v>19891</v>
      </c>
      <c r="C9627" s="227" t="s">
        <v>23426</v>
      </c>
      <c r="D9627" s="227" t="s">
        <v>3106</v>
      </c>
      <c r="E9627" s="227" t="s">
        <v>3649</v>
      </c>
      <c r="F9627" s="227" t="s">
        <v>3106</v>
      </c>
      <c r="G9627" s="227" t="s">
        <v>3106</v>
      </c>
      <c r="H9627" s="228" t="s">
        <v>23359</v>
      </c>
      <c r="I9627" s="227" t="s">
        <v>23360</v>
      </c>
      <c r="J9627" s="201" t="str">
        <f t="shared" si="301"/>
        <v>9999</v>
      </c>
      <c r="K9627" s="228" t="s">
        <v>23203</v>
      </c>
      <c r="L9627" s="228" t="s">
        <v>23204</v>
      </c>
      <c r="M9627" s="229">
        <v>44806</v>
      </c>
      <c r="N9627" s="243"/>
      <c r="O9627" s="243"/>
      <c r="P9627" s="243"/>
      <c r="Q9627" s="243"/>
      <c r="S9627" s="354"/>
    </row>
    <row r="9628" spans="1:19" s="245" customFormat="1" ht="13.15" customHeight="1">
      <c r="A9628" s="245" t="str">
        <f t="shared" si="302"/>
        <v>##1558575746</v>
      </c>
      <c r="B9628" s="217" t="s">
        <v>19891</v>
      </c>
      <c r="C9628" s="227" t="s">
        <v>23427</v>
      </c>
      <c r="D9628" s="227" t="s">
        <v>3106</v>
      </c>
      <c r="E9628" s="227" t="s">
        <v>3649</v>
      </c>
      <c r="F9628" s="227" t="s">
        <v>3106</v>
      </c>
      <c r="G9628" s="227" t="s">
        <v>3106</v>
      </c>
      <c r="H9628" s="228" t="s">
        <v>23359</v>
      </c>
      <c r="I9628" s="227" t="s">
        <v>23360</v>
      </c>
      <c r="J9628" s="201" t="str">
        <f t="shared" si="301"/>
        <v>9999</v>
      </c>
      <c r="K9628" s="228" t="s">
        <v>23203</v>
      </c>
      <c r="L9628" s="228" t="s">
        <v>23204</v>
      </c>
      <c r="M9628" s="229">
        <v>44806</v>
      </c>
      <c r="N9628" s="243"/>
      <c r="O9628" s="243"/>
      <c r="P9628" s="243"/>
      <c r="Q9628" s="243"/>
      <c r="S9628" s="354"/>
    </row>
    <row r="9629" spans="1:19" s="245" customFormat="1" ht="13.15" customHeight="1">
      <c r="A9629" s="245" t="str">
        <f t="shared" si="302"/>
        <v>##1568835569</v>
      </c>
      <c r="B9629" s="217" t="s">
        <v>19891</v>
      </c>
      <c r="C9629" s="227" t="s">
        <v>23428</v>
      </c>
      <c r="D9629" s="227" t="s">
        <v>3106</v>
      </c>
      <c r="E9629" s="227" t="s">
        <v>3649</v>
      </c>
      <c r="F9629" s="227" t="s">
        <v>3106</v>
      </c>
      <c r="G9629" s="227" t="s">
        <v>3106</v>
      </c>
      <c r="H9629" s="228" t="s">
        <v>23359</v>
      </c>
      <c r="I9629" s="227" t="s">
        <v>23360</v>
      </c>
      <c r="J9629" s="201" t="str">
        <f t="shared" si="301"/>
        <v>9999</v>
      </c>
      <c r="K9629" s="228" t="s">
        <v>23203</v>
      </c>
      <c r="L9629" s="228" t="s">
        <v>23204</v>
      </c>
      <c r="M9629" s="229">
        <v>44806</v>
      </c>
      <c r="N9629" s="243"/>
      <c r="O9629" s="243"/>
      <c r="P9629" s="243"/>
      <c r="Q9629" s="243"/>
      <c r="S9629" s="354"/>
    </row>
    <row r="9630" spans="1:19" s="245" customFormat="1" ht="13.15" customHeight="1">
      <c r="A9630" s="245" t="str">
        <f t="shared" si="302"/>
        <v>##1568987410</v>
      </c>
      <c r="B9630" s="217" t="s">
        <v>19891</v>
      </c>
      <c r="C9630" s="227" t="s">
        <v>23429</v>
      </c>
      <c r="D9630" s="227" t="s">
        <v>3106</v>
      </c>
      <c r="E9630" s="227" t="s">
        <v>3649</v>
      </c>
      <c r="F9630" s="227" t="s">
        <v>3106</v>
      </c>
      <c r="G9630" s="227" t="s">
        <v>3106</v>
      </c>
      <c r="H9630" s="228" t="s">
        <v>23359</v>
      </c>
      <c r="I9630" s="227" t="s">
        <v>23360</v>
      </c>
      <c r="J9630" s="201" t="str">
        <f t="shared" si="301"/>
        <v>9999</v>
      </c>
      <c r="K9630" s="228" t="s">
        <v>23203</v>
      </c>
      <c r="L9630" s="228" t="s">
        <v>23204</v>
      </c>
      <c r="M9630" s="229">
        <v>44806</v>
      </c>
      <c r="N9630" s="243"/>
      <c r="O9630" s="243"/>
      <c r="P9630" s="243"/>
      <c r="Q9630" s="243"/>
      <c r="S9630" s="354"/>
    </row>
    <row r="9631" spans="1:19" s="245" customFormat="1" ht="13.15" customHeight="1">
      <c r="A9631" s="245" t="str">
        <f t="shared" si="302"/>
        <v>##1578500492</v>
      </c>
      <c r="B9631" s="217" t="s">
        <v>19891</v>
      </c>
      <c r="C9631" s="227" t="s">
        <v>23430</v>
      </c>
      <c r="D9631" s="227" t="s">
        <v>3106</v>
      </c>
      <c r="E9631" s="227" t="s">
        <v>3649</v>
      </c>
      <c r="F9631" s="227" t="s">
        <v>3106</v>
      </c>
      <c r="G9631" s="227" t="s">
        <v>3106</v>
      </c>
      <c r="H9631" s="228" t="s">
        <v>23359</v>
      </c>
      <c r="I9631" s="227" t="s">
        <v>23360</v>
      </c>
      <c r="J9631" s="201" t="str">
        <f t="shared" si="301"/>
        <v>9999</v>
      </c>
      <c r="K9631" s="228" t="s">
        <v>23203</v>
      </c>
      <c r="L9631" s="228" t="s">
        <v>23204</v>
      </c>
      <c r="M9631" s="229">
        <v>44806</v>
      </c>
      <c r="N9631" s="243"/>
      <c r="O9631" s="243"/>
      <c r="P9631" s="243"/>
      <c r="Q9631" s="243"/>
      <c r="S9631" s="354"/>
    </row>
    <row r="9632" spans="1:19" s="245" customFormat="1" ht="13.15" customHeight="1">
      <c r="A9632" s="245" t="str">
        <f t="shared" si="302"/>
        <v>##1578677811</v>
      </c>
      <c r="B9632" s="217" t="s">
        <v>19891</v>
      </c>
      <c r="C9632" s="227" t="s">
        <v>23431</v>
      </c>
      <c r="D9632" s="227" t="s">
        <v>3106</v>
      </c>
      <c r="E9632" s="227" t="s">
        <v>3649</v>
      </c>
      <c r="F9632" s="227" t="s">
        <v>3106</v>
      </c>
      <c r="G9632" s="227" t="s">
        <v>3106</v>
      </c>
      <c r="H9632" s="228" t="s">
        <v>23359</v>
      </c>
      <c r="I9632" s="227" t="s">
        <v>23360</v>
      </c>
      <c r="J9632" s="201" t="str">
        <f t="shared" si="301"/>
        <v>9999</v>
      </c>
      <c r="K9632" s="228" t="s">
        <v>23203</v>
      </c>
      <c r="L9632" s="228" t="s">
        <v>23204</v>
      </c>
      <c r="M9632" s="229">
        <v>44806</v>
      </c>
      <c r="N9632" s="243"/>
      <c r="O9632" s="243"/>
      <c r="P9632" s="243"/>
      <c r="Q9632" s="243"/>
      <c r="S9632" s="354"/>
    </row>
    <row r="9633" spans="1:19" s="245" customFormat="1" ht="13.15" customHeight="1">
      <c r="A9633" s="245" t="str">
        <f t="shared" si="302"/>
        <v>##1588673578</v>
      </c>
      <c r="B9633" s="217" t="s">
        <v>19891</v>
      </c>
      <c r="C9633" s="227" t="s">
        <v>23432</v>
      </c>
      <c r="D9633" s="227" t="s">
        <v>3106</v>
      </c>
      <c r="E9633" s="227" t="s">
        <v>3649</v>
      </c>
      <c r="F9633" s="227" t="s">
        <v>3106</v>
      </c>
      <c r="G9633" s="227" t="s">
        <v>3106</v>
      </c>
      <c r="H9633" s="228" t="s">
        <v>23359</v>
      </c>
      <c r="I9633" s="227" t="s">
        <v>23360</v>
      </c>
      <c r="J9633" s="201" t="str">
        <f t="shared" si="301"/>
        <v>9999</v>
      </c>
      <c r="K9633" s="228" t="s">
        <v>23203</v>
      </c>
      <c r="L9633" s="228" t="s">
        <v>23204</v>
      </c>
      <c r="M9633" s="229">
        <v>44806</v>
      </c>
      <c r="N9633" s="243"/>
      <c r="O9633" s="243"/>
      <c r="P9633" s="243"/>
      <c r="Q9633" s="243"/>
      <c r="S9633" s="354"/>
    </row>
    <row r="9634" spans="1:19" s="245" customFormat="1" ht="13.15" customHeight="1">
      <c r="A9634" s="245" t="str">
        <f t="shared" si="302"/>
        <v>##1588770416</v>
      </c>
      <c r="B9634" s="217" t="s">
        <v>19891</v>
      </c>
      <c r="C9634" s="227" t="s">
        <v>23433</v>
      </c>
      <c r="D9634" s="227" t="s">
        <v>3106</v>
      </c>
      <c r="E9634" s="227" t="s">
        <v>3649</v>
      </c>
      <c r="F9634" s="227" t="s">
        <v>3106</v>
      </c>
      <c r="G9634" s="227" t="s">
        <v>3106</v>
      </c>
      <c r="H9634" s="228" t="s">
        <v>23359</v>
      </c>
      <c r="I9634" s="227" t="s">
        <v>23360</v>
      </c>
      <c r="J9634" s="201" t="str">
        <f t="shared" si="301"/>
        <v>9999</v>
      </c>
      <c r="K9634" s="228" t="s">
        <v>23203</v>
      </c>
      <c r="L9634" s="228" t="s">
        <v>23204</v>
      </c>
      <c r="M9634" s="229">
        <v>44806</v>
      </c>
      <c r="N9634" s="243"/>
      <c r="O9634" s="243"/>
      <c r="P9634" s="243"/>
      <c r="Q9634" s="243"/>
      <c r="S9634" s="354"/>
    </row>
    <row r="9635" spans="1:19" s="245" customFormat="1" ht="13.15" customHeight="1">
      <c r="A9635" s="245" t="str">
        <f t="shared" si="302"/>
        <v>##1588908388</v>
      </c>
      <c r="B9635" s="217" t="s">
        <v>19891</v>
      </c>
      <c r="C9635" s="227" t="s">
        <v>23434</v>
      </c>
      <c r="D9635" s="227" t="s">
        <v>3106</v>
      </c>
      <c r="E9635" s="227" t="s">
        <v>3649</v>
      </c>
      <c r="F9635" s="227" t="s">
        <v>3106</v>
      </c>
      <c r="G9635" s="227" t="s">
        <v>3106</v>
      </c>
      <c r="H9635" s="228" t="s">
        <v>23359</v>
      </c>
      <c r="I9635" s="227" t="s">
        <v>23360</v>
      </c>
      <c r="J9635" s="201" t="str">
        <f t="shared" si="301"/>
        <v>9999</v>
      </c>
      <c r="K9635" s="228" t="s">
        <v>23203</v>
      </c>
      <c r="L9635" s="228" t="s">
        <v>23204</v>
      </c>
      <c r="M9635" s="229">
        <v>44806</v>
      </c>
      <c r="N9635" s="243"/>
      <c r="O9635" s="243"/>
      <c r="P9635" s="243"/>
      <c r="Q9635" s="243"/>
      <c r="S9635" s="354"/>
    </row>
    <row r="9636" spans="1:19" s="245" customFormat="1" ht="13.15" customHeight="1">
      <c r="A9636" s="245" t="str">
        <f t="shared" si="302"/>
        <v>##1598186686</v>
      </c>
      <c r="B9636" s="217" t="s">
        <v>19891</v>
      </c>
      <c r="C9636" s="227" t="s">
        <v>23435</v>
      </c>
      <c r="D9636" s="227" t="s">
        <v>3106</v>
      </c>
      <c r="E9636" s="227" t="s">
        <v>3649</v>
      </c>
      <c r="F9636" s="227" t="s">
        <v>3106</v>
      </c>
      <c r="G9636" s="227" t="s">
        <v>3106</v>
      </c>
      <c r="H9636" s="228" t="s">
        <v>23359</v>
      </c>
      <c r="I9636" s="227" t="s">
        <v>23360</v>
      </c>
      <c r="J9636" s="201" t="str">
        <f t="shared" si="301"/>
        <v>9999</v>
      </c>
      <c r="K9636" s="228" t="s">
        <v>23203</v>
      </c>
      <c r="L9636" s="228" t="s">
        <v>23204</v>
      </c>
      <c r="M9636" s="229">
        <v>44806</v>
      </c>
      <c r="N9636" s="243"/>
      <c r="O9636" s="243"/>
      <c r="P9636" s="243"/>
      <c r="Q9636" s="243"/>
      <c r="S9636" s="354"/>
    </row>
    <row r="9637" spans="1:19" s="245" customFormat="1" ht="13.15" customHeight="1">
      <c r="A9637" s="245" t="str">
        <f t="shared" si="302"/>
        <v>##1609804822</v>
      </c>
      <c r="B9637" s="217" t="s">
        <v>19891</v>
      </c>
      <c r="C9637" s="227" t="s">
        <v>23436</v>
      </c>
      <c r="D9637" s="227" t="s">
        <v>3106</v>
      </c>
      <c r="E9637" s="227" t="s">
        <v>3649</v>
      </c>
      <c r="F9637" s="227" t="s">
        <v>3106</v>
      </c>
      <c r="G9637" s="227" t="s">
        <v>3106</v>
      </c>
      <c r="H9637" s="228" t="s">
        <v>23359</v>
      </c>
      <c r="I9637" s="227" t="s">
        <v>23360</v>
      </c>
      <c r="J9637" s="201" t="str">
        <f t="shared" si="301"/>
        <v>9999</v>
      </c>
      <c r="K9637" s="228" t="s">
        <v>23203</v>
      </c>
      <c r="L9637" s="228" t="s">
        <v>23204</v>
      </c>
      <c r="M9637" s="229">
        <v>44806</v>
      </c>
      <c r="N9637" s="243"/>
      <c r="O9637" s="243"/>
      <c r="P9637" s="243"/>
      <c r="Q9637" s="243"/>
      <c r="S9637" s="354"/>
    </row>
    <row r="9638" spans="1:19" s="245" customFormat="1" ht="13.15" customHeight="1">
      <c r="A9638" s="245" t="str">
        <f t="shared" si="302"/>
        <v>##1619069440</v>
      </c>
      <c r="B9638" s="217" t="s">
        <v>19891</v>
      </c>
      <c r="C9638" s="227" t="s">
        <v>23437</v>
      </c>
      <c r="D9638" s="227" t="s">
        <v>3106</v>
      </c>
      <c r="E9638" s="227" t="s">
        <v>3649</v>
      </c>
      <c r="F9638" s="227" t="s">
        <v>3106</v>
      </c>
      <c r="G9638" s="227" t="s">
        <v>3106</v>
      </c>
      <c r="H9638" s="228" t="s">
        <v>23359</v>
      </c>
      <c r="I9638" s="227" t="s">
        <v>23360</v>
      </c>
      <c r="J9638" s="201" t="str">
        <f t="shared" si="301"/>
        <v>9999</v>
      </c>
      <c r="K9638" s="228" t="s">
        <v>23203</v>
      </c>
      <c r="L9638" s="228" t="s">
        <v>23204</v>
      </c>
      <c r="M9638" s="229">
        <v>44806</v>
      </c>
      <c r="N9638" s="243"/>
      <c r="O9638" s="243"/>
      <c r="P9638" s="243"/>
      <c r="Q9638" s="243"/>
      <c r="S9638" s="354"/>
    </row>
    <row r="9639" spans="1:19" s="245" customFormat="1" ht="13.15" customHeight="1">
      <c r="A9639" s="245" t="str">
        <f t="shared" si="302"/>
        <v>##1619928017</v>
      </c>
      <c r="B9639" s="217" t="s">
        <v>19891</v>
      </c>
      <c r="C9639" s="227" t="s">
        <v>23438</v>
      </c>
      <c r="D9639" s="227" t="s">
        <v>3106</v>
      </c>
      <c r="E9639" s="227" t="s">
        <v>3649</v>
      </c>
      <c r="F9639" s="227" t="s">
        <v>3106</v>
      </c>
      <c r="G9639" s="227" t="s">
        <v>3106</v>
      </c>
      <c r="H9639" s="228" t="s">
        <v>23359</v>
      </c>
      <c r="I9639" s="227" t="s">
        <v>23360</v>
      </c>
      <c r="J9639" s="201" t="str">
        <f t="shared" si="301"/>
        <v>9999</v>
      </c>
      <c r="K9639" s="228" t="s">
        <v>23203</v>
      </c>
      <c r="L9639" s="228" t="s">
        <v>23204</v>
      </c>
      <c r="M9639" s="229">
        <v>44806</v>
      </c>
      <c r="N9639" s="243"/>
      <c r="O9639" s="243"/>
      <c r="P9639" s="243"/>
      <c r="Q9639" s="243"/>
      <c r="S9639" s="354"/>
    </row>
    <row r="9640" spans="1:19" s="245" customFormat="1" ht="13.15" customHeight="1">
      <c r="A9640" s="245" t="str">
        <f t="shared" si="302"/>
        <v>##1629025648</v>
      </c>
      <c r="B9640" s="217" t="s">
        <v>19891</v>
      </c>
      <c r="C9640" s="227" t="s">
        <v>23439</v>
      </c>
      <c r="D9640" s="227" t="s">
        <v>3106</v>
      </c>
      <c r="E9640" s="227" t="s">
        <v>3649</v>
      </c>
      <c r="F9640" s="227" t="s">
        <v>3106</v>
      </c>
      <c r="G9640" s="227" t="s">
        <v>3106</v>
      </c>
      <c r="H9640" s="228" t="s">
        <v>23359</v>
      </c>
      <c r="I9640" s="227" t="s">
        <v>23360</v>
      </c>
      <c r="J9640" s="201" t="str">
        <f t="shared" si="301"/>
        <v>9999</v>
      </c>
      <c r="K9640" s="228" t="s">
        <v>23203</v>
      </c>
      <c r="L9640" s="228" t="s">
        <v>23204</v>
      </c>
      <c r="M9640" s="229">
        <v>44806</v>
      </c>
      <c r="N9640" s="243"/>
      <c r="O9640" s="243"/>
      <c r="P9640" s="243"/>
      <c r="Q9640" s="243"/>
      <c r="S9640" s="354"/>
    </row>
    <row r="9641" spans="1:19" s="245" customFormat="1" ht="13.15" customHeight="1">
      <c r="A9641" s="245" t="str">
        <f t="shared" si="302"/>
        <v>##1639174204</v>
      </c>
      <c r="B9641" s="217" t="s">
        <v>19891</v>
      </c>
      <c r="C9641" s="227" t="s">
        <v>23440</v>
      </c>
      <c r="D9641" s="227" t="s">
        <v>3106</v>
      </c>
      <c r="E9641" s="227" t="s">
        <v>3649</v>
      </c>
      <c r="F9641" s="227" t="s">
        <v>3106</v>
      </c>
      <c r="G9641" s="227" t="s">
        <v>3106</v>
      </c>
      <c r="H9641" s="228" t="s">
        <v>23359</v>
      </c>
      <c r="I9641" s="227" t="s">
        <v>23360</v>
      </c>
      <c r="J9641" s="201" t="str">
        <f t="shared" si="301"/>
        <v>9999</v>
      </c>
      <c r="K9641" s="228" t="s">
        <v>23203</v>
      </c>
      <c r="L9641" s="228" t="s">
        <v>23204</v>
      </c>
      <c r="M9641" s="229">
        <v>44806</v>
      </c>
      <c r="N9641" s="243"/>
      <c r="O9641" s="243"/>
      <c r="P9641" s="243"/>
      <c r="Q9641" s="243"/>
      <c r="S9641" s="354"/>
    </row>
    <row r="9642" spans="1:19" s="245" customFormat="1" ht="13.15" customHeight="1">
      <c r="A9642" s="245" t="str">
        <f t="shared" si="302"/>
        <v>##1639797913</v>
      </c>
      <c r="B9642" s="217" t="s">
        <v>19891</v>
      </c>
      <c r="C9642" s="227" t="s">
        <v>23441</v>
      </c>
      <c r="D9642" s="227" t="s">
        <v>3106</v>
      </c>
      <c r="E9642" s="227" t="s">
        <v>3649</v>
      </c>
      <c r="F9642" s="227" t="s">
        <v>3106</v>
      </c>
      <c r="G9642" s="227" t="s">
        <v>3106</v>
      </c>
      <c r="H9642" s="228" t="s">
        <v>23359</v>
      </c>
      <c r="I9642" s="227" t="s">
        <v>23360</v>
      </c>
      <c r="J9642" s="201" t="str">
        <f t="shared" si="301"/>
        <v>9999</v>
      </c>
      <c r="K9642" s="228" t="s">
        <v>23203</v>
      </c>
      <c r="L9642" s="228" t="s">
        <v>23204</v>
      </c>
      <c r="M9642" s="229">
        <v>44806</v>
      </c>
      <c r="N9642" s="243"/>
      <c r="O9642" s="243"/>
      <c r="P9642" s="243"/>
      <c r="Q9642" s="243"/>
      <c r="S9642" s="354"/>
    </row>
    <row r="9643" spans="1:19" s="245" customFormat="1" ht="13.15" customHeight="1">
      <c r="A9643" s="245" t="str">
        <f t="shared" si="302"/>
        <v>##1649770488</v>
      </c>
      <c r="B9643" s="217" t="s">
        <v>19891</v>
      </c>
      <c r="C9643" s="227" t="s">
        <v>23442</v>
      </c>
      <c r="D9643" s="227" t="s">
        <v>3106</v>
      </c>
      <c r="E9643" s="227" t="s">
        <v>3649</v>
      </c>
      <c r="F9643" s="227" t="s">
        <v>3106</v>
      </c>
      <c r="G9643" s="227" t="s">
        <v>3106</v>
      </c>
      <c r="H9643" s="228" t="s">
        <v>23359</v>
      </c>
      <c r="I9643" s="227" t="s">
        <v>23360</v>
      </c>
      <c r="J9643" s="201" t="str">
        <f t="shared" si="301"/>
        <v>9999</v>
      </c>
      <c r="K9643" s="228" t="s">
        <v>23203</v>
      </c>
      <c r="L9643" s="228" t="s">
        <v>23204</v>
      </c>
      <c r="M9643" s="229">
        <v>44806</v>
      </c>
      <c r="N9643" s="243"/>
      <c r="O9643" s="243"/>
      <c r="P9643" s="243"/>
      <c r="Q9643" s="243"/>
      <c r="S9643" s="354"/>
    </row>
    <row r="9644" spans="1:19" s="245" customFormat="1" ht="13.15" customHeight="1">
      <c r="A9644" s="245" t="str">
        <f t="shared" si="302"/>
        <v>##1659675882</v>
      </c>
      <c r="B9644" s="217" t="s">
        <v>19891</v>
      </c>
      <c r="C9644" s="227" t="s">
        <v>23443</v>
      </c>
      <c r="D9644" s="227" t="s">
        <v>3106</v>
      </c>
      <c r="E9644" s="227" t="s">
        <v>3649</v>
      </c>
      <c r="F9644" s="227" t="s">
        <v>3106</v>
      </c>
      <c r="G9644" s="227" t="s">
        <v>3106</v>
      </c>
      <c r="H9644" s="228" t="s">
        <v>23359</v>
      </c>
      <c r="I9644" s="227" t="s">
        <v>23360</v>
      </c>
      <c r="J9644" s="201" t="str">
        <f t="shared" si="301"/>
        <v>9999</v>
      </c>
      <c r="K9644" s="228" t="s">
        <v>23203</v>
      </c>
      <c r="L9644" s="228" t="s">
        <v>23204</v>
      </c>
      <c r="M9644" s="229">
        <v>44806</v>
      </c>
      <c r="N9644" s="243"/>
      <c r="O9644" s="243"/>
      <c r="P9644" s="243"/>
      <c r="Q9644" s="243"/>
      <c r="S9644" s="354"/>
    </row>
    <row r="9645" spans="1:19" s="245" customFormat="1" ht="13.15" customHeight="1">
      <c r="A9645" s="245" t="str">
        <f t="shared" si="302"/>
        <v>##1669020277</v>
      </c>
      <c r="B9645" s="217" t="s">
        <v>19891</v>
      </c>
      <c r="C9645" s="227" t="s">
        <v>23444</v>
      </c>
      <c r="D9645" s="227" t="s">
        <v>3106</v>
      </c>
      <c r="E9645" s="227" t="s">
        <v>3649</v>
      </c>
      <c r="F9645" s="227" t="s">
        <v>3106</v>
      </c>
      <c r="G9645" s="227" t="s">
        <v>3106</v>
      </c>
      <c r="H9645" s="228" t="s">
        <v>23359</v>
      </c>
      <c r="I9645" s="227" t="s">
        <v>23360</v>
      </c>
      <c r="J9645" s="201" t="str">
        <f t="shared" si="301"/>
        <v>9999</v>
      </c>
      <c r="K9645" s="228" t="s">
        <v>23203</v>
      </c>
      <c r="L9645" s="228" t="s">
        <v>23204</v>
      </c>
      <c r="M9645" s="229">
        <v>44806</v>
      </c>
      <c r="N9645" s="243"/>
      <c r="O9645" s="243"/>
      <c r="P9645" s="243"/>
      <c r="Q9645" s="243"/>
      <c r="S9645" s="354"/>
    </row>
    <row r="9646" spans="1:19" s="245" customFormat="1" ht="13.15" customHeight="1">
      <c r="A9646" s="245" t="str">
        <f t="shared" si="302"/>
        <v>##1669410643</v>
      </c>
      <c r="B9646" s="217" t="s">
        <v>19891</v>
      </c>
      <c r="C9646" s="227" t="s">
        <v>23445</v>
      </c>
      <c r="D9646" s="227" t="s">
        <v>3106</v>
      </c>
      <c r="E9646" s="227" t="s">
        <v>3649</v>
      </c>
      <c r="F9646" s="227" t="s">
        <v>3106</v>
      </c>
      <c r="G9646" s="227" t="s">
        <v>3106</v>
      </c>
      <c r="H9646" s="228" t="s">
        <v>23359</v>
      </c>
      <c r="I9646" s="227" t="s">
        <v>23360</v>
      </c>
      <c r="J9646" s="201" t="str">
        <f t="shared" si="301"/>
        <v>9999</v>
      </c>
      <c r="K9646" s="228" t="s">
        <v>23203</v>
      </c>
      <c r="L9646" s="228" t="s">
        <v>23204</v>
      </c>
      <c r="M9646" s="229">
        <v>44806</v>
      </c>
      <c r="N9646" s="243"/>
      <c r="O9646" s="243"/>
      <c r="P9646" s="243"/>
      <c r="Q9646" s="243"/>
      <c r="S9646" s="354"/>
    </row>
    <row r="9647" spans="1:19" s="245" customFormat="1" ht="13.15" customHeight="1">
      <c r="A9647" s="245" t="str">
        <f t="shared" si="302"/>
        <v>##1689744856</v>
      </c>
      <c r="B9647" s="217" t="s">
        <v>19891</v>
      </c>
      <c r="C9647" s="227" t="s">
        <v>23446</v>
      </c>
      <c r="D9647" s="227" t="s">
        <v>3106</v>
      </c>
      <c r="E9647" s="227" t="s">
        <v>3649</v>
      </c>
      <c r="F9647" s="227" t="s">
        <v>3106</v>
      </c>
      <c r="G9647" s="227" t="s">
        <v>3106</v>
      </c>
      <c r="H9647" s="228" t="s">
        <v>23359</v>
      </c>
      <c r="I9647" s="227" t="s">
        <v>23360</v>
      </c>
      <c r="J9647" s="201" t="str">
        <f t="shared" si="301"/>
        <v>9999</v>
      </c>
      <c r="K9647" s="228" t="s">
        <v>23203</v>
      </c>
      <c r="L9647" s="228" t="s">
        <v>23204</v>
      </c>
      <c r="M9647" s="229">
        <v>44806</v>
      </c>
      <c r="N9647" s="243"/>
      <c r="O9647" s="243"/>
      <c r="P9647" s="243"/>
      <c r="Q9647" s="243"/>
      <c r="S9647" s="354"/>
    </row>
    <row r="9648" spans="1:19" s="245" customFormat="1" ht="13.15" customHeight="1">
      <c r="A9648" s="245" t="str">
        <f t="shared" si="302"/>
        <v>##1699293753</v>
      </c>
      <c r="B9648" s="217" t="s">
        <v>19891</v>
      </c>
      <c r="C9648" s="227" t="s">
        <v>23447</v>
      </c>
      <c r="D9648" s="227" t="s">
        <v>3106</v>
      </c>
      <c r="E9648" s="227" t="s">
        <v>3649</v>
      </c>
      <c r="F9648" s="227" t="s">
        <v>3106</v>
      </c>
      <c r="G9648" s="227" t="s">
        <v>3106</v>
      </c>
      <c r="H9648" s="228" t="s">
        <v>23359</v>
      </c>
      <c r="I9648" s="227" t="s">
        <v>23360</v>
      </c>
      <c r="J9648" s="201" t="str">
        <f t="shared" si="301"/>
        <v>9999</v>
      </c>
      <c r="K9648" s="228" t="s">
        <v>23203</v>
      </c>
      <c r="L9648" s="228" t="s">
        <v>23204</v>
      </c>
      <c r="M9648" s="229">
        <v>44806</v>
      </c>
      <c r="N9648" s="243"/>
      <c r="O9648" s="243"/>
      <c r="P9648" s="243"/>
      <c r="Q9648" s="243"/>
      <c r="S9648" s="354"/>
    </row>
    <row r="9649" spans="1:19" s="245" customFormat="1" ht="13.15" customHeight="1">
      <c r="A9649" s="245" t="str">
        <f t="shared" si="302"/>
        <v>##1700949336</v>
      </c>
      <c r="B9649" s="217" t="s">
        <v>19891</v>
      </c>
      <c r="C9649" s="227" t="s">
        <v>23448</v>
      </c>
      <c r="D9649" s="227" t="s">
        <v>3106</v>
      </c>
      <c r="E9649" s="227" t="s">
        <v>3649</v>
      </c>
      <c r="F9649" s="227" t="s">
        <v>3106</v>
      </c>
      <c r="G9649" s="227" t="s">
        <v>3106</v>
      </c>
      <c r="H9649" s="228" t="s">
        <v>23359</v>
      </c>
      <c r="I9649" s="227" t="s">
        <v>23360</v>
      </c>
      <c r="J9649" s="201" t="str">
        <f t="shared" si="301"/>
        <v>9999</v>
      </c>
      <c r="K9649" s="228" t="s">
        <v>23203</v>
      </c>
      <c r="L9649" s="228" t="s">
        <v>23204</v>
      </c>
      <c r="M9649" s="229">
        <v>44806</v>
      </c>
      <c r="N9649" s="243"/>
      <c r="O9649" s="243"/>
      <c r="P9649" s="243"/>
      <c r="Q9649" s="243"/>
      <c r="S9649" s="354"/>
    </row>
    <row r="9650" spans="1:19" s="245" customFormat="1" ht="13.15" customHeight="1">
      <c r="A9650" s="245" t="str">
        <f t="shared" si="302"/>
        <v>##1700994845</v>
      </c>
      <c r="B9650" s="217" t="s">
        <v>19891</v>
      </c>
      <c r="C9650" s="227" t="s">
        <v>23449</v>
      </c>
      <c r="D9650" s="227" t="s">
        <v>3106</v>
      </c>
      <c r="E9650" s="227" t="s">
        <v>3649</v>
      </c>
      <c r="F9650" s="227" t="s">
        <v>3106</v>
      </c>
      <c r="G9650" s="227" t="s">
        <v>3106</v>
      </c>
      <c r="H9650" s="228" t="s">
        <v>23359</v>
      </c>
      <c r="I9650" s="227" t="s">
        <v>23360</v>
      </c>
      <c r="J9650" s="201" t="str">
        <f t="shared" si="301"/>
        <v>9999</v>
      </c>
      <c r="K9650" s="228" t="s">
        <v>23203</v>
      </c>
      <c r="L9650" s="228" t="s">
        <v>23204</v>
      </c>
      <c r="M9650" s="229">
        <v>44806</v>
      </c>
      <c r="N9650" s="243"/>
      <c r="O9650" s="243"/>
      <c r="P9650" s="243"/>
      <c r="Q9650" s="243"/>
      <c r="S9650" s="354"/>
    </row>
    <row r="9651" spans="1:19" s="245" customFormat="1" ht="13.15" customHeight="1">
      <c r="A9651" s="245" t="str">
        <f t="shared" si="302"/>
        <v>##1710931985</v>
      </c>
      <c r="B9651" s="217" t="s">
        <v>19891</v>
      </c>
      <c r="C9651" s="227" t="s">
        <v>23450</v>
      </c>
      <c r="D9651" s="227" t="s">
        <v>3106</v>
      </c>
      <c r="E9651" s="227" t="s">
        <v>3649</v>
      </c>
      <c r="F9651" s="227" t="s">
        <v>3106</v>
      </c>
      <c r="G9651" s="227" t="s">
        <v>3106</v>
      </c>
      <c r="H9651" s="228" t="s">
        <v>23359</v>
      </c>
      <c r="I9651" s="227" t="s">
        <v>23360</v>
      </c>
      <c r="J9651" s="201" t="str">
        <f t="shared" si="301"/>
        <v>9999</v>
      </c>
      <c r="K9651" s="228" t="s">
        <v>23203</v>
      </c>
      <c r="L9651" s="228" t="s">
        <v>23204</v>
      </c>
      <c r="M9651" s="229">
        <v>44806</v>
      </c>
      <c r="N9651" s="243"/>
      <c r="O9651" s="243"/>
      <c r="P9651" s="243"/>
      <c r="Q9651" s="243"/>
      <c r="S9651" s="354"/>
    </row>
    <row r="9652" spans="1:19" s="245" customFormat="1" ht="13.15" customHeight="1">
      <c r="A9652" s="245" t="str">
        <f t="shared" si="302"/>
        <v>##1730123175</v>
      </c>
      <c r="B9652" s="217" t="s">
        <v>19891</v>
      </c>
      <c r="C9652" s="227" t="s">
        <v>23451</v>
      </c>
      <c r="D9652" s="227" t="s">
        <v>3106</v>
      </c>
      <c r="E9652" s="227" t="s">
        <v>3649</v>
      </c>
      <c r="F9652" s="227" t="s">
        <v>3106</v>
      </c>
      <c r="G9652" s="227" t="s">
        <v>3106</v>
      </c>
      <c r="H9652" s="228" t="s">
        <v>23359</v>
      </c>
      <c r="I9652" s="227" t="s">
        <v>23360</v>
      </c>
      <c r="J9652" s="201" t="str">
        <f t="shared" si="301"/>
        <v>9999</v>
      </c>
      <c r="K9652" s="228" t="s">
        <v>23203</v>
      </c>
      <c r="L9652" s="228" t="s">
        <v>23204</v>
      </c>
      <c r="M9652" s="229">
        <v>44806</v>
      </c>
      <c r="N9652" s="243"/>
      <c r="O9652" s="243"/>
      <c r="P9652" s="243"/>
      <c r="Q9652" s="243"/>
      <c r="S9652" s="354"/>
    </row>
    <row r="9653" spans="1:19" s="245" customFormat="1" ht="13.15" customHeight="1">
      <c r="A9653" s="245" t="str">
        <f t="shared" si="302"/>
        <v>##1730684853</v>
      </c>
      <c r="B9653" s="217" t="s">
        <v>19891</v>
      </c>
      <c r="C9653" s="227" t="s">
        <v>23452</v>
      </c>
      <c r="D9653" s="227" t="s">
        <v>3106</v>
      </c>
      <c r="E9653" s="227" t="s">
        <v>3649</v>
      </c>
      <c r="F9653" s="227" t="s">
        <v>3106</v>
      </c>
      <c r="G9653" s="227" t="s">
        <v>3106</v>
      </c>
      <c r="H9653" s="228" t="s">
        <v>23359</v>
      </c>
      <c r="I9653" s="227" t="s">
        <v>23360</v>
      </c>
      <c r="J9653" s="201" t="str">
        <f t="shared" si="301"/>
        <v>9999</v>
      </c>
      <c r="K9653" s="228" t="s">
        <v>23203</v>
      </c>
      <c r="L9653" s="228" t="s">
        <v>23204</v>
      </c>
      <c r="M9653" s="229">
        <v>44806</v>
      </c>
      <c r="N9653" s="243"/>
      <c r="O9653" s="243"/>
      <c r="P9653" s="243"/>
      <c r="Q9653" s="243"/>
      <c r="S9653" s="354"/>
    </row>
    <row r="9654" spans="1:19" s="245" customFormat="1" ht="13.15" customHeight="1">
      <c r="A9654" s="245" t="str">
        <f t="shared" si="302"/>
        <v>##1730798893</v>
      </c>
      <c r="B9654" s="217" t="s">
        <v>19891</v>
      </c>
      <c r="C9654" s="227" t="s">
        <v>23453</v>
      </c>
      <c r="D9654" s="227" t="s">
        <v>3106</v>
      </c>
      <c r="E9654" s="227" t="s">
        <v>3649</v>
      </c>
      <c r="F9654" s="227" t="s">
        <v>3106</v>
      </c>
      <c r="G9654" s="227" t="s">
        <v>3106</v>
      </c>
      <c r="H9654" s="228" t="s">
        <v>23359</v>
      </c>
      <c r="I9654" s="227" t="s">
        <v>23360</v>
      </c>
      <c r="J9654" s="201" t="str">
        <f t="shared" si="301"/>
        <v>9999</v>
      </c>
      <c r="K9654" s="228" t="s">
        <v>23203</v>
      </c>
      <c r="L9654" s="228" t="s">
        <v>23204</v>
      </c>
      <c r="M9654" s="229">
        <v>44806</v>
      </c>
      <c r="N9654" s="243"/>
      <c r="O9654" s="243"/>
      <c r="P9654" s="243"/>
      <c r="Q9654" s="243"/>
      <c r="S9654" s="354"/>
    </row>
    <row r="9655" spans="1:19" s="245" customFormat="1" ht="13.15" customHeight="1">
      <c r="A9655" s="245" t="str">
        <f t="shared" si="302"/>
        <v>##1740239557</v>
      </c>
      <c r="B9655" s="217" t="s">
        <v>19891</v>
      </c>
      <c r="C9655" s="227" t="s">
        <v>23454</v>
      </c>
      <c r="D9655" s="227" t="s">
        <v>3106</v>
      </c>
      <c r="E9655" s="227" t="s">
        <v>3649</v>
      </c>
      <c r="F9655" s="227" t="s">
        <v>3106</v>
      </c>
      <c r="G9655" s="227" t="s">
        <v>3106</v>
      </c>
      <c r="H9655" s="228" t="s">
        <v>23359</v>
      </c>
      <c r="I9655" s="227" t="s">
        <v>23360</v>
      </c>
      <c r="J9655" s="201" t="str">
        <f t="shared" si="301"/>
        <v>9999</v>
      </c>
      <c r="K9655" s="228" t="s">
        <v>23203</v>
      </c>
      <c r="L9655" s="228" t="s">
        <v>23204</v>
      </c>
      <c r="M9655" s="229">
        <v>44806</v>
      </c>
      <c r="N9655" s="243"/>
      <c r="O9655" s="243"/>
      <c r="P9655" s="243"/>
      <c r="Q9655" s="243"/>
      <c r="S9655" s="354"/>
    </row>
    <row r="9656" spans="1:19" s="245" customFormat="1" ht="13.15" customHeight="1">
      <c r="A9656" s="245" t="str">
        <f t="shared" si="302"/>
        <v>##1740488386</v>
      </c>
      <c r="B9656" s="217" t="s">
        <v>19891</v>
      </c>
      <c r="C9656" s="227" t="s">
        <v>23455</v>
      </c>
      <c r="D9656" s="227" t="s">
        <v>3106</v>
      </c>
      <c r="E9656" s="227" t="s">
        <v>3649</v>
      </c>
      <c r="F9656" s="227" t="s">
        <v>3106</v>
      </c>
      <c r="G9656" s="227" t="s">
        <v>3106</v>
      </c>
      <c r="H9656" s="228" t="s">
        <v>23359</v>
      </c>
      <c r="I9656" s="227" t="s">
        <v>23360</v>
      </c>
      <c r="J9656" s="201" t="str">
        <f t="shared" si="301"/>
        <v>9999</v>
      </c>
      <c r="K9656" s="228" t="s">
        <v>23203</v>
      </c>
      <c r="L9656" s="228" t="s">
        <v>23204</v>
      </c>
      <c r="M9656" s="229">
        <v>44806</v>
      </c>
      <c r="N9656" s="243"/>
      <c r="O9656" s="243"/>
      <c r="P9656" s="243"/>
      <c r="Q9656" s="243"/>
      <c r="S9656" s="354"/>
    </row>
    <row r="9657" spans="1:19" s="245" customFormat="1" ht="13.15" customHeight="1">
      <c r="A9657" s="245" t="str">
        <f t="shared" si="302"/>
        <v>##1750932117</v>
      </c>
      <c r="B9657" s="217" t="s">
        <v>19891</v>
      </c>
      <c r="C9657" s="227" t="s">
        <v>23456</v>
      </c>
      <c r="D9657" s="227" t="s">
        <v>3106</v>
      </c>
      <c r="E9657" s="227" t="s">
        <v>3649</v>
      </c>
      <c r="F9657" s="227" t="s">
        <v>3106</v>
      </c>
      <c r="G9657" s="227" t="s">
        <v>3106</v>
      </c>
      <c r="H9657" s="228" t="s">
        <v>23359</v>
      </c>
      <c r="I9657" s="227" t="s">
        <v>23360</v>
      </c>
      <c r="J9657" s="201" t="str">
        <f t="shared" si="301"/>
        <v>9999</v>
      </c>
      <c r="K9657" s="228" t="s">
        <v>23203</v>
      </c>
      <c r="L9657" s="228" t="s">
        <v>23204</v>
      </c>
      <c r="M9657" s="229">
        <v>44806</v>
      </c>
      <c r="N9657" s="243"/>
      <c r="O9657" s="243"/>
      <c r="P9657" s="243"/>
      <c r="Q9657" s="243"/>
      <c r="S9657" s="354"/>
    </row>
    <row r="9658" spans="1:19" s="245" customFormat="1" ht="13.15" customHeight="1">
      <c r="A9658" s="245" t="str">
        <f t="shared" si="302"/>
        <v>##1770991580</v>
      </c>
      <c r="B9658" s="217" t="s">
        <v>19891</v>
      </c>
      <c r="C9658" s="227" t="s">
        <v>23457</v>
      </c>
      <c r="D9658" s="227" t="s">
        <v>3106</v>
      </c>
      <c r="E9658" s="227" t="s">
        <v>3649</v>
      </c>
      <c r="F9658" s="227" t="s">
        <v>3106</v>
      </c>
      <c r="G9658" s="227" t="s">
        <v>3106</v>
      </c>
      <c r="H9658" s="228" t="s">
        <v>23359</v>
      </c>
      <c r="I9658" s="227" t="s">
        <v>23360</v>
      </c>
      <c r="J9658" s="201" t="str">
        <f t="shared" si="301"/>
        <v>9999</v>
      </c>
      <c r="K9658" s="228" t="s">
        <v>23203</v>
      </c>
      <c r="L9658" s="228" t="s">
        <v>23204</v>
      </c>
      <c r="M9658" s="229">
        <v>44806</v>
      </c>
      <c r="N9658" s="243"/>
      <c r="O9658" s="243"/>
      <c r="P9658" s="243"/>
      <c r="Q9658" s="243"/>
      <c r="S9658" s="354"/>
    </row>
    <row r="9659" spans="1:19" s="245" customFormat="1" ht="13.15" customHeight="1">
      <c r="A9659" s="245" t="str">
        <f t="shared" si="302"/>
        <v>##1780667923</v>
      </c>
      <c r="B9659" s="217" t="s">
        <v>19891</v>
      </c>
      <c r="C9659" s="227" t="s">
        <v>23458</v>
      </c>
      <c r="D9659" s="227" t="s">
        <v>3106</v>
      </c>
      <c r="E9659" s="227" t="s">
        <v>3649</v>
      </c>
      <c r="F9659" s="227" t="s">
        <v>3106</v>
      </c>
      <c r="G9659" s="227" t="s">
        <v>3106</v>
      </c>
      <c r="H9659" s="228" t="s">
        <v>23359</v>
      </c>
      <c r="I9659" s="227" t="s">
        <v>23360</v>
      </c>
      <c r="J9659" s="201" t="str">
        <f t="shared" si="301"/>
        <v>9999</v>
      </c>
      <c r="K9659" s="228" t="s">
        <v>23203</v>
      </c>
      <c r="L9659" s="228" t="s">
        <v>23204</v>
      </c>
      <c r="M9659" s="229">
        <v>44806</v>
      </c>
      <c r="N9659" s="243"/>
      <c r="O9659" s="243"/>
      <c r="P9659" s="243"/>
      <c r="Q9659" s="243"/>
      <c r="S9659" s="354"/>
    </row>
    <row r="9660" spans="1:19" s="245" customFormat="1" ht="13.15" customHeight="1">
      <c r="A9660" s="245" t="str">
        <f t="shared" si="302"/>
        <v>##1790996783</v>
      </c>
      <c r="B9660" s="217" t="s">
        <v>19891</v>
      </c>
      <c r="C9660" s="227" t="s">
        <v>23459</v>
      </c>
      <c r="D9660" s="227" t="s">
        <v>3106</v>
      </c>
      <c r="E9660" s="227" t="s">
        <v>3649</v>
      </c>
      <c r="F9660" s="227" t="s">
        <v>3106</v>
      </c>
      <c r="G9660" s="227" t="s">
        <v>3106</v>
      </c>
      <c r="H9660" s="228" t="s">
        <v>23359</v>
      </c>
      <c r="I9660" s="227" t="s">
        <v>23360</v>
      </c>
      <c r="J9660" s="201" t="str">
        <f t="shared" si="301"/>
        <v>9999</v>
      </c>
      <c r="K9660" s="228" t="s">
        <v>23203</v>
      </c>
      <c r="L9660" s="228" t="s">
        <v>23204</v>
      </c>
      <c r="M9660" s="229">
        <v>44806</v>
      </c>
      <c r="N9660" s="243"/>
      <c r="O9660" s="243"/>
      <c r="P9660" s="243"/>
      <c r="Q9660" s="243"/>
      <c r="S9660" s="354"/>
    </row>
    <row r="9661" spans="1:19" s="245" customFormat="1" ht="13.15" customHeight="1">
      <c r="A9661" s="245" t="str">
        <f t="shared" si="302"/>
        <v>##1801319983</v>
      </c>
      <c r="B9661" s="217" t="s">
        <v>19891</v>
      </c>
      <c r="C9661" s="227" t="s">
        <v>23460</v>
      </c>
      <c r="D9661" s="227" t="s">
        <v>3106</v>
      </c>
      <c r="E9661" s="227" t="s">
        <v>3649</v>
      </c>
      <c r="F9661" s="227" t="s">
        <v>3106</v>
      </c>
      <c r="G9661" s="227" t="s">
        <v>3106</v>
      </c>
      <c r="H9661" s="228" t="s">
        <v>23359</v>
      </c>
      <c r="I9661" s="227" t="s">
        <v>23360</v>
      </c>
      <c r="J9661" s="201" t="str">
        <f t="shared" si="301"/>
        <v>9999</v>
      </c>
      <c r="K9661" s="228" t="s">
        <v>23203</v>
      </c>
      <c r="L9661" s="228" t="s">
        <v>23204</v>
      </c>
      <c r="M9661" s="229">
        <v>44806</v>
      </c>
      <c r="N9661" s="243"/>
      <c r="O9661" s="243"/>
      <c r="P9661" s="243"/>
      <c r="Q9661" s="243"/>
      <c r="S9661" s="354"/>
    </row>
    <row r="9662" spans="1:19" s="245" customFormat="1" ht="13.15" customHeight="1">
      <c r="A9662" s="245" t="str">
        <f t="shared" si="302"/>
        <v>##1811929060</v>
      </c>
      <c r="B9662" s="217" t="s">
        <v>19891</v>
      </c>
      <c r="C9662" s="227" t="s">
        <v>23461</v>
      </c>
      <c r="D9662" s="227" t="s">
        <v>3106</v>
      </c>
      <c r="E9662" s="227" t="s">
        <v>3649</v>
      </c>
      <c r="F9662" s="227" t="s">
        <v>3106</v>
      </c>
      <c r="G9662" s="227" t="s">
        <v>3106</v>
      </c>
      <c r="H9662" s="228" t="s">
        <v>23359</v>
      </c>
      <c r="I9662" s="227" t="s">
        <v>23360</v>
      </c>
      <c r="J9662" s="201" t="str">
        <f t="shared" si="301"/>
        <v>9999</v>
      </c>
      <c r="K9662" s="228" t="s">
        <v>23203</v>
      </c>
      <c r="L9662" s="228" t="s">
        <v>23204</v>
      </c>
      <c r="M9662" s="229">
        <v>44806</v>
      </c>
      <c r="N9662" s="243"/>
      <c r="O9662" s="243"/>
      <c r="P9662" s="243"/>
      <c r="Q9662" s="243"/>
      <c r="S9662" s="354"/>
    </row>
    <row r="9663" spans="1:19" s="245" customFormat="1" ht="13.15" customHeight="1">
      <c r="A9663" s="245" t="str">
        <f t="shared" si="302"/>
        <v>##1841843455</v>
      </c>
      <c r="B9663" s="217" t="s">
        <v>19891</v>
      </c>
      <c r="C9663" s="227" t="s">
        <v>23462</v>
      </c>
      <c r="D9663" s="227" t="s">
        <v>3106</v>
      </c>
      <c r="E9663" s="227" t="s">
        <v>3649</v>
      </c>
      <c r="F9663" s="227" t="s">
        <v>3106</v>
      </c>
      <c r="G9663" s="227" t="s">
        <v>3106</v>
      </c>
      <c r="H9663" s="228" t="s">
        <v>23359</v>
      </c>
      <c r="I9663" s="227" t="s">
        <v>23360</v>
      </c>
      <c r="J9663" s="201" t="str">
        <f t="shared" si="301"/>
        <v>9999</v>
      </c>
      <c r="K9663" s="228" t="s">
        <v>23203</v>
      </c>
      <c r="L9663" s="228" t="s">
        <v>23204</v>
      </c>
      <c r="M9663" s="229">
        <v>44806</v>
      </c>
      <c r="N9663" s="243"/>
      <c r="O9663" s="243"/>
      <c r="P9663" s="243"/>
      <c r="Q9663" s="243"/>
      <c r="S9663" s="354"/>
    </row>
    <row r="9664" spans="1:19" s="245" customFormat="1" ht="13.15" customHeight="1">
      <c r="A9664" s="245" t="str">
        <f t="shared" si="302"/>
        <v>##1841844735</v>
      </c>
      <c r="B9664" s="217" t="s">
        <v>19891</v>
      </c>
      <c r="C9664" s="227" t="s">
        <v>23463</v>
      </c>
      <c r="D9664" s="227" t="s">
        <v>3106</v>
      </c>
      <c r="E9664" s="227" t="s">
        <v>3649</v>
      </c>
      <c r="F9664" s="227" t="s">
        <v>3106</v>
      </c>
      <c r="G9664" s="227" t="s">
        <v>3106</v>
      </c>
      <c r="H9664" s="228" t="s">
        <v>23359</v>
      </c>
      <c r="I9664" s="227" t="s">
        <v>23360</v>
      </c>
      <c r="J9664" s="201" t="str">
        <f t="shared" si="301"/>
        <v>9999</v>
      </c>
      <c r="K9664" s="228" t="s">
        <v>23203</v>
      </c>
      <c r="L9664" s="228" t="s">
        <v>23204</v>
      </c>
      <c r="M9664" s="229">
        <v>44806</v>
      </c>
      <c r="N9664" s="243"/>
      <c r="O9664" s="243"/>
      <c r="P9664" s="243"/>
      <c r="Q9664" s="243"/>
      <c r="S9664" s="354"/>
    </row>
    <row r="9665" spans="1:19" s="245" customFormat="1" ht="13.15" customHeight="1">
      <c r="A9665" s="245" t="str">
        <f t="shared" si="302"/>
        <v>##1851738959</v>
      </c>
      <c r="B9665" s="217" t="s">
        <v>19891</v>
      </c>
      <c r="C9665" s="227" t="s">
        <v>23464</v>
      </c>
      <c r="D9665" s="227" t="s">
        <v>3106</v>
      </c>
      <c r="E9665" s="227" t="s">
        <v>3649</v>
      </c>
      <c r="F9665" s="227" t="s">
        <v>3106</v>
      </c>
      <c r="G9665" s="227" t="s">
        <v>3106</v>
      </c>
      <c r="H9665" s="228" t="s">
        <v>23359</v>
      </c>
      <c r="I9665" s="227" t="s">
        <v>23360</v>
      </c>
      <c r="J9665" s="201" t="str">
        <f t="shared" si="301"/>
        <v>9999</v>
      </c>
      <c r="K9665" s="228" t="s">
        <v>23203</v>
      </c>
      <c r="L9665" s="228" t="s">
        <v>23204</v>
      </c>
      <c r="M9665" s="229">
        <v>44806</v>
      </c>
      <c r="N9665" s="243"/>
      <c r="O9665" s="243"/>
      <c r="P9665" s="243"/>
      <c r="Q9665" s="243"/>
      <c r="S9665" s="354"/>
    </row>
    <row r="9666" spans="1:19" s="245" customFormat="1" ht="13.15" customHeight="1">
      <c r="A9666" s="245" t="str">
        <f t="shared" si="302"/>
        <v>##1851949408</v>
      </c>
      <c r="B9666" s="217" t="s">
        <v>19891</v>
      </c>
      <c r="C9666" s="227" t="s">
        <v>23465</v>
      </c>
      <c r="D9666" s="227" t="s">
        <v>3106</v>
      </c>
      <c r="E9666" s="227" t="s">
        <v>3649</v>
      </c>
      <c r="F9666" s="227" t="s">
        <v>3106</v>
      </c>
      <c r="G9666" s="227" t="s">
        <v>3106</v>
      </c>
      <c r="H9666" s="228" t="s">
        <v>23359</v>
      </c>
      <c r="I9666" s="227" t="s">
        <v>23360</v>
      </c>
      <c r="J9666" s="201" t="str">
        <f t="shared" si="301"/>
        <v>9999</v>
      </c>
      <c r="K9666" s="228" t="s">
        <v>23203</v>
      </c>
      <c r="L9666" s="228" t="s">
        <v>23204</v>
      </c>
      <c r="M9666" s="229">
        <v>44806</v>
      </c>
      <c r="N9666" s="243"/>
      <c r="O9666" s="243"/>
      <c r="P9666" s="243"/>
      <c r="Q9666" s="243"/>
      <c r="S9666" s="354"/>
    </row>
    <row r="9667" spans="1:19" s="245" customFormat="1" ht="13.15" customHeight="1">
      <c r="A9667" s="245" t="str">
        <f t="shared" si="302"/>
        <v>##1861446825</v>
      </c>
      <c r="B9667" s="217" t="s">
        <v>19891</v>
      </c>
      <c r="C9667" s="227" t="s">
        <v>23466</v>
      </c>
      <c r="D9667" s="227" t="s">
        <v>3106</v>
      </c>
      <c r="E9667" s="227" t="s">
        <v>3649</v>
      </c>
      <c r="F9667" s="227" t="s">
        <v>3106</v>
      </c>
      <c r="G9667" s="227" t="s">
        <v>3106</v>
      </c>
      <c r="H9667" s="228" t="s">
        <v>23359</v>
      </c>
      <c r="I9667" s="227" t="s">
        <v>23360</v>
      </c>
      <c r="J9667" s="201" t="str">
        <f t="shared" ref="J9667:J9730" si="303">B9667</f>
        <v>9999</v>
      </c>
      <c r="K9667" s="228" t="s">
        <v>23203</v>
      </c>
      <c r="L9667" s="228" t="s">
        <v>23204</v>
      </c>
      <c r="M9667" s="229">
        <v>44806</v>
      </c>
      <c r="N9667" s="243"/>
      <c r="O9667" s="243"/>
      <c r="P9667" s="243"/>
      <c r="Q9667" s="243"/>
      <c r="S9667" s="354"/>
    </row>
    <row r="9668" spans="1:19" s="245" customFormat="1" ht="13.15" customHeight="1">
      <c r="A9668" s="245" t="str">
        <f t="shared" si="302"/>
        <v>##1881764934</v>
      </c>
      <c r="B9668" s="217" t="s">
        <v>19891</v>
      </c>
      <c r="C9668" s="227" t="s">
        <v>23467</v>
      </c>
      <c r="D9668" s="227" t="s">
        <v>3106</v>
      </c>
      <c r="E9668" s="227" t="s">
        <v>3649</v>
      </c>
      <c r="F9668" s="227" t="s">
        <v>3106</v>
      </c>
      <c r="G9668" s="227" t="s">
        <v>3106</v>
      </c>
      <c r="H9668" s="228" t="s">
        <v>23359</v>
      </c>
      <c r="I9668" s="227" t="s">
        <v>23360</v>
      </c>
      <c r="J9668" s="201" t="str">
        <f t="shared" si="303"/>
        <v>9999</v>
      </c>
      <c r="K9668" s="228" t="s">
        <v>23203</v>
      </c>
      <c r="L9668" s="228" t="s">
        <v>23204</v>
      </c>
      <c r="M9668" s="229">
        <v>44806</v>
      </c>
      <c r="N9668" s="243"/>
      <c r="O9668" s="243"/>
      <c r="P9668" s="243"/>
      <c r="Q9668" s="243"/>
      <c r="S9668" s="354"/>
    </row>
    <row r="9669" spans="1:19" s="245" customFormat="1" ht="13.15" customHeight="1">
      <c r="A9669" s="245" t="str">
        <f t="shared" si="302"/>
        <v>##1881906337</v>
      </c>
      <c r="B9669" s="217" t="s">
        <v>19891</v>
      </c>
      <c r="C9669" s="227" t="s">
        <v>23468</v>
      </c>
      <c r="D9669" s="227" t="s">
        <v>3106</v>
      </c>
      <c r="E9669" s="227" t="s">
        <v>3649</v>
      </c>
      <c r="F9669" s="227" t="s">
        <v>3106</v>
      </c>
      <c r="G9669" s="227" t="s">
        <v>3106</v>
      </c>
      <c r="H9669" s="228" t="s">
        <v>23359</v>
      </c>
      <c r="I9669" s="227" t="s">
        <v>23360</v>
      </c>
      <c r="J9669" s="201" t="str">
        <f t="shared" si="303"/>
        <v>9999</v>
      </c>
      <c r="K9669" s="228" t="s">
        <v>23203</v>
      </c>
      <c r="L9669" s="228" t="s">
        <v>23204</v>
      </c>
      <c r="M9669" s="229">
        <v>44806</v>
      </c>
      <c r="N9669" s="243"/>
      <c r="O9669" s="243"/>
      <c r="P9669" s="243"/>
      <c r="Q9669" s="243"/>
      <c r="S9669" s="354"/>
    </row>
    <row r="9670" spans="1:19" s="245" customFormat="1" ht="13.15" customHeight="1">
      <c r="A9670" s="245" t="str">
        <f t="shared" si="302"/>
        <v>##1902901333</v>
      </c>
      <c r="B9670" s="217" t="s">
        <v>19891</v>
      </c>
      <c r="C9670" s="227" t="s">
        <v>23469</v>
      </c>
      <c r="D9670" s="227" t="s">
        <v>3106</v>
      </c>
      <c r="E9670" s="227" t="s">
        <v>3649</v>
      </c>
      <c r="F9670" s="227" t="s">
        <v>3106</v>
      </c>
      <c r="G9670" s="227" t="s">
        <v>3106</v>
      </c>
      <c r="H9670" s="228" t="s">
        <v>23359</v>
      </c>
      <c r="I9670" s="227" t="s">
        <v>23360</v>
      </c>
      <c r="J9670" s="201" t="str">
        <f t="shared" si="303"/>
        <v>9999</v>
      </c>
      <c r="K9670" s="228" t="s">
        <v>23203</v>
      </c>
      <c r="L9670" s="228" t="s">
        <v>23204</v>
      </c>
      <c r="M9670" s="229">
        <v>44806</v>
      </c>
      <c r="N9670" s="243"/>
      <c r="O9670" s="243"/>
      <c r="P9670" s="243"/>
      <c r="Q9670" s="243"/>
      <c r="S9670" s="354"/>
    </row>
    <row r="9671" spans="1:19" s="245" customFormat="1" ht="13.15" customHeight="1">
      <c r="A9671" s="245" t="str">
        <f t="shared" si="302"/>
        <v>##1952348021</v>
      </c>
      <c r="B9671" s="217" t="s">
        <v>19891</v>
      </c>
      <c r="C9671" s="227" t="s">
        <v>23470</v>
      </c>
      <c r="D9671" s="227" t="s">
        <v>3106</v>
      </c>
      <c r="E9671" s="227" t="s">
        <v>3649</v>
      </c>
      <c r="F9671" s="227" t="s">
        <v>3106</v>
      </c>
      <c r="G9671" s="227" t="s">
        <v>3106</v>
      </c>
      <c r="H9671" s="228" t="s">
        <v>23359</v>
      </c>
      <c r="I9671" s="227" t="s">
        <v>23360</v>
      </c>
      <c r="J9671" s="201" t="str">
        <f t="shared" si="303"/>
        <v>9999</v>
      </c>
      <c r="K9671" s="228" t="s">
        <v>23203</v>
      </c>
      <c r="L9671" s="228" t="s">
        <v>23204</v>
      </c>
      <c r="M9671" s="229">
        <v>44806</v>
      </c>
      <c r="N9671" s="243"/>
      <c r="O9671" s="243"/>
      <c r="P9671" s="243"/>
      <c r="Q9671" s="243"/>
      <c r="S9671" s="354"/>
    </row>
    <row r="9672" spans="1:19" s="245" customFormat="1" ht="13.15" customHeight="1">
      <c r="A9672" s="245" t="str">
        <f t="shared" si="302"/>
        <v>##1952908253</v>
      </c>
      <c r="B9672" s="217" t="s">
        <v>19891</v>
      </c>
      <c r="C9672" s="227" t="s">
        <v>23471</v>
      </c>
      <c r="D9672" s="227" t="s">
        <v>3106</v>
      </c>
      <c r="E9672" s="227" t="s">
        <v>3649</v>
      </c>
      <c r="F9672" s="227" t="s">
        <v>3106</v>
      </c>
      <c r="G9672" s="227" t="s">
        <v>3106</v>
      </c>
      <c r="H9672" s="228" t="s">
        <v>23359</v>
      </c>
      <c r="I9672" s="227" t="s">
        <v>23360</v>
      </c>
      <c r="J9672" s="201" t="str">
        <f t="shared" si="303"/>
        <v>9999</v>
      </c>
      <c r="K9672" s="228" t="s">
        <v>23203</v>
      </c>
      <c r="L9672" s="228" t="s">
        <v>23204</v>
      </c>
      <c r="M9672" s="229">
        <v>44806</v>
      </c>
      <c r="N9672" s="243"/>
      <c r="O9672" s="243"/>
      <c r="P9672" s="243"/>
      <c r="Q9672" s="243"/>
      <c r="S9672" s="354"/>
    </row>
    <row r="9673" spans="1:19" s="245" customFormat="1" ht="13.15" customHeight="1">
      <c r="A9673" s="245" t="str">
        <f t="shared" si="302"/>
        <v>##1962538959</v>
      </c>
      <c r="B9673" s="217" t="s">
        <v>19891</v>
      </c>
      <c r="C9673" s="227" t="s">
        <v>23472</v>
      </c>
      <c r="D9673" s="227" t="s">
        <v>3106</v>
      </c>
      <c r="E9673" s="227" t="s">
        <v>3649</v>
      </c>
      <c r="F9673" s="227" t="s">
        <v>3106</v>
      </c>
      <c r="G9673" s="227" t="s">
        <v>3106</v>
      </c>
      <c r="H9673" s="228" t="s">
        <v>23359</v>
      </c>
      <c r="I9673" s="227" t="s">
        <v>23360</v>
      </c>
      <c r="J9673" s="201" t="str">
        <f t="shared" si="303"/>
        <v>9999</v>
      </c>
      <c r="K9673" s="228" t="s">
        <v>23203</v>
      </c>
      <c r="L9673" s="228" t="s">
        <v>23204</v>
      </c>
      <c r="M9673" s="229">
        <v>44806</v>
      </c>
      <c r="N9673" s="243"/>
      <c r="O9673" s="243"/>
      <c r="P9673" s="243"/>
      <c r="Q9673" s="243"/>
      <c r="S9673" s="354"/>
    </row>
    <row r="9674" spans="1:19" s="245" customFormat="1" ht="13.15" customHeight="1">
      <c r="A9674" s="245" t="str">
        <f t="shared" si="302"/>
        <v>##1972001469</v>
      </c>
      <c r="B9674" s="217" t="s">
        <v>19891</v>
      </c>
      <c r="C9674" s="227" t="s">
        <v>23473</v>
      </c>
      <c r="D9674" s="227" t="s">
        <v>3106</v>
      </c>
      <c r="E9674" s="227" t="s">
        <v>3649</v>
      </c>
      <c r="F9674" s="227" t="s">
        <v>3106</v>
      </c>
      <c r="G9674" s="227" t="s">
        <v>3106</v>
      </c>
      <c r="H9674" s="228" t="s">
        <v>23359</v>
      </c>
      <c r="I9674" s="227" t="s">
        <v>23360</v>
      </c>
      <c r="J9674" s="201" t="str">
        <f t="shared" si="303"/>
        <v>9999</v>
      </c>
      <c r="K9674" s="228" t="s">
        <v>23203</v>
      </c>
      <c r="L9674" s="228" t="s">
        <v>23204</v>
      </c>
      <c r="M9674" s="229">
        <v>44806</v>
      </c>
      <c r="N9674" s="243"/>
      <c r="O9674" s="243"/>
      <c r="P9674" s="243"/>
      <c r="Q9674" s="243"/>
      <c r="S9674" s="354"/>
    </row>
    <row r="9675" spans="1:19" s="245" customFormat="1" ht="13.15" customHeight="1">
      <c r="A9675" s="245" t="str">
        <f t="shared" si="302"/>
        <v>##1972966430</v>
      </c>
      <c r="B9675" s="217" t="s">
        <v>19891</v>
      </c>
      <c r="C9675" s="227" t="s">
        <v>23474</v>
      </c>
      <c r="D9675" s="227" t="s">
        <v>3106</v>
      </c>
      <c r="E9675" s="227" t="s">
        <v>3649</v>
      </c>
      <c r="F9675" s="227" t="s">
        <v>3106</v>
      </c>
      <c r="G9675" s="227" t="s">
        <v>3106</v>
      </c>
      <c r="H9675" s="228" t="s">
        <v>23359</v>
      </c>
      <c r="I9675" s="227" t="s">
        <v>23360</v>
      </c>
      <c r="J9675" s="201" t="str">
        <f t="shared" si="303"/>
        <v>9999</v>
      </c>
      <c r="K9675" s="228" t="s">
        <v>23203</v>
      </c>
      <c r="L9675" s="228" t="s">
        <v>23204</v>
      </c>
      <c r="M9675" s="229">
        <v>44806</v>
      </c>
      <c r="N9675" s="243"/>
      <c r="O9675" s="243"/>
      <c r="P9675" s="243"/>
      <c r="Q9675" s="243"/>
      <c r="S9675" s="354"/>
    </row>
    <row r="9676" spans="1:19" s="245" customFormat="1" ht="13.15" customHeight="1">
      <c r="A9676" s="245" t="str">
        <f t="shared" si="302"/>
        <v>##1982673620</v>
      </c>
      <c r="B9676" s="217" t="s">
        <v>19891</v>
      </c>
      <c r="C9676" s="227" t="s">
        <v>23475</v>
      </c>
      <c r="D9676" s="227" t="s">
        <v>3106</v>
      </c>
      <c r="E9676" s="227" t="s">
        <v>3649</v>
      </c>
      <c r="F9676" s="227" t="s">
        <v>3106</v>
      </c>
      <c r="G9676" s="227" t="s">
        <v>3106</v>
      </c>
      <c r="H9676" s="228" t="s">
        <v>23359</v>
      </c>
      <c r="I9676" s="227" t="s">
        <v>23360</v>
      </c>
      <c r="J9676" s="201" t="str">
        <f t="shared" si="303"/>
        <v>9999</v>
      </c>
      <c r="K9676" s="228" t="s">
        <v>23203</v>
      </c>
      <c r="L9676" s="228" t="s">
        <v>23204</v>
      </c>
      <c r="M9676" s="229">
        <v>44806</v>
      </c>
      <c r="N9676" s="243"/>
      <c r="O9676" s="243"/>
      <c r="P9676" s="243"/>
      <c r="Q9676" s="243"/>
      <c r="S9676" s="354"/>
    </row>
    <row r="9677" spans="1:19" s="245" customFormat="1" ht="13.15" customHeight="1">
      <c r="A9677" s="245" t="str">
        <f t="shared" si="302"/>
        <v>##1992751879</v>
      </c>
      <c r="B9677" s="217" t="s">
        <v>19891</v>
      </c>
      <c r="C9677" s="227" t="s">
        <v>23476</v>
      </c>
      <c r="D9677" s="227" t="s">
        <v>3106</v>
      </c>
      <c r="E9677" s="227" t="s">
        <v>3649</v>
      </c>
      <c r="F9677" s="227" t="s">
        <v>3106</v>
      </c>
      <c r="G9677" s="227" t="s">
        <v>3106</v>
      </c>
      <c r="H9677" s="228" t="s">
        <v>23359</v>
      </c>
      <c r="I9677" s="227" t="s">
        <v>23360</v>
      </c>
      <c r="J9677" s="201" t="str">
        <f t="shared" si="303"/>
        <v>9999</v>
      </c>
      <c r="K9677" s="228" t="s">
        <v>23203</v>
      </c>
      <c r="L9677" s="228" t="s">
        <v>23204</v>
      </c>
      <c r="M9677" s="229">
        <v>44806</v>
      </c>
      <c r="N9677" s="243"/>
      <c r="O9677" s="243"/>
      <c r="P9677" s="243"/>
      <c r="Q9677" s="243"/>
      <c r="S9677" s="354"/>
    </row>
    <row r="9678" spans="1:19" s="245" customFormat="1" ht="13.15" customHeight="1">
      <c r="A9678" s="245" t="str">
        <f t="shared" si="302"/>
        <v>2158545011003067679</v>
      </c>
      <c r="B9678" s="217" t="s">
        <v>19891</v>
      </c>
      <c r="C9678" s="227" t="s">
        <v>23477</v>
      </c>
      <c r="D9678" s="227" t="s">
        <v>3106</v>
      </c>
      <c r="E9678" s="227" t="s">
        <v>23478</v>
      </c>
      <c r="F9678" s="227" t="s">
        <v>3106</v>
      </c>
      <c r="G9678" s="227" t="s">
        <v>3106</v>
      </c>
      <c r="H9678" s="228" t="s">
        <v>18778</v>
      </c>
      <c r="I9678" s="228" t="s">
        <v>23479</v>
      </c>
      <c r="J9678" s="201" t="str">
        <f t="shared" si="303"/>
        <v>9999</v>
      </c>
      <c r="K9678" s="228" t="s">
        <v>23203</v>
      </c>
      <c r="L9678" s="228" t="s">
        <v>23204</v>
      </c>
      <c r="M9678" s="229">
        <v>44806</v>
      </c>
      <c r="N9678" s="227" t="s">
        <v>18777</v>
      </c>
      <c r="O9678" s="243"/>
      <c r="P9678" s="227" t="s">
        <v>19920</v>
      </c>
      <c r="Q9678" s="243"/>
      <c r="S9678" s="354"/>
    </row>
    <row r="9679" spans="1:19" s="245" customFormat="1" ht="13.15" customHeight="1">
      <c r="A9679" s="245" t="str">
        <f t="shared" si="302"/>
        <v>2877227011003079666</v>
      </c>
      <c r="B9679" s="217" t="s">
        <v>19891</v>
      </c>
      <c r="C9679" s="227" t="s">
        <v>23480</v>
      </c>
      <c r="D9679" s="227" t="s">
        <v>3106</v>
      </c>
      <c r="E9679" s="227" t="s">
        <v>23481</v>
      </c>
      <c r="F9679" s="227" t="s">
        <v>3106</v>
      </c>
      <c r="G9679" s="227" t="s">
        <v>3106</v>
      </c>
      <c r="H9679" s="228" t="s">
        <v>19904</v>
      </c>
      <c r="I9679" s="228" t="s">
        <v>23482</v>
      </c>
      <c r="J9679" s="201" t="str">
        <f t="shared" si="303"/>
        <v>9999</v>
      </c>
      <c r="K9679" s="228" t="s">
        <v>23203</v>
      </c>
      <c r="L9679" s="228" t="s">
        <v>23204</v>
      </c>
      <c r="M9679" s="229">
        <v>44806</v>
      </c>
      <c r="N9679" s="227" t="s">
        <v>19903</v>
      </c>
      <c r="O9679" s="243"/>
      <c r="P9679" s="227" t="s">
        <v>19975</v>
      </c>
      <c r="Q9679" s="243"/>
      <c r="S9679" s="354"/>
    </row>
    <row r="9680" spans="1:19" s="245" customFormat="1" ht="13.15" customHeight="1">
      <c r="A9680" s="245" t="str">
        <f t="shared" si="302"/>
        <v>2877227021003079666</v>
      </c>
      <c r="B9680" s="217" t="s">
        <v>19891</v>
      </c>
      <c r="C9680" s="227" t="s">
        <v>23480</v>
      </c>
      <c r="D9680" s="227" t="s">
        <v>3106</v>
      </c>
      <c r="E9680" s="227" t="s">
        <v>23483</v>
      </c>
      <c r="F9680" s="227" t="s">
        <v>3106</v>
      </c>
      <c r="G9680" s="227" t="s">
        <v>3106</v>
      </c>
      <c r="H9680" s="228" t="s">
        <v>19904</v>
      </c>
      <c r="I9680" s="228" t="s">
        <v>23482</v>
      </c>
      <c r="J9680" s="201" t="str">
        <f t="shared" si="303"/>
        <v>9999</v>
      </c>
      <c r="K9680" s="228" t="s">
        <v>23203</v>
      </c>
      <c r="L9680" s="228" t="s">
        <v>23204</v>
      </c>
      <c r="M9680" s="229">
        <v>44806</v>
      </c>
      <c r="N9680" s="227" t="s">
        <v>19903</v>
      </c>
      <c r="O9680" s="243"/>
      <c r="P9680" s="227" t="s">
        <v>19975</v>
      </c>
      <c r="Q9680" s="243"/>
      <c r="S9680" s="354"/>
    </row>
    <row r="9681" spans="1:19" s="245" customFormat="1" ht="13.15" customHeight="1">
      <c r="A9681" s="245" t="str">
        <f t="shared" si="302"/>
        <v>2877227031003079666</v>
      </c>
      <c r="B9681" s="217" t="s">
        <v>19891</v>
      </c>
      <c r="C9681" s="227" t="s">
        <v>23480</v>
      </c>
      <c r="D9681" s="227" t="s">
        <v>3106</v>
      </c>
      <c r="E9681" s="227" t="s">
        <v>23484</v>
      </c>
      <c r="F9681" s="227" t="s">
        <v>3106</v>
      </c>
      <c r="G9681" s="227" t="s">
        <v>3106</v>
      </c>
      <c r="H9681" s="228" t="s">
        <v>19904</v>
      </c>
      <c r="I9681" s="228" t="s">
        <v>23482</v>
      </c>
      <c r="J9681" s="201" t="str">
        <f t="shared" si="303"/>
        <v>9999</v>
      </c>
      <c r="K9681" s="228" t="s">
        <v>23203</v>
      </c>
      <c r="L9681" s="228" t="s">
        <v>23204</v>
      </c>
      <c r="M9681" s="229">
        <v>44806</v>
      </c>
      <c r="N9681" s="227" t="s">
        <v>19903</v>
      </c>
      <c r="O9681" s="243"/>
      <c r="P9681" s="227" t="s">
        <v>19975</v>
      </c>
      <c r="Q9681" s="243"/>
      <c r="S9681" s="354"/>
    </row>
    <row r="9682" spans="1:19" s="245" customFormat="1" ht="13.15" customHeight="1">
      <c r="A9682" s="245" t="str">
        <f t="shared" si="302"/>
        <v>2877227041003079666</v>
      </c>
      <c r="B9682" s="217" t="s">
        <v>19891</v>
      </c>
      <c r="C9682" s="227" t="s">
        <v>23480</v>
      </c>
      <c r="D9682" s="227" t="s">
        <v>3106</v>
      </c>
      <c r="E9682" s="227" t="s">
        <v>23485</v>
      </c>
      <c r="F9682" s="227" t="s">
        <v>3106</v>
      </c>
      <c r="G9682" s="227" t="s">
        <v>3106</v>
      </c>
      <c r="H9682" s="228" t="s">
        <v>19904</v>
      </c>
      <c r="I9682" s="228" t="s">
        <v>23482</v>
      </c>
      <c r="J9682" s="201" t="str">
        <f t="shared" si="303"/>
        <v>9999</v>
      </c>
      <c r="K9682" s="228" t="s">
        <v>23203</v>
      </c>
      <c r="L9682" s="228" t="s">
        <v>23204</v>
      </c>
      <c r="M9682" s="229">
        <v>44806</v>
      </c>
      <c r="N9682" s="227" t="s">
        <v>19903</v>
      </c>
      <c r="O9682" s="243"/>
      <c r="P9682" s="227" t="s">
        <v>19975</v>
      </c>
      <c r="Q9682" s="243"/>
      <c r="S9682" s="354"/>
    </row>
    <row r="9683" spans="1:19" s="245" customFormat="1" ht="13.15" customHeight="1">
      <c r="A9683" s="245" t="str">
        <f t="shared" si="302"/>
        <v>2877227051003079666</v>
      </c>
      <c r="B9683" s="217" t="s">
        <v>19891</v>
      </c>
      <c r="C9683" s="227" t="s">
        <v>23480</v>
      </c>
      <c r="D9683" s="227" t="s">
        <v>3106</v>
      </c>
      <c r="E9683" s="227" t="s">
        <v>23486</v>
      </c>
      <c r="F9683" s="227" t="s">
        <v>3106</v>
      </c>
      <c r="G9683" s="227" t="s">
        <v>3106</v>
      </c>
      <c r="H9683" s="228" t="s">
        <v>19904</v>
      </c>
      <c r="I9683" s="228" t="s">
        <v>23482</v>
      </c>
      <c r="J9683" s="201" t="str">
        <f t="shared" si="303"/>
        <v>9999</v>
      </c>
      <c r="K9683" s="228" t="s">
        <v>23203</v>
      </c>
      <c r="L9683" s="228" t="s">
        <v>23204</v>
      </c>
      <c r="M9683" s="229">
        <v>44806</v>
      </c>
      <c r="N9683" s="227" t="s">
        <v>19903</v>
      </c>
      <c r="O9683" s="243"/>
      <c r="P9683" s="227" t="s">
        <v>19975</v>
      </c>
      <c r="Q9683" s="243"/>
      <c r="S9683" s="354"/>
    </row>
    <row r="9684" spans="1:19" s="245" customFormat="1" ht="13.15" customHeight="1">
      <c r="A9684" s="245" t="str">
        <f t="shared" si="302"/>
        <v>2877227061003079666</v>
      </c>
      <c r="B9684" s="217" t="s">
        <v>19891</v>
      </c>
      <c r="C9684" s="227" t="s">
        <v>23480</v>
      </c>
      <c r="D9684" s="227" t="s">
        <v>3106</v>
      </c>
      <c r="E9684" s="227" t="s">
        <v>23487</v>
      </c>
      <c r="F9684" s="227" t="s">
        <v>3106</v>
      </c>
      <c r="G9684" s="227" t="s">
        <v>3106</v>
      </c>
      <c r="H9684" s="228" t="s">
        <v>19904</v>
      </c>
      <c r="I9684" s="228" t="s">
        <v>23482</v>
      </c>
      <c r="J9684" s="201" t="str">
        <f t="shared" si="303"/>
        <v>9999</v>
      </c>
      <c r="K9684" s="228" t="s">
        <v>23203</v>
      </c>
      <c r="L9684" s="228" t="s">
        <v>23204</v>
      </c>
      <c r="M9684" s="229">
        <v>44806</v>
      </c>
      <c r="N9684" s="227" t="s">
        <v>19903</v>
      </c>
      <c r="O9684" s="243"/>
      <c r="P9684" s="227" t="s">
        <v>19975</v>
      </c>
      <c r="Q9684" s="243"/>
      <c r="S9684" s="354"/>
    </row>
    <row r="9685" spans="1:19" s="245" customFormat="1" ht="13.15" customHeight="1">
      <c r="A9685" s="245" t="str">
        <f t="shared" si="302"/>
        <v>2877227071003079666</v>
      </c>
      <c r="B9685" s="217" t="s">
        <v>19891</v>
      </c>
      <c r="C9685" s="227" t="s">
        <v>23480</v>
      </c>
      <c r="D9685" s="227" t="s">
        <v>3106</v>
      </c>
      <c r="E9685" s="227" t="s">
        <v>23488</v>
      </c>
      <c r="F9685" s="227" t="s">
        <v>3106</v>
      </c>
      <c r="G9685" s="227" t="s">
        <v>3106</v>
      </c>
      <c r="H9685" s="228" t="s">
        <v>19904</v>
      </c>
      <c r="I9685" s="228" t="s">
        <v>23482</v>
      </c>
      <c r="J9685" s="201" t="str">
        <f t="shared" si="303"/>
        <v>9999</v>
      </c>
      <c r="K9685" s="228" t="s">
        <v>23203</v>
      </c>
      <c r="L9685" s="228" t="s">
        <v>23204</v>
      </c>
      <c r="M9685" s="229">
        <v>44806</v>
      </c>
      <c r="N9685" s="227" t="s">
        <v>19903</v>
      </c>
      <c r="O9685" s="243"/>
      <c r="P9685" s="227" t="s">
        <v>19975</v>
      </c>
      <c r="Q9685" s="243"/>
      <c r="S9685" s="354"/>
    </row>
    <row r="9686" spans="1:19" s="245" customFormat="1" ht="13.15" customHeight="1">
      <c r="A9686" s="245" t="str">
        <f t="shared" si="302"/>
        <v>2877227081003079666</v>
      </c>
      <c r="B9686" s="217" t="s">
        <v>19891</v>
      </c>
      <c r="C9686" s="227" t="s">
        <v>23480</v>
      </c>
      <c r="D9686" s="227" t="s">
        <v>3106</v>
      </c>
      <c r="E9686" s="227" t="s">
        <v>23489</v>
      </c>
      <c r="F9686" s="227" t="s">
        <v>3106</v>
      </c>
      <c r="G9686" s="227" t="s">
        <v>3106</v>
      </c>
      <c r="H9686" s="228" t="s">
        <v>19904</v>
      </c>
      <c r="I9686" s="228" t="s">
        <v>23482</v>
      </c>
      <c r="J9686" s="201" t="str">
        <f t="shared" si="303"/>
        <v>9999</v>
      </c>
      <c r="K9686" s="228" t="s">
        <v>23203</v>
      </c>
      <c r="L9686" s="228" t="s">
        <v>23204</v>
      </c>
      <c r="M9686" s="229">
        <v>44806</v>
      </c>
      <c r="N9686" s="227" t="s">
        <v>19903</v>
      </c>
      <c r="O9686" s="243"/>
      <c r="P9686" s="227" t="s">
        <v>19975</v>
      </c>
      <c r="Q9686" s="243"/>
      <c r="S9686" s="354"/>
    </row>
    <row r="9687" spans="1:19" s="245" customFormat="1" ht="13.15" customHeight="1">
      <c r="A9687" s="245" t="str">
        <f t="shared" ref="A9687:A9750" si="304">E9687&amp;C9687</f>
        <v>2877227091003079666</v>
      </c>
      <c r="B9687" s="217" t="s">
        <v>19891</v>
      </c>
      <c r="C9687" s="227" t="s">
        <v>23480</v>
      </c>
      <c r="D9687" s="227" t="s">
        <v>3106</v>
      </c>
      <c r="E9687" s="227" t="s">
        <v>23490</v>
      </c>
      <c r="F9687" s="227" t="s">
        <v>3106</v>
      </c>
      <c r="G9687" s="227" t="s">
        <v>3106</v>
      </c>
      <c r="H9687" s="228" t="s">
        <v>19904</v>
      </c>
      <c r="I9687" s="228" t="s">
        <v>23482</v>
      </c>
      <c r="J9687" s="201" t="str">
        <f t="shared" si="303"/>
        <v>9999</v>
      </c>
      <c r="K9687" s="228" t="s">
        <v>23203</v>
      </c>
      <c r="L9687" s="228" t="s">
        <v>23204</v>
      </c>
      <c r="M9687" s="229">
        <v>44806</v>
      </c>
      <c r="N9687" s="227" t="s">
        <v>19903</v>
      </c>
      <c r="O9687" s="243"/>
      <c r="P9687" s="227" t="s">
        <v>19975</v>
      </c>
      <c r="Q9687" s="243"/>
      <c r="S9687" s="354"/>
    </row>
    <row r="9688" spans="1:19" s="245" customFormat="1" ht="13.15" customHeight="1">
      <c r="A9688" s="245" t="str">
        <f t="shared" si="304"/>
        <v>2877227101003079666</v>
      </c>
      <c r="B9688" s="217" t="s">
        <v>19891</v>
      </c>
      <c r="C9688" s="227" t="s">
        <v>23480</v>
      </c>
      <c r="D9688" s="227" t="s">
        <v>3106</v>
      </c>
      <c r="E9688" s="227" t="s">
        <v>23491</v>
      </c>
      <c r="F9688" s="227" t="s">
        <v>3106</v>
      </c>
      <c r="G9688" s="227" t="s">
        <v>3106</v>
      </c>
      <c r="H9688" s="228" t="s">
        <v>19904</v>
      </c>
      <c r="I9688" s="228" t="s">
        <v>23482</v>
      </c>
      <c r="J9688" s="201" t="str">
        <f t="shared" si="303"/>
        <v>9999</v>
      </c>
      <c r="K9688" s="228" t="s">
        <v>23203</v>
      </c>
      <c r="L9688" s="228" t="s">
        <v>23204</v>
      </c>
      <c r="M9688" s="229">
        <v>44806</v>
      </c>
      <c r="N9688" s="227" t="s">
        <v>19903</v>
      </c>
      <c r="O9688" s="243"/>
      <c r="P9688" s="227" t="s">
        <v>19975</v>
      </c>
      <c r="Q9688" s="243"/>
      <c r="S9688" s="354"/>
    </row>
    <row r="9689" spans="1:19" s="245" customFormat="1" ht="13.15" customHeight="1">
      <c r="A9689" s="245" t="str">
        <f t="shared" si="304"/>
        <v>2877227111003079666</v>
      </c>
      <c r="B9689" s="217" t="s">
        <v>19891</v>
      </c>
      <c r="C9689" s="227" t="s">
        <v>23480</v>
      </c>
      <c r="D9689" s="227" t="s">
        <v>3106</v>
      </c>
      <c r="E9689" s="227" t="s">
        <v>23492</v>
      </c>
      <c r="F9689" s="227" t="s">
        <v>3106</v>
      </c>
      <c r="G9689" s="227" t="s">
        <v>3106</v>
      </c>
      <c r="H9689" s="228" t="s">
        <v>19904</v>
      </c>
      <c r="I9689" s="228" t="s">
        <v>23482</v>
      </c>
      <c r="J9689" s="201" t="str">
        <f t="shared" si="303"/>
        <v>9999</v>
      </c>
      <c r="K9689" s="228" t="s">
        <v>23203</v>
      </c>
      <c r="L9689" s="228" t="s">
        <v>23204</v>
      </c>
      <c r="M9689" s="229">
        <v>44806</v>
      </c>
      <c r="N9689" s="227" t="s">
        <v>19903</v>
      </c>
      <c r="O9689" s="243"/>
      <c r="P9689" s="227" t="s">
        <v>19975</v>
      </c>
      <c r="Q9689" s="243"/>
      <c r="S9689" s="354"/>
    </row>
    <row r="9690" spans="1:19" s="245" customFormat="1" ht="13.15" customHeight="1">
      <c r="A9690" s="245" t="str">
        <f t="shared" si="304"/>
        <v>2877227121003079666</v>
      </c>
      <c r="B9690" s="217" t="s">
        <v>19891</v>
      </c>
      <c r="C9690" s="227" t="s">
        <v>23480</v>
      </c>
      <c r="D9690" s="227" t="s">
        <v>3106</v>
      </c>
      <c r="E9690" s="227" t="s">
        <v>23493</v>
      </c>
      <c r="F9690" s="227" t="s">
        <v>3106</v>
      </c>
      <c r="G9690" s="227" t="s">
        <v>3106</v>
      </c>
      <c r="H9690" s="228" t="s">
        <v>19904</v>
      </c>
      <c r="I9690" s="228" t="s">
        <v>23482</v>
      </c>
      <c r="J9690" s="201" t="str">
        <f t="shared" si="303"/>
        <v>9999</v>
      </c>
      <c r="K9690" s="228" t="s">
        <v>23203</v>
      </c>
      <c r="L9690" s="228" t="s">
        <v>23204</v>
      </c>
      <c r="M9690" s="229">
        <v>44806</v>
      </c>
      <c r="N9690" s="227" t="s">
        <v>19903</v>
      </c>
      <c r="O9690" s="243"/>
      <c r="P9690" s="227" t="s">
        <v>19975</v>
      </c>
      <c r="Q9690" s="243"/>
      <c r="S9690" s="354"/>
    </row>
    <row r="9691" spans="1:19" s="245" customFormat="1" ht="13.15" customHeight="1">
      <c r="A9691" s="245" t="str">
        <f t="shared" si="304"/>
        <v>2877227131003079666</v>
      </c>
      <c r="B9691" s="217" t="s">
        <v>19891</v>
      </c>
      <c r="C9691" s="227" t="s">
        <v>23480</v>
      </c>
      <c r="D9691" s="227" t="s">
        <v>3106</v>
      </c>
      <c r="E9691" s="227" t="s">
        <v>23494</v>
      </c>
      <c r="F9691" s="227" t="s">
        <v>3106</v>
      </c>
      <c r="G9691" s="227" t="s">
        <v>3106</v>
      </c>
      <c r="H9691" s="228" t="s">
        <v>19904</v>
      </c>
      <c r="I9691" s="228" t="s">
        <v>23482</v>
      </c>
      <c r="J9691" s="201" t="str">
        <f t="shared" si="303"/>
        <v>9999</v>
      </c>
      <c r="K9691" s="228" t="s">
        <v>23203</v>
      </c>
      <c r="L9691" s="228" t="s">
        <v>23204</v>
      </c>
      <c r="M9691" s="229">
        <v>44806</v>
      </c>
      <c r="N9691" s="227" t="s">
        <v>19903</v>
      </c>
      <c r="O9691" s="243"/>
      <c r="P9691" s="227" t="s">
        <v>19975</v>
      </c>
      <c r="Q9691" s="243"/>
      <c r="S9691" s="354"/>
    </row>
    <row r="9692" spans="1:19" s="245" customFormat="1" ht="13.15" customHeight="1">
      <c r="A9692" s="245" t="str">
        <f t="shared" si="304"/>
        <v>2877227141003079666</v>
      </c>
      <c r="B9692" s="217" t="s">
        <v>19891</v>
      </c>
      <c r="C9692" s="227" t="s">
        <v>23480</v>
      </c>
      <c r="D9692" s="227" t="s">
        <v>3106</v>
      </c>
      <c r="E9692" s="227" t="s">
        <v>23495</v>
      </c>
      <c r="F9692" s="227" t="s">
        <v>3106</v>
      </c>
      <c r="G9692" s="227" t="s">
        <v>3106</v>
      </c>
      <c r="H9692" s="228" t="s">
        <v>19904</v>
      </c>
      <c r="I9692" s="228" t="s">
        <v>23482</v>
      </c>
      <c r="J9692" s="201" t="str">
        <f t="shared" si="303"/>
        <v>9999</v>
      </c>
      <c r="K9692" s="228" t="s">
        <v>23203</v>
      </c>
      <c r="L9692" s="228" t="s">
        <v>23204</v>
      </c>
      <c r="M9692" s="229">
        <v>44806</v>
      </c>
      <c r="N9692" s="227" t="s">
        <v>19903</v>
      </c>
      <c r="O9692" s="243"/>
      <c r="P9692" s="227" t="s">
        <v>19975</v>
      </c>
      <c r="Q9692" s="243"/>
      <c r="S9692" s="354"/>
    </row>
    <row r="9693" spans="1:19" s="245" customFormat="1" ht="13.15" customHeight="1">
      <c r="A9693" s="245" t="str">
        <f t="shared" si="304"/>
        <v>2877227151003079666</v>
      </c>
      <c r="B9693" s="217" t="s">
        <v>19891</v>
      </c>
      <c r="C9693" s="227" t="s">
        <v>23480</v>
      </c>
      <c r="D9693" s="227" t="s">
        <v>3106</v>
      </c>
      <c r="E9693" s="227" t="s">
        <v>23496</v>
      </c>
      <c r="F9693" s="227" t="s">
        <v>3106</v>
      </c>
      <c r="G9693" s="227" t="s">
        <v>3106</v>
      </c>
      <c r="H9693" s="228" t="s">
        <v>19904</v>
      </c>
      <c r="I9693" s="228" t="s">
        <v>23482</v>
      </c>
      <c r="J9693" s="201" t="str">
        <f t="shared" si="303"/>
        <v>9999</v>
      </c>
      <c r="K9693" s="228" t="s">
        <v>23203</v>
      </c>
      <c r="L9693" s="228" t="s">
        <v>23204</v>
      </c>
      <c r="M9693" s="229">
        <v>44806</v>
      </c>
      <c r="N9693" s="227" t="s">
        <v>19903</v>
      </c>
      <c r="O9693" s="243"/>
      <c r="P9693" s="227" t="s">
        <v>19975</v>
      </c>
      <c r="Q9693" s="243"/>
      <c r="S9693" s="354"/>
    </row>
    <row r="9694" spans="1:19" s="245" customFormat="1" ht="13.15" customHeight="1">
      <c r="A9694" s="245" t="str">
        <f t="shared" si="304"/>
        <v>2877227161003079666</v>
      </c>
      <c r="B9694" s="217" t="s">
        <v>19891</v>
      </c>
      <c r="C9694" s="227" t="s">
        <v>23480</v>
      </c>
      <c r="D9694" s="227" t="s">
        <v>3106</v>
      </c>
      <c r="E9694" s="227" t="s">
        <v>23497</v>
      </c>
      <c r="F9694" s="227" t="s">
        <v>3106</v>
      </c>
      <c r="G9694" s="227" t="s">
        <v>3106</v>
      </c>
      <c r="H9694" s="228" t="s">
        <v>19904</v>
      </c>
      <c r="I9694" s="228" t="s">
        <v>23482</v>
      </c>
      <c r="J9694" s="201" t="str">
        <f t="shared" si="303"/>
        <v>9999</v>
      </c>
      <c r="K9694" s="228" t="s">
        <v>23203</v>
      </c>
      <c r="L9694" s="228" t="s">
        <v>23204</v>
      </c>
      <c r="M9694" s="229">
        <v>44806</v>
      </c>
      <c r="N9694" s="227" t="s">
        <v>19903</v>
      </c>
      <c r="O9694" s="243"/>
      <c r="P9694" s="227" t="s">
        <v>19975</v>
      </c>
      <c r="Q9694" s="243"/>
      <c r="S9694" s="354"/>
    </row>
    <row r="9695" spans="1:19" s="245" customFormat="1" ht="13.15" customHeight="1">
      <c r="A9695" s="245" t="str">
        <f t="shared" si="304"/>
        <v>2877227171003079666</v>
      </c>
      <c r="B9695" s="217" t="s">
        <v>19891</v>
      </c>
      <c r="C9695" s="227" t="s">
        <v>23480</v>
      </c>
      <c r="D9695" s="227" t="s">
        <v>3106</v>
      </c>
      <c r="E9695" s="227" t="s">
        <v>23498</v>
      </c>
      <c r="F9695" s="227" t="s">
        <v>3106</v>
      </c>
      <c r="G9695" s="227" t="s">
        <v>3106</v>
      </c>
      <c r="H9695" s="228" t="s">
        <v>19904</v>
      </c>
      <c r="I9695" s="228" t="s">
        <v>23482</v>
      </c>
      <c r="J9695" s="201" t="str">
        <f t="shared" si="303"/>
        <v>9999</v>
      </c>
      <c r="K9695" s="228" t="s">
        <v>23203</v>
      </c>
      <c r="L9695" s="228" t="s">
        <v>23204</v>
      </c>
      <c r="M9695" s="229">
        <v>44806</v>
      </c>
      <c r="N9695" s="227" t="s">
        <v>19903</v>
      </c>
      <c r="O9695" s="243"/>
      <c r="P9695" s="227" t="s">
        <v>19975</v>
      </c>
      <c r="Q9695" s="243"/>
      <c r="S9695" s="354"/>
    </row>
    <row r="9696" spans="1:19" s="245" customFormat="1" ht="13.15" customHeight="1">
      <c r="A9696" s="245" t="str">
        <f t="shared" si="304"/>
        <v>1106809011003814211</v>
      </c>
      <c r="B9696" s="217" t="s">
        <v>19891</v>
      </c>
      <c r="C9696" s="227" t="s">
        <v>23499</v>
      </c>
      <c r="D9696" s="227" t="s">
        <v>3106</v>
      </c>
      <c r="E9696" s="227" t="s">
        <v>23500</v>
      </c>
      <c r="F9696" s="227" t="s">
        <v>3106</v>
      </c>
      <c r="G9696" s="227" t="s">
        <v>3106</v>
      </c>
      <c r="H9696" s="228" t="s">
        <v>23501</v>
      </c>
      <c r="I9696" s="228" t="s">
        <v>23502</v>
      </c>
      <c r="J9696" s="201" t="str">
        <f t="shared" si="303"/>
        <v>9999</v>
      </c>
      <c r="K9696" s="228" t="s">
        <v>23203</v>
      </c>
      <c r="L9696" s="228" t="s">
        <v>23204</v>
      </c>
      <c r="M9696" s="229">
        <v>44806</v>
      </c>
      <c r="N9696" s="227" t="s">
        <v>20211</v>
      </c>
      <c r="O9696" s="243"/>
      <c r="P9696" s="227" t="s">
        <v>19905</v>
      </c>
      <c r="Q9696" s="243"/>
      <c r="S9696" s="354"/>
    </row>
    <row r="9697" spans="1:19" s="245" customFormat="1" ht="13.15" customHeight="1">
      <c r="A9697" s="245" t="str">
        <f t="shared" si="304"/>
        <v>1106809021003814211</v>
      </c>
      <c r="B9697" s="217" t="s">
        <v>19891</v>
      </c>
      <c r="C9697" s="227" t="s">
        <v>23499</v>
      </c>
      <c r="D9697" s="227" t="s">
        <v>3106</v>
      </c>
      <c r="E9697" s="227" t="s">
        <v>23503</v>
      </c>
      <c r="F9697" s="227" t="s">
        <v>3106</v>
      </c>
      <c r="G9697" s="227" t="s">
        <v>3106</v>
      </c>
      <c r="H9697" s="228" t="s">
        <v>23501</v>
      </c>
      <c r="I9697" s="228" t="s">
        <v>23502</v>
      </c>
      <c r="J9697" s="201" t="str">
        <f t="shared" si="303"/>
        <v>9999</v>
      </c>
      <c r="K9697" s="228" t="s">
        <v>23203</v>
      </c>
      <c r="L9697" s="228" t="s">
        <v>23204</v>
      </c>
      <c r="M9697" s="229">
        <v>44806</v>
      </c>
      <c r="N9697" s="227" t="s">
        <v>20211</v>
      </c>
      <c r="O9697" s="243"/>
      <c r="P9697" s="227" t="s">
        <v>19905</v>
      </c>
      <c r="Q9697" s="243"/>
      <c r="S9697" s="354"/>
    </row>
    <row r="9698" spans="1:19" s="245" customFormat="1" ht="13.15" customHeight="1">
      <c r="A9698" s="245" t="str">
        <f t="shared" si="304"/>
        <v>1106809041003814211</v>
      </c>
      <c r="B9698" s="217" t="s">
        <v>19891</v>
      </c>
      <c r="C9698" s="227" t="s">
        <v>23499</v>
      </c>
      <c r="D9698" s="227" t="s">
        <v>3106</v>
      </c>
      <c r="E9698" s="227" t="s">
        <v>23504</v>
      </c>
      <c r="F9698" s="227" t="s">
        <v>3106</v>
      </c>
      <c r="G9698" s="227" t="s">
        <v>3106</v>
      </c>
      <c r="H9698" s="228" t="s">
        <v>23501</v>
      </c>
      <c r="I9698" s="228" t="s">
        <v>23502</v>
      </c>
      <c r="J9698" s="201" t="str">
        <f t="shared" si="303"/>
        <v>9999</v>
      </c>
      <c r="K9698" s="228" t="s">
        <v>23203</v>
      </c>
      <c r="L9698" s="228" t="s">
        <v>23204</v>
      </c>
      <c r="M9698" s="229">
        <v>44806</v>
      </c>
      <c r="N9698" s="227" t="s">
        <v>20211</v>
      </c>
      <c r="O9698" s="243"/>
      <c r="P9698" s="227" t="s">
        <v>19905</v>
      </c>
      <c r="Q9698" s="243"/>
      <c r="S9698" s="354"/>
    </row>
    <row r="9699" spans="1:19" s="245" customFormat="1" ht="13.15" customHeight="1">
      <c r="A9699" s="245" t="str">
        <f t="shared" si="304"/>
        <v>1106809051003814211</v>
      </c>
      <c r="B9699" s="217" t="s">
        <v>19891</v>
      </c>
      <c r="C9699" s="227" t="s">
        <v>23499</v>
      </c>
      <c r="D9699" s="227" t="s">
        <v>3106</v>
      </c>
      <c r="E9699" s="227" t="s">
        <v>23505</v>
      </c>
      <c r="F9699" s="227" t="s">
        <v>3106</v>
      </c>
      <c r="G9699" s="227" t="s">
        <v>3106</v>
      </c>
      <c r="H9699" s="228" t="s">
        <v>23501</v>
      </c>
      <c r="I9699" s="228" t="s">
        <v>23502</v>
      </c>
      <c r="J9699" s="201" t="str">
        <f t="shared" si="303"/>
        <v>9999</v>
      </c>
      <c r="K9699" s="228" t="s">
        <v>23203</v>
      </c>
      <c r="L9699" s="228" t="s">
        <v>23204</v>
      </c>
      <c r="M9699" s="229">
        <v>44806</v>
      </c>
      <c r="N9699" s="227" t="s">
        <v>20211</v>
      </c>
      <c r="O9699" s="243"/>
      <c r="P9699" s="227" t="s">
        <v>19905</v>
      </c>
      <c r="Q9699" s="243"/>
      <c r="S9699" s="354"/>
    </row>
    <row r="9700" spans="1:19" s="245" customFormat="1" ht="13.15" customHeight="1">
      <c r="A9700" s="245" t="str">
        <f t="shared" si="304"/>
        <v>1106809061003814211</v>
      </c>
      <c r="B9700" s="217" t="s">
        <v>19891</v>
      </c>
      <c r="C9700" s="227" t="s">
        <v>23499</v>
      </c>
      <c r="D9700" s="227" t="s">
        <v>3106</v>
      </c>
      <c r="E9700" s="227" t="s">
        <v>23506</v>
      </c>
      <c r="F9700" s="227" t="s">
        <v>3106</v>
      </c>
      <c r="G9700" s="227" t="s">
        <v>3106</v>
      </c>
      <c r="H9700" s="228" t="s">
        <v>23501</v>
      </c>
      <c r="I9700" s="228" t="s">
        <v>23502</v>
      </c>
      <c r="J9700" s="201" t="str">
        <f t="shared" si="303"/>
        <v>9999</v>
      </c>
      <c r="K9700" s="228" t="s">
        <v>23203</v>
      </c>
      <c r="L9700" s="228" t="s">
        <v>23204</v>
      </c>
      <c r="M9700" s="229">
        <v>44806</v>
      </c>
      <c r="N9700" s="227" t="s">
        <v>20211</v>
      </c>
      <c r="O9700" s="243"/>
      <c r="P9700" s="227" t="s">
        <v>23507</v>
      </c>
      <c r="Q9700" s="243"/>
      <c r="S9700" s="354"/>
    </row>
    <row r="9701" spans="1:19" s="245" customFormat="1" ht="13.15" customHeight="1">
      <c r="A9701" s="245" t="str">
        <f t="shared" si="304"/>
        <v>1106809071003814211</v>
      </c>
      <c r="B9701" s="217" t="s">
        <v>19891</v>
      </c>
      <c r="C9701" s="227" t="s">
        <v>23499</v>
      </c>
      <c r="D9701" s="227" t="s">
        <v>3106</v>
      </c>
      <c r="E9701" s="227" t="s">
        <v>23508</v>
      </c>
      <c r="F9701" s="227" t="s">
        <v>3106</v>
      </c>
      <c r="G9701" s="227" t="s">
        <v>3106</v>
      </c>
      <c r="H9701" s="228" t="s">
        <v>23501</v>
      </c>
      <c r="I9701" s="228" t="s">
        <v>23502</v>
      </c>
      <c r="J9701" s="201" t="str">
        <f t="shared" si="303"/>
        <v>9999</v>
      </c>
      <c r="K9701" s="228" t="s">
        <v>23203</v>
      </c>
      <c r="L9701" s="228" t="s">
        <v>23204</v>
      </c>
      <c r="M9701" s="229">
        <v>44806</v>
      </c>
      <c r="N9701" s="227" t="s">
        <v>20211</v>
      </c>
      <c r="O9701" s="243"/>
      <c r="P9701" s="227" t="s">
        <v>23507</v>
      </c>
      <c r="Q9701" s="243"/>
      <c r="S9701" s="354"/>
    </row>
    <row r="9702" spans="1:19" s="245" customFormat="1" ht="13.15" customHeight="1">
      <c r="A9702" s="245" t="str">
        <f t="shared" si="304"/>
        <v>1106809081003814211</v>
      </c>
      <c r="B9702" s="217" t="s">
        <v>19891</v>
      </c>
      <c r="C9702" s="227" t="s">
        <v>23499</v>
      </c>
      <c r="D9702" s="227" t="s">
        <v>3106</v>
      </c>
      <c r="E9702" s="227" t="s">
        <v>23509</v>
      </c>
      <c r="F9702" s="227" t="s">
        <v>3106</v>
      </c>
      <c r="G9702" s="227" t="s">
        <v>3106</v>
      </c>
      <c r="H9702" s="228" t="s">
        <v>23501</v>
      </c>
      <c r="I9702" s="228" t="s">
        <v>23502</v>
      </c>
      <c r="J9702" s="201" t="str">
        <f t="shared" si="303"/>
        <v>9999</v>
      </c>
      <c r="K9702" s="228" t="s">
        <v>23203</v>
      </c>
      <c r="L9702" s="228" t="s">
        <v>23204</v>
      </c>
      <c r="M9702" s="229">
        <v>44806</v>
      </c>
      <c r="N9702" s="227" t="s">
        <v>20211</v>
      </c>
      <c r="O9702" s="243"/>
      <c r="P9702" s="227" t="s">
        <v>19905</v>
      </c>
      <c r="Q9702" s="243"/>
      <c r="S9702" s="354"/>
    </row>
    <row r="9703" spans="1:19" s="245" customFormat="1" ht="13.15" customHeight="1">
      <c r="A9703" s="245" t="str">
        <f t="shared" si="304"/>
        <v>1106809091003814211</v>
      </c>
      <c r="B9703" s="217" t="s">
        <v>19891</v>
      </c>
      <c r="C9703" s="227" t="s">
        <v>23499</v>
      </c>
      <c r="D9703" s="227" t="s">
        <v>3106</v>
      </c>
      <c r="E9703" s="227" t="s">
        <v>23510</v>
      </c>
      <c r="F9703" s="227" t="s">
        <v>3106</v>
      </c>
      <c r="G9703" s="227" t="s">
        <v>3106</v>
      </c>
      <c r="H9703" s="228" t="s">
        <v>23501</v>
      </c>
      <c r="I9703" s="228" t="s">
        <v>23502</v>
      </c>
      <c r="J9703" s="201" t="str">
        <f t="shared" si="303"/>
        <v>9999</v>
      </c>
      <c r="K9703" s="228" t="s">
        <v>23203</v>
      </c>
      <c r="L9703" s="228" t="s">
        <v>23204</v>
      </c>
      <c r="M9703" s="229">
        <v>44806</v>
      </c>
      <c r="N9703" s="227" t="s">
        <v>20211</v>
      </c>
      <c r="O9703" s="243"/>
      <c r="P9703" s="227" t="s">
        <v>19905</v>
      </c>
      <c r="Q9703" s="243"/>
      <c r="S9703" s="354"/>
    </row>
    <row r="9704" spans="1:19" s="245" customFormat="1" ht="13.15" customHeight="1">
      <c r="A9704" s="245" t="str">
        <f t="shared" si="304"/>
        <v>1939506011003925827</v>
      </c>
      <c r="B9704" s="217" t="s">
        <v>19891</v>
      </c>
      <c r="C9704" s="227" t="s">
        <v>23511</v>
      </c>
      <c r="D9704" s="227" t="s">
        <v>3106</v>
      </c>
      <c r="E9704" s="227" t="s">
        <v>23512</v>
      </c>
      <c r="F9704" s="227" t="s">
        <v>3106</v>
      </c>
      <c r="G9704" s="227" t="s">
        <v>3106</v>
      </c>
      <c r="H9704" s="228" t="s">
        <v>19904</v>
      </c>
      <c r="I9704" s="228" t="s">
        <v>23513</v>
      </c>
      <c r="J9704" s="201" t="str">
        <f t="shared" si="303"/>
        <v>9999</v>
      </c>
      <c r="K9704" s="228" t="s">
        <v>23203</v>
      </c>
      <c r="L9704" s="228" t="s">
        <v>23204</v>
      </c>
      <c r="M9704" s="229">
        <v>44806</v>
      </c>
      <c r="N9704" s="227" t="s">
        <v>19903</v>
      </c>
      <c r="O9704" s="243"/>
      <c r="P9704" s="227" t="s">
        <v>19905</v>
      </c>
      <c r="Q9704" s="243"/>
      <c r="S9704" s="354"/>
    </row>
    <row r="9705" spans="1:19" s="245" customFormat="1" ht="13.15" customHeight="1">
      <c r="A9705" s="245" t="str">
        <f t="shared" si="304"/>
        <v>1939506021003925827</v>
      </c>
      <c r="B9705" s="217" t="s">
        <v>19891</v>
      </c>
      <c r="C9705" s="227" t="s">
        <v>23511</v>
      </c>
      <c r="D9705" s="227" t="s">
        <v>3106</v>
      </c>
      <c r="E9705" s="227" t="s">
        <v>23514</v>
      </c>
      <c r="F9705" s="227" t="s">
        <v>3106</v>
      </c>
      <c r="G9705" s="227" t="s">
        <v>3106</v>
      </c>
      <c r="H9705" s="228" t="s">
        <v>19904</v>
      </c>
      <c r="I9705" s="228" t="s">
        <v>23513</v>
      </c>
      <c r="J9705" s="201" t="str">
        <f t="shared" si="303"/>
        <v>9999</v>
      </c>
      <c r="K9705" s="228" t="s">
        <v>23203</v>
      </c>
      <c r="L9705" s="228" t="s">
        <v>23204</v>
      </c>
      <c r="M9705" s="229">
        <v>44806</v>
      </c>
      <c r="N9705" s="227" t="s">
        <v>19903</v>
      </c>
      <c r="O9705" s="243"/>
      <c r="P9705" s="227" t="s">
        <v>19905</v>
      </c>
      <c r="Q9705" s="243"/>
      <c r="S9705" s="354"/>
    </row>
    <row r="9706" spans="1:19" s="245" customFormat="1" ht="13.15" customHeight="1">
      <c r="A9706" s="245" t="str">
        <f t="shared" si="304"/>
        <v>3680035011013170299</v>
      </c>
      <c r="B9706" s="217" t="s">
        <v>19891</v>
      </c>
      <c r="C9706" s="227" t="s">
        <v>23515</v>
      </c>
      <c r="D9706" s="227" t="s">
        <v>3106</v>
      </c>
      <c r="E9706" s="227" t="s">
        <v>23516</v>
      </c>
      <c r="F9706" s="227" t="s">
        <v>3106</v>
      </c>
      <c r="G9706" s="227" t="s">
        <v>3106</v>
      </c>
      <c r="H9706" s="228" t="s">
        <v>19904</v>
      </c>
      <c r="I9706" s="228" t="s">
        <v>23517</v>
      </c>
      <c r="J9706" s="201" t="str">
        <f t="shared" si="303"/>
        <v>9999</v>
      </c>
      <c r="K9706" s="228" t="s">
        <v>23203</v>
      </c>
      <c r="L9706" s="228" t="s">
        <v>23204</v>
      </c>
      <c r="M9706" s="229">
        <v>44806</v>
      </c>
      <c r="N9706" s="227" t="s">
        <v>19903</v>
      </c>
      <c r="O9706" s="243"/>
      <c r="P9706" s="227" t="s">
        <v>23518</v>
      </c>
      <c r="Q9706" s="243"/>
      <c r="S9706" s="354"/>
    </row>
    <row r="9707" spans="1:19" s="245" customFormat="1" ht="13.15" customHeight="1">
      <c r="A9707" s="245" t="str">
        <f t="shared" si="304"/>
        <v>3680035021013170299</v>
      </c>
      <c r="B9707" s="217" t="s">
        <v>19891</v>
      </c>
      <c r="C9707" s="227" t="s">
        <v>23515</v>
      </c>
      <c r="D9707" s="227" t="s">
        <v>3106</v>
      </c>
      <c r="E9707" s="227" t="s">
        <v>23519</v>
      </c>
      <c r="F9707" s="227" t="s">
        <v>3106</v>
      </c>
      <c r="G9707" s="227" t="s">
        <v>3106</v>
      </c>
      <c r="H9707" s="228" t="s">
        <v>19904</v>
      </c>
      <c r="I9707" s="228" t="s">
        <v>23517</v>
      </c>
      <c r="J9707" s="201" t="str">
        <f t="shared" si="303"/>
        <v>9999</v>
      </c>
      <c r="K9707" s="228" t="s">
        <v>23203</v>
      </c>
      <c r="L9707" s="228" t="s">
        <v>23204</v>
      </c>
      <c r="M9707" s="229">
        <v>44806</v>
      </c>
      <c r="N9707" s="227" t="s">
        <v>19903</v>
      </c>
      <c r="O9707" s="243"/>
      <c r="P9707" s="227" t="s">
        <v>23518</v>
      </c>
      <c r="Q9707" s="243"/>
      <c r="S9707" s="354"/>
    </row>
    <row r="9708" spans="1:19" s="245" customFormat="1" ht="13.15" customHeight="1">
      <c r="A9708" s="245" t="str">
        <f t="shared" si="304"/>
        <v>3680035031013170299</v>
      </c>
      <c r="B9708" s="217" t="s">
        <v>19891</v>
      </c>
      <c r="C9708" s="227" t="s">
        <v>23515</v>
      </c>
      <c r="D9708" s="227" t="s">
        <v>3106</v>
      </c>
      <c r="E9708" s="227" t="s">
        <v>23520</v>
      </c>
      <c r="F9708" s="227" t="s">
        <v>3106</v>
      </c>
      <c r="G9708" s="227" t="s">
        <v>3106</v>
      </c>
      <c r="H9708" s="228" t="s">
        <v>19904</v>
      </c>
      <c r="I9708" s="228" t="s">
        <v>23517</v>
      </c>
      <c r="J9708" s="201" t="str">
        <f t="shared" si="303"/>
        <v>9999</v>
      </c>
      <c r="K9708" s="228" t="s">
        <v>23203</v>
      </c>
      <c r="L9708" s="228" t="s">
        <v>23204</v>
      </c>
      <c r="M9708" s="229">
        <v>44806</v>
      </c>
      <c r="N9708" s="227" t="s">
        <v>19903</v>
      </c>
      <c r="O9708" s="243"/>
      <c r="P9708" s="227" t="s">
        <v>23518</v>
      </c>
      <c r="Q9708" s="243"/>
      <c r="S9708" s="354"/>
    </row>
    <row r="9709" spans="1:19" s="245" customFormat="1" ht="13.15" customHeight="1">
      <c r="A9709" s="245" t="str">
        <f t="shared" si="304"/>
        <v>3680035041013170299</v>
      </c>
      <c r="B9709" s="217" t="s">
        <v>19891</v>
      </c>
      <c r="C9709" s="227" t="s">
        <v>23515</v>
      </c>
      <c r="D9709" s="227" t="s">
        <v>3106</v>
      </c>
      <c r="E9709" s="227" t="s">
        <v>23521</v>
      </c>
      <c r="F9709" s="227" t="s">
        <v>3106</v>
      </c>
      <c r="G9709" s="227" t="s">
        <v>3106</v>
      </c>
      <c r="H9709" s="228" t="s">
        <v>19904</v>
      </c>
      <c r="I9709" s="228" t="s">
        <v>23517</v>
      </c>
      <c r="J9709" s="201" t="str">
        <f t="shared" si="303"/>
        <v>9999</v>
      </c>
      <c r="K9709" s="228" t="s">
        <v>23203</v>
      </c>
      <c r="L9709" s="228" t="s">
        <v>23204</v>
      </c>
      <c r="M9709" s="229">
        <v>44806</v>
      </c>
      <c r="N9709" s="227" t="s">
        <v>19903</v>
      </c>
      <c r="O9709" s="243"/>
      <c r="P9709" s="227" t="s">
        <v>23518</v>
      </c>
      <c r="Q9709" s="243"/>
      <c r="S9709" s="354"/>
    </row>
    <row r="9710" spans="1:19" s="245" customFormat="1" ht="13.15" customHeight="1">
      <c r="A9710" s="245" t="str">
        <f t="shared" si="304"/>
        <v>3550048011013272772</v>
      </c>
      <c r="B9710" s="217" t="s">
        <v>19891</v>
      </c>
      <c r="C9710" s="227" t="s">
        <v>23522</v>
      </c>
      <c r="D9710" s="227" t="s">
        <v>3106</v>
      </c>
      <c r="E9710" s="227" t="s">
        <v>23523</v>
      </c>
      <c r="F9710" s="227" t="s">
        <v>3106</v>
      </c>
      <c r="G9710" s="227" t="s">
        <v>3106</v>
      </c>
      <c r="H9710" s="228" t="s">
        <v>23524</v>
      </c>
      <c r="I9710" s="228" t="s">
        <v>23525</v>
      </c>
      <c r="J9710" s="201" t="str">
        <f t="shared" si="303"/>
        <v>9999</v>
      </c>
      <c r="K9710" s="228" t="s">
        <v>23203</v>
      </c>
      <c r="L9710" s="228" t="s">
        <v>23204</v>
      </c>
      <c r="M9710" s="229">
        <v>44806</v>
      </c>
      <c r="N9710" s="227" t="s">
        <v>23526</v>
      </c>
      <c r="O9710" s="243"/>
      <c r="P9710" s="227" t="s">
        <v>23527</v>
      </c>
      <c r="Q9710" s="243"/>
      <c r="S9710" s="354"/>
    </row>
    <row r="9711" spans="1:19" s="245" customFormat="1" ht="13.15" customHeight="1">
      <c r="A9711" s="245" t="str">
        <f t="shared" si="304"/>
        <v>3550048021013272772</v>
      </c>
      <c r="B9711" s="217" t="s">
        <v>19891</v>
      </c>
      <c r="C9711" s="227" t="s">
        <v>23522</v>
      </c>
      <c r="D9711" s="227" t="s">
        <v>3106</v>
      </c>
      <c r="E9711" s="227" t="s">
        <v>23528</v>
      </c>
      <c r="F9711" s="227" t="s">
        <v>3106</v>
      </c>
      <c r="G9711" s="227" t="s">
        <v>3106</v>
      </c>
      <c r="H9711" s="228" t="s">
        <v>23524</v>
      </c>
      <c r="I9711" s="228" t="s">
        <v>23525</v>
      </c>
      <c r="J9711" s="201" t="str">
        <f t="shared" si="303"/>
        <v>9999</v>
      </c>
      <c r="K9711" s="228" t="s">
        <v>23203</v>
      </c>
      <c r="L9711" s="228" t="s">
        <v>23204</v>
      </c>
      <c r="M9711" s="229">
        <v>44806</v>
      </c>
      <c r="N9711" s="227" t="s">
        <v>23526</v>
      </c>
      <c r="O9711" s="243"/>
      <c r="P9711" s="227" t="s">
        <v>23527</v>
      </c>
      <c r="Q9711" s="243"/>
      <c r="S9711" s="354"/>
    </row>
    <row r="9712" spans="1:19" s="245" customFormat="1" ht="13.15" customHeight="1">
      <c r="A9712" s="245" t="str">
        <f t="shared" si="304"/>
        <v>0974578021023012556</v>
      </c>
      <c r="B9712" s="217" t="s">
        <v>19891</v>
      </c>
      <c r="C9712" s="227" t="s">
        <v>23529</v>
      </c>
      <c r="D9712" s="227" t="s">
        <v>3106</v>
      </c>
      <c r="E9712" s="227" t="s">
        <v>23530</v>
      </c>
      <c r="F9712" s="227" t="s">
        <v>3106</v>
      </c>
      <c r="G9712" s="227" t="s">
        <v>3106</v>
      </c>
      <c r="H9712" s="228" t="s">
        <v>19904</v>
      </c>
      <c r="I9712" s="228" t="s">
        <v>23531</v>
      </c>
      <c r="J9712" s="201" t="str">
        <f t="shared" si="303"/>
        <v>9999</v>
      </c>
      <c r="K9712" s="228" t="s">
        <v>23203</v>
      </c>
      <c r="L9712" s="228" t="s">
        <v>23204</v>
      </c>
      <c r="M9712" s="229">
        <v>44806</v>
      </c>
      <c r="N9712" s="227" t="s">
        <v>19903</v>
      </c>
      <c r="O9712" s="243"/>
      <c r="P9712" s="227" t="s">
        <v>20061</v>
      </c>
      <c r="Q9712" s="243"/>
      <c r="S9712" s="354"/>
    </row>
    <row r="9713" spans="1:19" s="245" customFormat="1" ht="13.15" customHeight="1">
      <c r="A9713" s="245" t="str">
        <f t="shared" si="304"/>
        <v>0974578031023012556</v>
      </c>
      <c r="B9713" s="217" t="s">
        <v>19891</v>
      </c>
      <c r="C9713" s="227" t="s">
        <v>23529</v>
      </c>
      <c r="D9713" s="227" t="s">
        <v>3106</v>
      </c>
      <c r="E9713" s="227" t="s">
        <v>23532</v>
      </c>
      <c r="F9713" s="227" t="s">
        <v>3106</v>
      </c>
      <c r="G9713" s="227" t="s">
        <v>3106</v>
      </c>
      <c r="H9713" s="228" t="s">
        <v>19904</v>
      </c>
      <c r="I9713" s="228" t="s">
        <v>23531</v>
      </c>
      <c r="J9713" s="201" t="str">
        <f t="shared" si="303"/>
        <v>9999</v>
      </c>
      <c r="K9713" s="228" t="s">
        <v>23203</v>
      </c>
      <c r="L9713" s="228" t="s">
        <v>23204</v>
      </c>
      <c r="M9713" s="229">
        <v>44806</v>
      </c>
      <c r="N9713" s="227" t="s">
        <v>19903</v>
      </c>
      <c r="O9713" s="243"/>
      <c r="P9713" s="227" t="s">
        <v>20061</v>
      </c>
      <c r="Q9713" s="243"/>
      <c r="S9713" s="354"/>
    </row>
    <row r="9714" spans="1:19" s="245" customFormat="1" ht="13.15" customHeight="1">
      <c r="A9714" s="245" t="str">
        <f t="shared" si="304"/>
        <v>0974578041023012556</v>
      </c>
      <c r="B9714" s="217" t="s">
        <v>19891</v>
      </c>
      <c r="C9714" s="227" t="s">
        <v>23529</v>
      </c>
      <c r="D9714" s="227" t="s">
        <v>3106</v>
      </c>
      <c r="E9714" s="227" t="s">
        <v>23533</v>
      </c>
      <c r="F9714" s="227" t="s">
        <v>3106</v>
      </c>
      <c r="G9714" s="227" t="s">
        <v>3106</v>
      </c>
      <c r="H9714" s="228" t="s">
        <v>19904</v>
      </c>
      <c r="I9714" s="228" t="s">
        <v>23531</v>
      </c>
      <c r="J9714" s="201" t="str">
        <f t="shared" si="303"/>
        <v>9999</v>
      </c>
      <c r="K9714" s="228" t="s">
        <v>23203</v>
      </c>
      <c r="L9714" s="228" t="s">
        <v>23204</v>
      </c>
      <c r="M9714" s="229">
        <v>44806</v>
      </c>
      <c r="N9714" s="227" t="s">
        <v>19903</v>
      </c>
      <c r="O9714" s="243"/>
      <c r="P9714" s="227" t="s">
        <v>20061</v>
      </c>
      <c r="Q9714" s="243"/>
      <c r="S9714" s="354"/>
    </row>
    <row r="9715" spans="1:19" s="245" customFormat="1" ht="13.15" customHeight="1">
      <c r="A9715" s="245" t="str">
        <f t="shared" si="304"/>
        <v>0944357011023014503</v>
      </c>
      <c r="B9715" s="217" t="s">
        <v>19891</v>
      </c>
      <c r="C9715" s="227" t="s">
        <v>23534</v>
      </c>
      <c r="D9715" s="227" t="s">
        <v>3106</v>
      </c>
      <c r="E9715" s="227" t="s">
        <v>23535</v>
      </c>
      <c r="F9715" s="227" t="s">
        <v>3106</v>
      </c>
      <c r="G9715" s="227" t="s">
        <v>3106</v>
      </c>
      <c r="H9715" s="228" t="s">
        <v>20017</v>
      </c>
      <c r="I9715" s="228" t="s">
        <v>23536</v>
      </c>
      <c r="J9715" s="201" t="str">
        <f t="shared" si="303"/>
        <v>9999</v>
      </c>
      <c r="K9715" s="228" t="s">
        <v>23203</v>
      </c>
      <c r="L9715" s="228" t="s">
        <v>23204</v>
      </c>
      <c r="M9715" s="229">
        <v>44806</v>
      </c>
      <c r="N9715" s="227" t="s">
        <v>20000</v>
      </c>
      <c r="O9715" s="243"/>
      <c r="P9715" s="227" t="s">
        <v>20018</v>
      </c>
      <c r="Q9715" s="243"/>
      <c r="S9715" s="354"/>
    </row>
    <row r="9716" spans="1:19" s="245" customFormat="1" ht="13.15" customHeight="1">
      <c r="A9716" s="245" t="str">
        <f t="shared" si="304"/>
        <v>3789455011023014503</v>
      </c>
      <c r="B9716" s="217" t="s">
        <v>19891</v>
      </c>
      <c r="C9716" s="227" t="s">
        <v>23534</v>
      </c>
      <c r="D9716" s="227" t="s">
        <v>3106</v>
      </c>
      <c r="E9716" s="227" t="s">
        <v>23537</v>
      </c>
      <c r="F9716" s="227" t="s">
        <v>3106</v>
      </c>
      <c r="G9716" s="227" t="s">
        <v>3106</v>
      </c>
      <c r="H9716" s="228" t="s">
        <v>20017</v>
      </c>
      <c r="I9716" s="228" t="s">
        <v>23538</v>
      </c>
      <c r="J9716" s="201" t="str">
        <f t="shared" si="303"/>
        <v>9999</v>
      </c>
      <c r="K9716" s="228" t="s">
        <v>23203</v>
      </c>
      <c r="L9716" s="228" t="s">
        <v>23204</v>
      </c>
      <c r="M9716" s="229">
        <v>44806</v>
      </c>
      <c r="N9716" s="227" t="s">
        <v>20000</v>
      </c>
      <c r="O9716" s="243"/>
      <c r="P9716" s="227" t="s">
        <v>20018</v>
      </c>
      <c r="Q9716" s="243"/>
      <c r="S9716" s="354"/>
    </row>
    <row r="9717" spans="1:19" s="245" customFormat="1" ht="13.15" customHeight="1">
      <c r="A9717" s="245" t="str">
        <f t="shared" si="304"/>
        <v>4082091011023014503</v>
      </c>
      <c r="B9717" s="217" t="s">
        <v>19891</v>
      </c>
      <c r="C9717" s="227" t="s">
        <v>23534</v>
      </c>
      <c r="D9717" s="227" t="s">
        <v>3106</v>
      </c>
      <c r="E9717" s="227" t="s">
        <v>23539</v>
      </c>
      <c r="F9717" s="227" t="s">
        <v>3106</v>
      </c>
      <c r="G9717" s="227" t="s">
        <v>3106</v>
      </c>
      <c r="H9717" s="228" t="s">
        <v>20017</v>
      </c>
      <c r="I9717" s="228" t="s">
        <v>23540</v>
      </c>
      <c r="J9717" s="201" t="str">
        <f t="shared" si="303"/>
        <v>9999</v>
      </c>
      <c r="K9717" s="228" t="s">
        <v>23203</v>
      </c>
      <c r="L9717" s="228" t="s">
        <v>23204</v>
      </c>
      <c r="M9717" s="229">
        <v>44806</v>
      </c>
      <c r="N9717" s="227" t="s">
        <v>20000</v>
      </c>
      <c r="O9717" s="243"/>
      <c r="P9717" s="227" t="s">
        <v>20018</v>
      </c>
      <c r="Q9717" s="243"/>
      <c r="S9717" s="354"/>
    </row>
    <row r="9718" spans="1:19" s="245" customFormat="1" ht="13.15" customHeight="1">
      <c r="A9718" s="245" t="str">
        <f t="shared" si="304"/>
        <v>1732935011023016326</v>
      </c>
      <c r="B9718" s="217" t="s">
        <v>19891</v>
      </c>
      <c r="C9718" s="227" t="s">
        <v>23541</v>
      </c>
      <c r="D9718" s="227" t="s">
        <v>3106</v>
      </c>
      <c r="E9718" s="227" t="s">
        <v>23542</v>
      </c>
      <c r="F9718" s="227" t="s">
        <v>3106</v>
      </c>
      <c r="G9718" s="227" t="s">
        <v>3106</v>
      </c>
      <c r="H9718" s="228" t="s">
        <v>19904</v>
      </c>
      <c r="I9718" s="228" t="s">
        <v>23543</v>
      </c>
      <c r="J9718" s="201" t="str">
        <f t="shared" si="303"/>
        <v>9999</v>
      </c>
      <c r="K9718" s="228" t="s">
        <v>23203</v>
      </c>
      <c r="L9718" s="228" t="s">
        <v>23204</v>
      </c>
      <c r="M9718" s="229">
        <v>44806</v>
      </c>
      <c r="N9718" s="227" t="s">
        <v>19903</v>
      </c>
      <c r="O9718" s="243"/>
      <c r="P9718" s="227" t="s">
        <v>20061</v>
      </c>
      <c r="Q9718" s="243"/>
      <c r="S9718" s="354"/>
    </row>
    <row r="9719" spans="1:19" s="245" customFormat="1" ht="13.15" customHeight="1">
      <c r="A9719" s="245" t="str">
        <f t="shared" si="304"/>
        <v>1732935021023016326</v>
      </c>
      <c r="B9719" s="217" t="s">
        <v>19891</v>
      </c>
      <c r="C9719" s="227" t="s">
        <v>23541</v>
      </c>
      <c r="D9719" s="227" t="s">
        <v>3106</v>
      </c>
      <c r="E9719" s="227" t="s">
        <v>23544</v>
      </c>
      <c r="F9719" s="227" t="s">
        <v>3106</v>
      </c>
      <c r="G9719" s="227" t="s">
        <v>3106</v>
      </c>
      <c r="H9719" s="228" t="s">
        <v>19904</v>
      </c>
      <c r="I9719" s="228" t="s">
        <v>23543</v>
      </c>
      <c r="J9719" s="201" t="str">
        <f t="shared" si="303"/>
        <v>9999</v>
      </c>
      <c r="K9719" s="228" t="s">
        <v>23203</v>
      </c>
      <c r="L9719" s="228" t="s">
        <v>23204</v>
      </c>
      <c r="M9719" s="229">
        <v>44806</v>
      </c>
      <c r="N9719" s="227" t="s">
        <v>19903</v>
      </c>
      <c r="O9719" s="243"/>
      <c r="P9719" s="227" t="s">
        <v>20061</v>
      </c>
      <c r="Q9719" s="243"/>
      <c r="S9719" s="354"/>
    </row>
    <row r="9720" spans="1:19" s="245" customFormat="1" ht="13.15" customHeight="1">
      <c r="A9720" s="245" t="str">
        <f t="shared" si="304"/>
        <v>1732935031023016326</v>
      </c>
      <c r="B9720" s="217" t="s">
        <v>19891</v>
      </c>
      <c r="C9720" s="227" t="s">
        <v>23541</v>
      </c>
      <c r="D9720" s="227" t="s">
        <v>3106</v>
      </c>
      <c r="E9720" s="227" t="s">
        <v>23545</v>
      </c>
      <c r="F9720" s="227" t="s">
        <v>3106</v>
      </c>
      <c r="G9720" s="227" t="s">
        <v>3106</v>
      </c>
      <c r="H9720" s="228" t="s">
        <v>19904</v>
      </c>
      <c r="I9720" s="228" t="s">
        <v>23543</v>
      </c>
      <c r="J9720" s="201" t="str">
        <f t="shared" si="303"/>
        <v>9999</v>
      </c>
      <c r="K9720" s="228" t="s">
        <v>23203</v>
      </c>
      <c r="L9720" s="228" t="s">
        <v>23204</v>
      </c>
      <c r="M9720" s="229">
        <v>44806</v>
      </c>
      <c r="N9720" s="227" t="s">
        <v>19903</v>
      </c>
      <c r="O9720" s="243"/>
      <c r="P9720" s="227" t="s">
        <v>20061</v>
      </c>
      <c r="Q9720" s="243"/>
      <c r="S9720" s="354"/>
    </row>
    <row r="9721" spans="1:19" s="245" customFormat="1" ht="13.15" customHeight="1">
      <c r="A9721" s="245" t="str">
        <f t="shared" si="304"/>
        <v>1843732011023114220</v>
      </c>
      <c r="B9721" s="217" t="s">
        <v>19891</v>
      </c>
      <c r="C9721" s="227" t="s">
        <v>23546</v>
      </c>
      <c r="D9721" s="227" t="s">
        <v>3106</v>
      </c>
      <c r="E9721" s="227" t="s">
        <v>23547</v>
      </c>
      <c r="F9721" s="227" t="s">
        <v>3106</v>
      </c>
      <c r="G9721" s="227" t="s">
        <v>3106</v>
      </c>
      <c r="H9721" s="228" t="s">
        <v>19904</v>
      </c>
      <c r="I9721" s="228" t="s">
        <v>23548</v>
      </c>
      <c r="J9721" s="201" t="str">
        <f t="shared" si="303"/>
        <v>9999</v>
      </c>
      <c r="K9721" s="228" t="s">
        <v>23203</v>
      </c>
      <c r="L9721" s="228" t="s">
        <v>23204</v>
      </c>
      <c r="M9721" s="229">
        <v>44806</v>
      </c>
      <c r="N9721" s="227" t="s">
        <v>19903</v>
      </c>
      <c r="O9721" s="243"/>
      <c r="P9721" s="227" t="s">
        <v>19905</v>
      </c>
      <c r="Q9721" s="243"/>
      <c r="S9721" s="354"/>
    </row>
    <row r="9722" spans="1:19" s="245" customFormat="1" ht="13.15" customHeight="1">
      <c r="A9722" s="245" t="str">
        <f t="shared" si="304"/>
        <v>3488256011023407723</v>
      </c>
      <c r="B9722" s="217" t="s">
        <v>19891</v>
      </c>
      <c r="C9722" s="227" t="s">
        <v>23549</v>
      </c>
      <c r="D9722" s="227" t="s">
        <v>3106</v>
      </c>
      <c r="E9722" s="227" t="s">
        <v>23550</v>
      </c>
      <c r="F9722" s="227" t="s">
        <v>3106</v>
      </c>
      <c r="G9722" s="227" t="s">
        <v>3106</v>
      </c>
      <c r="H9722" s="228" t="s">
        <v>23524</v>
      </c>
      <c r="I9722" s="228" t="s">
        <v>23551</v>
      </c>
      <c r="J9722" s="201" t="str">
        <f t="shared" si="303"/>
        <v>9999</v>
      </c>
      <c r="K9722" s="228" t="s">
        <v>23203</v>
      </c>
      <c r="L9722" s="228" t="s">
        <v>23204</v>
      </c>
      <c r="M9722" s="229">
        <v>44806</v>
      </c>
      <c r="N9722" s="227" t="s">
        <v>23526</v>
      </c>
      <c r="O9722" s="243"/>
      <c r="P9722" s="227" t="s">
        <v>23552</v>
      </c>
      <c r="Q9722" s="243"/>
      <c r="S9722" s="354"/>
    </row>
    <row r="9723" spans="1:19" s="245" customFormat="1" ht="13.15" customHeight="1">
      <c r="A9723" s="245" t="str">
        <f t="shared" si="304"/>
        <v>3488256021023407723</v>
      </c>
      <c r="B9723" s="217" t="s">
        <v>19891</v>
      </c>
      <c r="C9723" s="227" t="s">
        <v>23549</v>
      </c>
      <c r="D9723" s="227" t="s">
        <v>3106</v>
      </c>
      <c r="E9723" s="227" t="s">
        <v>23553</v>
      </c>
      <c r="F9723" s="227" t="s">
        <v>3106</v>
      </c>
      <c r="G9723" s="227" t="s">
        <v>3106</v>
      </c>
      <c r="H9723" s="228" t="s">
        <v>23524</v>
      </c>
      <c r="I9723" s="228" t="s">
        <v>23551</v>
      </c>
      <c r="J9723" s="201" t="str">
        <f t="shared" si="303"/>
        <v>9999</v>
      </c>
      <c r="K9723" s="228" t="s">
        <v>23203</v>
      </c>
      <c r="L9723" s="228" t="s">
        <v>23204</v>
      </c>
      <c r="M9723" s="229">
        <v>44806</v>
      </c>
      <c r="N9723" s="227" t="s">
        <v>23526</v>
      </c>
      <c r="O9723" s="243"/>
      <c r="P9723" s="227" t="s">
        <v>23552</v>
      </c>
      <c r="Q9723" s="243"/>
      <c r="S9723" s="354"/>
    </row>
    <row r="9724" spans="1:19" s="245" customFormat="1" ht="13.15" customHeight="1">
      <c r="A9724" s="245" t="str">
        <f t="shared" si="304"/>
        <v>3488256031023407723</v>
      </c>
      <c r="B9724" s="217" t="s">
        <v>19891</v>
      </c>
      <c r="C9724" s="227" t="s">
        <v>23549</v>
      </c>
      <c r="D9724" s="227" t="s">
        <v>3106</v>
      </c>
      <c r="E9724" s="227" t="s">
        <v>23554</v>
      </c>
      <c r="F9724" s="227" t="s">
        <v>3106</v>
      </c>
      <c r="G9724" s="227" t="s">
        <v>3106</v>
      </c>
      <c r="H9724" s="228" t="s">
        <v>23524</v>
      </c>
      <c r="I9724" s="228" t="s">
        <v>23551</v>
      </c>
      <c r="J9724" s="201" t="str">
        <f t="shared" si="303"/>
        <v>9999</v>
      </c>
      <c r="K9724" s="228" t="s">
        <v>23203</v>
      </c>
      <c r="L9724" s="228" t="s">
        <v>23204</v>
      </c>
      <c r="M9724" s="229">
        <v>44806</v>
      </c>
      <c r="N9724" s="227" t="s">
        <v>23526</v>
      </c>
      <c r="O9724" s="243"/>
      <c r="P9724" s="227" t="s">
        <v>23552</v>
      </c>
      <c r="Q9724" s="243"/>
      <c r="S9724" s="354"/>
    </row>
    <row r="9725" spans="1:19" s="245" customFormat="1" ht="13.15" customHeight="1">
      <c r="A9725" s="245" t="str">
        <f t="shared" si="304"/>
        <v>3488256041023407723</v>
      </c>
      <c r="B9725" s="217" t="s">
        <v>19891</v>
      </c>
      <c r="C9725" s="227" t="s">
        <v>23549</v>
      </c>
      <c r="D9725" s="227" t="s">
        <v>3106</v>
      </c>
      <c r="E9725" s="227" t="s">
        <v>23555</v>
      </c>
      <c r="F9725" s="227" t="s">
        <v>3106</v>
      </c>
      <c r="G9725" s="227" t="s">
        <v>3106</v>
      </c>
      <c r="H9725" s="228" t="s">
        <v>23524</v>
      </c>
      <c r="I9725" s="228" t="s">
        <v>23551</v>
      </c>
      <c r="J9725" s="201" t="str">
        <f t="shared" si="303"/>
        <v>9999</v>
      </c>
      <c r="K9725" s="228" t="s">
        <v>23203</v>
      </c>
      <c r="L9725" s="228" t="s">
        <v>23204</v>
      </c>
      <c r="M9725" s="229">
        <v>44806</v>
      </c>
      <c r="N9725" s="227" t="s">
        <v>23526</v>
      </c>
      <c r="O9725" s="243"/>
      <c r="P9725" s="227" t="s">
        <v>23552</v>
      </c>
      <c r="Q9725" s="243"/>
      <c r="S9725" s="354"/>
    </row>
    <row r="9726" spans="1:19" s="245" customFormat="1" ht="13.15" customHeight="1">
      <c r="A9726" s="245" t="str">
        <f t="shared" si="304"/>
        <v>3488256051023407723</v>
      </c>
      <c r="B9726" s="217" t="s">
        <v>19891</v>
      </c>
      <c r="C9726" s="227" t="s">
        <v>23549</v>
      </c>
      <c r="D9726" s="227" t="s">
        <v>3106</v>
      </c>
      <c r="E9726" s="227" t="s">
        <v>23556</v>
      </c>
      <c r="F9726" s="227" t="s">
        <v>3106</v>
      </c>
      <c r="G9726" s="227" t="s">
        <v>3106</v>
      </c>
      <c r="H9726" s="228" t="s">
        <v>23524</v>
      </c>
      <c r="I9726" s="228" t="s">
        <v>23551</v>
      </c>
      <c r="J9726" s="201" t="str">
        <f t="shared" si="303"/>
        <v>9999</v>
      </c>
      <c r="K9726" s="228" t="s">
        <v>23203</v>
      </c>
      <c r="L9726" s="228" t="s">
        <v>23204</v>
      </c>
      <c r="M9726" s="229">
        <v>44806</v>
      </c>
      <c r="N9726" s="227" t="s">
        <v>23526</v>
      </c>
      <c r="O9726" s="243"/>
      <c r="P9726" s="227" t="s">
        <v>23552</v>
      </c>
      <c r="Q9726" s="243"/>
      <c r="S9726" s="354"/>
    </row>
    <row r="9727" spans="1:19" s="245" customFormat="1" ht="13.15" customHeight="1">
      <c r="A9727" s="245" t="str">
        <f t="shared" si="304"/>
        <v>3488256061023407723</v>
      </c>
      <c r="B9727" s="217" t="s">
        <v>19891</v>
      </c>
      <c r="C9727" s="227" t="s">
        <v>23549</v>
      </c>
      <c r="D9727" s="227" t="s">
        <v>3106</v>
      </c>
      <c r="E9727" s="227" t="s">
        <v>23557</v>
      </c>
      <c r="F9727" s="227" t="s">
        <v>3106</v>
      </c>
      <c r="G9727" s="227" t="s">
        <v>3106</v>
      </c>
      <c r="H9727" s="228" t="s">
        <v>23524</v>
      </c>
      <c r="I9727" s="228" t="s">
        <v>23551</v>
      </c>
      <c r="J9727" s="201" t="str">
        <f t="shared" si="303"/>
        <v>9999</v>
      </c>
      <c r="K9727" s="228" t="s">
        <v>23203</v>
      </c>
      <c r="L9727" s="228" t="s">
        <v>23204</v>
      </c>
      <c r="M9727" s="229">
        <v>44806</v>
      </c>
      <c r="N9727" s="227" t="s">
        <v>23526</v>
      </c>
      <c r="O9727" s="243"/>
      <c r="P9727" s="227" t="s">
        <v>23552</v>
      </c>
      <c r="Q9727" s="243"/>
      <c r="S9727" s="354"/>
    </row>
    <row r="9728" spans="1:19" s="245" customFormat="1" ht="13.15" customHeight="1">
      <c r="A9728" s="245" t="str">
        <f t="shared" si="304"/>
        <v>3488256071023407723</v>
      </c>
      <c r="B9728" s="217" t="s">
        <v>19891</v>
      </c>
      <c r="C9728" s="227" t="s">
        <v>23549</v>
      </c>
      <c r="D9728" s="227" t="s">
        <v>3106</v>
      </c>
      <c r="E9728" s="227" t="s">
        <v>23558</v>
      </c>
      <c r="F9728" s="227" t="s">
        <v>3106</v>
      </c>
      <c r="G9728" s="227" t="s">
        <v>3106</v>
      </c>
      <c r="H9728" s="228" t="s">
        <v>23524</v>
      </c>
      <c r="I9728" s="228" t="s">
        <v>23551</v>
      </c>
      <c r="J9728" s="201" t="str">
        <f t="shared" si="303"/>
        <v>9999</v>
      </c>
      <c r="K9728" s="228" t="s">
        <v>23203</v>
      </c>
      <c r="L9728" s="228" t="s">
        <v>23204</v>
      </c>
      <c r="M9728" s="229">
        <v>44806</v>
      </c>
      <c r="N9728" s="227" t="s">
        <v>23526</v>
      </c>
      <c r="O9728" s="243"/>
      <c r="P9728" s="227" t="s">
        <v>23552</v>
      </c>
      <c r="Q9728" s="243"/>
      <c r="S9728" s="354"/>
    </row>
    <row r="9729" spans="1:19" s="245" customFormat="1" ht="13.15" customHeight="1">
      <c r="A9729" s="245" t="str">
        <f t="shared" si="304"/>
        <v>3753220011023456332</v>
      </c>
      <c r="B9729" s="217" t="s">
        <v>19891</v>
      </c>
      <c r="C9729" s="227" t="s">
        <v>23559</v>
      </c>
      <c r="D9729" s="227" t="s">
        <v>3106</v>
      </c>
      <c r="E9729" s="227" t="s">
        <v>23560</v>
      </c>
      <c r="F9729" s="227" t="s">
        <v>3106</v>
      </c>
      <c r="G9729" s="227" t="s">
        <v>3106</v>
      </c>
      <c r="H9729" s="228" t="s">
        <v>19904</v>
      </c>
      <c r="I9729" s="228" t="s">
        <v>23561</v>
      </c>
      <c r="J9729" s="201" t="str">
        <f t="shared" si="303"/>
        <v>9999</v>
      </c>
      <c r="K9729" s="228" t="s">
        <v>23203</v>
      </c>
      <c r="L9729" s="228" t="s">
        <v>23204</v>
      </c>
      <c r="M9729" s="229">
        <v>44806</v>
      </c>
      <c r="N9729" s="227" t="s">
        <v>19903</v>
      </c>
      <c r="O9729" s="243"/>
      <c r="P9729" s="227" t="s">
        <v>19905</v>
      </c>
      <c r="Q9729" s="243"/>
      <c r="S9729" s="354"/>
    </row>
    <row r="9730" spans="1:19" s="245" customFormat="1" ht="13.15" customHeight="1">
      <c r="A9730" s="245" t="str">
        <f t="shared" si="304"/>
        <v>3753220021023456332</v>
      </c>
      <c r="B9730" s="217" t="s">
        <v>19891</v>
      </c>
      <c r="C9730" s="227" t="s">
        <v>23559</v>
      </c>
      <c r="D9730" s="227" t="s">
        <v>3106</v>
      </c>
      <c r="E9730" s="227" t="s">
        <v>23562</v>
      </c>
      <c r="F9730" s="227" t="s">
        <v>3106</v>
      </c>
      <c r="G9730" s="227" t="s">
        <v>3106</v>
      </c>
      <c r="H9730" s="228" t="s">
        <v>19904</v>
      </c>
      <c r="I9730" s="228" t="s">
        <v>23561</v>
      </c>
      <c r="J9730" s="201" t="str">
        <f t="shared" si="303"/>
        <v>9999</v>
      </c>
      <c r="K9730" s="228" t="s">
        <v>23203</v>
      </c>
      <c r="L9730" s="228" t="s">
        <v>23204</v>
      </c>
      <c r="M9730" s="229">
        <v>44806</v>
      </c>
      <c r="N9730" s="227" t="s">
        <v>19903</v>
      </c>
      <c r="O9730" s="243"/>
      <c r="P9730" s="227" t="s">
        <v>19905</v>
      </c>
      <c r="Q9730" s="243"/>
      <c r="S9730" s="354"/>
    </row>
    <row r="9731" spans="1:19" s="245" customFormat="1" ht="13.15" customHeight="1">
      <c r="A9731" s="245" t="str">
        <f t="shared" si="304"/>
        <v>3927220011023586211</v>
      </c>
      <c r="B9731" s="217" t="s">
        <v>19891</v>
      </c>
      <c r="C9731" s="227" t="s">
        <v>23563</v>
      </c>
      <c r="D9731" s="227" t="s">
        <v>3106</v>
      </c>
      <c r="E9731" s="227" t="s">
        <v>23564</v>
      </c>
      <c r="F9731" s="227" t="s">
        <v>3106</v>
      </c>
      <c r="G9731" s="227" t="s">
        <v>3106</v>
      </c>
      <c r="H9731" s="228" t="s">
        <v>23524</v>
      </c>
      <c r="I9731" s="228" t="s">
        <v>23565</v>
      </c>
      <c r="J9731" s="201" t="str">
        <f t="shared" ref="J9731:J9794" si="305">B9731</f>
        <v>9999</v>
      </c>
      <c r="K9731" s="228" t="s">
        <v>23203</v>
      </c>
      <c r="L9731" s="228" t="s">
        <v>23204</v>
      </c>
      <c r="M9731" s="229">
        <v>44806</v>
      </c>
      <c r="N9731" s="227" t="s">
        <v>23526</v>
      </c>
      <c r="O9731" s="243"/>
      <c r="P9731" s="227" t="s">
        <v>23552</v>
      </c>
      <c r="Q9731" s="243"/>
      <c r="S9731" s="354"/>
    </row>
    <row r="9732" spans="1:19" s="245" customFormat="1" ht="13.15" customHeight="1">
      <c r="A9732" s="245" t="str">
        <f t="shared" si="304"/>
        <v>3927220021023586211</v>
      </c>
      <c r="B9732" s="217" t="s">
        <v>19891</v>
      </c>
      <c r="C9732" s="227" t="s">
        <v>23563</v>
      </c>
      <c r="D9732" s="227" t="s">
        <v>3106</v>
      </c>
      <c r="E9732" s="227" t="s">
        <v>23566</v>
      </c>
      <c r="F9732" s="227" t="s">
        <v>3106</v>
      </c>
      <c r="G9732" s="227" t="s">
        <v>3106</v>
      </c>
      <c r="H9732" s="228" t="s">
        <v>23524</v>
      </c>
      <c r="I9732" s="228" t="s">
        <v>23565</v>
      </c>
      <c r="J9732" s="201" t="str">
        <f t="shared" si="305"/>
        <v>9999</v>
      </c>
      <c r="K9732" s="228" t="s">
        <v>23203</v>
      </c>
      <c r="L9732" s="228" t="s">
        <v>23204</v>
      </c>
      <c r="M9732" s="229">
        <v>44806</v>
      </c>
      <c r="N9732" s="227" t="s">
        <v>23526</v>
      </c>
      <c r="O9732" s="243"/>
      <c r="P9732" s="227" t="s">
        <v>23552</v>
      </c>
      <c r="Q9732" s="243"/>
      <c r="S9732" s="354"/>
    </row>
    <row r="9733" spans="1:19" s="245" customFormat="1" ht="13.15" customHeight="1">
      <c r="A9733" s="245" t="str">
        <f t="shared" si="304"/>
        <v>1489585011033120399</v>
      </c>
      <c r="B9733" s="217" t="s">
        <v>19891</v>
      </c>
      <c r="C9733" s="227" t="s">
        <v>23567</v>
      </c>
      <c r="D9733" s="227" t="s">
        <v>3106</v>
      </c>
      <c r="E9733" s="227" t="s">
        <v>23568</v>
      </c>
      <c r="F9733" s="227" t="s">
        <v>3106</v>
      </c>
      <c r="G9733" s="227" t="s">
        <v>3106</v>
      </c>
      <c r="H9733" s="228" t="s">
        <v>19904</v>
      </c>
      <c r="I9733" s="228" t="s">
        <v>23569</v>
      </c>
      <c r="J9733" s="201" t="str">
        <f t="shared" si="305"/>
        <v>9999</v>
      </c>
      <c r="K9733" s="228" t="s">
        <v>23203</v>
      </c>
      <c r="L9733" s="228" t="s">
        <v>23204</v>
      </c>
      <c r="M9733" s="229">
        <v>44806</v>
      </c>
      <c r="N9733" s="227" t="s">
        <v>19903</v>
      </c>
      <c r="O9733" s="243"/>
      <c r="P9733" s="227" t="s">
        <v>23518</v>
      </c>
      <c r="Q9733" s="243"/>
      <c r="S9733" s="354"/>
    </row>
    <row r="9734" spans="1:19" s="245" customFormat="1" ht="13.15" customHeight="1">
      <c r="A9734" s="245" t="str">
        <f t="shared" si="304"/>
        <v>1489585021033120399</v>
      </c>
      <c r="B9734" s="217" t="s">
        <v>19891</v>
      </c>
      <c r="C9734" s="227" t="s">
        <v>23567</v>
      </c>
      <c r="D9734" s="227" t="s">
        <v>3106</v>
      </c>
      <c r="E9734" s="227" t="s">
        <v>23570</v>
      </c>
      <c r="F9734" s="227" t="s">
        <v>3106</v>
      </c>
      <c r="G9734" s="227" t="s">
        <v>3106</v>
      </c>
      <c r="H9734" s="228" t="s">
        <v>19904</v>
      </c>
      <c r="I9734" s="228" t="s">
        <v>23569</v>
      </c>
      <c r="J9734" s="201" t="str">
        <f t="shared" si="305"/>
        <v>9999</v>
      </c>
      <c r="K9734" s="228" t="s">
        <v>23203</v>
      </c>
      <c r="L9734" s="228" t="s">
        <v>23204</v>
      </c>
      <c r="M9734" s="229">
        <v>44806</v>
      </c>
      <c r="N9734" s="227" t="s">
        <v>19903</v>
      </c>
      <c r="O9734" s="243"/>
      <c r="P9734" s="227" t="s">
        <v>19905</v>
      </c>
      <c r="Q9734" s="243"/>
      <c r="S9734" s="354"/>
    </row>
    <row r="9735" spans="1:19" s="245" customFormat="1" ht="13.15" customHeight="1">
      <c r="A9735" s="245" t="str">
        <f t="shared" si="304"/>
        <v>1489585031033120399</v>
      </c>
      <c r="B9735" s="217" t="s">
        <v>19891</v>
      </c>
      <c r="C9735" s="227" t="s">
        <v>23567</v>
      </c>
      <c r="D9735" s="227" t="s">
        <v>3106</v>
      </c>
      <c r="E9735" s="227" t="s">
        <v>23571</v>
      </c>
      <c r="F9735" s="227" t="s">
        <v>3106</v>
      </c>
      <c r="G9735" s="227" t="s">
        <v>3106</v>
      </c>
      <c r="H9735" s="228" t="s">
        <v>19904</v>
      </c>
      <c r="I9735" s="228" t="s">
        <v>23569</v>
      </c>
      <c r="J9735" s="201" t="str">
        <f t="shared" si="305"/>
        <v>9999</v>
      </c>
      <c r="K9735" s="228" t="s">
        <v>23203</v>
      </c>
      <c r="L9735" s="228" t="s">
        <v>23204</v>
      </c>
      <c r="M9735" s="229">
        <v>44806</v>
      </c>
      <c r="N9735" s="227" t="s">
        <v>19903</v>
      </c>
      <c r="O9735" s="243"/>
      <c r="P9735" s="227" t="s">
        <v>23518</v>
      </c>
      <c r="Q9735" s="243"/>
      <c r="S9735" s="354"/>
    </row>
    <row r="9736" spans="1:19" s="245" customFormat="1" ht="13.15" customHeight="1">
      <c r="A9736" s="245" t="str">
        <f t="shared" si="304"/>
        <v>1489585041033120399</v>
      </c>
      <c r="B9736" s="217" t="s">
        <v>19891</v>
      </c>
      <c r="C9736" s="227" t="s">
        <v>23567</v>
      </c>
      <c r="D9736" s="227" t="s">
        <v>3106</v>
      </c>
      <c r="E9736" s="227" t="s">
        <v>23572</v>
      </c>
      <c r="F9736" s="227" t="s">
        <v>3106</v>
      </c>
      <c r="G9736" s="227" t="s">
        <v>3106</v>
      </c>
      <c r="H9736" s="228" t="s">
        <v>19904</v>
      </c>
      <c r="I9736" s="228" t="s">
        <v>23569</v>
      </c>
      <c r="J9736" s="201" t="str">
        <f t="shared" si="305"/>
        <v>9999</v>
      </c>
      <c r="K9736" s="228" t="s">
        <v>23203</v>
      </c>
      <c r="L9736" s="228" t="s">
        <v>23204</v>
      </c>
      <c r="M9736" s="229">
        <v>44806</v>
      </c>
      <c r="N9736" s="227" t="s">
        <v>19903</v>
      </c>
      <c r="O9736" s="243"/>
      <c r="P9736" s="227" t="s">
        <v>23518</v>
      </c>
      <c r="Q9736" s="243"/>
      <c r="S9736" s="354"/>
    </row>
    <row r="9737" spans="1:19" s="245" customFormat="1" ht="13.15" customHeight="1">
      <c r="A9737" s="245" t="str">
        <f t="shared" si="304"/>
        <v>1489585051033120399</v>
      </c>
      <c r="B9737" s="217" t="s">
        <v>19891</v>
      </c>
      <c r="C9737" s="227" t="s">
        <v>23567</v>
      </c>
      <c r="D9737" s="227" t="s">
        <v>3106</v>
      </c>
      <c r="E9737" s="227" t="s">
        <v>23573</v>
      </c>
      <c r="F9737" s="227" t="s">
        <v>3106</v>
      </c>
      <c r="G9737" s="227" t="s">
        <v>3106</v>
      </c>
      <c r="H9737" s="228" t="s">
        <v>19904</v>
      </c>
      <c r="I9737" s="228" t="s">
        <v>23569</v>
      </c>
      <c r="J9737" s="201" t="str">
        <f t="shared" si="305"/>
        <v>9999</v>
      </c>
      <c r="K9737" s="228" t="s">
        <v>23203</v>
      </c>
      <c r="L9737" s="228" t="s">
        <v>23204</v>
      </c>
      <c r="M9737" s="229">
        <v>44806</v>
      </c>
      <c r="N9737" s="227" t="s">
        <v>19903</v>
      </c>
      <c r="O9737" s="243"/>
      <c r="P9737" s="227" t="s">
        <v>23518</v>
      </c>
      <c r="Q9737" s="243"/>
      <c r="S9737" s="354"/>
    </row>
    <row r="9738" spans="1:19" s="245" customFormat="1" ht="13.15" customHeight="1">
      <c r="A9738" s="245" t="str">
        <f t="shared" si="304"/>
        <v>1489585061033120399</v>
      </c>
      <c r="B9738" s="217" t="s">
        <v>19891</v>
      </c>
      <c r="C9738" s="227" t="s">
        <v>23567</v>
      </c>
      <c r="D9738" s="227" t="s">
        <v>3106</v>
      </c>
      <c r="E9738" s="227" t="s">
        <v>23574</v>
      </c>
      <c r="F9738" s="227" t="s">
        <v>3106</v>
      </c>
      <c r="G9738" s="227" t="s">
        <v>3106</v>
      </c>
      <c r="H9738" s="228" t="s">
        <v>19904</v>
      </c>
      <c r="I9738" s="228" t="s">
        <v>23569</v>
      </c>
      <c r="J9738" s="201" t="str">
        <f t="shared" si="305"/>
        <v>9999</v>
      </c>
      <c r="K9738" s="228" t="s">
        <v>23203</v>
      </c>
      <c r="L9738" s="228" t="s">
        <v>23204</v>
      </c>
      <c r="M9738" s="229">
        <v>44806</v>
      </c>
      <c r="N9738" s="227" t="s">
        <v>19903</v>
      </c>
      <c r="O9738" s="243"/>
      <c r="P9738" s="227" t="s">
        <v>23518</v>
      </c>
      <c r="Q9738" s="243"/>
      <c r="S9738" s="354"/>
    </row>
    <row r="9739" spans="1:19" s="245" customFormat="1" ht="13.15" customHeight="1">
      <c r="A9739" s="245" t="str">
        <f t="shared" si="304"/>
        <v>1489585071033120399</v>
      </c>
      <c r="B9739" s="217" t="s">
        <v>19891</v>
      </c>
      <c r="C9739" s="227" t="s">
        <v>23567</v>
      </c>
      <c r="D9739" s="227" t="s">
        <v>3106</v>
      </c>
      <c r="E9739" s="227" t="s">
        <v>23575</v>
      </c>
      <c r="F9739" s="227" t="s">
        <v>3106</v>
      </c>
      <c r="G9739" s="227" t="s">
        <v>3106</v>
      </c>
      <c r="H9739" s="228" t="s">
        <v>19904</v>
      </c>
      <c r="I9739" s="228" t="s">
        <v>23569</v>
      </c>
      <c r="J9739" s="201" t="str">
        <f t="shared" si="305"/>
        <v>9999</v>
      </c>
      <c r="K9739" s="228" t="s">
        <v>23203</v>
      </c>
      <c r="L9739" s="228" t="s">
        <v>23204</v>
      </c>
      <c r="M9739" s="229">
        <v>44806</v>
      </c>
      <c r="N9739" s="227" t="s">
        <v>19903</v>
      </c>
      <c r="O9739" s="243"/>
      <c r="P9739" s="227" t="s">
        <v>23518</v>
      </c>
      <c r="Q9739" s="243"/>
      <c r="S9739" s="354"/>
    </row>
    <row r="9740" spans="1:19" s="245" customFormat="1" ht="13.15" customHeight="1">
      <c r="A9740" s="245" t="str">
        <f t="shared" si="304"/>
        <v>1489585081033120399</v>
      </c>
      <c r="B9740" s="217" t="s">
        <v>19891</v>
      </c>
      <c r="C9740" s="227" t="s">
        <v>23567</v>
      </c>
      <c r="D9740" s="227" t="s">
        <v>3106</v>
      </c>
      <c r="E9740" s="227" t="s">
        <v>23576</v>
      </c>
      <c r="F9740" s="227" t="s">
        <v>3106</v>
      </c>
      <c r="G9740" s="227" t="s">
        <v>3106</v>
      </c>
      <c r="H9740" s="228" t="s">
        <v>19904</v>
      </c>
      <c r="I9740" s="228" t="s">
        <v>23569</v>
      </c>
      <c r="J9740" s="201" t="str">
        <f t="shared" si="305"/>
        <v>9999</v>
      </c>
      <c r="K9740" s="228" t="s">
        <v>23203</v>
      </c>
      <c r="L9740" s="228" t="s">
        <v>23204</v>
      </c>
      <c r="M9740" s="229">
        <v>44806</v>
      </c>
      <c r="N9740" s="227" t="s">
        <v>19903</v>
      </c>
      <c r="O9740" s="243"/>
      <c r="P9740" s="227" t="s">
        <v>23518</v>
      </c>
      <c r="Q9740" s="243"/>
      <c r="S9740" s="354"/>
    </row>
    <row r="9741" spans="1:19" s="245" customFormat="1" ht="13.15" customHeight="1">
      <c r="A9741" s="245" t="str">
        <f t="shared" si="304"/>
        <v>1489585091033120399</v>
      </c>
      <c r="B9741" s="217" t="s">
        <v>19891</v>
      </c>
      <c r="C9741" s="227" t="s">
        <v>23567</v>
      </c>
      <c r="D9741" s="227" t="s">
        <v>3106</v>
      </c>
      <c r="E9741" s="227" t="s">
        <v>23577</v>
      </c>
      <c r="F9741" s="227" t="s">
        <v>3106</v>
      </c>
      <c r="G9741" s="227" t="s">
        <v>3106</v>
      </c>
      <c r="H9741" s="228" t="s">
        <v>19904</v>
      </c>
      <c r="I9741" s="228" t="s">
        <v>23569</v>
      </c>
      <c r="J9741" s="201" t="str">
        <f t="shared" si="305"/>
        <v>9999</v>
      </c>
      <c r="K9741" s="228" t="s">
        <v>23203</v>
      </c>
      <c r="L9741" s="228" t="s">
        <v>23204</v>
      </c>
      <c r="M9741" s="229">
        <v>44806</v>
      </c>
      <c r="N9741" s="227" t="s">
        <v>19903</v>
      </c>
      <c r="O9741" s="243"/>
      <c r="P9741" s="227" t="s">
        <v>23518</v>
      </c>
      <c r="Q9741" s="243"/>
      <c r="S9741" s="354"/>
    </row>
    <row r="9742" spans="1:19" s="245" customFormat="1" ht="13.15" customHeight="1">
      <c r="A9742" s="245" t="str">
        <f t="shared" si="304"/>
        <v>1489585101033120399</v>
      </c>
      <c r="B9742" s="217" t="s">
        <v>19891</v>
      </c>
      <c r="C9742" s="227" t="s">
        <v>23567</v>
      </c>
      <c r="D9742" s="227" t="s">
        <v>3106</v>
      </c>
      <c r="E9742" s="227" t="s">
        <v>23578</v>
      </c>
      <c r="F9742" s="227" t="s">
        <v>3106</v>
      </c>
      <c r="G9742" s="227" t="s">
        <v>3106</v>
      </c>
      <c r="H9742" s="228" t="s">
        <v>19904</v>
      </c>
      <c r="I9742" s="228" t="s">
        <v>23569</v>
      </c>
      <c r="J9742" s="201" t="str">
        <f t="shared" si="305"/>
        <v>9999</v>
      </c>
      <c r="K9742" s="228" t="s">
        <v>23203</v>
      </c>
      <c r="L9742" s="228" t="s">
        <v>23204</v>
      </c>
      <c r="M9742" s="229">
        <v>44806</v>
      </c>
      <c r="N9742" s="227" t="s">
        <v>19903</v>
      </c>
      <c r="O9742" s="243"/>
      <c r="P9742" s="227" t="s">
        <v>23518</v>
      </c>
      <c r="Q9742" s="243"/>
      <c r="S9742" s="354"/>
    </row>
    <row r="9743" spans="1:19" s="245" customFormat="1" ht="13.15" customHeight="1">
      <c r="A9743" s="245" t="str">
        <f t="shared" si="304"/>
        <v>1474678061033180898</v>
      </c>
      <c r="B9743" s="217" t="s">
        <v>19891</v>
      </c>
      <c r="C9743" s="227" t="s">
        <v>23579</v>
      </c>
      <c r="D9743" s="227" t="s">
        <v>3106</v>
      </c>
      <c r="E9743" s="227" t="s">
        <v>23580</v>
      </c>
      <c r="F9743" s="227" t="s">
        <v>3106</v>
      </c>
      <c r="G9743" s="227" t="s">
        <v>3106</v>
      </c>
      <c r="H9743" s="228" t="s">
        <v>23501</v>
      </c>
      <c r="I9743" s="228" t="s">
        <v>23581</v>
      </c>
      <c r="J9743" s="201" t="str">
        <f t="shared" si="305"/>
        <v>9999</v>
      </c>
      <c r="K9743" s="228" t="s">
        <v>23203</v>
      </c>
      <c r="L9743" s="228" t="s">
        <v>23204</v>
      </c>
      <c r="M9743" s="229">
        <v>44806</v>
      </c>
      <c r="N9743" s="227" t="s">
        <v>20211</v>
      </c>
      <c r="O9743" s="243"/>
      <c r="P9743" s="227" t="s">
        <v>19975</v>
      </c>
      <c r="Q9743" s="243"/>
      <c r="S9743" s="354"/>
    </row>
    <row r="9744" spans="1:19" s="245" customFormat="1" ht="13.15" customHeight="1">
      <c r="A9744" s="245" t="str">
        <f t="shared" si="304"/>
        <v>1474678071033180898</v>
      </c>
      <c r="B9744" s="217" t="s">
        <v>19891</v>
      </c>
      <c r="C9744" s="227" t="s">
        <v>23579</v>
      </c>
      <c r="D9744" s="227" t="s">
        <v>3106</v>
      </c>
      <c r="E9744" s="227" t="s">
        <v>23582</v>
      </c>
      <c r="F9744" s="227" t="s">
        <v>3106</v>
      </c>
      <c r="G9744" s="227" t="s">
        <v>3106</v>
      </c>
      <c r="H9744" s="228" t="s">
        <v>23501</v>
      </c>
      <c r="I9744" s="228" t="s">
        <v>23581</v>
      </c>
      <c r="J9744" s="201" t="str">
        <f t="shared" si="305"/>
        <v>9999</v>
      </c>
      <c r="K9744" s="228" t="s">
        <v>23203</v>
      </c>
      <c r="L9744" s="228" t="s">
        <v>23204</v>
      </c>
      <c r="M9744" s="229">
        <v>44806</v>
      </c>
      <c r="N9744" s="227" t="s">
        <v>20211</v>
      </c>
      <c r="O9744" s="243"/>
      <c r="P9744" s="227" t="s">
        <v>19905</v>
      </c>
      <c r="Q9744" s="243"/>
      <c r="S9744" s="354"/>
    </row>
    <row r="9745" spans="1:19" s="245" customFormat="1" ht="13.15" customHeight="1">
      <c r="A9745" s="245" t="str">
        <f t="shared" si="304"/>
        <v>1474678081033180898</v>
      </c>
      <c r="B9745" s="217" t="s">
        <v>19891</v>
      </c>
      <c r="C9745" s="227" t="s">
        <v>23579</v>
      </c>
      <c r="D9745" s="227" t="s">
        <v>3106</v>
      </c>
      <c r="E9745" s="227" t="s">
        <v>23583</v>
      </c>
      <c r="F9745" s="227" t="s">
        <v>3106</v>
      </c>
      <c r="G9745" s="227" t="s">
        <v>3106</v>
      </c>
      <c r="H9745" s="228" t="s">
        <v>23501</v>
      </c>
      <c r="I9745" s="228" t="s">
        <v>23581</v>
      </c>
      <c r="J9745" s="201" t="str">
        <f t="shared" si="305"/>
        <v>9999</v>
      </c>
      <c r="K9745" s="228" t="s">
        <v>23203</v>
      </c>
      <c r="L9745" s="228" t="s">
        <v>23204</v>
      </c>
      <c r="M9745" s="229">
        <v>44806</v>
      </c>
      <c r="N9745" s="227" t="s">
        <v>20211</v>
      </c>
      <c r="O9745" s="243"/>
      <c r="P9745" s="227" t="s">
        <v>19975</v>
      </c>
      <c r="Q9745" s="243"/>
      <c r="S9745" s="354"/>
    </row>
    <row r="9746" spans="1:19" s="245" customFormat="1" ht="13.15" customHeight="1">
      <c r="A9746" s="245" t="str">
        <f t="shared" si="304"/>
        <v>1474678091033180898</v>
      </c>
      <c r="B9746" s="217" t="s">
        <v>19891</v>
      </c>
      <c r="C9746" s="227" t="s">
        <v>23579</v>
      </c>
      <c r="D9746" s="227" t="s">
        <v>3106</v>
      </c>
      <c r="E9746" s="227" t="s">
        <v>23584</v>
      </c>
      <c r="F9746" s="227" t="s">
        <v>3106</v>
      </c>
      <c r="G9746" s="227" t="s">
        <v>3106</v>
      </c>
      <c r="H9746" s="228" t="s">
        <v>23501</v>
      </c>
      <c r="I9746" s="228" t="s">
        <v>23581</v>
      </c>
      <c r="J9746" s="201" t="str">
        <f t="shared" si="305"/>
        <v>9999</v>
      </c>
      <c r="K9746" s="228" t="s">
        <v>23203</v>
      </c>
      <c r="L9746" s="228" t="s">
        <v>23204</v>
      </c>
      <c r="M9746" s="229">
        <v>44806</v>
      </c>
      <c r="N9746" s="227" t="s">
        <v>20211</v>
      </c>
      <c r="O9746" s="243"/>
      <c r="P9746" s="227" t="s">
        <v>19975</v>
      </c>
      <c r="Q9746" s="243"/>
      <c r="S9746" s="354"/>
    </row>
    <row r="9747" spans="1:19" s="245" customFormat="1" ht="13.15" customHeight="1">
      <c r="A9747" s="245" t="str">
        <f t="shared" si="304"/>
        <v>1474678101033180898</v>
      </c>
      <c r="B9747" s="217" t="s">
        <v>19891</v>
      </c>
      <c r="C9747" s="227" t="s">
        <v>23579</v>
      </c>
      <c r="D9747" s="227" t="s">
        <v>3106</v>
      </c>
      <c r="E9747" s="227" t="s">
        <v>23585</v>
      </c>
      <c r="F9747" s="227" t="s">
        <v>3106</v>
      </c>
      <c r="G9747" s="227" t="s">
        <v>3106</v>
      </c>
      <c r="H9747" s="228" t="s">
        <v>23501</v>
      </c>
      <c r="I9747" s="228" t="s">
        <v>23581</v>
      </c>
      <c r="J9747" s="201" t="str">
        <f t="shared" si="305"/>
        <v>9999</v>
      </c>
      <c r="K9747" s="228" t="s">
        <v>23203</v>
      </c>
      <c r="L9747" s="228" t="s">
        <v>23204</v>
      </c>
      <c r="M9747" s="229">
        <v>44806</v>
      </c>
      <c r="N9747" s="227" t="s">
        <v>20211</v>
      </c>
      <c r="O9747" s="243"/>
      <c r="P9747" s="227" t="s">
        <v>19905</v>
      </c>
      <c r="Q9747" s="243"/>
      <c r="S9747" s="354"/>
    </row>
    <row r="9748" spans="1:19" s="245" customFormat="1" ht="13.15" customHeight="1">
      <c r="A9748" s="245" t="str">
        <f t="shared" si="304"/>
        <v>1474678111033180898</v>
      </c>
      <c r="B9748" s="217" t="s">
        <v>19891</v>
      </c>
      <c r="C9748" s="227" t="s">
        <v>23579</v>
      </c>
      <c r="D9748" s="227" t="s">
        <v>3106</v>
      </c>
      <c r="E9748" s="227" t="s">
        <v>23586</v>
      </c>
      <c r="F9748" s="227" t="s">
        <v>3106</v>
      </c>
      <c r="G9748" s="227" t="s">
        <v>3106</v>
      </c>
      <c r="H9748" s="228" t="s">
        <v>23501</v>
      </c>
      <c r="I9748" s="228" t="s">
        <v>23581</v>
      </c>
      <c r="J9748" s="201" t="str">
        <f t="shared" si="305"/>
        <v>9999</v>
      </c>
      <c r="K9748" s="228" t="s">
        <v>23203</v>
      </c>
      <c r="L9748" s="228" t="s">
        <v>23204</v>
      </c>
      <c r="M9748" s="229">
        <v>44806</v>
      </c>
      <c r="N9748" s="227" t="s">
        <v>20211</v>
      </c>
      <c r="O9748" s="243"/>
      <c r="P9748" s="227" t="s">
        <v>19975</v>
      </c>
      <c r="Q9748" s="243"/>
      <c r="S9748" s="354"/>
    </row>
    <row r="9749" spans="1:19" s="245" customFormat="1" ht="13.15" customHeight="1">
      <c r="A9749" s="245" t="str">
        <f t="shared" si="304"/>
        <v>1474678121033180898</v>
      </c>
      <c r="B9749" s="217" t="s">
        <v>19891</v>
      </c>
      <c r="C9749" s="227" t="s">
        <v>23579</v>
      </c>
      <c r="D9749" s="227" t="s">
        <v>3106</v>
      </c>
      <c r="E9749" s="227" t="s">
        <v>23587</v>
      </c>
      <c r="F9749" s="227" t="s">
        <v>3106</v>
      </c>
      <c r="G9749" s="227" t="s">
        <v>3106</v>
      </c>
      <c r="H9749" s="228" t="s">
        <v>23501</v>
      </c>
      <c r="I9749" s="228" t="s">
        <v>23581</v>
      </c>
      <c r="J9749" s="201" t="str">
        <f t="shared" si="305"/>
        <v>9999</v>
      </c>
      <c r="K9749" s="228" t="s">
        <v>23203</v>
      </c>
      <c r="L9749" s="228" t="s">
        <v>23204</v>
      </c>
      <c r="M9749" s="229">
        <v>44806</v>
      </c>
      <c r="N9749" s="227" t="s">
        <v>20211</v>
      </c>
      <c r="O9749" s="243"/>
      <c r="P9749" s="227" t="s">
        <v>19975</v>
      </c>
      <c r="Q9749" s="243"/>
      <c r="S9749" s="354"/>
    </row>
    <row r="9750" spans="1:19" s="245" customFormat="1" ht="13.15" customHeight="1">
      <c r="A9750" s="245" t="str">
        <f t="shared" si="304"/>
        <v>1474678131033180898</v>
      </c>
      <c r="B9750" s="217" t="s">
        <v>19891</v>
      </c>
      <c r="C9750" s="227" t="s">
        <v>23579</v>
      </c>
      <c r="D9750" s="227" t="s">
        <v>3106</v>
      </c>
      <c r="E9750" s="227" t="s">
        <v>23588</v>
      </c>
      <c r="F9750" s="227" t="s">
        <v>3106</v>
      </c>
      <c r="G9750" s="227" t="s">
        <v>3106</v>
      </c>
      <c r="H9750" s="228" t="s">
        <v>23501</v>
      </c>
      <c r="I9750" s="228" t="s">
        <v>23581</v>
      </c>
      <c r="J9750" s="201" t="str">
        <f t="shared" si="305"/>
        <v>9999</v>
      </c>
      <c r="K9750" s="228" t="s">
        <v>23203</v>
      </c>
      <c r="L9750" s="228" t="s">
        <v>23204</v>
      </c>
      <c r="M9750" s="229">
        <v>44806</v>
      </c>
      <c r="N9750" s="227" t="s">
        <v>20211</v>
      </c>
      <c r="O9750" s="243"/>
      <c r="P9750" s="227" t="s">
        <v>19905</v>
      </c>
      <c r="Q9750" s="243"/>
      <c r="S9750" s="354"/>
    </row>
    <row r="9751" spans="1:19" s="245" customFormat="1" ht="13.15" customHeight="1">
      <c r="A9751" s="245" t="str">
        <f t="shared" ref="A9751:A9814" si="306">E9751&amp;C9751</f>
        <v>1474678141033180898</v>
      </c>
      <c r="B9751" s="217" t="s">
        <v>19891</v>
      </c>
      <c r="C9751" s="227" t="s">
        <v>23579</v>
      </c>
      <c r="D9751" s="227" t="s">
        <v>3106</v>
      </c>
      <c r="E9751" s="227" t="s">
        <v>23589</v>
      </c>
      <c r="F9751" s="227" t="s">
        <v>3106</v>
      </c>
      <c r="G9751" s="227" t="s">
        <v>3106</v>
      </c>
      <c r="H9751" s="228" t="s">
        <v>23501</v>
      </c>
      <c r="I9751" s="228" t="s">
        <v>23581</v>
      </c>
      <c r="J9751" s="201" t="str">
        <f t="shared" si="305"/>
        <v>9999</v>
      </c>
      <c r="K9751" s="228" t="s">
        <v>23203</v>
      </c>
      <c r="L9751" s="228" t="s">
        <v>23204</v>
      </c>
      <c r="M9751" s="229">
        <v>44806</v>
      </c>
      <c r="N9751" s="227" t="s">
        <v>20211</v>
      </c>
      <c r="O9751" s="243"/>
      <c r="P9751" s="227" t="s">
        <v>19905</v>
      </c>
      <c r="Q9751" s="243"/>
      <c r="S9751" s="354"/>
    </row>
    <row r="9752" spans="1:19" s="245" customFormat="1" ht="13.15" customHeight="1">
      <c r="A9752" s="245" t="str">
        <f t="shared" si="306"/>
        <v>1076036091033246418</v>
      </c>
      <c r="B9752" s="217" t="s">
        <v>19891</v>
      </c>
      <c r="C9752" s="227" t="s">
        <v>23590</v>
      </c>
      <c r="D9752" s="227" t="s">
        <v>3106</v>
      </c>
      <c r="E9752" s="227" t="s">
        <v>23591</v>
      </c>
      <c r="F9752" s="227" t="s">
        <v>3106</v>
      </c>
      <c r="G9752" s="227" t="s">
        <v>3106</v>
      </c>
      <c r="H9752" s="228" t="s">
        <v>23592</v>
      </c>
      <c r="I9752" s="228" t="s">
        <v>23593</v>
      </c>
      <c r="J9752" s="201" t="str">
        <f t="shared" si="305"/>
        <v>9999</v>
      </c>
      <c r="K9752" s="228" t="s">
        <v>23203</v>
      </c>
      <c r="L9752" s="228" t="s">
        <v>23204</v>
      </c>
      <c r="M9752" s="229">
        <v>44806</v>
      </c>
      <c r="N9752" s="227" t="s">
        <v>23594</v>
      </c>
      <c r="O9752" s="243"/>
      <c r="P9752" s="227" t="s">
        <v>18765</v>
      </c>
      <c r="Q9752" s="243"/>
      <c r="S9752" s="354"/>
    </row>
    <row r="9753" spans="1:19" s="245" customFormat="1" ht="13.15" customHeight="1">
      <c r="A9753" s="245" t="str">
        <f t="shared" si="306"/>
        <v>1268815071033246418</v>
      </c>
      <c r="B9753" s="217" t="s">
        <v>19891</v>
      </c>
      <c r="C9753" s="227" t="s">
        <v>23590</v>
      </c>
      <c r="D9753" s="227" t="s">
        <v>3106</v>
      </c>
      <c r="E9753" s="227" t="s">
        <v>23595</v>
      </c>
      <c r="F9753" s="227" t="s">
        <v>3106</v>
      </c>
      <c r="G9753" s="227" t="s">
        <v>3106</v>
      </c>
      <c r="H9753" s="228" t="s">
        <v>23592</v>
      </c>
      <c r="I9753" s="228" t="s">
        <v>22392</v>
      </c>
      <c r="J9753" s="201" t="str">
        <f t="shared" si="305"/>
        <v>9999</v>
      </c>
      <c r="K9753" s="228" t="s">
        <v>23203</v>
      </c>
      <c r="L9753" s="228" t="s">
        <v>23204</v>
      </c>
      <c r="M9753" s="229">
        <v>44806</v>
      </c>
      <c r="N9753" s="227" t="s">
        <v>23594</v>
      </c>
      <c r="O9753" s="243"/>
      <c r="P9753" s="227" t="s">
        <v>18765</v>
      </c>
      <c r="Q9753" s="243"/>
      <c r="S9753" s="354"/>
    </row>
    <row r="9754" spans="1:19" s="245" customFormat="1" ht="13.15" customHeight="1">
      <c r="A9754" s="245" t="str">
        <f t="shared" si="306"/>
        <v>0923021011033260641</v>
      </c>
      <c r="B9754" s="217" t="s">
        <v>19891</v>
      </c>
      <c r="C9754" s="227" t="s">
        <v>23596</v>
      </c>
      <c r="D9754" s="227" t="s">
        <v>3106</v>
      </c>
      <c r="E9754" s="227" t="s">
        <v>23597</v>
      </c>
      <c r="F9754" s="227" t="s">
        <v>3106</v>
      </c>
      <c r="G9754" s="227" t="s">
        <v>3106</v>
      </c>
      <c r="H9754" s="228" t="s">
        <v>19904</v>
      </c>
      <c r="I9754" s="228" t="s">
        <v>23598</v>
      </c>
      <c r="J9754" s="201" t="str">
        <f t="shared" si="305"/>
        <v>9999</v>
      </c>
      <c r="K9754" s="228" t="s">
        <v>23203</v>
      </c>
      <c r="L9754" s="228" t="s">
        <v>23204</v>
      </c>
      <c r="M9754" s="229">
        <v>44806</v>
      </c>
      <c r="N9754" s="227" t="s">
        <v>19903</v>
      </c>
      <c r="O9754" s="243"/>
      <c r="P9754" s="227" t="s">
        <v>19905</v>
      </c>
      <c r="Q9754" s="243"/>
      <c r="S9754" s="354"/>
    </row>
    <row r="9755" spans="1:19" s="245" customFormat="1" ht="13.15" customHeight="1">
      <c r="A9755" s="245" t="str">
        <f t="shared" si="306"/>
        <v>0923021021033260641</v>
      </c>
      <c r="B9755" s="217" t="s">
        <v>19891</v>
      </c>
      <c r="C9755" s="227" t="s">
        <v>23596</v>
      </c>
      <c r="D9755" s="227" t="s">
        <v>3106</v>
      </c>
      <c r="E9755" s="227" t="s">
        <v>23599</v>
      </c>
      <c r="F9755" s="227" t="s">
        <v>3106</v>
      </c>
      <c r="G9755" s="227" t="s">
        <v>3106</v>
      </c>
      <c r="H9755" s="228" t="s">
        <v>19970</v>
      </c>
      <c r="I9755" s="228" t="s">
        <v>23598</v>
      </c>
      <c r="J9755" s="201" t="str">
        <f t="shared" si="305"/>
        <v>9999</v>
      </c>
      <c r="K9755" s="228" t="s">
        <v>23203</v>
      </c>
      <c r="L9755" s="228" t="s">
        <v>23204</v>
      </c>
      <c r="M9755" s="229">
        <v>44806</v>
      </c>
      <c r="N9755" s="227" t="s">
        <v>19969</v>
      </c>
      <c r="O9755" s="243"/>
      <c r="P9755" s="227" t="s">
        <v>19971</v>
      </c>
      <c r="Q9755" s="243"/>
      <c r="S9755" s="354"/>
    </row>
    <row r="9756" spans="1:19" s="245" customFormat="1" ht="13.15" customHeight="1">
      <c r="A9756" s="245" t="str">
        <f t="shared" si="306"/>
        <v>4074049011033525779</v>
      </c>
      <c r="B9756" s="217" t="s">
        <v>19891</v>
      </c>
      <c r="C9756" s="227" t="s">
        <v>23600</v>
      </c>
      <c r="D9756" s="227" t="s">
        <v>3106</v>
      </c>
      <c r="E9756" s="227" t="s">
        <v>23601</v>
      </c>
      <c r="F9756" s="227" t="s">
        <v>3106</v>
      </c>
      <c r="G9756" s="227" t="s">
        <v>3106</v>
      </c>
      <c r="H9756" s="228" t="s">
        <v>19994</v>
      </c>
      <c r="I9756" s="228" t="s">
        <v>23602</v>
      </c>
      <c r="J9756" s="201" t="str">
        <f t="shared" si="305"/>
        <v>9999</v>
      </c>
      <c r="K9756" s="228" t="s">
        <v>23203</v>
      </c>
      <c r="L9756" s="228" t="s">
        <v>23204</v>
      </c>
      <c r="M9756" s="229">
        <v>44806</v>
      </c>
      <c r="N9756" s="227" t="s">
        <v>19993</v>
      </c>
      <c r="O9756" s="243"/>
      <c r="P9756" s="227" t="s">
        <v>19780</v>
      </c>
      <c r="Q9756" s="243"/>
      <c r="S9756" s="354"/>
    </row>
    <row r="9757" spans="1:19" s="245" customFormat="1" ht="13.15" customHeight="1">
      <c r="A9757" s="245" t="str">
        <f t="shared" si="306"/>
        <v>3867616011033591938</v>
      </c>
      <c r="B9757" s="217" t="s">
        <v>19891</v>
      </c>
      <c r="C9757" s="227" t="s">
        <v>23603</v>
      </c>
      <c r="D9757" s="227" t="s">
        <v>3106</v>
      </c>
      <c r="E9757" s="227" t="s">
        <v>23604</v>
      </c>
      <c r="F9757" s="227" t="s">
        <v>3106</v>
      </c>
      <c r="G9757" s="227" t="s">
        <v>3106</v>
      </c>
      <c r="H9757" s="228" t="s">
        <v>19904</v>
      </c>
      <c r="I9757" s="228" t="s">
        <v>23605</v>
      </c>
      <c r="J9757" s="201" t="str">
        <f t="shared" si="305"/>
        <v>9999</v>
      </c>
      <c r="K9757" s="228" t="s">
        <v>23203</v>
      </c>
      <c r="L9757" s="228" t="s">
        <v>23204</v>
      </c>
      <c r="M9757" s="229">
        <v>44806</v>
      </c>
      <c r="N9757" s="227" t="s">
        <v>19903</v>
      </c>
      <c r="O9757" s="243"/>
      <c r="P9757" s="227" t="s">
        <v>19905</v>
      </c>
      <c r="Q9757" s="243"/>
      <c r="S9757" s="354"/>
    </row>
    <row r="9758" spans="1:19" s="245" customFormat="1" ht="13.15" customHeight="1">
      <c r="A9758" s="245" t="str">
        <f t="shared" si="306"/>
        <v>3867616021033591938</v>
      </c>
      <c r="B9758" s="217" t="s">
        <v>19891</v>
      </c>
      <c r="C9758" s="227" t="s">
        <v>23603</v>
      </c>
      <c r="D9758" s="227" t="s">
        <v>3106</v>
      </c>
      <c r="E9758" s="227" t="s">
        <v>23606</v>
      </c>
      <c r="F9758" s="227" t="s">
        <v>3106</v>
      </c>
      <c r="G9758" s="227" t="s">
        <v>3106</v>
      </c>
      <c r="H9758" s="228" t="s">
        <v>19904</v>
      </c>
      <c r="I9758" s="228" t="s">
        <v>23605</v>
      </c>
      <c r="J9758" s="201" t="str">
        <f t="shared" si="305"/>
        <v>9999</v>
      </c>
      <c r="K9758" s="228" t="s">
        <v>23203</v>
      </c>
      <c r="L9758" s="228" t="s">
        <v>23204</v>
      </c>
      <c r="M9758" s="229">
        <v>44806</v>
      </c>
      <c r="N9758" s="227" t="s">
        <v>19903</v>
      </c>
      <c r="O9758" s="243"/>
      <c r="P9758" s="227" t="s">
        <v>19905</v>
      </c>
      <c r="Q9758" s="243"/>
      <c r="S9758" s="354"/>
    </row>
    <row r="9759" spans="1:19" s="245" customFormat="1" ht="13.15" customHeight="1">
      <c r="A9759" s="245" t="str">
        <f t="shared" si="306"/>
        <v>3867616031033591938</v>
      </c>
      <c r="B9759" s="217" t="s">
        <v>19891</v>
      </c>
      <c r="C9759" s="227" t="s">
        <v>23603</v>
      </c>
      <c r="D9759" s="227" t="s">
        <v>3106</v>
      </c>
      <c r="E9759" s="227" t="s">
        <v>23607</v>
      </c>
      <c r="F9759" s="227" t="s">
        <v>3106</v>
      </c>
      <c r="G9759" s="227" t="s">
        <v>3106</v>
      </c>
      <c r="H9759" s="228" t="s">
        <v>19904</v>
      </c>
      <c r="I9759" s="228" t="s">
        <v>23605</v>
      </c>
      <c r="J9759" s="201" t="str">
        <f t="shared" si="305"/>
        <v>9999</v>
      </c>
      <c r="K9759" s="228" t="s">
        <v>23203</v>
      </c>
      <c r="L9759" s="228" t="s">
        <v>23204</v>
      </c>
      <c r="M9759" s="229">
        <v>44806</v>
      </c>
      <c r="N9759" s="227" t="s">
        <v>19903</v>
      </c>
      <c r="O9759" s="243"/>
      <c r="P9759" s="227" t="s">
        <v>19905</v>
      </c>
      <c r="Q9759" s="243"/>
      <c r="S9759" s="354"/>
    </row>
    <row r="9760" spans="1:19" s="245" customFormat="1" ht="13.15" customHeight="1">
      <c r="A9760" s="245" t="str">
        <f t="shared" si="306"/>
        <v>3867616041033591938</v>
      </c>
      <c r="B9760" s="217" t="s">
        <v>19891</v>
      </c>
      <c r="C9760" s="227" t="s">
        <v>23603</v>
      </c>
      <c r="D9760" s="227" t="s">
        <v>3106</v>
      </c>
      <c r="E9760" s="227" t="s">
        <v>23608</v>
      </c>
      <c r="F9760" s="227" t="s">
        <v>3106</v>
      </c>
      <c r="G9760" s="227" t="s">
        <v>3106</v>
      </c>
      <c r="H9760" s="228" t="s">
        <v>19904</v>
      </c>
      <c r="I9760" s="228" t="s">
        <v>23605</v>
      </c>
      <c r="J9760" s="201" t="str">
        <f t="shared" si="305"/>
        <v>9999</v>
      </c>
      <c r="K9760" s="228" t="s">
        <v>23203</v>
      </c>
      <c r="L9760" s="228" t="s">
        <v>23204</v>
      </c>
      <c r="M9760" s="229">
        <v>44806</v>
      </c>
      <c r="N9760" s="227" t="s">
        <v>19903</v>
      </c>
      <c r="O9760" s="243"/>
      <c r="P9760" s="227" t="s">
        <v>19905</v>
      </c>
      <c r="Q9760" s="243"/>
      <c r="S9760" s="354"/>
    </row>
    <row r="9761" spans="1:19" s="245" customFormat="1" ht="13.15" customHeight="1">
      <c r="A9761" s="245" t="str">
        <f t="shared" si="306"/>
        <v>4063141011033648589</v>
      </c>
      <c r="B9761" s="217" t="s">
        <v>19891</v>
      </c>
      <c r="C9761" s="227" t="s">
        <v>23609</v>
      </c>
      <c r="D9761" s="227" t="s">
        <v>3106</v>
      </c>
      <c r="E9761" s="227" t="s">
        <v>23610</v>
      </c>
      <c r="F9761" s="227" t="s">
        <v>3106</v>
      </c>
      <c r="G9761" s="227" t="s">
        <v>3106</v>
      </c>
      <c r="H9761" s="228" t="s">
        <v>19904</v>
      </c>
      <c r="I9761" s="228" t="s">
        <v>23611</v>
      </c>
      <c r="J9761" s="201" t="str">
        <f t="shared" si="305"/>
        <v>9999</v>
      </c>
      <c r="K9761" s="228" t="s">
        <v>23203</v>
      </c>
      <c r="L9761" s="228" t="s">
        <v>23204</v>
      </c>
      <c r="M9761" s="229">
        <v>44806</v>
      </c>
      <c r="N9761" s="227" t="s">
        <v>19903</v>
      </c>
      <c r="O9761" s="243"/>
      <c r="P9761" s="227" t="s">
        <v>19975</v>
      </c>
      <c r="Q9761" s="243"/>
      <c r="S9761" s="354"/>
    </row>
    <row r="9762" spans="1:19" s="245" customFormat="1" ht="13.15" customHeight="1">
      <c r="A9762" s="245" t="str">
        <f t="shared" si="306"/>
        <v>4063141021033648589</v>
      </c>
      <c r="B9762" s="217" t="s">
        <v>19891</v>
      </c>
      <c r="C9762" s="227" t="s">
        <v>23609</v>
      </c>
      <c r="D9762" s="227" t="s">
        <v>3106</v>
      </c>
      <c r="E9762" s="227" t="s">
        <v>23612</v>
      </c>
      <c r="F9762" s="227" t="s">
        <v>3106</v>
      </c>
      <c r="G9762" s="227" t="s">
        <v>3106</v>
      </c>
      <c r="H9762" s="228" t="s">
        <v>19904</v>
      </c>
      <c r="I9762" s="228" t="s">
        <v>23611</v>
      </c>
      <c r="J9762" s="201" t="str">
        <f t="shared" si="305"/>
        <v>9999</v>
      </c>
      <c r="K9762" s="228" t="s">
        <v>23203</v>
      </c>
      <c r="L9762" s="228" t="s">
        <v>23204</v>
      </c>
      <c r="M9762" s="229">
        <v>44806</v>
      </c>
      <c r="N9762" s="227" t="s">
        <v>19903</v>
      </c>
      <c r="O9762" s="243"/>
      <c r="P9762" s="227" t="s">
        <v>19975</v>
      </c>
      <c r="Q9762" s="243"/>
      <c r="S9762" s="354"/>
    </row>
    <row r="9763" spans="1:19" s="245" customFormat="1" ht="13.15" customHeight="1">
      <c r="A9763" s="245" t="str">
        <f t="shared" si="306"/>
        <v>4063141031033648589</v>
      </c>
      <c r="B9763" s="217" t="s">
        <v>19891</v>
      </c>
      <c r="C9763" s="227" t="s">
        <v>23609</v>
      </c>
      <c r="D9763" s="227" t="s">
        <v>3106</v>
      </c>
      <c r="E9763" s="227" t="s">
        <v>23613</v>
      </c>
      <c r="F9763" s="227" t="s">
        <v>3106</v>
      </c>
      <c r="G9763" s="227" t="s">
        <v>3106</v>
      </c>
      <c r="H9763" s="228" t="s">
        <v>19904</v>
      </c>
      <c r="I9763" s="228" t="s">
        <v>23611</v>
      </c>
      <c r="J9763" s="201" t="str">
        <f t="shared" si="305"/>
        <v>9999</v>
      </c>
      <c r="K9763" s="228" t="s">
        <v>23203</v>
      </c>
      <c r="L9763" s="228" t="s">
        <v>23204</v>
      </c>
      <c r="M9763" s="229">
        <v>44806</v>
      </c>
      <c r="N9763" s="227" t="s">
        <v>19903</v>
      </c>
      <c r="O9763" s="243"/>
      <c r="P9763" s="227" t="s">
        <v>19975</v>
      </c>
      <c r="Q9763" s="243"/>
      <c r="S9763" s="354"/>
    </row>
    <row r="9764" spans="1:19" s="245" customFormat="1" ht="13.15" customHeight="1">
      <c r="A9764" s="245" t="str">
        <f t="shared" si="306"/>
        <v>4063141041033648589</v>
      </c>
      <c r="B9764" s="217" t="s">
        <v>19891</v>
      </c>
      <c r="C9764" s="227" t="s">
        <v>23609</v>
      </c>
      <c r="D9764" s="227" t="s">
        <v>3106</v>
      </c>
      <c r="E9764" s="227" t="s">
        <v>23614</v>
      </c>
      <c r="F9764" s="227" t="s">
        <v>3106</v>
      </c>
      <c r="G9764" s="227" t="s">
        <v>3106</v>
      </c>
      <c r="H9764" s="228" t="s">
        <v>19904</v>
      </c>
      <c r="I9764" s="228" t="s">
        <v>23611</v>
      </c>
      <c r="J9764" s="201" t="str">
        <f t="shared" si="305"/>
        <v>9999</v>
      </c>
      <c r="K9764" s="228" t="s">
        <v>23203</v>
      </c>
      <c r="L9764" s="228" t="s">
        <v>23204</v>
      </c>
      <c r="M9764" s="229">
        <v>44806</v>
      </c>
      <c r="N9764" s="227" t="s">
        <v>19903</v>
      </c>
      <c r="O9764" s="243"/>
      <c r="P9764" s="227" t="s">
        <v>19975</v>
      </c>
      <c r="Q9764" s="243"/>
      <c r="S9764" s="354"/>
    </row>
    <row r="9765" spans="1:19" s="245" customFormat="1" ht="13.15" customHeight="1">
      <c r="A9765" s="245" t="str">
        <f t="shared" si="306"/>
        <v>3042558011043468945</v>
      </c>
      <c r="B9765" s="217" t="s">
        <v>19891</v>
      </c>
      <c r="C9765" s="227" t="s">
        <v>23615</v>
      </c>
      <c r="D9765" s="227" t="s">
        <v>3106</v>
      </c>
      <c r="E9765" s="227" t="s">
        <v>23616</v>
      </c>
      <c r="F9765" s="227" t="s">
        <v>3106</v>
      </c>
      <c r="G9765" s="227" t="s">
        <v>3106</v>
      </c>
      <c r="H9765" s="228" t="s">
        <v>19904</v>
      </c>
      <c r="I9765" s="228" t="s">
        <v>23617</v>
      </c>
      <c r="J9765" s="201" t="str">
        <f t="shared" si="305"/>
        <v>9999</v>
      </c>
      <c r="K9765" s="228" t="s">
        <v>23203</v>
      </c>
      <c r="L9765" s="228" t="s">
        <v>23204</v>
      </c>
      <c r="M9765" s="229">
        <v>44806</v>
      </c>
      <c r="N9765" s="227" t="s">
        <v>19903</v>
      </c>
      <c r="O9765" s="243"/>
      <c r="P9765" s="227" t="s">
        <v>19905</v>
      </c>
      <c r="Q9765" s="243"/>
      <c r="S9765" s="354"/>
    </row>
    <row r="9766" spans="1:19" s="245" customFormat="1" ht="13.15" customHeight="1">
      <c r="A9766" s="245" t="str">
        <f t="shared" si="306"/>
        <v>3042558021043468945</v>
      </c>
      <c r="B9766" s="217" t="s">
        <v>19891</v>
      </c>
      <c r="C9766" s="227" t="s">
        <v>23615</v>
      </c>
      <c r="D9766" s="227" t="s">
        <v>3106</v>
      </c>
      <c r="E9766" s="227" t="s">
        <v>23618</v>
      </c>
      <c r="F9766" s="227" t="s">
        <v>3106</v>
      </c>
      <c r="G9766" s="227" t="s">
        <v>3106</v>
      </c>
      <c r="H9766" s="228" t="s">
        <v>19904</v>
      </c>
      <c r="I9766" s="228" t="s">
        <v>23617</v>
      </c>
      <c r="J9766" s="201" t="str">
        <f t="shared" si="305"/>
        <v>9999</v>
      </c>
      <c r="K9766" s="228" t="s">
        <v>23203</v>
      </c>
      <c r="L9766" s="228" t="s">
        <v>23204</v>
      </c>
      <c r="M9766" s="229">
        <v>44806</v>
      </c>
      <c r="N9766" s="227" t="s">
        <v>19903</v>
      </c>
      <c r="O9766" s="243"/>
      <c r="P9766" s="227" t="s">
        <v>19905</v>
      </c>
      <c r="Q9766" s="243"/>
      <c r="S9766" s="354"/>
    </row>
    <row r="9767" spans="1:19" s="245" customFormat="1" ht="13.15" customHeight="1">
      <c r="A9767" s="245" t="str">
        <f t="shared" si="306"/>
        <v>3629834011043481401</v>
      </c>
      <c r="B9767" s="217" t="s">
        <v>19891</v>
      </c>
      <c r="C9767" s="227" t="s">
        <v>23619</v>
      </c>
      <c r="D9767" s="227" t="s">
        <v>3106</v>
      </c>
      <c r="E9767" s="227" t="s">
        <v>23620</v>
      </c>
      <c r="F9767" s="227" t="s">
        <v>3106</v>
      </c>
      <c r="G9767" s="227" t="s">
        <v>3106</v>
      </c>
      <c r="H9767" s="228" t="s">
        <v>19904</v>
      </c>
      <c r="I9767" s="228" t="s">
        <v>23621</v>
      </c>
      <c r="J9767" s="201" t="str">
        <f t="shared" si="305"/>
        <v>9999</v>
      </c>
      <c r="K9767" s="228" t="s">
        <v>23203</v>
      </c>
      <c r="L9767" s="228" t="s">
        <v>23204</v>
      </c>
      <c r="M9767" s="229">
        <v>44806</v>
      </c>
      <c r="N9767" s="227" t="s">
        <v>19903</v>
      </c>
      <c r="O9767" s="243"/>
      <c r="P9767" s="227" t="s">
        <v>19975</v>
      </c>
      <c r="Q9767" s="243"/>
      <c r="S9767" s="354"/>
    </row>
    <row r="9768" spans="1:19" s="245" customFormat="1" ht="13.15" customHeight="1">
      <c r="A9768" s="245" t="str">
        <f t="shared" si="306"/>
        <v>3629834021043481401</v>
      </c>
      <c r="B9768" s="217" t="s">
        <v>19891</v>
      </c>
      <c r="C9768" s="227" t="s">
        <v>23619</v>
      </c>
      <c r="D9768" s="227" t="s">
        <v>3106</v>
      </c>
      <c r="E9768" s="227" t="s">
        <v>23622</v>
      </c>
      <c r="F9768" s="227" t="s">
        <v>3106</v>
      </c>
      <c r="G9768" s="227" t="s">
        <v>3106</v>
      </c>
      <c r="H9768" s="228" t="s">
        <v>19904</v>
      </c>
      <c r="I9768" s="228" t="s">
        <v>23621</v>
      </c>
      <c r="J9768" s="201" t="str">
        <f t="shared" si="305"/>
        <v>9999</v>
      </c>
      <c r="K9768" s="228" t="s">
        <v>23203</v>
      </c>
      <c r="L9768" s="228" t="s">
        <v>23204</v>
      </c>
      <c r="M9768" s="229">
        <v>44806</v>
      </c>
      <c r="N9768" s="227" t="s">
        <v>19903</v>
      </c>
      <c r="O9768" s="243"/>
      <c r="P9768" s="227" t="s">
        <v>19975</v>
      </c>
      <c r="Q9768" s="243"/>
      <c r="S9768" s="354"/>
    </row>
    <row r="9769" spans="1:19" s="245" customFormat="1" ht="13.15" customHeight="1">
      <c r="A9769" s="245" t="str">
        <f t="shared" si="306"/>
        <v>3629834031043481401</v>
      </c>
      <c r="B9769" s="217" t="s">
        <v>19891</v>
      </c>
      <c r="C9769" s="227" t="s">
        <v>23619</v>
      </c>
      <c r="D9769" s="227" t="s">
        <v>3106</v>
      </c>
      <c r="E9769" s="227" t="s">
        <v>23623</v>
      </c>
      <c r="F9769" s="227" t="s">
        <v>3106</v>
      </c>
      <c r="G9769" s="227" t="s">
        <v>3106</v>
      </c>
      <c r="H9769" s="228" t="s">
        <v>19904</v>
      </c>
      <c r="I9769" s="228" t="s">
        <v>23621</v>
      </c>
      <c r="J9769" s="201" t="str">
        <f t="shared" si="305"/>
        <v>9999</v>
      </c>
      <c r="K9769" s="228" t="s">
        <v>23203</v>
      </c>
      <c r="L9769" s="228" t="s">
        <v>23204</v>
      </c>
      <c r="M9769" s="229">
        <v>44806</v>
      </c>
      <c r="N9769" s="227" t="s">
        <v>19903</v>
      </c>
      <c r="O9769" s="243"/>
      <c r="P9769" s="227" t="s">
        <v>19975</v>
      </c>
      <c r="Q9769" s="243"/>
      <c r="S9769" s="354"/>
    </row>
    <row r="9770" spans="1:19" s="245" customFormat="1" ht="13.15" customHeight="1">
      <c r="A9770" s="245" t="str">
        <f t="shared" si="306"/>
        <v>3629834041043481401</v>
      </c>
      <c r="B9770" s="217" t="s">
        <v>19891</v>
      </c>
      <c r="C9770" s="227" t="s">
        <v>23619</v>
      </c>
      <c r="D9770" s="227" t="s">
        <v>3106</v>
      </c>
      <c r="E9770" s="227" t="s">
        <v>23624</v>
      </c>
      <c r="F9770" s="227" t="s">
        <v>3106</v>
      </c>
      <c r="G9770" s="227" t="s">
        <v>3106</v>
      </c>
      <c r="H9770" s="228" t="s">
        <v>19904</v>
      </c>
      <c r="I9770" s="228" t="s">
        <v>23621</v>
      </c>
      <c r="J9770" s="201" t="str">
        <f t="shared" si="305"/>
        <v>9999</v>
      </c>
      <c r="K9770" s="228" t="s">
        <v>23203</v>
      </c>
      <c r="L9770" s="228" t="s">
        <v>23204</v>
      </c>
      <c r="M9770" s="229">
        <v>44806</v>
      </c>
      <c r="N9770" s="227" t="s">
        <v>19903</v>
      </c>
      <c r="O9770" s="243"/>
      <c r="P9770" s="227" t="s">
        <v>19975</v>
      </c>
      <c r="Q9770" s="243"/>
      <c r="S9770" s="354"/>
    </row>
    <row r="9771" spans="1:19" s="245" customFormat="1" ht="13.15" customHeight="1">
      <c r="A9771" s="245" t="str">
        <f t="shared" si="306"/>
        <v>3978736011043486236</v>
      </c>
      <c r="B9771" s="217" t="s">
        <v>19891</v>
      </c>
      <c r="C9771" s="227" t="s">
        <v>23625</v>
      </c>
      <c r="D9771" s="227" t="s">
        <v>3106</v>
      </c>
      <c r="E9771" s="227" t="s">
        <v>23626</v>
      </c>
      <c r="F9771" s="227" t="s">
        <v>3106</v>
      </c>
      <c r="G9771" s="227" t="s">
        <v>3106</v>
      </c>
      <c r="H9771" s="228" t="s">
        <v>19904</v>
      </c>
      <c r="I9771" s="228" t="s">
        <v>23627</v>
      </c>
      <c r="J9771" s="201" t="str">
        <f t="shared" si="305"/>
        <v>9999</v>
      </c>
      <c r="K9771" s="228" t="s">
        <v>23203</v>
      </c>
      <c r="L9771" s="228" t="s">
        <v>23204</v>
      </c>
      <c r="M9771" s="229">
        <v>44806</v>
      </c>
      <c r="N9771" s="227" t="s">
        <v>19903</v>
      </c>
      <c r="O9771" s="243"/>
      <c r="P9771" s="227" t="s">
        <v>19975</v>
      </c>
      <c r="Q9771" s="243"/>
      <c r="S9771" s="354"/>
    </row>
    <row r="9772" spans="1:19" s="245" customFormat="1" ht="13.15" customHeight="1">
      <c r="A9772" s="245" t="str">
        <f t="shared" si="306"/>
        <v>2116188011043494735</v>
      </c>
      <c r="B9772" s="217" t="s">
        <v>19891</v>
      </c>
      <c r="C9772" s="227" t="s">
        <v>23628</v>
      </c>
      <c r="D9772" s="227" t="s">
        <v>3106</v>
      </c>
      <c r="E9772" s="227" t="s">
        <v>23629</v>
      </c>
      <c r="F9772" s="227" t="s">
        <v>3106</v>
      </c>
      <c r="G9772" s="227" t="s">
        <v>3106</v>
      </c>
      <c r="H9772" s="228" t="s">
        <v>19904</v>
      </c>
      <c r="I9772" s="228" t="s">
        <v>23630</v>
      </c>
      <c r="J9772" s="201" t="str">
        <f t="shared" si="305"/>
        <v>9999</v>
      </c>
      <c r="K9772" s="228" t="s">
        <v>23203</v>
      </c>
      <c r="L9772" s="228" t="s">
        <v>23204</v>
      </c>
      <c r="M9772" s="229">
        <v>44806</v>
      </c>
      <c r="N9772" s="227" t="s">
        <v>19903</v>
      </c>
      <c r="O9772" s="243"/>
      <c r="P9772" s="227" t="s">
        <v>19905</v>
      </c>
      <c r="Q9772" s="243"/>
      <c r="S9772" s="354"/>
    </row>
    <row r="9773" spans="1:19" s="245" customFormat="1" ht="13.15" customHeight="1">
      <c r="A9773" s="245" t="str">
        <f t="shared" si="306"/>
        <v>2116188021043494735</v>
      </c>
      <c r="B9773" s="217" t="s">
        <v>19891</v>
      </c>
      <c r="C9773" s="227" t="s">
        <v>23628</v>
      </c>
      <c r="D9773" s="227" t="s">
        <v>3106</v>
      </c>
      <c r="E9773" s="227" t="s">
        <v>23631</v>
      </c>
      <c r="F9773" s="227" t="s">
        <v>3106</v>
      </c>
      <c r="G9773" s="227" t="s">
        <v>3106</v>
      </c>
      <c r="H9773" s="228" t="s">
        <v>19904</v>
      </c>
      <c r="I9773" s="228" t="s">
        <v>23630</v>
      </c>
      <c r="J9773" s="201" t="str">
        <f t="shared" si="305"/>
        <v>9999</v>
      </c>
      <c r="K9773" s="228" t="s">
        <v>23203</v>
      </c>
      <c r="L9773" s="228" t="s">
        <v>23204</v>
      </c>
      <c r="M9773" s="229">
        <v>44806</v>
      </c>
      <c r="N9773" s="227" t="s">
        <v>19903</v>
      </c>
      <c r="O9773" s="243"/>
      <c r="P9773" s="227" t="s">
        <v>19905</v>
      </c>
      <c r="Q9773" s="243"/>
      <c r="S9773" s="354"/>
    </row>
    <row r="9774" spans="1:19" s="245" customFormat="1" ht="13.15" customHeight="1">
      <c r="A9774" s="245" t="str">
        <f t="shared" si="306"/>
        <v>2116188031043494735</v>
      </c>
      <c r="B9774" s="217" t="s">
        <v>19891</v>
      </c>
      <c r="C9774" s="227" t="s">
        <v>23628</v>
      </c>
      <c r="D9774" s="227" t="s">
        <v>3106</v>
      </c>
      <c r="E9774" s="227" t="s">
        <v>23632</v>
      </c>
      <c r="F9774" s="227" t="s">
        <v>3106</v>
      </c>
      <c r="G9774" s="227" t="s">
        <v>3106</v>
      </c>
      <c r="H9774" s="228" t="s">
        <v>19904</v>
      </c>
      <c r="I9774" s="228" t="s">
        <v>23630</v>
      </c>
      <c r="J9774" s="201" t="str">
        <f t="shared" si="305"/>
        <v>9999</v>
      </c>
      <c r="K9774" s="228" t="s">
        <v>23203</v>
      </c>
      <c r="L9774" s="228" t="s">
        <v>23204</v>
      </c>
      <c r="M9774" s="229">
        <v>44806</v>
      </c>
      <c r="N9774" s="227" t="s">
        <v>19903</v>
      </c>
      <c r="O9774" s="243"/>
      <c r="P9774" s="227" t="s">
        <v>19905</v>
      </c>
      <c r="Q9774" s="243"/>
      <c r="S9774" s="354"/>
    </row>
    <row r="9775" spans="1:19" s="245" customFormat="1" ht="13.15" customHeight="1">
      <c r="A9775" s="245" t="str">
        <f t="shared" si="306"/>
        <v>2116188041043494735</v>
      </c>
      <c r="B9775" s="217" t="s">
        <v>19891</v>
      </c>
      <c r="C9775" s="227" t="s">
        <v>23628</v>
      </c>
      <c r="D9775" s="227" t="s">
        <v>3106</v>
      </c>
      <c r="E9775" s="227" t="s">
        <v>23633</v>
      </c>
      <c r="F9775" s="227" t="s">
        <v>3106</v>
      </c>
      <c r="G9775" s="227" t="s">
        <v>3106</v>
      </c>
      <c r="H9775" s="228" t="s">
        <v>19904</v>
      </c>
      <c r="I9775" s="228" t="s">
        <v>23630</v>
      </c>
      <c r="J9775" s="201" t="str">
        <f t="shared" si="305"/>
        <v>9999</v>
      </c>
      <c r="K9775" s="228" t="s">
        <v>23203</v>
      </c>
      <c r="L9775" s="228" t="s">
        <v>23204</v>
      </c>
      <c r="M9775" s="229">
        <v>44806</v>
      </c>
      <c r="N9775" s="227" t="s">
        <v>19903</v>
      </c>
      <c r="O9775" s="243"/>
      <c r="P9775" s="227" t="s">
        <v>19905</v>
      </c>
      <c r="Q9775" s="243"/>
      <c r="S9775" s="354"/>
    </row>
    <row r="9776" spans="1:19" s="245" customFormat="1" ht="13.15" customHeight="1">
      <c r="A9776" s="245" t="str">
        <f t="shared" si="306"/>
        <v>2116188051043494735</v>
      </c>
      <c r="B9776" s="217" t="s">
        <v>19891</v>
      </c>
      <c r="C9776" s="227" t="s">
        <v>23628</v>
      </c>
      <c r="D9776" s="227" t="s">
        <v>3106</v>
      </c>
      <c r="E9776" s="227" t="s">
        <v>23634</v>
      </c>
      <c r="F9776" s="227" t="s">
        <v>3106</v>
      </c>
      <c r="G9776" s="227" t="s">
        <v>3106</v>
      </c>
      <c r="H9776" s="228" t="s">
        <v>19904</v>
      </c>
      <c r="I9776" s="228" t="s">
        <v>23630</v>
      </c>
      <c r="J9776" s="201" t="str">
        <f t="shared" si="305"/>
        <v>9999</v>
      </c>
      <c r="K9776" s="228" t="s">
        <v>23203</v>
      </c>
      <c r="L9776" s="228" t="s">
        <v>23204</v>
      </c>
      <c r="M9776" s="229">
        <v>44806</v>
      </c>
      <c r="N9776" s="227" t="s">
        <v>19903</v>
      </c>
      <c r="O9776" s="243"/>
      <c r="P9776" s="227" t="s">
        <v>19905</v>
      </c>
      <c r="Q9776" s="243"/>
      <c r="S9776" s="354"/>
    </row>
    <row r="9777" spans="1:19" s="245" customFormat="1" ht="13.15" customHeight="1">
      <c r="A9777" s="245" t="str">
        <f t="shared" si="306"/>
        <v>2116188061043494735</v>
      </c>
      <c r="B9777" s="217" t="s">
        <v>19891</v>
      </c>
      <c r="C9777" s="227" t="s">
        <v>23628</v>
      </c>
      <c r="D9777" s="227" t="s">
        <v>3106</v>
      </c>
      <c r="E9777" s="227" t="s">
        <v>23635</v>
      </c>
      <c r="F9777" s="227" t="s">
        <v>3106</v>
      </c>
      <c r="G9777" s="227" t="s">
        <v>3106</v>
      </c>
      <c r="H9777" s="228" t="s">
        <v>19904</v>
      </c>
      <c r="I9777" s="228" t="s">
        <v>23630</v>
      </c>
      <c r="J9777" s="201" t="str">
        <f t="shared" si="305"/>
        <v>9999</v>
      </c>
      <c r="K9777" s="228" t="s">
        <v>23203</v>
      </c>
      <c r="L9777" s="228" t="s">
        <v>23204</v>
      </c>
      <c r="M9777" s="229">
        <v>44806</v>
      </c>
      <c r="N9777" s="227" t="s">
        <v>19903</v>
      </c>
      <c r="O9777" s="243"/>
      <c r="P9777" s="227" t="s">
        <v>19905</v>
      </c>
      <c r="Q9777" s="243"/>
      <c r="S9777" s="354"/>
    </row>
    <row r="9778" spans="1:19" s="245" customFormat="1" ht="13.15" customHeight="1">
      <c r="A9778" s="245" t="str">
        <f t="shared" si="306"/>
        <v>2116188071043494735</v>
      </c>
      <c r="B9778" s="217" t="s">
        <v>19891</v>
      </c>
      <c r="C9778" s="227" t="s">
        <v>23628</v>
      </c>
      <c r="D9778" s="227" t="s">
        <v>3106</v>
      </c>
      <c r="E9778" s="227" t="s">
        <v>23636</v>
      </c>
      <c r="F9778" s="227" t="s">
        <v>3106</v>
      </c>
      <c r="G9778" s="227" t="s">
        <v>3106</v>
      </c>
      <c r="H9778" s="228" t="s">
        <v>19904</v>
      </c>
      <c r="I9778" s="228" t="s">
        <v>23630</v>
      </c>
      <c r="J9778" s="201" t="str">
        <f t="shared" si="305"/>
        <v>9999</v>
      </c>
      <c r="K9778" s="228" t="s">
        <v>23203</v>
      </c>
      <c r="L9778" s="228" t="s">
        <v>23204</v>
      </c>
      <c r="M9778" s="229">
        <v>44806</v>
      </c>
      <c r="N9778" s="227" t="s">
        <v>19903</v>
      </c>
      <c r="O9778" s="243"/>
      <c r="P9778" s="227" t="s">
        <v>19905</v>
      </c>
      <c r="Q9778" s="243"/>
      <c r="S9778" s="354"/>
    </row>
    <row r="9779" spans="1:19" s="245" customFormat="1" ht="13.15" customHeight="1">
      <c r="A9779" s="245" t="str">
        <f t="shared" si="306"/>
        <v>2116188081043494735</v>
      </c>
      <c r="B9779" s="217" t="s">
        <v>19891</v>
      </c>
      <c r="C9779" s="227" t="s">
        <v>23628</v>
      </c>
      <c r="D9779" s="227" t="s">
        <v>3106</v>
      </c>
      <c r="E9779" s="227" t="s">
        <v>23637</v>
      </c>
      <c r="F9779" s="227" t="s">
        <v>3106</v>
      </c>
      <c r="G9779" s="227" t="s">
        <v>3106</v>
      </c>
      <c r="H9779" s="228" t="s">
        <v>19904</v>
      </c>
      <c r="I9779" s="228" t="s">
        <v>23630</v>
      </c>
      <c r="J9779" s="201" t="str">
        <f t="shared" si="305"/>
        <v>9999</v>
      </c>
      <c r="K9779" s="228" t="s">
        <v>23203</v>
      </c>
      <c r="L9779" s="228" t="s">
        <v>23204</v>
      </c>
      <c r="M9779" s="229">
        <v>44806</v>
      </c>
      <c r="N9779" s="227" t="s">
        <v>19903</v>
      </c>
      <c r="O9779" s="243"/>
      <c r="P9779" s="227" t="s">
        <v>19905</v>
      </c>
      <c r="Q9779" s="243"/>
      <c r="S9779" s="354"/>
    </row>
    <row r="9780" spans="1:19" s="245" customFormat="1" ht="13.15" customHeight="1">
      <c r="A9780" s="245" t="str">
        <f t="shared" si="306"/>
        <v>3776916011043503691</v>
      </c>
      <c r="B9780" s="217" t="s">
        <v>19891</v>
      </c>
      <c r="C9780" s="227" t="s">
        <v>23638</v>
      </c>
      <c r="D9780" s="227" t="s">
        <v>3106</v>
      </c>
      <c r="E9780" s="227" t="s">
        <v>23639</v>
      </c>
      <c r="F9780" s="227" t="s">
        <v>3106</v>
      </c>
      <c r="G9780" s="227" t="s">
        <v>3106</v>
      </c>
      <c r="H9780" s="228" t="s">
        <v>19904</v>
      </c>
      <c r="I9780" s="228" t="s">
        <v>23640</v>
      </c>
      <c r="J9780" s="201" t="str">
        <f t="shared" si="305"/>
        <v>9999</v>
      </c>
      <c r="K9780" s="228" t="s">
        <v>23203</v>
      </c>
      <c r="L9780" s="228" t="s">
        <v>23204</v>
      </c>
      <c r="M9780" s="229">
        <v>44806</v>
      </c>
      <c r="N9780" s="227" t="s">
        <v>19903</v>
      </c>
      <c r="O9780" s="243"/>
      <c r="P9780" s="227" t="s">
        <v>19905</v>
      </c>
      <c r="Q9780" s="243"/>
      <c r="S9780" s="354"/>
    </row>
    <row r="9781" spans="1:19" s="245" customFormat="1" ht="13.15" customHeight="1">
      <c r="A9781" s="245" t="str">
        <f t="shared" si="306"/>
        <v>3776916021043503691</v>
      </c>
      <c r="B9781" s="217" t="s">
        <v>19891</v>
      </c>
      <c r="C9781" s="227" t="s">
        <v>23638</v>
      </c>
      <c r="D9781" s="227" t="s">
        <v>3106</v>
      </c>
      <c r="E9781" s="227" t="s">
        <v>23641</v>
      </c>
      <c r="F9781" s="227" t="s">
        <v>3106</v>
      </c>
      <c r="G9781" s="227" t="s">
        <v>3106</v>
      </c>
      <c r="H9781" s="228" t="s">
        <v>19904</v>
      </c>
      <c r="I9781" s="228" t="s">
        <v>23640</v>
      </c>
      <c r="J9781" s="201" t="str">
        <f t="shared" si="305"/>
        <v>9999</v>
      </c>
      <c r="K9781" s="228" t="s">
        <v>23203</v>
      </c>
      <c r="L9781" s="228" t="s">
        <v>23204</v>
      </c>
      <c r="M9781" s="229">
        <v>44806</v>
      </c>
      <c r="N9781" s="227" t="s">
        <v>19903</v>
      </c>
      <c r="O9781" s="243"/>
      <c r="P9781" s="227" t="s">
        <v>19905</v>
      </c>
      <c r="Q9781" s="243"/>
      <c r="S9781" s="354"/>
    </row>
    <row r="9782" spans="1:19" s="245" customFormat="1" ht="13.15" customHeight="1">
      <c r="A9782" s="245" t="str">
        <f t="shared" si="306"/>
        <v>3709529011043624620</v>
      </c>
      <c r="B9782" s="217" t="s">
        <v>19891</v>
      </c>
      <c r="C9782" s="227" t="s">
        <v>23642</v>
      </c>
      <c r="D9782" s="227" t="s">
        <v>3106</v>
      </c>
      <c r="E9782" s="227" t="s">
        <v>23643</v>
      </c>
      <c r="F9782" s="227" t="s">
        <v>3106</v>
      </c>
      <c r="G9782" s="227" t="s">
        <v>3106</v>
      </c>
      <c r="H9782" s="228" t="s">
        <v>19904</v>
      </c>
      <c r="I9782" s="228" t="s">
        <v>23644</v>
      </c>
      <c r="J9782" s="201" t="str">
        <f t="shared" si="305"/>
        <v>9999</v>
      </c>
      <c r="K9782" s="228" t="s">
        <v>23203</v>
      </c>
      <c r="L9782" s="228" t="s">
        <v>23204</v>
      </c>
      <c r="M9782" s="229">
        <v>44806</v>
      </c>
      <c r="N9782" s="227" t="s">
        <v>19903</v>
      </c>
      <c r="O9782" s="243"/>
      <c r="P9782" s="227" t="s">
        <v>19905</v>
      </c>
      <c r="Q9782" s="243"/>
      <c r="S9782" s="354"/>
    </row>
    <row r="9783" spans="1:19" s="245" customFormat="1" ht="13.15" customHeight="1">
      <c r="A9783" s="245" t="str">
        <f t="shared" si="306"/>
        <v>4123408011043874621</v>
      </c>
      <c r="B9783" s="217" t="s">
        <v>19891</v>
      </c>
      <c r="C9783" s="227" t="s">
        <v>23645</v>
      </c>
      <c r="D9783" s="227" t="s">
        <v>3106</v>
      </c>
      <c r="E9783" s="227" t="s">
        <v>23646</v>
      </c>
      <c r="F9783" s="227" t="s">
        <v>3106</v>
      </c>
      <c r="G9783" s="227" t="s">
        <v>3106</v>
      </c>
      <c r="H9783" s="228" t="s">
        <v>19994</v>
      </c>
      <c r="I9783" s="228" t="s">
        <v>23647</v>
      </c>
      <c r="J9783" s="201" t="str">
        <f t="shared" si="305"/>
        <v>9999</v>
      </c>
      <c r="K9783" s="228" t="s">
        <v>23203</v>
      </c>
      <c r="L9783" s="228" t="s">
        <v>23204</v>
      </c>
      <c r="M9783" s="229">
        <v>44806</v>
      </c>
      <c r="N9783" s="227" t="s">
        <v>19993</v>
      </c>
      <c r="O9783" s="243"/>
      <c r="P9783" s="227" t="s">
        <v>19780</v>
      </c>
      <c r="Q9783" s="243"/>
      <c r="S9783" s="354"/>
    </row>
    <row r="9784" spans="1:19" s="245" customFormat="1" ht="13.15" customHeight="1">
      <c r="A9784" s="245" t="str">
        <f t="shared" si="306"/>
        <v>1624199031053313213</v>
      </c>
      <c r="B9784" s="217" t="s">
        <v>19891</v>
      </c>
      <c r="C9784" s="227" t="s">
        <v>23648</v>
      </c>
      <c r="D9784" s="227" t="s">
        <v>3106</v>
      </c>
      <c r="E9784" s="227" t="s">
        <v>23649</v>
      </c>
      <c r="F9784" s="227" t="s">
        <v>3106</v>
      </c>
      <c r="G9784" s="227" t="s">
        <v>3106</v>
      </c>
      <c r="H9784" s="228" t="s">
        <v>19904</v>
      </c>
      <c r="I9784" s="228" t="s">
        <v>23650</v>
      </c>
      <c r="J9784" s="201" t="str">
        <f t="shared" si="305"/>
        <v>9999</v>
      </c>
      <c r="K9784" s="228" t="s">
        <v>23203</v>
      </c>
      <c r="L9784" s="228" t="s">
        <v>23204</v>
      </c>
      <c r="M9784" s="229">
        <v>44806</v>
      </c>
      <c r="N9784" s="227" t="s">
        <v>19903</v>
      </c>
      <c r="O9784" s="243"/>
      <c r="P9784" s="227" t="s">
        <v>23651</v>
      </c>
      <c r="Q9784" s="243"/>
      <c r="S9784" s="354"/>
    </row>
    <row r="9785" spans="1:19" s="245" customFormat="1" ht="13.15" customHeight="1">
      <c r="A9785" s="245" t="str">
        <f t="shared" si="306"/>
        <v>1642761011053318931</v>
      </c>
      <c r="B9785" s="217" t="s">
        <v>19891</v>
      </c>
      <c r="C9785" s="227" t="s">
        <v>23652</v>
      </c>
      <c r="D9785" s="227" t="s">
        <v>3106</v>
      </c>
      <c r="E9785" s="227" t="s">
        <v>23653</v>
      </c>
      <c r="F9785" s="227" t="s">
        <v>3106</v>
      </c>
      <c r="G9785" s="227" t="s">
        <v>3106</v>
      </c>
      <c r="H9785" s="228" t="s">
        <v>19904</v>
      </c>
      <c r="I9785" s="228" t="s">
        <v>23654</v>
      </c>
      <c r="J9785" s="201" t="str">
        <f t="shared" si="305"/>
        <v>9999</v>
      </c>
      <c r="K9785" s="228" t="s">
        <v>23203</v>
      </c>
      <c r="L9785" s="228" t="s">
        <v>23204</v>
      </c>
      <c r="M9785" s="229">
        <v>44806</v>
      </c>
      <c r="N9785" s="227" t="s">
        <v>19903</v>
      </c>
      <c r="O9785" s="243"/>
      <c r="P9785" s="227" t="s">
        <v>20061</v>
      </c>
      <c r="Q9785" s="243"/>
      <c r="S9785" s="354"/>
    </row>
    <row r="9786" spans="1:19" s="245" customFormat="1" ht="13.15" customHeight="1">
      <c r="A9786" s="245" t="str">
        <f t="shared" si="306"/>
        <v>1642761021053318931</v>
      </c>
      <c r="B9786" s="217" t="s">
        <v>19891</v>
      </c>
      <c r="C9786" s="227" t="s">
        <v>23652</v>
      </c>
      <c r="D9786" s="227" t="s">
        <v>3106</v>
      </c>
      <c r="E9786" s="227" t="s">
        <v>23655</v>
      </c>
      <c r="F9786" s="227" t="s">
        <v>3106</v>
      </c>
      <c r="G9786" s="227" t="s">
        <v>3106</v>
      </c>
      <c r="H9786" s="228" t="s">
        <v>19904</v>
      </c>
      <c r="I9786" s="228" t="s">
        <v>23654</v>
      </c>
      <c r="J9786" s="201" t="str">
        <f t="shared" si="305"/>
        <v>9999</v>
      </c>
      <c r="K9786" s="228" t="s">
        <v>23203</v>
      </c>
      <c r="L9786" s="228" t="s">
        <v>23204</v>
      </c>
      <c r="M9786" s="229">
        <v>44806</v>
      </c>
      <c r="N9786" s="227" t="s">
        <v>19903</v>
      </c>
      <c r="O9786" s="243"/>
      <c r="P9786" s="227" t="s">
        <v>20061</v>
      </c>
      <c r="Q9786" s="243"/>
      <c r="S9786" s="354"/>
    </row>
    <row r="9787" spans="1:19" s="245" customFormat="1" ht="13.15" customHeight="1">
      <c r="A9787" s="245" t="str">
        <f t="shared" si="306"/>
        <v>1642761041053318931</v>
      </c>
      <c r="B9787" s="217" t="s">
        <v>19891</v>
      </c>
      <c r="C9787" s="227" t="s">
        <v>23652</v>
      </c>
      <c r="D9787" s="227" t="s">
        <v>3106</v>
      </c>
      <c r="E9787" s="227" t="s">
        <v>23656</v>
      </c>
      <c r="F9787" s="227" t="s">
        <v>3106</v>
      </c>
      <c r="G9787" s="227" t="s">
        <v>3106</v>
      </c>
      <c r="H9787" s="228" t="s">
        <v>19904</v>
      </c>
      <c r="I9787" s="228" t="s">
        <v>23654</v>
      </c>
      <c r="J9787" s="201" t="str">
        <f t="shared" si="305"/>
        <v>9999</v>
      </c>
      <c r="K9787" s="228" t="s">
        <v>23203</v>
      </c>
      <c r="L9787" s="228" t="s">
        <v>23204</v>
      </c>
      <c r="M9787" s="229">
        <v>44806</v>
      </c>
      <c r="N9787" s="227" t="s">
        <v>19903</v>
      </c>
      <c r="O9787" s="243"/>
      <c r="P9787" s="227" t="s">
        <v>20061</v>
      </c>
      <c r="Q9787" s="243"/>
      <c r="S9787" s="354"/>
    </row>
    <row r="9788" spans="1:19" s="245" customFormat="1" ht="13.15" customHeight="1">
      <c r="A9788" s="245" t="str">
        <f t="shared" si="306"/>
        <v>1511511011053458836</v>
      </c>
      <c r="B9788" s="217" t="s">
        <v>19891</v>
      </c>
      <c r="C9788" s="227" t="s">
        <v>23657</v>
      </c>
      <c r="D9788" s="227" t="s">
        <v>3106</v>
      </c>
      <c r="E9788" s="227" t="s">
        <v>23658</v>
      </c>
      <c r="F9788" s="227" t="s">
        <v>3106</v>
      </c>
      <c r="G9788" s="227" t="s">
        <v>3106</v>
      </c>
      <c r="H9788" s="228" t="s">
        <v>19904</v>
      </c>
      <c r="I9788" s="228" t="s">
        <v>23659</v>
      </c>
      <c r="J9788" s="201" t="str">
        <f t="shared" si="305"/>
        <v>9999</v>
      </c>
      <c r="K9788" s="228" t="s">
        <v>23203</v>
      </c>
      <c r="L9788" s="228" t="s">
        <v>23204</v>
      </c>
      <c r="M9788" s="229">
        <v>44806</v>
      </c>
      <c r="N9788" s="227" t="s">
        <v>19903</v>
      </c>
      <c r="O9788" s="243"/>
      <c r="P9788" s="227" t="s">
        <v>19905</v>
      </c>
      <c r="Q9788" s="243"/>
      <c r="S9788" s="354"/>
    </row>
    <row r="9789" spans="1:19" s="245" customFormat="1" ht="13.15" customHeight="1">
      <c r="A9789" s="245" t="str">
        <f t="shared" si="306"/>
        <v>1511511021053458836</v>
      </c>
      <c r="B9789" s="217" t="s">
        <v>19891</v>
      </c>
      <c r="C9789" s="227" t="s">
        <v>23657</v>
      </c>
      <c r="D9789" s="227" t="s">
        <v>3106</v>
      </c>
      <c r="E9789" s="227" t="s">
        <v>23660</v>
      </c>
      <c r="F9789" s="227" t="s">
        <v>3106</v>
      </c>
      <c r="G9789" s="227" t="s">
        <v>3106</v>
      </c>
      <c r="H9789" s="228" t="s">
        <v>19904</v>
      </c>
      <c r="I9789" s="228" t="s">
        <v>23659</v>
      </c>
      <c r="J9789" s="201" t="str">
        <f t="shared" si="305"/>
        <v>9999</v>
      </c>
      <c r="K9789" s="228" t="s">
        <v>23203</v>
      </c>
      <c r="L9789" s="228" t="s">
        <v>23204</v>
      </c>
      <c r="M9789" s="229">
        <v>44806</v>
      </c>
      <c r="N9789" s="227" t="s">
        <v>19903</v>
      </c>
      <c r="O9789" s="243"/>
      <c r="P9789" s="227" t="s">
        <v>19905</v>
      </c>
      <c r="Q9789" s="243"/>
      <c r="S9789" s="354"/>
    </row>
    <row r="9790" spans="1:19" s="245" customFormat="1" ht="13.15" customHeight="1">
      <c r="A9790" s="245" t="str">
        <f t="shared" si="306"/>
        <v>1511511031053458836</v>
      </c>
      <c r="B9790" s="217" t="s">
        <v>19891</v>
      </c>
      <c r="C9790" s="227" t="s">
        <v>23657</v>
      </c>
      <c r="D9790" s="227" t="s">
        <v>3106</v>
      </c>
      <c r="E9790" s="227" t="s">
        <v>23661</v>
      </c>
      <c r="F9790" s="227" t="s">
        <v>3106</v>
      </c>
      <c r="G9790" s="227" t="s">
        <v>3106</v>
      </c>
      <c r="H9790" s="228" t="s">
        <v>19904</v>
      </c>
      <c r="I9790" s="228" t="s">
        <v>23659</v>
      </c>
      <c r="J9790" s="201" t="str">
        <f t="shared" si="305"/>
        <v>9999</v>
      </c>
      <c r="K9790" s="228" t="s">
        <v>23203</v>
      </c>
      <c r="L9790" s="228" t="s">
        <v>23204</v>
      </c>
      <c r="M9790" s="229">
        <v>44806</v>
      </c>
      <c r="N9790" s="227" t="s">
        <v>19903</v>
      </c>
      <c r="O9790" s="243"/>
      <c r="P9790" s="227" t="s">
        <v>19905</v>
      </c>
      <c r="Q9790" s="243"/>
      <c r="S9790" s="354"/>
    </row>
    <row r="9791" spans="1:19" s="245" customFormat="1" ht="13.15" customHeight="1">
      <c r="A9791" s="245" t="str">
        <f t="shared" si="306"/>
        <v>1511511041053458836</v>
      </c>
      <c r="B9791" s="217" t="s">
        <v>19891</v>
      </c>
      <c r="C9791" s="227" t="s">
        <v>23657</v>
      </c>
      <c r="D9791" s="227" t="s">
        <v>3106</v>
      </c>
      <c r="E9791" s="227" t="s">
        <v>23662</v>
      </c>
      <c r="F9791" s="227" t="s">
        <v>3106</v>
      </c>
      <c r="G9791" s="227" t="s">
        <v>3106</v>
      </c>
      <c r="H9791" s="228" t="s">
        <v>19904</v>
      </c>
      <c r="I9791" s="228" t="s">
        <v>23659</v>
      </c>
      <c r="J9791" s="201" t="str">
        <f t="shared" si="305"/>
        <v>9999</v>
      </c>
      <c r="K9791" s="228" t="s">
        <v>23203</v>
      </c>
      <c r="L9791" s="228" t="s">
        <v>23204</v>
      </c>
      <c r="M9791" s="229">
        <v>44806</v>
      </c>
      <c r="N9791" s="227" t="s">
        <v>19903</v>
      </c>
      <c r="O9791" s="243"/>
      <c r="P9791" s="227" t="s">
        <v>19905</v>
      </c>
      <c r="Q9791" s="243"/>
      <c r="S9791" s="354"/>
    </row>
    <row r="9792" spans="1:19" s="245" customFormat="1" ht="13.15" customHeight="1">
      <c r="A9792" s="245" t="str">
        <f t="shared" si="306"/>
        <v>1511511051053458836</v>
      </c>
      <c r="B9792" s="217" t="s">
        <v>19891</v>
      </c>
      <c r="C9792" s="227" t="s">
        <v>23657</v>
      </c>
      <c r="D9792" s="227" t="s">
        <v>3106</v>
      </c>
      <c r="E9792" s="227" t="s">
        <v>23663</v>
      </c>
      <c r="F9792" s="227" t="s">
        <v>3106</v>
      </c>
      <c r="G9792" s="227" t="s">
        <v>3106</v>
      </c>
      <c r="H9792" s="228" t="s">
        <v>19904</v>
      </c>
      <c r="I9792" s="228" t="s">
        <v>23659</v>
      </c>
      <c r="J9792" s="201" t="str">
        <f t="shared" si="305"/>
        <v>9999</v>
      </c>
      <c r="K9792" s="228" t="s">
        <v>23203</v>
      </c>
      <c r="L9792" s="228" t="s">
        <v>23204</v>
      </c>
      <c r="M9792" s="229">
        <v>44806</v>
      </c>
      <c r="N9792" s="227" t="s">
        <v>19903</v>
      </c>
      <c r="O9792" s="243"/>
      <c r="P9792" s="227" t="s">
        <v>19905</v>
      </c>
      <c r="Q9792" s="243"/>
      <c r="S9792" s="354"/>
    </row>
    <row r="9793" spans="1:19" s="245" customFormat="1" ht="13.15" customHeight="1">
      <c r="A9793" s="245" t="str">
        <f t="shared" si="306"/>
        <v>1511511061053458836</v>
      </c>
      <c r="B9793" s="217" t="s">
        <v>19891</v>
      </c>
      <c r="C9793" s="227" t="s">
        <v>23657</v>
      </c>
      <c r="D9793" s="227" t="s">
        <v>3106</v>
      </c>
      <c r="E9793" s="227" t="s">
        <v>23664</v>
      </c>
      <c r="F9793" s="227" t="s">
        <v>3106</v>
      </c>
      <c r="G9793" s="227" t="s">
        <v>3106</v>
      </c>
      <c r="H9793" s="228" t="s">
        <v>19904</v>
      </c>
      <c r="I9793" s="228" t="s">
        <v>23659</v>
      </c>
      <c r="J9793" s="201" t="str">
        <f t="shared" si="305"/>
        <v>9999</v>
      </c>
      <c r="K9793" s="228" t="s">
        <v>23203</v>
      </c>
      <c r="L9793" s="228" t="s">
        <v>23204</v>
      </c>
      <c r="M9793" s="229">
        <v>44806</v>
      </c>
      <c r="N9793" s="227" t="s">
        <v>19903</v>
      </c>
      <c r="O9793" s="243"/>
      <c r="P9793" s="227" t="s">
        <v>19905</v>
      </c>
      <c r="Q9793" s="243"/>
      <c r="S9793" s="354"/>
    </row>
    <row r="9794" spans="1:19" s="245" customFormat="1" ht="13.15" customHeight="1">
      <c r="A9794" s="245" t="str">
        <f t="shared" si="306"/>
        <v>1511511071053458836</v>
      </c>
      <c r="B9794" s="217" t="s">
        <v>19891</v>
      </c>
      <c r="C9794" s="227" t="s">
        <v>23657</v>
      </c>
      <c r="D9794" s="227" t="s">
        <v>3106</v>
      </c>
      <c r="E9794" s="227" t="s">
        <v>23665</v>
      </c>
      <c r="F9794" s="227" t="s">
        <v>3106</v>
      </c>
      <c r="G9794" s="227" t="s">
        <v>3106</v>
      </c>
      <c r="H9794" s="228" t="s">
        <v>19904</v>
      </c>
      <c r="I9794" s="228" t="s">
        <v>23659</v>
      </c>
      <c r="J9794" s="201" t="str">
        <f t="shared" si="305"/>
        <v>9999</v>
      </c>
      <c r="K9794" s="228" t="s">
        <v>23203</v>
      </c>
      <c r="L9794" s="228" t="s">
        <v>23204</v>
      </c>
      <c r="M9794" s="229">
        <v>44806</v>
      </c>
      <c r="N9794" s="227" t="s">
        <v>19903</v>
      </c>
      <c r="O9794" s="243"/>
      <c r="P9794" s="227" t="s">
        <v>19905</v>
      </c>
      <c r="Q9794" s="243"/>
      <c r="S9794" s="354"/>
    </row>
    <row r="9795" spans="1:19" s="245" customFormat="1" ht="13.15" customHeight="1">
      <c r="A9795" s="245" t="str">
        <f t="shared" si="306"/>
        <v>1607863021053495267</v>
      </c>
      <c r="B9795" s="217" t="s">
        <v>19891</v>
      </c>
      <c r="C9795" s="227" t="s">
        <v>23666</v>
      </c>
      <c r="D9795" s="227" t="s">
        <v>3106</v>
      </c>
      <c r="E9795" s="227" t="s">
        <v>23667</v>
      </c>
      <c r="F9795" s="227" t="s">
        <v>3106</v>
      </c>
      <c r="G9795" s="227" t="s">
        <v>3106</v>
      </c>
      <c r="H9795" s="228" t="s">
        <v>19904</v>
      </c>
      <c r="I9795" s="228" t="s">
        <v>23668</v>
      </c>
      <c r="J9795" s="201" t="str">
        <f t="shared" ref="J9795:J9858" si="307">B9795</f>
        <v>9999</v>
      </c>
      <c r="K9795" s="228" t="s">
        <v>23203</v>
      </c>
      <c r="L9795" s="228" t="s">
        <v>23204</v>
      </c>
      <c r="M9795" s="229">
        <v>44806</v>
      </c>
      <c r="N9795" s="227" t="s">
        <v>19903</v>
      </c>
      <c r="O9795" s="243"/>
      <c r="P9795" s="227" t="s">
        <v>19905</v>
      </c>
      <c r="Q9795" s="243"/>
      <c r="S9795" s="354"/>
    </row>
    <row r="9796" spans="1:19" s="245" customFormat="1" ht="13.15" customHeight="1">
      <c r="A9796" s="245" t="str">
        <f t="shared" si="306"/>
        <v>1607863031053495267</v>
      </c>
      <c r="B9796" s="217" t="s">
        <v>19891</v>
      </c>
      <c r="C9796" s="227" t="s">
        <v>23666</v>
      </c>
      <c r="D9796" s="227" t="s">
        <v>3106</v>
      </c>
      <c r="E9796" s="227" t="s">
        <v>23669</v>
      </c>
      <c r="F9796" s="227" t="s">
        <v>3106</v>
      </c>
      <c r="G9796" s="227" t="s">
        <v>3106</v>
      </c>
      <c r="H9796" s="228" t="s">
        <v>19904</v>
      </c>
      <c r="I9796" s="228" t="s">
        <v>23668</v>
      </c>
      <c r="J9796" s="201" t="str">
        <f t="shared" si="307"/>
        <v>9999</v>
      </c>
      <c r="K9796" s="228" t="s">
        <v>23203</v>
      </c>
      <c r="L9796" s="228" t="s">
        <v>23204</v>
      </c>
      <c r="M9796" s="229">
        <v>44806</v>
      </c>
      <c r="N9796" s="227" t="s">
        <v>19903</v>
      </c>
      <c r="O9796" s="243"/>
      <c r="P9796" s="227" t="s">
        <v>19905</v>
      </c>
      <c r="Q9796" s="243"/>
      <c r="S9796" s="354"/>
    </row>
    <row r="9797" spans="1:19" s="245" customFormat="1" ht="13.15" customHeight="1">
      <c r="A9797" s="245" t="str">
        <f t="shared" si="306"/>
        <v>2835209011053511279</v>
      </c>
      <c r="B9797" s="217" t="s">
        <v>19891</v>
      </c>
      <c r="C9797" s="227" t="s">
        <v>23670</v>
      </c>
      <c r="D9797" s="227" t="s">
        <v>3106</v>
      </c>
      <c r="E9797" s="227" t="s">
        <v>23671</v>
      </c>
      <c r="F9797" s="227" t="s">
        <v>3106</v>
      </c>
      <c r="G9797" s="227" t="s">
        <v>3106</v>
      </c>
      <c r="H9797" s="228" t="s">
        <v>23501</v>
      </c>
      <c r="I9797" s="228" t="s">
        <v>23672</v>
      </c>
      <c r="J9797" s="201" t="str">
        <f t="shared" si="307"/>
        <v>9999</v>
      </c>
      <c r="K9797" s="228" t="s">
        <v>23203</v>
      </c>
      <c r="L9797" s="228" t="s">
        <v>23204</v>
      </c>
      <c r="M9797" s="229">
        <v>44806</v>
      </c>
      <c r="N9797" s="227" t="s">
        <v>20211</v>
      </c>
      <c r="O9797" s="243"/>
      <c r="P9797" s="227" t="s">
        <v>23651</v>
      </c>
      <c r="Q9797" s="243"/>
      <c r="S9797" s="354"/>
    </row>
    <row r="9798" spans="1:19" s="245" customFormat="1" ht="13.15" customHeight="1">
      <c r="A9798" s="245" t="str">
        <f t="shared" si="306"/>
        <v>2835209021053511279</v>
      </c>
      <c r="B9798" s="217" t="s">
        <v>19891</v>
      </c>
      <c r="C9798" s="227" t="s">
        <v>23670</v>
      </c>
      <c r="D9798" s="227" t="s">
        <v>3106</v>
      </c>
      <c r="E9798" s="227" t="s">
        <v>23673</v>
      </c>
      <c r="F9798" s="227" t="s">
        <v>3106</v>
      </c>
      <c r="G9798" s="227" t="s">
        <v>3106</v>
      </c>
      <c r="H9798" s="228" t="s">
        <v>23501</v>
      </c>
      <c r="I9798" s="228" t="s">
        <v>23672</v>
      </c>
      <c r="J9798" s="201" t="str">
        <f t="shared" si="307"/>
        <v>9999</v>
      </c>
      <c r="K9798" s="228" t="s">
        <v>23203</v>
      </c>
      <c r="L9798" s="228" t="s">
        <v>23204</v>
      </c>
      <c r="M9798" s="229">
        <v>44806</v>
      </c>
      <c r="N9798" s="227" t="s">
        <v>20211</v>
      </c>
      <c r="O9798" s="243"/>
      <c r="P9798" s="227" t="s">
        <v>23651</v>
      </c>
      <c r="Q9798" s="243"/>
      <c r="S9798" s="354"/>
    </row>
    <row r="9799" spans="1:19" s="245" customFormat="1" ht="13.15" customHeight="1">
      <c r="A9799" s="245" t="str">
        <f t="shared" si="306"/>
        <v>3371510011053521989</v>
      </c>
      <c r="B9799" s="217" t="s">
        <v>19891</v>
      </c>
      <c r="C9799" s="227" t="s">
        <v>23674</v>
      </c>
      <c r="D9799" s="227" t="s">
        <v>3106</v>
      </c>
      <c r="E9799" s="227" t="s">
        <v>23675</v>
      </c>
      <c r="F9799" s="227" t="s">
        <v>3106</v>
      </c>
      <c r="G9799" s="227" t="s">
        <v>3106</v>
      </c>
      <c r="H9799" s="228" t="s">
        <v>19904</v>
      </c>
      <c r="I9799" s="228" t="s">
        <v>23676</v>
      </c>
      <c r="J9799" s="201" t="str">
        <f t="shared" si="307"/>
        <v>9999</v>
      </c>
      <c r="K9799" s="228" t="s">
        <v>23203</v>
      </c>
      <c r="L9799" s="228" t="s">
        <v>23204</v>
      </c>
      <c r="M9799" s="229">
        <v>44806</v>
      </c>
      <c r="N9799" s="227" t="s">
        <v>19903</v>
      </c>
      <c r="O9799" s="243"/>
      <c r="P9799" s="227" t="s">
        <v>23526</v>
      </c>
      <c r="Q9799" s="243"/>
      <c r="S9799" s="354"/>
    </row>
    <row r="9800" spans="1:19" s="245" customFormat="1" ht="13.15" customHeight="1">
      <c r="A9800" s="245" t="str">
        <f t="shared" si="306"/>
        <v>3371510021053521989</v>
      </c>
      <c r="B9800" s="217" t="s">
        <v>19891</v>
      </c>
      <c r="C9800" s="227" t="s">
        <v>23674</v>
      </c>
      <c r="D9800" s="227" t="s">
        <v>3106</v>
      </c>
      <c r="E9800" s="227" t="s">
        <v>23677</v>
      </c>
      <c r="F9800" s="227" t="s">
        <v>3106</v>
      </c>
      <c r="G9800" s="227" t="s">
        <v>3106</v>
      </c>
      <c r="H9800" s="228" t="s">
        <v>19904</v>
      </c>
      <c r="I9800" s="228" t="s">
        <v>23676</v>
      </c>
      <c r="J9800" s="201" t="str">
        <f t="shared" si="307"/>
        <v>9999</v>
      </c>
      <c r="K9800" s="228" t="s">
        <v>23203</v>
      </c>
      <c r="L9800" s="228" t="s">
        <v>23204</v>
      </c>
      <c r="M9800" s="229">
        <v>44806</v>
      </c>
      <c r="N9800" s="227" t="s">
        <v>19903</v>
      </c>
      <c r="O9800" s="243"/>
      <c r="P9800" s="227" t="s">
        <v>23526</v>
      </c>
      <c r="Q9800" s="243"/>
      <c r="S9800" s="354"/>
    </row>
    <row r="9801" spans="1:19" s="245" customFormat="1" ht="13.15" customHeight="1">
      <c r="A9801" s="245" t="str">
        <f t="shared" si="306"/>
        <v>3371510031053521989</v>
      </c>
      <c r="B9801" s="217" t="s">
        <v>19891</v>
      </c>
      <c r="C9801" s="227" t="s">
        <v>23674</v>
      </c>
      <c r="D9801" s="227" t="s">
        <v>3106</v>
      </c>
      <c r="E9801" s="227" t="s">
        <v>23678</v>
      </c>
      <c r="F9801" s="227" t="s">
        <v>3106</v>
      </c>
      <c r="G9801" s="227" t="s">
        <v>3106</v>
      </c>
      <c r="H9801" s="228" t="s">
        <v>19904</v>
      </c>
      <c r="I9801" s="228" t="s">
        <v>23676</v>
      </c>
      <c r="J9801" s="201" t="str">
        <f t="shared" si="307"/>
        <v>9999</v>
      </c>
      <c r="K9801" s="228" t="s">
        <v>23203</v>
      </c>
      <c r="L9801" s="228" t="s">
        <v>23204</v>
      </c>
      <c r="M9801" s="229">
        <v>44806</v>
      </c>
      <c r="N9801" s="227" t="s">
        <v>19903</v>
      </c>
      <c r="O9801" s="243"/>
      <c r="P9801" s="227" t="s">
        <v>23526</v>
      </c>
      <c r="Q9801" s="243"/>
      <c r="S9801" s="354"/>
    </row>
    <row r="9802" spans="1:19" s="245" customFormat="1" ht="13.15" customHeight="1">
      <c r="A9802" s="245" t="str">
        <f t="shared" si="306"/>
        <v>3371510041053521989</v>
      </c>
      <c r="B9802" s="217" t="s">
        <v>19891</v>
      </c>
      <c r="C9802" s="227" t="s">
        <v>23674</v>
      </c>
      <c r="D9802" s="227" t="s">
        <v>3106</v>
      </c>
      <c r="E9802" s="227" t="s">
        <v>23679</v>
      </c>
      <c r="F9802" s="227" t="s">
        <v>3106</v>
      </c>
      <c r="G9802" s="227" t="s">
        <v>3106</v>
      </c>
      <c r="H9802" s="228" t="s">
        <v>19904</v>
      </c>
      <c r="I9802" s="228" t="s">
        <v>23676</v>
      </c>
      <c r="J9802" s="201" t="str">
        <f t="shared" si="307"/>
        <v>9999</v>
      </c>
      <c r="K9802" s="228" t="s">
        <v>23203</v>
      </c>
      <c r="L9802" s="228" t="s">
        <v>23204</v>
      </c>
      <c r="M9802" s="229">
        <v>44806</v>
      </c>
      <c r="N9802" s="227" t="s">
        <v>19903</v>
      </c>
      <c r="O9802" s="243"/>
      <c r="P9802" s="227" t="s">
        <v>23526</v>
      </c>
      <c r="Q9802" s="243"/>
      <c r="S9802" s="354"/>
    </row>
    <row r="9803" spans="1:19" s="245" customFormat="1" ht="13.15" customHeight="1">
      <c r="A9803" s="245" t="str">
        <f t="shared" si="306"/>
        <v>3371510051053521989</v>
      </c>
      <c r="B9803" s="217" t="s">
        <v>19891</v>
      </c>
      <c r="C9803" s="227" t="s">
        <v>23674</v>
      </c>
      <c r="D9803" s="227" t="s">
        <v>3106</v>
      </c>
      <c r="E9803" s="227" t="s">
        <v>23680</v>
      </c>
      <c r="F9803" s="227" t="s">
        <v>3106</v>
      </c>
      <c r="G9803" s="227" t="s">
        <v>3106</v>
      </c>
      <c r="H9803" s="228" t="s">
        <v>19904</v>
      </c>
      <c r="I9803" s="228" t="s">
        <v>23676</v>
      </c>
      <c r="J9803" s="201" t="str">
        <f t="shared" si="307"/>
        <v>9999</v>
      </c>
      <c r="K9803" s="228" t="s">
        <v>23203</v>
      </c>
      <c r="L9803" s="228" t="s">
        <v>23204</v>
      </c>
      <c r="M9803" s="229">
        <v>44806</v>
      </c>
      <c r="N9803" s="227" t="s">
        <v>19903</v>
      </c>
      <c r="O9803" s="243"/>
      <c r="P9803" s="227" t="s">
        <v>23526</v>
      </c>
      <c r="Q9803" s="243"/>
      <c r="S9803" s="354"/>
    </row>
    <row r="9804" spans="1:19" s="245" customFormat="1" ht="13.15" customHeight="1">
      <c r="A9804" s="245" t="str">
        <f t="shared" si="306"/>
        <v>1680787011053530907</v>
      </c>
      <c r="B9804" s="217" t="s">
        <v>19891</v>
      </c>
      <c r="C9804" s="227" t="s">
        <v>23681</v>
      </c>
      <c r="D9804" s="227" t="s">
        <v>3106</v>
      </c>
      <c r="E9804" s="227" t="s">
        <v>23682</v>
      </c>
      <c r="F9804" s="227" t="s">
        <v>3106</v>
      </c>
      <c r="G9804" s="227" t="s">
        <v>3106</v>
      </c>
      <c r="H9804" s="228" t="s">
        <v>19931</v>
      </c>
      <c r="I9804" s="228" t="s">
        <v>23683</v>
      </c>
      <c r="J9804" s="201" t="str">
        <f t="shared" si="307"/>
        <v>9999</v>
      </c>
      <c r="K9804" s="228" t="s">
        <v>23203</v>
      </c>
      <c r="L9804" s="228" t="s">
        <v>23204</v>
      </c>
      <c r="M9804" s="229">
        <v>44806</v>
      </c>
      <c r="N9804" s="227" t="s">
        <v>19930</v>
      </c>
      <c r="O9804" s="243"/>
      <c r="P9804" s="227" t="s">
        <v>19932</v>
      </c>
      <c r="Q9804" s="243"/>
      <c r="S9804" s="354"/>
    </row>
    <row r="9805" spans="1:19" s="245" customFormat="1" ht="13.15" customHeight="1">
      <c r="A9805" s="245" t="str">
        <f t="shared" si="306"/>
        <v>1680787021053530907</v>
      </c>
      <c r="B9805" s="217" t="s">
        <v>19891</v>
      </c>
      <c r="C9805" s="227" t="s">
        <v>23681</v>
      </c>
      <c r="D9805" s="227" t="s">
        <v>3106</v>
      </c>
      <c r="E9805" s="227" t="s">
        <v>23684</v>
      </c>
      <c r="F9805" s="227" t="s">
        <v>3106</v>
      </c>
      <c r="G9805" s="227" t="s">
        <v>3106</v>
      </c>
      <c r="H9805" s="228" t="s">
        <v>19931</v>
      </c>
      <c r="I9805" s="228" t="s">
        <v>23683</v>
      </c>
      <c r="J9805" s="201" t="str">
        <f t="shared" si="307"/>
        <v>9999</v>
      </c>
      <c r="K9805" s="228" t="s">
        <v>23203</v>
      </c>
      <c r="L9805" s="228" t="s">
        <v>23204</v>
      </c>
      <c r="M9805" s="229">
        <v>44806</v>
      </c>
      <c r="N9805" s="227" t="s">
        <v>19930</v>
      </c>
      <c r="O9805" s="243"/>
      <c r="P9805" s="227" t="s">
        <v>19932</v>
      </c>
      <c r="Q9805" s="243"/>
      <c r="S9805" s="354"/>
    </row>
    <row r="9806" spans="1:19" s="245" customFormat="1" ht="13.15" customHeight="1">
      <c r="A9806" s="245" t="str">
        <f t="shared" si="306"/>
        <v>1680787031053530907</v>
      </c>
      <c r="B9806" s="217" t="s">
        <v>19891</v>
      </c>
      <c r="C9806" s="227" t="s">
        <v>23681</v>
      </c>
      <c r="D9806" s="227" t="s">
        <v>3106</v>
      </c>
      <c r="E9806" s="227" t="s">
        <v>23685</v>
      </c>
      <c r="F9806" s="227" t="s">
        <v>3106</v>
      </c>
      <c r="G9806" s="227" t="s">
        <v>3106</v>
      </c>
      <c r="H9806" s="228" t="s">
        <v>19931</v>
      </c>
      <c r="I9806" s="228" t="s">
        <v>23686</v>
      </c>
      <c r="J9806" s="201" t="str">
        <f t="shared" si="307"/>
        <v>9999</v>
      </c>
      <c r="K9806" s="228" t="s">
        <v>23203</v>
      </c>
      <c r="L9806" s="228" t="s">
        <v>23204</v>
      </c>
      <c r="M9806" s="229">
        <v>44806</v>
      </c>
      <c r="N9806" s="227" t="s">
        <v>19930</v>
      </c>
      <c r="O9806" s="243"/>
      <c r="P9806" s="227" t="s">
        <v>19932</v>
      </c>
      <c r="Q9806" s="243"/>
      <c r="S9806" s="354"/>
    </row>
    <row r="9807" spans="1:19" s="245" customFormat="1" ht="13.15" customHeight="1">
      <c r="A9807" s="245" t="str">
        <f t="shared" si="306"/>
        <v>1412603031063409274</v>
      </c>
      <c r="B9807" s="217" t="s">
        <v>19891</v>
      </c>
      <c r="C9807" s="227" t="s">
        <v>23687</v>
      </c>
      <c r="D9807" s="227" t="s">
        <v>3106</v>
      </c>
      <c r="E9807" s="227" t="s">
        <v>23688</v>
      </c>
      <c r="F9807" s="227" t="s">
        <v>3106</v>
      </c>
      <c r="G9807" s="227" t="s">
        <v>3106</v>
      </c>
      <c r="H9807" s="228" t="s">
        <v>19904</v>
      </c>
      <c r="I9807" s="228" t="s">
        <v>23689</v>
      </c>
      <c r="J9807" s="201" t="str">
        <f t="shared" si="307"/>
        <v>9999</v>
      </c>
      <c r="K9807" s="228" t="s">
        <v>23203</v>
      </c>
      <c r="L9807" s="228" t="s">
        <v>23204</v>
      </c>
      <c r="M9807" s="229">
        <v>44806</v>
      </c>
      <c r="N9807" s="227" t="s">
        <v>19903</v>
      </c>
      <c r="O9807" s="243"/>
      <c r="P9807" s="227" t="s">
        <v>20061</v>
      </c>
      <c r="Q9807" s="243"/>
      <c r="S9807" s="354"/>
    </row>
    <row r="9808" spans="1:19" s="245" customFormat="1" ht="13.15" customHeight="1">
      <c r="A9808" s="245" t="str">
        <f t="shared" si="306"/>
        <v>1412603041063409274</v>
      </c>
      <c r="B9808" s="217" t="s">
        <v>19891</v>
      </c>
      <c r="C9808" s="227" t="s">
        <v>23687</v>
      </c>
      <c r="D9808" s="227" t="s">
        <v>3106</v>
      </c>
      <c r="E9808" s="227" t="s">
        <v>23690</v>
      </c>
      <c r="F9808" s="227" t="s">
        <v>3106</v>
      </c>
      <c r="G9808" s="227" t="s">
        <v>3106</v>
      </c>
      <c r="H9808" s="228" t="s">
        <v>19904</v>
      </c>
      <c r="I9808" s="228" t="s">
        <v>23689</v>
      </c>
      <c r="J9808" s="201" t="str">
        <f t="shared" si="307"/>
        <v>9999</v>
      </c>
      <c r="K9808" s="228" t="s">
        <v>23203</v>
      </c>
      <c r="L9808" s="228" t="s">
        <v>23204</v>
      </c>
      <c r="M9808" s="229">
        <v>44806</v>
      </c>
      <c r="N9808" s="227" t="s">
        <v>19903</v>
      </c>
      <c r="O9808" s="243"/>
      <c r="P9808" s="227" t="s">
        <v>20061</v>
      </c>
      <c r="Q9808" s="243"/>
      <c r="S9808" s="354"/>
    </row>
    <row r="9809" spans="1:19" s="245" customFormat="1" ht="13.15" customHeight="1">
      <c r="A9809" s="245" t="str">
        <f t="shared" si="306"/>
        <v>1412603051063409274</v>
      </c>
      <c r="B9809" s="217" t="s">
        <v>19891</v>
      </c>
      <c r="C9809" s="227" t="s">
        <v>23687</v>
      </c>
      <c r="D9809" s="227" t="s">
        <v>3106</v>
      </c>
      <c r="E9809" s="227" t="s">
        <v>23691</v>
      </c>
      <c r="F9809" s="227" t="s">
        <v>3106</v>
      </c>
      <c r="G9809" s="227" t="s">
        <v>3106</v>
      </c>
      <c r="H9809" s="228" t="s">
        <v>19904</v>
      </c>
      <c r="I9809" s="228" t="s">
        <v>23689</v>
      </c>
      <c r="J9809" s="201" t="str">
        <f t="shared" si="307"/>
        <v>9999</v>
      </c>
      <c r="K9809" s="228" t="s">
        <v>23203</v>
      </c>
      <c r="L9809" s="228" t="s">
        <v>23204</v>
      </c>
      <c r="M9809" s="229">
        <v>44806</v>
      </c>
      <c r="N9809" s="227" t="s">
        <v>19903</v>
      </c>
      <c r="O9809" s="243"/>
      <c r="P9809" s="227" t="s">
        <v>20061</v>
      </c>
      <c r="Q9809" s="243"/>
      <c r="S9809" s="354"/>
    </row>
    <row r="9810" spans="1:19" s="245" customFormat="1" ht="13.15" customHeight="1">
      <c r="A9810" s="245" t="str">
        <f t="shared" si="306"/>
        <v>1107047021063526622</v>
      </c>
      <c r="B9810" s="217" t="s">
        <v>19891</v>
      </c>
      <c r="C9810" s="227" t="s">
        <v>23692</v>
      </c>
      <c r="D9810" s="227" t="s">
        <v>3106</v>
      </c>
      <c r="E9810" s="227" t="s">
        <v>23693</v>
      </c>
      <c r="F9810" s="227" t="s">
        <v>3106</v>
      </c>
      <c r="G9810" s="227" t="s">
        <v>3106</v>
      </c>
      <c r="H9810" s="228" t="s">
        <v>19904</v>
      </c>
      <c r="I9810" s="228" t="s">
        <v>23694</v>
      </c>
      <c r="J9810" s="201" t="str">
        <f t="shared" si="307"/>
        <v>9999</v>
      </c>
      <c r="K9810" s="228" t="s">
        <v>23203</v>
      </c>
      <c r="L9810" s="228" t="s">
        <v>23204</v>
      </c>
      <c r="M9810" s="229">
        <v>44806</v>
      </c>
      <c r="N9810" s="227" t="s">
        <v>19903</v>
      </c>
      <c r="O9810" s="243"/>
      <c r="P9810" s="227" t="s">
        <v>20061</v>
      </c>
      <c r="Q9810" s="243"/>
      <c r="S9810" s="354"/>
    </row>
    <row r="9811" spans="1:19" s="245" customFormat="1" ht="13.15" customHeight="1">
      <c r="A9811" s="245" t="str">
        <f t="shared" si="306"/>
        <v>1107047041063526622</v>
      </c>
      <c r="B9811" s="217" t="s">
        <v>19891</v>
      </c>
      <c r="C9811" s="227" t="s">
        <v>23692</v>
      </c>
      <c r="D9811" s="227" t="s">
        <v>3106</v>
      </c>
      <c r="E9811" s="227" t="s">
        <v>23695</v>
      </c>
      <c r="F9811" s="227" t="s">
        <v>3106</v>
      </c>
      <c r="G9811" s="227" t="s">
        <v>3106</v>
      </c>
      <c r="H9811" s="228" t="s">
        <v>19904</v>
      </c>
      <c r="I9811" s="228" t="s">
        <v>23694</v>
      </c>
      <c r="J9811" s="201" t="str">
        <f t="shared" si="307"/>
        <v>9999</v>
      </c>
      <c r="K9811" s="228" t="s">
        <v>23203</v>
      </c>
      <c r="L9811" s="228" t="s">
        <v>23204</v>
      </c>
      <c r="M9811" s="229">
        <v>44806</v>
      </c>
      <c r="N9811" s="227" t="s">
        <v>19903</v>
      </c>
      <c r="O9811" s="243"/>
      <c r="P9811" s="227" t="s">
        <v>20061</v>
      </c>
      <c r="Q9811" s="243"/>
      <c r="S9811" s="354"/>
    </row>
    <row r="9812" spans="1:19" s="245" customFormat="1" ht="13.15" customHeight="1">
      <c r="A9812" s="245" t="str">
        <f t="shared" si="306"/>
        <v>1893349011063609873</v>
      </c>
      <c r="B9812" s="217" t="s">
        <v>19891</v>
      </c>
      <c r="C9812" s="227" t="s">
        <v>23696</v>
      </c>
      <c r="D9812" s="227" t="s">
        <v>3106</v>
      </c>
      <c r="E9812" s="227" t="s">
        <v>23697</v>
      </c>
      <c r="F9812" s="227" t="s">
        <v>3106</v>
      </c>
      <c r="G9812" s="227" t="s">
        <v>3106</v>
      </c>
      <c r="H9812" s="228" t="s">
        <v>23698</v>
      </c>
      <c r="I9812" s="228" t="s">
        <v>23699</v>
      </c>
      <c r="J9812" s="201" t="str">
        <f t="shared" si="307"/>
        <v>9999</v>
      </c>
      <c r="K9812" s="228" t="s">
        <v>23203</v>
      </c>
      <c r="L9812" s="228" t="s">
        <v>23204</v>
      </c>
      <c r="M9812" s="229">
        <v>44806</v>
      </c>
      <c r="N9812" s="227" t="s">
        <v>23700</v>
      </c>
      <c r="O9812" s="243"/>
      <c r="P9812" s="227" t="s">
        <v>23701</v>
      </c>
      <c r="Q9812" s="243"/>
      <c r="S9812" s="354"/>
    </row>
    <row r="9813" spans="1:19" s="245" customFormat="1" ht="13.15" customHeight="1">
      <c r="A9813" s="245" t="str">
        <f t="shared" si="306"/>
        <v>1893349021063609873</v>
      </c>
      <c r="B9813" s="217" t="s">
        <v>19891</v>
      </c>
      <c r="C9813" s="227" t="s">
        <v>23696</v>
      </c>
      <c r="D9813" s="227" t="s">
        <v>3106</v>
      </c>
      <c r="E9813" s="227" t="s">
        <v>23702</v>
      </c>
      <c r="F9813" s="227" t="s">
        <v>3106</v>
      </c>
      <c r="G9813" s="227" t="s">
        <v>3106</v>
      </c>
      <c r="H9813" s="228" t="s">
        <v>23698</v>
      </c>
      <c r="I9813" s="228" t="s">
        <v>23699</v>
      </c>
      <c r="J9813" s="201" t="str">
        <f t="shared" si="307"/>
        <v>9999</v>
      </c>
      <c r="K9813" s="228" t="s">
        <v>23203</v>
      </c>
      <c r="L9813" s="228" t="s">
        <v>23204</v>
      </c>
      <c r="M9813" s="229">
        <v>44806</v>
      </c>
      <c r="N9813" s="227" t="s">
        <v>23700</v>
      </c>
      <c r="O9813" s="243"/>
      <c r="P9813" s="227" t="s">
        <v>23701</v>
      </c>
      <c r="Q9813" s="243"/>
      <c r="S9813" s="354"/>
    </row>
    <row r="9814" spans="1:19" s="245" customFormat="1" ht="13.15" customHeight="1">
      <c r="A9814" s="245" t="str">
        <f t="shared" si="306"/>
        <v>2841140011063631281</v>
      </c>
      <c r="B9814" s="217" t="s">
        <v>19891</v>
      </c>
      <c r="C9814" s="227" t="s">
        <v>23703</v>
      </c>
      <c r="D9814" s="227" t="s">
        <v>3106</v>
      </c>
      <c r="E9814" s="227" t="s">
        <v>23704</v>
      </c>
      <c r="F9814" s="227" t="s">
        <v>3106</v>
      </c>
      <c r="G9814" s="227" t="s">
        <v>3106</v>
      </c>
      <c r="H9814" s="228" t="s">
        <v>19904</v>
      </c>
      <c r="I9814" s="228" t="s">
        <v>23705</v>
      </c>
      <c r="J9814" s="201" t="str">
        <f t="shared" si="307"/>
        <v>9999</v>
      </c>
      <c r="K9814" s="228" t="s">
        <v>23203</v>
      </c>
      <c r="L9814" s="228" t="s">
        <v>23204</v>
      </c>
      <c r="M9814" s="229">
        <v>44806</v>
      </c>
      <c r="N9814" s="227" t="s">
        <v>19903</v>
      </c>
      <c r="O9814" s="243"/>
      <c r="P9814" s="227" t="s">
        <v>23706</v>
      </c>
      <c r="Q9814" s="243"/>
      <c r="S9814" s="354"/>
    </row>
    <row r="9815" spans="1:19" s="245" customFormat="1" ht="13.15" customHeight="1">
      <c r="A9815" s="245" t="str">
        <f t="shared" ref="A9815:A9878" si="308">E9815&amp;C9815</f>
        <v>2841140021063631281</v>
      </c>
      <c r="B9815" s="217" t="s">
        <v>19891</v>
      </c>
      <c r="C9815" s="227" t="s">
        <v>23703</v>
      </c>
      <c r="D9815" s="227" t="s">
        <v>3106</v>
      </c>
      <c r="E9815" s="227" t="s">
        <v>23707</v>
      </c>
      <c r="F9815" s="227" t="s">
        <v>3106</v>
      </c>
      <c r="G9815" s="227" t="s">
        <v>3106</v>
      </c>
      <c r="H9815" s="228" t="s">
        <v>19904</v>
      </c>
      <c r="I9815" s="228" t="s">
        <v>23705</v>
      </c>
      <c r="J9815" s="201" t="str">
        <f t="shared" si="307"/>
        <v>9999</v>
      </c>
      <c r="K9815" s="228" t="s">
        <v>23203</v>
      </c>
      <c r="L9815" s="228" t="s">
        <v>23204</v>
      </c>
      <c r="M9815" s="229">
        <v>44806</v>
      </c>
      <c r="N9815" s="227" t="s">
        <v>19903</v>
      </c>
      <c r="O9815" s="243"/>
      <c r="P9815" s="227" t="s">
        <v>23706</v>
      </c>
      <c r="Q9815" s="243"/>
      <c r="S9815" s="354"/>
    </row>
    <row r="9816" spans="1:19" s="245" customFormat="1" ht="13.15" customHeight="1">
      <c r="A9816" s="245" t="str">
        <f t="shared" si="308"/>
        <v>2862690011063714970</v>
      </c>
      <c r="B9816" s="217" t="s">
        <v>19891</v>
      </c>
      <c r="C9816" s="227" t="s">
        <v>23708</v>
      </c>
      <c r="D9816" s="227" t="s">
        <v>3106</v>
      </c>
      <c r="E9816" s="227" t="s">
        <v>23709</v>
      </c>
      <c r="F9816" s="227" t="s">
        <v>3106</v>
      </c>
      <c r="G9816" s="227" t="s">
        <v>3106</v>
      </c>
      <c r="H9816" s="228" t="s">
        <v>19904</v>
      </c>
      <c r="I9816" s="228" t="s">
        <v>23710</v>
      </c>
      <c r="J9816" s="201" t="str">
        <f t="shared" si="307"/>
        <v>9999</v>
      </c>
      <c r="K9816" s="228" t="s">
        <v>23203</v>
      </c>
      <c r="L9816" s="228" t="s">
        <v>23204</v>
      </c>
      <c r="M9816" s="229">
        <v>44806</v>
      </c>
      <c r="N9816" s="227" t="s">
        <v>19903</v>
      </c>
      <c r="O9816" s="243"/>
      <c r="P9816" s="227" t="s">
        <v>19975</v>
      </c>
      <c r="Q9816" s="243"/>
      <c r="S9816" s="354"/>
    </row>
    <row r="9817" spans="1:19" s="245" customFormat="1" ht="13.15" customHeight="1">
      <c r="A9817" s="245" t="str">
        <f t="shared" si="308"/>
        <v>2862690021063714970</v>
      </c>
      <c r="B9817" s="217" t="s">
        <v>19891</v>
      </c>
      <c r="C9817" s="227" t="s">
        <v>23708</v>
      </c>
      <c r="D9817" s="227" t="s">
        <v>3106</v>
      </c>
      <c r="E9817" s="227" t="s">
        <v>23711</v>
      </c>
      <c r="F9817" s="227" t="s">
        <v>3106</v>
      </c>
      <c r="G9817" s="227" t="s">
        <v>3106</v>
      </c>
      <c r="H9817" s="228" t="s">
        <v>19904</v>
      </c>
      <c r="I9817" s="228" t="s">
        <v>23710</v>
      </c>
      <c r="J9817" s="201" t="str">
        <f t="shared" si="307"/>
        <v>9999</v>
      </c>
      <c r="K9817" s="228" t="s">
        <v>23203</v>
      </c>
      <c r="L9817" s="228" t="s">
        <v>23204</v>
      </c>
      <c r="M9817" s="229">
        <v>44806</v>
      </c>
      <c r="N9817" s="227" t="s">
        <v>19903</v>
      </c>
      <c r="O9817" s="243"/>
      <c r="P9817" s="227" t="s">
        <v>23712</v>
      </c>
      <c r="Q9817" s="243"/>
      <c r="S9817" s="354"/>
    </row>
    <row r="9818" spans="1:19" s="245" customFormat="1" ht="13.15" customHeight="1">
      <c r="A9818" s="245" t="str">
        <f t="shared" si="308"/>
        <v>2862690031063714970</v>
      </c>
      <c r="B9818" s="217" t="s">
        <v>19891</v>
      </c>
      <c r="C9818" s="227" t="s">
        <v>23708</v>
      </c>
      <c r="D9818" s="227" t="s">
        <v>3106</v>
      </c>
      <c r="E9818" s="227" t="s">
        <v>23713</v>
      </c>
      <c r="F9818" s="227" t="s">
        <v>3106</v>
      </c>
      <c r="G9818" s="227" t="s">
        <v>3106</v>
      </c>
      <c r="H9818" s="228" t="s">
        <v>19904</v>
      </c>
      <c r="I9818" s="228" t="s">
        <v>23710</v>
      </c>
      <c r="J9818" s="201" t="str">
        <f t="shared" si="307"/>
        <v>9999</v>
      </c>
      <c r="K9818" s="228" t="s">
        <v>23203</v>
      </c>
      <c r="L9818" s="228" t="s">
        <v>23204</v>
      </c>
      <c r="M9818" s="229">
        <v>44806</v>
      </c>
      <c r="N9818" s="227" t="s">
        <v>19903</v>
      </c>
      <c r="O9818" s="243"/>
      <c r="P9818" s="227" t="s">
        <v>19975</v>
      </c>
      <c r="Q9818" s="243"/>
      <c r="S9818" s="354"/>
    </row>
    <row r="9819" spans="1:19" s="245" customFormat="1" ht="13.15" customHeight="1">
      <c r="A9819" s="245" t="str">
        <f t="shared" si="308"/>
        <v>2862690041063714970</v>
      </c>
      <c r="B9819" s="217" t="s">
        <v>19891</v>
      </c>
      <c r="C9819" s="227" t="s">
        <v>23708</v>
      </c>
      <c r="D9819" s="227" t="s">
        <v>3106</v>
      </c>
      <c r="E9819" s="227" t="s">
        <v>23714</v>
      </c>
      <c r="F9819" s="227" t="s">
        <v>3106</v>
      </c>
      <c r="G9819" s="227" t="s">
        <v>3106</v>
      </c>
      <c r="H9819" s="228" t="s">
        <v>19904</v>
      </c>
      <c r="I9819" s="228" t="s">
        <v>23710</v>
      </c>
      <c r="J9819" s="201" t="str">
        <f t="shared" si="307"/>
        <v>9999</v>
      </c>
      <c r="K9819" s="228" t="s">
        <v>23203</v>
      </c>
      <c r="L9819" s="228" t="s">
        <v>23204</v>
      </c>
      <c r="M9819" s="229">
        <v>44806</v>
      </c>
      <c r="N9819" s="227" t="s">
        <v>19903</v>
      </c>
      <c r="O9819" s="243"/>
      <c r="P9819" s="227" t="s">
        <v>23712</v>
      </c>
      <c r="Q9819" s="243"/>
      <c r="S9819" s="354"/>
    </row>
    <row r="9820" spans="1:19" s="245" customFormat="1" ht="13.15" customHeight="1">
      <c r="A9820" s="245" t="str">
        <f t="shared" si="308"/>
        <v>2862690051063714970</v>
      </c>
      <c r="B9820" s="217" t="s">
        <v>19891</v>
      </c>
      <c r="C9820" s="227" t="s">
        <v>23708</v>
      </c>
      <c r="D9820" s="227" t="s">
        <v>3106</v>
      </c>
      <c r="E9820" s="227" t="s">
        <v>23715</v>
      </c>
      <c r="F9820" s="227" t="s">
        <v>3106</v>
      </c>
      <c r="G9820" s="227" t="s">
        <v>3106</v>
      </c>
      <c r="H9820" s="228" t="s">
        <v>19904</v>
      </c>
      <c r="I9820" s="228" t="s">
        <v>23710</v>
      </c>
      <c r="J9820" s="201" t="str">
        <f t="shared" si="307"/>
        <v>9999</v>
      </c>
      <c r="K9820" s="228" t="s">
        <v>23203</v>
      </c>
      <c r="L9820" s="228" t="s">
        <v>23204</v>
      </c>
      <c r="M9820" s="229">
        <v>44806</v>
      </c>
      <c r="N9820" s="227" t="s">
        <v>19903</v>
      </c>
      <c r="O9820" s="243"/>
      <c r="P9820" s="227" t="s">
        <v>19975</v>
      </c>
      <c r="Q9820" s="243"/>
      <c r="S9820" s="354"/>
    </row>
    <row r="9821" spans="1:19" s="245" customFormat="1" ht="13.15" customHeight="1">
      <c r="A9821" s="245" t="str">
        <f t="shared" si="308"/>
        <v>2862690061063714970</v>
      </c>
      <c r="B9821" s="217" t="s">
        <v>19891</v>
      </c>
      <c r="C9821" s="227" t="s">
        <v>23708</v>
      </c>
      <c r="D9821" s="227" t="s">
        <v>3106</v>
      </c>
      <c r="E9821" s="227" t="s">
        <v>23716</v>
      </c>
      <c r="F9821" s="227" t="s">
        <v>3106</v>
      </c>
      <c r="G9821" s="227" t="s">
        <v>3106</v>
      </c>
      <c r="H9821" s="228" t="s">
        <v>19904</v>
      </c>
      <c r="I9821" s="228" t="s">
        <v>23710</v>
      </c>
      <c r="J9821" s="201" t="str">
        <f t="shared" si="307"/>
        <v>9999</v>
      </c>
      <c r="K9821" s="228" t="s">
        <v>23203</v>
      </c>
      <c r="L9821" s="228" t="s">
        <v>23204</v>
      </c>
      <c r="M9821" s="229">
        <v>44806</v>
      </c>
      <c r="N9821" s="227" t="s">
        <v>19903</v>
      </c>
      <c r="O9821" s="243"/>
      <c r="P9821" s="227" t="s">
        <v>19975</v>
      </c>
      <c r="Q9821" s="243"/>
      <c r="S9821" s="354"/>
    </row>
    <row r="9822" spans="1:19" s="245" customFormat="1" ht="13.15" customHeight="1">
      <c r="A9822" s="245" t="str">
        <f t="shared" si="308"/>
        <v>2862690071063714970</v>
      </c>
      <c r="B9822" s="217" t="s">
        <v>19891</v>
      </c>
      <c r="C9822" s="227" t="s">
        <v>23708</v>
      </c>
      <c r="D9822" s="227" t="s">
        <v>3106</v>
      </c>
      <c r="E9822" s="227" t="s">
        <v>23717</v>
      </c>
      <c r="F9822" s="227" t="s">
        <v>3106</v>
      </c>
      <c r="G9822" s="227" t="s">
        <v>3106</v>
      </c>
      <c r="H9822" s="228" t="s">
        <v>19904</v>
      </c>
      <c r="I9822" s="228" t="s">
        <v>23710</v>
      </c>
      <c r="J9822" s="201" t="str">
        <f t="shared" si="307"/>
        <v>9999</v>
      </c>
      <c r="K9822" s="228" t="s">
        <v>23203</v>
      </c>
      <c r="L9822" s="228" t="s">
        <v>23204</v>
      </c>
      <c r="M9822" s="229">
        <v>44806</v>
      </c>
      <c r="N9822" s="227" t="s">
        <v>19903</v>
      </c>
      <c r="O9822" s="243"/>
      <c r="P9822" s="227" t="s">
        <v>19975</v>
      </c>
      <c r="Q9822" s="243"/>
      <c r="S9822" s="354"/>
    </row>
    <row r="9823" spans="1:19" s="245" customFormat="1" ht="13.15" customHeight="1">
      <c r="A9823" s="245" t="str">
        <f t="shared" si="308"/>
        <v>2862690081063714970</v>
      </c>
      <c r="B9823" s="217" t="s">
        <v>19891</v>
      </c>
      <c r="C9823" s="227" t="s">
        <v>23708</v>
      </c>
      <c r="D9823" s="227" t="s">
        <v>3106</v>
      </c>
      <c r="E9823" s="227" t="s">
        <v>23718</v>
      </c>
      <c r="F9823" s="227" t="s">
        <v>3106</v>
      </c>
      <c r="G9823" s="227" t="s">
        <v>3106</v>
      </c>
      <c r="H9823" s="228" t="s">
        <v>19904</v>
      </c>
      <c r="I9823" s="228" t="s">
        <v>23710</v>
      </c>
      <c r="J9823" s="201" t="str">
        <f t="shared" si="307"/>
        <v>9999</v>
      </c>
      <c r="K9823" s="228" t="s">
        <v>23203</v>
      </c>
      <c r="L9823" s="228" t="s">
        <v>23204</v>
      </c>
      <c r="M9823" s="229">
        <v>44806</v>
      </c>
      <c r="N9823" s="227" t="s">
        <v>19903</v>
      </c>
      <c r="O9823" s="243"/>
      <c r="P9823" s="227" t="s">
        <v>19975</v>
      </c>
      <c r="Q9823" s="243"/>
      <c r="S9823" s="354"/>
    </row>
    <row r="9824" spans="1:19" s="245" customFormat="1" ht="13.15" customHeight="1">
      <c r="A9824" s="245" t="str">
        <f t="shared" si="308"/>
        <v>2862690091063714970</v>
      </c>
      <c r="B9824" s="217" t="s">
        <v>19891</v>
      </c>
      <c r="C9824" s="227" t="s">
        <v>23708</v>
      </c>
      <c r="D9824" s="227" t="s">
        <v>3106</v>
      </c>
      <c r="E9824" s="227" t="s">
        <v>23719</v>
      </c>
      <c r="F9824" s="227" t="s">
        <v>3106</v>
      </c>
      <c r="G9824" s="227" t="s">
        <v>3106</v>
      </c>
      <c r="H9824" s="228" t="s">
        <v>19904</v>
      </c>
      <c r="I9824" s="228" t="s">
        <v>23710</v>
      </c>
      <c r="J9824" s="201" t="str">
        <f t="shared" si="307"/>
        <v>9999</v>
      </c>
      <c r="K9824" s="228" t="s">
        <v>23203</v>
      </c>
      <c r="L9824" s="228" t="s">
        <v>23204</v>
      </c>
      <c r="M9824" s="229">
        <v>44806</v>
      </c>
      <c r="N9824" s="227" t="s">
        <v>19903</v>
      </c>
      <c r="O9824" s="243"/>
      <c r="P9824" s="227" t="s">
        <v>23712</v>
      </c>
      <c r="Q9824" s="243"/>
      <c r="S9824" s="354"/>
    </row>
    <row r="9825" spans="1:19" s="245" customFormat="1" ht="13.15" customHeight="1">
      <c r="A9825" s="245" t="str">
        <f t="shared" si="308"/>
        <v>3926222011063893121</v>
      </c>
      <c r="B9825" s="217" t="s">
        <v>19891</v>
      </c>
      <c r="C9825" s="227" t="s">
        <v>23720</v>
      </c>
      <c r="D9825" s="227" t="s">
        <v>3106</v>
      </c>
      <c r="E9825" s="227" t="s">
        <v>23721</v>
      </c>
      <c r="F9825" s="227" t="s">
        <v>3106</v>
      </c>
      <c r="G9825" s="227" t="s">
        <v>3106</v>
      </c>
      <c r="H9825" s="228" t="s">
        <v>19779</v>
      </c>
      <c r="I9825" s="228" t="s">
        <v>23722</v>
      </c>
      <c r="J9825" s="201" t="str">
        <f t="shared" si="307"/>
        <v>9999</v>
      </c>
      <c r="K9825" s="228" t="s">
        <v>23203</v>
      </c>
      <c r="L9825" s="228" t="s">
        <v>23204</v>
      </c>
      <c r="M9825" s="229">
        <v>44806</v>
      </c>
      <c r="N9825" s="227" t="s">
        <v>19778</v>
      </c>
      <c r="O9825" s="243"/>
      <c r="P9825" s="227" t="s">
        <v>19780</v>
      </c>
      <c r="Q9825" s="243"/>
      <c r="S9825" s="354"/>
    </row>
    <row r="9826" spans="1:19" s="245" customFormat="1" ht="13.15" customHeight="1">
      <c r="A9826" s="245" t="str">
        <f t="shared" si="308"/>
        <v>3926222021063893121</v>
      </c>
      <c r="B9826" s="217" t="s">
        <v>19891</v>
      </c>
      <c r="C9826" s="227" t="s">
        <v>23720</v>
      </c>
      <c r="D9826" s="227" t="s">
        <v>3106</v>
      </c>
      <c r="E9826" s="227" t="s">
        <v>23723</v>
      </c>
      <c r="F9826" s="227" t="s">
        <v>3106</v>
      </c>
      <c r="G9826" s="227" t="s">
        <v>3106</v>
      </c>
      <c r="H9826" s="228" t="s">
        <v>18778</v>
      </c>
      <c r="I9826" s="228" t="s">
        <v>23722</v>
      </c>
      <c r="J9826" s="201" t="str">
        <f t="shared" si="307"/>
        <v>9999</v>
      </c>
      <c r="K9826" s="228" t="s">
        <v>23203</v>
      </c>
      <c r="L9826" s="228" t="s">
        <v>23204</v>
      </c>
      <c r="M9826" s="229">
        <v>44806</v>
      </c>
      <c r="N9826" s="227" t="s">
        <v>18777</v>
      </c>
      <c r="O9826" s="243"/>
      <c r="P9826" s="227" t="s">
        <v>19920</v>
      </c>
      <c r="Q9826" s="243"/>
      <c r="S9826" s="354"/>
    </row>
    <row r="9827" spans="1:19" s="245" customFormat="1" ht="13.15" customHeight="1">
      <c r="A9827" s="245" t="str">
        <f t="shared" si="308"/>
        <v>3791386011073022026</v>
      </c>
      <c r="B9827" s="217" t="s">
        <v>19891</v>
      </c>
      <c r="C9827" s="227" t="s">
        <v>23724</v>
      </c>
      <c r="D9827" s="227" t="s">
        <v>3106</v>
      </c>
      <c r="E9827" s="227" t="s">
        <v>23725</v>
      </c>
      <c r="F9827" s="227" t="s">
        <v>3106</v>
      </c>
      <c r="G9827" s="227" t="s">
        <v>3106</v>
      </c>
      <c r="H9827" s="228" t="s">
        <v>23524</v>
      </c>
      <c r="I9827" s="228" t="s">
        <v>23726</v>
      </c>
      <c r="J9827" s="201" t="str">
        <f t="shared" si="307"/>
        <v>9999</v>
      </c>
      <c r="K9827" s="228" t="s">
        <v>23203</v>
      </c>
      <c r="L9827" s="228" t="s">
        <v>23204</v>
      </c>
      <c r="M9827" s="229">
        <v>44806</v>
      </c>
      <c r="N9827" s="227" t="s">
        <v>23526</v>
      </c>
      <c r="O9827" s="243"/>
      <c r="P9827" s="227" t="s">
        <v>23527</v>
      </c>
      <c r="Q9827" s="243"/>
      <c r="S9827" s="354"/>
    </row>
    <row r="9828" spans="1:19" s="245" customFormat="1" ht="13.15" customHeight="1">
      <c r="A9828" s="245" t="str">
        <f t="shared" si="308"/>
        <v>3791386021073022026</v>
      </c>
      <c r="B9828" s="217" t="s">
        <v>19891</v>
      </c>
      <c r="C9828" s="227" t="s">
        <v>23724</v>
      </c>
      <c r="D9828" s="227" t="s">
        <v>3106</v>
      </c>
      <c r="E9828" s="227" t="s">
        <v>23727</v>
      </c>
      <c r="F9828" s="227" t="s">
        <v>3106</v>
      </c>
      <c r="G9828" s="227" t="s">
        <v>3106</v>
      </c>
      <c r="H9828" s="228" t="s">
        <v>23524</v>
      </c>
      <c r="I9828" s="228" t="s">
        <v>23726</v>
      </c>
      <c r="J9828" s="201" t="str">
        <f t="shared" si="307"/>
        <v>9999</v>
      </c>
      <c r="K9828" s="228" t="s">
        <v>23203</v>
      </c>
      <c r="L9828" s="228" t="s">
        <v>23204</v>
      </c>
      <c r="M9828" s="229">
        <v>44806</v>
      </c>
      <c r="N9828" s="227" t="s">
        <v>23526</v>
      </c>
      <c r="O9828" s="243"/>
      <c r="P9828" s="227" t="s">
        <v>23527</v>
      </c>
      <c r="Q9828" s="243"/>
      <c r="S9828" s="354"/>
    </row>
    <row r="9829" spans="1:19" s="245" customFormat="1" ht="13.15" customHeight="1">
      <c r="A9829" s="245" t="str">
        <f t="shared" si="308"/>
        <v>3791386031073022026</v>
      </c>
      <c r="B9829" s="217" t="s">
        <v>19891</v>
      </c>
      <c r="C9829" s="227" t="s">
        <v>23724</v>
      </c>
      <c r="D9829" s="227" t="s">
        <v>3106</v>
      </c>
      <c r="E9829" s="227" t="s">
        <v>23728</v>
      </c>
      <c r="F9829" s="227" t="s">
        <v>3106</v>
      </c>
      <c r="G9829" s="227" t="s">
        <v>3106</v>
      </c>
      <c r="H9829" s="228" t="s">
        <v>23524</v>
      </c>
      <c r="I9829" s="228" t="s">
        <v>23726</v>
      </c>
      <c r="J9829" s="201" t="str">
        <f t="shared" si="307"/>
        <v>9999</v>
      </c>
      <c r="K9829" s="228" t="s">
        <v>23203</v>
      </c>
      <c r="L9829" s="228" t="s">
        <v>23204</v>
      </c>
      <c r="M9829" s="229">
        <v>44806</v>
      </c>
      <c r="N9829" s="227" t="s">
        <v>23526</v>
      </c>
      <c r="O9829" s="243"/>
      <c r="P9829" s="227" t="s">
        <v>23527</v>
      </c>
      <c r="Q9829" s="243"/>
      <c r="S9829" s="354"/>
    </row>
    <row r="9830" spans="1:19" s="245" customFormat="1" ht="13.15" customHeight="1">
      <c r="A9830" s="245" t="str">
        <f t="shared" si="308"/>
        <v>3791386041073022026</v>
      </c>
      <c r="B9830" s="217" t="s">
        <v>19891</v>
      </c>
      <c r="C9830" s="227" t="s">
        <v>23724</v>
      </c>
      <c r="D9830" s="227" t="s">
        <v>3106</v>
      </c>
      <c r="E9830" s="227" t="s">
        <v>23729</v>
      </c>
      <c r="F9830" s="227" t="s">
        <v>3106</v>
      </c>
      <c r="G9830" s="227" t="s">
        <v>3106</v>
      </c>
      <c r="H9830" s="228" t="s">
        <v>23524</v>
      </c>
      <c r="I9830" s="228" t="s">
        <v>23726</v>
      </c>
      <c r="J9830" s="201" t="str">
        <f t="shared" si="307"/>
        <v>9999</v>
      </c>
      <c r="K9830" s="228" t="s">
        <v>23203</v>
      </c>
      <c r="L9830" s="228" t="s">
        <v>23204</v>
      </c>
      <c r="M9830" s="229">
        <v>44806</v>
      </c>
      <c r="N9830" s="227" t="s">
        <v>23526</v>
      </c>
      <c r="O9830" s="243"/>
      <c r="P9830" s="227" t="s">
        <v>23527</v>
      </c>
      <c r="Q9830" s="243"/>
      <c r="S9830" s="354"/>
    </row>
    <row r="9831" spans="1:19" s="245" customFormat="1" ht="13.15" customHeight="1">
      <c r="A9831" s="245" t="str">
        <f t="shared" si="308"/>
        <v>1045148031073552808</v>
      </c>
      <c r="B9831" s="217" t="s">
        <v>19891</v>
      </c>
      <c r="C9831" s="227" t="s">
        <v>23730</v>
      </c>
      <c r="D9831" s="227" t="s">
        <v>3106</v>
      </c>
      <c r="E9831" s="227" t="s">
        <v>23731</v>
      </c>
      <c r="F9831" s="227" t="s">
        <v>3106</v>
      </c>
      <c r="G9831" s="227" t="s">
        <v>3106</v>
      </c>
      <c r="H9831" s="228" t="s">
        <v>23501</v>
      </c>
      <c r="I9831" s="228" t="s">
        <v>23732</v>
      </c>
      <c r="J9831" s="201" t="str">
        <f t="shared" si="307"/>
        <v>9999</v>
      </c>
      <c r="K9831" s="228" t="s">
        <v>23203</v>
      </c>
      <c r="L9831" s="228" t="s">
        <v>23204</v>
      </c>
      <c r="M9831" s="229">
        <v>44806</v>
      </c>
      <c r="N9831" s="227" t="s">
        <v>20211</v>
      </c>
      <c r="O9831" s="243"/>
      <c r="P9831" s="227" t="s">
        <v>19975</v>
      </c>
      <c r="Q9831" s="243"/>
      <c r="S9831" s="354"/>
    </row>
    <row r="9832" spans="1:19" s="245" customFormat="1" ht="13.15" customHeight="1">
      <c r="A9832" s="245" t="str">
        <f t="shared" si="308"/>
        <v>1045148091073552808</v>
      </c>
      <c r="B9832" s="217" t="s">
        <v>19891</v>
      </c>
      <c r="C9832" s="227" t="s">
        <v>23730</v>
      </c>
      <c r="D9832" s="227" t="s">
        <v>3106</v>
      </c>
      <c r="E9832" s="227" t="s">
        <v>23733</v>
      </c>
      <c r="F9832" s="227" t="s">
        <v>3106</v>
      </c>
      <c r="G9832" s="227" t="s">
        <v>3106</v>
      </c>
      <c r="H9832" s="228" t="s">
        <v>23501</v>
      </c>
      <c r="I9832" s="228" t="s">
        <v>23732</v>
      </c>
      <c r="J9832" s="201" t="str">
        <f t="shared" si="307"/>
        <v>9999</v>
      </c>
      <c r="K9832" s="228" t="s">
        <v>23203</v>
      </c>
      <c r="L9832" s="228" t="s">
        <v>23204</v>
      </c>
      <c r="M9832" s="229">
        <v>44806</v>
      </c>
      <c r="N9832" s="227" t="s">
        <v>20211</v>
      </c>
      <c r="O9832" s="243"/>
      <c r="P9832" s="227" t="s">
        <v>19975</v>
      </c>
      <c r="Q9832" s="243"/>
      <c r="S9832" s="354"/>
    </row>
    <row r="9833" spans="1:19" s="245" customFormat="1" ht="13.15" customHeight="1">
      <c r="A9833" s="245" t="str">
        <f t="shared" si="308"/>
        <v>1045148101073552808</v>
      </c>
      <c r="B9833" s="217" t="s">
        <v>19891</v>
      </c>
      <c r="C9833" s="227" t="s">
        <v>23730</v>
      </c>
      <c r="D9833" s="227" t="s">
        <v>3106</v>
      </c>
      <c r="E9833" s="227" t="s">
        <v>23734</v>
      </c>
      <c r="F9833" s="227" t="s">
        <v>3106</v>
      </c>
      <c r="G9833" s="227" t="s">
        <v>3106</v>
      </c>
      <c r="H9833" s="228" t="s">
        <v>23501</v>
      </c>
      <c r="I9833" s="228" t="s">
        <v>23732</v>
      </c>
      <c r="J9833" s="201" t="str">
        <f t="shared" si="307"/>
        <v>9999</v>
      </c>
      <c r="K9833" s="228" t="s">
        <v>23203</v>
      </c>
      <c r="L9833" s="228" t="s">
        <v>23204</v>
      </c>
      <c r="M9833" s="229">
        <v>44806</v>
      </c>
      <c r="N9833" s="227" t="s">
        <v>20211</v>
      </c>
      <c r="O9833" s="243"/>
      <c r="P9833" s="227" t="s">
        <v>19975</v>
      </c>
      <c r="Q9833" s="243"/>
      <c r="S9833" s="354"/>
    </row>
    <row r="9834" spans="1:19" s="245" customFormat="1" ht="13.15" customHeight="1">
      <c r="A9834" s="245" t="str">
        <f t="shared" si="308"/>
        <v>1045148111073552808</v>
      </c>
      <c r="B9834" s="217" t="s">
        <v>19891</v>
      </c>
      <c r="C9834" s="227" t="s">
        <v>23730</v>
      </c>
      <c r="D9834" s="227" t="s">
        <v>3106</v>
      </c>
      <c r="E9834" s="227" t="s">
        <v>23735</v>
      </c>
      <c r="F9834" s="227" t="s">
        <v>3106</v>
      </c>
      <c r="G9834" s="227" t="s">
        <v>3106</v>
      </c>
      <c r="H9834" s="228" t="s">
        <v>23501</v>
      </c>
      <c r="I9834" s="228" t="s">
        <v>23732</v>
      </c>
      <c r="J9834" s="201" t="str">
        <f t="shared" si="307"/>
        <v>9999</v>
      </c>
      <c r="K9834" s="228" t="s">
        <v>23203</v>
      </c>
      <c r="L9834" s="228" t="s">
        <v>23204</v>
      </c>
      <c r="M9834" s="229">
        <v>44806</v>
      </c>
      <c r="N9834" s="227" t="s">
        <v>20211</v>
      </c>
      <c r="O9834" s="243"/>
      <c r="P9834" s="227" t="s">
        <v>19975</v>
      </c>
      <c r="Q9834" s="243"/>
      <c r="S9834" s="354"/>
    </row>
    <row r="9835" spans="1:19" s="245" customFormat="1" ht="13.15" customHeight="1">
      <c r="A9835" s="245" t="str">
        <f t="shared" si="308"/>
        <v>1045148121073552808</v>
      </c>
      <c r="B9835" s="217" t="s">
        <v>19891</v>
      </c>
      <c r="C9835" s="227" t="s">
        <v>23730</v>
      </c>
      <c r="D9835" s="227" t="s">
        <v>3106</v>
      </c>
      <c r="E9835" s="227" t="s">
        <v>23736</v>
      </c>
      <c r="F9835" s="227" t="s">
        <v>3106</v>
      </c>
      <c r="G9835" s="227" t="s">
        <v>3106</v>
      </c>
      <c r="H9835" s="228" t="s">
        <v>23501</v>
      </c>
      <c r="I9835" s="228" t="s">
        <v>23732</v>
      </c>
      <c r="J9835" s="201" t="str">
        <f t="shared" si="307"/>
        <v>9999</v>
      </c>
      <c r="K9835" s="228" t="s">
        <v>23203</v>
      </c>
      <c r="L9835" s="228" t="s">
        <v>23204</v>
      </c>
      <c r="M9835" s="229">
        <v>44806</v>
      </c>
      <c r="N9835" s="227" t="s">
        <v>20211</v>
      </c>
      <c r="O9835" s="243"/>
      <c r="P9835" s="227" t="s">
        <v>19975</v>
      </c>
      <c r="Q9835" s="243"/>
      <c r="S9835" s="354"/>
    </row>
    <row r="9836" spans="1:19" s="245" customFormat="1" ht="13.15" customHeight="1">
      <c r="A9836" s="245" t="str">
        <f t="shared" si="308"/>
        <v>1045148131073552808</v>
      </c>
      <c r="B9836" s="217" t="s">
        <v>19891</v>
      </c>
      <c r="C9836" s="227" t="s">
        <v>23730</v>
      </c>
      <c r="D9836" s="227" t="s">
        <v>3106</v>
      </c>
      <c r="E9836" s="227" t="s">
        <v>23737</v>
      </c>
      <c r="F9836" s="227" t="s">
        <v>3106</v>
      </c>
      <c r="G9836" s="227" t="s">
        <v>3106</v>
      </c>
      <c r="H9836" s="228" t="s">
        <v>23501</v>
      </c>
      <c r="I9836" s="228" t="s">
        <v>23732</v>
      </c>
      <c r="J9836" s="201" t="str">
        <f t="shared" si="307"/>
        <v>9999</v>
      </c>
      <c r="K9836" s="228" t="s">
        <v>23203</v>
      </c>
      <c r="L9836" s="228" t="s">
        <v>23204</v>
      </c>
      <c r="M9836" s="229">
        <v>44806</v>
      </c>
      <c r="N9836" s="227" t="s">
        <v>20211</v>
      </c>
      <c r="O9836" s="243"/>
      <c r="P9836" s="227" t="s">
        <v>19975</v>
      </c>
      <c r="Q9836" s="243"/>
      <c r="S9836" s="354"/>
    </row>
    <row r="9837" spans="1:19" s="245" customFormat="1" ht="13.15" customHeight="1">
      <c r="A9837" s="245" t="str">
        <f t="shared" si="308"/>
        <v>1045148141073552808</v>
      </c>
      <c r="B9837" s="217" t="s">
        <v>19891</v>
      </c>
      <c r="C9837" s="227" t="s">
        <v>23730</v>
      </c>
      <c r="D9837" s="227" t="s">
        <v>3106</v>
      </c>
      <c r="E9837" s="227" t="s">
        <v>23738</v>
      </c>
      <c r="F9837" s="227" t="s">
        <v>3106</v>
      </c>
      <c r="G9837" s="227" t="s">
        <v>3106</v>
      </c>
      <c r="H9837" s="228" t="s">
        <v>23501</v>
      </c>
      <c r="I9837" s="228" t="s">
        <v>23732</v>
      </c>
      <c r="J9837" s="201" t="str">
        <f t="shared" si="307"/>
        <v>9999</v>
      </c>
      <c r="K9837" s="228" t="s">
        <v>23203</v>
      </c>
      <c r="L9837" s="228" t="s">
        <v>23204</v>
      </c>
      <c r="M9837" s="229">
        <v>44806</v>
      </c>
      <c r="N9837" s="227" t="s">
        <v>20211</v>
      </c>
      <c r="O9837" s="243"/>
      <c r="P9837" s="227" t="s">
        <v>19975</v>
      </c>
      <c r="Q9837" s="243"/>
      <c r="S9837" s="354"/>
    </row>
    <row r="9838" spans="1:19" s="245" customFormat="1" ht="13.15" customHeight="1">
      <c r="A9838" s="245" t="str">
        <f t="shared" si="308"/>
        <v>1045148151073552808</v>
      </c>
      <c r="B9838" s="217" t="s">
        <v>19891</v>
      </c>
      <c r="C9838" s="227" t="s">
        <v>23730</v>
      </c>
      <c r="D9838" s="227" t="s">
        <v>3106</v>
      </c>
      <c r="E9838" s="227" t="s">
        <v>23739</v>
      </c>
      <c r="F9838" s="227" t="s">
        <v>3106</v>
      </c>
      <c r="G9838" s="227" t="s">
        <v>3106</v>
      </c>
      <c r="H9838" s="228" t="s">
        <v>23501</v>
      </c>
      <c r="I9838" s="228" t="s">
        <v>23732</v>
      </c>
      <c r="J9838" s="201" t="str">
        <f t="shared" si="307"/>
        <v>9999</v>
      </c>
      <c r="K9838" s="228" t="s">
        <v>23203</v>
      </c>
      <c r="L9838" s="228" t="s">
        <v>23204</v>
      </c>
      <c r="M9838" s="229">
        <v>44806</v>
      </c>
      <c r="N9838" s="227" t="s">
        <v>20211</v>
      </c>
      <c r="O9838" s="243"/>
      <c r="P9838" s="227" t="s">
        <v>19975</v>
      </c>
      <c r="Q9838" s="243"/>
      <c r="S9838" s="354"/>
    </row>
    <row r="9839" spans="1:19" s="245" customFormat="1" ht="13.15" customHeight="1">
      <c r="A9839" s="245" t="str">
        <f t="shared" si="308"/>
        <v>1045148161073552808</v>
      </c>
      <c r="B9839" s="217" t="s">
        <v>19891</v>
      </c>
      <c r="C9839" s="227" t="s">
        <v>23730</v>
      </c>
      <c r="D9839" s="227" t="s">
        <v>3106</v>
      </c>
      <c r="E9839" s="227" t="s">
        <v>23740</v>
      </c>
      <c r="F9839" s="227" t="s">
        <v>3106</v>
      </c>
      <c r="G9839" s="227" t="s">
        <v>3106</v>
      </c>
      <c r="H9839" s="228" t="s">
        <v>23501</v>
      </c>
      <c r="I9839" s="228" t="s">
        <v>23732</v>
      </c>
      <c r="J9839" s="201" t="str">
        <f t="shared" si="307"/>
        <v>9999</v>
      </c>
      <c r="K9839" s="228" t="s">
        <v>23203</v>
      </c>
      <c r="L9839" s="228" t="s">
        <v>23204</v>
      </c>
      <c r="M9839" s="229">
        <v>44806</v>
      </c>
      <c r="N9839" s="227" t="s">
        <v>20211</v>
      </c>
      <c r="O9839" s="243"/>
      <c r="P9839" s="227" t="s">
        <v>19975</v>
      </c>
      <c r="Q9839" s="243"/>
      <c r="S9839" s="354"/>
    </row>
    <row r="9840" spans="1:19" s="245" customFormat="1" ht="13.15" customHeight="1">
      <c r="A9840" s="245" t="str">
        <f t="shared" si="308"/>
        <v>2008583011073562948</v>
      </c>
      <c r="B9840" s="217" t="s">
        <v>19891</v>
      </c>
      <c r="C9840" s="227" t="s">
        <v>23741</v>
      </c>
      <c r="D9840" s="227" t="s">
        <v>3106</v>
      </c>
      <c r="E9840" s="227" t="s">
        <v>23742</v>
      </c>
      <c r="F9840" s="227" t="s">
        <v>3106</v>
      </c>
      <c r="G9840" s="227" t="s">
        <v>3106</v>
      </c>
      <c r="H9840" s="228" t="s">
        <v>23524</v>
      </c>
      <c r="I9840" s="228" t="s">
        <v>23743</v>
      </c>
      <c r="J9840" s="201" t="str">
        <f t="shared" si="307"/>
        <v>9999</v>
      </c>
      <c r="K9840" s="228" t="s">
        <v>23203</v>
      </c>
      <c r="L9840" s="228" t="s">
        <v>23204</v>
      </c>
      <c r="M9840" s="229">
        <v>44806</v>
      </c>
      <c r="N9840" s="227" t="s">
        <v>23526</v>
      </c>
      <c r="O9840" s="243"/>
      <c r="P9840" s="227" t="s">
        <v>23527</v>
      </c>
      <c r="Q9840" s="243"/>
      <c r="S9840" s="354"/>
    </row>
    <row r="9841" spans="1:19" s="245" customFormat="1" ht="13.15" customHeight="1">
      <c r="A9841" s="245" t="str">
        <f t="shared" si="308"/>
        <v>2008583021073562948</v>
      </c>
      <c r="B9841" s="217" t="s">
        <v>19891</v>
      </c>
      <c r="C9841" s="227" t="s">
        <v>23741</v>
      </c>
      <c r="D9841" s="227" t="s">
        <v>3106</v>
      </c>
      <c r="E9841" s="227" t="s">
        <v>23744</v>
      </c>
      <c r="F9841" s="227" t="s">
        <v>3106</v>
      </c>
      <c r="G9841" s="227" t="s">
        <v>3106</v>
      </c>
      <c r="H9841" s="228" t="s">
        <v>23524</v>
      </c>
      <c r="I9841" s="228" t="s">
        <v>23743</v>
      </c>
      <c r="J9841" s="201" t="str">
        <f t="shared" si="307"/>
        <v>9999</v>
      </c>
      <c r="K9841" s="228" t="s">
        <v>23203</v>
      </c>
      <c r="L9841" s="228" t="s">
        <v>23204</v>
      </c>
      <c r="M9841" s="229">
        <v>44806</v>
      </c>
      <c r="N9841" s="227" t="s">
        <v>23526</v>
      </c>
      <c r="O9841" s="243"/>
      <c r="P9841" s="227" t="s">
        <v>23527</v>
      </c>
      <c r="Q9841" s="243"/>
      <c r="S9841" s="354"/>
    </row>
    <row r="9842" spans="1:19" s="245" customFormat="1" ht="13.15" customHeight="1">
      <c r="A9842" s="245" t="str">
        <f t="shared" si="308"/>
        <v>0915266021073582656</v>
      </c>
      <c r="B9842" s="217" t="s">
        <v>19891</v>
      </c>
      <c r="C9842" s="227" t="s">
        <v>23745</v>
      </c>
      <c r="D9842" s="227" t="s">
        <v>3106</v>
      </c>
      <c r="E9842" s="227" t="s">
        <v>23746</v>
      </c>
      <c r="F9842" s="227" t="s">
        <v>3106</v>
      </c>
      <c r="G9842" s="227" t="s">
        <v>3106</v>
      </c>
      <c r="H9842" s="228" t="s">
        <v>20075</v>
      </c>
      <c r="I9842" s="228" t="s">
        <v>23747</v>
      </c>
      <c r="J9842" s="248" t="str">
        <f t="shared" si="307"/>
        <v>9999</v>
      </c>
      <c r="K9842" s="228" t="s">
        <v>23203</v>
      </c>
      <c r="L9842" s="228" t="s">
        <v>23204</v>
      </c>
      <c r="M9842" s="229">
        <v>44806</v>
      </c>
      <c r="N9842" s="227" t="s">
        <v>20074</v>
      </c>
      <c r="O9842" s="243"/>
      <c r="P9842" s="227" t="s">
        <v>18777</v>
      </c>
      <c r="Q9842" s="243"/>
      <c r="S9842" s="354"/>
    </row>
    <row r="9843" spans="1:19" s="245" customFormat="1" ht="13.15" customHeight="1">
      <c r="A9843" s="245" t="str">
        <f t="shared" si="308"/>
        <v>3613671011073924767</v>
      </c>
      <c r="B9843" s="217" t="s">
        <v>19891</v>
      </c>
      <c r="C9843" s="227" t="s">
        <v>23748</v>
      </c>
      <c r="D9843" s="227" t="s">
        <v>3106</v>
      </c>
      <c r="E9843" s="227" t="s">
        <v>23749</v>
      </c>
      <c r="F9843" s="227" t="s">
        <v>3106</v>
      </c>
      <c r="G9843" s="227" t="s">
        <v>3106</v>
      </c>
      <c r="H9843" s="228" t="s">
        <v>23750</v>
      </c>
      <c r="I9843" s="228" t="s">
        <v>23751</v>
      </c>
      <c r="J9843" s="201" t="str">
        <f t="shared" si="307"/>
        <v>9999</v>
      </c>
      <c r="K9843" s="228" t="s">
        <v>23203</v>
      </c>
      <c r="L9843" s="228" t="s">
        <v>23204</v>
      </c>
      <c r="M9843" s="229">
        <v>44806</v>
      </c>
      <c r="N9843" s="227" t="s">
        <v>23752</v>
      </c>
      <c r="O9843" s="243"/>
      <c r="P9843" s="227" t="s">
        <v>23753</v>
      </c>
      <c r="Q9843" s="243"/>
      <c r="S9843" s="354"/>
    </row>
    <row r="9844" spans="1:19" s="245" customFormat="1" ht="13.15" customHeight="1">
      <c r="A9844" s="245" t="str">
        <f t="shared" si="308"/>
        <v>3613671021073924767</v>
      </c>
      <c r="B9844" s="217" t="s">
        <v>19891</v>
      </c>
      <c r="C9844" s="227" t="s">
        <v>23748</v>
      </c>
      <c r="D9844" s="227" t="s">
        <v>3106</v>
      </c>
      <c r="E9844" s="227" t="s">
        <v>23754</v>
      </c>
      <c r="F9844" s="227" t="s">
        <v>3106</v>
      </c>
      <c r="G9844" s="227" t="s">
        <v>3106</v>
      </c>
      <c r="H9844" s="228" t="s">
        <v>23750</v>
      </c>
      <c r="I9844" s="228" t="s">
        <v>23751</v>
      </c>
      <c r="J9844" s="201" t="str">
        <f t="shared" si="307"/>
        <v>9999</v>
      </c>
      <c r="K9844" s="228" t="s">
        <v>23203</v>
      </c>
      <c r="L9844" s="228" t="s">
        <v>23204</v>
      </c>
      <c r="M9844" s="229">
        <v>44806</v>
      </c>
      <c r="N9844" s="227" t="s">
        <v>23752</v>
      </c>
      <c r="O9844" s="243"/>
      <c r="P9844" s="227" t="s">
        <v>23753</v>
      </c>
      <c r="Q9844" s="243"/>
      <c r="S9844" s="354"/>
    </row>
    <row r="9845" spans="1:19" s="245" customFormat="1" ht="13.15" customHeight="1">
      <c r="A9845" s="245" t="str">
        <f t="shared" si="308"/>
        <v>3613671031073924767</v>
      </c>
      <c r="B9845" s="217" t="s">
        <v>19891</v>
      </c>
      <c r="C9845" s="227" t="s">
        <v>23748</v>
      </c>
      <c r="D9845" s="227" t="s">
        <v>3106</v>
      </c>
      <c r="E9845" s="227" t="s">
        <v>23755</v>
      </c>
      <c r="F9845" s="227" t="s">
        <v>3106</v>
      </c>
      <c r="G9845" s="227" t="s">
        <v>3106</v>
      </c>
      <c r="H9845" s="228" t="s">
        <v>23750</v>
      </c>
      <c r="I9845" s="228" t="s">
        <v>23751</v>
      </c>
      <c r="J9845" s="201" t="str">
        <f t="shared" si="307"/>
        <v>9999</v>
      </c>
      <c r="K9845" s="228" t="s">
        <v>23203</v>
      </c>
      <c r="L9845" s="228" t="s">
        <v>23204</v>
      </c>
      <c r="M9845" s="229">
        <v>44806</v>
      </c>
      <c r="N9845" s="227" t="s">
        <v>23752</v>
      </c>
      <c r="O9845" s="243"/>
      <c r="P9845" s="227" t="s">
        <v>23753</v>
      </c>
      <c r="Q9845" s="243"/>
      <c r="S9845" s="354"/>
    </row>
    <row r="9846" spans="1:19" s="245" customFormat="1" ht="13.15" customHeight="1">
      <c r="A9846" s="245" t="str">
        <f t="shared" si="308"/>
        <v>3613671041073924767</v>
      </c>
      <c r="B9846" s="217" t="s">
        <v>19891</v>
      </c>
      <c r="C9846" s="227" t="s">
        <v>23748</v>
      </c>
      <c r="D9846" s="227" t="s">
        <v>3106</v>
      </c>
      <c r="E9846" s="227" t="s">
        <v>23756</v>
      </c>
      <c r="F9846" s="227" t="s">
        <v>3106</v>
      </c>
      <c r="G9846" s="227" t="s">
        <v>3106</v>
      </c>
      <c r="H9846" s="228" t="s">
        <v>23750</v>
      </c>
      <c r="I9846" s="228" t="s">
        <v>23751</v>
      </c>
      <c r="J9846" s="201" t="str">
        <f t="shared" si="307"/>
        <v>9999</v>
      </c>
      <c r="K9846" s="228" t="s">
        <v>23203</v>
      </c>
      <c r="L9846" s="228" t="s">
        <v>23204</v>
      </c>
      <c r="M9846" s="229">
        <v>44806</v>
      </c>
      <c r="N9846" s="227" t="s">
        <v>23752</v>
      </c>
      <c r="O9846" s="243"/>
      <c r="P9846" s="227" t="s">
        <v>23753</v>
      </c>
      <c r="Q9846" s="243"/>
      <c r="S9846" s="354"/>
    </row>
    <row r="9847" spans="1:19" s="245" customFormat="1" ht="13.15" customHeight="1">
      <c r="A9847" s="245" t="str">
        <f t="shared" si="308"/>
        <v>3859563011083010060</v>
      </c>
      <c r="B9847" s="217" t="s">
        <v>19891</v>
      </c>
      <c r="C9847" s="227" t="s">
        <v>23757</v>
      </c>
      <c r="D9847" s="227" t="s">
        <v>3106</v>
      </c>
      <c r="E9847" s="227" t="s">
        <v>23758</v>
      </c>
      <c r="F9847" s="227" t="s">
        <v>3106</v>
      </c>
      <c r="G9847" s="227" t="s">
        <v>3106</v>
      </c>
      <c r="H9847" s="228" t="s">
        <v>19904</v>
      </c>
      <c r="I9847" s="228" t="s">
        <v>23759</v>
      </c>
      <c r="J9847" s="201" t="str">
        <f t="shared" si="307"/>
        <v>9999</v>
      </c>
      <c r="K9847" s="228" t="s">
        <v>23203</v>
      </c>
      <c r="L9847" s="228" t="s">
        <v>23204</v>
      </c>
      <c r="M9847" s="229">
        <v>44806</v>
      </c>
      <c r="N9847" s="227" t="s">
        <v>19903</v>
      </c>
      <c r="O9847" s="243"/>
      <c r="P9847" s="227" t="s">
        <v>23760</v>
      </c>
      <c r="Q9847" s="243"/>
      <c r="S9847" s="354"/>
    </row>
    <row r="9848" spans="1:19" s="245" customFormat="1" ht="13.15" customHeight="1">
      <c r="A9848" s="245" t="str">
        <f t="shared" si="308"/>
        <v>3859563021083010060</v>
      </c>
      <c r="B9848" s="217" t="s">
        <v>19891</v>
      </c>
      <c r="C9848" s="227" t="s">
        <v>23757</v>
      </c>
      <c r="D9848" s="227" t="s">
        <v>3106</v>
      </c>
      <c r="E9848" s="227" t="s">
        <v>23761</v>
      </c>
      <c r="F9848" s="227" t="s">
        <v>3106</v>
      </c>
      <c r="G9848" s="227" t="s">
        <v>3106</v>
      </c>
      <c r="H9848" s="228" t="s">
        <v>19904</v>
      </c>
      <c r="I9848" s="228" t="s">
        <v>23759</v>
      </c>
      <c r="J9848" s="201" t="str">
        <f t="shared" si="307"/>
        <v>9999</v>
      </c>
      <c r="K9848" s="228" t="s">
        <v>23203</v>
      </c>
      <c r="L9848" s="228" t="s">
        <v>23204</v>
      </c>
      <c r="M9848" s="229">
        <v>44806</v>
      </c>
      <c r="N9848" s="227" t="s">
        <v>19903</v>
      </c>
      <c r="O9848" s="243"/>
      <c r="P9848" s="227" t="s">
        <v>23760</v>
      </c>
      <c r="Q9848" s="243"/>
      <c r="S9848" s="354"/>
    </row>
    <row r="9849" spans="1:19" s="245" customFormat="1" ht="13.15" customHeight="1">
      <c r="A9849" s="245" t="str">
        <f t="shared" si="308"/>
        <v>3715781011083060974</v>
      </c>
      <c r="B9849" s="217" t="s">
        <v>19891</v>
      </c>
      <c r="C9849" s="227" t="s">
        <v>23762</v>
      </c>
      <c r="D9849" s="227" t="s">
        <v>3106</v>
      </c>
      <c r="E9849" s="227" t="s">
        <v>23763</v>
      </c>
      <c r="F9849" s="227" t="s">
        <v>3106</v>
      </c>
      <c r="G9849" s="227" t="s">
        <v>3106</v>
      </c>
      <c r="H9849" s="228" t="s">
        <v>23524</v>
      </c>
      <c r="I9849" s="228" t="s">
        <v>23764</v>
      </c>
      <c r="J9849" s="201" t="str">
        <f t="shared" si="307"/>
        <v>9999</v>
      </c>
      <c r="K9849" s="228" t="s">
        <v>23203</v>
      </c>
      <c r="L9849" s="228" t="s">
        <v>23204</v>
      </c>
      <c r="M9849" s="229">
        <v>44806</v>
      </c>
      <c r="N9849" s="227" t="s">
        <v>23526</v>
      </c>
      <c r="O9849" s="243"/>
      <c r="P9849" s="227" t="s">
        <v>23527</v>
      </c>
      <c r="Q9849" s="243"/>
      <c r="S9849" s="354"/>
    </row>
    <row r="9850" spans="1:19" s="245" customFormat="1" ht="13.15" customHeight="1">
      <c r="A9850" s="245" t="str">
        <f t="shared" si="308"/>
        <v>3715781021083060974</v>
      </c>
      <c r="B9850" s="217" t="s">
        <v>19891</v>
      </c>
      <c r="C9850" s="227" t="s">
        <v>23762</v>
      </c>
      <c r="D9850" s="227" t="s">
        <v>3106</v>
      </c>
      <c r="E9850" s="227" t="s">
        <v>23765</v>
      </c>
      <c r="F9850" s="227" t="s">
        <v>3106</v>
      </c>
      <c r="G9850" s="227" t="s">
        <v>3106</v>
      </c>
      <c r="H9850" s="228" t="s">
        <v>23524</v>
      </c>
      <c r="I9850" s="228" t="s">
        <v>23764</v>
      </c>
      <c r="J9850" s="201" t="str">
        <f t="shared" si="307"/>
        <v>9999</v>
      </c>
      <c r="K9850" s="228" t="s">
        <v>23203</v>
      </c>
      <c r="L9850" s="228" t="s">
        <v>23204</v>
      </c>
      <c r="M9850" s="229">
        <v>44806</v>
      </c>
      <c r="N9850" s="227" t="s">
        <v>23526</v>
      </c>
      <c r="O9850" s="243"/>
      <c r="P9850" s="227" t="s">
        <v>23527</v>
      </c>
      <c r="Q9850" s="243"/>
      <c r="S9850" s="354"/>
    </row>
    <row r="9851" spans="1:19" s="245" customFormat="1" ht="13.15" customHeight="1">
      <c r="A9851" s="245" t="str">
        <f t="shared" si="308"/>
        <v>3715781031083060974</v>
      </c>
      <c r="B9851" s="217" t="s">
        <v>19891</v>
      </c>
      <c r="C9851" s="227" t="s">
        <v>23762</v>
      </c>
      <c r="D9851" s="227" t="s">
        <v>3106</v>
      </c>
      <c r="E9851" s="227" t="s">
        <v>23766</v>
      </c>
      <c r="F9851" s="227" t="s">
        <v>3106</v>
      </c>
      <c r="G9851" s="227" t="s">
        <v>3106</v>
      </c>
      <c r="H9851" s="228" t="s">
        <v>23524</v>
      </c>
      <c r="I9851" s="228" t="s">
        <v>23764</v>
      </c>
      <c r="J9851" s="201" t="str">
        <f t="shared" si="307"/>
        <v>9999</v>
      </c>
      <c r="K9851" s="228" t="s">
        <v>23203</v>
      </c>
      <c r="L9851" s="228" t="s">
        <v>23204</v>
      </c>
      <c r="M9851" s="229">
        <v>44806</v>
      </c>
      <c r="N9851" s="227" t="s">
        <v>23526</v>
      </c>
      <c r="O9851" s="243"/>
      <c r="P9851" s="227" t="s">
        <v>23527</v>
      </c>
      <c r="Q9851" s="243"/>
      <c r="S9851" s="354"/>
    </row>
    <row r="9852" spans="1:19" s="245" customFormat="1" ht="13.15" customHeight="1">
      <c r="A9852" s="245" t="str">
        <f t="shared" si="308"/>
        <v>3715781041083060974</v>
      </c>
      <c r="B9852" s="217" t="s">
        <v>19891</v>
      </c>
      <c r="C9852" s="227" t="s">
        <v>23762</v>
      </c>
      <c r="D9852" s="227" t="s">
        <v>3106</v>
      </c>
      <c r="E9852" s="227" t="s">
        <v>23767</v>
      </c>
      <c r="F9852" s="227" t="s">
        <v>3106</v>
      </c>
      <c r="G9852" s="227" t="s">
        <v>3106</v>
      </c>
      <c r="H9852" s="228" t="s">
        <v>23524</v>
      </c>
      <c r="I9852" s="228" t="s">
        <v>23764</v>
      </c>
      <c r="J9852" s="201" t="str">
        <f t="shared" si="307"/>
        <v>9999</v>
      </c>
      <c r="K9852" s="228" t="s">
        <v>23203</v>
      </c>
      <c r="L9852" s="228" t="s">
        <v>23204</v>
      </c>
      <c r="M9852" s="229">
        <v>44806</v>
      </c>
      <c r="N9852" s="227" t="s">
        <v>23526</v>
      </c>
      <c r="O9852" s="243"/>
      <c r="P9852" s="227" t="s">
        <v>23527</v>
      </c>
      <c r="Q9852" s="243"/>
      <c r="S9852" s="354"/>
    </row>
    <row r="9853" spans="1:19" s="245" customFormat="1" ht="13.15" customHeight="1">
      <c r="A9853" s="245" t="str">
        <f t="shared" si="308"/>
        <v>3715781051083060974</v>
      </c>
      <c r="B9853" s="217" t="s">
        <v>19891</v>
      </c>
      <c r="C9853" s="227" t="s">
        <v>23762</v>
      </c>
      <c r="D9853" s="227" t="s">
        <v>3106</v>
      </c>
      <c r="E9853" s="227" t="s">
        <v>23768</v>
      </c>
      <c r="F9853" s="227" t="s">
        <v>3106</v>
      </c>
      <c r="G9853" s="227" t="s">
        <v>3106</v>
      </c>
      <c r="H9853" s="228" t="s">
        <v>23524</v>
      </c>
      <c r="I9853" s="228" t="s">
        <v>23764</v>
      </c>
      <c r="J9853" s="201" t="str">
        <f t="shared" si="307"/>
        <v>9999</v>
      </c>
      <c r="K9853" s="228" t="s">
        <v>23203</v>
      </c>
      <c r="L9853" s="228" t="s">
        <v>23204</v>
      </c>
      <c r="M9853" s="229">
        <v>44806</v>
      </c>
      <c r="N9853" s="227" t="s">
        <v>23526</v>
      </c>
      <c r="O9853" s="243"/>
      <c r="P9853" s="227" t="s">
        <v>23527</v>
      </c>
      <c r="Q9853" s="243"/>
      <c r="S9853" s="354"/>
    </row>
    <row r="9854" spans="1:19" s="245" customFormat="1" ht="13.15" customHeight="1">
      <c r="A9854" s="245" t="str">
        <f t="shared" si="308"/>
        <v>3715781061083060974</v>
      </c>
      <c r="B9854" s="217" t="s">
        <v>19891</v>
      </c>
      <c r="C9854" s="227" t="s">
        <v>23762</v>
      </c>
      <c r="D9854" s="227" t="s">
        <v>3106</v>
      </c>
      <c r="E9854" s="227" t="s">
        <v>23769</v>
      </c>
      <c r="F9854" s="227" t="s">
        <v>3106</v>
      </c>
      <c r="G9854" s="227" t="s">
        <v>3106</v>
      </c>
      <c r="H9854" s="228" t="s">
        <v>23524</v>
      </c>
      <c r="I9854" s="228" t="s">
        <v>23764</v>
      </c>
      <c r="J9854" s="201" t="str">
        <f t="shared" si="307"/>
        <v>9999</v>
      </c>
      <c r="K9854" s="228" t="s">
        <v>23203</v>
      </c>
      <c r="L9854" s="228" t="s">
        <v>23204</v>
      </c>
      <c r="M9854" s="229">
        <v>44806</v>
      </c>
      <c r="N9854" s="227" t="s">
        <v>23526</v>
      </c>
      <c r="O9854" s="243"/>
      <c r="P9854" s="227" t="s">
        <v>23527</v>
      </c>
      <c r="Q9854" s="243"/>
      <c r="S9854" s="354"/>
    </row>
    <row r="9855" spans="1:19" s="245" customFormat="1" ht="13.15" customHeight="1">
      <c r="A9855" s="245" t="str">
        <f t="shared" si="308"/>
        <v>3715781071083060974</v>
      </c>
      <c r="B9855" s="217" t="s">
        <v>19891</v>
      </c>
      <c r="C9855" s="227" t="s">
        <v>23762</v>
      </c>
      <c r="D9855" s="227" t="s">
        <v>3106</v>
      </c>
      <c r="E9855" s="227" t="s">
        <v>23770</v>
      </c>
      <c r="F9855" s="227" t="s">
        <v>3106</v>
      </c>
      <c r="G9855" s="227" t="s">
        <v>3106</v>
      </c>
      <c r="H9855" s="228" t="s">
        <v>23524</v>
      </c>
      <c r="I9855" s="228" t="s">
        <v>23764</v>
      </c>
      <c r="J9855" s="201" t="str">
        <f t="shared" si="307"/>
        <v>9999</v>
      </c>
      <c r="K9855" s="228" t="s">
        <v>23203</v>
      </c>
      <c r="L9855" s="228" t="s">
        <v>23204</v>
      </c>
      <c r="M9855" s="229">
        <v>44806</v>
      </c>
      <c r="N9855" s="227" t="s">
        <v>23526</v>
      </c>
      <c r="O9855" s="243"/>
      <c r="P9855" s="227" t="s">
        <v>23527</v>
      </c>
      <c r="Q9855" s="243"/>
      <c r="S9855" s="354"/>
    </row>
    <row r="9856" spans="1:19" s="245" customFormat="1" ht="13.15" customHeight="1">
      <c r="A9856" s="245" t="str">
        <f t="shared" si="308"/>
        <v>3715781081083060974</v>
      </c>
      <c r="B9856" s="217" t="s">
        <v>19891</v>
      </c>
      <c r="C9856" s="227" t="s">
        <v>23762</v>
      </c>
      <c r="D9856" s="227" t="s">
        <v>3106</v>
      </c>
      <c r="E9856" s="227" t="s">
        <v>23771</v>
      </c>
      <c r="F9856" s="227" t="s">
        <v>3106</v>
      </c>
      <c r="G9856" s="227" t="s">
        <v>3106</v>
      </c>
      <c r="H9856" s="228" t="s">
        <v>23524</v>
      </c>
      <c r="I9856" s="228" t="s">
        <v>23764</v>
      </c>
      <c r="J9856" s="201" t="str">
        <f t="shared" si="307"/>
        <v>9999</v>
      </c>
      <c r="K9856" s="228" t="s">
        <v>23203</v>
      </c>
      <c r="L9856" s="228" t="s">
        <v>23204</v>
      </c>
      <c r="M9856" s="229">
        <v>44806</v>
      </c>
      <c r="N9856" s="227" t="s">
        <v>23526</v>
      </c>
      <c r="O9856" s="243"/>
      <c r="P9856" s="227" t="s">
        <v>23527</v>
      </c>
      <c r="Q9856" s="243"/>
      <c r="S9856" s="354"/>
    </row>
    <row r="9857" spans="1:19" s="245" customFormat="1" ht="13.15" customHeight="1">
      <c r="A9857" s="245" t="str">
        <f t="shared" si="308"/>
        <v>3715781091083060974</v>
      </c>
      <c r="B9857" s="217" t="s">
        <v>19891</v>
      </c>
      <c r="C9857" s="227" t="s">
        <v>23762</v>
      </c>
      <c r="D9857" s="227" t="s">
        <v>3106</v>
      </c>
      <c r="E9857" s="227" t="s">
        <v>23772</v>
      </c>
      <c r="F9857" s="227" t="s">
        <v>3106</v>
      </c>
      <c r="G9857" s="227" t="s">
        <v>3106</v>
      </c>
      <c r="H9857" s="228" t="s">
        <v>23524</v>
      </c>
      <c r="I9857" s="228" t="s">
        <v>23764</v>
      </c>
      <c r="J9857" s="201" t="str">
        <f t="shared" si="307"/>
        <v>9999</v>
      </c>
      <c r="K9857" s="228" t="s">
        <v>23203</v>
      </c>
      <c r="L9857" s="228" t="s">
        <v>23204</v>
      </c>
      <c r="M9857" s="229">
        <v>44806</v>
      </c>
      <c r="N9857" s="227" t="s">
        <v>23526</v>
      </c>
      <c r="O9857" s="243"/>
      <c r="P9857" s="227" t="s">
        <v>23527</v>
      </c>
      <c r="Q9857" s="243"/>
      <c r="S9857" s="354"/>
    </row>
    <row r="9858" spans="1:19" s="245" customFormat="1" ht="13.15" customHeight="1">
      <c r="A9858" s="245" t="str">
        <f t="shared" si="308"/>
        <v>3715781101083060974</v>
      </c>
      <c r="B9858" s="217" t="s">
        <v>19891</v>
      </c>
      <c r="C9858" s="227" t="s">
        <v>23762</v>
      </c>
      <c r="D9858" s="227" t="s">
        <v>3106</v>
      </c>
      <c r="E9858" s="227" t="s">
        <v>23773</v>
      </c>
      <c r="F9858" s="227" t="s">
        <v>3106</v>
      </c>
      <c r="G9858" s="227" t="s">
        <v>3106</v>
      </c>
      <c r="H9858" s="228" t="s">
        <v>23524</v>
      </c>
      <c r="I9858" s="228" t="s">
        <v>23764</v>
      </c>
      <c r="J9858" s="201" t="str">
        <f t="shared" si="307"/>
        <v>9999</v>
      </c>
      <c r="K9858" s="228" t="s">
        <v>23203</v>
      </c>
      <c r="L9858" s="228" t="s">
        <v>23204</v>
      </c>
      <c r="M9858" s="229">
        <v>44806</v>
      </c>
      <c r="N9858" s="227" t="s">
        <v>23526</v>
      </c>
      <c r="O9858" s="243"/>
      <c r="P9858" s="227" t="s">
        <v>23527</v>
      </c>
      <c r="Q9858" s="243"/>
      <c r="S9858" s="354"/>
    </row>
    <row r="9859" spans="1:19" s="245" customFormat="1" ht="13.15" customHeight="1">
      <c r="A9859" s="245" t="str">
        <f t="shared" si="308"/>
        <v>3715781111083060974</v>
      </c>
      <c r="B9859" s="217" t="s">
        <v>19891</v>
      </c>
      <c r="C9859" s="227" t="s">
        <v>23762</v>
      </c>
      <c r="D9859" s="227" t="s">
        <v>3106</v>
      </c>
      <c r="E9859" s="227" t="s">
        <v>23774</v>
      </c>
      <c r="F9859" s="227" t="s">
        <v>3106</v>
      </c>
      <c r="G9859" s="227" t="s">
        <v>3106</v>
      </c>
      <c r="H9859" s="228" t="s">
        <v>23524</v>
      </c>
      <c r="I9859" s="228" t="s">
        <v>23764</v>
      </c>
      <c r="J9859" s="201" t="str">
        <f t="shared" ref="J9859:J9922" si="309">B9859</f>
        <v>9999</v>
      </c>
      <c r="K9859" s="228" t="s">
        <v>23203</v>
      </c>
      <c r="L9859" s="228" t="s">
        <v>23204</v>
      </c>
      <c r="M9859" s="229">
        <v>44806</v>
      </c>
      <c r="N9859" s="227" t="s">
        <v>23526</v>
      </c>
      <c r="O9859" s="243"/>
      <c r="P9859" s="227" t="s">
        <v>23527</v>
      </c>
      <c r="Q9859" s="243"/>
      <c r="S9859" s="354"/>
    </row>
    <row r="9860" spans="1:19" s="245" customFormat="1" ht="13.15" customHeight="1">
      <c r="A9860" s="245" t="str">
        <f t="shared" si="308"/>
        <v>3862831011083093660</v>
      </c>
      <c r="B9860" s="217" t="s">
        <v>19891</v>
      </c>
      <c r="C9860" s="227" t="s">
        <v>23775</v>
      </c>
      <c r="D9860" s="227" t="s">
        <v>3106</v>
      </c>
      <c r="E9860" s="227" t="s">
        <v>23776</v>
      </c>
      <c r="F9860" s="227" t="s">
        <v>3106</v>
      </c>
      <c r="G9860" s="227" t="s">
        <v>3106</v>
      </c>
      <c r="H9860" s="228" t="s">
        <v>23501</v>
      </c>
      <c r="I9860" s="228" t="s">
        <v>23777</v>
      </c>
      <c r="J9860" s="201" t="str">
        <f t="shared" si="309"/>
        <v>9999</v>
      </c>
      <c r="K9860" s="228" t="s">
        <v>23203</v>
      </c>
      <c r="L9860" s="228" t="s">
        <v>23204</v>
      </c>
      <c r="M9860" s="229">
        <v>44806</v>
      </c>
      <c r="N9860" s="227" t="s">
        <v>20211</v>
      </c>
      <c r="O9860" s="243"/>
      <c r="P9860" s="227" t="s">
        <v>19975</v>
      </c>
      <c r="Q9860" s="243"/>
      <c r="S9860" s="354"/>
    </row>
    <row r="9861" spans="1:19" s="245" customFormat="1" ht="13.15" customHeight="1">
      <c r="A9861" s="245" t="str">
        <f t="shared" si="308"/>
        <v>3862831021083093660</v>
      </c>
      <c r="B9861" s="217" t="s">
        <v>19891</v>
      </c>
      <c r="C9861" s="227" t="s">
        <v>23775</v>
      </c>
      <c r="D9861" s="227" t="s">
        <v>3106</v>
      </c>
      <c r="E9861" s="227" t="s">
        <v>23778</v>
      </c>
      <c r="F9861" s="227" t="s">
        <v>3106</v>
      </c>
      <c r="G9861" s="227" t="s">
        <v>3106</v>
      </c>
      <c r="H9861" s="228" t="s">
        <v>23501</v>
      </c>
      <c r="I9861" s="228" t="s">
        <v>23777</v>
      </c>
      <c r="J9861" s="201" t="str">
        <f t="shared" si="309"/>
        <v>9999</v>
      </c>
      <c r="K9861" s="228" t="s">
        <v>23203</v>
      </c>
      <c r="L9861" s="228" t="s">
        <v>23204</v>
      </c>
      <c r="M9861" s="229">
        <v>44806</v>
      </c>
      <c r="N9861" s="227" t="s">
        <v>20211</v>
      </c>
      <c r="O9861" s="243"/>
      <c r="P9861" s="227" t="s">
        <v>19975</v>
      </c>
      <c r="Q9861" s="243"/>
      <c r="S9861" s="354"/>
    </row>
    <row r="9862" spans="1:19" s="245" customFormat="1" ht="13.15" customHeight="1">
      <c r="A9862" s="245" t="str">
        <f t="shared" si="308"/>
        <v>1605263011083612592</v>
      </c>
      <c r="B9862" s="217" t="s">
        <v>19891</v>
      </c>
      <c r="C9862" s="227" t="s">
        <v>23779</v>
      </c>
      <c r="D9862" s="227" t="s">
        <v>3106</v>
      </c>
      <c r="E9862" s="227" t="s">
        <v>23780</v>
      </c>
      <c r="F9862" s="227" t="s">
        <v>3106</v>
      </c>
      <c r="G9862" s="227" t="s">
        <v>3106</v>
      </c>
      <c r="H9862" s="228" t="s">
        <v>19904</v>
      </c>
      <c r="I9862" s="228" t="s">
        <v>23781</v>
      </c>
      <c r="J9862" s="201" t="str">
        <f t="shared" si="309"/>
        <v>9999</v>
      </c>
      <c r="K9862" s="228" t="s">
        <v>23203</v>
      </c>
      <c r="L9862" s="228" t="s">
        <v>23204</v>
      </c>
      <c r="M9862" s="229">
        <v>44806</v>
      </c>
      <c r="N9862" s="227" t="s">
        <v>19903</v>
      </c>
      <c r="O9862" s="243"/>
      <c r="P9862" s="227" t="s">
        <v>19905</v>
      </c>
      <c r="Q9862" s="243"/>
      <c r="S9862" s="354"/>
    </row>
    <row r="9863" spans="1:19" s="245" customFormat="1" ht="13.15" customHeight="1">
      <c r="A9863" s="245" t="str">
        <f t="shared" si="308"/>
        <v>1605263021083612592</v>
      </c>
      <c r="B9863" s="217" t="s">
        <v>19891</v>
      </c>
      <c r="C9863" s="227" t="s">
        <v>23779</v>
      </c>
      <c r="D9863" s="227" t="s">
        <v>3106</v>
      </c>
      <c r="E9863" s="227" t="s">
        <v>23782</v>
      </c>
      <c r="F9863" s="227" t="s">
        <v>3106</v>
      </c>
      <c r="G9863" s="227" t="s">
        <v>3106</v>
      </c>
      <c r="H9863" s="228" t="s">
        <v>19904</v>
      </c>
      <c r="I9863" s="228" t="s">
        <v>23781</v>
      </c>
      <c r="J9863" s="201" t="str">
        <f t="shared" si="309"/>
        <v>9999</v>
      </c>
      <c r="K9863" s="228" t="s">
        <v>23203</v>
      </c>
      <c r="L9863" s="228" t="s">
        <v>23204</v>
      </c>
      <c r="M9863" s="229">
        <v>44806</v>
      </c>
      <c r="N9863" s="227" t="s">
        <v>19903</v>
      </c>
      <c r="O9863" s="243"/>
      <c r="P9863" s="227" t="s">
        <v>19905</v>
      </c>
      <c r="Q9863" s="243"/>
      <c r="S9863" s="354"/>
    </row>
    <row r="9864" spans="1:19" s="245" customFormat="1" ht="13.15" customHeight="1">
      <c r="A9864" s="245" t="str">
        <f t="shared" si="308"/>
        <v>1605263031083612592</v>
      </c>
      <c r="B9864" s="217" t="s">
        <v>19891</v>
      </c>
      <c r="C9864" s="227" t="s">
        <v>23779</v>
      </c>
      <c r="D9864" s="227" t="s">
        <v>3106</v>
      </c>
      <c r="E9864" s="227" t="s">
        <v>23783</v>
      </c>
      <c r="F9864" s="227" t="s">
        <v>3106</v>
      </c>
      <c r="G9864" s="227" t="s">
        <v>3106</v>
      </c>
      <c r="H9864" s="228" t="s">
        <v>23501</v>
      </c>
      <c r="I9864" s="228" t="s">
        <v>23781</v>
      </c>
      <c r="J9864" s="201" t="str">
        <f t="shared" si="309"/>
        <v>9999</v>
      </c>
      <c r="K9864" s="228" t="s">
        <v>23203</v>
      </c>
      <c r="L9864" s="228" t="s">
        <v>23204</v>
      </c>
      <c r="M9864" s="229">
        <v>44806</v>
      </c>
      <c r="N9864" s="227" t="s">
        <v>20211</v>
      </c>
      <c r="O9864" s="243"/>
      <c r="P9864" s="227" t="s">
        <v>19905</v>
      </c>
      <c r="Q9864" s="243"/>
      <c r="S9864" s="354"/>
    </row>
    <row r="9865" spans="1:19" s="245" customFormat="1" ht="13.15" customHeight="1">
      <c r="A9865" s="245" t="str">
        <f t="shared" si="308"/>
        <v>1605263041083612592</v>
      </c>
      <c r="B9865" s="217" t="s">
        <v>19891</v>
      </c>
      <c r="C9865" s="227" t="s">
        <v>23779</v>
      </c>
      <c r="D9865" s="227" t="s">
        <v>3106</v>
      </c>
      <c r="E9865" s="227" t="s">
        <v>23784</v>
      </c>
      <c r="F9865" s="227" t="s">
        <v>3106</v>
      </c>
      <c r="G9865" s="227" t="s">
        <v>3106</v>
      </c>
      <c r="H9865" s="228" t="s">
        <v>19904</v>
      </c>
      <c r="I9865" s="228" t="s">
        <v>23781</v>
      </c>
      <c r="J9865" s="201" t="str">
        <f t="shared" si="309"/>
        <v>9999</v>
      </c>
      <c r="K9865" s="228" t="s">
        <v>23203</v>
      </c>
      <c r="L9865" s="228" t="s">
        <v>23204</v>
      </c>
      <c r="M9865" s="229">
        <v>44806</v>
      </c>
      <c r="N9865" s="227" t="s">
        <v>19903</v>
      </c>
      <c r="O9865" s="243"/>
      <c r="P9865" s="227" t="s">
        <v>19905</v>
      </c>
      <c r="Q9865" s="243"/>
      <c r="S9865" s="354"/>
    </row>
    <row r="9866" spans="1:19" s="245" customFormat="1" ht="13.15" customHeight="1">
      <c r="A9866" s="245" t="str">
        <f t="shared" si="308"/>
        <v>1605263051083612592</v>
      </c>
      <c r="B9866" s="217" t="s">
        <v>19891</v>
      </c>
      <c r="C9866" s="227" t="s">
        <v>23779</v>
      </c>
      <c r="D9866" s="227" t="s">
        <v>3106</v>
      </c>
      <c r="E9866" s="227" t="s">
        <v>23785</v>
      </c>
      <c r="F9866" s="227" t="s">
        <v>3106</v>
      </c>
      <c r="G9866" s="227" t="s">
        <v>3106</v>
      </c>
      <c r="H9866" s="228" t="s">
        <v>19904</v>
      </c>
      <c r="I9866" s="228" t="s">
        <v>23781</v>
      </c>
      <c r="J9866" s="201" t="str">
        <f t="shared" si="309"/>
        <v>9999</v>
      </c>
      <c r="K9866" s="228" t="s">
        <v>23203</v>
      </c>
      <c r="L9866" s="228" t="s">
        <v>23204</v>
      </c>
      <c r="M9866" s="229">
        <v>44806</v>
      </c>
      <c r="N9866" s="227" t="s">
        <v>19903</v>
      </c>
      <c r="O9866" s="243"/>
      <c r="P9866" s="227" t="s">
        <v>19905</v>
      </c>
      <c r="Q9866" s="243"/>
      <c r="S9866" s="354"/>
    </row>
    <row r="9867" spans="1:19" s="245" customFormat="1" ht="13.15" customHeight="1">
      <c r="A9867" s="245" t="str">
        <f t="shared" si="308"/>
        <v>1605263061083612592</v>
      </c>
      <c r="B9867" s="217" t="s">
        <v>19891</v>
      </c>
      <c r="C9867" s="227" t="s">
        <v>23779</v>
      </c>
      <c r="D9867" s="227" t="s">
        <v>3106</v>
      </c>
      <c r="E9867" s="227" t="s">
        <v>23786</v>
      </c>
      <c r="F9867" s="227" t="s">
        <v>3106</v>
      </c>
      <c r="G9867" s="227" t="s">
        <v>3106</v>
      </c>
      <c r="H9867" s="228" t="s">
        <v>19904</v>
      </c>
      <c r="I9867" s="228" t="s">
        <v>23781</v>
      </c>
      <c r="J9867" s="201" t="str">
        <f t="shared" si="309"/>
        <v>9999</v>
      </c>
      <c r="K9867" s="228" t="s">
        <v>23203</v>
      </c>
      <c r="L9867" s="228" t="s">
        <v>23204</v>
      </c>
      <c r="M9867" s="229">
        <v>44806</v>
      </c>
      <c r="N9867" s="227" t="s">
        <v>19903</v>
      </c>
      <c r="O9867" s="243"/>
      <c r="P9867" s="227" t="s">
        <v>19905</v>
      </c>
      <c r="Q9867" s="243"/>
      <c r="S9867" s="354"/>
    </row>
    <row r="9868" spans="1:19" s="245" customFormat="1" ht="13.15" customHeight="1">
      <c r="A9868" s="245" t="str">
        <f t="shared" si="308"/>
        <v>1605263071083612592</v>
      </c>
      <c r="B9868" s="217" t="s">
        <v>19891</v>
      </c>
      <c r="C9868" s="227" t="s">
        <v>23779</v>
      </c>
      <c r="D9868" s="227" t="s">
        <v>3106</v>
      </c>
      <c r="E9868" s="227" t="s">
        <v>23787</v>
      </c>
      <c r="F9868" s="227" t="s">
        <v>3106</v>
      </c>
      <c r="G9868" s="227" t="s">
        <v>3106</v>
      </c>
      <c r="H9868" s="228" t="s">
        <v>19904</v>
      </c>
      <c r="I9868" s="228" t="s">
        <v>23781</v>
      </c>
      <c r="J9868" s="201" t="str">
        <f t="shared" si="309"/>
        <v>9999</v>
      </c>
      <c r="K9868" s="228" t="s">
        <v>23203</v>
      </c>
      <c r="L9868" s="228" t="s">
        <v>23204</v>
      </c>
      <c r="M9868" s="229">
        <v>44806</v>
      </c>
      <c r="N9868" s="227" t="s">
        <v>19903</v>
      </c>
      <c r="O9868" s="243"/>
      <c r="P9868" s="227" t="s">
        <v>19905</v>
      </c>
      <c r="Q9868" s="243"/>
      <c r="S9868" s="354"/>
    </row>
    <row r="9869" spans="1:19" s="245" customFormat="1" ht="13.15" customHeight="1">
      <c r="A9869" s="245" t="str">
        <f t="shared" si="308"/>
        <v>1605263081083612592</v>
      </c>
      <c r="B9869" s="217" t="s">
        <v>19891</v>
      </c>
      <c r="C9869" s="227" t="s">
        <v>23779</v>
      </c>
      <c r="D9869" s="227" t="s">
        <v>3106</v>
      </c>
      <c r="E9869" s="227" t="s">
        <v>23788</v>
      </c>
      <c r="F9869" s="227" t="s">
        <v>3106</v>
      </c>
      <c r="G9869" s="227" t="s">
        <v>3106</v>
      </c>
      <c r="H9869" s="228" t="s">
        <v>19904</v>
      </c>
      <c r="I9869" s="228" t="s">
        <v>23781</v>
      </c>
      <c r="J9869" s="201" t="str">
        <f t="shared" si="309"/>
        <v>9999</v>
      </c>
      <c r="K9869" s="228" t="s">
        <v>23203</v>
      </c>
      <c r="L9869" s="228" t="s">
        <v>23204</v>
      </c>
      <c r="M9869" s="229">
        <v>44806</v>
      </c>
      <c r="N9869" s="227" t="s">
        <v>19903</v>
      </c>
      <c r="O9869" s="243"/>
      <c r="P9869" s="227" t="s">
        <v>19905</v>
      </c>
      <c r="Q9869" s="243"/>
      <c r="S9869" s="354"/>
    </row>
    <row r="9870" spans="1:19" s="245" customFormat="1" ht="13.15" customHeight="1">
      <c r="A9870" s="245" t="str">
        <f t="shared" si="308"/>
        <v>1752610011083617328</v>
      </c>
      <c r="B9870" s="217" t="s">
        <v>19891</v>
      </c>
      <c r="C9870" s="227" t="s">
        <v>23789</v>
      </c>
      <c r="D9870" s="227" t="s">
        <v>3106</v>
      </c>
      <c r="E9870" s="227" t="s">
        <v>23790</v>
      </c>
      <c r="F9870" s="227" t="s">
        <v>3106</v>
      </c>
      <c r="G9870" s="227" t="s">
        <v>3106</v>
      </c>
      <c r="H9870" s="228" t="s">
        <v>19904</v>
      </c>
      <c r="I9870" s="228" t="s">
        <v>23791</v>
      </c>
      <c r="J9870" s="201" t="str">
        <f t="shared" si="309"/>
        <v>9999</v>
      </c>
      <c r="K9870" s="228" t="s">
        <v>23203</v>
      </c>
      <c r="L9870" s="228" t="s">
        <v>23204</v>
      </c>
      <c r="M9870" s="229">
        <v>44806</v>
      </c>
      <c r="N9870" s="227" t="s">
        <v>19903</v>
      </c>
      <c r="O9870" s="243"/>
      <c r="P9870" s="227" t="s">
        <v>23760</v>
      </c>
      <c r="Q9870" s="243"/>
      <c r="S9870" s="354"/>
    </row>
    <row r="9871" spans="1:19" s="245" customFormat="1" ht="13.15" customHeight="1">
      <c r="A9871" s="245" t="str">
        <f t="shared" si="308"/>
        <v>1752610021083617328</v>
      </c>
      <c r="B9871" s="217" t="s">
        <v>19891</v>
      </c>
      <c r="C9871" s="227" t="s">
        <v>23789</v>
      </c>
      <c r="D9871" s="227" t="s">
        <v>3106</v>
      </c>
      <c r="E9871" s="227" t="s">
        <v>23792</v>
      </c>
      <c r="F9871" s="227" t="s">
        <v>3106</v>
      </c>
      <c r="G9871" s="227" t="s">
        <v>3106</v>
      </c>
      <c r="H9871" s="228" t="s">
        <v>19904</v>
      </c>
      <c r="I9871" s="228" t="s">
        <v>23791</v>
      </c>
      <c r="J9871" s="201" t="str">
        <f t="shared" si="309"/>
        <v>9999</v>
      </c>
      <c r="K9871" s="228" t="s">
        <v>23203</v>
      </c>
      <c r="L9871" s="228" t="s">
        <v>23204</v>
      </c>
      <c r="M9871" s="229">
        <v>44806</v>
      </c>
      <c r="N9871" s="227" t="s">
        <v>19903</v>
      </c>
      <c r="O9871" s="243"/>
      <c r="P9871" s="227" t="s">
        <v>23760</v>
      </c>
      <c r="Q9871" s="243"/>
      <c r="S9871" s="354"/>
    </row>
    <row r="9872" spans="1:19" s="245" customFormat="1" ht="13.15" customHeight="1">
      <c r="A9872" s="245" t="str">
        <f t="shared" si="308"/>
        <v>1336364031083692750</v>
      </c>
      <c r="B9872" s="217" t="s">
        <v>19891</v>
      </c>
      <c r="C9872" s="227" t="s">
        <v>23793</v>
      </c>
      <c r="D9872" s="227" t="s">
        <v>3106</v>
      </c>
      <c r="E9872" s="227" t="s">
        <v>23794</v>
      </c>
      <c r="F9872" s="227" t="s">
        <v>3106</v>
      </c>
      <c r="G9872" s="227" t="s">
        <v>3106</v>
      </c>
      <c r="H9872" s="228" t="s">
        <v>19904</v>
      </c>
      <c r="I9872" s="228" t="s">
        <v>23795</v>
      </c>
      <c r="J9872" s="201" t="str">
        <f t="shared" si="309"/>
        <v>9999</v>
      </c>
      <c r="K9872" s="228" t="s">
        <v>23203</v>
      </c>
      <c r="L9872" s="228" t="s">
        <v>23204</v>
      </c>
      <c r="M9872" s="229">
        <v>44806</v>
      </c>
      <c r="N9872" s="227" t="s">
        <v>19903</v>
      </c>
      <c r="O9872" s="243"/>
      <c r="P9872" s="227" t="s">
        <v>19905</v>
      </c>
      <c r="Q9872" s="243"/>
      <c r="S9872" s="354"/>
    </row>
    <row r="9873" spans="1:19" s="245" customFormat="1" ht="13.15" customHeight="1">
      <c r="A9873" s="245" t="str">
        <f t="shared" si="308"/>
        <v>1336364081083692750</v>
      </c>
      <c r="B9873" s="217" t="s">
        <v>19891</v>
      </c>
      <c r="C9873" s="227" t="s">
        <v>23793</v>
      </c>
      <c r="D9873" s="227" t="s">
        <v>3106</v>
      </c>
      <c r="E9873" s="227" t="s">
        <v>23796</v>
      </c>
      <c r="F9873" s="227" t="s">
        <v>3106</v>
      </c>
      <c r="G9873" s="227" t="s">
        <v>3106</v>
      </c>
      <c r="H9873" s="228" t="s">
        <v>19904</v>
      </c>
      <c r="I9873" s="228" t="s">
        <v>23795</v>
      </c>
      <c r="J9873" s="201" t="str">
        <f t="shared" si="309"/>
        <v>9999</v>
      </c>
      <c r="K9873" s="228" t="s">
        <v>23203</v>
      </c>
      <c r="L9873" s="228" t="s">
        <v>23204</v>
      </c>
      <c r="M9873" s="229">
        <v>44806</v>
      </c>
      <c r="N9873" s="227" t="s">
        <v>19903</v>
      </c>
      <c r="O9873" s="243"/>
      <c r="P9873" s="227" t="s">
        <v>19905</v>
      </c>
      <c r="Q9873" s="243"/>
      <c r="S9873" s="354"/>
    </row>
    <row r="9874" spans="1:19" s="245" customFormat="1" ht="13.15" customHeight="1">
      <c r="A9874" s="245" t="str">
        <f t="shared" si="308"/>
        <v>1336364091083692750</v>
      </c>
      <c r="B9874" s="217" t="s">
        <v>19891</v>
      </c>
      <c r="C9874" s="227" t="s">
        <v>23793</v>
      </c>
      <c r="D9874" s="227" t="s">
        <v>3106</v>
      </c>
      <c r="E9874" s="227" t="s">
        <v>23797</v>
      </c>
      <c r="F9874" s="227" t="s">
        <v>3106</v>
      </c>
      <c r="G9874" s="227" t="s">
        <v>3106</v>
      </c>
      <c r="H9874" s="228" t="s">
        <v>19904</v>
      </c>
      <c r="I9874" s="228" t="s">
        <v>23795</v>
      </c>
      <c r="J9874" s="201" t="str">
        <f t="shared" si="309"/>
        <v>9999</v>
      </c>
      <c r="K9874" s="228" t="s">
        <v>23203</v>
      </c>
      <c r="L9874" s="228" t="s">
        <v>23204</v>
      </c>
      <c r="M9874" s="229">
        <v>44806</v>
      </c>
      <c r="N9874" s="227" t="s">
        <v>19903</v>
      </c>
      <c r="O9874" s="243"/>
      <c r="P9874" s="227" t="s">
        <v>19905</v>
      </c>
      <c r="Q9874" s="243"/>
      <c r="S9874" s="354"/>
    </row>
    <row r="9875" spans="1:19" s="245" customFormat="1" ht="13.15" customHeight="1">
      <c r="A9875" s="245" t="str">
        <f t="shared" si="308"/>
        <v>3430985011083976252</v>
      </c>
      <c r="B9875" s="217" t="s">
        <v>19891</v>
      </c>
      <c r="C9875" s="227" t="s">
        <v>23798</v>
      </c>
      <c r="D9875" s="227" t="s">
        <v>3106</v>
      </c>
      <c r="E9875" s="227" t="s">
        <v>23799</v>
      </c>
      <c r="F9875" s="227" t="s">
        <v>3106</v>
      </c>
      <c r="G9875" s="227" t="s">
        <v>3106</v>
      </c>
      <c r="H9875" s="228" t="s">
        <v>19904</v>
      </c>
      <c r="I9875" s="228" t="s">
        <v>23800</v>
      </c>
      <c r="J9875" s="201" t="str">
        <f t="shared" si="309"/>
        <v>9999</v>
      </c>
      <c r="K9875" s="228" t="s">
        <v>23203</v>
      </c>
      <c r="L9875" s="228" t="s">
        <v>23204</v>
      </c>
      <c r="M9875" s="229">
        <v>44806</v>
      </c>
      <c r="N9875" s="227" t="s">
        <v>19903</v>
      </c>
      <c r="O9875" s="243"/>
      <c r="P9875" s="227" t="s">
        <v>19903</v>
      </c>
      <c r="Q9875" s="243"/>
      <c r="S9875" s="354"/>
    </row>
    <row r="9876" spans="1:19" s="245" customFormat="1" ht="13.15" customHeight="1">
      <c r="A9876" s="245" t="str">
        <f t="shared" si="308"/>
        <v>3430985021083976252</v>
      </c>
      <c r="B9876" s="217" t="s">
        <v>19891</v>
      </c>
      <c r="C9876" s="227" t="s">
        <v>23798</v>
      </c>
      <c r="D9876" s="227" t="s">
        <v>3106</v>
      </c>
      <c r="E9876" s="227" t="s">
        <v>23801</v>
      </c>
      <c r="F9876" s="227" t="s">
        <v>3106</v>
      </c>
      <c r="G9876" s="227" t="s">
        <v>3106</v>
      </c>
      <c r="H9876" s="228" t="s">
        <v>19904</v>
      </c>
      <c r="I9876" s="228" t="s">
        <v>23800</v>
      </c>
      <c r="J9876" s="201" t="str">
        <f t="shared" si="309"/>
        <v>9999</v>
      </c>
      <c r="K9876" s="228" t="s">
        <v>23203</v>
      </c>
      <c r="L9876" s="228" t="s">
        <v>23204</v>
      </c>
      <c r="M9876" s="229">
        <v>44806</v>
      </c>
      <c r="N9876" s="227" t="s">
        <v>19903</v>
      </c>
      <c r="O9876" s="243"/>
      <c r="P9876" s="227" t="s">
        <v>19903</v>
      </c>
      <c r="Q9876" s="243"/>
      <c r="S9876" s="354"/>
    </row>
    <row r="9877" spans="1:19" s="245" customFormat="1" ht="13.15" customHeight="1">
      <c r="A9877" s="245" t="str">
        <f t="shared" si="308"/>
        <v>4075590011093371163</v>
      </c>
      <c r="B9877" s="217" t="s">
        <v>19891</v>
      </c>
      <c r="C9877" s="227" t="s">
        <v>23802</v>
      </c>
      <c r="D9877" s="227" t="s">
        <v>3106</v>
      </c>
      <c r="E9877" s="227" t="s">
        <v>23803</v>
      </c>
      <c r="F9877" s="227" t="s">
        <v>3106</v>
      </c>
      <c r="G9877" s="227" t="s">
        <v>3106</v>
      </c>
      <c r="H9877" s="228" t="s">
        <v>19931</v>
      </c>
      <c r="I9877" s="228" t="s">
        <v>23804</v>
      </c>
      <c r="J9877" s="201" t="str">
        <f t="shared" si="309"/>
        <v>9999</v>
      </c>
      <c r="K9877" s="228" t="s">
        <v>23203</v>
      </c>
      <c r="L9877" s="228" t="s">
        <v>23204</v>
      </c>
      <c r="M9877" s="229">
        <v>44806</v>
      </c>
      <c r="N9877" s="227" t="s">
        <v>19930</v>
      </c>
      <c r="O9877" s="243"/>
      <c r="P9877" s="227" t="s">
        <v>19932</v>
      </c>
      <c r="Q9877" s="243"/>
      <c r="S9877" s="354"/>
    </row>
    <row r="9878" spans="1:19" s="245" customFormat="1" ht="13.15" customHeight="1">
      <c r="A9878" s="245" t="str">
        <f t="shared" si="308"/>
        <v>1302739011093827255</v>
      </c>
      <c r="B9878" s="217" t="s">
        <v>19891</v>
      </c>
      <c r="C9878" s="227" t="s">
        <v>23805</v>
      </c>
      <c r="D9878" s="227" t="s">
        <v>3106</v>
      </c>
      <c r="E9878" s="227" t="s">
        <v>23806</v>
      </c>
      <c r="F9878" s="227" t="s">
        <v>3106</v>
      </c>
      <c r="G9878" s="227" t="s">
        <v>3106</v>
      </c>
      <c r="H9878" s="228" t="s">
        <v>19904</v>
      </c>
      <c r="I9878" s="228" t="s">
        <v>23807</v>
      </c>
      <c r="J9878" s="201" t="str">
        <f t="shared" si="309"/>
        <v>9999</v>
      </c>
      <c r="K9878" s="228" t="s">
        <v>23203</v>
      </c>
      <c r="L9878" s="228" t="s">
        <v>23204</v>
      </c>
      <c r="M9878" s="229">
        <v>44806</v>
      </c>
      <c r="N9878" s="227" t="s">
        <v>19903</v>
      </c>
      <c r="O9878" s="243"/>
      <c r="P9878" s="227" t="s">
        <v>19905</v>
      </c>
      <c r="Q9878" s="243"/>
      <c r="S9878" s="354"/>
    </row>
    <row r="9879" spans="1:19" s="245" customFormat="1" ht="13.15" customHeight="1">
      <c r="A9879" s="245" t="str">
        <f t="shared" ref="A9879:A9942" si="310">E9879&amp;C9879</f>
        <v>1302739021093827255</v>
      </c>
      <c r="B9879" s="217" t="s">
        <v>19891</v>
      </c>
      <c r="C9879" s="227" t="s">
        <v>23805</v>
      </c>
      <c r="D9879" s="227" t="s">
        <v>3106</v>
      </c>
      <c r="E9879" s="227" t="s">
        <v>23808</v>
      </c>
      <c r="F9879" s="227" t="s">
        <v>3106</v>
      </c>
      <c r="G9879" s="227" t="s">
        <v>3106</v>
      </c>
      <c r="H9879" s="228" t="s">
        <v>19904</v>
      </c>
      <c r="I9879" s="228" t="s">
        <v>23807</v>
      </c>
      <c r="J9879" s="201" t="str">
        <f t="shared" si="309"/>
        <v>9999</v>
      </c>
      <c r="K9879" s="228" t="s">
        <v>23203</v>
      </c>
      <c r="L9879" s="228" t="s">
        <v>23204</v>
      </c>
      <c r="M9879" s="229">
        <v>44806</v>
      </c>
      <c r="N9879" s="227" t="s">
        <v>19903</v>
      </c>
      <c r="O9879" s="243"/>
      <c r="P9879" s="227" t="s">
        <v>19905</v>
      </c>
      <c r="Q9879" s="243"/>
      <c r="S9879" s="354"/>
    </row>
    <row r="9880" spans="1:19" s="245" customFormat="1" ht="13.15" customHeight="1">
      <c r="A9880" s="245" t="str">
        <f t="shared" si="310"/>
        <v>1302739051093827255</v>
      </c>
      <c r="B9880" s="217" t="s">
        <v>19891</v>
      </c>
      <c r="C9880" s="227" t="s">
        <v>23805</v>
      </c>
      <c r="D9880" s="227" t="s">
        <v>3106</v>
      </c>
      <c r="E9880" s="227" t="s">
        <v>23809</v>
      </c>
      <c r="F9880" s="227" t="s">
        <v>3106</v>
      </c>
      <c r="G9880" s="227" t="s">
        <v>3106</v>
      </c>
      <c r="H9880" s="228" t="s">
        <v>19970</v>
      </c>
      <c r="I9880" s="228" t="s">
        <v>23807</v>
      </c>
      <c r="J9880" s="201" t="str">
        <f t="shared" si="309"/>
        <v>9999</v>
      </c>
      <c r="K9880" s="228" t="s">
        <v>23203</v>
      </c>
      <c r="L9880" s="228" t="s">
        <v>23204</v>
      </c>
      <c r="M9880" s="229">
        <v>44806</v>
      </c>
      <c r="N9880" s="227" t="s">
        <v>19969</v>
      </c>
      <c r="O9880" s="243"/>
      <c r="P9880" s="227" t="s">
        <v>19971</v>
      </c>
      <c r="Q9880" s="243"/>
      <c r="S9880" s="354"/>
    </row>
    <row r="9881" spans="1:19" s="245" customFormat="1" ht="13.15" customHeight="1">
      <c r="A9881" s="245" t="str">
        <f t="shared" si="310"/>
        <v>1302739071093827255</v>
      </c>
      <c r="B9881" s="217" t="s">
        <v>19891</v>
      </c>
      <c r="C9881" s="227" t="s">
        <v>23805</v>
      </c>
      <c r="D9881" s="227" t="s">
        <v>3106</v>
      </c>
      <c r="E9881" s="227" t="s">
        <v>23810</v>
      </c>
      <c r="F9881" s="227" t="s">
        <v>3106</v>
      </c>
      <c r="G9881" s="227" t="s">
        <v>3106</v>
      </c>
      <c r="H9881" s="228" t="s">
        <v>19904</v>
      </c>
      <c r="I9881" s="228" t="s">
        <v>23807</v>
      </c>
      <c r="J9881" s="201" t="str">
        <f t="shared" si="309"/>
        <v>9999</v>
      </c>
      <c r="K9881" s="228" t="s">
        <v>23203</v>
      </c>
      <c r="L9881" s="228" t="s">
        <v>23204</v>
      </c>
      <c r="M9881" s="229">
        <v>44806</v>
      </c>
      <c r="N9881" s="227" t="s">
        <v>19903</v>
      </c>
      <c r="O9881" s="243"/>
      <c r="P9881" s="227" t="s">
        <v>19905</v>
      </c>
      <c r="Q9881" s="243"/>
      <c r="S9881" s="354"/>
    </row>
    <row r="9882" spans="1:19" s="245" customFormat="1" ht="13.15" customHeight="1">
      <c r="A9882" s="245" t="str">
        <f t="shared" si="310"/>
        <v>1651309011093890139</v>
      </c>
      <c r="B9882" s="217" t="s">
        <v>19891</v>
      </c>
      <c r="C9882" s="227" t="s">
        <v>23811</v>
      </c>
      <c r="D9882" s="227" t="s">
        <v>3106</v>
      </c>
      <c r="E9882" s="227" t="s">
        <v>23812</v>
      </c>
      <c r="F9882" s="227" t="s">
        <v>3106</v>
      </c>
      <c r="G9882" s="227" t="s">
        <v>3106</v>
      </c>
      <c r="H9882" s="228" t="s">
        <v>23813</v>
      </c>
      <c r="I9882" s="228" t="s">
        <v>23814</v>
      </c>
      <c r="J9882" s="201" t="str">
        <f t="shared" si="309"/>
        <v>9999</v>
      </c>
      <c r="K9882" s="228" t="s">
        <v>23203</v>
      </c>
      <c r="L9882" s="228" t="s">
        <v>23204</v>
      </c>
      <c r="M9882" s="229">
        <v>44806</v>
      </c>
      <c r="N9882" s="227" t="s">
        <v>23815</v>
      </c>
      <c r="O9882" s="243"/>
      <c r="P9882" s="227" t="s">
        <v>18905</v>
      </c>
      <c r="Q9882" s="243"/>
      <c r="S9882" s="354"/>
    </row>
    <row r="9883" spans="1:19" s="245" customFormat="1" ht="13.15" customHeight="1">
      <c r="A9883" s="245" t="str">
        <f t="shared" si="310"/>
        <v>1651309021093890139</v>
      </c>
      <c r="B9883" s="217" t="s">
        <v>19891</v>
      </c>
      <c r="C9883" s="227" t="s">
        <v>23811</v>
      </c>
      <c r="D9883" s="227" t="s">
        <v>3106</v>
      </c>
      <c r="E9883" s="227" t="s">
        <v>23816</v>
      </c>
      <c r="F9883" s="227" t="s">
        <v>3106</v>
      </c>
      <c r="G9883" s="227" t="s">
        <v>3106</v>
      </c>
      <c r="H9883" s="228" t="s">
        <v>23813</v>
      </c>
      <c r="I9883" s="228" t="s">
        <v>23814</v>
      </c>
      <c r="J9883" s="201" t="str">
        <f t="shared" si="309"/>
        <v>9999</v>
      </c>
      <c r="K9883" s="228" t="s">
        <v>23203</v>
      </c>
      <c r="L9883" s="228" t="s">
        <v>23204</v>
      </c>
      <c r="M9883" s="229">
        <v>44806</v>
      </c>
      <c r="N9883" s="227" t="s">
        <v>23815</v>
      </c>
      <c r="O9883" s="243"/>
      <c r="P9883" s="227" t="s">
        <v>18905</v>
      </c>
      <c r="Q9883" s="243"/>
      <c r="S9883" s="354"/>
    </row>
    <row r="9884" spans="1:19" s="245" customFormat="1" ht="13.15" customHeight="1">
      <c r="A9884" s="245" t="str">
        <f t="shared" si="310"/>
        <v>1651309031093890139</v>
      </c>
      <c r="B9884" s="217" t="s">
        <v>19891</v>
      </c>
      <c r="C9884" s="227" t="s">
        <v>23811</v>
      </c>
      <c r="D9884" s="227" t="s">
        <v>3106</v>
      </c>
      <c r="E9884" s="227" t="s">
        <v>23817</v>
      </c>
      <c r="F9884" s="227" t="s">
        <v>3106</v>
      </c>
      <c r="G9884" s="227" t="s">
        <v>3106</v>
      </c>
      <c r="H9884" s="228" t="s">
        <v>23813</v>
      </c>
      <c r="I9884" s="228" t="s">
        <v>23814</v>
      </c>
      <c r="J9884" s="201" t="str">
        <f t="shared" si="309"/>
        <v>9999</v>
      </c>
      <c r="K9884" s="228" t="s">
        <v>23203</v>
      </c>
      <c r="L9884" s="228" t="s">
        <v>23204</v>
      </c>
      <c r="M9884" s="229">
        <v>44806</v>
      </c>
      <c r="N9884" s="227" t="s">
        <v>23815</v>
      </c>
      <c r="O9884" s="243"/>
      <c r="P9884" s="227" t="s">
        <v>18905</v>
      </c>
      <c r="Q9884" s="243"/>
      <c r="S9884" s="354"/>
    </row>
    <row r="9885" spans="1:19" s="245" customFormat="1" ht="13.15" customHeight="1">
      <c r="A9885" s="245" t="str">
        <f t="shared" si="310"/>
        <v>1651309041093890139</v>
      </c>
      <c r="B9885" s="217" t="s">
        <v>19891</v>
      </c>
      <c r="C9885" s="227" t="s">
        <v>23811</v>
      </c>
      <c r="D9885" s="227" t="s">
        <v>3106</v>
      </c>
      <c r="E9885" s="227" t="s">
        <v>23818</v>
      </c>
      <c r="F9885" s="227" t="s">
        <v>3106</v>
      </c>
      <c r="G9885" s="227" t="s">
        <v>3106</v>
      </c>
      <c r="H9885" s="228" t="s">
        <v>23813</v>
      </c>
      <c r="I9885" s="228" t="s">
        <v>23814</v>
      </c>
      <c r="J9885" s="201" t="str">
        <f t="shared" si="309"/>
        <v>9999</v>
      </c>
      <c r="K9885" s="228" t="s">
        <v>23203</v>
      </c>
      <c r="L9885" s="228" t="s">
        <v>23204</v>
      </c>
      <c r="M9885" s="229">
        <v>44806</v>
      </c>
      <c r="N9885" s="227" t="s">
        <v>23815</v>
      </c>
      <c r="O9885" s="243"/>
      <c r="P9885" s="227" t="s">
        <v>18905</v>
      </c>
      <c r="Q9885" s="243"/>
      <c r="S9885" s="354"/>
    </row>
    <row r="9886" spans="1:19" s="245" customFormat="1" ht="13.15" customHeight="1">
      <c r="A9886" s="245" t="str">
        <f t="shared" si="310"/>
        <v>1651309051093890139</v>
      </c>
      <c r="B9886" s="217" t="s">
        <v>19891</v>
      </c>
      <c r="C9886" s="227" t="s">
        <v>23811</v>
      </c>
      <c r="D9886" s="227" t="s">
        <v>3106</v>
      </c>
      <c r="E9886" s="227" t="s">
        <v>23819</v>
      </c>
      <c r="F9886" s="227" t="s">
        <v>3106</v>
      </c>
      <c r="G9886" s="227" t="s">
        <v>3106</v>
      </c>
      <c r="H9886" s="228" t="s">
        <v>23813</v>
      </c>
      <c r="I9886" s="228" t="s">
        <v>23814</v>
      </c>
      <c r="J9886" s="201" t="str">
        <f t="shared" si="309"/>
        <v>9999</v>
      </c>
      <c r="K9886" s="228" t="s">
        <v>23203</v>
      </c>
      <c r="L9886" s="228" t="s">
        <v>23204</v>
      </c>
      <c r="M9886" s="229">
        <v>44806</v>
      </c>
      <c r="N9886" s="227" t="s">
        <v>23815</v>
      </c>
      <c r="O9886" s="243"/>
      <c r="P9886" s="227" t="s">
        <v>18905</v>
      </c>
      <c r="Q9886" s="243"/>
      <c r="S9886" s="354"/>
    </row>
    <row r="9887" spans="1:19" s="245" customFormat="1" ht="13.15" customHeight="1">
      <c r="A9887" s="245" t="str">
        <f t="shared" si="310"/>
        <v>2052870011104015577</v>
      </c>
      <c r="B9887" s="217" t="s">
        <v>19891</v>
      </c>
      <c r="C9887" s="227" t="s">
        <v>23820</v>
      </c>
      <c r="D9887" s="227" t="s">
        <v>3106</v>
      </c>
      <c r="E9887" s="227" t="s">
        <v>23821</v>
      </c>
      <c r="F9887" s="227" t="s">
        <v>3106</v>
      </c>
      <c r="G9887" s="227" t="s">
        <v>3106</v>
      </c>
      <c r="H9887" s="228" t="s">
        <v>19904</v>
      </c>
      <c r="I9887" s="228" t="s">
        <v>23822</v>
      </c>
      <c r="J9887" s="201" t="str">
        <f t="shared" si="309"/>
        <v>9999</v>
      </c>
      <c r="K9887" s="228" t="s">
        <v>23203</v>
      </c>
      <c r="L9887" s="228" t="s">
        <v>23204</v>
      </c>
      <c r="M9887" s="229">
        <v>44806</v>
      </c>
      <c r="N9887" s="227" t="s">
        <v>19903</v>
      </c>
      <c r="O9887" s="243"/>
      <c r="P9887" s="227" t="s">
        <v>19975</v>
      </c>
      <c r="Q9887" s="243"/>
      <c r="S9887" s="354"/>
    </row>
    <row r="9888" spans="1:19" s="245" customFormat="1" ht="13.15" customHeight="1">
      <c r="A9888" s="245" t="str">
        <f t="shared" si="310"/>
        <v>2052870021104015577</v>
      </c>
      <c r="B9888" s="217" t="s">
        <v>19891</v>
      </c>
      <c r="C9888" s="227" t="s">
        <v>23820</v>
      </c>
      <c r="D9888" s="227" t="s">
        <v>3106</v>
      </c>
      <c r="E9888" s="227" t="s">
        <v>23823</v>
      </c>
      <c r="F9888" s="227" t="s">
        <v>3106</v>
      </c>
      <c r="G9888" s="227" t="s">
        <v>3106</v>
      </c>
      <c r="H9888" s="228" t="s">
        <v>19904</v>
      </c>
      <c r="I9888" s="228" t="s">
        <v>23822</v>
      </c>
      <c r="J9888" s="201" t="str">
        <f t="shared" si="309"/>
        <v>9999</v>
      </c>
      <c r="K9888" s="228" t="s">
        <v>23203</v>
      </c>
      <c r="L9888" s="228" t="s">
        <v>23204</v>
      </c>
      <c r="M9888" s="229">
        <v>44806</v>
      </c>
      <c r="N9888" s="227" t="s">
        <v>19903</v>
      </c>
      <c r="O9888" s="243"/>
      <c r="P9888" s="227" t="s">
        <v>19975</v>
      </c>
      <c r="Q9888" s="243"/>
      <c r="S9888" s="354"/>
    </row>
    <row r="9889" spans="1:19" s="245" customFormat="1" ht="13.15" customHeight="1">
      <c r="A9889" s="245" t="str">
        <f t="shared" si="310"/>
        <v>2052870031104015577</v>
      </c>
      <c r="B9889" s="217" t="s">
        <v>19891</v>
      </c>
      <c r="C9889" s="227" t="s">
        <v>23820</v>
      </c>
      <c r="D9889" s="227" t="s">
        <v>3106</v>
      </c>
      <c r="E9889" s="227" t="s">
        <v>23824</v>
      </c>
      <c r="F9889" s="227" t="s">
        <v>3106</v>
      </c>
      <c r="G9889" s="227" t="s">
        <v>3106</v>
      </c>
      <c r="H9889" s="228" t="s">
        <v>19904</v>
      </c>
      <c r="I9889" s="228" t="s">
        <v>23822</v>
      </c>
      <c r="J9889" s="201" t="str">
        <f t="shared" si="309"/>
        <v>9999</v>
      </c>
      <c r="K9889" s="228" t="s">
        <v>23203</v>
      </c>
      <c r="L9889" s="228" t="s">
        <v>23204</v>
      </c>
      <c r="M9889" s="229">
        <v>44806</v>
      </c>
      <c r="N9889" s="227" t="s">
        <v>19903</v>
      </c>
      <c r="O9889" s="243"/>
      <c r="P9889" s="227" t="s">
        <v>19975</v>
      </c>
      <c r="Q9889" s="243"/>
      <c r="S9889" s="354"/>
    </row>
    <row r="9890" spans="1:19" s="245" customFormat="1" ht="13.15" customHeight="1">
      <c r="A9890" s="245" t="str">
        <f t="shared" si="310"/>
        <v>2052870041104015577</v>
      </c>
      <c r="B9890" s="217" t="s">
        <v>19891</v>
      </c>
      <c r="C9890" s="227" t="s">
        <v>23820</v>
      </c>
      <c r="D9890" s="227" t="s">
        <v>3106</v>
      </c>
      <c r="E9890" s="227" t="s">
        <v>23825</v>
      </c>
      <c r="F9890" s="227" t="s">
        <v>3106</v>
      </c>
      <c r="G9890" s="227" t="s">
        <v>3106</v>
      </c>
      <c r="H9890" s="228" t="s">
        <v>19904</v>
      </c>
      <c r="I9890" s="228" t="s">
        <v>23822</v>
      </c>
      <c r="J9890" s="201" t="str">
        <f t="shared" si="309"/>
        <v>9999</v>
      </c>
      <c r="K9890" s="228" t="s">
        <v>23203</v>
      </c>
      <c r="L9890" s="228" t="s">
        <v>23204</v>
      </c>
      <c r="M9890" s="229">
        <v>44806</v>
      </c>
      <c r="N9890" s="227" t="s">
        <v>19903</v>
      </c>
      <c r="O9890" s="243"/>
      <c r="P9890" s="227" t="s">
        <v>19975</v>
      </c>
      <c r="Q9890" s="243"/>
      <c r="S9890" s="354"/>
    </row>
    <row r="9891" spans="1:19" s="245" customFormat="1" ht="13.15" customHeight="1">
      <c r="A9891" s="245" t="str">
        <f t="shared" si="310"/>
        <v>2052870051104015577</v>
      </c>
      <c r="B9891" s="217" t="s">
        <v>19891</v>
      </c>
      <c r="C9891" s="227" t="s">
        <v>23820</v>
      </c>
      <c r="D9891" s="227" t="s">
        <v>3106</v>
      </c>
      <c r="E9891" s="227" t="s">
        <v>23826</v>
      </c>
      <c r="F9891" s="227" t="s">
        <v>3106</v>
      </c>
      <c r="G9891" s="227" t="s">
        <v>3106</v>
      </c>
      <c r="H9891" s="228" t="s">
        <v>19904</v>
      </c>
      <c r="I9891" s="228" t="s">
        <v>23822</v>
      </c>
      <c r="J9891" s="201" t="str">
        <f t="shared" si="309"/>
        <v>9999</v>
      </c>
      <c r="K9891" s="228" t="s">
        <v>23203</v>
      </c>
      <c r="L9891" s="228" t="s">
        <v>23204</v>
      </c>
      <c r="M9891" s="229">
        <v>44806</v>
      </c>
      <c r="N9891" s="227" t="s">
        <v>19903</v>
      </c>
      <c r="O9891" s="243"/>
      <c r="P9891" s="227" t="s">
        <v>19975</v>
      </c>
      <c r="Q9891" s="243"/>
      <c r="S9891" s="354"/>
    </row>
    <row r="9892" spans="1:19" s="245" customFormat="1" ht="13.15" customHeight="1">
      <c r="A9892" s="245" t="str">
        <f t="shared" si="310"/>
        <v>2052870061104015577</v>
      </c>
      <c r="B9892" s="217" t="s">
        <v>19891</v>
      </c>
      <c r="C9892" s="227" t="s">
        <v>23820</v>
      </c>
      <c r="D9892" s="227" t="s">
        <v>3106</v>
      </c>
      <c r="E9892" s="227" t="s">
        <v>23827</v>
      </c>
      <c r="F9892" s="227" t="s">
        <v>3106</v>
      </c>
      <c r="G9892" s="227" t="s">
        <v>3106</v>
      </c>
      <c r="H9892" s="228" t="s">
        <v>19904</v>
      </c>
      <c r="I9892" s="228" t="s">
        <v>23822</v>
      </c>
      <c r="J9892" s="201" t="str">
        <f t="shared" si="309"/>
        <v>9999</v>
      </c>
      <c r="K9892" s="228" t="s">
        <v>23203</v>
      </c>
      <c r="L9892" s="228" t="s">
        <v>23204</v>
      </c>
      <c r="M9892" s="229">
        <v>44806</v>
      </c>
      <c r="N9892" s="227" t="s">
        <v>19903</v>
      </c>
      <c r="O9892" s="243"/>
      <c r="P9892" s="227" t="s">
        <v>19975</v>
      </c>
      <c r="Q9892" s="243"/>
      <c r="S9892" s="354"/>
    </row>
    <row r="9893" spans="1:19" s="245" customFormat="1" ht="13.15" customHeight="1">
      <c r="A9893" s="245" t="str">
        <f t="shared" si="310"/>
        <v>2052870071104015577</v>
      </c>
      <c r="B9893" s="217" t="s">
        <v>19891</v>
      </c>
      <c r="C9893" s="227" t="s">
        <v>23820</v>
      </c>
      <c r="D9893" s="227" t="s">
        <v>3106</v>
      </c>
      <c r="E9893" s="227" t="s">
        <v>23828</v>
      </c>
      <c r="F9893" s="227" t="s">
        <v>3106</v>
      </c>
      <c r="G9893" s="227" t="s">
        <v>3106</v>
      </c>
      <c r="H9893" s="228" t="s">
        <v>19904</v>
      </c>
      <c r="I9893" s="228" t="s">
        <v>23822</v>
      </c>
      <c r="J9893" s="201" t="str">
        <f t="shared" si="309"/>
        <v>9999</v>
      </c>
      <c r="K9893" s="228" t="s">
        <v>23203</v>
      </c>
      <c r="L9893" s="228" t="s">
        <v>23204</v>
      </c>
      <c r="M9893" s="229">
        <v>44806</v>
      </c>
      <c r="N9893" s="227" t="s">
        <v>19903</v>
      </c>
      <c r="O9893" s="243"/>
      <c r="P9893" s="227" t="s">
        <v>19975</v>
      </c>
      <c r="Q9893" s="243"/>
      <c r="S9893" s="354"/>
    </row>
    <row r="9894" spans="1:19" s="245" customFormat="1" ht="13.15" customHeight="1">
      <c r="A9894" s="245" t="str">
        <f t="shared" si="310"/>
        <v>2052870081104015577</v>
      </c>
      <c r="B9894" s="217" t="s">
        <v>19891</v>
      </c>
      <c r="C9894" s="227" t="s">
        <v>23820</v>
      </c>
      <c r="D9894" s="227" t="s">
        <v>3106</v>
      </c>
      <c r="E9894" s="227" t="s">
        <v>23829</v>
      </c>
      <c r="F9894" s="227" t="s">
        <v>3106</v>
      </c>
      <c r="G9894" s="227" t="s">
        <v>3106</v>
      </c>
      <c r="H9894" s="228" t="s">
        <v>19904</v>
      </c>
      <c r="I9894" s="228" t="s">
        <v>23822</v>
      </c>
      <c r="J9894" s="201" t="str">
        <f t="shared" si="309"/>
        <v>9999</v>
      </c>
      <c r="K9894" s="228" t="s">
        <v>23203</v>
      </c>
      <c r="L9894" s="228" t="s">
        <v>23204</v>
      </c>
      <c r="M9894" s="229">
        <v>44806</v>
      </c>
      <c r="N9894" s="227" t="s">
        <v>19903</v>
      </c>
      <c r="O9894" s="243"/>
      <c r="P9894" s="227" t="s">
        <v>19975</v>
      </c>
      <c r="Q9894" s="243"/>
      <c r="S9894" s="354"/>
    </row>
    <row r="9895" spans="1:19" s="245" customFormat="1" ht="13.15" customHeight="1">
      <c r="A9895" s="245" t="str">
        <f t="shared" si="310"/>
        <v>2052870091104015577</v>
      </c>
      <c r="B9895" s="217" t="s">
        <v>19891</v>
      </c>
      <c r="C9895" s="227" t="s">
        <v>23820</v>
      </c>
      <c r="D9895" s="227" t="s">
        <v>3106</v>
      </c>
      <c r="E9895" s="227" t="s">
        <v>23830</v>
      </c>
      <c r="F9895" s="227" t="s">
        <v>3106</v>
      </c>
      <c r="G9895" s="227" t="s">
        <v>3106</v>
      </c>
      <c r="H9895" s="228" t="s">
        <v>19904</v>
      </c>
      <c r="I9895" s="228" t="s">
        <v>23822</v>
      </c>
      <c r="J9895" s="201" t="str">
        <f t="shared" si="309"/>
        <v>9999</v>
      </c>
      <c r="K9895" s="228" t="s">
        <v>23203</v>
      </c>
      <c r="L9895" s="228" t="s">
        <v>23204</v>
      </c>
      <c r="M9895" s="229">
        <v>44806</v>
      </c>
      <c r="N9895" s="227" t="s">
        <v>19903</v>
      </c>
      <c r="O9895" s="243"/>
      <c r="P9895" s="227" t="s">
        <v>19975</v>
      </c>
      <c r="Q9895" s="243"/>
      <c r="S9895" s="354"/>
    </row>
    <row r="9896" spans="1:19" s="245" customFormat="1" ht="13.15" customHeight="1">
      <c r="A9896" s="245" t="str">
        <f t="shared" si="310"/>
        <v>2052870101104015577</v>
      </c>
      <c r="B9896" s="217" t="s">
        <v>19891</v>
      </c>
      <c r="C9896" s="227" t="s">
        <v>23820</v>
      </c>
      <c r="D9896" s="227" t="s">
        <v>3106</v>
      </c>
      <c r="E9896" s="227" t="s">
        <v>23831</v>
      </c>
      <c r="F9896" s="227" t="s">
        <v>3106</v>
      </c>
      <c r="G9896" s="227" t="s">
        <v>3106</v>
      </c>
      <c r="H9896" s="228" t="s">
        <v>19904</v>
      </c>
      <c r="I9896" s="228" t="s">
        <v>23822</v>
      </c>
      <c r="J9896" s="201" t="str">
        <f t="shared" si="309"/>
        <v>9999</v>
      </c>
      <c r="K9896" s="228" t="s">
        <v>23203</v>
      </c>
      <c r="L9896" s="228" t="s">
        <v>23204</v>
      </c>
      <c r="M9896" s="229">
        <v>44806</v>
      </c>
      <c r="N9896" s="227" t="s">
        <v>19903</v>
      </c>
      <c r="O9896" s="243"/>
      <c r="P9896" s="227" t="s">
        <v>19975</v>
      </c>
      <c r="Q9896" s="243"/>
      <c r="S9896" s="354"/>
    </row>
    <row r="9897" spans="1:19" s="245" customFormat="1" ht="13.15" customHeight="1">
      <c r="A9897" s="245" t="str">
        <f t="shared" si="310"/>
        <v>2052870111104015577</v>
      </c>
      <c r="B9897" s="217" t="s">
        <v>19891</v>
      </c>
      <c r="C9897" s="227" t="s">
        <v>23820</v>
      </c>
      <c r="D9897" s="227" t="s">
        <v>3106</v>
      </c>
      <c r="E9897" s="227" t="s">
        <v>23832</v>
      </c>
      <c r="F9897" s="227" t="s">
        <v>3106</v>
      </c>
      <c r="G9897" s="227" t="s">
        <v>3106</v>
      </c>
      <c r="H9897" s="228" t="s">
        <v>19904</v>
      </c>
      <c r="I9897" s="228" t="s">
        <v>23822</v>
      </c>
      <c r="J9897" s="201" t="str">
        <f t="shared" si="309"/>
        <v>9999</v>
      </c>
      <c r="K9897" s="228" t="s">
        <v>23203</v>
      </c>
      <c r="L9897" s="228" t="s">
        <v>23204</v>
      </c>
      <c r="M9897" s="229">
        <v>44806</v>
      </c>
      <c r="N9897" s="227" t="s">
        <v>19903</v>
      </c>
      <c r="O9897" s="243"/>
      <c r="P9897" s="227" t="s">
        <v>19975</v>
      </c>
      <c r="Q9897" s="243"/>
      <c r="S9897" s="354"/>
    </row>
    <row r="9898" spans="1:19" s="245" customFormat="1" ht="13.15" customHeight="1">
      <c r="A9898" s="245" t="str">
        <f t="shared" si="310"/>
        <v>2152837011104047505</v>
      </c>
      <c r="B9898" s="217" t="s">
        <v>19891</v>
      </c>
      <c r="C9898" s="227" t="s">
        <v>23833</v>
      </c>
      <c r="D9898" s="227" t="s">
        <v>3106</v>
      </c>
      <c r="E9898" s="227" t="s">
        <v>23834</v>
      </c>
      <c r="F9898" s="227" t="s">
        <v>3106</v>
      </c>
      <c r="G9898" s="227" t="s">
        <v>3106</v>
      </c>
      <c r="H9898" s="228" t="s">
        <v>19904</v>
      </c>
      <c r="I9898" s="228" t="s">
        <v>23835</v>
      </c>
      <c r="J9898" s="201" t="str">
        <f t="shared" si="309"/>
        <v>9999</v>
      </c>
      <c r="K9898" s="228" t="s">
        <v>23203</v>
      </c>
      <c r="L9898" s="228" t="s">
        <v>23204</v>
      </c>
      <c r="M9898" s="229">
        <v>44806</v>
      </c>
      <c r="N9898" s="227" t="s">
        <v>19903</v>
      </c>
      <c r="O9898" s="243"/>
      <c r="P9898" s="227" t="s">
        <v>23760</v>
      </c>
      <c r="Q9898" s="243"/>
      <c r="S9898" s="354"/>
    </row>
    <row r="9899" spans="1:19" s="245" customFormat="1" ht="13.15" customHeight="1">
      <c r="A9899" s="245" t="str">
        <f t="shared" si="310"/>
        <v>2152837021104047505</v>
      </c>
      <c r="B9899" s="217" t="s">
        <v>19891</v>
      </c>
      <c r="C9899" s="227" t="s">
        <v>23833</v>
      </c>
      <c r="D9899" s="227" t="s">
        <v>3106</v>
      </c>
      <c r="E9899" s="227" t="s">
        <v>23836</v>
      </c>
      <c r="F9899" s="227" t="s">
        <v>3106</v>
      </c>
      <c r="G9899" s="227" t="s">
        <v>3106</v>
      </c>
      <c r="H9899" s="228" t="s">
        <v>19904</v>
      </c>
      <c r="I9899" s="228" t="s">
        <v>23835</v>
      </c>
      <c r="J9899" s="201" t="str">
        <f t="shared" si="309"/>
        <v>9999</v>
      </c>
      <c r="K9899" s="228" t="s">
        <v>23203</v>
      </c>
      <c r="L9899" s="228" t="s">
        <v>23204</v>
      </c>
      <c r="M9899" s="229">
        <v>44806</v>
      </c>
      <c r="N9899" s="227" t="s">
        <v>19903</v>
      </c>
      <c r="O9899" s="243"/>
      <c r="P9899" s="227" t="s">
        <v>23760</v>
      </c>
      <c r="Q9899" s="243"/>
      <c r="S9899" s="354"/>
    </row>
    <row r="9900" spans="1:19" s="245" customFormat="1" ht="13.15" customHeight="1">
      <c r="A9900" s="245" t="str">
        <f t="shared" si="310"/>
        <v>2152837031104047505</v>
      </c>
      <c r="B9900" s="217" t="s">
        <v>19891</v>
      </c>
      <c r="C9900" s="227" t="s">
        <v>23833</v>
      </c>
      <c r="D9900" s="227" t="s">
        <v>3106</v>
      </c>
      <c r="E9900" s="227" t="s">
        <v>23837</v>
      </c>
      <c r="F9900" s="227" t="s">
        <v>3106</v>
      </c>
      <c r="G9900" s="227" t="s">
        <v>3106</v>
      </c>
      <c r="H9900" s="228" t="s">
        <v>19904</v>
      </c>
      <c r="I9900" s="228" t="s">
        <v>23835</v>
      </c>
      <c r="J9900" s="201" t="str">
        <f t="shared" si="309"/>
        <v>9999</v>
      </c>
      <c r="K9900" s="228" t="s">
        <v>23203</v>
      </c>
      <c r="L9900" s="228" t="s">
        <v>23204</v>
      </c>
      <c r="M9900" s="229">
        <v>44806</v>
      </c>
      <c r="N9900" s="227" t="s">
        <v>19903</v>
      </c>
      <c r="O9900" s="243"/>
      <c r="P9900" s="227" t="s">
        <v>23760</v>
      </c>
      <c r="Q9900" s="243"/>
      <c r="S9900" s="354"/>
    </row>
    <row r="9901" spans="1:19" s="245" customFormat="1" ht="13.15" customHeight="1">
      <c r="A9901" s="245" t="str">
        <f t="shared" si="310"/>
        <v>2152837041104047505</v>
      </c>
      <c r="B9901" s="217" t="s">
        <v>19891</v>
      </c>
      <c r="C9901" s="227" t="s">
        <v>23833</v>
      </c>
      <c r="D9901" s="227" t="s">
        <v>3106</v>
      </c>
      <c r="E9901" s="227" t="s">
        <v>23838</v>
      </c>
      <c r="F9901" s="227" t="s">
        <v>3106</v>
      </c>
      <c r="G9901" s="227" t="s">
        <v>3106</v>
      </c>
      <c r="H9901" s="228" t="s">
        <v>19904</v>
      </c>
      <c r="I9901" s="228" t="s">
        <v>23835</v>
      </c>
      <c r="J9901" s="201" t="str">
        <f t="shared" si="309"/>
        <v>9999</v>
      </c>
      <c r="K9901" s="228" t="s">
        <v>23203</v>
      </c>
      <c r="L9901" s="228" t="s">
        <v>23204</v>
      </c>
      <c r="M9901" s="229">
        <v>44806</v>
      </c>
      <c r="N9901" s="227" t="s">
        <v>19903</v>
      </c>
      <c r="O9901" s="243"/>
      <c r="P9901" s="227" t="s">
        <v>23760</v>
      </c>
      <c r="Q9901" s="243"/>
      <c r="S9901" s="354"/>
    </row>
    <row r="9902" spans="1:19" s="245" customFormat="1" ht="13.15" customHeight="1">
      <c r="A9902" s="245" t="str">
        <f t="shared" si="310"/>
        <v>2152837051104047505</v>
      </c>
      <c r="B9902" s="217" t="s">
        <v>19891</v>
      </c>
      <c r="C9902" s="227" t="s">
        <v>23833</v>
      </c>
      <c r="D9902" s="227" t="s">
        <v>3106</v>
      </c>
      <c r="E9902" s="227" t="s">
        <v>23839</v>
      </c>
      <c r="F9902" s="227" t="s">
        <v>3106</v>
      </c>
      <c r="G9902" s="227" t="s">
        <v>3106</v>
      </c>
      <c r="H9902" s="228" t="s">
        <v>19904</v>
      </c>
      <c r="I9902" s="228" t="s">
        <v>23835</v>
      </c>
      <c r="J9902" s="201" t="str">
        <f t="shared" si="309"/>
        <v>9999</v>
      </c>
      <c r="K9902" s="228" t="s">
        <v>23203</v>
      </c>
      <c r="L9902" s="228" t="s">
        <v>23204</v>
      </c>
      <c r="M9902" s="229">
        <v>44806</v>
      </c>
      <c r="N9902" s="227" t="s">
        <v>19903</v>
      </c>
      <c r="O9902" s="243"/>
      <c r="P9902" s="227" t="s">
        <v>23760</v>
      </c>
      <c r="Q9902" s="243"/>
      <c r="S9902" s="354"/>
    </row>
    <row r="9903" spans="1:19" s="245" customFormat="1" ht="13.15" customHeight="1">
      <c r="A9903" s="245" t="str">
        <f t="shared" si="310"/>
        <v>2152837061104047505</v>
      </c>
      <c r="B9903" s="217" t="s">
        <v>19891</v>
      </c>
      <c r="C9903" s="227" t="s">
        <v>23833</v>
      </c>
      <c r="D9903" s="227" t="s">
        <v>3106</v>
      </c>
      <c r="E9903" s="227" t="s">
        <v>23840</v>
      </c>
      <c r="F9903" s="227" t="s">
        <v>3106</v>
      </c>
      <c r="G9903" s="227" t="s">
        <v>3106</v>
      </c>
      <c r="H9903" s="228" t="s">
        <v>19904</v>
      </c>
      <c r="I9903" s="228" t="s">
        <v>23835</v>
      </c>
      <c r="J9903" s="201" t="str">
        <f t="shared" si="309"/>
        <v>9999</v>
      </c>
      <c r="K9903" s="228" t="s">
        <v>23203</v>
      </c>
      <c r="L9903" s="228" t="s">
        <v>23204</v>
      </c>
      <c r="M9903" s="229">
        <v>44806</v>
      </c>
      <c r="N9903" s="227" t="s">
        <v>19903</v>
      </c>
      <c r="O9903" s="243"/>
      <c r="P9903" s="227" t="s">
        <v>23760</v>
      </c>
      <c r="Q9903" s="243"/>
      <c r="S9903" s="354"/>
    </row>
    <row r="9904" spans="1:19" s="245" customFormat="1" ht="13.15" customHeight="1">
      <c r="A9904" s="245" t="str">
        <f t="shared" si="310"/>
        <v>2152837071104047505</v>
      </c>
      <c r="B9904" s="217" t="s">
        <v>19891</v>
      </c>
      <c r="C9904" s="227" t="s">
        <v>23833</v>
      </c>
      <c r="D9904" s="227" t="s">
        <v>3106</v>
      </c>
      <c r="E9904" s="227" t="s">
        <v>23841</v>
      </c>
      <c r="F9904" s="227" t="s">
        <v>3106</v>
      </c>
      <c r="G9904" s="227" t="s">
        <v>3106</v>
      </c>
      <c r="H9904" s="228" t="s">
        <v>19904</v>
      </c>
      <c r="I9904" s="228" t="s">
        <v>23835</v>
      </c>
      <c r="J9904" s="201" t="str">
        <f t="shared" si="309"/>
        <v>9999</v>
      </c>
      <c r="K9904" s="228" t="s">
        <v>23203</v>
      </c>
      <c r="L9904" s="228" t="s">
        <v>23204</v>
      </c>
      <c r="M9904" s="229">
        <v>44806</v>
      </c>
      <c r="N9904" s="227" t="s">
        <v>19903</v>
      </c>
      <c r="O9904" s="243"/>
      <c r="P9904" s="227" t="s">
        <v>23760</v>
      </c>
      <c r="Q9904" s="243"/>
      <c r="S9904" s="354"/>
    </row>
    <row r="9905" spans="1:19" s="245" customFormat="1" ht="13.15" customHeight="1">
      <c r="A9905" s="245" t="str">
        <f t="shared" si="310"/>
        <v>2152837081104047505</v>
      </c>
      <c r="B9905" s="217" t="s">
        <v>19891</v>
      </c>
      <c r="C9905" s="227" t="s">
        <v>23833</v>
      </c>
      <c r="D9905" s="227" t="s">
        <v>3106</v>
      </c>
      <c r="E9905" s="227" t="s">
        <v>23842</v>
      </c>
      <c r="F9905" s="227" t="s">
        <v>3106</v>
      </c>
      <c r="G9905" s="227" t="s">
        <v>3106</v>
      </c>
      <c r="H9905" s="228" t="s">
        <v>19904</v>
      </c>
      <c r="I9905" s="228" t="s">
        <v>23835</v>
      </c>
      <c r="J9905" s="201" t="str">
        <f t="shared" si="309"/>
        <v>9999</v>
      </c>
      <c r="K9905" s="228" t="s">
        <v>23203</v>
      </c>
      <c r="L9905" s="228" t="s">
        <v>23204</v>
      </c>
      <c r="M9905" s="229">
        <v>44806</v>
      </c>
      <c r="N9905" s="227" t="s">
        <v>19903</v>
      </c>
      <c r="O9905" s="243"/>
      <c r="P9905" s="227" t="s">
        <v>23760</v>
      </c>
      <c r="Q9905" s="243"/>
      <c r="S9905" s="354"/>
    </row>
    <row r="9906" spans="1:19" s="245" customFormat="1" ht="13.15" customHeight="1">
      <c r="A9906" s="245" t="str">
        <f t="shared" si="310"/>
        <v>2152837091104047505</v>
      </c>
      <c r="B9906" s="217" t="s">
        <v>19891</v>
      </c>
      <c r="C9906" s="227" t="s">
        <v>23833</v>
      </c>
      <c r="D9906" s="227" t="s">
        <v>3106</v>
      </c>
      <c r="E9906" s="227" t="s">
        <v>23843</v>
      </c>
      <c r="F9906" s="227" t="s">
        <v>3106</v>
      </c>
      <c r="G9906" s="227" t="s">
        <v>3106</v>
      </c>
      <c r="H9906" s="228" t="s">
        <v>19904</v>
      </c>
      <c r="I9906" s="228" t="s">
        <v>23835</v>
      </c>
      <c r="J9906" s="201" t="str">
        <f t="shared" si="309"/>
        <v>9999</v>
      </c>
      <c r="K9906" s="228" t="s">
        <v>23203</v>
      </c>
      <c r="L9906" s="228" t="s">
        <v>23204</v>
      </c>
      <c r="M9906" s="229">
        <v>44806</v>
      </c>
      <c r="N9906" s="227" t="s">
        <v>19903</v>
      </c>
      <c r="O9906" s="243"/>
      <c r="P9906" s="227" t="s">
        <v>23760</v>
      </c>
      <c r="Q9906" s="243"/>
      <c r="S9906" s="354"/>
    </row>
    <row r="9907" spans="1:19" s="245" customFormat="1" ht="13.15" customHeight="1">
      <c r="A9907" s="245" t="str">
        <f t="shared" si="310"/>
        <v>2038853011104063627</v>
      </c>
      <c r="B9907" s="217" t="s">
        <v>19891</v>
      </c>
      <c r="C9907" s="227" t="s">
        <v>23844</v>
      </c>
      <c r="D9907" s="227" t="s">
        <v>3106</v>
      </c>
      <c r="E9907" s="227" t="s">
        <v>23845</v>
      </c>
      <c r="F9907" s="227" t="s">
        <v>3106</v>
      </c>
      <c r="G9907" s="227" t="s">
        <v>3106</v>
      </c>
      <c r="H9907" s="228" t="s">
        <v>19904</v>
      </c>
      <c r="I9907" s="228" t="s">
        <v>23846</v>
      </c>
      <c r="J9907" s="201" t="str">
        <f t="shared" si="309"/>
        <v>9999</v>
      </c>
      <c r="K9907" s="228" t="s">
        <v>23203</v>
      </c>
      <c r="L9907" s="228" t="s">
        <v>23204</v>
      </c>
      <c r="M9907" s="229">
        <v>44806</v>
      </c>
      <c r="N9907" s="227" t="s">
        <v>19903</v>
      </c>
      <c r="O9907" s="243"/>
      <c r="P9907" s="227" t="s">
        <v>19975</v>
      </c>
      <c r="Q9907" s="243"/>
      <c r="S9907" s="354"/>
    </row>
    <row r="9908" spans="1:19" s="245" customFormat="1" ht="13.15" customHeight="1">
      <c r="A9908" s="245" t="str">
        <f t="shared" si="310"/>
        <v>2038853021104063627</v>
      </c>
      <c r="B9908" s="217" t="s">
        <v>19891</v>
      </c>
      <c r="C9908" s="227" t="s">
        <v>23844</v>
      </c>
      <c r="D9908" s="227" t="s">
        <v>3106</v>
      </c>
      <c r="E9908" s="227" t="s">
        <v>23847</v>
      </c>
      <c r="F9908" s="227" t="s">
        <v>3106</v>
      </c>
      <c r="G9908" s="227" t="s">
        <v>3106</v>
      </c>
      <c r="H9908" s="228" t="s">
        <v>19904</v>
      </c>
      <c r="I9908" s="228" t="s">
        <v>23846</v>
      </c>
      <c r="J9908" s="201" t="str">
        <f t="shared" si="309"/>
        <v>9999</v>
      </c>
      <c r="K9908" s="228" t="s">
        <v>23203</v>
      </c>
      <c r="L9908" s="228" t="s">
        <v>23204</v>
      </c>
      <c r="M9908" s="229">
        <v>44806</v>
      </c>
      <c r="N9908" s="227" t="s">
        <v>19903</v>
      </c>
      <c r="O9908" s="243"/>
      <c r="P9908" s="227" t="s">
        <v>19975</v>
      </c>
      <c r="Q9908" s="243"/>
      <c r="S9908" s="354"/>
    </row>
    <row r="9909" spans="1:19" s="245" customFormat="1" ht="13.15" customHeight="1">
      <c r="A9909" s="245" t="str">
        <f t="shared" si="310"/>
        <v>2038853031104063627</v>
      </c>
      <c r="B9909" s="217" t="s">
        <v>19891</v>
      </c>
      <c r="C9909" s="227" t="s">
        <v>23844</v>
      </c>
      <c r="D9909" s="227" t="s">
        <v>3106</v>
      </c>
      <c r="E9909" s="227" t="s">
        <v>23848</v>
      </c>
      <c r="F9909" s="227" t="s">
        <v>3106</v>
      </c>
      <c r="G9909" s="227" t="s">
        <v>3106</v>
      </c>
      <c r="H9909" s="228" t="s">
        <v>19904</v>
      </c>
      <c r="I9909" s="228" t="s">
        <v>23846</v>
      </c>
      <c r="J9909" s="201" t="str">
        <f t="shared" si="309"/>
        <v>9999</v>
      </c>
      <c r="K9909" s="228" t="s">
        <v>23203</v>
      </c>
      <c r="L9909" s="228" t="s">
        <v>23204</v>
      </c>
      <c r="M9909" s="229">
        <v>44806</v>
      </c>
      <c r="N9909" s="227" t="s">
        <v>19903</v>
      </c>
      <c r="O9909" s="243"/>
      <c r="P9909" s="227" t="s">
        <v>19975</v>
      </c>
      <c r="Q9909" s="243"/>
      <c r="S9909" s="354"/>
    </row>
    <row r="9910" spans="1:19" s="245" customFormat="1" ht="13.15" customHeight="1">
      <c r="A9910" s="245" t="str">
        <f t="shared" si="310"/>
        <v>2038853041104063627</v>
      </c>
      <c r="B9910" s="217" t="s">
        <v>19891</v>
      </c>
      <c r="C9910" s="227" t="s">
        <v>23844</v>
      </c>
      <c r="D9910" s="227" t="s">
        <v>3106</v>
      </c>
      <c r="E9910" s="227" t="s">
        <v>23849</v>
      </c>
      <c r="F9910" s="227" t="s">
        <v>3106</v>
      </c>
      <c r="G9910" s="227" t="s">
        <v>3106</v>
      </c>
      <c r="H9910" s="228" t="s">
        <v>19904</v>
      </c>
      <c r="I9910" s="228" t="s">
        <v>23846</v>
      </c>
      <c r="J9910" s="201" t="str">
        <f t="shared" si="309"/>
        <v>9999</v>
      </c>
      <c r="K9910" s="228" t="s">
        <v>23203</v>
      </c>
      <c r="L9910" s="228" t="s">
        <v>23204</v>
      </c>
      <c r="M9910" s="229">
        <v>44806</v>
      </c>
      <c r="N9910" s="227" t="s">
        <v>19903</v>
      </c>
      <c r="O9910" s="243"/>
      <c r="P9910" s="227" t="s">
        <v>19975</v>
      </c>
      <c r="Q9910" s="243"/>
      <c r="S9910" s="354"/>
    </row>
    <row r="9911" spans="1:19" s="245" customFormat="1" ht="13.15" customHeight="1">
      <c r="A9911" s="245" t="str">
        <f t="shared" si="310"/>
        <v>2038853051104063627</v>
      </c>
      <c r="B9911" s="217" t="s">
        <v>19891</v>
      </c>
      <c r="C9911" s="227" t="s">
        <v>23844</v>
      </c>
      <c r="D9911" s="227" t="s">
        <v>3106</v>
      </c>
      <c r="E9911" s="227" t="s">
        <v>23850</v>
      </c>
      <c r="F9911" s="227" t="s">
        <v>3106</v>
      </c>
      <c r="G9911" s="227" t="s">
        <v>3106</v>
      </c>
      <c r="H9911" s="228" t="s">
        <v>19904</v>
      </c>
      <c r="I9911" s="228" t="s">
        <v>23846</v>
      </c>
      <c r="J9911" s="201" t="str">
        <f t="shared" si="309"/>
        <v>9999</v>
      </c>
      <c r="K9911" s="228" t="s">
        <v>23203</v>
      </c>
      <c r="L9911" s="228" t="s">
        <v>23204</v>
      </c>
      <c r="M9911" s="229">
        <v>44806</v>
      </c>
      <c r="N9911" s="227" t="s">
        <v>19903</v>
      </c>
      <c r="O9911" s="243"/>
      <c r="P9911" s="227" t="s">
        <v>19975</v>
      </c>
      <c r="Q9911" s="243"/>
      <c r="S9911" s="354"/>
    </row>
    <row r="9912" spans="1:19" s="245" customFormat="1" ht="13.15" customHeight="1">
      <c r="A9912" s="245" t="str">
        <f t="shared" si="310"/>
        <v>2038853061104063627</v>
      </c>
      <c r="B9912" s="217" t="s">
        <v>19891</v>
      </c>
      <c r="C9912" s="227" t="s">
        <v>23844</v>
      </c>
      <c r="D9912" s="227" t="s">
        <v>3106</v>
      </c>
      <c r="E9912" s="227" t="s">
        <v>23851</v>
      </c>
      <c r="F9912" s="227" t="s">
        <v>3106</v>
      </c>
      <c r="G9912" s="227" t="s">
        <v>3106</v>
      </c>
      <c r="H9912" s="228" t="s">
        <v>19904</v>
      </c>
      <c r="I9912" s="228" t="s">
        <v>23846</v>
      </c>
      <c r="J9912" s="201" t="str">
        <f t="shared" si="309"/>
        <v>9999</v>
      </c>
      <c r="K9912" s="228" t="s">
        <v>23203</v>
      </c>
      <c r="L9912" s="228" t="s">
        <v>23204</v>
      </c>
      <c r="M9912" s="229">
        <v>44806</v>
      </c>
      <c r="N9912" s="227" t="s">
        <v>19903</v>
      </c>
      <c r="O9912" s="243"/>
      <c r="P9912" s="227" t="s">
        <v>19975</v>
      </c>
      <c r="Q9912" s="243"/>
      <c r="S9912" s="354"/>
    </row>
    <row r="9913" spans="1:19" s="245" customFormat="1" ht="13.15" customHeight="1">
      <c r="A9913" s="245" t="str">
        <f t="shared" si="310"/>
        <v>2038853081104063627</v>
      </c>
      <c r="B9913" s="217" t="s">
        <v>19891</v>
      </c>
      <c r="C9913" s="227" t="s">
        <v>23844</v>
      </c>
      <c r="D9913" s="227" t="s">
        <v>3106</v>
      </c>
      <c r="E9913" s="227" t="s">
        <v>23852</v>
      </c>
      <c r="F9913" s="227" t="s">
        <v>3106</v>
      </c>
      <c r="G9913" s="227" t="s">
        <v>3106</v>
      </c>
      <c r="H9913" s="228" t="s">
        <v>19904</v>
      </c>
      <c r="I9913" s="228" t="s">
        <v>23846</v>
      </c>
      <c r="J9913" s="201" t="str">
        <f t="shared" si="309"/>
        <v>9999</v>
      </c>
      <c r="K9913" s="228" t="s">
        <v>23203</v>
      </c>
      <c r="L9913" s="228" t="s">
        <v>23204</v>
      </c>
      <c r="M9913" s="229">
        <v>44806</v>
      </c>
      <c r="N9913" s="227" t="s">
        <v>19903</v>
      </c>
      <c r="O9913" s="243"/>
      <c r="P9913" s="227" t="s">
        <v>19975</v>
      </c>
      <c r="Q9913" s="243"/>
      <c r="S9913" s="354"/>
    </row>
    <row r="9914" spans="1:19" s="245" customFormat="1" ht="13.15" customHeight="1">
      <c r="A9914" s="245" t="str">
        <f t="shared" si="310"/>
        <v>2038853091104063627</v>
      </c>
      <c r="B9914" s="217" t="s">
        <v>19891</v>
      </c>
      <c r="C9914" s="227" t="s">
        <v>23844</v>
      </c>
      <c r="D9914" s="227" t="s">
        <v>3106</v>
      </c>
      <c r="E9914" s="227" t="s">
        <v>23853</v>
      </c>
      <c r="F9914" s="227" t="s">
        <v>3106</v>
      </c>
      <c r="G9914" s="227" t="s">
        <v>3106</v>
      </c>
      <c r="H9914" s="228" t="s">
        <v>19904</v>
      </c>
      <c r="I9914" s="228" t="s">
        <v>23846</v>
      </c>
      <c r="J9914" s="201" t="str">
        <f t="shared" si="309"/>
        <v>9999</v>
      </c>
      <c r="K9914" s="228" t="s">
        <v>23203</v>
      </c>
      <c r="L9914" s="228" t="s">
        <v>23204</v>
      </c>
      <c r="M9914" s="229">
        <v>44806</v>
      </c>
      <c r="N9914" s="227" t="s">
        <v>19903</v>
      </c>
      <c r="O9914" s="243"/>
      <c r="P9914" s="227" t="s">
        <v>19975</v>
      </c>
      <c r="Q9914" s="243"/>
      <c r="S9914" s="354"/>
    </row>
    <row r="9915" spans="1:19" s="245" customFormat="1" ht="13.15" customHeight="1">
      <c r="A9915" s="245" t="str">
        <f t="shared" si="310"/>
        <v>3504284011104184993</v>
      </c>
      <c r="B9915" s="217" t="s">
        <v>19891</v>
      </c>
      <c r="C9915" s="227" t="s">
        <v>23854</v>
      </c>
      <c r="D9915" s="227" t="s">
        <v>3106</v>
      </c>
      <c r="E9915" s="227" t="s">
        <v>23855</v>
      </c>
      <c r="F9915" s="227" t="s">
        <v>3106</v>
      </c>
      <c r="G9915" s="227" t="s">
        <v>3106</v>
      </c>
      <c r="H9915" s="228" t="s">
        <v>19904</v>
      </c>
      <c r="I9915" s="228" t="s">
        <v>23856</v>
      </c>
      <c r="J9915" s="201" t="str">
        <f t="shared" si="309"/>
        <v>9999</v>
      </c>
      <c r="K9915" s="228" t="s">
        <v>23203</v>
      </c>
      <c r="L9915" s="228" t="s">
        <v>23204</v>
      </c>
      <c r="M9915" s="229">
        <v>44806</v>
      </c>
      <c r="N9915" s="227" t="s">
        <v>19903</v>
      </c>
      <c r="O9915" s="243"/>
      <c r="P9915" s="227" t="s">
        <v>19975</v>
      </c>
      <c r="Q9915" s="243"/>
      <c r="S9915" s="354"/>
    </row>
    <row r="9916" spans="1:19" s="245" customFormat="1" ht="13.15" customHeight="1">
      <c r="A9916" s="245" t="str">
        <f t="shared" si="310"/>
        <v>3504284021104184993</v>
      </c>
      <c r="B9916" s="217" t="s">
        <v>19891</v>
      </c>
      <c r="C9916" s="227" t="s">
        <v>23854</v>
      </c>
      <c r="D9916" s="227" t="s">
        <v>3106</v>
      </c>
      <c r="E9916" s="227" t="s">
        <v>23857</v>
      </c>
      <c r="F9916" s="227" t="s">
        <v>3106</v>
      </c>
      <c r="G9916" s="227" t="s">
        <v>3106</v>
      </c>
      <c r="H9916" s="228" t="s">
        <v>19904</v>
      </c>
      <c r="I9916" s="228" t="s">
        <v>23856</v>
      </c>
      <c r="J9916" s="201" t="str">
        <f t="shared" si="309"/>
        <v>9999</v>
      </c>
      <c r="K9916" s="228" t="s">
        <v>23203</v>
      </c>
      <c r="L9916" s="228" t="s">
        <v>23204</v>
      </c>
      <c r="M9916" s="229">
        <v>44806</v>
      </c>
      <c r="N9916" s="227" t="s">
        <v>19903</v>
      </c>
      <c r="O9916" s="243"/>
      <c r="P9916" s="227" t="s">
        <v>19975</v>
      </c>
      <c r="Q9916" s="243"/>
      <c r="S9916" s="354"/>
    </row>
    <row r="9917" spans="1:19" s="245" customFormat="1" ht="13.15" customHeight="1">
      <c r="A9917" s="245" t="str">
        <f t="shared" si="310"/>
        <v>3504284031104184993</v>
      </c>
      <c r="B9917" s="217" t="s">
        <v>19891</v>
      </c>
      <c r="C9917" s="227" t="s">
        <v>23854</v>
      </c>
      <c r="D9917" s="227" t="s">
        <v>3106</v>
      </c>
      <c r="E9917" s="227" t="s">
        <v>23858</v>
      </c>
      <c r="F9917" s="227" t="s">
        <v>3106</v>
      </c>
      <c r="G9917" s="227" t="s">
        <v>3106</v>
      </c>
      <c r="H9917" s="228" t="s">
        <v>19904</v>
      </c>
      <c r="I9917" s="228" t="s">
        <v>23856</v>
      </c>
      <c r="J9917" s="201" t="str">
        <f t="shared" si="309"/>
        <v>9999</v>
      </c>
      <c r="K9917" s="228" t="s">
        <v>23203</v>
      </c>
      <c r="L9917" s="228" t="s">
        <v>23204</v>
      </c>
      <c r="M9917" s="229">
        <v>44806</v>
      </c>
      <c r="N9917" s="227" t="s">
        <v>19903</v>
      </c>
      <c r="O9917" s="243"/>
      <c r="P9917" s="227" t="s">
        <v>19975</v>
      </c>
      <c r="Q9917" s="243"/>
      <c r="S9917" s="354"/>
    </row>
    <row r="9918" spans="1:19" s="245" customFormat="1" ht="13.15" customHeight="1">
      <c r="A9918" s="245" t="str">
        <f t="shared" si="310"/>
        <v>3504284041104184993</v>
      </c>
      <c r="B9918" s="217" t="s">
        <v>19891</v>
      </c>
      <c r="C9918" s="227" t="s">
        <v>23854</v>
      </c>
      <c r="D9918" s="227" t="s">
        <v>3106</v>
      </c>
      <c r="E9918" s="227" t="s">
        <v>23859</v>
      </c>
      <c r="F9918" s="227" t="s">
        <v>3106</v>
      </c>
      <c r="G9918" s="227" t="s">
        <v>3106</v>
      </c>
      <c r="H9918" s="228" t="s">
        <v>19904</v>
      </c>
      <c r="I9918" s="228" t="s">
        <v>23856</v>
      </c>
      <c r="J9918" s="201" t="str">
        <f t="shared" si="309"/>
        <v>9999</v>
      </c>
      <c r="K9918" s="228" t="s">
        <v>23203</v>
      </c>
      <c r="L9918" s="228" t="s">
        <v>23204</v>
      </c>
      <c r="M9918" s="229">
        <v>44806</v>
      </c>
      <c r="N9918" s="227" t="s">
        <v>19903</v>
      </c>
      <c r="O9918" s="243"/>
      <c r="P9918" s="227" t="s">
        <v>19975</v>
      </c>
      <c r="Q9918" s="243"/>
      <c r="S9918" s="354"/>
    </row>
    <row r="9919" spans="1:19" s="245" customFormat="1" ht="13.15" customHeight="1">
      <c r="A9919" s="245" t="str">
        <f t="shared" si="310"/>
        <v>3504284051104184993</v>
      </c>
      <c r="B9919" s="217" t="s">
        <v>19891</v>
      </c>
      <c r="C9919" s="227" t="s">
        <v>23854</v>
      </c>
      <c r="D9919" s="227" t="s">
        <v>3106</v>
      </c>
      <c r="E9919" s="227" t="s">
        <v>23860</v>
      </c>
      <c r="F9919" s="227" t="s">
        <v>3106</v>
      </c>
      <c r="G9919" s="227" t="s">
        <v>3106</v>
      </c>
      <c r="H9919" s="228" t="s">
        <v>19904</v>
      </c>
      <c r="I9919" s="228" t="s">
        <v>23856</v>
      </c>
      <c r="J9919" s="201" t="str">
        <f t="shared" si="309"/>
        <v>9999</v>
      </c>
      <c r="K9919" s="228" t="s">
        <v>23203</v>
      </c>
      <c r="L9919" s="228" t="s">
        <v>23204</v>
      </c>
      <c r="M9919" s="229">
        <v>44806</v>
      </c>
      <c r="N9919" s="227" t="s">
        <v>19903</v>
      </c>
      <c r="O9919" s="243"/>
      <c r="P9919" s="227" t="s">
        <v>19975</v>
      </c>
      <c r="Q9919" s="243"/>
      <c r="S9919" s="354"/>
    </row>
    <row r="9920" spans="1:19" s="245" customFormat="1" ht="13.15" customHeight="1">
      <c r="A9920" s="245" t="str">
        <f t="shared" si="310"/>
        <v>4009425011104245505</v>
      </c>
      <c r="B9920" s="217" t="s">
        <v>19891</v>
      </c>
      <c r="C9920" s="227" t="s">
        <v>23861</v>
      </c>
      <c r="D9920" s="227" t="s">
        <v>3106</v>
      </c>
      <c r="E9920" s="227" t="s">
        <v>23862</v>
      </c>
      <c r="F9920" s="227" t="s">
        <v>3106</v>
      </c>
      <c r="G9920" s="227" t="s">
        <v>3106</v>
      </c>
      <c r="H9920" s="228" t="s">
        <v>19904</v>
      </c>
      <c r="I9920" s="228" t="s">
        <v>23863</v>
      </c>
      <c r="J9920" s="201" t="str">
        <f t="shared" si="309"/>
        <v>9999</v>
      </c>
      <c r="K9920" s="228" t="s">
        <v>23203</v>
      </c>
      <c r="L9920" s="228" t="s">
        <v>23204</v>
      </c>
      <c r="M9920" s="229">
        <v>44806</v>
      </c>
      <c r="N9920" s="227" t="s">
        <v>19903</v>
      </c>
      <c r="O9920" s="243"/>
      <c r="P9920" s="227" t="s">
        <v>19998</v>
      </c>
      <c r="Q9920" s="243"/>
      <c r="S9920" s="354"/>
    </row>
    <row r="9921" spans="1:19" s="245" customFormat="1" ht="13.15" customHeight="1">
      <c r="A9921" s="245" t="str">
        <f t="shared" si="310"/>
        <v>4009425021104245505</v>
      </c>
      <c r="B9921" s="217" t="s">
        <v>19891</v>
      </c>
      <c r="C9921" s="227" t="s">
        <v>23861</v>
      </c>
      <c r="D9921" s="227" t="s">
        <v>3106</v>
      </c>
      <c r="E9921" s="227" t="s">
        <v>23864</v>
      </c>
      <c r="F9921" s="227" t="s">
        <v>3106</v>
      </c>
      <c r="G9921" s="227" t="s">
        <v>3106</v>
      </c>
      <c r="H9921" s="228" t="s">
        <v>19904</v>
      </c>
      <c r="I9921" s="228" t="s">
        <v>23863</v>
      </c>
      <c r="J9921" s="201" t="str">
        <f t="shared" si="309"/>
        <v>9999</v>
      </c>
      <c r="K9921" s="228" t="s">
        <v>23203</v>
      </c>
      <c r="L9921" s="228" t="s">
        <v>23204</v>
      </c>
      <c r="M9921" s="229">
        <v>44806</v>
      </c>
      <c r="N9921" s="227" t="s">
        <v>19903</v>
      </c>
      <c r="O9921" s="243"/>
      <c r="P9921" s="227" t="s">
        <v>19998</v>
      </c>
      <c r="Q9921" s="243"/>
      <c r="S9921" s="354"/>
    </row>
    <row r="9922" spans="1:19" s="245" customFormat="1" ht="13.15" customHeight="1">
      <c r="A9922" s="245" t="str">
        <f t="shared" si="310"/>
        <v>4009425031104245505</v>
      </c>
      <c r="B9922" s="217" t="s">
        <v>19891</v>
      </c>
      <c r="C9922" s="227" t="s">
        <v>23861</v>
      </c>
      <c r="D9922" s="227" t="s">
        <v>3106</v>
      </c>
      <c r="E9922" s="227" t="s">
        <v>23865</v>
      </c>
      <c r="F9922" s="227" t="s">
        <v>3106</v>
      </c>
      <c r="G9922" s="227" t="s">
        <v>3106</v>
      </c>
      <c r="H9922" s="228" t="s">
        <v>19904</v>
      </c>
      <c r="I9922" s="228" t="s">
        <v>23863</v>
      </c>
      <c r="J9922" s="201" t="str">
        <f t="shared" si="309"/>
        <v>9999</v>
      </c>
      <c r="K9922" s="228" t="s">
        <v>23203</v>
      </c>
      <c r="L9922" s="228" t="s">
        <v>23204</v>
      </c>
      <c r="M9922" s="229">
        <v>44806</v>
      </c>
      <c r="N9922" s="227" t="s">
        <v>19903</v>
      </c>
      <c r="O9922" s="243"/>
      <c r="P9922" s="227" t="s">
        <v>19998</v>
      </c>
      <c r="Q9922" s="243"/>
      <c r="S9922" s="354"/>
    </row>
    <row r="9923" spans="1:19" s="245" customFormat="1" ht="13.15" customHeight="1">
      <c r="A9923" s="245" t="str">
        <f t="shared" si="310"/>
        <v>4009425041104245505</v>
      </c>
      <c r="B9923" s="217" t="s">
        <v>19891</v>
      </c>
      <c r="C9923" s="227" t="s">
        <v>23861</v>
      </c>
      <c r="D9923" s="227" t="s">
        <v>3106</v>
      </c>
      <c r="E9923" s="227" t="s">
        <v>23866</v>
      </c>
      <c r="F9923" s="227" t="s">
        <v>3106</v>
      </c>
      <c r="G9923" s="227" t="s">
        <v>3106</v>
      </c>
      <c r="H9923" s="228" t="s">
        <v>19904</v>
      </c>
      <c r="I9923" s="228" t="s">
        <v>23863</v>
      </c>
      <c r="J9923" s="201" t="str">
        <f t="shared" ref="J9923:J9986" si="311">B9923</f>
        <v>9999</v>
      </c>
      <c r="K9923" s="228" t="s">
        <v>23203</v>
      </c>
      <c r="L9923" s="228" t="s">
        <v>23204</v>
      </c>
      <c r="M9923" s="229">
        <v>44806</v>
      </c>
      <c r="N9923" s="227" t="s">
        <v>19903</v>
      </c>
      <c r="O9923" s="243"/>
      <c r="P9923" s="227" t="s">
        <v>19998</v>
      </c>
      <c r="Q9923" s="243"/>
      <c r="S9923" s="354"/>
    </row>
    <row r="9924" spans="1:19" s="245" customFormat="1" ht="13.15" customHeight="1">
      <c r="A9924" s="245" t="str">
        <f t="shared" si="310"/>
        <v>4009425051104245505</v>
      </c>
      <c r="B9924" s="217" t="s">
        <v>19891</v>
      </c>
      <c r="C9924" s="227" t="s">
        <v>23861</v>
      </c>
      <c r="D9924" s="227" t="s">
        <v>3106</v>
      </c>
      <c r="E9924" s="227" t="s">
        <v>23867</v>
      </c>
      <c r="F9924" s="227" t="s">
        <v>3106</v>
      </c>
      <c r="G9924" s="227" t="s">
        <v>3106</v>
      </c>
      <c r="H9924" s="228" t="s">
        <v>19904</v>
      </c>
      <c r="I9924" s="228" t="s">
        <v>23863</v>
      </c>
      <c r="J9924" s="201" t="str">
        <f t="shared" si="311"/>
        <v>9999</v>
      </c>
      <c r="K9924" s="228" t="s">
        <v>23203</v>
      </c>
      <c r="L9924" s="228" t="s">
        <v>23204</v>
      </c>
      <c r="M9924" s="229">
        <v>44806</v>
      </c>
      <c r="N9924" s="227" t="s">
        <v>19903</v>
      </c>
      <c r="O9924" s="243"/>
      <c r="P9924" s="227" t="s">
        <v>19998</v>
      </c>
      <c r="Q9924" s="243"/>
      <c r="S9924" s="354"/>
    </row>
    <row r="9925" spans="1:19" s="245" customFormat="1" ht="13.15" customHeight="1">
      <c r="A9925" s="245" t="str">
        <f t="shared" si="310"/>
        <v>4009425061104245505</v>
      </c>
      <c r="B9925" s="217" t="s">
        <v>19891</v>
      </c>
      <c r="C9925" s="227" t="s">
        <v>23861</v>
      </c>
      <c r="D9925" s="227" t="s">
        <v>3106</v>
      </c>
      <c r="E9925" s="227" t="s">
        <v>23868</v>
      </c>
      <c r="F9925" s="227" t="s">
        <v>3106</v>
      </c>
      <c r="G9925" s="227" t="s">
        <v>3106</v>
      </c>
      <c r="H9925" s="228" t="s">
        <v>19904</v>
      </c>
      <c r="I9925" s="228" t="s">
        <v>23863</v>
      </c>
      <c r="J9925" s="201" t="str">
        <f t="shared" si="311"/>
        <v>9999</v>
      </c>
      <c r="K9925" s="228" t="s">
        <v>23203</v>
      </c>
      <c r="L9925" s="228" t="s">
        <v>23204</v>
      </c>
      <c r="M9925" s="229">
        <v>44806</v>
      </c>
      <c r="N9925" s="227" t="s">
        <v>19903</v>
      </c>
      <c r="O9925" s="243"/>
      <c r="P9925" s="227" t="s">
        <v>19998</v>
      </c>
      <c r="Q9925" s="243"/>
      <c r="S9925" s="354"/>
    </row>
    <row r="9926" spans="1:19" s="245" customFormat="1" ht="13.15" customHeight="1">
      <c r="A9926" s="245" t="str">
        <f t="shared" si="310"/>
        <v>4009425071104245505</v>
      </c>
      <c r="B9926" s="217" t="s">
        <v>19891</v>
      </c>
      <c r="C9926" s="227" t="s">
        <v>23861</v>
      </c>
      <c r="D9926" s="227" t="s">
        <v>3106</v>
      </c>
      <c r="E9926" s="227" t="s">
        <v>23869</v>
      </c>
      <c r="F9926" s="227" t="s">
        <v>3106</v>
      </c>
      <c r="G9926" s="227" t="s">
        <v>3106</v>
      </c>
      <c r="H9926" s="228" t="s">
        <v>19904</v>
      </c>
      <c r="I9926" s="228" t="s">
        <v>23863</v>
      </c>
      <c r="J9926" s="201" t="str">
        <f t="shared" si="311"/>
        <v>9999</v>
      </c>
      <c r="K9926" s="228" t="s">
        <v>23203</v>
      </c>
      <c r="L9926" s="228" t="s">
        <v>23204</v>
      </c>
      <c r="M9926" s="229">
        <v>44806</v>
      </c>
      <c r="N9926" s="227" t="s">
        <v>19903</v>
      </c>
      <c r="O9926" s="243"/>
      <c r="P9926" s="227" t="s">
        <v>19998</v>
      </c>
      <c r="Q9926" s="243"/>
      <c r="S9926" s="354"/>
    </row>
    <row r="9927" spans="1:19" s="245" customFormat="1" ht="13.15" customHeight="1">
      <c r="A9927" s="245" t="str">
        <f t="shared" si="310"/>
        <v>4009425081104245505</v>
      </c>
      <c r="B9927" s="217" t="s">
        <v>19891</v>
      </c>
      <c r="C9927" s="227" t="s">
        <v>23861</v>
      </c>
      <c r="D9927" s="227" t="s">
        <v>3106</v>
      </c>
      <c r="E9927" s="227" t="s">
        <v>23870</v>
      </c>
      <c r="F9927" s="227" t="s">
        <v>3106</v>
      </c>
      <c r="G9927" s="227" t="s">
        <v>3106</v>
      </c>
      <c r="H9927" s="228" t="s">
        <v>19904</v>
      </c>
      <c r="I9927" s="228" t="s">
        <v>23863</v>
      </c>
      <c r="J9927" s="201" t="str">
        <f t="shared" si="311"/>
        <v>9999</v>
      </c>
      <c r="K9927" s="228" t="s">
        <v>23203</v>
      </c>
      <c r="L9927" s="228" t="s">
        <v>23204</v>
      </c>
      <c r="M9927" s="229">
        <v>44806</v>
      </c>
      <c r="N9927" s="227" t="s">
        <v>19903</v>
      </c>
      <c r="O9927" s="243"/>
      <c r="P9927" s="227" t="s">
        <v>19998</v>
      </c>
      <c r="Q9927" s="243"/>
      <c r="S9927" s="354"/>
    </row>
    <row r="9928" spans="1:19" s="245" customFormat="1" ht="13.15" customHeight="1">
      <c r="A9928" s="245" t="str">
        <f t="shared" si="310"/>
        <v>4140949011104350636</v>
      </c>
      <c r="B9928" s="217" t="s">
        <v>19891</v>
      </c>
      <c r="C9928" s="227" t="s">
        <v>23871</v>
      </c>
      <c r="D9928" s="227" t="s">
        <v>3106</v>
      </c>
      <c r="E9928" s="227" t="s">
        <v>23872</v>
      </c>
      <c r="F9928" s="227" t="s">
        <v>3106</v>
      </c>
      <c r="G9928" s="227" t="s">
        <v>3106</v>
      </c>
      <c r="H9928" s="228" t="s">
        <v>19904</v>
      </c>
      <c r="I9928" s="228" t="s">
        <v>23873</v>
      </c>
      <c r="J9928" s="201" t="str">
        <f t="shared" si="311"/>
        <v>9999</v>
      </c>
      <c r="K9928" s="228" t="s">
        <v>23203</v>
      </c>
      <c r="L9928" s="228" t="s">
        <v>23204</v>
      </c>
      <c r="M9928" s="229">
        <v>44806</v>
      </c>
      <c r="N9928" s="227" t="s">
        <v>19903</v>
      </c>
      <c r="O9928" s="243"/>
      <c r="P9928" s="227" t="s">
        <v>19975</v>
      </c>
      <c r="Q9928" s="243"/>
      <c r="S9928" s="354"/>
    </row>
    <row r="9929" spans="1:19" s="245" customFormat="1" ht="13.15" customHeight="1">
      <c r="A9929" s="245" t="str">
        <f t="shared" si="310"/>
        <v>4140949021104350636</v>
      </c>
      <c r="B9929" s="217" t="s">
        <v>19891</v>
      </c>
      <c r="C9929" s="227" t="s">
        <v>23871</v>
      </c>
      <c r="D9929" s="227" t="s">
        <v>3106</v>
      </c>
      <c r="E9929" s="227" t="s">
        <v>23874</v>
      </c>
      <c r="F9929" s="227" t="s">
        <v>3106</v>
      </c>
      <c r="G9929" s="227" t="s">
        <v>3106</v>
      </c>
      <c r="H9929" s="228" t="s">
        <v>19904</v>
      </c>
      <c r="I9929" s="228" t="s">
        <v>23873</v>
      </c>
      <c r="J9929" s="201" t="str">
        <f t="shared" si="311"/>
        <v>9999</v>
      </c>
      <c r="K9929" s="228" t="s">
        <v>23203</v>
      </c>
      <c r="L9929" s="228" t="s">
        <v>23204</v>
      </c>
      <c r="M9929" s="229">
        <v>44806</v>
      </c>
      <c r="N9929" s="227" t="s">
        <v>19903</v>
      </c>
      <c r="O9929" s="243"/>
      <c r="P9929" s="227" t="s">
        <v>19975</v>
      </c>
      <c r="Q9929" s="243"/>
      <c r="S9929" s="354"/>
    </row>
    <row r="9930" spans="1:19" s="245" customFormat="1" ht="13.15" customHeight="1">
      <c r="A9930" s="245" t="str">
        <f t="shared" si="310"/>
        <v>4140949031104350636</v>
      </c>
      <c r="B9930" s="217" t="s">
        <v>19891</v>
      </c>
      <c r="C9930" s="227" t="s">
        <v>23871</v>
      </c>
      <c r="D9930" s="227" t="s">
        <v>3106</v>
      </c>
      <c r="E9930" s="227" t="s">
        <v>23875</v>
      </c>
      <c r="F9930" s="227" t="s">
        <v>3106</v>
      </c>
      <c r="G9930" s="227" t="s">
        <v>3106</v>
      </c>
      <c r="H9930" s="228" t="s">
        <v>19904</v>
      </c>
      <c r="I9930" s="228" t="s">
        <v>23873</v>
      </c>
      <c r="J9930" s="201" t="str">
        <f t="shared" si="311"/>
        <v>9999</v>
      </c>
      <c r="K9930" s="228" t="s">
        <v>23203</v>
      </c>
      <c r="L9930" s="228" t="s">
        <v>23204</v>
      </c>
      <c r="M9930" s="229">
        <v>44806</v>
      </c>
      <c r="N9930" s="227" t="s">
        <v>19903</v>
      </c>
      <c r="O9930" s="243"/>
      <c r="P9930" s="227" t="s">
        <v>19975</v>
      </c>
      <c r="Q9930" s="243"/>
      <c r="S9930" s="354"/>
    </row>
    <row r="9931" spans="1:19" s="245" customFormat="1" ht="13.15" customHeight="1">
      <c r="A9931" s="245" t="str">
        <f t="shared" si="310"/>
        <v>4140949041104350636</v>
      </c>
      <c r="B9931" s="217" t="s">
        <v>19891</v>
      </c>
      <c r="C9931" s="227" t="s">
        <v>23871</v>
      </c>
      <c r="D9931" s="227" t="s">
        <v>3106</v>
      </c>
      <c r="E9931" s="227" t="s">
        <v>23876</v>
      </c>
      <c r="F9931" s="227" t="s">
        <v>3106</v>
      </c>
      <c r="G9931" s="227" t="s">
        <v>3106</v>
      </c>
      <c r="H9931" s="228" t="s">
        <v>19904</v>
      </c>
      <c r="I9931" s="228" t="s">
        <v>23873</v>
      </c>
      <c r="J9931" s="201" t="str">
        <f t="shared" si="311"/>
        <v>9999</v>
      </c>
      <c r="K9931" s="228" t="s">
        <v>23203</v>
      </c>
      <c r="L9931" s="228" t="s">
        <v>23204</v>
      </c>
      <c r="M9931" s="229">
        <v>44806</v>
      </c>
      <c r="N9931" s="227" t="s">
        <v>19903</v>
      </c>
      <c r="O9931" s="243"/>
      <c r="P9931" s="227" t="s">
        <v>19975</v>
      </c>
      <c r="Q9931" s="243"/>
      <c r="S9931" s="354"/>
    </row>
    <row r="9932" spans="1:19" s="245" customFormat="1" ht="13.15" customHeight="1">
      <c r="A9932" s="245" t="str">
        <f t="shared" si="310"/>
        <v>4140949051104350636</v>
      </c>
      <c r="B9932" s="217" t="s">
        <v>19891</v>
      </c>
      <c r="C9932" s="227" t="s">
        <v>23871</v>
      </c>
      <c r="D9932" s="227" t="s">
        <v>3106</v>
      </c>
      <c r="E9932" s="227" t="s">
        <v>23877</v>
      </c>
      <c r="F9932" s="227" t="s">
        <v>3106</v>
      </c>
      <c r="G9932" s="227" t="s">
        <v>3106</v>
      </c>
      <c r="H9932" s="228" t="s">
        <v>19904</v>
      </c>
      <c r="I9932" s="228" t="s">
        <v>23873</v>
      </c>
      <c r="J9932" s="201" t="str">
        <f t="shared" si="311"/>
        <v>9999</v>
      </c>
      <c r="K9932" s="228" t="s">
        <v>23203</v>
      </c>
      <c r="L9932" s="228" t="s">
        <v>23204</v>
      </c>
      <c r="M9932" s="229">
        <v>44806</v>
      </c>
      <c r="N9932" s="227" t="s">
        <v>19903</v>
      </c>
      <c r="O9932" s="243"/>
      <c r="P9932" s="227" t="s">
        <v>19975</v>
      </c>
      <c r="Q9932" s="243"/>
      <c r="S9932" s="354"/>
    </row>
    <row r="9933" spans="1:19" s="245" customFormat="1" ht="13.15" customHeight="1">
      <c r="A9933" s="245" t="str">
        <f t="shared" si="310"/>
        <v>4140949061104350636</v>
      </c>
      <c r="B9933" s="217" t="s">
        <v>19891</v>
      </c>
      <c r="C9933" s="227" t="s">
        <v>23871</v>
      </c>
      <c r="D9933" s="227" t="s">
        <v>3106</v>
      </c>
      <c r="E9933" s="227" t="s">
        <v>23878</v>
      </c>
      <c r="F9933" s="227" t="s">
        <v>3106</v>
      </c>
      <c r="G9933" s="227" t="s">
        <v>3106</v>
      </c>
      <c r="H9933" s="228" t="s">
        <v>19904</v>
      </c>
      <c r="I9933" s="228" t="s">
        <v>23873</v>
      </c>
      <c r="J9933" s="201" t="str">
        <f t="shared" si="311"/>
        <v>9999</v>
      </c>
      <c r="K9933" s="228" t="s">
        <v>23203</v>
      </c>
      <c r="L9933" s="228" t="s">
        <v>23204</v>
      </c>
      <c r="M9933" s="229">
        <v>44806</v>
      </c>
      <c r="N9933" s="227" t="s">
        <v>19903</v>
      </c>
      <c r="O9933" s="243"/>
      <c r="P9933" s="227" t="s">
        <v>19975</v>
      </c>
      <c r="Q9933" s="243"/>
      <c r="S9933" s="354"/>
    </row>
    <row r="9934" spans="1:19" s="245" customFormat="1" ht="13.15" customHeight="1">
      <c r="A9934" s="245" t="str">
        <f t="shared" si="310"/>
        <v>4140949071104350636</v>
      </c>
      <c r="B9934" s="217" t="s">
        <v>19891</v>
      </c>
      <c r="C9934" s="227" t="s">
        <v>23871</v>
      </c>
      <c r="D9934" s="227" t="s">
        <v>3106</v>
      </c>
      <c r="E9934" s="227" t="s">
        <v>23879</v>
      </c>
      <c r="F9934" s="227" t="s">
        <v>3106</v>
      </c>
      <c r="G9934" s="227" t="s">
        <v>3106</v>
      </c>
      <c r="H9934" s="228" t="s">
        <v>19904</v>
      </c>
      <c r="I9934" s="228" t="s">
        <v>23873</v>
      </c>
      <c r="J9934" s="201" t="str">
        <f t="shared" si="311"/>
        <v>9999</v>
      </c>
      <c r="K9934" s="228" t="s">
        <v>23203</v>
      </c>
      <c r="L9934" s="228" t="s">
        <v>23204</v>
      </c>
      <c r="M9934" s="229">
        <v>44806</v>
      </c>
      <c r="N9934" s="227" t="s">
        <v>19903</v>
      </c>
      <c r="O9934" s="243"/>
      <c r="P9934" s="227" t="s">
        <v>19975</v>
      </c>
      <c r="Q9934" s="243"/>
      <c r="S9934" s="354"/>
    </row>
    <row r="9935" spans="1:19" s="245" customFormat="1" ht="13.15" customHeight="1">
      <c r="A9935" s="245" t="str">
        <f t="shared" si="310"/>
        <v>1024192031104864362</v>
      </c>
      <c r="B9935" s="217" t="s">
        <v>19891</v>
      </c>
      <c r="C9935" s="227" t="s">
        <v>23880</v>
      </c>
      <c r="D9935" s="227" t="s">
        <v>3106</v>
      </c>
      <c r="E9935" s="227" t="s">
        <v>23881</v>
      </c>
      <c r="F9935" s="227" t="s">
        <v>3106</v>
      </c>
      <c r="G9935" s="227" t="s">
        <v>3106</v>
      </c>
      <c r="H9935" s="228" t="s">
        <v>19904</v>
      </c>
      <c r="I9935" s="228" t="s">
        <v>23882</v>
      </c>
      <c r="J9935" s="201" t="str">
        <f t="shared" si="311"/>
        <v>9999</v>
      </c>
      <c r="K9935" s="228" t="s">
        <v>23203</v>
      </c>
      <c r="L9935" s="228" t="s">
        <v>23204</v>
      </c>
      <c r="M9935" s="229">
        <v>44806</v>
      </c>
      <c r="N9935" s="227" t="s">
        <v>19903</v>
      </c>
      <c r="O9935" s="243"/>
      <c r="P9935" s="227" t="s">
        <v>19975</v>
      </c>
      <c r="Q9935" s="243"/>
      <c r="S9935" s="354"/>
    </row>
    <row r="9936" spans="1:19" s="245" customFormat="1" ht="13.15" customHeight="1">
      <c r="A9936" s="245" t="str">
        <f t="shared" si="310"/>
        <v>1024192041104864362</v>
      </c>
      <c r="B9936" s="217" t="s">
        <v>19891</v>
      </c>
      <c r="C9936" s="227" t="s">
        <v>23880</v>
      </c>
      <c r="D9936" s="227" t="s">
        <v>3106</v>
      </c>
      <c r="E9936" s="227" t="s">
        <v>23883</v>
      </c>
      <c r="F9936" s="227" t="s">
        <v>3106</v>
      </c>
      <c r="G9936" s="227" t="s">
        <v>3106</v>
      </c>
      <c r="H9936" s="228" t="s">
        <v>19904</v>
      </c>
      <c r="I9936" s="228" t="s">
        <v>23882</v>
      </c>
      <c r="J9936" s="201" t="str">
        <f t="shared" si="311"/>
        <v>9999</v>
      </c>
      <c r="K9936" s="228" t="s">
        <v>23203</v>
      </c>
      <c r="L9936" s="228" t="s">
        <v>23204</v>
      </c>
      <c r="M9936" s="229">
        <v>44806</v>
      </c>
      <c r="N9936" s="227" t="s">
        <v>19903</v>
      </c>
      <c r="O9936" s="243"/>
      <c r="P9936" s="227" t="s">
        <v>19975</v>
      </c>
      <c r="Q9936" s="243"/>
      <c r="S9936" s="354"/>
    </row>
    <row r="9937" spans="1:19" s="245" customFormat="1" ht="13.15" customHeight="1">
      <c r="A9937" s="245" t="str">
        <f t="shared" si="310"/>
        <v>1024192051104864362</v>
      </c>
      <c r="B9937" s="217" t="s">
        <v>19891</v>
      </c>
      <c r="C9937" s="227" t="s">
        <v>23880</v>
      </c>
      <c r="D9937" s="227" t="s">
        <v>3106</v>
      </c>
      <c r="E9937" s="227" t="s">
        <v>23884</v>
      </c>
      <c r="F9937" s="227" t="s">
        <v>3106</v>
      </c>
      <c r="G9937" s="227" t="s">
        <v>3106</v>
      </c>
      <c r="H9937" s="228" t="s">
        <v>19904</v>
      </c>
      <c r="I9937" s="228" t="s">
        <v>23882</v>
      </c>
      <c r="J9937" s="201" t="str">
        <f t="shared" si="311"/>
        <v>9999</v>
      </c>
      <c r="K9937" s="228" t="s">
        <v>23203</v>
      </c>
      <c r="L9937" s="228" t="s">
        <v>23204</v>
      </c>
      <c r="M9937" s="229">
        <v>44806</v>
      </c>
      <c r="N9937" s="227" t="s">
        <v>19903</v>
      </c>
      <c r="O9937" s="243"/>
      <c r="P9937" s="227" t="s">
        <v>19975</v>
      </c>
      <c r="Q9937" s="243"/>
      <c r="S9937" s="354"/>
    </row>
    <row r="9938" spans="1:19" s="245" customFormat="1" ht="13.15" customHeight="1">
      <c r="A9938" s="245" t="str">
        <f t="shared" si="310"/>
        <v>4123325011114061504</v>
      </c>
      <c r="B9938" s="217" t="s">
        <v>19891</v>
      </c>
      <c r="C9938" s="227" t="s">
        <v>23885</v>
      </c>
      <c r="D9938" s="227" t="s">
        <v>3106</v>
      </c>
      <c r="E9938" s="227" t="s">
        <v>23886</v>
      </c>
      <c r="F9938" s="227" t="s">
        <v>3106</v>
      </c>
      <c r="G9938" s="227" t="s">
        <v>3106</v>
      </c>
      <c r="H9938" s="228" t="s">
        <v>19904</v>
      </c>
      <c r="I9938" s="228" t="s">
        <v>23887</v>
      </c>
      <c r="J9938" s="201" t="str">
        <f t="shared" si="311"/>
        <v>9999</v>
      </c>
      <c r="K9938" s="228" t="s">
        <v>23203</v>
      </c>
      <c r="L9938" s="228" t="s">
        <v>23204</v>
      </c>
      <c r="M9938" s="229">
        <v>44806</v>
      </c>
      <c r="N9938" s="227" t="s">
        <v>19903</v>
      </c>
      <c r="O9938" s="243"/>
      <c r="P9938" s="227" t="s">
        <v>19975</v>
      </c>
      <c r="Q9938" s="243"/>
      <c r="S9938" s="354"/>
    </row>
    <row r="9939" spans="1:19" s="245" customFormat="1" ht="13.15" customHeight="1">
      <c r="A9939" s="245" t="str">
        <f t="shared" si="310"/>
        <v>4123325021114061504</v>
      </c>
      <c r="B9939" s="217" t="s">
        <v>19891</v>
      </c>
      <c r="C9939" s="227" t="s">
        <v>23885</v>
      </c>
      <c r="D9939" s="227" t="s">
        <v>3106</v>
      </c>
      <c r="E9939" s="227" t="s">
        <v>23888</v>
      </c>
      <c r="F9939" s="227" t="s">
        <v>3106</v>
      </c>
      <c r="G9939" s="227" t="s">
        <v>3106</v>
      </c>
      <c r="H9939" s="228" t="s">
        <v>19904</v>
      </c>
      <c r="I9939" s="228" t="s">
        <v>23887</v>
      </c>
      <c r="J9939" s="201" t="str">
        <f t="shared" si="311"/>
        <v>9999</v>
      </c>
      <c r="K9939" s="228" t="s">
        <v>23203</v>
      </c>
      <c r="L9939" s="228" t="s">
        <v>23204</v>
      </c>
      <c r="M9939" s="229">
        <v>44806</v>
      </c>
      <c r="N9939" s="227" t="s">
        <v>19903</v>
      </c>
      <c r="O9939" s="243"/>
      <c r="P9939" s="227" t="s">
        <v>19975</v>
      </c>
      <c r="Q9939" s="243"/>
      <c r="S9939" s="354"/>
    </row>
    <row r="9940" spans="1:19" s="245" customFormat="1" ht="13.15" customHeight="1">
      <c r="A9940" s="245" t="str">
        <f t="shared" si="310"/>
        <v>2930828011114221199</v>
      </c>
      <c r="B9940" s="217" t="s">
        <v>19891</v>
      </c>
      <c r="C9940" s="227" t="s">
        <v>23889</v>
      </c>
      <c r="D9940" s="227" t="s">
        <v>3106</v>
      </c>
      <c r="E9940" s="227" t="s">
        <v>23890</v>
      </c>
      <c r="F9940" s="227" t="s">
        <v>3106</v>
      </c>
      <c r="G9940" s="227" t="s">
        <v>3106</v>
      </c>
      <c r="H9940" s="228" t="s">
        <v>19911</v>
      </c>
      <c r="I9940" s="228" t="s">
        <v>23891</v>
      </c>
      <c r="J9940" s="201" t="str">
        <f t="shared" si="311"/>
        <v>9999</v>
      </c>
      <c r="K9940" s="228" t="s">
        <v>23203</v>
      </c>
      <c r="L9940" s="228" t="s">
        <v>23204</v>
      </c>
      <c r="M9940" s="229">
        <v>44806</v>
      </c>
      <c r="N9940" s="227" t="s">
        <v>19910</v>
      </c>
      <c r="O9940" s="243"/>
      <c r="P9940" s="227" t="s">
        <v>19912</v>
      </c>
      <c r="Q9940" s="243"/>
      <c r="S9940" s="354"/>
    </row>
    <row r="9941" spans="1:19" s="245" customFormat="1" ht="13.15" customHeight="1">
      <c r="A9941" s="245" t="str">
        <f t="shared" si="310"/>
        <v>2930828021114221199</v>
      </c>
      <c r="B9941" s="217" t="s">
        <v>19891</v>
      </c>
      <c r="C9941" s="227" t="s">
        <v>23889</v>
      </c>
      <c r="D9941" s="227" t="s">
        <v>3106</v>
      </c>
      <c r="E9941" s="227" t="s">
        <v>23892</v>
      </c>
      <c r="F9941" s="227" t="s">
        <v>3106</v>
      </c>
      <c r="G9941" s="227" t="s">
        <v>3106</v>
      </c>
      <c r="H9941" s="228" t="s">
        <v>19970</v>
      </c>
      <c r="I9941" s="228" t="s">
        <v>23891</v>
      </c>
      <c r="J9941" s="201" t="str">
        <f t="shared" si="311"/>
        <v>9999</v>
      </c>
      <c r="K9941" s="228" t="s">
        <v>23203</v>
      </c>
      <c r="L9941" s="228" t="s">
        <v>23204</v>
      </c>
      <c r="M9941" s="229">
        <v>44806</v>
      </c>
      <c r="N9941" s="227" t="s">
        <v>19969</v>
      </c>
      <c r="O9941" s="243"/>
      <c r="P9941" s="227" t="s">
        <v>19971</v>
      </c>
      <c r="Q9941" s="243"/>
      <c r="S9941" s="354"/>
    </row>
    <row r="9942" spans="1:19" s="245" customFormat="1" ht="13.15" customHeight="1">
      <c r="A9942" s="245" t="str">
        <f t="shared" si="310"/>
        <v>3726275011114370632</v>
      </c>
      <c r="B9942" s="217" t="s">
        <v>19891</v>
      </c>
      <c r="C9942" s="227" t="s">
        <v>23893</v>
      </c>
      <c r="D9942" s="227" t="s">
        <v>3106</v>
      </c>
      <c r="E9942" s="227" t="s">
        <v>23894</v>
      </c>
      <c r="F9942" s="227" t="s">
        <v>3106</v>
      </c>
      <c r="G9942" s="227" t="s">
        <v>3106</v>
      </c>
      <c r="H9942" s="228" t="s">
        <v>19911</v>
      </c>
      <c r="I9942" s="228" t="s">
        <v>19050</v>
      </c>
      <c r="J9942" s="201" t="str">
        <f t="shared" si="311"/>
        <v>9999</v>
      </c>
      <c r="K9942" s="228" t="s">
        <v>23203</v>
      </c>
      <c r="L9942" s="228" t="s">
        <v>23204</v>
      </c>
      <c r="M9942" s="229">
        <v>44806</v>
      </c>
      <c r="N9942" s="227" t="s">
        <v>19910</v>
      </c>
      <c r="O9942" s="243"/>
      <c r="P9942" s="227" t="s">
        <v>19912</v>
      </c>
      <c r="Q9942" s="243"/>
      <c r="S9942" s="354"/>
    </row>
    <row r="9943" spans="1:19" s="245" customFormat="1" ht="13.15" customHeight="1">
      <c r="A9943" s="245" t="str">
        <f t="shared" ref="A9943:A10006" si="312">E9943&amp;C9943</f>
        <v>3726275021114370632</v>
      </c>
      <c r="B9943" s="217" t="s">
        <v>19891</v>
      </c>
      <c r="C9943" s="227" t="s">
        <v>23893</v>
      </c>
      <c r="D9943" s="227" t="s">
        <v>3106</v>
      </c>
      <c r="E9943" s="227" t="s">
        <v>23895</v>
      </c>
      <c r="F9943" s="227" t="s">
        <v>3106</v>
      </c>
      <c r="G9943" s="227" t="s">
        <v>3106</v>
      </c>
      <c r="H9943" s="228" t="s">
        <v>19970</v>
      </c>
      <c r="I9943" s="228" t="s">
        <v>23896</v>
      </c>
      <c r="J9943" s="201" t="str">
        <f t="shared" si="311"/>
        <v>9999</v>
      </c>
      <c r="K9943" s="228" t="s">
        <v>23203</v>
      </c>
      <c r="L9943" s="228" t="s">
        <v>23204</v>
      </c>
      <c r="M9943" s="229">
        <v>44806</v>
      </c>
      <c r="N9943" s="227" t="s">
        <v>19969</v>
      </c>
      <c r="O9943" s="243"/>
      <c r="P9943" s="227" t="s">
        <v>19971</v>
      </c>
      <c r="Q9943" s="243"/>
      <c r="S9943" s="354"/>
    </row>
    <row r="9944" spans="1:19" s="245" customFormat="1" ht="13.15" customHeight="1">
      <c r="A9944" s="245" t="str">
        <f t="shared" si="312"/>
        <v>3726275031114370632</v>
      </c>
      <c r="B9944" s="217" t="s">
        <v>19891</v>
      </c>
      <c r="C9944" s="227" t="s">
        <v>23893</v>
      </c>
      <c r="D9944" s="227" t="s">
        <v>3106</v>
      </c>
      <c r="E9944" s="227" t="s">
        <v>23897</v>
      </c>
      <c r="F9944" s="227" t="s">
        <v>3106</v>
      </c>
      <c r="G9944" s="227" t="s">
        <v>3106</v>
      </c>
      <c r="H9944" s="228" t="s">
        <v>19911</v>
      </c>
      <c r="I9944" s="228" t="s">
        <v>23898</v>
      </c>
      <c r="J9944" s="201" t="str">
        <f t="shared" si="311"/>
        <v>9999</v>
      </c>
      <c r="K9944" s="228" t="s">
        <v>23203</v>
      </c>
      <c r="L9944" s="228" t="s">
        <v>23204</v>
      </c>
      <c r="M9944" s="229">
        <v>44806</v>
      </c>
      <c r="N9944" s="227" t="s">
        <v>19910</v>
      </c>
      <c r="O9944" s="243"/>
      <c r="P9944" s="227" t="s">
        <v>19912</v>
      </c>
      <c r="Q9944" s="243"/>
      <c r="S9944" s="354"/>
    </row>
    <row r="9945" spans="1:19" s="245" customFormat="1" ht="13.15" customHeight="1">
      <c r="A9945" s="245" t="str">
        <f t="shared" si="312"/>
        <v>4015984011114492675</v>
      </c>
      <c r="B9945" s="217" t="s">
        <v>19891</v>
      </c>
      <c r="C9945" s="227" t="s">
        <v>23899</v>
      </c>
      <c r="D9945" s="227" t="s">
        <v>3106</v>
      </c>
      <c r="E9945" s="227" t="s">
        <v>23900</v>
      </c>
      <c r="F9945" s="227" t="s">
        <v>3106</v>
      </c>
      <c r="G9945" s="227" t="s">
        <v>3106</v>
      </c>
      <c r="H9945" s="228" t="s">
        <v>20025</v>
      </c>
      <c r="I9945" s="228" t="s">
        <v>23901</v>
      </c>
      <c r="J9945" s="201" t="str">
        <f t="shared" si="311"/>
        <v>9999</v>
      </c>
      <c r="K9945" s="228" t="s">
        <v>23203</v>
      </c>
      <c r="L9945" s="228" t="s">
        <v>23204</v>
      </c>
      <c r="M9945" s="229">
        <v>44806</v>
      </c>
      <c r="N9945" s="227" t="s">
        <v>20024</v>
      </c>
      <c r="O9945" s="243"/>
      <c r="P9945" s="227" t="s">
        <v>20026</v>
      </c>
      <c r="Q9945" s="243"/>
      <c r="S9945" s="354"/>
    </row>
    <row r="9946" spans="1:19" s="245" customFormat="1" ht="13.15" customHeight="1">
      <c r="A9946" s="245" t="str">
        <f t="shared" si="312"/>
        <v>4015984021114492675</v>
      </c>
      <c r="B9946" s="217" t="s">
        <v>19891</v>
      </c>
      <c r="C9946" s="227" t="s">
        <v>23899</v>
      </c>
      <c r="D9946" s="227" t="s">
        <v>3106</v>
      </c>
      <c r="E9946" s="227" t="s">
        <v>23902</v>
      </c>
      <c r="F9946" s="227" t="s">
        <v>3106</v>
      </c>
      <c r="G9946" s="227" t="s">
        <v>3106</v>
      </c>
      <c r="H9946" s="228" t="s">
        <v>20025</v>
      </c>
      <c r="I9946" s="228" t="s">
        <v>23901</v>
      </c>
      <c r="J9946" s="201" t="str">
        <f t="shared" si="311"/>
        <v>9999</v>
      </c>
      <c r="K9946" s="228" t="s">
        <v>23203</v>
      </c>
      <c r="L9946" s="228" t="s">
        <v>23204</v>
      </c>
      <c r="M9946" s="229">
        <v>44806</v>
      </c>
      <c r="N9946" s="227" t="s">
        <v>20024</v>
      </c>
      <c r="O9946" s="243"/>
      <c r="P9946" s="227" t="s">
        <v>20026</v>
      </c>
      <c r="Q9946" s="243"/>
      <c r="S9946" s="354"/>
    </row>
    <row r="9947" spans="1:19" s="245" customFormat="1" ht="13.15" customHeight="1">
      <c r="A9947" s="245" t="str">
        <f t="shared" si="312"/>
        <v>4077810011114578937</v>
      </c>
      <c r="B9947" s="217" t="s">
        <v>19891</v>
      </c>
      <c r="C9947" s="227" t="s">
        <v>23903</v>
      </c>
      <c r="D9947" s="227" t="s">
        <v>3106</v>
      </c>
      <c r="E9947" s="227" t="s">
        <v>23904</v>
      </c>
      <c r="F9947" s="227" t="s">
        <v>3106</v>
      </c>
      <c r="G9947" s="227" t="s">
        <v>3106</v>
      </c>
      <c r="H9947" s="228" t="s">
        <v>23524</v>
      </c>
      <c r="I9947" s="228" t="s">
        <v>23905</v>
      </c>
      <c r="J9947" s="201" t="str">
        <f t="shared" si="311"/>
        <v>9999</v>
      </c>
      <c r="K9947" s="228" t="s">
        <v>23203</v>
      </c>
      <c r="L9947" s="228" t="s">
        <v>23204</v>
      </c>
      <c r="M9947" s="229">
        <v>44806</v>
      </c>
      <c r="N9947" s="227" t="s">
        <v>23526</v>
      </c>
      <c r="O9947" s="243"/>
      <c r="P9947" s="227" t="s">
        <v>23527</v>
      </c>
      <c r="Q9947" s="243"/>
      <c r="S9947" s="354"/>
    </row>
    <row r="9948" spans="1:19" s="245" customFormat="1" ht="13.15" customHeight="1">
      <c r="A9948" s="245" t="str">
        <f t="shared" si="312"/>
        <v>4077810021114578937</v>
      </c>
      <c r="B9948" s="217" t="s">
        <v>19891</v>
      </c>
      <c r="C9948" s="227" t="s">
        <v>23903</v>
      </c>
      <c r="D9948" s="227" t="s">
        <v>3106</v>
      </c>
      <c r="E9948" s="227" t="s">
        <v>23906</v>
      </c>
      <c r="F9948" s="227" t="s">
        <v>3106</v>
      </c>
      <c r="G9948" s="227" t="s">
        <v>3106</v>
      </c>
      <c r="H9948" s="228" t="s">
        <v>23524</v>
      </c>
      <c r="I9948" s="228" t="s">
        <v>23905</v>
      </c>
      <c r="J9948" s="201" t="str">
        <f t="shared" si="311"/>
        <v>9999</v>
      </c>
      <c r="K9948" s="228" t="s">
        <v>23203</v>
      </c>
      <c r="L9948" s="228" t="s">
        <v>23204</v>
      </c>
      <c r="M9948" s="229">
        <v>44806</v>
      </c>
      <c r="N9948" s="227" t="s">
        <v>23526</v>
      </c>
      <c r="O9948" s="243"/>
      <c r="P9948" s="227" t="s">
        <v>23527</v>
      </c>
      <c r="Q9948" s="243"/>
      <c r="S9948" s="354"/>
    </row>
    <row r="9949" spans="1:19" s="245" customFormat="1" ht="13.15" customHeight="1">
      <c r="A9949" s="245" t="str">
        <f t="shared" si="312"/>
        <v>4077810031114578937</v>
      </c>
      <c r="B9949" s="217" t="s">
        <v>19891</v>
      </c>
      <c r="C9949" s="227" t="s">
        <v>23903</v>
      </c>
      <c r="D9949" s="227" t="s">
        <v>3106</v>
      </c>
      <c r="E9949" s="227" t="s">
        <v>23907</v>
      </c>
      <c r="F9949" s="227" t="s">
        <v>3106</v>
      </c>
      <c r="G9949" s="227" t="s">
        <v>3106</v>
      </c>
      <c r="H9949" s="228" t="s">
        <v>23524</v>
      </c>
      <c r="I9949" s="228" t="s">
        <v>23905</v>
      </c>
      <c r="J9949" s="201" t="str">
        <f t="shared" si="311"/>
        <v>9999</v>
      </c>
      <c r="K9949" s="228" t="s">
        <v>23203</v>
      </c>
      <c r="L9949" s="228" t="s">
        <v>23204</v>
      </c>
      <c r="M9949" s="229">
        <v>44806</v>
      </c>
      <c r="N9949" s="227" t="s">
        <v>23526</v>
      </c>
      <c r="O9949" s="243"/>
      <c r="P9949" s="227" t="s">
        <v>23527</v>
      </c>
      <c r="Q9949" s="243"/>
      <c r="S9949" s="354"/>
    </row>
    <row r="9950" spans="1:19" s="245" customFormat="1" ht="13.15" customHeight="1">
      <c r="A9950" s="245" t="str">
        <f t="shared" si="312"/>
        <v>0923278021114937216</v>
      </c>
      <c r="B9950" s="217" t="s">
        <v>19891</v>
      </c>
      <c r="C9950" s="227" t="s">
        <v>23908</v>
      </c>
      <c r="D9950" s="227" t="s">
        <v>3106</v>
      </c>
      <c r="E9950" s="227" t="s">
        <v>23909</v>
      </c>
      <c r="F9950" s="227" t="s">
        <v>3106</v>
      </c>
      <c r="G9950" s="227" t="s">
        <v>3106</v>
      </c>
      <c r="H9950" s="228" t="s">
        <v>19970</v>
      </c>
      <c r="I9950" s="228" t="s">
        <v>23910</v>
      </c>
      <c r="J9950" s="201" t="str">
        <f t="shared" si="311"/>
        <v>9999</v>
      </c>
      <c r="K9950" s="228" t="s">
        <v>23203</v>
      </c>
      <c r="L9950" s="228" t="s">
        <v>23204</v>
      </c>
      <c r="M9950" s="229">
        <v>44806</v>
      </c>
      <c r="N9950" s="227" t="s">
        <v>19969</v>
      </c>
      <c r="O9950" s="243"/>
      <c r="P9950" s="227" t="s">
        <v>19971</v>
      </c>
      <c r="Q9950" s="243"/>
      <c r="S9950" s="354"/>
    </row>
    <row r="9951" spans="1:19" s="245" customFormat="1" ht="13.15" customHeight="1">
      <c r="A9951" s="245" t="str">
        <f t="shared" si="312"/>
        <v>0923278051114937216</v>
      </c>
      <c r="B9951" s="217" t="s">
        <v>19891</v>
      </c>
      <c r="C9951" s="227" t="s">
        <v>23908</v>
      </c>
      <c r="D9951" s="227" t="s">
        <v>3106</v>
      </c>
      <c r="E9951" s="227" t="s">
        <v>23911</v>
      </c>
      <c r="F9951" s="227" t="s">
        <v>3106</v>
      </c>
      <c r="G9951" s="227" t="s">
        <v>3106</v>
      </c>
      <c r="H9951" s="228" t="s">
        <v>19904</v>
      </c>
      <c r="I9951" s="228" t="s">
        <v>23910</v>
      </c>
      <c r="J9951" s="201" t="str">
        <f t="shared" si="311"/>
        <v>9999</v>
      </c>
      <c r="K9951" s="228" t="s">
        <v>23203</v>
      </c>
      <c r="L9951" s="228" t="s">
        <v>23204</v>
      </c>
      <c r="M9951" s="229">
        <v>44806</v>
      </c>
      <c r="N9951" s="227" t="s">
        <v>19903</v>
      </c>
      <c r="O9951" s="243"/>
      <c r="P9951" s="227" t="s">
        <v>23760</v>
      </c>
      <c r="Q9951" s="243"/>
      <c r="S9951" s="354"/>
    </row>
    <row r="9952" spans="1:19" s="245" customFormat="1" ht="13.15" customHeight="1">
      <c r="A9952" s="245" t="str">
        <f t="shared" si="312"/>
        <v>0923278081114937216</v>
      </c>
      <c r="B9952" s="217" t="s">
        <v>19891</v>
      </c>
      <c r="C9952" s="227" t="s">
        <v>23908</v>
      </c>
      <c r="D9952" s="227" t="s">
        <v>3106</v>
      </c>
      <c r="E9952" s="227" t="s">
        <v>23912</v>
      </c>
      <c r="F9952" s="227" t="s">
        <v>3106</v>
      </c>
      <c r="G9952" s="227" t="s">
        <v>3106</v>
      </c>
      <c r="H9952" s="228" t="s">
        <v>19904</v>
      </c>
      <c r="I9952" s="228" t="s">
        <v>23910</v>
      </c>
      <c r="J9952" s="201" t="str">
        <f t="shared" si="311"/>
        <v>9999</v>
      </c>
      <c r="K9952" s="228" t="s">
        <v>23203</v>
      </c>
      <c r="L9952" s="228" t="s">
        <v>23204</v>
      </c>
      <c r="M9952" s="229">
        <v>44806</v>
      </c>
      <c r="N9952" s="227" t="s">
        <v>19903</v>
      </c>
      <c r="O9952" s="243"/>
      <c r="P9952" s="227" t="s">
        <v>19905</v>
      </c>
      <c r="Q9952" s="243"/>
      <c r="S9952" s="354"/>
    </row>
    <row r="9953" spans="1:19" s="245" customFormat="1" ht="13.15" customHeight="1">
      <c r="A9953" s="245" t="str">
        <f t="shared" si="312"/>
        <v>0923278091114937216</v>
      </c>
      <c r="B9953" s="217" t="s">
        <v>19891</v>
      </c>
      <c r="C9953" s="227" t="s">
        <v>23908</v>
      </c>
      <c r="D9953" s="227" t="s">
        <v>3106</v>
      </c>
      <c r="E9953" s="227" t="s">
        <v>23913</v>
      </c>
      <c r="F9953" s="227" t="s">
        <v>3106</v>
      </c>
      <c r="G9953" s="227" t="s">
        <v>3106</v>
      </c>
      <c r="H9953" s="228" t="s">
        <v>19904</v>
      </c>
      <c r="I9953" s="228" t="s">
        <v>23910</v>
      </c>
      <c r="J9953" s="201" t="str">
        <f t="shared" si="311"/>
        <v>9999</v>
      </c>
      <c r="K9953" s="228" t="s">
        <v>23203</v>
      </c>
      <c r="L9953" s="228" t="s">
        <v>23204</v>
      </c>
      <c r="M9953" s="229">
        <v>44806</v>
      </c>
      <c r="N9953" s="227" t="s">
        <v>19903</v>
      </c>
      <c r="O9953" s="243"/>
      <c r="P9953" s="227" t="s">
        <v>23760</v>
      </c>
      <c r="Q9953" s="243"/>
      <c r="S9953" s="354"/>
    </row>
    <row r="9954" spans="1:19" s="245" customFormat="1" ht="13.15" customHeight="1">
      <c r="A9954" s="245" t="str">
        <f t="shared" si="312"/>
        <v>1289472061114955184</v>
      </c>
      <c r="B9954" s="217" t="s">
        <v>19891</v>
      </c>
      <c r="C9954" s="227" t="s">
        <v>23914</v>
      </c>
      <c r="D9954" s="227" t="s">
        <v>3106</v>
      </c>
      <c r="E9954" s="227" t="s">
        <v>23915</v>
      </c>
      <c r="F9954" s="227" t="s">
        <v>3106</v>
      </c>
      <c r="G9954" s="227" t="s">
        <v>3106</v>
      </c>
      <c r="H9954" s="228" t="s">
        <v>19904</v>
      </c>
      <c r="I9954" s="228" t="s">
        <v>23916</v>
      </c>
      <c r="J9954" s="201" t="str">
        <f t="shared" si="311"/>
        <v>9999</v>
      </c>
      <c r="K9954" s="228" t="s">
        <v>23203</v>
      </c>
      <c r="L9954" s="228" t="s">
        <v>23204</v>
      </c>
      <c r="M9954" s="229">
        <v>44806</v>
      </c>
      <c r="N9954" s="227" t="s">
        <v>19903</v>
      </c>
      <c r="O9954" s="243"/>
      <c r="P9954" s="227" t="s">
        <v>19975</v>
      </c>
      <c r="Q9954" s="243"/>
      <c r="S9954" s="354"/>
    </row>
    <row r="9955" spans="1:19" s="245" customFormat="1" ht="13.15" customHeight="1">
      <c r="A9955" s="245" t="str">
        <f t="shared" si="312"/>
        <v>1289472071114955184</v>
      </c>
      <c r="B9955" s="217" t="s">
        <v>19891</v>
      </c>
      <c r="C9955" s="227" t="s">
        <v>23914</v>
      </c>
      <c r="D9955" s="227" t="s">
        <v>3106</v>
      </c>
      <c r="E9955" s="227" t="s">
        <v>23917</v>
      </c>
      <c r="F9955" s="227" t="s">
        <v>3106</v>
      </c>
      <c r="G9955" s="227" t="s">
        <v>3106</v>
      </c>
      <c r="H9955" s="228" t="s">
        <v>19904</v>
      </c>
      <c r="I9955" s="228" t="s">
        <v>23916</v>
      </c>
      <c r="J9955" s="201" t="str">
        <f t="shared" si="311"/>
        <v>9999</v>
      </c>
      <c r="K9955" s="228" t="s">
        <v>23203</v>
      </c>
      <c r="L9955" s="228" t="s">
        <v>23204</v>
      </c>
      <c r="M9955" s="229">
        <v>44806</v>
      </c>
      <c r="N9955" s="227" t="s">
        <v>19903</v>
      </c>
      <c r="O9955" s="243"/>
      <c r="P9955" s="227" t="s">
        <v>19975</v>
      </c>
      <c r="Q9955" s="243"/>
      <c r="S9955" s="354"/>
    </row>
    <row r="9956" spans="1:19" s="245" customFormat="1" ht="13.15" customHeight="1">
      <c r="A9956" s="245" t="str">
        <f t="shared" si="312"/>
        <v>1289472081114955184</v>
      </c>
      <c r="B9956" s="217" t="s">
        <v>19891</v>
      </c>
      <c r="C9956" s="227" t="s">
        <v>23914</v>
      </c>
      <c r="D9956" s="227" t="s">
        <v>3106</v>
      </c>
      <c r="E9956" s="227" t="s">
        <v>23918</v>
      </c>
      <c r="F9956" s="227" t="s">
        <v>3106</v>
      </c>
      <c r="G9956" s="227" t="s">
        <v>3106</v>
      </c>
      <c r="H9956" s="228" t="s">
        <v>19904</v>
      </c>
      <c r="I9956" s="228" t="s">
        <v>23916</v>
      </c>
      <c r="J9956" s="201" t="str">
        <f t="shared" si="311"/>
        <v>9999</v>
      </c>
      <c r="K9956" s="228" t="s">
        <v>23203</v>
      </c>
      <c r="L9956" s="228" t="s">
        <v>23204</v>
      </c>
      <c r="M9956" s="229">
        <v>44806</v>
      </c>
      <c r="N9956" s="227" t="s">
        <v>19903</v>
      </c>
      <c r="O9956" s="243"/>
      <c r="P9956" s="227" t="s">
        <v>19975</v>
      </c>
      <c r="Q9956" s="243"/>
      <c r="S9956" s="354"/>
    </row>
    <row r="9957" spans="1:19" s="245" customFormat="1" ht="13.15" customHeight="1">
      <c r="A9957" s="245" t="str">
        <f t="shared" si="312"/>
        <v>1289472091114955184</v>
      </c>
      <c r="B9957" s="217" t="s">
        <v>19891</v>
      </c>
      <c r="C9957" s="227" t="s">
        <v>23914</v>
      </c>
      <c r="D9957" s="227" t="s">
        <v>3106</v>
      </c>
      <c r="E9957" s="227" t="s">
        <v>23919</v>
      </c>
      <c r="F9957" s="227" t="s">
        <v>3106</v>
      </c>
      <c r="G9957" s="227" t="s">
        <v>3106</v>
      </c>
      <c r="H9957" s="228" t="s">
        <v>19904</v>
      </c>
      <c r="I9957" s="228" t="s">
        <v>23916</v>
      </c>
      <c r="J9957" s="201" t="str">
        <f t="shared" si="311"/>
        <v>9999</v>
      </c>
      <c r="K9957" s="228" t="s">
        <v>23203</v>
      </c>
      <c r="L9957" s="228" t="s">
        <v>23204</v>
      </c>
      <c r="M9957" s="229">
        <v>44806</v>
      </c>
      <c r="N9957" s="227" t="s">
        <v>19903</v>
      </c>
      <c r="O9957" s="243"/>
      <c r="P9957" s="227" t="s">
        <v>19975</v>
      </c>
      <c r="Q9957" s="243"/>
      <c r="S9957" s="354"/>
    </row>
    <row r="9958" spans="1:19" s="245" customFormat="1" ht="13.15" customHeight="1">
      <c r="A9958" s="245" t="str">
        <f t="shared" si="312"/>
        <v>1289472101114955184</v>
      </c>
      <c r="B9958" s="217" t="s">
        <v>19891</v>
      </c>
      <c r="C9958" s="227" t="s">
        <v>23914</v>
      </c>
      <c r="D9958" s="227" t="s">
        <v>3106</v>
      </c>
      <c r="E9958" s="227" t="s">
        <v>23920</v>
      </c>
      <c r="F9958" s="227" t="s">
        <v>3106</v>
      </c>
      <c r="G9958" s="227" t="s">
        <v>3106</v>
      </c>
      <c r="H9958" s="228" t="s">
        <v>19904</v>
      </c>
      <c r="I9958" s="228" t="s">
        <v>23916</v>
      </c>
      <c r="J9958" s="201" t="str">
        <f t="shared" si="311"/>
        <v>9999</v>
      </c>
      <c r="K9958" s="228" t="s">
        <v>23203</v>
      </c>
      <c r="L9958" s="228" t="s">
        <v>23204</v>
      </c>
      <c r="M9958" s="229">
        <v>44806</v>
      </c>
      <c r="N9958" s="227" t="s">
        <v>19903</v>
      </c>
      <c r="O9958" s="243"/>
      <c r="P9958" s="227" t="s">
        <v>19975</v>
      </c>
      <c r="Q9958" s="243"/>
      <c r="S9958" s="354"/>
    </row>
    <row r="9959" spans="1:19" s="245" customFormat="1" ht="13.15" customHeight="1">
      <c r="A9959" s="245" t="str">
        <f t="shared" si="312"/>
        <v>1289472111114955184</v>
      </c>
      <c r="B9959" s="217" t="s">
        <v>19891</v>
      </c>
      <c r="C9959" s="227" t="s">
        <v>23914</v>
      </c>
      <c r="D9959" s="227" t="s">
        <v>3106</v>
      </c>
      <c r="E9959" s="227" t="s">
        <v>23921</v>
      </c>
      <c r="F9959" s="227" t="s">
        <v>3106</v>
      </c>
      <c r="G9959" s="227" t="s">
        <v>3106</v>
      </c>
      <c r="H9959" s="228" t="s">
        <v>19904</v>
      </c>
      <c r="I9959" s="228" t="s">
        <v>23916</v>
      </c>
      <c r="J9959" s="201" t="str">
        <f t="shared" si="311"/>
        <v>9999</v>
      </c>
      <c r="K9959" s="228" t="s">
        <v>23203</v>
      </c>
      <c r="L9959" s="228" t="s">
        <v>23204</v>
      </c>
      <c r="M9959" s="229">
        <v>44806</v>
      </c>
      <c r="N9959" s="227" t="s">
        <v>19903</v>
      </c>
      <c r="O9959" s="243"/>
      <c r="P9959" s="227" t="s">
        <v>19975</v>
      </c>
      <c r="Q9959" s="243"/>
      <c r="S9959" s="354"/>
    </row>
    <row r="9960" spans="1:19" s="245" customFormat="1" ht="13.15" customHeight="1">
      <c r="A9960" s="245" t="str">
        <f t="shared" si="312"/>
        <v>1289472121114955184</v>
      </c>
      <c r="B9960" s="217" t="s">
        <v>19891</v>
      </c>
      <c r="C9960" s="227" t="s">
        <v>23914</v>
      </c>
      <c r="D9960" s="227" t="s">
        <v>3106</v>
      </c>
      <c r="E9960" s="227" t="s">
        <v>23922</v>
      </c>
      <c r="F9960" s="227" t="s">
        <v>3106</v>
      </c>
      <c r="G9960" s="227" t="s">
        <v>3106</v>
      </c>
      <c r="H9960" s="228" t="s">
        <v>19904</v>
      </c>
      <c r="I9960" s="228" t="s">
        <v>23916</v>
      </c>
      <c r="J9960" s="201" t="str">
        <f t="shared" si="311"/>
        <v>9999</v>
      </c>
      <c r="K9960" s="228" t="s">
        <v>23203</v>
      </c>
      <c r="L9960" s="228" t="s">
        <v>23204</v>
      </c>
      <c r="M9960" s="229">
        <v>44806</v>
      </c>
      <c r="N9960" s="227" t="s">
        <v>19903</v>
      </c>
      <c r="O9960" s="243"/>
      <c r="P9960" s="227" t="s">
        <v>19975</v>
      </c>
      <c r="Q9960" s="243"/>
      <c r="S9960" s="354"/>
    </row>
    <row r="9961" spans="1:19" s="245" customFormat="1" ht="13.15" customHeight="1">
      <c r="A9961" s="245" t="str">
        <f t="shared" si="312"/>
        <v>1289472131114955184</v>
      </c>
      <c r="B9961" s="217" t="s">
        <v>19891</v>
      </c>
      <c r="C9961" s="227" t="s">
        <v>23914</v>
      </c>
      <c r="D9961" s="227" t="s">
        <v>3106</v>
      </c>
      <c r="E9961" s="227" t="s">
        <v>23923</v>
      </c>
      <c r="F9961" s="227" t="s">
        <v>3106</v>
      </c>
      <c r="G9961" s="227" t="s">
        <v>3106</v>
      </c>
      <c r="H9961" s="228" t="s">
        <v>19904</v>
      </c>
      <c r="I9961" s="228" t="s">
        <v>23916</v>
      </c>
      <c r="J9961" s="201" t="str">
        <f t="shared" si="311"/>
        <v>9999</v>
      </c>
      <c r="K9961" s="228" t="s">
        <v>23203</v>
      </c>
      <c r="L9961" s="228" t="s">
        <v>23204</v>
      </c>
      <c r="M9961" s="229">
        <v>44806</v>
      </c>
      <c r="N9961" s="227" t="s">
        <v>19903</v>
      </c>
      <c r="O9961" s="243"/>
      <c r="P9961" s="227" t="s">
        <v>19975</v>
      </c>
      <c r="Q9961" s="243"/>
      <c r="S9961" s="354"/>
    </row>
    <row r="9962" spans="1:19" s="245" customFormat="1" ht="13.15" customHeight="1">
      <c r="A9962" s="245" t="str">
        <f t="shared" si="312"/>
        <v>1289472141114955184</v>
      </c>
      <c r="B9962" s="217" t="s">
        <v>19891</v>
      </c>
      <c r="C9962" s="227" t="s">
        <v>23914</v>
      </c>
      <c r="D9962" s="227" t="s">
        <v>3106</v>
      </c>
      <c r="E9962" s="227" t="s">
        <v>23924</v>
      </c>
      <c r="F9962" s="227" t="s">
        <v>3106</v>
      </c>
      <c r="G9962" s="227" t="s">
        <v>3106</v>
      </c>
      <c r="H9962" s="228" t="s">
        <v>19904</v>
      </c>
      <c r="I9962" s="228" t="s">
        <v>23916</v>
      </c>
      <c r="J9962" s="201" t="str">
        <f t="shared" si="311"/>
        <v>9999</v>
      </c>
      <c r="K9962" s="228" t="s">
        <v>23203</v>
      </c>
      <c r="L9962" s="228" t="s">
        <v>23204</v>
      </c>
      <c r="M9962" s="229">
        <v>44806</v>
      </c>
      <c r="N9962" s="227" t="s">
        <v>19903</v>
      </c>
      <c r="O9962" s="243"/>
      <c r="P9962" s="227" t="s">
        <v>19975</v>
      </c>
      <c r="Q9962" s="243"/>
      <c r="S9962" s="354"/>
    </row>
    <row r="9963" spans="1:19" s="245" customFormat="1" ht="13.15" customHeight="1">
      <c r="A9963" s="245" t="str">
        <f t="shared" si="312"/>
        <v>1289472151114955184</v>
      </c>
      <c r="B9963" s="217" t="s">
        <v>19891</v>
      </c>
      <c r="C9963" s="227" t="s">
        <v>23914</v>
      </c>
      <c r="D9963" s="227" t="s">
        <v>3106</v>
      </c>
      <c r="E9963" s="227" t="s">
        <v>23925</v>
      </c>
      <c r="F9963" s="227" t="s">
        <v>3106</v>
      </c>
      <c r="G9963" s="227" t="s">
        <v>3106</v>
      </c>
      <c r="H9963" s="228" t="s">
        <v>19904</v>
      </c>
      <c r="I9963" s="228" t="s">
        <v>23916</v>
      </c>
      <c r="J9963" s="201" t="str">
        <f t="shared" si="311"/>
        <v>9999</v>
      </c>
      <c r="K9963" s="228" t="s">
        <v>23203</v>
      </c>
      <c r="L9963" s="228" t="s">
        <v>23204</v>
      </c>
      <c r="M9963" s="229">
        <v>44806</v>
      </c>
      <c r="N9963" s="227" t="s">
        <v>19903</v>
      </c>
      <c r="O9963" s="243"/>
      <c r="P9963" s="227" t="s">
        <v>19975</v>
      </c>
      <c r="Q9963" s="243"/>
      <c r="S9963" s="354"/>
    </row>
    <row r="9964" spans="1:19" s="245" customFormat="1" ht="13.15" customHeight="1">
      <c r="A9964" s="245" t="str">
        <f t="shared" si="312"/>
        <v>1289472161114955184</v>
      </c>
      <c r="B9964" s="217" t="s">
        <v>19891</v>
      </c>
      <c r="C9964" s="227" t="s">
        <v>23914</v>
      </c>
      <c r="D9964" s="227" t="s">
        <v>3106</v>
      </c>
      <c r="E9964" s="227" t="s">
        <v>23926</v>
      </c>
      <c r="F9964" s="227" t="s">
        <v>3106</v>
      </c>
      <c r="G9964" s="227" t="s">
        <v>3106</v>
      </c>
      <c r="H9964" s="228" t="s">
        <v>19904</v>
      </c>
      <c r="I9964" s="228" t="s">
        <v>23916</v>
      </c>
      <c r="J9964" s="201" t="str">
        <f t="shared" si="311"/>
        <v>9999</v>
      </c>
      <c r="K9964" s="228" t="s">
        <v>23203</v>
      </c>
      <c r="L9964" s="228" t="s">
        <v>23204</v>
      </c>
      <c r="M9964" s="229">
        <v>44806</v>
      </c>
      <c r="N9964" s="227" t="s">
        <v>19903</v>
      </c>
      <c r="O9964" s="243"/>
      <c r="P9964" s="227" t="s">
        <v>19975</v>
      </c>
      <c r="Q9964" s="243"/>
      <c r="S9964" s="354"/>
    </row>
    <row r="9965" spans="1:19" s="245" customFormat="1" ht="13.15" customHeight="1">
      <c r="A9965" s="245" t="str">
        <f t="shared" si="312"/>
        <v>1561953011114979572</v>
      </c>
      <c r="B9965" s="217" t="s">
        <v>19891</v>
      </c>
      <c r="C9965" s="227" t="s">
        <v>23927</v>
      </c>
      <c r="D9965" s="227" t="s">
        <v>3106</v>
      </c>
      <c r="E9965" s="227" t="s">
        <v>23928</v>
      </c>
      <c r="F9965" s="227" t="s">
        <v>3106</v>
      </c>
      <c r="G9965" s="227" t="s">
        <v>3106</v>
      </c>
      <c r="H9965" s="228" t="s">
        <v>19904</v>
      </c>
      <c r="I9965" s="228" t="s">
        <v>23929</v>
      </c>
      <c r="J9965" s="201" t="str">
        <f t="shared" si="311"/>
        <v>9999</v>
      </c>
      <c r="K9965" s="228" t="s">
        <v>23203</v>
      </c>
      <c r="L9965" s="228" t="s">
        <v>23204</v>
      </c>
      <c r="M9965" s="229">
        <v>44806</v>
      </c>
      <c r="N9965" s="227" t="s">
        <v>19903</v>
      </c>
      <c r="O9965" s="243"/>
      <c r="P9965" s="227" t="s">
        <v>19975</v>
      </c>
      <c r="Q9965" s="243"/>
      <c r="S9965" s="354"/>
    </row>
    <row r="9966" spans="1:19" s="245" customFormat="1" ht="13.15" customHeight="1">
      <c r="A9966" s="245" t="str">
        <f t="shared" si="312"/>
        <v>1561953031114979572</v>
      </c>
      <c r="B9966" s="217" t="s">
        <v>19891</v>
      </c>
      <c r="C9966" s="227" t="s">
        <v>23927</v>
      </c>
      <c r="D9966" s="227" t="s">
        <v>3106</v>
      </c>
      <c r="E9966" s="227" t="s">
        <v>23930</v>
      </c>
      <c r="F9966" s="227" t="s">
        <v>3106</v>
      </c>
      <c r="G9966" s="227" t="s">
        <v>3106</v>
      </c>
      <c r="H9966" s="228" t="s">
        <v>19904</v>
      </c>
      <c r="I9966" s="228" t="s">
        <v>23929</v>
      </c>
      <c r="J9966" s="201" t="str">
        <f t="shared" si="311"/>
        <v>9999</v>
      </c>
      <c r="K9966" s="228" t="s">
        <v>23203</v>
      </c>
      <c r="L9966" s="228" t="s">
        <v>23204</v>
      </c>
      <c r="M9966" s="229">
        <v>44806</v>
      </c>
      <c r="N9966" s="227" t="s">
        <v>19903</v>
      </c>
      <c r="O9966" s="243"/>
      <c r="P9966" s="227" t="s">
        <v>19975</v>
      </c>
      <c r="Q9966" s="243"/>
      <c r="S9966" s="354"/>
    </row>
    <row r="9967" spans="1:19" s="245" customFormat="1" ht="13.15" customHeight="1">
      <c r="A9967" s="245" t="str">
        <f t="shared" si="312"/>
        <v>1561953041114979572</v>
      </c>
      <c r="B9967" s="217" t="s">
        <v>19891</v>
      </c>
      <c r="C9967" s="227" t="s">
        <v>23927</v>
      </c>
      <c r="D9967" s="227" t="s">
        <v>3106</v>
      </c>
      <c r="E9967" s="227" t="s">
        <v>23931</v>
      </c>
      <c r="F9967" s="227" t="s">
        <v>3106</v>
      </c>
      <c r="G9967" s="227" t="s">
        <v>3106</v>
      </c>
      <c r="H9967" s="228" t="s">
        <v>19904</v>
      </c>
      <c r="I9967" s="228" t="s">
        <v>23929</v>
      </c>
      <c r="J9967" s="201" t="str">
        <f t="shared" si="311"/>
        <v>9999</v>
      </c>
      <c r="K9967" s="228" t="s">
        <v>23203</v>
      </c>
      <c r="L9967" s="228" t="s">
        <v>23204</v>
      </c>
      <c r="M9967" s="229">
        <v>44806</v>
      </c>
      <c r="N9967" s="227" t="s">
        <v>19903</v>
      </c>
      <c r="O9967" s="243"/>
      <c r="P9967" s="227" t="s">
        <v>19975</v>
      </c>
      <c r="Q9967" s="243"/>
      <c r="S9967" s="354"/>
    </row>
    <row r="9968" spans="1:19" s="245" customFormat="1" ht="13.15" customHeight="1">
      <c r="A9968" s="245" t="str">
        <f t="shared" si="312"/>
        <v>1561953051114979572</v>
      </c>
      <c r="B9968" s="217" t="s">
        <v>19891</v>
      </c>
      <c r="C9968" s="227" t="s">
        <v>23927</v>
      </c>
      <c r="D9968" s="227" t="s">
        <v>3106</v>
      </c>
      <c r="E9968" s="227" t="s">
        <v>23932</v>
      </c>
      <c r="F9968" s="227" t="s">
        <v>3106</v>
      </c>
      <c r="G9968" s="227" t="s">
        <v>3106</v>
      </c>
      <c r="H9968" s="228" t="s">
        <v>19904</v>
      </c>
      <c r="I9968" s="228" t="s">
        <v>23929</v>
      </c>
      <c r="J9968" s="201" t="str">
        <f t="shared" si="311"/>
        <v>9999</v>
      </c>
      <c r="K9968" s="228" t="s">
        <v>23203</v>
      </c>
      <c r="L9968" s="228" t="s">
        <v>23204</v>
      </c>
      <c r="M9968" s="229">
        <v>44806</v>
      </c>
      <c r="N9968" s="227" t="s">
        <v>19903</v>
      </c>
      <c r="O9968" s="243"/>
      <c r="P9968" s="227" t="s">
        <v>19975</v>
      </c>
      <c r="Q9968" s="243"/>
      <c r="S9968" s="354"/>
    </row>
    <row r="9969" spans="1:19" s="245" customFormat="1" ht="13.15" customHeight="1">
      <c r="A9969" s="245" t="str">
        <f t="shared" si="312"/>
        <v>1561953061114979572</v>
      </c>
      <c r="B9969" s="217" t="s">
        <v>19891</v>
      </c>
      <c r="C9969" s="227" t="s">
        <v>23927</v>
      </c>
      <c r="D9969" s="227" t="s">
        <v>3106</v>
      </c>
      <c r="E9969" s="227" t="s">
        <v>23933</v>
      </c>
      <c r="F9969" s="227" t="s">
        <v>3106</v>
      </c>
      <c r="G9969" s="227" t="s">
        <v>3106</v>
      </c>
      <c r="H9969" s="228" t="s">
        <v>19904</v>
      </c>
      <c r="I9969" s="228" t="s">
        <v>23929</v>
      </c>
      <c r="J9969" s="201" t="str">
        <f t="shared" si="311"/>
        <v>9999</v>
      </c>
      <c r="K9969" s="228" t="s">
        <v>23203</v>
      </c>
      <c r="L9969" s="228" t="s">
        <v>23204</v>
      </c>
      <c r="M9969" s="229">
        <v>44806</v>
      </c>
      <c r="N9969" s="227" t="s">
        <v>19903</v>
      </c>
      <c r="O9969" s="243"/>
      <c r="P9969" s="227" t="s">
        <v>19975</v>
      </c>
      <c r="Q9969" s="243"/>
      <c r="S9969" s="354"/>
    </row>
    <row r="9970" spans="1:19" s="245" customFormat="1" ht="13.15" customHeight="1">
      <c r="A9970" s="245" t="str">
        <f t="shared" si="312"/>
        <v>1561953071114979572</v>
      </c>
      <c r="B9970" s="217" t="s">
        <v>19891</v>
      </c>
      <c r="C9970" s="227" t="s">
        <v>23927</v>
      </c>
      <c r="D9970" s="227" t="s">
        <v>3106</v>
      </c>
      <c r="E9970" s="227" t="s">
        <v>23934</v>
      </c>
      <c r="F9970" s="227" t="s">
        <v>3106</v>
      </c>
      <c r="G9970" s="227" t="s">
        <v>3106</v>
      </c>
      <c r="H9970" s="228" t="s">
        <v>19904</v>
      </c>
      <c r="I9970" s="228" t="s">
        <v>23929</v>
      </c>
      <c r="J9970" s="201" t="str">
        <f t="shared" si="311"/>
        <v>9999</v>
      </c>
      <c r="K9970" s="228" t="s">
        <v>23203</v>
      </c>
      <c r="L9970" s="228" t="s">
        <v>23204</v>
      </c>
      <c r="M9970" s="229">
        <v>44806</v>
      </c>
      <c r="N9970" s="227" t="s">
        <v>19903</v>
      </c>
      <c r="O9970" s="243"/>
      <c r="P9970" s="227" t="s">
        <v>19975</v>
      </c>
      <c r="Q9970" s="243"/>
      <c r="S9970" s="354"/>
    </row>
    <row r="9971" spans="1:19" s="245" customFormat="1" ht="13.15" customHeight="1">
      <c r="A9971" s="245" t="str">
        <f t="shared" si="312"/>
        <v>1561953081114979572</v>
      </c>
      <c r="B9971" s="217" t="s">
        <v>19891</v>
      </c>
      <c r="C9971" s="227" t="s">
        <v>23927</v>
      </c>
      <c r="D9971" s="227" t="s">
        <v>3106</v>
      </c>
      <c r="E9971" s="227" t="s">
        <v>23935</v>
      </c>
      <c r="F9971" s="227" t="s">
        <v>3106</v>
      </c>
      <c r="G9971" s="227" t="s">
        <v>3106</v>
      </c>
      <c r="H9971" s="228" t="s">
        <v>19904</v>
      </c>
      <c r="I9971" s="228" t="s">
        <v>23929</v>
      </c>
      <c r="J9971" s="201" t="str">
        <f t="shared" si="311"/>
        <v>9999</v>
      </c>
      <c r="K9971" s="228" t="s">
        <v>23203</v>
      </c>
      <c r="L9971" s="228" t="s">
        <v>23204</v>
      </c>
      <c r="M9971" s="229">
        <v>44806</v>
      </c>
      <c r="N9971" s="227" t="s">
        <v>19903</v>
      </c>
      <c r="O9971" s="243"/>
      <c r="P9971" s="227" t="s">
        <v>19975</v>
      </c>
      <c r="Q9971" s="243"/>
      <c r="S9971" s="354"/>
    </row>
    <row r="9972" spans="1:19" s="245" customFormat="1" ht="13.15" customHeight="1">
      <c r="A9972" s="245" t="str">
        <f t="shared" si="312"/>
        <v>1561953091114979572</v>
      </c>
      <c r="B9972" s="217" t="s">
        <v>19891</v>
      </c>
      <c r="C9972" s="227" t="s">
        <v>23927</v>
      </c>
      <c r="D9972" s="227" t="s">
        <v>3106</v>
      </c>
      <c r="E9972" s="227" t="s">
        <v>23936</v>
      </c>
      <c r="F9972" s="227" t="s">
        <v>3106</v>
      </c>
      <c r="G9972" s="227" t="s">
        <v>3106</v>
      </c>
      <c r="H9972" s="228" t="s">
        <v>19904</v>
      </c>
      <c r="I9972" s="228" t="s">
        <v>23929</v>
      </c>
      <c r="J9972" s="201" t="str">
        <f t="shared" si="311"/>
        <v>9999</v>
      </c>
      <c r="K9972" s="228" t="s">
        <v>23203</v>
      </c>
      <c r="L9972" s="228" t="s">
        <v>23204</v>
      </c>
      <c r="M9972" s="229">
        <v>44806</v>
      </c>
      <c r="N9972" s="227" t="s">
        <v>19903</v>
      </c>
      <c r="O9972" s="243"/>
      <c r="P9972" s="227" t="s">
        <v>19975</v>
      </c>
      <c r="Q9972" s="243"/>
      <c r="S9972" s="354"/>
    </row>
    <row r="9973" spans="1:19" s="245" customFormat="1" ht="13.15" customHeight="1">
      <c r="A9973" s="245" t="str">
        <f t="shared" si="312"/>
        <v>1561953101114979572</v>
      </c>
      <c r="B9973" s="217" t="s">
        <v>19891</v>
      </c>
      <c r="C9973" s="227" t="s">
        <v>23927</v>
      </c>
      <c r="D9973" s="227" t="s">
        <v>3106</v>
      </c>
      <c r="E9973" s="227" t="s">
        <v>23937</v>
      </c>
      <c r="F9973" s="227" t="s">
        <v>3106</v>
      </c>
      <c r="G9973" s="227" t="s">
        <v>3106</v>
      </c>
      <c r="H9973" s="228" t="s">
        <v>19904</v>
      </c>
      <c r="I9973" s="228" t="s">
        <v>23929</v>
      </c>
      <c r="J9973" s="201" t="str">
        <f t="shared" si="311"/>
        <v>9999</v>
      </c>
      <c r="K9973" s="228" t="s">
        <v>23203</v>
      </c>
      <c r="L9973" s="228" t="s">
        <v>23204</v>
      </c>
      <c r="M9973" s="229">
        <v>44806</v>
      </c>
      <c r="N9973" s="227" t="s">
        <v>19903</v>
      </c>
      <c r="O9973" s="243"/>
      <c r="P9973" s="227" t="s">
        <v>19975</v>
      </c>
      <c r="Q9973" s="243"/>
      <c r="S9973" s="354"/>
    </row>
    <row r="9974" spans="1:19" s="245" customFormat="1" ht="13.15" customHeight="1">
      <c r="A9974" s="245" t="str">
        <f t="shared" si="312"/>
        <v>1465429021114989977</v>
      </c>
      <c r="B9974" s="217" t="s">
        <v>19891</v>
      </c>
      <c r="C9974" s="227" t="s">
        <v>23938</v>
      </c>
      <c r="D9974" s="227" t="s">
        <v>3106</v>
      </c>
      <c r="E9974" s="227" t="s">
        <v>23939</v>
      </c>
      <c r="F9974" s="227" t="s">
        <v>3106</v>
      </c>
      <c r="G9974" s="227" t="s">
        <v>3106</v>
      </c>
      <c r="H9974" s="228" t="s">
        <v>19904</v>
      </c>
      <c r="I9974" s="228" t="s">
        <v>23940</v>
      </c>
      <c r="J9974" s="201" t="str">
        <f t="shared" si="311"/>
        <v>9999</v>
      </c>
      <c r="K9974" s="228" t="s">
        <v>23203</v>
      </c>
      <c r="L9974" s="228" t="s">
        <v>23204</v>
      </c>
      <c r="M9974" s="229">
        <v>44806</v>
      </c>
      <c r="N9974" s="227" t="s">
        <v>19903</v>
      </c>
      <c r="O9974" s="243"/>
      <c r="P9974" s="227" t="s">
        <v>19905</v>
      </c>
      <c r="Q9974" s="243"/>
      <c r="S9974" s="354"/>
    </row>
    <row r="9975" spans="1:19" s="245" customFormat="1" ht="13.15" customHeight="1">
      <c r="A9975" s="245" t="str">
        <f t="shared" si="312"/>
        <v>1465429031114989977</v>
      </c>
      <c r="B9975" s="217" t="s">
        <v>19891</v>
      </c>
      <c r="C9975" s="227" t="s">
        <v>23938</v>
      </c>
      <c r="D9975" s="227" t="s">
        <v>3106</v>
      </c>
      <c r="E9975" s="227" t="s">
        <v>23941</v>
      </c>
      <c r="F9975" s="227" t="s">
        <v>3106</v>
      </c>
      <c r="G9975" s="227" t="s">
        <v>3106</v>
      </c>
      <c r="H9975" s="228" t="s">
        <v>19904</v>
      </c>
      <c r="I9975" s="228" t="s">
        <v>23940</v>
      </c>
      <c r="J9975" s="201" t="str">
        <f t="shared" si="311"/>
        <v>9999</v>
      </c>
      <c r="K9975" s="228" t="s">
        <v>23203</v>
      </c>
      <c r="L9975" s="228" t="s">
        <v>23204</v>
      </c>
      <c r="M9975" s="229">
        <v>44806</v>
      </c>
      <c r="N9975" s="227" t="s">
        <v>19903</v>
      </c>
      <c r="O9975" s="243"/>
      <c r="P9975" s="227" t="s">
        <v>19905</v>
      </c>
      <c r="Q9975" s="243"/>
      <c r="S9975" s="354"/>
    </row>
    <row r="9976" spans="1:19" s="245" customFormat="1" ht="13.15" customHeight="1">
      <c r="A9976" s="245" t="str">
        <f t="shared" si="312"/>
        <v>1465429041114989977</v>
      </c>
      <c r="B9976" s="217" t="s">
        <v>19891</v>
      </c>
      <c r="C9976" s="227" t="s">
        <v>23938</v>
      </c>
      <c r="D9976" s="227" t="s">
        <v>3106</v>
      </c>
      <c r="E9976" s="227" t="s">
        <v>23942</v>
      </c>
      <c r="F9976" s="227" t="s">
        <v>3106</v>
      </c>
      <c r="G9976" s="227" t="s">
        <v>3106</v>
      </c>
      <c r="H9976" s="228" t="s">
        <v>19904</v>
      </c>
      <c r="I9976" s="228" t="s">
        <v>23940</v>
      </c>
      <c r="J9976" s="201" t="str">
        <f t="shared" si="311"/>
        <v>9999</v>
      </c>
      <c r="K9976" s="228" t="s">
        <v>23203</v>
      </c>
      <c r="L9976" s="228" t="s">
        <v>23204</v>
      </c>
      <c r="M9976" s="229">
        <v>44806</v>
      </c>
      <c r="N9976" s="227" t="s">
        <v>19903</v>
      </c>
      <c r="O9976" s="243"/>
      <c r="P9976" s="227" t="s">
        <v>19905</v>
      </c>
      <c r="Q9976" s="243"/>
      <c r="S9976" s="354"/>
    </row>
    <row r="9977" spans="1:19" s="245" customFormat="1" ht="13.15" customHeight="1">
      <c r="A9977" s="245" t="str">
        <f t="shared" si="312"/>
        <v>1465429051114989977</v>
      </c>
      <c r="B9977" s="217" t="s">
        <v>19891</v>
      </c>
      <c r="C9977" s="227" t="s">
        <v>23938</v>
      </c>
      <c r="D9977" s="227" t="s">
        <v>3106</v>
      </c>
      <c r="E9977" s="227" t="s">
        <v>23943</v>
      </c>
      <c r="F9977" s="227" t="s">
        <v>3106</v>
      </c>
      <c r="G9977" s="227" t="s">
        <v>3106</v>
      </c>
      <c r="H9977" s="228" t="s">
        <v>19904</v>
      </c>
      <c r="I9977" s="228" t="s">
        <v>23940</v>
      </c>
      <c r="J9977" s="201" t="str">
        <f t="shared" si="311"/>
        <v>9999</v>
      </c>
      <c r="K9977" s="228" t="s">
        <v>23203</v>
      </c>
      <c r="L9977" s="228" t="s">
        <v>23204</v>
      </c>
      <c r="M9977" s="229">
        <v>44806</v>
      </c>
      <c r="N9977" s="227" t="s">
        <v>19903</v>
      </c>
      <c r="O9977" s="243"/>
      <c r="P9977" s="227" t="s">
        <v>19905</v>
      </c>
      <c r="Q9977" s="243"/>
      <c r="S9977" s="354"/>
    </row>
    <row r="9978" spans="1:19" s="245" customFormat="1" ht="13.15" customHeight="1">
      <c r="A9978" s="245" t="str">
        <f t="shared" si="312"/>
        <v>1465429061114989977</v>
      </c>
      <c r="B9978" s="217" t="s">
        <v>19891</v>
      </c>
      <c r="C9978" s="227" t="s">
        <v>23938</v>
      </c>
      <c r="D9978" s="227" t="s">
        <v>3106</v>
      </c>
      <c r="E9978" s="227" t="s">
        <v>23944</v>
      </c>
      <c r="F9978" s="227" t="s">
        <v>3106</v>
      </c>
      <c r="G9978" s="227" t="s">
        <v>3106</v>
      </c>
      <c r="H9978" s="228" t="s">
        <v>19904</v>
      </c>
      <c r="I9978" s="228" t="s">
        <v>23940</v>
      </c>
      <c r="J9978" s="201" t="str">
        <f t="shared" si="311"/>
        <v>9999</v>
      </c>
      <c r="K9978" s="228" t="s">
        <v>23203</v>
      </c>
      <c r="L9978" s="228" t="s">
        <v>23204</v>
      </c>
      <c r="M9978" s="229">
        <v>44806</v>
      </c>
      <c r="N9978" s="227" t="s">
        <v>19903</v>
      </c>
      <c r="O9978" s="243"/>
      <c r="P9978" s="227" t="s">
        <v>19905</v>
      </c>
      <c r="Q9978" s="243"/>
      <c r="S9978" s="354"/>
    </row>
    <row r="9979" spans="1:19" s="245" customFormat="1" ht="13.15" customHeight="1">
      <c r="A9979" s="245" t="str">
        <f t="shared" si="312"/>
        <v>1465429071114989977</v>
      </c>
      <c r="B9979" s="217" t="s">
        <v>19891</v>
      </c>
      <c r="C9979" s="227" t="s">
        <v>23938</v>
      </c>
      <c r="D9979" s="227" t="s">
        <v>3106</v>
      </c>
      <c r="E9979" s="227" t="s">
        <v>23945</v>
      </c>
      <c r="F9979" s="227" t="s">
        <v>3106</v>
      </c>
      <c r="G9979" s="227" t="s">
        <v>3106</v>
      </c>
      <c r="H9979" s="228" t="s">
        <v>19904</v>
      </c>
      <c r="I9979" s="228" t="s">
        <v>23940</v>
      </c>
      <c r="J9979" s="201" t="str">
        <f t="shared" si="311"/>
        <v>9999</v>
      </c>
      <c r="K9979" s="228" t="s">
        <v>23203</v>
      </c>
      <c r="L9979" s="228" t="s">
        <v>23204</v>
      </c>
      <c r="M9979" s="229">
        <v>44806</v>
      </c>
      <c r="N9979" s="227" t="s">
        <v>19903</v>
      </c>
      <c r="O9979" s="243"/>
      <c r="P9979" s="227" t="s">
        <v>19905</v>
      </c>
      <c r="Q9979" s="243"/>
      <c r="S9979" s="354"/>
    </row>
    <row r="9980" spans="1:19" s="245" customFormat="1" ht="13.15" customHeight="1">
      <c r="A9980" s="245" t="str">
        <f t="shared" si="312"/>
        <v>1465429081114989977</v>
      </c>
      <c r="B9980" s="217" t="s">
        <v>19891</v>
      </c>
      <c r="C9980" s="227" t="s">
        <v>23938</v>
      </c>
      <c r="D9980" s="227" t="s">
        <v>3106</v>
      </c>
      <c r="E9980" s="227" t="s">
        <v>23946</v>
      </c>
      <c r="F9980" s="227" t="s">
        <v>3106</v>
      </c>
      <c r="G9980" s="227" t="s">
        <v>3106</v>
      </c>
      <c r="H9980" s="228" t="s">
        <v>19904</v>
      </c>
      <c r="I9980" s="228" t="s">
        <v>23940</v>
      </c>
      <c r="J9980" s="201" t="str">
        <f t="shared" si="311"/>
        <v>9999</v>
      </c>
      <c r="K9980" s="228" t="s">
        <v>23203</v>
      </c>
      <c r="L9980" s="228" t="s">
        <v>23204</v>
      </c>
      <c r="M9980" s="229">
        <v>44806</v>
      </c>
      <c r="N9980" s="227" t="s">
        <v>19903</v>
      </c>
      <c r="O9980" s="243"/>
      <c r="P9980" s="227" t="s">
        <v>19905</v>
      </c>
      <c r="Q9980" s="243"/>
      <c r="S9980" s="354"/>
    </row>
    <row r="9981" spans="1:19" s="245" customFormat="1" ht="13.15" customHeight="1">
      <c r="A9981" s="245" t="str">
        <f t="shared" si="312"/>
        <v>1465429091114989977</v>
      </c>
      <c r="B9981" s="217" t="s">
        <v>19891</v>
      </c>
      <c r="C9981" s="227" t="s">
        <v>23938</v>
      </c>
      <c r="D9981" s="227" t="s">
        <v>3106</v>
      </c>
      <c r="E9981" s="227" t="s">
        <v>23947</v>
      </c>
      <c r="F9981" s="227" t="s">
        <v>3106</v>
      </c>
      <c r="G9981" s="227" t="s">
        <v>3106</v>
      </c>
      <c r="H9981" s="228" t="s">
        <v>19904</v>
      </c>
      <c r="I9981" s="228" t="s">
        <v>23940</v>
      </c>
      <c r="J9981" s="201" t="str">
        <f t="shared" si="311"/>
        <v>9999</v>
      </c>
      <c r="K9981" s="228" t="s">
        <v>23203</v>
      </c>
      <c r="L9981" s="228" t="s">
        <v>23204</v>
      </c>
      <c r="M9981" s="229">
        <v>44806</v>
      </c>
      <c r="N9981" s="227" t="s">
        <v>19903</v>
      </c>
      <c r="O9981" s="243"/>
      <c r="P9981" s="227" t="s">
        <v>19905</v>
      </c>
      <c r="Q9981" s="243"/>
      <c r="S9981" s="354"/>
    </row>
    <row r="9982" spans="1:19" s="245" customFormat="1" ht="13.15" customHeight="1">
      <c r="A9982" s="245" t="str">
        <f t="shared" si="312"/>
        <v>1465429101114989977</v>
      </c>
      <c r="B9982" s="217" t="s">
        <v>19891</v>
      </c>
      <c r="C9982" s="227" t="s">
        <v>23938</v>
      </c>
      <c r="D9982" s="227" t="s">
        <v>3106</v>
      </c>
      <c r="E9982" s="227" t="s">
        <v>23948</v>
      </c>
      <c r="F9982" s="227" t="s">
        <v>3106</v>
      </c>
      <c r="G9982" s="227" t="s">
        <v>3106</v>
      </c>
      <c r="H9982" s="228" t="s">
        <v>19904</v>
      </c>
      <c r="I9982" s="228" t="s">
        <v>23940</v>
      </c>
      <c r="J9982" s="201" t="str">
        <f t="shared" si="311"/>
        <v>9999</v>
      </c>
      <c r="K9982" s="228" t="s">
        <v>23203</v>
      </c>
      <c r="L9982" s="228" t="s">
        <v>23204</v>
      </c>
      <c r="M9982" s="229">
        <v>44806</v>
      </c>
      <c r="N9982" s="227" t="s">
        <v>19903</v>
      </c>
      <c r="O9982" s="243"/>
      <c r="P9982" s="227" t="s">
        <v>19905</v>
      </c>
      <c r="Q9982" s="243"/>
      <c r="S9982" s="354"/>
    </row>
    <row r="9983" spans="1:19" s="245" customFormat="1" ht="13.15" customHeight="1">
      <c r="A9983" s="245" t="str">
        <f t="shared" si="312"/>
        <v>1465429111114989977</v>
      </c>
      <c r="B9983" s="217" t="s">
        <v>19891</v>
      </c>
      <c r="C9983" s="227" t="s">
        <v>23938</v>
      </c>
      <c r="D9983" s="227" t="s">
        <v>3106</v>
      </c>
      <c r="E9983" s="227" t="s">
        <v>23949</v>
      </c>
      <c r="F9983" s="227" t="s">
        <v>3106</v>
      </c>
      <c r="G9983" s="227" t="s">
        <v>3106</v>
      </c>
      <c r="H9983" s="228" t="s">
        <v>19904</v>
      </c>
      <c r="I9983" s="228" t="s">
        <v>23940</v>
      </c>
      <c r="J9983" s="201" t="str">
        <f t="shared" si="311"/>
        <v>9999</v>
      </c>
      <c r="K9983" s="228" t="s">
        <v>23203</v>
      </c>
      <c r="L9983" s="228" t="s">
        <v>23204</v>
      </c>
      <c r="M9983" s="229">
        <v>44806</v>
      </c>
      <c r="N9983" s="227" t="s">
        <v>19903</v>
      </c>
      <c r="O9983" s="243"/>
      <c r="P9983" s="227" t="s">
        <v>19905</v>
      </c>
      <c r="Q9983" s="243"/>
      <c r="S9983" s="354"/>
    </row>
    <row r="9984" spans="1:19" s="245" customFormat="1" ht="13.15" customHeight="1">
      <c r="A9984" s="245" t="str">
        <f t="shared" si="312"/>
        <v>1392011281124076971</v>
      </c>
      <c r="B9984" s="217" t="s">
        <v>19891</v>
      </c>
      <c r="C9984" s="227" t="s">
        <v>23950</v>
      </c>
      <c r="D9984" s="227" t="s">
        <v>3106</v>
      </c>
      <c r="E9984" s="227" t="s">
        <v>23951</v>
      </c>
      <c r="F9984" s="227" t="s">
        <v>3106</v>
      </c>
      <c r="G9984" s="227" t="s">
        <v>3106</v>
      </c>
      <c r="H9984" s="228" t="s">
        <v>19904</v>
      </c>
      <c r="I9984" s="228" t="s">
        <v>23952</v>
      </c>
      <c r="J9984" s="201" t="str">
        <f t="shared" si="311"/>
        <v>9999</v>
      </c>
      <c r="K9984" s="228" t="s">
        <v>23203</v>
      </c>
      <c r="L9984" s="228" t="s">
        <v>23204</v>
      </c>
      <c r="M9984" s="229">
        <v>44806</v>
      </c>
      <c r="N9984" s="227" t="s">
        <v>19903</v>
      </c>
      <c r="O9984" s="243"/>
      <c r="P9984" s="227" t="s">
        <v>19975</v>
      </c>
      <c r="Q9984" s="243"/>
      <c r="S9984" s="354"/>
    </row>
    <row r="9985" spans="1:19" s="245" customFormat="1" ht="13.15" customHeight="1">
      <c r="A9985" s="245" t="str">
        <f t="shared" si="312"/>
        <v>1392011291124076971</v>
      </c>
      <c r="B9985" s="217" t="s">
        <v>19891</v>
      </c>
      <c r="C9985" s="227" t="s">
        <v>23950</v>
      </c>
      <c r="D9985" s="227" t="s">
        <v>3106</v>
      </c>
      <c r="E9985" s="227" t="s">
        <v>23953</v>
      </c>
      <c r="F9985" s="227" t="s">
        <v>3106</v>
      </c>
      <c r="G9985" s="227" t="s">
        <v>3106</v>
      </c>
      <c r="H9985" s="228" t="s">
        <v>19904</v>
      </c>
      <c r="I9985" s="228" t="s">
        <v>23952</v>
      </c>
      <c r="J9985" s="201" t="str">
        <f t="shared" si="311"/>
        <v>9999</v>
      </c>
      <c r="K9985" s="228" t="s">
        <v>23203</v>
      </c>
      <c r="L9985" s="228" t="s">
        <v>23204</v>
      </c>
      <c r="M9985" s="229">
        <v>44806</v>
      </c>
      <c r="N9985" s="227" t="s">
        <v>19903</v>
      </c>
      <c r="O9985" s="243"/>
      <c r="P9985" s="227" t="s">
        <v>19975</v>
      </c>
      <c r="Q9985" s="243"/>
      <c r="S9985" s="354"/>
    </row>
    <row r="9986" spans="1:19" s="245" customFormat="1" ht="13.15" customHeight="1">
      <c r="A9986" s="245" t="str">
        <f t="shared" si="312"/>
        <v>1392011301124076971</v>
      </c>
      <c r="B9986" s="217" t="s">
        <v>19891</v>
      </c>
      <c r="C9986" s="227" t="s">
        <v>23950</v>
      </c>
      <c r="D9986" s="227" t="s">
        <v>3106</v>
      </c>
      <c r="E9986" s="227" t="s">
        <v>23954</v>
      </c>
      <c r="F9986" s="227" t="s">
        <v>3106</v>
      </c>
      <c r="G9986" s="227" t="s">
        <v>3106</v>
      </c>
      <c r="H9986" s="228" t="s">
        <v>19904</v>
      </c>
      <c r="I9986" s="228" t="s">
        <v>23952</v>
      </c>
      <c r="J9986" s="201" t="str">
        <f t="shared" si="311"/>
        <v>9999</v>
      </c>
      <c r="K9986" s="228" t="s">
        <v>23203</v>
      </c>
      <c r="L9986" s="228" t="s">
        <v>23204</v>
      </c>
      <c r="M9986" s="229">
        <v>44806</v>
      </c>
      <c r="N9986" s="227" t="s">
        <v>19903</v>
      </c>
      <c r="O9986" s="243"/>
      <c r="P9986" s="227" t="s">
        <v>19975</v>
      </c>
      <c r="Q9986" s="243"/>
      <c r="S9986" s="354"/>
    </row>
    <row r="9987" spans="1:19" s="245" customFormat="1" ht="13.15" customHeight="1">
      <c r="A9987" s="245" t="str">
        <f t="shared" si="312"/>
        <v>1392011311124076971</v>
      </c>
      <c r="B9987" s="217" t="s">
        <v>19891</v>
      </c>
      <c r="C9987" s="227" t="s">
        <v>23950</v>
      </c>
      <c r="D9987" s="227" t="s">
        <v>3106</v>
      </c>
      <c r="E9987" s="227" t="s">
        <v>23955</v>
      </c>
      <c r="F9987" s="227" t="s">
        <v>3106</v>
      </c>
      <c r="G9987" s="227" t="s">
        <v>3106</v>
      </c>
      <c r="H9987" s="228" t="s">
        <v>19904</v>
      </c>
      <c r="I9987" s="228" t="s">
        <v>23952</v>
      </c>
      <c r="J9987" s="201" t="str">
        <f t="shared" ref="J9987:J10050" si="313">B9987</f>
        <v>9999</v>
      </c>
      <c r="K9987" s="228" t="s">
        <v>23203</v>
      </c>
      <c r="L9987" s="228" t="s">
        <v>23204</v>
      </c>
      <c r="M9987" s="229">
        <v>44806</v>
      </c>
      <c r="N9987" s="227" t="s">
        <v>19903</v>
      </c>
      <c r="O9987" s="243"/>
      <c r="P9987" s="227" t="s">
        <v>19975</v>
      </c>
      <c r="Q9987" s="243"/>
      <c r="S9987" s="354"/>
    </row>
    <row r="9988" spans="1:19" s="245" customFormat="1" ht="13.15" customHeight="1">
      <c r="A9988" s="245" t="str">
        <f t="shared" si="312"/>
        <v>1392011321124076971</v>
      </c>
      <c r="B9988" s="217" t="s">
        <v>19891</v>
      </c>
      <c r="C9988" s="227" t="s">
        <v>23950</v>
      </c>
      <c r="D9988" s="227" t="s">
        <v>3106</v>
      </c>
      <c r="E9988" s="227" t="s">
        <v>23956</v>
      </c>
      <c r="F9988" s="227" t="s">
        <v>3106</v>
      </c>
      <c r="G9988" s="227" t="s">
        <v>3106</v>
      </c>
      <c r="H9988" s="228" t="s">
        <v>19904</v>
      </c>
      <c r="I9988" s="228" t="s">
        <v>23952</v>
      </c>
      <c r="J9988" s="201" t="str">
        <f t="shared" si="313"/>
        <v>9999</v>
      </c>
      <c r="K9988" s="228" t="s">
        <v>23203</v>
      </c>
      <c r="L9988" s="228" t="s">
        <v>23204</v>
      </c>
      <c r="M9988" s="229">
        <v>44806</v>
      </c>
      <c r="N9988" s="227" t="s">
        <v>19903</v>
      </c>
      <c r="O9988" s="243"/>
      <c r="P9988" s="227" t="s">
        <v>19975</v>
      </c>
      <c r="Q9988" s="243"/>
      <c r="S9988" s="354"/>
    </row>
    <row r="9989" spans="1:19" s="245" customFormat="1" ht="13.15" customHeight="1">
      <c r="A9989" s="245" t="str">
        <f t="shared" si="312"/>
        <v>1392011331124076971</v>
      </c>
      <c r="B9989" s="217" t="s">
        <v>19891</v>
      </c>
      <c r="C9989" s="227" t="s">
        <v>23950</v>
      </c>
      <c r="D9989" s="227" t="s">
        <v>3106</v>
      </c>
      <c r="E9989" s="227" t="s">
        <v>23957</v>
      </c>
      <c r="F9989" s="227" t="s">
        <v>3106</v>
      </c>
      <c r="G9989" s="227" t="s">
        <v>3106</v>
      </c>
      <c r="H9989" s="228" t="s">
        <v>19904</v>
      </c>
      <c r="I9989" s="228" t="s">
        <v>23952</v>
      </c>
      <c r="J9989" s="201" t="str">
        <f t="shared" si="313"/>
        <v>9999</v>
      </c>
      <c r="K9989" s="228" t="s">
        <v>23203</v>
      </c>
      <c r="L9989" s="228" t="s">
        <v>23204</v>
      </c>
      <c r="M9989" s="229">
        <v>44806</v>
      </c>
      <c r="N9989" s="227" t="s">
        <v>19903</v>
      </c>
      <c r="O9989" s="243"/>
      <c r="P9989" s="227" t="s">
        <v>19975</v>
      </c>
      <c r="Q9989" s="243"/>
      <c r="S9989" s="354"/>
    </row>
    <row r="9990" spans="1:19" s="245" customFormat="1" ht="13.15" customHeight="1">
      <c r="A9990" s="245" t="str">
        <f t="shared" si="312"/>
        <v>1392011341124076971</v>
      </c>
      <c r="B9990" s="217" t="s">
        <v>19891</v>
      </c>
      <c r="C9990" s="227" t="s">
        <v>23950</v>
      </c>
      <c r="D9990" s="227" t="s">
        <v>3106</v>
      </c>
      <c r="E9990" s="227" t="s">
        <v>23958</v>
      </c>
      <c r="F9990" s="227" t="s">
        <v>3106</v>
      </c>
      <c r="G9990" s="227" t="s">
        <v>3106</v>
      </c>
      <c r="H9990" s="228" t="s">
        <v>19904</v>
      </c>
      <c r="I9990" s="228" t="s">
        <v>23952</v>
      </c>
      <c r="J9990" s="201" t="str">
        <f t="shared" si="313"/>
        <v>9999</v>
      </c>
      <c r="K9990" s="228" t="s">
        <v>23203</v>
      </c>
      <c r="L9990" s="228" t="s">
        <v>23204</v>
      </c>
      <c r="M9990" s="229">
        <v>44806</v>
      </c>
      <c r="N9990" s="227" t="s">
        <v>19903</v>
      </c>
      <c r="O9990" s="243"/>
      <c r="P9990" s="227" t="s">
        <v>19975</v>
      </c>
      <c r="Q9990" s="243"/>
      <c r="S9990" s="354"/>
    </row>
    <row r="9991" spans="1:19" s="245" customFormat="1" ht="13.15" customHeight="1">
      <c r="A9991" s="245" t="str">
        <f t="shared" si="312"/>
        <v>1392011351124076971</v>
      </c>
      <c r="B9991" s="217" t="s">
        <v>19891</v>
      </c>
      <c r="C9991" s="227" t="s">
        <v>23950</v>
      </c>
      <c r="D9991" s="227" t="s">
        <v>3106</v>
      </c>
      <c r="E9991" s="227" t="s">
        <v>23959</v>
      </c>
      <c r="F9991" s="227" t="s">
        <v>3106</v>
      </c>
      <c r="G9991" s="227" t="s">
        <v>3106</v>
      </c>
      <c r="H9991" s="228" t="s">
        <v>19904</v>
      </c>
      <c r="I9991" s="228" t="s">
        <v>23952</v>
      </c>
      <c r="J9991" s="201" t="str">
        <f t="shared" si="313"/>
        <v>9999</v>
      </c>
      <c r="K9991" s="228" t="s">
        <v>23203</v>
      </c>
      <c r="L9991" s="228" t="s">
        <v>23204</v>
      </c>
      <c r="M9991" s="229">
        <v>44806</v>
      </c>
      <c r="N9991" s="227" t="s">
        <v>19903</v>
      </c>
      <c r="O9991" s="243"/>
      <c r="P9991" s="227" t="s">
        <v>19975</v>
      </c>
      <c r="Q9991" s="243"/>
      <c r="S9991" s="354"/>
    </row>
    <row r="9992" spans="1:19" s="245" customFormat="1" ht="13.15" customHeight="1">
      <c r="A9992" s="245" t="str">
        <f t="shared" si="312"/>
        <v>1392011361124076971</v>
      </c>
      <c r="B9992" s="217" t="s">
        <v>19891</v>
      </c>
      <c r="C9992" s="227" t="s">
        <v>23950</v>
      </c>
      <c r="D9992" s="227" t="s">
        <v>3106</v>
      </c>
      <c r="E9992" s="227" t="s">
        <v>23960</v>
      </c>
      <c r="F9992" s="227" t="s">
        <v>3106</v>
      </c>
      <c r="G9992" s="227" t="s">
        <v>3106</v>
      </c>
      <c r="H9992" s="228" t="s">
        <v>19904</v>
      </c>
      <c r="I9992" s="228" t="s">
        <v>23952</v>
      </c>
      <c r="J9992" s="201" t="str">
        <f t="shared" si="313"/>
        <v>9999</v>
      </c>
      <c r="K9992" s="228" t="s">
        <v>23203</v>
      </c>
      <c r="L9992" s="228" t="s">
        <v>23204</v>
      </c>
      <c r="M9992" s="229">
        <v>44806</v>
      </c>
      <c r="N9992" s="227" t="s">
        <v>19903</v>
      </c>
      <c r="O9992" s="243"/>
      <c r="P9992" s="227" t="s">
        <v>19975</v>
      </c>
      <c r="Q9992" s="243"/>
      <c r="S9992" s="354"/>
    </row>
    <row r="9993" spans="1:19" s="245" customFormat="1" ht="13.15" customHeight="1">
      <c r="A9993" s="245" t="str">
        <f t="shared" si="312"/>
        <v>1392011371124076971</v>
      </c>
      <c r="B9993" s="217" t="s">
        <v>19891</v>
      </c>
      <c r="C9993" s="227" t="s">
        <v>23950</v>
      </c>
      <c r="D9993" s="227" t="s">
        <v>3106</v>
      </c>
      <c r="E9993" s="227" t="s">
        <v>23961</v>
      </c>
      <c r="F9993" s="227" t="s">
        <v>3106</v>
      </c>
      <c r="G9993" s="227" t="s">
        <v>3106</v>
      </c>
      <c r="H9993" s="228" t="s">
        <v>19904</v>
      </c>
      <c r="I9993" s="228" t="s">
        <v>23952</v>
      </c>
      <c r="J9993" s="201" t="str">
        <f t="shared" si="313"/>
        <v>9999</v>
      </c>
      <c r="K9993" s="228" t="s">
        <v>23203</v>
      </c>
      <c r="L9993" s="228" t="s">
        <v>23204</v>
      </c>
      <c r="M9993" s="229">
        <v>44806</v>
      </c>
      <c r="N9993" s="227" t="s">
        <v>19903</v>
      </c>
      <c r="O9993" s="243"/>
      <c r="P9993" s="227" t="s">
        <v>19975</v>
      </c>
      <c r="Q9993" s="243"/>
      <c r="S9993" s="354"/>
    </row>
    <row r="9994" spans="1:19" s="245" customFormat="1" ht="13.15" customHeight="1">
      <c r="A9994" s="245" t="str">
        <f t="shared" si="312"/>
        <v>1392011381124076971</v>
      </c>
      <c r="B9994" s="217" t="s">
        <v>19891</v>
      </c>
      <c r="C9994" s="227" t="s">
        <v>23950</v>
      </c>
      <c r="D9994" s="227" t="s">
        <v>3106</v>
      </c>
      <c r="E9994" s="227" t="s">
        <v>23962</v>
      </c>
      <c r="F9994" s="227" t="s">
        <v>3106</v>
      </c>
      <c r="G9994" s="227" t="s">
        <v>3106</v>
      </c>
      <c r="H9994" s="228" t="s">
        <v>19904</v>
      </c>
      <c r="I9994" s="228" t="s">
        <v>23952</v>
      </c>
      <c r="J9994" s="201" t="str">
        <f t="shared" si="313"/>
        <v>9999</v>
      </c>
      <c r="K9994" s="228" t="s">
        <v>23203</v>
      </c>
      <c r="L9994" s="228" t="s">
        <v>23204</v>
      </c>
      <c r="M9994" s="229">
        <v>44806</v>
      </c>
      <c r="N9994" s="227" t="s">
        <v>19903</v>
      </c>
      <c r="O9994" s="243"/>
      <c r="P9994" s="227" t="s">
        <v>19975</v>
      </c>
      <c r="Q9994" s="243"/>
      <c r="S9994" s="354"/>
    </row>
    <row r="9995" spans="1:19" s="245" customFormat="1" ht="13.15" customHeight="1">
      <c r="A9995" s="245" t="str">
        <f t="shared" si="312"/>
        <v>1392011391124076971</v>
      </c>
      <c r="B9995" s="217" t="s">
        <v>19891</v>
      </c>
      <c r="C9995" s="227" t="s">
        <v>23950</v>
      </c>
      <c r="D9995" s="227" t="s">
        <v>3106</v>
      </c>
      <c r="E9995" s="227" t="s">
        <v>23963</v>
      </c>
      <c r="F9995" s="227" t="s">
        <v>3106</v>
      </c>
      <c r="G9995" s="227" t="s">
        <v>3106</v>
      </c>
      <c r="H9995" s="228" t="s">
        <v>19904</v>
      </c>
      <c r="I9995" s="228" t="s">
        <v>23952</v>
      </c>
      <c r="J9995" s="201" t="str">
        <f t="shared" si="313"/>
        <v>9999</v>
      </c>
      <c r="K9995" s="228" t="s">
        <v>23203</v>
      </c>
      <c r="L9995" s="228" t="s">
        <v>23204</v>
      </c>
      <c r="M9995" s="229">
        <v>44806</v>
      </c>
      <c r="N9995" s="227" t="s">
        <v>19903</v>
      </c>
      <c r="O9995" s="243"/>
      <c r="P9995" s="227" t="s">
        <v>19975</v>
      </c>
      <c r="Q9995" s="243"/>
      <c r="S9995" s="354"/>
    </row>
    <row r="9996" spans="1:19" s="245" customFormat="1" ht="13.15" customHeight="1">
      <c r="A9996" s="245" t="str">
        <f t="shared" si="312"/>
        <v>1392011401124076971</v>
      </c>
      <c r="B9996" s="217" t="s">
        <v>19891</v>
      </c>
      <c r="C9996" s="227" t="s">
        <v>23950</v>
      </c>
      <c r="D9996" s="227" t="s">
        <v>3106</v>
      </c>
      <c r="E9996" s="227" t="s">
        <v>23964</v>
      </c>
      <c r="F9996" s="227" t="s">
        <v>3106</v>
      </c>
      <c r="G9996" s="227" t="s">
        <v>3106</v>
      </c>
      <c r="H9996" s="228" t="s">
        <v>19904</v>
      </c>
      <c r="I9996" s="228" t="s">
        <v>23952</v>
      </c>
      <c r="J9996" s="201" t="str">
        <f t="shared" si="313"/>
        <v>9999</v>
      </c>
      <c r="K9996" s="228" t="s">
        <v>23203</v>
      </c>
      <c r="L9996" s="228" t="s">
        <v>23204</v>
      </c>
      <c r="M9996" s="229">
        <v>44806</v>
      </c>
      <c r="N9996" s="227" t="s">
        <v>19903</v>
      </c>
      <c r="O9996" s="243"/>
      <c r="P9996" s="227" t="s">
        <v>19975</v>
      </c>
      <c r="Q9996" s="243"/>
      <c r="S9996" s="354"/>
    </row>
    <row r="9997" spans="1:19" s="245" customFormat="1" ht="13.15" customHeight="1">
      <c r="A9997" s="245" t="str">
        <f t="shared" si="312"/>
        <v>1392011411124076971</v>
      </c>
      <c r="B9997" s="217" t="s">
        <v>19891</v>
      </c>
      <c r="C9997" s="227" t="s">
        <v>23950</v>
      </c>
      <c r="D9997" s="227" t="s">
        <v>3106</v>
      </c>
      <c r="E9997" s="227" t="s">
        <v>23965</v>
      </c>
      <c r="F9997" s="227" t="s">
        <v>3106</v>
      </c>
      <c r="G9997" s="227" t="s">
        <v>3106</v>
      </c>
      <c r="H9997" s="228" t="s">
        <v>19904</v>
      </c>
      <c r="I9997" s="228" t="s">
        <v>23952</v>
      </c>
      <c r="J9997" s="201" t="str">
        <f t="shared" si="313"/>
        <v>9999</v>
      </c>
      <c r="K9997" s="228" t="s">
        <v>23203</v>
      </c>
      <c r="L9997" s="228" t="s">
        <v>23204</v>
      </c>
      <c r="M9997" s="229">
        <v>44806</v>
      </c>
      <c r="N9997" s="227" t="s">
        <v>19903</v>
      </c>
      <c r="O9997" s="243"/>
      <c r="P9997" s="227" t="s">
        <v>19975</v>
      </c>
      <c r="Q9997" s="243"/>
      <c r="S9997" s="354"/>
    </row>
    <row r="9998" spans="1:19" s="245" customFormat="1" ht="13.15" customHeight="1">
      <c r="A9998" s="245" t="str">
        <f t="shared" si="312"/>
        <v>1392011421124076971</v>
      </c>
      <c r="B9998" s="217" t="s">
        <v>19891</v>
      </c>
      <c r="C9998" s="227" t="s">
        <v>23950</v>
      </c>
      <c r="D9998" s="227" t="s">
        <v>3106</v>
      </c>
      <c r="E9998" s="227" t="s">
        <v>23966</v>
      </c>
      <c r="F9998" s="227" t="s">
        <v>3106</v>
      </c>
      <c r="G9998" s="227" t="s">
        <v>3106</v>
      </c>
      <c r="H9998" s="228" t="s">
        <v>19904</v>
      </c>
      <c r="I9998" s="228" t="s">
        <v>23952</v>
      </c>
      <c r="J9998" s="201" t="str">
        <f t="shared" si="313"/>
        <v>9999</v>
      </c>
      <c r="K9998" s="228" t="s">
        <v>23203</v>
      </c>
      <c r="L9998" s="228" t="s">
        <v>23204</v>
      </c>
      <c r="M9998" s="229">
        <v>44806</v>
      </c>
      <c r="N9998" s="227" t="s">
        <v>19903</v>
      </c>
      <c r="O9998" s="243"/>
      <c r="P9998" s="227" t="s">
        <v>19975</v>
      </c>
      <c r="Q9998" s="243"/>
      <c r="S9998" s="354"/>
    </row>
    <row r="9999" spans="1:19" s="245" customFormat="1" ht="13.15" customHeight="1">
      <c r="A9999" s="245" t="str">
        <f t="shared" si="312"/>
        <v>1392011431124076971</v>
      </c>
      <c r="B9999" s="217" t="s">
        <v>19891</v>
      </c>
      <c r="C9999" s="227" t="s">
        <v>23950</v>
      </c>
      <c r="D9999" s="227" t="s">
        <v>3106</v>
      </c>
      <c r="E9999" s="227" t="s">
        <v>23967</v>
      </c>
      <c r="F9999" s="227" t="s">
        <v>3106</v>
      </c>
      <c r="G9999" s="227" t="s">
        <v>3106</v>
      </c>
      <c r="H9999" s="228" t="s">
        <v>19904</v>
      </c>
      <c r="I9999" s="228" t="s">
        <v>23952</v>
      </c>
      <c r="J9999" s="201" t="str">
        <f t="shared" si="313"/>
        <v>9999</v>
      </c>
      <c r="K9999" s="228" t="s">
        <v>23203</v>
      </c>
      <c r="L9999" s="228" t="s">
        <v>23204</v>
      </c>
      <c r="M9999" s="229">
        <v>44806</v>
      </c>
      <c r="N9999" s="227" t="s">
        <v>19903</v>
      </c>
      <c r="O9999" s="243"/>
      <c r="P9999" s="227" t="s">
        <v>19975</v>
      </c>
      <c r="Q9999" s="243"/>
      <c r="S9999" s="354"/>
    </row>
    <row r="10000" spans="1:19" s="245" customFormat="1" ht="13.15" customHeight="1">
      <c r="A10000" s="245" t="str">
        <f t="shared" si="312"/>
        <v>1392011441124076971</v>
      </c>
      <c r="B10000" s="217" t="s">
        <v>19891</v>
      </c>
      <c r="C10000" s="227" t="s">
        <v>23950</v>
      </c>
      <c r="D10000" s="227" t="s">
        <v>3106</v>
      </c>
      <c r="E10000" s="227" t="s">
        <v>23968</v>
      </c>
      <c r="F10000" s="227" t="s">
        <v>3106</v>
      </c>
      <c r="G10000" s="227" t="s">
        <v>3106</v>
      </c>
      <c r="H10000" s="228" t="s">
        <v>19904</v>
      </c>
      <c r="I10000" s="228" t="s">
        <v>23952</v>
      </c>
      <c r="J10000" s="201" t="str">
        <f t="shared" si="313"/>
        <v>9999</v>
      </c>
      <c r="K10000" s="228" t="s">
        <v>23203</v>
      </c>
      <c r="L10000" s="228" t="s">
        <v>23204</v>
      </c>
      <c r="M10000" s="229">
        <v>44806</v>
      </c>
      <c r="N10000" s="227" t="s">
        <v>19903</v>
      </c>
      <c r="O10000" s="243"/>
      <c r="P10000" s="227" t="s">
        <v>19975</v>
      </c>
      <c r="Q10000" s="243"/>
      <c r="S10000" s="354"/>
    </row>
    <row r="10001" spans="1:19" s="245" customFormat="1" ht="13.15" customHeight="1">
      <c r="A10001" s="245" t="str">
        <f t="shared" si="312"/>
        <v>1392011451124076971</v>
      </c>
      <c r="B10001" s="217" t="s">
        <v>19891</v>
      </c>
      <c r="C10001" s="227" t="s">
        <v>23950</v>
      </c>
      <c r="D10001" s="227" t="s">
        <v>3106</v>
      </c>
      <c r="E10001" s="227" t="s">
        <v>23969</v>
      </c>
      <c r="F10001" s="227" t="s">
        <v>3106</v>
      </c>
      <c r="G10001" s="227" t="s">
        <v>3106</v>
      </c>
      <c r="H10001" s="228" t="s">
        <v>19904</v>
      </c>
      <c r="I10001" s="228" t="s">
        <v>23952</v>
      </c>
      <c r="J10001" s="201" t="str">
        <f t="shared" si="313"/>
        <v>9999</v>
      </c>
      <c r="K10001" s="228" t="s">
        <v>23203</v>
      </c>
      <c r="L10001" s="228" t="s">
        <v>23204</v>
      </c>
      <c r="M10001" s="229">
        <v>44806</v>
      </c>
      <c r="N10001" s="227" t="s">
        <v>19903</v>
      </c>
      <c r="O10001" s="243"/>
      <c r="P10001" s="227" t="s">
        <v>19975</v>
      </c>
      <c r="Q10001" s="243"/>
      <c r="S10001" s="354"/>
    </row>
    <row r="10002" spans="1:19" s="245" customFormat="1" ht="13.15" customHeight="1">
      <c r="A10002" s="245" t="str">
        <f t="shared" si="312"/>
        <v>1392011461124076971</v>
      </c>
      <c r="B10002" s="217" t="s">
        <v>19891</v>
      </c>
      <c r="C10002" s="227" t="s">
        <v>23950</v>
      </c>
      <c r="D10002" s="227" t="s">
        <v>3106</v>
      </c>
      <c r="E10002" s="227" t="s">
        <v>23970</v>
      </c>
      <c r="F10002" s="227" t="s">
        <v>3106</v>
      </c>
      <c r="G10002" s="227" t="s">
        <v>3106</v>
      </c>
      <c r="H10002" s="228" t="s">
        <v>19904</v>
      </c>
      <c r="I10002" s="228" t="s">
        <v>23952</v>
      </c>
      <c r="J10002" s="201" t="str">
        <f t="shared" si="313"/>
        <v>9999</v>
      </c>
      <c r="K10002" s="228" t="s">
        <v>23203</v>
      </c>
      <c r="L10002" s="228" t="s">
        <v>23204</v>
      </c>
      <c r="M10002" s="229">
        <v>44806</v>
      </c>
      <c r="N10002" s="227" t="s">
        <v>19903</v>
      </c>
      <c r="O10002" s="243"/>
      <c r="P10002" s="227" t="s">
        <v>19975</v>
      </c>
      <c r="Q10002" s="243"/>
      <c r="S10002" s="354"/>
    </row>
    <row r="10003" spans="1:19" s="245" customFormat="1" ht="13.15" customHeight="1">
      <c r="A10003" s="245" t="str">
        <f t="shared" si="312"/>
        <v>1392011471124076971</v>
      </c>
      <c r="B10003" s="217" t="s">
        <v>19891</v>
      </c>
      <c r="C10003" s="227" t="s">
        <v>23950</v>
      </c>
      <c r="D10003" s="227" t="s">
        <v>3106</v>
      </c>
      <c r="E10003" s="227" t="s">
        <v>23971</v>
      </c>
      <c r="F10003" s="227" t="s">
        <v>3106</v>
      </c>
      <c r="G10003" s="227" t="s">
        <v>3106</v>
      </c>
      <c r="H10003" s="228" t="s">
        <v>19904</v>
      </c>
      <c r="I10003" s="228" t="s">
        <v>23952</v>
      </c>
      <c r="J10003" s="201" t="str">
        <f t="shared" si="313"/>
        <v>9999</v>
      </c>
      <c r="K10003" s="228" t="s">
        <v>23203</v>
      </c>
      <c r="L10003" s="228" t="s">
        <v>23204</v>
      </c>
      <c r="M10003" s="229">
        <v>44806</v>
      </c>
      <c r="N10003" s="227" t="s">
        <v>19903</v>
      </c>
      <c r="O10003" s="243"/>
      <c r="P10003" s="227" t="s">
        <v>19975</v>
      </c>
      <c r="Q10003" s="243"/>
      <c r="S10003" s="354"/>
    </row>
    <row r="10004" spans="1:19" s="245" customFormat="1" ht="13.15" customHeight="1">
      <c r="A10004" s="245" t="str">
        <f t="shared" si="312"/>
        <v>1392011481124076971</v>
      </c>
      <c r="B10004" s="217" t="s">
        <v>19891</v>
      </c>
      <c r="C10004" s="227" t="s">
        <v>23950</v>
      </c>
      <c r="D10004" s="227" t="s">
        <v>3106</v>
      </c>
      <c r="E10004" s="227" t="s">
        <v>23972</v>
      </c>
      <c r="F10004" s="227" t="s">
        <v>3106</v>
      </c>
      <c r="G10004" s="227" t="s">
        <v>3106</v>
      </c>
      <c r="H10004" s="228" t="s">
        <v>19904</v>
      </c>
      <c r="I10004" s="228" t="s">
        <v>23952</v>
      </c>
      <c r="J10004" s="201" t="str">
        <f t="shared" si="313"/>
        <v>9999</v>
      </c>
      <c r="K10004" s="228" t="s">
        <v>23203</v>
      </c>
      <c r="L10004" s="228" t="s">
        <v>23204</v>
      </c>
      <c r="M10004" s="229">
        <v>44806</v>
      </c>
      <c r="N10004" s="227" t="s">
        <v>19903</v>
      </c>
      <c r="O10004" s="243"/>
      <c r="P10004" s="227" t="s">
        <v>19975</v>
      </c>
      <c r="Q10004" s="243"/>
      <c r="S10004" s="354"/>
    </row>
    <row r="10005" spans="1:19" s="245" customFormat="1" ht="13.15" customHeight="1">
      <c r="A10005" s="245" t="str">
        <f t="shared" si="312"/>
        <v>1392011491124076971</v>
      </c>
      <c r="B10005" s="217" t="s">
        <v>19891</v>
      </c>
      <c r="C10005" s="227" t="s">
        <v>23950</v>
      </c>
      <c r="D10005" s="227" t="s">
        <v>3106</v>
      </c>
      <c r="E10005" s="227" t="s">
        <v>23973</v>
      </c>
      <c r="F10005" s="227" t="s">
        <v>3106</v>
      </c>
      <c r="G10005" s="227" t="s">
        <v>3106</v>
      </c>
      <c r="H10005" s="228" t="s">
        <v>19904</v>
      </c>
      <c r="I10005" s="228" t="s">
        <v>23952</v>
      </c>
      <c r="J10005" s="201" t="str">
        <f t="shared" si="313"/>
        <v>9999</v>
      </c>
      <c r="K10005" s="228" t="s">
        <v>23203</v>
      </c>
      <c r="L10005" s="228" t="s">
        <v>23204</v>
      </c>
      <c r="M10005" s="229">
        <v>44806</v>
      </c>
      <c r="N10005" s="227" t="s">
        <v>19903</v>
      </c>
      <c r="O10005" s="243"/>
      <c r="P10005" s="227" t="s">
        <v>19975</v>
      </c>
      <c r="Q10005" s="243"/>
      <c r="S10005" s="354"/>
    </row>
    <row r="10006" spans="1:19" s="245" customFormat="1" ht="13.15" customHeight="1">
      <c r="A10006" s="245" t="str">
        <f t="shared" si="312"/>
        <v>1392011501124076971</v>
      </c>
      <c r="B10006" s="217" t="s">
        <v>19891</v>
      </c>
      <c r="C10006" s="227" t="s">
        <v>23950</v>
      </c>
      <c r="D10006" s="227" t="s">
        <v>3106</v>
      </c>
      <c r="E10006" s="227" t="s">
        <v>23974</v>
      </c>
      <c r="F10006" s="227" t="s">
        <v>3106</v>
      </c>
      <c r="G10006" s="227" t="s">
        <v>3106</v>
      </c>
      <c r="H10006" s="228" t="s">
        <v>19904</v>
      </c>
      <c r="I10006" s="228" t="s">
        <v>23952</v>
      </c>
      <c r="J10006" s="201" t="str">
        <f t="shared" si="313"/>
        <v>9999</v>
      </c>
      <c r="K10006" s="228" t="s">
        <v>23203</v>
      </c>
      <c r="L10006" s="228" t="s">
        <v>23204</v>
      </c>
      <c r="M10006" s="229">
        <v>44806</v>
      </c>
      <c r="N10006" s="227" t="s">
        <v>19903</v>
      </c>
      <c r="O10006" s="243"/>
      <c r="P10006" s="227" t="s">
        <v>19975</v>
      </c>
      <c r="Q10006" s="243"/>
      <c r="S10006" s="354"/>
    </row>
    <row r="10007" spans="1:19" s="245" customFormat="1" ht="13.15" customHeight="1">
      <c r="A10007" s="245" t="str">
        <f t="shared" ref="A10007:A10070" si="314">E10007&amp;C10007</f>
        <v>1392011511124076971</v>
      </c>
      <c r="B10007" s="217" t="s">
        <v>19891</v>
      </c>
      <c r="C10007" s="227" t="s">
        <v>23950</v>
      </c>
      <c r="D10007" s="227" t="s">
        <v>3106</v>
      </c>
      <c r="E10007" s="227" t="s">
        <v>23975</v>
      </c>
      <c r="F10007" s="227" t="s">
        <v>3106</v>
      </c>
      <c r="G10007" s="227" t="s">
        <v>3106</v>
      </c>
      <c r="H10007" s="228" t="s">
        <v>19904</v>
      </c>
      <c r="I10007" s="228" t="s">
        <v>23952</v>
      </c>
      <c r="J10007" s="201" t="str">
        <f t="shared" si="313"/>
        <v>9999</v>
      </c>
      <c r="K10007" s="228" t="s">
        <v>23203</v>
      </c>
      <c r="L10007" s="228" t="s">
        <v>23204</v>
      </c>
      <c r="M10007" s="229">
        <v>44806</v>
      </c>
      <c r="N10007" s="227" t="s">
        <v>19903</v>
      </c>
      <c r="O10007" s="243"/>
      <c r="P10007" s="227" t="s">
        <v>19975</v>
      </c>
      <c r="Q10007" s="243"/>
      <c r="S10007" s="354"/>
    </row>
    <row r="10008" spans="1:19" s="245" customFormat="1" ht="13.15" customHeight="1">
      <c r="A10008" s="245" t="str">
        <f t="shared" si="314"/>
        <v>1392011521124076971</v>
      </c>
      <c r="B10008" s="217" t="s">
        <v>19891</v>
      </c>
      <c r="C10008" s="227" t="s">
        <v>23950</v>
      </c>
      <c r="D10008" s="227" t="s">
        <v>3106</v>
      </c>
      <c r="E10008" s="227" t="s">
        <v>23976</v>
      </c>
      <c r="F10008" s="227" t="s">
        <v>3106</v>
      </c>
      <c r="G10008" s="227" t="s">
        <v>3106</v>
      </c>
      <c r="H10008" s="228" t="s">
        <v>19904</v>
      </c>
      <c r="I10008" s="228" t="s">
        <v>23952</v>
      </c>
      <c r="J10008" s="201" t="str">
        <f t="shared" si="313"/>
        <v>9999</v>
      </c>
      <c r="K10008" s="228" t="s">
        <v>23203</v>
      </c>
      <c r="L10008" s="228" t="s">
        <v>23204</v>
      </c>
      <c r="M10008" s="229">
        <v>44806</v>
      </c>
      <c r="N10008" s="227" t="s">
        <v>19903</v>
      </c>
      <c r="O10008" s="243"/>
      <c r="P10008" s="227" t="s">
        <v>19975</v>
      </c>
      <c r="Q10008" s="243"/>
      <c r="S10008" s="354"/>
    </row>
    <row r="10009" spans="1:19" s="245" customFormat="1" ht="13.15" customHeight="1">
      <c r="A10009" s="245" t="str">
        <f t="shared" si="314"/>
        <v>1392011541124076971</v>
      </c>
      <c r="B10009" s="217" t="s">
        <v>19891</v>
      </c>
      <c r="C10009" s="227" t="s">
        <v>23950</v>
      </c>
      <c r="D10009" s="227" t="s">
        <v>3106</v>
      </c>
      <c r="E10009" s="227" t="s">
        <v>23977</v>
      </c>
      <c r="F10009" s="227" t="s">
        <v>3106</v>
      </c>
      <c r="G10009" s="227" t="s">
        <v>3106</v>
      </c>
      <c r="H10009" s="228" t="s">
        <v>19904</v>
      </c>
      <c r="I10009" s="228" t="s">
        <v>23952</v>
      </c>
      <c r="J10009" s="201" t="str">
        <f t="shared" si="313"/>
        <v>9999</v>
      </c>
      <c r="K10009" s="228" t="s">
        <v>23203</v>
      </c>
      <c r="L10009" s="228" t="s">
        <v>23204</v>
      </c>
      <c r="M10009" s="229">
        <v>44806</v>
      </c>
      <c r="N10009" s="227" t="s">
        <v>19903</v>
      </c>
      <c r="O10009" s="243"/>
      <c r="P10009" s="227" t="s">
        <v>19975</v>
      </c>
      <c r="Q10009" s="243"/>
      <c r="S10009" s="354"/>
    </row>
    <row r="10010" spans="1:19" s="245" customFormat="1" ht="13.15" customHeight="1">
      <c r="A10010" s="245" t="str">
        <f t="shared" si="314"/>
        <v>1236739031124248513</v>
      </c>
      <c r="B10010" s="217" t="s">
        <v>19891</v>
      </c>
      <c r="C10010" s="227" t="s">
        <v>23978</v>
      </c>
      <c r="D10010" s="227" t="s">
        <v>3106</v>
      </c>
      <c r="E10010" s="227" t="s">
        <v>23979</v>
      </c>
      <c r="F10010" s="227" t="s">
        <v>3106</v>
      </c>
      <c r="G10010" s="227" t="s">
        <v>3106</v>
      </c>
      <c r="H10010" s="228" t="s">
        <v>19904</v>
      </c>
      <c r="I10010" s="228" t="s">
        <v>23980</v>
      </c>
      <c r="J10010" s="201" t="str">
        <f t="shared" si="313"/>
        <v>9999</v>
      </c>
      <c r="K10010" s="228" t="s">
        <v>23203</v>
      </c>
      <c r="L10010" s="228" t="s">
        <v>23204</v>
      </c>
      <c r="M10010" s="229">
        <v>44806</v>
      </c>
      <c r="N10010" s="227" t="s">
        <v>19903</v>
      </c>
      <c r="O10010" s="243"/>
      <c r="P10010" s="227" t="s">
        <v>19975</v>
      </c>
      <c r="Q10010" s="243"/>
      <c r="S10010" s="354"/>
    </row>
    <row r="10011" spans="1:19" s="245" customFormat="1" ht="13.15" customHeight="1">
      <c r="A10011" s="245" t="str">
        <f t="shared" si="314"/>
        <v>1236739051124248513</v>
      </c>
      <c r="B10011" s="217" t="s">
        <v>19891</v>
      </c>
      <c r="C10011" s="227" t="s">
        <v>23978</v>
      </c>
      <c r="D10011" s="227" t="s">
        <v>3106</v>
      </c>
      <c r="E10011" s="227" t="s">
        <v>23981</v>
      </c>
      <c r="F10011" s="227" t="s">
        <v>3106</v>
      </c>
      <c r="G10011" s="227" t="s">
        <v>3106</v>
      </c>
      <c r="H10011" s="228" t="s">
        <v>19904</v>
      </c>
      <c r="I10011" s="228" t="s">
        <v>23980</v>
      </c>
      <c r="J10011" s="201" t="str">
        <f t="shared" si="313"/>
        <v>9999</v>
      </c>
      <c r="K10011" s="228" t="s">
        <v>23203</v>
      </c>
      <c r="L10011" s="228" t="s">
        <v>23204</v>
      </c>
      <c r="M10011" s="229">
        <v>44806</v>
      </c>
      <c r="N10011" s="227" t="s">
        <v>19903</v>
      </c>
      <c r="O10011" s="243"/>
      <c r="P10011" s="227" t="s">
        <v>19975</v>
      </c>
      <c r="Q10011" s="243"/>
      <c r="S10011" s="354"/>
    </row>
    <row r="10012" spans="1:19" s="245" customFormat="1" ht="13.15" customHeight="1">
      <c r="A10012" s="245" t="str">
        <f t="shared" si="314"/>
        <v>1236739061124248513</v>
      </c>
      <c r="B10012" s="217" t="s">
        <v>19891</v>
      </c>
      <c r="C10012" s="227" t="s">
        <v>23978</v>
      </c>
      <c r="D10012" s="227" t="s">
        <v>3106</v>
      </c>
      <c r="E10012" s="227" t="s">
        <v>23982</v>
      </c>
      <c r="F10012" s="227" t="s">
        <v>3106</v>
      </c>
      <c r="G10012" s="227" t="s">
        <v>3106</v>
      </c>
      <c r="H10012" s="228" t="s">
        <v>19904</v>
      </c>
      <c r="I10012" s="228" t="s">
        <v>23980</v>
      </c>
      <c r="J10012" s="201" t="str">
        <f t="shared" si="313"/>
        <v>9999</v>
      </c>
      <c r="K10012" s="228" t="s">
        <v>23203</v>
      </c>
      <c r="L10012" s="228" t="s">
        <v>23204</v>
      </c>
      <c r="M10012" s="229">
        <v>44806</v>
      </c>
      <c r="N10012" s="227" t="s">
        <v>19903</v>
      </c>
      <c r="O10012" s="243"/>
      <c r="P10012" s="227" t="s">
        <v>19975</v>
      </c>
      <c r="Q10012" s="243"/>
      <c r="S10012" s="354"/>
    </row>
    <row r="10013" spans="1:19" s="245" customFormat="1" ht="13.15" customHeight="1">
      <c r="A10013" s="245" t="str">
        <f t="shared" si="314"/>
        <v>1236739071124248513</v>
      </c>
      <c r="B10013" s="217" t="s">
        <v>19891</v>
      </c>
      <c r="C10013" s="227" t="s">
        <v>23978</v>
      </c>
      <c r="D10013" s="227" t="s">
        <v>3106</v>
      </c>
      <c r="E10013" s="227" t="s">
        <v>23983</v>
      </c>
      <c r="F10013" s="227" t="s">
        <v>3106</v>
      </c>
      <c r="G10013" s="227" t="s">
        <v>3106</v>
      </c>
      <c r="H10013" s="228" t="s">
        <v>19904</v>
      </c>
      <c r="I10013" s="228" t="s">
        <v>23980</v>
      </c>
      <c r="J10013" s="201" t="str">
        <f t="shared" si="313"/>
        <v>9999</v>
      </c>
      <c r="K10013" s="228" t="s">
        <v>23203</v>
      </c>
      <c r="L10013" s="228" t="s">
        <v>23204</v>
      </c>
      <c r="M10013" s="229">
        <v>44806</v>
      </c>
      <c r="N10013" s="227" t="s">
        <v>19903</v>
      </c>
      <c r="O10013" s="243"/>
      <c r="P10013" s="227" t="s">
        <v>19975</v>
      </c>
      <c r="Q10013" s="243"/>
      <c r="S10013" s="354"/>
    </row>
    <row r="10014" spans="1:19" s="245" customFormat="1" ht="13.15" customHeight="1">
      <c r="A10014" s="245" t="str">
        <f t="shared" si="314"/>
        <v>1236739081124248513</v>
      </c>
      <c r="B10014" s="217" t="s">
        <v>19891</v>
      </c>
      <c r="C10014" s="227" t="s">
        <v>23978</v>
      </c>
      <c r="D10014" s="227" t="s">
        <v>3106</v>
      </c>
      <c r="E10014" s="227" t="s">
        <v>23984</v>
      </c>
      <c r="F10014" s="227" t="s">
        <v>3106</v>
      </c>
      <c r="G10014" s="227" t="s">
        <v>3106</v>
      </c>
      <c r="H10014" s="228" t="s">
        <v>19904</v>
      </c>
      <c r="I10014" s="228" t="s">
        <v>23980</v>
      </c>
      <c r="J10014" s="201" t="str">
        <f t="shared" si="313"/>
        <v>9999</v>
      </c>
      <c r="K10014" s="228" t="s">
        <v>23203</v>
      </c>
      <c r="L10014" s="228" t="s">
        <v>23204</v>
      </c>
      <c r="M10014" s="229">
        <v>44806</v>
      </c>
      <c r="N10014" s="227" t="s">
        <v>19903</v>
      </c>
      <c r="O10014" s="243"/>
      <c r="P10014" s="227" t="s">
        <v>19975</v>
      </c>
      <c r="Q10014" s="243"/>
      <c r="S10014" s="354"/>
    </row>
    <row r="10015" spans="1:19" s="245" customFormat="1" ht="13.15" customHeight="1">
      <c r="A10015" s="245" t="str">
        <f t="shared" si="314"/>
        <v>1236739091124248513</v>
      </c>
      <c r="B10015" s="217" t="s">
        <v>19891</v>
      </c>
      <c r="C10015" s="227" t="s">
        <v>23978</v>
      </c>
      <c r="D10015" s="227" t="s">
        <v>3106</v>
      </c>
      <c r="E10015" s="227" t="s">
        <v>23985</v>
      </c>
      <c r="F10015" s="227" t="s">
        <v>3106</v>
      </c>
      <c r="G10015" s="227" t="s">
        <v>3106</v>
      </c>
      <c r="H10015" s="228" t="s">
        <v>19904</v>
      </c>
      <c r="I10015" s="228" t="s">
        <v>23980</v>
      </c>
      <c r="J10015" s="201" t="str">
        <f t="shared" si="313"/>
        <v>9999</v>
      </c>
      <c r="K10015" s="228" t="s">
        <v>23203</v>
      </c>
      <c r="L10015" s="228" t="s">
        <v>23204</v>
      </c>
      <c r="M10015" s="229">
        <v>44806</v>
      </c>
      <c r="N10015" s="227" t="s">
        <v>19903</v>
      </c>
      <c r="O10015" s="243"/>
      <c r="P10015" s="227" t="s">
        <v>19975</v>
      </c>
      <c r="Q10015" s="243"/>
      <c r="S10015" s="354"/>
    </row>
    <row r="10016" spans="1:19" s="245" customFormat="1" ht="13.15" customHeight="1">
      <c r="A10016" s="245" t="str">
        <f t="shared" si="314"/>
        <v>3386476011124366653</v>
      </c>
      <c r="B10016" s="217" t="s">
        <v>19891</v>
      </c>
      <c r="C10016" s="227" t="s">
        <v>23986</v>
      </c>
      <c r="D10016" s="227" t="s">
        <v>3106</v>
      </c>
      <c r="E10016" s="227" t="s">
        <v>23987</v>
      </c>
      <c r="F10016" s="227" t="s">
        <v>3106</v>
      </c>
      <c r="G10016" s="227" t="s">
        <v>3106</v>
      </c>
      <c r="H10016" s="228" t="s">
        <v>20025</v>
      </c>
      <c r="I10016" s="228" t="s">
        <v>23988</v>
      </c>
      <c r="J10016" s="201" t="str">
        <f t="shared" si="313"/>
        <v>9999</v>
      </c>
      <c r="K10016" s="228" t="s">
        <v>23203</v>
      </c>
      <c r="L10016" s="228" t="s">
        <v>23204</v>
      </c>
      <c r="M10016" s="229">
        <v>44806</v>
      </c>
      <c r="N10016" s="227" t="s">
        <v>20024</v>
      </c>
      <c r="O10016" s="243"/>
      <c r="P10016" s="227" t="s">
        <v>20026</v>
      </c>
      <c r="Q10016" s="243"/>
      <c r="S10016" s="354"/>
    </row>
    <row r="10017" spans="1:19" s="245" customFormat="1" ht="13.15" customHeight="1">
      <c r="A10017" s="245" t="str">
        <f t="shared" si="314"/>
        <v>3386476021124366653</v>
      </c>
      <c r="B10017" s="217" t="s">
        <v>19891</v>
      </c>
      <c r="C10017" s="227" t="s">
        <v>23986</v>
      </c>
      <c r="D10017" s="227" t="s">
        <v>3106</v>
      </c>
      <c r="E10017" s="227" t="s">
        <v>23989</v>
      </c>
      <c r="F10017" s="227" t="s">
        <v>3106</v>
      </c>
      <c r="G10017" s="227" t="s">
        <v>3106</v>
      </c>
      <c r="H10017" s="228" t="s">
        <v>23990</v>
      </c>
      <c r="I10017" s="228" t="s">
        <v>23988</v>
      </c>
      <c r="J10017" s="201" t="str">
        <f t="shared" si="313"/>
        <v>9999</v>
      </c>
      <c r="K10017" s="228" t="s">
        <v>23203</v>
      </c>
      <c r="L10017" s="228" t="s">
        <v>23204</v>
      </c>
      <c r="M10017" s="229">
        <v>44806</v>
      </c>
      <c r="N10017" s="227" t="s">
        <v>23991</v>
      </c>
      <c r="O10017" s="243"/>
      <c r="P10017" s="227" t="s">
        <v>23992</v>
      </c>
      <c r="Q10017" s="243"/>
      <c r="S10017" s="354"/>
    </row>
    <row r="10018" spans="1:19" s="245" customFormat="1" ht="13.15" customHeight="1">
      <c r="A10018" s="245" t="str">
        <f t="shared" si="314"/>
        <v>3522245011124387394</v>
      </c>
      <c r="B10018" s="217" t="s">
        <v>19891</v>
      </c>
      <c r="C10018" s="227" t="s">
        <v>23993</v>
      </c>
      <c r="D10018" s="227" t="s">
        <v>3106</v>
      </c>
      <c r="E10018" s="227" t="s">
        <v>23994</v>
      </c>
      <c r="F10018" s="227" t="s">
        <v>3106</v>
      </c>
      <c r="G10018" s="227" t="s">
        <v>3106</v>
      </c>
      <c r="H10018" s="228" t="s">
        <v>19904</v>
      </c>
      <c r="I10018" s="228" t="s">
        <v>23995</v>
      </c>
      <c r="J10018" s="201" t="str">
        <f t="shared" si="313"/>
        <v>9999</v>
      </c>
      <c r="K10018" s="228" t="s">
        <v>23203</v>
      </c>
      <c r="L10018" s="228" t="s">
        <v>23204</v>
      </c>
      <c r="M10018" s="229">
        <v>44806</v>
      </c>
      <c r="N10018" s="227" t="s">
        <v>19903</v>
      </c>
      <c r="O10018" s="243"/>
      <c r="P10018" s="227" t="s">
        <v>19975</v>
      </c>
      <c r="Q10018" s="243"/>
      <c r="S10018" s="354"/>
    </row>
    <row r="10019" spans="1:19" s="245" customFormat="1" ht="13.15" customHeight="1">
      <c r="A10019" s="245" t="str">
        <f t="shared" si="314"/>
        <v>3522245021124387394</v>
      </c>
      <c r="B10019" s="217" t="s">
        <v>19891</v>
      </c>
      <c r="C10019" s="227" t="s">
        <v>23993</v>
      </c>
      <c r="D10019" s="227" t="s">
        <v>3106</v>
      </c>
      <c r="E10019" s="227" t="s">
        <v>23996</v>
      </c>
      <c r="F10019" s="227" t="s">
        <v>3106</v>
      </c>
      <c r="G10019" s="227" t="s">
        <v>3106</v>
      </c>
      <c r="H10019" s="228" t="s">
        <v>19904</v>
      </c>
      <c r="I10019" s="228" t="s">
        <v>23995</v>
      </c>
      <c r="J10019" s="201" t="str">
        <f t="shared" si="313"/>
        <v>9999</v>
      </c>
      <c r="K10019" s="228" t="s">
        <v>23203</v>
      </c>
      <c r="L10019" s="228" t="s">
        <v>23204</v>
      </c>
      <c r="M10019" s="229">
        <v>44806</v>
      </c>
      <c r="N10019" s="227" t="s">
        <v>19903</v>
      </c>
      <c r="O10019" s="243"/>
      <c r="P10019" s="227" t="s">
        <v>19975</v>
      </c>
      <c r="Q10019" s="243"/>
      <c r="S10019" s="354"/>
    </row>
    <row r="10020" spans="1:19" s="245" customFormat="1" ht="13.15" customHeight="1">
      <c r="A10020" s="245" t="str">
        <f t="shared" si="314"/>
        <v>3522245031124387394</v>
      </c>
      <c r="B10020" s="217" t="s">
        <v>19891</v>
      </c>
      <c r="C10020" s="227" t="s">
        <v>23993</v>
      </c>
      <c r="D10020" s="227" t="s">
        <v>3106</v>
      </c>
      <c r="E10020" s="227" t="s">
        <v>23997</v>
      </c>
      <c r="F10020" s="227" t="s">
        <v>3106</v>
      </c>
      <c r="G10020" s="227" t="s">
        <v>3106</v>
      </c>
      <c r="H10020" s="228" t="s">
        <v>19904</v>
      </c>
      <c r="I10020" s="228" t="s">
        <v>23995</v>
      </c>
      <c r="J10020" s="201" t="str">
        <f t="shared" si="313"/>
        <v>9999</v>
      </c>
      <c r="K10020" s="228" t="s">
        <v>23203</v>
      </c>
      <c r="L10020" s="228" t="s">
        <v>23204</v>
      </c>
      <c r="M10020" s="229">
        <v>44806</v>
      </c>
      <c r="N10020" s="227" t="s">
        <v>19903</v>
      </c>
      <c r="O10020" s="243"/>
      <c r="P10020" s="227" t="s">
        <v>19975</v>
      </c>
      <c r="Q10020" s="243"/>
      <c r="S10020" s="354"/>
    </row>
    <row r="10021" spans="1:19" s="245" customFormat="1" ht="13.15" customHeight="1">
      <c r="A10021" s="245" t="str">
        <f t="shared" si="314"/>
        <v>3522245041124387394</v>
      </c>
      <c r="B10021" s="217" t="s">
        <v>19891</v>
      </c>
      <c r="C10021" s="227" t="s">
        <v>23993</v>
      </c>
      <c r="D10021" s="227" t="s">
        <v>3106</v>
      </c>
      <c r="E10021" s="227" t="s">
        <v>23998</v>
      </c>
      <c r="F10021" s="227" t="s">
        <v>3106</v>
      </c>
      <c r="G10021" s="227" t="s">
        <v>3106</v>
      </c>
      <c r="H10021" s="228" t="s">
        <v>19904</v>
      </c>
      <c r="I10021" s="228" t="s">
        <v>23995</v>
      </c>
      <c r="J10021" s="201" t="str">
        <f t="shared" si="313"/>
        <v>9999</v>
      </c>
      <c r="K10021" s="228" t="s">
        <v>23203</v>
      </c>
      <c r="L10021" s="228" t="s">
        <v>23204</v>
      </c>
      <c r="M10021" s="229">
        <v>44806</v>
      </c>
      <c r="N10021" s="227" t="s">
        <v>19903</v>
      </c>
      <c r="O10021" s="243"/>
      <c r="P10021" s="227" t="s">
        <v>19975</v>
      </c>
      <c r="Q10021" s="243"/>
      <c r="S10021" s="354"/>
    </row>
    <row r="10022" spans="1:19" s="245" customFormat="1" ht="13.15" customHeight="1">
      <c r="A10022" s="245" t="str">
        <f t="shared" si="314"/>
        <v>3522245051124387394</v>
      </c>
      <c r="B10022" s="217" t="s">
        <v>19891</v>
      </c>
      <c r="C10022" s="227" t="s">
        <v>23993</v>
      </c>
      <c r="D10022" s="227" t="s">
        <v>3106</v>
      </c>
      <c r="E10022" s="227" t="s">
        <v>23999</v>
      </c>
      <c r="F10022" s="227" t="s">
        <v>3106</v>
      </c>
      <c r="G10022" s="227" t="s">
        <v>3106</v>
      </c>
      <c r="H10022" s="228" t="s">
        <v>19904</v>
      </c>
      <c r="I10022" s="228" t="s">
        <v>23995</v>
      </c>
      <c r="J10022" s="201" t="str">
        <f t="shared" si="313"/>
        <v>9999</v>
      </c>
      <c r="K10022" s="228" t="s">
        <v>23203</v>
      </c>
      <c r="L10022" s="228" t="s">
        <v>23204</v>
      </c>
      <c r="M10022" s="229">
        <v>44806</v>
      </c>
      <c r="N10022" s="227" t="s">
        <v>19903</v>
      </c>
      <c r="O10022" s="243"/>
      <c r="P10022" s="227" t="s">
        <v>19975</v>
      </c>
      <c r="Q10022" s="243"/>
      <c r="S10022" s="354"/>
    </row>
    <row r="10023" spans="1:19" s="245" customFormat="1" ht="13.15" customHeight="1">
      <c r="A10023" s="245" t="str">
        <f t="shared" si="314"/>
        <v>3522245061124387394</v>
      </c>
      <c r="B10023" s="217" t="s">
        <v>19891</v>
      </c>
      <c r="C10023" s="227" t="s">
        <v>23993</v>
      </c>
      <c r="D10023" s="227" t="s">
        <v>3106</v>
      </c>
      <c r="E10023" s="227" t="s">
        <v>24000</v>
      </c>
      <c r="F10023" s="227" t="s">
        <v>3106</v>
      </c>
      <c r="G10023" s="227" t="s">
        <v>3106</v>
      </c>
      <c r="H10023" s="228" t="s">
        <v>19904</v>
      </c>
      <c r="I10023" s="228" t="s">
        <v>23995</v>
      </c>
      <c r="J10023" s="201" t="str">
        <f t="shared" si="313"/>
        <v>9999</v>
      </c>
      <c r="K10023" s="228" t="s">
        <v>23203</v>
      </c>
      <c r="L10023" s="228" t="s">
        <v>23204</v>
      </c>
      <c r="M10023" s="229">
        <v>44806</v>
      </c>
      <c r="N10023" s="227" t="s">
        <v>19903</v>
      </c>
      <c r="O10023" s="243"/>
      <c r="P10023" s="227" t="s">
        <v>19975</v>
      </c>
      <c r="Q10023" s="243"/>
      <c r="S10023" s="354"/>
    </row>
    <row r="10024" spans="1:19" s="245" customFormat="1" ht="13.15" customHeight="1">
      <c r="A10024" s="245" t="str">
        <f t="shared" si="314"/>
        <v>3522245071124387394</v>
      </c>
      <c r="B10024" s="217" t="s">
        <v>19891</v>
      </c>
      <c r="C10024" s="227" t="s">
        <v>23993</v>
      </c>
      <c r="D10024" s="227" t="s">
        <v>3106</v>
      </c>
      <c r="E10024" s="227" t="s">
        <v>24001</v>
      </c>
      <c r="F10024" s="227" t="s">
        <v>3106</v>
      </c>
      <c r="G10024" s="227" t="s">
        <v>3106</v>
      </c>
      <c r="H10024" s="228" t="s">
        <v>19904</v>
      </c>
      <c r="I10024" s="228" t="s">
        <v>23995</v>
      </c>
      <c r="J10024" s="201" t="str">
        <f t="shared" si="313"/>
        <v>9999</v>
      </c>
      <c r="K10024" s="228" t="s">
        <v>23203</v>
      </c>
      <c r="L10024" s="228" t="s">
        <v>23204</v>
      </c>
      <c r="M10024" s="229">
        <v>44806</v>
      </c>
      <c r="N10024" s="227" t="s">
        <v>19903</v>
      </c>
      <c r="O10024" s="243"/>
      <c r="P10024" s="227" t="s">
        <v>19975</v>
      </c>
      <c r="Q10024" s="243"/>
      <c r="S10024" s="354"/>
    </row>
    <row r="10025" spans="1:19" s="245" customFormat="1" ht="13.15" customHeight="1">
      <c r="A10025" s="245" t="str">
        <f t="shared" si="314"/>
        <v>3522245081124387394</v>
      </c>
      <c r="B10025" s="217" t="s">
        <v>19891</v>
      </c>
      <c r="C10025" s="227" t="s">
        <v>23993</v>
      </c>
      <c r="D10025" s="227" t="s">
        <v>3106</v>
      </c>
      <c r="E10025" s="227" t="s">
        <v>24002</v>
      </c>
      <c r="F10025" s="227" t="s">
        <v>3106</v>
      </c>
      <c r="G10025" s="227" t="s">
        <v>3106</v>
      </c>
      <c r="H10025" s="228" t="s">
        <v>19904</v>
      </c>
      <c r="I10025" s="228" t="s">
        <v>23995</v>
      </c>
      <c r="J10025" s="201" t="str">
        <f t="shared" si="313"/>
        <v>9999</v>
      </c>
      <c r="K10025" s="228" t="s">
        <v>23203</v>
      </c>
      <c r="L10025" s="228" t="s">
        <v>23204</v>
      </c>
      <c r="M10025" s="229">
        <v>44806</v>
      </c>
      <c r="N10025" s="227" t="s">
        <v>19903</v>
      </c>
      <c r="O10025" s="243"/>
      <c r="P10025" s="227" t="s">
        <v>19975</v>
      </c>
      <c r="Q10025" s="243"/>
      <c r="S10025" s="354"/>
    </row>
    <row r="10026" spans="1:19" s="245" customFormat="1" ht="13.15" customHeight="1">
      <c r="A10026" s="245" t="str">
        <f t="shared" si="314"/>
        <v>3522245091124387394</v>
      </c>
      <c r="B10026" s="217" t="s">
        <v>19891</v>
      </c>
      <c r="C10026" s="227" t="s">
        <v>23993</v>
      </c>
      <c r="D10026" s="227" t="s">
        <v>3106</v>
      </c>
      <c r="E10026" s="227" t="s">
        <v>24003</v>
      </c>
      <c r="F10026" s="227" t="s">
        <v>3106</v>
      </c>
      <c r="G10026" s="227" t="s">
        <v>3106</v>
      </c>
      <c r="H10026" s="228" t="s">
        <v>19904</v>
      </c>
      <c r="I10026" s="228" t="s">
        <v>23995</v>
      </c>
      <c r="J10026" s="201" t="str">
        <f t="shared" si="313"/>
        <v>9999</v>
      </c>
      <c r="K10026" s="228" t="s">
        <v>23203</v>
      </c>
      <c r="L10026" s="228" t="s">
        <v>23204</v>
      </c>
      <c r="M10026" s="229">
        <v>44806</v>
      </c>
      <c r="N10026" s="227" t="s">
        <v>19903</v>
      </c>
      <c r="O10026" s="243"/>
      <c r="P10026" s="227" t="s">
        <v>19975</v>
      </c>
      <c r="Q10026" s="243"/>
      <c r="S10026" s="354"/>
    </row>
    <row r="10027" spans="1:19" s="245" customFormat="1" ht="13.15" customHeight="1">
      <c r="A10027" s="245" t="str">
        <f t="shared" si="314"/>
        <v>3522245101124387394</v>
      </c>
      <c r="B10027" s="217" t="s">
        <v>19891</v>
      </c>
      <c r="C10027" s="227" t="s">
        <v>23993</v>
      </c>
      <c r="D10027" s="227" t="s">
        <v>3106</v>
      </c>
      <c r="E10027" s="227" t="s">
        <v>24004</v>
      </c>
      <c r="F10027" s="227" t="s">
        <v>3106</v>
      </c>
      <c r="G10027" s="227" t="s">
        <v>3106</v>
      </c>
      <c r="H10027" s="228" t="s">
        <v>19904</v>
      </c>
      <c r="I10027" s="228" t="s">
        <v>23995</v>
      </c>
      <c r="J10027" s="201" t="str">
        <f t="shared" si="313"/>
        <v>9999</v>
      </c>
      <c r="K10027" s="228" t="s">
        <v>23203</v>
      </c>
      <c r="L10027" s="228" t="s">
        <v>23204</v>
      </c>
      <c r="M10027" s="229">
        <v>44806</v>
      </c>
      <c r="N10027" s="227" t="s">
        <v>19903</v>
      </c>
      <c r="O10027" s="243"/>
      <c r="P10027" s="227" t="s">
        <v>19975</v>
      </c>
      <c r="Q10027" s="243"/>
      <c r="S10027" s="354"/>
    </row>
    <row r="10028" spans="1:19" s="245" customFormat="1" ht="13.15" customHeight="1">
      <c r="A10028" s="245" t="str">
        <f t="shared" si="314"/>
        <v>3522245111124387394</v>
      </c>
      <c r="B10028" s="217" t="s">
        <v>19891</v>
      </c>
      <c r="C10028" s="227" t="s">
        <v>23993</v>
      </c>
      <c r="D10028" s="227" t="s">
        <v>3106</v>
      </c>
      <c r="E10028" s="227" t="s">
        <v>24005</v>
      </c>
      <c r="F10028" s="227" t="s">
        <v>3106</v>
      </c>
      <c r="G10028" s="227" t="s">
        <v>3106</v>
      </c>
      <c r="H10028" s="228" t="s">
        <v>19904</v>
      </c>
      <c r="I10028" s="228" t="s">
        <v>23995</v>
      </c>
      <c r="J10028" s="201" t="str">
        <f t="shared" si="313"/>
        <v>9999</v>
      </c>
      <c r="K10028" s="228" t="s">
        <v>23203</v>
      </c>
      <c r="L10028" s="228" t="s">
        <v>23204</v>
      </c>
      <c r="M10028" s="229">
        <v>44806</v>
      </c>
      <c r="N10028" s="227" t="s">
        <v>19903</v>
      </c>
      <c r="O10028" s="243"/>
      <c r="P10028" s="227" t="s">
        <v>19975</v>
      </c>
      <c r="Q10028" s="243"/>
      <c r="S10028" s="354"/>
    </row>
    <row r="10029" spans="1:19" s="245" customFormat="1" ht="13.15" customHeight="1">
      <c r="A10029" s="245" t="str">
        <f t="shared" si="314"/>
        <v>3522245121124387394</v>
      </c>
      <c r="B10029" s="217" t="s">
        <v>19891</v>
      </c>
      <c r="C10029" s="227" t="s">
        <v>23993</v>
      </c>
      <c r="D10029" s="227" t="s">
        <v>3106</v>
      </c>
      <c r="E10029" s="227" t="s">
        <v>24006</v>
      </c>
      <c r="F10029" s="227" t="s">
        <v>3106</v>
      </c>
      <c r="G10029" s="227" t="s">
        <v>3106</v>
      </c>
      <c r="H10029" s="228" t="s">
        <v>19904</v>
      </c>
      <c r="I10029" s="228" t="s">
        <v>23995</v>
      </c>
      <c r="J10029" s="201" t="str">
        <f t="shared" si="313"/>
        <v>9999</v>
      </c>
      <c r="K10029" s="228" t="s">
        <v>23203</v>
      </c>
      <c r="L10029" s="228" t="s">
        <v>23204</v>
      </c>
      <c r="M10029" s="229">
        <v>44806</v>
      </c>
      <c r="N10029" s="227" t="s">
        <v>19903</v>
      </c>
      <c r="O10029" s="243"/>
      <c r="P10029" s="227" t="s">
        <v>19975</v>
      </c>
      <c r="Q10029" s="243"/>
      <c r="S10029" s="354"/>
    </row>
    <row r="10030" spans="1:19" s="245" customFormat="1" ht="13.15" customHeight="1">
      <c r="A10030" s="245" t="str">
        <f t="shared" si="314"/>
        <v>3522245131124387394</v>
      </c>
      <c r="B10030" s="217" t="s">
        <v>19891</v>
      </c>
      <c r="C10030" s="227" t="s">
        <v>23993</v>
      </c>
      <c r="D10030" s="227" t="s">
        <v>3106</v>
      </c>
      <c r="E10030" s="227" t="s">
        <v>24007</v>
      </c>
      <c r="F10030" s="227" t="s">
        <v>3106</v>
      </c>
      <c r="G10030" s="227" t="s">
        <v>3106</v>
      </c>
      <c r="H10030" s="228" t="s">
        <v>19904</v>
      </c>
      <c r="I10030" s="228" t="s">
        <v>23995</v>
      </c>
      <c r="J10030" s="201" t="str">
        <f t="shared" si="313"/>
        <v>9999</v>
      </c>
      <c r="K10030" s="228" t="s">
        <v>23203</v>
      </c>
      <c r="L10030" s="228" t="s">
        <v>23204</v>
      </c>
      <c r="M10030" s="229">
        <v>44806</v>
      </c>
      <c r="N10030" s="227" t="s">
        <v>19903</v>
      </c>
      <c r="O10030" s="243"/>
      <c r="P10030" s="227" t="s">
        <v>19975</v>
      </c>
      <c r="Q10030" s="243"/>
      <c r="S10030" s="354"/>
    </row>
    <row r="10031" spans="1:19" s="245" customFormat="1" ht="13.15" customHeight="1">
      <c r="A10031" s="245" t="str">
        <f t="shared" si="314"/>
        <v>3522245141124387394</v>
      </c>
      <c r="B10031" s="217" t="s">
        <v>19891</v>
      </c>
      <c r="C10031" s="227" t="s">
        <v>23993</v>
      </c>
      <c r="D10031" s="227" t="s">
        <v>3106</v>
      </c>
      <c r="E10031" s="227" t="s">
        <v>24008</v>
      </c>
      <c r="F10031" s="227" t="s">
        <v>3106</v>
      </c>
      <c r="G10031" s="227" t="s">
        <v>3106</v>
      </c>
      <c r="H10031" s="228" t="s">
        <v>19904</v>
      </c>
      <c r="I10031" s="228" t="s">
        <v>23995</v>
      </c>
      <c r="J10031" s="201" t="str">
        <f t="shared" si="313"/>
        <v>9999</v>
      </c>
      <c r="K10031" s="228" t="s">
        <v>23203</v>
      </c>
      <c r="L10031" s="228" t="s">
        <v>23204</v>
      </c>
      <c r="M10031" s="229">
        <v>44806</v>
      </c>
      <c r="N10031" s="227" t="s">
        <v>19903</v>
      </c>
      <c r="O10031" s="243"/>
      <c r="P10031" s="227" t="s">
        <v>19975</v>
      </c>
      <c r="Q10031" s="243"/>
      <c r="S10031" s="354"/>
    </row>
    <row r="10032" spans="1:19" s="245" customFormat="1" ht="13.15" customHeight="1">
      <c r="A10032" s="245" t="str">
        <f t="shared" si="314"/>
        <v>3522245151124387394</v>
      </c>
      <c r="B10032" s="217" t="s">
        <v>19891</v>
      </c>
      <c r="C10032" s="227" t="s">
        <v>23993</v>
      </c>
      <c r="D10032" s="227" t="s">
        <v>3106</v>
      </c>
      <c r="E10032" s="227" t="s">
        <v>24009</v>
      </c>
      <c r="F10032" s="227" t="s">
        <v>3106</v>
      </c>
      <c r="G10032" s="227" t="s">
        <v>3106</v>
      </c>
      <c r="H10032" s="228" t="s">
        <v>19904</v>
      </c>
      <c r="I10032" s="228" t="s">
        <v>23995</v>
      </c>
      <c r="J10032" s="201" t="str">
        <f t="shared" si="313"/>
        <v>9999</v>
      </c>
      <c r="K10032" s="228" t="s">
        <v>23203</v>
      </c>
      <c r="L10032" s="228" t="s">
        <v>23204</v>
      </c>
      <c r="M10032" s="229">
        <v>44806</v>
      </c>
      <c r="N10032" s="227" t="s">
        <v>19903</v>
      </c>
      <c r="O10032" s="243"/>
      <c r="P10032" s="227" t="s">
        <v>19975</v>
      </c>
      <c r="Q10032" s="243"/>
      <c r="S10032" s="354"/>
    </row>
    <row r="10033" spans="1:19" s="245" customFormat="1" ht="13.15" customHeight="1">
      <c r="A10033" s="245" t="str">
        <f t="shared" si="314"/>
        <v>3522245161124387394</v>
      </c>
      <c r="B10033" s="217" t="s">
        <v>19891</v>
      </c>
      <c r="C10033" s="227" t="s">
        <v>23993</v>
      </c>
      <c r="D10033" s="227" t="s">
        <v>3106</v>
      </c>
      <c r="E10033" s="227" t="s">
        <v>24010</v>
      </c>
      <c r="F10033" s="227" t="s">
        <v>3106</v>
      </c>
      <c r="G10033" s="227" t="s">
        <v>3106</v>
      </c>
      <c r="H10033" s="228" t="s">
        <v>19904</v>
      </c>
      <c r="I10033" s="228" t="s">
        <v>23995</v>
      </c>
      <c r="J10033" s="201" t="str">
        <f t="shared" si="313"/>
        <v>9999</v>
      </c>
      <c r="K10033" s="228" t="s">
        <v>23203</v>
      </c>
      <c r="L10033" s="228" t="s">
        <v>23204</v>
      </c>
      <c r="M10033" s="229">
        <v>44806</v>
      </c>
      <c r="N10033" s="227" t="s">
        <v>19903</v>
      </c>
      <c r="O10033" s="243"/>
      <c r="P10033" s="227" t="s">
        <v>19975</v>
      </c>
      <c r="Q10033" s="243"/>
      <c r="S10033" s="354"/>
    </row>
    <row r="10034" spans="1:19" s="245" customFormat="1" ht="13.15" customHeight="1">
      <c r="A10034" s="245" t="str">
        <f t="shared" si="314"/>
        <v>3522245171124387394</v>
      </c>
      <c r="B10034" s="217" t="s">
        <v>19891</v>
      </c>
      <c r="C10034" s="227" t="s">
        <v>23993</v>
      </c>
      <c r="D10034" s="227" t="s">
        <v>3106</v>
      </c>
      <c r="E10034" s="227" t="s">
        <v>24011</v>
      </c>
      <c r="F10034" s="227" t="s">
        <v>3106</v>
      </c>
      <c r="G10034" s="227" t="s">
        <v>3106</v>
      </c>
      <c r="H10034" s="228" t="s">
        <v>19904</v>
      </c>
      <c r="I10034" s="228" t="s">
        <v>23995</v>
      </c>
      <c r="J10034" s="201" t="str">
        <f t="shared" si="313"/>
        <v>9999</v>
      </c>
      <c r="K10034" s="228" t="s">
        <v>23203</v>
      </c>
      <c r="L10034" s="228" t="s">
        <v>23204</v>
      </c>
      <c r="M10034" s="229">
        <v>44806</v>
      </c>
      <c r="N10034" s="227" t="s">
        <v>19903</v>
      </c>
      <c r="O10034" s="243"/>
      <c r="P10034" s="227" t="s">
        <v>19975</v>
      </c>
      <c r="Q10034" s="243"/>
      <c r="S10034" s="354"/>
    </row>
    <row r="10035" spans="1:19" s="245" customFormat="1" ht="13.15" customHeight="1">
      <c r="A10035" s="245" t="str">
        <f t="shared" si="314"/>
        <v>3522245181124387394</v>
      </c>
      <c r="B10035" s="217" t="s">
        <v>19891</v>
      </c>
      <c r="C10035" s="227" t="s">
        <v>23993</v>
      </c>
      <c r="D10035" s="227" t="s">
        <v>3106</v>
      </c>
      <c r="E10035" s="227" t="s">
        <v>24012</v>
      </c>
      <c r="F10035" s="227" t="s">
        <v>3106</v>
      </c>
      <c r="G10035" s="227" t="s">
        <v>3106</v>
      </c>
      <c r="H10035" s="228" t="s">
        <v>19904</v>
      </c>
      <c r="I10035" s="228" t="s">
        <v>23995</v>
      </c>
      <c r="J10035" s="201" t="str">
        <f t="shared" si="313"/>
        <v>9999</v>
      </c>
      <c r="K10035" s="228" t="s">
        <v>23203</v>
      </c>
      <c r="L10035" s="228" t="s">
        <v>23204</v>
      </c>
      <c r="M10035" s="229">
        <v>44806</v>
      </c>
      <c r="N10035" s="227" t="s">
        <v>19903</v>
      </c>
      <c r="O10035" s="243"/>
      <c r="P10035" s="227" t="s">
        <v>19975</v>
      </c>
      <c r="Q10035" s="243"/>
      <c r="S10035" s="354"/>
    </row>
    <row r="10036" spans="1:19" s="245" customFormat="1" ht="13.15" customHeight="1">
      <c r="A10036" s="245" t="str">
        <f t="shared" si="314"/>
        <v>3522245191124387394</v>
      </c>
      <c r="B10036" s="217" t="s">
        <v>19891</v>
      </c>
      <c r="C10036" s="227" t="s">
        <v>23993</v>
      </c>
      <c r="D10036" s="227" t="s">
        <v>3106</v>
      </c>
      <c r="E10036" s="227" t="s">
        <v>24013</v>
      </c>
      <c r="F10036" s="227" t="s">
        <v>3106</v>
      </c>
      <c r="G10036" s="227" t="s">
        <v>3106</v>
      </c>
      <c r="H10036" s="228" t="s">
        <v>19904</v>
      </c>
      <c r="I10036" s="228" t="s">
        <v>23995</v>
      </c>
      <c r="J10036" s="201" t="str">
        <f t="shared" si="313"/>
        <v>9999</v>
      </c>
      <c r="K10036" s="228" t="s">
        <v>23203</v>
      </c>
      <c r="L10036" s="228" t="s">
        <v>23204</v>
      </c>
      <c r="M10036" s="229">
        <v>44806</v>
      </c>
      <c r="N10036" s="227" t="s">
        <v>19903</v>
      </c>
      <c r="O10036" s="243"/>
      <c r="P10036" s="227" t="s">
        <v>19975</v>
      </c>
      <c r="Q10036" s="243"/>
      <c r="S10036" s="354"/>
    </row>
    <row r="10037" spans="1:19" s="245" customFormat="1" ht="13.15" customHeight="1">
      <c r="A10037" s="245" t="str">
        <f t="shared" si="314"/>
        <v>3522245201124387394</v>
      </c>
      <c r="B10037" s="217" t="s">
        <v>19891</v>
      </c>
      <c r="C10037" s="227" t="s">
        <v>23993</v>
      </c>
      <c r="D10037" s="227" t="s">
        <v>3106</v>
      </c>
      <c r="E10037" s="227" t="s">
        <v>24014</v>
      </c>
      <c r="F10037" s="227" t="s">
        <v>3106</v>
      </c>
      <c r="G10037" s="227" t="s">
        <v>3106</v>
      </c>
      <c r="H10037" s="228" t="s">
        <v>19904</v>
      </c>
      <c r="I10037" s="228" t="s">
        <v>23995</v>
      </c>
      <c r="J10037" s="201" t="str">
        <f t="shared" si="313"/>
        <v>9999</v>
      </c>
      <c r="K10037" s="228" t="s">
        <v>23203</v>
      </c>
      <c r="L10037" s="228" t="s">
        <v>23204</v>
      </c>
      <c r="M10037" s="229">
        <v>44806</v>
      </c>
      <c r="N10037" s="227" t="s">
        <v>19903</v>
      </c>
      <c r="O10037" s="243"/>
      <c r="P10037" s="227" t="s">
        <v>19975</v>
      </c>
      <c r="Q10037" s="243"/>
      <c r="S10037" s="354"/>
    </row>
    <row r="10038" spans="1:19" s="245" customFormat="1" ht="13.15" customHeight="1">
      <c r="A10038" s="245" t="str">
        <f t="shared" si="314"/>
        <v>3522245211124387394</v>
      </c>
      <c r="B10038" s="217" t="s">
        <v>19891</v>
      </c>
      <c r="C10038" s="227" t="s">
        <v>23993</v>
      </c>
      <c r="D10038" s="227" t="s">
        <v>3106</v>
      </c>
      <c r="E10038" s="227" t="s">
        <v>24015</v>
      </c>
      <c r="F10038" s="227" t="s">
        <v>3106</v>
      </c>
      <c r="G10038" s="227" t="s">
        <v>3106</v>
      </c>
      <c r="H10038" s="228" t="s">
        <v>19904</v>
      </c>
      <c r="I10038" s="228" t="s">
        <v>23995</v>
      </c>
      <c r="J10038" s="201" t="str">
        <f t="shared" si="313"/>
        <v>9999</v>
      </c>
      <c r="K10038" s="228" t="s">
        <v>23203</v>
      </c>
      <c r="L10038" s="228" t="s">
        <v>23204</v>
      </c>
      <c r="M10038" s="229">
        <v>44806</v>
      </c>
      <c r="N10038" s="227" t="s">
        <v>19903</v>
      </c>
      <c r="O10038" s="243"/>
      <c r="P10038" s="227" t="s">
        <v>19975</v>
      </c>
      <c r="Q10038" s="243"/>
      <c r="S10038" s="354"/>
    </row>
    <row r="10039" spans="1:19" s="245" customFormat="1" ht="13.15" customHeight="1">
      <c r="A10039" s="245" t="str">
        <f t="shared" si="314"/>
        <v>3522245221124387394</v>
      </c>
      <c r="B10039" s="217" t="s">
        <v>19891</v>
      </c>
      <c r="C10039" s="227" t="s">
        <v>23993</v>
      </c>
      <c r="D10039" s="227" t="s">
        <v>3106</v>
      </c>
      <c r="E10039" s="227" t="s">
        <v>24016</v>
      </c>
      <c r="F10039" s="227" t="s">
        <v>3106</v>
      </c>
      <c r="G10039" s="227" t="s">
        <v>3106</v>
      </c>
      <c r="H10039" s="228" t="s">
        <v>19904</v>
      </c>
      <c r="I10039" s="228" t="s">
        <v>23995</v>
      </c>
      <c r="J10039" s="201" t="str">
        <f t="shared" si="313"/>
        <v>9999</v>
      </c>
      <c r="K10039" s="228" t="s">
        <v>23203</v>
      </c>
      <c r="L10039" s="228" t="s">
        <v>23204</v>
      </c>
      <c r="M10039" s="229">
        <v>44806</v>
      </c>
      <c r="N10039" s="227" t="s">
        <v>19903</v>
      </c>
      <c r="O10039" s="243"/>
      <c r="P10039" s="227" t="s">
        <v>19975</v>
      </c>
      <c r="Q10039" s="243"/>
      <c r="S10039" s="354"/>
    </row>
    <row r="10040" spans="1:19" s="245" customFormat="1" ht="13.15" customHeight="1">
      <c r="A10040" s="245" t="str">
        <f t="shared" si="314"/>
        <v>3522245231124387394</v>
      </c>
      <c r="B10040" s="217" t="s">
        <v>19891</v>
      </c>
      <c r="C10040" s="227" t="s">
        <v>23993</v>
      </c>
      <c r="D10040" s="227" t="s">
        <v>3106</v>
      </c>
      <c r="E10040" s="227" t="s">
        <v>24017</v>
      </c>
      <c r="F10040" s="227" t="s">
        <v>3106</v>
      </c>
      <c r="G10040" s="227" t="s">
        <v>3106</v>
      </c>
      <c r="H10040" s="228" t="s">
        <v>19904</v>
      </c>
      <c r="I10040" s="228" t="s">
        <v>23995</v>
      </c>
      <c r="J10040" s="201" t="str">
        <f t="shared" si="313"/>
        <v>9999</v>
      </c>
      <c r="K10040" s="228" t="s">
        <v>23203</v>
      </c>
      <c r="L10040" s="228" t="s">
        <v>23204</v>
      </c>
      <c r="M10040" s="229">
        <v>44806</v>
      </c>
      <c r="N10040" s="227" t="s">
        <v>19903</v>
      </c>
      <c r="O10040" s="243"/>
      <c r="P10040" s="227" t="s">
        <v>19975</v>
      </c>
      <c r="Q10040" s="243"/>
      <c r="S10040" s="354"/>
    </row>
    <row r="10041" spans="1:19" s="245" customFormat="1" ht="13.15" customHeight="1">
      <c r="A10041" s="245" t="str">
        <f t="shared" si="314"/>
        <v>3522245241124387394</v>
      </c>
      <c r="B10041" s="217" t="s">
        <v>19891</v>
      </c>
      <c r="C10041" s="227" t="s">
        <v>23993</v>
      </c>
      <c r="D10041" s="227" t="s">
        <v>3106</v>
      </c>
      <c r="E10041" s="227" t="s">
        <v>24018</v>
      </c>
      <c r="F10041" s="227" t="s">
        <v>3106</v>
      </c>
      <c r="G10041" s="227" t="s">
        <v>3106</v>
      </c>
      <c r="H10041" s="228" t="s">
        <v>19904</v>
      </c>
      <c r="I10041" s="228" t="s">
        <v>23995</v>
      </c>
      <c r="J10041" s="201" t="str">
        <f t="shared" si="313"/>
        <v>9999</v>
      </c>
      <c r="K10041" s="228" t="s">
        <v>23203</v>
      </c>
      <c r="L10041" s="228" t="s">
        <v>23204</v>
      </c>
      <c r="M10041" s="229">
        <v>44806</v>
      </c>
      <c r="N10041" s="227" t="s">
        <v>19903</v>
      </c>
      <c r="O10041" s="243"/>
      <c r="P10041" s="227" t="s">
        <v>19975</v>
      </c>
      <c r="Q10041" s="243"/>
      <c r="S10041" s="354"/>
    </row>
    <row r="10042" spans="1:19" s="245" customFormat="1" ht="13.15" customHeight="1">
      <c r="A10042" s="245" t="str">
        <f t="shared" si="314"/>
        <v>3522245251124387394</v>
      </c>
      <c r="B10042" s="217" t="s">
        <v>19891</v>
      </c>
      <c r="C10042" s="227" t="s">
        <v>23993</v>
      </c>
      <c r="D10042" s="227" t="s">
        <v>3106</v>
      </c>
      <c r="E10042" s="227" t="s">
        <v>24019</v>
      </c>
      <c r="F10042" s="227" t="s">
        <v>3106</v>
      </c>
      <c r="G10042" s="227" t="s">
        <v>3106</v>
      </c>
      <c r="H10042" s="228" t="s">
        <v>19904</v>
      </c>
      <c r="I10042" s="228" t="s">
        <v>23995</v>
      </c>
      <c r="J10042" s="201" t="str">
        <f t="shared" si="313"/>
        <v>9999</v>
      </c>
      <c r="K10042" s="228" t="s">
        <v>23203</v>
      </c>
      <c r="L10042" s="228" t="s">
        <v>23204</v>
      </c>
      <c r="M10042" s="229">
        <v>44806</v>
      </c>
      <c r="N10042" s="227" t="s">
        <v>19903</v>
      </c>
      <c r="O10042" s="243"/>
      <c r="P10042" s="227" t="s">
        <v>19975</v>
      </c>
      <c r="Q10042" s="243"/>
      <c r="S10042" s="354"/>
    </row>
    <row r="10043" spans="1:19" s="245" customFormat="1" ht="13.15" customHeight="1">
      <c r="A10043" s="245" t="str">
        <f t="shared" si="314"/>
        <v>4039497011124425129</v>
      </c>
      <c r="B10043" s="217" t="s">
        <v>19891</v>
      </c>
      <c r="C10043" s="227" t="s">
        <v>24020</v>
      </c>
      <c r="D10043" s="227" t="s">
        <v>3106</v>
      </c>
      <c r="E10043" s="227" t="s">
        <v>24021</v>
      </c>
      <c r="F10043" s="227" t="s">
        <v>3106</v>
      </c>
      <c r="G10043" s="227" t="s">
        <v>3106</v>
      </c>
      <c r="H10043" s="228" t="s">
        <v>19904</v>
      </c>
      <c r="I10043" s="228" t="s">
        <v>24022</v>
      </c>
      <c r="J10043" s="201" t="str">
        <f t="shared" si="313"/>
        <v>9999</v>
      </c>
      <c r="K10043" s="228" t="s">
        <v>23203</v>
      </c>
      <c r="L10043" s="228" t="s">
        <v>23204</v>
      </c>
      <c r="M10043" s="229">
        <v>44806</v>
      </c>
      <c r="N10043" s="227" t="s">
        <v>19903</v>
      </c>
      <c r="O10043" s="243"/>
      <c r="P10043" s="227" t="s">
        <v>19905</v>
      </c>
      <c r="Q10043" s="243"/>
      <c r="S10043" s="354"/>
    </row>
    <row r="10044" spans="1:19" s="245" customFormat="1" ht="13.15" customHeight="1">
      <c r="A10044" s="245" t="str">
        <f t="shared" si="314"/>
        <v>4039497021124425129</v>
      </c>
      <c r="B10044" s="217" t="s">
        <v>19891</v>
      </c>
      <c r="C10044" s="227" t="s">
        <v>24020</v>
      </c>
      <c r="D10044" s="227" t="s">
        <v>3106</v>
      </c>
      <c r="E10044" s="227" t="s">
        <v>24023</v>
      </c>
      <c r="F10044" s="227" t="s">
        <v>3106</v>
      </c>
      <c r="G10044" s="227" t="s">
        <v>3106</v>
      </c>
      <c r="H10044" s="228" t="s">
        <v>19904</v>
      </c>
      <c r="I10044" s="228" t="s">
        <v>24022</v>
      </c>
      <c r="J10044" s="201" t="str">
        <f t="shared" si="313"/>
        <v>9999</v>
      </c>
      <c r="K10044" s="228" t="s">
        <v>23203</v>
      </c>
      <c r="L10044" s="228" t="s">
        <v>23204</v>
      </c>
      <c r="M10044" s="229">
        <v>44806</v>
      </c>
      <c r="N10044" s="227" t="s">
        <v>19903</v>
      </c>
      <c r="O10044" s="243"/>
      <c r="P10044" s="227" t="s">
        <v>19905</v>
      </c>
      <c r="Q10044" s="243"/>
      <c r="S10044" s="354"/>
    </row>
    <row r="10045" spans="1:19" s="245" customFormat="1" ht="13.15" customHeight="1">
      <c r="A10045" s="245" t="str">
        <f t="shared" si="314"/>
        <v>4211344011124587548</v>
      </c>
      <c r="B10045" s="217" t="s">
        <v>19891</v>
      </c>
      <c r="C10045" s="227" t="s">
        <v>24024</v>
      </c>
      <c r="D10045" s="227" t="s">
        <v>3106</v>
      </c>
      <c r="E10045" s="227" t="s">
        <v>24025</v>
      </c>
      <c r="F10045" s="227" t="s">
        <v>3106</v>
      </c>
      <c r="G10045" s="227" t="s">
        <v>3106</v>
      </c>
      <c r="H10045" s="228" t="s">
        <v>19994</v>
      </c>
      <c r="I10045" s="228" t="s">
        <v>24026</v>
      </c>
      <c r="J10045" s="201" t="str">
        <f t="shared" si="313"/>
        <v>9999</v>
      </c>
      <c r="K10045" s="228" t="s">
        <v>23203</v>
      </c>
      <c r="L10045" s="228" t="s">
        <v>23204</v>
      </c>
      <c r="M10045" s="229">
        <v>44806</v>
      </c>
      <c r="N10045" s="227" t="s">
        <v>19993</v>
      </c>
      <c r="O10045" s="243"/>
      <c r="P10045" s="227" t="s">
        <v>19780</v>
      </c>
      <c r="Q10045" s="243"/>
      <c r="S10045" s="354"/>
    </row>
    <row r="10046" spans="1:19" s="245" customFormat="1" ht="13.15" customHeight="1">
      <c r="A10046" s="245" t="str">
        <f t="shared" si="314"/>
        <v>4081986011134164924</v>
      </c>
      <c r="B10046" s="217" t="s">
        <v>19891</v>
      </c>
      <c r="C10046" s="227" t="s">
        <v>24027</v>
      </c>
      <c r="D10046" s="227" t="s">
        <v>3106</v>
      </c>
      <c r="E10046" s="227" t="s">
        <v>24028</v>
      </c>
      <c r="F10046" s="227" t="s">
        <v>3106</v>
      </c>
      <c r="G10046" s="227" t="s">
        <v>3106</v>
      </c>
      <c r="H10046" s="228" t="s">
        <v>18778</v>
      </c>
      <c r="I10046" s="228" t="s">
        <v>24029</v>
      </c>
      <c r="J10046" s="201" t="str">
        <f t="shared" si="313"/>
        <v>9999</v>
      </c>
      <c r="K10046" s="228" t="s">
        <v>23203</v>
      </c>
      <c r="L10046" s="228" t="s">
        <v>23204</v>
      </c>
      <c r="M10046" s="229">
        <v>44806</v>
      </c>
      <c r="N10046" s="227" t="s">
        <v>18777</v>
      </c>
      <c r="O10046" s="243"/>
      <c r="P10046" s="227" t="s">
        <v>19920</v>
      </c>
      <c r="Q10046" s="243"/>
      <c r="S10046" s="354"/>
    </row>
    <row r="10047" spans="1:19" s="245" customFormat="1" ht="13.15" customHeight="1">
      <c r="A10047" s="245" t="str">
        <f t="shared" si="314"/>
        <v>1824575011134171747</v>
      </c>
      <c r="B10047" s="217" t="s">
        <v>19891</v>
      </c>
      <c r="C10047" s="227" t="s">
        <v>24030</v>
      </c>
      <c r="D10047" s="227" t="s">
        <v>3106</v>
      </c>
      <c r="E10047" s="227" t="s">
        <v>24031</v>
      </c>
      <c r="F10047" s="227" t="s">
        <v>3106</v>
      </c>
      <c r="G10047" s="227" t="s">
        <v>3106</v>
      </c>
      <c r="H10047" s="228" t="s">
        <v>19904</v>
      </c>
      <c r="I10047" s="228" t="s">
        <v>24032</v>
      </c>
      <c r="J10047" s="201" t="str">
        <f t="shared" si="313"/>
        <v>9999</v>
      </c>
      <c r="K10047" s="228" t="s">
        <v>23203</v>
      </c>
      <c r="L10047" s="228" t="s">
        <v>23204</v>
      </c>
      <c r="M10047" s="229">
        <v>44806</v>
      </c>
      <c r="N10047" s="227" t="s">
        <v>19903</v>
      </c>
      <c r="O10047" s="243"/>
      <c r="P10047" s="227" t="s">
        <v>19905</v>
      </c>
      <c r="Q10047" s="243"/>
      <c r="S10047" s="354"/>
    </row>
    <row r="10048" spans="1:19" s="245" customFormat="1" ht="13.15" customHeight="1">
      <c r="A10048" s="245" t="str">
        <f t="shared" si="314"/>
        <v>1824575021134171747</v>
      </c>
      <c r="B10048" s="217" t="s">
        <v>19891</v>
      </c>
      <c r="C10048" s="227" t="s">
        <v>24030</v>
      </c>
      <c r="D10048" s="227" t="s">
        <v>3106</v>
      </c>
      <c r="E10048" s="227" t="s">
        <v>24033</v>
      </c>
      <c r="F10048" s="227" t="s">
        <v>3106</v>
      </c>
      <c r="G10048" s="227" t="s">
        <v>3106</v>
      </c>
      <c r="H10048" s="228" t="s">
        <v>19904</v>
      </c>
      <c r="I10048" s="228" t="s">
        <v>24032</v>
      </c>
      <c r="J10048" s="201" t="str">
        <f t="shared" si="313"/>
        <v>9999</v>
      </c>
      <c r="K10048" s="228" t="s">
        <v>23203</v>
      </c>
      <c r="L10048" s="228" t="s">
        <v>23204</v>
      </c>
      <c r="M10048" s="229">
        <v>44806</v>
      </c>
      <c r="N10048" s="227" t="s">
        <v>19903</v>
      </c>
      <c r="O10048" s="243"/>
      <c r="P10048" s="227" t="s">
        <v>19905</v>
      </c>
      <c r="Q10048" s="243"/>
      <c r="S10048" s="354"/>
    </row>
    <row r="10049" spans="1:19" s="245" customFormat="1" ht="13.15" customHeight="1">
      <c r="A10049" s="245" t="str">
        <f t="shared" si="314"/>
        <v>1824575031134171747</v>
      </c>
      <c r="B10049" s="217" t="s">
        <v>19891</v>
      </c>
      <c r="C10049" s="227" t="s">
        <v>24030</v>
      </c>
      <c r="D10049" s="227" t="s">
        <v>3106</v>
      </c>
      <c r="E10049" s="227" t="s">
        <v>24034</v>
      </c>
      <c r="F10049" s="227" t="s">
        <v>3106</v>
      </c>
      <c r="G10049" s="227" t="s">
        <v>3106</v>
      </c>
      <c r="H10049" s="228" t="s">
        <v>19904</v>
      </c>
      <c r="I10049" s="228" t="s">
        <v>24032</v>
      </c>
      <c r="J10049" s="201" t="str">
        <f t="shared" si="313"/>
        <v>9999</v>
      </c>
      <c r="K10049" s="228" t="s">
        <v>23203</v>
      </c>
      <c r="L10049" s="228" t="s">
        <v>23204</v>
      </c>
      <c r="M10049" s="229">
        <v>44806</v>
      </c>
      <c r="N10049" s="227" t="s">
        <v>19903</v>
      </c>
      <c r="O10049" s="243"/>
      <c r="P10049" s="227" t="s">
        <v>19905</v>
      </c>
      <c r="Q10049" s="243"/>
      <c r="S10049" s="354"/>
    </row>
    <row r="10050" spans="1:19" s="245" customFormat="1" ht="13.15" customHeight="1">
      <c r="A10050" s="245" t="str">
        <f t="shared" si="314"/>
        <v>1824575041134171747</v>
      </c>
      <c r="B10050" s="217" t="s">
        <v>19891</v>
      </c>
      <c r="C10050" s="227" t="s">
        <v>24030</v>
      </c>
      <c r="D10050" s="227" t="s">
        <v>3106</v>
      </c>
      <c r="E10050" s="227" t="s">
        <v>24035</v>
      </c>
      <c r="F10050" s="227" t="s">
        <v>3106</v>
      </c>
      <c r="G10050" s="227" t="s">
        <v>3106</v>
      </c>
      <c r="H10050" s="228" t="s">
        <v>24036</v>
      </c>
      <c r="I10050" s="228" t="s">
        <v>24032</v>
      </c>
      <c r="J10050" s="201" t="str">
        <f t="shared" si="313"/>
        <v>9999</v>
      </c>
      <c r="K10050" s="228" t="s">
        <v>23203</v>
      </c>
      <c r="L10050" s="228" t="s">
        <v>23204</v>
      </c>
      <c r="M10050" s="229">
        <v>44806</v>
      </c>
      <c r="N10050" s="227" t="s">
        <v>24037</v>
      </c>
      <c r="O10050" s="243"/>
      <c r="P10050" s="227" t="s">
        <v>24037</v>
      </c>
      <c r="Q10050" s="243"/>
      <c r="S10050" s="354"/>
    </row>
    <row r="10051" spans="1:19" s="245" customFormat="1" ht="13.15" customHeight="1">
      <c r="A10051" s="245" t="str">
        <f t="shared" si="314"/>
        <v>1824575051134171747</v>
      </c>
      <c r="B10051" s="217" t="s">
        <v>19891</v>
      </c>
      <c r="C10051" s="227" t="s">
        <v>24030</v>
      </c>
      <c r="D10051" s="227" t="s">
        <v>3106</v>
      </c>
      <c r="E10051" s="227" t="s">
        <v>24038</v>
      </c>
      <c r="F10051" s="227" t="s">
        <v>3106</v>
      </c>
      <c r="G10051" s="227" t="s">
        <v>3106</v>
      </c>
      <c r="H10051" s="228" t="s">
        <v>19904</v>
      </c>
      <c r="I10051" s="228" t="s">
        <v>24032</v>
      </c>
      <c r="J10051" s="201" t="str">
        <f t="shared" ref="J10051:J10114" si="315">B10051</f>
        <v>9999</v>
      </c>
      <c r="K10051" s="228" t="s">
        <v>23203</v>
      </c>
      <c r="L10051" s="228" t="s">
        <v>23204</v>
      </c>
      <c r="M10051" s="229">
        <v>44806</v>
      </c>
      <c r="N10051" s="227" t="s">
        <v>19903</v>
      </c>
      <c r="O10051" s="243"/>
      <c r="P10051" s="227" t="s">
        <v>19905</v>
      </c>
      <c r="Q10051" s="243"/>
      <c r="S10051" s="354"/>
    </row>
    <row r="10052" spans="1:19" s="245" customFormat="1" ht="13.15" customHeight="1">
      <c r="A10052" s="245" t="str">
        <f t="shared" si="314"/>
        <v>1824575061134171747</v>
      </c>
      <c r="B10052" s="217" t="s">
        <v>19891</v>
      </c>
      <c r="C10052" s="227" t="s">
        <v>24030</v>
      </c>
      <c r="D10052" s="227" t="s">
        <v>3106</v>
      </c>
      <c r="E10052" s="227" t="s">
        <v>24039</v>
      </c>
      <c r="F10052" s="227" t="s">
        <v>3106</v>
      </c>
      <c r="G10052" s="227" t="s">
        <v>3106</v>
      </c>
      <c r="H10052" s="228" t="s">
        <v>19904</v>
      </c>
      <c r="I10052" s="228" t="s">
        <v>24032</v>
      </c>
      <c r="J10052" s="201" t="str">
        <f t="shared" si="315"/>
        <v>9999</v>
      </c>
      <c r="K10052" s="228" t="s">
        <v>23203</v>
      </c>
      <c r="L10052" s="228" t="s">
        <v>23204</v>
      </c>
      <c r="M10052" s="229">
        <v>44806</v>
      </c>
      <c r="N10052" s="227" t="s">
        <v>19903</v>
      </c>
      <c r="O10052" s="243"/>
      <c r="P10052" s="227" t="s">
        <v>19905</v>
      </c>
      <c r="Q10052" s="243"/>
      <c r="S10052" s="354"/>
    </row>
    <row r="10053" spans="1:19" s="245" customFormat="1" ht="13.15" customHeight="1">
      <c r="A10053" s="245" t="str">
        <f t="shared" si="314"/>
        <v>1824575071134171747</v>
      </c>
      <c r="B10053" s="217" t="s">
        <v>19891</v>
      </c>
      <c r="C10053" s="227" t="s">
        <v>24030</v>
      </c>
      <c r="D10053" s="227" t="s">
        <v>3106</v>
      </c>
      <c r="E10053" s="227" t="s">
        <v>24040</v>
      </c>
      <c r="F10053" s="227" t="s">
        <v>3106</v>
      </c>
      <c r="G10053" s="227" t="s">
        <v>3106</v>
      </c>
      <c r="H10053" s="228" t="s">
        <v>19904</v>
      </c>
      <c r="I10053" s="228" t="s">
        <v>24032</v>
      </c>
      <c r="J10053" s="201" t="str">
        <f t="shared" si="315"/>
        <v>9999</v>
      </c>
      <c r="K10053" s="228" t="s">
        <v>23203</v>
      </c>
      <c r="L10053" s="228" t="s">
        <v>23204</v>
      </c>
      <c r="M10053" s="229">
        <v>44806</v>
      </c>
      <c r="N10053" s="227" t="s">
        <v>19903</v>
      </c>
      <c r="O10053" s="243"/>
      <c r="P10053" s="227" t="s">
        <v>19905</v>
      </c>
      <c r="Q10053" s="243"/>
      <c r="S10053" s="354"/>
    </row>
    <row r="10054" spans="1:19" s="245" customFormat="1" ht="13.15" customHeight="1">
      <c r="A10054" s="245" t="str">
        <f t="shared" si="314"/>
        <v>0965311021134172513</v>
      </c>
      <c r="B10054" s="217" t="s">
        <v>19891</v>
      </c>
      <c r="C10054" s="227" t="s">
        <v>24041</v>
      </c>
      <c r="D10054" s="227" t="s">
        <v>3106</v>
      </c>
      <c r="E10054" s="227" t="s">
        <v>24042</v>
      </c>
      <c r="F10054" s="227" t="s">
        <v>3106</v>
      </c>
      <c r="G10054" s="227" t="s">
        <v>3106</v>
      </c>
      <c r="H10054" s="228" t="s">
        <v>19904</v>
      </c>
      <c r="I10054" s="228" t="s">
        <v>24043</v>
      </c>
      <c r="J10054" s="201" t="str">
        <f t="shared" si="315"/>
        <v>9999</v>
      </c>
      <c r="K10054" s="228" t="s">
        <v>23203</v>
      </c>
      <c r="L10054" s="228" t="s">
        <v>23204</v>
      </c>
      <c r="M10054" s="229">
        <v>44806</v>
      </c>
      <c r="N10054" s="227" t="s">
        <v>19903</v>
      </c>
      <c r="O10054" s="243"/>
      <c r="P10054" s="227" t="s">
        <v>20061</v>
      </c>
      <c r="Q10054" s="243"/>
      <c r="S10054" s="354"/>
    </row>
    <row r="10055" spans="1:19" s="245" customFormat="1" ht="13.15" customHeight="1">
      <c r="A10055" s="245" t="str">
        <f t="shared" si="314"/>
        <v>0965311031134172513</v>
      </c>
      <c r="B10055" s="217" t="s">
        <v>19891</v>
      </c>
      <c r="C10055" s="227" t="s">
        <v>24041</v>
      </c>
      <c r="D10055" s="227" t="s">
        <v>3106</v>
      </c>
      <c r="E10055" s="227" t="s">
        <v>24044</v>
      </c>
      <c r="F10055" s="227" t="s">
        <v>3106</v>
      </c>
      <c r="G10055" s="227" t="s">
        <v>3106</v>
      </c>
      <c r="H10055" s="228" t="s">
        <v>19904</v>
      </c>
      <c r="I10055" s="228" t="s">
        <v>24043</v>
      </c>
      <c r="J10055" s="201" t="str">
        <f t="shared" si="315"/>
        <v>9999</v>
      </c>
      <c r="K10055" s="228" t="s">
        <v>23203</v>
      </c>
      <c r="L10055" s="228" t="s">
        <v>23204</v>
      </c>
      <c r="M10055" s="229">
        <v>44806</v>
      </c>
      <c r="N10055" s="227" t="s">
        <v>19903</v>
      </c>
      <c r="O10055" s="243"/>
      <c r="P10055" s="227" t="s">
        <v>20061</v>
      </c>
      <c r="Q10055" s="243"/>
      <c r="S10055" s="354"/>
    </row>
    <row r="10056" spans="1:19" s="245" customFormat="1" ht="13.15" customHeight="1">
      <c r="A10056" s="245" t="str">
        <f t="shared" si="314"/>
        <v>1695223021134187396</v>
      </c>
      <c r="B10056" s="217" t="s">
        <v>19891</v>
      </c>
      <c r="C10056" s="227" t="s">
        <v>24045</v>
      </c>
      <c r="D10056" s="227" t="s">
        <v>3106</v>
      </c>
      <c r="E10056" s="227" t="s">
        <v>24046</v>
      </c>
      <c r="F10056" s="227" t="s">
        <v>3106</v>
      </c>
      <c r="G10056" s="227" t="s">
        <v>3106</v>
      </c>
      <c r="H10056" s="228" t="s">
        <v>19904</v>
      </c>
      <c r="I10056" s="228" t="s">
        <v>24047</v>
      </c>
      <c r="J10056" s="201" t="str">
        <f t="shared" si="315"/>
        <v>9999</v>
      </c>
      <c r="K10056" s="228" t="s">
        <v>23203</v>
      </c>
      <c r="L10056" s="228" t="s">
        <v>23204</v>
      </c>
      <c r="M10056" s="229">
        <v>44806</v>
      </c>
      <c r="N10056" s="227" t="s">
        <v>19903</v>
      </c>
      <c r="O10056" s="243"/>
      <c r="P10056" s="227" t="s">
        <v>23712</v>
      </c>
      <c r="Q10056" s="243"/>
      <c r="S10056" s="354"/>
    </row>
    <row r="10057" spans="1:19" s="245" customFormat="1" ht="13.15" customHeight="1">
      <c r="A10057" s="245" t="str">
        <f t="shared" si="314"/>
        <v>1695223031134187396</v>
      </c>
      <c r="B10057" s="217" t="s">
        <v>19891</v>
      </c>
      <c r="C10057" s="227" t="s">
        <v>24045</v>
      </c>
      <c r="D10057" s="227" t="s">
        <v>3106</v>
      </c>
      <c r="E10057" s="227" t="s">
        <v>24048</v>
      </c>
      <c r="F10057" s="227" t="s">
        <v>3106</v>
      </c>
      <c r="G10057" s="227" t="s">
        <v>3106</v>
      </c>
      <c r="H10057" s="228" t="s">
        <v>19904</v>
      </c>
      <c r="I10057" s="228" t="s">
        <v>24047</v>
      </c>
      <c r="J10057" s="201" t="str">
        <f t="shared" si="315"/>
        <v>9999</v>
      </c>
      <c r="K10057" s="228" t="s">
        <v>23203</v>
      </c>
      <c r="L10057" s="228" t="s">
        <v>23204</v>
      </c>
      <c r="M10057" s="229">
        <v>44806</v>
      </c>
      <c r="N10057" s="227" t="s">
        <v>19903</v>
      </c>
      <c r="O10057" s="243"/>
      <c r="P10057" s="227" t="s">
        <v>23712</v>
      </c>
      <c r="Q10057" s="243"/>
      <c r="S10057" s="354"/>
    </row>
    <row r="10058" spans="1:19" s="245" customFormat="1" ht="13.15" customHeight="1">
      <c r="A10058" s="245" t="str">
        <f t="shared" si="314"/>
        <v>3007254011134412398</v>
      </c>
      <c r="B10058" s="217" t="s">
        <v>19891</v>
      </c>
      <c r="C10058" s="227" t="s">
        <v>24049</v>
      </c>
      <c r="D10058" s="227" t="s">
        <v>3106</v>
      </c>
      <c r="E10058" s="227" t="s">
        <v>24050</v>
      </c>
      <c r="F10058" s="227" t="s">
        <v>3106</v>
      </c>
      <c r="G10058" s="227" t="s">
        <v>3106</v>
      </c>
      <c r="H10058" s="228" t="s">
        <v>23524</v>
      </c>
      <c r="I10058" s="228" t="s">
        <v>24051</v>
      </c>
      <c r="J10058" s="201" t="str">
        <f t="shared" si="315"/>
        <v>9999</v>
      </c>
      <c r="K10058" s="228" t="s">
        <v>23203</v>
      </c>
      <c r="L10058" s="228" t="s">
        <v>23204</v>
      </c>
      <c r="M10058" s="229">
        <v>44806</v>
      </c>
      <c r="N10058" s="227" t="s">
        <v>23526</v>
      </c>
      <c r="O10058" s="243"/>
      <c r="P10058" s="227" t="s">
        <v>23527</v>
      </c>
      <c r="Q10058" s="243"/>
      <c r="S10058" s="354"/>
    </row>
    <row r="10059" spans="1:19" s="245" customFormat="1" ht="13.15" customHeight="1">
      <c r="A10059" s="245" t="str">
        <f t="shared" si="314"/>
        <v>3007254021134412398</v>
      </c>
      <c r="B10059" s="217" t="s">
        <v>19891</v>
      </c>
      <c r="C10059" s="227" t="s">
        <v>24049</v>
      </c>
      <c r="D10059" s="227" t="s">
        <v>3106</v>
      </c>
      <c r="E10059" s="227" t="s">
        <v>24052</v>
      </c>
      <c r="F10059" s="227" t="s">
        <v>3106</v>
      </c>
      <c r="G10059" s="227" t="s">
        <v>3106</v>
      </c>
      <c r="H10059" s="228" t="s">
        <v>23524</v>
      </c>
      <c r="I10059" s="228" t="s">
        <v>24051</v>
      </c>
      <c r="J10059" s="201" t="str">
        <f t="shared" si="315"/>
        <v>9999</v>
      </c>
      <c r="K10059" s="228" t="s">
        <v>23203</v>
      </c>
      <c r="L10059" s="228" t="s">
        <v>23204</v>
      </c>
      <c r="M10059" s="229">
        <v>44806</v>
      </c>
      <c r="N10059" s="227" t="s">
        <v>23526</v>
      </c>
      <c r="O10059" s="243"/>
      <c r="P10059" s="227" t="s">
        <v>23527</v>
      </c>
      <c r="Q10059" s="243"/>
      <c r="S10059" s="354"/>
    </row>
    <row r="10060" spans="1:19" s="245" customFormat="1" ht="13.15" customHeight="1">
      <c r="A10060" s="245" t="str">
        <f t="shared" si="314"/>
        <v>3640641011134475270</v>
      </c>
      <c r="B10060" s="217" t="s">
        <v>19891</v>
      </c>
      <c r="C10060" s="227" t="s">
        <v>24053</v>
      </c>
      <c r="D10060" s="227" t="s">
        <v>3106</v>
      </c>
      <c r="E10060" s="227" t="s">
        <v>24054</v>
      </c>
      <c r="F10060" s="227" t="s">
        <v>3106</v>
      </c>
      <c r="G10060" s="227" t="s">
        <v>3106</v>
      </c>
      <c r="H10060" s="228" t="s">
        <v>19904</v>
      </c>
      <c r="I10060" s="228" t="s">
        <v>24055</v>
      </c>
      <c r="J10060" s="201" t="str">
        <f t="shared" si="315"/>
        <v>9999</v>
      </c>
      <c r="K10060" s="228" t="s">
        <v>23203</v>
      </c>
      <c r="L10060" s="228" t="s">
        <v>23204</v>
      </c>
      <c r="M10060" s="229">
        <v>44806</v>
      </c>
      <c r="N10060" s="227" t="s">
        <v>19903</v>
      </c>
      <c r="O10060" s="243"/>
      <c r="P10060" s="227" t="s">
        <v>19975</v>
      </c>
      <c r="Q10060" s="243"/>
      <c r="S10060" s="354"/>
    </row>
    <row r="10061" spans="1:19" s="245" customFormat="1" ht="13.15" customHeight="1">
      <c r="A10061" s="245" t="str">
        <f t="shared" si="314"/>
        <v>3640641021134475270</v>
      </c>
      <c r="B10061" s="217" t="s">
        <v>19891</v>
      </c>
      <c r="C10061" s="227" t="s">
        <v>24053</v>
      </c>
      <c r="D10061" s="227" t="s">
        <v>3106</v>
      </c>
      <c r="E10061" s="227" t="s">
        <v>24056</v>
      </c>
      <c r="F10061" s="227" t="s">
        <v>3106</v>
      </c>
      <c r="G10061" s="227" t="s">
        <v>3106</v>
      </c>
      <c r="H10061" s="228" t="s">
        <v>19904</v>
      </c>
      <c r="I10061" s="228" t="s">
        <v>24055</v>
      </c>
      <c r="J10061" s="201" t="str">
        <f t="shared" si="315"/>
        <v>9999</v>
      </c>
      <c r="K10061" s="228" t="s">
        <v>23203</v>
      </c>
      <c r="L10061" s="228" t="s">
        <v>23204</v>
      </c>
      <c r="M10061" s="229">
        <v>44806</v>
      </c>
      <c r="N10061" s="227" t="s">
        <v>19903</v>
      </c>
      <c r="O10061" s="243"/>
      <c r="P10061" s="227" t="s">
        <v>19975</v>
      </c>
      <c r="Q10061" s="243"/>
      <c r="S10061" s="354"/>
    </row>
    <row r="10062" spans="1:19" s="245" customFormat="1" ht="13.15" customHeight="1">
      <c r="A10062" s="245" t="str">
        <f t="shared" si="314"/>
        <v>3640641031134475270</v>
      </c>
      <c r="B10062" s="217" t="s">
        <v>19891</v>
      </c>
      <c r="C10062" s="227" t="s">
        <v>24053</v>
      </c>
      <c r="D10062" s="227" t="s">
        <v>3106</v>
      </c>
      <c r="E10062" s="227" t="s">
        <v>24057</v>
      </c>
      <c r="F10062" s="227" t="s">
        <v>3106</v>
      </c>
      <c r="G10062" s="227" t="s">
        <v>3106</v>
      </c>
      <c r="H10062" s="228" t="s">
        <v>19904</v>
      </c>
      <c r="I10062" s="228" t="s">
        <v>24055</v>
      </c>
      <c r="J10062" s="201" t="str">
        <f t="shared" si="315"/>
        <v>9999</v>
      </c>
      <c r="K10062" s="228" t="s">
        <v>23203</v>
      </c>
      <c r="L10062" s="228" t="s">
        <v>23204</v>
      </c>
      <c r="M10062" s="229">
        <v>44806</v>
      </c>
      <c r="N10062" s="227" t="s">
        <v>19903</v>
      </c>
      <c r="O10062" s="243"/>
      <c r="P10062" s="227" t="s">
        <v>19975</v>
      </c>
      <c r="Q10062" s="243"/>
      <c r="S10062" s="354"/>
    </row>
    <row r="10063" spans="1:19" s="245" customFormat="1" ht="13.15" customHeight="1">
      <c r="A10063" s="245" t="str">
        <f t="shared" si="314"/>
        <v>3640641041134475270</v>
      </c>
      <c r="B10063" s="217" t="s">
        <v>19891</v>
      </c>
      <c r="C10063" s="227" t="s">
        <v>24053</v>
      </c>
      <c r="D10063" s="227" t="s">
        <v>3106</v>
      </c>
      <c r="E10063" s="227" t="s">
        <v>24058</v>
      </c>
      <c r="F10063" s="227" t="s">
        <v>3106</v>
      </c>
      <c r="G10063" s="227" t="s">
        <v>3106</v>
      </c>
      <c r="H10063" s="228" t="s">
        <v>19904</v>
      </c>
      <c r="I10063" s="228" t="s">
        <v>24055</v>
      </c>
      <c r="J10063" s="201" t="str">
        <f t="shared" si="315"/>
        <v>9999</v>
      </c>
      <c r="K10063" s="228" t="s">
        <v>23203</v>
      </c>
      <c r="L10063" s="228" t="s">
        <v>23204</v>
      </c>
      <c r="M10063" s="229">
        <v>44806</v>
      </c>
      <c r="N10063" s="227" t="s">
        <v>19903</v>
      </c>
      <c r="O10063" s="243"/>
      <c r="P10063" s="227" t="s">
        <v>19975</v>
      </c>
      <c r="Q10063" s="243"/>
      <c r="S10063" s="354"/>
    </row>
    <row r="10064" spans="1:19" s="245" customFormat="1" ht="13.15" customHeight="1">
      <c r="A10064" s="245" t="str">
        <f t="shared" si="314"/>
        <v>3640641051134475270</v>
      </c>
      <c r="B10064" s="217" t="s">
        <v>19891</v>
      </c>
      <c r="C10064" s="227" t="s">
        <v>24053</v>
      </c>
      <c r="D10064" s="227" t="s">
        <v>3106</v>
      </c>
      <c r="E10064" s="227" t="s">
        <v>24059</v>
      </c>
      <c r="F10064" s="227" t="s">
        <v>3106</v>
      </c>
      <c r="G10064" s="227" t="s">
        <v>3106</v>
      </c>
      <c r="H10064" s="228" t="s">
        <v>19904</v>
      </c>
      <c r="I10064" s="228" t="s">
        <v>24055</v>
      </c>
      <c r="J10064" s="201" t="str">
        <f t="shared" si="315"/>
        <v>9999</v>
      </c>
      <c r="K10064" s="228" t="s">
        <v>23203</v>
      </c>
      <c r="L10064" s="228" t="s">
        <v>23204</v>
      </c>
      <c r="M10064" s="229">
        <v>44806</v>
      </c>
      <c r="N10064" s="227" t="s">
        <v>19903</v>
      </c>
      <c r="O10064" s="243"/>
      <c r="P10064" s="227" t="s">
        <v>19975</v>
      </c>
      <c r="Q10064" s="243"/>
      <c r="S10064" s="354"/>
    </row>
    <row r="10065" spans="1:19" s="245" customFormat="1" ht="13.15" customHeight="1">
      <c r="A10065" s="245" t="str">
        <f t="shared" si="314"/>
        <v>3640641061134475270</v>
      </c>
      <c r="B10065" s="217" t="s">
        <v>19891</v>
      </c>
      <c r="C10065" s="227" t="s">
        <v>24053</v>
      </c>
      <c r="D10065" s="227" t="s">
        <v>3106</v>
      </c>
      <c r="E10065" s="227" t="s">
        <v>24060</v>
      </c>
      <c r="F10065" s="227" t="s">
        <v>3106</v>
      </c>
      <c r="G10065" s="227" t="s">
        <v>3106</v>
      </c>
      <c r="H10065" s="228" t="s">
        <v>19904</v>
      </c>
      <c r="I10065" s="228" t="s">
        <v>24055</v>
      </c>
      <c r="J10065" s="201" t="str">
        <f t="shared" si="315"/>
        <v>9999</v>
      </c>
      <c r="K10065" s="228" t="s">
        <v>23203</v>
      </c>
      <c r="L10065" s="228" t="s">
        <v>23204</v>
      </c>
      <c r="M10065" s="229">
        <v>44806</v>
      </c>
      <c r="N10065" s="227" t="s">
        <v>19903</v>
      </c>
      <c r="O10065" s="243"/>
      <c r="P10065" s="227" t="s">
        <v>19975</v>
      </c>
      <c r="Q10065" s="243"/>
      <c r="S10065" s="354"/>
    </row>
    <row r="10066" spans="1:19" s="245" customFormat="1" ht="13.15" customHeight="1">
      <c r="A10066" s="245" t="str">
        <f t="shared" si="314"/>
        <v>3640641071134475270</v>
      </c>
      <c r="B10066" s="217" t="s">
        <v>19891</v>
      </c>
      <c r="C10066" s="227" t="s">
        <v>24053</v>
      </c>
      <c r="D10066" s="227" t="s">
        <v>3106</v>
      </c>
      <c r="E10066" s="227" t="s">
        <v>24061</v>
      </c>
      <c r="F10066" s="227" t="s">
        <v>3106</v>
      </c>
      <c r="G10066" s="227" t="s">
        <v>3106</v>
      </c>
      <c r="H10066" s="228" t="s">
        <v>19904</v>
      </c>
      <c r="I10066" s="228" t="s">
        <v>24055</v>
      </c>
      <c r="J10066" s="201" t="str">
        <f t="shared" si="315"/>
        <v>9999</v>
      </c>
      <c r="K10066" s="228" t="s">
        <v>23203</v>
      </c>
      <c r="L10066" s="228" t="s">
        <v>23204</v>
      </c>
      <c r="M10066" s="229">
        <v>44806</v>
      </c>
      <c r="N10066" s="227" t="s">
        <v>19903</v>
      </c>
      <c r="O10066" s="243"/>
      <c r="P10066" s="227" t="s">
        <v>19975</v>
      </c>
      <c r="Q10066" s="243"/>
      <c r="S10066" s="354"/>
    </row>
    <row r="10067" spans="1:19" s="245" customFormat="1" ht="13.15" customHeight="1">
      <c r="A10067" s="245" t="str">
        <f t="shared" si="314"/>
        <v>3640641081134475270</v>
      </c>
      <c r="B10067" s="217" t="s">
        <v>19891</v>
      </c>
      <c r="C10067" s="227" t="s">
        <v>24053</v>
      </c>
      <c r="D10067" s="227" t="s">
        <v>3106</v>
      </c>
      <c r="E10067" s="227" t="s">
        <v>24062</v>
      </c>
      <c r="F10067" s="227" t="s">
        <v>3106</v>
      </c>
      <c r="G10067" s="227" t="s">
        <v>3106</v>
      </c>
      <c r="H10067" s="228" t="s">
        <v>19904</v>
      </c>
      <c r="I10067" s="228" t="s">
        <v>24055</v>
      </c>
      <c r="J10067" s="201" t="str">
        <f t="shared" si="315"/>
        <v>9999</v>
      </c>
      <c r="K10067" s="228" t="s">
        <v>23203</v>
      </c>
      <c r="L10067" s="228" t="s">
        <v>23204</v>
      </c>
      <c r="M10067" s="229">
        <v>44806</v>
      </c>
      <c r="N10067" s="227" t="s">
        <v>19903</v>
      </c>
      <c r="O10067" s="243"/>
      <c r="P10067" s="227" t="s">
        <v>19975</v>
      </c>
      <c r="Q10067" s="243"/>
      <c r="S10067" s="354"/>
    </row>
    <row r="10068" spans="1:19" s="245" customFormat="1" ht="13.15" customHeight="1">
      <c r="A10068" s="245" t="str">
        <f t="shared" si="314"/>
        <v>3640641091134475270</v>
      </c>
      <c r="B10068" s="217" t="s">
        <v>19891</v>
      </c>
      <c r="C10068" s="227" t="s">
        <v>24053</v>
      </c>
      <c r="D10068" s="227" t="s">
        <v>3106</v>
      </c>
      <c r="E10068" s="227" t="s">
        <v>24063</v>
      </c>
      <c r="F10068" s="227" t="s">
        <v>3106</v>
      </c>
      <c r="G10068" s="227" t="s">
        <v>3106</v>
      </c>
      <c r="H10068" s="228" t="s">
        <v>19904</v>
      </c>
      <c r="I10068" s="228" t="s">
        <v>24055</v>
      </c>
      <c r="J10068" s="201" t="str">
        <f t="shared" si="315"/>
        <v>9999</v>
      </c>
      <c r="K10068" s="228" t="s">
        <v>23203</v>
      </c>
      <c r="L10068" s="228" t="s">
        <v>23204</v>
      </c>
      <c r="M10068" s="229">
        <v>44806</v>
      </c>
      <c r="N10068" s="227" t="s">
        <v>19903</v>
      </c>
      <c r="O10068" s="243"/>
      <c r="P10068" s="227" t="s">
        <v>19975</v>
      </c>
      <c r="Q10068" s="243"/>
      <c r="S10068" s="354"/>
    </row>
    <row r="10069" spans="1:19" s="245" customFormat="1" ht="13.15" customHeight="1">
      <c r="A10069" s="245" t="str">
        <f t="shared" si="314"/>
        <v>3640641101134475270</v>
      </c>
      <c r="B10069" s="217" t="s">
        <v>19891</v>
      </c>
      <c r="C10069" s="227" t="s">
        <v>24053</v>
      </c>
      <c r="D10069" s="227" t="s">
        <v>3106</v>
      </c>
      <c r="E10069" s="227" t="s">
        <v>24064</v>
      </c>
      <c r="F10069" s="227" t="s">
        <v>3106</v>
      </c>
      <c r="G10069" s="227" t="s">
        <v>3106</v>
      </c>
      <c r="H10069" s="228" t="s">
        <v>19904</v>
      </c>
      <c r="I10069" s="228" t="s">
        <v>24055</v>
      </c>
      <c r="J10069" s="201" t="str">
        <f t="shared" si="315"/>
        <v>9999</v>
      </c>
      <c r="K10069" s="228" t="s">
        <v>23203</v>
      </c>
      <c r="L10069" s="228" t="s">
        <v>23204</v>
      </c>
      <c r="M10069" s="229">
        <v>44806</v>
      </c>
      <c r="N10069" s="227" t="s">
        <v>19903</v>
      </c>
      <c r="O10069" s="243"/>
      <c r="P10069" s="227" t="s">
        <v>19975</v>
      </c>
      <c r="Q10069" s="243"/>
      <c r="S10069" s="354"/>
    </row>
    <row r="10070" spans="1:19" s="245" customFormat="1" ht="13.15" customHeight="1">
      <c r="A10070" s="245" t="str">
        <f t="shared" si="314"/>
        <v>3640641111134475270</v>
      </c>
      <c r="B10070" s="217" t="s">
        <v>19891</v>
      </c>
      <c r="C10070" s="227" t="s">
        <v>24053</v>
      </c>
      <c r="D10070" s="227" t="s">
        <v>3106</v>
      </c>
      <c r="E10070" s="227" t="s">
        <v>24065</v>
      </c>
      <c r="F10070" s="227" t="s">
        <v>3106</v>
      </c>
      <c r="G10070" s="227" t="s">
        <v>3106</v>
      </c>
      <c r="H10070" s="228" t="s">
        <v>19904</v>
      </c>
      <c r="I10070" s="228" t="s">
        <v>24055</v>
      </c>
      <c r="J10070" s="201" t="str">
        <f t="shared" si="315"/>
        <v>9999</v>
      </c>
      <c r="K10070" s="228" t="s">
        <v>23203</v>
      </c>
      <c r="L10070" s="228" t="s">
        <v>23204</v>
      </c>
      <c r="M10070" s="229">
        <v>44806</v>
      </c>
      <c r="N10070" s="227" t="s">
        <v>19903</v>
      </c>
      <c r="O10070" s="243"/>
      <c r="P10070" s="227" t="s">
        <v>19975</v>
      </c>
      <c r="Q10070" s="243"/>
      <c r="S10070" s="354"/>
    </row>
    <row r="10071" spans="1:19" s="245" customFormat="1" ht="13.15" customHeight="1">
      <c r="A10071" s="245" t="str">
        <f t="shared" ref="A10071:A10134" si="316">E10071&amp;C10071</f>
        <v>3640641121134475270</v>
      </c>
      <c r="B10071" s="217" t="s">
        <v>19891</v>
      </c>
      <c r="C10071" s="227" t="s">
        <v>24053</v>
      </c>
      <c r="D10071" s="227" t="s">
        <v>3106</v>
      </c>
      <c r="E10071" s="227" t="s">
        <v>24066</v>
      </c>
      <c r="F10071" s="227" t="s">
        <v>3106</v>
      </c>
      <c r="G10071" s="227" t="s">
        <v>3106</v>
      </c>
      <c r="H10071" s="228" t="s">
        <v>19904</v>
      </c>
      <c r="I10071" s="228" t="s">
        <v>24055</v>
      </c>
      <c r="J10071" s="201" t="str">
        <f t="shared" si="315"/>
        <v>9999</v>
      </c>
      <c r="K10071" s="228" t="s">
        <v>23203</v>
      </c>
      <c r="L10071" s="228" t="s">
        <v>23204</v>
      </c>
      <c r="M10071" s="229">
        <v>44806</v>
      </c>
      <c r="N10071" s="227" t="s">
        <v>19903</v>
      </c>
      <c r="O10071" s="243"/>
      <c r="P10071" s="227" t="s">
        <v>19975</v>
      </c>
      <c r="Q10071" s="243"/>
      <c r="S10071" s="354"/>
    </row>
    <row r="10072" spans="1:19" s="245" customFormat="1" ht="13.15" customHeight="1">
      <c r="A10072" s="245" t="str">
        <f t="shared" si="316"/>
        <v>3640641131134475270</v>
      </c>
      <c r="B10072" s="217" t="s">
        <v>19891</v>
      </c>
      <c r="C10072" s="227" t="s">
        <v>24053</v>
      </c>
      <c r="D10072" s="227" t="s">
        <v>3106</v>
      </c>
      <c r="E10072" s="227" t="s">
        <v>24067</v>
      </c>
      <c r="F10072" s="227" t="s">
        <v>3106</v>
      </c>
      <c r="G10072" s="227" t="s">
        <v>3106</v>
      </c>
      <c r="H10072" s="228" t="s">
        <v>19904</v>
      </c>
      <c r="I10072" s="228" t="s">
        <v>24055</v>
      </c>
      <c r="J10072" s="201" t="str">
        <f t="shared" si="315"/>
        <v>9999</v>
      </c>
      <c r="K10072" s="228" t="s">
        <v>23203</v>
      </c>
      <c r="L10072" s="228" t="s">
        <v>23204</v>
      </c>
      <c r="M10072" s="229">
        <v>44806</v>
      </c>
      <c r="N10072" s="227" t="s">
        <v>19903</v>
      </c>
      <c r="O10072" s="243"/>
      <c r="P10072" s="227" t="s">
        <v>19975</v>
      </c>
      <c r="Q10072" s="243"/>
      <c r="S10072" s="354"/>
    </row>
    <row r="10073" spans="1:19" s="245" customFormat="1" ht="13.15" customHeight="1">
      <c r="A10073" s="245" t="str">
        <f t="shared" si="316"/>
        <v>3640641141134475270</v>
      </c>
      <c r="B10073" s="217" t="s">
        <v>19891</v>
      </c>
      <c r="C10073" s="227" t="s">
        <v>24053</v>
      </c>
      <c r="D10073" s="227" t="s">
        <v>3106</v>
      </c>
      <c r="E10073" s="227" t="s">
        <v>24068</v>
      </c>
      <c r="F10073" s="227" t="s">
        <v>3106</v>
      </c>
      <c r="G10073" s="227" t="s">
        <v>3106</v>
      </c>
      <c r="H10073" s="228" t="s">
        <v>19904</v>
      </c>
      <c r="I10073" s="228" t="s">
        <v>24055</v>
      </c>
      <c r="J10073" s="201" t="str">
        <f t="shared" si="315"/>
        <v>9999</v>
      </c>
      <c r="K10073" s="228" t="s">
        <v>23203</v>
      </c>
      <c r="L10073" s="228" t="s">
        <v>23204</v>
      </c>
      <c r="M10073" s="229">
        <v>44806</v>
      </c>
      <c r="N10073" s="227" t="s">
        <v>19903</v>
      </c>
      <c r="O10073" s="243"/>
      <c r="P10073" s="227" t="s">
        <v>19975</v>
      </c>
      <c r="Q10073" s="243"/>
      <c r="S10073" s="354"/>
    </row>
    <row r="10074" spans="1:19" s="245" customFormat="1" ht="13.15" customHeight="1">
      <c r="A10074" s="245" t="str">
        <f t="shared" si="316"/>
        <v>3640641151134475270</v>
      </c>
      <c r="B10074" s="217" t="s">
        <v>19891</v>
      </c>
      <c r="C10074" s="227" t="s">
        <v>24053</v>
      </c>
      <c r="D10074" s="227" t="s">
        <v>3106</v>
      </c>
      <c r="E10074" s="227" t="s">
        <v>24069</v>
      </c>
      <c r="F10074" s="227" t="s">
        <v>3106</v>
      </c>
      <c r="G10074" s="227" t="s">
        <v>3106</v>
      </c>
      <c r="H10074" s="228" t="s">
        <v>19904</v>
      </c>
      <c r="I10074" s="228" t="s">
        <v>24055</v>
      </c>
      <c r="J10074" s="201" t="str">
        <f t="shared" si="315"/>
        <v>9999</v>
      </c>
      <c r="K10074" s="228" t="s">
        <v>23203</v>
      </c>
      <c r="L10074" s="228" t="s">
        <v>23204</v>
      </c>
      <c r="M10074" s="229">
        <v>44806</v>
      </c>
      <c r="N10074" s="227" t="s">
        <v>19903</v>
      </c>
      <c r="O10074" s="243"/>
      <c r="P10074" s="227" t="s">
        <v>19975</v>
      </c>
      <c r="Q10074" s="243"/>
      <c r="S10074" s="354"/>
    </row>
    <row r="10075" spans="1:19" s="245" customFormat="1" ht="13.15" customHeight="1">
      <c r="A10075" s="245" t="str">
        <f t="shared" si="316"/>
        <v>3640641161134475270</v>
      </c>
      <c r="B10075" s="217" t="s">
        <v>19891</v>
      </c>
      <c r="C10075" s="227" t="s">
        <v>24053</v>
      </c>
      <c r="D10075" s="227" t="s">
        <v>3106</v>
      </c>
      <c r="E10075" s="227" t="s">
        <v>24070</v>
      </c>
      <c r="F10075" s="227" t="s">
        <v>3106</v>
      </c>
      <c r="G10075" s="227" t="s">
        <v>3106</v>
      </c>
      <c r="H10075" s="228" t="s">
        <v>19904</v>
      </c>
      <c r="I10075" s="228" t="s">
        <v>24055</v>
      </c>
      <c r="J10075" s="201" t="str">
        <f t="shared" si="315"/>
        <v>9999</v>
      </c>
      <c r="K10075" s="228" t="s">
        <v>23203</v>
      </c>
      <c r="L10075" s="228" t="s">
        <v>23204</v>
      </c>
      <c r="M10075" s="229">
        <v>44806</v>
      </c>
      <c r="N10075" s="227" t="s">
        <v>19903</v>
      </c>
      <c r="O10075" s="243"/>
      <c r="P10075" s="227" t="s">
        <v>19975</v>
      </c>
      <c r="Q10075" s="243"/>
      <c r="S10075" s="354"/>
    </row>
    <row r="10076" spans="1:19" s="245" customFormat="1" ht="13.15" customHeight="1">
      <c r="A10076" s="245" t="str">
        <f t="shared" si="316"/>
        <v>3640641171134475270</v>
      </c>
      <c r="B10076" s="217" t="s">
        <v>19891</v>
      </c>
      <c r="C10076" s="227" t="s">
        <v>24053</v>
      </c>
      <c r="D10076" s="227" t="s">
        <v>3106</v>
      </c>
      <c r="E10076" s="227" t="s">
        <v>24071</v>
      </c>
      <c r="F10076" s="227" t="s">
        <v>3106</v>
      </c>
      <c r="G10076" s="227" t="s">
        <v>3106</v>
      </c>
      <c r="H10076" s="228" t="s">
        <v>19904</v>
      </c>
      <c r="I10076" s="228" t="s">
        <v>24055</v>
      </c>
      <c r="J10076" s="201" t="str">
        <f t="shared" si="315"/>
        <v>9999</v>
      </c>
      <c r="K10076" s="228" t="s">
        <v>23203</v>
      </c>
      <c r="L10076" s="228" t="s">
        <v>23204</v>
      </c>
      <c r="M10076" s="229">
        <v>44806</v>
      </c>
      <c r="N10076" s="227" t="s">
        <v>19903</v>
      </c>
      <c r="O10076" s="243"/>
      <c r="P10076" s="227" t="s">
        <v>19975</v>
      </c>
      <c r="Q10076" s="243"/>
      <c r="S10076" s="354"/>
    </row>
    <row r="10077" spans="1:19" s="245" customFormat="1" ht="13.15" customHeight="1">
      <c r="A10077" s="245" t="str">
        <f t="shared" si="316"/>
        <v>3640641181134475270</v>
      </c>
      <c r="B10077" s="217" t="s">
        <v>19891</v>
      </c>
      <c r="C10077" s="227" t="s">
        <v>24053</v>
      </c>
      <c r="D10077" s="227" t="s">
        <v>3106</v>
      </c>
      <c r="E10077" s="227" t="s">
        <v>24072</v>
      </c>
      <c r="F10077" s="227" t="s">
        <v>3106</v>
      </c>
      <c r="G10077" s="227" t="s">
        <v>3106</v>
      </c>
      <c r="H10077" s="228" t="s">
        <v>19904</v>
      </c>
      <c r="I10077" s="228" t="s">
        <v>24055</v>
      </c>
      <c r="J10077" s="201" t="str">
        <f t="shared" si="315"/>
        <v>9999</v>
      </c>
      <c r="K10077" s="228" t="s">
        <v>23203</v>
      </c>
      <c r="L10077" s="228" t="s">
        <v>23204</v>
      </c>
      <c r="M10077" s="229">
        <v>44806</v>
      </c>
      <c r="N10077" s="227" t="s">
        <v>19903</v>
      </c>
      <c r="O10077" s="243"/>
      <c r="P10077" s="227" t="s">
        <v>19975</v>
      </c>
      <c r="Q10077" s="243"/>
      <c r="S10077" s="354"/>
    </row>
    <row r="10078" spans="1:19" s="245" customFormat="1" ht="13.15" customHeight="1">
      <c r="A10078" s="245" t="str">
        <f t="shared" si="316"/>
        <v>3640641191134475270</v>
      </c>
      <c r="B10078" s="217" t="s">
        <v>19891</v>
      </c>
      <c r="C10078" s="227" t="s">
        <v>24053</v>
      </c>
      <c r="D10078" s="227" t="s">
        <v>3106</v>
      </c>
      <c r="E10078" s="227" t="s">
        <v>24073</v>
      </c>
      <c r="F10078" s="227" t="s">
        <v>3106</v>
      </c>
      <c r="G10078" s="227" t="s">
        <v>3106</v>
      </c>
      <c r="H10078" s="228" t="s">
        <v>19904</v>
      </c>
      <c r="I10078" s="228" t="s">
        <v>24055</v>
      </c>
      <c r="J10078" s="201" t="str">
        <f t="shared" si="315"/>
        <v>9999</v>
      </c>
      <c r="K10078" s="228" t="s">
        <v>23203</v>
      </c>
      <c r="L10078" s="228" t="s">
        <v>23204</v>
      </c>
      <c r="M10078" s="229">
        <v>44806</v>
      </c>
      <c r="N10078" s="227" t="s">
        <v>19903</v>
      </c>
      <c r="O10078" s="243"/>
      <c r="P10078" s="227" t="s">
        <v>19975</v>
      </c>
      <c r="Q10078" s="243"/>
      <c r="S10078" s="354"/>
    </row>
    <row r="10079" spans="1:19" s="245" customFormat="1" ht="13.15" customHeight="1">
      <c r="A10079" s="245" t="str">
        <f t="shared" si="316"/>
        <v>3640641201134475270</v>
      </c>
      <c r="B10079" s="217" t="s">
        <v>19891</v>
      </c>
      <c r="C10079" s="227" t="s">
        <v>24053</v>
      </c>
      <c r="D10079" s="227" t="s">
        <v>3106</v>
      </c>
      <c r="E10079" s="227" t="s">
        <v>24074</v>
      </c>
      <c r="F10079" s="227" t="s">
        <v>3106</v>
      </c>
      <c r="G10079" s="227" t="s">
        <v>3106</v>
      </c>
      <c r="H10079" s="228" t="s">
        <v>19904</v>
      </c>
      <c r="I10079" s="228" t="s">
        <v>24055</v>
      </c>
      <c r="J10079" s="201" t="str">
        <f t="shared" si="315"/>
        <v>9999</v>
      </c>
      <c r="K10079" s="228" t="s">
        <v>23203</v>
      </c>
      <c r="L10079" s="228" t="s">
        <v>23204</v>
      </c>
      <c r="M10079" s="229">
        <v>44806</v>
      </c>
      <c r="N10079" s="227" t="s">
        <v>19903</v>
      </c>
      <c r="O10079" s="243"/>
      <c r="P10079" s="227" t="s">
        <v>19975</v>
      </c>
      <c r="Q10079" s="243"/>
      <c r="S10079" s="354"/>
    </row>
    <row r="10080" spans="1:19" s="245" customFormat="1" ht="13.15" customHeight="1">
      <c r="A10080" s="245" t="str">
        <f t="shared" si="316"/>
        <v>3640641211134475270</v>
      </c>
      <c r="B10080" s="217" t="s">
        <v>19891</v>
      </c>
      <c r="C10080" s="227" t="s">
        <v>24053</v>
      </c>
      <c r="D10080" s="227" t="s">
        <v>3106</v>
      </c>
      <c r="E10080" s="227" t="s">
        <v>24075</v>
      </c>
      <c r="F10080" s="227" t="s">
        <v>3106</v>
      </c>
      <c r="G10080" s="227" t="s">
        <v>3106</v>
      </c>
      <c r="H10080" s="228" t="s">
        <v>19904</v>
      </c>
      <c r="I10080" s="228" t="s">
        <v>24055</v>
      </c>
      <c r="J10080" s="201" t="str">
        <f t="shared" si="315"/>
        <v>9999</v>
      </c>
      <c r="K10080" s="228" t="s">
        <v>23203</v>
      </c>
      <c r="L10080" s="228" t="s">
        <v>23204</v>
      </c>
      <c r="M10080" s="229">
        <v>44806</v>
      </c>
      <c r="N10080" s="227" t="s">
        <v>19903</v>
      </c>
      <c r="O10080" s="243"/>
      <c r="P10080" s="227" t="s">
        <v>19975</v>
      </c>
      <c r="Q10080" s="243"/>
      <c r="S10080" s="354"/>
    </row>
    <row r="10081" spans="1:19" s="245" customFormat="1" ht="13.15" customHeight="1">
      <c r="A10081" s="245" t="str">
        <f t="shared" si="316"/>
        <v>3640641221134475270</v>
      </c>
      <c r="B10081" s="217" t="s">
        <v>19891</v>
      </c>
      <c r="C10081" s="227" t="s">
        <v>24053</v>
      </c>
      <c r="D10081" s="227" t="s">
        <v>3106</v>
      </c>
      <c r="E10081" s="227" t="s">
        <v>24076</v>
      </c>
      <c r="F10081" s="227" t="s">
        <v>3106</v>
      </c>
      <c r="G10081" s="227" t="s">
        <v>3106</v>
      </c>
      <c r="H10081" s="228" t="s">
        <v>19904</v>
      </c>
      <c r="I10081" s="228" t="s">
        <v>24055</v>
      </c>
      <c r="J10081" s="201" t="str">
        <f t="shared" si="315"/>
        <v>9999</v>
      </c>
      <c r="K10081" s="228" t="s">
        <v>23203</v>
      </c>
      <c r="L10081" s="228" t="s">
        <v>23204</v>
      </c>
      <c r="M10081" s="229">
        <v>44806</v>
      </c>
      <c r="N10081" s="227" t="s">
        <v>19903</v>
      </c>
      <c r="O10081" s="243"/>
      <c r="P10081" s="227" t="s">
        <v>19975</v>
      </c>
      <c r="Q10081" s="243"/>
      <c r="S10081" s="354"/>
    </row>
    <row r="10082" spans="1:19" s="245" customFormat="1" ht="13.15" customHeight="1">
      <c r="A10082" s="245" t="str">
        <f t="shared" si="316"/>
        <v>3640641231134475270</v>
      </c>
      <c r="B10082" s="217" t="s">
        <v>19891</v>
      </c>
      <c r="C10082" s="227" t="s">
        <v>24053</v>
      </c>
      <c r="D10082" s="227" t="s">
        <v>3106</v>
      </c>
      <c r="E10082" s="227" t="s">
        <v>24077</v>
      </c>
      <c r="F10082" s="227" t="s">
        <v>3106</v>
      </c>
      <c r="G10082" s="227" t="s">
        <v>3106</v>
      </c>
      <c r="H10082" s="228" t="s">
        <v>19904</v>
      </c>
      <c r="I10082" s="228" t="s">
        <v>24055</v>
      </c>
      <c r="J10082" s="201" t="str">
        <f t="shared" si="315"/>
        <v>9999</v>
      </c>
      <c r="K10082" s="228" t="s">
        <v>23203</v>
      </c>
      <c r="L10082" s="228" t="s">
        <v>23204</v>
      </c>
      <c r="M10082" s="229">
        <v>44806</v>
      </c>
      <c r="N10082" s="227" t="s">
        <v>19903</v>
      </c>
      <c r="O10082" s="243"/>
      <c r="P10082" s="227" t="s">
        <v>19975</v>
      </c>
      <c r="Q10082" s="243"/>
      <c r="S10082" s="354"/>
    </row>
    <row r="10083" spans="1:19" s="245" customFormat="1" ht="13.15" customHeight="1">
      <c r="A10083" s="245" t="str">
        <f t="shared" si="316"/>
        <v>3640641241134475270</v>
      </c>
      <c r="B10083" s="217" t="s">
        <v>19891</v>
      </c>
      <c r="C10083" s="227" t="s">
        <v>24053</v>
      </c>
      <c r="D10083" s="227" t="s">
        <v>3106</v>
      </c>
      <c r="E10083" s="227" t="s">
        <v>24078</v>
      </c>
      <c r="F10083" s="227" t="s">
        <v>3106</v>
      </c>
      <c r="G10083" s="227" t="s">
        <v>3106</v>
      </c>
      <c r="H10083" s="228" t="s">
        <v>19904</v>
      </c>
      <c r="I10083" s="228" t="s">
        <v>24055</v>
      </c>
      <c r="J10083" s="201" t="str">
        <f t="shared" si="315"/>
        <v>9999</v>
      </c>
      <c r="K10083" s="228" t="s">
        <v>23203</v>
      </c>
      <c r="L10083" s="228" t="s">
        <v>23204</v>
      </c>
      <c r="M10083" s="229">
        <v>44806</v>
      </c>
      <c r="N10083" s="227" t="s">
        <v>19903</v>
      </c>
      <c r="O10083" s="243"/>
      <c r="P10083" s="227" t="s">
        <v>19975</v>
      </c>
      <c r="Q10083" s="243"/>
      <c r="S10083" s="354"/>
    </row>
    <row r="10084" spans="1:19" s="245" customFormat="1" ht="13.15" customHeight="1">
      <c r="A10084" s="245" t="str">
        <f t="shared" si="316"/>
        <v>1126732061144473356</v>
      </c>
      <c r="B10084" s="217" t="s">
        <v>19891</v>
      </c>
      <c r="C10084" s="227" t="s">
        <v>24079</v>
      </c>
      <c r="D10084" s="227" t="s">
        <v>3106</v>
      </c>
      <c r="E10084" s="227" t="s">
        <v>24080</v>
      </c>
      <c r="F10084" s="227" t="s">
        <v>3106</v>
      </c>
      <c r="G10084" s="227" t="s">
        <v>3106</v>
      </c>
      <c r="H10084" s="228" t="s">
        <v>24081</v>
      </c>
      <c r="I10084" s="228" t="s">
        <v>21897</v>
      </c>
      <c r="J10084" s="201" t="str">
        <f t="shared" si="315"/>
        <v>9999</v>
      </c>
      <c r="K10084" s="228" t="s">
        <v>23203</v>
      </c>
      <c r="L10084" s="228" t="s">
        <v>23204</v>
      </c>
      <c r="M10084" s="229">
        <v>44806</v>
      </c>
      <c r="N10084" s="227" t="s">
        <v>24082</v>
      </c>
      <c r="O10084" s="243"/>
      <c r="P10084" s="227" t="s">
        <v>24083</v>
      </c>
      <c r="Q10084" s="243"/>
      <c r="S10084" s="354"/>
    </row>
    <row r="10085" spans="1:19" s="245" customFormat="1" ht="13.15" customHeight="1">
      <c r="A10085" s="245" t="str">
        <f t="shared" si="316"/>
        <v>3483976011144473356</v>
      </c>
      <c r="B10085" s="217" t="s">
        <v>19891</v>
      </c>
      <c r="C10085" s="227" t="s">
        <v>24079</v>
      </c>
      <c r="D10085" s="227" t="s">
        <v>3106</v>
      </c>
      <c r="E10085" s="227" t="s">
        <v>24084</v>
      </c>
      <c r="F10085" s="227" t="s">
        <v>3106</v>
      </c>
      <c r="G10085" s="227" t="s">
        <v>3106</v>
      </c>
      <c r="H10085" s="228" t="s">
        <v>24081</v>
      </c>
      <c r="I10085" s="228" t="s">
        <v>21897</v>
      </c>
      <c r="J10085" s="201" t="str">
        <f t="shared" si="315"/>
        <v>9999</v>
      </c>
      <c r="K10085" s="228" t="s">
        <v>23203</v>
      </c>
      <c r="L10085" s="228" t="s">
        <v>23204</v>
      </c>
      <c r="M10085" s="229">
        <v>44806</v>
      </c>
      <c r="N10085" s="227" t="s">
        <v>24082</v>
      </c>
      <c r="O10085" s="243"/>
      <c r="P10085" s="227" t="s">
        <v>24083</v>
      </c>
      <c r="Q10085" s="243"/>
      <c r="S10085" s="354"/>
    </row>
    <row r="10086" spans="1:19" s="245" customFormat="1" ht="13.15" customHeight="1">
      <c r="A10086" s="245" t="str">
        <f t="shared" si="316"/>
        <v>3506115011144473356</v>
      </c>
      <c r="B10086" s="217" t="s">
        <v>19891</v>
      </c>
      <c r="C10086" s="227" t="s">
        <v>24079</v>
      </c>
      <c r="D10086" s="227" t="s">
        <v>3106</v>
      </c>
      <c r="E10086" s="227" t="s">
        <v>24085</v>
      </c>
      <c r="F10086" s="227" t="s">
        <v>3106</v>
      </c>
      <c r="G10086" s="227" t="s">
        <v>3106</v>
      </c>
      <c r="H10086" s="228" t="s">
        <v>24081</v>
      </c>
      <c r="I10086" s="228" t="s">
        <v>21897</v>
      </c>
      <c r="J10086" s="201" t="str">
        <f t="shared" si="315"/>
        <v>9999</v>
      </c>
      <c r="K10086" s="228" t="s">
        <v>23203</v>
      </c>
      <c r="L10086" s="228" t="s">
        <v>23204</v>
      </c>
      <c r="M10086" s="229">
        <v>44806</v>
      </c>
      <c r="N10086" s="227" t="s">
        <v>24082</v>
      </c>
      <c r="O10086" s="243"/>
      <c r="P10086" s="227" t="s">
        <v>24083</v>
      </c>
      <c r="Q10086" s="243"/>
      <c r="S10086" s="354"/>
    </row>
    <row r="10087" spans="1:19" s="245" customFormat="1" ht="13.15" customHeight="1">
      <c r="A10087" s="245" t="str">
        <f t="shared" si="316"/>
        <v>2996936011144501875</v>
      </c>
      <c r="B10087" s="217" t="s">
        <v>19891</v>
      </c>
      <c r="C10087" s="227" t="s">
        <v>24086</v>
      </c>
      <c r="D10087" s="227" t="s">
        <v>3106</v>
      </c>
      <c r="E10087" s="227" t="s">
        <v>24087</v>
      </c>
      <c r="F10087" s="227" t="s">
        <v>3106</v>
      </c>
      <c r="G10087" s="227" t="s">
        <v>3106</v>
      </c>
      <c r="H10087" s="228" t="s">
        <v>19904</v>
      </c>
      <c r="I10087" s="228" t="s">
        <v>24088</v>
      </c>
      <c r="J10087" s="201" t="str">
        <f t="shared" si="315"/>
        <v>9999</v>
      </c>
      <c r="K10087" s="228" t="s">
        <v>23203</v>
      </c>
      <c r="L10087" s="228" t="s">
        <v>23204</v>
      </c>
      <c r="M10087" s="229">
        <v>44806</v>
      </c>
      <c r="N10087" s="227" t="s">
        <v>19903</v>
      </c>
      <c r="O10087" s="243"/>
      <c r="P10087" s="227" t="s">
        <v>19905</v>
      </c>
      <c r="Q10087" s="243"/>
      <c r="S10087" s="354"/>
    </row>
    <row r="10088" spans="1:19" s="245" customFormat="1" ht="13.15" customHeight="1">
      <c r="A10088" s="245" t="str">
        <f t="shared" si="316"/>
        <v>2996936021144501875</v>
      </c>
      <c r="B10088" s="217" t="s">
        <v>19891</v>
      </c>
      <c r="C10088" s="227" t="s">
        <v>24086</v>
      </c>
      <c r="D10088" s="227" t="s">
        <v>3106</v>
      </c>
      <c r="E10088" s="227" t="s">
        <v>24089</v>
      </c>
      <c r="F10088" s="227" t="s">
        <v>3106</v>
      </c>
      <c r="G10088" s="227" t="s">
        <v>3106</v>
      </c>
      <c r="H10088" s="228" t="s">
        <v>19904</v>
      </c>
      <c r="I10088" s="228" t="s">
        <v>24088</v>
      </c>
      <c r="J10088" s="201" t="str">
        <f t="shared" si="315"/>
        <v>9999</v>
      </c>
      <c r="K10088" s="228" t="s">
        <v>23203</v>
      </c>
      <c r="L10088" s="228" t="s">
        <v>23204</v>
      </c>
      <c r="M10088" s="229">
        <v>44806</v>
      </c>
      <c r="N10088" s="227" t="s">
        <v>19903</v>
      </c>
      <c r="O10088" s="243"/>
      <c r="P10088" s="227" t="s">
        <v>23760</v>
      </c>
      <c r="Q10088" s="243"/>
      <c r="S10088" s="354"/>
    </row>
    <row r="10089" spans="1:19" s="245" customFormat="1" ht="13.15" customHeight="1">
      <c r="A10089" s="245" t="str">
        <f t="shared" si="316"/>
        <v>2996936031144501875</v>
      </c>
      <c r="B10089" s="217" t="s">
        <v>19891</v>
      </c>
      <c r="C10089" s="227" t="s">
        <v>24086</v>
      </c>
      <c r="D10089" s="227" t="s">
        <v>3106</v>
      </c>
      <c r="E10089" s="227" t="s">
        <v>24090</v>
      </c>
      <c r="F10089" s="227" t="s">
        <v>3106</v>
      </c>
      <c r="G10089" s="227" t="s">
        <v>3106</v>
      </c>
      <c r="H10089" s="228" t="s">
        <v>19904</v>
      </c>
      <c r="I10089" s="228" t="s">
        <v>24088</v>
      </c>
      <c r="J10089" s="201" t="str">
        <f t="shared" si="315"/>
        <v>9999</v>
      </c>
      <c r="K10089" s="228" t="s">
        <v>23203</v>
      </c>
      <c r="L10089" s="228" t="s">
        <v>23204</v>
      </c>
      <c r="M10089" s="229">
        <v>44806</v>
      </c>
      <c r="N10089" s="227" t="s">
        <v>19903</v>
      </c>
      <c r="O10089" s="243"/>
      <c r="P10089" s="227" t="s">
        <v>23760</v>
      </c>
      <c r="Q10089" s="243"/>
      <c r="S10089" s="354"/>
    </row>
    <row r="10090" spans="1:19" s="245" customFormat="1" ht="13.15" customHeight="1">
      <c r="A10090" s="245" t="str">
        <f t="shared" si="316"/>
        <v>2996936041144501875</v>
      </c>
      <c r="B10090" s="217" t="s">
        <v>19891</v>
      </c>
      <c r="C10090" s="227" t="s">
        <v>24086</v>
      </c>
      <c r="D10090" s="227" t="s">
        <v>3106</v>
      </c>
      <c r="E10090" s="227" t="s">
        <v>24091</v>
      </c>
      <c r="F10090" s="227" t="s">
        <v>3106</v>
      </c>
      <c r="G10090" s="227" t="s">
        <v>3106</v>
      </c>
      <c r="H10090" s="228" t="s">
        <v>19904</v>
      </c>
      <c r="I10090" s="228" t="s">
        <v>24088</v>
      </c>
      <c r="J10090" s="201" t="str">
        <f t="shared" si="315"/>
        <v>9999</v>
      </c>
      <c r="K10090" s="228" t="s">
        <v>23203</v>
      </c>
      <c r="L10090" s="228" t="s">
        <v>23204</v>
      </c>
      <c r="M10090" s="229">
        <v>44806</v>
      </c>
      <c r="N10090" s="227" t="s">
        <v>19903</v>
      </c>
      <c r="O10090" s="243"/>
      <c r="P10090" s="227" t="s">
        <v>23760</v>
      </c>
      <c r="Q10090" s="243"/>
      <c r="S10090" s="354"/>
    </row>
    <row r="10091" spans="1:19" s="245" customFormat="1" ht="13.15" customHeight="1">
      <c r="A10091" s="245" t="str">
        <f t="shared" si="316"/>
        <v>2996936051144501875</v>
      </c>
      <c r="B10091" s="217" t="s">
        <v>19891</v>
      </c>
      <c r="C10091" s="227" t="s">
        <v>24086</v>
      </c>
      <c r="D10091" s="227" t="s">
        <v>3106</v>
      </c>
      <c r="E10091" s="227" t="s">
        <v>24092</v>
      </c>
      <c r="F10091" s="227" t="s">
        <v>3106</v>
      </c>
      <c r="G10091" s="227" t="s">
        <v>3106</v>
      </c>
      <c r="H10091" s="228" t="s">
        <v>19904</v>
      </c>
      <c r="I10091" s="228" t="s">
        <v>24088</v>
      </c>
      <c r="J10091" s="201" t="str">
        <f t="shared" si="315"/>
        <v>9999</v>
      </c>
      <c r="K10091" s="228" t="s">
        <v>23203</v>
      </c>
      <c r="L10091" s="228" t="s">
        <v>23204</v>
      </c>
      <c r="M10091" s="229">
        <v>44806</v>
      </c>
      <c r="N10091" s="227" t="s">
        <v>19903</v>
      </c>
      <c r="O10091" s="243"/>
      <c r="P10091" s="227" t="s">
        <v>19975</v>
      </c>
      <c r="Q10091" s="243"/>
      <c r="S10091" s="354"/>
    </row>
    <row r="10092" spans="1:19" s="245" customFormat="1" ht="13.15" customHeight="1">
      <c r="A10092" s="245" t="str">
        <f t="shared" si="316"/>
        <v>2996936061144501875</v>
      </c>
      <c r="B10092" s="217" t="s">
        <v>19891</v>
      </c>
      <c r="C10092" s="227" t="s">
        <v>24086</v>
      </c>
      <c r="D10092" s="227" t="s">
        <v>3106</v>
      </c>
      <c r="E10092" s="227" t="s">
        <v>24093</v>
      </c>
      <c r="F10092" s="227" t="s">
        <v>3106</v>
      </c>
      <c r="G10092" s="227" t="s">
        <v>3106</v>
      </c>
      <c r="H10092" s="228" t="s">
        <v>19904</v>
      </c>
      <c r="I10092" s="228" t="s">
        <v>24088</v>
      </c>
      <c r="J10092" s="201" t="str">
        <f t="shared" si="315"/>
        <v>9999</v>
      </c>
      <c r="K10092" s="228" t="s">
        <v>23203</v>
      </c>
      <c r="L10092" s="228" t="s">
        <v>23204</v>
      </c>
      <c r="M10092" s="229">
        <v>44806</v>
      </c>
      <c r="N10092" s="227" t="s">
        <v>19903</v>
      </c>
      <c r="O10092" s="243"/>
      <c r="P10092" s="227" t="s">
        <v>23760</v>
      </c>
      <c r="Q10092" s="243"/>
      <c r="S10092" s="354"/>
    </row>
    <row r="10093" spans="1:19" s="245" customFormat="1" ht="13.15" customHeight="1">
      <c r="A10093" s="245" t="str">
        <f t="shared" si="316"/>
        <v>2996936071144501875</v>
      </c>
      <c r="B10093" s="217" t="s">
        <v>19891</v>
      </c>
      <c r="C10093" s="227" t="s">
        <v>24086</v>
      </c>
      <c r="D10093" s="227" t="s">
        <v>3106</v>
      </c>
      <c r="E10093" s="227" t="s">
        <v>24094</v>
      </c>
      <c r="F10093" s="227" t="s">
        <v>3106</v>
      </c>
      <c r="G10093" s="227" t="s">
        <v>3106</v>
      </c>
      <c r="H10093" s="228" t="s">
        <v>19970</v>
      </c>
      <c r="I10093" s="228" t="s">
        <v>24088</v>
      </c>
      <c r="J10093" s="201" t="str">
        <f t="shared" si="315"/>
        <v>9999</v>
      </c>
      <c r="K10093" s="228" t="s">
        <v>23203</v>
      </c>
      <c r="L10093" s="228" t="s">
        <v>23204</v>
      </c>
      <c r="M10093" s="229">
        <v>44806</v>
      </c>
      <c r="N10093" s="227" t="s">
        <v>19969</v>
      </c>
      <c r="O10093" s="243"/>
      <c r="P10093" s="227" t="s">
        <v>19971</v>
      </c>
      <c r="Q10093" s="243"/>
      <c r="S10093" s="354"/>
    </row>
    <row r="10094" spans="1:19" s="245" customFormat="1" ht="13.15" customHeight="1">
      <c r="A10094" s="245" t="str">
        <f t="shared" si="316"/>
        <v>2996936081144501875</v>
      </c>
      <c r="B10094" s="217" t="s">
        <v>19891</v>
      </c>
      <c r="C10094" s="227" t="s">
        <v>24086</v>
      </c>
      <c r="D10094" s="227" t="s">
        <v>3106</v>
      </c>
      <c r="E10094" s="227" t="s">
        <v>24095</v>
      </c>
      <c r="F10094" s="227" t="s">
        <v>3106</v>
      </c>
      <c r="G10094" s="227" t="s">
        <v>3106</v>
      </c>
      <c r="H10094" s="228" t="s">
        <v>19904</v>
      </c>
      <c r="I10094" s="228" t="s">
        <v>24088</v>
      </c>
      <c r="J10094" s="201" t="str">
        <f t="shared" si="315"/>
        <v>9999</v>
      </c>
      <c r="K10094" s="228" t="s">
        <v>23203</v>
      </c>
      <c r="L10094" s="228" t="s">
        <v>23204</v>
      </c>
      <c r="M10094" s="229">
        <v>44806</v>
      </c>
      <c r="N10094" s="227" t="s">
        <v>19903</v>
      </c>
      <c r="O10094" s="243"/>
      <c r="P10094" s="227" t="s">
        <v>23760</v>
      </c>
      <c r="Q10094" s="243"/>
      <c r="S10094" s="354"/>
    </row>
    <row r="10095" spans="1:19" s="245" customFormat="1" ht="13.15" customHeight="1">
      <c r="A10095" s="245" t="str">
        <f t="shared" si="316"/>
        <v>2996936091144501875</v>
      </c>
      <c r="B10095" s="217" t="s">
        <v>19891</v>
      </c>
      <c r="C10095" s="227" t="s">
        <v>24086</v>
      </c>
      <c r="D10095" s="227" t="s">
        <v>3106</v>
      </c>
      <c r="E10095" s="227" t="s">
        <v>24096</v>
      </c>
      <c r="F10095" s="227" t="s">
        <v>3106</v>
      </c>
      <c r="G10095" s="227" t="s">
        <v>3106</v>
      </c>
      <c r="H10095" s="228" t="s">
        <v>19904</v>
      </c>
      <c r="I10095" s="228" t="s">
        <v>24088</v>
      </c>
      <c r="J10095" s="201" t="str">
        <f t="shared" si="315"/>
        <v>9999</v>
      </c>
      <c r="K10095" s="228" t="s">
        <v>23203</v>
      </c>
      <c r="L10095" s="228" t="s">
        <v>23204</v>
      </c>
      <c r="M10095" s="229">
        <v>44806</v>
      </c>
      <c r="N10095" s="227" t="s">
        <v>19903</v>
      </c>
      <c r="O10095" s="243"/>
      <c r="P10095" s="227" t="s">
        <v>23760</v>
      </c>
      <c r="Q10095" s="243"/>
      <c r="S10095" s="354"/>
    </row>
    <row r="10096" spans="1:19" s="245" customFormat="1" ht="13.15" customHeight="1">
      <c r="A10096" s="245" t="str">
        <f t="shared" si="316"/>
        <v>2996936101144501875</v>
      </c>
      <c r="B10096" s="217" t="s">
        <v>19891</v>
      </c>
      <c r="C10096" s="227" t="s">
        <v>24086</v>
      </c>
      <c r="D10096" s="227" t="s">
        <v>3106</v>
      </c>
      <c r="E10096" s="227" t="s">
        <v>24097</v>
      </c>
      <c r="F10096" s="227" t="s">
        <v>3106</v>
      </c>
      <c r="G10096" s="227" t="s">
        <v>3106</v>
      </c>
      <c r="H10096" s="228" t="s">
        <v>19904</v>
      </c>
      <c r="I10096" s="228" t="s">
        <v>24088</v>
      </c>
      <c r="J10096" s="201" t="str">
        <f t="shared" si="315"/>
        <v>9999</v>
      </c>
      <c r="K10096" s="228" t="s">
        <v>23203</v>
      </c>
      <c r="L10096" s="228" t="s">
        <v>23204</v>
      </c>
      <c r="M10096" s="229">
        <v>44806</v>
      </c>
      <c r="N10096" s="227" t="s">
        <v>19903</v>
      </c>
      <c r="O10096" s="243"/>
      <c r="P10096" s="227" t="s">
        <v>23760</v>
      </c>
      <c r="Q10096" s="243"/>
      <c r="S10096" s="354"/>
    </row>
    <row r="10097" spans="1:19" s="245" customFormat="1" ht="13.15" customHeight="1">
      <c r="A10097" s="245" t="str">
        <f t="shared" si="316"/>
        <v>2996936111144501875</v>
      </c>
      <c r="B10097" s="217" t="s">
        <v>19891</v>
      </c>
      <c r="C10097" s="227" t="s">
        <v>24086</v>
      </c>
      <c r="D10097" s="227" t="s">
        <v>3106</v>
      </c>
      <c r="E10097" s="227" t="s">
        <v>24098</v>
      </c>
      <c r="F10097" s="227" t="s">
        <v>3106</v>
      </c>
      <c r="G10097" s="227" t="s">
        <v>3106</v>
      </c>
      <c r="H10097" s="228" t="s">
        <v>19904</v>
      </c>
      <c r="I10097" s="228" t="s">
        <v>24088</v>
      </c>
      <c r="J10097" s="201" t="str">
        <f t="shared" si="315"/>
        <v>9999</v>
      </c>
      <c r="K10097" s="228" t="s">
        <v>23203</v>
      </c>
      <c r="L10097" s="228" t="s">
        <v>23204</v>
      </c>
      <c r="M10097" s="229">
        <v>44806</v>
      </c>
      <c r="N10097" s="227" t="s">
        <v>19903</v>
      </c>
      <c r="O10097" s="243"/>
      <c r="P10097" s="227" t="s">
        <v>23760</v>
      </c>
      <c r="Q10097" s="243"/>
      <c r="S10097" s="354"/>
    </row>
    <row r="10098" spans="1:19" s="245" customFormat="1" ht="13.15" customHeight="1">
      <c r="A10098" s="245" t="str">
        <f t="shared" si="316"/>
        <v>2996936121144501875</v>
      </c>
      <c r="B10098" s="217" t="s">
        <v>19891</v>
      </c>
      <c r="C10098" s="227" t="s">
        <v>24086</v>
      </c>
      <c r="D10098" s="227" t="s">
        <v>3106</v>
      </c>
      <c r="E10098" s="227" t="s">
        <v>24099</v>
      </c>
      <c r="F10098" s="227" t="s">
        <v>3106</v>
      </c>
      <c r="G10098" s="227" t="s">
        <v>3106</v>
      </c>
      <c r="H10098" s="228" t="s">
        <v>19904</v>
      </c>
      <c r="I10098" s="228" t="s">
        <v>24088</v>
      </c>
      <c r="J10098" s="201" t="str">
        <f t="shared" si="315"/>
        <v>9999</v>
      </c>
      <c r="K10098" s="228" t="s">
        <v>23203</v>
      </c>
      <c r="L10098" s="228" t="s">
        <v>23204</v>
      </c>
      <c r="M10098" s="229">
        <v>44806</v>
      </c>
      <c r="N10098" s="227" t="s">
        <v>19903</v>
      </c>
      <c r="O10098" s="243"/>
      <c r="P10098" s="227" t="s">
        <v>23760</v>
      </c>
      <c r="Q10098" s="243"/>
      <c r="S10098" s="354"/>
    </row>
    <row r="10099" spans="1:19" s="245" customFormat="1" ht="13.15" customHeight="1">
      <c r="A10099" s="245" t="str">
        <f t="shared" si="316"/>
        <v>3396780011144652512</v>
      </c>
      <c r="B10099" s="217" t="s">
        <v>19891</v>
      </c>
      <c r="C10099" s="227" t="s">
        <v>24100</v>
      </c>
      <c r="D10099" s="227" t="s">
        <v>3106</v>
      </c>
      <c r="E10099" s="227" t="s">
        <v>24101</v>
      </c>
      <c r="F10099" s="227" t="s">
        <v>3106</v>
      </c>
      <c r="G10099" s="227" t="s">
        <v>3106</v>
      </c>
      <c r="H10099" s="228" t="s">
        <v>24102</v>
      </c>
      <c r="I10099" s="228" t="s">
        <v>24103</v>
      </c>
      <c r="J10099" s="201" t="str">
        <f t="shared" si="315"/>
        <v>9999</v>
      </c>
      <c r="K10099" s="228" t="s">
        <v>23203</v>
      </c>
      <c r="L10099" s="228" t="s">
        <v>23204</v>
      </c>
      <c r="M10099" s="229">
        <v>44806</v>
      </c>
      <c r="N10099" s="227" t="s">
        <v>24104</v>
      </c>
      <c r="O10099" s="243"/>
      <c r="P10099" s="227" t="s">
        <v>20191</v>
      </c>
      <c r="Q10099" s="243"/>
      <c r="S10099" s="354"/>
    </row>
    <row r="10100" spans="1:19" s="245" customFormat="1" ht="13.15" customHeight="1">
      <c r="A10100" s="245" t="str">
        <f t="shared" si="316"/>
        <v>3396780021144652512</v>
      </c>
      <c r="B10100" s="217" t="s">
        <v>19891</v>
      </c>
      <c r="C10100" s="227" t="s">
        <v>24100</v>
      </c>
      <c r="D10100" s="227" t="s">
        <v>3106</v>
      </c>
      <c r="E10100" s="227" t="s">
        <v>24105</v>
      </c>
      <c r="F10100" s="227" t="s">
        <v>3106</v>
      </c>
      <c r="G10100" s="227" t="s">
        <v>3106</v>
      </c>
      <c r="H10100" s="228" t="s">
        <v>24102</v>
      </c>
      <c r="I10100" s="228" t="s">
        <v>24103</v>
      </c>
      <c r="J10100" s="201" t="str">
        <f t="shared" si="315"/>
        <v>9999</v>
      </c>
      <c r="K10100" s="228" t="s">
        <v>23203</v>
      </c>
      <c r="L10100" s="228" t="s">
        <v>23204</v>
      </c>
      <c r="M10100" s="229">
        <v>44806</v>
      </c>
      <c r="N10100" s="227" t="s">
        <v>24104</v>
      </c>
      <c r="O10100" s="243"/>
      <c r="P10100" s="227" t="s">
        <v>20191</v>
      </c>
      <c r="Q10100" s="243"/>
      <c r="S10100" s="354"/>
    </row>
    <row r="10101" spans="1:19" s="245" customFormat="1" ht="13.15" customHeight="1">
      <c r="A10101" s="245" t="str">
        <f t="shared" si="316"/>
        <v>3775686011144680299</v>
      </c>
      <c r="B10101" s="217" t="s">
        <v>19891</v>
      </c>
      <c r="C10101" s="227" t="s">
        <v>24106</v>
      </c>
      <c r="D10101" s="227" t="s">
        <v>3106</v>
      </c>
      <c r="E10101" s="227" t="s">
        <v>24107</v>
      </c>
      <c r="F10101" s="227" t="s">
        <v>3106</v>
      </c>
      <c r="G10101" s="227" t="s">
        <v>3106</v>
      </c>
      <c r="H10101" s="228" t="s">
        <v>23524</v>
      </c>
      <c r="I10101" s="228" t="s">
        <v>24108</v>
      </c>
      <c r="J10101" s="201" t="str">
        <f t="shared" si="315"/>
        <v>9999</v>
      </c>
      <c r="K10101" s="228" t="s">
        <v>23203</v>
      </c>
      <c r="L10101" s="228" t="s">
        <v>23204</v>
      </c>
      <c r="M10101" s="229">
        <v>44806</v>
      </c>
      <c r="N10101" s="227" t="s">
        <v>23526</v>
      </c>
      <c r="O10101" s="243"/>
      <c r="P10101" s="227" t="s">
        <v>23527</v>
      </c>
      <c r="Q10101" s="243"/>
      <c r="S10101" s="354"/>
    </row>
    <row r="10102" spans="1:19" s="245" customFormat="1" ht="13.15" customHeight="1">
      <c r="A10102" s="245" t="str">
        <f t="shared" si="316"/>
        <v>3775686021144680299</v>
      </c>
      <c r="B10102" s="217" t="s">
        <v>19891</v>
      </c>
      <c r="C10102" s="227" t="s">
        <v>24106</v>
      </c>
      <c r="D10102" s="227" t="s">
        <v>3106</v>
      </c>
      <c r="E10102" s="227" t="s">
        <v>24109</v>
      </c>
      <c r="F10102" s="227" t="s">
        <v>3106</v>
      </c>
      <c r="G10102" s="227" t="s">
        <v>3106</v>
      </c>
      <c r="H10102" s="228" t="s">
        <v>23524</v>
      </c>
      <c r="I10102" s="228" t="s">
        <v>24108</v>
      </c>
      <c r="J10102" s="201" t="str">
        <f t="shared" si="315"/>
        <v>9999</v>
      </c>
      <c r="K10102" s="228" t="s">
        <v>23203</v>
      </c>
      <c r="L10102" s="228" t="s">
        <v>23204</v>
      </c>
      <c r="M10102" s="229">
        <v>44806</v>
      </c>
      <c r="N10102" s="227" t="s">
        <v>23526</v>
      </c>
      <c r="O10102" s="243"/>
      <c r="P10102" s="227" t="s">
        <v>23527</v>
      </c>
      <c r="Q10102" s="243"/>
      <c r="S10102" s="354"/>
    </row>
    <row r="10103" spans="1:19" s="245" customFormat="1" ht="13.15" customHeight="1">
      <c r="A10103" s="245" t="str">
        <f t="shared" si="316"/>
        <v>1876385011154403665</v>
      </c>
      <c r="B10103" s="217" t="s">
        <v>19891</v>
      </c>
      <c r="C10103" s="227" t="s">
        <v>24110</v>
      </c>
      <c r="D10103" s="227" t="s">
        <v>3106</v>
      </c>
      <c r="E10103" s="227" t="s">
        <v>24111</v>
      </c>
      <c r="F10103" s="227" t="s">
        <v>3106</v>
      </c>
      <c r="G10103" s="227" t="s">
        <v>3106</v>
      </c>
      <c r="H10103" s="228" t="s">
        <v>19904</v>
      </c>
      <c r="I10103" s="228" t="s">
        <v>24112</v>
      </c>
      <c r="J10103" s="201" t="str">
        <f t="shared" si="315"/>
        <v>9999</v>
      </c>
      <c r="K10103" s="228" t="s">
        <v>23203</v>
      </c>
      <c r="L10103" s="228" t="s">
        <v>23204</v>
      </c>
      <c r="M10103" s="229">
        <v>44806</v>
      </c>
      <c r="N10103" s="227" t="s">
        <v>19903</v>
      </c>
      <c r="O10103" s="243"/>
      <c r="P10103" s="227" t="s">
        <v>23760</v>
      </c>
      <c r="Q10103" s="243"/>
      <c r="S10103" s="354"/>
    </row>
    <row r="10104" spans="1:19" s="245" customFormat="1" ht="13.15" customHeight="1">
      <c r="A10104" s="245" t="str">
        <f t="shared" si="316"/>
        <v>1876385021154403665</v>
      </c>
      <c r="B10104" s="217" t="s">
        <v>19891</v>
      </c>
      <c r="C10104" s="227" t="s">
        <v>24110</v>
      </c>
      <c r="D10104" s="227" t="s">
        <v>3106</v>
      </c>
      <c r="E10104" s="227" t="s">
        <v>24113</v>
      </c>
      <c r="F10104" s="227" t="s">
        <v>3106</v>
      </c>
      <c r="G10104" s="227" t="s">
        <v>3106</v>
      </c>
      <c r="H10104" s="228" t="s">
        <v>19904</v>
      </c>
      <c r="I10104" s="228" t="s">
        <v>24112</v>
      </c>
      <c r="J10104" s="201" t="str">
        <f t="shared" si="315"/>
        <v>9999</v>
      </c>
      <c r="K10104" s="228" t="s">
        <v>23203</v>
      </c>
      <c r="L10104" s="228" t="s">
        <v>23204</v>
      </c>
      <c r="M10104" s="229">
        <v>44806</v>
      </c>
      <c r="N10104" s="227" t="s">
        <v>19903</v>
      </c>
      <c r="O10104" s="243"/>
      <c r="P10104" s="227" t="s">
        <v>23507</v>
      </c>
      <c r="Q10104" s="243"/>
      <c r="S10104" s="354"/>
    </row>
    <row r="10105" spans="1:19" s="245" customFormat="1" ht="13.15" customHeight="1">
      <c r="A10105" s="245" t="str">
        <f t="shared" si="316"/>
        <v>1876385031154403665</v>
      </c>
      <c r="B10105" s="217" t="s">
        <v>19891</v>
      </c>
      <c r="C10105" s="227" t="s">
        <v>24110</v>
      </c>
      <c r="D10105" s="227" t="s">
        <v>3106</v>
      </c>
      <c r="E10105" s="227" t="s">
        <v>24114</v>
      </c>
      <c r="F10105" s="227" t="s">
        <v>3106</v>
      </c>
      <c r="G10105" s="227" t="s">
        <v>3106</v>
      </c>
      <c r="H10105" s="228" t="s">
        <v>19904</v>
      </c>
      <c r="I10105" s="228" t="s">
        <v>24112</v>
      </c>
      <c r="J10105" s="201" t="str">
        <f t="shared" si="315"/>
        <v>9999</v>
      </c>
      <c r="K10105" s="228" t="s">
        <v>23203</v>
      </c>
      <c r="L10105" s="228" t="s">
        <v>23204</v>
      </c>
      <c r="M10105" s="229">
        <v>44806</v>
      </c>
      <c r="N10105" s="227" t="s">
        <v>19903</v>
      </c>
      <c r="O10105" s="243"/>
      <c r="P10105" s="227" t="s">
        <v>23760</v>
      </c>
      <c r="Q10105" s="243"/>
      <c r="S10105" s="354"/>
    </row>
    <row r="10106" spans="1:19" s="245" customFormat="1" ht="13.15" customHeight="1">
      <c r="A10106" s="245" t="str">
        <f t="shared" si="316"/>
        <v>1876385041154403665</v>
      </c>
      <c r="B10106" s="217" t="s">
        <v>19891</v>
      </c>
      <c r="C10106" s="227" t="s">
        <v>24110</v>
      </c>
      <c r="D10106" s="227" t="s">
        <v>3106</v>
      </c>
      <c r="E10106" s="227" t="s">
        <v>24115</v>
      </c>
      <c r="F10106" s="227" t="s">
        <v>3106</v>
      </c>
      <c r="G10106" s="227" t="s">
        <v>3106</v>
      </c>
      <c r="H10106" s="228" t="s">
        <v>19904</v>
      </c>
      <c r="I10106" s="228" t="s">
        <v>24112</v>
      </c>
      <c r="J10106" s="201" t="str">
        <f t="shared" si="315"/>
        <v>9999</v>
      </c>
      <c r="K10106" s="228" t="s">
        <v>23203</v>
      </c>
      <c r="L10106" s="228" t="s">
        <v>23204</v>
      </c>
      <c r="M10106" s="229">
        <v>44806</v>
      </c>
      <c r="N10106" s="227" t="s">
        <v>19903</v>
      </c>
      <c r="O10106" s="243"/>
      <c r="P10106" s="227" t="s">
        <v>23760</v>
      </c>
      <c r="Q10106" s="243"/>
      <c r="S10106" s="354"/>
    </row>
    <row r="10107" spans="1:19" s="245" customFormat="1" ht="13.15" customHeight="1">
      <c r="A10107" s="245" t="str">
        <f t="shared" si="316"/>
        <v>1876385051154403665</v>
      </c>
      <c r="B10107" s="217" t="s">
        <v>19891</v>
      </c>
      <c r="C10107" s="227" t="s">
        <v>24110</v>
      </c>
      <c r="D10107" s="227" t="s">
        <v>3106</v>
      </c>
      <c r="E10107" s="227" t="s">
        <v>24116</v>
      </c>
      <c r="F10107" s="227" t="s">
        <v>3106</v>
      </c>
      <c r="G10107" s="227" t="s">
        <v>3106</v>
      </c>
      <c r="H10107" s="228" t="s">
        <v>19904</v>
      </c>
      <c r="I10107" s="228" t="s">
        <v>24112</v>
      </c>
      <c r="J10107" s="201" t="str">
        <f t="shared" si="315"/>
        <v>9999</v>
      </c>
      <c r="K10107" s="228" t="s">
        <v>23203</v>
      </c>
      <c r="L10107" s="228" t="s">
        <v>23204</v>
      </c>
      <c r="M10107" s="229">
        <v>44806</v>
      </c>
      <c r="N10107" s="227" t="s">
        <v>19903</v>
      </c>
      <c r="O10107" s="243"/>
      <c r="P10107" s="227" t="s">
        <v>23760</v>
      </c>
      <c r="Q10107" s="243"/>
      <c r="S10107" s="354"/>
    </row>
    <row r="10108" spans="1:19" s="245" customFormat="1" ht="13.15" customHeight="1">
      <c r="A10108" s="245" t="str">
        <f t="shared" si="316"/>
        <v>1876385061154403665</v>
      </c>
      <c r="B10108" s="217" t="s">
        <v>19891</v>
      </c>
      <c r="C10108" s="227" t="s">
        <v>24110</v>
      </c>
      <c r="D10108" s="227" t="s">
        <v>3106</v>
      </c>
      <c r="E10108" s="227" t="s">
        <v>24117</v>
      </c>
      <c r="F10108" s="227" t="s">
        <v>3106</v>
      </c>
      <c r="G10108" s="227" t="s">
        <v>3106</v>
      </c>
      <c r="H10108" s="228" t="s">
        <v>19904</v>
      </c>
      <c r="I10108" s="228" t="s">
        <v>24112</v>
      </c>
      <c r="J10108" s="201" t="str">
        <f t="shared" si="315"/>
        <v>9999</v>
      </c>
      <c r="K10108" s="228" t="s">
        <v>23203</v>
      </c>
      <c r="L10108" s="228" t="s">
        <v>23204</v>
      </c>
      <c r="M10108" s="229">
        <v>44806</v>
      </c>
      <c r="N10108" s="227" t="s">
        <v>19903</v>
      </c>
      <c r="O10108" s="243"/>
      <c r="P10108" s="227" t="s">
        <v>23507</v>
      </c>
      <c r="Q10108" s="243"/>
      <c r="S10108" s="354"/>
    </row>
    <row r="10109" spans="1:19" s="245" customFormat="1" ht="13.15" customHeight="1">
      <c r="A10109" s="245" t="str">
        <f t="shared" si="316"/>
        <v>1876385071154403665</v>
      </c>
      <c r="B10109" s="217" t="s">
        <v>19891</v>
      </c>
      <c r="C10109" s="227" t="s">
        <v>24110</v>
      </c>
      <c r="D10109" s="227" t="s">
        <v>3106</v>
      </c>
      <c r="E10109" s="227" t="s">
        <v>24118</v>
      </c>
      <c r="F10109" s="227" t="s">
        <v>3106</v>
      </c>
      <c r="G10109" s="227" t="s">
        <v>3106</v>
      </c>
      <c r="H10109" s="228" t="s">
        <v>19904</v>
      </c>
      <c r="I10109" s="228" t="s">
        <v>24112</v>
      </c>
      <c r="J10109" s="201" t="str">
        <f t="shared" si="315"/>
        <v>9999</v>
      </c>
      <c r="K10109" s="228" t="s">
        <v>23203</v>
      </c>
      <c r="L10109" s="228" t="s">
        <v>23204</v>
      </c>
      <c r="M10109" s="229">
        <v>44806</v>
      </c>
      <c r="N10109" s="227" t="s">
        <v>19903</v>
      </c>
      <c r="O10109" s="243"/>
      <c r="P10109" s="227" t="s">
        <v>23760</v>
      </c>
      <c r="Q10109" s="243"/>
      <c r="S10109" s="354"/>
    </row>
    <row r="10110" spans="1:19" s="245" customFormat="1" ht="13.15" customHeight="1">
      <c r="A10110" s="245" t="str">
        <f t="shared" si="316"/>
        <v>1876385081154403665</v>
      </c>
      <c r="B10110" s="217" t="s">
        <v>19891</v>
      </c>
      <c r="C10110" s="227" t="s">
        <v>24110</v>
      </c>
      <c r="D10110" s="227" t="s">
        <v>3106</v>
      </c>
      <c r="E10110" s="227" t="s">
        <v>24119</v>
      </c>
      <c r="F10110" s="227" t="s">
        <v>3106</v>
      </c>
      <c r="G10110" s="227" t="s">
        <v>3106</v>
      </c>
      <c r="H10110" s="228" t="s">
        <v>19904</v>
      </c>
      <c r="I10110" s="228" t="s">
        <v>24112</v>
      </c>
      <c r="J10110" s="201" t="str">
        <f t="shared" si="315"/>
        <v>9999</v>
      </c>
      <c r="K10110" s="228" t="s">
        <v>23203</v>
      </c>
      <c r="L10110" s="228" t="s">
        <v>23204</v>
      </c>
      <c r="M10110" s="229">
        <v>44806</v>
      </c>
      <c r="N10110" s="227" t="s">
        <v>19903</v>
      </c>
      <c r="O10110" s="243"/>
      <c r="P10110" s="227" t="s">
        <v>23507</v>
      </c>
      <c r="Q10110" s="243"/>
      <c r="S10110" s="354"/>
    </row>
    <row r="10111" spans="1:19" s="245" customFormat="1" ht="13.15" customHeight="1">
      <c r="A10111" s="245" t="str">
        <f t="shared" si="316"/>
        <v>1876385091154403665</v>
      </c>
      <c r="B10111" s="217" t="s">
        <v>19891</v>
      </c>
      <c r="C10111" s="227" t="s">
        <v>24110</v>
      </c>
      <c r="D10111" s="227" t="s">
        <v>3106</v>
      </c>
      <c r="E10111" s="227" t="s">
        <v>24120</v>
      </c>
      <c r="F10111" s="227" t="s">
        <v>3106</v>
      </c>
      <c r="G10111" s="227" t="s">
        <v>3106</v>
      </c>
      <c r="H10111" s="228" t="s">
        <v>19904</v>
      </c>
      <c r="I10111" s="228" t="s">
        <v>24112</v>
      </c>
      <c r="J10111" s="201" t="str">
        <f t="shared" si="315"/>
        <v>9999</v>
      </c>
      <c r="K10111" s="228" t="s">
        <v>23203</v>
      </c>
      <c r="L10111" s="228" t="s">
        <v>23204</v>
      </c>
      <c r="M10111" s="229">
        <v>44806</v>
      </c>
      <c r="N10111" s="227" t="s">
        <v>19903</v>
      </c>
      <c r="O10111" s="243"/>
      <c r="P10111" s="227" t="s">
        <v>23507</v>
      </c>
      <c r="Q10111" s="243"/>
      <c r="S10111" s="354"/>
    </row>
    <row r="10112" spans="1:19" s="245" customFormat="1" ht="13.15" customHeight="1">
      <c r="A10112" s="245" t="str">
        <f t="shared" si="316"/>
        <v>1876385101154403665</v>
      </c>
      <c r="B10112" s="217" t="s">
        <v>19891</v>
      </c>
      <c r="C10112" s="227" t="s">
        <v>24110</v>
      </c>
      <c r="D10112" s="227" t="s">
        <v>3106</v>
      </c>
      <c r="E10112" s="227" t="s">
        <v>24121</v>
      </c>
      <c r="F10112" s="227" t="s">
        <v>3106</v>
      </c>
      <c r="G10112" s="227" t="s">
        <v>3106</v>
      </c>
      <c r="H10112" s="228" t="s">
        <v>19904</v>
      </c>
      <c r="I10112" s="228" t="s">
        <v>24112</v>
      </c>
      <c r="J10112" s="201" t="str">
        <f t="shared" si="315"/>
        <v>9999</v>
      </c>
      <c r="K10112" s="228" t="s">
        <v>23203</v>
      </c>
      <c r="L10112" s="228" t="s">
        <v>23204</v>
      </c>
      <c r="M10112" s="229">
        <v>44806</v>
      </c>
      <c r="N10112" s="227" t="s">
        <v>19903</v>
      </c>
      <c r="O10112" s="243"/>
      <c r="P10112" s="227" t="s">
        <v>23507</v>
      </c>
      <c r="Q10112" s="243"/>
      <c r="S10112" s="354"/>
    </row>
    <row r="10113" spans="1:19" s="245" customFormat="1" ht="13.15" customHeight="1">
      <c r="A10113" s="245" t="str">
        <f t="shared" si="316"/>
        <v>1876385111154403665</v>
      </c>
      <c r="B10113" s="217" t="s">
        <v>19891</v>
      </c>
      <c r="C10113" s="227" t="s">
        <v>24110</v>
      </c>
      <c r="D10113" s="227" t="s">
        <v>3106</v>
      </c>
      <c r="E10113" s="227" t="s">
        <v>24122</v>
      </c>
      <c r="F10113" s="227" t="s">
        <v>3106</v>
      </c>
      <c r="G10113" s="227" t="s">
        <v>3106</v>
      </c>
      <c r="H10113" s="228" t="s">
        <v>19904</v>
      </c>
      <c r="I10113" s="228" t="s">
        <v>24112</v>
      </c>
      <c r="J10113" s="201" t="str">
        <f t="shared" si="315"/>
        <v>9999</v>
      </c>
      <c r="K10113" s="228" t="s">
        <v>23203</v>
      </c>
      <c r="L10113" s="228" t="s">
        <v>23204</v>
      </c>
      <c r="M10113" s="229">
        <v>44806</v>
      </c>
      <c r="N10113" s="227" t="s">
        <v>19903</v>
      </c>
      <c r="O10113" s="243"/>
      <c r="P10113" s="227" t="s">
        <v>23507</v>
      </c>
      <c r="Q10113" s="243"/>
      <c r="S10113" s="354"/>
    </row>
    <row r="10114" spans="1:19" s="245" customFormat="1" ht="13.15" customHeight="1">
      <c r="A10114" s="245" t="str">
        <f t="shared" si="316"/>
        <v>1876385121154403665</v>
      </c>
      <c r="B10114" s="217" t="s">
        <v>19891</v>
      </c>
      <c r="C10114" s="227" t="s">
        <v>24110</v>
      </c>
      <c r="D10114" s="227" t="s">
        <v>3106</v>
      </c>
      <c r="E10114" s="227" t="s">
        <v>24123</v>
      </c>
      <c r="F10114" s="227" t="s">
        <v>3106</v>
      </c>
      <c r="G10114" s="227" t="s">
        <v>3106</v>
      </c>
      <c r="H10114" s="228" t="s">
        <v>19904</v>
      </c>
      <c r="I10114" s="228" t="s">
        <v>24112</v>
      </c>
      <c r="J10114" s="201" t="str">
        <f t="shared" si="315"/>
        <v>9999</v>
      </c>
      <c r="K10114" s="228" t="s">
        <v>23203</v>
      </c>
      <c r="L10114" s="228" t="s">
        <v>23204</v>
      </c>
      <c r="M10114" s="229">
        <v>44806</v>
      </c>
      <c r="N10114" s="227" t="s">
        <v>19903</v>
      </c>
      <c r="O10114" s="243"/>
      <c r="P10114" s="227" t="s">
        <v>23507</v>
      </c>
      <c r="Q10114" s="243"/>
      <c r="S10114" s="354"/>
    </row>
    <row r="10115" spans="1:19" s="245" customFormat="1" ht="13.15" customHeight="1">
      <c r="A10115" s="245" t="str">
        <f t="shared" si="316"/>
        <v>1876385131154403665</v>
      </c>
      <c r="B10115" s="217" t="s">
        <v>19891</v>
      </c>
      <c r="C10115" s="227" t="s">
        <v>24110</v>
      </c>
      <c r="D10115" s="227" t="s">
        <v>3106</v>
      </c>
      <c r="E10115" s="227" t="s">
        <v>24124</v>
      </c>
      <c r="F10115" s="227" t="s">
        <v>3106</v>
      </c>
      <c r="G10115" s="227" t="s">
        <v>3106</v>
      </c>
      <c r="H10115" s="228" t="s">
        <v>19904</v>
      </c>
      <c r="I10115" s="228" t="s">
        <v>24112</v>
      </c>
      <c r="J10115" s="201" t="str">
        <f t="shared" ref="J10115:J10178" si="317">B10115</f>
        <v>9999</v>
      </c>
      <c r="K10115" s="228" t="s">
        <v>23203</v>
      </c>
      <c r="L10115" s="228" t="s">
        <v>23204</v>
      </c>
      <c r="M10115" s="229">
        <v>44806</v>
      </c>
      <c r="N10115" s="227" t="s">
        <v>19903</v>
      </c>
      <c r="O10115" s="243"/>
      <c r="P10115" s="227" t="s">
        <v>23760</v>
      </c>
      <c r="Q10115" s="243"/>
      <c r="S10115" s="354"/>
    </row>
    <row r="10116" spans="1:19" s="245" customFormat="1" ht="13.15" customHeight="1">
      <c r="A10116" s="245" t="str">
        <f t="shared" si="316"/>
        <v>1876385141154403665</v>
      </c>
      <c r="B10116" s="217" t="s">
        <v>19891</v>
      </c>
      <c r="C10116" s="227" t="s">
        <v>24110</v>
      </c>
      <c r="D10116" s="227" t="s">
        <v>3106</v>
      </c>
      <c r="E10116" s="227" t="s">
        <v>24125</v>
      </c>
      <c r="F10116" s="227" t="s">
        <v>3106</v>
      </c>
      <c r="G10116" s="227" t="s">
        <v>3106</v>
      </c>
      <c r="H10116" s="228" t="s">
        <v>19904</v>
      </c>
      <c r="I10116" s="228" t="s">
        <v>24112</v>
      </c>
      <c r="J10116" s="201" t="str">
        <f t="shared" si="317"/>
        <v>9999</v>
      </c>
      <c r="K10116" s="228" t="s">
        <v>23203</v>
      </c>
      <c r="L10116" s="228" t="s">
        <v>23204</v>
      </c>
      <c r="M10116" s="229">
        <v>44806</v>
      </c>
      <c r="N10116" s="227" t="s">
        <v>19903</v>
      </c>
      <c r="O10116" s="243"/>
      <c r="P10116" s="227" t="s">
        <v>23760</v>
      </c>
      <c r="Q10116" s="243"/>
      <c r="S10116" s="354"/>
    </row>
    <row r="10117" spans="1:19" s="245" customFormat="1" ht="13.15" customHeight="1">
      <c r="A10117" s="245" t="str">
        <f t="shared" si="316"/>
        <v>1876385151154403665</v>
      </c>
      <c r="B10117" s="217" t="s">
        <v>19891</v>
      </c>
      <c r="C10117" s="227" t="s">
        <v>24110</v>
      </c>
      <c r="D10117" s="227" t="s">
        <v>3106</v>
      </c>
      <c r="E10117" s="227" t="s">
        <v>24126</v>
      </c>
      <c r="F10117" s="227" t="s">
        <v>3106</v>
      </c>
      <c r="G10117" s="227" t="s">
        <v>3106</v>
      </c>
      <c r="H10117" s="228" t="s">
        <v>19904</v>
      </c>
      <c r="I10117" s="228" t="s">
        <v>24112</v>
      </c>
      <c r="J10117" s="201" t="str">
        <f t="shared" si="317"/>
        <v>9999</v>
      </c>
      <c r="K10117" s="228" t="s">
        <v>23203</v>
      </c>
      <c r="L10117" s="228" t="s">
        <v>23204</v>
      </c>
      <c r="M10117" s="229">
        <v>44806</v>
      </c>
      <c r="N10117" s="227" t="s">
        <v>19903</v>
      </c>
      <c r="O10117" s="243"/>
      <c r="P10117" s="227" t="s">
        <v>23507</v>
      </c>
      <c r="Q10117" s="243"/>
      <c r="S10117" s="354"/>
    </row>
    <row r="10118" spans="1:19" s="245" customFormat="1" ht="13.15" customHeight="1">
      <c r="A10118" s="245" t="str">
        <f t="shared" si="316"/>
        <v>1876385161154403665</v>
      </c>
      <c r="B10118" s="217" t="s">
        <v>19891</v>
      </c>
      <c r="C10118" s="227" t="s">
        <v>24110</v>
      </c>
      <c r="D10118" s="227" t="s">
        <v>3106</v>
      </c>
      <c r="E10118" s="227" t="s">
        <v>24127</v>
      </c>
      <c r="F10118" s="227" t="s">
        <v>3106</v>
      </c>
      <c r="G10118" s="227" t="s">
        <v>3106</v>
      </c>
      <c r="H10118" s="228" t="s">
        <v>19904</v>
      </c>
      <c r="I10118" s="228" t="s">
        <v>24112</v>
      </c>
      <c r="J10118" s="201" t="str">
        <f t="shared" si="317"/>
        <v>9999</v>
      </c>
      <c r="K10118" s="228" t="s">
        <v>23203</v>
      </c>
      <c r="L10118" s="228" t="s">
        <v>23204</v>
      </c>
      <c r="M10118" s="229">
        <v>44806</v>
      </c>
      <c r="N10118" s="227" t="s">
        <v>19903</v>
      </c>
      <c r="O10118" s="243"/>
      <c r="P10118" s="227" t="s">
        <v>23507</v>
      </c>
      <c r="Q10118" s="243"/>
      <c r="S10118" s="354"/>
    </row>
    <row r="10119" spans="1:19" s="245" customFormat="1" ht="13.15" customHeight="1">
      <c r="A10119" s="245" t="str">
        <f t="shared" si="316"/>
        <v>1876385171154403665</v>
      </c>
      <c r="B10119" s="217" t="s">
        <v>19891</v>
      </c>
      <c r="C10119" s="227" t="s">
        <v>24110</v>
      </c>
      <c r="D10119" s="227" t="s">
        <v>3106</v>
      </c>
      <c r="E10119" s="227" t="s">
        <v>24128</v>
      </c>
      <c r="F10119" s="227" t="s">
        <v>3106</v>
      </c>
      <c r="G10119" s="227" t="s">
        <v>3106</v>
      </c>
      <c r="H10119" s="228" t="s">
        <v>19904</v>
      </c>
      <c r="I10119" s="228" t="s">
        <v>24112</v>
      </c>
      <c r="J10119" s="201" t="str">
        <f t="shared" si="317"/>
        <v>9999</v>
      </c>
      <c r="K10119" s="228" t="s">
        <v>23203</v>
      </c>
      <c r="L10119" s="228" t="s">
        <v>23204</v>
      </c>
      <c r="M10119" s="229">
        <v>44806</v>
      </c>
      <c r="N10119" s="227" t="s">
        <v>19903</v>
      </c>
      <c r="O10119" s="243"/>
      <c r="P10119" s="227" t="s">
        <v>23760</v>
      </c>
      <c r="Q10119" s="243"/>
      <c r="S10119" s="354"/>
    </row>
    <row r="10120" spans="1:19" s="245" customFormat="1" ht="13.15" customHeight="1">
      <c r="A10120" s="245" t="str">
        <f t="shared" si="316"/>
        <v>1876385181154403665</v>
      </c>
      <c r="B10120" s="217" t="s">
        <v>19891</v>
      </c>
      <c r="C10120" s="227" t="s">
        <v>24110</v>
      </c>
      <c r="D10120" s="227" t="s">
        <v>3106</v>
      </c>
      <c r="E10120" s="227" t="s">
        <v>24129</v>
      </c>
      <c r="F10120" s="227" t="s">
        <v>3106</v>
      </c>
      <c r="G10120" s="227" t="s">
        <v>3106</v>
      </c>
      <c r="H10120" s="228" t="s">
        <v>19904</v>
      </c>
      <c r="I10120" s="228" t="s">
        <v>24112</v>
      </c>
      <c r="J10120" s="201" t="str">
        <f t="shared" si="317"/>
        <v>9999</v>
      </c>
      <c r="K10120" s="228" t="s">
        <v>23203</v>
      </c>
      <c r="L10120" s="228" t="s">
        <v>23204</v>
      </c>
      <c r="M10120" s="229">
        <v>44806</v>
      </c>
      <c r="N10120" s="227" t="s">
        <v>19903</v>
      </c>
      <c r="O10120" s="243"/>
      <c r="P10120" s="227" t="s">
        <v>23760</v>
      </c>
      <c r="Q10120" s="243"/>
      <c r="S10120" s="354"/>
    </row>
    <row r="10121" spans="1:19" s="245" customFormat="1" ht="13.15" customHeight="1">
      <c r="A10121" s="245" t="str">
        <f t="shared" si="316"/>
        <v>1876385191154403665</v>
      </c>
      <c r="B10121" s="217" t="s">
        <v>19891</v>
      </c>
      <c r="C10121" s="227" t="s">
        <v>24110</v>
      </c>
      <c r="D10121" s="227" t="s">
        <v>3106</v>
      </c>
      <c r="E10121" s="227" t="s">
        <v>24130</v>
      </c>
      <c r="F10121" s="227" t="s">
        <v>3106</v>
      </c>
      <c r="G10121" s="227" t="s">
        <v>3106</v>
      </c>
      <c r="H10121" s="228" t="s">
        <v>19904</v>
      </c>
      <c r="I10121" s="228" t="s">
        <v>24112</v>
      </c>
      <c r="J10121" s="201" t="str">
        <f t="shared" si="317"/>
        <v>9999</v>
      </c>
      <c r="K10121" s="228" t="s">
        <v>23203</v>
      </c>
      <c r="L10121" s="228" t="s">
        <v>23204</v>
      </c>
      <c r="M10121" s="229">
        <v>44806</v>
      </c>
      <c r="N10121" s="227" t="s">
        <v>19903</v>
      </c>
      <c r="O10121" s="243"/>
      <c r="P10121" s="227" t="s">
        <v>23760</v>
      </c>
      <c r="Q10121" s="243"/>
      <c r="S10121" s="354"/>
    </row>
    <row r="10122" spans="1:19" s="245" customFormat="1" ht="13.15" customHeight="1">
      <c r="A10122" s="245" t="str">
        <f t="shared" si="316"/>
        <v>1876385201154403665</v>
      </c>
      <c r="B10122" s="217" t="s">
        <v>19891</v>
      </c>
      <c r="C10122" s="227" t="s">
        <v>24110</v>
      </c>
      <c r="D10122" s="227" t="s">
        <v>3106</v>
      </c>
      <c r="E10122" s="227" t="s">
        <v>24131</v>
      </c>
      <c r="F10122" s="227" t="s">
        <v>3106</v>
      </c>
      <c r="G10122" s="227" t="s">
        <v>3106</v>
      </c>
      <c r="H10122" s="228" t="s">
        <v>19904</v>
      </c>
      <c r="I10122" s="228" t="s">
        <v>24112</v>
      </c>
      <c r="J10122" s="201" t="str">
        <f t="shared" si="317"/>
        <v>9999</v>
      </c>
      <c r="K10122" s="228" t="s">
        <v>23203</v>
      </c>
      <c r="L10122" s="228" t="s">
        <v>23204</v>
      </c>
      <c r="M10122" s="229">
        <v>44806</v>
      </c>
      <c r="N10122" s="227" t="s">
        <v>19903</v>
      </c>
      <c r="O10122" s="243"/>
      <c r="P10122" s="227" t="s">
        <v>23760</v>
      </c>
      <c r="Q10122" s="243"/>
      <c r="S10122" s="354"/>
    </row>
    <row r="10123" spans="1:19" s="245" customFormat="1" ht="13.15" customHeight="1">
      <c r="A10123" s="245" t="str">
        <f t="shared" si="316"/>
        <v>1876385211154403665</v>
      </c>
      <c r="B10123" s="217" t="s">
        <v>19891</v>
      </c>
      <c r="C10123" s="227" t="s">
        <v>24110</v>
      </c>
      <c r="D10123" s="227" t="s">
        <v>3106</v>
      </c>
      <c r="E10123" s="227" t="s">
        <v>24132</v>
      </c>
      <c r="F10123" s="227" t="s">
        <v>3106</v>
      </c>
      <c r="G10123" s="227" t="s">
        <v>3106</v>
      </c>
      <c r="H10123" s="228" t="s">
        <v>19904</v>
      </c>
      <c r="I10123" s="228" t="s">
        <v>24112</v>
      </c>
      <c r="J10123" s="201" t="str">
        <f t="shared" si="317"/>
        <v>9999</v>
      </c>
      <c r="K10123" s="228" t="s">
        <v>23203</v>
      </c>
      <c r="L10123" s="228" t="s">
        <v>23204</v>
      </c>
      <c r="M10123" s="229">
        <v>44806</v>
      </c>
      <c r="N10123" s="227" t="s">
        <v>19903</v>
      </c>
      <c r="O10123" s="243"/>
      <c r="P10123" s="227" t="s">
        <v>23507</v>
      </c>
      <c r="Q10123" s="243"/>
      <c r="S10123" s="354"/>
    </row>
    <row r="10124" spans="1:19" s="245" customFormat="1" ht="13.15" customHeight="1">
      <c r="A10124" s="245" t="str">
        <f t="shared" si="316"/>
        <v>1876385221154403665</v>
      </c>
      <c r="B10124" s="217" t="s">
        <v>19891</v>
      </c>
      <c r="C10124" s="227" t="s">
        <v>24110</v>
      </c>
      <c r="D10124" s="227" t="s">
        <v>3106</v>
      </c>
      <c r="E10124" s="227" t="s">
        <v>24133</v>
      </c>
      <c r="F10124" s="227" t="s">
        <v>3106</v>
      </c>
      <c r="G10124" s="227" t="s">
        <v>3106</v>
      </c>
      <c r="H10124" s="228" t="s">
        <v>19904</v>
      </c>
      <c r="I10124" s="228" t="s">
        <v>24112</v>
      </c>
      <c r="J10124" s="201" t="str">
        <f t="shared" si="317"/>
        <v>9999</v>
      </c>
      <c r="K10124" s="228" t="s">
        <v>23203</v>
      </c>
      <c r="L10124" s="228" t="s">
        <v>23204</v>
      </c>
      <c r="M10124" s="229">
        <v>44806</v>
      </c>
      <c r="N10124" s="227" t="s">
        <v>19903</v>
      </c>
      <c r="O10124" s="243"/>
      <c r="P10124" s="227" t="s">
        <v>23507</v>
      </c>
      <c r="Q10124" s="243"/>
      <c r="S10124" s="354"/>
    </row>
    <row r="10125" spans="1:19" s="245" customFormat="1" ht="13.15" customHeight="1">
      <c r="A10125" s="245" t="str">
        <f t="shared" si="316"/>
        <v>1876385231154403665</v>
      </c>
      <c r="B10125" s="217" t="s">
        <v>19891</v>
      </c>
      <c r="C10125" s="227" t="s">
        <v>24110</v>
      </c>
      <c r="D10125" s="227" t="s">
        <v>3106</v>
      </c>
      <c r="E10125" s="227" t="s">
        <v>24134</v>
      </c>
      <c r="F10125" s="227" t="s">
        <v>3106</v>
      </c>
      <c r="G10125" s="227" t="s">
        <v>3106</v>
      </c>
      <c r="H10125" s="228" t="s">
        <v>19904</v>
      </c>
      <c r="I10125" s="228" t="s">
        <v>24112</v>
      </c>
      <c r="J10125" s="201" t="str">
        <f t="shared" si="317"/>
        <v>9999</v>
      </c>
      <c r="K10125" s="228" t="s">
        <v>23203</v>
      </c>
      <c r="L10125" s="228" t="s">
        <v>23204</v>
      </c>
      <c r="M10125" s="229">
        <v>44806</v>
      </c>
      <c r="N10125" s="227" t="s">
        <v>19903</v>
      </c>
      <c r="O10125" s="243"/>
      <c r="P10125" s="227" t="s">
        <v>23760</v>
      </c>
      <c r="Q10125" s="243"/>
      <c r="S10125" s="354"/>
    </row>
    <row r="10126" spans="1:19" s="245" customFormat="1" ht="13.15" customHeight="1">
      <c r="A10126" s="245" t="str">
        <f t="shared" si="316"/>
        <v>1876385241154403665</v>
      </c>
      <c r="B10126" s="217" t="s">
        <v>19891</v>
      </c>
      <c r="C10126" s="227" t="s">
        <v>24110</v>
      </c>
      <c r="D10126" s="227" t="s">
        <v>3106</v>
      </c>
      <c r="E10126" s="227" t="s">
        <v>24135</v>
      </c>
      <c r="F10126" s="227" t="s">
        <v>3106</v>
      </c>
      <c r="G10126" s="227" t="s">
        <v>3106</v>
      </c>
      <c r="H10126" s="228" t="s">
        <v>19904</v>
      </c>
      <c r="I10126" s="228" t="s">
        <v>24112</v>
      </c>
      <c r="J10126" s="201" t="str">
        <f t="shared" si="317"/>
        <v>9999</v>
      </c>
      <c r="K10126" s="228" t="s">
        <v>23203</v>
      </c>
      <c r="L10126" s="228" t="s">
        <v>23204</v>
      </c>
      <c r="M10126" s="229">
        <v>44806</v>
      </c>
      <c r="N10126" s="227" t="s">
        <v>19903</v>
      </c>
      <c r="O10126" s="243"/>
      <c r="P10126" s="227" t="s">
        <v>23760</v>
      </c>
      <c r="Q10126" s="243"/>
      <c r="S10126" s="354"/>
    </row>
    <row r="10127" spans="1:19" s="245" customFormat="1" ht="13.15" customHeight="1">
      <c r="A10127" s="245" t="str">
        <f t="shared" si="316"/>
        <v>1876385251154403665</v>
      </c>
      <c r="B10127" s="217" t="s">
        <v>19891</v>
      </c>
      <c r="C10127" s="227" t="s">
        <v>24110</v>
      </c>
      <c r="D10127" s="227" t="s">
        <v>3106</v>
      </c>
      <c r="E10127" s="227" t="s">
        <v>24136</v>
      </c>
      <c r="F10127" s="227" t="s">
        <v>3106</v>
      </c>
      <c r="G10127" s="227" t="s">
        <v>3106</v>
      </c>
      <c r="H10127" s="228" t="s">
        <v>19904</v>
      </c>
      <c r="I10127" s="228" t="s">
        <v>24112</v>
      </c>
      <c r="J10127" s="201" t="str">
        <f t="shared" si="317"/>
        <v>9999</v>
      </c>
      <c r="K10127" s="228" t="s">
        <v>23203</v>
      </c>
      <c r="L10127" s="228" t="s">
        <v>23204</v>
      </c>
      <c r="M10127" s="229">
        <v>44806</v>
      </c>
      <c r="N10127" s="227" t="s">
        <v>19903</v>
      </c>
      <c r="O10127" s="243"/>
      <c r="P10127" s="227" t="s">
        <v>23760</v>
      </c>
      <c r="Q10127" s="243"/>
      <c r="S10127" s="354"/>
    </row>
    <row r="10128" spans="1:19" s="245" customFormat="1" ht="13.15" customHeight="1">
      <c r="A10128" s="245" t="str">
        <f t="shared" si="316"/>
        <v>1868127011154549954</v>
      </c>
      <c r="B10128" s="217" t="s">
        <v>19891</v>
      </c>
      <c r="C10128" s="227" t="s">
        <v>24137</v>
      </c>
      <c r="D10128" s="227" t="s">
        <v>3106</v>
      </c>
      <c r="E10128" s="227" t="s">
        <v>24138</v>
      </c>
      <c r="F10128" s="227" t="s">
        <v>3106</v>
      </c>
      <c r="G10128" s="227" t="s">
        <v>3106</v>
      </c>
      <c r="H10128" s="228" t="s">
        <v>19904</v>
      </c>
      <c r="I10128" s="228" t="s">
        <v>24139</v>
      </c>
      <c r="J10128" s="201" t="str">
        <f t="shared" si="317"/>
        <v>9999</v>
      </c>
      <c r="K10128" s="228" t="s">
        <v>23203</v>
      </c>
      <c r="L10128" s="228" t="s">
        <v>23204</v>
      </c>
      <c r="M10128" s="229">
        <v>44806</v>
      </c>
      <c r="N10128" s="227" t="s">
        <v>19903</v>
      </c>
      <c r="O10128" s="243"/>
      <c r="P10128" s="227" t="s">
        <v>20061</v>
      </c>
      <c r="Q10128" s="243"/>
      <c r="S10128" s="354"/>
    </row>
    <row r="10129" spans="1:19" s="245" customFormat="1" ht="13.15" customHeight="1">
      <c r="A10129" s="245" t="str">
        <f t="shared" si="316"/>
        <v>1868127021154549954</v>
      </c>
      <c r="B10129" s="217" t="s">
        <v>19891</v>
      </c>
      <c r="C10129" s="227" t="s">
        <v>24137</v>
      </c>
      <c r="D10129" s="227" t="s">
        <v>3106</v>
      </c>
      <c r="E10129" s="227" t="s">
        <v>24140</v>
      </c>
      <c r="F10129" s="227" t="s">
        <v>3106</v>
      </c>
      <c r="G10129" s="227" t="s">
        <v>3106</v>
      </c>
      <c r="H10129" s="228" t="s">
        <v>19904</v>
      </c>
      <c r="I10129" s="228" t="s">
        <v>24139</v>
      </c>
      <c r="J10129" s="201" t="str">
        <f t="shared" si="317"/>
        <v>9999</v>
      </c>
      <c r="K10129" s="228" t="s">
        <v>23203</v>
      </c>
      <c r="L10129" s="228" t="s">
        <v>23204</v>
      </c>
      <c r="M10129" s="229">
        <v>44806</v>
      </c>
      <c r="N10129" s="227" t="s">
        <v>19903</v>
      </c>
      <c r="O10129" s="243"/>
      <c r="P10129" s="227" t="s">
        <v>20061</v>
      </c>
      <c r="Q10129" s="243"/>
      <c r="S10129" s="354"/>
    </row>
    <row r="10130" spans="1:19" s="245" customFormat="1" ht="13.15" customHeight="1">
      <c r="A10130" s="245" t="str">
        <f t="shared" si="316"/>
        <v>3611857011154551943</v>
      </c>
      <c r="B10130" s="217" t="s">
        <v>19891</v>
      </c>
      <c r="C10130" s="227" t="s">
        <v>24141</v>
      </c>
      <c r="D10130" s="227" t="s">
        <v>3106</v>
      </c>
      <c r="E10130" s="227" t="s">
        <v>24142</v>
      </c>
      <c r="F10130" s="227" t="s">
        <v>3106</v>
      </c>
      <c r="G10130" s="227" t="s">
        <v>3106</v>
      </c>
      <c r="H10130" s="228" t="s">
        <v>19904</v>
      </c>
      <c r="I10130" s="228" t="s">
        <v>24143</v>
      </c>
      <c r="J10130" s="201" t="str">
        <f t="shared" si="317"/>
        <v>9999</v>
      </c>
      <c r="K10130" s="228" t="s">
        <v>23203</v>
      </c>
      <c r="L10130" s="228" t="s">
        <v>23204</v>
      </c>
      <c r="M10130" s="229">
        <v>44806</v>
      </c>
      <c r="N10130" s="227" t="s">
        <v>19903</v>
      </c>
      <c r="O10130" s="243"/>
      <c r="P10130" s="227" t="s">
        <v>23760</v>
      </c>
      <c r="Q10130" s="243"/>
      <c r="S10130" s="354"/>
    </row>
    <row r="10131" spans="1:19" s="245" customFormat="1" ht="13.15" customHeight="1">
      <c r="A10131" s="245" t="str">
        <f t="shared" si="316"/>
        <v>3611857021154551943</v>
      </c>
      <c r="B10131" s="217" t="s">
        <v>19891</v>
      </c>
      <c r="C10131" s="227" t="s">
        <v>24141</v>
      </c>
      <c r="D10131" s="227" t="s">
        <v>3106</v>
      </c>
      <c r="E10131" s="227" t="s">
        <v>24144</v>
      </c>
      <c r="F10131" s="227" t="s">
        <v>3106</v>
      </c>
      <c r="G10131" s="227" t="s">
        <v>3106</v>
      </c>
      <c r="H10131" s="228" t="s">
        <v>19904</v>
      </c>
      <c r="I10131" s="228" t="s">
        <v>24143</v>
      </c>
      <c r="J10131" s="201" t="str">
        <f t="shared" si="317"/>
        <v>9999</v>
      </c>
      <c r="K10131" s="228" t="s">
        <v>23203</v>
      </c>
      <c r="L10131" s="228" t="s">
        <v>23204</v>
      </c>
      <c r="M10131" s="229">
        <v>44806</v>
      </c>
      <c r="N10131" s="227" t="s">
        <v>19903</v>
      </c>
      <c r="O10131" s="243"/>
      <c r="P10131" s="227" t="s">
        <v>23760</v>
      </c>
      <c r="Q10131" s="243"/>
      <c r="S10131" s="354"/>
    </row>
    <row r="10132" spans="1:19" s="245" customFormat="1" ht="13.15" customHeight="1">
      <c r="A10132" s="245" t="str">
        <f t="shared" si="316"/>
        <v>2942989011154584449</v>
      </c>
      <c r="B10132" s="217" t="s">
        <v>19891</v>
      </c>
      <c r="C10132" s="227" t="s">
        <v>24145</v>
      </c>
      <c r="D10132" s="227" t="s">
        <v>3106</v>
      </c>
      <c r="E10132" s="227" t="s">
        <v>24146</v>
      </c>
      <c r="F10132" s="227" t="s">
        <v>3106</v>
      </c>
      <c r="G10132" s="227" t="s">
        <v>3106</v>
      </c>
      <c r="H10132" s="228" t="s">
        <v>19904</v>
      </c>
      <c r="I10132" s="228" t="s">
        <v>24147</v>
      </c>
      <c r="J10132" s="201" t="str">
        <f t="shared" si="317"/>
        <v>9999</v>
      </c>
      <c r="K10132" s="228" t="s">
        <v>23203</v>
      </c>
      <c r="L10132" s="228" t="s">
        <v>23204</v>
      </c>
      <c r="M10132" s="229">
        <v>44806</v>
      </c>
      <c r="N10132" s="227" t="s">
        <v>19903</v>
      </c>
      <c r="O10132" s="243"/>
      <c r="P10132" s="227" t="s">
        <v>23760</v>
      </c>
      <c r="Q10132" s="243"/>
      <c r="S10132" s="354"/>
    </row>
    <row r="10133" spans="1:19" s="245" customFormat="1" ht="13.15" customHeight="1">
      <c r="A10133" s="245" t="str">
        <f t="shared" si="316"/>
        <v>2942989021154584449</v>
      </c>
      <c r="B10133" s="217" t="s">
        <v>19891</v>
      </c>
      <c r="C10133" s="227" t="s">
        <v>24145</v>
      </c>
      <c r="D10133" s="227" t="s">
        <v>3106</v>
      </c>
      <c r="E10133" s="227" t="s">
        <v>24148</v>
      </c>
      <c r="F10133" s="227" t="s">
        <v>3106</v>
      </c>
      <c r="G10133" s="227" t="s">
        <v>3106</v>
      </c>
      <c r="H10133" s="228" t="s">
        <v>19904</v>
      </c>
      <c r="I10133" s="228" t="s">
        <v>24147</v>
      </c>
      <c r="J10133" s="201" t="str">
        <f t="shared" si="317"/>
        <v>9999</v>
      </c>
      <c r="K10133" s="228" t="s">
        <v>23203</v>
      </c>
      <c r="L10133" s="228" t="s">
        <v>23204</v>
      </c>
      <c r="M10133" s="229">
        <v>44806</v>
      </c>
      <c r="N10133" s="227" t="s">
        <v>19903</v>
      </c>
      <c r="O10133" s="243"/>
      <c r="P10133" s="227" t="s">
        <v>23760</v>
      </c>
      <c r="Q10133" s="243"/>
      <c r="S10133" s="354"/>
    </row>
    <row r="10134" spans="1:19" s="245" customFormat="1" ht="13.15" customHeight="1">
      <c r="A10134" s="245" t="str">
        <f t="shared" si="316"/>
        <v>2942989031154584449</v>
      </c>
      <c r="B10134" s="217" t="s">
        <v>19891</v>
      </c>
      <c r="C10134" s="227" t="s">
        <v>24145</v>
      </c>
      <c r="D10134" s="227" t="s">
        <v>3106</v>
      </c>
      <c r="E10134" s="227" t="s">
        <v>24149</v>
      </c>
      <c r="F10134" s="227" t="s">
        <v>3106</v>
      </c>
      <c r="G10134" s="227" t="s">
        <v>3106</v>
      </c>
      <c r="H10134" s="228" t="s">
        <v>19904</v>
      </c>
      <c r="I10134" s="228" t="s">
        <v>24147</v>
      </c>
      <c r="J10134" s="201" t="str">
        <f t="shared" si="317"/>
        <v>9999</v>
      </c>
      <c r="K10134" s="228" t="s">
        <v>23203</v>
      </c>
      <c r="L10134" s="228" t="s">
        <v>23204</v>
      </c>
      <c r="M10134" s="229">
        <v>44806</v>
      </c>
      <c r="N10134" s="227" t="s">
        <v>19903</v>
      </c>
      <c r="O10134" s="243"/>
      <c r="P10134" s="227" t="s">
        <v>23760</v>
      </c>
      <c r="Q10134" s="243"/>
      <c r="S10134" s="354"/>
    </row>
    <row r="10135" spans="1:19" s="245" customFormat="1" ht="13.15" customHeight="1">
      <c r="A10135" s="245" t="str">
        <f t="shared" ref="A10135:A10198" si="318">E10135&amp;C10135</f>
        <v>3312225011154616068</v>
      </c>
      <c r="B10135" s="217" t="s">
        <v>19891</v>
      </c>
      <c r="C10135" s="227" t="s">
        <v>24150</v>
      </c>
      <c r="D10135" s="227" t="s">
        <v>3106</v>
      </c>
      <c r="E10135" s="227" t="s">
        <v>24151</v>
      </c>
      <c r="F10135" s="227" t="s">
        <v>3106</v>
      </c>
      <c r="G10135" s="227" t="s">
        <v>3106</v>
      </c>
      <c r="H10135" s="228" t="s">
        <v>19904</v>
      </c>
      <c r="I10135" s="228" t="s">
        <v>24152</v>
      </c>
      <c r="J10135" s="201" t="str">
        <f t="shared" si="317"/>
        <v>9999</v>
      </c>
      <c r="K10135" s="228" t="s">
        <v>23203</v>
      </c>
      <c r="L10135" s="228" t="s">
        <v>23204</v>
      </c>
      <c r="M10135" s="229">
        <v>44806</v>
      </c>
      <c r="N10135" s="227" t="s">
        <v>19903</v>
      </c>
      <c r="O10135" s="243"/>
      <c r="P10135" s="227" t="s">
        <v>19905</v>
      </c>
      <c r="Q10135" s="243"/>
      <c r="S10135" s="354"/>
    </row>
    <row r="10136" spans="1:19" s="245" customFormat="1" ht="13.15" customHeight="1">
      <c r="A10136" s="245" t="str">
        <f t="shared" si="318"/>
        <v>3312225021154616068</v>
      </c>
      <c r="B10136" s="217" t="s">
        <v>19891</v>
      </c>
      <c r="C10136" s="227" t="s">
        <v>24150</v>
      </c>
      <c r="D10136" s="227" t="s">
        <v>3106</v>
      </c>
      <c r="E10136" s="227" t="s">
        <v>24153</v>
      </c>
      <c r="F10136" s="227" t="s">
        <v>3106</v>
      </c>
      <c r="G10136" s="227" t="s">
        <v>3106</v>
      </c>
      <c r="H10136" s="228" t="s">
        <v>19904</v>
      </c>
      <c r="I10136" s="228" t="s">
        <v>24152</v>
      </c>
      <c r="J10136" s="201" t="str">
        <f t="shared" si="317"/>
        <v>9999</v>
      </c>
      <c r="K10136" s="228" t="s">
        <v>23203</v>
      </c>
      <c r="L10136" s="228" t="s">
        <v>23204</v>
      </c>
      <c r="M10136" s="229">
        <v>44806</v>
      </c>
      <c r="N10136" s="227" t="s">
        <v>19903</v>
      </c>
      <c r="O10136" s="243"/>
      <c r="P10136" s="227" t="s">
        <v>19905</v>
      </c>
      <c r="Q10136" s="243"/>
      <c r="S10136" s="354"/>
    </row>
    <row r="10137" spans="1:19" s="245" customFormat="1" ht="13.15" customHeight="1">
      <c r="A10137" s="245" t="str">
        <f t="shared" si="318"/>
        <v>3312225031154616068</v>
      </c>
      <c r="B10137" s="217" t="s">
        <v>19891</v>
      </c>
      <c r="C10137" s="227" t="s">
        <v>24150</v>
      </c>
      <c r="D10137" s="227" t="s">
        <v>3106</v>
      </c>
      <c r="E10137" s="227" t="s">
        <v>24154</v>
      </c>
      <c r="F10137" s="227" t="s">
        <v>3106</v>
      </c>
      <c r="G10137" s="227" t="s">
        <v>3106</v>
      </c>
      <c r="H10137" s="228" t="s">
        <v>19904</v>
      </c>
      <c r="I10137" s="228" t="s">
        <v>24152</v>
      </c>
      <c r="J10137" s="201" t="str">
        <f t="shared" si="317"/>
        <v>9999</v>
      </c>
      <c r="K10137" s="228" t="s">
        <v>23203</v>
      </c>
      <c r="L10137" s="228" t="s">
        <v>23204</v>
      </c>
      <c r="M10137" s="229">
        <v>44806</v>
      </c>
      <c r="N10137" s="227" t="s">
        <v>19903</v>
      </c>
      <c r="O10137" s="243"/>
      <c r="P10137" s="227" t="s">
        <v>19905</v>
      </c>
      <c r="Q10137" s="243"/>
      <c r="S10137" s="354"/>
    </row>
    <row r="10138" spans="1:19" s="245" customFormat="1" ht="13.15" customHeight="1">
      <c r="A10138" s="245" t="str">
        <f t="shared" si="318"/>
        <v>3312225041154616068</v>
      </c>
      <c r="B10138" s="217" t="s">
        <v>19891</v>
      </c>
      <c r="C10138" s="227" t="s">
        <v>24150</v>
      </c>
      <c r="D10138" s="227" t="s">
        <v>3106</v>
      </c>
      <c r="E10138" s="227" t="s">
        <v>24155</v>
      </c>
      <c r="F10138" s="227" t="s">
        <v>3106</v>
      </c>
      <c r="G10138" s="227" t="s">
        <v>3106</v>
      </c>
      <c r="H10138" s="228" t="s">
        <v>19904</v>
      </c>
      <c r="I10138" s="228" t="s">
        <v>24152</v>
      </c>
      <c r="J10138" s="201" t="str">
        <f t="shared" si="317"/>
        <v>9999</v>
      </c>
      <c r="K10138" s="228" t="s">
        <v>23203</v>
      </c>
      <c r="L10138" s="228" t="s">
        <v>23204</v>
      </c>
      <c r="M10138" s="229">
        <v>44806</v>
      </c>
      <c r="N10138" s="227" t="s">
        <v>19903</v>
      </c>
      <c r="O10138" s="243"/>
      <c r="P10138" s="227" t="s">
        <v>19905</v>
      </c>
      <c r="Q10138" s="243"/>
      <c r="S10138" s="354"/>
    </row>
    <row r="10139" spans="1:19" s="245" customFormat="1" ht="13.15" customHeight="1">
      <c r="A10139" s="245" t="str">
        <f t="shared" si="318"/>
        <v>0401481031164413803</v>
      </c>
      <c r="B10139" s="217" t="s">
        <v>19891</v>
      </c>
      <c r="C10139" s="227" t="s">
        <v>24156</v>
      </c>
      <c r="D10139" s="227" t="s">
        <v>3106</v>
      </c>
      <c r="E10139" s="227" t="s">
        <v>24157</v>
      </c>
      <c r="F10139" s="227" t="s">
        <v>3106</v>
      </c>
      <c r="G10139" s="227" t="s">
        <v>3106</v>
      </c>
      <c r="H10139" s="228" t="s">
        <v>19904</v>
      </c>
      <c r="I10139" s="228" t="s">
        <v>24158</v>
      </c>
      <c r="J10139" s="201" t="str">
        <f t="shared" si="317"/>
        <v>9999</v>
      </c>
      <c r="K10139" s="228" t="s">
        <v>23203</v>
      </c>
      <c r="L10139" s="228" t="s">
        <v>23204</v>
      </c>
      <c r="M10139" s="229">
        <v>44806</v>
      </c>
      <c r="N10139" s="227" t="s">
        <v>19903</v>
      </c>
      <c r="O10139" s="243"/>
      <c r="P10139" s="227" t="s">
        <v>20061</v>
      </c>
      <c r="Q10139" s="243"/>
      <c r="S10139" s="354"/>
    </row>
    <row r="10140" spans="1:19" s="245" customFormat="1" ht="13.15" customHeight="1">
      <c r="A10140" s="245" t="str">
        <f t="shared" si="318"/>
        <v>0401481041164413803</v>
      </c>
      <c r="B10140" s="217" t="s">
        <v>19891</v>
      </c>
      <c r="C10140" s="227" t="s">
        <v>24156</v>
      </c>
      <c r="D10140" s="227" t="s">
        <v>3106</v>
      </c>
      <c r="E10140" s="227" t="s">
        <v>24159</v>
      </c>
      <c r="F10140" s="227" t="s">
        <v>3106</v>
      </c>
      <c r="G10140" s="227" t="s">
        <v>3106</v>
      </c>
      <c r="H10140" s="228" t="s">
        <v>19904</v>
      </c>
      <c r="I10140" s="228" t="s">
        <v>24158</v>
      </c>
      <c r="J10140" s="201" t="str">
        <f t="shared" si="317"/>
        <v>9999</v>
      </c>
      <c r="K10140" s="228" t="s">
        <v>23203</v>
      </c>
      <c r="L10140" s="228" t="s">
        <v>23204</v>
      </c>
      <c r="M10140" s="229">
        <v>44806</v>
      </c>
      <c r="N10140" s="227" t="s">
        <v>19903</v>
      </c>
      <c r="O10140" s="243"/>
      <c r="P10140" s="227" t="s">
        <v>20061</v>
      </c>
      <c r="Q10140" s="243"/>
      <c r="S10140" s="354"/>
    </row>
    <row r="10141" spans="1:19" s="245" customFormat="1" ht="13.15" customHeight="1">
      <c r="A10141" s="245" t="str">
        <f t="shared" si="318"/>
        <v>0401481051164413803</v>
      </c>
      <c r="B10141" s="217" t="s">
        <v>19891</v>
      </c>
      <c r="C10141" s="227" t="s">
        <v>24156</v>
      </c>
      <c r="D10141" s="227" t="s">
        <v>3106</v>
      </c>
      <c r="E10141" s="227" t="s">
        <v>24160</v>
      </c>
      <c r="F10141" s="227" t="s">
        <v>3106</v>
      </c>
      <c r="G10141" s="227" t="s">
        <v>3106</v>
      </c>
      <c r="H10141" s="228" t="s">
        <v>19904</v>
      </c>
      <c r="I10141" s="228" t="s">
        <v>24158</v>
      </c>
      <c r="J10141" s="201" t="str">
        <f t="shared" si="317"/>
        <v>9999</v>
      </c>
      <c r="K10141" s="228" t="s">
        <v>23203</v>
      </c>
      <c r="L10141" s="228" t="s">
        <v>23204</v>
      </c>
      <c r="M10141" s="229">
        <v>44806</v>
      </c>
      <c r="N10141" s="227" t="s">
        <v>19903</v>
      </c>
      <c r="O10141" s="243"/>
      <c r="P10141" s="227" t="s">
        <v>20061</v>
      </c>
      <c r="Q10141" s="243"/>
      <c r="S10141" s="354"/>
    </row>
    <row r="10142" spans="1:19" s="245" customFormat="1" ht="13.15" customHeight="1">
      <c r="A10142" s="245" t="str">
        <f t="shared" si="318"/>
        <v>2005670011164679536</v>
      </c>
      <c r="B10142" s="217" t="s">
        <v>19891</v>
      </c>
      <c r="C10142" s="227" t="s">
        <v>24161</v>
      </c>
      <c r="D10142" s="227" t="s">
        <v>3106</v>
      </c>
      <c r="E10142" s="227" t="s">
        <v>24162</v>
      </c>
      <c r="F10142" s="227" t="s">
        <v>3106</v>
      </c>
      <c r="G10142" s="227" t="s">
        <v>3106</v>
      </c>
      <c r="H10142" s="228" t="s">
        <v>23524</v>
      </c>
      <c r="I10142" s="228" t="s">
        <v>24163</v>
      </c>
      <c r="J10142" s="201" t="str">
        <f t="shared" si="317"/>
        <v>9999</v>
      </c>
      <c r="K10142" s="228" t="s">
        <v>23203</v>
      </c>
      <c r="L10142" s="228" t="s">
        <v>23204</v>
      </c>
      <c r="M10142" s="229">
        <v>44806</v>
      </c>
      <c r="N10142" s="227" t="s">
        <v>23526</v>
      </c>
      <c r="O10142" s="243"/>
      <c r="P10142" s="227" t="s">
        <v>23527</v>
      </c>
      <c r="Q10142" s="243"/>
      <c r="S10142" s="354"/>
    </row>
    <row r="10143" spans="1:19" s="245" customFormat="1" ht="13.15" customHeight="1">
      <c r="A10143" s="245" t="str">
        <f t="shared" si="318"/>
        <v>2005670021164679536</v>
      </c>
      <c r="B10143" s="217" t="s">
        <v>19891</v>
      </c>
      <c r="C10143" s="227" t="s">
        <v>24161</v>
      </c>
      <c r="D10143" s="227" t="s">
        <v>3106</v>
      </c>
      <c r="E10143" s="227" t="s">
        <v>24164</v>
      </c>
      <c r="F10143" s="227" t="s">
        <v>3106</v>
      </c>
      <c r="G10143" s="227" t="s">
        <v>3106</v>
      </c>
      <c r="H10143" s="228" t="s">
        <v>23524</v>
      </c>
      <c r="I10143" s="228" t="s">
        <v>24163</v>
      </c>
      <c r="J10143" s="201" t="str">
        <f t="shared" si="317"/>
        <v>9999</v>
      </c>
      <c r="K10143" s="228" t="s">
        <v>23203</v>
      </c>
      <c r="L10143" s="228" t="s">
        <v>23204</v>
      </c>
      <c r="M10143" s="229">
        <v>44806</v>
      </c>
      <c r="N10143" s="227" t="s">
        <v>23526</v>
      </c>
      <c r="O10143" s="243"/>
      <c r="P10143" s="227" t="s">
        <v>23527</v>
      </c>
      <c r="Q10143" s="243"/>
      <c r="S10143" s="354"/>
    </row>
    <row r="10144" spans="1:19" s="245" customFormat="1" ht="13.15" customHeight="1">
      <c r="A10144" s="245" t="str">
        <f t="shared" si="318"/>
        <v>2005670031164679536</v>
      </c>
      <c r="B10144" s="217" t="s">
        <v>19891</v>
      </c>
      <c r="C10144" s="227" t="s">
        <v>24161</v>
      </c>
      <c r="D10144" s="227" t="s">
        <v>3106</v>
      </c>
      <c r="E10144" s="227" t="s">
        <v>24165</v>
      </c>
      <c r="F10144" s="227" t="s">
        <v>3106</v>
      </c>
      <c r="G10144" s="227" t="s">
        <v>3106</v>
      </c>
      <c r="H10144" s="228" t="s">
        <v>23524</v>
      </c>
      <c r="I10144" s="228" t="s">
        <v>24163</v>
      </c>
      <c r="J10144" s="201" t="str">
        <f t="shared" si="317"/>
        <v>9999</v>
      </c>
      <c r="K10144" s="228" t="s">
        <v>23203</v>
      </c>
      <c r="L10144" s="228" t="s">
        <v>23204</v>
      </c>
      <c r="M10144" s="229">
        <v>44806</v>
      </c>
      <c r="N10144" s="227" t="s">
        <v>23526</v>
      </c>
      <c r="O10144" s="243"/>
      <c r="P10144" s="227" t="s">
        <v>23527</v>
      </c>
      <c r="Q10144" s="243"/>
      <c r="S10144" s="354"/>
    </row>
    <row r="10145" spans="1:19" s="245" customFormat="1" ht="13.15" customHeight="1">
      <c r="A10145" s="245" t="str">
        <f t="shared" si="318"/>
        <v>3263758011164743860</v>
      </c>
      <c r="B10145" s="217" t="s">
        <v>19891</v>
      </c>
      <c r="C10145" s="227" t="s">
        <v>24166</v>
      </c>
      <c r="D10145" s="227" t="s">
        <v>3106</v>
      </c>
      <c r="E10145" s="227" t="s">
        <v>24167</v>
      </c>
      <c r="F10145" s="227" t="s">
        <v>3106</v>
      </c>
      <c r="G10145" s="227" t="s">
        <v>3106</v>
      </c>
      <c r="H10145" s="228" t="s">
        <v>19904</v>
      </c>
      <c r="I10145" s="228" t="s">
        <v>24168</v>
      </c>
      <c r="J10145" s="201" t="str">
        <f t="shared" si="317"/>
        <v>9999</v>
      </c>
      <c r="K10145" s="228" t="s">
        <v>23203</v>
      </c>
      <c r="L10145" s="228" t="s">
        <v>23204</v>
      </c>
      <c r="M10145" s="229">
        <v>44806</v>
      </c>
      <c r="N10145" s="227" t="s">
        <v>19903</v>
      </c>
      <c r="O10145" s="243"/>
      <c r="P10145" s="227" t="s">
        <v>19905</v>
      </c>
      <c r="Q10145" s="243"/>
      <c r="S10145" s="354"/>
    </row>
    <row r="10146" spans="1:19" s="245" customFormat="1" ht="13.15" customHeight="1">
      <c r="A10146" s="245" t="str">
        <f t="shared" si="318"/>
        <v>3263758021164743860</v>
      </c>
      <c r="B10146" s="217" t="s">
        <v>19891</v>
      </c>
      <c r="C10146" s="227" t="s">
        <v>24166</v>
      </c>
      <c r="D10146" s="227" t="s">
        <v>3106</v>
      </c>
      <c r="E10146" s="227" t="s">
        <v>24169</v>
      </c>
      <c r="F10146" s="227" t="s">
        <v>3106</v>
      </c>
      <c r="G10146" s="227" t="s">
        <v>3106</v>
      </c>
      <c r="H10146" s="228" t="s">
        <v>19904</v>
      </c>
      <c r="I10146" s="228" t="s">
        <v>24168</v>
      </c>
      <c r="J10146" s="201" t="str">
        <f t="shared" si="317"/>
        <v>9999</v>
      </c>
      <c r="K10146" s="228" t="s">
        <v>23203</v>
      </c>
      <c r="L10146" s="228" t="s">
        <v>23204</v>
      </c>
      <c r="M10146" s="229">
        <v>44806</v>
      </c>
      <c r="N10146" s="227" t="s">
        <v>19903</v>
      </c>
      <c r="O10146" s="243"/>
      <c r="P10146" s="227" t="s">
        <v>19905</v>
      </c>
      <c r="Q10146" s="243"/>
      <c r="S10146" s="354"/>
    </row>
    <row r="10147" spans="1:19" s="245" customFormat="1" ht="13.15" customHeight="1">
      <c r="A10147" s="245" t="str">
        <f t="shared" si="318"/>
        <v>3263758031164743860</v>
      </c>
      <c r="B10147" s="217" t="s">
        <v>19891</v>
      </c>
      <c r="C10147" s="227" t="s">
        <v>24166</v>
      </c>
      <c r="D10147" s="227" t="s">
        <v>3106</v>
      </c>
      <c r="E10147" s="227" t="s">
        <v>24170</v>
      </c>
      <c r="F10147" s="227" t="s">
        <v>3106</v>
      </c>
      <c r="G10147" s="227" t="s">
        <v>3106</v>
      </c>
      <c r="H10147" s="228" t="s">
        <v>19904</v>
      </c>
      <c r="I10147" s="228" t="s">
        <v>24168</v>
      </c>
      <c r="J10147" s="201" t="str">
        <f t="shared" si="317"/>
        <v>9999</v>
      </c>
      <c r="K10147" s="228" t="s">
        <v>23203</v>
      </c>
      <c r="L10147" s="228" t="s">
        <v>23204</v>
      </c>
      <c r="M10147" s="229">
        <v>44806</v>
      </c>
      <c r="N10147" s="227" t="s">
        <v>19903</v>
      </c>
      <c r="O10147" s="243"/>
      <c r="P10147" s="227" t="s">
        <v>19905</v>
      </c>
      <c r="Q10147" s="243"/>
      <c r="S10147" s="354"/>
    </row>
    <row r="10148" spans="1:19" s="245" customFormat="1" ht="13.15" customHeight="1">
      <c r="A10148" s="245" t="str">
        <f t="shared" si="318"/>
        <v>3263758041164743860</v>
      </c>
      <c r="B10148" s="217" t="s">
        <v>19891</v>
      </c>
      <c r="C10148" s="227" t="s">
        <v>24166</v>
      </c>
      <c r="D10148" s="227" t="s">
        <v>3106</v>
      </c>
      <c r="E10148" s="227" t="s">
        <v>24171</v>
      </c>
      <c r="F10148" s="227" t="s">
        <v>3106</v>
      </c>
      <c r="G10148" s="227" t="s">
        <v>3106</v>
      </c>
      <c r="H10148" s="228" t="s">
        <v>19904</v>
      </c>
      <c r="I10148" s="228" t="s">
        <v>24168</v>
      </c>
      <c r="J10148" s="201" t="str">
        <f t="shared" si="317"/>
        <v>9999</v>
      </c>
      <c r="K10148" s="228" t="s">
        <v>23203</v>
      </c>
      <c r="L10148" s="228" t="s">
        <v>23204</v>
      </c>
      <c r="M10148" s="229">
        <v>44806</v>
      </c>
      <c r="N10148" s="227" t="s">
        <v>19903</v>
      </c>
      <c r="O10148" s="243"/>
      <c r="P10148" s="227" t="s">
        <v>19905</v>
      </c>
      <c r="Q10148" s="243"/>
      <c r="S10148" s="354"/>
    </row>
    <row r="10149" spans="1:19" s="245" customFormat="1" ht="13.15" customHeight="1">
      <c r="A10149" s="245" t="str">
        <f t="shared" si="318"/>
        <v>3263758051164743860</v>
      </c>
      <c r="B10149" s="217" t="s">
        <v>19891</v>
      </c>
      <c r="C10149" s="227" t="s">
        <v>24166</v>
      </c>
      <c r="D10149" s="227" t="s">
        <v>3106</v>
      </c>
      <c r="E10149" s="227" t="s">
        <v>24172</v>
      </c>
      <c r="F10149" s="227" t="s">
        <v>3106</v>
      </c>
      <c r="G10149" s="227" t="s">
        <v>3106</v>
      </c>
      <c r="H10149" s="228" t="s">
        <v>19904</v>
      </c>
      <c r="I10149" s="228" t="s">
        <v>24168</v>
      </c>
      <c r="J10149" s="201" t="str">
        <f t="shared" si="317"/>
        <v>9999</v>
      </c>
      <c r="K10149" s="228" t="s">
        <v>23203</v>
      </c>
      <c r="L10149" s="228" t="s">
        <v>23204</v>
      </c>
      <c r="M10149" s="229">
        <v>44806</v>
      </c>
      <c r="N10149" s="227" t="s">
        <v>19903</v>
      </c>
      <c r="O10149" s="243"/>
      <c r="P10149" s="227" t="s">
        <v>19905</v>
      </c>
      <c r="Q10149" s="243"/>
      <c r="S10149" s="354"/>
    </row>
    <row r="10150" spans="1:19" s="245" customFormat="1" ht="13.15" customHeight="1">
      <c r="A10150" s="245" t="str">
        <f t="shared" si="318"/>
        <v>3263758061164743860</v>
      </c>
      <c r="B10150" s="217" t="s">
        <v>19891</v>
      </c>
      <c r="C10150" s="227" t="s">
        <v>24166</v>
      </c>
      <c r="D10150" s="227" t="s">
        <v>3106</v>
      </c>
      <c r="E10150" s="227" t="s">
        <v>24173</v>
      </c>
      <c r="F10150" s="227" t="s">
        <v>3106</v>
      </c>
      <c r="G10150" s="227" t="s">
        <v>3106</v>
      </c>
      <c r="H10150" s="228" t="s">
        <v>19904</v>
      </c>
      <c r="I10150" s="228" t="s">
        <v>24168</v>
      </c>
      <c r="J10150" s="201" t="str">
        <f t="shared" si="317"/>
        <v>9999</v>
      </c>
      <c r="K10150" s="228" t="s">
        <v>23203</v>
      </c>
      <c r="L10150" s="228" t="s">
        <v>23204</v>
      </c>
      <c r="M10150" s="229">
        <v>44806</v>
      </c>
      <c r="N10150" s="227" t="s">
        <v>19903</v>
      </c>
      <c r="O10150" s="243"/>
      <c r="P10150" s="227" t="s">
        <v>19905</v>
      </c>
      <c r="Q10150" s="243"/>
      <c r="S10150" s="354"/>
    </row>
    <row r="10151" spans="1:19" s="245" customFormat="1" ht="13.15" customHeight="1">
      <c r="A10151" s="245" t="str">
        <f t="shared" si="318"/>
        <v>3528382011164788311</v>
      </c>
      <c r="B10151" s="217" t="s">
        <v>19891</v>
      </c>
      <c r="C10151" s="227" t="s">
        <v>24174</v>
      </c>
      <c r="D10151" s="227" t="s">
        <v>3106</v>
      </c>
      <c r="E10151" s="227" t="s">
        <v>24175</v>
      </c>
      <c r="F10151" s="227" t="s">
        <v>3106</v>
      </c>
      <c r="G10151" s="227" t="s">
        <v>3106</v>
      </c>
      <c r="H10151" s="228" t="s">
        <v>19904</v>
      </c>
      <c r="I10151" s="228" t="s">
        <v>24176</v>
      </c>
      <c r="J10151" s="201" t="str">
        <f t="shared" si="317"/>
        <v>9999</v>
      </c>
      <c r="K10151" s="228" t="s">
        <v>23203</v>
      </c>
      <c r="L10151" s="228" t="s">
        <v>23204</v>
      </c>
      <c r="M10151" s="229">
        <v>44806</v>
      </c>
      <c r="N10151" s="227" t="s">
        <v>19903</v>
      </c>
      <c r="O10151" s="243"/>
      <c r="P10151" s="227" t="s">
        <v>19975</v>
      </c>
      <c r="Q10151" s="243"/>
      <c r="S10151" s="354"/>
    </row>
    <row r="10152" spans="1:19" s="245" customFormat="1" ht="13.15" customHeight="1">
      <c r="A10152" s="245" t="str">
        <f t="shared" si="318"/>
        <v>3528382021164788311</v>
      </c>
      <c r="B10152" s="217" t="s">
        <v>19891</v>
      </c>
      <c r="C10152" s="227" t="s">
        <v>24174</v>
      </c>
      <c r="D10152" s="227" t="s">
        <v>3106</v>
      </c>
      <c r="E10152" s="227" t="s">
        <v>24177</v>
      </c>
      <c r="F10152" s="227" t="s">
        <v>3106</v>
      </c>
      <c r="G10152" s="227" t="s">
        <v>3106</v>
      </c>
      <c r="H10152" s="228" t="s">
        <v>19904</v>
      </c>
      <c r="I10152" s="228" t="s">
        <v>24176</v>
      </c>
      <c r="J10152" s="201" t="str">
        <f t="shared" si="317"/>
        <v>9999</v>
      </c>
      <c r="K10152" s="228" t="s">
        <v>23203</v>
      </c>
      <c r="L10152" s="228" t="s">
        <v>23204</v>
      </c>
      <c r="M10152" s="229">
        <v>44806</v>
      </c>
      <c r="N10152" s="227" t="s">
        <v>19903</v>
      </c>
      <c r="O10152" s="243"/>
      <c r="P10152" s="227" t="s">
        <v>19975</v>
      </c>
      <c r="Q10152" s="243"/>
      <c r="S10152" s="354"/>
    </row>
    <row r="10153" spans="1:19" s="245" customFormat="1" ht="13.15" customHeight="1">
      <c r="A10153" s="245" t="str">
        <f t="shared" si="318"/>
        <v>3528382031164788311</v>
      </c>
      <c r="B10153" s="217" t="s">
        <v>19891</v>
      </c>
      <c r="C10153" s="227" t="s">
        <v>24174</v>
      </c>
      <c r="D10153" s="227" t="s">
        <v>3106</v>
      </c>
      <c r="E10153" s="227" t="s">
        <v>24178</v>
      </c>
      <c r="F10153" s="227" t="s">
        <v>3106</v>
      </c>
      <c r="G10153" s="227" t="s">
        <v>3106</v>
      </c>
      <c r="H10153" s="228" t="s">
        <v>19904</v>
      </c>
      <c r="I10153" s="228" t="s">
        <v>24176</v>
      </c>
      <c r="J10153" s="201" t="str">
        <f t="shared" si="317"/>
        <v>9999</v>
      </c>
      <c r="K10153" s="228" t="s">
        <v>23203</v>
      </c>
      <c r="L10153" s="228" t="s">
        <v>23204</v>
      </c>
      <c r="M10153" s="229">
        <v>44806</v>
      </c>
      <c r="N10153" s="227" t="s">
        <v>19903</v>
      </c>
      <c r="O10153" s="243"/>
      <c r="P10153" s="227" t="s">
        <v>19975</v>
      </c>
      <c r="Q10153" s="243"/>
      <c r="S10153" s="354"/>
    </row>
    <row r="10154" spans="1:19" s="245" customFormat="1" ht="13.15" customHeight="1">
      <c r="A10154" s="245" t="str">
        <f t="shared" si="318"/>
        <v>3528382041164788311</v>
      </c>
      <c r="B10154" s="217" t="s">
        <v>19891</v>
      </c>
      <c r="C10154" s="227" t="s">
        <v>24174</v>
      </c>
      <c r="D10154" s="227" t="s">
        <v>3106</v>
      </c>
      <c r="E10154" s="227" t="s">
        <v>24179</v>
      </c>
      <c r="F10154" s="227" t="s">
        <v>3106</v>
      </c>
      <c r="G10154" s="227" t="s">
        <v>3106</v>
      </c>
      <c r="H10154" s="228" t="s">
        <v>19904</v>
      </c>
      <c r="I10154" s="228" t="s">
        <v>24176</v>
      </c>
      <c r="J10154" s="201" t="str">
        <f t="shared" si="317"/>
        <v>9999</v>
      </c>
      <c r="K10154" s="228" t="s">
        <v>23203</v>
      </c>
      <c r="L10154" s="228" t="s">
        <v>23204</v>
      </c>
      <c r="M10154" s="229">
        <v>44806</v>
      </c>
      <c r="N10154" s="227" t="s">
        <v>19903</v>
      </c>
      <c r="O10154" s="243"/>
      <c r="P10154" s="227" t="s">
        <v>19975</v>
      </c>
      <c r="Q10154" s="243"/>
      <c r="S10154" s="354"/>
    </row>
    <row r="10155" spans="1:19" s="245" customFormat="1" ht="13.15" customHeight="1">
      <c r="A10155" s="245" t="str">
        <f t="shared" si="318"/>
        <v>0457129011174524441</v>
      </c>
      <c r="B10155" s="217" t="s">
        <v>19891</v>
      </c>
      <c r="C10155" s="227" t="s">
        <v>24180</v>
      </c>
      <c r="D10155" s="227" t="s">
        <v>3106</v>
      </c>
      <c r="E10155" s="227" t="s">
        <v>24181</v>
      </c>
      <c r="F10155" s="227" t="s">
        <v>3106</v>
      </c>
      <c r="G10155" s="227" t="s">
        <v>3106</v>
      </c>
      <c r="H10155" s="228" t="s">
        <v>19904</v>
      </c>
      <c r="I10155" s="228" t="s">
        <v>24182</v>
      </c>
      <c r="J10155" s="201" t="str">
        <f t="shared" si="317"/>
        <v>9999</v>
      </c>
      <c r="K10155" s="228" t="s">
        <v>23203</v>
      </c>
      <c r="L10155" s="228" t="s">
        <v>23204</v>
      </c>
      <c r="M10155" s="229">
        <v>44806</v>
      </c>
      <c r="N10155" s="227" t="s">
        <v>19903</v>
      </c>
      <c r="O10155" s="243"/>
      <c r="P10155" s="227" t="s">
        <v>23518</v>
      </c>
      <c r="Q10155" s="243"/>
      <c r="S10155" s="354"/>
    </row>
    <row r="10156" spans="1:19" s="245" customFormat="1" ht="13.15" customHeight="1">
      <c r="A10156" s="245" t="str">
        <f t="shared" si="318"/>
        <v>0457129021174524441</v>
      </c>
      <c r="B10156" s="217" t="s">
        <v>19891</v>
      </c>
      <c r="C10156" s="227" t="s">
        <v>24180</v>
      </c>
      <c r="D10156" s="227" t="s">
        <v>3106</v>
      </c>
      <c r="E10156" s="227" t="s">
        <v>24183</v>
      </c>
      <c r="F10156" s="227" t="s">
        <v>3106</v>
      </c>
      <c r="G10156" s="227" t="s">
        <v>3106</v>
      </c>
      <c r="H10156" s="228" t="s">
        <v>19904</v>
      </c>
      <c r="I10156" s="228" t="s">
        <v>24182</v>
      </c>
      <c r="J10156" s="201" t="str">
        <f t="shared" si="317"/>
        <v>9999</v>
      </c>
      <c r="K10156" s="228" t="s">
        <v>23203</v>
      </c>
      <c r="L10156" s="228" t="s">
        <v>23204</v>
      </c>
      <c r="M10156" s="229">
        <v>44806</v>
      </c>
      <c r="N10156" s="227" t="s">
        <v>19903</v>
      </c>
      <c r="O10156" s="243"/>
      <c r="P10156" s="227" t="s">
        <v>23518</v>
      </c>
      <c r="Q10156" s="243"/>
      <c r="S10156" s="354"/>
    </row>
    <row r="10157" spans="1:19" s="245" customFormat="1" ht="13.15" customHeight="1">
      <c r="A10157" s="245" t="str">
        <f t="shared" si="318"/>
        <v>4113987011174924047</v>
      </c>
      <c r="B10157" s="217" t="s">
        <v>19891</v>
      </c>
      <c r="C10157" s="227" t="s">
        <v>24184</v>
      </c>
      <c r="D10157" s="227" t="s">
        <v>3106</v>
      </c>
      <c r="E10157" s="227" t="s">
        <v>24185</v>
      </c>
      <c r="F10157" s="227" t="s">
        <v>3106</v>
      </c>
      <c r="G10157" s="227" t="s">
        <v>3106</v>
      </c>
      <c r="H10157" s="228" t="s">
        <v>19904</v>
      </c>
      <c r="I10157" s="228" t="s">
        <v>24186</v>
      </c>
      <c r="J10157" s="201" t="str">
        <f t="shared" si="317"/>
        <v>9999</v>
      </c>
      <c r="K10157" s="228" t="s">
        <v>23203</v>
      </c>
      <c r="L10157" s="228" t="s">
        <v>23204</v>
      </c>
      <c r="M10157" s="229">
        <v>44806</v>
      </c>
      <c r="N10157" s="227" t="s">
        <v>19903</v>
      </c>
      <c r="O10157" s="243"/>
      <c r="P10157" s="227" t="s">
        <v>19975</v>
      </c>
      <c r="Q10157" s="243"/>
      <c r="S10157" s="354"/>
    </row>
    <row r="10158" spans="1:19" s="245" customFormat="1" ht="13.15" customHeight="1">
      <c r="A10158" s="245" t="str">
        <f t="shared" si="318"/>
        <v>4113987021174924047</v>
      </c>
      <c r="B10158" s="217" t="s">
        <v>19891</v>
      </c>
      <c r="C10158" s="227" t="s">
        <v>24184</v>
      </c>
      <c r="D10158" s="227" t="s">
        <v>3106</v>
      </c>
      <c r="E10158" s="227" t="s">
        <v>24187</v>
      </c>
      <c r="F10158" s="227" t="s">
        <v>3106</v>
      </c>
      <c r="G10158" s="227" t="s">
        <v>3106</v>
      </c>
      <c r="H10158" s="228" t="s">
        <v>19904</v>
      </c>
      <c r="I10158" s="228" t="s">
        <v>24186</v>
      </c>
      <c r="J10158" s="201" t="str">
        <f t="shared" si="317"/>
        <v>9999</v>
      </c>
      <c r="K10158" s="228" t="s">
        <v>23203</v>
      </c>
      <c r="L10158" s="228" t="s">
        <v>23204</v>
      </c>
      <c r="M10158" s="229">
        <v>44806</v>
      </c>
      <c r="N10158" s="227" t="s">
        <v>19903</v>
      </c>
      <c r="O10158" s="243"/>
      <c r="P10158" s="227" t="s">
        <v>19975</v>
      </c>
      <c r="Q10158" s="243"/>
      <c r="S10158" s="354"/>
    </row>
    <row r="10159" spans="1:19" s="245" customFormat="1" ht="13.15" customHeight="1">
      <c r="A10159" s="245" t="str">
        <f t="shared" si="318"/>
        <v>4113987031174924047</v>
      </c>
      <c r="B10159" s="217" t="s">
        <v>19891</v>
      </c>
      <c r="C10159" s="227" t="s">
        <v>24184</v>
      </c>
      <c r="D10159" s="227" t="s">
        <v>3106</v>
      </c>
      <c r="E10159" s="227" t="s">
        <v>24188</v>
      </c>
      <c r="F10159" s="227" t="s">
        <v>3106</v>
      </c>
      <c r="G10159" s="227" t="s">
        <v>3106</v>
      </c>
      <c r="H10159" s="228" t="s">
        <v>19904</v>
      </c>
      <c r="I10159" s="228" t="s">
        <v>24186</v>
      </c>
      <c r="J10159" s="201" t="str">
        <f t="shared" si="317"/>
        <v>9999</v>
      </c>
      <c r="K10159" s="228" t="s">
        <v>23203</v>
      </c>
      <c r="L10159" s="228" t="s">
        <v>23204</v>
      </c>
      <c r="M10159" s="229">
        <v>44806</v>
      </c>
      <c r="N10159" s="227" t="s">
        <v>19903</v>
      </c>
      <c r="O10159" s="243"/>
      <c r="P10159" s="227" t="s">
        <v>19975</v>
      </c>
      <c r="Q10159" s="243"/>
      <c r="S10159" s="354"/>
    </row>
    <row r="10160" spans="1:19" s="245" customFormat="1" ht="13.15" customHeight="1">
      <c r="A10160" s="245" t="str">
        <f t="shared" si="318"/>
        <v>4113987041174924047</v>
      </c>
      <c r="B10160" s="217" t="s">
        <v>19891</v>
      </c>
      <c r="C10160" s="227" t="s">
        <v>24184</v>
      </c>
      <c r="D10160" s="227" t="s">
        <v>3106</v>
      </c>
      <c r="E10160" s="227" t="s">
        <v>24189</v>
      </c>
      <c r="F10160" s="227" t="s">
        <v>3106</v>
      </c>
      <c r="G10160" s="227" t="s">
        <v>3106</v>
      </c>
      <c r="H10160" s="228" t="s">
        <v>19904</v>
      </c>
      <c r="I10160" s="228" t="s">
        <v>24186</v>
      </c>
      <c r="J10160" s="201" t="str">
        <f t="shared" si="317"/>
        <v>9999</v>
      </c>
      <c r="K10160" s="228" t="s">
        <v>23203</v>
      </c>
      <c r="L10160" s="228" t="s">
        <v>23204</v>
      </c>
      <c r="M10160" s="229">
        <v>44806</v>
      </c>
      <c r="N10160" s="227" t="s">
        <v>19903</v>
      </c>
      <c r="O10160" s="243"/>
      <c r="P10160" s="227" t="s">
        <v>19975</v>
      </c>
      <c r="Q10160" s="243"/>
      <c r="S10160" s="354"/>
    </row>
    <row r="10161" spans="1:19" s="245" customFormat="1" ht="13.15" customHeight="1">
      <c r="A10161" s="245" t="str">
        <f t="shared" si="318"/>
        <v>4113987051174924047</v>
      </c>
      <c r="B10161" s="217" t="s">
        <v>19891</v>
      </c>
      <c r="C10161" s="227" t="s">
        <v>24184</v>
      </c>
      <c r="D10161" s="227" t="s">
        <v>3106</v>
      </c>
      <c r="E10161" s="227" t="s">
        <v>24190</v>
      </c>
      <c r="F10161" s="227" t="s">
        <v>3106</v>
      </c>
      <c r="G10161" s="227" t="s">
        <v>3106</v>
      </c>
      <c r="H10161" s="228" t="s">
        <v>19904</v>
      </c>
      <c r="I10161" s="228" t="s">
        <v>24186</v>
      </c>
      <c r="J10161" s="201" t="str">
        <f t="shared" si="317"/>
        <v>9999</v>
      </c>
      <c r="K10161" s="228" t="s">
        <v>23203</v>
      </c>
      <c r="L10161" s="228" t="s">
        <v>23204</v>
      </c>
      <c r="M10161" s="229">
        <v>44806</v>
      </c>
      <c r="N10161" s="227" t="s">
        <v>19903</v>
      </c>
      <c r="O10161" s="243"/>
      <c r="P10161" s="227" t="s">
        <v>19975</v>
      </c>
      <c r="Q10161" s="243"/>
      <c r="S10161" s="354"/>
    </row>
    <row r="10162" spans="1:19" s="245" customFormat="1" ht="13.15" customHeight="1">
      <c r="A10162" s="245" t="str">
        <f t="shared" si="318"/>
        <v>3849630011184041402</v>
      </c>
      <c r="B10162" s="217" t="s">
        <v>19891</v>
      </c>
      <c r="C10162" s="227" t="s">
        <v>24191</v>
      </c>
      <c r="D10162" s="227" t="s">
        <v>3106</v>
      </c>
      <c r="E10162" s="227" t="s">
        <v>24192</v>
      </c>
      <c r="F10162" s="227" t="s">
        <v>3106</v>
      </c>
      <c r="G10162" s="227" t="s">
        <v>3106</v>
      </c>
      <c r="H10162" s="228" t="s">
        <v>19904</v>
      </c>
      <c r="I10162" s="228" t="s">
        <v>24193</v>
      </c>
      <c r="J10162" s="201" t="str">
        <f t="shared" si="317"/>
        <v>9999</v>
      </c>
      <c r="K10162" s="228" t="s">
        <v>23203</v>
      </c>
      <c r="L10162" s="228" t="s">
        <v>23204</v>
      </c>
      <c r="M10162" s="229">
        <v>44806</v>
      </c>
      <c r="N10162" s="227" t="s">
        <v>19903</v>
      </c>
      <c r="O10162" s="243"/>
      <c r="P10162" s="227" t="s">
        <v>19975</v>
      </c>
      <c r="Q10162" s="243"/>
      <c r="S10162" s="354"/>
    </row>
    <row r="10163" spans="1:19" s="245" customFormat="1" ht="13.15" customHeight="1">
      <c r="A10163" s="245" t="str">
        <f t="shared" si="318"/>
        <v>3849630021184041402</v>
      </c>
      <c r="B10163" s="217" t="s">
        <v>19891</v>
      </c>
      <c r="C10163" s="227" t="s">
        <v>24191</v>
      </c>
      <c r="D10163" s="227" t="s">
        <v>3106</v>
      </c>
      <c r="E10163" s="227" t="s">
        <v>24194</v>
      </c>
      <c r="F10163" s="227" t="s">
        <v>3106</v>
      </c>
      <c r="G10163" s="227" t="s">
        <v>3106</v>
      </c>
      <c r="H10163" s="228" t="s">
        <v>19904</v>
      </c>
      <c r="I10163" s="228" t="s">
        <v>24193</v>
      </c>
      <c r="J10163" s="201" t="str">
        <f t="shared" si="317"/>
        <v>9999</v>
      </c>
      <c r="K10163" s="228" t="s">
        <v>23203</v>
      </c>
      <c r="L10163" s="228" t="s">
        <v>23204</v>
      </c>
      <c r="M10163" s="229">
        <v>44806</v>
      </c>
      <c r="N10163" s="227" t="s">
        <v>19903</v>
      </c>
      <c r="O10163" s="243"/>
      <c r="P10163" s="227" t="s">
        <v>19975</v>
      </c>
      <c r="Q10163" s="243"/>
      <c r="S10163" s="354"/>
    </row>
    <row r="10164" spans="1:19" s="245" customFormat="1" ht="13.15" customHeight="1">
      <c r="A10164" s="245" t="str">
        <f t="shared" si="318"/>
        <v>3849630031184041402</v>
      </c>
      <c r="B10164" s="217" t="s">
        <v>19891</v>
      </c>
      <c r="C10164" s="227" t="s">
        <v>24191</v>
      </c>
      <c r="D10164" s="227" t="s">
        <v>3106</v>
      </c>
      <c r="E10164" s="227" t="s">
        <v>24195</v>
      </c>
      <c r="F10164" s="227" t="s">
        <v>3106</v>
      </c>
      <c r="G10164" s="227" t="s">
        <v>3106</v>
      </c>
      <c r="H10164" s="228" t="s">
        <v>19904</v>
      </c>
      <c r="I10164" s="228" t="s">
        <v>24193</v>
      </c>
      <c r="J10164" s="201" t="str">
        <f t="shared" si="317"/>
        <v>9999</v>
      </c>
      <c r="K10164" s="228" t="s">
        <v>23203</v>
      </c>
      <c r="L10164" s="228" t="s">
        <v>23204</v>
      </c>
      <c r="M10164" s="229">
        <v>44806</v>
      </c>
      <c r="N10164" s="227" t="s">
        <v>19903</v>
      </c>
      <c r="O10164" s="243"/>
      <c r="P10164" s="227" t="s">
        <v>19975</v>
      </c>
      <c r="Q10164" s="243"/>
      <c r="S10164" s="354"/>
    </row>
    <row r="10165" spans="1:19" s="245" customFormat="1" ht="13.15" customHeight="1">
      <c r="A10165" s="245" t="str">
        <f t="shared" si="318"/>
        <v>3849630041184041402</v>
      </c>
      <c r="B10165" s="217" t="s">
        <v>19891</v>
      </c>
      <c r="C10165" s="227" t="s">
        <v>24191</v>
      </c>
      <c r="D10165" s="227" t="s">
        <v>3106</v>
      </c>
      <c r="E10165" s="227" t="s">
        <v>24196</v>
      </c>
      <c r="F10165" s="227" t="s">
        <v>3106</v>
      </c>
      <c r="G10165" s="227" t="s">
        <v>3106</v>
      </c>
      <c r="H10165" s="228" t="s">
        <v>19904</v>
      </c>
      <c r="I10165" s="228" t="s">
        <v>24193</v>
      </c>
      <c r="J10165" s="201" t="str">
        <f t="shared" si="317"/>
        <v>9999</v>
      </c>
      <c r="K10165" s="228" t="s">
        <v>23203</v>
      </c>
      <c r="L10165" s="228" t="s">
        <v>23204</v>
      </c>
      <c r="M10165" s="229">
        <v>44806</v>
      </c>
      <c r="N10165" s="227" t="s">
        <v>19903</v>
      </c>
      <c r="O10165" s="243"/>
      <c r="P10165" s="227" t="s">
        <v>19975</v>
      </c>
      <c r="Q10165" s="243"/>
      <c r="S10165" s="354"/>
    </row>
    <row r="10166" spans="1:19" s="245" customFormat="1" ht="13.15" customHeight="1">
      <c r="A10166" s="245" t="str">
        <f t="shared" si="318"/>
        <v>3849630051184041402</v>
      </c>
      <c r="B10166" s="217" t="s">
        <v>19891</v>
      </c>
      <c r="C10166" s="227" t="s">
        <v>24191</v>
      </c>
      <c r="D10166" s="227" t="s">
        <v>3106</v>
      </c>
      <c r="E10166" s="227" t="s">
        <v>24197</v>
      </c>
      <c r="F10166" s="227" t="s">
        <v>3106</v>
      </c>
      <c r="G10166" s="227" t="s">
        <v>3106</v>
      </c>
      <c r="H10166" s="228" t="s">
        <v>19904</v>
      </c>
      <c r="I10166" s="228" t="s">
        <v>24193</v>
      </c>
      <c r="J10166" s="201" t="str">
        <f t="shared" si="317"/>
        <v>9999</v>
      </c>
      <c r="K10166" s="228" t="s">
        <v>23203</v>
      </c>
      <c r="L10166" s="228" t="s">
        <v>23204</v>
      </c>
      <c r="M10166" s="229">
        <v>44806</v>
      </c>
      <c r="N10166" s="227" t="s">
        <v>19903</v>
      </c>
      <c r="O10166" s="243"/>
      <c r="P10166" s="227" t="s">
        <v>19975</v>
      </c>
      <c r="Q10166" s="243"/>
      <c r="S10166" s="354"/>
    </row>
    <row r="10167" spans="1:19" s="245" customFormat="1" ht="13.15" customHeight="1">
      <c r="A10167" s="245" t="str">
        <f t="shared" si="318"/>
        <v>3849630061184041402</v>
      </c>
      <c r="B10167" s="217" t="s">
        <v>19891</v>
      </c>
      <c r="C10167" s="227" t="s">
        <v>24191</v>
      </c>
      <c r="D10167" s="227" t="s">
        <v>3106</v>
      </c>
      <c r="E10167" s="227" t="s">
        <v>24198</v>
      </c>
      <c r="F10167" s="227" t="s">
        <v>3106</v>
      </c>
      <c r="G10167" s="227" t="s">
        <v>3106</v>
      </c>
      <c r="H10167" s="228" t="s">
        <v>19904</v>
      </c>
      <c r="I10167" s="228" t="s">
        <v>24193</v>
      </c>
      <c r="J10167" s="201" t="str">
        <f t="shared" si="317"/>
        <v>9999</v>
      </c>
      <c r="K10167" s="228" t="s">
        <v>23203</v>
      </c>
      <c r="L10167" s="228" t="s">
        <v>23204</v>
      </c>
      <c r="M10167" s="229">
        <v>44806</v>
      </c>
      <c r="N10167" s="227" t="s">
        <v>19903</v>
      </c>
      <c r="O10167" s="243"/>
      <c r="P10167" s="227" t="s">
        <v>19975</v>
      </c>
      <c r="Q10167" s="243"/>
      <c r="S10167" s="354"/>
    </row>
    <row r="10168" spans="1:19" s="245" customFormat="1" ht="13.15" customHeight="1">
      <c r="A10168" s="245" t="str">
        <f t="shared" si="318"/>
        <v>3849630071184041402</v>
      </c>
      <c r="B10168" s="217" t="s">
        <v>19891</v>
      </c>
      <c r="C10168" s="227" t="s">
        <v>24191</v>
      </c>
      <c r="D10168" s="227" t="s">
        <v>3106</v>
      </c>
      <c r="E10168" s="227" t="s">
        <v>24199</v>
      </c>
      <c r="F10168" s="227" t="s">
        <v>3106</v>
      </c>
      <c r="G10168" s="227" t="s">
        <v>3106</v>
      </c>
      <c r="H10168" s="228" t="s">
        <v>19904</v>
      </c>
      <c r="I10168" s="228" t="s">
        <v>24193</v>
      </c>
      <c r="J10168" s="201" t="str">
        <f t="shared" si="317"/>
        <v>9999</v>
      </c>
      <c r="K10168" s="228" t="s">
        <v>23203</v>
      </c>
      <c r="L10168" s="228" t="s">
        <v>23204</v>
      </c>
      <c r="M10168" s="229">
        <v>44806</v>
      </c>
      <c r="N10168" s="227" t="s">
        <v>19903</v>
      </c>
      <c r="O10168" s="243"/>
      <c r="P10168" s="227" t="s">
        <v>19975</v>
      </c>
      <c r="Q10168" s="243"/>
      <c r="S10168" s="354"/>
    </row>
    <row r="10169" spans="1:19" s="245" customFormat="1" ht="13.15" customHeight="1">
      <c r="A10169" s="245" t="str">
        <f t="shared" si="318"/>
        <v>3849630081184041402</v>
      </c>
      <c r="B10169" s="217" t="s">
        <v>19891</v>
      </c>
      <c r="C10169" s="227" t="s">
        <v>24191</v>
      </c>
      <c r="D10169" s="227" t="s">
        <v>3106</v>
      </c>
      <c r="E10169" s="227" t="s">
        <v>24200</v>
      </c>
      <c r="F10169" s="227" t="s">
        <v>3106</v>
      </c>
      <c r="G10169" s="227" t="s">
        <v>3106</v>
      </c>
      <c r="H10169" s="228" t="s">
        <v>19904</v>
      </c>
      <c r="I10169" s="228" t="s">
        <v>24193</v>
      </c>
      <c r="J10169" s="201" t="str">
        <f t="shared" si="317"/>
        <v>9999</v>
      </c>
      <c r="K10169" s="228" t="s">
        <v>23203</v>
      </c>
      <c r="L10169" s="228" t="s">
        <v>23204</v>
      </c>
      <c r="M10169" s="229">
        <v>44806</v>
      </c>
      <c r="N10169" s="227" t="s">
        <v>19903</v>
      </c>
      <c r="O10169" s="243"/>
      <c r="P10169" s="227" t="s">
        <v>19975</v>
      </c>
      <c r="Q10169" s="243"/>
      <c r="S10169" s="354"/>
    </row>
    <row r="10170" spans="1:19" s="245" customFormat="1" ht="13.15" customHeight="1">
      <c r="A10170" s="245" t="str">
        <f t="shared" si="318"/>
        <v>3849630091184041402</v>
      </c>
      <c r="B10170" s="217" t="s">
        <v>19891</v>
      </c>
      <c r="C10170" s="227" t="s">
        <v>24191</v>
      </c>
      <c r="D10170" s="227" t="s">
        <v>3106</v>
      </c>
      <c r="E10170" s="227" t="s">
        <v>24201</v>
      </c>
      <c r="F10170" s="227" t="s">
        <v>3106</v>
      </c>
      <c r="G10170" s="227" t="s">
        <v>3106</v>
      </c>
      <c r="H10170" s="228" t="s">
        <v>19904</v>
      </c>
      <c r="I10170" s="228" t="s">
        <v>24193</v>
      </c>
      <c r="J10170" s="201" t="str">
        <f t="shared" si="317"/>
        <v>9999</v>
      </c>
      <c r="K10170" s="228" t="s">
        <v>23203</v>
      </c>
      <c r="L10170" s="228" t="s">
        <v>23204</v>
      </c>
      <c r="M10170" s="229">
        <v>44806</v>
      </c>
      <c r="N10170" s="227" t="s">
        <v>19903</v>
      </c>
      <c r="O10170" s="243"/>
      <c r="P10170" s="227" t="s">
        <v>19975</v>
      </c>
      <c r="Q10170" s="243"/>
      <c r="S10170" s="354"/>
    </row>
    <row r="10171" spans="1:19" s="245" customFormat="1" ht="13.15" customHeight="1">
      <c r="A10171" s="245" t="str">
        <f t="shared" si="318"/>
        <v>3849630101184041402</v>
      </c>
      <c r="B10171" s="217" t="s">
        <v>19891</v>
      </c>
      <c r="C10171" s="227" t="s">
        <v>24191</v>
      </c>
      <c r="D10171" s="227" t="s">
        <v>3106</v>
      </c>
      <c r="E10171" s="227" t="s">
        <v>24202</v>
      </c>
      <c r="F10171" s="227" t="s">
        <v>3106</v>
      </c>
      <c r="G10171" s="227" t="s">
        <v>3106</v>
      </c>
      <c r="H10171" s="228" t="s">
        <v>19904</v>
      </c>
      <c r="I10171" s="228" t="s">
        <v>24193</v>
      </c>
      <c r="J10171" s="201" t="str">
        <f t="shared" si="317"/>
        <v>9999</v>
      </c>
      <c r="K10171" s="228" t="s">
        <v>23203</v>
      </c>
      <c r="L10171" s="228" t="s">
        <v>23204</v>
      </c>
      <c r="M10171" s="229">
        <v>44806</v>
      </c>
      <c r="N10171" s="227" t="s">
        <v>19903</v>
      </c>
      <c r="O10171" s="243"/>
      <c r="P10171" s="227" t="s">
        <v>19975</v>
      </c>
      <c r="Q10171" s="243"/>
      <c r="S10171" s="354"/>
    </row>
    <row r="10172" spans="1:19" s="245" customFormat="1" ht="13.15" customHeight="1">
      <c r="A10172" s="245" t="str">
        <f t="shared" si="318"/>
        <v>3849630111184041402</v>
      </c>
      <c r="B10172" s="217" t="s">
        <v>19891</v>
      </c>
      <c r="C10172" s="227" t="s">
        <v>24191</v>
      </c>
      <c r="D10172" s="227" t="s">
        <v>3106</v>
      </c>
      <c r="E10172" s="227" t="s">
        <v>24203</v>
      </c>
      <c r="F10172" s="227" t="s">
        <v>3106</v>
      </c>
      <c r="G10172" s="227" t="s">
        <v>3106</v>
      </c>
      <c r="H10172" s="228" t="s">
        <v>19904</v>
      </c>
      <c r="I10172" s="228" t="s">
        <v>24193</v>
      </c>
      <c r="J10172" s="201" t="str">
        <f t="shared" si="317"/>
        <v>9999</v>
      </c>
      <c r="K10172" s="228" t="s">
        <v>23203</v>
      </c>
      <c r="L10172" s="228" t="s">
        <v>23204</v>
      </c>
      <c r="M10172" s="229">
        <v>44806</v>
      </c>
      <c r="N10172" s="227" t="s">
        <v>19903</v>
      </c>
      <c r="O10172" s="243"/>
      <c r="P10172" s="227" t="s">
        <v>19975</v>
      </c>
      <c r="Q10172" s="243"/>
      <c r="S10172" s="354"/>
    </row>
    <row r="10173" spans="1:19" s="245" customFormat="1" ht="13.15" customHeight="1">
      <c r="A10173" s="245" t="str">
        <f t="shared" si="318"/>
        <v>3849630121184041402</v>
      </c>
      <c r="B10173" s="217" t="s">
        <v>19891</v>
      </c>
      <c r="C10173" s="227" t="s">
        <v>24191</v>
      </c>
      <c r="D10173" s="227" t="s">
        <v>3106</v>
      </c>
      <c r="E10173" s="227" t="s">
        <v>24204</v>
      </c>
      <c r="F10173" s="227" t="s">
        <v>3106</v>
      </c>
      <c r="G10173" s="227" t="s">
        <v>3106</v>
      </c>
      <c r="H10173" s="228" t="s">
        <v>19904</v>
      </c>
      <c r="I10173" s="228" t="s">
        <v>24193</v>
      </c>
      <c r="J10173" s="201" t="str">
        <f t="shared" si="317"/>
        <v>9999</v>
      </c>
      <c r="K10173" s="228" t="s">
        <v>23203</v>
      </c>
      <c r="L10173" s="228" t="s">
        <v>23204</v>
      </c>
      <c r="M10173" s="229">
        <v>44806</v>
      </c>
      <c r="N10173" s="227" t="s">
        <v>19903</v>
      </c>
      <c r="O10173" s="243"/>
      <c r="P10173" s="227" t="s">
        <v>19975</v>
      </c>
      <c r="Q10173" s="243"/>
      <c r="S10173" s="354"/>
    </row>
    <row r="10174" spans="1:19" s="245" customFormat="1" ht="13.15" customHeight="1">
      <c r="A10174" s="245" t="str">
        <f t="shared" si="318"/>
        <v>3429136011184678062</v>
      </c>
      <c r="B10174" s="217" t="s">
        <v>19891</v>
      </c>
      <c r="C10174" s="227" t="s">
        <v>24205</v>
      </c>
      <c r="D10174" s="227" t="s">
        <v>3106</v>
      </c>
      <c r="E10174" s="227" t="s">
        <v>24206</v>
      </c>
      <c r="F10174" s="227" t="s">
        <v>3106</v>
      </c>
      <c r="G10174" s="227" t="s">
        <v>3106</v>
      </c>
      <c r="H10174" s="228" t="s">
        <v>23524</v>
      </c>
      <c r="I10174" s="228" t="s">
        <v>24207</v>
      </c>
      <c r="J10174" s="201" t="str">
        <f t="shared" si="317"/>
        <v>9999</v>
      </c>
      <c r="K10174" s="228" t="s">
        <v>23203</v>
      </c>
      <c r="L10174" s="228" t="s">
        <v>23204</v>
      </c>
      <c r="M10174" s="229">
        <v>44806</v>
      </c>
      <c r="N10174" s="227" t="s">
        <v>23526</v>
      </c>
      <c r="O10174" s="243"/>
      <c r="P10174" s="227" t="s">
        <v>23527</v>
      </c>
      <c r="Q10174" s="243"/>
      <c r="S10174" s="354"/>
    </row>
    <row r="10175" spans="1:19" s="245" customFormat="1" ht="13.15" customHeight="1">
      <c r="A10175" s="245" t="str">
        <f t="shared" si="318"/>
        <v>3429136021184678062</v>
      </c>
      <c r="B10175" s="217" t="s">
        <v>19891</v>
      </c>
      <c r="C10175" s="227" t="s">
        <v>24205</v>
      </c>
      <c r="D10175" s="227" t="s">
        <v>3106</v>
      </c>
      <c r="E10175" s="227" t="s">
        <v>24208</v>
      </c>
      <c r="F10175" s="227" t="s">
        <v>3106</v>
      </c>
      <c r="G10175" s="227" t="s">
        <v>3106</v>
      </c>
      <c r="H10175" s="228" t="s">
        <v>23524</v>
      </c>
      <c r="I10175" s="228" t="s">
        <v>24207</v>
      </c>
      <c r="J10175" s="201" t="str">
        <f t="shared" si="317"/>
        <v>9999</v>
      </c>
      <c r="K10175" s="228" t="s">
        <v>23203</v>
      </c>
      <c r="L10175" s="228" t="s">
        <v>23204</v>
      </c>
      <c r="M10175" s="229">
        <v>44806</v>
      </c>
      <c r="N10175" s="227" t="s">
        <v>23526</v>
      </c>
      <c r="O10175" s="243"/>
      <c r="P10175" s="227" t="s">
        <v>23527</v>
      </c>
      <c r="Q10175" s="243"/>
      <c r="S10175" s="354"/>
    </row>
    <row r="10176" spans="1:19" s="245" customFormat="1" ht="13.15" customHeight="1">
      <c r="A10176" s="245" t="str">
        <f t="shared" si="318"/>
        <v>3429136031184678062</v>
      </c>
      <c r="B10176" s="217" t="s">
        <v>19891</v>
      </c>
      <c r="C10176" s="227" t="s">
        <v>24205</v>
      </c>
      <c r="D10176" s="227" t="s">
        <v>3106</v>
      </c>
      <c r="E10176" s="227" t="s">
        <v>24209</v>
      </c>
      <c r="F10176" s="227" t="s">
        <v>3106</v>
      </c>
      <c r="G10176" s="227" t="s">
        <v>3106</v>
      </c>
      <c r="H10176" s="228" t="s">
        <v>23524</v>
      </c>
      <c r="I10176" s="228" t="s">
        <v>24207</v>
      </c>
      <c r="J10176" s="201" t="str">
        <f t="shared" si="317"/>
        <v>9999</v>
      </c>
      <c r="K10176" s="228" t="s">
        <v>23203</v>
      </c>
      <c r="L10176" s="228" t="s">
        <v>23204</v>
      </c>
      <c r="M10176" s="229">
        <v>44806</v>
      </c>
      <c r="N10176" s="227" t="s">
        <v>23526</v>
      </c>
      <c r="O10176" s="243"/>
      <c r="P10176" s="227" t="s">
        <v>23527</v>
      </c>
      <c r="Q10176" s="243"/>
      <c r="S10176" s="354"/>
    </row>
    <row r="10177" spans="1:19" s="245" customFormat="1" ht="13.15" customHeight="1">
      <c r="A10177" s="245" t="str">
        <f t="shared" si="318"/>
        <v>3429136041184678062</v>
      </c>
      <c r="B10177" s="217" t="s">
        <v>19891</v>
      </c>
      <c r="C10177" s="227" t="s">
        <v>24205</v>
      </c>
      <c r="D10177" s="227" t="s">
        <v>3106</v>
      </c>
      <c r="E10177" s="227" t="s">
        <v>24210</v>
      </c>
      <c r="F10177" s="227" t="s">
        <v>3106</v>
      </c>
      <c r="G10177" s="227" t="s">
        <v>3106</v>
      </c>
      <c r="H10177" s="228" t="s">
        <v>23524</v>
      </c>
      <c r="I10177" s="228" t="s">
        <v>24207</v>
      </c>
      <c r="J10177" s="201" t="str">
        <f t="shared" si="317"/>
        <v>9999</v>
      </c>
      <c r="K10177" s="228" t="s">
        <v>23203</v>
      </c>
      <c r="L10177" s="228" t="s">
        <v>23204</v>
      </c>
      <c r="M10177" s="229">
        <v>44806</v>
      </c>
      <c r="N10177" s="227" t="s">
        <v>23526</v>
      </c>
      <c r="O10177" s="243"/>
      <c r="P10177" s="227" t="s">
        <v>23527</v>
      </c>
      <c r="Q10177" s="243"/>
      <c r="S10177" s="354"/>
    </row>
    <row r="10178" spans="1:19" s="245" customFormat="1" ht="13.15" customHeight="1">
      <c r="A10178" s="245" t="str">
        <f t="shared" si="318"/>
        <v>3429136051184678062</v>
      </c>
      <c r="B10178" s="217" t="s">
        <v>19891</v>
      </c>
      <c r="C10178" s="227" t="s">
        <v>24205</v>
      </c>
      <c r="D10178" s="227" t="s">
        <v>3106</v>
      </c>
      <c r="E10178" s="227" t="s">
        <v>24211</v>
      </c>
      <c r="F10178" s="227" t="s">
        <v>3106</v>
      </c>
      <c r="G10178" s="227" t="s">
        <v>3106</v>
      </c>
      <c r="H10178" s="228" t="s">
        <v>23524</v>
      </c>
      <c r="I10178" s="228" t="s">
        <v>24207</v>
      </c>
      <c r="J10178" s="201" t="str">
        <f t="shared" si="317"/>
        <v>9999</v>
      </c>
      <c r="K10178" s="228" t="s">
        <v>23203</v>
      </c>
      <c r="L10178" s="228" t="s">
        <v>23204</v>
      </c>
      <c r="M10178" s="229">
        <v>44806</v>
      </c>
      <c r="N10178" s="227" t="s">
        <v>23526</v>
      </c>
      <c r="O10178" s="243"/>
      <c r="P10178" s="227" t="s">
        <v>23527</v>
      </c>
      <c r="Q10178" s="243"/>
      <c r="S10178" s="354"/>
    </row>
    <row r="10179" spans="1:19" s="245" customFormat="1" ht="13.15" customHeight="1">
      <c r="A10179" s="245" t="str">
        <f t="shared" si="318"/>
        <v>3429136061184678062</v>
      </c>
      <c r="B10179" s="217" t="s">
        <v>19891</v>
      </c>
      <c r="C10179" s="227" t="s">
        <v>24205</v>
      </c>
      <c r="D10179" s="227" t="s">
        <v>3106</v>
      </c>
      <c r="E10179" s="227" t="s">
        <v>24212</v>
      </c>
      <c r="F10179" s="227" t="s">
        <v>3106</v>
      </c>
      <c r="G10179" s="227" t="s">
        <v>3106</v>
      </c>
      <c r="H10179" s="228" t="s">
        <v>23524</v>
      </c>
      <c r="I10179" s="228" t="s">
        <v>24207</v>
      </c>
      <c r="J10179" s="201" t="str">
        <f t="shared" ref="J10179:J10242" si="319">B10179</f>
        <v>9999</v>
      </c>
      <c r="K10179" s="228" t="s">
        <v>23203</v>
      </c>
      <c r="L10179" s="228" t="s">
        <v>23204</v>
      </c>
      <c r="M10179" s="229">
        <v>44806</v>
      </c>
      <c r="N10179" s="227" t="s">
        <v>23526</v>
      </c>
      <c r="O10179" s="243"/>
      <c r="P10179" s="227" t="s">
        <v>23527</v>
      </c>
      <c r="Q10179" s="243"/>
      <c r="S10179" s="354"/>
    </row>
    <row r="10180" spans="1:19" s="245" customFormat="1" ht="13.15" customHeight="1">
      <c r="A10180" s="245" t="str">
        <f t="shared" si="318"/>
        <v>3429136071184678062</v>
      </c>
      <c r="B10180" s="217" t="s">
        <v>19891</v>
      </c>
      <c r="C10180" s="227" t="s">
        <v>24205</v>
      </c>
      <c r="D10180" s="227" t="s">
        <v>3106</v>
      </c>
      <c r="E10180" s="227" t="s">
        <v>24213</v>
      </c>
      <c r="F10180" s="227" t="s">
        <v>3106</v>
      </c>
      <c r="G10180" s="227" t="s">
        <v>3106</v>
      </c>
      <c r="H10180" s="228" t="s">
        <v>23524</v>
      </c>
      <c r="I10180" s="228" t="s">
        <v>24207</v>
      </c>
      <c r="J10180" s="201" t="str">
        <f t="shared" si="319"/>
        <v>9999</v>
      </c>
      <c r="K10180" s="228" t="s">
        <v>23203</v>
      </c>
      <c r="L10180" s="228" t="s">
        <v>23204</v>
      </c>
      <c r="M10180" s="229">
        <v>44806</v>
      </c>
      <c r="N10180" s="227" t="s">
        <v>23526</v>
      </c>
      <c r="O10180" s="243"/>
      <c r="P10180" s="227" t="s">
        <v>23527</v>
      </c>
      <c r="Q10180" s="243"/>
      <c r="S10180" s="354"/>
    </row>
    <row r="10181" spans="1:19" s="245" customFormat="1" ht="13.15" customHeight="1">
      <c r="A10181" s="245" t="str">
        <f t="shared" si="318"/>
        <v>3429136081184678062</v>
      </c>
      <c r="B10181" s="217" t="s">
        <v>19891</v>
      </c>
      <c r="C10181" s="227" t="s">
        <v>24205</v>
      </c>
      <c r="D10181" s="227" t="s">
        <v>3106</v>
      </c>
      <c r="E10181" s="227" t="s">
        <v>24214</v>
      </c>
      <c r="F10181" s="227" t="s">
        <v>3106</v>
      </c>
      <c r="G10181" s="227" t="s">
        <v>3106</v>
      </c>
      <c r="H10181" s="228" t="s">
        <v>23524</v>
      </c>
      <c r="I10181" s="228" t="s">
        <v>24207</v>
      </c>
      <c r="J10181" s="201" t="str">
        <f t="shared" si="319"/>
        <v>9999</v>
      </c>
      <c r="K10181" s="228" t="s">
        <v>23203</v>
      </c>
      <c r="L10181" s="228" t="s">
        <v>23204</v>
      </c>
      <c r="M10181" s="229">
        <v>44806</v>
      </c>
      <c r="N10181" s="227" t="s">
        <v>23526</v>
      </c>
      <c r="O10181" s="243"/>
      <c r="P10181" s="227" t="s">
        <v>23527</v>
      </c>
      <c r="Q10181" s="243"/>
      <c r="S10181" s="354"/>
    </row>
    <row r="10182" spans="1:19" s="245" customFormat="1" ht="13.15" customHeight="1">
      <c r="A10182" s="245" t="str">
        <f t="shared" si="318"/>
        <v>3429136091184678062</v>
      </c>
      <c r="B10182" s="217" t="s">
        <v>19891</v>
      </c>
      <c r="C10182" s="227" t="s">
        <v>24205</v>
      </c>
      <c r="D10182" s="227" t="s">
        <v>3106</v>
      </c>
      <c r="E10182" s="227" t="s">
        <v>24215</v>
      </c>
      <c r="F10182" s="227" t="s">
        <v>3106</v>
      </c>
      <c r="G10182" s="227" t="s">
        <v>3106</v>
      </c>
      <c r="H10182" s="228" t="s">
        <v>23524</v>
      </c>
      <c r="I10182" s="228" t="s">
        <v>24207</v>
      </c>
      <c r="J10182" s="201" t="str">
        <f t="shared" si="319"/>
        <v>9999</v>
      </c>
      <c r="K10182" s="228" t="s">
        <v>23203</v>
      </c>
      <c r="L10182" s="228" t="s">
        <v>23204</v>
      </c>
      <c r="M10182" s="229">
        <v>44806</v>
      </c>
      <c r="N10182" s="227" t="s">
        <v>23526</v>
      </c>
      <c r="O10182" s="243"/>
      <c r="P10182" s="227" t="s">
        <v>23527</v>
      </c>
      <c r="Q10182" s="243"/>
      <c r="S10182" s="354"/>
    </row>
    <row r="10183" spans="1:19" s="245" customFormat="1" ht="13.15" customHeight="1">
      <c r="A10183" s="245" t="str">
        <f t="shared" si="318"/>
        <v>4128142011194253997</v>
      </c>
      <c r="B10183" s="217" t="s">
        <v>19891</v>
      </c>
      <c r="C10183" s="227" t="s">
        <v>24216</v>
      </c>
      <c r="D10183" s="227" t="s">
        <v>3106</v>
      </c>
      <c r="E10183" s="227" t="s">
        <v>24217</v>
      </c>
      <c r="F10183" s="227" t="s">
        <v>3106</v>
      </c>
      <c r="G10183" s="227" t="s">
        <v>3106</v>
      </c>
      <c r="H10183" s="228" t="s">
        <v>19904</v>
      </c>
      <c r="I10183" s="228" t="s">
        <v>24218</v>
      </c>
      <c r="J10183" s="201" t="str">
        <f t="shared" si="319"/>
        <v>9999</v>
      </c>
      <c r="K10183" s="228" t="s">
        <v>23203</v>
      </c>
      <c r="L10183" s="228" t="s">
        <v>23204</v>
      </c>
      <c r="M10183" s="229">
        <v>44806</v>
      </c>
      <c r="N10183" s="227" t="s">
        <v>19903</v>
      </c>
      <c r="O10183" s="243"/>
      <c r="P10183" s="227" t="s">
        <v>19975</v>
      </c>
      <c r="Q10183" s="243"/>
      <c r="S10183" s="354"/>
    </row>
    <row r="10184" spans="1:19" s="245" customFormat="1" ht="13.15" customHeight="1">
      <c r="A10184" s="245" t="str">
        <f t="shared" si="318"/>
        <v>4128142021194253997</v>
      </c>
      <c r="B10184" s="217" t="s">
        <v>19891</v>
      </c>
      <c r="C10184" s="227" t="s">
        <v>24216</v>
      </c>
      <c r="D10184" s="227" t="s">
        <v>3106</v>
      </c>
      <c r="E10184" s="227" t="s">
        <v>24219</v>
      </c>
      <c r="F10184" s="227" t="s">
        <v>3106</v>
      </c>
      <c r="G10184" s="227" t="s">
        <v>3106</v>
      </c>
      <c r="H10184" s="228" t="s">
        <v>19904</v>
      </c>
      <c r="I10184" s="228" t="s">
        <v>24218</v>
      </c>
      <c r="J10184" s="201" t="str">
        <f t="shared" si="319"/>
        <v>9999</v>
      </c>
      <c r="K10184" s="228" t="s">
        <v>23203</v>
      </c>
      <c r="L10184" s="228" t="s">
        <v>23204</v>
      </c>
      <c r="M10184" s="229">
        <v>44806</v>
      </c>
      <c r="N10184" s="227" t="s">
        <v>19903</v>
      </c>
      <c r="O10184" s="243"/>
      <c r="P10184" s="227" t="s">
        <v>19975</v>
      </c>
      <c r="Q10184" s="243"/>
      <c r="S10184" s="354"/>
    </row>
    <row r="10185" spans="1:19" s="245" customFormat="1" ht="13.15" customHeight="1">
      <c r="A10185" s="245" t="str">
        <f t="shared" si="318"/>
        <v>4128142031194253997</v>
      </c>
      <c r="B10185" s="217" t="s">
        <v>19891</v>
      </c>
      <c r="C10185" s="227" t="s">
        <v>24216</v>
      </c>
      <c r="D10185" s="227" t="s">
        <v>3106</v>
      </c>
      <c r="E10185" s="227" t="s">
        <v>24220</v>
      </c>
      <c r="F10185" s="227" t="s">
        <v>3106</v>
      </c>
      <c r="G10185" s="227" t="s">
        <v>3106</v>
      </c>
      <c r="H10185" s="228" t="s">
        <v>19904</v>
      </c>
      <c r="I10185" s="228" t="s">
        <v>24218</v>
      </c>
      <c r="J10185" s="201" t="str">
        <f t="shared" si="319"/>
        <v>9999</v>
      </c>
      <c r="K10185" s="228" t="s">
        <v>23203</v>
      </c>
      <c r="L10185" s="228" t="s">
        <v>23204</v>
      </c>
      <c r="M10185" s="229">
        <v>44806</v>
      </c>
      <c r="N10185" s="227" t="s">
        <v>19903</v>
      </c>
      <c r="O10185" s="243"/>
      <c r="P10185" s="227" t="s">
        <v>19975</v>
      </c>
      <c r="Q10185" s="243"/>
      <c r="S10185" s="354"/>
    </row>
    <row r="10186" spans="1:19" s="245" customFormat="1" ht="13.15" customHeight="1">
      <c r="A10186" s="245" t="str">
        <f t="shared" si="318"/>
        <v>4128142041194253997</v>
      </c>
      <c r="B10186" s="217" t="s">
        <v>19891</v>
      </c>
      <c r="C10186" s="227" t="s">
        <v>24216</v>
      </c>
      <c r="D10186" s="227" t="s">
        <v>3106</v>
      </c>
      <c r="E10186" s="227" t="s">
        <v>24221</v>
      </c>
      <c r="F10186" s="227" t="s">
        <v>3106</v>
      </c>
      <c r="G10186" s="227" t="s">
        <v>3106</v>
      </c>
      <c r="H10186" s="228" t="s">
        <v>19904</v>
      </c>
      <c r="I10186" s="228" t="s">
        <v>24218</v>
      </c>
      <c r="J10186" s="201" t="str">
        <f t="shared" si="319"/>
        <v>9999</v>
      </c>
      <c r="K10186" s="228" t="s">
        <v>23203</v>
      </c>
      <c r="L10186" s="228" t="s">
        <v>23204</v>
      </c>
      <c r="M10186" s="229">
        <v>44806</v>
      </c>
      <c r="N10186" s="227" t="s">
        <v>19903</v>
      </c>
      <c r="O10186" s="243"/>
      <c r="P10186" s="227" t="s">
        <v>19975</v>
      </c>
      <c r="Q10186" s="243"/>
      <c r="S10186" s="354"/>
    </row>
    <row r="10187" spans="1:19" s="245" customFormat="1" ht="13.15" customHeight="1">
      <c r="A10187" s="245" t="str">
        <f t="shared" si="318"/>
        <v>3891772011194264036</v>
      </c>
      <c r="B10187" s="217" t="s">
        <v>19891</v>
      </c>
      <c r="C10187" s="227" t="s">
        <v>24222</v>
      </c>
      <c r="D10187" s="227" t="s">
        <v>3106</v>
      </c>
      <c r="E10187" s="227" t="s">
        <v>24223</v>
      </c>
      <c r="F10187" s="227" t="s">
        <v>3106</v>
      </c>
      <c r="G10187" s="227" t="s">
        <v>3106</v>
      </c>
      <c r="H10187" s="228" t="s">
        <v>19994</v>
      </c>
      <c r="I10187" s="228" t="s">
        <v>24224</v>
      </c>
      <c r="J10187" s="201" t="str">
        <f t="shared" si="319"/>
        <v>9999</v>
      </c>
      <c r="K10187" s="228" t="s">
        <v>23203</v>
      </c>
      <c r="L10187" s="228" t="s">
        <v>23204</v>
      </c>
      <c r="M10187" s="229">
        <v>44806</v>
      </c>
      <c r="N10187" s="227" t="s">
        <v>19993</v>
      </c>
      <c r="O10187" s="243"/>
      <c r="P10187" s="227" t="s">
        <v>19780</v>
      </c>
      <c r="Q10187" s="243"/>
      <c r="S10187" s="354"/>
    </row>
    <row r="10188" spans="1:19" s="245" customFormat="1" ht="13.15" customHeight="1">
      <c r="A10188" s="245" t="str">
        <f t="shared" si="318"/>
        <v>1848269011194930966</v>
      </c>
      <c r="B10188" s="217" t="s">
        <v>19891</v>
      </c>
      <c r="C10188" s="227" t="s">
        <v>24225</v>
      </c>
      <c r="D10188" s="227" t="s">
        <v>3106</v>
      </c>
      <c r="E10188" s="227" t="s">
        <v>24226</v>
      </c>
      <c r="F10188" s="227" t="s">
        <v>3106</v>
      </c>
      <c r="G10188" s="227" t="s">
        <v>3106</v>
      </c>
      <c r="H10188" s="228" t="s">
        <v>19904</v>
      </c>
      <c r="I10188" s="228" t="s">
        <v>24227</v>
      </c>
      <c r="J10188" s="201" t="str">
        <f t="shared" si="319"/>
        <v>9999</v>
      </c>
      <c r="K10188" s="228" t="s">
        <v>23203</v>
      </c>
      <c r="L10188" s="228" t="s">
        <v>23204</v>
      </c>
      <c r="M10188" s="229">
        <v>44806</v>
      </c>
      <c r="N10188" s="227" t="s">
        <v>19903</v>
      </c>
      <c r="O10188" s="243"/>
      <c r="P10188" s="227" t="s">
        <v>19905</v>
      </c>
      <c r="Q10188" s="243"/>
      <c r="S10188" s="354"/>
    </row>
    <row r="10189" spans="1:19" s="245" customFormat="1" ht="13.15" customHeight="1">
      <c r="A10189" s="245" t="str">
        <f t="shared" si="318"/>
        <v>1848269021194930966</v>
      </c>
      <c r="B10189" s="217" t="s">
        <v>19891</v>
      </c>
      <c r="C10189" s="227" t="s">
        <v>24225</v>
      </c>
      <c r="D10189" s="227" t="s">
        <v>3106</v>
      </c>
      <c r="E10189" s="227" t="s">
        <v>24228</v>
      </c>
      <c r="F10189" s="227" t="s">
        <v>3106</v>
      </c>
      <c r="G10189" s="227" t="s">
        <v>3106</v>
      </c>
      <c r="H10189" s="228" t="s">
        <v>19904</v>
      </c>
      <c r="I10189" s="228" t="s">
        <v>24227</v>
      </c>
      <c r="J10189" s="201" t="str">
        <f t="shared" si="319"/>
        <v>9999</v>
      </c>
      <c r="K10189" s="228" t="s">
        <v>23203</v>
      </c>
      <c r="L10189" s="228" t="s">
        <v>23204</v>
      </c>
      <c r="M10189" s="229">
        <v>44806</v>
      </c>
      <c r="N10189" s="227" t="s">
        <v>19903</v>
      </c>
      <c r="O10189" s="243"/>
      <c r="P10189" s="227" t="s">
        <v>19905</v>
      </c>
      <c r="Q10189" s="243"/>
      <c r="S10189" s="354"/>
    </row>
    <row r="10190" spans="1:19" s="245" customFormat="1" ht="13.15" customHeight="1">
      <c r="A10190" s="245" t="str">
        <f t="shared" si="318"/>
        <v>1848269031194930966</v>
      </c>
      <c r="B10190" s="217" t="s">
        <v>19891</v>
      </c>
      <c r="C10190" s="227" t="s">
        <v>24225</v>
      </c>
      <c r="D10190" s="227" t="s">
        <v>3106</v>
      </c>
      <c r="E10190" s="227" t="s">
        <v>24229</v>
      </c>
      <c r="F10190" s="227" t="s">
        <v>3106</v>
      </c>
      <c r="G10190" s="227" t="s">
        <v>3106</v>
      </c>
      <c r="H10190" s="228" t="s">
        <v>19904</v>
      </c>
      <c r="I10190" s="228" t="s">
        <v>24227</v>
      </c>
      <c r="J10190" s="201" t="str">
        <f t="shared" si="319"/>
        <v>9999</v>
      </c>
      <c r="K10190" s="228" t="s">
        <v>23203</v>
      </c>
      <c r="L10190" s="228" t="s">
        <v>23204</v>
      </c>
      <c r="M10190" s="229">
        <v>44806</v>
      </c>
      <c r="N10190" s="227" t="s">
        <v>19903</v>
      </c>
      <c r="O10190" s="243"/>
      <c r="P10190" s="227" t="s">
        <v>19905</v>
      </c>
      <c r="Q10190" s="243"/>
      <c r="S10190" s="354"/>
    </row>
    <row r="10191" spans="1:19" s="245" customFormat="1" ht="13.15" customHeight="1">
      <c r="A10191" s="245" t="str">
        <f t="shared" si="318"/>
        <v>1848269041194930966</v>
      </c>
      <c r="B10191" s="217" t="s">
        <v>19891</v>
      </c>
      <c r="C10191" s="227" t="s">
        <v>24225</v>
      </c>
      <c r="D10191" s="227" t="s">
        <v>3106</v>
      </c>
      <c r="E10191" s="227" t="s">
        <v>24230</v>
      </c>
      <c r="F10191" s="227" t="s">
        <v>3106</v>
      </c>
      <c r="G10191" s="227" t="s">
        <v>3106</v>
      </c>
      <c r="H10191" s="228" t="s">
        <v>19904</v>
      </c>
      <c r="I10191" s="228" t="s">
        <v>24227</v>
      </c>
      <c r="J10191" s="201" t="str">
        <f t="shared" si="319"/>
        <v>9999</v>
      </c>
      <c r="K10191" s="228" t="s">
        <v>23203</v>
      </c>
      <c r="L10191" s="228" t="s">
        <v>23204</v>
      </c>
      <c r="M10191" s="229">
        <v>44806</v>
      </c>
      <c r="N10191" s="227" t="s">
        <v>19903</v>
      </c>
      <c r="O10191" s="243"/>
      <c r="P10191" s="227" t="s">
        <v>19905</v>
      </c>
      <c r="Q10191" s="243"/>
      <c r="S10191" s="354"/>
    </row>
    <row r="10192" spans="1:19" s="245" customFormat="1" ht="13.15" customHeight="1">
      <c r="A10192" s="245" t="str">
        <f t="shared" si="318"/>
        <v>1848269051194930966</v>
      </c>
      <c r="B10192" s="217" t="s">
        <v>19891</v>
      </c>
      <c r="C10192" s="227" t="s">
        <v>24225</v>
      </c>
      <c r="D10192" s="227" t="s">
        <v>3106</v>
      </c>
      <c r="E10192" s="227" t="s">
        <v>24231</v>
      </c>
      <c r="F10192" s="227" t="s">
        <v>3106</v>
      </c>
      <c r="G10192" s="227" t="s">
        <v>3106</v>
      </c>
      <c r="H10192" s="228" t="s">
        <v>19904</v>
      </c>
      <c r="I10192" s="228" t="s">
        <v>24227</v>
      </c>
      <c r="J10192" s="201" t="str">
        <f t="shared" si="319"/>
        <v>9999</v>
      </c>
      <c r="K10192" s="228" t="s">
        <v>23203</v>
      </c>
      <c r="L10192" s="228" t="s">
        <v>23204</v>
      </c>
      <c r="M10192" s="229">
        <v>44806</v>
      </c>
      <c r="N10192" s="227" t="s">
        <v>19903</v>
      </c>
      <c r="O10192" s="243"/>
      <c r="P10192" s="227" t="s">
        <v>19905</v>
      </c>
      <c r="Q10192" s="243"/>
      <c r="S10192" s="354"/>
    </row>
    <row r="10193" spans="1:19" s="245" customFormat="1" ht="13.15" customHeight="1">
      <c r="A10193" s="245" t="str">
        <f t="shared" si="318"/>
        <v>1848269061194930966</v>
      </c>
      <c r="B10193" s="217" t="s">
        <v>19891</v>
      </c>
      <c r="C10193" s="227" t="s">
        <v>24225</v>
      </c>
      <c r="D10193" s="227" t="s">
        <v>3106</v>
      </c>
      <c r="E10193" s="227" t="s">
        <v>24232</v>
      </c>
      <c r="F10193" s="227" t="s">
        <v>3106</v>
      </c>
      <c r="G10193" s="227" t="s">
        <v>3106</v>
      </c>
      <c r="H10193" s="228" t="s">
        <v>19904</v>
      </c>
      <c r="I10193" s="228" t="s">
        <v>24227</v>
      </c>
      <c r="J10193" s="201" t="str">
        <f t="shared" si="319"/>
        <v>9999</v>
      </c>
      <c r="K10193" s="228" t="s">
        <v>23203</v>
      </c>
      <c r="L10193" s="228" t="s">
        <v>23204</v>
      </c>
      <c r="M10193" s="229">
        <v>44806</v>
      </c>
      <c r="N10193" s="227" t="s">
        <v>19903</v>
      </c>
      <c r="O10193" s="243"/>
      <c r="P10193" s="227" t="s">
        <v>19905</v>
      </c>
      <c r="Q10193" s="243"/>
      <c r="S10193" s="354"/>
    </row>
    <row r="10194" spans="1:19" s="245" customFormat="1" ht="13.15" customHeight="1">
      <c r="A10194" s="245" t="str">
        <f t="shared" si="318"/>
        <v>1848269071194930966</v>
      </c>
      <c r="B10194" s="217" t="s">
        <v>19891</v>
      </c>
      <c r="C10194" s="227" t="s">
        <v>24225</v>
      </c>
      <c r="D10194" s="227" t="s">
        <v>3106</v>
      </c>
      <c r="E10194" s="227" t="s">
        <v>24233</v>
      </c>
      <c r="F10194" s="227" t="s">
        <v>3106</v>
      </c>
      <c r="G10194" s="227" t="s">
        <v>3106</v>
      </c>
      <c r="H10194" s="228" t="s">
        <v>19904</v>
      </c>
      <c r="I10194" s="228" t="s">
        <v>24227</v>
      </c>
      <c r="J10194" s="201" t="str">
        <f t="shared" si="319"/>
        <v>9999</v>
      </c>
      <c r="K10194" s="228" t="s">
        <v>23203</v>
      </c>
      <c r="L10194" s="228" t="s">
        <v>23204</v>
      </c>
      <c r="M10194" s="229">
        <v>44806</v>
      </c>
      <c r="N10194" s="227" t="s">
        <v>19903</v>
      </c>
      <c r="O10194" s="243"/>
      <c r="P10194" s="227" t="s">
        <v>19905</v>
      </c>
      <c r="Q10194" s="243"/>
      <c r="S10194" s="354"/>
    </row>
    <row r="10195" spans="1:19" s="245" customFormat="1" ht="13.15" customHeight="1">
      <c r="A10195" s="245" t="str">
        <f t="shared" si="318"/>
        <v>1848269081194930966</v>
      </c>
      <c r="B10195" s="217" t="s">
        <v>19891</v>
      </c>
      <c r="C10195" s="227" t="s">
        <v>24225</v>
      </c>
      <c r="D10195" s="227" t="s">
        <v>3106</v>
      </c>
      <c r="E10195" s="227" t="s">
        <v>24234</v>
      </c>
      <c r="F10195" s="227" t="s">
        <v>3106</v>
      </c>
      <c r="G10195" s="227" t="s">
        <v>3106</v>
      </c>
      <c r="H10195" s="228" t="s">
        <v>19904</v>
      </c>
      <c r="I10195" s="228" t="s">
        <v>24227</v>
      </c>
      <c r="J10195" s="201" t="str">
        <f t="shared" si="319"/>
        <v>9999</v>
      </c>
      <c r="K10195" s="228" t="s">
        <v>23203</v>
      </c>
      <c r="L10195" s="228" t="s">
        <v>23204</v>
      </c>
      <c r="M10195" s="229">
        <v>44806</v>
      </c>
      <c r="N10195" s="227" t="s">
        <v>19903</v>
      </c>
      <c r="O10195" s="243"/>
      <c r="P10195" s="227" t="s">
        <v>19905</v>
      </c>
      <c r="Q10195" s="243"/>
      <c r="S10195" s="354"/>
    </row>
    <row r="10196" spans="1:19" s="245" customFormat="1" ht="13.15" customHeight="1">
      <c r="A10196" s="245" t="str">
        <f t="shared" si="318"/>
        <v>1848269091194930966</v>
      </c>
      <c r="B10196" s="217" t="s">
        <v>19891</v>
      </c>
      <c r="C10196" s="227" t="s">
        <v>24225</v>
      </c>
      <c r="D10196" s="227" t="s">
        <v>3106</v>
      </c>
      <c r="E10196" s="227" t="s">
        <v>24235</v>
      </c>
      <c r="F10196" s="227" t="s">
        <v>3106</v>
      </c>
      <c r="G10196" s="227" t="s">
        <v>3106</v>
      </c>
      <c r="H10196" s="228" t="s">
        <v>19904</v>
      </c>
      <c r="I10196" s="228" t="s">
        <v>24227</v>
      </c>
      <c r="J10196" s="201" t="str">
        <f t="shared" si="319"/>
        <v>9999</v>
      </c>
      <c r="K10196" s="228" t="s">
        <v>23203</v>
      </c>
      <c r="L10196" s="228" t="s">
        <v>23204</v>
      </c>
      <c r="M10196" s="229">
        <v>44806</v>
      </c>
      <c r="N10196" s="227" t="s">
        <v>19903</v>
      </c>
      <c r="O10196" s="243"/>
      <c r="P10196" s="227" t="s">
        <v>19905</v>
      </c>
      <c r="Q10196" s="243"/>
      <c r="S10196" s="354"/>
    </row>
    <row r="10197" spans="1:19" s="245" customFormat="1" ht="13.15" customHeight="1">
      <c r="A10197" s="245" t="str">
        <f t="shared" si="318"/>
        <v>4016438011205077104</v>
      </c>
      <c r="B10197" s="217" t="s">
        <v>19891</v>
      </c>
      <c r="C10197" s="227" t="s">
        <v>24236</v>
      </c>
      <c r="D10197" s="227" t="s">
        <v>3106</v>
      </c>
      <c r="E10197" s="227" t="s">
        <v>24237</v>
      </c>
      <c r="F10197" s="227" t="s">
        <v>3106</v>
      </c>
      <c r="G10197" s="227" t="s">
        <v>3106</v>
      </c>
      <c r="H10197" s="228" t="s">
        <v>19904</v>
      </c>
      <c r="I10197" s="228" t="s">
        <v>24238</v>
      </c>
      <c r="J10197" s="201" t="str">
        <f t="shared" si="319"/>
        <v>9999</v>
      </c>
      <c r="K10197" s="228" t="s">
        <v>23203</v>
      </c>
      <c r="L10197" s="228" t="s">
        <v>23204</v>
      </c>
      <c r="M10197" s="229">
        <v>44806</v>
      </c>
      <c r="N10197" s="227" t="s">
        <v>19903</v>
      </c>
      <c r="O10197" s="243"/>
      <c r="P10197" s="227" t="s">
        <v>23712</v>
      </c>
      <c r="Q10197" s="243"/>
      <c r="S10197" s="354"/>
    </row>
    <row r="10198" spans="1:19" s="245" customFormat="1" ht="13.15" customHeight="1">
      <c r="A10198" s="245" t="str">
        <f t="shared" si="318"/>
        <v>4016438021205077104</v>
      </c>
      <c r="B10198" s="217" t="s">
        <v>19891</v>
      </c>
      <c r="C10198" s="227" t="s">
        <v>24236</v>
      </c>
      <c r="D10198" s="227" t="s">
        <v>3106</v>
      </c>
      <c r="E10198" s="227" t="s">
        <v>24239</v>
      </c>
      <c r="F10198" s="227" t="s">
        <v>3106</v>
      </c>
      <c r="G10198" s="227" t="s">
        <v>3106</v>
      </c>
      <c r="H10198" s="228" t="s">
        <v>19904</v>
      </c>
      <c r="I10198" s="228" t="s">
        <v>24238</v>
      </c>
      <c r="J10198" s="201" t="str">
        <f t="shared" si="319"/>
        <v>9999</v>
      </c>
      <c r="K10198" s="228" t="s">
        <v>23203</v>
      </c>
      <c r="L10198" s="228" t="s">
        <v>23204</v>
      </c>
      <c r="M10198" s="229">
        <v>44806</v>
      </c>
      <c r="N10198" s="227" t="s">
        <v>19903</v>
      </c>
      <c r="O10198" s="243"/>
      <c r="P10198" s="227" t="s">
        <v>23712</v>
      </c>
      <c r="Q10198" s="243"/>
      <c r="S10198" s="354"/>
    </row>
    <row r="10199" spans="1:19" s="245" customFormat="1" ht="13.15" customHeight="1">
      <c r="A10199" s="245" t="str">
        <f t="shared" ref="A10199:A10262" si="320">E10199&amp;C10199</f>
        <v>3854853011205221579</v>
      </c>
      <c r="B10199" s="217" t="s">
        <v>19891</v>
      </c>
      <c r="C10199" s="227" t="s">
        <v>24240</v>
      </c>
      <c r="D10199" s="227" t="s">
        <v>3106</v>
      </c>
      <c r="E10199" s="227" t="s">
        <v>24241</v>
      </c>
      <c r="F10199" s="227" t="s">
        <v>3106</v>
      </c>
      <c r="G10199" s="227" t="s">
        <v>3106</v>
      </c>
      <c r="H10199" s="228" t="s">
        <v>19904</v>
      </c>
      <c r="I10199" s="228" t="s">
        <v>24242</v>
      </c>
      <c r="J10199" s="201" t="str">
        <f t="shared" si="319"/>
        <v>9999</v>
      </c>
      <c r="K10199" s="228" t="s">
        <v>23203</v>
      </c>
      <c r="L10199" s="228" t="s">
        <v>23204</v>
      </c>
      <c r="M10199" s="229">
        <v>44806</v>
      </c>
      <c r="N10199" s="227" t="s">
        <v>19903</v>
      </c>
      <c r="O10199" s="243"/>
      <c r="P10199" s="227" t="s">
        <v>19975</v>
      </c>
      <c r="Q10199" s="243"/>
      <c r="S10199" s="354"/>
    </row>
    <row r="10200" spans="1:19" s="245" customFormat="1" ht="13.15" customHeight="1">
      <c r="A10200" s="245" t="str">
        <f t="shared" si="320"/>
        <v>3854853021205221579</v>
      </c>
      <c r="B10200" s="217" t="s">
        <v>19891</v>
      </c>
      <c r="C10200" s="227" t="s">
        <v>24240</v>
      </c>
      <c r="D10200" s="227" t="s">
        <v>3106</v>
      </c>
      <c r="E10200" s="227" t="s">
        <v>24243</v>
      </c>
      <c r="F10200" s="227" t="s">
        <v>3106</v>
      </c>
      <c r="G10200" s="227" t="s">
        <v>3106</v>
      </c>
      <c r="H10200" s="228" t="s">
        <v>19904</v>
      </c>
      <c r="I10200" s="228" t="s">
        <v>24242</v>
      </c>
      <c r="J10200" s="201" t="str">
        <f t="shared" si="319"/>
        <v>9999</v>
      </c>
      <c r="K10200" s="228" t="s">
        <v>23203</v>
      </c>
      <c r="L10200" s="228" t="s">
        <v>23204</v>
      </c>
      <c r="M10200" s="229">
        <v>44806</v>
      </c>
      <c r="N10200" s="227" t="s">
        <v>19903</v>
      </c>
      <c r="O10200" s="243"/>
      <c r="P10200" s="227" t="s">
        <v>19975</v>
      </c>
      <c r="Q10200" s="243"/>
      <c r="S10200" s="354"/>
    </row>
    <row r="10201" spans="1:19" s="245" customFormat="1" ht="13.15" customHeight="1">
      <c r="A10201" s="245" t="str">
        <f t="shared" si="320"/>
        <v>4025538011205499670</v>
      </c>
      <c r="B10201" s="217" t="s">
        <v>19891</v>
      </c>
      <c r="C10201" s="227" t="s">
        <v>24244</v>
      </c>
      <c r="D10201" s="227" t="s">
        <v>3106</v>
      </c>
      <c r="E10201" s="227" t="s">
        <v>24245</v>
      </c>
      <c r="F10201" s="227" t="s">
        <v>3106</v>
      </c>
      <c r="G10201" s="227" t="s">
        <v>3106</v>
      </c>
      <c r="H10201" s="228" t="s">
        <v>23524</v>
      </c>
      <c r="I10201" s="228" t="s">
        <v>24246</v>
      </c>
      <c r="J10201" s="201" t="str">
        <f t="shared" si="319"/>
        <v>9999</v>
      </c>
      <c r="K10201" s="228" t="s">
        <v>23203</v>
      </c>
      <c r="L10201" s="228" t="s">
        <v>23204</v>
      </c>
      <c r="M10201" s="229">
        <v>44806</v>
      </c>
      <c r="N10201" s="227" t="s">
        <v>23526</v>
      </c>
      <c r="O10201" s="243"/>
      <c r="P10201" s="227" t="s">
        <v>23527</v>
      </c>
      <c r="Q10201" s="243"/>
      <c r="S10201" s="354"/>
    </row>
    <row r="10202" spans="1:19" s="245" customFormat="1" ht="13.15" customHeight="1">
      <c r="A10202" s="245" t="str">
        <f t="shared" si="320"/>
        <v>4025538021205499670</v>
      </c>
      <c r="B10202" s="217" t="s">
        <v>19891</v>
      </c>
      <c r="C10202" s="227" t="s">
        <v>24244</v>
      </c>
      <c r="D10202" s="227" t="s">
        <v>3106</v>
      </c>
      <c r="E10202" s="227" t="s">
        <v>24247</v>
      </c>
      <c r="F10202" s="227" t="s">
        <v>3106</v>
      </c>
      <c r="G10202" s="227" t="s">
        <v>3106</v>
      </c>
      <c r="H10202" s="228" t="s">
        <v>23524</v>
      </c>
      <c r="I10202" s="228" t="s">
        <v>24246</v>
      </c>
      <c r="J10202" s="201" t="str">
        <f t="shared" si="319"/>
        <v>9999</v>
      </c>
      <c r="K10202" s="228" t="s">
        <v>23203</v>
      </c>
      <c r="L10202" s="228" t="s">
        <v>23204</v>
      </c>
      <c r="M10202" s="229">
        <v>44806</v>
      </c>
      <c r="N10202" s="227" t="s">
        <v>23526</v>
      </c>
      <c r="O10202" s="243"/>
      <c r="P10202" s="227" t="s">
        <v>23527</v>
      </c>
      <c r="Q10202" s="243"/>
      <c r="S10202" s="354"/>
    </row>
    <row r="10203" spans="1:19" s="245" customFormat="1" ht="13.15" customHeight="1">
      <c r="A10203" s="245" t="str">
        <f t="shared" si="320"/>
        <v>2020281011205842341</v>
      </c>
      <c r="B10203" s="217" t="s">
        <v>19891</v>
      </c>
      <c r="C10203" s="227" t="s">
        <v>24248</v>
      </c>
      <c r="D10203" s="227" t="s">
        <v>3106</v>
      </c>
      <c r="E10203" s="227" t="s">
        <v>24249</v>
      </c>
      <c r="F10203" s="227" t="s">
        <v>3106</v>
      </c>
      <c r="G10203" s="227" t="s">
        <v>3106</v>
      </c>
      <c r="H10203" s="228" t="s">
        <v>19904</v>
      </c>
      <c r="I10203" s="228" t="s">
        <v>24250</v>
      </c>
      <c r="J10203" s="201" t="str">
        <f t="shared" si="319"/>
        <v>9999</v>
      </c>
      <c r="K10203" s="228" t="s">
        <v>23203</v>
      </c>
      <c r="L10203" s="228" t="s">
        <v>23204</v>
      </c>
      <c r="M10203" s="229">
        <v>44806</v>
      </c>
      <c r="N10203" s="227" t="s">
        <v>19903</v>
      </c>
      <c r="O10203" s="243"/>
      <c r="P10203" s="227" t="s">
        <v>19975</v>
      </c>
      <c r="Q10203" s="243"/>
      <c r="S10203" s="354"/>
    </row>
    <row r="10204" spans="1:19" s="245" customFormat="1" ht="13.15" customHeight="1">
      <c r="A10204" s="245" t="str">
        <f t="shared" si="320"/>
        <v>2020281021205842341</v>
      </c>
      <c r="B10204" s="217" t="s">
        <v>19891</v>
      </c>
      <c r="C10204" s="227" t="s">
        <v>24248</v>
      </c>
      <c r="D10204" s="227" t="s">
        <v>3106</v>
      </c>
      <c r="E10204" s="227" t="s">
        <v>24251</v>
      </c>
      <c r="F10204" s="227" t="s">
        <v>3106</v>
      </c>
      <c r="G10204" s="227" t="s">
        <v>3106</v>
      </c>
      <c r="H10204" s="228" t="s">
        <v>19904</v>
      </c>
      <c r="I10204" s="228" t="s">
        <v>24250</v>
      </c>
      <c r="J10204" s="201" t="str">
        <f t="shared" si="319"/>
        <v>9999</v>
      </c>
      <c r="K10204" s="228" t="s">
        <v>23203</v>
      </c>
      <c r="L10204" s="228" t="s">
        <v>23204</v>
      </c>
      <c r="M10204" s="229">
        <v>44806</v>
      </c>
      <c r="N10204" s="227" t="s">
        <v>19903</v>
      </c>
      <c r="O10204" s="243"/>
      <c r="P10204" s="227" t="s">
        <v>19975</v>
      </c>
      <c r="Q10204" s="243"/>
      <c r="S10204" s="354"/>
    </row>
    <row r="10205" spans="1:19" s="245" customFormat="1" ht="13.15" customHeight="1">
      <c r="A10205" s="245" t="str">
        <f t="shared" si="320"/>
        <v>2020281031205842341</v>
      </c>
      <c r="B10205" s="217" t="s">
        <v>19891</v>
      </c>
      <c r="C10205" s="227" t="s">
        <v>24248</v>
      </c>
      <c r="D10205" s="227" t="s">
        <v>3106</v>
      </c>
      <c r="E10205" s="227" t="s">
        <v>24252</v>
      </c>
      <c r="F10205" s="227" t="s">
        <v>3106</v>
      </c>
      <c r="G10205" s="227" t="s">
        <v>3106</v>
      </c>
      <c r="H10205" s="228" t="s">
        <v>19904</v>
      </c>
      <c r="I10205" s="228" t="s">
        <v>24250</v>
      </c>
      <c r="J10205" s="201" t="str">
        <f t="shared" si="319"/>
        <v>9999</v>
      </c>
      <c r="K10205" s="228" t="s">
        <v>23203</v>
      </c>
      <c r="L10205" s="228" t="s">
        <v>23204</v>
      </c>
      <c r="M10205" s="229">
        <v>44806</v>
      </c>
      <c r="N10205" s="227" t="s">
        <v>19903</v>
      </c>
      <c r="O10205" s="243"/>
      <c r="P10205" s="227" t="s">
        <v>19975</v>
      </c>
      <c r="Q10205" s="243"/>
      <c r="S10205" s="354"/>
    </row>
    <row r="10206" spans="1:19" s="245" customFormat="1" ht="13.15" customHeight="1">
      <c r="A10206" s="245" t="str">
        <f t="shared" si="320"/>
        <v>1887374011205858271</v>
      </c>
      <c r="B10206" s="217" t="s">
        <v>19891</v>
      </c>
      <c r="C10206" s="227" t="s">
        <v>24253</v>
      </c>
      <c r="D10206" s="227" t="s">
        <v>3106</v>
      </c>
      <c r="E10206" s="227" t="s">
        <v>24254</v>
      </c>
      <c r="F10206" s="227" t="s">
        <v>3106</v>
      </c>
      <c r="G10206" s="227" t="s">
        <v>3106</v>
      </c>
      <c r="H10206" s="228" t="s">
        <v>23501</v>
      </c>
      <c r="I10206" s="228" t="s">
        <v>24255</v>
      </c>
      <c r="J10206" s="201" t="str">
        <f t="shared" si="319"/>
        <v>9999</v>
      </c>
      <c r="K10206" s="228" t="s">
        <v>23203</v>
      </c>
      <c r="L10206" s="228" t="s">
        <v>23204</v>
      </c>
      <c r="M10206" s="229">
        <v>44806</v>
      </c>
      <c r="N10206" s="227" t="s">
        <v>20211</v>
      </c>
      <c r="O10206" s="243"/>
      <c r="P10206" s="227" t="s">
        <v>19975</v>
      </c>
      <c r="Q10206" s="243"/>
      <c r="S10206" s="354"/>
    </row>
    <row r="10207" spans="1:19" s="245" customFormat="1" ht="13.15" customHeight="1">
      <c r="A10207" s="245" t="str">
        <f t="shared" si="320"/>
        <v>1887374021205858271</v>
      </c>
      <c r="B10207" s="217" t="s">
        <v>19891</v>
      </c>
      <c r="C10207" s="227" t="s">
        <v>24253</v>
      </c>
      <c r="D10207" s="227" t="s">
        <v>3106</v>
      </c>
      <c r="E10207" s="227" t="s">
        <v>24256</v>
      </c>
      <c r="F10207" s="227" t="s">
        <v>3106</v>
      </c>
      <c r="G10207" s="227" t="s">
        <v>3106</v>
      </c>
      <c r="H10207" s="228" t="s">
        <v>23501</v>
      </c>
      <c r="I10207" s="228" t="s">
        <v>24255</v>
      </c>
      <c r="J10207" s="201" t="str">
        <f t="shared" si="319"/>
        <v>9999</v>
      </c>
      <c r="K10207" s="228" t="s">
        <v>23203</v>
      </c>
      <c r="L10207" s="228" t="s">
        <v>23204</v>
      </c>
      <c r="M10207" s="229">
        <v>44806</v>
      </c>
      <c r="N10207" s="227" t="s">
        <v>20211</v>
      </c>
      <c r="O10207" s="243"/>
      <c r="P10207" s="227" t="s">
        <v>19975</v>
      </c>
      <c r="Q10207" s="243"/>
      <c r="S10207" s="354"/>
    </row>
    <row r="10208" spans="1:19" s="245" customFormat="1" ht="13.15" customHeight="1">
      <c r="A10208" s="245" t="str">
        <f t="shared" si="320"/>
        <v>1887374031205858271</v>
      </c>
      <c r="B10208" s="217" t="s">
        <v>19891</v>
      </c>
      <c r="C10208" s="227" t="s">
        <v>24253</v>
      </c>
      <c r="D10208" s="227" t="s">
        <v>3106</v>
      </c>
      <c r="E10208" s="227" t="s">
        <v>24257</v>
      </c>
      <c r="F10208" s="227" t="s">
        <v>3106</v>
      </c>
      <c r="G10208" s="227" t="s">
        <v>3106</v>
      </c>
      <c r="H10208" s="228" t="s">
        <v>23501</v>
      </c>
      <c r="I10208" s="228" t="s">
        <v>24255</v>
      </c>
      <c r="J10208" s="201" t="str">
        <f t="shared" si="319"/>
        <v>9999</v>
      </c>
      <c r="K10208" s="228" t="s">
        <v>23203</v>
      </c>
      <c r="L10208" s="228" t="s">
        <v>23204</v>
      </c>
      <c r="M10208" s="229">
        <v>44806</v>
      </c>
      <c r="N10208" s="227" t="s">
        <v>20211</v>
      </c>
      <c r="O10208" s="243"/>
      <c r="P10208" s="227" t="s">
        <v>19975</v>
      </c>
      <c r="Q10208" s="243"/>
      <c r="S10208" s="354"/>
    </row>
    <row r="10209" spans="1:19" s="245" customFormat="1" ht="13.15" customHeight="1">
      <c r="A10209" s="245" t="str">
        <f t="shared" si="320"/>
        <v>1887374041205858271</v>
      </c>
      <c r="B10209" s="217" t="s">
        <v>19891</v>
      </c>
      <c r="C10209" s="227" t="s">
        <v>24253</v>
      </c>
      <c r="D10209" s="227" t="s">
        <v>3106</v>
      </c>
      <c r="E10209" s="227" t="s">
        <v>24258</v>
      </c>
      <c r="F10209" s="227" t="s">
        <v>3106</v>
      </c>
      <c r="G10209" s="227" t="s">
        <v>3106</v>
      </c>
      <c r="H10209" s="228" t="s">
        <v>23501</v>
      </c>
      <c r="I10209" s="228" t="s">
        <v>24255</v>
      </c>
      <c r="J10209" s="201" t="str">
        <f t="shared" si="319"/>
        <v>9999</v>
      </c>
      <c r="K10209" s="228" t="s">
        <v>23203</v>
      </c>
      <c r="L10209" s="228" t="s">
        <v>23204</v>
      </c>
      <c r="M10209" s="229">
        <v>44806</v>
      </c>
      <c r="N10209" s="227" t="s">
        <v>20211</v>
      </c>
      <c r="O10209" s="243"/>
      <c r="P10209" s="227" t="s">
        <v>19975</v>
      </c>
      <c r="Q10209" s="243"/>
      <c r="S10209" s="354"/>
    </row>
    <row r="10210" spans="1:19" s="245" customFormat="1" ht="13.15" customHeight="1">
      <c r="A10210" s="245" t="str">
        <f t="shared" si="320"/>
        <v>1887374051205858271</v>
      </c>
      <c r="B10210" s="217" t="s">
        <v>19891</v>
      </c>
      <c r="C10210" s="227" t="s">
        <v>24253</v>
      </c>
      <c r="D10210" s="227" t="s">
        <v>3106</v>
      </c>
      <c r="E10210" s="227" t="s">
        <v>24259</v>
      </c>
      <c r="F10210" s="227" t="s">
        <v>3106</v>
      </c>
      <c r="G10210" s="227" t="s">
        <v>3106</v>
      </c>
      <c r="H10210" s="228" t="s">
        <v>23501</v>
      </c>
      <c r="I10210" s="228" t="s">
        <v>24255</v>
      </c>
      <c r="J10210" s="201" t="str">
        <f t="shared" si="319"/>
        <v>9999</v>
      </c>
      <c r="K10210" s="228" t="s">
        <v>23203</v>
      </c>
      <c r="L10210" s="228" t="s">
        <v>23204</v>
      </c>
      <c r="M10210" s="229">
        <v>44806</v>
      </c>
      <c r="N10210" s="227" t="s">
        <v>20211</v>
      </c>
      <c r="O10210" s="243"/>
      <c r="P10210" s="227" t="s">
        <v>19975</v>
      </c>
      <c r="Q10210" s="243"/>
      <c r="S10210" s="354"/>
    </row>
    <row r="10211" spans="1:19" s="245" customFormat="1" ht="13.15" customHeight="1">
      <c r="A10211" s="245" t="str">
        <f t="shared" si="320"/>
        <v>1887374061205858271</v>
      </c>
      <c r="B10211" s="217" t="s">
        <v>19891</v>
      </c>
      <c r="C10211" s="227" t="s">
        <v>24253</v>
      </c>
      <c r="D10211" s="227" t="s">
        <v>3106</v>
      </c>
      <c r="E10211" s="227" t="s">
        <v>24260</v>
      </c>
      <c r="F10211" s="227" t="s">
        <v>3106</v>
      </c>
      <c r="G10211" s="227" t="s">
        <v>3106</v>
      </c>
      <c r="H10211" s="228" t="s">
        <v>23501</v>
      </c>
      <c r="I10211" s="228" t="s">
        <v>24255</v>
      </c>
      <c r="J10211" s="201" t="str">
        <f t="shared" si="319"/>
        <v>9999</v>
      </c>
      <c r="K10211" s="228" t="s">
        <v>23203</v>
      </c>
      <c r="L10211" s="228" t="s">
        <v>23204</v>
      </c>
      <c r="M10211" s="229">
        <v>44806</v>
      </c>
      <c r="N10211" s="227" t="s">
        <v>20211</v>
      </c>
      <c r="O10211" s="243"/>
      <c r="P10211" s="227" t="s">
        <v>19975</v>
      </c>
      <c r="Q10211" s="243"/>
      <c r="S10211" s="354"/>
    </row>
    <row r="10212" spans="1:19" s="245" customFormat="1" ht="13.15" customHeight="1">
      <c r="A10212" s="245" t="str">
        <f t="shared" si="320"/>
        <v>1887374071205858271</v>
      </c>
      <c r="B10212" s="217" t="s">
        <v>19891</v>
      </c>
      <c r="C10212" s="227" t="s">
        <v>24253</v>
      </c>
      <c r="D10212" s="227" t="s">
        <v>3106</v>
      </c>
      <c r="E10212" s="227" t="s">
        <v>24261</v>
      </c>
      <c r="F10212" s="227" t="s">
        <v>3106</v>
      </c>
      <c r="G10212" s="227" t="s">
        <v>3106</v>
      </c>
      <c r="H10212" s="228" t="s">
        <v>23501</v>
      </c>
      <c r="I10212" s="228" t="s">
        <v>24255</v>
      </c>
      <c r="J10212" s="201" t="str">
        <f t="shared" si="319"/>
        <v>9999</v>
      </c>
      <c r="K10212" s="228" t="s">
        <v>23203</v>
      </c>
      <c r="L10212" s="228" t="s">
        <v>23204</v>
      </c>
      <c r="M10212" s="229">
        <v>44806</v>
      </c>
      <c r="N10212" s="227" t="s">
        <v>20211</v>
      </c>
      <c r="O10212" s="243"/>
      <c r="P10212" s="227" t="s">
        <v>19975</v>
      </c>
      <c r="Q10212" s="243"/>
      <c r="S10212" s="354"/>
    </row>
    <row r="10213" spans="1:19" s="245" customFormat="1" ht="13.15" customHeight="1">
      <c r="A10213" s="245" t="str">
        <f t="shared" si="320"/>
        <v>1887374081205858271</v>
      </c>
      <c r="B10213" s="217" t="s">
        <v>19891</v>
      </c>
      <c r="C10213" s="227" t="s">
        <v>24253</v>
      </c>
      <c r="D10213" s="227" t="s">
        <v>3106</v>
      </c>
      <c r="E10213" s="227" t="s">
        <v>24262</v>
      </c>
      <c r="F10213" s="227" t="s">
        <v>3106</v>
      </c>
      <c r="G10213" s="227" t="s">
        <v>3106</v>
      </c>
      <c r="H10213" s="228" t="s">
        <v>23501</v>
      </c>
      <c r="I10213" s="228" t="s">
        <v>24255</v>
      </c>
      <c r="J10213" s="201" t="str">
        <f t="shared" si="319"/>
        <v>9999</v>
      </c>
      <c r="K10213" s="228" t="s">
        <v>23203</v>
      </c>
      <c r="L10213" s="228" t="s">
        <v>23204</v>
      </c>
      <c r="M10213" s="229">
        <v>44806</v>
      </c>
      <c r="N10213" s="227" t="s">
        <v>20211</v>
      </c>
      <c r="O10213" s="243"/>
      <c r="P10213" s="227" t="s">
        <v>19975</v>
      </c>
      <c r="Q10213" s="243"/>
      <c r="S10213" s="354"/>
    </row>
    <row r="10214" spans="1:19" s="245" customFormat="1" ht="13.15" customHeight="1">
      <c r="A10214" s="245" t="str">
        <f t="shared" si="320"/>
        <v>1887374091205858271</v>
      </c>
      <c r="B10214" s="217" t="s">
        <v>19891</v>
      </c>
      <c r="C10214" s="227" t="s">
        <v>24253</v>
      </c>
      <c r="D10214" s="227" t="s">
        <v>3106</v>
      </c>
      <c r="E10214" s="227" t="s">
        <v>24263</v>
      </c>
      <c r="F10214" s="227" t="s">
        <v>3106</v>
      </c>
      <c r="G10214" s="227" t="s">
        <v>3106</v>
      </c>
      <c r="H10214" s="228" t="s">
        <v>23501</v>
      </c>
      <c r="I10214" s="228" t="s">
        <v>24255</v>
      </c>
      <c r="J10214" s="201" t="str">
        <f t="shared" si="319"/>
        <v>9999</v>
      </c>
      <c r="K10214" s="228" t="s">
        <v>23203</v>
      </c>
      <c r="L10214" s="228" t="s">
        <v>23204</v>
      </c>
      <c r="M10214" s="229">
        <v>44806</v>
      </c>
      <c r="N10214" s="227" t="s">
        <v>20211</v>
      </c>
      <c r="O10214" s="243"/>
      <c r="P10214" s="227" t="s">
        <v>19975</v>
      </c>
      <c r="Q10214" s="243"/>
      <c r="S10214" s="354"/>
    </row>
    <row r="10215" spans="1:19" s="245" customFormat="1" ht="13.15" customHeight="1">
      <c r="A10215" s="245" t="str">
        <f t="shared" si="320"/>
        <v>1887374101205858271</v>
      </c>
      <c r="B10215" s="217" t="s">
        <v>19891</v>
      </c>
      <c r="C10215" s="227" t="s">
        <v>24253</v>
      </c>
      <c r="D10215" s="227" t="s">
        <v>3106</v>
      </c>
      <c r="E10215" s="227" t="s">
        <v>24264</v>
      </c>
      <c r="F10215" s="227" t="s">
        <v>3106</v>
      </c>
      <c r="G10215" s="227" t="s">
        <v>3106</v>
      </c>
      <c r="H10215" s="228" t="s">
        <v>23501</v>
      </c>
      <c r="I10215" s="228" t="s">
        <v>24255</v>
      </c>
      <c r="J10215" s="201" t="str">
        <f t="shared" si="319"/>
        <v>9999</v>
      </c>
      <c r="K10215" s="228" t="s">
        <v>23203</v>
      </c>
      <c r="L10215" s="228" t="s">
        <v>23204</v>
      </c>
      <c r="M10215" s="229">
        <v>44806</v>
      </c>
      <c r="N10215" s="227" t="s">
        <v>20211</v>
      </c>
      <c r="O10215" s="243"/>
      <c r="P10215" s="227" t="s">
        <v>19975</v>
      </c>
      <c r="Q10215" s="243"/>
      <c r="S10215" s="354"/>
    </row>
    <row r="10216" spans="1:19" s="245" customFormat="1" ht="13.15" customHeight="1">
      <c r="A10216" s="245" t="str">
        <f t="shared" si="320"/>
        <v>1389926191205887361</v>
      </c>
      <c r="B10216" s="217" t="s">
        <v>19891</v>
      </c>
      <c r="C10216" s="227" t="s">
        <v>24265</v>
      </c>
      <c r="D10216" s="227" t="s">
        <v>3106</v>
      </c>
      <c r="E10216" s="227" t="s">
        <v>24266</v>
      </c>
      <c r="F10216" s="227" t="s">
        <v>3106</v>
      </c>
      <c r="G10216" s="227" t="s">
        <v>3106</v>
      </c>
      <c r="H10216" s="228" t="s">
        <v>19904</v>
      </c>
      <c r="I10216" s="228" t="s">
        <v>24267</v>
      </c>
      <c r="J10216" s="201" t="str">
        <f t="shared" si="319"/>
        <v>9999</v>
      </c>
      <c r="K10216" s="228" t="s">
        <v>23203</v>
      </c>
      <c r="L10216" s="228" t="s">
        <v>23204</v>
      </c>
      <c r="M10216" s="229">
        <v>44806</v>
      </c>
      <c r="N10216" s="227" t="s">
        <v>19903</v>
      </c>
      <c r="O10216" s="243"/>
      <c r="P10216" s="227" t="s">
        <v>19975</v>
      </c>
      <c r="Q10216" s="243"/>
      <c r="S10216" s="354"/>
    </row>
    <row r="10217" spans="1:19" s="245" customFormat="1" ht="13.15" customHeight="1">
      <c r="A10217" s="245" t="str">
        <f t="shared" si="320"/>
        <v>1389926251205887361</v>
      </c>
      <c r="B10217" s="217" t="s">
        <v>19891</v>
      </c>
      <c r="C10217" s="227" t="s">
        <v>24265</v>
      </c>
      <c r="D10217" s="227" t="s">
        <v>3106</v>
      </c>
      <c r="E10217" s="227" t="s">
        <v>24268</v>
      </c>
      <c r="F10217" s="227" t="s">
        <v>3106</v>
      </c>
      <c r="G10217" s="227" t="s">
        <v>3106</v>
      </c>
      <c r="H10217" s="228" t="s">
        <v>19904</v>
      </c>
      <c r="I10217" s="228" t="s">
        <v>24267</v>
      </c>
      <c r="J10217" s="201" t="str">
        <f t="shared" si="319"/>
        <v>9999</v>
      </c>
      <c r="K10217" s="228" t="s">
        <v>23203</v>
      </c>
      <c r="L10217" s="228" t="s">
        <v>23204</v>
      </c>
      <c r="M10217" s="229">
        <v>44806</v>
      </c>
      <c r="N10217" s="227" t="s">
        <v>19903</v>
      </c>
      <c r="O10217" s="243"/>
      <c r="P10217" s="227" t="s">
        <v>19975</v>
      </c>
      <c r="Q10217" s="243"/>
      <c r="S10217" s="354"/>
    </row>
    <row r="10218" spans="1:19" s="245" customFormat="1" ht="13.15" customHeight="1">
      <c r="A10218" s="245" t="str">
        <f t="shared" si="320"/>
        <v>1389926271205887361</v>
      </c>
      <c r="B10218" s="217" t="s">
        <v>19891</v>
      </c>
      <c r="C10218" s="227" t="s">
        <v>24265</v>
      </c>
      <c r="D10218" s="227" t="s">
        <v>3106</v>
      </c>
      <c r="E10218" s="227" t="s">
        <v>24269</v>
      </c>
      <c r="F10218" s="227" t="s">
        <v>3106</v>
      </c>
      <c r="G10218" s="227" t="s">
        <v>3106</v>
      </c>
      <c r="H10218" s="228" t="s">
        <v>19904</v>
      </c>
      <c r="I10218" s="228" t="s">
        <v>24267</v>
      </c>
      <c r="J10218" s="201" t="str">
        <f t="shared" si="319"/>
        <v>9999</v>
      </c>
      <c r="K10218" s="228" t="s">
        <v>23203</v>
      </c>
      <c r="L10218" s="228" t="s">
        <v>23204</v>
      </c>
      <c r="M10218" s="229">
        <v>44806</v>
      </c>
      <c r="N10218" s="227" t="s">
        <v>19903</v>
      </c>
      <c r="O10218" s="243"/>
      <c r="P10218" s="227" t="s">
        <v>19975</v>
      </c>
      <c r="Q10218" s="243"/>
      <c r="S10218" s="354"/>
    </row>
    <row r="10219" spans="1:19" s="245" customFormat="1" ht="13.15" customHeight="1">
      <c r="A10219" s="245" t="str">
        <f t="shared" si="320"/>
        <v>1389926281205887361</v>
      </c>
      <c r="B10219" s="217" t="s">
        <v>19891</v>
      </c>
      <c r="C10219" s="227" t="s">
        <v>24265</v>
      </c>
      <c r="D10219" s="227" t="s">
        <v>3106</v>
      </c>
      <c r="E10219" s="227" t="s">
        <v>24270</v>
      </c>
      <c r="F10219" s="227" t="s">
        <v>3106</v>
      </c>
      <c r="G10219" s="227" t="s">
        <v>3106</v>
      </c>
      <c r="H10219" s="228" t="s">
        <v>19904</v>
      </c>
      <c r="I10219" s="228" t="s">
        <v>24267</v>
      </c>
      <c r="J10219" s="201" t="str">
        <f t="shared" si="319"/>
        <v>9999</v>
      </c>
      <c r="K10219" s="228" t="s">
        <v>23203</v>
      </c>
      <c r="L10219" s="228" t="s">
        <v>23204</v>
      </c>
      <c r="M10219" s="229">
        <v>44806</v>
      </c>
      <c r="N10219" s="227" t="s">
        <v>19903</v>
      </c>
      <c r="O10219" s="243"/>
      <c r="P10219" s="227" t="s">
        <v>19975</v>
      </c>
      <c r="Q10219" s="243"/>
      <c r="S10219" s="354"/>
    </row>
    <row r="10220" spans="1:19" s="245" customFormat="1" ht="13.15" customHeight="1">
      <c r="A10220" s="245" t="str">
        <f t="shared" si="320"/>
        <v>1389926291205887361</v>
      </c>
      <c r="B10220" s="217" t="s">
        <v>19891</v>
      </c>
      <c r="C10220" s="227" t="s">
        <v>24265</v>
      </c>
      <c r="D10220" s="227" t="s">
        <v>3106</v>
      </c>
      <c r="E10220" s="227" t="s">
        <v>24271</v>
      </c>
      <c r="F10220" s="227" t="s">
        <v>3106</v>
      </c>
      <c r="G10220" s="227" t="s">
        <v>3106</v>
      </c>
      <c r="H10220" s="228" t="s">
        <v>19904</v>
      </c>
      <c r="I10220" s="228" t="s">
        <v>24267</v>
      </c>
      <c r="J10220" s="201" t="str">
        <f t="shared" si="319"/>
        <v>9999</v>
      </c>
      <c r="K10220" s="228" t="s">
        <v>23203</v>
      </c>
      <c r="L10220" s="228" t="s">
        <v>23204</v>
      </c>
      <c r="M10220" s="229">
        <v>44806</v>
      </c>
      <c r="N10220" s="227" t="s">
        <v>19903</v>
      </c>
      <c r="O10220" s="243"/>
      <c r="P10220" s="227" t="s">
        <v>19975</v>
      </c>
      <c r="Q10220" s="243"/>
      <c r="S10220" s="354"/>
    </row>
    <row r="10221" spans="1:19" s="245" customFormat="1" ht="13.15" customHeight="1">
      <c r="A10221" s="245" t="str">
        <f t="shared" si="320"/>
        <v>1389926301205887361</v>
      </c>
      <c r="B10221" s="217" t="s">
        <v>19891</v>
      </c>
      <c r="C10221" s="227" t="s">
        <v>24265</v>
      </c>
      <c r="D10221" s="227" t="s">
        <v>3106</v>
      </c>
      <c r="E10221" s="227" t="s">
        <v>24272</v>
      </c>
      <c r="F10221" s="227" t="s">
        <v>3106</v>
      </c>
      <c r="G10221" s="227" t="s">
        <v>3106</v>
      </c>
      <c r="H10221" s="228" t="s">
        <v>19904</v>
      </c>
      <c r="I10221" s="228" t="s">
        <v>24267</v>
      </c>
      <c r="J10221" s="201" t="str">
        <f t="shared" si="319"/>
        <v>9999</v>
      </c>
      <c r="K10221" s="228" t="s">
        <v>23203</v>
      </c>
      <c r="L10221" s="228" t="s">
        <v>23204</v>
      </c>
      <c r="M10221" s="229">
        <v>44806</v>
      </c>
      <c r="N10221" s="227" t="s">
        <v>19903</v>
      </c>
      <c r="O10221" s="243"/>
      <c r="P10221" s="227" t="s">
        <v>19975</v>
      </c>
      <c r="Q10221" s="243"/>
      <c r="S10221" s="354"/>
    </row>
    <row r="10222" spans="1:19" s="245" customFormat="1" ht="13.15" customHeight="1">
      <c r="A10222" s="245" t="str">
        <f t="shared" si="320"/>
        <v>1389926311205887361</v>
      </c>
      <c r="B10222" s="217" t="s">
        <v>19891</v>
      </c>
      <c r="C10222" s="227" t="s">
        <v>24265</v>
      </c>
      <c r="D10222" s="227" t="s">
        <v>3106</v>
      </c>
      <c r="E10222" s="227" t="s">
        <v>24273</v>
      </c>
      <c r="F10222" s="227" t="s">
        <v>3106</v>
      </c>
      <c r="G10222" s="227" t="s">
        <v>3106</v>
      </c>
      <c r="H10222" s="228" t="s">
        <v>19904</v>
      </c>
      <c r="I10222" s="228" t="s">
        <v>24267</v>
      </c>
      <c r="J10222" s="201" t="str">
        <f t="shared" si="319"/>
        <v>9999</v>
      </c>
      <c r="K10222" s="228" t="s">
        <v>23203</v>
      </c>
      <c r="L10222" s="228" t="s">
        <v>23204</v>
      </c>
      <c r="M10222" s="229">
        <v>44806</v>
      </c>
      <c r="N10222" s="227" t="s">
        <v>19903</v>
      </c>
      <c r="O10222" s="243"/>
      <c r="P10222" s="227" t="s">
        <v>19975</v>
      </c>
      <c r="Q10222" s="243"/>
      <c r="S10222" s="354"/>
    </row>
    <row r="10223" spans="1:19" s="245" customFormat="1" ht="13.15" customHeight="1">
      <c r="A10223" s="245" t="str">
        <f t="shared" si="320"/>
        <v>1389926321205887361</v>
      </c>
      <c r="B10223" s="217" t="s">
        <v>19891</v>
      </c>
      <c r="C10223" s="227" t="s">
        <v>24265</v>
      </c>
      <c r="D10223" s="227" t="s">
        <v>3106</v>
      </c>
      <c r="E10223" s="227" t="s">
        <v>24274</v>
      </c>
      <c r="F10223" s="227" t="s">
        <v>3106</v>
      </c>
      <c r="G10223" s="227" t="s">
        <v>3106</v>
      </c>
      <c r="H10223" s="228" t="s">
        <v>19904</v>
      </c>
      <c r="I10223" s="228" t="s">
        <v>24267</v>
      </c>
      <c r="J10223" s="201" t="str">
        <f t="shared" si="319"/>
        <v>9999</v>
      </c>
      <c r="K10223" s="228" t="s">
        <v>23203</v>
      </c>
      <c r="L10223" s="228" t="s">
        <v>23204</v>
      </c>
      <c r="M10223" s="229">
        <v>44806</v>
      </c>
      <c r="N10223" s="227" t="s">
        <v>19903</v>
      </c>
      <c r="O10223" s="243"/>
      <c r="P10223" s="227" t="s">
        <v>19975</v>
      </c>
      <c r="Q10223" s="243"/>
      <c r="S10223" s="354"/>
    </row>
    <row r="10224" spans="1:19" s="245" customFormat="1" ht="13.15" customHeight="1">
      <c r="A10224" s="245" t="str">
        <f t="shared" si="320"/>
        <v>1389926331205887361</v>
      </c>
      <c r="B10224" s="217" t="s">
        <v>19891</v>
      </c>
      <c r="C10224" s="227" t="s">
        <v>24265</v>
      </c>
      <c r="D10224" s="227" t="s">
        <v>3106</v>
      </c>
      <c r="E10224" s="227" t="s">
        <v>24275</v>
      </c>
      <c r="F10224" s="227" t="s">
        <v>3106</v>
      </c>
      <c r="G10224" s="227" t="s">
        <v>3106</v>
      </c>
      <c r="H10224" s="228" t="s">
        <v>19904</v>
      </c>
      <c r="I10224" s="228" t="s">
        <v>24267</v>
      </c>
      <c r="J10224" s="201" t="str">
        <f t="shared" si="319"/>
        <v>9999</v>
      </c>
      <c r="K10224" s="228" t="s">
        <v>23203</v>
      </c>
      <c r="L10224" s="228" t="s">
        <v>23204</v>
      </c>
      <c r="M10224" s="229">
        <v>44806</v>
      </c>
      <c r="N10224" s="227" t="s">
        <v>19903</v>
      </c>
      <c r="O10224" s="243"/>
      <c r="P10224" s="227" t="s">
        <v>19975</v>
      </c>
      <c r="Q10224" s="243"/>
      <c r="S10224" s="354"/>
    </row>
    <row r="10225" spans="1:19" s="245" customFormat="1" ht="13.15" customHeight="1">
      <c r="A10225" s="245" t="str">
        <f t="shared" si="320"/>
        <v>1389926341205887361</v>
      </c>
      <c r="B10225" s="217" t="s">
        <v>19891</v>
      </c>
      <c r="C10225" s="227" t="s">
        <v>24265</v>
      </c>
      <c r="D10225" s="227" t="s">
        <v>3106</v>
      </c>
      <c r="E10225" s="227" t="s">
        <v>24276</v>
      </c>
      <c r="F10225" s="227" t="s">
        <v>3106</v>
      </c>
      <c r="G10225" s="227" t="s">
        <v>3106</v>
      </c>
      <c r="H10225" s="228" t="s">
        <v>19904</v>
      </c>
      <c r="I10225" s="228" t="s">
        <v>24267</v>
      </c>
      <c r="J10225" s="201" t="str">
        <f t="shared" si="319"/>
        <v>9999</v>
      </c>
      <c r="K10225" s="228" t="s">
        <v>23203</v>
      </c>
      <c r="L10225" s="228" t="s">
        <v>23204</v>
      </c>
      <c r="M10225" s="229">
        <v>44806</v>
      </c>
      <c r="N10225" s="227" t="s">
        <v>19903</v>
      </c>
      <c r="O10225" s="243"/>
      <c r="P10225" s="227" t="s">
        <v>19975</v>
      </c>
      <c r="Q10225" s="243"/>
      <c r="S10225" s="354"/>
    </row>
    <row r="10226" spans="1:19" s="245" customFormat="1" ht="13.15" customHeight="1">
      <c r="A10226" s="245" t="str">
        <f t="shared" si="320"/>
        <v>1389926351205887361</v>
      </c>
      <c r="B10226" s="217" t="s">
        <v>19891</v>
      </c>
      <c r="C10226" s="227" t="s">
        <v>24265</v>
      </c>
      <c r="D10226" s="227" t="s">
        <v>3106</v>
      </c>
      <c r="E10226" s="227" t="s">
        <v>24277</v>
      </c>
      <c r="F10226" s="227" t="s">
        <v>3106</v>
      </c>
      <c r="G10226" s="227" t="s">
        <v>3106</v>
      </c>
      <c r="H10226" s="228" t="s">
        <v>19904</v>
      </c>
      <c r="I10226" s="228" t="s">
        <v>24267</v>
      </c>
      <c r="J10226" s="201" t="str">
        <f t="shared" si="319"/>
        <v>9999</v>
      </c>
      <c r="K10226" s="228" t="s">
        <v>23203</v>
      </c>
      <c r="L10226" s="228" t="s">
        <v>23204</v>
      </c>
      <c r="M10226" s="229">
        <v>44806</v>
      </c>
      <c r="N10226" s="227" t="s">
        <v>19903</v>
      </c>
      <c r="O10226" s="243"/>
      <c r="P10226" s="227" t="s">
        <v>19975</v>
      </c>
      <c r="Q10226" s="243"/>
      <c r="S10226" s="354"/>
    </row>
    <row r="10227" spans="1:19" s="245" customFormat="1" ht="13.15" customHeight="1">
      <c r="A10227" s="245" t="str">
        <f t="shared" si="320"/>
        <v>1389926361205887361</v>
      </c>
      <c r="B10227" s="217" t="s">
        <v>19891</v>
      </c>
      <c r="C10227" s="227" t="s">
        <v>24265</v>
      </c>
      <c r="D10227" s="227" t="s">
        <v>3106</v>
      </c>
      <c r="E10227" s="227" t="s">
        <v>24278</v>
      </c>
      <c r="F10227" s="227" t="s">
        <v>3106</v>
      </c>
      <c r="G10227" s="227" t="s">
        <v>3106</v>
      </c>
      <c r="H10227" s="228" t="s">
        <v>19904</v>
      </c>
      <c r="I10227" s="228" t="s">
        <v>24267</v>
      </c>
      <c r="J10227" s="201" t="str">
        <f t="shared" si="319"/>
        <v>9999</v>
      </c>
      <c r="K10227" s="228" t="s">
        <v>23203</v>
      </c>
      <c r="L10227" s="228" t="s">
        <v>23204</v>
      </c>
      <c r="M10227" s="229">
        <v>44806</v>
      </c>
      <c r="N10227" s="227" t="s">
        <v>19903</v>
      </c>
      <c r="O10227" s="243"/>
      <c r="P10227" s="227" t="s">
        <v>19975</v>
      </c>
      <c r="Q10227" s="243"/>
      <c r="S10227" s="354"/>
    </row>
    <row r="10228" spans="1:19" s="245" customFormat="1" ht="13.15" customHeight="1">
      <c r="A10228" s="245" t="str">
        <f t="shared" si="320"/>
        <v>1389926371205887361</v>
      </c>
      <c r="B10228" s="217" t="s">
        <v>19891</v>
      </c>
      <c r="C10228" s="227" t="s">
        <v>24265</v>
      </c>
      <c r="D10228" s="227" t="s">
        <v>3106</v>
      </c>
      <c r="E10228" s="227" t="s">
        <v>24279</v>
      </c>
      <c r="F10228" s="227" t="s">
        <v>3106</v>
      </c>
      <c r="G10228" s="227" t="s">
        <v>3106</v>
      </c>
      <c r="H10228" s="228" t="s">
        <v>19904</v>
      </c>
      <c r="I10228" s="228" t="s">
        <v>24267</v>
      </c>
      <c r="J10228" s="201" t="str">
        <f t="shared" si="319"/>
        <v>9999</v>
      </c>
      <c r="K10228" s="228" t="s">
        <v>23203</v>
      </c>
      <c r="L10228" s="228" t="s">
        <v>23204</v>
      </c>
      <c r="M10228" s="229">
        <v>44806</v>
      </c>
      <c r="N10228" s="227" t="s">
        <v>19903</v>
      </c>
      <c r="O10228" s="243"/>
      <c r="P10228" s="227" t="s">
        <v>19975</v>
      </c>
      <c r="Q10228" s="243"/>
      <c r="S10228" s="354"/>
    </row>
    <row r="10229" spans="1:19" s="245" customFormat="1" ht="13.15" customHeight="1">
      <c r="A10229" s="245" t="str">
        <f t="shared" si="320"/>
        <v>1389926381205887361</v>
      </c>
      <c r="B10229" s="217" t="s">
        <v>19891</v>
      </c>
      <c r="C10229" s="227" t="s">
        <v>24265</v>
      </c>
      <c r="D10229" s="227" t="s">
        <v>3106</v>
      </c>
      <c r="E10229" s="227" t="s">
        <v>24280</v>
      </c>
      <c r="F10229" s="227" t="s">
        <v>3106</v>
      </c>
      <c r="G10229" s="227" t="s">
        <v>3106</v>
      </c>
      <c r="H10229" s="228" t="s">
        <v>19904</v>
      </c>
      <c r="I10229" s="228" t="s">
        <v>24267</v>
      </c>
      <c r="J10229" s="201" t="str">
        <f t="shared" si="319"/>
        <v>9999</v>
      </c>
      <c r="K10229" s="228" t="s">
        <v>23203</v>
      </c>
      <c r="L10229" s="228" t="s">
        <v>23204</v>
      </c>
      <c r="M10229" s="229">
        <v>44806</v>
      </c>
      <c r="N10229" s="227" t="s">
        <v>19903</v>
      </c>
      <c r="O10229" s="243"/>
      <c r="P10229" s="227" t="s">
        <v>19975</v>
      </c>
      <c r="Q10229" s="243"/>
      <c r="S10229" s="354"/>
    </row>
    <row r="10230" spans="1:19" s="245" customFormat="1" ht="13.15" customHeight="1">
      <c r="A10230" s="245" t="str">
        <f t="shared" si="320"/>
        <v>1771115021205916186</v>
      </c>
      <c r="B10230" s="217" t="s">
        <v>19891</v>
      </c>
      <c r="C10230" s="227" t="s">
        <v>24281</v>
      </c>
      <c r="D10230" s="227" t="s">
        <v>3106</v>
      </c>
      <c r="E10230" s="227" t="s">
        <v>24282</v>
      </c>
      <c r="F10230" s="227" t="s">
        <v>3106</v>
      </c>
      <c r="G10230" s="227" t="s">
        <v>3106</v>
      </c>
      <c r="H10230" s="228" t="s">
        <v>19970</v>
      </c>
      <c r="I10230" s="228" t="s">
        <v>24283</v>
      </c>
      <c r="J10230" s="201" t="str">
        <f t="shared" si="319"/>
        <v>9999</v>
      </c>
      <c r="K10230" s="228" t="s">
        <v>23203</v>
      </c>
      <c r="L10230" s="228" t="s">
        <v>23204</v>
      </c>
      <c r="M10230" s="229">
        <v>44806</v>
      </c>
      <c r="N10230" s="227" t="s">
        <v>19969</v>
      </c>
      <c r="O10230" s="243"/>
      <c r="P10230" s="227" t="s">
        <v>19971</v>
      </c>
      <c r="Q10230" s="243"/>
      <c r="S10230" s="354"/>
    </row>
    <row r="10231" spans="1:19" s="245" customFormat="1" ht="13.15" customHeight="1">
      <c r="A10231" s="245" t="str">
        <f t="shared" si="320"/>
        <v>1771123011205916186</v>
      </c>
      <c r="B10231" s="217" t="s">
        <v>19891</v>
      </c>
      <c r="C10231" s="227" t="s">
        <v>24281</v>
      </c>
      <c r="D10231" s="227" t="s">
        <v>3106</v>
      </c>
      <c r="E10231" s="227" t="s">
        <v>24284</v>
      </c>
      <c r="F10231" s="227" t="s">
        <v>3106</v>
      </c>
      <c r="G10231" s="227" t="s">
        <v>3106</v>
      </c>
      <c r="H10231" s="228" t="s">
        <v>19904</v>
      </c>
      <c r="I10231" s="228" t="s">
        <v>24285</v>
      </c>
      <c r="J10231" s="201" t="str">
        <f t="shared" si="319"/>
        <v>9999</v>
      </c>
      <c r="K10231" s="228" t="s">
        <v>23203</v>
      </c>
      <c r="L10231" s="228" t="s">
        <v>23204</v>
      </c>
      <c r="M10231" s="229">
        <v>44806</v>
      </c>
      <c r="N10231" s="227" t="s">
        <v>19903</v>
      </c>
      <c r="O10231" s="243"/>
      <c r="P10231" s="227" t="s">
        <v>19905</v>
      </c>
      <c r="Q10231" s="243"/>
      <c r="S10231" s="354"/>
    </row>
    <row r="10232" spans="1:19" s="245" customFormat="1" ht="13.15" customHeight="1">
      <c r="A10232" s="245" t="str">
        <f t="shared" si="320"/>
        <v>1771123021205916186</v>
      </c>
      <c r="B10232" s="217" t="s">
        <v>19891</v>
      </c>
      <c r="C10232" s="227" t="s">
        <v>24281</v>
      </c>
      <c r="D10232" s="227" t="s">
        <v>3106</v>
      </c>
      <c r="E10232" s="227" t="s">
        <v>24286</v>
      </c>
      <c r="F10232" s="227" t="s">
        <v>3106</v>
      </c>
      <c r="G10232" s="227" t="s">
        <v>3106</v>
      </c>
      <c r="H10232" s="228" t="s">
        <v>19904</v>
      </c>
      <c r="I10232" s="228" t="s">
        <v>24285</v>
      </c>
      <c r="J10232" s="201" t="str">
        <f t="shared" si="319"/>
        <v>9999</v>
      </c>
      <c r="K10232" s="228" t="s">
        <v>23203</v>
      </c>
      <c r="L10232" s="228" t="s">
        <v>23204</v>
      </c>
      <c r="M10232" s="229">
        <v>44806</v>
      </c>
      <c r="N10232" s="227" t="s">
        <v>19903</v>
      </c>
      <c r="O10232" s="243"/>
      <c r="P10232" s="227" t="s">
        <v>19905</v>
      </c>
      <c r="Q10232" s="243"/>
      <c r="S10232" s="354"/>
    </row>
    <row r="10233" spans="1:19" s="245" customFormat="1" ht="13.15" customHeight="1">
      <c r="A10233" s="245" t="str">
        <f t="shared" si="320"/>
        <v>1771123031205916186</v>
      </c>
      <c r="B10233" s="217" t="s">
        <v>19891</v>
      </c>
      <c r="C10233" s="227" t="s">
        <v>24281</v>
      </c>
      <c r="D10233" s="227" t="s">
        <v>3106</v>
      </c>
      <c r="E10233" s="227" t="s">
        <v>24287</v>
      </c>
      <c r="F10233" s="227" t="s">
        <v>3106</v>
      </c>
      <c r="G10233" s="227" t="s">
        <v>3106</v>
      </c>
      <c r="H10233" s="228" t="s">
        <v>19904</v>
      </c>
      <c r="I10233" s="228" t="s">
        <v>24285</v>
      </c>
      <c r="J10233" s="201" t="str">
        <f t="shared" si="319"/>
        <v>9999</v>
      </c>
      <c r="K10233" s="228" t="s">
        <v>23203</v>
      </c>
      <c r="L10233" s="228" t="s">
        <v>23204</v>
      </c>
      <c r="M10233" s="229">
        <v>44806</v>
      </c>
      <c r="N10233" s="227" t="s">
        <v>19903</v>
      </c>
      <c r="O10233" s="243"/>
      <c r="P10233" s="227" t="s">
        <v>19905</v>
      </c>
      <c r="Q10233" s="243"/>
      <c r="S10233" s="354"/>
    </row>
    <row r="10234" spans="1:19" s="245" customFormat="1" ht="13.15" customHeight="1">
      <c r="A10234" s="245" t="str">
        <f t="shared" si="320"/>
        <v>1771123041205916186</v>
      </c>
      <c r="B10234" s="217" t="s">
        <v>19891</v>
      </c>
      <c r="C10234" s="227" t="s">
        <v>24281</v>
      </c>
      <c r="D10234" s="227" t="s">
        <v>3106</v>
      </c>
      <c r="E10234" s="227" t="s">
        <v>24288</v>
      </c>
      <c r="F10234" s="227" t="s">
        <v>3106</v>
      </c>
      <c r="G10234" s="227" t="s">
        <v>3106</v>
      </c>
      <c r="H10234" s="228" t="s">
        <v>19904</v>
      </c>
      <c r="I10234" s="228" t="s">
        <v>24285</v>
      </c>
      <c r="J10234" s="201" t="str">
        <f t="shared" si="319"/>
        <v>9999</v>
      </c>
      <c r="K10234" s="228" t="s">
        <v>23203</v>
      </c>
      <c r="L10234" s="228" t="s">
        <v>23204</v>
      </c>
      <c r="M10234" s="229">
        <v>44806</v>
      </c>
      <c r="N10234" s="227" t="s">
        <v>19903</v>
      </c>
      <c r="O10234" s="243"/>
      <c r="P10234" s="227" t="s">
        <v>19905</v>
      </c>
      <c r="Q10234" s="243"/>
      <c r="S10234" s="354"/>
    </row>
    <row r="10235" spans="1:19" s="245" customFormat="1" ht="13.15" customHeight="1">
      <c r="A10235" s="245" t="str">
        <f t="shared" si="320"/>
        <v>1771123051205916186</v>
      </c>
      <c r="B10235" s="217" t="s">
        <v>19891</v>
      </c>
      <c r="C10235" s="227" t="s">
        <v>24281</v>
      </c>
      <c r="D10235" s="227" t="s">
        <v>3106</v>
      </c>
      <c r="E10235" s="227" t="s">
        <v>24289</v>
      </c>
      <c r="F10235" s="227" t="s">
        <v>3106</v>
      </c>
      <c r="G10235" s="227" t="s">
        <v>3106</v>
      </c>
      <c r="H10235" s="228" t="s">
        <v>19904</v>
      </c>
      <c r="I10235" s="228" t="s">
        <v>24285</v>
      </c>
      <c r="J10235" s="201" t="str">
        <f t="shared" si="319"/>
        <v>9999</v>
      </c>
      <c r="K10235" s="228" t="s">
        <v>23203</v>
      </c>
      <c r="L10235" s="228" t="s">
        <v>23204</v>
      </c>
      <c r="M10235" s="229">
        <v>44806</v>
      </c>
      <c r="N10235" s="227" t="s">
        <v>19903</v>
      </c>
      <c r="O10235" s="243"/>
      <c r="P10235" s="227" t="s">
        <v>19905</v>
      </c>
      <c r="Q10235" s="243"/>
      <c r="S10235" s="354"/>
    </row>
    <row r="10236" spans="1:19" s="245" customFormat="1" ht="13.15" customHeight="1">
      <c r="A10236" s="245" t="str">
        <f t="shared" si="320"/>
        <v>1320335011215004726</v>
      </c>
      <c r="B10236" s="217" t="s">
        <v>19891</v>
      </c>
      <c r="C10236" s="227" t="s">
        <v>24290</v>
      </c>
      <c r="D10236" s="227" t="s">
        <v>3106</v>
      </c>
      <c r="E10236" s="227" t="s">
        <v>24291</v>
      </c>
      <c r="F10236" s="227" t="s">
        <v>3106</v>
      </c>
      <c r="G10236" s="227" t="s">
        <v>3106</v>
      </c>
      <c r="H10236" s="228" t="s">
        <v>19904</v>
      </c>
      <c r="I10236" s="228" t="s">
        <v>24292</v>
      </c>
      <c r="J10236" s="201" t="str">
        <f t="shared" si="319"/>
        <v>9999</v>
      </c>
      <c r="K10236" s="228" t="s">
        <v>23203</v>
      </c>
      <c r="L10236" s="228" t="s">
        <v>23204</v>
      </c>
      <c r="M10236" s="229">
        <v>44806</v>
      </c>
      <c r="N10236" s="227" t="s">
        <v>19903</v>
      </c>
      <c r="O10236" s="243"/>
      <c r="P10236" s="227" t="s">
        <v>24293</v>
      </c>
      <c r="Q10236" s="243"/>
      <c r="S10236" s="354"/>
    </row>
    <row r="10237" spans="1:19" s="245" customFormat="1" ht="13.15" customHeight="1">
      <c r="A10237" s="245" t="str">
        <f t="shared" si="320"/>
        <v>1320335071215004726</v>
      </c>
      <c r="B10237" s="217" t="s">
        <v>19891</v>
      </c>
      <c r="C10237" s="227" t="s">
        <v>24290</v>
      </c>
      <c r="D10237" s="227" t="s">
        <v>3106</v>
      </c>
      <c r="E10237" s="227" t="s">
        <v>24294</v>
      </c>
      <c r="F10237" s="227" t="s">
        <v>3106</v>
      </c>
      <c r="G10237" s="227" t="s">
        <v>3106</v>
      </c>
      <c r="H10237" s="228" t="s">
        <v>19904</v>
      </c>
      <c r="I10237" s="228" t="s">
        <v>24292</v>
      </c>
      <c r="J10237" s="201" t="str">
        <f t="shared" si="319"/>
        <v>9999</v>
      </c>
      <c r="K10237" s="228" t="s">
        <v>23203</v>
      </c>
      <c r="L10237" s="228" t="s">
        <v>23204</v>
      </c>
      <c r="M10237" s="229">
        <v>44806</v>
      </c>
      <c r="N10237" s="227" t="s">
        <v>19903</v>
      </c>
      <c r="O10237" s="243"/>
      <c r="P10237" s="227" t="s">
        <v>24293</v>
      </c>
      <c r="Q10237" s="243"/>
      <c r="S10237" s="354"/>
    </row>
    <row r="10238" spans="1:19" s="245" customFormat="1" ht="13.15" customHeight="1">
      <c r="A10238" s="245" t="str">
        <f t="shared" si="320"/>
        <v>1320335081215004726</v>
      </c>
      <c r="B10238" s="217" t="s">
        <v>19891</v>
      </c>
      <c r="C10238" s="227" t="s">
        <v>24290</v>
      </c>
      <c r="D10238" s="227" t="s">
        <v>3106</v>
      </c>
      <c r="E10238" s="227" t="s">
        <v>24295</v>
      </c>
      <c r="F10238" s="227" t="s">
        <v>3106</v>
      </c>
      <c r="G10238" s="227" t="s">
        <v>3106</v>
      </c>
      <c r="H10238" s="228" t="s">
        <v>19970</v>
      </c>
      <c r="I10238" s="228" t="s">
        <v>24292</v>
      </c>
      <c r="J10238" s="201" t="str">
        <f t="shared" si="319"/>
        <v>9999</v>
      </c>
      <c r="K10238" s="228" t="s">
        <v>23203</v>
      </c>
      <c r="L10238" s="228" t="s">
        <v>23204</v>
      </c>
      <c r="M10238" s="229">
        <v>44806</v>
      </c>
      <c r="N10238" s="227" t="s">
        <v>19969</v>
      </c>
      <c r="O10238" s="243"/>
      <c r="P10238" s="227" t="s">
        <v>19971</v>
      </c>
      <c r="Q10238" s="243"/>
      <c r="S10238" s="354"/>
    </row>
    <row r="10239" spans="1:19" s="245" customFormat="1" ht="13.15" customHeight="1">
      <c r="A10239" s="245" t="str">
        <f t="shared" si="320"/>
        <v>1320335091215004726</v>
      </c>
      <c r="B10239" s="217" t="s">
        <v>19891</v>
      </c>
      <c r="C10239" s="227" t="s">
        <v>24290</v>
      </c>
      <c r="D10239" s="227" t="s">
        <v>3106</v>
      </c>
      <c r="E10239" s="227" t="s">
        <v>24296</v>
      </c>
      <c r="F10239" s="227" t="s">
        <v>3106</v>
      </c>
      <c r="G10239" s="227" t="s">
        <v>3106</v>
      </c>
      <c r="H10239" s="228" t="s">
        <v>19904</v>
      </c>
      <c r="I10239" s="228" t="s">
        <v>24292</v>
      </c>
      <c r="J10239" s="201" t="str">
        <f t="shared" si="319"/>
        <v>9999</v>
      </c>
      <c r="K10239" s="228" t="s">
        <v>23203</v>
      </c>
      <c r="L10239" s="228" t="s">
        <v>23204</v>
      </c>
      <c r="M10239" s="229">
        <v>44806</v>
      </c>
      <c r="N10239" s="227" t="s">
        <v>19903</v>
      </c>
      <c r="O10239" s="243"/>
      <c r="P10239" s="227" t="s">
        <v>24293</v>
      </c>
      <c r="Q10239" s="243"/>
      <c r="S10239" s="354"/>
    </row>
    <row r="10240" spans="1:19" s="245" customFormat="1" ht="13.15" customHeight="1">
      <c r="A10240" s="245" t="str">
        <f t="shared" si="320"/>
        <v>1657793011215044557</v>
      </c>
      <c r="B10240" s="217" t="s">
        <v>19891</v>
      </c>
      <c r="C10240" s="227" t="s">
        <v>24297</v>
      </c>
      <c r="D10240" s="227" t="s">
        <v>3106</v>
      </c>
      <c r="E10240" s="227" t="s">
        <v>24298</v>
      </c>
      <c r="F10240" s="227" t="s">
        <v>3106</v>
      </c>
      <c r="G10240" s="227" t="s">
        <v>3106</v>
      </c>
      <c r="H10240" s="228" t="s">
        <v>19904</v>
      </c>
      <c r="I10240" s="228" t="s">
        <v>24299</v>
      </c>
      <c r="J10240" s="201" t="str">
        <f t="shared" si="319"/>
        <v>9999</v>
      </c>
      <c r="K10240" s="228" t="s">
        <v>23203</v>
      </c>
      <c r="L10240" s="228" t="s">
        <v>23204</v>
      </c>
      <c r="M10240" s="229">
        <v>44806</v>
      </c>
      <c r="N10240" s="227" t="s">
        <v>19903</v>
      </c>
      <c r="O10240" s="243"/>
      <c r="P10240" s="227" t="s">
        <v>19905</v>
      </c>
      <c r="Q10240" s="243"/>
      <c r="S10240" s="354"/>
    </row>
    <row r="10241" spans="1:19" s="245" customFormat="1" ht="13.15" customHeight="1">
      <c r="A10241" s="245" t="str">
        <f t="shared" si="320"/>
        <v>1657793021215044557</v>
      </c>
      <c r="B10241" s="217" t="s">
        <v>19891</v>
      </c>
      <c r="C10241" s="227" t="s">
        <v>24297</v>
      </c>
      <c r="D10241" s="227" t="s">
        <v>3106</v>
      </c>
      <c r="E10241" s="227" t="s">
        <v>24300</v>
      </c>
      <c r="F10241" s="227" t="s">
        <v>3106</v>
      </c>
      <c r="G10241" s="227" t="s">
        <v>3106</v>
      </c>
      <c r="H10241" s="228" t="s">
        <v>19904</v>
      </c>
      <c r="I10241" s="228" t="s">
        <v>24299</v>
      </c>
      <c r="J10241" s="201" t="str">
        <f t="shared" si="319"/>
        <v>9999</v>
      </c>
      <c r="K10241" s="228" t="s">
        <v>23203</v>
      </c>
      <c r="L10241" s="228" t="s">
        <v>23204</v>
      </c>
      <c r="M10241" s="229">
        <v>44806</v>
      </c>
      <c r="N10241" s="227" t="s">
        <v>19903</v>
      </c>
      <c r="O10241" s="243"/>
      <c r="P10241" s="227" t="s">
        <v>19905</v>
      </c>
      <c r="Q10241" s="243"/>
      <c r="S10241" s="354"/>
    </row>
    <row r="10242" spans="1:19" s="245" customFormat="1" ht="13.15" customHeight="1">
      <c r="A10242" s="245" t="str">
        <f t="shared" si="320"/>
        <v>1657793031215044557</v>
      </c>
      <c r="B10242" s="217" t="s">
        <v>19891</v>
      </c>
      <c r="C10242" s="227" t="s">
        <v>24297</v>
      </c>
      <c r="D10242" s="227" t="s">
        <v>3106</v>
      </c>
      <c r="E10242" s="227" t="s">
        <v>24301</v>
      </c>
      <c r="F10242" s="227" t="s">
        <v>3106</v>
      </c>
      <c r="G10242" s="227" t="s">
        <v>3106</v>
      </c>
      <c r="H10242" s="228" t="s">
        <v>19904</v>
      </c>
      <c r="I10242" s="228" t="s">
        <v>24299</v>
      </c>
      <c r="J10242" s="201" t="str">
        <f t="shared" si="319"/>
        <v>9999</v>
      </c>
      <c r="K10242" s="228" t="s">
        <v>23203</v>
      </c>
      <c r="L10242" s="228" t="s">
        <v>23204</v>
      </c>
      <c r="M10242" s="229">
        <v>44806</v>
      </c>
      <c r="N10242" s="227" t="s">
        <v>19903</v>
      </c>
      <c r="O10242" s="243"/>
      <c r="P10242" s="227" t="s">
        <v>19905</v>
      </c>
      <c r="Q10242" s="243"/>
      <c r="S10242" s="354"/>
    </row>
    <row r="10243" spans="1:19" s="245" customFormat="1" ht="13.15" customHeight="1">
      <c r="A10243" s="245" t="str">
        <f t="shared" si="320"/>
        <v>1657793041215044557</v>
      </c>
      <c r="B10243" s="217" t="s">
        <v>19891</v>
      </c>
      <c r="C10243" s="227" t="s">
        <v>24297</v>
      </c>
      <c r="D10243" s="227" t="s">
        <v>3106</v>
      </c>
      <c r="E10243" s="227" t="s">
        <v>24302</v>
      </c>
      <c r="F10243" s="227" t="s">
        <v>3106</v>
      </c>
      <c r="G10243" s="227" t="s">
        <v>3106</v>
      </c>
      <c r="H10243" s="228" t="s">
        <v>19904</v>
      </c>
      <c r="I10243" s="228" t="s">
        <v>24299</v>
      </c>
      <c r="J10243" s="201" t="str">
        <f t="shared" ref="J10243:J10306" si="321">B10243</f>
        <v>9999</v>
      </c>
      <c r="K10243" s="228" t="s">
        <v>23203</v>
      </c>
      <c r="L10243" s="228" t="s">
        <v>23204</v>
      </c>
      <c r="M10243" s="229">
        <v>44806</v>
      </c>
      <c r="N10243" s="227" t="s">
        <v>19903</v>
      </c>
      <c r="O10243" s="243"/>
      <c r="P10243" s="227" t="s">
        <v>19905</v>
      </c>
      <c r="Q10243" s="243"/>
      <c r="S10243" s="354"/>
    </row>
    <row r="10244" spans="1:19" s="245" customFormat="1" ht="13.15" customHeight="1">
      <c r="A10244" s="245" t="str">
        <f t="shared" si="320"/>
        <v>1657793051215044557</v>
      </c>
      <c r="B10244" s="217" t="s">
        <v>19891</v>
      </c>
      <c r="C10244" s="227" t="s">
        <v>24297</v>
      </c>
      <c r="D10244" s="227" t="s">
        <v>3106</v>
      </c>
      <c r="E10244" s="227" t="s">
        <v>24303</v>
      </c>
      <c r="F10244" s="227" t="s">
        <v>3106</v>
      </c>
      <c r="G10244" s="227" t="s">
        <v>3106</v>
      </c>
      <c r="H10244" s="228" t="s">
        <v>19904</v>
      </c>
      <c r="I10244" s="228" t="s">
        <v>24299</v>
      </c>
      <c r="J10244" s="201" t="str">
        <f t="shared" si="321"/>
        <v>9999</v>
      </c>
      <c r="K10244" s="228" t="s">
        <v>23203</v>
      </c>
      <c r="L10244" s="228" t="s">
        <v>23204</v>
      </c>
      <c r="M10244" s="229">
        <v>44806</v>
      </c>
      <c r="N10244" s="227" t="s">
        <v>19903</v>
      </c>
      <c r="O10244" s="243"/>
      <c r="P10244" s="227" t="s">
        <v>19905</v>
      </c>
      <c r="Q10244" s="243"/>
      <c r="S10244" s="354"/>
    </row>
    <row r="10245" spans="1:19" s="245" customFormat="1" ht="13.15" customHeight="1">
      <c r="A10245" s="245" t="str">
        <f t="shared" si="320"/>
        <v>1657793061215044557</v>
      </c>
      <c r="B10245" s="217" t="s">
        <v>19891</v>
      </c>
      <c r="C10245" s="227" t="s">
        <v>24297</v>
      </c>
      <c r="D10245" s="227" t="s">
        <v>3106</v>
      </c>
      <c r="E10245" s="227" t="s">
        <v>24304</v>
      </c>
      <c r="F10245" s="227" t="s">
        <v>3106</v>
      </c>
      <c r="G10245" s="227" t="s">
        <v>3106</v>
      </c>
      <c r="H10245" s="228" t="s">
        <v>19904</v>
      </c>
      <c r="I10245" s="228" t="s">
        <v>24299</v>
      </c>
      <c r="J10245" s="201" t="str">
        <f t="shared" si="321"/>
        <v>9999</v>
      </c>
      <c r="K10245" s="228" t="s">
        <v>23203</v>
      </c>
      <c r="L10245" s="228" t="s">
        <v>23204</v>
      </c>
      <c r="M10245" s="229">
        <v>44806</v>
      </c>
      <c r="N10245" s="227" t="s">
        <v>19903</v>
      </c>
      <c r="O10245" s="243"/>
      <c r="P10245" s="227" t="s">
        <v>19905</v>
      </c>
      <c r="Q10245" s="243"/>
      <c r="S10245" s="354"/>
    </row>
    <row r="10246" spans="1:19" s="245" customFormat="1" ht="13.15" customHeight="1">
      <c r="A10246" s="245" t="str">
        <f t="shared" si="320"/>
        <v>1657793071215044557</v>
      </c>
      <c r="B10246" s="217" t="s">
        <v>19891</v>
      </c>
      <c r="C10246" s="227" t="s">
        <v>24297</v>
      </c>
      <c r="D10246" s="227" t="s">
        <v>3106</v>
      </c>
      <c r="E10246" s="227" t="s">
        <v>24305</v>
      </c>
      <c r="F10246" s="227" t="s">
        <v>3106</v>
      </c>
      <c r="G10246" s="227" t="s">
        <v>3106</v>
      </c>
      <c r="H10246" s="228" t="s">
        <v>19904</v>
      </c>
      <c r="I10246" s="228" t="s">
        <v>24299</v>
      </c>
      <c r="J10246" s="201" t="str">
        <f t="shared" si="321"/>
        <v>9999</v>
      </c>
      <c r="K10246" s="228" t="s">
        <v>23203</v>
      </c>
      <c r="L10246" s="228" t="s">
        <v>23204</v>
      </c>
      <c r="M10246" s="229">
        <v>44806</v>
      </c>
      <c r="N10246" s="227" t="s">
        <v>19903</v>
      </c>
      <c r="O10246" s="243"/>
      <c r="P10246" s="227" t="s">
        <v>19905</v>
      </c>
      <c r="Q10246" s="243"/>
      <c r="S10246" s="354"/>
    </row>
    <row r="10247" spans="1:19" s="245" customFormat="1" ht="13.15" customHeight="1">
      <c r="A10247" s="245" t="str">
        <f t="shared" si="320"/>
        <v>1657793081215044557</v>
      </c>
      <c r="B10247" s="217" t="s">
        <v>19891</v>
      </c>
      <c r="C10247" s="227" t="s">
        <v>24297</v>
      </c>
      <c r="D10247" s="227" t="s">
        <v>3106</v>
      </c>
      <c r="E10247" s="227" t="s">
        <v>24306</v>
      </c>
      <c r="F10247" s="227" t="s">
        <v>3106</v>
      </c>
      <c r="G10247" s="227" t="s">
        <v>3106</v>
      </c>
      <c r="H10247" s="228" t="s">
        <v>19904</v>
      </c>
      <c r="I10247" s="228" t="s">
        <v>24299</v>
      </c>
      <c r="J10247" s="201" t="str">
        <f t="shared" si="321"/>
        <v>9999</v>
      </c>
      <c r="K10247" s="228" t="s">
        <v>23203</v>
      </c>
      <c r="L10247" s="228" t="s">
        <v>23204</v>
      </c>
      <c r="M10247" s="229">
        <v>44806</v>
      </c>
      <c r="N10247" s="227" t="s">
        <v>19903</v>
      </c>
      <c r="O10247" s="243"/>
      <c r="P10247" s="227" t="s">
        <v>19905</v>
      </c>
      <c r="Q10247" s="243"/>
      <c r="S10247" s="354"/>
    </row>
    <row r="10248" spans="1:19" s="245" customFormat="1" ht="13.15" customHeight="1">
      <c r="A10248" s="245" t="str">
        <f t="shared" si="320"/>
        <v>1657793091215044557</v>
      </c>
      <c r="B10248" s="217" t="s">
        <v>19891</v>
      </c>
      <c r="C10248" s="227" t="s">
        <v>24297</v>
      </c>
      <c r="D10248" s="227" t="s">
        <v>3106</v>
      </c>
      <c r="E10248" s="227" t="s">
        <v>24307</v>
      </c>
      <c r="F10248" s="227" t="s">
        <v>3106</v>
      </c>
      <c r="G10248" s="227" t="s">
        <v>3106</v>
      </c>
      <c r="H10248" s="228" t="s">
        <v>19904</v>
      </c>
      <c r="I10248" s="228" t="s">
        <v>24299</v>
      </c>
      <c r="J10248" s="201" t="str">
        <f t="shared" si="321"/>
        <v>9999</v>
      </c>
      <c r="K10248" s="228" t="s">
        <v>23203</v>
      </c>
      <c r="L10248" s="228" t="s">
        <v>23204</v>
      </c>
      <c r="M10248" s="229">
        <v>44806</v>
      </c>
      <c r="N10248" s="227" t="s">
        <v>19903</v>
      </c>
      <c r="O10248" s="243"/>
      <c r="P10248" s="227" t="s">
        <v>19905</v>
      </c>
      <c r="Q10248" s="243"/>
      <c r="S10248" s="354"/>
    </row>
    <row r="10249" spans="1:19" s="245" customFormat="1" ht="13.15" customHeight="1">
      <c r="A10249" s="245" t="str">
        <f t="shared" si="320"/>
        <v>2884256011215236831</v>
      </c>
      <c r="B10249" s="217" t="s">
        <v>19891</v>
      </c>
      <c r="C10249" s="227" t="s">
        <v>24308</v>
      </c>
      <c r="D10249" s="227" t="s">
        <v>3106</v>
      </c>
      <c r="E10249" s="227" t="s">
        <v>24309</v>
      </c>
      <c r="F10249" s="227" t="s">
        <v>3106</v>
      </c>
      <c r="G10249" s="227" t="s">
        <v>3106</v>
      </c>
      <c r="H10249" s="228" t="s">
        <v>23524</v>
      </c>
      <c r="I10249" s="228" t="s">
        <v>24310</v>
      </c>
      <c r="J10249" s="201" t="str">
        <f t="shared" si="321"/>
        <v>9999</v>
      </c>
      <c r="K10249" s="228" t="s">
        <v>23203</v>
      </c>
      <c r="L10249" s="228" t="s">
        <v>23204</v>
      </c>
      <c r="M10249" s="229">
        <v>44806</v>
      </c>
      <c r="N10249" s="227" t="s">
        <v>23526</v>
      </c>
      <c r="O10249" s="243"/>
      <c r="P10249" s="227" t="s">
        <v>23527</v>
      </c>
      <c r="Q10249" s="243"/>
      <c r="S10249" s="354"/>
    </row>
    <row r="10250" spans="1:19" s="245" customFormat="1" ht="13.15" customHeight="1">
      <c r="A10250" s="245" t="str">
        <f t="shared" si="320"/>
        <v>2884256021215236831</v>
      </c>
      <c r="B10250" s="217" t="s">
        <v>19891</v>
      </c>
      <c r="C10250" s="227" t="s">
        <v>24308</v>
      </c>
      <c r="D10250" s="227" t="s">
        <v>3106</v>
      </c>
      <c r="E10250" s="227" t="s">
        <v>24311</v>
      </c>
      <c r="F10250" s="227" t="s">
        <v>3106</v>
      </c>
      <c r="G10250" s="227" t="s">
        <v>3106</v>
      </c>
      <c r="H10250" s="228" t="s">
        <v>23524</v>
      </c>
      <c r="I10250" s="228" t="s">
        <v>24310</v>
      </c>
      <c r="J10250" s="201" t="str">
        <f t="shared" si="321"/>
        <v>9999</v>
      </c>
      <c r="K10250" s="228" t="s">
        <v>23203</v>
      </c>
      <c r="L10250" s="228" t="s">
        <v>23204</v>
      </c>
      <c r="M10250" s="229">
        <v>44806</v>
      </c>
      <c r="N10250" s="227" t="s">
        <v>23526</v>
      </c>
      <c r="O10250" s="243"/>
      <c r="P10250" s="227" t="s">
        <v>23527</v>
      </c>
      <c r="Q10250" s="243"/>
      <c r="S10250" s="354"/>
    </row>
    <row r="10251" spans="1:19" s="245" customFormat="1" ht="13.15" customHeight="1">
      <c r="A10251" s="245" t="str">
        <f t="shared" si="320"/>
        <v>2884256031215236831</v>
      </c>
      <c r="B10251" s="217" t="s">
        <v>19891</v>
      </c>
      <c r="C10251" s="227" t="s">
        <v>24308</v>
      </c>
      <c r="D10251" s="227" t="s">
        <v>3106</v>
      </c>
      <c r="E10251" s="227" t="s">
        <v>24312</v>
      </c>
      <c r="F10251" s="227" t="s">
        <v>3106</v>
      </c>
      <c r="G10251" s="227" t="s">
        <v>3106</v>
      </c>
      <c r="H10251" s="228" t="s">
        <v>23524</v>
      </c>
      <c r="I10251" s="228" t="s">
        <v>24310</v>
      </c>
      <c r="J10251" s="201" t="str">
        <f t="shared" si="321"/>
        <v>9999</v>
      </c>
      <c r="K10251" s="228" t="s">
        <v>23203</v>
      </c>
      <c r="L10251" s="228" t="s">
        <v>23204</v>
      </c>
      <c r="M10251" s="229">
        <v>44806</v>
      </c>
      <c r="N10251" s="227" t="s">
        <v>23526</v>
      </c>
      <c r="O10251" s="243"/>
      <c r="P10251" s="227" t="s">
        <v>23527</v>
      </c>
      <c r="Q10251" s="243"/>
      <c r="S10251" s="354"/>
    </row>
    <row r="10252" spans="1:19" s="245" customFormat="1" ht="13.15" customHeight="1">
      <c r="A10252" s="245" t="str">
        <f t="shared" si="320"/>
        <v>2884256041215236831</v>
      </c>
      <c r="B10252" s="217" t="s">
        <v>19891</v>
      </c>
      <c r="C10252" s="227" t="s">
        <v>24308</v>
      </c>
      <c r="D10252" s="227" t="s">
        <v>3106</v>
      </c>
      <c r="E10252" s="227" t="s">
        <v>24313</v>
      </c>
      <c r="F10252" s="227" t="s">
        <v>3106</v>
      </c>
      <c r="G10252" s="227" t="s">
        <v>3106</v>
      </c>
      <c r="H10252" s="228" t="s">
        <v>23524</v>
      </c>
      <c r="I10252" s="228" t="s">
        <v>24310</v>
      </c>
      <c r="J10252" s="201" t="str">
        <f t="shared" si="321"/>
        <v>9999</v>
      </c>
      <c r="K10252" s="228" t="s">
        <v>23203</v>
      </c>
      <c r="L10252" s="228" t="s">
        <v>23204</v>
      </c>
      <c r="M10252" s="229">
        <v>44806</v>
      </c>
      <c r="N10252" s="227" t="s">
        <v>23526</v>
      </c>
      <c r="O10252" s="243"/>
      <c r="P10252" s="227" t="s">
        <v>23527</v>
      </c>
      <c r="Q10252" s="243"/>
      <c r="S10252" s="354"/>
    </row>
    <row r="10253" spans="1:19" s="245" customFormat="1" ht="13.15" customHeight="1">
      <c r="A10253" s="245" t="str">
        <f t="shared" si="320"/>
        <v>2884256051215236831</v>
      </c>
      <c r="B10253" s="217" t="s">
        <v>19891</v>
      </c>
      <c r="C10253" s="227" t="s">
        <v>24308</v>
      </c>
      <c r="D10253" s="227" t="s">
        <v>3106</v>
      </c>
      <c r="E10253" s="227" t="s">
        <v>24314</v>
      </c>
      <c r="F10253" s="227" t="s">
        <v>3106</v>
      </c>
      <c r="G10253" s="227" t="s">
        <v>3106</v>
      </c>
      <c r="H10253" s="228" t="s">
        <v>23524</v>
      </c>
      <c r="I10253" s="228" t="s">
        <v>24310</v>
      </c>
      <c r="J10253" s="201" t="str">
        <f t="shared" si="321"/>
        <v>9999</v>
      </c>
      <c r="K10253" s="228" t="s">
        <v>23203</v>
      </c>
      <c r="L10253" s="228" t="s">
        <v>23204</v>
      </c>
      <c r="M10253" s="229">
        <v>44806</v>
      </c>
      <c r="N10253" s="227" t="s">
        <v>23526</v>
      </c>
      <c r="O10253" s="243"/>
      <c r="P10253" s="227" t="s">
        <v>23527</v>
      </c>
      <c r="Q10253" s="243"/>
      <c r="S10253" s="354"/>
    </row>
    <row r="10254" spans="1:19" s="245" customFormat="1" ht="13.15" customHeight="1">
      <c r="A10254" s="245" t="str">
        <f t="shared" si="320"/>
        <v>3799033011215325600</v>
      </c>
      <c r="B10254" s="217" t="s">
        <v>19891</v>
      </c>
      <c r="C10254" s="227" t="s">
        <v>24315</v>
      </c>
      <c r="D10254" s="227" t="s">
        <v>3106</v>
      </c>
      <c r="E10254" s="227" t="s">
        <v>24316</v>
      </c>
      <c r="F10254" s="227" t="s">
        <v>3106</v>
      </c>
      <c r="G10254" s="227" t="s">
        <v>3106</v>
      </c>
      <c r="H10254" s="228" t="s">
        <v>19904</v>
      </c>
      <c r="I10254" s="228" t="s">
        <v>24317</v>
      </c>
      <c r="J10254" s="201" t="str">
        <f t="shared" si="321"/>
        <v>9999</v>
      </c>
      <c r="K10254" s="228" t="s">
        <v>23203</v>
      </c>
      <c r="L10254" s="228" t="s">
        <v>23204</v>
      </c>
      <c r="M10254" s="229">
        <v>44806</v>
      </c>
      <c r="N10254" s="227" t="s">
        <v>19903</v>
      </c>
      <c r="O10254" s="243"/>
      <c r="P10254" s="227" t="s">
        <v>19975</v>
      </c>
      <c r="Q10254" s="243"/>
      <c r="S10254" s="354"/>
    </row>
    <row r="10255" spans="1:19" s="245" customFormat="1" ht="13.15" customHeight="1">
      <c r="A10255" s="245" t="str">
        <f t="shared" si="320"/>
        <v>3799033021215325600</v>
      </c>
      <c r="B10255" s="217" t="s">
        <v>19891</v>
      </c>
      <c r="C10255" s="227" t="s">
        <v>24315</v>
      </c>
      <c r="D10255" s="227" t="s">
        <v>3106</v>
      </c>
      <c r="E10255" s="227" t="s">
        <v>24318</v>
      </c>
      <c r="F10255" s="227" t="s">
        <v>3106</v>
      </c>
      <c r="G10255" s="227" t="s">
        <v>3106</v>
      </c>
      <c r="H10255" s="228" t="s">
        <v>19904</v>
      </c>
      <c r="I10255" s="228" t="s">
        <v>24317</v>
      </c>
      <c r="J10255" s="201" t="str">
        <f t="shared" si="321"/>
        <v>9999</v>
      </c>
      <c r="K10255" s="228" t="s">
        <v>23203</v>
      </c>
      <c r="L10255" s="228" t="s">
        <v>23204</v>
      </c>
      <c r="M10255" s="229">
        <v>44806</v>
      </c>
      <c r="N10255" s="227" t="s">
        <v>19903</v>
      </c>
      <c r="O10255" s="243"/>
      <c r="P10255" s="227" t="s">
        <v>19975</v>
      </c>
      <c r="Q10255" s="243"/>
      <c r="S10255" s="354"/>
    </row>
    <row r="10256" spans="1:19" s="245" customFormat="1" ht="13.15" customHeight="1">
      <c r="A10256" s="245" t="str">
        <f t="shared" si="320"/>
        <v>3799033031215325600</v>
      </c>
      <c r="B10256" s="217" t="s">
        <v>19891</v>
      </c>
      <c r="C10256" s="227" t="s">
        <v>24315</v>
      </c>
      <c r="D10256" s="227" t="s">
        <v>3106</v>
      </c>
      <c r="E10256" s="227" t="s">
        <v>24319</v>
      </c>
      <c r="F10256" s="227" t="s">
        <v>3106</v>
      </c>
      <c r="G10256" s="227" t="s">
        <v>3106</v>
      </c>
      <c r="H10256" s="228" t="s">
        <v>19904</v>
      </c>
      <c r="I10256" s="228" t="s">
        <v>24317</v>
      </c>
      <c r="J10256" s="201" t="str">
        <f t="shared" si="321"/>
        <v>9999</v>
      </c>
      <c r="K10256" s="228" t="s">
        <v>23203</v>
      </c>
      <c r="L10256" s="228" t="s">
        <v>23204</v>
      </c>
      <c r="M10256" s="229">
        <v>44806</v>
      </c>
      <c r="N10256" s="227" t="s">
        <v>19903</v>
      </c>
      <c r="O10256" s="243"/>
      <c r="P10256" s="227" t="s">
        <v>19975</v>
      </c>
      <c r="Q10256" s="243"/>
      <c r="S10256" s="354"/>
    </row>
    <row r="10257" spans="1:19" s="245" customFormat="1" ht="13.15" customHeight="1">
      <c r="A10257" s="245" t="str">
        <f t="shared" si="320"/>
        <v>3802829011215487715</v>
      </c>
      <c r="B10257" s="217" t="s">
        <v>19891</v>
      </c>
      <c r="C10257" s="227" t="s">
        <v>24320</v>
      </c>
      <c r="D10257" s="227" t="s">
        <v>3106</v>
      </c>
      <c r="E10257" s="227" t="s">
        <v>24321</v>
      </c>
      <c r="F10257" s="227" t="s">
        <v>3106</v>
      </c>
      <c r="G10257" s="227" t="s">
        <v>3106</v>
      </c>
      <c r="H10257" s="228" t="s">
        <v>23524</v>
      </c>
      <c r="I10257" s="228" t="s">
        <v>24322</v>
      </c>
      <c r="J10257" s="201" t="str">
        <f t="shared" si="321"/>
        <v>9999</v>
      </c>
      <c r="K10257" s="228" t="s">
        <v>23203</v>
      </c>
      <c r="L10257" s="228" t="s">
        <v>23204</v>
      </c>
      <c r="M10257" s="229">
        <v>44806</v>
      </c>
      <c r="N10257" s="227" t="s">
        <v>23526</v>
      </c>
      <c r="O10257" s="243"/>
      <c r="P10257" s="227" t="s">
        <v>23527</v>
      </c>
      <c r="Q10257" s="243"/>
      <c r="S10257" s="354"/>
    </row>
    <row r="10258" spans="1:19" s="245" customFormat="1" ht="13.15" customHeight="1">
      <c r="A10258" s="245" t="str">
        <f t="shared" si="320"/>
        <v>3802829021215487715</v>
      </c>
      <c r="B10258" s="217" t="s">
        <v>19891</v>
      </c>
      <c r="C10258" s="227" t="s">
        <v>24320</v>
      </c>
      <c r="D10258" s="227" t="s">
        <v>3106</v>
      </c>
      <c r="E10258" s="227" t="s">
        <v>24323</v>
      </c>
      <c r="F10258" s="227" t="s">
        <v>3106</v>
      </c>
      <c r="G10258" s="227" t="s">
        <v>3106</v>
      </c>
      <c r="H10258" s="228" t="s">
        <v>23524</v>
      </c>
      <c r="I10258" s="228" t="s">
        <v>24322</v>
      </c>
      <c r="J10258" s="201" t="str">
        <f t="shared" si="321"/>
        <v>9999</v>
      </c>
      <c r="K10258" s="228" t="s">
        <v>23203</v>
      </c>
      <c r="L10258" s="228" t="s">
        <v>23204</v>
      </c>
      <c r="M10258" s="229">
        <v>44806</v>
      </c>
      <c r="N10258" s="227" t="s">
        <v>23526</v>
      </c>
      <c r="O10258" s="243"/>
      <c r="P10258" s="227" t="s">
        <v>23527</v>
      </c>
      <c r="Q10258" s="243"/>
      <c r="S10258" s="354"/>
    </row>
    <row r="10259" spans="1:19" s="245" customFormat="1" ht="13.15" customHeight="1">
      <c r="A10259" s="245" t="str">
        <f t="shared" si="320"/>
        <v>3802829031215487715</v>
      </c>
      <c r="B10259" s="217" t="s">
        <v>19891</v>
      </c>
      <c r="C10259" s="227" t="s">
        <v>24320</v>
      </c>
      <c r="D10259" s="227" t="s">
        <v>3106</v>
      </c>
      <c r="E10259" s="227" t="s">
        <v>24324</v>
      </c>
      <c r="F10259" s="227" t="s">
        <v>3106</v>
      </c>
      <c r="G10259" s="227" t="s">
        <v>3106</v>
      </c>
      <c r="H10259" s="228" t="s">
        <v>23524</v>
      </c>
      <c r="I10259" s="228" t="s">
        <v>24322</v>
      </c>
      <c r="J10259" s="201" t="str">
        <f t="shared" si="321"/>
        <v>9999</v>
      </c>
      <c r="K10259" s="228" t="s">
        <v>23203</v>
      </c>
      <c r="L10259" s="228" t="s">
        <v>23204</v>
      </c>
      <c r="M10259" s="229">
        <v>44806</v>
      </c>
      <c r="N10259" s="227" t="s">
        <v>23526</v>
      </c>
      <c r="O10259" s="243"/>
      <c r="P10259" s="227" t="s">
        <v>23527</v>
      </c>
      <c r="Q10259" s="243"/>
      <c r="S10259" s="354"/>
    </row>
    <row r="10260" spans="1:19" s="245" customFormat="1" ht="13.15" customHeight="1">
      <c r="A10260" s="245" t="str">
        <f t="shared" si="320"/>
        <v>0924086041215931878</v>
      </c>
      <c r="B10260" s="217" t="s">
        <v>19891</v>
      </c>
      <c r="C10260" s="227" t="s">
        <v>24325</v>
      </c>
      <c r="D10260" s="227" t="s">
        <v>3106</v>
      </c>
      <c r="E10260" s="227" t="s">
        <v>24326</v>
      </c>
      <c r="F10260" s="227" t="s">
        <v>3106</v>
      </c>
      <c r="G10260" s="227" t="s">
        <v>3106</v>
      </c>
      <c r="H10260" s="228" t="s">
        <v>19904</v>
      </c>
      <c r="I10260" s="228" t="s">
        <v>24327</v>
      </c>
      <c r="J10260" s="201" t="str">
        <f t="shared" si="321"/>
        <v>9999</v>
      </c>
      <c r="K10260" s="228" t="s">
        <v>23203</v>
      </c>
      <c r="L10260" s="228" t="s">
        <v>23204</v>
      </c>
      <c r="M10260" s="229">
        <v>44806</v>
      </c>
      <c r="N10260" s="227" t="s">
        <v>19903</v>
      </c>
      <c r="O10260" s="243"/>
      <c r="P10260" s="227" t="s">
        <v>19905</v>
      </c>
      <c r="Q10260" s="243"/>
      <c r="S10260" s="354"/>
    </row>
    <row r="10261" spans="1:19" s="245" customFormat="1" ht="13.15" customHeight="1">
      <c r="A10261" s="245" t="str">
        <f t="shared" si="320"/>
        <v>0924086061215931878</v>
      </c>
      <c r="B10261" s="217" t="s">
        <v>19891</v>
      </c>
      <c r="C10261" s="227" t="s">
        <v>24325</v>
      </c>
      <c r="D10261" s="227" t="s">
        <v>3106</v>
      </c>
      <c r="E10261" s="227" t="s">
        <v>24328</v>
      </c>
      <c r="F10261" s="227" t="s">
        <v>3106</v>
      </c>
      <c r="G10261" s="227" t="s">
        <v>3106</v>
      </c>
      <c r="H10261" s="228" t="s">
        <v>19904</v>
      </c>
      <c r="I10261" s="228" t="s">
        <v>24327</v>
      </c>
      <c r="J10261" s="201" t="str">
        <f t="shared" si="321"/>
        <v>9999</v>
      </c>
      <c r="K10261" s="228" t="s">
        <v>23203</v>
      </c>
      <c r="L10261" s="228" t="s">
        <v>23204</v>
      </c>
      <c r="M10261" s="229">
        <v>44806</v>
      </c>
      <c r="N10261" s="227" t="s">
        <v>19903</v>
      </c>
      <c r="O10261" s="243"/>
      <c r="P10261" s="227" t="s">
        <v>19905</v>
      </c>
      <c r="Q10261" s="243"/>
      <c r="S10261" s="354"/>
    </row>
    <row r="10262" spans="1:19" s="245" customFormat="1" ht="13.15" customHeight="1">
      <c r="A10262" s="245" t="str">
        <f t="shared" si="320"/>
        <v>0924086071215931878</v>
      </c>
      <c r="B10262" s="217" t="s">
        <v>19891</v>
      </c>
      <c r="C10262" s="227" t="s">
        <v>24325</v>
      </c>
      <c r="D10262" s="227" t="s">
        <v>3106</v>
      </c>
      <c r="E10262" s="227" t="s">
        <v>24329</v>
      </c>
      <c r="F10262" s="227" t="s">
        <v>3106</v>
      </c>
      <c r="G10262" s="227" t="s">
        <v>3106</v>
      </c>
      <c r="H10262" s="228" t="s">
        <v>19904</v>
      </c>
      <c r="I10262" s="228" t="s">
        <v>24327</v>
      </c>
      <c r="J10262" s="201" t="str">
        <f t="shared" si="321"/>
        <v>9999</v>
      </c>
      <c r="K10262" s="228" t="s">
        <v>23203</v>
      </c>
      <c r="L10262" s="228" t="s">
        <v>23204</v>
      </c>
      <c r="M10262" s="229">
        <v>44806</v>
      </c>
      <c r="N10262" s="227" t="s">
        <v>19903</v>
      </c>
      <c r="O10262" s="243"/>
      <c r="P10262" s="227" t="s">
        <v>19905</v>
      </c>
      <c r="Q10262" s="243"/>
      <c r="S10262" s="354"/>
    </row>
    <row r="10263" spans="1:19" s="245" customFormat="1" ht="13.15" customHeight="1">
      <c r="A10263" s="245" t="str">
        <f t="shared" ref="A10263:A10326" si="322">E10263&amp;C10263</f>
        <v>0924086081215931878</v>
      </c>
      <c r="B10263" s="217" t="s">
        <v>19891</v>
      </c>
      <c r="C10263" s="227" t="s">
        <v>24325</v>
      </c>
      <c r="D10263" s="227" t="s">
        <v>3106</v>
      </c>
      <c r="E10263" s="227" t="s">
        <v>24330</v>
      </c>
      <c r="F10263" s="227" t="s">
        <v>3106</v>
      </c>
      <c r="G10263" s="227" t="s">
        <v>3106</v>
      </c>
      <c r="H10263" s="228" t="s">
        <v>19904</v>
      </c>
      <c r="I10263" s="228" t="s">
        <v>24327</v>
      </c>
      <c r="J10263" s="201" t="str">
        <f t="shared" si="321"/>
        <v>9999</v>
      </c>
      <c r="K10263" s="228" t="s">
        <v>23203</v>
      </c>
      <c r="L10263" s="228" t="s">
        <v>23204</v>
      </c>
      <c r="M10263" s="229">
        <v>44806</v>
      </c>
      <c r="N10263" s="227" t="s">
        <v>19903</v>
      </c>
      <c r="O10263" s="243"/>
      <c r="P10263" s="227" t="s">
        <v>19905</v>
      </c>
      <c r="Q10263" s="243"/>
      <c r="S10263" s="354"/>
    </row>
    <row r="10264" spans="1:19" s="245" customFormat="1" ht="13.15" customHeight="1">
      <c r="A10264" s="245" t="str">
        <f t="shared" si="322"/>
        <v>0924086091215931878</v>
      </c>
      <c r="B10264" s="217" t="s">
        <v>19891</v>
      </c>
      <c r="C10264" s="227" t="s">
        <v>24325</v>
      </c>
      <c r="D10264" s="227" t="s">
        <v>3106</v>
      </c>
      <c r="E10264" s="227" t="s">
        <v>24331</v>
      </c>
      <c r="F10264" s="227" t="s">
        <v>3106</v>
      </c>
      <c r="G10264" s="227" t="s">
        <v>3106</v>
      </c>
      <c r="H10264" s="228" t="s">
        <v>19904</v>
      </c>
      <c r="I10264" s="228" t="s">
        <v>24327</v>
      </c>
      <c r="J10264" s="201" t="str">
        <f t="shared" si="321"/>
        <v>9999</v>
      </c>
      <c r="K10264" s="228" t="s">
        <v>23203</v>
      </c>
      <c r="L10264" s="228" t="s">
        <v>23204</v>
      </c>
      <c r="M10264" s="229">
        <v>44806</v>
      </c>
      <c r="N10264" s="227" t="s">
        <v>19903</v>
      </c>
      <c r="O10264" s="243"/>
      <c r="P10264" s="227" t="s">
        <v>19905</v>
      </c>
      <c r="Q10264" s="243"/>
      <c r="S10264" s="354"/>
    </row>
    <row r="10265" spans="1:19" s="245" customFormat="1" ht="13.15" customHeight="1">
      <c r="A10265" s="245" t="str">
        <f t="shared" si="322"/>
        <v>0924086101215931878</v>
      </c>
      <c r="B10265" s="217" t="s">
        <v>19891</v>
      </c>
      <c r="C10265" s="227" t="s">
        <v>24325</v>
      </c>
      <c r="D10265" s="227" t="s">
        <v>3106</v>
      </c>
      <c r="E10265" s="227" t="s">
        <v>24332</v>
      </c>
      <c r="F10265" s="227" t="s">
        <v>3106</v>
      </c>
      <c r="G10265" s="227" t="s">
        <v>3106</v>
      </c>
      <c r="H10265" s="228" t="s">
        <v>19904</v>
      </c>
      <c r="I10265" s="228" t="s">
        <v>24327</v>
      </c>
      <c r="J10265" s="201" t="str">
        <f t="shared" si="321"/>
        <v>9999</v>
      </c>
      <c r="K10265" s="228" t="s">
        <v>23203</v>
      </c>
      <c r="L10265" s="228" t="s">
        <v>23204</v>
      </c>
      <c r="M10265" s="229">
        <v>44806</v>
      </c>
      <c r="N10265" s="227" t="s">
        <v>19903</v>
      </c>
      <c r="O10265" s="243"/>
      <c r="P10265" s="227" t="s">
        <v>19905</v>
      </c>
      <c r="Q10265" s="243"/>
      <c r="S10265" s="354"/>
    </row>
    <row r="10266" spans="1:19" s="245" customFormat="1" ht="13.15" customHeight="1">
      <c r="A10266" s="245" t="str">
        <f t="shared" si="322"/>
        <v>0924086111215931878</v>
      </c>
      <c r="B10266" s="217" t="s">
        <v>19891</v>
      </c>
      <c r="C10266" s="227" t="s">
        <v>24325</v>
      </c>
      <c r="D10266" s="227" t="s">
        <v>3106</v>
      </c>
      <c r="E10266" s="227" t="s">
        <v>24333</v>
      </c>
      <c r="F10266" s="227" t="s">
        <v>3106</v>
      </c>
      <c r="G10266" s="227" t="s">
        <v>3106</v>
      </c>
      <c r="H10266" s="228" t="s">
        <v>19904</v>
      </c>
      <c r="I10266" s="228" t="s">
        <v>24327</v>
      </c>
      <c r="J10266" s="201" t="str">
        <f t="shared" si="321"/>
        <v>9999</v>
      </c>
      <c r="K10266" s="228" t="s">
        <v>23203</v>
      </c>
      <c r="L10266" s="228" t="s">
        <v>23204</v>
      </c>
      <c r="M10266" s="229">
        <v>44806</v>
      </c>
      <c r="N10266" s="227" t="s">
        <v>19903</v>
      </c>
      <c r="O10266" s="243"/>
      <c r="P10266" s="227" t="s">
        <v>19905</v>
      </c>
      <c r="Q10266" s="243"/>
      <c r="S10266" s="354"/>
    </row>
    <row r="10267" spans="1:19" s="245" customFormat="1" ht="13.15" customHeight="1">
      <c r="A10267" s="245" t="str">
        <f t="shared" si="322"/>
        <v>0319170021225036692</v>
      </c>
      <c r="B10267" s="217" t="s">
        <v>19891</v>
      </c>
      <c r="C10267" s="227" t="s">
        <v>24334</v>
      </c>
      <c r="D10267" s="227" t="s">
        <v>3106</v>
      </c>
      <c r="E10267" s="227" t="s">
        <v>24335</v>
      </c>
      <c r="F10267" s="227" t="s">
        <v>3106</v>
      </c>
      <c r="G10267" s="227" t="s">
        <v>3106</v>
      </c>
      <c r="H10267" s="228" t="s">
        <v>19904</v>
      </c>
      <c r="I10267" s="228" t="s">
        <v>24336</v>
      </c>
      <c r="J10267" s="201" t="str">
        <f t="shared" si="321"/>
        <v>9999</v>
      </c>
      <c r="K10267" s="228" t="s">
        <v>23203</v>
      </c>
      <c r="L10267" s="228" t="s">
        <v>23204</v>
      </c>
      <c r="M10267" s="229">
        <v>44806</v>
      </c>
      <c r="N10267" s="227" t="s">
        <v>19903</v>
      </c>
      <c r="O10267" s="243"/>
      <c r="P10267" s="227" t="s">
        <v>20061</v>
      </c>
      <c r="Q10267" s="243"/>
      <c r="S10267" s="354"/>
    </row>
    <row r="10268" spans="1:19" s="245" customFormat="1" ht="13.15" customHeight="1">
      <c r="A10268" s="245" t="str">
        <f t="shared" si="322"/>
        <v>0319170031225036692</v>
      </c>
      <c r="B10268" s="217" t="s">
        <v>19891</v>
      </c>
      <c r="C10268" s="227" t="s">
        <v>24334</v>
      </c>
      <c r="D10268" s="227" t="s">
        <v>3106</v>
      </c>
      <c r="E10268" s="227" t="s">
        <v>24337</v>
      </c>
      <c r="F10268" s="227" t="s">
        <v>3106</v>
      </c>
      <c r="G10268" s="227" t="s">
        <v>3106</v>
      </c>
      <c r="H10268" s="228" t="s">
        <v>19904</v>
      </c>
      <c r="I10268" s="228" t="s">
        <v>24336</v>
      </c>
      <c r="J10268" s="201" t="str">
        <f t="shared" si="321"/>
        <v>9999</v>
      </c>
      <c r="K10268" s="228" t="s">
        <v>23203</v>
      </c>
      <c r="L10268" s="228" t="s">
        <v>23204</v>
      </c>
      <c r="M10268" s="229">
        <v>44806</v>
      </c>
      <c r="N10268" s="227" t="s">
        <v>19903</v>
      </c>
      <c r="O10268" s="243"/>
      <c r="P10268" s="227" t="s">
        <v>20061</v>
      </c>
      <c r="Q10268" s="243"/>
      <c r="S10268" s="354"/>
    </row>
    <row r="10269" spans="1:19" s="245" customFormat="1" ht="13.15" customHeight="1">
      <c r="A10269" s="245" t="str">
        <f t="shared" si="322"/>
        <v>0319170041225036692</v>
      </c>
      <c r="B10269" s="217" t="s">
        <v>19891</v>
      </c>
      <c r="C10269" s="227" t="s">
        <v>24334</v>
      </c>
      <c r="D10269" s="227" t="s">
        <v>3106</v>
      </c>
      <c r="E10269" s="227" t="s">
        <v>24338</v>
      </c>
      <c r="F10269" s="227" t="s">
        <v>3106</v>
      </c>
      <c r="G10269" s="227" t="s">
        <v>3106</v>
      </c>
      <c r="H10269" s="228" t="s">
        <v>19904</v>
      </c>
      <c r="I10269" s="228" t="s">
        <v>24336</v>
      </c>
      <c r="J10269" s="201" t="str">
        <f t="shared" si="321"/>
        <v>9999</v>
      </c>
      <c r="K10269" s="228" t="s">
        <v>23203</v>
      </c>
      <c r="L10269" s="228" t="s">
        <v>23204</v>
      </c>
      <c r="M10269" s="229">
        <v>44806</v>
      </c>
      <c r="N10269" s="227" t="s">
        <v>19903</v>
      </c>
      <c r="O10269" s="243"/>
      <c r="P10269" s="227" t="s">
        <v>20061</v>
      </c>
      <c r="Q10269" s="243"/>
      <c r="S10269" s="354"/>
    </row>
    <row r="10270" spans="1:19" s="245" customFormat="1" ht="13.15" customHeight="1">
      <c r="A10270" s="245" t="str">
        <f t="shared" si="322"/>
        <v>3591026011225058985</v>
      </c>
      <c r="B10270" s="217" t="s">
        <v>19891</v>
      </c>
      <c r="C10270" s="227" t="s">
        <v>24339</v>
      </c>
      <c r="D10270" s="227" t="s">
        <v>3106</v>
      </c>
      <c r="E10270" s="227" t="s">
        <v>24340</v>
      </c>
      <c r="F10270" s="227" t="s">
        <v>3106</v>
      </c>
      <c r="G10270" s="227" t="s">
        <v>3106</v>
      </c>
      <c r="H10270" s="228" t="s">
        <v>19904</v>
      </c>
      <c r="I10270" s="228" t="s">
        <v>24341</v>
      </c>
      <c r="J10270" s="201" t="str">
        <f t="shared" si="321"/>
        <v>9999</v>
      </c>
      <c r="K10270" s="228" t="s">
        <v>23203</v>
      </c>
      <c r="L10270" s="228" t="s">
        <v>23204</v>
      </c>
      <c r="M10270" s="229">
        <v>44806</v>
      </c>
      <c r="N10270" s="227" t="s">
        <v>19903</v>
      </c>
      <c r="O10270" s="243"/>
      <c r="P10270" s="227" t="s">
        <v>19975</v>
      </c>
      <c r="Q10270" s="243"/>
      <c r="S10270" s="354"/>
    </row>
    <row r="10271" spans="1:19" s="245" customFormat="1" ht="13.15" customHeight="1">
      <c r="A10271" s="245" t="str">
        <f t="shared" si="322"/>
        <v>3591026021225058985</v>
      </c>
      <c r="B10271" s="217" t="s">
        <v>19891</v>
      </c>
      <c r="C10271" s="227" t="s">
        <v>24339</v>
      </c>
      <c r="D10271" s="227" t="s">
        <v>3106</v>
      </c>
      <c r="E10271" s="227" t="s">
        <v>24342</v>
      </c>
      <c r="F10271" s="227" t="s">
        <v>3106</v>
      </c>
      <c r="G10271" s="227" t="s">
        <v>3106</v>
      </c>
      <c r="H10271" s="228" t="s">
        <v>19904</v>
      </c>
      <c r="I10271" s="228" t="s">
        <v>24341</v>
      </c>
      <c r="J10271" s="201" t="str">
        <f t="shared" si="321"/>
        <v>9999</v>
      </c>
      <c r="K10271" s="228" t="s">
        <v>23203</v>
      </c>
      <c r="L10271" s="228" t="s">
        <v>23204</v>
      </c>
      <c r="M10271" s="229">
        <v>44806</v>
      </c>
      <c r="N10271" s="227" t="s">
        <v>19903</v>
      </c>
      <c r="O10271" s="243"/>
      <c r="P10271" s="227" t="s">
        <v>19975</v>
      </c>
      <c r="Q10271" s="243"/>
      <c r="S10271" s="354"/>
    </row>
    <row r="10272" spans="1:19" s="245" customFormat="1" ht="13.15" customHeight="1">
      <c r="A10272" s="245" t="str">
        <f t="shared" si="322"/>
        <v>3401697011225263429</v>
      </c>
      <c r="B10272" s="217" t="s">
        <v>19891</v>
      </c>
      <c r="C10272" s="227" t="s">
        <v>24343</v>
      </c>
      <c r="D10272" s="227" t="s">
        <v>3106</v>
      </c>
      <c r="E10272" s="227" t="s">
        <v>24344</v>
      </c>
      <c r="F10272" s="227" t="s">
        <v>3106</v>
      </c>
      <c r="G10272" s="227" t="s">
        <v>3106</v>
      </c>
      <c r="H10272" s="228" t="s">
        <v>19904</v>
      </c>
      <c r="I10272" s="228" t="s">
        <v>24345</v>
      </c>
      <c r="J10272" s="201" t="str">
        <f t="shared" si="321"/>
        <v>9999</v>
      </c>
      <c r="K10272" s="228" t="s">
        <v>23203</v>
      </c>
      <c r="L10272" s="228" t="s">
        <v>23204</v>
      </c>
      <c r="M10272" s="229">
        <v>44806</v>
      </c>
      <c r="N10272" s="227" t="s">
        <v>19903</v>
      </c>
      <c r="O10272" s="243"/>
      <c r="P10272" s="227" t="s">
        <v>20061</v>
      </c>
      <c r="Q10272" s="243"/>
      <c r="S10272" s="354"/>
    </row>
    <row r="10273" spans="1:19" s="245" customFormat="1" ht="13.15" customHeight="1">
      <c r="A10273" s="245" t="str">
        <f t="shared" si="322"/>
        <v>3401697021225263429</v>
      </c>
      <c r="B10273" s="217" t="s">
        <v>19891</v>
      </c>
      <c r="C10273" s="227" t="s">
        <v>24343</v>
      </c>
      <c r="D10273" s="227" t="s">
        <v>3106</v>
      </c>
      <c r="E10273" s="227" t="s">
        <v>24346</v>
      </c>
      <c r="F10273" s="227" t="s">
        <v>3106</v>
      </c>
      <c r="G10273" s="227" t="s">
        <v>3106</v>
      </c>
      <c r="H10273" s="228" t="s">
        <v>19904</v>
      </c>
      <c r="I10273" s="228" t="s">
        <v>24345</v>
      </c>
      <c r="J10273" s="201" t="str">
        <f t="shared" si="321"/>
        <v>9999</v>
      </c>
      <c r="K10273" s="228" t="s">
        <v>23203</v>
      </c>
      <c r="L10273" s="228" t="s">
        <v>23204</v>
      </c>
      <c r="M10273" s="229">
        <v>44806</v>
      </c>
      <c r="N10273" s="227" t="s">
        <v>19903</v>
      </c>
      <c r="O10273" s="243"/>
      <c r="P10273" s="227" t="s">
        <v>20061</v>
      </c>
      <c r="Q10273" s="243"/>
      <c r="S10273" s="354"/>
    </row>
    <row r="10274" spans="1:19" s="245" customFormat="1" ht="13.15" customHeight="1">
      <c r="A10274" s="245" t="str">
        <f t="shared" si="322"/>
        <v>3401697031225263429</v>
      </c>
      <c r="B10274" s="217" t="s">
        <v>19891</v>
      </c>
      <c r="C10274" s="227" t="s">
        <v>24343</v>
      </c>
      <c r="D10274" s="227" t="s">
        <v>3106</v>
      </c>
      <c r="E10274" s="227" t="s">
        <v>24347</v>
      </c>
      <c r="F10274" s="227" t="s">
        <v>3106</v>
      </c>
      <c r="G10274" s="227" t="s">
        <v>3106</v>
      </c>
      <c r="H10274" s="228" t="s">
        <v>19904</v>
      </c>
      <c r="I10274" s="228" t="s">
        <v>24345</v>
      </c>
      <c r="J10274" s="201" t="str">
        <f t="shared" si="321"/>
        <v>9999</v>
      </c>
      <c r="K10274" s="228" t="s">
        <v>23203</v>
      </c>
      <c r="L10274" s="228" t="s">
        <v>23204</v>
      </c>
      <c r="M10274" s="229">
        <v>44806</v>
      </c>
      <c r="N10274" s="227" t="s">
        <v>19903</v>
      </c>
      <c r="O10274" s="243"/>
      <c r="P10274" s="227" t="s">
        <v>20061</v>
      </c>
      <c r="Q10274" s="243"/>
      <c r="S10274" s="354"/>
    </row>
    <row r="10275" spans="1:19" s="245" customFormat="1" ht="13.15" customHeight="1">
      <c r="A10275" s="245" t="str">
        <f t="shared" si="322"/>
        <v>3737785011225324692</v>
      </c>
      <c r="B10275" s="217" t="s">
        <v>19891</v>
      </c>
      <c r="C10275" s="227" t="s">
        <v>24348</v>
      </c>
      <c r="D10275" s="227" t="s">
        <v>3106</v>
      </c>
      <c r="E10275" s="227" t="s">
        <v>24349</v>
      </c>
      <c r="F10275" s="227" t="s">
        <v>3106</v>
      </c>
      <c r="G10275" s="227" t="s">
        <v>3106</v>
      </c>
      <c r="H10275" s="228" t="s">
        <v>19904</v>
      </c>
      <c r="I10275" s="228" t="s">
        <v>24350</v>
      </c>
      <c r="J10275" s="201" t="str">
        <f t="shared" si="321"/>
        <v>9999</v>
      </c>
      <c r="K10275" s="228" t="s">
        <v>23203</v>
      </c>
      <c r="L10275" s="228" t="s">
        <v>23204</v>
      </c>
      <c r="M10275" s="229">
        <v>44806</v>
      </c>
      <c r="N10275" s="227" t="s">
        <v>19903</v>
      </c>
      <c r="O10275" s="243"/>
      <c r="P10275" s="227" t="s">
        <v>19975</v>
      </c>
      <c r="Q10275" s="243"/>
      <c r="S10275" s="354"/>
    </row>
    <row r="10276" spans="1:19" s="245" customFormat="1" ht="13.15" customHeight="1">
      <c r="A10276" s="245" t="str">
        <f t="shared" si="322"/>
        <v>3737785021225324692</v>
      </c>
      <c r="B10276" s="217" t="s">
        <v>19891</v>
      </c>
      <c r="C10276" s="227" t="s">
        <v>24348</v>
      </c>
      <c r="D10276" s="227" t="s">
        <v>3106</v>
      </c>
      <c r="E10276" s="227" t="s">
        <v>24351</v>
      </c>
      <c r="F10276" s="227" t="s">
        <v>3106</v>
      </c>
      <c r="G10276" s="227" t="s">
        <v>3106</v>
      </c>
      <c r="H10276" s="228" t="s">
        <v>19904</v>
      </c>
      <c r="I10276" s="228" t="s">
        <v>24350</v>
      </c>
      <c r="J10276" s="201" t="str">
        <f t="shared" si="321"/>
        <v>9999</v>
      </c>
      <c r="K10276" s="228" t="s">
        <v>23203</v>
      </c>
      <c r="L10276" s="228" t="s">
        <v>23204</v>
      </c>
      <c r="M10276" s="229">
        <v>44806</v>
      </c>
      <c r="N10276" s="227" t="s">
        <v>19903</v>
      </c>
      <c r="O10276" s="243"/>
      <c r="P10276" s="227" t="s">
        <v>19975</v>
      </c>
      <c r="Q10276" s="243"/>
      <c r="S10276" s="354"/>
    </row>
    <row r="10277" spans="1:19" s="245" customFormat="1" ht="13.15" customHeight="1">
      <c r="A10277" s="245" t="str">
        <f t="shared" si="322"/>
        <v>3737785031225324692</v>
      </c>
      <c r="B10277" s="217" t="s">
        <v>19891</v>
      </c>
      <c r="C10277" s="227" t="s">
        <v>24348</v>
      </c>
      <c r="D10277" s="227" t="s">
        <v>3106</v>
      </c>
      <c r="E10277" s="227" t="s">
        <v>24352</v>
      </c>
      <c r="F10277" s="227" t="s">
        <v>3106</v>
      </c>
      <c r="G10277" s="227" t="s">
        <v>3106</v>
      </c>
      <c r="H10277" s="228" t="s">
        <v>19904</v>
      </c>
      <c r="I10277" s="228" t="s">
        <v>24350</v>
      </c>
      <c r="J10277" s="201" t="str">
        <f t="shared" si="321"/>
        <v>9999</v>
      </c>
      <c r="K10277" s="228" t="s">
        <v>23203</v>
      </c>
      <c r="L10277" s="228" t="s">
        <v>23204</v>
      </c>
      <c r="M10277" s="229">
        <v>44806</v>
      </c>
      <c r="N10277" s="227" t="s">
        <v>19903</v>
      </c>
      <c r="O10277" s="243"/>
      <c r="P10277" s="227" t="s">
        <v>19975</v>
      </c>
      <c r="Q10277" s="243"/>
      <c r="S10277" s="354"/>
    </row>
    <row r="10278" spans="1:19" s="245" customFormat="1" ht="13.15" customHeight="1">
      <c r="A10278" s="245" t="str">
        <f t="shared" si="322"/>
        <v>3737785041225324692</v>
      </c>
      <c r="B10278" s="217" t="s">
        <v>19891</v>
      </c>
      <c r="C10278" s="227" t="s">
        <v>24348</v>
      </c>
      <c r="D10278" s="227" t="s">
        <v>3106</v>
      </c>
      <c r="E10278" s="227" t="s">
        <v>24353</v>
      </c>
      <c r="F10278" s="227" t="s">
        <v>3106</v>
      </c>
      <c r="G10278" s="227" t="s">
        <v>3106</v>
      </c>
      <c r="H10278" s="228" t="s">
        <v>19904</v>
      </c>
      <c r="I10278" s="228" t="s">
        <v>24350</v>
      </c>
      <c r="J10278" s="201" t="str">
        <f t="shared" si="321"/>
        <v>9999</v>
      </c>
      <c r="K10278" s="228" t="s">
        <v>23203</v>
      </c>
      <c r="L10278" s="228" t="s">
        <v>23204</v>
      </c>
      <c r="M10278" s="229">
        <v>44806</v>
      </c>
      <c r="N10278" s="227" t="s">
        <v>19903</v>
      </c>
      <c r="O10278" s="243"/>
      <c r="P10278" s="227" t="s">
        <v>19975</v>
      </c>
      <c r="Q10278" s="243"/>
      <c r="S10278" s="354"/>
    </row>
    <row r="10279" spans="1:19" s="245" customFormat="1" ht="13.15" customHeight="1">
      <c r="A10279" s="245" t="str">
        <f t="shared" si="322"/>
        <v>3737785051225324692</v>
      </c>
      <c r="B10279" s="217" t="s">
        <v>19891</v>
      </c>
      <c r="C10279" s="227" t="s">
        <v>24348</v>
      </c>
      <c r="D10279" s="227" t="s">
        <v>3106</v>
      </c>
      <c r="E10279" s="227" t="s">
        <v>24354</v>
      </c>
      <c r="F10279" s="227" t="s">
        <v>3106</v>
      </c>
      <c r="G10279" s="227" t="s">
        <v>3106</v>
      </c>
      <c r="H10279" s="228" t="s">
        <v>19904</v>
      </c>
      <c r="I10279" s="228" t="s">
        <v>24350</v>
      </c>
      <c r="J10279" s="201" t="str">
        <f t="shared" si="321"/>
        <v>9999</v>
      </c>
      <c r="K10279" s="228" t="s">
        <v>23203</v>
      </c>
      <c r="L10279" s="228" t="s">
        <v>23204</v>
      </c>
      <c r="M10279" s="229">
        <v>44806</v>
      </c>
      <c r="N10279" s="227" t="s">
        <v>19903</v>
      </c>
      <c r="O10279" s="243"/>
      <c r="P10279" s="227" t="s">
        <v>19975</v>
      </c>
      <c r="Q10279" s="243"/>
      <c r="S10279" s="354"/>
    </row>
    <row r="10280" spans="1:19" s="245" customFormat="1" ht="13.15" customHeight="1">
      <c r="A10280" s="245" t="str">
        <f t="shared" si="322"/>
        <v>3737785061225324692</v>
      </c>
      <c r="B10280" s="217" t="s">
        <v>19891</v>
      </c>
      <c r="C10280" s="227" t="s">
        <v>24348</v>
      </c>
      <c r="D10280" s="227" t="s">
        <v>3106</v>
      </c>
      <c r="E10280" s="227" t="s">
        <v>24355</v>
      </c>
      <c r="F10280" s="227" t="s">
        <v>3106</v>
      </c>
      <c r="G10280" s="227" t="s">
        <v>3106</v>
      </c>
      <c r="H10280" s="228" t="s">
        <v>19904</v>
      </c>
      <c r="I10280" s="228" t="s">
        <v>24350</v>
      </c>
      <c r="J10280" s="201" t="str">
        <f t="shared" si="321"/>
        <v>9999</v>
      </c>
      <c r="K10280" s="228" t="s">
        <v>23203</v>
      </c>
      <c r="L10280" s="228" t="s">
        <v>23204</v>
      </c>
      <c r="M10280" s="229">
        <v>44806</v>
      </c>
      <c r="N10280" s="227" t="s">
        <v>19903</v>
      </c>
      <c r="O10280" s="243"/>
      <c r="P10280" s="227" t="s">
        <v>19975</v>
      </c>
      <c r="Q10280" s="243"/>
      <c r="S10280" s="354"/>
    </row>
    <row r="10281" spans="1:19" s="245" customFormat="1" ht="13.15" customHeight="1">
      <c r="A10281" s="245" t="str">
        <f t="shared" si="322"/>
        <v>3737785071225324692</v>
      </c>
      <c r="B10281" s="217" t="s">
        <v>19891</v>
      </c>
      <c r="C10281" s="227" t="s">
        <v>24348</v>
      </c>
      <c r="D10281" s="227" t="s">
        <v>3106</v>
      </c>
      <c r="E10281" s="227" t="s">
        <v>24356</v>
      </c>
      <c r="F10281" s="227" t="s">
        <v>3106</v>
      </c>
      <c r="G10281" s="227" t="s">
        <v>3106</v>
      </c>
      <c r="H10281" s="228" t="s">
        <v>19904</v>
      </c>
      <c r="I10281" s="228" t="s">
        <v>24350</v>
      </c>
      <c r="J10281" s="201" t="str">
        <f t="shared" si="321"/>
        <v>9999</v>
      </c>
      <c r="K10281" s="228" t="s">
        <v>23203</v>
      </c>
      <c r="L10281" s="228" t="s">
        <v>23204</v>
      </c>
      <c r="M10281" s="229">
        <v>44806</v>
      </c>
      <c r="N10281" s="227" t="s">
        <v>19903</v>
      </c>
      <c r="O10281" s="243"/>
      <c r="P10281" s="227" t="s">
        <v>19975</v>
      </c>
      <c r="Q10281" s="243"/>
      <c r="S10281" s="354"/>
    </row>
    <row r="10282" spans="1:19" s="245" customFormat="1" ht="13.15" customHeight="1">
      <c r="A10282" s="245" t="str">
        <f t="shared" si="322"/>
        <v>3737785081225324692</v>
      </c>
      <c r="B10282" s="217" t="s">
        <v>19891</v>
      </c>
      <c r="C10282" s="227" t="s">
        <v>24348</v>
      </c>
      <c r="D10282" s="227" t="s">
        <v>3106</v>
      </c>
      <c r="E10282" s="227" t="s">
        <v>24357</v>
      </c>
      <c r="F10282" s="227" t="s">
        <v>3106</v>
      </c>
      <c r="G10282" s="227" t="s">
        <v>3106</v>
      </c>
      <c r="H10282" s="228" t="s">
        <v>19904</v>
      </c>
      <c r="I10282" s="228" t="s">
        <v>24350</v>
      </c>
      <c r="J10282" s="201" t="str">
        <f t="shared" si="321"/>
        <v>9999</v>
      </c>
      <c r="K10282" s="228" t="s">
        <v>23203</v>
      </c>
      <c r="L10282" s="228" t="s">
        <v>23204</v>
      </c>
      <c r="M10282" s="229">
        <v>44806</v>
      </c>
      <c r="N10282" s="227" t="s">
        <v>19903</v>
      </c>
      <c r="O10282" s="243"/>
      <c r="P10282" s="227" t="s">
        <v>19975</v>
      </c>
      <c r="Q10282" s="243"/>
      <c r="S10282" s="354"/>
    </row>
    <row r="10283" spans="1:19" s="245" customFormat="1" ht="13.15" customHeight="1">
      <c r="A10283" s="245" t="str">
        <f t="shared" si="322"/>
        <v>3737785091225324692</v>
      </c>
      <c r="B10283" s="217" t="s">
        <v>19891</v>
      </c>
      <c r="C10283" s="227" t="s">
        <v>24348</v>
      </c>
      <c r="D10283" s="227" t="s">
        <v>3106</v>
      </c>
      <c r="E10283" s="227" t="s">
        <v>24358</v>
      </c>
      <c r="F10283" s="227" t="s">
        <v>3106</v>
      </c>
      <c r="G10283" s="227" t="s">
        <v>3106</v>
      </c>
      <c r="H10283" s="228" t="s">
        <v>19904</v>
      </c>
      <c r="I10283" s="228" t="s">
        <v>24350</v>
      </c>
      <c r="J10283" s="201" t="str">
        <f t="shared" si="321"/>
        <v>9999</v>
      </c>
      <c r="K10283" s="228" t="s">
        <v>23203</v>
      </c>
      <c r="L10283" s="228" t="s">
        <v>23204</v>
      </c>
      <c r="M10283" s="229">
        <v>44806</v>
      </c>
      <c r="N10283" s="227" t="s">
        <v>19903</v>
      </c>
      <c r="O10283" s="243"/>
      <c r="P10283" s="227" t="s">
        <v>19975</v>
      </c>
      <c r="Q10283" s="243"/>
      <c r="S10283" s="354"/>
    </row>
    <row r="10284" spans="1:19" s="245" customFormat="1" ht="13.15" customHeight="1">
      <c r="A10284" s="245" t="str">
        <f t="shared" si="322"/>
        <v>3737785101225324692</v>
      </c>
      <c r="B10284" s="217" t="s">
        <v>19891</v>
      </c>
      <c r="C10284" s="227" t="s">
        <v>24348</v>
      </c>
      <c r="D10284" s="227" t="s">
        <v>3106</v>
      </c>
      <c r="E10284" s="227" t="s">
        <v>24359</v>
      </c>
      <c r="F10284" s="227" t="s">
        <v>3106</v>
      </c>
      <c r="G10284" s="227" t="s">
        <v>3106</v>
      </c>
      <c r="H10284" s="228" t="s">
        <v>19904</v>
      </c>
      <c r="I10284" s="228" t="s">
        <v>24350</v>
      </c>
      <c r="J10284" s="201" t="str">
        <f t="shared" si="321"/>
        <v>9999</v>
      </c>
      <c r="K10284" s="228" t="s">
        <v>23203</v>
      </c>
      <c r="L10284" s="228" t="s">
        <v>23204</v>
      </c>
      <c r="M10284" s="229">
        <v>44806</v>
      </c>
      <c r="N10284" s="227" t="s">
        <v>19903</v>
      </c>
      <c r="O10284" s="243"/>
      <c r="P10284" s="227" t="s">
        <v>19975</v>
      </c>
      <c r="Q10284" s="243"/>
      <c r="S10284" s="354"/>
    </row>
    <row r="10285" spans="1:19" s="245" customFormat="1" ht="13.15" customHeight="1">
      <c r="A10285" s="245" t="str">
        <f t="shared" si="322"/>
        <v>3790933011225440399</v>
      </c>
      <c r="B10285" s="217" t="s">
        <v>19891</v>
      </c>
      <c r="C10285" s="227" t="s">
        <v>24360</v>
      </c>
      <c r="D10285" s="227" t="s">
        <v>3106</v>
      </c>
      <c r="E10285" s="227" t="s">
        <v>24361</v>
      </c>
      <c r="F10285" s="227" t="s">
        <v>3106</v>
      </c>
      <c r="G10285" s="227" t="s">
        <v>3106</v>
      </c>
      <c r="H10285" s="228" t="s">
        <v>19904</v>
      </c>
      <c r="I10285" s="228" t="s">
        <v>24362</v>
      </c>
      <c r="J10285" s="201" t="str">
        <f t="shared" si="321"/>
        <v>9999</v>
      </c>
      <c r="K10285" s="228" t="s">
        <v>23203</v>
      </c>
      <c r="L10285" s="228" t="s">
        <v>23204</v>
      </c>
      <c r="M10285" s="229">
        <v>44806</v>
      </c>
      <c r="N10285" s="227" t="s">
        <v>19903</v>
      </c>
      <c r="O10285" s="243"/>
      <c r="P10285" s="227" t="s">
        <v>23760</v>
      </c>
      <c r="Q10285" s="243"/>
      <c r="S10285" s="354"/>
    </row>
    <row r="10286" spans="1:19" s="245" customFormat="1" ht="13.15" customHeight="1">
      <c r="A10286" s="245" t="str">
        <f t="shared" si="322"/>
        <v>4124430011225561384</v>
      </c>
      <c r="B10286" s="217" t="s">
        <v>19891</v>
      </c>
      <c r="C10286" s="227" t="s">
        <v>24363</v>
      </c>
      <c r="D10286" s="227" t="s">
        <v>3106</v>
      </c>
      <c r="E10286" s="227" t="s">
        <v>24364</v>
      </c>
      <c r="F10286" s="227" t="s">
        <v>3106</v>
      </c>
      <c r="G10286" s="227" t="s">
        <v>3106</v>
      </c>
      <c r="H10286" s="228" t="s">
        <v>19904</v>
      </c>
      <c r="I10286" s="228" t="s">
        <v>24365</v>
      </c>
      <c r="J10286" s="201" t="str">
        <f t="shared" si="321"/>
        <v>9999</v>
      </c>
      <c r="K10286" s="228" t="s">
        <v>23203</v>
      </c>
      <c r="L10286" s="228" t="s">
        <v>23204</v>
      </c>
      <c r="M10286" s="229">
        <v>44806</v>
      </c>
      <c r="N10286" s="227" t="s">
        <v>19903</v>
      </c>
      <c r="O10286" s="243"/>
      <c r="P10286" s="227" t="s">
        <v>19975</v>
      </c>
      <c r="Q10286" s="243"/>
      <c r="S10286" s="354"/>
    </row>
    <row r="10287" spans="1:19" s="245" customFormat="1" ht="13.15" customHeight="1">
      <c r="A10287" s="245" t="str">
        <f t="shared" si="322"/>
        <v>4124430021225561384</v>
      </c>
      <c r="B10287" s="217" t="s">
        <v>19891</v>
      </c>
      <c r="C10287" s="227" t="s">
        <v>24363</v>
      </c>
      <c r="D10287" s="227" t="s">
        <v>3106</v>
      </c>
      <c r="E10287" s="227" t="s">
        <v>24366</v>
      </c>
      <c r="F10287" s="227" t="s">
        <v>3106</v>
      </c>
      <c r="G10287" s="227" t="s">
        <v>3106</v>
      </c>
      <c r="H10287" s="228" t="s">
        <v>19904</v>
      </c>
      <c r="I10287" s="228" t="s">
        <v>24365</v>
      </c>
      <c r="J10287" s="201" t="str">
        <f t="shared" si="321"/>
        <v>9999</v>
      </c>
      <c r="K10287" s="228" t="s">
        <v>23203</v>
      </c>
      <c r="L10287" s="228" t="s">
        <v>23204</v>
      </c>
      <c r="M10287" s="229">
        <v>44806</v>
      </c>
      <c r="N10287" s="227" t="s">
        <v>19903</v>
      </c>
      <c r="O10287" s="243"/>
      <c r="P10287" s="227" t="s">
        <v>19975</v>
      </c>
      <c r="Q10287" s="243"/>
      <c r="S10287" s="354"/>
    </row>
    <row r="10288" spans="1:19" s="245" customFormat="1" ht="13.15" customHeight="1">
      <c r="A10288" s="245" t="str">
        <f t="shared" si="322"/>
        <v>4070211011225581986</v>
      </c>
      <c r="B10288" s="217" t="s">
        <v>19891</v>
      </c>
      <c r="C10288" s="227" t="s">
        <v>24367</v>
      </c>
      <c r="D10288" s="227" t="s">
        <v>3106</v>
      </c>
      <c r="E10288" s="227" t="s">
        <v>24368</v>
      </c>
      <c r="F10288" s="227" t="s">
        <v>3106</v>
      </c>
      <c r="G10288" s="227" t="s">
        <v>3106</v>
      </c>
      <c r="H10288" s="228" t="s">
        <v>23698</v>
      </c>
      <c r="I10288" s="228" t="s">
        <v>24369</v>
      </c>
      <c r="J10288" s="201" t="str">
        <f t="shared" si="321"/>
        <v>9999</v>
      </c>
      <c r="K10288" s="228" t="s">
        <v>23203</v>
      </c>
      <c r="L10288" s="228" t="s">
        <v>23204</v>
      </c>
      <c r="M10288" s="229">
        <v>44806</v>
      </c>
      <c r="N10288" s="227" t="s">
        <v>23700</v>
      </c>
      <c r="O10288" s="243"/>
      <c r="P10288" s="227" t="s">
        <v>23701</v>
      </c>
      <c r="Q10288" s="243"/>
      <c r="S10288" s="354"/>
    </row>
    <row r="10289" spans="1:19" s="245" customFormat="1" ht="13.15" customHeight="1">
      <c r="A10289" s="245" t="str">
        <f t="shared" si="322"/>
        <v>3269748011235202482</v>
      </c>
      <c r="B10289" s="217" t="s">
        <v>19891</v>
      </c>
      <c r="C10289" s="227" t="s">
        <v>24370</v>
      </c>
      <c r="D10289" s="227" t="s">
        <v>3106</v>
      </c>
      <c r="E10289" s="227" t="s">
        <v>24371</v>
      </c>
      <c r="F10289" s="227" t="s">
        <v>3106</v>
      </c>
      <c r="G10289" s="227" t="s">
        <v>3106</v>
      </c>
      <c r="H10289" s="228" t="s">
        <v>19904</v>
      </c>
      <c r="I10289" s="228" t="s">
        <v>24372</v>
      </c>
      <c r="J10289" s="201" t="str">
        <f t="shared" si="321"/>
        <v>9999</v>
      </c>
      <c r="K10289" s="228" t="s">
        <v>23203</v>
      </c>
      <c r="L10289" s="228" t="s">
        <v>23204</v>
      </c>
      <c r="M10289" s="229">
        <v>44806</v>
      </c>
      <c r="N10289" s="227" t="s">
        <v>19903</v>
      </c>
      <c r="O10289" s="243"/>
      <c r="P10289" s="227" t="s">
        <v>24373</v>
      </c>
      <c r="Q10289" s="243"/>
      <c r="S10289" s="354"/>
    </row>
    <row r="10290" spans="1:19" s="245" customFormat="1" ht="13.15" customHeight="1">
      <c r="A10290" s="245" t="str">
        <f t="shared" si="322"/>
        <v>3269748021235202482</v>
      </c>
      <c r="B10290" s="217" t="s">
        <v>19891</v>
      </c>
      <c r="C10290" s="227" t="s">
        <v>24370</v>
      </c>
      <c r="D10290" s="227" t="s">
        <v>3106</v>
      </c>
      <c r="E10290" s="227" t="s">
        <v>24374</v>
      </c>
      <c r="F10290" s="227" t="s">
        <v>3106</v>
      </c>
      <c r="G10290" s="227" t="s">
        <v>3106</v>
      </c>
      <c r="H10290" s="228" t="s">
        <v>19904</v>
      </c>
      <c r="I10290" s="228" t="s">
        <v>24372</v>
      </c>
      <c r="J10290" s="201" t="str">
        <f t="shared" si="321"/>
        <v>9999</v>
      </c>
      <c r="K10290" s="228" t="s">
        <v>23203</v>
      </c>
      <c r="L10290" s="228" t="s">
        <v>23204</v>
      </c>
      <c r="M10290" s="229">
        <v>44806</v>
      </c>
      <c r="N10290" s="227" t="s">
        <v>19903</v>
      </c>
      <c r="O10290" s="243"/>
      <c r="P10290" s="227" t="s">
        <v>24373</v>
      </c>
      <c r="Q10290" s="243"/>
      <c r="S10290" s="354"/>
    </row>
    <row r="10291" spans="1:19" s="245" customFormat="1" ht="13.15" customHeight="1">
      <c r="A10291" s="245" t="str">
        <f t="shared" si="322"/>
        <v>3269748031235202482</v>
      </c>
      <c r="B10291" s="217" t="s">
        <v>19891</v>
      </c>
      <c r="C10291" s="227" t="s">
        <v>24370</v>
      </c>
      <c r="D10291" s="227" t="s">
        <v>3106</v>
      </c>
      <c r="E10291" s="227" t="s">
        <v>24375</v>
      </c>
      <c r="F10291" s="227" t="s">
        <v>3106</v>
      </c>
      <c r="G10291" s="227" t="s">
        <v>3106</v>
      </c>
      <c r="H10291" s="228" t="s">
        <v>19904</v>
      </c>
      <c r="I10291" s="228" t="s">
        <v>24372</v>
      </c>
      <c r="J10291" s="201" t="str">
        <f t="shared" si="321"/>
        <v>9999</v>
      </c>
      <c r="K10291" s="228" t="s">
        <v>23203</v>
      </c>
      <c r="L10291" s="228" t="s">
        <v>23204</v>
      </c>
      <c r="M10291" s="229">
        <v>44806</v>
      </c>
      <c r="N10291" s="227" t="s">
        <v>19903</v>
      </c>
      <c r="O10291" s="243"/>
      <c r="P10291" s="227" t="s">
        <v>24373</v>
      </c>
      <c r="Q10291" s="243"/>
      <c r="S10291" s="354"/>
    </row>
    <row r="10292" spans="1:19" s="245" customFormat="1" ht="13.15" customHeight="1">
      <c r="A10292" s="245" t="str">
        <f t="shared" si="322"/>
        <v>3269748041235202482</v>
      </c>
      <c r="B10292" s="217" t="s">
        <v>19891</v>
      </c>
      <c r="C10292" s="227" t="s">
        <v>24370</v>
      </c>
      <c r="D10292" s="227" t="s">
        <v>3106</v>
      </c>
      <c r="E10292" s="227" t="s">
        <v>24376</v>
      </c>
      <c r="F10292" s="227" t="s">
        <v>3106</v>
      </c>
      <c r="G10292" s="227" t="s">
        <v>3106</v>
      </c>
      <c r="H10292" s="228" t="s">
        <v>19904</v>
      </c>
      <c r="I10292" s="228" t="s">
        <v>24372</v>
      </c>
      <c r="J10292" s="201" t="str">
        <f t="shared" si="321"/>
        <v>9999</v>
      </c>
      <c r="K10292" s="228" t="s">
        <v>23203</v>
      </c>
      <c r="L10292" s="228" t="s">
        <v>23204</v>
      </c>
      <c r="M10292" s="229">
        <v>44806</v>
      </c>
      <c r="N10292" s="227" t="s">
        <v>19903</v>
      </c>
      <c r="O10292" s="243"/>
      <c r="P10292" s="227" t="s">
        <v>24373</v>
      </c>
      <c r="Q10292" s="243"/>
      <c r="S10292" s="354"/>
    </row>
    <row r="10293" spans="1:19" s="245" customFormat="1" ht="13.15" customHeight="1">
      <c r="A10293" s="245" t="str">
        <f t="shared" si="322"/>
        <v>3269748051235202482</v>
      </c>
      <c r="B10293" s="217" t="s">
        <v>19891</v>
      </c>
      <c r="C10293" s="227" t="s">
        <v>24370</v>
      </c>
      <c r="D10293" s="227" t="s">
        <v>3106</v>
      </c>
      <c r="E10293" s="227" t="s">
        <v>24377</v>
      </c>
      <c r="F10293" s="227" t="s">
        <v>3106</v>
      </c>
      <c r="G10293" s="227" t="s">
        <v>3106</v>
      </c>
      <c r="H10293" s="228" t="s">
        <v>19904</v>
      </c>
      <c r="I10293" s="228" t="s">
        <v>24372</v>
      </c>
      <c r="J10293" s="201" t="str">
        <f t="shared" si="321"/>
        <v>9999</v>
      </c>
      <c r="K10293" s="228" t="s">
        <v>23203</v>
      </c>
      <c r="L10293" s="228" t="s">
        <v>23204</v>
      </c>
      <c r="M10293" s="229">
        <v>44806</v>
      </c>
      <c r="N10293" s="227" t="s">
        <v>19903</v>
      </c>
      <c r="O10293" s="243"/>
      <c r="P10293" s="227" t="s">
        <v>24373</v>
      </c>
      <c r="Q10293" s="243"/>
      <c r="S10293" s="354"/>
    </row>
    <row r="10294" spans="1:19" s="245" customFormat="1" ht="13.15" customHeight="1">
      <c r="A10294" s="245" t="str">
        <f t="shared" si="322"/>
        <v>3269748061235202482</v>
      </c>
      <c r="B10294" s="217" t="s">
        <v>19891</v>
      </c>
      <c r="C10294" s="227" t="s">
        <v>24370</v>
      </c>
      <c r="D10294" s="227" t="s">
        <v>3106</v>
      </c>
      <c r="E10294" s="227" t="s">
        <v>24378</v>
      </c>
      <c r="F10294" s="227" t="s">
        <v>3106</v>
      </c>
      <c r="G10294" s="227" t="s">
        <v>3106</v>
      </c>
      <c r="H10294" s="228" t="s">
        <v>19904</v>
      </c>
      <c r="I10294" s="228" t="s">
        <v>24372</v>
      </c>
      <c r="J10294" s="201" t="str">
        <f t="shared" si="321"/>
        <v>9999</v>
      </c>
      <c r="K10294" s="228" t="s">
        <v>23203</v>
      </c>
      <c r="L10294" s="228" t="s">
        <v>23204</v>
      </c>
      <c r="M10294" s="229">
        <v>44806</v>
      </c>
      <c r="N10294" s="227" t="s">
        <v>19903</v>
      </c>
      <c r="O10294" s="243"/>
      <c r="P10294" s="227" t="s">
        <v>24373</v>
      </c>
      <c r="Q10294" s="243"/>
      <c r="S10294" s="354"/>
    </row>
    <row r="10295" spans="1:19" s="245" customFormat="1" ht="13.15" customHeight="1">
      <c r="A10295" s="245" t="str">
        <f t="shared" si="322"/>
        <v>3269748071235202482</v>
      </c>
      <c r="B10295" s="217" t="s">
        <v>19891</v>
      </c>
      <c r="C10295" s="227" t="s">
        <v>24370</v>
      </c>
      <c r="D10295" s="227" t="s">
        <v>3106</v>
      </c>
      <c r="E10295" s="227" t="s">
        <v>24379</v>
      </c>
      <c r="F10295" s="227" t="s">
        <v>3106</v>
      </c>
      <c r="G10295" s="227" t="s">
        <v>3106</v>
      </c>
      <c r="H10295" s="228" t="s">
        <v>19904</v>
      </c>
      <c r="I10295" s="228" t="s">
        <v>24372</v>
      </c>
      <c r="J10295" s="201" t="str">
        <f t="shared" si="321"/>
        <v>9999</v>
      </c>
      <c r="K10295" s="228" t="s">
        <v>23203</v>
      </c>
      <c r="L10295" s="228" t="s">
        <v>23204</v>
      </c>
      <c r="M10295" s="229">
        <v>44806</v>
      </c>
      <c r="N10295" s="227" t="s">
        <v>19903</v>
      </c>
      <c r="O10295" s="243"/>
      <c r="P10295" s="227" t="s">
        <v>24373</v>
      </c>
      <c r="Q10295" s="243"/>
      <c r="S10295" s="354"/>
    </row>
    <row r="10296" spans="1:19" s="245" customFormat="1" ht="13.15" customHeight="1">
      <c r="A10296" s="245" t="str">
        <f t="shared" si="322"/>
        <v>3269748081235202482</v>
      </c>
      <c r="B10296" s="217" t="s">
        <v>19891</v>
      </c>
      <c r="C10296" s="227" t="s">
        <v>24370</v>
      </c>
      <c r="D10296" s="227" t="s">
        <v>3106</v>
      </c>
      <c r="E10296" s="227" t="s">
        <v>24380</v>
      </c>
      <c r="F10296" s="227" t="s">
        <v>3106</v>
      </c>
      <c r="G10296" s="227" t="s">
        <v>3106</v>
      </c>
      <c r="H10296" s="228" t="s">
        <v>19904</v>
      </c>
      <c r="I10296" s="228" t="s">
        <v>24372</v>
      </c>
      <c r="J10296" s="201" t="str">
        <f t="shared" si="321"/>
        <v>9999</v>
      </c>
      <c r="K10296" s="228" t="s">
        <v>23203</v>
      </c>
      <c r="L10296" s="228" t="s">
        <v>23204</v>
      </c>
      <c r="M10296" s="229">
        <v>44806</v>
      </c>
      <c r="N10296" s="227" t="s">
        <v>19903</v>
      </c>
      <c r="O10296" s="243"/>
      <c r="P10296" s="227" t="s">
        <v>24373</v>
      </c>
      <c r="Q10296" s="243"/>
      <c r="S10296" s="354"/>
    </row>
    <row r="10297" spans="1:19" s="245" customFormat="1" ht="13.15" customHeight="1">
      <c r="A10297" s="245" t="str">
        <f t="shared" si="322"/>
        <v>3269748091235202482</v>
      </c>
      <c r="B10297" s="217" t="s">
        <v>19891</v>
      </c>
      <c r="C10297" s="227" t="s">
        <v>24370</v>
      </c>
      <c r="D10297" s="227" t="s">
        <v>3106</v>
      </c>
      <c r="E10297" s="227" t="s">
        <v>24381</v>
      </c>
      <c r="F10297" s="227" t="s">
        <v>3106</v>
      </c>
      <c r="G10297" s="227" t="s">
        <v>3106</v>
      </c>
      <c r="H10297" s="228" t="s">
        <v>19904</v>
      </c>
      <c r="I10297" s="228" t="s">
        <v>24372</v>
      </c>
      <c r="J10297" s="201" t="str">
        <f t="shared" si="321"/>
        <v>9999</v>
      </c>
      <c r="K10297" s="228" t="s">
        <v>23203</v>
      </c>
      <c r="L10297" s="228" t="s">
        <v>23204</v>
      </c>
      <c r="M10297" s="229">
        <v>44806</v>
      </c>
      <c r="N10297" s="227" t="s">
        <v>19903</v>
      </c>
      <c r="O10297" s="243"/>
      <c r="P10297" s="227" t="s">
        <v>24373</v>
      </c>
      <c r="Q10297" s="243"/>
      <c r="S10297" s="354"/>
    </row>
    <row r="10298" spans="1:19" s="245" customFormat="1" ht="13.15" customHeight="1">
      <c r="A10298" s="245" t="str">
        <f t="shared" si="322"/>
        <v>2850141011235390204</v>
      </c>
      <c r="B10298" s="217" t="s">
        <v>19891</v>
      </c>
      <c r="C10298" s="227" t="s">
        <v>24382</v>
      </c>
      <c r="D10298" s="227" t="s">
        <v>3106</v>
      </c>
      <c r="E10298" s="227" t="s">
        <v>24383</v>
      </c>
      <c r="F10298" s="227" t="s">
        <v>3106</v>
      </c>
      <c r="G10298" s="227" t="s">
        <v>3106</v>
      </c>
      <c r="H10298" s="228" t="s">
        <v>19904</v>
      </c>
      <c r="I10298" s="228" t="s">
        <v>24384</v>
      </c>
      <c r="J10298" s="201" t="str">
        <f t="shared" si="321"/>
        <v>9999</v>
      </c>
      <c r="K10298" s="228" t="s">
        <v>23203</v>
      </c>
      <c r="L10298" s="228" t="s">
        <v>23204</v>
      </c>
      <c r="M10298" s="229">
        <v>44806</v>
      </c>
      <c r="N10298" s="227" t="s">
        <v>19903</v>
      </c>
      <c r="O10298" s="243"/>
      <c r="P10298" s="227" t="s">
        <v>19975</v>
      </c>
      <c r="Q10298" s="243"/>
      <c r="S10298" s="354"/>
    </row>
    <row r="10299" spans="1:19" s="245" customFormat="1" ht="13.15" customHeight="1">
      <c r="A10299" s="245" t="str">
        <f t="shared" si="322"/>
        <v>2850141021235390204</v>
      </c>
      <c r="B10299" s="217" t="s">
        <v>19891</v>
      </c>
      <c r="C10299" s="227" t="s">
        <v>24382</v>
      </c>
      <c r="D10299" s="227" t="s">
        <v>3106</v>
      </c>
      <c r="E10299" s="227" t="s">
        <v>24385</v>
      </c>
      <c r="F10299" s="227" t="s">
        <v>3106</v>
      </c>
      <c r="G10299" s="227" t="s">
        <v>3106</v>
      </c>
      <c r="H10299" s="228" t="s">
        <v>19904</v>
      </c>
      <c r="I10299" s="228" t="s">
        <v>24384</v>
      </c>
      <c r="J10299" s="201" t="str">
        <f t="shared" si="321"/>
        <v>9999</v>
      </c>
      <c r="K10299" s="228" t="s">
        <v>23203</v>
      </c>
      <c r="L10299" s="228" t="s">
        <v>23204</v>
      </c>
      <c r="M10299" s="229">
        <v>44806</v>
      </c>
      <c r="N10299" s="227" t="s">
        <v>19903</v>
      </c>
      <c r="O10299" s="243"/>
      <c r="P10299" s="227" t="s">
        <v>19975</v>
      </c>
      <c r="Q10299" s="243"/>
      <c r="S10299" s="354"/>
    </row>
    <row r="10300" spans="1:19" s="245" customFormat="1" ht="13.15" customHeight="1">
      <c r="A10300" s="245" t="str">
        <f t="shared" si="322"/>
        <v>2850141031235390204</v>
      </c>
      <c r="B10300" s="217" t="s">
        <v>19891</v>
      </c>
      <c r="C10300" s="227" t="s">
        <v>24382</v>
      </c>
      <c r="D10300" s="227" t="s">
        <v>3106</v>
      </c>
      <c r="E10300" s="227" t="s">
        <v>24386</v>
      </c>
      <c r="F10300" s="227" t="s">
        <v>3106</v>
      </c>
      <c r="G10300" s="227" t="s">
        <v>3106</v>
      </c>
      <c r="H10300" s="228" t="s">
        <v>19904</v>
      </c>
      <c r="I10300" s="228" t="s">
        <v>24384</v>
      </c>
      <c r="J10300" s="201" t="str">
        <f t="shared" si="321"/>
        <v>9999</v>
      </c>
      <c r="K10300" s="228" t="s">
        <v>23203</v>
      </c>
      <c r="L10300" s="228" t="s">
        <v>23204</v>
      </c>
      <c r="M10300" s="229">
        <v>44806</v>
      </c>
      <c r="N10300" s="227" t="s">
        <v>19903</v>
      </c>
      <c r="O10300" s="243"/>
      <c r="P10300" s="227" t="s">
        <v>19975</v>
      </c>
      <c r="Q10300" s="243"/>
      <c r="S10300" s="354"/>
    </row>
    <row r="10301" spans="1:19" s="245" customFormat="1" ht="13.15" customHeight="1">
      <c r="A10301" s="245" t="str">
        <f t="shared" si="322"/>
        <v>2850141041235390204</v>
      </c>
      <c r="B10301" s="217" t="s">
        <v>19891</v>
      </c>
      <c r="C10301" s="227" t="s">
        <v>24382</v>
      </c>
      <c r="D10301" s="227" t="s">
        <v>3106</v>
      </c>
      <c r="E10301" s="227" t="s">
        <v>24387</v>
      </c>
      <c r="F10301" s="227" t="s">
        <v>3106</v>
      </c>
      <c r="G10301" s="227" t="s">
        <v>3106</v>
      </c>
      <c r="H10301" s="228" t="s">
        <v>19904</v>
      </c>
      <c r="I10301" s="228" t="s">
        <v>24384</v>
      </c>
      <c r="J10301" s="201" t="str">
        <f t="shared" si="321"/>
        <v>9999</v>
      </c>
      <c r="K10301" s="228" t="s">
        <v>23203</v>
      </c>
      <c r="L10301" s="228" t="s">
        <v>23204</v>
      </c>
      <c r="M10301" s="229">
        <v>44806</v>
      </c>
      <c r="N10301" s="227" t="s">
        <v>19903</v>
      </c>
      <c r="O10301" s="243"/>
      <c r="P10301" s="227" t="s">
        <v>19975</v>
      </c>
      <c r="Q10301" s="243"/>
      <c r="S10301" s="354"/>
    </row>
    <row r="10302" spans="1:19" s="245" customFormat="1" ht="13.15" customHeight="1">
      <c r="A10302" s="245" t="str">
        <f t="shared" si="322"/>
        <v>2850141051235390204</v>
      </c>
      <c r="B10302" s="217" t="s">
        <v>19891</v>
      </c>
      <c r="C10302" s="227" t="s">
        <v>24382</v>
      </c>
      <c r="D10302" s="227" t="s">
        <v>3106</v>
      </c>
      <c r="E10302" s="227" t="s">
        <v>24388</v>
      </c>
      <c r="F10302" s="227" t="s">
        <v>3106</v>
      </c>
      <c r="G10302" s="227" t="s">
        <v>3106</v>
      </c>
      <c r="H10302" s="228" t="s">
        <v>19904</v>
      </c>
      <c r="I10302" s="228" t="s">
        <v>24384</v>
      </c>
      <c r="J10302" s="201" t="str">
        <f t="shared" si="321"/>
        <v>9999</v>
      </c>
      <c r="K10302" s="228" t="s">
        <v>23203</v>
      </c>
      <c r="L10302" s="228" t="s">
        <v>23204</v>
      </c>
      <c r="M10302" s="229">
        <v>44806</v>
      </c>
      <c r="N10302" s="227" t="s">
        <v>19903</v>
      </c>
      <c r="O10302" s="243"/>
      <c r="P10302" s="227" t="s">
        <v>19975</v>
      </c>
      <c r="Q10302" s="243"/>
      <c r="S10302" s="354"/>
    </row>
    <row r="10303" spans="1:19" s="245" customFormat="1" ht="13.15" customHeight="1">
      <c r="A10303" s="245" t="str">
        <f t="shared" si="322"/>
        <v>2850141061235390204</v>
      </c>
      <c r="B10303" s="217" t="s">
        <v>19891</v>
      </c>
      <c r="C10303" s="227" t="s">
        <v>24382</v>
      </c>
      <c r="D10303" s="227" t="s">
        <v>3106</v>
      </c>
      <c r="E10303" s="227" t="s">
        <v>24389</v>
      </c>
      <c r="F10303" s="227" t="s">
        <v>3106</v>
      </c>
      <c r="G10303" s="227" t="s">
        <v>3106</v>
      </c>
      <c r="H10303" s="228" t="s">
        <v>19904</v>
      </c>
      <c r="I10303" s="228" t="s">
        <v>24384</v>
      </c>
      <c r="J10303" s="201" t="str">
        <f t="shared" si="321"/>
        <v>9999</v>
      </c>
      <c r="K10303" s="228" t="s">
        <v>23203</v>
      </c>
      <c r="L10303" s="228" t="s">
        <v>23204</v>
      </c>
      <c r="M10303" s="229">
        <v>44806</v>
      </c>
      <c r="N10303" s="227" t="s">
        <v>19903</v>
      </c>
      <c r="O10303" s="243"/>
      <c r="P10303" s="227" t="s">
        <v>19975</v>
      </c>
      <c r="Q10303" s="243"/>
      <c r="S10303" s="354"/>
    </row>
    <row r="10304" spans="1:19" s="245" customFormat="1" ht="13.15" customHeight="1">
      <c r="A10304" s="245" t="str">
        <f t="shared" si="322"/>
        <v>2850141071235390204</v>
      </c>
      <c r="B10304" s="217" t="s">
        <v>19891</v>
      </c>
      <c r="C10304" s="227" t="s">
        <v>24382</v>
      </c>
      <c r="D10304" s="227" t="s">
        <v>3106</v>
      </c>
      <c r="E10304" s="227" t="s">
        <v>24390</v>
      </c>
      <c r="F10304" s="227" t="s">
        <v>3106</v>
      </c>
      <c r="G10304" s="227" t="s">
        <v>3106</v>
      </c>
      <c r="H10304" s="228" t="s">
        <v>19904</v>
      </c>
      <c r="I10304" s="228" t="s">
        <v>24384</v>
      </c>
      <c r="J10304" s="201" t="str">
        <f t="shared" si="321"/>
        <v>9999</v>
      </c>
      <c r="K10304" s="228" t="s">
        <v>23203</v>
      </c>
      <c r="L10304" s="228" t="s">
        <v>23204</v>
      </c>
      <c r="M10304" s="229">
        <v>44806</v>
      </c>
      <c r="N10304" s="227" t="s">
        <v>19903</v>
      </c>
      <c r="O10304" s="243"/>
      <c r="P10304" s="227" t="s">
        <v>19975</v>
      </c>
      <c r="Q10304" s="243"/>
      <c r="S10304" s="354"/>
    </row>
    <row r="10305" spans="1:19" s="245" customFormat="1" ht="13.15" customHeight="1">
      <c r="A10305" s="245" t="str">
        <f t="shared" si="322"/>
        <v>2850141081235390204</v>
      </c>
      <c r="B10305" s="217" t="s">
        <v>19891</v>
      </c>
      <c r="C10305" s="227" t="s">
        <v>24382</v>
      </c>
      <c r="D10305" s="227" t="s">
        <v>3106</v>
      </c>
      <c r="E10305" s="227" t="s">
        <v>24391</v>
      </c>
      <c r="F10305" s="227" t="s">
        <v>3106</v>
      </c>
      <c r="G10305" s="227" t="s">
        <v>3106</v>
      </c>
      <c r="H10305" s="228" t="s">
        <v>19904</v>
      </c>
      <c r="I10305" s="228" t="s">
        <v>24384</v>
      </c>
      <c r="J10305" s="201" t="str">
        <f t="shared" si="321"/>
        <v>9999</v>
      </c>
      <c r="K10305" s="228" t="s">
        <v>23203</v>
      </c>
      <c r="L10305" s="228" t="s">
        <v>23204</v>
      </c>
      <c r="M10305" s="229">
        <v>44806</v>
      </c>
      <c r="N10305" s="227" t="s">
        <v>19903</v>
      </c>
      <c r="O10305" s="243"/>
      <c r="P10305" s="227" t="s">
        <v>19975</v>
      </c>
      <c r="Q10305" s="243"/>
      <c r="S10305" s="354"/>
    </row>
    <row r="10306" spans="1:19" s="245" customFormat="1" ht="13.15" customHeight="1">
      <c r="A10306" s="245" t="str">
        <f t="shared" si="322"/>
        <v>2850141091235390204</v>
      </c>
      <c r="B10306" s="217" t="s">
        <v>19891</v>
      </c>
      <c r="C10306" s="227" t="s">
        <v>24382</v>
      </c>
      <c r="D10306" s="227" t="s">
        <v>3106</v>
      </c>
      <c r="E10306" s="227" t="s">
        <v>24392</v>
      </c>
      <c r="F10306" s="227" t="s">
        <v>3106</v>
      </c>
      <c r="G10306" s="227" t="s">
        <v>3106</v>
      </c>
      <c r="H10306" s="228" t="s">
        <v>19904</v>
      </c>
      <c r="I10306" s="228" t="s">
        <v>24384</v>
      </c>
      <c r="J10306" s="201" t="str">
        <f t="shared" si="321"/>
        <v>9999</v>
      </c>
      <c r="K10306" s="228" t="s">
        <v>23203</v>
      </c>
      <c r="L10306" s="228" t="s">
        <v>23204</v>
      </c>
      <c r="M10306" s="229">
        <v>44806</v>
      </c>
      <c r="N10306" s="227" t="s">
        <v>19903</v>
      </c>
      <c r="O10306" s="243"/>
      <c r="P10306" s="227" t="s">
        <v>19975</v>
      </c>
      <c r="Q10306" s="243"/>
      <c r="S10306" s="354"/>
    </row>
    <row r="10307" spans="1:19" s="245" customFormat="1" ht="13.15" customHeight="1">
      <c r="A10307" s="245" t="str">
        <f t="shared" si="322"/>
        <v>2850141101235390204</v>
      </c>
      <c r="B10307" s="217" t="s">
        <v>19891</v>
      </c>
      <c r="C10307" s="227" t="s">
        <v>24382</v>
      </c>
      <c r="D10307" s="227" t="s">
        <v>3106</v>
      </c>
      <c r="E10307" s="227" t="s">
        <v>24393</v>
      </c>
      <c r="F10307" s="227" t="s">
        <v>3106</v>
      </c>
      <c r="G10307" s="227" t="s">
        <v>3106</v>
      </c>
      <c r="H10307" s="228" t="s">
        <v>19904</v>
      </c>
      <c r="I10307" s="228" t="s">
        <v>24384</v>
      </c>
      <c r="J10307" s="201" t="str">
        <f t="shared" ref="J10307:J10370" si="323">B10307</f>
        <v>9999</v>
      </c>
      <c r="K10307" s="228" t="s">
        <v>23203</v>
      </c>
      <c r="L10307" s="228" t="s">
        <v>23204</v>
      </c>
      <c r="M10307" s="229">
        <v>44806</v>
      </c>
      <c r="N10307" s="227" t="s">
        <v>19903</v>
      </c>
      <c r="O10307" s="243"/>
      <c r="P10307" s="227" t="s">
        <v>19975</v>
      </c>
      <c r="Q10307" s="243"/>
      <c r="S10307" s="354"/>
    </row>
    <row r="10308" spans="1:19" s="245" customFormat="1" ht="13.15" customHeight="1">
      <c r="A10308" s="245" t="str">
        <f t="shared" si="322"/>
        <v>2850141111235390204</v>
      </c>
      <c r="B10308" s="217" t="s">
        <v>19891</v>
      </c>
      <c r="C10308" s="227" t="s">
        <v>24382</v>
      </c>
      <c r="D10308" s="227" t="s">
        <v>3106</v>
      </c>
      <c r="E10308" s="227" t="s">
        <v>24394</v>
      </c>
      <c r="F10308" s="227" t="s">
        <v>3106</v>
      </c>
      <c r="G10308" s="227" t="s">
        <v>3106</v>
      </c>
      <c r="H10308" s="228" t="s">
        <v>19904</v>
      </c>
      <c r="I10308" s="228" t="s">
        <v>24384</v>
      </c>
      <c r="J10308" s="201" t="str">
        <f t="shared" si="323"/>
        <v>9999</v>
      </c>
      <c r="K10308" s="228" t="s">
        <v>23203</v>
      </c>
      <c r="L10308" s="228" t="s">
        <v>23204</v>
      </c>
      <c r="M10308" s="229">
        <v>44806</v>
      </c>
      <c r="N10308" s="227" t="s">
        <v>19903</v>
      </c>
      <c r="O10308" s="243"/>
      <c r="P10308" s="227" t="s">
        <v>19975</v>
      </c>
      <c r="Q10308" s="243"/>
      <c r="S10308" s="354"/>
    </row>
    <row r="10309" spans="1:19" s="245" customFormat="1" ht="13.15" customHeight="1">
      <c r="A10309" s="245" t="str">
        <f t="shared" si="322"/>
        <v>2850141121235390204</v>
      </c>
      <c r="B10309" s="217" t="s">
        <v>19891</v>
      </c>
      <c r="C10309" s="227" t="s">
        <v>24382</v>
      </c>
      <c r="D10309" s="227" t="s">
        <v>3106</v>
      </c>
      <c r="E10309" s="227" t="s">
        <v>24395</v>
      </c>
      <c r="F10309" s="227" t="s">
        <v>3106</v>
      </c>
      <c r="G10309" s="227" t="s">
        <v>3106</v>
      </c>
      <c r="H10309" s="228" t="s">
        <v>19904</v>
      </c>
      <c r="I10309" s="228" t="s">
        <v>24384</v>
      </c>
      <c r="J10309" s="201" t="str">
        <f t="shared" si="323"/>
        <v>9999</v>
      </c>
      <c r="K10309" s="228" t="s">
        <v>23203</v>
      </c>
      <c r="L10309" s="228" t="s">
        <v>23204</v>
      </c>
      <c r="M10309" s="229">
        <v>44806</v>
      </c>
      <c r="N10309" s="227" t="s">
        <v>19903</v>
      </c>
      <c r="O10309" s="243"/>
      <c r="P10309" s="227" t="s">
        <v>19975</v>
      </c>
      <c r="Q10309" s="243"/>
      <c r="S10309" s="354"/>
    </row>
    <row r="10310" spans="1:19" s="245" customFormat="1" ht="13.15" customHeight="1">
      <c r="A10310" s="245" t="str">
        <f t="shared" si="322"/>
        <v>2850141131235390204</v>
      </c>
      <c r="B10310" s="217" t="s">
        <v>19891</v>
      </c>
      <c r="C10310" s="227" t="s">
        <v>24382</v>
      </c>
      <c r="D10310" s="227" t="s">
        <v>3106</v>
      </c>
      <c r="E10310" s="227" t="s">
        <v>24396</v>
      </c>
      <c r="F10310" s="227" t="s">
        <v>3106</v>
      </c>
      <c r="G10310" s="227" t="s">
        <v>3106</v>
      </c>
      <c r="H10310" s="228" t="s">
        <v>19904</v>
      </c>
      <c r="I10310" s="228" t="s">
        <v>24384</v>
      </c>
      <c r="J10310" s="201" t="str">
        <f t="shared" si="323"/>
        <v>9999</v>
      </c>
      <c r="K10310" s="228" t="s">
        <v>23203</v>
      </c>
      <c r="L10310" s="228" t="s">
        <v>23204</v>
      </c>
      <c r="M10310" s="229">
        <v>44806</v>
      </c>
      <c r="N10310" s="227" t="s">
        <v>19903</v>
      </c>
      <c r="O10310" s="243"/>
      <c r="P10310" s="227" t="s">
        <v>19975</v>
      </c>
      <c r="Q10310" s="243"/>
      <c r="S10310" s="354"/>
    </row>
    <row r="10311" spans="1:19" s="245" customFormat="1" ht="13.15" customHeight="1">
      <c r="A10311" s="245" t="str">
        <f t="shared" si="322"/>
        <v>2850141141235390204</v>
      </c>
      <c r="B10311" s="217" t="s">
        <v>19891</v>
      </c>
      <c r="C10311" s="227" t="s">
        <v>24382</v>
      </c>
      <c r="D10311" s="227" t="s">
        <v>3106</v>
      </c>
      <c r="E10311" s="227" t="s">
        <v>24397</v>
      </c>
      <c r="F10311" s="227" t="s">
        <v>3106</v>
      </c>
      <c r="G10311" s="227" t="s">
        <v>3106</v>
      </c>
      <c r="H10311" s="228" t="s">
        <v>19904</v>
      </c>
      <c r="I10311" s="228" t="s">
        <v>24384</v>
      </c>
      <c r="J10311" s="201" t="str">
        <f t="shared" si="323"/>
        <v>9999</v>
      </c>
      <c r="K10311" s="228" t="s">
        <v>23203</v>
      </c>
      <c r="L10311" s="228" t="s">
        <v>23204</v>
      </c>
      <c r="M10311" s="229">
        <v>44806</v>
      </c>
      <c r="N10311" s="227" t="s">
        <v>19903</v>
      </c>
      <c r="O10311" s="243"/>
      <c r="P10311" s="227" t="s">
        <v>19975</v>
      </c>
      <c r="Q10311" s="243"/>
      <c r="S10311" s="354"/>
    </row>
    <row r="10312" spans="1:19" s="245" customFormat="1" ht="13.15" customHeight="1">
      <c r="A10312" s="245" t="str">
        <f t="shared" si="322"/>
        <v>2850141151235390204</v>
      </c>
      <c r="B10312" s="217" t="s">
        <v>19891</v>
      </c>
      <c r="C10312" s="227" t="s">
        <v>24382</v>
      </c>
      <c r="D10312" s="227" t="s">
        <v>3106</v>
      </c>
      <c r="E10312" s="227" t="s">
        <v>24398</v>
      </c>
      <c r="F10312" s="227" t="s">
        <v>3106</v>
      </c>
      <c r="G10312" s="227" t="s">
        <v>3106</v>
      </c>
      <c r="H10312" s="228" t="s">
        <v>19904</v>
      </c>
      <c r="I10312" s="228" t="s">
        <v>24384</v>
      </c>
      <c r="J10312" s="201" t="str">
        <f t="shared" si="323"/>
        <v>9999</v>
      </c>
      <c r="K10312" s="228" t="s">
        <v>23203</v>
      </c>
      <c r="L10312" s="228" t="s">
        <v>23204</v>
      </c>
      <c r="M10312" s="229">
        <v>44806</v>
      </c>
      <c r="N10312" s="227" t="s">
        <v>19903</v>
      </c>
      <c r="O10312" s="243"/>
      <c r="P10312" s="227" t="s">
        <v>19975</v>
      </c>
      <c r="Q10312" s="243"/>
      <c r="S10312" s="354"/>
    </row>
    <row r="10313" spans="1:19" s="245" customFormat="1" ht="13.15" customHeight="1">
      <c r="A10313" s="245" t="str">
        <f t="shared" si="322"/>
        <v>2850141161235390204</v>
      </c>
      <c r="B10313" s="217" t="s">
        <v>19891</v>
      </c>
      <c r="C10313" s="227" t="s">
        <v>24382</v>
      </c>
      <c r="D10313" s="227" t="s">
        <v>3106</v>
      </c>
      <c r="E10313" s="227" t="s">
        <v>24399</v>
      </c>
      <c r="F10313" s="227" t="s">
        <v>3106</v>
      </c>
      <c r="G10313" s="227" t="s">
        <v>3106</v>
      </c>
      <c r="H10313" s="228" t="s">
        <v>19904</v>
      </c>
      <c r="I10313" s="228" t="s">
        <v>24384</v>
      </c>
      <c r="J10313" s="201" t="str">
        <f t="shared" si="323"/>
        <v>9999</v>
      </c>
      <c r="K10313" s="228" t="s">
        <v>23203</v>
      </c>
      <c r="L10313" s="228" t="s">
        <v>23204</v>
      </c>
      <c r="M10313" s="229">
        <v>44806</v>
      </c>
      <c r="N10313" s="227" t="s">
        <v>19903</v>
      </c>
      <c r="O10313" s="243"/>
      <c r="P10313" s="227" t="s">
        <v>19975</v>
      </c>
      <c r="Q10313" s="243"/>
      <c r="S10313" s="354"/>
    </row>
    <row r="10314" spans="1:19" s="245" customFormat="1" ht="13.15" customHeight="1">
      <c r="A10314" s="245" t="str">
        <f t="shared" si="322"/>
        <v>2850141171235390204</v>
      </c>
      <c r="B10314" s="217" t="s">
        <v>19891</v>
      </c>
      <c r="C10314" s="227" t="s">
        <v>24382</v>
      </c>
      <c r="D10314" s="227" t="s">
        <v>3106</v>
      </c>
      <c r="E10314" s="227" t="s">
        <v>24400</v>
      </c>
      <c r="F10314" s="227" t="s">
        <v>3106</v>
      </c>
      <c r="G10314" s="227" t="s">
        <v>3106</v>
      </c>
      <c r="H10314" s="228" t="s">
        <v>19904</v>
      </c>
      <c r="I10314" s="228" t="s">
        <v>24384</v>
      </c>
      <c r="J10314" s="201" t="str">
        <f t="shared" si="323"/>
        <v>9999</v>
      </c>
      <c r="K10314" s="228" t="s">
        <v>23203</v>
      </c>
      <c r="L10314" s="228" t="s">
        <v>23204</v>
      </c>
      <c r="M10314" s="229">
        <v>44806</v>
      </c>
      <c r="N10314" s="227" t="s">
        <v>19903</v>
      </c>
      <c r="O10314" s="243"/>
      <c r="P10314" s="227" t="s">
        <v>19975</v>
      </c>
      <c r="Q10314" s="243"/>
      <c r="S10314" s="354"/>
    </row>
    <row r="10315" spans="1:19" s="245" customFormat="1" ht="13.15" customHeight="1">
      <c r="A10315" s="245" t="str">
        <f t="shared" si="322"/>
        <v>2850141181235390204</v>
      </c>
      <c r="B10315" s="217" t="s">
        <v>19891</v>
      </c>
      <c r="C10315" s="227" t="s">
        <v>24382</v>
      </c>
      <c r="D10315" s="227" t="s">
        <v>3106</v>
      </c>
      <c r="E10315" s="227" t="s">
        <v>24401</v>
      </c>
      <c r="F10315" s="227" t="s">
        <v>3106</v>
      </c>
      <c r="G10315" s="227" t="s">
        <v>3106</v>
      </c>
      <c r="H10315" s="228" t="s">
        <v>19904</v>
      </c>
      <c r="I10315" s="228" t="s">
        <v>24384</v>
      </c>
      <c r="J10315" s="201" t="str">
        <f t="shared" si="323"/>
        <v>9999</v>
      </c>
      <c r="K10315" s="228" t="s">
        <v>23203</v>
      </c>
      <c r="L10315" s="228" t="s">
        <v>23204</v>
      </c>
      <c r="M10315" s="229">
        <v>44806</v>
      </c>
      <c r="N10315" s="227" t="s">
        <v>19903</v>
      </c>
      <c r="O10315" s="243"/>
      <c r="P10315" s="227" t="s">
        <v>19975</v>
      </c>
      <c r="Q10315" s="243"/>
      <c r="S10315" s="354"/>
    </row>
    <row r="10316" spans="1:19" s="245" customFormat="1" ht="13.15" customHeight="1">
      <c r="A10316" s="245" t="str">
        <f t="shared" si="322"/>
        <v>2850141191235390204</v>
      </c>
      <c r="B10316" s="217" t="s">
        <v>19891</v>
      </c>
      <c r="C10316" s="227" t="s">
        <v>24382</v>
      </c>
      <c r="D10316" s="227" t="s">
        <v>3106</v>
      </c>
      <c r="E10316" s="227" t="s">
        <v>24402</v>
      </c>
      <c r="F10316" s="227" t="s">
        <v>3106</v>
      </c>
      <c r="G10316" s="227" t="s">
        <v>3106</v>
      </c>
      <c r="H10316" s="228" t="s">
        <v>19904</v>
      </c>
      <c r="I10316" s="228" t="s">
        <v>24384</v>
      </c>
      <c r="J10316" s="201" t="str">
        <f t="shared" si="323"/>
        <v>9999</v>
      </c>
      <c r="K10316" s="228" t="s">
        <v>23203</v>
      </c>
      <c r="L10316" s="228" t="s">
        <v>23204</v>
      </c>
      <c r="M10316" s="229">
        <v>44806</v>
      </c>
      <c r="N10316" s="227" t="s">
        <v>19903</v>
      </c>
      <c r="O10316" s="243"/>
      <c r="P10316" s="227" t="s">
        <v>19975</v>
      </c>
      <c r="Q10316" s="243"/>
      <c r="S10316" s="354"/>
    </row>
    <row r="10317" spans="1:19" s="245" customFormat="1" ht="13.15" customHeight="1">
      <c r="A10317" s="245" t="str">
        <f t="shared" si="322"/>
        <v>2850141201235390204</v>
      </c>
      <c r="B10317" s="217" t="s">
        <v>19891</v>
      </c>
      <c r="C10317" s="227" t="s">
        <v>24382</v>
      </c>
      <c r="D10317" s="227" t="s">
        <v>3106</v>
      </c>
      <c r="E10317" s="227" t="s">
        <v>24403</v>
      </c>
      <c r="F10317" s="227" t="s">
        <v>3106</v>
      </c>
      <c r="G10317" s="227" t="s">
        <v>3106</v>
      </c>
      <c r="H10317" s="228" t="s">
        <v>19904</v>
      </c>
      <c r="I10317" s="228" t="s">
        <v>24384</v>
      </c>
      <c r="J10317" s="201" t="str">
        <f t="shared" si="323"/>
        <v>9999</v>
      </c>
      <c r="K10317" s="228" t="s">
        <v>23203</v>
      </c>
      <c r="L10317" s="228" t="s">
        <v>23204</v>
      </c>
      <c r="M10317" s="229">
        <v>44806</v>
      </c>
      <c r="N10317" s="227" t="s">
        <v>19903</v>
      </c>
      <c r="O10317" s="243"/>
      <c r="P10317" s="227" t="s">
        <v>19975</v>
      </c>
      <c r="Q10317" s="243"/>
      <c r="S10317" s="354"/>
    </row>
    <row r="10318" spans="1:19" s="245" customFormat="1" ht="13.15" customHeight="1">
      <c r="A10318" s="245" t="str">
        <f t="shared" si="322"/>
        <v>2850141211235390204</v>
      </c>
      <c r="B10318" s="217" t="s">
        <v>19891</v>
      </c>
      <c r="C10318" s="227" t="s">
        <v>24382</v>
      </c>
      <c r="D10318" s="227" t="s">
        <v>3106</v>
      </c>
      <c r="E10318" s="227" t="s">
        <v>24404</v>
      </c>
      <c r="F10318" s="227" t="s">
        <v>3106</v>
      </c>
      <c r="G10318" s="227" t="s">
        <v>3106</v>
      </c>
      <c r="H10318" s="228" t="s">
        <v>19904</v>
      </c>
      <c r="I10318" s="228" t="s">
        <v>24384</v>
      </c>
      <c r="J10318" s="201" t="str">
        <f t="shared" si="323"/>
        <v>9999</v>
      </c>
      <c r="K10318" s="228" t="s">
        <v>23203</v>
      </c>
      <c r="L10318" s="228" t="s">
        <v>23204</v>
      </c>
      <c r="M10318" s="229">
        <v>44806</v>
      </c>
      <c r="N10318" s="227" t="s">
        <v>19903</v>
      </c>
      <c r="O10318" s="243"/>
      <c r="P10318" s="227" t="s">
        <v>19975</v>
      </c>
      <c r="Q10318" s="243"/>
      <c r="S10318" s="354"/>
    </row>
    <row r="10319" spans="1:19" s="245" customFormat="1" ht="13.15" customHeight="1">
      <c r="A10319" s="245" t="str">
        <f t="shared" si="322"/>
        <v>2850141221235390204</v>
      </c>
      <c r="B10319" s="217" t="s">
        <v>19891</v>
      </c>
      <c r="C10319" s="227" t="s">
        <v>24382</v>
      </c>
      <c r="D10319" s="227" t="s">
        <v>3106</v>
      </c>
      <c r="E10319" s="227" t="s">
        <v>24405</v>
      </c>
      <c r="F10319" s="227" t="s">
        <v>3106</v>
      </c>
      <c r="G10319" s="227" t="s">
        <v>3106</v>
      </c>
      <c r="H10319" s="228" t="s">
        <v>19904</v>
      </c>
      <c r="I10319" s="228" t="s">
        <v>24384</v>
      </c>
      <c r="J10319" s="201" t="str">
        <f t="shared" si="323"/>
        <v>9999</v>
      </c>
      <c r="K10319" s="228" t="s">
        <v>23203</v>
      </c>
      <c r="L10319" s="228" t="s">
        <v>23204</v>
      </c>
      <c r="M10319" s="229">
        <v>44806</v>
      </c>
      <c r="N10319" s="227" t="s">
        <v>19903</v>
      </c>
      <c r="O10319" s="243"/>
      <c r="P10319" s="227" t="s">
        <v>19975</v>
      </c>
      <c r="Q10319" s="243"/>
      <c r="S10319" s="354"/>
    </row>
    <row r="10320" spans="1:19" s="245" customFormat="1" ht="13.15" customHeight="1">
      <c r="A10320" s="245" t="str">
        <f t="shared" si="322"/>
        <v>2850141231235390204</v>
      </c>
      <c r="B10320" s="217" t="s">
        <v>19891</v>
      </c>
      <c r="C10320" s="227" t="s">
        <v>24382</v>
      </c>
      <c r="D10320" s="227" t="s">
        <v>3106</v>
      </c>
      <c r="E10320" s="227" t="s">
        <v>24406</v>
      </c>
      <c r="F10320" s="227" t="s">
        <v>3106</v>
      </c>
      <c r="G10320" s="227" t="s">
        <v>3106</v>
      </c>
      <c r="H10320" s="228" t="s">
        <v>19904</v>
      </c>
      <c r="I10320" s="228" t="s">
        <v>24384</v>
      </c>
      <c r="J10320" s="201" t="str">
        <f t="shared" si="323"/>
        <v>9999</v>
      </c>
      <c r="K10320" s="228" t="s">
        <v>23203</v>
      </c>
      <c r="L10320" s="228" t="s">
        <v>23204</v>
      </c>
      <c r="M10320" s="229">
        <v>44806</v>
      </c>
      <c r="N10320" s="227" t="s">
        <v>19903</v>
      </c>
      <c r="O10320" s="243"/>
      <c r="P10320" s="227" t="s">
        <v>19975</v>
      </c>
      <c r="Q10320" s="243"/>
      <c r="S10320" s="354"/>
    </row>
    <row r="10321" spans="1:19" s="245" customFormat="1" ht="13.15" customHeight="1">
      <c r="A10321" s="245" t="str">
        <f t="shared" si="322"/>
        <v>2850141241235390204</v>
      </c>
      <c r="B10321" s="217" t="s">
        <v>19891</v>
      </c>
      <c r="C10321" s="227" t="s">
        <v>24382</v>
      </c>
      <c r="D10321" s="227" t="s">
        <v>3106</v>
      </c>
      <c r="E10321" s="227" t="s">
        <v>24407</v>
      </c>
      <c r="F10321" s="227" t="s">
        <v>3106</v>
      </c>
      <c r="G10321" s="227" t="s">
        <v>3106</v>
      </c>
      <c r="H10321" s="228" t="s">
        <v>19904</v>
      </c>
      <c r="I10321" s="228" t="s">
        <v>24384</v>
      </c>
      <c r="J10321" s="201" t="str">
        <f t="shared" si="323"/>
        <v>9999</v>
      </c>
      <c r="K10321" s="228" t="s">
        <v>23203</v>
      </c>
      <c r="L10321" s="228" t="s">
        <v>23204</v>
      </c>
      <c r="M10321" s="229">
        <v>44806</v>
      </c>
      <c r="N10321" s="227" t="s">
        <v>19903</v>
      </c>
      <c r="O10321" s="243"/>
      <c r="P10321" s="227" t="s">
        <v>19975</v>
      </c>
      <c r="Q10321" s="243"/>
      <c r="S10321" s="354"/>
    </row>
    <row r="10322" spans="1:19" s="245" customFormat="1" ht="13.15" customHeight="1">
      <c r="A10322" s="245" t="str">
        <f t="shared" si="322"/>
        <v>2850141251235390204</v>
      </c>
      <c r="B10322" s="217" t="s">
        <v>19891</v>
      </c>
      <c r="C10322" s="227" t="s">
        <v>24382</v>
      </c>
      <c r="D10322" s="227" t="s">
        <v>3106</v>
      </c>
      <c r="E10322" s="227" t="s">
        <v>24408</v>
      </c>
      <c r="F10322" s="227" t="s">
        <v>3106</v>
      </c>
      <c r="G10322" s="227" t="s">
        <v>3106</v>
      </c>
      <c r="H10322" s="228" t="s">
        <v>19904</v>
      </c>
      <c r="I10322" s="228" t="s">
        <v>24384</v>
      </c>
      <c r="J10322" s="201" t="str">
        <f t="shared" si="323"/>
        <v>9999</v>
      </c>
      <c r="K10322" s="228" t="s">
        <v>23203</v>
      </c>
      <c r="L10322" s="228" t="s">
        <v>23204</v>
      </c>
      <c r="M10322" s="229">
        <v>44806</v>
      </c>
      <c r="N10322" s="227" t="s">
        <v>19903</v>
      </c>
      <c r="O10322" s="243"/>
      <c r="P10322" s="227" t="s">
        <v>19975</v>
      </c>
      <c r="Q10322" s="243"/>
      <c r="S10322" s="354"/>
    </row>
    <row r="10323" spans="1:19" s="245" customFormat="1" ht="13.15" customHeight="1">
      <c r="A10323" s="245" t="str">
        <f t="shared" si="322"/>
        <v>2850141261235390204</v>
      </c>
      <c r="B10323" s="217" t="s">
        <v>19891</v>
      </c>
      <c r="C10323" s="227" t="s">
        <v>24382</v>
      </c>
      <c r="D10323" s="227" t="s">
        <v>3106</v>
      </c>
      <c r="E10323" s="227" t="s">
        <v>24409</v>
      </c>
      <c r="F10323" s="227" t="s">
        <v>3106</v>
      </c>
      <c r="G10323" s="227" t="s">
        <v>3106</v>
      </c>
      <c r="H10323" s="228" t="s">
        <v>19904</v>
      </c>
      <c r="I10323" s="228" t="s">
        <v>24384</v>
      </c>
      <c r="J10323" s="201" t="str">
        <f t="shared" si="323"/>
        <v>9999</v>
      </c>
      <c r="K10323" s="228" t="s">
        <v>23203</v>
      </c>
      <c r="L10323" s="228" t="s">
        <v>23204</v>
      </c>
      <c r="M10323" s="229">
        <v>44806</v>
      </c>
      <c r="N10323" s="227" t="s">
        <v>19903</v>
      </c>
      <c r="O10323" s="243"/>
      <c r="P10323" s="227" t="s">
        <v>19975</v>
      </c>
      <c r="Q10323" s="243"/>
      <c r="S10323" s="354"/>
    </row>
    <row r="10324" spans="1:19" s="245" customFormat="1" ht="13.15" customHeight="1">
      <c r="A10324" s="245" t="str">
        <f t="shared" si="322"/>
        <v>2850141271235390204</v>
      </c>
      <c r="B10324" s="217" t="s">
        <v>19891</v>
      </c>
      <c r="C10324" s="227" t="s">
        <v>24382</v>
      </c>
      <c r="D10324" s="227" t="s">
        <v>3106</v>
      </c>
      <c r="E10324" s="227" t="s">
        <v>24410</v>
      </c>
      <c r="F10324" s="227" t="s">
        <v>3106</v>
      </c>
      <c r="G10324" s="227" t="s">
        <v>3106</v>
      </c>
      <c r="H10324" s="228" t="s">
        <v>19904</v>
      </c>
      <c r="I10324" s="228" t="s">
        <v>24384</v>
      </c>
      <c r="J10324" s="201" t="str">
        <f t="shared" si="323"/>
        <v>9999</v>
      </c>
      <c r="K10324" s="228" t="s">
        <v>23203</v>
      </c>
      <c r="L10324" s="228" t="s">
        <v>23204</v>
      </c>
      <c r="M10324" s="229">
        <v>44806</v>
      </c>
      <c r="N10324" s="227" t="s">
        <v>19903</v>
      </c>
      <c r="O10324" s="243"/>
      <c r="P10324" s="227" t="s">
        <v>19975</v>
      </c>
      <c r="Q10324" s="243"/>
      <c r="S10324" s="354"/>
    </row>
    <row r="10325" spans="1:19" s="245" customFormat="1" ht="13.15" customHeight="1">
      <c r="A10325" s="245" t="str">
        <f t="shared" si="322"/>
        <v>2850141281235390204</v>
      </c>
      <c r="B10325" s="217" t="s">
        <v>19891</v>
      </c>
      <c r="C10325" s="227" t="s">
        <v>24382</v>
      </c>
      <c r="D10325" s="227" t="s">
        <v>3106</v>
      </c>
      <c r="E10325" s="227" t="s">
        <v>24411</v>
      </c>
      <c r="F10325" s="227" t="s">
        <v>3106</v>
      </c>
      <c r="G10325" s="227" t="s">
        <v>3106</v>
      </c>
      <c r="H10325" s="228" t="s">
        <v>19904</v>
      </c>
      <c r="I10325" s="228" t="s">
        <v>24384</v>
      </c>
      <c r="J10325" s="201" t="str">
        <f t="shared" si="323"/>
        <v>9999</v>
      </c>
      <c r="K10325" s="228" t="s">
        <v>23203</v>
      </c>
      <c r="L10325" s="228" t="s">
        <v>23204</v>
      </c>
      <c r="M10325" s="229">
        <v>44806</v>
      </c>
      <c r="N10325" s="227" t="s">
        <v>19903</v>
      </c>
      <c r="O10325" s="243"/>
      <c r="P10325" s="227" t="s">
        <v>19975</v>
      </c>
      <c r="Q10325" s="243"/>
      <c r="S10325" s="354"/>
    </row>
    <row r="10326" spans="1:19" s="245" customFormat="1" ht="13.15" customHeight="1">
      <c r="A10326" s="245" t="str">
        <f t="shared" si="322"/>
        <v>2850141291235390204</v>
      </c>
      <c r="B10326" s="217" t="s">
        <v>19891</v>
      </c>
      <c r="C10326" s="227" t="s">
        <v>24382</v>
      </c>
      <c r="D10326" s="227" t="s">
        <v>3106</v>
      </c>
      <c r="E10326" s="227" t="s">
        <v>24412</v>
      </c>
      <c r="F10326" s="227" t="s">
        <v>3106</v>
      </c>
      <c r="G10326" s="227" t="s">
        <v>3106</v>
      </c>
      <c r="H10326" s="228" t="s">
        <v>19904</v>
      </c>
      <c r="I10326" s="228" t="s">
        <v>24384</v>
      </c>
      <c r="J10326" s="201" t="str">
        <f t="shared" si="323"/>
        <v>9999</v>
      </c>
      <c r="K10326" s="228" t="s">
        <v>23203</v>
      </c>
      <c r="L10326" s="228" t="s">
        <v>23204</v>
      </c>
      <c r="M10326" s="229">
        <v>44806</v>
      </c>
      <c r="N10326" s="227" t="s">
        <v>19903</v>
      </c>
      <c r="O10326" s="243"/>
      <c r="P10326" s="227" t="s">
        <v>19975</v>
      </c>
      <c r="Q10326" s="243"/>
      <c r="S10326" s="354"/>
    </row>
    <row r="10327" spans="1:19" s="245" customFormat="1" ht="13.15" customHeight="1">
      <c r="A10327" s="245" t="str">
        <f t="shared" ref="A10327:A10390" si="324">E10327&amp;C10327</f>
        <v>2850141301235390204</v>
      </c>
      <c r="B10327" s="217" t="s">
        <v>19891</v>
      </c>
      <c r="C10327" s="227" t="s">
        <v>24382</v>
      </c>
      <c r="D10327" s="227" t="s">
        <v>3106</v>
      </c>
      <c r="E10327" s="227" t="s">
        <v>24413</v>
      </c>
      <c r="F10327" s="227" t="s">
        <v>3106</v>
      </c>
      <c r="G10327" s="227" t="s">
        <v>3106</v>
      </c>
      <c r="H10327" s="228" t="s">
        <v>19904</v>
      </c>
      <c r="I10327" s="228" t="s">
        <v>24384</v>
      </c>
      <c r="J10327" s="201" t="str">
        <f t="shared" si="323"/>
        <v>9999</v>
      </c>
      <c r="K10327" s="228" t="s">
        <v>23203</v>
      </c>
      <c r="L10327" s="228" t="s">
        <v>23204</v>
      </c>
      <c r="M10327" s="229">
        <v>44806</v>
      </c>
      <c r="N10327" s="227" t="s">
        <v>19903</v>
      </c>
      <c r="O10327" s="243"/>
      <c r="P10327" s="227" t="s">
        <v>19975</v>
      </c>
      <c r="Q10327" s="243"/>
      <c r="S10327" s="354"/>
    </row>
    <row r="10328" spans="1:19" s="245" customFormat="1" ht="13.15" customHeight="1">
      <c r="A10328" s="245" t="str">
        <f t="shared" si="324"/>
        <v>2850141311235390204</v>
      </c>
      <c r="B10328" s="217" t="s">
        <v>19891</v>
      </c>
      <c r="C10328" s="227" t="s">
        <v>24382</v>
      </c>
      <c r="D10328" s="227" t="s">
        <v>3106</v>
      </c>
      <c r="E10328" s="227" t="s">
        <v>24414</v>
      </c>
      <c r="F10328" s="227" t="s">
        <v>3106</v>
      </c>
      <c r="G10328" s="227" t="s">
        <v>3106</v>
      </c>
      <c r="H10328" s="228" t="s">
        <v>19904</v>
      </c>
      <c r="I10328" s="228" t="s">
        <v>24384</v>
      </c>
      <c r="J10328" s="201" t="str">
        <f t="shared" si="323"/>
        <v>9999</v>
      </c>
      <c r="K10328" s="228" t="s">
        <v>23203</v>
      </c>
      <c r="L10328" s="228" t="s">
        <v>23204</v>
      </c>
      <c r="M10328" s="229">
        <v>44806</v>
      </c>
      <c r="N10328" s="227" t="s">
        <v>19903</v>
      </c>
      <c r="O10328" s="243"/>
      <c r="P10328" s="227" t="s">
        <v>19975</v>
      </c>
      <c r="Q10328" s="243"/>
      <c r="S10328" s="354"/>
    </row>
    <row r="10329" spans="1:19" s="245" customFormat="1" ht="13.15" customHeight="1">
      <c r="A10329" s="245" t="str">
        <f t="shared" si="324"/>
        <v>2850141321235390204</v>
      </c>
      <c r="B10329" s="217" t="s">
        <v>19891</v>
      </c>
      <c r="C10329" s="227" t="s">
        <v>24382</v>
      </c>
      <c r="D10329" s="227" t="s">
        <v>3106</v>
      </c>
      <c r="E10329" s="227" t="s">
        <v>24415</v>
      </c>
      <c r="F10329" s="227" t="s">
        <v>3106</v>
      </c>
      <c r="G10329" s="227" t="s">
        <v>3106</v>
      </c>
      <c r="H10329" s="228" t="s">
        <v>19904</v>
      </c>
      <c r="I10329" s="228" t="s">
        <v>24384</v>
      </c>
      <c r="J10329" s="201" t="str">
        <f t="shared" si="323"/>
        <v>9999</v>
      </c>
      <c r="K10329" s="228" t="s">
        <v>23203</v>
      </c>
      <c r="L10329" s="228" t="s">
        <v>23204</v>
      </c>
      <c r="M10329" s="229">
        <v>44806</v>
      </c>
      <c r="N10329" s="227" t="s">
        <v>19903</v>
      </c>
      <c r="O10329" s="243"/>
      <c r="P10329" s="227" t="s">
        <v>19975</v>
      </c>
      <c r="Q10329" s="243"/>
      <c r="S10329" s="354"/>
    </row>
    <row r="10330" spans="1:19" s="245" customFormat="1" ht="13.15" customHeight="1">
      <c r="A10330" s="245" t="str">
        <f t="shared" si="324"/>
        <v>3968323011235602301</v>
      </c>
      <c r="B10330" s="217" t="s">
        <v>19891</v>
      </c>
      <c r="C10330" s="227" t="s">
        <v>24416</v>
      </c>
      <c r="D10330" s="227" t="s">
        <v>3106</v>
      </c>
      <c r="E10330" s="227" t="s">
        <v>24417</v>
      </c>
      <c r="F10330" s="227" t="s">
        <v>3106</v>
      </c>
      <c r="G10330" s="227" t="s">
        <v>3106</v>
      </c>
      <c r="H10330" s="228" t="s">
        <v>23524</v>
      </c>
      <c r="I10330" s="228" t="s">
        <v>24418</v>
      </c>
      <c r="J10330" s="201" t="str">
        <f t="shared" si="323"/>
        <v>9999</v>
      </c>
      <c r="K10330" s="228" t="s">
        <v>23203</v>
      </c>
      <c r="L10330" s="228" t="s">
        <v>23204</v>
      </c>
      <c r="M10330" s="229">
        <v>44806</v>
      </c>
      <c r="N10330" s="227" t="s">
        <v>23526</v>
      </c>
      <c r="O10330" s="243"/>
      <c r="P10330" s="227" t="s">
        <v>23527</v>
      </c>
      <c r="Q10330" s="243"/>
      <c r="S10330" s="354"/>
    </row>
    <row r="10331" spans="1:19" s="245" customFormat="1" ht="13.15" customHeight="1">
      <c r="A10331" s="245" t="str">
        <f t="shared" si="324"/>
        <v>3968323021235602301</v>
      </c>
      <c r="B10331" s="217" t="s">
        <v>19891</v>
      </c>
      <c r="C10331" s="227" t="s">
        <v>24416</v>
      </c>
      <c r="D10331" s="227" t="s">
        <v>3106</v>
      </c>
      <c r="E10331" s="227" t="s">
        <v>24419</v>
      </c>
      <c r="F10331" s="227" t="s">
        <v>3106</v>
      </c>
      <c r="G10331" s="227" t="s">
        <v>3106</v>
      </c>
      <c r="H10331" s="228" t="s">
        <v>23524</v>
      </c>
      <c r="I10331" s="228" t="s">
        <v>24418</v>
      </c>
      <c r="J10331" s="201" t="str">
        <f t="shared" si="323"/>
        <v>9999</v>
      </c>
      <c r="K10331" s="228" t="s">
        <v>23203</v>
      </c>
      <c r="L10331" s="228" t="s">
        <v>23204</v>
      </c>
      <c r="M10331" s="229">
        <v>44806</v>
      </c>
      <c r="N10331" s="227" t="s">
        <v>23526</v>
      </c>
      <c r="O10331" s="243"/>
      <c r="P10331" s="227" t="s">
        <v>23527</v>
      </c>
      <c r="Q10331" s="243"/>
      <c r="S10331" s="354"/>
    </row>
    <row r="10332" spans="1:19" s="245" customFormat="1" ht="13.15" customHeight="1">
      <c r="A10332" s="245" t="str">
        <f t="shared" si="324"/>
        <v>3968323031235602301</v>
      </c>
      <c r="B10332" s="217" t="s">
        <v>19891</v>
      </c>
      <c r="C10332" s="227" t="s">
        <v>24416</v>
      </c>
      <c r="D10332" s="227" t="s">
        <v>3106</v>
      </c>
      <c r="E10332" s="227" t="s">
        <v>24420</v>
      </c>
      <c r="F10332" s="227" t="s">
        <v>3106</v>
      </c>
      <c r="G10332" s="227" t="s">
        <v>3106</v>
      </c>
      <c r="H10332" s="228" t="s">
        <v>23524</v>
      </c>
      <c r="I10332" s="228" t="s">
        <v>24418</v>
      </c>
      <c r="J10332" s="201" t="str">
        <f t="shared" si="323"/>
        <v>9999</v>
      </c>
      <c r="K10332" s="228" t="s">
        <v>23203</v>
      </c>
      <c r="L10332" s="228" t="s">
        <v>23204</v>
      </c>
      <c r="M10332" s="229">
        <v>44806</v>
      </c>
      <c r="N10332" s="227" t="s">
        <v>23526</v>
      </c>
      <c r="O10332" s="243"/>
      <c r="P10332" s="227" t="s">
        <v>23527</v>
      </c>
      <c r="Q10332" s="243"/>
      <c r="S10332" s="354"/>
    </row>
    <row r="10333" spans="1:19" s="245" customFormat="1" ht="13.15" customHeight="1">
      <c r="A10333" s="245" t="str">
        <f t="shared" si="324"/>
        <v>3968323041235602301</v>
      </c>
      <c r="B10333" s="217" t="s">
        <v>19891</v>
      </c>
      <c r="C10333" s="227" t="s">
        <v>24416</v>
      </c>
      <c r="D10333" s="227" t="s">
        <v>3106</v>
      </c>
      <c r="E10333" s="227" t="s">
        <v>24421</v>
      </c>
      <c r="F10333" s="227" t="s">
        <v>3106</v>
      </c>
      <c r="G10333" s="227" t="s">
        <v>3106</v>
      </c>
      <c r="H10333" s="228" t="s">
        <v>23524</v>
      </c>
      <c r="I10333" s="228" t="s">
        <v>24418</v>
      </c>
      <c r="J10333" s="201" t="str">
        <f t="shared" si="323"/>
        <v>9999</v>
      </c>
      <c r="K10333" s="228" t="s">
        <v>23203</v>
      </c>
      <c r="L10333" s="228" t="s">
        <v>23204</v>
      </c>
      <c r="M10333" s="229">
        <v>44806</v>
      </c>
      <c r="N10333" s="227" t="s">
        <v>23526</v>
      </c>
      <c r="O10333" s="243"/>
      <c r="P10333" s="227" t="s">
        <v>23527</v>
      </c>
      <c r="Q10333" s="243"/>
      <c r="S10333" s="354"/>
    </row>
    <row r="10334" spans="1:19" s="245" customFormat="1" ht="13.15" customHeight="1">
      <c r="A10334" s="245" t="str">
        <f t="shared" si="324"/>
        <v>1630709011245216852</v>
      </c>
      <c r="B10334" s="217" t="s">
        <v>19891</v>
      </c>
      <c r="C10334" s="227" t="s">
        <v>24422</v>
      </c>
      <c r="D10334" s="227" t="s">
        <v>3106</v>
      </c>
      <c r="E10334" s="227" t="s">
        <v>24423</v>
      </c>
      <c r="F10334" s="227" t="s">
        <v>3106</v>
      </c>
      <c r="G10334" s="227" t="s">
        <v>3106</v>
      </c>
      <c r="H10334" s="228" t="s">
        <v>18778</v>
      </c>
      <c r="I10334" s="228" t="s">
        <v>24424</v>
      </c>
      <c r="J10334" s="201" t="str">
        <f t="shared" si="323"/>
        <v>9999</v>
      </c>
      <c r="K10334" s="228" t="s">
        <v>23203</v>
      </c>
      <c r="L10334" s="228" t="s">
        <v>23204</v>
      </c>
      <c r="M10334" s="229">
        <v>44806</v>
      </c>
      <c r="N10334" s="227" t="s">
        <v>18777</v>
      </c>
      <c r="O10334" s="243"/>
      <c r="P10334" s="227" t="s">
        <v>19920</v>
      </c>
      <c r="Q10334" s="243"/>
      <c r="S10334" s="354"/>
    </row>
    <row r="10335" spans="1:19" s="245" customFormat="1" ht="13.15" customHeight="1">
      <c r="A10335" s="245" t="str">
        <f t="shared" si="324"/>
        <v>1349797101245267210</v>
      </c>
      <c r="B10335" s="217" t="s">
        <v>19891</v>
      </c>
      <c r="C10335" s="227" t="s">
        <v>24425</v>
      </c>
      <c r="D10335" s="227" t="s">
        <v>3106</v>
      </c>
      <c r="E10335" s="227" t="s">
        <v>24426</v>
      </c>
      <c r="F10335" s="227" t="s">
        <v>3106</v>
      </c>
      <c r="G10335" s="227" t="s">
        <v>3106</v>
      </c>
      <c r="H10335" s="228" t="s">
        <v>19904</v>
      </c>
      <c r="I10335" s="228" t="s">
        <v>24427</v>
      </c>
      <c r="J10335" s="201" t="str">
        <f t="shared" si="323"/>
        <v>9999</v>
      </c>
      <c r="K10335" s="228" t="s">
        <v>23203</v>
      </c>
      <c r="L10335" s="228" t="s">
        <v>23204</v>
      </c>
      <c r="M10335" s="229">
        <v>44806</v>
      </c>
      <c r="N10335" s="227" t="s">
        <v>19903</v>
      </c>
      <c r="O10335" s="243"/>
      <c r="P10335" s="227" t="s">
        <v>19905</v>
      </c>
      <c r="Q10335" s="243"/>
      <c r="S10335" s="354"/>
    </row>
    <row r="10336" spans="1:19" s="245" customFormat="1" ht="13.15" customHeight="1">
      <c r="A10336" s="245" t="str">
        <f t="shared" si="324"/>
        <v>1349797111245267210</v>
      </c>
      <c r="B10336" s="217" t="s">
        <v>19891</v>
      </c>
      <c r="C10336" s="227" t="s">
        <v>24425</v>
      </c>
      <c r="D10336" s="227" t="s">
        <v>3106</v>
      </c>
      <c r="E10336" s="227" t="s">
        <v>24428</v>
      </c>
      <c r="F10336" s="227" t="s">
        <v>3106</v>
      </c>
      <c r="G10336" s="227" t="s">
        <v>3106</v>
      </c>
      <c r="H10336" s="228" t="s">
        <v>19904</v>
      </c>
      <c r="I10336" s="228" t="s">
        <v>24427</v>
      </c>
      <c r="J10336" s="201" t="str">
        <f t="shared" si="323"/>
        <v>9999</v>
      </c>
      <c r="K10336" s="228" t="s">
        <v>23203</v>
      </c>
      <c r="L10336" s="228" t="s">
        <v>23204</v>
      </c>
      <c r="M10336" s="229">
        <v>44806</v>
      </c>
      <c r="N10336" s="227" t="s">
        <v>19903</v>
      </c>
      <c r="O10336" s="243"/>
      <c r="P10336" s="227" t="s">
        <v>19905</v>
      </c>
      <c r="Q10336" s="243"/>
      <c r="S10336" s="354"/>
    </row>
    <row r="10337" spans="1:19" s="245" customFormat="1" ht="13.15" customHeight="1">
      <c r="A10337" s="245" t="str">
        <f t="shared" si="324"/>
        <v>1349797121245267210</v>
      </c>
      <c r="B10337" s="217" t="s">
        <v>19891</v>
      </c>
      <c r="C10337" s="227" t="s">
        <v>24425</v>
      </c>
      <c r="D10337" s="227" t="s">
        <v>3106</v>
      </c>
      <c r="E10337" s="227" t="s">
        <v>24429</v>
      </c>
      <c r="F10337" s="227" t="s">
        <v>3106</v>
      </c>
      <c r="G10337" s="227" t="s">
        <v>3106</v>
      </c>
      <c r="H10337" s="228" t="s">
        <v>19904</v>
      </c>
      <c r="I10337" s="228" t="s">
        <v>24427</v>
      </c>
      <c r="J10337" s="201" t="str">
        <f t="shared" si="323"/>
        <v>9999</v>
      </c>
      <c r="K10337" s="228" t="s">
        <v>23203</v>
      </c>
      <c r="L10337" s="228" t="s">
        <v>23204</v>
      </c>
      <c r="M10337" s="229">
        <v>44806</v>
      </c>
      <c r="N10337" s="227" t="s">
        <v>19903</v>
      </c>
      <c r="O10337" s="243"/>
      <c r="P10337" s="227" t="s">
        <v>19905</v>
      </c>
      <c r="Q10337" s="243"/>
      <c r="S10337" s="354"/>
    </row>
    <row r="10338" spans="1:19" s="245" customFormat="1" ht="13.15" customHeight="1">
      <c r="A10338" s="245" t="str">
        <f t="shared" si="324"/>
        <v>1349797131245267210</v>
      </c>
      <c r="B10338" s="217" t="s">
        <v>19891</v>
      </c>
      <c r="C10338" s="227" t="s">
        <v>24425</v>
      </c>
      <c r="D10338" s="227" t="s">
        <v>3106</v>
      </c>
      <c r="E10338" s="227" t="s">
        <v>24430</v>
      </c>
      <c r="F10338" s="227" t="s">
        <v>3106</v>
      </c>
      <c r="G10338" s="227" t="s">
        <v>3106</v>
      </c>
      <c r="H10338" s="228" t="s">
        <v>19904</v>
      </c>
      <c r="I10338" s="228" t="s">
        <v>24427</v>
      </c>
      <c r="J10338" s="201" t="str">
        <f t="shared" si="323"/>
        <v>9999</v>
      </c>
      <c r="K10338" s="228" t="s">
        <v>23203</v>
      </c>
      <c r="L10338" s="228" t="s">
        <v>23204</v>
      </c>
      <c r="M10338" s="229">
        <v>44806</v>
      </c>
      <c r="N10338" s="227" t="s">
        <v>19903</v>
      </c>
      <c r="O10338" s="243"/>
      <c r="P10338" s="227" t="s">
        <v>19905</v>
      </c>
      <c r="Q10338" s="243"/>
      <c r="S10338" s="354"/>
    </row>
    <row r="10339" spans="1:19" s="245" customFormat="1" ht="13.15" customHeight="1">
      <c r="A10339" s="245" t="str">
        <f t="shared" si="324"/>
        <v>1349797141245267210</v>
      </c>
      <c r="B10339" s="217" t="s">
        <v>19891</v>
      </c>
      <c r="C10339" s="227" t="s">
        <v>24425</v>
      </c>
      <c r="D10339" s="227" t="s">
        <v>3106</v>
      </c>
      <c r="E10339" s="227" t="s">
        <v>24431</v>
      </c>
      <c r="F10339" s="227" t="s">
        <v>3106</v>
      </c>
      <c r="G10339" s="227" t="s">
        <v>3106</v>
      </c>
      <c r="H10339" s="228" t="s">
        <v>19904</v>
      </c>
      <c r="I10339" s="228" t="s">
        <v>24427</v>
      </c>
      <c r="J10339" s="201" t="str">
        <f t="shared" si="323"/>
        <v>9999</v>
      </c>
      <c r="K10339" s="228" t="s">
        <v>23203</v>
      </c>
      <c r="L10339" s="228" t="s">
        <v>23204</v>
      </c>
      <c r="M10339" s="229">
        <v>44806</v>
      </c>
      <c r="N10339" s="227" t="s">
        <v>19903</v>
      </c>
      <c r="O10339" s="243"/>
      <c r="P10339" s="227" t="s">
        <v>19905</v>
      </c>
      <c r="Q10339" s="243"/>
      <c r="S10339" s="354"/>
    </row>
    <row r="10340" spans="1:19" s="245" customFormat="1" ht="13.15" customHeight="1">
      <c r="A10340" s="245" t="str">
        <f t="shared" si="324"/>
        <v>1349797151245267210</v>
      </c>
      <c r="B10340" s="217" t="s">
        <v>19891</v>
      </c>
      <c r="C10340" s="227" t="s">
        <v>24425</v>
      </c>
      <c r="D10340" s="227" t="s">
        <v>3106</v>
      </c>
      <c r="E10340" s="227" t="s">
        <v>24432</v>
      </c>
      <c r="F10340" s="227" t="s">
        <v>3106</v>
      </c>
      <c r="G10340" s="227" t="s">
        <v>3106</v>
      </c>
      <c r="H10340" s="228" t="s">
        <v>19904</v>
      </c>
      <c r="I10340" s="228" t="s">
        <v>24427</v>
      </c>
      <c r="J10340" s="201" t="str">
        <f t="shared" si="323"/>
        <v>9999</v>
      </c>
      <c r="K10340" s="228" t="s">
        <v>23203</v>
      </c>
      <c r="L10340" s="228" t="s">
        <v>23204</v>
      </c>
      <c r="M10340" s="229">
        <v>44806</v>
      </c>
      <c r="N10340" s="227" t="s">
        <v>19903</v>
      </c>
      <c r="O10340" s="243"/>
      <c r="P10340" s="227" t="s">
        <v>19975</v>
      </c>
      <c r="Q10340" s="243"/>
      <c r="S10340" s="354"/>
    </row>
    <row r="10341" spans="1:19" s="245" customFormat="1" ht="13.15" customHeight="1">
      <c r="A10341" s="245" t="str">
        <f t="shared" si="324"/>
        <v>1349797161245267210</v>
      </c>
      <c r="B10341" s="217" t="s">
        <v>19891</v>
      </c>
      <c r="C10341" s="227" t="s">
        <v>24425</v>
      </c>
      <c r="D10341" s="227" t="s">
        <v>3106</v>
      </c>
      <c r="E10341" s="227" t="s">
        <v>24433</v>
      </c>
      <c r="F10341" s="227" t="s">
        <v>3106</v>
      </c>
      <c r="G10341" s="227" t="s">
        <v>3106</v>
      </c>
      <c r="H10341" s="228" t="s">
        <v>19904</v>
      </c>
      <c r="I10341" s="228" t="s">
        <v>24427</v>
      </c>
      <c r="J10341" s="201" t="str">
        <f t="shared" si="323"/>
        <v>9999</v>
      </c>
      <c r="K10341" s="228" t="s">
        <v>23203</v>
      </c>
      <c r="L10341" s="228" t="s">
        <v>23204</v>
      </c>
      <c r="M10341" s="229">
        <v>44806</v>
      </c>
      <c r="N10341" s="227" t="s">
        <v>19903</v>
      </c>
      <c r="O10341" s="243"/>
      <c r="P10341" s="227" t="s">
        <v>19975</v>
      </c>
      <c r="Q10341" s="243"/>
      <c r="S10341" s="354"/>
    </row>
    <row r="10342" spans="1:19" s="245" customFormat="1" ht="13.15" customHeight="1">
      <c r="A10342" s="245" t="str">
        <f t="shared" si="324"/>
        <v>1349797171245267210</v>
      </c>
      <c r="B10342" s="217" t="s">
        <v>19891</v>
      </c>
      <c r="C10342" s="227" t="s">
        <v>24425</v>
      </c>
      <c r="D10342" s="227" t="s">
        <v>3106</v>
      </c>
      <c r="E10342" s="227" t="s">
        <v>24434</v>
      </c>
      <c r="F10342" s="227" t="s">
        <v>3106</v>
      </c>
      <c r="G10342" s="227" t="s">
        <v>3106</v>
      </c>
      <c r="H10342" s="228" t="s">
        <v>19904</v>
      </c>
      <c r="I10342" s="228" t="s">
        <v>24427</v>
      </c>
      <c r="J10342" s="201" t="str">
        <f t="shared" si="323"/>
        <v>9999</v>
      </c>
      <c r="K10342" s="228" t="s">
        <v>23203</v>
      </c>
      <c r="L10342" s="228" t="s">
        <v>23204</v>
      </c>
      <c r="M10342" s="229">
        <v>44806</v>
      </c>
      <c r="N10342" s="227" t="s">
        <v>19903</v>
      </c>
      <c r="O10342" s="243"/>
      <c r="P10342" s="227" t="s">
        <v>19975</v>
      </c>
      <c r="Q10342" s="243"/>
      <c r="S10342" s="354"/>
    </row>
    <row r="10343" spans="1:19" s="245" customFormat="1" ht="13.15" customHeight="1">
      <c r="A10343" s="245" t="str">
        <f t="shared" si="324"/>
        <v>1349797181245267210</v>
      </c>
      <c r="B10343" s="217" t="s">
        <v>19891</v>
      </c>
      <c r="C10343" s="227" t="s">
        <v>24425</v>
      </c>
      <c r="D10343" s="227" t="s">
        <v>3106</v>
      </c>
      <c r="E10343" s="227" t="s">
        <v>24435</v>
      </c>
      <c r="F10343" s="227" t="s">
        <v>3106</v>
      </c>
      <c r="G10343" s="227" t="s">
        <v>3106</v>
      </c>
      <c r="H10343" s="228" t="s">
        <v>19904</v>
      </c>
      <c r="I10343" s="228" t="s">
        <v>24427</v>
      </c>
      <c r="J10343" s="201" t="str">
        <f t="shared" si="323"/>
        <v>9999</v>
      </c>
      <c r="K10343" s="228" t="s">
        <v>23203</v>
      </c>
      <c r="L10343" s="228" t="s">
        <v>23204</v>
      </c>
      <c r="M10343" s="229">
        <v>44806</v>
      </c>
      <c r="N10343" s="227" t="s">
        <v>19903</v>
      </c>
      <c r="O10343" s="243"/>
      <c r="P10343" s="227" t="s">
        <v>19975</v>
      </c>
      <c r="Q10343" s="243"/>
      <c r="S10343" s="354"/>
    </row>
    <row r="10344" spans="1:19" s="245" customFormat="1" ht="13.15" customHeight="1">
      <c r="A10344" s="245" t="str">
        <f t="shared" si="324"/>
        <v>1349797191245267210</v>
      </c>
      <c r="B10344" s="217" t="s">
        <v>19891</v>
      </c>
      <c r="C10344" s="227" t="s">
        <v>24425</v>
      </c>
      <c r="D10344" s="227" t="s">
        <v>3106</v>
      </c>
      <c r="E10344" s="227" t="s">
        <v>24436</v>
      </c>
      <c r="F10344" s="227" t="s">
        <v>3106</v>
      </c>
      <c r="G10344" s="227" t="s">
        <v>3106</v>
      </c>
      <c r="H10344" s="228" t="s">
        <v>19904</v>
      </c>
      <c r="I10344" s="228" t="s">
        <v>24427</v>
      </c>
      <c r="J10344" s="201" t="str">
        <f t="shared" si="323"/>
        <v>9999</v>
      </c>
      <c r="K10344" s="228" t="s">
        <v>23203</v>
      </c>
      <c r="L10344" s="228" t="s">
        <v>23204</v>
      </c>
      <c r="M10344" s="229">
        <v>44806</v>
      </c>
      <c r="N10344" s="227" t="s">
        <v>19903</v>
      </c>
      <c r="O10344" s="243"/>
      <c r="P10344" s="227" t="s">
        <v>19975</v>
      </c>
      <c r="Q10344" s="243"/>
      <c r="S10344" s="354"/>
    </row>
    <row r="10345" spans="1:19" s="245" customFormat="1" ht="13.15" customHeight="1">
      <c r="A10345" s="245" t="str">
        <f t="shared" si="324"/>
        <v>1349797201245267210</v>
      </c>
      <c r="B10345" s="217" t="s">
        <v>19891</v>
      </c>
      <c r="C10345" s="227" t="s">
        <v>24425</v>
      </c>
      <c r="D10345" s="227" t="s">
        <v>3106</v>
      </c>
      <c r="E10345" s="227" t="s">
        <v>24437</v>
      </c>
      <c r="F10345" s="227" t="s">
        <v>3106</v>
      </c>
      <c r="G10345" s="227" t="s">
        <v>3106</v>
      </c>
      <c r="H10345" s="228" t="s">
        <v>19904</v>
      </c>
      <c r="I10345" s="228" t="s">
        <v>24427</v>
      </c>
      <c r="J10345" s="201" t="str">
        <f t="shared" si="323"/>
        <v>9999</v>
      </c>
      <c r="K10345" s="228" t="s">
        <v>23203</v>
      </c>
      <c r="L10345" s="228" t="s">
        <v>23204</v>
      </c>
      <c r="M10345" s="229">
        <v>44806</v>
      </c>
      <c r="N10345" s="227" t="s">
        <v>19903</v>
      </c>
      <c r="O10345" s="243"/>
      <c r="P10345" s="227" t="s">
        <v>19975</v>
      </c>
      <c r="Q10345" s="243"/>
      <c r="S10345" s="354"/>
    </row>
    <row r="10346" spans="1:19" s="245" customFormat="1" ht="13.15" customHeight="1">
      <c r="A10346" s="245" t="str">
        <f t="shared" si="324"/>
        <v>1349797211245267210</v>
      </c>
      <c r="B10346" s="217" t="s">
        <v>19891</v>
      </c>
      <c r="C10346" s="227" t="s">
        <v>24425</v>
      </c>
      <c r="D10346" s="227" t="s">
        <v>3106</v>
      </c>
      <c r="E10346" s="227" t="s">
        <v>24438</v>
      </c>
      <c r="F10346" s="227" t="s">
        <v>3106</v>
      </c>
      <c r="G10346" s="227" t="s">
        <v>3106</v>
      </c>
      <c r="H10346" s="228" t="s">
        <v>19904</v>
      </c>
      <c r="I10346" s="228" t="s">
        <v>24427</v>
      </c>
      <c r="J10346" s="201" t="str">
        <f t="shared" si="323"/>
        <v>9999</v>
      </c>
      <c r="K10346" s="228" t="s">
        <v>23203</v>
      </c>
      <c r="L10346" s="228" t="s">
        <v>23204</v>
      </c>
      <c r="M10346" s="229">
        <v>44806</v>
      </c>
      <c r="N10346" s="227" t="s">
        <v>19903</v>
      </c>
      <c r="O10346" s="243"/>
      <c r="P10346" s="227" t="s">
        <v>19975</v>
      </c>
      <c r="Q10346" s="243"/>
      <c r="S10346" s="354"/>
    </row>
    <row r="10347" spans="1:19" s="245" customFormat="1" ht="13.15" customHeight="1">
      <c r="A10347" s="245" t="str">
        <f t="shared" si="324"/>
        <v>1349797221245267210</v>
      </c>
      <c r="B10347" s="217" t="s">
        <v>19891</v>
      </c>
      <c r="C10347" s="227" t="s">
        <v>24425</v>
      </c>
      <c r="D10347" s="227" t="s">
        <v>3106</v>
      </c>
      <c r="E10347" s="227" t="s">
        <v>24439</v>
      </c>
      <c r="F10347" s="227" t="s">
        <v>3106</v>
      </c>
      <c r="G10347" s="227" t="s">
        <v>3106</v>
      </c>
      <c r="H10347" s="228" t="s">
        <v>19904</v>
      </c>
      <c r="I10347" s="228" t="s">
        <v>24427</v>
      </c>
      <c r="J10347" s="201" t="str">
        <f t="shared" si="323"/>
        <v>9999</v>
      </c>
      <c r="K10347" s="228" t="s">
        <v>23203</v>
      </c>
      <c r="L10347" s="228" t="s">
        <v>23204</v>
      </c>
      <c r="M10347" s="229">
        <v>44806</v>
      </c>
      <c r="N10347" s="227" t="s">
        <v>19903</v>
      </c>
      <c r="O10347" s="243"/>
      <c r="P10347" s="227" t="s">
        <v>19905</v>
      </c>
      <c r="Q10347" s="243"/>
      <c r="S10347" s="354"/>
    </row>
    <row r="10348" spans="1:19" s="245" customFormat="1" ht="13.15" customHeight="1">
      <c r="A10348" s="245" t="str">
        <f t="shared" si="324"/>
        <v>1349797231245267210</v>
      </c>
      <c r="B10348" s="217" t="s">
        <v>19891</v>
      </c>
      <c r="C10348" s="227" t="s">
        <v>24425</v>
      </c>
      <c r="D10348" s="227" t="s">
        <v>3106</v>
      </c>
      <c r="E10348" s="227" t="s">
        <v>24440</v>
      </c>
      <c r="F10348" s="227" t="s">
        <v>3106</v>
      </c>
      <c r="G10348" s="227" t="s">
        <v>3106</v>
      </c>
      <c r="H10348" s="228" t="s">
        <v>19904</v>
      </c>
      <c r="I10348" s="228" t="s">
        <v>24427</v>
      </c>
      <c r="J10348" s="201" t="str">
        <f t="shared" si="323"/>
        <v>9999</v>
      </c>
      <c r="K10348" s="228" t="s">
        <v>23203</v>
      </c>
      <c r="L10348" s="228" t="s">
        <v>23204</v>
      </c>
      <c r="M10348" s="229">
        <v>44806</v>
      </c>
      <c r="N10348" s="227" t="s">
        <v>19903</v>
      </c>
      <c r="O10348" s="243"/>
      <c r="P10348" s="227" t="s">
        <v>19905</v>
      </c>
      <c r="Q10348" s="243"/>
      <c r="S10348" s="354"/>
    </row>
    <row r="10349" spans="1:19" s="245" customFormat="1" ht="13.15" customHeight="1">
      <c r="A10349" s="245" t="str">
        <f t="shared" si="324"/>
        <v>1349797241245267210</v>
      </c>
      <c r="B10349" s="217" t="s">
        <v>19891</v>
      </c>
      <c r="C10349" s="227" t="s">
        <v>24425</v>
      </c>
      <c r="D10349" s="227" t="s">
        <v>3106</v>
      </c>
      <c r="E10349" s="227" t="s">
        <v>24441</v>
      </c>
      <c r="F10349" s="227" t="s">
        <v>3106</v>
      </c>
      <c r="G10349" s="227" t="s">
        <v>3106</v>
      </c>
      <c r="H10349" s="228" t="s">
        <v>19904</v>
      </c>
      <c r="I10349" s="228" t="s">
        <v>24427</v>
      </c>
      <c r="J10349" s="201" t="str">
        <f t="shared" si="323"/>
        <v>9999</v>
      </c>
      <c r="K10349" s="228" t="s">
        <v>23203</v>
      </c>
      <c r="L10349" s="228" t="s">
        <v>23204</v>
      </c>
      <c r="M10349" s="229">
        <v>44806</v>
      </c>
      <c r="N10349" s="227" t="s">
        <v>19903</v>
      </c>
      <c r="O10349" s="243"/>
      <c r="P10349" s="227" t="s">
        <v>19905</v>
      </c>
      <c r="Q10349" s="243"/>
      <c r="S10349" s="354"/>
    </row>
    <row r="10350" spans="1:19" s="245" customFormat="1" ht="13.15" customHeight="1">
      <c r="A10350" s="245" t="str">
        <f t="shared" si="324"/>
        <v>1349797251245267210</v>
      </c>
      <c r="B10350" s="217" t="s">
        <v>19891</v>
      </c>
      <c r="C10350" s="227" t="s">
        <v>24425</v>
      </c>
      <c r="D10350" s="227" t="s">
        <v>3106</v>
      </c>
      <c r="E10350" s="227" t="s">
        <v>24442</v>
      </c>
      <c r="F10350" s="227" t="s">
        <v>3106</v>
      </c>
      <c r="G10350" s="227" t="s">
        <v>3106</v>
      </c>
      <c r="H10350" s="228" t="s">
        <v>19904</v>
      </c>
      <c r="I10350" s="228" t="s">
        <v>24427</v>
      </c>
      <c r="J10350" s="201" t="str">
        <f t="shared" si="323"/>
        <v>9999</v>
      </c>
      <c r="K10350" s="228" t="s">
        <v>23203</v>
      </c>
      <c r="L10350" s="228" t="s">
        <v>23204</v>
      </c>
      <c r="M10350" s="229">
        <v>44806</v>
      </c>
      <c r="N10350" s="227" t="s">
        <v>19903</v>
      </c>
      <c r="O10350" s="243"/>
      <c r="P10350" s="227" t="s">
        <v>19905</v>
      </c>
      <c r="Q10350" s="243"/>
      <c r="S10350" s="354"/>
    </row>
    <row r="10351" spans="1:19" s="245" customFormat="1" ht="13.15" customHeight="1">
      <c r="A10351" s="245" t="str">
        <f t="shared" si="324"/>
        <v>1349797261245267210</v>
      </c>
      <c r="B10351" s="217" t="s">
        <v>19891</v>
      </c>
      <c r="C10351" s="227" t="s">
        <v>24425</v>
      </c>
      <c r="D10351" s="227" t="s">
        <v>3106</v>
      </c>
      <c r="E10351" s="227" t="s">
        <v>24443</v>
      </c>
      <c r="F10351" s="227" t="s">
        <v>3106</v>
      </c>
      <c r="G10351" s="227" t="s">
        <v>3106</v>
      </c>
      <c r="H10351" s="228" t="s">
        <v>19904</v>
      </c>
      <c r="I10351" s="228" t="s">
        <v>24427</v>
      </c>
      <c r="J10351" s="201" t="str">
        <f t="shared" si="323"/>
        <v>9999</v>
      </c>
      <c r="K10351" s="228" t="s">
        <v>23203</v>
      </c>
      <c r="L10351" s="228" t="s">
        <v>23204</v>
      </c>
      <c r="M10351" s="229">
        <v>44806</v>
      </c>
      <c r="N10351" s="227" t="s">
        <v>19903</v>
      </c>
      <c r="O10351" s="243"/>
      <c r="P10351" s="227" t="s">
        <v>19905</v>
      </c>
      <c r="Q10351" s="243"/>
      <c r="S10351" s="354"/>
    </row>
    <row r="10352" spans="1:19" s="245" customFormat="1" ht="13.15" customHeight="1">
      <c r="A10352" s="245" t="str">
        <f t="shared" si="324"/>
        <v>1349797271245267210</v>
      </c>
      <c r="B10352" s="217" t="s">
        <v>19891</v>
      </c>
      <c r="C10352" s="227" t="s">
        <v>24425</v>
      </c>
      <c r="D10352" s="227" t="s">
        <v>3106</v>
      </c>
      <c r="E10352" s="227" t="s">
        <v>24444</v>
      </c>
      <c r="F10352" s="227" t="s">
        <v>3106</v>
      </c>
      <c r="G10352" s="227" t="s">
        <v>3106</v>
      </c>
      <c r="H10352" s="228" t="s">
        <v>19904</v>
      </c>
      <c r="I10352" s="228" t="s">
        <v>24427</v>
      </c>
      <c r="J10352" s="201" t="str">
        <f t="shared" si="323"/>
        <v>9999</v>
      </c>
      <c r="K10352" s="228" t="s">
        <v>23203</v>
      </c>
      <c r="L10352" s="228" t="s">
        <v>23204</v>
      </c>
      <c r="M10352" s="229">
        <v>44806</v>
      </c>
      <c r="N10352" s="227" t="s">
        <v>19903</v>
      </c>
      <c r="O10352" s="243"/>
      <c r="P10352" s="227" t="s">
        <v>19905</v>
      </c>
      <c r="Q10352" s="243"/>
      <c r="S10352" s="354"/>
    </row>
    <row r="10353" spans="1:19" s="245" customFormat="1" ht="13.15" customHeight="1">
      <c r="A10353" s="245" t="str">
        <f t="shared" si="324"/>
        <v>1349797281245267210</v>
      </c>
      <c r="B10353" s="217" t="s">
        <v>19891</v>
      </c>
      <c r="C10353" s="227" t="s">
        <v>24425</v>
      </c>
      <c r="D10353" s="227" t="s">
        <v>3106</v>
      </c>
      <c r="E10353" s="227" t="s">
        <v>24445</v>
      </c>
      <c r="F10353" s="227" t="s">
        <v>3106</v>
      </c>
      <c r="G10353" s="227" t="s">
        <v>3106</v>
      </c>
      <c r="H10353" s="228" t="s">
        <v>19904</v>
      </c>
      <c r="I10353" s="228" t="s">
        <v>24427</v>
      </c>
      <c r="J10353" s="201" t="str">
        <f t="shared" si="323"/>
        <v>9999</v>
      </c>
      <c r="K10353" s="228" t="s">
        <v>23203</v>
      </c>
      <c r="L10353" s="228" t="s">
        <v>23204</v>
      </c>
      <c r="M10353" s="229">
        <v>44806</v>
      </c>
      <c r="N10353" s="227" t="s">
        <v>19903</v>
      </c>
      <c r="O10353" s="243"/>
      <c r="P10353" s="227" t="s">
        <v>19905</v>
      </c>
      <c r="Q10353" s="243"/>
      <c r="S10353" s="354"/>
    </row>
    <row r="10354" spans="1:19" s="245" customFormat="1" ht="13.15" customHeight="1">
      <c r="A10354" s="245" t="str">
        <f t="shared" si="324"/>
        <v>1349797291245267210</v>
      </c>
      <c r="B10354" s="217" t="s">
        <v>19891</v>
      </c>
      <c r="C10354" s="227" t="s">
        <v>24425</v>
      </c>
      <c r="D10354" s="227" t="s">
        <v>3106</v>
      </c>
      <c r="E10354" s="227" t="s">
        <v>24446</v>
      </c>
      <c r="F10354" s="227" t="s">
        <v>3106</v>
      </c>
      <c r="G10354" s="227" t="s">
        <v>3106</v>
      </c>
      <c r="H10354" s="228" t="s">
        <v>19904</v>
      </c>
      <c r="I10354" s="228" t="s">
        <v>24427</v>
      </c>
      <c r="J10354" s="201" t="str">
        <f t="shared" si="323"/>
        <v>9999</v>
      </c>
      <c r="K10354" s="228" t="s">
        <v>23203</v>
      </c>
      <c r="L10354" s="228" t="s">
        <v>23204</v>
      </c>
      <c r="M10354" s="229">
        <v>44806</v>
      </c>
      <c r="N10354" s="227" t="s">
        <v>19903</v>
      </c>
      <c r="O10354" s="243"/>
      <c r="P10354" s="227" t="s">
        <v>19905</v>
      </c>
      <c r="Q10354" s="243"/>
      <c r="S10354" s="354"/>
    </row>
    <row r="10355" spans="1:19" s="245" customFormat="1" ht="13.15" customHeight="1">
      <c r="A10355" s="245" t="str">
        <f t="shared" si="324"/>
        <v>1349797301245267210</v>
      </c>
      <c r="B10355" s="217" t="s">
        <v>19891</v>
      </c>
      <c r="C10355" s="227" t="s">
        <v>24425</v>
      </c>
      <c r="D10355" s="227" t="s">
        <v>3106</v>
      </c>
      <c r="E10355" s="227" t="s">
        <v>24447</v>
      </c>
      <c r="F10355" s="227" t="s">
        <v>3106</v>
      </c>
      <c r="G10355" s="227" t="s">
        <v>3106</v>
      </c>
      <c r="H10355" s="228" t="s">
        <v>19904</v>
      </c>
      <c r="I10355" s="228" t="s">
        <v>24427</v>
      </c>
      <c r="J10355" s="201" t="str">
        <f t="shared" si="323"/>
        <v>9999</v>
      </c>
      <c r="K10355" s="228" t="s">
        <v>23203</v>
      </c>
      <c r="L10355" s="228" t="s">
        <v>23204</v>
      </c>
      <c r="M10355" s="229">
        <v>44806</v>
      </c>
      <c r="N10355" s="227" t="s">
        <v>19903</v>
      </c>
      <c r="O10355" s="243"/>
      <c r="P10355" s="227" t="s">
        <v>19905</v>
      </c>
      <c r="Q10355" s="243"/>
      <c r="S10355" s="354"/>
    </row>
    <row r="10356" spans="1:19" s="245" customFormat="1" ht="13.15" customHeight="1">
      <c r="A10356" s="245" t="str">
        <f t="shared" si="324"/>
        <v>1349797311245267210</v>
      </c>
      <c r="B10356" s="217" t="s">
        <v>19891</v>
      </c>
      <c r="C10356" s="227" t="s">
        <v>24425</v>
      </c>
      <c r="D10356" s="227" t="s">
        <v>3106</v>
      </c>
      <c r="E10356" s="227" t="s">
        <v>24448</v>
      </c>
      <c r="F10356" s="227" t="s">
        <v>3106</v>
      </c>
      <c r="G10356" s="227" t="s">
        <v>3106</v>
      </c>
      <c r="H10356" s="228" t="s">
        <v>19904</v>
      </c>
      <c r="I10356" s="228" t="s">
        <v>24427</v>
      </c>
      <c r="J10356" s="201" t="str">
        <f t="shared" si="323"/>
        <v>9999</v>
      </c>
      <c r="K10356" s="228" t="s">
        <v>23203</v>
      </c>
      <c r="L10356" s="228" t="s">
        <v>23204</v>
      </c>
      <c r="M10356" s="229">
        <v>44806</v>
      </c>
      <c r="N10356" s="227" t="s">
        <v>19903</v>
      </c>
      <c r="O10356" s="243"/>
      <c r="P10356" s="227" t="s">
        <v>19975</v>
      </c>
      <c r="Q10356" s="243"/>
      <c r="S10356" s="354"/>
    </row>
    <row r="10357" spans="1:19" s="245" customFormat="1" ht="13.15" customHeight="1">
      <c r="A10357" s="245" t="str">
        <f t="shared" si="324"/>
        <v>1349797321245267210</v>
      </c>
      <c r="B10357" s="217" t="s">
        <v>19891</v>
      </c>
      <c r="C10357" s="227" t="s">
        <v>24425</v>
      </c>
      <c r="D10357" s="227" t="s">
        <v>3106</v>
      </c>
      <c r="E10357" s="227" t="s">
        <v>24449</v>
      </c>
      <c r="F10357" s="227" t="s">
        <v>3106</v>
      </c>
      <c r="G10357" s="227" t="s">
        <v>3106</v>
      </c>
      <c r="H10357" s="228" t="s">
        <v>19904</v>
      </c>
      <c r="I10357" s="228" t="s">
        <v>24427</v>
      </c>
      <c r="J10357" s="201" t="str">
        <f t="shared" si="323"/>
        <v>9999</v>
      </c>
      <c r="K10357" s="228" t="s">
        <v>23203</v>
      </c>
      <c r="L10357" s="228" t="s">
        <v>23204</v>
      </c>
      <c r="M10357" s="229">
        <v>44806</v>
      </c>
      <c r="N10357" s="227" t="s">
        <v>19903</v>
      </c>
      <c r="O10357" s="243"/>
      <c r="P10357" s="227" t="s">
        <v>19905</v>
      </c>
      <c r="Q10357" s="243"/>
      <c r="S10357" s="354"/>
    </row>
    <row r="10358" spans="1:19" s="245" customFormat="1" ht="13.15" customHeight="1">
      <c r="A10358" s="245" t="str">
        <f t="shared" si="324"/>
        <v>1349797331245267210</v>
      </c>
      <c r="B10358" s="217" t="s">
        <v>19891</v>
      </c>
      <c r="C10358" s="227" t="s">
        <v>24425</v>
      </c>
      <c r="D10358" s="227" t="s">
        <v>3106</v>
      </c>
      <c r="E10358" s="227" t="s">
        <v>24450</v>
      </c>
      <c r="F10358" s="227" t="s">
        <v>3106</v>
      </c>
      <c r="G10358" s="227" t="s">
        <v>3106</v>
      </c>
      <c r="H10358" s="228" t="s">
        <v>19904</v>
      </c>
      <c r="I10358" s="228" t="s">
        <v>24427</v>
      </c>
      <c r="J10358" s="201" t="str">
        <f t="shared" si="323"/>
        <v>9999</v>
      </c>
      <c r="K10358" s="228" t="s">
        <v>23203</v>
      </c>
      <c r="L10358" s="228" t="s">
        <v>23204</v>
      </c>
      <c r="M10358" s="229">
        <v>44806</v>
      </c>
      <c r="N10358" s="227" t="s">
        <v>19903</v>
      </c>
      <c r="O10358" s="243"/>
      <c r="P10358" s="227" t="s">
        <v>19905</v>
      </c>
      <c r="Q10358" s="243"/>
      <c r="S10358" s="354"/>
    </row>
    <row r="10359" spans="1:19" s="245" customFormat="1" ht="13.15" customHeight="1">
      <c r="A10359" s="245" t="str">
        <f t="shared" si="324"/>
        <v>1349797341245267210</v>
      </c>
      <c r="B10359" s="217" t="s">
        <v>19891</v>
      </c>
      <c r="C10359" s="227" t="s">
        <v>24425</v>
      </c>
      <c r="D10359" s="227" t="s">
        <v>3106</v>
      </c>
      <c r="E10359" s="227" t="s">
        <v>24451</v>
      </c>
      <c r="F10359" s="227" t="s">
        <v>3106</v>
      </c>
      <c r="G10359" s="227" t="s">
        <v>3106</v>
      </c>
      <c r="H10359" s="228" t="s">
        <v>19904</v>
      </c>
      <c r="I10359" s="228" t="s">
        <v>24427</v>
      </c>
      <c r="J10359" s="201" t="str">
        <f t="shared" si="323"/>
        <v>9999</v>
      </c>
      <c r="K10359" s="228" t="s">
        <v>23203</v>
      </c>
      <c r="L10359" s="228" t="s">
        <v>23204</v>
      </c>
      <c r="M10359" s="229">
        <v>44806</v>
      </c>
      <c r="N10359" s="227" t="s">
        <v>19903</v>
      </c>
      <c r="O10359" s="243"/>
      <c r="P10359" s="227" t="s">
        <v>19905</v>
      </c>
      <c r="Q10359" s="243"/>
      <c r="S10359" s="354"/>
    </row>
    <row r="10360" spans="1:19" s="245" customFormat="1" ht="13.15" customHeight="1">
      <c r="A10360" s="245" t="str">
        <f t="shared" si="324"/>
        <v>1349797351245267210</v>
      </c>
      <c r="B10360" s="217" t="s">
        <v>19891</v>
      </c>
      <c r="C10360" s="227" t="s">
        <v>24425</v>
      </c>
      <c r="D10360" s="227" t="s">
        <v>3106</v>
      </c>
      <c r="E10360" s="227" t="s">
        <v>24452</v>
      </c>
      <c r="F10360" s="227" t="s">
        <v>3106</v>
      </c>
      <c r="G10360" s="227" t="s">
        <v>3106</v>
      </c>
      <c r="H10360" s="228" t="s">
        <v>19904</v>
      </c>
      <c r="I10360" s="228" t="s">
        <v>24427</v>
      </c>
      <c r="J10360" s="201" t="str">
        <f t="shared" si="323"/>
        <v>9999</v>
      </c>
      <c r="K10360" s="228" t="s">
        <v>23203</v>
      </c>
      <c r="L10360" s="228" t="s">
        <v>23204</v>
      </c>
      <c r="M10360" s="229">
        <v>44806</v>
      </c>
      <c r="N10360" s="227" t="s">
        <v>19903</v>
      </c>
      <c r="O10360" s="243"/>
      <c r="P10360" s="227" t="s">
        <v>19905</v>
      </c>
      <c r="Q10360" s="243"/>
      <c r="S10360" s="354"/>
    </row>
    <row r="10361" spans="1:19" s="245" customFormat="1" ht="13.15" customHeight="1">
      <c r="A10361" s="245" t="str">
        <f t="shared" si="324"/>
        <v>1521197011245288109</v>
      </c>
      <c r="B10361" s="217" t="s">
        <v>19891</v>
      </c>
      <c r="C10361" s="227" t="s">
        <v>24453</v>
      </c>
      <c r="D10361" s="227" t="s">
        <v>3106</v>
      </c>
      <c r="E10361" s="227" t="s">
        <v>24454</v>
      </c>
      <c r="F10361" s="227" t="s">
        <v>3106</v>
      </c>
      <c r="G10361" s="227" t="s">
        <v>3106</v>
      </c>
      <c r="H10361" s="228" t="s">
        <v>19904</v>
      </c>
      <c r="I10361" s="228" t="s">
        <v>24455</v>
      </c>
      <c r="J10361" s="201" t="str">
        <f t="shared" si="323"/>
        <v>9999</v>
      </c>
      <c r="K10361" s="228" t="s">
        <v>23203</v>
      </c>
      <c r="L10361" s="228" t="s">
        <v>23204</v>
      </c>
      <c r="M10361" s="229">
        <v>44806</v>
      </c>
      <c r="N10361" s="227" t="s">
        <v>19903</v>
      </c>
      <c r="O10361" s="243"/>
      <c r="P10361" s="227" t="s">
        <v>19975</v>
      </c>
      <c r="Q10361" s="243"/>
      <c r="S10361" s="354"/>
    </row>
    <row r="10362" spans="1:19" s="245" customFormat="1" ht="13.15" customHeight="1">
      <c r="A10362" s="245" t="str">
        <f t="shared" si="324"/>
        <v>1521197021245288109</v>
      </c>
      <c r="B10362" s="217" t="s">
        <v>19891</v>
      </c>
      <c r="C10362" s="227" t="s">
        <v>24453</v>
      </c>
      <c r="D10362" s="227" t="s">
        <v>3106</v>
      </c>
      <c r="E10362" s="227" t="s">
        <v>24456</v>
      </c>
      <c r="F10362" s="227" t="s">
        <v>3106</v>
      </c>
      <c r="G10362" s="227" t="s">
        <v>3106</v>
      </c>
      <c r="H10362" s="228" t="s">
        <v>19904</v>
      </c>
      <c r="I10362" s="228" t="s">
        <v>24455</v>
      </c>
      <c r="J10362" s="201" t="str">
        <f t="shared" si="323"/>
        <v>9999</v>
      </c>
      <c r="K10362" s="228" t="s">
        <v>23203</v>
      </c>
      <c r="L10362" s="228" t="s">
        <v>23204</v>
      </c>
      <c r="M10362" s="229">
        <v>44806</v>
      </c>
      <c r="N10362" s="227" t="s">
        <v>19903</v>
      </c>
      <c r="O10362" s="243"/>
      <c r="P10362" s="227" t="s">
        <v>19975</v>
      </c>
      <c r="Q10362" s="243"/>
      <c r="S10362" s="354"/>
    </row>
    <row r="10363" spans="1:19" s="245" customFormat="1" ht="13.15" customHeight="1">
      <c r="A10363" s="245" t="str">
        <f t="shared" si="324"/>
        <v>1521197031245288109</v>
      </c>
      <c r="B10363" s="217" t="s">
        <v>19891</v>
      </c>
      <c r="C10363" s="227" t="s">
        <v>24453</v>
      </c>
      <c r="D10363" s="227" t="s">
        <v>3106</v>
      </c>
      <c r="E10363" s="227" t="s">
        <v>24457</v>
      </c>
      <c r="F10363" s="227" t="s">
        <v>3106</v>
      </c>
      <c r="G10363" s="227" t="s">
        <v>3106</v>
      </c>
      <c r="H10363" s="228" t="s">
        <v>19904</v>
      </c>
      <c r="I10363" s="228" t="s">
        <v>24455</v>
      </c>
      <c r="J10363" s="201" t="str">
        <f t="shared" si="323"/>
        <v>9999</v>
      </c>
      <c r="K10363" s="228" t="s">
        <v>23203</v>
      </c>
      <c r="L10363" s="228" t="s">
        <v>23204</v>
      </c>
      <c r="M10363" s="229">
        <v>44806</v>
      </c>
      <c r="N10363" s="227" t="s">
        <v>19903</v>
      </c>
      <c r="O10363" s="243"/>
      <c r="P10363" s="227" t="s">
        <v>19975</v>
      </c>
      <c r="Q10363" s="243"/>
      <c r="S10363" s="354"/>
    </row>
    <row r="10364" spans="1:19" s="245" customFormat="1" ht="13.15" customHeight="1">
      <c r="A10364" s="245" t="str">
        <f t="shared" si="324"/>
        <v>1521197041245288109</v>
      </c>
      <c r="B10364" s="217" t="s">
        <v>19891</v>
      </c>
      <c r="C10364" s="227" t="s">
        <v>24453</v>
      </c>
      <c r="D10364" s="227" t="s">
        <v>3106</v>
      </c>
      <c r="E10364" s="227" t="s">
        <v>24458</v>
      </c>
      <c r="F10364" s="227" t="s">
        <v>3106</v>
      </c>
      <c r="G10364" s="227" t="s">
        <v>3106</v>
      </c>
      <c r="H10364" s="228" t="s">
        <v>19904</v>
      </c>
      <c r="I10364" s="228" t="s">
        <v>24455</v>
      </c>
      <c r="J10364" s="201" t="str">
        <f t="shared" si="323"/>
        <v>9999</v>
      </c>
      <c r="K10364" s="228" t="s">
        <v>23203</v>
      </c>
      <c r="L10364" s="228" t="s">
        <v>23204</v>
      </c>
      <c r="M10364" s="229">
        <v>44806</v>
      </c>
      <c r="N10364" s="227" t="s">
        <v>19903</v>
      </c>
      <c r="O10364" s="243"/>
      <c r="P10364" s="227" t="s">
        <v>19975</v>
      </c>
      <c r="Q10364" s="243"/>
      <c r="S10364" s="354"/>
    </row>
    <row r="10365" spans="1:19" s="245" customFormat="1" ht="13.15" customHeight="1">
      <c r="A10365" s="245" t="str">
        <f t="shared" si="324"/>
        <v>1521197051245288109</v>
      </c>
      <c r="B10365" s="217" t="s">
        <v>19891</v>
      </c>
      <c r="C10365" s="227" t="s">
        <v>24453</v>
      </c>
      <c r="D10365" s="227" t="s">
        <v>3106</v>
      </c>
      <c r="E10365" s="227" t="s">
        <v>24459</v>
      </c>
      <c r="F10365" s="227" t="s">
        <v>3106</v>
      </c>
      <c r="G10365" s="227" t="s">
        <v>3106</v>
      </c>
      <c r="H10365" s="228" t="s">
        <v>19904</v>
      </c>
      <c r="I10365" s="228" t="s">
        <v>24455</v>
      </c>
      <c r="J10365" s="201" t="str">
        <f t="shared" si="323"/>
        <v>9999</v>
      </c>
      <c r="K10365" s="228" t="s">
        <v>23203</v>
      </c>
      <c r="L10365" s="228" t="s">
        <v>23204</v>
      </c>
      <c r="M10365" s="229">
        <v>44806</v>
      </c>
      <c r="N10365" s="227" t="s">
        <v>19903</v>
      </c>
      <c r="O10365" s="243"/>
      <c r="P10365" s="227" t="s">
        <v>19975</v>
      </c>
      <c r="Q10365" s="243"/>
      <c r="S10365" s="354"/>
    </row>
    <row r="10366" spans="1:19" s="245" customFormat="1" ht="13.15" customHeight="1">
      <c r="A10366" s="245" t="str">
        <f t="shared" si="324"/>
        <v>1521197061245288109</v>
      </c>
      <c r="B10366" s="217" t="s">
        <v>19891</v>
      </c>
      <c r="C10366" s="227" t="s">
        <v>24453</v>
      </c>
      <c r="D10366" s="227" t="s">
        <v>3106</v>
      </c>
      <c r="E10366" s="227" t="s">
        <v>24460</v>
      </c>
      <c r="F10366" s="227" t="s">
        <v>3106</v>
      </c>
      <c r="G10366" s="227" t="s">
        <v>3106</v>
      </c>
      <c r="H10366" s="228" t="s">
        <v>19904</v>
      </c>
      <c r="I10366" s="228" t="s">
        <v>24455</v>
      </c>
      <c r="J10366" s="201" t="str">
        <f t="shared" si="323"/>
        <v>9999</v>
      </c>
      <c r="K10366" s="228" t="s">
        <v>23203</v>
      </c>
      <c r="L10366" s="228" t="s">
        <v>23204</v>
      </c>
      <c r="M10366" s="229">
        <v>44806</v>
      </c>
      <c r="N10366" s="227" t="s">
        <v>19903</v>
      </c>
      <c r="O10366" s="243"/>
      <c r="P10366" s="227" t="s">
        <v>19975</v>
      </c>
      <c r="Q10366" s="243"/>
      <c r="S10366" s="354"/>
    </row>
    <row r="10367" spans="1:19" s="245" customFormat="1" ht="13.15" customHeight="1">
      <c r="A10367" s="245" t="str">
        <f t="shared" si="324"/>
        <v>3778862011245545557</v>
      </c>
      <c r="B10367" s="217" t="s">
        <v>19891</v>
      </c>
      <c r="C10367" s="227" t="s">
        <v>24461</v>
      </c>
      <c r="D10367" s="227" t="s">
        <v>3106</v>
      </c>
      <c r="E10367" s="227" t="s">
        <v>24462</v>
      </c>
      <c r="F10367" s="227" t="s">
        <v>3106</v>
      </c>
      <c r="G10367" s="227" t="s">
        <v>3106</v>
      </c>
      <c r="H10367" s="228" t="s">
        <v>19904</v>
      </c>
      <c r="I10367" s="228" t="s">
        <v>24463</v>
      </c>
      <c r="J10367" s="201" t="str">
        <f t="shared" si="323"/>
        <v>9999</v>
      </c>
      <c r="K10367" s="228" t="s">
        <v>23203</v>
      </c>
      <c r="L10367" s="228" t="s">
        <v>23204</v>
      </c>
      <c r="M10367" s="229">
        <v>44806</v>
      </c>
      <c r="N10367" s="227" t="s">
        <v>19903</v>
      </c>
      <c r="O10367" s="243"/>
      <c r="P10367" s="227" t="s">
        <v>20122</v>
      </c>
      <c r="Q10367" s="243"/>
      <c r="S10367" s="354"/>
    </row>
    <row r="10368" spans="1:19" s="245" customFormat="1" ht="13.15" customHeight="1">
      <c r="A10368" s="245" t="str">
        <f t="shared" si="324"/>
        <v>3778862021245545557</v>
      </c>
      <c r="B10368" s="217" t="s">
        <v>19891</v>
      </c>
      <c r="C10368" s="227" t="s">
        <v>24461</v>
      </c>
      <c r="D10368" s="227" t="s">
        <v>3106</v>
      </c>
      <c r="E10368" s="227" t="s">
        <v>24464</v>
      </c>
      <c r="F10368" s="227" t="s">
        <v>3106</v>
      </c>
      <c r="G10368" s="227" t="s">
        <v>3106</v>
      </c>
      <c r="H10368" s="228" t="s">
        <v>19904</v>
      </c>
      <c r="I10368" s="228" t="s">
        <v>24463</v>
      </c>
      <c r="J10368" s="201" t="str">
        <f t="shared" si="323"/>
        <v>9999</v>
      </c>
      <c r="K10368" s="228" t="s">
        <v>23203</v>
      </c>
      <c r="L10368" s="228" t="s">
        <v>23204</v>
      </c>
      <c r="M10368" s="229">
        <v>44806</v>
      </c>
      <c r="N10368" s="227" t="s">
        <v>19903</v>
      </c>
      <c r="O10368" s="243"/>
      <c r="P10368" s="227" t="s">
        <v>20122</v>
      </c>
      <c r="Q10368" s="243"/>
      <c r="S10368" s="354"/>
    </row>
    <row r="10369" spans="1:19" s="245" customFormat="1" ht="13.15" customHeight="1">
      <c r="A10369" s="245" t="str">
        <f t="shared" si="324"/>
        <v>3778862031245545557</v>
      </c>
      <c r="B10369" s="217" t="s">
        <v>19891</v>
      </c>
      <c r="C10369" s="227" t="s">
        <v>24461</v>
      </c>
      <c r="D10369" s="227" t="s">
        <v>3106</v>
      </c>
      <c r="E10369" s="227" t="s">
        <v>24465</v>
      </c>
      <c r="F10369" s="227" t="s">
        <v>3106</v>
      </c>
      <c r="G10369" s="227" t="s">
        <v>3106</v>
      </c>
      <c r="H10369" s="228" t="s">
        <v>19904</v>
      </c>
      <c r="I10369" s="228" t="s">
        <v>24463</v>
      </c>
      <c r="J10369" s="201" t="str">
        <f t="shared" si="323"/>
        <v>9999</v>
      </c>
      <c r="K10369" s="228" t="s">
        <v>23203</v>
      </c>
      <c r="L10369" s="228" t="s">
        <v>23204</v>
      </c>
      <c r="M10369" s="229">
        <v>44806</v>
      </c>
      <c r="N10369" s="227" t="s">
        <v>19903</v>
      </c>
      <c r="O10369" s="243"/>
      <c r="P10369" s="227" t="s">
        <v>20122</v>
      </c>
      <c r="Q10369" s="243"/>
      <c r="S10369" s="354"/>
    </row>
    <row r="10370" spans="1:19" s="245" customFormat="1" ht="13.15" customHeight="1">
      <c r="A10370" s="245" t="str">
        <f t="shared" si="324"/>
        <v>4091381011245610344</v>
      </c>
      <c r="B10370" s="217" t="s">
        <v>19891</v>
      </c>
      <c r="C10370" s="227" t="s">
        <v>24466</v>
      </c>
      <c r="D10370" s="227" t="s">
        <v>3106</v>
      </c>
      <c r="E10370" s="227" t="s">
        <v>24467</v>
      </c>
      <c r="F10370" s="227" t="s">
        <v>3106</v>
      </c>
      <c r="G10370" s="227" t="s">
        <v>3106</v>
      </c>
      <c r="H10370" s="228" t="s">
        <v>23501</v>
      </c>
      <c r="I10370" s="228" t="s">
        <v>24468</v>
      </c>
      <c r="J10370" s="201" t="str">
        <f t="shared" si="323"/>
        <v>9999</v>
      </c>
      <c r="K10370" s="228" t="s">
        <v>23203</v>
      </c>
      <c r="L10370" s="228" t="s">
        <v>23204</v>
      </c>
      <c r="M10370" s="229">
        <v>44806</v>
      </c>
      <c r="N10370" s="227" t="s">
        <v>20211</v>
      </c>
      <c r="O10370" s="243"/>
      <c r="P10370" s="227" t="s">
        <v>19975</v>
      </c>
      <c r="Q10370" s="243"/>
      <c r="S10370" s="354"/>
    </row>
    <row r="10371" spans="1:19" s="245" customFormat="1" ht="13.15" customHeight="1">
      <c r="A10371" s="245" t="str">
        <f t="shared" si="324"/>
        <v>4091381021245610344</v>
      </c>
      <c r="B10371" s="217" t="s">
        <v>19891</v>
      </c>
      <c r="C10371" s="227" t="s">
        <v>24466</v>
      </c>
      <c r="D10371" s="227" t="s">
        <v>3106</v>
      </c>
      <c r="E10371" s="227" t="s">
        <v>24469</v>
      </c>
      <c r="F10371" s="227" t="s">
        <v>3106</v>
      </c>
      <c r="G10371" s="227" t="s">
        <v>3106</v>
      </c>
      <c r="H10371" s="228" t="s">
        <v>23501</v>
      </c>
      <c r="I10371" s="228" t="s">
        <v>24468</v>
      </c>
      <c r="J10371" s="201" t="str">
        <f t="shared" ref="J10371:J10434" si="325">B10371</f>
        <v>9999</v>
      </c>
      <c r="K10371" s="228" t="s">
        <v>23203</v>
      </c>
      <c r="L10371" s="228" t="s">
        <v>23204</v>
      </c>
      <c r="M10371" s="229">
        <v>44806</v>
      </c>
      <c r="N10371" s="227" t="s">
        <v>20211</v>
      </c>
      <c r="O10371" s="243"/>
      <c r="P10371" s="227" t="s">
        <v>19975</v>
      </c>
      <c r="Q10371" s="243"/>
      <c r="S10371" s="354"/>
    </row>
    <row r="10372" spans="1:19" s="245" customFormat="1" ht="13.15" customHeight="1">
      <c r="A10372" s="245" t="str">
        <f t="shared" si="324"/>
        <v>4091381031245610344</v>
      </c>
      <c r="B10372" s="217" t="s">
        <v>19891</v>
      </c>
      <c r="C10372" s="227" t="s">
        <v>24466</v>
      </c>
      <c r="D10372" s="227" t="s">
        <v>3106</v>
      </c>
      <c r="E10372" s="227" t="s">
        <v>24470</v>
      </c>
      <c r="F10372" s="227" t="s">
        <v>3106</v>
      </c>
      <c r="G10372" s="227" t="s">
        <v>3106</v>
      </c>
      <c r="H10372" s="228" t="s">
        <v>23501</v>
      </c>
      <c r="I10372" s="228" t="s">
        <v>24468</v>
      </c>
      <c r="J10372" s="201" t="str">
        <f t="shared" si="325"/>
        <v>9999</v>
      </c>
      <c r="K10372" s="228" t="s">
        <v>23203</v>
      </c>
      <c r="L10372" s="228" t="s">
        <v>23204</v>
      </c>
      <c r="M10372" s="229">
        <v>44806</v>
      </c>
      <c r="N10372" s="227" t="s">
        <v>20211</v>
      </c>
      <c r="O10372" s="243"/>
      <c r="P10372" s="227" t="s">
        <v>19975</v>
      </c>
      <c r="Q10372" s="243"/>
      <c r="S10372" s="354"/>
    </row>
    <row r="10373" spans="1:19" s="245" customFormat="1" ht="13.15" customHeight="1">
      <c r="A10373" s="245" t="str">
        <f t="shared" si="324"/>
        <v>4091381041245610344</v>
      </c>
      <c r="B10373" s="217" t="s">
        <v>19891</v>
      </c>
      <c r="C10373" s="227" t="s">
        <v>24466</v>
      </c>
      <c r="D10373" s="227" t="s">
        <v>3106</v>
      </c>
      <c r="E10373" s="227" t="s">
        <v>24471</v>
      </c>
      <c r="F10373" s="227" t="s">
        <v>3106</v>
      </c>
      <c r="G10373" s="227" t="s">
        <v>3106</v>
      </c>
      <c r="H10373" s="228" t="s">
        <v>23501</v>
      </c>
      <c r="I10373" s="228" t="s">
        <v>24468</v>
      </c>
      <c r="J10373" s="201" t="str">
        <f t="shared" si="325"/>
        <v>9999</v>
      </c>
      <c r="K10373" s="228" t="s">
        <v>23203</v>
      </c>
      <c r="L10373" s="228" t="s">
        <v>23204</v>
      </c>
      <c r="M10373" s="229">
        <v>44806</v>
      </c>
      <c r="N10373" s="227" t="s">
        <v>20211</v>
      </c>
      <c r="O10373" s="243"/>
      <c r="P10373" s="227" t="s">
        <v>19975</v>
      </c>
      <c r="Q10373" s="243"/>
      <c r="S10373" s="354"/>
    </row>
    <row r="10374" spans="1:19" s="245" customFormat="1" ht="13.15" customHeight="1">
      <c r="A10374" s="245" t="str">
        <f t="shared" si="324"/>
        <v>4091381051245610344</v>
      </c>
      <c r="B10374" s="217" t="s">
        <v>19891</v>
      </c>
      <c r="C10374" s="227" t="s">
        <v>24466</v>
      </c>
      <c r="D10374" s="227" t="s">
        <v>3106</v>
      </c>
      <c r="E10374" s="227" t="s">
        <v>24472</v>
      </c>
      <c r="F10374" s="227" t="s">
        <v>3106</v>
      </c>
      <c r="G10374" s="227" t="s">
        <v>3106</v>
      </c>
      <c r="H10374" s="228" t="s">
        <v>23501</v>
      </c>
      <c r="I10374" s="228" t="s">
        <v>24468</v>
      </c>
      <c r="J10374" s="201" t="str">
        <f t="shared" si="325"/>
        <v>9999</v>
      </c>
      <c r="K10374" s="228" t="s">
        <v>23203</v>
      </c>
      <c r="L10374" s="228" t="s">
        <v>23204</v>
      </c>
      <c r="M10374" s="229">
        <v>44806</v>
      </c>
      <c r="N10374" s="227" t="s">
        <v>20211</v>
      </c>
      <c r="O10374" s="243"/>
      <c r="P10374" s="227" t="s">
        <v>19975</v>
      </c>
      <c r="Q10374" s="243"/>
      <c r="S10374" s="354"/>
    </row>
    <row r="10375" spans="1:19" s="245" customFormat="1" ht="13.15" customHeight="1">
      <c r="A10375" s="245" t="str">
        <f t="shared" si="324"/>
        <v>3405995011245660711</v>
      </c>
      <c r="B10375" s="217" t="s">
        <v>19891</v>
      </c>
      <c r="C10375" s="227" t="s">
        <v>24473</v>
      </c>
      <c r="D10375" s="227" t="s">
        <v>3106</v>
      </c>
      <c r="E10375" s="227" t="s">
        <v>24474</v>
      </c>
      <c r="F10375" s="227" t="s">
        <v>3106</v>
      </c>
      <c r="G10375" s="227" t="s">
        <v>3106</v>
      </c>
      <c r="H10375" s="228" t="s">
        <v>23524</v>
      </c>
      <c r="I10375" s="228" t="s">
        <v>24475</v>
      </c>
      <c r="J10375" s="201" t="str">
        <f t="shared" si="325"/>
        <v>9999</v>
      </c>
      <c r="K10375" s="228" t="s">
        <v>23203</v>
      </c>
      <c r="L10375" s="228" t="s">
        <v>23204</v>
      </c>
      <c r="M10375" s="229">
        <v>44806</v>
      </c>
      <c r="N10375" s="227" t="s">
        <v>23526</v>
      </c>
      <c r="O10375" s="243"/>
      <c r="P10375" s="227" t="s">
        <v>23527</v>
      </c>
      <c r="Q10375" s="243"/>
      <c r="S10375" s="354"/>
    </row>
    <row r="10376" spans="1:19" s="245" customFormat="1" ht="13.15" customHeight="1">
      <c r="A10376" s="245" t="str">
        <f t="shared" si="324"/>
        <v>3405995021245660711</v>
      </c>
      <c r="B10376" s="217" t="s">
        <v>19891</v>
      </c>
      <c r="C10376" s="227" t="s">
        <v>24473</v>
      </c>
      <c r="D10376" s="227" t="s">
        <v>3106</v>
      </c>
      <c r="E10376" s="227" t="s">
        <v>24476</v>
      </c>
      <c r="F10376" s="227" t="s">
        <v>3106</v>
      </c>
      <c r="G10376" s="227" t="s">
        <v>3106</v>
      </c>
      <c r="H10376" s="228" t="s">
        <v>23524</v>
      </c>
      <c r="I10376" s="228" t="s">
        <v>24475</v>
      </c>
      <c r="J10376" s="201" t="str">
        <f t="shared" si="325"/>
        <v>9999</v>
      </c>
      <c r="K10376" s="228" t="s">
        <v>23203</v>
      </c>
      <c r="L10376" s="228" t="s">
        <v>23204</v>
      </c>
      <c r="M10376" s="229">
        <v>44806</v>
      </c>
      <c r="N10376" s="227" t="s">
        <v>23526</v>
      </c>
      <c r="O10376" s="243"/>
      <c r="P10376" s="227" t="s">
        <v>23527</v>
      </c>
      <c r="Q10376" s="243"/>
      <c r="S10376" s="354"/>
    </row>
    <row r="10377" spans="1:19" s="245" customFormat="1" ht="13.15" customHeight="1">
      <c r="A10377" s="245" t="str">
        <f t="shared" si="324"/>
        <v>3983868011245759356</v>
      </c>
      <c r="B10377" s="217" t="s">
        <v>19891</v>
      </c>
      <c r="C10377" s="227" t="s">
        <v>24477</v>
      </c>
      <c r="D10377" s="227" t="s">
        <v>3106</v>
      </c>
      <c r="E10377" s="227" t="s">
        <v>24478</v>
      </c>
      <c r="F10377" s="227" t="s">
        <v>3106</v>
      </c>
      <c r="G10377" s="227" t="s">
        <v>3106</v>
      </c>
      <c r="H10377" s="228" t="s">
        <v>19994</v>
      </c>
      <c r="I10377" s="228" t="s">
        <v>24479</v>
      </c>
      <c r="J10377" s="201" t="str">
        <f t="shared" si="325"/>
        <v>9999</v>
      </c>
      <c r="K10377" s="228" t="s">
        <v>23203</v>
      </c>
      <c r="L10377" s="228" t="s">
        <v>23204</v>
      </c>
      <c r="M10377" s="229">
        <v>44806</v>
      </c>
      <c r="N10377" s="227" t="s">
        <v>19993</v>
      </c>
      <c r="O10377" s="243"/>
      <c r="P10377" s="227" t="s">
        <v>19780</v>
      </c>
      <c r="Q10377" s="243"/>
      <c r="S10377" s="354"/>
    </row>
    <row r="10378" spans="1:19" s="245" customFormat="1" ht="13.15" customHeight="1">
      <c r="A10378" s="245" t="str">
        <f t="shared" si="324"/>
        <v>3694465011245772128</v>
      </c>
      <c r="B10378" s="217" t="s">
        <v>19891</v>
      </c>
      <c r="C10378" s="227" t="s">
        <v>24480</v>
      </c>
      <c r="D10378" s="227" t="s">
        <v>3106</v>
      </c>
      <c r="E10378" s="227" t="s">
        <v>24481</v>
      </c>
      <c r="F10378" s="227" t="s">
        <v>3106</v>
      </c>
      <c r="G10378" s="227" t="s">
        <v>3106</v>
      </c>
      <c r="H10378" s="228" t="s">
        <v>23524</v>
      </c>
      <c r="I10378" s="228" t="s">
        <v>24482</v>
      </c>
      <c r="J10378" s="201" t="str">
        <f t="shared" si="325"/>
        <v>9999</v>
      </c>
      <c r="K10378" s="228" t="s">
        <v>23203</v>
      </c>
      <c r="L10378" s="228" t="s">
        <v>23204</v>
      </c>
      <c r="M10378" s="229">
        <v>44806</v>
      </c>
      <c r="N10378" s="227" t="s">
        <v>23526</v>
      </c>
      <c r="O10378" s="243"/>
      <c r="P10378" s="227" t="s">
        <v>23527</v>
      </c>
      <c r="Q10378" s="243"/>
      <c r="S10378" s="354"/>
    </row>
    <row r="10379" spans="1:19" s="245" customFormat="1" ht="13.15" customHeight="1">
      <c r="A10379" s="245" t="str">
        <f t="shared" si="324"/>
        <v>3694465021245772128</v>
      </c>
      <c r="B10379" s="217" t="s">
        <v>19891</v>
      </c>
      <c r="C10379" s="227" t="s">
        <v>24480</v>
      </c>
      <c r="D10379" s="227" t="s">
        <v>3106</v>
      </c>
      <c r="E10379" s="227" t="s">
        <v>24483</v>
      </c>
      <c r="F10379" s="227" t="s">
        <v>3106</v>
      </c>
      <c r="G10379" s="227" t="s">
        <v>3106</v>
      </c>
      <c r="H10379" s="228" t="s">
        <v>23524</v>
      </c>
      <c r="I10379" s="228" t="s">
        <v>24482</v>
      </c>
      <c r="J10379" s="201" t="str">
        <f t="shared" si="325"/>
        <v>9999</v>
      </c>
      <c r="K10379" s="228" t="s">
        <v>23203</v>
      </c>
      <c r="L10379" s="228" t="s">
        <v>23204</v>
      </c>
      <c r="M10379" s="229">
        <v>44806</v>
      </c>
      <c r="N10379" s="227" t="s">
        <v>23526</v>
      </c>
      <c r="O10379" s="243"/>
      <c r="P10379" s="227" t="s">
        <v>23527</v>
      </c>
      <c r="Q10379" s="243"/>
      <c r="S10379" s="354"/>
    </row>
    <row r="10380" spans="1:19" s="245" customFormat="1" ht="13.15" customHeight="1">
      <c r="A10380" s="245" t="str">
        <f t="shared" si="324"/>
        <v>1087892021255328621</v>
      </c>
      <c r="B10380" s="217" t="s">
        <v>19891</v>
      </c>
      <c r="C10380" s="227" t="s">
        <v>24484</v>
      </c>
      <c r="D10380" s="227" t="s">
        <v>3106</v>
      </c>
      <c r="E10380" s="227" t="s">
        <v>24485</v>
      </c>
      <c r="F10380" s="227" t="s">
        <v>3106</v>
      </c>
      <c r="G10380" s="227" t="s">
        <v>3106</v>
      </c>
      <c r="H10380" s="228" t="s">
        <v>18778</v>
      </c>
      <c r="I10380" s="228" t="s">
        <v>24486</v>
      </c>
      <c r="J10380" s="201" t="str">
        <f t="shared" si="325"/>
        <v>9999</v>
      </c>
      <c r="K10380" s="228" t="s">
        <v>23203</v>
      </c>
      <c r="L10380" s="228" t="s">
        <v>23204</v>
      </c>
      <c r="M10380" s="229">
        <v>44806</v>
      </c>
      <c r="N10380" s="227" t="s">
        <v>18777</v>
      </c>
      <c r="O10380" s="243"/>
      <c r="P10380" s="227" t="s">
        <v>19920</v>
      </c>
      <c r="Q10380" s="243"/>
      <c r="S10380" s="354"/>
    </row>
    <row r="10381" spans="1:19" s="245" customFormat="1" ht="13.15" customHeight="1">
      <c r="A10381" s="245" t="str">
        <f t="shared" si="324"/>
        <v>1538456011255419651</v>
      </c>
      <c r="B10381" s="217" t="s">
        <v>19891</v>
      </c>
      <c r="C10381" s="227" t="s">
        <v>24487</v>
      </c>
      <c r="D10381" s="227" t="s">
        <v>3106</v>
      </c>
      <c r="E10381" s="227" t="s">
        <v>24488</v>
      </c>
      <c r="F10381" s="227" t="s">
        <v>3106</v>
      </c>
      <c r="G10381" s="227" t="s">
        <v>3106</v>
      </c>
      <c r="H10381" s="228" t="s">
        <v>18778</v>
      </c>
      <c r="I10381" s="228" t="s">
        <v>24489</v>
      </c>
      <c r="J10381" s="201" t="str">
        <f t="shared" si="325"/>
        <v>9999</v>
      </c>
      <c r="K10381" s="228" t="s">
        <v>23203</v>
      </c>
      <c r="L10381" s="228" t="s">
        <v>23204</v>
      </c>
      <c r="M10381" s="229">
        <v>44806</v>
      </c>
      <c r="N10381" s="227" t="s">
        <v>18777</v>
      </c>
      <c r="O10381" s="243"/>
      <c r="P10381" s="227" t="s">
        <v>19920</v>
      </c>
      <c r="Q10381" s="243"/>
      <c r="S10381" s="354"/>
    </row>
    <row r="10382" spans="1:19" s="245" customFormat="1" ht="13.15" customHeight="1">
      <c r="A10382" s="245" t="str">
        <f t="shared" si="324"/>
        <v>3612897011255538187</v>
      </c>
      <c r="B10382" s="217" t="s">
        <v>19891</v>
      </c>
      <c r="C10382" s="227" t="s">
        <v>24490</v>
      </c>
      <c r="D10382" s="227" t="s">
        <v>3106</v>
      </c>
      <c r="E10382" s="227" t="s">
        <v>24491</v>
      </c>
      <c r="F10382" s="227" t="s">
        <v>3106</v>
      </c>
      <c r="G10382" s="227" t="s">
        <v>3106</v>
      </c>
      <c r="H10382" s="228" t="s">
        <v>19904</v>
      </c>
      <c r="I10382" s="228" t="s">
        <v>24492</v>
      </c>
      <c r="J10382" s="201" t="str">
        <f t="shared" si="325"/>
        <v>9999</v>
      </c>
      <c r="K10382" s="228" t="s">
        <v>23203</v>
      </c>
      <c r="L10382" s="228" t="s">
        <v>23204</v>
      </c>
      <c r="M10382" s="229">
        <v>44806</v>
      </c>
      <c r="N10382" s="227" t="s">
        <v>19903</v>
      </c>
      <c r="O10382" s="243"/>
      <c r="P10382" s="227" t="s">
        <v>20122</v>
      </c>
      <c r="Q10382" s="243"/>
      <c r="S10382" s="354"/>
    </row>
    <row r="10383" spans="1:19" s="245" customFormat="1" ht="13.15" customHeight="1">
      <c r="A10383" s="245" t="str">
        <f t="shared" si="324"/>
        <v>3612897021255538187</v>
      </c>
      <c r="B10383" s="217" t="s">
        <v>19891</v>
      </c>
      <c r="C10383" s="227" t="s">
        <v>24490</v>
      </c>
      <c r="D10383" s="227" t="s">
        <v>3106</v>
      </c>
      <c r="E10383" s="227" t="s">
        <v>24493</v>
      </c>
      <c r="F10383" s="227" t="s">
        <v>3106</v>
      </c>
      <c r="G10383" s="227" t="s">
        <v>3106</v>
      </c>
      <c r="H10383" s="228" t="s">
        <v>19904</v>
      </c>
      <c r="I10383" s="228" t="s">
        <v>24492</v>
      </c>
      <c r="J10383" s="201" t="str">
        <f t="shared" si="325"/>
        <v>9999</v>
      </c>
      <c r="K10383" s="228" t="s">
        <v>23203</v>
      </c>
      <c r="L10383" s="228" t="s">
        <v>23204</v>
      </c>
      <c r="M10383" s="229">
        <v>44806</v>
      </c>
      <c r="N10383" s="227" t="s">
        <v>19903</v>
      </c>
      <c r="O10383" s="243"/>
      <c r="P10383" s="227" t="s">
        <v>20122</v>
      </c>
      <c r="Q10383" s="243"/>
      <c r="S10383" s="354"/>
    </row>
    <row r="10384" spans="1:19" s="245" customFormat="1" ht="13.15" customHeight="1">
      <c r="A10384" s="245" t="str">
        <f t="shared" si="324"/>
        <v>3612897031255538187</v>
      </c>
      <c r="B10384" s="217" t="s">
        <v>19891</v>
      </c>
      <c r="C10384" s="227" t="s">
        <v>24490</v>
      </c>
      <c r="D10384" s="227" t="s">
        <v>3106</v>
      </c>
      <c r="E10384" s="227" t="s">
        <v>24494</v>
      </c>
      <c r="F10384" s="227" t="s">
        <v>3106</v>
      </c>
      <c r="G10384" s="227" t="s">
        <v>3106</v>
      </c>
      <c r="H10384" s="228" t="s">
        <v>19904</v>
      </c>
      <c r="I10384" s="228" t="s">
        <v>24492</v>
      </c>
      <c r="J10384" s="201" t="str">
        <f t="shared" si="325"/>
        <v>9999</v>
      </c>
      <c r="K10384" s="228" t="s">
        <v>23203</v>
      </c>
      <c r="L10384" s="228" t="s">
        <v>23204</v>
      </c>
      <c r="M10384" s="229">
        <v>44806</v>
      </c>
      <c r="N10384" s="227" t="s">
        <v>19903</v>
      </c>
      <c r="O10384" s="243"/>
      <c r="P10384" s="227" t="s">
        <v>20122</v>
      </c>
      <c r="Q10384" s="243"/>
      <c r="S10384" s="354"/>
    </row>
    <row r="10385" spans="1:19" s="245" customFormat="1" ht="13.15" customHeight="1">
      <c r="A10385" s="245" t="str">
        <f t="shared" si="324"/>
        <v>3612897041255538187</v>
      </c>
      <c r="B10385" s="217" t="s">
        <v>19891</v>
      </c>
      <c r="C10385" s="227" t="s">
        <v>24490</v>
      </c>
      <c r="D10385" s="227" t="s">
        <v>3106</v>
      </c>
      <c r="E10385" s="227" t="s">
        <v>24495</v>
      </c>
      <c r="F10385" s="227" t="s">
        <v>3106</v>
      </c>
      <c r="G10385" s="227" t="s">
        <v>3106</v>
      </c>
      <c r="H10385" s="228" t="s">
        <v>19904</v>
      </c>
      <c r="I10385" s="228" t="s">
        <v>24492</v>
      </c>
      <c r="J10385" s="201" t="str">
        <f t="shared" si="325"/>
        <v>9999</v>
      </c>
      <c r="K10385" s="228" t="s">
        <v>23203</v>
      </c>
      <c r="L10385" s="228" t="s">
        <v>23204</v>
      </c>
      <c r="M10385" s="229">
        <v>44806</v>
      </c>
      <c r="N10385" s="227" t="s">
        <v>19903</v>
      </c>
      <c r="O10385" s="243"/>
      <c r="P10385" s="227" t="s">
        <v>20122</v>
      </c>
      <c r="Q10385" s="243"/>
      <c r="S10385" s="354"/>
    </row>
    <row r="10386" spans="1:19" s="245" customFormat="1" ht="13.15" customHeight="1">
      <c r="A10386" s="245" t="str">
        <f t="shared" si="324"/>
        <v>3612897051255538187</v>
      </c>
      <c r="B10386" s="217" t="s">
        <v>19891</v>
      </c>
      <c r="C10386" s="227" t="s">
        <v>24490</v>
      </c>
      <c r="D10386" s="227" t="s">
        <v>3106</v>
      </c>
      <c r="E10386" s="227" t="s">
        <v>24496</v>
      </c>
      <c r="F10386" s="227" t="s">
        <v>3106</v>
      </c>
      <c r="G10386" s="227" t="s">
        <v>3106</v>
      </c>
      <c r="H10386" s="228" t="s">
        <v>19904</v>
      </c>
      <c r="I10386" s="228" t="s">
        <v>24492</v>
      </c>
      <c r="J10386" s="201" t="str">
        <f t="shared" si="325"/>
        <v>9999</v>
      </c>
      <c r="K10386" s="228" t="s">
        <v>23203</v>
      </c>
      <c r="L10386" s="228" t="s">
        <v>23204</v>
      </c>
      <c r="M10386" s="229">
        <v>44806</v>
      </c>
      <c r="N10386" s="227" t="s">
        <v>19903</v>
      </c>
      <c r="O10386" s="243"/>
      <c r="P10386" s="227" t="s">
        <v>20122</v>
      </c>
      <c r="Q10386" s="243"/>
      <c r="S10386" s="354"/>
    </row>
    <row r="10387" spans="1:19" s="245" customFormat="1" ht="13.15" customHeight="1">
      <c r="A10387" s="245" t="str">
        <f t="shared" si="324"/>
        <v>3612897061255538187</v>
      </c>
      <c r="B10387" s="217" t="s">
        <v>19891</v>
      </c>
      <c r="C10387" s="227" t="s">
        <v>24490</v>
      </c>
      <c r="D10387" s="227" t="s">
        <v>3106</v>
      </c>
      <c r="E10387" s="227" t="s">
        <v>24497</v>
      </c>
      <c r="F10387" s="227" t="s">
        <v>3106</v>
      </c>
      <c r="G10387" s="227" t="s">
        <v>3106</v>
      </c>
      <c r="H10387" s="228" t="s">
        <v>19904</v>
      </c>
      <c r="I10387" s="228" t="s">
        <v>24492</v>
      </c>
      <c r="J10387" s="201" t="str">
        <f t="shared" si="325"/>
        <v>9999</v>
      </c>
      <c r="K10387" s="228" t="s">
        <v>23203</v>
      </c>
      <c r="L10387" s="228" t="s">
        <v>23204</v>
      </c>
      <c r="M10387" s="229">
        <v>44806</v>
      </c>
      <c r="N10387" s="227" t="s">
        <v>19903</v>
      </c>
      <c r="O10387" s="243"/>
      <c r="P10387" s="227" t="s">
        <v>20122</v>
      </c>
      <c r="Q10387" s="243"/>
      <c r="S10387" s="354"/>
    </row>
    <row r="10388" spans="1:19" s="245" customFormat="1" ht="13.15" customHeight="1">
      <c r="A10388" s="245" t="str">
        <f t="shared" si="324"/>
        <v>3612897071255538187</v>
      </c>
      <c r="B10388" s="217" t="s">
        <v>19891</v>
      </c>
      <c r="C10388" s="227" t="s">
        <v>24490</v>
      </c>
      <c r="D10388" s="227" t="s">
        <v>3106</v>
      </c>
      <c r="E10388" s="227" t="s">
        <v>24498</v>
      </c>
      <c r="F10388" s="227" t="s">
        <v>3106</v>
      </c>
      <c r="G10388" s="227" t="s">
        <v>3106</v>
      </c>
      <c r="H10388" s="228" t="s">
        <v>19904</v>
      </c>
      <c r="I10388" s="228" t="s">
        <v>24492</v>
      </c>
      <c r="J10388" s="201" t="str">
        <f t="shared" si="325"/>
        <v>9999</v>
      </c>
      <c r="K10388" s="228" t="s">
        <v>23203</v>
      </c>
      <c r="L10388" s="228" t="s">
        <v>23204</v>
      </c>
      <c r="M10388" s="229">
        <v>44806</v>
      </c>
      <c r="N10388" s="227" t="s">
        <v>19903</v>
      </c>
      <c r="O10388" s="243"/>
      <c r="P10388" s="227" t="s">
        <v>20122</v>
      </c>
      <c r="Q10388" s="243"/>
      <c r="S10388" s="354"/>
    </row>
    <row r="10389" spans="1:19" s="245" customFormat="1" ht="13.15" customHeight="1">
      <c r="A10389" s="245" t="str">
        <f t="shared" si="324"/>
        <v>2862559011255592432</v>
      </c>
      <c r="B10389" s="217" t="s">
        <v>19891</v>
      </c>
      <c r="C10389" s="227" t="s">
        <v>24499</v>
      </c>
      <c r="D10389" s="227" t="s">
        <v>3106</v>
      </c>
      <c r="E10389" s="227" t="s">
        <v>24500</v>
      </c>
      <c r="F10389" s="227" t="s">
        <v>3106</v>
      </c>
      <c r="G10389" s="227" t="s">
        <v>3106</v>
      </c>
      <c r="H10389" s="228" t="s">
        <v>19904</v>
      </c>
      <c r="I10389" s="228" t="s">
        <v>24501</v>
      </c>
      <c r="J10389" s="201" t="str">
        <f t="shared" si="325"/>
        <v>9999</v>
      </c>
      <c r="K10389" s="228" t="s">
        <v>23203</v>
      </c>
      <c r="L10389" s="228" t="s">
        <v>23204</v>
      </c>
      <c r="M10389" s="229">
        <v>44806</v>
      </c>
      <c r="N10389" s="227" t="s">
        <v>19903</v>
      </c>
      <c r="O10389" s="243"/>
      <c r="P10389" s="227" t="s">
        <v>19975</v>
      </c>
      <c r="Q10389" s="243"/>
      <c r="S10389" s="354"/>
    </row>
    <row r="10390" spans="1:19" s="245" customFormat="1" ht="13.15" customHeight="1">
      <c r="A10390" s="245" t="str">
        <f t="shared" si="324"/>
        <v>2862559021255592432</v>
      </c>
      <c r="B10390" s="217" t="s">
        <v>19891</v>
      </c>
      <c r="C10390" s="227" t="s">
        <v>24499</v>
      </c>
      <c r="D10390" s="227" t="s">
        <v>3106</v>
      </c>
      <c r="E10390" s="227" t="s">
        <v>24502</v>
      </c>
      <c r="F10390" s="227" t="s">
        <v>3106</v>
      </c>
      <c r="G10390" s="227" t="s">
        <v>3106</v>
      </c>
      <c r="H10390" s="228" t="s">
        <v>19904</v>
      </c>
      <c r="I10390" s="228" t="s">
        <v>24501</v>
      </c>
      <c r="J10390" s="201" t="str">
        <f t="shared" si="325"/>
        <v>9999</v>
      </c>
      <c r="K10390" s="228" t="s">
        <v>23203</v>
      </c>
      <c r="L10390" s="228" t="s">
        <v>23204</v>
      </c>
      <c r="M10390" s="229">
        <v>44806</v>
      </c>
      <c r="N10390" s="227" t="s">
        <v>19903</v>
      </c>
      <c r="O10390" s="243"/>
      <c r="P10390" s="227" t="s">
        <v>19975</v>
      </c>
      <c r="Q10390" s="243"/>
      <c r="S10390" s="354"/>
    </row>
    <row r="10391" spans="1:19" s="245" customFormat="1" ht="13.15" customHeight="1">
      <c r="A10391" s="245" t="str">
        <f t="shared" ref="A10391:A10454" si="326">E10391&amp;C10391</f>
        <v>2862559031255592432</v>
      </c>
      <c r="B10391" s="217" t="s">
        <v>19891</v>
      </c>
      <c r="C10391" s="227" t="s">
        <v>24499</v>
      </c>
      <c r="D10391" s="227" t="s">
        <v>3106</v>
      </c>
      <c r="E10391" s="227" t="s">
        <v>24503</v>
      </c>
      <c r="F10391" s="227" t="s">
        <v>3106</v>
      </c>
      <c r="G10391" s="227" t="s">
        <v>3106</v>
      </c>
      <c r="H10391" s="228" t="s">
        <v>19904</v>
      </c>
      <c r="I10391" s="228" t="s">
        <v>24501</v>
      </c>
      <c r="J10391" s="201" t="str">
        <f t="shared" si="325"/>
        <v>9999</v>
      </c>
      <c r="K10391" s="228" t="s">
        <v>23203</v>
      </c>
      <c r="L10391" s="228" t="s">
        <v>23204</v>
      </c>
      <c r="M10391" s="229">
        <v>44806</v>
      </c>
      <c r="N10391" s="227" t="s">
        <v>19903</v>
      </c>
      <c r="O10391" s="243"/>
      <c r="P10391" s="227" t="s">
        <v>19975</v>
      </c>
      <c r="Q10391" s="243"/>
      <c r="S10391" s="354"/>
    </row>
    <row r="10392" spans="1:19" s="245" customFormat="1" ht="13.15" customHeight="1">
      <c r="A10392" s="245" t="str">
        <f t="shared" si="326"/>
        <v>2862559041255592432</v>
      </c>
      <c r="B10392" s="217" t="s">
        <v>19891</v>
      </c>
      <c r="C10392" s="227" t="s">
        <v>24499</v>
      </c>
      <c r="D10392" s="227" t="s">
        <v>3106</v>
      </c>
      <c r="E10392" s="227" t="s">
        <v>24504</v>
      </c>
      <c r="F10392" s="227" t="s">
        <v>3106</v>
      </c>
      <c r="G10392" s="227" t="s">
        <v>3106</v>
      </c>
      <c r="H10392" s="228" t="s">
        <v>19904</v>
      </c>
      <c r="I10392" s="228" t="s">
        <v>24501</v>
      </c>
      <c r="J10392" s="201" t="str">
        <f t="shared" si="325"/>
        <v>9999</v>
      </c>
      <c r="K10392" s="228" t="s">
        <v>23203</v>
      </c>
      <c r="L10392" s="228" t="s">
        <v>23204</v>
      </c>
      <c r="M10392" s="229">
        <v>44806</v>
      </c>
      <c r="N10392" s="227" t="s">
        <v>19903</v>
      </c>
      <c r="O10392" s="243"/>
      <c r="P10392" s="227" t="s">
        <v>19975</v>
      </c>
      <c r="Q10392" s="243"/>
      <c r="S10392" s="354"/>
    </row>
    <row r="10393" spans="1:19" s="245" customFormat="1" ht="13.15" customHeight="1">
      <c r="A10393" s="245" t="str">
        <f t="shared" si="326"/>
        <v>2862559051255592432</v>
      </c>
      <c r="B10393" s="217" t="s">
        <v>19891</v>
      </c>
      <c r="C10393" s="227" t="s">
        <v>24499</v>
      </c>
      <c r="D10393" s="227" t="s">
        <v>3106</v>
      </c>
      <c r="E10393" s="227" t="s">
        <v>24505</v>
      </c>
      <c r="F10393" s="227" t="s">
        <v>3106</v>
      </c>
      <c r="G10393" s="227" t="s">
        <v>3106</v>
      </c>
      <c r="H10393" s="228" t="s">
        <v>19904</v>
      </c>
      <c r="I10393" s="228" t="s">
        <v>24501</v>
      </c>
      <c r="J10393" s="201" t="str">
        <f t="shared" si="325"/>
        <v>9999</v>
      </c>
      <c r="K10393" s="228" t="s">
        <v>23203</v>
      </c>
      <c r="L10393" s="228" t="s">
        <v>23204</v>
      </c>
      <c r="M10393" s="229">
        <v>44806</v>
      </c>
      <c r="N10393" s="227" t="s">
        <v>19903</v>
      </c>
      <c r="O10393" s="243"/>
      <c r="P10393" s="227" t="s">
        <v>19975</v>
      </c>
      <c r="Q10393" s="243"/>
      <c r="S10393" s="354"/>
    </row>
    <row r="10394" spans="1:19" s="245" customFormat="1" ht="13.15" customHeight="1">
      <c r="A10394" s="245" t="str">
        <f t="shared" si="326"/>
        <v>2862559061255592432</v>
      </c>
      <c r="B10394" s="217" t="s">
        <v>19891</v>
      </c>
      <c r="C10394" s="227" t="s">
        <v>24499</v>
      </c>
      <c r="D10394" s="227" t="s">
        <v>3106</v>
      </c>
      <c r="E10394" s="227" t="s">
        <v>24506</v>
      </c>
      <c r="F10394" s="227" t="s">
        <v>3106</v>
      </c>
      <c r="G10394" s="227" t="s">
        <v>3106</v>
      </c>
      <c r="H10394" s="228" t="s">
        <v>19904</v>
      </c>
      <c r="I10394" s="228" t="s">
        <v>24501</v>
      </c>
      <c r="J10394" s="201" t="str">
        <f t="shared" si="325"/>
        <v>9999</v>
      </c>
      <c r="K10394" s="228" t="s">
        <v>23203</v>
      </c>
      <c r="L10394" s="228" t="s">
        <v>23204</v>
      </c>
      <c r="M10394" s="229">
        <v>44806</v>
      </c>
      <c r="N10394" s="227" t="s">
        <v>19903</v>
      </c>
      <c r="O10394" s="243"/>
      <c r="P10394" s="227" t="s">
        <v>19975</v>
      </c>
      <c r="Q10394" s="243"/>
      <c r="S10394" s="354"/>
    </row>
    <row r="10395" spans="1:19" s="245" customFormat="1" ht="13.15" customHeight="1">
      <c r="A10395" s="245" t="str">
        <f t="shared" si="326"/>
        <v>2862559071255592432</v>
      </c>
      <c r="B10395" s="217" t="s">
        <v>19891</v>
      </c>
      <c r="C10395" s="227" t="s">
        <v>24499</v>
      </c>
      <c r="D10395" s="227" t="s">
        <v>3106</v>
      </c>
      <c r="E10395" s="227" t="s">
        <v>24507</v>
      </c>
      <c r="F10395" s="227" t="s">
        <v>3106</v>
      </c>
      <c r="G10395" s="227" t="s">
        <v>3106</v>
      </c>
      <c r="H10395" s="228" t="s">
        <v>19904</v>
      </c>
      <c r="I10395" s="228" t="s">
        <v>24501</v>
      </c>
      <c r="J10395" s="201" t="str">
        <f t="shared" si="325"/>
        <v>9999</v>
      </c>
      <c r="K10395" s="228" t="s">
        <v>23203</v>
      </c>
      <c r="L10395" s="228" t="s">
        <v>23204</v>
      </c>
      <c r="M10395" s="229">
        <v>44806</v>
      </c>
      <c r="N10395" s="227" t="s">
        <v>19903</v>
      </c>
      <c r="O10395" s="243"/>
      <c r="P10395" s="227" t="s">
        <v>19975</v>
      </c>
      <c r="Q10395" s="243"/>
      <c r="S10395" s="354"/>
    </row>
    <row r="10396" spans="1:19" s="245" customFormat="1" ht="13.15" customHeight="1">
      <c r="A10396" s="245" t="str">
        <f t="shared" si="326"/>
        <v>2862559081255592432</v>
      </c>
      <c r="B10396" s="217" t="s">
        <v>19891</v>
      </c>
      <c r="C10396" s="227" t="s">
        <v>24499</v>
      </c>
      <c r="D10396" s="227" t="s">
        <v>3106</v>
      </c>
      <c r="E10396" s="227" t="s">
        <v>24508</v>
      </c>
      <c r="F10396" s="227" t="s">
        <v>3106</v>
      </c>
      <c r="G10396" s="227" t="s">
        <v>3106</v>
      </c>
      <c r="H10396" s="228" t="s">
        <v>19904</v>
      </c>
      <c r="I10396" s="228" t="s">
        <v>24501</v>
      </c>
      <c r="J10396" s="201" t="str">
        <f t="shared" si="325"/>
        <v>9999</v>
      </c>
      <c r="K10396" s="228" t="s">
        <v>23203</v>
      </c>
      <c r="L10396" s="228" t="s">
        <v>23204</v>
      </c>
      <c r="M10396" s="229">
        <v>44806</v>
      </c>
      <c r="N10396" s="227" t="s">
        <v>19903</v>
      </c>
      <c r="O10396" s="243"/>
      <c r="P10396" s="227" t="s">
        <v>19975</v>
      </c>
      <c r="Q10396" s="243"/>
      <c r="S10396" s="354"/>
    </row>
    <row r="10397" spans="1:19" s="245" customFormat="1" ht="13.15" customHeight="1">
      <c r="A10397" s="245" t="str">
        <f t="shared" si="326"/>
        <v>2862559091255592432</v>
      </c>
      <c r="B10397" s="217" t="s">
        <v>19891</v>
      </c>
      <c r="C10397" s="227" t="s">
        <v>24499</v>
      </c>
      <c r="D10397" s="227" t="s">
        <v>3106</v>
      </c>
      <c r="E10397" s="227" t="s">
        <v>24509</v>
      </c>
      <c r="F10397" s="227" t="s">
        <v>3106</v>
      </c>
      <c r="G10397" s="227" t="s">
        <v>3106</v>
      </c>
      <c r="H10397" s="228" t="s">
        <v>19904</v>
      </c>
      <c r="I10397" s="228" t="s">
        <v>24501</v>
      </c>
      <c r="J10397" s="201" t="str">
        <f t="shared" si="325"/>
        <v>9999</v>
      </c>
      <c r="K10397" s="228" t="s">
        <v>23203</v>
      </c>
      <c r="L10397" s="228" t="s">
        <v>23204</v>
      </c>
      <c r="M10397" s="229">
        <v>44806</v>
      </c>
      <c r="N10397" s="227" t="s">
        <v>19903</v>
      </c>
      <c r="O10397" s="243"/>
      <c r="P10397" s="227" t="s">
        <v>19975</v>
      </c>
      <c r="Q10397" s="243"/>
      <c r="S10397" s="354"/>
    </row>
    <row r="10398" spans="1:19" s="245" customFormat="1" ht="13.15" customHeight="1">
      <c r="A10398" s="245" t="str">
        <f t="shared" si="326"/>
        <v>2862559101255592432</v>
      </c>
      <c r="B10398" s="217" t="s">
        <v>19891</v>
      </c>
      <c r="C10398" s="227" t="s">
        <v>24499</v>
      </c>
      <c r="D10398" s="227" t="s">
        <v>3106</v>
      </c>
      <c r="E10398" s="227" t="s">
        <v>24510</v>
      </c>
      <c r="F10398" s="227" t="s">
        <v>3106</v>
      </c>
      <c r="G10398" s="227" t="s">
        <v>3106</v>
      </c>
      <c r="H10398" s="228" t="s">
        <v>19904</v>
      </c>
      <c r="I10398" s="228" t="s">
        <v>24501</v>
      </c>
      <c r="J10398" s="201" t="str">
        <f t="shared" si="325"/>
        <v>9999</v>
      </c>
      <c r="K10398" s="228" t="s">
        <v>23203</v>
      </c>
      <c r="L10398" s="228" t="s">
        <v>23204</v>
      </c>
      <c r="M10398" s="229">
        <v>44806</v>
      </c>
      <c r="N10398" s="227" t="s">
        <v>19903</v>
      </c>
      <c r="O10398" s="243"/>
      <c r="P10398" s="227" t="s">
        <v>19975</v>
      </c>
      <c r="Q10398" s="243"/>
      <c r="S10398" s="354"/>
    </row>
    <row r="10399" spans="1:19" s="245" customFormat="1" ht="13.15" customHeight="1">
      <c r="A10399" s="245" t="str">
        <f t="shared" si="326"/>
        <v>2862559111255592432</v>
      </c>
      <c r="B10399" s="217" t="s">
        <v>19891</v>
      </c>
      <c r="C10399" s="227" t="s">
        <v>24499</v>
      </c>
      <c r="D10399" s="227" t="s">
        <v>3106</v>
      </c>
      <c r="E10399" s="227" t="s">
        <v>24511</v>
      </c>
      <c r="F10399" s="227" t="s">
        <v>3106</v>
      </c>
      <c r="G10399" s="227" t="s">
        <v>3106</v>
      </c>
      <c r="H10399" s="228" t="s">
        <v>19904</v>
      </c>
      <c r="I10399" s="228" t="s">
        <v>24501</v>
      </c>
      <c r="J10399" s="201" t="str">
        <f t="shared" si="325"/>
        <v>9999</v>
      </c>
      <c r="K10399" s="228" t="s">
        <v>23203</v>
      </c>
      <c r="L10399" s="228" t="s">
        <v>23204</v>
      </c>
      <c r="M10399" s="229">
        <v>44806</v>
      </c>
      <c r="N10399" s="227" t="s">
        <v>19903</v>
      </c>
      <c r="O10399" s="243"/>
      <c r="P10399" s="227" t="s">
        <v>19975</v>
      </c>
      <c r="Q10399" s="243"/>
      <c r="S10399" s="354"/>
    </row>
    <row r="10400" spans="1:19" s="245" customFormat="1" ht="13.15" customHeight="1">
      <c r="A10400" s="245" t="str">
        <f t="shared" si="326"/>
        <v>2862559121255592432</v>
      </c>
      <c r="B10400" s="217" t="s">
        <v>19891</v>
      </c>
      <c r="C10400" s="227" t="s">
        <v>24499</v>
      </c>
      <c r="D10400" s="227" t="s">
        <v>3106</v>
      </c>
      <c r="E10400" s="227" t="s">
        <v>24512</v>
      </c>
      <c r="F10400" s="227" t="s">
        <v>3106</v>
      </c>
      <c r="G10400" s="227" t="s">
        <v>3106</v>
      </c>
      <c r="H10400" s="228" t="s">
        <v>19904</v>
      </c>
      <c r="I10400" s="228" t="s">
        <v>24501</v>
      </c>
      <c r="J10400" s="201" t="str">
        <f t="shared" si="325"/>
        <v>9999</v>
      </c>
      <c r="K10400" s="228" t="s">
        <v>23203</v>
      </c>
      <c r="L10400" s="228" t="s">
        <v>23204</v>
      </c>
      <c r="M10400" s="229">
        <v>44806</v>
      </c>
      <c r="N10400" s="227" t="s">
        <v>19903</v>
      </c>
      <c r="O10400" s="243"/>
      <c r="P10400" s="227" t="s">
        <v>19975</v>
      </c>
      <c r="Q10400" s="243"/>
      <c r="S10400" s="354"/>
    </row>
    <row r="10401" spans="1:19" s="245" customFormat="1" ht="13.15" customHeight="1">
      <c r="A10401" s="245" t="str">
        <f t="shared" si="326"/>
        <v>2862559131255592432</v>
      </c>
      <c r="B10401" s="217" t="s">
        <v>19891</v>
      </c>
      <c r="C10401" s="227" t="s">
        <v>24499</v>
      </c>
      <c r="D10401" s="227" t="s">
        <v>3106</v>
      </c>
      <c r="E10401" s="227" t="s">
        <v>24513</v>
      </c>
      <c r="F10401" s="227" t="s">
        <v>3106</v>
      </c>
      <c r="G10401" s="227" t="s">
        <v>3106</v>
      </c>
      <c r="H10401" s="228" t="s">
        <v>19904</v>
      </c>
      <c r="I10401" s="228" t="s">
        <v>24501</v>
      </c>
      <c r="J10401" s="201" t="str">
        <f t="shared" si="325"/>
        <v>9999</v>
      </c>
      <c r="K10401" s="228" t="s">
        <v>23203</v>
      </c>
      <c r="L10401" s="228" t="s">
        <v>23204</v>
      </c>
      <c r="M10401" s="229">
        <v>44806</v>
      </c>
      <c r="N10401" s="227" t="s">
        <v>19903</v>
      </c>
      <c r="O10401" s="243"/>
      <c r="P10401" s="227" t="s">
        <v>19975</v>
      </c>
      <c r="Q10401" s="243"/>
      <c r="S10401" s="354"/>
    </row>
    <row r="10402" spans="1:19" s="245" customFormat="1" ht="13.15" customHeight="1">
      <c r="A10402" s="245" t="str">
        <f t="shared" si="326"/>
        <v>2862559141255592432</v>
      </c>
      <c r="B10402" s="217" t="s">
        <v>19891</v>
      </c>
      <c r="C10402" s="227" t="s">
        <v>24499</v>
      </c>
      <c r="D10402" s="227" t="s">
        <v>3106</v>
      </c>
      <c r="E10402" s="227" t="s">
        <v>24514</v>
      </c>
      <c r="F10402" s="227" t="s">
        <v>3106</v>
      </c>
      <c r="G10402" s="227" t="s">
        <v>3106</v>
      </c>
      <c r="H10402" s="228" t="s">
        <v>19904</v>
      </c>
      <c r="I10402" s="228" t="s">
        <v>24501</v>
      </c>
      <c r="J10402" s="201" t="str">
        <f t="shared" si="325"/>
        <v>9999</v>
      </c>
      <c r="K10402" s="228" t="s">
        <v>23203</v>
      </c>
      <c r="L10402" s="228" t="s">
        <v>23204</v>
      </c>
      <c r="M10402" s="229">
        <v>44806</v>
      </c>
      <c r="N10402" s="227" t="s">
        <v>19903</v>
      </c>
      <c r="O10402" s="243"/>
      <c r="P10402" s="227" t="s">
        <v>19975</v>
      </c>
      <c r="Q10402" s="243"/>
      <c r="S10402" s="354"/>
    </row>
    <row r="10403" spans="1:19" s="245" customFormat="1" ht="13.15" customHeight="1">
      <c r="A10403" s="245" t="str">
        <f t="shared" si="326"/>
        <v>3926347011255605952</v>
      </c>
      <c r="B10403" s="217" t="s">
        <v>19891</v>
      </c>
      <c r="C10403" s="227" t="s">
        <v>24515</v>
      </c>
      <c r="D10403" s="227" t="s">
        <v>3106</v>
      </c>
      <c r="E10403" s="227" t="s">
        <v>24516</v>
      </c>
      <c r="F10403" s="227" t="s">
        <v>3106</v>
      </c>
      <c r="G10403" s="227" t="s">
        <v>3106</v>
      </c>
      <c r="H10403" s="228" t="s">
        <v>19904</v>
      </c>
      <c r="I10403" s="228" t="s">
        <v>24517</v>
      </c>
      <c r="J10403" s="201" t="str">
        <f t="shared" si="325"/>
        <v>9999</v>
      </c>
      <c r="K10403" s="228" t="s">
        <v>23203</v>
      </c>
      <c r="L10403" s="228" t="s">
        <v>23204</v>
      </c>
      <c r="M10403" s="229">
        <v>44806</v>
      </c>
      <c r="N10403" s="227" t="s">
        <v>19903</v>
      </c>
      <c r="O10403" s="243"/>
      <c r="P10403" s="227" t="s">
        <v>19975</v>
      </c>
      <c r="Q10403" s="243"/>
      <c r="S10403" s="354"/>
    </row>
    <row r="10404" spans="1:19" s="245" customFormat="1" ht="13.15" customHeight="1">
      <c r="A10404" s="245" t="str">
        <f t="shared" si="326"/>
        <v>3926347021255605952</v>
      </c>
      <c r="B10404" s="217" t="s">
        <v>19891</v>
      </c>
      <c r="C10404" s="227" t="s">
        <v>24515</v>
      </c>
      <c r="D10404" s="227" t="s">
        <v>3106</v>
      </c>
      <c r="E10404" s="227" t="s">
        <v>24518</v>
      </c>
      <c r="F10404" s="227" t="s">
        <v>3106</v>
      </c>
      <c r="G10404" s="227" t="s">
        <v>3106</v>
      </c>
      <c r="H10404" s="228" t="s">
        <v>19904</v>
      </c>
      <c r="I10404" s="228" t="s">
        <v>24517</v>
      </c>
      <c r="J10404" s="201" t="str">
        <f t="shared" si="325"/>
        <v>9999</v>
      </c>
      <c r="K10404" s="228" t="s">
        <v>23203</v>
      </c>
      <c r="L10404" s="228" t="s">
        <v>23204</v>
      </c>
      <c r="M10404" s="229">
        <v>44806</v>
      </c>
      <c r="N10404" s="227" t="s">
        <v>19903</v>
      </c>
      <c r="O10404" s="243"/>
      <c r="P10404" s="227" t="s">
        <v>19975</v>
      </c>
      <c r="Q10404" s="243"/>
      <c r="S10404" s="354"/>
    </row>
    <row r="10405" spans="1:19" s="245" customFormat="1" ht="13.15" customHeight="1">
      <c r="A10405" s="245" t="str">
        <f t="shared" si="326"/>
        <v>3926347031255605952</v>
      </c>
      <c r="B10405" s="217" t="s">
        <v>19891</v>
      </c>
      <c r="C10405" s="227" t="s">
        <v>24515</v>
      </c>
      <c r="D10405" s="227" t="s">
        <v>3106</v>
      </c>
      <c r="E10405" s="227" t="s">
        <v>24519</v>
      </c>
      <c r="F10405" s="227" t="s">
        <v>3106</v>
      </c>
      <c r="G10405" s="227" t="s">
        <v>3106</v>
      </c>
      <c r="H10405" s="228" t="s">
        <v>19904</v>
      </c>
      <c r="I10405" s="228" t="s">
        <v>24517</v>
      </c>
      <c r="J10405" s="201" t="str">
        <f t="shared" si="325"/>
        <v>9999</v>
      </c>
      <c r="K10405" s="228" t="s">
        <v>23203</v>
      </c>
      <c r="L10405" s="228" t="s">
        <v>23204</v>
      </c>
      <c r="M10405" s="229">
        <v>44806</v>
      </c>
      <c r="N10405" s="227" t="s">
        <v>19903</v>
      </c>
      <c r="O10405" s="243"/>
      <c r="P10405" s="227" t="s">
        <v>19975</v>
      </c>
      <c r="Q10405" s="243"/>
      <c r="S10405" s="354"/>
    </row>
    <row r="10406" spans="1:19" s="245" customFormat="1" ht="13.15" customHeight="1">
      <c r="A10406" s="245" t="str">
        <f t="shared" si="326"/>
        <v>3926347041255605952</v>
      </c>
      <c r="B10406" s="217" t="s">
        <v>19891</v>
      </c>
      <c r="C10406" s="227" t="s">
        <v>24515</v>
      </c>
      <c r="D10406" s="227" t="s">
        <v>3106</v>
      </c>
      <c r="E10406" s="227" t="s">
        <v>24520</v>
      </c>
      <c r="F10406" s="227" t="s">
        <v>3106</v>
      </c>
      <c r="G10406" s="227" t="s">
        <v>3106</v>
      </c>
      <c r="H10406" s="228" t="s">
        <v>19904</v>
      </c>
      <c r="I10406" s="228" t="s">
        <v>24517</v>
      </c>
      <c r="J10406" s="201" t="str">
        <f t="shared" si="325"/>
        <v>9999</v>
      </c>
      <c r="K10406" s="228" t="s">
        <v>23203</v>
      </c>
      <c r="L10406" s="228" t="s">
        <v>23204</v>
      </c>
      <c r="M10406" s="229">
        <v>44806</v>
      </c>
      <c r="N10406" s="227" t="s">
        <v>19903</v>
      </c>
      <c r="O10406" s="243"/>
      <c r="P10406" s="227" t="s">
        <v>19975</v>
      </c>
      <c r="Q10406" s="243"/>
      <c r="S10406" s="354"/>
    </row>
    <row r="10407" spans="1:19" s="245" customFormat="1" ht="13.15" customHeight="1">
      <c r="A10407" s="245" t="str">
        <f t="shared" si="326"/>
        <v>3926347051255605952</v>
      </c>
      <c r="B10407" s="217" t="s">
        <v>19891</v>
      </c>
      <c r="C10407" s="227" t="s">
        <v>24515</v>
      </c>
      <c r="D10407" s="227" t="s">
        <v>3106</v>
      </c>
      <c r="E10407" s="227" t="s">
        <v>24521</v>
      </c>
      <c r="F10407" s="227" t="s">
        <v>3106</v>
      </c>
      <c r="G10407" s="227" t="s">
        <v>3106</v>
      </c>
      <c r="H10407" s="228" t="s">
        <v>19904</v>
      </c>
      <c r="I10407" s="228" t="s">
        <v>24517</v>
      </c>
      <c r="J10407" s="201" t="str">
        <f t="shared" si="325"/>
        <v>9999</v>
      </c>
      <c r="K10407" s="228" t="s">
        <v>23203</v>
      </c>
      <c r="L10407" s="228" t="s">
        <v>23204</v>
      </c>
      <c r="M10407" s="229">
        <v>44806</v>
      </c>
      <c r="N10407" s="227" t="s">
        <v>19903</v>
      </c>
      <c r="O10407" s="243"/>
      <c r="P10407" s="227" t="s">
        <v>19975</v>
      </c>
      <c r="Q10407" s="243"/>
      <c r="S10407" s="354"/>
    </row>
    <row r="10408" spans="1:19" s="245" customFormat="1" ht="13.15" customHeight="1">
      <c r="A10408" s="245" t="str">
        <f t="shared" si="326"/>
        <v>3926347061255605952</v>
      </c>
      <c r="B10408" s="217" t="s">
        <v>19891</v>
      </c>
      <c r="C10408" s="227" t="s">
        <v>24515</v>
      </c>
      <c r="D10408" s="227" t="s">
        <v>3106</v>
      </c>
      <c r="E10408" s="227" t="s">
        <v>24522</v>
      </c>
      <c r="F10408" s="227" t="s">
        <v>3106</v>
      </c>
      <c r="G10408" s="227" t="s">
        <v>3106</v>
      </c>
      <c r="H10408" s="228" t="s">
        <v>19904</v>
      </c>
      <c r="I10408" s="228" t="s">
        <v>24517</v>
      </c>
      <c r="J10408" s="201" t="str">
        <f t="shared" si="325"/>
        <v>9999</v>
      </c>
      <c r="K10408" s="228" t="s">
        <v>23203</v>
      </c>
      <c r="L10408" s="228" t="s">
        <v>23204</v>
      </c>
      <c r="M10408" s="229">
        <v>44806</v>
      </c>
      <c r="N10408" s="227" t="s">
        <v>19903</v>
      </c>
      <c r="O10408" s="243"/>
      <c r="P10408" s="227" t="s">
        <v>19975</v>
      </c>
      <c r="Q10408" s="243"/>
      <c r="S10408" s="354"/>
    </row>
    <row r="10409" spans="1:19" s="245" customFormat="1" ht="13.15" customHeight="1">
      <c r="A10409" s="245" t="str">
        <f t="shared" si="326"/>
        <v>3926347071255605952</v>
      </c>
      <c r="B10409" s="217" t="s">
        <v>19891</v>
      </c>
      <c r="C10409" s="227" t="s">
        <v>24515</v>
      </c>
      <c r="D10409" s="227" t="s">
        <v>3106</v>
      </c>
      <c r="E10409" s="227" t="s">
        <v>24523</v>
      </c>
      <c r="F10409" s="227" t="s">
        <v>3106</v>
      </c>
      <c r="G10409" s="227" t="s">
        <v>3106</v>
      </c>
      <c r="H10409" s="228" t="s">
        <v>19904</v>
      </c>
      <c r="I10409" s="228" t="s">
        <v>24517</v>
      </c>
      <c r="J10409" s="201" t="str">
        <f t="shared" si="325"/>
        <v>9999</v>
      </c>
      <c r="K10409" s="228" t="s">
        <v>23203</v>
      </c>
      <c r="L10409" s="228" t="s">
        <v>23204</v>
      </c>
      <c r="M10409" s="229">
        <v>44806</v>
      </c>
      <c r="N10409" s="227" t="s">
        <v>19903</v>
      </c>
      <c r="O10409" s="243"/>
      <c r="P10409" s="227" t="s">
        <v>19975</v>
      </c>
      <c r="Q10409" s="243"/>
      <c r="S10409" s="354"/>
    </row>
    <row r="10410" spans="1:19" s="245" customFormat="1" ht="13.15" customHeight="1">
      <c r="A10410" s="245" t="str">
        <f t="shared" si="326"/>
        <v>3926347081255605952</v>
      </c>
      <c r="B10410" s="217" t="s">
        <v>19891</v>
      </c>
      <c r="C10410" s="227" t="s">
        <v>24515</v>
      </c>
      <c r="D10410" s="227" t="s">
        <v>3106</v>
      </c>
      <c r="E10410" s="227" t="s">
        <v>24524</v>
      </c>
      <c r="F10410" s="227" t="s">
        <v>3106</v>
      </c>
      <c r="G10410" s="227" t="s">
        <v>3106</v>
      </c>
      <c r="H10410" s="228" t="s">
        <v>19904</v>
      </c>
      <c r="I10410" s="228" t="s">
        <v>24517</v>
      </c>
      <c r="J10410" s="201" t="str">
        <f t="shared" si="325"/>
        <v>9999</v>
      </c>
      <c r="K10410" s="228" t="s">
        <v>23203</v>
      </c>
      <c r="L10410" s="228" t="s">
        <v>23204</v>
      </c>
      <c r="M10410" s="229">
        <v>44806</v>
      </c>
      <c r="N10410" s="227" t="s">
        <v>19903</v>
      </c>
      <c r="O10410" s="243"/>
      <c r="P10410" s="227" t="s">
        <v>19975</v>
      </c>
      <c r="Q10410" s="243"/>
      <c r="S10410" s="354"/>
    </row>
    <row r="10411" spans="1:19" s="245" customFormat="1" ht="13.15" customHeight="1">
      <c r="A10411" s="245" t="str">
        <f t="shared" si="326"/>
        <v>3926347091255605952</v>
      </c>
      <c r="B10411" s="217" t="s">
        <v>19891</v>
      </c>
      <c r="C10411" s="227" t="s">
        <v>24515</v>
      </c>
      <c r="D10411" s="227" t="s">
        <v>3106</v>
      </c>
      <c r="E10411" s="227" t="s">
        <v>24525</v>
      </c>
      <c r="F10411" s="227" t="s">
        <v>3106</v>
      </c>
      <c r="G10411" s="227" t="s">
        <v>3106</v>
      </c>
      <c r="H10411" s="228" t="s">
        <v>19904</v>
      </c>
      <c r="I10411" s="228" t="s">
        <v>24517</v>
      </c>
      <c r="J10411" s="201" t="str">
        <f t="shared" si="325"/>
        <v>9999</v>
      </c>
      <c r="K10411" s="228" t="s">
        <v>23203</v>
      </c>
      <c r="L10411" s="228" t="s">
        <v>23204</v>
      </c>
      <c r="M10411" s="229">
        <v>44806</v>
      </c>
      <c r="N10411" s="227" t="s">
        <v>19903</v>
      </c>
      <c r="O10411" s="243"/>
      <c r="P10411" s="227" t="s">
        <v>19975</v>
      </c>
      <c r="Q10411" s="243"/>
      <c r="S10411" s="354"/>
    </row>
    <row r="10412" spans="1:19" s="245" customFormat="1" ht="13.15" customHeight="1">
      <c r="A10412" s="245" t="str">
        <f t="shared" si="326"/>
        <v>3926347101255605952</v>
      </c>
      <c r="B10412" s="217" t="s">
        <v>19891</v>
      </c>
      <c r="C10412" s="227" t="s">
        <v>24515</v>
      </c>
      <c r="D10412" s="227" t="s">
        <v>3106</v>
      </c>
      <c r="E10412" s="227" t="s">
        <v>24526</v>
      </c>
      <c r="F10412" s="227" t="s">
        <v>3106</v>
      </c>
      <c r="G10412" s="227" t="s">
        <v>3106</v>
      </c>
      <c r="H10412" s="228" t="s">
        <v>19904</v>
      </c>
      <c r="I10412" s="228" t="s">
        <v>24517</v>
      </c>
      <c r="J10412" s="201" t="str">
        <f t="shared" si="325"/>
        <v>9999</v>
      </c>
      <c r="K10412" s="228" t="s">
        <v>23203</v>
      </c>
      <c r="L10412" s="228" t="s">
        <v>23204</v>
      </c>
      <c r="M10412" s="229">
        <v>44806</v>
      </c>
      <c r="N10412" s="227" t="s">
        <v>19903</v>
      </c>
      <c r="O10412" s="243"/>
      <c r="P10412" s="227" t="s">
        <v>19975</v>
      </c>
      <c r="Q10412" s="243"/>
      <c r="S10412" s="354"/>
    </row>
    <row r="10413" spans="1:19" s="245" customFormat="1" ht="13.15" customHeight="1">
      <c r="A10413" s="245" t="str">
        <f t="shared" si="326"/>
        <v>3926347111255605952</v>
      </c>
      <c r="B10413" s="217" t="s">
        <v>19891</v>
      </c>
      <c r="C10413" s="227" t="s">
        <v>24515</v>
      </c>
      <c r="D10413" s="227" t="s">
        <v>3106</v>
      </c>
      <c r="E10413" s="227" t="s">
        <v>24527</v>
      </c>
      <c r="F10413" s="227" t="s">
        <v>3106</v>
      </c>
      <c r="G10413" s="227" t="s">
        <v>3106</v>
      </c>
      <c r="H10413" s="228" t="s">
        <v>19904</v>
      </c>
      <c r="I10413" s="228" t="s">
        <v>24517</v>
      </c>
      <c r="J10413" s="201" t="str">
        <f t="shared" si="325"/>
        <v>9999</v>
      </c>
      <c r="K10413" s="228" t="s">
        <v>23203</v>
      </c>
      <c r="L10413" s="228" t="s">
        <v>23204</v>
      </c>
      <c r="M10413" s="229">
        <v>44806</v>
      </c>
      <c r="N10413" s="227" t="s">
        <v>19903</v>
      </c>
      <c r="O10413" s="243"/>
      <c r="P10413" s="227" t="s">
        <v>19975</v>
      </c>
      <c r="Q10413" s="243"/>
      <c r="S10413" s="354"/>
    </row>
    <row r="10414" spans="1:19" s="245" customFormat="1" ht="13.15" customHeight="1">
      <c r="A10414" s="245" t="str">
        <f t="shared" si="326"/>
        <v>3926347121255605952</v>
      </c>
      <c r="B10414" s="217" t="s">
        <v>19891</v>
      </c>
      <c r="C10414" s="227" t="s">
        <v>24515</v>
      </c>
      <c r="D10414" s="227" t="s">
        <v>3106</v>
      </c>
      <c r="E10414" s="227" t="s">
        <v>24528</v>
      </c>
      <c r="F10414" s="227" t="s">
        <v>3106</v>
      </c>
      <c r="G10414" s="227" t="s">
        <v>3106</v>
      </c>
      <c r="H10414" s="228" t="s">
        <v>19904</v>
      </c>
      <c r="I10414" s="228" t="s">
        <v>24517</v>
      </c>
      <c r="J10414" s="201" t="str">
        <f t="shared" si="325"/>
        <v>9999</v>
      </c>
      <c r="K10414" s="228" t="s">
        <v>23203</v>
      </c>
      <c r="L10414" s="228" t="s">
        <v>23204</v>
      </c>
      <c r="M10414" s="229">
        <v>44806</v>
      </c>
      <c r="N10414" s="227" t="s">
        <v>19903</v>
      </c>
      <c r="O10414" s="243"/>
      <c r="P10414" s="227" t="s">
        <v>19975</v>
      </c>
      <c r="Q10414" s="243"/>
      <c r="S10414" s="354"/>
    </row>
    <row r="10415" spans="1:19" s="245" customFormat="1" ht="13.15" customHeight="1">
      <c r="A10415" s="245" t="str">
        <f t="shared" si="326"/>
        <v>3926347131255605952</v>
      </c>
      <c r="B10415" s="217" t="s">
        <v>19891</v>
      </c>
      <c r="C10415" s="227" t="s">
        <v>24515</v>
      </c>
      <c r="D10415" s="227" t="s">
        <v>3106</v>
      </c>
      <c r="E10415" s="227" t="s">
        <v>24529</v>
      </c>
      <c r="F10415" s="227" t="s">
        <v>3106</v>
      </c>
      <c r="G10415" s="227" t="s">
        <v>3106</v>
      </c>
      <c r="H10415" s="228" t="s">
        <v>19904</v>
      </c>
      <c r="I10415" s="228" t="s">
        <v>24517</v>
      </c>
      <c r="J10415" s="201" t="str">
        <f t="shared" si="325"/>
        <v>9999</v>
      </c>
      <c r="K10415" s="228" t="s">
        <v>23203</v>
      </c>
      <c r="L10415" s="228" t="s">
        <v>23204</v>
      </c>
      <c r="M10415" s="229">
        <v>44806</v>
      </c>
      <c r="N10415" s="227" t="s">
        <v>19903</v>
      </c>
      <c r="O10415" s="243"/>
      <c r="P10415" s="227" t="s">
        <v>19975</v>
      </c>
      <c r="Q10415" s="243"/>
      <c r="S10415" s="354"/>
    </row>
    <row r="10416" spans="1:19" s="245" customFormat="1" ht="13.15" customHeight="1">
      <c r="A10416" s="245" t="str">
        <f t="shared" si="326"/>
        <v>3926347141255605952</v>
      </c>
      <c r="B10416" s="217" t="s">
        <v>19891</v>
      </c>
      <c r="C10416" s="227" t="s">
        <v>24515</v>
      </c>
      <c r="D10416" s="227" t="s">
        <v>3106</v>
      </c>
      <c r="E10416" s="227" t="s">
        <v>24530</v>
      </c>
      <c r="F10416" s="227" t="s">
        <v>3106</v>
      </c>
      <c r="G10416" s="227" t="s">
        <v>3106</v>
      </c>
      <c r="H10416" s="228" t="s">
        <v>19904</v>
      </c>
      <c r="I10416" s="228" t="s">
        <v>24517</v>
      </c>
      <c r="J10416" s="201" t="str">
        <f t="shared" si="325"/>
        <v>9999</v>
      </c>
      <c r="K10416" s="228" t="s">
        <v>23203</v>
      </c>
      <c r="L10416" s="228" t="s">
        <v>23204</v>
      </c>
      <c r="M10416" s="229">
        <v>44806</v>
      </c>
      <c r="N10416" s="227" t="s">
        <v>19903</v>
      </c>
      <c r="O10416" s="243"/>
      <c r="P10416" s="227" t="s">
        <v>19975</v>
      </c>
      <c r="Q10416" s="243"/>
      <c r="S10416" s="354"/>
    </row>
    <row r="10417" spans="1:19" s="245" customFormat="1" ht="13.15" customHeight="1">
      <c r="A10417" s="245" t="str">
        <f t="shared" si="326"/>
        <v>3926347151255605952</v>
      </c>
      <c r="B10417" s="217" t="s">
        <v>19891</v>
      </c>
      <c r="C10417" s="227" t="s">
        <v>24515</v>
      </c>
      <c r="D10417" s="227" t="s">
        <v>3106</v>
      </c>
      <c r="E10417" s="227" t="s">
        <v>24531</v>
      </c>
      <c r="F10417" s="227" t="s">
        <v>3106</v>
      </c>
      <c r="G10417" s="227" t="s">
        <v>3106</v>
      </c>
      <c r="H10417" s="228" t="s">
        <v>19904</v>
      </c>
      <c r="I10417" s="228" t="s">
        <v>24517</v>
      </c>
      <c r="J10417" s="201" t="str">
        <f t="shared" si="325"/>
        <v>9999</v>
      </c>
      <c r="K10417" s="228" t="s">
        <v>23203</v>
      </c>
      <c r="L10417" s="228" t="s">
        <v>23204</v>
      </c>
      <c r="M10417" s="229">
        <v>44806</v>
      </c>
      <c r="N10417" s="227" t="s">
        <v>19903</v>
      </c>
      <c r="O10417" s="243"/>
      <c r="P10417" s="227" t="s">
        <v>19975</v>
      </c>
      <c r="Q10417" s="243"/>
      <c r="S10417" s="354"/>
    </row>
    <row r="10418" spans="1:19" s="245" customFormat="1" ht="13.15" customHeight="1">
      <c r="A10418" s="245" t="str">
        <f t="shared" si="326"/>
        <v>3926347161255605952</v>
      </c>
      <c r="B10418" s="217" t="s">
        <v>19891</v>
      </c>
      <c r="C10418" s="227" t="s">
        <v>24515</v>
      </c>
      <c r="D10418" s="227" t="s">
        <v>3106</v>
      </c>
      <c r="E10418" s="227" t="s">
        <v>24532</v>
      </c>
      <c r="F10418" s="227" t="s">
        <v>3106</v>
      </c>
      <c r="G10418" s="227" t="s">
        <v>3106</v>
      </c>
      <c r="H10418" s="228" t="s">
        <v>19904</v>
      </c>
      <c r="I10418" s="228" t="s">
        <v>24517</v>
      </c>
      <c r="J10418" s="201" t="str">
        <f t="shared" si="325"/>
        <v>9999</v>
      </c>
      <c r="K10418" s="228" t="s">
        <v>23203</v>
      </c>
      <c r="L10418" s="228" t="s">
        <v>23204</v>
      </c>
      <c r="M10418" s="229">
        <v>44806</v>
      </c>
      <c r="N10418" s="227" t="s">
        <v>19903</v>
      </c>
      <c r="O10418" s="243"/>
      <c r="P10418" s="227" t="s">
        <v>19975</v>
      </c>
      <c r="Q10418" s="243"/>
      <c r="S10418" s="354"/>
    </row>
    <row r="10419" spans="1:19" s="245" customFormat="1" ht="13.15" customHeight="1">
      <c r="A10419" s="245" t="str">
        <f t="shared" si="326"/>
        <v>3926347171255605952</v>
      </c>
      <c r="B10419" s="217" t="s">
        <v>19891</v>
      </c>
      <c r="C10419" s="227" t="s">
        <v>24515</v>
      </c>
      <c r="D10419" s="227" t="s">
        <v>3106</v>
      </c>
      <c r="E10419" s="227" t="s">
        <v>24533</v>
      </c>
      <c r="F10419" s="227" t="s">
        <v>3106</v>
      </c>
      <c r="G10419" s="227" t="s">
        <v>3106</v>
      </c>
      <c r="H10419" s="228" t="s">
        <v>19904</v>
      </c>
      <c r="I10419" s="228" t="s">
        <v>24517</v>
      </c>
      <c r="J10419" s="201" t="str">
        <f t="shared" si="325"/>
        <v>9999</v>
      </c>
      <c r="K10419" s="228" t="s">
        <v>23203</v>
      </c>
      <c r="L10419" s="228" t="s">
        <v>23204</v>
      </c>
      <c r="M10419" s="229">
        <v>44806</v>
      </c>
      <c r="N10419" s="227" t="s">
        <v>19903</v>
      </c>
      <c r="O10419" s="243"/>
      <c r="P10419" s="227" t="s">
        <v>19975</v>
      </c>
      <c r="Q10419" s="243"/>
      <c r="S10419" s="354"/>
    </row>
    <row r="10420" spans="1:19" s="245" customFormat="1" ht="13.15" customHeight="1">
      <c r="A10420" s="245" t="str">
        <f t="shared" si="326"/>
        <v>3926347181255605952</v>
      </c>
      <c r="B10420" s="217" t="s">
        <v>19891</v>
      </c>
      <c r="C10420" s="227" t="s">
        <v>24515</v>
      </c>
      <c r="D10420" s="227" t="s">
        <v>3106</v>
      </c>
      <c r="E10420" s="227" t="s">
        <v>24534</v>
      </c>
      <c r="F10420" s="227" t="s">
        <v>3106</v>
      </c>
      <c r="G10420" s="227" t="s">
        <v>3106</v>
      </c>
      <c r="H10420" s="228" t="s">
        <v>19904</v>
      </c>
      <c r="I10420" s="228" t="s">
        <v>24517</v>
      </c>
      <c r="J10420" s="201" t="str">
        <f t="shared" si="325"/>
        <v>9999</v>
      </c>
      <c r="K10420" s="228" t="s">
        <v>23203</v>
      </c>
      <c r="L10420" s="228" t="s">
        <v>23204</v>
      </c>
      <c r="M10420" s="229">
        <v>44806</v>
      </c>
      <c r="N10420" s="227" t="s">
        <v>19903</v>
      </c>
      <c r="O10420" s="243"/>
      <c r="P10420" s="227" t="s">
        <v>19975</v>
      </c>
      <c r="Q10420" s="243"/>
      <c r="S10420" s="354"/>
    </row>
    <row r="10421" spans="1:19" s="245" customFormat="1" ht="13.15" customHeight="1">
      <c r="A10421" s="245" t="str">
        <f t="shared" si="326"/>
        <v>3926347191255605952</v>
      </c>
      <c r="B10421" s="217" t="s">
        <v>19891</v>
      </c>
      <c r="C10421" s="227" t="s">
        <v>24515</v>
      </c>
      <c r="D10421" s="227" t="s">
        <v>3106</v>
      </c>
      <c r="E10421" s="227" t="s">
        <v>24535</v>
      </c>
      <c r="F10421" s="227" t="s">
        <v>3106</v>
      </c>
      <c r="G10421" s="227" t="s">
        <v>3106</v>
      </c>
      <c r="H10421" s="228" t="s">
        <v>19904</v>
      </c>
      <c r="I10421" s="228" t="s">
        <v>24517</v>
      </c>
      <c r="J10421" s="201" t="str">
        <f t="shared" si="325"/>
        <v>9999</v>
      </c>
      <c r="K10421" s="228" t="s">
        <v>23203</v>
      </c>
      <c r="L10421" s="228" t="s">
        <v>23204</v>
      </c>
      <c r="M10421" s="229">
        <v>44806</v>
      </c>
      <c r="N10421" s="227" t="s">
        <v>19903</v>
      </c>
      <c r="O10421" s="243"/>
      <c r="P10421" s="227" t="s">
        <v>19975</v>
      </c>
      <c r="Q10421" s="243"/>
      <c r="S10421" s="354"/>
    </row>
    <row r="10422" spans="1:19" s="245" customFormat="1" ht="13.15" customHeight="1">
      <c r="A10422" s="245" t="str">
        <f t="shared" si="326"/>
        <v>3926347201255605952</v>
      </c>
      <c r="B10422" s="217" t="s">
        <v>19891</v>
      </c>
      <c r="C10422" s="227" t="s">
        <v>24515</v>
      </c>
      <c r="D10422" s="227" t="s">
        <v>3106</v>
      </c>
      <c r="E10422" s="227" t="s">
        <v>24536</v>
      </c>
      <c r="F10422" s="227" t="s">
        <v>3106</v>
      </c>
      <c r="G10422" s="227" t="s">
        <v>3106</v>
      </c>
      <c r="H10422" s="228" t="s">
        <v>19904</v>
      </c>
      <c r="I10422" s="228" t="s">
        <v>24517</v>
      </c>
      <c r="J10422" s="201" t="str">
        <f t="shared" si="325"/>
        <v>9999</v>
      </c>
      <c r="K10422" s="228" t="s">
        <v>23203</v>
      </c>
      <c r="L10422" s="228" t="s">
        <v>23204</v>
      </c>
      <c r="M10422" s="229">
        <v>44806</v>
      </c>
      <c r="N10422" s="227" t="s">
        <v>19903</v>
      </c>
      <c r="O10422" s="243"/>
      <c r="P10422" s="227" t="s">
        <v>19975</v>
      </c>
      <c r="Q10422" s="243"/>
      <c r="S10422" s="354"/>
    </row>
    <row r="10423" spans="1:19" s="245" customFormat="1" ht="13.15" customHeight="1">
      <c r="A10423" s="245" t="str">
        <f t="shared" si="326"/>
        <v>3926347211255605952</v>
      </c>
      <c r="B10423" s="217" t="s">
        <v>19891</v>
      </c>
      <c r="C10423" s="227" t="s">
        <v>24515</v>
      </c>
      <c r="D10423" s="227" t="s">
        <v>3106</v>
      </c>
      <c r="E10423" s="227" t="s">
        <v>24537</v>
      </c>
      <c r="F10423" s="227" t="s">
        <v>3106</v>
      </c>
      <c r="G10423" s="227" t="s">
        <v>3106</v>
      </c>
      <c r="H10423" s="228" t="s">
        <v>19904</v>
      </c>
      <c r="I10423" s="228" t="s">
        <v>24517</v>
      </c>
      <c r="J10423" s="201" t="str">
        <f t="shared" si="325"/>
        <v>9999</v>
      </c>
      <c r="K10423" s="228" t="s">
        <v>23203</v>
      </c>
      <c r="L10423" s="228" t="s">
        <v>23204</v>
      </c>
      <c r="M10423" s="229">
        <v>44806</v>
      </c>
      <c r="N10423" s="227" t="s">
        <v>19903</v>
      </c>
      <c r="O10423" s="243"/>
      <c r="P10423" s="227" t="s">
        <v>19975</v>
      </c>
      <c r="Q10423" s="243"/>
      <c r="S10423" s="354"/>
    </row>
    <row r="10424" spans="1:19" s="245" customFormat="1" ht="13.15" customHeight="1">
      <c r="A10424" s="245" t="str">
        <f t="shared" si="326"/>
        <v>3789232011255759023</v>
      </c>
      <c r="B10424" s="217" t="s">
        <v>19891</v>
      </c>
      <c r="C10424" s="227" t="s">
        <v>24538</v>
      </c>
      <c r="D10424" s="227" t="s">
        <v>3106</v>
      </c>
      <c r="E10424" s="227" t="s">
        <v>24539</v>
      </c>
      <c r="F10424" s="227" t="s">
        <v>3106</v>
      </c>
      <c r="G10424" s="227" t="s">
        <v>3106</v>
      </c>
      <c r="H10424" s="228" t="s">
        <v>19904</v>
      </c>
      <c r="I10424" s="228" t="s">
        <v>24540</v>
      </c>
      <c r="J10424" s="201" t="str">
        <f t="shared" si="325"/>
        <v>9999</v>
      </c>
      <c r="K10424" s="228" t="s">
        <v>23203</v>
      </c>
      <c r="L10424" s="228" t="s">
        <v>23204</v>
      </c>
      <c r="M10424" s="229">
        <v>44806</v>
      </c>
      <c r="N10424" s="227" t="s">
        <v>19903</v>
      </c>
      <c r="O10424" s="243"/>
      <c r="P10424" s="227" t="s">
        <v>19905</v>
      </c>
      <c r="Q10424" s="243"/>
      <c r="S10424" s="354"/>
    </row>
    <row r="10425" spans="1:19" s="245" customFormat="1" ht="13.15" customHeight="1">
      <c r="A10425" s="245" t="str">
        <f t="shared" si="326"/>
        <v>3789232021255759023</v>
      </c>
      <c r="B10425" s="217" t="s">
        <v>19891</v>
      </c>
      <c r="C10425" s="227" t="s">
        <v>24538</v>
      </c>
      <c r="D10425" s="227" t="s">
        <v>3106</v>
      </c>
      <c r="E10425" s="227" t="s">
        <v>24541</v>
      </c>
      <c r="F10425" s="227" t="s">
        <v>3106</v>
      </c>
      <c r="G10425" s="227" t="s">
        <v>3106</v>
      </c>
      <c r="H10425" s="228" t="s">
        <v>19904</v>
      </c>
      <c r="I10425" s="228" t="s">
        <v>24540</v>
      </c>
      <c r="J10425" s="201" t="str">
        <f t="shared" si="325"/>
        <v>9999</v>
      </c>
      <c r="K10425" s="228" t="s">
        <v>23203</v>
      </c>
      <c r="L10425" s="228" t="s">
        <v>23204</v>
      </c>
      <c r="M10425" s="229">
        <v>44806</v>
      </c>
      <c r="N10425" s="227" t="s">
        <v>19903</v>
      </c>
      <c r="O10425" s="243"/>
      <c r="P10425" s="227" t="s">
        <v>19905</v>
      </c>
      <c r="Q10425" s="243"/>
      <c r="S10425" s="354"/>
    </row>
    <row r="10426" spans="1:19" s="245" customFormat="1" ht="13.15" customHeight="1">
      <c r="A10426" s="245" t="str">
        <f t="shared" si="326"/>
        <v>3789232031255759023</v>
      </c>
      <c r="B10426" s="217" t="s">
        <v>19891</v>
      </c>
      <c r="C10426" s="227" t="s">
        <v>24538</v>
      </c>
      <c r="D10426" s="227" t="s">
        <v>3106</v>
      </c>
      <c r="E10426" s="227" t="s">
        <v>24542</v>
      </c>
      <c r="F10426" s="227" t="s">
        <v>3106</v>
      </c>
      <c r="G10426" s="227" t="s">
        <v>3106</v>
      </c>
      <c r="H10426" s="228" t="s">
        <v>19904</v>
      </c>
      <c r="I10426" s="228" t="s">
        <v>24540</v>
      </c>
      <c r="J10426" s="201" t="str">
        <f t="shared" si="325"/>
        <v>9999</v>
      </c>
      <c r="K10426" s="228" t="s">
        <v>23203</v>
      </c>
      <c r="L10426" s="228" t="s">
        <v>23204</v>
      </c>
      <c r="M10426" s="229">
        <v>44806</v>
      </c>
      <c r="N10426" s="227" t="s">
        <v>19903</v>
      </c>
      <c r="O10426" s="243"/>
      <c r="P10426" s="227" t="s">
        <v>19905</v>
      </c>
      <c r="Q10426" s="243"/>
      <c r="S10426" s="354"/>
    </row>
    <row r="10427" spans="1:19" s="245" customFormat="1" ht="13.15" customHeight="1">
      <c r="A10427" s="245" t="str">
        <f t="shared" si="326"/>
        <v>3789232041255759023</v>
      </c>
      <c r="B10427" s="217" t="s">
        <v>19891</v>
      </c>
      <c r="C10427" s="227" t="s">
        <v>24538</v>
      </c>
      <c r="D10427" s="227" t="s">
        <v>3106</v>
      </c>
      <c r="E10427" s="227" t="s">
        <v>24543</v>
      </c>
      <c r="F10427" s="227" t="s">
        <v>3106</v>
      </c>
      <c r="G10427" s="227" t="s">
        <v>3106</v>
      </c>
      <c r="H10427" s="228" t="s">
        <v>19904</v>
      </c>
      <c r="I10427" s="228" t="s">
        <v>24540</v>
      </c>
      <c r="J10427" s="201" t="str">
        <f t="shared" si="325"/>
        <v>9999</v>
      </c>
      <c r="K10427" s="228" t="s">
        <v>23203</v>
      </c>
      <c r="L10427" s="228" t="s">
        <v>23204</v>
      </c>
      <c r="M10427" s="229">
        <v>44806</v>
      </c>
      <c r="N10427" s="227" t="s">
        <v>19903</v>
      </c>
      <c r="O10427" s="243"/>
      <c r="P10427" s="227" t="s">
        <v>19905</v>
      </c>
      <c r="Q10427" s="243"/>
      <c r="S10427" s="354"/>
    </row>
    <row r="10428" spans="1:19" s="245" customFormat="1" ht="13.15" customHeight="1">
      <c r="A10428" s="245" t="str">
        <f t="shared" si="326"/>
        <v>3789232051255759023</v>
      </c>
      <c r="B10428" s="217" t="s">
        <v>19891</v>
      </c>
      <c r="C10428" s="227" t="s">
        <v>24538</v>
      </c>
      <c r="D10428" s="227" t="s">
        <v>3106</v>
      </c>
      <c r="E10428" s="227" t="s">
        <v>24544</v>
      </c>
      <c r="F10428" s="227" t="s">
        <v>3106</v>
      </c>
      <c r="G10428" s="227" t="s">
        <v>3106</v>
      </c>
      <c r="H10428" s="228" t="s">
        <v>19904</v>
      </c>
      <c r="I10428" s="228" t="s">
        <v>24540</v>
      </c>
      <c r="J10428" s="201" t="str">
        <f t="shared" si="325"/>
        <v>9999</v>
      </c>
      <c r="K10428" s="228" t="s">
        <v>23203</v>
      </c>
      <c r="L10428" s="228" t="s">
        <v>23204</v>
      </c>
      <c r="M10428" s="229">
        <v>44806</v>
      </c>
      <c r="N10428" s="227" t="s">
        <v>19903</v>
      </c>
      <c r="O10428" s="243"/>
      <c r="P10428" s="227" t="s">
        <v>19975</v>
      </c>
      <c r="Q10428" s="243"/>
      <c r="S10428" s="354"/>
    </row>
    <row r="10429" spans="1:19" s="245" customFormat="1" ht="13.15" customHeight="1">
      <c r="A10429" s="245" t="str">
        <f t="shared" si="326"/>
        <v>3789232061255759023</v>
      </c>
      <c r="B10429" s="217" t="s">
        <v>19891</v>
      </c>
      <c r="C10429" s="227" t="s">
        <v>24538</v>
      </c>
      <c r="D10429" s="227" t="s">
        <v>3106</v>
      </c>
      <c r="E10429" s="227" t="s">
        <v>24545</v>
      </c>
      <c r="F10429" s="227" t="s">
        <v>3106</v>
      </c>
      <c r="G10429" s="227" t="s">
        <v>3106</v>
      </c>
      <c r="H10429" s="228" t="s">
        <v>19904</v>
      </c>
      <c r="I10429" s="228" t="s">
        <v>24540</v>
      </c>
      <c r="J10429" s="201" t="str">
        <f t="shared" si="325"/>
        <v>9999</v>
      </c>
      <c r="K10429" s="228" t="s">
        <v>23203</v>
      </c>
      <c r="L10429" s="228" t="s">
        <v>23204</v>
      </c>
      <c r="M10429" s="229">
        <v>44806</v>
      </c>
      <c r="N10429" s="227" t="s">
        <v>19903</v>
      </c>
      <c r="O10429" s="243"/>
      <c r="P10429" s="227" t="s">
        <v>19975</v>
      </c>
      <c r="Q10429" s="243"/>
      <c r="S10429" s="354"/>
    </row>
    <row r="10430" spans="1:19" s="245" customFormat="1" ht="13.15" customHeight="1">
      <c r="A10430" s="245" t="str">
        <f t="shared" si="326"/>
        <v>0057168021265427280</v>
      </c>
      <c r="B10430" s="217" t="s">
        <v>19891</v>
      </c>
      <c r="C10430" s="227" t="s">
        <v>24546</v>
      </c>
      <c r="D10430" s="227" t="s">
        <v>3106</v>
      </c>
      <c r="E10430" s="227" t="s">
        <v>24547</v>
      </c>
      <c r="F10430" s="227" t="s">
        <v>3106</v>
      </c>
      <c r="G10430" s="227" t="s">
        <v>3106</v>
      </c>
      <c r="H10430" s="228" t="s">
        <v>23524</v>
      </c>
      <c r="I10430" s="228" t="s">
        <v>24548</v>
      </c>
      <c r="J10430" s="201" t="str">
        <f t="shared" si="325"/>
        <v>9999</v>
      </c>
      <c r="K10430" s="228" t="s">
        <v>23203</v>
      </c>
      <c r="L10430" s="228" t="s">
        <v>23204</v>
      </c>
      <c r="M10430" s="229">
        <v>44806</v>
      </c>
      <c r="N10430" s="227" t="s">
        <v>23526</v>
      </c>
      <c r="O10430" s="243"/>
      <c r="P10430" s="227" t="s">
        <v>23527</v>
      </c>
      <c r="Q10430" s="243"/>
      <c r="S10430" s="354"/>
    </row>
    <row r="10431" spans="1:19" s="245" customFormat="1" ht="13.15" customHeight="1">
      <c r="A10431" s="245" t="str">
        <f t="shared" si="326"/>
        <v>0057168041265427280</v>
      </c>
      <c r="B10431" s="217" t="s">
        <v>19891</v>
      </c>
      <c r="C10431" s="227" t="s">
        <v>24546</v>
      </c>
      <c r="D10431" s="227" t="s">
        <v>3106</v>
      </c>
      <c r="E10431" s="227" t="s">
        <v>24549</v>
      </c>
      <c r="F10431" s="227" t="s">
        <v>3106</v>
      </c>
      <c r="G10431" s="227" t="s">
        <v>3106</v>
      </c>
      <c r="H10431" s="228" t="s">
        <v>23524</v>
      </c>
      <c r="I10431" s="228" t="s">
        <v>24548</v>
      </c>
      <c r="J10431" s="201" t="str">
        <f t="shared" si="325"/>
        <v>9999</v>
      </c>
      <c r="K10431" s="228" t="s">
        <v>23203</v>
      </c>
      <c r="L10431" s="228" t="s">
        <v>23204</v>
      </c>
      <c r="M10431" s="229">
        <v>44806</v>
      </c>
      <c r="N10431" s="227" t="s">
        <v>23526</v>
      </c>
      <c r="O10431" s="243"/>
      <c r="P10431" s="227" t="s">
        <v>23527</v>
      </c>
      <c r="Q10431" s="243"/>
      <c r="S10431" s="354"/>
    </row>
    <row r="10432" spans="1:19" s="245" customFormat="1" ht="13.15" customHeight="1">
      <c r="A10432" s="245" t="str">
        <f t="shared" si="326"/>
        <v>1823288011265437347</v>
      </c>
      <c r="B10432" s="217" t="s">
        <v>19891</v>
      </c>
      <c r="C10432" s="227" t="s">
        <v>24550</v>
      </c>
      <c r="D10432" s="227" t="s">
        <v>3106</v>
      </c>
      <c r="E10432" s="227" t="s">
        <v>24551</v>
      </c>
      <c r="F10432" s="227" t="s">
        <v>3106</v>
      </c>
      <c r="G10432" s="227" t="s">
        <v>3106</v>
      </c>
      <c r="H10432" s="228" t="s">
        <v>23524</v>
      </c>
      <c r="I10432" s="228" t="s">
        <v>24552</v>
      </c>
      <c r="J10432" s="201" t="str">
        <f t="shared" si="325"/>
        <v>9999</v>
      </c>
      <c r="K10432" s="228" t="s">
        <v>23203</v>
      </c>
      <c r="L10432" s="228" t="s">
        <v>23204</v>
      </c>
      <c r="M10432" s="229">
        <v>44806</v>
      </c>
      <c r="N10432" s="227" t="s">
        <v>23526</v>
      </c>
      <c r="O10432" s="243"/>
      <c r="P10432" s="227" t="s">
        <v>23552</v>
      </c>
      <c r="Q10432" s="243"/>
      <c r="S10432" s="354"/>
    </row>
    <row r="10433" spans="1:19" s="245" customFormat="1" ht="13.15" customHeight="1">
      <c r="A10433" s="245" t="str">
        <f t="shared" si="326"/>
        <v>1823288021265437347</v>
      </c>
      <c r="B10433" s="217" t="s">
        <v>19891</v>
      </c>
      <c r="C10433" s="227" t="s">
        <v>24550</v>
      </c>
      <c r="D10433" s="227" t="s">
        <v>3106</v>
      </c>
      <c r="E10433" s="227" t="s">
        <v>24553</v>
      </c>
      <c r="F10433" s="227" t="s">
        <v>3106</v>
      </c>
      <c r="G10433" s="227" t="s">
        <v>3106</v>
      </c>
      <c r="H10433" s="228" t="s">
        <v>23524</v>
      </c>
      <c r="I10433" s="228" t="s">
        <v>24552</v>
      </c>
      <c r="J10433" s="201" t="str">
        <f t="shared" si="325"/>
        <v>9999</v>
      </c>
      <c r="K10433" s="228" t="s">
        <v>23203</v>
      </c>
      <c r="L10433" s="228" t="s">
        <v>23204</v>
      </c>
      <c r="M10433" s="229">
        <v>44806</v>
      </c>
      <c r="N10433" s="227" t="s">
        <v>23526</v>
      </c>
      <c r="O10433" s="243"/>
      <c r="P10433" s="227" t="s">
        <v>23552</v>
      </c>
      <c r="Q10433" s="243"/>
      <c r="S10433" s="354"/>
    </row>
    <row r="10434" spans="1:19" s="245" customFormat="1" ht="13.15" customHeight="1">
      <c r="A10434" s="245" t="str">
        <f t="shared" si="326"/>
        <v>1823288031265437347</v>
      </c>
      <c r="B10434" s="217" t="s">
        <v>19891</v>
      </c>
      <c r="C10434" s="227" t="s">
        <v>24550</v>
      </c>
      <c r="D10434" s="227" t="s">
        <v>3106</v>
      </c>
      <c r="E10434" s="227" t="s">
        <v>24554</v>
      </c>
      <c r="F10434" s="227" t="s">
        <v>3106</v>
      </c>
      <c r="G10434" s="227" t="s">
        <v>3106</v>
      </c>
      <c r="H10434" s="228" t="s">
        <v>23524</v>
      </c>
      <c r="I10434" s="228" t="s">
        <v>24552</v>
      </c>
      <c r="J10434" s="201" t="str">
        <f t="shared" si="325"/>
        <v>9999</v>
      </c>
      <c r="K10434" s="228" t="s">
        <v>23203</v>
      </c>
      <c r="L10434" s="228" t="s">
        <v>23204</v>
      </c>
      <c r="M10434" s="229">
        <v>44806</v>
      </c>
      <c r="N10434" s="227" t="s">
        <v>23526</v>
      </c>
      <c r="O10434" s="243"/>
      <c r="P10434" s="227" t="s">
        <v>23552</v>
      </c>
      <c r="Q10434" s="243"/>
      <c r="S10434" s="354"/>
    </row>
    <row r="10435" spans="1:19" s="245" customFormat="1" ht="13.15" customHeight="1">
      <c r="A10435" s="245" t="str">
        <f t="shared" si="326"/>
        <v>1823288041265437347</v>
      </c>
      <c r="B10435" s="217" t="s">
        <v>19891</v>
      </c>
      <c r="C10435" s="227" t="s">
        <v>24550</v>
      </c>
      <c r="D10435" s="227" t="s">
        <v>3106</v>
      </c>
      <c r="E10435" s="227" t="s">
        <v>24555</v>
      </c>
      <c r="F10435" s="227" t="s">
        <v>3106</v>
      </c>
      <c r="G10435" s="227" t="s">
        <v>3106</v>
      </c>
      <c r="H10435" s="228" t="s">
        <v>23524</v>
      </c>
      <c r="I10435" s="228" t="s">
        <v>24552</v>
      </c>
      <c r="J10435" s="201" t="str">
        <f t="shared" ref="J10435:J10498" si="327">B10435</f>
        <v>9999</v>
      </c>
      <c r="K10435" s="228" t="s">
        <v>23203</v>
      </c>
      <c r="L10435" s="228" t="s">
        <v>23204</v>
      </c>
      <c r="M10435" s="229">
        <v>44806</v>
      </c>
      <c r="N10435" s="227" t="s">
        <v>23526</v>
      </c>
      <c r="O10435" s="243"/>
      <c r="P10435" s="227" t="s">
        <v>23552</v>
      </c>
      <c r="Q10435" s="243"/>
      <c r="S10435" s="354"/>
    </row>
    <row r="10436" spans="1:19" s="245" customFormat="1" ht="13.15" customHeight="1">
      <c r="A10436" s="245" t="str">
        <f t="shared" si="326"/>
        <v>1782435011265466353</v>
      </c>
      <c r="B10436" s="217" t="s">
        <v>19891</v>
      </c>
      <c r="C10436" s="227" t="s">
        <v>24556</v>
      </c>
      <c r="D10436" s="227" t="s">
        <v>3106</v>
      </c>
      <c r="E10436" s="227" t="s">
        <v>24557</v>
      </c>
      <c r="F10436" s="227" t="s">
        <v>3106</v>
      </c>
      <c r="G10436" s="227" t="s">
        <v>3106</v>
      </c>
      <c r="H10436" s="228" t="s">
        <v>19904</v>
      </c>
      <c r="I10436" s="228" t="s">
        <v>24558</v>
      </c>
      <c r="J10436" s="201" t="str">
        <f t="shared" si="327"/>
        <v>9999</v>
      </c>
      <c r="K10436" s="228" t="s">
        <v>23203</v>
      </c>
      <c r="L10436" s="228" t="s">
        <v>23204</v>
      </c>
      <c r="M10436" s="229">
        <v>44806</v>
      </c>
      <c r="N10436" s="227" t="s">
        <v>19903</v>
      </c>
      <c r="O10436" s="243"/>
      <c r="P10436" s="227" t="s">
        <v>19905</v>
      </c>
      <c r="Q10436" s="243"/>
      <c r="S10436" s="354"/>
    </row>
    <row r="10437" spans="1:19" s="245" customFormat="1" ht="13.15" customHeight="1">
      <c r="A10437" s="245" t="str">
        <f t="shared" si="326"/>
        <v>1782435021265466353</v>
      </c>
      <c r="B10437" s="217" t="s">
        <v>19891</v>
      </c>
      <c r="C10437" s="227" t="s">
        <v>24556</v>
      </c>
      <c r="D10437" s="227" t="s">
        <v>3106</v>
      </c>
      <c r="E10437" s="227" t="s">
        <v>24559</v>
      </c>
      <c r="F10437" s="227" t="s">
        <v>3106</v>
      </c>
      <c r="G10437" s="227" t="s">
        <v>3106</v>
      </c>
      <c r="H10437" s="228" t="s">
        <v>19904</v>
      </c>
      <c r="I10437" s="228" t="s">
        <v>24558</v>
      </c>
      <c r="J10437" s="201" t="str">
        <f t="shared" si="327"/>
        <v>9999</v>
      </c>
      <c r="K10437" s="228" t="s">
        <v>23203</v>
      </c>
      <c r="L10437" s="228" t="s">
        <v>23204</v>
      </c>
      <c r="M10437" s="229">
        <v>44806</v>
      </c>
      <c r="N10437" s="227" t="s">
        <v>19903</v>
      </c>
      <c r="O10437" s="243"/>
      <c r="P10437" s="227" t="s">
        <v>19905</v>
      </c>
      <c r="Q10437" s="243"/>
      <c r="S10437" s="354"/>
    </row>
    <row r="10438" spans="1:19" s="245" customFormat="1" ht="13.15" customHeight="1">
      <c r="A10438" s="245" t="str">
        <f t="shared" si="326"/>
        <v>1782435031265466353</v>
      </c>
      <c r="B10438" s="217" t="s">
        <v>19891</v>
      </c>
      <c r="C10438" s="227" t="s">
        <v>24556</v>
      </c>
      <c r="D10438" s="227" t="s">
        <v>3106</v>
      </c>
      <c r="E10438" s="227" t="s">
        <v>24560</v>
      </c>
      <c r="F10438" s="227" t="s">
        <v>3106</v>
      </c>
      <c r="G10438" s="227" t="s">
        <v>3106</v>
      </c>
      <c r="H10438" s="228" t="s">
        <v>19904</v>
      </c>
      <c r="I10438" s="228" t="s">
        <v>24558</v>
      </c>
      <c r="J10438" s="201" t="str">
        <f t="shared" si="327"/>
        <v>9999</v>
      </c>
      <c r="K10438" s="228" t="s">
        <v>23203</v>
      </c>
      <c r="L10438" s="228" t="s">
        <v>23204</v>
      </c>
      <c r="M10438" s="229">
        <v>44806</v>
      </c>
      <c r="N10438" s="227" t="s">
        <v>19903</v>
      </c>
      <c r="O10438" s="243"/>
      <c r="P10438" s="227" t="s">
        <v>19905</v>
      </c>
      <c r="Q10438" s="243"/>
      <c r="S10438" s="354"/>
    </row>
    <row r="10439" spans="1:19" s="245" customFormat="1" ht="13.15" customHeight="1">
      <c r="A10439" s="245" t="str">
        <f t="shared" si="326"/>
        <v>1666836021265485932</v>
      </c>
      <c r="B10439" s="217" t="s">
        <v>19891</v>
      </c>
      <c r="C10439" s="227" t="s">
        <v>24561</v>
      </c>
      <c r="D10439" s="227" t="s">
        <v>3106</v>
      </c>
      <c r="E10439" s="227" t="s">
        <v>24562</v>
      </c>
      <c r="F10439" s="227" t="s">
        <v>3106</v>
      </c>
      <c r="G10439" s="227" t="s">
        <v>3106</v>
      </c>
      <c r="H10439" s="228" t="s">
        <v>19904</v>
      </c>
      <c r="I10439" s="228" t="s">
        <v>24563</v>
      </c>
      <c r="J10439" s="201" t="str">
        <f t="shared" si="327"/>
        <v>9999</v>
      </c>
      <c r="K10439" s="228" t="s">
        <v>23203</v>
      </c>
      <c r="L10439" s="228" t="s">
        <v>23204</v>
      </c>
      <c r="M10439" s="229">
        <v>44806</v>
      </c>
      <c r="N10439" s="227" t="s">
        <v>19903</v>
      </c>
      <c r="O10439" s="243"/>
      <c r="P10439" s="227" t="s">
        <v>19905</v>
      </c>
      <c r="Q10439" s="243"/>
      <c r="S10439" s="354"/>
    </row>
    <row r="10440" spans="1:19" s="245" customFormat="1" ht="13.15" customHeight="1">
      <c r="A10440" s="245" t="str">
        <f t="shared" si="326"/>
        <v>1666836031265485932</v>
      </c>
      <c r="B10440" s="217" t="s">
        <v>19891</v>
      </c>
      <c r="C10440" s="227" t="s">
        <v>24561</v>
      </c>
      <c r="D10440" s="227" t="s">
        <v>3106</v>
      </c>
      <c r="E10440" s="227" t="s">
        <v>24564</v>
      </c>
      <c r="F10440" s="227" t="s">
        <v>3106</v>
      </c>
      <c r="G10440" s="227" t="s">
        <v>3106</v>
      </c>
      <c r="H10440" s="228" t="s">
        <v>19904</v>
      </c>
      <c r="I10440" s="228" t="s">
        <v>24563</v>
      </c>
      <c r="J10440" s="201" t="str">
        <f t="shared" si="327"/>
        <v>9999</v>
      </c>
      <c r="K10440" s="228" t="s">
        <v>23203</v>
      </c>
      <c r="L10440" s="228" t="s">
        <v>23204</v>
      </c>
      <c r="M10440" s="229">
        <v>44806</v>
      </c>
      <c r="N10440" s="227" t="s">
        <v>19903</v>
      </c>
      <c r="O10440" s="243"/>
      <c r="P10440" s="227" t="s">
        <v>19905</v>
      </c>
      <c r="Q10440" s="243"/>
      <c r="S10440" s="354"/>
    </row>
    <row r="10441" spans="1:19" s="245" customFormat="1" ht="13.15" customHeight="1">
      <c r="A10441" s="245" t="str">
        <f t="shared" si="326"/>
        <v>1666836041265485932</v>
      </c>
      <c r="B10441" s="217" t="s">
        <v>19891</v>
      </c>
      <c r="C10441" s="227" t="s">
        <v>24561</v>
      </c>
      <c r="D10441" s="227" t="s">
        <v>3106</v>
      </c>
      <c r="E10441" s="227" t="s">
        <v>24565</v>
      </c>
      <c r="F10441" s="227" t="s">
        <v>3106</v>
      </c>
      <c r="G10441" s="227" t="s">
        <v>3106</v>
      </c>
      <c r="H10441" s="228" t="s">
        <v>19904</v>
      </c>
      <c r="I10441" s="228" t="s">
        <v>24563</v>
      </c>
      <c r="J10441" s="201" t="str">
        <f t="shared" si="327"/>
        <v>9999</v>
      </c>
      <c r="K10441" s="228" t="s">
        <v>23203</v>
      </c>
      <c r="L10441" s="228" t="s">
        <v>23204</v>
      </c>
      <c r="M10441" s="229">
        <v>44806</v>
      </c>
      <c r="N10441" s="227" t="s">
        <v>19903</v>
      </c>
      <c r="O10441" s="243"/>
      <c r="P10441" s="227" t="s">
        <v>19905</v>
      </c>
      <c r="Q10441" s="243"/>
      <c r="S10441" s="354"/>
    </row>
    <row r="10442" spans="1:19" s="245" customFormat="1" ht="13.15" customHeight="1">
      <c r="A10442" s="245" t="str">
        <f t="shared" si="326"/>
        <v>1666836051265485932</v>
      </c>
      <c r="B10442" s="217" t="s">
        <v>19891</v>
      </c>
      <c r="C10442" s="227" t="s">
        <v>24561</v>
      </c>
      <c r="D10442" s="227" t="s">
        <v>3106</v>
      </c>
      <c r="E10442" s="227" t="s">
        <v>24566</v>
      </c>
      <c r="F10442" s="227" t="s">
        <v>3106</v>
      </c>
      <c r="G10442" s="227" t="s">
        <v>3106</v>
      </c>
      <c r="H10442" s="228" t="s">
        <v>24036</v>
      </c>
      <c r="I10442" s="228" t="s">
        <v>24563</v>
      </c>
      <c r="J10442" s="201" t="str">
        <f t="shared" si="327"/>
        <v>9999</v>
      </c>
      <c r="K10442" s="228" t="s">
        <v>23203</v>
      </c>
      <c r="L10442" s="228" t="s">
        <v>23204</v>
      </c>
      <c r="M10442" s="229">
        <v>44806</v>
      </c>
      <c r="N10442" s="227" t="s">
        <v>24037</v>
      </c>
      <c r="O10442" s="243"/>
      <c r="P10442" s="227" t="s">
        <v>24037</v>
      </c>
      <c r="Q10442" s="243"/>
      <c r="S10442" s="354"/>
    </row>
    <row r="10443" spans="1:19" s="245" customFormat="1" ht="13.15" customHeight="1">
      <c r="A10443" s="245" t="str">
        <f t="shared" si="326"/>
        <v>1666836061265485932</v>
      </c>
      <c r="B10443" s="217" t="s">
        <v>19891</v>
      </c>
      <c r="C10443" s="227" t="s">
        <v>24561</v>
      </c>
      <c r="D10443" s="227" t="s">
        <v>3106</v>
      </c>
      <c r="E10443" s="227" t="s">
        <v>24567</v>
      </c>
      <c r="F10443" s="227" t="s">
        <v>3106</v>
      </c>
      <c r="G10443" s="227" t="s">
        <v>3106</v>
      </c>
      <c r="H10443" s="228" t="s">
        <v>19904</v>
      </c>
      <c r="I10443" s="228" t="s">
        <v>24563</v>
      </c>
      <c r="J10443" s="201" t="str">
        <f t="shared" si="327"/>
        <v>9999</v>
      </c>
      <c r="K10443" s="228" t="s">
        <v>23203</v>
      </c>
      <c r="L10443" s="228" t="s">
        <v>23204</v>
      </c>
      <c r="M10443" s="229">
        <v>44806</v>
      </c>
      <c r="N10443" s="227" t="s">
        <v>19903</v>
      </c>
      <c r="O10443" s="243"/>
      <c r="P10443" s="227" t="s">
        <v>19905</v>
      </c>
      <c r="Q10443" s="243"/>
      <c r="S10443" s="354"/>
    </row>
    <row r="10444" spans="1:19" s="245" customFormat="1" ht="13.15" customHeight="1">
      <c r="A10444" s="245" t="str">
        <f t="shared" si="326"/>
        <v>1666836071265485932</v>
      </c>
      <c r="B10444" s="217" t="s">
        <v>19891</v>
      </c>
      <c r="C10444" s="227" t="s">
        <v>24561</v>
      </c>
      <c r="D10444" s="227" t="s">
        <v>3106</v>
      </c>
      <c r="E10444" s="227" t="s">
        <v>24568</v>
      </c>
      <c r="F10444" s="227" t="s">
        <v>3106</v>
      </c>
      <c r="G10444" s="227" t="s">
        <v>3106</v>
      </c>
      <c r="H10444" s="228" t="s">
        <v>19904</v>
      </c>
      <c r="I10444" s="228" t="s">
        <v>24563</v>
      </c>
      <c r="J10444" s="201" t="str">
        <f t="shared" si="327"/>
        <v>9999</v>
      </c>
      <c r="K10444" s="228" t="s">
        <v>23203</v>
      </c>
      <c r="L10444" s="228" t="s">
        <v>23204</v>
      </c>
      <c r="M10444" s="229">
        <v>44806</v>
      </c>
      <c r="N10444" s="227" t="s">
        <v>19903</v>
      </c>
      <c r="O10444" s="243"/>
      <c r="P10444" s="227" t="s">
        <v>19905</v>
      </c>
      <c r="Q10444" s="243"/>
      <c r="S10444" s="354"/>
    </row>
    <row r="10445" spans="1:19" s="245" customFormat="1" ht="13.15" customHeight="1">
      <c r="A10445" s="245" t="str">
        <f t="shared" si="326"/>
        <v>1666836081265485932</v>
      </c>
      <c r="B10445" s="217" t="s">
        <v>19891</v>
      </c>
      <c r="C10445" s="227" t="s">
        <v>24561</v>
      </c>
      <c r="D10445" s="227" t="s">
        <v>3106</v>
      </c>
      <c r="E10445" s="227" t="s">
        <v>24569</v>
      </c>
      <c r="F10445" s="227" t="s">
        <v>3106</v>
      </c>
      <c r="G10445" s="227" t="s">
        <v>3106</v>
      </c>
      <c r="H10445" s="228" t="s">
        <v>19904</v>
      </c>
      <c r="I10445" s="228" t="s">
        <v>24563</v>
      </c>
      <c r="J10445" s="201" t="str">
        <f t="shared" si="327"/>
        <v>9999</v>
      </c>
      <c r="K10445" s="228" t="s">
        <v>23203</v>
      </c>
      <c r="L10445" s="228" t="s">
        <v>23204</v>
      </c>
      <c r="M10445" s="229">
        <v>44806</v>
      </c>
      <c r="N10445" s="227" t="s">
        <v>19903</v>
      </c>
      <c r="O10445" s="243"/>
      <c r="P10445" s="227" t="s">
        <v>19905</v>
      </c>
      <c r="Q10445" s="243"/>
      <c r="S10445" s="354"/>
    </row>
    <row r="10446" spans="1:19" s="245" customFormat="1" ht="13.15" customHeight="1">
      <c r="A10446" s="245" t="str">
        <f t="shared" si="326"/>
        <v>3450298011265708580</v>
      </c>
      <c r="B10446" s="217" t="s">
        <v>19891</v>
      </c>
      <c r="C10446" s="227" t="s">
        <v>24570</v>
      </c>
      <c r="D10446" s="227" t="s">
        <v>3106</v>
      </c>
      <c r="E10446" s="227" t="s">
        <v>24571</v>
      </c>
      <c r="F10446" s="227" t="s">
        <v>3106</v>
      </c>
      <c r="G10446" s="227" t="s">
        <v>3106</v>
      </c>
      <c r="H10446" s="228" t="s">
        <v>19904</v>
      </c>
      <c r="I10446" s="228" t="s">
        <v>24572</v>
      </c>
      <c r="J10446" s="201" t="str">
        <f t="shared" si="327"/>
        <v>9999</v>
      </c>
      <c r="K10446" s="228" t="s">
        <v>23203</v>
      </c>
      <c r="L10446" s="228" t="s">
        <v>23204</v>
      </c>
      <c r="M10446" s="229">
        <v>44806</v>
      </c>
      <c r="N10446" s="227" t="s">
        <v>19903</v>
      </c>
      <c r="O10446" s="243"/>
      <c r="P10446" s="227" t="s">
        <v>19905</v>
      </c>
      <c r="Q10446" s="243"/>
      <c r="S10446" s="354"/>
    </row>
    <row r="10447" spans="1:19" s="245" customFormat="1" ht="13.15" customHeight="1">
      <c r="A10447" s="245" t="str">
        <f t="shared" si="326"/>
        <v>3450298021265708580</v>
      </c>
      <c r="B10447" s="217" t="s">
        <v>19891</v>
      </c>
      <c r="C10447" s="227" t="s">
        <v>24570</v>
      </c>
      <c r="D10447" s="227" t="s">
        <v>3106</v>
      </c>
      <c r="E10447" s="227" t="s">
        <v>24573</v>
      </c>
      <c r="F10447" s="227" t="s">
        <v>3106</v>
      </c>
      <c r="G10447" s="227" t="s">
        <v>3106</v>
      </c>
      <c r="H10447" s="228" t="s">
        <v>19904</v>
      </c>
      <c r="I10447" s="228" t="s">
        <v>24572</v>
      </c>
      <c r="J10447" s="201" t="str">
        <f t="shared" si="327"/>
        <v>9999</v>
      </c>
      <c r="K10447" s="228" t="s">
        <v>23203</v>
      </c>
      <c r="L10447" s="228" t="s">
        <v>23204</v>
      </c>
      <c r="M10447" s="229">
        <v>44806</v>
      </c>
      <c r="N10447" s="227" t="s">
        <v>19903</v>
      </c>
      <c r="O10447" s="243"/>
      <c r="P10447" s="227" t="s">
        <v>19905</v>
      </c>
      <c r="Q10447" s="243"/>
      <c r="S10447" s="354"/>
    </row>
    <row r="10448" spans="1:19" s="245" customFormat="1" ht="13.15" customHeight="1">
      <c r="A10448" s="245" t="str">
        <f t="shared" si="326"/>
        <v>3450298031265708580</v>
      </c>
      <c r="B10448" s="217" t="s">
        <v>19891</v>
      </c>
      <c r="C10448" s="227" t="s">
        <v>24570</v>
      </c>
      <c r="D10448" s="227" t="s">
        <v>3106</v>
      </c>
      <c r="E10448" s="227" t="s">
        <v>24574</v>
      </c>
      <c r="F10448" s="227" t="s">
        <v>3106</v>
      </c>
      <c r="G10448" s="227" t="s">
        <v>3106</v>
      </c>
      <c r="H10448" s="228" t="s">
        <v>19904</v>
      </c>
      <c r="I10448" s="228" t="s">
        <v>24572</v>
      </c>
      <c r="J10448" s="201" t="str">
        <f t="shared" si="327"/>
        <v>9999</v>
      </c>
      <c r="K10448" s="228" t="s">
        <v>23203</v>
      </c>
      <c r="L10448" s="228" t="s">
        <v>23204</v>
      </c>
      <c r="M10448" s="229">
        <v>44806</v>
      </c>
      <c r="N10448" s="227" t="s">
        <v>19903</v>
      </c>
      <c r="O10448" s="243"/>
      <c r="P10448" s="227" t="s">
        <v>19905</v>
      </c>
      <c r="Q10448" s="243"/>
      <c r="S10448" s="354"/>
    </row>
    <row r="10449" spans="1:19" s="245" customFormat="1" ht="13.15" customHeight="1">
      <c r="A10449" s="245" t="str">
        <f t="shared" si="326"/>
        <v>3450298041265708580</v>
      </c>
      <c r="B10449" s="217" t="s">
        <v>19891</v>
      </c>
      <c r="C10449" s="227" t="s">
        <v>24570</v>
      </c>
      <c r="D10449" s="227" t="s">
        <v>3106</v>
      </c>
      <c r="E10449" s="227" t="s">
        <v>24575</v>
      </c>
      <c r="F10449" s="227" t="s">
        <v>3106</v>
      </c>
      <c r="G10449" s="227" t="s">
        <v>3106</v>
      </c>
      <c r="H10449" s="228" t="s">
        <v>19970</v>
      </c>
      <c r="I10449" s="228" t="s">
        <v>24572</v>
      </c>
      <c r="J10449" s="201" t="str">
        <f t="shared" si="327"/>
        <v>9999</v>
      </c>
      <c r="K10449" s="228" t="s">
        <v>23203</v>
      </c>
      <c r="L10449" s="228" t="s">
        <v>23204</v>
      </c>
      <c r="M10449" s="229">
        <v>44806</v>
      </c>
      <c r="N10449" s="227" t="s">
        <v>19969</v>
      </c>
      <c r="O10449" s="243"/>
      <c r="P10449" s="227" t="s">
        <v>19971</v>
      </c>
      <c r="Q10449" s="243"/>
      <c r="S10449" s="354"/>
    </row>
    <row r="10450" spans="1:19" s="245" customFormat="1" ht="13.15" customHeight="1">
      <c r="A10450" s="245" t="str">
        <f t="shared" si="326"/>
        <v>3450298051265708580</v>
      </c>
      <c r="B10450" s="217" t="s">
        <v>19891</v>
      </c>
      <c r="C10450" s="227" t="s">
        <v>24570</v>
      </c>
      <c r="D10450" s="227" t="s">
        <v>3106</v>
      </c>
      <c r="E10450" s="227" t="s">
        <v>24576</v>
      </c>
      <c r="F10450" s="227" t="s">
        <v>3106</v>
      </c>
      <c r="G10450" s="227" t="s">
        <v>3106</v>
      </c>
      <c r="H10450" s="228" t="s">
        <v>19904</v>
      </c>
      <c r="I10450" s="228" t="s">
        <v>24572</v>
      </c>
      <c r="J10450" s="201" t="str">
        <f t="shared" si="327"/>
        <v>9999</v>
      </c>
      <c r="K10450" s="228" t="s">
        <v>23203</v>
      </c>
      <c r="L10450" s="228" t="s">
        <v>23204</v>
      </c>
      <c r="M10450" s="229">
        <v>44806</v>
      </c>
      <c r="N10450" s="227" t="s">
        <v>19903</v>
      </c>
      <c r="O10450" s="243"/>
      <c r="P10450" s="227" t="s">
        <v>19905</v>
      </c>
      <c r="Q10450" s="243"/>
      <c r="S10450" s="354"/>
    </row>
    <row r="10451" spans="1:19" s="245" customFormat="1" ht="13.15" customHeight="1">
      <c r="A10451" s="245" t="str">
        <f t="shared" si="326"/>
        <v>3450298061265708580</v>
      </c>
      <c r="B10451" s="217" t="s">
        <v>19891</v>
      </c>
      <c r="C10451" s="227" t="s">
        <v>24570</v>
      </c>
      <c r="D10451" s="227" t="s">
        <v>3106</v>
      </c>
      <c r="E10451" s="227" t="s">
        <v>24577</v>
      </c>
      <c r="F10451" s="227" t="s">
        <v>3106</v>
      </c>
      <c r="G10451" s="227" t="s">
        <v>3106</v>
      </c>
      <c r="H10451" s="228" t="s">
        <v>19904</v>
      </c>
      <c r="I10451" s="228" t="s">
        <v>24572</v>
      </c>
      <c r="J10451" s="201" t="str">
        <f t="shared" si="327"/>
        <v>9999</v>
      </c>
      <c r="K10451" s="228" t="s">
        <v>23203</v>
      </c>
      <c r="L10451" s="228" t="s">
        <v>23204</v>
      </c>
      <c r="M10451" s="229">
        <v>44806</v>
      </c>
      <c r="N10451" s="227" t="s">
        <v>19903</v>
      </c>
      <c r="O10451" s="243"/>
      <c r="P10451" s="227" t="s">
        <v>19905</v>
      </c>
      <c r="Q10451" s="243"/>
      <c r="S10451" s="354"/>
    </row>
    <row r="10452" spans="1:19" s="245" customFormat="1" ht="13.15" customHeight="1">
      <c r="A10452" s="245" t="str">
        <f t="shared" si="326"/>
        <v>3450298071265708580</v>
      </c>
      <c r="B10452" s="217" t="s">
        <v>19891</v>
      </c>
      <c r="C10452" s="227" t="s">
        <v>24570</v>
      </c>
      <c r="D10452" s="227" t="s">
        <v>3106</v>
      </c>
      <c r="E10452" s="227" t="s">
        <v>24578</v>
      </c>
      <c r="F10452" s="227" t="s">
        <v>3106</v>
      </c>
      <c r="G10452" s="227" t="s">
        <v>3106</v>
      </c>
      <c r="H10452" s="228" t="s">
        <v>19904</v>
      </c>
      <c r="I10452" s="228" t="s">
        <v>24572</v>
      </c>
      <c r="J10452" s="201" t="str">
        <f t="shared" si="327"/>
        <v>9999</v>
      </c>
      <c r="K10452" s="228" t="s">
        <v>23203</v>
      </c>
      <c r="L10452" s="228" t="s">
        <v>23204</v>
      </c>
      <c r="M10452" s="229">
        <v>44806</v>
      </c>
      <c r="N10452" s="227" t="s">
        <v>19903</v>
      </c>
      <c r="O10452" s="243"/>
      <c r="P10452" s="227" t="s">
        <v>19905</v>
      </c>
      <c r="Q10452" s="243"/>
      <c r="S10452" s="354"/>
    </row>
    <row r="10453" spans="1:19" s="245" customFormat="1" ht="13.15" customHeight="1">
      <c r="A10453" s="245" t="str">
        <f t="shared" si="326"/>
        <v>3450298081265708580</v>
      </c>
      <c r="B10453" s="217" t="s">
        <v>19891</v>
      </c>
      <c r="C10453" s="227" t="s">
        <v>24570</v>
      </c>
      <c r="D10453" s="227" t="s">
        <v>3106</v>
      </c>
      <c r="E10453" s="227" t="s">
        <v>24579</v>
      </c>
      <c r="F10453" s="227" t="s">
        <v>3106</v>
      </c>
      <c r="G10453" s="227" t="s">
        <v>3106</v>
      </c>
      <c r="H10453" s="228" t="s">
        <v>19904</v>
      </c>
      <c r="I10453" s="228" t="s">
        <v>24572</v>
      </c>
      <c r="J10453" s="201" t="str">
        <f t="shared" si="327"/>
        <v>9999</v>
      </c>
      <c r="K10453" s="228" t="s">
        <v>23203</v>
      </c>
      <c r="L10453" s="228" t="s">
        <v>23204</v>
      </c>
      <c r="M10453" s="229">
        <v>44806</v>
      </c>
      <c r="N10453" s="227" t="s">
        <v>19903</v>
      </c>
      <c r="O10453" s="243"/>
      <c r="P10453" s="227" t="s">
        <v>19905</v>
      </c>
      <c r="Q10453" s="243"/>
      <c r="S10453" s="354"/>
    </row>
    <row r="10454" spans="1:19" s="245" customFormat="1" ht="13.15" customHeight="1">
      <c r="A10454" s="245" t="str">
        <f t="shared" si="326"/>
        <v>1304172101265723837</v>
      </c>
      <c r="B10454" s="217" t="s">
        <v>19891</v>
      </c>
      <c r="C10454" s="227" t="s">
        <v>24580</v>
      </c>
      <c r="D10454" s="227" t="s">
        <v>3106</v>
      </c>
      <c r="E10454" s="227" t="s">
        <v>24581</v>
      </c>
      <c r="F10454" s="227" t="s">
        <v>3106</v>
      </c>
      <c r="G10454" s="227" t="s">
        <v>3106</v>
      </c>
      <c r="H10454" s="228" t="s">
        <v>19904</v>
      </c>
      <c r="I10454" s="228" t="s">
        <v>24582</v>
      </c>
      <c r="J10454" s="201" t="str">
        <f t="shared" si="327"/>
        <v>9999</v>
      </c>
      <c r="K10454" s="228" t="s">
        <v>23203</v>
      </c>
      <c r="L10454" s="228" t="s">
        <v>23204</v>
      </c>
      <c r="M10454" s="229">
        <v>44806</v>
      </c>
      <c r="N10454" s="227" t="s">
        <v>19903</v>
      </c>
      <c r="O10454" s="243"/>
      <c r="P10454" s="227" t="s">
        <v>24082</v>
      </c>
      <c r="Q10454" s="243"/>
      <c r="S10454" s="354"/>
    </row>
    <row r="10455" spans="1:19" s="245" customFormat="1" ht="13.15" customHeight="1">
      <c r="A10455" s="245" t="str">
        <f t="shared" ref="A10455:A10518" si="328">E10455&amp;C10455</f>
        <v>3633463011265723837</v>
      </c>
      <c r="B10455" s="217" t="s">
        <v>19891</v>
      </c>
      <c r="C10455" s="227" t="s">
        <v>24580</v>
      </c>
      <c r="D10455" s="227" t="s">
        <v>3106</v>
      </c>
      <c r="E10455" s="227" t="s">
        <v>24583</v>
      </c>
      <c r="F10455" s="227" t="s">
        <v>3106</v>
      </c>
      <c r="G10455" s="227" t="s">
        <v>3106</v>
      </c>
      <c r="H10455" s="228" t="s">
        <v>19931</v>
      </c>
      <c r="I10455" s="228" t="s">
        <v>24584</v>
      </c>
      <c r="J10455" s="201" t="str">
        <f t="shared" si="327"/>
        <v>9999</v>
      </c>
      <c r="K10455" s="228" t="s">
        <v>23203</v>
      </c>
      <c r="L10455" s="228" t="s">
        <v>23204</v>
      </c>
      <c r="M10455" s="229">
        <v>44806</v>
      </c>
      <c r="N10455" s="227" t="s">
        <v>19930</v>
      </c>
      <c r="O10455" s="243"/>
      <c r="P10455" s="227" t="s">
        <v>19932</v>
      </c>
      <c r="Q10455" s="243"/>
      <c r="S10455" s="354"/>
    </row>
    <row r="10456" spans="1:19" s="245" customFormat="1" ht="13.15" customHeight="1">
      <c r="A10456" s="245" t="str">
        <f t="shared" si="328"/>
        <v>3633463021265723837</v>
      </c>
      <c r="B10456" s="217" t="s">
        <v>19891</v>
      </c>
      <c r="C10456" s="227" t="s">
        <v>24580</v>
      </c>
      <c r="D10456" s="227" t="s">
        <v>3106</v>
      </c>
      <c r="E10456" s="227" t="s">
        <v>24585</v>
      </c>
      <c r="F10456" s="227" t="s">
        <v>3106</v>
      </c>
      <c r="G10456" s="227" t="s">
        <v>3106</v>
      </c>
      <c r="H10456" s="228" t="s">
        <v>19931</v>
      </c>
      <c r="I10456" s="228" t="s">
        <v>24584</v>
      </c>
      <c r="J10456" s="201" t="str">
        <f t="shared" si="327"/>
        <v>9999</v>
      </c>
      <c r="K10456" s="228" t="s">
        <v>23203</v>
      </c>
      <c r="L10456" s="228" t="s">
        <v>23204</v>
      </c>
      <c r="M10456" s="229">
        <v>44806</v>
      </c>
      <c r="N10456" s="227" t="s">
        <v>19930</v>
      </c>
      <c r="O10456" s="243"/>
      <c r="P10456" s="227" t="s">
        <v>19932</v>
      </c>
      <c r="Q10456" s="243"/>
      <c r="S10456" s="354"/>
    </row>
    <row r="10457" spans="1:19" s="245" customFormat="1" ht="13.15" customHeight="1">
      <c r="A10457" s="245" t="str">
        <f t="shared" si="328"/>
        <v>0898306011275532863</v>
      </c>
      <c r="B10457" s="217" t="s">
        <v>19891</v>
      </c>
      <c r="C10457" s="227" t="s">
        <v>24586</v>
      </c>
      <c r="D10457" s="227" t="s">
        <v>3106</v>
      </c>
      <c r="E10457" s="227" t="s">
        <v>24587</v>
      </c>
      <c r="F10457" s="227" t="s">
        <v>3106</v>
      </c>
      <c r="G10457" s="227" t="s">
        <v>3106</v>
      </c>
      <c r="H10457" s="228" t="s">
        <v>19904</v>
      </c>
      <c r="I10457" s="228" t="s">
        <v>24588</v>
      </c>
      <c r="J10457" s="201" t="str">
        <f t="shared" si="327"/>
        <v>9999</v>
      </c>
      <c r="K10457" s="228" t="s">
        <v>23203</v>
      </c>
      <c r="L10457" s="228" t="s">
        <v>23204</v>
      </c>
      <c r="M10457" s="229">
        <v>44806</v>
      </c>
      <c r="N10457" s="227" t="s">
        <v>19903</v>
      </c>
      <c r="O10457" s="243"/>
      <c r="P10457" s="227" t="s">
        <v>19905</v>
      </c>
      <c r="Q10457" s="243"/>
      <c r="S10457" s="354"/>
    </row>
    <row r="10458" spans="1:19" s="245" customFormat="1" ht="13.15" customHeight="1">
      <c r="A10458" s="245" t="str">
        <f t="shared" si="328"/>
        <v>0898306021275532863</v>
      </c>
      <c r="B10458" s="217" t="s">
        <v>19891</v>
      </c>
      <c r="C10458" s="227" t="s">
        <v>24586</v>
      </c>
      <c r="D10458" s="227" t="s">
        <v>3106</v>
      </c>
      <c r="E10458" s="227" t="s">
        <v>24589</v>
      </c>
      <c r="F10458" s="227" t="s">
        <v>3106</v>
      </c>
      <c r="G10458" s="227" t="s">
        <v>3106</v>
      </c>
      <c r="H10458" s="228" t="s">
        <v>19904</v>
      </c>
      <c r="I10458" s="228" t="s">
        <v>24588</v>
      </c>
      <c r="J10458" s="201" t="str">
        <f t="shared" si="327"/>
        <v>9999</v>
      </c>
      <c r="K10458" s="228" t="s">
        <v>23203</v>
      </c>
      <c r="L10458" s="228" t="s">
        <v>23204</v>
      </c>
      <c r="M10458" s="229">
        <v>44806</v>
      </c>
      <c r="N10458" s="227" t="s">
        <v>19903</v>
      </c>
      <c r="O10458" s="243"/>
      <c r="P10458" s="227" t="s">
        <v>19905</v>
      </c>
      <c r="Q10458" s="243"/>
      <c r="S10458" s="354"/>
    </row>
    <row r="10459" spans="1:19" s="245" customFormat="1" ht="13.15" customHeight="1">
      <c r="A10459" s="245" t="str">
        <f t="shared" si="328"/>
        <v>0898306031275532863</v>
      </c>
      <c r="B10459" s="217" t="s">
        <v>19891</v>
      </c>
      <c r="C10459" s="227" t="s">
        <v>24586</v>
      </c>
      <c r="D10459" s="227" t="s">
        <v>3106</v>
      </c>
      <c r="E10459" s="227" t="s">
        <v>24590</v>
      </c>
      <c r="F10459" s="227" t="s">
        <v>3106</v>
      </c>
      <c r="G10459" s="227" t="s">
        <v>3106</v>
      </c>
      <c r="H10459" s="228" t="s">
        <v>19904</v>
      </c>
      <c r="I10459" s="228" t="s">
        <v>24588</v>
      </c>
      <c r="J10459" s="201" t="str">
        <f t="shared" si="327"/>
        <v>9999</v>
      </c>
      <c r="K10459" s="228" t="s">
        <v>23203</v>
      </c>
      <c r="L10459" s="228" t="s">
        <v>23204</v>
      </c>
      <c r="M10459" s="229">
        <v>44806</v>
      </c>
      <c r="N10459" s="227" t="s">
        <v>19903</v>
      </c>
      <c r="O10459" s="243"/>
      <c r="P10459" s="227" t="s">
        <v>19905</v>
      </c>
      <c r="Q10459" s="243"/>
      <c r="S10459" s="354"/>
    </row>
    <row r="10460" spans="1:19" s="245" customFormat="1" ht="13.15" customHeight="1">
      <c r="A10460" s="245" t="str">
        <f t="shared" si="328"/>
        <v>0898306041275532863</v>
      </c>
      <c r="B10460" s="217" t="s">
        <v>19891</v>
      </c>
      <c r="C10460" s="227" t="s">
        <v>24586</v>
      </c>
      <c r="D10460" s="227" t="s">
        <v>3106</v>
      </c>
      <c r="E10460" s="227" t="s">
        <v>24591</v>
      </c>
      <c r="F10460" s="227" t="s">
        <v>3106</v>
      </c>
      <c r="G10460" s="227" t="s">
        <v>3106</v>
      </c>
      <c r="H10460" s="228" t="s">
        <v>19904</v>
      </c>
      <c r="I10460" s="228" t="s">
        <v>24588</v>
      </c>
      <c r="J10460" s="201" t="str">
        <f t="shared" si="327"/>
        <v>9999</v>
      </c>
      <c r="K10460" s="228" t="s">
        <v>23203</v>
      </c>
      <c r="L10460" s="228" t="s">
        <v>23204</v>
      </c>
      <c r="M10460" s="229">
        <v>44806</v>
      </c>
      <c r="N10460" s="227" t="s">
        <v>19903</v>
      </c>
      <c r="O10460" s="243"/>
      <c r="P10460" s="227" t="s">
        <v>23526</v>
      </c>
      <c r="Q10460" s="243"/>
      <c r="S10460" s="354"/>
    </row>
    <row r="10461" spans="1:19" s="245" customFormat="1" ht="13.15" customHeight="1">
      <c r="A10461" s="245" t="str">
        <f t="shared" si="328"/>
        <v>0898306051275532863</v>
      </c>
      <c r="B10461" s="217" t="s">
        <v>19891</v>
      </c>
      <c r="C10461" s="227" t="s">
        <v>24586</v>
      </c>
      <c r="D10461" s="227" t="s">
        <v>3106</v>
      </c>
      <c r="E10461" s="227" t="s">
        <v>24592</v>
      </c>
      <c r="F10461" s="227" t="s">
        <v>3106</v>
      </c>
      <c r="G10461" s="227" t="s">
        <v>3106</v>
      </c>
      <c r="H10461" s="228" t="s">
        <v>19904</v>
      </c>
      <c r="I10461" s="228" t="s">
        <v>24588</v>
      </c>
      <c r="J10461" s="201" t="str">
        <f t="shared" si="327"/>
        <v>9999</v>
      </c>
      <c r="K10461" s="228" t="s">
        <v>23203</v>
      </c>
      <c r="L10461" s="228" t="s">
        <v>23204</v>
      </c>
      <c r="M10461" s="229">
        <v>44806</v>
      </c>
      <c r="N10461" s="227" t="s">
        <v>19903</v>
      </c>
      <c r="O10461" s="243"/>
      <c r="P10461" s="227" t="s">
        <v>23526</v>
      </c>
      <c r="Q10461" s="243"/>
      <c r="S10461" s="354"/>
    </row>
    <row r="10462" spans="1:19" s="245" customFormat="1" ht="13.15" customHeight="1">
      <c r="A10462" s="245" t="str">
        <f t="shared" si="328"/>
        <v>0898306061275532863</v>
      </c>
      <c r="B10462" s="217" t="s">
        <v>19891</v>
      </c>
      <c r="C10462" s="227" t="s">
        <v>24586</v>
      </c>
      <c r="D10462" s="227" t="s">
        <v>3106</v>
      </c>
      <c r="E10462" s="227" t="s">
        <v>24593</v>
      </c>
      <c r="F10462" s="227" t="s">
        <v>3106</v>
      </c>
      <c r="G10462" s="227" t="s">
        <v>3106</v>
      </c>
      <c r="H10462" s="228" t="s">
        <v>19904</v>
      </c>
      <c r="I10462" s="228" t="s">
        <v>24588</v>
      </c>
      <c r="J10462" s="201" t="str">
        <f t="shared" si="327"/>
        <v>9999</v>
      </c>
      <c r="K10462" s="228" t="s">
        <v>23203</v>
      </c>
      <c r="L10462" s="228" t="s">
        <v>23204</v>
      </c>
      <c r="M10462" s="229">
        <v>44806</v>
      </c>
      <c r="N10462" s="227" t="s">
        <v>19903</v>
      </c>
      <c r="O10462" s="243"/>
      <c r="P10462" s="227" t="s">
        <v>23526</v>
      </c>
      <c r="Q10462" s="243"/>
      <c r="S10462" s="354"/>
    </row>
    <row r="10463" spans="1:19" s="245" customFormat="1" ht="13.15" customHeight="1">
      <c r="A10463" s="245" t="str">
        <f t="shared" si="328"/>
        <v>0898306071275532863</v>
      </c>
      <c r="B10463" s="217" t="s">
        <v>19891</v>
      </c>
      <c r="C10463" s="227" t="s">
        <v>24586</v>
      </c>
      <c r="D10463" s="227" t="s">
        <v>3106</v>
      </c>
      <c r="E10463" s="227" t="s">
        <v>24594</v>
      </c>
      <c r="F10463" s="227" t="s">
        <v>3106</v>
      </c>
      <c r="G10463" s="227" t="s">
        <v>3106</v>
      </c>
      <c r="H10463" s="228" t="s">
        <v>19904</v>
      </c>
      <c r="I10463" s="228" t="s">
        <v>24588</v>
      </c>
      <c r="J10463" s="201" t="str">
        <f t="shared" si="327"/>
        <v>9999</v>
      </c>
      <c r="K10463" s="228" t="s">
        <v>23203</v>
      </c>
      <c r="L10463" s="228" t="s">
        <v>23204</v>
      </c>
      <c r="M10463" s="229">
        <v>44806</v>
      </c>
      <c r="N10463" s="227" t="s">
        <v>19903</v>
      </c>
      <c r="O10463" s="243"/>
      <c r="P10463" s="227" t="s">
        <v>23526</v>
      </c>
      <c r="Q10463" s="243"/>
      <c r="S10463" s="354"/>
    </row>
    <row r="10464" spans="1:19" s="245" customFormat="1" ht="13.15" customHeight="1">
      <c r="A10464" s="245" t="str">
        <f t="shared" si="328"/>
        <v>0898306081275532863</v>
      </c>
      <c r="B10464" s="217" t="s">
        <v>19891</v>
      </c>
      <c r="C10464" s="227" t="s">
        <v>24586</v>
      </c>
      <c r="D10464" s="227" t="s">
        <v>3106</v>
      </c>
      <c r="E10464" s="227" t="s">
        <v>24595</v>
      </c>
      <c r="F10464" s="227" t="s">
        <v>3106</v>
      </c>
      <c r="G10464" s="227" t="s">
        <v>3106</v>
      </c>
      <c r="H10464" s="228" t="s">
        <v>19904</v>
      </c>
      <c r="I10464" s="228" t="s">
        <v>24588</v>
      </c>
      <c r="J10464" s="201" t="str">
        <f t="shared" si="327"/>
        <v>9999</v>
      </c>
      <c r="K10464" s="228" t="s">
        <v>23203</v>
      </c>
      <c r="L10464" s="228" t="s">
        <v>23204</v>
      </c>
      <c r="M10464" s="229">
        <v>44806</v>
      </c>
      <c r="N10464" s="227" t="s">
        <v>19903</v>
      </c>
      <c r="O10464" s="243"/>
      <c r="P10464" s="227" t="s">
        <v>23526</v>
      </c>
      <c r="Q10464" s="243"/>
      <c r="S10464" s="354"/>
    </row>
    <row r="10465" spans="1:19" s="245" customFormat="1" ht="13.15" customHeight="1">
      <c r="A10465" s="245" t="str">
        <f t="shared" si="328"/>
        <v>0401515011275537847</v>
      </c>
      <c r="B10465" s="217" t="s">
        <v>19891</v>
      </c>
      <c r="C10465" s="227" t="s">
        <v>24596</v>
      </c>
      <c r="D10465" s="227" t="s">
        <v>3106</v>
      </c>
      <c r="E10465" s="227" t="s">
        <v>24597</v>
      </c>
      <c r="F10465" s="227" t="s">
        <v>3106</v>
      </c>
      <c r="G10465" s="227" t="s">
        <v>3106</v>
      </c>
      <c r="H10465" s="228" t="s">
        <v>19904</v>
      </c>
      <c r="I10465" s="228" t="s">
        <v>24598</v>
      </c>
      <c r="J10465" s="201" t="str">
        <f t="shared" si="327"/>
        <v>9999</v>
      </c>
      <c r="K10465" s="228" t="s">
        <v>23203</v>
      </c>
      <c r="L10465" s="228" t="s">
        <v>23204</v>
      </c>
      <c r="M10465" s="229">
        <v>44806</v>
      </c>
      <c r="N10465" s="227" t="s">
        <v>19903</v>
      </c>
      <c r="O10465" s="243"/>
      <c r="P10465" s="227" t="s">
        <v>19905</v>
      </c>
      <c r="Q10465" s="243"/>
      <c r="S10465" s="354"/>
    </row>
    <row r="10466" spans="1:19" s="245" customFormat="1" ht="13.15" customHeight="1">
      <c r="A10466" s="245" t="str">
        <f t="shared" si="328"/>
        <v>0401515021275537847</v>
      </c>
      <c r="B10466" s="217" t="s">
        <v>19891</v>
      </c>
      <c r="C10466" s="227" t="s">
        <v>24596</v>
      </c>
      <c r="D10466" s="227" t="s">
        <v>3106</v>
      </c>
      <c r="E10466" s="227" t="s">
        <v>24599</v>
      </c>
      <c r="F10466" s="227" t="s">
        <v>3106</v>
      </c>
      <c r="G10466" s="227" t="s">
        <v>3106</v>
      </c>
      <c r="H10466" s="228" t="s">
        <v>19904</v>
      </c>
      <c r="I10466" s="228" t="s">
        <v>24598</v>
      </c>
      <c r="J10466" s="201" t="str">
        <f t="shared" si="327"/>
        <v>9999</v>
      </c>
      <c r="K10466" s="228" t="s">
        <v>23203</v>
      </c>
      <c r="L10466" s="228" t="s">
        <v>23204</v>
      </c>
      <c r="M10466" s="229">
        <v>44806</v>
      </c>
      <c r="N10466" s="227" t="s">
        <v>19903</v>
      </c>
      <c r="O10466" s="243"/>
      <c r="P10466" s="227" t="s">
        <v>19905</v>
      </c>
      <c r="Q10466" s="243"/>
      <c r="S10466" s="354"/>
    </row>
    <row r="10467" spans="1:19" s="245" customFormat="1" ht="13.15" customHeight="1">
      <c r="A10467" s="245" t="str">
        <f t="shared" si="328"/>
        <v>0401515031275537847</v>
      </c>
      <c r="B10467" s="217" t="s">
        <v>19891</v>
      </c>
      <c r="C10467" s="227" t="s">
        <v>24596</v>
      </c>
      <c r="D10467" s="227" t="s">
        <v>3106</v>
      </c>
      <c r="E10467" s="227" t="s">
        <v>24600</v>
      </c>
      <c r="F10467" s="227" t="s">
        <v>3106</v>
      </c>
      <c r="G10467" s="227" t="s">
        <v>3106</v>
      </c>
      <c r="H10467" s="228" t="s">
        <v>19904</v>
      </c>
      <c r="I10467" s="228" t="s">
        <v>24598</v>
      </c>
      <c r="J10467" s="201" t="str">
        <f t="shared" si="327"/>
        <v>9999</v>
      </c>
      <c r="K10467" s="228" t="s">
        <v>23203</v>
      </c>
      <c r="L10467" s="228" t="s">
        <v>23204</v>
      </c>
      <c r="M10467" s="229">
        <v>44806</v>
      </c>
      <c r="N10467" s="227" t="s">
        <v>19903</v>
      </c>
      <c r="O10467" s="243"/>
      <c r="P10467" s="227" t="s">
        <v>19905</v>
      </c>
      <c r="Q10467" s="243"/>
      <c r="S10467" s="354"/>
    </row>
    <row r="10468" spans="1:19" s="245" customFormat="1" ht="13.15" customHeight="1">
      <c r="A10468" s="245" t="str">
        <f t="shared" si="328"/>
        <v>0401515041275537847</v>
      </c>
      <c r="B10468" s="217" t="s">
        <v>19891</v>
      </c>
      <c r="C10468" s="227" t="s">
        <v>24596</v>
      </c>
      <c r="D10468" s="227" t="s">
        <v>3106</v>
      </c>
      <c r="E10468" s="227" t="s">
        <v>24601</v>
      </c>
      <c r="F10468" s="227" t="s">
        <v>3106</v>
      </c>
      <c r="G10468" s="227" t="s">
        <v>3106</v>
      </c>
      <c r="H10468" s="228" t="s">
        <v>19904</v>
      </c>
      <c r="I10468" s="228" t="s">
        <v>24598</v>
      </c>
      <c r="J10468" s="201" t="str">
        <f t="shared" si="327"/>
        <v>9999</v>
      </c>
      <c r="K10468" s="228" t="s">
        <v>23203</v>
      </c>
      <c r="L10468" s="228" t="s">
        <v>23204</v>
      </c>
      <c r="M10468" s="229">
        <v>44806</v>
      </c>
      <c r="N10468" s="227" t="s">
        <v>19903</v>
      </c>
      <c r="O10468" s="243"/>
      <c r="P10468" s="227" t="s">
        <v>19905</v>
      </c>
      <c r="Q10468" s="243"/>
      <c r="S10468" s="354"/>
    </row>
    <row r="10469" spans="1:19" s="245" customFormat="1" ht="13.15" customHeight="1">
      <c r="A10469" s="245" t="str">
        <f t="shared" si="328"/>
        <v>0298218031275574196</v>
      </c>
      <c r="B10469" s="217" t="s">
        <v>19891</v>
      </c>
      <c r="C10469" s="227" t="s">
        <v>24602</v>
      </c>
      <c r="D10469" s="227" t="s">
        <v>3106</v>
      </c>
      <c r="E10469" s="227" t="s">
        <v>24603</v>
      </c>
      <c r="F10469" s="227" t="s">
        <v>3106</v>
      </c>
      <c r="G10469" s="227" t="s">
        <v>3106</v>
      </c>
      <c r="H10469" s="228" t="s">
        <v>19904</v>
      </c>
      <c r="I10469" s="228" t="s">
        <v>24604</v>
      </c>
      <c r="J10469" s="201" t="str">
        <f t="shared" si="327"/>
        <v>9999</v>
      </c>
      <c r="K10469" s="228" t="s">
        <v>23203</v>
      </c>
      <c r="L10469" s="228" t="s">
        <v>23204</v>
      </c>
      <c r="M10469" s="229">
        <v>44806</v>
      </c>
      <c r="N10469" s="227" t="s">
        <v>19903</v>
      </c>
      <c r="O10469" s="243"/>
      <c r="P10469" s="227" t="s">
        <v>19975</v>
      </c>
      <c r="Q10469" s="243"/>
      <c r="S10469" s="354"/>
    </row>
    <row r="10470" spans="1:19" s="245" customFormat="1" ht="13.15" customHeight="1">
      <c r="A10470" s="245" t="str">
        <f t="shared" si="328"/>
        <v>0298218041275574196</v>
      </c>
      <c r="B10470" s="217" t="s">
        <v>19891</v>
      </c>
      <c r="C10470" s="227" t="s">
        <v>24602</v>
      </c>
      <c r="D10470" s="227" t="s">
        <v>3106</v>
      </c>
      <c r="E10470" s="227" t="s">
        <v>24605</v>
      </c>
      <c r="F10470" s="227" t="s">
        <v>3106</v>
      </c>
      <c r="G10470" s="227" t="s">
        <v>3106</v>
      </c>
      <c r="H10470" s="228" t="s">
        <v>19904</v>
      </c>
      <c r="I10470" s="228" t="s">
        <v>24604</v>
      </c>
      <c r="J10470" s="201" t="str">
        <f t="shared" si="327"/>
        <v>9999</v>
      </c>
      <c r="K10470" s="228" t="s">
        <v>23203</v>
      </c>
      <c r="L10470" s="228" t="s">
        <v>23204</v>
      </c>
      <c r="M10470" s="229">
        <v>44806</v>
      </c>
      <c r="N10470" s="227" t="s">
        <v>19903</v>
      </c>
      <c r="O10470" s="243"/>
      <c r="P10470" s="227" t="s">
        <v>19975</v>
      </c>
      <c r="Q10470" s="243"/>
      <c r="S10470" s="354"/>
    </row>
    <row r="10471" spans="1:19" s="245" customFormat="1" ht="13.15" customHeight="1">
      <c r="A10471" s="245" t="str">
        <f t="shared" si="328"/>
        <v>0298218051275574196</v>
      </c>
      <c r="B10471" s="217" t="s">
        <v>19891</v>
      </c>
      <c r="C10471" s="227" t="s">
        <v>24602</v>
      </c>
      <c r="D10471" s="227" t="s">
        <v>3106</v>
      </c>
      <c r="E10471" s="227" t="s">
        <v>24606</v>
      </c>
      <c r="F10471" s="227" t="s">
        <v>3106</v>
      </c>
      <c r="G10471" s="227" t="s">
        <v>3106</v>
      </c>
      <c r="H10471" s="228" t="s">
        <v>19904</v>
      </c>
      <c r="I10471" s="228" t="s">
        <v>24604</v>
      </c>
      <c r="J10471" s="201" t="str">
        <f t="shared" si="327"/>
        <v>9999</v>
      </c>
      <c r="K10471" s="228" t="s">
        <v>23203</v>
      </c>
      <c r="L10471" s="228" t="s">
        <v>23204</v>
      </c>
      <c r="M10471" s="229">
        <v>44806</v>
      </c>
      <c r="N10471" s="227" t="s">
        <v>19903</v>
      </c>
      <c r="O10471" s="243"/>
      <c r="P10471" s="227" t="s">
        <v>19975</v>
      </c>
      <c r="Q10471" s="243"/>
      <c r="S10471" s="354"/>
    </row>
    <row r="10472" spans="1:19" s="245" customFormat="1" ht="13.15" customHeight="1">
      <c r="A10472" s="245" t="str">
        <f t="shared" si="328"/>
        <v>0298218061275574196</v>
      </c>
      <c r="B10472" s="217" t="s">
        <v>19891</v>
      </c>
      <c r="C10472" s="227" t="s">
        <v>24602</v>
      </c>
      <c r="D10472" s="227" t="s">
        <v>3106</v>
      </c>
      <c r="E10472" s="227" t="s">
        <v>24607</v>
      </c>
      <c r="F10472" s="227" t="s">
        <v>3106</v>
      </c>
      <c r="G10472" s="227" t="s">
        <v>3106</v>
      </c>
      <c r="H10472" s="228" t="s">
        <v>19904</v>
      </c>
      <c r="I10472" s="228" t="s">
        <v>24604</v>
      </c>
      <c r="J10472" s="201" t="str">
        <f t="shared" si="327"/>
        <v>9999</v>
      </c>
      <c r="K10472" s="228" t="s">
        <v>23203</v>
      </c>
      <c r="L10472" s="228" t="s">
        <v>23204</v>
      </c>
      <c r="M10472" s="229">
        <v>44806</v>
      </c>
      <c r="N10472" s="227" t="s">
        <v>19903</v>
      </c>
      <c r="O10472" s="243"/>
      <c r="P10472" s="227" t="s">
        <v>19975</v>
      </c>
      <c r="Q10472" s="243"/>
      <c r="S10472" s="354"/>
    </row>
    <row r="10473" spans="1:19" s="245" customFormat="1" ht="13.15" customHeight="1">
      <c r="A10473" s="245" t="str">
        <f t="shared" si="328"/>
        <v>0298218071275574196</v>
      </c>
      <c r="B10473" s="217" t="s">
        <v>19891</v>
      </c>
      <c r="C10473" s="227" t="s">
        <v>24602</v>
      </c>
      <c r="D10473" s="227" t="s">
        <v>3106</v>
      </c>
      <c r="E10473" s="227" t="s">
        <v>24608</v>
      </c>
      <c r="F10473" s="227" t="s">
        <v>3106</v>
      </c>
      <c r="G10473" s="227" t="s">
        <v>3106</v>
      </c>
      <c r="H10473" s="228" t="s">
        <v>19904</v>
      </c>
      <c r="I10473" s="228" t="s">
        <v>24604</v>
      </c>
      <c r="J10473" s="201" t="str">
        <f t="shared" si="327"/>
        <v>9999</v>
      </c>
      <c r="K10473" s="228" t="s">
        <v>23203</v>
      </c>
      <c r="L10473" s="228" t="s">
        <v>23204</v>
      </c>
      <c r="M10473" s="229">
        <v>44806</v>
      </c>
      <c r="N10473" s="227" t="s">
        <v>19903</v>
      </c>
      <c r="O10473" s="243"/>
      <c r="P10473" s="227" t="s">
        <v>19975</v>
      </c>
      <c r="Q10473" s="243"/>
      <c r="S10473" s="354"/>
    </row>
    <row r="10474" spans="1:19" s="245" customFormat="1" ht="13.15" customHeight="1">
      <c r="A10474" s="245" t="str">
        <f t="shared" si="328"/>
        <v>0298218081275574196</v>
      </c>
      <c r="B10474" s="217" t="s">
        <v>19891</v>
      </c>
      <c r="C10474" s="227" t="s">
        <v>24602</v>
      </c>
      <c r="D10474" s="227" t="s">
        <v>3106</v>
      </c>
      <c r="E10474" s="227" t="s">
        <v>24609</v>
      </c>
      <c r="F10474" s="227" t="s">
        <v>3106</v>
      </c>
      <c r="G10474" s="227" t="s">
        <v>3106</v>
      </c>
      <c r="H10474" s="228" t="s">
        <v>19904</v>
      </c>
      <c r="I10474" s="228" t="s">
        <v>24604</v>
      </c>
      <c r="J10474" s="201" t="str">
        <f t="shared" si="327"/>
        <v>9999</v>
      </c>
      <c r="K10474" s="228" t="s">
        <v>23203</v>
      </c>
      <c r="L10474" s="228" t="s">
        <v>23204</v>
      </c>
      <c r="M10474" s="229">
        <v>44806</v>
      </c>
      <c r="N10474" s="227" t="s">
        <v>19903</v>
      </c>
      <c r="O10474" s="243"/>
      <c r="P10474" s="227" t="s">
        <v>19975</v>
      </c>
      <c r="Q10474" s="243"/>
      <c r="S10474" s="354"/>
    </row>
    <row r="10475" spans="1:19" s="245" customFormat="1" ht="13.15" customHeight="1">
      <c r="A10475" s="245" t="str">
        <f t="shared" si="328"/>
        <v>0298218091275574196</v>
      </c>
      <c r="B10475" s="217" t="s">
        <v>19891</v>
      </c>
      <c r="C10475" s="227" t="s">
        <v>24602</v>
      </c>
      <c r="D10475" s="227" t="s">
        <v>3106</v>
      </c>
      <c r="E10475" s="227" t="s">
        <v>24610</v>
      </c>
      <c r="F10475" s="227" t="s">
        <v>3106</v>
      </c>
      <c r="G10475" s="227" t="s">
        <v>3106</v>
      </c>
      <c r="H10475" s="228" t="s">
        <v>19904</v>
      </c>
      <c r="I10475" s="228" t="s">
        <v>24604</v>
      </c>
      <c r="J10475" s="201" t="str">
        <f t="shared" si="327"/>
        <v>9999</v>
      </c>
      <c r="K10475" s="228" t="s">
        <v>23203</v>
      </c>
      <c r="L10475" s="228" t="s">
        <v>23204</v>
      </c>
      <c r="M10475" s="229">
        <v>44806</v>
      </c>
      <c r="N10475" s="227" t="s">
        <v>19903</v>
      </c>
      <c r="O10475" s="243"/>
      <c r="P10475" s="227" t="s">
        <v>19975</v>
      </c>
      <c r="Q10475" s="243"/>
      <c r="S10475" s="354"/>
    </row>
    <row r="10476" spans="1:19" s="245" customFormat="1" ht="13.15" customHeight="1">
      <c r="A10476" s="245" t="str">
        <f t="shared" si="328"/>
        <v>0298218101275574196</v>
      </c>
      <c r="B10476" s="217" t="s">
        <v>19891</v>
      </c>
      <c r="C10476" s="227" t="s">
        <v>24602</v>
      </c>
      <c r="D10476" s="227" t="s">
        <v>3106</v>
      </c>
      <c r="E10476" s="227" t="s">
        <v>24611</v>
      </c>
      <c r="F10476" s="227" t="s">
        <v>3106</v>
      </c>
      <c r="G10476" s="227" t="s">
        <v>3106</v>
      </c>
      <c r="H10476" s="228" t="s">
        <v>19904</v>
      </c>
      <c r="I10476" s="228" t="s">
        <v>24604</v>
      </c>
      <c r="J10476" s="201" t="str">
        <f t="shared" si="327"/>
        <v>9999</v>
      </c>
      <c r="K10476" s="228" t="s">
        <v>23203</v>
      </c>
      <c r="L10476" s="228" t="s">
        <v>23204</v>
      </c>
      <c r="M10476" s="229">
        <v>44806</v>
      </c>
      <c r="N10476" s="227" t="s">
        <v>19903</v>
      </c>
      <c r="O10476" s="243"/>
      <c r="P10476" s="227" t="s">
        <v>19975</v>
      </c>
      <c r="Q10476" s="243"/>
      <c r="S10476" s="354"/>
    </row>
    <row r="10477" spans="1:19" s="245" customFormat="1" ht="13.15" customHeight="1">
      <c r="A10477" s="245" t="str">
        <f t="shared" si="328"/>
        <v>0298218111275574196</v>
      </c>
      <c r="B10477" s="217" t="s">
        <v>19891</v>
      </c>
      <c r="C10477" s="227" t="s">
        <v>24602</v>
      </c>
      <c r="D10477" s="227" t="s">
        <v>3106</v>
      </c>
      <c r="E10477" s="227" t="s">
        <v>24612</v>
      </c>
      <c r="F10477" s="227" t="s">
        <v>3106</v>
      </c>
      <c r="G10477" s="227" t="s">
        <v>3106</v>
      </c>
      <c r="H10477" s="228" t="s">
        <v>19904</v>
      </c>
      <c r="I10477" s="228" t="s">
        <v>24604</v>
      </c>
      <c r="J10477" s="201" t="str">
        <f t="shared" si="327"/>
        <v>9999</v>
      </c>
      <c r="K10477" s="228" t="s">
        <v>23203</v>
      </c>
      <c r="L10477" s="228" t="s">
        <v>23204</v>
      </c>
      <c r="M10477" s="229">
        <v>44806</v>
      </c>
      <c r="N10477" s="227" t="s">
        <v>19903</v>
      </c>
      <c r="O10477" s="243"/>
      <c r="P10477" s="227" t="s">
        <v>19975</v>
      </c>
      <c r="Q10477" s="243"/>
      <c r="S10477" s="354"/>
    </row>
    <row r="10478" spans="1:19" s="245" customFormat="1" ht="13.15" customHeight="1">
      <c r="A10478" s="245" t="str">
        <f t="shared" si="328"/>
        <v>0298218121275574196</v>
      </c>
      <c r="B10478" s="217" t="s">
        <v>19891</v>
      </c>
      <c r="C10478" s="227" t="s">
        <v>24602</v>
      </c>
      <c r="D10478" s="227" t="s">
        <v>3106</v>
      </c>
      <c r="E10478" s="227" t="s">
        <v>24613</v>
      </c>
      <c r="F10478" s="227" t="s">
        <v>3106</v>
      </c>
      <c r="G10478" s="227" t="s">
        <v>3106</v>
      </c>
      <c r="H10478" s="228" t="s">
        <v>19904</v>
      </c>
      <c r="I10478" s="228" t="s">
        <v>24604</v>
      </c>
      <c r="J10478" s="201" t="str">
        <f t="shared" si="327"/>
        <v>9999</v>
      </c>
      <c r="K10478" s="228" t="s">
        <v>23203</v>
      </c>
      <c r="L10478" s="228" t="s">
        <v>23204</v>
      </c>
      <c r="M10478" s="229">
        <v>44806</v>
      </c>
      <c r="N10478" s="227" t="s">
        <v>19903</v>
      </c>
      <c r="O10478" s="243"/>
      <c r="P10478" s="227" t="s">
        <v>19975</v>
      </c>
      <c r="Q10478" s="243"/>
      <c r="S10478" s="354"/>
    </row>
    <row r="10479" spans="1:19" s="245" customFormat="1" ht="13.15" customHeight="1">
      <c r="A10479" s="245" t="str">
        <f t="shared" si="328"/>
        <v>0298218131275574196</v>
      </c>
      <c r="B10479" s="217" t="s">
        <v>19891</v>
      </c>
      <c r="C10479" s="227" t="s">
        <v>24602</v>
      </c>
      <c r="D10479" s="227" t="s">
        <v>3106</v>
      </c>
      <c r="E10479" s="227" t="s">
        <v>24614</v>
      </c>
      <c r="F10479" s="227" t="s">
        <v>3106</v>
      </c>
      <c r="G10479" s="227" t="s">
        <v>3106</v>
      </c>
      <c r="H10479" s="228" t="s">
        <v>19904</v>
      </c>
      <c r="I10479" s="228" t="s">
        <v>24604</v>
      </c>
      <c r="J10479" s="201" t="str">
        <f t="shared" si="327"/>
        <v>9999</v>
      </c>
      <c r="K10479" s="228" t="s">
        <v>23203</v>
      </c>
      <c r="L10479" s="228" t="s">
        <v>23204</v>
      </c>
      <c r="M10479" s="229">
        <v>44806</v>
      </c>
      <c r="N10479" s="227" t="s">
        <v>19903</v>
      </c>
      <c r="O10479" s="243"/>
      <c r="P10479" s="227" t="s">
        <v>19975</v>
      </c>
      <c r="Q10479" s="243"/>
      <c r="S10479" s="354"/>
    </row>
    <row r="10480" spans="1:19" s="245" customFormat="1" ht="13.15" customHeight="1">
      <c r="A10480" s="245" t="str">
        <f t="shared" si="328"/>
        <v>0298218141275574196</v>
      </c>
      <c r="B10480" s="217" t="s">
        <v>19891</v>
      </c>
      <c r="C10480" s="227" t="s">
        <v>24602</v>
      </c>
      <c r="D10480" s="227" t="s">
        <v>3106</v>
      </c>
      <c r="E10480" s="227" t="s">
        <v>24615</v>
      </c>
      <c r="F10480" s="227" t="s">
        <v>3106</v>
      </c>
      <c r="G10480" s="227" t="s">
        <v>3106</v>
      </c>
      <c r="H10480" s="228" t="s">
        <v>19904</v>
      </c>
      <c r="I10480" s="228" t="s">
        <v>24604</v>
      </c>
      <c r="J10480" s="201" t="str">
        <f t="shared" si="327"/>
        <v>9999</v>
      </c>
      <c r="K10480" s="228" t="s">
        <v>23203</v>
      </c>
      <c r="L10480" s="228" t="s">
        <v>23204</v>
      </c>
      <c r="M10480" s="229">
        <v>44806</v>
      </c>
      <c r="N10480" s="227" t="s">
        <v>19903</v>
      </c>
      <c r="O10480" s="243"/>
      <c r="P10480" s="227" t="s">
        <v>19975</v>
      </c>
      <c r="Q10480" s="243"/>
      <c r="S10480" s="354"/>
    </row>
    <row r="10481" spans="1:19" s="245" customFormat="1" ht="13.15" customHeight="1">
      <c r="A10481" s="245" t="str">
        <f t="shared" si="328"/>
        <v>0298218151275574196</v>
      </c>
      <c r="B10481" s="217" t="s">
        <v>19891</v>
      </c>
      <c r="C10481" s="227" t="s">
        <v>24602</v>
      </c>
      <c r="D10481" s="227" t="s">
        <v>3106</v>
      </c>
      <c r="E10481" s="227" t="s">
        <v>24616</v>
      </c>
      <c r="F10481" s="227" t="s">
        <v>3106</v>
      </c>
      <c r="G10481" s="227" t="s">
        <v>3106</v>
      </c>
      <c r="H10481" s="228" t="s">
        <v>19904</v>
      </c>
      <c r="I10481" s="228" t="s">
        <v>24604</v>
      </c>
      <c r="J10481" s="201" t="str">
        <f t="shared" si="327"/>
        <v>9999</v>
      </c>
      <c r="K10481" s="228" t="s">
        <v>23203</v>
      </c>
      <c r="L10481" s="228" t="s">
        <v>23204</v>
      </c>
      <c r="M10481" s="229">
        <v>44806</v>
      </c>
      <c r="N10481" s="227" t="s">
        <v>19903</v>
      </c>
      <c r="O10481" s="243"/>
      <c r="P10481" s="227" t="s">
        <v>19975</v>
      </c>
      <c r="Q10481" s="243"/>
      <c r="S10481" s="354"/>
    </row>
    <row r="10482" spans="1:19" s="245" customFormat="1" ht="13.15" customHeight="1">
      <c r="A10482" s="245" t="str">
        <f t="shared" si="328"/>
        <v>0298218161275574196</v>
      </c>
      <c r="B10482" s="217" t="s">
        <v>19891</v>
      </c>
      <c r="C10482" s="227" t="s">
        <v>24602</v>
      </c>
      <c r="D10482" s="227" t="s">
        <v>3106</v>
      </c>
      <c r="E10482" s="227" t="s">
        <v>24617</v>
      </c>
      <c r="F10482" s="227" t="s">
        <v>3106</v>
      </c>
      <c r="G10482" s="227" t="s">
        <v>3106</v>
      </c>
      <c r="H10482" s="228" t="s">
        <v>19904</v>
      </c>
      <c r="I10482" s="228" t="s">
        <v>24604</v>
      </c>
      <c r="J10482" s="201" t="str">
        <f t="shared" si="327"/>
        <v>9999</v>
      </c>
      <c r="K10482" s="228" t="s">
        <v>23203</v>
      </c>
      <c r="L10482" s="228" t="s">
        <v>23204</v>
      </c>
      <c r="M10482" s="229">
        <v>44806</v>
      </c>
      <c r="N10482" s="227" t="s">
        <v>19903</v>
      </c>
      <c r="O10482" s="243"/>
      <c r="P10482" s="227" t="s">
        <v>19975</v>
      </c>
      <c r="Q10482" s="243"/>
      <c r="S10482" s="354"/>
    </row>
    <row r="10483" spans="1:19" s="245" customFormat="1" ht="13.15" customHeight="1">
      <c r="A10483" s="245" t="str">
        <f t="shared" si="328"/>
        <v>0298218171275574196</v>
      </c>
      <c r="B10483" s="217" t="s">
        <v>19891</v>
      </c>
      <c r="C10483" s="227" t="s">
        <v>24602</v>
      </c>
      <c r="D10483" s="227" t="s">
        <v>3106</v>
      </c>
      <c r="E10483" s="227" t="s">
        <v>24618</v>
      </c>
      <c r="F10483" s="227" t="s">
        <v>3106</v>
      </c>
      <c r="G10483" s="227" t="s">
        <v>3106</v>
      </c>
      <c r="H10483" s="228" t="s">
        <v>19904</v>
      </c>
      <c r="I10483" s="228" t="s">
        <v>24604</v>
      </c>
      <c r="J10483" s="201" t="str">
        <f t="shared" si="327"/>
        <v>9999</v>
      </c>
      <c r="K10483" s="228" t="s">
        <v>23203</v>
      </c>
      <c r="L10483" s="228" t="s">
        <v>23204</v>
      </c>
      <c r="M10483" s="229">
        <v>44806</v>
      </c>
      <c r="N10483" s="227" t="s">
        <v>19903</v>
      </c>
      <c r="O10483" s="243"/>
      <c r="P10483" s="227" t="s">
        <v>19975</v>
      </c>
      <c r="Q10483" s="243"/>
      <c r="S10483" s="354"/>
    </row>
    <row r="10484" spans="1:19" s="245" customFormat="1" ht="13.15" customHeight="1">
      <c r="A10484" s="245" t="str">
        <f t="shared" si="328"/>
        <v>0298218181275574196</v>
      </c>
      <c r="B10484" s="217" t="s">
        <v>19891</v>
      </c>
      <c r="C10484" s="227" t="s">
        <v>24602</v>
      </c>
      <c r="D10484" s="227" t="s">
        <v>3106</v>
      </c>
      <c r="E10484" s="227" t="s">
        <v>24619</v>
      </c>
      <c r="F10484" s="227" t="s">
        <v>3106</v>
      </c>
      <c r="G10484" s="227" t="s">
        <v>3106</v>
      </c>
      <c r="H10484" s="228" t="s">
        <v>19904</v>
      </c>
      <c r="I10484" s="228" t="s">
        <v>24604</v>
      </c>
      <c r="J10484" s="201" t="str">
        <f t="shared" si="327"/>
        <v>9999</v>
      </c>
      <c r="K10484" s="228" t="s">
        <v>23203</v>
      </c>
      <c r="L10484" s="228" t="s">
        <v>23204</v>
      </c>
      <c r="M10484" s="229">
        <v>44806</v>
      </c>
      <c r="N10484" s="227" t="s">
        <v>19903</v>
      </c>
      <c r="O10484" s="243"/>
      <c r="P10484" s="227" t="s">
        <v>19975</v>
      </c>
      <c r="Q10484" s="243"/>
      <c r="S10484" s="354"/>
    </row>
    <row r="10485" spans="1:19" s="245" customFormat="1" ht="13.15" customHeight="1">
      <c r="A10485" s="245" t="str">
        <f t="shared" si="328"/>
        <v>3591042011275700742</v>
      </c>
      <c r="B10485" s="217" t="s">
        <v>19891</v>
      </c>
      <c r="C10485" s="227" t="s">
        <v>24620</v>
      </c>
      <c r="D10485" s="227" t="s">
        <v>3106</v>
      </c>
      <c r="E10485" s="227" t="s">
        <v>24621</v>
      </c>
      <c r="F10485" s="227" t="s">
        <v>3106</v>
      </c>
      <c r="G10485" s="227" t="s">
        <v>3106</v>
      </c>
      <c r="H10485" s="228" t="s">
        <v>24622</v>
      </c>
      <c r="I10485" s="228" t="s">
        <v>24623</v>
      </c>
      <c r="J10485" s="201" t="str">
        <f t="shared" si="327"/>
        <v>9999</v>
      </c>
      <c r="K10485" s="228" t="s">
        <v>23203</v>
      </c>
      <c r="L10485" s="228" t="s">
        <v>23204</v>
      </c>
      <c r="M10485" s="229">
        <v>44806</v>
      </c>
      <c r="N10485" s="227" t="s">
        <v>24624</v>
      </c>
      <c r="O10485" s="243"/>
      <c r="P10485" s="227" t="s">
        <v>20211</v>
      </c>
      <c r="Q10485" s="243"/>
      <c r="S10485" s="354"/>
    </row>
    <row r="10486" spans="1:19" s="245" customFormat="1" ht="13.15" customHeight="1">
      <c r="A10486" s="245" t="str">
        <f t="shared" si="328"/>
        <v>3591042021275700742</v>
      </c>
      <c r="B10486" s="217" t="s">
        <v>19891</v>
      </c>
      <c r="C10486" s="227" t="s">
        <v>24620</v>
      </c>
      <c r="D10486" s="227" t="s">
        <v>3106</v>
      </c>
      <c r="E10486" s="227" t="s">
        <v>24625</v>
      </c>
      <c r="F10486" s="227" t="s">
        <v>3106</v>
      </c>
      <c r="G10486" s="227" t="s">
        <v>3106</v>
      </c>
      <c r="H10486" s="228" t="s">
        <v>24622</v>
      </c>
      <c r="I10486" s="228" t="s">
        <v>24623</v>
      </c>
      <c r="J10486" s="201" t="str">
        <f t="shared" si="327"/>
        <v>9999</v>
      </c>
      <c r="K10486" s="228" t="s">
        <v>23203</v>
      </c>
      <c r="L10486" s="228" t="s">
        <v>23204</v>
      </c>
      <c r="M10486" s="229">
        <v>44806</v>
      </c>
      <c r="N10486" s="227" t="s">
        <v>24624</v>
      </c>
      <c r="O10486" s="243"/>
      <c r="P10486" s="227" t="s">
        <v>20211</v>
      </c>
      <c r="Q10486" s="243"/>
      <c r="S10486" s="354"/>
    </row>
    <row r="10487" spans="1:19" s="245" customFormat="1" ht="13.15" customHeight="1">
      <c r="A10487" s="245" t="str">
        <f t="shared" si="328"/>
        <v>3591042031275700742</v>
      </c>
      <c r="B10487" s="217" t="s">
        <v>19891</v>
      </c>
      <c r="C10487" s="227" t="s">
        <v>24620</v>
      </c>
      <c r="D10487" s="227" t="s">
        <v>3106</v>
      </c>
      <c r="E10487" s="227" t="s">
        <v>24626</v>
      </c>
      <c r="F10487" s="227" t="s">
        <v>3106</v>
      </c>
      <c r="G10487" s="227" t="s">
        <v>3106</v>
      </c>
      <c r="H10487" s="228" t="s">
        <v>24627</v>
      </c>
      <c r="I10487" s="228" t="s">
        <v>24623</v>
      </c>
      <c r="J10487" s="201" t="str">
        <f t="shared" si="327"/>
        <v>9999</v>
      </c>
      <c r="K10487" s="228" t="s">
        <v>23203</v>
      </c>
      <c r="L10487" s="228" t="s">
        <v>23204</v>
      </c>
      <c r="M10487" s="229">
        <v>44806</v>
      </c>
      <c r="N10487" s="227" t="s">
        <v>18937</v>
      </c>
      <c r="O10487" s="243"/>
      <c r="P10487" s="227" t="s">
        <v>20211</v>
      </c>
      <c r="Q10487" s="243"/>
      <c r="S10487" s="354"/>
    </row>
    <row r="10488" spans="1:19" s="245" customFormat="1" ht="13.15" customHeight="1">
      <c r="A10488" s="245" t="str">
        <f t="shared" si="328"/>
        <v>3591042041275700742</v>
      </c>
      <c r="B10488" s="217" t="s">
        <v>19891</v>
      </c>
      <c r="C10488" s="227" t="s">
        <v>24620</v>
      </c>
      <c r="D10488" s="227" t="s">
        <v>3106</v>
      </c>
      <c r="E10488" s="227" t="s">
        <v>24628</v>
      </c>
      <c r="F10488" s="227" t="s">
        <v>3106</v>
      </c>
      <c r="G10488" s="227" t="s">
        <v>3106</v>
      </c>
      <c r="H10488" s="228" t="s">
        <v>24622</v>
      </c>
      <c r="I10488" s="228" t="s">
        <v>24623</v>
      </c>
      <c r="J10488" s="201" t="str">
        <f t="shared" si="327"/>
        <v>9999</v>
      </c>
      <c r="K10488" s="228" t="s">
        <v>23203</v>
      </c>
      <c r="L10488" s="228" t="s">
        <v>23204</v>
      </c>
      <c r="M10488" s="229">
        <v>44806</v>
      </c>
      <c r="N10488" s="227" t="s">
        <v>24624</v>
      </c>
      <c r="O10488" s="243"/>
      <c r="P10488" s="227" t="s">
        <v>20211</v>
      </c>
      <c r="Q10488" s="243"/>
      <c r="S10488" s="354"/>
    </row>
    <row r="10489" spans="1:19" s="245" customFormat="1" ht="13.15" customHeight="1">
      <c r="A10489" s="245" t="str">
        <f t="shared" si="328"/>
        <v>3591042051275700742</v>
      </c>
      <c r="B10489" s="217" t="s">
        <v>19891</v>
      </c>
      <c r="C10489" s="227" t="s">
        <v>24620</v>
      </c>
      <c r="D10489" s="227" t="s">
        <v>3106</v>
      </c>
      <c r="E10489" s="227" t="s">
        <v>24629</v>
      </c>
      <c r="F10489" s="227" t="s">
        <v>3106</v>
      </c>
      <c r="G10489" s="227" t="s">
        <v>3106</v>
      </c>
      <c r="H10489" s="228" t="s">
        <v>24622</v>
      </c>
      <c r="I10489" s="228" t="s">
        <v>24623</v>
      </c>
      <c r="J10489" s="201" t="str">
        <f t="shared" si="327"/>
        <v>9999</v>
      </c>
      <c r="K10489" s="228" t="s">
        <v>23203</v>
      </c>
      <c r="L10489" s="228" t="s">
        <v>23204</v>
      </c>
      <c r="M10489" s="229">
        <v>44806</v>
      </c>
      <c r="N10489" s="227" t="s">
        <v>24624</v>
      </c>
      <c r="O10489" s="243"/>
      <c r="P10489" s="227" t="s">
        <v>20211</v>
      </c>
      <c r="Q10489" s="243"/>
      <c r="S10489" s="354"/>
    </row>
    <row r="10490" spans="1:19" s="245" customFormat="1" ht="13.15" customHeight="1">
      <c r="A10490" s="245" t="str">
        <f t="shared" si="328"/>
        <v>3591042061275700742</v>
      </c>
      <c r="B10490" s="217" t="s">
        <v>19891</v>
      </c>
      <c r="C10490" s="227" t="s">
        <v>24620</v>
      </c>
      <c r="D10490" s="227" t="s">
        <v>3106</v>
      </c>
      <c r="E10490" s="227" t="s">
        <v>24630</v>
      </c>
      <c r="F10490" s="227" t="s">
        <v>3106</v>
      </c>
      <c r="G10490" s="227" t="s">
        <v>3106</v>
      </c>
      <c r="H10490" s="228" t="s">
        <v>24627</v>
      </c>
      <c r="I10490" s="228" t="s">
        <v>24623</v>
      </c>
      <c r="J10490" s="201" t="str">
        <f t="shared" si="327"/>
        <v>9999</v>
      </c>
      <c r="K10490" s="228" t="s">
        <v>23203</v>
      </c>
      <c r="L10490" s="228" t="s">
        <v>23204</v>
      </c>
      <c r="M10490" s="229">
        <v>44806</v>
      </c>
      <c r="N10490" s="227" t="s">
        <v>18937</v>
      </c>
      <c r="O10490" s="243"/>
      <c r="P10490" s="227" t="s">
        <v>20211</v>
      </c>
      <c r="Q10490" s="243"/>
      <c r="S10490" s="354"/>
    </row>
    <row r="10491" spans="1:19" s="245" customFormat="1" ht="13.15" customHeight="1">
      <c r="A10491" s="245" t="str">
        <f t="shared" si="328"/>
        <v>3591042071275700742</v>
      </c>
      <c r="B10491" s="217" t="s">
        <v>19891</v>
      </c>
      <c r="C10491" s="227" t="s">
        <v>24620</v>
      </c>
      <c r="D10491" s="227" t="s">
        <v>3106</v>
      </c>
      <c r="E10491" s="227" t="s">
        <v>24631</v>
      </c>
      <c r="F10491" s="227" t="s">
        <v>3106</v>
      </c>
      <c r="G10491" s="227" t="s">
        <v>3106</v>
      </c>
      <c r="H10491" s="228" t="s">
        <v>24627</v>
      </c>
      <c r="I10491" s="228" t="s">
        <v>24623</v>
      </c>
      <c r="J10491" s="201" t="str">
        <f t="shared" si="327"/>
        <v>9999</v>
      </c>
      <c r="K10491" s="228" t="s">
        <v>23203</v>
      </c>
      <c r="L10491" s="228" t="s">
        <v>23204</v>
      </c>
      <c r="M10491" s="229">
        <v>44806</v>
      </c>
      <c r="N10491" s="227" t="s">
        <v>18937</v>
      </c>
      <c r="O10491" s="243"/>
      <c r="P10491" s="227" t="s">
        <v>20211</v>
      </c>
      <c r="Q10491" s="243"/>
      <c r="S10491" s="354"/>
    </row>
    <row r="10492" spans="1:19" s="245" customFormat="1" ht="13.15" customHeight="1">
      <c r="A10492" s="245" t="str">
        <f t="shared" si="328"/>
        <v>3591042081275700742</v>
      </c>
      <c r="B10492" s="217" t="s">
        <v>19891</v>
      </c>
      <c r="C10492" s="227" t="s">
        <v>24620</v>
      </c>
      <c r="D10492" s="227" t="s">
        <v>3106</v>
      </c>
      <c r="E10492" s="227" t="s">
        <v>24632</v>
      </c>
      <c r="F10492" s="227" t="s">
        <v>3106</v>
      </c>
      <c r="G10492" s="227" t="s">
        <v>3106</v>
      </c>
      <c r="H10492" s="228" t="s">
        <v>24627</v>
      </c>
      <c r="I10492" s="228" t="s">
        <v>24623</v>
      </c>
      <c r="J10492" s="201" t="str">
        <f t="shared" si="327"/>
        <v>9999</v>
      </c>
      <c r="K10492" s="228" t="s">
        <v>23203</v>
      </c>
      <c r="L10492" s="228" t="s">
        <v>23204</v>
      </c>
      <c r="M10492" s="229">
        <v>44806</v>
      </c>
      <c r="N10492" s="227" t="s">
        <v>18937</v>
      </c>
      <c r="O10492" s="243"/>
      <c r="P10492" s="227" t="s">
        <v>20211</v>
      </c>
      <c r="Q10492" s="243"/>
      <c r="S10492" s="354"/>
    </row>
    <row r="10493" spans="1:19" s="245" customFormat="1" ht="13.15" customHeight="1">
      <c r="A10493" s="245" t="str">
        <f t="shared" si="328"/>
        <v>3495764011275766693</v>
      </c>
      <c r="B10493" s="217" t="s">
        <v>19891</v>
      </c>
      <c r="C10493" s="227" t="s">
        <v>24633</v>
      </c>
      <c r="D10493" s="227" t="s">
        <v>3106</v>
      </c>
      <c r="E10493" s="227" t="s">
        <v>24634</v>
      </c>
      <c r="F10493" s="227" t="s">
        <v>3106</v>
      </c>
      <c r="G10493" s="227" t="s">
        <v>3106</v>
      </c>
      <c r="H10493" s="228" t="s">
        <v>19904</v>
      </c>
      <c r="I10493" s="228" t="s">
        <v>24635</v>
      </c>
      <c r="J10493" s="201" t="str">
        <f t="shared" si="327"/>
        <v>9999</v>
      </c>
      <c r="K10493" s="228" t="s">
        <v>23203</v>
      </c>
      <c r="L10493" s="228" t="s">
        <v>23204</v>
      </c>
      <c r="M10493" s="229">
        <v>44806</v>
      </c>
      <c r="N10493" s="227" t="s">
        <v>19903</v>
      </c>
      <c r="O10493" s="243"/>
      <c r="P10493" s="227" t="s">
        <v>19975</v>
      </c>
      <c r="Q10493" s="243"/>
      <c r="S10493" s="354"/>
    </row>
    <row r="10494" spans="1:19" s="245" customFormat="1" ht="13.15" customHeight="1">
      <c r="A10494" s="245" t="str">
        <f t="shared" si="328"/>
        <v>3495764021275766693</v>
      </c>
      <c r="B10494" s="217" t="s">
        <v>19891</v>
      </c>
      <c r="C10494" s="227" t="s">
        <v>24633</v>
      </c>
      <c r="D10494" s="227" t="s">
        <v>3106</v>
      </c>
      <c r="E10494" s="227" t="s">
        <v>24636</v>
      </c>
      <c r="F10494" s="227" t="s">
        <v>3106</v>
      </c>
      <c r="G10494" s="227" t="s">
        <v>3106</v>
      </c>
      <c r="H10494" s="228" t="s">
        <v>19904</v>
      </c>
      <c r="I10494" s="228" t="s">
        <v>24635</v>
      </c>
      <c r="J10494" s="201" t="str">
        <f t="shared" si="327"/>
        <v>9999</v>
      </c>
      <c r="K10494" s="228" t="s">
        <v>23203</v>
      </c>
      <c r="L10494" s="228" t="s">
        <v>23204</v>
      </c>
      <c r="M10494" s="229">
        <v>44806</v>
      </c>
      <c r="N10494" s="227" t="s">
        <v>19903</v>
      </c>
      <c r="O10494" s="243"/>
      <c r="P10494" s="227" t="s">
        <v>19975</v>
      </c>
      <c r="Q10494" s="243"/>
      <c r="S10494" s="354"/>
    </row>
    <row r="10495" spans="1:19" s="245" customFormat="1" ht="13.15" customHeight="1">
      <c r="A10495" s="245" t="str">
        <f t="shared" si="328"/>
        <v>4150104011275872772</v>
      </c>
      <c r="B10495" s="217" t="s">
        <v>19891</v>
      </c>
      <c r="C10495" s="227" t="s">
        <v>24637</v>
      </c>
      <c r="D10495" s="227" t="s">
        <v>3106</v>
      </c>
      <c r="E10495" s="227" t="s">
        <v>24638</v>
      </c>
      <c r="F10495" s="227" t="s">
        <v>3106</v>
      </c>
      <c r="G10495" s="227" t="s">
        <v>3106</v>
      </c>
      <c r="H10495" s="228" t="s">
        <v>18778</v>
      </c>
      <c r="I10495" s="228" t="s">
        <v>24639</v>
      </c>
      <c r="J10495" s="201" t="str">
        <f t="shared" si="327"/>
        <v>9999</v>
      </c>
      <c r="K10495" s="228" t="s">
        <v>23203</v>
      </c>
      <c r="L10495" s="228" t="s">
        <v>23204</v>
      </c>
      <c r="M10495" s="229">
        <v>44806</v>
      </c>
      <c r="N10495" s="227" t="s">
        <v>18777</v>
      </c>
      <c r="O10495" s="243"/>
      <c r="P10495" s="227" t="s">
        <v>19920</v>
      </c>
      <c r="Q10495" s="243"/>
      <c r="S10495" s="354"/>
    </row>
    <row r="10496" spans="1:19" s="245" customFormat="1" ht="13.15" customHeight="1">
      <c r="A10496" s="245" t="str">
        <f t="shared" si="328"/>
        <v>3394850021275938714</v>
      </c>
      <c r="B10496" s="217" t="s">
        <v>19891</v>
      </c>
      <c r="C10496" s="227" t="s">
        <v>24640</v>
      </c>
      <c r="D10496" s="227" t="s">
        <v>3106</v>
      </c>
      <c r="E10496" s="227" t="s">
        <v>24641</v>
      </c>
      <c r="F10496" s="227" t="s">
        <v>3106</v>
      </c>
      <c r="G10496" s="227" t="s">
        <v>3106</v>
      </c>
      <c r="H10496" s="228" t="s">
        <v>19931</v>
      </c>
      <c r="I10496" s="228" t="s">
        <v>24642</v>
      </c>
      <c r="J10496" s="201" t="str">
        <f t="shared" si="327"/>
        <v>9999</v>
      </c>
      <c r="K10496" s="228" t="s">
        <v>23203</v>
      </c>
      <c r="L10496" s="228" t="s">
        <v>23204</v>
      </c>
      <c r="M10496" s="229">
        <v>44806</v>
      </c>
      <c r="N10496" s="227" t="s">
        <v>19930</v>
      </c>
      <c r="O10496" s="243"/>
      <c r="P10496" s="227" t="s">
        <v>19932</v>
      </c>
      <c r="Q10496" s="243"/>
      <c r="S10496" s="354"/>
    </row>
    <row r="10497" spans="1:19" s="245" customFormat="1" ht="13.15" customHeight="1">
      <c r="A10497" s="245" t="str">
        <f t="shared" si="328"/>
        <v>1473191041275988669</v>
      </c>
      <c r="B10497" s="217" t="s">
        <v>19891</v>
      </c>
      <c r="C10497" s="227" t="s">
        <v>24643</v>
      </c>
      <c r="D10497" s="227" t="s">
        <v>3106</v>
      </c>
      <c r="E10497" s="227" t="s">
        <v>24644</v>
      </c>
      <c r="F10497" s="227" t="s">
        <v>3106</v>
      </c>
      <c r="G10497" s="227" t="s">
        <v>3106</v>
      </c>
      <c r="H10497" s="228" t="s">
        <v>19911</v>
      </c>
      <c r="I10497" s="228" t="s">
        <v>24645</v>
      </c>
      <c r="J10497" s="201" t="str">
        <f t="shared" si="327"/>
        <v>9999</v>
      </c>
      <c r="K10497" s="228" t="s">
        <v>23203</v>
      </c>
      <c r="L10497" s="228" t="s">
        <v>23204</v>
      </c>
      <c r="M10497" s="229">
        <v>44806</v>
      </c>
      <c r="N10497" s="227" t="s">
        <v>19910</v>
      </c>
      <c r="O10497" s="243"/>
      <c r="P10497" s="227" t="s">
        <v>19912</v>
      </c>
      <c r="Q10497" s="243"/>
      <c r="S10497" s="354"/>
    </row>
    <row r="10498" spans="1:19" s="245" customFormat="1" ht="13.15" customHeight="1">
      <c r="A10498" s="245" t="str">
        <f t="shared" si="328"/>
        <v>1473191051275988669</v>
      </c>
      <c r="B10498" s="217" t="s">
        <v>19891</v>
      </c>
      <c r="C10498" s="227" t="s">
        <v>24643</v>
      </c>
      <c r="D10498" s="227" t="s">
        <v>3106</v>
      </c>
      <c r="E10498" s="227" t="s">
        <v>24646</v>
      </c>
      <c r="F10498" s="227" t="s">
        <v>3106</v>
      </c>
      <c r="G10498" s="227" t="s">
        <v>3106</v>
      </c>
      <c r="H10498" s="228" t="s">
        <v>19970</v>
      </c>
      <c r="I10498" s="228" t="s">
        <v>24645</v>
      </c>
      <c r="J10498" s="201" t="str">
        <f t="shared" si="327"/>
        <v>9999</v>
      </c>
      <c r="K10498" s="228" t="s">
        <v>23203</v>
      </c>
      <c r="L10498" s="228" t="s">
        <v>23204</v>
      </c>
      <c r="M10498" s="229">
        <v>44806</v>
      </c>
      <c r="N10498" s="227" t="s">
        <v>19969</v>
      </c>
      <c r="O10498" s="243"/>
      <c r="P10498" s="227" t="s">
        <v>19971</v>
      </c>
      <c r="Q10498" s="243"/>
      <c r="S10498" s="354"/>
    </row>
    <row r="10499" spans="1:19" s="245" customFormat="1" ht="13.15" customHeight="1">
      <c r="A10499" s="245" t="str">
        <f t="shared" si="328"/>
        <v>3883498011275988669</v>
      </c>
      <c r="B10499" s="217" t="s">
        <v>19891</v>
      </c>
      <c r="C10499" s="227" t="s">
        <v>24643</v>
      </c>
      <c r="D10499" s="227" t="s">
        <v>3106</v>
      </c>
      <c r="E10499" s="227" t="s">
        <v>24647</v>
      </c>
      <c r="F10499" s="227" t="s">
        <v>3106</v>
      </c>
      <c r="G10499" s="227" t="s">
        <v>3106</v>
      </c>
      <c r="H10499" s="228" t="s">
        <v>19911</v>
      </c>
      <c r="I10499" s="228" t="s">
        <v>24645</v>
      </c>
      <c r="J10499" s="201" t="str">
        <f t="shared" ref="J10499:J10562" si="329">B10499</f>
        <v>9999</v>
      </c>
      <c r="K10499" s="228" t="s">
        <v>23203</v>
      </c>
      <c r="L10499" s="228" t="s">
        <v>23204</v>
      </c>
      <c r="M10499" s="229">
        <v>44806</v>
      </c>
      <c r="N10499" s="227" t="s">
        <v>19910</v>
      </c>
      <c r="O10499" s="243"/>
      <c r="P10499" s="227" t="s">
        <v>19912</v>
      </c>
      <c r="Q10499" s="243"/>
      <c r="S10499" s="354"/>
    </row>
    <row r="10500" spans="1:19" s="245" customFormat="1" ht="13.15" customHeight="1">
      <c r="A10500" s="245" t="str">
        <f t="shared" si="328"/>
        <v>3883498021275988669</v>
      </c>
      <c r="B10500" s="217" t="s">
        <v>19891</v>
      </c>
      <c r="C10500" s="227" t="s">
        <v>24643</v>
      </c>
      <c r="D10500" s="227" t="s">
        <v>3106</v>
      </c>
      <c r="E10500" s="227" t="s">
        <v>24648</v>
      </c>
      <c r="F10500" s="227" t="s">
        <v>3106</v>
      </c>
      <c r="G10500" s="227" t="s">
        <v>3106</v>
      </c>
      <c r="H10500" s="228" t="s">
        <v>19970</v>
      </c>
      <c r="I10500" s="228" t="s">
        <v>24645</v>
      </c>
      <c r="J10500" s="201" t="str">
        <f t="shared" si="329"/>
        <v>9999</v>
      </c>
      <c r="K10500" s="228" t="s">
        <v>23203</v>
      </c>
      <c r="L10500" s="228" t="s">
        <v>23204</v>
      </c>
      <c r="M10500" s="229">
        <v>44806</v>
      </c>
      <c r="N10500" s="227" t="s">
        <v>19969</v>
      </c>
      <c r="O10500" s="243"/>
      <c r="P10500" s="227" t="s">
        <v>19971</v>
      </c>
      <c r="Q10500" s="243"/>
      <c r="S10500" s="354"/>
    </row>
    <row r="10501" spans="1:19" s="245" customFormat="1" ht="13.15" customHeight="1">
      <c r="A10501" s="245" t="str">
        <f t="shared" si="328"/>
        <v>3720955011285042556</v>
      </c>
      <c r="B10501" s="217" t="s">
        <v>19891</v>
      </c>
      <c r="C10501" s="227" t="s">
        <v>24649</v>
      </c>
      <c r="D10501" s="227" t="s">
        <v>3106</v>
      </c>
      <c r="E10501" s="227" t="s">
        <v>24650</v>
      </c>
      <c r="F10501" s="227" t="s">
        <v>3106</v>
      </c>
      <c r="G10501" s="227" t="s">
        <v>3106</v>
      </c>
      <c r="H10501" s="228" t="s">
        <v>19931</v>
      </c>
      <c r="I10501" s="228" t="s">
        <v>24651</v>
      </c>
      <c r="J10501" s="201" t="str">
        <f t="shared" si="329"/>
        <v>9999</v>
      </c>
      <c r="K10501" s="228" t="s">
        <v>23203</v>
      </c>
      <c r="L10501" s="228" t="s">
        <v>23204</v>
      </c>
      <c r="M10501" s="229">
        <v>44806</v>
      </c>
      <c r="N10501" s="227" t="s">
        <v>19930</v>
      </c>
      <c r="O10501" s="243"/>
      <c r="P10501" s="227" t="s">
        <v>19932</v>
      </c>
      <c r="Q10501" s="243"/>
      <c r="S10501" s="354"/>
    </row>
    <row r="10502" spans="1:19" s="245" customFormat="1" ht="13.15" customHeight="1">
      <c r="A10502" s="245" t="str">
        <f t="shared" si="328"/>
        <v>3720955021285042556</v>
      </c>
      <c r="B10502" s="217" t="s">
        <v>19891</v>
      </c>
      <c r="C10502" s="227" t="s">
        <v>24649</v>
      </c>
      <c r="D10502" s="227" t="s">
        <v>3106</v>
      </c>
      <c r="E10502" s="227" t="s">
        <v>24652</v>
      </c>
      <c r="F10502" s="227" t="s">
        <v>3106</v>
      </c>
      <c r="G10502" s="227" t="s">
        <v>3106</v>
      </c>
      <c r="H10502" s="228" t="s">
        <v>19931</v>
      </c>
      <c r="I10502" s="228" t="s">
        <v>24651</v>
      </c>
      <c r="J10502" s="201" t="str">
        <f t="shared" si="329"/>
        <v>9999</v>
      </c>
      <c r="K10502" s="228" t="s">
        <v>23203</v>
      </c>
      <c r="L10502" s="228" t="s">
        <v>23204</v>
      </c>
      <c r="M10502" s="229">
        <v>44806</v>
      </c>
      <c r="N10502" s="227" t="s">
        <v>19930</v>
      </c>
      <c r="O10502" s="243"/>
      <c r="P10502" s="227" t="s">
        <v>19932</v>
      </c>
      <c r="Q10502" s="243"/>
      <c r="S10502" s="354"/>
    </row>
    <row r="10503" spans="1:19" s="245" customFormat="1" ht="13.15" customHeight="1">
      <c r="A10503" s="245" t="str">
        <f t="shared" si="328"/>
        <v>2836546011285917013</v>
      </c>
      <c r="B10503" s="217" t="s">
        <v>19891</v>
      </c>
      <c r="C10503" s="227" t="s">
        <v>24653</v>
      </c>
      <c r="D10503" s="227" t="s">
        <v>3106</v>
      </c>
      <c r="E10503" s="227" t="s">
        <v>24654</v>
      </c>
      <c r="F10503" s="227" t="s">
        <v>3106</v>
      </c>
      <c r="G10503" s="227" t="s">
        <v>3106</v>
      </c>
      <c r="H10503" s="228" t="s">
        <v>24655</v>
      </c>
      <c r="I10503" s="228" t="s">
        <v>24656</v>
      </c>
      <c r="J10503" s="201" t="str">
        <f t="shared" si="329"/>
        <v>9999</v>
      </c>
      <c r="K10503" s="228" t="s">
        <v>23203</v>
      </c>
      <c r="L10503" s="228" t="s">
        <v>23204</v>
      </c>
      <c r="M10503" s="229">
        <v>44806</v>
      </c>
      <c r="N10503" s="227" t="s">
        <v>20061</v>
      </c>
      <c r="O10503" s="243"/>
      <c r="P10503" s="227" t="s">
        <v>24657</v>
      </c>
      <c r="Q10503" s="243"/>
      <c r="S10503" s="354"/>
    </row>
    <row r="10504" spans="1:19" s="245" customFormat="1" ht="13.15" customHeight="1">
      <c r="A10504" s="245" t="str">
        <f t="shared" si="328"/>
        <v>2836546021285917013</v>
      </c>
      <c r="B10504" s="217" t="s">
        <v>19891</v>
      </c>
      <c r="C10504" s="227" t="s">
        <v>24653</v>
      </c>
      <c r="D10504" s="227" t="s">
        <v>3106</v>
      </c>
      <c r="E10504" s="227" t="s">
        <v>24658</v>
      </c>
      <c r="F10504" s="227" t="s">
        <v>3106</v>
      </c>
      <c r="G10504" s="227" t="s">
        <v>3106</v>
      </c>
      <c r="H10504" s="228" t="s">
        <v>24655</v>
      </c>
      <c r="I10504" s="228" t="s">
        <v>24656</v>
      </c>
      <c r="J10504" s="201" t="str">
        <f t="shared" si="329"/>
        <v>9999</v>
      </c>
      <c r="K10504" s="228" t="s">
        <v>23203</v>
      </c>
      <c r="L10504" s="228" t="s">
        <v>23204</v>
      </c>
      <c r="M10504" s="229">
        <v>44806</v>
      </c>
      <c r="N10504" s="227" t="s">
        <v>20061</v>
      </c>
      <c r="O10504" s="243"/>
      <c r="P10504" s="227" t="s">
        <v>24657</v>
      </c>
      <c r="Q10504" s="243"/>
      <c r="S10504" s="354"/>
    </row>
    <row r="10505" spans="1:19" s="245" customFormat="1" ht="13.15" customHeight="1">
      <c r="A10505" s="245" t="str">
        <f t="shared" si="328"/>
        <v>3691040011306008180</v>
      </c>
      <c r="B10505" s="217" t="s">
        <v>19891</v>
      </c>
      <c r="C10505" s="227" t="s">
        <v>24659</v>
      </c>
      <c r="D10505" s="227" t="s">
        <v>3106</v>
      </c>
      <c r="E10505" s="227" t="s">
        <v>24660</v>
      </c>
      <c r="F10505" s="227" t="s">
        <v>3106</v>
      </c>
      <c r="G10505" s="227" t="s">
        <v>3106</v>
      </c>
      <c r="H10505" s="228" t="s">
        <v>19904</v>
      </c>
      <c r="I10505" s="228" t="s">
        <v>24661</v>
      </c>
      <c r="J10505" s="201" t="str">
        <f t="shared" si="329"/>
        <v>9999</v>
      </c>
      <c r="K10505" s="228" t="s">
        <v>23203</v>
      </c>
      <c r="L10505" s="228" t="s">
        <v>23204</v>
      </c>
      <c r="M10505" s="229">
        <v>44806</v>
      </c>
      <c r="N10505" s="227" t="s">
        <v>19903</v>
      </c>
      <c r="O10505" s="243"/>
      <c r="P10505" s="227" t="s">
        <v>19903</v>
      </c>
      <c r="Q10505" s="243"/>
      <c r="S10505" s="354"/>
    </row>
    <row r="10506" spans="1:19" s="245" customFormat="1" ht="13.15" customHeight="1">
      <c r="A10506" s="245" t="str">
        <f t="shared" si="328"/>
        <v>3691040021306008180</v>
      </c>
      <c r="B10506" s="217" t="s">
        <v>19891</v>
      </c>
      <c r="C10506" s="227" t="s">
        <v>24659</v>
      </c>
      <c r="D10506" s="227" t="s">
        <v>3106</v>
      </c>
      <c r="E10506" s="227" t="s">
        <v>24662</v>
      </c>
      <c r="F10506" s="227" t="s">
        <v>3106</v>
      </c>
      <c r="G10506" s="227" t="s">
        <v>3106</v>
      </c>
      <c r="H10506" s="228" t="s">
        <v>19904</v>
      </c>
      <c r="I10506" s="228" t="s">
        <v>24661</v>
      </c>
      <c r="J10506" s="201" t="str">
        <f t="shared" si="329"/>
        <v>9999</v>
      </c>
      <c r="K10506" s="228" t="s">
        <v>23203</v>
      </c>
      <c r="L10506" s="228" t="s">
        <v>23204</v>
      </c>
      <c r="M10506" s="229">
        <v>44806</v>
      </c>
      <c r="N10506" s="227" t="s">
        <v>19903</v>
      </c>
      <c r="O10506" s="243"/>
      <c r="P10506" s="227" t="s">
        <v>19903</v>
      </c>
      <c r="Q10506" s="243"/>
      <c r="S10506" s="354"/>
    </row>
    <row r="10507" spans="1:19" s="245" customFormat="1" ht="13.15" customHeight="1">
      <c r="A10507" s="245" t="str">
        <f t="shared" si="328"/>
        <v>4138802011306484050</v>
      </c>
      <c r="B10507" s="217" t="s">
        <v>19891</v>
      </c>
      <c r="C10507" s="227" t="s">
        <v>24663</v>
      </c>
      <c r="D10507" s="227" t="s">
        <v>3106</v>
      </c>
      <c r="E10507" s="227" t="s">
        <v>24664</v>
      </c>
      <c r="F10507" s="227" t="s">
        <v>3106</v>
      </c>
      <c r="G10507" s="227" t="s">
        <v>3106</v>
      </c>
      <c r="H10507" s="228" t="s">
        <v>19911</v>
      </c>
      <c r="I10507" s="228" t="s">
        <v>19451</v>
      </c>
      <c r="J10507" s="201" t="str">
        <f t="shared" si="329"/>
        <v>9999</v>
      </c>
      <c r="K10507" s="228" t="s">
        <v>23203</v>
      </c>
      <c r="L10507" s="228" t="s">
        <v>23204</v>
      </c>
      <c r="M10507" s="229">
        <v>44806</v>
      </c>
      <c r="N10507" s="227" t="s">
        <v>19910</v>
      </c>
      <c r="O10507" s="243"/>
      <c r="P10507" s="227" t="s">
        <v>19912</v>
      </c>
      <c r="Q10507" s="243"/>
      <c r="S10507" s="354"/>
    </row>
    <row r="10508" spans="1:19" s="245" customFormat="1" ht="13.15" customHeight="1">
      <c r="A10508" s="245" t="str">
        <f t="shared" si="328"/>
        <v>4138802021306484050</v>
      </c>
      <c r="B10508" s="217" t="s">
        <v>19891</v>
      </c>
      <c r="C10508" s="227" t="s">
        <v>24663</v>
      </c>
      <c r="D10508" s="227" t="s">
        <v>3106</v>
      </c>
      <c r="E10508" s="227" t="s">
        <v>24665</v>
      </c>
      <c r="F10508" s="227" t="s">
        <v>3106</v>
      </c>
      <c r="G10508" s="227" t="s">
        <v>3106</v>
      </c>
      <c r="H10508" s="228" t="s">
        <v>19970</v>
      </c>
      <c r="I10508" s="228" t="s">
        <v>19451</v>
      </c>
      <c r="J10508" s="201" t="str">
        <f t="shared" si="329"/>
        <v>9999</v>
      </c>
      <c r="K10508" s="228" t="s">
        <v>23203</v>
      </c>
      <c r="L10508" s="228" t="s">
        <v>23204</v>
      </c>
      <c r="M10508" s="229">
        <v>44806</v>
      </c>
      <c r="N10508" s="227" t="s">
        <v>19969</v>
      </c>
      <c r="O10508" s="243"/>
      <c r="P10508" s="227" t="s">
        <v>19971</v>
      </c>
      <c r="Q10508" s="243"/>
      <c r="S10508" s="354"/>
    </row>
    <row r="10509" spans="1:19" s="245" customFormat="1" ht="13.15" customHeight="1">
      <c r="A10509" s="245" t="str">
        <f t="shared" si="328"/>
        <v>4138802031306484050</v>
      </c>
      <c r="B10509" s="217" t="s">
        <v>19891</v>
      </c>
      <c r="C10509" s="227" t="s">
        <v>24663</v>
      </c>
      <c r="D10509" s="227" t="s">
        <v>3106</v>
      </c>
      <c r="E10509" s="227" t="s">
        <v>24666</v>
      </c>
      <c r="F10509" s="227" t="s">
        <v>3106</v>
      </c>
      <c r="G10509" s="227" t="s">
        <v>3106</v>
      </c>
      <c r="H10509" s="228" t="s">
        <v>19911</v>
      </c>
      <c r="I10509" s="228" t="s">
        <v>19451</v>
      </c>
      <c r="J10509" s="201" t="str">
        <f t="shared" si="329"/>
        <v>9999</v>
      </c>
      <c r="K10509" s="228" t="s">
        <v>23203</v>
      </c>
      <c r="L10509" s="228" t="s">
        <v>23204</v>
      </c>
      <c r="M10509" s="229">
        <v>44806</v>
      </c>
      <c r="N10509" s="227" t="s">
        <v>19910</v>
      </c>
      <c r="O10509" s="243"/>
      <c r="P10509" s="227" t="s">
        <v>19912</v>
      </c>
      <c r="Q10509" s="243"/>
      <c r="S10509" s="354"/>
    </row>
    <row r="10510" spans="1:19" s="245" customFormat="1" ht="13.15" customHeight="1">
      <c r="A10510" s="245" t="str">
        <f t="shared" si="328"/>
        <v>0303844011306845417</v>
      </c>
      <c r="B10510" s="217" t="s">
        <v>19891</v>
      </c>
      <c r="C10510" s="227" t="s">
        <v>24667</v>
      </c>
      <c r="D10510" s="227" t="s">
        <v>3106</v>
      </c>
      <c r="E10510" s="227" t="s">
        <v>24668</v>
      </c>
      <c r="F10510" s="227" t="s">
        <v>3106</v>
      </c>
      <c r="G10510" s="227" t="s">
        <v>3106</v>
      </c>
      <c r="H10510" s="228" t="s">
        <v>19904</v>
      </c>
      <c r="I10510" s="228" t="s">
        <v>24669</v>
      </c>
      <c r="J10510" s="201" t="str">
        <f t="shared" si="329"/>
        <v>9999</v>
      </c>
      <c r="K10510" s="228" t="s">
        <v>23203</v>
      </c>
      <c r="L10510" s="228" t="s">
        <v>23204</v>
      </c>
      <c r="M10510" s="229">
        <v>44806</v>
      </c>
      <c r="N10510" s="227" t="s">
        <v>19903</v>
      </c>
      <c r="O10510" s="243"/>
      <c r="P10510" s="227" t="s">
        <v>20061</v>
      </c>
      <c r="Q10510" s="243"/>
      <c r="S10510" s="354"/>
    </row>
    <row r="10511" spans="1:19" s="245" customFormat="1" ht="13.15" customHeight="1">
      <c r="A10511" s="245" t="str">
        <f t="shared" si="328"/>
        <v>1183733041306845417</v>
      </c>
      <c r="B10511" s="217" t="s">
        <v>19891</v>
      </c>
      <c r="C10511" s="227" t="s">
        <v>24667</v>
      </c>
      <c r="D10511" s="227" t="s">
        <v>3106</v>
      </c>
      <c r="E10511" s="227" t="s">
        <v>24670</v>
      </c>
      <c r="F10511" s="227" t="s">
        <v>3106</v>
      </c>
      <c r="G10511" s="227" t="s">
        <v>3106</v>
      </c>
      <c r="H10511" s="228" t="s">
        <v>19904</v>
      </c>
      <c r="I10511" s="228" t="s">
        <v>24669</v>
      </c>
      <c r="J10511" s="201" t="str">
        <f t="shared" si="329"/>
        <v>9999</v>
      </c>
      <c r="K10511" s="228" t="s">
        <v>23203</v>
      </c>
      <c r="L10511" s="228" t="s">
        <v>23204</v>
      </c>
      <c r="M10511" s="229">
        <v>44806</v>
      </c>
      <c r="N10511" s="227" t="s">
        <v>19903</v>
      </c>
      <c r="O10511" s="243"/>
      <c r="P10511" s="227" t="s">
        <v>20061</v>
      </c>
      <c r="Q10511" s="243"/>
      <c r="S10511" s="354"/>
    </row>
    <row r="10512" spans="1:19" s="245" customFormat="1" ht="13.15" customHeight="1">
      <c r="A10512" s="245" t="str">
        <f t="shared" si="328"/>
        <v>1183733051306845417</v>
      </c>
      <c r="B10512" s="217" t="s">
        <v>19891</v>
      </c>
      <c r="C10512" s="227" t="s">
        <v>24667</v>
      </c>
      <c r="D10512" s="227" t="s">
        <v>3106</v>
      </c>
      <c r="E10512" s="227" t="s">
        <v>24671</v>
      </c>
      <c r="F10512" s="227" t="s">
        <v>3106</v>
      </c>
      <c r="G10512" s="227" t="s">
        <v>3106</v>
      </c>
      <c r="H10512" s="228" t="s">
        <v>19904</v>
      </c>
      <c r="I10512" s="228" t="s">
        <v>24669</v>
      </c>
      <c r="J10512" s="201" t="str">
        <f t="shared" si="329"/>
        <v>9999</v>
      </c>
      <c r="K10512" s="228" t="s">
        <v>23203</v>
      </c>
      <c r="L10512" s="228" t="s">
        <v>23204</v>
      </c>
      <c r="M10512" s="229">
        <v>44806</v>
      </c>
      <c r="N10512" s="227" t="s">
        <v>19903</v>
      </c>
      <c r="O10512" s="243"/>
      <c r="P10512" s="227" t="s">
        <v>20061</v>
      </c>
      <c r="Q10512" s="243"/>
      <c r="S10512" s="354"/>
    </row>
    <row r="10513" spans="1:19" s="245" customFormat="1" ht="13.15" customHeight="1">
      <c r="A10513" s="245" t="str">
        <f t="shared" si="328"/>
        <v>1183733061306845417</v>
      </c>
      <c r="B10513" s="217" t="s">
        <v>19891</v>
      </c>
      <c r="C10513" s="227" t="s">
        <v>24667</v>
      </c>
      <c r="D10513" s="227" t="s">
        <v>3106</v>
      </c>
      <c r="E10513" s="227" t="s">
        <v>24672</v>
      </c>
      <c r="F10513" s="227" t="s">
        <v>3106</v>
      </c>
      <c r="G10513" s="227" t="s">
        <v>3106</v>
      </c>
      <c r="H10513" s="228" t="s">
        <v>19904</v>
      </c>
      <c r="I10513" s="228" t="s">
        <v>24669</v>
      </c>
      <c r="J10513" s="201" t="str">
        <f t="shared" si="329"/>
        <v>9999</v>
      </c>
      <c r="K10513" s="228" t="s">
        <v>23203</v>
      </c>
      <c r="L10513" s="228" t="s">
        <v>23204</v>
      </c>
      <c r="M10513" s="229">
        <v>44806</v>
      </c>
      <c r="N10513" s="227" t="s">
        <v>19903</v>
      </c>
      <c r="O10513" s="243"/>
      <c r="P10513" s="227" t="s">
        <v>20061</v>
      </c>
      <c r="Q10513" s="243"/>
      <c r="S10513" s="354"/>
    </row>
    <row r="10514" spans="1:19" s="245" customFormat="1" ht="13.15" customHeight="1">
      <c r="A10514" s="245" t="str">
        <f t="shared" si="328"/>
        <v>1183733071306845417</v>
      </c>
      <c r="B10514" s="217" t="s">
        <v>19891</v>
      </c>
      <c r="C10514" s="227" t="s">
        <v>24667</v>
      </c>
      <c r="D10514" s="227" t="s">
        <v>3106</v>
      </c>
      <c r="E10514" s="227" t="s">
        <v>24673</v>
      </c>
      <c r="F10514" s="227" t="s">
        <v>3106</v>
      </c>
      <c r="G10514" s="227" t="s">
        <v>3106</v>
      </c>
      <c r="H10514" s="228" t="s">
        <v>19904</v>
      </c>
      <c r="I10514" s="228" t="s">
        <v>24669</v>
      </c>
      <c r="J10514" s="201" t="str">
        <f t="shared" si="329"/>
        <v>9999</v>
      </c>
      <c r="K10514" s="228" t="s">
        <v>23203</v>
      </c>
      <c r="L10514" s="228" t="s">
        <v>23204</v>
      </c>
      <c r="M10514" s="229">
        <v>44806</v>
      </c>
      <c r="N10514" s="227" t="s">
        <v>19903</v>
      </c>
      <c r="O10514" s="243"/>
      <c r="P10514" s="227" t="s">
        <v>20061</v>
      </c>
      <c r="Q10514" s="243"/>
      <c r="S10514" s="354"/>
    </row>
    <row r="10515" spans="1:19" s="245" customFormat="1" ht="13.15" customHeight="1">
      <c r="A10515" s="245" t="str">
        <f t="shared" si="328"/>
        <v>1514127011306859681</v>
      </c>
      <c r="B10515" s="217" t="s">
        <v>19891</v>
      </c>
      <c r="C10515" s="227" t="s">
        <v>24674</v>
      </c>
      <c r="D10515" s="227" t="s">
        <v>3106</v>
      </c>
      <c r="E10515" s="227" t="s">
        <v>24675</v>
      </c>
      <c r="F10515" s="227" t="s">
        <v>3106</v>
      </c>
      <c r="G10515" s="227" t="s">
        <v>3106</v>
      </c>
      <c r="H10515" s="228" t="s">
        <v>19931</v>
      </c>
      <c r="I10515" s="228" t="s">
        <v>24676</v>
      </c>
      <c r="J10515" s="201" t="str">
        <f t="shared" si="329"/>
        <v>9999</v>
      </c>
      <c r="K10515" s="228" t="s">
        <v>23203</v>
      </c>
      <c r="L10515" s="228" t="s">
        <v>23204</v>
      </c>
      <c r="M10515" s="229">
        <v>44806</v>
      </c>
      <c r="N10515" s="227" t="s">
        <v>19930</v>
      </c>
      <c r="O10515" s="243"/>
      <c r="P10515" s="227" t="s">
        <v>19932</v>
      </c>
      <c r="Q10515" s="243"/>
      <c r="S10515" s="354"/>
    </row>
    <row r="10516" spans="1:19" s="245" customFormat="1" ht="13.15" customHeight="1">
      <c r="A10516" s="245" t="str">
        <f t="shared" si="328"/>
        <v>1514127021306859681</v>
      </c>
      <c r="B10516" s="217" t="s">
        <v>19891</v>
      </c>
      <c r="C10516" s="227" t="s">
        <v>24674</v>
      </c>
      <c r="D10516" s="227" t="s">
        <v>3106</v>
      </c>
      <c r="E10516" s="227" t="s">
        <v>24677</v>
      </c>
      <c r="F10516" s="227" t="s">
        <v>3106</v>
      </c>
      <c r="G10516" s="227" t="s">
        <v>3106</v>
      </c>
      <c r="H10516" s="228" t="s">
        <v>19970</v>
      </c>
      <c r="I10516" s="228" t="s">
        <v>24678</v>
      </c>
      <c r="J10516" s="201" t="str">
        <f t="shared" si="329"/>
        <v>9999</v>
      </c>
      <c r="K10516" s="228" t="s">
        <v>23203</v>
      </c>
      <c r="L10516" s="228" t="s">
        <v>23204</v>
      </c>
      <c r="M10516" s="229">
        <v>44806</v>
      </c>
      <c r="N10516" s="227" t="s">
        <v>19969</v>
      </c>
      <c r="O10516" s="243"/>
      <c r="P10516" s="227" t="s">
        <v>19971</v>
      </c>
      <c r="Q10516" s="243"/>
      <c r="S10516" s="354"/>
    </row>
    <row r="10517" spans="1:19" s="245" customFormat="1" ht="13.15" customHeight="1">
      <c r="A10517" s="245" t="str">
        <f t="shared" si="328"/>
        <v>1514127031306859681</v>
      </c>
      <c r="B10517" s="217" t="s">
        <v>19891</v>
      </c>
      <c r="C10517" s="227" t="s">
        <v>24674</v>
      </c>
      <c r="D10517" s="227" t="s">
        <v>3106</v>
      </c>
      <c r="E10517" s="227" t="s">
        <v>24679</v>
      </c>
      <c r="F10517" s="227" t="s">
        <v>3106</v>
      </c>
      <c r="G10517" s="227" t="s">
        <v>3106</v>
      </c>
      <c r="H10517" s="228" t="s">
        <v>19931</v>
      </c>
      <c r="I10517" s="228" t="s">
        <v>24680</v>
      </c>
      <c r="J10517" s="201" t="str">
        <f t="shared" si="329"/>
        <v>9999</v>
      </c>
      <c r="K10517" s="228" t="s">
        <v>23203</v>
      </c>
      <c r="L10517" s="228" t="s">
        <v>23204</v>
      </c>
      <c r="M10517" s="229">
        <v>44806</v>
      </c>
      <c r="N10517" s="227" t="s">
        <v>19930</v>
      </c>
      <c r="O10517" s="243"/>
      <c r="P10517" s="227" t="s">
        <v>19932</v>
      </c>
      <c r="Q10517" s="243"/>
      <c r="S10517" s="354"/>
    </row>
    <row r="10518" spans="1:19" s="245" customFormat="1" ht="13.15" customHeight="1">
      <c r="A10518" s="245" t="str">
        <f t="shared" si="328"/>
        <v>2958654011316133218</v>
      </c>
      <c r="B10518" s="217" t="s">
        <v>19891</v>
      </c>
      <c r="C10518" s="227" t="s">
        <v>24681</v>
      </c>
      <c r="D10518" s="227" t="s">
        <v>3106</v>
      </c>
      <c r="E10518" s="227" t="s">
        <v>24682</v>
      </c>
      <c r="F10518" s="227" t="s">
        <v>3106</v>
      </c>
      <c r="G10518" s="227" t="s">
        <v>3106</v>
      </c>
      <c r="H10518" s="228" t="s">
        <v>19904</v>
      </c>
      <c r="I10518" s="228" t="s">
        <v>24683</v>
      </c>
      <c r="J10518" s="201" t="str">
        <f t="shared" si="329"/>
        <v>9999</v>
      </c>
      <c r="K10518" s="228" t="s">
        <v>23203</v>
      </c>
      <c r="L10518" s="228" t="s">
        <v>23204</v>
      </c>
      <c r="M10518" s="229">
        <v>44806</v>
      </c>
      <c r="N10518" s="227" t="s">
        <v>19903</v>
      </c>
      <c r="O10518" s="243"/>
      <c r="P10518" s="227" t="s">
        <v>19905</v>
      </c>
      <c r="Q10518" s="243"/>
      <c r="S10518" s="354"/>
    </row>
    <row r="10519" spans="1:19" s="245" customFormat="1" ht="13.15" customHeight="1">
      <c r="A10519" s="245" t="str">
        <f t="shared" ref="A10519:A10582" si="330">E10519&amp;C10519</f>
        <v>2958654021316133218</v>
      </c>
      <c r="B10519" s="217" t="s">
        <v>19891</v>
      </c>
      <c r="C10519" s="227" t="s">
        <v>24681</v>
      </c>
      <c r="D10519" s="227" t="s">
        <v>3106</v>
      </c>
      <c r="E10519" s="227" t="s">
        <v>24684</v>
      </c>
      <c r="F10519" s="227" t="s">
        <v>3106</v>
      </c>
      <c r="G10519" s="227" t="s">
        <v>3106</v>
      </c>
      <c r="H10519" s="228" t="s">
        <v>19904</v>
      </c>
      <c r="I10519" s="228" t="s">
        <v>24683</v>
      </c>
      <c r="J10519" s="201" t="str">
        <f t="shared" si="329"/>
        <v>9999</v>
      </c>
      <c r="K10519" s="228" t="s">
        <v>23203</v>
      </c>
      <c r="L10519" s="228" t="s">
        <v>23204</v>
      </c>
      <c r="M10519" s="229">
        <v>44806</v>
      </c>
      <c r="N10519" s="227" t="s">
        <v>19903</v>
      </c>
      <c r="O10519" s="243"/>
      <c r="P10519" s="227" t="s">
        <v>19905</v>
      </c>
      <c r="Q10519" s="243"/>
      <c r="S10519" s="354"/>
    </row>
    <row r="10520" spans="1:19" s="245" customFormat="1" ht="13.15" customHeight="1">
      <c r="A10520" s="245" t="str">
        <f t="shared" si="330"/>
        <v>2958654031316133218</v>
      </c>
      <c r="B10520" s="217" t="s">
        <v>19891</v>
      </c>
      <c r="C10520" s="227" t="s">
        <v>24681</v>
      </c>
      <c r="D10520" s="227" t="s">
        <v>3106</v>
      </c>
      <c r="E10520" s="227" t="s">
        <v>24685</v>
      </c>
      <c r="F10520" s="227" t="s">
        <v>3106</v>
      </c>
      <c r="G10520" s="227" t="s">
        <v>3106</v>
      </c>
      <c r="H10520" s="228" t="s">
        <v>19904</v>
      </c>
      <c r="I10520" s="228" t="s">
        <v>24683</v>
      </c>
      <c r="J10520" s="201" t="str">
        <f t="shared" si="329"/>
        <v>9999</v>
      </c>
      <c r="K10520" s="228" t="s">
        <v>23203</v>
      </c>
      <c r="L10520" s="228" t="s">
        <v>23204</v>
      </c>
      <c r="M10520" s="229">
        <v>44806</v>
      </c>
      <c r="N10520" s="227" t="s">
        <v>19903</v>
      </c>
      <c r="O10520" s="243"/>
      <c r="P10520" s="227" t="s">
        <v>19905</v>
      </c>
      <c r="Q10520" s="243"/>
      <c r="S10520" s="354"/>
    </row>
    <row r="10521" spans="1:19" s="245" customFormat="1" ht="13.15" customHeight="1">
      <c r="A10521" s="245" t="str">
        <f t="shared" si="330"/>
        <v>2958654041316133218</v>
      </c>
      <c r="B10521" s="217" t="s">
        <v>19891</v>
      </c>
      <c r="C10521" s="227" t="s">
        <v>24681</v>
      </c>
      <c r="D10521" s="227" t="s">
        <v>3106</v>
      </c>
      <c r="E10521" s="227" t="s">
        <v>24686</v>
      </c>
      <c r="F10521" s="227" t="s">
        <v>3106</v>
      </c>
      <c r="G10521" s="227" t="s">
        <v>3106</v>
      </c>
      <c r="H10521" s="228" t="s">
        <v>19904</v>
      </c>
      <c r="I10521" s="228" t="s">
        <v>24683</v>
      </c>
      <c r="J10521" s="201" t="str">
        <f t="shared" si="329"/>
        <v>9999</v>
      </c>
      <c r="K10521" s="228" t="s">
        <v>23203</v>
      </c>
      <c r="L10521" s="228" t="s">
        <v>23204</v>
      </c>
      <c r="M10521" s="229">
        <v>44806</v>
      </c>
      <c r="N10521" s="227" t="s">
        <v>19903</v>
      </c>
      <c r="O10521" s="243"/>
      <c r="P10521" s="227" t="s">
        <v>19905</v>
      </c>
      <c r="Q10521" s="243"/>
      <c r="S10521" s="354"/>
    </row>
    <row r="10522" spans="1:19" s="245" customFormat="1" ht="13.15" customHeight="1">
      <c r="A10522" s="245" t="str">
        <f t="shared" si="330"/>
        <v>3562324011316137797</v>
      </c>
      <c r="B10522" s="217" t="s">
        <v>19891</v>
      </c>
      <c r="C10522" s="227" t="s">
        <v>24687</v>
      </c>
      <c r="D10522" s="227" t="s">
        <v>3106</v>
      </c>
      <c r="E10522" s="227" t="s">
        <v>24688</v>
      </c>
      <c r="F10522" s="227" t="s">
        <v>3106</v>
      </c>
      <c r="G10522" s="227" t="s">
        <v>3106</v>
      </c>
      <c r="H10522" s="228" t="s">
        <v>19904</v>
      </c>
      <c r="I10522" s="228" t="s">
        <v>24689</v>
      </c>
      <c r="J10522" s="201" t="str">
        <f t="shared" si="329"/>
        <v>9999</v>
      </c>
      <c r="K10522" s="228" t="s">
        <v>23203</v>
      </c>
      <c r="L10522" s="228" t="s">
        <v>23204</v>
      </c>
      <c r="M10522" s="229">
        <v>44806</v>
      </c>
      <c r="N10522" s="227" t="s">
        <v>19903</v>
      </c>
      <c r="O10522" s="243"/>
      <c r="P10522" s="227" t="s">
        <v>19905</v>
      </c>
      <c r="Q10522" s="243"/>
      <c r="S10522" s="354"/>
    </row>
    <row r="10523" spans="1:19" s="245" customFormat="1" ht="13.15" customHeight="1">
      <c r="A10523" s="245" t="str">
        <f t="shared" si="330"/>
        <v>3562324021316137797</v>
      </c>
      <c r="B10523" s="217" t="s">
        <v>19891</v>
      </c>
      <c r="C10523" s="227" t="s">
        <v>24687</v>
      </c>
      <c r="D10523" s="227" t="s">
        <v>3106</v>
      </c>
      <c r="E10523" s="227" t="s">
        <v>24690</v>
      </c>
      <c r="F10523" s="227" t="s">
        <v>3106</v>
      </c>
      <c r="G10523" s="227" t="s">
        <v>3106</v>
      </c>
      <c r="H10523" s="228" t="s">
        <v>19904</v>
      </c>
      <c r="I10523" s="228" t="s">
        <v>24689</v>
      </c>
      <c r="J10523" s="201" t="str">
        <f t="shared" si="329"/>
        <v>9999</v>
      </c>
      <c r="K10523" s="228" t="s">
        <v>23203</v>
      </c>
      <c r="L10523" s="228" t="s">
        <v>23204</v>
      </c>
      <c r="M10523" s="229">
        <v>44806</v>
      </c>
      <c r="N10523" s="227" t="s">
        <v>19903</v>
      </c>
      <c r="O10523" s="243"/>
      <c r="P10523" s="227" t="s">
        <v>19905</v>
      </c>
      <c r="Q10523" s="243"/>
      <c r="S10523" s="354"/>
    </row>
    <row r="10524" spans="1:19" s="245" customFormat="1" ht="13.15" customHeight="1">
      <c r="A10524" s="245" t="str">
        <f t="shared" si="330"/>
        <v>3562324031316137797</v>
      </c>
      <c r="B10524" s="217" t="s">
        <v>19891</v>
      </c>
      <c r="C10524" s="227" t="s">
        <v>24687</v>
      </c>
      <c r="D10524" s="227" t="s">
        <v>3106</v>
      </c>
      <c r="E10524" s="227" t="s">
        <v>24691</v>
      </c>
      <c r="F10524" s="227" t="s">
        <v>3106</v>
      </c>
      <c r="G10524" s="227" t="s">
        <v>3106</v>
      </c>
      <c r="H10524" s="228" t="s">
        <v>19904</v>
      </c>
      <c r="I10524" s="228" t="s">
        <v>24689</v>
      </c>
      <c r="J10524" s="201" t="str">
        <f t="shared" si="329"/>
        <v>9999</v>
      </c>
      <c r="K10524" s="228" t="s">
        <v>23203</v>
      </c>
      <c r="L10524" s="228" t="s">
        <v>23204</v>
      </c>
      <c r="M10524" s="229">
        <v>44806</v>
      </c>
      <c r="N10524" s="227" t="s">
        <v>19903</v>
      </c>
      <c r="O10524" s="243"/>
      <c r="P10524" s="227" t="s">
        <v>19905</v>
      </c>
      <c r="Q10524" s="243"/>
      <c r="S10524" s="354"/>
    </row>
    <row r="10525" spans="1:19" s="245" customFormat="1" ht="13.15" customHeight="1">
      <c r="A10525" s="245" t="str">
        <f t="shared" si="330"/>
        <v>3562324041316137797</v>
      </c>
      <c r="B10525" s="217" t="s">
        <v>19891</v>
      </c>
      <c r="C10525" s="227" t="s">
        <v>24687</v>
      </c>
      <c r="D10525" s="227" t="s">
        <v>3106</v>
      </c>
      <c r="E10525" s="227" t="s">
        <v>24692</v>
      </c>
      <c r="F10525" s="227" t="s">
        <v>3106</v>
      </c>
      <c r="G10525" s="227" t="s">
        <v>3106</v>
      </c>
      <c r="H10525" s="228" t="s">
        <v>19904</v>
      </c>
      <c r="I10525" s="228" t="s">
        <v>24689</v>
      </c>
      <c r="J10525" s="201" t="str">
        <f t="shared" si="329"/>
        <v>9999</v>
      </c>
      <c r="K10525" s="228" t="s">
        <v>23203</v>
      </c>
      <c r="L10525" s="228" t="s">
        <v>23204</v>
      </c>
      <c r="M10525" s="229">
        <v>44806</v>
      </c>
      <c r="N10525" s="227" t="s">
        <v>19903</v>
      </c>
      <c r="O10525" s="243"/>
      <c r="P10525" s="227" t="s">
        <v>19905</v>
      </c>
      <c r="Q10525" s="243"/>
      <c r="S10525" s="354"/>
    </row>
    <row r="10526" spans="1:19" s="245" customFormat="1" ht="13.15" customHeight="1">
      <c r="A10526" s="245" t="str">
        <f t="shared" si="330"/>
        <v>3562324051316137797</v>
      </c>
      <c r="B10526" s="217" t="s">
        <v>19891</v>
      </c>
      <c r="C10526" s="227" t="s">
        <v>24687</v>
      </c>
      <c r="D10526" s="227" t="s">
        <v>3106</v>
      </c>
      <c r="E10526" s="227" t="s">
        <v>24693</v>
      </c>
      <c r="F10526" s="227" t="s">
        <v>3106</v>
      </c>
      <c r="G10526" s="227" t="s">
        <v>3106</v>
      </c>
      <c r="H10526" s="228" t="s">
        <v>19904</v>
      </c>
      <c r="I10526" s="228" t="s">
        <v>24689</v>
      </c>
      <c r="J10526" s="201" t="str">
        <f t="shared" si="329"/>
        <v>9999</v>
      </c>
      <c r="K10526" s="228" t="s">
        <v>23203</v>
      </c>
      <c r="L10526" s="228" t="s">
        <v>23204</v>
      </c>
      <c r="M10526" s="229">
        <v>44806</v>
      </c>
      <c r="N10526" s="227" t="s">
        <v>19903</v>
      </c>
      <c r="O10526" s="243"/>
      <c r="P10526" s="227" t="s">
        <v>19905</v>
      </c>
      <c r="Q10526" s="243"/>
      <c r="S10526" s="354"/>
    </row>
    <row r="10527" spans="1:19" s="245" customFormat="1" ht="13.15" customHeight="1">
      <c r="A10527" s="245" t="str">
        <f t="shared" si="330"/>
        <v>3562324061316137797</v>
      </c>
      <c r="B10527" s="217" t="s">
        <v>19891</v>
      </c>
      <c r="C10527" s="227" t="s">
        <v>24687</v>
      </c>
      <c r="D10527" s="227" t="s">
        <v>3106</v>
      </c>
      <c r="E10527" s="227" t="s">
        <v>24694</v>
      </c>
      <c r="F10527" s="227" t="s">
        <v>3106</v>
      </c>
      <c r="G10527" s="227" t="s">
        <v>3106</v>
      </c>
      <c r="H10527" s="228" t="s">
        <v>19904</v>
      </c>
      <c r="I10527" s="228" t="s">
        <v>24689</v>
      </c>
      <c r="J10527" s="201" t="str">
        <f t="shared" si="329"/>
        <v>9999</v>
      </c>
      <c r="K10527" s="228" t="s">
        <v>23203</v>
      </c>
      <c r="L10527" s="228" t="s">
        <v>23204</v>
      </c>
      <c r="M10527" s="229">
        <v>44806</v>
      </c>
      <c r="N10527" s="227" t="s">
        <v>19903</v>
      </c>
      <c r="O10527" s="243"/>
      <c r="P10527" s="227" t="s">
        <v>19905</v>
      </c>
      <c r="Q10527" s="243"/>
      <c r="S10527" s="354"/>
    </row>
    <row r="10528" spans="1:19" s="245" customFormat="1" ht="13.15" customHeight="1">
      <c r="A10528" s="245" t="str">
        <f t="shared" si="330"/>
        <v>3562324071316137797</v>
      </c>
      <c r="B10528" s="217" t="s">
        <v>19891</v>
      </c>
      <c r="C10528" s="227" t="s">
        <v>24687</v>
      </c>
      <c r="D10528" s="227" t="s">
        <v>3106</v>
      </c>
      <c r="E10528" s="227" t="s">
        <v>24695</v>
      </c>
      <c r="F10528" s="227" t="s">
        <v>3106</v>
      </c>
      <c r="G10528" s="227" t="s">
        <v>3106</v>
      </c>
      <c r="H10528" s="228" t="s">
        <v>19904</v>
      </c>
      <c r="I10528" s="228" t="s">
        <v>24689</v>
      </c>
      <c r="J10528" s="201" t="str">
        <f t="shared" si="329"/>
        <v>9999</v>
      </c>
      <c r="K10528" s="228" t="s">
        <v>23203</v>
      </c>
      <c r="L10528" s="228" t="s">
        <v>23204</v>
      </c>
      <c r="M10528" s="229">
        <v>44806</v>
      </c>
      <c r="N10528" s="227" t="s">
        <v>19903</v>
      </c>
      <c r="O10528" s="243"/>
      <c r="P10528" s="227" t="s">
        <v>19905</v>
      </c>
      <c r="Q10528" s="243"/>
      <c r="S10528" s="354"/>
    </row>
    <row r="10529" spans="1:19" s="245" customFormat="1" ht="13.15" customHeight="1">
      <c r="A10529" s="245" t="str">
        <f t="shared" si="330"/>
        <v>3562324081316137797</v>
      </c>
      <c r="B10529" s="217" t="s">
        <v>19891</v>
      </c>
      <c r="C10529" s="227" t="s">
        <v>24687</v>
      </c>
      <c r="D10529" s="227" t="s">
        <v>3106</v>
      </c>
      <c r="E10529" s="227" t="s">
        <v>24696</v>
      </c>
      <c r="F10529" s="227" t="s">
        <v>3106</v>
      </c>
      <c r="G10529" s="227" t="s">
        <v>3106</v>
      </c>
      <c r="H10529" s="228" t="s">
        <v>19904</v>
      </c>
      <c r="I10529" s="228" t="s">
        <v>24689</v>
      </c>
      <c r="J10529" s="201" t="str">
        <f t="shared" si="329"/>
        <v>9999</v>
      </c>
      <c r="K10529" s="228" t="s">
        <v>23203</v>
      </c>
      <c r="L10529" s="228" t="s">
        <v>23204</v>
      </c>
      <c r="M10529" s="229">
        <v>44806</v>
      </c>
      <c r="N10529" s="227" t="s">
        <v>19903</v>
      </c>
      <c r="O10529" s="243"/>
      <c r="P10529" s="227" t="s">
        <v>19905</v>
      </c>
      <c r="Q10529" s="243"/>
      <c r="S10529" s="354"/>
    </row>
    <row r="10530" spans="1:19" s="245" customFormat="1" ht="13.15" customHeight="1">
      <c r="A10530" s="245" t="str">
        <f t="shared" si="330"/>
        <v>1966996011316142078</v>
      </c>
      <c r="B10530" s="217" t="s">
        <v>19891</v>
      </c>
      <c r="C10530" s="227" t="s">
        <v>24697</v>
      </c>
      <c r="D10530" s="227" t="s">
        <v>3106</v>
      </c>
      <c r="E10530" s="227" t="s">
        <v>24698</v>
      </c>
      <c r="F10530" s="227" t="s">
        <v>3106</v>
      </c>
      <c r="G10530" s="227" t="s">
        <v>3106</v>
      </c>
      <c r="H10530" s="228" t="s">
        <v>20017</v>
      </c>
      <c r="I10530" s="228" t="s">
        <v>24699</v>
      </c>
      <c r="J10530" s="201" t="str">
        <f t="shared" si="329"/>
        <v>9999</v>
      </c>
      <c r="K10530" s="228" t="s">
        <v>23203</v>
      </c>
      <c r="L10530" s="228" t="s">
        <v>23204</v>
      </c>
      <c r="M10530" s="229">
        <v>44806</v>
      </c>
      <c r="N10530" s="227" t="s">
        <v>20000</v>
      </c>
      <c r="O10530" s="243"/>
      <c r="P10530" s="227" t="s">
        <v>20018</v>
      </c>
      <c r="Q10530" s="243"/>
      <c r="S10530" s="354"/>
    </row>
    <row r="10531" spans="1:19" s="245" customFormat="1" ht="13.15" customHeight="1">
      <c r="A10531" s="245" t="str">
        <f t="shared" si="330"/>
        <v>3763971011316142078</v>
      </c>
      <c r="B10531" s="217" t="s">
        <v>19891</v>
      </c>
      <c r="C10531" s="227" t="s">
        <v>24697</v>
      </c>
      <c r="D10531" s="227" t="s">
        <v>3106</v>
      </c>
      <c r="E10531" s="227" t="s">
        <v>24700</v>
      </c>
      <c r="F10531" s="227" t="s">
        <v>3106</v>
      </c>
      <c r="G10531" s="227" t="s">
        <v>3106</v>
      </c>
      <c r="H10531" s="228" t="s">
        <v>20017</v>
      </c>
      <c r="I10531" s="228" t="s">
        <v>24701</v>
      </c>
      <c r="J10531" s="201" t="str">
        <f t="shared" si="329"/>
        <v>9999</v>
      </c>
      <c r="K10531" s="228" t="s">
        <v>23203</v>
      </c>
      <c r="L10531" s="228" t="s">
        <v>23204</v>
      </c>
      <c r="M10531" s="229">
        <v>44806</v>
      </c>
      <c r="N10531" s="227" t="s">
        <v>20000</v>
      </c>
      <c r="O10531" s="243"/>
      <c r="P10531" s="227" t="s">
        <v>20018</v>
      </c>
      <c r="Q10531" s="243"/>
      <c r="S10531" s="354"/>
    </row>
    <row r="10532" spans="1:19" s="245" customFormat="1" ht="13.15" customHeight="1">
      <c r="A10532" s="245" t="str">
        <f t="shared" si="330"/>
        <v>2813636011316248305</v>
      </c>
      <c r="B10532" s="217" t="s">
        <v>19891</v>
      </c>
      <c r="C10532" s="227" t="s">
        <v>24702</v>
      </c>
      <c r="D10532" s="227" t="s">
        <v>3106</v>
      </c>
      <c r="E10532" s="227" t="s">
        <v>24703</v>
      </c>
      <c r="F10532" s="227" t="s">
        <v>3106</v>
      </c>
      <c r="G10532" s="227" t="s">
        <v>3106</v>
      </c>
      <c r="H10532" s="228" t="s">
        <v>19904</v>
      </c>
      <c r="I10532" s="228" t="s">
        <v>24704</v>
      </c>
      <c r="J10532" s="201" t="str">
        <f t="shared" si="329"/>
        <v>9999</v>
      </c>
      <c r="K10532" s="228" t="s">
        <v>23203</v>
      </c>
      <c r="L10532" s="228" t="s">
        <v>23204</v>
      </c>
      <c r="M10532" s="229">
        <v>44806</v>
      </c>
      <c r="N10532" s="227" t="s">
        <v>19903</v>
      </c>
      <c r="O10532" s="243"/>
      <c r="P10532" s="227" t="s">
        <v>20122</v>
      </c>
      <c r="Q10532" s="243"/>
      <c r="S10532" s="354"/>
    </row>
    <row r="10533" spans="1:19" s="245" customFormat="1" ht="13.15" customHeight="1">
      <c r="A10533" s="245" t="str">
        <f t="shared" si="330"/>
        <v>2813636021316248305</v>
      </c>
      <c r="B10533" s="217" t="s">
        <v>19891</v>
      </c>
      <c r="C10533" s="227" t="s">
        <v>24702</v>
      </c>
      <c r="D10533" s="227" t="s">
        <v>3106</v>
      </c>
      <c r="E10533" s="227" t="s">
        <v>24705</v>
      </c>
      <c r="F10533" s="227" t="s">
        <v>3106</v>
      </c>
      <c r="G10533" s="227" t="s">
        <v>3106</v>
      </c>
      <c r="H10533" s="228" t="s">
        <v>19904</v>
      </c>
      <c r="I10533" s="228" t="s">
        <v>24704</v>
      </c>
      <c r="J10533" s="201" t="str">
        <f t="shared" si="329"/>
        <v>9999</v>
      </c>
      <c r="K10533" s="228" t="s">
        <v>23203</v>
      </c>
      <c r="L10533" s="228" t="s">
        <v>23204</v>
      </c>
      <c r="M10533" s="229">
        <v>44806</v>
      </c>
      <c r="N10533" s="227" t="s">
        <v>19903</v>
      </c>
      <c r="O10533" s="243"/>
      <c r="P10533" s="227" t="s">
        <v>20122</v>
      </c>
      <c r="Q10533" s="243"/>
      <c r="S10533" s="354"/>
    </row>
    <row r="10534" spans="1:19" s="245" customFormat="1" ht="13.15" customHeight="1">
      <c r="A10534" s="245" t="str">
        <f t="shared" si="330"/>
        <v>2813636031316248305</v>
      </c>
      <c r="B10534" s="217" t="s">
        <v>19891</v>
      </c>
      <c r="C10534" s="227" t="s">
        <v>24702</v>
      </c>
      <c r="D10534" s="227" t="s">
        <v>3106</v>
      </c>
      <c r="E10534" s="227" t="s">
        <v>24706</v>
      </c>
      <c r="F10534" s="227" t="s">
        <v>3106</v>
      </c>
      <c r="G10534" s="227" t="s">
        <v>3106</v>
      </c>
      <c r="H10534" s="228" t="s">
        <v>19904</v>
      </c>
      <c r="I10534" s="228" t="s">
        <v>24704</v>
      </c>
      <c r="J10534" s="201" t="str">
        <f t="shared" si="329"/>
        <v>9999</v>
      </c>
      <c r="K10534" s="228" t="s">
        <v>23203</v>
      </c>
      <c r="L10534" s="228" t="s">
        <v>23204</v>
      </c>
      <c r="M10534" s="229">
        <v>44806</v>
      </c>
      <c r="N10534" s="227" t="s">
        <v>19903</v>
      </c>
      <c r="O10534" s="243"/>
      <c r="P10534" s="227" t="s">
        <v>20122</v>
      </c>
      <c r="Q10534" s="243"/>
      <c r="S10534" s="354"/>
    </row>
    <row r="10535" spans="1:19" s="245" customFormat="1" ht="13.15" customHeight="1">
      <c r="A10535" s="245" t="str">
        <f t="shared" si="330"/>
        <v>2813636041316248305</v>
      </c>
      <c r="B10535" s="217" t="s">
        <v>19891</v>
      </c>
      <c r="C10535" s="227" t="s">
        <v>24702</v>
      </c>
      <c r="D10535" s="227" t="s">
        <v>3106</v>
      </c>
      <c r="E10535" s="227" t="s">
        <v>24707</v>
      </c>
      <c r="F10535" s="227" t="s">
        <v>3106</v>
      </c>
      <c r="G10535" s="227" t="s">
        <v>3106</v>
      </c>
      <c r="H10535" s="228" t="s">
        <v>19904</v>
      </c>
      <c r="I10535" s="228" t="s">
        <v>24704</v>
      </c>
      <c r="J10535" s="201" t="str">
        <f t="shared" si="329"/>
        <v>9999</v>
      </c>
      <c r="K10535" s="228" t="s">
        <v>23203</v>
      </c>
      <c r="L10535" s="228" t="s">
        <v>23204</v>
      </c>
      <c r="M10535" s="229">
        <v>44806</v>
      </c>
      <c r="N10535" s="227" t="s">
        <v>19903</v>
      </c>
      <c r="O10535" s="243"/>
      <c r="P10535" s="227" t="s">
        <v>20122</v>
      </c>
      <c r="Q10535" s="243"/>
      <c r="S10535" s="354"/>
    </row>
    <row r="10536" spans="1:19" s="245" customFormat="1" ht="13.15" customHeight="1">
      <c r="A10536" s="245" t="str">
        <f t="shared" si="330"/>
        <v>2813636051316248305</v>
      </c>
      <c r="B10536" s="217" t="s">
        <v>19891</v>
      </c>
      <c r="C10536" s="227" t="s">
        <v>24702</v>
      </c>
      <c r="D10536" s="227" t="s">
        <v>3106</v>
      </c>
      <c r="E10536" s="227" t="s">
        <v>24708</v>
      </c>
      <c r="F10536" s="227" t="s">
        <v>3106</v>
      </c>
      <c r="G10536" s="227" t="s">
        <v>3106</v>
      </c>
      <c r="H10536" s="228" t="s">
        <v>19904</v>
      </c>
      <c r="I10536" s="228" t="s">
        <v>24704</v>
      </c>
      <c r="J10536" s="201" t="str">
        <f t="shared" si="329"/>
        <v>9999</v>
      </c>
      <c r="K10536" s="228" t="s">
        <v>23203</v>
      </c>
      <c r="L10536" s="228" t="s">
        <v>23204</v>
      </c>
      <c r="M10536" s="229">
        <v>44806</v>
      </c>
      <c r="N10536" s="227" t="s">
        <v>19903</v>
      </c>
      <c r="O10536" s="243"/>
      <c r="P10536" s="227" t="s">
        <v>20122</v>
      </c>
      <c r="Q10536" s="243"/>
      <c r="S10536" s="354"/>
    </row>
    <row r="10537" spans="1:19" s="245" customFormat="1" ht="13.15" customHeight="1">
      <c r="A10537" s="245" t="str">
        <f t="shared" si="330"/>
        <v>2813636061316248305</v>
      </c>
      <c r="B10537" s="217" t="s">
        <v>19891</v>
      </c>
      <c r="C10537" s="227" t="s">
        <v>24702</v>
      </c>
      <c r="D10537" s="227" t="s">
        <v>3106</v>
      </c>
      <c r="E10537" s="227" t="s">
        <v>24709</v>
      </c>
      <c r="F10537" s="227" t="s">
        <v>3106</v>
      </c>
      <c r="G10537" s="227" t="s">
        <v>3106</v>
      </c>
      <c r="H10537" s="228" t="s">
        <v>19904</v>
      </c>
      <c r="I10537" s="228" t="s">
        <v>24704</v>
      </c>
      <c r="J10537" s="201" t="str">
        <f t="shared" si="329"/>
        <v>9999</v>
      </c>
      <c r="K10537" s="228" t="s">
        <v>23203</v>
      </c>
      <c r="L10537" s="228" t="s">
        <v>23204</v>
      </c>
      <c r="M10537" s="229">
        <v>44806</v>
      </c>
      <c r="N10537" s="227" t="s">
        <v>19903</v>
      </c>
      <c r="O10537" s="243"/>
      <c r="P10537" s="227" t="s">
        <v>20122</v>
      </c>
      <c r="Q10537" s="243"/>
      <c r="S10537" s="354"/>
    </row>
    <row r="10538" spans="1:19" s="245" customFormat="1" ht="13.15" customHeight="1">
      <c r="A10538" s="245" t="str">
        <f t="shared" si="330"/>
        <v>2813636071316248305</v>
      </c>
      <c r="B10538" s="217" t="s">
        <v>19891</v>
      </c>
      <c r="C10538" s="227" t="s">
        <v>24702</v>
      </c>
      <c r="D10538" s="227" t="s">
        <v>3106</v>
      </c>
      <c r="E10538" s="227" t="s">
        <v>24710</v>
      </c>
      <c r="F10538" s="227" t="s">
        <v>3106</v>
      </c>
      <c r="G10538" s="227" t="s">
        <v>3106</v>
      </c>
      <c r="H10538" s="228" t="s">
        <v>19904</v>
      </c>
      <c r="I10538" s="228" t="s">
        <v>24704</v>
      </c>
      <c r="J10538" s="201" t="str">
        <f t="shared" si="329"/>
        <v>9999</v>
      </c>
      <c r="K10538" s="228" t="s">
        <v>23203</v>
      </c>
      <c r="L10538" s="228" t="s">
        <v>23204</v>
      </c>
      <c r="M10538" s="229">
        <v>44806</v>
      </c>
      <c r="N10538" s="227" t="s">
        <v>19903</v>
      </c>
      <c r="O10538" s="243"/>
      <c r="P10538" s="227" t="s">
        <v>20122</v>
      </c>
      <c r="Q10538" s="243"/>
      <c r="S10538" s="354"/>
    </row>
    <row r="10539" spans="1:19" s="245" customFormat="1" ht="13.15" customHeight="1">
      <c r="A10539" s="245" t="str">
        <f t="shared" si="330"/>
        <v>0437790011316945629</v>
      </c>
      <c r="B10539" s="217" t="s">
        <v>19891</v>
      </c>
      <c r="C10539" s="227" t="s">
        <v>24711</v>
      </c>
      <c r="D10539" s="227" t="s">
        <v>3106</v>
      </c>
      <c r="E10539" s="227" t="s">
        <v>24712</v>
      </c>
      <c r="F10539" s="227" t="s">
        <v>3106</v>
      </c>
      <c r="G10539" s="227" t="s">
        <v>3106</v>
      </c>
      <c r="H10539" s="228" t="s">
        <v>19904</v>
      </c>
      <c r="I10539" s="228" t="s">
        <v>24713</v>
      </c>
      <c r="J10539" s="201" t="str">
        <f t="shared" si="329"/>
        <v>9999</v>
      </c>
      <c r="K10539" s="228" t="s">
        <v>23203</v>
      </c>
      <c r="L10539" s="228" t="s">
        <v>23204</v>
      </c>
      <c r="M10539" s="229">
        <v>44806</v>
      </c>
      <c r="N10539" s="227" t="s">
        <v>19903</v>
      </c>
      <c r="O10539" s="243"/>
      <c r="P10539" s="227" t="s">
        <v>20061</v>
      </c>
      <c r="Q10539" s="243"/>
      <c r="S10539" s="354"/>
    </row>
    <row r="10540" spans="1:19" s="245" customFormat="1" ht="13.15" customHeight="1">
      <c r="A10540" s="245" t="str">
        <f t="shared" si="330"/>
        <v>0437790021316945629</v>
      </c>
      <c r="B10540" s="217" t="s">
        <v>19891</v>
      </c>
      <c r="C10540" s="227" t="s">
        <v>24711</v>
      </c>
      <c r="D10540" s="227" t="s">
        <v>3106</v>
      </c>
      <c r="E10540" s="227" t="s">
        <v>24714</v>
      </c>
      <c r="F10540" s="227" t="s">
        <v>3106</v>
      </c>
      <c r="G10540" s="227" t="s">
        <v>3106</v>
      </c>
      <c r="H10540" s="228" t="s">
        <v>19904</v>
      </c>
      <c r="I10540" s="228" t="s">
        <v>24713</v>
      </c>
      <c r="J10540" s="201" t="str">
        <f t="shared" si="329"/>
        <v>9999</v>
      </c>
      <c r="K10540" s="228" t="s">
        <v>23203</v>
      </c>
      <c r="L10540" s="228" t="s">
        <v>23204</v>
      </c>
      <c r="M10540" s="229">
        <v>44806</v>
      </c>
      <c r="N10540" s="227" t="s">
        <v>19903</v>
      </c>
      <c r="O10540" s="243"/>
      <c r="P10540" s="227" t="s">
        <v>20061</v>
      </c>
      <c r="Q10540" s="243"/>
      <c r="S10540" s="354"/>
    </row>
    <row r="10541" spans="1:19" s="245" customFormat="1" ht="13.15" customHeight="1">
      <c r="A10541" s="245" t="str">
        <f t="shared" si="330"/>
        <v>0437790031316945629</v>
      </c>
      <c r="B10541" s="217" t="s">
        <v>19891</v>
      </c>
      <c r="C10541" s="227" t="s">
        <v>24711</v>
      </c>
      <c r="D10541" s="227" t="s">
        <v>3106</v>
      </c>
      <c r="E10541" s="227" t="s">
        <v>24715</v>
      </c>
      <c r="F10541" s="227" t="s">
        <v>3106</v>
      </c>
      <c r="G10541" s="227" t="s">
        <v>3106</v>
      </c>
      <c r="H10541" s="228" t="s">
        <v>19904</v>
      </c>
      <c r="I10541" s="228" t="s">
        <v>24713</v>
      </c>
      <c r="J10541" s="201" t="str">
        <f t="shared" si="329"/>
        <v>9999</v>
      </c>
      <c r="K10541" s="228" t="s">
        <v>23203</v>
      </c>
      <c r="L10541" s="228" t="s">
        <v>23204</v>
      </c>
      <c r="M10541" s="229">
        <v>44806</v>
      </c>
      <c r="N10541" s="227" t="s">
        <v>19903</v>
      </c>
      <c r="O10541" s="243"/>
      <c r="P10541" s="227" t="s">
        <v>20061</v>
      </c>
      <c r="Q10541" s="243"/>
      <c r="S10541" s="354"/>
    </row>
    <row r="10542" spans="1:19" s="245" customFormat="1" ht="13.15" customHeight="1">
      <c r="A10542" s="245" t="str">
        <f t="shared" si="330"/>
        <v>0437790041316945629</v>
      </c>
      <c r="B10542" s="217" t="s">
        <v>19891</v>
      </c>
      <c r="C10542" s="227" t="s">
        <v>24711</v>
      </c>
      <c r="D10542" s="227" t="s">
        <v>3106</v>
      </c>
      <c r="E10542" s="227" t="s">
        <v>24716</v>
      </c>
      <c r="F10542" s="227" t="s">
        <v>3106</v>
      </c>
      <c r="G10542" s="227" t="s">
        <v>3106</v>
      </c>
      <c r="H10542" s="228" t="s">
        <v>19904</v>
      </c>
      <c r="I10542" s="228" t="s">
        <v>24713</v>
      </c>
      <c r="J10542" s="201" t="str">
        <f t="shared" si="329"/>
        <v>9999</v>
      </c>
      <c r="K10542" s="228" t="s">
        <v>23203</v>
      </c>
      <c r="L10542" s="228" t="s">
        <v>23204</v>
      </c>
      <c r="M10542" s="229">
        <v>44806</v>
      </c>
      <c r="N10542" s="227" t="s">
        <v>19903</v>
      </c>
      <c r="O10542" s="243"/>
      <c r="P10542" s="227" t="s">
        <v>20061</v>
      </c>
      <c r="Q10542" s="243"/>
      <c r="S10542" s="354"/>
    </row>
    <row r="10543" spans="1:19" s="245" customFormat="1" ht="13.15" customHeight="1">
      <c r="A10543" s="245" t="str">
        <f t="shared" si="330"/>
        <v>1547259011326150202</v>
      </c>
      <c r="B10543" s="217" t="s">
        <v>19891</v>
      </c>
      <c r="C10543" s="227" t="s">
        <v>24717</v>
      </c>
      <c r="D10543" s="227" t="s">
        <v>3106</v>
      </c>
      <c r="E10543" s="227" t="s">
        <v>24718</v>
      </c>
      <c r="F10543" s="227" t="s">
        <v>3106</v>
      </c>
      <c r="G10543" s="227" t="s">
        <v>3106</v>
      </c>
      <c r="H10543" s="228" t="s">
        <v>24719</v>
      </c>
      <c r="I10543" s="228" t="s">
        <v>24720</v>
      </c>
      <c r="J10543" s="201" t="str">
        <f t="shared" si="329"/>
        <v>9999</v>
      </c>
      <c r="K10543" s="228" t="s">
        <v>23203</v>
      </c>
      <c r="L10543" s="228" t="s">
        <v>23204</v>
      </c>
      <c r="M10543" s="229">
        <v>44806</v>
      </c>
      <c r="N10543" s="227" t="s">
        <v>20018</v>
      </c>
      <c r="O10543" s="243"/>
      <c r="P10543" s="227" t="s">
        <v>18812</v>
      </c>
      <c r="Q10543" s="243"/>
      <c r="S10543" s="354"/>
    </row>
    <row r="10544" spans="1:19" s="245" customFormat="1" ht="13.15" customHeight="1">
      <c r="A10544" s="245" t="str">
        <f t="shared" si="330"/>
        <v>1547259021326150202</v>
      </c>
      <c r="B10544" s="217" t="s">
        <v>19891</v>
      </c>
      <c r="C10544" s="227" t="s">
        <v>24717</v>
      </c>
      <c r="D10544" s="227" t="s">
        <v>3106</v>
      </c>
      <c r="E10544" s="227" t="s">
        <v>24721</v>
      </c>
      <c r="F10544" s="227" t="s">
        <v>3106</v>
      </c>
      <c r="G10544" s="227" t="s">
        <v>3106</v>
      </c>
      <c r="H10544" s="228" t="s">
        <v>19947</v>
      </c>
      <c r="I10544" s="228" t="s">
        <v>24722</v>
      </c>
      <c r="J10544" s="201" t="str">
        <f t="shared" si="329"/>
        <v>9999</v>
      </c>
      <c r="K10544" s="228" t="s">
        <v>23203</v>
      </c>
      <c r="L10544" s="228" t="s">
        <v>23204</v>
      </c>
      <c r="M10544" s="229">
        <v>44806</v>
      </c>
      <c r="N10544" s="227" t="s">
        <v>19946</v>
      </c>
      <c r="O10544" s="243"/>
      <c r="P10544" s="227" t="s">
        <v>19948</v>
      </c>
      <c r="Q10544" s="243"/>
      <c r="S10544" s="354"/>
    </row>
    <row r="10545" spans="1:19" s="245" customFormat="1" ht="13.15" customHeight="1">
      <c r="A10545" s="245" t="str">
        <f t="shared" si="330"/>
        <v>3870719011326426420</v>
      </c>
      <c r="B10545" s="217" t="s">
        <v>19891</v>
      </c>
      <c r="C10545" s="227" t="s">
        <v>24723</v>
      </c>
      <c r="D10545" s="227" t="s">
        <v>3106</v>
      </c>
      <c r="E10545" s="227" t="s">
        <v>24724</v>
      </c>
      <c r="F10545" s="227" t="s">
        <v>3106</v>
      </c>
      <c r="G10545" s="227" t="s">
        <v>3106</v>
      </c>
      <c r="H10545" s="228" t="s">
        <v>19904</v>
      </c>
      <c r="I10545" s="228" t="s">
        <v>24725</v>
      </c>
      <c r="J10545" s="201" t="str">
        <f t="shared" si="329"/>
        <v>9999</v>
      </c>
      <c r="K10545" s="228" t="s">
        <v>23203</v>
      </c>
      <c r="L10545" s="228" t="s">
        <v>23204</v>
      </c>
      <c r="M10545" s="229">
        <v>44806</v>
      </c>
      <c r="N10545" s="227" t="s">
        <v>19903</v>
      </c>
      <c r="O10545" s="243"/>
      <c r="P10545" s="227" t="s">
        <v>19975</v>
      </c>
      <c r="Q10545" s="243"/>
      <c r="S10545" s="354"/>
    </row>
    <row r="10546" spans="1:19" s="245" customFormat="1" ht="13.15" customHeight="1">
      <c r="A10546" s="245" t="str">
        <f t="shared" si="330"/>
        <v>3870719021326426420</v>
      </c>
      <c r="B10546" s="217" t="s">
        <v>19891</v>
      </c>
      <c r="C10546" s="227" t="s">
        <v>24723</v>
      </c>
      <c r="D10546" s="227" t="s">
        <v>3106</v>
      </c>
      <c r="E10546" s="227" t="s">
        <v>24726</v>
      </c>
      <c r="F10546" s="227" t="s">
        <v>3106</v>
      </c>
      <c r="G10546" s="227" t="s">
        <v>3106</v>
      </c>
      <c r="H10546" s="228" t="s">
        <v>19904</v>
      </c>
      <c r="I10546" s="228" t="s">
        <v>24725</v>
      </c>
      <c r="J10546" s="201" t="str">
        <f t="shared" si="329"/>
        <v>9999</v>
      </c>
      <c r="K10546" s="228" t="s">
        <v>23203</v>
      </c>
      <c r="L10546" s="228" t="s">
        <v>23204</v>
      </c>
      <c r="M10546" s="229">
        <v>44806</v>
      </c>
      <c r="N10546" s="227" t="s">
        <v>19903</v>
      </c>
      <c r="O10546" s="243"/>
      <c r="P10546" s="227" t="s">
        <v>19975</v>
      </c>
      <c r="Q10546" s="243"/>
      <c r="S10546" s="354"/>
    </row>
    <row r="10547" spans="1:19" s="245" customFormat="1" ht="13.15" customHeight="1">
      <c r="A10547" s="245" t="str">
        <f t="shared" si="330"/>
        <v>3870719041326426420</v>
      </c>
      <c r="B10547" s="217" t="s">
        <v>19891</v>
      </c>
      <c r="C10547" s="227" t="s">
        <v>24723</v>
      </c>
      <c r="D10547" s="227" t="s">
        <v>3106</v>
      </c>
      <c r="E10547" s="227" t="s">
        <v>24727</v>
      </c>
      <c r="F10547" s="227" t="s">
        <v>3106</v>
      </c>
      <c r="G10547" s="227" t="s">
        <v>3106</v>
      </c>
      <c r="H10547" s="228" t="s">
        <v>19904</v>
      </c>
      <c r="I10547" s="228" t="s">
        <v>24725</v>
      </c>
      <c r="J10547" s="201" t="str">
        <f t="shared" si="329"/>
        <v>9999</v>
      </c>
      <c r="K10547" s="228" t="s">
        <v>23203</v>
      </c>
      <c r="L10547" s="228" t="s">
        <v>23204</v>
      </c>
      <c r="M10547" s="229">
        <v>44806</v>
      </c>
      <c r="N10547" s="227" t="s">
        <v>19903</v>
      </c>
      <c r="O10547" s="243"/>
      <c r="P10547" s="227" t="s">
        <v>19975</v>
      </c>
      <c r="Q10547" s="243"/>
      <c r="S10547" s="354"/>
    </row>
    <row r="10548" spans="1:19" s="245" customFormat="1" ht="13.15" customHeight="1">
      <c r="A10548" s="245" t="str">
        <f t="shared" si="330"/>
        <v>3870719051326426420</v>
      </c>
      <c r="B10548" s="217" t="s">
        <v>19891</v>
      </c>
      <c r="C10548" s="227" t="s">
        <v>24723</v>
      </c>
      <c r="D10548" s="227" t="s">
        <v>3106</v>
      </c>
      <c r="E10548" s="227" t="s">
        <v>24728</v>
      </c>
      <c r="F10548" s="227" t="s">
        <v>3106</v>
      </c>
      <c r="G10548" s="227" t="s">
        <v>3106</v>
      </c>
      <c r="H10548" s="228" t="s">
        <v>19904</v>
      </c>
      <c r="I10548" s="228" t="s">
        <v>24725</v>
      </c>
      <c r="J10548" s="201" t="str">
        <f t="shared" si="329"/>
        <v>9999</v>
      </c>
      <c r="K10548" s="228" t="s">
        <v>23203</v>
      </c>
      <c r="L10548" s="228" t="s">
        <v>23204</v>
      </c>
      <c r="M10548" s="229">
        <v>44806</v>
      </c>
      <c r="N10548" s="227" t="s">
        <v>19903</v>
      </c>
      <c r="O10548" s="243"/>
      <c r="P10548" s="227" t="s">
        <v>19975</v>
      </c>
      <c r="Q10548" s="243"/>
      <c r="S10548" s="354"/>
    </row>
    <row r="10549" spans="1:19" s="245" customFormat="1" ht="13.15" customHeight="1">
      <c r="A10549" s="245" t="str">
        <f t="shared" si="330"/>
        <v>3870719061326426420</v>
      </c>
      <c r="B10549" s="217" t="s">
        <v>19891</v>
      </c>
      <c r="C10549" s="227" t="s">
        <v>24723</v>
      </c>
      <c r="D10549" s="227" t="s">
        <v>3106</v>
      </c>
      <c r="E10549" s="227" t="s">
        <v>24729</v>
      </c>
      <c r="F10549" s="227" t="s">
        <v>3106</v>
      </c>
      <c r="G10549" s="227" t="s">
        <v>3106</v>
      </c>
      <c r="H10549" s="228" t="s">
        <v>19904</v>
      </c>
      <c r="I10549" s="228" t="s">
        <v>24725</v>
      </c>
      <c r="J10549" s="201" t="str">
        <f t="shared" si="329"/>
        <v>9999</v>
      </c>
      <c r="K10549" s="228" t="s">
        <v>23203</v>
      </c>
      <c r="L10549" s="228" t="s">
        <v>23204</v>
      </c>
      <c r="M10549" s="229">
        <v>44806</v>
      </c>
      <c r="N10549" s="227" t="s">
        <v>19903</v>
      </c>
      <c r="O10549" s="243"/>
      <c r="P10549" s="227" t="s">
        <v>19975</v>
      </c>
      <c r="Q10549" s="243"/>
      <c r="S10549" s="354"/>
    </row>
    <row r="10550" spans="1:19" s="245" customFormat="1" ht="13.15" customHeight="1">
      <c r="A10550" s="245" t="str">
        <f t="shared" si="330"/>
        <v>0105918011336144922</v>
      </c>
      <c r="B10550" s="217" t="s">
        <v>19891</v>
      </c>
      <c r="C10550" s="227" t="s">
        <v>24730</v>
      </c>
      <c r="D10550" s="227" t="s">
        <v>3106</v>
      </c>
      <c r="E10550" s="227" t="s">
        <v>24731</v>
      </c>
      <c r="F10550" s="227" t="s">
        <v>3106</v>
      </c>
      <c r="G10550" s="227" t="s">
        <v>3106</v>
      </c>
      <c r="H10550" s="228" t="s">
        <v>19897</v>
      </c>
      <c r="I10550" s="228" t="s">
        <v>24732</v>
      </c>
      <c r="J10550" s="201" t="str">
        <f t="shared" si="329"/>
        <v>9999</v>
      </c>
      <c r="K10550" s="228" t="s">
        <v>23203</v>
      </c>
      <c r="L10550" s="228" t="s">
        <v>23204</v>
      </c>
      <c r="M10550" s="229">
        <v>44806</v>
      </c>
      <c r="N10550" s="227" t="s">
        <v>19896</v>
      </c>
      <c r="O10550" s="243"/>
      <c r="P10550" s="227" t="s">
        <v>19898</v>
      </c>
      <c r="Q10550" s="243"/>
      <c r="S10550" s="354"/>
    </row>
    <row r="10551" spans="1:19" s="245" customFormat="1" ht="13.15" customHeight="1">
      <c r="A10551" s="245" t="str">
        <f t="shared" si="330"/>
        <v>0165110011336144922</v>
      </c>
      <c r="B10551" s="217" t="s">
        <v>19891</v>
      </c>
      <c r="C10551" s="227" t="s">
        <v>24730</v>
      </c>
      <c r="D10551" s="227" t="s">
        <v>3106</v>
      </c>
      <c r="E10551" s="227" t="s">
        <v>24733</v>
      </c>
      <c r="F10551" s="227" t="s">
        <v>3106</v>
      </c>
      <c r="G10551" s="227" t="s">
        <v>3106</v>
      </c>
      <c r="H10551" s="228" t="s">
        <v>19938</v>
      </c>
      <c r="I10551" s="228" t="s">
        <v>24734</v>
      </c>
      <c r="J10551" s="201" t="str">
        <f t="shared" si="329"/>
        <v>9999</v>
      </c>
      <c r="K10551" s="228" t="s">
        <v>23203</v>
      </c>
      <c r="L10551" s="228" t="s">
        <v>23204</v>
      </c>
      <c r="M10551" s="229">
        <v>44806</v>
      </c>
      <c r="N10551" s="227" t="s">
        <v>19937</v>
      </c>
      <c r="O10551" s="243"/>
      <c r="P10551" s="227" t="s">
        <v>19939</v>
      </c>
      <c r="Q10551" s="243"/>
      <c r="S10551" s="354"/>
    </row>
    <row r="10552" spans="1:19" s="245" customFormat="1" ht="13.15" customHeight="1">
      <c r="A10552" s="245" t="str">
        <f t="shared" si="330"/>
        <v>0976557011336145374</v>
      </c>
      <c r="B10552" s="217" t="s">
        <v>19891</v>
      </c>
      <c r="C10552" s="227" t="s">
        <v>24735</v>
      </c>
      <c r="D10552" s="227" t="s">
        <v>3106</v>
      </c>
      <c r="E10552" s="227" t="s">
        <v>24736</v>
      </c>
      <c r="F10552" s="227" t="s">
        <v>3106</v>
      </c>
      <c r="G10552" s="227" t="s">
        <v>3106</v>
      </c>
      <c r="H10552" s="228" t="s">
        <v>19904</v>
      </c>
      <c r="I10552" s="228" t="s">
        <v>24737</v>
      </c>
      <c r="J10552" s="201" t="str">
        <f t="shared" si="329"/>
        <v>9999</v>
      </c>
      <c r="K10552" s="228" t="s">
        <v>23203</v>
      </c>
      <c r="L10552" s="228" t="s">
        <v>23204</v>
      </c>
      <c r="M10552" s="229">
        <v>44806</v>
      </c>
      <c r="N10552" s="227" t="s">
        <v>19903</v>
      </c>
      <c r="O10552" s="243"/>
      <c r="P10552" s="227" t="s">
        <v>24738</v>
      </c>
      <c r="Q10552" s="243"/>
      <c r="S10552" s="354"/>
    </row>
    <row r="10553" spans="1:19" s="245" customFormat="1" ht="13.15" customHeight="1">
      <c r="A10553" s="245" t="str">
        <f t="shared" si="330"/>
        <v>0976557031336145374</v>
      </c>
      <c r="B10553" s="217" t="s">
        <v>19891</v>
      </c>
      <c r="C10553" s="227" t="s">
        <v>24735</v>
      </c>
      <c r="D10553" s="227" t="s">
        <v>3106</v>
      </c>
      <c r="E10553" s="227" t="s">
        <v>24739</v>
      </c>
      <c r="F10553" s="227" t="s">
        <v>3106</v>
      </c>
      <c r="G10553" s="227" t="s">
        <v>3106</v>
      </c>
      <c r="H10553" s="228" t="s">
        <v>19904</v>
      </c>
      <c r="I10553" s="228" t="s">
        <v>24737</v>
      </c>
      <c r="J10553" s="201" t="str">
        <f t="shared" si="329"/>
        <v>9999</v>
      </c>
      <c r="K10553" s="228" t="s">
        <v>23203</v>
      </c>
      <c r="L10553" s="228" t="s">
        <v>23204</v>
      </c>
      <c r="M10553" s="229">
        <v>44806</v>
      </c>
      <c r="N10553" s="227" t="s">
        <v>19903</v>
      </c>
      <c r="O10553" s="243"/>
      <c r="P10553" s="227" t="s">
        <v>24738</v>
      </c>
      <c r="Q10553" s="243"/>
      <c r="S10553" s="354"/>
    </row>
    <row r="10554" spans="1:19" s="245" customFormat="1" ht="13.15" customHeight="1">
      <c r="A10554" s="245" t="str">
        <f t="shared" si="330"/>
        <v>1143497011336209147</v>
      </c>
      <c r="B10554" s="217" t="s">
        <v>19891</v>
      </c>
      <c r="C10554" s="227" t="s">
        <v>24740</v>
      </c>
      <c r="D10554" s="227" t="s">
        <v>3106</v>
      </c>
      <c r="E10554" s="227" t="s">
        <v>24741</v>
      </c>
      <c r="F10554" s="227" t="s">
        <v>3106</v>
      </c>
      <c r="G10554" s="227" t="s">
        <v>3106</v>
      </c>
      <c r="H10554" s="228" t="s">
        <v>19904</v>
      </c>
      <c r="I10554" s="228" t="s">
        <v>24742</v>
      </c>
      <c r="J10554" s="201" t="str">
        <f t="shared" si="329"/>
        <v>9999</v>
      </c>
      <c r="K10554" s="228" t="s">
        <v>23203</v>
      </c>
      <c r="L10554" s="228" t="s">
        <v>23204</v>
      </c>
      <c r="M10554" s="229">
        <v>44806</v>
      </c>
      <c r="N10554" s="227" t="s">
        <v>19903</v>
      </c>
      <c r="O10554" s="243"/>
      <c r="P10554" s="227" t="s">
        <v>20122</v>
      </c>
      <c r="Q10554" s="243"/>
      <c r="S10554" s="354"/>
    </row>
    <row r="10555" spans="1:19" s="245" customFormat="1" ht="13.15" customHeight="1">
      <c r="A10555" s="245" t="str">
        <f t="shared" si="330"/>
        <v>1143497051336209147</v>
      </c>
      <c r="B10555" s="217" t="s">
        <v>19891</v>
      </c>
      <c r="C10555" s="227" t="s">
        <v>24740</v>
      </c>
      <c r="D10555" s="227" t="s">
        <v>3106</v>
      </c>
      <c r="E10555" s="227" t="s">
        <v>24743</v>
      </c>
      <c r="F10555" s="227" t="s">
        <v>3106</v>
      </c>
      <c r="G10555" s="227" t="s">
        <v>3106</v>
      </c>
      <c r="H10555" s="228" t="s">
        <v>19904</v>
      </c>
      <c r="I10555" s="228" t="s">
        <v>24742</v>
      </c>
      <c r="J10555" s="201" t="str">
        <f t="shared" si="329"/>
        <v>9999</v>
      </c>
      <c r="K10555" s="228" t="s">
        <v>23203</v>
      </c>
      <c r="L10555" s="228" t="s">
        <v>23204</v>
      </c>
      <c r="M10555" s="229">
        <v>44806</v>
      </c>
      <c r="N10555" s="227" t="s">
        <v>19903</v>
      </c>
      <c r="O10555" s="243"/>
      <c r="P10555" s="227" t="s">
        <v>20122</v>
      </c>
      <c r="Q10555" s="243"/>
      <c r="S10555" s="354"/>
    </row>
    <row r="10556" spans="1:19" s="245" customFormat="1" ht="13.15" customHeight="1">
      <c r="A10556" s="245" t="str">
        <f t="shared" si="330"/>
        <v>1143497061336209147</v>
      </c>
      <c r="B10556" s="217" t="s">
        <v>19891</v>
      </c>
      <c r="C10556" s="227" t="s">
        <v>24740</v>
      </c>
      <c r="D10556" s="227" t="s">
        <v>3106</v>
      </c>
      <c r="E10556" s="227" t="s">
        <v>24744</v>
      </c>
      <c r="F10556" s="227" t="s">
        <v>3106</v>
      </c>
      <c r="G10556" s="227" t="s">
        <v>3106</v>
      </c>
      <c r="H10556" s="228" t="s">
        <v>19904</v>
      </c>
      <c r="I10556" s="228" t="s">
        <v>24742</v>
      </c>
      <c r="J10556" s="201" t="str">
        <f t="shared" si="329"/>
        <v>9999</v>
      </c>
      <c r="K10556" s="228" t="s">
        <v>23203</v>
      </c>
      <c r="L10556" s="228" t="s">
        <v>23204</v>
      </c>
      <c r="M10556" s="229">
        <v>44806</v>
      </c>
      <c r="N10556" s="227" t="s">
        <v>19903</v>
      </c>
      <c r="O10556" s="243"/>
      <c r="P10556" s="227" t="s">
        <v>20122</v>
      </c>
      <c r="Q10556" s="243"/>
      <c r="S10556" s="354"/>
    </row>
    <row r="10557" spans="1:19" s="245" customFormat="1" ht="13.15" customHeight="1">
      <c r="A10557" s="245" t="str">
        <f t="shared" si="330"/>
        <v>1143497071336209147</v>
      </c>
      <c r="B10557" s="217" t="s">
        <v>19891</v>
      </c>
      <c r="C10557" s="227" t="s">
        <v>24740</v>
      </c>
      <c r="D10557" s="227" t="s">
        <v>3106</v>
      </c>
      <c r="E10557" s="227" t="s">
        <v>24745</v>
      </c>
      <c r="F10557" s="227" t="s">
        <v>3106</v>
      </c>
      <c r="G10557" s="227" t="s">
        <v>3106</v>
      </c>
      <c r="H10557" s="228" t="s">
        <v>19904</v>
      </c>
      <c r="I10557" s="228" t="s">
        <v>24742</v>
      </c>
      <c r="J10557" s="201" t="str">
        <f t="shared" si="329"/>
        <v>9999</v>
      </c>
      <c r="K10557" s="228" t="s">
        <v>23203</v>
      </c>
      <c r="L10557" s="228" t="s">
        <v>23204</v>
      </c>
      <c r="M10557" s="229">
        <v>44806</v>
      </c>
      <c r="N10557" s="227" t="s">
        <v>19903</v>
      </c>
      <c r="O10557" s="243"/>
      <c r="P10557" s="227" t="s">
        <v>20122</v>
      </c>
      <c r="Q10557" s="243"/>
      <c r="S10557" s="354"/>
    </row>
    <row r="10558" spans="1:19" s="245" customFormat="1" ht="13.15" customHeight="1">
      <c r="A10558" s="245" t="str">
        <f t="shared" si="330"/>
        <v>1143497081336209147</v>
      </c>
      <c r="B10558" s="217" t="s">
        <v>19891</v>
      </c>
      <c r="C10558" s="227" t="s">
        <v>24740</v>
      </c>
      <c r="D10558" s="227" t="s">
        <v>3106</v>
      </c>
      <c r="E10558" s="227" t="s">
        <v>24746</v>
      </c>
      <c r="F10558" s="227" t="s">
        <v>3106</v>
      </c>
      <c r="G10558" s="227" t="s">
        <v>3106</v>
      </c>
      <c r="H10558" s="228" t="s">
        <v>19904</v>
      </c>
      <c r="I10558" s="228" t="s">
        <v>24742</v>
      </c>
      <c r="J10558" s="201" t="str">
        <f t="shared" si="329"/>
        <v>9999</v>
      </c>
      <c r="K10558" s="228" t="s">
        <v>23203</v>
      </c>
      <c r="L10558" s="228" t="s">
        <v>23204</v>
      </c>
      <c r="M10558" s="229">
        <v>44806</v>
      </c>
      <c r="N10558" s="227" t="s">
        <v>19903</v>
      </c>
      <c r="O10558" s="243"/>
      <c r="P10558" s="227" t="s">
        <v>20122</v>
      </c>
      <c r="Q10558" s="243"/>
      <c r="S10558" s="354"/>
    </row>
    <row r="10559" spans="1:19" s="245" customFormat="1" ht="13.15" customHeight="1">
      <c r="A10559" s="245" t="str">
        <f t="shared" si="330"/>
        <v>1143497091336209147</v>
      </c>
      <c r="B10559" s="217" t="s">
        <v>19891</v>
      </c>
      <c r="C10559" s="227" t="s">
        <v>24740</v>
      </c>
      <c r="D10559" s="227" t="s">
        <v>3106</v>
      </c>
      <c r="E10559" s="227" t="s">
        <v>24747</v>
      </c>
      <c r="F10559" s="227" t="s">
        <v>3106</v>
      </c>
      <c r="G10559" s="227" t="s">
        <v>3106</v>
      </c>
      <c r="H10559" s="228" t="s">
        <v>19904</v>
      </c>
      <c r="I10559" s="228" t="s">
        <v>24742</v>
      </c>
      <c r="J10559" s="201" t="str">
        <f t="shared" si="329"/>
        <v>9999</v>
      </c>
      <c r="K10559" s="228" t="s">
        <v>23203</v>
      </c>
      <c r="L10559" s="228" t="s">
        <v>23204</v>
      </c>
      <c r="M10559" s="229">
        <v>44806</v>
      </c>
      <c r="N10559" s="227" t="s">
        <v>19903</v>
      </c>
      <c r="O10559" s="243"/>
      <c r="P10559" s="227" t="s">
        <v>20122</v>
      </c>
      <c r="Q10559" s="243"/>
      <c r="S10559" s="354"/>
    </row>
    <row r="10560" spans="1:19" s="245" customFormat="1" ht="13.15" customHeight="1">
      <c r="A10560" s="245" t="str">
        <f t="shared" si="330"/>
        <v>1939068011336326255</v>
      </c>
      <c r="B10560" s="217" t="s">
        <v>19891</v>
      </c>
      <c r="C10560" s="227" t="s">
        <v>24748</v>
      </c>
      <c r="D10560" s="227" t="s">
        <v>3106</v>
      </c>
      <c r="E10560" s="227" t="s">
        <v>24749</v>
      </c>
      <c r="F10560" s="227" t="s">
        <v>3106</v>
      </c>
      <c r="G10560" s="227" t="s">
        <v>3106</v>
      </c>
      <c r="H10560" s="228" t="s">
        <v>23698</v>
      </c>
      <c r="I10560" s="228" t="s">
        <v>24750</v>
      </c>
      <c r="J10560" s="201" t="str">
        <f t="shared" si="329"/>
        <v>9999</v>
      </c>
      <c r="K10560" s="228" t="s">
        <v>23203</v>
      </c>
      <c r="L10560" s="228" t="s">
        <v>23204</v>
      </c>
      <c r="M10560" s="229">
        <v>44806</v>
      </c>
      <c r="N10560" s="227" t="s">
        <v>23700</v>
      </c>
      <c r="O10560" s="243"/>
      <c r="P10560" s="227" t="s">
        <v>23701</v>
      </c>
      <c r="Q10560" s="243"/>
      <c r="S10560" s="354"/>
    </row>
    <row r="10561" spans="1:19" s="245" customFormat="1" ht="13.15" customHeight="1">
      <c r="A10561" s="245" t="str">
        <f t="shared" si="330"/>
        <v>1939068021336326255</v>
      </c>
      <c r="B10561" s="217" t="s">
        <v>19891</v>
      </c>
      <c r="C10561" s="227" t="s">
        <v>24748</v>
      </c>
      <c r="D10561" s="227" t="s">
        <v>3106</v>
      </c>
      <c r="E10561" s="227" t="s">
        <v>24751</v>
      </c>
      <c r="F10561" s="227" t="s">
        <v>3106</v>
      </c>
      <c r="G10561" s="227" t="s">
        <v>3106</v>
      </c>
      <c r="H10561" s="228" t="s">
        <v>23698</v>
      </c>
      <c r="I10561" s="228" t="s">
        <v>24750</v>
      </c>
      <c r="J10561" s="201" t="str">
        <f t="shared" si="329"/>
        <v>9999</v>
      </c>
      <c r="K10561" s="228" t="s">
        <v>23203</v>
      </c>
      <c r="L10561" s="228" t="s">
        <v>23204</v>
      </c>
      <c r="M10561" s="229">
        <v>44806</v>
      </c>
      <c r="N10561" s="227" t="s">
        <v>23700</v>
      </c>
      <c r="O10561" s="243"/>
      <c r="P10561" s="227" t="s">
        <v>23701</v>
      </c>
      <c r="Q10561" s="243"/>
      <c r="S10561" s="354"/>
    </row>
    <row r="10562" spans="1:19" s="245" customFormat="1" ht="13.15" customHeight="1">
      <c r="A10562" s="245" t="str">
        <f t="shared" si="330"/>
        <v>1939068031336326255</v>
      </c>
      <c r="B10562" s="217" t="s">
        <v>19891</v>
      </c>
      <c r="C10562" s="227" t="s">
        <v>24748</v>
      </c>
      <c r="D10562" s="227" t="s">
        <v>3106</v>
      </c>
      <c r="E10562" s="227" t="s">
        <v>24752</v>
      </c>
      <c r="F10562" s="227" t="s">
        <v>3106</v>
      </c>
      <c r="G10562" s="227" t="s">
        <v>3106</v>
      </c>
      <c r="H10562" s="228" t="s">
        <v>23698</v>
      </c>
      <c r="I10562" s="228" t="s">
        <v>24750</v>
      </c>
      <c r="J10562" s="201" t="str">
        <f t="shared" si="329"/>
        <v>9999</v>
      </c>
      <c r="K10562" s="228" t="s">
        <v>23203</v>
      </c>
      <c r="L10562" s="228" t="s">
        <v>23204</v>
      </c>
      <c r="M10562" s="229">
        <v>44806</v>
      </c>
      <c r="N10562" s="227" t="s">
        <v>23700</v>
      </c>
      <c r="O10562" s="243"/>
      <c r="P10562" s="227" t="s">
        <v>23701</v>
      </c>
      <c r="Q10562" s="243"/>
      <c r="S10562" s="354"/>
    </row>
    <row r="10563" spans="1:19" s="245" customFormat="1" ht="13.15" customHeight="1">
      <c r="A10563" s="245" t="str">
        <f t="shared" si="330"/>
        <v>3352148011336444975</v>
      </c>
      <c r="B10563" s="217" t="s">
        <v>19891</v>
      </c>
      <c r="C10563" s="227" t="s">
        <v>24753</v>
      </c>
      <c r="D10563" s="227" t="s">
        <v>3106</v>
      </c>
      <c r="E10563" s="227" t="s">
        <v>24754</v>
      </c>
      <c r="F10563" s="227" t="s">
        <v>3106</v>
      </c>
      <c r="G10563" s="227" t="s">
        <v>3106</v>
      </c>
      <c r="H10563" s="228" t="s">
        <v>24036</v>
      </c>
      <c r="I10563" s="228" t="s">
        <v>24755</v>
      </c>
      <c r="J10563" s="201" t="str">
        <f t="shared" ref="J10563:J10626" si="331">B10563</f>
        <v>9999</v>
      </c>
      <c r="K10563" s="228" t="s">
        <v>23203</v>
      </c>
      <c r="L10563" s="228" t="s">
        <v>23204</v>
      </c>
      <c r="M10563" s="229">
        <v>44806</v>
      </c>
      <c r="N10563" s="227" t="s">
        <v>24037</v>
      </c>
      <c r="O10563" s="243"/>
      <c r="P10563" s="227" t="s">
        <v>24037</v>
      </c>
      <c r="Q10563" s="243"/>
      <c r="S10563" s="354"/>
    </row>
    <row r="10564" spans="1:19" s="245" customFormat="1" ht="13.15" customHeight="1">
      <c r="A10564" s="245" t="str">
        <f t="shared" si="330"/>
        <v>3352148021336444975</v>
      </c>
      <c r="B10564" s="217" t="s">
        <v>19891</v>
      </c>
      <c r="C10564" s="227" t="s">
        <v>24753</v>
      </c>
      <c r="D10564" s="227" t="s">
        <v>3106</v>
      </c>
      <c r="E10564" s="227" t="s">
        <v>24756</v>
      </c>
      <c r="F10564" s="227" t="s">
        <v>3106</v>
      </c>
      <c r="G10564" s="227" t="s">
        <v>3106</v>
      </c>
      <c r="H10564" s="228" t="s">
        <v>23524</v>
      </c>
      <c r="I10564" s="228" t="s">
        <v>24755</v>
      </c>
      <c r="J10564" s="201" t="str">
        <f t="shared" si="331"/>
        <v>9999</v>
      </c>
      <c r="K10564" s="228" t="s">
        <v>23203</v>
      </c>
      <c r="L10564" s="228" t="s">
        <v>23204</v>
      </c>
      <c r="M10564" s="229">
        <v>44806</v>
      </c>
      <c r="N10564" s="227" t="s">
        <v>23526</v>
      </c>
      <c r="O10564" s="243"/>
      <c r="P10564" s="227" t="s">
        <v>23527</v>
      </c>
      <c r="Q10564" s="243"/>
      <c r="S10564" s="354"/>
    </row>
    <row r="10565" spans="1:19" s="245" customFormat="1" ht="13.15" customHeight="1">
      <c r="A10565" s="245" t="str">
        <f t="shared" si="330"/>
        <v>3473985011336466135</v>
      </c>
      <c r="B10565" s="217" t="s">
        <v>19891</v>
      </c>
      <c r="C10565" s="227" t="s">
        <v>24757</v>
      </c>
      <c r="D10565" s="227" t="s">
        <v>3106</v>
      </c>
      <c r="E10565" s="227" t="s">
        <v>24758</v>
      </c>
      <c r="F10565" s="227" t="s">
        <v>3106</v>
      </c>
      <c r="G10565" s="227" t="s">
        <v>3106</v>
      </c>
      <c r="H10565" s="228" t="s">
        <v>19904</v>
      </c>
      <c r="I10565" s="228" t="s">
        <v>24759</v>
      </c>
      <c r="J10565" s="201" t="str">
        <f t="shared" si="331"/>
        <v>9999</v>
      </c>
      <c r="K10565" s="228" t="s">
        <v>23203</v>
      </c>
      <c r="L10565" s="228" t="s">
        <v>23204</v>
      </c>
      <c r="M10565" s="229">
        <v>44806</v>
      </c>
      <c r="N10565" s="227" t="s">
        <v>19903</v>
      </c>
      <c r="O10565" s="243"/>
      <c r="P10565" s="227" t="s">
        <v>23518</v>
      </c>
      <c r="Q10565" s="243"/>
      <c r="S10565" s="354"/>
    </row>
    <row r="10566" spans="1:19" s="245" customFormat="1" ht="13.15" customHeight="1">
      <c r="A10566" s="245" t="str">
        <f t="shared" si="330"/>
        <v>3473985021336466135</v>
      </c>
      <c r="B10566" s="217" t="s">
        <v>19891</v>
      </c>
      <c r="C10566" s="227" t="s">
        <v>24757</v>
      </c>
      <c r="D10566" s="227" t="s">
        <v>3106</v>
      </c>
      <c r="E10566" s="227" t="s">
        <v>24760</v>
      </c>
      <c r="F10566" s="227" t="s">
        <v>3106</v>
      </c>
      <c r="G10566" s="227" t="s">
        <v>3106</v>
      </c>
      <c r="H10566" s="228" t="s">
        <v>19904</v>
      </c>
      <c r="I10566" s="228" t="s">
        <v>24759</v>
      </c>
      <c r="J10566" s="201" t="str">
        <f t="shared" si="331"/>
        <v>9999</v>
      </c>
      <c r="K10566" s="228" t="s">
        <v>23203</v>
      </c>
      <c r="L10566" s="228" t="s">
        <v>23204</v>
      </c>
      <c r="M10566" s="229">
        <v>44806</v>
      </c>
      <c r="N10566" s="227" t="s">
        <v>19903</v>
      </c>
      <c r="O10566" s="243"/>
      <c r="P10566" s="227" t="s">
        <v>23518</v>
      </c>
      <c r="Q10566" s="243"/>
      <c r="S10566" s="354"/>
    </row>
    <row r="10567" spans="1:19" s="245" customFormat="1" ht="13.15" customHeight="1">
      <c r="A10567" s="245" t="str">
        <f t="shared" si="330"/>
        <v>3473985031336466135</v>
      </c>
      <c r="B10567" s="217" t="s">
        <v>19891</v>
      </c>
      <c r="C10567" s="227" t="s">
        <v>24757</v>
      </c>
      <c r="D10567" s="227" t="s">
        <v>3106</v>
      </c>
      <c r="E10567" s="227" t="s">
        <v>24761</v>
      </c>
      <c r="F10567" s="227" t="s">
        <v>3106</v>
      </c>
      <c r="G10567" s="227" t="s">
        <v>3106</v>
      </c>
      <c r="H10567" s="228" t="s">
        <v>19904</v>
      </c>
      <c r="I10567" s="228" t="s">
        <v>24759</v>
      </c>
      <c r="J10567" s="201" t="str">
        <f t="shared" si="331"/>
        <v>9999</v>
      </c>
      <c r="K10567" s="228" t="s">
        <v>23203</v>
      </c>
      <c r="L10567" s="228" t="s">
        <v>23204</v>
      </c>
      <c r="M10567" s="229">
        <v>44806</v>
      </c>
      <c r="N10567" s="227" t="s">
        <v>19903</v>
      </c>
      <c r="O10567" s="243"/>
      <c r="P10567" s="227" t="s">
        <v>23518</v>
      </c>
      <c r="Q10567" s="243"/>
      <c r="S10567" s="354"/>
    </row>
    <row r="10568" spans="1:19" s="245" customFormat="1" ht="13.15" customHeight="1">
      <c r="A10568" s="245" t="str">
        <f t="shared" si="330"/>
        <v>3473985041336466135</v>
      </c>
      <c r="B10568" s="217" t="s">
        <v>19891</v>
      </c>
      <c r="C10568" s="227" t="s">
        <v>24757</v>
      </c>
      <c r="D10568" s="227" t="s">
        <v>3106</v>
      </c>
      <c r="E10568" s="227" t="s">
        <v>24762</v>
      </c>
      <c r="F10568" s="227" t="s">
        <v>3106</v>
      </c>
      <c r="G10568" s="227" t="s">
        <v>3106</v>
      </c>
      <c r="H10568" s="228" t="s">
        <v>19904</v>
      </c>
      <c r="I10568" s="228" t="s">
        <v>24759</v>
      </c>
      <c r="J10568" s="201" t="str">
        <f t="shared" si="331"/>
        <v>9999</v>
      </c>
      <c r="K10568" s="228" t="s">
        <v>23203</v>
      </c>
      <c r="L10568" s="228" t="s">
        <v>23204</v>
      </c>
      <c r="M10568" s="229">
        <v>44806</v>
      </c>
      <c r="N10568" s="227" t="s">
        <v>19903</v>
      </c>
      <c r="O10568" s="243"/>
      <c r="P10568" s="227" t="s">
        <v>23518</v>
      </c>
      <c r="Q10568" s="243"/>
      <c r="S10568" s="354"/>
    </row>
    <row r="10569" spans="1:19" s="245" customFormat="1" ht="13.15" customHeight="1">
      <c r="A10569" s="245" t="str">
        <f t="shared" si="330"/>
        <v>3952731011336492800</v>
      </c>
      <c r="B10569" s="217" t="s">
        <v>19891</v>
      </c>
      <c r="C10569" s="227" t="s">
        <v>24763</v>
      </c>
      <c r="D10569" s="227" t="s">
        <v>3106</v>
      </c>
      <c r="E10569" s="227" t="s">
        <v>24764</v>
      </c>
      <c r="F10569" s="227" t="s">
        <v>3106</v>
      </c>
      <c r="G10569" s="227" t="s">
        <v>3106</v>
      </c>
      <c r="H10569" s="228" t="s">
        <v>19931</v>
      </c>
      <c r="I10569" s="228" t="s">
        <v>24765</v>
      </c>
      <c r="J10569" s="201" t="str">
        <f t="shared" si="331"/>
        <v>9999</v>
      </c>
      <c r="K10569" s="228" t="s">
        <v>23203</v>
      </c>
      <c r="L10569" s="228" t="s">
        <v>23204</v>
      </c>
      <c r="M10569" s="229">
        <v>44806</v>
      </c>
      <c r="N10569" s="227" t="s">
        <v>19930</v>
      </c>
      <c r="O10569" s="243"/>
      <c r="P10569" s="227" t="s">
        <v>19932</v>
      </c>
      <c r="Q10569" s="243"/>
      <c r="S10569" s="354"/>
    </row>
    <row r="10570" spans="1:19" s="245" customFormat="1" ht="13.15" customHeight="1">
      <c r="A10570" s="245" t="str">
        <f t="shared" si="330"/>
        <v>1846560011346220043</v>
      </c>
      <c r="B10570" s="217" t="s">
        <v>19891</v>
      </c>
      <c r="C10570" s="227" t="s">
        <v>24766</v>
      </c>
      <c r="D10570" s="227" t="s">
        <v>3106</v>
      </c>
      <c r="E10570" s="227" t="s">
        <v>24767</v>
      </c>
      <c r="F10570" s="227" t="s">
        <v>3106</v>
      </c>
      <c r="G10570" s="227" t="s">
        <v>3106</v>
      </c>
      <c r="H10570" s="228" t="s">
        <v>19904</v>
      </c>
      <c r="I10570" s="228" t="s">
        <v>24768</v>
      </c>
      <c r="J10570" s="201" t="str">
        <f t="shared" si="331"/>
        <v>9999</v>
      </c>
      <c r="K10570" s="228" t="s">
        <v>23203</v>
      </c>
      <c r="L10570" s="228" t="s">
        <v>23204</v>
      </c>
      <c r="M10570" s="229">
        <v>44806</v>
      </c>
      <c r="N10570" s="227" t="s">
        <v>19903</v>
      </c>
      <c r="O10570" s="243"/>
      <c r="P10570" s="227" t="s">
        <v>19905</v>
      </c>
      <c r="Q10570" s="243"/>
      <c r="S10570" s="354"/>
    </row>
    <row r="10571" spans="1:19" s="245" customFormat="1" ht="13.15" customHeight="1">
      <c r="A10571" s="245" t="str">
        <f t="shared" si="330"/>
        <v>1846560021346220043</v>
      </c>
      <c r="B10571" s="217" t="s">
        <v>19891</v>
      </c>
      <c r="C10571" s="227" t="s">
        <v>24766</v>
      </c>
      <c r="D10571" s="227" t="s">
        <v>3106</v>
      </c>
      <c r="E10571" s="227" t="s">
        <v>24769</v>
      </c>
      <c r="F10571" s="227" t="s">
        <v>3106</v>
      </c>
      <c r="G10571" s="227" t="s">
        <v>3106</v>
      </c>
      <c r="H10571" s="228" t="s">
        <v>19904</v>
      </c>
      <c r="I10571" s="228" t="s">
        <v>24768</v>
      </c>
      <c r="J10571" s="201" t="str">
        <f t="shared" si="331"/>
        <v>9999</v>
      </c>
      <c r="K10571" s="228" t="s">
        <v>23203</v>
      </c>
      <c r="L10571" s="228" t="s">
        <v>23204</v>
      </c>
      <c r="M10571" s="229">
        <v>44806</v>
      </c>
      <c r="N10571" s="227" t="s">
        <v>19903</v>
      </c>
      <c r="O10571" s="243"/>
      <c r="P10571" s="227" t="s">
        <v>20122</v>
      </c>
      <c r="Q10571" s="243"/>
      <c r="S10571" s="354"/>
    </row>
    <row r="10572" spans="1:19" s="245" customFormat="1" ht="13.15" customHeight="1">
      <c r="A10572" s="245" t="str">
        <f t="shared" si="330"/>
        <v>1846560031346220043</v>
      </c>
      <c r="B10572" s="217" t="s">
        <v>19891</v>
      </c>
      <c r="C10572" s="227" t="s">
        <v>24766</v>
      </c>
      <c r="D10572" s="227" t="s">
        <v>3106</v>
      </c>
      <c r="E10572" s="227" t="s">
        <v>24770</v>
      </c>
      <c r="F10572" s="227" t="s">
        <v>3106</v>
      </c>
      <c r="G10572" s="227" t="s">
        <v>3106</v>
      </c>
      <c r="H10572" s="228" t="s">
        <v>19904</v>
      </c>
      <c r="I10572" s="228" t="s">
        <v>24768</v>
      </c>
      <c r="J10572" s="201" t="str">
        <f t="shared" si="331"/>
        <v>9999</v>
      </c>
      <c r="K10572" s="228" t="s">
        <v>23203</v>
      </c>
      <c r="L10572" s="228" t="s">
        <v>23204</v>
      </c>
      <c r="M10572" s="229">
        <v>44806</v>
      </c>
      <c r="N10572" s="227" t="s">
        <v>19903</v>
      </c>
      <c r="O10572" s="243"/>
      <c r="P10572" s="227" t="s">
        <v>20122</v>
      </c>
      <c r="Q10572" s="243"/>
      <c r="S10572" s="354"/>
    </row>
    <row r="10573" spans="1:19" s="245" customFormat="1" ht="13.15" customHeight="1">
      <c r="A10573" s="245" t="str">
        <f t="shared" si="330"/>
        <v>1846560041346220043</v>
      </c>
      <c r="B10573" s="217" t="s">
        <v>19891</v>
      </c>
      <c r="C10573" s="227" t="s">
        <v>24766</v>
      </c>
      <c r="D10573" s="227" t="s">
        <v>3106</v>
      </c>
      <c r="E10573" s="227" t="s">
        <v>24771</v>
      </c>
      <c r="F10573" s="227" t="s">
        <v>3106</v>
      </c>
      <c r="G10573" s="227" t="s">
        <v>3106</v>
      </c>
      <c r="H10573" s="228" t="s">
        <v>19904</v>
      </c>
      <c r="I10573" s="228" t="s">
        <v>24768</v>
      </c>
      <c r="J10573" s="201" t="str">
        <f t="shared" si="331"/>
        <v>9999</v>
      </c>
      <c r="K10573" s="228" t="s">
        <v>23203</v>
      </c>
      <c r="L10573" s="228" t="s">
        <v>23204</v>
      </c>
      <c r="M10573" s="229">
        <v>44806</v>
      </c>
      <c r="N10573" s="227" t="s">
        <v>19903</v>
      </c>
      <c r="O10573" s="243"/>
      <c r="P10573" s="227" t="s">
        <v>20122</v>
      </c>
      <c r="Q10573" s="243"/>
      <c r="S10573" s="354"/>
    </row>
    <row r="10574" spans="1:19" s="245" customFormat="1" ht="13.15" customHeight="1">
      <c r="A10574" s="245" t="str">
        <f t="shared" si="330"/>
        <v>1846560051346220043</v>
      </c>
      <c r="B10574" s="217" t="s">
        <v>19891</v>
      </c>
      <c r="C10574" s="227" t="s">
        <v>24766</v>
      </c>
      <c r="D10574" s="227" t="s">
        <v>3106</v>
      </c>
      <c r="E10574" s="227" t="s">
        <v>24772</v>
      </c>
      <c r="F10574" s="227" t="s">
        <v>3106</v>
      </c>
      <c r="G10574" s="227" t="s">
        <v>3106</v>
      </c>
      <c r="H10574" s="228" t="s">
        <v>19904</v>
      </c>
      <c r="I10574" s="228" t="s">
        <v>24768</v>
      </c>
      <c r="J10574" s="201" t="str">
        <f t="shared" si="331"/>
        <v>9999</v>
      </c>
      <c r="K10574" s="228" t="s">
        <v>23203</v>
      </c>
      <c r="L10574" s="228" t="s">
        <v>23204</v>
      </c>
      <c r="M10574" s="229">
        <v>44806</v>
      </c>
      <c r="N10574" s="227" t="s">
        <v>19903</v>
      </c>
      <c r="O10574" s="243"/>
      <c r="P10574" s="227" t="s">
        <v>20122</v>
      </c>
      <c r="Q10574" s="243"/>
      <c r="S10574" s="354"/>
    </row>
    <row r="10575" spans="1:19" s="245" customFormat="1" ht="13.15" customHeight="1">
      <c r="A10575" s="245" t="str">
        <f t="shared" si="330"/>
        <v>1846560061346220043</v>
      </c>
      <c r="B10575" s="217" t="s">
        <v>19891</v>
      </c>
      <c r="C10575" s="227" t="s">
        <v>24766</v>
      </c>
      <c r="D10575" s="227" t="s">
        <v>3106</v>
      </c>
      <c r="E10575" s="227" t="s">
        <v>24773</v>
      </c>
      <c r="F10575" s="227" t="s">
        <v>3106</v>
      </c>
      <c r="G10575" s="227" t="s">
        <v>3106</v>
      </c>
      <c r="H10575" s="228" t="s">
        <v>19904</v>
      </c>
      <c r="I10575" s="228" t="s">
        <v>24768</v>
      </c>
      <c r="J10575" s="201" t="str">
        <f t="shared" si="331"/>
        <v>9999</v>
      </c>
      <c r="K10575" s="228" t="s">
        <v>23203</v>
      </c>
      <c r="L10575" s="228" t="s">
        <v>23204</v>
      </c>
      <c r="M10575" s="229">
        <v>44806</v>
      </c>
      <c r="N10575" s="227" t="s">
        <v>19903</v>
      </c>
      <c r="O10575" s="243"/>
      <c r="P10575" s="227" t="s">
        <v>20122</v>
      </c>
      <c r="Q10575" s="243"/>
      <c r="S10575" s="354"/>
    </row>
    <row r="10576" spans="1:19" s="245" customFormat="1" ht="13.15" customHeight="1">
      <c r="A10576" s="245" t="str">
        <f t="shared" si="330"/>
        <v>1846560071346220043</v>
      </c>
      <c r="B10576" s="217" t="s">
        <v>19891</v>
      </c>
      <c r="C10576" s="227" t="s">
        <v>24766</v>
      </c>
      <c r="D10576" s="227" t="s">
        <v>3106</v>
      </c>
      <c r="E10576" s="227" t="s">
        <v>24774</v>
      </c>
      <c r="F10576" s="227" t="s">
        <v>3106</v>
      </c>
      <c r="G10576" s="227" t="s">
        <v>3106</v>
      </c>
      <c r="H10576" s="228" t="s">
        <v>19904</v>
      </c>
      <c r="I10576" s="228" t="s">
        <v>24768</v>
      </c>
      <c r="J10576" s="201" t="str">
        <f t="shared" si="331"/>
        <v>9999</v>
      </c>
      <c r="K10576" s="228" t="s">
        <v>23203</v>
      </c>
      <c r="L10576" s="228" t="s">
        <v>23204</v>
      </c>
      <c r="M10576" s="229">
        <v>44806</v>
      </c>
      <c r="N10576" s="227" t="s">
        <v>19903</v>
      </c>
      <c r="O10576" s="243"/>
      <c r="P10576" s="227" t="s">
        <v>20122</v>
      </c>
      <c r="Q10576" s="243"/>
      <c r="S10576" s="354"/>
    </row>
    <row r="10577" spans="1:19" s="245" customFormat="1" ht="13.15" customHeight="1">
      <c r="A10577" s="245" t="str">
        <f t="shared" si="330"/>
        <v>1846560081346220043</v>
      </c>
      <c r="B10577" s="217" t="s">
        <v>19891</v>
      </c>
      <c r="C10577" s="227" t="s">
        <v>24766</v>
      </c>
      <c r="D10577" s="227" t="s">
        <v>3106</v>
      </c>
      <c r="E10577" s="227" t="s">
        <v>24775</v>
      </c>
      <c r="F10577" s="227" t="s">
        <v>3106</v>
      </c>
      <c r="G10577" s="227" t="s">
        <v>3106</v>
      </c>
      <c r="H10577" s="228" t="s">
        <v>19904</v>
      </c>
      <c r="I10577" s="228" t="s">
        <v>24768</v>
      </c>
      <c r="J10577" s="201" t="str">
        <f t="shared" si="331"/>
        <v>9999</v>
      </c>
      <c r="K10577" s="228" t="s">
        <v>23203</v>
      </c>
      <c r="L10577" s="228" t="s">
        <v>23204</v>
      </c>
      <c r="M10577" s="229">
        <v>44806</v>
      </c>
      <c r="N10577" s="227" t="s">
        <v>19903</v>
      </c>
      <c r="O10577" s="243"/>
      <c r="P10577" s="227" t="s">
        <v>20122</v>
      </c>
      <c r="Q10577" s="243"/>
      <c r="S10577" s="354"/>
    </row>
    <row r="10578" spans="1:19" s="245" customFormat="1" ht="13.15" customHeight="1">
      <c r="A10578" s="245" t="str">
        <f t="shared" si="330"/>
        <v>1846560091346220043</v>
      </c>
      <c r="B10578" s="217" t="s">
        <v>19891</v>
      </c>
      <c r="C10578" s="227" t="s">
        <v>24766</v>
      </c>
      <c r="D10578" s="227" t="s">
        <v>3106</v>
      </c>
      <c r="E10578" s="227" t="s">
        <v>24776</v>
      </c>
      <c r="F10578" s="227" t="s">
        <v>3106</v>
      </c>
      <c r="G10578" s="227" t="s">
        <v>3106</v>
      </c>
      <c r="H10578" s="228" t="s">
        <v>19904</v>
      </c>
      <c r="I10578" s="228" t="s">
        <v>24768</v>
      </c>
      <c r="J10578" s="201" t="str">
        <f t="shared" si="331"/>
        <v>9999</v>
      </c>
      <c r="K10578" s="228" t="s">
        <v>23203</v>
      </c>
      <c r="L10578" s="228" t="s">
        <v>23204</v>
      </c>
      <c r="M10578" s="229">
        <v>44806</v>
      </c>
      <c r="N10578" s="227" t="s">
        <v>19903</v>
      </c>
      <c r="O10578" s="243"/>
      <c r="P10578" s="227" t="s">
        <v>20122</v>
      </c>
      <c r="Q10578" s="243"/>
      <c r="S10578" s="354"/>
    </row>
    <row r="10579" spans="1:19" s="245" customFormat="1" ht="13.15" customHeight="1">
      <c r="A10579" s="245" t="str">
        <f t="shared" si="330"/>
        <v>1117533011346243235</v>
      </c>
      <c r="B10579" s="217" t="s">
        <v>19891</v>
      </c>
      <c r="C10579" s="227" t="s">
        <v>24777</v>
      </c>
      <c r="D10579" s="227" t="s">
        <v>3106</v>
      </c>
      <c r="E10579" s="227" t="s">
        <v>24778</v>
      </c>
      <c r="F10579" s="227" t="s">
        <v>3106</v>
      </c>
      <c r="G10579" s="227" t="s">
        <v>3106</v>
      </c>
      <c r="H10579" s="228" t="s">
        <v>23501</v>
      </c>
      <c r="I10579" s="228" t="s">
        <v>24779</v>
      </c>
      <c r="J10579" s="201" t="str">
        <f t="shared" si="331"/>
        <v>9999</v>
      </c>
      <c r="K10579" s="228" t="s">
        <v>23203</v>
      </c>
      <c r="L10579" s="228" t="s">
        <v>23204</v>
      </c>
      <c r="M10579" s="229">
        <v>44806</v>
      </c>
      <c r="N10579" s="227" t="s">
        <v>20211</v>
      </c>
      <c r="O10579" s="243"/>
      <c r="P10579" s="227" t="s">
        <v>19975</v>
      </c>
      <c r="Q10579" s="243"/>
      <c r="S10579" s="354"/>
    </row>
    <row r="10580" spans="1:19" s="245" customFormat="1" ht="13.15" customHeight="1">
      <c r="A10580" s="245" t="str">
        <f t="shared" si="330"/>
        <v>1117533021346243235</v>
      </c>
      <c r="B10580" s="217" t="s">
        <v>19891</v>
      </c>
      <c r="C10580" s="227" t="s">
        <v>24777</v>
      </c>
      <c r="D10580" s="227" t="s">
        <v>3106</v>
      </c>
      <c r="E10580" s="227" t="s">
        <v>24780</v>
      </c>
      <c r="F10580" s="227" t="s">
        <v>3106</v>
      </c>
      <c r="G10580" s="227" t="s">
        <v>3106</v>
      </c>
      <c r="H10580" s="228" t="s">
        <v>23501</v>
      </c>
      <c r="I10580" s="228" t="s">
        <v>24779</v>
      </c>
      <c r="J10580" s="201" t="str">
        <f t="shared" si="331"/>
        <v>9999</v>
      </c>
      <c r="K10580" s="228" t="s">
        <v>23203</v>
      </c>
      <c r="L10580" s="228" t="s">
        <v>23204</v>
      </c>
      <c r="M10580" s="229">
        <v>44806</v>
      </c>
      <c r="N10580" s="227" t="s">
        <v>20211</v>
      </c>
      <c r="O10580" s="243"/>
      <c r="P10580" s="227" t="s">
        <v>19975</v>
      </c>
      <c r="Q10580" s="243"/>
      <c r="S10580" s="354"/>
    </row>
    <row r="10581" spans="1:19" s="245" customFormat="1" ht="13.15" customHeight="1">
      <c r="A10581" s="245" t="str">
        <f t="shared" si="330"/>
        <v>1117533031346243235</v>
      </c>
      <c r="B10581" s="217" t="s">
        <v>19891</v>
      </c>
      <c r="C10581" s="227" t="s">
        <v>24777</v>
      </c>
      <c r="D10581" s="227" t="s">
        <v>3106</v>
      </c>
      <c r="E10581" s="227" t="s">
        <v>24781</v>
      </c>
      <c r="F10581" s="227" t="s">
        <v>3106</v>
      </c>
      <c r="G10581" s="227" t="s">
        <v>3106</v>
      </c>
      <c r="H10581" s="228" t="s">
        <v>19970</v>
      </c>
      <c r="I10581" s="228" t="s">
        <v>24779</v>
      </c>
      <c r="J10581" s="201" t="str">
        <f t="shared" si="331"/>
        <v>9999</v>
      </c>
      <c r="K10581" s="228" t="s">
        <v>23203</v>
      </c>
      <c r="L10581" s="228" t="s">
        <v>23204</v>
      </c>
      <c r="M10581" s="229">
        <v>44806</v>
      </c>
      <c r="N10581" s="227" t="s">
        <v>19969</v>
      </c>
      <c r="O10581" s="243"/>
      <c r="P10581" s="227" t="s">
        <v>19971</v>
      </c>
      <c r="Q10581" s="243"/>
      <c r="S10581" s="354"/>
    </row>
    <row r="10582" spans="1:19" s="245" customFormat="1" ht="13.15" customHeight="1">
      <c r="A10582" s="245" t="str">
        <f t="shared" si="330"/>
        <v>1117533041346243235</v>
      </c>
      <c r="B10582" s="217" t="s">
        <v>19891</v>
      </c>
      <c r="C10582" s="227" t="s">
        <v>24777</v>
      </c>
      <c r="D10582" s="227" t="s">
        <v>3106</v>
      </c>
      <c r="E10582" s="227" t="s">
        <v>24782</v>
      </c>
      <c r="F10582" s="227" t="s">
        <v>3106</v>
      </c>
      <c r="G10582" s="227" t="s">
        <v>3106</v>
      </c>
      <c r="H10582" s="228" t="s">
        <v>23501</v>
      </c>
      <c r="I10582" s="228" t="s">
        <v>24779</v>
      </c>
      <c r="J10582" s="201" t="str">
        <f t="shared" si="331"/>
        <v>9999</v>
      </c>
      <c r="K10582" s="228" t="s">
        <v>23203</v>
      </c>
      <c r="L10582" s="228" t="s">
        <v>23204</v>
      </c>
      <c r="M10582" s="229">
        <v>44806</v>
      </c>
      <c r="N10582" s="227" t="s">
        <v>20211</v>
      </c>
      <c r="O10582" s="243"/>
      <c r="P10582" s="227" t="s">
        <v>19975</v>
      </c>
      <c r="Q10582" s="243"/>
      <c r="S10582" s="354"/>
    </row>
    <row r="10583" spans="1:19" s="245" customFormat="1" ht="13.15" customHeight="1">
      <c r="A10583" s="245" t="str">
        <f t="shared" ref="A10583:A10646" si="332">E10583&amp;C10583</f>
        <v>1609521011356358121</v>
      </c>
      <c r="B10583" s="217" t="s">
        <v>19891</v>
      </c>
      <c r="C10583" s="227" t="s">
        <v>24783</v>
      </c>
      <c r="D10583" s="227" t="s">
        <v>3106</v>
      </c>
      <c r="E10583" s="227" t="s">
        <v>24784</v>
      </c>
      <c r="F10583" s="227" t="s">
        <v>3106</v>
      </c>
      <c r="G10583" s="227" t="s">
        <v>3106</v>
      </c>
      <c r="H10583" s="228" t="s">
        <v>19904</v>
      </c>
      <c r="I10583" s="228" t="s">
        <v>24785</v>
      </c>
      <c r="J10583" s="201" t="str">
        <f t="shared" si="331"/>
        <v>9999</v>
      </c>
      <c r="K10583" s="228" t="s">
        <v>23203</v>
      </c>
      <c r="L10583" s="228" t="s">
        <v>23204</v>
      </c>
      <c r="M10583" s="229">
        <v>44806</v>
      </c>
      <c r="N10583" s="227" t="s">
        <v>19903</v>
      </c>
      <c r="O10583" s="243"/>
      <c r="P10583" s="227" t="s">
        <v>19905</v>
      </c>
      <c r="Q10583" s="243"/>
      <c r="S10583" s="354"/>
    </row>
    <row r="10584" spans="1:19" s="245" customFormat="1" ht="13.15" customHeight="1">
      <c r="A10584" s="245" t="str">
        <f t="shared" si="332"/>
        <v>1609521021356358121</v>
      </c>
      <c r="B10584" s="217" t="s">
        <v>19891</v>
      </c>
      <c r="C10584" s="227" t="s">
        <v>24783</v>
      </c>
      <c r="D10584" s="227" t="s">
        <v>3106</v>
      </c>
      <c r="E10584" s="227" t="s">
        <v>24786</v>
      </c>
      <c r="F10584" s="227" t="s">
        <v>3106</v>
      </c>
      <c r="G10584" s="227" t="s">
        <v>3106</v>
      </c>
      <c r="H10584" s="228" t="s">
        <v>19970</v>
      </c>
      <c r="I10584" s="228" t="s">
        <v>24785</v>
      </c>
      <c r="J10584" s="201" t="str">
        <f t="shared" si="331"/>
        <v>9999</v>
      </c>
      <c r="K10584" s="228" t="s">
        <v>23203</v>
      </c>
      <c r="L10584" s="228" t="s">
        <v>23204</v>
      </c>
      <c r="M10584" s="229">
        <v>44806</v>
      </c>
      <c r="N10584" s="227" t="s">
        <v>19969</v>
      </c>
      <c r="O10584" s="243"/>
      <c r="P10584" s="227" t="s">
        <v>19971</v>
      </c>
      <c r="Q10584" s="243"/>
      <c r="S10584" s="354"/>
    </row>
    <row r="10585" spans="1:19" s="245" customFormat="1" ht="13.15" customHeight="1">
      <c r="A10585" s="245" t="str">
        <f t="shared" si="332"/>
        <v>3602955011356638621</v>
      </c>
      <c r="B10585" s="217" t="s">
        <v>19891</v>
      </c>
      <c r="C10585" s="227" t="s">
        <v>24787</v>
      </c>
      <c r="D10585" s="227" t="s">
        <v>3106</v>
      </c>
      <c r="E10585" s="227" t="s">
        <v>24788</v>
      </c>
      <c r="F10585" s="227" t="s">
        <v>3106</v>
      </c>
      <c r="G10585" s="227" t="s">
        <v>3106</v>
      </c>
      <c r="H10585" s="228" t="s">
        <v>19904</v>
      </c>
      <c r="I10585" s="228" t="s">
        <v>24789</v>
      </c>
      <c r="J10585" s="201" t="str">
        <f t="shared" si="331"/>
        <v>9999</v>
      </c>
      <c r="K10585" s="228" t="s">
        <v>23203</v>
      </c>
      <c r="L10585" s="228" t="s">
        <v>23204</v>
      </c>
      <c r="M10585" s="229">
        <v>44806</v>
      </c>
      <c r="N10585" s="227" t="s">
        <v>19903</v>
      </c>
      <c r="O10585" s="243"/>
      <c r="P10585" s="227" t="s">
        <v>20122</v>
      </c>
      <c r="Q10585" s="243"/>
      <c r="S10585" s="354"/>
    </row>
    <row r="10586" spans="1:19" s="245" customFormat="1" ht="13.15" customHeight="1">
      <c r="A10586" s="245" t="str">
        <f t="shared" si="332"/>
        <v>3602955021356638621</v>
      </c>
      <c r="B10586" s="217" t="s">
        <v>19891</v>
      </c>
      <c r="C10586" s="227" t="s">
        <v>24787</v>
      </c>
      <c r="D10586" s="227" t="s">
        <v>3106</v>
      </c>
      <c r="E10586" s="227" t="s">
        <v>24790</v>
      </c>
      <c r="F10586" s="227" t="s">
        <v>3106</v>
      </c>
      <c r="G10586" s="227" t="s">
        <v>3106</v>
      </c>
      <c r="H10586" s="228" t="s">
        <v>19904</v>
      </c>
      <c r="I10586" s="228" t="s">
        <v>24789</v>
      </c>
      <c r="J10586" s="201" t="str">
        <f t="shared" si="331"/>
        <v>9999</v>
      </c>
      <c r="K10586" s="228" t="s">
        <v>23203</v>
      </c>
      <c r="L10586" s="228" t="s">
        <v>23204</v>
      </c>
      <c r="M10586" s="229">
        <v>44806</v>
      </c>
      <c r="N10586" s="227" t="s">
        <v>19903</v>
      </c>
      <c r="O10586" s="243"/>
      <c r="P10586" s="227" t="s">
        <v>20122</v>
      </c>
      <c r="Q10586" s="243"/>
      <c r="S10586" s="354"/>
    </row>
    <row r="10587" spans="1:19" s="245" customFormat="1" ht="13.15" customHeight="1">
      <c r="A10587" s="245" t="str">
        <f t="shared" si="332"/>
        <v>3602955031356638621</v>
      </c>
      <c r="B10587" s="217" t="s">
        <v>19891</v>
      </c>
      <c r="C10587" s="227" t="s">
        <v>24787</v>
      </c>
      <c r="D10587" s="227" t="s">
        <v>3106</v>
      </c>
      <c r="E10587" s="227" t="s">
        <v>24791</v>
      </c>
      <c r="F10587" s="227" t="s">
        <v>3106</v>
      </c>
      <c r="G10587" s="227" t="s">
        <v>3106</v>
      </c>
      <c r="H10587" s="228" t="s">
        <v>19904</v>
      </c>
      <c r="I10587" s="228" t="s">
        <v>24789</v>
      </c>
      <c r="J10587" s="201" t="str">
        <f t="shared" si="331"/>
        <v>9999</v>
      </c>
      <c r="K10587" s="228" t="s">
        <v>23203</v>
      </c>
      <c r="L10587" s="228" t="s">
        <v>23204</v>
      </c>
      <c r="M10587" s="229">
        <v>44806</v>
      </c>
      <c r="N10587" s="227" t="s">
        <v>19903</v>
      </c>
      <c r="O10587" s="243"/>
      <c r="P10587" s="227" t="s">
        <v>20122</v>
      </c>
      <c r="Q10587" s="243"/>
      <c r="S10587" s="354"/>
    </row>
    <row r="10588" spans="1:19" s="245" customFormat="1" ht="13.15" customHeight="1">
      <c r="A10588" s="245" t="str">
        <f t="shared" si="332"/>
        <v>3602955041356638621</v>
      </c>
      <c r="B10588" s="217" t="s">
        <v>19891</v>
      </c>
      <c r="C10588" s="227" t="s">
        <v>24787</v>
      </c>
      <c r="D10588" s="227" t="s">
        <v>3106</v>
      </c>
      <c r="E10588" s="227" t="s">
        <v>24792</v>
      </c>
      <c r="F10588" s="227" t="s">
        <v>3106</v>
      </c>
      <c r="G10588" s="227" t="s">
        <v>3106</v>
      </c>
      <c r="H10588" s="228" t="s">
        <v>19904</v>
      </c>
      <c r="I10588" s="228" t="s">
        <v>24789</v>
      </c>
      <c r="J10588" s="201" t="str">
        <f t="shared" si="331"/>
        <v>9999</v>
      </c>
      <c r="K10588" s="228" t="s">
        <v>23203</v>
      </c>
      <c r="L10588" s="228" t="s">
        <v>23204</v>
      </c>
      <c r="M10588" s="229">
        <v>44806</v>
      </c>
      <c r="N10588" s="227" t="s">
        <v>19903</v>
      </c>
      <c r="O10588" s="243"/>
      <c r="P10588" s="227" t="s">
        <v>20122</v>
      </c>
      <c r="Q10588" s="243"/>
      <c r="S10588" s="354"/>
    </row>
    <row r="10589" spans="1:19" s="245" customFormat="1" ht="13.15" customHeight="1">
      <c r="A10589" s="245" t="str">
        <f t="shared" si="332"/>
        <v>3602955051356638621</v>
      </c>
      <c r="B10589" s="217" t="s">
        <v>19891</v>
      </c>
      <c r="C10589" s="227" t="s">
        <v>24787</v>
      </c>
      <c r="D10589" s="227" t="s">
        <v>3106</v>
      </c>
      <c r="E10589" s="227" t="s">
        <v>24793</v>
      </c>
      <c r="F10589" s="227" t="s">
        <v>3106</v>
      </c>
      <c r="G10589" s="227" t="s">
        <v>3106</v>
      </c>
      <c r="H10589" s="228" t="s">
        <v>19904</v>
      </c>
      <c r="I10589" s="228" t="s">
        <v>24789</v>
      </c>
      <c r="J10589" s="201" t="str">
        <f t="shared" si="331"/>
        <v>9999</v>
      </c>
      <c r="K10589" s="228" t="s">
        <v>23203</v>
      </c>
      <c r="L10589" s="228" t="s">
        <v>23204</v>
      </c>
      <c r="M10589" s="229">
        <v>44806</v>
      </c>
      <c r="N10589" s="227" t="s">
        <v>19903</v>
      </c>
      <c r="O10589" s="243"/>
      <c r="P10589" s="227" t="s">
        <v>20122</v>
      </c>
      <c r="Q10589" s="243"/>
      <c r="S10589" s="354"/>
    </row>
    <row r="10590" spans="1:19" s="245" customFormat="1" ht="13.15" customHeight="1">
      <c r="A10590" s="245" t="str">
        <f t="shared" si="332"/>
        <v>3602955061356638621</v>
      </c>
      <c r="B10590" s="217" t="s">
        <v>19891</v>
      </c>
      <c r="C10590" s="227" t="s">
        <v>24787</v>
      </c>
      <c r="D10590" s="227" t="s">
        <v>3106</v>
      </c>
      <c r="E10590" s="227" t="s">
        <v>24794</v>
      </c>
      <c r="F10590" s="227" t="s">
        <v>3106</v>
      </c>
      <c r="G10590" s="227" t="s">
        <v>3106</v>
      </c>
      <c r="H10590" s="228" t="s">
        <v>19904</v>
      </c>
      <c r="I10590" s="228" t="s">
        <v>24789</v>
      </c>
      <c r="J10590" s="201" t="str">
        <f t="shared" si="331"/>
        <v>9999</v>
      </c>
      <c r="K10590" s="228" t="s">
        <v>23203</v>
      </c>
      <c r="L10590" s="228" t="s">
        <v>23204</v>
      </c>
      <c r="M10590" s="229">
        <v>44806</v>
      </c>
      <c r="N10590" s="227" t="s">
        <v>19903</v>
      </c>
      <c r="O10590" s="243"/>
      <c r="P10590" s="227" t="s">
        <v>20122</v>
      </c>
      <c r="Q10590" s="243"/>
      <c r="S10590" s="354"/>
    </row>
    <row r="10591" spans="1:19" s="245" customFormat="1" ht="13.15" customHeight="1">
      <c r="A10591" s="245" t="str">
        <f t="shared" si="332"/>
        <v>3602955071356638621</v>
      </c>
      <c r="B10591" s="217" t="s">
        <v>19891</v>
      </c>
      <c r="C10591" s="227" t="s">
        <v>24787</v>
      </c>
      <c r="D10591" s="227" t="s">
        <v>3106</v>
      </c>
      <c r="E10591" s="227" t="s">
        <v>24795</v>
      </c>
      <c r="F10591" s="227" t="s">
        <v>3106</v>
      </c>
      <c r="G10591" s="227" t="s">
        <v>3106</v>
      </c>
      <c r="H10591" s="228" t="s">
        <v>19904</v>
      </c>
      <c r="I10591" s="228" t="s">
        <v>24789</v>
      </c>
      <c r="J10591" s="201" t="str">
        <f t="shared" si="331"/>
        <v>9999</v>
      </c>
      <c r="K10591" s="228" t="s">
        <v>23203</v>
      </c>
      <c r="L10591" s="228" t="s">
        <v>23204</v>
      </c>
      <c r="M10591" s="229">
        <v>44806</v>
      </c>
      <c r="N10591" s="227" t="s">
        <v>19903</v>
      </c>
      <c r="O10591" s="243"/>
      <c r="P10591" s="227" t="s">
        <v>20122</v>
      </c>
      <c r="Q10591" s="243"/>
      <c r="S10591" s="354"/>
    </row>
    <row r="10592" spans="1:19" s="245" customFormat="1" ht="13.15" customHeight="1">
      <c r="A10592" s="245" t="str">
        <f t="shared" si="332"/>
        <v>3413338011356745111</v>
      </c>
      <c r="B10592" s="217" t="s">
        <v>19891</v>
      </c>
      <c r="C10592" s="227" t="s">
        <v>24796</v>
      </c>
      <c r="D10592" s="227" t="s">
        <v>3106</v>
      </c>
      <c r="E10592" s="227" t="s">
        <v>24797</v>
      </c>
      <c r="F10592" s="227" t="s">
        <v>3106</v>
      </c>
      <c r="G10592" s="227" t="s">
        <v>3106</v>
      </c>
      <c r="H10592" s="228" t="s">
        <v>24798</v>
      </c>
      <c r="I10592" s="228" t="s">
        <v>24799</v>
      </c>
      <c r="J10592" s="201" t="str">
        <f t="shared" si="331"/>
        <v>9999</v>
      </c>
      <c r="K10592" s="228" t="s">
        <v>23203</v>
      </c>
      <c r="L10592" s="228" t="s">
        <v>23204</v>
      </c>
      <c r="M10592" s="229">
        <v>44806</v>
      </c>
      <c r="N10592" s="227" t="s">
        <v>24800</v>
      </c>
      <c r="O10592" s="243"/>
      <c r="P10592" s="227" t="s">
        <v>24801</v>
      </c>
      <c r="Q10592" s="243"/>
      <c r="S10592" s="354"/>
    </row>
    <row r="10593" spans="1:19" s="245" customFormat="1" ht="13.15" customHeight="1">
      <c r="A10593" s="245" t="str">
        <f t="shared" si="332"/>
        <v>4072464011356751994</v>
      </c>
      <c r="B10593" s="217" t="s">
        <v>19891</v>
      </c>
      <c r="C10593" s="227" t="s">
        <v>24802</v>
      </c>
      <c r="D10593" s="227" t="s">
        <v>3106</v>
      </c>
      <c r="E10593" s="227" t="s">
        <v>24803</v>
      </c>
      <c r="F10593" s="227" t="s">
        <v>3106</v>
      </c>
      <c r="G10593" s="227" t="s">
        <v>3106</v>
      </c>
      <c r="H10593" s="228" t="s">
        <v>19904</v>
      </c>
      <c r="I10593" s="228" t="s">
        <v>24804</v>
      </c>
      <c r="J10593" s="201" t="str">
        <f t="shared" si="331"/>
        <v>9999</v>
      </c>
      <c r="K10593" s="228" t="s">
        <v>23203</v>
      </c>
      <c r="L10593" s="228" t="s">
        <v>23204</v>
      </c>
      <c r="M10593" s="229">
        <v>44806</v>
      </c>
      <c r="N10593" s="227" t="s">
        <v>19903</v>
      </c>
      <c r="O10593" s="243"/>
      <c r="P10593" s="227" t="s">
        <v>20122</v>
      </c>
      <c r="Q10593" s="243"/>
      <c r="S10593" s="354"/>
    </row>
    <row r="10594" spans="1:19" s="245" customFormat="1" ht="13.15" customHeight="1">
      <c r="A10594" s="245" t="str">
        <f t="shared" si="332"/>
        <v>4072464021356751994</v>
      </c>
      <c r="B10594" s="217" t="s">
        <v>19891</v>
      </c>
      <c r="C10594" s="227" t="s">
        <v>24802</v>
      </c>
      <c r="D10594" s="227" t="s">
        <v>3106</v>
      </c>
      <c r="E10594" s="227" t="s">
        <v>24805</v>
      </c>
      <c r="F10594" s="227" t="s">
        <v>3106</v>
      </c>
      <c r="G10594" s="227" t="s">
        <v>3106</v>
      </c>
      <c r="H10594" s="228" t="s">
        <v>19904</v>
      </c>
      <c r="I10594" s="228" t="s">
        <v>24804</v>
      </c>
      <c r="J10594" s="201" t="str">
        <f t="shared" si="331"/>
        <v>9999</v>
      </c>
      <c r="K10594" s="228" t="s">
        <v>23203</v>
      </c>
      <c r="L10594" s="228" t="s">
        <v>23204</v>
      </c>
      <c r="M10594" s="229">
        <v>44806</v>
      </c>
      <c r="N10594" s="227" t="s">
        <v>19903</v>
      </c>
      <c r="O10594" s="243"/>
      <c r="P10594" s="227" t="s">
        <v>20122</v>
      </c>
      <c r="Q10594" s="243"/>
      <c r="S10594" s="354"/>
    </row>
    <row r="10595" spans="1:19" s="245" customFormat="1" ht="13.15" customHeight="1">
      <c r="A10595" s="245" t="str">
        <f t="shared" si="332"/>
        <v>4072464031356751994</v>
      </c>
      <c r="B10595" s="217" t="s">
        <v>19891</v>
      </c>
      <c r="C10595" s="227" t="s">
        <v>24802</v>
      </c>
      <c r="D10595" s="227" t="s">
        <v>3106</v>
      </c>
      <c r="E10595" s="227" t="s">
        <v>24806</v>
      </c>
      <c r="F10595" s="227" t="s">
        <v>3106</v>
      </c>
      <c r="G10595" s="227" t="s">
        <v>3106</v>
      </c>
      <c r="H10595" s="228" t="s">
        <v>19904</v>
      </c>
      <c r="I10595" s="228" t="s">
        <v>24804</v>
      </c>
      <c r="J10595" s="201" t="str">
        <f t="shared" si="331"/>
        <v>9999</v>
      </c>
      <c r="K10595" s="228" t="s">
        <v>23203</v>
      </c>
      <c r="L10595" s="228" t="s">
        <v>23204</v>
      </c>
      <c r="M10595" s="229">
        <v>44806</v>
      </c>
      <c r="N10595" s="227" t="s">
        <v>19903</v>
      </c>
      <c r="O10595" s="243"/>
      <c r="P10595" s="227" t="s">
        <v>20122</v>
      </c>
      <c r="Q10595" s="243"/>
      <c r="S10595" s="354"/>
    </row>
    <row r="10596" spans="1:19" s="245" customFormat="1" ht="13.15" customHeight="1">
      <c r="A10596" s="245" t="str">
        <f t="shared" si="332"/>
        <v>4072464041356751994</v>
      </c>
      <c r="B10596" s="217" t="s">
        <v>19891</v>
      </c>
      <c r="C10596" s="227" t="s">
        <v>24802</v>
      </c>
      <c r="D10596" s="227" t="s">
        <v>3106</v>
      </c>
      <c r="E10596" s="227" t="s">
        <v>24807</v>
      </c>
      <c r="F10596" s="227" t="s">
        <v>3106</v>
      </c>
      <c r="G10596" s="227" t="s">
        <v>3106</v>
      </c>
      <c r="H10596" s="228" t="s">
        <v>19904</v>
      </c>
      <c r="I10596" s="228" t="s">
        <v>24804</v>
      </c>
      <c r="J10596" s="201" t="str">
        <f t="shared" si="331"/>
        <v>9999</v>
      </c>
      <c r="K10596" s="228" t="s">
        <v>23203</v>
      </c>
      <c r="L10596" s="228" t="s">
        <v>23204</v>
      </c>
      <c r="M10596" s="229">
        <v>44806</v>
      </c>
      <c r="N10596" s="227" t="s">
        <v>19903</v>
      </c>
      <c r="O10596" s="243"/>
      <c r="P10596" s="227" t="s">
        <v>20122</v>
      </c>
      <c r="Q10596" s="243"/>
      <c r="S10596" s="354"/>
    </row>
    <row r="10597" spans="1:19" s="245" customFormat="1" ht="13.15" customHeight="1">
      <c r="A10597" s="245" t="str">
        <f t="shared" si="332"/>
        <v>3812695011356798854</v>
      </c>
      <c r="B10597" s="217" t="s">
        <v>19891</v>
      </c>
      <c r="C10597" s="227" t="s">
        <v>24808</v>
      </c>
      <c r="D10597" s="227" t="s">
        <v>3106</v>
      </c>
      <c r="E10597" s="227" t="s">
        <v>24809</v>
      </c>
      <c r="F10597" s="227" t="s">
        <v>3106</v>
      </c>
      <c r="G10597" s="227" t="s">
        <v>3106</v>
      </c>
      <c r="H10597" s="228" t="s">
        <v>19994</v>
      </c>
      <c r="I10597" s="228" t="s">
        <v>24810</v>
      </c>
      <c r="J10597" s="201" t="str">
        <f t="shared" si="331"/>
        <v>9999</v>
      </c>
      <c r="K10597" s="228" t="s">
        <v>23203</v>
      </c>
      <c r="L10597" s="228" t="s">
        <v>23204</v>
      </c>
      <c r="M10597" s="229">
        <v>44806</v>
      </c>
      <c r="N10597" s="227" t="s">
        <v>19993</v>
      </c>
      <c r="O10597" s="243"/>
      <c r="P10597" s="227" t="s">
        <v>19780</v>
      </c>
      <c r="Q10597" s="243"/>
      <c r="S10597" s="354"/>
    </row>
    <row r="10598" spans="1:19" s="245" customFormat="1" ht="13.15" customHeight="1">
      <c r="A10598" s="245" t="str">
        <f t="shared" si="332"/>
        <v>4075996011356988117</v>
      </c>
      <c r="B10598" s="217" t="s">
        <v>19891</v>
      </c>
      <c r="C10598" s="227" t="s">
        <v>24811</v>
      </c>
      <c r="D10598" s="227" t="s">
        <v>3106</v>
      </c>
      <c r="E10598" s="227" t="s">
        <v>24812</v>
      </c>
      <c r="F10598" s="227" t="s">
        <v>3106</v>
      </c>
      <c r="G10598" s="227" t="s">
        <v>3106</v>
      </c>
      <c r="H10598" s="228" t="s">
        <v>23524</v>
      </c>
      <c r="I10598" s="228" t="s">
        <v>24813</v>
      </c>
      <c r="J10598" s="201" t="str">
        <f t="shared" si="331"/>
        <v>9999</v>
      </c>
      <c r="K10598" s="228" t="s">
        <v>23203</v>
      </c>
      <c r="L10598" s="228" t="s">
        <v>23204</v>
      </c>
      <c r="M10598" s="229">
        <v>44806</v>
      </c>
      <c r="N10598" s="227" t="s">
        <v>23526</v>
      </c>
      <c r="O10598" s="243"/>
      <c r="P10598" s="227" t="s">
        <v>23527</v>
      </c>
      <c r="Q10598" s="243"/>
      <c r="S10598" s="354"/>
    </row>
    <row r="10599" spans="1:19" s="245" customFormat="1" ht="13.15" customHeight="1">
      <c r="A10599" s="245" t="str">
        <f t="shared" si="332"/>
        <v>1394215131366431421</v>
      </c>
      <c r="B10599" s="217" t="s">
        <v>19891</v>
      </c>
      <c r="C10599" s="227" t="s">
        <v>24814</v>
      </c>
      <c r="D10599" s="227" t="s">
        <v>3106</v>
      </c>
      <c r="E10599" s="227" t="s">
        <v>24815</v>
      </c>
      <c r="F10599" s="227" t="s">
        <v>3106</v>
      </c>
      <c r="G10599" s="227" t="s">
        <v>3106</v>
      </c>
      <c r="H10599" s="228" t="s">
        <v>19904</v>
      </c>
      <c r="I10599" s="228" t="s">
        <v>24816</v>
      </c>
      <c r="J10599" s="201" t="str">
        <f t="shared" si="331"/>
        <v>9999</v>
      </c>
      <c r="K10599" s="228" t="s">
        <v>23203</v>
      </c>
      <c r="L10599" s="228" t="s">
        <v>23204</v>
      </c>
      <c r="M10599" s="229">
        <v>44806</v>
      </c>
      <c r="N10599" s="227" t="s">
        <v>19903</v>
      </c>
      <c r="O10599" s="243"/>
      <c r="P10599" s="227" t="s">
        <v>19975</v>
      </c>
      <c r="Q10599" s="243"/>
      <c r="S10599" s="354"/>
    </row>
    <row r="10600" spans="1:19" s="245" customFormat="1" ht="13.15" customHeight="1">
      <c r="A10600" s="245" t="str">
        <f t="shared" si="332"/>
        <v>1394215151366431421</v>
      </c>
      <c r="B10600" s="217" t="s">
        <v>19891</v>
      </c>
      <c r="C10600" s="227" t="s">
        <v>24814</v>
      </c>
      <c r="D10600" s="227" t="s">
        <v>3106</v>
      </c>
      <c r="E10600" s="227" t="s">
        <v>24817</v>
      </c>
      <c r="F10600" s="227" t="s">
        <v>3106</v>
      </c>
      <c r="G10600" s="227" t="s">
        <v>3106</v>
      </c>
      <c r="H10600" s="228" t="s">
        <v>19904</v>
      </c>
      <c r="I10600" s="228" t="s">
        <v>24816</v>
      </c>
      <c r="J10600" s="201" t="str">
        <f t="shared" si="331"/>
        <v>9999</v>
      </c>
      <c r="K10600" s="228" t="s">
        <v>23203</v>
      </c>
      <c r="L10600" s="228" t="s">
        <v>23204</v>
      </c>
      <c r="M10600" s="229">
        <v>44806</v>
      </c>
      <c r="N10600" s="227" t="s">
        <v>19903</v>
      </c>
      <c r="O10600" s="243"/>
      <c r="P10600" s="227" t="s">
        <v>19975</v>
      </c>
      <c r="Q10600" s="243"/>
      <c r="S10600" s="354"/>
    </row>
    <row r="10601" spans="1:19" s="245" customFormat="1" ht="13.15" customHeight="1">
      <c r="A10601" s="245" t="str">
        <f t="shared" si="332"/>
        <v>1394215161366431421</v>
      </c>
      <c r="B10601" s="217" t="s">
        <v>19891</v>
      </c>
      <c r="C10601" s="227" t="s">
        <v>24814</v>
      </c>
      <c r="D10601" s="227" t="s">
        <v>3106</v>
      </c>
      <c r="E10601" s="227" t="s">
        <v>24818</v>
      </c>
      <c r="F10601" s="227" t="s">
        <v>3106</v>
      </c>
      <c r="G10601" s="227" t="s">
        <v>3106</v>
      </c>
      <c r="H10601" s="228" t="s">
        <v>19904</v>
      </c>
      <c r="I10601" s="228" t="s">
        <v>24816</v>
      </c>
      <c r="J10601" s="201" t="str">
        <f t="shared" si="331"/>
        <v>9999</v>
      </c>
      <c r="K10601" s="228" t="s">
        <v>23203</v>
      </c>
      <c r="L10601" s="228" t="s">
        <v>23204</v>
      </c>
      <c r="M10601" s="229">
        <v>44806</v>
      </c>
      <c r="N10601" s="227" t="s">
        <v>19903</v>
      </c>
      <c r="O10601" s="243"/>
      <c r="P10601" s="227" t="s">
        <v>19975</v>
      </c>
      <c r="Q10601" s="243"/>
      <c r="S10601" s="354"/>
    </row>
    <row r="10602" spans="1:19" s="245" customFormat="1" ht="13.15" customHeight="1">
      <c r="A10602" s="245" t="str">
        <f t="shared" si="332"/>
        <v>1394215171366431421</v>
      </c>
      <c r="B10602" s="217" t="s">
        <v>19891</v>
      </c>
      <c r="C10602" s="227" t="s">
        <v>24814</v>
      </c>
      <c r="D10602" s="227" t="s">
        <v>3106</v>
      </c>
      <c r="E10602" s="227" t="s">
        <v>24819</v>
      </c>
      <c r="F10602" s="227" t="s">
        <v>3106</v>
      </c>
      <c r="G10602" s="227" t="s">
        <v>3106</v>
      </c>
      <c r="H10602" s="228" t="s">
        <v>19904</v>
      </c>
      <c r="I10602" s="228" t="s">
        <v>24816</v>
      </c>
      <c r="J10602" s="201" t="str">
        <f t="shared" si="331"/>
        <v>9999</v>
      </c>
      <c r="K10602" s="228" t="s">
        <v>23203</v>
      </c>
      <c r="L10602" s="228" t="s">
        <v>23204</v>
      </c>
      <c r="M10602" s="229">
        <v>44806</v>
      </c>
      <c r="N10602" s="227" t="s">
        <v>19903</v>
      </c>
      <c r="O10602" s="243"/>
      <c r="P10602" s="227" t="s">
        <v>19975</v>
      </c>
      <c r="Q10602" s="243"/>
      <c r="S10602" s="354"/>
    </row>
    <row r="10603" spans="1:19" s="245" customFormat="1" ht="13.15" customHeight="1">
      <c r="A10603" s="245" t="str">
        <f t="shared" si="332"/>
        <v>1394215181366431421</v>
      </c>
      <c r="B10603" s="217" t="s">
        <v>19891</v>
      </c>
      <c r="C10603" s="227" t="s">
        <v>24814</v>
      </c>
      <c r="D10603" s="227" t="s">
        <v>3106</v>
      </c>
      <c r="E10603" s="227" t="s">
        <v>24820</v>
      </c>
      <c r="F10603" s="227" t="s">
        <v>3106</v>
      </c>
      <c r="G10603" s="227" t="s">
        <v>3106</v>
      </c>
      <c r="H10603" s="228" t="s">
        <v>23501</v>
      </c>
      <c r="I10603" s="228" t="s">
        <v>24816</v>
      </c>
      <c r="J10603" s="201" t="str">
        <f t="shared" si="331"/>
        <v>9999</v>
      </c>
      <c r="K10603" s="228" t="s">
        <v>23203</v>
      </c>
      <c r="L10603" s="228" t="s">
        <v>23204</v>
      </c>
      <c r="M10603" s="229">
        <v>44806</v>
      </c>
      <c r="N10603" s="227" t="s">
        <v>20211</v>
      </c>
      <c r="O10603" s="243"/>
      <c r="P10603" s="227" t="s">
        <v>19975</v>
      </c>
      <c r="Q10603" s="243"/>
      <c r="S10603" s="354"/>
    </row>
    <row r="10604" spans="1:19" s="245" customFormat="1" ht="13.15" customHeight="1">
      <c r="A10604" s="245" t="str">
        <f t="shared" si="332"/>
        <v>1394215191366431421</v>
      </c>
      <c r="B10604" s="217" t="s">
        <v>19891</v>
      </c>
      <c r="C10604" s="227" t="s">
        <v>24814</v>
      </c>
      <c r="D10604" s="227" t="s">
        <v>3106</v>
      </c>
      <c r="E10604" s="227" t="s">
        <v>24821</v>
      </c>
      <c r="F10604" s="227" t="s">
        <v>3106</v>
      </c>
      <c r="G10604" s="227" t="s">
        <v>3106</v>
      </c>
      <c r="H10604" s="228" t="s">
        <v>23501</v>
      </c>
      <c r="I10604" s="228" t="s">
        <v>24816</v>
      </c>
      <c r="J10604" s="201" t="str">
        <f t="shared" si="331"/>
        <v>9999</v>
      </c>
      <c r="K10604" s="228" t="s">
        <v>23203</v>
      </c>
      <c r="L10604" s="228" t="s">
        <v>23204</v>
      </c>
      <c r="M10604" s="229">
        <v>44806</v>
      </c>
      <c r="N10604" s="227" t="s">
        <v>20211</v>
      </c>
      <c r="O10604" s="243"/>
      <c r="P10604" s="227" t="s">
        <v>19975</v>
      </c>
      <c r="Q10604" s="243"/>
      <c r="S10604" s="354"/>
    </row>
    <row r="10605" spans="1:19" s="245" customFormat="1" ht="13.15" customHeight="1">
      <c r="A10605" s="245" t="str">
        <f t="shared" si="332"/>
        <v>1394215201366431421</v>
      </c>
      <c r="B10605" s="217" t="s">
        <v>19891</v>
      </c>
      <c r="C10605" s="227" t="s">
        <v>24814</v>
      </c>
      <c r="D10605" s="227" t="s">
        <v>3106</v>
      </c>
      <c r="E10605" s="227" t="s">
        <v>24822</v>
      </c>
      <c r="F10605" s="227" t="s">
        <v>3106</v>
      </c>
      <c r="G10605" s="227" t="s">
        <v>3106</v>
      </c>
      <c r="H10605" s="228" t="s">
        <v>23501</v>
      </c>
      <c r="I10605" s="228" t="s">
        <v>24816</v>
      </c>
      <c r="J10605" s="201" t="str">
        <f t="shared" si="331"/>
        <v>9999</v>
      </c>
      <c r="K10605" s="228" t="s">
        <v>23203</v>
      </c>
      <c r="L10605" s="228" t="s">
        <v>23204</v>
      </c>
      <c r="M10605" s="229">
        <v>44806</v>
      </c>
      <c r="N10605" s="227" t="s">
        <v>20211</v>
      </c>
      <c r="O10605" s="243"/>
      <c r="P10605" s="227" t="s">
        <v>19975</v>
      </c>
      <c r="Q10605" s="243"/>
      <c r="S10605" s="354"/>
    </row>
    <row r="10606" spans="1:19" s="245" customFormat="1" ht="13.15" customHeight="1">
      <c r="A10606" s="245" t="str">
        <f t="shared" si="332"/>
        <v>1342057031366501355</v>
      </c>
      <c r="B10606" s="217" t="s">
        <v>19891</v>
      </c>
      <c r="C10606" s="227" t="s">
        <v>24823</v>
      </c>
      <c r="D10606" s="227" t="s">
        <v>3106</v>
      </c>
      <c r="E10606" s="227" t="s">
        <v>24824</v>
      </c>
      <c r="F10606" s="227" t="s">
        <v>3106</v>
      </c>
      <c r="G10606" s="227" t="s">
        <v>3106</v>
      </c>
      <c r="H10606" s="228" t="s">
        <v>19904</v>
      </c>
      <c r="I10606" s="228" t="s">
        <v>24825</v>
      </c>
      <c r="J10606" s="201" t="str">
        <f t="shared" si="331"/>
        <v>9999</v>
      </c>
      <c r="K10606" s="228" t="s">
        <v>23203</v>
      </c>
      <c r="L10606" s="228" t="s">
        <v>23204</v>
      </c>
      <c r="M10606" s="229">
        <v>44806</v>
      </c>
      <c r="N10606" s="227" t="s">
        <v>19903</v>
      </c>
      <c r="O10606" s="243"/>
      <c r="P10606" s="227" t="s">
        <v>20122</v>
      </c>
      <c r="Q10606" s="243"/>
      <c r="S10606" s="354"/>
    </row>
    <row r="10607" spans="1:19" s="245" customFormat="1" ht="13.15" customHeight="1">
      <c r="A10607" s="245" t="str">
        <f t="shared" si="332"/>
        <v>0842437011366557548</v>
      </c>
      <c r="B10607" s="217" t="s">
        <v>19891</v>
      </c>
      <c r="C10607" s="227" t="s">
        <v>24826</v>
      </c>
      <c r="D10607" s="227" t="s">
        <v>3106</v>
      </c>
      <c r="E10607" s="227" t="s">
        <v>24827</v>
      </c>
      <c r="F10607" s="227" t="s">
        <v>3106</v>
      </c>
      <c r="G10607" s="227" t="s">
        <v>3106</v>
      </c>
      <c r="H10607" s="228" t="s">
        <v>19931</v>
      </c>
      <c r="I10607" s="228" t="s">
        <v>24828</v>
      </c>
      <c r="J10607" s="201" t="str">
        <f t="shared" si="331"/>
        <v>9999</v>
      </c>
      <c r="K10607" s="228" t="s">
        <v>23203</v>
      </c>
      <c r="L10607" s="228" t="s">
        <v>23204</v>
      </c>
      <c r="M10607" s="229">
        <v>44806</v>
      </c>
      <c r="N10607" s="227" t="s">
        <v>19930</v>
      </c>
      <c r="O10607" s="243"/>
      <c r="P10607" s="227" t="s">
        <v>19932</v>
      </c>
      <c r="Q10607" s="243"/>
      <c r="S10607" s="354"/>
    </row>
    <row r="10608" spans="1:19" s="245" customFormat="1" ht="13.15" customHeight="1">
      <c r="A10608" s="245" t="str">
        <f t="shared" si="332"/>
        <v>3817215011366649279</v>
      </c>
      <c r="B10608" s="217" t="s">
        <v>19891</v>
      </c>
      <c r="C10608" s="227" t="s">
        <v>24829</v>
      </c>
      <c r="D10608" s="227" t="s">
        <v>3106</v>
      </c>
      <c r="E10608" s="227" t="s">
        <v>24830</v>
      </c>
      <c r="F10608" s="227" t="s">
        <v>3106</v>
      </c>
      <c r="G10608" s="227" t="s">
        <v>3106</v>
      </c>
      <c r="H10608" s="228" t="s">
        <v>19904</v>
      </c>
      <c r="I10608" s="228" t="s">
        <v>24831</v>
      </c>
      <c r="J10608" s="201" t="str">
        <f t="shared" si="331"/>
        <v>9999</v>
      </c>
      <c r="K10608" s="228" t="s">
        <v>23203</v>
      </c>
      <c r="L10608" s="228" t="s">
        <v>23204</v>
      </c>
      <c r="M10608" s="229">
        <v>44806</v>
      </c>
      <c r="N10608" s="227" t="s">
        <v>19903</v>
      </c>
      <c r="O10608" s="243"/>
      <c r="P10608" s="227" t="s">
        <v>23706</v>
      </c>
      <c r="Q10608" s="243"/>
      <c r="S10608" s="354"/>
    </row>
    <row r="10609" spans="1:19" s="245" customFormat="1" ht="13.15" customHeight="1">
      <c r="A10609" s="245" t="str">
        <f t="shared" si="332"/>
        <v>3817215021366649279</v>
      </c>
      <c r="B10609" s="217" t="s">
        <v>19891</v>
      </c>
      <c r="C10609" s="227" t="s">
        <v>24829</v>
      </c>
      <c r="D10609" s="227" t="s">
        <v>3106</v>
      </c>
      <c r="E10609" s="227" t="s">
        <v>24832</v>
      </c>
      <c r="F10609" s="227" t="s">
        <v>3106</v>
      </c>
      <c r="G10609" s="227" t="s">
        <v>3106</v>
      </c>
      <c r="H10609" s="228" t="s">
        <v>19904</v>
      </c>
      <c r="I10609" s="228" t="s">
        <v>24831</v>
      </c>
      <c r="J10609" s="201" t="str">
        <f t="shared" si="331"/>
        <v>9999</v>
      </c>
      <c r="K10609" s="228" t="s">
        <v>23203</v>
      </c>
      <c r="L10609" s="228" t="s">
        <v>23204</v>
      </c>
      <c r="M10609" s="229">
        <v>44806</v>
      </c>
      <c r="N10609" s="227" t="s">
        <v>19903</v>
      </c>
      <c r="O10609" s="243"/>
      <c r="P10609" s="227" t="s">
        <v>23706</v>
      </c>
      <c r="Q10609" s="243"/>
      <c r="S10609" s="354"/>
    </row>
    <row r="10610" spans="1:19" s="245" customFormat="1" ht="13.15" customHeight="1">
      <c r="A10610" s="245" t="str">
        <f t="shared" si="332"/>
        <v>3587545011366864233</v>
      </c>
      <c r="B10610" s="217" t="s">
        <v>19891</v>
      </c>
      <c r="C10610" s="227" t="s">
        <v>24833</v>
      </c>
      <c r="D10610" s="227" t="s">
        <v>3106</v>
      </c>
      <c r="E10610" s="227" t="s">
        <v>24834</v>
      </c>
      <c r="F10610" s="227" t="s">
        <v>3106</v>
      </c>
      <c r="G10610" s="227" t="s">
        <v>3106</v>
      </c>
      <c r="H10610" s="228" t="s">
        <v>23524</v>
      </c>
      <c r="I10610" s="228" t="s">
        <v>24835</v>
      </c>
      <c r="J10610" s="201" t="str">
        <f t="shared" si="331"/>
        <v>9999</v>
      </c>
      <c r="K10610" s="228" t="s">
        <v>23203</v>
      </c>
      <c r="L10610" s="228" t="s">
        <v>23204</v>
      </c>
      <c r="M10610" s="229">
        <v>44806</v>
      </c>
      <c r="N10610" s="227" t="s">
        <v>23526</v>
      </c>
      <c r="O10610" s="243"/>
      <c r="P10610" s="227" t="s">
        <v>23527</v>
      </c>
      <c r="Q10610" s="243"/>
      <c r="S10610" s="354"/>
    </row>
    <row r="10611" spans="1:19" s="245" customFormat="1" ht="13.15" customHeight="1">
      <c r="A10611" s="245" t="str">
        <f t="shared" si="332"/>
        <v>3587545021366864233</v>
      </c>
      <c r="B10611" s="217" t="s">
        <v>19891</v>
      </c>
      <c r="C10611" s="227" t="s">
        <v>24833</v>
      </c>
      <c r="D10611" s="227" t="s">
        <v>3106</v>
      </c>
      <c r="E10611" s="227" t="s">
        <v>24836</v>
      </c>
      <c r="F10611" s="227" t="s">
        <v>3106</v>
      </c>
      <c r="G10611" s="227" t="s">
        <v>3106</v>
      </c>
      <c r="H10611" s="228" t="s">
        <v>23524</v>
      </c>
      <c r="I10611" s="228" t="s">
        <v>24835</v>
      </c>
      <c r="J10611" s="201" t="str">
        <f t="shared" si="331"/>
        <v>9999</v>
      </c>
      <c r="K10611" s="228" t="s">
        <v>23203</v>
      </c>
      <c r="L10611" s="228" t="s">
        <v>23204</v>
      </c>
      <c r="M10611" s="229">
        <v>44806</v>
      </c>
      <c r="N10611" s="227" t="s">
        <v>23526</v>
      </c>
      <c r="O10611" s="243"/>
      <c r="P10611" s="227" t="s">
        <v>23527</v>
      </c>
      <c r="Q10611" s="243"/>
      <c r="S10611" s="354"/>
    </row>
    <row r="10612" spans="1:19" s="245" customFormat="1" ht="13.15" customHeight="1">
      <c r="A10612" s="245" t="str">
        <f t="shared" si="332"/>
        <v>3587545031366864233</v>
      </c>
      <c r="B10612" s="217" t="s">
        <v>19891</v>
      </c>
      <c r="C10612" s="227" t="s">
        <v>24833</v>
      </c>
      <c r="D10612" s="227" t="s">
        <v>3106</v>
      </c>
      <c r="E10612" s="227" t="s">
        <v>24837</v>
      </c>
      <c r="F10612" s="227" t="s">
        <v>3106</v>
      </c>
      <c r="G10612" s="227" t="s">
        <v>3106</v>
      </c>
      <c r="H10612" s="228" t="s">
        <v>23524</v>
      </c>
      <c r="I10612" s="228" t="s">
        <v>24835</v>
      </c>
      <c r="J10612" s="201" t="str">
        <f t="shared" si="331"/>
        <v>9999</v>
      </c>
      <c r="K10612" s="228" t="s">
        <v>23203</v>
      </c>
      <c r="L10612" s="228" t="s">
        <v>23204</v>
      </c>
      <c r="M10612" s="229">
        <v>44806</v>
      </c>
      <c r="N10612" s="227" t="s">
        <v>23526</v>
      </c>
      <c r="O10612" s="243"/>
      <c r="P10612" s="227" t="s">
        <v>23527</v>
      </c>
      <c r="Q10612" s="243"/>
      <c r="S10612" s="354"/>
    </row>
    <row r="10613" spans="1:19" s="245" customFormat="1" ht="13.15" customHeight="1">
      <c r="A10613" s="245" t="str">
        <f t="shared" si="332"/>
        <v>3869158011366939589</v>
      </c>
      <c r="B10613" s="217" t="s">
        <v>19891</v>
      </c>
      <c r="C10613" s="227" t="s">
        <v>24838</v>
      </c>
      <c r="D10613" s="227" t="s">
        <v>3106</v>
      </c>
      <c r="E10613" s="227" t="s">
        <v>24839</v>
      </c>
      <c r="F10613" s="227" t="s">
        <v>3106</v>
      </c>
      <c r="G10613" s="227" t="s">
        <v>3106</v>
      </c>
      <c r="H10613" s="228" t="s">
        <v>23524</v>
      </c>
      <c r="I10613" s="228" t="s">
        <v>24840</v>
      </c>
      <c r="J10613" s="201" t="str">
        <f t="shared" si="331"/>
        <v>9999</v>
      </c>
      <c r="K10613" s="228" t="s">
        <v>23203</v>
      </c>
      <c r="L10613" s="228" t="s">
        <v>23204</v>
      </c>
      <c r="M10613" s="229">
        <v>44806</v>
      </c>
      <c r="N10613" s="227" t="s">
        <v>23526</v>
      </c>
      <c r="O10613" s="243"/>
      <c r="P10613" s="227" t="s">
        <v>23552</v>
      </c>
      <c r="Q10613" s="243"/>
      <c r="S10613" s="354"/>
    </row>
    <row r="10614" spans="1:19" s="245" customFormat="1" ht="13.15" customHeight="1">
      <c r="A10614" s="245" t="str">
        <f t="shared" si="332"/>
        <v>3869158021366939589</v>
      </c>
      <c r="B10614" s="217" t="s">
        <v>19891</v>
      </c>
      <c r="C10614" s="227" t="s">
        <v>24838</v>
      </c>
      <c r="D10614" s="227" t="s">
        <v>3106</v>
      </c>
      <c r="E10614" s="227" t="s">
        <v>24841</v>
      </c>
      <c r="F10614" s="227" t="s">
        <v>3106</v>
      </c>
      <c r="G10614" s="227" t="s">
        <v>3106</v>
      </c>
      <c r="H10614" s="228" t="s">
        <v>23524</v>
      </c>
      <c r="I10614" s="228" t="s">
        <v>24840</v>
      </c>
      <c r="J10614" s="201" t="str">
        <f t="shared" si="331"/>
        <v>9999</v>
      </c>
      <c r="K10614" s="228" t="s">
        <v>23203</v>
      </c>
      <c r="L10614" s="228" t="s">
        <v>23204</v>
      </c>
      <c r="M10614" s="229">
        <v>44806</v>
      </c>
      <c r="N10614" s="227" t="s">
        <v>23526</v>
      </c>
      <c r="O10614" s="243"/>
      <c r="P10614" s="227" t="s">
        <v>23552</v>
      </c>
      <c r="Q10614" s="243"/>
      <c r="S10614" s="354"/>
    </row>
    <row r="10615" spans="1:19" s="245" customFormat="1" ht="13.15" customHeight="1">
      <c r="A10615" s="245" t="str">
        <f t="shared" si="332"/>
        <v>3869158031366939589</v>
      </c>
      <c r="B10615" s="217" t="s">
        <v>19891</v>
      </c>
      <c r="C10615" s="227" t="s">
        <v>24838</v>
      </c>
      <c r="D10615" s="227" t="s">
        <v>3106</v>
      </c>
      <c r="E10615" s="227" t="s">
        <v>24842</v>
      </c>
      <c r="F10615" s="227" t="s">
        <v>3106</v>
      </c>
      <c r="G10615" s="227" t="s">
        <v>3106</v>
      </c>
      <c r="H10615" s="228" t="s">
        <v>23524</v>
      </c>
      <c r="I10615" s="228" t="s">
        <v>24840</v>
      </c>
      <c r="J10615" s="201" t="str">
        <f t="shared" si="331"/>
        <v>9999</v>
      </c>
      <c r="K10615" s="228" t="s">
        <v>23203</v>
      </c>
      <c r="L10615" s="228" t="s">
        <v>23204</v>
      </c>
      <c r="M10615" s="229">
        <v>44806</v>
      </c>
      <c r="N10615" s="227" t="s">
        <v>23526</v>
      </c>
      <c r="O10615" s="243"/>
      <c r="P10615" s="227" t="s">
        <v>23552</v>
      </c>
      <c r="Q10615" s="243"/>
      <c r="S10615" s="354"/>
    </row>
    <row r="10616" spans="1:19" s="245" customFormat="1" ht="13.15" customHeight="1">
      <c r="A10616" s="245" t="str">
        <f t="shared" si="332"/>
        <v>3869158041366939589</v>
      </c>
      <c r="B10616" s="217" t="s">
        <v>19891</v>
      </c>
      <c r="C10616" s="227" t="s">
        <v>24838</v>
      </c>
      <c r="D10616" s="227" t="s">
        <v>3106</v>
      </c>
      <c r="E10616" s="227" t="s">
        <v>24843</v>
      </c>
      <c r="F10616" s="227" t="s">
        <v>3106</v>
      </c>
      <c r="G10616" s="227" t="s">
        <v>3106</v>
      </c>
      <c r="H10616" s="228" t="s">
        <v>23524</v>
      </c>
      <c r="I10616" s="228" t="s">
        <v>24840</v>
      </c>
      <c r="J10616" s="201" t="str">
        <f t="shared" si="331"/>
        <v>9999</v>
      </c>
      <c r="K10616" s="228" t="s">
        <v>23203</v>
      </c>
      <c r="L10616" s="228" t="s">
        <v>23204</v>
      </c>
      <c r="M10616" s="229">
        <v>44806</v>
      </c>
      <c r="N10616" s="227" t="s">
        <v>23526</v>
      </c>
      <c r="O10616" s="243"/>
      <c r="P10616" s="227" t="s">
        <v>23552</v>
      </c>
      <c r="Q10616" s="243"/>
      <c r="S10616" s="354"/>
    </row>
    <row r="10617" spans="1:19" s="245" customFormat="1" ht="13.15" customHeight="1">
      <c r="A10617" s="245" t="str">
        <f t="shared" si="332"/>
        <v>3869158051366939589</v>
      </c>
      <c r="B10617" s="217" t="s">
        <v>19891</v>
      </c>
      <c r="C10617" s="227" t="s">
        <v>24838</v>
      </c>
      <c r="D10617" s="227" t="s">
        <v>3106</v>
      </c>
      <c r="E10617" s="227" t="s">
        <v>24844</v>
      </c>
      <c r="F10617" s="227" t="s">
        <v>3106</v>
      </c>
      <c r="G10617" s="227" t="s">
        <v>3106</v>
      </c>
      <c r="H10617" s="228" t="s">
        <v>23524</v>
      </c>
      <c r="I10617" s="228" t="s">
        <v>24840</v>
      </c>
      <c r="J10617" s="201" t="str">
        <f t="shared" si="331"/>
        <v>9999</v>
      </c>
      <c r="K10617" s="228" t="s">
        <v>23203</v>
      </c>
      <c r="L10617" s="228" t="s">
        <v>23204</v>
      </c>
      <c r="M10617" s="229">
        <v>44806</v>
      </c>
      <c r="N10617" s="227" t="s">
        <v>23526</v>
      </c>
      <c r="O10617" s="243"/>
      <c r="P10617" s="227" t="s">
        <v>23552</v>
      </c>
      <c r="Q10617" s="243"/>
      <c r="S10617" s="354"/>
    </row>
    <row r="10618" spans="1:19" s="245" customFormat="1" ht="13.15" customHeight="1">
      <c r="A10618" s="245" t="str">
        <f t="shared" si="332"/>
        <v>3869158061366939589</v>
      </c>
      <c r="B10618" s="217" t="s">
        <v>19891</v>
      </c>
      <c r="C10618" s="227" t="s">
        <v>24838</v>
      </c>
      <c r="D10618" s="227" t="s">
        <v>3106</v>
      </c>
      <c r="E10618" s="227" t="s">
        <v>24845</v>
      </c>
      <c r="F10618" s="227" t="s">
        <v>3106</v>
      </c>
      <c r="G10618" s="227" t="s">
        <v>3106</v>
      </c>
      <c r="H10618" s="228" t="s">
        <v>23524</v>
      </c>
      <c r="I10618" s="228" t="s">
        <v>24840</v>
      </c>
      <c r="J10618" s="201" t="str">
        <f t="shared" si="331"/>
        <v>9999</v>
      </c>
      <c r="K10618" s="228" t="s">
        <v>23203</v>
      </c>
      <c r="L10618" s="228" t="s">
        <v>23204</v>
      </c>
      <c r="M10618" s="229">
        <v>44806</v>
      </c>
      <c r="N10618" s="227" t="s">
        <v>23526</v>
      </c>
      <c r="O10618" s="243"/>
      <c r="P10618" s="227" t="s">
        <v>23552</v>
      </c>
      <c r="Q10618" s="243"/>
      <c r="S10618" s="354"/>
    </row>
    <row r="10619" spans="1:19" s="245" customFormat="1" ht="13.15" customHeight="1">
      <c r="A10619" s="245" t="str">
        <f t="shared" si="332"/>
        <v>3882524011366943847</v>
      </c>
      <c r="B10619" s="217" t="s">
        <v>19891</v>
      </c>
      <c r="C10619" s="227" t="s">
        <v>24846</v>
      </c>
      <c r="D10619" s="227" t="s">
        <v>3106</v>
      </c>
      <c r="E10619" s="227" t="s">
        <v>24847</v>
      </c>
      <c r="F10619" s="227" t="s">
        <v>3106</v>
      </c>
      <c r="G10619" s="227" t="s">
        <v>3106</v>
      </c>
      <c r="H10619" s="228" t="s">
        <v>19947</v>
      </c>
      <c r="I10619" s="228" t="s">
        <v>24848</v>
      </c>
      <c r="J10619" s="201" t="str">
        <f t="shared" si="331"/>
        <v>9999</v>
      </c>
      <c r="K10619" s="228" t="s">
        <v>23203</v>
      </c>
      <c r="L10619" s="228" t="s">
        <v>23204</v>
      </c>
      <c r="M10619" s="229">
        <v>44806</v>
      </c>
      <c r="N10619" s="227" t="s">
        <v>19946</v>
      </c>
      <c r="O10619" s="243"/>
      <c r="P10619" s="227" t="s">
        <v>19948</v>
      </c>
      <c r="Q10619" s="243"/>
      <c r="S10619" s="354"/>
    </row>
    <row r="10620" spans="1:19" s="245" customFormat="1" ht="13.15" customHeight="1">
      <c r="A10620" s="245" t="str">
        <f t="shared" si="332"/>
        <v>3676603011376850651</v>
      </c>
      <c r="B10620" s="217" t="s">
        <v>19891</v>
      </c>
      <c r="C10620" s="227" t="s">
        <v>24849</v>
      </c>
      <c r="D10620" s="227" t="s">
        <v>3106</v>
      </c>
      <c r="E10620" s="227" t="s">
        <v>24850</v>
      </c>
      <c r="F10620" s="227" t="s">
        <v>3106</v>
      </c>
      <c r="G10620" s="227" t="s">
        <v>3106</v>
      </c>
      <c r="H10620" s="228" t="s">
        <v>19904</v>
      </c>
      <c r="I10620" s="228" t="s">
        <v>24851</v>
      </c>
      <c r="J10620" s="201" t="str">
        <f t="shared" si="331"/>
        <v>9999</v>
      </c>
      <c r="K10620" s="228" t="s">
        <v>23203</v>
      </c>
      <c r="L10620" s="228" t="s">
        <v>23204</v>
      </c>
      <c r="M10620" s="229">
        <v>44806</v>
      </c>
      <c r="N10620" s="227" t="s">
        <v>19903</v>
      </c>
      <c r="O10620" s="243"/>
      <c r="P10620" s="227" t="s">
        <v>23507</v>
      </c>
      <c r="Q10620" s="243"/>
      <c r="S10620" s="354"/>
    </row>
    <row r="10621" spans="1:19" s="245" customFormat="1" ht="13.15" customHeight="1">
      <c r="A10621" s="245" t="str">
        <f t="shared" si="332"/>
        <v>3676603021376850651</v>
      </c>
      <c r="B10621" s="217" t="s">
        <v>19891</v>
      </c>
      <c r="C10621" s="227" t="s">
        <v>24849</v>
      </c>
      <c r="D10621" s="227" t="s">
        <v>3106</v>
      </c>
      <c r="E10621" s="227" t="s">
        <v>24852</v>
      </c>
      <c r="F10621" s="227" t="s">
        <v>3106</v>
      </c>
      <c r="G10621" s="227" t="s">
        <v>3106</v>
      </c>
      <c r="H10621" s="228" t="s">
        <v>19904</v>
      </c>
      <c r="I10621" s="228" t="s">
        <v>24851</v>
      </c>
      <c r="J10621" s="201" t="str">
        <f t="shared" si="331"/>
        <v>9999</v>
      </c>
      <c r="K10621" s="228" t="s">
        <v>23203</v>
      </c>
      <c r="L10621" s="228" t="s">
        <v>23204</v>
      </c>
      <c r="M10621" s="229">
        <v>44806</v>
      </c>
      <c r="N10621" s="227" t="s">
        <v>19903</v>
      </c>
      <c r="O10621" s="243"/>
      <c r="P10621" s="227" t="s">
        <v>23507</v>
      </c>
      <c r="Q10621" s="243"/>
      <c r="S10621" s="354"/>
    </row>
    <row r="10622" spans="1:19" s="245" customFormat="1" ht="13.15" customHeight="1">
      <c r="A10622" s="245" t="str">
        <f t="shared" si="332"/>
        <v>4023475011386031391</v>
      </c>
      <c r="B10622" s="217" t="s">
        <v>19891</v>
      </c>
      <c r="C10622" s="227" t="s">
        <v>24853</v>
      </c>
      <c r="D10622" s="227" t="s">
        <v>3106</v>
      </c>
      <c r="E10622" s="227" t="s">
        <v>24854</v>
      </c>
      <c r="F10622" s="227" t="s">
        <v>3106</v>
      </c>
      <c r="G10622" s="227" t="s">
        <v>3106</v>
      </c>
      <c r="H10622" s="228" t="s">
        <v>19904</v>
      </c>
      <c r="I10622" s="228" t="s">
        <v>24855</v>
      </c>
      <c r="J10622" s="201" t="str">
        <f t="shared" si="331"/>
        <v>9999</v>
      </c>
      <c r="K10622" s="228" t="s">
        <v>23203</v>
      </c>
      <c r="L10622" s="228" t="s">
        <v>23204</v>
      </c>
      <c r="M10622" s="229">
        <v>44806</v>
      </c>
      <c r="N10622" s="227" t="s">
        <v>19903</v>
      </c>
      <c r="O10622" s="243"/>
      <c r="P10622" s="227" t="s">
        <v>23760</v>
      </c>
      <c r="Q10622" s="243"/>
      <c r="S10622" s="354"/>
    </row>
    <row r="10623" spans="1:19" s="245" customFormat="1" ht="13.15" customHeight="1">
      <c r="A10623" s="245" t="str">
        <f t="shared" si="332"/>
        <v>4023475021386031391</v>
      </c>
      <c r="B10623" s="217" t="s">
        <v>19891</v>
      </c>
      <c r="C10623" s="227" t="s">
        <v>24853</v>
      </c>
      <c r="D10623" s="227" t="s">
        <v>3106</v>
      </c>
      <c r="E10623" s="227" t="s">
        <v>24856</v>
      </c>
      <c r="F10623" s="227" t="s">
        <v>3106</v>
      </c>
      <c r="G10623" s="227" t="s">
        <v>3106</v>
      </c>
      <c r="H10623" s="228" t="s">
        <v>19904</v>
      </c>
      <c r="I10623" s="228" t="s">
        <v>24855</v>
      </c>
      <c r="J10623" s="201" t="str">
        <f t="shared" si="331"/>
        <v>9999</v>
      </c>
      <c r="K10623" s="228" t="s">
        <v>23203</v>
      </c>
      <c r="L10623" s="228" t="s">
        <v>23204</v>
      </c>
      <c r="M10623" s="229">
        <v>44806</v>
      </c>
      <c r="N10623" s="227" t="s">
        <v>19903</v>
      </c>
      <c r="O10623" s="243"/>
      <c r="P10623" s="227" t="s">
        <v>23760</v>
      </c>
      <c r="Q10623" s="243"/>
      <c r="S10623" s="354"/>
    </row>
    <row r="10624" spans="1:19" s="245" customFormat="1" ht="13.15" customHeight="1">
      <c r="A10624" s="245" t="str">
        <f t="shared" si="332"/>
        <v>4023475031386031391</v>
      </c>
      <c r="B10624" s="217" t="s">
        <v>19891</v>
      </c>
      <c r="C10624" s="227" t="s">
        <v>24853</v>
      </c>
      <c r="D10624" s="227" t="s">
        <v>3106</v>
      </c>
      <c r="E10624" s="227" t="s">
        <v>24857</v>
      </c>
      <c r="F10624" s="227" t="s">
        <v>3106</v>
      </c>
      <c r="G10624" s="227" t="s">
        <v>3106</v>
      </c>
      <c r="H10624" s="228" t="s">
        <v>19904</v>
      </c>
      <c r="I10624" s="228" t="s">
        <v>24855</v>
      </c>
      <c r="J10624" s="201" t="str">
        <f t="shared" si="331"/>
        <v>9999</v>
      </c>
      <c r="K10624" s="228" t="s">
        <v>23203</v>
      </c>
      <c r="L10624" s="228" t="s">
        <v>23204</v>
      </c>
      <c r="M10624" s="229">
        <v>44806</v>
      </c>
      <c r="N10624" s="227" t="s">
        <v>19903</v>
      </c>
      <c r="O10624" s="243"/>
      <c r="P10624" s="227" t="s">
        <v>19905</v>
      </c>
      <c r="Q10624" s="243"/>
      <c r="S10624" s="354"/>
    </row>
    <row r="10625" spans="1:19" s="245" customFormat="1" ht="13.15" customHeight="1">
      <c r="A10625" s="245" t="str">
        <f t="shared" si="332"/>
        <v>4023475041386031391</v>
      </c>
      <c r="B10625" s="217" t="s">
        <v>19891</v>
      </c>
      <c r="C10625" s="227" t="s">
        <v>24853</v>
      </c>
      <c r="D10625" s="227" t="s">
        <v>3106</v>
      </c>
      <c r="E10625" s="227" t="s">
        <v>24858</v>
      </c>
      <c r="F10625" s="227" t="s">
        <v>3106</v>
      </c>
      <c r="G10625" s="227" t="s">
        <v>3106</v>
      </c>
      <c r="H10625" s="228" t="s">
        <v>19904</v>
      </c>
      <c r="I10625" s="228" t="s">
        <v>24855</v>
      </c>
      <c r="J10625" s="201" t="str">
        <f t="shared" si="331"/>
        <v>9999</v>
      </c>
      <c r="K10625" s="228" t="s">
        <v>23203</v>
      </c>
      <c r="L10625" s="228" t="s">
        <v>23204</v>
      </c>
      <c r="M10625" s="229">
        <v>44806</v>
      </c>
      <c r="N10625" s="227" t="s">
        <v>19903</v>
      </c>
      <c r="O10625" s="243"/>
      <c r="P10625" s="227" t="s">
        <v>19905</v>
      </c>
      <c r="Q10625" s="243"/>
      <c r="S10625" s="354"/>
    </row>
    <row r="10626" spans="1:19" s="245" customFormat="1" ht="13.15" customHeight="1">
      <c r="A10626" s="245" t="str">
        <f t="shared" si="332"/>
        <v>3852790011386039097</v>
      </c>
      <c r="B10626" s="217" t="s">
        <v>19891</v>
      </c>
      <c r="C10626" s="227" t="s">
        <v>24859</v>
      </c>
      <c r="D10626" s="227" t="s">
        <v>3106</v>
      </c>
      <c r="E10626" s="227" t="s">
        <v>24860</v>
      </c>
      <c r="F10626" s="227" t="s">
        <v>3106</v>
      </c>
      <c r="G10626" s="227" t="s">
        <v>3106</v>
      </c>
      <c r="H10626" s="228" t="s">
        <v>19904</v>
      </c>
      <c r="I10626" s="228" t="s">
        <v>24861</v>
      </c>
      <c r="J10626" s="201" t="str">
        <f t="shared" si="331"/>
        <v>9999</v>
      </c>
      <c r="K10626" s="228" t="s">
        <v>23203</v>
      </c>
      <c r="L10626" s="228" t="s">
        <v>23204</v>
      </c>
      <c r="M10626" s="229">
        <v>44806</v>
      </c>
      <c r="N10626" s="227" t="s">
        <v>19903</v>
      </c>
      <c r="O10626" s="243"/>
      <c r="P10626" s="227" t="s">
        <v>19975</v>
      </c>
      <c r="Q10626" s="243"/>
      <c r="S10626" s="354"/>
    </row>
    <row r="10627" spans="1:19" s="245" customFormat="1" ht="13.15" customHeight="1">
      <c r="A10627" s="245" t="str">
        <f t="shared" si="332"/>
        <v>3852790021386039097</v>
      </c>
      <c r="B10627" s="217" t="s">
        <v>19891</v>
      </c>
      <c r="C10627" s="227" t="s">
        <v>24859</v>
      </c>
      <c r="D10627" s="227" t="s">
        <v>3106</v>
      </c>
      <c r="E10627" s="227" t="s">
        <v>24862</v>
      </c>
      <c r="F10627" s="227" t="s">
        <v>3106</v>
      </c>
      <c r="G10627" s="227" t="s">
        <v>3106</v>
      </c>
      <c r="H10627" s="228" t="s">
        <v>19904</v>
      </c>
      <c r="I10627" s="228" t="s">
        <v>24861</v>
      </c>
      <c r="J10627" s="201" t="str">
        <f t="shared" ref="J10627:J10690" si="333">B10627</f>
        <v>9999</v>
      </c>
      <c r="K10627" s="228" t="s">
        <v>23203</v>
      </c>
      <c r="L10627" s="228" t="s">
        <v>23204</v>
      </c>
      <c r="M10627" s="229">
        <v>44806</v>
      </c>
      <c r="N10627" s="227" t="s">
        <v>19903</v>
      </c>
      <c r="O10627" s="243"/>
      <c r="P10627" s="227" t="s">
        <v>19975</v>
      </c>
      <c r="Q10627" s="243"/>
      <c r="S10627" s="354"/>
    </row>
    <row r="10628" spans="1:19" s="245" customFormat="1" ht="13.15" customHeight="1">
      <c r="A10628" s="245" t="str">
        <f t="shared" si="332"/>
        <v>4098758011386132132</v>
      </c>
      <c r="B10628" s="217" t="s">
        <v>19891</v>
      </c>
      <c r="C10628" s="227" t="s">
        <v>24863</v>
      </c>
      <c r="D10628" s="227" t="s">
        <v>3106</v>
      </c>
      <c r="E10628" s="227" t="s">
        <v>24864</v>
      </c>
      <c r="F10628" s="227" t="s">
        <v>3106</v>
      </c>
      <c r="G10628" s="227" t="s">
        <v>3106</v>
      </c>
      <c r="H10628" s="228" t="s">
        <v>19931</v>
      </c>
      <c r="I10628" s="228" t="s">
        <v>24865</v>
      </c>
      <c r="J10628" s="201" t="str">
        <f t="shared" si="333"/>
        <v>9999</v>
      </c>
      <c r="K10628" s="228" t="s">
        <v>23203</v>
      </c>
      <c r="L10628" s="228" t="s">
        <v>23204</v>
      </c>
      <c r="M10628" s="229">
        <v>44806</v>
      </c>
      <c r="N10628" s="227" t="s">
        <v>19930</v>
      </c>
      <c r="O10628" s="243"/>
      <c r="P10628" s="227" t="s">
        <v>19932</v>
      </c>
      <c r="Q10628" s="243"/>
      <c r="S10628" s="354"/>
    </row>
    <row r="10629" spans="1:19" s="245" customFormat="1" ht="13.15" customHeight="1">
      <c r="A10629" s="245" t="str">
        <f t="shared" si="332"/>
        <v>4098758021386132132</v>
      </c>
      <c r="B10629" s="217" t="s">
        <v>19891</v>
      </c>
      <c r="C10629" s="227" t="s">
        <v>24863</v>
      </c>
      <c r="D10629" s="227" t="s">
        <v>3106</v>
      </c>
      <c r="E10629" s="227" t="s">
        <v>24866</v>
      </c>
      <c r="F10629" s="227" t="s">
        <v>3106</v>
      </c>
      <c r="G10629" s="227" t="s">
        <v>3106</v>
      </c>
      <c r="H10629" s="228" t="s">
        <v>19931</v>
      </c>
      <c r="I10629" s="228" t="s">
        <v>24867</v>
      </c>
      <c r="J10629" s="201" t="str">
        <f t="shared" si="333"/>
        <v>9999</v>
      </c>
      <c r="K10629" s="228" t="s">
        <v>23203</v>
      </c>
      <c r="L10629" s="228" t="s">
        <v>23204</v>
      </c>
      <c r="M10629" s="229">
        <v>44806</v>
      </c>
      <c r="N10629" s="227" t="s">
        <v>19930</v>
      </c>
      <c r="O10629" s="243"/>
      <c r="P10629" s="227" t="s">
        <v>19932</v>
      </c>
      <c r="Q10629" s="243"/>
      <c r="S10629" s="354"/>
    </row>
    <row r="10630" spans="1:19" s="245" customFormat="1" ht="13.15" customHeight="1">
      <c r="A10630" s="245" t="str">
        <f t="shared" si="332"/>
        <v>1312191081386609659</v>
      </c>
      <c r="B10630" s="217" t="s">
        <v>19891</v>
      </c>
      <c r="C10630" s="227" t="s">
        <v>24868</v>
      </c>
      <c r="D10630" s="227" t="s">
        <v>3106</v>
      </c>
      <c r="E10630" s="227" t="s">
        <v>24869</v>
      </c>
      <c r="F10630" s="227" t="s">
        <v>3106</v>
      </c>
      <c r="G10630" s="227" t="s">
        <v>3106</v>
      </c>
      <c r="H10630" s="228" t="s">
        <v>19904</v>
      </c>
      <c r="I10630" s="228" t="s">
        <v>24870</v>
      </c>
      <c r="J10630" s="201" t="str">
        <f t="shared" si="333"/>
        <v>9999</v>
      </c>
      <c r="K10630" s="228" t="s">
        <v>23203</v>
      </c>
      <c r="L10630" s="228" t="s">
        <v>23204</v>
      </c>
      <c r="M10630" s="229">
        <v>44806</v>
      </c>
      <c r="N10630" s="227" t="s">
        <v>19903</v>
      </c>
      <c r="O10630" s="243"/>
      <c r="P10630" s="227" t="s">
        <v>19975</v>
      </c>
      <c r="Q10630" s="243"/>
      <c r="S10630" s="354"/>
    </row>
    <row r="10631" spans="1:19" s="245" customFormat="1" ht="13.15" customHeight="1">
      <c r="A10631" s="245" t="str">
        <f t="shared" si="332"/>
        <v>1312191091386609659</v>
      </c>
      <c r="B10631" s="217" t="s">
        <v>19891</v>
      </c>
      <c r="C10631" s="227" t="s">
        <v>24868</v>
      </c>
      <c r="D10631" s="227" t="s">
        <v>3106</v>
      </c>
      <c r="E10631" s="227" t="s">
        <v>24871</v>
      </c>
      <c r="F10631" s="227" t="s">
        <v>3106</v>
      </c>
      <c r="G10631" s="227" t="s">
        <v>3106</v>
      </c>
      <c r="H10631" s="228" t="s">
        <v>19904</v>
      </c>
      <c r="I10631" s="228" t="s">
        <v>24870</v>
      </c>
      <c r="J10631" s="201" t="str">
        <f t="shared" si="333"/>
        <v>9999</v>
      </c>
      <c r="K10631" s="228" t="s">
        <v>23203</v>
      </c>
      <c r="L10631" s="228" t="s">
        <v>23204</v>
      </c>
      <c r="M10631" s="229">
        <v>44806</v>
      </c>
      <c r="N10631" s="227" t="s">
        <v>19903</v>
      </c>
      <c r="O10631" s="243"/>
      <c r="P10631" s="227" t="s">
        <v>19975</v>
      </c>
      <c r="Q10631" s="243"/>
      <c r="S10631" s="354"/>
    </row>
    <row r="10632" spans="1:19" s="245" customFormat="1" ht="13.15" customHeight="1">
      <c r="A10632" s="245" t="str">
        <f t="shared" si="332"/>
        <v>1312191101386609659</v>
      </c>
      <c r="B10632" s="217" t="s">
        <v>19891</v>
      </c>
      <c r="C10632" s="227" t="s">
        <v>24868</v>
      </c>
      <c r="D10632" s="227" t="s">
        <v>3106</v>
      </c>
      <c r="E10632" s="227" t="s">
        <v>24872</v>
      </c>
      <c r="F10632" s="227" t="s">
        <v>3106</v>
      </c>
      <c r="G10632" s="227" t="s">
        <v>3106</v>
      </c>
      <c r="H10632" s="228" t="s">
        <v>19904</v>
      </c>
      <c r="I10632" s="228" t="s">
        <v>24870</v>
      </c>
      <c r="J10632" s="201" t="str">
        <f t="shared" si="333"/>
        <v>9999</v>
      </c>
      <c r="K10632" s="228" t="s">
        <v>23203</v>
      </c>
      <c r="L10632" s="228" t="s">
        <v>23204</v>
      </c>
      <c r="M10632" s="229">
        <v>44806</v>
      </c>
      <c r="N10632" s="227" t="s">
        <v>19903</v>
      </c>
      <c r="O10632" s="243"/>
      <c r="P10632" s="227" t="s">
        <v>19975</v>
      </c>
      <c r="Q10632" s="243"/>
      <c r="S10632" s="354"/>
    </row>
    <row r="10633" spans="1:19" s="245" customFormat="1" ht="13.15" customHeight="1">
      <c r="A10633" s="245" t="str">
        <f t="shared" si="332"/>
        <v>1312191111386609659</v>
      </c>
      <c r="B10633" s="217" t="s">
        <v>19891</v>
      </c>
      <c r="C10633" s="227" t="s">
        <v>24868</v>
      </c>
      <c r="D10633" s="227" t="s">
        <v>3106</v>
      </c>
      <c r="E10633" s="227" t="s">
        <v>24873</v>
      </c>
      <c r="F10633" s="227" t="s">
        <v>3106</v>
      </c>
      <c r="G10633" s="227" t="s">
        <v>3106</v>
      </c>
      <c r="H10633" s="228" t="s">
        <v>19904</v>
      </c>
      <c r="I10633" s="228" t="s">
        <v>24870</v>
      </c>
      <c r="J10633" s="201" t="str">
        <f t="shared" si="333"/>
        <v>9999</v>
      </c>
      <c r="K10633" s="228" t="s">
        <v>23203</v>
      </c>
      <c r="L10633" s="228" t="s">
        <v>23204</v>
      </c>
      <c r="M10633" s="229">
        <v>44806</v>
      </c>
      <c r="N10633" s="227" t="s">
        <v>19903</v>
      </c>
      <c r="O10633" s="243"/>
      <c r="P10633" s="227" t="s">
        <v>19975</v>
      </c>
      <c r="Q10633" s="243"/>
      <c r="S10633" s="354"/>
    </row>
    <row r="10634" spans="1:19" s="245" customFormat="1" ht="13.15" customHeight="1">
      <c r="A10634" s="245" t="str">
        <f t="shared" si="332"/>
        <v>1312191121386609659</v>
      </c>
      <c r="B10634" s="217" t="s">
        <v>19891</v>
      </c>
      <c r="C10634" s="227" t="s">
        <v>24868</v>
      </c>
      <c r="D10634" s="227" t="s">
        <v>3106</v>
      </c>
      <c r="E10634" s="227" t="s">
        <v>24874</v>
      </c>
      <c r="F10634" s="227" t="s">
        <v>3106</v>
      </c>
      <c r="G10634" s="227" t="s">
        <v>3106</v>
      </c>
      <c r="H10634" s="228" t="s">
        <v>19904</v>
      </c>
      <c r="I10634" s="228" t="s">
        <v>24870</v>
      </c>
      <c r="J10634" s="201" t="str">
        <f t="shared" si="333"/>
        <v>9999</v>
      </c>
      <c r="K10634" s="228" t="s">
        <v>23203</v>
      </c>
      <c r="L10634" s="228" t="s">
        <v>23204</v>
      </c>
      <c r="M10634" s="229">
        <v>44806</v>
      </c>
      <c r="N10634" s="227" t="s">
        <v>19903</v>
      </c>
      <c r="O10634" s="243"/>
      <c r="P10634" s="227" t="s">
        <v>19975</v>
      </c>
      <c r="Q10634" s="243"/>
      <c r="S10634" s="354"/>
    </row>
    <row r="10635" spans="1:19" s="245" customFormat="1" ht="13.15" customHeight="1">
      <c r="A10635" s="245" t="str">
        <f t="shared" si="332"/>
        <v>1312191131386609659</v>
      </c>
      <c r="B10635" s="217" t="s">
        <v>19891</v>
      </c>
      <c r="C10635" s="227" t="s">
        <v>24868</v>
      </c>
      <c r="D10635" s="227" t="s">
        <v>3106</v>
      </c>
      <c r="E10635" s="227" t="s">
        <v>24875</v>
      </c>
      <c r="F10635" s="227" t="s">
        <v>3106</v>
      </c>
      <c r="G10635" s="227" t="s">
        <v>3106</v>
      </c>
      <c r="H10635" s="228" t="s">
        <v>19904</v>
      </c>
      <c r="I10635" s="228" t="s">
        <v>24870</v>
      </c>
      <c r="J10635" s="201" t="str">
        <f t="shared" si="333"/>
        <v>9999</v>
      </c>
      <c r="K10635" s="228" t="s">
        <v>23203</v>
      </c>
      <c r="L10635" s="228" t="s">
        <v>23204</v>
      </c>
      <c r="M10635" s="229">
        <v>44806</v>
      </c>
      <c r="N10635" s="227" t="s">
        <v>19903</v>
      </c>
      <c r="O10635" s="243"/>
      <c r="P10635" s="227" t="s">
        <v>19975</v>
      </c>
      <c r="Q10635" s="243"/>
      <c r="S10635" s="354"/>
    </row>
    <row r="10636" spans="1:19" s="245" customFormat="1" ht="13.15" customHeight="1">
      <c r="A10636" s="245" t="str">
        <f t="shared" si="332"/>
        <v>1312191141386609659</v>
      </c>
      <c r="B10636" s="217" t="s">
        <v>19891</v>
      </c>
      <c r="C10636" s="227" t="s">
        <v>24868</v>
      </c>
      <c r="D10636" s="227" t="s">
        <v>3106</v>
      </c>
      <c r="E10636" s="227" t="s">
        <v>24876</v>
      </c>
      <c r="F10636" s="227" t="s">
        <v>3106</v>
      </c>
      <c r="G10636" s="227" t="s">
        <v>3106</v>
      </c>
      <c r="H10636" s="228" t="s">
        <v>19904</v>
      </c>
      <c r="I10636" s="228" t="s">
        <v>24870</v>
      </c>
      <c r="J10636" s="201" t="str">
        <f t="shared" si="333"/>
        <v>9999</v>
      </c>
      <c r="K10636" s="228" t="s">
        <v>23203</v>
      </c>
      <c r="L10636" s="228" t="s">
        <v>23204</v>
      </c>
      <c r="M10636" s="229">
        <v>44806</v>
      </c>
      <c r="N10636" s="227" t="s">
        <v>19903</v>
      </c>
      <c r="O10636" s="243"/>
      <c r="P10636" s="227" t="s">
        <v>19975</v>
      </c>
      <c r="Q10636" s="243"/>
      <c r="S10636" s="354"/>
    </row>
    <row r="10637" spans="1:19" s="245" customFormat="1" ht="13.15" customHeight="1">
      <c r="A10637" s="245" t="str">
        <f t="shared" si="332"/>
        <v>1312191151386609659</v>
      </c>
      <c r="B10637" s="217" t="s">
        <v>19891</v>
      </c>
      <c r="C10637" s="227" t="s">
        <v>24868</v>
      </c>
      <c r="D10637" s="227" t="s">
        <v>3106</v>
      </c>
      <c r="E10637" s="227" t="s">
        <v>24877</v>
      </c>
      <c r="F10637" s="227" t="s">
        <v>3106</v>
      </c>
      <c r="G10637" s="227" t="s">
        <v>3106</v>
      </c>
      <c r="H10637" s="228" t="s">
        <v>19904</v>
      </c>
      <c r="I10637" s="228" t="s">
        <v>24870</v>
      </c>
      <c r="J10637" s="201" t="str">
        <f t="shared" si="333"/>
        <v>9999</v>
      </c>
      <c r="K10637" s="228" t="s">
        <v>23203</v>
      </c>
      <c r="L10637" s="228" t="s">
        <v>23204</v>
      </c>
      <c r="M10637" s="229">
        <v>44806</v>
      </c>
      <c r="N10637" s="227" t="s">
        <v>19903</v>
      </c>
      <c r="O10637" s="243"/>
      <c r="P10637" s="227" t="s">
        <v>19975</v>
      </c>
      <c r="Q10637" s="243"/>
      <c r="S10637" s="354"/>
    </row>
    <row r="10638" spans="1:19" s="245" customFormat="1" ht="13.15" customHeight="1">
      <c r="A10638" s="245" t="str">
        <f t="shared" si="332"/>
        <v>1312191161386609659</v>
      </c>
      <c r="B10638" s="217" t="s">
        <v>19891</v>
      </c>
      <c r="C10638" s="227" t="s">
        <v>24868</v>
      </c>
      <c r="D10638" s="227" t="s">
        <v>3106</v>
      </c>
      <c r="E10638" s="227" t="s">
        <v>24878</v>
      </c>
      <c r="F10638" s="227" t="s">
        <v>3106</v>
      </c>
      <c r="G10638" s="227" t="s">
        <v>3106</v>
      </c>
      <c r="H10638" s="228" t="s">
        <v>19904</v>
      </c>
      <c r="I10638" s="228" t="s">
        <v>24870</v>
      </c>
      <c r="J10638" s="201" t="str">
        <f t="shared" si="333"/>
        <v>9999</v>
      </c>
      <c r="K10638" s="228" t="s">
        <v>23203</v>
      </c>
      <c r="L10638" s="228" t="s">
        <v>23204</v>
      </c>
      <c r="M10638" s="229">
        <v>44806</v>
      </c>
      <c r="N10638" s="227" t="s">
        <v>19903</v>
      </c>
      <c r="O10638" s="243"/>
      <c r="P10638" s="227" t="s">
        <v>19975</v>
      </c>
      <c r="Q10638" s="243"/>
      <c r="S10638" s="354"/>
    </row>
    <row r="10639" spans="1:19" s="245" customFormat="1" ht="13.15" customHeight="1">
      <c r="A10639" s="245" t="str">
        <f t="shared" si="332"/>
        <v>1312191171386609659</v>
      </c>
      <c r="B10639" s="217" t="s">
        <v>19891</v>
      </c>
      <c r="C10639" s="227" t="s">
        <v>24868</v>
      </c>
      <c r="D10639" s="227" t="s">
        <v>3106</v>
      </c>
      <c r="E10639" s="227" t="s">
        <v>24879</v>
      </c>
      <c r="F10639" s="227" t="s">
        <v>3106</v>
      </c>
      <c r="G10639" s="227" t="s">
        <v>3106</v>
      </c>
      <c r="H10639" s="228" t="s">
        <v>19904</v>
      </c>
      <c r="I10639" s="228" t="s">
        <v>24870</v>
      </c>
      <c r="J10639" s="201" t="str">
        <f t="shared" si="333"/>
        <v>9999</v>
      </c>
      <c r="K10639" s="228" t="s">
        <v>23203</v>
      </c>
      <c r="L10639" s="228" t="s">
        <v>23204</v>
      </c>
      <c r="M10639" s="229">
        <v>44806</v>
      </c>
      <c r="N10639" s="227" t="s">
        <v>19903</v>
      </c>
      <c r="O10639" s="243"/>
      <c r="P10639" s="227" t="s">
        <v>19975</v>
      </c>
      <c r="Q10639" s="243"/>
      <c r="S10639" s="354"/>
    </row>
    <row r="10640" spans="1:19" s="245" customFormat="1" ht="13.15" customHeight="1">
      <c r="A10640" s="245" t="str">
        <f t="shared" si="332"/>
        <v>1312191181386609659</v>
      </c>
      <c r="B10640" s="217" t="s">
        <v>19891</v>
      </c>
      <c r="C10640" s="227" t="s">
        <v>24868</v>
      </c>
      <c r="D10640" s="227" t="s">
        <v>3106</v>
      </c>
      <c r="E10640" s="227" t="s">
        <v>24880</v>
      </c>
      <c r="F10640" s="227" t="s">
        <v>3106</v>
      </c>
      <c r="G10640" s="227" t="s">
        <v>3106</v>
      </c>
      <c r="H10640" s="228" t="s">
        <v>19904</v>
      </c>
      <c r="I10640" s="228" t="s">
        <v>24870</v>
      </c>
      <c r="J10640" s="201" t="str">
        <f t="shared" si="333"/>
        <v>9999</v>
      </c>
      <c r="K10640" s="228" t="s">
        <v>23203</v>
      </c>
      <c r="L10640" s="228" t="s">
        <v>23204</v>
      </c>
      <c r="M10640" s="229">
        <v>44806</v>
      </c>
      <c r="N10640" s="227" t="s">
        <v>19903</v>
      </c>
      <c r="O10640" s="243"/>
      <c r="P10640" s="227" t="s">
        <v>19975</v>
      </c>
      <c r="Q10640" s="243"/>
      <c r="S10640" s="354"/>
    </row>
    <row r="10641" spans="1:19" s="245" customFormat="1" ht="13.15" customHeight="1">
      <c r="A10641" s="245" t="str">
        <f t="shared" si="332"/>
        <v>1312191191386609659</v>
      </c>
      <c r="B10641" s="217" t="s">
        <v>19891</v>
      </c>
      <c r="C10641" s="227" t="s">
        <v>24868</v>
      </c>
      <c r="D10641" s="227" t="s">
        <v>3106</v>
      </c>
      <c r="E10641" s="227" t="s">
        <v>24881</v>
      </c>
      <c r="F10641" s="227" t="s">
        <v>3106</v>
      </c>
      <c r="G10641" s="227" t="s">
        <v>3106</v>
      </c>
      <c r="H10641" s="228" t="s">
        <v>19904</v>
      </c>
      <c r="I10641" s="228" t="s">
        <v>24870</v>
      </c>
      <c r="J10641" s="201" t="str">
        <f t="shared" si="333"/>
        <v>9999</v>
      </c>
      <c r="K10641" s="228" t="s">
        <v>23203</v>
      </c>
      <c r="L10641" s="228" t="s">
        <v>23204</v>
      </c>
      <c r="M10641" s="229">
        <v>44806</v>
      </c>
      <c r="N10641" s="227" t="s">
        <v>19903</v>
      </c>
      <c r="O10641" s="243"/>
      <c r="P10641" s="227" t="s">
        <v>19975</v>
      </c>
      <c r="Q10641" s="243"/>
      <c r="S10641" s="354"/>
    </row>
    <row r="10642" spans="1:19" s="245" customFormat="1" ht="13.15" customHeight="1">
      <c r="A10642" s="245" t="str">
        <f t="shared" si="332"/>
        <v>1595985021386642528</v>
      </c>
      <c r="B10642" s="217" t="s">
        <v>19891</v>
      </c>
      <c r="C10642" s="227" t="s">
        <v>24882</v>
      </c>
      <c r="D10642" s="227" t="s">
        <v>3106</v>
      </c>
      <c r="E10642" s="227" t="s">
        <v>24883</v>
      </c>
      <c r="F10642" s="227" t="s">
        <v>3106</v>
      </c>
      <c r="G10642" s="227" t="s">
        <v>3106</v>
      </c>
      <c r="H10642" s="228" t="s">
        <v>19904</v>
      </c>
      <c r="I10642" s="228" t="s">
        <v>24884</v>
      </c>
      <c r="J10642" s="201" t="str">
        <f t="shared" si="333"/>
        <v>9999</v>
      </c>
      <c r="K10642" s="228" t="s">
        <v>23203</v>
      </c>
      <c r="L10642" s="228" t="s">
        <v>23204</v>
      </c>
      <c r="M10642" s="229">
        <v>44806</v>
      </c>
      <c r="N10642" s="227" t="s">
        <v>19903</v>
      </c>
      <c r="O10642" s="243"/>
      <c r="P10642" s="227" t="s">
        <v>19905</v>
      </c>
      <c r="Q10642" s="243"/>
      <c r="S10642" s="354"/>
    </row>
    <row r="10643" spans="1:19" s="245" customFormat="1" ht="13.15" customHeight="1">
      <c r="A10643" s="245" t="str">
        <f t="shared" si="332"/>
        <v>1595985031386642528</v>
      </c>
      <c r="B10643" s="217" t="s">
        <v>19891</v>
      </c>
      <c r="C10643" s="227" t="s">
        <v>24882</v>
      </c>
      <c r="D10643" s="227" t="s">
        <v>3106</v>
      </c>
      <c r="E10643" s="227" t="s">
        <v>24885</v>
      </c>
      <c r="F10643" s="227" t="s">
        <v>3106</v>
      </c>
      <c r="G10643" s="227" t="s">
        <v>3106</v>
      </c>
      <c r="H10643" s="228" t="s">
        <v>19904</v>
      </c>
      <c r="I10643" s="228" t="s">
        <v>24884</v>
      </c>
      <c r="J10643" s="201" t="str">
        <f t="shared" si="333"/>
        <v>9999</v>
      </c>
      <c r="K10643" s="228" t="s">
        <v>23203</v>
      </c>
      <c r="L10643" s="228" t="s">
        <v>23204</v>
      </c>
      <c r="M10643" s="229">
        <v>44806</v>
      </c>
      <c r="N10643" s="227" t="s">
        <v>19903</v>
      </c>
      <c r="O10643" s="243"/>
      <c r="P10643" s="227" t="s">
        <v>19905</v>
      </c>
      <c r="Q10643" s="243"/>
      <c r="S10643" s="354"/>
    </row>
    <row r="10644" spans="1:19" s="245" customFormat="1" ht="13.15" customHeight="1">
      <c r="A10644" s="245" t="str">
        <f t="shared" si="332"/>
        <v>1595985041386642528</v>
      </c>
      <c r="B10644" s="217" t="s">
        <v>19891</v>
      </c>
      <c r="C10644" s="227" t="s">
        <v>24882</v>
      </c>
      <c r="D10644" s="227" t="s">
        <v>3106</v>
      </c>
      <c r="E10644" s="227" t="s">
        <v>24886</v>
      </c>
      <c r="F10644" s="227" t="s">
        <v>3106</v>
      </c>
      <c r="G10644" s="227" t="s">
        <v>3106</v>
      </c>
      <c r="H10644" s="228" t="s">
        <v>19904</v>
      </c>
      <c r="I10644" s="228" t="s">
        <v>24884</v>
      </c>
      <c r="J10644" s="201" t="str">
        <f t="shared" si="333"/>
        <v>9999</v>
      </c>
      <c r="K10644" s="228" t="s">
        <v>23203</v>
      </c>
      <c r="L10644" s="228" t="s">
        <v>23204</v>
      </c>
      <c r="M10644" s="229">
        <v>44806</v>
      </c>
      <c r="N10644" s="227" t="s">
        <v>19903</v>
      </c>
      <c r="O10644" s="243"/>
      <c r="P10644" s="227" t="s">
        <v>19905</v>
      </c>
      <c r="Q10644" s="243"/>
      <c r="S10644" s="354"/>
    </row>
    <row r="10645" spans="1:19" s="245" customFormat="1" ht="13.15" customHeight="1">
      <c r="A10645" s="245" t="str">
        <f t="shared" si="332"/>
        <v>1595985051386642528</v>
      </c>
      <c r="B10645" s="217" t="s">
        <v>19891</v>
      </c>
      <c r="C10645" s="227" t="s">
        <v>24882</v>
      </c>
      <c r="D10645" s="227" t="s">
        <v>3106</v>
      </c>
      <c r="E10645" s="227" t="s">
        <v>24887</v>
      </c>
      <c r="F10645" s="227" t="s">
        <v>3106</v>
      </c>
      <c r="G10645" s="227" t="s">
        <v>3106</v>
      </c>
      <c r="H10645" s="228" t="s">
        <v>19904</v>
      </c>
      <c r="I10645" s="228" t="s">
        <v>24884</v>
      </c>
      <c r="J10645" s="201" t="str">
        <f t="shared" si="333"/>
        <v>9999</v>
      </c>
      <c r="K10645" s="228" t="s">
        <v>23203</v>
      </c>
      <c r="L10645" s="228" t="s">
        <v>23204</v>
      </c>
      <c r="M10645" s="229">
        <v>44806</v>
      </c>
      <c r="N10645" s="227" t="s">
        <v>19903</v>
      </c>
      <c r="O10645" s="243"/>
      <c r="P10645" s="227" t="s">
        <v>19905</v>
      </c>
      <c r="Q10645" s="243"/>
      <c r="S10645" s="354"/>
    </row>
    <row r="10646" spans="1:19" s="245" customFormat="1" ht="13.15" customHeight="1">
      <c r="A10646" s="245" t="str">
        <f t="shared" si="332"/>
        <v>1595985061386642528</v>
      </c>
      <c r="B10646" s="217" t="s">
        <v>19891</v>
      </c>
      <c r="C10646" s="227" t="s">
        <v>24882</v>
      </c>
      <c r="D10646" s="227" t="s">
        <v>3106</v>
      </c>
      <c r="E10646" s="227" t="s">
        <v>24888</v>
      </c>
      <c r="F10646" s="227" t="s">
        <v>3106</v>
      </c>
      <c r="G10646" s="227" t="s">
        <v>3106</v>
      </c>
      <c r="H10646" s="228" t="s">
        <v>19904</v>
      </c>
      <c r="I10646" s="228" t="s">
        <v>24884</v>
      </c>
      <c r="J10646" s="201" t="str">
        <f t="shared" si="333"/>
        <v>9999</v>
      </c>
      <c r="K10646" s="228" t="s">
        <v>23203</v>
      </c>
      <c r="L10646" s="228" t="s">
        <v>23204</v>
      </c>
      <c r="M10646" s="229">
        <v>44806</v>
      </c>
      <c r="N10646" s="227" t="s">
        <v>19903</v>
      </c>
      <c r="O10646" s="243"/>
      <c r="P10646" s="227" t="s">
        <v>19905</v>
      </c>
      <c r="Q10646" s="243"/>
      <c r="S10646" s="354"/>
    </row>
    <row r="10647" spans="1:19" s="245" customFormat="1" ht="13.15" customHeight="1">
      <c r="A10647" s="245" t="str">
        <f t="shared" ref="A10647:A10710" si="334">E10647&amp;C10647</f>
        <v>1595985071386642528</v>
      </c>
      <c r="B10647" s="217" t="s">
        <v>19891</v>
      </c>
      <c r="C10647" s="227" t="s">
        <v>24882</v>
      </c>
      <c r="D10647" s="227" t="s">
        <v>3106</v>
      </c>
      <c r="E10647" s="227" t="s">
        <v>24889</v>
      </c>
      <c r="F10647" s="227" t="s">
        <v>3106</v>
      </c>
      <c r="G10647" s="227" t="s">
        <v>3106</v>
      </c>
      <c r="H10647" s="228" t="s">
        <v>19970</v>
      </c>
      <c r="I10647" s="228" t="s">
        <v>24884</v>
      </c>
      <c r="J10647" s="201" t="str">
        <f t="shared" si="333"/>
        <v>9999</v>
      </c>
      <c r="K10647" s="228" t="s">
        <v>23203</v>
      </c>
      <c r="L10647" s="228" t="s">
        <v>23204</v>
      </c>
      <c r="M10647" s="229">
        <v>44806</v>
      </c>
      <c r="N10647" s="227" t="s">
        <v>19969</v>
      </c>
      <c r="O10647" s="243"/>
      <c r="P10647" s="227" t="s">
        <v>19971</v>
      </c>
      <c r="Q10647" s="243"/>
      <c r="S10647" s="354"/>
    </row>
    <row r="10648" spans="1:19" s="245" customFormat="1" ht="13.15" customHeight="1">
      <c r="A10648" s="245" t="str">
        <f t="shared" si="334"/>
        <v>1595985081386642528</v>
      </c>
      <c r="B10648" s="217" t="s">
        <v>19891</v>
      </c>
      <c r="C10648" s="227" t="s">
        <v>24882</v>
      </c>
      <c r="D10648" s="227" t="s">
        <v>3106</v>
      </c>
      <c r="E10648" s="227" t="s">
        <v>24890</v>
      </c>
      <c r="F10648" s="227" t="s">
        <v>3106</v>
      </c>
      <c r="G10648" s="227" t="s">
        <v>3106</v>
      </c>
      <c r="H10648" s="228" t="s">
        <v>19904</v>
      </c>
      <c r="I10648" s="228" t="s">
        <v>24884</v>
      </c>
      <c r="J10648" s="201" t="str">
        <f t="shared" si="333"/>
        <v>9999</v>
      </c>
      <c r="K10648" s="228" t="s">
        <v>23203</v>
      </c>
      <c r="L10648" s="228" t="s">
        <v>23204</v>
      </c>
      <c r="M10648" s="229">
        <v>44806</v>
      </c>
      <c r="N10648" s="227" t="s">
        <v>19903</v>
      </c>
      <c r="O10648" s="243"/>
      <c r="P10648" s="227" t="s">
        <v>19905</v>
      </c>
      <c r="Q10648" s="243"/>
      <c r="S10648" s="354"/>
    </row>
    <row r="10649" spans="1:19" s="245" customFormat="1" ht="13.15" customHeight="1">
      <c r="A10649" s="245" t="str">
        <f t="shared" si="334"/>
        <v>0806127011386648798</v>
      </c>
      <c r="B10649" s="217" t="s">
        <v>19891</v>
      </c>
      <c r="C10649" s="227" t="s">
        <v>24891</v>
      </c>
      <c r="D10649" s="227" t="s">
        <v>3106</v>
      </c>
      <c r="E10649" s="227" t="s">
        <v>24892</v>
      </c>
      <c r="F10649" s="227" t="s">
        <v>3106</v>
      </c>
      <c r="G10649" s="227" t="s">
        <v>3106</v>
      </c>
      <c r="H10649" s="228" t="s">
        <v>19931</v>
      </c>
      <c r="I10649" s="228" t="s">
        <v>24893</v>
      </c>
      <c r="J10649" s="201" t="str">
        <f t="shared" si="333"/>
        <v>9999</v>
      </c>
      <c r="K10649" s="228" t="s">
        <v>23203</v>
      </c>
      <c r="L10649" s="228" t="s">
        <v>23204</v>
      </c>
      <c r="M10649" s="229">
        <v>44806</v>
      </c>
      <c r="N10649" s="227" t="s">
        <v>19930</v>
      </c>
      <c r="O10649" s="243"/>
      <c r="P10649" s="227" t="s">
        <v>19932</v>
      </c>
      <c r="Q10649" s="243"/>
      <c r="S10649" s="354"/>
    </row>
    <row r="10650" spans="1:19" s="245" customFormat="1" ht="13.15" customHeight="1">
      <c r="A10650" s="245" t="str">
        <f t="shared" si="334"/>
        <v>0806127021386648798</v>
      </c>
      <c r="B10650" s="217" t="s">
        <v>19891</v>
      </c>
      <c r="C10650" s="227" t="s">
        <v>24891</v>
      </c>
      <c r="D10650" s="227" t="s">
        <v>3106</v>
      </c>
      <c r="E10650" s="227" t="s">
        <v>24894</v>
      </c>
      <c r="F10650" s="227" t="s">
        <v>3106</v>
      </c>
      <c r="G10650" s="227" t="s">
        <v>3106</v>
      </c>
      <c r="H10650" s="228" t="s">
        <v>19931</v>
      </c>
      <c r="I10650" s="228" t="s">
        <v>24893</v>
      </c>
      <c r="J10650" s="201" t="str">
        <f t="shared" si="333"/>
        <v>9999</v>
      </c>
      <c r="K10650" s="228" t="s">
        <v>23203</v>
      </c>
      <c r="L10650" s="228" t="s">
        <v>23204</v>
      </c>
      <c r="M10650" s="229">
        <v>44806</v>
      </c>
      <c r="N10650" s="227" t="s">
        <v>19930</v>
      </c>
      <c r="O10650" s="243"/>
      <c r="P10650" s="227" t="s">
        <v>19932</v>
      </c>
      <c r="Q10650" s="243"/>
      <c r="S10650" s="354"/>
    </row>
    <row r="10651" spans="1:19" s="245" customFormat="1" ht="13.15" customHeight="1">
      <c r="A10651" s="245" t="str">
        <f t="shared" si="334"/>
        <v>0806127031386648798</v>
      </c>
      <c r="B10651" s="217" t="s">
        <v>19891</v>
      </c>
      <c r="C10651" s="227" t="s">
        <v>24891</v>
      </c>
      <c r="D10651" s="227" t="s">
        <v>3106</v>
      </c>
      <c r="E10651" s="227" t="s">
        <v>24895</v>
      </c>
      <c r="F10651" s="227" t="s">
        <v>3106</v>
      </c>
      <c r="G10651" s="227" t="s">
        <v>3106</v>
      </c>
      <c r="H10651" s="228" t="s">
        <v>19931</v>
      </c>
      <c r="I10651" s="228" t="s">
        <v>24896</v>
      </c>
      <c r="J10651" s="201" t="str">
        <f t="shared" si="333"/>
        <v>9999</v>
      </c>
      <c r="K10651" s="228" t="s">
        <v>23203</v>
      </c>
      <c r="L10651" s="228" t="s">
        <v>23204</v>
      </c>
      <c r="M10651" s="229">
        <v>44806</v>
      </c>
      <c r="N10651" s="227" t="s">
        <v>19930</v>
      </c>
      <c r="O10651" s="243"/>
      <c r="P10651" s="227" t="s">
        <v>19932</v>
      </c>
      <c r="Q10651" s="243"/>
      <c r="S10651" s="354"/>
    </row>
    <row r="10652" spans="1:19" s="245" customFormat="1" ht="13.15" customHeight="1">
      <c r="A10652" s="245" t="str">
        <f t="shared" si="334"/>
        <v>0806127041386648798</v>
      </c>
      <c r="B10652" s="217" t="s">
        <v>19891</v>
      </c>
      <c r="C10652" s="227" t="s">
        <v>24891</v>
      </c>
      <c r="D10652" s="227" t="s">
        <v>3106</v>
      </c>
      <c r="E10652" s="227" t="s">
        <v>24897</v>
      </c>
      <c r="F10652" s="227" t="s">
        <v>3106</v>
      </c>
      <c r="G10652" s="227" t="s">
        <v>3106</v>
      </c>
      <c r="H10652" s="228" t="s">
        <v>19931</v>
      </c>
      <c r="I10652" s="228" t="s">
        <v>24898</v>
      </c>
      <c r="J10652" s="201" t="str">
        <f t="shared" si="333"/>
        <v>9999</v>
      </c>
      <c r="K10652" s="228" t="s">
        <v>23203</v>
      </c>
      <c r="L10652" s="228" t="s">
        <v>23204</v>
      </c>
      <c r="M10652" s="229">
        <v>44806</v>
      </c>
      <c r="N10652" s="227" t="s">
        <v>19930</v>
      </c>
      <c r="O10652" s="243"/>
      <c r="P10652" s="227" t="s">
        <v>19932</v>
      </c>
      <c r="Q10652" s="243"/>
      <c r="S10652" s="354"/>
    </row>
    <row r="10653" spans="1:19" s="245" customFormat="1" ht="13.15" customHeight="1">
      <c r="A10653" s="245" t="str">
        <f t="shared" si="334"/>
        <v>3807109011386660850</v>
      </c>
      <c r="B10653" s="217" t="s">
        <v>19891</v>
      </c>
      <c r="C10653" s="227" t="s">
        <v>24899</v>
      </c>
      <c r="D10653" s="227" t="s">
        <v>3106</v>
      </c>
      <c r="E10653" s="227" t="s">
        <v>24900</v>
      </c>
      <c r="F10653" s="227" t="s">
        <v>3106</v>
      </c>
      <c r="G10653" s="227" t="s">
        <v>3106</v>
      </c>
      <c r="H10653" s="228" t="s">
        <v>19904</v>
      </c>
      <c r="I10653" s="228" t="s">
        <v>24901</v>
      </c>
      <c r="J10653" s="201" t="str">
        <f t="shared" si="333"/>
        <v>9999</v>
      </c>
      <c r="K10653" s="228" t="s">
        <v>23203</v>
      </c>
      <c r="L10653" s="228" t="s">
        <v>23204</v>
      </c>
      <c r="M10653" s="229">
        <v>44806</v>
      </c>
      <c r="N10653" s="227" t="s">
        <v>19903</v>
      </c>
      <c r="O10653" s="243"/>
      <c r="P10653" s="227" t="s">
        <v>19905</v>
      </c>
      <c r="Q10653" s="243"/>
      <c r="S10653" s="354"/>
    </row>
    <row r="10654" spans="1:19" s="245" customFormat="1" ht="13.15" customHeight="1">
      <c r="A10654" s="245" t="str">
        <f t="shared" si="334"/>
        <v>3807109021386660850</v>
      </c>
      <c r="B10654" s="217" t="s">
        <v>19891</v>
      </c>
      <c r="C10654" s="227" t="s">
        <v>24899</v>
      </c>
      <c r="D10654" s="227" t="s">
        <v>3106</v>
      </c>
      <c r="E10654" s="227" t="s">
        <v>24902</v>
      </c>
      <c r="F10654" s="227" t="s">
        <v>3106</v>
      </c>
      <c r="G10654" s="227" t="s">
        <v>3106</v>
      </c>
      <c r="H10654" s="228" t="s">
        <v>19904</v>
      </c>
      <c r="I10654" s="228" t="s">
        <v>24901</v>
      </c>
      <c r="J10654" s="201" t="str">
        <f t="shared" si="333"/>
        <v>9999</v>
      </c>
      <c r="K10654" s="228" t="s">
        <v>23203</v>
      </c>
      <c r="L10654" s="228" t="s">
        <v>23204</v>
      </c>
      <c r="M10654" s="229">
        <v>44806</v>
      </c>
      <c r="N10654" s="227" t="s">
        <v>19903</v>
      </c>
      <c r="O10654" s="243"/>
      <c r="P10654" s="227" t="s">
        <v>19905</v>
      </c>
      <c r="Q10654" s="243"/>
      <c r="S10654" s="354"/>
    </row>
    <row r="10655" spans="1:19" s="245" customFormat="1" ht="13.15" customHeight="1">
      <c r="A10655" s="245" t="str">
        <f t="shared" si="334"/>
        <v>3740094011386900967</v>
      </c>
      <c r="B10655" s="217" t="s">
        <v>19891</v>
      </c>
      <c r="C10655" s="227" t="s">
        <v>24903</v>
      </c>
      <c r="D10655" s="227" t="s">
        <v>3106</v>
      </c>
      <c r="E10655" s="227" t="s">
        <v>24904</v>
      </c>
      <c r="F10655" s="227" t="s">
        <v>3106</v>
      </c>
      <c r="G10655" s="227" t="s">
        <v>3106</v>
      </c>
      <c r="H10655" s="228" t="s">
        <v>23501</v>
      </c>
      <c r="I10655" s="228" t="s">
        <v>24905</v>
      </c>
      <c r="J10655" s="201" t="str">
        <f t="shared" si="333"/>
        <v>9999</v>
      </c>
      <c r="K10655" s="228" t="s">
        <v>23203</v>
      </c>
      <c r="L10655" s="228" t="s">
        <v>23204</v>
      </c>
      <c r="M10655" s="229">
        <v>44806</v>
      </c>
      <c r="N10655" s="227" t="s">
        <v>20211</v>
      </c>
      <c r="O10655" s="243"/>
      <c r="P10655" s="227" t="s">
        <v>19975</v>
      </c>
      <c r="Q10655" s="243"/>
      <c r="S10655" s="354"/>
    </row>
    <row r="10656" spans="1:19" s="245" customFormat="1" ht="13.15" customHeight="1">
      <c r="A10656" s="245" t="str">
        <f t="shared" si="334"/>
        <v>3740094021386900967</v>
      </c>
      <c r="B10656" s="217" t="s">
        <v>19891</v>
      </c>
      <c r="C10656" s="227" t="s">
        <v>24903</v>
      </c>
      <c r="D10656" s="227" t="s">
        <v>3106</v>
      </c>
      <c r="E10656" s="227" t="s">
        <v>24906</v>
      </c>
      <c r="F10656" s="227" t="s">
        <v>3106</v>
      </c>
      <c r="G10656" s="227" t="s">
        <v>3106</v>
      </c>
      <c r="H10656" s="228" t="s">
        <v>23501</v>
      </c>
      <c r="I10656" s="228" t="s">
        <v>24905</v>
      </c>
      <c r="J10656" s="201" t="str">
        <f t="shared" si="333"/>
        <v>9999</v>
      </c>
      <c r="K10656" s="228" t="s">
        <v>23203</v>
      </c>
      <c r="L10656" s="228" t="s">
        <v>23204</v>
      </c>
      <c r="M10656" s="229">
        <v>44806</v>
      </c>
      <c r="N10656" s="227" t="s">
        <v>20211</v>
      </c>
      <c r="O10656" s="243"/>
      <c r="P10656" s="227" t="s">
        <v>19975</v>
      </c>
      <c r="Q10656" s="243"/>
      <c r="S10656" s="354"/>
    </row>
    <row r="10657" spans="1:19" s="245" customFormat="1" ht="13.15" customHeight="1">
      <c r="A10657" s="245" t="str">
        <f t="shared" si="334"/>
        <v>3568081011396102778</v>
      </c>
      <c r="B10657" s="217" t="s">
        <v>19891</v>
      </c>
      <c r="C10657" s="227" t="s">
        <v>24907</v>
      </c>
      <c r="D10657" s="227" t="s">
        <v>3106</v>
      </c>
      <c r="E10657" s="227" t="s">
        <v>24908</v>
      </c>
      <c r="F10657" s="227" t="s">
        <v>3106</v>
      </c>
      <c r="G10657" s="227" t="s">
        <v>3106</v>
      </c>
      <c r="H10657" s="228" t="s">
        <v>23524</v>
      </c>
      <c r="I10657" s="228" t="s">
        <v>24909</v>
      </c>
      <c r="J10657" s="201" t="str">
        <f t="shared" si="333"/>
        <v>9999</v>
      </c>
      <c r="K10657" s="228" t="s">
        <v>23203</v>
      </c>
      <c r="L10657" s="228" t="s">
        <v>23204</v>
      </c>
      <c r="M10657" s="229">
        <v>44806</v>
      </c>
      <c r="N10657" s="227" t="s">
        <v>23526</v>
      </c>
      <c r="O10657" s="243"/>
      <c r="P10657" s="227" t="s">
        <v>23527</v>
      </c>
      <c r="Q10657" s="243"/>
      <c r="S10657" s="354"/>
    </row>
    <row r="10658" spans="1:19" s="245" customFormat="1" ht="13.15" customHeight="1">
      <c r="A10658" s="245" t="str">
        <f t="shared" si="334"/>
        <v>3568081021396102778</v>
      </c>
      <c r="B10658" s="217" t="s">
        <v>19891</v>
      </c>
      <c r="C10658" s="227" t="s">
        <v>24907</v>
      </c>
      <c r="D10658" s="227" t="s">
        <v>3106</v>
      </c>
      <c r="E10658" s="227" t="s">
        <v>24910</v>
      </c>
      <c r="F10658" s="227" t="s">
        <v>3106</v>
      </c>
      <c r="G10658" s="227" t="s">
        <v>3106</v>
      </c>
      <c r="H10658" s="228" t="s">
        <v>23524</v>
      </c>
      <c r="I10658" s="228" t="s">
        <v>24909</v>
      </c>
      <c r="J10658" s="201" t="str">
        <f t="shared" si="333"/>
        <v>9999</v>
      </c>
      <c r="K10658" s="228" t="s">
        <v>23203</v>
      </c>
      <c r="L10658" s="228" t="s">
        <v>23204</v>
      </c>
      <c r="M10658" s="229">
        <v>44806</v>
      </c>
      <c r="N10658" s="227" t="s">
        <v>23526</v>
      </c>
      <c r="O10658" s="243"/>
      <c r="P10658" s="227" t="s">
        <v>23527</v>
      </c>
      <c r="Q10658" s="243"/>
      <c r="S10658" s="354"/>
    </row>
    <row r="10659" spans="1:19" s="245" customFormat="1" ht="13.15" customHeight="1">
      <c r="A10659" s="245" t="str">
        <f t="shared" si="334"/>
        <v>4115164011396212908</v>
      </c>
      <c r="B10659" s="217" t="s">
        <v>19891</v>
      </c>
      <c r="C10659" s="227" t="s">
        <v>24911</v>
      </c>
      <c r="D10659" s="227" t="s">
        <v>3106</v>
      </c>
      <c r="E10659" s="227" t="s">
        <v>24912</v>
      </c>
      <c r="F10659" s="227" t="s">
        <v>3106</v>
      </c>
      <c r="G10659" s="227" t="s">
        <v>3106</v>
      </c>
      <c r="H10659" s="228" t="s">
        <v>23524</v>
      </c>
      <c r="I10659" s="228" t="s">
        <v>24913</v>
      </c>
      <c r="J10659" s="201" t="str">
        <f t="shared" si="333"/>
        <v>9999</v>
      </c>
      <c r="K10659" s="228" t="s">
        <v>23203</v>
      </c>
      <c r="L10659" s="228" t="s">
        <v>23204</v>
      </c>
      <c r="M10659" s="229">
        <v>44806</v>
      </c>
      <c r="N10659" s="227" t="s">
        <v>23526</v>
      </c>
      <c r="O10659" s="243"/>
      <c r="P10659" s="227" t="s">
        <v>23527</v>
      </c>
      <c r="Q10659" s="243"/>
      <c r="S10659" s="354"/>
    </row>
    <row r="10660" spans="1:19" s="245" customFormat="1" ht="13.15" customHeight="1">
      <c r="A10660" s="245" t="str">
        <f t="shared" si="334"/>
        <v>4115164021396212908</v>
      </c>
      <c r="B10660" s="217" t="s">
        <v>19891</v>
      </c>
      <c r="C10660" s="227" t="s">
        <v>24911</v>
      </c>
      <c r="D10660" s="227" t="s">
        <v>3106</v>
      </c>
      <c r="E10660" s="227" t="s">
        <v>24914</v>
      </c>
      <c r="F10660" s="227" t="s">
        <v>3106</v>
      </c>
      <c r="G10660" s="227" t="s">
        <v>3106</v>
      </c>
      <c r="H10660" s="228" t="s">
        <v>23524</v>
      </c>
      <c r="I10660" s="228" t="s">
        <v>24913</v>
      </c>
      <c r="J10660" s="201" t="str">
        <f t="shared" si="333"/>
        <v>9999</v>
      </c>
      <c r="K10660" s="228" t="s">
        <v>23203</v>
      </c>
      <c r="L10660" s="228" t="s">
        <v>23204</v>
      </c>
      <c r="M10660" s="229">
        <v>44806</v>
      </c>
      <c r="N10660" s="227" t="s">
        <v>23526</v>
      </c>
      <c r="O10660" s="243"/>
      <c r="P10660" s="227" t="s">
        <v>23527</v>
      </c>
      <c r="Q10660" s="243"/>
      <c r="S10660" s="354"/>
    </row>
    <row r="10661" spans="1:19" s="245" customFormat="1" ht="13.15" customHeight="1">
      <c r="A10661" s="245" t="str">
        <f t="shared" si="334"/>
        <v>4222606011396357372</v>
      </c>
      <c r="B10661" s="217" t="s">
        <v>19891</v>
      </c>
      <c r="C10661" s="227" t="s">
        <v>24915</v>
      </c>
      <c r="D10661" s="227" t="s">
        <v>3106</v>
      </c>
      <c r="E10661" s="227" t="s">
        <v>24916</v>
      </c>
      <c r="F10661" s="227" t="s">
        <v>3106</v>
      </c>
      <c r="G10661" s="227" t="s">
        <v>3106</v>
      </c>
      <c r="H10661" s="228" t="s">
        <v>19994</v>
      </c>
      <c r="I10661" s="228" t="s">
        <v>24917</v>
      </c>
      <c r="J10661" s="201" t="str">
        <f t="shared" si="333"/>
        <v>9999</v>
      </c>
      <c r="K10661" s="228" t="s">
        <v>23203</v>
      </c>
      <c r="L10661" s="228" t="s">
        <v>23204</v>
      </c>
      <c r="M10661" s="229">
        <v>44806</v>
      </c>
      <c r="N10661" s="227" t="s">
        <v>19993</v>
      </c>
      <c r="O10661" s="243"/>
      <c r="P10661" s="227" t="s">
        <v>19780</v>
      </c>
      <c r="Q10661" s="243"/>
      <c r="S10661" s="354"/>
    </row>
    <row r="10662" spans="1:19" s="245" customFormat="1" ht="13.15" customHeight="1">
      <c r="A10662" s="245" t="str">
        <f t="shared" si="334"/>
        <v>1668642011396701207</v>
      </c>
      <c r="B10662" s="217" t="s">
        <v>19891</v>
      </c>
      <c r="C10662" s="227" t="s">
        <v>24918</v>
      </c>
      <c r="D10662" s="227" t="s">
        <v>3106</v>
      </c>
      <c r="E10662" s="227" t="s">
        <v>24919</v>
      </c>
      <c r="F10662" s="227" t="s">
        <v>3106</v>
      </c>
      <c r="G10662" s="227" t="s">
        <v>3106</v>
      </c>
      <c r="H10662" s="228" t="s">
        <v>19904</v>
      </c>
      <c r="I10662" s="228" t="s">
        <v>24920</v>
      </c>
      <c r="J10662" s="201" t="str">
        <f t="shared" si="333"/>
        <v>9999</v>
      </c>
      <c r="K10662" s="228" t="s">
        <v>23203</v>
      </c>
      <c r="L10662" s="228" t="s">
        <v>23204</v>
      </c>
      <c r="M10662" s="229">
        <v>44806</v>
      </c>
      <c r="N10662" s="227" t="s">
        <v>19903</v>
      </c>
      <c r="O10662" s="243"/>
      <c r="P10662" s="227" t="s">
        <v>23712</v>
      </c>
      <c r="Q10662" s="243"/>
      <c r="S10662" s="354"/>
    </row>
    <row r="10663" spans="1:19" s="245" customFormat="1" ht="13.15" customHeight="1">
      <c r="A10663" s="245" t="str">
        <f t="shared" si="334"/>
        <v>1668642021396701207</v>
      </c>
      <c r="B10663" s="217" t="s">
        <v>19891</v>
      </c>
      <c r="C10663" s="227" t="s">
        <v>24918</v>
      </c>
      <c r="D10663" s="227" t="s">
        <v>3106</v>
      </c>
      <c r="E10663" s="227" t="s">
        <v>24921</v>
      </c>
      <c r="F10663" s="227" t="s">
        <v>3106</v>
      </c>
      <c r="G10663" s="227" t="s">
        <v>3106</v>
      </c>
      <c r="H10663" s="228" t="s">
        <v>19904</v>
      </c>
      <c r="I10663" s="228" t="s">
        <v>24920</v>
      </c>
      <c r="J10663" s="201" t="str">
        <f t="shared" si="333"/>
        <v>9999</v>
      </c>
      <c r="K10663" s="228" t="s">
        <v>23203</v>
      </c>
      <c r="L10663" s="228" t="s">
        <v>23204</v>
      </c>
      <c r="M10663" s="229">
        <v>44806</v>
      </c>
      <c r="N10663" s="227" t="s">
        <v>19903</v>
      </c>
      <c r="O10663" s="243"/>
      <c r="P10663" s="227" t="s">
        <v>23712</v>
      </c>
      <c r="Q10663" s="243"/>
      <c r="S10663" s="354"/>
    </row>
    <row r="10664" spans="1:19" s="245" customFormat="1" ht="13.15" customHeight="1">
      <c r="A10664" s="245" t="str">
        <f t="shared" si="334"/>
        <v>1668642031396701207</v>
      </c>
      <c r="B10664" s="217" t="s">
        <v>19891</v>
      </c>
      <c r="C10664" s="227" t="s">
        <v>24918</v>
      </c>
      <c r="D10664" s="227" t="s">
        <v>3106</v>
      </c>
      <c r="E10664" s="227" t="s">
        <v>24922</v>
      </c>
      <c r="F10664" s="227" t="s">
        <v>3106</v>
      </c>
      <c r="G10664" s="227" t="s">
        <v>3106</v>
      </c>
      <c r="H10664" s="228" t="s">
        <v>19904</v>
      </c>
      <c r="I10664" s="228" t="s">
        <v>24920</v>
      </c>
      <c r="J10664" s="201" t="str">
        <f t="shared" si="333"/>
        <v>9999</v>
      </c>
      <c r="K10664" s="228" t="s">
        <v>23203</v>
      </c>
      <c r="L10664" s="228" t="s">
        <v>23204</v>
      </c>
      <c r="M10664" s="229">
        <v>44806</v>
      </c>
      <c r="N10664" s="227" t="s">
        <v>19903</v>
      </c>
      <c r="O10664" s="243"/>
      <c r="P10664" s="227" t="s">
        <v>23712</v>
      </c>
      <c r="Q10664" s="243"/>
      <c r="S10664" s="354"/>
    </row>
    <row r="10665" spans="1:19" s="245" customFormat="1" ht="13.15" customHeight="1">
      <c r="A10665" s="245" t="str">
        <f t="shared" si="334"/>
        <v>1668642041396701207</v>
      </c>
      <c r="B10665" s="217" t="s">
        <v>19891</v>
      </c>
      <c r="C10665" s="227" t="s">
        <v>24918</v>
      </c>
      <c r="D10665" s="227" t="s">
        <v>3106</v>
      </c>
      <c r="E10665" s="227" t="s">
        <v>24923</v>
      </c>
      <c r="F10665" s="227" t="s">
        <v>3106</v>
      </c>
      <c r="G10665" s="227" t="s">
        <v>3106</v>
      </c>
      <c r="H10665" s="228" t="s">
        <v>19904</v>
      </c>
      <c r="I10665" s="228" t="s">
        <v>24920</v>
      </c>
      <c r="J10665" s="201" t="str">
        <f t="shared" si="333"/>
        <v>9999</v>
      </c>
      <c r="K10665" s="228" t="s">
        <v>23203</v>
      </c>
      <c r="L10665" s="228" t="s">
        <v>23204</v>
      </c>
      <c r="M10665" s="229">
        <v>44806</v>
      </c>
      <c r="N10665" s="227" t="s">
        <v>19903</v>
      </c>
      <c r="O10665" s="243"/>
      <c r="P10665" s="227" t="s">
        <v>23712</v>
      </c>
      <c r="Q10665" s="243"/>
      <c r="S10665" s="354"/>
    </row>
    <row r="10666" spans="1:19" s="245" customFormat="1" ht="13.15" customHeight="1">
      <c r="A10666" s="245" t="str">
        <f t="shared" si="334"/>
        <v>1668642051396701207</v>
      </c>
      <c r="B10666" s="217" t="s">
        <v>19891</v>
      </c>
      <c r="C10666" s="227" t="s">
        <v>24918</v>
      </c>
      <c r="D10666" s="227" t="s">
        <v>3106</v>
      </c>
      <c r="E10666" s="227" t="s">
        <v>24924</v>
      </c>
      <c r="F10666" s="227" t="s">
        <v>3106</v>
      </c>
      <c r="G10666" s="227" t="s">
        <v>3106</v>
      </c>
      <c r="H10666" s="228" t="s">
        <v>19904</v>
      </c>
      <c r="I10666" s="228" t="s">
        <v>24920</v>
      </c>
      <c r="J10666" s="201" t="str">
        <f t="shared" si="333"/>
        <v>9999</v>
      </c>
      <c r="K10666" s="228" t="s">
        <v>23203</v>
      </c>
      <c r="L10666" s="228" t="s">
        <v>23204</v>
      </c>
      <c r="M10666" s="229">
        <v>44806</v>
      </c>
      <c r="N10666" s="227" t="s">
        <v>19903</v>
      </c>
      <c r="O10666" s="243"/>
      <c r="P10666" s="227" t="s">
        <v>23712</v>
      </c>
      <c r="Q10666" s="243"/>
      <c r="S10666" s="354"/>
    </row>
    <row r="10667" spans="1:19" s="245" customFormat="1" ht="13.15" customHeight="1">
      <c r="A10667" s="245" t="str">
        <f t="shared" si="334"/>
        <v>2069320011396762068</v>
      </c>
      <c r="B10667" s="217" t="s">
        <v>19891</v>
      </c>
      <c r="C10667" s="227" t="s">
        <v>24925</v>
      </c>
      <c r="D10667" s="227" t="s">
        <v>3106</v>
      </c>
      <c r="E10667" s="227" t="s">
        <v>24926</v>
      </c>
      <c r="F10667" s="227" t="s">
        <v>3106</v>
      </c>
      <c r="G10667" s="227" t="s">
        <v>3106</v>
      </c>
      <c r="H10667" s="228" t="s">
        <v>19904</v>
      </c>
      <c r="I10667" s="228" t="s">
        <v>24927</v>
      </c>
      <c r="J10667" s="201" t="str">
        <f t="shared" si="333"/>
        <v>9999</v>
      </c>
      <c r="K10667" s="228" t="s">
        <v>23203</v>
      </c>
      <c r="L10667" s="228" t="s">
        <v>23204</v>
      </c>
      <c r="M10667" s="229">
        <v>44806</v>
      </c>
      <c r="N10667" s="227" t="s">
        <v>19903</v>
      </c>
      <c r="O10667" s="243"/>
      <c r="P10667" s="227" t="s">
        <v>19975</v>
      </c>
      <c r="Q10667" s="243"/>
      <c r="S10667" s="354"/>
    </row>
    <row r="10668" spans="1:19" s="245" customFormat="1" ht="13.15" customHeight="1">
      <c r="A10668" s="245" t="str">
        <f t="shared" si="334"/>
        <v>2069320021396762068</v>
      </c>
      <c r="B10668" s="217" t="s">
        <v>19891</v>
      </c>
      <c r="C10668" s="227" t="s">
        <v>24925</v>
      </c>
      <c r="D10668" s="227" t="s">
        <v>3106</v>
      </c>
      <c r="E10668" s="227" t="s">
        <v>24928</v>
      </c>
      <c r="F10668" s="227" t="s">
        <v>3106</v>
      </c>
      <c r="G10668" s="227" t="s">
        <v>3106</v>
      </c>
      <c r="H10668" s="228" t="s">
        <v>19904</v>
      </c>
      <c r="I10668" s="228" t="s">
        <v>24927</v>
      </c>
      <c r="J10668" s="201" t="str">
        <f t="shared" si="333"/>
        <v>9999</v>
      </c>
      <c r="K10668" s="228" t="s">
        <v>23203</v>
      </c>
      <c r="L10668" s="228" t="s">
        <v>23204</v>
      </c>
      <c r="M10668" s="229">
        <v>44806</v>
      </c>
      <c r="N10668" s="227" t="s">
        <v>19903</v>
      </c>
      <c r="O10668" s="243"/>
      <c r="P10668" s="227" t="s">
        <v>19975</v>
      </c>
      <c r="Q10668" s="243"/>
      <c r="S10668" s="354"/>
    </row>
    <row r="10669" spans="1:19" s="245" customFormat="1" ht="13.15" customHeight="1">
      <c r="A10669" s="245" t="str">
        <f t="shared" si="334"/>
        <v>3875924011407083645</v>
      </c>
      <c r="B10669" s="217" t="s">
        <v>19891</v>
      </c>
      <c r="C10669" s="227" t="s">
        <v>24929</v>
      </c>
      <c r="D10669" s="227" t="s">
        <v>3106</v>
      </c>
      <c r="E10669" s="227" t="s">
        <v>24930</v>
      </c>
      <c r="F10669" s="227" t="s">
        <v>3106</v>
      </c>
      <c r="G10669" s="227" t="s">
        <v>3106</v>
      </c>
      <c r="H10669" s="228" t="s">
        <v>19904</v>
      </c>
      <c r="I10669" s="228" t="s">
        <v>24931</v>
      </c>
      <c r="J10669" s="201" t="str">
        <f t="shared" si="333"/>
        <v>9999</v>
      </c>
      <c r="K10669" s="228" t="s">
        <v>23203</v>
      </c>
      <c r="L10669" s="228" t="s">
        <v>23204</v>
      </c>
      <c r="M10669" s="229">
        <v>44806</v>
      </c>
      <c r="N10669" s="227" t="s">
        <v>19903</v>
      </c>
      <c r="O10669" s="243"/>
      <c r="P10669" s="227" t="s">
        <v>20061</v>
      </c>
      <c r="Q10669" s="243"/>
      <c r="S10669" s="354"/>
    </row>
    <row r="10670" spans="1:19" s="245" customFormat="1" ht="13.15" customHeight="1">
      <c r="A10670" s="245" t="str">
        <f t="shared" si="334"/>
        <v>3875924021407083645</v>
      </c>
      <c r="B10670" s="217" t="s">
        <v>19891</v>
      </c>
      <c r="C10670" s="227" t="s">
        <v>24929</v>
      </c>
      <c r="D10670" s="227" t="s">
        <v>3106</v>
      </c>
      <c r="E10670" s="227" t="s">
        <v>24932</v>
      </c>
      <c r="F10670" s="227" t="s">
        <v>3106</v>
      </c>
      <c r="G10670" s="227" t="s">
        <v>3106</v>
      </c>
      <c r="H10670" s="228" t="s">
        <v>19904</v>
      </c>
      <c r="I10670" s="228" t="s">
        <v>24931</v>
      </c>
      <c r="J10670" s="201" t="str">
        <f t="shared" si="333"/>
        <v>9999</v>
      </c>
      <c r="K10670" s="228" t="s">
        <v>23203</v>
      </c>
      <c r="L10670" s="228" t="s">
        <v>23204</v>
      </c>
      <c r="M10670" s="229">
        <v>44806</v>
      </c>
      <c r="N10670" s="227" t="s">
        <v>19903</v>
      </c>
      <c r="O10670" s="243"/>
      <c r="P10670" s="227" t="s">
        <v>20061</v>
      </c>
      <c r="Q10670" s="243"/>
      <c r="S10670" s="354"/>
    </row>
    <row r="10671" spans="1:19" s="245" customFormat="1" ht="13.15" customHeight="1">
      <c r="A10671" s="245" t="str">
        <f t="shared" si="334"/>
        <v>3875924031407083645</v>
      </c>
      <c r="B10671" s="217" t="s">
        <v>19891</v>
      </c>
      <c r="C10671" s="227" t="s">
        <v>24929</v>
      </c>
      <c r="D10671" s="227" t="s">
        <v>3106</v>
      </c>
      <c r="E10671" s="227" t="s">
        <v>24933</v>
      </c>
      <c r="F10671" s="227" t="s">
        <v>3106</v>
      </c>
      <c r="G10671" s="227" t="s">
        <v>3106</v>
      </c>
      <c r="H10671" s="228" t="s">
        <v>19904</v>
      </c>
      <c r="I10671" s="228" t="s">
        <v>24931</v>
      </c>
      <c r="J10671" s="201" t="str">
        <f t="shared" si="333"/>
        <v>9999</v>
      </c>
      <c r="K10671" s="228" t="s">
        <v>23203</v>
      </c>
      <c r="L10671" s="228" t="s">
        <v>23204</v>
      </c>
      <c r="M10671" s="229">
        <v>44806</v>
      </c>
      <c r="N10671" s="227" t="s">
        <v>19903</v>
      </c>
      <c r="O10671" s="243"/>
      <c r="P10671" s="227" t="s">
        <v>20061</v>
      </c>
      <c r="Q10671" s="243"/>
      <c r="S10671" s="354"/>
    </row>
    <row r="10672" spans="1:19" s="245" customFormat="1" ht="13.15" customHeight="1">
      <c r="A10672" s="245" t="str">
        <f t="shared" si="334"/>
        <v>3875924041407083645</v>
      </c>
      <c r="B10672" s="217" t="s">
        <v>19891</v>
      </c>
      <c r="C10672" s="227" t="s">
        <v>24929</v>
      </c>
      <c r="D10672" s="227" t="s">
        <v>3106</v>
      </c>
      <c r="E10672" s="227" t="s">
        <v>24934</v>
      </c>
      <c r="F10672" s="227" t="s">
        <v>3106</v>
      </c>
      <c r="G10672" s="227" t="s">
        <v>3106</v>
      </c>
      <c r="H10672" s="228" t="s">
        <v>19904</v>
      </c>
      <c r="I10672" s="228" t="s">
        <v>24931</v>
      </c>
      <c r="J10672" s="201" t="str">
        <f t="shared" si="333"/>
        <v>9999</v>
      </c>
      <c r="K10672" s="228" t="s">
        <v>23203</v>
      </c>
      <c r="L10672" s="228" t="s">
        <v>23204</v>
      </c>
      <c r="M10672" s="229">
        <v>44806</v>
      </c>
      <c r="N10672" s="227" t="s">
        <v>19903</v>
      </c>
      <c r="O10672" s="243"/>
      <c r="P10672" s="227" t="s">
        <v>20061</v>
      </c>
      <c r="Q10672" s="243"/>
      <c r="S10672" s="354"/>
    </row>
    <row r="10673" spans="1:19" s="245" customFormat="1" ht="13.15" customHeight="1">
      <c r="A10673" s="245" t="str">
        <f t="shared" si="334"/>
        <v>3567539011407288475</v>
      </c>
      <c r="B10673" s="217" t="s">
        <v>19891</v>
      </c>
      <c r="C10673" s="227" t="s">
        <v>24935</v>
      </c>
      <c r="D10673" s="227" t="s">
        <v>3106</v>
      </c>
      <c r="E10673" s="227" t="s">
        <v>24936</v>
      </c>
      <c r="F10673" s="227" t="s">
        <v>3106</v>
      </c>
      <c r="G10673" s="227" t="s">
        <v>3106</v>
      </c>
      <c r="H10673" s="228" t="s">
        <v>23524</v>
      </c>
      <c r="I10673" s="228" t="s">
        <v>24937</v>
      </c>
      <c r="J10673" s="201" t="str">
        <f t="shared" si="333"/>
        <v>9999</v>
      </c>
      <c r="K10673" s="228" t="s">
        <v>23203</v>
      </c>
      <c r="L10673" s="228" t="s">
        <v>23204</v>
      </c>
      <c r="M10673" s="229">
        <v>44806</v>
      </c>
      <c r="N10673" s="227" t="s">
        <v>23526</v>
      </c>
      <c r="O10673" s="243"/>
      <c r="P10673" s="227" t="s">
        <v>23527</v>
      </c>
      <c r="Q10673" s="243"/>
      <c r="S10673" s="354"/>
    </row>
    <row r="10674" spans="1:19" s="245" customFormat="1" ht="13.15" customHeight="1">
      <c r="A10674" s="245" t="str">
        <f t="shared" si="334"/>
        <v>3567539021407288475</v>
      </c>
      <c r="B10674" s="217" t="s">
        <v>19891</v>
      </c>
      <c r="C10674" s="227" t="s">
        <v>24935</v>
      </c>
      <c r="D10674" s="227" t="s">
        <v>3106</v>
      </c>
      <c r="E10674" s="227" t="s">
        <v>24938</v>
      </c>
      <c r="F10674" s="227" t="s">
        <v>3106</v>
      </c>
      <c r="G10674" s="227" t="s">
        <v>3106</v>
      </c>
      <c r="H10674" s="228" t="s">
        <v>23524</v>
      </c>
      <c r="I10674" s="228" t="s">
        <v>24937</v>
      </c>
      <c r="J10674" s="201" t="str">
        <f t="shared" si="333"/>
        <v>9999</v>
      </c>
      <c r="K10674" s="228" t="s">
        <v>23203</v>
      </c>
      <c r="L10674" s="228" t="s">
        <v>23204</v>
      </c>
      <c r="M10674" s="229">
        <v>44806</v>
      </c>
      <c r="N10674" s="227" t="s">
        <v>23526</v>
      </c>
      <c r="O10674" s="243"/>
      <c r="P10674" s="227" t="s">
        <v>23527</v>
      </c>
      <c r="Q10674" s="243"/>
      <c r="S10674" s="354"/>
    </row>
    <row r="10675" spans="1:19" s="245" customFormat="1" ht="13.15" customHeight="1">
      <c r="A10675" s="245" t="str">
        <f t="shared" si="334"/>
        <v>3976615011407325905</v>
      </c>
      <c r="B10675" s="217" t="s">
        <v>19891</v>
      </c>
      <c r="C10675" s="227" t="s">
        <v>24939</v>
      </c>
      <c r="D10675" s="227" t="s">
        <v>3106</v>
      </c>
      <c r="E10675" s="227" t="s">
        <v>24940</v>
      </c>
      <c r="F10675" s="227" t="s">
        <v>3106</v>
      </c>
      <c r="G10675" s="227" t="s">
        <v>3106</v>
      </c>
      <c r="H10675" s="228" t="s">
        <v>19947</v>
      </c>
      <c r="I10675" s="228" t="s">
        <v>24941</v>
      </c>
      <c r="J10675" s="201" t="str">
        <f t="shared" si="333"/>
        <v>9999</v>
      </c>
      <c r="K10675" s="228" t="s">
        <v>23203</v>
      </c>
      <c r="L10675" s="228" t="s">
        <v>23204</v>
      </c>
      <c r="M10675" s="229">
        <v>44806</v>
      </c>
      <c r="N10675" s="227" t="s">
        <v>19946</v>
      </c>
      <c r="O10675" s="243"/>
      <c r="P10675" s="227" t="s">
        <v>19948</v>
      </c>
      <c r="Q10675" s="243"/>
      <c r="S10675" s="354"/>
    </row>
    <row r="10676" spans="1:19" s="245" customFormat="1" ht="13.15" customHeight="1">
      <c r="A10676" s="245" t="str">
        <f t="shared" si="334"/>
        <v>1002081011407822281</v>
      </c>
      <c r="B10676" s="217" t="s">
        <v>19891</v>
      </c>
      <c r="C10676" s="227" t="s">
        <v>24942</v>
      </c>
      <c r="D10676" s="227" t="s">
        <v>3106</v>
      </c>
      <c r="E10676" s="227" t="s">
        <v>24943</v>
      </c>
      <c r="F10676" s="227" t="s">
        <v>3106</v>
      </c>
      <c r="G10676" s="227" t="s">
        <v>3106</v>
      </c>
      <c r="H10676" s="228" t="s">
        <v>19904</v>
      </c>
      <c r="I10676" s="228" t="s">
        <v>24944</v>
      </c>
      <c r="J10676" s="201" t="str">
        <f t="shared" si="333"/>
        <v>9999</v>
      </c>
      <c r="K10676" s="228" t="s">
        <v>23203</v>
      </c>
      <c r="L10676" s="228" t="s">
        <v>23204</v>
      </c>
      <c r="M10676" s="229">
        <v>44806</v>
      </c>
      <c r="N10676" s="227" t="s">
        <v>19903</v>
      </c>
      <c r="O10676" s="243"/>
      <c r="P10676" s="227" t="s">
        <v>20061</v>
      </c>
      <c r="Q10676" s="243"/>
      <c r="S10676" s="354"/>
    </row>
    <row r="10677" spans="1:19" s="245" customFormat="1" ht="13.15" customHeight="1">
      <c r="A10677" s="245" t="str">
        <f t="shared" si="334"/>
        <v>1002081031407822281</v>
      </c>
      <c r="B10677" s="217" t="s">
        <v>19891</v>
      </c>
      <c r="C10677" s="227" t="s">
        <v>24942</v>
      </c>
      <c r="D10677" s="227" t="s">
        <v>3106</v>
      </c>
      <c r="E10677" s="227" t="s">
        <v>24945</v>
      </c>
      <c r="F10677" s="227" t="s">
        <v>3106</v>
      </c>
      <c r="G10677" s="227" t="s">
        <v>3106</v>
      </c>
      <c r="H10677" s="228" t="s">
        <v>19904</v>
      </c>
      <c r="I10677" s="228" t="s">
        <v>24944</v>
      </c>
      <c r="J10677" s="201" t="str">
        <f t="shared" si="333"/>
        <v>9999</v>
      </c>
      <c r="K10677" s="228" t="s">
        <v>23203</v>
      </c>
      <c r="L10677" s="228" t="s">
        <v>23204</v>
      </c>
      <c r="M10677" s="229">
        <v>44806</v>
      </c>
      <c r="N10677" s="227" t="s">
        <v>19903</v>
      </c>
      <c r="O10677" s="243"/>
      <c r="P10677" s="227" t="s">
        <v>20061</v>
      </c>
      <c r="Q10677" s="243"/>
      <c r="S10677" s="354"/>
    </row>
    <row r="10678" spans="1:19" s="245" customFormat="1" ht="13.15" customHeight="1">
      <c r="A10678" s="245" t="str">
        <f t="shared" si="334"/>
        <v>1002081041407822281</v>
      </c>
      <c r="B10678" s="217" t="s">
        <v>19891</v>
      </c>
      <c r="C10678" s="227" t="s">
        <v>24942</v>
      </c>
      <c r="D10678" s="227" t="s">
        <v>3106</v>
      </c>
      <c r="E10678" s="227" t="s">
        <v>24946</v>
      </c>
      <c r="F10678" s="227" t="s">
        <v>3106</v>
      </c>
      <c r="G10678" s="227" t="s">
        <v>3106</v>
      </c>
      <c r="H10678" s="228" t="s">
        <v>19904</v>
      </c>
      <c r="I10678" s="228" t="s">
        <v>24944</v>
      </c>
      <c r="J10678" s="201" t="str">
        <f t="shared" si="333"/>
        <v>9999</v>
      </c>
      <c r="K10678" s="228" t="s">
        <v>23203</v>
      </c>
      <c r="L10678" s="228" t="s">
        <v>23204</v>
      </c>
      <c r="M10678" s="229">
        <v>44806</v>
      </c>
      <c r="N10678" s="227" t="s">
        <v>19903</v>
      </c>
      <c r="O10678" s="243"/>
      <c r="P10678" s="227" t="s">
        <v>20061</v>
      </c>
      <c r="Q10678" s="243"/>
      <c r="S10678" s="354"/>
    </row>
    <row r="10679" spans="1:19" s="245" customFormat="1" ht="13.15" customHeight="1">
      <c r="A10679" s="245" t="str">
        <f t="shared" si="334"/>
        <v>1002081051407822281</v>
      </c>
      <c r="B10679" s="217" t="s">
        <v>19891</v>
      </c>
      <c r="C10679" s="227" t="s">
        <v>24942</v>
      </c>
      <c r="D10679" s="227" t="s">
        <v>3106</v>
      </c>
      <c r="E10679" s="227" t="s">
        <v>24947</v>
      </c>
      <c r="F10679" s="227" t="s">
        <v>3106</v>
      </c>
      <c r="G10679" s="227" t="s">
        <v>3106</v>
      </c>
      <c r="H10679" s="228" t="s">
        <v>19904</v>
      </c>
      <c r="I10679" s="228" t="s">
        <v>24944</v>
      </c>
      <c r="J10679" s="201" t="str">
        <f t="shared" si="333"/>
        <v>9999</v>
      </c>
      <c r="K10679" s="228" t="s">
        <v>23203</v>
      </c>
      <c r="L10679" s="228" t="s">
        <v>23204</v>
      </c>
      <c r="M10679" s="229">
        <v>44806</v>
      </c>
      <c r="N10679" s="227" t="s">
        <v>19903</v>
      </c>
      <c r="O10679" s="243"/>
      <c r="P10679" s="227" t="s">
        <v>20061</v>
      </c>
      <c r="Q10679" s="243"/>
      <c r="S10679" s="354"/>
    </row>
    <row r="10680" spans="1:19" s="245" customFormat="1" ht="13.15" customHeight="1">
      <c r="A10680" s="245" t="str">
        <f t="shared" si="334"/>
        <v>1330409031407840820</v>
      </c>
      <c r="B10680" s="217" t="s">
        <v>19891</v>
      </c>
      <c r="C10680" s="227" t="s">
        <v>24948</v>
      </c>
      <c r="D10680" s="227" t="s">
        <v>3106</v>
      </c>
      <c r="E10680" s="227" t="s">
        <v>24949</v>
      </c>
      <c r="F10680" s="227" t="s">
        <v>3106</v>
      </c>
      <c r="G10680" s="227" t="s">
        <v>3106</v>
      </c>
      <c r="H10680" s="228" t="s">
        <v>19904</v>
      </c>
      <c r="I10680" s="228" t="s">
        <v>24950</v>
      </c>
      <c r="J10680" s="201" t="str">
        <f t="shared" si="333"/>
        <v>9999</v>
      </c>
      <c r="K10680" s="228" t="s">
        <v>23203</v>
      </c>
      <c r="L10680" s="228" t="s">
        <v>23204</v>
      </c>
      <c r="M10680" s="229">
        <v>44806</v>
      </c>
      <c r="N10680" s="227" t="s">
        <v>19903</v>
      </c>
      <c r="O10680" s="243"/>
      <c r="P10680" s="227" t="s">
        <v>23760</v>
      </c>
      <c r="Q10680" s="243"/>
      <c r="S10680" s="354"/>
    </row>
    <row r="10681" spans="1:19" s="245" customFormat="1" ht="13.15" customHeight="1">
      <c r="A10681" s="245" t="str">
        <f t="shared" si="334"/>
        <v>1985301011407979255</v>
      </c>
      <c r="B10681" s="217" t="s">
        <v>19891</v>
      </c>
      <c r="C10681" s="227" t="s">
        <v>24951</v>
      </c>
      <c r="D10681" s="227" t="s">
        <v>3106</v>
      </c>
      <c r="E10681" s="227" t="s">
        <v>24952</v>
      </c>
      <c r="F10681" s="227" t="s">
        <v>3106</v>
      </c>
      <c r="G10681" s="227" t="s">
        <v>3106</v>
      </c>
      <c r="H10681" s="228" t="s">
        <v>19904</v>
      </c>
      <c r="I10681" s="228" t="s">
        <v>24953</v>
      </c>
      <c r="J10681" s="201" t="str">
        <f t="shared" si="333"/>
        <v>9999</v>
      </c>
      <c r="K10681" s="228" t="s">
        <v>23203</v>
      </c>
      <c r="L10681" s="228" t="s">
        <v>23204</v>
      </c>
      <c r="M10681" s="229">
        <v>44806</v>
      </c>
      <c r="N10681" s="227" t="s">
        <v>19903</v>
      </c>
      <c r="O10681" s="243"/>
      <c r="P10681" s="227" t="s">
        <v>19975</v>
      </c>
      <c r="Q10681" s="243"/>
      <c r="S10681" s="354"/>
    </row>
    <row r="10682" spans="1:19" s="245" customFormat="1" ht="13.15" customHeight="1">
      <c r="A10682" s="245" t="str">
        <f t="shared" si="334"/>
        <v>1985301021407979255</v>
      </c>
      <c r="B10682" s="217" t="s">
        <v>19891</v>
      </c>
      <c r="C10682" s="227" t="s">
        <v>24951</v>
      </c>
      <c r="D10682" s="227" t="s">
        <v>3106</v>
      </c>
      <c r="E10682" s="227" t="s">
        <v>24954</v>
      </c>
      <c r="F10682" s="227" t="s">
        <v>3106</v>
      </c>
      <c r="G10682" s="227" t="s">
        <v>3106</v>
      </c>
      <c r="H10682" s="228" t="s">
        <v>19904</v>
      </c>
      <c r="I10682" s="228" t="s">
        <v>24953</v>
      </c>
      <c r="J10682" s="201" t="str">
        <f t="shared" si="333"/>
        <v>9999</v>
      </c>
      <c r="K10682" s="228" t="s">
        <v>23203</v>
      </c>
      <c r="L10682" s="228" t="s">
        <v>23204</v>
      </c>
      <c r="M10682" s="229">
        <v>44806</v>
      </c>
      <c r="N10682" s="227" t="s">
        <v>19903</v>
      </c>
      <c r="O10682" s="243"/>
      <c r="P10682" s="227" t="s">
        <v>19975</v>
      </c>
      <c r="Q10682" s="243"/>
      <c r="S10682" s="354"/>
    </row>
    <row r="10683" spans="1:19" s="245" customFormat="1" ht="13.15" customHeight="1">
      <c r="A10683" s="245" t="str">
        <f t="shared" si="334"/>
        <v>1985301031407979255</v>
      </c>
      <c r="B10683" s="217" t="s">
        <v>19891</v>
      </c>
      <c r="C10683" s="227" t="s">
        <v>24951</v>
      </c>
      <c r="D10683" s="227" t="s">
        <v>3106</v>
      </c>
      <c r="E10683" s="227" t="s">
        <v>24955</v>
      </c>
      <c r="F10683" s="227" t="s">
        <v>3106</v>
      </c>
      <c r="G10683" s="227" t="s">
        <v>3106</v>
      </c>
      <c r="H10683" s="228" t="s">
        <v>19904</v>
      </c>
      <c r="I10683" s="228" t="s">
        <v>24953</v>
      </c>
      <c r="J10683" s="201" t="str">
        <f t="shared" si="333"/>
        <v>9999</v>
      </c>
      <c r="K10683" s="228" t="s">
        <v>23203</v>
      </c>
      <c r="L10683" s="228" t="s">
        <v>23204</v>
      </c>
      <c r="M10683" s="229">
        <v>44806</v>
      </c>
      <c r="N10683" s="227" t="s">
        <v>19903</v>
      </c>
      <c r="O10683" s="243"/>
      <c r="P10683" s="227" t="s">
        <v>19975</v>
      </c>
      <c r="Q10683" s="243"/>
      <c r="S10683" s="354"/>
    </row>
    <row r="10684" spans="1:19" s="245" customFormat="1" ht="13.15" customHeight="1">
      <c r="A10684" s="245" t="str">
        <f t="shared" si="334"/>
        <v>1985301041407979255</v>
      </c>
      <c r="B10684" s="217" t="s">
        <v>19891</v>
      </c>
      <c r="C10684" s="227" t="s">
        <v>24951</v>
      </c>
      <c r="D10684" s="227" t="s">
        <v>3106</v>
      </c>
      <c r="E10684" s="227" t="s">
        <v>24956</v>
      </c>
      <c r="F10684" s="227" t="s">
        <v>3106</v>
      </c>
      <c r="G10684" s="227" t="s">
        <v>3106</v>
      </c>
      <c r="H10684" s="228" t="s">
        <v>19904</v>
      </c>
      <c r="I10684" s="228" t="s">
        <v>24953</v>
      </c>
      <c r="J10684" s="201" t="str">
        <f t="shared" si="333"/>
        <v>9999</v>
      </c>
      <c r="K10684" s="228" t="s">
        <v>23203</v>
      </c>
      <c r="L10684" s="228" t="s">
        <v>23204</v>
      </c>
      <c r="M10684" s="229">
        <v>44806</v>
      </c>
      <c r="N10684" s="227" t="s">
        <v>19903</v>
      </c>
      <c r="O10684" s="243"/>
      <c r="P10684" s="227" t="s">
        <v>19975</v>
      </c>
      <c r="Q10684" s="243"/>
      <c r="S10684" s="354"/>
    </row>
    <row r="10685" spans="1:19" s="245" customFormat="1" ht="13.15" customHeight="1">
      <c r="A10685" s="245" t="str">
        <f t="shared" si="334"/>
        <v>1985301051407979255</v>
      </c>
      <c r="B10685" s="217" t="s">
        <v>19891</v>
      </c>
      <c r="C10685" s="227" t="s">
        <v>24951</v>
      </c>
      <c r="D10685" s="227" t="s">
        <v>3106</v>
      </c>
      <c r="E10685" s="227" t="s">
        <v>24957</v>
      </c>
      <c r="F10685" s="227" t="s">
        <v>3106</v>
      </c>
      <c r="G10685" s="227" t="s">
        <v>3106</v>
      </c>
      <c r="H10685" s="228" t="s">
        <v>19904</v>
      </c>
      <c r="I10685" s="228" t="s">
        <v>24953</v>
      </c>
      <c r="J10685" s="201" t="str">
        <f t="shared" si="333"/>
        <v>9999</v>
      </c>
      <c r="K10685" s="228" t="s">
        <v>23203</v>
      </c>
      <c r="L10685" s="228" t="s">
        <v>23204</v>
      </c>
      <c r="M10685" s="229">
        <v>44806</v>
      </c>
      <c r="N10685" s="227" t="s">
        <v>19903</v>
      </c>
      <c r="O10685" s="243"/>
      <c r="P10685" s="227" t="s">
        <v>19975</v>
      </c>
      <c r="Q10685" s="243"/>
      <c r="S10685" s="354"/>
    </row>
    <row r="10686" spans="1:19" s="245" customFormat="1" ht="13.15" customHeight="1">
      <c r="A10686" s="245" t="str">
        <f t="shared" si="334"/>
        <v>1985301061407979255</v>
      </c>
      <c r="B10686" s="217" t="s">
        <v>19891</v>
      </c>
      <c r="C10686" s="227" t="s">
        <v>24951</v>
      </c>
      <c r="D10686" s="227" t="s">
        <v>3106</v>
      </c>
      <c r="E10686" s="227" t="s">
        <v>24958</v>
      </c>
      <c r="F10686" s="227" t="s">
        <v>3106</v>
      </c>
      <c r="G10686" s="227" t="s">
        <v>3106</v>
      </c>
      <c r="H10686" s="228" t="s">
        <v>19904</v>
      </c>
      <c r="I10686" s="228" t="s">
        <v>24953</v>
      </c>
      <c r="J10686" s="201" t="str">
        <f t="shared" si="333"/>
        <v>9999</v>
      </c>
      <c r="K10686" s="228" t="s">
        <v>23203</v>
      </c>
      <c r="L10686" s="228" t="s">
        <v>23204</v>
      </c>
      <c r="M10686" s="229">
        <v>44806</v>
      </c>
      <c r="N10686" s="227" t="s">
        <v>19903</v>
      </c>
      <c r="O10686" s="243"/>
      <c r="P10686" s="227" t="s">
        <v>19975</v>
      </c>
      <c r="Q10686" s="243"/>
      <c r="S10686" s="354"/>
    </row>
    <row r="10687" spans="1:19" s="245" customFormat="1" ht="13.15" customHeight="1">
      <c r="A10687" s="245" t="str">
        <f t="shared" si="334"/>
        <v>1985301071407979255</v>
      </c>
      <c r="B10687" s="217" t="s">
        <v>19891</v>
      </c>
      <c r="C10687" s="227" t="s">
        <v>24951</v>
      </c>
      <c r="D10687" s="227" t="s">
        <v>3106</v>
      </c>
      <c r="E10687" s="227" t="s">
        <v>24959</v>
      </c>
      <c r="F10687" s="227" t="s">
        <v>3106</v>
      </c>
      <c r="G10687" s="227" t="s">
        <v>3106</v>
      </c>
      <c r="H10687" s="228" t="s">
        <v>19904</v>
      </c>
      <c r="I10687" s="228" t="s">
        <v>24953</v>
      </c>
      <c r="J10687" s="201" t="str">
        <f t="shared" si="333"/>
        <v>9999</v>
      </c>
      <c r="K10687" s="228" t="s">
        <v>23203</v>
      </c>
      <c r="L10687" s="228" t="s">
        <v>23204</v>
      </c>
      <c r="M10687" s="229">
        <v>44806</v>
      </c>
      <c r="N10687" s="227" t="s">
        <v>19903</v>
      </c>
      <c r="O10687" s="243"/>
      <c r="P10687" s="227" t="s">
        <v>19975</v>
      </c>
      <c r="Q10687" s="243"/>
      <c r="S10687" s="354"/>
    </row>
    <row r="10688" spans="1:19" s="245" customFormat="1" ht="13.15" customHeight="1">
      <c r="A10688" s="245" t="str">
        <f t="shared" si="334"/>
        <v>1985301081407979255</v>
      </c>
      <c r="B10688" s="217" t="s">
        <v>19891</v>
      </c>
      <c r="C10688" s="227" t="s">
        <v>24951</v>
      </c>
      <c r="D10688" s="227" t="s">
        <v>3106</v>
      </c>
      <c r="E10688" s="227" t="s">
        <v>24960</v>
      </c>
      <c r="F10688" s="227" t="s">
        <v>3106</v>
      </c>
      <c r="G10688" s="227" t="s">
        <v>3106</v>
      </c>
      <c r="H10688" s="228" t="s">
        <v>19904</v>
      </c>
      <c r="I10688" s="228" t="s">
        <v>24953</v>
      </c>
      <c r="J10688" s="201" t="str">
        <f t="shared" si="333"/>
        <v>9999</v>
      </c>
      <c r="K10688" s="228" t="s">
        <v>23203</v>
      </c>
      <c r="L10688" s="228" t="s">
        <v>23204</v>
      </c>
      <c r="M10688" s="229">
        <v>44806</v>
      </c>
      <c r="N10688" s="227" t="s">
        <v>19903</v>
      </c>
      <c r="O10688" s="243"/>
      <c r="P10688" s="227" t="s">
        <v>19975</v>
      </c>
      <c r="Q10688" s="243"/>
      <c r="S10688" s="354"/>
    </row>
    <row r="10689" spans="1:19" s="245" customFormat="1" ht="13.15" customHeight="1">
      <c r="A10689" s="245" t="str">
        <f t="shared" si="334"/>
        <v>1985301091407979255</v>
      </c>
      <c r="B10689" s="217" t="s">
        <v>19891</v>
      </c>
      <c r="C10689" s="227" t="s">
        <v>24951</v>
      </c>
      <c r="D10689" s="227" t="s">
        <v>3106</v>
      </c>
      <c r="E10689" s="227" t="s">
        <v>24961</v>
      </c>
      <c r="F10689" s="227" t="s">
        <v>3106</v>
      </c>
      <c r="G10689" s="227" t="s">
        <v>3106</v>
      </c>
      <c r="H10689" s="228" t="s">
        <v>19904</v>
      </c>
      <c r="I10689" s="228" t="s">
        <v>24953</v>
      </c>
      <c r="J10689" s="201" t="str">
        <f t="shared" si="333"/>
        <v>9999</v>
      </c>
      <c r="K10689" s="228" t="s">
        <v>23203</v>
      </c>
      <c r="L10689" s="228" t="s">
        <v>23204</v>
      </c>
      <c r="M10689" s="229">
        <v>44806</v>
      </c>
      <c r="N10689" s="227" t="s">
        <v>19903</v>
      </c>
      <c r="O10689" s="243"/>
      <c r="P10689" s="227" t="s">
        <v>19975</v>
      </c>
      <c r="Q10689" s="243"/>
      <c r="S10689" s="354"/>
    </row>
    <row r="10690" spans="1:19" s="245" customFormat="1" ht="13.15" customHeight="1">
      <c r="A10690" s="245" t="str">
        <f t="shared" si="334"/>
        <v>1985301101407979255</v>
      </c>
      <c r="B10690" s="217" t="s">
        <v>19891</v>
      </c>
      <c r="C10690" s="227" t="s">
        <v>24951</v>
      </c>
      <c r="D10690" s="227" t="s">
        <v>3106</v>
      </c>
      <c r="E10690" s="227" t="s">
        <v>24962</v>
      </c>
      <c r="F10690" s="227" t="s">
        <v>3106</v>
      </c>
      <c r="G10690" s="227" t="s">
        <v>3106</v>
      </c>
      <c r="H10690" s="228" t="s">
        <v>19904</v>
      </c>
      <c r="I10690" s="228" t="s">
        <v>24953</v>
      </c>
      <c r="J10690" s="201" t="str">
        <f t="shared" si="333"/>
        <v>9999</v>
      </c>
      <c r="K10690" s="228" t="s">
        <v>23203</v>
      </c>
      <c r="L10690" s="228" t="s">
        <v>23204</v>
      </c>
      <c r="M10690" s="229">
        <v>44806</v>
      </c>
      <c r="N10690" s="227" t="s">
        <v>19903</v>
      </c>
      <c r="O10690" s="243"/>
      <c r="P10690" s="227" t="s">
        <v>19975</v>
      </c>
      <c r="Q10690" s="243"/>
      <c r="S10690" s="354"/>
    </row>
    <row r="10691" spans="1:19" s="245" customFormat="1" ht="13.15" customHeight="1">
      <c r="A10691" s="245" t="str">
        <f t="shared" si="334"/>
        <v>1412140011417038555</v>
      </c>
      <c r="B10691" s="217" t="s">
        <v>19891</v>
      </c>
      <c r="C10691" s="227" t="s">
        <v>24963</v>
      </c>
      <c r="D10691" s="227" t="s">
        <v>3106</v>
      </c>
      <c r="E10691" s="227" t="s">
        <v>24964</v>
      </c>
      <c r="F10691" s="227" t="s">
        <v>3106</v>
      </c>
      <c r="G10691" s="227" t="s">
        <v>3106</v>
      </c>
      <c r="H10691" s="228" t="s">
        <v>19904</v>
      </c>
      <c r="I10691" s="228" t="s">
        <v>24965</v>
      </c>
      <c r="J10691" s="201" t="str">
        <f t="shared" ref="J10691:J10754" si="335">B10691</f>
        <v>9999</v>
      </c>
      <c r="K10691" s="228" t="s">
        <v>23203</v>
      </c>
      <c r="L10691" s="228" t="s">
        <v>23204</v>
      </c>
      <c r="M10691" s="229">
        <v>44806</v>
      </c>
      <c r="N10691" s="227" t="s">
        <v>19903</v>
      </c>
      <c r="O10691" s="243"/>
      <c r="P10691" s="227" t="s">
        <v>20061</v>
      </c>
      <c r="Q10691" s="243"/>
      <c r="S10691" s="354"/>
    </row>
    <row r="10692" spans="1:19" s="245" customFormat="1" ht="13.15" customHeight="1">
      <c r="A10692" s="245" t="str">
        <f t="shared" si="334"/>
        <v>3817256011417191289</v>
      </c>
      <c r="B10692" s="217" t="s">
        <v>19891</v>
      </c>
      <c r="C10692" s="227" t="s">
        <v>24966</v>
      </c>
      <c r="D10692" s="227" t="s">
        <v>3106</v>
      </c>
      <c r="E10692" s="227" t="s">
        <v>24967</v>
      </c>
      <c r="F10692" s="227" t="s">
        <v>3106</v>
      </c>
      <c r="G10692" s="227" t="s">
        <v>3106</v>
      </c>
      <c r="H10692" s="228" t="s">
        <v>19904</v>
      </c>
      <c r="I10692" s="228" t="s">
        <v>24968</v>
      </c>
      <c r="J10692" s="201" t="str">
        <f t="shared" si="335"/>
        <v>9999</v>
      </c>
      <c r="K10692" s="228" t="s">
        <v>23203</v>
      </c>
      <c r="L10692" s="228" t="s">
        <v>23204</v>
      </c>
      <c r="M10692" s="229">
        <v>44806</v>
      </c>
      <c r="N10692" s="227" t="s">
        <v>19903</v>
      </c>
      <c r="O10692" s="243"/>
      <c r="P10692" s="227" t="s">
        <v>23706</v>
      </c>
      <c r="Q10692" s="243"/>
      <c r="S10692" s="354"/>
    </row>
    <row r="10693" spans="1:19" s="245" customFormat="1" ht="13.15" customHeight="1">
      <c r="A10693" s="245" t="str">
        <f t="shared" si="334"/>
        <v>3817256021417191289</v>
      </c>
      <c r="B10693" s="217" t="s">
        <v>19891</v>
      </c>
      <c r="C10693" s="227" t="s">
        <v>24966</v>
      </c>
      <c r="D10693" s="227" t="s">
        <v>3106</v>
      </c>
      <c r="E10693" s="227" t="s">
        <v>24969</v>
      </c>
      <c r="F10693" s="227" t="s">
        <v>3106</v>
      </c>
      <c r="G10693" s="227" t="s">
        <v>3106</v>
      </c>
      <c r="H10693" s="228" t="s">
        <v>19904</v>
      </c>
      <c r="I10693" s="228" t="s">
        <v>24968</v>
      </c>
      <c r="J10693" s="201" t="str">
        <f t="shared" si="335"/>
        <v>9999</v>
      </c>
      <c r="K10693" s="228" t="s">
        <v>23203</v>
      </c>
      <c r="L10693" s="228" t="s">
        <v>23204</v>
      </c>
      <c r="M10693" s="229">
        <v>44806</v>
      </c>
      <c r="N10693" s="227" t="s">
        <v>19903</v>
      </c>
      <c r="O10693" s="243"/>
      <c r="P10693" s="227" t="s">
        <v>23706</v>
      </c>
      <c r="Q10693" s="243"/>
      <c r="S10693" s="354"/>
    </row>
    <row r="10694" spans="1:19" s="245" customFormat="1" ht="13.15" customHeight="1">
      <c r="A10694" s="245" t="str">
        <f t="shared" si="334"/>
        <v>3817256031417191289</v>
      </c>
      <c r="B10694" s="217" t="s">
        <v>19891</v>
      </c>
      <c r="C10694" s="227" t="s">
        <v>24966</v>
      </c>
      <c r="D10694" s="227" t="s">
        <v>3106</v>
      </c>
      <c r="E10694" s="227" t="s">
        <v>24970</v>
      </c>
      <c r="F10694" s="227" t="s">
        <v>3106</v>
      </c>
      <c r="G10694" s="227" t="s">
        <v>3106</v>
      </c>
      <c r="H10694" s="228" t="s">
        <v>19904</v>
      </c>
      <c r="I10694" s="228" t="s">
        <v>24968</v>
      </c>
      <c r="J10694" s="201" t="str">
        <f t="shared" si="335"/>
        <v>9999</v>
      </c>
      <c r="K10694" s="228" t="s">
        <v>23203</v>
      </c>
      <c r="L10694" s="228" t="s">
        <v>23204</v>
      </c>
      <c r="M10694" s="229">
        <v>44806</v>
      </c>
      <c r="N10694" s="227" t="s">
        <v>19903</v>
      </c>
      <c r="O10694" s="243"/>
      <c r="P10694" s="227" t="s">
        <v>23706</v>
      </c>
      <c r="Q10694" s="243"/>
      <c r="S10694" s="354"/>
    </row>
    <row r="10695" spans="1:19" s="245" customFormat="1" ht="13.15" customHeight="1">
      <c r="A10695" s="245" t="str">
        <f t="shared" si="334"/>
        <v>3893273011417277419</v>
      </c>
      <c r="B10695" s="217" t="s">
        <v>19891</v>
      </c>
      <c r="C10695" s="227" t="s">
        <v>24971</v>
      </c>
      <c r="D10695" s="227" t="s">
        <v>3106</v>
      </c>
      <c r="E10695" s="227" t="s">
        <v>24972</v>
      </c>
      <c r="F10695" s="227" t="s">
        <v>3106</v>
      </c>
      <c r="G10695" s="227" t="s">
        <v>3106</v>
      </c>
      <c r="H10695" s="228" t="s">
        <v>19904</v>
      </c>
      <c r="I10695" s="228" t="s">
        <v>24973</v>
      </c>
      <c r="J10695" s="201" t="str">
        <f t="shared" si="335"/>
        <v>9999</v>
      </c>
      <c r="K10695" s="228" t="s">
        <v>23203</v>
      </c>
      <c r="L10695" s="228" t="s">
        <v>23204</v>
      </c>
      <c r="M10695" s="229">
        <v>44806</v>
      </c>
      <c r="N10695" s="227" t="s">
        <v>19903</v>
      </c>
      <c r="O10695" s="243"/>
      <c r="P10695" s="227" t="s">
        <v>20122</v>
      </c>
      <c r="Q10695" s="243"/>
      <c r="S10695" s="354"/>
    </row>
    <row r="10696" spans="1:19" s="245" customFormat="1" ht="13.15" customHeight="1">
      <c r="A10696" s="245" t="str">
        <f t="shared" si="334"/>
        <v>3717126011417409285</v>
      </c>
      <c r="B10696" s="217" t="s">
        <v>19891</v>
      </c>
      <c r="C10696" s="227" t="s">
        <v>24974</v>
      </c>
      <c r="D10696" s="227" t="s">
        <v>3106</v>
      </c>
      <c r="E10696" s="227" t="s">
        <v>24975</v>
      </c>
      <c r="F10696" s="227" t="s">
        <v>3106</v>
      </c>
      <c r="G10696" s="227" t="s">
        <v>3106</v>
      </c>
      <c r="H10696" s="228" t="s">
        <v>19994</v>
      </c>
      <c r="I10696" s="228" t="s">
        <v>24976</v>
      </c>
      <c r="J10696" s="201" t="str">
        <f t="shared" si="335"/>
        <v>9999</v>
      </c>
      <c r="K10696" s="228" t="s">
        <v>23203</v>
      </c>
      <c r="L10696" s="228" t="s">
        <v>23204</v>
      </c>
      <c r="M10696" s="229">
        <v>44806</v>
      </c>
      <c r="N10696" s="227" t="s">
        <v>19993</v>
      </c>
      <c r="O10696" s="243"/>
      <c r="P10696" s="227" t="s">
        <v>19780</v>
      </c>
      <c r="Q10696" s="243"/>
      <c r="S10696" s="354"/>
    </row>
    <row r="10697" spans="1:19" s="245" customFormat="1" ht="13.15" customHeight="1">
      <c r="A10697" s="245" t="str">
        <f t="shared" si="334"/>
        <v>1757320011417932948</v>
      </c>
      <c r="B10697" s="217" t="s">
        <v>19891</v>
      </c>
      <c r="C10697" s="227" t="s">
        <v>24977</v>
      </c>
      <c r="D10697" s="227" t="s">
        <v>3106</v>
      </c>
      <c r="E10697" s="227" t="s">
        <v>24978</v>
      </c>
      <c r="F10697" s="227" t="s">
        <v>3106</v>
      </c>
      <c r="G10697" s="227" t="s">
        <v>3106</v>
      </c>
      <c r="H10697" s="228" t="s">
        <v>19904</v>
      </c>
      <c r="I10697" s="228" t="s">
        <v>24979</v>
      </c>
      <c r="J10697" s="201" t="str">
        <f t="shared" si="335"/>
        <v>9999</v>
      </c>
      <c r="K10697" s="228" t="s">
        <v>23203</v>
      </c>
      <c r="L10697" s="228" t="s">
        <v>23204</v>
      </c>
      <c r="M10697" s="229">
        <v>44806</v>
      </c>
      <c r="N10697" s="227" t="s">
        <v>19903</v>
      </c>
      <c r="O10697" s="243"/>
      <c r="P10697" s="227" t="s">
        <v>19975</v>
      </c>
      <c r="Q10697" s="243"/>
      <c r="S10697" s="354"/>
    </row>
    <row r="10698" spans="1:19" s="245" customFormat="1" ht="13.15" customHeight="1">
      <c r="A10698" s="245" t="str">
        <f t="shared" si="334"/>
        <v>1757320021417932948</v>
      </c>
      <c r="B10698" s="217" t="s">
        <v>19891</v>
      </c>
      <c r="C10698" s="227" t="s">
        <v>24977</v>
      </c>
      <c r="D10698" s="227" t="s">
        <v>3106</v>
      </c>
      <c r="E10698" s="227" t="s">
        <v>24980</v>
      </c>
      <c r="F10698" s="227" t="s">
        <v>3106</v>
      </c>
      <c r="G10698" s="227" t="s">
        <v>3106</v>
      </c>
      <c r="H10698" s="228" t="s">
        <v>19904</v>
      </c>
      <c r="I10698" s="228" t="s">
        <v>24979</v>
      </c>
      <c r="J10698" s="201" t="str">
        <f t="shared" si="335"/>
        <v>9999</v>
      </c>
      <c r="K10698" s="228" t="s">
        <v>23203</v>
      </c>
      <c r="L10698" s="228" t="s">
        <v>23204</v>
      </c>
      <c r="M10698" s="229">
        <v>44806</v>
      </c>
      <c r="N10698" s="227" t="s">
        <v>19903</v>
      </c>
      <c r="O10698" s="243"/>
      <c r="P10698" s="227" t="s">
        <v>19975</v>
      </c>
      <c r="Q10698" s="243"/>
      <c r="S10698" s="354"/>
    </row>
    <row r="10699" spans="1:19" s="245" customFormat="1" ht="13.15" customHeight="1">
      <c r="A10699" s="245" t="str">
        <f t="shared" si="334"/>
        <v>1757320031417932948</v>
      </c>
      <c r="B10699" s="217" t="s">
        <v>19891</v>
      </c>
      <c r="C10699" s="227" t="s">
        <v>24977</v>
      </c>
      <c r="D10699" s="227" t="s">
        <v>3106</v>
      </c>
      <c r="E10699" s="227" t="s">
        <v>24981</v>
      </c>
      <c r="F10699" s="227" t="s">
        <v>3106</v>
      </c>
      <c r="G10699" s="227" t="s">
        <v>3106</v>
      </c>
      <c r="H10699" s="228" t="s">
        <v>19904</v>
      </c>
      <c r="I10699" s="228" t="s">
        <v>24979</v>
      </c>
      <c r="J10699" s="201" t="str">
        <f t="shared" si="335"/>
        <v>9999</v>
      </c>
      <c r="K10699" s="228" t="s">
        <v>23203</v>
      </c>
      <c r="L10699" s="228" t="s">
        <v>23204</v>
      </c>
      <c r="M10699" s="229">
        <v>44806</v>
      </c>
      <c r="N10699" s="227" t="s">
        <v>19903</v>
      </c>
      <c r="O10699" s="243"/>
      <c r="P10699" s="227" t="s">
        <v>19975</v>
      </c>
      <c r="Q10699" s="243"/>
      <c r="S10699" s="354"/>
    </row>
    <row r="10700" spans="1:19" s="245" customFormat="1" ht="13.15" customHeight="1">
      <c r="A10700" s="245" t="str">
        <f t="shared" si="334"/>
        <v>1757320041417932948</v>
      </c>
      <c r="B10700" s="217" t="s">
        <v>19891</v>
      </c>
      <c r="C10700" s="227" t="s">
        <v>24977</v>
      </c>
      <c r="D10700" s="227" t="s">
        <v>3106</v>
      </c>
      <c r="E10700" s="227" t="s">
        <v>24982</v>
      </c>
      <c r="F10700" s="227" t="s">
        <v>3106</v>
      </c>
      <c r="G10700" s="227" t="s">
        <v>3106</v>
      </c>
      <c r="H10700" s="228" t="s">
        <v>19904</v>
      </c>
      <c r="I10700" s="228" t="s">
        <v>24979</v>
      </c>
      <c r="J10700" s="201" t="str">
        <f t="shared" si="335"/>
        <v>9999</v>
      </c>
      <c r="K10700" s="228" t="s">
        <v>23203</v>
      </c>
      <c r="L10700" s="228" t="s">
        <v>23204</v>
      </c>
      <c r="M10700" s="229">
        <v>44806</v>
      </c>
      <c r="N10700" s="227" t="s">
        <v>19903</v>
      </c>
      <c r="O10700" s="243"/>
      <c r="P10700" s="227" t="s">
        <v>19975</v>
      </c>
      <c r="Q10700" s="243"/>
      <c r="S10700" s="354"/>
    </row>
    <row r="10701" spans="1:19" s="245" customFormat="1" ht="13.15" customHeight="1">
      <c r="A10701" s="245" t="str">
        <f t="shared" si="334"/>
        <v>1757320051417932948</v>
      </c>
      <c r="B10701" s="217" t="s">
        <v>19891</v>
      </c>
      <c r="C10701" s="227" t="s">
        <v>24977</v>
      </c>
      <c r="D10701" s="227" t="s">
        <v>3106</v>
      </c>
      <c r="E10701" s="227" t="s">
        <v>24983</v>
      </c>
      <c r="F10701" s="227" t="s">
        <v>3106</v>
      </c>
      <c r="G10701" s="227" t="s">
        <v>3106</v>
      </c>
      <c r="H10701" s="228" t="s">
        <v>19904</v>
      </c>
      <c r="I10701" s="228" t="s">
        <v>24979</v>
      </c>
      <c r="J10701" s="201" t="str">
        <f t="shared" si="335"/>
        <v>9999</v>
      </c>
      <c r="K10701" s="228" t="s">
        <v>23203</v>
      </c>
      <c r="L10701" s="228" t="s">
        <v>23204</v>
      </c>
      <c r="M10701" s="229">
        <v>44806</v>
      </c>
      <c r="N10701" s="227" t="s">
        <v>19903</v>
      </c>
      <c r="O10701" s="243"/>
      <c r="P10701" s="227" t="s">
        <v>19975</v>
      </c>
      <c r="Q10701" s="243"/>
      <c r="S10701" s="354"/>
    </row>
    <row r="10702" spans="1:19" s="245" customFormat="1" ht="13.15" customHeight="1">
      <c r="A10702" s="245" t="str">
        <f t="shared" si="334"/>
        <v>1757320061417932948</v>
      </c>
      <c r="B10702" s="217" t="s">
        <v>19891</v>
      </c>
      <c r="C10702" s="227" t="s">
        <v>24977</v>
      </c>
      <c r="D10702" s="227" t="s">
        <v>3106</v>
      </c>
      <c r="E10702" s="227" t="s">
        <v>24984</v>
      </c>
      <c r="F10702" s="227" t="s">
        <v>3106</v>
      </c>
      <c r="G10702" s="227" t="s">
        <v>3106</v>
      </c>
      <c r="H10702" s="228" t="s">
        <v>19904</v>
      </c>
      <c r="I10702" s="228" t="s">
        <v>24979</v>
      </c>
      <c r="J10702" s="201" t="str">
        <f t="shared" si="335"/>
        <v>9999</v>
      </c>
      <c r="K10702" s="228" t="s">
        <v>23203</v>
      </c>
      <c r="L10702" s="228" t="s">
        <v>23204</v>
      </c>
      <c r="M10702" s="229">
        <v>44806</v>
      </c>
      <c r="N10702" s="227" t="s">
        <v>19903</v>
      </c>
      <c r="O10702" s="243"/>
      <c r="P10702" s="227" t="s">
        <v>19975</v>
      </c>
      <c r="Q10702" s="243"/>
      <c r="S10702" s="354"/>
    </row>
    <row r="10703" spans="1:19" s="245" customFormat="1" ht="13.15" customHeight="1">
      <c r="A10703" s="245" t="str">
        <f t="shared" si="334"/>
        <v>1061384011427049378</v>
      </c>
      <c r="B10703" s="217" t="s">
        <v>19891</v>
      </c>
      <c r="C10703" s="227" t="s">
        <v>24985</v>
      </c>
      <c r="D10703" s="227" t="s">
        <v>3106</v>
      </c>
      <c r="E10703" s="227" t="s">
        <v>24986</v>
      </c>
      <c r="F10703" s="227" t="s">
        <v>3106</v>
      </c>
      <c r="G10703" s="227" t="s">
        <v>3106</v>
      </c>
      <c r="H10703" s="228" t="s">
        <v>19904</v>
      </c>
      <c r="I10703" s="228" t="s">
        <v>24987</v>
      </c>
      <c r="J10703" s="201" t="str">
        <f t="shared" si="335"/>
        <v>9999</v>
      </c>
      <c r="K10703" s="228" t="s">
        <v>23203</v>
      </c>
      <c r="L10703" s="228" t="s">
        <v>23204</v>
      </c>
      <c r="M10703" s="229">
        <v>44806</v>
      </c>
      <c r="N10703" s="227" t="s">
        <v>19903</v>
      </c>
      <c r="O10703" s="243"/>
      <c r="P10703" s="227" t="s">
        <v>19975</v>
      </c>
      <c r="Q10703" s="243"/>
      <c r="S10703" s="354"/>
    </row>
    <row r="10704" spans="1:19" s="245" customFormat="1" ht="13.15" customHeight="1">
      <c r="A10704" s="245" t="str">
        <f t="shared" si="334"/>
        <v>1061384021427049378</v>
      </c>
      <c r="B10704" s="217" t="s">
        <v>19891</v>
      </c>
      <c r="C10704" s="227" t="s">
        <v>24985</v>
      </c>
      <c r="D10704" s="227" t="s">
        <v>3106</v>
      </c>
      <c r="E10704" s="227" t="s">
        <v>24988</v>
      </c>
      <c r="F10704" s="227" t="s">
        <v>3106</v>
      </c>
      <c r="G10704" s="227" t="s">
        <v>3106</v>
      </c>
      <c r="H10704" s="228" t="s">
        <v>19904</v>
      </c>
      <c r="I10704" s="228" t="s">
        <v>24987</v>
      </c>
      <c r="J10704" s="201" t="str">
        <f t="shared" si="335"/>
        <v>9999</v>
      </c>
      <c r="K10704" s="228" t="s">
        <v>23203</v>
      </c>
      <c r="L10704" s="228" t="s">
        <v>23204</v>
      </c>
      <c r="M10704" s="229">
        <v>44806</v>
      </c>
      <c r="N10704" s="227" t="s">
        <v>19903</v>
      </c>
      <c r="O10704" s="243"/>
      <c r="P10704" s="227" t="s">
        <v>19975</v>
      </c>
      <c r="Q10704" s="243"/>
      <c r="S10704" s="354"/>
    </row>
    <row r="10705" spans="1:19" s="245" customFormat="1" ht="13.15" customHeight="1">
      <c r="A10705" s="245" t="str">
        <f t="shared" si="334"/>
        <v>1684029051427138114</v>
      </c>
      <c r="B10705" s="217" t="s">
        <v>19891</v>
      </c>
      <c r="C10705" s="227" t="s">
        <v>24989</v>
      </c>
      <c r="D10705" s="227" t="s">
        <v>3106</v>
      </c>
      <c r="E10705" s="227" t="s">
        <v>24990</v>
      </c>
      <c r="F10705" s="227" t="s">
        <v>3106</v>
      </c>
      <c r="G10705" s="227" t="s">
        <v>3106</v>
      </c>
      <c r="H10705" s="228" t="s">
        <v>19904</v>
      </c>
      <c r="I10705" s="228" t="s">
        <v>24991</v>
      </c>
      <c r="J10705" s="201" t="str">
        <f t="shared" si="335"/>
        <v>9999</v>
      </c>
      <c r="K10705" s="228" t="s">
        <v>23203</v>
      </c>
      <c r="L10705" s="228" t="s">
        <v>23204</v>
      </c>
      <c r="M10705" s="229">
        <v>44806</v>
      </c>
      <c r="N10705" s="227" t="s">
        <v>19903</v>
      </c>
      <c r="O10705" s="243"/>
      <c r="P10705" s="227" t="s">
        <v>19975</v>
      </c>
      <c r="Q10705" s="243"/>
      <c r="S10705" s="354"/>
    </row>
    <row r="10706" spans="1:19" s="245" customFormat="1" ht="13.15" customHeight="1">
      <c r="A10706" s="245" t="str">
        <f t="shared" si="334"/>
        <v>1684029061427138114</v>
      </c>
      <c r="B10706" s="217" t="s">
        <v>19891</v>
      </c>
      <c r="C10706" s="227" t="s">
        <v>24989</v>
      </c>
      <c r="D10706" s="227" t="s">
        <v>3106</v>
      </c>
      <c r="E10706" s="227" t="s">
        <v>24992</v>
      </c>
      <c r="F10706" s="227" t="s">
        <v>3106</v>
      </c>
      <c r="G10706" s="227" t="s">
        <v>3106</v>
      </c>
      <c r="H10706" s="228" t="s">
        <v>19904</v>
      </c>
      <c r="I10706" s="228" t="s">
        <v>24991</v>
      </c>
      <c r="J10706" s="201" t="str">
        <f t="shared" si="335"/>
        <v>9999</v>
      </c>
      <c r="K10706" s="228" t="s">
        <v>23203</v>
      </c>
      <c r="L10706" s="228" t="s">
        <v>23204</v>
      </c>
      <c r="M10706" s="229">
        <v>44806</v>
      </c>
      <c r="N10706" s="227" t="s">
        <v>19903</v>
      </c>
      <c r="O10706" s="243"/>
      <c r="P10706" s="227" t="s">
        <v>19975</v>
      </c>
      <c r="Q10706" s="243"/>
      <c r="S10706" s="354"/>
    </row>
    <row r="10707" spans="1:19" s="245" customFormat="1" ht="13.15" customHeight="1">
      <c r="A10707" s="245" t="str">
        <f t="shared" si="334"/>
        <v>1684029071427138114</v>
      </c>
      <c r="B10707" s="217" t="s">
        <v>19891</v>
      </c>
      <c r="C10707" s="227" t="s">
        <v>24989</v>
      </c>
      <c r="D10707" s="227" t="s">
        <v>3106</v>
      </c>
      <c r="E10707" s="227" t="s">
        <v>24993</v>
      </c>
      <c r="F10707" s="227" t="s">
        <v>3106</v>
      </c>
      <c r="G10707" s="227" t="s">
        <v>3106</v>
      </c>
      <c r="H10707" s="228" t="s">
        <v>19904</v>
      </c>
      <c r="I10707" s="228" t="s">
        <v>24991</v>
      </c>
      <c r="J10707" s="201" t="str">
        <f t="shared" si="335"/>
        <v>9999</v>
      </c>
      <c r="K10707" s="228" t="s">
        <v>23203</v>
      </c>
      <c r="L10707" s="228" t="s">
        <v>23204</v>
      </c>
      <c r="M10707" s="229">
        <v>44806</v>
      </c>
      <c r="N10707" s="227" t="s">
        <v>19903</v>
      </c>
      <c r="O10707" s="243"/>
      <c r="P10707" s="227" t="s">
        <v>19975</v>
      </c>
      <c r="Q10707" s="243"/>
      <c r="S10707" s="354"/>
    </row>
    <row r="10708" spans="1:19" s="245" customFormat="1" ht="13.15" customHeight="1">
      <c r="A10708" s="245" t="str">
        <f t="shared" si="334"/>
        <v>1684029081427138114</v>
      </c>
      <c r="B10708" s="217" t="s">
        <v>19891</v>
      </c>
      <c r="C10708" s="227" t="s">
        <v>24989</v>
      </c>
      <c r="D10708" s="227" t="s">
        <v>3106</v>
      </c>
      <c r="E10708" s="227" t="s">
        <v>24994</v>
      </c>
      <c r="F10708" s="227" t="s">
        <v>3106</v>
      </c>
      <c r="G10708" s="227" t="s">
        <v>3106</v>
      </c>
      <c r="H10708" s="228" t="s">
        <v>19904</v>
      </c>
      <c r="I10708" s="228" t="s">
        <v>24991</v>
      </c>
      <c r="J10708" s="201" t="str">
        <f t="shared" si="335"/>
        <v>9999</v>
      </c>
      <c r="K10708" s="228" t="s">
        <v>23203</v>
      </c>
      <c r="L10708" s="228" t="s">
        <v>23204</v>
      </c>
      <c r="M10708" s="229">
        <v>44806</v>
      </c>
      <c r="N10708" s="227" t="s">
        <v>19903</v>
      </c>
      <c r="O10708" s="243"/>
      <c r="P10708" s="227" t="s">
        <v>19975</v>
      </c>
      <c r="Q10708" s="243"/>
      <c r="S10708" s="354"/>
    </row>
    <row r="10709" spans="1:19" s="245" customFormat="1" ht="13.15" customHeight="1">
      <c r="A10709" s="245" t="str">
        <f t="shared" si="334"/>
        <v>1684029091427138114</v>
      </c>
      <c r="B10709" s="217" t="s">
        <v>19891</v>
      </c>
      <c r="C10709" s="227" t="s">
        <v>24989</v>
      </c>
      <c r="D10709" s="227" t="s">
        <v>3106</v>
      </c>
      <c r="E10709" s="227" t="s">
        <v>24995</v>
      </c>
      <c r="F10709" s="227" t="s">
        <v>3106</v>
      </c>
      <c r="G10709" s="227" t="s">
        <v>3106</v>
      </c>
      <c r="H10709" s="228" t="s">
        <v>19904</v>
      </c>
      <c r="I10709" s="228" t="s">
        <v>24991</v>
      </c>
      <c r="J10709" s="201" t="str">
        <f t="shared" si="335"/>
        <v>9999</v>
      </c>
      <c r="K10709" s="228" t="s">
        <v>23203</v>
      </c>
      <c r="L10709" s="228" t="s">
        <v>23204</v>
      </c>
      <c r="M10709" s="229">
        <v>44806</v>
      </c>
      <c r="N10709" s="227" t="s">
        <v>19903</v>
      </c>
      <c r="O10709" s="243"/>
      <c r="P10709" s="227" t="s">
        <v>19975</v>
      </c>
      <c r="Q10709" s="243"/>
      <c r="S10709" s="354"/>
    </row>
    <row r="10710" spans="1:19" s="245" customFormat="1" ht="13.15" customHeight="1">
      <c r="A10710" s="245" t="str">
        <f t="shared" si="334"/>
        <v>1684029101427138114</v>
      </c>
      <c r="B10710" s="217" t="s">
        <v>19891</v>
      </c>
      <c r="C10710" s="227" t="s">
        <v>24989</v>
      </c>
      <c r="D10710" s="227" t="s">
        <v>3106</v>
      </c>
      <c r="E10710" s="227" t="s">
        <v>24996</v>
      </c>
      <c r="F10710" s="227" t="s">
        <v>3106</v>
      </c>
      <c r="G10710" s="227" t="s">
        <v>3106</v>
      </c>
      <c r="H10710" s="228" t="s">
        <v>19904</v>
      </c>
      <c r="I10710" s="228" t="s">
        <v>24991</v>
      </c>
      <c r="J10710" s="201" t="str">
        <f t="shared" si="335"/>
        <v>9999</v>
      </c>
      <c r="K10710" s="228" t="s">
        <v>23203</v>
      </c>
      <c r="L10710" s="228" t="s">
        <v>23204</v>
      </c>
      <c r="M10710" s="229">
        <v>44806</v>
      </c>
      <c r="N10710" s="227" t="s">
        <v>19903</v>
      </c>
      <c r="O10710" s="243"/>
      <c r="P10710" s="227" t="s">
        <v>19975</v>
      </c>
      <c r="Q10710" s="243"/>
      <c r="S10710" s="354"/>
    </row>
    <row r="10711" spans="1:19" s="245" customFormat="1" ht="13.15" customHeight="1">
      <c r="A10711" s="245" t="str">
        <f t="shared" ref="A10711:A10774" si="336">E10711&amp;C10711</f>
        <v>1684029111427138114</v>
      </c>
      <c r="B10711" s="217" t="s">
        <v>19891</v>
      </c>
      <c r="C10711" s="227" t="s">
        <v>24989</v>
      </c>
      <c r="D10711" s="227" t="s">
        <v>3106</v>
      </c>
      <c r="E10711" s="227" t="s">
        <v>24997</v>
      </c>
      <c r="F10711" s="227" t="s">
        <v>3106</v>
      </c>
      <c r="G10711" s="227" t="s">
        <v>3106</v>
      </c>
      <c r="H10711" s="228" t="s">
        <v>19904</v>
      </c>
      <c r="I10711" s="228" t="s">
        <v>24991</v>
      </c>
      <c r="J10711" s="201" t="str">
        <f t="shared" si="335"/>
        <v>9999</v>
      </c>
      <c r="K10711" s="228" t="s">
        <v>23203</v>
      </c>
      <c r="L10711" s="228" t="s">
        <v>23204</v>
      </c>
      <c r="M10711" s="229">
        <v>44806</v>
      </c>
      <c r="N10711" s="227" t="s">
        <v>19903</v>
      </c>
      <c r="O10711" s="243"/>
      <c r="P10711" s="227" t="s">
        <v>19975</v>
      </c>
      <c r="Q10711" s="243"/>
      <c r="S10711" s="354"/>
    </row>
    <row r="10712" spans="1:19" s="245" customFormat="1" ht="13.15" customHeight="1">
      <c r="A10712" s="245" t="str">
        <f t="shared" si="336"/>
        <v>1684029121427138114</v>
      </c>
      <c r="B10712" s="217" t="s">
        <v>19891</v>
      </c>
      <c r="C10712" s="227" t="s">
        <v>24989</v>
      </c>
      <c r="D10712" s="227" t="s">
        <v>3106</v>
      </c>
      <c r="E10712" s="227" t="s">
        <v>24998</v>
      </c>
      <c r="F10712" s="227" t="s">
        <v>3106</v>
      </c>
      <c r="G10712" s="227" t="s">
        <v>3106</v>
      </c>
      <c r="H10712" s="228" t="s">
        <v>19904</v>
      </c>
      <c r="I10712" s="228" t="s">
        <v>24991</v>
      </c>
      <c r="J10712" s="201" t="str">
        <f t="shared" si="335"/>
        <v>9999</v>
      </c>
      <c r="K10712" s="228" t="s">
        <v>23203</v>
      </c>
      <c r="L10712" s="228" t="s">
        <v>23204</v>
      </c>
      <c r="M10712" s="229">
        <v>44806</v>
      </c>
      <c r="N10712" s="227" t="s">
        <v>19903</v>
      </c>
      <c r="O10712" s="243"/>
      <c r="P10712" s="227" t="s">
        <v>19975</v>
      </c>
      <c r="Q10712" s="243"/>
      <c r="S10712" s="354"/>
    </row>
    <row r="10713" spans="1:19" s="245" customFormat="1" ht="13.15" customHeight="1">
      <c r="A10713" s="245" t="str">
        <f t="shared" si="336"/>
        <v>1684029131427138114</v>
      </c>
      <c r="B10713" s="217" t="s">
        <v>19891</v>
      </c>
      <c r="C10713" s="227" t="s">
        <v>24989</v>
      </c>
      <c r="D10713" s="227" t="s">
        <v>3106</v>
      </c>
      <c r="E10713" s="227" t="s">
        <v>24999</v>
      </c>
      <c r="F10713" s="227" t="s">
        <v>3106</v>
      </c>
      <c r="G10713" s="227" t="s">
        <v>3106</v>
      </c>
      <c r="H10713" s="228" t="s">
        <v>19904</v>
      </c>
      <c r="I10713" s="228" t="s">
        <v>24991</v>
      </c>
      <c r="J10713" s="201" t="str">
        <f t="shared" si="335"/>
        <v>9999</v>
      </c>
      <c r="K10713" s="228" t="s">
        <v>23203</v>
      </c>
      <c r="L10713" s="228" t="s">
        <v>23204</v>
      </c>
      <c r="M10713" s="229">
        <v>44806</v>
      </c>
      <c r="N10713" s="227" t="s">
        <v>19903</v>
      </c>
      <c r="O10713" s="243"/>
      <c r="P10713" s="227" t="s">
        <v>19975</v>
      </c>
      <c r="Q10713" s="243"/>
      <c r="S10713" s="354"/>
    </row>
    <row r="10714" spans="1:19" s="245" customFormat="1" ht="13.15" customHeight="1">
      <c r="A10714" s="245" t="str">
        <f t="shared" si="336"/>
        <v>1684029141427138114</v>
      </c>
      <c r="B10714" s="217" t="s">
        <v>19891</v>
      </c>
      <c r="C10714" s="227" t="s">
        <v>24989</v>
      </c>
      <c r="D10714" s="227" t="s">
        <v>3106</v>
      </c>
      <c r="E10714" s="227" t="s">
        <v>25000</v>
      </c>
      <c r="F10714" s="227" t="s">
        <v>3106</v>
      </c>
      <c r="G10714" s="227" t="s">
        <v>3106</v>
      </c>
      <c r="H10714" s="228" t="s">
        <v>19904</v>
      </c>
      <c r="I10714" s="228" t="s">
        <v>24991</v>
      </c>
      <c r="J10714" s="201" t="str">
        <f t="shared" si="335"/>
        <v>9999</v>
      </c>
      <c r="K10714" s="228" t="s">
        <v>23203</v>
      </c>
      <c r="L10714" s="228" t="s">
        <v>23204</v>
      </c>
      <c r="M10714" s="229">
        <v>44806</v>
      </c>
      <c r="N10714" s="227" t="s">
        <v>19903</v>
      </c>
      <c r="O10714" s="243"/>
      <c r="P10714" s="227" t="s">
        <v>19975</v>
      </c>
      <c r="Q10714" s="243"/>
      <c r="S10714" s="354"/>
    </row>
    <row r="10715" spans="1:19" s="245" customFormat="1" ht="13.15" customHeight="1">
      <c r="A10715" s="245" t="str">
        <f t="shared" si="336"/>
        <v>1684029151427138114</v>
      </c>
      <c r="B10715" s="217" t="s">
        <v>19891</v>
      </c>
      <c r="C10715" s="227" t="s">
        <v>24989</v>
      </c>
      <c r="D10715" s="227" t="s">
        <v>3106</v>
      </c>
      <c r="E10715" s="227" t="s">
        <v>25001</v>
      </c>
      <c r="F10715" s="227" t="s">
        <v>3106</v>
      </c>
      <c r="G10715" s="227" t="s">
        <v>3106</v>
      </c>
      <c r="H10715" s="228" t="s">
        <v>19904</v>
      </c>
      <c r="I10715" s="228" t="s">
        <v>24991</v>
      </c>
      <c r="J10715" s="201" t="str">
        <f t="shared" si="335"/>
        <v>9999</v>
      </c>
      <c r="K10715" s="228" t="s">
        <v>23203</v>
      </c>
      <c r="L10715" s="228" t="s">
        <v>23204</v>
      </c>
      <c r="M10715" s="229">
        <v>44806</v>
      </c>
      <c r="N10715" s="227" t="s">
        <v>19903</v>
      </c>
      <c r="O10715" s="243"/>
      <c r="P10715" s="227" t="s">
        <v>19975</v>
      </c>
      <c r="Q10715" s="243"/>
      <c r="S10715" s="354"/>
    </row>
    <row r="10716" spans="1:19" s="245" customFormat="1" ht="13.15" customHeight="1">
      <c r="A10716" s="245" t="str">
        <f t="shared" si="336"/>
        <v>1684029161427138114</v>
      </c>
      <c r="B10716" s="217" t="s">
        <v>19891</v>
      </c>
      <c r="C10716" s="227" t="s">
        <v>24989</v>
      </c>
      <c r="D10716" s="227" t="s">
        <v>3106</v>
      </c>
      <c r="E10716" s="227" t="s">
        <v>25002</v>
      </c>
      <c r="F10716" s="227" t="s">
        <v>3106</v>
      </c>
      <c r="G10716" s="227" t="s">
        <v>3106</v>
      </c>
      <c r="H10716" s="228" t="s">
        <v>19904</v>
      </c>
      <c r="I10716" s="228" t="s">
        <v>24991</v>
      </c>
      <c r="J10716" s="201" t="str">
        <f t="shared" si="335"/>
        <v>9999</v>
      </c>
      <c r="K10716" s="228" t="s">
        <v>23203</v>
      </c>
      <c r="L10716" s="228" t="s">
        <v>23204</v>
      </c>
      <c r="M10716" s="229">
        <v>44806</v>
      </c>
      <c r="N10716" s="227" t="s">
        <v>19903</v>
      </c>
      <c r="O10716" s="243"/>
      <c r="P10716" s="227" t="s">
        <v>19975</v>
      </c>
      <c r="Q10716" s="243"/>
      <c r="S10716" s="354"/>
    </row>
    <row r="10717" spans="1:19" s="245" customFormat="1" ht="13.15" customHeight="1">
      <c r="A10717" s="245" t="str">
        <f t="shared" si="336"/>
        <v>1684029171427138114</v>
      </c>
      <c r="B10717" s="217" t="s">
        <v>19891</v>
      </c>
      <c r="C10717" s="227" t="s">
        <v>24989</v>
      </c>
      <c r="D10717" s="227" t="s">
        <v>3106</v>
      </c>
      <c r="E10717" s="227" t="s">
        <v>25003</v>
      </c>
      <c r="F10717" s="227" t="s">
        <v>3106</v>
      </c>
      <c r="G10717" s="227" t="s">
        <v>3106</v>
      </c>
      <c r="H10717" s="228" t="s">
        <v>19904</v>
      </c>
      <c r="I10717" s="228" t="s">
        <v>24991</v>
      </c>
      <c r="J10717" s="201" t="str">
        <f t="shared" si="335"/>
        <v>9999</v>
      </c>
      <c r="K10717" s="228" t="s">
        <v>23203</v>
      </c>
      <c r="L10717" s="228" t="s">
        <v>23204</v>
      </c>
      <c r="M10717" s="229">
        <v>44806</v>
      </c>
      <c r="N10717" s="227" t="s">
        <v>19903</v>
      </c>
      <c r="O10717" s="243"/>
      <c r="P10717" s="227" t="s">
        <v>19975</v>
      </c>
      <c r="Q10717" s="243"/>
      <c r="S10717" s="354"/>
    </row>
    <row r="10718" spans="1:19" s="245" customFormat="1" ht="13.15" customHeight="1">
      <c r="A10718" s="245" t="str">
        <f t="shared" si="336"/>
        <v>1684029181427138114</v>
      </c>
      <c r="B10718" s="217" t="s">
        <v>19891</v>
      </c>
      <c r="C10718" s="227" t="s">
        <v>24989</v>
      </c>
      <c r="D10718" s="227" t="s">
        <v>3106</v>
      </c>
      <c r="E10718" s="227" t="s">
        <v>25004</v>
      </c>
      <c r="F10718" s="227" t="s">
        <v>3106</v>
      </c>
      <c r="G10718" s="227" t="s">
        <v>3106</v>
      </c>
      <c r="H10718" s="228" t="s">
        <v>19904</v>
      </c>
      <c r="I10718" s="228" t="s">
        <v>24991</v>
      </c>
      <c r="J10718" s="201" t="str">
        <f t="shared" si="335"/>
        <v>9999</v>
      </c>
      <c r="K10718" s="228" t="s">
        <v>23203</v>
      </c>
      <c r="L10718" s="228" t="s">
        <v>23204</v>
      </c>
      <c r="M10718" s="229">
        <v>44806</v>
      </c>
      <c r="N10718" s="227" t="s">
        <v>19903</v>
      </c>
      <c r="O10718" s="243"/>
      <c r="P10718" s="227" t="s">
        <v>19975</v>
      </c>
      <c r="Q10718" s="243"/>
      <c r="S10718" s="354"/>
    </row>
    <row r="10719" spans="1:19" s="245" customFormat="1" ht="13.15" customHeight="1">
      <c r="A10719" s="245" t="str">
        <f t="shared" si="336"/>
        <v>1684029191427138114</v>
      </c>
      <c r="B10719" s="217" t="s">
        <v>19891</v>
      </c>
      <c r="C10719" s="227" t="s">
        <v>24989</v>
      </c>
      <c r="D10719" s="227" t="s">
        <v>3106</v>
      </c>
      <c r="E10719" s="227" t="s">
        <v>25005</v>
      </c>
      <c r="F10719" s="227" t="s">
        <v>3106</v>
      </c>
      <c r="G10719" s="227" t="s">
        <v>3106</v>
      </c>
      <c r="H10719" s="228" t="s">
        <v>19904</v>
      </c>
      <c r="I10719" s="228" t="s">
        <v>24991</v>
      </c>
      <c r="J10719" s="201" t="str">
        <f t="shared" si="335"/>
        <v>9999</v>
      </c>
      <c r="K10719" s="228" t="s">
        <v>23203</v>
      </c>
      <c r="L10719" s="228" t="s">
        <v>23204</v>
      </c>
      <c r="M10719" s="229">
        <v>44806</v>
      </c>
      <c r="N10719" s="227" t="s">
        <v>19903</v>
      </c>
      <c r="O10719" s="243"/>
      <c r="P10719" s="227" t="s">
        <v>19975</v>
      </c>
      <c r="Q10719" s="243"/>
      <c r="S10719" s="354"/>
    </row>
    <row r="10720" spans="1:19" s="245" customFormat="1" ht="13.15" customHeight="1">
      <c r="A10720" s="245" t="str">
        <f t="shared" si="336"/>
        <v>1684029201427138114</v>
      </c>
      <c r="B10720" s="217" t="s">
        <v>19891</v>
      </c>
      <c r="C10720" s="227" t="s">
        <v>24989</v>
      </c>
      <c r="D10720" s="227" t="s">
        <v>3106</v>
      </c>
      <c r="E10720" s="227" t="s">
        <v>25006</v>
      </c>
      <c r="F10720" s="227" t="s">
        <v>3106</v>
      </c>
      <c r="G10720" s="227" t="s">
        <v>3106</v>
      </c>
      <c r="H10720" s="228" t="s">
        <v>19904</v>
      </c>
      <c r="I10720" s="228" t="s">
        <v>24991</v>
      </c>
      <c r="J10720" s="201" t="str">
        <f t="shared" si="335"/>
        <v>9999</v>
      </c>
      <c r="K10720" s="228" t="s">
        <v>23203</v>
      </c>
      <c r="L10720" s="228" t="s">
        <v>23204</v>
      </c>
      <c r="M10720" s="229">
        <v>44806</v>
      </c>
      <c r="N10720" s="227" t="s">
        <v>19903</v>
      </c>
      <c r="O10720" s="243"/>
      <c r="P10720" s="227" t="s">
        <v>19975</v>
      </c>
      <c r="Q10720" s="243"/>
      <c r="S10720" s="354"/>
    </row>
    <row r="10721" spans="1:19" s="245" customFormat="1" ht="13.15" customHeight="1">
      <c r="A10721" s="245" t="str">
        <f t="shared" si="336"/>
        <v>1684029211427138114</v>
      </c>
      <c r="B10721" s="217" t="s">
        <v>19891</v>
      </c>
      <c r="C10721" s="227" t="s">
        <v>24989</v>
      </c>
      <c r="D10721" s="227" t="s">
        <v>3106</v>
      </c>
      <c r="E10721" s="227" t="s">
        <v>25007</v>
      </c>
      <c r="F10721" s="227" t="s">
        <v>3106</v>
      </c>
      <c r="G10721" s="227" t="s">
        <v>3106</v>
      </c>
      <c r="H10721" s="228" t="s">
        <v>19904</v>
      </c>
      <c r="I10721" s="228" t="s">
        <v>24991</v>
      </c>
      <c r="J10721" s="201" t="str">
        <f t="shared" si="335"/>
        <v>9999</v>
      </c>
      <c r="K10721" s="228" t="s">
        <v>23203</v>
      </c>
      <c r="L10721" s="228" t="s">
        <v>23204</v>
      </c>
      <c r="M10721" s="229">
        <v>44806</v>
      </c>
      <c r="N10721" s="227" t="s">
        <v>19903</v>
      </c>
      <c r="O10721" s="243"/>
      <c r="P10721" s="227" t="s">
        <v>19975</v>
      </c>
      <c r="Q10721" s="243"/>
      <c r="S10721" s="354"/>
    </row>
    <row r="10722" spans="1:19" s="245" customFormat="1" ht="13.15" customHeight="1">
      <c r="A10722" s="245" t="str">
        <f t="shared" si="336"/>
        <v>1684029221427138114</v>
      </c>
      <c r="B10722" s="217" t="s">
        <v>19891</v>
      </c>
      <c r="C10722" s="227" t="s">
        <v>24989</v>
      </c>
      <c r="D10722" s="227" t="s">
        <v>3106</v>
      </c>
      <c r="E10722" s="227" t="s">
        <v>25008</v>
      </c>
      <c r="F10722" s="227" t="s">
        <v>3106</v>
      </c>
      <c r="G10722" s="227" t="s">
        <v>3106</v>
      </c>
      <c r="H10722" s="228" t="s">
        <v>19904</v>
      </c>
      <c r="I10722" s="228" t="s">
        <v>24991</v>
      </c>
      <c r="J10722" s="201" t="str">
        <f t="shared" si="335"/>
        <v>9999</v>
      </c>
      <c r="K10722" s="228" t="s">
        <v>23203</v>
      </c>
      <c r="L10722" s="228" t="s">
        <v>23204</v>
      </c>
      <c r="M10722" s="229">
        <v>44806</v>
      </c>
      <c r="N10722" s="227" t="s">
        <v>19903</v>
      </c>
      <c r="O10722" s="243"/>
      <c r="P10722" s="227" t="s">
        <v>19975</v>
      </c>
      <c r="Q10722" s="243"/>
      <c r="S10722" s="354"/>
    </row>
    <row r="10723" spans="1:19" s="245" customFormat="1" ht="13.15" customHeight="1">
      <c r="A10723" s="245" t="str">
        <f t="shared" si="336"/>
        <v>1684029231427138114</v>
      </c>
      <c r="B10723" s="217" t="s">
        <v>19891</v>
      </c>
      <c r="C10723" s="227" t="s">
        <v>24989</v>
      </c>
      <c r="D10723" s="227" t="s">
        <v>3106</v>
      </c>
      <c r="E10723" s="227" t="s">
        <v>25009</v>
      </c>
      <c r="F10723" s="227" t="s">
        <v>3106</v>
      </c>
      <c r="G10723" s="227" t="s">
        <v>3106</v>
      </c>
      <c r="H10723" s="228" t="s">
        <v>19904</v>
      </c>
      <c r="I10723" s="228" t="s">
        <v>24991</v>
      </c>
      <c r="J10723" s="201" t="str">
        <f t="shared" si="335"/>
        <v>9999</v>
      </c>
      <c r="K10723" s="228" t="s">
        <v>23203</v>
      </c>
      <c r="L10723" s="228" t="s">
        <v>23204</v>
      </c>
      <c r="M10723" s="229">
        <v>44806</v>
      </c>
      <c r="N10723" s="227" t="s">
        <v>19903</v>
      </c>
      <c r="O10723" s="243"/>
      <c r="P10723" s="227" t="s">
        <v>19975</v>
      </c>
      <c r="Q10723" s="243"/>
      <c r="S10723" s="354"/>
    </row>
    <row r="10724" spans="1:19" s="245" customFormat="1" ht="13.15" customHeight="1">
      <c r="A10724" s="245" t="str">
        <f t="shared" si="336"/>
        <v>1684029241427138114</v>
      </c>
      <c r="B10724" s="217" t="s">
        <v>19891</v>
      </c>
      <c r="C10724" s="227" t="s">
        <v>24989</v>
      </c>
      <c r="D10724" s="227" t="s">
        <v>3106</v>
      </c>
      <c r="E10724" s="227" t="s">
        <v>25010</v>
      </c>
      <c r="F10724" s="227" t="s">
        <v>3106</v>
      </c>
      <c r="G10724" s="227" t="s">
        <v>3106</v>
      </c>
      <c r="H10724" s="228" t="s">
        <v>19904</v>
      </c>
      <c r="I10724" s="228" t="s">
        <v>24991</v>
      </c>
      <c r="J10724" s="201" t="str">
        <f t="shared" si="335"/>
        <v>9999</v>
      </c>
      <c r="K10724" s="228" t="s">
        <v>23203</v>
      </c>
      <c r="L10724" s="228" t="s">
        <v>23204</v>
      </c>
      <c r="M10724" s="229">
        <v>44806</v>
      </c>
      <c r="N10724" s="227" t="s">
        <v>19903</v>
      </c>
      <c r="O10724" s="243"/>
      <c r="P10724" s="227" t="s">
        <v>19975</v>
      </c>
      <c r="Q10724" s="243"/>
      <c r="S10724" s="354"/>
    </row>
    <row r="10725" spans="1:19" s="245" customFormat="1" ht="13.15" customHeight="1">
      <c r="A10725" s="245" t="str">
        <f t="shared" si="336"/>
        <v>1684029251427138114</v>
      </c>
      <c r="B10725" s="217" t="s">
        <v>19891</v>
      </c>
      <c r="C10725" s="227" t="s">
        <v>24989</v>
      </c>
      <c r="D10725" s="227" t="s">
        <v>3106</v>
      </c>
      <c r="E10725" s="227" t="s">
        <v>25011</v>
      </c>
      <c r="F10725" s="227" t="s">
        <v>3106</v>
      </c>
      <c r="G10725" s="227" t="s">
        <v>3106</v>
      </c>
      <c r="H10725" s="228" t="s">
        <v>19904</v>
      </c>
      <c r="I10725" s="228" t="s">
        <v>24991</v>
      </c>
      <c r="J10725" s="201" t="str">
        <f t="shared" si="335"/>
        <v>9999</v>
      </c>
      <c r="K10725" s="228" t="s">
        <v>23203</v>
      </c>
      <c r="L10725" s="228" t="s">
        <v>23204</v>
      </c>
      <c r="M10725" s="229">
        <v>44806</v>
      </c>
      <c r="N10725" s="227" t="s">
        <v>19903</v>
      </c>
      <c r="O10725" s="243"/>
      <c r="P10725" s="227" t="s">
        <v>19975</v>
      </c>
      <c r="Q10725" s="243"/>
      <c r="S10725" s="354"/>
    </row>
    <row r="10726" spans="1:19" s="245" customFormat="1" ht="13.15" customHeight="1">
      <c r="A10726" s="245" t="str">
        <f t="shared" si="336"/>
        <v>1684029261427138114</v>
      </c>
      <c r="B10726" s="217" t="s">
        <v>19891</v>
      </c>
      <c r="C10726" s="227" t="s">
        <v>24989</v>
      </c>
      <c r="D10726" s="227" t="s">
        <v>3106</v>
      </c>
      <c r="E10726" s="227" t="s">
        <v>25012</v>
      </c>
      <c r="F10726" s="227" t="s">
        <v>3106</v>
      </c>
      <c r="G10726" s="227" t="s">
        <v>3106</v>
      </c>
      <c r="H10726" s="228" t="s">
        <v>19904</v>
      </c>
      <c r="I10726" s="228" t="s">
        <v>24991</v>
      </c>
      <c r="J10726" s="201" t="str">
        <f t="shared" si="335"/>
        <v>9999</v>
      </c>
      <c r="K10726" s="228" t="s">
        <v>23203</v>
      </c>
      <c r="L10726" s="228" t="s">
        <v>23204</v>
      </c>
      <c r="M10726" s="229">
        <v>44806</v>
      </c>
      <c r="N10726" s="227" t="s">
        <v>19903</v>
      </c>
      <c r="O10726" s="243"/>
      <c r="P10726" s="227" t="s">
        <v>19975</v>
      </c>
      <c r="Q10726" s="243"/>
      <c r="S10726" s="354"/>
    </row>
    <row r="10727" spans="1:19" s="245" customFormat="1" ht="13.15" customHeight="1">
      <c r="A10727" s="245" t="str">
        <f t="shared" si="336"/>
        <v>2939472011427150457</v>
      </c>
      <c r="B10727" s="217" t="s">
        <v>19891</v>
      </c>
      <c r="C10727" s="227" t="s">
        <v>25013</v>
      </c>
      <c r="D10727" s="227" t="s">
        <v>3106</v>
      </c>
      <c r="E10727" s="227" t="s">
        <v>25014</v>
      </c>
      <c r="F10727" s="227" t="s">
        <v>3106</v>
      </c>
      <c r="G10727" s="227" t="s">
        <v>3106</v>
      </c>
      <c r="H10727" s="228" t="s">
        <v>19904</v>
      </c>
      <c r="I10727" s="228" t="s">
        <v>25015</v>
      </c>
      <c r="J10727" s="201" t="str">
        <f t="shared" si="335"/>
        <v>9999</v>
      </c>
      <c r="K10727" s="228" t="s">
        <v>23203</v>
      </c>
      <c r="L10727" s="228" t="s">
        <v>23204</v>
      </c>
      <c r="M10727" s="229">
        <v>44806</v>
      </c>
      <c r="N10727" s="227" t="s">
        <v>19903</v>
      </c>
      <c r="O10727" s="243"/>
      <c r="P10727" s="227" t="s">
        <v>23760</v>
      </c>
      <c r="Q10727" s="243"/>
      <c r="S10727" s="354"/>
    </row>
    <row r="10728" spans="1:19" s="245" customFormat="1" ht="13.15" customHeight="1">
      <c r="A10728" s="245" t="str">
        <f t="shared" si="336"/>
        <v>2939472021427150457</v>
      </c>
      <c r="B10728" s="217" t="s">
        <v>19891</v>
      </c>
      <c r="C10728" s="227" t="s">
        <v>25013</v>
      </c>
      <c r="D10728" s="227" t="s">
        <v>3106</v>
      </c>
      <c r="E10728" s="227" t="s">
        <v>25016</v>
      </c>
      <c r="F10728" s="227" t="s">
        <v>3106</v>
      </c>
      <c r="G10728" s="227" t="s">
        <v>3106</v>
      </c>
      <c r="H10728" s="228" t="s">
        <v>19904</v>
      </c>
      <c r="I10728" s="228" t="s">
        <v>25015</v>
      </c>
      <c r="J10728" s="201" t="str">
        <f t="shared" si="335"/>
        <v>9999</v>
      </c>
      <c r="K10728" s="228" t="s">
        <v>23203</v>
      </c>
      <c r="L10728" s="228" t="s">
        <v>23204</v>
      </c>
      <c r="M10728" s="229">
        <v>44806</v>
      </c>
      <c r="N10728" s="227" t="s">
        <v>19903</v>
      </c>
      <c r="O10728" s="243"/>
      <c r="P10728" s="227" t="s">
        <v>23760</v>
      </c>
      <c r="Q10728" s="243"/>
      <c r="S10728" s="354"/>
    </row>
    <row r="10729" spans="1:19" s="245" customFormat="1" ht="13.15" customHeight="1">
      <c r="A10729" s="245" t="str">
        <f t="shared" si="336"/>
        <v>2939472031427150457</v>
      </c>
      <c r="B10729" s="217" t="s">
        <v>19891</v>
      </c>
      <c r="C10729" s="227" t="s">
        <v>25013</v>
      </c>
      <c r="D10729" s="227" t="s">
        <v>3106</v>
      </c>
      <c r="E10729" s="227" t="s">
        <v>25017</v>
      </c>
      <c r="F10729" s="227" t="s">
        <v>3106</v>
      </c>
      <c r="G10729" s="227" t="s">
        <v>3106</v>
      </c>
      <c r="H10729" s="228" t="s">
        <v>19904</v>
      </c>
      <c r="I10729" s="228" t="s">
        <v>25015</v>
      </c>
      <c r="J10729" s="201" t="str">
        <f t="shared" si="335"/>
        <v>9999</v>
      </c>
      <c r="K10729" s="228" t="s">
        <v>23203</v>
      </c>
      <c r="L10729" s="228" t="s">
        <v>23204</v>
      </c>
      <c r="M10729" s="229">
        <v>44806</v>
      </c>
      <c r="N10729" s="227" t="s">
        <v>19903</v>
      </c>
      <c r="O10729" s="243"/>
      <c r="P10729" s="227" t="s">
        <v>23760</v>
      </c>
      <c r="Q10729" s="243"/>
      <c r="S10729" s="354"/>
    </row>
    <row r="10730" spans="1:19" s="245" customFormat="1" ht="13.15" customHeight="1">
      <c r="A10730" s="245" t="str">
        <f t="shared" si="336"/>
        <v>1501090011427241009</v>
      </c>
      <c r="B10730" s="217" t="s">
        <v>19891</v>
      </c>
      <c r="C10730" s="227" t="s">
        <v>25018</v>
      </c>
      <c r="D10730" s="227" t="s">
        <v>3106</v>
      </c>
      <c r="E10730" s="227" t="s">
        <v>25019</v>
      </c>
      <c r="F10730" s="227" t="s">
        <v>3106</v>
      </c>
      <c r="G10730" s="227" t="s">
        <v>3106</v>
      </c>
      <c r="H10730" s="228" t="s">
        <v>19931</v>
      </c>
      <c r="I10730" s="228" t="s">
        <v>25020</v>
      </c>
      <c r="J10730" s="201" t="str">
        <f t="shared" si="335"/>
        <v>9999</v>
      </c>
      <c r="K10730" s="228" t="s">
        <v>23203</v>
      </c>
      <c r="L10730" s="228" t="s">
        <v>23204</v>
      </c>
      <c r="M10730" s="229">
        <v>44806</v>
      </c>
      <c r="N10730" s="227" t="s">
        <v>19930</v>
      </c>
      <c r="O10730" s="243"/>
      <c r="P10730" s="227" t="s">
        <v>19932</v>
      </c>
      <c r="Q10730" s="243"/>
      <c r="S10730" s="354"/>
    </row>
    <row r="10731" spans="1:19" s="245" customFormat="1" ht="13.15" customHeight="1">
      <c r="A10731" s="245" t="str">
        <f t="shared" si="336"/>
        <v>1501090021427241009</v>
      </c>
      <c r="B10731" s="217" t="s">
        <v>19891</v>
      </c>
      <c r="C10731" s="227" t="s">
        <v>25018</v>
      </c>
      <c r="D10731" s="227" t="s">
        <v>3106</v>
      </c>
      <c r="E10731" s="227" t="s">
        <v>25021</v>
      </c>
      <c r="F10731" s="227" t="s">
        <v>3106</v>
      </c>
      <c r="G10731" s="227" t="s">
        <v>3106</v>
      </c>
      <c r="H10731" s="228" t="s">
        <v>19970</v>
      </c>
      <c r="I10731" s="228" t="s">
        <v>25022</v>
      </c>
      <c r="J10731" s="201" t="str">
        <f t="shared" si="335"/>
        <v>9999</v>
      </c>
      <c r="K10731" s="228" t="s">
        <v>23203</v>
      </c>
      <c r="L10731" s="228" t="s">
        <v>23204</v>
      </c>
      <c r="M10731" s="229">
        <v>44806</v>
      </c>
      <c r="N10731" s="227" t="s">
        <v>19969</v>
      </c>
      <c r="O10731" s="243"/>
      <c r="P10731" s="227" t="s">
        <v>19971</v>
      </c>
      <c r="Q10731" s="243"/>
      <c r="S10731" s="354"/>
    </row>
    <row r="10732" spans="1:19" s="245" customFormat="1" ht="13.15" customHeight="1">
      <c r="A10732" s="245" t="str">
        <f t="shared" si="336"/>
        <v>1501090031427241009</v>
      </c>
      <c r="B10732" s="217" t="s">
        <v>19891</v>
      </c>
      <c r="C10732" s="227" t="s">
        <v>25018</v>
      </c>
      <c r="D10732" s="227" t="s">
        <v>3106</v>
      </c>
      <c r="E10732" s="227" t="s">
        <v>25023</v>
      </c>
      <c r="F10732" s="227" t="s">
        <v>3106</v>
      </c>
      <c r="G10732" s="227" t="s">
        <v>3106</v>
      </c>
      <c r="H10732" s="228" t="s">
        <v>19931</v>
      </c>
      <c r="I10732" s="228" t="s">
        <v>25020</v>
      </c>
      <c r="J10732" s="201" t="str">
        <f t="shared" si="335"/>
        <v>9999</v>
      </c>
      <c r="K10732" s="228" t="s">
        <v>23203</v>
      </c>
      <c r="L10732" s="228" t="s">
        <v>23204</v>
      </c>
      <c r="M10732" s="229">
        <v>44806</v>
      </c>
      <c r="N10732" s="227" t="s">
        <v>19930</v>
      </c>
      <c r="O10732" s="243"/>
      <c r="P10732" s="227" t="s">
        <v>19932</v>
      </c>
      <c r="Q10732" s="243"/>
      <c r="S10732" s="354"/>
    </row>
    <row r="10733" spans="1:19" s="245" customFormat="1" ht="13.15" customHeight="1">
      <c r="A10733" s="245" t="str">
        <f t="shared" si="336"/>
        <v>1501090041427241009</v>
      </c>
      <c r="B10733" s="217" t="s">
        <v>19891</v>
      </c>
      <c r="C10733" s="227" t="s">
        <v>25018</v>
      </c>
      <c r="D10733" s="227" t="s">
        <v>3106</v>
      </c>
      <c r="E10733" s="227" t="s">
        <v>25024</v>
      </c>
      <c r="F10733" s="227" t="s">
        <v>3106</v>
      </c>
      <c r="G10733" s="227" t="s">
        <v>3106</v>
      </c>
      <c r="H10733" s="228" t="s">
        <v>19970</v>
      </c>
      <c r="I10733" s="228" t="s">
        <v>25020</v>
      </c>
      <c r="J10733" s="201" t="str">
        <f t="shared" si="335"/>
        <v>9999</v>
      </c>
      <c r="K10733" s="228" t="s">
        <v>23203</v>
      </c>
      <c r="L10733" s="228" t="s">
        <v>23204</v>
      </c>
      <c r="M10733" s="229">
        <v>44806</v>
      </c>
      <c r="N10733" s="227" t="s">
        <v>19969</v>
      </c>
      <c r="O10733" s="243"/>
      <c r="P10733" s="227" t="s">
        <v>19971</v>
      </c>
      <c r="Q10733" s="243"/>
      <c r="S10733" s="354"/>
    </row>
    <row r="10734" spans="1:19" s="245" customFormat="1" ht="13.15" customHeight="1">
      <c r="A10734" s="245" t="str">
        <f t="shared" si="336"/>
        <v>2112831011427269489</v>
      </c>
      <c r="B10734" s="217" t="s">
        <v>19891</v>
      </c>
      <c r="C10734" s="227" t="s">
        <v>25025</v>
      </c>
      <c r="D10734" s="227" t="s">
        <v>3106</v>
      </c>
      <c r="E10734" s="227" t="s">
        <v>25026</v>
      </c>
      <c r="F10734" s="227" t="s">
        <v>3106</v>
      </c>
      <c r="G10734" s="227" t="s">
        <v>3106</v>
      </c>
      <c r="H10734" s="228" t="s">
        <v>19904</v>
      </c>
      <c r="I10734" s="228" t="s">
        <v>25027</v>
      </c>
      <c r="J10734" s="201" t="str">
        <f t="shared" si="335"/>
        <v>9999</v>
      </c>
      <c r="K10734" s="228" t="s">
        <v>23203</v>
      </c>
      <c r="L10734" s="228" t="s">
        <v>23204</v>
      </c>
      <c r="M10734" s="229">
        <v>44806</v>
      </c>
      <c r="N10734" s="227" t="s">
        <v>19903</v>
      </c>
      <c r="O10734" s="243"/>
      <c r="P10734" s="227" t="s">
        <v>20061</v>
      </c>
      <c r="Q10734" s="243"/>
      <c r="S10734" s="354"/>
    </row>
    <row r="10735" spans="1:19" s="245" customFormat="1" ht="13.15" customHeight="1">
      <c r="A10735" s="245" t="str">
        <f t="shared" si="336"/>
        <v>2112831021427269489</v>
      </c>
      <c r="B10735" s="217" t="s">
        <v>19891</v>
      </c>
      <c r="C10735" s="227" t="s">
        <v>25025</v>
      </c>
      <c r="D10735" s="227" t="s">
        <v>3106</v>
      </c>
      <c r="E10735" s="227" t="s">
        <v>25028</v>
      </c>
      <c r="F10735" s="227" t="s">
        <v>3106</v>
      </c>
      <c r="G10735" s="227" t="s">
        <v>3106</v>
      </c>
      <c r="H10735" s="228" t="s">
        <v>19904</v>
      </c>
      <c r="I10735" s="228" t="s">
        <v>25027</v>
      </c>
      <c r="J10735" s="201" t="str">
        <f t="shared" si="335"/>
        <v>9999</v>
      </c>
      <c r="K10735" s="228" t="s">
        <v>23203</v>
      </c>
      <c r="L10735" s="228" t="s">
        <v>23204</v>
      </c>
      <c r="M10735" s="229">
        <v>44806</v>
      </c>
      <c r="N10735" s="227" t="s">
        <v>19903</v>
      </c>
      <c r="O10735" s="243"/>
      <c r="P10735" s="227" t="s">
        <v>20061</v>
      </c>
      <c r="Q10735" s="243"/>
      <c r="S10735" s="354"/>
    </row>
    <row r="10736" spans="1:19" s="245" customFormat="1" ht="13.15" customHeight="1">
      <c r="A10736" s="245" t="str">
        <f t="shared" si="336"/>
        <v>2112831031427269489</v>
      </c>
      <c r="B10736" s="217" t="s">
        <v>19891</v>
      </c>
      <c r="C10736" s="227" t="s">
        <v>25025</v>
      </c>
      <c r="D10736" s="227" t="s">
        <v>3106</v>
      </c>
      <c r="E10736" s="227" t="s">
        <v>25029</v>
      </c>
      <c r="F10736" s="227" t="s">
        <v>3106</v>
      </c>
      <c r="G10736" s="227" t="s">
        <v>3106</v>
      </c>
      <c r="H10736" s="228" t="s">
        <v>19904</v>
      </c>
      <c r="I10736" s="228" t="s">
        <v>25027</v>
      </c>
      <c r="J10736" s="201" t="str">
        <f t="shared" si="335"/>
        <v>9999</v>
      </c>
      <c r="K10736" s="228" t="s">
        <v>23203</v>
      </c>
      <c r="L10736" s="228" t="s">
        <v>23204</v>
      </c>
      <c r="M10736" s="229">
        <v>44806</v>
      </c>
      <c r="N10736" s="227" t="s">
        <v>19903</v>
      </c>
      <c r="O10736" s="243"/>
      <c r="P10736" s="227" t="s">
        <v>20061</v>
      </c>
      <c r="Q10736" s="243"/>
      <c r="S10736" s="354"/>
    </row>
    <row r="10737" spans="1:19" s="245" customFormat="1" ht="13.15" customHeight="1">
      <c r="A10737" s="245" t="str">
        <f t="shared" si="336"/>
        <v>3290132011427285972</v>
      </c>
      <c r="B10737" s="217" t="s">
        <v>19891</v>
      </c>
      <c r="C10737" s="227" t="s">
        <v>25030</v>
      </c>
      <c r="D10737" s="227" t="s">
        <v>3106</v>
      </c>
      <c r="E10737" s="227" t="s">
        <v>25031</v>
      </c>
      <c r="F10737" s="227" t="s">
        <v>3106</v>
      </c>
      <c r="G10737" s="227" t="s">
        <v>3106</v>
      </c>
      <c r="H10737" s="228" t="s">
        <v>19904</v>
      </c>
      <c r="I10737" s="228" t="s">
        <v>25032</v>
      </c>
      <c r="J10737" s="201" t="str">
        <f t="shared" si="335"/>
        <v>9999</v>
      </c>
      <c r="K10737" s="228" t="s">
        <v>23203</v>
      </c>
      <c r="L10737" s="228" t="s">
        <v>23204</v>
      </c>
      <c r="M10737" s="229">
        <v>44806</v>
      </c>
      <c r="N10737" s="227" t="s">
        <v>19903</v>
      </c>
      <c r="O10737" s="243"/>
      <c r="P10737" s="227" t="s">
        <v>20061</v>
      </c>
      <c r="Q10737" s="243"/>
      <c r="S10737" s="354"/>
    </row>
    <row r="10738" spans="1:19" s="245" customFormat="1" ht="13.15" customHeight="1">
      <c r="A10738" s="245" t="str">
        <f t="shared" si="336"/>
        <v>3290132021427285972</v>
      </c>
      <c r="B10738" s="217" t="s">
        <v>19891</v>
      </c>
      <c r="C10738" s="227" t="s">
        <v>25030</v>
      </c>
      <c r="D10738" s="227" t="s">
        <v>3106</v>
      </c>
      <c r="E10738" s="227" t="s">
        <v>25033</v>
      </c>
      <c r="F10738" s="227" t="s">
        <v>3106</v>
      </c>
      <c r="G10738" s="227" t="s">
        <v>3106</v>
      </c>
      <c r="H10738" s="228" t="s">
        <v>19904</v>
      </c>
      <c r="I10738" s="228" t="s">
        <v>25032</v>
      </c>
      <c r="J10738" s="201" t="str">
        <f t="shared" si="335"/>
        <v>9999</v>
      </c>
      <c r="K10738" s="228" t="s">
        <v>23203</v>
      </c>
      <c r="L10738" s="228" t="s">
        <v>23204</v>
      </c>
      <c r="M10738" s="229">
        <v>44806</v>
      </c>
      <c r="N10738" s="227" t="s">
        <v>19903</v>
      </c>
      <c r="O10738" s="243"/>
      <c r="P10738" s="227" t="s">
        <v>20061</v>
      </c>
      <c r="Q10738" s="243"/>
      <c r="S10738" s="354"/>
    </row>
    <row r="10739" spans="1:19" s="245" customFormat="1" ht="13.15" customHeight="1">
      <c r="A10739" s="245" t="str">
        <f t="shared" si="336"/>
        <v>3290132031427285972</v>
      </c>
      <c r="B10739" s="217" t="s">
        <v>19891</v>
      </c>
      <c r="C10739" s="227" t="s">
        <v>25030</v>
      </c>
      <c r="D10739" s="227" t="s">
        <v>3106</v>
      </c>
      <c r="E10739" s="227" t="s">
        <v>25034</v>
      </c>
      <c r="F10739" s="227" t="s">
        <v>3106</v>
      </c>
      <c r="G10739" s="227" t="s">
        <v>3106</v>
      </c>
      <c r="H10739" s="228" t="s">
        <v>19904</v>
      </c>
      <c r="I10739" s="228" t="s">
        <v>25032</v>
      </c>
      <c r="J10739" s="201" t="str">
        <f t="shared" si="335"/>
        <v>9999</v>
      </c>
      <c r="K10739" s="228" t="s">
        <v>23203</v>
      </c>
      <c r="L10739" s="228" t="s">
        <v>23204</v>
      </c>
      <c r="M10739" s="229">
        <v>44806</v>
      </c>
      <c r="N10739" s="227" t="s">
        <v>19903</v>
      </c>
      <c r="O10739" s="243"/>
      <c r="P10739" s="227" t="s">
        <v>20061</v>
      </c>
      <c r="Q10739" s="243"/>
      <c r="S10739" s="354"/>
    </row>
    <row r="10740" spans="1:19" s="245" customFormat="1" ht="13.15" customHeight="1">
      <c r="A10740" s="245" t="str">
        <f t="shared" si="336"/>
        <v>3290132041427285972</v>
      </c>
      <c r="B10740" s="217" t="s">
        <v>19891</v>
      </c>
      <c r="C10740" s="227" t="s">
        <v>25030</v>
      </c>
      <c r="D10740" s="227" t="s">
        <v>3106</v>
      </c>
      <c r="E10740" s="227" t="s">
        <v>25035</v>
      </c>
      <c r="F10740" s="227" t="s">
        <v>3106</v>
      </c>
      <c r="G10740" s="227" t="s">
        <v>3106</v>
      </c>
      <c r="H10740" s="228" t="s">
        <v>23592</v>
      </c>
      <c r="I10740" s="228" t="s">
        <v>25032</v>
      </c>
      <c r="J10740" s="201" t="str">
        <f t="shared" si="335"/>
        <v>9999</v>
      </c>
      <c r="K10740" s="228" t="s">
        <v>23203</v>
      </c>
      <c r="L10740" s="228" t="s">
        <v>23204</v>
      </c>
      <c r="M10740" s="229">
        <v>44806</v>
      </c>
      <c r="N10740" s="227" t="s">
        <v>23594</v>
      </c>
      <c r="O10740" s="243"/>
      <c r="P10740" s="227" t="s">
        <v>18765</v>
      </c>
      <c r="Q10740" s="243"/>
      <c r="S10740" s="354"/>
    </row>
    <row r="10741" spans="1:19" s="245" customFormat="1" ht="13.15" customHeight="1">
      <c r="A10741" s="245" t="str">
        <f t="shared" si="336"/>
        <v>3290132051427285972</v>
      </c>
      <c r="B10741" s="217" t="s">
        <v>19891</v>
      </c>
      <c r="C10741" s="227" t="s">
        <v>25030</v>
      </c>
      <c r="D10741" s="227" t="s">
        <v>3106</v>
      </c>
      <c r="E10741" s="227" t="s">
        <v>25036</v>
      </c>
      <c r="F10741" s="227" t="s">
        <v>3106</v>
      </c>
      <c r="G10741" s="227" t="s">
        <v>3106</v>
      </c>
      <c r="H10741" s="228" t="s">
        <v>19904</v>
      </c>
      <c r="I10741" s="228" t="s">
        <v>25032</v>
      </c>
      <c r="J10741" s="201" t="str">
        <f t="shared" si="335"/>
        <v>9999</v>
      </c>
      <c r="K10741" s="228" t="s">
        <v>23203</v>
      </c>
      <c r="L10741" s="228" t="s">
        <v>23204</v>
      </c>
      <c r="M10741" s="229">
        <v>44806</v>
      </c>
      <c r="N10741" s="227" t="s">
        <v>19903</v>
      </c>
      <c r="O10741" s="243"/>
      <c r="P10741" s="227" t="s">
        <v>20061</v>
      </c>
      <c r="Q10741" s="243"/>
      <c r="S10741" s="354"/>
    </row>
    <row r="10742" spans="1:19" s="245" customFormat="1" ht="13.15" customHeight="1">
      <c r="A10742" s="245" t="str">
        <f t="shared" si="336"/>
        <v>3290132061427285972</v>
      </c>
      <c r="B10742" s="217" t="s">
        <v>19891</v>
      </c>
      <c r="C10742" s="227" t="s">
        <v>25030</v>
      </c>
      <c r="D10742" s="227" t="s">
        <v>3106</v>
      </c>
      <c r="E10742" s="227" t="s">
        <v>25037</v>
      </c>
      <c r="F10742" s="227" t="s">
        <v>3106</v>
      </c>
      <c r="G10742" s="227" t="s">
        <v>3106</v>
      </c>
      <c r="H10742" s="228" t="s">
        <v>19904</v>
      </c>
      <c r="I10742" s="228" t="s">
        <v>25032</v>
      </c>
      <c r="J10742" s="201" t="str">
        <f t="shared" si="335"/>
        <v>9999</v>
      </c>
      <c r="K10742" s="228" t="s">
        <v>23203</v>
      </c>
      <c r="L10742" s="228" t="s">
        <v>23204</v>
      </c>
      <c r="M10742" s="229">
        <v>44806</v>
      </c>
      <c r="N10742" s="227" t="s">
        <v>19903</v>
      </c>
      <c r="O10742" s="243"/>
      <c r="P10742" s="227" t="s">
        <v>20061</v>
      </c>
      <c r="Q10742" s="243"/>
      <c r="S10742" s="354"/>
    </row>
    <row r="10743" spans="1:19" s="245" customFormat="1" ht="13.15" customHeight="1">
      <c r="A10743" s="245" t="str">
        <f t="shared" si="336"/>
        <v>3290132071427285972</v>
      </c>
      <c r="B10743" s="217" t="s">
        <v>19891</v>
      </c>
      <c r="C10743" s="227" t="s">
        <v>25030</v>
      </c>
      <c r="D10743" s="227" t="s">
        <v>3106</v>
      </c>
      <c r="E10743" s="227" t="s">
        <v>25038</v>
      </c>
      <c r="F10743" s="227" t="s">
        <v>3106</v>
      </c>
      <c r="G10743" s="227" t="s">
        <v>3106</v>
      </c>
      <c r="H10743" s="228" t="s">
        <v>19904</v>
      </c>
      <c r="I10743" s="228" t="s">
        <v>25032</v>
      </c>
      <c r="J10743" s="201" t="str">
        <f t="shared" si="335"/>
        <v>9999</v>
      </c>
      <c r="K10743" s="228" t="s">
        <v>23203</v>
      </c>
      <c r="L10743" s="228" t="s">
        <v>23204</v>
      </c>
      <c r="M10743" s="229">
        <v>44806</v>
      </c>
      <c r="N10743" s="227" t="s">
        <v>19903</v>
      </c>
      <c r="O10743" s="243"/>
      <c r="P10743" s="227" t="s">
        <v>20061</v>
      </c>
      <c r="Q10743" s="243"/>
      <c r="S10743" s="354"/>
    </row>
    <row r="10744" spans="1:19" s="245" customFormat="1" ht="13.15" customHeight="1">
      <c r="A10744" s="245" t="str">
        <f t="shared" si="336"/>
        <v>3867319011427475599</v>
      </c>
      <c r="B10744" s="217" t="s">
        <v>19891</v>
      </c>
      <c r="C10744" s="227" t="s">
        <v>25039</v>
      </c>
      <c r="D10744" s="227" t="s">
        <v>3106</v>
      </c>
      <c r="E10744" s="227" t="s">
        <v>25040</v>
      </c>
      <c r="F10744" s="227" t="s">
        <v>3106</v>
      </c>
      <c r="G10744" s="227" t="s">
        <v>3106</v>
      </c>
      <c r="H10744" s="228" t="s">
        <v>19904</v>
      </c>
      <c r="I10744" s="228" t="s">
        <v>25041</v>
      </c>
      <c r="J10744" s="201" t="str">
        <f t="shared" si="335"/>
        <v>9999</v>
      </c>
      <c r="K10744" s="228" t="s">
        <v>23203</v>
      </c>
      <c r="L10744" s="228" t="s">
        <v>23204</v>
      </c>
      <c r="M10744" s="229">
        <v>44806</v>
      </c>
      <c r="N10744" s="227" t="s">
        <v>19903</v>
      </c>
      <c r="O10744" s="243"/>
      <c r="P10744" s="227" t="s">
        <v>19975</v>
      </c>
      <c r="Q10744" s="243"/>
      <c r="S10744" s="354"/>
    </row>
    <row r="10745" spans="1:19" s="245" customFormat="1" ht="13.15" customHeight="1">
      <c r="A10745" s="245" t="str">
        <f t="shared" si="336"/>
        <v>3867319021427475599</v>
      </c>
      <c r="B10745" s="217" t="s">
        <v>19891</v>
      </c>
      <c r="C10745" s="227" t="s">
        <v>25039</v>
      </c>
      <c r="D10745" s="227" t="s">
        <v>3106</v>
      </c>
      <c r="E10745" s="227" t="s">
        <v>25042</v>
      </c>
      <c r="F10745" s="227" t="s">
        <v>3106</v>
      </c>
      <c r="G10745" s="227" t="s">
        <v>3106</v>
      </c>
      <c r="H10745" s="228" t="s">
        <v>19904</v>
      </c>
      <c r="I10745" s="228" t="s">
        <v>25041</v>
      </c>
      <c r="J10745" s="201" t="str">
        <f t="shared" si="335"/>
        <v>9999</v>
      </c>
      <c r="K10745" s="228" t="s">
        <v>23203</v>
      </c>
      <c r="L10745" s="228" t="s">
        <v>23204</v>
      </c>
      <c r="M10745" s="229">
        <v>44806</v>
      </c>
      <c r="N10745" s="227" t="s">
        <v>19903</v>
      </c>
      <c r="O10745" s="243"/>
      <c r="P10745" s="227" t="s">
        <v>19975</v>
      </c>
      <c r="Q10745" s="243"/>
      <c r="S10745" s="354"/>
    </row>
    <row r="10746" spans="1:19" s="245" customFormat="1" ht="13.15" customHeight="1">
      <c r="A10746" s="245" t="str">
        <f t="shared" si="336"/>
        <v>4300048011427545540</v>
      </c>
      <c r="B10746" s="217" t="s">
        <v>19891</v>
      </c>
      <c r="C10746" s="227" t="s">
        <v>25043</v>
      </c>
      <c r="D10746" s="227" t="s">
        <v>3106</v>
      </c>
      <c r="E10746" s="227" t="s">
        <v>25044</v>
      </c>
      <c r="F10746" s="227" t="s">
        <v>3106</v>
      </c>
      <c r="G10746" s="227" t="s">
        <v>3106</v>
      </c>
      <c r="H10746" s="228" t="s">
        <v>19994</v>
      </c>
      <c r="I10746" s="228" t="s">
        <v>25045</v>
      </c>
      <c r="J10746" s="201" t="str">
        <f t="shared" si="335"/>
        <v>9999</v>
      </c>
      <c r="K10746" s="228" t="s">
        <v>23203</v>
      </c>
      <c r="L10746" s="228" t="s">
        <v>23204</v>
      </c>
      <c r="M10746" s="229">
        <v>44806</v>
      </c>
      <c r="N10746" s="227" t="s">
        <v>19993</v>
      </c>
      <c r="O10746" s="243"/>
      <c r="P10746" s="227" t="s">
        <v>19780</v>
      </c>
      <c r="Q10746" s="243"/>
      <c r="S10746" s="354"/>
    </row>
    <row r="10747" spans="1:19" s="245" customFormat="1" ht="13.15" customHeight="1">
      <c r="A10747" s="245" t="str">
        <f t="shared" si="336"/>
        <v>1656845011437254521</v>
      </c>
      <c r="B10747" s="217" t="s">
        <v>19891</v>
      </c>
      <c r="C10747" s="227" t="s">
        <v>25046</v>
      </c>
      <c r="D10747" s="227" t="s">
        <v>3106</v>
      </c>
      <c r="E10747" s="227" t="s">
        <v>25047</v>
      </c>
      <c r="F10747" s="227" t="s">
        <v>3106</v>
      </c>
      <c r="G10747" s="227" t="s">
        <v>3106</v>
      </c>
      <c r="H10747" s="228" t="s">
        <v>19904</v>
      </c>
      <c r="I10747" s="228" t="s">
        <v>25048</v>
      </c>
      <c r="J10747" s="201" t="str">
        <f t="shared" si="335"/>
        <v>9999</v>
      </c>
      <c r="K10747" s="228" t="s">
        <v>23203</v>
      </c>
      <c r="L10747" s="228" t="s">
        <v>23204</v>
      </c>
      <c r="M10747" s="229">
        <v>44806</v>
      </c>
      <c r="N10747" s="227" t="s">
        <v>19903</v>
      </c>
      <c r="O10747" s="243"/>
      <c r="P10747" s="227" t="s">
        <v>25049</v>
      </c>
      <c r="Q10747" s="243"/>
      <c r="S10747" s="354"/>
    </row>
    <row r="10748" spans="1:19" s="245" customFormat="1" ht="13.15" customHeight="1">
      <c r="A10748" s="245" t="str">
        <f t="shared" si="336"/>
        <v>1656845021437254521</v>
      </c>
      <c r="B10748" s="217" t="s">
        <v>19891</v>
      </c>
      <c r="C10748" s="227" t="s">
        <v>25046</v>
      </c>
      <c r="D10748" s="227" t="s">
        <v>3106</v>
      </c>
      <c r="E10748" s="227" t="s">
        <v>25050</v>
      </c>
      <c r="F10748" s="227" t="s">
        <v>3106</v>
      </c>
      <c r="G10748" s="227" t="s">
        <v>3106</v>
      </c>
      <c r="H10748" s="228" t="s">
        <v>19904</v>
      </c>
      <c r="I10748" s="228" t="s">
        <v>25048</v>
      </c>
      <c r="J10748" s="201" t="str">
        <f t="shared" si="335"/>
        <v>9999</v>
      </c>
      <c r="K10748" s="228" t="s">
        <v>23203</v>
      </c>
      <c r="L10748" s="228" t="s">
        <v>23204</v>
      </c>
      <c r="M10748" s="229">
        <v>44806</v>
      </c>
      <c r="N10748" s="227" t="s">
        <v>19903</v>
      </c>
      <c r="O10748" s="243"/>
      <c r="P10748" s="227" t="s">
        <v>25049</v>
      </c>
      <c r="Q10748" s="243"/>
      <c r="S10748" s="354"/>
    </row>
    <row r="10749" spans="1:19" s="245" customFormat="1" ht="13.15" customHeight="1">
      <c r="A10749" s="245" t="str">
        <f t="shared" si="336"/>
        <v>1656845031437254521</v>
      </c>
      <c r="B10749" s="217" t="s">
        <v>19891</v>
      </c>
      <c r="C10749" s="227" t="s">
        <v>25046</v>
      </c>
      <c r="D10749" s="227" t="s">
        <v>3106</v>
      </c>
      <c r="E10749" s="227" t="s">
        <v>25051</v>
      </c>
      <c r="F10749" s="227" t="s">
        <v>3106</v>
      </c>
      <c r="G10749" s="227" t="s">
        <v>3106</v>
      </c>
      <c r="H10749" s="228" t="s">
        <v>19904</v>
      </c>
      <c r="I10749" s="228" t="s">
        <v>25048</v>
      </c>
      <c r="J10749" s="201" t="str">
        <f t="shared" si="335"/>
        <v>9999</v>
      </c>
      <c r="K10749" s="228" t="s">
        <v>23203</v>
      </c>
      <c r="L10749" s="228" t="s">
        <v>23204</v>
      </c>
      <c r="M10749" s="229">
        <v>44806</v>
      </c>
      <c r="N10749" s="227" t="s">
        <v>19903</v>
      </c>
      <c r="O10749" s="243"/>
      <c r="P10749" s="227" t="s">
        <v>25049</v>
      </c>
      <c r="Q10749" s="243"/>
      <c r="S10749" s="354"/>
    </row>
    <row r="10750" spans="1:19" s="245" customFormat="1" ht="13.15" customHeight="1">
      <c r="A10750" s="245" t="str">
        <f t="shared" si="336"/>
        <v>1656845041437254521</v>
      </c>
      <c r="B10750" s="217" t="s">
        <v>19891</v>
      </c>
      <c r="C10750" s="227" t="s">
        <v>25046</v>
      </c>
      <c r="D10750" s="227" t="s">
        <v>3106</v>
      </c>
      <c r="E10750" s="227" t="s">
        <v>25052</v>
      </c>
      <c r="F10750" s="227" t="s">
        <v>3106</v>
      </c>
      <c r="G10750" s="227" t="s">
        <v>3106</v>
      </c>
      <c r="H10750" s="228" t="s">
        <v>19904</v>
      </c>
      <c r="I10750" s="228" t="s">
        <v>25048</v>
      </c>
      <c r="J10750" s="201" t="str">
        <f t="shared" si="335"/>
        <v>9999</v>
      </c>
      <c r="K10750" s="228" t="s">
        <v>23203</v>
      </c>
      <c r="L10750" s="228" t="s">
        <v>23204</v>
      </c>
      <c r="M10750" s="229">
        <v>44806</v>
      </c>
      <c r="N10750" s="227" t="s">
        <v>19903</v>
      </c>
      <c r="O10750" s="243"/>
      <c r="P10750" s="227" t="s">
        <v>25049</v>
      </c>
      <c r="Q10750" s="243"/>
      <c r="S10750" s="354"/>
    </row>
    <row r="10751" spans="1:19" s="245" customFormat="1" ht="13.15" customHeight="1">
      <c r="A10751" s="245" t="str">
        <f t="shared" si="336"/>
        <v>1656845051437254521</v>
      </c>
      <c r="B10751" s="217" t="s">
        <v>19891</v>
      </c>
      <c r="C10751" s="227" t="s">
        <v>25046</v>
      </c>
      <c r="D10751" s="227" t="s">
        <v>3106</v>
      </c>
      <c r="E10751" s="227" t="s">
        <v>25053</v>
      </c>
      <c r="F10751" s="227" t="s">
        <v>3106</v>
      </c>
      <c r="G10751" s="227" t="s">
        <v>3106</v>
      </c>
      <c r="H10751" s="228" t="s">
        <v>19904</v>
      </c>
      <c r="I10751" s="228" t="s">
        <v>25048</v>
      </c>
      <c r="J10751" s="201" t="str">
        <f t="shared" si="335"/>
        <v>9999</v>
      </c>
      <c r="K10751" s="228" t="s">
        <v>23203</v>
      </c>
      <c r="L10751" s="228" t="s">
        <v>23204</v>
      </c>
      <c r="M10751" s="229">
        <v>44806</v>
      </c>
      <c r="N10751" s="227" t="s">
        <v>19903</v>
      </c>
      <c r="O10751" s="243"/>
      <c r="P10751" s="227" t="s">
        <v>25049</v>
      </c>
      <c r="Q10751" s="243"/>
      <c r="S10751" s="354"/>
    </row>
    <row r="10752" spans="1:19" s="245" customFormat="1" ht="13.15" customHeight="1">
      <c r="A10752" s="245" t="str">
        <f t="shared" si="336"/>
        <v>1656845061437254521</v>
      </c>
      <c r="B10752" s="217" t="s">
        <v>19891</v>
      </c>
      <c r="C10752" s="227" t="s">
        <v>25046</v>
      </c>
      <c r="D10752" s="227" t="s">
        <v>3106</v>
      </c>
      <c r="E10752" s="227" t="s">
        <v>25054</v>
      </c>
      <c r="F10752" s="227" t="s">
        <v>3106</v>
      </c>
      <c r="G10752" s="227" t="s">
        <v>3106</v>
      </c>
      <c r="H10752" s="228" t="s">
        <v>19904</v>
      </c>
      <c r="I10752" s="228" t="s">
        <v>25048</v>
      </c>
      <c r="J10752" s="201" t="str">
        <f t="shared" si="335"/>
        <v>9999</v>
      </c>
      <c r="K10752" s="228" t="s">
        <v>23203</v>
      </c>
      <c r="L10752" s="228" t="s">
        <v>23204</v>
      </c>
      <c r="M10752" s="229">
        <v>44806</v>
      </c>
      <c r="N10752" s="227" t="s">
        <v>19903</v>
      </c>
      <c r="O10752" s="243"/>
      <c r="P10752" s="227" t="s">
        <v>25049</v>
      </c>
      <c r="Q10752" s="243"/>
      <c r="S10752" s="354"/>
    </row>
    <row r="10753" spans="1:19" s="245" customFormat="1" ht="13.15" customHeight="1">
      <c r="A10753" s="245" t="str">
        <f t="shared" si="336"/>
        <v>1656845071437254521</v>
      </c>
      <c r="B10753" s="217" t="s">
        <v>19891</v>
      </c>
      <c r="C10753" s="227" t="s">
        <v>25046</v>
      </c>
      <c r="D10753" s="227" t="s">
        <v>3106</v>
      </c>
      <c r="E10753" s="227" t="s">
        <v>25055</v>
      </c>
      <c r="F10753" s="227" t="s">
        <v>3106</v>
      </c>
      <c r="G10753" s="227" t="s">
        <v>3106</v>
      </c>
      <c r="H10753" s="228" t="s">
        <v>19904</v>
      </c>
      <c r="I10753" s="228" t="s">
        <v>25048</v>
      </c>
      <c r="J10753" s="201" t="str">
        <f t="shared" si="335"/>
        <v>9999</v>
      </c>
      <c r="K10753" s="228" t="s">
        <v>23203</v>
      </c>
      <c r="L10753" s="228" t="s">
        <v>23204</v>
      </c>
      <c r="M10753" s="229">
        <v>44806</v>
      </c>
      <c r="N10753" s="227" t="s">
        <v>19903</v>
      </c>
      <c r="O10753" s="243"/>
      <c r="P10753" s="227" t="s">
        <v>25049</v>
      </c>
      <c r="Q10753" s="243"/>
      <c r="S10753" s="354"/>
    </row>
    <row r="10754" spans="1:19" s="245" customFormat="1" ht="13.15" customHeight="1">
      <c r="A10754" s="245" t="str">
        <f t="shared" si="336"/>
        <v>1252553051437362092</v>
      </c>
      <c r="B10754" s="217" t="s">
        <v>19891</v>
      </c>
      <c r="C10754" s="227" t="s">
        <v>25056</v>
      </c>
      <c r="D10754" s="227" t="s">
        <v>3106</v>
      </c>
      <c r="E10754" s="227" t="s">
        <v>25057</v>
      </c>
      <c r="F10754" s="227" t="s">
        <v>3106</v>
      </c>
      <c r="G10754" s="227" t="s">
        <v>3106</v>
      </c>
      <c r="H10754" s="228" t="s">
        <v>19904</v>
      </c>
      <c r="I10754" s="228" t="s">
        <v>25058</v>
      </c>
      <c r="J10754" s="201" t="str">
        <f t="shared" si="335"/>
        <v>9999</v>
      </c>
      <c r="K10754" s="228" t="s">
        <v>23203</v>
      </c>
      <c r="L10754" s="228" t="s">
        <v>23204</v>
      </c>
      <c r="M10754" s="229">
        <v>44806</v>
      </c>
      <c r="N10754" s="227" t="s">
        <v>19903</v>
      </c>
      <c r="O10754" s="243"/>
      <c r="P10754" s="227" t="s">
        <v>19905</v>
      </c>
      <c r="Q10754" s="243"/>
      <c r="S10754" s="354"/>
    </row>
    <row r="10755" spans="1:19" s="245" customFormat="1" ht="13.15" customHeight="1">
      <c r="A10755" s="245" t="str">
        <f t="shared" si="336"/>
        <v>1252553061437362092</v>
      </c>
      <c r="B10755" s="217" t="s">
        <v>19891</v>
      </c>
      <c r="C10755" s="227" t="s">
        <v>25056</v>
      </c>
      <c r="D10755" s="227" t="s">
        <v>3106</v>
      </c>
      <c r="E10755" s="227" t="s">
        <v>25059</v>
      </c>
      <c r="F10755" s="227" t="s">
        <v>3106</v>
      </c>
      <c r="G10755" s="227" t="s">
        <v>3106</v>
      </c>
      <c r="H10755" s="228" t="s">
        <v>19904</v>
      </c>
      <c r="I10755" s="228" t="s">
        <v>25058</v>
      </c>
      <c r="J10755" s="201" t="str">
        <f t="shared" ref="J10755:J10818" si="337">B10755</f>
        <v>9999</v>
      </c>
      <c r="K10755" s="228" t="s">
        <v>23203</v>
      </c>
      <c r="L10755" s="228" t="s">
        <v>23204</v>
      </c>
      <c r="M10755" s="229">
        <v>44806</v>
      </c>
      <c r="N10755" s="227" t="s">
        <v>19903</v>
      </c>
      <c r="O10755" s="243"/>
      <c r="P10755" s="227" t="s">
        <v>19905</v>
      </c>
      <c r="Q10755" s="243"/>
      <c r="S10755" s="354"/>
    </row>
    <row r="10756" spans="1:19" s="245" customFormat="1" ht="13.15" customHeight="1">
      <c r="A10756" s="245" t="str">
        <f t="shared" si="336"/>
        <v>1252553071437362092</v>
      </c>
      <c r="B10756" s="217" t="s">
        <v>19891</v>
      </c>
      <c r="C10756" s="227" t="s">
        <v>25056</v>
      </c>
      <c r="D10756" s="227" t="s">
        <v>3106</v>
      </c>
      <c r="E10756" s="227" t="s">
        <v>25060</v>
      </c>
      <c r="F10756" s="227" t="s">
        <v>3106</v>
      </c>
      <c r="G10756" s="227" t="s">
        <v>3106</v>
      </c>
      <c r="H10756" s="228" t="s">
        <v>19904</v>
      </c>
      <c r="I10756" s="228" t="s">
        <v>25058</v>
      </c>
      <c r="J10756" s="201" t="str">
        <f t="shared" si="337"/>
        <v>9999</v>
      </c>
      <c r="K10756" s="228" t="s">
        <v>23203</v>
      </c>
      <c r="L10756" s="228" t="s">
        <v>23204</v>
      </c>
      <c r="M10756" s="229">
        <v>44806</v>
      </c>
      <c r="N10756" s="227" t="s">
        <v>19903</v>
      </c>
      <c r="O10756" s="243"/>
      <c r="P10756" s="227" t="s">
        <v>23760</v>
      </c>
      <c r="Q10756" s="243"/>
      <c r="S10756" s="354"/>
    </row>
    <row r="10757" spans="1:19" s="245" customFormat="1" ht="13.15" customHeight="1">
      <c r="A10757" s="245" t="str">
        <f t="shared" si="336"/>
        <v>1252553081437362092</v>
      </c>
      <c r="B10757" s="217" t="s">
        <v>19891</v>
      </c>
      <c r="C10757" s="227" t="s">
        <v>25056</v>
      </c>
      <c r="D10757" s="227" t="s">
        <v>3106</v>
      </c>
      <c r="E10757" s="227" t="s">
        <v>25061</v>
      </c>
      <c r="F10757" s="227" t="s">
        <v>3106</v>
      </c>
      <c r="G10757" s="227" t="s">
        <v>3106</v>
      </c>
      <c r="H10757" s="228" t="s">
        <v>19904</v>
      </c>
      <c r="I10757" s="228" t="s">
        <v>25058</v>
      </c>
      <c r="J10757" s="201" t="str">
        <f t="shared" si="337"/>
        <v>9999</v>
      </c>
      <c r="K10757" s="228" t="s">
        <v>23203</v>
      </c>
      <c r="L10757" s="228" t="s">
        <v>23204</v>
      </c>
      <c r="M10757" s="229">
        <v>44806</v>
      </c>
      <c r="N10757" s="227" t="s">
        <v>19903</v>
      </c>
      <c r="O10757" s="243"/>
      <c r="P10757" s="227" t="s">
        <v>23760</v>
      </c>
      <c r="Q10757" s="243"/>
      <c r="S10757" s="354"/>
    </row>
    <row r="10758" spans="1:19" s="245" customFormat="1" ht="13.15" customHeight="1">
      <c r="A10758" s="245" t="str">
        <f t="shared" si="336"/>
        <v>1252553091437362092</v>
      </c>
      <c r="B10758" s="217" t="s">
        <v>19891</v>
      </c>
      <c r="C10758" s="227" t="s">
        <v>25056</v>
      </c>
      <c r="D10758" s="227" t="s">
        <v>3106</v>
      </c>
      <c r="E10758" s="227" t="s">
        <v>25062</v>
      </c>
      <c r="F10758" s="227" t="s">
        <v>3106</v>
      </c>
      <c r="G10758" s="227" t="s">
        <v>3106</v>
      </c>
      <c r="H10758" s="228" t="s">
        <v>19904</v>
      </c>
      <c r="I10758" s="228" t="s">
        <v>25058</v>
      </c>
      <c r="J10758" s="201" t="str">
        <f t="shared" si="337"/>
        <v>9999</v>
      </c>
      <c r="K10758" s="228" t="s">
        <v>23203</v>
      </c>
      <c r="L10758" s="228" t="s">
        <v>23204</v>
      </c>
      <c r="M10758" s="229">
        <v>44806</v>
      </c>
      <c r="N10758" s="227" t="s">
        <v>19903</v>
      </c>
      <c r="O10758" s="243"/>
      <c r="P10758" s="227" t="s">
        <v>19905</v>
      </c>
      <c r="Q10758" s="243"/>
      <c r="S10758" s="354"/>
    </row>
    <row r="10759" spans="1:19" s="245" customFormat="1" ht="13.15" customHeight="1">
      <c r="A10759" s="245" t="str">
        <f t="shared" si="336"/>
        <v>1252553101437362092</v>
      </c>
      <c r="B10759" s="217" t="s">
        <v>19891</v>
      </c>
      <c r="C10759" s="227" t="s">
        <v>25056</v>
      </c>
      <c r="D10759" s="227" t="s">
        <v>3106</v>
      </c>
      <c r="E10759" s="227" t="s">
        <v>25063</v>
      </c>
      <c r="F10759" s="227" t="s">
        <v>3106</v>
      </c>
      <c r="G10759" s="227" t="s">
        <v>3106</v>
      </c>
      <c r="H10759" s="228" t="s">
        <v>19904</v>
      </c>
      <c r="I10759" s="228" t="s">
        <v>25058</v>
      </c>
      <c r="J10759" s="201" t="str">
        <f t="shared" si="337"/>
        <v>9999</v>
      </c>
      <c r="K10759" s="228" t="s">
        <v>23203</v>
      </c>
      <c r="L10759" s="228" t="s">
        <v>23204</v>
      </c>
      <c r="M10759" s="229">
        <v>44806</v>
      </c>
      <c r="N10759" s="227" t="s">
        <v>19903</v>
      </c>
      <c r="O10759" s="243"/>
      <c r="P10759" s="227" t="s">
        <v>19905</v>
      </c>
      <c r="Q10759" s="243"/>
      <c r="S10759" s="354"/>
    </row>
    <row r="10760" spans="1:19" s="245" customFormat="1" ht="13.15" customHeight="1">
      <c r="A10760" s="245" t="str">
        <f t="shared" si="336"/>
        <v>3136087011437390614</v>
      </c>
      <c r="B10760" s="217" t="s">
        <v>19891</v>
      </c>
      <c r="C10760" s="227" t="s">
        <v>25064</v>
      </c>
      <c r="D10760" s="227" t="s">
        <v>3106</v>
      </c>
      <c r="E10760" s="227" t="s">
        <v>25065</v>
      </c>
      <c r="F10760" s="227" t="s">
        <v>3106</v>
      </c>
      <c r="G10760" s="227" t="s">
        <v>3106</v>
      </c>
      <c r="H10760" s="228" t="s">
        <v>23524</v>
      </c>
      <c r="I10760" s="228" t="s">
        <v>25066</v>
      </c>
      <c r="J10760" s="201" t="str">
        <f t="shared" si="337"/>
        <v>9999</v>
      </c>
      <c r="K10760" s="228" t="s">
        <v>23203</v>
      </c>
      <c r="L10760" s="228" t="s">
        <v>23204</v>
      </c>
      <c r="M10760" s="229">
        <v>44806</v>
      </c>
      <c r="N10760" s="227" t="s">
        <v>23526</v>
      </c>
      <c r="O10760" s="243"/>
      <c r="P10760" s="227" t="s">
        <v>23552</v>
      </c>
      <c r="Q10760" s="243"/>
      <c r="S10760" s="354"/>
    </row>
    <row r="10761" spans="1:19" s="245" customFormat="1" ht="13.15" customHeight="1">
      <c r="A10761" s="245" t="str">
        <f t="shared" si="336"/>
        <v>3136087021437390614</v>
      </c>
      <c r="B10761" s="217" t="s">
        <v>19891</v>
      </c>
      <c r="C10761" s="227" t="s">
        <v>25064</v>
      </c>
      <c r="D10761" s="227" t="s">
        <v>3106</v>
      </c>
      <c r="E10761" s="227" t="s">
        <v>25067</v>
      </c>
      <c r="F10761" s="227" t="s">
        <v>3106</v>
      </c>
      <c r="G10761" s="227" t="s">
        <v>3106</v>
      </c>
      <c r="H10761" s="228" t="s">
        <v>23524</v>
      </c>
      <c r="I10761" s="228" t="s">
        <v>25066</v>
      </c>
      <c r="J10761" s="201" t="str">
        <f t="shared" si="337"/>
        <v>9999</v>
      </c>
      <c r="K10761" s="228" t="s">
        <v>23203</v>
      </c>
      <c r="L10761" s="228" t="s">
        <v>23204</v>
      </c>
      <c r="M10761" s="229">
        <v>44806</v>
      </c>
      <c r="N10761" s="227" t="s">
        <v>23526</v>
      </c>
      <c r="O10761" s="243"/>
      <c r="P10761" s="227" t="s">
        <v>23552</v>
      </c>
      <c r="Q10761" s="243"/>
      <c r="S10761" s="354"/>
    </row>
    <row r="10762" spans="1:19" s="245" customFormat="1" ht="13.15" customHeight="1">
      <c r="A10762" s="245" t="str">
        <f t="shared" si="336"/>
        <v>3136087031437390614</v>
      </c>
      <c r="B10762" s="217" t="s">
        <v>19891</v>
      </c>
      <c r="C10762" s="227" t="s">
        <v>25064</v>
      </c>
      <c r="D10762" s="227" t="s">
        <v>3106</v>
      </c>
      <c r="E10762" s="227" t="s">
        <v>25068</v>
      </c>
      <c r="F10762" s="227" t="s">
        <v>3106</v>
      </c>
      <c r="G10762" s="227" t="s">
        <v>3106</v>
      </c>
      <c r="H10762" s="228" t="s">
        <v>23524</v>
      </c>
      <c r="I10762" s="228" t="s">
        <v>25066</v>
      </c>
      <c r="J10762" s="201" t="str">
        <f t="shared" si="337"/>
        <v>9999</v>
      </c>
      <c r="K10762" s="228" t="s">
        <v>23203</v>
      </c>
      <c r="L10762" s="228" t="s">
        <v>23204</v>
      </c>
      <c r="M10762" s="229">
        <v>44806</v>
      </c>
      <c r="N10762" s="227" t="s">
        <v>23526</v>
      </c>
      <c r="O10762" s="243"/>
      <c r="P10762" s="227" t="s">
        <v>23552</v>
      </c>
      <c r="Q10762" s="243"/>
      <c r="S10762" s="354"/>
    </row>
    <row r="10763" spans="1:19" s="245" customFormat="1" ht="13.15" customHeight="1">
      <c r="A10763" s="245" t="str">
        <f t="shared" si="336"/>
        <v>3582348011437400082</v>
      </c>
      <c r="B10763" s="217" t="s">
        <v>19891</v>
      </c>
      <c r="C10763" s="227" t="s">
        <v>25069</v>
      </c>
      <c r="D10763" s="227" t="s">
        <v>3106</v>
      </c>
      <c r="E10763" s="227" t="s">
        <v>25070</v>
      </c>
      <c r="F10763" s="227" t="s">
        <v>3106</v>
      </c>
      <c r="G10763" s="227" t="s">
        <v>3106</v>
      </c>
      <c r="H10763" s="228" t="s">
        <v>19904</v>
      </c>
      <c r="I10763" s="228" t="s">
        <v>25071</v>
      </c>
      <c r="J10763" s="201" t="str">
        <f t="shared" si="337"/>
        <v>9999</v>
      </c>
      <c r="K10763" s="228" t="s">
        <v>23203</v>
      </c>
      <c r="L10763" s="228" t="s">
        <v>23204</v>
      </c>
      <c r="M10763" s="229">
        <v>44806</v>
      </c>
      <c r="N10763" s="227" t="s">
        <v>19903</v>
      </c>
      <c r="O10763" s="243"/>
      <c r="P10763" s="227" t="s">
        <v>19903</v>
      </c>
      <c r="Q10763" s="243"/>
      <c r="S10763" s="354"/>
    </row>
    <row r="10764" spans="1:19" s="245" customFormat="1" ht="13.15" customHeight="1">
      <c r="A10764" s="245" t="str">
        <f t="shared" si="336"/>
        <v>3582348021437400082</v>
      </c>
      <c r="B10764" s="217" t="s">
        <v>19891</v>
      </c>
      <c r="C10764" s="227" t="s">
        <v>25069</v>
      </c>
      <c r="D10764" s="227" t="s">
        <v>3106</v>
      </c>
      <c r="E10764" s="227" t="s">
        <v>25072</v>
      </c>
      <c r="F10764" s="227" t="s">
        <v>3106</v>
      </c>
      <c r="G10764" s="227" t="s">
        <v>3106</v>
      </c>
      <c r="H10764" s="228" t="s">
        <v>19904</v>
      </c>
      <c r="I10764" s="228" t="s">
        <v>25071</v>
      </c>
      <c r="J10764" s="201" t="str">
        <f t="shared" si="337"/>
        <v>9999</v>
      </c>
      <c r="K10764" s="228" t="s">
        <v>23203</v>
      </c>
      <c r="L10764" s="228" t="s">
        <v>23204</v>
      </c>
      <c r="M10764" s="229">
        <v>44806</v>
      </c>
      <c r="N10764" s="227" t="s">
        <v>19903</v>
      </c>
      <c r="O10764" s="243"/>
      <c r="P10764" s="227" t="s">
        <v>19903</v>
      </c>
      <c r="Q10764" s="243"/>
      <c r="S10764" s="354"/>
    </row>
    <row r="10765" spans="1:19" s="245" customFormat="1" ht="13.15" customHeight="1">
      <c r="A10765" s="245" t="str">
        <f t="shared" si="336"/>
        <v>3582348031437400082</v>
      </c>
      <c r="B10765" s="217" t="s">
        <v>19891</v>
      </c>
      <c r="C10765" s="227" t="s">
        <v>25069</v>
      </c>
      <c r="D10765" s="227" t="s">
        <v>3106</v>
      </c>
      <c r="E10765" s="227" t="s">
        <v>25073</v>
      </c>
      <c r="F10765" s="227" t="s">
        <v>3106</v>
      </c>
      <c r="G10765" s="227" t="s">
        <v>3106</v>
      </c>
      <c r="H10765" s="228" t="s">
        <v>19904</v>
      </c>
      <c r="I10765" s="228" t="s">
        <v>25071</v>
      </c>
      <c r="J10765" s="201" t="str">
        <f t="shared" si="337"/>
        <v>9999</v>
      </c>
      <c r="K10765" s="228" t="s">
        <v>23203</v>
      </c>
      <c r="L10765" s="228" t="s">
        <v>23204</v>
      </c>
      <c r="M10765" s="229">
        <v>44806</v>
      </c>
      <c r="N10765" s="227" t="s">
        <v>19903</v>
      </c>
      <c r="O10765" s="243"/>
      <c r="P10765" s="227" t="s">
        <v>19903</v>
      </c>
      <c r="Q10765" s="243"/>
      <c r="S10765" s="354"/>
    </row>
    <row r="10766" spans="1:19" s="245" customFormat="1" ht="13.15" customHeight="1">
      <c r="A10766" s="245" t="str">
        <f t="shared" si="336"/>
        <v>3582348041437400082</v>
      </c>
      <c r="B10766" s="217" t="s">
        <v>19891</v>
      </c>
      <c r="C10766" s="227" t="s">
        <v>25069</v>
      </c>
      <c r="D10766" s="227" t="s">
        <v>3106</v>
      </c>
      <c r="E10766" s="227" t="s">
        <v>25074</v>
      </c>
      <c r="F10766" s="227" t="s">
        <v>3106</v>
      </c>
      <c r="G10766" s="227" t="s">
        <v>3106</v>
      </c>
      <c r="H10766" s="228" t="s">
        <v>19904</v>
      </c>
      <c r="I10766" s="228" t="s">
        <v>25071</v>
      </c>
      <c r="J10766" s="201" t="str">
        <f t="shared" si="337"/>
        <v>9999</v>
      </c>
      <c r="K10766" s="228" t="s">
        <v>23203</v>
      </c>
      <c r="L10766" s="228" t="s">
        <v>23204</v>
      </c>
      <c r="M10766" s="229">
        <v>44806</v>
      </c>
      <c r="N10766" s="227" t="s">
        <v>19903</v>
      </c>
      <c r="O10766" s="243"/>
      <c r="P10766" s="227" t="s">
        <v>19903</v>
      </c>
      <c r="Q10766" s="243"/>
      <c r="S10766" s="354"/>
    </row>
    <row r="10767" spans="1:19" s="245" customFormat="1" ht="13.15" customHeight="1">
      <c r="A10767" s="245" t="str">
        <f t="shared" si="336"/>
        <v>3582348051437400082</v>
      </c>
      <c r="B10767" s="217" t="s">
        <v>19891</v>
      </c>
      <c r="C10767" s="227" t="s">
        <v>25069</v>
      </c>
      <c r="D10767" s="227" t="s">
        <v>3106</v>
      </c>
      <c r="E10767" s="227" t="s">
        <v>25075</v>
      </c>
      <c r="F10767" s="227" t="s">
        <v>3106</v>
      </c>
      <c r="G10767" s="227" t="s">
        <v>3106</v>
      </c>
      <c r="H10767" s="228" t="s">
        <v>19904</v>
      </c>
      <c r="I10767" s="228" t="s">
        <v>25071</v>
      </c>
      <c r="J10767" s="201" t="str">
        <f t="shared" si="337"/>
        <v>9999</v>
      </c>
      <c r="K10767" s="228" t="s">
        <v>23203</v>
      </c>
      <c r="L10767" s="228" t="s">
        <v>23204</v>
      </c>
      <c r="M10767" s="229">
        <v>44806</v>
      </c>
      <c r="N10767" s="227" t="s">
        <v>19903</v>
      </c>
      <c r="O10767" s="243"/>
      <c r="P10767" s="227" t="s">
        <v>19903</v>
      </c>
      <c r="Q10767" s="243"/>
      <c r="S10767" s="354"/>
    </row>
    <row r="10768" spans="1:19" s="245" customFormat="1" ht="13.15" customHeight="1">
      <c r="A10768" s="245" t="str">
        <f t="shared" si="336"/>
        <v>3582348061437400082</v>
      </c>
      <c r="B10768" s="217" t="s">
        <v>19891</v>
      </c>
      <c r="C10768" s="227" t="s">
        <v>25069</v>
      </c>
      <c r="D10768" s="227" t="s">
        <v>3106</v>
      </c>
      <c r="E10768" s="227" t="s">
        <v>25076</v>
      </c>
      <c r="F10768" s="227" t="s">
        <v>3106</v>
      </c>
      <c r="G10768" s="227" t="s">
        <v>3106</v>
      </c>
      <c r="H10768" s="228" t="s">
        <v>19904</v>
      </c>
      <c r="I10768" s="228" t="s">
        <v>25071</v>
      </c>
      <c r="J10768" s="201" t="str">
        <f t="shared" si="337"/>
        <v>9999</v>
      </c>
      <c r="K10768" s="228" t="s">
        <v>23203</v>
      </c>
      <c r="L10768" s="228" t="s">
        <v>23204</v>
      </c>
      <c r="M10768" s="229">
        <v>44806</v>
      </c>
      <c r="N10768" s="227" t="s">
        <v>19903</v>
      </c>
      <c r="O10768" s="243"/>
      <c r="P10768" s="227" t="s">
        <v>19903</v>
      </c>
      <c r="Q10768" s="243"/>
      <c r="S10768" s="354"/>
    </row>
    <row r="10769" spans="1:19" s="245" customFormat="1" ht="13.15" customHeight="1">
      <c r="A10769" s="245" t="str">
        <f t="shared" si="336"/>
        <v>4126237011437512282</v>
      </c>
      <c r="B10769" s="217" t="s">
        <v>19891</v>
      </c>
      <c r="C10769" s="227" t="s">
        <v>25077</v>
      </c>
      <c r="D10769" s="227" t="s">
        <v>3106</v>
      </c>
      <c r="E10769" s="227" t="s">
        <v>25078</v>
      </c>
      <c r="F10769" s="227" t="s">
        <v>3106</v>
      </c>
      <c r="G10769" s="227" t="s">
        <v>3106</v>
      </c>
      <c r="H10769" s="228" t="s">
        <v>19904</v>
      </c>
      <c r="I10769" s="228" t="s">
        <v>25079</v>
      </c>
      <c r="J10769" s="201" t="str">
        <f t="shared" si="337"/>
        <v>9999</v>
      </c>
      <c r="K10769" s="228" t="s">
        <v>23203</v>
      </c>
      <c r="L10769" s="228" t="s">
        <v>23204</v>
      </c>
      <c r="M10769" s="229">
        <v>44806</v>
      </c>
      <c r="N10769" s="227" t="s">
        <v>19903</v>
      </c>
      <c r="O10769" s="243"/>
      <c r="P10769" s="227" t="s">
        <v>19975</v>
      </c>
      <c r="Q10769" s="243"/>
      <c r="S10769" s="354"/>
    </row>
    <row r="10770" spans="1:19" s="245" customFormat="1" ht="13.15" customHeight="1">
      <c r="A10770" s="245" t="str">
        <f t="shared" si="336"/>
        <v>4126237021437512282</v>
      </c>
      <c r="B10770" s="217" t="s">
        <v>19891</v>
      </c>
      <c r="C10770" s="227" t="s">
        <v>25077</v>
      </c>
      <c r="D10770" s="227" t="s">
        <v>3106</v>
      </c>
      <c r="E10770" s="227" t="s">
        <v>25080</v>
      </c>
      <c r="F10770" s="227" t="s">
        <v>3106</v>
      </c>
      <c r="G10770" s="227" t="s">
        <v>3106</v>
      </c>
      <c r="H10770" s="228" t="s">
        <v>19904</v>
      </c>
      <c r="I10770" s="228" t="s">
        <v>25079</v>
      </c>
      <c r="J10770" s="201" t="str">
        <f t="shared" si="337"/>
        <v>9999</v>
      </c>
      <c r="K10770" s="228" t="s">
        <v>23203</v>
      </c>
      <c r="L10770" s="228" t="s">
        <v>23204</v>
      </c>
      <c r="M10770" s="229">
        <v>44806</v>
      </c>
      <c r="N10770" s="227" t="s">
        <v>19903</v>
      </c>
      <c r="O10770" s="243"/>
      <c r="P10770" s="227" t="s">
        <v>19975</v>
      </c>
      <c r="Q10770" s="243"/>
      <c r="S10770" s="354"/>
    </row>
    <row r="10771" spans="1:19" s="245" customFormat="1" ht="13.15" customHeight="1">
      <c r="A10771" s="245" t="str">
        <f t="shared" si="336"/>
        <v>4126237031437512282</v>
      </c>
      <c r="B10771" s="217" t="s">
        <v>19891</v>
      </c>
      <c r="C10771" s="227" t="s">
        <v>25077</v>
      </c>
      <c r="D10771" s="227" t="s">
        <v>3106</v>
      </c>
      <c r="E10771" s="227" t="s">
        <v>25081</v>
      </c>
      <c r="F10771" s="227" t="s">
        <v>3106</v>
      </c>
      <c r="G10771" s="227" t="s">
        <v>3106</v>
      </c>
      <c r="H10771" s="228" t="s">
        <v>19904</v>
      </c>
      <c r="I10771" s="228" t="s">
        <v>25079</v>
      </c>
      <c r="J10771" s="201" t="str">
        <f t="shared" si="337"/>
        <v>9999</v>
      </c>
      <c r="K10771" s="228" t="s">
        <v>23203</v>
      </c>
      <c r="L10771" s="228" t="s">
        <v>23204</v>
      </c>
      <c r="M10771" s="229">
        <v>44806</v>
      </c>
      <c r="N10771" s="227" t="s">
        <v>19903</v>
      </c>
      <c r="O10771" s="243"/>
      <c r="P10771" s="227" t="s">
        <v>19975</v>
      </c>
      <c r="Q10771" s="243"/>
      <c r="S10771" s="354"/>
    </row>
    <row r="10772" spans="1:19" s="245" customFormat="1" ht="13.15" customHeight="1">
      <c r="A10772" s="245" t="str">
        <f t="shared" si="336"/>
        <v>4126237041437512282</v>
      </c>
      <c r="B10772" s="217" t="s">
        <v>19891</v>
      </c>
      <c r="C10772" s="227" t="s">
        <v>25077</v>
      </c>
      <c r="D10772" s="227" t="s">
        <v>3106</v>
      </c>
      <c r="E10772" s="227" t="s">
        <v>25082</v>
      </c>
      <c r="F10772" s="227" t="s">
        <v>3106</v>
      </c>
      <c r="G10772" s="227" t="s">
        <v>3106</v>
      </c>
      <c r="H10772" s="228" t="s">
        <v>19904</v>
      </c>
      <c r="I10772" s="228" t="s">
        <v>25079</v>
      </c>
      <c r="J10772" s="201" t="str">
        <f t="shared" si="337"/>
        <v>9999</v>
      </c>
      <c r="K10772" s="228" t="s">
        <v>23203</v>
      </c>
      <c r="L10772" s="228" t="s">
        <v>23204</v>
      </c>
      <c r="M10772" s="229">
        <v>44806</v>
      </c>
      <c r="N10772" s="227" t="s">
        <v>19903</v>
      </c>
      <c r="O10772" s="243"/>
      <c r="P10772" s="227" t="s">
        <v>19975</v>
      </c>
      <c r="Q10772" s="243"/>
      <c r="S10772" s="354"/>
    </row>
    <row r="10773" spans="1:19" s="245" customFormat="1" ht="13.15" customHeight="1">
      <c r="A10773" s="245" t="str">
        <f t="shared" si="336"/>
        <v>4126237051437512282</v>
      </c>
      <c r="B10773" s="217" t="s">
        <v>19891</v>
      </c>
      <c r="C10773" s="227" t="s">
        <v>25077</v>
      </c>
      <c r="D10773" s="227" t="s">
        <v>3106</v>
      </c>
      <c r="E10773" s="227" t="s">
        <v>25083</v>
      </c>
      <c r="F10773" s="227" t="s">
        <v>3106</v>
      </c>
      <c r="G10773" s="227" t="s">
        <v>3106</v>
      </c>
      <c r="H10773" s="228" t="s">
        <v>19904</v>
      </c>
      <c r="I10773" s="228" t="s">
        <v>25079</v>
      </c>
      <c r="J10773" s="201" t="str">
        <f t="shared" si="337"/>
        <v>9999</v>
      </c>
      <c r="K10773" s="228" t="s">
        <v>23203</v>
      </c>
      <c r="L10773" s="228" t="s">
        <v>23204</v>
      </c>
      <c r="M10773" s="229">
        <v>44806</v>
      </c>
      <c r="N10773" s="227" t="s">
        <v>19903</v>
      </c>
      <c r="O10773" s="243"/>
      <c r="P10773" s="227" t="s">
        <v>19975</v>
      </c>
      <c r="Q10773" s="243"/>
      <c r="S10773" s="354"/>
    </row>
    <row r="10774" spans="1:19" s="245" customFormat="1" ht="13.15" customHeight="1">
      <c r="A10774" s="245" t="str">
        <f t="shared" si="336"/>
        <v>4126237061437512282</v>
      </c>
      <c r="B10774" s="217" t="s">
        <v>19891</v>
      </c>
      <c r="C10774" s="227" t="s">
        <v>25077</v>
      </c>
      <c r="D10774" s="227" t="s">
        <v>3106</v>
      </c>
      <c r="E10774" s="227" t="s">
        <v>25084</v>
      </c>
      <c r="F10774" s="227" t="s">
        <v>3106</v>
      </c>
      <c r="G10774" s="227" t="s">
        <v>3106</v>
      </c>
      <c r="H10774" s="228" t="s">
        <v>19904</v>
      </c>
      <c r="I10774" s="228" t="s">
        <v>25079</v>
      </c>
      <c r="J10774" s="201" t="str">
        <f t="shared" si="337"/>
        <v>9999</v>
      </c>
      <c r="K10774" s="228" t="s">
        <v>23203</v>
      </c>
      <c r="L10774" s="228" t="s">
        <v>23204</v>
      </c>
      <c r="M10774" s="229">
        <v>44806</v>
      </c>
      <c r="N10774" s="227" t="s">
        <v>19903</v>
      </c>
      <c r="O10774" s="243"/>
      <c r="P10774" s="227" t="s">
        <v>19975</v>
      </c>
      <c r="Q10774" s="243"/>
      <c r="S10774" s="354"/>
    </row>
    <row r="10775" spans="1:19" s="245" customFormat="1" ht="13.15" customHeight="1">
      <c r="A10775" s="245" t="str">
        <f t="shared" ref="A10775:A10838" si="338">E10775&amp;C10775</f>
        <v>1253239021447367818</v>
      </c>
      <c r="B10775" s="217" t="s">
        <v>19891</v>
      </c>
      <c r="C10775" s="227" t="s">
        <v>25085</v>
      </c>
      <c r="D10775" s="227" t="s">
        <v>3106</v>
      </c>
      <c r="E10775" s="227" t="s">
        <v>25086</v>
      </c>
      <c r="F10775" s="227" t="s">
        <v>3106</v>
      </c>
      <c r="G10775" s="227" t="s">
        <v>3106</v>
      </c>
      <c r="H10775" s="228" t="s">
        <v>19904</v>
      </c>
      <c r="I10775" s="228" t="s">
        <v>25087</v>
      </c>
      <c r="J10775" s="201" t="str">
        <f t="shared" si="337"/>
        <v>9999</v>
      </c>
      <c r="K10775" s="228" t="s">
        <v>23203</v>
      </c>
      <c r="L10775" s="228" t="s">
        <v>23204</v>
      </c>
      <c r="M10775" s="229">
        <v>44806</v>
      </c>
      <c r="N10775" s="227" t="s">
        <v>19903</v>
      </c>
      <c r="O10775" s="243"/>
      <c r="P10775" s="227" t="s">
        <v>19905</v>
      </c>
      <c r="Q10775" s="243"/>
      <c r="S10775" s="354"/>
    </row>
    <row r="10776" spans="1:19" s="245" customFormat="1" ht="13.15" customHeight="1">
      <c r="A10776" s="245" t="str">
        <f t="shared" si="338"/>
        <v>1253239031447367818</v>
      </c>
      <c r="B10776" s="217" t="s">
        <v>19891</v>
      </c>
      <c r="C10776" s="227" t="s">
        <v>25085</v>
      </c>
      <c r="D10776" s="227" t="s">
        <v>3106</v>
      </c>
      <c r="E10776" s="227" t="s">
        <v>25088</v>
      </c>
      <c r="F10776" s="227" t="s">
        <v>3106</v>
      </c>
      <c r="G10776" s="227" t="s">
        <v>3106</v>
      </c>
      <c r="H10776" s="228" t="s">
        <v>19904</v>
      </c>
      <c r="I10776" s="228" t="s">
        <v>25087</v>
      </c>
      <c r="J10776" s="201" t="str">
        <f t="shared" si="337"/>
        <v>9999</v>
      </c>
      <c r="K10776" s="228" t="s">
        <v>23203</v>
      </c>
      <c r="L10776" s="228" t="s">
        <v>23204</v>
      </c>
      <c r="M10776" s="229">
        <v>44806</v>
      </c>
      <c r="N10776" s="227" t="s">
        <v>19903</v>
      </c>
      <c r="O10776" s="243"/>
      <c r="P10776" s="227" t="s">
        <v>19905</v>
      </c>
      <c r="Q10776" s="243"/>
      <c r="S10776" s="354"/>
    </row>
    <row r="10777" spans="1:19" s="245" customFormat="1" ht="13.15" customHeight="1">
      <c r="A10777" s="245" t="str">
        <f t="shared" si="338"/>
        <v>1253239051447367818</v>
      </c>
      <c r="B10777" s="217" t="s">
        <v>19891</v>
      </c>
      <c r="C10777" s="227" t="s">
        <v>25085</v>
      </c>
      <c r="D10777" s="227" t="s">
        <v>3106</v>
      </c>
      <c r="E10777" s="227" t="s">
        <v>25089</v>
      </c>
      <c r="F10777" s="227" t="s">
        <v>3106</v>
      </c>
      <c r="G10777" s="227" t="s">
        <v>3106</v>
      </c>
      <c r="H10777" s="228" t="s">
        <v>19904</v>
      </c>
      <c r="I10777" s="228" t="s">
        <v>25087</v>
      </c>
      <c r="J10777" s="201" t="str">
        <f t="shared" si="337"/>
        <v>9999</v>
      </c>
      <c r="K10777" s="228" t="s">
        <v>23203</v>
      </c>
      <c r="L10777" s="228" t="s">
        <v>23204</v>
      </c>
      <c r="M10777" s="229">
        <v>44806</v>
      </c>
      <c r="N10777" s="227" t="s">
        <v>19903</v>
      </c>
      <c r="O10777" s="243"/>
      <c r="P10777" s="227" t="s">
        <v>19905</v>
      </c>
      <c r="Q10777" s="243"/>
      <c r="S10777" s="354"/>
    </row>
    <row r="10778" spans="1:19" s="245" customFormat="1" ht="13.15" customHeight="1">
      <c r="A10778" s="245" t="str">
        <f t="shared" si="338"/>
        <v>1253239061447367818</v>
      </c>
      <c r="B10778" s="217" t="s">
        <v>19891</v>
      </c>
      <c r="C10778" s="227" t="s">
        <v>25085</v>
      </c>
      <c r="D10778" s="227" t="s">
        <v>3106</v>
      </c>
      <c r="E10778" s="227" t="s">
        <v>25090</v>
      </c>
      <c r="F10778" s="227" t="s">
        <v>3106</v>
      </c>
      <c r="G10778" s="227" t="s">
        <v>3106</v>
      </c>
      <c r="H10778" s="228" t="s">
        <v>19904</v>
      </c>
      <c r="I10778" s="228" t="s">
        <v>25087</v>
      </c>
      <c r="J10778" s="201" t="str">
        <f t="shared" si="337"/>
        <v>9999</v>
      </c>
      <c r="K10778" s="228" t="s">
        <v>23203</v>
      </c>
      <c r="L10778" s="228" t="s">
        <v>23204</v>
      </c>
      <c r="M10778" s="229">
        <v>44806</v>
      </c>
      <c r="N10778" s="227" t="s">
        <v>19903</v>
      </c>
      <c r="O10778" s="243"/>
      <c r="P10778" s="227" t="s">
        <v>19905</v>
      </c>
      <c r="Q10778" s="243"/>
      <c r="S10778" s="354"/>
    </row>
    <row r="10779" spans="1:19" s="245" customFormat="1" ht="13.15" customHeight="1">
      <c r="A10779" s="245" t="str">
        <f t="shared" si="338"/>
        <v>1253239071447367818</v>
      </c>
      <c r="B10779" s="217" t="s">
        <v>19891</v>
      </c>
      <c r="C10779" s="227" t="s">
        <v>25085</v>
      </c>
      <c r="D10779" s="227" t="s">
        <v>3106</v>
      </c>
      <c r="E10779" s="227" t="s">
        <v>25091</v>
      </c>
      <c r="F10779" s="227" t="s">
        <v>3106</v>
      </c>
      <c r="G10779" s="227" t="s">
        <v>3106</v>
      </c>
      <c r="H10779" s="228" t="s">
        <v>19904</v>
      </c>
      <c r="I10779" s="228" t="s">
        <v>25087</v>
      </c>
      <c r="J10779" s="201" t="str">
        <f t="shared" si="337"/>
        <v>9999</v>
      </c>
      <c r="K10779" s="228" t="s">
        <v>23203</v>
      </c>
      <c r="L10779" s="228" t="s">
        <v>23204</v>
      </c>
      <c r="M10779" s="229">
        <v>44806</v>
      </c>
      <c r="N10779" s="227" t="s">
        <v>19903</v>
      </c>
      <c r="O10779" s="243"/>
      <c r="P10779" s="227" t="s">
        <v>19905</v>
      </c>
      <c r="Q10779" s="243"/>
      <c r="S10779" s="354"/>
    </row>
    <row r="10780" spans="1:19" s="245" customFormat="1" ht="13.15" customHeight="1">
      <c r="A10780" s="245" t="str">
        <f t="shared" si="338"/>
        <v>4010407011447606181</v>
      </c>
      <c r="B10780" s="217" t="s">
        <v>19891</v>
      </c>
      <c r="C10780" s="227" t="s">
        <v>25092</v>
      </c>
      <c r="D10780" s="227" t="s">
        <v>3106</v>
      </c>
      <c r="E10780" s="227" t="s">
        <v>25093</v>
      </c>
      <c r="F10780" s="227" t="s">
        <v>3106</v>
      </c>
      <c r="G10780" s="227" t="s">
        <v>3106</v>
      </c>
      <c r="H10780" s="228" t="s">
        <v>19904</v>
      </c>
      <c r="I10780" s="228" t="s">
        <v>25094</v>
      </c>
      <c r="J10780" s="201" t="str">
        <f t="shared" si="337"/>
        <v>9999</v>
      </c>
      <c r="K10780" s="228" t="s">
        <v>23203</v>
      </c>
      <c r="L10780" s="228" t="s">
        <v>23204</v>
      </c>
      <c r="M10780" s="229">
        <v>44806</v>
      </c>
      <c r="N10780" s="227" t="s">
        <v>19903</v>
      </c>
      <c r="O10780" s="243"/>
      <c r="P10780" s="227" t="s">
        <v>19975</v>
      </c>
      <c r="Q10780" s="243"/>
      <c r="S10780" s="354"/>
    </row>
    <row r="10781" spans="1:19" s="245" customFormat="1" ht="13.15" customHeight="1">
      <c r="A10781" s="245" t="str">
        <f t="shared" si="338"/>
        <v>4010407021447606181</v>
      </c>
      <c r="B10781" s="217" t="s">
        <v>19891</v>
      </c>
      <c r="C10781" s="227" t="s">
        <v>25092</v>
      </c>
      <c r="D10781" s="227" t="s">
        <v>3106</v>
      </c>
      <c r="E10781" s="227" t="s">
        <v>25095</v>
      </c>
      <c r="F10781" s="227" t="s">
        <v>3106</v>
      </c>
      <c r="G10781" s="227" t="s">
        <v>3106</v>
      </c>
      <c r="H10781" s="228" t="s">
        <v>19904</v>
      </c>
      <c r="I10781" s="228" t="s">
        <v>25094</v>
      </c>
      <c r="J10781" s="201" t="str">
        <f t="shared" si="337"/>
        <v>9999</v>
      </c>
      <c r="K10781" s="228" t="s">
        <v>23203</v>
      </c>
      <c r="L10781" s="228" t="s">
        <v>23204</v>
      </c>
      <c r="M10781" s="229">
        <v>44806</v>
      </c>
      <c r="N10781" s="227" t="s">
        <v>19903</v>
      </c>
      <c r="O10781" s="243"/>
      <c r="P10781" s="227" t="s">
        <v>19975</v>
      </c>
      <c r="Q10781" s="243"/>
      <c r="S10781" s="354"/>
    </row>
    <row r="10782" spans="1:19" s="245" customFormat="1" ht="13.15" customHeight="1">
      <c r="A10782" s="245" t="str">
        <f t="shared" si="338"/>
        <v>4129348011447613211</v>
      </c>
      <c r="B10782" s="217" t="s">
        <v>19891</v>
      </c>
      <c r="C10782" s="227" t="s">
        <v>25096</v>
      </c>
      <c r="D10782" s="227" t="s">
        <v>3106</v>
      </c>
      <c r="E10782" s="227" t="s">
        <v>25097</v>
      </c>
      <c r="F10782" s="227" t="s">
        <v>3106</v>
      </c>
      <c r="G10782" s="227" t="s">
        <v>3106</v>
      </c>
      <c r="H10782" s="228" t="s">
        <v>19904</v>
      </c>
      <c r="I10782" s="228" t="s">
        <v>25098</v>
      </c>
      <c r="J10782" s="201" t="str">
        <f t="shared" si="337"/>
        <v>9999</v>
      </c>
      <c r="K10782" s="228" t="s">
        <v>23203</v>
      </c>
      <c r="L10782" s="228" t="s">
        <v>23204</v>
      </c>
      <c r="M10782" s="229">
        <v>44806</v>
      </c>
      <c r="N10782" s="227" t="s">
        <v>19903</v>
      </c>
      <c r="O10782" s="243"/>
      <c r="P10782" s="227" t="s">
        <v>20061</v>
      </c>
      <c r="Q10782" s="243"/>
      <c r="S10782" s="354"/>
    </row>
    <row r="10783" spans="1:19" s="245" customFormat="1" ht="13.15" customHeight="1">
      <c r="A10783" s="245" t="str">
        <f t="shared" si="338"/>
        <v>4129348021447613211</v>
      </c>
      <c r="B10783" s="217" t="s">
        <v>19891</v>
      </c>
      <c r="C10783" s="227" t="s">
        <v>25096</v>
      </c>
      <c r="D10783" s="227" t="s">
        <v>3106</v>
      </c>
      <c r="E10783" s="227" t="s">
        <v>25099</v>
      </c>
      <c r="F10783" s="227" t="s">
        <v>3106</v>
      </c>
      <c r="G10783" s="227" t="s">
        <v>3106</v>
      </c>
      <c r="H10783" s="228" t="s">
        <v>19904</v>
      </c>
      <c r="I10783" s="228" t="s">
        <v>25098</v>
      </c>
      <c r="J10783" s="201" t="str">
        <f t="shared" si="337"/>
        <v>9999</v>
      </c>
      <c r="K10783" s="228" t="s">
        <v>23203</v>
      </c>
      <c r="L10783" s="228" t="s">
        <v>23204</v>
      </c>
      <c r="M10783" s="229">
        <v>44806</v>
      </c>
      <c r="N10783" s="227" t="s">
        <v>19903</v>
      </c>
      <c r="O10783" s="243"/>
      <c r="P10783" s="227" t="s">
        <v>20061</v>
      </c>
      <c r="Q10783" s="243"/>
      <c r="S10783" s="354"/>
    </row>
    <row r="10784" spans="1:19" s="245" customFormat="1" ht="13.15" customHeight="1">
      <c r="A10784" s="245" t="str">
        <f t="shared" si="338"/>
        <v>3584385011447615711</v>
      </c>
      <c r="B10784" s="217" t="s">
        <v>19891</v>
      </c>
      <c r="C10784" s="227" t="s">
        <v>25100</v>
      </c>
      <c r="D10784" s="227" t="s">
        <v>3106</v>
      </c>
      <c r="E10784" s="227" t="s">
        <v>25101</v>
      </c>
      <c r="F10784" s="227" t="s">
        <v>3106</v>
      </c>
      <c r="G10784" s="227" t="s">
        <v>3106</v>
      </c>
      <c r="H10784" s="228" t="s">
        <v>19931</v>
      </c>
      <c r="I10784" s="228" t="s">
        <v>25102</v>
      </c>
      <c r="J10784" s="201" t="str">
        <f t="shared" si="337"/>
        <v>9999</v>
      </c>
      <c r="K10784" s="228" t="s">
        <v>23203</v>
      </c>
      <c r="L10784" s="228" t="s">
        <v>23204</v>
      </c>
      <c r="M10784" s="229">
        <v>44806</v>
      </c>
      <c r="N10784" s="227" t="s">
        <v>19930</v>
      </c>
      <c r="O10784" s="243"/>
      <c r="P10784" s="227" t="s">
        <v>19932</v>
      </c>
      <c r="Q10784" s="243"/>
      <c r="S10784" s="354"/>
    </row>
    <row r="10785" spans="1:19" s="245" customFormat="1" ht="13.15" customHeight="1">
      <c r="A10785" s="245" t="str">
        <f t="shared" si="338"/>
        <v>3584385021447615711</v>
      </c>
      <c r="B10785" s="217" t="s">
        <v>19891</v>
      </c>
      <c r="C10785" s="227" t="s">
        <v>25100</v>
      </c>
      <c r="D10785" s="227" t="s">
        <v>3106</v>
      </c>
      <c r="E10785" s="227" t="s">
        <v>25103</v>
      </c>
      <c r="F10785" s="227" t="s">
        <v>3106</v>
      </c>
      <c r="G10785" s="227" t="s">
        <v>3106</v>
      </c>
      <c r="H10785" s="228" t="s">
        <v>19931</v>
      </c>
      <c r="I10785" s="228" t="s">
        <v>25102</v>
      </c>
      <c r="J10785" s="201" t="str">
        <f t="shared" si="337"/>
        <v>9999</v>
      </c>
      <c r="K10785" s="228" t="s">
        <v>23203</v>
      </c>
      <c r="L10785" s="228" t="s">
        <v>23204</v>
      </c>
      <c r="M10785" s="229">
        <v>44806</v>
      </c>
      <c r="N10785" s="227" t="s">
        <v>19930</v>
      </c>
      <c r="O10785" s="243"/>
      <c r="P10785" s="227" t="s">
        <v>19932</v>
      </c>
      <c r="Q10785" s="243"/>
      <c r="S10785" s="354"/>
    </row>
    <row r="10786" spans="1:19" s="245" customFormat="1" ht="13.15" customHeight="1">
      <c r="A10786" s="245" t="str">
        <f t="shared" si="338"/>
        <v>3584385061447615711</v>
      </c>
      <c r="B10786" s="217" t="s">
        <v>19891</v>
      </c>
      <c r="C10786" s="227" t="s">
        <v>25100</v>
      </c>
      <c r="D10786" s="227" t="s">
        <v>3106</v>
      </c>
      <c r="E10786" s="227" t="s">
        <v>25104</v>
      </c>
      <c r="F10786" s="227" t="s">
        <v>3106</v>
      </c>
      <c r="G10786" s="227" t="s">
        <v>3106</v>
      </c>
      <c r="H10786" s="228" t="s">
        <v>19931</v>
      </c>
      <c r="I10786" s="228" t="s">
        <v>25105</v>
      </c>
      <c r="J10786" s="201" t="str">
        <f t="shared" si="337"/>
        <v>9999</v>
      </c>
      <c r="K10786" s="228" t="s">
        <v>23203</v>
      </c>
      <c r="L10786" s="228" t="s">
        <v>23204</v>
      </c>
      <c r="M10786" s="229">
        <v>44806</v>
      </c>
      <c r="N10786" s="227" t="s">
        <v>19930</v>
      </c>
      <c r="O10786" s="243"/>
      <c r="P10786" s="227" t="s">
        <v>19932</v>
      </c>
      <c r="Q10786" s="243"/>
      <c r="S10786" s="354"/>
    </row>
    <row r="10787" spans="1:19" s="245" customFormat="1" ht="13.15" customHeight="1">
      <c r="A10787" s="245" t="str">
        <f t="shared" si="338"/>
        <v>3584385071447615711</v>
      </c>
      <c r="B10787" s="217" t="s">
        <v>19891</v>
      </c>
      <c r="C10787" s="227" t="s">
        <v>25100</v>
      </c>
      <c r="D10787" s="227" t="s">
        <v>3106</v>
      </c>
      <c r="E10787" s="227" t="s">
        <v>25106</v>
      </c>
      <c r="F10787" s="227" t="s">
        <v>3106</v>
      </c>
      <c r="G10787" s="227" t="s">
        <v>3106</v>
      </c>
      <c r="H10787" s="228" t="s">
        <v>19931</v>
      </c>
      <c r="I10787" s="228" t="s">
        <v>25105</v>
      </c>
      <c r="J10787" s="201" t="str">
        <f t="shared" si="337"/>
        <v>9999</v>
      </c>
      <c r="K10787" s="228" t="s">
        <v>23203</v>
      </c>
      <c r="L10787" s="228" t="s">
        <v>23204</v>
      </c>
      <c r="M10787" s="229">
        <v>44806</v>
      </c>
      <c r="N10787" s="227" t="s">
        <v>19930</v>
      </c>
      <c r="O10787" s="243"/>
      <c r="P10787" s="227" t="s">
        <v>19932</v>
      </c>
      <c r="Q10787" s="243"/>
      <c r="S10787" s="354"/>
    </row>
    <row r="10788" spans="1:19" s="245" customFormat="1" ht="13.15" customHeight="1">
      <c r="A10788" s="245" t="str">
        <f t="shared" si="338"/>
        <v>3584385081447615711</v>
      </c>
      <c r="B10788" s="217" t="s">
        <v>19891</v>
      </c>
      <c r="C10788" s="227" t="s">
        <v>25100</v>
      </c>
      <c r="D10788" s="227" t="s">
        <v>3106</v>
      </c>
      <c r="E10788" s="227" t="s">
        <v>25107</v>
      </c>
      <c r="F10788" s="227" t="s">
        <v>3106</v>
      </c>
      <c r="G10788" s="227" t="s">
        <v>3106</v>
      </c>
      <c r="H10788" s="228" t="s">
        <v>19931</v>
      </c>
      <c r="I10788" s="228" t="s">
        <v>25102</v>
      </c>
      <c r="J10788" s="201" t="str">
        <f t="shared" si="337"/>
        <v>9999</v>
      </c>
      <c r="K10788" s="228" t="s">
        <v>23203</v>
      </c>
      <c r="L10788" s="228" t="s">
        <v>23204</v>
      </c>
      <c r="M10788" s="229">
        <v>44806</v>
      </c>
      <c r="N10788" s="227" t="s">
        <v>19930</v>
      </c>
      <c r="O10788" s="243"/>
      <c r="P10788" s="227" t="s">
        <v>19932</v>
      </c>
      <c r="Q10788" s="243"/>
      <c r="S10788" s="354"/>
    </row>
    <row r="10789" spans="1:19" s="245" customFormat="1" ht="13.15" customHeight="1">
      <c r="A10789" s="245" t="str">
        <f t="shared" si="338"/>
        <v>3584385091447615711</v>
      </c>
      <c r="B10789" s="217" t="s">
        <v>19891</v>
      </c>
      <c r="C10789" s="227" t="s">
        <v>25100</v>
      </c>
      <c r="D10789" s="227" t="s">
        <v>3106</v>
      </c>
      <c r="E10789" s="227" t="s">
        <v>25108</v>
      </c>
      <c r="F10789" s="227" t="s">
        <v>3106</v>
      </c>
      <c r="G10789" s="227" t="s">
        <v>3106</v>
      </c>
      <c r="H10789" s="228" t="s">
        <v>19931</v>
      </c>
      <c r="I10789" s="228" t="s">
        <v>25102</v>
      </c>
      <c r="J10789" s="201" t="str">
        <f t="shared" si="337"/>
        <v>9999</v>
      </c>
      <c r="K10789" s="228" t="s">
        <v>23203</v>
      </c>
      <c r="L10789" s="228" t="s">
        <v>23204</v>
      </c>
      <c r="M10789" s="229">
        <v>44806</v>
      </c>
      <c r="N10789" s="227" t="s">
        <v>19930</v>
      </c>
      <c r="O10789" s="243"/>
      <c r="P10789" s="227" t="s">
        <v>19932</v>
      </c>
      <c r="Q10789" s="243"/>
      <c r="S10789" s="354"/>
    </row>
    <row r="10790" spans="1:19" s="245" customFormat="1" ht="13.15" customHeight="1">
      <c r="A10790" s="245" t="str">
        <f t="shared" si="338"/>
        <v>3584385101447615711</v>
      </c>
      <c r="B10790" s="217" t="s">
        <v>19891</v>
      </c>
      <c r="C10790" s="227" t="s">
        <v>25100</v>
      </c>
      <c r="D10790" s="227" t="s">
        <v>3106</v>
      </c>
      <c r="E10790" s="227" t="s">
        <v>25109</v>
      </c>
      <c r="F10790" s="227" t="s">
        <v>3106</v>
      </c>
      <c r="G10790" s="227" t="s">
        <v>3106</v>
      </c>
      <c r="H10790" s="228" t="s">
        <v>19931</v>
      </c>
      <c r="I10790" s="228" t="s">
        <v>25102</v>
      </c>
      <c r="J10790" s="201" t="str">
        <f t="shared" si="337"/>
        <v>9999</v>
      </c>
      <c r="K10790" s="228" t="s">
        <v>23203</v>
      </c>
      <c r="L10790" s="228" t="s">
        <v>23204</v>
      </c>
      <c r="M10790" s="229">
        <v>44806</v>
      </c>
      <c r="N10790" s="227" t="s">
        <v>19930</v>
      </c>
      <c r="O10790" s="243"/>
      <c r="P10790" s="227" t="s">
        <v>19932</v>
      </c>
      <c r="Q10790" s="243"/>
      <c r="S10790" s="354"/>
    </row>
    <row r="10791" spans="1:19" s="245" customFormat="1" ht="13.15" customHeight="1">
      <c r="A10791" s="245" t="str">
        <f t="shared" si="338"/>
        <v>3584385111447615711</v>
      </c>
      <c r="B10791" s="217" t="s">
        <v>19891</v>
      </c>
      <c r="C10791" s="227" t="s">
        <v>25100</v>
      </c>
      <c r="D10791" s="227" t="s">
        <v>3106</v>
      </c>
      <c r="E10791" s="227" t="s">
        <v>25110</v>
      </c>
      <c r="F10791" s="227" t="s">
        <v>3106</v>
      </c>
      <c r="G10791" s="227" t="s">
        <v>3106</v>
      </c>
      <c r="H10791" s="228" t="s">
        <v>19931</v>
      </c>
      <c r="I10791" s="228" t="s">
        <v>25102</v>
      </c>
      <c r="J10791" s="201" t="str">
        <f t="shared" si="337"/>
        <v>9999</v>
      </c>
      <c r="K10791" s="228" t="s">
        <v>23203</v>
      </c>
      <c r="L10791" s="228" t="s">
        <v>23204</v>
      </c>
      <c r="M10791" s="229">
        <v>44806</v>
      </c>
      <c r="N10791" s="227" t="s">
        <v>19930</v>
      </c>
      <c r="O10791" s="243"/>
      <c r="P10791" s="227" t="s">
        <v>19932</v>
      </c>
      <c r="Q10791" s="243"/>
      <c r="S10791" s="354"/>
    </row>
    <row r="10792" spans="1:19" s="245" customFormat="1" ht="13.15" customHeight="1">
      <c r="A10792" s="245" t="str">
        <f t="shared" si="338"/>
        <v>3584385121447615711</v>
      </c>
      <c r="B10792" s="217" t="s">
        <v>19891</v>
      </c>
      <c r="C10792" s="227" t="s">
        <v>25100</v>
      </c>
      <c r="D10792" s="227" t="s">
        <v>3106</v>
      </c>
      <c r="E10792" s="227" t="s">
        <v>25111</v>
      </c>
      <c r="F10792" s="227" t="s">
        <v>3106</v>
      </c>
      <c r="G10792" s="227" t="s">
        <v>3106</v>
      </c>
      <c r="H10792" s="228" t="s">
        <v>19931</v>
      </c>
      <c r="I10792" s="228" t="s">
        <v>25102</v>
      </c>
      <c r="J10792" s="201" t="str">
        <f t="shared" si="337"/>
        <v>9999</v>
      </c>
      <c r="K10792" s="228" t="s">
        <v>23203</v>
      </c>
      <c r="L10792" s="228" t="s">
        <v>23204</v>
      </c>
      <c r="M10792" s="229">
        <v>44806</v>
      </c>
      <c r="N10792" s="227" t="s">
        <v>19930</v>
      </c>
      <c r="O10792" s="243"/>
      <c r="P10792" s="227" t="s">
        <v>19932</v>
      </c>
      <c r="Q10792" s="243"/>
      <c r="S10792" s="354"/>
    </row>
    <row r="10793" spans="1:19" s="245" customFormat="1" ht="13.15" customHeight="1">
      <c r="A10793" s="245" t="str">
        <f t="shared" si="338"/>
        <v>3584385131447615711</v>
      </c>
      <c r="B10793" s="217" t="s">
        <v>19891</v>
      </c>
      <c r="C10793" s="227" t="s">
        <v>25100</v>
      </c>
      <c r="D10793" s="227" t="s">
        <v>3106</v>
      </c>
      <c r="E10793" s="227" t="s">
        <v>25112</v>
      </c>
      <c r="F10793" s="227" t="s">
        <v>3106</v>
      </c>
      <c r="G10793" s="227" t="s">
        <v>3106</v>
      </c>
      <c r="H10793" s="228" t="s">
        <v>19931</v>
      </c>
      <c r="I10793" s="228" t="s">
        <v>25102</v>
      </c>
      <c r="J10793" s="201" t="str">
        <f t="shared" si="337"/>
        <v>9999</v>
      </c>
      <c r="K10793" s="228" t="s">
        <v>23203</v>
      </c>
      <c r="L10793" s="228" t="s">
        <v>23204</v>
      </c>
      <c r="M10793" s="229">
        <v>44806</v>
      </c>
      <c r="N10793" s="227" t="s">
        <v>19930</v>
      </c>
      <c r="O10793" s="243"/>
      <c r="P10793" s="227" t="s">
        <v>19932</v>
      </c>
      <c r="Q10793" s="243"/>
      <c r="S10793" s="354"/>
    </row>
    <row r="10794" spans="1:19" s="245" customFormat="1" ht="13.15" customHeight="1">
      <c r="A10794" s="245" t="str">
        <f t="shared" si="338"/>
        <v>3584385141447615711</v>
      </c>
      <c r="B10794" s="217" t="s">
        <v>19891</v>
      </c>
      <c r="C10794" s="227" t="s">
        <v>25100</v>
      </c>
      <c r="D10794" s="227" t="s">
        <v>3106</v>
      </c>
      <c r="E10794" s="227" t="s">
        <v>25113</v>
      </c>
      <c r="F10794" s="227" t="s">
        <v>3106</v>
      </c>
      <c r="G10794" s="227" t="s">
        <v>3106</v>
      </c>
      <c r="H10794" s="228" t="s">
        <v>19931</v>
      </c>
      <c r="I10794" s="228" t="s">
        <v>25102</v>
      </c>
      <c r="J10794" s="201" t="str">
        <f t="shared" si="337"/>
        <v>9999</v>
      </c>
      <c r="K10794" s="228" t="s">
        <v>23203</v>
      </c>
      <c r="L10794" s="228" t="s">
        <v>23204</v>
      </c>
      <c r="M10794" s="229">
        <v>44806</v>
      </c>
      <c r="N10794" s="227" t="s">
        <v>19930</v>
      </c>
      <c r="O10794" s="243"/>
      <c r="P10794" s="227" t="s">
        <v>19932</v>
      </c>
      <c r="Q10794" s="243"/>
      <c r="S10794" s="354"/>
    </row>
    <row r="10795" spans="1:19" s="245" customFormat="1" ht="13.15" customHeight="1">
      <c r="A10795" s="245" t="str">
        <f t="shared" si="338"/>
        <v>3560872011447655774</v>
      </c>
      <c r="B10795" s="217" t="s">
        <v>19891</v>
      </c>
      <c r="C10795" s="227" t="s">
        <v>25114</v>
      </c>
      <c r="D10795" s="227" t="s">
        <v>3106</v>
      </c>
      <c r="E10795" s="227" t="s">
        <v>25115</v>
      </c>
      <c r="F10795" s="227" t="s">
        <v>3106</v>
      </c>
      <c r="G10795" s="227" t="s">
        <v>3106</v>
      </c>
      <c r="H10795" s="228" t="s">
        <v>23524</v>
      </c>
      <c r="I10795" s="228" t="s">
        <v>25116</v>
      </c>
      <c r="J10795" s="201" t="str">
        <f t="shared" si="337"/>
        <v>9999</v>
      </c>
      <c r="K10795" s="228" t="s">
        <v>23203</v>
      </c>
      <c r="L10795" s="228" t="s">
        <v>23204</v>
      </c>
      <c r="M10795" s="229">
        <v>44806</v>
      </c>
      <c r="N10795" s="227" t="s">
        <v>23526</v>
      </c>
      <c r="O10795" s="243"/>
      <c r="P10795" s="227" t="s">
        <v>23527</v>
      </c>
      <c r="Q10795" s="243"/>
      <c r="S10795" s="354"/>
    </row>
    <row r="10796" spans="1:19" s="245" customFormat="1" ht="13.15" customHeight="1">
      <c r="A10796" s="245" t="str">
        <f t="shared" si="338"/>
        <v>3560872021447655774</v>
      </c>
      <c r="B10796" s="217" t="s">
        <v>19891</v>
      </c>
      <c r="C10796" s="227" t="s">
        <v>25114</v>
      </c>
      <c r="D10796" s="227" t="s">
        <v>3106</v>
      </c>
      <c r="E10796" s="227" t="s">
        <v>25117</v>
      </c>
      <c r="F10796" s="227" t="s">
        <v>3106</v>
      </c>
      <c r="G10796" s="227" t="s">
        <v>3106</v>
      </c>
      <c r="H10796" s="228" t="s">
        <v>23524</v>
      </c>
      <c r="I10796" s="228" t="s">
        <v>25116</v>
      </c>
      <c r="J10796" s="201" t="str">
        <f t="shared" si="337"/>
        <v>9999</v>
      </c>
      <c r="K10796" s="228" t="s">
        <v>23203</v>
      </c>
      <c r="L10796" s="228" t="s">
        <v>23204</v>
      </c>
      <c r="M10796" s="229">
        <v>44806</v>
      </c>
      <c r="N10796" s="227" t="s">
        <v>23526</v>
      </c>
      <c r="O10796" s="243"/>
      <c r="P10796" s="227" t="s">
        <v>23527</v>
      </c>
      <c r="Q10796" s="243"/>
      <c r="S10796" s="354"/>
    </row>
    <row r="10797" spans="1:19" s="245" customFormat="1" ht="13.15" customHeight="1">
      <c r="A10797" s="245" t="str">
        <f t="shared" si="338"/>
        <v>3560872031447655774</v>
      </c>
      <c r="B10797" s="217" t="s">
        <v>19891</v>
      </c>
      <c r="C10797" s="227" t="s">
        <v>25114</v>
      </c>
      <c r="D10797" s="227" t="s">
        <v>3106</v>
      </c>
      <c r="E10797" s="227" t="s">
        <v>25118</v>
      </c>
      <c r="F10797" s="227" t="s">
        <v>3106</v>
      </c>
      <c r="G10797" s="227" t="s">
        <v>3106</v>
      </c>
      <c r="H10797" s="228" t="s">
        <v>23524</v>
      </c>
      <c r="I10797" s="228" t="s">
        <v>25116</v>
      </c>
      <c r="J10797" s="201" t="str">
        <f t="shared" si="337"/>
        <v>9999</v>
      </c>
      <c r="K10797" s="228" t="s">
        <v>23203</v>
      </c>
      <c r="L10797" s="228" t="s">
        <v>23204</v>
      </c>
      <c r="M10797" s="229">
        <v>44806</v>
      </c>
      <c r="N10797" s="227" t="s">
        <v>23526</v>
      </c>
      <c r="O10797" s="243"/>
      <c r="P10797" s="227" t="s">
        <v>23527</v>
      </c>
      <c r="Q10797" s="243"/>
      <c r="S10797" s="354"/>
    </row>
    <row r="10798" spans="1:19" s="245" customFormat="1" ht="13.15" customHeight="1">
      <c r="A10798" s="245" t="str">
        <f t="shared" si="338"/>
        <v>3560872041447655774</v>
      </c>
      <c r="B10798" s="217" t="s">
        <v>19891</v>
      </c>
      <c r="C10798" s="227" t="s">
        <v>25114</v>
      </c>
      <c r="D10798" s="227" t="s">
        <v>3106</v>
      </c>
      <c r="E10798" s="227" t="s">
        <v>25119</v>
      </c>
      <c r="F10798" s="227" t="s">
        <v>3106</v>
      </c>
      <c r="G10798" s="227" t="s">
        <v>3106</v>
      </c>
      <c r="H10798" s="228" t="s">
        <v>23524</v>
      </c>
      <c r="I10798" s="228" t="s">
        <v>25116</v>
      </c>
      <c r="J10798" s="201" t="str">
        <f t="shared" si="337"/>
        <v>9999</v>
      </c>
      <c r="K10798" s="228" t="s">
        <v>23203</v>
      </c>
      <c r="L10798" s="228" t="s">
        <v>23204</v>
      </c>
      <c r="M10798" s="229">
        <v>44806</v>
      </c>
      <c r="N10798" s="227" t="s">
        <v>23526</v>
      </c>
      <c r="O10798" s="243"/>
      <c r="P10798" s="227" t="s">
        <v>23527</v>
      </c>
      <c r="Q10798" s="243"/>
      <c r="S10798" s="354"/>
    </row>
    <row r="10799" spans="1:19" s="245" customFormat="1" ht="13.15" customHeight="1">
      <c r="A10799" s="245" t="str">
        <f t="shared" si="338"/>
        <v>3560872051447655774</v>
      </c>
      <c r="B10799" s="217" t="s">
        <v>19891</v>
      </c>
      <c r="C10799" s="227" t="s">
        <v>25114</v>
      </c>
      <c r="D10799" s="227" t="s">
        <v>3106</v>
      </c>
      <c r="E10799" s="227" t="s">
        <v>25120</v>
      </c>
      <c r="F10799" s="227" t="s">
        <v>3106</v>
      </c>
      <c r="G10799" s="227" t="s">
        <v>3106</v>
      </c>
      <c r="H10799" s="228" t="s">
        <v>23524</v>
      </c>
      <c r="I10799" s="228" t="s">
        <v>25116</v>
      </c>
      <c r="J10799" s="201" t="str">
        <f t="shared" si="337"/>
        <v>9999</v>
      </c>
      <c r="K10799" s="228" t="s">
        <v>23203</v>
      </c>
      <c r="L10799" s="228" t="s">
        <v>23204</v>
      </c>
      <c r="M10799" s="229">
        <v>44806</v>
      </c>
      <c r="N10799" s="227" t="s">
        <v>23526</v>
      </c>
      <c r="O10799" s="243"/>
      <c r="P10799" s="227" t="s">
        <v>23527</v>
      </c>
      <c r="Q10799" s="243"/>
      <c r="S10799" s="354"/>
    </row>
    <row r="10800" spans="1:19" s="245" customFormat="1" ht="13.15" customHeight="1">
      <c r="A10800" s="245" t="str">
        <f t="shared" si="338"/>
        <v>3560872061447655774</v>
      </c>
      <c r="B10800" s="217" t="s">
        <v>19891</v>
      </c>
      <c r="C10800" s="227" t="s">
        <v>25114</v>
      </c>
      <c r="D10800" s="227" t="s">
        <v>3106</v>
      </c>
      <c r="E10800" s="227" t="s">
        <v>25121</v>
      </c>
      <c r="F10800" s="227" t="s">
        <v>3106</v>
      </c>
      <c r="G10800" s="227" t="s">
        <v>3106</v>
      </c>
      <c r="H10800" s="228" t="s">
        <v>23524</v>
      </c>
      <c r="I10800" s="228" t="s">
        <v>25116</v>
      </c>
      <c r="J10800" s="201" t="str">
        <f t="shared" si="337"/>
        <v>9999</v>
      </c>
      <c r="K10800" s="228" t="s">
        <v>23203</v>
      </c>
      <c r="L10800" s="228" t="s">
        <v>23204</v>
      </c>
      <c r="M10800" s="229">
        <v>44806</v>
      </c>
      <c r="N10800" s="227" t="s">
        <v>23526</v>
      </c>
      <c r="O10800" s="243"/>
      <c r="P10800" s="227" t="s">
        <v>23527</v>
      </c>
      <c r="Q10800" s="243"/>
      <c r="S10800" s="354"/>
    </row>
    <row r="10801" spans="1:19" s="245" customFormat="1" ht="13.15" customHeight="1">
      <c r="A10801" s="245" t="str">
        <f t="shared" si="338"/>
        <v>3560872071447655774</v>
      </c>
      <c r="B10801" s="217" t="s">
        <v>19891</v>
      </c>
      <c r="C10801" s="227" t="s">
        <v>25114</v>
      </c>
      <c r="D10801" s="227" t="s">
        <v>3106</v>
      </c>
      <c r="E10801" s="227" t="s">
        <v>25122</v>
      </c>
      <c r="F10801" s="227" t="s">
        <v>3106</v>
      </c>
      <c r="G10801" s="227" t="s">
        <v>3106</v>
      </c>
      <c r="H10801" s="228" t="s">
        <v>23524</v>
      </c>
      <c r="I10801" s="228" t="s">
        <v>25116</v>
      </c>
      <c r="J10801" s="201" t="str">
        <f t="shared" si="337"/>
        <v>9999</v>
      </c>
      <c r="K10801" s="228" t="s">
        <v>23203</v>
      </c>
      <c r="L10801" s="228" t="s">
        <v>23204</v>
      </c>
      <c r="M10801" s="229">
        <v>44806</v>
      </c>
      <c r="N10801" s="227" t="s">
        <v>23526</v>
      </c>
      <c r="O10801" s="243"/>
      <c r="P10801" s="227" t="s">
        <v>23527</v>
      </c>
      <c r="Q10801" s="243"/>
      <c r="S10801" s="354"/>
    </row>
    <row r="10802" spans="1:19" s="245" customFormat="1" ht="13.15" customHeight="1">
      <c r="A10802" s="245" t="str">
        <f t="shared" si="338"/>
        <v>3560872081447655774</v>
      </c>
      <c r="B10802" s="217" t="s">
        <v>19891</v>
      </c>
      <c r="C10802" s="227" t="s">
        <v>25114</v>
      </c>
      <c r="D10802" s="227" t="s">
        <v>3106</v>
      </c>
      <c r="E10802" s="227" t="s">
        <v>25123</v>
      </c>
      <c r="F10802" s="227" t="s">
        <v>3106</v>
      </c>
      <c r="G10802" s="227" t="s">
        <v>3106</v>
      </c>
      <c r="H10802" s="228" t="s">
        <v>23524</v>
      </c>
      <c r="I10802" s="228" t="s">
        <v>25116</v>
      </c>
      <c r="J10802" s="201" t="str">
        <f t="shared" si="337"/>
        <v>9999</v>
      </c>
      <c r="K10802" s="228" t="s">
        <v>23203</v>
      </c>
      <c r="L10802" s="228" t="s">
        <v>23204</v>
      </c>
      <c r="M10802" s="229">
        <v>44806</v>
      </c>
      <c r="N10802" s="227" t="s">
        <v>23526</v>
      </c>
      <c r="O10802" s="243"/>
      <c r="P10802" s="227" t="s">
        <v>23527</v>
      </c>
      <c r="Q10802" s="243"/>
      <c r="S10802" s="354"/>
    </row>
    <row r="10803" spans="1:19" s="245" customFormat="1" ht="13.15" customHeight="1">
      <c r="A10803" s="245" t="str">
        <f t="shared" si="338"/>
        <v>3560872091447655774</v>
      </c>
      <c r="B10803" s="217" t="s">
        <v>19891</v>
      </c>
      <c r="C10803" s="227" t="s">
        <v>25114</v>
      </c>
      <c r="D10803" s="227" t="s">
        <v>3106</v>
      </c>
      <c r="E10803" s="227" t="s">
        <v>25124</v>
      </c>
      <c r="F10803" s="227" t="s">
        <v>3106</v>
      </c>
      <c r="G10803" s="227" t="s">
        <v>3106</v>
      </c>
      <c r="H10803" s="228" t="s">
        <v>23524</v>
      </c>
      <c r="I10803" s="228" t="s">
        <v>25116</v>
      </c>
      <c r="J10803" s="201" t="str">
        <f t="shared" si="337"/>
        <v>9999</v>
      </c>
      <c r="K10803" s="228" t="s">
        <v>23203</v>
      </c>
      <c r="L10803" s="228" t="s">
        <v>23204</v>
      </c>
      <c r="M10803" s="229">
        <v>44806</v>
      </c>
      <c r="N10803" s="227" t="s">
        <v>23526</v>
      </c>
      <c r="O10803" s="243"/>
      <c r="P10803" s="227" t="s">
        <v>23527</v>
      </c>
      <c r="Q10803" s="243"/>
      <c r="S10803" s="354"/>
    </row>
    <row r="10804" spans="1:19" s="245" customFormat="1" ht="13.15" customHeight="1">
      <c r="A10804" s="245" t="str">
        <f t="shared" si="338"/>
        <v>1585424011457340549</v>
      </c>
      <c r="B10804" s="217" t="s">
        <v>19891</v>
      </c>
      <c r="C10804" s="227" t="s">
        <v>25125</v>
      </c>
      <c r="D10804" s="227" t="s">
        <v>3106</v>
      </c>
      <c r="E10804" s="227" t="s">
        <v>25126</v>
      </c>
      <c r="F10804" s="227" t="s">
        <v>3106</v>
      </c>
      <c r="G10804" s="227" t="s">
        <v>3106</v>
      </c>
      <c r="H10804" s="228" t="s">
        <v>19904</v>
      </c>
      <c r="I10804" s="228" t="s">
        <v>25127</v>
      </c>
      <c r="J10804" s="201" t="str">
        <f t="shared" si="337"/>
        <v>9999</v>
      </c>
      <c r="K10804" s="228" t="s">
        <v>23203</v>
      </c>
      <c r="L10804" s="228" t="s">
        <v>23204</v>
      </c>
      <c r="M10804" s="229">
        <v>44806</v>
      </c>
      <c r="N10804" s="227" t="s">
        <v>19903</v>
      </c>
      <c r="O10804" s="243"/>
      <c r="P10804" s="227" t="s">
        <v>19975</v>
      </c>
      <c r="Q10804" s="243"/>
      <c r="S10804" s="354"/>
    </row>
    <row r="10805" spans="1:19" s="245" customFormat="1" ht="13.15" customHeight="1">
      <c r="A10805" s="245" t="str">
        <f t="shared" si="338"/>
        <v>1585424021457340549</v>
      </c>
      <c r="B10805" s="217" t="s">
        <v>19891</v>
      </c>
      <c r="C10805" s="227" t="s">
        <v>25125</v>
      </c>
      <c r="D10805" s="227" t="s">
        <v>3106</v>
      </c>
      <c r="E10805" s="227" t="s">
        <v>25128</v>
      </c>
      <c r="F10805" s="227" t="s">
        <v>3106</v>
      </c>
      <c r="G10805" s="227" t="s">
        <v>3106</v>
      </c>
      <c r="H10805" s="228" t="s">
        <v>19904</v>
      </c>
      <c r="I10805" s="228" t="s">
        <v>25127</v>
      </c>
      <c r="J10805" s="201" t="str">
        <f t="shared" si="337"/>
        <v>9999</v>
      </c>
      <c r="K10805" s="228" t="s">
        <v>23203</v>
      </c>
      <c r="L10805" s="228" t="s">
        <v>23204</v>
      </c>
      <c r="M10805" s="229">
        <v>44806</v>
      </c>
      <c r="N10805" s="227" t="s">
        <v>19903</v>
      </c>
      <c r="O10805" s="243"/>
      <c r="P10805" s="227" t="s">
        <v>19975</v>
      </c>
      <c r="Q10805" s="243"/>
      <c r="S10805" s="354"/>
    </row>
    <row r="10806" spans="1:19" s="245" customFormat="1" ht="13.15" customHeight="1">
      <c r="A10806" s="245" t="str">
        <f t="shared" si="338"/>
        <v>1585424031457340549</v>
      </c>
      <c r="B10806" s="217" t="s">
        <v>19891</v>
      </c>
      <c r="C10806" s="227" t="s">
        <v>25125</v>
      </c>
      <c r="D10806" s="227" t="s">
        <v>3106</v>
      </c>
      <c r="E10806" s="227" t="s">
        <v>25129</v>
      </c>
      <c r="F10806" s="227" t="s">
        <v>3106</v>
      </c>
      <c r="G10806" s="227" t="s">
        <v>3106</v>
      </c>
      <c r="H10806" s="228" t="s">
        <v>19904</v>
      </c>
      <c r="I10806" s="228" t="s">
        <v>25127</v>
      </c>
      <c r="J10806" s="201" t="str">
        <f t="shared" si="337"/>
        <v>9999</v>
      </c>
      <c r="K10806" s="228" t="s">
        <v>23203</v>
      </c>
      <c r="L10806" s="228" t="s">
        <v>23204</v>
      </c>
      <c r="M10806" s="229">
        <v>44806</v>
      </c>
      <c r="N10806" s="227" t="s">
        <v>19903</v>
      </c>
      <c r="O10806" s="243"/>
      <c r="P10806" s="227" t="s">
        <v>19975</v>
      </c>
      <c r="Q10806" s="243"/>
      <c r="S10806" s="354"/>
    </row>
    <row r="10807" spans="1:19" s="245" customFormat="1" ht="13.15" customHeight="1">
      <c r="A10807" s="245" t="str">
        <f t="shared" si="338"/>
        <v>1747339011457468787</v>
      </c>
      <c r="B10807" s="217" t="s">
        <v>19891</v>
      </c>
      <c r="C10807" s="227" t="s">
        <v>25130</v>
      </c>
      <c r="D10807" s="227" t="s">
        <v>3106</v>
      </c>
      <c r="E10807" s="227" t="s">
        <v>25131</v>
      </c>
      <c r="F10807" s="227" t="s">
        <v>3106</v>
      </c>
      <c r="G10807" s="227" t="s">
        <v>3106</v>
      </c>
      <c r="H10807" s="228" t="s">
        <v>19904</v>
      </c>
      <c r="I10807" s="228" t="s">
        <v>25132</v>
      </c>
      <c r="J10807" s="201" t="str">
        <f t="shared" si="337"/>
        <v>9999</v>
      </c>
      <c r="K10807" s="228" t="s">
        <v>23203</v>
      </c>
      <c r="L10807" s="228" t="s">
        <v>23204</v>
      </c>
      <c r="M10807" s="229">
        <v>44806</v>
      </c>
      <c r="N10807" s="227" t="s">
        <v>19903</v>
      </c>
      <c r="O10807" s="243"/>
      <c r="P10807" s="227" t="s">
        <v>19905</v>
      </c>
      <c r="Q10807" s="243"/>
      <c r="S10807" s="354"/>
    </row>
    <row r="10808" spans="1:19" s="245" customFormat="1" ht="13.15" customHeight="1">
      <c r="A10808" s="245" t="str">
        <f t="shared" si="338"/>
        <v>1747339021457468787</v>
      </c>
      <c r="B10808" s="217" t="s">
        <v>19891</v>
      </c>
      <c r="C10808" s="227" t="s">
        <v>25130</v>
      </c>
      <c r="D10808" s="227" t="s">
        <v>3106</v>
      </c>
      <c r="E10808" s="227" t="s">
        <v>25133</v>
      </c>
      <c r="F10808" s="227" t="s">
        <v>3106</v>
      </c>
      <c r="G10808" s="227" t="s">
        <v>3106</v>
      </c>
      <c r="H10808" s="228" t="s">
        <v>19904</v>
      </c>
      <c r="I10808" s="228" t="s">
        <v>25132</v>
      </c>
      <c r="J10808" s="201" t="str">
        <f t="shared" si="337"/>
        <v>9999</v>
      </c>
      <c r="K10808" s="228" t="s">
        <v>23203</v>
      </c>
      <c r="L10808" s="228" t="s">
        <v>23204</v>
      </c>
      <c r="M10808" s="229">
        <v>44806</v>
      </c>
      <c r="N10808" s="227" t="s">
        <v>19903</v>
      </c>
      <c r="O10808" s="243"/>
      <c r="P10808" s="227" t="s">
        <v>19905</v>
      </c>
      <c r="Q10808" s="243"/>
      <c r="S10808" s="354"/>
    </row>
    <row r="10809" spans="1:19" s="245" customFormat="1" ht="13.15" customHeight="1">
      <c r="A10809" s="245" t="str">
        <f t="shared" si="338"/>
        <v>1747339031457468787</v>
      </c>
      <c r="B10809" s="217" t="s">
        <v>19891</v>
      </c>
      <c r="C10809" s="227" t="s">
        <v>25130</v>
      </c>
      <c r="D10809" s="227" t="s">
        <v>3106</v>
      </c>
      <c r="E10809" s="227" t="s">
        <v>25134</v>
      </c>
      <c r="F10809" s="227" t="s">
        <v>3106</v>
      </c>
      <c r="G10809" s="227" t="s">
        <v>3106</v>
      </c>
      <c r="H10809" s="228" t="s">
        <v>19904</v>
      </c>
      <c r="I10809" s="228" t="s">
        <v>25132</v>
      </c>
      <c r="J10809" s="201" t="str">
        <f t="shared" si="337"/>
        <v>9999</v>
      </c>
      <c r="K10809" s="228" t="s">
        <v>23203</v>
      </c>
      <c r="L10809" s="228" t="s">
        <v>23204</v>
      </c>
      <c r="M10809" s="229">
        <v>44806</v>
      </c>
      <c r="N10809" s="227" t="s">
        <v>19903</v>
      </c>
      <c r="O10809" s="243"/>
      <c r="P10809" s="227" t="s">
        <v>19905</v>
      </c>
      <c r="Q10809" s="243"/>
      <c r="S10809" s="354"/>
    </row>
    <row r="10810" spans="1:19" s="245" customFormat="1" ht="13.15" customHeight="1">
      <c r="A10810" s="245" t="str">
        <f t="shared" si="338"/>
        <v>1747339041457468787</v>
      </c>
      <c r="B10810" s="217" t="s">
        <v>19891</v>
      </c>
      <c r="C10810" s="227" t="s">
        <v>25130</v>
      </c>
      <c r="D10810" s="227" t="s">
        <v>3106</v>
      </c>
      <c r="E10810" s="227" t="s">
        <v>25135</v>
      </c>
      <c r="F10810" s="227" t="s">
        <v>3106</v>
      </c>
      <c r="G10810" s="227" t="s">
        <v>3106</v>
      </c>
      <c r="H10810" s="228" t="s">
        <v>19904</v>
      </c>
      <c r="I10810" s="228" t="s">
        <v>25132</v>
      </c>
      <c r="J10810" s="201" t="str">
        <f t="shared" si="337"/>
        <v>9999</v>
      </c>
      <c r="K10810" s="228" t="s">
        <v>23203</v>
      </c>
      <c r="L10810" s="228" t="s">
        <v>23204</v>
      </c>
      <c r="M10810" s="229">
        <v>44806</v>
      </c>
      <c r="N10810" s="227" t="s">
        <v>19903</v>
      </c>
      <c r="O10810" s="243"/>
      <c r="P10810" s="227" t="s">
        <v>19905</v>
      </c>
      <c r="Q10810" s="243"/>
      <c r="S10810" s="354"/>
    </row>
    <row r="10811" spans="1:19" s="245" customFormat="1" ht="13.15" customHeight="1">
      <c r="A10811" s="245" t="str">
        <f t="shared" si="338"/>
        <v>1747339051457468787</v>
      </c>
      <c r="B10811" s="217" t="s">
        <v>19891</v>
      </c>
      <c r="C10811" s="227" t="s">
        <v>25130</v>
      </c>
      <c r="D10811" s="227" t="s">
        <v>3106</v>
      </c>
      <c r="E10811" s="227" t="s">
        <v>25136</v>
      </c>
      <c r="F10811" s="227" t="s">
        <v>3106</v>
      </c>
      <c r="G10811" s="227" t="s">
        <v>3106</v>
      </c>
      <c r="H10811" s="228" t="s">
        <v>19904</v>
      </c>
      <c r="I10811" s="228" t="s">
        <v>25132</v>
      </c>
      <c r="J10811" s="201" t="str">
        <f t="shared" si="337"/>
        <v>9999</v>
      </c>
      <c r="K10811" s="228" t="s">
        <v>23203</v>
      </c>
      <c r="L10811" s="228" t="s">
        <v>23204</v>
      </c>
      <c r="M10811" s="229">
        <v>44806</v>
      </c>
      <c r="N10811" s="227" t="s">
        <v>19903</v>
      </c>
      <c r="O10811" s="243"/>
      <c r="P10811" s="227" t="s">
        <v>19905</v>
      </c>
      <c r="Q10811" s="243"/>
      <c r="S10811" s="354"/>
    </row>
    <row r="10812" spans="1:19" s="245" customFormat="1" ht="13.15" customHeight="1">
      <c r="A10812" s="245" t="str">
        <f t="shared" si="338"/>
        <v>1747339061457468787</v>
      </c>
      <c r="B10812" s="217" t="s">
        <v>19891</v>
      </c>
      <c r="C10812" s="227" t="s">
        <v>25130</v>
      </c>
      <c r="D10812" s="227" t="s">
        <v>3106</v>
      </c>
      <c r="E10812" s="227" t="s">
        <v>25137</v>
      </c>
      <c r="F10812" s="227" t="s">
        <v>3106</v>
      </c>
      <c r="G10812" s="227" t="s">
        <v>3106</v>
      </c>
      <c r="H10812" s="228" t="s">
        <v>19904</v>
      </c>
      <c r="I10812" s="228" t="s">
        <v>25132</v>
      </c>
      <c r="J10812" s="201" t="str">
        <f t="shared" si="337"/>
        <v>9999</v>
      </c>
      <c r="K10812" s="228" t="s">
        <v>23203</v>
      </c>
      <c r="L10812" s="228" t="s">
        <v>23204</v>
      </c>
      <c r="M10812" s="229">
        <v>44806</v>
      </c>
      <c r="N10812" s="227" t="s">
        <v>19903</v>
      </c>
      <c r="O10812" s="243"/>
      <c r="P10812" s="227" t="s">
        <v>19905</v>
      </c>
      <c r="Q10812" s="243"/>
      <c r="S10812" s="354"/>
    </row>
    <row r="10813" spans="1:19" s="245" customFormat="1" ht="13.15" customHeight="1">
      <c r="A10813" s="245" t="str">
        <f t="shared" si="338"/>
        <v>1747339071457468787</v>
      </c>
      <c r="B10813" s="217" t="s">
        <v>19891</v>
      </c>
      <c r="C10813" s="227" t="s">
        <v>25130</v>
      </c>
      <c r="D10813" s="227" t="s">
        <v>3106</v>
      </c>
      <c r="E10813" s="227" t="s">
        <v>25138</v>
      </c>
      <c r="F10813" s="227" t="s">
        <v>3106</v>
      </c>
      <c r="G10813" s="227" t="s">
        <v>3106</v>
      </c>
      <c r="H10813" s="228" t="s">
        <v>19904</v>
      </c>
      <c r="I10813" s="228" t="s">
        <v>25132</v>
      </c>
      <c r="J10813" s="201" t="str">
        <f t="shared" si="337"/>
        <v>9999</v>
      </c>
      <c r="K10813" s="228" t="s">
        <v>23203</v>
      </c>
      <c r="L10813" s="228" t="s">
        <v>23204</v>
      </c>
      <c r="M10813" s="229">
        <v>44806</v>
      </c>
      <c r="N10813" s="227" t="s">
        <v>19903</v>
      </c>
      <c r="O10813" s="243"/>
      <c r="P10813" s="227" t="s">
        <v>19905</v>
      </c>
      <c r="Q10813" s="243"/>
      <c r="S10813" s="354"/>
    </row>
    <row r="10814" spans="1:19" s="245" customFormat="1" ht="13.15" customHeight="1">
      <c r="A10814" s="245" t="str">
        <f t="shared" si="338"/>
        <v>2156010011457477101</v>
      </c>
      <c r="B10814" s="217" t="s">
        <v>19891</v>
      </c>
      <c r="C10814" s="227" t="s">
        <v>25139</v>
      </c>
      <c r="D10814" s="227" t="s">
        <v>3106</v>
      </c>
      <c r="E10814" s="227" t="s">
        <v>25140</v>
      </c>
      <c r="F10814" s="227" t="s">
        <v>3106</v>
      </c>
      <c r="G10814" s="227" t="s">
        <v>3106</v>
      </c>
      <c r="H10814" s="228" t="s">
        <v>19904</v>
      </c>
      <c r="I10814" s="228" t="s">
        <v>25141</v>
      </c>
      <c r="J10814" s="201" t="str">
        <f t="shared" si="337"/>
        <v>9999</v>
      </c>
      <c r="K10814" s="228" t="s">
        <v>23203</v>
      </c>
      <c r="L10814" s="228" t="s">
        <v>23204</v>
      </c>
      <c r="M10814" s="229">
        <v>44806</v>
      </c>
      <c r="N10814" s="227" t="s">
        <v>19903</v>
      </c>
      <c r="O10814" s="243"/>
      <c r="P10814" s="227" t="s">
        <v>19905</v>
      </c>
      <c r="Q10814" s="243"/>
      <c r="S10814" s="354"/>
    </row>
    <row r="10815" spans="1:19" s="245" customFormat="1" ht="13.15" customHeight="1">
      <c r="A10815" s="245" t="str">
        <f t="shared" si="338"/>
        <v>2156010021457477101</v>
      </c>
      <c r="B10815" s="217" t="s">
        <v>19891</v>
      </c>
      <c r="C10815" s="227" t="s">
        <v>25139</v>
      </c>
      <c r="D10815" s="227" t="s">
        <v>3106</v>
      </c>
      <c r="E10815" s="227" t="s">
        <v>25142</v>
      </c>
      <c r="F10815" s="227" t="s">
        <v>3106</v>
      </c>
      <c r="G10815" s="227" t="s">
        <v>3106</v>
      </c>
      <c r="H10815" s="228" t="s">
        <v>19904</v>
      </c>
      <c r="I10815" s="228" t="s">
        <v>25141</v>
      </c>
      <c r="J10815" s="201" t="str">
        <f t="shared" si="337"/>
        <v>9999</v>
      </c>
      <c r="K10815" s="228" t="s">
        <v>23203</v>
      </c>
      <c r="L10815" s="228" t="s">
        <v>23204</v>
      </c>
      <c r="M10815" s="229">
        <v>44806</v>
      </c>
      <c r="N10815" s="227" t="s">
        <v>19903</v>
      </c>
      <c r="O10815" s="243"/>
      <c r="P10815" s="227" t="s">
        <v>19905</v>
      </c>
      <c r="Q10815" s="243"/>
      <c r="S10815" s="354"/>
    </row>
    <row r="10816" spans="1:19" s="245" customFormat="1" ht="13.15" customHeight="1">
      <c r="A10816" s="245" t="str">
        <f t="shared" si="338"/>
        <v>2156010031457477101</v>
      </c>
      <c r="B10816" s="217" t="s">
        <v>19891</v>
      </c>
      <c r="C10816" s="227" t="s">
        <v>25139</v>
      </c>
      <c r="D10816" s="227" t="s">
        <v>3106</v>
      </c>
      <c r="E10816" s="227" t="s">
        <v>25143</v>
      </c>
      <c r="F10816" s="227" t="s">
        <v>3106</v>
      </c>
      <c r="G10816" s="227" t="s">
        <v>3106</v>
      </c>
      <c r="H10816" s="228" t="s">
        <v>19904</v>
      </c>
      <c r="I10816" s="228" t="s">
        <v>25141</v>
      </c>
      <c r="J10816" s="201" t="str">
        <f t="shared" si="337"/>
        <v>9999</v>
      </c>
      <c r="K10816" s="228" t="s">
        <v>23203</v>
      </c>
      <c r="L10816" s="228" t="s">
        <v>23204</v>
      </c>
      <c r="M10816" s="229">
        <v>44806</v>
      </c>
      <c r="N10816" s="227" t="s">
        <v>19903</v>
      </c>
      <c r="O10816" s="243"/>
      <c r="P10816" s="227" t="s">
        <v>19905</v>
      </c>
      <c r="Q10816" s="243"/>
      <c r="S10816" s="354"/>
    </row>
    <row r="10817" spans="1:19" s="245" customFormat="1" ht="13.15" customHeight="1">
      <c r="A10817" s="245" t="str">
        <f t="shared" si="338"/>
        <v>2156010041457477101</v>
      </c>
      <c r="B10817" s="217" t="s">
        <v>19891</v>
      </c>
      <c r="C10817" s="227" t="s">
        <v>25139</v>
      </c>
      <c r="D10817" s="227" t="s">
        <v>3106</v>
      </c>
      <c r="E10817" s="227" t="s">
        <v>25144</v>
      </c>
      <c r="F10817" s="227" t="s">
        <v>3106</v>
      </c>
      <c r="G10817" s="227" t="s">
        <v>3106</v>
      </c>
      <c r="H10817" s="228" t="s">
        <v>19904</v>
      </c>
      <c r="I10817" s="228" t="s">
        <v>25141</v>
      </c>
      <c r="J10817" s="201" t="str">
        <f t="shared" si="337"/>
        <v>9999</v>
      </c>
      <c r="K10817" s="228" t="s">
        <v>23203</v>
      </c>
      <c r="L10817" s="228" t="s">
        <v>23204</v>
      </c>
      <c r="M10817" s="229">
        <v>44806</v>
      </c>
      <c r="N10817" s="227" t="s">
        <v>19903</v>
      </c>
      <c r="O10817" s="243"/>
      <c r="P10817" s="227" t="s">
        <v>19905</v>
      </c>
      <c r="Q10817" s="243"/>
      <c r="S10817" s="354"/>
    </row>
    <row r="10818" spans="1:19" s="245" customFormat="1" ht="13.15" customHeight="1">
      <c r="A10818" s="245" t="str">
        <f t="shared" si="338"/>
        <v>4001588011457685034</v>
      </c>
      <c r="B10818" s="217" t="s">
        <v>19891</v>
      </c>
      <c r="C10818" s="227" t="s">
        <v>25145</v>
      </c>
      <c r="D10818" s="227" t="s">
        <v>3106</v>
      </c>
      <c r="E10818" s="227" t="s">
        <v>25146</v>
      </c>
      <c r="F10818" s="227" t="s">
        <v>3106</v>
      </c>
      <c r="G10818" s="227" t="s">
        <v>3106</v>
      </c>
      <c r="H10818" s="228" t="s">
        <v>19904</v>
      </c>
      <c r="I10818" s="228" t="s">
        <v>25147</v>
      </c>
      <c r="J10818" s="201" t="str">
        <f t="shared" si="337"/>
        <v>9999</v>
      </c>
      <c r="K10818" s="228" t="s">
        <v>23203</v>
      </c>
      <c r="L10818" s="228" t="s">
        <v>23204</v>
      </c>
      <c r="M10818" s="229">
        <v>44806</v>
      </c>
      <c r="N10818" s="227" t="s">
        <v>19903</v>
      </c>
      <c r="O10818" s="243"/>
      <c r="P10818" s="227" t="s">
        <v>20061</v>
      </c>
      <c r="Q10818" s="243"/>
      <c r="S10818" s="354"/>
    </row>
    <row r="10819" spans="1:19" s="245" customFormat="1" ht="13.15" customHeight="1">
      <c r="A10819" s="245" t="str">
        <f t="shared" si="338"/>
        <v>4001588021457685034</v>
      </c>
      <c r="B10819" s="217" t="s">
        <v>19891</v>
      </c>
      <c r="C10819" s="227" t="s">
        <v>25145</v>
      </c>
      <c r="D10819" s="227" t="s">
        <v>3106</v>
      </c>
      <c r="E10819" s="227" t="s">
        <v>25148</v>
      </c>
      <c r="F10819" s="227" t="s">
        <v>3106</v>
      </c>
      <c r="G10819" s="227" t="s">
        <v>3106</v>
      </c>
      <c r="H10819" s="228" t="s">
        <v>19904</v>
      </c>
      <c r="I10819" s="228" t="s">
        <v>25147</v>
      </c>
      <c r="J10819" s="201" t="str">
        <f t="shared" ref="J10819:J10882" si="339">B10819</f>
        <v>9999</v>
      </c>
      <c r="K10819" s="228" t="s">
        <v>23203</v>
      </c>
      <c r="L10819" s="228" t="s">
        <v>23204</v>
      </c>
      <c r="M10819" s="229">
        <v>44806</v>
      </c>
      <c r="N10819" s="227" t="s">
        <v>19903</v>
      </c>
      <c r="O10819" s="243"/>
      <c r="P10819" s="227" t="s">
        <v>20061</v>
      </c>
      <c r="Q10819" s="243"/>
      <c r="S10819" s="354"/>
    </row>
    <row r="10820" spans="1:19" s="245" customFormat="1" ht="13.15" customHeight="1">
      <c r="A10820" s="245" t="str">
        <f t="shared" si="338"/>
        <v>2854101011467491100</v>
      </c>
      <c r="B10820" s="217" t="s">
        <v>19891</v>
      </c>
      <c r="C10820" s="227" t="s">
        <v>25149</v>
      </c>
      <c r="D10820" s="227" t="s">
        <v>3106</v>
      </c>
      <c r="E10820" s="227" t="s">
        <v>25150</v>
      </c>
      <c r="F10820" s="227" t="s">
        <v>3106</v>
      </c>
      <c r="G10820" s="227" t="s">
        <v>3106</v>
      </c>
      <c r="H10820" s="228" t="s">
        <v>19904</v>
      </c>
      <c r="I10820" s="228" t="s">
        <v>25151</v>
      </c>
      <c r="J10820" s="201" t="str">
        <f t="shared" si="339"/>
        <v>9999</v>
      </c>
      <c r="K10820" s="228" t="s">
        <v>23203</v>
      </c>
      <c r="L10820" s="228" t="s">
        <v>23204</v>
      </c>
      <c r="M10820" s="229">
        <v>44806</v>
      </c>
      <c r="N10820" s="227" t="s">
        <v>19903</v>
      </c>
      <c r="O10820" s="243"/>
      <c r="P10820" s="227" t="s">
        <v>19975</v>
      </c>
      <c r="Q10820" s="243"/>
      <c r="S10820" s="354"/>
    </row>
    <row r="10821" spans="1:19" s="245" customFormat="1" ht="13.15" customHeight="1">
      <c r="A10821" s="245" t="str">
        <f t="shared" si="338"/>
        <v>2854101021467491100</v>
      </c>
      <c r="B10821" s="217" t="s">
        <v>19891</v>
      </c>
      <c r="C10821" s="227" t="s">
        <v>25149</v>
      </c>
      <c r="D10821" s="227" t="s">
        <v>3106</v>
      </c>
      <c r="E10821" s="227" t="s">
        <v>25152</v>
      </c>
      <c r="F10821" s="227" t="s">
        <v>3106</v>
      </c>
      <c r="G10821" s="227" t="s">
        <v>3106</v>
      </c>
      <c r="H10821" s="228" t="s">
        <v>19904</v>
      </c>
      <c r="I10821" s="228" t="s">
        <v>25151</v>
      </c>
      <c r="J10821" s="201" t="str">
        <f t="shared" si="339"/>
        <v>9999</v>
      </c>
      <c r="K10821" s="228" t="s">
        <v>23203</v>
      </c>
      <c r="L10821" s="228" t="s">
        <v>23204</v>
      </c>
      <c r="M10821" s="229">
        <v>44806</v>
      </c>
      <c r="N10821" s="227" t="s">
        <v>19903</v>
      </c>
      <c r="O10821" s="243"/>
      <c r="P10821" s="227" t="s">
        <v>19975</v>
      </c>
      <c r="Q10821" s="243"/>
      <c r="S10821" s="354"/>
    </row>
    <row r="10822" spans="1:19" s="245" customFormat="1" ht="13.15" customHeight="1">
      <c r="A10822" s="245" t="str">
        <f t="shared" si="338"/>
        <v>2854101031467491100</v>
      </c>
      <c r="B10822" s="217" t="s">
        <v>19891</v>
      </c>
      <c r="C10822" s="227" t="s">
        <v>25149</v>
      </c>
      <c r="D10822" s="227" t="s">
        <v>3106</v>
      </c>
      <c r="E10822" s="227" t="s">
        <v>25153</v>
      </c>
      <c r="F10822" s="227" t="s">
        <v>3106</v>
      </c>
      <c r="G10822" s="227" t="s">
        <v>3106</v>
      </c>
      <c r="H10822" s="228" t="s">
        <v>19904</v>
      </c>
      <c r="I10822" s="228" t="s">
        <v>25151</v>
      </c>
      <c r="J10822" s="201" t="str">
        <f t="shared" si="339"/>
        <v>9999</v>
      </c>
      <c r="K10822" s="228" t="s">
        <v>23203</v>
      </c>
      <c r="L10822" s="228" t="s">
        <v>23204</v>
      </c>
      <c r="M10822" s="229">
        <v>44806</v>
      </c>
      <c r="N10822" s="227" t="s">
        <v>19903</v>
      </c>
      <c r="O10822" s="243"/>
      <c r="P10822" s="227" t="s">
        <v>19975</v>
      </c>
      <c r="Q10822" s="243"/>
      <c r="S10822" s="354"/>
    </row>
    <row r="10823" spans="1:19" s="245" customFormat="1" ht="13.15" customHeight="1">
      <c r="A10823" s="245" t="str">
        <f t="shared" si="338"/>
        <v>2854101041467491100</v>
      </c>
      <c r="B10823" s="217" t="s">
        <v>19891</v>
      </c>
      <c r="C10823" s="227" t="s">
        <v>25149</v>
      </c>
      <c r="D10823" s="227" t="s">
        <v>3106</v>
      </c>
      <c r="E10823" s="227" t="s">
        <v>25154</v>
      </c>
      <c r="F10823" s="227" t="s">
        <v>3106</v>
      </c>
      <c r="G10823" s="227" t="s">
        <v>3106</v>
      </c>
      <c r="H10823" s="228" t="s">
        <v>19904</v>
      </c>
      <c r="I10823" s="228" t="s">
        <v>25151</v>
      </c>
      <c r="J10823" s="201" t="str">
        <f t="shared" si="339"/>
        <v>9999</v>
      </c>
      <c r="K10823" s="228" t="s">
        <v>23203</v>
      </c>
      <c r="L10823" s="228" t="s">
        <v>23204</v>
      </c>
      <c r="M10823" s="229">
        <v>44806</v>
      </c>
      <c r="N10823" s="227" t="s">
        <v>19903</v>
      </c>
      <c r="O10823" s="243"/>
      <c r="P10823" s="227" t="s">
        <v>19975</v>
      </c>
      <c r="Q10823" s="243"/>
      <c r="S10823" s="354"/>
    </row>
    <row r="10824" spans="1:19" s="245" customFormat="1" ht="13.15" customHeight="1">
      <c r="A10824" s="245" t="str">
        <f t="shared" si="338"/>
        <v>2854101051467491100</v>
      </c>
      <c r="B10824" s="217" t="s">
        <v>19891</v>
      </c>
      <c r="C10824" s="227" t="s">
        <v>25149</v>
      </c>
      <c r="D10824" s="227" t="s">
        <v>3106</v>
      </c>
      <c r="E10824" s="227" t="s">
        <v>25155</v>
      </c>
      <c r="F10824" s="227" t="s">
        <v>3106</v>
      </c>
      <c r="G10824" s="227" t="s">
        <v>3106</v>
      </c>
      <c r="H10824" s="228" t="s">
        <v>19904</v>
      </c>
      <c r="I10824" s="228" t="s">
        <v>25151</v>
      </c>
      <c r="J10824" s="201" t="str">
        <f t="shared" si="339"/>
        <v>9999</v>
      </c>
      <c r="K10824" s="228" t="s">
        <v>23203</v>
      </c>
      <c r="L10824" s="228" t="s">
        <v>23204</v>
      </c>
      <c r="M10824" s="229">
        <v>44806</v>
      </c>
      <c r="N10824" s="227" t="s">
        <v>19903</v>
      </c>
      <c r="O10824" s="243"/>
      <c r="P10824" s="227" t="s">
        <v>19975</v>
      </c>
      <c r="Q10824" s="243"/>
      <c r="S10824" s="354"/>
    </row>
    <row r="10825" spans="1:19" s="245" customFormat="1" ht="13.15" customHeight="1">
      <c r="A10825" s="245" t="str">
        <f t="shared" si="338"/>
        <v>2854101061467491100</v>
      </c>
      <c r="B10825" s="217" t="s">
        <v>19891</v>
      </c>
      <c r="C10825" s="227" t="s">
        <v>25149</v>
      </c>
      <c r="D10825" s="227" t="s">
        <v>3106</v>
      </c>
      <c r="E10825" s="227" t="s">
        <v>25156</v>
      </c>
      <c r="F10825" s="227" t="s">
        <v>3106</v>
      </c>
      <c r="G10825" s="227" t="s">
        <v>3106</v>
      </c>
      <c r="H10825" s="228" t="s">
        <v>19904</v>
      </c>
      <c r="I10825" s="228" t="s">
        <v>25151</v>
      </c>
      <c r="J10825" s="201" t="str">
        <f t="shared" si="339"/>
        <v>9999</v>
      </c>
      <c r="K10825" s="228" t="s">
        <v>23203</v>
      </c>
      <c r="L10825" s="228" t="s">
        <v>23204</v>
      </c>
      <c r="M10825" s="229">
        <v>44806</v>
      </c>
      <c r="N10825" s="227" t="s">
        <v>19903</v>
      </c>
      <c r="O10825" s="243"/>
      <c r="P10825" s="227" t="s">
        <v>19975</v>
      </c>
      <c r="Q10825" s="243"/>
      <c r="S10825" s="354"/>
    </row>
    <row r="10826" spans="1:19" s="245" customFormat="1" ht="13.15" customHeight="1">
      <c r="A10826" s="245" t="str">
        <f t="shared" si="338"/>
        <v>2854101071467491100</v>
      </c>
      <c r="B10826" s="217" t="s">
        <v>19891</v>
      </c>
      <c r="C10826" s="227" t="s">
        <v>25149</v>
      </c>
      <c r="D10826" s="227" t="s">
        <v>3106</v>
      </c>
      <c r="E10826" s="227" t="s">
        <v>25157</v>
      </c>
      <c r="F10826" s="227" t="s">
        <v>3106</v>
      </c>
      <c r="G10826" s="227" t="s">
        <v>3106</v>
      </c>
      <c r="H10826" s="228" t="s">
        <v>19904</v>
      </c>
      <c r="I10826" s="228" t="s">
        <v>25151</v>
      </c>
      <c r="J10826" s="201" t="str">
        <f t="shared" si="339"/>
        <v>9999</v>
      </c>
      <c r="K10826" s="228" t="s">
        <v>23203</v>
      </c>
      <c r="L10826" s="228" t="s">
        <v>23204</v>
      </c>
      <c r="M10826" s="229">
        <v>44806</v>
      </c>
      <c r="N10826" s="227" t="s">
        <v>19903</v>
      </c>
      <c r="O10826" s="243"/>
      <c r="P10826" s="227" t="s">
        <v>19975</v>
      </c>
      <c r="Q10826" s="243"/>
      <c r="S10826" s="354"/>
    </row>
    <row r="10827" spans="1:19" s="245" customFormat="1" ht="13.15" customHeight="1">
      <c r="A10827" s="245" t="str">
        <f t="shared" si="338"/>
        <v>2854101081467491100</v>
      </c>
      <c r="B10827" s="217" t="s">
        <v>19891</v>
      </c>
      <c r="C10827" s="227" t="s">
        <v>25149</v>
      </c>
      <c r="D10827" s="227" t="s">
        <v>3106</v>
      </c>
      <c r="E10827" s="227" t="s">
        <v>25158</v>
      </c>
      <c r="F10827" s="227" t="s">
        <v>3106</v>
      </c>
      <c r="G10827" s="227" t="s">
        <v>3106</v>
      </c>
      <c r="H10827" s="228" t="s">
        <v>19904</v>
      </c>
      <c r="I10827" s="228" t="s">
        <v>25151</v>
      </c>
      <c r="J10827" s="201" t="str">
        <f t="shared" si="339"/>
        <v>9999</v>
      </c>
      <c r="K10827" s="228" t="s">
        <v>23203</v>
      </c>
      <c r="L10827" s="228" t="s">
        <v>23204</v>
      </c>
      <c r="M10827" s="229">
        <v>44806</v>
      </c>
      <c r="N10827" s="227" t="s">
        <v>19903</v>
      </c>
      <c r="O10827" s="243"/>
      <c r="P10827" s="227" t="s">
        <v>19975</v>
      </c>
      <c r="Q10827" s="243"/>
      <c r="S10827" s="354"/>
    </row>
    <row r="10828" spans="1:19" s="245" customFormat="1" ht="13.15" customHeight="1">
      <c r="A10828" s="245" t="str">
        <f t="shared" si="338"/>
        <v>2854101091467491100</v>
      </c>
      <c r="B10828" s="217" t="s">
        <v>19891</v>
      </c>
      <c r="C10828" s="227" t="s">
        <v>25149</v>
      </c>
      <c r="D10828" s="227" t="s">
        <v>3106</v>
      </c>
      <c r="E10828" s="227" t="s">
        <v>25159</v>
      </c>
      <c r="F10828" s="227" t="s">
        <v>3106</v>
      </c>
      <c r="G10828" s="227" t="s">
        <v>3106</v>
      </c>
      <c r="H10828" s="228" t="s">
        <v>19904</v>
      </c>
      <c r="I10828" s="228" t="s">
        <v>25151</v>
      </c>
      <c r="J10828" s="201" t="str">
        <f t="shared" si="339"/>
        <v>9999</v>
      </c>
      <c r="K10828" s="228" t="s">
        <v>23203</v>
      </c>
      <c r="L10828" s="228" t="s">
        <v>23204</v>
      </c>
      <c r="M10828" s="229">
        <v>44806</v>
      </c>
      <c r="N10828" s="227" t="s">
        <v>19903</v>
      </c>
      <c r="O10828" s="243"/>
      <c r="P10828" s="227" t="s">
        <v>19975</v>
      </c>
      <c r="Q10828" s="243"/>
      <c r="S10828" s="354"/>
    </row>
    <row r="10829" spans="1:19" s="245" customFormat="1" ht="13.15" customHeight="1">
      <c r="A10829" s="245" t="str">
        <f t="shared" si="338"/>
        <v>2854101111467491100</v>
      </c>
      <c r="B10829" s="217" t="s">
        <v>19891</v>
      </c>
      <c r="C10829" s="227" t="s">
        <v>25149</v>
      </c>
      <c r="D10829" s="227" t="s">
        <v>3106</v>
      </c>
      <c r="E10829" s="227" t="s">
        <v>25160</v>
      </c>
      <c r="F10829" s="227" t="s">
        <v>3106</v>
      </c>
      <c r="G10829" s="227" t="s">
        <v>3106</v>
      </c>
      <c r="H10829" s="228" t="s">
        <v>19904</v>
      </c>
      <c r="I10829" s="228" t="s">
        <v>25151</v>
      </c>
      <c r="J10829" s="201" t="str">
        <f t="shared" si="339"/>
        <v>9999</v>
      </c>
      <c r="K10829" s="228" t="s">
        <v>23203</v>
      </c>
      <c r="L10829" s="228" t="s">
        <v>23204</v>
      </c>
      <c r="M10829" s="229">
        <v>44806</v>
      </c>
      <c r="N10829" s="227" t="s">
        <v>19903</v>
      </c>
      <c r="O10829" s="243"/>
      <c r="P10829" s="227" t="s">
        <v>19975</v>
      </c>
      <c r="Q10829" s="243"/>
      <c r="S10829" s="354"/>
    </row>
    <row r="10830" spans="1:19" s="245" customFormat="1" ht="13.15" customHeight="1">
      <c r="A10830" s="245" t="str">
        <f t="shared" si="338"/>
        <v>2854101121467491100</v>
      </c>
      <c r="B10830" s="217" t="s">
        <v>19891</v>
      </c>
      <c r="C10830" s="227" t="s">
        <v>25149</v>
      </c>
      <c r="D10830" s="227" t="s">
        <v>3106</v>
      </c>
      <c r="E10830" s="227" t="s">
        <v>25161</v>
      </c>
      <c r="F10830" s="227" t="s">
        <v>3106</v>
      </c>
      <c r="G10830" s="227" t="s">
        <v>3106</v>
      </c>
      <c r="H10830" s="228" t="s">
        <v>19904</v>
      </c>
      <c r="I10830" s="228" t="s">
        <v>25151</v>
      </c>
      <c r="J10830" s="201" t="str">
        <f t="shared" si="339"/>
        <v>9999</v>
      </c>
      <c r="K10830" s="228" t="s">
        <v>23203</v>
      </c>
      <c r="L10830" s="228" t="s">
        <v>23204</v>
      </c>
      <c r="M10830" s="229">
        <v>44806</v>
      </c>
      <c r="N10830" s="227" t="s">
        <v>19903</v>
      </c>
      <c r="O10830" s="243"/>
      <c r="P10830" s="227" t="s">
        <v>19975</v>
      </c>
      <c r="Q10830" s="243"/>
      <c r="S10830" s="354"/>
    </row>
    <row r="10831" spans="1:19" s="245" customFormat="1" ht="13.15" customHeight="1">
      <c r="A10831" s="245" t="str">
        <f t="shared" si="338"/>
        <v>1193286011467515940</v>
      </c>
      <c r="B10831" s="217" t="s">
        <v>19891</v>
      </c>
      <c r="C10831" s="227" t="s">
        <v>25162</v>
      </c>
      <c r="D10831" s="227" t="s">
        <v>3106</v>
      </c>
      <c r="E10831" s="227" t="s">
        <v>25163</v>
      </c>
      <c r="F10831" s="227" t="s">
        <v>3106</v>
      </c>
      <c r="G10831" s="227" t="s">
        <v>3106</v>
      </c>
      <c r="H10831" s="228" t="s">
        <v>19904</v>
      </c>
      <c r="I10831" s="228" t="s">
        <v>25164</v>
      </c>
      <c r="J10831" s="201" t="str">
        <f t="shared" si="339"/>
        <v>9999</v>
      </c>
      <c r="K10831" s="228" t="s">
        <v>23203</v>
      </c>
      <c r="L10831" s="228" t="s">
        <v>23204</v>
      </c>
      <c r="M10831" s="229">
        <v>44806</v>
      </c>
      <c r="N10831" s="227" t="s">
        <v>19903</v>
      </c>
      <c r="O10831" s="243"/>
      <c r="P10831" s="227" t="s">
        <v>19905</v>
      </c>
      <c r="Q10831" s="243"/>
      <c r="S10831" s="354"/>
    </row>
    <row r="10832" spans="1:19" s="245" customFormat="1" ht="13.15" customHeight="1">
      <c r="A10832" s="245" t="str">
        <f t="shared" si="338"/>
        <v>1193286041467515940</v>
      </c>
      <c r="B10832" s="217" t="s">
        <v>19891</v>
      </c>
      <c r="C10832" s="227" t="s">
        <v>25162</v>
      </c>
      <c r="D10832" s="227" t="s">
        <v>3106</v>
      </c>
      <c r="E10832" s="227" t="s">
        <v>25165</v>
      </c>
      <c r="F10832" s="227" t="s">
        <v>3106</v>
      </c>
      <c r="G10832" s="227" t="s">
        <v>3106</v>
      </c>
      <c r="H10832" s="228" t="s">
        <v>19904</v>
      </c>
      <c r="I10832" s="228" t="s">
        <v>25164</v>
      </c>
      <c r="J10832" s="201" t="str">
        <f t="shared" si="339"/>
        <v>9999</v>
      </c>
      <c r="K10832" s="228" t="s">
        <v>23203</v>
      </c>
      <c r="L10832" s="228" t="s">
        <v>23204</v>
      </c>
      <c r="M10832" s="229">
        <v>44806</v>
      </c>
      <c r="N10832" s="227" t="s">
        <v>19903</v>
      </c>
      <c r="O10832" s="243"/>
      <c r="P10832" s="227" t="s">
        <v>19905</v>
      </c>
      <c r="Q10832" s="243"/>
      <c r="S10832" s="354"/>
    </row>
    <row r="10833" spans="1:19" s="245" customFormat="1" ht="13.15" customHeight="1">
      <c r="A10833" s="245" t="str">
        <f t="shared" si="338"/>
        <v>1193286051467515940</v>
      </c>
      <c r="B10833" s="217" t="s">
        <v>19891</v>
      </c>
      <c r="C10833" s="227" t="s">
        <v>25162</v>
      </c>
      <c r="D10833" s="227" t="s">
        <v>3106</v>
      </c>
      <c r="E10833" s="227" t="s">
        <v>25166</v>
      </c>
      <c r="F10833" s="227" t="s">
        <v>3106</v>
      </c>
      <c r="G10833" s="227" t="s">
        <v>3106</v>
      </c>
      <c r="H10833" s="228" t="s">
        <v>19904</v>
      </c>
      <c r="I10833" s="228" t="s">
        <v>25164</v>
      </c>
      <c r="J10833" s="201" t="str">
        <f t="shared" si="339"/>
        <v>9999</v>
      </c>
      <c r="K10833" s="228" t="s">
        <v>23203</v>
      </c>
      <c r="L10833" s="228" t="s">
        <v>23204</v>
      </c>
      <c r="M10833" s="229">
        <v>44806</v>
      </c>
      <c r="N10833" s="227" t="s">
        <v>19903</v>
      </c>
      <c r="O10833" s="243"/>
      <c r="P10833" s="227" t="s">
        <v>19905</v>
      </c>
      <c r="Q10833" s="243"/>
      <c r="S10833" s="354"/>
    </row>
    <row r="10834" spans="1:19" s="245" customFormat="1" ht="13.15" customHeight="1">
      <c r="A10834" s="245" t="str">
        <f t="shared" si="338"/>
        <v>0366296011467520957</v>
      </c>
      <c r="B10834" s="217" t="s">
        <v>19891</v>
      </c>
      <c r="C10834" s="227" t="s">
        <v>25167</v>
      </c>
      <c r="D10834" s="227" t="s">
        <v>3106</v>
      </c>
      <c r="E10834" s="227" t="s">
        <v>25168</v>
      </c>
      <c r="F10834" s="227" t="s">
        <v>3106</v>
      </c>
      <c r="G10834" s="227" t="s">
        <v>3106</v>
      </c>
      <c r="H10834" s="228" t="s">
        <v>19904</v>
      </c>
      <c r="I10834" s="228" t="s">
        <v>25169</v>
      </c>
      <c r="J10834" s="201" t="str">
        <f t="shared" si="339"/>
        <v>9999</v>
      </c>
      <c r="K10834" s="228" t="s">
        <v>23203</v>
      </c>
      <c r="L10834" s="228" t="s">
        <v>23204</v>
      </c>
      <c r="M10834" s="229">
        <v>44806</v>
      </c>
      <c r="N10834" s="227" t="s">
        <v>19903</v>
      </c>
      <c r="O10834" s="243"/>
      <c r="P10834" s="227" t="s">
        <v>19975</v>
      </c>
      <c r="Q10834" s="243"/>
      <c r="S10834" s="354"/>
    </row>
    <row r="10835" spans="1:19" s="245" customFormat="1" ht="13.15" customHeight="1">
      <c r="A10835" s="245" t="str">
        <f t="shared" si="338"/>
        <v>0366296021467520957</v>
      </c>
      <c r="B10835" s="217" t="s">
        <v>19891</v>
      </c>
      <c r="C10835" s="227" t="s">
        <v>25167</v>
      </c>
      <c r="D10835" s="227" t="s">
        <v>3106</v>
      </c>
      <c r="E10835" s="227" t="s">
        <v>25170</v>
      </c>
      <c r="F10835" s="227" t="s">
        <v>3106</v>
      </c>
      <c r="G10835" s="227" t="s">
        <v>3106</v>
      </c>
      <c r="H10835" s="228" t="s">
        <v>19904</v>
      </c>
      <c r="I10835" s="228" t="s">
        <v>25169</v>
      </c>
      <c r="J10835" s="201" t="str">
        <f t="shared" si="339"/>
        <v>9999</v>
      </c>
      <c r="K10835" s="228" t="s">
        <v>23203</v>
      </c>
      <c r="L10835" s="228" t="s">
        <v>23204</v>
      </c>
      <c r="M10835" s="229">
        <v>44806</v>
      </c>
      <c r="N10835" s="227" t="s">
        <v>19903</v>
      </c>
      <c r="O10835" s="243"/>
      <c r="P10835" s="227" t="s">
        <v>19975</v>
      </c>
      <c r="Q10835" s="243"/>
      <c r="S10835" s="354"/>
    </row>
    <row r="10836" spans="1:19" s="245" customFormat="1" ht="13.15" customHeight="1">
      <c r="A10836" s="245" t="str">
        <f t="shared" si="338"/>
        <v>0366296031467520957</v>
      </c>
      <c r="B10836" s="217" t="s">
        <v>19891</v>
      </c>
      <c r="C10836" s="227" t="s">
        <v>25167</v>
      </c>
      <c r="D10836" s="227" t="s">
        <v>3106</v>
      </c>
      <c r="E10836" s="227" t="s">
        <v>25171</v>
      </c>
      <c r="F10836" s="227" t="s">
        <v>3106</v>
      </c>
      <c r="G10836" s="227" t="s">
        <v>3106</v>
      </c>
      <c r="H10836" s="228" t="s">
        <v>19904</v>
      </c>
      <c r="I10836" s="228" t="s">
        <v>25169</v>
      </c>
      <c r="J10836" s="201" t="str">
        <f t="shared" si="339"/>
        <v>9999</v>
      </c>
      <c r="K10836" s="228" t="s">
        <v>23203</v>
      </c>
      <c r="L10836" s="228" t="s">
        <v>23204</v>
      </c>
      <c r="M10836" s="229">
        <v>44806</v>
      </c>
      <c r="N10836" s="227" t="s">
        <v>19903</v>
      </c>
      <c r="O10836" s="243"/>
      <c r="P10836" s="227" t="s">
        <v>19975</v>
      </c>
      <c r="Q10836" s="243"/>
      <c r="S10836" s="354"/>
    </row>
    <row r="10837" spans="1:19" s="245" customFormat="1" ht="13.15" customHeight="1">
      <c r="A10837" s="245" t="str">
        <f t="shared" si="338"/>
        <v>0366296041467520957</v>
      </c>
      <c r="B10837" s="217" t="s">
        <v>19891</v>
      </c>
      <c r="C10837" s="227" t="s">
        <v>25167</v>
      </c>
      <c r="D10837" s="227" t="s">
        <v>3106</v>
      </c>
      <c r="E10837" s="227" t="s">
        <v>25172</v>
      </c>
      <c r="F10837" s="227" t="s">
        <v>3106</v>
      </c>
      <c r="G10837" s="227" t="s">
        <v>3106</v>
      </c>
      <c r="H10837" s="228" t="s">
        <v>19904</v>
      </c>
      <c r="I10837" s="228" t="s">
        <v>25169</v>
      </c>
      <c r="J10837" s="201" t="str">
        <f t="shared" si="339"/>
        <v>9999</v>
      </c>
      <c r="K10837" s="228" t="s">
        <v>23203</v>
      </c>
      <c r="L10837" s="228" t="s">
        <v>23204</v>
      </c>
      <c r="M10837" s="229">
        <v>44806</v>
      </c>
      <c r="N10837" s="227" t="s">
        <v>19903</v>
      </c>
      <c r="O10837" s="243"/>
      <c r="P10837" s="227" t="s">
        <v>19975</v>
      </c>
      <c r="Q10837" s="243"/>
      <c r="S10837" s="354"/>
    </row>
    <row r="10838" spans="1:19" s="245" customFormat="1" ht="13.15" customHeight="1">
      <c r="A10838" s="245" t="str">
        <f t="shared" si="338"/>
        <v>0366296051467520957</v>
      </c>
      <c r="B10838" s="217" t="s">
        <v>19891</v>
      </c>
      <c r="C10838" s="227" t="s">
        <v>25167</v>
      </c>
      <c r="D10838" s="227" t="s">
        <v>3106</v>
      </c>
      <c r="E10838" s="227" t="s">
        <v>25173</v>
      </c>
      <c r="F10838" s="227" t="s">
        <v>3106</v>
      </c>
      <c r="G10838" s="227" t="s">
        <v>3106</v>
      </c>
      <c r="H10838" s="228" t="s">
        <v>19904</v>
      </c>
      <c r="I10838" s="228" t="s">
        <v>25169</v>
      </c>
      <c r="J10838" s="201" t="str">
        <f t="shared" si="339"/>
        <v>9999</v>
      </c>
      <c r="K10838" s="228" t="s">
        <v>23203</v>
      </c>
      <c r="L10838" s="228" t="s">
        <v>23204</v>
      </c>
      <c r="M10838" s="229">
        <v>44806</v>
      </c>
      <c r="N10838" s="227" t="s">
        <v>19903</v>
      </c>
      <c r="O10838" s="243"/>
      <c r="P10838" s="227" t="s">
        <v>19975</v>
      </c>
      <c r="Q10838" s="243"/>
      <c r="S10838" s="354"/>
    </row>
    <row r="10839" spans="1:19" s="245" customFormat="1" ht="13.15" customHeight="1">
      <c r="A10839" s="245" t="str">
        <f t="shared" ref="A10839:A10902" si="340">E10839&amp;C10839</f>
        <v>0366296061467520957</v>
      </c>
      <c r="B10839" s="217" t="s">
        <v>19891</v>
      </c>
      <c r="C10839" s="227" t="s">
        <v>25167</v>
      </c>
      <c r="D10839" s="227" t="s">
        <v>3106</v>
      </c>
      <c r="E10839" s="227" t="s">
        <v>25174</v>
      </c>
      <c r="F10839" s="227" t="s">
        <v>3106</v>
      </c>
      <c r="G10839" s="227" t="s">
        <v>3106</v>
      </c>
      <c r="H10839" s="228" t="s">
        <v>19904</v>
      </c>
      <c r="I10839" s="228" t="s">
        <v>25169</v>
      </c>
      <c r="J10839" s="201" t="str">
        <f t="shared" si="339"/>
        <v>9999</v>
      </c>
      <c r="K10839" s="228" t="s">
        <v>23203</v>
      </c>
      <c r="L10839" s="228" t="s">
        <v>23204</v>
      </c>
      <c r="M10839" s="229">
        <v>44806</v>
      </c>
      <c r="N10839" s="227" t="s">
        <v>19903</v>
      </c>
      <c r="O10839" s="243"/>
      <c r="P10839" s="227" t="s">
        <v>19975</v>
      </c>
      <c r="Q10839" s="243"/>
      <c r="S10839" s="354"/>
    </row>
    <row r="10840" spans="1:19" s="245" customFormat="1" ht="13.15" customHeight="1">
      <c r="A10840" s="245" t="str">
        <f t="shared" si="340"/>
        <v>0486789011467520957</v>
      </c>
      <c r="B10840" s="217" t="s">
        <v>19891</v>
      </c>
      <c r="C10840" s="227" t="s">
        <v>25167</v>
      </c>
      <c r="D10840" s="227" t="s">
        <v>3106</v>
      </c>
      <c r="E10840" s="227" t="s">
        <v>25175</v>
      </c>
      <c r="F10840" s="227" t="s">
        <v>3106</v>
      </c>
      <c r="G10840" s="227" t="s">
        <v>3106</v>
      </c>
      <c r="H10840" s="228" t="s">
        <v>19904</v>
      </c>
      <c r="I10840" s="228" t="s">
        <v>25169</v>
      </c>
      <c r="J10840" s="201" t="str">
        <f t="shared" si="339"/>
        <v>9999</v>
      </c>
      <c r="K10840" s="228" t="s">
        <v>23203</v>
      </c>
      <c r="L10840" s="228" t="s">
        <v>23204</v>
      </c>
      <c r="M10840" s="229">
        <v>44806</v>
      </c>
      <c r="N10840" s="227" t="s">
        <v>19903</v>
      </c>
      <c r="O10840" s="243"/>
      <c r="P10840" s="227" t="s">
        <v>19975</v>
      </c>
      <c r="Q10840" s="243"/>
      <c r="S10840" s="354"/>
    </row>
    <row r="10841" spans="1:19" s="245" customFormat="1" ht="13.15" customHeight="1">
      <c r="A10841" s="245" t="str">
        <f t="shared" si="340"/>
        <v>1254245021467545558</v>
      </c>
      <c r="B10841" s="217" t="s">
        <v>19891</v>
      </c>
      <c r="C10841" s="227" t="s">
        <v>25176</v>
      </c>
      <c r="D10841" s="227" t="s">
        <v>3106</v>
      </c>
      <c r="E10841" s="227" t="s">
        <v>25177</v>
      </c>
      <c r="F10841" s="227" t="s">
        <v>3106</v>
      </c>
      <c r="G10841" s="227" t="s">
        <v>3106</v>
      </c>
      <c r="H10841" s="228" t="s">
        <v>19904</v>
      </c>
      <c r="I10841" s="228" t="s">
        <v>25178</v>
      </c>
      <c r="J10841" s="201" t="str">
        <f t="shared" si="339"/>
        <v>9999</v>
      </c>
      <c r="K10841" s="228" t="s">
        <v>23203</v>
      </c>
      <c r="L10841" s="228" t="s">
        <v>23204</v>
      </c>
      <c r="M10841" s="229">
        <v>44806</v>
      </c>
      <c r="N10841" s="227" t="s">
        <v>19903</v>
      </c>
      <c r="O10841" s="243"/>
      <c r="P10841" s="227" t="s">
        <v>19905</v>
      </c>
      <c r="Q10841" s="243"/>
      <c r="S10841" s="354"/>
    </row>
    <row r="10842" spans="1:19" s="245" customFormat="1" ht="13.15" customHeight="1">
      <c r="A10842" s="245" t="str">
        <f t="shared" si="340"/>
        <v>1254245031467545558</v>
      </c>
      <c r="B10842" s="217" t="s">
        <v>19891</v>
      </c>
      <c r="C10842" s="227" t="s">
        <v>25176</v>
      </c>
      <c r="D10842" s="227" t="s">
        <v>3106</v>
      </c>
      <c r="E10842" s="227" t="s">
        <v>25179</v>
      </c>
      <c r="F10842" s="227" t="s">
        <v>3106</v>
      </c>
      <c r="G10842" s="227" t="s">
        <v>3106</v>
      </c>
      <c r="H10842" s="228" t="s">
        <v>19904</v>
      </c>
      <c r="I10842" s="228" t="s">
        <v>25178</v>
      </c>
      <c r="J10842" s="201" t="str">
        <f t="shared" si="339"/>
        <v>9999</v>
      </c>
      <c r="K10842" s="228" t="s">
        <v>23203</v>
      </c>
      <c r="L10842" s="228" t="s">
        <v>23204</v>
      </c>
      <c r="M10842" s="229">
        <v>44806</v>
      </c>
      <c r="N10842" s="227" t="s">
        <v>19903</v>
      </c>
      <c r="O10842" s="243"/>
      <c r="P10842" s="227" t="s">
        <v>19905</v>
      </c>
      <c r="Q10842" s="243"/>
      <c r="S10842" s="354"/>
    </row>
    <row r="10843" spans="1:19" s="245" customFormat="1" ht="13.15" customHeight="1">
      <c r="A10843" s="245" t="str">
        <f t="shared" si="340"/>
        <v>1254245061467545558</v>
      </c>
      <c r="B10843" s="217" t="s">
        <v>19891</v>
      </c>
      <c r="C10843" s="227" t="s">
        <v>25176</v>
      </c>
      <c r="D10843" s="227" t="s">
        <v>3106</v>
      </c>
      <c r="E10843" s="227" t="s">
        <v>25180</v>
      </c>
      <c r="F10843" s="227" t="s">
        <v>3106</v>
      </c>
      <c r="G10843" s="227" t="s">
        <v>3106</v>
      </c>
      <c r="H10843" s="228" t="s">
        <v>19904</v>
      </c>
      <c r="I10843" s="228" t="s">
        <v>25178</v>
      </c>
      <c r="J10843" s="201" t="str">
        <f t="shared" si="339"/>
        <v>9999</v>
      </c>
      <c r="K10843" s="228" t="s">
        <v>23203</v>
      </c>
      <c r="L10843" s="228" t="s">
        <v>23204</v>
      </c>
      <c r="M10843" s="229">
        <v>44806</v>
      </c>
      <c r="N10843" s="227" t="s">
        <v>19903</v>
      </c>
      <c r="O10843" s="243"/>
      <c r="P10843" s="227" t="s">
        <v>19975</v>
      </c>
      <c r="Q10843" s="243"/>
      <c r="S10843" s="354"/>
    </row>
    <row r="10844" spans="1:19" s="245" customFormat="1" ht="13.15" customHeight="1">
      <c r="A10844" s="245" t="str">
        <f t="shared" si="340"/>
        <v>1254245071467545558</v>
      </c>
      <c r="B10844" s="217" t="s">
        <v>19891</v>
      </c>
      <c r="C10844" s="227" t="s">
        <v>25176</v>
      </c>
      <c r="D10844" s="227" t="s">
        <v>3106</v>
      </c>
      <c r="E10844" s="227" t="s">
        <v>25181</v>
      </c>
      <c r="F10844" s="227" t="s">
        <v>3106</v>
      </c>
      <c r="G10844" s="227" t="s">
        <v>3106</v>
      </c>
      <c r="H10844" s="228" t="s">
        <v>19904</v>
      </c>
      <c r="I10844" s="228" t="s">
        <v>25178</v>
      </c>
      <c r="J10844" s="201" t="str">
        <f t="shared" si="339"/>
        <v>9999</v>
      </c>
      <c r="K10844" s="228" t="s">
        <v>23203</v>
      </c>
      <c r="L10844" s="228" t="s">
        <v>23204</v>
      </c>
      <c r="M10844" s="229">
        <v>44806</v>
      </c>
      <c r="N10844" s="227" t="s">
        <v>19903</v>
      </c>
      <c r="O10844" s="243"/>
      <c r="P10844" s="227" t="s">
        <v>19975</v>
      </c>
      <c r="Q10844" s="243"/>
      <c r="S10844" s="354"/>
    </row>
    <row r="10845" spans="1:19" s="245" customFormat="1" ht="13.15" customHeight="1">
      <c r="A10845" s="245" t="str">
        <f t="shared" si="340"/>
        <v>1254245081467545558</v>
      </c>
      <c r="B10845" s="217" t="s">
        <v>19891</v>
      </c>
      <c r="C10845" s="227" t="s">
        <v>25176</v>
      </c>
      <c r="D10845" s="227" t="s">
        <v>3106</v>
      </c>
      <c r="E10845" s="227" t="s">
        <v>25182</v>
      </c>
      <c r="F10845" s="227" t="s">
        <v>3106</v>
      </c>
      <c r="G10845" s="227" t="s">
        <v>3106</v>
      </c>
      <c r="H10845" s="228" t="s">
        <v>19904</v>
      </c>
      <c r="I10845" s="228" t="s">
        <v>25178</v>
      </c>
      <c r="J10845" s="201" t="str">
        <f t="shared" si="339"/>
        <v>9999</v>
      </c>
      <c r="K10845" s="228" t="s">
        <v>23203</v>
      </c>
      <c r="L10845" s="228" t="s">
        <v>23204</v>
      </c>
      <c r="M10845" s="229">
        <v>44806</v>
      </c>
      <c r="N10845" s="227" t="s">
        <v>19903</v>
      </c>
      <c r="O10845" s="243"/>
      <c r="P10845" s="227" t="s">
        <v>19905</v>
      </c>
      <c r="Q10845" s="243"/>
      <c r="S10845" s="354"/>
    </row>
    <row r="10846" spans="1:19" s="245" customFormat="1" ht="13.15" customHeight="1">
      <c r="A10846" s="245" t="str">
        <f t="shared" si="340"/>
        <v>1254245091467545558</v>
      </c>
      <c r="B10846" s="217" t="s">
        <v>19891</v>
      </c>
      <c r="C10846" s="227" t="s">
        <v>25176</v>
      </c>
      <c r="D10846" s="227" t="s">
        <v>3106</v>
      </c>
      <c r="E10846" s="227" t="s">
        <v>25183</v>
      </c>
      <c r="F10846" s="227" t="s">
        <v>3106</v>
      </c>
      <c r="G10846" s="227" t="s">
        <v>3106</v>
      </c>
      <c r="H10846" s="228" t="s">
        <v>19904</v>
      </c>
      <c r="I10846" s="228" t="s">
        <v>25178</v>
      </c>
      <c r="J10846" s="201" t="str">
        <f t="shared" si="339"/>
        <v>9999</v>
      </c>
      <c r="K10846" s="228" t="s">
        <v>23203</v>
      </c>
      <c r="L10846" s="228" t="s">
        <v>23204</v>
      </c>
      <c r="M10846" s="229">
        <v>44806</v>
      </c>
      <c r="N10846" s="227" t="s">
        <v>19903</v>
      </c>
      <c r="O10846" s="243"/>
      <c r="P10846" s="227" t="s">
        <v>19905</v>
      </c>
      <c r="Q10846" s="243"/>
      <c r="S10846" s="354"/>
    </row>
    <row r="10847" spans="1:19" s="245" customFormat="1" ht="13.15" customHeight="1">
      <c r="A10847" s="245" t="str">
        <f t="shared" si="340"/>
        <v>1254245101467545558</v>
      </c>
      <c r="B10847" s="217" t="s">
        <v>19891</v>
      </c>
      <c r="C10847" s="227" t="s">
        <v>25176</v>
      </c>
      <c r="D10847" s="227" t="s">
        <v>3106</v>
      </c>
      <c r="E10847" s="227" t="s">
        <v>25184</v>
      </c>
      <c r="F10847" s="227" t="s">
        <v>3106</v>
      </c>
      <c r="G10847" s="227" t="s">
        <v>3106</v>
      </c>
      <c r="H10847" s="228" t="s">
        <v>19904</v>
      </c>
      <c r="I10847" s="228" t="s">
        <v>25178</v>
      </c>
      <c r="J10847" s="201" t="str">
        <f t="shared" si="339"/>
        <v>9999</v>
      </c>
      <c r="K10847" s="228" t="s">
        <v>23203</v>
      </c>
      <c r="L10847" s="228" t="s">
        <v>23204</v>
      </c>
      <c r="M10847" s="229">
        <v>44806</v>
      </c>
      <c r="N10847" s="227" t="s">
        <v>19903</v>
      </c>
      <c r="O10847" s="243"/>
      <c r="P10847" s="227" t="s">
        <v>19905</v>
      </c>
      <c r="Q10847" s="243"/>
      <c r="S10847" s="354"/>
    </row>
    <row r="10848" spans="1:19" s="245" customFormat="1" ht="13.15" customHeight="1">
      <c r="A10848" s="245" t="str">
        <f t="shared" si="340"/>
        <v>1254245111467545558</v>
      </c>
      <c r="B10848" s="217" t="s">
        <v>19891</v>
      </c>
      <c r="C10848" s="227" t="s">
        <v>25176</v>
      </c>
      <c r="D10848" s="227" t="s">
        <v>3106</v>
      </c>
      <c r="E10848" s="227" t="s">
        <v>25185</v>
      </c>
      <c r="F10848" s="227" t="s">
        <v>3106</v>
      </c>
      <c r="G10848" s="227" t="s">
        <v>3106</v>
      </c>
      <c r="H10848" s="228" t="s">
        <v>19904</v>
      </c>
      <c r="I10848" s="228" t="s">
        <v>25178</v>
      </c>
      <c r="J10848" s="201" t="str">
        <f t="shared" si="339"/>
        <v>9999</v>
      </c>
      <c r="K10848" s="228" t="s">
        <v>23203</v>
      </c>
      <c r="L10848" s="228" t="s">
        <v>23204</v>
      </c>
      <c r="M10848" s="229">
        <v>44806</v>
      </c>
      <c r="N10848" s="227" t="s">
        <v>19903</v>
      </c>
      <c r="O10848" s="243"/>
      <c r="P10848" s="227" t="s">
        <v>19905</v>
      </c>
      <c r="Q10848" s="243"/>
      <c r="S10848" s="354"/>
    </row>
    <row r="10849" spans="1:19" s="245" customFormat="1" ht="13.15" customHeight="1">
      <c r="A10849" s="245" t="str">
        <f t="shared" si="340"/>
        <v>1254245121467545558</v>
      </c>
      <c r="B10849" s="217" t="s">
        <v>19891</v>
      </c>
      <c r="C10849" s="227" t="s">
        <v>25176</v>
      </c>
      <c r="D10849" s="227" t="s">
        <v>3106</v>
      </c>
      <c r="E10849" s="227" t="s">
        <v>25186</v>
      </c>
      <c r="F10849" s="227" t="s">
        <v>3106</v>
      </c>
      <c r="G10849" s="227" t="s">
        <v>3106</v>
      </c>
      <c r="H10849" s="228" t="s">
        <v>19904</v>
      </c>
      <c r="I10849" s="228" t="s">
        <v>25178</v>
      </c>
      <c r="J10849" s="201" t="str">
        <f t="shared" si="339"/>
        <v>9999</v>
      </c>
      <c r="K10849" s="228" t="s">
        <v>23203</v>
      </c>
      <c r="L10849" s="228" t="s">
        <v>23204</v>
      </c>
      <c r="M10849" s="229">
        <v>44806</v>
      </c>
      <c r="N10849" s="227" t="s">
        <v>19903</v>
      </c>
      <c r="O10849" s="243"/>
      <c r="P10849" s="227" t="s">
        <v>19905</v>
      </c>
      <c r="Q10849" s="243"/>
      <c r="S10849" s="354"/>
    </row>
    <row r="10850" spans="1:19" s="245" customFormat="1" ht="13.15" customHeight="1">
      <c r="A10850" s="245" t="str">
        <f t="shared" si="340"/>
        <v>1254245131467545558</v>
      </c>
      <c r="B10850" s="217" t="s">
        <v>19891</v>
      </c>
      <c r="C10850" s="227" t="s">
        <v>25176</v>
      </c>
      <c r="D10850" s="227" t="s">
        <v>3106</v>
      </c>
      <c r="E10850" s="227" t="s">
        <v>25187</v>
      </c>
      <c r="F10850" s="227" t="s">
        <v>3106</v>
      </c>
      <c r="G10850" s="227" t="s">
        <v>3106</v>
      </c>
      <c r="H10850" s="228" t="s">
        <v>19904</v>
      </c>
      <c r="I10850" s="228" t="s">
        <v>25178</v>
      </c>
      <c r="J10850" s="201" t="str">
        <f t="shared" si="339"/>
        <v>9999</v>
      </c>
      <c r="K10850" s="228" t="s">
        <v>23203</v>
      </c>
      <c r="L10850" s="228" t="s">
        <v>23204</v>
      </c>
      <c r="M10850" s="229">
        <v>44806</v>
      </c>
      <c r="N10850" s="227" t="s">
        <v>19903</v>
      </c>
      <c r="O10850" s="243"/>
      <c r="P10850" s="227" t="s">
        <v>19905</v>
      </c>
      <c r="Q10850" s="243"/>
      <c r="S10850" s="354"/>
    </row>
    <row r="10851" spans="1:19" s="245" customFormat="1" ht="13.15" customHeight="1">
      <c r="A10851" s="245" t="str">
        <f t="shared" si="340"/>
        <v>1254245141467545558</v>
      </c>
      <c r="B10851" s="217" t="s">
        <v>19891</v>
      </c>
      <c r="C10851" s="227" t="s">
        <v>25176</v>
      </c>
      <c r="D10851" s="227" t="s">
        <v>3106</v>
      </c>
      <c r="E10851" s="227" t="s">
        <v>25188</v>
      </c>
      <c r="F10851" s="227" t="s">
        <v>3106</v>
      </c>
      <c r="G10851" s="227" t="s">
        <v>3106</v>
      </c>
      <c r="H10851" s="228" t="s">
        <v>19904</v>
      </c>
      <c r="I10851" s="228" t="s">
        <v>25178</v>
      </c>
      <c r="J10851" s="201" t="str">
        <f t="shared" si="339"/>
        <v>9999</v>
      </c>
      <c r="K10851" s="228" t="s">
        <v>23203</v>
      </c>
      <c r="L10851" s="228" t="s">
        <v>23204</v>
      </c>
      <c r="M10851" s="229">
        <v>44806</v>
      </c>
      <c r="N10851" s="227" t="s">
        <v>19903</v>
      </c>
      <c r="O10851" s="243"/>
      <c r="P10851" s="227" t="s">
        <v>19975</v>
      </c>
      <c r="Q10851" s="243"/>
      <c r="S10851" s="354"/>
    </row>
    <row r="10852" spans="1:19" s="245" customFormat="1" ht="13.15" customHeight="1">
      <c r="A10852" s="245" t="str">
        <f t="shared" si="340"/>
        <v>1254245151467545558</v>
      </c>
      <c r="B10852" s="217" t="s">
        <v>19891</v>
      </c>
      <c r="C10852" s="227" t="s">
        <v>25176</v>
      </c>
      <c r="D10852" s="227" t="s">
        <v>3106</v>
      </c>
      <c r="E10852" s="227" t="s">
        <v>25189</v>
      </c>
      <c r="F10852" s="227" t="s">
        <v>3106</v>
      </c>
      <c r="G10852" s="227" t="s">
        <v>3106</v>
      </c>
      <c r="H10852" s="228" t="s">
        <v>19904</v>
      </c>
      <c r="I10852" s="228" t="s">
        <v>25178</v>
      </c>
      <c r="J10852" s="201" t="str">
        <f t="shared" si="339"/>
        <v>9999</v>
      </c>
      <c r="K10852" s="228" t="s">
        <v>23203</v>
      </c>
      <c r="L10852" s="228" t="s">
        <v>23204</v>
      </c>
      <c r="M10852" s="229">
        <v>44806</v>
      </c>
      <c r="N10852" s="227" t="s">
        <v>19903</v>
      </c>
      <c r="O10852" s="243"/>
      <c r="P10852" s="227" t="s">
        <v>19905</v>
      </c>
      <c r="Q10852" s="243"/>
      <c r="S10852" s="354"/>
    </row>
    <row r="10853" spans="1:19" s="245" customFormat="1" ht="13.15" customHeight="1">
      <c r="A10853" s="245" t="str">
        <f t="shared" si="340"/>
        <v>1254245161467545558</v>
      </c>
      <c r="B10853" s="217" t="s">
        <v>19891</v>
      </c>
      <c r="C10853" s="227" t="s">
        <v>25176</v>
      </c>
      <c r="D10853" s="227" t="s">
        <v>3106</v>
      </c>
      <c r="E10853" s="227" t="s">
        <v>25190</v>
      </c>
      <c r="F10853" s="227" t="s">
        <v>3106</v>
      </c>
      <c r="G10853" s="227" t="s">
        <v>3106</v>
      </c>
      <c r="H10853" s="228" t="s">
        <v>19904</v>
      </c>
      <c r="I10853" s="228" t="s">
        <v>25178</v>
      </c>
      <c r="J10853" s="201" t="str">
        <f t="shared" si="339"/>
        <v>9999</v>
      </c>
      <c r="K10853" s="228" t="s">
        <v>23203</v>
      </c>
      <c r="L10853" s="228" t="s">
        <v>23204</v>
      </c>
      <c r="M10853" s="229">
        <v>44806</v>
      </c>
      <c r="N10853" s="227" t="s">
        <v>19903</v>
      </c>
      <c r="O10853" s="243"/>
      <c r="P10853" s="227" t="s">
        <v>19905</v>
      </c>
      <c r="Q10853" s="243"/>
      <c r="S10853" s="354"/>
    </row>
    <row r="10854" spans="1:19" s="245" customFormat="1" ht="13.15" customHeight="1">
      <c r="A10854" s="245" t="str">
        <f t="shared" si="340"/>
        <v>1254245171467545558</v>
      </c>
      <c r="B10854" s="217" t="s">
        <v>19891</v>
      </c>
      <c r="C10854" s="227" t="s">
        <v>25176</v>
      </c>
      <c r="D10854" s="227" t="s">
        <v>3106</v>
      </c>
      <c r="E10854" s="227" t="s">
        <v>25191</v>
      </c>
      <c r="F10854" s="227" t="s">
        <v>3106</v>
      </c>
      <c r="G10854" s="227" t="s">
        <v>3106</v>
      </c>
      <c r="H10854" s="228" t="s">
        <v>19904</v>
      </c>
      <c r="I10854" s="228" t="s">
        <v>25178</v>
      </c>
      <c r="J10854" s="201" t="str">
        <f t="shared" si="339"/>
        <v>9999</v>
      </c>
      <c r="K10854" s="228" t="s">
        <v>23203</v>
      </c>
      <c r="L10854" s="228" t="s">
        <v>23204</v>
      </c>
      <c r="M10854" s="229">
        <v>44806</v>
      </c>
      <c r="N10854" s="227" t="s">
        <v>19903</v>
      </c>
      <c r="O10854" s="243"/>
      <c r="P10854" s="227" t="s">
        <v>19905</v>
      </c>
      <c r="Q10854" s="243"/>
      <c r="S10854" s="354"/>
    </row>
    <row r="10855" spans="1:19" s="245" customFormat="1" ht="13.15" customHeight="1">
      <c r="A10855" s="245" t="str">
        <f t="shared" si="340"/>
        <v>1254245181467545558</v>
      </c>
      <c r="B10855" s="217" t="s">
        <v>19891</v>
      </c>
      <c r="C10855" s="227" t="s">
        <v>25176</v>
      </c>
      <c r="D10855" s="227" t="s">
        <v>3106</v>
      </c>
      <c r="E10855" s="227" t="s">
        <v>25192</v>
      </c>
      <c r="F10855" s="227" t="s">
        <v>3106</v>
      </c>
      <c r="G10855" s="227" t="s">
        <v>3106</v>
      </c>
      <c r="H10855" s="228" t="s">
        <v>19904</v>
      </c>
      <c r="I10855" s="228" t="s">
        <v>25178</v>
      </c>
      <c r="J10855" s="201" t="str">
        <f t="shared" si="339"/>
        <v>9999</v>
      </c>
      <c r="K10855" s="228" t="s">
        <v>23203</v>
      </c>
      <c r="L10855" s="228" t="s">
        <v>23204</v>
      </c>
      <c r="M10855" s="229">
        <v>44806</v>
      </c>
      <c r="N10855" s="227" t="s">
        <v>19903</v>
      </c>
      <c r="O10855" s="243"/>
      <c r="P10855" s="227" t="s">
        <v>19975</v>
      </c>
      <c r="Q10855" s="243"/>
      <c r="S10855" s="354"/>
    </row>
    <row r="10856" spans="1:19" s="245" customFormat="1" ht="13.15" customHeight="1">
      <c r="A10856" s="245" t="str">
        <f t="shared" si="340"/>
        <v>1254245191467545558</v>
      </c>
      <c r="B10856" s="217" t="s">
        <v>19891</v>
      </c>
      <c r="C10856" s="227" t="s">
        <v>25176</v>
      </c>
      <c r="D10856" s="227" t="s">
        <v>3106</v>
      </c>
      <c r="E10856" s="227" t="s">
        <v>25193</v>
      </c>
      <c r="F10856" s="227" t="s">
        <v>3106</v>
      </c>
      <c r="G10856" s="227" t="s">
        <v>3106</v>
      </c>
      <c r="H10856" s="228" t="s">
        <v>19904</v>
      </c>
      <c r="I10856" s="228" t="s">
        <v>25178</v>
      </c>
      <c r="J10856" s="201" t="str">
        <f t="shared" si="339"/>
        <v>9999</v>
      </c>
      <c r="K10856" s="228" t="s">
        <v>23203</v>
      </c>
      <c r="L10856" s="228" t="s">
        <v>23204</v>
      </c>
      <c r="M10856" s="229">
        <v>44806</v>
      </c>
      <c r="N10856" s="227" t="s">
        <v>19903</v>
      </c>
      <c r="O10856" s="243"/>
      <c r="P10856" s="227" t="s">
        <v>19905</v>
      </c>
      <c r="Q10856" s="243"/>
      <c r="S10856" s="354"/>
    </row>
    <row r="10857" spans="1:19" s="245" customFormat="1" ht="13.15" customHeight="1">
      <c r="A10857" s="245" t="str">
        <f t="shared" si="340"/>
        <v>1254245201467545558</v>
      </c>
      <c r="B10857" s="217" t="s">
        <v>19891</v>
      </c>
      <c r="C10857" s="227" t="s">
        <v>25176</v>
      </c>
      <c r="D10857" s="227" t="s">
        <v>3106</v>
      </c>
      <c r="E10857" s="227" t="s">
        <v>25194</v>
      </c>
      <c r="F10857" s="227" t="s">
        <v>3106</v>
      </c>
      <c r="G10857" s="227" t="s">
        <v>3106</v>
      </c>
      <c r="H10857" s="228" t="s">
        <v>19904</v>
      </c>
      <c r="I10857" s="228" t="s">
        <v>25178</v>
      </c>
      <c r="J10857" s="201" t="str">
        <f t="shared" si="339"/>
        <v>9999</v>
      </c>
      <c r="K10857" s="228" t="s">
        <v>23203</v>
      </c>
      <c r="L10857" s="228" t="s">
        <v>23204</v>
      </c>
      <c r="M10857" s="229">
        <v>44806</v>
      </c>
      <c r="N10857" s="227" t="s">
        <v>19903</v>
      </c>
      <c r="O10857" s="243"/>
      <c r="P10857" s="227" t="s">
        <v>19975</v>
      </c>
      <c r="Q10857" s="243"/>
      <c r="S10857" s="354"/>
    </row>
    <row r="10858" spans="1:19" s="245" customFormat="1" ht="13.15" customHeight="1">
      <c r="A10858" s="245" t="str">
        <f t="shared" si="340"/>
        <v>1254245211467545558</v>
      </c>
      <c r="B10858" s="217" t="s">
        <v>19891</v>
      </c>
      <c r="C10858" s="227" t="s">
        <v>25176</v>
      </c>
      <c r="D10858" s="227" t="s">
        <v>3106</v>
      </c>
      <c r="E10858" s="227" t="s">
        <v>25195</v>
      </c>
      <c r="F10858" s="227" t="s">
        <v>3106</v>
      </c>
      <c r="G10858" s="227" t="s">
        <v>3106</v>
      </c>
      <c r="H10858" s="228" t="s">
        <v>19904</v>
      </c>
      <c r="I10858" s="228" t="s">
        <v>25178</v>
      </c>
      <c r="J10858" s="201" t="str">
        <f t="shared" si="339"/>
        <v>9999</v>
      </c>
      <c r="K10858" s="228" t="s">
        <v>23203</v>
      </c>
      <c r="L10858" s="228" t="s">
        <v>23204</v>
      </c>
      <c r="M10858" s="229">
        <v>44806</v>
      </c>
      <c r="N10858" s="227" t="s">
        <v>19903</v>
      </c>
      <c r="O10858" s="243"/>
      <c r="P10858" s="227" t="s">
        <v>19975</v>
      </c>
      <c r="Q10858" s="243"/>
      <c r="S10858" s="354"/>
    </row>
    <row r="10859" spans="1:19" s="245" customFormat="1" ht="13.15" customHeight="1">
      <c r="A10859" s="245" t="str">
        <f t="shared" si="340"/>
        <v>1254245221467545558</v>
      </c>
      <c r="B10859" s="217" t="s">
        <v>19891</v>
      </c>
      <c r="C10859" s="227" t="s">
        <v>25176</v>
      </c>
      <c r="D10859" s="227" t="s">
        <v>3106</v>
      </c>
      <c r="E10859" s="227" t="s">
        <v>25196</v>
      </c>
      <c r="F10859" s="227" t="s">
        <v>3106</v>
      </c>
      <c r="G10859" s="227" t="s">
        <v>3106</v>
      </c>
      <c r="H10859" s="228" t="s">
        <v>19904</v>
      </c>
      <c r="I10859" s="228" t="s">
        <v>25178</v>
      </c>
      <c r="J10859" s="201" t="str">
        <f t="shared" si="339"/>
        <v>9999</v>
      </c>
      <c r="K10859" s="228" t="s">
        <v>23203</v>
      </c>
      <c r="L10859" s="228" t="s">
        <v>23204</v>
      </c>
      <c r="M10859" s="229">
        <v>44806</v>
      </c>
      <c r="N10859" s="227" t="s">
        <v>19903</v>
      </c>
      <c r="O10859" s="243"/>
      <c r="P10859" s="227" t="s">
        <v>19975</v>
      </c>
      <c r="Q10859" s="243"/>
      <c r="S10859" s="354"/>
    </row>
    <row r="10860" spans="1:19" s="245" customFormat="1" ht="13.15" customHeight="1">
      <c r="A10860" s="245" t="str">
        <f t="shared" si="340"/>
        <v>3038978011467681106</v>
      </c>
      <c r="B10860" s="217" t="s">
        <v>19891</v>
      </c>
      <c r="C10860" s="227" t="s">
        <v>25197</v>
      </c>
      <c r="D10860" s="227" t="s">
        <v>3106</v>
      </c>
      <c r="E10860" s="227" t="s">
        <v>25198</v>
      </c>
      <c r="F10860" s="227" t="s">
        <v>3106</v>
      </c>
      <c r="G10860" s="227" t="s">
        <v>3106</v>
      </c>
      <c r="H10860" s="228" t="s">
        <v>19904</v>
      </c>
      <c r="I10860" s="228" t="s">
        <v>25199</v>
      </c>
      <c r="J10860" s="201" t="str">
        <f t="shared" si="339"/>
        <v>9999</v>
      </c>
      <c r="K10860" s="228" t="s">
        <v>23203</v>
      </c>
      <c r="L10860" s="228" t="s">
        <v>23204</v>
      </c>
      <c r="M10860" s="229">
        <v>44806</v>
      </c>
      <c r="N10860" s="227" t="s">
        <v>19903</v>
      </c>
      <c r="O10860" s="243"/>
      <c r="P10860" s="227" t="s">
        <v>19975</v>
      </c>
      <c r="Q10860" s="243"/>
      <c r="S10860" s="354"/>
    </row>
    <row r="10861" spans="1:19" s="245" customFormat="1" ht="13.15" customHeight="1">
      <c r="A10861" s="245" t="str">
        <f t="shared" si="340"/>
        <v>3038978021467681106</v>
      </c>
      <c r="B10861" s="217" t="s">
        <v>19891</v>
      </c>
      <c r="C10861" s="227" t="s">
        <v>25197</v>
      </c>
      <c r="D10861" s="227" t="s">
        <v>3106</v>
      </c>
      <c r="E10861" s="227" t="s">
        <v>25200</v>
      </c>
      <c r="F10861" s="227" t="s">
        <v>3106</v>
      </c>
      <c r="G10861" s="227" t="s">
        <v>3106</v>
      </c>
      <c r="H10861" s="228" t="s">
        <v>19904</v>
      </c>
      <c r="I10861" s="228" t="s">
        <v>25199</v>
      </c>
      <c r="J10861" s="201" t="str">
        <f t="shared" si="339"/>
        <v>9999</v>
      </c>
      <c r="K10861" s="228" t="s">
        <v>23203</v>
      </c>
      <c r="L10861" s="228" t="s">
        <v>23204</v>
      </c>
      <c r="M10861" s="229">
        <v>44806</v>
      </c>
      <c r="N10861" s="227" t="s">
        <v>19903</v>
      </c>
      <c r="O10861" s="243"/>
      <c r="P10861" s="227" t="s">
        <v>19975</v>
      </c>
      <c r="Q10861" s="243"/>
      <c r="S10861" s="354"/>
    </row>
    <row r="10862" spans="1:19" s="245" customFormat="1" ht="13.15" customHeight="1">
      <c r="A10862" s="245" t="str">
        <f t="shared" si="340"/>
        <v>3038978031467681106</v>
      </c>
      <c r="B10862" s="217" t="s">
        <v>19891</v>
      </c>
      <c r="C10862" s="227" t="s">
        <v>25197</v>
      </c>
      <c r="D10862" s="227" t="s">
        <v>3106</v>
      </c>
      <c r="E10862" s="227" t="s">
        <v>25201</v>
      </c>
      <c r="F10862" s="227" t="s">
        <v>3106</v>
      </c>
      <c r="G10862" s="227" t="s">
        <v>3106</v>
      </c>
      <c r="H10862" s="228" t="s">
        <v>19904</v>
      </c>
      <c r="I10862" s="228" t="s">
        <v>25199</v>
      </c>
      <c r="J10862" s="201" t="str">
        <f t="shared" si="339"/>
        <v>9999</v>
      </c>
      <c r="K10862" s="228" t="s">
        <v>23203</v>
      </c>
      <c r="L10862" s="228" t="s">
        <v>23204</v>
      </c>
      <c r="M10862" s="229">
        <v>44806</v>
      </c>
      <c r="N10862" s="227" t="s">
        <v>19903</v>
      </c>
      <c r="O10862" s="243"/>
      <c r="P10862" s="227" t="s">
        <v>19975</v>
      </c>
      <c r="Q10862" s="243"/>
      <c r="S10862" s="354"/>
    </row>
    <row r="10863" spans="1:19" s="245" customFormat="1" ht="13.15" customHeight="1">
      <c r="A10863" s="245" t="str">
        <f t="shared" si="340"/>
        <v>3038978041467681106</v>
      </c>
      <c r="B10863" s="217" t="s">
        <v>19891</v>
      </c>
      <c r="C10863" s="227" t="s">
        <v>25197</v>
      </c>
      <c r="D10863" s="227" t="s">
        <v>3106</v>
      </c>
      <c r="E10863" s="227" t="s">
        <v>25202</v>
      </c>
      <c r="F10863" s="227" t="s">
        <v>3106</v>
      </c>
      <c r="G10863" s="227" t="s">
        <v>3106</v>
      </c>
      <c r="H10863" s="228" t="s">
        <v>19904</v>
      </c>
      <c r="I10863" s="228" t="s">
        <v>25199</v>
      </c>
      <c r="J10863" s="201" t="str">
        <f t="shared" si="339"/>
        <v>9999</v>
      </c>
      <c r="K10863" s="228" t="s">
        <v>23203</v>
      </c>
      <c r="L10863" s="228" t="s">
        <v>23204</v>
      </c>
      <c r="M10863" s="229">
        <v>44806</v>
      </c>
      <c r="N10863" s="227" t="s">
        <v>19903</v>
      </c>
      <c r="O10863" s="243"/>
      <c r="P10863" s="227" t="s">
        <v>19975</v>
      </c>
      <c r="Q10863" s="243"/>
      <c r="S10863" s="354"/>
    </row>
    <row r="10864" spans="1:19" s="245" customFormat="1" ht="13.15" customHeight="1">
      <c r="A10864" s="245" t="str">
        <f t="shared" si="340"/>
        <v>3038978051467681106</v>
      </c>
      <c r="B10864" s="217" t="s">
        <v>19891</v>
      </c>
      <c r="C10864" s="227" t="s">
        <v>25197</v>
      </c>
      <c r="D10864" s="227" t="s">
        <v>3106</v>
      </c>
      <c r="E10864" s="227" t="s">
        <v>25203</v>
      </c>
      <c r="F10864" s="227" t="s">
        <v>3106</v>
      </c>
      <c r="G10864" s="227" t="s">
        <v>3106</v>
      </c>
      <c r="H10864" s="228" t="s">
        <v>19904</v>
      </c>
      <c r="I10864" s="228" t="s">
        <v>25199</v>
      </c>
      <c r="J10864" s="201" t="str">
        <f t="shared" si="339"/>
        <v>9999</v>
      </c>
      <c r="K10864" s="228" t="s">
        <v>23203</v>
      </c>
      <c r="L10864" s="228" t="s">
        <v>23204</v>
      </c>
      <c r="M10864" s="229">
        <v>44806</v>
      </c>
      <c r="N10864" s="227" t="s">
        <v>19903</v>
      </c>
      <c r="O10864" s="243"/>
      <c r="P10864" s="227" t="s">
        <v>19975</v>
      </c>
      <c r="Q10864" s="243"/>
      <c r="S10864" s="354"/>
    </row>
    <row r="10865" spans="1:19" s="245" customFormat="1" ht="13.15" customHeight="1">
      <c r="A10865" s="245" t="str">
        <f t="shared" si="340"/>
        <v>3038978061467681106</v>
      </c>
      <c r="B10865" s="217" t="s">
        <v>19891</v>
      </c>
      <c r="C10865" s="227" t="s">
        <v>25197</v>
      </c>
      <c r="D10865" s="227" t="s">
        <v>3106</v>
      </c>
      <c r="E10865" s="227" t="s">
        <v>25204</v>
      </c>
      <c r="F10865" s="227" t="s">
        <v>3106</v>
      </c>
      <c r="G10865" s="227" t="s">
        <v>3106</v>
      </c>
      <c r="H10865" s="228" t="s">
        <v>19904</v>
      </c>
      <c r="I10865" s="228" t="s">
        <v>25199</v>
      </c>
      <c r="J10865" s="201" t="str">
        <f t="shared" si="339"/>
        <v>9999</v>
      </c>
      <c r="K10865" s="228" t="s">
        <v>23203</v>
      </c>
      <c r="L10865" s="228" t="s">
        <v>23204</v>
      </c>
      <c r="M10865" s="229">
        <v>44806</v>
      </c>
      <c r="N10865" s="227" t="s">
        <v>19903</v>
      </c>
      <c r="O10865" s="243"/>
      <c r="P10865" s="227" t="s">
        <v>19975</v>
      </c>
      <c r="Q10865" s="243"/>
      <c r="S10865" s="354"/>
    </row>
    <row r="10866" spans="1:19" s="245" customFormat="1" ht="13.15" customHeight="1">
      <c r="A10866" s="245" t="str">
        <f t="shared" si="340"/>
        <v>3038978071467681106</v>
      </c>
      <c r="B10866" s="217" t="s">
        <v>19891</v>
      </c>
      <c r="C10866" s="227" t="s">
        <v>25197</v>
      </c>
      <c r="D10866" s="227" t="s">
        <v>3106</v>
      </c>
      <c r="E10866" s="227" t="s">
        <v>25205</v>
      </c>
      <c r="F10866" s="227" t="s">
        <v>3106</v>
      </c>
      <c r="G10866" s="227" t="s">
        <v>3106</v>
      </c>
      <c r="H10866" s="228" t="s">
        <v>19904</v>
      </c>
      <c r="I10866" s="228" t="s">
        <v>25199</v>
      </c>
      <c r="J10866" s="201" t="str">
        <f t="shared" si="339"/>
        <v>9999</v>
      </c>
      <c r="K10866" s="228" t="s">
        <v>23203</v>
      </c>
      <c r="L10866" s="228" t="s">
        <v>23204</v>
      </c>
      <c r="M10866" s="229">
        <v>44806</v>
      </c>
      <c r="N10866" s="227" t="s">
        <v>19903</v>
      </c>
      <c r="O10866" s="243"/>
      <c r="P10866" s="227" t="s">
        <v>19975</v>
      </c>
      <c r="Q10866" s="243"/>
      <c r="S10866" s="354"/>
    </row>
    <row r="10867" spans="1:19" s="245" customFormat="1" ht="13.15" customHeight="1">
      <c r="A10867" s="245" t="str">
        <f t="shared" si="340"/>
        <v>3038978081467681106</v>
      </c>
      <c r="B10867" s="217" t="s">
        <v>19891</v>
      </c>
      <c r="C10867" s="227" t="s">
        <v>25197</v>
      </c>
      <c r="D10867" s="227" t="s">
        <v>3106</v>
      </c>
      <c r="E10867" s="227" t="s">
        <v>25206</v>
      </c>
      <c r="F10867" s="227" t="s">
        <v>3106</v>
      </c>
      <c r="G10867" s="227" t="s">
        <v>3106</v>
      </c>
      <c r="H10867" s="228" t="s">
        <v>19904</v>
      </c>
      <c r="I10867" s="228" t="s">
        <v>25199</v>
      </c>
      <c r="J10867" s="201" t="str">
        <f t="shared" si="339"/>
        <v>9999</v>
      </c>
      <c r="K10867" s="228" t="s">
        <v>23203</v>
      </c>
      <c r="L10867" s="228" t="s">
        <v>23204</v>
      </c>
      <c r="M10867" s="229">
        <v>44806</v>
      </c>
      <c r="N10867" s="227" t="s">
        <v>19903</v>
      </c>
      <c r="O10867" s="243"/>
      <c r="P10867" s="227" t="s">
        <v>19975</v>
      </c>
      <c r="Q10867" s="243"/>
      <c r="S10867" s="354"/>
    </row>
    <row r="10868" spans="1:19" s="245" customFormat="1" ht="13.15" customHeight="1">
      <c r="A10868" s="245" t="str">
        <f t="shared" si="340"/>
        <v>3038978091467681106</v>
      </c>
      <c r="B10868" s="217" t="s">
        <v>19891</v>
      </c>
      <c r="C10868" s="227" t="s">
        <v>25197</v>
      </c>
      <c r="D10868" s="227" t="s">
        <v>3106</v>
      </c>
      <c r="E10868" s="227" t="s">
        <v>25207</v>
      </c>
      <c r="F10868" s="227" t="s">
        <v>3106</v>
      </c>
      <c r="G10868" s="227" t="s">
        <v>3106</v>
      </c>
      <c r="H10868" s="228" t="s">
        <v>19904</v>
      </c>
      <c r="I10868" s="228" t="s">
        <v>25199</v>
      </c>
      <c r="J10868" s="201" t="str">
        <f t="shared" si="339"/>
        <v>9999</v>
      </c>
      <c r="K10868" s="228" t="s">
        <v>23203</v>
      </c>
      <c r="L10868" s="228" t="s">
        <v>23204</v>
      </c>
      <c r="M10868" s="229">
        <v>44806</v>
      </c>
      <c r="N10868" s="227" t="s">
        <v>19903</v>
      </c>
      <c r="O10868" s="243"/>
      <c r="P10868" s="227" t="s">
        <v>19975</v>
      </c>
      <c r="Q10868" s="243"/>
      <c r="S10868" s="354"/>
    </row>
    <row r="10869" spans="1:19" s="245" customFormat="1" ht="13.15" customHeight="1">
      <c r="A10869" s="245" t="str">
        <f t="shared" si="340"/>
        <v>3038978101467681106</v>
      </c>
      <c r="B10869" s="217" t="s">
        <v>19891</v>
      </c>
      <c r="C10869" s="227" t="s">
        <v>25197</v>
      </c>
      <c r="D10869" s="227" t="s">
        <v>3106</v>
      </c>
      <c r="E10869" s="227" t="s">
        <v>25208</v>
      </c>
      <c r="F10869" s="227" t="s">
        <v>3106</v>
      </c>
      <c r="G10869" s="227" t="s">
        <v>3106</v>
      </c>
      <c r="H10869" s="228" t="s">
        <v>19904</v>
      </c>
      <c r="I10869" s="228" t="s">
        <v>25199</v>
      </c>
      <c r="J10869" s="201" t="str">
        <f t="shared" si="339"/>
        <v>9999</v>
      </c>
      <c r="K10869" s="228" t="s">
        <v>23203</v>
      </c>
      <c r="L10869" s="228" t="s">
        <v>23204</v>
      </c>
      <c r="M10869" s="229">
        <v>44806</v>
      </c>
      <c r="N10869" s="227" t="s">
        <v>19903</v>
      </c>
      <c r="O10869" s="243"/>
      <c r="P10869" s="227" t="s">
        <v>19975</v>
      </c>
      <c r="Q10869" s="243"/>
      <c r="S10869" s="354"/>
    </row>
    <row r="10870" spans="1:19" s="245" customFormat="1" ht="13.15" customHeight="1">
      <c r="A10870" s="245" t="str">
        <f t="shared" si="340"/>
        <v>3038978111467681106</v>
      </c>
      <c r="B10870" s="217" t="s">
        <v>19891</v>
      </c>
      <c r="C10870" s="227" t="s">
        <v>25197</v>
      </c>
      <c r="D10870" s="227" t="s">
        <v>3106</v>
      </c>
      <c r="E10870" s="227" t="s">
        <v>25209</v>
      </c>
      <c r="F10870" s="227" t="s">
        <v>3106</v>
      </c>
      <c r="G10870" s="227" t="s">
        <v>3106</v>
      </c>
      <c r="H10870" s="228" t="s">
        <v>19904</v>
      </c>
      <c r="I10870" s="228" t="s">
        <v>25199</v>
      </c>
      <c r="J10870" s="201" t="str">
        <f t="shared" si="339"/>
        <v>9999</v>
      </c>
      <c r="K10870" s="228" t="s">
        <v>23203</v>
      </c>
      <c r="L10870" s="228" t="s">
        <v>23204</v>
      </c>
      <c r="M10870" s="229">
        <v>44806</v>
      </c>
      <c r="N10870" s="227" t="s">
        <v>19903</v>
      </c>
      <c r="O10870" s="243"/>
      <c r="P10870" s="227" t="s">
        <v>19975</v>
      </c>
      <c r="Q10870" s="243"/>
      <c r="S10870" s="354"/>
    </row>
    <row r="10871" spans="1:19" s="245" customFormat="1" ht="13.15" customHeight="1">
      <c r="A10871" s="245" t="str">
        <f t="shared" si="340"/>
        <v>3038978121467681106</v>
      </c>
      <c r="B10871" s="217" t="s">
        <v>19891</v>
      </c>
      <c r="C10871" s="227" t="s">
        <v>25197</v>
      </c>
      <c r="D10871" s="227" t="s">
        <v>3106</v>
      </c>
      <c r="E10871" s="227" t="s">
        <v>25210</v>
      </c>
      <c r="F10871" s="227" t="s">
        <v>3106</v>
      </c>
      <c r="G10871" s="227" t="s">
        <v>3106</v>
      </c>
      <c r="H10871" s="228" t="s">
        <v>19904</v>
      </c>
      <c r="I10871" s="228" t="s">
        <v>25199</v>
      </c>
      <c r="J10871" s="201" t="str">
        <f t="shared" si="339"/>
        <v>9999</v>
      </c>
      <c r="K10871" s="228" t="s">
        <v>23203</v>
      </c>
      <c r="L10871" s="228" t="s">
        <v>23204</v>
      </c>
      <c r="M10871" s="229">
        <v>44806</v>
      </c>
      <c r="N10871" s="227" t="s">
        <v>19903</v>
      </c>
      <c r="O10871" s="243"/>
      <c r="P10871" s="227" t="s">
        <v>19975</v>
      </c>
      <c r="Q10871" s="243"/>
      <c r="S10871" s="354"/>
    </row>
    <row r="10872" spans="1:19" s="245" customFormat="1" ht="13.15" customHeight="1">
      <c r="A10872" s="245" t="str">
        <f t="shared" si="340"/>
        <v>3584294011467823849</v>
      </c>
      <c r="B10872" s="217" t="s">
        <v>19891</v>
      </c>
      <c r="C10872" s="227" t="s">
        <v>25211</v>
      </c>
      <c r="D10872" s="227" t="s">
        <v>3106</v>
      </c>
      <c r="E10872" s="227" t="s">
        <v>25212</v>
      </c>
      <c r="F10872" s="227" t="s">
        <v>3106</v>
      </c>
      <c r="G10872" s="227" t="s">
        <v>3106</v>
      </c>
      <c r="H10872" s="228" t="s">
        <v>24798</v>
      </c>
      <c r="I10872" s="228" t="s">
        <v>25213</v>
      </c>
      <c r="J10872" s="201" t="str">
        <f t="shared" si="339"/>
        <v>9999</v>
      </c>
      <c r="K10872" s="228" t="s">
        <v>23203</v>
      </c>
      <c r="L10872" s="228" t="s">
        <v>23204</v>
      </c>
      <c r="M10872" s="229">
        <v>44806</v>
      </c>
      <c r="N10872" s="227" t="s">
        <v>24800</v>
      </c>
      <c r="O10872" s="243"/>
      <c r="P10872" s="227" t="s">
        <v>24801</v>
      </c>
      <c r="Q10872" s="243"/>
      <c r="S10872" s="354"/>
    </row>
    <row r="10873" spans="1:19" s="245" customFormat="1" ht="13.15" customHeight="1">
      <c r="A10873" s="245" t="str">
        <f t="shared" si="340"/>
        <v>3677361011467838581</v>
      </c>
      <c r="B10873" s="217" t="s">
        <v>19891</v>
      </c>
      <c r="C10873" s="227" t="s">
        <v>25214</v>
      </c>
      <c r="D10873" s="227" t="s">
        <v>3106</v>
      </c>
      <c r="E10873" s="227" t="s">
        <v>25215</v>
      </c>
      <c r="F10873" s="227" t="s">
        <v>3106</v>
      </c>
      <c r="G10873" s="227" t="s">
        <v>3106</v>
      </c>
      <c r="H10873" s="228" t="s">
        <v>19947</v>
      </c>
      <c r="I10873" s="228" t="s">
        <v>25216</v>
      </c>
      <c r="J10873" s="201" t="str">
        <f t="shared" si="339"/>
        <v>9999</v>
      </c>
      <c r="K10873" s="228" t="s">
        <v>23203</v>
      </c>
      <c r="L10873" s="228" t="s">
        <v>23204</v>
      </c>
      <c r="M10873" s="229">
        <v>44806</v>
      </c>
      <c r="N10873" s="227" t="s">
        <v>19946</v>
      </c>
      <c r="O10873" s="243"/>
      <c r="P10873" s="227" t="s">
        <v>19948</v>
      </c>
      <c r="Q10873" s="243"/>
      <c r="S10873" s="354"/>
    </row>
    <row r="10874" spans="1:19" s="245" customFormat="1" ht="13.15" customHeight="1">
      <c r="A10874" s="245" t="str">
        <f t="shared" si="340"/>
        <v>2047805011477536894</v>
      </c>
      <c r="B10874" s="217" t="s">
        <v>19891</v>
      </c>
      <c r="C10874" s="227" t="s">
        <v>25217</v>
      </c>
      <c r="D10874" s="227" t="s">
        <v>3106</v>
      </c>
      <c r="E10874" s="227" t="s">
        <v>25218</v>
      </c>
      <c r="F10874" s="227" t="s">
        <v>3106</v>
      </c>
      <c r="G10874" s="227" t="s">
        <v>3106</v>
      </c>
      <c r="H10874" s="228" t="s">
        <v>19904</v>
      </c>
      <c r="I10874" s="228" t="s">
        <v>25219</v>
      </c>
      <c r="J10874" s="201" t="str">
        <f t="shared" si="339"/>
        <v>9999</v>
      </c>
      <c r="K10874" s="228" t="s">
        <v>23203</v>
      </c>
      <c r="L10874" s="228" t="s">
        <v>23204</v>
      </c>
      <c r="M10874" s="229">
        <v>44806</v>
      </c>
      <c r="N10874" s="227" t="s">
        <v>19903</v>
      </c>
      <c r="O10874" s="243"/>
      <c r="P10874" s="227" t="s">
        <v>19905</v>
      </c>
      <c r="Q10874" s="243"/>
      <c r="S10874" s="354"/>
    </row>
    <row r="10875" spans="1:19" s="245" customFormat="1" ht="13.15" customHeight="1">
      <c r="A10875" s="245" t="str">
        <f t="shared" si="340"/>
        <v>2047805021477536894</v>
      </c>
      <c r="B10875" s="217" t="s">
        <v>19891</v>
      </c>
      <c r="C10875" s="227" t="s">
        <v>25217</v>
      </c>
      <c r="D10875" s="227" t="s">
        <v>3106</v>
      </c>
      <c r="E10875" s="227" t="s">
        <v>25220</v>
      </c>
      <c r="F10875" s="227" t="s">
        <v>3106</v>
      </c>
      <c r="G10875" s="227" t="s">
        <v>3106</v>
      </c>
      <c r="H10875" s="228" t="s">
        <v>19904</v>
      </c>
      <c r="I10875" s="228" t="s">
        <v>25219</v>
      </c>
      <c r="J10875" s="201" t="str">
        <f t="shared" si="339"/>
        <v>9999</v>
      </c>
      <c r="K10875" s="228" t="s">
        <v>23203</v>
      </c>
      <c r="L10875" s="228" t="s">
        <v>23204</v>
      </c>
      <c r="M10875" s="229">
        <v>44806</v>
      </c>
      <c r="N10875" s="227" t="s">
        <v>19903</v>
      </c>
      <c r="O10875" s="243"/>
      <c r="P10875" s="227" t="s">
        <v>19905</v>
      </c>
      <c r="Q10875" s="243"/>
      <c r="S10875" s="354"/>
    </row>
    <row r="10876" spans="1:19" s="245" customFormat="1" ht="13.15" customHeight="1">
      <c r="A10876" s="245" t="str">
        <f t="shared" si="340"/>
        <v>2047805031477536894</v>
      </c>
      <c r="B10876" s="217" t="s">
        <v>19891</v>
      </c>
      <c r="C10876" s="227" t="s">
        <v>25217</v>
      </c>
      <c r="D10876" s="227" t="s">
        <v>3106</v>
      </c>
      <c r="E10876" s="227" t="s">
        <v>25221</v>
      </c>
      <c r="F10876" s="227" t="s">
        <v>3106</v>
      </c>
      <c r="G10876" s="227" t="s">
        <v>3106</v>
      </c>
      <c r="H10876" s="228" t="s">
        <v>19904</v>
      </c>
      <c r="I10876" s="228" t="s">
        <v>25219</v>
      </c>
      <c r="J10876" s="201" t="str">
        <f t="shared" si="339"/>
        <v>9999</v>
      </c>
      <c r="K10876" s="228" t="s">
        <v>23203</v>
      </c>
      <c r="L10876" s="228" t="s">
        <v>23204</v>
      </c>
      <c r="M10876" s="229">
        <v>44806</v>
      </c>
      <c r="N10876" s="227" t="s">
        <v>19903</v>
      </c>
      <c r="O10876" s="243"/>
      <c r="P10876" s="227" t="s">
        <v>19905</v>
      </c>
      <c r="Q10876" s="243"/>
      <c r="S10876" s="354"/>
    </row>
    <row r="10877" spans="1:19" s="245" customFormat="1" ht="13.15" customHeight="1">
      <c r="A10877" s="245" t="str">
        <f t="shared" si="340"/>
        <v>2047805041477536894</v>
      </c>
      <c r="B10877" s="217" t="s">
        <v>19891</v>
      </c>
      <c r="C10877" s="227" t="s">
        <v>25217</v>
      </c>
      <c r="D10877" s="227" t="s">
        <v>3106</v>
      </c>
      <c r="E10877" s="227" t="s">
        <v>25222</v>
      </c>
      <c r="F10877" s="227" t="s">
        <v>3106</v>
      </c>
      <c r="G10877" s="227" t="s">
        <v>3106</v>
      </c>
      <c r="H10877" s="228" t="s">
        <v>19904</v>
      </c>
      <c r="I10877" s="228" t="s">
        <v>25219</v>
      </c>
      <c r="J10877" s="201" t="str">
        <f t="shared" si="339"/>
        <v>9999</v>
      </c>
      <c r="K10877" s="228" t="s">
        <v>23203</v>
      </c>
      <c r="L10877" s="228" t="s">
        <v>23204</v>
      </c>
      <c r="M10877" s="229">
        <v>44806</v>
      </c>
      <c r="N10877" s="227" t="s">
        <v>19903</v>
      </c>
      <c r="O10877" s="243"/>
      <c r="P10877" s="227" t="s">
        <v>19905</v>
      </c>
      <c r="Q10877" s="243"/>
      <c r="S10877" s="354"/>
    </row>
    <row r="10878" spans="1:19" s="245" customFormat="1" ht="13.15" customHeight="1">
      <c r="A10878" s="245" t="str">
        <f t="shared" si="340"/>
        <v>1232738061477538296</v>
      </c>
      <c r="B10878" s="217" t="s">
        <v>19891</v>
      </c>
      <c r="C10878" s="227" t="s">
        <v>25223</v>
      </c>
      <c r="D10878" s="227" t="s">
        <v>3106</v>
      </c>
      <c r="E10878" s="227" t="s">
        <v>25224</v>
      </c>
      <c r="F10878" s="227" t="s">
        <v>3106</v>
      </c>
      <c r="G10878" s="227" t="s">
        <v>3106</v>
      </c>
      <c r="H10878" s="228" t="s">
        <v>19904</v>
      </c>
      <c r="I10878" s="228" t="s">
        <v>25225</v>
      </c>
      <c r="J10878" s="201" t="str">
        <f t="shared" si="339"/>
        <v>9999</v>
      </c>
      <c r="K10878" s="228" t="s">
        <v>23203</v>
      </c>
      <c r="L10878" s="228" t="s">
        <v>23204</v>
      </c>
      <c r="M10878" s="229">
        <v>44806</v>
      </c>
      <c r="N10878" s="227" t="s">
        <v>19903</v>
      </c>
      <c r="O10878" s="243"/>
      <c r="P10878" s="227" t="s">
        <v>19975</v>
      </c>
      <c r="Q10878" s="243"/>
      <c r="S10878" s="354"/>
    </row>
    <row r="10879" spans="1:19" s="245" customFormat="1" ht="13.15" customHeight="1">
      <c r="A10879" s="245" t="str">
        <f t="shared" si="340"/>
        <v>1232738071477538296</v>
      </c>
      <c r="B10879" s="217" t="s">
        <v>19891</v>
      </c>
      <c r="C10879" s="227" t="s">
        <v>25223</v>
      </c>
      <c r="D10879" s="227" t="s">
        <v>3106</v>
      </c>
      <c r="E10879" s="227" t="s">
        <v>25226</v>
      </c>
      <c r="F10879" s="227" t="s">
        <v>3106</v>
      </c>
      <c r="G10879" s="227" t="s">
        <v>3106</v>
      </c>
      <c r="H10879" s="228" t="s">
        <v>19904</v>
      </c>
      <c r="I10879" s="228" t="s">
        <v>25225</v>
      </c>
      <c r="J10879" s="201" t="str">
        <f t="shared" si="339"/>
        <v>9999</v>
      </c>
      <c r="K10879" s="228" t="s">
        <v>23203</v>
      </c>
      <c r="L10879" s="228" t="s">
        <v>23204</v>
      </c>
      <c r="M10879" s="229">
        <v>44806</v>
      </c>
      <c r="N10879" s="227" t="s">
        <v>19903</v>
      </c>
      <c r="O10879" s="243"/>
      <c r="P10879" s="227" t="s">
        <v>19975</v>
      </c>
      <c r="Q10879" s="243"/>
      <c r="S10879" s="354"/>
    </row>
    <row r="10880" spans="1:19" s="245" customFormat="1" ht="13.15" customHeight="1">
      <c r="A10880" s="245" t="str">
        <f t="shared" si="340"/>
        <v>1232738081477538296</v>
      </c>
      <c r="B10880" s="217" t="s">
        <v>19891</v>
      </c>
      <c r="C10880" s="227" t="s">
        <v>25223</v>
      </c>
      <c r="D10880" s="227" t="s">
        <v>3106</v>
      </c>
      <c r="E10880" s="227" t="s">
        <v>25227</v>
      </c>
      <c r="F10880" s="227" t="s">
        <v>3106</v>
      </c>
      <c r="G10880" s="227" t="s">
        <v>3106</v>
      </c>
      <c r="H10880" s="228" t="s">
        <v>19904</v>
      </c>
      <c r="I10880" s="228" t="s">
        <v>25225</v>
      </c>
      <c r="J10880" s="201" t="str">
        <f t="shared" si="339"/>
        <v>9999</v>
      </c>
      <c r="K10880" s="228" t="s">
        <v>23203</v>
      </c>
      <c r="L10880" s="228" t="s">
        <v>23204</v>
      </c>
      <c r="M10880" s="229">
        <v>44806</v>
      </c>
      <c r="N10880" s="227" t="s">
        <v>19903</v>
      </c>
      <c r="O10880" s="243"/>
      <c r="P10880" s="227" t="s">
        <v>19975</v>
      </c>
      <c r="Q10880" s="243"/>
      <c r="S10880" s="354"/>
    </row>
    <row r="10881" spans="1:19" s="245" customFormat="1" ht="13.15" customHeight="1">
      <c r="A10881" s="245" t="str">
        <f t="shared" si="340"/>
        <v>1232738091477538296</v>
      </c>
      <c r="B10881" s="217" t="s">
        <v>19891</v>
      </c>
      <c r="C10881" s="227" t="s">
        <v>25223</v>
      </c>
      <c r="D10881" s="227" t="s">
        <v>3106</v>
      </c>
      <c r="E10881" s="227" t="s">
        <v>25228</v>
      </c>
      <c r="F10881" s="227" t="s">
        <v>3106</v>
      </c>
      <c r="G10881" s="227" t="s">
        <v>3106</v>
      </c>
      <c r="H10881" s="228" t="s">
        <v>19904</v>
      </c>
      <c r="I10881" s="228" t="s">
        <v>25225</v>
      </c>
      <c r="J10881" s="201" t="str">
        <f t="shared" si="339"/>
        <v>9999</v>
      </c>
      <c r="K10881" s="228" t="s">
        <v>23203</v>
      </c>
      <c r="L10881" s="228" t="s">
        <v>23204</v>
      </c>
      <c r="M10881" s="229">
        <v>44806</v>
      </c>
      <c r="N10881" s="227" t="s">
        <v>19903</v>
      </c>
      <c r="O10881" s="243"/>
      <c r="P10881" s="227" t="s">
        <v>19975</v>
      </c>
      <c r="Q10881" s="243"/>
      <c r="S10881" s="354"/>
    </row>
    <row r="10882" spans="1:19" s="245" customFormat="1" ht="13.15" customHeight="1">
      <c r="A10882" s="245" t="str">
        <f t="shared" si="340"/>
        <v>1232738101477538296</v>
      </c>
      <c r="B10882" s="217" t="s">
        <v>19891</v>
      </c>
      <c r="C10882" s="227" t="s">
        <v>25223</v>
      </c>
      <c r="D10882" s="227" t="s">
        <v>3106</v>
      </c>
      <c r="E10882" s="227" t="s">
        <v>25229</v>
      </c>
      <c r="F10882" s="227" t="s">
        <v>3106</v>
      </c>
      <c r="G10882" s="227" t="s">
        <v>3106</v>
      </c>
      <c r="H10882" s="228" t="s">
        <v>19904</v>
      </c>
      <c r="I10882" s="228" t="s">
        <v>25225</v>
      </c>
      <c r="J10882" s="201" t="str">
        <f t="shared" si="339"/>
        <v>9999</v>
      </c>
      <c r="K10882" s="228" t="s">
        <v>23203</v>
      </c>
      <c r="L10882" s="228" t="s">
        <v>23204</v>
      </c>
      <c r="M10882" s="229">
        <v>44806</v>
      </c>
      <c r="N10882" s="227" t="s">
        <v>19903</v>
      </c>
      <c r="O10882" s="243"/>
      <c r="P10882" s="227" t="s">
        <v>19975</v>
      </c>
      <c r="Q10882" s="243"/>
      <c r="S10882" s="354"/>
    </row>
    <row r="10883" spans="1:19" s="245" customFormat="1" ht="13.15" customHeight="1">
      <c r="A10883" s="245" t="str">
        <f t="shared" si="340"/>
        <v>1232738111477538296</v>
      </c>
      <c r="B10883" s="217" t="s">
        <v>19891</v>
      </c>
      <c r="C10883" s="227" t="s">
        <v>25223</v>
      </c>
      <c r="D10883" s="227" t="s">
        <v>3106</v>
      </c>
      <c r="E10883" s="227" t="s">
        <v>25230</v>
      </c>
      <c r="F10883" s="227" t="s">
        <v>3106</v>
      </c>
      <c r="G10883" s="227" t="s">
        <v>3106</v>
      </c>
      <c r="H10883" s="228" t="s">
        <v>19904</v>
      </c>
      <c r="I10883" s="228" t="s">
        <v>25225</v>
      </c>
      <c r="J10883" s="201" t="str">
        <f t="shared" ref="J10883:J10946" si="341">B10883</f>
        <v>9999</v>
      </c>
      <c r="K10883" s="228" t="s">
        <v>23203</v>
      </c>
      <c r="L10883" s="228" t="s">
        <v>23204</v>
      </c>
      <c r="M10883" s="229">
        <v>44806</v>
      </c>
      <c r="N10883" s="227" t="s">
        <v>19903</v>
      </c>
      <c r="O10883" s="243"/>
      <c r="P10883" s="227" t="s">
        <v>19975</v>
      </c>
      <c r="Q10883" s="243"/>
      <c r="S10883" s="354"/>
    </row>
    <row r="10884" spans="1:19" s="245" customFormat="1" ht="13.15" customHeight="1">
      <c r="A10884" s="245" t="str">
        <f t="shared" si="340"/>
        <v>1232738121477538296</v>
      </c>
      <c r="B10884" s="217" t="s">
        <v>19891</v>
      </c>
      <c r="C10884" s="227" t="s">
        <v>25223</v>
      </c>
      <c r="D10884" s="227" t="s">
        <v>3106</v>
      </c>
      <c r="E10884" s="227" t="s">
        <v>25231</v>
      </c>
      <c r="F10884" s="227" t="s">
        <v>3106</v>
      </c>
      <c r="G10884" s="227" t="s">
        <v>3106</v>
      </c>
      <c r="H10884" s="228" t="s">
        <v>19904</v>
      </c>
      <c r="I10884" s="228" t="s">
        <v>25225</v>
      </c>
      <c r="J10884" s="201" t="str">
        <f t="shared" si="341"/>
        <v>9999</v>
      </c>
      <c r="K10884" s="228" t="s">
        <v>23203</v>
      </c>
      <c r="L10884" s="228" t="s">
        <v>23204</v>
      </c>
      <c r="M10884" s="229">
        <v>44806</v>
      </c>
      <c r="N10884" s="227" t="s">
        <v>19903</v>
      </c>
      <c r="O10884" s="243"/>
      <c r="P10884" s="227" t="s">
        <v>19975</v>
      </c>
      <c r="Q10884" s="243"/>
      <c r="S10884" s="354"/>
    </row>
    <row r="10885" spans="1:19" s="245" customFormat="1" ht="13.15" customHeight="1">
      <c r="A10885" s="245" t="str">
        <f t="shared" si="340"/>
        <v>1232738131477538296</v>
      </c>
      <c r="B10885" s="217" t="s">
        <v>19891</v>
      </c>
      <c r="C10885" s="227" t="s">
        <v>25223</v>
      </c>
      <c r="D10885" s="227" t="s">
        <v>3106</v>
      </c>
      <c r="E10885" s="227" t="s">
        <v>25232</v>
      </c>
      <c r="F10885" s="227" t="s">
        <v>3106</v>
      </c>
      <c r="G10885" s="227" t="s">
        <v>3106</v>
      </c>
      <c r="H10885" s="228" t="s">
        <v>19904</v>
      </c>
      <c r="I10885" s="228" t="s">
        <v>25225</v>
      </c>
      <c r="J10885" s="201" t="str">
        <f t="shared" si="341"/>
        <v>9999</v>
      </c>
      <c r="K10885" s="228" t="s">
        <v>23203</v>
      </c>
      <c r="L10885" s="228" t="s">
        <v>23204</v>
      </c>
      <c r="M10885" s="229">
        <v>44806</v>
      </c>
      <c r="N10885" s="227" t="s">
        <v>19903</v>
      </c>
      <c r="O10885" s="243"/>
      <c r="P10885" s="227" t="s">
        <v>19975</v>
      </c>
      <c r="Q10885" s="243"/>
      <c r="S10885" s="354"/>
    </row>
    <row r="10886" spans="1:19" s="245" customFormat="1" ht="13.15" customHeight="1">
      <c r="A10886" s="245" t="str">
        <f t="shared" si="340"/>
        <v>1232738141477538296</v>
      </c>
      <c r="B10886" s="217" t="s">
        <v>19891</v>
      </c>
      <c r="C10886" s="227" t="s">
        <v>25223</v>
      </c>
      <c r="D10886" s="227" t="s">
        <v>3106</v>
      </c>
      <c r="E10886" s="227" t="s">
        <v>25233</v>
      </c>
      <c r="F10886" s="227" t="s">
        <v>3106</v>
      </c>
      <c r="G10886" s="227" t="s">
        <v>3106</v>
      </c>
      <c r="H10886" s="228" t="s">
        <v>19904</v>
      </c>
      <c r="I10886" s="228" t="s">
        <v>25225</v>
      </c>
      <c r="J10886" s="201" t="str">
        <f t="shared" si="341"/>
        <v>9999</v>
      </c>
      <c r="K10886" s="228" t="s">
        <v>23203</v>
      </c>
      <c r="L10886" s="228" t="s">
        <v>23204</v>
      </c>
      <c r="M10886" s="229">
        <v>44806</v>
      </c>
      <c r="N10886" s="227" t="s">
        <v>19903</v>
      </c>
      <c r="O10886" s="243"/>
      <c r="P10886" s="227" t="s">
        <v>19975</v>
      </c>
      <c r="Q10886" s="243"/>
      <c r="S10886" s="354"/>
    </row>
    <row r="10887" spans="1:19" s="245" customFormat="1" ht="13.15" customHeight="1">
      <c r="A10887" s="245" t="str">
        <f t="shared" si="340"/>
        <v>1232738151477538296</v>
      </c>
      <c r="B10887" s="217" t="s">
        <v>19891</v>
      </c>
      <c r="C10887" s="227" t="s">
        <v>25223</v>
      </c>
      <c r="D10887" s="227" t="s">
        <v>3106</v>
      </c>
      <c r="E10887" s="227" t="s">
        <v>25234</v>
      </c>
      <c r="F10887" s="227" t="s">
        <v>3106</v>
      </c>
      <c r="G10887" s="227" t="s">
        <v>3106</v>
      </c>
      <c r="H10887" s="228" t="s">
        <v>19904</v>
      </c>
      <c r="I10887" s="228" t="s">
        <v>25225</v>
      </c>
      <c r="J10887" s="201" t="str">
        <f t="shared" si="341"/>
        <v>9999</v>
      </c>
      <c r="K10887" s="228" t="s">
        <v>23203</v>
      </c>
      <c r="L10887" s="228" t="s">
        <v>23204</v>
      </c>
      <c r="M10887" s="229">
        <v>44806</v>
      </c>
      <c r="N10887" s="227" t="s">
        <v>19903</v>
      </c>
      <c r="O10887" s="243"/>
      <c r="P10887" s="227" t="s">
        <v>19975</v>
      </c>
      <c r="Q10887" s="243"/>
      <c r="S10887" s="354"/>
    </row>
    <row r="10888" spans="1:19" s="245" customFormat="1" ht="13.15" customHeight="1">
      <c r="A10888" s="245" t="str">
        <f t="shared" si="340"/>
        <v>1232738161477538296</v>
      </c>
      <c r="B10888" s="217" t="s">
        <v>19891</v>
      </c>
      <c r="C10888" s="227" t="s">
        <v>25223</v>
      </c>
      <c r="D10888" s="227" t="s">
        <v>3106</v>
      </c>
      <c r="E10888" s="227" t="s">
        <v>25235</v>
      </c>
      <c r="F10888" s="227" t="s">
        <v>3106</v>
      </c>
      <c r="G10888" s="227" t="s">
        <v>3106</v>
      </c>
      <c r="H10888" s="228" t="s">
        <v>19904</v>
      </c>
      <c r="I10888" s="228" t="s">
        <v>25225</v>
      </c>
      <c r="J10888" s="201" t="str">
        <f t="shared" si="341"/>
        <v>9999</v>
      </c>
      <c r="K10888" s="228" t="s">
        <v>23203</v>
      </c>
      <c r="L10888" s="228" t="s">
        <v>23204</v>
      </c>
      <c r="M10888" s="229">
        <v>44806</v>
      </c>
      <c r="N10888" s="227" t="s">
        <v>19903</v>
      </c>
      <c r="O10888" s="243"/>
      <c r="P10888" s="227" t="s">
        <v>19975</v>
      </c>
      <c r="Q10888" s="243"/>
      <c r="S10888" s="354"/>
    </row>
    <row r="10889" spans="1:19" s="245" customFormat="1" ht="13.15" customHeight="1">
      <c r="A10889" s="245" t="str">
        <f t="shared" si="340"/>
        <v>1232738171477538296</v>
      </c>
      <c r="B10889" s="217" t="s">
        <v>19891</v>
      </c>
      <c r="C10889" s="227" t="s">
        <v>25223</v>
      </c>
      <c r="D10889" s="227" t="s">
        <v>3106</v>
      </c>
      <c r="E10889" s="227" t="s">
        <v>25236</v>
      </c>
      <c r="F10889" s="227" t="s">
        <v>3106</v>
      </c>
      <c r="G10889" s="227" t="s">
        <v>3106</v>
      </c>
      <c r="H10889" s="228" t="s">
        <v>19904</v>
      </c>
      <c r="I10889" s="228" t="s">
        <v>25225</v>
      </c>
      <c r="J10889" s="201" t="str">
        <f t="shared" si="341"/>
        <v>9999</v>
      </c>
      <c r="K10889" s="228" t="s">
        <v>23203</v>
      </c>
      <c r="L10889" s="228" t="s">
        <v>23204</v>
      </c>
      <c r="M10889" s="229">
        <v>44806</v>
      </c>
      <c r="N10889" s="227" t="s">
        <v>19903</v>
      </c>
      <c r="O10889" s="243"/>
      <c r="P10889" s="227" t="s">
        <v>19975</v>
      </c>
      <c r="Q10889" s="243"/>
      <c r="S10889" s="354"/>
    </row>
    <row r="10890" spans="1:19" s="245" customFormat="1" ht="13.15" customHeight="1">
      <c r="A10890" s="245" t="str">
        <f t="shared" si="340"/>
        <v>1232738181477538296</v>
      </c>
      <c r="B10890" s="217" t="s">
        <v>19891</v>
      </c>
      <c r="C10890" s="227" t="s">
        <v>25223</v>
      </c>
      <c r="D10890" s="227" t="s">
        <v>3106</v>
      </c>
      <c r="E10890" s="227" t="s">
        <v>25237</v>
      </c>
      <c r="F10890" s="227" t="s">
        <v>3106</v>
      </c>
      <c r="G10890" s="227" t="s">
        <v>3106</v>
      </c>
      <c r="H10890" s="228" t="s">
        <v>19904</v>
      </c>
      <c r="I10890" s="228" t="s">
        <v>25225</v>
      </c>
      <c r="J10890" s="201" t="str">
        <f t="shared" si="341"/>
        <v>9999</v>
      </c>
      <c r="K10890" s="228" t="s">
        <v>23203</v>
      </c>
      <c r="L10890" s="228" t="s">
        <v>23204</v>
      </c>
      <c r="M10890" s="229">
        <v>44806</v>
      </c>
      <c r="N10890" s="227" t="s">
        <v>19903</v>
      </c>
      <c r="O10890" s="243"/>
      <c r="P10890" s="227" t="s">
        <v>19975</v>
      </c>
      <c r="Q10890" s="243"/>
      <c r="S10890" s="354"/>
    </row>
    <row r="10891" spans="1:19" s="245" customFormat="1" ht="13.15" customHeight="1">
      <c r="A10891" s="245" t="str">
        <f t="shared" si="340"/>
        <v>1232738191477538296</v>
      </c>
      <c r="B10891" s="217" t="s">
        <v>19891</v>
      </c>
      <c r="C10891" s="227" t="s">
        <v>25223</v>
      </c>
      <c r="D10891" s="227" t="s">
        <v>3106</v>
      </c>
      <c r="E10891" s="227" t="s">
        <v>25238</v>
      </c>
      <c r="F10891" s="227" t="s">
        <v>3106</v>
      </c>
      <c r="G10891" s="227" t="s">
        <v>3106</v>
      </c>
      <c r="H10891" s="228" t="s">
        <v>19904</v>
      </c>
      <c r="I10891" s="228" t="s">
        <v>25225</v>
      </c>
      <c r="J10891" s="201" t="str">
        <f t="shared" si="341"/>
        <v>9999</v>
      </c>
      <c r="K10891" s="228" t="s">
        <v>23203</v>
      </c>
      <c r="L10891" s="228" t="s">
        <v>23204</v>
      </c>
      <c r="M10891" s="229">
        <v>44806</v>
      </c>
      <c r="N10891" s="227" t="s">
        <v>19903</v>
      </c>
      <c r="O10891" s="243"/>
      <c r="P10891" s="227" t="s">
        <v>19975</v>
      </c>
      <c r="Q10891" s="243"/>
      <c r="S10891" s="354"/>
    </row>
    <row r="10892" spans="1:19" s="245" customFormat="1" ht="13.15" customHeight="1">
      <c r="A10892" s="245" t="str">
        <f t="shared" si="340"/>
        <v>1232738201477538296</v>
      </c>
      <c r="B10892" s="217" t="s">
        <v>19891</v>
      </c>
      <c r="C10892" s="227" t="s">
        <v>25223</v>
      </c>
      <c r="D10892" s="227" t="s">
        <v>3106</v>
      </c>
      <c r="E10892" s="227" t="s">
        <v>25239</v>
      </c>
      <c r="F10892" s="227" t="s">
        <v>3106</v>
      </c>
      <c r="G10892" s="227" t="s">
        <v>3106</v>
      </c>
      <c r="H10892" s="228" t="s">
        <v>19904</v>
      </c>
      <c r="I10892" s="228" t="s">
        <v>25225</v>
      </c>
      <c r="J10892" s="201" t="str">
        <f t="shared" si="341"/>
        <v>9999</v>
      </c>
      <c r="K10892" s="228" t="s">
        <v>23203</v>
      </c>
      <c r="L10892" s="228" t="s">
        <v>23204</v>
      </c>
      <c r="M10892" s="229">
        <v>44806</v>
      </c>
      <c r="N10892" s="227" t="s">
        <v>19903</v>
      </c>
      <c r="O10892" s="243"/>
      <c r="P10892" s="227" t="s">
        <v>19975</v>
      </c>
      <c r="Q10892" s="243"/>
      <c r="S10892" s="354"/>
    </row>
    <row r="10893" spans="1:19" s="245" customFormat="1" ht="13.15" customHeight="1">
      <c r="A10893" s="245" t="str">
        <f t="shared" si="340"/>
        <v>1232738211477538296</v>
      </c>
      <c r="B10893" s="217" t="s">
        <v>19891</v>
      </c>
      <c r="C10893" s="227" t="s">
        <v>25223</v>
      </c>
      <c r="D10893" s="227" t="s">
        <v>3106</v>
      </c>
      <c r="E10893" s="227" t="s">
        <v>25240</v>
      </c>
      <c r="F10893" s="227" t="s">
        <v>3106</v>
      </c>
      <c r="G10893" s="227" t="s">
        <v>3106</v>
      </c>
      <c r="H10893" s="228" t="s">
        <v>19904</v>
      </c>
      <c r="I10893" s="228" t="s">
        <v>25225</v>
      </c>
      <c r="J10893" s="201" t="str">
        <f t="shared" si="341"/>
        <v>9999</v>
      </c>
      <c r="K10893" s="228" t="s">
        <v>23203</v>
      </c>
      <c r="L10893" s="228" t="s">
        <v>23204</v>
      </c>
      <c r="M10893" s="229">
        <v>44806</v>
      </c>
      <c r="N10893" s="227" t="s">
        <v>19903</v>
      </c>
      <c r="O10893" s="243"/>
      <c r="P10893" s="227" t="s">
        <v>19975</v>
      </c>
      <c r="Q10893" s="243"/>
      <c r="S10893" s="354"/>
    </row>
    <row r="10894" spans="1:19" s="245" customFormat="1" ht="13.15" customHeight="1">
      <c r="A10894" s="245" t="str">
        <f t="shared" si="340"/>
        <v>1588261041477538296</v>
      </c>
      <c r="B10894" s="217" t="s">
        <v>19891</v>
      </c>
      <c r="C10894" s="227" t="s">
        <v>25223</v>
      </c>
      <c r="D10894" s="227" t="s">
        <v>3106</v>
      </c>
      <c r="E10894" s="227" t="s">
        <v>25241</v>
      </c>
      <c r="F10894" s="227" t="s">
        <v>3106</v>
      </c>
      <c r="G10894" s="227" t="s">
        <v>3106</v>
      </c>
      <c r="H10894" s="228" t="s">
        <v>19904</v>
      </c>
      <c r="I10894" s="228" t="s">
        <v>25242</v>
      </c>
      <c r="J10894" s="201" t="str">
        <f t="shared" si="341"/>
        <v>9999</v>
      </c>
      <c r="K10894" s="228" t="s">
        <v>23203</v>
      </c>
      <c r="L10894" s="228" t="s">
        <v>23204</v>
      </c>
      <c r="M10894" s="229">
        <v>44806</v>
      </c>
      <c r="N10894" s="227" t="s">
        <v>19903</v>
      </c>
      <c r="O10894" s="243"/>
      <c r="P10894" s="227" t="s">
        <v>19975</v>
      </c>
      <c r="Q10894" s="243"/>
      <c r="S10894" s="354"/>
    </row>
    <row r="10895" spans="1:19" s="245" customFormat="1" ht="13.15" customHeight="1">
      <c r="A10895" s="245" t="str">
        <f t="shared" si="340"/>
        <v>1282436021477553196</v>
      </c>
      <c r="B10895" s="217" t="s">
        <v>19891</v>
      </c>
      <c r="C10895" s="227" t="s">
        <v>25243</v>
      </c>
      <c r="D10895" s="227" t="s">
        <v>3106</v>
      </c>
      <c r="E10895" s="227" t="s">
        <v>25244</v>
      </c>
      <c r="F10895" s="227" t="s">
        <v>3106</v>
      </c>
      <c r="G10895" s="227" t="s">
        <v>3106</v>
      </c>
      <c r="H10895" s="228" t="s">
        <v>19904</v>
      </c>
      <c r="I10895" s="228" t="s">
        <v>25245</v>
      </c>
      <c r="J10895" s="201" t="str">
        <f t="shared" si="341"/>
        <v>9999</v>
      </c>
      <c r="K10895" s="228" t="s">
        <v>23203</v>
      </c>
      <c r="L10895" s="228" t="s">
        <v>23204</v>
      </c>
      <c r="M10895" s="229">
        <v>44806</v>
      </c>
      <c r="N10895" s="227" t="s">
        <v>19903</v>
      </c>
      <c r="O10895" s="243"/>
      <c r="P10895" s="227" t="s">
        <v>24293</v>
      </c>
      <c r="Q10895" s="243"/>
      <c r="S10895" s="354"/>
    </row>
    <row r="10896" spans="1:19" s="245" customFormat="1" ht="13.15" customHeight="1">
      <c r="A10896" s="245" t="str">
        <f t="shared" si="340"/>
        <v>1282436061477553196</v>
      </c>
      <c r="B10896" s="217" t="s">
        <v>19891</v>
      </c>
      <c r="C10896" s="227" t="s">
        <v>25243</v>
      </c>
      <c r="D10896" s="227" t="s">
        <v>3106</v>
      </c>
      <c r="E10896" s="227" t="s">
        <v>25246</v>
      </c>
      <c r="F10896" s="227" t="s">
        <v>3106</v>
      </c>
      <c r="G10896" s="227" t="s">
        <v>3106</v>
      </c>
      <c r="H10896" s="228" t="s">
        <v>19904</v>
      </c>
      <c r="I10896" s="228" t="s">
        <v>25245</v>
      </c>
      <c r="J10896" s="201" t="str">
        <f t="shared" si="341"/>
        <v>9999</v>
      </c>
      <c r="K10896" s="228" t="s">
        <v>23203</v>
      </c>
      <c r="L10896" s="228" t="s">
        <v>23204</v>
      </c>
      <c r="M10896" s="229">
        <v>44806</v>
      </c>
      <c r="N10896" s="227" t="s">
        <v>19903</v>
      </c>
      <c r="O10896" s="243"/>
      <c r="P10896" s="227" t="s">
        <v>24293</v>
      </c>
      <c r="Q10896" s="243"/>
      <c r="S10896" s="354"/>
    </row>
    <row r="10897" spans="1:19" s="245" customFormat="1" ht="13.15" customHeight="1">
      <c r="A10897" s="245" t="str">
        <f t="shared" si="340"/>
        <v>1282436071477553196</v>
      </c>
      <c r="B10897" s="217" t="s">
        <v>19891</v>
      </c>
      <c r="C10897" s="227" t="s">
        <v>25243</v>
      </c>
      <c r="D10897" s="227" t="s">
        <v>3106</v>
      </c>
      <c r="E10897" s="227" t="s">
        <v>25247</v>
      </c>
      <c r="F10897" s="227" t="s">
        <v>3106</v>
      </c>
      <c r="G10897" s="227" t="s">
        <v>3106</v>
      </c>
      <c r="H10897" s="228" t="s">
        <v>19904</v>
      </c>
      <c r="I10897" s="228" t="s">
        <v>25245</v>
      </c>
      <c r="J10897" s="201" t="str">
        <f t="shared" si="341"/>
        <v>9999</v>
      </c>
      <c r="K10897" s="228" t="s">
        <v>23203</v>
      </c>
      <c r="L10897" s="228" t="s">
        <v>23204</v>
      </c>
      <c r="M10897" s="229">
        <v>44806</v>
      </c>
      <c r="N10897" s="227" t="s">
        <v>19903</v>
      </c>
      <c r="O10897" s="243"/>
      <c r="P10897" s="227" t="s">
        <v>24293</v>
      </c>
      <c r="Q10897" s="243"/>
      <c r="S10897" s="354"/>
    </row>
    <row r="10898" spans="1:19" s="245" customFormat="1" ht="13.15" customHeight="1">
      <c r="A10898" s="245" t="str">
        <f t="shared" si="340"/>
        <v>1282436081477553196</v>
      </c>
      <c r="B10898" s="217" t="s">
        <v>19891</v>
      </c>
      <c r="C10898" s="227" t="s">
        <v>25243</v>
      </c>
      <c r="D10898" s="227" t="s">
        <v>3106</v>
      </c>
      <c r="E10898" s="227" t="s">
        <v>25248</v>
      </c>
      <c r="F10898" s="227" t="s">
        <v>3106</v>
      </c>
      <c r="G10898" s="227" t="s">
        <v>3106</v>
      </c>
      <c r="H10898" s="228" t="s">
        <v>19904</v>
      </c>
      <c r="I10898" s="228" t="s">
        <v>25245</v>
      </c>
      <c r="J10898" s="201" t="str">
        <f t="shared" si="341"/>
        <v>9999</v>
      </c>
      <c r="K10898" s="228" t="s">
        <v>23203</v>
      </c>
      <c r="L10898" s="228" t="s">
        <v>23204</v>
      </c>
      <c r="M10898" s="229">
        <v>44806</v>
      </c>
      <c r="N10898" s="227" t="s">
        <v>19903</v>
      </c>
      <c r="O10898" s="243"/>
      <c r="P10898" s="227" t="s">
        <v>24293</v>
      </c>
      <c r="Q10898" s="243"/>
      <c r="S10898" s="354"/>
    </row>
    <row r="10899" spans="1:19" s="245" customFormat="1" ht="13.15" customHeight="1">
      <c r="A10899" s="245" t="str">
        <f t="shared" si="340"/>
        <v>1282436091477553196</v>
      </c>
      <c r="B10899" s="217" t="s">
        <v>19891</v>
      </c>
      <c r="C10899" s="227" t="s">
        <v>25243</v>
      </c>
      <c r="D10899" s="227" t="s">
        <v>3106</v>
      </c>
      <c r="E10899" s="227" t="s">
        <v>25249</v>
      </c>
      <c r="F10899" s="227" t="s">
        <v>3106</v>
      </c>
      <c r="G10899" s="227" t="s">
        <v>3106</v>
      </c>
      <c r="H10899" s="228" t="s">
        <v>19904</v>
      </c>
      <c r="I10899" s="228" t="s">
        <v>25245</v>
      </c>
      <c r="J10899" s="201" t="str">
        <f t="shared" si="341"/>
        <v>9999</v>
      </c>
      <c r="K10899" s="228" t="s">
        <v>23203</v>
      </c>
      <c r="L10899" s="228" t="s">
        <v>23204</v>
      </c>
      <c r="M10899" s="229">
        <v>44806</v>
      </c>
      <c r="N10899" s="227" t="s">
        <v>19903</v>
      </c>
      <c r="O10899" s="243"/>
      <c r="P10899" s="227" t="s">
        <v>23760</v>
      </c>
      <c r="Q10899" s="243"/>
      <c r="S10899" s="354"/>
    </row>
    <row r="10900" spans="1:19" s="245" customFormat="1" ht="13.15" customHeight="1">
      <c r="A10900" s="245" t="str">
        <f t="shared" si="340"/>
        <v>1285892021477666279</v>
      </c>
      <c r="B10900" s="217" t="s">
        <v>19891</v>
      </c>
      <c r="C10900" s="227" t="s">
        <v>25250</v>
      </c>
      <c r="D10900" s="227" t="s">
        <v>3106</v>
      </c>
      <c r="E10900" s="227" t="s">
        <v>25251</v>
      </c>
      <c r="F10900" s="227" t="s">
        <v>3106</v>
      </c>
      <c r="G10900" s="227" t="s">
        <v>3106</v>
      </c>
      <c r="H10900" s="228" t="s">
        <v>19904</v>
      </c>
      <c r="I10900" s="228" t="s">
        <v>25252</v>
      </c>
      <c r="J10900" s="201" t="str">
        <f t="shared" si="341"/>
        <v>9999</v>
      </c>
      <c r="K10900" s="228" t="s">
        <v>23203</v>
      </c>
      <c r="L10900" s="228" t="s">
        <v>23204</v>
      </c>
      <c r="M10900" s="229">
        <v>44806</v>
      </c>
      <c r="N10900" s="227" t="s">
        <v>19903</v>
      </c>
      <c r="O10900" s="243"/>
      <c r="P10900" s="227" t="s">
        <v>20061</v>
      </c>
      <c r="Q10900" s="243"/>
      <c r="S10900" s="354"/>
    </row>
    <row r="10901" spans="1:19" s="245" customFormat="1" ht="13.15" customHeight="1">
      <c r="A10901" s="245" t="str">
        <f t="shared" si="340"/>
        <v>1285892061477666279</v>
      </c>
      <c r="B10901" s="217" t="s">
        <v>19891</v>
      </c>
      <c r="C10901" s="227" t="s">
        <v>25250</v>
      </c>
      <c r="D10901" s="227" t="s">
        <v>3106</v>
      </c>
      <c r="E10901" s="227" t="s">
        <v>25253</v>
      </c>
      <c r="F10901" s="227" t="s">
        <v>3106</v>
      </c>
      <c r="G10901" s="227" t="s">
        <v>3106</v>
      </c>
      <c r="H10901" s="228" t="s">
        <v>19904</v>
      </c>
      <c r="I10901" s="228" t="s">
        <v>25252</v>
      </c>
      <c r="J10901" s="201" t="str">
        <f t="shared" si="341"/>
        <v>9999</v>
      </c>
      <c r="K10901" s="228" t="s">
        <v>23203</v>
      </c>
      <c r="L10901" s="228" t="s">
        <v>23204</v>
      </c>
      <c r="M10901" s="229">
        <v>44806</v>
      </c>
      <c r="N10901" s="227" t="s">
        <v>19903</v>
      </c>
      <c r="O10901" s="243"/>
      <c r="P10901" s="227" t="s">
        <v>20061</v>
      </c>
      <c r="Q10901" s="243"/>
      <c r="S10901" s="354"/>
    </row>
    <row r="10902" spans="1:19" s="245" customFormat="1" ht="13.15" customHeight="1">
      <c r="A10902" s="245" t="str">
        <f t="shared" si="340"/>
        <v>1285892071477666279</v>
      </c>
      <c r="B10902" s="217" t="s">
        <v>19891</v>
      </c>
      <c r="C10902" s="227" t="s">
        <v>25250</v>
      </c>
      <c r="D10902" s="227" t="s">
        <v>3106</v>
      </c>
      <c r="E10902" s="227" t="s">
        <v>25254</v>
      </c>
      <c r="F10902" s="227" t="s">
        <v>3106</v>
      </c>
      <c r="G10902" s="227" t="s">
        <v>3106</v>
      </c>
      <c r="H10902" s="228" t="s">
        <v>19904</v>
      </c>
      <c r="I10902" s="228" t="s">
        <v>25252</v>
      </c>
      <c r="J10902" s="201" t="str">
        <f t="shared" si="341"/>
        <v>9999</v>
      </c>
      <c r="K10902" s="228" t="s">
        <v>23203</v>
      </c>
      <c r="L10902" s="228" t="s">
        <v>23204</v>
      </c>
      <c r="M10902" s="229">
        <v>44806</v>
      </c>
      <c r="N10902" s="227" t="s">
        <v>19903</v>
      </c>
      <c r="O10902" s="243"/>
      <c r="P10902" s="227" t="s">
        <v>20061</v>
      </c>
      <c r="Q10902" s="243"/>
      <c r="S10902" s="354"/>
    </row>
    <row r="10903" spans="1:19" s="245" customFormat="1" ht="13.15" customHeight="1">
      <c r="A10903" s="245" t="str">
        <f t="shared" ref="A10903:A10966" si="342">E10903&amp;C10903</f>
        <v>3047151011477692465</v>
      </c>
      <c r="B10903" s="217" t="s">
        <v>19891</v>
      </c>
      <c r="C10903" s="227" t="s">
        <v>25255</v>
      </c>
      <c r="D10903" s="227" t="s">
        <v>3106</v>
      </c>
      <c r="E10903" s="227" t="s">
        <v>25256</v>
      </c>
      <c r="F10903" s="227" t="s">
        <v>3106</v>
      </c>
      <c r="G10903" s="227" t="s">
        <v>3106</v>
      </c>
      <c r="H10903" s="228" t="s">
        <v>19904</v>
      </c>
      <c r="I10903" s="228" t="s">
        <v>25257</v>
      </c>
      <c r="J10903" s="201" t="str">
        <f t="shared" si="341"/>
        <v>9999</v>
      </c>
      <c r="K10903" s="228" t="s">
        <v>23203</v>
      </c>
      <c r="L10903" s="228" t="s">
        <v>23204</v>
      </c>
      <c r="M10903" s="229">
        <v>44806</v>
      </c>
      <c r="N10903" s="227" t="s">
        <v>19903</v>
      </c>
      <c r="O10903" s="243"/>
      <c r="P10903" s="227" t="s">
        <v>19905</v>
      </c>
      <c r="Q10903" s="243"/>
      <c r="S10903" s="354"/>
    </row>
    <row r="10904" spans="1:19" s="245" customFormat="1" ht="13.15" customHeight="1">
      <c r="A10904" s="245" t="str">
        <f t="shared" si="342"/>
        <v>3047151021477692465</v>
      </c>
      <c r="B10904" s="217" t="s">
        <v>19891</v>
      </c>
      <c r="C10904" s="227" t="s">
        <v>25255</v>
      </c>
      <c r="D10904" s="227" t="s">
        <v>3106</v>
      </c>
      <c r="E10904" s="227" t="s">
        <v>25258</v>
      </c>
      <c r="F10904" s="227" t="s">
        <v>3106</v>
      </c>
      <c r="G10904" s="227" t="s">
        <v>3106</v>
      </c>
      <c r="H10904" s="228" t="s">
        <v>19904</v>
      </c>
      <c r="I10904" s="228" t="s">
        <v>25257</v>
      </c>
      <c r="J10904" s="201" t="str">
        <f t="shared" si="341"/>
        <v>9999</v>
      </c>
      <c r="K10904" s="228" t="s">
        <v>23203</v>
      </c>
      <c r="L10904" s="228" t="s">
        <v>23204</v>
      </c>
      <c r="M10904" s="229">
        <v>44806</v>
      </c>
      <c r="N10904" s="227" t="s">
        <v>19903</v>
      </c>
      <c r="O10904" s="243"/>
      <c r="P10904" s="227" t="s">
        <v>19905</v>
      </c>
      <c r="Q10904" s="243"/>
      <c r="S10904" s="354"/>
    </row>
    <row r="10905" spans="1:19" s="245" customFormat="1" ht="13.15" customHeight="1">
      <c r="A10905" s="245" t="str">
        <f t="shared" si="342"/>
        <v>3047151031477692465</v>
      </c>
      <c r="B10905" s="217" t="s">
        <v>19891</v>
      </c>
      <c r="C10905" s="227" t="s">
        <v>25255</v>
      </c>
      <c r="D10905" s="227" t="s">
        <v>3106</v>
      </c>
      <c r="E10905" s="227" t="s">
        <v>25259</v>
      </c>
      <c r="F10905" s="227" t="s">
        <v>3106</v>
      </c>
      <c r="G10905" s="227" t="s">
        <v>3106</v>
      </c>
      <c r="H10905" s="228" t="s">
        <v>19904</v>
      </c>
      <c r="I10905" s="228" t="s">
        <v>25257</v>
      </c>
      <c r="J10905" s="201" t="str">
        <f t="shared" si="341"/>
        <v>9999</v>
      </c>
      <c r="K10905" s="228" t="s">
        <v>23203</v>
      </c>
      <c r="L10905" s="228" t="s">
        <v>23204</v>
      </c>
      <c r="M10905" s="229">
        <v>44806</v>
      </c>
      <c r="N10905" s="227" t="s">
        <v>19903</v>
      </c>
      <c r="O10905" s="243"/>
      <c r="P10905" s="227" t="s">
        <v>23526</v>
      </c>
      <c r="Q10905" s="243"/>
      <c r="S10905" s="354"/>
    </row>
    <row r="10906" spans="1:19" s="245" customFormat="1" ht="13.15" customHeight="1">
      <c r="A10906" s="245" t="str">
        <f t="shared" si="342"/>
        <v>3047151041477692465</v>
      </c>
      <c r="B10906" s="217" t="s">
        <v>19891</v>
      </c>
      <c r="C10906" s="227" t="s">
        <v>25255</v>
      </c>
      <c r="D10906" s="227" t="s">
        <v>3106</v>
      </c>
      <c r="E10906" s="227" t="s">
        <v>25260</v>
      </c>
      <c r="F10906" s="227" t="s">
        <v>3106</v>
      </c>
      <c r="G10906" s="227" t="s">
        <v>3106</v>
      </c>
      <c r="H10906" s="228" t="s">
        <v>19904</v>
      </c>
      <c r="I10906" s="228" t="s">
        <v>25257</v>
      </c>
      <c r="J10906" s="201" t="str">
        <f t="shared" si="341"/>
        <v>9999</v>
      </c>
      <c r="K10906" s="228" t="s">
        <v>23203</v>
      </c>
      <c r="L10906" s="228" t="s">
        <v>23204</v>
      </c>
      <c r="M10906" s="229">
        <v>44806</v>
      </c>
      <c r="N10906" s="227" t="s">
        <v>19903</v>
      </c>
      <c r="O10906" s="243"/>
      <c r="P10906" s="227" t="s">
        <v>23526</v>
      </c>
      <c r="Q10906" s="243"/>
      <c r="S10906" s="354"/>
    </row>
    <row r="10907" spans="1:19" s="245" customFormat="1" ht="13.15" customHeight="1">
      <c r="A10907" s="245" t="str">
        <f t="shared" si="342"/>
        <v>3047151051477692465</v>
      </c>
      <c r="B10907" s="217" t="s">
        <v>19891</v>
      </c>
      <c r="C10907" s="227" t="s">
        <v>25255</v>
      </c>
      <c r="D10907" s="227" t="s">
        <v>3106</v>
      </c>
      <c r="E10907" s="227" t="s">
        <v>25261</v>
      </c>
      <c r="F10907" s="227" t="s">
        <v>3106</v>
      </c>
      <c r="G10907" s="227" t="s">
        <v>3106</v>
      </c>
      <c r="H10907" s="228" t="s">
        <v>19904</v>
      </c>
      <c r="I10907" s="228" t="s">
        <v>25257</v>
      </c>
      <c r="J10907" s="201" t="str">
        <f t="shared" si="341"/>
        <v>9999</v>
      </c>
      <c r="K10907" s="228" t="s">
        <v>23203</v>
      </c>
      <c r="L10907" s="228" t="s">
        <v>23204</v>
      </c>
      <c r="M10907" s="229">
        <v>44806</v>
      </c>
      <c r="N10907" s="227" t="s">
        <v>19903</v>
      </c>
      <c r="O10907" s="243"/>
      <c r="P10907" s="227" t="s">
        <v>23526</v>
      </c>
      <c r="Q10907" s="243"/>
      <c r="S10907" s="354"/>
    </row>
    <row r="10908" spans="1:19" s="245" customFormat="1" ht="13.15" customHeight="1">
      <c r="A10908" s="245" t="str">
        <f t="shared" si="342"/>
        <v>3047151061477692465</v>
      </c>
      <c r="B10908" s="217" t="s">
        <v>19891</v>
      </c>
      <c r="C10908" s="227" t="s">
        <v>25255</v>
      </c>
      <c r="D10908" s="227" t="s">
        <v>3106</v>
      </c>
      <c r="E10908" s="227" t="s">
        <v>25262</v>
      </c>
      <c r="F10908" s="227" t="s">
        <v>3106</v>
      </c>
      <c r="G10908" s="227" t="s">
        <v>3106</v>
      </c>
      <c r="H10908" s="228" t="s">
        <v>19904</v>
      </c>
      <c r="I10908" s="228" t="s">
        <v>25257</v>
      </c>
      <c r="J10908" s="201" t="str">
        <f t="shared" si="341"/>
        <v>9999</v>
      </c>
      <c r="K10908" s="228" t="s">
        <v>23203</v>
      </c>
      <c r="L10908" s="228" t="s">
        <v>23204</v>
      </c>
      <c r="M10908" s="229">
        <v>44806</v>
      </c>
      <c r="N10908" s="227" t="s">
        <v>19903</v>
      </c>
      <c r="O10908" s="243"/>
      <c r="P10908" s="227" t="s">
        <v>23526</v>
      </c>
      <c r="Q10908" s="243"/>
      <c r="S10908" s="354"/>
    </row>
    <row r="10909" spans="1:19" s="245" customFormat="1" ht="13.15" customHeight="1">
      <c r="A10909" s="245" t="str">
        <f t="shared" si="342"/>
        <v>3047151071477692465</v>
      </c>
      <c r="B10909" s="217" t="s">
        <v>19891</v>
      </c>
      <c r="C10909" s="227" t="s">
        <v>25255</v>
      </c>
      <c r="D10909" s="227" t="s">
        <v>3106</v>
      </c>
      <c r="E10909" s="227" t="s">
        <v>25263</v>
      </c>
      <c r="F10909" s="227" t="s">
        <v>3106</v>
      </c>
      <c r="G10909" s="227" t="s">
        <v>3106</v>
      </c>
      <c r="H10909" s="228" t="s">
        <v>19904</v>
      </c>
      <c r="I10909" s="228" t="s">
        <v>25257</v>
      </c>
      <c r="J10909" s="201" t="str">
        <f t="shared" si="341"/>
        <v>9999</v>
      </c>
      <c r="K10909" s="228" t="s">
        <v>23203</v>
      </c>
      <c r="L10909" s="228" t="s">
        <v>23204</v>
      </c>
      <c r="M10909" s="229">
        <v>44806</v>
      </c>
      <c r="N10909" s="227" t="s">
        <v>19903</v>
      </c>
      <c r="O10909" s="243"/>
      <c r="P10909" s="227" t="s">
        <v>23526</v>
      </c>
      <c r="Q10909" s="243"/>
      <c r="S10909" s="354"/>
    </row>
    <row r="10910" spans="1:19" s="245" customFormat="1" ht="13.15" customHeight="1">
      <c r="A10910" s="245" t="str">
        <f t="shared" si="342"/>
        <v>3047151081477692465</v>
      </c>
      <c r="B10910" s="217" t="s">
        <v>19891</v>
      </c>
      <c r="C10910" s="227" t="s">
        <v>25255</v>
      </c>
      <c r="D10910" s="227" t="s">
        <v>3106</v>
      </c>
      <c r="E10910" s="227" t="s">
        <v>25264</v>
      </c>
      <c r="F10910" s="227" t="s">
        <v>3106</v>
      </c>
      <c r="G10910" s="227" t="s">
        <v>3106</v>
      </c>
      <c r="H10910" s="228" t="s">
        <v>19904</v>
      </c>
      <c r="I10910" s="228" t="s">
        <v>25257</v>
      </c>
      <c r="J10910" s="201" t="str">
        <f t="shared" si="341"/>
        <v>9999</v>
      </c>
      <c r="K10910" s="228" t="s">
        <v>23203</v>
      </c>
      <c r="L10910" s="228" t="s">
        <v>23204</v>
      </c>
      <c r="M10910" s="229">
        <v>44806</v>
      </c>
      <c r="N10910" s="227" t="s">
        <v>19903</v>
      </c>
      <c r="O10910" s="243"/>
      <c r="P10910" s="227" t="s">
        <v>23526</v>
      </c>
      <c r="Q10910" s="243"/>
      <c r="S10910" s="354"/>
    </row>
    <row r="10911" spans="1:19" s="245" customFormat="1" ht="13.15" customHeight="1">
      <c r="A10911" s="245" t="str">
        <f t="shared" si="342"/>
        <v>3047151091477692465</v>
      </c>
      <c r="B10911" s="217" t="s">
        <v>19891</v>
      </c>
      <c r="C10911" s="227" t="s">
        <v>25255</v>
      </c>
      <c r="D10911" s="227" t="s">
        <v>3106</v>
      </c>
      <c r="E10911" s="227" t="s">
        <v>25265</v>
      </c>
      <c r="F10911" s="227" t="s">
        <v>3106</v>
      </c>
      <c r="G10911" s="227" t="s">
        <v>3106</v>
      </c>
      <c r="H10911" s="228" t="s">
        <v>19904</v>
      </c>
      <c r="I10911" s="228" t="s">
        <v>25257</v>
      </c>
      <c r="J10911" s="201" t="str">
        <f t="shared" si="341"/>
        <v>9999</v>
      </c>
      <c r="K10911" s="228" t="s">
        <v>23203</v>
      </c>
      <c r="L10911" s="228" t="s">
        <v>23204</v>
      </c>
      <c r="M10911" s="229">
        <v>44806</v>
      </c>
      <c r="N10911" s="227" t="s">
        <v>19903</v>
      </c>
      <c r="O10911" s="243"/>
      <c r="P10911" s="227" t="s">
        <v>23526</v>
      </c>
      <c r="Q10911" s="243"/>
      <c r="S10911" s="354"/>
    </row>
    <row r="10912" spans="1:19" s="245" customFormat="1" ht="13.15" customHeight="1">
      <c r="A10912" s="245" t="str">
        <f t="shared" si="342"/>
        <v>3047151101477692465</v>
      </c>
      <c r="B10912" s="217" t="s">
        <v>19891</v>
      </c>
      <c r="C10912" s="227" t="s">
        <v>25255</v>
      </c>
      <c r="D10912" s="227" t="s">
        <v>3106</v>
      </c>
      <c r="E10912" s="227" t="s">
        <v>25266</v>
      </c>
      <c r="F10912" s="227" t="s">
        <v>3106</v>
      </c>
      <c r="G10912" s="227" t="s">
        <v>3106</v>
      </c>
      <c r="H10912" s="228" t="s">
        <v>19904</v>
      </c>
      <c r="I10912" s="228" t="s">
        <v>25257</v>
      </c>
      <c r="J10912" s="201" t="str">
        <f t="shared" si="341"/>
        <v>9999</v>
      </c>
      <c r="K10912" s="228" t="s">
        <v>23203</v>
      </c>
      <c r="L10912" s="228" t="s">
        <v>23204</v>
      </c>
      <c r="M10912" s="229">
        <v>44806</v>
      </c>
      <c r="N10912" s="227" t="s">
        <v>19903</v>
      </c>
      <c r="O10912" s="243"/>
      <c r="P10912" s="227" t="s">
        <v>23526</v>
      </c>
      <c r="Q10912" s="243"/>
      <c r="S10912" s="354"/>
    </row>
    <row r="10913" spans="1:19" s="245" customFormat="1" ht="13.15" customHeight="1">
      <c r="A10913" s="245" t="str">
        <f t="shared" si="342"/>
        <v>3614828011477713154</v>
      </c>
      <c r="B10913" s="217" t="s">
        <v>19891</v>
      </c>
      <c r="C10913" s="227" t="s">
        <v>25267</v>
      </c>
      <c r="D10913" s="227" t="s">
        <v>3106</v>
      </c>
      <c r="E10913" s="227" t="s">
        <v>25268</v>
      </c>
      <c r="F10913" s="227" t="s">
        <v>3106</v>
      </c>
      <c r="G10913" s="227" t="s">
        <v>3106</v>
      </c>
      <c r="H10913" s="228" t="s">
        <v>23501</v>
      </c>
      <c r="I10913" s="228" t="s">
        <v>25269</v>
      </c>
      <c r="J10913" s="201" t="str">
        <f t="shared" si="341"/>
        <v>9999</v>
      </c>
      <c r="K10913" s="228" t="s">
        <v>23203</v>
      </c>
      <c r="L10913" s="228" t="s">
        <v>23204</v>
      </c>
      <c r="M10913" s="229">
        <v>44806</v>
      </c>
      <c r="N10913" s="227" t="s">
        <v>20211</v>
      </c>
      <c r="O10913" s="243"/>
      <c r="P10913" s="227" t="s">
        <v>19975</v>
      </c>
      <c r="Q10913" s="243"/>
      <c r="S10913" s="354"/>
    </row>
    <row r="10914" spans="1:19" s="245" customFormat="1" ht="13.15" customHeight="1">
      <c r="A10914" s="245" t="str">
        <f t="shared" si="342"/>
        <v>3614828021477713154</v>
      </c>
      <c r="B10914" s="217" t="s">
        <v>19891</v>
      </c>
      <c r="C10914" s="227" t="s">
        <v>25267</v>
      </c>
      <c r="D10914" s="227" t="s">
        <v>3106</v>
      </c>
      <c r="E10914" s="227" t="s">
        <v>25270</v>
      </c>
      <c r="F10914" s="227" t="s">
        <v>3106</v>
      </c>
      <c r="G10914" s="227" t="s">
        <v>3106</v>
      </c>
      <c r="H10914" s="228" t="s">
        <v>23501</v>
      </c>
      <c r="I10914" s="228" t="s">
        <v>25269</v>
      </c>
      <c r="J10914" s="201" t="str">
        <f t="shared" si="341"/>
        <v>9999</v>
      </c>
      <c r="K10914" s="228" t="s">
        <v>23203</v>
      </c>
      <c r="L10914" s="228" t="s">
        <v>23204</v>
      </c>
      <c r="M10914" s="229">
        <v>44806</v>
      </c>
      <c r="N10914" s="227" t="s">
        <v>20211</v>
      </c>
      <c r="O10914" s="243"/>
      <c r="P10914" s="227" t="s">
        <v>19975</v>
      </c>
      <c r="Q10914" s="243"/>
      <c r="S10914" s="354"/>
    </row>
    <row r="10915" spans="1:19" s="245" customFormat="1" ht="13.15" customHeight="1">
      <c r="A10915" s="245" t="str">
        <f t="shared" si="342"/>
        <v>3614828031477713154</v>
      </c>
      <c r="B10915" s="217" t="s">
        <v>19891</v>
      </c>
      <c r="C10915" s="227" t="s">
        <v>25267</v>
      </c>
      <c r="D10915" s="227" t="s">
        <v>3106</v>
      </c>
      <c r="E10915" s="227" t="s">
        <v>25271</v>
      </c>
      <c r="F10915" s="227" t="s">
        <v>3106</v>
      </c>
      <c r="G10915" s="227" t="s">
        <v>3106</v>
      </c>
      <c r="H10915" s="228" t="s">
        <v>23501</v>
      </c>
      <c r="I10915" s="228" t="s">
        <v>25269</v>
      </c>
      <c r="J10915" s="201" t="str">
        <f t="shared" si="341"/>
        <v>9999</v>
      </c>
      <c r="K10915" s="228" t="s">
        <v>23203</v>
      </c>
      <c r="L10915" s="228" t="s">
        <v>23204</v>
      </c>
      <c r="M10915" s="229">
        <v>44806</v>
      </c>
      <c r="N10915" s="227" t="s">
        <v>20211</v>
      </c>
      <c r="O10915" s="243"/>
      <c r="P10915" s="227" t="s">
        <v>19975</v>
      </c>
      <c r="Q10915" s="243"/>
      <c r="S10915" s="354"/>
    </row>
    <row r="10916" spans="1:19" s="245" customFormat="1" ht="13.15" customHeight="1">
      <c r="A10916" s="245" t="str">
        <f t="shared" si="342"/>
        <v>3614828041477713154</v>
      </c>
      <c r="B10916" s="217" t="s">
        <v>19891</v>
      </c>
      <c r="C10916" s="227" t="s">
        <v>25267</v>
      </c>
      <c r="D10916" s="227" t="s">
        <v>3106</v>
      </c>
      <c r="E10916" s="227" t="s">
        <v>25272</v>
      </c>
      <c r="F10916" s="227" t="s">
        <v>3106</v>
      </c>
      <c r="G10916" s="227" t="s">
        <v>3106</v>
      </c>
      <c r="H10916" s="228" t="s">
        <v>23501</v>
      </c>
      <c r="I10916" s="228" t="s">
        <v>25269</v>
      </c>
      <c r="J10916" s="201" t="str">
        <f t="shared" si="341"/>
        <v>9999</v>
      </c>
      <c r="K10916" s="228" t="s">
        <v>23203</v>
      </c>
      <c r="L10916" s="228" t="s">
        <v>23204</v>
      </c>
      <c r="M10916" s="229">
        <v>44806</v>
      </c>
      <c r="N10916" s="227" t="s">
        <v>20211</v>
      </c>
      <c r="O10916" s="243"/>
      <c r="P10916" s="227" t="s">
        <v>19975</v>
      </c>
      <c r="Q10916" s="243"/>
      <c r="S10916" s="354"/>
    </row>
    <row r="10917" spans="1:19" s="245" customFormat="1" ht="13.15" customHeight="1">
      <c r="A10917" s="245" t="str">
        <f t="shared" si="342"/>
        <v>3614828051477713154</v>
      </c>
      <c r="B10917" s="217" t="s">
        <v>19891</v>
      </c>
      <c r="C10917" s="227" t="s">
        <v>25267</v>
      </c>
      <c r="D10917" s="227" t="s">
        <v>3106</v>
      </c>
      <c r="E10917" s="227" t="s">
        <v>25273</v>
      </c>
      <c r="F10917" s="227" t="s">
        <v>3106</v>
      </c>
      <c r="G10917" s="227" t="s">
        <v>3106</v>
      </c>
      <c r="H10917" s="228" t="s">
        <v>23501</v>
      </c>
      <c r="I10917" s="228" t="s">
        <v>25269</v>
      </c>
      <c r="J10917" s="201" t="str">
        <f t="shared" si="341"/>
        <v>9999</v>
      </c>
      <c r="K10917" s="228" t="s">
        <v>23203</v>
      </c>
      <c r="L10917" s="228" t="s">
        <v>23204</v>
      </c>
      <c r="M10917" s="229">
        <v>44806</v>
      </c>
      <c r="N10917" s="227" t="s">
        <v>20211</v>
      </c>
      <c r="O10917" s="243"/>
      <c r="P10917" s="227" t="s">
        <v>19975</v>
      </c>
      <c r="Q10917" s="243"/>
      <c r="S10917" s="354"/>
    </row>
    <row r="10918" spans="1:19" s="245" customFormat="1" ht="13.15" customHeight="1">
      <c r="A10918" s="245" t="str">
        <f t="shared" si="342"/>
        <v>3777047011477845709</v>
      </c>
      <c r="B10918" s="217" t="s">
        <v>19891</v>
      </c>
      <c r="C10918" s="227" t="s">
        <v>25274</v>
      </c>
      <c r="D10918" s="227" t="s">
        <v>3106</v>
      </c>
      <c r="E10918" s="227" t="s">
        <v>25275</v>
      </c>
      <c r="F10918" s="227" t="s">
        <v>3106</v>
      </c>
      <c r="G10918" s="227" t="s">
        <v>3106</v>
      </c>
      <c r="H10918" s="228" t="s">
        <v>19904</v>
      </c>
      <c r="I10918" s="228" t="s">
        <v>25276</v>
      </c>
      <c r="J10918" s="201" t="str">
        <f t="shared" si="341"/>
        <v>9999</v>
      </c>
      <c r="K10918" s="228" t="s">
        <v>23203</v>
      </c>
      <c r="L10918" s="228" t="s">
        <v>23204</v>
      </c>
      <c r="M10918" s="229">
        <v>44806</v>
      </c>
      <c r="N10918" s="227" t="s">
        <v>19903</v>
      </c>
      <c r="O10918" s="243"/>
      <c r="P10918" s="227" t="s">
        <v>23712</v>
      </c>
      <c r="Q10918" s="243"/>
      <c r="S10918" s="354"/>
    </row>
    <row r="10919" spans="1:19" s="245" customFormat="1" ht="13.15" customHeight="1">
      <c r="A10919" s="245" t="str">
        <f t="shared" si="342"/>
        <v>3777047021477845709</v>
      </c>
      <c r="B10919" s="217" t="s">
        <v>19891</v>
      </c>
      <c r="C10919" s="227" t="s">
        <v>25274</v>
      </c>
      <c r="D10919" s="227" t="s">
        <v>3106</v>
      </c>
      <c r="E10919" s="227" t="s">
        <v>25277</v>
      </c>
      <c r="F10919" s="227" t="s">
        <v>3106</v>
      </c>
      <c r="G10919" s="227" t="s">
        <v>3106</v>
      </c>
      <c r="H10919" s="228" t="s">
        <v>19904</v>
      </c>
      <c r="I10919" s="228" t="s">
        <v>25276</v>
      </c>
      <c r="J10919" s="201" t="str">
        <f t="shared" si="341"/>
        <v>9999</v>
      </c>
      <c r="K10919" s="228" t="s">
        <v>23203</v>
      </c>
      <c r="L10919" s="228" t="s">
        <v>23204</v>
      </c>
      <c r="M10919" s="229">
        <v>44806</v>
      </c>
      <c r="N10919" s="227" t="s">
        <v>19903</v>
      </c>
      <c r="O10919" s="243"/>
      <c r="P10919" s="227" t="s">
        <v>23712</v>
      </c>
      <c r="Q10919" s="243"/>
      <c r="S10919" s="354"/>
    </row>
    <row r="10920" spans="1:19" s="245" customFormat="1" ht="13.15" customHeight="1">
      <c r="A10920" s="245" t="str">
        <f t="shared" si="342"/>
        <v>3854739011477931491</v>
      </c>
      <c r="B10920" s="217" t="s">
        <v>19891</v>
      </c>
      <c r="C10920" s="227" t="s">
        <v>25278</v>
      </c>
      <c r="D10920" s="227" t="s">
        <v>3106</v>
      </c>
      <c r="E10920" s="227" t="s">
        <v>25279</v>
      </c>
      <c r="F10920" s="227" t="s">
        <v>3106</v>
      </c>
      <c r="G10920" s="227" t="s">
        <v>3106</v>
      </c>
      <c r="H10920" s="228" t="s">
        <v>19904</v>
      </c>
      <c r="I10920" s="228" t="s">
        <v>25280</v>
      </c>
      <c r="J10920" s="201" t="str">
        <f t="shared" si="341"/>
        <v>9999</v>
      </c>
      <c r="K10920" s="228" t="s">
        <v>23203</v>
      </c>
      <c r="L10920" s="228" t="s">
        <v>23204</v>
      </c>
      <c r="M10920" s="229">
        <v>44806</v>
      </c>
      <c r="N10920" s="227" t="s">
        <v>19903</v>
      </c>
      <c r="O10920" s="243"/>
      <c r="P10920" s="227" t="s">
        <v>19975</v>
      </c>
      <c r="Q10920" s="243"/>
      <c r="S10920" s="354"/>
    </row>
    <row r="10921" spans="1:19" s="245" customFormat="1" ht="13.15" customHeight="1">
      <c r="A10921" s="245" t="str">
        <f t="shared" si="342"/>
        <v>3854739021477931491</v>
      </c>
      <c r="B10921" s="217" t="s">
        <v>19891</v>
      </c>
      <c r="C10921" s="227" t="s">
        <v>25278</v>
      </c>
      <c r="D10921" s="227" t="s">
        <v>3106</v>
      </c>
      <c r="E10921" s="227" t="s">
        <v>25281</v>
      </c>
      <c r="F10921" s="227" t="s">
        <v>3106</v>
      </c>
      <c r="G10921" s="227" t="s">
        <v>3106</v>
      </c>
      <c r="H10921" s="228" t="s">
        <v>19904</v>
      </c>
      <c r="I10921" s="228" t="s">
        <v>25280</v>
      </c>
      <c r="J10921" s="201" t="str">
        <f t="shared" si="341"/>
        <v>9999</v>
      </c>
      <c r="K10921" s="228" t="s">
        <v>23203</v>
      </c>
      <c r="L10921" s="228" t="s">
        <v>23204</v>
      </c>
      <c r="M10921" s="229">
        <v>44806</v>
      </c>
      <c r="N10921" s="227" t="s">
        <v>19903</v>
      </c>
      <c r="O10921" s="243"/>
      <c r="P10921" s="227" t="s">
        <v>19975</v>
      </c>
      <c r="Q10921" s="243"/>
      <c r="S10921" s="354"/>
    </row>
    <row r="10922" spans="1:19" s="245" customFormat="1" ht="13.15" customHeight="1">
      <c r="A10922" s="245" t="str">
        <f t="shared" si="342"/>
        <v>4010167011487018321</v>
      </c>
      <c r="B10922" s="217" t="s">
        <v>19891</v>
      </c>
      <c r="C10922" s="227" t="s">
        <v>25282</v>
      </c>
      <c r="D10922" s="227" t="s">
        <v>3106</v>
      </c>
      <c r="E10922" s="227" t="s">
        <v>25283</v>
      </c>
      <c r="F10922" s="227" t="s">
        <v>3106</v>
      </c>
      <c r="G10922" s="227" t="s">
        <v>3106</v>
      </c>
      <c r="H10922" s="228" t="s">
        <v>19904</v>
      </c>
      <c r="I10922" s="228" t="s">
        <v>25284</v>
      </c>
      <c r="J10922" s="201" t="str">
        <f t="shared" si="341"/>
        <v>9999</v>
      </c>
      <c r="K10922" s="228" t="s">
        <v>23203</v>
      </c>
      <c r="L10922" s="228" t="s">
        <v>23204</v>
      </c>
      <c r="M10922" s="229">
        <v>44806</v>
      </c>
      <c r="N10922" s="227" t="s">
        <v>19903</v>
      </c>
      <c r="O10922" s="243"/>
      <c r="P10922" s="227" t="s">
        <v>19905</v>
      </c>
      <c r="Q10922" s="243"/>
      <c r="S10922" s="354"/>
    </row>
    <row r="10923" spans="1:19" s="245" customFormat="1" ht="13.15" customHeight="1">
      <c r="A10923" s="245" t="str">
        <f t="shared" si="342"/>
        <v>4010167021487018321</v>
      </c>
      <c r="B10923" s="217" t="s">
        <v>19891</v>
      </c>
      <c r="C10923" s="227" t="s">
        <v>25282</v>
      </c>
      <c r="D10923" s="227" t="s">
        <v>3106</v>
      </c>
      <c r="E10923" s="227" t="s">
        <v>25285</v>
      </c>
      <c r="F10923" s="227" t="s">
        <v>3106</v>
      </c>
      <c r="G10923" s="227" t="s">
        <v>3106</v>
      </c>
      <c r="H10923" s="228" t="s">
        <v>19904</v>
      </c>
      <c r="I10923" s="228" t="s">
        <v>25284</v>
      </c>
      <c r="J10923" s="201" t="str">
        <f t="shared" si="341"/>
        <v>9999</v>
      </c>
      <c r="K10923" s="228" t="s">
        <v>23203</v>
      </c>
      <c r="L10923" s="228" t="s">
        <v>23204</v>
      </c>
      <c r="M10923" s="229">
        <v>44806</v>
      </c>
      <c r="N10923" s="227" t="s">
        <v>19903</v>
      </c>
      <c r="O10923" s="243"/>
      <c r="P10923" s="227" t="s">
        <v>19905</v>
      </c>
      <c r="Q10923" s="243"/>
      <c r="S10923" s="354"/>
    </row>
    <row r="10924" spans="1:19" s="245" customFormat="1" ht="13.15" customHeight="1">
      <c r="A10924" s="245" t="str">
        <f t="shared" si="342"/>
        <v>1565053011487644498</v>
      </c>
      <c r="B10924" s="217" t="s">
        <v>19891</v>
      </c>
      <c r="C10924" s="227" t="s">
        <v>25286</v>
      </c>
      <c r="D10924" s="227" t="s">
        <v>3106</v>
      </c>
      <c r="E10924" s="227" t="s">
        <v>25287</v>
      </c>
      <c r="F10924" s="227" t="s">
        <v>3106</v>
      </c>
      <c r="G10924" s="227" t="s">
        <v>3106</v>
      </c>
      <c r="H10924" s="228" t="s">
        <v>19904</v>
      </c>
      <c r="I10924" s="228" t="s">
        <v>25288</v>
      </c>
      <c r="J10924" s="201" t="str">
        <f t="shared" si="341"/>
        <v>9999</v>
      </c>
      <c r="K10924" s="228" t="s">
        <v>23203</v>
      </c>
      <c r="L10924" s="228" t="s">
        <v>23204</v>
      </c>
      <c r="M10924" s="229">
        <v>44806</v>
      </c>
      <c r="N10924" s="227" t="s">
        <v>19903</v>
      </c>
      <c r="O10924" s="243"/>
      <c r="P10924" s="227" t="s">
        <v>19975</v>
      </c>
      <c r="Q10924" s="243"/>
      <c r="S10924" s="354"/>
    </row>
    <row r="10925" spans="1:19" s="245" customFormat="1" ht="13.15" customHeight="1">
      <c r="A10925" s="245" t="str">
        <f t="shared" si="342"/>
        <v>1565053031487644498</v>
      </c>
      <c r="B10925" s="217" t="s">
        <v>19891</v>
      </c>
      <c r="C10925" s="227" t="s">
        <v>25286</v>
      </c>
      <c r="D10925" s="227" t="s">
        <v>3106</v>
      </c>
      <c r="E10925" s="227" t="s">
        <v>25289</v>
      </c>
      <c r="F10925" s="227" t="s">
        <v>3106</v>
      </c>
      <c r="G10925" s="227" t="s">
        <v>3106</v>
      </c>
      <c r="H10925" s="228" t="s">
        <v>19904</v>
      </c>
      <c r="I10925" s="228" t="s">
        <v>25288</v>
      </c>
      <c r="J10925" s="201" t="str">
        <f t="shared" si="341"/>
        <v>9999</v>
      </c>
      <c r="K10925" s="228" t="s">
        <v>23203</v>
      </c>
      <c r="L10925" s="228" t="s">
        <v>23204</v>
      </c>
      <c r="M10925" s="229">
        <v>44806</v>
      </c>
      <c r="N10925" s="227" t="s">
        <v>19903</v>
      </c>
      <c r="O10925" s="243"/>
      <c r="P10925" s="227" t="s">
        <v>19975</v>
      </c>
      <c r="Q10925" s="243"/>
      <c r="S10925" s="354"/>
    </row>
    <row r="10926" spans="1:19" s="245" customFormat="1" ht="13.15" customHeight="1">
      <c r="A10926" s="245" t="str">
        <f t="shared" si="342"/>
        <v>1565053041487644498</v>
      </c>
      <c r="B10926" s="217" t="s">
        <v>19891</v>
      </c>
      <c r="C10926" s="227" t="s">
        <v>25286</v>
      </c>
      <c r="D10926" s="227" t="s">
        <v>3106</v>
      </c>
      <c r="E10926" s="227" t="s">
        <v>25290</v>
      </c>
      <c r="F10926" s="227" t="s">
        <v>3106</v>
      </c>
      <c r="G10926" s="227" t="s">
        <v>3106</v>
      </c>
      <c r="H10926" s="228" t="s">
        <v>19904</v>
      </c>
      <c r="I10926" s="228" t="s">
        <v>25288</v>
      </c>
      <c r="J10926" s="201" t="str">
        <f t="shared" si="341"/>
        <v>9999</v>
      </c>
      <c r="K10926" s="228" t="s">
        <v>23203</v>
      </c>
      <c r="L10926" s="228" t="s">
        <v>23204</v>
      </c>
      <c r="M10926" s="229">
        <v>44806</v>
      </c>
      <c r="N10926" s="227" t="s">
        <v>19903</v>
      </c>
      <c r="O10926" s="243"/>
      <c r="P10926" s="227" t="s">
        <v>19975</v>
      </c>
      <c r="Q10926" s="243"/>
      <c r="S10926" s="354"/>
    </row>
    <row r="10927" spans="1:19" s="245" customFormat="1" ht="13.15" customHeight="1">
      <c r="A10927" s="245" t="str">
        <f t="shared" si="342"/>
        <v>1565053051487644498</v>
      </c>
      <c r="B10927" s="217" t="s">
        <v>19891</v>
      </c>
      <c r="C10927" s="227" t="s">
        <v>25286</v>
      </c>
      <c r="D10927" s="227" t="s">
        <v>3106</v>
      </c>
      <c r="E10927" s="227" t="s">
        <v>25291</v>
      </c>
      <c r="F10927" s="227" t="s">
        <v>3106</v>
      </c>
      <c r="G10927" s="227" t="s">
        <v>3106</v>
      </c>
      <c r="H10927" s="228" t="s">
        <v>19904</v>
      </c>
      <c r="I10927" s="228" t="s">
        <v>25288</v>
      </c>
      <c r="J10927" s="201" t="str">
        <f t="shared" si="341"/>
        <v>9999</v>
      </c>
      <c r="K10927" s="228" t="s">
        <v>23203</v>
      </c>
      <c r="L10927" s="228" t="s">
        <v>23204</v>
      </c>
      <c r="M10927" s="229">
        <v>44806</v>
      </c>
      <c r="N10927" s="227" t="s">
        <v>19903</v>
      </c>
      <c r="O10927" s="243"/>
      <c r="P10927" s="227" t="s">
        <v>19975</v>
      </c>
      <c r="Q10927" s="243"/>
      <c r="S10927" s="354"/>
    </row>
    <row r="10928" spans="1:19" s="245" customFormat="1" ht="13.15" customHeight="1">
      <c r="A10928" s="245" t="str">
        <f t="shared" si="342"/>
        <v>1565053061487644498</v>
      </c>
      <c r="B10928" s="217" t="s">
        <v>19891</v>
      </c>
      <c r="C10928" s="227" t="s">
        <v>25286</v>
      </c>
      <c r="D10928" s="227" t="s">
        <v>3106</v>
      </c>
      <c r="E10928" s="227" t="s">
        <v>25292</v>
      </c>
      <c r="F10928" s="227" t="s">
        <v>3106</v>
      </c>
      <c r="G10928" s="227" t="s">
        <v>3106</v>
      </c>
      <c r="H10928" s="228" t="s">
        <v>19904</v>
      </c>
      <c r="I10928" s="228" t="s">
        <v>25288</v>
      </c>
      <c r="J10928" s="201" t="str">
        <f t="shared" si="341"/>
        <v>9999</v>
      </c>
      <c r="K10928" s="228" t="s">
        <v>23203</v>
      </c>
      <c r="L10928" s="228" t="s">
        <v>23204</v>
      </c>
      <c r="M10928" s="229">
        <v>44806</v>
      </c>
      <c r="N10928" s="227" t="s">
        <v>19903</v>
      </c>
      <c r="O10928" s="243"/>
      <c r="P10928" s="227" t="s">
        <v>19975</v>
      </c>
      <c r="Q10928" s="243"/>
      <c r="S10928" s="354"/>
    </row>
    <row r="10929" spans="1:19" s="245" customFormat="1" ht="13.15" customHeight="1">
      <c r="A10929" s="245" t="str">
        <f t="shared" si="342"/>
        <v>1565053071487644498</v>
      </c>
      <c r="B10929" s="217" t="s">
        <v>19891</v>
      </c>
      <c r="C10929" s="227" t="s">
        <v>25286</v>
      </c>
      <c r="D10929" s="227" t="s">
        <v>3106</v>
      </c>
      <c r="E10929" s="227" t="s">
        <v>25293</v>
      </c>
      <c r="F10929" s="227" t="s">
        <v>3106</v>
      </c>
      <c r="G10929" s="227" t="s">
        <v>3106</v>
      </c>
      <c r="H10929" s="228" t="s">
        <v>19904</v>
      </c>
      <c r="I10929" s="228" t="s">
        <v>25288</v>
      </c>
      <c r="J10929" s="201" t="str">
        <f t="shared" si="341"/>
        <v>9999</v>
      </c>
      <c r="K10929" s="228" t="s">
        <v>23203</v>
      </c>
      <c r="L10929" s="228" t="s">
        <v>23204</v>
      </c>
      <c r="M10929" s="229">
        <v>44806</v>
      </c>
      <c r="N10929" s="227" t="s">
        <v>19903</v>
      </c>
      <c r="O10929" s="243"/>
      <c r="P10929" s="227" t="s">
        <v>19975</v>
      </c>
      <c r="Q10929" s="243"/>
      <c r="S10929" s="354"/>
    </row>
    <row r="10930" spans="1:19" s="245" customFormat="1" ht="13.15" customHeight="1">
      <c r="A10930" s="245" t="str">
        <f t="shared" si="342"/>
        <v>1565053081487644498</v>
      </c>
      <c r="B10930" s="217" t="s">
        <v>19891</v>
      </c>
      <c r="C10930" s="227" t="s">
        <v>25286</v>
      </c>
      <c r="D10930" s="227" t="s">
        <v>3106</v>
      </c>
      <c r="E10930" s="227" t="s">
        <v>25294</v>
      </c>
      <c r="F10930" s="227" t="s">
        <v>3106</v>
      </c>
      <c r="G10930" s="227" t="s">
        <v>3106</v>
      </c>
      <c r="H10930" s="228" t="s">
        <v>19904</v>
      </c>
      <c r="I10930" s="228" t="s">
        <v>25288</v>
      </c>
      <c r="J10930" s="201" t="str">
        <f t="shared" si="341"/>
        <v>9999</v>
      </c>
      <c r="K10930" s="228" t="s">
        <v>23203</v>
      </c>
      <c r="L10930" s="228" t="s">
        <v>23204</v>
      </c>
      <c r="M10930" s="229">
        <v>44806</v>
      </c>
      <c r="N10930" s="227" t="s">
        <v>19903</v>
      </c>
      <c r="O10930" s="243"/>
      <c r="P10930" s="227" t="s">
        <v>19975</v>
      </c>
      <c r="Q10930" s="243"/>
      <c r="S10930" s="354"/>
    </row>
    <row r="10931" spans="1:19" s="245" customFormat="1" ht="13.15" customHeight="1">
      <c r="A10931" s="245" t="str">
        <f t="shared" si="342"/>
        <v>1565053091487644498</v>
      </c>
      <c r="B10931" s="217" t="s">
        <v>19891</v>
      </c>
      <c r="C10931" s="227" t="s">
        <v>25286</v>
      </c>
      <c r="D10931" s="227" t="s">
        <v>3106</v>
      </c>
      <c r="E10931" s="227" t="s">
        <v>25295</v>
      </c>
      <c r="F10931" s="227" t="s">
        <v>3106</v>
      </c>
      <c r="G10931" s="227" t="s">
        <v>3106</v>
      </c>
      <c r="H10931" s="228" t="s">
        <v>19904</v>
      </c>
      <c r="I10931" s="228" t="s">
        <v>25288</v>
      </c>
      <c r="J10931" s="201" t="str">
        <f t="shared" si="341"/>
        <v>9999</v>
      </c>
      <c r="K10931" s="228" t="s">
        <v>23203</v>
      </c>
      <c r="L10931" s="228" t="s">
        <v>23204</v>
      </c>
      <c r="M10931" s="229">
        <v>44806</v>
      </c>
      <c r="N10931" s="227" t="s">
        <v>19903</v>
      </c>
      <c r="O10931" s="243"/>
      <c r="P10931" s="227" t="s">
        <v>19975</v>
      </c>
      <c r="Q10931" s="243"/>
      <c r="S10931" s="354"/>
    </row>
    <row r="10932" spans="1:19" s="245" customFormat="1" ht="13.15" customHeight="1">
      <c r="A10932" s="245" t="str">
        <f t="shared" si="342"/>
        <v>1565053101487644498</v>
      </c>
      <c r="B10932" s="217" t="s">
        <v>19891</v>
      </c>
      <c r="C10932" s="227" t="s">
        <v>25286</v>
      </c>
      <c r="D10932" s="227" t="s">
        <v>3106</v>
      </c>
      <c r="E10932" s="227" t="s">
        <v>25296</v>
      </c>
      <c r="F10932" s="227" t="s">
        <v>3106</v>
      </c>
      <c r="G10932" s="227" t="s">
        <v>3106</v>
      </c>
      <c r="H10932" s="228" t="s">
        <v>19904</v>
      </c>
      <c r="I10932" s="228" t="s">
        <v>25288</v>
      </c>
      <c r="J10932" s="201" t="str">
        <f t="shared" si="341"/>
        <v>9999</v>
      </c>
      <c r="K10932" s="228" t="s">
        <v>23203</v>
      </c>
      <c r="L10932" s="228" t="s">
        <v>23204</v>
      </c>
      <c r="M10932" s="229">
        <v>44806</v>
      </c>
      <c r="N10932" s="227" t="s">
        <v>19903</v>
      </c>
      <c r="O10932" s="243"/>
      <c r="P10932" s="227" t="s">
        <v>19975</v>
      </c>
      <c r="Q10932" s="243"/>
      <c r="S10932" s="354"/>
    </row>
    <row r="10933" spans="1:19" s="245" customFormat="1" ht="13.15" customHeight="1">
      <c r="A10933" s="245" t="str">
        <f t="shared" si="342"/>
        <v>1565053111487644498</v>
      </c>
      <c r="B10933" s="217" t="s">
        <v>19891</v>
      </c>
      <c r="C10933" s="227" t="s">
        <v>25286</v>
      </c>
      <c r="D10933" s="227" t="s">
        <v>3106</v>
      </c>
      <c r="E10933" s="227" t="s">
        <v>25297</v>
      </c>
      <c r="F10933" s="227" t="s">
        <v>3106</v>
      </c>
      <c r="G10933" s="227" t="s">
        <v>3106</v>
      </c>
      <c r="H10933" s="228" t="s">
        <v>19904</v>
      </c>
      <c r="I10933" s="228" t="s">
        <v>25288</v>
      </c>
      <c r="J10933" s="201" t="str">
        <f t="shared" si="341"/>
        <v>9999</v>
      </c>
      <c r="K10933" s="228" t="s">
        <v>23203</v>
      </c>
      <c r="L10933" s="228" t="s">
        <v>23204</v>
      </c>
      <c r="M10933" s="229">
        <v>44806</v>
      </c>
      <c r="N10933" s="227" t="s">
        <v>19903</v>
      </c>
      <c r="O10933" s="243"/>
      <c r="P10933" s="227" t="s">
        <v>19975</v>
      </c>
      <c r="Q10933" s="243"/>
      <c r="S10933" s="354"/>
    </row>
    <row r="10934" spans="1:19" s="245" customFormat="1" ht="13.15" customHeight="1">
      <c r="A10934" s="245" t="str">
        <f t="shared" si="342"/>
        <v>1565053121487644498</v>
      </c>
      <c r="B10934" s="217" t="s">
        <v>19891</v>
      </c>
      <c r="C10934" s="227" t="s">
        <v>25286</v>
      </c>
      <c r="D10934" s="227" t="s">
        <v>3106</v>
      </c>
      <c r="E10934" s="227" t="s">
        <v>25298</v>
      </c>
      <c r="F10934" s="227" t="s">
        <v>3106</v>
      </c>
      <c r="G10934" s="227" t="s">
        <v>3106</v>
      </c>
      <c r="H10934" s="228" t="s">
        <v>19904</v>
      </c>
      <c r="I10934" s="228" t="s">
        <v>25288</v>
      </c>
      <c r="J10934" s="201" t="str">
        <f t="shared" si="341"/>
        <v>9999</v>
      </c>
      <c r="K10934" s="228" t="s">
        <v>23203</v>
      </c>
      <c r="L10934" s="228" t="s">
        <v>23204</v>
      </c>
      <c r="M10934" s="229">
        <v>44806</v>
      </c>
      <c r="N10934" s="227" t="s">
        <v>19903</v>
      </c>
      <c r="O10934" s="243"/>
      <c r="P10934" s="227" t="s">
        <v>19975</v>
      </c>
      <c r="Q10934" s="243"/>
      <c r="S10934" s="354"/>
    </row>
    <row r="10935" spans="1:19" s="245" customFormat="1" ht="13.15" customHeight="1">
      <c r="A10935" s="245" t="str">
        <f t="shared" si="342"/>
        <v>1565053131487644498</v>
      </c>
      <c r="B10935" s="217" t="s">
        <v>19891</v>
      </c>
      <c r="C10935" s="227" t="s">
        <v>25286</v>
      </c>
      <c r="D10935" s="227" t="s">
        <v>3106</v>
      </c>
      <c r="E10935" s="227" t="s">
        <v>25299</v>
      </c>
      <c r="F10935" s="227" t="s">
        <v>3106</v>
      </c>
      <c r="G10935" s="227" t="s">
        <v>3106</v>
      </c>
      <c r="H10935" s="228" t="s">
        <v>19904</v>
      </c>
      <c r="I10935" s="228" t="s">
        <v>25288</v>
      </c>
      <c r="J10935" s="201" t="str">
        <f t="shared" si="341"/>
        <v>9999</v>
      </c>
      <c r="K10935" s="228" t="s">
        <v>23203</v>
      </c>
      <c r="L10935" s="228" t="s">
        <v>23204</v>
      </c>
      <c r="M10935" s="229">
        <v>44806</v>
      </c>
      <c r="N10935" s="227" t="s">
        <v>19903</v>
      </c>
      <c r="O10935" s="243"/>
      <c r="P10935" s="227" t="s">
        <v>19975</v>
      </c>
      <c r="Q10935" s="243"/>
      <c r="S10935" s="354"/>
    </row>
    <row r="10936" spans="1:19" s="245" customFormat="1" ht="13.15" customHeight="1">
      <c r="A10936" s="245" t="str">
        <f t="shared" si="342"/>
        <v>1565053141487644498</v>
      </c>
      <c r="B10936" s="217" t="s">
        <v>19891</v>
      </c>
      <c r="C10936" s="227" t="s">
        <v>25286</v>
      </c>
      <c r="D10936" s="227" t="s">
        <v>3106</v>
      </c>
      <c r="E10936" s="227" t="s">
        <v>25300</v>
      </c>
      <c r="F10936" s="227" t="s">
        <v>3106</v>
      </c>
      <c r="G10936" s="227" t="s">
        <v>3106</v>
      </c>
      <c r="H10936" s="228" t="s">
        <v>19904</v>
      </c>
      <c r="I10936" s="228" t="s">
        <v>25288</v>
      </c>
      <c r="J10936" s="201" t="str">
        <f t="shared" si="341"/>
        <v>9999</v>
      </c>
      <c r="K10936" s="228" t="s">
        <v>23203</v>
      </c>
      <c r="L10936" s="228" t="s">
        <v>23204</v>
      </c>
      <c r="M10936" s="229">
        <v>44806</v>
      </c>
      <c r="N10936" s="227" t="s">
        <v>19903</v>
      </c>
      <c r="O10936" s="243"/>
      <c r="P10936" s="227" t="s">
        <v>19975</v>
      </c>
      <c r="Q10936" s="243"/>
      <c r="S10936" s="354"/>
    </row>
    <row r="10937" spans="1:19" s="245" customFormat="1" ht="13.15" customHeight="1">
      <c r="A10937" s="245" t="str">
        <f t="shared" si="342"/>
        <v>1565053151487644498</v>
      </c>
      <c r="B10937" s="217" t="s">
        <v>19891</v>
      </c>
      <c r="C10937" s="227" t="s">
        <v>25286</v>
      </c>
      <c r="D10937" s="227" t="s">
        <v>3106</v>
      </c>
      <c r="E10937" s="227" t="s">
        <v>25301</v>
      </c>
      <c r="F10937" s="227" t="s">
        <v>3106</v>
      </c>
      <c r="G10937" s="227" t="s">
        <v>3106</v>
      </c>
      <c r="H10937" s="228" t="s">
        <v>19904</v>
      </c>
      <c r="I10937" s="228" t="s">
        <v>25288</v>
      </c>
      <c r="J10937" s="201" t="str">
        <f t="shared" si="341"/>
        <v>9999</v>
      </c>
      <c r="K10937" s="228" t="s">
        <v>23203</v>
      </c>
      <c r="L10937" s="228" t="s">
        <v>23204</v>
      </c>
      <c r="M10937" s="229">
        <v>44806</v>
      </c>
      <c r="N10937" s="227" t="s">
        <v>19903</v>
      </c>
      <c r="O10937" s="243"/>
      <c r="P10937" s="227" t="s">
        <v>19975</v>
      </c>
      <c r="Q10937" s="243"/>
      <c r="S10937" s="354"/>
    </row>
    <row r="10938" spans="1:19" s="245" customFormat="1" ht="13.15" customHeight="1">
      <c r="A10938" s="245" t="str">
        <f t="shared" si="342"/>
        <v>1565053161487644498</v>
      </c>
      <c r="B10938" s="217" t="s">
        <v>19891</v>
      </c>
      <c r="C10938" s="227" t="s">
        <v>25286</v>
      </c>
      <c r="D10938" s="227" t="s">
        <v>3106</v>
      </c>
      <c r="E10938" s="227" t="s">
        <v>25302</v>
      </c>
      <c r="F10938" s="227" t="s">
        <v>3106</v>
      </c>
      <c r="G10938" s="227" t="s">
        <v>3106</v>
      </c>
      <c r="H10938" s="228" t="s">
        <v>19904</v>
      </c>
      <c r="I10938" s="228" t="s">
        <v>25288</v>
      </c>
      <c r="J10938" s="201" t="str">
        <f t="shared" si="341"/>
        <v>9999</v>
      </c>
      <c r="K10938" s="228" t="s">
        <v>23203</v>
      </c>
      <c r="L10938" s="228" t="s">
        <v>23204</v>
      </c>
      <c r="M10938" s="229">
        <v>44806</v>
      </c>
      <c r="N10938" s="227" t="s">
        <v>19903</v>
      </c>
      <c r="O10938" s="243"/>
      <c r="P10938" s="227" t="s">
        <v>19975</v>
      </c>
      <c r="Q10938" s="243"/>
      <c r="S10938" s="354"/>
    </row>
    <row r="10939" spans="1:19" s="245" customFormat="1" ht="13.15" customHeight="1">
      <c r="A10939" s="245" t="str">
        <f t="shared" si="342"/>
        <v>1565053171487644498</v>
      </c>
      <c r="B10939" s="217" t="s">
        <v>19891</v>
      </c>
      <c r="C10939" s="227" t="s">
        <v>25286</v>
      </c>
      <c r="D10939" s="227" t="s">
        <v>3106</v>
      </c>
      <c r="E10939" s="227" t="s">
        <v>25303</v>
      </c>
      <c r="F10939" s="227" t="s">
        <v>3106</v>
      </c>
      <c r="G10939" s="227" t="s">
        <v>3106</v>
      </c>
      <c r="H10939" s="228" t="s">
        <v>19904</v>
      </c>
      <c r="I10939" s="228" t="s">
        <v>25288</v>
      </c>
      <c r="J10939" s="201" t="str">
        <f t="shared" si="341"/>
        <v>9999</v>
      </c>
      <c r="K10939" s="228" t="s">
        <v>23203</v>
      </c>
      <c r="L10939" s="228" t="s">
        <v>23204</v>
      </c>
      <c r="M10939" s="229">
        <v>44806</v>
      </c>
      <c r="N10939" s="227" t="s">
        <v>19903</v>
      </c>
      <c r="O10939" s="243"/>
      <c r="P10939" s="227" t="s">
        <v>19975</v>
      </c>
      <c r="Q10939" s="243"/>
      <c r="S10939" s="354"/>
    </row>
    <row r="10940" spans="1:19" s="245" customFormat="1" ht="13.15" customHeight="1">
      <c r="A10940" s="245" t="str">
        <f t="shared" si="342"/>
        <v>1565053181487644498</v>
      </c>
      <c r="B10940" s="217" t="s">
        <v>19891</v>
      </c>
      <c r="C10940" s="227" t="s">
        <v>25286</v>
      </c>
      <c r="D10940" s="227" t="s">
        <v>3106</v>
      </c>
      <c r="E10940" s="227" t="s">
        <v>25304</v>
      </c>
      <c r="F10940" s="227" t="s">
        <v>3106</v>
      </c>
      <c r="G10940" s="227" t="s">
        <v>3106</v>
      </c>
      <c r="H10940" s="228" t="s">
        <v>19904</v>
      </c>
      <c r="I10940" s="228" t="s">
        <v>25288</v>
      </c>
      <c r="J10940" s="201" t="str">
        <f t="shared" si="341"/>
        <v>9999</v>
      </c>
      <c r="K10940" s="228" t="s">
        <v>23203</v>
      </c>
      <c r="L10940" s="228" t="s">
        <v>23204</v>
      </c>
      <c r="M10940" s="229">
        <v>44806</v>
      </c>
      <c r="N10940" s="227" t="s">
        <v>19903</v>
      </c>
      <c r="O10940" s="243"/>
      <c r="P10940" s="227" t="s">
        <v>19975</v>
      </c>
      <c r="Q10940" s="243"/>
      <c r="S10940" s="354"/>
    </row>
    <row r="10941" spans="1:19" s="245" customFormat="1" ht="13.15" customHeight="1">
      <c r="A10941" s="245" t="str">
        <f t="shared" si="342"/>
        <v>1565053191487644498</v>
      </c>
      <c r="B10941" s="217" t="s">
        <v>19891</v>
      </c>
      <c r="C10941" s="227" t="s">
        <v>25286</v>
      </c>
      <c r="D10941" s="227" t="s">
        <v>3106</v>
      </c>
      <c r="E10941" s="227" t="s">
        <v>25305</v>
      </c>
      <c r="F10941" s="227" t="s">
        <v>3106</v>
      </c>
      <c r="G10941" s="227" t="s">
        <v>3106</v>
      </c>
      <c r="H10941" s="228" t="s">
        <v>19904</v>
      </c>
      <c r="I10941" s="228" t="s">
        <v>25288</v>
      </c>
      <c r="J10941" s="201" t="str">
        <f t="shared" si="341"/>
        <v>9999</v>
      </c>
      <c r="K10941" s="228" t="s">
        <v>23203</v>
      </c>
      <c r="L10941" s="228" t="s">
        <v>23204</v>
      </c>
      <c r="M10941" s="229">
        <v>44806</v>
      </c>
      <c r="N10941" s="227" t="s">
        <v>19903</v>
      </c>
      <c r="O10941" s="243"/>
      <c r="P10941" s="227" t="s">
        <v>19975</v>
      </c>
      <c r="Q10941" s="243"/>
      <c r="S10941" s="354"/>
    </row>
    <row r="10942" spans="1:19" s="245" customFormat="1" ht="13.15" customHeight="1">
      <c r="A10942" s="245" t="str">
        <f t="shared" si="342"/>
        <v>1565053201487644498</v>
      </c>
      <c r="B10942" s="217" t="s">
        <v>19891</v>
      </c>
      <c r="C10942" s="227" t="s">
        <v>25286</v>
      </c>
      <c r="D10942" s="227" t="s">
        <v>3106</v>
      </c>
      <c r="E10942" s="227" t="s">
        <v>25306</v>
      </c>
      <c r="F10942" s="227" t="s">
        <v>3106</v>
      </c>
      <c r="G10942" s="227" t="s">
        <v>3106</v>
      </c>
      <c r="H10942" s="228" t="s">
        <v>19904</v>
      </c>
      <c r="I10942" s="228" t="s">
        <v>25288</v>
      </c>
      <c r="J10942" s="201" t="str">
        <f t="shared" si="341"/>
        <v>9999</v>
      </c>
      <c r="K10942" s="228" t="s">
        <v>23203</v>
      </c>
      <c r="L10942" s="228" t="s">
        <v>23204</v>
      </c>
      <c r="M10942" s="229">
        <v>44806</v>
      </c>
      <c r="N10942" s="227" t="s">
        <v>19903</v>
      </c>
      <c r="O10942" s="243"/>
      <c r="P10942" s="227" t="s">
        <v>19975</v>
      </c>
      <c r="Q10942" s="243"/>
      <c r="S10942" s="354"/>
    </row>
    <row r="10943" spans="1:19" s="245" customFormat="1" ht="13.15" customHeight="1">
      <c r="A10943" s="245" t="str">
        <f t="shared" si="342"/>
        <v>1565053211487644498</v>
      </c>
      <c r="B10943" s="217" t="s">
        <v>19891</v>
      </c>
      <c r="C10943" s="227" t="s">
        <v>25286</v>
      </c>
      <c r="D10943" s="227" t="s">
        <v>3106</v>
      </c>
      <c r="E10943" s="227" t="s">
        <v>25307</v>
      </c>
      <c r="F10943" s="227" t="s">
        <v>3106</v>
      </c>
      <c r="G10943" s="227" t="s">
        <v>3106</v>
      </c>
      <c r="H10943" s="228" t="s">
        <v>19904</v>
      </c>
      <c r="I10943" s="228" t="s">
        <v>25288</v>
      </c>
      <c r="J10943" s="201" t="str">
        <f t="shared" si="341"/>
        <v>9999</v>
      </c>
      <c r="K10943" s="228" t="s">
        <v>23203</v>
      </c>
      <c r="L10943" s="228" t="s">
        <v>23204</v>
      </c>
      <c r="M10943" s="229">
        <v>44806</v>
      </c>
      <c r="N10943" s="227" t="s">
        <v>19903</v>
      </c>
      <c r="O10943" s="243"/>
      <c r="P10943" s="227" t="s">
        <v>19975</v>
      </c>
      <c r="Q10943" s="243"/>
      <c r="S10943" s="354"/>
    </row>
    <row r="10944" spans="1:19" s="245" customFormat="1" ht="13.15" customHeight="1">
      <c r="A10944" s="245" t="str">
        <f t="shared" si="342"/>
        <v>4015703011497138937</v>
      </c>
      <c r="B10944" s="217" t="s">
        <v>19891</v>
      </c>
      <c r="C10944" s="227" t="s">
        <v>25308</v>
      </c>
      <c r="D10944" s="227" t="s">
        <v>3106</v>
      </c>
      <c r="E10944" s="227" t="s">
        <v>25309</v>
      </c>
      <c r="F10944" s="227" t="s">
        <v>3106</v>
      </c>
      <c r="G10944" s="227" t="s">
        <v>3106</v>
      </c>
      <c r="H10944" s="228" t="s">
        <v>19904</v>
      </c>
      <c r="I10944" s="228" t="s">
        <v>25310</v>
      </c>
      <c r="J10944" s="201" t="str">
        <f t="shared" si="341"/>
        <v>9999</v>
      </c>
      <c r="K10944" s="228" t="s">
        <v>23203</v>
      </c>
      <c r="L10944" s="228" t="s">
        <v>23204</v>
      </c>
      <c r="M10944" s="229">
        <v>44806</v>
      </c>
      <c r="N10944" s="227" t="s">
        <v>19903</v>
      </c>
      <c r="O10944" s="243"/>
      <c r="P10944" s="227" t="s">
        <v>19975</v>
      </c>
      <c r="Q10944" s="243"/>
      <c r="S10944" s="354"/>
    </row>
    <row r="10945" spans="1:19" s="245" customFormat="1" ht="13.15" customHeight="1">
      <c r="A10945" s="245" t="str">
        <f t="shared" si="342"/>
        <v>4015703021497138937</v>
      </c>
      <c r="B10945" s="217" t="s">
        <v>19891</v>
      </c>
      <c r="C10945" s="227" t="s">
        <v>25308</v>
      </c>
      <c r="D10945" s="227" t="s">
        <v>3106</v>
      </c>
      <c r="E10945" s="227" t="s">
        <v>25311</v>
      </c>
      <c r="F10945" s="227" t="s">
        <v>3106</v>
      </c>
      <c r="G10945" s="227" t="s">
        <v>3106</v>
      </c>
      <c r="H10945" s="228" t="s">
        <v>19904</v>
      </c>
      <c r="I10945" s="228" t="s">
        <v>25310</v>
      </c>
      <c r="J10945" s="201" t="str">
        <f t="shared" si="341"/>
        <v>9999</v>
      </c>
      <c r="K10945" s="228" t="s">
        <v>23203</v>
      </c>
      <c r="L10945" s="228" t="s">
        <v>23204</v>
      </c>
      <c r="M10945" s="229">
        <v>44806</v>
      </c>
      <c r="N10945" s="227" t="s">
        <v>19903</v>
      </c>
      <c r="O10945" s="243"/>
      <c r="P10945" s="227" t="s">
        <v>19975</v>
      </c>
      <c r="Q10945" s="243"/>
      <c r="S10945" s="354"/>
    </row>
    <row r="10946" spans="1:19" s="245" customFormat="1" ht="13.15" customHeight="1">
      <c r="A10946" s="245" t="str">
        <f t="shared" si="342"/>
        <v>4114795011497287171</v>
      </c>
      <c r="B10946" s="217" t="s">
        <v>19891</v>
      </c>
      <c r="C10946" s="227" t="s">
        <v>25312</v>
      </c>
      <c r="D10946" s="227" t="s">
        <v>3106</v>
      </c>
      <c r="E10946" s="227" t="s">
        <v>25313</v>
      </c>
      <c r="F10946" s="227" t="s">
        <v>3106</v>
      </c>
      <c r="G10946" s="227" t="s">
        <v>3106</v>
      </c>
      <c r="H10946" s="228" t="s">
        <v>19904</v>
      </c>
      <c r="I10946" s="228" t="s">
        <v>25314</v>
      </c>
      <c r="J10946" s="201" t="str">
        <f t="shared" si="341"/>
        <v>9999</v>
      </c>
      <c r="K10946" s="228" t="s">
        <v>23203</v>
      </c>
      <c r="L10946" s="228" t="s">
        <v>23204</v>
      </c>
      <c r="M10946" s="229">
        <v>44806</v>
      </c>
      <c r="N10946" s="227" t="s">
        <v>19903</v>
      </c>
      <c r="O10946" s="243"/>
      <c r="P10946" s="227" t="s">
        <v>19975</v>
      </c>
      <c r="Q10946" s="243"/>
      <c r="S10946" s="354"/>
    </row>
    <row r="10947" spans="1:19" s="245" customFormat="1" ht="13.15" customHeight="1">
      <c r="A10947" s="245" t="str">
        <f t="shared" si="342"/>
        <v>4114795021497287171</v>
      </c>
      <c r="B10947" s="217" t="s">
        <v>19891</v>
      </c>
      <c r="C10947" s="227" t="s">
        <v>25312</v>
      </c>
      <c r="D10947" s="227" t="s">
        <v>3106</v>
      </c>
      <c r="E10947" s="227" t="s">
        <v>25315</v>
      </c>
      <c r="F10947" s="227" t="s">
        <v>3106</v>
      </c>
      <c r="G10947" s="227" t="s">
        <v>3106</v>
      </c>
      <c r="H10947" s="228" t="s">
        <v>19904</v>
      </c>
      <c r="I10947" s="228" t="s">
        <v>25314</v>
      </c>
      <c r="J10947" s="201" t="str">
        <f t="shared" ref="J10947:J11010" si="343">B10947</f>
        <v>9999</v>
      </c>
      <c r="K10947" s="228" t="s">
        <v>23203</v>
      </c>
      <c r="L10947" s="228" t="s">
        <v>23204</v>
      </c>
      <c r="M10947" s="229">
        <v>44806</v>
      </c>
      <c r="N10947" s="227" t="s">
        <v>19903</v>
      </c>
      <c r="O10947" s="243"/>
      <c r="P10947" s="227" t="s">
        <v>19975</v>
      </c>
      <c r="Q10947" s="243"/>
      <c r="S10947" s="354"/>
    </row>
    <row r="10948" spans="1:19" s="245" customFormat="1" ht="13.15" customHeight="1">
      <c r="A10948" s="245" t="str">
        <f t="shared" si="342"/>
        <v>4006082011497310692</v>
      </c>
      <c r="B10948" s="217" t="s">
        <v>19891</v>
      </c>
      <c r="C10948" s="227" t="s">
        <v>25316</v>
      </c>
      <c r="D10948" s="227" t="s">
        <v>3106</v>
      </c>
      <c r="E10948" s="227" t="s">
        <v>25317</v>
      </c>
      <c r="F10948" s="227" t="s">
        <v>3106</v>
      </c>
      <c r="G10948" s="227" t="s">
        <v>3106</v>
      </c>
      <c r="H10948" s="228" t="s">
        <v>23524</v>
      </c>
      <c r="I10948" s="228" t="s">
        <v>25318</v>
      </c>
      <c r="J10948" s="201" t="str">
        <f t="shared" si="343"/>
        <v>9999</v>
      </c>
      <c r="K10948" s="228" t="s">
        <v>23203</v>
      </c>
      <c r="L10948" s="228" t="s">
        <v>23204</v>
      </c>
      <c r="M10948" s="229">
        <v>44806</v>
      </c>
      <c r="N10948" s="227" t="s">
        <v>23526</v>
      </c>
      <c r="O10948" s="243"/>
      <c r="P10948" s="227" t="s">
        <v>23527</v>
      </c>
      <c r="Q10948" s="243"/>
      <c r="S10948" s="354"/>
    </row>
    <row r="10949" spans="1:19" s="245" customFormat="1" ht="13.15" customHeight="1">
      <c r="A10949" s="245" t="str">
        <f t="shared" si="342"/>
        <v>4006082021497310692</v>
      </c>
      <c r="B10949" s="217" t="s">
        <v>19891</v>
      </c>
      <c r="C10949" s="227" t="s">
        <v>25316</v>
      </c>
      <c r="D10949" s="227" t="s">
        <v>3106</v>
      </c>
      <c r="E10949" s="227" t="s">
        <v>25319</v>
      </c>
      <c r="F10949" s="227" t="s">
        <v>3106</v>
      </c>
      <c r="G10949" s="227" t="s">
        <v>3106</v>
      </c>
      <c r="H10949" s="228" t="s">
        <v>23524</v>
      </c>
      <c r="I10949" s="228" t="s">
        <v>25318</v>
      </c>
      <c r="J10949" s="201" t="str">
        <f t="shared" si="343"/>
        <v>9999</v>
      </c>
      <c r="K10949" s="228" t="s">
        <v>23203</v>
      </c>
      <c r="L10949" s="228" t="s">
        <v>23204</v>
      </c>
      <c r="M10949" s="229">
        <v>44806</v>
      </c>
      <c r="N10949" s="227" t="s">
        <v>23526</v>
      </c>
      <c r="O10949" s="243"/>
      <c r="P10949" s="227" t="s">
        <v>23527</v>
      </c>
      <c r="Q10949" s="243"/>
      <c r="S10949" s="354"/>
    </row>
    <row r="10950" spans="1:19" s="245" customFormat="1" ht="13.15" customHeight="1">
      <c r="A10950" s="245" t="str">
        <f t="shared" si="342"/>
        <v>4006082031497310692</v>
      </c>
      <c r="B10950" s="217" t="s">
        <v>19891</v>
      </c>
      <c r="C10950" s="227" t="s">
        <v>25316</v>
      </c>
      <c r="D10950" s="227" t="s">
        <v>3106</v>
      </c>
      <c r="E10950" s="227" t="s">
        <v>25320</v>
      </c>
      <c r="F10950" s="227" t="s">
        <v>3106</v>
      </c>
      <c r="G10950" s="227" t="s">
        <v>3106</v>
      </c>
      <c r="H10950" s="228" t="s">
        <v>23524</v>
      </c>
      <c r="I10950" s="228" t="s">
        <v>25318</v>
      </c>
      <c r="J10950" s="201" t="str">
        <f t="shared" si="343"/>
        <v>9999</v>
      </c>
      <c r="K10950" s="228" t="s">
        <v>23203</v>
      </c>
      <c r="L10950" s="228" t="s">
        <v>23204</v>
      </c>
      <c r="M10950" s="229">
        <v>44806</v>
      </c>
      <c r="N10950" s="227" t="s">
        <v>23526</v>
      </c>
      <c r="O10950" s="243"/>
      <c r="P10950" s="227" t="s">
        <v>23527</v>
      </c>
      <c r="Q10950" s="243"/>
      <c r="S10950" s="354"/>
    </row>
    <row r="10951" spans="1:19" s="245" customFormat="1" ht="13.15" customHeight="1">
      <c r="A10951" s="245" t="str">
        <f t="shared" si="342"/>
        <v>1331746091497756613</v>
      </c>
      <c r="B10951" s="217" t="s">
        <v>19891</v>
      </c>
      <c r="C10951" s="227" t="s">
        <v>25321</v>
      </c>
      <c r="D10951" s="227" t="s">
        <v>3106</v>
      </c>
      <c r="E10951" s="227" t="s">
        <v>25322</v>
      </c>
      <c r="F10951" s="227" t="s">
        <v>3106</v>
      </c>
      <c r="G10951" s="227" t="s">
        <v>3106</v>
      </c>
      <c r="H10951" s="228" t="s">
        <v>19904</v>
      </c>
      <c r="I10951" s="228" t="s">
        <v>25323</v>
      </c>
      <c r="J10951" s="201" t="str">
        <f t="shared" si="343"/>
        <v>9999</v>
      </c>
      <c r="K10951" s="228" t="s">
        <v>23203</v>
      </c>
      <c r="L10951" s="228" t="s">
        <v>23204</v>
      </c>
      <c r="M10951" s="229">
        <v>44806</v>
      </c>
      <c r="N10951" s="227" t="s">
        <v>19903</v>
      </c>
      <c r="O10951" s="243"/>
      <c r="P10951" s="227" t="s">
        <v>19905</v>
      </c>
      <c r="Q10951" s="243"/>
      <c r="S10951" s="354"/>
    </row>
    <row r="10952" spans="1:19" s="245" customFormat="1" ht="13.15" customHeight="1">
      <c r="A10952" s="245" t="str">
        <f t="shared" si="342"/>
        <v>1331746101497756613</v>
      </c>
      <c r="B10952" s="217" t="s">
        <v>19891</v>
      </c>
      <c r="C10952" s="227" t="s">
        <v>25321</v>
      </c>
      <c r="D10952" s="227" t="s">
        <v>3106</v>
      </c>
      <c r="E10952" s="227" t="s">
        <v>25324</v>
      </c>
      <c r="F10952" s="227" t="s">
        <v>3106</v>
      </c>
      <c r="G10952" s="227" t="s">
        <v>3106</v>
      </c>
      <c r="H10952" s="228" t="s">
        <v>19904</v>
      </c>
      <c r="I10952" s="228" t="s">
        <v>25323</v>
      </c>
      <c r="J10952" s="201" t="str">
        <f t="shared" si="343"/>
        <v>9999</v>
      </c>
      <c r="K10952" s="228" t="s">
        <v>23203</v>
      </c>
      <c r="L10952" s="228" t="s">
        <v>23204</v>
      </c>
      <c r="M10952" s="229">
        <v>44806</v>
      </c>
      <c r="N10952" s="227" t="s">
        <v>19903</v>
      </c>
      <c r="O10952" s="243"/>
      <c r="P10952" s="227" t="s">
        <v>19905</v>
      </c>
      <c r="Q10952" s="243"/>
      <c r="S10952" s="354"/>
    </row>
    <row r="10953" spans="1:19" s="245" customFormat="1" ht="13.15" customHeight="1">
      <c r="A10953" s="245" t="str">
        <f t="shared" si="342"/>
        <v>1331746111497756613</v>
      </c>
      <c r="B10953" s="217" t="s">
        <v>19891</v>
      </c>
      <c r="C10953" s="227" t="s">
        <v>25321</v>
      </c>
      <c r="D10953" s="227" t="s">
        <v>3106</v>
      </c>
      <c r="E10953" s="227" t="s">
        <v>25325</v>
      </c>
      <c r="F10953" s="227" t="s">
        <v>3106</v>
      </c>
      <c r="G10953" s="227" t="s">
        <v>3106</v>
      </c>
      <c r="H10953" s="228" t="s">
        <v>19904</v>
      </c>
      <c r="I10953" s="228" t="s">
        <v>25323</v>
      </c>
      <c r="J10953" s="201" t="str">
        <f t="shared" si="343"/>
        <v>9999</v>
      </c>
      <c r="K10953" s="228" t="s">
        <v>23203</v>
      </c>
      <c r="L10953" s="228" t="s">
        <v>23204</v>
      </c>
      <c r="M10953" s="229">
        <v>44806</v>
      </c>
      <c r="N10953" s="227" t="s">
        <v>19903</v>
      </c>
      <c r="O10953" s="243"/>
      <c r="P10953" s="227" t="s">
        <v>19905</v>
      </c>
      <c r="Q10953" s="243"/>
      <c r="S10953" s="354"/>
    </row>
    <row r="10954" spans="1:19" s="245" customFormat="1" ht="13.15" customHeight="1">
      <c r="A10954" s="245" t="str">
        <f t="shared" si="342"/>
        <v>1331746121497756613</v>
      </c>
      <c r="B10954" s="217" t="s">
        <v>19891</v>
      </c>
      <c r="C10954" s="227" t="s">
        <v>25321</v>
      </c>
      <c r="D10954" s="227" t="s">
        <v>3106</v>
      </c>
      <c r="E10954" s="227" t="s">
        <v>25326</v>
      </c>
      <c r="F10954" s="227" t="s">
        <v>3106</v>
      </c>
      <c r="G10954" s="227" t="s">
        <v>3106</v>
      </c>
      <c r="H10954" s="228" t="s">
        <v>19904</v>
      </c>
      <c r="I10954" s="228" t="s">
        <v>25323</v>
      </c>
      <c r="J10954" s="201" t="str">
        <f t="shared" si="343"/>
        <v>9999</v>
      </c>
      <c r="K10954" s="228" t="s">
        <v>23203</v>
      </c>
      <c r="L10954" s="228" t="s">
        <v>23204</v>
      </c>
      <c r="M10954" s="229">
        <v>44806</v>
      </c>
      <c r="N10954" s="227" t="s">
        <v>19903</v>
      </c>
      <c r="O10954" s="243"/>
      <c r="P10954" s="227" t="s">
        <v>19905</v>
      </c>
      <c r="Q10954" s="243"/>
      <c r="S10954" s="354"/>
    </row>
    <row r="10955" spans="1:19" s="245" customFormat="1" ht="13.15" customHeight="1">
      <c r="A10955" s="245" t="str">
        <f t="shared" si="342"/>
        <v>1331746131497756613</v>
      </c>
      <c r="B10955" s="217" t="s">
        <v>19891</v>
      </c>
      <c r="C10955" s="227" t="s">
        <v>25321</v>
      </c>
      <c r="D10955" s="227" t="s">
        <v>3106</v>
      </c>
      <c r="E10955" s="227" t="s">
        <v>25327</v>
      </c>
      <c r="F10955" s="227" t="s">
        <v>3106</v>
      </c>
      <c r="G10955" s="227" t="s">
        <v>3106</v>
      </c>
      <c r="H10955" s="228" t="s">
        <v>19904</v>
      </c>
      <c r="I10955" s="228" t="s">
        <v>25323</v>
      </c>
      <c r="J10955" s="201" t="str">
        <f t="shared" si="343"/>
        <v>9999</v>
      </c>
      <c r="K10955" s="228" t="s">
        <v>23203</v>
      </c>
      <c r="L10955" s="228" t="s">
        <v>23204</v>
      </c>
      <c r="M10955" s="229">
        <v>44806</v>
      </c>
      <c r="N10955" s="227" t="s">
        <v>19903</v>
      </c>
      <c r="O10955" s="243"/>
      <c r="P10955" s="227" t="s">
        <v>19905</v>
      </c>
      <c r="Q10955" s="243"/>
      <c r="S10955" s="354"/>
    </row>
    <row r="10956" spans="1:19" s="245" customFormat="1" ht="13.15" customHeight="1">
      <c r="A10956" s="245" t="str">
        <f t="shared" si="342"/>
        <v>1331746141497756613</v>
      </c>
      <c r="B10956" s="217" t="s">
        <v>19891</v>
      </c>
      <c r="C10956" s="227" t="s">
        <v>25321</v>
      </c>
      <c r="D10956" s="227" t="s">
        <v>3106</v>
      </c>
      <c r="E10956" s="227" t="s">
        <v>25328</v>
      </c>
      <c r="F10956" s="227" t="s">
        <v>3106</v>
      </c>
      <c r="G10956" s="227" t="s">
        <v>3106</v>
      </c>
      <c r="H10956" s="228" t="s">
        <v>19904</v>
      </c>
      <c r="I10956" s="228" t="s">
        <v>25323</v>
      </c>
      <c r="J10956" s="201" t="str">
        <f t="shared" si="343"/>
        <v>9999</v>
      </c>
      <c r="K10956" s="228" t="s">
        <v>23203</v>
      </c>
      <c r="L10956" s="228" t="s">
        <v>23204</v>
      </c>
      <c r="M10956" s="229">
        <v>44806</v>
      </c>
      <c r="N10956" s="227" t="s">
        <v>19903</v>
      </c>
      <c r="O10956" s="243"/>
      <c r="P10956" s="227" t="s">
        <v>19905</v>
      </c>
      <c r="Q10956" s="243"/>
      <c r="S10956" s="354"/>
    </row>
    <row r="10957" spans="1:19" s="245" customFormat="1" ht="13.15" customHeight="1">
      <c r="A10957" s="245" t="str">
        <f t="shared" si="342"/>
        <v>1331746151497756613</v>
      </c>
      <c r="B10957" s="217" t="s">
        <v>19891</v>
      </c>
      <c r="C10957" s="227" t="s">
        <v>25321</v>
      </c>
      <c r="D10957" s="227" t="s">
        <v>3106</v>
      </c>
      <c r="E10957" s="227" t="s">
        <v>25329</v>
      </c>
      <c r="F10957" s="227" t="s">
        <v>3106</v>
      </c>
      <c r="G10957" s="227" t="s">
        <v>3106</v>
      </c>
      <c r="H10957" s="228" t="s">
        <v>19904</v>
      </c>
      <c r="I10957" s="228" t="s">
        <v>25323</v>
      </c>
      <c r="J10957" s="201" t="str">
        <f t="shared" si="343"/>
        <v>9999</v>
      </c>
      <c r="K10957" s="228" t="s">
        <v>23203</v>
      </c>
      <c r="L10957" s="228" t="s">
        <v>23204</v>
      </c>
      <c r="M10957" s="229">
        <v>44806</v>
      </c>
      <c r="N10957" s="227" t="s">
        <v>19903</v>
      </c>
      <c r="O10957" s="243"/>
      <c r="P10957" s="227" t="s">
        <v>19905</v>
      </c>
      <c r="Q10957" s="243"/>
      <c r="S10957" s="354"/>
    </row>
    <row r="10958" spans="1:19" s="245" customFormat="1" ht="13.15" customHeight="1">
      <c r="A10958" s="245" t="str">
        <f t="shared" si="342"/>
        <v>1331746161497756613</v>
      </c>
      <c r="B10958" s="217" t="s">
        <v>19891</v>
      </c>
      <c r="C10958" s="227" t="s">
        <v>25321</v>
      </c>
      <c r="D10958" s="227" t="s">
        <v>3106</v>
      </c>
      <c r="E10958" s="227" t="s">
        <v>25330</v>
      </c>
      <c r="F10958" s="227" t="s">
        <v>3106</v>
      </c>
      <c r="G10958" s="227" t="s">
        <v>3106</v>
      </c>
      <c r="H10958" s="228" t="s">
        <v>19904</v>
      </c>
      <c r="I10958" s="228" t="s">
        <v>25323</v>
      </c>
      <c r="J10958" s="201" t="str">
        <f t="shared" si="343"/>
        <v>9999</v>
      </c>
      <c r="K10958" s="228" t="s">
        <v>23203</v>
      </c>
      <c r="L10958" s="228" t="s">
        <v>23204</v>
      </c>
      <c r="M10958" s="229">
        <v>44806</v>
      </c>
      <c r="N10958" s="227" t="s">
        <v>19903</v>
      </c>
      <c r="O10958" s="243"/>
      <c r="P10958" s="227" t="s">
        <v>19905</v>
      </c>
      <c r="Q10958" s="243"/>
      <c r="S10958" s="354"/>
    </row>
    <row r="10959" spans="1:19" s="245" customFormat="1" ht="13.15" customHeight="1">
      <c r="A10959" s="245" t="str">
        <f t="shared" si="342"/>
        <v>3514473011497915771</v>
      </c>
      <c r="B10959" s="217" t="s">
        <v>19891</v>
      </c>
      <c r="C10959" s="227" t="s">
        <v>25331</v>
      </c>
      <c r="D10959" s="227" t="s">
        <v>3106</v>
      </c>
      <c r="E10959" s="227" t="s">
        <v>25332</v>
      </c>
      <c r="F10959" s="227" t="s">
        <v>3106</v>
      </c>
      <c r="G10959" s="227" t="s">
        <v>3106</v>
      </c>
      <c r="H10959" s="228" t="s">
        <v>19904</v>
      </c>
      <c r="I10959" s="228" t="s">
        <v>25333</v>
      </c>
      <c r="J10959" s="201" t="str">
        <f t="shared" si="343"/>
        <v>9999</v>
      </c>
      <c r="K10959" s="228" t="s">
        <v>23203</v>
      </c>
      <c r="L10959" s="228" t="s">
        <v>23204</v>
      </c>
      <c r="M10959" s="229">
        <v>44806</v>
      </c>
      <c r="N10959" s="227" t="s">
        <v>19903</v>
      </c>
      <c r="O10959" s="243"/>
      <c r="P10959" s="227" t="s">
        <v>23712</v>
      </c>
      <c r="Q10959" s="243"/>
      <c r="S10959" s="354"/>
    </row>
    <row r="10960" spans="1:19" s="245" customFormat="1" ht="13.15" customHeight="1">
      <c r="A10960" s="245" t="str">
        <f t="shared" si="342"/>
        <v>3514473021497915771</v>
      </c>
      <c r="B10960" s="217" t="s">
        <v>19891</v>
      </c>
      <c r="C10960" s="227" t="s">
        <v>25331</v>
      </c>
      <c r="D10960" s="227" t="s">
        <v>3106</v>
      </c>
      <c r="E10960" s="227" t="s">
        <v>25334</v>
      </c>
      <c r="F10960" s="227" t="s">
        <v>3106</v>
      </c>
      <c r="G10960" s="227" t="s">
        <v>3106</v>
      </c>
      <c r="H10960" s="228" t="s">
        <v>19904</v>
      </c>
      <c r="I10960" s="228" t="s">
        <v>25333</v>
      </c>
      <c r="J10960" s="201" t="str">
        <f t="shared" si="343"/>
        <v>9999</v>
      </c>
      <c r="K10960" s="228" t="s">
        <v>23203</v>
      </c>
      <c r="L10960" s="228" t="s">
        <v>23204</v>
      </c>
      <c r="M10960" s="229">
        <v>44806</v>
      </c>
      <c r="N10960" s="227" t="s">
        <v>19903</v>
      </c>
      <c r="O10960" s="243"/>
      <c r="P10960" s="227" t="s">
        <v>23712</v>
      </c>
      <c r="Q10960" s="243"/>
      <c r="S10960" s="354"/>
    </row>
    <row r="10961" spans="1:19" s="245" customFormat="1" ht="13.15" customHeight="1">
      <c r="A10961" s="245" t="str">
        <f t="shared" si="342"/>
        <v>3514473031497915771</v>
      </c>
      <c r="B10961" s="217" t="s">
        <v>19891</v>
      </c>
      <c r="C10961" s="227" t="s">
        <v>25331</v>
      </c>
      <c r="D10961" s="227" t="s">
        <v>3106</v>
      </c>
      <c r="E10961" s="227" t="s">
        <v>25335</v>
      </c>
      <c r="F10961" s="227" t="s">
        <v>3106</v>
      </c>
      <c r="G10961" s="227" t="s">
        <v>3106</v>
      </c>
      <c r="H10961" s="228" t="s">
        <v>19904</v>
      </c>
      <c r="I10961" s="228" t="s">
        <v>25333</v>
      </c>
      <c r="J10961" s="201" t="str">
        <f t="shared" si="343"/>
        <v>9999</v>
      </c>
      <c r="K10961" s="228" t="s">
        <v>23203</v>
      </c>
      <c r="L10961" s="228" t="s">
        <v>23204</v>
      </c>
      <c r="M10961" s="229">
        <v>44806</v>
      </c>
      <c r="N10961" s="227" t="s">
        <v>19903</v>
      </c>
      <c r="O10961" s="243"/>
      <c r="P10961" s="227" t="s">
        <v>23712</v>
      </c>
      <c r="Q10961" s="243"/>
      <c r="S10961" s="354"/>
    </row>
    <row r="10962" spans="1:19" s="245" customFormat="1" ht="13.15" customHeight="1">
      <c r="A10962" s="245" t="str">
        <f t="shared" si="342"/>
        <v>3514473041497915771</v>
      </c>
      <c r="B10962" s="217" t="s">
        <v>19891</v>
      </c>
      <c r="C10962" s="227" t="s">
        <v>25331</v>
      </c>
      <c r="D10962" s="227" t="s">
        <v>3106</v>
      </c>
      <c r="E10962" s="227" t="s">
        <v>25336</v>
      </c>
      <c r="F10962" s="227" t="s">
        <v>3106</v>
      </c>
      <c r="G10962" s="227" t="s">
        <v>3106</v>
      </c>
      <c r="H10962" s="228" t="s">
        <v>19904</v>
      </c>
      <c r="I10962" s="228" t="s">
        <v>25333</v>
      </c>
      <c r="J10962" s="201" t="str">
        <f t="shared" si="343"/>
        <v>9999</v>
      </c>
      <c r="K10962" s="228" t="s">
        <v>23203</v>
      </c>
      <c r="L10962" s="228" t="s">
        <v>23204</v>
      </c>
      <c r="M10962" s="229">
        <v>44806</v>
      </c>
      <c r="N10962" s="227" t="s">
        <v>19903</v>
      </c>
      <c r="O10962" s="243"/>
      <c r="P10962" s="227" t="s">
        <v>23712</v>
      </c>
      <c r="Q10962" s="243"/>
      <c r="S10962" s="354"/>
    </row>
    <row r="10963" spans="1:19" s="245" customFormat="1" ht="13.15" customHeight="1">
      <c r="A10963" s="245" t="str">
        <f t="shared" si="342"/>
        <v>2988156011508139791</v>
      </c>
      <c r="B10963" s="217" t="s">
        <v>19891</v>
      </c>
      <c r="C10963" s="227" t="s">
        <v>25337</v>
      </c>
      <c r="D10963" s="227" t="s">
        <v>3106</v>
      </c>
      <c r="E10963" s="227" t="s">
        <v>25338</v>
      </c>
      <c r="F10963" s="227" t="s">
        <v>3106</v>
      </c>
      <c r="G10963" s="227" t="s">
        <v>3106</v>
      </c>
      <c r="H10963" s="228" t="s">
        <v>19931</v>
      </c>
      <c r="I10963" s="228" t="s">
        <v>25339</v>
      </c>
      <c r="J10963" s="201" t="str">
        <f t="shared" si="343"/>
        <v>9999</v>
      </c>
      <c r="K10963" s="228" t="s">
        <v>23203</v>
      </c>
      <c r="L10963" s="228" t="s">
        <v>23204</v>
      </c>
      <c r="M10963" s="229">
        <v>44806</v>
      </c>
      <c r="N10963" s="227" t="s">
        <v>19930</v>
      </c>
      <c r="O10963" s="243"/>
      <c r="P10963" s="227" t="s">
        <v>19932</v>
      </c>
      <c r="Q10963" s="243"/>
      <c r="S10963" s="354"/>
    </row>
    <row r="10964" spans="1:19" s="245" customFormat="1" ht="13.15" customHeight="1">
      <c r="A10964" s="245" t="str">
        <f t="shared" si="342"/>
        <v>4012718011508338690</v>
      </c>
      <c r="B10964" s="217" t="s">
        <v>19891</v>
      </c>
      <c r="C10964" s="227" t="s">
        <v>25340</v>
      </c>
      <c r="D10964" s="227" t="s">
        <v>3106</v>
      </c>
      <c r="E10964" s="227" t="s">
        <v>25341</v>
      </c>
      <c r="F10964" s="227" t="s">
        <v>3106</v>
      </c>
      <c r="G10964" s="227" t="s">
        <v>3106</v>
      </c>
      <c r="H10964" s="228" t="s">
        <v>19931</v>
      </c>
      <c r="I10964" s="228" t="s">
        <v>25342</v>
      </c>
      <c r="J10964" s="201" t="str">
        <f t="shared" si="343"/>
        <v>9999</v>
      </c>
      <c r="K10964" s="228" t="s">
        <v>23203</v>
      </c>
      <c r="L10964" s="228" t="s">
        <v>23204</v>
      </c>
      <c r="M10964" s="229">
        <v>44806</v>
      </c>
      <c r="N10964" s="227" t="s">
        <v>19930</v>
      </c>
      <c r="O10964" s="243"/>
      <c r="P10964" s="227" t="s">
        <v>19932</v>
      </c>
      <c r="Q10964" s="243"/>
      <c r="S10964" s="354"/>
    </row>
    <row r="10965" spans="1:19" s="245" customFormat="1" ht="13.15" customHeight="1">
      <c r="A10965" s="245" t="str">
        <f t="shared" si="342"/>
        <v>4012718021508338690</v>
      </c>
      <c r="B10965" s="217" t="s">
        <v>19891</v>
      </c>
      <c r="C10965" s="227" t="s">
        <v>25340</v>
      </c>
      <c r="D10965" s="227" t="s">
        <v>3106</v>
      </c>
      <c r="E10965" s="227" t="s">
        <v>25343</v>
      </c>
      <c r="F10965" s="227" t="s">
        <v>3106</v>
      </c>
      <c r="G10965" s="227" t="s">
        <v>3106</v>
      </c>
      <c r="H10965" s="228" t="s">
        <v>20080</v>
      </c>
      <c r="I10965" s="228" t="s">
        <v>25342</v>
      </c>
      <c r="J10965" s="201" t="str">
        <f t="shared" si="343"/>
        <v>9999</v>
      </c>
      <c r="K10965" s="228" t="s">
        <v>23203</v>
      </c>
      <c r="L10965" s="228" t="s">
        <v>23204</v>
      </c>
      <c r="M10965" s="229">
        <v>44806</v>
      </c>
      <c r="N10965" s="227" t="s">
        <v>19975</v>
      </c>
      <c r="O10965" s="243"/>
      <c r="P10965" s="227" t="s">
        <v>19932</v>
      </c>
      <c r="Q10965" s="243"/>
      <c r="S10965" s="354"/>
    </row>
    <row r="10966" spans="1:19" s="245" customFormat="1" ht="13.15" customHeight="1">
      <c r="A10966" s="245" t="str">
        <f t="shared" si="342"/>
        <v>4279648011508338690</v>
      </c>
      <c r="B10966" s="217" t="s">
        <v>19891</v>
      </c>
      <c r="C10966" s="227" t="s">
        <v>25340</v>
      </c>
      <c r="D10966" s="227" t="s">
        <v>3106</v>
      </c>
      <c r="E10966" s="227" t="s">
        <v>25344</v>
      </c>
      <c r="F10966" s="227" t="s">
        <v>3106</v>
      </c>
      <c r="G10966" s="227" t="s">
        <v>3106</v>
      </c>
      <c r="H10966" s="228" t="s">
        <v>19931</v>
      </c>
      <c r="I10966" s="228" t="s">
        <v>25342</v>
      </c>
      <c r="J10966" s="201" t="str">
        <f t="shared" si="343"/>
        <v>9999</v>
      </c>
      <c r="K10966" s="228" t="s">
        <v>23203</v>
      </c>
      <c r="L10966" s="228" t="s">
        <v>23204</v>
      </c>
      <c r="M10966" s="229">
        <v>44806</v>
      </c>
      <c r="N10966" s="227" t="s">
        <v>19930</v>
      </c>
      <c r="O10966" s="243"/>
      <c r="P10966" s="227" t="s">
        <v>19932</v>
      </c>
      <c r="Q10966" s="243"/>
      <c r="S10966" s="354"/>
    </row>
    <row r="10967" spans="1:19" s="245" customFormat="1" ht="13.15" customHeight="1">
      <c r="A10967" s="245" t="str">
        <f t="shared" ref="A10967:A11030" si="344">E10967&amp;C10967</f>
        <v>3748246011508390998</v>
      </c>
      <c r="B10967" s="217" t="s">
        <v>19891</v>
      </c>
      <c r="C10967" s="227" t="s">
        <v>25345</v>
      </c>
      <c r="D10967" s="227" t="s">
        <v>3106</v>
      </c>
      <c r="E10967" s="227" t="s">
        <v>25346</v>
      </c>
      <c r="F10967" s="227" t="s">
        <v>3106</v>
      </c>
      <c r="G10967" s="227" t="s">
        <v>3106</v>
      </c>
      <c r="H10967" s="228" t="s">
        <v>24798</v>
      </c>
      <c r="I10967" s="228" t="s">
        <v>25347</v>
      </c>
      <c r="J10967" s="201" t="str">
        <f t="shared" si="343"/>
        <v>9999</v>
      </c>
      <c r="K10967" s="228" t="s">
        <v>23203</v>
      </c>
      <c r="L10967" s="228" t="s">
        <v>23204</v>
      </c>
      <c r="M10967" s="229">
        <v>44806</v>
      </c>
      <c r="N10967" s="227" t="s">
        <v>24800</v>
      </c>
      <c r="O10967" s="243"/>
      <c r="P10967" s="227" t="s">
        <v>24801</v>
      </c>
      <c r="Q10967" s="243"/>
      <c r="S10967" s="354"/>
    </row>
    <row r="10968" spans="1:19" s="245" customFormat="1" ht="13.15" customHeight="1">
      <c r="A10968" s="245" t="str">
        <f t="shared" si="344"/>
        <v>1522351011508826066</v>
      </c>
      <c r="B10968" s="217" t="s">
        <v>19891</v>
      </c>
      <c r="C10968" s="227" t="s">
        <v>25348</v>
      </c>
      <c r="D10968" s="227" t="s">
        <v>3106</v>
      </c>
      <c r="E10968" s="227" t="s">
        <v>25349</v>
      </c>
      <c r="F10968" s="227" t="s">
        <v>3106</v>
      </c>
      <c r="G10968" s="227" t="s">
        <v>3106</v>
      </c>
      <c r="H10968" s="228" t="s">
        <v>19904</v>
      </c>
      <c r="I10968" s="228" t="s">
        <v>25350</v>
      </c>
      <c r="J10968" s="201" t="str">
        <f t="shared" si="343"/>
        <v>9999</v>
      </c>
      <c r="K10968" s="228" t="s">
        <v>23203</v>
      </c>
      <c r="L10968" s="228" t="s">
        <v>23204</v>
      </c>
      <c r="M10968" s="229">
        <v>44806</v>
      </c>
      <c r="N10968" s="227" t="s">
        <v>19903</v>
      </c>
      <c r="O10968" s="243"/>
      <c r="P10968" s="227" t="s">
        <v>19975</v>
      </c>
      <c r="Q10968" s="243"/>
      <c r="S10968" s="354"/>
    </row>
    <row r="10969" spans="1:19" s="245" customFormat="1" ht="13.15" customHeight="1">
      <c r="A10969" s="245" t="str">
        <f t="shared" si="344"/>
        <v>1522351031508826066</v>
      </c>
      <c r="B10969" s="217" t="s">
        <v>19891</v>
      </c>
      <c r="C10969" s="227" t="s">
        <v>25348</v>
      </c>
      <c r="D10969" s="227" t="s">
        <v>3106</v>
      </c>
      <c r="E10969" s="227" t="s">
        <v>25351</v>
      </c>
      <c r="F10969" s="227" t="s">
        <v>3106</v>
      </c>
      <c r="G10969" s="227" t="s">
        <v>3106</v>
      </c>
      <c r="H10969" s="228" t="s">
        <v>19904</v>
      </c>
      <c r="I10969" s="228" t="s">
        <v>25350</v>
      </c>
      <c r="J10969" s="201" t="str">
        <f t="shared" si="343"/>
        <v>9999</v>
      </c>
      <c r="K10969" s="228" t="s">
        <v>23203</v>
      </c>
      <c r="L10969" s="228" t="s">
        <v>23204</v>
      </c>
      <c r="M10969" s="229">
        <v>44806</v>
      </c>
      <c r="N10969" s="227" t="s">
        <v>19903</v>
      </c>
      <c r="O10969" s="243"/>
      <c r="P10969" s="227" t="s">
        <v>19975</v>
      </c>
      <c r="Q10969" s="243"/>
      <c r="S10969" s="354"/>
    </row>
    <row r="10970" spans="1:19" s="245" customFormat="1" ht="13.15" customHeight="1">
      <c r="A10970" s="245" t="str">
        <f t="shared" si="344"/>
        <v>1522351041508826066</v>
      </c>
      <c r="B10970" s="217" t="s">
        <v>19891</v>
      </c>
      <c r="C10970" s="227" t="s">
        <v>25348</v>
      </c>
      <c r="D10970" s="227" t="s">
        <v>3106</v>
      </c>
      <c r="E10970" s="227" t="s">
        <v>25352</v>
      </c>
      <c r="F10970" s="227" t="s">
        <v>3106</v>
      </c>
      <c r="G10970" s="227" t="s">
        <v>3106</v>
      </c>
      <c r="H10970" s="228" t="s">
        <v>19904</v>
      </c>
      <c r="I10970" s="228" t="s">
        <v>25350</v>
      </c>
      <c r="J10970" s="201" t="str">
        <f t="shared" si="343"/>
        <v>9999</v>
      </c>
      <c r="K10970" s="228" t="s">
        <v>23203</v>
      </c>
      <c r="L10970" s="228" t="s">
        <v>23204</v>
      </c>
      <c r="M10970" s="229">
        <v>44806</v>
      </c>
      <c r="N10970" s="227" t="s">
        <v>19903</v>
      </c>
      <c r="O10970" s="243"/>
      <c r="P10970" s="227" t="s">
        <v>19975</v>
      </c>
      <c r="Q10970" s="243"/>
      <c r="S10970" s="354"/>
    </row>
    <row r="10971" spans="1:19" s="245" customFormat="1" ht="13.15" customHeight="1">
      <c r="A10971" s="245" t="str">
        <f t="shared" si="344"/>
        <v>1522351051508826066</v>
      </c>
      <c r="B10971" s="217" t="s">
        <v>19891</v>
      </c>
      <c r="C10971" s="227" t="s">
        <v>25348</v>
      </c>
      <c r="D10971" s="227" t="s">
        <v>3106</v>
      </c>
      <c r="E10971" s="227" t="s">
        <v>25353</v>
      </c>
      <c r="F10971" s="227" t="s">
        <v>3106</v>
      </c>
      <c r="G10971" s="227" t="s">
        <v>3106</v>
      </c>
      <c r="H10971" s="228" t="s">
        <v>19904</v>
      </c>
      <c r="I10971" s="228" t="s">
        <v>25350</v>
      </c>
      <c r="J10971" s="201" t="str">
        <f t="shared" si="343"/>
        <v>9999</v>
      </c>
      <c r="K10971" s="228" t="s">
        <v>23203</v>
      </c>
      <c r="L10971" s="228" t="s">
        <v>23204</v>
      </c>
      <c r="M10971" s="229">
        <v>44806</v>
      </c>
      <c r="N10971" s="227" t="s">
        <v>19903</v>
      </c>
      <c r="O10971" s="243"/>
      <c r="P10971" s="227" t="s">
        <v>19975</v>
      </c>
      <c r="Q10971" s="243"/>
      <c r="S10971" s="354"/>
    </row>
    <row r="10972" spans="1:19" s="245" customFormat="1" ht="13.15" customHeight="1">
      <c r="A10972" s="245" t="str">
        <f t="shared" si="344"/>
        <v>1522351061508826066</v>
      </c>
      <c r="B10972" s="217" t="s">
        <v>19891</v>
      </c>
      <c r="C10972" s="227" t="s">
        <v>25348</v>
      </c>
      <c r="D10972" s="227" t="s">
        <v>3106</v>
      </c>
      <c r="E10972" s="227" t="s">
        <v>25354</v>
      </c>
      <c r="F10972" s="227" t="s">
        <v>3106</v>
      </c>
      <c r="G10972" s="227" t="s">
        <v>3106</v>
      </c>
      <c r="H10972" s="228" t="s">
        <v>19904</v>
      </c>
      <c r="I10972" s="228" t="s">
        <v>25350</v>
      </c>
      <c r="J10972" s="201" t="str">
        <f t="shared" si="343"/>
        <v>9999</v>
      </c>
      <c r="K10972" s="228" t="s">
        <v>23203</v>
      </c>
      <c r="L10972" s="228" t="s">
        <v>23204</v>
      </c>
      <c r="M10972" s="229">
        <v>44806</v>
      </c>
      <c r="N10972" s="227" t="s">
        <v>19903</v>
      </c>
      <c r="O10972" s="243"/>
      <c r="P10972" s="227" t="s">
        <v>19975</v>
      </c>
      <c r="Q10972" s="243"/>
      <c r="S10972" s="354"/>
    </row>
    <row r="10973" spans="1:19" s="245" customFormat="1" ht="13.15" customHeight="1">
      <c r="A10973" s="245" t="str">
        <f t="shared" si="344"/>
        <v>1522351071508826066</v>
      </c>
      <c r="B10973" s="217" t="s">
        <v>19891</v>
      </c>
      <c r="C10973" s="227" t="s">
        <v>25348</v>
      </c>
      <c r="D10973" s="227" t="s">
        <v>3106</v>
      </c>
      <c r="E10973" s="227" t="s">
        <v>25355</v>
      </c>
      <c r="F10973" s="227" t="s">
        <v>3106</v>
      </c>
      <c r="G10973" s="227" t="s">
        <v>3106</v>
      </c>
      <c r="H10973" s="228" t="s">
        <v>19904</v>
      </c>
      <c r="I10973" s="228" t="s">
        <v>25350</v>
      </c>
      <c r="J10973" s="201" t="str">
        <f t="shared" si="343"/>
        <v>9999</v>
      </c>
      <c r="K10973" s="228" t="s">
        <v>23203</v>
      </c>
      <c r="L10973" s="228" t="s">
        <v>23204</v>
      </c>
      <c r="M10973" s="229">
        <v>44806</v>
      </c>
      <c r="N10973" s="227" t="s">
        <v>19903</v>
      </c>
      <c r="O10973" s="243"/>
      <c r="P10973" s="227" t="s">
        <v>19975</v>
      </c>
      <c r="Q10973" s="243"/>
      <c r="S10973" s="354"/>
    </row>
    <row r="10974" spans="1:19" s="245" customFormat="1" ht="13.15" customHeight="1">
      <c r="A10974" s="245" t="str">
        <f t="shared" si="344"/>
        <v>1522351081508826066</v>
      </c>
      <c r="B10974" s="217" t="s">
        <v>19891</v>
      </c>
      <c r="C10974" s="227" t="s">
        <v>25348</v>
      </c>
      <c r="D10974" s="227" t="s">
        <v>3106</v>
      </c>
      <c r="E10974" s="227" t="s">
        <v>25356</v>
      </c>
      <c r="F10974" s="227" t="s">
        <v>3106</v>
      </c>
      <c r="G10974" s="227" t="s">
        <v>3106</v>
      </c>
      <c r="H10974" s="228" t="s">
        <v>19904</v>
      </c>
      <c r="I10974" s="228" t="s">
        <v>25350</v>
      </c>
      <c r="J10974" s="201" t="str">
        <f t="shared" si="343"/>
        <v>9999</v>
      </c>
      <c r="K10974" s="228" t="s">
        <v>23203</v>
      </c>
      <c r="L10974" s="228" t="s">
        <v>23204</v>
      </c>
      <c r="M10974" s="229">
        <v>44806</v>
      </c>
      <c r="N10974" s="227" t="s">
        <v>19903</v>
      </c>
      <c r="O10974" s="243"/>
      <c r="P10974" s="227" t="s">
        <v>19975</v>
      </c>
      <c r="Q10974" s="243"/>
      <c r="S10974" s="354"/>
    </row>
    <row r="10975" spans="1:19" s="245" customFormat="1" ht="13.15" customHeight="1">
      <c r="A10975" s="245" t="str">
        <f t="shared" si="344"/>
        <v>1522351091508826066</v>
      </c>
      <c r="B10975" s="217" t="s">
        <v>19891</v>
      </c>
      <c r="C10975" s="227" t="s">
        <v>25348</v>
      </c>
      <c r="D10975" s="227" t="s">
        <v>3106</v>
      </c>
      <c r="E10975" s="227" t="s">
        <v>25357</v>
      </c>
      <c r="F10975" s="227" t="s">
        <v>3106</v>
      </c>
      <c r="G10975" s="227" t="s">
        <v>3106</v>
      </c>
      <c r="H10975" s="228" t="s">
        <v>19904</v>
      </c>
      <c r="I10975" s="228" t="s">
        <v>25350</v>
      </c>
      <c r="J10975" s="201" t="str">
        <f t="shared" si="343"/>
        <v>9999</v>
      </c>
      <c r="K10975" s="228" t="s">
        <v>23203</v>
      </c>
      <c r="L10975" s="228" t="s">
        <v>23204</v>
      </c>
      <c r="M10975" s="229">
        <v>44806</v>
      </c>
      <c r="N10975" s="227" t="s">
        <v>19903</v>
      </c>
      <c r="O10975" s="243"/>
      <c r="P10975" s="227" t="s">
        <v>19975</v>
      </c>
      <c r="Q10975" s="243"/>
      <c r="S10975" s="354"/>
    </row>
    <row r="10976" spans="1:19" s="245" customFormat="1" ht="13.15" customHeight="1">
      <c r="A10976" s="245" t="str">
        <f t="shared" si="344"/>
        <v>1522351101508826066</v>
      </c>
      <c r="B10976" s="217" t="s">
        <v>19891</v>
      </c>
      <c r="C10976" s="227" t="s">
        <v>25348</v>
      </c>
      <c r="D10976" s="227" t="s">
        <v>3106</v>
      </c>
      <c r="E10976" s="227" t="s">
        <v>25358</v>
      </c>
      <c r="F10976" s="227" t="s">
        <v>3106</v>
      </c>
      <c r="G10976" s="227" t="s">
        <v>3106</v>
      </c>
      <c r="H10976" s="228" t="s">
        <v>19904</v>
      </c>
      <c r="I10976" s="228" t="s">
        <v>25350</v>
      </c>
      <c r="J10976" s="201" t="str">
        <f t="shared" si="343"/>
        <v>9999</v>
      </c>
      <c r="K10976" s="228" t="s">
        <v>23203</v>
      </c>
      <c r="L10976" s="228" t="s">
        <v>23204</v>
      </c>
      <c r="M10976" s="229">
        <v>44806</v>
      </c>
      <c r="N10976" s="227" t="s">
        <v>19903</v>
      </c>
      <c r="O10976" s="243"/>
      <c r="P10976" s="227" t="s">
        <v>19975</v>
      </c>
      <c r="Q10976" s="243"/>
      <c r="S10976" s="354"/>
    </row>
    <row r="10977" spans="1:19" s="245" customFormat="1" ht="13.15" customHeight="1">
      <c r="A10977" s="245" t="str">
        <f t="shared" si="344"/>
        <v>1522351111508826066</v>
      </c>
      <c r="B10977" s="217" t="s">
        <v>19891</v>
      </c>
      <c r="C10977" s="227" t="s">
        <v>25348</v>
      </c>
      <c r="D10977" s="227" t="s">
        <v>3106</v>
      </c>
      <c r="E10977" s="227" t="s">
        <v>25359</v>
      </c>
      <c r="F10977" s="227" t="s">
        <v>3106</v>
      </c>
      <c r="G10977" s="227" t="s">
        <v>3106</v>
      </c>
      <c r="H10977" s="228" t="s">
        <v>19904</v>
      </c>
      <c r="I10977" s="228" t="s">
        <v>25350</v>
      </c>
      <c r="J10977" s="201" t="str">
        <f t="shared" si="343"/>
        <v>9999</v>
      </c>
      <c r="K10977" s="228" t="s">
        <v>23203</v>
      </c>
      <c r="L10977" s="228" t="s">
        <v>23204</v>
      </c>
      <c r="M10977" s="229">
        <v>44806</v>
      </c>
      <c r="N10977" s="227" t="s">
        <v>19903</v>
      </c>
      <c r="O10977" s="243"/>
      <c r="P10977" s="227" t="s">
        <v>19975</v>
      </c>
      <c r="Q10977" s="243"/>
      <c r="S10977" s="354"/>
    </row>
    <row r="10978" spans="1:19" s="245" customFormat="1" ht="13.15" customHeight="1">
      <c r="A10978" s="245" t="str">
        <f t="shared" si="344"/>
        <v>1522351121508826066</v>
      </c>
      <c r="B10978" s="217" t="s">
        <v>19891</v>
      </c>
      <c r="C10978" s="227" t="s">
        <v>25348</v>
      </c>
      <c r="D10978" s="227" t="s">
        <v>3106</v>
      </c>
      <c r="E10978" s="227" t="s">
        <v>25360</v>
      </c>
      <c r="F10978" s="227" t="s">
        <v>3106</v>
      </c>
      <c r="G10978" s="227" t="s">
        <v>3106</v>
      </c>
      <c r="H10978" s="228" t="s">
        <v>19904</v>
      </c>
      <c r="I10978" s="228" t="s">
        <v>25350</v>
      </c>
      <c r="J10978" s="201" t="str">
        <f t="shared" si="343"/>
        <v>9999</v>
      </c>
      <c r="K10978" s="228" t="s">
        <v>23203</v>
      </c>
      <c r="L10978" s="228" t="s">
        <v>23204</v>
      </c>
      <c r="M10978" s="229">
        <v>44806</v>
      </c>
      <c r="N10978" s="227" t="s">
        <v>19903</v>
      </c>
      <c r="O10978" s="243"/>
      <c r="P10978" s="227" t="s">
        <v>19975</v>
      </c>
      <c r="Q10978" s="243"/>
      <c r="S10978" s="354"/>
    </row>
    <row r="10979" spans="1:19" s="245" customFormat="1" ht="13.15" customHeight="1">
      <c r="A10979" s="245" t="str">
        <f t="shared" si="344"/>
        <v>1522351131508826066</v>
      </c>
      <c r="B10979" s="217" t="s">
        <v>19891</v>
      </c>
      <c r="C10979" s="227" t="s">
        <v>25348</v>
      </c>
      <c r="D10979" s="227" t="s">
        <v>3106</v>
      </c>
      <c r="E10979" s="227" t="s">
        <v>25361</v>
      </c>
      <c r="F10979" s="227" t="s">
        <v>3106</v>
      </c>
      <c r="G10979" s="227" t="s">
        <v>3106</v>
      </c>
      <c r="H10979" s="228" t="s">
        <v>19904</v>
      </c>
      <c r="I10979" s="228" t="s">
        <v>25350</v>
      </c>
      <c r="J10979" s="201" t="str">
        <f t="shared" si="343"/>
        <v>9999</v>
      </c>
      <c r="K10979" s="228" t="s">
        <v>23203</v>
      </c>
      <c r="L10979" s="228" t="s">
        <v>23204</v>
      </c>
      <c r="M10979" s="229">
        <v>44806</v>
      </c>
      <c r="N10979" s="227" t="s">
        <v>19903</v>
      </c>
      <c r="O10979" s="243"/>
      <c r="P10979" s="227" t="s">
        <v>19975</v>
      </c>
      <c r="Q10979" s="243"/>
      <c r="S10979" s="354"/>
    </row>
    <row r="10980" spans="1:19" s="245" customFormat="1" ht="13.15" customHeight="1">
      <c r="A10980" s="245" t="str">
        <f t="shared" si="344"/>
        <v>1644627011508969015</v>
      </c>
      <c r="B10980" s="217" t="s">
        <v>19891</v>
      </c>
      <c r="C10980" s="227" t="s">
        <v>25362</v>
      </c>
      <c r="D10980" s="227" t="s">
        <v>3106</v>
      </c>
      <c r="E10980" s="227" t="s">
        <v>25363</v>
      </c>
      <c r="F10980" s="227" t="s">
        <v>3106</v>
      </c>
      <c r="G10980" s="227" t="s">
        <v>3106</v>
      </c>
      <c r="H10980" s="228" t="s">
        <v>19904</v>
      </c>
      <c r="I10980" s="228" t="s">
        <v>25364</v>
      </c>
      <c r="J10980" s="201" t="str">
        <f t="shared" si="343"/>
        <v>9999</v>
      </c>
      <c r="K10980" s="228" t="s">
        <v>23203</v>
      </c>
      <c r="L10980" s="228" t="s">
        <v>23204</v>
      </c>
      <c r="M10980" s="229">
        <v>44806</v>
      </c>
      <c r="N10980" s="227" t="s">
        <v>19903</v>
      </c>
      <c r="O10980" s="243"/>
      <c r="P10980" s="227" t="s">
        <v>20061</v>
      </c>
      <c r="Q10980" s="243"/>
      <c r="S10980" s="354"/>
    </row>
    <row r="10981" spans="1:19" s="245" customFormat="1" ht="13.15" customHeight="1">
      <c r="A10981" s="245" t="str">
        <f t="shared" si="344"/>
        <v>1644627021508969015</v>
      </c>
      <c r="B10981" s="217" t="s">
        <v>19891</v>
      </c>
      <c r="C10981" s="227" t="s">
        <v>25362</v>
      </c>
      <c r="D10981" s="227" t="s">
        <v>3106</v>
      </c>
      <c r="E10981" s="227" t="s">
        <v>25365</v>
      </c>
      <c r="F10981" s="227" t="s">
        <v>3106</v>
      </c>
      <c r="G10981" s="227" t="s">
        <v>3106</v>
      </c>
      <c r="H10981" s="228" t="s">
        <v>19904</v>
      </c>
      <c r="I10981" s="228" t="s">
        <v>25364</v>
      </c>
      <c r="J10981" s="201" t="str">
        <f t="shared" si="343"/>
        <v>9999</v>
      </c>
      <c r="K10981" s="228" t="s">
        <v>23203</v>
      </c>
      <c r="L10981" s="228" t="s">
        <v>23204</v>
      </c>
      <c r="M10981" s="229">
        <v>44806</v>
      </c>
      <c r="N10981" s="227" t="s">
        <v>19903</v>
      </c>
      <c r="O10981" s="243"/>
      <c r="P10981" s="227" t="s">
        <v>20061</v>
      </c>
      <c r="Q10981" s="243"/>
      <c r="S10981" s="354"/>
    </row>
    <row r="10982" spans="1:19" s="245" customFormat="1" ht="13.15" customHeight="1">
      <c r="A10982" s="245" t="str">
        <f t="shared" si="344"/>
        <v>1644627031508969015</v>
      </c>
      <c r="B10982" s="217" t="s">
        <v>19891</v>
      </c>
      <c r="C10982" s="227" t="s">
        <v>25362</v>
      </c>
      <c r="D10982" s="227" t="s">
        <v>3106</v>
      </c>
      <c r="E10982" s="227" t="s">
        <v>25366</v>
      </c>
      <c r="F10982" s="227" t="s">
        <v>3106</v>
      </c>
      <c r="G10982" s="227" t="s">
        <v>3106</v>
      </c>
      <c r="H10982" s="228" t="s">
        <v>19904</v>
      </c>
      <c r="I10982" s="228" t="s">
        <v>25364</v>
      </c>
      <c r="J10982" s="201" t="str">
        <f t="shared" si="343"/>
        <v>9999</v>
      </c>
      <c r="K10982" s="228" t="s">
        <v>23203</v>
      </c>
      <c r="L10982" s="228" t="s">
        <v>23204</v>
      </c>
      <c r="M10982" s="229">
        <v>44806</v>
      </c>
      <c r="N10982" s="227" t="s">
        <v>19903</v>
      </c>
      <c r="O10982" s="243"/>
      <c r="P10982" s="227" t="s">
        <v>20061</v>
      </c>
      <c r="Q10982" s="243"/>
      <c r="S10982" s="354"/>
    </row>
    <row r="10983" spans="1:19" s="245" customFormat="1" ht="13.15" customHeight="1">
      <c r="A10983" s="245" t="str">
        <f t="shared" si="344"/>
        <v>3884074011518465616</v>
      </c>
      <c r="B10983" s="217" t="s">
        <v>19891</v>
      </c>
      <c r="C10983" s="227" t="s">
        <v>25367</v>
      </c>
      <c r="D10983" s="227" t="s">
        <v>3106</v>
      </c>
      <c r="E10983" s="227" t="s">
        <v>25368</v>
      </c>
      <c r="F10983" s="227" t="s">
        <v>3106</v>
      </c>
      <c r="G10983" s="227" t="s">
        <v>3106</v>
      </c>
      <c r="H10983" s="228" t="s">
        <v>19911</v>
      </c>
      <c r="I10983" s="228" t="s">
        <v>25369</v>
      </c>
      <c r="J10983" s="201" t="str">
        <f t="shared" si="343"/>
        <v>9999</v>
      </c>
      <c r="K10983" s="228" t="s">
        <v>23203</v>
      </c>
      <c r="L10983" s="228" t="s">
        <v>23204</v>
      </c>
      <c r="M10983" s="229">
        <v>44806</v>
      </c>
      <c r="N10983" s="227" t="s">
        <v>19910</v>
      </c>
      <c r="O10983" s="243"/>
      <c r="P10983" s="227" t="s">
        <v>19912</v>
      </c>
      <c r="Q10983" s="243"/>
      <c r="S10983" s="354"/>
    </row>
    <row r="10984" spans="1:19" s="245" customFormat="1" ht="13.15" customHeight="1">
      <c r="A10984" s="245" t="str">
        <f t="shared" si="344"/>
        <v>3884074021518465616</v>
      </c>
      <c r="B10984" s="217" t="s">
        <v>19891</v>
      </c>
      <c r="C10984" s="227" t="s">
        <v>25367</v>
      </c>
      <c r="D10984" s="227" t="s">
        <v>3106</v>
      </c>
      <c r="E10984" s="227" t="s">
        <v>25370</v>
      </c>
      <c r="F10984" s="227" t="s">
        <v>3106</v>
      </c>
      <c r="G10984" s="227" t="s">
        <v>3106</v>
      </c>
      <c r="H10984" s="228" t="s">
        <v>19970</v>
      </c>
      <c r="I10984" s="228" t="s">
        <v>25369</v>
      </c>
      <c r="J10984" s="201" t="str">
        <f t="shared" si="343"/>
        <v>9999</v>
      </c>
      <c r="K10984" s="228" t="s">
        <v>23203</v>
      </c>
      <c r="L10984" s="228" t="s">
        <v>23204</v>
      </c>
      <c r="M10984" s="229">
        <v>44806</v>
      </c>
      <c r="N10984" s="227" t="s">
        <v>19969</v>
      </c>
      <c r="O10984" s="243"/>
      <c r="P10984" s="227" t="s">
        <v>19971</v>
      </c>
      <c r="Q10984" s="243"/>
      <c r="S10984" s="354"/>
    </row>
    <row r="10985" spans="1:19" s="245" customFormat="1" ht="13.15" customHeight="1">
      <c r="A10985" s="245" t="str">
        <f t="shared" si="344"/>
        <v>3935272011518486091</v>
      </c>
      <c r="B10985" s="217" t="s">
        <v>19891</v>
      </c>
      <c r="C10985" s="227" t="s">
        <v>25371</v>
      </c>
      <c r="D10985" s="227" t="s">
        <v>3106</v>
      </c>
      <c r="E10985" s="227" t="s">
        <v>25372</v>
      </c>
      <c r="F10985" s="227" t="s">
        <v>3106</v>
      </c>
      <c r="G10985" s="227" t="s">
        <v>3106</v>
      </c>
      <c r="H10985" s="228" t="s">
        <v>19994</v>
      </c>
      <c r="I10985" s="228" t="s">
        <v>25373</v>
      </c>
      <c r="J10985" s="201" t="str">
        <f t="shared" si="343"/>
        <v>9999</v>
      </c>
      <c r="K10985" s="228" t="s">
        <v>23203</v>
      </c>
      <c r="L10985" s="228" t="s">
        <v>23204</v>
      </c>
      <c r="M10985" s="229">
        <v>44806</v>
      </c>
      <c r="N10985" s="227" t="s">
        <v>19993</v>
      </c>
      <c r="O10985" s="243"/>
      <c r="P10985" s="227" t="s">
        <v>19780</v>
      </c>
      <c r="Q10985" s="243"/>
      <c r="S10985" s="354"/>
    </row>
    <row r="10986" spans="1:19" s="245" customFormat="1" ht="13.15" customHeight="1">
      <c r="A10986" s="245" t="str">
        <f t="shared" si="344"/>
        <v>3935272021518486091</v>
      </c>
      <c r="B10986" s="217" t="s">
        <v>19891</v>
      </c>
      <c r="C10986" s="227" t="s">
        <v>25371</v>
      </c>
      <c r="D10986" s="227" t="s">
        <v>3106</v>
      </c>
      <c r="E10986" s="227" t="s">
        <v>25374</v>
      </c>
      <c r="F10986" s="227" t="s">
        <v>3106</v>
      </c>
      <c r="G10986" s="227" t="s">
        <v>3106</v>
      </c>
      <c r="H10986" s="228" t="s">
        <v>19994</v>
      </c>
      <c r="I10986" s="228" t="s">
        <v>25373</v>
      </c>
      <c r="J10986" s="201" t="str">
        <f t="shared" si="343"/>
        <v>9999</v>
      </c>
      <c r="K10986" s="228" t="s">
        <v>23203</v>
      </c>
      <c r="L10986" s="228" t="s">
        <v>23204</v>
      </c>
      <c r="M10986" s="229">
        <v>44806</v>
      </c>
      <c r="N10986" s="227" t="s">
        <v>19993</v>
      </c>
      <c r="O10986" s="243"/>
      <c r="P10986" s="227" t="s">
        <v>19780</v>
      </c>
      <c r="Q10986" s="243"/>
      <c r="S10986" s="354"/>
    </row>
    <row r="10987" spans="1:19" s="245" customFormat="1" ht="13.15" customHeight="1">
      <c r="A10987" s="245" t="str">
        <f t="shared" si="344"/>
        <v>1331340021518959709</v>
      </c>
      <c r="B10987" s="217" t="s">
        <v>19891</v>
      </c>
      <c r="C10987" s="227" t="s">
        <v>25375</v>
      </c>
      <c r="D10987" s="227" t="s">
        <v>3106</v>
      </c>
      <c r="E10987" s="227" t="s">
        <v>25376</v>
      </c>
      <c r="F10987" s="227" t="s">
        <v>3106</v>
      </c>
      <c r="G10987" s="227" t="s">
        <v>3106</v>
      </c>
      <c r="H10987" s="228" t="s">
        <v>19904</v>
      </c>
      <c r="I10987" s="228" t="s">
        <v>25377</v>
      </c>
      <c r="J10987" s="201" t="str">
        <f t="shared" si="343"/>
        <v>9999</v>
      </c>
      <c r="K10987" s="228" t="s">
        <v>23203</v>
      </c>
      <c r="L10987" s="228" t="s">
        <v>23204</v>
      </c>
      <c r="M10987" s="229">
        <v>44806</v>
      </c>
      <c r="N10987" s="227" t="s">
        <v>19903</v>
      </c>
      <c r="O10987" s="243"/>
      <c r="P10987" s="227" t="s">
        <v>19905</v>
      </c>
      <c r="Q10987" s="243"/>
      <c r="S10987" s="354"/>
    </row>
    <row r="10988" spans="1:19" s="245" customFormat="1" ht="13.15" customHeight="1">
      <c r="A10988" s="245" t="str">
        <f t="shared" si="344"/>
        <v>1331340061518959709</v>
      </c>
      <c r="B10988" s="217" t="s">
        <v>19891</v>
      </c>
      <c r="C10988" s="227" t="s">
        <v>25375</v>
      </c>
      <c r="D10988" s="227" t="s">
        <v>3106</v>
      </c>
      <c r="E10988" s="227" t="s">
        <v>25378</v>
      </c>
      <c r="F10988" s="227" t="s">
        <v>3106</v>
      </c>
      <c r="G10988" s="227" t="s">
        <v>3106</v>
      </c>
      <c r="H10988" s="228" t="s">
        <v>19970</v>
      </c>
      <c r="I10988" s="228" t="s">
        <v>25377</v>
      </c>
      <c r="J10988" s="201" t="str">
        <f t="shared" si="343"/>
        <v>9999</v>
      </c>
      <c r="K10988" s="228" t="s">
        <v>23203</v>
      </c>
      <c r="L10988" s="228" t="s">
        <v>23204</v>
      </c>
      <c r="M10988" s="229">
        <v>44806</v>
      </c>
      <c r="N10988" s="227" t="s">
        <v>19969</v>
      </c>
      <c r="O10988" s="243"/>
      <c r="P10988" s="227" t="s">
        <v>20074</v>
      </c>
      <c r="Q10988" s="243"/>
      <c r="S10988" s="354"/>
    </row>
    <row r="10989" spans="1:19" s="245" customFormat="1" ht="13.15" customHeight="1">
      <c r="A10989" s="245" t="str">
        <f t="shared" si="344"/>
        <v>1765349051528036787</v>
      </c>
      <c r="B10989" s="217" t="s">
        <v>19891</v>
      </c>
      <c r="C10989" s="227" t="s">
        <v>25379</v>
      </c>
      <c r="D10989" s="227" t="s">
        <v>3106</v>
      </c>
      <c r="E10989" s="227" t="s">
        <v>25380</v>
      </c>
      <c r="F10989" s="227" t="s">
        <v>3106</v>
      </c>
      <c r="G10989" s="227" t="s">
        <v>3106</v>
      </c>
      <c r="H10989" s="228" t="s">
        <v>19904</v>
      </c>
      <c r="I10989" s="228" t="s">
        <v>25381</v>
      </c>
      <c r="J10989" s="201" t="str">
        <f t="shared" si="343"/>
        <v>9999</v>
      </c>
      <c r="K10989" s="228" t="s">
        <v>23203</v>
      </c>
      <c r="L10989" s="228" t="s">
        <v>23204</v>
      </c>
      <c r="M10989" s="229">
        <v>44806</v>
      </c>
      <c r="N10989" s="227" t="s">
        <v>19903</v>
      </c>
      <c r="O10989" s="243"/>
      <c r="P10989" s="227" t="s">
        <v>19905</v>
      </c>
      <c r="Q10989" s="243"/>
      <c r="S10989" s="354"/>
    </row>
    <row r="10990" spans="1:19" s="245" customFormat="1" ht="13.15" customHeight="1">
      <c r="A10990" s="245" t="str">
        <f t="shared" si="344"/>
        <v>1765349061528036787</v>
      </c>
      <c r="B10990" s="217" t="s">
        <v>19891</v>
      </c>
      <c r="C10990" s="227" t="s">
        <v>25379</v>
      </c>
      <c r="D10990" s="227" t="s">
        <v>3106</v>
      </c>
      <c r="E10990" s="227" t="s">
        <v>25382</v>
      </c>
      <c r="F10990" s="227" t="s">
        <v>3106</v>
      </c>
      <c r="G10990" s="227" t="s">
        <v>3106</v>
      </c>
      <c r="H10990" s="228" t="s">
        <v>19904</v>
      </c>
      <c r="I10990" s="228" t="s">
        <v>25381</v>
      </c>
      <c r="J10990" s="201" t="str">
        <f t="shared" si="343"/>
        <v>9999</v>
      </c>
      <c r="K10990" s="228" t="s">
        <v>23203</v>
      </c>
      <c r="L10990" s="228" t="s">
        <v>23204</v>
      </c>
      <c r="M10990" s="229">
        <v>44806</v>
      </c>
      <c r="N10990" s="227" t="s">
        <v>19903</v>
      </c>
      <c r="O10990" s="243"/>
      <c r="P10990" s="227" t="s">
        <v>19905</v>
      </c>
      <c r="Q10990" s="243"/>
      <c r="S10990" s="354"/>
    </row>
    <row r="10991" spans="1:19" s="245" customFormat="1" ht="13.15" customHeight="1">
      <c r="A10991" s="245" t="str">
        <f t="shared" si="344"/>
        <v>1765349071528036787</v>
      </c>
      <c r="B10991" s="217" t="s">
        <v>19891</v>
      </c>
      <c r="C10991" s="227" t="s">
        <v>25379</v>
      </c>
      <c r="D10991" s="227" t="s">
        <v>3106</v>
      </c>
      <c r="E10991" s="227" t="s">
        <v>25383</v>
      </c>
      <c r="F10991" s="227" t="s">
        <v>3106</v>
      </c>
      <c r="G10991" s="227" t="s">
        <v>3106</v>
      </c>
      <c r="H10991" s="228" t="s">
        <v>19904</v>
      </c>
      <c r="I10991" s="228" t="s">
        <v>25381</v>
      </c>
      <c r="J10991" s="201" t="str">
        <f t="shared" si="343"/>
        <v>9999</v>
      </c>
      <c r="K10991" s="228" t="s">
        <v>23203</v>
      </c>
      <c r="L10991" s="228" t="s">
        <v>23204</v>
      </c>
      <c r="M10991" s="229">
        <v>44806</v>
      </c>
      <c r="N10991" s="227" t="s">
        <v>19903</v>
      </c>
      <c r="O10991" s="243"/>
      <c r="P10991" s="227" t="s">
        <v>19905</v>
      </c>
      <c r="Q10991" s="243"/>
      <c r="S10991" s="354"/>
    </row>
    <row r="10992" spans="1:19" s="245" customFormat="1" ht="13.15" customHeight="1">
      <c r="A10992" s="245" t="str">
        <f t="shared" si="344"/>
        <v>1765349081528036787</v>
      </c>
      <c r="B10992" s="217" t="s">
        <v>19891</v>
      </c>
      <c r="C10992" s="227" t="s">
        <v>25379</v>
      </c>
      <c r="D10992" s="227" t="s">
        <v>3106</v>
      </c>
      <c r="E10992" s="227" t="s">
        <v>25384</v>
      </c>
      <c r="F10992" s="227" t="s">
        <v>3106</v>
      </c>
      <c r="G10992" s="227" t="s">
        <v>3106</v>
      </c>
      <c r="H10992" s="228" t="s">
        <v>19904</v>
      </c>
      <c r="I10992" s="228" t="s">
        <v>25381</v>
      </c>
      <c r="J10992" s="201" t="str">
        <f t="shared" si="343"/>
        <v>9999</v>
      </c>
      <c r="K10992" s="228" t="s">
        <v>23203</v>
      </c>
      <c r="L10992" s="228" t="s">
        <v>23204</v>
      </c>
      <c r="M10992" s="229">
        <v>44806</v>
      </c>
      <c r="N10992" s="227" t="s">
        <v>19903</v>
      </c>
      <c r="O10992" s="243"/>
      <c r="P10992" s="227" t="s">
        <v>19905</v>
      </c>
      <c r="Q10992" s="243"/>
      <c r="S10992" s="354"/>
    </row>
    <row r="10993" spans="1:19" s="245" customFormat="1" ht="13.15" customHeight="1">
      <c r="A10993" s="245" t="str">
        <f t="shared" si="344"/>
        <v>1765349091528036787</v>
      </c>
      <c r="B10993" s="217" t="s">
        <v>19891</v>
      </c>
      <c r="C10993" s="227" t="s">
        <v>25379</v>
      </c>
      <c r="D10993" s="227" t="s">
        <v>3106</v>
      </c>
      <c r="E10993" s="227" t="s">
        <v>25385</v>
      </c>
      <c r="F10993" s="227" t="s">
        <v>3106</v>
      </c>
      <c r="G10993" s="227" t="s">
        <v>3106</v>
      </c>
      <c r="H10993" s="228" t="s">
        <v>19904</v>
      </c>
      <c r="I10993" s="228" t="s">
        <v>25381</v>
      </c>
      <c r="J10993" s="201" t="str">
        <f t="shared" si="343"/>
        <v>9999</v>
      </c>
      <c r="K10993" s="228" t="s">
        <v>23203</v>
      </c>
      <c r="L10993" s="228" t="s">
        <v>23204</v>
      </c>
      <c r="M10993" s="229">
        <v>44806</v>
      </c>
      <c r="N10993" s="227" t="s">
        <v>19903</v>
      </c>
      <c r="O10993" s="243"/>
      <c r="P10993" s="227" t="s">
        <v>19975</v>
      </c>
      <c r="Q10993" s="243"/>
      <c r="S10993" s="354"/>
    </row>
    <row r="10994" spans="1:19" s="245" customFormat="1" ht="13.15" customHeight="1">
      <c r="A10994" s="245" t="str">
        <f t="shared" si="344"/>
        <v>1765349101528036787</v>
      </c>
      <c r="B10994" s="217" t="s">
        <v>19891</v>
      </c>
      <c r="C10994" s="227" t="s">
        <v>25379</v>
      </c>
      <c r="D10994" s="227" t="s">
        <v>3106</v>
      </c>
      <c r="E10994" s="227" t="s">
        <v>25386</v>
      </c>
      <c r="F10994" s="227" t="s">
        <v>3106</v>
      </c>
      <c r="G10994" s="227" t="s">
        <v>3106</v>
      </c>
      <c r="H10994" s="228" t="s">
        <v>19904</v>
      </c>
      <c r="I10994" s="228" t="s">
        <v>25381</v>
      </c>
      <c r="J10994" s="201" t="str">
        <f t="shared" si="343"/>
        <v>9999</v>
      </c>
      <c r="K10994" s="228" t="s">
        <v>23203</v>
      </c>
      <c r="L10994" s="228" t="s">
        <v>23204</v>
      </c>
      <c r="M10994" s="229">
        <v>44806</v>
      </c>
      <c r="N10994" s="227" t="s">
        <v>19903</v>
      </c>
      <c r="O10994" s="243"/>
      <c r="P10994" s="227" t="s">
        <v>19905</v>
      </c>
      <c r="Q10994" s="243"/>
      <c r="S10994" s="354"/>
    </row>
    <row r="10995" spans="1:19" s="245" customFormat="1" ht="13.15" customHeight="1">
      <c r="A10995" s="245" t="str">
        <f t="shared" si="344"/>
        <v>1765349111528036787</v>
      </c>
      <c r="B10995" s="217" t="s">
        <v>19891</v>
      </c>
      <c r="C10995" s="227" t="s">
        <v>25379</v>
      </c>
      <c r="D10995" s="227" t="s">
        <v>3106</v>
      </c>
      <c r="E10995" s="227" t="s">
        <v>25387</v>
      </c>
      <c r="F10995" s="227" t="s">
        <v>3106</v>
      </c>
      <c r="G10995" s="227" t="s">
        <v>3106</v>
      </c>
      <c r="H10995" s="228" t="s">
        <v>19904</v>
      </c>
      <c r="I10995" s="228" t="s">
        <v>25381</v>
      </c>
      <c r="J10995" s="201" t="str">
        <f t="shared" si="343"/>
        <v>9999</v>
      </c>
      <c r="K10995" s="228" t="s">
        <v>23203</v>
      </c>
      <c r="L10995" s="228" t="s">
        <v>23204</v>
      </c>
      <c r="M10995" s="229">
        <v>44806</v>
      </c>
      <c r="N10995" s="227" t="s">
        <v>19903</v>
      </c>
      <c r="O10995" s="243"/>
      <c r="P10995" s="227" t="s">
        <v>19905</v>
      </c>
      <c r="Q10995" s="243"/>
      <c r="S10995" s="354"/>
    </row>
    <row r="10996" spans="1:19" s="245" customFormat="1" ht="13.15" customHeight="1">
      <c r="A10996" s="245" t="str">
        <f t="shared" si="344"/>
        <v>1765349121528036787</v>
      </c>
      <c r="B10996" s="217" t="s">
        <v>19891</v>
      </c>
      <c r="C10996" s="227" t="s">
        <v>25379</v>
      </c>
      <c r="D10996" s="227" t="s">
        <v>3106</v>
      </c>
      <c r="E10996" s="227" t="s">
        <v>25388</v>
      </c>
      <c r="F10996" s="227" t="s">
        <v>3106</v>
      </c>
      <c r="G10996" s="227" t="s">
        <v>3106</v>
      </c>
      <c r="H10996" s="228" t="s">
        <v>19904</v>
      </c>
      <c r="I10996" s="228" t="s">
        <v>25381</v>
      </c>
      <c r="J10996" s="201" t="str">
        <f t="shared" si="343"/>
        <v>9999</v>
      </c>
      <c r="K10996" s="228" t="s">
        <v>23203</v>
      </c>
      <c r="L10996" s="228" t="s">
        <v>23204</v>
      </c>
      <c r="M10996" s="229">
        <v>44806</v>
      </c>
      <c r="N10996" s="227" t="s">
        <v>19903</v>
      </c>
      <c r="O10996" s="243"/>
      <c r="P10996" s="227" t="s">
        <v>19905</v>
      </c>
      <c r="Q10996" s="243"/>
      <c r="S10996" s="354"/>
    </row>
    <row r="10997" spans="1:19" s="245" customFormat="1" ht="13.15" customHeight="1">
      <c r="A10997" s="245" t="str">
        <f t="shared" si="344"/>
        <v>1765349131528036787</v>
      </c>
      <c r="B10997" s="217" t="s">
        <v>19891</v>
      </c>
      <c r="C10997" s="227" t="s">
        <v>25379</v>
      </c>
      <c r="D10997" s="227" t="s">
        <v>3106</v>
      </c>
      <c r="E10997" s="227" t="s">
        <v>25389</v>
      </c>
      <c r="F10997" s="227" t="s">
        <v>3106</v>
      </c>
      <c r="G10997" s="227" t="s">
        <v>3106</v>
      </c>
      <c r="H10997" s="228" t="s">
        <v>19904</v>
      </c>
      <c r="I10997" s="228" t="s">
        <v>25381</v>
      </c>
      <c r="J10997" s="201" t="str">
        <f t="shared" si="343"/>
        <v>9999</v>
      </c>
      <c r="K10997" s="228" t="s">
        <v>23203</v>
      </c>
      <c r="L10997" s="228" t="s">
        <v>23204</v>
      </c>
      <c r="M10997" s="229">
        <v>44806</v>
      </c>
      <c r="N10997" s="227" t="s">
        <v>19903</v>
      </c>
      <c r="O10997" s="243"/>
      <c r="P10997" s="227" t="s">
        <v>19905</v>
      </c>
      <c r="Q10997" s="243"/>
      <c r="S10997" s="354"/>
    </row>
    <row r="10998" spans="1:19" s="245" customFormat="1" ht="13.15" customHeight="1">
      <c r="A10998" s="245" t="str">
        <f t="shared" si="344"/>
        <v>1765349141528036787</v>
      </c>
      <c r="B10998" s="217" t="s">
        <v>19891</v>
      </c>
      <c r="C10998" s="227" t="s">
        <v>25379</v>
      </c>
      <c r="D10998" s="227" t="s">
        <v>3106</v>
      </c>
      <c r="E10998" s="227" t="s">
        <v>25390</v>
      </c>
      <c r="F10998" s="227" t="s">
        <v>3106</v>
      </c>
      <c r="G10998" s="227" t="s">
        <v>3106</v>
      </c>
      <c r="H10998" s="228" t="s">
        <v>19904</v>
      </c>
      <c r="I10998" s="228" t="s">
        <v>25381</v>
      </c>
      <c r="J10998" s="201" t="str">
        <f t="shared" si="343"/>
        <v>9999</v>
      </c>
      <c r="K10998" s="228" t="s">
        <v>23203</v>
      </c>
      <c r="L10998" s="228" t="s">
        <v>23204</v>
      </c>
      <c r="M10998" s="229">
        <v>44806</v>
      </c>
      <c r="N10998" s="227" t="s">
        <v>19903</v>
      </c>
      <c r="O10998" s="243"/>
      <c r="P10998" s="227" t="s">
        <v>19905</v>
      </c>
      <c r="Q10998" s="243"/>
      <c r="S10998" s="354"/>
    </row>
    <row r="10999" spans="1:19" s="245" customFormat="1" ht="13.15" customHeight="1">
      <c r="A10999" s="245" t="str">
        <f t="shared" si="344"/>
        <v>1765349151528036787</v>
      </c>
      <c r="B10999" s="217" t="s">
        <v>19891</v>
      </c>
      <c r="C10999" s="227" t="s">
        <v>25379</v>
      </c>
      <c r="D10999" s="227" t="s">
        <v>3106</v>
      </c>
      <c r="E10999" s="227" t="s">
        <v>25391</v>
      </c>
      <c r="F10999" s="227" t="s">
        <v>3106</v>
      </c>
      <c r="G10999" s="227" t="s">
        <v>3106</v>
      </c>
      <c r="H10999" s="228" t="s">
        <v>19904</v>
      </c>
      <c r="I10999" s="228" t="s">
        <v>25381</v>
      </c>
      <c r="J10999" s="201" t="str">
        <f t="shared" si="343"/>
        <v>9999</v>
      </c>
      <c r="K10999" s="228" t="s">
        <v>23203</v>
      </c>
      <c r="L10999" s="228" t="s">
        <v>23204</v>
      </c>
      <c r="M10999" s="229">
        <v>44806</v>
      </c>
      <c r="N10999" s="227" t="s">
        <v>19903</v>
      </c>
      <c r="O10999" s="243"/>
      <c r="P10999" s="227" t="s">
        <v>19905</v>
      </c>
      <c r="Q10999" s="243"/>
      <c r="S10999" s="354"/>
    </row>
    <row r="11000" spans="1:19" s="245" customFormat="1" ht="13.15" customHeight="1">
      <c r="A11000" s="245" t="str">
        <f t="shared" si="344"/>
        <v>1765349161528036787</v>
      </c>
      <c r="B11000" s="217" t="s">
        <v>19891</v>
      </c>
      <c r="C11000" s="227" t="s">
        <v>25379</v>
      </c>
      <c r="D11000" s="227" t="s">
        <v>3106</v>
      </c>
      <c r="E11000" s="227" t="s">
        <v>25392</v>
      </c>
      <c r="F11000" s="227" t="s">
        <v>3106</v>
      </c>
      <c r="G11000" s="227" t="s">
        <v>3106</v>
      </c>
      <c r="H11000" s="228" t="s">
        <v>19904</v>
      </c>
      <c r="I11000" s="228" t="s">
        <v>25381</v>
      </c>
      <c r="J11000" s="201" t="str">
        <f t="shared" si="343"/>
        <v>9999</v>
      </c>
      <c r="K11000" s="228" t="s">
        <v>23203</v>
      </c>
      <c r="L11000" s="228" t="s">
        <v>23204</v>
      </c>
      <c r="M11000" s="229">
        <v>44806</v>
      </c>
      <c r="N11000" s="227" t="s">
        <v>19903</v>
      </c>
      <c r="O11000" s="243"/>
      <c r="P11000" s="227" t="s">
        <v>19905</v>
      </c>
      <c r="Q11000" s="243"/>
      <c r="S11000" s="354"/>
    </row>
    <row r="11001" spans="1:19" s="245" customFormat="1" ht="13.15" customHeight="1">
      <c r="A11001" s="245" t="str">
        <f t="shared" si="344"/>
        <v>1765349171528036787</v>
      </c>
      <c r="B11001" s="217" t="s">
        <v>19891</v>
      </c>
      <c r="C11001" s="227" t="s">
        <v>25379</v>
      </c>
      <c r="D11001" s="227" t="s">
        <v>3106</v>
      </c>
      <c r="E11001" s="227" t="s">
        <v>25393</v>
      </c>
      <c r="F11001" s="227" t="s">
        <v>3106</v>
      </c>
      <c r="G11001" s="227" t="s">
        <v>3106</v>
      </c>
      <c r="H11001" s="228" t="s">
        <v>19904</v>
      </c>
      <c r="I11001" s="228" t="s">
        <v>25381</v>
      </c>
      <c r="J11001" s="201" t="str">
        <f t="shared" si="343"/>
        <v>9999</v>
      </c>
      <c r="K11001" s="228" t="s">
        <v>23203</v>
      </c>
      <c r="L11001" s="228" t="s">
        <v>23204</v>
      </c>
      <c r="M11001" s="229">
        <v>44806</v>
      </c>
      <c r="N11001" s="227" t="s">
        <v>19903</v>
      </c>
      <c r="O11001" s="243"/>
      <c r="P11001" s="227" t="s">
        <v>19905</v>
      </c>
      <c r="Q11001" s="243"/>
      <c r="S11001" s="354"/>
    </row>
    <row r="11002" spans="1:19" s="245" customFormat="1" ht="13.15" customHeight="1">
      <c r="A11002" s="245" t="str">
        <f t="shared" si="344"/>
        <v>1765349181528036787</v>
      </c>
      <c r="B11002" s="217" t="s">
        <v>19891</v>
      </c>
      <c r="C11002" s="227" t="s">
        <v>25379</v>
      </c>
      <c r="D11002" s="227" t="s">
        <v>3106</v>
      </c>
      <c r="E11002" s="227" t="s">
        <v>25394</v>
      </c>
      <c r="F11002" s="227" t="s">
        <v>3106</v>
      </c>
      <c r="G11002" s="227" t="s">
        <v>3106</v>
      </c>
      <c r="H11002" s="228" t="s">
        <v>19904</v>
      </c>
      <c r="I11002" s="228" t="s">
        <v>25381</v>
      </c>
      <c r="J11002" s="201" t="str">
        <f t="shared" si="343"/>
        <v>9999</v>
      </c>
      <c r="K11002" s="228" t="s">
        <v>23203</v>
      </c>
      <c r="L11002" s="228" t="s">
        <v>23204</v>
      </c>
      <c r="M11002" s="229">
        <v>44806</v>
      </c>
      <c r="N11002" s="227" t="s">
        <v>19903</v>
      </c>
      <c r="O11002" s="243"/>
      <c r="P11002" s="227" t="s">
        <v>19905</v>
      </c>
      <c r="Q11002" s="243"/>
      <c r="S11002" s="354"/>
    </row>
    <row r="11003" spans="1:19" s="245" customFormat="1" ht="13.15" customHeight="1">
      <c r="A11003" s="245" t="str">
        <f t="shared" si="344"/>
        <v>1765349191528036787</v>
      </c>
      <c r="B11003" s="217" t="s">
        <v>19891</v>
      </c>
      <c r="C11003" s="227" t="s">
        <v>25379</v>
      </c>
      <c r="D11003" s="227" t="s">
        <v>3106</v>
      </c>
      <c r="E11003" s="227" t="s">
        <v>25395</v>
      </c>
      <c r="F11003" s="227" t="s">
        <v>3106</v>
      </c>
      <c r="G11003" s="227" t="s">
        <v>3106</v>
      </c>
      <c r="H11003" s="228" t="s">
        <v>19904</v>
      </c>
      <c r="I11003" s="228" t="s">
        <v>25381</v>
      </c>
      <c r="J11003" s="201" t="str">
        <f t="shared" si="343"/>
        <v>9999</v>
      </c>
      <c r="K11003" s="228" t="s">
        <v>23203</v>
      </c>
      <c r="L11003" s="228" t="s">
        <v>23204</v>
      </c>
      <c r="M11003" s="229">
        <v>44806</v>
      </c>
      <c r="N11003" s="227" t="s">
        <v>19903</v>
      </c>
      <c r="O11003" s="243"/>
      <c r="P11003" s="227" t="s">
        <v>19905</v>
      </c>
      <c r="Q11003" s="243"/>
      <c r="S11003" s="354"/>
    </row>
    <row r="11004" spans="1:19" s="245" customFormat="1" ht="13.15" customHeight="1">
      <c r="A11004" s="245" t="str">
        <f t="shared" si="344"/>
        <v>1765349201528036787</v>
      </c>
      <c r="B11004" s="217" t="s">
        <v>19891</v>
      </c>
      <c r="C11004" s="227" t="s">
        <v>25379</v>
      </c>
      <c r="D11004" s="227" t="s">
        <v>3106</v>
      </c>
      <c r="E11004" s="227" t="s">
        <v>25396</v>
      </c>
      <c r="F11004" s="227" t="s">
        <v>3106</v>
      </c>
      <c r="G11004" s="227" t="s">
        <v>3106</v>
      </c>
      <c r="H11004" s="228" t="s">
        <v>19904</v>
      </c>
      <c r="I11004" s="228" t="s">
        <v>25381</v>
      </c>
      <c r="J11004" s="201" t="str">
        <f t="shared" si="343"/>
        <v>9999</v>
      </c>
      <c r="K11004" s="228" t="s">
        <v>23203</v>
      </c>
      <c r="L11004" s="228" t="s">
        <v>23204</v>
      </c>
      <c r="M11004" s="229">
        <v>44806</v>
      </c>
      <c r="N11004" s="227" t="s">
        <v>19903</v>
      </c>
      <c r="O11004" s="243"/>
      <c r="P11004" s="227" t="s">
        <v>19905</v>
      </c>
      <c r="Q11004" s="243"/>
      <c r="S11004" s="354"/>
    </row>
    <row r="11005" spans="1:19" s="245" customFormat="1" ht="13.15" customHeight="1">
      <c r="A11005" s="245" t="str">
        <f t="shared" si="344"/>
        <v>1765349211528036787</v>
      </c>
      <c r="B11005" s="217" t="s">
        <v>19891</v>
      </c>
      <c r="C11005" s="227" t="s">
        <v>25379</v>
      </c>
      <c r="D11005" s="227" t="s">
        <v>3106</v>
      </c>
      <c r="E11005" s="227" t="s">
        <v>25397</v>
      </c>
      <c r="F11005" s="227" t="s">
        <v>3106</v>
      </c>
      <c r="G11005" s="227" t="s">
        <v>3106</v>
      </c>
      <c r="H11005" s="228" t="s">
        <v>19904</v>
      </c>
      <c r="I11005" s="228" t="s">
        <v>25381</v>
      </c>
      <c r="J11005" s="201" t="str">
        <f t="shared" si="343"/>
        <v>9999</v>
      </c>
      <c r="K11005" s="228" t="s">
        <v>23203</v>
      </c>
      <c r="L11005" s="228" t="s">
        <v>23204</v>
      </c>
      <c r="M11005" s="229">
        <v>44806</v>
      </c>
      <c r="N11005" s="227" t="s">
        <v>19903</v>
      </c>
      <c r="O11005" s="243"/>
      <c r="P11005" s="227" t="s">
        <v>19905</v>
      </c>
      <c r="Q11005" s="243"/>
      <c r="S11005" s="354"/>
    </row>
    <row r="11006" spans="1:19" s="245" customFormat="1" ht="13.15" customHeight="1">
      <c r="A11006" s="245" t="str">
        <f t="shared" si="344"/>
        <v>1765349221528036787</v>
      </c>
      <c r="B11006" s="217" t="s">
        <v>19891</v>
      </c>
      <c r="C11006" s="227" t="s">
        <v>25379</v>
      </c>
      <c r="D11006" s="227" t="s">
        <v>3106</v>
      </c>
      <c r="E11006" s="227" t="s">
        <v>25398</v>
      </c>
      <c r="F11006" s="227" t="s">
        <v>3106</v>
      </c>
      <c r="G11006" s="227" t="s">
        <v>3106</v>
      </c>
      <c r="H11006" s="228" t="s">
        <v>19904</v>
      </c>
      <c r="I11006" s="228" t="s">
        <v>25381</v>
      </c>
      <c r="J11006" s="201" t="str">
        <f t="shared" si="343"/>
        <v>9999</v>
      </c>
      <c r="K11006" s="228" t="s">
        <v>23203</v>
      </c>
      <c r="L11006" s="228" t="s">
        <v>23204</v>
      </c>
      <c r="M11006" s="229">
        <v>44806</v>
      </c>
      <c r="N11006" s="227" t="s">
        <v>19903</v>
      </c>
      <c r="O11006" s="243"/>
      <c r="P11006" s="227" t="s">
        <v>19905</v>
      </c>
      <c r="Q11006" s="243"/>
      <c r="S11006" s="354"/>
    </row>
    <row r="11007" spans="1:19" s="245" customFormat="1" ht="13.15" customHeight="1">
      <c r="A11007" s="245" t="str">
        <f t="shared" si="344"/>
        <v>1765349231528036787</v>
      </c>
      <c r="B11007" s="217" t="s">
        <v>19891</v>
      </c>
      <c r="C11007" s="227" t="s">
        <v>25379</v>
      </c>
      <c r="D11007" s="227" t="s">
        <v>3106</v>
      </c>
      <c r="E11007" s="227" t="s">
        <v>25399</v>
      </c>
      <c r="F11007" s="227" t="s">
        <v>3106</v>
      </c>
      <c r="G11007" s="227" t="s">
        <v>3106</v>
      </c>
      <c r="H11007" s="228" t="s">
        <v>19904</v>
      </c>
      <c r="I11007" s="228" t="s">
        <v>25381</v>
      </c>
      <c r="J11007" s="201" t="str">
        <f t="shared" si="343"/>
        <v>9999</v>
      </c>
      <c r="K11007" s="228" t="s">
        <v>23203</v>
      </c>
      <c r="L11007" s="228" t="s">
        <v>23204</v>
      </c>
      <c r="M11007" s="229">
        <v>44806</v>
      </c>
      <c r="N11007" s="227" t="s">
        <v>19903</v>
      </c>
      <c r="O11007" s="243"/>
      <c r="P11007" s="227" t="s">
        <v>19975</v>
      </c>
      <c r="Q11007" s="243"/>
      <c r="S11007" s="354"/>
    </row>
    <row r="11008" spans="1:19" s="245" customFormat="1" ht="13.15" customHeight="1">
      <c r="A11008" s="245" t="str">
        <f t="shared" si="344"/>
        <v>1765349241528036787</v>
      </c>
      <c r="B11008" s="217" t="s">
        <v>19891</v>
      </c>
      <c r="C11008" s="227" t="s">
        <v>25379</v>
      </c>
      <c r="D11008" s="227" t="s">
        <v>3106</v>
      </c>
      <c r="E11008" s="227" t="s">
        <v>25400</v>
      </c>
      <c r="F11008" s="227" t="s">
        <v>3106</v>
      </c>
      <c r="G11008" s="227" t="s">
        <v>3106</v>
      </c>
      <c r="H11008" s="228" t="s">
        <v>19904</v>
      </c>
      <c r="I11008" s="228" t="s">
        <v>25381</v>
      </c>
      <c r="J11008" s="201" t="str">
        <f t="shared" si="343"/>
        <v>9999</v>
      </c>
      <c r="K11008" s="228" t="s">
        <v>23203</v>
      </c>
      <c r="L11008" s="228" t="s">
        <v>23204</v>
      </c>
      <c r="M11008" s="229">
        <v>44806</v>
      </c>
      <c r="N11008" s="227" t="s">
        <v>19903</v>
      </c>
      <c r="O11008" s="243"/>
      <c r="P11008" s="227" t="s">
        <v>19905</v>
      </c>
      <c r="Q11008" s="243"/>
      <c r="S11008" s="354"/>
    </row>
    <row r="11009" spans="1:19" s="245" customFormat="1" ht="13.15" customHeight="1">
      <c r="A11009" s="245" t="str">
        <f t="shared" si="344"/>
        <v>1765349251528036787</v>
      </c>
      <c r="B11009" s="217" t="s">
        <v>19891</v>
      </c>
      <c r="C11009" s="227" t="s">
        <v>25379</v>
      </c>
      <c r="D11009" s="227" t="s">
        <v>3106</v>
      </c>
      <c r="E11009" s="227" t="s">
        <v>25401</v>
      </c>
      <c r="F11009" s="227" t="s">
        <v>3106</v>
      </c>
      <c r="G11009" s="227" t="s">
        <v>3106</v>
      </c>
      <c r="H11009" s="228" t="s">
        <v>19904</v>
      </c>
      <c r="I11009" s="228" t="s">
        <v>25381</v>
      </c>
      <c r="J11009" s="201" t="str">
        <f t="shared" si="343"/>
        <v>9999</v>
      </c>
      <c r="K11009" s="228" t="s">
        <v>23203</v>
      </c>
      <c r="L11009" s="228" t="s">
        <v>23204</v>
      </c>
      <c r="M11009" s="229">
        <v>44806</v>
      </c>
      <c r="N11009" s="227" t="s">
        <v>19903</v>
      </c>
      <c r="O11009" s="243"/>
      <c r="P11009" s="227" t="s">
        <v>19905</v>
      </c>
      <c r="Q11009" s="243"/>
      <c r="S11009" s="354"/>
    </row>
    <row r="11010" spans="1:19" s="245" customFormat="1" ht="13.15" customHeight="1">
      <c r="A11010" s="245" t="str">
        <f t="shared" si="344"/>
        <v>2171936011528268166</v>
      </c>
      <c r="B11010" s="217" t="s">
        <v>19891</v>
      </c>
      <c r="C11010" s="227" t="s">
        <v>25402</v>
      </c>
      <c r="D11010" s="227" t="s">
        <v>3106</v>
      </c>
      <c r="E11010" s="227" t="s">
        <v>25403</v>
      </c>
      <c r="F11010" s="227" t="s">
        <v>3106</v>
      </c>
      <c r="G11010" s="227" t="s">
        <v>3106</v>
      </c>
      <c r="H11010" s="228" t="s">
        <v>19904</v>
      </c>
      <c r="I11010" s="228" t="s">
        <v>25404</v>
      </c>
      <c r="J11010" s="201" t="str">
        <f t="shared" si="343"/>
        <v>9999</v>
      </c>
      <c r="K11010" s="228" t="s">
        <v>23203</v>
      </c>
      <c r="L11010" s="228" t="s">
        <v>23204</v>
      </c>
      <c r="M11010" s="229">
        <v>44806</v>
      </c>
      <c r="N11010" s="227" t="s">
        <v>19903</v>
      </c>
      <c r="O11010" s="243"/>
      <c r="P11010" s="227" t="s">
        <v>19975</v>
      </c>
      <c r="Q11010" s="243"/>
      <c r="S11010" s="354"/>
    </row>
    <row r="11011" spans="1:19" s="245" customFormat="1" ht="13.15" customHeight="1">
      <c r="A11011" s="245" t="str">
        <f t="shared" si="344"/>
        <v>2171936021528268166</v>
      </c>
      <c r="B11011" s="217" t="s">
        <v>19891</v>
      </c>
      <c r="C11011" s="227" t="s">
        <v>25402</v>
      </c>
      <c r="D11011" s="227" t="s">
        <v>3106</v>
      </c>
      <c r="E11011" s="227" t="s">
        <v>25405</v>
      </c>
      <c r="F11011" s="227" t="s">
        <v>3106</v>
      </c>
      <c r="G11011" s="227" t="s">
        <v>3106</v>
      </c>
      <c r="H11011" s="228" t="s">
        <v>19904</v>
      </c>
      <c r="I11011" s="228" t="s">
        <v>25404</v>
      </c>
      <c r="J11011" s="201" t="str">
        <f t="shared" ref="J11011:J11074" si="345">B11011</f>
        <v>9999</v>
      </c>
      <c r="K11011" s="228" t="s">
        <v>23203</v>
      </c>
      <c r="L11011" s="228" t="s">
        <v>23204</v>
      </c>
      <c r="M11011" s="229">
        <v>44806</v>
      </c>
      <c r="N11011" s="227" t="s">
        <v>19903</v>
      </c>
      <c r="O11011" s="243"/>
      <c r="P11011" s="227" t="s">
        <v>19975</v>
      </c>
      <c r="Q11011" s="243"/>
      <c r="S11011" s="354"/>
    </row>
    <row r="11012" spans="1:19" s="245" customFormat="1" ht="13.15" customHeight="1">
      <c r="A11012" s="245" t="str">
        <f t="shared" si="344"/>
        <v>2171936031528268166</v>
      </c>
      <c r="B11012" s="217" t="s">
        <v>19891</v>
      </c>
      <c r="C11012" s="227" t="s">
        <v>25402</v>
      </c>
      <c r="D11012" s="227" t="s">
        <v>3106</v>
      </c>
      <c r="E11012" s="227" t="s">
        <v>25406</v>
      </c>
      <c r="F11012" s="227" t="s">
        <v>3106</v>
      </c>
      <c r="G11012" s="227" t="s">
        <v>3106</v>
      </c>
      <c r="H11012" s="228" t="s">
        <v>19904</v>
      </c>
      <c r="I11012" s="228" t="s">
        <v>25404</v>
      </c>
      <c r="J11012" s="201" t="str">
        <f t="shared" si="345"/>
        <v>9999</v>
      </c>
      <c r="K11012" s="228" t="s">
        <v>23203</v>
      </c>
      <c r="L11012" s="228" t="s">
        <v>23204</v>
      </c>
      <c r="M11012" s="229">
        <v>44806</v>
      </c>
      <c r="N11012" s="227" t="s">
        <v>19903</v>
      </c>
      <c r="O11012" s="243"/>
      <c r="P11012" s="227" t="s">
        <v>19975</v>
      </c>
      <c r="Q11012" s="243"/>
      <c r="S11012" s="354"/>
    </row>
    <row r="11013" spans="1:19" s="245" customFormat="1" ht="13.15" customHeight="1">
      <c r="A11013" s="245" t="str">
        <f t="shared" si="344"/>
        <v>2171936041528268166</v>
      </c>
      <c r="B11013" s="217" t="s">
        <v>19891</v>
      </c>
      <c r="C11013" s="227" t="s">
        <v>25402</v>
      </c>
      <c r="D11013" s="227" t="s">
        <v>3106</v>
      </c>
      <c r="E11013" s="227" t="s">
        <v>25407</v>
      </c>
      <c r="F11013" s="227" t="s">
        <v>3106</v>
      </c>
      <c r="G11013" s="227" t="s">
        <v>3106</v>
      </c>
      <c r="H11013" s="228" t="s">
        <v>19904</v>
      </c>
      <c r="I11013" s="228" t="s">
        <v>25404</v>
      </c>
      <c r="J11013" s="201" t="str">
        <f t="shared" si="345"/>
        <v>9999</v>
      </c>
      <c r="K11013" s="228" t="s">
        <v>23203</v>
      </c>
      <c r="L11013" s="228" t="s">
        <v>23204</v>
      </c>
      <c r="M11013" s="229">
        <v>44806</v>
      </c>
      <c r="N11013" s="227" t="s">
        <v>19903</v>
      </c>
      <c r="O11013" s="243"/>
      <c r="P11013" s="227" t="s">
        <v>19975</v>
      </c>
      <c r="Q11013" s="243"/>
      <c r="S11013" s="354"/>
    </row>
    <row r="11014" spans="1:19" s="245" customFormat="1" ht="13.15" customHeight="1">
      <c r="A11014" s="245" t="str">
        <f t="shared" si="344"/>
        <v>2171936051528268166</v>
      </c>
      <c r="B11014" s="217" t="s">
        <v>19891</v>
      </c>
      <c r="C11014" s="227" t="s">
        <v>25402</v>
      </c>
      <c r="D11014" s="227" t="s">
        <v>3106</v>
      </c>
      <c r="E11014" s="227" t="s">
        <v>25408</v>
      </c>
      <c r="F11014" s="227" t="s">
        <v>3106</v>
      </c>
      <c r="G11014" s="227" t="s">
        <v>3106</v>
      </c>
      <c r="H11014" s="228" t="s">
        <v>19904</v>
      </c>
      <c r="I11014" s="228" t="s">
        <v>25404</v>
      </c>
      <c r="J11014" s="201" t="str">
        <f t="shared" si="345"/>
        <v>9999</v>
      </c>
      <c r="K11014" s="228" t="s">
        <v>23203</v>
      </c>
      <c r="L11014" s="228" t="s">
        <v>23204</v>
      </c>
      <c r="M11014" s="229">
        <v>44806</v>
      </c>
      <c r="N11014" s="227" t="s">
        <v>19903</v>
      </c>
      <c r="O11014" s="243"/>
      <c r="P11014" s="227" t="s">
        <v>19975</v>
      </c>
      <c r="Q11014" s="243"/>
      <c r="S11014" s="354"/>
    </row>
    <row r="11015" spans="1:19" s="245" customFormat="1" ht="13.15" customHeight="1">
      <c r="A11015" s="245" t="str">
        <f t="shared" si="344"/>
        <v>2171936061528268166</v>
      </c>
      <c r="B11015" s="217" t="s">
        <v>19891</v>
      </c>
      <c r="C11015" s="227" t="s">
        <v>25402</v>
      </c>
      <c r="D11015" s="227" t="s">
        <v>3106</v>
      </c>
      <c r="E11015" s="227" t="s">
        <v>25409</v>
      </c>
      <c r="F11015" s="227" t="s">
        <v>3106</v>
      </c>
      <c r="G11015" s="227" t="s">
        <v>3106</v>
      </c>
      <c r="H11015" s="228" t="s">
        <v>19904</v>
      </c>
      <c r="I11015" s="228" t="s">
        <v>25404</v>
      </c>
      <c r="J11015" s="201" t="str">
        <f t="shared" si="345"/>
        <v>9999</v>
      </c>
      <c r="K11015" s="228" t="s">
        <v>23203</v>
      </c>
      <c r="L11015" s="228" t="s">
        <v>23204</v>
      </c>
      <c r="M11015" s="229">
        <v>44806</v>
      </c>
      <c r="N11015" s="227" t="s">
        <v>19903</v>
      </c>
      <c r="O11015" s="243"/>
      <c r="P11015" s="227" t="s">
        <v>19975</v>
      </c>
      <c r="Q11015" s="243"/>
      <c r="S11015" s="354"/>
    </row>
    <row r="11016" spans="1:19" s="245" customFormat="1" ht="13.15" customHeight="1">
      <c r="A11016" s="245" t="str">
        <f t="shared" si="344"/>
        <v>2171936071528268166</v>
      </c>
      <c r="B11016" s="217" t="s">
        <v>19891</v>
      </c>
      <c r="C11016" s="227" t="s">
        <v>25402</v>
      </c>
      <c r="D11016" s="227" t="s">
        <v>3106</v>
      </c>
      <c r="E11016" s="227" t="s">
        <v>25410</v>
      </c>
      <c r="F11016" s="227" t="s">
        <v>3106</v>
      </c>
      <c r="G11016" s="227" t="s">
        <v>3106</v>
      </c>
      <c r="H11016" s="228" t="s">
        <v>19904</v>
      </c>
      <c r="I11016" s="228" t="s">
        <v>25404</v>
      </c>
      <c r="J11016" s="201" t="str">
        <f t="shared" si="345"/>
        <v>9999</v>
      </c>
      <c r="K11016" s="228" t="s">
        <v>23203</v>
      </c>
      <c r="L11016" s="228" t="s">
        <v>23204</v>
      </c>
      <c r="M11016" s="229">
        <v>44806</v>
      </c>
      <c r="N11016" s="227" t="s">
        <v>19903</v>
      </c>
      <c r="O11016" s="243"/>
      <c r="P11016" s="227" t="s">
        <v>19975</v>
      </c>
      <c r="Q11016" s="243"/>
      <c r="S11016" s="354"/>
    </row>
    <row r="11017" spans="1:19" s="245" customFormat="1" ht="13.15" customHeight="1">
      <c r="A11017" s="245" t="str">
        <f t="shared" si="344"/>
        <v>0402463011538166947</v>
      </c>
      <c r="B11017" s="217" t="s">
        <v>19891</v>
      </c>
      <c r="C11017" s="227" t="s">
        <v>25411</v>
      </c>
      <c r="D11017" s="227" t="s">
        <v>3106</v>
      </c>
      <c r="E11017" s="227" t="s">
        <v>25412</v>
      </c>
      <c r="F11017" s="227" t="s">
        <v>3106</v>
      </c>
      <c r="G11017" s="227" t="s">
        <v>3106</v>
      </c>
      <c r="H11017" s="228" t="s">
        <v>19904</v>
      </c>
      <c r="I11017" s="228" t="s">
        <v>25413</v>
      </c>
      <c r="J11017" s="201" t="str">
        <f t="shared" si="345"/>
        <v>9999</v>
      </c>
      <c r="K11017" s="228" t="s">
        <v>23203</v>
      </c>
      <c r="L11017" s="228" t="s">
        <v>23204</v>
      </c>
      <c r="M11017" s="229">
        <v>44806</v>
      </c>
      <c r="N11017" s="227" t="s">
        <v>19903</v>
      </c>
      <c r="O11017" s="243"/>
      <c r="P11017" s="227" t="s">
        <v>19905</v>
      </c>
      <c r="Q11017" s="243"/>
      <c r="S11017" s="354"/>
    </row>
    <row r="11018" spans="1:19" s="245" customFormat="1" ht="13.15" customHeight="1">
      <c r="A11018" s="245" t="str">
        <f t="shared" si="344"/>
        <v>0402463031538166947</v>
      </c>
      <c r="B11018" s="217" t="s">
        <v>19891</v>
      </c>
      <c r="C11018" s="227" t="s">
        <v>25411</v>
      </c>
      <c r="D11018" s="227" t="s">
        <v>3106</v>
      </c>
      <c r="E11018" s="227" t="s">
        <v>25414</v>
      </c>
      <c r="F11018" s="227" t="s">
        <v>3106</v>
      </c>
      <c r="G11018" s="227" t="s">
        <v>3106</v>
      </c>
      <c r="H11018" s="228" t="s">
        <v>19904</v>
      </c>
      <c r="I11018" s="228" t="s">
        <v>25413</v>
      </c>
      <c r="J11018" s="201" t="str">
        <f t="shared" si="345"/>
        <v>9999</v>
      </c>
      <c r="K11018" s="228" t="s">
        <v>23203</v>
      </c>
      <c r="L11018" s="228" t="s">
        <v>23204</v>
      </c>
      <c r="M11018" s="229">
        <v>44806</v>
      </c>
      <c r="N11018" s="227" t="s">
        <v>19903</v>
      </c>
      <c r="O11018" s="243"/>
      <c r="P11018" s="227" t="s">
        <v>19905</v>
      </c>
      <c r="Q11018" s="243"/>
      <c r="S11018" s="354"/>
    </row>
    <row r="11019" spans="1:19" s="245" customFormat="1" ht="13.15" customHeight="1">
      <c r="A11019" s="245" t="str">
        <f t="shared" si="344"/>
        <v>3205486011538403068</v>
      </c>
      <c r="B11019" s="217" t="s">
        <v>19891</v>
      </c>
      <c r="C11019" s="227" t="s">
        <v>25415</v>
      </c>
      <c r="D11019" s="227" t="s">
        <v>3106</v>
      </c>
      <c r="E11019" s="227" t="s">
        <v>25416</v>
      </c>
      <c r="F11019" s="227" t="s">
        <v>3106</v>
      </c>
      <c r="G11019" s="227" t="s">
        <v>3106</v>
      </c>
      <c r="H11019" s="228" t="s">
        <v>23524</v>
      </c>
      <c r="I11019" s="228" t="s">
        <v>25417</v>
      </c>
      <c r="J11019" s="201" t="str">
        <f t="shared" si="345"/>
        <v>9999</v>
      </c>
      <c r="K11019" s="228" t="s">
        <v>23203</v>
      </c>
      <c r="L11019" s="228" t="s">
        <v>23204</v>
      </c>
      <c r="M11019" s="229">
        <v>44806</v>
      </c>
      <c r="N11019" s="227" t="s">
        <v>23526</v>
      </c>
      <c r="O11019" s="243"/>
      <c r="P11019" s="227" t="s">
        <v>23527</v>
      </c>
      <c r="Q11019" s="243"/>
      <c r="S11019" s="354"/>
    </row>
    <row r="11020" spans="1:19" s="245" customFormat="1" ht="13.15" customHeight="1">
      <c r="A11020" s="245" t="str">
        <f t="shared" si="344"/>
        <v>3205486021538403068</v>
      </c>
      <c r="B11020" s="217" t="s">
        <v>19891</v>
      </c>
      <c r="C11020" s="227" t="s">
        <v>25415</v>
      </c>
      <c r="D11020" s="227" t="s">
        <v>3106</v>
      </c>
      <c r="E11020" s="227" t="s">
        <v>25418</v>
      </c>
      <c r="F11020" s="227" t="s">
        <v>3106</v>
      </c>
      <c r="G11020" s="227" t="s">
        <v>3106</v>
      </c>
      <c r="H11020" s="228" t="s">
        <v>23524</v>
      </c>
      <c r="I11020" s="228" t="s">
        <v>25417</v>
      </c>
      <c r="J11020" s="201" t="str">
        <f t="shared" si="345"/>
        <v>9999</v>
      </c>
      <c r="K11020" s="228" t="s">
        <v>23203</v>
      </c>
      <c r="L11020" s="228" t="s">
        <v>23204</v>
      </c>
      <c r="M11020" s="229">
        <v>44806</v>
      </c>
      <c r="N11020" s="227" t="s">
        <v>23526</v>
      </c>
      <c r="O11020" s="243"/>
      <c r="P11020" s="227" t="s">
        <v>23527</v>
      </c>
      <c r="Q11020" s="243"/>
      <c r="S11020" s="354"/>
    </row>
    <row r="11021" spans="1:19" s="245" customFormat="1" ht="13.15" customHeight="1">
      <c r="A11021" s="245" t="str">
        <f t="shared" si="344"/>
        <v>3868457011538457239</v>
      </c>
      <c r="B11021" s="217" t="s">
        <v>19891</v>
      </c>
      <c r="C11021" s="227" t="s">
        <v>25419</v>
      </c>
      <c r="D11021" s="227" t="s">
        <v>3106</v>
      </c>
      <c r="E11021" s="227" t="s">
        <v>25420</v>
      </c>
      <c r="F11021" s="227" t="s">
        <v>3106</v>
      </c>
      <c r="G11021" s="227" t="s">
        <v>3106</v>
      </c>
      <c r="H11021" s="228" t="s">
        <v>19904</v>
      </c>
      <c r="I11021" s="228" t="s">
        <v>25421</v>
      </c>
      <c r="J11021" s="201" t="str">
        <f t="shared" si="345"/>
        <v>9999</v>
      </c>
      <c r="K11021" s="228" t="s">
        <v>23203</v>
      </c>
      <c r="L11021" s="228" t="s">
        <v>23204</v>
      </c>
      <c r="M11021" s="229">
        <v>44806</v>
      </c>
      <c r="N11021" s="227" t="s">
        <v>19903</v>
      </c>
      <c r="O11021" s="243"/>
      <c r="P11021" s="227" t="s">
        <v>19905</v>
      </c>
      <c r="Q11021" s="243"/>
      <c r="S11021" s="354"/>
    </row>
    <row r="11022" spans="1:19" s="245" customFormat="1" ht="13.15" customHeight="1">
      <c r="A11022" s="245" t="str">
        <f t="shared" si="344"/>
        <v>3868457021538457239</v>
      </c>
      <c r="B11022" s="217" t="s">
        <v>19891</v>
      </c>
      <c r="C11022" s="227" t="s">
        <v>25419</v>
      </c>
      <c r="D11022" s="227" t="s">
        <v>3106</v>
      </c>
      <c r="E11022" s="227" t="s">
        <v>25422</v>
      </c>
      <c r="F11022" s="227" t="s">
        <v>3106</v>
      </c>
      <c r="G11022" s="227" t="s">
        <v>3106</v>
      </c>
      <c r="H11022" s="228" t="s">
        <v>19904</v>
      </c>
      <c r="I11022" s="228" t="s">
        <v>25421</v>
      </c>
      <c r="J11022" s="201" t="str">
        <f t="shared" si="345"/>
        <v>9999</v>
      </c>
      <c r="K11022" s="228" t="s">
        <v>23203</v>
      </c>
      <c r="L11022" s="228" t="s">
        <v>23204</v>
      </c>
      <c r="M11022" s="229">
        <v>44806</v>
      </c>
      <c r="N11022" s="227" t="s">
        <v>19903</v>
      </c>
      <c r="O11022" s="243"/>
      <c r="P11022" s="227" t="s">
        <v>19905</v>
      </c>
      <c r="Q11022" s="243"/>
      <c r="S11022" s="354"/>
    </row>
    <row r="11023" spans="1:19" s="245" customFormat="1" ht="13.15" customHeight="1">
      <c r="A11023" s="245" t="str">
        <f t="shared" si="344"/>
        <v>3671117011538524723</v>
      </c>
      <c r="B11023" s="217" t="s">
        <v>19891</v>
      </c>
      <c r="C11023" s="227" t="s">
        <v>25423</v>
      </c>
      <c r="D11023" s="227" t="s">
        <v>3106</v>
      </c>
      <c r="E11023" s="227" t="s">
        <v>25424</v>
      </c>
      <c r="F11023" s="227" t="s">
        <v>3106</v>
      </c>
      <c r="G11023" s="227" t="s">
        <v>3106</v>
      </c>
      <c r="H11023" s="228" t="s">
        <v>23501</v>
      </c>
      <c r="I11023" s="228" t="s">
        <v>25425</v>
      </c>
      <c r="J11023" s="201" t="str">
        <f t="shared" si="345"/>
        <v>9999</v>
      </c>
      <c r="K11023" s="228" t="s">
        <v>23203</v>
      </c>
      <c r="L11023" s="228" t="s">
        <v>23204</v>
      </c>
      <c r="M11023" s="229">
        <v>44806</v>
      </c>
      <c r="N11023" s="227" t="s">
        <v>20211</v>
      </c>
      <c r="O11023" s="243"/>
      <c r="P11023" s="227" t="s">
        <v>23760</v>
      </c>
      <c r="Q11023" s="243"/>
      <c r="S11023" s="354"/>
    </row>
    <row r="11024" spans="1:19" s="245" customFormat="1" ht="13.15" customHeight="1">
      <c r="A11024" s="245" t="str">
        <f t="shared" si="344"/>
        <v>3671117021538524723</v>
      </c>
      <c r="B11024" s="217" t="s">
        <v>19891</v>
      </c>
      <c r="C11024" s="227" t="s">
        <v>25423</v>
      </c>
      <c r="D11024" s="227" t="s">
        <v>3106</v>
      </c>
      <c r="E11024" s="227" t="s">
        <v>25426</v>
      </c>
      <c r="F11024" s="227" t="s">
        <v>3106</v>
      </c>
      <c r="G11024" s="227" t="s">
        <v>3106</v>
      </c>
      <c r="H11024" s="228" t="s">
        <v>23501</v>
      </c>
      <c r="I11024" s="228" t="s">
        <v>25425</v>
      </c>
      <c r="J11024" s="201" t="str">
        <f t="shared" si="345"/>
        <v>9999</v>
      </c>
      <c r="K11024" s="228" t="s">
        <v>23203</v>
      </c>
      <c r="L11024" s="228" t="s">
        <v>23204</v>
      </c>
      <c r="M11024" s="229">
        <v>44806</v>
      </c>
      <c r="N11024" s="227" t="s">
        <v>20211</v>
      </c>
      <c r="O11024" s="243"/>
      <c r="P11024" s="227" t="s">
        <v>23760</v>
      </c>
      <c r="Q11024" s="243"/>
      <c r="S11024" s="354"/>
    </row>
    <row r="11025" spans="1:19" s="245" customFormat="1" ht="13.15" customHeight="1">
      <c r="A11025" s="245" t="str">
        <f t="shared" si="344"/>
        <v>3671117031538524723</v>
      </c>
      <c r="B11025" s="217" t="s">
        <v>19891</v>
      </c>
      <c r="C11025" s="227" t="s">
        <v>25423</v>
      </c>
      <c r="D11025" s="227" t="s">
        <v>3106</v>
      </c>
      <c r="E11025" s="227" t="s">
        <v>25427</v>
      </c>
      <c r="F11025" s="227" t="s">
        <v>3106</v>
      </c>
      <c r="G11025" s="227" t="s">
        <v>3106</v>
      </c>
      <c r="H11025" s="228" t="s">
        <v>23501</v>
      </c>
      <c r="I11025" s="228" t="s">
        <v>25425</v>
      </c>
      <c r="J11025" s="201" t="str">
        <f t="shared" si="345"/>
        <v>9999</v>
      </c>
      <c r="K11025" s="228" t="s">
        <v>23203</v>
      </c>
      <c r="L11025" s="228" t="s">
        <v>23204</v>
      </c>
      <c r="M11025" s="229">
        <v>44806</v>
      </c>
      <c r="N11025" s="227" t="s">
        <v>20211</v>
      </c>
      <c r="O11025" s="243"/>
      <c r="P11025" s="227" t="s">
        <v>23760</v>
      </c>
      <c r="Q11025" s="243"/>
      <c r="S11025" s="354"/>
    </row>
    <row r="11026" spans="1:19" s="245" customFormat="1" ht="13.15" customHeight="1">
      <c r="A11026" s="245" t="str">
        <f t="shared" si="344"/>
        <v>3671117041538524723</v>
      </c>
      <c r="B11026" s="217" t="s">
        <v>19891</v>
      </c>
      <c r="C11026" s="227" t="s">
        <v>25423</v>
      </c>
      <c r="D11026" s="227" t="s">
        <v>3106</v>
      </c>
      <c r="E11026" s="227" t="s">
        <v>25428</v>
      </c>
      <c r="F11026" s="227" t="s">
        <v>3106</v>
      </c>
      <c r="G11026" s="227" t="s">
        <v>3106</v>
      </c>
      <c r="H11026" s="228" t="s">
        <v>23501</v>
      </c>
      <c r="I11026" s="228" t="s">
        <v>25425</v>
      </c>
      <c r="J11026" s="201" t="str">
        <f t="shared" si="345"/>
        <v>9999</v>
      </c>
      <c r="K11026" s="228" t="s">
        <v>23203</v>
      </c>
      <c r="L11026" s="228" t="s">
        <v>23204</v>
      </c>
      <c r="M11026" s="229">
        <v>44806</v>
      </c>
      <c r="N11026" s="227" t="s">
        <v>20211</v>
      </c>
      <c r="O11026" s="243"/>
      <c r="P11026" s="227" t="s">
        <v>23760</v>
      </c>
      <c r="Q11026" s="243"/>
      <c r="S11026" s="354"/>
    </row>
    <row r="11027" spans="1:19" s="245" customFormat="1" ht="13.15" customHeight="1">
      <c r="A11027" s="245" t="str">
        <f t="shared" si="344"/>
        <v>3671117061538524723</v>
      </c>
      <c r="B11027" s="217" t="s">
        <v>19891</v>
      </c>
      <c r="C11027" s="227" t="s">
        <v>25423</v>
      </c>
      <c r="D11027" s="227" t="s">
        <v>3106</v>
      </c>
      <c r="E11027" s="227" t="s">
        <v>25429</v>
      </c>
      <c r="F11027" s="227" t="s">
        <v>3106</v>
      </c>
      <c r="G11027" s="227" t="s">
        <v>3106</v>
      </c>
      <c r="H11027" s="228" t="s">
        <v>23501</v>
      </c>
      <c r="I11027" s="228" t="s">
        <v>25425</v>
      </c>
      <c r="J11027" s="201" t="str">
        <f t="shared" si="345"/>
        <v>9999</v>
      </c>
      <c r="K11027" s="228" t="s">
        <v>23203</v>
      </c>
      <c r="L11027" s="228" t="s">
        <v>23204</v>
      </c>
      <c r="M11027" s="229">
        <v>44806</v>
      </c>
      <c r="N11027" s="227" t="s">
        <v>20211</v>
      </c>
      <c r="O11027" s="243"/>
      <c r="P11027" s="227" t="s">
        <v>23760</v>
      </c>
      <c r="Q11027" s="243"/>
      <c r="S11027" s="354"/>
    </row>
    <row r="11028" spans="1:19" s="245" customFormat="1" ht="13.15" customHeight="1">
      <c r="A11028" s="245" t="str">
        <f t="shared" si="344"/>
        <v>3671117071538524723</v>
      </c>
      <c r="B11028" s="217" t="s">
        <v>19891</v>
      </c>
      <c r="C11028" s="227" t="s">
        <v>25423</v>
      </c>
      <c r="D11028" s="227" t="s">
        <v>3106</v>
      </c>
      <c r="E11028" s="227" t="s">
        <v>25430</v>
      </c>
      <c r="F11028" s="227" t="s">
        <v>3106</v>
      </c>
      <c r="G11028" s="227" t="s">
        <v>3106</v>
      </c>
      <c r="H11028" s="228" t="s">
        <v>23501</v>
      </c>
      <c r="I11028" s="228" t="s">
        <v>25425</v>
      </c>
      <c r="J11028" s="201" t="str">
        <f t="shared" si="345"/>
        <v>9999</v>
      </c>
      <c r="K11028" s="228" t="s">
        <v>23203</v>
      </c>
      <c r="L11028" s="228" t="s">
        <v>23204</v>
      </c>
      <c r="M11028" s="229">
        <v>44806</v>
      </c>
      <c r="N11028" s="227" t="s">
        <v>20211</v>
      </c>
      <c r="O11028" s="243"/>
      <c r="P11028" s="227" t="s">
        <v>23760</v>
      </c>
      <c r="Q11028" s="243"/>
      <c r="S11028" s="354"/>
    </row>
    <row r="11029" spans="1:19" s="245" customFormat="1" ht="13.15" customHeight="1">
      <c r="A11029" s="245" t="str">
        <f t="shared" si="344"/>
        <v>4011686011538548615</v>
      </c>
      <c r="B11029" s="217" t="s">
        <v>19891</v>
      </c>
      <c r="C11029" s="227" t="s">
        <v>25431</v>
      </c>
      <c r="D11029" s="227" t="s">
        <v>3106</v>
      </c>
      <c r="E11029" s="227" t="s">
        <v>25432</v>
      </c>
      <c r="F11029" s="227" t="s">
        <v>3106</v>
      </c>
      <c r="G11029" s="227" t="s">
        <v>3106</v>
      </c>
      <c r="H11029" s="228" t="s">
        <v>23501</v>
      </c>
      <c r="I11029" s="228" t="s">
        <v>25433</v>
      </c>
      <c r="J11029" s="201" t="str">
        <f t="shared" si="345"/>
        <v>9999</v>
      </c>
      <c r="K11029" s="228" t="s">
        <v>23203</v>
      </c>
      <c r="L11029" s="228" t="s">
        <v>23204</v>
      </c>
      <c r="M11029" s="229">
        <v>44806</v>
      </c>
      <c r="N11029" s="227" t="s">
        <v>20211</v>
      </c>
      <c r="O11029" s="243"/>
      <c r="P11029" s="227" t="s">
        <v>19975</v>
      </c>
      <c r="Q11029" s="243"/>
      <c r="S11029" s="354"/>
    </row>
    <row r="11030" spans="1:19" s="245" customFormat="1" ht="13.15" customHeight="1">
      <c r="A11030" s="245" t="str">
        <f t="shared" si="344"/>
        <v>4011686021538548615</v>
      </c>
      <c r="B11030" s="217" t="s">
        <v>19891</v>
      </c>
      <c r="C11030" s="227" t="s">
        <v>25431</v>
      </c>
      <c r="D11030" s="227" t="s">
        <v>3106</v>
      </c>
      <c r="E11030" s="227" t="s">
        <v>25434</v>
      </c>
      <c r="F11030" s="227" t="s">
        <v>3106</v>
      </c>
      <c r="G11030" s="227" t="s">
        <v>3106</v>
      </c>
      <c r="H11030" s="228" t="s">
        <v>23501</v>
      </c>
      <c r="I11030" s="228" t="s">
        <v>25433</v>
      </c>
      <c r="J11030" s="201" t="str">
        <f t="shared" si="345"/>
        <v>9999</v>
      </c>
      <c r="K11030" s="228" t="s">
        <v>23203</v>
      </c>
      <c r="L11030" s="228" t="s">
        <v>23204</v>
      </c>
      <c r="M11030" s="229">
        <v>44806</v>
      </c>
      <c r="N11030" s="227" t="s">
        <v>20211</v>
      </c>
      <c r="O11030" s="243"/>
      <c r="P11030" s="227" t="s">
        <v>19975</v>
      </c>
      <c r="Q11030" s="243"/>
      <c r="S11030" s="354"/>
    </row>
    <row r="11031" spans="1:19" s="245" customFormat="1" ht="13.15" customHeight="1">
      <c r="A11031" s="245" t="str">
        <f t="shared" ref="A11031:A11094" si="346">E11031&amp;C11031</f>
        <v>4011686031538548615</v>
      </c>
      <c r="B11031" s="217" t="s">
        <v>19891</v>
      </c>
      <c r="C11031" s="227" t="s">
        <v>25431</v>
      </c>
      <c r="D11031" s="227" t="s">
        <v>3106</v>
      </c>
      <c r="E11031" s="227" t="s">
        <v>25435</v>
      </c>
      <c r="F11031" s="227" t="s">
        <v>3106</v>
      </c>
      <c r="G11031" s="227" t="s">
        <v>3106</v>
      </c>
      <c r="H11031" s="228" t="s">
        <v>23501</v>
      </c>
      <c r="I11031" s="228" t="s">
        <v>25433</v>
      </c>
      <c r="J11031" s="201" t="str">
        <f t="shared" si="345"/>
        <v>9999</v>
      </c>
      <c r="K11031" s="228" t="s">
        <v>23203</v>
      </c>
      <c r="L11031" s="228" t="s">
        <v>23204</v>
      </c>
      <c r="M11031" s="229">
        <v>44806</v>
      </c>
      <c r="N11031" s="227" t="s">
        <v>20211</v>
      </c>
      <c r="O11031" s="243"/>
      <c r="P11031" s="227" t="s">
        <v>19975</v>
      </c>
      <c r="Q11031" s="243"/>
      <c r="S11031" s="354"/>
    </row>
    <row r="11032" spans="1:19" s="245" customFormat="1" ht="13.15" customHeight="1">
      <c r="A11032" s="245" t="str">
        <f t="shared" si="346"/>
        <v>4145294011538571849</v>
      </c>
      <c r="B11032" s="217" t="s">
        <v>19891</v>
      </c>
      <c r="C11032" s="227" t="s">
        <v>25436</v>
      </c>
      <c r="D11032" s="227" t="s">
        <v>3106</v>
      </c>
      <c r="E11032" s="227" t="s">
        <v>25437</v>
      </c>
      <c r="F11032" s="227" t="s">
        <v>3106</v>
      </c>
      <c r="G11032" s="227" t="s">
        <v>3106</v>
      </c>
      <c r="H11032" s="228" t="s">
        <v>19904</v>
      </c>
      <c r="I11032" s="228" t="s">
        <v>25438</v>
      </c>
      <c r="J11032" s="201" t="str">
        <f t="shared" si="345"/>
        <v>9999</v>
      </c>
      <c r="K11032" s="228" t="s">
        <v>23203</v>
      </c>
      <c r="L11032" s="228" t="s">
        <v>23204</v>
      </c>
      <c r="M11032" s="229">
        <v>44806</v>
      </c>
      <c r="N11032" s="227" t="s">
        <v>19903</v>
      </c>
      <c r="O11032" s="243"/>
      <c r="P11032" s="227" t="s">
        <v>23526</v>
      </c>
      <c r="Q11032" s="243"/>
      <c r="S11032" s="354"/>
    </row>
    <row r="11033" spans="1:19" s="245" customFormat="1" ht="13.15" customHeight="1">
      <c r="A11033" s="245" t="str">
        <f t="shared" si="346"/>
        <v>4145294021538571849</v>
      </c>
      <c r="B11033" s="217" t="s">
        <v>19891</v>
      </c>
      <c r="C11033" s="227" t="s">
        <v>25436</v>
      </c>
      <c r="D11033" s="227" t="s">
        <v>3106</v>
      </c>
      <c r="E11033" s="227" t="s">
        <v>25439</v>
      </c>
      <c r="F11033" s="227" t="s">
        <v>3106</v>
      </c>
      <c r="G11033" s="227" t="s">
        <v>3106</v>
      </c>
      <c r="H11033" s="228" t="s">
        <v>19904</v>
      </c>
      <c r="I11033" s="228" t="s">
        <v>25438</v>
      </c>
      <c r="J11033" s="201" t="str">
        <f t="shared" si="345"/>
        <v>9999</v>
      </c>
      <c r="K11033" s="228" t="s">
        <v>23203</v>
      </c>
      <c r="L11033" s="228" t="s">
        <v>23204</v>
      </c>
      <c r="M11033" s="229">
        <v>44806</v>
      </c>
      <c r="N11033" s="227" t="s">
        <v>19903</v>
      </c>
      <c r="O11033" s="243"/>
      <c r="P11033" s="227" t="s">
        <v>23526</v>
      </c>
      <c r="Q11033" s="243"/>
      <c r="S11033" s="354"/>
    </row>
    <row r="11034" spans="1:19" s="245" customFormat="1" ht="13.15" customHeight="1">
      <c r="A11034" s="245" t="str">
        <f t="shared" si="346"/>
        <v>4000564011538622980</v>
      </c>
      <c r="B11034" s="217" t="s">
        <v>19891</v>
      </c>
      <c r="C11034" s="227" t="s">
        <v>25440</v>
      </c>
      <c r="D11034" s="227" t="s">
        <v>3106</v>
      </c>
      <c r="E11034" s="227" t="s">
        <v>25441</v>
      </c>
      <c r="F11034" s="227" t="s">
        <v>3106</v>
      </c>
      <c r="G11034" s="227" t="s">
        <v>3106</v>
      </c>
      <c r="H11034" s="228" t="s">
        <v>23524</v>
      </c>
      <c r="I11034" s="228" t="s">
        <v>25442</v>
      </c>
      <c r="J11034" s="201" t="str">
        <f t="shared" si="345"/>
        <v>9999</v>
      </c>
      <c r="K11034" s="228" t="s">
        <v>23203</v>
      </c>
      <c r="L11034" s="228" t="s">
        <v>23204</v>
      </c>
      <c r="M11034" s="229">
        <v>44806</v>
      </c>
      <c r="N11034" s="227" t="s">
        <v>23526</v>
      </c>
      <c r="O11034" s="243"/>
      <c r="P11034" s="227" t="s">
        <v>23527</v>
      </c>
      <c r="Q11034" s="243"/>
      <c r="S11034" s="354"/>
    </row>
    <row r="11035" spans="1:19" s="245" customFormat="1" ht="13.15" customHeight="1">
      <c r="A11035" s="245" t="str">
        <f t="shared" si="346"/>
        <v>4000564021538622980</v>
      </c>
      <c r="B11035" s="217" t="s">
        <v>19891</v>
      </c>
      <c r="C11035" s="227" t="s">
        <v>25440</v>
      </c>
      <c r="D11035" s="227" t="s">
        <v>3106</v>
      </c>
      <c r="E11035" s="227" t="s">
        <v>25443</v>
      </c>
      <c r="F11035" s="227" t="s">
        <v>3106</v>
      </c>
      <c r="G11035" s="227" t="s">
        <v>3106</v>
      </c>
      <c r="H11035" s="228" t="s">
        <v>23524</v>
      </c>
      <c r="I11035" s="228" t="s">
        <v>25442</v>
      </c>
      <c r="J11035" s="201" t="str">
        <f t="shared" si="345"/>
        <v>9999</v>
      </c>
      <c r="K11035" s="228" t="s">
        <v>23203</v>
      </c>
      <c r="L11035" s="228" t="s">
        <v>23204</v>
      </c>
      <c r="M11035" s="229">
        <v>44806</v>
      </c>
      <c r="N11035" s="227" t="s">
        <v>23526</v>
      </c>
      <c r="O11035" s="243"/>
      <c r="P11035" s="227" t="s">
        <v>23527</v>
      </c>
      <c r="Q11035" s="243"/>
      <c r="S11035" s="354"/>
    </row>
    <row r="11036" spans="1:19" s="245" customFormat="1" ht="13.15" customHeight="1">
      <c r="A11036" s="245" t="str">
        <f t="shared" si="346"/>
        <v>4000564031538622980</v>
      </c>
      <c r="B11036" s="217" t="s">
        <v>19891</v>
      </c>
      <c r="C11036" s="227" t="s">
        <v>25440</v>
      </c>
      <c r="D11036" s="227" t="s">
        <v>3106</v>
      </c>
      <c r="E11036" s="227" t="s">
        <v>25444</v>
      </c>
      <c r="F11036" s="227" t="s">
        <v>3106</v>
      </c>
      <c r="G11036" s="227" t="s">
        <v>3106</v>
      </c>
      <c r="H11036" s="228" t="s">
        <v>23524</v>
      </c>
      <c r="I11036" s="228" t="s">
        <v>25442</v>
      </c>
      <c r="J11036" s="201" t="str">
        <f t="shared" si="345"/>
        <v>9999</v>
      </c>
      <c r="K11036" s="228" t="s">
        <v>23203</v>
      </c>
      <c r="L11036" s="228" t="s">
        <v>23204</v>
      </c>
      <c r="M11036" s="229">
        <v>44806</v>
      </c>
      <c r="N11036" s="227" t="s">
        <v>23526</v>
      </c>
      <c r="O11036" s="243"/>
      <c r="P11036" s="227" t="s">
        <v>23527</v>
      </c>
      <c r="Q11036" s="243"/>
      <c r="S11036" s="354"/>
    </row>
    <row r="11037" spans="1:19" s="245" customFormat="1" ht="13.15" customHeight="1">
      <c r="A11037" s="245" t="str">
        <f t="shared" si="346"/>
        <v>4000564041538622980</v>
      </c>
      <c r="B11037" s="217" t="s">
        <v>19891</v>
      </c>
      <c r="C11037" s="227" t="s">
        <v>25440</v>
      </c>
      <c r="D11037" s="227" t="s">
        <v>3106</v>
      </c>
      <c r="E11037" s="227" t="s">
        <v>25445</v>
      </c>
      <c r="F11037" s="227" t="s">
        <v>3106</v>
      </c>
      <c r="G11037" s="227" t="s">
        <v>3106</v>
      </c>
      <c r="H11037" s="228" t="s">
        <v>23524</v>
      </c>
      <c r="I11037" s="228" t="s">
        <v>25442</v>
      </c>
      <c r="J11037" s="201" t="str">
        <f t="shared" si="345"/>
        <v>9999</v>
      </c>
      <c r="K11037" s="228" t="s">
        <v>23203</v>
      </c>
      <c r="L11037" s="228" t="s">
        <v>23204</v>
      </c>
      <c r="M11037" s="229">
        <v>44806</v>
      </c>
      <c r="N11037" s="227" t="s">
        <v>23526</v>
      </c>
      <c r="O11037" s="243"/>
      <c r="P11037" s="227" t="s">
        <v>23527</v>
      </c>
      <c r="Q11037" s="243"/>
      <c r="S11037" s="354"/>
    </row>
    <row r="11038" spans="1:19" s="245" customFormat="1" ht="13.15" customHeight="1">
      <c r="A11038" s="245" t="str">
        <f t="shared" si="346"/>
        <v>4000564051538622980</v>
      </c>
      <c r="B11038" s="217" t="s">
        <v>19891</v>
      </c>
      <c r="C11038" s="227" t="s">
        <v>25440</v>
      </c>
      <c r="D11038" s="227" t="s">
        <v>3106</v>
      </c>
      <c r="E11038" s="227" t="s">
        <v>25446</v>
      </c>
      <c r="F11038" s="227" t="s">
        <v>3106</v>
      </c>
      <c r="G11038" s="227" t="s">
        <v>3106</v>
      </c>
      <c r="H11038" s="228" t="s">
        <v>23524</v>
      </c>
      <c r="I11038" s="228" t="s">
        <v>25442</v>
      </c>
      <c r="J11038" s="201" t="str">
        <f t="shared" si="345"/>
        <v>9999</v>
      </c>
      <c r="K11038" s="228" t="s">
        <v>23203</v>
      </c>
      <c r="L11038" s="228" t="s">
        <v>23204</v>
      </c>
      <c r="M11038" s="229">
        <v>44806</v>
      </c>
      <c r="N11038" s="227" t="s">
        <v>23526</v>
      </c>
      <c r="O11038" s="243"/>
      <c r="P11038" s="227" t="s">
        <v>23527</v>
      </c>
      <c r="Q11038" s="243"/>
      <c r="S11038" s="354"/>
    </row>
    <row r="11039" spans="1:19" s="245" customFormat="1" ht="13.15" customHeight="1">
      <c r="A11039" s="245" t="str">
        <f t="shared" si="346"/>
        <v>4000564061538622980</v>
      </c>
      <c r="B11039" s="217" t="s">
        <v>19891</v>
      </c>
      <c r="C11039" s="227" t="s">
        <v>25440</v>
      </c>
      <c r="D11039" s="227" t="s">
        <v>3106</v>
      </c>
      <c r="E11039" s="227" t="s">
        <v>25447</v>
      </c>
      <c r="F11039" s="227" t="s">
        <v>3106</v>
      </c>
      <c r="G11039" s="227" t="s">
        <v>3106</v>
      </c>
      <c r="H11039" s="228" t="s">
        <v>23524</v>
      </c>
      <c r="I11039" s="228" t="s">
        <v>25442</v>
      </c>
      <c r="J11039" s="201" t="str">
        <f t="shared" si="345"/>
        <v>9999</v>
      </c>
      <c r="K11039" s="228" t="s">
        <v>23203</v>
      </c>
      <c r="L11039" s="228" t="s">
        <v>23204</v>
      </c>
      <c r="M11039" s="229">
        <v>44806</v>
      </c>
      <c r="N11039" s="227" t="s">
        <v>23526</v>
      </c>
      <c r="O11039" s="243"/>
      <c r="P11039" s="227" t="s">
        <v>23527</v>
      </c>
      <c r="Q11039" s="243"/>
      <c r="S11039" s="354"/>
    </row>
    <row r="11040" spans="1:19" s="245" customFormat="1" ht="13.15" customHeight="1">
      <c r="A11040" s="245" t="str">
        <f t="shared" si="346"/>
        <v>4000564071538622980</v>
      </c>
      <c r="B11040" s="217" t="s">
        <v>19891</v>
      </c>
      <c r="C11040" s="227" t="s">
        <v>25440</v>
      </c>
      <c r="D11040" s="227" t="s">
        <v>3106</v>
      </c>
      <c r="E11040" s="227" t="s">
        <v>25448</v>
      </c>
      <c r="F11040" s="227" t="s">
        <v>3106</v>
      </c>
      <c r="G11040" s="227" t="s">
        <v>3106</v>
      </c>
      <c r="H11040" s="228" t="s">
        <v>23524</v>
      </c>
      <c r="I11040" s="228" t="s">
        <v>25442</v>
      </c>
      <c r="J11040" s="201" t="str">
        <f t="shared" si="345"/>
        <v>9999</v>
      </c>
      <c r="K11040" s="228" t="s">
        <v>23203</v>
      </c>
      <c r="L11040" s="228" t="s">
        <v>23204</v>
      </c>
      <c r="M11040" s="229">
        <v>44806</v>
      </c>
      <c r="N11040" s="227" t="s">
        <v>23526</v>
      </c>
      <c r="O11040" s="243"/>
      <c r="P11040" s="227" t="s">
        <v>23527</v>
      </c>
      <c r="Q11040" s="243"/>
      <c r="S11040" s="354"/>
    </row>
    <row r="11041" spans="1:19" s="245" customFormat="1" ht="13.15" customHeight="1">
      <c r="A11041" s="245" t="str">
        <f t="shared" si="346"/>
        <v>4000564081538622980</v>
      </c>
      <c r="B11041" s="217" t="s">
        <v>19891</v>
      </c>
      <c r="C11041" s="227" t="s">
        <v>25440</v>
      </c>
      <c r="D11041" s="227" t="s">
        <v>3106</v>
      </c>
      <c r="E11041" s="227" t="s">
        <v>25449</v>
      </c>
      <c r="F11041" s="227" t="s">
        <v>3106</v>
      </c>
      <c r="G11041" s="227" t="s">
        <v>3106</v>
      </c>
      <c r="H11041" s="228" t="s">
        <v>23524</v>
      </c>
      <c r="I11041" s="228" t="s">
        <v>25442</v>
      </c>
      <c r="J11041" s="201" t="str">
        <f t="shared" si="345"/>
        <v>9999</v>
      </c>
      <c r="K11041" s="228" t="s">
        <v>23203</v>
      </c>
      <c r="L11041" s="228" t="s">
        <v>23204</v>
      </c>
      <c r="M11041" s="229">
        <v>44806</v>
      </c>
      <c r="N11041" s="227" t="s">
        <v>23526</v>
      </c>
      <c r="O11041" s="243"/>
      <c r="P11041" s="227" t="s">
        <v>23527</v>
      </c>
      <c r="Q11041" s="243"/>
      <c r="S11041" s="354"/>
    </row>
    <row r="11042" spans="1:19" s="245" customFormat="1" ht="13.15" customHeight="1">
      <c r="A11042" s="245" t="str">
        <f t="shared" si="346"/>
        <v>1282733061548263635</v>
      </c>
      <c r="B11042" s="217" t="s">
        <v>19891</v>
      </c>
      <c r="C11042" s="227" t="s">
        <v>25450</v>
      </c>
      <c r="D11042" s="227" t="s">
        <v>3106</v>
      </c>
      <c r="E11042" s="227" t="s">
        <v>25451</v>
      </c>
      <c r="F11042" s="227" t="s">
        <v>3106</v>
      </c>
      <c r="G11042" s="227" t="s">
        <v>3106</v>
      </c>
      <c r="H11042" s="228" t="s">
        <v>19904</v>
      </c>
      <c r="I11042" s="228" t="s">
        <v>25452</v>
      </c>
      <c r="J11042" s="201" t="str">
        <f t="shared" si="345"/>
        <v>9999</v>
      </c>
      <c r="K11042" s="228" t="s">
        <v>23203</v>
      </c>
      <c r="L11042" s="228" t="s">
        <v>23204</v>
      </c>
      <c r="M11042" s="229">
        <v>44806</v>
      </c>
      <c r="N11042" s="227" t="s">
        <v>19903</v>
      </c>
      <c r="O11042" s="243"/>
      <c r="P11042" s="227" t="s">
        <v>19903</v>
      </c>
      <c r="Q11042" s="243"/>
      <c r="S11042" s="354"/>
    </row>
    <row r="11043" spans="1:19" s="245" customFormat="1" ht="13.15" customHeight="1">
      <c r="A11043" s="245" t="str">
        <f t="shared" si="346"/>
        <v>1282733071548263635</v>
      </c>
      <c r="B11043" s="217" t="s">
        <v>19891</v>
      </c>
      <c r="C11043" s="227" t="s">
        <v>25450</v>
      </c>
      <c r="D11043" s="227" t="s">
        <v>3106</v>
      </c>
      <c r="E11043" s="227" t="s">
        <v>25453</v>
      </c>
      <c r="F11043" s="227" t="s">
        <v>3106</v>
      </c>
      <c r="G11043" s="227" t="s">
        <v>3106</v>
      </c>
      <c r="H11043" s="228" t="s">
        <v>19904</v>
      </c>
      <c r="I11043" s="228" t="s">
        <v>25452</v>
      </c>
      <c r="J11043" s="201" t="str">
        <f t="shared" si="345"/>
        <v>9999</v>
      </c>
      <c r="K11043" s="228" t="s">
        <v>23203</v>
      </c>
      <c r="L11043" s="228" t="s">
        <v>23204</v>
      </c>
      <c r="M11043" s="229">
        <v>44806</v>
      </c>
      <c r="N11043" s="227" t="s">
        <v>19903</v>
      </c>
      <c r="O11043" s="243"/>
      <c r="P11043" s="227" t="s">
        <v>19930</v>
      </c>
      <c r="Q11043" s="243"/>
      <c r="S11043" s="354"/>
    </row>
    <row r="11044" spans="1:19" s="245" customFormat="1" ht="13.15" customHeight="1">
      <c r="A11044" s="245" t="str">
        <f t="shared" si="346"/>
        <v>1282733081548263635</v>
      </c>
      <c r="B11044" s="217" t="s">
        <v>19891</v>
      </c>
      <c r="C11044" s="227" t="s">
        <v>25450</v>
      </c>
      <c r="D11044" s="227" t="s">
        <v>3106</v>
      </c>
      <c r="E11044" s="227" t="s">
        <v>25454</v>
      </c>
      <c r="F11044" s="227" t="s">
        <v>3106</v>
      </c>
      <c r="G11044" s="227" t="s">
        <v>3106</v>
      </c>
      <c r="H11044" s="228" t="s">
        <v>19904</v>
      </c>
      <c r="I11044" s="228" t="s">
        <v>25452</v>
      </c>
      <c r="J11044" s="201" t="str">
        <f t="shared" si="345"/>
        <v>9999</v>
      </c>
      <c r="K11044" s="228" t="s">
        <v>23203</v>
      </c>
      <c r="L11044" s="228" t="s">
        <v>23204</v>
      </c>
      <c r="M11044" s="229">
        <v>44806</v>
      </c>
      <c r="N11044" s="227" t="s">
        <v>19903</v>
      </c>
      <c r="O11044" s="243"/>
      <c r="P11044" s="227" t="s">
        <v>19903</v>
      </c>
      <c r="Q11044" s="243"/>
      <c r="S11044" s="354"/>
    </row>
    <row r="11045" spans="1:19" s="245" customFormat="1" ht="13.15" customHeight="1">
      <c r="A11045" s="245" t="str">
        <f t="shared" si="346"/>
        <v>1447484021548266216</v>
      </c>
      <c r="B11045" s="217" t="s">
        <v>19891</v>
      </c>
      <c r="C11045" s="227" t="s">
        <v>25455</v>
      </c>
      <c r="D11045" s="227" t="s">
        <v>3106</v>
      </c>
      <c r="E11045" s="227" t="s">
        <v>25456</v>
      </c>
      <c r="F11045" s="227" t="s">
        <v>3106</v>
      </c>
      <c r="G11045" s="227" t="s">
        <v>3106</v>
      </c>
      <c r="H11045" s="228" t="s">
        <v>19904</v>
      </c>
      <c r="I11045" s="228" t="s">
        <v>25457</v>
      </c>
      <c r="J11045" s="201" t="str">
        <f t="shared" si="345"/>
        <v>9999</v>
      </c>
      <c r="K11045" s="228" t="s">
        <v>23203</v>
      </c>
      <c r="L11045" s="228" t="s">
        <v>23204</v>
      </c>
      <c r="M11045" s="229">
        <v>44806</v>
      </c>
      <c r="N11045" s="227" t="s">
        <v>19903</v>
      </c>
      <c r="O11045" s="243"/>
      <c r="P11045" s="227" t="s">
        <v>19975</v>
      </c>
      <c r="Q11045" s="243"/>
      <c r="S11045" s="354"/>
    </row>
    <row r="11046" spans="1:19" s="245" customFormat="1" ht="13.15" customHeight="1">
      <c r="A11046" s="245" t="str">
        <f t="shared" si="346"/>
        <v>1447484031548266216</v>
      </c>
      <c r="B11046" s="217" t="s">
        <v>19891</v>
      </c>
      <c r="C11046" s="227" t="s">
        <v>25455</v>
      </c>
      <c r="D11046" s="227" t="s">
        <v>3106</v>
      </c>
      <c r="E11046" s="227" t="s">
        <v>25458</v>
      </c>
      <c r="F11046" s="227" t="s">
        <v>3106</v>
      </c>
      <c r="G11046" s="227" t="s">
        <v>3106</v>
      </c>
      <c r="H11046" s="228" t="s">
        <v>19970</v>
      </c>
      <c r="I11046" s="228" t="s">
        <v>25457</v>
      </c>
      <c r="J11046" s="201" t="str">
        <f t="shared" si="345"/>
        <v>9999</v>
      </c>
      <c r="K11046" s="228" t="s">
        <v>23203</v>
      </c>
      <c r="L11046" s="228" t="s">
        <v>23204</v>
      </c>
      <c r="M11046" s="229">
        <v>44806</v>
      </c>
      <c r="N11046" s="227" t="s">
        <v>19969</v>
      </c>
      <c r="O11046" s="243"/>
      <c r="P11046" s="227" t="s">
        <v>19971</v>
      </c>
      <c r="Q11046" s="243"/>
      <c r="S11046" s="354"/>
    </row>
    <row r="11047" spans="1:19" s="245" customFormat="1" ht="13.15" customHeight="1">
      <c r="A11047" s="245" t="str">
        <f t="shared" si="346"/>
        <v>1447484061548266216</v>
      </c>
      <c r="B11047" s="217" t="s">
        <v>19891</v>
      </c>
      <c r="C11047" s="227" t="s">
        <v>25455</v>
      </c>
      <c r="D11047" s="227" t="s">
        <v>3106</v>
      </c>
      <c r="E11047" s="227" t="s">
        <v>25459</v>
      </c>
      <c r="F11047" s="227" t="s">
        <v>3106</v>
      </c>
      <c r="G11047" s="227" t="s">
        <v>3106</v>
      </c>
      <c r="H11047" s="228" t="s">
        <v>19904</v>
      </c>
      <c r="I11047" s="228" t="s">
        <v>25457</v>
      </c>
      <c r="J11047" s="201" t="str">
        <f t="shared" si="345"/>
        <v>9999</v>
      </c>
      <c r="K11047" s="228" t="s">
        <v>23203</v>
      </c>
      <c r="L11047" s="228" t="s">
        <v>23204</v>
      </c>
      <c r="M11047" s="229">
        <v>44806</v>
      </c>
      <c r="N11047" s="227" t="s">
        <v>19903</v>
      </c>
      <c r="O11047" s="243"/>
      <c r="P11047" s="227" t="s">
        <v>19975</v>
      </c>
      <c r="Q11047" s="243"/>
      <c r="S11047" s="354"/>
    </row>
    <row r="11048" spans="1:19" s="245" customFormat="1" ht="13.15" customHeight="1">
      <c r="A11048" s="245" t="str">
        <f t="shared" si="346"/>
        <v>1447484071548266216</v>
      </c>
      <c r="B11048" s="217" t="s">
        <v>19891</v>
      </c>
      <c r="C11048" s="227" t="s">
        <v>25455</v>
      </c>
      <c r="D11048" s="227" t="s">
        <v>3106</v>
      </c>
      <c r="E11048" s="227" t="s">
        <v>25460</v>
      </c>
      <c r="F11048" s="227" t="s">
        <v>3106</v>
      </c>
      <c r="G11048" s="227" t="s">
        <v>3106</v>
      </c>
      <c r="H11048" s="228" t="s">
        <v>19904</v>
      </c>
      <c r="I11048" s="228" t="s">
        <v>25457</v>
      </c>
      <c r="J11048" s="201" t="str">
        <f t="shared" si="345"/>
        <v>9999</v>
      </c>
      <c r="K11048" s="228" t="s">
        <v>23203</v>
      </c>
      <c r="L11048" s="228" t="s">
        <v>23204</v>
      </c>
      <c r="M11048" s="229">
        <v>44806</v>
      </c>
      <c r="N11048" s="227" t="s">
        <v>19903</v>
      </c>
      <c r="O11048" s="243"/>
      <c r="P11048" s="227" t="s">
        <v>19975</v>
      </c>
      <c r="Q11048" s="243"/>
      <c r="S11048" s="354"/>
    </row>
    <row r="11049" spans="1:19" s="245" customFormat="1" ht="13.15" customHeight="1">
      <c r="A11049" s="245" t="str">
        <f t="shared" si="346"/>
        <v>1447484081548266216</v>
      </c>
      <c r="B11049" s="217" t="s">
        <v>19891</v>
      </c>
      <c r="C11049" s="227" t="s">
        <v>25455</v>
      </c>
      <c r="D11049" s="227" t="s">
        <v>3106</v>
      </c>
      <c r="E11049" s="227" t="s">
        <v>25461</v>
      </c>
      <c r="F11049" s="227" t="s">
        <v>3106</v>
      </c>
      <c r="G11049" s="227" t="s">
        <v>3106</v>
      </c>
      <c r="H11049" s="228" t="s">
        <v>19904</v>
      </c>
      <c r="I11049" s="228" t="s">
        <v>25457</v>
      </c>
      <c r="J11049" s="201" t="str">
        <f t="shared" si="345"/>
        <v>9999</v>
      </c>
      <c r="K11049" s="228" t="s">
        <v>23203</v>
      </c>
      <c r="L11049" s="228" t="s">
        <v>23204</v>
      </c>
      <c r="M11049" s="229">
        <v>44806</v>
      </c>
      <c r="N11049" s="227" t="s">
        <v>19903</v>
      </c>
      <c r="O11049" s="243"/>
      <c r="P11049" s="227" t="s">
        <v>19975</v>
      </c>
      <c r="Q11049" s="243"/>
      <c r="S11049" s="354"/>
    </row>
    <row r="11050" spans="1:19" s="245" customFormat="1" ht="13.15" customHeight="1">
      <c r="A11050" s="245" t="str">
        <f t="shared" si="346"/>
        <v>1447484091548266216</v>
      </c>
      <c r="B11050" s="217" t="s">
        <v>19891</v>
      </c>
      <c r="C11050" s="227" t="s">
        <v>25455</v>
      </c>
      <c r="D11050" s="227" t="s">
        <v>3106</v>
      </c>
      <c r="E11050" s="227" t="s">
        <v>25462</v>
      </c>
      <c r="F11050" s="227" t="s">
        <v>3106</v>
      </c>
      <c r="G11050" s="227" t="s">
        <v>3106</v>
      </c>
      <c r="H11050" s="228" t="s">
        <v>19904</v>
      </c>
      <c r="I11050" s="228" t="s">
        <v>25457</v>
      </c>
      <c r="J11050" s="201" t="str">
        <f t="shared" si="345"/>
        <v>9999</v>
      </c>
      <c r="K11050" s="228" t="s">
        <v>23203</v>
      </c>
      <c r="L11050" s="228" t="s">
        <v>23204</v>
      </c>
      <c r="M11050" s="229">
        <v>44806</v>
      </c>
      <c r="N11050" s="227" t="s">
        <v>19903</v>
      </c>
      <c r="O11050" s="243"/>
      <c r="P11050" s="227" t="s">
        <v>19975</v>
      </c>
      <c r="Q11050" s="243"/>
      <c r="S11050" s="354"/>
    </row>
    <row r="11051" spans="1:19" s="245" customFormat="1" ht="13.15" customHeight="1">
      <c r="A11051" s="245" t="str">
        <f t="shared" si="346"/>
        <v>1447484101548266216</v>
      </c>
      <c r="B11051" s="217" t="s">
        <v>19891</v>
      </c>
      <c r="C11051" s="227" t="s">
        <v>25455</v>
      </c>
      <c r="D11051" s="227" t="s">
        <v>3106</v>
      </c>
      <c r="E11051" s="227" t="s">
        <v>25463</v>
      </c>
      <c r="F11051" s="227" t="s">
        <v>3106</v>
      </c>
      <c r="G11051" s="227" t="s">
        <v>3106</v>
      </c>
      <c r="H11051" s="228" t="s">
        <v>19904</v>
      </c>
      <c r="I11051" s="228" t="s">
        <v>25457</v>
      </c>
      <c r="J11051" s="201" t="str">
        <f t="shared" si="345"/>
        <v>9999</v>
      </c>
      <c r="K11051" s="228" t="s">
        <v>23203</v>
      </c>
      <c r="L11051" s="228" t="s">
        <v>23204</v>
      </c>
      <c r="M11051" s="229">
        <v>44806</v>
      </c>
      <c r="N11051" s="227" t="s">
        <v>19903</v>
      </c>
      <c r="O11051" s="243"/>
      <c r="P11051" s="227" t="s">
        <v>19975</v>
      </c>
      <c r="Q11051" s="243"/>
      <c r="S11051" s="354"/>
    </row>
    <row r="11052" spans="1:19" s="245" customFormat="1" ht="13.15" customHeight="1">
      <c r="A11052" s="245" t="str">
        <f t="shared" si="346"/>
        <v>1447484111548266216</v>
      </c>
      <c r="B11052" s="217" t="s">
        <v>19891</v>
      </c>
      <c r="C11052" s="227" t="s">
        <v>25455</v>
      </c>
      <c r="D11052" s="227" t="s">
        <v>3106</v>
      </c>
      <c r="E11052" s="227" t="s">
        <v>25464</v>
      </c>
      <c r="F11052" s="227" t="s">
        <v>3106</v>
      </c>
      <c r="G11052" s="227" t="s">
        <v>3106</v>
      </c>
      <c r="H11052" s="228" t="s">
        <v>19904</v>
      </c>
      <c r="I11052" s="228" t="s">
        <v>25457</v>
      </c>
      <c r="J11052" s="201" t="str">
        <f t="shared" si="345"/>
        <v>9999</v>
      </c>
      <c r="K11052" s="228" t="s">
        <v>23203</v>
      </c>
      <c r="L11052" s="228" t="s">
        <v>23204</v>
      </c>
      <c r="M11052" s="229">
        <v>44806</v>
      </c>
      <c r="N11052" s="227" t="s">
        <v>19903</v>
      </c>
      <c r="O11052" s="243"/>
      <c r="P11052" s="227" t="s">
        <v>19975</v>
      </c>
      <c r="Q11052" s="243"/>
      <c r="S11052" s="354"/>
    </row>
    <row r="11053" spans="1:19" s="245" customFormat="1" ht="13.15" customHeight="1">
      <c r="A11053" s="245" t="str">
        <f t="shared" si="346"/>
        <v>2205130011548457906</v>
      </c>
      <c r="B11053" s="217" t="s">
        <v>19891</v>
      </c>
      <c r="C11053" s="227" t="s">
        <v>25465</v>
      </c>
      <c r="D11053" s="227" t="s">
        <v>3106</v>
      </c>
      <c r="E11053" s="227" t="s">
        <v>25466</v>
      </c>
      <c r="F11053" s="227" t="s">
        <v>3106</v>
      </c>
      <c r="G11053" s="227" t="s">
        <v>3106</v>
      </c>
      <c r="H11053" s="228" t="s">
        <v>19904</v>
      </c>
      <c r="I11053" s="228" t="s">
        <v>25467</v>
      </c>
      <c r="J11053" s="201" t="str">
        <f t="shared" si="345"/>
        <v>9999</v>
      </c>
      <c r="K11053" s="228" t="s">
        <v>23203</v>
      </c>
      <c r="L11053" s="228" t="s">
        <v>23204</v>
      </c>
      <c r="M11053" s="229">
        <v>44806</v>
      </c>
      <c r="N11053" s="227" t="s">
        <v>19903</v>
      </c>
      <c r="O11053" s="243"/>
      <c r="P11053" s="227" t="s">
        <v>19905</v>
      </c>
      <c r="Q11053" s="243"/>
      <c r="S11053" s="354"/>
    </row>
    <row r="11054" spans="1:19" s="245" customFormat="1" ht="13.15" customHeight="1">
      <c r="A11054" s="245" t="str">
        <f t="shared" si="346"/>
        <v>2205130021548457906</v>
      </c>
      <c r="B11054" s="217" t="s">
        <v>19891</v>
      </c>
      <c r="C11054" s="227" t="s">
        <v>25465</v>
      </c>
      <c r="D11054" s="227" t="s">
        <v>3106</v>
      </c>
      <c r="E11054" s="227" t="s">
        <v>25468</v>
      </c>
      <c r="F11054" s="227" t="s">
        <v>3106</v>
      </c>
      <c r="G11054" s="227" t="s">
        <v>3106</v>
      </c>
      <c r="H11054" s="228" t="s">
        <v>19904</v>
      </c>
      <c r="I11054" s="228" t="s">
        <v>25467</v>
      </c>
      <c r="J11054" s="201" t="str">
        <f t="shared" si="345"/>
        <v>9999</v>
      </c>
      <c r="K11054" s="228" t="s">
        <v>23203</v>
      </c>
      <c r="L11054" s="228" t="s">
        <v>23204</v>
      </c>
      <c r="M11054" s="229">
        <v>44806</v>
      </c>
      <c r="N11054" s="227" t="s">
        <v>19903</v>
      </c>
      <c r="O11054" s="243"/>
      <c r="P11054" s="227" t="s">
        <v>19905</v>
      </c>
      <c r="Q11054" s="243"/>
      <c r="S11054" s="354"/>
    </row>
    <row r="11055" spans="1:19" s="245" customFormat="1" ht="13.15" customHeight="1">
      <c r="A11055" s="245" t="str">
        <f t="shared" si="346"/>
        <v>3565277011548586084</v>
      </c>
      <c r="B11055" s="217" t="s">
        <v>19891</v>
      </c>
      <c r="C11055" s="227" t="s">
        <v>25469</v>
      </c>
      <c r="D11055" s="227" t="s">
        <v>3106</v>
      </c>
      <c r="E11055" s="227" t="s">
        <v>25470</v>
      </c>
      <c r="F11055" s="227" t="s">
        <v>3106</v>
      </c>
      <c r="G11055" s="227" t="s">
        <v>3106</v>
      </c>
      <c r="H11055" s="228" t="s">
        <v>19904</v>
      </c>
      <c r="I11055" s="228" t="s">
        <v>25471</v>
      </c>
      <c r="J11055" s="201" t="str">
        <f t="shared" si="345"/>
        <v>9999</v>
      </c>
      <c r="K11055" s="228" t="s">
        <v>23203</v>
      </c>
      <c r="L11055" s="228" t="s">
        <v>23204</v>
      </c>
      <c r="M11055" s="229">
        <v>44806</v>
      </c>
      <c r="N11055" s="227" t="s">
        <v>19903</v>
      </c>
      <c r="O11055" s="243"/>
      <c r="P11055" s="227" t="s">
        <v>20061</v>
      </c>
      <c r="Q11055" s="243"/>
      <c r="S11055" s="354"/>
    </row>
    <row r="11056" spans="1:19" s="245" customFormat="1" ht="13.15" customHeight="1">
      <c r="A11056" s="245" t="str">
        <f t="shared" si="346"/>
        <v>3565277021548586084</v>
      </c>
      <c r="B11056" s="217" t="s">
        <v>19891</v>
      </c>
      <c r="C11056" s="227" t="s">
        <v>25469</v>
      </c>
      <c r="D11056" s="227" t="s">
        <v>3106</v>
      </c>
      <c r="E11056" s="227" t="s">
        <v>25472</v>
      </c>
      <c r="F11056" s="227" t="s">
        <v>3106</v>
      </c>
      <c r="G11056" s="227" t="s">
        <v>3106</v>
      </c>
      <c r="H11056" s="228" t="s">
        <v>19904</v>
      </c>
      <c r="I11056" s="228" t="s">
        <v>25471</v>
      </c>
      <c r="J11056" s="201" t="str">
        <f t="shared" si="345"/>
        <v>9999</v>
      </c>
      <c r="K11056" s="228" t="s">
        <v>23203</v>
      </c>
      <c r="L11056" s="228" t="s">
        <v>23204</v>
      </c>
      <c r="M11056" s="229">
        <v>44806</v>
      </c>
      <c r="N11056" s="227" t="s">
        <v>19903</v>
      </c>
      <c r="O11056" s="243"/>
      <c r="P11056" s="227" t="s">
        <v>20061</v>
      </c>
      <c r="Q11056" s="243"/>
      <c r="S11056" s="354"/>
    </row>
    <row r="11057" spans="1:19" s="245" customFormat="1" ht="13.15" customHeight="1">
      <c r="A11057" s="245" t="str">
        <f t="shared" si="346"/>
        <v>1401721311558321331</v>
      </c>
      <c r="B11057" s="217" t="s">
        <v>19891</v>
      </c>
      <c r="C11057" s="227" t="s">
        <v>25473</v>
      </c>
      <c r="D11057" s="227" t="s">
        <v>3106</v>
      </c>
      <c r="E11057" s="227" t="s">
        <v>25474</v>
      </c>
      <c r="F11057" s="227" t="s">
        <v>3106</v>
      </c>
      <c r="G11057" s="227" t="s">
        <v>3106</v>
      </c>
      <c r="H11057" s="228" t="s">
        <v>19904</v>
      </c>
      <c r="I11057" s="228" t="s">
        <v>25475</v>
      </c>
      <c r="J11057" s="201" t="str">
        <f t="shared" si="345"/>
        <v>9999</v>
      </c>
      <c r="K11057" s="228" t="s">
        <v>23203</v>
      </c>
      <c r="L11057" s="228" t="s">
        <v>23204</v>
      </c>
      <c r="M11057" s="229">
        <v>44806</v>
      </c>
      <c r="N11057" s="227" t="s">
        <v>19903</v>
      </c>
      <c r="O11057" s="243"/>
      <c r="P11057" s="227" t="s">
        <v>23760</v>
      </c>
      <c r="Q11057" s="243"/>
      <c r="S11057" s="354"/>
    </row>
    <row r="11058" spans="1:19" s="245" customFormat="1" ht="13.15" customHeight="1">
      <c r="A11058" s="245" t="str">
        <f t="shared" si="346"/>
        <v>1401721321558321331</v>
      </c>
      <c r="B11058" s="217" t="s">
        <v>19891</v>
      </c>
      <c r="C11058" s="227" t="s">
        <v>25473</v>
      </c>
      <c r="D11058" s="227" t="s">
        <v>3106</v>
      </c>
      <c r="E11058" s="227" t="s">
        <v>25476</v>
      </c>
      <c r="F11058" s="227" t="s">
        <v>3106</v>
      </c>
      <c r="G11058" s="227" t="s">
        <v>3106</v>
      </c>
      <c r="H11058" s="228" t="s">
        <v>19904</v>
      </c>
      <c r="I11058" s="228" t="s">
        <v>25475</v>
      </c>
      <c r="J11058" s="201" t="str">
        <f t="shared" si="345"/>
        <v>9999</v>
      </c>
      <c r="K11058" s="228" t="s">
        <v>23203</v>
      </c>
      <c r="L11058" s="228" t="s">
        <v>23204</v>
      </c>
      <c r="M11058" s="229">
        <v>44806</v>
      </c>
      <c r="N11058" s="227" t="s">
        <v>19903</v>
      </c>
      <c r="O11058" s="243"/>
      <c r="P11058" s="227" t="s">
        <v>23760</v>
      </c>
      <c r="Q11058" s="243"/>
      <c r="S11058" s="354"/>
    </row>
    <row r="11059" spans="1:19" s="245" customFormat="1" ht="13.15" customHeight="1">
      <c r="A11059" s="245" t="str">
        <f t="shared" si="346"/>
        <v>1401721331558321331</v>
      </c>
      <c r="B11059" s="217" t="s">
        <v>19891</v>
      </c>
      <c r="C11059" s="227" t="s">
        <v>25473</v>
      </c>
      <c r="D11059" s="227" t="s">
        <v>3106</v>
      </c>
      <c r="E11059" s="227" t="s">
        <v>25477</v>
      </c>
      <c r="F11059" s="227" t="s">
        <v>3106</v>
      </c>
      <c r="G11059" s="227" t="s">
        <v>3106</v>
      </c>
      <c r="H11059" s="228" t="s">
        <v>19904</v>
      </c>
      <c r="I11059" s="228" t="s">
        <v>25475</v>
      </c>
      <c r="J11059" s="201" t="str">
        <f t="shared" si="345"/>
        <v>9999</v>
      </c>
      <c r="K11059" s="228" t="s">
        <v>23203</v>
      </c>
      <c r="L11059" s="228" t="s">
        <v>23204</v>
      </c>
      <c r="M11059" s="229">
        <v>44806</v>
      </c>
      <c r="N11059" s="227" t="s">
        <v>19903</v>
      </c>
      <c r="O11059" s="243"/>
      <c r="P11059" s="227" t="s">
        <v>19975</v>
      </c>
      <c r="Q11059" s="243"/>
      <c r="S11059" s="354"/>
    </row>
    <row r="11060" spans="1:19" s="245" customFormat="1" ht="13.15" customHeight="1">
      <c r="A11060" s="245" t="str">
        <f t="shared" si="346"/>
        <v>1518532031558369058</v>
      </c>
      <c r="B11060" s="217" t="s">
        <v>19891</v>
      </c>
      <c r="C11060" s="227" t="s">
        <v>25478</v>
      </c>
      <c r="D11060" s="227" t="s">
        <v>3106</v>
      </c>
      <c r="E11060" s="227" t="s">
        <v>25479</v>
      </c>
      <c r="F11060" s="227" t="s">
        <v>3106</v>
      </c>
      <c r="G11060" s="227" t="s">
        <v>3106</v>
      </c>
      <c r="H11060" s="228" t="s">
        <v>19904</v>
      </c>
      <c r="I11060" s="228" t="s">
        <v>25480</v>
      </c>
      <c r="J11060" s="201" t="str">
        <f t="shared" si="345"/>
        <v>9999</v>
      </c>
      <c r="K11060" s="228" t="s">
        <v>23203</v>
      </c>
      <c r="L11060" s="228" t="s">
        <v>23204</v>
      </c>
      <c r="M11060" s="229">
        <v>44806</v>
      </c>
      <c r="N11060" s="227" t="s">
        <v>19903</v>
      </c>
      <c r="O11060" s="243"/>
      <c r="P11060" s="227" t="s">
        <v>19903</v>
      </c>
      <c r="Q11060" s="243"/>
      <c r="S11060" s="354"/>
    </row>
    <row r="11061" spans="1:19" s="245" customFormat="1" ht="13.15" customHeight="1">
      <c r="A11061" s="245" t="str">
        <f t="shared" si="346"/>
        <v>1518532051558369058</v>
      </c>
      <c r="B11061" s="217" t="s">
        <v>19891</v>
      </c>
      <c r="C11061" s="227" t="s">
        <v>25478</v>
      </c>
      <c r="D11061" s="227" t="s">
        <v>3106</v>
      </c>
      <c r="E11061" s="227" t="s">
        <v>25481</v>
      </c>
      <c r="F11061" s="227" t="s">
        <v>3106</v>
      </c>
      <c r="G11061" s="227" t="s">
        <v>3106</v>
      </c>
      <c r="H11061" s="228" t="s">
        <v>19904</v>
      </c>
      <c r="I11061" s="228" t="s">
        <v>25480</v>
      </c>
      <c r="J11061" s="201" t="str">
        <f t="shared" si="345"/>
        <v>9999</v>
      </c>
      <c r="K11061" s="228" t="s">
        <v>23203</v>
      </c>
      <c r="L11061" s="228" t="s">
        <v>23204</v>
      </c>
      <c r="M11061" s="229">
        <v>44806</v>
      </c>
      <c r="N11061" s="227" t="s">
        <v>19903</v>
      </c>
      <c r="O11061" s="243"/>
      <c r="P11061" s="227" t="s">
        <v>19903</v>
      </c>
      <c r="Q11061" s="243"/>
      <c r="S11061" s="354"/>
    </row>
    <row r="11062" spans="1:19" s="245" customFormat="1" ht="13.15" customHeight="1">
      <c r="A11062" s="245" t="str">
        <f t="shared" si="346"/>
        <v>1518532061558369058</v>
      </c>
      <c r="B11062" s="217" t="s">
        <v>19891</v>
      </c>
      <c r="C11062" s="227" t="s">
        <v>25478</v>
      </c>
      <c r="D11062" s="227" t="s">
        <v>3106</v>
      </c>
      <c r="E11062" s="227" t="s">
        <v>25482</v>
      </c>
      <c r="F11062" s="227" t="s">
        <v>3106</v>
      </c>
      <c r="G11062" s="227" t="s">
        <v>3106</v>
      </c>
      <c r="H11062" s="228" t="s">
        <v>19904</v>
      </c>
      <c r="I11062" s="228" t="s">
        <v>25480</v>
      </c>
      <c r="J11062" s="201" t="str">
        <f t="shared" si="345"/>
        <v>9999</v>
      </c>
      <c r="K11062" s="228" t="s">
        <v>23203</v>
      </c>
      <c r="L11062" s="228" t="s">
        <v>23204</v>
      </c>
      <c r="M11062" s="229">
        <v>44806</v>
      </c>
      <c r="N11062" s="227" t="s">
        <v>19903</v>
      </c>
      <c r="O11062" s="243"/>
      <c r="P11062" s="227" t="s">
        <v>19903</v>
      </c>
      <c r="Q11062" s="243"/>
      <c r="S11062" s="354"/>
    </row>
    <row r="11063" spans="1:19" s="245" customFormat="1" ht="13.15" customHeight="1">
      <c r="A11063" s="245" t="str">
        <f t="shared" si="346"/>
        <v>1518532071558369058</v>
      </c>
      <c r="B11063" s="217" t="s">
        <v>19891</v>
      </c>
      <c r="C11063" s="227" t="s">
        <v>25478</v>
      </c>
      <c r="D11063" s="227" t="s">
        <v>3106</v>
      </c>
      <c r="E11063" s="227" t="s">
        <v>25483</v>
      </c>
      <c r="F11063" s="227" t="s">
        <v>3106</v>
      </c>
      <c r="G11063" s="227" t="s">
        <v>3106</v>
      </c>
      <c r="H11063" s="228" t="s">
        <v>19904</v>
      </c>
      <c r="I11063" s="228" t="s">
        <v>25480</v>
      </c>
      <c r="J11063" s="201" t="str">
        <f t="shared" si="345"/>
        <v>9999</v>
      </c>
      <c r="K11063" s="228" t="s">
        <v>23203</v>
      </c>
      <c r="L11063" s="228" t="s">
        <v>23204</v>
      </c>
      <c r="M11063" s="229">
        <v>44806</v>
      </c>
      <c r="N11063" s="227" t="s">
        <v>19903</v>
      </c>
      <c r="O11063" s="243"/>
      <c r="P11063" s="227" t="s">
        <v>19903</v>
      </c>
      <c r="Q11063" s="243"/>
      <c r="S11063" s="354"/>
    </row>
    <row r="11064" spans="1:19" s="245" customFormat="1" ht="13.15" customHeight="1">
      <c r="A11064" s="245" t="str">
        <f t="shared" si="346"/>
        <v>3765778011558689554</v>
      </c>
      <c r="B11064" s="217" t="s">
        <v>19891</v>
      </c>
      <c r="C11064" s="227" t="s">
        <v>25484</v>
      </c>
      <c r="D11064" s="227" t="s">
        <v>3106</v>
      </c>
      <c r="E11064" s="227" t="s">
        <v>25485</v>
      </c>
      <c r="F11064" s="227" t="s">
        <v>3106</v>
      </c>
      <c r="G11064" s="227" t="s">
        <v>3106</v>
      </c>
      <c r="H11064" s="228" t="s">
        <v>19904</v>
      </c>
      <c r="I11064" s="228" t="s">
        <v>25486</v>
      </c>
      <c r="J11064" s="201" t="str">
        <f t="shared" si="345"/>
        <v>9999</v>
      </c>
      <c r="K11064" s="228" t="s">
        <v>23203</v>
      </c>
      <c r="L11064" s="228" t="s">
        <v>23204</v>
      </c>
      <c r="M11064" s="229">
        <v>44806</v>
      </c>
      <c r="N11064" s="227" t="s">
        <v>19903</v>
      </c>
      <c r="O11064" s="243"/>
      <c r="P11064" s="227" t="s">
        <v>20061</v>
      </c>
      <c r="Q11064" s="243"/>
      <c r="S11064" s="354"/>
    </row>
    <row r="11065" spans="1:19" s="245" customFormat="1" ht="13.15" customHeight="1">
      <c r="A11065" s="245" t="str">
        <f t="shared" si="346"/>
        <v>3996639011558788919</v>
      </c>
      <c r="B11065" s="217" t="s">
        <v>19891</v>
      </c>
      <c r="C11065" s="227" t="s">
        <v>25487</v>
      </c>
      <c r="D11065" s="227" t="s">
        <v>3106</v>
      </c>
      <c r="E11065" s="227" t="s">
        <v>25488</v>
      </c>
      <c r="F11065" s="227" t="s">
        <v>3106</v>
      </c>
      <c r="G11065" s="227" t="s">
        <v>3106</v>
      </c>
      <c r="H11065" s="228" t="s">
        <v>23501</v>
      </c>
      <c r="I11065" s="228" t="s">
        <v>25489</v>
      </c>
      <c r="J11065" s="201" t="str">
        <f t="shared" si="345"/>
        <v>9999</v>
      </c>
      <c r="K11065" s="228" t="s">
        <v>23203</v>
      </c>
      <c r="L11065" s="228" t="s">
        <v>23204</v>
      </c>
      <c r="M11065" s="229">
        <v>44806</v>
      </c>
      <c r="N11065" s="227" t="s">
        <v>20211</v>
      </c>
      <c r="O11065" s="243"/>
      <c r="P11065" s="227" t="s">
        <v>19975</v>
      </c>
      <c r="Q11065" s="243"/>
      <c r="S11065" s="354"/>
    </row>
    <row r="11066" spans="1:19" s="245" customFormat="1" ht="13.15" customHeight="1">
      <c r="A11066" s="245" t="str">
        <f t="shared" si="346"/>
        <v>3996639021558788919</v>
      </c>
      <c r="B11066" s="217" t="s">
        <v>19891</v>
      </c>
      <c r="C11066" s="227" t="s">
        <v>25487</v>
      </c>
      <c r="D11066" s="227" t="s">
        <v>3106</v>
      </c>
      <c r="E11066" s="227" t="s">
        <v>25490</v>
      </c>
      <c r="F11066" s="227" t="s">
        <v>3106</v>
      </c>
      <c r="G11066" s="227" t="s">
        <v>3106</v>
      </c>
      <c r="H11066" s="228" t="s">
        <v>23501</v>
      </c>
      <c r="I11066" s="228" t="s">
        <v>25489</v>
      </c>
      <c r="J11066" s="201" t="str">
        <f t="shared" si="345"/>
        <v>9999</v>
      </c>
      <c r="K11066" s="228" t="s">
        <v>23203</v>
      </c>
      <c r="L11066" s="228" t="s">
        <v>23204</v>
      </c>
      <c r="M11066" s="229">
        <v>44806</v>
      </c>
      <c r="N11066" s="227" t="s">
        <v>20211</v>
      </c>
      <c r="O11066" s="243"/>
      <c r="P11066" s="227" t="s">
        <v>19975</v>
      </c>
      <c r="Q11066" s="243"/>
      <c r="S11066" s="354"/>
    </row>
    <row r="11067" spans="1:19" s="245" customFormat="1" ht="13.15" customHeight="1">
      <c r="A11067" s="245" t="str">
        <f t="shared" si="346"/>
        <v>3969875011558801308</v>
      </c>
      <c r="B11067" s="217" t="s">
        <v>19891</v>
      </c>
      <c r="C11067" s="227" t="s">
        <v>25491</v>
      </c>
      <c r="D11067" s="227" t="s">
        <v>3106</v>
      </c>
      <c r="E11067" s="227" t="s">
        <v>25492</v>
      </c>
      <c r="F11067" s="227" t="s">
        <v>3106</v>
      </c>
      <c r="G11067" s="227" t="s">
        <v>3106</v>
      </c>
      <c r="H11067" s="228" t="s">
        <v>23524</v>
      </c>
      <c r="I11067" s="228" t="s">
        <v>25493</v>
      </c>
      <c r="J11067" s="201" t="str">
        <f t="shared" si="345"/>
        <v>9999</v>
      </c>
      <c r="K11067" s="228" t="s">
        <v>23203</v>
      </c>
      <c r="L11067" s="228" t="s">
        <v>23204</v>
      </c>
      <c r="M11067" s="229">
        <v>44806</v>
      </c>
      <c r="N11067" s="227" t="s">
        <v>23526</v>
      </c>
      <c r="O11067" s="243"/>
      <c r="P11067" s="227" t="s">
        <v>23527</v>
      </c>
      <c r="Q11067" s="243"/>
      <c r="S11067" s="354"/>
    </row>
    <row r="11068" spans="1:19" s="245" customFormat="1" ht="13.15" customHeight="1">
      <c r="A11068" s="245" t="str">
        <f t="shared" si="346"/>
        <v>3969875021558801308</v>
      </c>
      <c r="B11068" s="217" t="s">
        <v>19891</v>
      </c>
      <c r="C11068" s="227" t="s">
        <v>25491</v>
      </c>
      <c r="D11068" s="227" t="s">
        <v>3106</v>
      </c>
      <c r="E11068" s="227" t="s">
        <v>25494</v>
      </c>
      <c r="F11068" s="227" t="s">
        <v>3106</v>
      </c>
      <c r="G11068" s="227" t="s">
        <v>3106</v>
      </c>
      <c r="H11068" s="228" t="s">
        <v>23524</v>
      </c>
      <c r="I11068" s="228" t="s">
        <v>25493</v>
      </c>
      <c r="J11068" s="201" t="str">
        <f t="shared" si="345"/>
        <v>9999</v>
      </c>
      <c r="K11068" s="228" t="s">
        <v>23203</v>
      </c>
      <c r="L11068" s="228" t="s">
        <v>23204</v>
      </c>
      <c r="M11068" s="229">
        <v>44806</v>
      </c>
      <c r="N11068" s="227" t="s">
        <v>23526</v>
      </c>
      <c r="O11068" s="243"/>
      <c r="P11068" s="227" t="s">
        <v>23527</v>
      </c>
      <c r="Q11068" s="243"/>
      <c r="S11068" s="354"/>
    </row>
    <row r="11069" spans="1:19" s="245" customFormat="1" ht="13.15" customHeight="1">
      <c r="A11069" s="245" t="str">
        <f t="shared" si="346"/>
        <v>3969875031558801308</v>
      </c>
      <c r="B11069" s="217" t="s">
        <v>19891</v>
      </c>
      <c r="C11069" s="227" t="s">
        <v>25491</v>
      </c>
      <c r="D11069" s="227" t="s">
        <v>3106</v>
      </c>
      <c r="E11069" s="227" t="s">
        <v>25495</v>
      </c>
      <c r="F11069" s="227" t="s">
        <v>3106</v>
      </c>
      <c r="G11069" s="227" t="s">
        <v>3106</v>
      </c>
      <c r="H11069" s="228" t="s">
        <v>23524</v>
      </c>
      <c r="I11069" s="228" t="s">
        <v>25493</v>
      </c>
      <c r="J11069" s="201" t="str">
        <f t="shared" si="345"/>
        <v>9999</v>
      </c>
      <c r="K11069" s="228" t="s">
        <v>23203</v>
      </c>
      <c r="L11069" s="228" t="s">
        <v>23204</v>
      </c>
      <c r="M11069" s="229">
        <v>44806</v>
      </c>
      <c r="N11069" s="227" t="s">
        <v>23526</v>
      </c>
      <c r="O11069" s="243"/>
      <c r="P11069" s="227" t="s">
        <v>23527</v>
      </c>
      <c r="Q11069" s="243"/>
      <c r="S11069" s="354"/>
    </row>
    <row r="11070" spans="1:19" s="245" customFormat="1" ht="13.15" customHeight="1">
      <c r="A11070" s="245" t="str">
        <f t="shared" si="346"/>
        <v>3969875041558801308</v>
      </c>
      <c r="B11070" s="217" t="s">
        <v>19891</v>
      </c>
      <c r="C11070" s="227" t="s">
        <v>25491</v>
      </c>
      <c r="D11070" s="227" t="s">
        <v>3106</v>
      </c>
      <c r="E11070" s="227" t="s">
        <v>25496</v>
      </c>
      <c r="F11070" s="227" t="s">
        <v>3106</v>
      </c>
      <c r="G11070" s="227" t="s">
        <v>3106</v>
      </c>
      <c r="H11070" s="228" t="s">
        <v>23524</v>
      </c>
      <c r="I11070" s="228" t="s">
        <v>25493</v>
      </c>
      <c r="J11070" s="201" t="str">
        <f t="shared" si="345"/>
        <v>9999</v>
      </c>
      <c r="K11070" s="228" t="s">
        <v>23203</v>
      </c>
      <c r="L11070" s="228" t="s">
        <v>23204</v>
      </c>
      <c r="M11070" s="229">
        <v>44806</v>
      </c>
      <c r="N11070" s="227" t="s">
        <v>23526</v>
      </c>
      <c r="O11070" s="243"/>
      <c r="P11070" s="227" t="s">
        <v>23527</v>
      </c>
      <c r="Q11070" s="243"/>
      <c r="S11070" s="354"/>
    </row>
    <row r="11071" spans="1:19" s="245" customFormat="1" ht="13.15" customHeight="1">
      <c r="A11071" s="245" t="str">
        <f t="shared" si="346"/>
        <v>3322109011568409894</v>
      </c>
      <c r="B11071" s="217" t="s">
        <v>19891</v>
      </c>
      <c r="C11071" s="227" t="s">
        <v>25497</v>
      </c>
      <c r="D11071" s="227" t="s">
        <v>3106</v>
      </c>
      <c r="E11071" s="227" t="s">
        <v>25498</v>
      </c>
      <c r="F11071" s="227" t="s">
        <v>3106</v>
      </c>
      <c r="G11071" s="227" t="s">
        <v>3106</v>
      </c>
      <c r="H11071" s="228" t="s">
        <v>19904</v>
      </c>
      <c r="I11071" s="228" t="s">
        <v>25499</v>
      </c>
      <c r="J11071" s="201" t="str">
        <f t="shared" si="345"/>
        <v>9999</v>
      </c>
      <c r="K11071" s="228" t="s">
        <v>23203</v>
      </c>
      <c r="L11071" s="228" t="s">
        <v>23204</v>
      </c>
      <c r="M11071" s="229">
        <v>44806</v>
      </c>
      <c r="N11071" s="227" t="s">
        <v>19903</v>
      </c>
      <c r="O11071" s="243"/>
      <c r="P11071" s="227" t="s">
        <v>20061</v>
      </c>
      <c r="Q11071" s="243"/>
      <c r="S11071" s="354"/>
    </row>
    <row r="11072" spans="1:19" s="245" customFormat="1" ht="13.15" customHeight="1">
      <c r="A11072" s="245" t="str">
        <f t="shared" si="346"/>
        <v>3322109021568409894</v>
      </c>
      <c r="B11072" s="217" t="s">
        <v>19891</v>
      </c>
      <c r="C11072" s="227" t="s">
        <v>25497</v>
      </c>
      <c r="D11072" s="227" t="s">
        <v>3106</v>
      </c>
      <c r="E11072" s="227" t="s">
        <v>25500</v>
      </c>
      <c r="F11072" s="227" t="s">
        <v>3106</v>
      </c>
      <c r="G11072" s="227" t="s">
        <v>3106</v>
      </c>
      <c r="H11072" s="228" t="s">
        <v>19904</v>
      </c>
      <c r="I11072" s="228" t="s">
        <v>25499</v>
      </c>
      <c r="J11072" s="201" t="str">
        <f t="shared" si="345"/>
        <v>9999</v>
      </c>
      <c r="K11072" s="228" t="s">
        <v>23203</v>
      </c>
      <c r="L11072" s="228" t="s">
        <v>23204</v>
      </c>
      <c r="M11072" s="229">
        <v>44806</v>
      </c>
      <c r="N11072" s="227" t="s">
        <v>19903</v>
      </c>
      <c r="O11072" s="243"/>
      <c r="P11072" s="227" t="s">
        <v>20061</v>
      </c>
      <c r="Q11072" s="243"/>
      <c r="S11072" s="354"/>
    </row>
    <row r="11073" spans="1:19" s="245" customFormat="1" ht="13.15" customHeight="1">
      <c r="A11073" s="245" t="str">
        <f t="shared" si="346"/>
        <v>3322109031568409894</v>
      </c>
      <c r="B11073" s="217" t="s">
        <v>19891</v>
      </c>
      <c r="C11073" s="227" t="s">
        <v>25497</v>
      </c>
      <c r="D11073" s="227" t="s">
        <v>3106</v>
      </c>
      <c r="E11073" s="227" t="s">
        <v>25501</v>
      </c>
      <c r="F11073" s="227" t="s">
        <v>3106</v>
      </c>
      <c r="G11073" s="227" t="s">
        <v>3106</v>
      </c>
      <c r="H11073" s="228" t="s">
        <v>19904</v>
      </c>
      <c r="I11073" s="228" t="s">
        <v>25499</v>
      </c>
      <c r="J11073" s="201" t="str">
        <f t="shared" si="345"/>
        <v>9999</v>
      </c>
      <c r="K11073" s="228" t="s">
        <v>23203</v>
      </c>
      <c r="L11073" s="228" t="s">
        <v>23204</v>
      </c>
      <c r="M11073" s="229">
        <v>44806</v>
      </c>
      <c r="N11073" s="227" t="s">
        <v>19903</v>
      </c>
      <c r="O11073" s="243"/>
      <c r="P11073" s="227" t="s">
        <v>20061</v>
      </c>
      <c r="Q11073" s="243"/>
      <c r="S11073" s="354"/>
    </row>
    <row r="11074" spans="1:19" s="245" customFormat="1" ht="13.15" customHeight="1">
      <c r="A11074" s="245" t="str">
        <f t="shared" si="346"/>
        <v>3322109041568409894</v>
      </c>
      <c r="B11074" s="217" t="s">
        <v>19891</v>
      </c>
      <c r="C11074" s="227" t="s">
        <v>25497</v>
      </c>
      <c r="D11074" s="227" t="s">
        <v>3106</v>
      </c>
      <c r="E11074" s="227" t="s">
        <v>25502</v>
      </c>
      <c r="F11074" s="227" t="s">
        <v>3106</v>
      </c>
      <c r="G11074" s="227" t="s">
        <v>3106</v>
      </c>
      <c r="H11074" s="228" t="s">
        <v>19904</v>
      </c>
      <c r="I11074" s="228" t="s">
        <v>25499</v>
      </c>
      <c r="J11074" s="201" t="str">
        <f t="shared" si="345"/>
        <v>9999</v>
      </c>
      <c r="K11074" s="228" t="s">
        <v>23203</v>
      </c>
      <c r="L11074" s="228" t="s">
        <v>23204</v>
      </c>
      <c r="M11074" s="229">
        <v>44806</v>
      </c>
      <c r="N11074" s="227" t="s">
        <v>19903</v>
      </c>
      <c r="O11074" s="243"/>
      <c r="P11074" s="227" t="s">
        <v>20061</v>
      </c>
      <c r="Q11074" s="243"/>
      <c r="S11074" s="354"/>
    </row>
    <row r="11075" spans="1:19" s="245" customFormat="1" ht="13.15" customHeight="1">
      <c r="A11075" s="245" t="str">
        <f t="shared" si="346"/>
        <v>3322109051568409894</v>
      </c>
      <c r="B11075" s="217" t="s">
        <v>19891</v>
      </c>
      <c r="C11075" s="227" t="s">
        <v>25497</v>
      </c>
      <c r="D11075" s="227" t="s">
        <v>3106</v>
      </c>
      <c r="E11075" s="227" t="s">
        <v>25503</v>
      </c>
      <c r="F11075" s="227" t="s">
        <v>3106</v>
      </c>
      <c r="G11075" s="227" t="s">
        <v>3106</v>
      </c>
      <c r="H11075" s="228" t="s">
        <v>19904</v>
      </c>
      <c r="I11075" s="228" t="s">
        <v>25499</v>
      </c>
      <c r="J11075" s="201" t="str">
        <f t="shared" ref="J11075:J11138" si="347">B11075</f>
        <v>9999</v>
      </c>
      <c r="K11075" s="228" t="s">
        <v>23203</v>
      </c>
      <c r="L11075" s="228" t="s">
        <v>23204</v>
      </c>
      <c r="M11075" s="229">
        <v>44806</v>
      </c>
      <c r="N11075" s="227" t="s">
        <v>19903</v>
      </c>
      <c r="O11075" s="243"/>
      <c r="P11075" s="227" t="s">
        <v>20061</v>
      </c>
      <c r="Q11075" s="243"/>
      <c r="S11075" s="354"/>
    </row>
    <row r="11076" spans="1:19" s="245" customFormat="1" ht="13.15" customHeight="1">
      <c r="A11076" s="245" t="str">
        <f t="shared" si="346"/>
        <v>1305070071568429348</v>
      </c>
      <c r="B11076" s="217" t="s">
        <v>19891</v>
      </c>
      <c r="C11076" s="227" t="s">
        <v>25504</v>
      </c>
      <c r="D11076" s="227" t="s">
        <v>3106</v>
      </c>
      <c r="E11076" s="227" t="s">
        <v>25505</v>
      </c>
      <c r="F11076" s="227" t="s">
        <v>3106</v>
      </c>
      <c r="G11076" s="227" t="s">
        <v>3106</v>
      </c>
      <c r="H11076" s="228" t="s">
        <v>19904</v>
      </c>
      <c r="I11076" s="228" t="s">
        <v>25506</v>
      </c>
      <c r="J11076" s="201" t="str">
        <f t="shared" si="347"/>
        <v>9999</v>
      </c>
      <c r="K11076" s="228" t="s">
        <v>23203</v>
      </c>
      <c r="L11076" s="228" t="s">
        <v>23204</v>
      </c>
      <c r="M11076" s="229">
        <v>44806</v>
      </c>
      <c r="N11076" s="227" t="s">
        <v>19903</v>
      </c>
      <c r="O11076" s="243"/>
      <c r="P11076" s="227" t="s">
        <v>19905</v>
      </c>
      <c r="Q11076" s="243"/>
      <c r="S11076" s="354"/>
    </row>
    <row r="11077" spans="1:19" s="245" customFormat="1" ht="13.15" customHeight="1">
      <c r="A11077" s="245" t="str">
        <f t="shared" si="346"/>
        <v>1305070081568429348</v>
      </c>
      <c r="B11077" s="217" t="s">
        <v>19891</v>
      </c>
      <c r="C11077" s="227" t="s">
        <v>25504</v>
      </c>
      <c r="D11077" s="227" t="s">
        <v>3106</v>
      </c>
      <c r="E11077" s="227" t="s">
        <v>25507</v>
      </c>
      <c r="F11077" s="227" t="s">
        <v>3106</v>
      </c>
      <c r="G11077" s="227" t="s">
        <v>3106</v>
      </c>
      <c r="H11077" s="228" t="s">
        <v>19904</v>
      </c>
      <c r="I11077" s="228" t="s">
        <v>25506</v>
      </c>
      <c r="J11077" s="201" t="str">
        <f t="shared" si="347"/>
        <v>9999</v>
      </c>
      <c r="K11077" s="228" t="s">
        <v>23203</v>
      </c>
      <c r="L11077" s="228" t="s">
        <v>23204</v>
      </c>
      <c r="M11077" s="229">
        <v>44806</v>
      </c>
      <c r="N11077" s="227" t="s">
        <v>19903</v>
      </c>
      <c r="O11077" s="243"/>
      <c r="P11077" s="227" t="s">
        <v>19905</v>
      </c>
      <c r="Q11077" s="243"/>
      <c r="S11077" s="354"/>
    </row>
    <row r="11078" spans="1:19" s="245" customFormat="1" ht="13.15" customHeight="1">
      <c r="A11078" s="245" t="str">
        <f t="shared" si="346"/>
        <v>1305070091568429348</v>
      </c>
      <c r="B11078" s="217" t="s">
        <v>19891</v>
      </c>
      <c r="C11078" s="227" t="s">
        <v>25504</v>
      </c>
      <c r="D11078" s="227" t="s">
        <v>3106</v>
      </c>
      <c r="E11078" s="227" t="s">
        <v>25508</v>
      </c>
      <c r="F11078" s="227" t="s">
        <v>3106</v>
      </c>
      <c r="G11078" s="227" t="s">
        <v>3106</v>
      </c>
      <c r="H11078" s="228" t="s">
        <v>19904</v>
      </c>
      <c r="I11078" s="228" t="s">
        <v>25506</v>
      </c>
      <c r="J11078" s="201" t="str">
        <f t="shared" si="347"/>
        <v>9999</v>
      </c>
      <c r="K11078" s="228" t="s">
        <v>23203</v>
      </c>
      <c r="L11078" s="228" t="s">
        <v>23204</v>
      </c>
      <c r="M11078" s="229">
        <v>44806</v>
      </c>
      <c r="N11078" s="227" t="s">
        <v>19903</v>
      </c>
      <c r="O11078" s="243"/>
      <c r="P11078" s="227" t="s">
        <v>19905</v>
      </c>
      <c r="Q11078" s="243"/>
      <c r="S11078" s="354"/>
    </row>
    <row r="11079" spans="1:19" s="245" customFormat="1" ht="13.15" customHeight="1">
      <c r="A11079" s="245" t="str">
        <f t="shared" si="346"/>
        <v>1305070101568429348</v>
      </c>
      <c r="B11079" s="217" t="s">
        <v>19891</v>
      </c>
      <c r="C11079" s="227" t="s">
        <v>25504</v>
      </c>
      <c r="D11079" s="227" t="s">
        <v>3106</v>
      </c>
      <c r="E11079" s="227" t="s">
        <v>25509</v>
      </c>
      <c r="F11079" s="227" t="s">
        <v>3106</v>
      </c>
      <c r="G11079" s="227" t="s">
        <v>3106</v>
      </c>
      <c r="H11079" s="228" t="s">
        <v>19904</v>
      </c>
      <c r="I11079" s="228" t="s">
        <v>25506</v>
      </c>
      <c r="J11079" s="201" t="str">
        <f t="shared" si="347"/>
        <v>9999</v>
      </c>
      <c r="K11079" s="228" t="s">
        <v>23203</v>
      </c>
      <c r="L11079" s="228" t="s">
        <v>23204</v>
      </c>
      <c r="M11079" s="229">
        <v>44806</v>
      </c>
      <c r="N11079" s="227" t="s">
        <v>19903</v>
      </c>
      <c r="O11079" s="243"/>
      <c r="P11079" s="227" t="s">
        <v>19905</v>
      </c>
      <c r="Q11079" s="243"/>
      <c r="S11079" s="354"/>
    </row>
    <row r="11080" spans="1:19" s="245" customFormat="1" ht="13.15" customHeight="1">
      <c r="A11080" s="245" t="str">
        <f t="shared" si="346"/>
        <v>1305070111568429348</v>
      </c>
      <c r="B11080" s="217" t="s">
        <v>19891</v>
      </c>
      <c r="C11080" s="227" t="s">
        <v>25504</v>
      </c>
      <c r="D11080" s="227" t="s">
        <v>3106</v>
      </c>
      <c r="E11080" s="227" t="s">
        <v>25510</v>
      </c>
      <c r="F11080" s="227" t="s">
        <v>3106</v>
      </c>
      <c r="G11080" s="227" t="s">
        <v>3106</v>
      </c>
      <c r="H11080" s="228" t="s">
        <v>19904</v>
      </c>
      <c r="I11080" s="228" t="s">
        <v>25506</v>
      </c>
      <c r="J11080" s="201" t="str">
        <f t="shared" si="347"/>
        <v>9999</v>
      </c>
      <c r="K11080" s="228" t="s">
        <v>23203</v>
      </c>
      <c r="L11080" s="228" t="s">
        <v>23204</v>
      </c>
      <c r="M11080" s="229">
        <v>44806</v>
      </c>
      <c r="N11080" s="227" t="s">
        <v>19903</v>
      </c>
      <c r="O11080" s="243"/>
      <c r="P11080" s="227" t="s">
        <v>19905</v>
      </c>
      <c r="Q11080" s="243"/>
      <c r="S11080" s="354"/>
    </row>
    <row r="11081" spans="1:19" s="245" customFormat="1" ht="13.15" customHeight="1">
      <c r="A11081" s="245" t="str">
        <f t="shared" si="346"/>
        <v>1305070121568429348</v>
      </c>
      <c r="B11081" s="217" t="s">
        <v>19891</v>
      </c>
      <c r="C11081" s="227" t="s">
        <v>25504</v>
      </c>
      <c r="D11081" s="227" t="s">
        <v>3106</v>
      </c>
      <c r="E11081" s="227" t="s">
        <v>25511</v>
      </c>
      <c r="F11081" s="227" t="s">
        <v>3106</v>
      </c>
      <c r="G11081" s="227" t="s">
        <v>3106</v>
      </c>
      <c r="H11081" s="228" t="s">
        <v>19904</v>
      </c>
      <c r="I11081" s="228" t="s">
        <v>25506</v>
      </c>
      <c r="J11081" s="201" t="str">
        <f t="shared" si="347"/>
        <v>9999</v>
      </c>
      <c r="K11081" s="228" t="s">
        <v>23203</v>
      </c>
      <c r="L11081" s="228" t="s">
        <v>23204</v>
      </c>
      <c r="M11081" s="229">
        <v>44806</v>
      </c>
      <c r="N11081" s="227" t="s">
        <v>19903</v>
      </c>
      <c r="O11081" s="243"/>
      <c r="P11081" s="227" t="s">
        <v>19905</v>
      </c>
      <c r="Q11081" s="243"/>
      <c r="S11081" s="354"/>
    </row>
    <row r="11082" spans="1:19" s="245" customFormat="1" ht="13.15" customHeight="1">
      <c r="A11082" s="245" t="str">
        <f t="shared" si="346"/>
        <v>1305070131568429348</v>
      </c>
      <c r="B11082" s="217" t="s">
        <v>19891</v>
      </c>
      <c r="C11082" s="227" t="s">
        <v>25504</v>
      </c>
      <c r="D11082" s="227" t="s">
        <v>3106</v>
      </c>
      <c r="E11082" s="227" t="s">
        <v>25512</v>
      </c>
      <c r="F11082" s="227" t="s">
        <v>3106</v>
      </c>
      <c r="G11082" s="227" t="s">
        <v>3106</v>
      </c>
      <c r="H11082" s="228" t="s">
        <v>19904</v>
      </c>
      <c r="I11082" s="228" t="s">
        <v>25506</v>
      </c>
      <c r="J11082" s="201" t="str">
        <f t="shared" si="347"/>
        <v>9999</v>
      </c>
      <c r="K11082" s="228" t="s">
        <v>23203</v>
      </c>
      <c r="L11082" s="228" t="s">
        <v>23204</v>
      </c>
      <c r="M11082" s="229">
        <v>44806</v>
      </c>
      <c r="N11082" s="227" t="s">
        <v>19903</v>
      </c>
      <c r="O11082" s="243"/>
      <c r="P11082" s="227" t="s">
        <v>19905</v>
      </c>
      <c r="Q11082" s="243"/>
      <c r="S11082" s="354"/>
    </row>
    <row r="11083" spans="1:19" s="245" customFormat="1" ht="13.15" customHeight="1">
      <c r="A11083" s="245" t="str">
        <f t="shared" si="346"/>
        <v>0898702011568469245</v>
      </c>
      <c r="B11083" s="217" t="s">
        <v>19891</v>
      </c>
      <c r="C11083" s="227" t="s">
        <v>25513</v>
      </c>
      <c r="D11083" s="227" t="s">
        <v>3106</v>
      </c>
      <c r="E11083" s="227" t="s">
        <v>25514</v>
      </c>
      <c r="F11083" s="227" t="s">
        <v>3106</v>
      </c>
      <c r="G11083" s="227" t="s">
        <v>3106</v>
      </c>
      <c r="H11083" s="228" t="s">
        <v>19904</v>
      </c>
      <c r="I11083" s="228" t="s">
        <v>25515</v>
      </c>
      <c r="J11083" s="201" t="str">
        <f t="shared" si="347"/>
        <v>9999</v>
      </c>
      <c r="K11083" s="228" t="s">
        <v>23203</v>
      </c>
      <c r="L11083" s="228" t="s">
        <v>23204</v>
      </c>
      <c r="M11083" s="229">
        <v>44806</v>
      </c>
      <c r="N11083" s="227" t="s">
        <v>19903</v>
      </c>
      <c r="O11083" s="243"/>
      <c r="P11083" s="227" t="s">
        <v>19905</v>
      </c>
      <c r="Q11083" s="243"/>
      <c r="S11083" s="354"/>
    </row>
    <row r="11084" spans="1:19" s="245" customFormat="1" ht="13.15" customHeight="1">
      <c r="A11084" s="245" t="str">
        <f t="shared" si="346"/>
        <v>0898702021568469245</v>
      </c>
      <c r="B11084" s="217" t="s">
        <v>19891</v>
      </c>
      <c r="C11084" s="227" t="s">
        <v>25513</v>
      </c>
      <c r="D11084" s="227" t="s">
        <v>3106</v>
      </c>
      <c r="E11084" s="227" t="s">
        <v>25516</v>
      </c>
      <c r="F11084" s="227" t="s">
        <v>3106</v>
      </c>
      <c r="G11084" s="227" t="s">
        <v>3106</v>
      </c>
      <c r="H11084" s="228" t="s">
        <v>19904</v>
      </c>
      <c r="I11084" s="228" t="s">
        <v>25515</v>
      </c>
      <c r="J11084" s="201" t="str">
        <f t="shared" si="347"/>
        <v>9999</v>
      </c>
      <c r="K11084" s="228" t="s">
        <v>23203</v>
      </c>
      <c r="L11084" s="228" t="s">
        <v>23204</v>
      </c>
      <c r="M11084" s="229">
        <v>44806</v>
      </c>
      <c r="N11084" s="227" t="s">
        <v>19903</v>
      </c>
      <c r="O11084" s="243"/>
      <c r="P11084" s="227" t="s">
        <v>19905</v>
      </c>
      <c r="Q11084" s="243"/>
      <c r="S11084" s="354"/>
    </row>
    <row r="11085" spans="1:19" s="245" customFormat="1" ht="13.15" customHeight="1">
      <c r="A11085" s="245" t="str">
        <f t="shared" si="346"/>
        <v>3667503011568547032</v>
      </c>
      <c r="B11085" s="217" t="s">
        <v>19891</v>
      </c>
      <c r="C11085" s="227" t="s">
        <v>25517</v>
      </c>
      <c r="D11085" s="227" t="s">
        <v>3106</v>
      </c>
      <c r="E11085" s="227" t="s">
        <v>25518</v>
      </c>
      <c r="F11085" s="227" t="s">
        <v>3106</v>
      </c>
      <c r="G11085" s="227" t="s">
        <v>3106</v>
      </c>
      <c r="H11085" s="228" t="s">
        <v>19779</v>
      </c>
      <c r="I11085" s="228" t="s">
        <v>25519</v>
      </c>
      <c r="J11085" s="201" t="str">
        <f t="shared" si="347"/>
        <v>9999</v>
      </c>
      <c r="K11085" s="228" t="s">
        <v>23203</v>
      </c>
      <c r="L11085" s="228" t="s">
        <v>23204</v>
      </c>
      <c r="M11085" s="229">
        <v>44806</v>
      </c>
      <c r="N11085" s="227" t="s">
        <v>19778</v>
      </c>
      <c r="O11085" s="243"/>
      <c r="P11085" s="227" t="s">
        <v>19780</v>
      </c>
      <c r="Q11085" s="243"/>
      <c r="S11085" s="354"/>
    </row>
    <row r="11086" spans="1:19" s="245" customFormat="1" ht="13.15" customHeight="1">
      <c r="A11086" s="245" t="str">
        <f t="shared" si="346"/>
        <v>3667503021568547032</v>
      </c>
      <c r="B11086" s="217" t="s">
        <v>19891</v>
      </c>
      <c r="C11086" s="227" t="s">
        <v>25517</v>
      </c>
      <c r="D11086" s="227" t="s">
        <v>3106</v>
      </c>
      <c r="E11086" s="227" t="s">
        <v>25520</v>
      </c>
      <c r="F11086" s="227" t="s">
        <v>3106</v>
      </c>
      <c r="G11086" s="227" t="s">
        <v>3106</v>
      </c>
      <c r="H11086" s="228" t="s">
        <v>18778</v>
      </c>
      <c r="I11086" s="228" t="s">
        <v>25519</v>
      </c>
      <c r="J11086" s="201" t="str">
        <f t="shared" si="347"/>
        <v>9999</v>
      </c>
      <c r="K11086" s="228" t="s">
        <v>23203</v>
      </c>
      <c r="L11086" s="228" t="s">
        <v>23204</v>
      </c>
      <c r="M11086" s="229">
        <v>44806</v>
      </c>
      <c r="N11086" s="227" t="s">
        <v>18777</v>
      </c>
      <c r="O11086" s="243"/>
      <c r="P11086" s="227" t="s">
        <v>19920</v>
      </c>
      <c r="Q11086" s="243"/>
      <c r="S11086" s="354"/>
    </row>
    <row r="11087" spans="1:19" s="245" customFormat="1" ht="13.15" customHeight="1">
      <c r="A11087" s="245" t="str">
        <f t="shared" si="346"/>
        <v>1742710011578554895</v>
      </c>
      <c r="B11087" s="217" t="s">
        <v>19891</v>
      </c>
      <c r="C11087" s="227" t="s">
        <v>25521</v>
      </c>
      <c r="D11087" s="227" t="s">
        <v>3106</v>
      </c>
      <c r="E11087" s="227" t="s">
        <v>25522</v>
      </c>
      <c r="F11087" s="227" t="s">
        <v>3106</v>
      </c>
      <c r="G11087" s="227" t="s">
        <v>3106</v>
      </c>
      <c r="H11087" s="228" t="s">
        <v>19904</v>
      </c>
      <c r="I11087" s="228" t="s">
        <v>25523</v>
      </c>
      <c r="J11087" s="201" t="str">
        <f t="shared" si="347"/>
        <v>9999</v>
      </c>
      <c r="K11087" s="228" t="s">
        <v>23203</v>
      </c>
      <c r="L11087" s="228" t="s">
        <v>23204</v>
      </c>
      <c r="M11087" s="229">
        <v>44806</v>
      </c>
      <c r="N11087" s="227" t="s">
        <v>19903</v>
      </c>
      <c r="O11087" s="243"/>
      <c r="P11087" s="227" t="s">
        <v>19905</v>
      </c>
      <c r="Q11087" s="243"/>
      <c r="S11087" s="354"/>
    </row>
    <row r="11088" spans="1:19" s="245" customFormat="1" ht="13.15" customHeight="1">
      <c r="A11088" s="245" t="str">
        <f t="shared" si="346"/>
        <v>1742710021578554895</v>
      </c>
      <c r="B11088" s="217" t="s">
        <v>19891</v>
      </c>
      <c r="C11088" s="227" t="s">
        <v>25521</v>
      </c>
      <c r="D11088" s="227" t="s">
        <v>3106</v>
      </c>
      <c r="E11088" s="227" t="s">
        <v>25524</v>
      </c>
      <c r="F11088" s="227" t="s">
        <v>3106</v>
      </c>
      <c r="G11088" s="227" t="s">
        <v>3106</v>
      </c>
      <c r="H11088" s="228" t="s">
        <v>19904</v>
      </c>
      <c r="I11088" s="228" t="s">
        <v>25523</v>
      </c>
      <c r="J11088" s="201" t="str">
        <f t="shared" si="347"/>
        <v>9999</v>
      </c>
      <c r="K11088" s="228" t="s">
        <v>23203</v>
      </c>
      <c r="L11088" s="228" t="s">
        <v>23204</v>
      </c>
      <c r="M11088" s="229">
        <v>44806</v>
      </c>
      <c r="N11088" s="227" t="s">
        <v>19903</v>
      </c>
      <c r="O11088" s="243"/>
      <c r="P11088" s="227" t="s">
        <v>19905</v>
      </c>
      <c r="Q11088" s="243"/>
      <c r="S11088" s="354"/>
    </row>
    <row r="11089" spans="1:19" s="245" customFormat="1" ht="13.15" customHeight="1">
      <c r="A11089" s="245" t="str">
        <f t="shared" si="346"/>
        <v>1742710041578554895</v>
      </c>
      <c r="B11089" s="217" t="s">
        <v>19891</v>
      </c>
      <c r="C11089" s="227" t="s">
        <v>25521</v>
      </c>
      <c r="D11089" s="227" t="s">
        <v>3106</v>
      </c>
      <c r="E11089" s="227" t="s">
        <v>25525</v>
      </c>
      <c r="F11089" s="227" t="s">
        <v>3106</v>
      </c>
      <c r="G11089" s="227" t="s">
        <v>3106</v>
      </c>
      <c r="H11089" s="228" t="s">
        <v>19904</v>
      </c>
      <c r="I11089" s="228" t="s">
        <v>25523</v>
      </c>
      <c r="J11089" s="201" t="str">
        <f t="shared" si="347"/>
        <v>9999</v>
      </c>
      <c r="K11089" s="228" t="s">
        <v>23203</v>
      </c>
      <c r="L11089" s="228" t="s">
        <v>23204</v>
      </c>
      <c r="M11089" s="229">
        <v>44806</v>
      </c>
      <c r="N11089" s="227" t="s">
        <v>19903</v>
      </c>
      <c r="O11089" s="243"/>
      <c r="P11089" s="227" t="s">
        <v>19905</v>
      </c>
      <c r="Q11089" s="243"/>
      <c r="S11089" s="354"/>
    </row>
    <row r="11090" spans="1:19" s="245" customFormat="1" ht="13.15" customHeight="1">
      <c r="A11090" s="245" t="str">
        <f t="shared" si="346"/>
        <v>1742710051578554895</v>
      </c>
      <c r="B11090" s="217" t="s">
        <v>19891</v>
      </c>
      <c r="C11090" s="227" t="s">
        <v>25521</v>
      </c>
      <c r="D11090" s="227" t="s">
        <v>3106</v>
      </c>
      <c r="E11090" s="227" t="s">
        <v>25526</v>
      </c>
      <c r="F11090" s="227" t="s">
        <v>3106</v>
      </c>
      <c r="G11090" s="227" t="s">
        <v>3106</v>
      </c>
      <c r="H11090" s="228" t="s">
        <v>19904</v>
      </c>
      <c r="I11090" s="228" t="s">
        <v>25523</v>
      </c>
      <c r="J11090" s="201" t="str">
        <f t="shared" si="347"/>
        <v>9999</v>
      </c>
      <c r="K11090" s="228" t="s">
        <v>23203</v>
      </c>
      <c r="L11090" s="228" t="s">
        <v>23204</v>
      </c>
      <c r="M11090" s="229">
        <v>44806</v>
      </c>
      <c r="N11090" s="227" t="s">
        <v>19903</v>
      </c>
      <c r="O11090" s="243"/>
      <c r="P11090" s="227" t="s">
        <v>19905</v>
      </c>
      <c r="Q11090" s="243"/>
      <c r="S11090" s="354"/>
    </row>
    <row r="11091" spans="1:19" s="245" customFormat="1" ht="13.15" customHeight="1">
      <c r="A11091" s="245" t="str">
        <f t="shared" si="346"/>
        <v>1742710061578554895</v>
      </c>
      <c r="B11091" s="217" t="s">
        <v>19891</v>
      </c>
      <c r="C11091" s="227" t="s">
        <v>25521</v>
      </c>
      <c r="D11091" s="227" t="s">
        <v>3106</v>
      </c>
      <c r="E11091" s="227" t="s">
        <v>25527</v>
      </c>
      <c r="F11091" s="227" t="s">
        <v>3106</v>
      </c>
      <c r="G11091" s="227" t="s">
        <v>3106</v>
      </c>
      <c r="H11091" s="228" t="s">
        <v>19904</v>
      </c>
      <c r="I11091" s="228" t="s">
        <v>25523</v>
      </c>
      <c r="J11091" s="201" t="str">
        <f t="shared" si="347"/>
        <v>9999</v>
      </c>
      <c r="K11091" s="228" t="s">
        <v>23203</v>
      </c>
      <c r="L11091" s="228" t="s">
        <v>23204</v>
      </c>
      <c r="M11091" s="229">
        <v>44806</v>
      </c>
      <c r="N11091" s="227" t="s">
        <v>19903</v>
      </c>
      <c r="O11091" s="243"/>
      <c r="P11091" s="227" t="s">
        <v>19905</v>
      </c>
      <c r="Q11091" s="243"/>
      <c r="S11091" s="354"/>
    </row>
    <row r="11092" spans="1:19" s="245" customFormat="1" ht="13.15" customHeight="1">
      <c r="A11092" s="245" t="str">
        <f t="shared" si="346"/>
        <v>1742710071578554895</v>
      </c>
      <c r="B11092" s="217" t="s">
        <v>19891</v>
      </c>
      <c r="C11092" s="227" t="s">
        <v>25521</v>
      </c>
      <c r="D11092" s="227" t="s">
        <v>3106</v>
      </c>
      <c r="E11092" s="227" t="s">
        <v>25528</v>
      </c>
      <c r="F11092" s="227" t="s">
        <v>3106</v>
      </c>
      <c r="G11092" s="227" t="s">
        <v>3106</v>
      </c>
      <c r="H11092" s="228" t="s">
        <v>19904</v>
      </c>
      <c r="I11092" s="228" t="s">
        <v>25523</v>
      </c>
      <c r="J11092" s="201" t="str">
        <f t="shared" si="347"/>
        <v>9999</v>
      </c>
      <c r="K11092" s="228" t="s">
        <v>23203</v>
      </c>
      <c r="L11092" s="228" t="s">
        <v>23204</v>
      </c>
      <c r="M11092" s="229">
        <v>44806</v>
      </c>
      <c r="N11092" s="227" t="s">
        <v>19903</v>
      </c>
      <c r="O11092" s="243"/>
      <c r="P11092" s="227" t="s">
        <v>19905</v>
      </c>
      <c r="Q11092" s="243"/>
      <c r="S11092" s="354"/>
    </row>
    <row r="11093" spans="1:19" s="245" customFormat="1" ht="13.15" customHeight="1">
      <c r="A11093" s="245" t="str">
        <f t="shared" si="346"/>
        <v>1742710081578554895</v>
      </c>
      <c r="B11093" s="217" t="s">
        <v>19891</v>
      </c>
      <c r="C11093" s="227" t="s">
        <v>25521</v>
      </c>
      <c r="D11093" s="227" t="s">
        <v>3106</v>
      </c>
      <c r="E11093" s="227" t="s">
        <v>25529</v>
      </c>
      <c r="F11093" s="227" t="s">
        <v>3106</v>
      </c>
      <c r="G11093" s="227" t="s">
        <v>3106</v>
      </c>
      <c r="H11093" s="228" t="s">
        <v>19904</v>
      </c>
      <c r="I11093" s="228" t="s">
        <v>25523</v>
      </c>
      <c r="J11093" s="201" t="str">
        <f t="shared" si="347"/>
        <v>9999</v>
      </c>
      <c r="K11093" s="228" t="s">
        <v>23203</v>
      </c>
      <c r="L11093" s="228" t="s">
        <v>23204</v>
      </c>
      <c r="M11093" s="229">
        <v>44806</v>
      </c>
      <c r="N11093" s="227" t="s">
        <v>19903</v>
      </c>
      <c r="O11093" s="243"/>
      <c r="P11093" s="227" t="s">
        <v>23712</v>
      </c>
      <c r="Q11093" s="243"/>
      <c r="S11093" s="354"/>
    </row>
    <row r="11094" spans="1:19" s="245" customFormat="1" ht="13.15" customHeight="1">
      <c r="A11094" s="245" t="str">
        <f t="shared" si="346"/>
        <v>1742710091578554895</v>
      </c>
      <c r="B11094" s="217" t="s">
        <v>19891</v>
      </c>
      <c r="C11094" s="227" t="s">
        <v>25521</v>
      </c>
      <c r="D11094" s="227" t="s">
        <v>3106</v>
      </c>
      <c r="E11094" s="227" t="s">
        <v>25530</v>
      </c>
      <c r="F11094" s="227" t="s">
        <v>3106</v>
      </c>
      <c r="G11094" s="227" t="s">
        <v>3106</v>
      </c>
      <c r="H11094" s="228" t="s">
        <v>19904</v>
      </c>
      <c r="I11094" s="228" t="s">
        <v>25523</v>
      </c>
      <c r="J11094" s="201" t="str">
        <f t="shared" si="347"/>
        <v>9999</v>
      </c>
      <c r="K11094" s="228" t="s">
        <v>23203</v>
      </c>
      <c r="L11094" s="228" t="s">
        <v>23204</v>
      </c>
      <c r="M11094" s="229">
        <v>44806</v>
      </c>
      <c r="N11094" s="227" t="s">
        <v>19903</v>
      </c>
      <c r="O11094" s="243"/>
      <c r="P11094" s="227" t="s">
        <v>23712</v>
      </c>
      <c r="Q11094" s="243"/>
      <c r="S11094" s="354"/>
    </row>
    <row r="11095" spans="1:19" s="245" customFormat="1" ht="13.15" customHeight="1">
      <c r="A11095" s="245" t="str">
        <f t="shared" ref="A11095:A11158" si="348">E11095&amp;C11095</f>
        <v>3402448011578701710</v>
      </c>
      <c r="B11095" s="217" t="s">
        <v>19891</v>
      </c>
      <c r="C11095" s="227" t="s">
        <v>25531</v>
      </c>
      <c r="D11095" s="227" t="s">
        <v>3106</v>
      </c>
      <c r="E11095" s="227" t="s">
        <v>25532</v>
      </c>
      <c r="F11095" s="227" t="s">
        <v>3106</v>
      </c>
      <c r="G11095" s="227" t="s">
        <v>3106</v>
      </c>
      <c r="H11095" s="228" t="s">
        <v>19904</v>
      </c>
      <c r="I11095" s="228" t="s">
        <v>25533</v>
      </c>
      <c r="J11095" s="201" t="str">
        <f t="shared" si="347"/>
        <v>9999</v>
      </c>
      <c r="K11095" s="228" t="s">
        <v>23203</v>
      </c>
      <c r="L11095" s="228" t="s">
        <v>23204</v>
      </c>
      <c r="M11095" s="229">
        <v>44806</v>
      </c>
      <c r="N11095" s="227" t="s">
        <v>19903</v>
      </c>
      <c r="O11095" s="243"/>
      <c r="P11095" s="227" t="s">
        <v>19905</v>
      </c>
      <c r="Q11095" s="243"/>
      <c r="S11095" s="354"/>
    </row>
    <row r="11096" spans="1:19" s="245" customFormat="1" ht="13.15" customHeight="1">
      <c r="A11096" s="245" t="str">
        <f t="shared" si="348"/>
        <v>3402448021578701710</v>
      </c>
      <c r="B11096" s="217" t="s">
        <v>19891</v>
      </c>
      <c r="C11096" s="227" t="s">
        <v>25531</v>
      </c>
      <c r="D11096" s="227" t="s">
        <v>3106</v>
      </c>
      <c r="E11096" s="227" t="s">
        <v>25534</v>
      </c>
      <c r="F11096" s="227" t="s">
        <v>3106</v>
      </c>
      <c r="G11096" s="227" t="s">
        <v>3106</v>
      </c>
      <c r="H11096" s="228" t="s">
        <v>19904</v>
      </c>
      <c r="I11096" s="228" t="s">
        <v>25533</v>
      </c>
      <c r="J11096" s="201" t="str">
        <f t="shared" si="347"/>
        <v>9999</v>
      </c>
      <c r="K11096" s="228" t="s">
        <v>23203</v>
      </c>
      <c r="L11096" s="228" t="s">
        <v>23204</v>
      </c>
      <c r="M11096" s="229">
        <v>44806</v>
      </c>
      <c r="N11096" s="227" t="s">
        <v>19903</v>
      </c>
      <c r="O11096" s="243"/>
      <c r="P11096" s="227" t="s">
        <v>19905</v>
      </c>
      <c r="Q11096" s="243"/>
      <c r="S11096" s="354"/>
    </row>
    <row r="11097" spans="1:19" s="245" customFormat="1" ht="13.15" customHeight="1">
      <c r="A11097" s="245" t="str">
        <f t="shared" si="348"/>
        <v>3402448031578701710</v>
      </c>
      <c r="B11097" s="217" t="s">
        <v>19891</v>
      </c>
      <c r="C11097" s="227" t="s">
        <v>25531</v>
      </c>
      <c r="D11097" s="227" t="s">
        <v>3106</v>
      </c>
      <c r="E11097" s="227" t="s">
        <v>25535</v>
      </c>
      <c r="F11097" s="227" t="s">
        <v>3106</v>
      </c>
      <c r="G11097" s="227" t="s">
        <v>3106</v>
      </c>
      <c r="H11097" s="228" t="s">
        <v>19904</v>
      </c>
      <c r="I11097" s="228" t="s">
        <v>25533</v>
      </c>
      <c r="J11097" s="201" t="str">
        <f t="shared" si="347"/>
        <v>9999</v>
      </c>
      <c r="K11097" s="228" t="s">
        <v>23203</v>
      </c>
      <c r="L11097" s="228" t="s">
        <v>23204</v>
      </c>
      <c r="M11097" s="229">
        <v>44806</v>
      </c>
      <c r="N11097" s="227" t="s">
        <v>19903</v>
      </c>
      <c r="O11097" s="243"/>
      <c r="P11097" s="227" t="s">
        <v>19905</v>
      </c>
      <c r="Q11097" s="243"/>
      <c r="S11097" s="354"/>
    </row>
    <row r="11098" spans="1:19" s="245" customFormat="1" ht="13.15" customHeight="1">
      <c r="A11098" s="245" t="str">
        <f t="shared" si="348"/>
        <v>3402448041578701710</v>
      </c>
      <c r="B11098" s="217" t="s">
        <v>19891</v>
      </c>
      <c r="C11098" s="227" t="s">
        <v>25531</v>
      </c>
      <c r="D11098" s="227" t="s">
        <v>3106</v>
      </c>
      <c r="E11098" s="227" t="s">
        <v>25536</v>
      </c>
      <c r="F11098" s="227" t="s">
        <v>3106</v>
      </c>
      <c r="G11098" s="227" t="s">
        <v>3106</v>
      </c>
      <c r="H11098" s="228" t="s">
        <v>19904</v>
      </c>
      <c r="I11098" s="228" t="s">
        <v>25533</v>
      </c>
      <c r="J11098" s="201" t="str">
        <f t="shared" si="347"/>
        <v>9999</v>
      </c>
      <c r="K11098" s="228" t="s">
        <v>23203</v>
      </c>
      <c r="L11098" s="228" t="s">
        <v>23204</v>
      </c>
      <c r="M11098" s="229">
        <v>44806</v>
      </c>
      <c r="N11098" s="227" t="s">
        <v>19903</v>
      </c>
      <c r="O11098" s="243"/>
      <c r="P11098" s="227" t="s">
        <v>19905</v>
      </c>
      <c r="Q11098" s="243"/>
      <c r="S11098" s="354"/>
    </row>
    <row r="11099" spans="1:19" s="245" customFormat="1" ht="13.15" customHeight="1">
      <c r="A11099" s="245" t="str">
        <f t="shared" si="348"/>
        <v>3402448051578701710</v>
      </c>
      <c r="B11099" s="217" t="s">
        <v>19891</v>
      </c>
      <c r="C11099" s="227" t="s">
        <v>25531</v>
      </c>
      <c r="D11099" s="227" t="s">
        <v>3106</v>
      </c>
      <c r="E11099" s="227" t="s">
        <v>25537</v>
      </c>
      <c r="F11099" s="227" t="s">
        <v>3106</v>
      </c>
      <c r="G11099" s="227" t="s">
        <v>3106</v>
      </c>
      <c r="H11099" s="228" t="s">
        <v>19904</v>
      </c>
      <c r="I11099" s="228" t="s">
        <v>25533</v>
      </c>
      <c r="J11099" s="201" t="str">
        <f t="shared" si="347"/>
        <v>9999</v>
      </c>
      <c r="K11099" s="228" t="s">
        <v>23203</v>
      </c>
      <c r="L11099" s="228" t="s">
        <v>23204</v>
      </c>
      <c r="M11099" s="229">
        <v>44806</v>
      </c>
      <c r="N11099" s="227" t="s">
        <v>19903</v>
      </c>
      <c r="O11099" s="243"/>
      <c r="P11099" s="227" t="s">
        <v>19905</v>
      </c>
      <c r="Q11099" s="243"/>
      <c r="S11099" s="354"/>
    </row>
    <row r="11100" spans="1:19" s="245" customFormat="1" ht="13.15" customHeight="1">
      <c r="A11100" s="245" t="str">
        <f t="shared" si="348"/>
        <v>3402448061578701710</v>
      </c>
      <c r="B11100" s="217" t="s">
        <v>19891</v>
      </c>
      <c r="C11100" s="227" t="s">
        <v>25531</v>
      </c>
      <c r="D11100" s="227" t="s">
        <v>3106</v>
      </c>
      <c r="E11100" s="227" t="s">
        <v>25538</v>
      </c>
      <c r="F11100" s="227" t="s">
        <v>3106</v>
      </c>
      <c r="G11100" s="227" t="s">
        <v>3106</v>
      </c>
      <c r="H11100" s="228" t="s">
        <v>19904</v>
      </c>
      <c r="I11100" s="228" t="s">
        <v>25533</v>
      </c>
      <c r="J11100" s="201" t="str">
        <f t="shared" si="347"/>
        <v>9999</v>
      </c>
      <c r="K11100" s="228" t="s">
        <v>23203</v>
      </c>
      <c r="L11100" s="228" t="s">
        <v>23204</v>
      </c>
      <c r="M11100" s="229">
        <v>44806</v>
      </c>
      <c r="N11100" s="227" t="s">
        <v>19903</v>
      </c>
      <c r="O11100" s="243"/>
      <c r="P11100" s="227" t="s">
        <v>19905</v>
      </c>
      <c r="Q11100" s="243"/>
      <c r="S11100" s="354"/>
    </row>
    <row r="11101" spans="1:19" s="245" customFormat="1" ht="13.15" customHeight="1">
      <c r="A11101" s="245" t="str">
        <f t="shared" si="348"/>
        <v>3402448071578701710</v>
      </c>
      <c r="B11101" s="217" t="s">
        <v>19891</v>
      </c>
      <c r="C11101" s="227" t="s">
        <v>25531</v>
      </c>
      <c r="D11101" s="227" t="s">
        <v>3106</v>
      </c>
      <c r="E11101" s="227" t="s">
        <v>25539</v>
      </c>
      <c r="F11101" s="227" t="s">
        <v>3106</v>
      </c>
      <c r="G11101" s="227" t="s">
        <v>3106</v>
      </c>
      <c r="H11101" s="228" t="s">
        <v>19904</v>
      </c>
      <c r="I11101" s="228" t="s">
        <v>25533</v>
      </c>
      <c r="J11101" s="201" t="str">
        <f t="shared" si="347"/>
        <v>9999</v>
      </c>
      <c r="K11101" s="228" t="s">
        <v>23203</v>
      </c>
      <c r="L11101" s="228" t="s">
        <v>23204</v>
      </c>
      <c r="M11101" s="229">
        <v>44806</v>
      </c>
      <c r="N11101" s="227" t="s">
        <v>19903</v>
      </c>
      <c r="O11101" s="243"/>
      <c r="P11101" s="227" t="s">
        <v>19905</v>
      </c>
      <c r="Q11101" s="243"/>
      <c r="S11101" s="354"/>
    </row>
    <row r="11102" spans="1:19" s="245" customFormat="1" ht="13.15" customHeight="1">
      <c r="A11102" s="245" t="str">
        <f t="shared" si="348"/>
        <v>4144990011578907754</v>
      </c>
      <c r="B11102" s="217" t="s">
        <v>19891</v>
      </c>
      <c r="C11102" s="227" t="s">
        <v>25540</v>
      </c>
      <c r="D11102" s="227" t="s">
        <v>3106</v>
      </c>
      <c r="E11102" s="227" t="s">
        <v>25541</v>
      </c>
      <c r="F11102" s="227" t="s">
        <v>3106</v>
      </c>
      <c r="G11102" s="227" t="s">
        <v>3106</v>
      </c>
      <c r="H11102" s="228" t="s">
        <v>19904</v>
      </c>
      <c r="I11102" s="228" t="s">
        <v>25542</v>
      </c>
      <c r="J11102" s="201" t="str">
        <f t="shared" si="347"/>
        <v>9999</v>
      </c>
      <c r="K11102" s="228" t="s">
        <v>23203</v>
      </c>
      <c r="L11102" s="228" t="s">
        <v>23204</v>
      </c>
      <c r="M11102" s="229">
        <v>44806</v>
      </c>
      <c r="N11102" s="227" t="s">
        <v>19903</v>
      </c>
      <c r="O11102" s="243"/>
      <c r="P11102" s="227" t="s">
        <v>19975</v>
      </c>
      <c r="Q11102" s="243"/>
      <c r="S11102" s="354"/>
    </row>
    <row r="11103" spans="1:19" s="245" customFormat="1" ht="13.15" customHeight="1">
      <c r="A11103" s="245" t="str">
        <f t="shared" si="348"/>
        <v>4144990021578907754</v>
      </c>
      <c r="B11103" s="217" t="s">
        <v>19891</v>
      </c>
      <c r="C11103" s="227" t="s">
        <v>25540</v>
      </c>
      <c r="D11103" s="227" t="s">
        <v>3106</v>
      </c>
      <c r="E11103" s="227" t="s">
        <v>25543</v>
      </c>
      <c r="F11103" s="227" t="s">
        <v>3106</v>
      </c>
      <c r="G11103" s="227" t="s">
        <v>3106</v>
      </c>
      <c r="H11103" s="228" t="s">
        <v>19904</v>
      </c>
      <c r="I11103" s="228" t="s">
        <v>25542</v>
      </c>
      <c r="J11103" s="201" t="str">
        <f t="shared" si="347"/>
        <v>9999</v>
      </c>
      <c r="K11103" s="228" t="s">
        <v>23203</v>
      </c>
      <c r="L11103" s="228" t="s">
        <v>23204</v>
      </c>
      <c r="M11103" s="229">
        <v>44806</v>
      </c>
      <c r="N11103" s="227" t="s">
        <v>19903</v>
      </c>
      <c r="O11103" s="243"/>
      <c r="P11103" s="227" t="s">
        <v>19975</v>
      </c>
      <c r="Q11103" s="243"/>
      <c r="S11103" s="354"/>
    </row>
    <row r="11104" spans="1:19" s="245" customFormat="1" ht="13.15" customHeight="1">
      <c r="A11104" s="245" t="str">
        <f t="shared" si="348"/>
        <v>3883324011588042907</v>
      </c>
      <c r="B11104" s="217" t="s">
        <v>19891</v>
      </c>
      <c r="C11104" s="227" t="s">
        <v>25544</v>
      </c>
      <c r="D11104" s="227" t="s">
        <v>3106</v>
      </c>
      <c r="E11104" s="227" t="s">
        <v>25545</v>
      </c>
      <c r="F11104" s="227" t="s">
        <v>3106</v>
      </c>
      <c r="G11104" s="227" t="s">
        <v>3106</v>
      </c>
      <c r="H11104" s="228" t="s">
        <v>19904</v>
      </c>
      <c r="I11104" s="228" t="s">
        <v>25546</v>
      </c>
      <c r="J11104" s="201" t="str">
        <f t="shared" si="347"/>
        <v>9999</v>
      </c>
      <c r="K11104" s="228" t="s">
        <v>23203</v>
      </c>
      <c r="L11104" s="228" t="s">
        <v>23204</v>
      </c>
      <c r="M11104" s="229">
        <v>44806</v>
      </c>
      <c r="N11104" s="227" t="s">
        <v>19903</v>
      </c>
      <c r="O11104" s="243"/>
      <c r="P11104" s="227" t="s">
        <v>19975</v>
      </c>
      <c r="Q11104" s="243"/>
      <c r="S11104" s="354"/>
    </row>
    <row r="11105" spans="1:19" s="245" customFormat="1" ht="13.15" customHeight="1">
      <c r="A11105" s="245" t="str">
        <f t="shared" si="348"/>
        <v>3883324021588042907</v>
      </c>
      <c r="B11105" s="217" t="s">
        <v>19891</v>
      </c>
      <c r="C11105" s="227" t="s">
        <v>25544</v>
      </c>
      <c r="D11105" s="227" t="s">
        <v>3106</v>
      </c>
      <c r="E11105" s="227" t="s">
        <v>25547</v>
      </c>
      <c r="F11105" s="227" t="s">
        <v>3106</v>
      </c>
      <c r="G11105" s="227" t="s">
        <v>3106</v>
      </c>
      <c r="H11105" s="228" t="s">
        <v>19904</v>
      </c>
      <c r="I11105" s="228" t="s">
        <v>25546</v>
      </c>
      <c r="J11105" s="201" t="str">
        <f t="shared" si="347"/>
        <v>9999</v>
      </c>
      <c r="K11105" s="228" t="s">
        <v>23203</v>
      </c>
      <c r="L11105" s="228" t="s">
        <v>23204</v>
      </c>
      <c r="M11105" s="229">
        <v>44806</v>
      </c>
      <c r="N11105" s="227" t="s">
        <v>19903</v>
      </c>
      <c r="O11105" s="243"/>
      <c r="P11105" s="227" t="s">
        <v>19975</v>
      </c>
      <c r="Q11105" s="243"/>
      <c r="S11105" s="354"/>
    </row>
    <row r="11106" spans="1:19" s="245" customFormat="1" ht="13.15" customHeight="1">
      <c r="A11106" s="245" t="str">
        <f t="shared" si="348"/>
        <v>3883324031588042907</v>
      </c>
      <c r="B11106" s="217" t="s">
        <v>19891</v>
      </c>
      <c r="C11106" s="227" t="s">
        <v>25544</v>
      </c>
      <c r="D11106" s="227" t="s">
        <v>3106</v>
      </c>
      <c r="E11106" s="227" t="s">
        <v>25548</v>
      </c>
      <c r="F11106" s="227" t="s">
        <v>3106</v>
      </c>
      <c r="G11106" s="227" t="s">
        <v>3106</v>
      </c>
      <c r="H11106" s="228" t="s">
        <v>19904</v>
      </c>
      <c r="I11106" s="228" t="s">
        <v>25546</v>
      </c>
      <c r="J11106" s="201" t="str">
        <f t="shared" si="347"/>
        <v>9999</v>
      </c>
      <c r="K11106" s="228" t="s">
        <v>23203</v>
      </c>
      <c r="L11106" s="228" t="s">
        <v>23204</v>
      </c>
      <c r="M11106" s="229">
        <v>44806</v>
      </c>
      <c r="N11106" s="227" t="s">
        <v>19903</v>
      </c>
      <c r="O11106" s="243"/>
      <c r="P11106" s="227" t="s">
        <v>19975</v>
      </c>
      <c r="Q11106" s="243"/>
      <c r="S11106" s="354"/>
    </row>
    <row r="11107" spans="1:19" s="245" customFormat="1" ht="13.15" customHeight="1">
      <c r="A11107" s="245" t="str">
        <f t="shared" si="348"/>
        <v>3883324041588042907</v>
      </c>
      <c r="B11107" s="217" t="s">
        <v>19891</v>
      </c>
      <c r="C11107" s="227" t="s">
        <v>25544</v>
      </c>
      <c r="D11107" s="227" t="s">
        <v>3106</v>
      </c>
      <c r="E11107" s="227" t="s">
        <v>25549</v>
      </c>
      <c r="F11107" s="227" t="s">
        <v>3106</v>
      </c>
      <c r="G11107" s="227" t="s">
        <v>3106</v>
      </c>
      <c r="H11107" s="228" t="s">
        <v>19904</v>
      </c>
      <c r="I11107" s="228" t="s">
        <v>25546</v>
      </c>
      <c r="J11107" s="201" t="str">
        <f t="shared" si="347"/>
        <v>9999</v>
      </c>
      <c r="K11107" s="228" t="s">
        <v>23203</v>
      </c>
      <c r="L11107" s="228" t="s">
        <v>23204</v>
      </c>
      <c r="M11107" s="229">
        <v>44806</v>
      </c>
      <c r="N11107" s="227" t="s">
        <v>19903</v>
      </c>
      <c r="O11107" s="243"/>
      <c r="P11107" s="227" t="s">
        <v>19975</v>
      </c>
      <c r="Q11107" s="243"/>
      <c r="S11107" s="354"/>
    </row>
    <row r="11108" spans="1:19" s="245" customFormat="1" ht="13.15" customHeight="1">
      <c r="A11108" s="245" t="str">
        <f t="shared" si="348"/>
        <v>3883324051588042907</v>
      </c>
      <c r="B11108" s="217" t="s">
        <v>19891</v>
      </c>
      <c r="C11108" s="227" t="s">
        <v>25544</v>
      </c>
      <c r="D11108" s="227" t="s">
        <v>3106</v>
      </c>
      <c r="E11108" s="227" t="s">
        <v>25550</v>
      </c>
      <c r="F11108" s="227" t="s">
        <v>3106</v>
      </c>
      <c r="G11108" s="227" t="s">
        <v>3106</v>
      </c>
      <c r="H11108" s="228" t="s">
        <v>19904</v>
      </c>
      <c r="I11108" s="228" t="s">
        <v>25546</v>
      </c>
      <c r="J11108" s="201" t="str">
        <f t="shared" si="347"/>
        <v>9999</v>
      </c>
      <c r="K11108" s="228" t="s">
        <v>23203</v>
      </c>
      <c r="L11108" s="228" t="s">
        <v>23204</v>
      </c>
      <c r="M11108" s="229">
        <v>44806</v>
      </c>
      <c r="N11108" s="227" t="s">
        <v>19903</v>
      </c>
      <c r="O11108" s="243"/>
      <c r="P11108" s="227" t="s">
        <v>19975</v>
      </c>
      <c r="Q11108" s="243"/>
      <c r="S11108" s="354"/>
    </row>
    <row r="11109" spans="1:19" s="245" customFormat="1" ht="13.15" customHeight="1">
      <c r="A11109" s="245" t="str">
        <f t="shared" si="348"/>
        <v>3883324061588042907</v>
      </c>
      <c r="B11109" s="217" t="s">
        <v>19891</v>
      </c>
      <c r="C11109" s="227" t="s">
        <v>25544</v>
      </c>
      <c r="D11109" s="227" t="s">
        <v>3106</v>
      </c>
      <c r="E11109" s="227" t="s">
        <v>25551</v>
      </c>
      <c r="F11109" s="227" t="s">
        <v>3106</v>
      </c>
      <c r="G11109" s="227" t="s">
        <v>3106</v>
      </c>
      <c r="H11109" s="228" t="s">
        <v>19904</v>
      </c>
      <c r="I11109" s="228" t="s">
        <v>25546</v>
      </c>
      <c r="J11109" s="201" t="str">
        <f t="shared" si="347"/>
        <v>9999</v>
      </c>
      <c r="K11109" s="228" t="s">
        <v>23203</v>
      </c>
      <c r="L11109" s="228" t="s">
        <v>23204</v>
      </c>
      <c r="M11109" s="229">
        <v>44806</v>
      </c>
      <c r="N11109" s="227" t="s">
        <v>19903</v>
      </c>
      <c r="O11109" s="243"/>
      <c r="P11109" s="227" t="s">
        <v>19975</v>
      </c>
      <c r="Q11109" s="243"/>
      <c r="S11109" s="354"/>
    </row>
    <row r="11110" spans="1:19" s="245" customFormat="1" ht="13.15" customHeight="1">
      <c r="A11110" s="245" t="str">
        <f t="shared" si="348"/>
        <v>3883324071588042907</v>
      </c>
      <c r="B11110" s="217" t="s">
        <v>19891</v>
      </c>
      <c r="C11110" s="227" t="s">
        <v>25544</v>
      </c>
      <c r="D11110" s="227" t="s">
        <v>3106</v>
      </c>
      <c r="E11110" s="227" t="s">
        <v>25552</v>
      </c>
      <c r="F11110" s="227" t="s">
        <v>3106</v>
      </c>
      <c r="G11110" s="227" t="s">
        <v>3106</v>
      </c>
      <c r="H11110" s="228" t="s">
        <v>19904</v>
      </c>
      <c r="I11110" s="228" t="s">
        <v>25546</v>
      </c>
      <c r="J11110" s="201" t="str">
        <f t="shared" si="347"/>
        <v>9999</v>
      </c>
      <c r="K11110" s="228" t="s">
        <v>23203</v>
      </c>
      <c r="L11110" s="228" t="s">
        <v>23204</v>
      </c>
      <c r="M11110" s="229">
        <v>44806</v>
      </c>
      <c r="N11110" s="227" t="s">
        <v>19903</v>
      </c>
      <c r="O11110" s="243"/>
      <c r="P11110" s="227" t="s">
        <v>19975</v>
      </c>
      <c r="Q11110" s="243"/>
      <c r="S11110" s="354"/>
    </row>
    <row r="11111" spans="1:19" s="245" customFormat="1" ht="13.15" customHeight="1">
      <c r="A11111" s="245" t="str">
        <f t="shared" si="348"/>
        <v>3883324081588042907</v>
      </c>
      <c r="B11111" s="217" t="s">
        <v>19891</v>
      </c>
      <c r="C11111" s="227" t="s">
        <v>25544</v>
      </c>
      <c r="D11111" s="227" t="s">
        <v>3106</v>
      </c>
      <c r="E11111" s="227" t="s">
        <v>25553</v>
      </c>
      <c r="F11111" s="227" t="s">
        <v>3106</v>
      </c>
      <c r="G11111" s="227" t="s">
        <v>3106</v>
      </c>
      <c r="H11111" s="228" t="s">
        <v>19904</v>
      </c>
      <c r="I11111" s="228" t="s">
        <v>25546</v>
      </c>
      <c r="J11111" s="201" t="str">
        <f t="shared" si="347"/>
        <v>9999</v>
      </c>
      <c r="K11111" s="228" t="s">
        <v>23203</v>
      </c>
      <c r="L11111" s="228" t="s">
        <v>23204</v>
      </c>
      <c r="M11111" s="229">
        <v>44806</v>
      </c>
      <c r="N11111" s="227" t="s">
        <v>19903</v>
      </c>
      <c r="O11111" s="243"/>
      <c r="P11111" s="227" t="s">
        <v>19975</v>
      </c>
      <c r="Q11111" s="243"/>
      <c r="S11111" s="354"/>
    </row>
    <row r="11112" spans="1:19" s="245" customFormat="1" ht="13.15" customHeight="1">
      <c r="A11112" s="245" t="str">
        <f t="shared" si="348"/>
        <v>3883324091588042907</v>
      </c>
      <c r="B11112" s="217" t="s">
        <v>19891</v>
      </c>
      <c r="C11112" s="227" t="s">
        <v>25544</v>
      </c>
      <c r="D11112" s="227" t="s">
        <v>3106</v>
      </c>
      <c r="E11112" s="227" t="s">
        <v>25554</v>
      </c>
      <c r="F11112" s="227" t="s">
        <v>3106</v>
      </c>
      <c r="G11112" s="227" t="s">
        <v>3106</v>
      </c>
      <c r="H11112" s="228" t="s">
        <v>19904</v>
      </c>
      <c r="I11112" s="228" t="s">
        <v>25546</v>
      </c>
      <c r="J11112" s="201" t="str">
        <f t="shared" si="347"/>
        <v>9999</v>
      </c>
      <c r="K11112" s="228" t="s">
        <v>23203</v>
      </c>
      <c r="L11112" s="228" t="s">
        <v>23204</v>
      </c>
      <c r="M11112" s="229">
        <v>44806</v>
      </c>
      <c r="N11112" s="227" t="s">
        <v>19903</v>
      </c>
      <c r="O11112" s="243"/>
      <c r="P11112" s="227" t="s">
        <v>19975</v>
      </c>
      <c r="Q11112" s="243"/>
      <c r="S11112" s="354"/>
    </row>
    <row r="11113" spans="1:19" s="245" customFormat="1" ht="13.15" customHeight="1">
      <c r="A11113" s="245" t="str">
        <f t="shared" si="348"/>
        <v>3883324101588042907</v>
      </c>
      <c r="B11113" s="217" t="s">
        <v>19891</v>
      </c>
      <c r="C11113" s="227" t="s">
        <v>25544</v>
      </c>
      <c r="D11113" s="227" t="s">
        <v>3106</v>
      </c>
      <c r="E11113" s="227" t="s">
        <v>25555</v>
      </c>
      <c r="F11113" s="227" t="s">
        <v>3106</v>
      </c>
      <c r="G11113" s="227" t="s">
        <v>3106</v>
      </c>
      <c r="H11113" s="228" t="s">
        <v>19904</v>
      </c>
      <c r="I11113" s="228" t="s">
        <v>25546</v>
      </c>
      <c r="J11113" s="201" t="str">
        <f t="shared" si="347"/>
        <v>9999</v>
      </c>
      <c r="K11113" s="228" t="s">
        <v>23203</v>
      </c>
      <c r="L11113" s="228" t="s">
        <v>23204</v>
      </c>
      <c r="M11113" s="229">
        <v>44806</v>
      </c>
      <c r="N11113" s="227" t="s">
        <v>19903</v>
      </c>
      <c r="O11113" s="243"/>
      <c r="P11113" s="227" t="s">
        <v>19975</v>
      </c>
      <c r="Q11113" s="243"/>
      <c r="S11113" s="354"/>
    </row>
    <row r="11114" spans="1:19" s="245" customFormat="1" ht="13.15" customHeight="1">
      <c r="A11114" s="245" t="str">
        <f t="shared" si="348"/>
        <v>4121204011588197594</v>
      </c>
      <c r="B11114" s="217" t="s">
        <v>19891</v>
      </c>
      <c r="C11114" s="227" t="s">
        <v>25556</v>
      </c>
      <c r="D11114" s="227" t="s">
        <v>3106</v>
      </c>
      <c r="E11114" s="227" t="s">
        <v>25557</v>
      </c>
      <c r="F11114" s="227" t="s">
        <v>3106</v>
      </c>
      <c r="G11114" s="227" t="s">
        <v>3106</v>
      </c>
      <c r="H11114" s="228" t="s">
        <v>23501</v>
      </c>
      <c r="I11114" s="228" t="s">
        <v>25558</v>
      </c>
      <c r="J11114" s="201" t="str">
        <f t="shared" si="347"/>
        <v>9999</v>
      </c>
      <c r="K11114" s="228" t="s">
        <v>23203</v>
      </c>
      <c r="L11114" s="228" t="s">
        <v>23204</v>
      </c>
      <c r="M11114" s="229">
        <v>44806</v>
      </c>
      <c r="N11114" s="227" t="s">
        <v>20211</v>
      </c>
      <c r="O11114" s="243"/>
      <c r="P11114" s="227" t="s">
        <v>19975</v>
      </c>
      <c r="Q11114" s="243"/>
      <c r="S11114" s="354"/>
    </row>
    <row r="11115" spans="1:19" s="245" customFormat="1" ht="13.15" customHeight="1">
      <c r="A11115" s="245" t="str">
        <f t="shared" si="348"/>
        <v>4121204021588197594</v>
      </c>
      <c r="B11115" s="217" t="s">
        <v>19891</v>
      </c>
      <c r="C11115" s="227" t="s">
        <v>25556</v>
      </c>
      <c r="D11115" s="227" t="s">
        <v>3106</v>
      </c>
      <c r="E11115" s="227" t="s">
        <v>25559</v>
      </c>
      <c r="F11115" s="227" t="s">
        <v>3106</v>
      </c>
      <c r="G11115" s="227" t="s">
        <v>3106</v>
      </c>
      <c r="H11115" s="228" t="s">
        <v>23501</v>
      </c>
      <c r="I11115" s="228" t="s">
        <v>25558</v>
      </c>
      <c r="J11115" s="201" t="str">
        <f t="shared" si="347"/>
        <v>9999</v>
      </c>
      <c r="K11115" s="228" t="s">
        <v>23203</v>
      </c>
      <c r="L11115" s="228" t="s">
        <v>23204</v>
      </c>
      <c r="M11115" s="229">
        <v>44806</v>
      </c>
      <c r="N11115" s="227" t="s">
        <v>20211</v>
      </c>
      <c r="O11115" s="243"/>
      <c r="P11115" s="227" t="s">
        <v>19975</v>
      </c>
      <c r="Q11115" s="243"/>
      <c r="S11115" s="354"/>
    </row>
    <row r="11116" spans="1:19" s="245" customFormat="1" ht="13.15" customHeight="1">
      <c r="A11116" s="245" t="str">
        <f t="shared" si="348"/>
        <v>1441727051588661243</v>
      </c>
      <c r="B11116" s="217" t="s">
        <v>19891</v>
      </c>
      <c r="C11116" s="227" t="s">
        <v>25560</v>
      </c>
      <c r="D11116" s="227" t="s">
        <v>3106</v>
      </c>
      <c r="E11116" s="227" t="s">
        <v>25561</v>
      </c>
      <c r="F11116" s="227" t="s">
        <v>3106</v>
      </c>
      <c r="G11116" s="227" t="s">
        <v>3106</v>
      </c>
      <c r="H11116" s="228" t="s">
        <v>19904</v>
      </c>
      <c r="I11116" s="228" t="s">
        <v>25562</v>
      </c>
      <c r="J11116" s="201" t="str">
        <f t="shared" si="347"/>
        <v>9999</v>
      </c>
      <c r="K11116" s="228" t="s">
        <v>23203</v>
      </c>
      <c r="L11116" s="228" t="s">
        <v>23204</v>
      </c>
      <c r="M11116" s="229">
        <v>44806</v>
      </c>
      <c r="N11116" s="227" t="s">
        <v>19903</v>
      </c>
      <c r="O11116" s="243"/>
      <c r="P11116" s="227" t="s">
        <v>19975</v>
      </c>
      <c r="Q11116" s="243"/>
      <c r="S11116" s="354"/>
    </row>
    <row r="11117" spans="1:19" s="245" customFormat="1" ht="13.15" customHeight="1">
      <c r="A11117" s="245" t="str">
        <f t="shared" si="348"/>
        <v>1441727061588661243</v>
      </c>
      <c r="B11117" s="217" t="s">
        <v>19891</v>
      </c>
      <c r="C11117" s="227" t="s">
        <v>25560</v>
      </c>
      <c r="D11117" s="227" t="s">
        <v>3106</v>
      </c>
      <c r="E11117" s="227" t="s">
        <v>25563</v>
      </c>
      <c r="F11117" s="227" t="s">
        <v>3106</v>
      </c>
      <c r="G11117" s="227" t="s">
        <v>3106</v>
      </c>
      <c r="H11117" s="228" t="s">
        <v>19904</v>
      </c>
      <c r="I11117" s="228" t="s">
        <v>25562</v>
      </c>
      <c r="J11117" s="201" t="str">
        <f t="shared" si="347"/>
        <v>9999</v>
      </c>
      <c r="K11117" s="228" t="s">
        <v>23203</v>
      </c>
      <c r="L11117" s="228" t="s">
        <v>23204</v>
      </c>
      <c r="M11117" s="229">
        <v>44806</v>
      </c>
      <c r="N11117" s="227" t="s">
        <v>19903</v>
      </c>
      <c r="O11117" s="243"/>
      <c r="P11117" s="227" t="s">
        <v>19975</v>
      </c>
      <c r="Q11117" s="243"/>
      <c r="S11117" s="354"/>
    </row>
    <row r="11118" spans="1:19" s="245" customFormat="1" ht="13.15" customHeight="1">
      <c r="A11118" s="245" t="str">
        <f t="shared" si="348"/>
        <v>1441727071588661243</v>
      </c>
      <c r="B11118" s="217" t="s">
        <v>19891</v>
      </c>
      <c r="C11118" s="227" t="s">
        <v>25560</v>
      </c>
      <c r="D11118" s="227" t="s">
        <v>3106</v>
      </c>
      <c r="E11118" s="227" t="s">
        <v>25564</v>
      </c>
      <c r="F11118" s="227" t="s">
        <v>3106</v>
      </c>
      <c r="G11118" s="227" t="s">
        <v>3106</v>
      </c>
      <c r="H11118" s="228" t="s">
        <v>19904</v>
      </c>
      <c r="I11118" s="228" t="s">
        <v>25562</v>
      </c>
      <c r="J11118" s="201" t="str">
        <f t="shared" si="347"/>
        <v>9999</v>
      </c>
      <c r="K11118" s="228" t="s">
        <v>23203</v>
      </c>
      <c r="L11118" s="228" t="s">
        <v>23204</v>
      </c>
      <c r="M11118" s="229">
        <v>44806</v>
      </c>
      <c r="N11118" s="227" t="s">
        <v>19903</v>
      </c>
      <c r="O11118" s="243"/>
      <c r="P11118" s="227" t="s">
        <v>19975</v>
      </c>
      <c r="Q11118" s="243"/>
      <c r="S11118" s="354"/>
    </row>
    <row r="11119" spans="1:19" s="245" customFormat="1" ht="13.15" customHeight="1">
      <c r="A11119" s="245" t="str">
        <f t="shared" si="348"/>
        <v>1441727081588661243</v>
      </c>
      <c r="B11119" s="217" t="s">
        <v>19891</v>
      </c>
      <c r="C11119" s="227" t="s">
        <v>25560</v>
      </c>
      <c r="D11119" s="227" t="s">
        <v>3106</v>
      </c>
      <c r="E11119" s="227" t="s">
        <v>25565</v>
      </c>
      <c r="F11119" s="227" t="s">
        <v>3106</v>
      </c>
      <c r="G11119" s="227" t="s">
        <v>3106</v>
      </c>
      <c r="H11119" s="228" t="s">
        <v>19904</v>
      </c>
      <c r="I11119" s="228" t="s">
        <v>25562</v>
      </c>
      <c r="J11119" s="201" t="str">
        <f t="shared" si="347"/>
        <v>9999</v>
      </c>
      <c r="K11119" s="228" t="s">
        <v>23203</v>
      </c>
      <c r="L11119" s="228" t="s">
        <v>23204</v>
      </c>
      <c r="M11119" s="229">
        <v>44806</v>
      </c>
      <c r="N11119" s="227" t="s">
        <v>19903</v>
      </c>
      <c r="O11119" s="243"/>
      <c r="P11119" s="227" t="s">
        <v>19975</v>
      </c>
      <c r="Q11119" s="243"/>
      <c r="S11119" s="354"/>
    </row>
    <row r="11120" spans="1:19" s="245" customFormat="1" ht="13.15" customHeight="1">
      <c r="A11120" s="245" t="str">
        <f t="shared" si="348"/>
        <v>1441727091588661243</v>
      </c>
      <c r="B11120" s="217" t="s">
        <v>19891</v>
      </c>
      <c r="C11120" s="227" t="s">
        <v>25560</v>
      </c>
      <c r="D11120" s="227" t="s">
        <v>3106</v>
      </c>
      <c r="E11120" s="227" t="s">
        <v>25566</v>
      </c>
      <c r="F11120" s="227" t="s">
        <v>3106</v>
      </c>
      <c r="G11120" s="227" t="s">
        <v>3106</v>
      </c>
      <c r="H11120" s="228" t="s">
        <v>19904</v>
      </c>
      <c r="I11120" s="228" t="s">
        <v>25562</v>
      </c>
      <c r="J11120" s="201" t="str">
        <f t="shared" si="347"/>
        <v>9999</v>
      </c>
      <c r="K11120" s="228" t="s">
        <v>23203</v>
      </c>
      <c r="L11120" s="228" t="s">
        <v>23204</v>
      </c>
      <c r="M11120" s="229">
        <v>44806</v>
      </c>
      <c r="N11120" s="227" t="s">
        <v>19903</v>
      </c>
      <c r="O11120" s="243"/>
      <c r="P11120" s="227" t="s">
        <v>19975</v>
      </c>
      <c r="Q11120" s="243"/>
      <c r="S11120" s="354"/>
    </row>
    <row r="11121" spans="1:19" s="245" customFormat="1" ht="13.15" customHeight="1">
      <c r="A11121" s="245" t="str">
        <f t="shared" si="348"/>
        <v>1441727101588661243</v>
      </c>
      <c r="B11121" s="217" t="s">
        <v>19891</v>
      </c>
      <c r="C11121" s="227" t="s">
        <v>25560</v>
      </c>
      <c r="D11121" s="227" t="s">
        <v>3106</v>
      </c>
      <c r="E11121" s="227" t="s">
        <v>25567</v>
      </c>
      <c r="F11121" s="227" t="s">
        <v>3106</v>
      </c>
      <c r="G11121" s="227" t="s">
        <v>3106</v>
      </c>
      <c r="H11121" s="228" t="s">
        <v>19904</v>
      </c>
      <c r="I11121" s="228" t="s">
        <v>25562</v>
      </c>
      <c r="J11121" s="201" t="str">
        <f t="shared" si="347"/>
        <v>9999</v>
      </c>
      <c r="K11121" s="228" t="s">
        <v>23203</v>
      </c>
      <c r="L11121" s="228" t="s">
        <v>23204</v>
      </c>
      <c r="M11121" s="229">
        <v>44806</v>
      </c>
      <c r="N11121" s="227" t="s">
        <v>19903</v>
      </c>
      <c r="O11121" s="243"/>
      <c r="P11121" s="227" t="s">
        <v>19975</v>
      </c>
      <c r="Q11121" s="243"/>
      <c r="S11121" s="354"/>
    </row>
    <row r="11122" spans="1:19" s="245" customFormat="1" ht="13.15" customHeight="1">
      <c r="A11122" s="245" t="str">
        <f t="shared" si="348"/>
        <v>1441727111588661243</v>
      </c>
      <c r="B11122" s="217" t="s">
        <v>19891</v>
      </c>
      <c r="C11122" s="227" t="s">
        <v>25560</v>
      </c>
      <c r="D11122" s="227" t="s">
        <v>3106</v>
      </c>
      <c r="E11122" s="227" t="s">
        <v>25568</v>
      </c>
      <c r="F11122" s="227" t="s">
        <v>3106</v>
      </c>
      <c r="G11122" s="227" t="s">
        <v>3106</v>
      </c>
      <c r="H11122" s="228" t="s">
        <v>19904</v>
      </c>
      <c r="I11122" s="228" t="s">
        <v>25562</v>
      </c>
      <c r="J11122" s="201" t="str">
        <f t="shared" si="347"/>
        <v>9999</v>
      </c>
      <c r="K11122" s="228" t="s">
        <v>23203</v>
      </c>
      <c r="L11122" s="228" t="s">
        <v>23204</v>
      </c>
      <c r="M11122" s="229">
        <v>44806</v>
      </c>
      <c r="N11122" s="227" t="s">
        <v>19903</v>
      </c>
      <c r="O11122" s="243"/>
      <c r="P11122" s="227" t="s">
        <v>19975</v>
      </c>
      <c r="Q11122" s="243"/>
      <c r="S11122" s="354"/>
    </row>
    <row r="11123" spans="1:19" s="245" customFormat="1" ht="13.15" customHeight="1">
      <c r="A11123" s="245" t="str">
        <f t="shared" si="348"/>
        <v>1441727121588661243</v>
      </c>
      <c r="B11123" s="217" t="s">
        <v>19891</v>
      </c>
      <c r="C11123" s="227" t="s">
        <v>25560</v>
      </c>
      <c r="D11123" s="227" t="s">
        <v>3106</v>
      </c>
      <c r="E11123" s="227" t="s">
        <v>25569</v>
      </c>
      <c r="F11123" s="227" t="s">
        <v>3106</v>
      </c>
      <c r="G11123" s="227" t="s">
        <v>3106</v>
      </c>
      <c r="H11123" s="228" t="s">
        <v>19904</v>
      </c>
      <c r="I11123" s="228" t="s">
        <v>25562</v>
      </c>
      <c r="J11123" s="201" t="str">
        <f t="shared" si="347"/>
        <v>9999</v>
      </c>
      <c r="K11123" s="228" t="s">
        <v>23203</v>
      </c>
      <c r="L11123" s="228" t="s">
        <v>23204</v>
      </c>
      <c r="M11123" s="229">
        <v>44806</v>
      </c>
      <c r="N11123" s="227" t="s">
        <v>19903</v>
      </c>
      <c r="O11123" s="243"/>
      <c r="P11123" s="227" t="s">
        <v>19975</v>
      </c>
      <c r="Q11123" s="243"/>
      <c r="S11123" s="354"/>
    </row>
    <row r="11124" spans="1:19" s="245" customFormat="1" ht="13.15" customHeight="1">
      <c r="A11124" s="245" t="str">
        <f t="shared" si="348"/>
        <v>1441727131588661243</v>
      </c>
      <c r="B11124" s="217" t="s">
        <v>19891</v>
      </c>
      <c r="C11124" s="227" t="s">
        <v>25560</v>
      </c>
      <c r="D11124" s="227" t="s">
        <v>3106</v>
      </c>
      <c r="E11124" s="227" t="s">
        <v>25570</v>
      </c>
      <c r="F11124" s="227" t="s">
        <v>3106</v>
      </c>
      <c r="G11124" s="227" t="s">
        <v>3106</v>
      </c>
      <c r="H11124" s="228" t="s">
        <v>19904</v>
      </c>
      <c r="I11124" s="228" t="s">
        <v>25562</v>
      </c>
      <c r="J11124" s="201" t="str">
        <f t="shared" si="347"/>
        <v>9999</v>
      </c>
      <c r="K11124" s="228" t="s">
        <v>23203</v>
      </c>
      <c r="L11124" s="228" t="s">
        <v>23204</v>
      </c>
      <c r="M11124" s="229">
        <v>44806</v>
      </c>
      <c r="N11124" s="227" t="s">
        <v>19903</v>
      </c>
      <c r="O11124" s="243"/>
      <c r="P11124" s="227" t="s">
        <v>19975</v>
      </c>
      <c r="Q11124" s="243"/>
      <c r="S11124" s="354"/>
    </row>
    <row r="11125" spans="1:19" s="245" customFormat="1" ht="13.15" customHeight="1">
      <c r="A11125" s="245" t="str">
        <f t="shared" si="348"/>
        <v>1441727141588661243</v>
      </c>
      <c r="B11125" s="217" t="s">
        <v>19891</v>
      </c>
      <c r="C11125" s="227" t="s">
        <v>25560</v>
      </c>
      <c r="D11125" s="227" t="s">
        <v>3106</v>
      </c>
      <c r="E11125" s="227" t="s">
        <v>25571</v>
      </c>
      <c r="F11125" s="227" t="s">
        <v>3106</v>
      </c>
      <c r="G11125" s="227" t="s">
        <v>3106</v>
      </c>
      <c r="H11125" s="228" t="s">
        <v>19904</v>
      </c>
      <c r="I11125" s="228" t="s">
        <v>25562</v>
      </c>
      <c r="J11125" s="201" t="str">
        <f t="shared" si="347"/>
        <v>9999</v>
      </c>
      <c r="K11125" s="228" t="s">
        <v>23203</v>
      </c>
      <c r="L11125" s="228" t="s">
        <v>23204</v>
      </c>
      <c r="M11125" s="229">
        <v>44806</v>
      </c>
      <c r="N11125" s="227" t="s">
        <v>19903</v>
      </c>
      <c r="O11125" s="243"/>
      <c r="P11125" s="227" t="s">
        <v>19975</v>
      </c>
      <c r="Q11125" s="243"/>
      <c r="S11125" s="354"/>
    </row>
    <row r="11126" spans="1:19" s="245" customFormat="1" ht="13.15" customHeight="1">
      <c r="A11126" s="245" t="str">
        <f t="shared" si="348"/>
        <v>1441727151588661243</v>
      </c>
      <c r="B11126" s="217" t="s">
        <v>19891</v>
      </c>
      <c r="C11126" s="227" t="s">
        <v>25560</v>
      </c>
      <c r="D11126" s="227" t="s">
        <v>3106</v>
      </c>
      <c r="E11126" s="227" t="s">
        <v>25572</v>
      </c>
      <c r="F11126" s="227" t="s">
        <v>3106</v>
      </c>
      <c r="G11126" s="227" t="s">
        <v>3106</v>
      </c>
      <c r="H11126" s="228" t="s">
        <v>19904</v>
      </c>
      <c r="I11126" s="228" t="s">
        <v>25562</v>
      </c>
      <c r="J11126" s="201" t="str">
        <f t="shared" si="347"/>
        <v>9999</v>
      </c>
      <c r="K11126" s="228" t="s">
        <v>23203</v>
      </c>
      <c r="L11126" s="228" t="s">
        <v>23204</v>
      </c>
      <c r="M11126" s="229">
        <v>44806</v>
      </c>
      <c r="N11126" s="227" t="s">
        <v>19903</v>
      </c>
      <c r="O11126" s="243"/>
      <c r="P11126" s="227" t="s">
        <v>19975</v>
      </c>
      <c r="Q11126" s="243"/>
      <c r="S11126" s="354"/>
    </row>
    <row r="11127" spans="1:19" s="245" customFormat="1" ht="13.15" customHeight="1">
      <c r="A11127" s="245" t="str">
        <f t="shared" si="348"/>
        <v>1441727161588661243</v>
      </c>
      <c r="B11127" s="217" t="s">
        <v>19891</v>
      </c>
      <c r="C11127" s="227" t="s">
        <v>25560</v>
      </c>
      <c r="D11127" s="227" t="s">
        <v>3106</v>
      </c>
      <c r="E11127" s="227" t="s">
        <v>25573</v>
      </c>
      <c r="F11127" s="227" t="s">
        <v>3106</v>
      </c>
      <c r="G11127" s="227" t="s">
        <v>3106</v>
      </c>
      <c r="H11127" s="228" t="s">
        <v>19904</v>
      </c>
      <c r="I11127" s="228" t="s">
        <v>25562</v>
      </c>
      <c r="J11127" s="201" t="str">
        <f t="shared" si="347"/>
        <v>9999</v>
      </c>
      <c r="K11127" s="228" t="s">
        <v>23203</v>
      </c>
      <c r="L11127" s="228" t="s">
        <v>23204</v>
      </c>
      <c r="M11127" s="229">
        <v>44806</v>
      </c>
      <c r="N11127" s="227" t="s">
        <v>19903</v>
      </c>
      <c r="O11127" s="243"/>
      <c r="P11127" s="227" t="s">
        <v>19975</v>
      </c>
      <c r="Q11127" s="243"/>
      <c r="S11127" s="354"/>
    </row>
    <row r="11128" spans="1:19" s="245" customFormat="1" ht="13.15" customHeight="1">
      <c r="A11128" s="245" t="str">
        <f t="shared" si="348"/>
        <v>1441727171588661243</v>
      </c>
      <c r="B11128" s="217" t="s">
        <v>19891</v>
      </c>
      <c r="C11128" s="227" t="s">
        <v>25560</v>
      </c>
      <c r="D11128" s="227" t="s">
        <v>3106</v>
      </c>
      <c r="E11128" s="227" t="s">
        <v>25574</v>
      </c>
      <c r="F11128" s="227" t="s">
        <v>3106</v>
      </c>
      <c r="G11128" s="227" t="s">
        <v>3106</v>
      </c>
      <c r="H11128" s="228" t="s">
        <v>19904</v>
      </c>
      <c r="I11128" s="228" t="s">
        <v>25562</v>
      </c>
      <c r="J11128" s="201" t="str">
        <f t="shared" si="347"/>
        <v>9999</v>
      </c>
      <c r="K11128" s="228" t="s">
        <v>23203</v>
      </c>
      <c r="L11128" s="228" t="s">
        <v>23204</v>
      </c>
      <c r="M11128" s="229">
        <v>44806</v>
      </c>
      <c r="N11128" s="227" t="s">
        <v>19903</v>
      </c>
      <c r="O11128" s="243"/>
      <c r="P11128" s="227" t="s">
        <v>19975</v>
      </c>
      <c r="Q11128" s="243"/>
      <c r="S11128" s="354"/>
    </row>
    <row r="11129" spans="1:19" s="245" customFormat="1" ht="13.15" customHeight="1">
      <c r="A11129" s="245" t="str">
        <f t="shared" si="348"/>
        <v>1441727181588661243</v>
      </c>
      <c r="B11129" s="217" t="s">
        <v>19891</v>
      </c>
      <c r="C11129" s="227" t="s">
        <v>25560</v>
      </c>
      <c r="D11129" s="227" t="s">
        <v>3106</v>
      </c>
      <c r="E11129" s="227" t="s">
        <v>25575</v>
      </c>
      <c r="F11129" s="227" t="s">
        <v>3106</v>
      </c>
      <c r="G11129" s="227" t="s">
        <v>3106</v>
      </c>
      <c r="H11129" s="228" t="s">
        <v>19904</v>
      </c>
      <c r="I11129" s="228" t="s">
        <v>25562</v>
      </c>
      <c r="J11129" s="201" t="str">
        <f t="shared" si="347"/>
        <v>9999</v>
      </c>
      <c r="K11129" s="228" t="s">
        <v>23203</v>
      </c>
      <c r="L11129" s="228" t="s">
        <v>23204</v>
      </c>
      <c r="M11129" s="229">
        <v>44806</v>
      </c>
      <c r="N11129" s="227" t="s">
        <v>19903</v>
      </c>
      <c r="O11129" s="243"/>
      <c r="P11129" s="227" t="s">
        <v>19975</v>
      </c>
      <c r="Q11129" s="243"/>
      <c r="S11129" s="354"/>
    </row>
    <row r="11130" spans="1:19" s="245" customFormat="1" ht="13.15" customHeight="1">
      <c r="A11130" s="245" t="str">
        <f t="shared" si="348"/>
        <v>1978546011588714596</v>
      </c>
      <c r="B11130" s="217" t="s">
        <v>19891</v>
      </c>
      <c r="C11130" s="227" t="s">
        <v>25576</v>
      </c>
      <c r="D11130" s="227" t="s">
        <v>3106</v>
      </c>
      <c r="E11130" s="227" t="s">
        <v>25577</v>
      </c>
      <c r="F11130" s="227" t="s">
        <v>3106</v>
      </c>
      <c r="G11130" s="227" t="s">
        <v>3106</v>
      </c>
      <c r="H11130" s="228" t="s">
        <v>19904</v>
      </c>
      <c r="I11130" s="228" t="s">
        <v>25578</v>
      </c>
      <c r="J11130" s="201" t="str">
        <f t="shared" si="347"/>
        <v>9999</v>
      </c>
      <c r="K11130" s="228" t="s">
        <v>23203</v>
      </c>
      <c r="L11130" s="228" t="s">
        <v>23204</v>
      </c>
      <c r="M11130" s="229">
        <v>44806</v>
      </c>
      <c r="N11130" s="227" t="s">
        <v>19903</v>
      </c>
      <c r="O11130" s="243"/>
      <c r="P11130" s="227" t="s">
        <v>20061</v>
      </c>
      <c r="Q11130" s="243"/>
      <c r="S11130" s="354"/>
    </row>
    <row r="11131" spans="1:19" s="245" customFormat="1" ht="13.15" customHeight="1">
      <c r="A11131" s="245" t="str">
        <f t="shared" si="348"/>
        <v>1978546021588714596</v>
      </c>
      <c r="B11131" s="217" t="s">
        <v>19891</v>
      </c>
      <c r="C11131" s="227" t="s">
        <v>25576</v>
      </c>
      <c r="D11131" s="227" t="s">
        <v>3106</v>
      </c>
      <c r="E11131" s="227" t="s">
        <v>25579</v>
      </c>
      <c r="F11131" s="227" t="s">
        <v>3106</v>
      </c>
      <c r="G11131" s="227" t="s">
        <v>3106</v>
      </c>
      <c r="H11131" s="228" t="s">
        <v>19904</v>
      </c>
      <c r="I11131" s="228" t="s">
        <v>25578</v>
      </c>
      <c r="J11131" s="201" t="str">
        <f t="shared" si="347"/>
        <v>9999</v>
      </c>
      <c r="K11131" s="228" t="s">
        <v>23203</v>
      </c>
      <c r="L11131" s="228" t="s">
        <v>23204</v>
      </c>
      <c r="M11131" s="229">
        <v>44806</v>
      </c>
      <c r="N11131" s="227" t="s">
        <v>19903</v>
      </c>
      <c r="O11131" s="243"/>
      <c r="P11131" s="227" t="s">
        <v>20061</v>
      </c>
      <c r="Q11131" s="243"/>
      <c r="S11131" s="354"/>
    </row>
    <row r="11132" spans="1:19" s="245" customFormat="1" ht="13.15" customHeight="1">
      <c r="A11132" s="245" t="str">
        <f t="shared" si="348"/>
        <v>1978546031588714596</v>
      </c>
      <c r="B11132" s="217" t="s">
        <v>19891</v>
      </c>
      <c r="C11132" s="227" t="s">
        <v>25576</v>
      </c>
      <c r="D11132" s="227" t="s">
        <v>3106</v>
      </c>
      <c r="E11132" s="227" t="s">
        <v>25580</v>
      </c>
      <c r="F11132" s="227" t="s">
        <v>3106</v>
      </c>
      <c r="G11132" s="227" t="s">
        <v>3106</v>
      </c>
      <c r="H11132" s="228" t="s">
        <v>19904</v>
      </c>
      <c r="I11132" s="228" t="s">
        <v>25578</v>
      </c>
      <c r="J11132" s="201" t="str">
        <f t="shared" si="347"/>
        <v>9999</v>
      </c>
      <c r="K11132" s="228" t="s">
        <v>23203</v>
      </c>
      <c r="L11132" s="228" t="s">
        <v>23204</v>
      </c>
      <c r="M11132" s="229">
        <v>44806</v>
      </c>
      <c r="N11132" s="227" t="s">
        <v>19903</v>
      </c>
      <c r="O11132" s="243"/>
      <c r="P11132" s="227" t="s">
        <v>20061</v>
      </c>
      <c r="Q11132" s="243"/>
      <c r="S11132" s="354"/>
    </row>
    <row r="11133" spans="1:19" s="245" customFormat="1" ht="13.15" customHeight="1">
      <c r="A11133" s="245" t="str">
        <f t="shared" si="348"/>
        <v>1978546041588714596</v>
      </c>
      <c r="B11133" s="217" t="s">
        <v>19891</v>
      </c>
      <c r="C11133" s="227" t="s">
        <v>25576</v>
      </c>
      <c r="D11133" s="227" t="s">
        <v>3106</v>
      </c>
      <c r="E11133" s="227" t="s">
        <v>25581</v>
      </c>
      <c r="F11133" s="227" t="s">
        <v>3106</v>
      </c>
      <c r="G11133" s="227" t="s">
        <v>3106</v>
      </c>
      <c r="H11133" s="228" t="s">
        <v>19904</v>
      </c>
      <c r="I11133" s="228" t="s">
        <v>25578</v>
      </c>
      <c r="J11133" s="201" t="str">
        <f t="shared" si="347"/>
        <v>9999</v>
      </c>
      <c r="K11133" s="228" t="s">
        <v>23203</v>
      </c>
      <c r="L11133" s="228" t="s">
        <v>23204</v>
      </c>
      <c r="M11133" s="229">
        <v>44806</v>
      </c>
      <c r="N11133" s="227" t="s">
        <v>19903</v>
      </c>
      <c r="O11133" s="243"/>
      <c r="P11133" s="227" t="s">
        <v>20061</v>
      </c>
      <c r="Q11133" s="243"/>
      <c r="S11133" s="354"/>
    </row>
    <row r="11134" spans="1:19" s="245" customFormat="1" ht="13.15" customHeight="1">
      <c r="A11134" s="245" t="str">
        <f t="shared" si="348"/>
        <v>1978546051588714596</v>
      </c>
      <c r="B11134" s="217" t="s">
        <v>19891</v>
      </c>
      <c r="C11134" s="227" t="s">
        <v>25576</v>
      </c>
      <c r="D11134" s="227" t="s">
        <v>3106</v>
      </c>
      <c r="E11134" s="227" t="s">
        <v>25582</v>
      </c>
      <c r="F11134" s="227" t="s">
        <v>3106</v>
      </c>
      <c r="G11134" s="227" t="s">
        <v>3106</v>
      </c>
      <c r="H11134" s="228" t="s">
        <v>19904</v>
      </c>
      <c r="I11134" s="228" t="s">
        <v>25578</v>
      </c>
      <c r="J11134" s="201" t="str">
        <f t="shared" si="347"/>
        <v>9999</v>
      </c>
      <c r="K11134" s="228" t="s">
        <v>23203</v>
      </c>
      <c r="L11134" s="228" t="s">
        <v>23204</v>
      </c>
      <c r="M11134" s="229">
        <v>44806</v>
      </c>
      <c r="N11134" s="227" t="s">
        <v>19903</v>
      </c>
      <c r="O11134" s="243"/>
      <c r="P11134" s="227" t="s">
        <v>20061</v>
      </c>
      <c r="Q11134" s="243"/>
      <c r="S11134" s="354"/>
    </row>
    <row r="11135" spans="1:19" s="245" customFormat="1" ht="13.15" customHeight="1">
      <c r="A11135" s="245" t="str">
        <f t="shared" si="348"/>
        <v>1978546061588714596</v>
      </c>
      <c r="B11135" s="217" t="s">
        <v>19891</v>
      </c>
      <c r="C11135" s="227" t="s">
        <v>25576</v>
      </c>
      <c r="D11135" s="227" t="s">
        <v>3106</v>
      </c>
      <c r="E11135" s="227" t="s">
        <v>25583</v>
      </c>
      <c r="F11135" s="227" t="s">
        <v>3106</v>
      </c>
      <c r="G11135" s="227" t="s">
        <v>3106</v>
      </c>
      <c r="H11135" s="228" t="s">
        <v>19904</v>
      </c>
      <c r="I11135" s="228" t="s">
        <v>25578</v>
      </c>
      <c r="J11135" s="201" t="str">
        <f t="shared" si="347"/>
        <v>9999</v>
      </c>
      <c r="K11135" s="228" t="s">
        <v>23203</v>
      </c>
      <c r="L11135" s="228" t="s">
        <v>23204</v>
      </c>
      <c r="M11135" s="229">
        <v>44806</v>
      </c>
      <c r="N11135" s="227" t="s">
        <v>19903</v>
      </c>
      <c r="O11135" s="243"/>
      <c r="P11135" s="227" t="s">
        <v>20061</v>
      </c>
      <c r="Q11135" s="243"/>
      <c r="S11135" s="354"/>
    </row>
    <row r="11136" spans="1:19" s="245" customFormat="1" ht="13.15" customHeight="1">
      <c r="A11136" s="245" t="str">
        <f t="shared" si="348"/>
        <v>3677676011598008617</v>
      </c>
      <c r="B11136" s="217" t="s">
        <v>19891</v>
      </c>
      <c r="C11136" s="227" t="s">
        <v>25584</v>
      </c>
      <c r="D11136" s="227" t="s">
        <v>3106</v>
      </c>
      <c r="E11136" s="227" t="s">
        <v>25585</v>
      </c>
      <c r="F11136" s="227" t="s">
        <v>3106</v>
      </c>
      <c r="G11136" s="227" t="s">
        <v>3106</v>
      </c>
      <c r="H11136" s="228" t="s">
        <v>19904</v>
      </c>
      <c r="I11136" s="228" t="s">
        <v>25586</v>
      </c>
      <c r="J11136" s="201" t="str">
        <f t="shared" si="347"/>
        <v>9999</v>
      </c>
      <c r="K11136" s="228" t="s">
        <v>23203</v>
      </c>
      <c r="L11136" s="228" t="s">
        <v>23204</v>
      </c>
      <c r="M11136" s="229">
        <v>44806</v>
      </c>
      <c r="N11136" s="227" t="s">
        <v>19903</v>
      </c>
      <c r="O11136" s="243"/>
      <c r="P11136" s="227" t="s">
        <v>19975</v>
      </c>
      <c r="Q11136" s="243"/>
      <c r="S11136" s="354"/>
    </row>
    <row r="11137" spans="1:19" s="245" customFormat="1" ht="13.15" customHeight="1">
      <c r="A11137" s="245" t="str">
        <f t="shared" si="348"/>
        <v>3677676021598008617</v>
      </c>
      <c r="B11137" s="217" t="s">
        <v>19891</v>
      </c>
      <c r="C11137" s="227" t="s">
        <v>25584</v>
      </c>
      <c r="D11137" s="227" t="s">
        <v>3106</v>
      </c>
      <c r="E11137" s="227" t="s">
        <v>25587</v>
      </c>
      <c r="F11137" s="227" t="s">
        <v>3106</v>
      </c>
      <c r="G11137" s="227" t="s">
        <v>3106</v>
      </c>
      <c r="H11137" s="228" t="s">
        <v>19904</v>
      </c>
      <c r="I11137" s="228" t="s">
        <v>25586</v>
      </c>
      <c r="J11137" s="201" t="str">
        <f t="shared" si="347"/>
        <v>9999</v>
      </c>
      <c r="K11137" s="228" t="s">
        <v>23203</v>
      </c>
      <c r="L11137" s="228" t="s">
        <v>23204</v>
      </c>
      <c r="M11137" s="229">
        <v>44806</v>
      </c>
      <c r="N11137" s="227" t="s">
        <v>19903</v>
      </c>
      <c r="O11137" s="243"/>
      <c r="P11137" s="227" t="s">
        <v>19975</v>
      </c>
      <c r="Q11137" s="243"/>
      <c r="S11137" s="354"/>
    </row>
    <row r="11138" spans="1:19" s="245" customFormat="1" ht="13.15" customHeight="1">
      <c r="A11138" s="245" t="str">
        <f t="shared" si="348"/>
        <v>3677676031598008617</v>
      </c>
      <c r="B11138" s="217" t="s">
        <v>19891</v>
      </c>
      <c r="C11138" s="227" t="s">
        <v>25584</v>
      </c>
      <c r="D11138" s="227" t="s">
        <v>3106</v>
      </c>
      <c r="E11138" s="227" t="s">
        <v>25588</v>
      </c>
      <c r="F11138" s="227" t="s">
        <v>3106</v>
      </c>
      <c r="G11138" s="227" t="s">
        <v>3106</v>
      </c>
      <c r="H11138" s="228" t="s">
        <v>19904</v>
      </c>
      <c r="I11138" s="228" t="s">
        <v>25586</v>
      </c>
      <c r="J11138" s="201" t="str">
        <f t="shared" si="347"/>
        <v>9999</v>
      </c>
      <c r="K11138" s="228" t="s">
        <v>23203</v>
      </c>
      <c r="L11138" s="228" t="s">
        <v>23204</v>
      </c>
      <c r="M11138" s="229">
        <v>44806</v>
      </c>
      <c r="N11138" s="227" t="s">
        <v>19903</v>
      </c>
      <c r="O11138" s="243"/>
      <c r="P11138" s="227" t="s">
        <v>19975</v>
      </c>
      <c r="Q11138" s="243"/>
      <c r="S11138" s="354"/>
    </row>
    <row r="11139" spans="1:19" s="245" customFormat="1" ht="13.15" customHeight="1">
      <c r="A11139" s="245" t="str">
        <f t="shared" si="348"/>
        <v>3677676041598008617</v>
      </c>
      <c r="B11139" s="217" t="s">
        <v>19891</v>
      </c>
      <c r="C11139" s="227" t="s">
        <v>25584</v>
      </c>
      <c r="D11139" s="227" t="s">
        <v>3106</v>
      </c>
      <c r="E11139" s="227" t="s">
        <v>25589</v>
      </c>
      <c r="F11139" s="227" t="s">
        <v>3106</v>
      </c>
      <c r="G11139" s="227" t="s">
        <v>3106</v>
      </c>
      <c r="H11139" s="228" t="s">
        <v>19904</v>
      </c>
      <c r="I11139" s="228" t="s">
        <v>25586</v>
      </c>
      <c r="J11139" s="201" t="str">
        <f t="shared" ref="J11139:J11202" si="349">B11139</f>
        <v>9999</v>
      </c>
      <c r="K11139" s="228" t="s">
        <v>23203</v>
      </c>
      <c r="L11139" s="228" t="s">
        <v>23204</v>
      </c>
      <c r="M11139" s="229">
        <v>44806</v>
      </c>
      <c r="N11139" s="227" t="s">
        <v>19903</v>
      </c>
      <c r="O11139" s="243"/>
      <c r="P11139" s="227" t="s">
        <v>19975</v>
      </c>
      <c r="Q11139" s="243"/>
      <c r="S11139" s="354"/>
    </row>
    <row r="11140" spans="1:19" s="245" customFormat="1" ht="13.15" customHeight="1">
      <c r="A11140" s="245" t="str">
        <f t="shared" si="348"/>
        <v>3499436011598053423</v>
      </c>
      <c r="B11140" s="217" t="s">
        <v>19891</v>
      </c>
      <c r="C11140" s="227" t="s">
        <v>25590</v>
      </c>
      <c r="D11140" s="227" t="s">
        <v>3106</v>
      </c>
      <c r="E11140" s="227" t="s">
        <v>25591</v>
      </c>
      <c r="F11140" s="227" t="s">
        <v>3106</v>
      </c>
      <c r="G11140" s="227" t="s">
        <v>3106</v>
      </c>
      <c r="H11140" s="228" t="s">
        <v>19904</v>
      </c>
      <c r="I11140" s="228" t="s">
        <v>25592</v>
      </c>
      <c r="J11140" s="201" t="str">
        <f t="shared" si="349"/>
        <v>9999</v>
      </c>
      <c r="K11140" s="228" t="s">
        <v>23203</v>
      </c>
      <c r="L11140" s="228" t="s">
        <v>23204</v>
      </c>
      <c r="M11140" s="229">
        <v>44806</v>
      </c>
      <c r="N11140" s="227" t="s">
        <v>19903</v>
      </c>
      <c r="O11140" s="243"/>
      <c r="P11140" s="227" t="s">
        <v>19975</v>
      </c>
      <c r="Q11140" s="243"/>
      <c r="S11140" s="354"/>
    </row>
    <row r="11141" spans="1:19" s="245" customFormat="1" ht="13.15" customHeight="1">
      <c r="A11141" s="245" t="str">
        <f t="shared" si="348"/>
        <v>3499436021598053423</v>
      </c>
      <c r="B11141" s="217" t="s">
        <v>19891</v>
      </c>
      <c r="C11141" s="227" t="s">
        <v>25590</v>
      </c>
      <c r="D11141" s="227" t="s">
        <v>3106</v>
      </c>
      <c r="E11141" s="227" t="s">
        <v>25593</v>
      </c>
      <c r="F11141" s="227" t="s">
        <v>3106</v>
      </c>
      <c r="G11141" s="227" t="s">
        <v>3106</v>
      </c>
      <c r="H11141" s="228" t="s">
        <v>19904</v>
      </c>
      <c r="I11141" s="228" t="s">
        <v>25592</v>
      </c>
      <c r="J11141" s="201" t="str">
        <f t="shared" si="349"/>
        <v>9999</v>
      </c>
      <c r="K11141" s="228" t="s">
        <v>23203</v>
      </c>
      <c r="L11141" s="228" t="s">
        <v>23204</v>
      </c>
      <c r="M11141" s="229">
        <v>44806</v>
      </c>
      <c r="N11141" s="227" t="s">
        <v>19903</v>
      </c>
      <c r="O11141" s="243"/>
      <c r="P11141" s="227" t="s">
        <v>19975</v>
      </c>
      <c r="Q11141" s="243"/>
      <c r="S11141" s="354"/>
    </row>
    <row r="11142" spans="1:19" s="245" customFormat="1" ht="13.15" customHeight="1">
      <c r="A11142" s="245" t="str">
        <f t="shared" si="348"/>
        <v>3499436031598053423</v>
      </c>
      <c r="B11142" s="217" t="s">
        <v>19891</v>
      </c>
      <c r="C11142" s="227" t="s">
        <v>25590</v>
      </c>
      <c r="D11142" s="227" t="s">
        <v>3106</v>
      </c>
      <c r="E11142" s="227" t="s">
        <v>25594</v>
      </c>
      <c r="F11142" s="227" t="s">
        <v>3106</v>
      </c>
      <c r="G11142" s="227" t="s">
        <v>3106</v>
      </c>
      <c r="H11142" s="228" t="s">
        <v>19904</v>
      </c>
      <c r="I11142" s="228" t="s">
        <v>25592</v>
      </c>
      <c r="J11142" s="201" t="str">
        <f t="shared" si="349"/>
        <v>9999</v>
      </c>
      <c r="K11142" s="228" t="s">
        <v>23203</v>
      </c>
      <c r="L11142" s="228" t="s">
        <v>23204</v>
      </c>
      <c r="M11142" s="229">
        <v>44806</v>
      </c>
      <c r="N11142" s="227" t="s">
        <v>19903</v>
      </c>
      <c r="O11142" s="243"/>
      <c r="P11142" s="227" t="s">
        <v>19975</v>
      </c>
      <c r="Q11142" s="243"/>
      <c r="S11142" s="354"/>
    </row>
    <row r="11143" spans="1:19" s="245" customFormat="1" ht="13.15" customHeight="1">
      <c r="A11143" s="245" t="str">
        <f t="shared" si="348"/>
        <v>3499436041598053423</v>
      </c>
      <c r="B11143" s="217" t="s">
        <v>19891</v>
      </c>
      <c r="C11143" s="227" t="s">
        <v>25590</v>
      </c>
      <c r="D11143" s="227" t="s">
        <v>3106</v>
      </c>
      <c r="E11143" s="227" t="s">
        <v>25595</v>
      </c>
      <c r="F11143" s="227" t="s">
        <v>3106</v>
      </c>
      <c r="G11143" s="227" t="s">
        <v>3106</v>
      </c>
      <c r="H11143" s="228" t="s">
        <v>19904</v>
      </c>
      <c r="I11143" s="228" t="s">
        <v>25592</v>
      </c>
      <c r="J11143" s="201" t="str">
        <f t="shared" si="349"/>
        <v>9999</v>
      </c>
      <c r="K11143" s="228" t="s">
        <v>23203</v>
      </c>
      <c r="L11143" s="228" t="s">
        <v>23204</v>
      </c>
      <c r="M11143" s="229">
        <v>44806</v>
      </c>
      <c r="N11143" s="227" t="s">
        <v>19903</v>
      </c>
      <c r="O11143" s="243"/>
      <c r="P11143" s="227" t="s">
        <v>19975</v>
      </c>
      <c r="Q11143" s="243"/>
      <c r="S11143" s="354"/>
    </row>
    <row r="11144" spans="1:19" s="245" customFormat="1" ht="13.15" customHeight="1">
      <c r="A11144" s="245" t="str">
        <f t="shared" si="348"/>
        <v>3499436051598053423</v>
      </c>
      <c r="B11144" s="217" t="s">
        <v>19891</v>
      </c>
      <c r="C11144" s="227" t="s">
        <v>25590</v>
      </c>
      <c r="D11144" s="227" t="s">
        <v>3106</v>
      </c>
      <c r="E11144" s="227" t="s">
        <v>25596</v>
      </c>
      <c r="F11144" s="227" t="s">
        <v>3106</v>
      </c>
      <c r="G11144" s="227" t="s">
        <v>3106</v>
      </c>
      <c r="H11144" s="228" t="s">
        <v>19904</v>
      </c>
      <c r="I11144" s="228" t="s">
        <v>25592</v>
      </c>
      <c r="J11144" s="201" t="str">
        <f t="shared" si="349"/>
        <v>9999</v>
      </c>
      <c r="K11144" s="228" t="s">
        <v>23203</v>
      </c>
      <c r="L11144" s="228" t="s">
        <v>23204</v>
      </c>
      <c r="M11144" s="229">
        <v>44806</v>
      </c>
      <c r="N11144" s="227" t="s">
        <v>19903</v>
      </c>
      <c r="O11144" s="243"/>
      <c r="P11144" s="227" t="s">
        <v>19975</v>
      </c>
      <c r="Q11144" s="243"/>
      <c r="S11144" s="354"/>
    </row>
    <row r="11145" spans="1:19" s="245" customFormat="1" ht="13.15" customHeight="1">
      <c r="A11145" s="245" t="str">
        <f t="shared" si="348"/>
        <v>3499436061598053423</v>
      </c>
      <c r="B11145" s="217" t="s">
        <v>19891</v>
      </c>
      <c r="C11145" s="227" t="s">
        <v>25590</v>
      </c>
      <c r="D11145" s="227" t="s">
        <v>3106</v>
      </c>
      <c r="E11145" s="227" t="s">
        <v>25597</v>
      </c>
      <c r="F11145" s="227" t="s">
        <v>3106</v>
      </c>
      <c r="G11145" s="227" t="s">
        <v>3106</v>
      </c>
      <c r="H11145" s="228" t="s">
        <v>19904</v>
      </c>
      <c r="I11145" s="228" t="s">
        <v>25592</v>
      </c>
      <c r="J11145" s="201" t="str">
        <f t="shared" si="349"/>
        <v>9999</v>
      </c>
      <c r="K11145" s="228" t="s">
        <v>23203</v>
      </c>
      <c r="L11145" s="228" t="s">
        <v>23204</v>
      </c>
      <c r="M11145" s="229">
        <v>44806</v>
      </c>
      <c r="N11145" s="227" t="s">
        <v>19903</v>
      </c>
      <c r="O11145" s="243"/>
      <c r="P11145" s="227" t="s">
        <v>19975</v>
      </c>
      <c r="Q11145" s="243"/>
      <c r="S11145" s="354"/>
    </row>
    <row r="11146" spans="1:19" s="245" customFormat="1" ht="13.15" customHeight="1">
      <c r="A11146" s="245" t="str">
        <f t="shared" si="348"/>
        <v>3439341011598058679</v>
      </c>
      <c r="B11146" s="217" t="s">
        <v>19891</v>
      </c>
      <c r="C11146" s="227" t="s">
        <v>25598</v>
      </c>
      <c r="D11146" s="227" t="s">
        <v>3106</v>
      </c>
      <c r="E11146" s="227" t="s">
        <v>25599</v>
      </c>
      <c r="F11146" s="227" t="s">
        <v>3106</v>
      </c>
      <c r="G11146" s="227" t="s">
        <v>3106</v>
      </c>
      <c r="H11146" s="228" t="s">
        <v>19904</v>
      </c>
      <c r="I11146" s="228" t="s">
        <v>25600</v>
      </c>
      <c r="J11146" s="201" t="str">
        <f t="shared" si="349"/>
        <v>9999</v>
      </c>
      <c r="K11146" s="228" t="s">
        <v>23203</v>
      </c>
      <c r="L11146" s="228" t="s">
        <v>23204</v>
      </c>
      <c r="M11146" s="229">
        <v>44806</v>
      </c>
      <c r="N11146" s="227" t="s">
        <v>19903</v>
      </c>
      <c r="O11146" s="243"/>
      <c r="P11146" s="227" t="s">
        <v>19905</v>
      </c>
      <c r="Q11146" s="243"/>
      <c r="S11146" s="354"/>
    </row>
    <row r="11147" spans="1:19" s="245" customFormat="1" ht="13.15" customHeight="1">
      <c r="A11147" s="245" t="str">
        <f t="shared" si="348"/>
        <v>3439341021598058679</v>
      </c>
      <c r="B11147" s="217" t="s">
        <v>19891</v>
      </c>
      <c r="C11147" s="227" t="s">
        <v>25598</v>
      </c>
      <c r="D11147" s="227" t="s">
        <v>3106</v>
      </c>
      <c r="E11147" s="227" t="s">
        <v>25601</v>
      </c>
      <c r="F11147" s="227" t="s">
        <v>3106</v>
      </c>
      <c r="G11147" s="227" t="s">
        <v>3106</v>
      </c>
      <c r="H11147" s="228" t="s">
        <v>19904</v>
      </c>
      <c r="I11147" s="228" t="s">
        <v>25600</v>
      </c>
      <c r="J11147" s="201" t="str">
        <f t="shared" si="349"/>
        <v>9999</v>
      </c>
      <c r="K11147" s="228" t="s">
        <v>23203</v>
      </c>
      <c r="L11147" s="228" t="s">
        <v>23204</v>
      </c>
      <c r="M11147" s="229">
        <v>44806</v>
      </c>
      <c r="N11147" s="227" t="s">
        <v>19903</v>
      </c>
      <c r="O11147" s="243"/>
      <c r="P11147" s="227" t="s">
        <v>19905</v>
      </c>
      <c r="Q11147" s="243"/>
      <c r="S11147" s="354"/>
    </row>
    <row r="11148" spans="1:19" s="245" customFormat="1" ht="13.15" customHeight="1">
      <c r="A11148" s="245" t="str">
        <f t="shared" si="348"/>
        <v>3439341031598058679</v>
      </c>
      <c r="B11148" s="217" t="s">
        <v>19891</v>
      </c>
      <c r="C11148" s="227" t="s">
        <v>25598</v>
      </c>
      <c r="D11148" s="227" t="s">
        <v>3106</v>
      </c>
      <c r="E11148" s="227" t="s">
        <v>25602</v>
      </c>
      <c r="F11148" s="227" t="s">
        <v>3106</v>
      </c>
      <c r="G11148" s="227" t="s">
        <v>3106</v>
      </c>
      <c r="H11148" s="228" t="s">
        <v>19904</v>
      </c>
      <c r="I11148" s="228" t="s">
        <v>25600</v>
      </c>
      <c r="J11148" s="201" t="str">
        <f t="shared" si="349"/>
        <v>9999</v>
      </c>
      <c r="K11148" s="228" t="s">
        <v>23203</v>
      </c>
      <c r="L11148" s="228" t="s">
        <v>23204</v>
      </c>
      <c r="M11148" s="229">
        <v>44806</v>
      </c>
      <c r="N11148" s="227" t="s">
        <v>19903</v>
      </c>
      <c r="O11148" s="243"/>
      <c r="P11148" s="227" t="s">
        <v>19905</v>
      </c>
      <c r="Q11148" s="243"/>
      <c r="S11148" s="354"/>
    </row>
    <row r="11149" spans="1:19" s="245" customFormat="1" ht="13.15" customHeight="1">
      <c r="A11149" s="245" t="str">
        <f t="shared" si="348"/>
        <v>3439341041598058679</v>
      </c>
      <c r="B11149" s="217" t="s">
        <v>19891</v>
      </c>
      <c r="C11149" s="227" t="s">
        <v>25598</v>
      </c>
      <c r="D11149" s="227" t="s">
        <v>3106</v>
      </c>
      <c r="E11149" s="227" t="s">
        <v>25603</v>
      </c>
      <c r="F11149" s="227" t="s">
        <v>3106</v>
      </c>
      <c r="G11149" s="227" t="s">
        <v>3106</v>
      </c>
      <c r="H11149" s="228" t="s">
        <v>19904</v>
      </c>
      <c r="I11149" s="228" t="s">
        <v>25600</v>
      </c>
      <c r="J11149" s="201" t="str">
        <f t="shared" si="349"/>
        <v>9999</v>
      </c>
      <c r="K11149" s="228" t="s">
        <v>23203</v>
      </c>
      <c r="L11149" s="228" t="s">
        <v>23204</v>
      </c>
      <c r="M11149" s="229">
        <v>44806</v>
      </c>
      <c r="N11149" s="227" t="s">
        <v>19903</v>
      </c>
      <c r="O11149" s="243"/>
      <c r="P11149" s="227" t="s">
        <v>19905</v>
      </c>
      <c r="Q11149" s="243"/>
      <c r="S11149" s="354"/>
    </row>
    <row r="11150" spans="1:19" s="245" customFormat="1" ht="13.15" customHeight="1">
      <c r="A11150" s="245" t="str">
        <f t="shared" si="348"/>
        <v>3439341051598058679</v>
      </c>
      <c r="B11150" s="217" t="s">
        <v>19891</v>
      </c>
      <c r="C11150" s="227" t="s">
        <v>25598</v>
      </c>
      <c r="D11150" s="227" t="s">
        <v>3106</v>
      </c>
      <c r="E11150" s="227" t="s">
        <v>25604</v>
      </c>
      <c r="F11150" s="227" t="s">
        <v>3106</v>
      </c>
      <c r="G11150" s="227" t="s">
        <v>3106</v>
      </c>
      <c r="H11150" s="228" t="s">
        <v>19904</v>
      </c>
      <c r="I11150" s="228" t="s">
        <v>25600</v>
      </c>
      <c r="J11150" s="201" t="str">
        <f t="shared" si="349"/>
        <v>9999</v>
      </c>
      <c r="K11150" s="228" t="s">
        <v>23203</v>
      </c>
      <c r="L11150" s="228" t="s">
        <v>23204</v>
      </c>
      <c r="M11150" s="229">
        <v>44806</v>
      </c>
      <c r="N11150" s="227" t="s">
        <v>19903</v>
      </c>
      <c r="O11150" s="243"/>
      <c r="P11150" s="227" t="s">
        <v>19905</v>
      </c>
      <c r="Q11150" s="243"/>
      <c r="S11150" s="354"/>
    </row>
    <row r="11151" spans="1:19" s="245" customFormat="1" ht="13.15" customHeight="1">
      <c r="A11151" s="245" t="str">
        <f t="shared" si="348"/>
        <v>3439341061598058679</v>
      </c>
      <c r="B11151" s="217" t="s">
        <v>19891</v>
      </c>
      <c r="C11151" s="227" t="s">
        <v>25598</v>
      </c>
      <c r="D11151" s="227" t="s">
        <v>3106</v>
      </c>
      <c r="E11151" s="227" t="s">
        <v>25605</v>
      </c>
      <c r="F11151" s="227" t="s">
        <v>3106</v>
      </c>
      <c r="G11151" s="227" t="s">
        <v>3106</v>
      </c>
      <c r="H11151" s="228" t="s">
        <v>19904</v>
      </c>
      <c r="I11151" s="228" t="s">
        <v>25600</v>
      </c>
      <c r="J11151" s="201" t="str">
        <f t="shared" si="349"/>
        <v>9999</v>
      </c>
      <c r="K11151" s="228" t="s">
        <v>23203</v>
      </c>
      <c r="L11151" s="228" t="s">
        <v>23204</v>
      </c>
      <c r="M11151" s="229">
        <v>44806</v>
      </c>
      <c r="N11151" s="227" t="s">
        <v>19903</v>
      </c>
      <c r="O11151" s="243"/>
      <c r="P11151" s="227" t="s">
        <v>19905</v>
      </c>
      <c r="Q11151" s="243"/>
      <c r="S11151" s="354"/>
    </row>
    <row r="11152" spans="1:19" s="245" customFormat="1" ht="13.15" customHeight="1">
      <c r="A11152" s="245" t="str">
        <f t="shared" si="348"/>
        <v>1686123011598721490</v>
      </c>
      <c r="B11152" s="217" t="s">
        <v>19891</v>
      </c>
      <c r="C11152" s="227" t="s">
        <v>25606</v>
      </c>
      <c r="D11152" s="227" t="s">
        <v>3106</v>
      </c>
      <c r="E11152" s="227" t="s">
        <v>25607</v>
      </c>
      <c r="F11152" s="227" t="s">
        <v>3106</v>
      </c>
      <c r="G11152" s="227" t="s">
        <v>3106</v>
      </c>
      <c r="H11152" s="228" t="s">
        <v>19904</v>
      </c>
      <c r="I11152" s="228" t="s">
        <v>25608</v>
      </c>
      <c r="J11152" s="201" t="str">
        <f t="shared" si="349"/>
        <v>9999</v>
      </c>
      <c r="K11152" s="228" t="s">
        <v>23203</v>
      </c>
      <c r="L11152" s="228" t="s">
        <v>23204</v>
      </c>
      <c r="M11152" s="229">
        <v>44806</v>
      </c>
      <c r="N11152" s="227" t="s">
        <v>19903</v>
      </c>
      <c r="O11152" s="243"/>
      <c r="P11152" s="227" t="s">
        <v>23712</v>
      </c>
      <c r="Q11152" s="243"/>
      <c r="S11152" s="354"/>
    </row>
    <row r="11153" spans="1:19" s="245" customFormat="1" ht="13.15" customHeight="1">
      <c r="A11153" s="245" t="str">
        <f t="shared" si="348"/>
        <v>1686123021598721490</v>
      </c>
      <c r="B11153" s="217" t="s">
        <v>19891</v>
      </c>
      <c r="C11153" s="227" t="s">
        <v>25606</v>
      </c>
      <c r="D11153" s="227" t="s">
        <v>3106</v>
      </c>
      <c r="E11153" s="227" t="s">
        <v>25609</v>
      </c>
      <c r="F11153" s="227" t="s">
        <v>3106</v>
      </c>
      <c r="G11153" s="227" t="s">
        <v>3106</v>
      </c>
      <c r="H11153" s="228" t="s">
        <v>19904</v>
      </c>
      <c r="I11153" s="228" t="s">
        <v>25608</v>
      </c>
      <c r="J11153" s="201" t="str">
        <f t="shared" si="349"/>
        <v>9999</v>
      </c>
      <c r="K11153" s="228" t="s">
        <v>23203</v>
      </c>
      <c r="L11153" s="228" t="s">
        <v>23204</v>
      </c>
      <c r="M11153" s="229">
        <v>44806</v>
      </c>
      <c r="N11153" s="227" t="s">
        <v>19903</v>
      </c>
      <c r="O11153" s="243"/>
      <c r="P11153" s="227" t="s">
        <v>23712</v>
      </c>
      <c r="Q11153" s="243"/>
      <c r="S11153" s="354"/>
    </row>
    <row r="11154" spans="1:19" s="245" customFormat="1" ht="13.15" customHeight="1">
      <c r="A11154" s="245" t="str">
        <f t="shared" si="348"/>
        <v>1686123031598721490</v>
      </c>
      <c r="B11154" s="217" t="s">
        <v>19891</v>
      </c>
      <c r="C11154" s="227" t="s">
        <v>25606</v>
      </c>
      <c r="D11154" s="227" t="s">
        <v>3106</v>
      </c>
      <c r="E11154" s="227" t="s">
        <v>25610</v>
      </c>
      <c r="F11154" s="227" t="s">
        <v>3106</v>
      </c>
      <c r="G11154" s="227" t="s">
        <v>3106</v>
      </c>
      <c r="H11154" s="228" t="s">
        <v>19904</v>
      </c>
      <c r="I11154" s="228" t="s">
        <v>25608</v>
      </c>
      <c r="J11154" s="201" t="str">
        <f t="shared" si="349"/>
        <v>9999</v>
      </c>
      <c r="K11154" s="228" t="s">
        <v>23203</v>
      </c>
      <c r="L11154" s="228" t="s">
        <v>23204</v>
      </c>
      <c r="M11154" s="229">
        <v>44806</v>
      </c>
      <c r="N11154" s="227" t="s">
        <v>19903</v>
      </c>
      <c r="O11154" s="243"/>
      <c r="P11154" s="227" t="s">
        <v>23712</v>
      </c>
      <c r="Q11154" s="243"/>
      <c r="S11154" s="354"/>
    </row>
    <row r="11155" spans="1:19" s="245" customFormat="1" ht="13.15" customHeight="1">
      <c r="A11155" s="245" t="str">
        <f t="shared" si="348"/>
        <v>1686123041598721490</v>
      </c>
      <c r="B11155" s="217" t="s">
        <v>19891</v>
      </c>
      <c r="C11155" s="227" t="s">
        <v>25606</v>
      </c>
      <c r="D11155" s="227" t="s">
        <v>3106</v>
      </c>
      <c r="E11155" s="227" t="s">
        <v>25611</v>
      </c>
      <c r="F11155" s="227" t="s">
        <v>3106</v>
      </c>
      <c r="G11155" s="227" t="s">
        <v>3106</v>
      </c>
      <c r="H11155" s="228" t="s">
        <v>19904</v>
      </c>
      <c r="I11155" s="228" t="s">
        <v>25608</v>
      </c>
      <c r="J11155" s="201" t="str">
        <f t="shared" si="349"/>
        <v>9999</v>
      </c>
      <c r="K11155" s="228" t="s">
        <v>23203</v>
      </c>
      <c r="L11155" s="228" t="s">
        <v>23204</v>
      </c>
      <c r="M11155" s="229">
        <v>44806</v>
      </c>
      <c r="N11155" s="227" t="s">
        <v>19903</v>
      </c>
      <c r="O11155" s="243"/>
      <c r="P11155" s="227" t="s">
        <v>23712</v>
      </c>
      <c r="Q11155" s="243"/>
      <c r="S11155" s="354"/>
    </row>
    <row r="11156" spans="1:19" s="245" customFormat="1" ht="13.15" customHeight="1">
      <c r="A11156" s="245" t="str">
        <f t="shared" si="348"/>
        <v>3911497011598744583</v>
      </c>
      <c r="B11156" s="217" t="s">
        <v>19891</v>
      </c>
      <c r="C11156" s="227" t="s">
        <v>25612</v>
      </c>
      <c r="D11156" s="227" t="s">
        <v>3106</v>
      </c>
      <c r="E11156" s="227" t="s">
        <v>25613</v>
      </c>
      <c r="F11156" s="227" t="s">
        <v>3106</v>
      </c>
      <c r="G11156" s="227" t="s">
        <v>3106</v>
      </c>
      <c r="H11156" s="228" t="s">
        <v>23501</v>
      </c>
      <c r="I11156" s="228" t="s">
        <v>25614</v>
      </c>
      <c r="J11156" s="201" t="str">
        <f t="shared" si="349"/>
        <v>9999</v>
      </c>
      <c r="K11156" s="228" t="s">
        <v>23203</v>
      </c>
      <c r="L11156" s="228" t="s">
        <v>23204</v>
      </c>
      <c r="M11156" s="229">
        <v>44806</v>
      </c>
      <c r="N11156" s="227" t="s">
        <v>20211</v>
      </c>
      <c r="O11156" s="243"/>
      <c r="P11156" s="227" t="s">
        <v>24624</v>
      </c>
      <c r="Q11156" s="243"/>
      <c r="S11156" s="354"/>
    </row>
    <row r="11157" spans="1:19" s="245" customFormat="1" ht="13.15" customHeight="1">
      <c r="A11157" s="245" t="str">
        <f t="shared" si="348"/>
        <v>0721433011598761355</v>
      </c>
      <c r="B11157" s="217" t="s">
        <v>19891</v>
      </c>
      <c r="C11157" s="227" t="s">
        <v>25615</v>
      </c>
      <c r="D11157" s="227" t="s">
        <v>3106</v>
      </c>
      <c r="E11157" s="227" t="s">
        <v>25616</v>
      </c>
      <c r="F11157" s="227" t="s">
        <v>3106</v>
      </c>
      <c r="G11157" s="227" t="s">
        <v>3106</v>
      </c>
      <c r="H11157" s="228" t="s">
        <v>18778</v>
      </c>
      <c r="I11157" s="228" t="s">
        <v>25617</v>
      </c>
      <c r="J11157" s="201" t="str">
        <f t="shared" si="349"/>
        <v>9999</v>
      </c>
      <c r="K11157" s="228" t="s">
        <v>23203</v>
      </c>
      <c r="L11157" s="228" t="s">
        <v>23204</v>
      </c>
      <c r="M11157" s="229">
        <v>44806</v>
      </c>
      <c r="N11157" s="227" t="s">
        <v>18777</v>
      </c>
      <c r="O11157" s="243"/>
      <c r="P11157" s="227" t="s">
        <v>19920</v>
      </c>
      <c r="Q11157" s="243"/>
      <c r="S11157" s="354"/>
    </row>
    <row r="11158" spans="1:19" s="245" customFormat="1" ht="13.15" customHeight="1">
      <c r="A11158" s="245" t="str">
        <f t="shared" si="348"/>
        <v>3598088011598992190</v>
      </c>
      <c r="B11158" s="217" t="s">
        <v>19891</v>
      </c>
      <c r="C11158" s="227" t="s">
        <v>25618</v>
      </c>
      <c r="D11158" s="227" t="s">
        <v>3106</v>
      </c>
      <c r="E11158" s="227" t="s">
        <v>25619</v>
      </c>
      <c r="F11158" s="227" t="s">
        <v>3106</v>
      </c>
      <c r="G11158" s="227" t="s">
        <v>3106</v>
      </c>
      <c r="H11158" s="228" t="s">
        <v>19904</v>
      </c>
      <c r="I11158" s="228" t="s">
        <v>25620</v>
      </c>
      <c r="J11158" s="201" t="str">
        <f t="shared" si="349"/>
        <v>9999</v>
      </c>
      <c r="K11158" s="228" t="s">
        <v>23203</v>
      </c>
      <c r="L11158" s="228" t="s">
        <v>23204</v>
      </c>
      <c r="M11158" s="229">
        <v>44806</v>
      </c>
      <c r="N11158" s="227" t="s">
        <v>19903</v>
      </c>
      <c r="O11158" s="243"/>
      <c r="P11158" s="227" t="s">
        <v>24293</v>
      </c>
      <c r="Q11158" s="243"/>
      <c r="S11158" s="354"/>
    </row>
    <row r="11159" spans="1:19" s="245" customFormat="1" ht="13.15" customHeight="1">
      <c r="A11159" s="245" t="str">
        <f t="shared" ref="A11159:A11222" si="350">E11159&amp;C11159</f>
        <v>3915894011609052703</v>
      </c>
      <c r="B11159" s="217" t="s">
        <v>19891</v>
      </c>
      <c r="C11159" s="227" t="s">
        <v>25621</v>
      </c>
      <c r="D11159" s="227" t="s">
        <v>3106</v>
      </c>
      <c r="E11159" s="227" t="s">
        <v>25622</v>
      </c>
      <c r="F11159" s="227" t="s">
        <v>3106</v>
      </c>
      <c r="G11159" s="227" t="s">
        <v>3106</v>
      </c>
      <c r="H11159" s="228" t="s">
        <v>23501</v>
      </c>
      <c r="I11159" s="228" t="s">
        <v>25623</v>
      </c>
      <c r="J11159" s="201" t="str">
        <f t="shared" si="349"/>
        <v>9999</v>
      </c>
      <c r="K11159" s="228" t="s">
        <v>23203</v>
      </c>
      <c r="L11159" s="228" t="s">
        <v>23204</v>
      </c>
      <c r="M11159" s="229">
        <v>44806</v>
      </c>
      <c r="N11159" s="227" t="s">
        <v>20211</v>
      </c>
      <c r="O11159" s="243"/>
      <c r="P11159" s="227" t="s">
        <v>19975</v>
      </c>
      <c r="Q11159" s="243"/>
      <c r="S11159" s="354"/>
    </row>
    <row r="11160" spans="1:19" s="245" customFormat="1" ht="13.15" customHeight="1">
      <c r="A11160" s="245" t="str">
        <f t="shared" si="350"/>
        <v>3915894021609052703</v>
      </c>
      <c r="B11160" s="217" t="s">
        <v>19891</v>
      </c>
      <c r="C11160" s="227" t="s">
        <v>25621</v>
      </c>
      <c r="D11160" s="227" t="s">
        <v>3106</v>
      </c>
      <c r="E11160" s="227" t="s">
        <v>25624</v>
      </c>
      <c r="F11160" s="227" t="s">
        <v>3106</v>
      </c>
      <c r="G11160" s="227" t="s">
        <v>3106</v>
      </c>
      <c r="H11160" s="228" t="s">
        <v>23501</v>
      </c>
      <c r="I11160" s="228" t="s">
        <v>25623</v>
      </c>
      <c r="J11160" s="201" t="str">
        <f t="shared" si="349"/>
        <v>9999</v>
      </c>
      <c r="K11160" s="228" t="s">
        <v>23203</v>
      </c>
      <c r="L11160" s="228" t="s">
        <v>23204</v>
      </c>
      <c r="M11160" s="229">
        <v>44806</v>
      </c>
      <c r="N11160" s="227" t="s">
        <v>20211</v>
      </c>
      <c r="O11160" s="243"/>
      <c r="P11160" s="227" t="s">
        <v>19975</v>
      </c>
      <c r="Q11160" s="243"/>
      <c r="S11160" s="354"/>
    </row>
    <row r="11161" spans="1:19" s="245" customFormat="1" ht="13.15" customHeight="1">
      <c r="A11161" s="245" t="str">
        <f t="shared" si="350"/>
        <v>1383051071609088467</v>
      </c>
      <c r="B11161" s="217" t="s">
        <v>19891</v>
      </c>
      <c r="C11161" s="227" t="s">
        <v>25625</v>
      </c>
      <c r="D11161" s="227" t="s">
        <v>3106</v>
      </c>
      <c r="E11161" s="227" t="s">
        <v>25626</v>
      </c>
      <c r="F11161" s="227" t="s">
        <v>3106</v>
      </c>
      <c r="G11161" s="227" t="s">
        <v>3106</v>
      </c>
      <c r="H11161" s="228" t="s">
        <v>25627</v>
      </c>
      <c r="I11161" s="228" t="s">
        <v>25628</v>
      </c>
      <c r="J11161" s="201" t="str">
        <f t="shared" si="349"/>
        <v>9999</v>
      </c>
      <c r="K11161" s="228" t="s">
        <v>23203</v>
      </c>
      <c r="L11161" s="228" t="s">
        <v>23204</v>
      </c>
      <c r="M11161" s="229">
        <v>44806</v>
      </c>
      <c r="N11161" s="227" t="s">
        <v>23760</v>
      </c>
      <c r="O11161" s="243"/>
      <c r="P11161" s="227" t="s">
        <v>25629</v>
      </c>
      <c r="Q11161" s="243"/>
      <c r="S11161" s="354"/>
    </row>
    <row r="11162" spans="1:19" s="245" customFormat="1" ht="13.15" customHeight="1">
      <c r="A11162" s="245" t="str">
        <f t="shared" si="350"/>
        <v>4050932011609237841</v>
      </c>
      <c r="B11162" s="217" t="s">
        <v>19891</v>
      </c>
      <c r="C11162" s="227" t="s">
        <v>25630</v>
      </c>
      <c r="D11162" s="227" t="s">
        <v>3106</v>
      </c>
      <c r="E11162" s="227" t="s">
        <v>25631</v>
      </c>
      <c r="F11162" s="227" t="s">
        <v>3106</v>
      </c>
      <c r="G11162" s="227" t="s">
        <v>3106</v>
      </c>
      <c r="H11162" s="228" t="s">
        <v>19904</v>
      </c>
      <c r="I11162" s="228" t="s">
        <v>25632</v>
      </c>
      <c r="J11162" s="201" t="str">
        <f t="shared" si="349"/>
        <v>9999</v>
      </c>
      <c r="K11162" s="228" t="s">
        <v>23203</v>
      </c>
      <c r="L11162" s="228" t="s">
        <v>23204</v>
      </c>
      <c r="M11162" s="229">
        <v>44806</v>
      </c>
      <c r="N11162" s="227" t="s">
        <v>19903</v>
      </c>
      <c r="O11162" s="243"/>
      <c r="P11162" s="227" t="s">
        <v>20061</v>
      </c>
      <c r="Q11162" s="243"/>
      <c r="S11162" s="354"/>
    </row>
    <row r="11163" spans="1:19" s="245" customFormat="1" ht="13.15" customHeight="1">
      <c r="A11163" s="245" t="str">
        <f t="shared" si="350"/>
        <v>3986614011609273663</v>
      </c>
      <c r="B11163" s="217" t="s">
        <v>19891</v>
      </c>
      <c r="C11163" s="227" t="s">
        <v>25633</v>
      </c>
      <c r="D11163" s="227" t="s">
        <v>3106</v>
      </c>
      <c r="E11163" s="227" t="s">
        <v>25634</v>
      </c>
      <c r="F11163" s="227" t="s">
        <v>3106</v>
      </c>
      <c r="G11163" s="227" t="s">
        <v>3106</v>
      </c>
      <c r="H11163" s="228" t="s">
        <v>19904</v>
      </c>
      <c r="I11163" s="228" t="s">
        <v>25635</v>
      </c>
      <c r="J11163" s="201" t="str">
        <f t="shared" si="349"/>
        <v>9999</v>
      </c>
      <c r="K11163" s="228" t="s">
        <v>23203</v>
      </c>
      <c r="L11163" s="228" t="s">
        <v>23204</v>
      </c>
      <c r="M11163" s="229">
        <v>44806</v>
      </c>
      <c r="N11163" s="227" t="s">
        <v>19903</v>
      </c>
      <c r="O11163" s="243"/>
      <c r="P11163" s="227" t="s">
        <v>19905</v>
      </c>
      <c r="Q11163" s="243"/>
      <c r="S11163" s="354"/>
    </row>
    <row r="11164" spans="1:19" s="245" customFormat="1" ht="13.15" customHeight="1">
      <c r="A11164" s="245" t="str">
        <f t="shared" si="350"/>
        <v>3986614021609273663</v>
      </c>
      <c r="B11164" s="217" t="s">
        <v>19891</v>
      </c>
      <c r="C11164" s="227" t="s">
        <v>25633</v>
      </c>
      <c r="D11164" s="227" t="s">
        <v>3106</v>
      </c>
      <c r="E11164" s="227" t="s">
        <v>25636</v>
      </c>
      <c r="F11164" s="227" t="s">
        <v>3106</v>
      </c>
      <c r="G11164" s="227" t="s">
        <v>3106</v>
      </c>
      <c r="H11164" s="228" t="s">
        <v>19904</v>
      </c>
      <c r="I11164" s="228" t="s">
        <v>25635</v>
      </c>
      <c r="J11164" s="201" t="str">
        <f t="shared" si="349"/>
        <v>9999</v>
      </c>
      <c r="K11164" s="228" t="s">
        <v>23203</v>
      </c>
      <c r="L11164" s="228" t="s">
        <v>23204</v>
      </c>
      <c r="M11164" s="229">
        <v>44806</v>
      </c>
      <c r="N11164" s="227" t="s">
        <v>19903</v>
      </c>
      <c r="O11164" s="243"/>
      <c r="P11164" s="227" t="s">
        <v>19905</v>
      </c>
      <c r="Q11164" s="243"/>
      <c r="S11164" s="354"/>
    </row>
    <row r="11165" spans="1:19" s="245" customFormat="1" ht="13.15" customHeight="1">
      <c r="A11165" s="245" t="str">
        <f t="shared" si="350"/>
        <v>3564684031609328806</v>
      </c>
      <c r="B11165" s="217" t="s">
        <v>19891</v>
      </c>
      <c r="C11165" s="227" t="s">
        <v>25637</v>
      </c>
      <c r="D11165" s="227" t="s">
        <v>3106</v>
      </c>
      <c r="E11165" s="227" t="s">
        <v>25638</v>
      </c>
      <c r="F11165" s="227" t="s">
        <v>3106</v>
      </c>
      <c r="G11165" s="227" t="s">
        <v>3106</v>
      </c>
      <c r="H11165" s="228" t="s">
        <v>19931</v>
      </c>
      <c r="I11165" s="228" t="s">
        <v>25639</v>
      </c>
      <c r="J11165" s="201" t="str">
        <f t="shared" si="349"/>
        <v>9999</v>
      </c>
      <c r="K11165" s="228" t="s">
        <v>23203</v>
      </c>
      <c r="L11165" s="228" t="s">
        <v>23204</v>
      </c>
      <c r="M11165" s="229">
        <v>44806</v>
      </c>
      <c r="N11165" s="227" t="s">
        <v>19930</v>
      </c>
      <c r="O11165" s="243"/>
      <c r="P11165" s="227" t="s">
        <v>19932</v>
      </c>
      <c r="Q11165" s="243"/>
      <c r="S11165" s="354"/>
    </row>
    <row r="11166" spans="1:19" s="245" customFormat="1" ht="13.15" customHeight="1">
      <c r="A11166" s="245" t="str">
        <f t="shared" si="350"/>
        <v>3733891011609328806</v>
      </c>
      <c r="B11166" s="217" t="s">
        <v>19891</v>
      </c>
      <c r="C11166" s="227" t="s">
        <v>25637</v>
      </c>
      <c r="D11166" s="227" t="s">
        <v>3106</v>
      </c>
      <c r="E11166" s="227" t="s">
        <v>25640</v>
      </c>
      <c r="F11166" s="227" t="s">
        <v>3106</v>
      </c>
      <c r="G11166" s="227" t="s">
        <v>3106</v>
      </c>
      <c r="H11166" s="228" t="s">
        <v>19931</v>
      </c>
      <c r="I11166" s="228" t="s">
        <v>25641</v>
      </c>
      <c r="J11166" s="201" t="str">
        <f t="shared" si="349"/>
        <v>9999</v>
      </c>
      <c r="K11166" s="228" t="s">
        <v>23203</v>
      </c>
      <c r="L11166" s="228" t="s">
        <v>23204</v>
      </c>
      <c r="M11166" s="229">
        <v>44806</v>
      </c>
      <c r="N11166" s="227" t="s">
        <v>19930</v>
      </c>
      <c r="O11166" s="243"/>
      <c r="P11166" s="227" t="s">
        <v>19932</v>
      </c>
      <c r="Q11166" s="243"/>
      <c r="S11166" s="354"/>
    </row>
    <row r="11167" spans="1:19" s="245" customFormat="1" ht="13.15" customHeight="1">
      <c r="A11167" s="245" t="str">
        <f t="shared" si="350"/>
        <v>0992034021609854538</v>
      </c>
      <c r="B11167" s="217" t="s">
        <v>19891</v>
      </c>
      <c r="C11167" s="227" t="s">
        <v>25642</v>
      </c>
      <c r="D11167" s="227" t="s">
        <v>3106</v>
      </c>
      <c r="E11167" s="227" t="s">
        <v>25643</v>
      </c>
      <c r="F11167" s="227" t="s">
        <v>3106</v>
      </c>
      <c r="G11167" s="227" t="s">
        <v>3106</v>
      </c>
      <c r="H11167" s="228" t="s">
        <v>19904</v>
      </c>
      <c r="I11167" s="228" t="s">
        <v>25644</v>
      </c>
      <c r="J11167" s="201" t="str">
        <f t="shared" si="349"/>
        <v>9999</v>
      </c>
      <c r="K11167" s="228" t="s">
        <v>23203</v>
      </c>
      <c r="L11167" s="228" t="s">
        <v>23204</v>
      </c>
      <c r="M11167" s="229">
        <v>44806</v>
      </c>
      <c r="N11167" s="227" t="s">
        <v>19903</v>
      </c>
      <c r="O11167" s="243"/>
      <c r="P11167" s="227" t="s">
        <v>19905</v>
      </c>
      <c r="Q11167" s="243"/>
      <c r="S11167" s="354"/>
    </row>
    <row r="11168" spans="1:19" s="245" customFormat="1" ht="13.15" customHeight="1">
      <c r="A11168" s="245" t="str">
        <f t="shared" si="350"/>
        <v>1731408011609874098</v>
      </c>
      <c r="B11168" s="217" t="s">
        <v>19891</v>
      </c>
      <c r="C11168" s="227" t="s">
        <v>25645</v>
      </c>
      <c r="D11168" s="227" t="s">
        <v>3106</v>
      </c>
      <c r="E11168" s="227" t="s">
        <v>25646</v>
      </c>
      <c r="F11168" s="227" t="s">
        <v>3106</v>
      </c>
      <c r="G11168" s="227" t="s">
        <v>3106</v>
      </c>
      <c r="H11168" s="228" t="s">
        <v>19904</v>
      </c>
      <c r="I11168" s="228" t="s">
        <v>25647</v>
      </c>
      <c r="J11168" s="201" t="str">
        <f t="shared" si="349"/>
        <v>9999</v>
      </c>
      <c r="K11168" s="228" t="s">
        <v>23203</v>
      </c>
      <c r="L11168" s="228" t="s">
        <v>23204</v>
      </c>
      <c r="M11168" s="229">
        <v>44806</v>
      </c>
      <c r="N11168" s="227" t="s">
        <v>19903</v>
      </c>
      <c r="O11168" s="243"/>
      <c r="P11168" s="227" t="s">
        <v>20061</v>
      </c>
      <c r="Q11168" s="243"/>
      <c r="S11168" s="354"/>
    </row>
    <row r="11169" spans="1:19" s="245" customFormat="1" ht="13.15" customHeight="1">
      <c r="A11169" s="245" t="str">
        <f t="shared" si="350"/>
        <v>1731408021609874098</v>
      </c>
      <c r="B11169" s="217" t="s">
        <v>19891</v>
      </c>
      <c r="C11169" s="227" t="s">
        <v>25645</v>
      </c>
      <c r="D11169" s="227" t="s">
        <v>3106</v>
      </c>
      <c r="E11169" s="227" t="s">
        <v>25648</v>
      </c>
      <c r="F11169" s="227" t="s">
        <v>3106</v>
      </c>
      <c r="G11169" s="227" t="s">
        <v>3106</v>
      </c>
      <c r="H11169" s="228" t="s">
        <v>19904</v>
      </c>
      <c r="I11169" s="228" t="s">
        <v>25647</v>
      </c>
      <c r="J11169" s="201" t="str">
        <f t="shared" si="349"/>
        <v>9999</v>
      </c>
      <c r="K11169" s="228" t="s">
        <v>23203</v>
      </c>
      <c r="L11169" s="228" t="s">
        <v>23204</v>
      </c>
      <c r="M11169" s="229">
        <v>44806</v>
      </c>
      <c r="N11169" s="227" t="s">
        <v>19903</v>
      </c>
      <c r="O11169" s="243"/>
      <c r="P11169" s="227" t="s">
        <v>20061</v>
      </c>
      <c r="Q11169" s="243"/>
      <c r="S11169" s="354"/>
    </row>
    <row r="11170" spans="1:19" s="245" customFormat="1" ht="13.15" customHeight="1">
      <c r="A11170" s="245" t="str">
        <f t="shared" si="350"/>
        <v>1731408031609874098</v>
      </c>
      <c r="B11170" s="217" t="s">
        <v>19891</v>
      </c>
      <c r="C11170" s="227" t="s">
        <v>25645</v>
      </c>
      <c r="D11170" s="227" t="s">
        <v>3106</v>
      </c>
      <c r="E11170" s="227" t="s">
        <v>25649</v>
      </c>
      <c r="F11170" s="227" t="s">
        <v>3106</v>
      </c>
      <c r="G11170" s="227" t="s">
        <v>3106</v>
      </c>
      <c r="H11170" s="228" t="s">
        <v>19904</v>
      </c>
      <c r="I11170" s="228" t="s">
        <v>25647</v>
      </c>
      <c r="J11170" s="201" t="str">
        <f t="shared" si="349"/>
        <v>9999</v>
      </c>
      <c r="K11170" s="228" t="s">
        <v>23203</v>
      </c>
      <c r="L11170" s="228" t="s">
        <v>23204</v>
      </c>
      <c r="M11170" s="229">
        <v>44806</v>
      </c>
      <c r="N11170" s="227" t="s">
        <v>19903</v>
      </c>
      <c r="O11170" s="243"/>
      <c r="P11170" s="227" t="s">
        <v>20061</v>
      </c>
      <c r="Q11170" s="243"/>
      <c r="S11170" s="354"/>
    </row>
    <row r="11171" spans="1:19" s="245" customFormat="1" ht="13.15" customHeight="1">
      <c r="A11171" s="245" t="str">
        <f t="shared" si="350"/>
        <v>0857419021609875558</v>
      </c>
      <c r="B11171" s="217" t="s">
        <v>19891</v>
      </c>
      <c r="C11171" s="227" t="s">
        <v>25650</v>
      </c>
      <c r="D11171" s="227" t="s">
        <v>3106</v>
      </c>
      <c r="E11171" s="227" t="s">
        <v>25651</v>
      </c>
      <c r="F11171" s="227" t="s">
        <v>3106</v>
      </c>
      <c r="G11171" s="227" t="s">
        <v>3106</v>
      </c>
      <c r="H11171" s="228" t="s">
        <v>19931</v>
      </c>
      <c r="I11171" s="228" t="s">
        <v>25652</v>
      </c>
      <c r="J11171" s="201" t="str">
        <f t="shared" si="349"/>
        <v>9999</v>
      </c>
      <c r="K11171" s="228" t="s">
        <v>23203</v>
      </c>
      <c r="L11171" s="228" t="s">
        <v>23204</v>
      </c>
      <c r="M11171" s="229">
        <v>44806</v>
      </c>
      <c r="N11171" s="227" t="s">
        <v>19930</v>
      </c>
      <c r="O11171" s="243"/>
      <c r="P11171" s="227" t="s">
        <v>19932</v>
      </c>
      <c r="Q11171" s="243"/>
      <c r="S11171" s="354"/>
    </row>
    <row r="11172" spans="1:19" s="245" customFormat="1" ht="13.15" customHeight="1">
      <c r="A11172" s="245" t="str">
        <f t="shared" si="350"/>
        <v>1304354011609875558</v>
      </c>
      <c r="B11172" s="217" t="s">
        <v>19891</v>
      </c>
      <c r="C11172" s="227" t="s">
        <v>25650</v>
      </c>
      <c r="D11172" s="227" t="s">
        <v>3106</v>
      </c>
      <c r="E11172" s="227" t="s">
        <v>25653</v>
      </c>
      <c r="F11172" s="227" t="s">
        <v>3106</v>
      </c>
      <c r="G11172" s="227" t="s">
        <v>3106</v>
      </c>
      <c r="H11172" s="228" t="s">
        <v>19904</v>
      </c>
      <c r="I11172" s="228" t="s">
        <v>25654</v>
      </c>
      <c r="J11172" s="201" t="str">
        <f t="shared" si="349"/>
        <v>9999</v>
      </c>
      <c r="K11172" s="228" t="s">
        <v>23203</v>
      </c>
      <c r="L11172" s="228" t="s">
        <v>23204</v>
      </c>
      <c r="M11172" s="229">
        <v>44806</v>
      </c>
      <c r="N11172" s="227" t="s">
        <v>19903</v>
      </c>
      <c r="O11172" s="243"/>
      <c r="P11172" s="227" t="s">
        <v>19905</v>
      </c>
      <c r="Q11172" s="243"/>
      <c r="S11172" s="354"/>
    </row>
    <row r="11173" spans="1:19" s="245" customFormat="1" ht="13.15" customHeight="1">
      <c r="A11173" s="245" t="str">
        <f t="shared" si="350"/>
        <v>1304354051609875558</v>
      </c>
      <c r="B11173" s="217" t="s">
        <v>19891</v>
      </c>
      <c r="C11173" s="227" t="s">
        <v>25650</v>
      </c>
      <c r="D11173" s="227" t="s">
        <v>3106</v>
      </c>
      <c r="E11173" s="227" t="s">
        <v>25655</v>
      </c>
      <c r="F11173" s="227" t="s">
        <v>3106</v>
      </c>
      <c r="G11173" s="227" t="s">
        <v>3106</v>
      </c>
      <c r="H11173" s="228" t="s">
        <v>19970</v>
      </c>
      <c r="I11173" s="228" t="s">
        <v>25654</v>
      </c>
      <c r="J11173" s="201" t="str">
        <f t="shared" si="349"/>
        <v>9999</v>
      </c>
      <c r="K11173" s="228" t="s">
        <v>23203</v>
      </c>
      <c r="L11173" s="228" t="s">
        <v>23204</v>
      </c>
      <c r="M11173" s="229">
        <v>44806</v>
      </c>
      <c r="N11173" s="227" t="s">
        <v>19969</v>
      </c>
      <c r="O11173" s="243"/>
      <c r="P11173" s="227" t="s">
        <v>19971</v>
      </c>
      <c r="Q11173" s="243"/>
      <c r="S11173" s="354"/>
    </row>
    <row r="11174" spans="1:19" s="245" customFormat="1" ht="13.15" customHeight="1">
      <c r="A11174" s="245" t="str">
        <f t="shared" si="350"/>
        <v>1304354061609875558</v>
      </c>
      <c r="B11174" s="217" t="s">
        <v>19891</v>
      </c>
      <c r="C11174" s="227" t="s">
        <v>25650</v>
      </c>
      <c r="D11174" s="227" t="s">
        <v>3106</v>
      </c>
      <c r="E11174" s="227" t="s">
        <v>25656</v>
      </c>
      <c r="F11174" s="227" t="s">
        <v>3106</v>
      </c>
      <c r="G11174" s="227" t="s">
        <v>3106</v>
      </c>
      <c r="H11174" s="228" t="s">
        <v>19970</v>
      </c>
      <c r="I11174" s="228" t="s">
        <v>25654</v>
      </c>
      <c r="J11174" s="201" t="str">
        <f t="shared" si="349"/>
        <v>9999</v>
      </c>
      <c r="K11174" s="228" t="s">
        <v>23203</v>
      </c>
      <c r="L11174" s="228" t="s">
        <v>23204</v>
      </c>
      <c r="M11174" s="229">
        <v>44806</v>
      </c>
      <c r="N11174" s="227" t="s">
        <v>19969</v>
      </c>
      <c r="O11174" s="243"/>
      <c r="P11174" s="227" t="s">
        <v>19971</v>
      </c>
      <c r="Q11174" s="243"/>
      <c r="S11174" s="354"/>
    </row>
    <row r="11175" spans="1:19" s="245" customFormat="1" ht="13.15" customHeight="1">
      <c r="A11175" s="245" t="str">
        <f t="shared" si="350"/>
        <v>1304354071609875558</v>
      </c>
      <c r="B11175" s="217" t="s">
        <v>19891</v>
      </c>
      <c r="C11175" s="227" t="s">
        <v>25650</v>
      </c>
      <c r="D11175" s="227" t="s">
        <v>3106</v>
      </c>
      <c r="E11175" s="227" t="s">
        <v>25657</v>
      </c>
      <c r="F11175" s="227" t="s">
        <v>3106</v>
      </c>
      <c r="G11175" s="227" t="s">
        <v>3106</v>
      </c>
      <c r="H11175" s="228" t="s">
        <v>19904</v>
      </c>
      <c r="I11175" s="228" t="s">
        <v>25654</v>
      </c>
      <c r="J11175" s="201" t="str">
        <f t="shared" si="349"/>
        <v>9999</v>
      </c>
      <c r="K11175" s="228" t="s">
        <v>23203</v>
      </c>
      <c r="L11175" s="228" t="s">
        <v>23204</v>
      </c>
      <c r="M11175" s="229">
        <v>44806</v>
      </c>
      <c r="N11175" s="227" t="s">
        <v>19903</v>
      </c>
      <c r="O11175" s="243"/>
      <c r="P11175" s="227" t="s">
        <v>19905</v>
      </c>
      <c r="Q11175" s="243"/>
      <c r="S11175" s="354"/>
    </row>
    <row r="11176" spans="1:19" s="245" customFormat="1" ht="13.15" customHeight="1">
      <c r="A11176" s="245" t="str">
        <f t="shared" si="350"/>
        <v>1304354081609875558</v>
      </c>
      <c r="B11176" s="217" t="s">
        <v>19891</v>
      </c>
      <c r="C11176" s="227" t="s">
        <v>25650</v>
      </c>
      <c r="D11176" s="227" t="s">
        <v>3106</v>
      </c>
      <c r="E11176" s="227" t="s">
        <v>25658</v>
      </c>
      <c r="F11176" s="227" t="s">
        <v>3106</v>
      </c>
      <c r="G11176" s="227" t="s">
        <v>3106</v>
      </c>
      <c r="H11176" s="228" t="s">
        <v>19904</v>
      </c>
      <c r="I11176" s="228" t="s">
        <v>25654</v>
      </c>
      <c r="J11176" s="201" t="str">
        <f t="shared" si="349"/>
        <v>9999</v>
      </c>
      <c r="K11176" s="228" t="s">
        <v>23203</v>
      </c>
      <c r="L11176" s="228" t="s">
        <v>23204</v>
      </c>
      <c r="M11176" s="229">
        <v>44806</v>
      </c>
      <c r="N11176" s="227" t="s">
        <v>19903</v>
      </c>
      <c r="O11176" s="243"/>
      <c r="P11176" s="227" t="s">
        <v>19905</v>
      </c>
      <c r="Q11176" s="243"/>
      <c r="S11176" s="354"/>
    </row>
    <row r="11177" spans="1:19" s="245" customFormat="1" ht="13.15" customHeight="1">
      <c r="A11177" s="245" t="str">
        <f t="shared" si="350"/>
        <v>1304354091609875558</v>
      </c>
      <c r="B11177" s="217" t="s">
        <v>19891</v>
      </c>
      <c r="C11177" s="227" t="s">
        <v>25650</v>
      </c>
      <c r="D11177" s="227" t="s">
        <v>3106</v>
      </c>
      <c r="E11177" s="227" t="s">
        <v>25659</v>
      </c>
      <c r="F11177" s="227" t="s">
        <v>3106</v>
      </c>
      <c r="G11177" s="227" t="s">
        <v>3106</v>
      </c>
      <c r="H11177" s="228" t="s">
        <v>19904</v>
      </c>
      <c r="I11177" s="228" t="s">
        <v>25654</v>
      </c>
      <c r="J11177" s="201" t="str">
        <f t="shared" si="349"/>
        <v>9999</v>
      </c>
      <c r="K11177" s="228" t="s">
        <v>23203</v>
      </c>
      <c r="L11177" s="228" t="s">
        <v>23204</v>
      </c>
      <c r="M11177" s="229">
        <v>44806</v>
      </c>
      <c r="N11177" s="227" t="s">
        <v>19903</v>
      </c>
      <c r="O11177" s="243"/>
      <c r="P11177" s="227" t="s">
        <v>19905</v>
      </c>
      <c r="Q11177" s="243"/>
      <c r="S11177" s="354"/>
    </row>
    <row r="11178" spans="1:19" s="245" customFormat="1" ht="13.15" customHeight="1">
      <c r="A11178" s="245" t="str">
        <f t="shared" si="350"/>
        <v>1304354101609875558</v>
      </c>
      <c r="B11178" s="217" t="s">
        <v>19891</v>
      </c>
      <c r="C11178" s="227" t="s">
        <v>25650</v>
      </c>
      <c r="D11178" s="227" t="s">
        <v>3106</v>
      </c>
      <c r="E11178" s="227" t="s">
        <v>25660</v>
      </c>
      <c r="F11178" s="227" t="s">
        <v>3106</v>
      </c>
      <c r="G11178" s="227" t="s">
        <v>3106</v>
      </c>
      <c r="H11178" s="228" t="s">
        <v>19904</v>
      </c>
      <c r="I11178" s="228" t="s">
        <v>25654</v>
      </c>
      <c r="J11178" s="201" t="str">
        <f t="shared" si="349"/>
        <v>9999</v>
      </c>
      <c r="K11178" s="228" t="s">
        <v>23203</v>
      </c>
      <c r="L11178" s="228" t="s">
        <v>23204</v>
      </c>
      <c r="M11178" s="229">
        <v>44806</v>
      </c>
      <c r="N11178" s="227" t="s">
        <v>19903</v>
      </c>
      <c r="O11178" s="243"/>
      <c r="P11178" s="227" t="s">
        <v>19905</v>
      </c>
      <c r="Q11178" s="243"/>
      <c r="S11178" s="354"/>
    </row>
    <row r="11179" spans="1:19" s="245" customFormat="1" ht="13.15" customHeight="1">
      <c r="A11179" s="245" t="str">
        <f t="shared" si="350"/>
        <v>1304354111609875558</v>
      </c>
      <c r="B11179" s="217" t="s">
        <v>19891</v>
      </c>
      <c r="C11179" s="227" t="s">
        <v>25650</v>
      </c>
      <c r="D11179" s="227" t="s">
        <v>3106</v>
      </c>
      <c r="E11179" s="227" t="s">
        <v>25661</v>
      </c>
      <c r="F11179" s="227" t="s">
        <v>3106</v>
      </c>
      <c r="G11179" s="227" t="s">
        <v>3106</v>
      </c>
      <c r="H11179" s="228" t="s">
        <v>19904</v>
      </c>
      <c r="I11179" s="228" t="s">
        <v>25654</v>
      </c>
      <c r="J11179" s="201" t="str">
        <f t="shared" si="349"/>
        <v>9999</v>
      </c>
      <c r="K11179" s="228" t="s">
        <v>23203</v>
      </c>
      <c r="L11179" s="228" t="s">
        <v>23204</v>
      </c>
      <c r="M11179" s="229">
        <v>44806</v>
      </c>
      <c r="N11179" s="227" t="s">
        <v>19903</v>
      </c>
      <c r="O11179" s="243"/>
      <c r="P11179" s="227" t="s">
        <v>19905</v>
      </c>
      <c r="Q11179" s="243"/>
      <c r="S11179" s="354"/>
    </row>
    <row r="11180" spans="1:19" s="245" customFormat="1" ht="13.15" customHeight="1">
      <c r="A11180" s="245" t="str">
        <f t="shared" si="350"/>
        <v>1304354121609875558</v>
      </c>
      <c r="B11180" s="217" t="s">
        <v>19891</v>
      </c>
      <c r="C11180" s="227" t="s">
        <v>25650</v>
      </c>
      <c r="D11180" s="227" t="s">
        <v>3106</v>
      </c>
      <c r="E11180" s="227" t="s">
        <v>25662</v>
      </c>
      <c r="F11180" s="227" t="s">
        <v>3106</v>
      </c>
      <c r="G11180" s="227" t="s">
        <v>3106</v>
      </c>
      <c r="H11180" s="228" t="s">
        <v>19904</v>
      </c>
      <c r="I11180" s="228" t="s">
        <v>25654</v>
      </c>
      <c r="J11180" s="201" t="str">
        <f t="shared" si="349"/>
        <v>9999</v>
      </c>
      <c r="K11180" s="228" t="s">
        <v>23203</v>
      </c>
      <c r="L11180" s="228" t="s">
        <v>23204</v>
      </c>
      <c r="M11180" s="229">
        <v>44806</v>
      </c>
      <c r="N11180" s="227" t="s">
        <v>19903</v>
      </c>
      <c r="O11180" s="243"/>
      <c r="P11180" s="227" t="s">
        <v>19905</v>
      </c>
      <c r="Q11180" s="243"/>
      <c r="S11180" s="354"/>
    </row>
    <row r="11181" spans="1:19" s="245" customFormat="1" ht="13.15" customHeight="1">
      <c r="A11181" s="245" t="str">
        <f t="shared" si="350"/>
        <v>1304354131609875558</v>
      </c>
      <c r="B11181" s="217" t="s">
        <v>19891</v>
      </c>
      <c r="C11181" s="227" t="s">
        <v>25650</v>
      </c>
      <c r="D11181" s="227" t="s">
        <v>3106</v>
      </c>
      <c r="E11181" s="227" t="s">
        <v>25663</v>
      </c>
      <c r="F11181" s="227" t="s">
        <v>3106</v>
      </c>
      <c r="G11181" s="227" t="s">
        <v>3106</v>
      </c>
      <c r="H11181" s="228" t="s">
        <v>19904</v>
      </c>
      <c r="I11181" s="228" t="s">
        <v>25654</v>
      </c>
      <c r="J11181" s="201" t="str">
        <f t="shared" si="349"/>
        <v>9999</v>
      </c>
      <c r="K11181" s="228" t="s">
        <v>23203</v>
      </c>
      <c r="L11181" s="228" t="s">
        <v>23204</v>
      </c>
      <c r="M11181" s="229">
        <v>44806</v>
      </c>
      <c r="N11181" s="227" t="s">
        <v>19903</v>
      </c>
      <c r="O11181" s="243"/>
      <c r="P11181" s="227" t="s">
        <v>19905</v>
      </c>
      <c r="Q11181" s="243"/>
      <c r="S11181" s="354"/>
    </row>
    <row r="11182" spans="1:19" s="245" customFormat="1" ht="13.15" customHeight="1">
      <c r="A11182" s="245" t="str">
        <f t="shared" si="350"/>
        <v>1304354141609875558</v>
      </c>
      <c r="B11182" s="217" t="s">
        <v>19891</v>
      </c>
      <c r="C11182" s="227" t="s">
        <v>25650</v>
      </c>
      <c r="D11182" s="227" t="s">
        <v>3106</v>
      </c>
      <c r="E11182" s="227" t="s">
        <v>25664</v>
      </c>
      <c r="F11182" s="227" t="s">
        <v>3106</v>
      </c>
      <c r="G11182" s="227" t="s">
        <v>3106</v>
      </c>
      <c r="H11182" s="228" t="s">
        <v>19904</v>
      </c>
      <c r="I11182" s="228" t="s">
        <v>25654</v>
      </c>
      <c r="J11182" s="201" t="str">
        <f t="shared" si="349"/>
        <v>9999</v>
      </c>
      <c r="K11182" s="228" t="s">
        <v>23203</v>
      </c>
      <c r="L11182" s="228" t="s">
        <v>23204</v>
      </c>
      <c r="M11182" s="229">
        <v>44806</v>
      </c>
      <c r="N11182" s="227" t="s">
        <v>19903</v>
      </c>
      <c r="O11182" s="243"/>
      <c r="P11182" s="227" t="s">
        <v>19905</v>
      </c>
      <c r="Q11182" s="243"/>
      <c r="S11182" s="354"/>
    </row>
    <row r="11183" spans="1:19" s="245" customFormat="1" ht="13.15" customHeight="1">
      <c r="A11183" s="245" t="str">
        <f t="shared" si="350"/>
        <v>1304354151609875558</v>
      </c>
      <c r="B11183" s="217" t="s">
        <v>19891</v>
      </c>
      <c r="C11183" s="227" t="s">
        <v>25650</v>
      </c>
      <c r="D11183" s="227" t="s">
        <v>3106</v>
      </c>
      <c r="E11183" s="227" t="s">
        <v>25665</v>
      </c>
      <c r="F11183" s="227" t="s">
        <v>3106</v>
      </c>
      <c r="G11183" s="227" t="s">
        <v>3106</v>
      </c>
      <c r="H11183" s="228" t="s">
        <v>19904</v>
      </c>
      <c r="I11183" s="228" t="s">
        <v>25654</v>
      </c>
      <c r="J11183" s="201" t="str">
        <f t="shared" si="349"/>
        <v>9999</v>
      </c>
      <c r="K11183" s="228" t="s">
        <v>23203</v>
      </c>
      <c r="L11183" s="228" t="s">
        <v>23204</v>
      </c>
      <c r="M11183" s="229">
        <v>44806</v>
      </c>
      <c r="N11183" s="227" t="s">
        <v>19903</v>
      </c>
      <c r="O11183" s="243"/>
      <c r="P11183" s="227" t="s">
        <v>19905</v>
      </c>
      <c r="Q11183" s="243"/>
      <c r="S11183" s="354"/>
    </row>
    <row r="11184" spans="1:19" s="245" customFormat="1" ht="13.15" customHeight="1">
      <c r="A11184" s="245" t="str">
        <f t="shared" si="350"/>
        <v>1304354161609875558</v>
      </c>
      <c r="B11184" s="217" t="s">
        <v>19891</v>
      </c>
      <c r="C11184" s="227" t="s">
        <v>25650</v>
      </c>
      <c r="D11184" s="227" t="s">
        <v>3106</v>
      </c>
      <c r="E11184" s="227" t="s">
        <v>25666</v>
      </c>
      <c r="F11184" s="227" t="s">
        <v>3106</v>
      </c>
      <c r="G11184" s="227" t="s">
        <v>3106</v>
      </c>
      <c r="H11184" s="228" t="s">
        <v>19904</v>
      </c>
      <c r="I11184" s="228" t="s">
        <v>25654</v>
      </c>
      <c r="J11184" s="201" t="str">
        <f t="shared" si="349"/>
        <v>9999</v>
      </c>
      <c r="K11184" s="228" t="s">
        <v>23203</v>
      </c>
      <c r="L11184" s="228" t="s">
        <v>23204</v>
      </c>
      <c r="M11184" s="229">
        <v>44806</v>
      </c>
      <c r="N11184" s="227" t="s">
        <v>19903</v>
      </c>
      <c r="O11184" s="243"/>
      <c r="P11184" s="227" t="s">
        <v>19905</v>
      </c>
      <c r="Q11184" s="243"/>
      <c r="S11184" s="354"/>
    </row>
    <row r="11185" spans="1:19" s="245" customFormat="1" ht="13.15" customHeight="1">
      <c r="A11185" s="245" t="str">
        <f t="shared" si="350"/>
        <v>1304354171609875558</v>
      </c>
      <c r="B11185" s="217" t="s">
        <v>19891</v>
      </c>
      <c r="C11185" s="227" t="s">
        <v>25650</v>
      </c>
      <c r="D11185" s="227" t="s">
        <v>3106</v>
      </c>
      <c r="E11185" s="227" t="s">
        <v>25667</v>
      </c>
      <c r="F11185" s="227" t="s">
        <v>3106</v>
      </c>
      <c r="G11185" s="227" t="s">
        <v>3106</v>
      </c>
      <c r="H11185" s="228" t="s">
        <v>19904</v>
      </c>
      <c r="I11185" s="228" t="s">
        <v>25654</v>
      </c>
      <c r="J11185" s="201" t="str">
        <f t="shared" si="349"/>
        <v>9999</v>
      </c>
      <c r="K11185" s="228" t="s">
        <v>23203</v>
      </c>
      <c r="L11185" s="228" t="s">
        <v>23204</v>
      </c>
      <c r="M11185" s="229">
        <v>44806</v>
      </c>
      <c r="N11185" s="227" t="s">
        <v>19903</v>
      </c>
      <c r="O11185" s="243"/>
      <c r="P11185" s="227" t="s">
        <v>19905</v>
      </c>
      <c r="Q11185" s="243"/>
      <c r="S11185" s="354"/>
    </row>
    <row r="11186" spans="1:19" s="245" customFormat="1" ht="13.15" customHeight="1">
      <c r="A11186" s="245" t="str">
        <f t="shared" si="350"/>
        <v>1304354181609875558</v>
      </c>
      <c r="B11186" s="217" t="s">
        <v>19891</v>
      </c>
      <c r="C11186" s="227" t="s">
        <v>25650</v>
      </c>
      <c r="D11186" s="227" t="s">
        <v>3106</v>
      </c>
      <c r="E11186" s="227" t="s">
        <v>25668</v>
      </c>
      <c r="F11186" s="227" t="s">
        <v>3106</v>
      </c>
      <c r="G11186" s="227" t="s">
        <v>3106</v>
      </c>
      <c r="H11186" s="228" t="s">
        <v>19904</v>
      </c>
      <c r="I11186" s="228" t="s">
        <v>25654</v>
      </c>
      <c r="J11186" s="201" t="str">
        <f t="shared" si="349"/>
        <v>9999</v>
      </c>
      <c r="K11186" s="228" t="s">
        <v>23203</v>
      </c>
      <c r="L11186" s="228" t="s">
        <v>23204</v>
      </c>
      <c r="M11186" s="229">
        <v>44806</v>
      </c>
      <c r="N11186" s="227" t="s">
        <v>19903</v>
      </c>
      <c r="O11186" s="243"/>
      <c r="P11186" s="227" t="s">
        <v>19905</v>
      </c>
      <c r="Q11186" s="243"/>
      <c r="S11186" s="354"/>
    </row>
    <row r="11187" spans="1:19" s="245" customFormat="1" ht="13.15" customHeight="1">
      <c r="A11187" s="245" t="str">
        <f t="shared" si="350"/>
        <v>1304354191609875558</v>
      </c>
      <c r="B11187" s="217" t="s">
        <v>19891</v>
      </c>
      <c r="C11187" s="227" t="s">
        <v>25650</v>
      </c>
      <c r="D11187" s="227" t="s">
        <v>3106</v>
      </c>
      <c r="E11187" s="227" t="s">
        <v>25669</v>
      </c>
      <c r="F11187" s="227" t="s">
        <v>3106</v>
      </c>
      <c r="G11187" s="227" t="s">
        <v>3106</v>
      </c>
      <c r="H11187" s="228" t="s">
        <v>19904</v>
      </c>
      <c r="I11187" s="228" t="s">
        <v>25654</v>
      </c>
      <c r="J11187" s="201" t="str">
        <f t="shared" si="349"/>
        <v>9999</v>
      </c>
      <c r="K11187" s="228" t="s">
        <v>23203</v>
      </c>
      <c r="L11187" s="228" t="s">
        <v>23204</v>
      </c>
      <c r="M11187" s="229">
        <v>44806</v>
      </c>
      <c r="N11187" s="227" t="s">
        <v>19903</v>
      </c>
      <c r="O11187" s="243"/>
      <c r="P11187" s="227" t="s">
        <v>19905</v>
      </c>
      <c r="Q11187" s="243"/>
      <c r="S11187" s="354"/>
    </row>
    <row r="11188" spans="1:19" s="245" customFormat="1" ht="13.15" customHeight="1">
      <c r="A11188" s="245" t="str">
        <f t="shared" si="350"/>
        <v>1304354201609875558</v>
      </c>
      <c r="B11188" s="217" t="s">
        <v>19891</v>
      </c>
      <c r="C11188" s="227" t="s">
        <v>25650</v>
      </c>
      <c r="D11188" s="227" t="s">
        <v>3106</v>
      </c>
      <c r="E11188" s="227" t="s">
        <v>25670</v>
      </c>
      <c r="F11188" s="227" t="s">
        <v>3106</v>
      </c>
      <c r="G11188" s="227" t="s">
        <v>3106</v>
      </c>
      <c r="H11188" s="228" t="s">
        <v>19904</v>
      </c>
      <c r="I11188" s="228" t="s">
        <v>25654</v>
      </c>
      <c r="J11188" s="201" t="str">
        <f t="shared" si="349"/>
        <v>9999</v>
      </c>
      <c r="K11188" s="228" t="s">
        <v>23203</v>
      </c>
      <c r="L11188" s="228" t="s">
        <v>23204</v>
      </c>
      <c r="M11188" s="229">
        <v>44806</v>
      </c>
      <c r="N11188" s="227" t="s">
        <v>19903</v>
      </c>
      <c r="O11188" s="243"/>
      <c r="P11188" s="227" t="s">
        <v>19905</v>
      </c>
      <c r="Q11188" s="243"/>
      <c r="S11188" s="354"/>
    </row>
    <row r="11189" spans="1:19" s="245" customFormat="1" ht="13.15" customHeight="1">
      <c r="A11189" s="245" t="str">
        <f t="shared" si="350"/>
        <v>2051211011619106960</v>
      </c>
      <c r="B11189" s="217" t="s">
        <v>19891</v>
      </c>
      <c r="C11189" s="227" t="s">
        <v>25671</v>
      </c>
      <c r="D11189" s="227" t="s">
        <v>3106</v>
      </c>
      <c r="E11189" s="227" t="s">
        <v>25672</v>
      </c>
      <c r="F11189" s="227" t="s">
        <v>3106</v>
      </c>
      <c r="G11189" s="227" t="s">
        <v>3106</v>
      </c>
      <c r="H11189" s="228" t="s">
        <v>25673</v>
      </c>
      <c r="I11189" s="228" t="s">
        <v>25674</v>
      </c>
      <c r="J11189" s="201" t="str">
        <f t="shared" si="349"/>
        <v>9999</v>
      </c>
      <c r="K11189" s="228" t="s">
        <v>23203</v>
      </c>
      <c r="L11189" s="228" t="s">
        <v>23204</v>
      </c>
      <c r="M11189" s="229">
        <v>44806</v>
      </c>
      <c r="N11189" s="227" t="s">
        <v>23701</v>
      </c>
      <c r="O11189" s="243"/>
      <c r="P11189" s="227" t="s">
        <v>20211</v>
      </c>
      <c r="Q11189" s="243"/>
      <c r="S11189" s="354"/>
    </row>
    <row r="11190" spans="1:19" s="245" customFormat="1" ht="13.15" customHeight="1">
      <c r="A11190" s="245" t="str">
        <f t="shared" si="350"/>
        <v>2051211021619106960</v>
      </c>
      <c r="B11190" s="217" t="s">
        <v>19891</v>
      </c>
      <c r="C11190" s="227" t="s">
        <v>25671</v>
      </c>
      <c r="D11190" s="227" t="s">
        <v>3106</v>
      </c>
      <c r="E11190" s="227" t="s">
        <v>25675</v>
      </c>
      <c r="F11190" s="227" t="s">
        <v>3106</v>
      </c>
      <c r="G11190" s="227" t="s">
        <v>3106</v>
      </c>
      <c r="H11190" s="228" t="s">
        <v>25673</v>
      </c>
      <c r="I11190" s="228" t="s">
        <v>25674</v>
      </c>
      <c r="J11190" s="201" t="str">
        <f t="shared" si="349"/>
        <v>9999</v>
      </c>
      <c r="K11190" s="228" t="s">
        <v>23203</v>
      </c>
      <c r="L11190" s="228" t="s">
        <v>23204</v>
      </c>
      <c r="M11190" s="229">
        <v>44806</v>
      </c>
      <c r="N11190" s="227" t="s">
        <v>23701</v>
      </c>
      <c r="O11190" s="243"/>
      <c r="P11190" s="227" t="s">
        <v>20211</v>
      </c>
      <c r="Q11190" s="243"/>
      <c r="S11190" s="354"/>
    </row>
    <row r="11191" spans="1:19" s="245" customFormat="1" ht="13.15" customHeight="1">
      <c r="A11191" s="245" t="str">
        <f t="shared" si="350"/>
        <v>2051211031619106960</v>
      </c>
      <c r="B11191" s="217" t="s">
        <v>19891</v>
      </c>
      <c r="C11191" s="227" t="s">
        <v>25671</v>
      </c>
      <c r="D11191" s="227" t="s">
        <v>3106</v>
      </c>
      <c r="E11191" s="227" t="s">
        <v>25676</v>
      </c>
      <c r="F11191" s="227" t="s">
        <v>3106</v>
      </c>
      <c r="G11191" s="227" t="s">
        <v>3106</v>
      </c>
      <c r="H11191" s="228" t="s">
        <v>25673</v>
      </c>
      <c r="I11191" s="228" t="s">
        <v>25674</v>
      </c>
      <c r="J11191" s="201" t="str">
        <f t="shared" si="349"/>
        <v>9999</v>
      </c>
      <c r="K11191" s="228" t="s">
        <v>23203</v>
      </c>
      <c r="L11191" s="228" t="s">
        <v>23204</v>
      </c>
      <c r="M11191" s="229">
        <v>44806</v>
      </c>
      <c r="N11191" s="227" t="s">
        <v>23701</v>
      </c>
      <c r="O11191" s="243"/>
      <c r="P11191" s="227" t="s">
        <v>20211</v>
      </c>
      <c r="Q11191" s="243"/>
      <c r="S11191" s="354"/>
    </row>
    <row r="11192" spans="1:19" s="245" customFormat="1" ht="13.15" customHeight="1">
      <c r="A11192" s="245" t="str">
        <f t="shared" si="350"/>
        <v>2051211041619106960</v>
      </c>
      <c r="B11192" s="217" t="s">
        <v>19891</v>
      </c>
      <c r="C11192" s="227" t="s">
        <v>25671</v>
      </c>
      <c r="D11192" s="227" t="s">
        <v>3106</v>
      </c>
      <c r="E11192" s="227" t="s">
        <v>25677</v>
      </c>
      <c r="F11192" s="227" t="s">
        <v>3106</v>
      </c>
      <c r="G11192" s="227" t="s">
        <v>3106</v>
      </c>
      <c r="H11192" s="228" t="s">
        <v>24622</v>
      </c>
      <c r="I11192" s="228" t="s">
        <v>25674</v>
      </c>
      <c r="J11192" s="201" t="str">
        <f t="shared" si="349"/>
        <v>9999</v>
      </c>
      <c r="K11192" s="228" t="s">
        <v>23203</v>
      </c>
      <c r="L11192" s="228" t="s">
        <v>23204</v>
      </c>
      <c r="M11192" s="229">
        <v>44806</v>
      </c>
      <c r="N11192" s="227" t="s">
        <v>24624</v>
      </c>
      <c r="O11192" s="243"/>
      <c r="P11192" s="227" t="s">
        <v>20211</v>
      </c>
      <c r="Q11192" s="243"/>
      <c r="S11192" s="354"/>
    </row>
    <row r="11193" spans="1:19" s="245" customFormat="1" ht="13.15" customHeight="1">
      <c r="A11193" s="245" t="str">
        <f t="shared" si="350"/>
        <v>2051211051619106960</v>
      </c>
      <c r="B11193" s="217" t="s">
        <v>19891</v>
      </c>
      <c r="C11193" s="227" t="s">
        <v>25671</v>
      </c>
      <c r="D11193" s="227" t="s">
        <v>3106</v>
      </c>
      <c r="E11193" s="227" t="s">
        <v>25678</v>
      </c>
      <c r="F11193" s="227" t="s">
        <v>3106</v>
      </c>
      <c r="G11193" s="227" t="s">
        <v>3106</v>
      </c>
      <c r="H11193" s="228" t="s">
        <v>24622</v>
      </c>
      <c r="I11193" s="228" t="s">
        <v>25674</v>
      </c>
      <c r="J11193" s="201" t="str">
        <f t="shared" si="349"/>
        <v>9999</v>
      </c>
      <c r="K11193" s="228" t="s">
        <v>23203</v>
      </c>
      <c r="L11193" s="228" t="s">
        <v>23204</v>
      </c>
      <c r="M11193" s="229">
        <v>44806</v>
      </c>
      <c r="N11193" s="227" t="s">
        <v>24624</v>
      </c>
      <c r="O11193" s="243"/>
      <c r="P11193" s="227" t="s">
        <v>20211</v>
      </c>
      <c r="Q11193" s="243"/>
      <c r="S11193" s="354"/>
    </row>
    <row r="11194" spans="1:19" s="245" customFormat="1" ht="13.15" customHeight="1">
      <c r="A11194" s="245" t="str">
        <f t="shared" si="350"/>
        <v>2051211061619106960</v>
      </c>
      <c r="B11194" s="217" t="s">
        <v>19891</v>
      </c>
      <c r="C11194" s="227" t="s">
        <v>25671</v>
      </c>
      <c r="D11194" s="227" t="s">
        <v>3106</v>
      </c>
      <c r="E11194" s="227" t="s">
        <v>25679</v>
      </c>
      <c r="F11194" s="227" t="s">
        <v>3106</v>
      </c>
      <c r="G11194" s="227" t="s">
        <v>3106</v>
      </c>
      <c r="H11194" s="228" t="s">
        <v>25673</v>
      </c>
      <c r="I11194" s="228" t="s">
        <v>25674</v>
      </c>
      <c r="J11194" s="201" t="str">
        <f t="shared" si="349"/>
        <v>9999</v>
      </c>
      <c r="K11194" s="228" t="s">
        <v>23203</v>
      </c>
      <c r="L11194" s="228" t="s">
        <v>23204</v>
      </c>
      <c r="M11194" s="229">
        <v>44806</v>
      </c>
      <c r="N11194" s="227" t="s">
        <v>23701</v>
      </c>
      <c r="O11194" s="243"/>
      <c r="P11194" s="227" t="s">
        <v>20211</v>
      </c>
      <c r="Q11194" s="243"/>
      <c r="S11194" s="354"/>
    </row>
    <row r="11195" spans="1:19" s="245" customFormat="1" ht="13.15" customHeight="1">
      <c r="A11195" s="245" t="str">
        <f t="shared" si="350"/>
        <v>2051211071619106960</v>
      </c>
      <c r="B11195" s="217" t="s">
        <v>19891</v>
      </c>
      <c r="C11195" s="227" t="s">
        <v>25671</v>
      </c>
      <c r="D11195" s="227" t="s">
        <v>3106</v>
      </c>
      <c r="E11195" s="227" t="s">
        <v>25680</v>
      </c>
      <c r="F11195" s="227" t="s">
        <v>3106</v>
      </c>
      <c r="G11195" s="227" t="s">
        <v>3106</v>
      </c>
      <c r="H11195" s="228" t="s">
        <v>24622</v>
      </c>
      <c r="I11195" s="228" t="s">
        <v>25674</v>
      </c>
      <c r="J11195" s="201" t="str">
        <f t="shared" si="349"/>
        <v>9999</v>
      </c>
      <c r="K11195" s="228" t="s">
        <v>23203</v>
      </c>
      <c r="L11195" s="228" t="s">
        <v>23204</v>
      </c>
      <c r="M11195" s="229">
        <v>44806</v>
      </c>
      <c r="N11195" s="227" t="s">
        <v>24624</v>
      </c>
      <c r="O11195" s="243"/>
      <c r="P11195" s="227" t="s">
        <v>20211</v>
      </c>
      <c r="Q11195" s="243"/>
      <c r="S11195" s="354"/>
    </row>
    <row r="11196" spans="1:19" s="245" customFormat="1" ht="13.15" customHeight="1">
      <c r="A11196" s="245" t="str">
        <f t="shared" si="350"/>
        <v>4304727011619351160</v>
      </c>
      <c r="B11196" s="217" t="s">
        <v>19891</v>
      </c>
      <c r="C11196" s="227" t="s">
        <v>25681</v>
      </c>
      <c r="D11196" s="227" t="s">
        <v>3106</v>
      </c>
      <c r="E11196" s="227" t="s">
        <v>25682</v>
      </c>
      <c r="F11196" s="227" t="s">
        <v>3106</v>
      </c>
      <c r="G11196" s="227" t="s">
        <v>3106</v>
      </c>
      <c r="H11196" s="228" t="s">
        <v>19779</v>
      </c>
      <c r="I11196" s="228" t="s">
        <v>25683</v>
      </c>
      <c r="J11196" s="201" t="str">
        <f t="shared" si="349"/>
        <v>9999</v>
      </c>
      <c r="K11196" s="228" t="s">
        <v>23203</v>
      </c>
      <c r="L11196" s="228" t="s">
        <v>23204</v>
      </c>
      <c r="M11196" s="229">
        <v>44806</v>
      </c>
      <c r="N11196" s="227" t="s">
        <v>19778</v>
      </c>
      <c r="O11196" s="243"/>
      <c r="P11196" s="227" t="s">
        <v>19780</v>
      </c>
      <c r="Q11196" s="243"/>
      <c r="S11196" s="354"/>
    </row>
    <row r="11197" spans="1:19" s="245" customFormat="1" ht="13.15" customHeight="1">
      <c r="A11197" s="245" t="str">
        <f t="shared" si="350"/>
        <v>4304727021619351160</v>
      </c>
      <c r="B11197" s="217" t="s">
        <v>19891</v>
      </c>
      <c r="C11197" s="227" t="s">
        <v>25681</v>
      </c>
      <c r="D11197" s="227" t="s">
        <v>3106</v>
      </c>
      <c r="E11197" s="227" t="s">
        <v>25684</v>
      </c>
      <c r="F11197" s="227" t="s">
        <v>3106</v>
      </c>
      <c r="G11197" s="227" t="s">
        <v>3106</v>
      </c>
      <c r="H11197" s="228" t="s">
        <v>18778</v>
      </c>
      <c r="I11197" s="228" t="s">
        <v>25683</v>
      </c>
      <c r="J11197" s="201" t="str">
        <f t="shared" si="349"/>
        <v>9999</v>
      </c>
      <c r="K11197" s="228" t="s">
        <v>23203</v>
      </c>
      <c r="L11197" s="228" t="s">
        <v>23204</v>
      </c>
      <c r="M11197" s="229">
        <v>44806</v>
      </c>
      <c r="N11197" s="227" t="s">
        <v>18777</v>
      </c>
      <c r="O11197" s="243"/>
      <c r="P11197" s="227" t="s">
        <v>19920</v>
      </c>
      <c r="Q11197" s="243"/>
      <c r="S11197" s="354"/>
    </row>
    <row r="11198" spans="1:19" s="245" customFormat="1" ht="13.15" customHeight="1">
      <c r="A11198" s="245" t="str">
        <f t="shared" si="350"/>
        <v>4068967011619401122</v>
      </c>
      <c r="B11198" s="217" t="s">
        <v>19891</v>
      </c>
      <c r="C11198" s="227" t="s">
        <v>25685</v>
      </c>
      <c r="D11198" s="227" t="s">
        <v>3106</v>
      </c>
      <c r="E11198" s="227" t="s">
        <v>25686</v>
      </c>
      <c r="F11198" s="227" t="s">
        <v>3106</v>
      </c>
      <c r="G11198" s="227" t="s">
        <v>3106</v>
      </c>
      <c r="H11198" s="228" t="s">
        <v>23501</v>
      </c>
      <c r="I11198" s="228" t="s">
        <v>25687</v>
      </c>
      <c r="J11198" s="201" t="str">
        <f t="shared" si="349"/>
        <v>9999</v>
      </c>
      <c r="K11198" s="228" t="s">
        <v>23203</v>
      </c>
      <c r="L11198" s="228" t="s">
        <v>23204</v>
      </c>
      <c r="M11198" s="229">
        <v>44806</v>
      </c>
      <c r="N11198" s="227" t="s">
        <v>20211</v>
      </c>
      <c r="O11198" s="243"/>
      <c r="P11198" s="227" t="s">
        <v>19975</v>
      </c>
      <c r="Q11198" s="243"/>
      <c r="S11198" s="354"/>
    </row>
    <row r="11199" spans="1:19" s="245" customFormat="1" ht="13.15" customHeight="1">
      <c r="A11199" s="245" t="str">
        <f t="shared" si="350"/>
        <v>4068967021619401122</v>
      </c>
      <c r="B11199" s="217" t="s">
        <v>19891</v>
      </c>
      <c r="C11199" s="227" t="s">
        <v>25685</v>
      </c>
      <c r="D11199" s="227" t="s">
        <v>3106</v>
      </c>
      <c r="E11199" s="227" t="s">
        <v>25688</v>
      </c>
      <c r="F11199" s="227" t="s">
        <v>3106</v>
      </c>
      <c r="G11199" s="227" t="s">
        <v>3106</v>
      </c>
      <c r="H11199" s="228" t="s">
        <v>23501</v>
      </c>
      <c r="I11199" s="228" t="s">
        <v>25687</v>
      </c>
      <c r="J11199" s="201" t="str">
        <f t="shared" si="349"/>
        <v>9999</v>
      </c>
      <c r="K11199" s="228" t="s">
        <v>23203</v>
      </c>
      <c r="L11199" s="228" t="s">
        <v>23204</v>
      </c>
      <c r="M11199" s="229">
        <v>44806</v>
      </c>
      <c r="N11199" s="227" t="s">
        <v>20211</v>
      </c>
      <c r="O11199" s="243"/>
      <c r="P11199" s="227" t="s">
        <v>19975</v>
      </c>
      <c r="Q11199" s="243"/>
      <c r="S11199" s="354"/>
    </row>
    <row r="11200" spans="1:19" s="245" customFormat="1" ht="13.15" customHeight="1">
      <c r="A11200" s="245" t="str">
        <f t="shared" si="350"/>
        <v>4068967031619401122</v>
      </c>
      <c r="B11200" s="217" t="s">
        <v>19891</v>
      </c>
      <c r="C11200" s="227" t="s">
        <v>25685</v>
      </c>
      <c r="D11200" s="227" t="s">
        <v>3106</v>
      </c>
      <c r="E11200" s="227" t="s">
        <v>25689</v>
      </c>
      <c r="F11200" s="227" t="s">
        <v>3106</v>
      </c>
      <c r="G11200" s="227" t="s">
        <v>3106</v>
      </c>
      <c r="H11200" s="228" t="s">
        <v>23501</v>
      </c>
      <c r="I11200" s="228" t="s">
        <v>25687</v>
      </c>
      <c r="J11200" s="201" t="str">
        <f t="shared" si="349"/>
        <v>9999</v>
      </c>
      <c r="K11200" s="228" t="s">
        <v>23203</v>
      </c>
      <c r="L11200" s="228" t="s">
        <v>23204</v>
      </c>
      <c r="M11200" s="229">
        <v>44806</v>
      </c>
      <c r="N11200" s="227" t="s">
        <v>20211</v>
      </c>
      <c r="O11200" s="243"/>
      <c r="P11200" s="227" t="s">
        <v>19975</v>
      </c>
      <c r="Q11200" s="243"/>
      <c r="S11200" s="354"/>
    </row>
    <row r="11201" spans="1:19" s="245" customFormat="1" ht="13.15" customHeight="1">
      <c r="A11201" s="245" t="str">
        <f t="shared" si="350"/>
        <v>4068967041619401122</v>
      </c>
      <c r="B11201" s="217" t="s">
        <v>19891</v>
      </c>
      <c r="C11201" s="227" t="s">
        <v>25685</v>
      </c>
      <c r="D11201" s="227" t="s">
        <v>3106</v>
      </c>
      <c r="E11201" s="227" t="s">
        <v>25690</v>
      </c>
      <c r="F11201" s="227" t="s">
        <v>3106</v>
      </c>
      <c r="G11201" s="227" t="s">
        <v>3106</v>
      </c>
      <c r="H11201" s="228" t="s">
        <v>23501</v>
      </c>
      <c r="I11201" s="228" t="s">
        <v>25687</v>
      </c>
      <c r="J11201" s="201" t="str">
        <f t="shared" si="349"/>
        <v>9999</v>
      </c>
      <c r="K11201" s="228" t="s">
        <v>23203</v>
      </c>
      <c r="L11201" s="228" t="s">
        <v>23204</v>
      </c>
      <c r="M11201" s="229">
        <v>44806</v>
      </c>
      <c r="N11201" s="227" t="s">
        <v>20211</v>
      </c>
      <c r="O11201" s="243"/>
      <c r="P11201" s="227" t="s">
        <v>19975</v>
      </c>
      <c r="Q11201" s="243"/>
      <c r="S11201" s="354"/>
    </row>
    <row r="11202" spans="1:19" s="245" customFormat="1" ht="13.15" customHeight="1">
      <c r="A11202" s="245" t="str">
        <f t="shared" si="350"/>
        <v>4068967051619401122</v>
      </c>
      <c r="B11202" s="217" t="s">
        <v>19891</v>
      </c>
      <c r="C11202" s="227" t="s">
        <v>25685</v>
      </c>
      <c r="D11202" s="227" t="s">
        <v>3106</v>
      </c>
      <c r="E11202" s="227" t="s">
        <v>25691</v>
      </c>
      <c r="F11202" s="227" t="s">
        <v>3106</v>
      </c>
      <c r="G11202" s="227" t="s">
        <v>3106</v>
      </c>
      <c r="H11202" s="228" t="s">
        <v>23501</v>
      </c>
      <c r="I11202" s="228" t="s">
        <v>25687</v>
      </c>
      <c r="J11202" s="201" t="str">
        <f t="shared" si="349"/>
        <v>9999</v>
      </c>
      <c r="K11202" s="228" t="s">
        <v>23203</v>
      </c>
      <c r="L11202" s="228" t="s">
        <v>23204</v>
      </c>
      <c r="M11202" s="229">
        <v>44806</v>
      </c>
      <c r="N11202" s="227" t="s">
        <v>20211</v>
      </c>
      <c r="O11202" s="243"/>
      <c r="P11202" s="227" t="s">
        <v>19975</v>
      </c>
      <c r="Q11202" s="243"/>
      <c r="S11202" s="354"/>
    </row>
    <row r="11203" spans="1:19" s="245" customFormat="1" ht="13.15" customHeight="1">
      <c r="A11203" s="245" t="str">
        <f t="shared" si="350"/>
        <v>4068967061619401122</v>
      </c>
      <c r="B11203" s="217" t="s">
        <v>19891</v>
      </c>
      <c r="C11203" s="227" t="s">
        <v>25685</v>
      </c>
      <c r="D11203" s="227" t="s">
        <v>3106</v>
      </c>
      <c r="E11203" s="227" t="s">
        <v>25692</v>
      </c>
      <c r="F11203" s="227" t="s">
        <v>3106</v>
      </c>
      <c r="G11203" s="227" t="s">
        <v>3106</v>
      </c>
      <c r="H11203" s="228" t="s">
        <v>23501</v>
      </c>
      <c r="I11203" s="228" t="s">
        <v>25687</v>
      </c>
      <c r="J11203" s="201" t="str">
        <f t="shared" ref="J11203:J11266" si="351">B11203</f>
        <v>9999</v>
      </c>
      <c r="K11203" s="228" t="s">
        <v>23203</v>
      </c>
      <c r="L11203" s="228" t="s">
        <v>23204</v>
      </c>
      <c r="M11203" s="229">
        <v>44806</v>
      </c>
      <c r="N11203" s="227" t="s">
        <v>20211</v>
      </c>
      <c r="O11203" s="243"/>
      <c r="P11203" s="227" t="s">
        <v>19975</v>
      </c>
      <c r="Q11203" s="243"/>
      <c r="S11203" s="354"/>
    </row>
    <row r="11204" spans="1:19" s="245" customFormat="1" ht="13.15" customHeight="1">
      <c r="A11204" s="245" t="str">
        <f t="shared" si="350"/>
        <v>4068967071619401122</v>
      </c>
      <c r="B11204" s="217" t="s">
        <v>19891</v>
      </c>
      <c r="C11204" s="227" t="s">
        <v>25685</v>
      </c>
      <c r="D11204" s="227" t="s">
        <v>3106</v>
      </c>
      <c r="E11204" s="227" t="s">
        <v>25693</v>
      </c>
      <c r="F11204" s="227" t="s">
        <v>3106</v>
      </c>
      <c r="G11204" s="227" t="s">
        <v>3106</v>
      </c>
      <c r="H11204" s="228" t="s">
        <v>23501</v>
      </c>
      <c r="I11204" s="228" t="s">
        <v>25687</v>
      </c>
      <c r="J11204" s="201" t="str">
        <f t="shared" si="351"/>
        <v>9999</v>
      </c>
      <c r="K11204" s="228" t="s">
        <v>23203</v>
      </c>
      <c r="L11204" s="228" t="s">
        <v>23204</v>
      </c>
      <c r="M11204" s="229">
        <v>44806</v>
      </c>
      <c r="N11204" s="227" t="s">
        <v>20211</v>
      </c>
      <c r="O11204" s="243"/>
      <c r="P11204" s="227" t="s">
        <v>19975</v>
      </c>
      <c r="Q11204" s="243"/>
      <c r="S11204" s="354"/>
    </row>
    <row r="11205" spans="1:19" s="245" customFormat="1" ht="13.15" customHeight="1">
      <c r="A11205" s="245" t="str">
        <f t="shared" si="350"/>
        <v>4068967081619401122</v>
      </c>
      <c r="B11205" s="217" t="s">
        <v>19891</v>
      </c>
      <c r="C11205" s="227" t="s">
        <v>25685</v>
      </c>
      <c r="D11205" s="227" t="s">
        <v>3106</v>
      </c>
      <c r="E11205" s="227" t="s">
        <v>25694</v>
      </c>
      <c r="F11205" s="227" t="s">
        <v>3106</v>
      </c>
      <c r="G11205" s="227" t="s">
        <v>3106</v>
      </c>
      <c r="H11205" s="228" t="s">
        <v>23501</v>
      </c>
      <c r="I11205" s="228" t="s">
        <v>25687</v>
      </c>
      <c r="J11205" s="201" t="str">
        <f t="shared" si="351"/>
        <v>9999</v>
      </c>
      <c r="K11205" s="228" t="s">
        <v>23203</v>
      </c>
      <c r="L11205" s="228" t="s">
        <v>23204</v>
      </c>
      <c r="M11205" s="229">
        <v>44806</v>
      </c>
      <c r="N11205" s="227" t="s">
        <v>20211</v>
      </c>
      <c r="O11205" s="243"/>
      <c r="P11205" s="227" t="s">
        <v>19975</v>
      </c>
      <c r="Q11205" s="243"/>
      <c r="S11205" s="354"/>
    </row>
    <row r="11206" spans="1:19" s="245" customFormat="1" ht="13.15" customHeight="1">
      <c r="A11206" s="245" t="str">
        <f t="shared" si="350"/>
        <v>4068967091619401122</v>
      </c>
      <c r="B11206" s="217" t="s">
        <v>19891</v>
      </c>
      <c r="C11206" s="227" t="s">
        <v>25685</v>
      </c>
      <c r="D11206" s="227" t="s">
        <v>3106</v>
      </c>
      <c r="E11206" s="227" t="s">
        <v>25695</v>
      </c>
      <c r="F11206" s="227" t="s">
        <v>3106</v>
      </c>
      <c r="G11206" s="227" t="s">
        <v>3106</v>
      </c>
      <c r="H11206" s="228" t="s">
        <v>23501</v>
      </c>
      <c r="I11206" s="228" t="s">
        <v>25687</v>
      </c>
      <c r="J11206" s="201" t="str">
        <f t="shared" si="351"/>
        <v>9999</v>
      </c>
      <c r="K11206" s="228" t="s">
        <v>23203</v>
      </c>
      <c r="L11206" s="228" t="s">
        <v>23204</v>
      </c>
      <c r="M11206" s="229">
        <v>44806</v>
      </c>
      <c r="N11206" s="227" t="s">
        <v>20211</v>
      </c>
      <c r="O11206" s="243"/>
      <c r="P11206" s="227" t="s">
        <v>19975</v>
      </c>
      <c r="Q11206" s="243"/>
      <c r="S11206" s="354"/>
    </row>
    <row r="11207" spans="1:19" s="245" customFormat="1" ht="13.15" customHeight="1">
      <c r="A11207" s="245" t="str">
        <f t="shared" si="350"/>
        <v>4068967101619401122</v>
      </c>
      <c r="B11207" s="217" t="s">
        <v>19891</v>
      </c>
      <c r="C11207" s="227" t="s">
        <v>25685</v>
      </c>
      <c r="D11207" s="227" t="s">
        <v>3106</v>
      </c>
      <c r="E11207" s="227" t="s">
        <v>25696</v>
      </c>
      <c r="F11207" s="227" t="s">
        <v>3106</v>
      </c>
      <c r="G11207" s="227" t="s">
        <v>3106</v>
      </c>
      <c r="H11207" s="228" t="s">
        <v>23501</v>
      </c>
      <c r="I11207" s="228" t="s">
        <v>25687</v>
      </c>
      <c r="J11207" s="201" t="str">
        <f t="shared" si="351"/>
        <v>9999</v>
      </c>
      <c r="K11207" s="228" t="s">
        <v>23203</v>
      </c>
      <c r="L11207" s="228" t="s">
        <v>23204</v>
      </c>
      <c r="M11207" s="229">
        <v>44806</v>
      </c>
      <c r="N11207" s="227" t="s">
        <v>20211</v>
      </c>
      <c r="O11207" s="243"/>
      <c r="P11207" s="227" t="s">
        <v>19975</v>
      </c>
      <c r="Q11207" s="243"/>
      <c r="S11207" s="354"/>
    </row>
    <row r="11208" spans="1:19" s="245" customFormat="1" ht="13.15" customHeight="1">
      <c r="A11208" s="245" t="str">
        <f t="shared" si="350"/>
        <v>4068967111619401122</v>
      </c>
      <c r="B11208" s="217" t="s">
        <v>19891</v>
      </c>
      <c r="C11208" s="227" t="s">
        <v>25685</v>
      </c>
      <c r="D11208" s="227" t="s">
        <v>3106</v>
      </c>
      <c r="E11208" s="227" t="s">
        <v>25697</v>
      </c>
      <c r="F11208" s="227" t="s">
        <v>3106</v>
      </c>
      <c r="G11208" s="227" t="s">
        <v>3106</v>
      </c>
      <c r="H11208" s="228" t="s">
        <v>23501</v>
      </c>
      <c r="I11208" s="228" t="s">
        <v>25687</v>
      </c>
      <c r="J11208" s="201" t="str">
        <f t="shared" si="351"/>
        <v>9999</v>
      </c>
      <c r="K11208" s="228" t="s">
        <v>23203</v>
      </c>
      <c r="L11208" s="228" t="s">
        <v>23204</v>
      </c>
      <c r="M11208" s="229">
        <v>44806</v>
      </c>
      <c r="N11208" s="227" t="s">
        <v>20211</v>
      </c>
      <c r="O11208" s="243"/>
      <c r="P11208" s="227" t="s">
        <v>19975</v>
      </c>
      <c r="Q11208" s="243"/>
      <c r="S11208" s="354"/>
    </row>
    <row r="11209" spans="1:19" s="245" customFormat="1" ht="13.15" customHeight="1">
      <c r="A11209" s="245" t="str">
        <f t="shared" si="350"/>
        <v>4068967121619401122</v>
      </c>
      <c r="B11209" s="217" t="s">
        <v>19891</v>
      </c>
      <c r="C11209" s="227" t="s">
        <v>25685</v>
      </c>
      <c r="D11209" s="227" t="s">
        <v>3106</v>
      </c>
      <c r="E11209" s="227" t="s">
        <v>25698</v>
      </c>
      <c r="F11209" s="227" t="s">
        <v>3106</v>
      </c>
      <c r="G11209" s="227" t="s">
        <v>3106</v>
      </c>
      <c r="H11209" s="228" t="s">
        <v>23501</v>
      </c>
      <c r="I11209" s="228" t="s">
        <v>25687</v>
      </c>
      <c r="J11209" s="201" t="str">
        <f t="shared" si="351"/>
        <v>9999</v>
      </c>
      <c r="K11209" s="228" t="s">
        <v>23203</v>
      </c>
      <c r="L11209" s="228" t="s">
        <v>23204</v>
      </c>
      <c r="M11209" s="229">
        <v>44806</v>
      </c>
      <c r="N11209" s="227" t="s">
        <v>20211</v>
      </c>
      <c r="O11209" s="243"/>
      <c r="P11209" s="227" t="s">
        <v>19975</v>
      </c>
      <c r="Q11209" s="243"/>
      <c r="S11209" s="354"/>
    </row>
    <row r="11210" spans="1:19" s="245" customFormat="1" ht="13.15" customHeight="1">
      <c r="A11210" s="245" t="str">
        <f t="shared" si="350"/>
        <v>3947608011619462868</v>
      </c>
      <c r="B11210" s="217" t="s">
        <v>19891</v>
      </c>
      <c r="C11210" s="227" t="s">
        <v>25699</v>
      </c>
      <c r="D11210" s="227" t="s">
        <v>3106</v>
      </c>
      <c r="E11210" s="227" t="s">
        <v>25700</v>
      </c>
      <c r="F11210" s="227" t="s">
        <v>3106</v>
      </c>
      <c r="G11210" s="227" t="s">
        <v>3106</v>
      </c>
      <c r="H11210" s="228" t="s">
        <v>24798</v>
      </c>
      <c r="I11210" s="228" t="s">
        <v>25701</v>
      </c>
      <c r="J11210" s="201" t="str">
        <f t="shared" si="351"/>
        <v>9999</v>
      </c>
      <c r="K11210" s="228" t="s">
        <v>23203</v>
      </c>
      <c r="L11210" s="228" t="s">
        <v>23204</v>
      </c>
      <c r="M11210" s="229">
        <v>44806</v>
      </c>
      <c r="N11210" s="227" t="s">
        <v>24800</v>
      </c>
      <c r="O11210" s="243"/>
      <c r="P11210" s="227" t="s">
        <v>24801</v>
      </c>
      <c r="Q11210" s="243"/>
      <c r="S11210" s="354"/>
    </row>
    <row r="11211" spans="1:19" s="245" customFormat="1" ht="13.15" customHeight="1">
      <c r="A11211" s="245" t="str">
        <f t="shared" si="350"/>
        <v>1655649011619980935</v>
      </c>
      <c r="B11211" s="217" t="s">
        <v>19891</v>
      </c>
      <c r="C11211" s="227" t="s">
        <v>25702</v>
      </c>
      <c r="D11211" s="227" t="s">
        <v>3106</v>
      </c>
      <c r="E11211" s="227" t="s">
        <v>25703</v>
      </c>
      <c r="F11211" s="227" t="s">
        <v>3106</v>
      </c>
      <c r="G11211" s="227" t="s">
        <v>3106</v>
      </c>
      <c r="H11211" s="228" t="s">
        <v>19904</v>
      </c>
      <c r="I11211" s="228" t="s">
        <v>25704</v>
      </c>
      <c r="J11211" s="201" t="str">
        <f t="shared" si="351"/>
        <v>9999</v>
      </c>
      <c r="K11211" s="228" t="s">
        <v>23203</v>
      </c>
      <c r="L11211" s="228" t="s">
        <v>23204</v>
      </c>
      <c r="M11211" s="229">
        <v>44806</v>
      </c>
      <c r="N11211" s="227" t="s">
        <v>19903</v>
      </c>
      <c r="O11211" s="243"/>
      <c r="P11211" s="227" t="s">
        <v>19905</v>
      </c>
      <c r="Q11211" s="243"/>
      <c r="S11211" s="354"/>
    </row>
    <row r="11212" spans="1:19" s="245" customFormat="1" ht="13.15" customHeight="1">
      <c r="A11212" s="245" t="str">
        <f t="shared" si="350"/>
        <v>1655649021619980935</v>
      </c>
      <c r="B11212" s="217" t="s">
        <v>19891</v>
      </c>
      <c r="C11212" s="227" t="s">
        <v>25702</v>
      </c>
      <c r="D11212" s="227" t="s">
        <v>3106</v>
      </c>
      <c r="E11212" s="227" t="s">
        <v>25705</v>
      </c>
      <c r="F11212" s="227" t="s">
        <v>3106</v>
      </c>
      <c r="G11212" s="227" t="s">
        <v>3106</v>
      </c>
      <c r="H11212" s="228" t="s">
        <v>19904</v>
      </c>
      <c r="I11212" s="228" t="s">
        <v>25704</v>
      </c>
      <c r="J11212" s="201" t="str">
        <f t="shared" si="351"/>
        <v>9999</v>
      </c>
      <c r="K11212" s="228" t="s">
        <v>23203</v>
      </c>
      <c r="L11212" s="228" t="s">
        <v>23204</v>
      </c>
      <c r="M11212" s="229">
        <v>44806</v>
      </c>
      <c r="N11212" s="227" t="s">
        <v>19903</v>
      </c>
      <c r="O11212" s="243"/>
      <c r="P11212" s="227" t="s">
        <v>19905</v>
      </c>
      <c r="Q11212" s="243"/>
      <c r="S11212" s="354"/>
    </row>
    <row r="11213" spans="1:19" s="245" customFormat="1" ht="13.15" customHeight="1">
      <c r="A11213" s="245" t="str">
        <f t="shared" si="350"/>
        <v>1655649031619980935</v>
      </c>
      <c r="B11213" s="217" t="s">
        <v>19891</v>
      </c>
      <c r="C11213" s="227" t="s">
        <v>25702</v>
      </c>
      <c r="D11213" s="227" t="s">
        <v>3106</v>
      </c>
      <c r="E11213" s="227" t="s">
        <v>25706</v>
      </c>
      <c r="F11213" s="227" t="s">
        <v>3106</v>
      </c>
      <c r="G11213" s="227" t="s">
        <v>3106</v>
      </c>
      <c r="H11213" s="228" t="s">
        <v>19904</v>
      </c>
      <c r="I11213" s="228" t="s">
        <v>25704</v>
      </c>
      <c r="J11213" s="201" t="str">
        <f t="shared" si="351"/>
        <v>9999</v>
      </c>
      <c r="K11213" s="228" t="s">
        <v>23203</v>
      </c>
      <c r="L11213" s="228" t="s">
        <v>23204</v>
      </c>
      <c r="M11213" s="229">
        <v>44806</v>
      </c>
      <c r="N11213" s="227" t="s">
        <v>19903</v>
      </c>
      <c r="O11213" s="243"/>
      <c r="P11213" s="227" t="s">
        <v>19905</v>
      </c>
      <c r="Q11213" s="243"/>
      <c r="S11213" s="354"/>
    </row>
    <row r="11214" spans="1:19" s="245" customFormat="1" ht="13.15" customHeight="1">
      <c r="A11214" s="245" t="str">
        <f t="shared" si="350"/>
        <v>1655649041619980935</v>
      </c>
      <c r="B11214" s="217" t="s">
        <v>19891</v>
      </c>
      <c r="C11214" s="227" t="s">
        <v>25702</v>
      </c>
      <c r="D11214" s="227" t="s">
        <v>3106</v>
      </c>
      <c r="E11214" s="227" t="s">
        <v>25707</v>
      </c>
      <c r="F11214" s="227" t="s">
        <v>3106</v>
      </c>
      <c r="G11214" s="227" t="s">
        <v>3106</v>
      </c>
      <c r="H11214" s="228" t="s">
        <v>19904</v>
      </c>
      <c r="I11214" s="228" t="s">
        <v>25704</v>
      </c>
      <c r="J11214" s="201" t="str">
        <f t="shared" si="351"/>
        <v>9999</v>
      </c>
      <c r="K11214" s="228" t="s">
        <v>23203</v>
      </c>
      <c r="L11214" s="228" t="s">
        <v>23204</v>
      </c>
      <c r="M11214" s="229">
        <v>44806</v>
      </c>
      <c r="N11214" s="227" t="s">
        <v>19903</v>
      </c>
      <c r="O11214" s="243"/>
      <c r="P11214" s="227" t="s">
        <v>19905</v>
      </c>
      <c r="Q11214" s="243"/>
      <c r="S11214" s="354"/>
    </row>
    <row r="11215" spans="1:19" s="245" customFormat="1" ht="13.15" customHeight="1">
      <c r="A11215" s="245" t="str">
        <f t="shared" si="350"/>
        <v>1655649051619980935</v>
      </c>
      <c r="B11215" s="217" t="s">
        <v>19891</v>
      </c>
      <c r="C11215" s="227" t="s">
        <v>25702</v>
      </c>
      <c r="D11215" s="227" t="s">
        <v>3106</v>
      </c>
      <c r="E11215" s="227" t="s">
        <v>25708</v>
      </c>
      <c r="F11215" s="227" t="s">
        <v>3106</v>
      </c>
      <c r="G11215" s="227" t="s">
        <v>3106</v>
      </c>
      <c r="H11215" s="228" t="s">
        <v>19904</v>
      </c>
      <c r="I11215" s="228" t="s">
        <v>25704</v>
      </c>
      <c r="J11215" s="201" t="str">
        <f t="shared" si="351"/>
        <v>9999</v>
      </c>
      <c r="K11215" s="228" t="s">
        <v>23203</v>
      </c>
      <c r="L11215" s="228" t="s">
        <v>23204</v>
      </c>
      <c r="M11215" s="229">
        <v>44806</v>
      </c>
      <c r="N11215" s="227" t="s">
        <v>19903</v>
      </c>
      <c r="O11215" s="243"/>
      <c r="P11215" s="227" t="s">
        <v>19905</v>
      </c>
      <c r="Q11215" s="243"/>
      <c r="S11215" s="354"/>
    </row>
    <row r="11216" spans="1:19" s="245" customFormat="1" ht="13.15" customHeight="1">
      <c r="A11216" s="245" t="str">
        <f t="shared" si="350"/>
        <v>1655649061619980935</v>
      </c>
      <c r="B11216" s="217" t="s">
        <v>19891</v>
      </c>
      <c r="C11216" s="227" t="s">
        <v>25702</v>
      </c>
      <c r="D11216" s="227" t="s">
        <v>3106</v>
      </c>
      <c r="E11216" s="227" t="s">
        <v>25709</v>
      </c>
      <c r="F11216" s="227" t="s">
        <v>3106</v>
      </c>
      <c r="G11216" s="227" t="s">
        <v>3106</v>
      </c>
      <c r="H11216" s="228" t="s">
        <v>19904</v>
      </c>
      <c r="I11216" s="228" t="s">
        <v>25704</v>
      </c>
      <c r="J11216" s="201" t="str">
        <f t="shared" si="351"/>
        <v>9999</v>
      </c>
      <c r="K11216" s="228" t="s">
        <v>23203</v>
      </c>
      <c r="L11216" s="228" t="s">
        <v>23204</v>
      </c>
      <c r="M11216" s="229">
        <v>44806</v>
      </c>
      <c r="N11216" s="227" t="s">
        <v>19903</v>
      </c>
      <c r="O11216" s="243"/>
      <c r="P11216" s="227" t="s">
        <v>19905</v>
      </c>
      <c r="Q11216" s="243"/>
      <c r="S11216" s="354"/>
    </row>
    <row r="11217" spans="1:19" s="245" customFormat="1" ht="13.15" customHeight="1">
      <c r="A11217" s="245" t="str">
        <f t="shared" si="350"/>
        <v>1655649071619980935</v>
      </c>
      <c r="B11217" s="217" t="s">
        <v>19891</v>
      </c>
      <c r="C11217" s="227" t="s">
        <v>25702</v>
      </c>
      <c r="D11217" s="227" t="s">
        <v>3106</v>
      </c>
      <c r="E11217" s="227" t="s">
        <v>25710</v>
      </c>
      <c r="F11217" s="227" t="s">
        <v>3106</v>
      </c>
      <c r="G11217" s="227" t="s">
        <v>3106</v>
      </c>
      <c r="H11217" s="228" t="s">
        <v>19904</v>
      </c>
      <c r="I11217" s="228" t="s">
        <v>25704</v>
      </c>
      <c r="J11217" s="201" t="str">
        <f t="shared" si="351"/>
        <v>9999</v>
      </c>
      <c r="K11217" s="228" t="s">
        <v>23203</v>
      </c>
      <c r="L11217" s="228" t="s">
        <v>23204</v>
      </c>
      <c r="M11217" s="229">
        <v>44806</v>
      </c>
      <c r="N11217" s="227" t="s">
        <v>19903</v>
      </c>
      <c r="O11217" s="243"/>
      <c r="P11217" s="227" t="s">
        <v>19905</v>
      </c>
      <c r="Q11217" s="243"/>
      <c r="S11217" s="354"/>
    </row>
    <row r="11218" spans="1:19" s="245" customFormat="1" ht="13.15" customHeight="1">
      <c r="A11218" s="245" t="str">
        <f t="shared" si="350"/>
        <v>1655649081619980935</v>
      </c>
      <c r="B11218" s="217" t="s">
        <v>19891</v>
      </c>
      <c r="C11218" s="227" t="s">
        <v>25702</v>
      </c>
      <c r="D11218" s="227" t="s">
        <v>3106</v>
      </c>
      <c r="E11218" s="227" t="s">
        <v>25711</v>
      </c>
      <c r="F11218" s="227" t="s">
        <v>3106</v>
      </c>
      <c r="G11218" s="227" t="s">
        <v>3106</v>
      </c>
      <c r="H11218" s="228" t="s">
        <v>19904</v>
      </c>
      <c r="I11218" s="228" t="s">
        <v>25704</v>
      </c>
      <c r="J11218" s="201" t="str">
        <f t="shared" si="351"/>
        <v>9999</v>
      </c>
      <c r="K11218" s="228" t="s">
        <v>23203</v>
      </c>
      <c r="L11218" s="228" t="s">
        <v>23204</v>
      </c>
      <c r="M11218" s="229">
        <v>44806</v>
      </c>
      <c r="N11218" s="227" t="s">
        <v>19903</v>
      </c>
      <c r="O11218" s="243"/>
      <c r="P11218" s="227" t="s">
        <v>19905</v>
      </c>
      <c r="Q11218" s="243"/>
      <c r="S11218" s="354"/>
    </row>
    <row r="11219" spans="1:19" s="245" customFormat="1" ht="13.15" customHeight="1">
      <c r="A11219" s="245" t="str">
        <f t="shared" si="350"/>
        <v>1655649091619980935</v>
      </c>
      <c r="B11219" s="217" t="s">
        <v>19891</v>
      </c>
      <c r="C11219" s="227" t="s">
        <v>25702</v>
      </c>
      <c r="D11219" s="227" t="s">
        <v>3106</v>
      </c>
      <c r="E11219" s="227" t="s">
        <v>25712</v>
      </c>
      <c r="F11219" s="227" t="s">
        <v>3106</v>
      </c>
      <c r="G11219" s="227" t="s">
        <v>3106</v>
      </c>
      <c r="H11219" s="228" t="s">
        <v>19904</v>
      </c>
      <c r="I11219" s="228" t="s">
        <v>25704</v>
      </c>
      <c r="J11219" s="201" t="str">
        <f t="shared" si="351"/>
        <v>9999</v>
      </c>
      <c r="K11219" s="228" t="s">
        <v>23203</v>
      </c>
      <c r="L11219" s="228" t="s">
        <v>23204</v>
      </c>
      <c r="M11219" s="229">
        <v>44806</v>
      </c>
      <c r="N11219" s="227" t="s">
        <v>19903</v>
      </c>
      <c r="O11219" s="243"/>
      <c r="P11219" s="227" t="s">
        <v>19905</v>
      </c>
      <c r="Q11219" s="243"/>
      <c r="S11219" s="354"/>
    </row>
    <row r="11220" spans="1:19" s="245" customFormat="1" ht="13.15" customHeight="1">
      <c r="A11220" s="245" t="str">
        <f t="shared" si="350"/>
        <v>1655649101619980935</v>
      </c>
      <c r="B11220" s="217" t="s">
        <v>19891</v>
      </c>
      <c r="C11220" s="227" t="s">
        <v>25702</v>
      </c>
      <c r="D11220" s="227" t="s">
        <v>3106</v>
      </c>
      <c r="E11220" s="227" t="s">
        <v>25713</v>
      </c>
      <c r="F11220" s="227" t="s">
        <v>3106</v>
      </c>
      <c r="G11220" s="227" t="s">
        <v>3106</v>
      </c>
      <c r="H11220" s="228" t="s">
        <v>19904</v>
      </c>
      <c r="I11220" s="228" t="s">
        <v>25704</v>
      </c>
      <c r="J11220" s="201" t="str">
        <f t="shared" si="351"/>
        <v>9999</v>
      </c>
      <c r="K11220" s="228" t="s">
        <v>23203</v>
      </c>
      <c r="L11220" s="228" t="s">
        <v>23204</v>
      </c>
      <c r="M11220" s="229">
        <v>44806</v>
      </c>
      <c r="N11220" s="227" t="s">
        <v>19903</v>
      </c>
      <c r="O11220" s="243"/>
      <c r="P11220" s="227" t="s">
        <v>19905</v>
      </c>
      <c r="Q11220" s="243"/>
      <c r="S11220" s="354"/>
    </row>
    <row r="11221" spans="1:19" s="245" customFormat="1" ht="13.15" customHeight="1">
      <c r="A11221" s="245" t="str">
        <f t="shared" si="350"/>
        <v>1655649111619980935</v>
      </c>
      <c r="B11221" s="217" t="s">
        <v>19891</v>
      </c>
      <c r="C11221" s="227" t="s">
        <v>25702</v>
      </c>
      <c r="D11221" s="227" t="s">
        <v>3106</v>
      </c>
      <c r="E11221" s="227" t="s">
        <v>25714</v>
      </c>
      <c r="F11221" s="227" t="s">
        <v>3106</v>
      </c>
      <c r="G11221" s="227" t="s">
        <v>3106</v>
      </c>
      <c r="H11221" s="228" t="s">
        <v>19904</v>
      </c>
      <c r="I11221" s="228" t="s">
        <v>25704</v>
      </c>
      <c r="J11221" s="201" t="str">
        <f t="shared" si="351"/>
        <v>9999</v>
      </c>
      <c r="K11221" s="228" t="s">
        <v>23203</v>
      </c>
      <c r="L11221" s="228" t="s">
        <v>23204</v>
      </c>
      <c r="M11221" s="229">
        <v>44806</v>
      </c>
      <c r="N11221" s="227" t="s">
        <v>19903</v>
      </c>
      <c r="O11221" s="243"/>
      <c r="P11221" s="227" t="s">
        <v>19905</v>
      </c>
      <c r="Q11221" s="243"/>
      <c r="S11221" s="354"/>
    </row>
    <row r="11222" spans="1:19" s="245" customFormat="1" ht="13.15" customHeight="1">
      <c r="A11222" s="245" t="str">
        <f t="shared" si="350"/>
        <v>1655649121619980935</v>
      </c>
      <c r="B11222" s="217" t="s">
        <v>19891</v>
      </c>
      <c r="C11222" s="227" t="s">
        <v>25702</v>
      </c>
      <c r="D11222" s="227" t="s">
        <v>3106</v>
      </c>
      <c r="E11222" s="227" t="s">
        <v>25715</v>
      </c>
      <c r="F11222" s="227" t="s">
        <v>3106</v>
      </c>
      <c r="G11222" s="227" t="s">
        <v>3106</v>
      </c>
      <c r="H11222" s="228" t="s">
        <v>19904</v>
      </c>
      <c r="I11222" s="228" t="s">
        <v>25704</v>
      </c>
      <c r="J11222" s="201" t="str">
        <f t="shared" si="351"/>
        <v>9999</v>
      </c>
      <c r="K11222" s="228" t="s">
        <v>23203</v>
      </c>
      <c r="L11222" s="228" t="s">
        <v>23204</v>
      </c>
      <c r="M11222" s="229">
        <v>44806</v>
      </c>
      <c r="N11222" s="227" t="s">
        <v>19903</v>
      </c>
      <c r="O11222" s="243"/>
      <c r="P11222" s="227" t="s">
        <v>19905</v>
      </c>
      <c r="Q11222" s="243"/>
      <c r="S11222" s="354"/>
    </row>
    <row r="11223" spans="1:19" s="245" customFormat="1" ht="13.15" customHeight="1">
      <c r="A11223" s="245" t="str">
        <f t="shared" ref="A11223:A11286" si="352">E11223&amp;C11223</f>
        <v>4247306011629011002</v>
      </c>
      <c r="B11223" s="217" t="s">
        <v>19891</v>
      </c>
      <c r="C11223" s="227" t="s">
        <v>25716</v>
      </c>
      <c r="D11223" s="227" t="s">
        <v>3106</v>
      </c>
      <c r="E11223" s="227" t="s">
        <v>25717</v>
      </c>
      <c r="F11223" s="227" t="s">
        <v>3106</v>
      </c>
      <c r="G11223" s="227" t="s">
        <v>3106</v>
      </c>
      <c r="H11223" s="228" t="s">
        <v>19779</v>
      </c>
      <c r="I11223" s="228" t="s">
        <v>25718</v>
      </c>
      <c r="J11223" s="201" t="str">
        <f t="shared" si="351"/>
        <v>9999</v>
      </c>
      <c r="K11223" s="228" t="s">
        <v>23203</v>
      </c>
      <c r="L11223" s="228" t="s">
        <v>23204</v>
      </c>
      <c r="M11223" s="229">
        <v>44806</v>
      </c>
      <c r="N11223" s="227" t="s">
        <v>19778</v>
      </c>
      <c r="O11223" s="243"/>
      <c r="P11223" s="227" t="s">
        <v>19780</v>
      </c>
      <c r="Q11223" s="243"/>
      <c r="S11223" s="354"/>
    </row>
    <row r="11224" spans="1:19" s="245" customFormat="1" ht="13.15" customHeight="1">
      <c r="A11224" s="245" t="str">
        <f t="shared" si="352"/>
        <v>4247306021629011002</v>
      </c>
      <c r="B11224" s="217" t="s">
        <v>19891</v>
      </c>
      <c r="C11224" s="227" t="s">
        <v>25716</v>
      </c>
      <c r="D11224" s="227" t="s">
        <v>3106</v>
      </c>
      <c r="E11224" s="227" t="s">
        <v>25719</v>
      </c>
      <c r="F11224" s="227" t="s">
        <v>3106</v>
      </c>
      <c r="G11224" s="227" t="s">
        <v>3106</v>
      </c>
      <c r="H11224" s="228" t="s">
        <v>18778</v>
      </c>
      <c r="I11224" s="228" t="s">
        <v>25718</v>
      </c>
      <c r="J11224" s="201" t="str">
        <f t="shared" si="351"/>
        <v>9999</v>
      </c>
      <c r="K11224" s="228" t="s">
        <v>23203</v>
      </c>
      <c r="L11224" s="228" t="s">
        <v>23204</v>
      </c>
      <c r="M11224" s="229">
        <v>44806</v>
      </c>
      <c r="N11224" s="227" t="s">
        <v>18777</v>
      </c>
      <c r="O11224" s="243"/>
      <c r="P11224" s="227" t="s">
        <v>19920</v>
      </c>
      <c r="Q11224" s="243"/>
      <c r="S11224" s="354"/>
    </row>
    <row r="11225" spans="1:19" s="245" customFormat="1" ht="13.15" customHeight="1">
      <c r="A11225" s="245" t="str">
        <f t="shared" si="352"/>
        <v>0729683011629015698</v>
      </c>
      <c r="B11225" s="217" t="s">
        <v>19891</v>
      </c>
      <c r="C11225" s="227" t="s">
        <v>25720</v>
      </c>
      <c r="D11225" s="227" t="s">
        <v>3106</v>
      </c>
      <c r="E11225" s="227" t="s">
        <v>25721</v>
      </c>
      <c r="F11225" s="227" t="s">
        <v>3106</v>
      </c>
      <c r="G11225" s="227" t="s">
        <v>3106</v>
      </c>
      <c r="H11225" s="228" t="s">
        <v>18778</v>
      </c>
      <c r="I11225" s="228" t="s">
        <v>25722</v>
      </c>
      <c r="J11225" s="201" t="str">
        <f t="shared" si="351"/>
        <v>9999</v>
      </c>
      <c r="K11225" s="228" t="s">
        <v>23203</v>
      </c>
      <c r="L11225" s="228" t="s">
        <v>23204</v>
      </c>
      <c r="M11225" s="229">
        <v>44806</v>
      </c>
      <c r="N11225" s="227" t="s">
        <v>18777</v>
      </c>
      <c r="O11225" s="243"/>
      <c r="P11225" s="227" t="s">
        <v>19920</v>
      </c>
      <c r="Q11225" s="243"/>
      <c r="S11225" s="354"/>
    </row>
    <row r="11226" spans="1:19" s="245" customFormat="1" ht="13.15" customHeight="1">
      <c r="A11226" s="245" t="str">
        <f t="shared" si="352"/>
        <v>0988263011629056387</v>
      </c>
      <c r="B11226" s="217" t="s">
        <v>19891</v>
      </c>
      <c r="C11226" s="227" t="s">
        <v>25723</v>
      </c>
      <c r="D11226" s="227" t="s">
        <v>3106</v>
      </c>
      <c r="E11226" s="227" t="s">
        <v>25724</v>
      </c>
      <c r="F11226" s="227" t="s">
        <v>3106</v>
      </c>
      <c r="G11226" s="227" t="s">
        <v>3106</v>
      </c>
      <c r="H11226" s="228" t="s">
        <v>19904</v>
      </c>
      <c r="I11226" s="228" t="s">
        <v>25725</v>
      </c>
      <c r="J11226" s="201" t="str">
        <f t="shared" si="351"/>
        <v>9999</v>
      </c>
      <c r="K11226" s="228" t="s">
        <v>23203</v>
      </c>
      <c r="L11226" s="228" t="s">
        <v>23204</v>
      </c>
      <c r="M11226" s="229">
        <v>44806</v>
      </c>
      <c r="N11226" s="227" t="s">
        <v>19903</v>
      </c>
      <c r="O11226" s="243"/>
      <c r="P11226" s="227" t="s">
        <v>19905</v>
      </c>
      <c r="Q11226" s="243"/>
      <c r="S11226" s="354"/>
    </row>
    <row r="11227" spans="1:19" s="245" customFormat="1" ht="13.15" customHeight="1">
      <c r="A11227" s="245" t="str">
        <f t="shared" si="352"/>
        <v>1373201041629069208</v>
      </c>
      <c r="B11227" s="217" t="s">
        <v>19891</v>
      </c>
      <c r="C11227" s="227" t="s">
        <v>25726</v>
      </c>
      <c r="D11227" s="227" t="s">
        <v>3106</v>
      </c>
      <c r="E11227" s="227" t="s">
        <v>25727</v>
      </c>
      <c r="F11227" s="227" t="s">
        <v>3106</v>
      </c>
      <c r="G11227" s="227" t="s">
        <v>3106</v>
      </c>
      <c r="H11227" s="228" t="s">
        <v>19904</v>
      </c>
      <c r="I11227" s="228" t="s">
        <v>25728</v>
      </c>
      <c r="J11227" s="201" t="str">
        <f t="shared" si="351"/>
        <v>9999</v>
      </c>
      <c r="K11227" s="228" t="s">
        <v>23203</v>
      </c>
      <c r="L11227" s="228" t="s">
        <v>23204</v>
      </c>
      <c r="M11227" s="229">
        <v>44806</v>
      </c>
      <c r="N11227" s="227" t="s">
        <v>19903</v>
      </c>
      <c r="O11227" s="243"/>
      <c r="P11227" s="227" t="s">
        <v>19905</v>
      </c>
      <c r="Q11227" s="243"/>
      <c r="S11227" s="354"/>
    </row>
    <row r="11228" spans="1:19" s="245" customFormat="1" ht="13.15" customHeight="1">
      <c r="A11228" s="245" t="str">
        <f t="shared" si="352"/>
        <v>1373201111629069208</v>
      </c>
      <c r="B11228" s="217" t="s">
        <v>19891</v>
      </c>
      <c r="C11228" s="227" t="s">
        <v>25726</v>
      </c>
      <c r="D11228" s="227" t="s">
        <v>3106</v>
      </c>
      <c r="E11228" s="227" t="s">
        <v>25729</v>
      </c>
      <c r="F11228" s="227" t="s">
        <v>3106</v>
      </c>
      <c r="G11228" s="227" t="s">
        <v>3106</v>
      </c>
      <c r="H11228" s="228" t="s">
        <v>19904</v>
      </c>
      <c r="I11228" s="228" t="s">
        <v>25728</v>
      </c>
      <c r="J11228" s="201" t="str">
        <f t="shared" si="351"/>
        <v>9999</v>
      </c>
      <c r="K11228" s="228" t="s">
        <v>23203</v>
      </c>
      <c r="L11228" s="228" t="s">
        <v>23204</v>
      </c>
      <c r="M11228" s="229">
        <v>44806</v>
      </c>
      <c r="N11228" s="227" t="s">
        <v>19903</v>
      </c>
      <c r="O11228" s="243"/>
      <c r="P11228" s="227" t="s">
        <v>19905</v>
      </c>
      <c r="Q11228" s="243"/>
      <c r="S11228" s="354"/>
    </row>
    <row r="11229" spans="1:19" s="245" customFormat="1" ht="13.15" customHeight="1">
      <c r="A11229" s="245" t="str">
        <f t="shared" si="352"/>
        <v>1373201121629069208</v>
      </c>
      <c r="B11229" s="217" t="s">
        <v>19891</v>
      </c>
      <c r="C11229" s="227" t="s">
        <v>25726</v>
      </c>
      <c r="D11229" s="227" t="s">
        <v>3106</v>
      </c>
      <c r="E11229" s="227" t="s">
        <v>25730</v>
      </c>
      <c r="F11229" s="227" t="s">
        <v>3106</v>
      </c>
      <c r="G11229" s="227" t="s">
        <v>3106</v>
      </c>
      <c r="H11229" s="228" t="s">
        <v>19904</v>
      </c>
      <c r="I11229" s="228" t="s">
        <v>25728</v>
      </c>
      <c r="J11229" s="201" t="str">
        <f t="shared" si="351"/>
        <v>9999</v>
      </c>
      <c r="K11229" s="228" t="s">
        <v>23203</v>
      </c>
      <c r="L11229" s="228" t="s">
        <v>23204</v>
      </c>
      <c r="M11229" s="229">
        <v>44806</v>
      </c>
      <c r="N11229" s="227" t="s">
        <v>19903</v>
      </c>
      <c r="O11229" s="243"/>
      <c r="P11229" s="227" t="s">
        <v>19905</v>
      </c>
      <c r="Q11229" s="243"/>
      <c r="S11229" s="354"/>
    </row>
    <row r="11230" spans="1:19" s="245" customFormat="1" ht="13.15" customHeight="1">
      <c r="A11230" s="245" t="str">
        <f t="shared" si="352"/>
        <v>1373201131629069208</v>
      </c>
      <c r="B11230" s="217" t="s">
        <v>19891</v>
      </c>
      <c r="C11230" s="227" t="s">
        <v>25726</v>
      </c>
      <c r="D11230" s="227" t="s">
        <v>3106</v>
      </c>
      <c r="E11230" s="227" t="s">
        <v>25731</v>
      </c>
      <c r="F11230" s="227" t="s">
        <v>3106</v>
      </c>
      <c r="G11230" s="227" t="s">
        <v>3106</v>
      </c>
      <c r="H11230" s="228" t="s">
        <v>19904</v>
      </c>
      <c r="I11230" s="228" t="s">
        <v>25728</v>
      </c>
      <c r="J11230" s="201" t="str">
        <f t="shared" si="351"/>
        <v>9999</v>
      </c>
      <c r="K11230" s="228" t="s">
        <v>23203</v>
      </c>
      <c r="L11230" s="228" t="s">
        <v>23204</v>
      </c>
      <c r="M11230" s="229">
        <v>44806</v>
      </c>
      <c r="N11230" s="227" t="s">
        <v>19903</v>
      </c>
      <c r="O11230" s="243"/>
      <c r="P11230" s="227" t="s">
        <v>19905</v>
      </c>
      <c r="Q11230" s="243"/>
      <c r="S11230" s="354"/>
    </row>
    <row r="11231" spans="1:19" s="245" customFormat="1" ht="13.15" customHeight="1">
      <c r="A11231" s="245" t="str">
        <f t="shared" si="352"/>
        <v>0716896011629071758</v>
      </c>
      <c r="B11231" s="217" t="s">
        <v>19891</v>
      </c>
      <c r="C11231" s="227" t="s">
        <v>25732</v>
      </c>
      <c r="D11231" s="227" t="s">
        <v>3106</v>
      </c>
      <c r="E11231" s="227" t="s">
        <v>25733</v>
      </c>
      <c r="F11231" s="227" t="s">
        <v>3106</v>
      </c>
      <c r="G11231" s="227" t="s">
        <v>3106</v>
      </c>
      <c r="H11231" s="228" t="s">
        <v>18778</v>
      </c>
      <c r="I11231" s="228" t="s">
        <v>25734</v>
      </c>
      <c r="J11231" s="201" t="str">
        <f t="shared" si="351"/>
        <v>9999</v>
      </c>
      <c r="K11231" s="228" t="s">
        <v>23203</v>
      </c>
      <c r="L11231" s="228" t="s">
        <v>23204</v>
      </c>
      <c r="M11231" s="229">
        <v>44806</v>
      </c>
      <c r="N11231" s="227" t="s">
        <v>18777</v>
      </c>
      <c r="O11231" s="243"/>
      <c r="P11231" s="227" t="s">
        <v>19920</v>
      </c>
      <c r="Q11231" s="243"/>
      <c r="S11231" s="354"/>
    </row>
    <row r="11232" spans="1:19" s="245" customFormat="1" ht="13.15" customHeight="1">
      <c r="A11232" s="245" t="str">
        <f t="shared" si="352"/>
        <v>1469942011629080833</v>
      </c>
      <c r="B11232" s="217" t="s">
        <v>19891</v>
      </c>
      <c r="C11232" s="227" t="s">
        <v>25735</v>
      </c>
      <c r="D11232" s="227" t="s">
        <v>3106</v>
      </c>
      <c r="E11232" s="227" t="s">
        <v>25736</v>
      </c>
      <c r="F11232" s="227" t="s">
        <v>3106</v>
      </c>
      <c r="G11232" s="227" t="s">
        <v>3106</v>
      </c>
      <c r="H11232" s="228" t="s">
        <v>19904</v>
      </c>
      <c r="I11232" s="228" t="s">
        <v>25737</v>
      </c>
      <c r="J11232" s="201" t="str">
        <f t="shared" si="351"/>
        <v>9999</v>
      </c>
      <c r="K11232" s="228" t="s">
        <v>23203</v>
      </c>
      <c r="L11232" s="228" t="s">
        <v>23204</v>
      </c>
      <c r="M11232" s="229">
        <v>44806</v>
      </c>
      <c r="N11232" s="227" t="s">
        <v>19903</v>
      </c>
      <c r="O11232" s="243"/>
      <c r="P11232" s="227" t="s">
        <v>19905</v>
      </c>
      <c r="Q11232" s="243"/>
      <c r="S11232" s="354"/>
    </row>
    <row r="11233" spans="1:19" s="245" customFormat="1" ht="13.15" customHeight="1">
      <c r="A11233" s="245" t="str">
        <f t="shared" si="352"/>
        <v>1469942021629080833</v>
      </c>
      <c r="B11233" s="217" t="s">
        <v>19891</v>
      </c>
      <c r="C11233" s="227" t="s">
        <v>25735</v>
      </c>
      <c r="D11233" s="227" t="s">
        <v>3106</v>
      </c>
      <c r="E11233" s="227" t="s">
        <v>25738</v>
      </c>
      <c r="F11233" s="227" t="s">
        <v>3106</v>
      </c>
      <c r="G11233" s="227" t="s">
        <v>3106</v>
      </c>
      <c r="H11233" s="228" t="s">
        <v>19904</v>
      </c>
      <c r="I11233" s="228" t="s">
        <v>25737</v>
      </c>
      <c r="J11233" s="201" t="str">
        <f t="shared" si="351"/>
        <v>9999</v>
      </c>
      <c r="K11233" s="228" t="s">
        <v>23203</v>
      </c>
      <c r="L11233" s="228" t="s">
        <v>23204</v>
      </c>
      <c r="M11233" s="229">
        <v>44806</v>
      </c>
      <c r="N11233" s="227" t="s">
        <v>19903</v>
      </c>
      <c r="O11233" s="243"/>
      <c r="P11233" s="227" t="s">
        <v>19905</v>
      </c>
      <c r="Q11233" s="243"/>
      <c r="S11233" s="354"/>
    </row>
    <row r="11234" spans="1:19" s="245" customFormat="1" ht="13.15" customHeight="1">
      <c r="A11234" s="245" t="str">
        <f t="shared" si="352"/>
        <v>1469942031629080833</v>
      </c>
      <c r="B11234" s="217" t="s">
        <v>19891</v>
      </c>
      <c r="C11234" s="227" t="s">
        <v>25735</v>
      </c>
      <c r="D11234" s="227" t="s">
        <v>3106</v>
      </c>
      <c r="E11234" s="227" t="s">
        <v>25739</v>
      </c>
      <c r="F11234" s="227" t="s">
        <v>3106</v>
      </c>
      <c r="G11234" s="227" t="s">
        <v>3106</v>
      </c>
      <c r="H11234" s="228" t="s">
        <v>19904</v>
      </c>
      <c r="I11234" s="228" t="s">
        <v>25737</v>
      </c>
      <c r="J11234" s="201" t="str">
        <f t="shared" si="351"/>
        <v>9999</v>
      </c>
      <c r="K11234" s="228" t="s">
        <v>23203</v>
      </c>
      <c r="L11234" s="228" t="s">
        <v>23204</v>
      </c>
      <c r="M11234" s="229">
        <v>44806</v>
      </c>
      <c r="N11234" s="227" t="s">
        <v>19903</v>
      </c>
      <c r="O11234" s="243"/>
      <c r="P11234" s="227" t="s">
        <v>19905</v>
      </c>
      <c r="Q11234" s="243"/>
      <c r="S11234" s="354"/>
    </row>
    <row r="11235" spans="1:19" s="245" customFormat="1" ht="13.15" customHeight="1">
      <c r="A11235" s="245" t="str">
        <f t="shared" si="352"/>
        <v>1469942041629080833</v>
      </c>
      <c r="B11235" s="217" t="s">
        <v>19891</v>
      </c>
      <c r="C11235" s="227" t="s">
        <v>25735</v>
      </c>
      <c r="D11235" s="227" t="s">
        <v>3106</v>
      </c>
      <c r="E11235" s="227" t="s">
        <v>25740</v>
      </c>
      <c r="F11235" s="227" t="s">
        <v>3106</v>
      </c>
      <c r="G11235" s="227" t="s">
        <v>3106</v>
      </c>
      <c r="H11235" s="228" t="s">
        <v>19904</v>
      </c>
      <c r="I11235" s="228" t="s">
        <v>25737</v>
      </c>
      <c r="J11235" s="201" t="str">
        <f t="shared" si="351"/>
        <v>9999</v>
      </c>
      <c r="K11235" s="228" t="s">
        <v>23203</v>
      </c>
      <c r="L11235" s="228" t="s">
        <v>23204</v>
      </c>
      <c r="M11235" s="229">
        <v>44806</v>
      </c>
      <c r="N11235" s="227" t="s">
        <v>19903</v>
      </c>
      <c r="O11235" s="243"/>
      <c r="P11235" s="227" t="s">
        <v>19905</v>
      </c>
      <c r="Q11235" s="243"/>
      <c r="S11235" s="354"/>
    </row>
    <row r="11236" spans="1:19" s="245" customFormat="1" ht="13.15" customHeight="1">
      <c r="A11236" s="245" t="str">
        <f t="shared" si="352"/>
        <v>1469942051629080833</v>
      </c>
      <c r="B11236" s="217" t="s">
        <v>19891</v>
      </c>
      <c r="C11236" s="227" t="s">
        <v>25735</v>
      </c>
      <c r="D11236" s="227" t="s">
        <v>3106</v>
      </c>
      <c r="E11236" s="227" t="s">
        <v>25741</v>
      </c>
      <c r="F11236" s="227" t="s">
        <v>3106</v>
      </c>
      <c r="G11236" s="227" t="s">
        <v>3106</v>
      </c>
      <c r="H11236" s="228" t="s">
        <v>19904</v>
      </c>
      <c r="I11236" s="228" t="s">
        <v>25737</v>
      </c>
      <c r="J11236" s="201" t="str">
        <f t="shared" si="351"/>
        <v>9999</v>
      </c>
      <c r="K11236" s="228" t="s">
        <v>23203</v>
      </c>
      <c r="L11236" s="228" t="s">
        <v>23204</v>
      </c>
      <c r="M11236" s="229">
        <v>44806</v>
      </c>
      <c r="N11236" s="227" t="s">
        <v>19903</v>
      </c>
      <c r="O11236" s="243"/>
      <c r="P11236" s="227" t="s">
        <v>19905</v>
      </c>
      <c r="Q11236" s="243"/>
      <c r="S11236" s="354"/>
    </row>
    <row r="11237" spans="1:19" s="245" customFormat="1" ht="13.15" customHeight="1">
      <c r="A11237" s="245" t="str">
        <f t="shared" si="352"/>
        <v>1297632041629081948</v>
      </c>
      <c r="B11237" s="217" t="s">
        <v>19891</v>
      </c>
      <c r="C11237" s="227" t="s">
        <v>25742</v>
      </c>
      <c r="D11237" s="227" t="s">
        <v>3106</v>
      </c>
      <c r="E11237" s="227" t="s">
        <v>25743</v>
      </c>
      <c r="F11237" s="227" t="s">
        <v>3106</v>
      </c>
      <c r="G11237" s="227" t="s">
        <v>3106</v>
      </c>
      <c r="H11237" s="228" t="s">
        <v>19904</v>
      </c>
      <c r="I11237" s="228" t="s">
        <v>25744</v>
      </c>
      <c r="J11237" s="201" t="str">
        <f t="shared" si="351"/>
        <v>9999</v>
      </c>
      <c r="K11237" s="228" t="s">
        <v>23203</v>
      </c>
      <c r="L11237" s="228" t="s">
        <v>23204</v>
      </c>
      <c r="M11237" s="229">
        <v>44806</v>
      </c>
      <c r="N11237" s="227" t="s">
        <v>19903</v>
      </c>
      <c r="O11237" s="243"/>
      <c r="P11237" s="227" t="s">
        <v>19905</v>
      </c>
      <c r="Q11237" s="243"/>
      <c r="S11237" s="354"/>
    </row>
    <row r="11238" spans="1:19" s="245" customFormat="1" ht="13.15" customHeight="1">
      <c r="A11238" s="245" t="str">
        <f t="shared" si="352"/>
        <v>1297632051629081948</v>
      </c>
      <c r="B11238" s="217" t="s">
        <v>19891</v>
      </c>
      <c r="C11238" s="227" t="s">
        <v>25742</v>
      </c>
      <c r="D11238" s="227" t="s">
        <v>3106</v>
      </c>
      <c r="E11238" s="227" t="s">
        <v>25745</v>
      </c>
      <c r="F11238" s="227" t="s">
        <v>3106</v>
      </c>
      <c r="G11238" s="227" t="s">
        <v>3106</v>
      </c>
      <c r="H11238" s="228" t="s">
        <v>19904</v>
      </c>
      <c r="I11238" s="228" t="s">
        <v>25744</v>
      </c>
      <c r="J11238" s="201" t="str">
        <f t="shared" si="351"/>
        <v>9999</v>
      </c>
      <c r="K11238" s="228" t="s">
        <v>23203</v>
      </c>
      <c r="L11238" s="228" t="s">
        <v>23204</v>
      </c>
      <c r="M11238" s="229">
        <v>44806</v>
      </c>
      <c r="N11238" s="227" t="s">
        <v>19903</v>
      </c>
      <c r="O11238" s="243"/>
      <c r="P11238" s="227" t="s">
        <v>19905</v>
      </c>
      <c r="Q11238" s="243"/>
      <c r="S11238" s="354"/>
    </row>
    <row r="11239" spans="1:19" s="245" customFormat="1" ht="13.15" customHeight="1">
      <c r="A11239" s="245" t="str">
        <f t="shared" si="352"/>
        <v>1297632061629081948</v>
      </c>
      <c r="B11239" s="217" t="s">
        <v>19891</v>
      </c>
      <c r="C11239" s="227" t="s">
        <v>25742</v>
      </c>
      <c r="D11239" s="227" t="s">
        <v>3106</v>
      </c>
      <c r="E11239" s="227" t="s">
        <v>25746</v>
      </c>
      <c r="F11239" s="227" t="s">
        <v>3106</v>
      </c>
      <c r="G11239" s="227" t="s">
        <v>3106</v>
      </c>
      <c r="H11239" s="228" t="s">
        <v>19904</v>
      </c>
      <c r="I11239" s="228" t="s">
        <v>25744</v>
      </c>
      <c r="J11239" s="201" t="str">
        <f t="shared" si="351"/>
        <v>9999</v>
      </c>
      <c r="K11239" s="228" t="s">
        <v>23203</v>
      </c>
      <c r="L11239" s="228" t="s">
        <v>23204</v>
      </c>
      <c r="M11239" s="229">
        <v>44806</v>
      </c>
      <c r="N11239" s="227" t="s">
        <v>19903</v>
      </c>
      <c r="O11239" s="243"/>
      <c r="P11239" s="227" t="s">
        <v>19905</v>
      </c>
      <c r="Q11239" s="243"/>
      <c r="S11239" s="354"/>
    </row>
    <row r="11240" spans="1:19" s="245" customFormat="1" ht="13.15" customHeight="1">
      <c r="A11240" s="245" t="str">
        <f t="shared" si="352"/>
        <v>1297632071629081948</v>
      </c>
      <c r="B11240" s="217" t="s">
        <v>19891</v>
      </c>
      <c r="C11240" s="227" t="s">
        <v>25742</v>
      </c>
      <c r="D11240" s="227" t="s">
        <v>3106</v>
      </c>
      <c r="E11240" s="227" t="s">
        <v>25747</v>
      </c>
      <c r="F11240" s="227" t="s">
        <v>3106</v>
      </c>
      <c r="G11240" s="227" t="s">
        <v>3106</v>
      </c>
      <c r="H11240" s="228" t="s">
        <v>19904</v>
      </c>
      <c r="I11240" s="228" t="s">
        <v>25744</v>
      </c>
      <c r="J11240" s="201" t="str">
        <f t="shared" si="351"/>
        <v>9999</v>
      </c>
      <c r="K11240" s="228" t="s">
        <v>23203</v>
      </c>
      <c r="L11240" s="228" t="s">
        <v>23204</v>
      </c>
      <c r="M11240" s="229">
        <v>44806</v>
      </c>
      <c r="N11240" s="227" t="s">
        <v>19903</v>
      </c>
      <c r="O11240" s="243"/>
      <c r="P11240" s="227" t="s">
        <v>19905</v>
      </c>
      <c r="Q11240" s="243"/>
      <c r="S11240" s="354"/>
    </row>
    <row r="11241" spans="1:19" s="245" customFormat="1" ht="13.15" customHeight="1">
      <c r="A11241" s="245" t="str">
        <f t="shared" si="352"/>
        <v>3571176011629449509</v>
      </c>
      <c r="B11241" s="217" t="s">
        <v>19891</v>
      </c>
      <c r="C11241" s="227" t="s">
        <v>25748</v>
      </c>
      <c r="D11241" s="227" t="s">
        <v>3106</v>
      </c>
      <c r="E11241" s="227" t="s">
        <v>25749</v>
      </c>
      <c r="F11241" s="227" t="s">
        <v>3106</v>
      </c>
      <c r="G11241" s="227" t="s">
        <v>3106</v>
      </c>
      <c r="H11241" s="228" t="s">
        <v>23524</v>
      </c>
      <c r="I11241" s="228" t="s">
        <v>25750</v>
      </c>
      <c r="J11241" s="201" t="str">
        <f t="shared" si="351"/>
        <v>9999</v>
      </c>
      <c r="K11241" s="228" t="s">
        <v>23203</v>
      </c>
      <c r="L11241" s="228" t="s">
        <v>23204</v>
      </c>
      <c r="M11241" s="229">
        <v>44806</v>
      </c>
      <c r="N11241" s="227" t="s">
        <v>23526</v>
      </c>
      <c r="O11241" s="243"/>
      <c r="P11241" s="227" t="s">
        <v>23527</v>
      </c>
      <c r="Q11241" s="243"/>
      <c r="S11241" s="354"/>
    </row>
    <row r="11242" spans="1:19" s="245" customFormat="1" ht="13.15" customHeight="1">
      <c r="A11242" s="245" t="str">
        <f t="shared" si="352"/>
        <v>3571176021629449509</v>
      </c>
      <c r="B11242" s="217" t="s">
        <v>19891</v>
      </c>
      <c r="C11242" s="227" t="s">
        <v>25748</v>
      </c>
      <c r="D11242" s="227" t="s">
        <v>3106</v>
      </c>
      <c r="E11242" s="227" t="s">
        <v>25751</v>
      </c>
      <c r="F11242" s="227" t="s">
        <v>3106</v>
      </c>
      <c r="G11242" s="227" t="s">
        <v>3106</v>
      </c>
      <c r="H11242" s="228" t="s">
        <v>23524</v>
      </c>
      <c r="I11242" s="228" t="s">
        <v>25750</v>
      </c>
      <c r="J11242" s="201" t="str">
        <f t="shared" si="351"/>
        <v>9999</v>
      </c>
      <c r="K11242" s="228" t="s">
        <v>23203</v>
      </c>
      <c r="L11242" s="228" t="s">
        <v>23204</v>
      </c>
      <c r="M11242" s="229">
        <v>44806</v>
      </c>
      <c r="N11242" s="227" t="s">
        <v>23526</v>
      </c>
      <c r="O11242" s="243"/>
      <c r="P11242" s="227" t="s">
        <v>23527</v>
      </c>
      <c r="Q11242" s="243"/>
      <c r="S11242" s="354"/>
    </row>
    <row r="11243" spans="1:19" s="245" customFormat="1" ht="13.15" customHeight="1">
      <c r="A11243" s="245" t="str">
        <f t="shared" si="352"/>
        <v>4167512011639162381</v>
      </c>
      <c r="B11243" s="217" t="s">
        <v>19891</v>
      </c>
      <c r="C11243" s="227" t="s">
        <v>25752</v>
      </c>
      <c r="D11243" s="227" t="s">
        <v>3106</v>
      </c>
      <c r="E11243" s="227" t="s">
        <v>25753</v>
      </c>
      <c r="F11243" s="227" t="s">
        <v>3106</v>
      </c>
      <c r="G11243" s="227" t="s">
        <v>3106</v>
      </c>
      <c r="H11243" s="228" t="s">
        <v>18778</v>
      </c>
      <c r="I11243" s="228" t="s">
        <v>25754</v>
      </c>
      <c r="J11243" s="201" t="str">
        <f t="shared" si="351"/>
        <v>9999</v>
      </c>
      <c r="K11243" s="228" t="s">
        <v>23203</v>
      </c>
      <c r="L11243" s="228" t="s">
        <v>23204</v>
      </c>
      <c r="M11243" s="229">
        <v>44806</v>
      </c>
      <c r="N11243" s="227" t="s">
        <v>18777</v>
      </c>
      <c r="O11243" s="243"/>
      <c r="P11243" s="227" t="s">
        <v>19920</v>
      </c>
      <c r="Q11243" s="243"/>
      <c r="S11243" s="354"/>
    </row>
    <row r="11244" spans="1:19" s="245" customFormat="1" ht="13.15" customHeight="1">
      <c r="A11244" s="245" t="str">
        <f t="shared" si="352"/>
        <v>3518151011639464803</v>
      </c>
      <c r="B11244" s="217" t="s">
        <v>19891</v>
      </c>
      <c r="C11244" s="227" t="s">
        <v>25755</v>
      </c>
      <c r="D11244" s="227" t="s">
        <v>3106</v>
      </c>
      <c r="E11244" s="227" t="s">
        <v>25756</v>
      </c>
      <c r="F11244" s="227" t="s">
        <v>3106</v>
      </c>
      <c r="G11244" s="227" t="s">
        <v>3106</v>
      </c>
      <c r="H11244" s="228" t="s">
        <v>19904</v>
      </c>
      <c r="I11244" s="228" t="s">
        <v>25757</v>
      </c>
      <c r="J11244" s="201" t="str">
        <f t="shared" si="351"/>
        <v>9999</v>
      </c>
      <c r="K11244" s="228" t="s">
        <v>23203</v>
      </c>
      <c r="L11244" s="228" t="s">
        <v>23204</v>
      </c>
      <c r="M11244" s="229">
        <v>44806</v>
      </c>
      <c r="N11244" s="227" t="s">
        <v>19903</v>
      </c>
      <c r="O11244" s="243"/>
      <c r="P11244" s="227" t="s">
        <v>20061</v>
      </c>
      <c r="Q11244" s="243"/>
      <c r="S11244" s="354"/>
    </row>
    <row r="11245" spans="1:19" s="245" customFormat="1" ht="13.15" customHeight="1">
      <c r="A11245" s="245" t="str">
        <f t="shared" si="352"/>
        <v>3762627011639516222</v>
      </c>
      <c r="B11245" s="217" t="s">
        <v>19891</v>
      </c>
      <c r="C11245" s="227" t="s">
        <v>25758</v>
      </c>
      <c r="D11245" s="227" t="s">
        <v>3106</v>
      </c>
      <c r="E11245" s="227" t="s">
        <v>25759</v>
      </c>
      <c r="F11245" s="227" t="s">
        <v>3106</v>
      </c>
      <c r="G11245" s="227" t="s">
        <v>3106</v>
      </c>
      <c r="H11245" s="228" t="s">
        <v>19904</v>
      </c>
      <c r="I11245" s="228" t="s">
        <v>25760</v>
      </c>
      <c r="J11245" s="201" t="str">
        <f t="shared" si="351"/>
        <v>9999</v>
      </c>
      <c r="K11245" s="228" t="s">
        <v>23203</v>
      </c>
      <c r="L11245" s="228" t="s">
        <v>23204</v>
      </c>
      <c r="M11245" s="229">
        <v>44806</v>
      </c>
      <c r="N11245" s="227" t="s">
        <v>19903</v>
      </c>
      <c r="O11245" s="243"/>
      <c r="P11245" s="227" t="s">
        <v>20061</v>
      </c>
      <c r="Q11245" s="243"/>
      <c r="S11245" s="354"/>
    </row>
    <row r="11246" spans="1:19" s="245" customFormat="1" ht="13.15" customHeight="1">
      <c r="A11246" s="245" t="str">
        <f t="shared" si="352"/>
        <v>3762627021639516222</v>
      </c>
      <c r="B11246" s="217" t="s">
        <v>19891</v>
      </c>
      <c r="C11246" s="227" t="s">
        <v>25758</v>
      </c>
      <c r="D11246" s="227" t="s">
        <v>3106</v>
      </c>
      <c r="E11246" s="227" t="s">
        <v>25761</v>
      </c>
      <c r="F11246" s="227" t="s">
        <v>3106</v>
      </c>
      <c r="G11246" s="227" t="s">
        <v>3106</v>
      </c>
      <c r="H11246" s="228" t="s">
        <v>19904</v>
      </c>
      <c r="I11246" s="228" t="s">
        <v>25760</v>
      </c>
      <c r="J11246" s="201" t="str">
        <f t="shared" si="351"/>
        <v>9999</v>
      </c>
      <c r="K11246" s="228" t="s">
        <v>23203</v>
      </c>
      <c r="L11246" s="228" t="s">
        <v>23204</v>
      </c>
      <c r="M11246" s="229">
        <v>44806</v>
      </c>
      <c r="N11246" s="227" t="s">
        <v>19903</v>
      </c>
      <c r="O11246" s="243"/>
      <c r="P11246" s="227" t="s">
        <v>20061</v>
      </c>
      <c r="Q11246" s="243"/>
      <c r="S11246" s="354"/>
    </row>
    <row r="11247" spans="1:19" s="245" customFormat="1" ht="13.15" customHeight="1">
      <c r="A11247" s="245" t="str">
        <f t="shared" si="352"/>
        <v>3595092011639538424</v>
      </c>
      <c r="B11247" s="217" t="s">
        <v>19891</v>
      </c>
      <c r="C11247" s="227" t="s">
        <v>25762</v>
      </c>
      <c r="D11247" s="227" t="s">
        <v>3106</v>
      </c>
      <c r="E11247" s="227" t="s">
        <v>25763</v>
      </c>
      <c r="F11247" s="227" t="s">
        <v>3106</v>
      </c>
      <c r="G11247" s="227" t="s">
        <v>3106</v>
      </c>
      <c r="H11247" s="228" t="s">
        <v>23524</v>
      </c>
      <c r="I11247" s="228" t="s">
        <v>25764</v>
      </c>
      <c r="J11247" s="201" t="str">
        <f t="shared" si="351"/>
        <v>9999</v>
      </c>
      <c r="K11247" s="228" t="s">
        <v>23203</v>
      </c>
      <c r="L11247" s="228" t="s">
        <v>23204</v>
      </c>
      <c r="M11247" s="229">
        <v>44806</v>
      </c>
      <c r="N11247" s="227" t="s">
        <v>23526</v>
      </c>
      <c r="O11247" s="243"/>
      <c r="P11247" s="227" t="s">
        <v>23527</v>
      </c>
      <c r="Q11247" s="243"/>
      <c r="S11247" s="354"/>
    </row>
    <row r="11248" spans="1:19" s="245" customFormat="1" ht="13.15" customHeight="1">
      <c r="A11248" s="245" t="str">
        <f t="shared" si="352"/>
        <v>3892358011639670466</v>
      </c>
      <c r="B11248" s="217" t="s">
        <v>19891</v>
      </c>
      <c r="C11248" s="227" t="s">
        <v>25765</v>
      </c>
      <c r="D11248" s="227" t="s">
        <v>3106</v>
      </c>
      <c r="E11248" s="227" t="s">
        <v>25766</v>
      </c>
      <c r="F11248" s="227" t="s">
        <v>3106</v>
      </c>
      <c r="G11248" s="227" t="s">
        <v>3106</v>
      </c>
      <c r="H11248" s="228" t="s">
        <v>19931</v>
      </c>
      <c r="I11248" s="228" t="s">
        <v>25767</v>
      </c>
      <c r="J11248" s="201" t="str">
        <f t="shared" si="351"/>
        <v>9999</v>
      </c>
      <c r="K11248" s="228" t="s">
        <v>23203</v>
      </c>
      <c r="L11248" s="228" t="s">
        <v>23204</v>
      </c>
      <c r="M11248" s="229">
        <v>44806</v>
      </c>
      <c r="N11248" s="227" t="s">
        <v>19930</v>
      </c>
      <c r="O11248" s="243"/>
      <c r="P11248" s="227" t="s">
        <v>19932</v>
      </c>
      <c r="Q11248" s="243"/>
      <c r="S11248" s="354"/>
    </row>
    <row r="11249" spans="1:19" s="245" customFormat="1" ht="13.15" customHeight="1">
      <c r="A11249" s="245" t="str">
        <f t="shared" si="352"/>
        <v>3876922011639678030</v>
      </c>
      <c r="B11249" s="217" t="s">
        <v>19891</v>
      </c>
      <c r="C11249" s="227" t="s">
        <v>25768</v>
      </c>
      <c r="D11249" s="227" t="s">
        <v>3106</v>
      </c>
      <c r="E11249" s="227" t="s">
        <v>25769</v>
      </c>
      <c r="F11249" s="227" t="s">
        <v>3106</v>
      </c>
      <c r="G11249" s="227" t="s">
        <v>3106</v>
      </c>
      <c r="H11249" s="228" t="s">
        <v>19911</v>
      </c>
      <c r="I11249" s="228" t="s">
        <v>25770</v>
      </c>
      <c r="J11249" s="201" t="str">
        <f t="shared" si="351"/>
        <v>9999</v>
      </c>
      <c r="K11249" s="228" t="s">
        <v>23203</v>
      </c>
      <c r="L11249" s="228" t="s">
        <v>23204</v>
      </c>
      <c r="M11249" s="229">
        <v>44806</v>
      </c>
      <c r="N11249" s="227" t="s">
        <v>19910</v>
      </c>
      <c r="O11249" s="243"/>
      <c r="P11249" s="227" t="s">
        <v>19912</v>
      </c>
      <c r="Q11249" s="243"/>
      <c r="S11249" s="354"/>
    </row>
    <row r="11250" spans="1:19" s="245" customFormat="1" ht="13.15" customHeight="1">
      <c r="A11250" s="245" t="str">
        <f t="shared" si="352"/>
        <v>3876922021639678030</v>
      </c>
      <c r="B11250" s="217" t="s">
        <v>19891</v>
      </c>
      <c r="C11250" s="227" t="s">
        <v>25768</v>
      </c>
      <c r="D11250" s="227" t="s">
        <v>3106</v>
      </c>
      <c r="E11250" s="227" t="s">
        <v>25771</v>
      </c>
      <c r="F11250" s="227" t="s">
        <v>3106</v>
      </c>
      <c r="G11250" s="227" t="s">
        <v>3106</v>
      </c>
      <c r="H11250" s="228" t="s">
        <v>19970</v>
      </c>
      <c r="I11250" s="228" t="s">
        <v>51</v>
      </c>
      <c r="J11250" s="201" t="str">
        <f t="shared" si="351"/>
        <v>9999</v>
      </c>
      <c r="K11250" s="228" t="s">
        <v>23203</v>
      </c>
      <c r="L11250" s="228" t="s">
        <v>23204</v>
      </c>
      <c r="M11250" s="229">
        <v>44806</v>
      </c>
      <c r="N11250" s="227" t="s">
        <v>19969</v>
      </c>
      <c r="O11250" s="243"/>
      <c r="P11250" s="227" t="s">
        <v>19971</v>
      </c>
      <c r="Q11250" s="243"/>
      <c r="S11250" s="354"/>
    </row>
    <row r="11251" spans="1:19" s="245" customFormat="1" ht="13.15" customHeight="1">
      <c r="A11251" s="245" t="str">
        <f t="shared" si="352"/>
        <v>1378721101649267295</v>
      </c>
      <c r="B11251" s="217" t="s">
        <v>19891</v>
      </c>
      <c r="C11251" s="227" t="s">
        <v>25772</v>
      </c>
      <c r="D11251" s="227" t="s">
        <v>3106</v>
      </c>
      <c r="E11251" s="227" t="s">
        <v>25773</v>
      </c>
      <c r="F11251" s="227" t="s">
        <v>3106</v>
      </c>
      <c r="G11251" s="227" t="s">
        <v>3106</v>
      </c>
      <c r="H11251" s="228" t="s">
        <v>19904</v>
      </c>
      <c r="I11251" s="228" t="s">
        <v>25774</v>
      </c>
      <c r="J11251" s="201" t="str">
        <f t="shared" si="351"/>
        <v>9999</v>
      </c>
      <c r="K11251" s="228" t="s">
        <v>23203</v>
      </c>
      <c r="L11251" s="228" t="s">
        <v>23204</v>
      </c>
      <c r="M11251" s="229">
        <v>44806</v>
      </c>
      <c r="N11251" s="227" t="s">
        <v>19903</v>
      </c>
      <c r="O11251" s="243"/>
      <c r="P11251" s="227" t="s">
        <v>23760</v>
      </c>
      <c r="Q11251" s="243"/>
      <c r="S11251" s="354"/>
    </row>
    <row r="11252" spans="1:19" s="245" customFormat="1" ht="13.15" customHeight="1">
      <c r="A11252" s="245" t="str">
        <f t="shared" si="352"/>
        <v>1378721131649267295</v>
      </c>
      <c r="B11252" s="217" t="s">
        <v>19891</v>
      </c>
      <c r="C11252" s="227" t="s">
        <v>25772</v>
      </c>
      <c r="D11252" s="227" t="s">
        <v>3106</v>
      </c>
      <c r="E11252" s="227" t="s">
        <v>25775</v>
      </c>
      <c r="F11252" s="227" t="s">
        <v>3106</v>
      </c>
      <c r="G11252" s="227" t="s">
        <v>3106</v>
      </c>
      <c r="H11252" s="228" t="s">
        <v>19904</v>
      </c>
      <c r="I11252" s="228" t="s">
        <v>25774</v>
      </c>
      <c r="J11252" s="201" t="str">
        <f t="shared" si="351"/>
        <v>9999</v>
      </c>
      <c r="K11252" s="228" t="s">
        <v>23203</v>
      </c>
      <c r="L11252" s="228" t="s">
        <v>23204</v>
      </c>
      <c r="M11252" s="229">
        <v>44806</v>
      </c>
      <c r="N11252" s="227" t="s">
        <v>19903</v>
      </c>
      <c r="O11252" s="243"/>
      <c r="P11252" s="227" t="s">
        <v>19975</v>
      </c>
      <c r="Q11252" s="243"/>
      <c r="S11252" s="354"/>
    </row>
    <row r="11253" spans="1:19" s="245" customFormat="1" ht="13.15" customHeight="1">
      <c r="A11253" s="245" t="str">
        <f t="shared" si="352"/>
        <v>1378721141649267295</v>
      </c>
      <c r="B11253" s="217" t="s">
        <v>19891</v>
      </c>
      <c r="C11253" s="227" t="s">
        <v>25772</v>
      </c>
      <c r="D11253" s="227" t="s">
        <v>3106</v>
      </c>
      <c r="E11253" s="227" t="s">
        <v>25776</v>
      </c>
      <c r="F11253" s="227" t="s">
        <v>3106</v>
      </c>
      <c r="G11253" s="227" t="s">
        <v>3106</v>
      </c>
      <c r="H11253" s="228" t="s">
        <v>19904</v>
      </c>
      <c r="I11253" s="228" t="s">
        <v>25774</v>
      </c>
      <c r="J11253" s="201" t="str">
        <f t="shared" si="351"/>
        <v>9999</v>
      </c>
      <c r="K11253" s="228" t="s">
        <v>23203</v>
      </c>
      <c r="L11253" s="228" t="s">
        <v>23204</v>
      </c>
      <c r="M11253" s="229">
        <v>44806</v>
      </c>
      <c r="N11253" s="227" t="s">
        <v>19903</v>
      </c>
      <c r="O11253" s="243"/>
      <c r="P11253" s="227" t="s">
        <v>23760</v>
      </c>
      <c r="Q11253" s="243"/>
      <c r="S11253" s="354"/>
    </row>
    <row r="11254" spans="1:19" s="245" customFormat="1" ht="13.15" customHeight="1">
      <c r="A11254" s="245" t="str">
        <f t="shared" si="352"/>
        <v>1378721151649267295</v>
      </c>
      <c r="B11254" s="217" t="s">
        <v>19891</v>
      </c>
      <c r="C11254" s="227" t="s">
        <v>25772</v>
      </c>
      <c r="D11254" s="227" t="s">
        <v>3106</v>
      </c>
      <c r="E11254" s="227" t="s">
        <v>25777</v>
      </c>
      <c r="F11254" s="227" t="s">
        <v>3106</v>
      </c>
      <c r="G11254" s="227" t="s">
        <v>3106</v>
      </c>
      <c r="H11254" s="228" t="s">
        <v>19904</v>
      </c>
      <c r="I11254" s="228" t="s">
        <v>25774</v>
      </c>
      <c r="J11254" s="201" t="str">
        <f t="shared" si="351"/>
        <v>9999</v>
      </c>
      <c r="K11254" s="228" t="s">
        <v>23203</v>
      </c>
      <c r="L11254" s="228" t="s">
        <v>23204</v>
      </c>
      <c r="M11254" s="229">
        <v>44806</v>
      </c>
      <c r="N11254" s="227" t="s">
        <v>19903</v>
      </c>
      <c r="O11254" s="243"/>
      <c r="P11254" s="227" t="s">
        <v>19975</v>
      </c>
      <c r="Q11254" s="243"/>
      <c r="S11254" s="354"/>
    </row>
    <row r="11255" spans="1:19" s="245" customFormat="1" ht="13.15" customHeight="1">
      <c r="A11255" s="245" t="str">
        <f t="shared" si="352"/>
        <v>1378721161649267295</v>
      </c>
      <c r="B11255" s="217" t="s">
        <v>19891</v>
      </c>
      <c r="C11255" s="227" t="s">
        <v>25772</v>
      </c>
      <c r="D11255" s="227" t="s">
        <v>3106</v>
      </c>
      <c r="E11255" s="227" t="s">
        <v>25778</v>
      </c>
      <c r="F11255" s="227" t="s">
        <v>3106</v>
      </c>
      <c r="G11255" s="227" t="s">
        <v>3106</v>
      </c>
      <c r="H11255" s="228" t="s">
        <v>19904</v>
      </c>
      <c r="I11255" s="228" t="s">
        <v>25774</v>
      </c>
      <c r="J11255" s="201" t="str">
        <f t="shared" si="351"/>
        <v>9999</v>
      </c>
      <c r="K11255" s="228" t="s">
        <v>23203</v>
      </c>
      <c r="L11255" s="228" t="s">
        <v>23204</v>
      </c>
      <c r="M11255" s="229">
        <v>44806</v>
      </c>
      <c r="N11255" s="227" t="s">
        <v>19903</v>
      </c>
      <c r="O11255" s="243"/>
      <c r="P11255" s="227" t="s">
        <v>19975</v>
      </c>
      <c r="Q11255" s="243"/>
      <c r="S11255" s="354"/>
    </row>
    <row r="11256" spans="1:19" s="245" customFormat="1" ht="13.15" customHeight="1">
      <c r="A11256" s="245" t="str">
        <f t="shared" si="352"/>
        <v>1378721171649267295</v>
      </c>
      <c r="B11256" s="217" t="s">
        <v>19891</v>
      </c>
      <c r="C11256" s="227" t="s">
        <v>25772</v>
      </c>
      <c r="D11256" s="227" t="s">
        <v>3106</v>
      </c>
      <c r="E11256" s="227" t="s">
        <v>25779</v>
      </c>
      <c r="F11256" s="227" t="s">
        <v>3106</v>
      </c>
      <c r="G11256" s="227" t="s">
        <v>3106</v>
      </c>
      <c r="H11256" s="228" t="s">
        <v>19904</v>
      </c>
      <c r="I11256" s="228" t="s">
        <v>25774</v>
      </c>
      <c r="J11256" s="201" t="str">
        <f t="shared" si="351"/>
        <v>9999</v>
      </c>
      <c r="K11256" s="228" t="s">
        <v>23203</v>
      </c>
      <c r="L11256" s="228" t="s">
        <v>23204</v>
      </c>
      <c r="M11256" s="229">
        <v>44806</v>
      </c>
      <c r="N11256" s="227" t="s">
        <v>19903</v>
      </c>
      <c r="O11256" s="243"/>
      <c r="P11256" s="227" t="s">
        <v>19975</v>
      </c>
      <c r="Q11256" s="243"/>
      <c r="S11256" s="354"/>
    </row>
    <row r="11257" spans="1:19" s="245" customFormat="1" ht="13.15" customHeight="1">
      <c r="A11257" s="245" t="str">
        <f t="shared" si="352"/>
        <v>1378721181649267295</v>
      </c>
      <c r="B11257" s="217" t="s">
        <v>19891</v>
      </c>
      <c r="C11257" s="227" t="s">
        <v>25772</v>
      </c>
      <c r="D11257" s="227" t="s">
        <v>3106</v>
      </c>
      <c r="E11257" s="227" t="s">
        <v>25780</v>
      </c>
      <c r="F11257" s="227" t="s">
        <v>3106</v>
      </c>
      <c r="G11257" s="227" t="s">
        <v>3106</v>
      </c>
      <c r="H11257" s="228" t="s">
        <v>19904</v>
      </c>
      <c r="I11257" s="228" t="s">
        <v>25774</v>
      </c>
      <c r="J11257" s="201" t="str">
        <f t="shared" si="351"/>
        <v>9999</v>
      </c>
      <c r="K11257" s="228" t="s">
        <v>23203</v>
      </c>
      <c r="L11257" s="228" t="s">
        <v>23204</v>
      </c>
      <c r="M11257" s="229">
        <v>44806</v>
      </c>
      <c r="N11257" s="227" t="s">
        <v>19903</v>
      </c>
      <c r="O11257" s="243"/>
      <c r="P11257" s="227" t="s">
        <v>19975</v>
      </c>
      <c r="Q11257" s="243"/>
      <c r="S11257" s="354"/>
    </row>
    <row r="11258" spans="1:19" s="245" customFormat="1" ht="13.15" customHeight="1">
      <c r="A11258" s="245" t="str">
        <f t="shared" si="352"/>
        <v>1378721191649267295</v>
      </c>
      <c r="B11258" s="217" t="s">
        <v>19891</v>
      </c>
      <c r="C11258" s="227" t="s">
        <v>25772</v>
      </c>
      <c r="D11258" s="227" t="s">
        <v>3106</v>
      </c>
      <c r="E11258" s="227" t="s">
        <v>25781</v>
      </c>
      <c r="F11258" s="227" t="s">
        <v>3106</v>
      </c>
      <c r="G11258" s="227" t="s">
        <v>3106</v>
      </c>
      <c r="H11258" s="228" t="s">
        <v>19904</v>
      </c>
      <c r="I11258" s="228" t="s">
        <v>25774</v>
      </c>
      <c r="J11258" s="201" t="str">
        <f t="shared" si="351"/>
        <v>9999</v>
      </c>
      <c r="K11258" s="228" t="s">
        <v>23203</v>
      </c>
      <c r="L11258" s="228" t="s">
        <v>23204</v>
      </c>
      <c r="M11258" s="229">
        <v>44806</v>
      </c>
      <c r="N11258" s="227" t="s">
        <v>19903</v>
      </c>
      <c r="O11258" s="243"/>
      <c r="P11258" s="227" t="s">
        <v>19975</v>
      </c>
      <c r="Q11258" s="243"/>
      <c r="S11258" s="354"/>
    </row>
    <row r="11259" spans="1:19" s="245" customFormat="1" ht="13.15" customHeight="1">
      <c r="A11259" s="245" t="str">
        <f t="shared" si="352"/>
        <v>1378721201649267295</v>
      </c>
      <c r="B11259" s="217" t="s">
        <v>19891</v>
      </c>
      <c r="C11259" s="227" t="s">
        <v>25772</v>
      </c>
      <c r="D11259" s="227" t="s">
        <v>3106</v>
      </c>
      <c r="E11259" s="227" t="s">
        <v>25782</v>
      </c>
      <c r="F11259" s="227" t="s">
        <v>3106</v>
      </c>
      <c r="G11259" s="227" t="s">
        <v>3106</v>
      </c>
      <c r="H11259" s="228" t="s">
        <v>19904</v>
      </c>
      <c r="I11259" s="228" t="s">
        <v>25774</v>
      </c>
      <c r="J11259" s="201" t="str">
        <f t="shared" si="351"/>
        <v>9999</v>
      </c>
      <c r="K11259" s="228" t="s">
        <v>23203</v>
      </c>
      <c r="L11259" s="228" t="s">
        <v>23204</v>
      </c>
      <c r="M11259" s="229">
        <v>44806</v>
      </c>
      <c r="N11259" s="227" t="s">
        <v>19903</v>
      </c>
      <c r="O11259" s="243"/>
      <c r="P11259" s="227" t="s">
        <v>19975</v>
      </c>
      <c r="Q11259" s="243"/>
      <c r="S11259" s="354"/>
    </row>
    <row r="11260" spans="1:19" s="245" customFormat="1" ht="13.15" customHeight="1">
      <c r="A11260" s="245" t="str">
        <f t="shared" si="352"/>
        <v>1378721211649267295</v>
      </c>
      <c r="B11260" s="217" t="s">
        <v>19891</v>
      </c>
      <c r="C11260" s="227" t="s">
        <v>25772</v>
      </c>
      <c r="D11260" s="227" t="s">
        <v>3106</v>
      </c>
      <c r="E11260" s="227" t="s">
        <v>25783</v>
      </c>
      <c r="F11260" s="227" t="s">
        <v>3106</v>
      </c>
      <c r="G11260" s="227" t="s">
        <v>3106</v>
      </c>
      <c r="H11260" s="228" t="s">
        <v>19904</v>
      </c>
      <c r="I11260" s="228" t="s">
        <v>25774</v>
      </c>
      <c r="J11260" s="201" t="str">
        <f t="shared" si="351"/>
        <v>9999</v>
      </c>
      <c r="K11260" s="228" t="s">
        <v>23203</v>
      </c>
      <c r="L11260" s="228" t="s">
        <v>23204</v>
      </c>
      <c r="M11260" s="229">
        <v>44806</v>
      </c>
      <c r="N11260" s="227" t="s">
        <v>19903</v>
      </c>
      <c r="O11260" s="243"/>
      <c r="P11260" s="227" t="s">
        <v>19975</v>
      </c>
      <c r="Q11260" s="243"/>
      <c r="S11260" s="354"/>
    </row>
    <row r="11261" spans="1:19" s="245" customFormat="1" ht="13.15" customHeight="1">
      <c r="A11261" s="245" t="str">
        <f t="shared" si="352"/>
        <v>1378721221649267295</v>
      </c>
      <c r="B11261" s="217" t="s">
        <v>19891</v>
      </c>
      <c r="C11261" s="227" t="s">
        <v>25772</v>
      </c>
      <c r="D11261" s="227" t="s">
        <v>3106</v>
      </c>
      <c r="E11261" s="227" t="s">
        <v>25784</v>
      </c>
      <c r="F11261" s="227" t="s">
        <v>3106</v>
      </c>
      <c r="G11261" s="227" t="s">
        <v>3106</v>
      </c>
      <c r="H11261" s="228" t="s">
        <v>19904</v>
      </c>
      <c r="I11261" s="228" t="s">
        <v>25774</v>
      </c>
      <c r="J11261" s="201" t="str">
        <f t="shared" si="351"/>
        <v>9999</v>
      </c>
      <c r="K11261" s="228" t="s">
        <v>23203</v>
      </c>
      <c r="L11261" s="228" t="s">
        <v>23204</v>
      </c>
      <c r="M11261" s="229">
        <v>44806</v>
      </c>
      <c r="N11261" s="227" t="s">
        <v>19903</v>
      </c>
      <c r="O11261" s="243"/>
      <c r="P11261" s="227" t="s">
        <v>19975</v>
      </c>
      <c r="Q11261" s="243"/>
      <c r="S11261" s="354"/>
    </row>
    <row r="11262" spans="1:19" s="245" customFormat="1" ht="13.15" customHeight="1">
      <c r="A11262" s="245" t="str">
        <f t="shared" si="352"/>
        <v>1683393011649278276</v>
      </c>
      <c r="B11262" s="217" t="s">
        <v>19891</v>
      </c>
      <c r="C11262" s="227" t="s">
        <v>25785</v>
      </c>
      <c r="D11262" s="227" t="s">
        <v>3106</v>
      </c>
      <c r="E11262" s="227" t="s">
        <v>25786</v>
      </c>
      <c r="F11262" s="227" t="s">
        <v>3106</v>
      </c>
      <c r="G11262" s="227" t="s">
        <v>3106</v>
      </c>
      <c r="H11262" s="228" t="s">
        <v>19904</v>
      </c>
      <c r="I11262" s="228" t="s">
        <v>25787</v>
      </c>
      <c r="J11262" s="201" t="str">
        <f t="shared" si="351"/>
        <v>9999</v>
      </c>
      <c r="K11262" s="228" t="s">
        <v>23203</v>
      </c>
      <c r="L11262" s="228" t="s">
        <v>23204</v>
      </c>
      <c r="M11262" s="229">
        <v>44806</v>
      </c>
      <c r="N11262" s="227" t="s">
        <v>19903</v>
      </c>
      <c r="O11262" s="243"/>
      <c r="P11262" s="227" t="s">
        <v>19975</v>
      </c>
      <c r="Q11262" s="243"/>
      <c r="S11262" s="354"/>
    </row>
    <row r="11263" spans="1:19" s="245" customFormat="1" ht="13.15" customHeight="1">
      <c r="A11263" s="245" t="str">
        <f t="shared" si="352"/>
        <v>1973315011649466244</v>
      </c>
      <c r="B11263" s="217" t="s">
        <v>19891</v>
      </c>
      <c r="C11263" s="227" t="s">
        <v>25788</v>
      </c>
      <c r="D11263" s="227" t="s">
        <v>3106</v>
      </c>
      <c r="E11263" s="227" t="s">
        <v>25789</v>
      </c>
      <c r="F11263" s="227" t="s">
        <v>3106</v>
      </c>
      <c r="G11263" s="227" t="s">
        <v>3106</v>
      </c>
      <c r="H11263" s="228" t="s">
        <v>19904</v>
      </c>
      <c r="I11263" s="228" t="s">
        <v>25790</v>
      </c>
      <c r="J11263" s="201" t="str">
        <f t="shared" si="351"/>
        <v>9999</v>
      </c>
      <c r="K11263" s="228" t="s">
        <v>23203</v>
      </c>
      <c r="L11263" s="228" t="s">
        <v>23204</v>
      </c>
      <c r="M11263" s="229">
        <v>44806</v>
      </c>
      <c r="N11263" s="227" t="s">
        <v>19903</v>
      </c>
      <c r="O11263" s="243"/>
      <c r="P11263" s="227" t="s">
        <v>19905</v>
      </c>
      <c r="Q11263" s="243"/>
      <c r="S11263" s="354"/>
    </row>
    <row r="11264" spans="1:19" s="245" customFormat="1" ht="13.15" customHeight="1">
      <c r="A11264" s="245" t="str">
        <f t="shared" si="352"/>
        <v>1973315021649466244</v>
      </c>
      <c r="B11264" s="217" t="s">
        <v>19891</v>
      </c>
      <c r="C11264" s="227" t="s">
        <v>25788</v>
      </c>
      <c r="D11264" s="227" t="s">
        <v>3106</v>
      </c>
      <c r="E11264" s="227" t="s">
        <v>25791</v>
      </c>
      <c r="F11264" s="227" t="s">
        <v>3106</v>
      </c>
      <c r="G11264" s="227" t="s">
        <v>3106</v>
      </c>
      <c r="H11264" s="228" t="s">
        <v>19904</v>
      </c>
      <c r="I11264" s="228" t="s">
        <v>25790</v>
      </c>
      <c r="J11264" s="201" t="str">
        <f t="shared" si="351"/>
        <v>9999</v>
      </c>
      <c r="K11264" s="228" t="s">
        <v>23203</v>
      </c>
      <c r="L11264" s="228" t="s">
        <v>23204</v>
      </c>
      <c r="M11264" s="229">
        <v>44806</v>
      </c>
      <c r="N11264" s="227" t="s">
        <v>19903</v>
      </c>
      <c r="O11264" s="243"/>
      <c r="P11264" s="227" t="s">
        <v>19905</v>
      </c>
      <c r="Q11264" s="243"/>
      <c r="S11264" s="354"/>
    </row>
    <row r="11265" spans="1:19" s="245" customFormat="1" ht="13.15" customHeight="1">
      <c r="A11265" s="245" t="str">
        <f t="shared" si="352"/>
        <v>2027724011649466459</v>
      </c>
      <c r="B11265" s="217" t="s">
        <v>19891</v>
      </c>
      <c r="C11265" s="227" t="s">
        <v>25792</v>
      </c>
      <c r="D11265" s="227" t="s">
        <v>3106</v>
      </c>
      <c r="E11265" s="227" t="s">
        <v>25793</v>
      </c>
      <c r="F11265" s="227" t="s">
        <v>3106</v>
      </c>
      <c r="G11265" s="227" t="s">
        <v>3106</v>
      </c>
      <c r="H11265" s="228" t="s">
        <v>23501</v>
      </c>
      <c r="I11265" s="228" t="s">
        <v>25794</v>
      </c>
      <c r="J11265" s="201" t="str">
        <f t="shared" si="351"/>
        <v>9999</v>
      </c>
      <c r="K11265" s="228" t="s">
        <v>23203</v>
      </c>
      <c r="L11265" s="228" t="s">
        <v>23204</v>
      </c>
      <c r="M11265" s="229">
        <v>44806</v>
      </c>
      <c r="N11265" s="227" t="s">
        <v>20211</v>
      </c>
      <c r="O11265" s="243"/>
      <c r="P11265" s="227" t="s">
        <v>19975</v>
      </c>
      <c r="Q11265" s="243"/>
      <c r="S11265" s="354"/>
    </row>
    <row r="11266" spans="1:19" s="245" customFormat="1" ht="13.15" customHeight="1">
      <c r="A11266" s="245" t="str">
        <f t="shared" si="352"/>
        <v>2027724021649466459</v>
      </c>
      <c r="B11266" s="217" t="s">
        <v>19891</v>
      </c>
      <c r="C11266" s="227" t="s">
        <v>25792</v>
      </c>
      <c r="D11266" s="227" t="s">
        <v>3106</v>
      </c>
      <c r="E11266" s="227" t="s">
        <v>25795</v>
      </c>
      <c r="F11266" s="227" t="s">
        <v>3106</v>
      </c>
      <c r="G11266" s="227" t="s">
        <v>3106</v>
      </c>
      <c r="H11266" s="228" t="s">
        <v>23501</v>
      </c>
      <c r="I11266" s="228" t="s">
        <v>25794</v>
      </c>
      <c r="J11266" s="201" t="str">
        <f t="shared" si="351"/>
        <v>9999</v>
      </c>
      <c r="K11266" s="228" t="s">
        <v>23203</v>
      </c>
      <c r="L11266" s="228" t="s">
        <v>23204</v>
      </c>
      <c r="M11266" s="229">
        <v>44806</v>
      </c>
      <c r="N11266" s="227" t="s">
        <v>20211</v>
      </c>
      <c r="O11266" s="243"/>
      <c r="P11266" s="227" t="s">
        <v>19975</v>
      </c>
      <c r="Q11266" s="243"/>
      <c r="S11266" s="354"/>
    </row>
    <row r="11267" spans="1:19" s="245" customFormat="1" ht="13.15" customHeight="1">
      <c r="A11267" s="245" t="str">
        <f t="shared" si="352"/>
        <v>2027724031649466459</v>
      </c>
      <c r="B11267" s="217" t="s">
        <v>19891</v>
      </c>
      <c r="C11267" s="227" t="s">
        <v>25792</v>
      </c>
      <c r="D11267" s="227" t="s">
        <v>3106</v>
      </c>
      <c r="E11267" s="227" t="s">
        <v>25796</v>
      </c>
      <c r="F11267" s="227" t="s">
        <v>3106</v>
      </c>
      <c r="G11267" s="227" t="s">
        <v>3106</v>
      </c>
      <c r="H11267" s="228" t="s">
        <v>23501</v>
      </c>
      <c r="I11267" s="228" t="s">
        <v>25794</v>
      </c>
      <c r="J11267" s="201" t="str">
        <f t="shared" ref="J11267:J11330" si="353">B11267</f>
        <v>9999</v>
      </c>
      <c r="K11267" s="228" t="s">
        <v>23203</v>
      </c>
      <c r="L11267" s="228" t="s">
        <v>23204</v>
      </c>
      <c r="M11267" s="229">
        <v>44806</v>
      </c>
      <c r="N11267" s="227" t="s">
        <v>20211</v>
      </c>
      <c r="O11267" s="243"/>
      <c r="P11267" s="227" t="s">
        <v>19975</v>
      </c>
      <c r="Q11267" s="243"/>
      <c r="S11267" s="354"/>
    </row>
    <row r="11268" spans="1:19" s="245" customFormat="1" ht="13.15" customHeight="1">
      <c r="A11268" s="245" t="str">
        <f t="shared" si="352"/>
        <v>2027724041649466459</v>
      </c>
      <c r="B11268" s="217" t="s">
        <v>19891</v>
      </c>
      <c r="C11268" s="227" t="s">
        <v>25792</v>
      </c>
      <c r="D11268" s="227" t="s">
        <v>3106</v>
      </c>
      <c r="E11268" s="227" t="s">
        <v>25797</v>
      </c>
      <c r="F11268" s="227" t="s">
        <v>3106</v>
      </c>
      <c r="G11268" s="227" t="s">
        <v>3106</v>
      </c>
      <c r="H11268" s="228" t="s">
        <v>23501</v>
      </c>
      <c r="I11268" s="228" t="s">
        <v>25794</v>
      </c>
      <c r="J11268" s="201" t="str">
        <f t="shared" si="353"/>
        <v>9999</v>
      </c>
      <c r="K11268" s="228" t="s">
        <v>23203</v>
      </c>
      <c r="L11268" s="228" t="s">
        <v>23204</v>
      </c>
      <c r="M11268" s="229">
        <v>44806</v>
      </c>
      <c r="N11268" s="227" t="s">
        <v>20211</v>
      </c>
      <c r="O11268" s="243"/>
      <c r="P11268" s="227" t="s">
        <v>19975</v>
      </c>
      <c r="Q11268" s="243"/>
      <c r="S11268" s="354"/>
    </row>
    <row r="11269" spans="1:19" s="245" customFormat="1" ht="13.15" customHeight="1">
      <c r="A11269" s="245" t="str">
        <f t="shared" si="352"/>
        <v>3395303011649533969</v>
      </c>
      <c r="B11269" s="217" t="s">
        <v>19891</v>
      </c>
      <c r="C11269" s="227" t="s">
        <v>25798</v>
      </c>
      <c r="D11269" s="227" t="s">
        <v>3106</v>
      </c>
      <c r="E11269" s="227" t="s">
        <v>25799</v>
      </c>
      <c r="F11269" s="227" t="s">
        <v>3106</v>
      </c>
      <c r="G11269" s="227" t="s">
        <v>3106</v>
      </c>
      <c r="H11269" s="228" t="s">
        <v>19904</v>
      </c>
      <c r="I11269" s="228" t="s">
        <v>25800</v>
      </c>
      <c r="J11269" s="201" t="str">
        <f t="shared" si="353"/>
        <v>9999</v>
      </c>
      <c r="K11269" s="228" t="s">
        <v>23203</v>
      </c>
      <c r="L11269" s="228" t="s">
        <v>23204</v>
      </c>
      <c r="M11269" s="229">
        <v>44806</v>
      </c>
      <c r="N11269" s="227" t="s">
        <v>19903</v>
      </c>
      <c r="O11269" s="243"/>
      <c r="P11269" s="227" t="s">
        <v>19975</v>
      </c>
      <c r="Q11269" s="243"/>
      <c r="S11269" s="354"/>
    </row>
    <row r="11270" spans="1:19" s="245" customFormat="1" ht="13.15" customHeight="1">
      <c r="A11270" s="245" t="str">
        <f t="shared" si="352"/>
        <v>3395303021649533969</v>
      </c>
      <c r="B11270" s="217" t="s">
        <v>19891</v>
      </c>
      <c r="C11270" s="227" t="s">
        <v>25798</v>
      </c>
      <c r="D11270" s="227" t="s">
        <v>3106</v>
      </c>
      <c r="E11270" s="227" t="s">
        <v>25801</v>
      </c>
      <c r="F11270" s="227" t="s">
        <v>3106</v>
      </c>
      <c r="G11270" s="227" t="s">
        <v>3106</v>
      </c>
      <c r="H11270" s="228" t="s">
        <v>19904</v>
      </c>
      <c r="I11270" s="228" t="s">
        <v>25800</v>
      </c>
      <c r="J11270" s="201" t="str">
        <f t="shared" si="353"/>
        <v>9999</v>
      </c>
      <c r="K11270" s="228" t="s">
        <v>23203</v>
      </c>
      <c r="L11270" s="228" t="s">
        <v>23204</v>
      </c>
      <c r="M11270" s="229">
        <v>44806</v>
      </c>
      <c r="N11270" s="227" t="s">
        <v>19903</v>
      </c>
      <c r="O11270" s="243"/>
      <c r="P11270" s="227" t="s">
        <v>19975</v>
      </c>
      <c r="Q11270" s="243"/>
      <c r="S11270" s="354"/>
    </row>
    <row r="11271" spans="1:19" s="245" customFormat="1" ht="13.15" customHeight="1">
      <c r="A11271" s="245" t="str">
        <f t="shared" si="352"/>
        <v>3395303031649533969</v>
      </c>
      <c r="B11271" s="217" t="s">
        <v>19891</v>
      </c>
      <c r="C11271" s="227" t="s">
        <v>25798</v>
      </c>
      <c r="D11271" s="227" t="s">
        <v>3106</v>
      </c>
      <c r="E11271" s="227" t="s">
        <v>25802</v>
      </c>
      <c r="F11271" s="227" t="s">
        <v>3106</v>
      </c>
      <c r="G11271" s="227" t="s">
        <v>3106</v>
      </c>
      <c r="H11271" s="228" t="s">
        <v>19904</v>
      </c>
      <c r="I11271" s="228" t="s">
        <v>25800</v>
      </c>
      <c r="J11271" s="201" t="str">
        <f t="shared" si="353"/>
        <v>9999</v>
      </c>
      <c r="K11271" s="228" t="s">
        <v>23203</v>
      </c>
      <c r="L11271" s="228" t="s">
        <v>23204</v>
      </c>
      <c r="M11271" s="229">
        <v>44806</v>
      </c>
      <c r="N11271" s="227" t="s">
        <v>19903</v>
      </c>
      <c r="O11271" s="243"/>
      <c r="P11271" s="227" t="s">
        <v>19975</v>
      </c>
      <c r="Q11271" s="243"/>
      <c r="S11271" s="354"/>
    </row>
    <row r="11272" spans="1:19" s="245" customFormat="1" ht="13.15" customHeight="1">
      <c r="A11272" s="245" t="str">
        <f t="shared" si="352"/>
        <v>3395303041649533969</v>
      </c>
      <c r="B11272" s="217" t="s">
        <v>19891</v>
      </c>
      <c r="C11272" s="227" t="s">
        <v>25798</v>
      </c>
      <c r="D11272" s="227" t="s">
        <v>3106</v>
      </c>
      <c r="E11272" s="227" t="s">
        <v>25803</v>
      </c>
      <c r="F11272" s="227" t="s">
        <v>3106</v>
      </c>
      <c r="G11272" s="227" t="s">
        <v>3106</v>
      </c>
      <c r="H11272" s="228" t="s">
        <v>19904</v>
      </c>
      <c r="I11272" s="228" t="s">
        <v>25800</v>
      </c>
      <c r="J11272" s="201" t="str">
        <f t="shared" si="353"/>
        <v>9999</v>
      </c>
      <c r="K11272" s="228" t="s">
        <v>23203</v>
      </c>
      <c r="L11272" s="228" t="s">
        <v>23204</v>
      </c>
      <c r="M11272" s="229">
        <v>44806</v>
      </c>
      <c r="N11272" s="227" t="s">
        <v>19903</v>
      </c>
      <c r="O11272" s="243"/>
      <c r="P11272" s="227" t="s">
        <v>19975</v>
      </c>
      <c r="Q11272" s="243"/>
      <c r="S11272" s="354"/>
    </row>
    <row r="11273" spans="1:19" s="245" customFormat="1" ht="13.15" customHeight="1">
      <c r="A11273" s="245" t="str">
        <f t="shared" si="352"/>
        <v>3358046011649563602</v>
      </c>
      <c r="B11273" s="217" t="s">
        <v>19891</v>
      </c>
      <c r="C11273" s="227" t="s">
        <v>25804</v>
      </c>
      <c r="D11273" s="227" t="s">
        <v>3106</v>
      </c>
      <c r="E11273" s="227" t="s">
        <v>25805</v>
      </c>
      <c r="F11273" s="227" t="s">
        <v>3106</v>
      </c>
      <c r="G11273" s="227" t="s">
        <v>3106</v>
      </c>
      <c r="H11273" s="228" t="s">
        <v>19904</v>
      </c>
      <c r="I11273" s="228" t="s">
        <v>25806</v>
      </c>
      <c r="J11273" s="201" t="str">
        <f t="shared" si="353"/>
        <v>9999</v>
      </c>
      <c r="K11273" s="228" t="s">
        <v>23203</v>
      </c>
      <c r="L11273" s="228" t="s">
        <v>23204</v>
      </c>
      <c r="M11273" s="229">
        <v>44806</v>
      </c>
      <c r="N11273" s="227" t="s">
        <v>19903</v>
      </c>
      <c r="O11273" s="243"/>
      <c r="P11273" s="227" t="s">
        <v>19975</v>
      </c>
      <c r="Q11273" s="243"/>
      <c r="S11273" s="354"/>
    </row>
    <row r="11274" spans="1:19" s="245" customFormat="1" ht="13.15" customHeight="1">
      <c r="A11274" s="245" t="str">
        <f t="shared" si="352"/>
        <v>3358046021649563602</v>
      </c>
      <c r="B11274" s="217" t="s">
        <v>19891</v>
      </c>
      <c r="C11274" s="227" t="s">
        <v>25804</v>
      </c>
      <c r="D11274" s="227" t="s">
        <v>3106</v>
      </c>
      <c r="E11274" s="227" t="s">
        <v>25807</v>
      </c>
      <c r="F11274" s="227" t="s">
        <v>3106</v>
      </c>
      <c r="G11274" s="227" t="s">
        <v>3106</v>
      </c>
      <c r="H11274" s="228" t="s">
        <v>19904</v>
      </c>
      <c r="I11274" s="228" t="s">
        <v>25806</v>
      </c>
      <c r="J11274" s="201" t="str">
        <f t="shared" si="353"/>
        <v>9999</v>
      </c>
      <c r="K11274" s="228" t="s">
        <v>23203</v>
      </c>
      <c r="L11274" s="228" t="s">
        <v>23204</v>
      </c>
      <c r="M11274" s="229">
        <v>44806</v>
      </c>
      <c r="N11274" s="227" t="s">
        <v>19903</v>
      </c>
      <c r="O11274" s="243"/>
      <c r="P11274" s="227" t="s">
        <v>19975</v>
      </c>
      <c r="Q11274" s="243"/>
      <c r="S11274" s="354"/>
    </row>
    <row r="11275" spans="1:19" s="245" customFormat="1" ht="13.15" customHeight="1">
      <c r="A11275" s="245" t="str">
        <f t="shared" si="352"/>
        <v>3358046031649563602</v>
      </c>
      <c r="B11275" s="217" t="s">
        <v>19891</v>
      </c>
      <c r="C11275" s="227" t="s">
        <v>25804</v>
      </c>
      <c r="D11275" s="227" t="s">
        <v>3106</v>
      </c>
      <c r="E11275" s="227" t="s">
        <v>25808</v>
      </c>
      <c r="F11275" s="227" t="s">
        <v>3106</v>
      </c>
      <c r="G11275" s="227" t="s">
        <v>3106</v>
      </c>
      <c r="H11275" s="228" t="s">
        <v>19904</v>
      </c>
      <c r="I11275" s="228" t="s">
        <v>25806</v>
      </c>
      <c r="J11275" s="201" t="str">
        <f t="shared" si="353"/>
        <v>9999</v>
      </c>
      <c r="K11275" s="228" t="s">
        <v>23203</v>
      </c>
      <c r="L11275" s="228" t="s">
        <v>23204</v>
      </c>
      <c r="M11275" s="229">
        <v>44806</v>
      </c>
      <c r="N11275" s="227" t="s">
        <v>19903</v>
      </c>
      <c r="O11275" s="243"/>
      <c r="P11275" s="227" t="s">
        <v>19975</v>
      </c>
      <c r="Q11275" s="243"/>
      <c r="S11275" s="354"/>
    </row>
    <row r="11276" spans="1:19" s="245" customFormat="1" ht="13.15" customHeight="1">
      <c r="A11276" s="245" t="str">
        <f t="shared" si="352"/>
        <v>3358046041649563602</v>
      </c>
      <c r="B11276" s="217" t="s">
        <v>19891</v>
      </c>
      <c r="C11276" s="227" t="s">
        <v>25804</v>
      </c>
      <c r="D11276" s="227" t="s">
        <v>3106</v>
      </c>
      <c r="E11276" s="227" t="s">
        <v>25809</v>
      </c>
      <c r="F11276" s="227" t="s">
        <v>3106</v>
      </c>
      <c r="G11276" s="227" t="s">
        <v>3106</v>
      </c>
      <c r="H11276" s="228" t="s">
        <v>19904</v>
      </c>
      <c r="I11276" s="228" t="s">
        <v>25806</v>
      </c>
      <c r="J11276" s="201" t="str">
        <f t="shared" si="353"/>
        <v>9999</v>
      </c>
      <c r="K11276" s="228" t="s">
        <v>23203</v>
      </c>
      <c r="L11276" s="228" t="s">
        <v>23204</v>
      </c>
      <c r="M11276" s="229">
        <v>44806</v>
      </c>
      <c r="N11276" s="227" t="s">
        <v>19903</v>
      </c>
      <c r="O11276" s="243"/>
      <c r="P11276" s="227" t="s">
        <v>19975</v>
      </c>
      <c r="Q11276" s="243"/>
      <c r="S11276" s="354"/>
    </row>
    <row r="11277" spans="1:19" s="245" customFormat="1" ht="13.15" customHeight="1">
      <c r="A11277" s="245" t="str">
        <f t="shared" si="352"/>
        <v>3358046051649563602</v>
      </c>
      <c r="B11277" s="217" t="s">
        <v>19891</v>
      </c>
      <c r="C11277" s="227" t="s">
        <v>25804</v>
      </c>
      <c r="D11277" s="227" t="s">
        <v>3106</v>
      </c>
      <c r="E11277" s="227" t="s">
        <v>25810</v>
      </c>
      <c r="F11277" s="227" t="s">
        <v>3106</v>
      </c>
      <c r="G11277" s="227" t="s">
        <v>3106</v>
      </c>
      <c r="H11277" s="228" t="s">
        <v>19904</v>
      </c>
      <c r="I11277" s="228" t="s">
        <v>25806</v>
      </c>
      <c r="J11277" s="201" t="str">
        <f t="shared" si="353"/>
        <v>9999</v>
      </c>
      <c r="K11277" s="228" t="s">
        <v>23203</v>
      </c>
      <c r="L11277" s="228" t="s">
        <v>23204</v>
      </c>
      <c r="M11277" s="229">
        <v>44806</v>
      </c>
      <c r="N11277" s="227" t="s">
        <v>19903</v>
      </c>
      <c r="O11277" s="243"/>
      <c r="P11277" s="227" t="s">
        <v>19975</v>
      </c>
      <c r="Q11277" s="243"/>
      <c r="S11277" s="354"/>
    </row>
    <row r="11278" spans="1:19" s="245" customFormat="1" ht="13.15" customHeight="1">
      <c r="A11278" s="245" t="str">
        <f t="shared" si="352"/>
        <v>3358046061649563602</v>
      </c>
      <c r="B11278" s="217" t="s">
        <v>19891</v>
      </c>
      <c r="C11278" s="227" t="s">
        <v>25804</v>
      </c>
      <c r="D11278" s="227" t="s">
        <v>3106</v>
      </c>
      <c r="E11278" s="227" t="s">
        <v>25811</v>
      </c>
      <c r="F11278" s="227" t="s">
        <v>3106</v>
      </c>
      <c r="G11278" s="227" t="s">
        <v>3106</v>
      </c>
      <c r="H11278" s="228" t="s">
        <v>19904</v>
      </c>
      <c r="I11278" s="228" t="s">
        <v>25806</v>
      </c>
      <c r="J11278" s="201" t="str">
        <f t="shared" si="353"/>
        <v>9999</v>
      </c>
      <c r="K11278" s="228" t="s">
        <v>23203</v>
      </c>
      <c r="L11278" s="228" t="s">
        <v>23204</v>
      </c>
      <c r="M11278" s="229">
        <v>44806</v>
      </c>
      <c r="N11278" s="227" t="s">
        <v>19903</v>
      </c>
      <c r="O11278" s="243"/>
      <c r="P11278" s="227" t="s">
        <v>19975</v>
      </c>
      <c r="Q11278" s="243"/>
      <c r="S11278" s="354"/>
    </row>
    <row r="11279" spans="1:19" s="245" customFormat="1" ht="13.15" customHeight="1">
      <c r="A11279" s="245" t="str">
        <f t="shared" si="352"/>
        <v>3358046071649563602</v>
      </c>
      <c r="B11279" s="217" t="s">
        <v>19891</v>
      </c>
      <c r="C11279" s="227" t="s">
        <v>25804</v>
      </c>
      <c r="D11279" s="227" t="s">
        <v>3106</v>
      </c>
      <c r="E11279" s="227" t="s">
        <v>25812</v>
      </c>
      <c r="F11279" s="227" t="s">
        <v>3106</v>
      </c>
      <c r="G11279" s="227" t="s">
        <v>3106</v>
      </c>
      <c r="H11279" s="228" t="s">
        <v>19904</v>
      </c>
      <c r="I11279" s="228" t="s">
        <v>25806</v>
      </c>
      <c r="J11279" s="201" t="str">
        <f t="shared" si="353"/>
        <v>9999</v>
      </c>
      <c r="K11279" s="228" t="s">
        <v>23203</v>
      </c>
      <c r="L11279" s="228" t="s">
        <v>23204</v>
      </c>
      <c r="M11279" s="229">
        <v>44806</v>
      </c>
      <c r="N11279" s="227" t="s">
        <v>19903</v>
      </c>
      <c r="O11279" s="243"/>
      <c r="P11279" s="227" t="s">
        <v>19975</v>
      </c>
      <c r="Q11279" s="243"/>
      <c r="S11279" s="354"/>
    </row>
    <row r="11280" spans="1:19" s="245" customFormat="1" ht="13.15" customHeight="1">
      <c r="A11280" s="245" t="str">
        <f t="shared" si="352"/>
        <v>3358046081649563602</v>
      </c>
      <c r="B11280" s="217" t="s">
        <v>19891</v>
      </c>
      <c r="C11280" s="227" t="s">
        <v>25804</v>
      </c>
      <c r="D11280" s="227" t="s">
        <v>3106</v>
      </c>
      <c r="E11280" s="227" t="s">
        <v>25813</v>
      </c>
      <c r="F11280" s="227" t="s">
        <v>3106</v>
      </c>
      <c r="G11280" s="227" t="s">
        <v>3106</v>
      </c>
      <c r="H11280" s="228" t="s">
        <v>19904</v>
      </c>
      <c r="I11280" s="228" t="s">
        <v>25806</v>
      </c>
      <c r="J11280" s="201" t="str">
        <f t="shared" si="353"/>
        <v>9999</v>
      </c>
      <c r="K11280" s="228" t="s">
        <v>23203</v>
      </c>
      <c r="L11280" s="228" t="s">
        <v>23204</v>
      </c>
      <c r="M11280" s="229">
        <v>44806</v>
      </c>
      <c r="N11280" s="227" t="s">
        <v>19903</v>
      </c>
      <c r="O11280" s="243"/>
      <c r="P11280" s="227" t="s">
        <v>19975</v>
      </c>
      <c r="Q11280" s="243"/>
      <c r="S11280" s="354"/>
    </row>
    <row r="11281" spans="1:19" s="245" customFormat="1" ht="13.15" customHeight="1">
      <c r="A11281" s="245" t="str">
        <f t="shared" si="352"/>
        <v>3358046091649563602</v>
      </c>
      <c r="B11281" s="217" t="s">
        <v>19891</v>
      </c>
      <c r="C11281" s="227" t="s">
        <v>25804</v>
      </c>
      <c r="D11281" s="227" t="s">
        <v>3106</v>
      </c>
      <c r="E11281" s="227" t="s">
        <v>25814</v>
      </c>
      <c r="F11281" s="227" t="s">
        <v>3106</v>
      </c>
      <c r="G11281" s="227" t="s">
        <v>3106</v>
      </c>
      <c r="H11281" s="228" t="s">
        <v>19904</v>
      </c>
      <c r="I11281" s="228" t="s">
        <v>25806</v>
      </c>
      <c r="J11281" s="201" t="str">
        <f t="shared" si="353"/>
        <v>9999</v>
      </c>
      <c r="K11281" s="228" t="s">
        <v>23203</v>
      </c>
      <c r="L11281" s="228" t="s">
        <v>23204</v>
      </c>
      <c r="M11281" s="229">
        <v>44806</v>
      </c>
      <c r="N11281" s="227" t="s">
        <v>19903</v>
      </c>
      <c r="O11281" s="243"/>
      <c r="P11281" s="227" t="s">
        <v>19975</v>
      </c>
      <c r="Q11281" s="243"/>
      <c r="S11281" s="354"/>
    </row>
    <row r="11282" spans="1:19" s="245" customFormat="1" ht="13.15" customHeight="1">
      <c r="A11282" s="245" t="str">
        <f t="shared" si="352"/>
        <v>3358046101649563602</v>
      </c>
      <c r="B11282" s="217" t="s">
        <v>19891</v>
      </c>
      <c r="C11282" s="227" t="s">
        <v>25804</v>
      </c>
      <c r="D11282" s="227" t="s">
        <v>3106</v>
      </c>
      <c r="E11282" s="227" t="s">
        <v>25815</v>
      </c>
      <c r="F11282" s="227" t="s">
        <v>3106</v>
      </c>
      <c r="G11282" s="227" t="s">
        <v>3106</v>
      </c>
      <c r="H11282" s="228" t="s">
        <v>19904</v>
      </c>
      <c r="I11282" s="228" t="s">
        <v>25806</v>
      </c>
      <c r="J11282" s="201" t="str">
        <f t="shared" si="353"/>
        <v>9999</v>
      </c>
      <c r="K11282" s="228" t="s">
        <v>23203</v>
      </c>
      <c r="L11282" s="228" t="s">
        <v>23204</v>
      </c>
      <c r="M11282" s="229">
        <v>44806</v>
      </c>
      <c r="N11282" s="227" t="s">
        <v>19903</v>
      </c>
      <c r="O11282" s="243"/>
      <c r="P11282" s="227" t="s">
        <v>19975</v>
      </c>
      <c r="Q11282" s="243"/>
      <c r="S11282" s="354"/>
    </row>
    <row r="11283" spans="1:19" s="245" customFormat="1" ht="13.15" customHeight="1">
      <c r="A11283" s="245" t="str">
        <f t="shared" si="352"/>
        <v>3358046111649563602</v>
      </c>
      <c r="B11283" s="217" t="s">
        <v>19891</v>
      </c>
      <c r="C11283" s="227" t="s">
        <v>25804</v>
      </c>
      <c r="D11283" s="227" t="s">
        <v>3106</v>
      </c>
      <c r="E11283" s="227" t="s">
        <v>25816</v>
      </c>
      <c r="F11283" s="227" t="s">
        <v>3106</v>
      </c>
      <c r="G11283" s="227" t="s">
        <v>3106</v>
      </c>
      <c r="H11283" s="228" t="s">
        <v>19904</v>
      </c>
      <c r="I11283" s="228" t="s">
        <v>25806</v>
      </c>
      <c r="J11283" s="201" t="str">
        <f t="shared" si="353"/>
        <v>9999</v>
      </c>
      <c r="K11283" s="228" t="s">
        <v>23203</v>
      </c>
      <c r="L11283" s="228" t="s">
        <v>23204</v>
      </c>
      <c r="M11283" s="229">
        <v>44806</v>
      </c>
      <c r="N11283" s="227" t="s">
        <v>19903</v>
      </c>
      <c r="O11283" s="243"/>
      <c r="P11283" s="227" t="s">
        <v>19975</v>
      </c>
      <c r="Q11283" s="243"/>
      <c r="S11283" s="354"/>
    </row>
    <row r="11284" spans="1:19" s="245" customFormat="1" ht="13.15" customHeight="1">
      <c r="A11284" s="245" t="str">
        <f t="shared" si="352"/>
        <v>3574543011649630500</v>
      </c>
      <c r="B11284" s="217" t="s">
        <v>19891</v>
      </c>
      <c r="C11284" s="227" t="s">
        <v>25817</v>
      </c>
      <c r="D11284" s="227" t="s">
        <v>3106</v>
      </c>
      <c r="E11284" s="227" t="s">
        <v>25818</v>
      </c>
      <c r="F11284" s="227" t="s">
        <v>3106</v>
      </c>
      <c r="G11284" s="227" t="s">
        <v>3106</v>
      </c>
      <c r="H11284" s="228" t="s">
        <v>23524</v>
      </c>
      <c r="I11284" s="228" t="s">
        <v>25819</v>
      </c>
      <c r="J11284" s="201" t="str">
        <f t="shared" si="353"/>
        <v>9999</v>
      </c>
      <c r="K11284" s="228" t="s">
        <v>23203</v>
      </c>
      <c r="L11284" s="228" t="s">
        <v>23204</v>
      </c>
      <c r="M11284" s="229">
        <v>44806</v>
      </c>
      <c r="N11284" s="227" t="s">
        <v>23526</v>
      </c>
      <c r="O11284" s="243"/>
      <c r="P11284" s="227" t="s">
        <v>23527</v>
      </c>
      <c r="Q11284" s="243"/>
      <c r="S11284" s="354"/>
    </row>
    <row r="11285" spans="1:19" s="245" customFormat="1" ht="13.15" customHeight="1">
      <c r="A11285" s="245" t="str">
        <f t="shared" si="352"/>
        <v>3574543021649630500</v>
      </c>
      <c r="B11285" s="217" t="s">
        <v>19891</v>
      </c>
      <c r="C11285" s="227" t="s">
        <v>25817</v>
      </c>
      <c r="D11285" s="227" t="s">
        <v>3106</v>
      </c>
      <c r="E11285" s="227" t="s">
        <v>25820</v>
      </c>
      <c r="F11285" s="227" t="s">
        <v>3106</v>
      </c>
      <c r="G11285" s="227" t="s">
        <v>3106</v>
      </c>
      <c r="H11285" s="228" t="s">
        <v>23524</v>
      </c>
      <c r="I11285" s="228" t="s">
        <v>25819</v>
      </c>
      <c r="J11285" s="201" t="str">
        <f t="shared" si="353"/>
        <v>9999</v>
      </c>
      <c r="K11285" s="228" t="s">
        <v>23203</v>
      </c>
      <c r="L11285" s="228" t="s">
        <v>23204</v>
      </c>
      <c r="M11285" s="229">
        <v>44806</v>
      </c>
      <c r="N11285" s="227" t="s">
        <v>23526</v>
      </c>
      <c r="O11285" s="243"/>
      <c r="P11285" s="227" t="s">
        <v>23527</v>
      </c>
      <c r="Q11285" s="243"/>
      <c r="S11285" s="354"/>
    </row>
    <row r="11286" spans="1:19" s="245" customFormat="1" ht="13.15" customHeight="1">
      <c r="A11286" s="245" t="str">
        <f t="shared" si="352"/>
        <v>3574543031649630500</v>
      </c>
      <c r="B11286" s="217" t="s">
        <v>19891</v>
      </c>
      <c r="C11286" s="227" t="s">
        <v>25817</v>
      </c>
      <c r="D11286" s="227" t="s">
        <v>3106</v>
      </c>
      <c r="E11286" s="227" t="s">
        <v>25821</v>
      </c>
      <c r="F11286" s="227" t="s">
        <v>3106</v>
      </c>
      <c r="G11286" s="227" t="s">
        <v>3106</v>
      </c>
      <c r="H11286" s="228" t="s">
        <v>23524</v>
      </c>
      <c r="I11286" s="228" t="s">
        <v>25819</v>
      </c>
      <c r="J11286" s="201" t="str">
        <f t="shared" si="353"/>
        <v>9999</v>
      </c>
      <c r="K11286" s="228" t="s">
        <v>23203</v>
      </c>
      <c r="L11286" s="228" t="s">
        <v>23204</v>
      </c>
      <c r="M11286" s="229">
        <v>44806</v>
      </c>
      <c r="N11286" s="227" t="s">
        <v>23526</v>
      </c>
      <c r="O11286" s="243"/>
      <c r="P11286" s="227" t="s">
        <v>23527</v>
      </c>
      <c r="Q11286" s="243"/>
      <c r="S11286" s="354"/>
    </row>
    <row r="11287" spans="1:19" s="245" customFormat="1" ht="13.15" customHeight="1">
      <c r="A11287" s="245" t="str">
        <f t="shared" ref="A11287:A11350" si="354">E11287&amp;C11287</f>
        <v>3574543041649630500</v>
      </c>
      <c r="B11287" s="217" t="s">
        <v>19891</v>
      </c>
      <c r="C11287" s="227" t="s">
        <v>25817</v>
      </c>
      <c r="D11287" s="227" t="s">
        <v>3106</v>
      </c>
      <c r="E11287" s="227" t="s">
        <v>25822</v>
      </c>
      <c r="F11287" s="227" t="s">
        <v>3106</v>
      </c>
      <c r="G11287" s="227" t="s">
        <v>3106</v>
      </c>
      <c r="H11287" s="228" t="s">
        <v>23524</v>
      </c>
      <c r="I11287" s="228" t="s">
        <v>25819</v>
      </c>
      <c r="J11287" s="201" t="str">
        <f t="shared" si="353"/>
        <v>9999</v>
      </c>
      <c r="K11287" s="228" t="s">
        <v>23203</v>
      </c>
      <c r="L11287" s="228" t="s">
        <v>23204</v>
      </c>
      <c r="M11287" s="229">
        <v>44806</v>
      </c>
      <c r="N11287" s="227" t="s">
        <v>23526</v>
      </c>
      <c r="O11287" s="243"/>
      <c r="P11287" s="227" t="s">
        <v>23527</v>
      </c>
      <c r="Q11287" s="243"/>
      <c r="S11287" s="354"/>
    </row>
    <row r="11288" spans="1:19" s="245" customFormat="1" ht="13.15" customHeight="1">
      <c r="A11288" s="245" t="str">
        <f t="shared" si="354"/>
        <v>3574543051649630500</v>
      </c>
      <c r="B11288" s="217" t="s">
        <v>19891</v>
      </c>
      <c r="C11288" s="227" t="s">
        <v>25817</v>
      </c>
      <c r="D11288" s="227" t="s">
        <v>3106</v>
      </c>
      <c r="E11288" s="227" t="s">
        <v>25823</v>
      </c>
      <c r="F11288" s="227" t="s">
        <v>3106</v>
      </c>
      <c r="G11288" s="227" t="s">
        <v>3106</v>
      </c>
      <c r="H11288" s="228" t="s">
        <v>23524</v>
      </c>
      <c r="I11288" s="228" t="s">
        <v>25819</v>
      </c>
      <c r="J11288" s="201" t="str">
        <f t="shared" si="353"/>
        <v>9999</v>
      </c>
      <c r="K11288" s="228" t="s">
        <v>23203</v>
      </c>
      <c r="L11288" s="228" t="s">
        <v>23204</v>
      </c>
      <c r="M11288" s="229">
        <v>44806</v>
      </c>
      <c r="N11288" s="227" t="s">
        <v>23526</v>
      </c>
      <c r="O11288" s="243"/>
      <c r="P11288" s="227" t="s">
        <v>23527</v>
      </c>
      <c r="Q11288" s="243"/>
      <c r="S11288" s="354"/>
    </row>
    <row r="11289" spans="1:19" s="245" customFormat="1" ht="13.15" customHeight="1">
      <c r="A11289" s="245" t="str">
        <f t="shared" si="354"/>
        <v>3574543061649630500</v>
      </c>
      <c r="B11289" s="217" t="s">
        <v>19891</v>
      </c>
      <c r="C11289" s="227" t="s">
        <v>25817</v>
      </c>
      <c r="D11289" s="227" t="s">
        <v>3106</v>
      </c>
      <c r="E11289" s="227" t="s">
        <v>25824</v>
      </c>
      <c r="F11289" s="227" t="s">
        <v>3106</v>
      </c>
      <c r="G11289" s="227" t="s">
        <v>3106</v>
      </c>
      <c r="H11289" s="228" t="s">
        <v>23524</v>
      </c>
      <c r="I11289" s="228" t="s">
        <v>25819</v>
      </c>
      <c r="J11289" s="201" t="str">
        <f t="shared" si="353"/>
        <v>9999</v>
      </c>
      <c r="K11289" s="228" t="s">
        <v>23203</v>
      </c>
      <c r="L11289" s="228" t="s">
        <v>23204</v>
      </c>
      <c r="M11289" s="229">
        <v>44806</v>
      </c>
      <c r="N11289" s="227" t="s">
        <v>23526</v>
      </c>
      <c r="O11289" s="243"/>
      <c r="P11289" s="227" t="s">
        <v>23527</v>
      </c>
      <c r="Q11289" s="243"/>
      <c r="S11289" s="354"/>
    </row>
    <row r="11290" spans="1:19" s="245" customFormat="1" ht="13.15" customHeight="1">
      <c r="A11290" s="245" t="str">
        <f t="shared" si="354"/>
        <v>3574543071649630500</v>
      </c>
      <c r="B11290" s="217" t="s">
        <v>19891</v>
      </c>
      <c r="C11290" s="227" t="s">
        <v>25817</v>
      </c>
      <c r="D11290" s="227" t="s">
        <v>3106</v>
      </c>
      <c r="E11290" s="227" t="s">
        <v>25825</v>
      </c>
      <c r="F11290" s="227" t="s">
        <v>3106</v>
      </c>
      <c r="G11290" s="227" t="s">
        <v>3106</v>
      </c>
      <c r="H11290" s="228" t="s">
        <v>23524</v>
      </c>
      <c r="I11290" s="228" t="s">
        <v>25819</v>
      </c>
      <c r="J11290" s="201" t="str">
        <f t="shared" si="353"/>
        <v>9999</v>
      </c>
      <c r="K11290" s="228" t="s">
        <v>23203</v>
      </c>
      <c r="L11290" s="228" t="s">
        <v>23204</v>
      </c>
      <c r="M11290" s="229">
        <v>44806</v>
      </c>
      <c r="N11290" s="227" t="s">
        <v>23526</v>
      </c>
      <c r="O11290" s="243"/>
      <c r="P11290" s="227" t="s">
        <v>23527</v>
      </c>
      <c r="Q11290" s="243"/>
      <c r="S11290" s="354"/>
    </row>
    <row r="11291" spans="1:19" s="245" customFormat="1" ht="13.15" customHeight="1">
      <c r="A11291" s="245" t="str">
        <f t="shared" si="354"/>
        <v>3574543081649630500</v>
      </c>
      <c r="B11291" s="217" t="s">
        <v>19891</v>
      </c>
      <c r="C11291" s="227" t="s">
        <v>25817</v>
      </c>
      <c r="D11291" s="227" t="s">
        <v>3106</v>
      </c>
      <c r="E11291" s="227" t="s">
        <v>25826</v>
      </c>
      <c r="F11291" s="227" t="s">
        <v>3106</v>
      </c>
      <c r="G11291" s="227" t="s">
        <v>3106</v>
      </c>
      <c r="H11291" s="228" t="s">
        <v>23524</v>
      </c>
      <c r="I11291" s="228" t="s">
        <v>25819</v>
      </c>
      <c r="J11291" s="201" t="str">
        <f t="shared" si="353"/>
        <v>9999</v>
      </c>
      <c r="K11291" s="228" t="s">
        <v>23203</v>
      </c>
      <c r="L11291" s="228" t="s">
        <v>23204</v>
      </c>
      <c r="M11291" s="229">
        <v>44806</v>
      </c>
      <c r="N11291" s="227" t="s">
        <v>23526</v>
      </c>
      <c r="O11291" s="243"/>
      <c r="P11291" s="227" t="s">
        <v>23527</v>
      </c>
      <c r="Q11291" s="243"/>
      <c r="S11291" s="354"/>
    </row>
    <row r="11292" spans="1:19" s="245" customFormat="1" ht="13.15" customHeight="1">
      <c r="A11292" s="245" t="str">
        <f t="shared" si="354"/>
        <v>3574543091649630500</v>
      </c>
      <c r="B11292" s="217" t="s">
        <v>19891</v>
      </c>
      <c r="C11292" s="227" t="s">
        <v>25817</v>
      </c>
      <c r="D11292" s="227" t="s">
        <v>3106</v>
      </c>
      <c r="E11292" s="227" t="s">
        <v>25827</v>
      </c>
      <c r="F11292" s="227" t="s">
        <v>3106</v>
      </c>
      <c r="G11292" s="227" t="s">
        <v>3106</v>
      </c>
      <c r="H11292" s="228" t="s">
        <v>23524</v>
      </c>
      <c r="I11292" s="228" t="s">
        <v>25819</v>
      </c>
      <c r="J11292" s="201" t="str">
        <f t="shared" si="353"/>
        <v>9999</v>
      </c>
      <c r="K11292" s="228" t="s">
        <v>23203</v>
      </c>
      <c r="L11292" s="228" t="s">
        <v>23204</v>
      </c>
      <c r="M11292" s="229">
        <v>44806</v>
      </c>
      <c r="N11292" s="227" t="s">
        <v>23526</v>
      </c>
      <c r="O11292" s="243"/>
      <c r="P11292" s="227" t="s">
        <v>23527</v>
      </c>
      <c r="Q11292" s="243"/>
      <c r="S11292" s="354"/>
    </row>
    <row r="11293" spans="1:19" s="245" customFormat="1" ht="13.15" customHeight="1">
      <c r="A11293" s="245" t="str">
        <f t="shared" si="354"/>
        <v>3574543101649630500</v>
      </c>
      <c r="B11293" s="217" t="s">
        <v>19891</v>
      </c>
      <c r="C11293" s="227" t="s">
        <v>25817</v>
      </c>
      <c r="D11293" s="227" t="s">
        <v>3106</v>
      </c>
      <c r="E11293" s="227" t="s">
        <v>25828</v>
      </c>
      <c r="F11293" s="227" t="s">
        <v>3106</v>
      </c>
      <c r="G11293" s="227" t="s">
        <v>3106</v>
      </c>
      <c r="H11293" s="228" t="s">
        <v>23524</v>
      </c>
      <c r="I11293" s="228" t="s">
        <v>25819</v>
      </c>
      <c r="J11293" s="201" t="str">
        <f t="shared" si="353"/>
        <v>9999</v>
      </c>
      <c r="K11293" s="228" t="s">
        <v>23203</v>
      </c>
      <c r="L11293" s="228" t="s">
        <v>23204</v>
      </c>
      <c r="M11293" s="229">
        <v>44806</v>
      </c>
      <c r="N11293" s="227" t="s">
        <v>23526</v>
      </c>
      <c r="O11293" s="243"/>
      <c r="P11293" s="227" t="s">
        <v>23527</v>
      </c>
      <c r="Q11293" s="243"/>
      <c r="S11293" s="354"/>
    </row>
    <row r="11294" spans="1:19" s="245" customFormat="1" ht="13.15" customHeight="1">
      <c r="A11294" s="245" t="str">
        <f t="shared" si="354"/>
        <v>1956492011659448108</v>
      </c>
      <c r="B11294" s="217" t="s">
        <v>19891</v>
      </c>
      <c r="C11294" s="227" t="s">
        <v>25829</v>
      </c>
      <c r="D11294" s="227" t="s">
        <v>3106</v>
      </c>
      <c r="E11294" s="227" t="s">
        <v>25830</v>
      </c>
      <c r="F11294" s="227" t="s">
        <v>3106</v>
      </c>
      <c r="G11294" s="227" t="s">
        <v>3106</v>
      </c>
      <c r="H11294" s="228" t="s">
        <v>24622</v>
      </c>
      <c r="I11294" s="228" t="s">
        <v>25831</v>
      </c>
      <c r="J11294" s="201" t="str">
        <f t="shared" si="353"/>
        <v>9999</v>
      </c>
      <c r="K11294" s="228" t="s">
        <v>23203</v>
      </c>
      <c r="L11294" s="228" t="s">
        <v>23204</v>
      </c>
      <c r="M11294" s="229">
        <v>44806</v>
      </c>
      <c r="N11294" s="227" t="s">
        <v>24624</v>
      </c>
      <c r="O11294" s="243"/>
      <c r="P11294" s="227" t="s">
        <v>20211</v>
      </c>
      <c r="Q11294" s="243"/>
      <c r="S11294" s="354"/>
    </row>
    <row r="11295" spans="1:19" s="245" customFormat="1" ht="13.15" customHeight="1">
      <c r="A11295" s="245" t="str">
        <f t="shared" si="354"/>
        <v>1956492021659448108</v>
      </c>
      <c r="B11295" s="217" t="s">
        <v>19891</v>
      </c>
      <c r="C11295" s="227" t="s">
        <v>25829</v>
      </c>
      <c r="D11295" s="227" t="s">
        <v>3106</v>
      </c>
      <c r="E11295" s="227" t="s">
        <v>25832</v>
      </c>
      <c r="F11295" s="227" t="s">
        <v>3106</v>
      </c>
      <c r="G11295" s="227" t="s">
        <v>3106</v>
      </c>
      <c r="H11295" s="228" t="s">
        <v>24622</v>
      </c>
      <c r="I11295" s="228" t="s">
        <v>25831</v>
      </c>
      <c r="J11295" s="201" t="str">
        <f t="shared" si="353"/>
        <v>9999</v>
      </c>
      <c r="K11295" s="228" t="s">
        <v>23203</v>
      </c>
      <c r="L11295" s="228" t="s">
        <v>23204</v>
      </c>
      <c r="M11295" s="229">
        <v>44806</v>
      </c>
      <c r="N11295" s="227" t="s">
        <v>24624</v>
      </c>
      <c r="O11295" s="243"/>
      <c r="P11295" s="227" t="s">
        <v>20211</v>
      </c>
      <c r="Q11295" s="243"/>
      <c r="S11295" s="354"/>
    </row>
    <row r="11296" spans="1:19" s="245" customFormat="1" ht="13.15" customHeight="1">
      <c r="A11296" s="245" t="str">
        <f t="shared" si="354"/>
        <v>1956492031659448108</v>
      </c>
      <c r="B11296" s="217" t="s">
        <v>19891</v>
      </c>
      <c r="C11296" s="227" t="s">
        <v>25829</v>
      </c>
      <c r="D11296" s="227" t="s">
        <v>3106</v>
      </c>
      <c r="E11296" s="227" t="s">
        <v>25833</v>
      </c>
      <c r="F11296" s="227" t="s">
        <v>3106</v>
      </c>
      <c r="G11296" s="227" t="s">
        <v>3106</v>
      </c>
      <c r="H11296" s="228" t="s">
        <v>24627</v>
      </c>
      <c r="I11296" s="228" t="s">
        <v>25831</v>
      </c>
      <c r="J11296" s="201" t="str">
        <f t="shared" si="353"/>
        <v>9999</v>
      </c>
      <c r="K11296" s="228" t="s">
        <v>23203</v>
      </c>
      <c r="L11296" s="228" t="s">
        <v>23204</v>
      </c>
      <c r="M11296" s="229">
        <v>44806</v>
      </c>
      <c r="N11296" s="227" t="s">
        <v>18937</v>
      </c>
      <c r="O11296" s="243"/>
      <c r="P11296" s="227" t="s">
        <v>20211</v>
      </c>
      <c r="Q11296" s="243"/>
      <c r="S11296" s="354"/>
    </row>
    <row r="11297" spans="1:19" s="245" customFormat="1" ht="13.15" customHeight="1">
      <c r="A11297" s="245" t="str">
        <f t="shared" si="354"/>
        <v>1956492041659448108</v>
      </c>
      <c r="B11297" s="217" t="s">
        <v>19891</v>
      </c>
      <c r="C11297" s="227" t="s">
        <v>25829</v>
      </c>
      <c r="D11297" s="227" t="s">
        <v>3106</v>
      </c>
      <c r="E11297" s="227" t="s">
        <v>25834</v>
      </c>
      <c r="F11297" s="227" t="s">
        <v>3106</v>
      </c>
      <c r="G11297" s="227" t="s">
        <v>3106</v>
      </c>
      <c r="H11297" s="228" t="s">
        <v>24622</v>
      </c>
      <c r="I11297" s="228" t="s">
        <v>25831</v>
      </c>
      <c r="J11297" s="201" t="str">
        <f t="shared" si="353"/>
        <v>9999</v>
      </c>
      <c r="K11297" s="228" t="s">
        <v>23203</v>
      </c>
      <c r="L11297" s="228" t="s">
        <v>23204</v>
      </c>
      <c r="M11297" s="229">
        <v>44806</v>
      </c>
      <c r="N11297" s="227" t="s">
        <v>24624</v>
      </c>
      <c r="O11297" s="243"/>
      <c r="P11297" s="227" t="s">
        <v>20211</v>
      </c>
      <c r="Q11297" s="243"/>
      <c r="S11297" s="354"/>
    </row>
    <row r="11298" spans="1:19" s="245" customFormat="1" ht="13.15" customHeight="1">
      <c r="A11298" s="245" t="str">
        <f t="shared" si="354"/>
        <v>3123366011659658839</v>
      </c>
      <c r="B11298" s="217" t="s">
        <v>19891</v>
      </c>
      <c r="C11298" s="227" t="s">
        <v>25835</v>
      </c>
      <c r="D11298" s="227" t="s">
        <v>3106</v>
      </c>
      <c r="E11298" s="227" t="s">
        <v>25836</v>
      </c>
      <c r="F11298" s="227" t="s">
        <v>3106</v>
      </c>
      <c r="G11298" s="227" t="s">
        <v>3106</v>
      </c>
      <c r="H11298" s="228" t="s">
        <v>23524</v>
      </c>
      <c r="I11298" s="228" t="s">
        <v>25837</v>
      </c>
      <c r="J11298" s="201" t="str">
        <f t="shared" si="353"/>
        <v>9999</v>
      </c>
      <c r="K11298" s="228" t="s">
        <v>23203</v>
      </c>
      <c r="L11298" s="228" t="s">
        <v>23204</v>
      </c>
      <c r="M11298" s="229">
        <v>44806</v>
      </c>
      <c r="N11298" s="227" t="s">
        <v>23526</v>
      </c>
      <c r="O11298" s="243"/>
      <c r="P11298" s="227" t="s">
        <v>23527</v>
      </c>
      <c r="Q11298" s="243"/>
      <c r="S11298" s="354"/>
    </row>
    <row r="11299" spans="1:19" s="245" customFormat="1" ht="13.15" customHeight="1">
      <c r="A11299" s="245" t="str">
        <f t="shared" si="354"/>
        <v>3123366021659658839</v>
      </c>
      <c r="B11299" s="217" t="s">
        <v>19891</v>
      </c>
      <c r="C11299" s="227" t="s">
        <v>25835</v>
      </c>
      <c r="D11299" s="227" t="s">
        <v>3106</v>
      </c>
      <c r="E11299" s="227" t="s">
        <v>25838</v>
      </c>
      <c r="F11299" s="227" t="s">
        <v>3106</v>
      </c>
      <c r="G11299" s="227" t="s">
        <v>3106</v>
      </c>
      <c r="H11299" s="228" t="s">
        <v>23524</v>
      </c>
      <c r="I11299" s="228" t="s">
        <v>25837</v>
      </c>
      <c r="J11299" s="201" t="str">
        <f t="shared" si="353"/>
        <v>9999</v>
      </c>
      <c r="K11299" s="228" t="s">
        <v>23203</v>
      </c>
      <c r="L11299" s="228" t="s">
        <v>23204</v>
      </c>
      <c r="M11299" s="229">
        <v>44806</v>
      </c>
      <c r="N11299" s="227" t="s">
        <v>23526</v>
      </c>
      <c r="O11299" s="243"/>
      <c r="P11299" s="227" t="s">
        <v>23527</v>
      </c>
      <c r="Q11299" s="243"/>
      <c r="S11299" s="354"/>
    </row>
    <row r="11300" spans="1:19" s="245" customFormat="1" ht="13.15" customHeight="1">
      <c r="A11300" s="245" t="str">
        <f t="shared" si="354"/>
        <v>3123366031659658839</v>
      </c>
      <c r="B11300" s="217" t="s">
        <v>19891</v>
      </c>
      <c r="C11300" s="227" t="s">
        <v>25835</v>
      </c>
      <c r="D11300" s="227" t="s">
        <v>3106</v>
      </c>
      <c r="E11300" s="227" t="s">
        <v>25839</v>
      </c>
      <c r="F11300" s="227" t="s">
        <v>3106</v>
      </c>
      <c r="G11300" s="227" t="s">
        <v>3106</v>
      </c>
      <c r="H11300" s="228" t="s">
        <v>23524</v>
      </c>
      <c r="I11300" s="228" t="s">
        <v>25837</v>
      </c>
      <c r="J11300" s="201" t="str">
        <f t="shared" si="353"/>
        <v>9999</v>
      </c>
      <c r="K11300" s="228" t="s">
        <v>23203</v>
      </c>
      <c r="L11300" s="228" t="s">
        <v>23204</v>
      </c>
      <c r="M11300" s="229">
        <v>44806</v>
      </c>
      <c r="N11300" s="227" t="s">
        <v>23526</v>
      </c>
      <c r="O11300" s="243"/>
      <c r="P11300" s="227" t="s">
        <v>23527</v>
      </c>
      <c r="Q11300" s="243"/>
      <c r="S11300" s="354"/>
    </row>
    <row r="11301" spans="1:19" s="245" customFormat="1" ht="13.15" customHeight="1">
      <c r="A11301" s="245" t="str">
        <f t="shared" si="354"/>
        <v>3123366041659658839</v>
      </c>
      <c r="B11301" s="217" t="s">
        <v>19891</v>
      </c>
      <c r="C11301" s="227" t="s">
        <v>25835</v>
      </c>
      <c r="D11301" s="227" t="s">
        <v>3106</v>
      </c>
      <c r="E11301" s="227" t="s">
        <v>25840</v>
      </c>
      <c r="F11301" s="227" t="s">
        <v>3106</v>
      </c>
      <c r="G11301" s="227" t="s">
        <v>3106</v>
      </c>
      <c r="H11301" s="228" t="s">
        <v>23524</v>
      </c>
      <c r="I11301" s="228" t="s">
        <v>25837</v>
      </c>
      <c r="J11301" s="201" t="str">
        <f t="shared" si="353"/>
        <v>9999</v>
      </c>
      <c r="K11301" s="228" t="s">
        <v>23203</v>
      </c>
      <c r="L11301" s="228" t="s">
        <v>23204</v>
      </c>
      <c r="M11301" s="229">
        <v>44806</v>
      </c>
      <c r="N11301" s="227" t="s">
        <v>23526</v>
      </c>
      <c r="O11301" s="243"/>
      <c r="P11301" s="227" t="s">
        <v>23527</v>
      </c>
      <c r="Q11301" s="243"/>
      <c r="S11301" s="354"/>
    </row>
    <row r="11302" spans="1:19" s="245" customFormat="1" ht="13.15" customHeight="1">
      <c r="A11302" s="245" t="str">
        <f t="shared" si="354"/>
        <v>3123366051659658839</v>
      </c>
      <c r="B11302" s="217" t="s">
        <v>19891</v>
      </c>
      <c r="C11302" s="227" t="s">
        <v>25835</v>
      </c>
      <c r="D11302" s="227" t="s">
        <v>3106</v>
      </c>
      <c r="E11302" s="227" t="s">
        <v>25841</v>
      </c>
      <c r="F11302" s="227" t="s">
        <v>3106</v>
      </c>
      <c r="G11302" s="227" t="s">
        <v>3106</v>
      </c>
      <c r="H11302" s="228" t="s">
        <v>23524</v>
      </c>
      <c r="I11302" s="228" t="s">
        <v>25837</v>
      </c>
      <c r="J11302" s="201" t="str">
        <f t="shared" si="353"/>
        <v>9999</v>
      </c>
      <c r="K11302" s="228" t="s">
        <v>23203</v>
      </c>
      <c r="L11302" s="228" t="s">
        <v>23204</v>
      </c>
      <c r="M11302" s="229">
        <v>44806</v>
      </c>
      <c r="N11302" s="227" t="s">
        <v>23526</v>
      </c>
      <c r="O11302" s="243"/>
      <c r="P11302" s="227" t="s">
        <v>23527</v>
      </c>
      <c r="Q11302" s="243"/>
      <c r="S11302" s="354"/>
    </row>
    <row r="11303" spans="1:19" s="245" customFormat="1" ht="13.15" customHeight="1">
      <c r="A11303" s="245" t="str">
        <f t="shared" si="354"/>
        <v>3123366061659658839</v>
      </c>
      <c r="B11303" s="217" t="s">
        <v>19891</v>
      </c>
      <c r="C11303" s="227" t="s">
        <v>25835</v>
      </c>
      <c r="D11303" s="227" t="s">
        <v>3106</v>
      </c>
      <c r="E11303" s="227" t="s">
        <v>25842</v>
      </c>
      <c r="F11303" s="227" t="s">
        <v>3106</v>
      </c>
      <c r="G11303" s="227" t="s">
        <v>3106</v>
      </c>
      <c r="H11303" s="228" t="s">
        <v>23524</v>
      </c>
      <c r="I11303" s="228" t="s">
        <v>25837</v>
      </c>
      <c r="J11303" s="201" t="str">
        <f t="shared" si="353"/>
        <v>9999</v>
      </c>
      <c r="K11303" s="228" t="s">
        <v>23203</v>
      </c>
      <c r="L11303" s="228" t="s">
        <v>23204</v>
      </c>
      <c r="M11303" s="229">
        <v>44806</v>
      </c>
      <c r="N11303" s="227" t="s">
        <v>23526</v>
      </c>
      <c r="O11303" s="243"/>
      <c r="P11303" s="227" t="s">
        <v>23527</v>
      </c>
      <c r="Q11303" s="243"/>
      <c r="S11303" s="354"/>
    </row>
    <row r="11304" spans="1:19" s="245" customFormat="1" ht="13.15" customHeight="1">
      <c r="A11304" s="245" t="str">
        <f t="shared" si="354"/>
        <v>3123366071659658839</v>
      </c>
      <c r="B11304" s="217" t="s">
        <v>19891</v>
      </c>
      <c r="C11304" s="227" t="s">
        <v>25835</v>
      </c>
      <c r="D11304" s="227" t="s">
        <v>3106</v>
      </c>
      <c r="E11304" s="227" t="s">
        <v>25843</v>
      </c>
      <c r="F11304" s="227" t="s">
        <v>3106</v>
      </c>
      <c r="G11304" s="227" t="s">
        <v>3106</v>
      </c>
      <c r="H11304" s="228" t="s">
        <v>23524</v>
      </c>
      <c r="I11304" s="228" t="s">
        <v>25837</v>
      </c>
      <c r="J11304" s="201" t="str">
        <f t="shared" si="353"/>
        <v>9999</v>
      </c>
      <c r="K11304" s="228" t="s">
        <v>23203</v>
      </c>
      <c r="L11304" s="228" t="s">
        <v>23204</v>
      </c>
      <c r="M11304" s="229">
        <v>44806</v>
      </c>
      <c r="N11304" s="227" t="s">
        <v>23526</v>
      </c>
      <c r="O11304" s="243"/>
      <c r="P11304" s="227" t="s">
        <v>23527</v>
      </c>
      <c r="Q11304" s="243"/>
      <c r="S11304" s="354"/>
    </row>
    <row r="11305" spans="1:19" s="245" customFormat="1" ht="13.15" customHeight="1">
      <c r="A11305" s="245" t="str">
        <f t="shared" si="354"/>
        <v>3123366081659658839</v>
      </c>
      <c r="B11305" s="217" t="s">
        <v>19891</v>
      </c>
      <c r="C11305" s="227" t="s">
        <v>25835</v>
      </c>
      <c r="D11305" s="227" t="s">
        <v>3106</v>
      </c>
      <c r="E11305" s="227" t="s">
        <v>25844</v>
      </c>
      <c r="F11305" s="227" t="s">
        <v>3106</v>
      </c>
      <c r="G11305" s="227" t="s">
        <v>3106</v>
      </c>
      <c r="H11305" s="228" t="s">
        <v>23524</v>
      </c>
      <c r="I11305" s="228" t="s">
        <v>25837</v>
      </c>
      <c r="J11305" s="201" t="str">
        <f t="shared" si="353"/>
        <v>9999</v>
      </c>
      <c r="K11305" s="228" t="s">
        <v>23203</v>
      </c>
      <c r="L11305" s="228" t="s">
        <v>23204</v>
      </c>
      <c r="M11305" s="229">
        <v>44806</v>
      </c>
      <c r="N11305" s="227" t="s">
        <v>23526</v>
      </c>
      <c r="O11305" s="243"/>
      <c r="P11305" s="227" t="s">
        <v>23527</v>
      </c>
      <c r="Q11305" s="243"/>
      <c r="S11305" s="354"/>
    </row>
    <row r="11306" spans="1:19" s="245" customFormat="1" ht="13.15" customHeight="1">
      <c r="A11306" s="245" t="str">
        <f t="shared" si="354"/>
        <v>3123366091659658839</v>
      </c>
      <c r="B11306" s="217" t="s">
        <v>19891</v>
      </c>
      <c r="C11306" s="227" t="s">
        <v>25835</v>
      </c>
      <c r="D11306" s="227" t="s">
        <v>3106</v>
      </c>
      <c r="E11306" s="227" t="s">
        <v>25845</v>
      </c>
      <c r="F11306" s="227" t="s">
        <v>3106</v>
      </c>
      <c r="G11306" s="227" t="s">
        <v>3106</v>
      </c>
      <c r="H11306" s="228" t="s">
        <v>23524</v>
      </c>
      <c r="I11306" s="228" t="s">
        <v>25837</v>
      </c>
      <c r="J11306" s="201" t="str">
        <f t="shared" si="353"/>
        <v>9999</v>
      </c>
      <c r="K11306" s="228" t="s">
        <v>23203</v>
      </c>
      <c r="L11306" s="228" t="s">
        <v>23204</v>
      </c>
      <c r="M11306" s="229">
        <v>44806</v>
      </c>
      <c r="N11306" s="227" t="s">
        <v>23526</v>
      </c>
      <c r="O11306" s="243"/>
      <c r="P11306" s="227" t="s">
        <v>23527</v>
      </c>
      <c r="Q11306" s="243"/>
      <c r="S11306" s="354"/>
    </row>
    <row r="11307" spans="1:19" s="245" customFormat="1" ht="13.15" customHeight="1">
      <c r="A11307" s="245" t="str">
        <f t="shared" si="354"/>
        <v>3123366101659658839</v>
      </c>
      <c r="B11307" s="217" t="s">
        <v>19891</v>
      </c>
      <c r="C11307" s="227" t="s">
        <v>25835</v>
      </c>
      <c r="D11307" s="227" t="s">
        <v>3106</v>
      </c>
      <c r="E11307" s="227" t="s">
        <v>25846</v>
      </c>
      <c r="F11307" s="227" t="s">
        <v>3106</v>
      </c>
      <c r="G11307" s="227" t="s">
        <v>3106</v>
      </c>
      <c r="H11307" s="228" t="s">
        <v>23524</v>
      </c>
      <c r="I11307" s="228" t="s">
        <v>25837</v>
      </c>
      <c r="J11307" s="201" t="str">
        <f t="shared" si="353"/>
        <v>9999</v>
      </c>
      <c r="K11307" s="228" t="s">
        <v>23203</v>
      </c>
      <c r="L11307" s="228" t="s">
        <v>23204</v>
      </c>
      <c r="M11307" s="229">
        <v>44806</v>
      </c>
      <c r="N11307" s="227" t="s">
        <v>23526</v>
      </c>
      <c r="O11307" s="243"/>
      <c r="P11307" s="227" t="s">
        <v>23527</v>
      </c>
      <c r="Q11307" s="243"/>
      <c r="S11307" s="354"/>
    </row>
    <row r="11308" spans="1:19" s="245" customFormat="1" ht="13.15" customHeight="1">
      <c r="A11308" s="245" t="str">
        <f t="shared" si="354"/>
        <v>3123366111659658839</v>
      </c>
      <c r="B11308" s="217" t="s">
        <v>19891</v>
      </c>
      <c r="C11308" s="227" t="s">
        <v>25835</v>
      </c>
      <c r="D11308" s="227" t="s">
        <v>3106</v>
      </c>
      <c r="E11308" s="227" t="s">
        <v>25847</v>
      </c>
      <c r="F11308" s="227" t="s">
        <v>3106</v>
      </c>
      <c r="G11308" s="227" t="s">
        <v>3106</v>
      </c>
      <c r="H11308" s="228" t="s">
        <v>23524</v>
      </c>
      <c r="I11308" s="228" t="s">
        <v>25837</v>
      </c>
      <c r="J11308" s="201" t="str">
        <f t="shared" si="353"/>
        <v>9999</v>
      </c>
      <c r="K11308" s="228" t="s">
        <v>23203</v>
      </c>
      <c r="L11308" s="228" t="s">
        <v>23204</v>
      </c>
      <c r="M11308" s="229">
        <v>44806</v>
      </c>
      <c r="N11308" s="227" t="s">
        <v>23526</v>
      </c>
      <c r="O11308" s="243"/>
      <c r="P11308" s="227" t="s">
        <v>23527</v>
      </c>
      <c r="Q11308" s="243"/>
      <c r="S11308" s="354"/>
    </row>
    <row r="11309" spans="1:19" s="245" customFormat="1" ht="13.15" customHeight="1">
      <c r="A11309" s="245" t="str">
        <f t="shared" si="354"/>
        <v>4248445011659993145</v>
      </c>
      <c r="B11309" s="217" t="s">
        <v>19891</v>
      </c>
      <c r="C11309" s="227" t="s">
        <v>25848</v>
      </c>
      <c r="D11309" s="227" t="s">
        <v>3106</v>
      </c>
      <c r="E11309" s="227" t="s">
        <v>25849</v>
      </c>
      <c r="F11309" s="227" t="s">
        <v>3106</v>
      </c>
      <c r="G11309" s="227" t="s">
        <v>3106</v>
      </c>
      <c r="H11309" s="228" t="s">
        <v>19911</v>
      </c>
      <c r="I11309" s="228" t="s">
        <v>25850</v>
      </c>
      <c r="J11309" s="201" t="str">
        <f t="shared" si="353"/>
        <v>9999</v>
      </c>
      <c r="K11309" s="228" t="s">
        <v>23203</v>
      </c>
      <c r="L11309" s="228" t="s">
        <v>23204</v>
      </c>
      <c r="M11309" s="229">
        <v>44806</v>
      </c>
      <c r="N11309" s="227" t="s">
        <v>19910</v>
      </c>
      <c r="O11309" s="243"/>
      <c r="P11309" s="227" t="s">
        <v>19912</v>
      </c>
      <c r="Q11309" s="243"/>
      <c r="S11309" s="354"/>
    </row>
    <row r="11310" spans="1:19" s="245" customFormat="1" ht="13.15" customHeight="1">
      <c r="A11310" s="245" t="str">
        <f t="shared" si="354"/>
        <v>1728685021669477741</v>
      </c>
      <c r="B11310" s="217" t="s">
        <v>19891</v>
      </c>
      <c r="C11310" s="227" t="s">
        <v>25851</v>
      </c>
      <c r="D11310" s="227" t="s">
        <v>3106</v>
      </c>
      <c r="E11310" s="227" t="s">
        <v>25852</v>
      </c>
      <c r="F11310" s="227" t="s">
        <v>3106</v>
      </c>
      <c r="G11310" s="227" t="s">
        <v>3106</v>
      </c>
      <c r="H11310" s="228" t="s">
        <v>19904</v>
      </c>
      <c r="I11310" s="228" t="s">
        <v>25853</v>
      </c>
      <c r="J11310" s="201" t="str">
        <f t="shared" si="353"/>
        <v>9999</v>
      </c>
      <c r="K11310" s="228" t="s">
        <v>23203</v>
      </c>
      <c r="L11310" s="228" t="s">
        <v>23204</v>
      </c>
      <c r="M11310" s="229">
        <v>44806</v>
      </c>
      <c r="N11310" s="227" t="s">
        <v>19903</v>
      </c>
      <c r="O11310" s="243"/>
      <c r="P11310" s="227" t="s">
        <v>19905</v>
      </c>
      <c r="Q11310" s="243"/>
      <c r="S11310" s="354"/>
    </row>
    <row r="11311" spans="1:19" s="245" customFormat="1" ht="13.15" customHeight="1">
      <c r="A11311" s="245" t="str">
        <f t="shared" si="354"/>
        <v>1728685031669477741</v>
      </c>
      <c r="B11311" s="217" t="s">
        <v>19891</v>
      </c>
      <c r="C11311" s="227" t="s">
        <v>25851</v>
      </c>
      <c r="D11311" s="227" t="s">
        <v>3106</v>
      </c>
      <c r="E11311" s="227" t="s">
        <v>25854</v>
      </c>
      <c r="F11311" s="227" t="s">
        <v>3106</v>
      </c>
      <c r="G11311" s="227" t="s">
        <v>3106</v>
      </c>
      <c r="H11311" s="228" t="s">
        <v>19970</v>
      </c>
      <c r="I11311" s="228" t="s">
        <v>25853</v>
      </c>
      <c r="J11311" s="201" t="str">
        <f t="shared" si="353"/>
        <v>9999</v>
      </c>
      <c r="K11311" s="228" t="s">
        <v>23203</v>
      </c>
      <c r="L11311" s="228" t="s">
        <v>23204</v>
      </c>
      <c r="M11311" s="229">
        <v>44806</v>
      </c>
      <c r="N11311" s="227" t="s">
        <v>19969</v>
      </c>
      <c r="O11311" s="243"/>
      <c r="P11311" s="227" t="s">
        <v>19971</v>
      </c>
      <c r="Q11311" s="243"/>
      <c r="S11311" s="354"/>
    </row>
    <row r="11312" spans="1:19" s="245" customFormat="1" ht="13.15" customHeight="1">
      <c r="A11312" s="245" t="str">
        <f t="shared" si="354"/>
        <v>1728685041669477741</v>
      </c>
      <c r="B11312" s="217" t="s">
        <v>19891</v>
      </c>
      <c r="C11312" s="227" t="s">
        <v>25851</v>
      </c>
      <c r="D11312" s="227" t="s">
        <v>3106</v>
      </c>
      <c r="E11312" s="227" t="s">
        <v>25855</v>
      </c>
      <c r="F11312" s="227" t="s">
        <v>3106</v>
      </c>
      <c r="G11312" s="227" t="s">
        <v>3106</v>
      </c>
      <c r="H11312" s="228" t="s">
        <v>19904</v>
      </c>
      <c r="I11312" s="228" t="s">
        <v>25853</v>
      </c>
      <c r="J11312" s="201" t="str">
        <f t="shared" si="353"/>
        <v>9999</v>
      </c>
      <c r="K11312" s="228" t="s">
        <v>23203</v>
      </c>
      <c r="L11312" s="228" t="s">
        <v>23204</v>
      </c>
      <c r="M11312" s="229">
        <v>44806</v>
      </c>
      <c r="N11312" s="227" t="s">
        <v>19903</v>
      </c>
      <c r="O11312" s="243"/>
      <c r="P11312" s="227" t="s">
        <v>19905</v>
      </c>
      <c r="Q11312" s="243"/>
      <c r="S11312" s="354"/>
    </row>
    <row r="11313" spans="1:19" s="245" customFormat="1" ht="13.15" customHeight="1">
      <c r="A11313" s="245" t="str">
        <f t="shared" si="354"/>
        <v>1728685051669477741</v>
      </c>
      <c r="B11313" s="217" t="s">
        <v>19891</v>
      </c>
      <c r="C11313" s="227" t="s">
        <v>25851</v>
      </c>
      <c r="D11313" s="227" t="s">
        <v>3106</v>
      </c>
      <c r="E11313" s="227" t="s">
        <v>25856</v>
      </c>
      <c r="F11313" s="227" t="s">
        <v>3106</v>
      </c>
      <c r="G11313" s="227" t="s">
        <v>3106</v>
      </c>
      <c r="H11313" s="228" t="s">
        <v>19904</v>
      </c>
      <c r="I11313" s="228" t="s">
        <v>25853</v>
      </c>
      <c r="J11313" s="201" t="str">
        <f t="shared" si="353"/>
        <v>9999</v>
      </c>
      <c r="K11313" s="228" t="s">
        <v>23203</v>
      </c>
      <c r="L11313" s="228" t="s">
        <v>23204</v>
      </c>
      <c r="M11313" s="229">
        <v>44806</v>
      </c>
      <c r="N11313" s="227" t="s">
        <v>19903</v>
      </c>
      <c r="O11313" s="243"/>
      <c r="P11313" s="227" t="s">
        <v>19905</v>
      </c>
      <c r="Q11313" s="243"/>
      <c r="S11313" s="354"/>
    </row>
    <row r="11314" spans="1:19" s="245" customFormat="1" ht="13.15" customHeight="1">
      <c r="A11314" s="245" t="str">
        <f t="shared" si="354"/>
        <v>1728685061669477741</v>
      </c>
      <c r="B11314" s="217" t="s">
        <v>19891</v>
      </c>
      <c r="C11314" s="227" t="s">
        <v>25851</v>
      </c>
      <c r="D11314" s="227" t="s">
        <v>3106</v>
      </c>
      <c r="E11314" s="227" t="s">
        <v>25857</v>
      </c>
      <c r="F11314" s="227" t="s">
        <v>3106</v>
      </c>
      <c r="G11314" s="227" t="s">
        <v>3106</v>
      </c>
      <c r="H11314" s="228" t="s">
        <v>19904</v>
      </c>
      <c r="I11314" s="228" t="s">
        <v>25853</v>
      </c>
      <c r="J11314" s="201" t="str">
        <f t="shared" si="353"/>
        <v>9999</v>
      </c>
      <c r="K11314" s="228" t="s">
        <v>23203</v>
      </c>
      <c r="L11314" s="228" t="s">
        <v>23204</v>
      </c>
      <c r="M11314" s="229">
        <v>44806</v>
      </c>
      <c r="N11314" s="227" t="s">
        <v>19903</v>
      </c>
      <c r="O11314" s="243"/>
      <c r="P11314" s="227" t="s">
        <v>19905</v>
      </c>
      <c r="Q11314" s="243"/>
      <c r="S11314" s="354"/>
    </row>
    <row r="11315" spans="1:19" s="245" customFormat="1" ht="13.15" customHeight="1">
      <c r="A11315" s="245" t="str">
        <f t="shared" si="354"/>
        <v>1728685071669477741</v>
      </c>
      <c r="B11315" s="217" t="s">
        <v>19891</v>
      </c>
      <c r="C11315" s="227" t="s">
        <v>25851</v>
      </c>
      <c r="D11315" s="227" t="s">
        <v>3106</v>
      </c>
      <c r="E11315" s="227" t="s">
        <v>25858</v>
      </c>
      <c r="F11315" s="227" t="s">
        <v>3106</v>
      </c>
      <c r="G11315" s="227" t="s">
        <v>3106</v>
      </c>
      <c r="H11315" s="228" t="s">
        <v>19904</v>
      </c>
      <c r="I11315" s="228" t="s">
        <v>25853</v>
      </c>
      <c r="J11315" s="201" t="str">
        <f t="shared" si="353"/>
        <v>9999</v>
      </c>
      <c r="K11315" s="228" t="s">
        <v>23203</v>
      </c>
      <c r="L11315" s="228" t="s">
        <v>23204</v>
      </c>
      <c r="M11315" s="229">
        <v>44806</v>
      </c>
      <c r="N11315" s="227" t="s">
        <v>19903</v>
      </c>
      <c r="O11315" s="243"/>
      <c r="P11315" s="227" t="s">
        <v>19905</v>
      </c>
      <c r="Q11315" s="243"/>
      <c r="S11315" s="354"/>
    </row>
    <row r="11316" spans="1:19" s="245" customFormat="1" ht="13.15" customHeight="1">
      <c r="A11316" s="245" t="str">
        <f t="shared" si="354"/>
        <v>1728685081669477741</v>
      </c>
      <c r="B11316" s="217" t="s">
        <v>19891</v>
      </c>
      <c r="C11316" s="227" t="s">
        <v>25851</v>
      </c>
      <c r="D11316" s="227" t="s">
        <v>3106</v>
      </c>
      <c r="E11316" s="227" t="s">
        <v>25859</v>
      </c>
      <c r="F11316" s="227" t="s">
        <v>3106</v>
      </c>
      <c r="G11316" s="227" t="s">
        <v>3106</v>
      </c>
      <c r="H11316" s="228" t="s">
        <v>19904</v>
      </c>
      <c r="I11316" s="228" t="s">
        <v>25853</v>
      </c>
      <c r="J11316" s="201" t="str">
        <f t="shared" si="353"/>
        <v>9999</v>
      </c>
      <c r="K11316" s="228" t="s">
        <v>23203</v>
      </c>
      <c r="L11316" s="228" t="s">
        <v>23204</v>
      </c>
      <c r="M11316" s="229">
        <v>44806</v>
      </c>
      <c r="N11316" s="227" t="s">
        <v>19903</v>
      </c>
      <c r="O11316" s="243"/>
      <c r="P11316" s="227" t="s">
        <v>19905</v>
      </c>
      <c r="Q11316" s="243"/>
      <c r="S11316" s="354"/>
    </row>
    <row r="11317" spans="1:19" s="245" customFormat="1" ht="13.15" customHeight="1">
      <c r="A11317" s="245" t="str">
        <f t="shared" si="354"/>
        <v>4048282011669812079</v>
      </c>
      <c r="B11317" s="217" t="s">
        <v>19891</v>
      </c>
      <c r="C11317" s="227" t="s">
        <v>25860</v>
      </c>
      <c r="D11317" s="227" t="s">
        <v>3106</v>
      </c>
      <c r="E11317" s="227" t="s">
        <v>25861</v>
      </c>
      <c r="F11317" s="227" t="s">
        <v>3106</v>
      </c>
      <c r="G11317" s="227" t="s">
        <v>3106</v>
      </c>
      <c r="H11317" s="228" t="s">
        <v>19904</v>
      </c>
      <c r="I11317" s="228" t="s">
        <v>25862</v>
      </c>
      <c r="J11317" s="201" t="str">
        <f t="shared" si="353"/>
        <v>9999</v>
      </c>
      <c r="K11317" s="228" t="s">
        <v>23203</v>
      </c>
      <c r="L11317" s="228" t="s">
        <v>23204</v>
      </c>
      <c r="M11317" s="229">
        <v>44806</v>
      </c>
      <c r="N11317" s="227" t="s">
        <v>19903</v>
      </c>
      <c r="O11317" s="243"/>
      <c r="P11317" s="227" t="s">
        <v>20061</v>
      </c>
      <c r="Q11317" s="243"/>
      <c r="S11317" s="354"/>
    </row>
    <row r="11318" spans="1:19" s="245" customFormat="1" ht="13.15" customHeight="1">
      <c r="A11318" s="245" t="str">
        <f t="shared" si="354"/>
        <v>4048282021669812079</v>
      </c>
      <c r="B11318" s="217" t="s">
        <v>19891</v>
      </c>
      <c r="C11318" s="227" t="s">
        <v>25860</v>
      </c>
      <c r="D11318" s="227" t="s">
        <v>3106</v>
      </c>
      <c r="E11318" s="227" t="s">
        <v>25863</v>
      </c>
      <c r="F11318" s="227" t="s">
        <v>3106</v>
      </c>
      <c r="G11318" s="227" t="s">
        <v>3106</v>
      </c>
      <c r="H11318" s="228" t="s">
        <v>19904</v>
      </c>
      <c r="I11318" s="228" t="s">
        <v>25862</v>
      </c>
      <c r="J11318" s="201" t="str">
        <f t="shared" si="353"/>
        <v>9999</v>
      </c>
      <c r="K11318" s="228" t="s">
        <v>23203</v>
      </c>
      <c r="L11318" s="228" t="s">
        <v>23204</v>
      </c>
      <c r="M11318" s="229">
        <v>44806</v>
      </c>
      <c r="N11318" s="227" t="s">
        <v>19903</v>
      </c>
      <c r="O11318" s="243"/>
      <c r="P11318" s="227" t="s">
        <v>20061</v>
      </c>
      <c r="Q11318" s="243"/>
      <c r="S11318" s="354"/>
    </row>
    <row r="11319" spans="1:19" s="245" customFormat="1" ht="13.15" customHeight="1">
      <c r="A11319" s="245" t="str">
        <f t="shared" si="354"/>
        <v>4147928011679065759</v>
      </c>
      <c r="B11319" s="217" t="s">
        <v>19891</v>
      </c>
      <c r="C11319" s="227" t="s">
        <v>25864</v>
      </c>
      <c r="D11319" s="227" t="s">
        <v>3106</v>
      </c>
      <c r="E11319" s="227" t="s">
        <v>25865</v>
      </c>
      <c r="F11319" s="227" t="s">
        <v>3106</v>
      </c>
      <c r="G11319" s="227" t="s">
        <v>3106</v>
      </c>
      <c r="H11319" s="228" t="s">
        <v>19994</v>
      </c>
      <c r="I11319" s="228" t="s">
        <v>25866</v>
      </c>
      <c r="J11319" s="201" t="str">
        <f t="shared" si="353"/>
        <v>9999</v>
      </c>
      <c r="K11319" s="228" t="s">
        <v>23203</v>
      </c>
      <c r="L11319" s="228" t="s">
        <v>23204</v>
      </c>
      <c r="M11319" s="229">
        <v>44806</v>
      </c>
      <c r="N11319" s="227" t="s">
        <v>19993</v>
      </c>
      <c r="O11319" s="243"/>
      <c r="P11319" s="227" t="s">
        <v>19780</v>
      </c>
      <c r="Q11319" s="243"/>
      <c r="S11319" s="354"/>
    </row>
    <row r="11320" spans="1:19" s="245" customFormat="1" ht="13.15" customHeight="1">
      <c r="A11320" s="245" t="str">
        <f t="shared" si="354"/>
        <v>2958738011679582860</v>
      </c>
      <c r="B11320" s="217" t="s">
        <v>19891</v>
      </c>
      <c r="C11320" s="227" t="s">
        <v>25867</v>
      </c>
      <c r="D11320" s="227" t="s">
        <v>3106</v>
      </c>
      <c r="E11320" s="227" t="s">
        <v>25868</v>
      </c>
      <c r="F11320" s="227" t="s">
        <v>3106</v>
      </c>
      <c r="G11320" s="227" t="s">
        <v>3106</v>
      </c>
      <c r="H11320" s="228" t="s">
        <v>23524</v>
      </c>
      <c r="I11320" s="228" t="s">
        <v>25869</v>
      </c>
      <c r="J11320" s="201" t="str">
        <f t="shared" si="353"/>
        <v>9999</v>
      </c>
      <c r="K11320" s="228" t="s">
        <v>23203</v>
      </c>
      <c r="L11320" s="228" t="s">
        <v>23204</v>
      </c>
      <c r="M11320" s="229">
        <v>44806</v>
      </c>
      <c r="N11320" s="227" t="s">
        <v>23526</v>
      </c>
      <c r="O11320" s="243"/>
      <c r="P11320" s="227" t="s">
        <v>23527</v>
      </c>
      <c r="Q11320" s="243"/>
      <c r="S11320" s="354"/>
    </row>
    <row r="11321" spans="1:19" s="245" customFormat="1" ht="13.15" customHeight="1">
      <c r="A11321" s="245" t="str">
        <f t="shared" si="354"/>
        <v>2958738021679582860</v>
      </c>
      <c r="B11321" s="217" t="s">
        <v>19891</v>
      </c>
      <c r="C11321" s="227" t="s">
        <v>25867</v>
      </c>
      <c r="D11321" s="227" t="s">
        <v>3106</v>
      </c>
      <c r="E11321" s="227" t="s">
        <v>25870</v>
      </c>
      <c r="F11321" s="227" t="s">
        <v>3106</v>
      </c>
      <c r="G11321" s="227" t="s">
        <v>3106</v>
      </c>
      <c r="H11321" s="228" t="s">
        <v>23524</v>
      </c>
      <c r="I11321" s="228" t="s">
        <v>25869</v>
      </c>
      <c r="J11321" s="201" t="str">
        <f t="shared" si="353"/>
        <v>9999</v>
      </c>
      <c r="K11321" s="228" t="s">
        <v>23203</v>
      </c>
      <c r="L11321" s="228" t="s">
        <v>23204</v>
      </c>
      <c r="M11321" s="229">
        <v>44806</v>
      </c>
      <c r="N11321" s="227" t="s">
        <v>23526</v>
      </c>
      <c r="O11321" s="243"/>
      <c r="P11321" s="227" t="s">
        <v>23527</v>
      </c>
      <c r="Q11321" s="243"/>
      <c r="S11321" s="354"/>
    </row>
    <row r="11322" spans="1:19" s="245" customFormat="1" ht="13.15" customHeight="1">
      <c r="A11322" s="245" t="str">
        <f t="shared" si="354"/>
        <v>3406274011679658090</v>
      </c>
      <c r="B11322" s="217" t="s">
        <v>19891</v>
      </c>
      <c r="C11322" s="227" t="s">
        <v>25871</v>
      </c>
      <c r="D11322" s="227" t="s">
        <v>3106</v>
      </c>
      <c r="E11322" s="227" t="s">
        <v>25872</v>
      </c>
      <c r="F11322" s="227" t="s">
        <v>3106</v>
      </c>
      <c r="G11322" s="227" t="s">
        <v>3106</v>
      </c>
      <c r="H11322" s="228" t="s">
        <v>23524</v>
      </c>
      <c r="I11322" s="228" t="s">
        <v>25873</v>
      </c>
      <c r="J11322" s="201" t="str">
        <f t="shared" si="353"/>
        <v>9999</v>
      </c>
      <c r="K11322" s="228" t="s">
        <v>23203</v>
      </c>
      <c r="L11322" s="228" t="s">
        <v>23204</v>
      </c>
      <c r="M11322" s="229">
        <v>44806</v>
      </c>
      <c r="N11322" s="227" t="s">
        <v>23526</v>
      </c>
      <c r="O11322" s="243"/>
      <c r="P11322" s="227" t="s">
        <v>23527</v>
      </c>
      <c r="Q11322" s="243"/>
      <c r="S11322" s="354"/>
    </row>
    <row r="11323" spans="1:19" s="245" customFormat="1" ht="13.15" customHeight="1">
      <c r="A11323" s="245" t="str">
        <f t="shared" si="354"/>
        <v>3406274021679658090</v>
      </c>
      <c r="B11323" s="217" t="s">
        <v>19891</v>
      </c>
      <c r="C11323" s="227" t="s">
        <v>25871</v>
      </c>
      <c r="D11323" s="227" t="s">
        <v>3106</v>
      </c>
      <c r="E11323" s="227" t="s">
        <v>25874</v>
      </c>
      <c r="F11323" s="227" t="s">
        <v>3106</v>
      </c>
      <c r="G11323" s="227" t="s">
        <v>3106</v>
      </c>
      <c r="H11323" s="228" t="s">
        <v>19970</v>
      </c>
      <c r="I11323" s="228" t="s">
        <v>25873</v>
      </c>
      <c r="J11323" s="201" t="str">
        <f t="shared" si="353"/>
        <v>9999</v>
      </c>
      <c r="K11323" s="228" t="s">
        <v>23203</v>
      </c>
      <c r="L11323" s="228" t="s">
        <v>23204</v>
      </c>
      <c r="M11323" s="229">
        <v>44806</v>
      </c>
      <c r="N11323" s="227" t="s">
        <v>19969</v>
      </c>
      <c r="O11323" s="243"/>
      <c r="P11323" s="227" t="s">
        <v>19971</v>
      </c>
      <c r="Q11323" s="243"/>
      <c r="S11323" s="354"/>
    </row>
    <row r="11324" spans="1:19" s="245" customFormat="1" ht="13.15" customHeight="1">
      <c r="A11324" s="245" t="str">
        <f t="shared" si="354"/>
        <v>3406274031679658090</v>
      </c>
      <c r="B11324" s="217" t="s">
        <v>19891</v>
      </c>
      <c r="C11324" s="227" t="s">
        <v>25871</v>
      </c>
      <c r="D11324" s="227" t="s">
        <v>3106</v>
      </c>
      <c r="E11324" s="227" t="s">
        <v>25875</v>
      </c>
      <c r="F11324" s="227" t="s">
        <v>3106</v>
      </c>
      <c r="G11324" s="227" t="s">
        <v>3106</v>
      </c>
      <c r="H11324" s="228" t="s">
        <v>23524</v>
      </c>
      <c r="I11324" s="228" t="s">
        <v>25873</v>
      </c>
      <c r="J11324" s="201" t="str">
        <f t="shared" si="353"/>
        <v>9999</v>
      </c>
      <c r="K11324" s="228" t="s">
        <v>23203</v>
      </c>
      <c r="L11324" s="228" t="s">
        <v>23204</v>
      </c>
      <c r="M11324" s="229">
        <v>44806</v>
      </c>
      <c r="N11324" s="227" t="s">
        <v>23526</v>
      </c>
      <c r="O11324" s="243"/>
      <c r="P11324" s="227" t="s">
        <v>23527</v>
      </c>
      <c r="Q11324" s="243"/>
      <c r="S11324" s="354"/>
    </row>
    <row r="11325" spans="1:19" s="245" customFormat="1" ht="13.15" customHeight="1">
      <c r="A11325" s="245" t="str">
        <f t="shared" si="354"/>
        <v>1467755011679689277</v>
      </c>
      <c r="B11325" s="217" t="s">
        <v>19891</v>
      </c>
      <c r="C11325" s="227" t="s">
        <v>25876</v>
      </c>
      <c r="D11325" s="227" t="s">
        <v>3106</v>
      </c>
      <c r="E11325" s="227" t="s">
        <v>25877</v>
      </c>
      <c r="F11325" s="227" t="s">
        <v>3106</v>
      </c>
      <c r="G11325" s="227" t="s">
        <v>3106</v>
      </c>
      <c r="H11325" s="228" t="s">
        <v>19904</v>
      </c>
      <c r="I11325" s="228" t="s">
        <v>25878</v>
      </c>
      <c r="J11325" s="201" t="str">
        <f t="shared" si="353"/>
        <v>9999</v>
      </c>
      <c r="K11325" s="228" t="s">
        <v>23203</v>
      </c>
      <c r="L11325" s="228" t="s">
        <v>23204</v>
      </c>
      <c r="M11325" s="229">
        <v>44806</v>
      </c>
      <c r="N11325" s="227" t="s">
        <v>19903</v>
      </c>
      <c r="O11325" s="243"/>
      <c r="P11325" s="227" t="s">
        <v>19905</v>
      </c>
      <c r="Q11325" s="243"/>
      <c r="S11325" s="354"/>
    </row>
    <row r="11326" spans="1:19" s="245" customFormat="1" ht="13.15" customHeight="1">
      <c r="A11326" s="245" t="str">
        <f t="shared" si="354"/>
        <v>1467755021679689277</v>
      </c>
      <c r="B11326" s="217" t="s">
        <v>19891</v>
      </c>
      <c r="C11326" s="227" t="s">
        <v>25876</v>
      </c>
      <c r="D11326" s="227" t="s">
        <v>3106</v>
      </c>
      <c r="E11326" s="227" t="s">
        <v>25879</v>
      </c>
      <c r="F11326" s="227" t="s">
        <v>3106</v>
      </c>
      <c r="G11326" s="227" t="s">
        <v>3106</v>
      </c>
      <c r="H11326" s="228" t="s">
        <v>19904</v>
      </c>
      <c r="I11326" s="228" t="s">
        <v>25878</v>
      </c>
      <c r="J11326" s="201" t="str">
        <f t="shared" si="353"/>
        <v>9999</v>
      </c>
      <c r="K11326" s="228" t="s">
        <v>23203</v>
      </c>
      <c r="L11326" s="228" t="s">
        <v>23204</v>
      </c>
      <c r="M11326" s="229">
        <v>44806</v>
      </c>
      <c r="N11326" s="227" t="s">
        <v>19903</v>
      </c>
      <c r="O11326" s="243"/>
      <c r="P11326" s="227" t="s">
        <v>19905</v>
      </c>
      <c r="Q11326" s="243"/>
      <c r="S11326" s="354"/>
    </row>
    <row r="11327" spans="1:19" s="245" customFormat="1" ht="13.15" customHeight="1">
      <c r="A11327" s="245" t="str">
        <f t="shared" si="354"/>
        <v>1467755031679689277</v>
      </c>
      <c r="B11327" s="217" t="s">
        <v>19891</v>
      </c>
      <c r="C11327" s="227" t="s">
        <v>25876</v>
      </c>
      <c r="D11327" s="227" t="s">
        <v>3106</v>
      </c>
      <c r="E11327" s="227" t="s">
        <v>25880</v>
      </c>
      <c r="F11327" s="227" t="s">
        <v>3106</v>
      </c>
      <c r="G11327" s="227" t="s">
        <v>3106</v>
      </c>
      <c r="H11327" s="228" t="s">
        <v>19904</v>
      </c>
      <c r="I11327" s="228" t="s">
        <v>25878</v>
      </c>
      <c r="J11327" s="201" t="str">
        <f t="shared" si="353"/>
        <v>9999</v>
      </c>
      <c r="K11327" s="228" t="s">
        <v>23203</v>
      </c>
      <c r="L11327" s="228" t="s">
        <v>23204</v>
      </c>
      <c r="M11327" s="229">
        <v>44806</v>
      </c>
      <c r="N11327" s="227" t="s">
        <v>19903</v>
      </c>
      <c r="O11327" s="243"/>
      <c r="P11327" s="227" t="s">
        <v>19905</v>
      </c>
      <c r="Q11327" s="243"/>
      <c r="S11327" s="354"/>
    </row>
    <row r="11328" spans="1:19" s="245" customFormat="1" ht="13.15" customHeight="1">
      <c r="A11328" s="245" t="str">
        <f t="shared" si="354"/>
        <v>1467755041679689277</v>
      </c>
      <c r="B11328" s="217" t="s">
        <v>19891</v>
      </c>
      <c r="C11328" s="227" t="s">
        <v>25876</v>
      </c>
      <c r="D11328" s="227" t="s">
        <v>3106</v>
      </c>
      <c r="E11328" s="227" t="s">
        <v>25881</v>
      </c>
      <c r="F11328" s="227" t="s">
        <v>3106</v>
      </c>
      <c r="G11328" s="227" t="s">
        <v>3106</v>
      </c>
      <c r="H11328" s="228" t="s">
        <v>19904</v>
      </c>
      <c r="I11328" s="228" t="s">
        <v>25878</v>
      </c>
      <c r="J11328" s="201" t="str">
        <f t="shared" si="353"/>
        <v>9999</v>
      </c>
      <c r="K11328" s="228" t="s">
        <v>23203</v>
      </c>
      <c r="L11328" s="228" t="s">
        <v>23204</v>
      </c>
      <c r="M11328" s="229">
        <v>44806</v>
      </c>
      <c r="N11328" s="227" t="s">
        <v>19903</v>
      </c>
      <c r="O11328" s="243"/>
      <c r="P11328" s="227" t="s">
        <v>19905</v>
      </c>
      <c r="Q11328" s="243"/>
      <c r="S11328" s="354"/>
    </row>
    <row r="11329" spans="1:19" s="245" customFormat="1" ht="13.15" customHeight="1">
      <c r="A11329" s="245" t="str">
        <f t="shared" si="354"/>
        <v>1467755061679689277</v>
      </c>
      <c r="B11329" s="217" t="s">
        <v>19891</v>
      </c>
      <c r="C11329" s="227" t="s">
        <v>25876</v>
      </c>
      <c r="D11329" s="227" t="s">
        <v>3106</v>
      </c>
      <c r="E11329" s="227" t="s">
        <v>25882</v>
      </c>
      <c r="F11329" s="227" t="s">
        <v>3106</v>
      </c>
      <c r="G11329" s="227" t="s">
        <v>3106</v>
      </c>
      <c r="H11329" s="228" t="s">
        <v>19904</v>
      </c>
      <c r="I11329" s="228" t="s">
        <v>25878</v>
      </c>
      <c r="J11329" s="201" t="str">
        <f t="shared" si="353"/>
        <v>9999</v>
      </c>
      <c r="K11329" s="228" t="s">
        <v>23203</v>
      </c>
      <c r="L11329" s="228" t="s">
        <v>23204</v>
      </c>
      <c r="M11329" s="229">
        <v>44806</v>
      </c>
      <c r="N11329" s="227" t="s">
        <v>19903</v>
      </c>
      <c r="O11329" s="243"/>
      <c r="P11329" s="227" t="s">
        <v>19905</v>
      </c>
      <c r="Q11329" s="243"/>
      <c r="S11329" s="354"/>
    </row>
    <row r="11330" spans="1:19" s="245" customFormat="1" ht="13.15" customHeight="1">
      <c r="A11330" s="245" t="str">
        <f t="shared" si="354"/>
        <v>3878761011679831721</v>
      </c>
      <c r="B11330" s="217" t="s">
        <v>19891</v>
      </c>
      <c r="C11330" s="227" t="s">
        <v>25883</v>
      </c>
      <c r="D11330" s="227" t="s">
        <v>3106</v>
      </c>
      <c r="E11330" s="227" t="s">
        <v>25884</v>
      </c>
      <c r="F11330" s="227" t="s">
        <v>3106</v>
      </c>
      <c r="G11330" s="227" t="s">
        <v>3106</v>
      </c>
      <c r="H11330" s="228" t="s">
        <v>23501</v>
      </c>
      <c r="I11330" s="228" t="s">
        <v>25885</v>
      </c>
      <c r="J11330" s="201" t="str">
        <f t="shared" si="353"/>
        <v>9999</v>
      </c>
      <c r="K11330" s="228" t="s">
        <v>23203</v>
      </c>
      <c r="L11330" s="228" t="s">
        <v>23204</v>
      </c>
      <c r="M11330" s="229">
        <v>44806</v>
      </c>
      <c r="N11330" s="227" t="s">
        <v>20211</v>
      </c>
      <c r="O11330" s="243"/>
      <c r="P11330" s="227" t="s">
        <v>19975</v>
      </c>
      <c r="Q11330" s="243"/>
      <c r="S11330" s="354"/>
    </row>
    <row r="11331" spans="1:19" s="245" customFormat="1" ht="13.15" customHeight="1">
      <c r="A11331" s="245" t="str">
        <f t="shared" si="354"/>
        <v>3878761021679831721</v>
      </c>
      <c r="B11331" s="217" t="s">
        <v>19891</v>
      </c>
      <c r="C11331" s="227" t="s">
        <v>25883</v>
      </c>
      <c r="D11331" s="227" t="s">
        <v>3106</v>
      </c>
      <c r="E11331" s="227" t="s">
        <v>25886</v>
      </c>
      <c r="F11331" s="227" t="s">
        <v>3106</v>
      </c>
      <c r="G11331" s="227" t="s">
        <v>3106</v>
      </c>
      <c r="H11331" s="228" t="s">
        <v>23501</v>
      </c>
      <c r="I11331" s="228" t="s">
        <v>25885</v>
      </c>
      <c r="J11331" s="201" t="str">
        <f t="shared" ref="J11331:J11394" si="355">B11331</f>
        <v>9999</v>
      </c>
      <c r="K11331" s="228" t="s">
        <v>23203</v>
      </c>
      <c r="L11331" s="228" t="s">
        <v>23204</v>
      </c>
      <c r="M11331" s="229">
        <v>44806</v>
      </c>
      <c r="N11331" s="227" t="s">
        <v>20211</v>
      </c>
      <c r="O11331" s="243"/>
      <c r="P11331" s="227" t="s">
        <v>19975</v>
      </c>
      <c r="Q11331" s="243"/>
      <c r="S11331" s="354"/>
    </row>
    <row r="11332" spans="1:19" s="245" customFormat="1" ht="13.15" customHeight="1">
      <c r="A11332" s="245" t="str">
        <f t="shared" si="354"/>
        <v>0636193011679992911</v>
      </c>
      <c r="B11332" s="217" t="s">
        <v>19891</v>
      </c>
      <c r="C11332" s="227" t="s">
        <v>25887</v>
      </c>
      <c r="D11332" s="227" t="s">
        <v>3106</v>
      </c>
      <c r="E11332" s="227" t="s">
        <v>25888</v>
      </c>
      <c r="F11332" s="227" t="s">
        <v>3106</v>
      </c>
      <c r="G11332" s="227" t="s">
        <v>3106</v>
      </c>
      <c r="H11332" s="228" t="s">
        <v>19911</v>
      </c>
      <c r="I11332" s="228" t="s">
        <v>25889</v>
      </c>
      <c r="J11332" s="201" t="str">
        <f t="shared" si="355"/>
        <v>9999</v>
      </c>
      <c r="K11332" s="228" t="s">
        <v>23203</v>
      </c>
      <c r="L11332" s="228" t="s">
        <v>23204</v>
      </c>
      <c r="M11332" s="229">
        <v>44806</v>
      </c>
      <c r="N11332" s="227" t="s">
        <v>19910</v>
      </c>
      <c r="O11332" s="243"/>
      <c r="P11332" s="227" t="s">
        <v>19912</v>
      </c>
      <c r="Q11332" s="243"/>
      <c r="S11332" s="354"/>
    </row>
    <row r="11333" spans="1:19" s="245" customFormat="1" ht="13.15" customHeight="1">
      <c r="A11333" s="245" t="str">
        <f t="shared" si="354"/>
        <v>0636193021679992911</v>
      </c>
      <c r="B11333" s="217" t="s">
        <v>19891</v>
      </c>
      <c r="C11333" s="227" t="s">
        <v>25887</v>
      </c>
      <c r="D11333" s="227" t="s">
        <v>3106</v>
      </c>
      <c r="E11333" s="227" t="s">
        <v>25890</v>
      </c>
      <c r="F11333" s="227" t="s">
        <v>3106</v>
      </c>
      <c r="G11333" s="227" t="s">
        <v>3106</v>
      </c>
      <c r="H11333" s="228" t="s">
        <v>19970</v>
      </c>
      <c r="I11333" s="228" t="s">
        <v>21119</v>
      </c>
      <c r="J11333" s="201" t="str">
        <f t="shared" si="355"/>
        <v>9999</v>
      </c>
      <c r="K11333" s="228" t="s">
        <v>23203</v>
      </c>
      <c r="L11333" s="228" t="s">
        <v>23204</v>
      </c>
      <c r="M11333" s="229">
        <v>44806</v>
      </c>
      <c r="N11333" s="227" t="s">
        <v>19969</v>
      </c>
      <c r="O11333" s="243"/>
      <c r="P11333" s="227" t="s">
        <v>19971</v>
      </c>
      <c r="Q11333" s="243"/>
      <c r="S11333" s="354"/>
    </row>
    <row r="11334" spans="1:19" s="245" customFormat="1" ht="13.15" customHeight="1">
      <c r="A11334" s="245" t="str">
        <f t="shared" si="354"/>
        <v>3778060011689093064</v>
      </c>
      <c r="B11334" s="217" t="s">
        <v>19891</v>
      </c>
      <c r="C11334" s="227" t="s">
        <v>25891</v>
      </c>
      <c r="D11334" s="227" t="s">
        <v>3106</v>
      </c>
      <c r="E11334" s="227" t="s">
        <v>25892</v>
      </c>
      <c r="F11334" s="227" t="s">
        <v>3106</v>
      </c>
      <c r="G11334" s="227" t="s">
        <v>3106</v>
      </c>
      <c r="H11334" s="228" t="s">
        <v>19904</v>
      </c>
      <c r="I11334" s="228" t="s">
        <v>25893</v>
      </c>
      <c r="J11334" s="201" t="str">
        <f t="shared" si="355"/>
        <v>9999</v>
      </c>
      <c r="K11334" s="228" t="s">
        <v>23203</v>
      </c>
      <c r="L11334" s="228" t="s">
        <v>23204</v>
      </c>
      <c r="M11334" s="229">
        <v>44806</v>
      </c>
      <c r="N11334" s="227" t="s">
        <v>19903</v>
      </c>
      <c r="O11334" s="243"/>
      <c r="P11334" s="227" t="s">
        <v>19905</v>
      </c>
      <c r="Q11334" s="243"/>
      <c r="S11334" s="354"/>
    </row>
    <row r="11335" spans="1:19" s="245" customFormat="1" ht="13.15" customHeight="1">
      <c r="A11335" s="245" t="str">
        <f t="shared" si="354"/>
        <v>3778060021689093064</v>
      </c>
      <c r="B11335" s="217" t="s">
        <v>19891</v>
      </c>
      <c r="C11335" s="227" t="s">
        <v>25891</v>
      </c>
      <c r="D11335" s="227" t="s">
        <v>3106</v>
      </c>
      <c r="E11335" s="227" t="s">
        <v>25894</v>
      </c>
      <c r="F11335" s="227" t="s">
        <v>3106</v>
      </c>
      <c r="G11335" s="227" t="s">
        <v>3106</v>
      </c>
      <c r="H11335" s="228" t="s">
        <v>19904</v>
      </c>
      <c r="I11335" s="228" t="s">
        <v>25893</v>
      </c>
      <c r="J11335" s="201" t="str">
        <f t="shared" si="355"/>
        <v>9999</v>
      </c>
      <c r="K11335" s="228" t="s">
        <v>23203</v>
      </c>
      <c r="L11335" s="228" t="s">
        <v>23204</v>
      </c>
      <c r="M11335" s="229">
        <v>44806</v>
      </c>
      <c r="N11335" s="227" t="s">
        <v>19903</v>
      </c>
      <c r="O11335" s="243"/>
      <c r="P11335" s="227" t="s">
        <v>19905</v>
      </c>
      <c r="Q11335" s="243"/>
      <c r="S11335" s="354"/>
    </row>
    <row r="11336" spans="1:19" s="245" customFormat="1" ht="13.15" customHeight="1">
      <c r="A11336" s="245" t="str">
        <f t="shared" si="354"/>
        <v>3755837011689099293</v>
      </c>
      <c r="B11336" s="217" t="s">
        <v>19891</v>
      </c>
      <c r="C11336" s="227" t="s">
        <v>25895</v>
      </c>
      <c r="D11336" s="227" t="s">
        <v>3106</v>
      </c>
      <c r="E11336" s="227" t="s">
        <v>25896</v>
      </c>
      <c r="F11336" s="227" t="s">
        <v>3106</v>
      </c>
      <c r="G11336" s="227" t="s">
        <v>3106</v>
      </c>
      <c r="H11336" s="228" t="s">
        <v>23501</v>
      </c>
      <c r="I11336" s="228" t="s">
        <v>25897</v>
      </c>
      <c r="J11336" s="201" t="str">
        <f t="shared" si="355"/>
        <v>9999</v>
      </c>
      <c r="K11336" s="228" t="s">
        <v>23203</v>
      </c>
      <c r="L11336" s="228" t="s">
        <v>23204</v>
      </c>
      <c r="M11336" s="229">
        <v>44806</v>
      </c>
      <c r="N11336" s="227" t="s">
        <v>20211</v>
      </c>
      <c r="O11336" s="243"/>
      <c r="P11336" s="227" t="s">
        <v>19975</v>
      </c>
      <c r="Q11336" s="243"/>
      <c r="S11336" s="354"/>
    </row>
    <row r="11337" spans="1:19" s="245" customFormat="1" ht="13.15" customHeight="1">
      <c r="A11337" s="245" t="str">
        <f t="shared" si="354"/>
        <v>3755837021689099293</v>
      </c>
      <c r="B11337" s="217" t="s">
        <v>19891</v>
      </c>
      <c r="C11337" s="227" t="s">
        <v>25895</v>
      </c>
      <c r="D11337" s="227" t="s">
        <v>3106</v>
      </c>
      <c r="E11337" s="227" t="s">
        <v>25898</v>
      </c>
      <c r="F11337" s="227" t="s">
        <v>3106</v>
      </c>
      <c r="G11337" s="227" t="s">
        <v>3106</v>
      </c>
      <c r="H11337" s="228" t="s">
        <v>23501</v>
      </c>
      <c r="I11337" s="228" t="s">
        <v>25897</v>
      </c>
      <c r="J11337" s="201" t="str">
        <f t="shared" si="355"/>
        <v>9999</v>
      </c>
      <c r="K11337" s="228" t="s">
        <v>23203</v>
      </c>
      <c r="L11337" s="228" t="s">
        <v>23204</v>
      </c>
      <c r="M11337" s="229">
        <v>44806</v>
      </c>
      <c r="N11337" s="227" t="s">
        <v>20211</v>
      </c>
      <c r="O11337" s="243"/>
      <c r="P11337" s="227" t="s">
        <v>19975</v>
      </c>
      <c r="Q11337" s="243"/>
      <c r="S11337" s="354"/>
    </row>
    <row r="11338" spans="1:19" s="245" customFormat="1" ht="13.15" customHeight="1">
      <c r="A11338" s="245" t="str">
        <f t="shared" si="354"/>
        <v>3755837031689099293</v>
      </c>
      <c r="B11338" s="217" t="s">
        <v>19891</v>
      </c>
      <c r="C11338" s="227" t="s">
        <v>25895</v>
      </c>
      <c r="D11338" s="227" t="s">
        <v>3106</v>
      </c>
      <c r="E11338" s="227" t="s">
        <v>25899</v>
      </c>
      <c r="F11338" s="227" t="s">
        <v>3106</v>
      </c>
      <c r="G11338" s="227" t="s">
        <v>3106</v>
      </c>
      <c r="H11338" s="228" t="s">
        <v>23501</v>
      </c>
      <c r="I11338" s="228" t="s">
        <v>25897</v>
      </c>
      <c r="J11338" s="201" t="str">
        <f t="shared" si="355"/>
        <v>9999</v>
      </c>
      <c r="K11338" s="228" t="s">
        <v>23203</v>
      </c>
      <c r="L11338" s="228" t="s">
        <v>23204</v>
      </c>
      <c r="M11338" s="229">
        <v>44806</v>
      </c>
      <c r="N11338" s="227" t="s">
        <v>20211</v>
      </c>
      <c r="O11338" s="243"/>
      <c r="P11338" s="227" t="s">
        <v>19975</v>
      </c>
      <c r="Q11338" s="243"/>
      <c r="S11338" s="354"/>
    </row>
    <row r="11339" spans="1:19" s="245" customFormat="1" ht="13.15" customHeight="1">
      <c r="A11339" s="245" t="str">
        <f t="shared" si="354"/>
        <v>3755837041689099293</v>
      </c>
      <c r="B11339" s="217" t="s">
        <v>19891</v>
      </c>
      <c r="C11339" s="227" t="s">
        <v>25895</v>
      </c>
      <c r="D11339" s="227" t="s">
        <v>3106</v>
      </c>
      <c r="E11339" s="227" t="s">
        <v>25900</v>
      </c>
      <c r="F11339" s="227" t="s">
        <v>3106</v>
      </c>
      <c r="G11339" s="227" t="s">
        <v>3106</v>
      </c>
      <c r="H11339" s="228" t="s">
        <v>23501</v>
      </c>
      <c r="I11339" s="228" t="s">
        <v>25897</v>
      </c>
      <c r="J11339" s="201" t="str">
        <f t="shared" si="355"/>
        <v>9999</v>
      </c>
      <c r="K11339" s="228" t="s">
        <v>23203</v>
      </c>
      <c r="L11339" s="228" t="s">
        <v>23204</v>
      </c>
      <c r="M11339" s="229">
        <v>44806</v>
      </c>
      <c r="N11339" s="227" t="s">
        <v>20211</v>
      </c>
      <c r="O11339" s="243"/>
      <c r="P11339" s="227" t="s">
        <v>19975</v>
      </c>
      <c r="Q11339" s="243"/>
      <c r="S11339" s="354"/>
    </row>
    <row r="11340" spans="1:19" s="245" customFormat="1" ht="13.15" customHeight="1">
      <c r="A11340" s="245" t="str">
        <f t="shared" si="354"/>
        <v>3755837051689099293</v>
      </c>
      <c r="B11340" s="217" t="s">
        <v>19891</v>
      </c>
      <c r="C11340" s="227" t="s">
        <v>25895</v>
      </c>
      <c r="D11340" s="227" t="s">
        <v>3106</v>
      </c>
      <c r="E11340" s="227" t="s">
        <v>25901</v>
      </c>
      <c r="F11340" s="227" t="s">
        <v>3106</v>
      </c>
      <c r="G11340" s="227" t="s">
        <v>3106</v>
      </c>
      <c r="H11340" s="228" t="s">
        <v>23501</v>
      </c>
      <c r="I11340" s="228" t="s">
        <v>25897</v>
      </c>
      <c r="J11340" s="201" t="str">
        <f t="shared" si="355"/>
        <v>9999</v>
      </c>
      <c r="K11340" s="228" t="s">
        <v>23203</v>
      </c>
      <c r="L11340" s="228" t="s">
        <v>23204</v>
      </c>
      <c r="M11340" s="229">
        <v>44806</v>
      </c>
      <c r="N11340" s="227" t="s">
        <v>20211</v>
      </c>
      <c r="O11340" s="243"/>
      <c r="P11340" s="227" t="s">
        <v>19975</v>
      </c>
      <c r="Q11340" s="243"/>
      <c r="S11340" s="354"/>
    </row>
    <row r="11341" spans="1:19" s="245" customFormat="1" ht="13.15" customHeight="1">
      <c r="A11341" s="245" t="str">
        <f t="shared" si="354"/>
        <v>3755837061689099293</v>
      </c>
      <c r="B11341" s="217" t="s">
        <v>19891</v>
      </c>
      <c r="C11341" s="227" t="s">
        <v>25895</v>
      </c>
      <c r="D11341" s="227" t="s">
        <v>3106</v>
      </c>
      <c r="E11341" s="227" t="s">
        <v>25902</v>
      </c>
      <c r="F11341" s="227" t="s">
        <v>3106</v>
      </c>
      <c r="G11341" s="227" t="s">
        <v>3106</v>
      </c>
      <c r="H11341" s="228" t="s">
        <v>23501</v>
      </c>
      <c r="I11341" s="228" t="s">
        <v>25897</v>
      </c>
      <c r="J11341" s="201" t="str">
        <f t="shared" si="355"/>
        <v>9999</v>
      </c>
      <c r="K11341" s="228" t="s">
        <v>23203</v>
      </c>
      <c r="L11341" s="228" t="s">
        <v>23204</v>
      </c>
      <c r="M11341" s="229">
        <v>44806</v>
      </c>
      <c r="N11341" s="227" t="s">
        <v>20211</v>
      </c>
      <c r="O11341" s="243"/>
      <c r="P11341" s="227" t="s">
        <v>19975</v>
      </c>
      <c r="Q11341" s="243"/>
      <c r="S11341" s="354"/>
    </row>
    <row r="11342" spans="1:19" s="245" customFormat="1" ht="13.15" customHeight="1">
      <c r="A11342" s="245" t="str">
        <f t="shared" si="354"/>
        <v>3755837071689099293</v>
      </c>
      <c r="B11342" s="217" t="s">
        <v>19891</v>
      </c>
      <c r="C11342" s="227" t="s">
        <v>25895</v>
      </c>
      <c r="D11342" s="227" t="s">
        <v>3106</v>
      </c>
      <c r="E11342" s="227" t="s">
        <v>25903</v>
      </c>
      <c r="F11342" s="227" t="s">
        <v>3106</v>
      </c>
      <c r="G11342" s="227" t="s">
        <v>3106</v>
      </c>
      <c r="H11342" s="228" t="s">
        <v>23501</v>
      </c>
      <c r="I11342" s="228" t="s">
        <v>25897</v>
      </c>
      <c r="J11342" s="201" t="str">
        <f t="shared" si="355"/>
        <v>9999</v>
      </c>
      <c r="K11342" s="228" t="s">
        <v>23203</v>
      </c>
      <c r="L11342" s="228" t="s">
        <v>23204</v>
      </c>
      <c r="M11342" s="229">
        <v>44806</v>
      </c>
      <c r="N11342" s="227" t="s">
        <v>20211</v>
      </c>
      <c r="O11342" s="243"/>
      <c r="P11342" s="227" t="s">
        <v>19975</v>
      </c>
      <c r="Q11342" s="243"/>
      <c r="S11342" s="354"/>
    </row>
    <row r="11343" spans="1:19" s="245" customFormat="1" ht="13.15" customHeight="1">
      <c r="A11343" s="245" t="str">
        <f t="shared" si="354"/>
        <v>3755837081689099293</v>
      </c>
      <c r="B11343" s="217" t="s">
        <v>19891</v>
      </c>
      <c r="C11343" s="227" t="s">
        <v>25895</v>
      </c>
      <c r="D11343" s="227" t="s">
        <v>3106</v>
      </c>
      <c r="E11343" s="227" t="s">
        <v>25904</v>
      </c>
      <c r="F11343" s="227" t="s">
        <v>3106</v>
      </c>
      <c r="G11343" s="227" t="s">
        <v>3106</v>
      </c>
      <c r="H11343" s="228" t="s">
        <v>23501</v>
      </c>
      <c r="I11343" s="228" t="s">
        <v>25897</v>
      </c>
      <c r="J11343" s="201" t="str">
        <f t="shared" si="355"/>
        <v>9999</v>
      </c>
      <c r="K11343" s="228" t="s">
        <v>23203</v>
      </c>
      <c r="L11343" s="228" t="s">
        <v>23204</v>
      </c>
      <c r="M11343" s="229">
        <v>44806</v>
      </c>
      <c r="N11343" s="227" t="s">
        <v>20211</v>
      </c>
      <c r="O11343" s="243"/>
      <c r="P11343" s="227" t="s">
        <v>19975</v>
      </c>
      <c r="Q11343" s="243"/>
      <c r="S11343" s="354"/>
    </row>
    <row r="11344" spans="1:19" s="245" customFormat="1" ht="13.15" customHeight="1">
      <c r="A11344" s="245" t="str">
        <f t="shared" si="354"/>
        <v>3755837091689099293</v>
      </c>
      <c r="B11344" s="217" t="s">
        <v>19891</v>
      </c>
      <c r="C11344" s="227" t="s">
        <v>25895</v>
      </c>
      <c r="D11344" s="227" t="s">
        <v>3106</v>
      </c>
      <c r="E11344" s="227" t="s">
        <v>25905</v>
      </c>
      <c r="F11344" s="227" t="s">
        <v>3106</v>
      </c>
      <c r="G11344" s="227" t="s">
        <v>3106</v>
      </c>
      <c r="H11344" s="228" t="s">
        <v>23501</v>
      </c>
      <c r="I11344" s="228" t="s">
        <v>25897</v>
      </c>
      <c r="J11344" s="201" t="str">
        <f t="shared" si="355"/>
        <v>9999</v>
      </c>
      <c r="K11344" s="228" t="s">
        <v>23203</v>
      </c>
      <c r="L11344" s="228" t="s">
        <v>23204</v>
      </c>
      <c r="M11344" s="229">
        <v>44806</v>
      </c>
      <c r="N11344" s="227" t="s">
        <v>20211</v>
      </c>
      <c r="O11344" s="243"/>
      <c r="P11344" s="227" t="s">
        <v>19975</v>
      </c>
      <c r="Q11344" s="243"/>
      <c r="S11344" s="354"/>
    </row>
    <row r="11345" spans="1:19" s="245" customFormat="1" ht="13.15" customHeight="1">
      <c r="A11345" s="245" t="str">
        <f t="shared" si="354"/>
        <v>3755837101689099293</v>
      </c>
      <c r="B11345" s="217" t="s">
        <v>19891</v>
      </c>
      <c r="C11345" s="227" t="s">
        <v>25895</v>
      </c>
      <c r="D11345" s="227" t="s">
        <v>3106</v>
      </c>
      <c r="E11345" s="227" t="s">
        <v>25906</v>
      </c>
      <c r="F11345" s="227" t="s">
        <v>3106</v>
      </c>
      <c r="G11345" s="227" t="s">
        <v>3106</v>
      </c>
      <c r="H11345" s="228" t="s">
        <v>23501</v>
      </c>
      <c r="I11345" s="228" t="s">
        <v>25897</v>
      </c>
      <c r="J11345" s="201" t="str">
        <f t="shared" si="355"/>
        <v>9999</v>
      </c>
      <c r="K11345" s="228" t="s">
        <v>23203</v>
      </c>
      <c r="L11345" s="228" t="s">
        <v>23204</v>
      </c>
      <c r="M11345" s="229">
        <v>44806</v>
      </c>
      <c r="N11345" s="227" t="s">
        <v>20211</v>
      </c>
      <c r="O11345" s="243"/>
      <c r="P11345" s="227" t="s">
        <v>19975</v>
      </c>
      <c r="Q11345" s="243"/>
      <c r="S11345" s="354"/>
    </row>
    <row r="11346" spans="1:19" s="245" customFormat="1" ht="13.15" customHeight="1">
      <c r="A11346" s="245" t="str">
        <f t="shared" si="354"/>
        <v>3755837111689099293</v>
      </c>
      <c r="B11346" s="217" t="s">
        <v>19891</v>
      </c>
      <c r="C11346" s="227" t="s">
        <v>25895</v>
      </c>
      <c r="D11346" s="227" t="s">
        <v>3106</v>
      </c>
      <c r="E11346" s="227" t="s">
        <v>25907</v>
      </c>
      <c r="F11346" s="227" t="s">
        <v>3106</v>
      </c>
      <c r="G11346" s="227" t="s">
        <v>3106</v>
      </c>
      <c r="H11346" s="228" t="s">
        <v>23501</v>
      </c>
      <c r="I11346" s="228" t="s">
        <v>25897</v>
      </c>
      <c r="J11346" s="201" t="str">
        <f t="shared" si="355"/>
        <v>9999</v>
      </c>
      <c r="K11346" s="228" t="s">
        <v>23203</v>
      </c>
      <c r="L11346" s="228" t="s">
        <v>23204</v>
      </c>
      <c r="M11346" s="229">
        <v>44806</v>
      </c>
      <c r="N11346" s="227" t="s">
        <v>20211</v>
      </c>
      <c r="O11346" s="243"/>
      <c r="P11346" s="227" t="s">
        <v>19975</v>
      </c>
      <c r="Q11346" s="243"/>
      <c r="S11346" s="354"/>
    </row>
    <row r="11347" spans="1:19" s="245" customFormat="1" ht="13.15" customHeight="1">
      <c r="A11347" s="245" t="str">
        <f t="shared" si="354"/>
        <v>3978124011689143398</v>
      </c>
      <c r="B11347" s="217" t="s">
        <v>19891</v>
      </c>
      <c r="C11347" s="227" t="s">
        <v>25908</v>
      </c>
      <c r="D11347" s="227" t="s">
        <v>3106</v>
      </c>
      <c r="E11347" s="227" t="s">
        <v>25909</v>
      </c>
      <c r="F11347" s="227" t="s">
        <v>3106</v>
      </c>
      <c r="G11347" s="227" t="s">
        <v>3106</v>
      </c>
      <c r="H11347" s="228" t="s">
        <v>23524</v>
      </c>
      <c r="I11347" s="228" t="s">
        <v>25910</v>
      </c>
      <c r="J11347" s="201" t="str">
        <f t="shared" si="355"/>
        <v>9999</v>
      </c>
      <c r="K11347" s="228" t="s">
        <v>23203</v>
      </c>
      <c r="L11347" s="228" t="s">
        <v>23204</v>
      </c>
      <c r="M11347" s="229">
        <v>44806</v>
      </c>
      <c r="N11347" s="227" t="s">
        <v>23526</v>
      </c>
      <c r="O11347" s="243"/>
      <c r="P11347" s="227" t="s">
        <v>23527</v>
      </c>
      <c r="Q11347" s="243"/>
      <c r="S11347" s="354"/>
    </row>
    <row r="11348" spans="1:19" s="245" customFormat="1" ht="13.15" customHeight="1">
      <c r="A11348" s="245" t="str">
        <f t="shared" si="354"/>
        <v>3978124021689143398</v>
      </c>
      <c r="B11348" s="217" t="s">
        <v>19891</v>
      </c>
      <c r="C11348" s="227" t="s">
        <v>25908</v>
      </c>
      <c r="D11348" s="227" t="s">
        <v>3106</v>
      </c>
      <c r="E11348" s="227" t="s">
        <v>25911</v>
      </c>
      <c r="F11348" s="227" t="s">
        <v>3106</v>
      </c>
      <c r="G11348" s="227" t="s">
        <v>3106</v>
      </c>
      <c r="H11348" s="228" t="s">
        <v>23524</v>
      </c>
      <c r="I11348" s="228" t="s">
        <v>25910</v>
      </c>
      <c r="J11348" s="201" t="str">
        <f t="shared" si="355"/>
        <v>9999</v>
      </c>
      <c r="K11348" s="228" t="s">
        <v>23203</v>
      </c>
      <c r="L11348" s="228" t="s">
        <v>23204</v>
      </c>
      <c r="M11348" s="229">
        <v>44806</v>
      </c>
      <c r="N11348" s="227" t="s">
        <v>23526</v>
      </c>
      <c r="O11348" s="243"/>
      <c r="P11348" s="227" t="s">
        <v>23527</v>
      </c>
      <c r="Q11348" s="243"/>
      <c r="S11348" s="354"/>
    </row>
    <row r="11349" spans="1:19" s="245" customFormat="1" ht="13.15" customHeight="1">
      <c r="A11349" s="245" t="str">
        <f t="shared" si="354"/>
        <v>3978124031689143398</v>
      </c>
      <c r="B11349" s="217" t="s">
        <v>19891</v>
      </c>
      <c r="C11349" s="227" t="s">
        <v>25908</v>
      </c>
      <c r="D11349" s="227" t="s">
        <v>3106</v>
      </c>
      <c r="E11349" s="227" t="s">
        <v>25912</v>
      </c>
      <c r="F11349" s="227" t="s">
        <v>3106</v>
      </c>
      <c r="G11349" s="227" t="s">
        <v>3106</v>
      </c>
      <c r="H11349" s="228" t="s">
        <v>23524</v>
      </c>
      <c r="I11349" s="228" t="s">
        <v>25910</v>
      </c>
      <c r="J11349" s="201" t="str">
        <f t="shared" si="355"/>
        <v>9999</v>
      </c>
      <c r="K11349" s="228" t="s">
        <v>23203</v>
      </c>
      <c r="L11349" s="228" t="s">
        <v>23204</v>
      </c>
      <c r="M11349" s="229">
        <v>44806</v>
      </c>
      <c r="N11349" s="227" t="s">
        <v>23526</v>
      </c>
      <c r="O11349" s="243"/>
      <c r="P11349" s="227" t="s">
        <v>23527</v>
      </c>
      <c r="Q11349" s="243"/>
      <c r="S11349" s="354"/>
    </row>
    <row r="11350" spans="1:19" s="245" customFormat="1" ht="13.15" customHeight="1">
      <c r="A11350" s="245" t="str">
        <f t="shared" si="354"/>
        <v>1311300031689664682</v>
      </c>
      <c r="B11350" s="217" t="s">
        <v>19891</v>
      </c>
      <c r="C11350" s="227" t="s">
        <v>25913</v>
      </c>
      <c r="D11350" s="227" t="s">
        <v>3106</v>
      </c>
      <c r="E11350" s="227" t="s">
        <v>25914</v>
      </c>
      <c r="F11350" s="227" t="s">
        <v>3106</v>
      </c>
      <c r="G11350" s="227" t="s">
        <v>3106</v>
      </c>
      <c r="H11350" s="228" t="s">
        <v>19904</v>
      </c>
      <c r="I11350" s="228" t="s">
        <v>21657</v>
      </c>
      <c r="J11350" s="201" t="str">
        <f t="shared" si="355"/>
        <v>9999</v>
      </c>
      <c r="K11350" s="228" t="s">
        <v>23203</v>
      </c>
      <c r="L11350" s="228" t="s">
        <v>23204</v>
      </c>
      <c r="M11350" s="229">
        <v>44806</v>
      </c>
      <c r="N11350" s="227" t="s">
        <v>19903</v>
      </c>
      <c r="O11350" s="243"/>
      <c r="P11350" s="227" t="s">
        <v>19975</v>
      </c>
      <c r="Q11350" s="243"/>
      <c r="S11350" s="354"/>
    </row>
    <row r="11351" spans="1:19" s="245" customFormat="1" ht="13.15" customHeight="1">
      <c r="A11351" s="245" t="str">
        <f t="shared" ref="A11351:A11414" si="356">E11351&amp;C11351</f>
        <v>1311300041689664682</v>
      </c>
      <c r="B11351" s="217" t="s">
        <v>19891</v>
      </c>
      <c r="C11351" s="227" t="s">
        <v>25913</v>
      </c>
      <c r="D11351" s="227" t="s">
        <v>3106</v>
      </c>
      <c r="E11351" s="227" t="s">
        <v>25915</v>
      </c>
      <c r="F11351" s="227" t="s">
        <v>3106</v>
      </c>
      <c r="G11351" s="227" t="s">
        <v>3106</v>
      </c>
      <c r="H11351" s="228" t="s">
        <v>19904</v>
      </c>
      <c r="I11351" s="228" t="s">
        <v>21657</v>
      </c>
      <c r="J11351" s="201" t="str">
        <f t="shared" si="355"/>
        <v>9999</v>
      </c>
      <c r="K11351" s="228" t="s">
        <v>23203</v>
      </c>
      <c r="L11351" s="228" t="s">
        <v>23204</v>
      </c>
      <c r="M11351" s="229">
        <v>44806</v>
      </c>
      <c r="N11351" s="227" t="s">
        <v>19903</v>
      </c>
      <c r="O11351" s="243"/>
      <c r="P11351" s="227" t="s">
        <v>19975</v>
      </c>
      <c r="Q11351" s="243"/>
      <c r="S11351" s="354"/>
    </row>
    <row r="11352" spans="1:19" s="245" customFormat="1" ht="13.15" customHeight="1">
      <c r="A11352" s="245" t="str">
        <f t="shared" si="356"/>
        <v>1311300071689664682</v>
      </c>
      <c r="B11352" s="217" t="s">
        <v>19891</v>
      </c>
      <c r="C11352" s="227" t="s">
        <v>25913</v>
      </c>
      <c r="D11352" s="227" t="s">
        <v>3106</v>
      </c>
      <c r="E11352" s="227" t="s">
        <v>25916</v>
      </c>
      <c r="F11352" s="227" t="s">
        <v>3106</v>
      </c>
      <c r="G11352" s="227" t="s">
        <v>3106</v>
      </c>
      <c r="H11352" s="228" t="s">
        <v>19904</v>
      </c>
      <c r="I11352" s="228" t="s">
        <v>21657</v>
      </c>
      <c r="J11352" s="201" t="str">
        <f t="shared" si="355"/>
        <v>9999</v>
      </c>
      <c r="K11352" s="228" t="s">
        <v>23203</v>
      </c>
      <c r="L11352" s="228" t="s">
        <v>23204</v>
      </c>
      <c r="M11352" s="229">
        <v>44806</v>
      </c>
      <c r="N11352" s="227" t="s">
        <v>19903</v>
      </c>
      <c r="O11352" s="243"/>
      <c r="P11352" s="227" t="s">
        <v>19975</v>
      </c>
      <c r="Q11352" s="243"/>
      <c r="S11352" s="354"/>
    </row>
    <row r="11353" spans="1:19" s="245" customFormat="1" ht="13.15" customHeight="1">
      <c r="A11353" s="245" t="str">
        <f t="shared" si="356"/>
        <v>1311300081689664682</v>
      </c>
      <c r="B11353" s="217" t="s">
        <v>19891</v>
      </c>
      <c r="C11353" s="227" t="s">
        <v>25913</v>
      </c>
      <c r="D11353" s="227" t="s">
        <v>3106</v>
      </c>
      <c r="E11353" s="227" t="s">
        <v>25917</v>
      </c>
      <c r="F11353" s="227" t="s">
        <v>3106</v>
      </c>
      <c r="G11353" s="227" t="s">
        <v>3106</v>
      </c>
      <c r="H11353" s="228" t="s">
        <v>19904</v>
      </c>
      <c r="I11353" s="228" t="s">
        <v>21657</v>
      </c>
      <c r="J11353" s="201" t="str">
        <f t="shared" si="355"/>
        <v>9999</v>
      </c>
      <c r="K11353" s="228" t="s">
        <v>23203</v>
      </c>
      <c r="L11353" s="228" t="s">
        <v>23204</v>
      </c>
      <c r="M11353" s="229">
        <v>44806</v>
      </c>
      <c r="N11353" s="227" t="s">
        <v>19903</v>
      </c>
      <c r="O11353" s="243"/>
      <c r="P11353" s="227" t="s">
        <v>19975</v>
      </c>
      <c r="Q11353" s="243"/>
      <c r="S11353" s="354"/>
    </row>
    <row r="11354" spans="1:19" s="245" customFormat="1" ht="13.15" customHeight="1">
      <c r="A11354" s="245" t="str">
        <f t="shared" si="356"/>
        <v>1311300091689664682</v>
      </c>
      <c r="B11354" s="217" t="s">
        <v>19891</v>
      </c>
      <c r="C11354" s="227" t="s">
        <v>25913</v>
      </c>
      <c r="D11354" s="227" t="s">
        <v>3106</v>
      </c>
      <c r="E11354" s="227" t="s">
        <v>25918</v>
      </c>
      <c r="F11354" s="227" t="s">
        <v>3106</v>
      </c>
      <c r="G11354" s="227" t="s">
        <v>3106</v>
      </c>
      <c r="H11354" s="228" t="s">
        <v>19904</v>
      </c>
      <c r="I11354" s="228" t="s">
        <v>21657</v>
      </c>
      <c r="J11354" s="201" t="str">
        <f t="shared" si="355"/>
        <v>9999</v>
      </c>
      <c r="K11354" s="228" t="s">
        <v>23203</v>
      </c>
      <c r="L11354" s="228" t="s">
        <v>23204</v>
      </c>
      <c r="M11354" s="229">
        <v>44806</v>
      </c>
      <c r="N11354" s="227" t="s">
        <v>19903</v>
      </c>
      <c r="O11354" s="243"/>
      <c r="P11354" s="227" t="s">
        <v>19975</v>
      </c>
      <c r="Q11354" s="243"/>
      <c r="S11354" s="354"/>
    </row>
    <row r="11355" spans="1:19" s="245" customFormat="1" ht="13.15" customHeight="1">
      <c r="A11355" s="245" t="str">
        <f t="shared" si="356"/>
        <v>1569717011689664682</v>
      </c>
      <c r="B11355" s="217" t="s">
        <v>19891</v>
      </c>
      <c r="C11355" s="227" t="s">
        <v>25913</v>
      </c>
      <c r="D11355" s="227" t="s">
        <v>3106</v>
      </c>
      <c r="E11355" s="227" t="s">
        <v>25919</v>
      </c>
      <c r="F11355" s="227" t="s">
        <v>3106</v>
      </c>
      <c r="G11355" s="227" t="s">
        <v>3106</v>
      </c>
      <c r="H11355" s="228" t="s">
        <v>19904</v>
      </c>
      <c r="I11355" s="228" t="s">
        <v>21657</v>
      </c>
      <c r="J11355" s="201" t="str">
        <f t="shared" si="355"/>
        <v>9999</v>
      </c>
      <c r="K11355" s="228" t="s">
        <v>23203</v>
      </c>
      <c r="L11355" s="228" t="s">
        <v>23204</v>
      </c>
      <c r="M11355" s="229">
        <v>44806</v>
      </c>
      <c r="N11355" s="227" t="s">
        <v>19903</v>
      </c>
      <c r="O11355" s="243"/>
      <c r="P11355" s="227" t="s">
        <v>19975</v>
      </c>
      <c r="Q11355" s="243"/>
      <c r="S11355" s="354"/>
    </row>
    <row r="11356" spans="1:19" s="245" customFormat="1" ht="13.15" customHeight="1">
      <c r="A11356" s="245" t="str">
        <f t="shared" si="356"/>
        <v>1305021071689741712</v>
      </c>
      <c r="B11356" s="217" t="s">
        <v>19891</v>
      </c>
      <c r="C11356" s="227" t="s">
        <v>25920</v>
      </c>
      <c r="D11356" s="227" t="s">
        <v>3106</v>
      </c>
      <c r="E11356" s="227" t="s">
        <v>25921</v>
      </c>
      <c r="F11356" s="227" t="s">
        <v>3106</v>
      </c>
      <c r="G11356" s="227" t="s">
        <v>3106</v>
      </c>
      <c r="H11356" s="228" t="s">
        <v>19904</v>
      </c>
      <c r="I11356" s="228" t="s">
        <v>25922</v>
      </c>
      <c r="J11356" s="201" t="str">
        <f t="shared" si="355"/>
        <v>9999</v>
      </c>
      <c r="K11356" s="228" t="s">
        <v>23203</v>
      </c>
      <c r="L11356" s="228" t="s">
        <v>23204</v>
      </c>
      <c r="M11356" s="229">
        <v>44806</v>
      </c>
      <c r="N11356" s="227" t="s">
        <v>19903</v>
      </c>
      <c r="O11356" s="243"/>
      <c r="P11356" s="227" t="s">
        <v>19905</v>
      </c>
      <c r="Q11356" s="243"/>
      <c r="S11356" s="354"/>
    </row>
    <row r="11357" spans="1:19" s="245" customFormat="1" ht="13.15" customHeight="1">
      <c r="A11357" s="245" t="str">
        <f t="shared" si="356"/>
        <v>3113383011689814253</v>
      </c>
      <c r="B11357" s="217" t="s">
        <v>19891</v>
      </c>
      <c r="C11357" s="227" t="s">
        <v>25923</v>
      </c>
      <c r="D11357" s="227" t="s">
        <v>3106</v>
      </c>
      <c r="E11357" s="227" t="s">
        <v>25924</v>
      </c>
      <c r="F11357" s="227" t="s">
        <v>3106</v>
      </c>
      <c r="G11357" s="227" t="s">
        <v>3106</v>
      </c>
      <c r="H11357" s="228" t="s">
        <v>23501</v>
      </c>
      <c r="I11357" s="228" t="s">
        <v>25925</v>
      </c>
      <c r="J11357" s="201" t="str">
        <f t="shared" si="355"/>
        <v>9999</v>
      </c>
      <c r="K11357" s="228" t="s">
        <v>23203</v>
      </c>
      <c r="L11357" s="228" t="s">
        <v>23204</v>
      </c>
      <c r="M11357" s="229">
        <v>44806</v>
      </c>
      <c r="N11357" s="227" t="s">
        <v>20211</v>
      </c>
      <c r="O11357" s="243"/>
      <c r="P11357" s="227" t="s">
        <v>19975</v>
      </c>
      <c r="Q11357" s="243"/>
      <c r="S11357" s="354"/>
    </row>
    <row r="11358" spans="1:19" s="245" customFormat="1" ht="13.15" customHeight="1">
      <c r="A11358" s="245" t="str">
        <f t="shared" si="356"/>
        <v>3113383021689814253</v>
      </c>
      <c r="B11358" s="217" t="s">
        <v>19891</v>
      </c>
      <c r="C11358" s="227" t="s">
        <v>25923</v>
      </c>
      <c r="D11358" s="227" t="s">
        <v>3106</v>
      </c>
      <c r="E11358" s="227" t="s">
        <v>25926</v>
      </c>
      <c r="F11358" s="227" t="s">
        <v>3106</v>
      </c>
      <c r="G11358" s="227" t="s">
        <v>3106</v>
      </c>
      <c r="H11358" s="228" t="s">
        <v>23501</v>
      </c>
      <c r="I11358" s="228" t="s">
        <v>25925</v>
      </c>
      <c r="J11358" s="201" t="str">
        <f t="shared" si="355"/>
        <v>9999</v>
      </c>
      <c r="K11358" s="228" t="s">
        <v>23203</v>
      </c>
      <c r="L11358" s="228" t="s">
        <v>23204</v>
      </c>
      <c r="M11358" s="229">
        <v>44806</v>
      </c>
      <c r="N11358" s="227" t="s">
        <v>20211</v>
      </c>
      <c r="O11358" s="243"/>
      <c r="P11358" s="227" t="s">
        <v>19975</v>
      </c>
      <c r="Q11358" s="243"/>
      <c r="S11358" s="354"/>
    </row>
    <row r="11359" spans="1:19" s="245" customFormat="1" ht="13.15" customHeight="1">
      <c r="A11359" s="245" t="str">
        <f t="shared" si="356"/>
        <v>3113383031689814253</v>
      </c>
      <c r="B11359" s="217" t="s">
        <v>19891</v>
      </c>
      <c r="C11359" s="227" t="s">
        <v>25923</v>
      </c>
      <c r="D11359" s="227" t="s">
        <v>3106</v>
      </c>
      <c r="E11359" s="227" t="s">
        <v>25927</v>
      </c>
      <c r="F11359" s="227" t="s">
        <v>3106</v>
      </c>
      <c r="G11359" s="227" t="s">
        <v>3106</v>
      </c>
      <c r="H11359" s="228" t="s">
        <v>23501</v>
      </c>
      <c r="I11359" s="228" t="s">
        <v>25925</v>
      </c>
      <c r="J11359" s="201" t="str">
        <f t="shared" si="355"/>
        <v>9999</v>
      </c>
      <c r="K11359" s="228" t="s">
        <v>23203</v>
      </c>
      <c r="L11359" s="228" t="s">
        <v>23204</v>
      </c>
      <c r="M11359" s="229">
        <v>44806</v>
      </c>
      <c r="N11359" s="227" t="s">
        <v>20211</v>
      </c>
      <c r="O11359" s="243"/>
      <c r="P11359" s="227" t="s">
        <v>19975</v>
      </c>
      <c r="Q11359" s="243"/>
      <c r="S11359" s="354"/>
    </row>
    <row r="11360" spans="1:19" s="245" customFormat="1" ht="13.15" customHeight="1">
      <c r="A11360" s="245" t="str">
        <f t="shared" si="356"/>
        <v>3113383041689814253</v>
      </c>
      <c r="B11360" s="217" t="s">
        <v>19891</v>
      </c>
      <c r="C11360" s="227" t="s">
        <v>25923</v>
      </c>
      <c r="D11360" s="227" t="s">
        <v>3106</v>
      </c>
      <c r="E11360" s="227" t="s">
        <v>25928</v>
      </c>
      <c r="F11360" s="227" t="s">
        <v>3106</v>
      </c>
      <c r="G11360" s="227" t="s">
        <v>3106</v>
      </c>
      <c r="H11360" s="228" t="s">
        <v>23501</v>
      </c>
      <c r="I11360" s="228" t="s">
        <v>25925</v>
      </c>
      <c r="J11360" s="201" t="str">
        <f t="shared" si="355"/>
        <v>9999</v>
      </c>
      <c r="K11360" s="228" t="s">
        <v>23203</v>
      </c>
      <c r="L11360" s="228" t="s">
        <v>23204</v>
      </c>
      <c r="M11360" s="229">
        <v>44806</v>
      </c>
      <c r="N11360" s="227" t="s">
        <v>20211</v>
      </c>
      <c r="O11360" s="243"/>
      <c r="P11360" s="227" t="s">
        <v>19975</v>
      </c>
      <c r="Q11360" s="243"/>
      <c r="S11360" s="354"/>
    </row>
    <row r="11361" spans="1:19" s="245" customFormat="1" ht="13.15" customHeight="1">
      <c r="A11361" s="245" t="str">
        <f t="shared" si="356"/>
        <v>3113383051689814253</v>
      </c>
      <c r="B11361" s="217" t="s">
        <v>19891</v>
      </c>
      <c r="C11361" s="227" t="s">
        <v>25923</v>
      </c>
      <c r="D11361" s="227" t="s">
        <v>3106</v>
      </c>
      <c r="E11361" s="227" t="s">
        <v>25929</v>
      </c>
      <c r="F11361" s="227" t="s">
        <v>3106</v>
      </c>
      <c r="G11361" s="227" t="s">
        <v>3106</v>
      </c>
      <c r="H11361" s="228" t="s">
        <v>23501</v>
      </c>
      <c r="I11361" s="228" t="s">
        <v>25925</v>
      </c>
      <c r="J11361" s="201" t="str">
        <f t="shared" si="355"/>
        <v>9999</v>
      </c>
      <c r="K11361" s="228" t="s">
        <v>23203</v>
      </c>
      <c r="L11361" s="228" t="s">
        <v>23204</v>
      </c>
      <c r="M11361" s="229">
        <v>44806</v>
      </c>
      <c r="N11361" s="227" t="s">
        <v>20211</v>
      </c>
      <c r="O11361" s="243"/>
      <c r="P11361" s="227" t="s">
        <v>19975</v>
      </c>
      <c r="Q11361" s="243"/>
      <c r="S11361" s="354"/>
    </row>
    <row r="11362" spans="1:19" s="245" customFormat="1" ht="13.15" customHeight="1">
      <c r="A11362" s="245" t="str">
        <f t="shared" si="356"/>
        <v>3113383061689814253</v>
      </c>
      <c r="B11362" s="217" t="s">
        <v>19891</v>
      </c>
      <c r="C11362" s="227" t="s">
        <v>25923</v>
      </c>
      <c r="D11362" s="227" t="s">
        <v>3106</v>
      </c>
      <c r="E11362" s="227" t="s">
        <v>25930</v>
      </c>
      <c r="F11362" s="227" t="s">
        <v>3106</v>
      </c>
      <c r="G11362" s="227" t="s">
        <v>3106</v>
      </c>
      <c r="H11362" s="228" t="s">
        <v>23501</v>
      </c>
      <c r="I11362" s="228" t="s">
        <v>25925</v>
      </c>
      <c r="J11362" s="201" t="str">
        <f t="shared" si="355"/>
        <v>9999</v>
      </c>
      <c r="K11362" s="228" t="s">
        <v>23203</v>
      </c>
      <c r="L11362" s="228" t="s">
        <v>23204</v>
      </c>
      <c r="M11362" s="229">
        <v>44806</v>
      </c>
      <c r="N11362" s="227" t="s">
        <v>20211</v>
      </c>
      <c r="O11362" s="243"/>
      <c r="P11362" s="227" t="s">
        <v>19975</v>
      </c>
      <c r="Q11362" s="243"/>
      <c r="S11362" s="354"/>
    </row>
    <row r="11363" spans="1:19" s="245" customFormat="1" ht="13.15" customHeight="1">
      <c r="A11363" s="245" t="str">
        <f t="shared" si="356"/>
        <v>3113383071689814253</v>
      </c>
      <c r="B11363" s="217" t="s">
        <v>19891</v>
      </c>
      <c r="C11363" s="227" t="s">
        <v>25923</v>
      </c>
      <c r="D11363" s="227" t="s">
        <v>3106</v>
      </c>
      <c r="E11363" s="227" t="s">
        <v>25931</v>
      </c>
      <c r="F11363" s="227" t="s">
        <v>3106</v>
      </c>
      <c r="G11363" s="227" t="s">
        <v>3106</v>
      </c>
      <c r="H11363" s="228" t="s">
        <v>23501</v>
      </c>
      <c r="I11363" s="228" t="s">
        <v>25925</v>
      </c>
      <c r="J11363" s="201" t="str">
        <f t="shared" si="355"/>
        <v>9999</v>
      </c>
      <c r="K11363" s="228" t="s">
        <v>23203</v>
      </c>
      <c r="L11363" s="228" t="s">
        <v>23204</v>
      </c>
      <c r="M11363" s="229">
        <v>44806</v>
      </c>
      <c r="N11363" s="227" t="s">
        <v>20211</v>
      </c>
      <c r="O11363" s="243"/>
      <c r="P11363" s="227" t="s">
        <v>19975</v>
      </c>
      <c r="Q11363" s="243"/>
      <c r="S11363" s="354"/>
    </row>
    <row r="11364" spans="1:19" s="245" customFormat="1" ht="13.15" customHeight="1">
      <c r="A11364" s="245" t="str">
        <f t="shared" si="356"/>
        <v>3113383081689814253</v>
      </c>
      <c r="B11364" s="217" t="s">
        <v>19891</v>
      </c>
      <c r="C11364" s="227" t="s">
        <v>25923</v>
      </c>
      <c r="D11364" s="227" t="s">
        <v>3106</v>
      </c>
      <c r="E11364" s="227" t="s">
        <v>25932</v>
      </c>
      <c r="F11364" s="227" t="s">
        <v>3106</v>
      </c>
      <c r="G11364" s="227" t="s">
        <v>3106</v>
      </c>
      <c r="H11364" s="228" t="s">
        <v>23501</v>
      </c>
      <c r="I11364" s="228" t="s">
        <v>25925</v>
      </c>
      <c r="J11364" s="201" t="str">
        <f t="shared" si="355"/>
        <v>9999</v>
      </c>
      <c r="K11364" s="228" t="s">
        <v>23203</v>
      </c>
      <c r="L11364" s="228" t="s">
        <v>23204</v>
      </c>
      <c r="M11364" s="229">
        <v>44806</v>
      </c>
      <c r="N11364" s="227" t="s">
        <v>20211</v>
      </c>
      <c r="O11364" s="243"/>
      <c r="P11364" s="227" t="s">
        <v>19975</v>
      </c>
      <c r="Q11364" s="243"/>
      <c r="S11364" s="354"/>
    </row>
    <row r="11365" spans="1:19" s="245" customFormat="1" ht="13.15" customHeight="1">
      <c r="A11365" s="245" t="str">
        <f t="shared" si="356"/>
        <v>3113383091689814253</v>
      </c>
      <c r="B11365" s="217" t="s">
        <v>19891</v>
      </c>
      <c r="C11365" s="227" t="s">
        <v>25923</v>
      </c>
      <c r="D11365" s="227" t="s">
        <v>3106</v>
      </c>
      <c r="E11365" s="227" t="s">
        <v>25933</v>
      </c>
      <c r="F11365" s="227" t="s">
        <v>3106</v>
      </c>
      <c r="G11365" s="227" t="s">
        <v>3106</v>
      </c>
      <c r="H11365" s="228" t="s">
        <v>23501</v>
      </c>
      <c r="I11365" s="228" t="s">
        <v>25925</v>
      </c>
      <c r="J11365" s="201" t="str">
        <f t="shared" si="355"/>
        <v>9999</v>
      </c>
      <c r="K11365" s="228" t="s">
        <v>23203</v>
      </c>
      <c r="L11365" s="228" t="s">
        <v>23204</v>
      </c>
      <c r="M11365" s="229">
        <v>44806</v>
      </c>
      <c r="N11365" s="227" t="s">
        <v>20211</v>
      </c>
      <c r="O11365" s="243"/>
      <c r="P11365" s="227" t="s">
        <v>19975</v>
      </c>
      <c r="Q11365" s="243"/>
      <c r="S11365" s="354"/>
    </row>
    <row r="11366" spans="1:19" s="245" customFormat="1" ht="13.15" customHeight="1">
      <c r="A11366" s="245" t="str">
        <f t="shared" si="356"/>
        <v>3113383101689814253</v>
      </c>
      <c r="B11366" s="217" t="s">
        <v>19891</v>
      </c>
      <c r="C11366" s="227" t="s">
        <v>25923</v>
      </c>
      <c r="D11366" s="227" t="s">
        <v>3106</v>
      </c>
      <c r="E11366" s="227" t="s">
        <v>25934</v>
      </c>
      <c r="F11366" s="227" t="s">
        <v>3106</v>
      </c>
      <c r="G11366" s="227" t="s">
        <v>3106</v>
      </c>
      <c r="H11366" s="228" t="s">
        <v>23501</v>
      </c>
      <c r="I11366" s="228" t="s">
        <v>25925</v>
      </c>
      <c r="J11366" s="201" t="str">
        <f t="shared" si="355"/>
        <v>9999</v>
      </c>
      <c r="K11366" s="228" t="s">
        <v>23203</v>
      </c>
      <c r="L11366" s="228" t="s">
        <v>23204</v>
      </c>
      <c r="M11366" s="229">
        <v>44806</v>
      </c>
      <c r="N11366" s="227" t="s">
        <v>20211</v>
      </c>
      <c r="O11366" s="243"/>
      <c r="P11366" s="227" t="s">
        <v>19975</v>
      </c>
      <c r="Q11366" s="243"/>
      <c r="S11366" s="354"/>
    </row>
    <row r="11367" spans="1:19" s="245" customFormat="1" ht="13.15" customHeight="1">
      <c r="A11367" s="245" t="str">
        <f t="shared" si="356"/>
        <v>3113383111689814253</v>
      </c>
      <c r="B11367" s="217" t="s">
        <v>19891</v>
      </c>
      <c r="C11367" s="227" t="s">
        <v>25923</v>
      </c>
      <c r="D11367" s="227" t="s">
        <v>3106</v>
      </c>
      <c r="E11367" s="227" t="s">
        <v>25935</v>
      </c>
      <c r="F11367" s="227" t="s">
        <v>3106</v>
      </c>
      <c r="G11367" s="227" t="s">
        <v>3106</v>
      </c>
      <c r="H11367" s="228" t="s">
        <v>23501</v>
      </c>
      <c r="I11367" s="228" t="s">
        <v>25925</v>
      </c>
      <c r="J11367" s="201" t="str">
        <f t="shared" si="355"/>
        <v>9999</v>
      </c>
      <c r="K11367" s="228" t="s">
        <v>23203</v>
      </c>
      <c r="L11367" s="228" t="s">
        <v>23204</v>
      </c>
      <c r="M11367" s="229">
        <v>44806</v>
      </c>
      <c r="N11367" s="227" t="s">
        <v>20211</v>
      </c>
      <c r="O11367" s="243"/>
      <c r="P11367" s="227" t="s">
        <v>19975</v>
      </c>
      <c r="Q11367" s="243"/>
      <c r="S11367" s="354"/>
    </row>
    <row r="11368" spans="1:19" s="245" customFormat="1" ht="13.15" customHeight="1">
      <c r="A11368" s="245" t="str">
        <f t="shared" si="356"/>
        <v>3113383121689814253</v>
      </c>
      <c r="B11368" s="217" t="s">
        <v>19891</v>
      </c>
      <c r="C11368" s="227" t="s">
        <v>25923</v>
      </c>
      <c r="D11368" s="227" t="s">
        <v>3106</v>
      </c>
      <c r="E11368" s="227" t="s">
        <v>25936</v>
      </c>
      <c r="F11368" s="227" t="s">
        <v>3106</v>
      </c>
      <c r="G11368" s="227" t="s">
        <v>3106</v>
      </c>
      <c r="H11368" s="228" t="s">
        <v>23501</v>
      </c>
      <c r="I11368" s="228" t="s">
        <v>25925</v>
      </c>
      <c r="J11368" s="201" t="str">
        <f t="shared" si="355"/>
        <v>9999</v>
      </c>
      <c r="K11368" s="228" t="s">
        <v>23203</v>
      </c>
      <c r="L11368" s="228" t="s">
        <v>23204</v>
      </c>
      <c r="M11368" s="229">
        <v>44806</v>
      </c>
      <c r="N11368" s="227" t="s">
        <v>20211</v>
      </c>
      <c r="O11368" s="243"/>
      <c r="P11368" s="227" t="s">
        <v>19975</v>
      </c>
      <c r="Q11368" s="243"/>
      <c r="S11368" s="354"/>
    </row>
    <row r="11369" spans="1:19" s="245" customFormat="1" ht="13.15" customHeight="1">
      <c r="A11369" s="245" t="str">
        <f t="shared" si="356"/>
        <v>3113383131689814253</v>
      </c>
      <c r="B11369" s="217" t="s">
        <v>19891</v>
      </c>
      <c r="C11369" s="227" t="s">
        <v>25923</v>
      </c>
      <c r="D11369" s="227" t="s">
        <v>3106</v>
      </c>
      <c r="E11369" s="227" t="s">
        <v>25937</v>
      </c>
      <c r="F11369" s="227" t="s">
        <v>3106</v>
      </c>
      <c r="G11369" s="227" t="s">
        <v>3106</v>
      </c>
      <c r="H11369" s="228" t="s">
        <v>23501</v>
      </c>
      <c r="I11369" s="228" t="s">
        <v>25925</v>
      </c>
      <c r="J11369" s="201" t="str">
        <f t="shared" si="355"/>
        <v>9999</v>
      </c>
      <c r="K11369" s="228" t="s">
        <v>23203</v>
      </c>
      <c r="L11369" s="228" t="s">
        <v>23204</v>
      </c>
      <c r="M11369" s="229">
        <v>44806</v>
      </c>
      <c r="N11369" s="227" t="s">
        <v>20211</v>
      </c>
      <c r="O11369" s="243"/>
      <c r="P11369" s="227" t="s">
        <v>19975</v>
      </c>
      <c r="Q11369" s="243"/>
      <c r="S11369" s="354"/>
    </row>
    <row r="11370" spans="1:19" s="245" customFormat="1" ht="13.15" customHeight="1">
      <c r="A11370" s="245" t="str">
        <f t="shared" si="356"/>
        <v>3113383141689814253</v>
      </c>
      <c r="B11370" s="217" t="s">
        <v>19891</v>
      </c>
      <c r="C11370" s="227" t="s">
        <v>25923</v>
      </c>
      <c r="D11370" s="227" t="s">
        <v>3106</v>
      </c>
      <c r="E11370" s="227" t="s">
        <v>25938</v>
      </c>
      <c r="F11370" s="227" t="s">
        <v>3106</v>
      </c>
      <c r="G11370" s="227" t="s">
        <v>3106</v>
      </c>
      <c r="H11370" s="228" t="s">
        <v>23501</v>
      </c>
      <c r="I11370" s="228" t="s">
        <v>25925</v>
      </c>
      <c r="J11370" s="201" t="str">
        <f t="shared" si="355"/>
        <v>9999</v>
      </c>
      <c r="K11370" s="228" t="s">
        <v>23203</v>
      </c>
      <c r="L11370" s="228" t="s">
        <v>23204</v>
      </c>
      <c r="M11370" s="229">
        <v>44806</v>
      </c>
      <c r="N11370" s="227" t="s">
        <v>20211</v>
      </c>
      <c r="O11370" s="243"/>
      <c r="P11370" s="227" t="s">
        <v>19975</v>
      </c>
      <c r="Q11370" s="243"/>
      <c r="S11370" s="354"/>
    </row>
    <row r="11371" spans="1:19" s="245" customFormat="1" ht="13.15" customHeight="1">
      <c r="A11371" s="245" t="str">
        <f t="shared" si="356"/>
        <v>2834640011689836025</v>
      </c>
      <c r="B11371" s="217" t="s">
        <v>19891</v>
      </c>
      <c r="C11371" s="227" t="s">
        <v>25939</v>
      </c>
      <c r="D11371" s="227" t="s">
        <v>3106</v>
      </c>
      <c r="E11371" s="227" t="s">
        <v>25940</v>
      </c>
      <c r="F11371" s="227" t="s">
        <v>3106</v>
      </c>
      <c r="G11371" s="227" t="s">
        <v>3106</v>
      </c>
      <c r="H11371" s="228" t="s">
        <v>19904</v>
      </c>
      <c r="I11371" s="228" t="s">
        <v>25941</v>
      </c>
      <c r="J11371" s="201" t="str">
        <f t="shared" si="355"/>
        <v>9999</v>
      </c>
      <c r="K11371" s="228" t="s">
        <v>23203</v>
      </c>
      <c r="L11371" s="228" t="s">
        <v>23204</v>
      </c>
      <c r="M11371" s="229">
        <v>44806</v>
      </c>
      <c r="N11371" s="227" t="s">
        <v>19903</v>
      </c>
      <c r="O11371" s="243"/>
      <c r="P11371" s="227" t="s">
        <v>19975</v>
      </c>
      <c r="Q11371" s="243"/>
      <c r="S11371" s="354"/>
    </row>
    <row r="11372" spans="1:19" s="245" customFormat="1" ht="13.15" customHeight="1">
      <c r="A11372" s="245" t="str">
        <f t="shared" si="356"/>
        <v>2834640021689836025</v>
      </c>
      <c r="B11372" s="217" t="s">
        <v>19891</v>
      </c>
      <c r="C11372" s="227" t="s">
        <v>25939</v>
      </c>
      <c r="D11372" s="227" t="s">
        <v>3106</v>
      </c>
      <c r="E11372" s="227" t="s">
        <v>25942</v>
      </c>
      <c r="F11372" s="227" t="s">
        <v>3106</v>
      </c>
      <c r="G11372" s="227" t="s">
        <v>3106</v>
      </c>
      <c r="H11372" s="228" t="s">
        <v>19904</v>
      </c>
      <c r="I11372" s="228" t="s">
        <v>25941</v>
      </c>
      <c r="J11372" s="201" t="str">
        <f t="shared" si="355"/>
        <v>9999</v>
      </c>
      <c r="K11372" s="228" t="s">
        <v>23203</v>
      </c>
      <c r="L11372" s="228" t="s">
        <v>23204</v>
      </c>
      <c r="M11372" s="229">
        <v>44806</v>
      </c>
      <c r="N11372" s="227" t="s">
        <v>19903</v>
      </c>
      <c r="O11372" s="243"/>
      <c r="P11372" s="227" t="s">
        <v>19975</v>
      </c>
      <c r="Q11372" s="243"/>
      <c r="S11372" s="354"/>
    </row>
    <row r="11373" spans="1:19" s="245" customFormat="1" ht="13.15" customHeight="1">
      <c r="A11373" s="245" t="str">
        <f t="shared" si="356"/>
        <v>2834640031689836025</v>
      </c>
      <c r="B11373" s="217" t="s">
        <v>19891</v>
      </c>
      <c r="C11373" s="227" t="s">
        <v>25939</v>
      </c>
      <c r="D11373" s="227" t="s">
        <v>3106</v>
      </c>
      <c r="E11373" s="227" t="s">
        <v>25943</v>
      </c>
      <c r="F11373" s="227" t="s">
        <v>3106</v>
      </c>
      <c r="G11373" s="227" t="s">
        <v>3106</v>
      </c>
      <c r="H11373" s="228" t="s">
        <v>19904</v>
      </c>
      <c r="I11373" s="228" t="s">
        <v>25941</v>
      </c>
      <c r="J11373" s="201" t="str">
        <f t="shared" si="355"/>
        <v>9999</v>
      </c>
      <c r="K11373" s="228" t="s">
        <v>23203</v>
      </c>
      <c r="L11373" s="228" t="s">
        <v>23204</v>
      </c>
      <c r="M11373" s="229">
        <v>44806</v>
      </c>
      <c r="N11373" s="227" t="s">
        <v>19903</v>
      </c>
      <c r="O11373" s="243"/>
      <c r="P11373" s="227" t="s">
        <v>19975</v>
      </c>
      <c r="Q11373" s="243"/>
      <c r="S11373" s="354"/>
    </row>
    <row r="11374" spans="1:19" s="245" customFormat="1" ht="13.15" customHeight="1">
      <c r="A11374" s="245" t="str">
        <f t="shared" si="356"/>
        <v>2834640041689836025</v>
      </c>
      <c r="B11374" s="217" t="s">
        <v>19891</v>
      </c>
      <c r="C11374" s="227" t="s">
        <v>25939</v>
      </c>
      <c r="D11374" s="227" t="s">
        <v>3106</v>
      </c>
      <c r="E11374" s="227" t="s">
        <v>25944</v>
      </c>
      <c r="F11374" s="227" t="s">
        <v>3106</v>
      </c>
      <c r="G11374" s="227" t="s">
        <v>3106</v>
      </c>
      <c r="H11374" s="228" t="s">
        <v>19904</v>
      </c>
      <c r="I11374" s="228" t="s">
        <v>25941</v>
      </c>
      <c r="J11374" s="201" t="str">
        <f t="shared" si="355"/>
        <v>9999</v>
      </c>
      <c r="K11374" s="228" t="s">
        <v>23203</v>
      </c>
      <c r="L11374" s="228" t="s">
        <v>23204</v>
      </c>
      <c r="M11374" s="229">
        <v>44806</v>
      </c>
      <c r="N11374" s="227" t="s">
        <v>19903</v>
      </c>
      <c r="O11374" s="243"/>
      <c r="P11374" s="227" t="s">
        <v>19975</v>
      </c>
      <c r="Q11374" s="243"/>
      <c r="S11374" s="354"/>
    </row>
    <row r="11375" spans="1:19" s="245" customFormat="1" ht="13.15" customHeight="1">
      <c r="A11375" s="245" t="str">
        <f t="shared" si="356"/>
        <v>2834640051689836025</v>
      </c>
      <c r="B11375" s="217" t="s">
        <v>19891</v>
      </c>
      <c r="C11375" s="227" t="s">
        <v>25939</v>
      </c>
      <c r="D11375" s="227" t="s">
        <v>3106</v>
      </c>
      <c r="E11375" s="227" t="s">
        <v>25945</v>
      </c>
      <c r="F11375" s="227" t="s">
        <v>3106</v>
      </c>
      <c r="G11375" s="227" t="s">
        <v>3106</v>
      </c>
      <c r="H11375" s="228" t="s">
        <v>19904</v>
      </c>
      <c r="I11375" s="228" t="s">
        <v>25941</v>
      </c>
      <c r="J11375" s="201" t="str">
        <f t="shared" si="355"/>
        <v>9999</v>
      </c>
      <c r="K11375" s="228" t="s">
        <v>23203</v>
      </c>
      <c r="L11375" s="228" t="s">
        <v>23204</v>
      </c>
      <c r="M11375" s="229">
        <v>44806</v>
      </c>
      <c r="N11375" s="227" t="s">
        <v>19903</v>
      </c>
      <c r="O11375" s="243"/>
      <c r="P11375" s="227" t="s">
        <v>19975</v>
      </c>
      <c r="Q11375" s="243"/>
      <c r="S11375" s="354"/>
    </row>
    <row r="11376" spans="1:19" s="245" customFormat="1" ht="13.15" customHeight="1">
      <c r="A11376" s="245" t="str">
        <f t="shared" si="356"/>
        <v>2834640061689836025</v>
      </c>
      <c r="B11376" s="217" t="s">
        <v>19891</v>
      </c>
      <c r="C11376" s="227" t="s">
        <v>25939</v>
      </c>
      <c r="D11376" s="227" t="s">
        <v>3106</v>
      </c>
      <c r="E11376" s="227" t="s">
        <v>25946</v>
      </c>
      <c r="F11376" s="227" t="s">
        <v>3106</v>
      </c>
      <c r="G11376" s="227" t="s">
        <v>3106</v>
      </c>
      <c r="H11376" s="228" t="s">
        <v>19904</v>
      </c>
      <c r="I11376" s="228" t="s">
        <v>25941</v>
      </c>
      <c r="J11376" s="201" t="str">
        <f t="shared" si="355"/>
        <v>9999</v>
      </c>
      <c r="K11376" s="228" t="s">
        <v>23203</v>
      </c>
      <c r="L11376" s="228" t="s">
        <v>23204</v>
      </c>
      <c r="M11376" s="229">
        <v>44806</v>
      </c>
      <c r="N11376" s="227" t="s">
        <v>19903</v>
      </c>
      <c r="O11376" s="243"/>
      <c r="P11376" s="227" t="s">
        <v>19975</v>
      </c>
      <c r="Q11376" s="243"/>
      <c r="S11376" s="354"/>
    </row>
    <row r="11377" spans="1:19" s="245" customFormat="1" ht="13.15" customHeight="1">
      <c r="A11377" s="245" t="str">
        <f t="shared" si="356"/>
        <v>2834640071689836025</v>
      </c>
      <c r="B11377" s="217" t="s">
        <v>19891</v>
      </c>
      <c r="C11377" s="227" t="s">
        <v>25939</v>
      </c>
      <c r="D11377" s="227" t="s">
        <v>3106</v>
      </c>
      <c r="E11377" s="227" t="s">
        <v>25947</v>
      </c>
      <c r="F11377" s="227" t="s">
        <v>3106</v>
      </c>
      <c r="G11377" s="227" t="s">
        <v>3106</v>
      </c>
      <c r="H11377" s="228" t="s">
        <v>19904</v>
      </c>
      <c r="I11377" s="228" t="s">
        <v>25941</v>
      </c>
      <c r="J11377" s="201" t="str">
        <f t="shared" si="355"/>
        <v>9999</v>
      </c>
      <c r="K11377" s="228" t="s">
        <v>23203</v>
      </c>
      <c r="L11377" s="228" t="s">
        <v>23204</v>
      </c>
      <c r="M11377" s="229">
        <v>44806</v>
      </c>
      <c r="N11377" s="227" t="s">
        <v>19903</v>
      </c>
      <c r="O11377" s="243"/>
      <c r="P11377" s="227" t="s">
        <v>19975</v>
      </c>
      <c r="Q11377" s="243"/>
      <c r="S11377" s="354"/>
    </row>
    <row r="11378" spans="1:19" s="245" customFormat="1" ht="13.15" customHeight="1">
      <c r="A11378" s="245" t="str">
        <f t="shared" si="356"/>
        <v>2834640081689836025</v>
      </c>
      <c r="B11378" s="217" t="s">
        <v>19891</v>
      </c>
      <c r="C11378" s="227" t="s">
        <v>25939</v>
      </c>
      <c r="D11378" s="227" t="s">
        <v>3106</v>
      </c>
      <c r="E11378" s="227" t="s">
        <v>25948</v>
      </c>
      <c r="F11378" s="227" t="s">
        <v>3106</v>
      </c>
      <c r="G11378" s="227" t="s">
        <v>3106</v>
      </c>
      <c r="H11378" s="228" t="s">
        <v>19904</v>
      </c>
      <c r="I11378" s="228" t="s">
        <v>25941</v>
      </c>
      <c r="J11378" s="201" t="str">
        <f t="shared" si="355"/>
        <v>9999</v>
      </c>
      <c r="K11378" s="228" t="s">
        <v>23203</v>
      </c>
      <c r="L11378" s="228" t="s">
        <v>23204</v>
      </c>
      <c r="M11378" s="229">
        <v>44806</v>
      </c>
      <c r="N11378" s="227" t="s">
        <v>19903</v>
      </c>
      <c r="O11378" s="243"/>
      <c r="P11378" s="227" t="s">
        <v>19975</v>
      </c>
      <c r="Q11378" s="243"/>
      <c r="S11378" s="354"/>
    </row>
    <row r="11379" spans="1:19" s="245" customFormat="1" ht="13.15" customHeight="1">
      <c r="A11379" s="245" t="str">
        <f t="shared" si="356"/>
        <v>2834640091689836025</v>
      </c>
      <c r="B11379" s="217" t="s">
        <v>19891</v>
      </c>
      <c r="C11379" s="227" t="s">
        <v>25939</v>
      </c>
      <c r="D11379" s="227" t="s">
        <v>3106</v>
      </c>
      <c r="E11379" s="227" t="s">
        <v>25949</v>
      </c>
      <c r="F11379" s="227" t="s">
        <v>3106</v>
      </c>
      <c r="G11379" s="227" t="s">
        <v>3106</v>
      </c>
      <c r="H11379" s="228" t="s">
        <v>19904</v>
      </c>
      <c r="I11379" s="228" t="s">
        <v>25941</v>
      </c>
      <c r="J11379" s="201" t="str">
        <f t="shared" si="355"/>
        <v>9999</v>
      </c>
      <c r="K11379" s="228" t="s">
        <v>23203</v>
      </c>
      <c r="L11379" s="228" t="s">
        <v>23204</v>
      </c>
      <c r="M11379" s="229">
        <v>44806</v>
      </c>
      <c r="N11379" s="227" t="s">
        <v>19903</v>
      </c>
      <c r="O11379" s="243"/>
      <c r="P11379" s="227" t="s">
        <v>19975</v>
      </c>
      <c r="Q11379" s="243"/>
      <c r="S11379" s="354"/>
    </row>
    <row r="11380" spans="1:19" s="245" customFormat="1" ht="13.15" customHeight="1">
      <c r="A11380" s="245" t="str">
        <f t="shared" si="356"/>
        <v>2834640101689836025</v>
      </c>
      <c r="B11380" s="217" t="s">
        <v>19891</v>
      </c>
      <c r="C11380" s="227" t="s">
        <v>25939</v>
      </c>
      <c r="D11380" s="227" t="s">
        <v>3106</v>
      </c>
      <c r="E11380" s="227" t="s">
        <v>25950</v>
      </c>
      <c r="F11380" s="227" t="s">
        <v>3106</v>
      </c>
      <c r="G11380" s="227" t="s">
        <v>3106</v>
      </c>
      <c r="H11380" s="228" t="s">
        <v>19904</v>
      </c>
      <c r="I11380" s="228" t="s">
        <v>25941</v>
      </c>
      <c r="J11380" s="201" t="str">
        <f t="shared" si="355"/>
        <v>9999</v>
      </c>
      <c r="K11380" s="228" t="s">
        <v>23203</v>
      </c>
      <c r="L11380" s="228" t="s">
        <v>23204</v>
      </c>
      <c r="M11380" s="229">
        <v>44806</v>
      </c>
      <c r="N11380" s="227" t="s">
        <v>19903</v>
      </c>
      <c r="O11380" s="243"/>
      <c r="P11380" s="227" t="s">
        <v>19975</v>
      </c>
      <c r="Q11380" s="243"/>
      <c r="S11380" s="354"/>
    </row>
    <row r="11381" spans="1:19" s="245" customFormat="1" ht="13.15" customHeight="1">
      <c r="A11381" s="245" t="str">
        <f t="shared" si="356"/>
        <v>2834640111689836025</v>
      </c>
      <c r="B11381" s="217" t="s">
        <v>19891</v>
      </c>
      <c r="C11381" s="227" t="s">
        <v>25939</v>
      </c>
      <c r="D11381" s="227" t="s">
        <v>3106</v>
      </c>
      <c r="E11381" s="227" t="s">
        <v>25951</v>
      </c>
      <c r="F11381" s="227" t="s">
        <v>3106</v>
      </c>
      <c r="G11381" s="227" t="s">
        <v>3106</v>
      </c>
      <c r="H11381" s="228" t="s">
        <v>19904</v>
      </c>
      <c r="I11381" s="228" t="s">
        <v>25941</v>
      </c>
      <c r="J11381" s="201" t="str">
        <f t="shared" si="355"/>
        <v>9999</v>
      </c>
      <c r="K11381" s="228" t="s">
        <v>23203</v>
      </c>
      <c r="L11381" s="228" t="s">
        <v>23204</v>
      </c>
      <c r="M11381" s="229">
        <v>44806</v>
      </c>
      <c r="N11381" s="227" t="s">
        <v>19903</v>
      </c>
      <c r="O11381" s="243"/>
      <c r="P11381" s="227" t="s">
        <v>19975</v>
      </c>
      <c r="Q11381" s="243"/>
      <c r="S11381" s="354"/>
    </row>
    <row r="11382" spans="1:19" s="245" customFormat="1" ht="13.15" customHeight="1">
      <c r="A11382" s="245" t="str">
        <f t="shared" si="356"/>
        <v>2834640121689836025</v>
      </c>
      <c r="B11382" s="217" t="s">
        <v>19891</v>
      </c>
      <c r="C11382" s="227" t="s">
        <v>25939</v>
      </c>
      <c r="D11382" s="227" t="s">
        <v>3106</v>
      </c>
      <c r="E11382" s="227" t="s">
        <v>25952</v>
      </c>
      <c r="F11382" s="227" t="s">
        <v>3106</v>
      </c>
      <c r="G11382" s="227" t="s">
        <v>3106</v>
      </c>
      <c r="H11382" s="228" t="s">
        <v>19904</v>
      </c>
      <c r="I11382" s="228" t="s">
        <v>25941</v>
      </c>
      <c r="J11382" s="201" t="str">
        <f t="shared" si="355"/>
        <v>9999</v>
      </c>
      <c r="K11382" s="228" t="s">
        <v>23203</v>
      </c>
      <c r="L11382" s="228" t="s">
        <v>23204</v>
      </c>
      <c r="M11382" s="229">
        <v>44806</v>
      </c>
      <c r="N11382" s="227" t="s">
        <v>19903</v>
      </c>
      <c r="O11382" s="243"/>
      <c r="P11382" s="227" t="s">
        <v>19975</v>
      </c>
      <c r="Q11382" s="243"/>
      <c r="S11382" s="354"/>
    </row>
    <row r="11383" spans="1:19" s="245" customFormat="1" ht="13.15" customHeight="1">
      <c r="A11383" s="245" t="str">
        <f t="shared" si="356"/>
        <v>4092918011699013565</v>
      </c>
      <c r="B11383" s="217" t="s">
        <v>19891</v>
      </c>
      <c r="C11383" s="227" t="s">
        <v>25953</v>
      </c>
      <c r="D11383" s="227" t="s">
        <v>3106</v>
      </c>
      <c r="E11383" s="227" t="s">
        <v>25954</v>
      </c>
      <c r="F11383" s="227" t="s">
        <v>3106</v>
      </c>
      <c r="G11383" s="227" t="s">
        <v>3106</v>
      </c>
      <c r="H11383" s="228" t="s">
        <v>18778</v>
      </c>
      <c r="I11383" s="228" t="s">
        <v>25955</v>
      </c>
      <c r="J11383" s="201" t="str">
        <f t="shared" si="355"/>
        <v>9999</v>
      </c>
      <c r="K11383" s="228" t="s">
        <v>23203</v>
      </c>
      <c r="L11383" s="228" t="s">
        <v>23204</v>
      </c>
      <c r="M11383" s="229">
        <v>44806</v>
      </c>
      <c r="N11383" s="227" t="s">
        <v>18777</v>
      </c>
      <c r="O11383" s="243"/>
      <c r="P11383" s="227" t="s">
        <v>19920</v>
      </c>
      <c r="Q11383" s="243"/>
      <c r="S11383" s="354"/>
    </row>
    <row r="11384" spans="1:19" s="245" customFormat="1" ht="13.15" customHeight="1">
      <c r="A11384" s="245" t="str">
        <f t="shared" si="356"/>
        <v>2167538011699086991</v>
      </c>
      <c r="B11384" s="217" t="s">
        <v>19891</v>
      </c>
      <c r="C11384" s="227" t="s">
        <v>25956</v>
      </c>
      <c r="D11384" s="227" t="s">
        <v>3106</v>
      </c>
      <c r="E11384" s="227" t="s">
        <v>25957</v>
      </c>
      <c r="F11384" s="227" t="s">
        <v>3106</v>
      </c>
      <c r="G11384" s="227" t="s">
        <v>3106</v>
      </c>
      <c r="H11384" s="228" t="s">
        <v>19904</v>
      </c>
      <c r="I11384" s="228" t="s">
        <v>25958</v>
      </c>
      <c r="J11384" s="201" t="str">
        <f t="shared" si="355"/>
        <v>9999</v>
      </c>
      <c r="K11384" s="228" t="s">
        <v>23203</v>
      </c>
      <c r="L11384" s="228" t="s">
        <v>23204</v>
      </c>
      <c r="M11384" s="229">
        <v>44806</v>
      </c>
      <c r="N11384" s="227" t="s">
        <v>19903</v>
      </c>
      <c r="O11384" s="243"/>
      <c r="P11384" s="227" t="s">
        <v>19975</v>
      </c>
      <c r="Q11384" s="243"/>
      <c r="S11384" s="354"/>
    </row>
    <row r="11385" spans="1:19" s="245" customFormat="1" ht="13.15" customHeight="1">
      <c r="A11385" s="245" t="str">
        <f t="shared" si="356"/>
        <v>2167538021699086991</v>
      </c>
      <c r="B11385" s="217" t="s">
        <v>19891</v>
      </c>
      <c r="C11385" s="227" t="s">
        <v>25956</v>
      </c>
      <c r="D11385" s="227" t="s">
        <v>3106</v>
      </c>
      <c r="E11385" s="227" t="s">
        <v>25959</v>
      </c>
      <c r="F11385" s="227" t="s">
        <v>3106</v>
      </c>
      <c r="G11385" s="227" t="s">
        <v>3106</v>
      </c>
      <c r="H11385" s="228" t="s">
        <v>19904</v>
      </c>
      <c r="I11385" s="228" t="s">
        <v>25958</v>
      </c>
      <c r="J11385" s="201" t="str">
        <f t="shared" si="355"/>
        <v>9999</v>
      </c>
      <c r="K11385" s="228" t="s">
        <v>23203</v>
      </c>
      <c r="L11385" s="228" t="s">
        <v>23204</v>
      </c>
      <c r="M11385" s="229">
        <v>44806</v>
      </c>
      <c r="N11385" s="227" t="s">
        <v>19903</v>
      </c>
      <c r="O11385" s="243"/>
      <c r="P11385" s="227" t="s">
        <v>19975</v>
      </c>
      <c r="Q11385" s="243"/>
      <c r="S11385" s="354"/>
    </row>
    <row r="11386" spans="1:19" s="245" customFormat="1" ht="13.15" customHeight="1">
      <c r="A11386" s="245" t="str">
        <f t="shared" si="356"/>
        <v>2167538031699086991</v>
      </c>
      <c r="B11386" s="217" t="s">
        <v>19891</v>
      </c>
      <c r="C11386" s="227" t="s">
        <v>25956</v>
      </c>
      <c r="D11386" s="227" t="s">
        <v>3106</v>
      </c>
      <c r="E11386" s="227" t="s">
        <v>25960</v>
      </c>
      <c r="F11386" s="227" t="s">
        <v>3106</v>
      </c>
      <c r="G11386" s="227" t="s">
        <v>3106</v>
      </c>
      <c r="H11386" s="228" t="s">
        <v>19904</v>
      </c>
      <c r="I11386" s="228" t="s">
        <v>25958</v>
      </c>
      <c r="J11386" s="201" t="str">
        <f t="shared" si="355"/>
        <v>9999</v>
      </c>
      <c r="K11386" s="228" t="s">
        <v>23203</v>
      </c>
      <c r="L11386" s="228" t="s">
        <v>23204</v>
      </c>
      <c r="M11386" s="229">
        <v>44806</v>
      </c>
      <c r="N11386" s="227" t="s">
        <v>19903</v>
      </c>
      <c r="O11386" s="243"/>
      <c r="P11386" s="227" t="s">
        <v>19975</v>
      </c>
      <c r="Q11386" s="243"/>
      <c r="S11386" s="354"/>
    </row>
    <row r="11387" spans="1:19" s="245" customFormat="1" ht="13.15" customHeight="1">
      <c r="A11387" s="245" t="str">
        <f t="shared" si="356"/>
        <v>2167538041699086991</v>
      </c>
      <c r="B11387" s="217" t="s">
        <v>19891</v>
      </c>
      <c r="C11387" s="227" t="s">
        <v>25956</v>
      </c>
      <c r="D11387" s="227" t="s">
        <v>3106</v>
      </c>
      <c r="E11387" s="227" t="s">
        <v>25961</v>
      </c>
      <c r="F11387" s="227" t="s">
        <v>3106</v>
      </c>
      <c r="G11387" s="227" t="s">
        <v>3106</v>
      </c>
      <c r="H11387" s="228" t="s">
        <v>19904</v>
      </c>
      <c r="I11387" s="228" t="s">
        <v>25958</v>
      </c>
      <c r="J11387" s="201" t="str">
        <f t="shared" si="355"/>
        <v>9999</v>
      </c>
      <c r="K11387" s="228" t="s">
        <v>23203</v>
      </c>
      <c r="L11387" s="228" t="s">
        <v>23204</v>
      </c>
      <c r="M11387" s="229">
        <v>44806</v>
      </c>
      <c r="N11387" s="227" t="s">
        <v>19903</v>
      </c>
      <c r="O11387" s="243"/>
      <c r="P11387" s="227" t="s">
        <v>19975</v>
      </c>
      <c r="Q11387" s="243"/>
      <c r="S11387" s="354"/>
    </row>
    <row r="11388" spans="1:19" s="245" customFormat="1" ht="13.15" customHeight="1">
      <c r="A11388" s="245" t="str">
        <f t="shared" si="356"/>
        <v>2167538051699086991</v>
      </c>
      <c r="B11388" s="217" t="s">
        <v>19891</v>
      </c>
      <c r="C11388" s="227" t="s">
        <v>25956</v>
      </c>
      <c r="D11388" s="227" t="s">
        <v>3106</v>
      </c>
      <c r="E11388" s="227" t="s">
        <v>25962</v>
      </c>
      <c r="F11388" s="227" t="s">
        <v>3106</v>
      </c>
      <c r="G11388" s="227" t="s">
        <v>3106</v>
      </c>
      <c r="H11388" s="228" t="s">
        <v>19904</v>
      </c>
      <c r="I11388" s="228" t="s">
        <v>25958</v>
      </c>
      <c r="J11388" s="201" t="str">
        <f t="shared" si="355"/>
        <v>9999</v>
      </c>
      <c r="K11388" s="228" t="s">
        <v>23203</v>
      </c>
      <c r="L11388" s="228" t="s">
        <v>23204</v>
      </c>
      <c r="M11388" s="229">
        <v>44806</v>
      </c>
      <c r="N11388" s="227" t="s">
        <v>19903</v>
      </c>
      <c r="O11388" s="243"/>
      <c r="P11388" s="227" t="s">
        <v>19975</v>
      </c>
      <c r="Q11388" s="243"/>
      <c r="S11388" s="354"/>
    </row>
    <row r="11389" spans="1:19" s="245" customFormat="1" ht="13.15" customHeight="1">
      <c r="A11389" s="245" t="str">
        <f t="shared" si="356"/>
        <v>2167538061699086991</v>
      </c>
      <c r="B11389" s="217" t="s">
        <v>19891</v>
      </c>
      <c r="C11389" s="227" t="s">
        <v>25956</v>
      </c>
      <c r="D11389" s="227" t="s">
        <v>3106</v>
      </c>
      <c r="E11389" s="227" t="s">
        <v>25963</v>
      </c>
      <c r="F11389" s="227" t="s">
        <v>3106</v>
      </c>
      <c r="G11389" s="227" t="s">
        <v>3106</v>
      </c>
      <c r="H11389" s="228" t="s">
        <v>19904</v>
      </c>
      <c r="I11389" s="228" t="s">
        <v>25958</v>
      </c>
      <c r="J11389" s="201" t="str">
        <f t="shared" si="355"/>
        <v>9999</v>
      </c>
      <c r="K11389" s="228" t="s">
        <v>23203</v>
      </c>
      <c r="L11389" s="228" t="s">
        <v>23204</v>
      </c>
      <c r="M11389" s="229">
        <v>44806</v>
      </c>
      <c r="N11389" s="227" t="s">
        <v>19903</v>
      </c>
      <c r="O11389" s="243"/>
      <c r="P11389" s="227" t="s">
        <v>19975</v>
      </c>
      <c r="Q11389" s="243"/>
      <c r="S11389" s="354"/>
    </row>
    <row r="11390" spans="1:19" s="245" customFormat="1" ht="13.15" customHeight="1">
      <c r="A11390" s="245" t="str">
        <f t="shared" si="356"/>
        <v>2167538071699086991</v>
      </c>
      <c r="B11390" s="217" t="s">
        <v>19891</v>
      </c>
      <c r="C11390" s="227" t="s">
        <v>25956</v>
      </c>
      <c r="D11390" s="227" t="s">
        <v>3106</v>
      </c>
      <c r="E11390" s="227" t="s">
        <v>25964</v>
      </c>
      <c r="F11390" s="227" t="s">
        <v>3106</v>
      </c>
      <c r="G11390" s="227" t="s">
        <v>3106</v>
      </c>
      <c r="H11390" s="228" t="s">
        <v>19904</v>
      </c>
      <c r="I11390" s="228" t="s">
        <v>25958</v>
      </c>
      <c r="J11390" s="201" t="str">
        <f t="shared" si="355"/>
        <v>9999</v>
      </c>
      <c r="K11390" s="228" t="s">
        <v>23203</v>
      </c>
      <c r="L11390" s="228" t="s">
        <v>23204</v>
      </c>
      <c r="M11390" s="229">
        <v>44806</v>
      </c>
      <c r="N11390" s="227" t="s">
        <v>19903</v>
      </c>
      <c r="O11390" s="243"/>
      <c r="P11390" s="227" t="s">
        <v>19975</v>
      </c>
      <c r="Q11390" s="243"/>
      <c r="S11390" s="354"/>
    </row>
    <row r="11391" spans="1:19" s="245" customFormat="1" ht="13.15" customHeight="1">
      <c r="A11391" s="245" t="str">
        <f t="shared" si="356"/>
        <v>2167538081699086991</v>
      </c>
      <c r="B11391" s="217" t="s">
        <v>19891</v>
      </c>
      <c r="C11391" s="227" t="s">
        <v>25956</v>
      </c>
      <c r="D11391" s="227" t="s">
        <v>3106</v>
      </c>
      <c r="E11391" s="227" t="s">
        <v>25965</v>
      </c>
      <c r="F11391" s="227" t="s">
        <v>3106</v>
      </c>
      <c r="G11391" s="227" t="s">
        <v>3106</v>
      </c>
      <c r="H11391" s="228" t="s">
        <v>19904</v>
      </c>
      <c r="I11391" s="228" t="s">
        <v>25958</v>
      </c>
      <c r="J11391" s="201" t="str">
        <f t="shared" si="355"/>
        <v>9999</v>
      </c>
      <c r="K11391" s="228" t="s">
        <v>23203</v>
      </c>
      <c r="L11391" s="228" t="s">
        <v>23204</v>
      </c>
      <c r="M11391" s="229">
        <v>44806</v>
      </c>
      <c r="N11391" s="227" t="s">
        <v>19903</v>
      </c>
      <c r="O11391" s="243"/>
      <c r="P11391" s="227" t="s">
        <v>19975</v>
      </c>
      <c r="Q11391" s="243"/>
      <c r="S11391" s="354"/>
    </row>
    <row r="11392" spans="1:19" s="245" customFormat="1" ht="13.15" customHeight="1">
      <c r="A11392" s="245" t="str">
        <f t="shared" si="356"/>
        <v>2167538091699086991</v>
      </c>
      <c r="B11392" s="217" t="s">
        <v>19891</v>
      </c>
      <c r="C11392" s="227" t="s">
        <v>25956</v>
      </c>
      <c r="D11392" s="227" t="s">
        <v>3106</v>
      </c>
      <c r="E11392" s="227" t="s">
        <v>25966</v>
      </c>
      <c r="F11392" s="227" t="s">
        <v>3106</v>
      </c>
      <c r="G11392" s="227" t="s">
        <v>3106</v>
      </c>
      <c r="H11392" s="228" t="s">
        <v>19904</v>
      </c>
      <c r="I11392" s="228" t="s">
        <v>25958</v>
      </c>
      <c r="J11392" s="201" t="str">
        <f t="shared" si="355"/>
        <v>9999</v>
      </c>
      <c r="K11392" s="228" t="s">
        <v>23203</v>
      </c>
      <c r="L11392" s="228" t="s">
        <v>23204</v>
      </c>
      <c r="M11392" s="229">
        <v>44806</v>
      </c>
      <c r="N11392" s="227" t="s">
        <v>19903</v>
      </c>
      <c r="O11392" s="243"/>
      <c r="P11392" s="227" t="s">
        <v>19975</v>
      </c>
      <c r="Q11392" s="243"/>
      <c r="S11392" s="354"/>
    </row>
    <row r="11393" spans="1:19" s="245" customFormat="1" ht="13.15" customHeight="1">
      <c r="A11393" s="245" t="str">
        <f t="shared" si="356"/>
        <v>2167538101699086991</v>
      </c>
      <c r="B11393" s="217" t="s">
        <v>19891</v>
      </c>
      <c r="C11393" s="227" t="s">
        <v>25956</v>
      </c>
      <c r="D11393" s="227" t="s">
        <v>3106</v>
      </c>
      <c r="E11393" s="227" t="s">
        <v>25967</v>
      </c>
      <c r="F11393" s="227" t="s">
        <v>3106</v>
      </c>
      <c r="G11393" s="227" t="s">
        <v>3106</v>
      </c>
      <c r="H11393" s="228" t="s">
        <v>19904</v>
      </c>
      <c r="I11393" s="228" t="s">
        <v>25958</v>
      </c>
      <c r="J11393" s="201" t="str">
        <f t="shared" si="355"/>
        <v>9999</v>
      </c>
      <c r="K11393" s="228" t="s">
        <v>23203</v>
      </c>
      <c r="L11393" s="228" t="s">
        <v>23204</v>
      </c>
      <c r="M11393" s="229">
        <v>44806</v>
      </c>
      <c r="N11393" s="227" t="s">
        <v>19903</v>
      </c>
      <c r="O11393" s="243"/>
      <c r="P11393" s="227" t="s">
        <v>19975</v>
      </c>
      <c r="Q11393" s="243"/>
      <c r="S11393" s="354"/>
    </row>
    <row r="11394" spans="1:19" s="245" customFormat="1" ht="13.15" customHeight="1">
      <c r="A11394" s="245" t="str">
        <f t="shared" si="356"/>
        <v>2167538111699086991</v>
      </c>
      <c r="B11394" s="217" t="s">
        <v>19891</v>
      </c>
      <c r="C11394" s="227" t="s">
        <v>25956</v>
      </c>
      <c r="D11394" s="227" t="s">
        <v>3106</v>
      </c>
      <c r="E11394" s="227" t="s">
        <v>25968</v>
      </c>
      <c r="F11394" s="227" t="s">
        <v>3106</v>
      </c>
      <c r="G11394" s="227" t="s">
        <v>3106</v>
      </c>
      <c r="H11394" s="228" t="s">
        <v>19904</v>
      </c>
      <c r="I11394" s="228" t="s">
        <v>25958</v>
      </c>
      <c r="J11394" s="201" t="str">
        <f t="shared" si="355"/>
        <v>9999</v>
      </c>
      <c r="K11394" s="228" t="s">
        <v>23203</v>
      </c>
      <c r="L11394" s="228" t="s">
        <v>23204</v>
      </c>
      <c r="M11394" s="229">
        <v>44806</v>
      </c>
      <c r="N11394" s="227" t="s">
        <v>19903</v>
      </c>
      <c r="O11394" s="243"/>
      <c r="P11394" s="227" t="s">
        <v>19975</v>
      </c>
      <c r="Q11394" s="243"/>
      <c r="S11394" s="354"/>
    </row>
    <row r="11395" spans="1:19" s="245" customFormat="1" ht="13.15" customHeight="1">
      <c r="A11395" s="245" t="str">
        <f t="shared" si="356"/>
        <v>2167538121699086991</v>
      </c>
      <c r="B11395" s="217" t="s">
        <v>19891</v>
      </c>
      <c r="C11395" s="227" t="s">
        <v>25956</v>
      </c>
      <c r="D11395" s="227" t="s">
        <v>3106</v>
      </c>
      <c r="E11395" s="227" t="s">
        <v>25969</v>
      </c>
      <c r="F11395" s="227" t="s">
        <v>3106</v>
      </c>
      <c r="G11395" s="227" t="s">
        <v>3106</v>
      </c>
      <c r="H11395" s="228" t="s">
        <v>19904</v>
      </c>
      <c r="I11395" s="228" t="s">
        <v>25958</v>
      </c>
      <c r="J11395" s="201" t="str">
        <f t="shared" ref="J11395:J11458" si="357">B11395</f>
        <v>9999</v>
      </c>
      <c r="K11395" s="228" t="s">
        <v>23203</v>
      </c>
      <c r="L11395" s="228" t="s">
        <v>23204</v>
      </c>
      <c r="M11395" s="229">
        <v>44806</v>
      </c>
      <c r="N11395" s="227" t="s">
        <v>19903</v>
      </c>
      <c r="O11395" s="243"/>
      <c r="P11395" s="227" t="s">
        <v>19975</v>
      </c>
      <c r="Q11395" s="243"/>
      <c r="S11395" s="354"/>
    </row>
    <row r="11396" spans="1:19" s="245" customFormat="1" ht="13.15" customHeight="1">
      <c r="A11396" s="245" t="str">
        <f t="shared" si="356"/>
        <v>2167538131699086991</v>
      </c>
      <c r="B11396" s="217" t="s">
        <v>19891</v>
      </c>
      <c r="C11396" s="227" t="s">
        <v>25956</v>
      </c>
      <c r="D11396" s="227" t="s">
        <v>3106</v>
      </c>
      <c r="E11396" s="227" t="s">
        <v>25970</v>
      </c>
      <c r="F11396" s="227" t="s">
        <v>3106</v>
      </c>
      <c r="G11396" s="227" t="s">
        <v>3106</v>
      </c>
      <c r="H11396" s="228" t="s">
        <v>19904</v>
      </c>
      <c r="I11396" s="228" t="s">
        <v>25958</v>
      </c>
      <c r="J11396" s="201" t="str">
        <f t="shared" si="357"/>
        <v>9999</v>
      </c>
      <c r="K11396" s="228" t="s">
        <v>23203</v>
      </c>
      <c r="L11396" s="228" t="s">
        <v>23204</v>
      </c>
      <c r="M11396" s="229">
        <v>44806</v>
      </c>
      <c r="N11396" s="227" t="s">
        <v>19903</v>
      </c>
      <c r="O11396" s="243"/>
      <c r="P11396" s="227" t="s">
        <v>19975</v>
      </c>
      <c r="Q11396" s="243"/>
      <c r="S11396" s="354"/>
    </row>
    <row r="11397" spans="1:19" s="245" customFormat="1" ht="13.15" customHeight="1">
      <c r="A11397" s="245" t="str">
        <f t="shared" si="356"/>
        <v>2167538141699086991</v>
      </c>
      <c r="B11397" s="217" t="s">
        <v>19891</v>
      </c>
      <c r="C11397" s="227" t="s">
        <v>25956</v>
      </c>
      <c r="D11397" s="227" t="s">
        <v>3106</v>
      </c>
      <c r="E11397" s="227" t="s">
        <v>25971</v>
      </c>
      <c r="F11397" s="227" t="s">
        <v>3106</v>
      </c>
      <c r="G11397" s="227" t="s">
        <v>3106</v>
      </c>
      <c r="H11397" s="228" t="s">
        <v>19904</v>
      </c>
      <c r="I11397" s="228" t="s">
        <v>25958</v>
      </c>
      <c r="J11397" s="201" t="str">
        <f t="shared" si="357"/>
        <v>9999</v>
      </c>
      <c r="K11397" s="228" t="s">
        <v>23203</v>
      </c>
      <c r="L11397" s="228" t="s">
        <v>23204</v>
      </c>
      <c r="M11397" s="229">
        <v>44806</v>
      </c>
      <c r="N11397" s="227" t="s">
        <v>19903</v>
      </c>
      <c r="O11397" s="243"/>
      <c r="P11397" s="227" t="s">
        <v>19975</v>
      </c>
      <c r="Q11397" s="243"/>
      <c r="S11397" s="354"/>
    </row>
    <row r="11398" spans="1:19" s="245" customFormat="1" ht="13.15" customHeight="1">
      <c r="A11398" s="245" t="str">
        <f t="shared" si="356"/>
        <v>2167538151699086991</v>
      </c>
      <c r="B11398" s="217" t="s">
        <v>19891</v>
      </c>
      <c r="C11398" s="227" t="s">
        <v>25956</v>
      </c>
      <c r="D11398" s="227" t="s">
        <v>3106</v>
      </c>
      <c r="E11398" s="227" t="s">
        <v>25972</v>
      </c>
      <c r="F11398" s="227" t="s">
        <v>3106</v>
      </c>
      <c r="G11398" s="227" t="s">
        <v>3106</v>
      </c>
      <c r="H11398" s="228" t="s">
        <v>19904</v>
      </c>
      <c r="I11398" s="228" t="s">
        <v>25958</v>
      </c>
      <c r="J11398" s="201" t="str">
        <f t="shared" si="357"/>
        <v>9999</v>
      </c>
      <c r="K11398" s="228" t="s">
        <v>23203</v>
      </c>
      <c r="L11398" s="228" t="s">
        <v>23204</v>
      </c>
      <c r="M11398" s="229">
        <v>44806</v>
      </c>
      <c r="N11398" s="227" t="s">
        <v>19903</v>
      </c>
      <c r="O11398" s="243"/>
      <c r="P11398" s="227" t="s">
        <v>19975</v>
      </c>
      <c r="Q11398" s="243"/>
      <c r="S11398" s="354"/>
    </row>
    <row r="11399" spans="1:19" s="245" customFormat="1" ht="13.15" customHeight="1">
      <c r="A11399" s="245" t="str">
        <f t="shared" si="356"/>
        <v>2167538161699086991</v>
      </c>
      <c r="B11399" s="217" t="s">
        <v>19891</v>
      </c>
      <c r="C11399" s="227" t="s">
        <v>25956</v>
      </c>
      <c r="D11399" s="227" t="s">
        <v>3106</v>
      </c>
      <c r="E11399" s="227" t="s">
        <v>25973</v>
      </c>
      <c r="F11399" s="227" t="s">
        <v>3106</v>
      </c>
      <c r="G11399" s="227" t="s">
        <v>3106</v>
      </c>
      <c r="H11399" s="228" t="s">
        <v>19904</v>
      </c>
      <c r="I11399" s="228" t="s">
        <v>25958</v>
      </c>
      <c r="J11399" s="201" t="str">
        <f t="shared" si="357"/>
        <v>9999</v>
      </c>
      <c r="K11399" s="228" t="s">
        <v>23203</v>
      </c>
      <c r="L11399" s="228" t="s">
        <v>23204</v>
      </c>
      <c r="M11399" s="229">
        <v>44806</v>
      </c>
      <c r="N11399" s="227" t="s">
        <v>19903</v>
      </c>
      <c r="O11399" s="243"/>
      <c r="P11399" s="227" t="s">
        <v>19975</v>
      </c>
      <c r="Q11399" s="243"/>
      <c r="S11399" s="354"/>
    </row>
    <row r="11400" spans="1:19" s="245" customFormat="1" ht="13.15" customHeight="1">
      <c r="A11400" s="245" t="str">
        <f t="shared" si="356"/>
        <v>2167538171699086991</v>
      </c>
      <c r="B11400" s="217" t="s">
        <v>19891</v>
      </c>
      <c r="C11400" s="227" t="s">
        <v>25956</v>
      </c>
      <c r="D11400" s="227" t="s">
        <v>3106</v>
      </c>
      <c r="E11400" s="227" t="s">
        <v>25974</v>
      </c>
      <c r="F11400" s="227" t="s">
        <v>3106</v>
      </c>
      <c r="G11400" s="227" t="s">
        <v>3106</v>
      </c>
      <c r="H11400" s="228" t="s">
        <v>19904</v>
      </c>
      <c r="I11400" s="228" t="s">
        <v>25958</v>
      </c>
      <c r="J11400" s="201" t="str">
        <f t="shared" si="357"/>
        <v>9999</v>
      </c>
      <c r="K11400" s="228" t="s">
        <v>23203</v>
      </c>
      <c r="L11400" s="228" t="s">
        <v>23204</v>
      </c>
      <c r="M11400" s="229">
        <v>44806</v>
      </c>
      <c r="N11400" s="227" t="s">
        <v>19903</v>
      </c>
      <c r="O11400" s="243"/>
      <c r="P11400" s="227" t="s">
        <v>19975</v>
      </c>
      <c r="Q11400" s="243"/>
      <c r="S11400" s="354"/>
    </row>
    <row r="11401" spans="1:19" s="245" customFormat="1" ht="13.15" customHeight="1">
      <c r="A11401" s="245" t="str">
        <f t="shared" si="356"/>
        <v>2167538181699086991</v>
      </c>
      <c r="B11401" s="217" t="s">
        <v>19891</v>
      </c>
      <c r="C11401" s="227" t="s">
        <v>25956</v>
      </c>
      <c r="D11401" s="227" t="s">
        <v>3106</v>
      </c>
      <c r="E11401" s="227" t="s">
        <v>25975</v>
      </c>
      <c r="F11401" s="227" t="s">
        <v>3106</v>
      </c>
      <c r="G11401" s="227" t="s">
        <v>3106</v>
      </c>
      <c r="H11401" s="228" t="s">
        <v>19904</v>
      </c>
      <c r="I11401" s="228" t="s">
        <v>25958</v>
      </c>
      <c r="J11401" s="201" t="str">
        <f t="shared" si="357"/>
        <v>9999</v>
      </c>
      <c r="K11401" s="228" t="s">
        <v>23203</v>
      </c>
      <c r="L11401" s="228" t="s">
        <v>23204</v>
      </c>
      <c r="M11401" s="229">
        <v>44806</v>
      </c>
      <c r="N11401" s="227" t="s">
        <v>19903</v>
      </c>
      <c r="O11401" s="243"/>
      <c r="P11401" s="227" t="s">
        <v>19975</v>
      </c>
      <c r="Q11401" s="243"/>
      <c r="S11401" s="354"/>
    </row>
    <row r="11402" spans="1:19" s="245" customFormat="1" ht="13.15" customHeight="1">
      <c r="A11402" s="245" t="str">
        <f t="shared" si="356"/>
        <v>2167538191699086991</v>
      </c>
      <c r="B11402" s="217" t="s">
        <v>19891</v>
      </c>
      <c r="C11402" s="227" t="s">
        <v>25956</v>
      </c>
      <c r="D11402" s="227" t="s">
        <v>3106</v>
      </c>
      <c r="E11402" s="227" t="s">
        <v>25976</v>
      </c>
      <c r="F11402" s="227" t="s">
        <v>3106</v>
      </c>
      <c r="G11402" s="227" t="s">
        <v>3106</v>
      </c>
      <c r="H11402" s="228" t="s">
        <v>19904</v>
      </c>
      <c r="I11402" s="228" t="s">
        <v>25958</v>
      </c>
      <c r="J11402" s="201" t="str">
        <f t="shared" si="357"/>
        <v>9999</v>
      </c>
      <c r="K11402" s="228" t="s">
        <v>23203</v>
      </c>
      <c r="L11402" s="228" t="s">
        <v>23204</v>
      </c>
      <c r="M11402" s="229">
        <v>44806</v>
      </c>
      <c r="N11402" s="227" t="s">
        <v>19903</v>
      </c>
      <c r="O11402" s="243"/>
      <c r="P11402" s="227" t="s">
        <v>19975</v>
      </c>
      <c r="Q11402" s="243"/>
      <c r="S11402" s="354"/>
    </row>
    <row r="11403" spans="1:19" s="245" customFormat="1" ht="13.15" customHeight="1">
      <c r="A11403" s="245" t="str">
        <f t="shared" si="356"/>
        <v>2167538201699086991</v>
      </c>
      <c r="B11403" s="217" t="s">
        <v>19891</v>
      </c>
      <c r="C11403" s="227" t="s">
        <v>25956</v>
      </c>
      <c r="D11403" s="227" t="s">
        <v>3106</v>
      </c>
      <c r="E11403" s="227" t="s">
        <v>25977</v>
      </c>
      <c r="F11403" s="227" t="s">
        <v>3106</v>
      </c>
      <c r="G11403" s="227" t="s">
        <v>3106</v>
      </c>
      <c r="H11403" s="228" t="s">
        <v>19904</v>
      </c>
      <c r="I11403" s="228" t="s">
        <v>25958</v>
      </c>
      <c r="J11403" s="201" t="str">
        <f t="shared" si="357"/>
        <v>9999</v>
      </c>
      <c r="K11403" s="228" t="s">
        <v>23203</v>
      </c>
      <c r="L11403" s="228" t="s">
        <v>23204</v>
      </c>
      <c r="M11403" s="229">
        <v>44806</v>
      </c>
      <c r="N11403" s="227" t="s">
        <v>19903</v>
      </c>
      <c r="O11403" s="243"/>
      <c r="P11403" s="227" t="s">
        <v>19975</v>
      </c>
      <c r="Q11403" s="243"/>
      <c r="S11403" s="354"/>
    </row>
    <row r="11404" spans="1:19" s="245" customFormat="1" ht="13.15" customHeight="1">
      <c r="A11404" s="245" t="str">
        <f t="shared" si="356"/>
        <v>2167538211699086991</v>
      </c>
      <c r="B11404" s="217" t="s">
        <v>19891</v>
      </c>
      <c r="C11404" s="227" t="s">
        <v>25956</v>
      </c>
      <c r="D11404" s="227" t="s">
        <v>3106</v>
      </c>
      <c r="E11404" s="227" t="s">
        <v>25978</v>
      </c>
      <c r="F11404" s="227" t="s">
        <v>3106</v>
      </c>
      <c r="G11404" s="227" t="s">
        <v>3106</v>
      </c>
      <c r="H11404" s="228" t="s">
        <v>19904</v>
      </c>
      <c r="I11404" s="228" t="s">
        <v>25958</v>
      </c>
      <c r="J11404" s="201" t="str">
        <f t="shared" si="357"/>
        <v>9999</v>
      </c>
      <c r="K11404" s="228" t="s">
        <v>23203</v>
      </c>
      <c r="L11404" s="228" t="s">
        <v>23204</v>
      </c>
      <c r="M11404" s="229">
        <v>44806</v>
      </c>
      <c r="N11404" s="227" t="s">
        <v>19903</v>
      </c>
      <c r="O11404" s="243"/>
      <c r="P11404" s="227" t="s">
        <v>19975</v>
      </c>
      <c r="Q11404" s="243"/>
      <c r="S11404" s="354"/>
    </row>
    <row r="11405" spans="1:19" s="245" customFormat="1" ht="13.15" customHeight="1">
      <c r="A11405" s="245" t="str">
        <f t="shared" si="356"/>
        <v>3491185011699096685</v>
      </c>
      <c r="B11405" s="217" t="s">
        <v>19891</v>
      </c>
      <c r="C11405" s="227" t="s">
        <v>25979</v>
      </c>
      <c r="D11405" s="227" t="s">
        <v>3106</v>
      </c>
      <c r="E11405" s="227" t="s">
        <v>25980</v>
      </c>
      <c r="F11405" s="227" t="s">
        <v>3106</v>
      </c>
      <c r="G11405" s="227" t="s">
        <v>3106</v>
      </c>
      <c r="H11405" s="228" t="s">
        <v>19904</v>
      </c>
      <c r="I11405" s="228" t="s">
        <v>25981</v>
      </c>
      <c r="J11405" s="201" t="str">
        <f t="shared" si="357"/>
        <v>9999</v>
      </c>
      <c r="K11405" s="228" t="s">
        <v>23203</v>
      </c>
      <c r="L11405" s="228" t="s">
        <v>23204</v>
      </c>
      <c r="M11405" s="229">
        <v>44806</v>
      </c>
      <c r="N11405" s="227" t="s">
        <v>19903</v>
      </c>
      <c r="O11405" s="243"/>
      <c r="P11405" s="227" t="s">
        <v>23712</v>
      </c>
      <c r="Q11405" s="243"/>
      <c r="S11405" s="354"/>
    </row>
    <row r="11406" spans="1:19" s="245" customFormat="1" ht="13.15" customHeight="1">
      <c r="A11406" s="245" t="str">
        <f t="shared" si="356"/>
        <v>3491185021699096685</v>
      </c>
      <c r="B11406" s="217" t="s">
        <v>19891</v>
      </c>
      <c r="C11406" s="227" t="s">
        <v>25979</v>
      </c>
      <c r="D11406" s="227" t="s">
        <v>3106</v>
      </c>
      <c r="E11406" s="227" t="s">
        <v>25982</v>
      </c>
      <c r="F11406" s="227" t="s">
        <v>3106</v>
      </c>
      <c r="G11406" s="227" t="s">
        <v>3106</v>
      </c>
      <c r="H11406" s="228" t="s">
        <v>19904</v>
      </c>
      <c r="I11406" s="228" t="s">
        <v>25981</v>
      </c>
      <c r="J11406" s="201" t="str">
        <f t="shared" si="357"/>
        <v>9999</v>
      </c>
      <c r="K11406" s="228" t="s">
        <v>23203</v>
      </c>
      <c r="L11406" s="228" t="s">
        <v>23204</v>
      </c>
      <c r="M11406" s="229">
        <v>44806</v>
      </c>
      <c r="N11406" s="227" t="s">
        <v>19903</v>
      </c>
      <c r="O11406" s="243"/>
      <c r="P11406" s="227" t="s">
        <v>23712</v>
      </c>
      <c r="Q11406" s="243"/>
      <c r="S11406" s="354"/>
    </row>
    <row r="11407" spans="1:19" s="245" customFormat="1" ht="13.15" customHeight="1">
      <c r="A11407" s="245" t="str">
        <f t="shared" si="356"/>
        <v>4045833011699246181</v>
      </c>
      <c r="B11407" s="217" t="s">
        <v>19891</v>
      </c>
      <c r="C11407" s="227" t="s">
        <v>25983</v>
      </c>
      <c r="D11407" s="227" t="s">
        <v>3106</v>
      </c>
      <c r="E11407" s="227" t="s">
        <v>25984</v>
      </c>
      <c r="F11407" s="227" t="s">
        <v>3106</v>
      </c>
      <c r="G11407" s="227" t="s">
        <v>3106</v>
      </c>
      <c r="H11407" s="228" t="s">
        <v>19994</v>
      </c>
      <c r="I11407" s="228" t="s">
        <v>25985</v>
      </c>
      <c r="J11407" s="201" t="str">
        <f t="shared" si="357"/>
        <v>9999</v>
      </c>
      <c r="K11407" s="228" t="s">
        <v>23203</v>
      </c>
      <c r="L11407" s="228" t="s">
        <v>23204</v>
      </c>
      <c r="M11407" s="229">
        <v>44806</v>
      </c>
      <c r="N11407" s="227" t="s">
        <v>19993</v>
      </c>
      <c r="O11407" s="243"/>
      <c r="P11407" s="227" t="s">
        <v>19780</v>
      </c>
      <c r="Q11407" s="243"/>
      <c r="S11407" s="354"/>
    </row>
    <row r="11408" spans="1:19" s="245" customFormat="1" ht="13.15" customHeight="1">
      <c r="A11408" s="245" t="str">
        <f t="shared" si="356"/>
        <v>1832727011699795047</v>
      </c>
      <c r="B11408" s="217" t="s">
        <v>19891</v>
      </c>
      <c r="C11408" s="227" t="s">
        <v>25986</v>
      </c>
      <c r="D11408" s="227" t="s">
        <v>3106</v>
      </c>
      <c r="E11408" s="227" t="s">
        <v>25987</v>
      </c>
      <c r="F11408" s="227" t="s">
        <v>3106</v>
      </c>
      <c r="G11408" s="227" t="s">
        <v>3106</v>
      </c>
      <c r="H11408" s="228" t="s">
        <v>23524</v>
      </c>
      <c r="I11408" s="228" t="s">
        <v>25988</v>
      </c>
      <c r="J11408" s="201" t="str">
        <f t="shared" si="357"/>
        <v>9999</v>
      </c>
      <c r="K11408" s="228" t="s">
        <v>23203</v>
      </c>
      <c r="L11408" s="228" t="s">
        <v>23204</v>
      </c>
      <c r="M11408" s="229">
        <v>44806</v>
      </c>
      <c r="N11408" s="227" t="s">
        <v>23526</v>
      </c>
      <c r="O11408" s="243"/>
      <c r="P11408" s="227" t="s">
        <v>23527</v>
      </c>
      <c r="Q11408" s="243"/>
      <c r="S11408" s="354"/>
    </row>
    <row r="11409" spans="1:19" s="245" customFormat="1" ht="13.15" customHeight="1">
      <c r="A11409" s="245" t="str">
        <f t="shared" si="356"/>
        <v>1832727021699795047</v>
      </c>
      <c r="B11409" s="217" t="s">
        <v>19891</v>
      </c>
      <c r="C11409" s="227" t="s">
        <v>25986</v>
      </c>
      <c r="D11409" s="227" t="s">
        <v>3106</v>
      </c>
      <c r="E11409" s="227" t="s">
        <v>25989</v>
      </c>
      <c r="F11409" s="227" t="s">
        <v>3106</v>
      </c>
      <c r="G11409" s="227" t="s">
        <v>3106</v>
      </c>
      <c r="H11409" s="228" t="s">
        <v>23524</v>
      </c>
      <c r="I11409" s="228" t="s">
        <v>25988</v>
      </c>
      <c r="J11409" s="201" t="str">
        <f t="shared" si="357"/>
        <v>9999</v>
      </c>
      <c r="K11409" s="228" t="s">
        <v>23203</v>
      </c>
      <c r="L11409" s="228" t="s">
        <v>23204</v>
      </c>
      <c r="M11409" s="229">
        <v>44806</v>
      </c>
      <c r="N11409" s="227" t="s">
        <v>23526</v>
      </c>
      <c r="O11409" s="243"/>
      <c r="P11409" s="227" t="s">
        <v>23527</v>
      </c>
      <c r="Q11409" s="243"/>
      <c r="S11409" s="354"/>
    </row>
    <row r="11410" spans="1:19" s="245" customFormat="1" ht="13.15" customHeight="1">
      <c r="A11410" s="245" t="str">
        <f t="shared" si="356"/>
        <v>1832727031699795047</v>
      </c>
      <c r="B11410" s="217" t="s">
        <v>19891</v>
      </c>
      <c r="C11410" s="227" t="s">
        <v>25986</v>
      </c>
      <c r="D11410" s="227" t="s">
        <v>3106</v>
      </c>
      <c r="E11410" s="227" t="s">
        <v>25990</v>
      </c>
      <c r="F11410" s="227" t="s">
        <v>3106</v>
      </c>
      <c r="G11410" s="227" t="s">
        <v>3106</v>
      </c>
      <c r="H11410" s="228" t="s">
        <v>23524</v>
      </c>
      <c r="I11410" s="228" t="s">
        <v>25988</v>
      </c>
      <c r="J11410" s="201" t="str">
        <f t="shared" si="357"/>
        <v>9999</v>
      </c>
      <c r="K11410" s="228" t="s">
        <v>23203</v>
      </c>
      <c r="L11410" s="228" t="s">
        <v>23204</v>
      </c>
      <c r="M11410" s="229">
        <v>44806</v>
      </c>
      <c r="N11410" s="227" t="s">
        <v>23526</v>
      </c>
      <c r="O11410" s="243"/>
      <c r="P11410" s="227" t="s">
        <v>23527</v>
      </c>
      <c r="Q11410" s="243"/>
      <c r="S11410" s="354"/>
    </row>
    <row r="11411" spans="1:19" s="245" customFormat="1" ht="13.15" customHeight="1">
      <c r="A11411" s="245" t="str">
        <f t="shared" si="356"/>
        <v>1832727041699795047</v>
      </c>
      <c r="B11411" s="217" t="s">
        <v>19891</v>
      </c>
      <c r="C11411" s="227" t="s">
        <v>25986</v>
      </c>
      <c r="D11411" s="227" t="s">
        <v>3106</v>
      </c>
      <c r="E11411" s="227" t="s">
        <v>25991</v>
      </c>
      <c r="F11411" s="227" t="s">
        <v>3106</v>
      </c>
      <c r="G11411" s="227" t="s">
        <v>3106</v>
      </c>
      <c r="H11411" s="228" t="s">
        <v>23524</v>
      </c>
      <c r="I11411" s="228" t="s">
        <v>25988</v>
      </c>
      <c r="J11411" s="201" t="str">
        <f t="shared" si="357"/>
        <v>9999</v>
      </c>
      <c r="K11411" s="228" t="s">
        <v>23203</v>
      </c>
      <c r="L11411" s="228" t="s">
        <v>23204</v>
      </c>
      <c r="M11411" s="229">
        <v>44806</v>
      </c>
      <c r="N11411" s="227" t="s">
        <v>23526</v>
      </c>
      <c r="O11411" s="243"/>
      <c r="P11411" s="227" t="s">
        <v>23527</v>
      </c>
      <c r="Q11411" s="243"/>
      <c r="S11411" s="354"/>
    </row>
    <row r="11412" spans="1:19" s="245" customFormat="1" ht="13.15" customHeight="1">
      <c r="A11412" s="245" t="str">
        <f t="shared" si="356"/>
        <v>1832727051699795047</v>
      </c>
      <c r="B11412" s="217" t="s">
        <v>19891</v>
      </c>
      <c r="C11412" s="227" t="s">
        <v>25986</v>
      </c>
      <c r="D11412" s="227" t="s">
        <v>3106</v>
      </c>
      <c r="E11412" s="227" t="s">
        <v>25992</v>
      </c>
      <c r="F11412" s="227" t="s">
        <v>3106</v>
      </c>
      <c r="G11412" s="227" t="s">
        <v>3106</v>
      </c>
      <c r="H11412" s="228" t="s">
        <v>23524</v>
      </c>
      <c r="I11412" s="228" t="s">
        <v>25988</v>
      </c>
      <c r="J11412" s="201" t="str">
        <f t="shared" si="357"/>
        <v>9999</v>
      </c>
      <c r="K11412" s="228" t="s">
        <v>23203</v>
      </c>
      <c r="L11412" s="228" t="s">
        <v>23204</v>
      </c>
      <c r="M11412" s="229">
        <v>44806</v>
      </c>
      <c r="N11412" s="227" t="s">
        <v>23526</v>
      </c>
      <c r="O11412" s="243"/>
      <c r="P11412" s="227" t="s">
        <v>23527</v>
      </c>
      <c r="Q11412" s="243"/>
      <c r="S11412" s="354"/>
    </row>
    <row r="11413" spans="1:19" s="245" customFormat="1" ht="13.15" customHeight="1">
      <c r="A11413" s="245" t="str">
        <f t="shared" si="356"/>
        <v>2821308011699804930</v>
      </c>
      <c r="B11413" s="217" t="s">
        <v>19891</v>
      </c>
      <c r="C11413" s="227" t="s">
        <v>25993</v>
      </c>
      <c r="D11413" s="227" t="s">
        <v>3106</v>
      </c>
      <c r="E11413" s="227" t="s">
        <v>25994</v>
      </c>
      <c r="F11413" s="227" t="s">
        <v>3106</v>
      </c>
      <c r="G11413" s="227" t="s">
        <v>3106</v>
      </c>
      <c r="H11413" s="228" t="s">
        <v>19904</v>
      </c>
      <c r="I11413" s="228" t="s">
        <v>25995</v>
      </c>
      <c r="J11413" s="201" t="str">
        <f t="shared" si="357"/>
        <v>9999</v>
      </c>
      <c r="K11413" s="228" t="s">
        <v>23203</v>
      </c>
      <c r="L11413" s="228" t="s">
        <v>23204</v>
      </c>
      <c r="M11413" s="229">
        <v>44806</v>
      </c>
      <c r="N11413" s="227" t="s">
        <v>19903</v>
      </c>
      <c r="O11413" s="243"/>
      <c r="P11413" s="227" t="s">
        <v>19975</v>
      </c>
      <c r="Q11413" s="243"/>
      <c r="S11413" s="354"/>
    </row>
    <row r="11414" spans="1:19" s="245" customFormat="1" ht="13.15" customHeight="1">
      <c r="A11414" s="245" t="str">
        <f t="shared" si="356"/>
        <v>2821308021699804930</v>
      </c>
      <c r="B11414" s="217" t="s">
        <v>19891</v>
      </c>
      <c r="C11414" s="227" t="s">
        <v>25993</v>
      </c>
      <c r="D11414" s="227" t="s">
        <v>3106</v>
      </c>
      <c r="E11414" s="227" t="s">
        <v>25996</v>
      </c>
      <c r="F11414" s="227" t="s">
        <v>3106</v>
      </c>
      <c r="G11414" s="227" t="s">
        <v>3106</v>
      </c>
      <c r="H11414" s="228" t="s">
        <v>19904</v>
      </c>
      <c r="I11414" s="228" t="s">
        <v>25995</v>
      </c>
      <c r="J11414" s="201" t="str">
        <f t="shared" si="357"/>
        <v>9999</v>
      </c>
      <c r="K11414" s="228" t="s">
        <v>23203</v>
      </c>
      <c r="L11414" s="228" t="s">
        <v>23204</v>
      </c>
      <c r="M11414" s="229">
        <v>44806</v>
      </c>
      <c r="N11414" s="227" t="s">
        <v>19903</v>
      </c>
      <c r="O11414" s="243"/>
      <c r="P11414" s="227" t="s">
        <v>19975</v>
      </c>
      <c r="Q11414" s="243"/>
      <c r="S11414" s="354"/>
    </row>
    <row r="11415" spans="1:19" s="245" customFormat="1" ht="13.15" customHeight="1">
      <c r="A11415" s="245" t="str">
        <f t="shared" ref="A11415:A11478" si="358">E11415&amp;C11415</f>
        <v>2821308031699804930</v>
      </c>
      <c r="B11415" s="217" t="s">
        <v>19891</v>
      </c>
      <c r="C11415" s="227" t="s">
        <v>25993</v>
      </c>
      <c r="D11415" s="227" t="s">
        <v>3106</v>
      </c>
      <c r="E11415" s="227" t="s">
        <v>25997</v>
      </c>
      <c r="F11415" s="227" t="s">
        <v>3106</v>
      </c>
      <c r="G11415" s="227" t="s">
        <v>3106</v>
      </c>
      <c r="H11415" s="228" t="s">
        <v>19904</v>
      </c>
      <c r="I11415" s="228" t="s">
        <v>25995</v>
      </c>
      <c r="J11415" s="201" t="str">
        <f t="shared" si="357"/>
        <v>9999</v>
      </c>
      <c r="K11415" s="228" t="s">
        <v>23203</v>
      </c>
      <c r="L11415" s="228" t="s">
        <v>23204</v>
      </c>
      <c r="M11415" s="229">
        <v>44806</v>
      </c>
      <c r="N11415" s="227" t="s">
        <v>19903</v>
      </c>
      <c r="O11415" s="243"/>
      <c r="P11415" s="227" t="s">
        <v>19905</v>
      </c>
      <c r="Q11415" s="243"/>
      <c r="S11415" s="354"/>
    </row>
    <row r="11416" spans="1:19" s="245" customFormat="1" ht="13.15" customHeight="1">
      <c r="A11416" s="245" t="str">
        <f t="shared" si="358"/>
        <v>2821308041699804930</v>
      </c>
      <c r="B11416" s="217" t="s">
        <v>19891</v>
      </c>
      <c r="C11416" s="227" t="s">
        <v>25993</v>
      </c>
      <c r="D11416" s="227" t="s">
        <v>3106</v>
      </c>
      <c r="E11416" s="227" t="s">
        <v>25998</v>
      </c>
      <c r="F11416" s="227" t="s">
        <v>3106</v>
      </c>
      <c r="G11416" s="227" t="s">
        <v>3106</v>
      </c>
      <c r="H11416" s="228" t="s">
        <v>19904</v>
      </c>
      <c r="I11416" s="228" t="s">
        <v>25995</v>
      </c>
      <c r="J11416" s="201" t="str">
        <f t="shared" si="357"/>
        <v>9999</v>
      </c>
      <c r="K11416" s="228" t="s">
        <v>23203</v>
      </c>
      <c r="L11416" s="228" t="s">
        <v>23204</v>
      </c>
      <c r="M11416" s="229">
        <v>44806</v>
      </c>
      <c r="N11416" s="227" t="s">
        <v>19903</v>
      </c>
      <c r="O11416" s="243"/>
      <c r="P11416" s="227" t="s">
        <v>19975</v>
      </c>
      <c r="Q11416" s="243"/>
      <c r="S11416" s="354"/>
    </row>
    <row r="11417" spans="1:19" s="245" customFormat="1" ht="13.15" customHeight="1">
      <c r="A11417" s="245" t="str">
        <f t="shared" si="358"/>
        <v>2821308051699804930</v>
      </c>
      <c r="B11417" s="217" t="s">
        <v>19891</v>
      </c>
      <c r="C11417" s="227" t="s">
        <v>25993</v>
      </c>
      <c r="D11417" s="227" t="s">
        <v>3106</v>
      </c>
      <c r="E11417" s="227" t="s">
        <v>25999</v>
      </c>
      <c r="F11417" s="227" t="s">
        <v>3106</v>
      </c>
      <c r="G11417" s="227" t="s">
        <v>3106</v>
      </c>
      <c r="H11417" s="228" t="s">
        <v>19904</v>
      </c>
      <c r="I11417" s="228" t="s">
        <v>25995</v>
      </c>
      <c r="J11417" s="201" t="str">
        <f t="shared" si="357"/>
        <v>9999</v>
      </c>
      <c r="K11417" s="228" t="s">
        <v>23203</v>
      </c>
      <c r="L11417" s="228" t="s">
        <v>23204</v>
      </c>
      <c r="M11417" s="229">
        <v>44806</v>
      </c>
      <c r="N11417" s="227" t="s">
        <v>19903</v>
      </c>
      <c r="O11417" s="243"/>
      <c r="P11417" s="227" t="s">
        <v>19975</v>
      </c>
      <c r="Q11417" s="243"/>
      <c r="S11417" s="354"/>
    </row>
    <row r="11418" spans="1:19" s="245" customFormat="1" ht="13.15" customHeight="1">
      <c r="A11418" s="245" t="str">
        <f t="shared" si="358"/>
        <v>2821308061699804930</v>
      </c>
      <c r="B11418" s="217" t="s">
        <v>19891</v>
      </c>
      <c r="C11418" s="227" t="s">
        <v>25993</v>
      </c>
      <c r="D11418" s="227" t="s">
        <v>3106</v>
      </c>
      <c r="E11418" s="227" t="s">
        <v>26000</v>
      </c>
      <c r="F11418" s="227" t="s">
        <v>3106</v>
      </c>
      <c r="G11418" s="227" t="s">
        <v>3106</v>
      </c>
      <c r="H11418" s="228" t="s">
        <v>19904</v>
      </c>
      <c r="I11418" s="228" t="s">
        <v>25995</v>
      </c>
      <c r="J11418" s="201" t="str">
        <f t="shared" si="357"/>
        <v>9999</v>
      </c>
      <c r="K11418" s="228" t="s">
        <v>23203</v>
      </c>
      <c r="L11418" s="228" t="s">
        <v>23204</v>
      </c>
      <c r="M11418" s="229">
        <v>44806</v>
      </c>
      <c r="N11418" s="227" t="s">
        <v>19903</v>
      </c>
      <c r="O11418" s="243"/>
      <c r="P11418" s="227" t="s">
        <v>19905</v>
      </c>
      <c r="Q11418" s="243"/>
      <c r="S11418" s="354"/>
    </row>
    <row r="11419" spans="1:19" s="245" customFormat="1" ht="13.15" customHeight="1">
      <c r="A11419" s="245" t="str">
        <f t="shared" si="358"/>
        <v>0901811011699826834</v>
      </c>
      <c r="B11419" s="217" t="s">
        <v>19891</v>
      </c>
      <c r="C11419" s="227" t="s">
        <v>26001</v>
      </c>
      <c r="D11419" s="227" t="s">
        <v>3106</v>
      </c>
      <c r="E11419" s="227" t="s">
        <v>26002</v>
      </c>
      <c r="F11419" s="227" t="s">
        <v>3106</v>
      </c>
      <c r="G11419" s="227" t="s">
        <v>3106</v>
      </c>
      <c r="H11419" s="228" t="s">
        <v>24622</v>
      </c>
      <c r="I11419" s="228" t="s">
        <v>26003</v>
      </c>
      <c r="J11419" s="201" t="str">
        <f t="shared" si="357"/>
        <v>9999</v>
      </c>
      <c r="K11419" s="228" t="s">
        <v>23203</v>
      </c>
      <c r="L11419" s="228" t="s">
        <v>23204</v>
      </c>
      <c r="M11419" s="229">
        <v>44806</v>
      </c>
      <c r="N11419" s="227" t="s">
        <v>24624</v>
      </c>
      <c r="O11419" s="243"/>
      <c r="P11419" s="227" t="s">
        <v>20211</v>
      </c>
      <c r="Q11419" s="243"/>
      <c r="S11419" s="354"/>
    </row>
    <row r="11420" spans="1:19" s="245" customFormat="1" ht="13.15" customHeight="1">
      <c r="A11420" s="245" t="str">
        <f t="shared" si="358"/>
        <v>0901811021699826834</v>
      </c>
      <c r="B11420" s="217" t="s">
        <v>19891</v>
      </c>
      <c r="C11420" s="227" t="s">
        <v>26001</v>
      </c>
      <c r="D11420" s="227" t="s">
        <v>3106</v>
      </c>
      <c r="E11420" s="227" t="s">
        <v>26004</v>
      </c>
      <c r="F11420" s="227" t="s">
        <v>3106</v>
      </c>
      <c r="G11420" s="227" t="s">
        <v>3106</v>
      </c>
      <c r="H11420" s="228" t="s">
        <v>25673</v>
      </c>
      <c r="I11420" s="228" t="s">
        <v>26003</v>
      </c>
      <c r="J11420" s="201" t="str">
        <f t="shared" si="357"/>
        <v>9999</v>
      </c>
      <c r="K11420" s="228" t="s">
        <v>23203</v>
      </c>
      <c r="L11420" s="228" t="s">
        <v>23204</v>
      </c>
      <c r="M11420" s="229">
        <v>44806</v>
      </c>
      <c r="N11420" s="227" t="s">
        <v>23701</v>
      </c>
      <c r="O11420" s="243"/>
      <c r="P11420" s="227" t="s">
        <v>20211</v>
      </c>
      <c r="Q11420" s="243"/>
      <c r="S11420" s="354"/>
    </row>
    <row r="11421" spans="1:19" s="245" customFormat="1" ht="13.15" customHeight="1">
      <c r="A11421" s="245" t="str">
        <f t="shared" si="358"/>
        <v>0901811031699826834</v>
      </c>
      <c r="B11421" s="217" t="s">
        <v>19891</v>
      </c>
      <c r="C11421" s="227" t="s">
        <v>26001</v>
      </c>
      <c r="D11421" s="227" t="s">
        <v>3106</v>
      </c>
      <c r="E11421" s="227" t="s">
        <v>26005</v>
      </c>
      <c r="F11421" s="227" t="s">
        <v>3106</v>
      </c>
      <c r="G11421" s="227" t="s">
        <v>3106</v>
      </c>
      <c r="H11421" s="228" t="s">
        <v>24627</v>
      </c>
      <c r="I11421" s="228" t="s">
        <v>26003</v>
      </c>
      <c r="J11421" s="201" t="str">
        <f t="shared" si="357"/>
        <v>9999</v>
      </c>
      <c r="K11421" s="228" t="s">
        <v>23203</v>
      </c>
      <c r="L11421" s="228" t="s">
        <v>23204</v>
      </c>
      <c r="M11421" s="229">
        <v>44806</v>
      </c>
      <c r="N11421" s="227" t="s">
        <v>18937</v>
      </c>
      <c r="O11421" s="243"/>
      <c r="P11421" s="227" t="s">
        <v>20211</v>
      </c>
      <c r="Q11421" s="243"/>
      <c r="S11421" s="354"/>
    </row>
    <row r="11422" spans="1:19" s="245" customFormat="1" ht="13.15" customHeight="1">
      <c r="A11422" s="245" t="str">
        <f t="shared" si="358"/>
        <v>0901811041699826834</v>
      </c>
      <c r="B11422" s="217" t="s">
        <v>19891</v>
      </c>
      <c r="C11422" s="227" t="s">
        <v>26001</v>
      </c>
      <c r="D11422" s="227" t="s">
        <v>3106</v>
      </c>
      <c r="E11422" s="227" t="s">
        <v>26006</v>
      </c>
      <c r="F11422" s="227" t="s">
        <v>3106</v>
      </c>
      <c r="G11422" s="227" t="s">
        <v>3106</v>
      </c>
      <c r="H11422" s="228" t="s">
        <v>24627</v>
      </c>
      <c r="I11422" s="228" t="s">
        <v>26003</v>
      </c>
      <c r="J11422" s="201" t="str">
        <f t="shared" si="357"/>
        <v>9999</v>
      </c>
      <c r="K11422" s="228" t="s">
        <v>23203</v>
      </c>
      <c r="L11422" s="228" t="s">
        <v>23204</v>
      </c>
      <c r="M11422" s="229">
        <v>44806</v>
      </c>
      <c r="N11422" s="227" t="s">
        <v>18937</v>
      </c>
      <c r="O11422" s="243"/>
      <c r="P11422" s="227" t="s">
        <v>20211</v>
      </c>
      <c r="Q11422" s="243"/>
      <c r="S11422" s="354"/>
    </row>
    <row r="11423" spans="1:19" s="245" customFormat="1" ht="13.15" customHeight="1">
      <c r="A11423" s="245" t="str">
        <f t="shared" si="358"/>
        <v>0901811051699826834</v>
      </c>
      <c r="B11423" s="217" t="s">
        <v>19891</v>
      </c>
      <c r="C11423" s="227" t="s">
        <v>26001</v>
      </c>
      <c r="D11423" s="227" t="s">
        <v>3106</v>
      </c>
      <c r="E11423" s="227" t="s">
        <v>26007</v>
      </c>
      <c r="F11423" s="227" t="s">
        <v>3106</v>
      </c>
      <c r="G11423" s="227" t="s">
        <v>3106</v>
      </c>
      <c r="H11423" s="228" t="s">
        <v>24627</v>
      </c>
      <c r="I11423" s="228" t="s">
        <v>26003</v>
      </c>
      <c r="J11423" s="201" t="str">
        <f t="shared" si="357"/>
        <v>9999</v>
      </c>
      <c r="K11423" s="228" t="s">
        <v>23203</v>
      </c>
      <c r="L11423" s="228" t="s">
        <v>23204</v>
      </c>
      <c r="M11423" s="229">
        <v>44806</v>
      </c>
      <c r="N11423" s="227" t="s">
        <v>18937</v>
      </c>
      <c r="O11423" s="243"/>
      <c r="P11423" s="227" t="s">
        <v>20211</v>
      </c>
      <c r="Q11423" s="243"/>
      <c r="S11423" s="354"/>
    </row>
    <row r="11424" spans="1:19" s="245" customFormat="1" ht="13.15" customHeight="1">
      <c r="A11424" s="245" t="str">
        <f t="shared" si="358"/>
        <v>0901811061699826834</v>
      </c>
      <c r="B11424" s="217" t="s">
        <v>19891</v>
      </c>
      <c r="C11424" s="227" t="s">
        <v>26001</v>
      </c>
      <c r="D11424" s="227" t="s">
        <v>3106</v>
      </c>
      <c r="E11424" s="227" t="s">
        <v>26008</v>
      </c>
      <c r="F11424" s="227" t="s">
        <v>3106</v>
      </c>
      <c r="G11424" s="227" t="s">
        <v>3106</v>
      </c>
      <c r="H11424" s="228" t="s">
        <v>24627</v>
      </c>
      <c r="I11424" s="228" t="s">
        <v>26003</v>
      </c>
      <c r="J11424" s="201" t="str">
        <f t="shared" si="357"/>
        <v>9999</v>
      </c>
      <c r="K11424" s="228" t="s">
        <v>23203</v>
      </c>
      <c r="L11424" s="228" t="s">
        <v>23204</v>
      </c>
      <c r="M11424" s="229">
        <v>44806</v>
      </c>
      <c r="N11424" s="227" t="s">
        <v>18937</v>
      </c>
      <c r="O11424" s="243"/>
      <c r="P11424" s="227" t="s">
        <v>20211</v>
      </c>
      <c r="Q11424" s="243"/>
      <c r="S11424" s="354"/>
    </row>
    <row r="11425" spans="1:19" s="245" customFormat="1" ht="13.15" customHeight="1">
      <c r="A11425" s="245" t="str">
        <f t="shared" si="358"/>
        <v>0901811071699826834</v>
      </c>
      <c r="B11425" s="217" t="s">
        <v>19891</v>
      </c>
      <c r="C11425" s="227" t="s">
        <v>26001</v>
      </c>
      <c r="D11425" s="227" t="s">
        <v>3106</v>
      </c>
      <c r="E11425" s="227" t="s">
        <v>26009</v>
      </c>
      <c r="F11425" s="227" t="s">
        <v>3106</v>
      </c>
      <c r="G11425" s="227" t="s">
        <v>3106</v>
      </c>
      <c r="H11425" s="228" t="s">
        <v>24627</v>
      </c>
      <c r="I11425" s="228" t="s">
        <v>26003</v>
      </c>
      <c r="J11425" s="201" t="str">
        <f t="shared" si="357"/>
        <v>9999</v>
      </c>
      <c r="K11425" s="228" t="s">
        <v>23203</v>
      </c>
      <c r="L11425" s="228" t="s">
        <v>23204</v>
      </c>
      <c r="M11425" s="229">
        <v>44806</v>
      </c>
      <c r="N11425" s="227" t="s">
        <v>18937</v>
      </c>
      <c r="O11425" s="243"/>
      <c r="P11425" s="227" t="s">
        <v>20211</v>
      </c>
      <c r="Q11425" s="243"/>
      <c r="S11425" s="354"/>
    </row>
    <row r="11426" spans="1:19" s="245" customFormat="1" ht="13.15" customHeight="1">
      <c r="A11426" s="245" t="str">
        <f t="shared" si="358"/>
        <v>0901811081699826834</v>
      </c>
      <c r="B11426" s="217" t="s">
        <v>19891</v>
      </c>
      <c r="C11426" s="227" t="s">
        <v>26001</v>
      </c>
      <c r="D11426" s="227" t="s">
        <v>3106</v>
      </c>
      <c r="E11426" s="227" t="s">
        <v>26010</v>
      </c>
      <c r="F11426" s="227" t="s">
        <v>3106</v>
      </c>
      <c r="G11426" s="227" t="s">
        <v>3106</v>
      </c>
      <c r="H11426" s="228" t="s">
        <v>24627</v>
      </c>
      <c r="I11426" s="228" t="s">
        <v>26003</v>
      </c>
      <c r="J11426" s="201" t="str">
        <f t="shared" si="357"/>
        <v>9999</v>
      </c>
      <c r="K11426" s="228" t="s">
        <v>23203</v>
      </c>
      <c r="L11426" s="228" t="s">
        <v>23204</v>
      </c>
      <c r="M11426" s="229">
        <v>44806</v>
      </c>
      <c r="N11426" s="227" t="s">
        <v>18937</v>
      </c>
      <c r="O11426" s="243"/>
      <c r="P11426" s="227" t="s">
        <v>20211</v>
      </c>
      <c r="Q11426" s="243"/>
      <c r="S11426" s="354"/>
    </row>
    <row r="11427" spans="1:19" s="245" customFormat="1" ht="13.15" customHeight="1">
      <c r="A11427" s="245" t="str">
        <f t="shared" si="358"/>
        <v>3115172011700163748</v>
      </c>
      <c r="B11427" s="217" t="s">
        <v>19891</v>
      </c>
      <c r="C11427" s="227" t="s">
        <v>26011</v>
      </c>
      <c r="D11427" s="227" t="s">
        <v>3106</v>
      </c>
      <c r="E11427" s="227" t="s">
        <v>26012</v>
      </c>
      <c r="F11427" s="227" t="s">
        <v>3106</v>
      </c>
      <c r="G11427" s="227" t="s">
        <v>3106</v>
      </c>
      <c r="H11427" s="228" t="s">
        <v>23524</v>
      </c>
      <c r="I11427" s="228" t="s">
        <v>26013</v>
      </c>
      <c r="J11427" s="201" t="str">
        <f t="shared" si="357"/>
        <v>9999</v>
      </c>
      <c r="K11427" s="228" t="s">
        <v>23203</v>
      </c>
      <c r="L11427" s="228" t="s">
        <v>23204</v>
      </c>
      <c r="M11427" s="229">
        <v>44806</v>
      </c>
      <c r="N11427" s="227" t="s">
        <v>23526</v>
      </c>
      <c r="O11427" s="243"/>
      <c r="P11427" s="227" t="s">
        <v>23527</v>
      </c>
      <c r="Q11427" s="243"/>
      <c r="S11427" s="354"/>
    </row>
    <row r="11428" spans="1:19" s="245" customFormat="1" ht="13.15" customHeight="1">
      <c r="A11428" s="245" t="str">
        <f t="shared" si="358"/>
        <v>3115172021700163748</v>
      </c>
      <c r="B11428" s="217" t="s">
        <v>19891</v>
      </c>
      <c r="C11428" s="227" t="s">
        <v>26011</v>
      </c>
      <c r="D11428" s="227" t="s">
        <v>3106</v>
      </c>
      <c r="E11428" s="227" t="s">
        <v>26014</v>
      </c>
      <c r="F11428" s="227" t="s">
        <v>3106</v>
      </c>
      <c r="G11428" s="227" t="s">
        <v>3106</v>
      </c>
      <c r="H11428" s="228" t="s">
        <v>23524</v>
      </c>
      <c r="I11428" s="228" t="s">
        <v>26013</v>
      </c>
      <c r="J11428" s="201" t="str">
        <f t="shared" si="357"/>
        <v>9999</v>
      </c>
      <c r="K11428" s="228" t="s">
        <v>23203</v>
      </c>
      <c r="L11428" s="228" t="s">
        <v>23204</v>
      </c>
      <c r="M11428" s="229">
        <v>44806</v>
      </c>
      <c r="N11428" s="227" t="s">
        <v>23526</v>
      </c>
      <c r="O11428" s="243"/>
      <c r="P11428" s="227" t="s">
        <v>23527</v>
      </c>
      <c r="Q11428" s="243"/>
      <c r="S11428" s="354"/>
    </row>
    <row r="11429" spans="1:19" s="245" customFormat="1" ht="13.15" customHeight="1">
      <c r="A11429" s="245" t="str">
        <f t="shared" si="358"/>
        <v>3115172031700163748</v>
      </c>
      <c r="B11429" s="217" t="s">
        <v>19891</v>
      </c>
      <c r="C11429" s="227" t="s">
        <v>26011</v>
      </c>
      <c r="D11429" s="227" t="s">
        <v>3106</v>
      </c>
      <c r="E11429" s="227" t="s">
        <v>26015</v>
      </c>
      <c r="F11429" s="227" t="s">
        <v>3106</v>
      </c>
      <c r="G11429" s="227" t="s">
        <v>3106</v>
      </c>
      <c r="H11429" s="228" t="s">
        <v>23524</v>
      </c>
      <c r="I11429" s="228" t="s">
        <v>26013</v>
      </c>
      <c r="J11429" s="201" t="str">
        <f t="shared" si="357"/>
        <v>9999</v>
      </c>
      <c r="K11429" s="228" t="s">
        <v>23203</v>
      </c>
      <c r="L11429" s="228" t="s">
        <v>23204</v>
      </c>
      <c r="M11429" s="229">
        <v>44806</v>
      </c>
      <c r="N11429" s="227" t="s">
        <v>23526</v>
      </c>
      <c r="O11429" s="243"/>
      <c r="P11429" s="227" t="s">
        <v>23527</v>
      </c>
      <c r="Q11429" s="243"/>
      <c r="S11429" s="354"/>
    </row>
    <row r="11430" spans="1:19" s="245" customFormat="1" ht="13.15" customHeight="1">
      <c r="A11430" s="245" t="str">
        <f t="shared" si="358"/>
        <v>3115172041700163748</v>
      </c>
      <c r="B11430" s="217" t="s">
        <v>19891</v>
      </c>
      <c r="C11430" s="227" t="s">
        <v>26011</v>
      </c>
      <c r="D11430" s="227" t="s">
        <v>3106</v>
      </c>
      <c r="E11430" s="227" t="s">
        <v>26016</v>
      </c>
      <c r="F11430" s="227" t="s">
        <v>3106</v>
      </c>
      <c r="G11430" s="227" t="s">
        <v>3106</v>
      </c>
      <c r="H11430" s="228" t="s">
        <v>23524</v>
      </c>
      <c r="I11430" s="228" t="s">
        <v>26013</v>
      </c>
      <c r="J11430" s="201" t="str">
        <f t="shared" si="357"/>
        <v>9999</v>
      </c>
      <c r="K11430" s="228" t="s">
        <v>23203</v>
      </c>
      <c r="L11430" s="228" t="s">
        <v>23204</v>
      </c>
      <c r="M11430" s="229">
        <v>44806</v>
      </c>
      <c r="N11430" s="227" t="s">
        <v>23526</v>
      </c>
      <c r="O11430" s="243"/>
      <c r="P11430" s="227" t="s">
        <v>23527</v>
      </c>
      <c r="Q11430" s="243"/>
      <c r="S11430" s="354"/>
    </row>
    <row r="11431" spans="1:19" s="245" customFormat="1" ht="13.15" customHeight="1">
      <c r="A11431" s="245" t="str">
        <f t="shared" si="358"/>
        <v>3115172051700163748</v>
      </c>
      <c r="B11431" s="217" t="s">
        <v>19891</v>
      </c>
      <c r="C11431" s="227" t="s">
        <v>26011</v>
      </c>
      <c r="D11431" s="227" t="s">
        <v>3106</v>
      </c>
      <c r="E11431" s="227" t="s">
        <v>26017</v>
      </c>
      <c r="F11431" s="227" t="s">
        <v>3106</v>
      </c>
      <c r="G11431" s="227" t="s">
        <v>3106</v>
      </c>
      <c r="H11431" s="228" t="s">
        <v>23524</v>
      </c>
      <c r="I11431" s="228" t="s">
        <v>26013</v>
      </c>
      <c r="J11431" s="201" t="str">
        <f t="shared" si="357"/>
        <v>9999</v>
      </c>
      <c r="K11431" s="228" t="s">
        <v>23203</v>
      </c>
      <c r="L11431" s="228" t="s">
        <v>23204</v>
      </c>
      <c r="M11431" s="229">
        <v>44806</v>
      </c>
      <c r="N11431" s="227" t="s">
        <v>23526</v>
      </c>
      <c r="O11431" s="243"/>
      <c r="P11431" s="227" t="s">
        <v>23527</v>
      </c>
      <c r="Q11431" s="243"/>
      <c r="S11431" s="354"/>
    </row>
    <row r="11432" spans="1:19" s="245" customFormat="1" ht="13.15" customHeight="1">
      <c r="A11432" s="245" t="str">
        <f t="shared" si="358"/>
        <v>3115172061700163748</v>
      </c>
      <c r="B11432" s="217" t="s">
        <v>19891</v>
      </c>
      <c r="C11432" s="227" t="s">
        <v>26011</v>
      </c>
      <c r="D11432" s="227" t="s">
        <v>3106</v>
      </c>
      <c r="E11432" s="227" t="s">
        <v>26018</v>
      </c>
      <c r="F11432" s="227" t="s">
        <v>3106</v>
      </c>
      <c r="G11432" s="227" t="s">
        <v>3106</v>
      </c>
      <c r="H11432" s="228" t="s">
        <v>23524</v>
      </c>
      <c r="I11432" s="228" t="s">
        <v>26013</v>
      </c>
      <c r="J11432" s="201" t="str">
        <f t="shared" si="357"/>
        <v>9999</v>
      </c>
      <c r="K11432" s="228" t="s">
        <v>23203</v>
      </c>
      <c r="L11432" s="228" t="s">
        <v>23204</v>
      </c>
      <c r="M11432" s="229">
        <v>44806</v>
      </c>
      <c r="N11432" s="227" t="s">
        <v>23526</v>
      </c>
      <c r="O11432" s="243"/>
      <c r="P11432" s="227" t="s">
        <v>23527</v>
      </c>
      <c r="Q11432" s="243"/>
      <c r="S11432" s="354"/>
    </row>
    <row r="11433" spans="1:19" s="245" customFormat="1" ht="13.15" customHeight="1">
      <c r="A11433" s="245" t="str">
        <f t="shared" si="358"/>
        <v>3115172071700163748</v>
      </c>
      <c r="B11433" s="217" t="s">
        <v>19891</v>
      </c>
      <c r="C11433" s="227" t="s">
        <v>26011</v>
      </c>
      <c r="D11433" s="227" t="s">
        <v>3106</v>
      </c>
      <c r="E11433" s="227" t="s">
        <v>26019</v>
      </c>
      <c r="F11433" s="227" t="s">
        <v>3106</v>
      </c>
      <c r="G11433" s="227" t="s">
        <v>3106</v>
      </c>
      <c r="H11433" s="228" t="s">
        <v>23524</v>
      </c>
      <c r="I11433" s="228" t="s">
        <v>26013</v>
      </c>
      <c r="J11433" s="201" t="str">
        <f t="shared" si="357"/>
        <v>9999</v>
      </c>
      <c r="K11433" s="228" t="s">
        <v>23203</v>
      </c>
      <c r="L11433" s="228" t="s">
        <v>23204</v>
      </c>
      <c r="M11433" s="229">
        <v>44806</v>
      </c>
      <c r="N11433" s="227" t="s">
        <v>23526</v>
      </c>
      <c r="O11433" s="243"/>
      <c r="P11433" s="227" t="s">
        <v>23527</v>
      </c>
      <c r="Q11433" s="243"/>
      <c r="S11433" s="354"/>
    </row>
    <row r="11434" spans="1:19" s="245" customFormat="1" ht="13.15" customHeight="1">
      <c r="A11434" s="245" t="str">
        <f t="shared" si="358"/>
        <v>3115172081700163748</v>
      </c>
      <c r="B11434" s="217" t="s">
        <v>19891</v>
      </c>
      <c r="C11434" s="227" t="s">
        <v>26011</v>
      </c>
      <c r="D11434" s="227" t="s">
        <v>3106</v>
      </c>
      <c r="E11434" s="227" t="s">
        <v>26020</v>
      </c>
      <c r="F11434" s="227" t="s">
        <v>3106</v>
      </c>
      <c r="G11434" s="227" t="s">
        <v>3106</v>
      </c>
      <c r="H11434" s="228" t="s">
        <v>23524</v>
      </c>
      <c r="I11434" s="228" t="s">
        <v>26013</v>
      </c>
      <c r="J11434" s="201" t="str">
        <f t="shared" si="357"/>
        <v>9999</v>
      </c>
      <c r="K11434" s="228" t="s">
        <v>23203</v>
      </c>
      <c r="L11434" s="228" t="s">
        <v>23204</v>
      </c>
      <c r="M11434" s="229">
        <v>44806</v>
      </c>
      <c r="N11434" s="227" t="s">
        <v>23526</v>
      </c>
      <c r="O11434" s="243"/>
      <c r="P11434" s="227" t="s">
        <v>23527</v>
      </c>
      <c r="Q11434" s="243"/>
      <c r="S11434" s="354"/>
    </row>
    <row r="11435" spans="1:19" s="245" customFormat="1" ht="13.15" customHeight="1">
      <c r="A11435" s="245" t="str">
        <f t="shared" si="358"/>
        <v>3115172091700163748</v>
      </c>
      <c r="B11435" s="217" t="s">
        <v>19891</v>
      </c>
      <c r="C11435" s="227" t="s">
        <v>26011</v>
      </c>
      <c r="D11435" s="227" t="s">
        <v>3106</v>
      </c>
      <c r="E11435" s="227" t="s">
        <v>26021</v>
      </c>
      <c r="F11435" s="227" t="s">
        <v>3106</v>
      </c>
      <c r="G11435" s="227" t="s">
        <v>3106</v>
      </c>
      <c r="H11435" s="228" t="s">
        <v>23524</v>
      </c>
      <c r="I11435" s="228" t="s">
        <v>26013</v>
      </c>
      <c r="J11435" s="201" t="str">
        <f t="shared" si="357"/>
        <v>9999</v>
      </c>
      <c r="K11435" s="228" t="s">
        <v>23203</v>
      </c>
      <c r="L11435" s="228" t="s">
        <v>23204</v>
      </c>
      <c r="M11435" s="229">
        <v>44806</v>
      </c>
      <c r="N11435" s="227" t="s">
        <v>23526</v>
      </c>
      <c r="O11435" s="243"/>
      <c r="P11435" s="227" t="s">
        <v>23527</v>
      </c>
      <c r="Q11435" s="243"/>
      <c r="S11435" s="354"/>
    </row>
    <row r="11436" spans="1:19" s="245" customFormat="1" ht="13.15" customHeight="1">
      <c r="A11436" s="245" t="str">
        <f t="shared" si="358"/>
        <v>3115172101700163748</v>
      </c>
      <c r="B11436" s="217" t="s">
        <v>19891</v>
      </c>
      <c r="C11436" s="227" t="s">
        <v>26011</v>
      </c>
      <c r="D11436" s="227" t="s">
        <v>3106</v>
      </c>
      <c r="E11436" s="227" t="s">
        <v>26022</v>
      </c>
      <c r="F11436" s="227" t="s">
        <v>3106</v>
      </c>
      <c r="G11436" s="227" t="s">
        <v>3106</v>
      </c>
      <c r="H11436" s="228" t="s">
        <v>23524</v>
      </c>
      <c r="I11436" s="228" t="s">
        <v>26013</v>
      </c>
      <c r="J11436" s="201" t="str">
        <f t="shared" si="357"/>
        <v>9999</v>
      </c>
      <c r="K11436" s="228" t="s">
        <v>23203</v>
      </c>
      <c r="L11436" s="228" t="s">
        <v>23204</v>
      </c>
      <c r="M11436" s="229">
        <v>44806</v>
      </c>
      <c r="N11436" s="227" t="s">
        <v>23526</v>
      </c>
      <c r="O11436" s="243"/>
      <c r="P11436" s="227" t="s">
        <v>23527</v>
      </c>
      <c r="Q11436" s="243"/>
      <c r="S11436" s="354"/>
    </row>
    <row r="11437" spans="1:19" s="245" customFormat="1" ht="13.15" customHeight="1">
      <c r="A11437" s="245" t="str">
        <f t="shared" si="358"/>
        <v>3604654011700166881</v>
      </c>
      <c r="B11437" s="217" t="s">
        <v>19891</v>
      </c>
      <c r="C11437" s="227" t="s">
        <v>26023</v>
      </c>
      <c r="D11437" s="227" t="s">
        <v>3106</v>
      </c>
      <c r="E11437" s="227" t="s">
        <v>26024</v>
      </c>
      <c r="F11437" s="227" t="s">
        <v>3106</v>
      </c>
      <c r="G11437" s="227" t="s">
        <v>3106</v>
      </c>
      <c r="H11437" s="228" t="s">
        <v>19904</v>
      </c>
      <c r="I11437" s="228" t="s">
        <v>26025</v>
      </c>
      <c r="J11437" s="201" t="str">
        <f t="shared" si="357"/>
        <v>9999</v>
      </c>
      <c r="K11437" s="228" t="s">
        <v>23203</v>
      </c>
      <c r="L11437" s="228" t="s">
        <v>23204</v>
      </c>
      <c r="M11437" s="229">
        <v>44806</v>
      </c>
      <c r="N11437" s="227" t="s">
        <v>19903</v>
      </c>
      <c r="O11437" s="243"/>
      <c r="P11437" s="227" t="s">
        <v>19905</v>
      </c>
      <c r="Q11437" s="243"/>
      <c r="S11437" s="354"/>
    </row>
    <row r="11438" spans="1:19" s="245" customFormat="1" ht="13.15" customHeight="1">
      <c r="A11438" s="245" t="str">
        <f t="shared" si="358"/>
        <v>3415374011700179645</v>
      </c>
      <c r="B11438" s="217" t="s">
        <v>19891</v>
      </c>
      <c r="C11438" s="227" t="s">
        <v>26026</v>
      </c>
      <c r="D11438" s="227" t="s">
        <v>3106</v>
      </c>
      <c r="E11438" s="227" t="s">
        <v>26027</v>
      </c>
      <c r="F11438" s="227" t="s">
        <v>3106</v>
      </c>
      <c r="G11438" s="227" t="s">
        <v>3106</v>
      </c>
      <c r="H11438" s="228" t="s">
        <v>19904</v>
      </c>
      <c r="I11438" s="228" t="s">
        <v>26028</v>
      </c>
      <c r="J11438" s="201" t="str">
        <f t="shared" si="357"/>
        <v>9999</v>
      </c>
      <c r="K11438" s="228" t="s">
        <v>23203</v>
      </c>
      <c r="L11438" s="228" t="s">
        <v>23204</v>
      </c>
      <c r="M11438" s="229">
        <v>44806</v>
      </c>
      <c r="N11438" s="227" t="s">
        <v>19903</v>
      </c>
      <c r="O11438" s="243"/>
      <c r="P11438" s="227" t="s">
        <v>19905</v>
      </c>
      <c r="Q11438" s="243"/>
      <c r="S11438" s="354"/>
    </row>
    <row r="11439" spans="1:19" s="245" customFormat="1" ht="13.15" customHeight="1">
      <c r="A11439" s="245" t="str">
        <f t="shared" si="358"/>
        <v>3415374021700179645</v>
      </c>
      <c r="B11439" s="217" t="s">
        <v>19891</v>
      </c>
      <c r="C11439" s="227" t="s">
        <v>26026</v>
      </c>
      <c r="D11439" s="227" t="s">
        <v>3106</v>
      </c>
      <c r="E11439" s="227" t="s">
        <v>26029</v>
      </c>
      <c r="F11439" s="227" t="s">
        <v>3106</v>
      </c>
      <c r="G11439" s="227" t="s">
        <v>3106</v>
      </c>
      <c r="H11439" s="228" t="s">
        <v>19904</v>
      </c>
      <c r="I11439" s="228" t="s">
        <v>26028</v>
      </c>
      <c r="J11439" s="201" t="str">
        <f t="shared" si="357"/>
        <v>9999</v>
      </c>
      <c r="K11439" s="228" t="s">
        <v>23203</v>
      </c>
      <c r="L11439" s="228" t="s">
        <v>23204</v>
      </c>
      <c r="M11439" s="229">
        <v>44806</v>
      </c>
      <c r="N11439" s="227" t="s">
        <v>19903</v>
      </c>
      <c r="O11439" s="243"/>
      <c r="P11439" s="227" t="s">
        <v>19905</v>
      </c>
      <c r="Q11439" s="243"/>
      <c r="S11439" s="354"/>
    </row>
    <row r="11440" spans="1:19" s="245" customFormat="1" ht="13.15" customHeight="1">
      <c r="A11440" s="245" t="str">
        <f t="shared" si="358"/>
        <v>3663239011700225265</v>
      </c>
      <c r="B11440" s="217" t="s">
        <v>19891</v>
      </c>
      <c r="C11440" s="227" t="s">
        <v>26030</v>
      </c>
      <c r="D11440" s="227" t="s">
        <v>3106</v>
      </c>
      <c r="E11440" s="227" t="s">
        <v>26031</v>
      </c>
      <c r="F11440" s="227" t="s">
        <v>3106</v>
      </c>
      <c r="G11440" s="227" t="s">
        <v>3106</v>
      </c>
      <c r="H11440" s="228" t="s">
        <v>19904</v>
      </c>
      <c r="I11440" s="228" t="s">
        <v>26032</v>
      </c>
      <c r="J11440" s="201" t="str">
        <f t="shared" si="357"/>
        <v>9999</v>
      </c>
      <c r="K11440" s="228" t="s">
        <v>23203</v>
      </c>
      <c r="L11440" s="228" t="s">
        <v>23204</v>
      </c>
      <c r="M11440" s="229">
        <v>44806</v>
      </c>
      <c r="N11440" s="227" t="s">
        <v>19903</v>
      </c>
      <c r="O11440" s="243"/>
      <c r="P11440" s="227" t="s">
        <v>19975</v>
      </c>
      <c r="Q11440" s="243"/>
      <c r="S11440" s="354"/>
    </row>
    <row r="11441" spans="1:19" s="245" customFormat="1" ht="13.15" customHeight="1">
      <c r="A11441" s="245" t="str">
        <f t="shared" si="358"/>
        <v>3663239021700225265</v>
      </c>
      <c r="B11441" s="217" t="s">
        <v>19891</v>
      </c>
      <c r="C11441" s="227" t="s">
        <v>26030</v>
      </c>
      <c r="D11441" s="227" t="s">
        <v>3106</v>
      </c>
      <c r="E11441" s="227" t="s">
        <v>26033</v>
      </c>
      <c r="F11441" s="227" t="s">
        <v>3106</v>
      </c>
      <c r="G11441" s="227" t="s">
        <v>3106</v>
      </c>
      <c r="H11441" s="228" t="s">
        <v>19904</v>
      </c>
      <c r="I11441" s="228" t="s">
        <v>26032</v>
      </c>
      <c r="J11441" s="201" t="str">
        <f t="shared" si="357"/>
        <v>9999</v>
      </c>
      <c r="K11441" s="228" t="s">
        <v>23203</v>
      </c>
      <c r="L11441" s="228" t="s">
        <v>23204</v>
      </c>
      <c r="M11441" s="229">
        <v>44806</v>
      </c>
      <c r="N11441" s="227" t="s">
        <v>19903</v>
      </c>
      <c r="O11441" s="243"/>
      <c r="P11441" s="227" t="s">
        <v>19975</v>
      </c>
      <c r="Q11441" s="243"/>
      <c r="S11441" s="354"/>
    </row>
    <row r="11442" spans="1:19" s="245" customFormat="1" ht="13.15" customHeight="1">
      <c r="A11442" s="245" t="str">
        <f t="shared" si="358"/>
        <v>3663239031700225265</v>
      </c>
      <c r="B11442" s="217" t="s">
        <v>19891</v>
      </c>
      <c r="C11442" s="227" t="s">
        <v>26030</v>
      </c>
      <c r="D11442" s="227" t="s">
        <v>3106</v>
      </c>
      <c r="E11442" s="227" t="s">
        <v>26034</v>
      </c>
      <c r="F11442" s="227" t="s">
        <v>3106</v>
      </c>
      <c r="G11442" s="227" t="s">
        <v>3106</v>
      </c>
      <c r="H11442" s="228" t="s">
        <v>19904</v>
      </c>
      <c r="I11442" s="228" t="s">
        <v>26032</v>
      </c>
      <c r="J11442" s="201" t="str">
        <f t="shared" si="357"/>
        <v>9999</v>
      </c>
      <c r="K11442" s="228" t="s">
        <v>23203</v>
      </c>
      <c r="L11442" s="228" t="s">
        <v>23204</v>
      </c>
      <c r="M11442" s="229">
        <v>44806</v>
      </c>
      <c r="N11442" s="227" t="s">
        <v>19903</v>
      </c>
      <c r="O11442" s="243"/>
      <c r="P11442" s="227" t="s">
        <v>19975</v>
      </c>
      <c r="Q11442" s="243"/>
      <c r="S11442" s="354"/>
    </row>
    <row r="11443" spans="1:19" s="245" customFormat="1" ht="13.15" customHeight="1">
      <c r="A11443" s="245" t="str">
        <f t="shared" si="358"/>
        <v>3663239041700225265</v>
      </c>
      <c r="B11443" s="217" t="s">
        <v>19891</v>
      </c>
      <c r="C11443" s="227" t="s">
        <v>26030</v>
      </c>
      <c r="D11443" s="227" t="s">
        <v>3106</v>
      </c>
      <c r="E11443" s="227" t="s">
        <v>26035</v>
      </c>
      <c r="F11443" s="227" t="s">
        <v>3106</v>
      </c>
      <c r="G11443" s="227" t="s">
        <v>3106</v>
      </c>
      <c r="H11443" s="228" t="s">
        <v>19904</v>
      </c>
      <c r="I11443" s="228" t="s">
        <v>26032</v>
      </c>
      <c r="J11443" s="201" t="str">
        <f t="shared" si="357"/>
        <v>9999</v>
      </c>
      <c r="K11443" s="228" t="s">
        <v>23203</v>
      </c>
      <c r="L11443" s="228" t="s">
        <v>23204</v>
      </c>
      <c r="M11443" s="229">
        <v>44806</v>
      </c>
      <c r="N11443" s="227" t="s">
        <v>19903</v>
      </c>
      <c r="O11443" s="243"/>
      <c r="P11443" s="227" t="s">
        <v>19975</v>
      </c>
      <c r="Q11443" s="243"/>
      <c r="S11443" s="354"/>
    </row>
    <row r="11444" spans="1:19" s="245" customFormat="1" ht="13.15" customHeight="1">
      <c r="A11444" s="245" t="str">
        <f t="shared" si="358"/>
        <v>3663239051700225265</v>
      </c>
      <c r="B11444" s="217" t="s">
        <v>19891</v>
      </c>
      <c r="C11444" s="227" t="s">
        <v>26030</v>
      </c>
      <c r="D11444" s="227" t="s">
        <v>3106</v>
      </c>
      <c r="E11444" s="227" t="s">
        <v>26036</v>
      </c>
      <c r="F11444" s="227" t="s">
        <v>3106</v>
      </c>
      <c r="G11444" s="227" t="s">
        <v>3106</v>
      </c>
      <c r="H11444" s="228" t="s">
        <v>19904</v>
      </c>
      <c r="I11444" s="228" t="s">
        <v>26032</v>
      </c>
      <c r="J11444" s="201" t="str">
        <f t="shared" si="357"/>
        <v>9999</v>
      </c>
      <c r="K11444" s="228" t="s">
        <v>23203</v>
      </c>
      <c r="L11444" s="228" t="s">
        <v>23204</v>
      </c>
      <c r="M11444" s="229">
        <v>44806</v>
      </c>
      <c r="N11444" s="227" t="s">
        <v>19903</v>
      </c>
      <c r="O11444" s="243"/>
      <c r="P11444" s="227" t="s">
        <v>19975</v>
      </c>
      <c r="Q11444" s="243"/>
      <c r="S11444" s="354"/>
    </row>
    <row r="11445" spans="1:19" s="245" customFormat="1" ht="13.15" customHeight="1">
      <c r="A11445" s="245" t="str">
        <f t="shared" si="358"/>
        <v>3663239061700225265</v>
      </c>
      <c r="B11445" s="217" t="s">
        <v>19891</v>
      </c>
      <c r="C11445" s="227" t="s">
        <v>26030</v>
      </c>
      <c r="D11445" s="227" t="s">
        <v>3106</v>
      </c>
      <c r="E11445" s="227" t="s">
        <v>26037</v>
      </c>
      <c r="F11445" s="227" t="s">
        <v>3106</v>
      </c>
      <c r="G11445" s="227" t="s">
        <v>3106</v>
      </c>
      <c r="H11445" s="228" t="s">
        <v>19904</v>
      </c>
      <c r="I11445" s="228" t="s">
        <v>26032</v>
      </c>
      <c r="J11445" s="201" t="str">
        <f t="shared" si="357"/>
        <v>9999</v>
      </c>
      <c r="K11445" s="228" t="s">
        <v>23203</v>
      </c>
      <c r="L11445" s="228" t="s">
        <v>23204</v>
      </c>
      <c r="M11445" s="229">
        <v>44806</v>
      </c>
      <c r="N11445" s="227" t="s">
        <v>19903</v>
      </c>
      <c r="O11445" s="243"/>
      <c r="P11445" s="227" t="s">
        <v>19975</v>
      </c>
      <c r="Q11445" s="243"/>
      <c r="S11445" s="354"/>
    </row>
    <row r="11446" spans="1:19" s="245" customFormat="1" ht="13.15" customHeight="1">
      <c r="A11446" s="245" t="str">
        <f t="shared" si="358"/>
        <v>3663239071700225265</v>
      </c>
      <c r="B11446" s="217" t="s">
        <v>19891</v>
      </c>
      <c r="C11446" s="227" t="s">
        <v>26030</v>
      </c>
      <c r="D11446" s="227" t="s">
        <v>3106</v>
      </c>
      <c r="E11446" s="227" t="s">
        <v>26038</v>
      </c>
      <c r="F11446" s="227" t="s">
        <v>3106</v>
      </c>
      <c r="G11446" s="227" t="s">
        <v>3106</v>
      </c>
      <c r="H11446" s="228" t="s">
        <v>19904</v>
      </c>
      <c r="I11446" s="228" t="s">
        <v>26032</v>
      </c>
      <c r="J11446" s="201" t="str">
        <f t="shared" si="357"/>
        <v>9999</v>
      </c>
      <c r="K11446" s="228" t="s">
        <v>23203</v>
      </c>
      <c r="L11446" s="228" t="s">
        <v>23204</v>
      </c>
      <c r="M11446" s="229">
        <v>44806</v>
      </c>
      <c r="N11446" s="227" t="s">
        <v>19903</v>
      </c>
      <c r="O11446" s="243"/>
      <c r="P11446" s="227" t="s">
        <v>19975</v>
      </c>
      <c r="Q11446" s="243"/>
      <c r="S11446" s="354"/>
    </row>
    <row r="11447" spans="1:19" s="245" customFormat="1" ht="13.15" customHeight="1">
      <c r="A11447" s="245" t="str">
        <f t="shared" si="358"/>
        <v>3663239081700225265</v>
      </c>
      <c r="B11447" s="217" t="s">
        <v>19891</v>
      </c>
      <c r="C11447" s="227" t="s">
        <v>26030</v>
      </c>
      <c r="D11447" s="227" t="s">
        <v>3106</v>
      </c>
      <c r="E11447" s="227" t="s">
        <v>26039</v>
      </c>
      <c r="F11447" s="227" t="s">
        <v>3106</v>
      </c>
      <c r="G11447" s="227" t="s">
        <v>3106</v>
      </c>
      <c r="H11447" s="228" t="s">
        <v>19904</v>
      </c>
      <c r="I11447" s="228" t="s">
        <v>26032</v>
      </c>
      <c r="J11447" s="201" t="str">
        <f t="shared" si="357"/>
        <v>9999</v>
      </c>
      <c r="K11447" s="228" t="s">
        <v>23203</v>
      </c>
      <c r="L11447" s="228" t="s">
        <v>23204</v>
      </c>
      <c r="M11447" s="229">
        <v>44806</v>
      </c>
      <c r="N11447" s="227" t="s">
        <v>19903</v>
      </c>
      <c r="O11447" s="243"/>
      <c r="P11447" s="227" t="s">
        <v>19975</v>
      </c>
      <c r="Q11447" s="243"/>
      <c r="S11447" s="354"/>
    </row>
    <row r="11448" spans="1:19" s="245" customFormat="1" ht="13.15" customHeight="1">
      <c r="A11448" s="245" t="str">
        <f t="shared" si="358"/>
        <v>3663239091700225265</v>
      </c>
      <c r="B11448" s="217" t="s">
        <v>19891</v>
      </c>
      <c r="C11448" s="227" t="s">
        <v>26030</v>
      </c>
      <c r="D11448" s="227" t="s">
        <v>3106</v>
      </c>
      <c r="E11448" s="227" t="s">
        <v>26040</v>
      </c>
      <c r="F11448" s="227" t="s">
        <v>3106</v>
      </c>
      <c r="G11448" s="227" t="s">
        <v>3106</v>
      </c>
      <c r="H11448" s="228" t="s">
        <v>19904</v>
      </c>
      <c r="I11448" s="228" t="s">
        <v>26032</v>
      </c>
      <c r="J11448" s="201" t="str">
        <f t="shared" si="357"/>
        <v>9999</v>
      </c>
      <c r="K11448" s="228" t="s">
        <v>23203</v>
      </c>
      <c r="L11448" s="228" t="s">
        <v>23204</v>
      </c>
      <c r="M11448" s="229">
        <v>44806</v>
      </c>
      <c r="N11448" s="227" t="s">
        <v>19903</v>
      </c>
      <c r="O11448" s="243"/>
      <c r="P11448" s="227" t="s">
        <v>19975</v>
      </c>
      <c r="Q11448" s="243"/>
      <c r="S11448" s="354"/>
    </row>
    <row r="11449" spans="1:19" s="245" customFormat="1" ht="13.15" customHeight="1">
      <c r="A11449" s="245" t="str">
        <f t="shared" si="358"/>
        <v>3663239101700225265</v>
      </c>
      <c r="B11449" s="217" t="s">
        <v>19891</v>
      </c>
      <c r="C11449" s="227" t="s">
        <v>26030</v>
      </c>
      <c r="D11449" s="227" t="s">
        <v>3106</v>
      </c>
      <c r="E11449" s="227" t="s">
        <v>26041</v>
      </c>
      <c r="F11449" s="227" t="s">
        <v>3106</v>
      </c>
      <c r="G11449" s="227" t="s">
        <v>3106</v>
      </c>
      <c r="H11449" s="228" t="s">
        <v>19904</v>
      </c>
      <c r="I11449" s="228" t="s">
        <v>26032</v>
      </c>
      <c r="J11449" s="201" t="str">
        <f t="shared" si="357"/>
        <v>9999</v>
      </c>
      <c r="K11449" s="228" t="s">
        <v>23203</v>
      </c>
      <c r="L11449" s="228" t="s">
        <v>23204</v>
      </c>
      <c r="M11449" s="229">
        <v>44806</v>
      </c>
      <c r="N11449" s="227" t="s">
        <v>19903</v>
      </c>
      <c r="O11449" s="243"/>
      <c r="P11449" s="227" t="s">
        <v>19975</v>
      </c>
      <c r="Q11449" s="243"/>
      <c r="S11449" s="354"/>
    </row>
    <row r="11450" spans="1:19" s="245" customFormat="1" ht="13.15" customHeight="1">
      <c r="A11450" s="245" t="str">
        <f t="shared" si="358"/>
        <v>3663239111700225265</v>
      </c>
      <c r="B11450" s="217" t="s">
        <v>19891</v>
      </c>
      <c r="C11450" s="227" t="s">
        <v>26030</v>
      </c>
      <c r="D11450" s="227" t="s">
        <v>3106</v>
      </c>
      <c r="E11450" s="227" t="s">
        <v>26042</v>
      </c>
      <c r="F11450" s="227" t="s">
        <v>3106</v>
      </c>
      <c r="G11450" s="227" t="s">
        <v>3106</v>
      </c>
      <c r="H11450" s="228" t="s">
        <v>19904</v>
      </c>
      <c r="I11450" s="228" t="s">
        <v>26032</v>
      </c>
      <c r="J11450" s="201" t="str">
        <f t="shared" si="357"/>
        <v>9999</v>
      </c>
      <c r="K11450" s="228" t="s">
        <v>23203</v>
      </c>
      <c r="L11450" s="228" t="s">
        <v>23204</v>
      </c>
      <c r="M11450" s="229">
        <v>44806</v>
      </c>
      <c r="N11450" s="227" t="s">
        <v>19903</v>
      </c>
      <c r="O11450" s="243"/>
      <c r="P11450" s="227" t="s">
        <v>19975</v>
      </c>
      <c r="Q11450" s="243"/>
      <c r="S11450" s="354"/>
    </row>
    <row r="11451" spans="1:19" s="245" customFormat="1" ht="13.15" customHeight="1">
      <c r="A11451" s="245" t="str">
        <f t="shared" si="358"/>
        <v>3663239121700225265</v>
      </c>
      <c r="B11451" s="217" t="s">
        <v>19891</v>
      </c>
      <c r="C11451" s="227" t="s">
        <v>26030</v>
      </c>
      <c r="D11451" s="227" t="s">
        <v>3106</v>
      </c>
      <c r="E11451" s="227" t="s">
        <v>26043</v>
      </c>
      <c r="F11451" s="227" t="s">
        <v>3106</v>
      </c>
      <c r="G11451" s="227" t="s">
        <v>3106</v>
      </c>
      <c r="H11451" s="228" t="s">
        <v>19904</v>
      </c>
      <c r="I11451" s="228" t="s">
        <v>26032</v>
      </c>
      <c r="J11451" s="201" t="str">
        <f t="shared" si="357"/>
        <v>9999</v>
      </c>
      <c r="K11451" s="228" t="s">
        <v>23203</v>
      </c>
      <c r="L11451" s="228" t="s">
        <v>23204</v>
      </c>
      <c r="M11451" s="229">
        <v>44806</v>
      </c>
      <c r="N11451" s="227" t="s">
        <v>19903</v>
      </c>
      <c r="O11451" s="243"/>
      <c r="P11451" s="227" t="s">
        <v>19975</v>
      </c>
      <c r="Q11451" s="243"/>
      <c r="S11451" s="354"/>
    </row>
    <row r="11452" spans="1:19" s="245" customFormat="1" ht="13.15" customHeight="1">
      <c r="A11452" s="245" t="str">
        <f t="shared" si="358"/>
        <v>3663239131700225265</v>
      </c>
      <c r="B11452" s="217" t="s">
        <v>19891</v>
      </c>
      <c r="C11452" s="227" t="s">
        <v>26030</v>
      </c>
      <c r="D11452" s="227" t="s">
        <v>3106</v>
      </c>
      <c r="E11452" s="227" t="s">
        <v>26044</v>
      </c>
      <c r="F11452" s="227" t="s">
        <v>3106</v>
      </c>
      <c r="G11452" s="227" t="s">
        <v>3106</v>
      </c>
      <c r="H11452" s="228" t="s">
        <v>19904</v>
      </c>
      <c r="I11452" s="228" t="s">
        <v>26032</v>
      </c>
      <c r="J11452" s="201" t="str">
        <f t="shared" si="357"/>
        <v>9999</v>
      </c>
      <c r="K11452" s="228" t="s">
        <v>23203</v>
      </c>
      <c r="L11452" s="228" t="s">
        <v>23204</v>
      </c>
      <c r="M11452" s="229">
        <v>44806</v>
      </c>
      <c r="N11452" s="227" t="s">
        <v>19903</v>
      </c>
      <c r="O11452" s="243"/>
      <c r="P11452" s="227" t="s">
        <v>19975</v>
      </c>
      <c r="Q11452" s="243"/>
      <c r="S11452" s="354"/>
    </row>
    <row r="11453" spans="1:19" s="245" customFormat="1" ht="13.15" customHeight="1">
      <c r="A11453" s="245" t="str">
        <f t="shared" si="358"/>
        <v>3663239141700225265</v>
      </c>
      <c r="B11453" s="217" t="s">
        <v>19891</v>
      </c>
      <c r="C11453" s="227" t="s">
        <v>26030</v>
      </c>
      <c r="D11453" s="227" t="s">
        <v>3106</v>
      </c>
      <c r="E11453" s="227" t="s">
        <v>26045</v>
      </c>
      <c r="F11453" s="227" t="s">
        <v>3106</v>
      </c>
      <c r="G11453" s="227" t="s">
        <v>3106</v>
      </c>
      <c r="H11453" s="228" t="s">
        <v>19904</v>
      </c>
      <c r="I11453" s="228" t="s">
        <v>26032</v>
      </c>
      <c r="J11453" s="201" t="str">
        <f t="shared" si="357"/>
        <v>9999</v>
      </c>
      <c r="K11453" s="228" t="s">
        <v>23203</v>
      </c>
      <c r="L11453" s="228" t="s">
        <v>23204</v>
      </c>
      <c r="M11453" s="229">
        <v>44806</v>
      </c>
      <c r="N11453" s="227" t="s">
        <v>19903</v>
      </c>
      <c r="O11453" s="243"/>
      <c r="P11453" s="227" t="s">
        <v>19975</v>
      </c>
      <c r="Q11453" s="243"/>
      <c r="S11453" s="354"/>
    </row>
    <row r="11454" spans="1:19" s="245" customFormat="1" ht="13.15" customHeight="1">
      <c r="A11454" s="245" t="str">
        <f t="shared" si="358"/>
        <v>3663239151700225265</v>
      </c>
      <c r="B11454" s="217" t="s">
        <v>19891</v>
      </c>
      <c r="C11454" s="227" t="s">
        <v>26030</v>
      </c>
      <c r="D11454" s="227" t="s">
        <v>3106</v>
      </c>
      <c r="E11454" s="227" t="s">
        <v>26046</v>
      </c>
      <c r="F11454" s="227" t="s">
        <v>3106</v>
      </c>
      <c r="G11454" s="227" t="s">
        <v>3106</v>
      </c>
      <c r="H11454" s="228" t="s">
        <v>19904</v>
      </c>
      <c r="I11454" s="228" t="s">
        <v>26032</v>
      </c>
      <c r="J11454" s="201" t="str">
        <f t="shared" si="357"/>
        <v>9999</v>
      </c>
      <c r="K11454" s="228" t="s">
        <v>23203</v>
      </c>
      <c r="L11454" s="228" t="s">
        <v>23204</v>
      </c>
      <c r="M11454" s="229">
        <v>44806</v>
      </c>
      <c r="N11454" s="227" t="s">
        <v>19903</v>
      </c>
      <c r="O11454" s="243"/>
      <c r="P11454" s="227" t="s">
        <v>19975</v>
      </c>
      <c r="Q11454" s="243"/>
      <c r="S11454" s="354"/>
    </row>
    <row r="11455" spans="1:19" s="245" customFormat="1" ht="13.15" customHeight="1">
      <c r="A11455" s="245" t="str">
        <f t="shared" si="358"/>
        <v>3780249011700229432</v>
      </c>
      <c r="B11455" s="217" t="s">
        <v>19891</v>
      </c>
      <c r="C11455" s="227" t="s">
        <v>26047</v>
      </c>
      <c r="D11455" s="227" t="s">
        <v>3106</v>
      </c>
      <c r="E11455" s="227" t="s">
        <v>26048</v>
      </c>
      <c r="F11455" s="227" t="s">
        <v>3106</v>
      </c>
      <c r="G11455" s="227" t="s">
        <v>3106</v>
      </c>
      <c r="H11455" s="228" t="s">
        <v>19904</v>
      </c>
      <c r="I11455" s="228" t="s">
        <v>26049</v>
      </c>
      <c r="J11455" s="201" t="str">
        <f t="shared" si="357"/>
        <v>9999</v>
      </c>
      <c r="K11455" s="228" t="s">
        <v>23203</v>
      </c>
      <c r="L11455" s="228" t="s">
        <v>23204</v>
      </c>
      <c r="M11455" s="229">
        <v>44806</v>
      </c>
      <c r="N11455" s="227" t="s">
        <v>19903</v>
      </c>
      <c r="O11455" s="243"/>
      <c r="P11455" s="227" t="s">
        <v>20061</v>
      </c>
      <c r="Q11455" s="243"/>
      <c r="S11455" s="354"/>
    </row>
    <row r="11456" spans="1:19" s="245" customFormat="1" ht="13.15" customHeight="1">
      <c r="A11456" s="245" t="str">
        <f t="shared" si="358"/>
        <v>3816076011700270741</v>
      </c>
      <c r="B11456" s="217" t="s">
        <v>19891</v>
      </c>
      <c r="C11456" s="227" t="s">
        <v>26050</v>
      </c>
      <c r="D11456" s="227" t="s">
        <v>3106</v>
      </c>
      <c r="E11456" s="227" t="s">
        <v>26051</v>
      </c>
      <c r="F11456" s="227" t="s">
        <v>3106</v>
      </c>
      <c r="G11456" s="227" t="s">
        <v>3106</v>
      </c>
      <c r="H11456" s="228" t="s">
        <v>19904</v>
      </c>
      <c r="I11456" s="228" t="s">
        <v>26052</v>
      </c>
      <c r="J11456" s="201" t="str">
        <f t="shared" si="357"/>
        <v>9999</v>
      </c>
      <c r="K11456" s="228" t="s">
        <v>23203</v>
      </c>
      <c r="L11456" s="228" t="s">
        <v>23204</v>
      </c>
      <c r="M11456" s="229">
        <v>44806</v>
      </c>
      <c r="N11456" s="227" t="s">
        <v>19903</v>
      </c>
      <c r="O11456" s="243"/>
      <c r="P11456" s="227" t="s">
        <v>19975</v>
      </c>
      <c r="Q11456" s="243"/>
      <c r="S11456" s="354"/>
    </row>
    <row r="11457" spans="1:19" s="245" customFormat="1" ht="13.15" customHeight="1">
      <c r="A11457" s="245" t="str">
        <f t="shared" si="358"/>
        <v>3816076021700270741</v>
      </c>
      <c r="B11457" s="217" t="s">
        <v>19891</v>
      </c>
      <c r="C11457" s="227" t="s">
        <v>26050</v>
      </c>
      <c r="D11457" s="227" t="s">
        <v>3106</v>
      </c>
      <c r="E11457" s="227" t="s">
        <v>26053</v>
      </c>
      <c r="F11457" s="227" t="s">
        <v>3106</v>
      </c>
      <c r="G11457" s="227" t="s">
        <v>3106</v>
      </c>
      <c r="H11457" s="228" t="s">
        <v>19904</v>
      </c>
      <c r="I11457" s="228" t="s">
        <v>26052</v>
      </c>
      <c r="J11457" s="201" t="str">
        <f t="shared" si="357"/>
        <v>9999</v>
      </c>
      <c r="K11457" s="228" t="s">
        <v>23203</v>
      </c>
      <c r="L11457" s="228" t="s">
        <v>23204</v>
      </c>
      <c r="M11457" s="229">
        <v>44806</v>
      </c>
      <c r="N11457" s="227" t="s">
        <v>19903</v>
      </c>
      <c r="O11457" s="243"/>
      <c r="P11457" s="227" t="s">
        <v>19975</v>
      </c>
      <c r="Q11457" s="243"/>
      <c r="S11457" s="354"/>
    </row>
    <row r="11458" spans="1:19" s="245" customFormat="1" ht="13.15" customHeight="1">
      <c r="A11458" s="245" t="str">
        <f t="shared" si="358"/>
        <v>3816076031700270741</v>
      </c>
      <c r="B11458" s="217" t="s">
        <v>19891</v>
      </c>
      <c r="C11458" s="227" t="s">
        <v>26050</v>
      </c>
      <c r="D11458" s="227" t="s">
        <v>3106</v>
      </c>
      <c r="E11458" s="227" t="s">
        <v>26054</v>
      </c>
      <c r="F11458" s="227" t="s">
        <v>3106</v>
      </c>
      <c r="G11458" s="227" t="s">
        <v>3106</v>
      </c>
      <c r="H11458" s="228" t="s">
        <v>19904</v>
      </c>
      <c r="I11458" s="228" t="s">
        <v>26052</v>
      </c>
      <c r="J11458" s="201" t="str">
        <f t="shared" si="357"/>
        <v>9999</v>
      </c>
      <c r="K11458" s="228" t="s">
        <v>23203</v>
      </c>
      <c r="L11458" s="228" t="s">
        <v>23204</v>
      </c>
      <c r="M11458" s="229">
        <v>44806</v>
      </c>
      <c r="N11458" s="227" t="s">
        <v>19903</v>
      </c>
      <c r="O11458" s="243"/>
      <c r="P11458" s="227" t="s">
        <v>19975</v>
      </c>
      <c r="Q11458" s="243"/>
      <c r="S11458" s="354"/>
    </row>
    <row r="11459" spans="1:19" s="245" customFormat="1" ht="13.15" customHeight="1">
      <c r="A11459" s="245" t="str">
        <f t="shared" si="358"/>
        <v>3816076041700270741</v>
      </c>
      <c r="B11459" s="217" t="s">
        <v>19891</v>
      </c>
      <c r="C11459" s="227" t="s">
        <v>26050</v>
      </c>
      <c r="D11459" s="227" t="s">
        <v>3106</v>
      </c>
      <c r="E11459" s="227" t="s">
        <v>26055</v>
      </c>
      <c r="F11459" s="227" t="s">
        <v>3106</v>
      </c>
      <c r="G11459" s="227" t="s">
        <v>3106</v>
      </c>
      <c r="H11459" s="228" t="s">
        <v>19904</v>
      </c>
      <c r="I11459" s="228" t="s">
        <v>26052</v>
      </c>
      <c r="J11459" s="201" t="str">
        <f t="shared" ref="J11459:J11522" si="359">B11459</f>
        <v>9999</v>
      </c>
      <c r="K11459" s="228" t="s">
        <v>23203</v>
      </c>
      <c r="L11459" s="228" t="s">
        <v>23204</v>
      </c>
      <c r="M11459" s="229">
        <v>44806</v>
      </c>
      <c r="N11459" s="227" t="s">
        <v>19903</v>
      </c>
      <c r="O11459" s="243"/>
      <c r="P11459" s="227" t="s">
        <v>19975</v>
      </c>
      <c r="Q11459" s="243"/>
      <c r="S11459" s="354"/>
    </row>
    <row r="11460" spans="1:19" s="245" customFormat="1" ht="13.15" customHeight="1">
      <c r="A11460" s="245" t="str">
        <f t="shared" si="358"/>
        <v>3816076051700270741</v>
      </c>
      <c r="B11460" s="217" t="s">
        <v>19891</v>
      </c>
      <c r="C11460" s="227" t="s">
        <v>26050</v>
      </c>
      <c r="D11460" s="227" t="s">
        <v>3106</v>
      </c>
      <c r="E11460" s="227" t="s">
        <v>26056</v>
      </c>
      <c r="F11460" s="227" t="s">
        <v>3106</v>
      </c>
      <c r="G11460" s="227" t="s">
        <v>3106</v>
      </c>
      <c r="H11460" s="228" t="s">
        <v>19904</v>
      </c>
      <c r="I11460" s="228" t="s">
        <v>26052</v>
      </c>
      <c r="J11460" s="201" t="str">
        <f t="shared" si="359"/>
        <v>9999</v>
      </c>
      <c r="K11460" s="228" t="s">
        <v>23203</v>
      </c>
      <c r="L11460" s="228" t="s">
        <v>23204</v>
      </c>
      <c r="M11460" s="229">
        <v>44806</v>
      </c>
      <c r="N11460" s="227" t="s">
        <v>19903</v>
      </c>
      <c r="O11460" s="243"/>
      <c r="P11460" s="227" t="s">
        <v>19975</v>
      </c>
      <c r="Q11460" s="243"/>
      <c r="S11460" s="354"/>
    </row>
    <row r="11461" spans="1:19" s="245" customFormat="1" ht="13.15" customHeight="1">
      <c r="A11461" s="245" t="str">
        <f t="shared" si="358"/>
        <v>4125346011700310554</v>
      </c>
      <c r="B11461" s="217" t="s">
        <v>19891</v>
      </c>
      <c r="C11461" s="227" t="s">
        <v>26057</v>
      </c>
      <c r="D11461" s="227" t="s">
        <v>3106</v>
      </c>
      <c r="E11461" s="227" t="s">
        <v>26058</v>
      </c>
      <c r="F11461" s="227" t="s">
        <v>3106</v>
      </c>
      <c r="G11461" s="227" t="s">
        <v>3106</v>
      </c>
      <c r="H11461" s="228" t="s">
        <v>19904</v>
      </c>
      <c r="I11461" s="228" t="s">
        <v>26059</v>
      </c>
      <c r="J11461" s="201" t="str">
        <f t="shared" si="359"/>
        <v>9999</v>
      </c>
      <c r="K11461" s="228" t="s">
        <v>23203</v>
      </c>
      <c r="L11461" s="228" t="s">
        <v>23204</v>
      </c>
      <c r="M11461" s="229">
        <v>44806</v>
      </c>
      <c r="N11461" s="227" t="s">
        <v>19903</v>
      </c>
      <c r="O11461" s="243"/>
      <c r="P11461" s="227" t="s">
        <v>19975</v>
      </c>
      <c r="Q11461" s="243"/>
      <c r="S11461" s="354"/>
    </row>
    <row r="11462" spans="1:19" s="245" customFormat="1" ht="13.15" customHeight="1">
      <c r="A11462" s="245" t="str">
        <f t="shared" si="358"/>
        <v>4125346021700310554</v>
      </c>
      <c r="B11462" s="217" t="s">
        <v>19891</v>
      </c>
      <c r="C11462" s="227" t="s">
        <v>26057</v>
      </c>
      <c r="D11462" s="227" t="s">
        <v>3106</v>
      </c>
      <c r="E11462" s="227" t="s">
        <v>26060</v>
      </c>
      <c r="F11462" s="227" t="s">
        <v>3106</v>
      </c>
      <c r="G11462" s="227" t="s">
        <v>3106</v>
      </c>
      <c r="H11462" s="228" t="s">
        <v>19904</v>
      </c>
      <c r="I11462" s="228" t="s">
        <v>26059</v>
      </c>
      <c r="J11462" s="201" t="str">
        <f t="shared" si="359"/>
        <v>9999</v>
      </c>
      <c r="K11462" s="228" t="s">
        <v>23203</v>
      </c>
      <c r="L11462" s="228" t="s">
        <v>23204</v>
      </c>
      <c r="M11462" s="229">
        <v>44806</v>
      </c>
      <c r="N11462" s="227" t="s">
        <v>19903</v>
      </c>
      <c r="O11462" s="243"/>
      <c r="P11462" s="227" t="s">
        <v>19975</v>
      </c>
      <c r="Q11462" s="243"/>
      <c r="S11462" s="354"/>
    </row>
    <row r="11463" spans="1:19" s="245" customFormat="1" ht="13.15" customHeight="1">
      <c r="A11463" s="245" t="str">
        <f t="shared" si="358"/>
        <v>2848319011700942919</v>
      </c>
      <c r="B11463" s="217" t="s">
        <v>19891</v>
      </c>
      <c r="C11463" s="227" t="s">
        <v>26061</v>
      </c>
      <c r="D11463" s="227" t="s">
        <v>3106</v>
      </c>
      <c r="E11463" s="227" t="s">
        <v>26062</v>
      </c>
      <c r="F11463" s="227" t="s">
        <v>3106</v>
      </c>
      <c r="G11463" s="227" t="s">
        <v>3106</v>
      </c>
      <c r="H11463" s="228" t="s">
        <v>19904</v>
      </c>
      <c r="I11463" s="228" t="s">
        <v>26063</v>
      </c>
      <c r="J11463" s="201" t="str">
        <f t="shared" si="359"/>
        <v>9999</v>
      </c>
      <c r="K11463" s="228" t="s">
        <v>23203</v>
      </c>
      <c r="L11463" s="228" t="s">
        <v>23204</v>
      </c>
      <c r="M11463" s="229">
        <v>44806</v>
      </c>
      <c r="N11463" s="227" t="s">
        <v>19903</v>
      </c>
      <c r="O11463" s="243"/>
      <c r="P11463" s="227" t="s">
        <v>24738</v>
      </c>
      <c r="Q11463" s="243"/>
      <c r="S11463" s="354"/>
    </row>
    <row r="11464" spans="1:19" s="245" customFormat="1" ht="13.15" customHeight="1">
      <c r="A11464" s="245" t="str">
        <f t="shared" si="358"/>
        <v>2848319021700942919</v>
      </c>
      <c r="B11464" s="217" t="s">
        <v>19891</v>
      </c>
      <c r="C11464" s="227" t="s">
        <v>26061</v>
      </c>
      <c r="D11464" s="227" t="s">
        <v>3106</v>
      </c>
      <c r="E11464" s="227" t="s">
        <v>26064</v>
      </c>
      <c r="F11464" s="227" t="s">
        <v>3106</v>
      </c>
      <c r="G11464" s="227" t="s">
        <v>3106</v>
      </c>
      <c r="H11464" s="228" t="s">
        <v>19904</v>
      </c>
      <c r="I11464" s="228" t="s">
        <v>26063</v>
      </c>
      <c r="J11464" s="201" t="str">
        <f t="shared" si="359"/>
        <v>9999</v>
      </c>
      <c r="K11464" s="228" t="s">
        <v>23203</v>
      </c>
      <c r="L11464" s="228" t="s">
        <v>23204</v>
      </c>
      <c r="M11464" s="229">
        <v>44806</v>
      </c>
      <c r="N11464" s="227" t="s">
        <v>19903</v>
      </c>
      <c r="O11464" s="243"/>
      <c r="P11464" s="227" t="s">
        <v>24738</v>
      </c>
      <c r="Q11464" s="243"/>
      <c r="S11464" s="354"/>
    </row>
    <row r="11465" spans="1:19" s="245" customFormat="1" ht="13.15" customHeight="1">
      <c r="A11465" s="245" t="str">
        <f t="shared" si="358"/>
        <v>4141657011710539465</v>
      </c>
      <c r="B11465" s="217" t="s">
        <v>19891</v>
      </c>
      <c r="C11465" s="227" t="s">
        <v>26065</v>
      </c>
      <c r="D11465" s="227" t="s">
        <v>3106</v>
      </c>
      <c r="E11465" s="227" t="s">
        <v>26066</v>
      </c>
      <c r="F11465" s="227" t="s">
        <v>3106</v>
      </c>
      <c r="G11465" s="227" t="s">
        <v>3106</v>
      </c>
      <c r="H11465" s="228" t="s">
        <v>19911</v>
      </c>
      <c r="I11465" s="228" t="s">
        <v>26067</v>
      </c>
      <c r="J11465" s="201" t="str">
        <f t="shared" si="359"/>
        <v>9999</v>
      </c>
      <c r="K11465" s="228" t="s">
        <v>23203</v>
      </c>
      <c r="L11465" s="228" t="s">
        <v>23204</v>
      </c>
      <c r="M11465" s="229">
        <v>44806</v>
      </c>
      <c r="N11465" s="227" t="s">
        <v>19910</v>
      </c>
      <c r="O11465" s="243"/>
      <c r="P11465" s="227" t="s">
        <v>19912</v>
      </c>
      <c r="Q11465" s="243"/>
      <c r="S11465" s="354"/>
    </row>
    <row r="11466" spans="1:19" s="245" customFormat="1" ht="13.15" customHeight="1">
      <c r="A11466" s="245" t="str">
        <f t="shared" si="358"/>
        <v>4141657021710539465</v>
      </c>
      <c r="B11466" s="217" t="s">
        <v>19891</v>
      </c>
      <c r="C11466" s="227" t="s">
        <v>26065</v>
      </c>
      <c r="D11466" s="227" t="s">
        <v>3106</v>
      </c>
      <c r="E11466" s="227" t="s">
        <v>26068</v>
      </c>
      <c r="F11466" s="227" t="s">
        <v>3106</v>
      </c>
      <c r="G11466" s="227" t="s">
        <v>3106</v>
      </c>
      <c r="H11466" s="228" t="s">
        <v>19970</v>
      </c>
      <c r="I11466" s="228" t="s">
        <v>26067</v>
      </c>
      <c r="J11466" s="201" t="str">
        <f t="shared" si="359"/>
        <v>9999</v>
      </c>
      <c r="K11466" s="228" t="s">
        <v>23203</v>
      </c>
      <c r="L11466" s="228" t="s">
        <v>23204</v>
      </c>
      <c r="M11466" s="229">
        <v>44806</v>
      </c>
      <c r="N11466" s="227" t="s">
        <v>19969</v>
      </c>
      <c r="O11466" s="243"/>
      <c r="P11466" s="227" t="s">
        <v>19971</v>
      </c>
      <c r="Q11466" s="243"/>
      <c r="S11466" s="354"/>
    </row>
    <row r="11467" spans="1:19" s="245" customFormat="1" ht="13.15" customHeight="1">
      <c r="A11467" s="245" t="str">
        <f t="shared" si="358"/>
        <v>2859332011720274434</v>
      </c>
      <c r="B11467" s="217" t="s">
        <v>19891</v>
      </c>
      <c r="C11467" s="227" t="s">
        <v>26069</v>
      </c>
      <c r="D11467" s="227" t="s">
        <v>3106</v>
      </c>
      <c r="E11467" s="227" t="s">
        <v>26070</v>
      </c>
      <c r="F11467" s="227" t="s">
        <v>3106</v>
      </c>
      <c r="G11467" s="227" t="s">
        <v>3106</v>
      </c>
      <c r="H11467" s="228" t="s">
        <v>19904</v>
      </c>
      <c r="I11467" s="228" t="s">
        <v>26071</v>
      </c>
      <c r="J11467" s="201" t="str">
        <f t="shared" si="359"/>
        <v>9999</v>
      </c>
      <c r="K11467" s="228" t="s">
        <v>23203</v>
      </c>
      <c r="L11467" s="228" t="s">
        <v>23204</v>
      </c>
      <c r="M11467" s="229">
        <v>44806</v>
      </c>
      <c r="N11467" s="227" t="s">
        <v>19903</v>
      </c>
      <c r="O11467" s="243"/>
      <c r="P11467" s="227" t="s">
        <v>25049</v>
      </c>
      <c r="Q11467" s="243"/>
      <c r="S11467" s="354"/>
    </row>
    <row r="11468" spans="1:19" s="245" customFormat="1" ht="13.15" customHeight="1">
      <c r="A11468" s="245" t="str">
        <f t="shared" si="358"/>
        <v>2859332021720274434</v>
      </c>
      <c r="B11468" s="217" t="s">
        <v>19891</v>
      </c>
      <c r="C11468" s="227" t="s">
        <v>26069</v>
      </c>
      <c r="D11468" s="227" t="s">
        <v>3106</v>
      </c>
      <c r="E11468" s="227" t="s">
        <v>26072</v>
      </c>
      <c r="F11468" s="227" t="s">
        <v>3106</v>
      </c>
      <c r="G11468" s="227" t="s">
        <v>3106</v>
      </c>
      <c r="H11468" s="228" t="s">
        <v>19904</v>
      </c>
      <c r="I11468" s="228" t="s">
        <v>26071</v>
      </c>
      <c r="J11468" s="201" t="str">
        <f t="shared" si="359"/>
        <v>9999</v>
      </c>
      <c r="K11468" s="228" t="s">
        <v>23203</v>
      </c>
      <c r="L11468" s="228" t="s">
        <v>23204</v>
      </c>
      <c r="M11468" s="229">
        <v>44806</v>
      </c>
      <c r="N11468" s="227" t="s">
        <v>19903</v>
      </c>
      <c r="O11468" s="243"/>
      <c r="P11468" s="227" t="s">
        <v>25049</v>
      </c>
      <c r="Q11468" s="243"/>
      <c r="S11468" s="354"/>
    </row>
    <row r="11469" spans="1:19" s="245" customFormat="1" ht="13.15" customHeight="1">
      <c r="A11469" s="245" t="str">
        <f t="shared" si="358"/>
        <v>2859332031720274434</v>
      </c>
      <c r="B11469" s="217" t="s">
        <v>19891</v>
      </c>
      <c r="C11469" s="227" t="s">
        <v>26069</v>
      </c>
      <c r="D11469" s="227" t="s">
        <v>3106</v>
      </c>
      <c r="E11469" s="227" t="s">
        <v>26073</v>
      </c>
      <c r="F11469" s="227" t="s">
        <v>3106</v>
      </c>
      <c r="G11469" s="227" t="s">
        <v>3106</v>
      </c>
      <c r="H11469" s="228" t="s">
        <v>19904</v>
      </c>
      <c r="I11469" s="228" t="s">
        <v>26071</v>
      </c>
      <c r="J11469" s="201" t="str">
        <f t="shared" si="359"/>
        <v>9999</v>
      </c>
      <c r="K11469" s="228" t="s">
        <v>23203</v>
      </c>
      <c r="L11469" s="228" t="s">
        <v>23204</v>
      </c>
      <c r="M11469" s="229">
        <v>44806</v>
      </c>
      <c r="N11469" s="227" t="s">
        <v>19903</v>
      </c>
      <c r="O11469" s="243"/>
      <c r="P11469" s="227" t="s">
        <v>25049</v>
      </c>
      <c r="Q11469" s="243"/>
      <c r="S11469" s="354"/>
    </row>
    <row r="11470" spans="1:19" s="245" customFormat="1" ht="13.15" customHeight="1">
      <c r="A11470" s="245" t="str">
        <f t="shared" si="358"/>
        <v>2859332041720274434</v>
      </c>
      <c r="B11470" s="217" t="s">
        <v>19891</v>
      </c>
      <c r="C11470" s="227" t="s">
        <v>26069</v>
      </c>
      <c r="D11470" s="227" t="s">
        <v>3106</v>
      </c>
      <c r="E11470" s="227" t="s">
        <v>26074</v>
      </c>
      <c r="F11470" s="227" t="s">
        <v>3106</v>
      </c>
      <c r="G11470" s="227" t="s">
        <v>3106</v>
      </c>
      <c r="H11470" s="228" t="s">
        <v>19904</v>
      </c>
      <c r="I11470" s="228" t="s">
        <v>26071</v>
      </c>
      <c r="J11470" s="201" t="str">
        <f t="shared" si="359"/>
        <v>9999</v>
      </c>
      <c r="K11470" s="228" t="s">
        <v>23203</v>
      </c>
      <c r="L11470" s="228" t="s">
        <v>23204</v>
      </c>
      <c r="M11470" s="229">
        <v>44806</v>
      </c>
      <c r="N11470" s="227" t="s">
        <v>19903</v>
      </c>
      <c r="O11470" s="243"/>
      <c r="P11470" s="227" t="s">
        <v>25049</v>
      </c>
      <c r="Q11470" s="243"/>
      <c r="S11470" s="354"/>
    </row>
    <row r="11471" spans="1:19" s="245" customFormat="1" ht="13.15" customHeight="1">
      <c r="A11471" s="245" t="str">
        <f t="shared" si="358"/>
        <v>4036014011720572415</v>
      </c>
      <c r="B11471" s="217" t="s">
        <v>19891</v>
      </c>
      <c r="C11471" s="227" t="s">
        <v>26075</v>
      </c>
      <c r="D11471" s="227" t="s">
        <v>3106</v>
      </c>
      <c r="E11471" s="227" t="s">
        <v>26076</v>
      </c>
      <c r="F11471" s="227" t="s">
        <v>3106</v>
      </c>
      <c r="G11471" s="227" t="s">
        <v>3106</v>
      </c>
      <c r="H11471" s="228" t="s">
        <v>19994</v>
      </c>
      <c r="I11471" s="228" t="s">
        <v>26077</v>
      </c>
      <c r="J11471" s="201" t="str">
        <f t="shared" si="359"/>
        <v>9999</v>
      </c>
      <c r="K11471" s="228" t="s">
        <v>23203</v>
      </c>
      <c r="L11471" s="228" t="s">
        <v>23204</v>
      </c>
      <c r="M11471" s="229">
        <v>44806</v>
      </c>
      <c r="N11471" s="227" t="s">
        <v>19993</v>
      </c>
      <c r="O11471" s="243"/>
      <c r="P11471" s="227" t="s">
        <v>19780</v>
      </c>
      <c r="Q11471" s="243"/>
      <c r="S11471" s="354"/>
    </row>
    <row r="11472" spans="1:19" s="245" customFormat="1" ht="13.15" customHeight="1">
      <c r="A11472" s="245" t="str">
        <f t="shared" si="358"/>
        <v>0442931021730256355</v>
      </c>
      <c r="B11472" s="217" t="s">
        <v>19891</v>
      </c>
      <c r="C11472" s="227" t="s">
        <v>26078</v>
      </c>
      <c r="D11472" s="227" t="s">
        <v>3106</v>
      </c>
      <c r="E11472" s="227" t="s">
        <v>26079</v>
      </c>
      <c r="F11472" s="227" t="s">
        <v>3106</v>
      </c>
      <c r="G11472" s="227" t="s">
        <v>3106</v>
      </c>
      <c r="H11472" s="228" t="s">
        <v>19904</v>
      </c>
      <c r="I11472" s="228" t="s">
        <v>26080</v>
      </c>
      <c r="J11472" s="201" t="str">
        <f t="shared" si="359"/>
        <v>9999</v>
      </c>
      <c r="K11472" s="228" t="s">
        <v>23203</v>
      </c>
      <c r="L11472" s="228" t="s">
        <v>23204</v>
      </c>
      <c r="M11472" s="229">
        <v>44806</v>
      </c>
      <c r="N11472" s="227" t="s">
        <v>19903</v>
      </c>
      <c r="O11472" s="243"/>
      <c r="P11472" s="227" t="s">
        <v>19905</v>
      </c>
      <c r="Q11472" s="243"/>
      <c r="S11472" s="354"/>
    </row>
    <row r="11473" spans="1:19" s="245" customFormat="1" ht="13.15" customHeight="1">
      <c r="A11473" s="245" t="str">
        <f t="shared" si="358"/>
        <v>3405177011730363425</v>
      </c>
      <c r="B11473" s="217" t="s">
        <v>19891</v>
      </c>
      <c r="C11473" s="227" t="s">
        <v>26081</v>
      </c>
      <c r="D11473" s="227" t="s">
        <v>3106</v>
      </c>
      <c r="E11473" s="227" t="s">
        <v>26082</v>
      </c>
      <c r="F11473" s="227" t="s">
        <v>3106</v>
      </c>
      <c r="G11473" s="227" t="s">
        <v>3106</v>
      </c>
      <c r="H11473" s="228" t="s">
        <v>23524</v>
      </c>
      <c r="I11473" s="228" t="s">
        <v>26083</v>
      </c>
      <c r="J11473" s="201" t="str">
        <f t="shared" si="359"/>
        <v>9999</v>
      </c>
      <c r="K11473" s="228" t="s">
        <v>23203</v>
      </c>
      <c r="L11473" s="228" t="s">
        <v>23204</v>
      </c>
      <c r="M11473" s="229">
        <v>44806</v>
      </c>
      <c r="N11473" s="227" t="s">
        <v>23526</v>
      </c>
      <c r="O11473" s="243"/>
      <c r="P11473" s="227" t="s">
        <v>23552</v>
      </c>
      <c r="Q11473" s="243"/>
      <c r="S11473" s="354"/>
    </row>
    <row r="11474" spans="1:19" s="245" customFormat="1" ht="13.15" customHeight="1">
      <c r="A11474" s="245" t="str">
        <f t="shared" si="358"/>
        <v>3405177021730363425</v>
      </c>
      <c r="B11474" s="217" t="s">
        <v>19891</v>
      </c>
      <c r="C11474" s="227" t="s">
        <v>26081</v>
      </c>
      <c r="D11474" s="227" t="s">
        <v>3106</v>
      </c>
      <c r="E11474" s="227" t="s">
        <v>26084</v>
      </c>
      <c r="F11474" s="227" t="s">
        <v>3106</v>
      </c>
      <c r="G11474" s="227" t="s">
        <v>3106</v>
      </c>
      <c r="H11474" s="228" t="s">
        <v>23524</v>
      </c>
      <c r="I11474" s="228" t="s">
        <v>26083</v>
      </c>
      <c r="J11474" s="201" t="str">
        <f t="shared" si="359"/>
        <v>9999</v>
      </c>
      <c r="K11474" s="228" t="s">
        <v>23203</v>
      </c>
      <c r="L11474" s="228" t="s">
        <v>23204</v>
      </c>
      <c r="M11474" s="229">
        <v>44806</v>
      </c>
      <c r="N11474" s="227" t="s">
        <v>23526</v>
      </c>
      <c r="O11474" s="243"/>
      <c r="P11474" s="227" t="s">
        <v>23552</v>
      </c>
      <c r="Q11474" s="243"/>
      <c r="S11474" s="354"/>
    </row>
    <row r="11475" spans="1:19" s="245" customFormat="1" ht="13.15" customHeight="1">
      <c r="A11475" s="245" t="str">
        <f t="shared" si="358"/>
        <v>3679953011730547985</v>
      </c>
      <c r="B11475" s="217" t="s">
        <v>19891</v>
      </c>
      <c r="C11475" s="227" t="s">
        <v>26085</v>
      </c>
      <c r="D11475" s="227" t="s">
        <v>3106</v>
      </c>
      <c r="E11475" s="227" t="s">
        <v>26086</v>
      </c>
      <c r="F11475" s="227" t="s">
        <v>3106</v>
      </c>
      <c r="G11475" s="227" t="s">
        <v>3106</v>
      </c>
      <c r="H11475" s="228" t="s">
        <v>23524</v>
      </c>
      <c r="I11475" s="228" t="s">
        <v>26087</v>
      </c>
      <c r="J11475" s="201" t="str">
        <f t="shared" si="359"/>
        <v>9999</v>
      </c>
      <c r="K11475" s="228" t="s">
        <v>23203</v>
      </c>
      <c r="L11475" s="228" t="s">
        <v>23204</v>
      </c>
      <c r="M11475" s="229">
        <v>44806</v>
      </c>
      <c r="N11475" s="227" t="s">
        <v>23526</v>
      </c>
      <c r="O11475" s="243"/>
      <c r="P11475" s="227" t="s">
        <v>23527</v>
      </c>
      <c r="Q11475" s="243"/>
      <c r="S11475" s="354"/>
    </row>
    <row r="11476" spans="1:19" s="245" customFormat="1" ht="13.15" customHeight="1">
      <c r="A11476" s="245" t="str">
        <f t="shared" si="358"/>
        <v>3679953021730547985</v>
      </c>
      <c r="B11476" s="217" t="s">
        <v>19891</v>
      </c>
      <c r="C11476" s="227" t="s">
        <v>26085</v>
      </c>
      <c r="D11476" s="227" t="s">
        <v>3106</v>
      </c>
      <c r="E11476" s="227" t="s">
        <v>26088</v>
      </c>
      <c r="F11476" s="227" t="s">
        <v>3106</v>
      </c>
      <c r="G11476" s="227" t="s">
        <v>3106</v>
      </c>
      <c r="H11476" s="228" t="s">
        <v>23524</v>
      </c>
      <c r="I11476" s="228" t="s">
        <v>26087</v>
      </c>
      <c r="J11476" s="201" t="str">
        <f t="shared" si="359"/>
        <v>9999</v>
      </c>
      <c r="K11476" s="228" t="s">
        <v>23203</v>
      </c>
      <c r="L11476" s="228" t="s">
        <v>23204</v>
      </c>
      <c r="M11476" s="229">
        <v>44806</v>
      </c>
      <c r="N11476" s="227" t="s">
        <v>23526</v>
      </c>
      <c r="O11476" s="243"/>
      <c r="P11476" s="227" t="s">
        <v>23527</v>
      </c>
      <c r="Q11476" s="243"/>
      <c r="S11476" s="354"/>
    </row>
    <row r="11477" spans="1:19" s="245" customFormat="1" ht="13.15" customHeight="1">
      <c r="A11477" s="245" t="str">
        <f t="shared" si="358"/>
        <v>4000531011740644061</v>
      </c>
      <c r="B11477" s="217" t="s">
        <v>19891</v>
      </c>
      <c r="C11477" s="227" t="s">
        <v>26089</v>
      </c>
      <c r="D11477" s="227" t="s">
        <v>3106</v>
      </c>
      <c r="E11477" s="227" t="s">
        <v>26090</v>
      </c>
      <c r="F11477" s="227" t="s">
        <v>3106</v>
      </c>
      <c r="G11477" s="227" t="s">
        <v>3106</v>
      </c>
      <c r="H11477" s="228" t="s">
        <v>19904</v>
      </c>
      <c r="I11477" s="228" t="s">
        <v>26091</v>
      </c>
      <c r="J11477" s="201" t="str">
        <f t="shared" si="359"/>
        <v>9999</v>
      </c>
      <c r="K11477" s="228" t="s">
        <v>23203</v>
      </c>
      <c r="L11477" s="228" t="s">
        <v>23204</v>
      </c>
      <c r="M11477" s="229">
        <v>44806</v>
      </c>
      <c r="N11477" s="227" t="s">
        <v>19903</v>
      </c>
      <c r="O11477" s="243"/>
      <c r="P11477" s="227" t="s">
        <v>19905</v>
      </c>
      <c r="Q11477" s="243"/>
      <c r="S11477" s="354"/>
    </row>
    <row r="11478" spans="1:19" s="245" customFormat="1" ht="13.15" customHeight="1">
      <c r="A11478" s="245" t="str">
        <f t="shared" si="358"/>
        <v>4000531021740644061</v>
      </c>
      <c r="B11478" s="217" t="s">
        <v>19891</v>
      </c>
      <c r="C11478" s="227" t="s">
        <v>26089</v>
      </c>
      <c r="D11478" s="227" t="s">
        <v>3106</v>
      </c>
      <c r="E11478" s="227" t="s">
        <v>26092</v>
      </c>
      <c r="F11478" s="227" t="s">
        <v>3106</v>
      </c>
      <c r="G11478" s="227" t="s">
        <v>3106</v>
      </c>
      <c r="H11478" s="228" t="s">
        <v>19904</v>
      </c>
      <c r="I11478" s="228" t="s">
        <v>26091</v>
      </c>
      <c r="J11478" s="201" t="str">
        <f t="shared" si="359"/>
        <v>9999</v>
      </c>
      <c r="K11478" s="228" t="s">
        <v>23203</v>
      </c>
      <c r="L11478" s="228" t="s">
        <v>23204</v>
      </c>
      <c r="M11478" s="229">
        <v>44806</v>
      </c>
      <c r="N11478" s="227" t="s">
        <v>19903</v>
      </c>
      <c r="O11478" s="243"/>
      <c r="P11478" s="227" t="s">
        <v>19905</v>
      </c>
      <c r="Q11478" s="243"/>
      <c r="S11478" s="354"/>
    </row>
    <row r="11479" spans="1:19" s="245" customFormat="1" ht="13.15" customHeight="1">
      <c r="A11479" s="245" t="str">
        <f t="shared" ref="A11479:A11542" si="360">E11479&amp;C11479</f>
        <v>4000531031740644061</v>
      </c>
      <c r="B11479" s="217" t="s">
        <v>19891</v>
      </c>
      <c r="C11479" s="227" t="s">
        <v>26089</v>
      </c>
      <c r="D11479" s="227" t="s">
        <v>3106</v>
      </c>
      <c r="E11479" s="227" t="s">
        <v>26093</v>
      </c>
      <c r="F11479" s="227" t="s">
        <v>3106</v>
      </c>
      <c r="G11479" s="227" t="s">
        <v>3106</v>
      </c>
      <c r="H11479" s="228" t="s">
        <v>19904</v>
      </c>
      <c r="I11479" s="228" t="s">
        <v>26091</v>
      </c>
      <c r="J11479" s="201" t="str">
        <f t="shared" si="359"/>
        <v>9999</v>
      </c>
      <c r="K11479" s="228" t="s">
        <v>23203</v>
      </c>
      <c r="L11479" s="228" t="s">
        <v>23204</v>
      </c>
      <c r="M11479" s="229">
        <v>44806</v>
      </c>
      <c r="N11479" s="227" t="s">
        <v>19903</v>
      </c>
      <c r="O11479" s="243"/>
      <c r="P11479" s="227" t="s">
        <v>19905</v>
      </c>
      <c r="Q11479" s="243"/>
      <c r="S11479" s="354"/>
    </row>
    <row r="11480" spans="1:19" s="245" customFormat="1" ht="13.15" customHeight="1">
      <c r="A11480" s="245" t="str">
        <f t="shared" si="360"/>
        <v>4000531041740644061</v>
      </c>
      <c r="B11480" s="217" t="s">
        <v>19891</v>
      </c>
      <c r="C11480" s="227" t="s">
        <v>26089</v>
      </c>
      <c r="D11480" s="227" t="s">
        <v>3106</v>
      </c>
      <c r="E11480" s="227" t="s">
        <v>26094</v>
      </c>
      <c r="F11480" s="227" t="s">
        <v>3106</v>
      </c>
      <c r="G11480" s="227" t="s">
        <v>3106</v>
      </c>
      <c r="H11480" s="228" t="s">
        <v>19904</v>
      </c>
      <c r="I11480" s="228" t="s">
        <v>26091</v>
      </c>
      <c r="J11480" s="201" t="str">
        <f t="shared" si="359"/>
        <v>9999</v>
      </c>
      <c r="K11480" s="228" t="s">
        <v>23203</v>
      </c>
      <c r="L11480" s="228" t="s">
        <v>23204</v>
      </c>
      <c r="M11480" s="229">
        <v>44806</v>
      </c>
      <c r="N11480" s="227" t="s">
        <v>19903</v>
      </c>
      <c r="O11480" s="243"/>
      <c r="P11480" s="227" t="s">
        <v>19905</v>
      </c>
      <c r="Q11480" s="243"/>
      <c r="S11480" s="354"/>
    </row>
    <row r="11481" spans="1:19" s="245" customFormat="1" ht="13.15" customHeight="1">
      <c r="A11481" s="245" t="str">
        <f t="shared" si="360"/>
        <v>3952830011740782598</v>
      </c>
      <c r="B11481" s="217" t="s">
        <v>19891</v>
      </c>
      <c r="C11481" s="227" t="s">
        <v>26095</v>
      </c>
      <c r="D11481" s="227" t="s">
        <v>3106</v>
      </c>
      <c r="E11481" s="227" t="s">
        <v>26096</v>
      </c>
      <c r="F11481" s="227" t="s">
        <v>3106</v>
      </c>
      <c r="G11481" s="227" t="s">
        <v>3106</v>
      </c>
      <c r="H11481" s="228" t="s">
        <v>19947</v>
      </c>
      <c r="I11481" s="228" t="s">
        <v>26097</v>
      </c>
      <c r="J11481" s="201" t="str">
        <f t="shared" si="359"/>
        <v>9999</v>
      </c>
      <c r="K11481" s="228" t="s">
        <v>23203</v>
      </c>
      <c r="L11481" s="228" t="s">
        <v>23204</v>
      </c>
      <c r="M11481" s="229">
        <v>44806</v>
      </c>
      <c r="N11481" s="227" t="s">
        <v>19946</v>
      </c>
      <c r="O11481" s="243"/>
      <c r="P11481" s="227" t="s">
        <v>19948</v>
      </c>
      <c r="Q11481" s="243"/>
      <c r="S11481" s="354"/>
    </row>
    <row r="11482" spans="1:19" s="245" customFormat="1" ht="13.15" customHeight="1">
      <c r="A11482" s="245" t="str">
        <f t="shared" si="360"/>
        <v>3959215011740788124</v>
      </c>
      <c r="B11482" s="217" t="s">
        <v>19891</v>
      </c>
      <c r="C11482" s="227" t="s">
        <v>26098</v>
      </c>
      <c r="D11482" s="227" t="s">
        <v>3106</v>
      </c>
      <c r="E11482" s="227" t="s">
        <v>26099</v>
      </c>
      <c r="F11482" s="227" t="s">
        <v>3106</v>
      </c>
      <c r="G11482" s="227" t="s">
        <v>3106</v>
      </c>
      <c r="H11482" s="228" t="s">
        <v>19947</v>
      </c>
      <c r="I11482" s="228" t="s">
        <v>26100</v>
      </c>
      <c r="J11482" s="201" t="str">
        <f t="shared" si="359"/>
        <v>9999</v>
      </c>
      <c r="K11482" s="228" t="s">
        <v>23203</v>
      </c>
      <c r="L11482" s="228" t="s">
        <v>23204</v>
      </c>
      <c r="M11482" s="229">
        <v>44806</v>
      </c>
      <c r="N11482" s="227" t="s">
        <v>19946</v>
      </c>
      <c r="O11482" s="243"/>
      <c r="P11482" s="227" t="s">
        <v>19948</v>
      </c>
      <c r="Q11482" s="243"/>
      <c r="S11482" s="354"/>
    </row>
    <row r="11483" spans="1:19" s="245" customFormat="1" ht="13.15" customHeight="1">
      <c r="A11483" s="245" t="str">
        <f t="shared" si="360"/>
        <v>1274540091750341020</v>
      </c>
      <c r="B11483" s="217" t="s">
        <v>19891</v>
      </c>
      <c r="C11483" s="227" t="s">
        <v>26101</v>
      </c>
      <c r="D11483" s="227" t="s">
        <v>3106</v>
      </c>
      <c r="E11483" s="227" t="s">
        <v>26102</v>
      </c>
      <c r="F11483" s="227" t="s">
        <v>3106</v>
      </c>
      <c r="G11483" s="227" t="s">
        <v>3106</v>
      </c>
      <c r="H11483" s="228" t="s">
        <v>19904</v>
      </c>
      <c r="I11483" s="228" t="s">
        <v>26103</v>
      </c>
      <c r="J11483" s="201" t="str">
        <f t="shared" si="359"/>
        <v>9999</v>
      </c>
      <c r="K11483" s="228" t="s">
        <v>23203</v>
      </c>
      <c r="L11483" s="228" t="s">
        <v>23204</v>
      </c>
      <c r="M11483" s="229">
        <v>44806</v>
      </c>
      <c r="N11483" s="227" t="s">
        <v>19903</v>
      </c>
      <c r="O11483" s="243"/>
      <c r="P11483" s="227" t="s">
        <v>19975</v>
      </c>
      <c r="Q11483" s="243"/>
      <c r="S11483" s="354"/>
    </row>
    <row r="11484" spans="1:19" s="245" customFormat="1" ht="13.15" customHeight="1">
      <c r="A11484" s="245" t="str">
        <f t="shared" si="360"/>
        <v>1274540101750341020</v>
      </c>
      <c r="B11484" s="217" t="s">
        <v>19891</v>
      </c>
      <c r="C11484" s="227" t="s">
        <v>26101</v>
      </c>
      <c r="D11484" s="227" t="s">
        <v>3106</v>
      </c>
      <c r="E11484" s="227" t="s">
        <v>26104</v>
      </c>
      <c r="F11484" s="227" t="s">
        <v>3106</v>
      </c>
      <c r="G11484" s="227" t="s">
        <v>3106</v>
      </c>
      <c r="H11484" s="228" t="s">
        <v>19904</v>
      </c>
      <c r="I11484" s="228" t="s">
        <v>26103</v>
      </c>
      <c r="J11484" s="201" t="str">
        <f t="shared" si="359"/>
        <v>9999</v>
      </c>
      <c r="K11484" s="228" t="s">
        <v>23203</v>
      </c>
      <c r="L11484" s="228" t="s">
        <v>23204</v>
      </c>
      <c r="M11484" s="229">
        <v>44806</v>
      </c>
      <c r="N11484" s="227" t="s">
        <v>19903</v>
      </c>
      <c r="O11484" s="243"/>
      <c r="P11484" s="227" t="s">
        <v>19975</v>
      </c>
      <c r="Q11484" s="243"/>
      <c r="S11484" s="354"/>
    </row>
    <row r="11485" spans="1:19" s="245" customFormat="1" ht="13.15" customHeight="1">
      <c r="A11485" s="245" t="str">
        <f t="shared" si="360"/>
        <v>1274540111750341020</v>
      </c>
      <c r="B11485" s="217" t="s">
        <v>19891</v>
      </c>
      <c r="C11485" s="227" t="s">
        <v>26101</v>
      </c>
      <c r="D11485" s="227" t="s">
        <v>3106</v>
      </c>
      <c r="E11485" s="227" t="s">
        <v>26105</v>
      </c>
      <c r="F11485" s="227" t="s">
        <v>3106</v>
      </c>
      <c r="G11485" s="227" t="s">
        <v>3106</v>
      </c>
      <c r="H11485" s="228" t="s">
        <v>19904</v>
      </c>
      <c r="I11485" s="228" t="s">
        <v>26103</v>
      </c>
      <c r="J11485" s="201" t="str">
        <f t="shared" si="359"/>
        <v>9999</v>
      </c>
      <c r="K11485" s="228" t="s">
        <v>23203</v>
      </c>
      <c r="L11485" s="228" t="s">
        <v>23204</v>
      </c>
      <c r="M11485" s="229">
        <v>44806</v>
      </c>
      <c r="N11485" s="227" t="s">
        <v>19903</v>
      </c>
      <c r="O11485" s="243"/>
      <c r="P11485" s="227" t="s">
        <v>19975</v>
      </c>
      <c r="Q11485" s="243"/>
      <c r="S11485" s="354"/>
    </row>
    <row r="11486" spans="1:19" s="245" customFormat="1" ht="13.15" customHeight="1">
      <c r="A11486" s="245" t="str">
        <f t="shared" si="360"/>
        <v>1274540121750341020</v>
      </c>
      <c r="B11486" s="217" t="s">
        <v>19891</v>
      </c>
      <c r="C11486" s="227" t="s">
        <v>26101</v>
      </c>
      <c r="D11486" s="227" t="s">
        <v>3106</v>
      </c>
      <c r="E11486" s="227" t="s">
        <v>26106</v>
      </c>
      <c r="F11486" s="227" t="s">
        <v>3106</v>
      </c>
      <c r="G11486" s="227" t="s">
        <v>3106</v>
      </c>
      <c r="H11486" s="228" t="s">
        <v>19904</v>
      </c>
      <c r="I11486" s="228" t="s">
        <v>26103</v>
      </c>
      <c r="J11486" s="201" t="str">
        <f t="shared" si="359"/>
        <v>9999</v>
      </c>
      <c r="K11486" s="228" t="s">
        <v>23203</v>
      </c>
      <c r="L11486" s="228" t="s">
        <v>23204</v>
      </c>
      <c r="M11486" s="229">
        <v>44806</v>
      </c>
      <c r="N11486" s="227" t="s">
        <v>19903</v>
      </c>
      <c r="O11486" s="243"/>
      <c r="P11486" s="227" t="s">
        <v>19975</v>
      </c>
      <c r="Q11486" s="243"/>
      <c r="S11486" s="354"/>
    </row>
    <row r="11487" spans="1:19" s="245" customFormat="1" ht="13.15" customHeight="1">
      <c r="A11487" s="245" t="str">
        <f t="shared" si="360"/>
        <v>3258840011750616462</v>
      </c>
      <c r="B11487" s="217" t="s">
        <v>19891</v>
      </c>
      <c r="C11487" s="227" t="s">
        <v>26107</v>
      </c>
      <c r="D11487" s="227" t="s">
        <v>3106</v>
      </c>
      <c r="E11487" s="227" t="s">
        <v>26108</v>
      </c>
      <c r="F11487" s="227" t="s">
        <v>3106</v>
      </c>
      <c r="G11487" s="227" t="s">
        <v>3106</v>
      </c>
      <c r="H11487" s="228" t="s">
        <v>19904</v>
      </c>
      <c r="I11487" s="228" t="s">
        <v>26109</v>
      </c>
      <c r="J11487" s="201" t="str">
        <f t="shared" si="359"/>
        <v>9999</v>
      </c>
      <c r="K11487" s="228" t="s">
        <v>23203</v>
      </c>
      <c r="L11487" s="228" t="s">
        <v>23204</v>
      </c>
      <c r="M11487" s="229">
        <v>44806</v>
      </c>
      <c r="N11487" s="227" t="s">
        <v>19903</v>
      </c>
      <c r="O11487" s="243"/>
      <c r="P11487" s="227" t="s">
        <v>20061</v>
      </c>
      <c r="Q11487" s="243"/>
      <c r="S11487" s="354"/>
    </row>
    <row r="11488" spans="1:19" s="245" customFormat="1" ht="13.15" customHeight="1">
      <c r="A11488" s="245" t="str">
        <f t="shared" si="360"/>
        <v>3258840021750616462</v>
      </c>
      <c r="B11488" s="217" t="s">
        <v>19891</v>
      </c>
      <c r="C11488" s="227" t="s">
        <v>26107</v>
      </c>
      <c r="D11488" s="227" t="s">
        <v>3106</v>
      </c>
      <c r="E11488" s="227" t="s">
        <v>26110</v>
      </c>
      <c r="F11488" s="227" t="s">
        <v>3106</v>
      </c>
      <c r="G11488" s="227" t="s">
        <v>3106</v>
      </c>
      <c r="H11488" s="228" t="s">
        <v>19904</v>
      </c>
      <c r="I11488" s="228" t="s">
        <v>26109</v>
      </c>
      <c r="J11488" s="201" t="str">
        <f t="shared" si="359"/>
        <v>9999</v>
      </c>
      <c r="K11488" s="228" t="s">
        <v>23203</v>
      </c>
      <c r="L11488" s="228" t="s">
        <v>23204</v>
      </c>
      <c r="M11488" s="229">
        <v>44806</v>
      </c>
      <c r="N11488" s="227" t="s">
        <v>19903</v>
      </c>
      <c r="O11488" s="243"/>
      <c r="P11488" s="227" t="s">
        <v>20061</v>
      </c>
      <c r="Q11488" s="243"/>
      <c r="S11488" s="354"/>
    </row>
    <row r="11489" spans="1:19" s="245" customFormat="1" ht="13.15" customHeight="1">
      <c r="A11489" s="245" t="str">
        <f t="shared" si="360"/>
        <v>3258840031750616462</v>
      </c>
      <c r="B11489" s="217" t="s">
        <v>19891</v>
      </c>
      <c r="C11489" s="227" t="s">
        <v>26107</v>
      </c>
      <c r="D11489" s="227" t="s">
        <v>3106</v>
      </c>
      <c r="E11489" s="227" t="s">
        <v>26111</v>
      </c>
      <c r="F11489" s="227" t="s">
        <v>3106</v>
      </c>
      <c r="G11489" s="227" t="s">
        <v>3106</v>
      </c>
      <c r="H11489" s="228" t="s">
        <v>19904</v>
      </c>
      <c r="I11489" s="228" t="s">
        <v>26109</v>
      </c>
      <c r="J11489" s="201" t="str">
        <f t="shared" si="359"/>
        <v>9999</v>
      </c>
      <c r="K11489" s="228" t="s">
        <v>23203</v>
      </c>
      <c r="L11489" s="228" t="s">
        <v>23204</v>
      </c>
      <c r="M11489" s="229">
        <v>44806</v>
      </c>
      <c r="N11489" s="227" t="s">
        <v>19903</v>
      </c>
      <c r="O11489" s="243"/>
      <c r="P11489" s="227" t="s">
        <v>20061</v>
      </c>
      <c r="Q11489" s="243"/>
      <c r="S11489" s="354"/>
    </row>
    <row r="11490" spans="1:19" s="245" customFormat="1" ht="13.15" customHeight="1">
      <c r="A11490" s="245" t="str">
        <f t="shared" si="360"/>
        <v>3258840041750616462</v>
      </c>
      <c r="B11490" s="217" t="s">
        <v>19891</v>
      </c>
      <c r="C11490" s="227" t="s">
        <v>26107</v>
      </c>
      <c r="D11490" s="227" t="s">
        <v>3106</v>
      </c>
      <c r="E11490" s="227" t="s">
        <v>26112</v>
      </c>
      <c r="F11490" s="227" t="s">
        <v>3106</v>
      </c>
      <c r="G11490" s="227" t="s">
        <v>3106</v>
      </c>
      <c r="H11490" s="228" t="s">
        <v>19904</v>
      </c>
      <c r="I11490" s="228" t="s">
        <v>26109</v>
      </c>
      <c r="J11490" s="201" t="str">
        <f t="shared" si="359"/>
        <v>9999</v>
      </c>
      <c r="K11490" s="228" t="s">
        <v>23203</v>
      </c>
      <c r="L11490" s="228" t="s">
        <v>23204</v>
      </c>
      <c r="M11490" s="229">
        <v>44806</v>
      </c>
      <c r="N11490" s="227" t="s">
        <v>19903</v>
      </c>
      <c r="O11490" s="243"/>
      <c r="P11490" s="227" t="s">
        <v>20061</v>
      </c>
      <c r="Q11490" s="243"/>
      <c r="S11490" s="354"/>
    </row>
    <row r="11491" spans="1:19" s="245" customFormat="1" ht="13.15" customHeight="1">
      <c r="A11491" s="245" t="str">
        <f t="shared" si="360"/>
        <v>3258840051750616462</v>
      </c>
      <c r="B11491" s="217" t="s">
        <v>19891</v>
      </c>
      <c r="C11491" s="227" t="s">
        <v>26107</v>
      </c>
      <c r="D11491" s="227" t="s">
        <v>3106</v>
      </c>
      <c r="E11491" s="227" t="s">
        <v>26113</v>
      </c>
      <c r="F11491" s="227" t="s">
        <v>3106</v>
      </c>
      <c r="G11491" s="227" t="s">
        <v>3106</v>
      </c>
      <c r="H11491" s="228" t="s">
        <v>19904</v>
      </c>
      <c r="I11491" s="228" t="s">
        <v>26109</v>
      </c>
      <c r="J11491" s="201" t="str">
        <f t="shared" si="359"/>
        <v>9999</v>
      </c>
      <c r="K11491" s="228" t="s">
        <v>23203</v>
      </c>
      <c r="L11491" s="228" t="s">
        <v>23204</v>
      </c>
      <c r="M11491" s="229">
        <v>44806</v>
      </c>
      <c r="N11491" s="227" t="s">
        <v>19903</v>
      </c>
      <c r="O11491" s="243"/>
      <c r="P11491" s="227" t="s">
        <v>20061</v>
      </c>
      <c r="Q11491" s="243"/>
      <c r="S11491" s="354"/>
    </row>
    <row r="11492" spans="1:19" s="245" customFormat="1" ht="13.15" customHeight="1">
      <c r="A11492" s="245" t="str">
        <f t="shared" si="360"/>
        <v>3260226011760610976</v>
      </c>
      <c r="B11492" s="217" t="s">
        <v>19891</v>
      </c>
      <c r="C11492" s="227" t="s">
        <v>26114</v>
      </c>
      <c r="D11492" s="227" t="s">
        <v>3106</v>
      </c>
      <c r="E11492" s="227" t="s">
        <v>26115</v>
      </c>
      <c r="F11492" s="227" t="s">
        <v>3106</v>
      </c>
      <c r="G11492" s="227" t="s">
        <v>3106</v>
      </c>
      <c r="H11492" s="228" t="s">
        <v>19904</v>
      </c>
      <c r="I11492" s="228" t="s">
        <v>26116</v>
      </c>
      <c r="J11492" s="201" t="str">
        <f t="shared" si="359"/>
        <v>9999</v>
      </c>
      <c r="K11492" s="228" t="s">
        <v>23203</v>
      </c>
      <c r="L11492" s="228" t="s">
        <v>23204</v>
      </c>
      <c r="M11492" s="229">
        <v>44806</v>
      </c>
      <c r="N11492" s="227" t="s">
        <v>19903</v>
      </c>
      <c r="O11492" s="243"/>
      <c r="P11492" s="227" t="s">
        <v>20061</v>
      </c>
      <c r="Q11492" s="243"/>
      <c r="S11492" s="354"/>
    </row>
    <row r="11493" spans="1:19" s="245" customFormat="1" ht="13.15" customHeight="1">
      <c r="A11493" s="245" t="str">
        <f t="shared" si="360"/>
        <v>3260226021760610976</v>
      </c>
      <c r="B11493" s="217" t="s">
        <v>19891</v>
      </c>
      <c r="C11493" s="227" t="s">
        <v>26114</v>
      </c>
      <c r="D11493" s="227" t="s">
        <v>3106</v>
      </c>
      <c r="E11493" s="227" t="s">
        <v>26117</v>
      </c>
      <c r="F11493" s="227" t="s">
        <v>3106</v>
      </c>
      <c r="G11493" s="227" t="s">
        <v>3106</v>
      </c>
      <c r="H11493" s="228" t="s">
        <v>19904</v>
      </c>
      <c r="I11493" s="228" t="s">
        <v>26116</v>
      </c>
      <c r="J11493" s="201" t="str">
        <f t="shared" si="359"/>
        <v>9999</v>
      </c>
      <c r="K11493" s="228" t="s">
        <v>23203</v>
      </c>
      <c r="L11493" s="228" t="s">
        <v>23204</v>
      </c>
      <c r="M11493" s="229">
        <v>44806</v>
      </c>
      <c r="N11493" s="227" t="s">
        <v>19903</v>
      </c>
      <c r="O11493" s="243"/>
      <c r="P11493" s="227" t="s">
        <v>20061</v>
      </c>
      <c r="Q11493" s="243"/>
      <c r="S11493" s="354"/>
    </row>
    <row r="11494" spans="1:19" s="245" customFormat="1" ht="13.15" customHeight="1">
      <c r="A11494" s="245" t="str">
        <f t="shared" si="360"/>
        <v>3260226031760610976</v>
      </c>
      <c r="B11494" s="217" t="s">
        <v>19891</v>
      </c>
      <c r="C11494" s="227" t="s">
        <v>26114</v>
      </c>
      <c r="D11494" s="227" t="s">
        <v>3106</v>
      </c>
      <c r="E11494" s="227" t="s">
        <v>26118</v>
      </c>
      <c r="F11494" s="227" t="s">
        <v>3106</v>
      </c>
      <c r="G11494" s="227" t="s">
        <v>3106</v>
      </c>
      <c r="H11494" s="228" t="s">
        <v>19904</v>
      </c>
      <c r="I11494" s="228" t="s">
        <v>26116</v>
      </c>
      <c r="J11494" s="201" t="str">
        <f t="shared" si="359"/>
        <v>9999</v>
      </c>
      <c r="K11494" s="228" t="s">
        <v>23203</v>
      </c>
      <c r="L11494" s="228" t="s">
        <v>23204</v>
      </c>
      <c r="M11494" s="229">
        <v>44806</v>
      </c>
      <c r="N11494" s="227" t="s">
        <v>19903</v>
      </c>
      <c r="O11494" s="243"/>
      <c r="P11494" s="227" t="s">
        <v>20061</v>
      </c>
      <c r="Q11494" s="243"/>
      <c r="S11494" s="354"/>
    </row>
    <row r="11495" spans="1:19" s="245" customFormat="1" ht="13.15" customHeight="1">
      <c r="A11495" s="245" t="str">
        <f t="shared" si="360"/>
        <v>2043671011760670756</v>
      </c>
      <c r="B11495" s="217" t="s">
        <v>19891</v>
      </c>
      <c r="C11495" s="227" t="s">
        <v>26119</v>
      </c>
      <c r="D11495" s="227" t="s">
        <v>3106</v>
      </c>
      <c r="E11495" s="227" t="s">
        <v>26120</v>
      </c>
      <c r="F11495" s="227" t="s">
        <v>3106</v>
      </c>
      <c r="G11495" s="227" t="s">
        <v>3106</v>
      </c>
      <c r="H11495" s="228" t="s">
        <v>19904</v>
      </c>
      <c r="I11495" s="228" t="s">
        <v>26121</v>
      </c>
      <c r="J11495" s="201" t="str">
        <f t="shared" si="359"/>
        <v>9999</v>
      </c>
      <c r="K11495" s="228" t="s">
        <v>23203</v>
      </c>
      <c r="L11495" s="228" t="s">
        <v>23204</v>
      </c>
      <c r="M11495" s="229">
        <v>44806</v>
      </c>
      <c r="N11495" s="227" t="s">
        <v>19903</v>
      </c>
      <c r="O11495" s="243"/>
      <c r="P11495" s="227" t="s">
        <v>19905</v>
      </c>
      <c r="Q11495" s="243"/>
      <c r="S11495" s="354"/>
    </row>
    <row r="11496" spans="1:19" s="245" customFormat="1" ht="13.15" customHeight="1">
      <c r="A11496" s="245" t="str">
        <f t="shared" si="360"/>
        <v>2043671021760670756</v>
      </c>
      <c r="B11496" s="217" t="s">
        <v>19891</v>
      </c>
      <c r="C11496" s="227" t="s">
        <v>26119</v>
      </c>
      <c r="D11496" s="227" t="s">
        <v>3106</v>
      </c>
      <c r="E11496" s="227" t="s">
        <v>26122</v>
      </c>
      <c r="F11496" s="227" t="s">
        <v>3106</v>
      </c>
      <c r="G11496" s="227" t="s">
        <v>3106</v>
      </c>
      <c r="H11496" s="228" t="s">
        <v>19904</v>
      </c>
      <c r="I11496" s="228" t="s">
        <v>26121</v>
      </c>
      <c r="J11496" s="201" t="str">
        <f t="shared" si="359"/>
        <v>9999</v>
      </c>
      <c r="K11496" s="228" t="s">
        <v>23203</v>
      </c>
      <c r="L11496" s="228" t="s">
        <v>23204</v>
      </c>
      <c r="M11496" s="229">
        <v>44806</v>
      </c>
      <c r="N11496" s="227" t="s">
        <v>19903</v>
      </c>
      <c r="O11496" s="243"/>
      <c r="P11496" s="227" t="s">
        <v>19905</v>
      </c>
      <c r="Q11496" s="243"/>
      <c r="S11496" s="354"/>
    </row>
    <row r="11497" spans="1:19" s="245" customFormat="1" ht="13.15" customHeight="1">
      <c r="A11497" s="245" t="str">
        <f t="shared" si="360"/>
        <v>2043671031760670756</v>
      </c>
      <c r="B11497" s="217" t="s">
        <v>19891</v>
      </c>
      <c r="C11497" s="227" t="s">
        <v>26119</v>
      </c>
      <c r="D11497" s="227" t="s">
        <v>3106</v>
      </c>
      <c r="E11497" s="227" t="s">
        <v>26123</v>
      </c>
      <c r="F11497" s="227" t="s">
        <v>3106</v>
      </c>
      <c r="G11497" s="227" t="s">
        <v>3106</v>
      </c>
      <c r="H11497" s="228" t="s">
        <v>19904</v>
      </c>
      <c r="I11497" s="228" t="s">
        <v>26121</v>
      </c>
      <c r="J11497" s="201" t="str">
        <f t="shared" si="359"/>
        <v>9999</v>
      </c>
      <c r="K11497" s="228" t="s">
        <v>23203</v>
      </c>
      <c r="L11497" s="228" t="s">
        <v>23204</v>
      </c>
      <c r="M11497" s="229">
        <v>44806</v>
      </c>
      <c r="N11497" s="227" t="s">
        <v>19903</v>
      </c>
      <c r="O11497" s="243"/>
      <c r="P11497" s="227" t="s">
        <v>19905</v>
      </c>
      <c r="Q11497" s="243"/>
      <c r="S11497" s="354"/>
    </row>
    <row r="11498" spans="1:19" s="245" customFormat="1" ht="13.15" customHeight="1">
      <c r="A11498" s="245" t="str">
        <f t="shared" si="360"/>
        <v>2043671041760670756</v>
      </c>
      <c r="B11498" s="217" t="s">
        <v>19891</v>
      </c>
      <c r="C11498" s="227" t="s">
        <v>26119</v>
      </c>
      <c r="D11498" s="227" t="s">
        <v>3106</v>
      </c>
      <c r="E11498" s="227" t="s">
        <v>26124</v>
      </c>
      <c r="F11498" s="227" t="s">
        <v>3106</v>
      </c>
      <c r="G11498" s="227" t="s">
        <v>3106</v>
      </c>
      <c r="H11498" s="228" t="s">
        <v>19904</v>
      </c>
      <c r="I11498" s="228" t="s">
        <v>26121</v>
      </c>
      <c r="J11498" s="201" t="str">
        <f t="shared" si="359"/>
        <v>9999</v>
      </c>
      <c r="K11498" s="228" t="s">
        <v>23203</v>
      </c>
      <c r="L11498" s="228" t="s">
        <v>23204</v>
      </c>
      <c r="M11498" s="229">
        <v>44806</v>
      </c>
      <c r="N11498" s="227" t="s">
        <v>19903</v>
      </c>
      <c r="O11498" s="243"/>
      <c r="P11498" s="227" t="s">
        <v>19905</v>
      </c>
      <c r="Q11498" s="243"/>
      <c r="S11498" s="354"/>
    </row>
    <row r="11499" spans="1:19" s="245" customFormat="1" ht="13.15" customHeight="1">
      <c r="A11499" s="245" t="str">
        <f t="shared" si="360"/>
        <v>2043671051760670756</v>
      </c>
      <c r="B11499" s="217" t="s">
        <v>19891</v>
      </c>
      <c r="C11499" s="227" t="s">
        <v>26119</v>
      </c>
      <c r="D11499" s="227" t="s">
        <v>3106</v>
      </c>
      <c r="E11499" s="227" t="s">
        <v>26125</v>
      </c>
      <c r="F11499" s="227" t="s">
        <v>3106</v>
      </c>
      <c r="G11499" s="227" t="s">
        <v>3106</v>
      </c>
      <c r="H11499" s="228" t="s">
        <v>19904</v>
      </c>
      <c r="I11499" s="228" t="s">
        <v>26121</v>
      </c>
      <c r="J11499" s="201" t="str">
        <f t="shared" si="359"/>
        <v>9999</v>
      </c>
      <c r="K11499" s="228" t="s">
        <v>23203</v>
      </c>
      <c r="L11499" s="228" t="s">
        <v>23204</v>
      </c>
      <c r="M11499" s="229">
        <v>44806</v>
      </c>
      <c r="N11499" s="227" t="s">
        <v>19903</v>
      </c>
      <c r="O11499" s="243"/>
      <c r="P11499" s="227" t="s">
        <v>19905</v>
      </c>
      <c r="Q11499" s="243"/>
      <c r="S11499" s="354"/>
    </row>
    <row r="11500" spans="1:19" s="245" customFormat="1" ht="13.15" customHeight="1">
      <c r="A11500" s="245" t="str">
        <f t="shared" si="360"/>
        <v>2043671061760670756</v>
      </c>
      <c r="B11500" s="217" t="s">
        <v>19891</v>
      </c>
      <c r="C11500" s="227" t="s">
        <v>26119</v>
      </c>
      <c r="D11500" s="227" t="s">
        <v>3106</v>
      </c>
      <c r="E11500" s="227" t="s">
        <v>26126</v>
      </c>
      <c r="F11500" s="227" t="s">
        <v>3106</v>
      </c>
      <c r="G11500" s="227" t="s">
        <v>3106</v>
      </c>
      <c r="H11500" s="228" t="s">
        <v>24036</v>
      </c>
      <c r="I11500" s="228" t="s">
        <v>26121</v>
      </c>
      <c r="J11500" s="201" t="str">
        <f t="shared" si="359"/>
        <v>9999</v>
      </c>
      <c r="K11500" s="228" t="s">
        <v>23203</v>
      </c>
      <c r="L11500" s="228" t="s">
        <v>23204</v>
      </c>
      <c r="M11500" s="229">
        <v>44806</v>
      </c>
      <c r="N11500" s="227" t="s">
        <v>24037</v>
      </c>
      <c r="O11500" s="243"/>
      <c r="P11500" s="227" t="s">
        <v>24037</v>
      </c>
      <c r="Q11500" s="243"/>
      <c r="S11500" s="354"/>
    </row>
    <row r="11501" spans="1:19" s="245" customFormat="1" ht="13.15" customHeight="1">
      <c r="A11501" s="245" t="str">
        <f t="shared" si="360"/>
        <v>2043671071760670756</v>
      </c>
      <c r="B11501" s="217" t="s">
        <v>19891</v>
      </c>
      <c r="C11501" s="227" t="s">
        <v>26119</v>
      </c>
      <c r="D11501" s="227" t="s">
        <v>3106</v>
      </c>
      <c r="E11501" s="227" t="s">
        <v>26127</v>
      </c>
      <c r="F11501" s="227" t="s">
        <v>3106</v>
      </c>
      <c r="G11501" s="227" t="s">
        <v>3106</v>
      </c>
      <c r="H11501" s="228" t="s">
        <v>19904</v>
      </c>
      <c r="I11501" s="228" t="s">
        <v>26121</v>
      </c>
      <c r="J11501" s="201" t="str">
        <f t="shared" si="359"/>
        <v>9999</v>
      </c>
      <c r="K11501" s="228" t="s">
        <v>23203</v>
      </c>
      <c r="L11501" s="228" t="s">
        <v>23204</v>
      </c>
      <c r="M11501" s="229">
        <v>44806</v>
      </c>
      <c r="N11501" s="227" t="s">
        <v>19903</v>
      </c>
      <c r="O11501" s="243"/>
      <c r="P11501" s="227" t="s">
        <v>19905</v>
      </c>
      <c r="Q11501" s="243"/>
      <c r="S11501" s="354"/>
    </row>
    <row r="11502" spans="1:19" s="245" customFormat="1" ht="13.15" customHeight="1">
      <c r="A11502" s="245" t="str">
        <f t="shared" si="360"/>
        <v>2043671081760670756</v>
      </c>
      <c r="B11502" s="217" t="s">
        <v>19891</v>
      </c>
      <c r="C11502" s="227" t="s">
        <v>26119</v>
      </c>
      <c r="D11502" s="227" t="s">
        <v>3106</v>
      </c>
      <c r="E11502" s="227" t="s">
        <v>26128</v>
      </c>
      <c r="F11502" s="227" t="s">
        <v>3106</v>
      </c>
      <c r="G11502" s="227" t="s">
        <v>3106</v>
      </c>
      <c r="H11502" s="228" t="s">
        <v>19904</v>
      </c>
      <c r="I11502" s="228" t="s">
        <v>26121</v>
      </c>
      <c r="J11502" s="201" t="str">
        <f t="shared" si="359"/>
        <v>9999</v>
      </c>
      <c r="K11502" s="228" t="s">
        <v>23203</v>
      </c>
      <c r="L11502" s="228" t="s">
        <v>23204</v>
      </c>
      <c r="M11502" s="229">
        <v>44806</v>
      </c>
      <c r="N11502" s="227" t="s">
        <v>19903</v>
      </c>
      <c r="O11502" s="243"/>
      <c r="P11502" s="227" t="s">
        <v>19905</v>
      </c>
      <c r="Q11502" s="243"/>
      <c r="S11502" s="354"/>
    </row>
    <row r="11503" spans="1:19" s="245" customFormat="1" ht="13.15" customHeight="1">
      <c r="A11503" s="245" t="str">
        <f t="shared" si="360"/>
        <v>2043671091760670756</v>
      </c>
      <c r="B11503" s="217" t="s">
        <v>19891</v>
      </c>
      <c r="C11503" s="227" t="s">
        <v>26119</v>
      </c>
      <c r="D11503" s="227" t="s">
        <v>3106</v>
      </c>
      <c r="E11503" s="227" t="s">
        <v>26129</v>
      </c>
      <c r="F11503" s="227" t="s">
        <v>3106</v>
      </c>
      <c r="G11503" s="227" t="s">
        <v>3106</v>
      </c>
      <c r="H11503" s="228" t="s">
        <v>19904</v>
      </c>
      <c r="I11503" s="228" t="s">
        <v>26121</v>
      </c>
      <c r="J11503" s="201" t="str">
        <f t="shared" si="359"/>
        <v>9999</v>
      </c>
      <c r="K11503" s="228" t="s">
        <v>23203</v>
      </c>
      <c r="L11503" s="228" t="s">
        <v>23204</v>
      </c>
      <c r="M11503" s="229">
        <v>44806</v>
      </c>
      <c r="N11503" s="227" t="s">
        <v>19903</v>
      </c>
      <c r="O11503" s="243"/>
      <c r="P11503" s="227" t="s">
        <v>19905</v>
      </c>
      <c r="Q11503" s="243"/>
      <c r="S11503" s="354"/>
    </row>
    <row r="11504" spans="1:19" s="245" customFormat="1" ht="13.15" customHeight="1">
      <c r="A11504" s="245" t="str">
        <f t="shared" si="360"/>
        <v>2041246011760677678</v>
      </c>
      <c r="B11504" s="217" t="s">
        <v>19891</v>
      </c>
      <c r="C11504" s="227" t="s">
        <v>26130</v>
      </c>
      <c r="D11504" s="227" t="s">
        <v>3106</v>
      </c>
      <c r="E11504" s="227" t="s">
        <v>26131</v>
      </c>
      <c r="F11504" s="227" t="s">
        <v>3106</v>
      </c>
      <c r="G11504" s="227" t="s">
        <v>3106</v>
      </c>
      <c r="H11504" s="228" t="s">
        <v>19904</v>
      </c>
      <c r="I11504" s="228" t="s">
        <v>26132</v>
      </c>
      <c r="J11504" s="201" t="str">
        <f t="shared" si="359"/>
        <v>9999</v>
      </c>
      <c r="K11504" s="228" t="s">
        <v>23203</v>
      </c>
      <c r="L11504" s="228" t="s">
        <v>23204</v>
      </c>
      <c r="M11504" s="229">
        <v>44806</v>
      </c>
      <c r="N11504" s="227" t="s">
        <v>19903</v>
      </c>
      <c r="O11504" s="243"/>
      <c r="P11504" s="227" t="s">
        <v>19905</v>
      </c>
      <c r="Q11504" s="243"/>
      <c r="S11504" s="354"/>
    </row>
    <row r="11505" spans="1:19" s="245" customFormat="1" ht="13.15" customHeight="1">
      <c r="A11505" s="245" t="str">
        <f t="shared" si="360"/>
        <v>2041246021760677678</v>
      </c>
      <c r="B11505" s="217" t="s">
        <v>19891</v>
      </c>
      <c r="C11505" s="227" t="s">
        <v>26130</v>
      </c>
      <c r="D11505" s="227" t="s">
        <v>3106</v>
      </c>
      <c r="E11505" s="227" t="s">
        <v>26133</v>
      </c>
      <c r="F11505" s="227" t="s">
        <v>3106</v>
      </c>
      <c r="G11505" s="227" t="s">
        <v>3106</v>
      </c>
      <c r="H11505" s="228" t="s">
        <v>19904</v>
      </c>
      <c r="I11505" s="228" t="s">
        <v>26132</v>
      </c>
      <c r="J11505" s="201" t="str">
        <f t="shared" si="359"/>
        <v>9999</v>
      </c>
      <c r="K11505" s="228" t="s">
        <v>23203</v>
      </c>
      <c r="L11505" s="228" t="s">
        <v>23204</v>
      </c>
      <c r="M11505" s="229">
        <v>44806</v>
      </c>
      <c r="N11505" s="227" t="s">
        <v>19903</v>
      </c>
      <c r="O11505" s="243"/>
      <c r="P11505" s="227" t="s">
        <v>19905</v>
      </c>
      <c r="Q11505" s="243"/>
      <c r="S11505" s="354"/>
    </row>
    <row r="11506" spans="1:19" s="245" customFormat="1" ht="13.15" customHeight="1">
      <c r="A11506" s="245" t="str">
        <f t="shared" si="360"/>
        <v>2041246031760677678</v>
      </c>
      <c r="B11506" s="217" t="s">
        <v>19891</v>
      </c>
      <c r="C11506" s="227" t="s">
        <v>26130</v>
      </c>
      <c r="D11506" s="227" t="s">
        <v>3106</v>
      </c>
      <c r="E11506" s="227" t="s">
        <v>26134</v>
      </c>
      <c r="F11506" s="227" t="s">
        <v>3106</v>
      </c>
      <c r="G11506" s="227" t="s">
        <v>3106</v>
      </c>
      <c r="H11506" s="228" t="s">
        <v>19904</v>
      </c>
      <c r="I11506" s="228" t="s">
        <v>26132</v>
      </c>
      <c r="J11506" s="201" t="str">
        <f t="shared" si="359"/>
        <v>9999</v>
      </c>
      <c r="K11506" s="228" t="s">
        <v>23203</v>
      </c>
      <c r="L11506" s="228" t="s">
        <v>23204</v>
      </c>
      <c r="M11506" s="229">
        <v>44806</v>
      </c>
      <c r="N11506" s="227" t="s">
        <v>19903</v>
      </c>
      <c r="O11506" s="243"/>
      <c r="P11506" s="227" t="s">
        <v>19905</v>
      </c>
      <c r="Q11506" s="243"/>
      <c r="S11506" s="354"/>
    </row>
    <row r="11507" spans="1:19" s="245" customFormat="1" ht="13.15" customHeight="1">
      <c r="A11507" s="245" t="str">
        <f t="shared" si="360"/>
        <v>2041246041760677678</v>
      </c>
      <c r="B11507" s="217" t="s">
        <v>19891</v>
      </c>
      <c r="C11507" s="227" t="s">
        <v>26130</v>
      </c>
      <c r="D11507" s="227" t="s">
        <v>3106</v>
      </c>
      <c r="E11507" s="227" t="s">
        <v>26135</v>
      </c>
      <c r="F11507" s="227" t="s">
        <v>3106</v>
      </c>
      <c r="G11507" s="227" t="s">
        <v>3106</v>
      </c>
      <c r="H11507" s="228" t="s">
        <v>19904</v>
      </c>
      <c r="I11507" s="228" t="s">
        <v>26132</v>
      </c>
      <c r="J11507" s="201" t="str">
        <f t="shared" si="359"/>
        <v>9999</v>
      </c>
      <c r="K11507" s="228" t="s">
        <v>23203</v>
      </c>
      <c r="L11507" s="228" t="s">
        <v>23204</v>
      </c>
      <c r="M11507" s="229">
        <v>44806</v>
      </c>
      <c r="N11507" s="227" t="s">
        <v>19903</v>
      </c>
      <c r="O11507" s="243"/>
      <c r="P11507" s="227" t="s">
        <v>19905</v>
      </c>
      <c r="Q11507" s="243"/>
      <c r="S11507" s="354"/>
    </row>
    <row r="11508" spans="1:19" s="245" customFormat="1" ht="13.15" customHeight="1">
      <c r="A11508" s="245" t="str">
        <f t="shared" si="360"/>
        <v>2041246051760677678</v>
      </c>
      <c r="B11508" s="217" t="s">
        <v>19891</v>
      </c>
      <c r="C11508" s="227" t="s">
        <v>26130</v>
      </c>
      <c r="D11508" s="227" t="s">
        <v>3106</v>
      </c>
      <c r="E11508" s="227" t="s">
        <v>26136</v>
      </c>
      <c r="F11508" s="227" t="s">
        <v>3106</v>
      </c>
      <c r="G11508" s="227" t="s">
        <v>3106</v>
      </c>
      <c r="H11508" s="228" t="s">
        <v>19904</v>
      </c>
      <c r="I11508" s="228" t="s">
        <v>26132</v>
      </c>
      <c r="J11508" s="201" t="str">
        <f t="shared" si="359"/>
        <v>9999</v>
      </c>
      <c r="K11508" s="228" t="s">
        <v>23203</v>
      </c>
      <c r="L11508" s="228" t="s">
        <v>23204</v>
      </c>
      <c r="M11508" s="229">
        <v>44806</v>
      </c>
      <c r="N11508" s="227" t="s">
        <v>19903</v>
      </c>
      <c r="O11508" s="243"/>
      <c r="P11508" s="227" t="s">
        <v>19905</v>
      </c>
      <c r="Q11508" s="243"/>
      <c r="S11508" s="354"/>
    </row>
    <row r="11509" spans="1:19" s="245" customFormat="1" ht="13.15" customHeight="1">
      <c r="A11509" s="245" t="str">
        <f t="shared" si="360"/>
        <v>4129371011760846679</v>
      </c>
      <c r="B11509" s="217" t="s">
        <v>19891</v>
      </c>
      <c r="C11509" s="227" t="s">
        <v>26137</v>
      </c>
      <c r="D11509" s="227" t="s">
        <v>3106</v>
      </c>
      <c r="E11509" s="227" t="s">
        <v>26138</v>
      </c>
      <c r="F11509" s="227" t="s">
        <v>3106</v>
      </c>
      <c r="G11509" s="227" t="s">
        <v>3106</v>
      </c>
      <c r="H11509" s="228" t="s">
        <v>19904</v>
      </c>
      <c r="I11509" s="228" t="s">
        <v>26139</v>
      </c>
      <c r="J11509" s="201" t="str">
        <f t="shared" si="359"/>
        <v>9999</v>
      </c>
      <c r="K11509" s="228" t="s">
        <v>23203</v>
      </c>
      <c r="L11509" s="228" t="s">
        <v>23204</v>
      </c>
      <c r="M11509" s="229">
        <v>44806</v>
      </c>
      <c r="N11509" s="227" t="s">
        <v>19903</v>
      </c>
      <c r="O11509" s="243"/>
      <c r="P11509" s="227" t="s">
        <v>20061</v>
      </c>
      <c r="Q11509" s="243"/>
      <c r="S11509" s="354"/>
    </row>
    <row r="11510" spans="1:19" s="245" customFormat="1" ht="13.15" customHeight="1">
      <c r="A11510" s="245" t="str">
        <f t="shared" si="360"/>
        <v>4129371021760846679</v>
      </c>
      <c r="B11510" s="217" t="s">
        <v>19891</v>
      </c>
      <c r="C11510" s="227" t="s">
        <v>26137</v>
      </c>
      <c r="D11510" s="227" t="s">
        <v>3106</v>
      </c>
      <c r="E11510" s="227" t="s">
        <v>26140</v>
      </c>
      <c r="F11510" s="227" t="s">
        <v>3106</v>
      </c>
      <c r="G11510" s="227" t="s">
        <v>3106</v>
      </c>
      <c r="H11510" s="228" t="s">
        <v>19904</v>
      </c>
      <c r="I11510" s="228" t="s">
        <v>26139</v>
      </c>
      <c r="J11510" s="201" t="str">
        <f t="shared" si="359"/>
        <v>9999</v>
      </c>
      <c r="K11510" s="228" t="s">
        <v>23203</v>
      </c>
      <c r="L11510" s="228" t="s">
        <v>23204</v>
      </c>
      <c r="M11510" s="229">
        <v>44806</v>
      </c>
      <c r="N11510" s="227" t="s">
        <v>19903</v>
      </c>
      <c r="O11510" s="243"/>
      <c r="P11510" s="227" t="s">
        <v>20061</v>
      </c>
      <c r="Q11510" s="243"/>
      <c r="S11510" s="354"/>
    </row>
    <row r="11511" spans="1:19" s="245" customFormat="1" ht="13.15" customHeight="1">
      <c r="A11511" s="245" t="str">
        <f t="shared" si="360"/>
        <v>4032542011760879621</v>
      </c>
      <c r="B11511" s="217" t="s">
        <v>19891</v>
      </c>
      <c r="C11511" s="227" t="s">
        <v>26141</v>
      </c>
      <c r="D11511" s="227" t="s">
        <v>3106</v>
      </c>
      <c r="E11511" s="227" t="s">
        <v>26142</v>
      </c>
      <c r="F11511" s="227" t="s">
        <v>3106</v>
      </c>
      <c r="G11511" s="227" t="s">
        <v>3106</v>
      </c>
      <c r="H11511" s="228" t="s">
        <v>23501</v>
      </c>
      <c r="I11511" s="228" t="s">
        <v>26143</v>
      </c>
      <c r="J11511" s="201" t="str">
        <f t="shared" si="359"/>
        <v>9999</v>
      </c>
      <c r="K11511" s="228" t="s">
        <v>23203</v>
      </c>
      <c r="L11511" s="228" t="s">
        <v>23204</v>
      </c>
      <c r="M11511" s="229">
        <v>44806</v>
      </c>
      <c r="N11511" s="227" t="s">
        <v>20211</v>
      </c>
      <c r="O11511" s="243"/>
      <c r="P11511" s="227" t="s">
        <v>19975</v>
      </c>
      <c r="Q11511" s="243"/>
      <c r="S11511" s="354"/>
    </row>
    <row r="11512" spans="1:19" s="245" customFormat="1" ht="13.15" customHeight="1">
      <c r="A11512" s="245" t="str">
        <f t="shared" si="360"/>
        <v>4032542021760879621</v>
      </c>
      <c r="B11512" s="217" t="s">
        <v>19891</v>
      </c>
      <c r="C11512" s="227" t="s">
        <v>26141</v>
      </c>
      <c r="D11512" s="227" t="s">
        <v>3106</v>
      </c>
      <c r="E11512" s="227" t="s">
        <v>26144</v>
      </c>
      <c r="F11512" s="227" t="s">
        <v>3106</v>
      </c>
      <c r="G11512" s="227" t="s">
        <v>3106</v>
      </c>
      <c r="H11512" s="228" t="s">
        <v>23501</v>
      </c>
      <c r="I11512" s="228" t="s">
        <v>26143</v>
      </c>
      <c r="J11512" s="201" t="str">
        <f t="shared" si="359"/>
        <v>9999</v>
      </c>
      <c r="K11512" s="228" t="s">
        <v>23203</v>
      </c>
      <c r="L11512" s="228" t="s">
        <v>23204</v>
      </c>
      <c r="M11512" s="229">
        <v>44806</v>
      </c>
      <c r="N11512" s="227" t="s">
        <v>20211</v>
      </c>
      <c r="O11512" s="243"/>
      <c r="P11512" s="227" t="s">
        <v>19975</v>
      </c>
      <c r="Q11512" s="243"/>
      <c r="S11512" s="354"/>
    </row>
    <row r="11513" spans="1:19" s="245" customFormat="1" ht="13.15" customHeight="1">
      <c r="A11513" s="245" t="str">
        <f t="shared" si="360"/>
        <v>1270597041770516106</v>
      </c>
      <c r="B11513" s="217" t="s">
        <v>19891</v>
      </c>
      <c r="C11513" s="227" t="s">
        <v>26145</v>
      </c>
      <c r="D11513" s="227" t="s">
        <v>3106</v>
      </c>
      <c r="E11513" s="227" t="s">
        <v>26146</v>
      </c>
      <c r="F11513" s="227" t="s">
        <v>3106</v>
      </c>
      <c r="G11513" s="227" t="s">
        <v>3106</v>
      </c>
      <c r="H11513" s="228" t="s">
        <v>19904</v>
      </c>
      <c r="I11513" s="228" t="s">
        <v>26147</v>
      </c>
      <c r="J11513" s="201" t="str">
        <f t="shared" si="359"/>
        <v>9999</v>
      </c>
      <c r="K11513" s="228" t="s">
        <v>23203</v>
      </c>
      <c r="L11513" s="228" t="s">
        <v>23204</v>
      </c>
      <c r="M11513" s="229">
        <v>44806</v>
      </c>
      <c r="N11513" s="227" t="s">
        <v>19903</v>
      </c>
      <c r="O11513" s="243"/>
      <c r="P11513" s="227" t="s">
        <v>19905</v>
      </c>
      <c r="Q11513" s="243"/>
      <c r="S11513" s="354"/>
    </row>
    <row r="11514" spans="1:19" s="245" customFormat="1" ht="13.15" customHeight="1">
      <c r="A11514" s="245" t="str">
        <f t="shared" si="360"/>
        <v>1270597071770516106</v>
      </c>
      <c r="B11514" s="217" t="s">
        <v>19891</v>
      </c>
      <c r="C11514" s="227" t="s">
        <v>26145</v>
      </c>
      <c r="D11514" s="227" t="s">
        <v>3106</v>
      </c>
      <c r="E11514" s="227" t="s">
        <v>26148</v>
      </c>
      <c r="F11514" s="227" t="s">
        <v>3106</v>
      </c>
      <c r="G11514" s="227" t="s">
        <v>3106</v>
      </c>
      <c r="H11514" s="228" t="s">
        <v>19904</v>
      </c>
      <c r="I11514" s="228" t="s">
        <v>26147</v>
      </c>
      <c r="J11514" s="201" t="str">
        <f t="shared" si="359"/>
        <v>9999</v>
      </c>
      <c r="K11514" s="228" t="s">
        <v>23203</v>
      </c>
      <c r="L11514" s="228" t="s">
        <v>23204</v>
      </c>
      <c r="M11514" s="229">
        <v>44806</v>
      </c>
      <c r="N11514" s="227" t="s">
        <v>19903</v>
      </c>
      <c r="O11514" s="243"/>
      <c r="P11514" s="227" t="s">
        <v>19905</v>
      </c>
      <c r="Q11514" s="243"/>
      <c r="S11514" s="354"/>
    </row>
    <row r="11515" spans="1:19" s="245" customFormat="1" ht="13.15" customHeight="1">
      <c r="A11515" s="245" t="str">
        <f t="shared" si="360"/>
        <v>1338253021770633216</v>
      </c>
      <c r="B11515" s="217" t="s">
        <v>19891</v>
      </c>
      <c r="C11515" s="227" t="s">
        <v>26149</v>
      </c>
      <c r="D11515" s="227" t="s">
        <v>3106</v>
      </c>
      <c r="E11515" s="227" t="s">
        <v>26150</v>
      </c>
      <c r="F11515" s="227" t="s">
        <v>3106</v>
      </c>
      <c r="G11515" s="227" t="s">
        <v>3106</v>
      </c>
      <c r="H11515" s="228" t="s">
        <v>19904</v>
      </c>
      <c r="I11515" s="228" t="s">
        <v>26151</v>
      </c>
      <c r="J11515" s="201" t="str">
        <f t="shared" si="359"/>
        <v>9999</v>
      </c>
      <c r="K11515" s="228" t="s">
        <v>23203</v>
      </c>
      <c r="L11515" s="228" t="s">
        <v>23204</v>
      </c>
      <c r="M11515" s="229">
        <v>44806</v>
      </c>
      <c r="N11515" s="227" t="s">
        <v>19903</v>
      </c>
      <c r="O11515" s="243"/>
      <c r="P11515" s="227" t="s">
        <v>20061</v>
      </c>
      <c r="Q11515" s="243"/>
      <c r="S11515" s="354"/>
    </row>
    <row r="11516" spans="1:19" s="245" customFormat="1" ht="13.15" customHeight="1">
      <c r="A11516" s="245" t="str">
        <f t="shared" si="360"/>
        <v>1338253041770633216</v>
      </c>
      <c r="B11516" s="217" t="s">
        <v>19891</v>
      </c>
      <c r="C11516" s="227" t="s">
        <v>26149</v>
      </c>
      <c r="D11516" s="227" t="s">
        <v>3106</v>
      </c>
      <c r="E11516" s="227" t="s">
        <v>26152</v>
      </c>
      <c r="F11516" s="227" t="s">
        <v>3106</v>
      </c>
      <c r="G11516" s="227" t="s">
        <v>3106</v>
      </c>
      <c r="H11516" s="228" t="s">
        <v>19904</v>
      </c>
      <c r="I11516" s="228" t="s">
        <v>26151</v>
      </c>
      <c r="J11516" s="201" t="str">
        <f t="shared" si="359"/>
        <v>9999</v>
      </c>
      <c r="K11516" s="228" t="s">
        <v>23203</v>
      </c>
      <c r="L11516" s="228" t="s">
        <v>23204</v>
      </c>
      <c r="M11516" s="229">
        <v>44806</v>
      </c>
      <c r="N11516" s="227" t="s">
        <v>19903</v>
      </c>
      <c r="O11516" s="243"/>
      <c r="P11516" s="227" t="s">
        <v>20061</v>
      </c>
      <c r="Q11516" s="243"/>
      <c r="S11516" s="354"/>
    </row>
    <row r="11517" spans="1:19" s="245" customFormat="1" ht="13.15" customHeight="1">
      <c r="A11517" s="245" t="str">
        <f t="shared" si="360"/>
        <v>1338253051770633216</v>
      </c>
      <c r="B11517" s="217" t="s">
        <v>19891</v>
      </c>
      <c r="C11517" s="227" t="s">
        <v>26149</v>
      </c>
      <c r="D11517" s="227" t="s">
        <v>3106</v>
      </c>
      <c r="E11517" s="227" t="s">
        <v>26153</v>
      </c>
      <c r="F11517" s="227" t="s">
        <v>3106</v>
      </c>
      <c r="G11517" s="227" t="s">
        <v>3106</v>
      </c>
      <c r="H11517" s="228" t="s">
        <v>19904</v>
      </c>
      <c r="I11517" s="228" t="s">
        <v>26151</v>
      </c>
      <c r="J11517" s="201" t="str">
        <f t="shared" si="359"/>
        <v>9999</v>
      </c>
      <c r="K11517" s="228" t="s">
        <v>23203</v>
      </c>
      <c r="L11517" s="228" t="s">
        <v>23204</v>
      </c>
      <c r="M11517" s="229">
        <v>44806</v>
      </c>
      <c r="N11517" s="227" t="s">
        <v>19903</v>
      </c>
      <c r="O11517" s="243"/>
      <c r="P11517" s="227" t="s">
        <v>20061</v>
      </c>
      <c r="Q11517" s="243"/>
      <c r="S11517" s="354"/>
    </row>
    <row r="11518" spans="1:19" s="245" customFormat="1" ht="13.15" customHeight="1">
      <c r="A11518" s="245" t="str">
        <f t="shared" si="360"/>
        <v>1338253081770633216</v>
      </c>
      <c r="B11518" s="217" t="s">
        <v>19891</v>
      </c>
      <c r="C11518" s="227" t="s">
        <v>26149</v>
      </c>
      <c r="D11518" s="227" t="s">
        <v>3106</v>
      </c>
      <c r="E11518" s="227" t="s">
        <v>26154</v>
      </c>
      <c r="F11518" s="227" t="s">
        <v>3106</v>
      </c>
      <c r="G11518" s="227" t="s">
        <v>3106</v>
      </c>
      <c r="H11518" s="228" t="s">
        <v>19904</v>
      </c>
      <c r="I11518" s="228" t="s">
        <v>26151</v>
      </c>
      <c r="J11518" s="201" t="str">
        <f t="shared" si="359"/>
        <v>9999</v>
      </c>
      <c r="K11518" s="228" t="s">
        <v>23203</v>
      </c>
      <c r="L11518" s="228" t="s">
        <v>23204</v>
      </c>
      <c r="M11518" s="229">
        <v>44806</v>
      </c>
      <c r="N11518" s="227" t="s">
        <v>19903</v>
      </c>
      <c r="O11518" s="243"/>
      <c r="P11518" s="227" t="s">
        <v>20061</v>
      </c>
      <c r="Q11518" s="243"/>
      <c r="S11518" s="354"/>
    </row>
    <row r="11519" spans="1:19" s="245" customFormat="1" ht="13.15" customHeight="1">
      <c r="A11519" s="245" t="str">
        <f t="shared" si="360"/>
        <v>1338253091770633216</v>
      </c>
      <c r="B11519" s="217" t="s">
        <v>19891</v>
      </c>
      <c r="C11519" s="227" t="s">
        <v>26149</v>
      </c>
      <c r="D11519" s="227" t="s">
        <v>3106</v>
      </c>
      <c r="E11519" s="227" t="s">
        <v>26155</v>
      </c>
      <c r="F11519" s="227" t="s">
        <v>3106</v>
      </c>
      <c r="G11519" s="227" t="s">
        <v>3106</v>
      </c>
      <c r="H11519" s="228" t="s">
        <v>19904</v>
      </c>
      <c r="I11519" s="228" t="s">
        <v>26151</v>
      </c>
      <c r="J11519" s="201" t="str">
        <f t="shared" si="359"/>
        <v>9999</v>
      </c>
      <c r="K11519" s="228" t="s">
        <v>23203</v>
      </c>
      <c r="L11519" s="228" t="s">
        <v>23204</v>
      </c>
      <c r="M11519" s="229">
        <v>44806</v>
      </c>
      <c r="N11519" s="227" t="s">
        <v>19903</v>
      </c>
      <c r="O11519" s="243"/>
      <c r="P11519" s="227" t="s">
        <v>20061</v>
      </c>
      <c r="Q11519" s="243"/>
      <c r="S11519" s="354"/>
    </row>
    <row r="11520" spans="1:19" s="245" customFormat="1" ht="13.15" customHeight="1">
      <c r="A11520" s="245" t="str">
        <f t="shared" si="360"/>
        <v>1965246011770779506</v>
      </c>
      <c r="B11520" s="217" t="s">
        <v>19891</v>
      </c>
      <c r="C11520" s="227" t="s">
        <v>26156</v>
      </c>
      <c r="D11520" s="227" t="s">
        <v>3106</v>
      </c>
      <c r="E11520" s="227" t="s">
        <v>26157</v>
      </c>
      <c r="F11520" s="227" t="s">
        <v>3106</v>
      </c>
      <c r="G11520" s="227" t="s">
        <v>3106</v>
      </c>
      <c r="H11520" s="228" t="s">
        <v>19904</v>
      </c>
      <c r="I11520" s="228" t="s">
        <v>26158</v>
      </c>
      <c r="J11520" s="201" t="str">
        <f t="shared" si="359"/>
        <v>9999</v>
      </c>
      <c r="K11520" s="228" t="s">
        <v>23203</v>
      </c>
      <c r="L11520" s="228" t="s">
        <v>23204</v>
      </c>
      <c r="M11520" s="229">
        <v>44806</v>
      </c>
      <c r="N11520" s="227" t="s">
        <v>19903</v>
      </c>
      <c r="O11520" s="243"/>
      <c r="P11520" s="227" t="s">
        <v>19905</v>
      </c>
      <c r="Q11520" s="243"/>
      <c r="S11520" s="354"/>
    </row>
    <row r="11521" spans="1:19" s="245" customFormat="1" ht="13.15" customHeight="1">
      <c r="A11521" s="245" t="str">
        <f t="shared" si="360"/>
        <v>1965246021770779506</v>
      </c>
      <c r="B11521" s="217" t="s">
        <v>19891</v>
      </c>
      <c r="C11521" s="227" t="s">
        <v>26156</v>
      </c>
      <c r="D11521" s="227" t="s">
        <v>3106</v>
      </c>
      <c r="E11521" s="227" t="s">
        <v>26159</v>
      </c>
      <c r="F11521" s="227" t="s">
        <v>3106</v>
      </c>
      <c r="G11521" s="227" t="s">
        <v>3106</v>
      </c>
      <c r="H11521" s="228" t="s">
        <v>19904</v>
      </c>
      <c r="I11521" s="228" t="s">
        <v>26158</v>
      </c>
      <c r="J11521" s="201" t="str">
        <f t="shared" si="359"/>
        <v>9999</v>
      </c>
      <c r="K11521" s="228" t="s">
        <v>23203</v>
      </c>
      <c r="L11521" s="228" t="s">
        <v>23204</v>
      </c>
      <c r="M11521" s="229">
        <v>44806</v>
      </c>
      <c r="N11521" s="227" t="s">
        <v>19903</v>
      </c>
      <c r="O11521" s="243"/>
      <c r="P11521" s="227" t="s">
        <v>19905</v>
      </c>
      <c r="Q11521" s="243"/>
      <c r="S11521" s="354"/>
    </row>
    <row r="11522" spans="1:19" s="245" customFormat="1" ht="13.15" customHeight="1">
      <c r="A11522" s="245" t="str">
        <f t="shared" si="360"/>
        <v>1965246031770779506</v>
      </c>
      <c r="B11522" s="217" t="s">
        <v>19891</v>
      </c>
      <c r="C11522" s="227" t="s">
        <v>26156</v>
      </c>
      <c r="D11522" s="227" t="s">
        <v>3106</v>
      </c>
      <c r="E11522" s="227" t="s">
        <v>26160</v>
      </c>
      <c r="F11522" s="227" t="s">
        <v>3106</v>
      </c>
      <c r="G11522" s="227" t="s">
        <v>3106</v>
      </c>
      <c r="H11522" s="228" t="s">
        <v>19904</v>
      </c>
      <c r="I11522" s="228" t="s">
        <v>26158</v>
      </c>
      <c r="J11522" s="201" t="str">
        <f t="shared" si="359"/>
        <v>9999</v>
      </c>
      <c r="K11522" s="228" t="s">
        <v>23203</v>
      </c>
      <c r="L11522" s="228" t="s">
        <v>23204</v>
      </c>
      <c r="M11522" s="229">
        <v>44806</v>
      </c>
      <c r="N11522" s="227" t="s">
        <v>19903</v>
      </c>
      <c r="O11522" s="243"/>
      <c r="P11522" s="227" t="s">
        <v>19905</v>
      </c>
      <c r="Q11522" s="243"/>
      <c r="S11522" s="354"/>
    </row>
    <row r="11523" spans="1:19" s="245" customFormat="1" ht="13.15" customHeight="1">
      <c r="A11523" s="245" t="str">
        <f t="shared" si="360"/>
        <v>1965246041770779506</v>
      </c>
      <c r="B11523" s="217" t="s">
        <v>19891</v>
      </c>
      <c r="C11523" s="227" t="s">
        <v>26156</v>
      </c>
      <c r="D11523" s="227" t="s">
        <v>3106</v>
      </c>
      <c r="E11523" s="227" t="s">
        <v>26161</v>
      </c>
      <c r="F11523" s="227" t="s">
        <v>3106</v>
      </c>
      <c r="G11523" s="227" t="s">
        <v>3106</v>
      </c>
      <c r="H11523" s="228" t="s">
        <v>19904</v>
      </c>
      <c r="I11523" s="228" t="s">
        <v>26158</v>
      </c>
      <c r="J11523" s="201" t="str">
        <f t="shared" ref="J11523:J11586" si="361">B11523</f>
        <v>9999</v>
      </c>
      <c r="K11523" s="228" t="s">
        <v>23203</v>
      </c>
      <c r="L11523" s="228" t="s">
        <v>23204</v>
      </c>
      <c r="M11523" s="229">
        <v>44806</v>
      </c>
      <c r="N11523" s="227" t="s">
        <v>19903</v>
      </c>
      <c r="O11523" s="243"/>
      <c r="P11523" s="227" t="s">
        <v>19905</v>
      </c>
      <c r="Q11523" s="243"/>
      <c r="S11523" s="354"/>
    </row>
    <row r="11524" spans="1:19" s="245" customFormat="1" ht="13.15" customHeight="1">
      <c r="A11524" s="245" t="str">
        <f t="shared" si="360"/>
        <v>1965246051770779506</v>
      </c>
      <c r="B11524" s="217" t="s">
        <v>19891</v>
      </c>
      <c r="C11524" s="227" t="s">
        <v>26156</v>
      </c>
      <c r="D11524" s="227" t="s">
        <v>3106</v>
      </c>
      <c r="E11524" s="227" t="s">
        <v>26162</v>
      </c>
      <c r="F11524" s="227" t="s">
        <v>3106</v>
      </c>
      <c r="G11524" s="227" t="s">
        <v>3106</v>
      </c>
      <c r="H11524" s="228" t="s">
        <v>19904</v>
      </c>
      <c r="I11524" s="228" t="s">
        <v>26158</v>
      </c>
      <c r="J11524" s="201" t="str">
        <f t="shared" si="361"/>
        <v>9999</v>
      </c>
      <c r="K11524" s="228" t="s">
        <v>23203</v>
      </c>
      <c r="L11524" s="228" t="s">
        <v>23204</v>
      </c>
      <c r="M11524" s="229">
        <v>44806</v>
      </c>
      <c r="N11524" s="227" t="s">
        <v>19903</v>
      </c>
      <c r="O11524" s="243"/>
      <c r="P11524" s="227" t="s">
        <v>19905</v>
      </c>
      <c r="Q11524" s="243"/>
      <c r="S11524" s="354"/>
    </row>
    <row r="11525" spans="1:19" s="245" customFormat="1" ht="13.15" customHeight="1">
      <c r="A11525" s="245" t="str">
        <f t="shared" si="360"/>
        <v>1965246061770779506</v>
      </c>
      <c r="B11525" s="217" t="s">
        <v>19891</v>
      </c>
      <c r="C11525" s="227" t="s">
        <v>26156</v>
      </c>
      <c r="D11525" s="227" t="s">
        <v>3106</v>
      </c>
      <c r="E11525" s="227" t="s">
        <v>26163</v>
      </c>
      <c r="F11525" s="227" t="s">
        <v>3106</v>
      </c>
      <c r="G11525" s="227" t="s">
        <v>3106</v>
      </c>
      <c r="H11525" s="228" t="s">
        <v>19904</v>
      </c>
      <c r="I11525" s="228" t="s">
        <v>26158</v>
      </c>
      <c r="J11525" s="201" t="str">
        <f t="shared" si="361"/>
        <v>9999</v>
      </c>
      <c r="K11525" s="228" t="s">
        <v>23203</v>
      </c>
      <c r="L11525" s="228" t="s">
        <v>23204</v>
      </c>
      <c r="M11525" s="229">
        <v>44806</v>
      </c>
      <c r="N11525" s="227" t="s">
        <v>19903</v>
      </c>
      <c r="O11525" s="243"/>
      <c r="P11525" s="227" t="s">
        <v>19905</v>
      </c>
      <c r="Q11525" s="243"/>
      <c r="S11525" s="354"/>
    </row>
    <row r="11526" spans="1:19" s="245" customFormat="1" ht="13.15" customHeight="1">
      <c r="A11526" s="245" t="str">
        <f t="shared" si="360"/>
        <v>1965246071770779506</v>
      </c>
      <c r="B11526" s="217" t="s">
        <v>19891</v>
      </c>
      <c r="C11526" s="227" t="s">
        <v>26156</v>
      </c>
      <c r="D11526" s="227" t="s">
        <v>3106</v>
      </c>
      <c r="E11526" s="227" t="s">
        <v>26164</v>
      </c>
      <c r="F11526" s="227" t="s">
        <v>3106</v>
      </c>
      <c r="G11526" s="227" t="s">
        <v>3106</v>
      </c>
      <c r="H11526" s="228" t="s">
        <v>19904</v>
      </c>
      <c r="I11526" s="228" t="s">
        <v>26158</v>
      </c>
      <c r="J11526" s="201" t="str">
        <f t="shared" si="361"/>
        <v>9999</v>
      </c>
      <c r="K11526" s="228" t="s">
        <v>23203</v>
      </c>
      <c r="L11526" s="228" t="s">
        <v>23204</v>
      </c>
      <c r="M11526" s="229">
        <v>44806</v>
      </c>
      <c r="N11526" s="227" t="s">
        <v>19903</v>
      </c>
      <c r="O11526" s="243"/>
      <c r="P11526" s="227" t="s">
        <v>19905</v>
      </c>
      <c r="Q11526" s="243"/>
      <c r="S11526" s="354"/>
    </row>
    <row r="11527" spans="1:19" s="245" customFormat="1" ht="13.15" customHeight="1">
      <c r="A11527" s="245" t="str">
        <f t="shared" si="360"/>
        <v>1965246081770779506</v>
      </c>
      <c r="B11527" s="217" t="s">
        <v>19891</v>
      </c>
      <c r="C11527" s="227" t="s">
        <v>26156</v>
      </c>
      <c r="D11527" s="227" t="s">
        <v>3106</v>
      </c>
      <c r="E11527" s="227" t="s">
        <v>26165</v>
      </c>
      <c r="F11527" s="227" t="s">
        <v>3106</v>
      </c>
      <c r="G11527" s="227" t="s">
        <v>3106</v>
      </c>
      <c r="H11527" s="228" t="s">
        <v>19904</v>
      </c>
      <c r="I11527" s="228" t="s">
        <v>26158</v>
      </c>
      <c r="J11527" s="201" t="str">
        <f t="shared" si="361"/>
        <v>9999</v>
      </c>
      <c r="K11527" s="228" t="s">
        <v>23203</v>
      </c>
      <c r="L11527" s="228" t="s">
        <v>23204</v>
      </c>
      <c r="M11527" s="229">
        <v>44806</v>
      </c>
      <c r="N11527" s="227" t="s">
        <v>19903</v>
      </c>
      <c r="O11527" s="243"/>
      <c r="P11527" s="227" t="s">
        <v>19905</v>
      </c>
      <c r="Q11527" s="243"/>
      <c r="S11527" s="354"/>
    </row>
    <row r="11528" spans="1:19" s="245" customFormat="1" ht="13.15" customHeight="1">
      <c r="A11528" s="245" t="str">
        <f t="shared" si="360"/>
        <v>1965246091770779506</v>
      </c>
      <c r="B11528" s="217" t="s">
        <v>19891</v>
      </c>
      <c r="C11528" s="227" t="s">
        <v>26156</v>
      </c>
      <c r="D11528" s="227" t="s">
        <v>3106</v>
      </c>
      <c r="E11528" s="227" t="s">
        <v>26166</v>
      </c>
      <c r="F11528" s="227" t="s">
        <v>3106</v>
      </c>
      <c r="G11528" s="227" t="s">
        <v>3106</v>
      </c>
      <c r="H11528" s="228" t="s">
        <v>19904</v>
      </c>
      <c r="I11528" s="228" t="s">
        <v>26158</v>
      </c>
      <c r="J11528" s="201" t="str">
        <f t="shared" si="361"/>
        <v>9999</v>
      </c>
      <c r="K11528" s="228" t="s">
        <v>23203</v>
      </c>
      <c r="L11528" s="228" t="s">
        <v>23204</v>
      </c>
      <c r="M11528" s="229">
        <v>44806</v>
      </c>
      <c r="N11528" s="227" t="s">
        <v>19903</v>
      </c>
      <c r="O11528" s="243"/>
      <c r="P11528" s="227" t="s">
        <v>19905</v>
      </c>
      <c r="Q11528" s="243"/>
      <c r="S11528" s="354"/>
    </row>
    <row r="11529" spans="1:19" s="245" customFormat="1" ht="13.15" customHeight="1">
      <c r="A11529" s="245" t="str">
        <f t="shared" si="360"/>
        <v>1965246101770779506</v>
      </c>
      <c r="B11529" s="217" t="s">
        <v>19891</v>
      </c>
      <c r="C11529" s="227" t="s">
        <v>26156</v>
      </c>
      <c r="D11529" s="227" t="s">
        <v>3106</v>
      </c>
      <c r="E11529" s="227" t="s">
        <v>26167</v>
      </c>
      <c r="F11529" s="227" t="s">
        <v>3106</v>
      </c>
      <c r="G11529" s="227" t="s">
        <v>3106</v>
      </c>
      <c r="H11529" s="228" t="s">
        <v>19904</v>
      </c>
      <c r="I11529" s="228" t="s">
        <v>26158</v>
      </c>
      <c r="J11529" s="201" t="str">
        <f t="shared" si="361"/>
        <v>9999</v>
      </c>
      <c r="K11529" s="228" t="s">
        <v>23203</v>
      </c>
      <c r="L11529" s="228" t="s">
        <v>23204</v>
      </c>
      <c r="M11529" s="229">
        <v>44806</v>
      </c>
      <c r="N11529" s="227" t="s">
        <v>19903</v>
      </c>
      <c r="O11529" s="243"/>
      <c r="P11529" s="227" t="s">
        <v>19905</v>
      </c>
      <c r="Q11529" s="243"/>
      <c r="S11529" s="354"/>
    </row>
    <row r="11530" spans="1:19" s="245" customFormat="1" ht="13.15" customHeight="1">
      <c r="A11530" s="245" t="str">
        <f t="shared" si="360"/>
        <v>1965246111770779506</v>
      </c>
      <c r="B11530" s="217" t="s">
        <v>19891</v>
      </c>
      <c r="C11530" s="227" t="s">
        <v>26156</v>
      </c>
      <c r="D11530" s="227" t="s">
        <v>3106</v>
      </c>
      <c r="E11530" s="227" t="s">
        <v>26168</v>
      </c>
      <c r="F11530" s="227" t="s">
        <v>3106</v>
      </c>
      <c r="G11530" s="227" t="s">
        <v>3106</v>
      </c>
      <c r="H11530" s="228" t="s">
        <v>19904</v>
      </c>
      <c r="I11530" s="228" t="s">
        <v>26158</v>
      </c>
      <c r="J11530" s="201" t="str">
        <f t="shared" si="361"/>
        <v>9999</v>
      </c>
      <c r="K11530" s="228" t="s">
        <v>23203</v>
      </c>
      <c r="L11530" s="228" t="s">
        <v>23204</v>
      </c>
      <c r="M11530" s="229">
        <v>44806</v>
      </c>
      <c r="N11530" s="227" t="s">
        <v>19903</v>
      </c>
      <c r="O11530" s="243"/>
      <c r="P11530" s="227" t="s">
        <v>19905</v>
      </c>
      <c r="Q11530" s="243"/>
      <c r="S11530" s="354"/>
    </row>
    <row r="11531" spans="1:19" s="245" customFormat="1" ht="13.15" customHeight="1">
      <c r="A11531" s="245" t="str">
        <f t="shared" si="360"/>
        <v>1965246121770779506</v>
      </c>
      <c r="B11531" s="217" t="s">
        <v>19891</v>
      </c>
      <c r="C11531" s="227" t="s">
        <v>26156</v>
      </c>
      <c r="D11531" s="227" t="s">
        <v>3106</v>
      </c>
      <c r="E11531" s="227" t="s">
        <v>26169</v>
      </c>
      <c r="F11531" s="227" t="s">
        <v>3106</v>
      </c>
      <c r="G11531" s="227" t="s">
        <v>3106</v>
      </c>
      <c r="H11531" s="228" t="s">
        <v>19904</v>
      </c>
      <c r="I11531" s="228" t="s">
        <v>26158</v>
      </c>
      <c r="J11531" s="201" t="str">
        <f t="shared" si="361"/>
        <v>9999</v>
      </c>
      <c r="K11531" s="228" t="s">
        <v>23203</v>
      </c>
      <c r="L11531" s="228" t="s">
        <v>23204</v>
      </c>
      <c r="M11531" s="229">
        <v>44806</v>
      </c>
      <c r="N11531" s="227" t="s">
        <v>19903</v>
      </c>
      <c r="O11531" s="243"/>
      <c r="P11531" s="227" t="s">
        <v>19905</v>
      </c>
      <c r="Q11531" s="243"/>
      <c r="S11531" s="354"/>
    </row>
    <row r="11532" spans="1:19" s="245" customFormat="1" ht="13.15" customHeight="1">
      <c r="A11532" s="245" t="str">
        <f t="shared" si="360"/>
        <v>1965246131770779506</v>
      </c>
      <c r="B11532" s="217" t="s">
        <v>19891</v>
      </c>
      <c r="C11532" s="227" t="s">
        <v>26156</v>
      </c>
      <c r="D11532" s="227" t="s">
        <v>3106</v>
      </c>
      <c r="E11532" s="227" t="s">
        <v>26170</v>
      </c>
      <c r="F11532" s="227" t="s">
        <v>3106</v>
      </c>
      <c r="G11532" s="227" t="s">
        <v>3106</v>
      </c>
      <c r="H11532" s="228" t="s">
        <v>19904</v>
      </c>
      <c r="I11532" s="228" t="s">
        <v>26158</v>
      </c>
      <c r="J11532" s="201" t="str">
        <f t="shared" si="361"/>
        <v>9999</v>
      </c>
      <c r="K11532" s="228" t="s">
        <v>23203</v>
      </c>
      <c r="L11532" s="228" t="s">
        <v>23204</v>
      </c>
      <c r="M11532" s="229">
        <v>44806</v>
      </c>
      <c r="N11532" s="227" t="s">
        <v>19903</v>
      </c>
      <c r="O11532" s="243"/>
      <c r="P11532" s="227" t="s">
        <v>19905</v>
      </c>
      <c r="Q11532" s="243"/>
      <c r="S11532" s="354"/>
    </row>
    <row r="11533" spans="1:19" s="245" customFormat="1" ht="13.15" customHeight="1">
      <c r="A11533" s="245" t="str">
        <f t="shared" si="360"/>
        <v>1965246141770779506</v>
      </c>
      <c r="B11533" s="217" t="s">
        <v>19891</v>
      </c>
      <c r="C11533" s="227" t="s">
        <v>26156</v>
      </c>
      <c r="D11533" s="227" t="s">
        <v>3106</v>
      </c>
      <c r="E11533" s="227" t="s">
        <v>26171</v>
      </c>
      <c r="F11533" s="227" t="s">
        <v>3106</v>
      </c>
      <c r="G11533" s="227" t="s">
        <v>3106</v>
      </c>
      <c r="H11533" s="228" t="s">
        <v>19904</v>
      </c>
      <c r="I11533" s="228" t="s">
        <v>26158</v>
      </c>
      <c r="J11533" s="201" t="str">
        <f t="shared" si="361"/>
        <v>9999</v>
      </c>
      <c r="K11533" s="228" t="s">
        <v>23203</v>
      </c>
      <c r="L11533" s="228" t="s">
        <v>23204</v>
      </c>
      <c r="M11533" s="229">
        <v>44806</v>
      </c>
      <c r="N11533" s="227" t="s">
        <v>19903</v>
      </c>
      <c r="O11533" s="243"/>
      <c r="P11533" s="227" t="s">
        <v>19905</v>
      </c>
      <c r="Q11533" s="243"/>
      <c r="S11533" s="354"/>
    </row>
    <row r="11534" spans="1:19" s="245" customFormat="1" ht="13.15" customHeight="1">
      <c r="A11534" s="245" t="str">
        <f t="shared" si="360"/>
        <v>1965246151770779506</v>
      </c>
      <c r="B11534" s="217" t="s">
        <v>19891</v>
      </c>
      <c r="C11534" s="227" t="s">
        <v>26156</v>
      </c>
      <c r="D11534" s="227" t="s">
        <v>3106</v>
      </c>
      <c r="E11534" s="227" t="s">
        <v>26172</v>
      </c>
      <c r="F11534" s="227" t="s">
        <v>3106</v>
      </c>
      <c r="G11534" s="227" t="s">
        <v>3106</v>
      </c>
      <c r="H11534" s="228" t="s">
        <v>19904</v>
      </c>
      <c r="I11534" s="228" t="s">
        <v>26158</v>
      </c>
      <c r="J11534" s="201" t="str">
        <f t="shared" si="361"/>
        <v>9999</v>
      </c>
      <c r="K11534" s="228" t="s">
        <v>23203</v>
      </c>
      <c r="L11534" s="228" t="s">
        <v>23204</v>
      </c>
      <c r="M11534" s="229">
        <v>44806</v>
      </c>
      <c r="N11534" s="227" t="s">
        <v>19903</v>
      </c>
      <c r="O11534" s="243"/>
      <c r="P11534" s="227" t="s">
        <v>19905</v>
      </c>
      <c r="Q11534" s="243"/>
      <c r="S11534" s="354"/>
    </row>
    <row r="11535" spans="1:19" s="245" customFormat="1" ht="13.15" customHeight="1">
      <c r="A11535" s="245" t="str">
        <f t="shared" si="360"/>
        <v>1965246161770779506</v>
      </c>
      <c r="B11535" s="217" t="s">
        <v>19891</v>
      </c>
      <c r="C11535" s="227" t="s">
        <v>26156</v>
      </c>
      <c r="D11535" s="227" t="s">
        <v>3106</v>
      </c>
      <c r="E11535" s="227" t="s">
        <v>26173</v>
      </c>
      <c r="F11535" s="227" t="s">
        <v>3106</v>
      </c>
      <c r="G11535" s="227" t="s">
        <v>3106</v>
      </c>
      <c r="H11535" s="228" t="s">
        <v>19904</v>
      </c>
      <c r="I11535" s="228" t="s">
        <v>26158</v>
      </c>
      <c r="J11535" s="201" t="str">
        <f t="shared" si="361"/>
        <v>9999</v>
      </c>
      <c r="K11535" s="228" t="s">
        <v>23203</v>
      </c>
      <c r="L11535" s="228" t="s">
        <v>23204</v>
      </c>
      <c r="M11535" s="229">
        <v>44806</v>
      </c>
      <c r="N11535" s="227" t="s">
        <v>19903</v>
      </c>
      <c r="O11535" s="243"/>
      <c r="P11535" s="227" t="s">
        <v>19905</v>
      </c>
      <c r="Q11535" s="243"/>
      <c r="S11535" s="354"/>
    </row>
    <row r="11536" spans="1:19" s="245" customFormat="1" ht="13.15" customHeight="1">
      <c r="A11536" s="245" t="str">
        <f t="shared" si="360"/>
        <v>1965246171770779506</v>
      </c>
      <c r="B11536" s="217" t="s">
        <v>19891</v>
      </c>
      <c r="C11536" s="227" t="s">
        <v>26156</v>
      </c>
      <c r="D11536" s="227" t="s">
        <v>3106</v>
      </c>
      <c r="E11536" s="227" t="s">
        <v>26174</v>
      </c>
      <c r="F11536" s="227" t="s">
        <v>3106</v>
      </c>
      <c r="G11536" s="227" t="s">
        <v>3106</v>
      </c>
      <c r="H11536" s="228" t="s">
        <v>19904</v>
      </c>
      <c r="I11536" s="228" t="s">
        <v>26158</v>
      </c>
      <c r="J11536" s="201" t="str">
        <f t="shared" si="361"/>
        <v>9999</v>
      </c>
      <c r="K11536" s="228" t="s">
        <v>23203</v>
      </c>
      <c r="L11536" s="228" t="s">
        <v>23204</v>
      </c>
      <c r="M11536" s="229">
        <v>44806</v>
      </c>
      <c r="N11536" s="227" t="s">
        <v>19903</v>
      </c>
      <c r="O11536" s="243"/>
      <c r="P11536" s="227" t="s">
        <v>19905</v>
      </c>
      <c r="Q11536" s="243"/>
      <c r="S11536" s="354"/>
    </row>
    <row r="11537" spans="1:19" s="245" customFormat="1" ht="13.15" customHeight="1">
      <c r="A11537" s="245" t="str">
        <f t="shared" si="360"/>
        <v>4248353011780125005</v>
      </c>
      <c r="B11537" s="217" t="s">
        <v>19891</v>
      </c>
      <c r="C11537" s="227" t="s">
        <v>26175</v>
      </c>
      <c r="D11537" s="227" t="s">
        <v>3106</v>
      </c>
      <c r="E11537" s="227" t="s">
        <v>26176</v>
      </c>
      <c r="F11537" s="227" t="s">
        <v>3106</v>
      </c>
      <c r="G11537" s="227" t="s">
        <v>3106</v>
      </c>
      <c r="H11537" s="228" t="s">
        <v>18778</v>
      </c>
      <c r="I11537" s="228" t="s">
        <v>26177</v>
      </c>
      <c r="J11537" s="201" t="str">
        <f t="shared" si="361"/>
        <v>9999</v>
      </c>
      <c r="K11537" s="228" t="s">
        <v>23203</v>
      </c>
      <c r="L11537" s="228" t="s">
        <v>23204</v>
      </c>
      <c r="M11537" s="229">
        <v>44806</v>
      </c>
      <c r="N11537" s="227" t="s">
        <v>18777</v>
      </c>
      <c r="O11537" s="243"/>
      <c r="P11537" s="227" t="s">
        <v>19920</v>
      </c>
      <c r="Q11537" s="243"/>
      <c r="S11537" s="354"/>
    </row>
    <row r="11538" spans="1:19" s="245" customFormat="1" ht="13.15" customHeight="1">
      <c r="A11538" s="245" t="str">
        <f t="shared" si="360"/>
        <v>4136103011780167866</v>
      </c>
      <c r="B11538" s="217" t="s">
        <v>19891</v>
      </c>
      <c r="C11538" s="227" t="s">
        <v>26178</v>
      </c>
      <c r="D11538" s="227" t="s">
        <v>3106</v>
      </c>
      <c r="E11538" s="227" t="s">
        <v>26179</v>
      </c>
      <c r="F11538" s="227" t="s">
        <v>3106</v>
      </c>
      <c r="G11538" s="227" t="s">
        <v>3106</v>
      </c>
      <c r="H11538" s="228" t="s">
        <v>19994</v>
      </c>
      <c r="I11538" s="228" t="s">
        <v>26180</v>
      </c>
      <c r="J11538" s="201" t="str">
        <f t="shared" si="361"/>
        <v>9999</v>
      </c>
      <c r="K11538" s="228" t="s">
        <v>23203</v>
      </c>
      <c r="L11538" s="228" t="s">
        <v>23204</v>
      </c>
      <c r="M11538" s="229">
        <v>44806</v>
      </c>
      <c r="N11538" s="227" t="s">
        <v>19993</v>
      </c>
      <c r="O11538" s="243"/>
      <c r="P11538" s="227" t="s">
        <v>19780</v>
      </c>
      <c r="Q11538" s="243"/>
      <c r="S11538" s="354"/>
    </row>
    <row r="11539" spans="1:19" s="245" customFormat="1" ht="13.15" customHeight="1">
      <c r="A11539" s="245" t="str">
        <f t="shared" si="360"/>
        <v>4265068011780183145</v>
      </c>
      <c r="B11539" s="217" t="s">
        <v>19891</v>
      </c>
      <c r="C11539" s="227" t="s">
        <v>26181</v>
      </c>
      <c r="D11539" s="227" t="s">
        <v>3106</v>
      </c>
      <c r="E11539" s="227" t="s">
        <v>26182</v>
      </c>
      <c r="F11539" s="227" t="s">
        <v>3106</v>
      </c>
      <c r="G11539" s="227" t="s">
        <v>3106</v>
      </c>
      <c r="H11539" s="228" t="s">
        <v>19779</v>
      </c>
      <c r="I11539" s="228" t="s">
        <v>26183</v>
      </c>
      <c r="J11539" s="201" t="str">
        <f t="shared" si="361"/>
        <v>9999</v>
      </c>
      <c r="K11539" s="228" t="s">
        <v>23203</v>
      </c>
      <c r="L11539" s="228" t="s">
        <v>23204</v>
      </c>
      <c r="M11539" s="229">
        <v>44806</v>
      </c>
      <c r="N11539" s="227" t="s">
        <v>19778</v>
      </c>
      <c r="O11539" s="243"/>
      <c r="P11539" s="227" t="s">
        <v>19780</v>
      </c>
      <c r="Q11539" s="243"/>
      <c r="S11539" s="354"/>
    </row>
    <row r="11540" spans="1:19" s="245" customFormat="1" ht="13.15" customHeight="1">
      <c r="A11540" s="245" t="str">
        <f t="shared" si="360"/>
        <v>4265068021780183145</v>
      </c>
      <c r="B11540" s="217" t="s">
        <v>19891</v>
      </c>
      <c r="C11540" s="227" t="s">
        <v>26181</v>
      </c>
      <c r="D11540" s="227" t="s">
        <v>3106</v>
      </c>
      <c r="E11540" s="227" t="s">
        <v>26184</v>
      </c>
      <c r="F11540" s="227" t="s">
        <v>3106</v>
      </c>
      <c r="G11540" s="227" t="s">
        <v>3106</v>
      </c>
      <c r="H11540" s="228" t="s">
        <v>18778</v>
      </c>
      <c r="I11540" s="228" t="s">
        <v>26183</v>
      </c>
      <c r="J11540" s="201" t="str">
        <f t="shared" si="361"/>
        <v>9999</v>
      </c>
      <c r="K11540" s="228" t="s">
        <v>23203</v>
      </c>
      <c r="L11540" s="228" t="s">
        <v>23204</v>
      </c>
      <c r="M11540" s="229">
        <v>44806</v>
      </c>
      <c r="N11540" s="227" t="s">
        <v>18777</v>
      </c>
      <c r="O11540" s="243"/>
      <c r="P11540" s="227" t="s">
        <v>19920</v>
      </c>
      <c r="Q11540" s="243"/>
      <c r="S11540" s="354"/>
    </row>
    <row r="11541" spans="1:19" s="245" customFormat="1" ht="13.15" customHeight="1">
      <c r="A11541" s="245" t="str">
        <f t="shared" si="360"/>
        <v>1264814011780604793</v>
      </c>
      <c r="B11541" s="217" t="s">
        <v>19891</v>
      </c>
      <c r="C11541" s="227" t="s">
        <v>26185</v>
      </c>
      <c r="D11541" s="227" t="s">
        <v>3106</v>
      </c>
      <c r="E11541" s="227" t="s">
        <v>26186</v>
      </c>
      <c r="F11541" s="227" t="s">
        <v>3106</v>
      </c>
      <c r="G11541" s="227" t="s">
        <v>3106</v>
      </c>
      <c r="H11541" s="228" t="s">
        <v>19904</v>
      </c>
      <c r="I11541" s="228" t="s">
        <v>26187</v>
      </c>
      <c r="J11541" s="201" t="str">
        <f t="shared" si="361"/>
        <v>9999</v>
      </c>
      <c r="K11541" s="228" t="s">
        <v>23203</v>
      </c>
      <c r="L11541" s="228" t="s">
        <v>23204</v>
      </c>
      <c r="M11541" s="229">
        <v>44806</v>
      </c>
      <c r="N11541" s="227" t="s">
        <v>19903</v>
      </c>
      <c r="O11541" s="243"/>
      <c r="P11541" s="227" t="s">
        <v>19975</v>
      </c>
      <c r="Q11541" s="243"/>
      <c r="S11541" s="354"/>
    </row>
    <row r="11542" spans="1:19" s="245" customFormat="1" ht="13.15" customHeight="1">
      <c r="A11542" s="245" t="str">
        <f t="shared" si="360"/>
        <v>1264814021780604793</v>
      </c>
      <c r="B11542" s="217" t="s">
        <v>19891</v>
      </c>
      <c r="C11542" s="227" t="s">
        <v>26185</v>
      </c>
      <c r="D11542" s="227" t="s">
        <v>3106</v>
      </c>
      <c r="E11542" s="227" t="s">
        <v>26188</v>
      </c>
      <c r="F11542" s="227" t="s">
        <v>3106</v>
      </c>
      <c r="G11542" s="227" t="s">
        <v>3106</v>
      </c>
      <c r="H11542" s="228" t="s">
        <v>19904</v>
      </c>
      <c r="I11542" s="228" t="s">
        <v>26187</v>
      </c>
      <c r="J11542" s="201" t="str">
        <f t="shared" si="361"/>
        <v>9999</v>
      </c>
      <c r="K11542" s="228" t="s">
        <v>23203</v>
      </c>
      <c r="L11542" s="228" t="s">
        <v>23204</v>
      </c>
      <c r="M11542" s="229">
        <v>44806</v>
      </c>
      <c r="N11542" s="227" t="s">
        <v>19903</v>
      </c>
      <c r="O11542" s="243"/>
      <c r="P11542" s="227" t="s">
        <v>19975</v>
      </c>
      <c r="Q11542" s="243"/>
      <c r="S11542" s="354"/>
    </row>
    <row r="11543" spans="1:19" s="245" customFormat="1" ht="13.15" customHeight="1">
      <c r="A11543" s="245" t="str">
        <f t="shared" ref="A11543:A11606" si="362">E11543&amp;C11543</f>
        <v>1264814061780604793</v>
      </c>
      <c r="B11543" s="217" t="s">
        <v>19891</v>
      </c>
      <c r="C11543" s="227" t="s">
        <v>26185</v>
      </c>
      <c r="D11543" s="227" t="s">
        <v>3106</v>
      </c>
      <c r="E11543" s="227" t="s">
        <v>26189</v>
      </c>
      <c r="F11543" s="227" t="s">
        <v>3106</v>
      </c>
      <c r="G11543" s="227" t="s">
        <v>3106</v>
      </c>
      <c r="H11543" s="228" t="s">
        <v>19904</v>
      </c>
      <c r="I11543" s="228" t="s">
        <v>26187</v>
      </c>
      <c r="J11543" s="201" t="str">
        <f t="shared" si="361"/>
        <v>9999</v>
      </c>
      <c r="K11543" s="228" t="s">
        <v>23203</v>
      </c>
      <c r="L11543" s="228" t="s">
        <v>23204</v>
      </c>
      <c r="M11543" s="229">
        <v>44806</v>
      </c>
      <c r="N11543" s="227" t="s">
        <v>19903</v>
      </c>
      <c r="O11543" s="243"/>
      <c r="P11543" s="227" t="s">
        <v>23760</v>
      </c>
      <c r="Q11543" s="243"/>
      <c r="S11543" s="354"/>
    </row>
    <row r="11544" spans="1:19" s="245" customFormat="1" ht="13.15" customHeight="1">
      <c r="A11544" s="245" t="str">
        <f t="shared" si="362"/>
        <v>1264814071780604793</v>
      </c>
      <c r="B11544" s="217" t="s">
        <v>19891</v>
      </c>
      <c r="C11544" s="227" t="s">
        <v>26185</v>
      </c>
      <c r="D11544" s="227" t="s">
        <v>3106</v>
      </c>
      <c r="E11544" s="227" t="s">
        <v>26190</v>
      </c>
      <c r="F11544" s="227" t="s">
        <v>3106</v>
      </c>
      <c r="G11544" s="227" t="s">
        <v>3106</v>
      </c>
      <c r="H11544" s="228" t="s">
        <v>19904</v>
      </c>
      <c r="I11544" s="228" t="s">
        <v>26187</v>
      </c>
      <c r="J11544" s="201" t="str">
        <f t="shared" si="361"/>
        <v>9999</v>
      </c>
      <c r="K11544" s="228" t="s">
        <v>23203</v>
      </c>
      <c r="L11544" s="228" t="s">
        <v>23204</v>
      </c>
      <c r="M11544" s="229">
        <v>44806</v>
      </c>
      <c r="N11544" s="227" t="s">
        <v>19903</v>
      </c>
      <c r="O11544" s="243"/>
      <c r="P11544" s="227" t="s">
        <v>23760</v>
      </c>
      <c r="Q11544" s="243"/>
      <c r="S11544" s="354"/>
    </row>
    <row r="11545" spans="1:19" s="245" customFormat="1" ht="13.15" customHeight="1">
      <c r="A11545" s="245" t="str">
        <f t="shared" si="362"/>
        <v>1264814081780604793</v>
      </c>
      <c r="B11545" s="217" t="s">
        <v>19891</v>
      </c>
      <c r="C11545" s="227" t="s">
        <v>26185</v>
      </c>
      <c r="D11545" s="227" t="s">
        <v>3106</v>
      </c>
      <c r="E11545" s="227" t="s">
        <v>26191</v>
      </c>
      <c r="F11545" s="227" t="s">
        <v>3106</v>
      </c>
      <c r="G11545" s="227" t="s">
        <v>3106</v>
      </c>
      <c r="H11545" s="228" t="s">
        <v>19904</v>
      </c>
      <c r="I11545" s="228" t="s">
        <v>26187</v>
      </c>
      <c r="J11545" s="201" t="str">
        <f t="shared" si="361"/>
        <v>9999</v>
      </c>
      <c r="K11545" s="228" t="s">
        <v>23203</v>
      </c>
      <c r="L11545" s="228" t="s">
        <v>23204</v>
      </c>
      <c r="M11545" s="229">
        <v>44806</v>
      </c>
      <c r="N11545" s="227" t="s">
        <v>19903</v>
      </c>
      <c r="O11545" s="243"/>
      <c r="P11545" s="227" t="s">
        <v>23760</v>
      </c>
      <c r="Q11545" s="243"/>
      <c r="S11545" s="354"/>
    </row>
    <row r="11546" spans="1:19" s="245" customFormat="1" ht="13.15" customHeight="1">
      <c r="A11546" s="245" t="str">
        <f t="shared" si="362"/>
        <v>1180150011780656843</v>
      </c>
      <c r="B11546" s="217" t="s">
        <v>19891</v>
      </c>
      <c r="C11546" s="227" t="s">
        <v>26192</v>
      </c>
      <c r="D11546" s="227" t="s">
        <v>3106</v>
      </c>
      <c r="E11546" s="227" t="s">
        <v>26193</v>
      </c>
      <c r="F11546" s="227" t="s">
        <v>3106</v>
      </c>
      <c r="G11546" s="227" t="s">
        <v>3106</v>
      </c>
      <c r="H11546" s="228" t="s">
        <v>19904</v>
      </c>
      <c r="I11546" s="228" t="s">
        <v>26194</v>
      </c>
      <c r="J11546" s="201" t="str">
        <f t="shared" si="361"/>
        <v>9999</v>
      </c>
      <c r="K11546" s="228" t="s">
        <v>23203</v>
      </c>
      <c r="L11546" s="228" t="s">
        <v>23204</v>
      </c>
      <c r="M11546" s="229">
        <v>44806</v>
      </c>
      <c r="N11546" s="227" t="s">
        <v>19903</v>
      </c>
      <c r="O11546" s="243"/>
      <c r="P11546" s="227" t="s">
        <v>23651</v>
      </c>
      <c r="Q11546" s="243"/>
      <c r="S11546" s="354"/>
    </row>
    <row r="11547" spans="1:19" s="245" customFormat="1" ht="13.15" customHeight="1">
      <c r="A11547" s="245" t="str">
        <f t="shared" si="362"/>
        <v>1180150021780656843</v>
      </c>
      <c r="B11547" s="217" t="s">
        <v>19891</v>
      </c>
      <c r="C11547" s="227" t="s">
        <v>26192</v>
      </c>
      <c r="D11547" s="227" t="s">
        <v>3106</v>
      </c>
      <c r="E11547" s="227" t="s">
        <v>26195</v>
      </c>
      <c r="F11547" s="227" t="s">
        <v>3106</v>
      </c>
      <c r="G11547" s="227" t="s">
        <v>3106</v>
      </c>
      <c r="H11547" s="228" t="s">
        <v>19904</v>
      </c>
      <c r="I11547" s="228" t="s">
        <v>26194</v>
      </c>
      <c r="J11547" s="201" t="str">
        <f t="shared" si="361"/>
        <v>9999</v>
      </c>
      <c r="K11547" s="228" t="s">
        <v>23203</v>
      </c>
      <c r="L11547" s="228" t="s">
        <v>23204</v>
      </c>
      <c r="M11547" s="229">
        <v>44806</v>
      </c>
      <c r="N11547" s="227" t="s">
        <v>19903</v>
      </c>
      <c r="O11547" s="243"/>
      <c r="P11547" s="227" t="s">
        <v>23651</v>
      </c>
      <c r="Q11547" s="243"/>
      <c r="S11547" s="354"/>
    </row>
    <row r="11548" spans="1:19" s="245" customFormat="1" ht="13.15" customHeight="1">
      <c r="A11548" s="245" t="str">
        <f t="shared" si="362"/>
        <v>1180150041780656843</v>
      </c>
      <c r="B11548" s="217" t="s">
        <v>19891</v>
      </c>
      <c r="C11548" s="227" t="s">
        <v>26192</v>
      </c>
      <c r="D11548" s="227" t="s">
        <v>3106</v>
      </c>
      <c r="E11548" s="227" t="s">
        <v>26196</v>
      </c>
      <c r="F11548" s="227" t="s">
        <v>3106</v>
      </c>
      <c r="G11548" s="227" t="s">
        <v>3106</v>
      </c>
      <c r="H11548" s="228" t="s">
        <v>19904</v>
      </c>
      <c r="I11548" s="228" t="s">
        <v>26194</v>
      </c>
      <c r="J11548" s="201" t="str">
        <f t="shared" si="361"/>
        <v>9999</v>
      </c>
      <c r="K11548" s="228" t="s">
        <v>23203</v>
      </c>
      <c r="L11548" s="228" t="s">
        <v>23204</v>
      </c>
      <c r="M11548" s="229">
        <v>44806</v>
      </c>
      <c r="N11548" s="227" t="s">
        <v>19903</v>
      </c>
      <c r="O11548" s="243"/>
      <c r="P11548" s="227" t="s">
        <v>23651</v>
      </c>
      <c r="Q11548" s="243"/>
      <c r="S11548" s="354"/>
    </row>
    <row r="11549" spans="1:19" s="245" customFormat="1" ht="13.15" customHeight="1">
      <c r="A11549" s="245" t="str">
        <f t="shared" si="362"/>
        <v>1180150051780656843</v>
      </c>
      <c r="B11549" s="217" t="s">
        <v>19891</v>
      </c>
      <c r="C11549" s="227" t="s">
        <v>26192</v>
      </c>
      <c r="D11549" s="227" t="s">
        <v>3106</v>
      </c>
      <c r="E11549" s="227" t="s">
        <v>26197</v>
      </c>
      <c r="F11549" s="227" t="s">
        <v>3106</v>
      </c>
      <c r="G11549" s="227" t="s">
        <v>3106</v>
      </c>
      <c r="H11549" s="228" t="s">
        <v>19904</v>
      </c>
      <c r="I11549" s="228" t="s">
        <v>26194</v>
      </c>
      <c r="J11549" s="201" t="str">
        <f t="shared" si="361"/>
        <v>9999</v>
      </c>
      <c r="K11549" s="228" t="s">
        <v>23203</v>
      </c>
      <c r="L11549" s="228" t="s">
        <v>23204</v>
      </c>
      <c r="M11549" s="229">
        <v>44806</v>
      </c>
      <c r="N11549" s="227" t="s">
        <v>19903</v>
      </c>
      <c r="O11549" s="243"/>
      <c r="P11549" s="227" t="s">
        <v>23651</v>
      </c>
      <c r="Q11549" s="243"/>
      <c r="S11549" s="354"/>
    </row>
    <row r="11550" spans="1:19" s="245" customFormat="1" ht="13.15" customHeight="1">
      <c r="A11550" s="245" t="str">
        <f t="shared" si="362"/>
        <v>0801953011780726893</v>
      </c>
      <c r="B11550" s="217" t="s">
        <v>19891</v>
      </c>
      <c r="C11550" s="227" t="s">
        <v>26198</v>
      </c>
      <c r="D11550" s="227" t="s">
        <v>3106</v>
      </c>
      <c r="E11550" s="227" t="s">
        <v>26199</v>
      </c>
      <c r="F11550" s="227" t="s">
        <v>3106</v>
      </c>
      <c r="G11550" s="227" t="s">
        <v>3106</v>
      </c>
      <c r="H11550" s="228" t="s">
        <v>19931</v>
      </c>
      <c r="I11550" s="228" t="s">
        <v>26200</v>
      </c>
      <c r="J11550" s="201" t="str">
        <f t="shared" si="361"/>
        <v>9999</v>
      </c>
      <c r="K11550" s="228" t="s">
        <v>23203</v>
      </c>
      <c r="L11550" s="228" t="s">
        <v>23204</v>
      </c>
      <c r="M11550" s="229">
        <v>44806</v>
      </c>
      <c r="N11550" s="227" t="s">
        <v>19930</v>
      </c>
      <c r="O11550" s="243"/>
      <c r="P11550" s="227" t="s">
        <v>19932</v>
      </c>
      <c r="Q11550" s="243"/>
      <c r="S11550" s="354"/>
    </row>
    <row r="11551" spans="1:19" s="245" customFormat="1" ht="13.15" customHeight="1">
      <c r="A11551" s="245" t="str">
        <f t="shared" si="362"/>
        <v>0801953021780726893</v>
      </c>
      <c r="B11551" s="217" t="s">
        <v>19891</v>
      </c>
      <c r="C11551" s="227" t="s">
        <v>26198</v>
      </c>
      <c r="D11551" s="227" t="s">
        <v>3106</v>
      </c>
      <c r="E11551" s="227" t="s">
        <v>26201</v>
      </c>
      <c r="F11551" s="227" t="s">
        <v>3106</v>
      </c>
      <c r="G11551" s="227" t="s">
        <v>3106</v>
      </c>
      <c r="H11551" s="228" t="s">
        <v>19931</v>
      </c>
      <c r="I11551" s="228" t="s">
        <v>26202</v>
      </c>
      <c r="J11551" s="201" t="str">
        <f t="shared" si="361"/>
        <v>9999</v>
      </c>
      <c r="K11551" s="228" t="s">
        <v>23203</v>
      </c>
      <c r="L11551" s="228" t="s">
        <v>23204</v>
      </c>
      <c r="M11551" s="229">
        <v>44806</v>
      </c>
      <c r="N11551" s="227" t="s">
        <v>19930</v>
      </c>
      <c r="O11551" s="243"/>
      <c r="P11551" s="227" t="s">
        <v>19932</v>
      </c>
      <c r="Q11551" s="243"/>
      <c r="S11551" s="354"/>
    </row>
    <row r="11552" spans="1:19" s="245" customFormat="1" ht="13.15" customHeight="1">
      <c r="A11552" s="245" t="str">
        <f t="shared" si="362"/>
        <v>1303497011790784692</v>
      </c>
      <c r="B11552" s="217" t="s">
        <v>19891</v>
      </c>
      <c r="C11552" s="227" t="s">
        <v>26203</v>
      </c>
      <c r="D11552" s="227" t="s">
        <v>3106</v>
      </c>
      <c r="E11552" s="227" t="s">
        <v>26204</v>
      </c>
      <c r="F11552" s="227" t="s">
        <v>3106</v>
      </c>
      <c r="G11552" s="227" t="s">
        <v>3106</v>
      </c>
      <c r="H11552" s="228" t="s">
        <v>19904</v>
      </c>
      <c r="I11552" s="228" t="s">
        <v>26205</v>
      </c>
      <c r="J11552" s="201" t="str">
        <f t="shared" si="361"/>
        <v>9999</v>
      </c>
      <c r="K11552" s="228" t="s">
        <v>23203</v>
      </c>
      <c r="L11552" s="228" t="s">
        <v>23204</v>
      </c>
      <c r="M11552" s="229">
        <v>44806</v>
      </c>
      <c r="N11552" s="227" t="s">
        <v>19903</v>
      </c>
      <c r="O11552" s="243"/>
      <c r="P11552" s="227" t="s">
        <v>23760</v>
      </c>
      <c r="Q11552" s="243"/>
      <c r="S11552" s="354"/>
    </row>
    <row r="11553" spans="1:19" s="245" customFormat="1" ht="13.15" customHeight="1">
      <c r="A11553" s="245" t="str">
        <f t="shared" si="362"/>
        <v>1303497071790784692</v>
      </c>
      <c r="B11553" s="217" t="s">
        <v>19891</v>
      </c>
      <c r="C11553" s="227" t="s">
        <v>26203</v>
      </c>
      <c r="D11553" s="227" t="s">
        <v>3106</v>
      </c>
      <c r="E11553" s="227" t="s">
        <v>26206</v>
      </c>
      <c r="F11553" s="227" t="s">
        <v>3106</v>
      </c>
      <c r="G11553" s="227" t="s">
        <v>3106</v>
      </c>
      <c r="H11553" s="228" t="s">
        <v>19904</v>
      </c>
      <c r="I11553" s="228" t="s">
        <v>26205</v>
      </c>
      <c r="J11553" s="201" t="str">
        <f t="shared" si="361"/>
        <v>9999</v>
      </c>
      <c r="K11553" s="228" t="s">
        <v>23203</v>
      </c>
      <c r="L11553" s="228" t="s">
        <v>23204</v>
      </c>
      <c r="M11553" s="229">
        <v>44806</v>
      </c>
      <c r="N11553" s="227" t="s">
        <v>19903</v>
      </c>
      <c r="O11553" s="243"/>
      <c r="P11553" s="227" t="s">
        <v>23760</v>
      </c>
      <c r="Q11553" s="243"/>
      <c r="S11553" s="354"/>
    </row>
    <row r="11554" spans="1:19" s="245" customFormat="1" ht="13.15" customHeight="1">
      <c r="A11554" s="245" t="str">
        <f t="shared" si="362"/>
        <v>2169872011801037973</v>
      </c>
      <c r="B11554" s="217" t="s">
        <v>19891</v>
      </c>
      <c r="C11554" s="227" t="s">
        <v>26207</v>
      </c>
      <c r="D11554" s="227" t="s">
        <v>3106</v>
      </c>
      <c r="E11554" s="227" t="s">
        <v>26208</v>
      </c>
      <c r="F11554" s="227" t="s">
        <v>3106</v>
      </c>
      <c r="G11554" s="227" t="s">
        <v>3106</v>
      </c>
      <c r="H11554" s="228" t="s">
        <v>19904</v>
      </c>
      <c r="I11554" s="228" t="s">
        <v>26209</v>
      </c>
      <c r="J11554" s="201" t="str">
        <f t="shared" si="361"/>
        <v>9999</v>
      </c>
      <c r="K11554" s="228" t="s">
        <v>23203</v>
      </c>
      <c r="L11554" s="228" t="s">
        <v>23204</v>
      </c>
      <c r="M11554" s="229">
        <v>44806</v>
      </c>
      <c r="N11554" s="227" t="s">
        <v>19903</v>
      </c>
      <c r="O11554" s="243"/>
      <c r="P11554" s="227" t="s">
        <v>20061</v>
      </c>
      <c r="Q11554" s="243"/>
      <c r="S11554" s="354"/>
    </row>
    <row r="11555" spans="1:19" s="245" customFormat="1" ht="13.15" customHeight="1">
      <c r="A11555" s="245" t="str">
        <f t="shared" si="362"/>
        <v>2169872021801037973</v>
      </c>
      <c r="B11555" s="217" t="s">
        <v>19891</v>
      </c>
      <c r="C11555" s="227" t="s">
        <v>26207</v>
      </c>
      <c r="D11555" s="227" t="s">
        <v>3106</v>
      </c>
      <c r="E11555" s="227" t="s">
        <v>26210</v>
      </c>
      <c r="F11555" s="227" t="s">
        <v>3106</v>
      </c>
      <c r="G11555" s="227" t="s">
        <v>3106</v>
      </c>
      <c r="H11555" s="228" t="s">
        <v>19904</v>
      </c>
      <c r="I11555" s="228" t="s">
        <v>26209</v>
      </c>
      <c r="J11555" s="201" t="str">
        <f t="shared" si="361"/>
        <v>9999</v>
      </c>
      <c r="K11555" s="228" t="s">
        <v>23203</v>
      </c>
      <c r="L11555" s="228" t="s">
        <v>23204</v>
      </c>
      <c r="M11555" s="229">
        <v>44806</v>
      </c>
      <c r="N11555" s="227" t="s">
        <v>19903</v>
      </c>
      <c r="O11555" s="243"/>
      <c r="P11555" s="227" t="s">
        <v>20061</v>
      </c>
      <c r="Q11555" s="243"/>
      <c r="S11555" s="354"/>
    </row>
    <row r="11556" spans="1:19" s="245" customFormat="1" ht="13.15" customHeight="1">
      <c r="A11556" s="245" t="str">
        <f t="shared" si="362"/>
        <v>2169872031801037973</v>
      </c>
      <c r="B11556" s="217" t="s">
        <v>19891</v>
      </c>
      <c r="C11556" s="227" t="s">
        <v>26207</v>
      </c>
      <c r="D11556" s="227" t="s">
        <v>3106</v>
      </c>
      <c r="E11556" s="227" t="s">
        <v>26211</v>
      </c>
      <c r="F11556" s="227" t="s">
        <v>3106</v>
      </c>
      <c r="G11556" s="227" t="s">
        <v>3106</v>
      </c>
      <c r="H11556" s="228" t="s">
        <v>19904</v>
      </c>
      <c r="I11556" s="228" t="s">
        <v>26209</v>
      </c>
      <c r="J11556" s="201" t="str">
        <f t="shared" si="361"/>
        <v>9999</v>
      </c>
      <c r="K11556" s="228" t="s">
        <v>23203</v>
      </c>
      <c r="L11556" s="228" t="s">
        <v>23204</v>
      </c>
      <c r="M11556" s="229">
        <v>44806</v>
      </c>
      <c r="N11556" s="227" t="s">
        <v>19903</v>
      </c>
      <c r="O11556" s="243"/>
      <c r="P11556" s="227" t="s">
        <v>20061</v>
      </c>
      <c r="Q11556" s="243"/>
      <c r="S11556" s="354"/>
    </row>
    <row r="11557" spans="1:19" s="245" customFormat="1" ht="13.15" customHeight="1">
      <c r="A11557" s="245" t="str">
        <f t="shared" si="362"/>
        <v>2169872041801037973</v>
      </c>
      <c r="B11557" s="217" t="s">
        <v>19891</v>
      </c>
      <c r="C11557" s="227" t="s">
        <v>26207</v>
      </c>
      <c r="D11557" s="227" t="s">
        <v>3106</v>
      </c>
      <c r="E11557" s="227" t="s">
        <v>26212</v>
      </c>
      <c r="F11557" s="227" t="s">
        <v>3106</v>
      </c>
      <c r="G11557" s="227" t="s">
        <v>3106</v>
      </c>
      <c r="H11557" s="228" t="s">
        <v>19904</v>
      </c>
      <c r="I11557" s="228" t="s">
        <v>26209</v>
      </c>
      <c r="J11557" s="201" t="str">
        <f t="shared" si="361"/>
        <v>9999</v>
      </c>
      <c r="K11557" s="228" t="s">
        <v>23203</v>
      </c>
      <c r="L11557" s="228" t="s">
        <v>23204</v>
      </c>
      <c r="M11557" s="229">
        <v>44806</v>
      </c>
      <c r="N11557" s="227" t="s">
        <v>19903</v>
      </c>
      <c r="O11557" s="243"/>
      <c r="P11557" s="227" t="s">
        <v>20061</v>
      </c>
      <c r="Q11557" s="243"/>
      <c r="S11557" s="354"/>
    </row>
    <row r="11558" spans="1:19" s="245" customFormat="1" ht="13.15" customHeight="1">
      <c r="A11558" s="245" t="str">
        <f t="shared" si="362"/>
        <v>2207110011801087184</v>
      </c>
      <c r="B11558" s="217" t="s">
        <v>19891</v>
      </c>
      <c r="C11558" s="227" t="s">
        <v>26213</v>
      </c>
      <c r="D11558" s="227" t="s">
        <v>3106</v>
      </c>
      <c r="E11558" s="227" t="s">
        <v>26214</v>
      </c>
      <c r="F11558" s="227" t="s">
        <v>3106</v>
      </c>
      <c r="G11558" s="227" t="s">
        <v>3106</v>
      </c>
      <c r="H11558" s="228" t="s">
        <v>24081</v>
      </c>
      <c r="I11558" s="228" t="s">
        <v>26215</v>
      </c>
      <c r="J11558" s="201" t="str">
        <f t="shared" si="361"/>
        <v>9999</v>
      </c>
      <c r="K11558" s="228" t="s">
        <v>23203</v>
      </c>
      <c r="L11558" s="228" t="s">
        <v>23204</v>
      </c>
      <c r="M11558" s="229">
        <v>44806</v>
      </c>
      <c r="N11558" s="227" t="s">
        <v>24082</v>
      </c>
      <c r="O11558" s="243"/>
      <c r="P11558" s="227" t="s">
        <v>24083</v>
      </c>
      <c r="Q11558" s="243"/>
      <c r="S11558" s="354"/>
    </row>
    <row r="11559" spans="1:19" s="245" customFormat="1" ht="13.15" customHeight="1">
      <c r="A11559" s="245" t="str">
        <f t="shared" si="362"/>
        <v>3465825011801152525</v>
      </c>
      <c r="B11559" s="217" t="s">
        <v>19891</v>
      </c>
      <c r="C11559" s="227" t="s">
        <v>26216</v>
      </c>
      <c r="D11559" s="227" t="s">
        <v>3106</v>
      </c>
      <c r="E11559" s="227" t="s">
        <v>26217</v>
      </c>
      <c r="F11559" s="227" t="s">
        <v>3106</v>
      </c>
      <c r="G11559" s="227" t="s">
        <v>3106</v>
      </c>
      <c r="H11559" s="228" t="s">
        <v>19904</v>
      </c>
      <c r="I11559" s="228" t="s">
        <v>26218</v>
      </c>
      <c r="J11559" s="201" t="str">
        <f t="shared" si="361"/>
        <v>9999</v>
      </c>
      <c r="K11559" s="228" t="s">
        <v>23203</v>
      </c>
      <c r="L11559" s="228" t="s">
        <v>23204</v>
      </c>
      <c r="M11559" s="229">
        <v>44806</v>
      </c>
      <c r="N11559" s="227" t="s">
        <v>19903</v>
      </c>
      <c r="O11559" s="243"/>
      <c r="P11559" s="227" t="s">
        <v>19975</v>
      </c>
      <c r="Q11559" s="243"/>
      <c r="S11559" s="354"/>
    </row>
    <row r="11560" spans="1:19" s="245" customFormat="1" ht="13.15" customHeight="1">
      <c r="A11560" s="245" t="str">
        <f t="shared" si="362"/>
        <v>3465825021801152525</v>
      </c>
      <c r="B11560" s="217" t="s">
        <v>19891</v>
      </c>
      <c r="C11560" s="227" t="s">
        <v>26216</v>
      </c>
      <c r="D11560" s="227" t="s">
        <v>3106</v>
      </c>
      <c r="E11560" s="227" t="s">
        <v>26219</v>
      </c>
      <c r="F11560" s="227" t="s">
        <v>3106</v>
      </c>
      <c r="G11560" s="227" t="s">
        <v>3106</v>
      </c>
      <c r="H11560" s="228" t="s">
        <v>19904</v>
      </c>
      <c r="I11560" s="228" t="s">
        <v>26218</v>
      </c>
      <c r="J11560" s="201" t="str">
        <f t="shared" si="361"/>
        <v>9999</v>
      </c>
      <c r="K11560" s="228" t="s">
        <v>23203</v>
      </c>
      <c r="L11560" s="228" t="s">
        <v>23204</v>
      </c>
      <c r="M11560" s="229">
        <v>44806</v>
      </c>
      <c r="N11560" s="227" t="s">
        <v>19903</v>
      </c>
      <c r="O11560" s="243"/>
      <c r="P11560" s="227" t="s">
        <v>19975</v>
      </c>
      <c r="Q11560" s="243"/>
      <c r="S11560" s="354"/>
    </row>
    <row r="11561" spans="1:19" s="245" customFormat="1" ht="13.15" customHeight="1">
      <c r="A11561" s="245" t="str">
        <f t="shared" si="362"/>
        <v>3465825031801152525</v>
      </c>
      <c r="B11561" s="217" t="s">
        <v>19891</v>
      </c>
      <c r="C11561" s="227" t="s">
        <v>26216</v>
      </c>
      <c r="D11561" s="227" t="s">
        <v>3106</v>
      </c>
      <c r="E11561" s="227" t="s">
        <v>26220</v>
      </c>
      <c r="F11561" s="227" t="s">
        <v>3106</v>
      </c>
      <c r="G11561" s="227" t="s">
        <v>3106</v>
      </c>
      <c r="H11561" s="228" t="s">
        <v>19904</v>
      </c>
      <c r="I11561" s="228" t="s">
        <v>26218</v>
      </c>
      <c r="J11561" s="201" t="str">
        <f t="shared" si="361"/>
        <v>9999</v>
      </c>
      <c r="K11561" s="228" t="s">
        <v>23203</v>
      </c>
      <c r="L11561" s="228" t="s">
        <v>23204</v>
      </c>
      <c r="M11561" s="229">
        <v>44806</v>
      </c>
      <c r="N11561" s="227" t="s">
        <v>19903</v>
      </c>
      <c r="O11561" s="243"/>
      <c r="P11561" s="227" t="s">
        <v>19975</v>
      </c>
      <c r="Q11561" s="243"/>
      <c r="S11561" s="354"/>
    </row>
    <row r="11562" spans="1:19" s="245" customFormat="1" ht="13.15" customHeight="1">
      <c r="A11562" s="245" t="str">
        <f t="shared" si="362"/>
        <v>3465825041801152525</v>
      </c>
      <c r="B11562" s="217" t="s">
        <v>19891</v>
      </c>
      <c r="C11562" s="227" t="s">
        <v>26216</v>
      </c>
      <c r="D11562" s="227" t="s">
        <v>3106</v>
      </c>
      <c r="E11562" s="227" t="s">
        <v>26221</v>
      </c>
      <c r="F11562" s="227" t="s">
        <v>3106</v>
      </c>
      <c r="G11562" s="227" t="s">
        <v>3106</v>
      </c>
      <c r="H11562" s="228" t="s">
        <v>19904</v>
      </c>
      <c r="I11562" s="228" t="s">
        <v>26218</v>
      </c>
      <c r="J11562" s="201" t="str">
        <f t="shared" si="361"/>
        <v>9999</v>
      </c>
      <c r="K11562" s="228" t="s">
        <v>23203</v>
      </c>
      <c r="L11562" s="228" t="s">
        <v>23204</v>
      </c>
      <c r="M11562" s="229">
        <v>44806</v>
      </c>
      <c r="N11562" s="227" t="s">
        <v>19903</v>
      </c>
      <c r="O11562" s="243"/>
      <c r="P11562" s="227" t="s">
        <v>19975</v>
      </c>
      <c r="Q11562" s="243"/>
      <c r="S11562" s="354"/>
    </row>
    <row r="11563" spans="1:19" s="245" customFormat="1" ht="13.15" customHeight="1">
      <c r="A11563" s="245" t="str">
        <f t="shared" si="362"/>
        <v>4148660011801841077</v>
      </c>
      <c r="B11563" s="217" t="s">
        <v>19891</v>
      </c>
      <c r="C11563" s="227" t="s">
        <v>26222</v>
      </c>
      <c r="D11563" s="227" t="s">
        <v>3106</v>
      </c>
      <c r="E11563" s="227" t="s">
        <v>26223</v>
      </c>
      <c r="F11563" s="227" t="s">
        <v>3106</v>
      </c>
      <c r="G11563" s="227" t="s">
        <v>3106</v>
      </c>
      <c r="H11563" s="228" t="s">
        <v>19904</v>
      </c>
      <c r="I11563" s="228" t="s">
        <v>26224</v>
      </c>
      <c r="J11563" s="201" t="str">
        <f t="shared" si="361"/>
        <v>9999</v>
      </c>
      <c r="K11563" s="228" t="s">
        <v>23203</v>
      </c>
      <c r="L11563" s="228" t="s">
        <v>23204</v>
      </c>
      <c r="M11563" s="229">
        <v>44806</v>
      </c>
      <c r="N11563" s="227" t="s">
        <v>19903</v>
      </c>
      <c r="O11563" s="243"/>
      <c r="P11563" s="227" t="s">
        <v>19975</v>
      </c>
      <c r="Q11563" s="243"/>
      <c r="S11563" s="354"/>
    </row>
    <row r="11564" spans="1:19" s="245" customFormat="1" ht="13.15" customHeight="1">
      <c r="A11564" s="245" t="str">
        <f t="shared" si="362"/>
        <v>4148660021801841077</v>
      </c>
      <c r="B11564" s="217" t="s">
        <v>19891</v>
      </c>
      <c r="C11564" s="227" t="s">
        <v>26222</v>
      </c>
      <c r="D11564" s="227" t="s">
        <v>3106</v>
      </c>
      <c r="E11564" s="227" t="s">
        <v>26225</v>
      </c>
      <c r="F11564" s="227" t="s">
        <v>3106</v>
      </c>
      <c r="G11564" s="227" t="s">
        <v>3106</v>
      </c>
      <c r="H11564" s="228" t="s">
        <v>19904</v>
      </c>
      <c r="I11564" s="228" t="s">
        <v>26224</v>
      </c>
      <c r="J11564" s="201" t="str">
        <f t="shared" si="361"/>
        <v>9999</v>
      </c>
      <c r="K11564" s="228" t="s">
        <v>23203</v>
      </c>
      <c r="L11564" s="228" t="s">
        <v>23204</v>
      </c>
      <c r="M11564" s="229">
        <v>44806</v>
      </c>
      <c r="N11564" s="227" t="s">
        <v>19903</v>
      </c>
      <c r="O11564" s="243"/>
      <c r="P11564" s="227" t="s">
        <v>19975</v>
      </c>
      <c r="Q11564" s="243"/>
      <c r="S11564" s="354"/>
    </row>
    <row r="11565" spans="1:19" s="245" customFormat="1" ht="13.15" customHeight="1">
      <c r="A11565" s="245" t="str">
        <f t="shared" si="362"/>
        <v>1314239021801847587</v>
      </c>
      <c r="B11565" s="217" t="s">
        <v>19891</v>
      </c>
      <c r="C11565" s="227" t="s">
        <v>26226</v>
      </c>
      <c r="D11565" s="227" t="s">
        <v>3106</v>
      </c>
      <c r="E11565" s="227" t="s">
        <v>26227</v>
      </c>
      <c r="F11565" s="227" t="s">
        <v>3106</v>
      </c>
      <c r="G11565" s="227" t="s">
        <v>3106</v>
      </c>
      <c r="H11565" s="228" t="s">
        <v>19904</v>
      </c>
      <c r="I11565" s="228" t="s">
        <v>26228</v>
      </c>
      <c r="J11565" s="201" t="str">
        <f t="shared" si="361"/>
        <v>9999</v>
      </c>
      <c r="K11565" s="228" t="s">
        <v>23203</v>
      </c>
      <c r="L11565" s="228" t="s">
        <v>23204</v>
      </c>
      <c r="M11565" s="229">
        <v>44806</v>
      </c>
      <c r="N11565" s="227" t="s">
        <v>19903</v>
      </c>
      <c r="O11565" s="243"/>
      <c r="P11565" s="227" t="s">
        <v>20061</v>
      </c>
      <c r="Q11565" s="243"/>
      <c r="S11565" s="354"/>
    </row>
    <row r="11566" spans="1:19" s="245" customFormat="1" ht="13.15" customHeight="1">
      <c r="A11566" s="245" t="str">
        <f t="shared" si="362"/>
        <v>1314239071801847587</v>
      </c>
      <c r="B11566" s="217" t="s">
        <v>19891</v>
      </c>
      <c r="C11566" s="227" t="s">
        <v>26226</v>
      </c>
      <c r="D11566" s="227" t="s">
        <v>3106</v>
      </c>
      <c r="E11566" s="227" t="s">
        <v>26229</v>
      </c>
      <c r="F11566" s="227" t="s">
        <v>3106</v>
      </c>
      <c r="G11566" s="227" t="s">
        <v>3106</v>
      </c>
      <c r="H11566" s="228" t="s">
        <v>19904</v>
      </c>
      <c r="I11566" s="228" t="s">
        <v>26228</v>
      </c>
      <c r="J11566" s="201" t="str">
        <f t="shared" si="361"/>
        <v>9999</v>
      </c>
      <c r="K11566" s="228" t="s">
        <v>23203</v>
      </c>
      <c r="L11566" s="228" t="s">
        <v>23204</v>
      </c>
      <c r="M11566" s="229">
        <v>44806</v>
      </c>
      <c r="N11566" s="227" t="s">
        <v>19903</v>
      </c>
      <c r="O11566" s="243"/>
      <c r="P11566" s="227" t="s">
        <v>20061</v>
      </c>
      <c r="Q11566" s="243"/>
      <c r="S11566" s="354"/>
    </row>
    <row r="11567" spans="1:19" s="245" customFormat="1" ht="13.15" customHeight="1">
      <c r="A11567" s="245" t="str">
        <f t="shared" si="362"/>
        <v>3394264011801851258</v>
      </c>
      <c r="B11567" s="217" t="s">
        <v>19891</v>
      </c>
      <c r="C11567" s="227" t="s">
        <v>26230</v>
      </c>
      <c r="D11567" s="227" t="s">
        <v>3106</v>
      </c>
      <c r="E11567" s="227" t="s">
        <v>26231</v>
      </c>
      <c r="F11567" s="227" t="s">
        <v>3106</v>
      </c>
      <c r="G11567" s="227" t="s">
        <v>3106</v>
      </c>
      <c r="H11567" s="228" t="s">
        <v>19779</v>
      </c>
      <c r="I11567" s="228" t="s">
        <v>26232</v>
      </c>
      <c r="J11567" s="201" t="str">
        <f t="shared" si="361"/>
        <v>9999</v>
      </c>
      <c r="K11567" s="228" t="s">
        <v>23203</v>
      </c>
      <c r="L11567" s="228" t="s">
        <v>23204</v>
      </c>
      <c r="M11567" s="229">
        <v>44806</v>
      </c>
      <c r="N11567" s="227" t="s">
        <v>19778</v>
      </c>
      <c r="O11567" s="243"/>
      <c r="P11567" s="227" t="s">
        <v>19780</v>
      </c>
      <c r="Q11567" s="243"/>
      <c r="S11567" s="354"/>
    </row>
    <row r="11568" spans="1:19" s="245" customFormat="1" ht="13.15" customHeight="1">
      <c r="A11568" s="245" t="str">
        <f t="shared" si="362"/>
        <v>3394264021801851258</v>
      </c>
      <c r="B11568" s="217" t="s">
        <v>19891</v>
      </c>
      <c r="C11568" s="227" t="s">
        <v>26230</v>
      </c>
      <c r="D11568" s="227" t="s">
        <v>3106</v>
      </c>
      <c r="E11568" s="227" t="s">
        <v>26233</v>
      </c>
      <c r="F11568" s="227" t="s">
        <v>3106</v>
      </c>
      <c r="G11568" s="227" t="s">
        <v>3106</v>
      </c>
      <c r="H11568" s="228" t="s">
        <v>18778</v>
      </c>
      <c r="I11568" s="228" t="s">
        <v>26232</v>
      </c>
      <c r="J11568" s="201" t="str">
        <f t="shared" si="361"/>
        <v>9999</v>
      </c>
      <c r="K11568" s="228" t="s">
        <v>23203</v>
      </c>
      <c r="L11568" s="228" t="s">
        <v>23204</v>
      </c>
      <c r="M11568" s="229">
        <v>44806</v>
      </c>
      <c r="N11568" s="227" t="s">
        <v>18777</v>
      </c>
      <c r="O11568" s="243"/>
      <c r="P11568" s="227" t="s">
        <v>19920</v>
      </c>
      <c r="Q11568" s="243"/>
      <c r="S11568" s="354"/>
    </row>
    <row r="11569" spans="1:19" s="245" customFormat="1" ht="13.15" customHeight="1">
      <c r="A11569" s="245" t="str">
        <f t="shared" si="362"/>
        <v>1705097011801875273</v>
      </c>
      <c r="B11569" s="217" t="s">
        <v>19891</v>
      </c>
      <c r="C11569" s="227" t="s">
        <v>26234</v>
      </c>
      <c r="D11569" s="227" t="s">
        <v>3106</v>
      </c>
      <c r="E11569" s="227" t="s">
        <v>26235</v>
      </c>
      <c r="F11569" s="227" t="s">
        <v>3106</v>
      </c>
      <c r="G11569" s="227" t="s">
        <v>3106</v>
      </c>
      <c r="H11569" s="228" t="s">
        <v>19904</v>
      </c>
      <c r="I11569" s="228" t="s">
        <v>26236</v>
      </c>
      <c r="J11569" s="201" t="str">
        <f t="shared" si="361"/>
        <v>9999</v>
      </c>
      <c r="K11569" s="228" t="s">
        <v>23203</v>
      </c>
      <c r="L11569" s="228" t="s">
        <v>23204</v>
      </c>
      <c r="M11569" s="229">
        <v>44806</v>
      </c>
      <c r="N11569" s="227" t="s">
        <v>19903</v>
      </c>
      <c r="O11569" s="243"/>
      <c r="P11569" s="227" t="s">
        <v>19975</v>
      </c>
      <c r="Q11569" s="243"/>
      <c r="S11569" s="354"/>
    </row>
    <row r="11570" spans="1:19" s="245" customFormat="1" ht="13.15" customHeight="1">
      <c r="A11570" s="245" t="str">
        <f t="shared" si="362"/>
        <v>1705097021801875273</v>
      </c>
      <c r="B11570" s="217" t="s">
        <v>19891</v>
      </c>
      <c r="C11570" s="227" t="s">
        <v>26234</v>
      </c>
      <c r="D11570" s="227" t="s">
        <v>3106</v>
      </c>
      <c r="E11570" s="227" t="s">
        <v>26237</v>
      </c>
      <c r="F11570" s="227" t="s">
        <v>3106</v>
      </c>
      <c r="G11570" s="227" t="s">
        <v>3106</v>
      </c>
      <c r="H11570" s="228" t="s">
        <v>19904</v>
      </c>
      <c r="I11570" s="228" t="s">
        <v>26236</v>
      </c>
      <c r="J11570" s="201" t="str">
        <f t="shared" si="361"/>
        <v>9999</v>
      </c>
      <c r="K11570" s="228" t="s">
        <v>23203</v>
      </c>
      <c r="L11570" s="228" t="s">
        <v>23204</v>
      </c>
      <c r="M11570" s="229">
        <v>44806</v>
      </c>
      <c r="N11570" s="227" t="s">
        <v>19903</v>
      </c>
      <c r="O11570" s="243"/>
      <c r="P11570" s="227" t="s">
        <v>19905</v>
      </c>
      <c r="Q11570" s="243"/>
      <c r="S11570" s="354"/>
    </row>
    <row r="11571" spans="1:19" s="245" customFormat="1" ht="13.15" customHeight="1">
      <c r="A11571" s="245" t="str">
        <f t="shared" si="362"/>
        <v>1705097031801875273</v>
      </c>
      <c r="B11571" s="217" t="s">
        <v>19891</v>
      </c>
      <c r="C11571" s="227" t="s">
        <v>26234</v>
      </c>
      <c r="D11571" s="227" t="s">
        <v>3106</v>
      </c>
      <c r="E11571" s="227" t="s">
        <v>26238</v>
      </c>
      <c r="F11571" s="227" t="s">
        <v>3106</v>
      </c>
      <c r="G11571" s="227" t="s">
        <v>3106</v>
      </c>
      <c r="H11571" s="228" t="s">
        <v>19904</v>
      </c>
      <c r="I11571" s="228" t="s">
        <v>26236</v>
      </c>
      <c r="J11571" s="201" t="str">
        <f t="shared" si="361"/>
        <v>9999</v>
      </c>
      <c r="K11571" s="228" t="s">
        <v>23203</v>
      </c>
      <c r="L11571" s="228" t="s">
        <v>23204</v>
      </c>
      <c r="M11571" s="229">
        <v>44806</v>
      </c>
      <c r="N11571" s="227" t="s">
        <v>19903</v>
      </c>
      <c r="O11571" s="243"/>
      <c r="P11571" s="227" t="s">
        <v>19905</v>
      </c>
      <c r="Q11571" s="243"/>
      <c r="S11571" s="354"/>
    </row>
    <row r="11572" spans="1:19" s="245" customFormat="1" ht="13.15" customHeight="1">
      <c r="A11572" s="245" t="str">
        <f t="shared" si="362"/>
        <v>1705097041801875273</v>
      </c>
      <c r="B11572" s="217" t="s">
        <v>19891</v>
      </c>
      <c r="C11572" s="227" t="s">
        <v>26234</v>
      </c>
      <c r="D11572" s="227" t="s">
        <v>3106</v>
      </c>
      <c r="E11572" s="227" t="s">
        <v>26239</v>
      </c>
      <c r="F11572" s="227" t="s">
        <v>3106</v>
      </c>
      <c r="G11572" s="227" t="s">
        <v>3106</v>
      </c>
      <c r="H11572" s="228" t="s">
        <v>19904</v>
      </c>
      <c r="I11572" s="228" t="s">
        <v>26236</v>
      </c>
      <c r="J11572" s="201" t="str">
        <f t="shared" si="361"/>
        <v>9999</v>
      </c>
      <c r="K11572" s="228" t="s">
        <v>23203</v>
      </c>
      <c r="L11572" s="228" t="s">
        <v>23204</v>
      </c>
      <c r="M11572" s="229">
        <v>44806</v>
      </c>
      <c r="N11572" s="227" t="s">
        <v>19903</v>
      </c>
      <c r="O11572" s="243"/>
      <c r="P11572" s="227" t="s">
        <v>19975</v>
      </c>
      <c r="Q11572" s="243"/>
      <c r="S11572" s="354"/>
    </row>
    <row r="11573" spans="1:19" s="245" customFormat="1" ht="13.15" customHeight="1">
      <c r="A11573" s="245" t="str">
        <f t="shared" si="362"/>
        <v>1705097051801875273</v>
      </c>
      <c r="B11573" s="217" t="s">
        <v>19891</v>
      </c>
      <c r="C11573" s="227" t="s">
        <v>26234</v>
      </c>
      <c r="D11573" s="227" t="s">
        <v>3106</v>
      </c>
      <c r="E11573" s="227" t="s">
        <v>26240</v>
      </c>
      <c r="F11573" s="227" t="s">
        <v>3106</v>
      </c>
      <c r="G11573" s="227" t="s">
        <v>3106</v>
      </c>
      <c r="H11573" s="228" t="s">
        <v>19904</v>
      </c>
      <c r="I11573" s="228" t="s">
        <v>26236</v>
      </c>
      <c r="J11573" s="201" t="str">
        <f t="shared" si="361"/>
        <v>9999</v>
      </c>
      <c r="K11573" s="228" t="s">
        <v>23203</v>
      </c>
      <c r="L11573" s="228" t="s">
        <v>23204</v>
      </c>
      <c r="M11573" s="229">
        <v>44806</v>
      </c>
      <c r="N11573" s="227" t="s">
        <v>19903</v>
      </c>
      <c r="O11573" s="243"/>
      <c r="P11573" s="227" t="s">
        <v>19975</v>
      </c>
      <c r="Q11573" s="243"/>
      <c r="S11573" s="354"/>
    </row>
    <row r="11574" spans="1:19" s="245" customFormat="1" ht="13.15" customHeight="1">
      <c r="A11574" s="245" t="str">
        <f t="shared" si="362"/>
        <v>1705097061801875273</v>
      </c>
      <c r="B11574" s="217" t="s">
        <v>19891</v>
      </c>
      <c r="C11574" s="227" t="s">
        <v>26234</v>
      </c>
      <c r="D11574" s="227" t="s">
        <v>3106</v>
      </c>
      <c r="E11574" s="227" t="s">
        <v>26241</v>
      </c>
      <c r="F11574" s="227" t="s">
        <v>3106</v>
      </c>
      <c r="G11574" s="227" t="s">
        <v>3106</v>
      </c>
      <c r="H11574" s="228" t="s">
        <v>19904</v>
      </c>
      <c r="I11574" s="228" t="s">
        <v>26236</v>
      </c>
      <c r="J11574" s="201" t="str">
        <f t="shared" si="361"/>
        <v>9999</v>
      </c>
      <c r="K11574" s="228" t="s">
        <v>23203</v>
      </c>
      <c r="L11574" s="228" t="s">
        <v>23204</v>
      </c>
      <c r="M11574" s="229">
        <v>44806</v>
      </c>
      <c r="N11574" s="227" t="s">
        <v>19903</v>
      </c>
      <c r="O11574" s="243"/>
      <c r="P11574" s="227" t="s">
        <v>19975</v>
      </c>
      <c r="Q11574" s="243"/>
      <c r="S11574" s="354"/>
    </row>
    <row r="11575" spans="1:19" s="245" customFormat="1" ht="13.15" customHeight="1">
      <c r="A11575" s="245" t="str">
        <f t="shared" si="362"/>
        <v>1705097071801875273</v>
      </c>
      <c r="B11575" s="217" t="s">
        <v>19891</v>
      </c>
      <c r="C11575" s="227" t="s">
        <v>26234</v>
      </c>
      <c r="D11575" s="227" t="s">
        <v>3106</v>
      </c>
      <c r="E11575" s="227" t="s">
        <v>26242</v>
      </c>
      <c r="F11575" s="227" t="s">
        <v>3106</v>
      </c>
      <c r="G11575" s="227" t="s">
        <v>3106</v>
      </c>
      <c r="H11575" s="228" t="s">
        <v>19904</v>
      </c>
      <c r="I11575" s="228" t="s">
        <v>26236</v>
      </c>
      <c r="J11575" s="201" t="str">
        <f t="shared" si="361"/>
        <v>9999</v>
      </c>
      <c r="K11575" s="228" t="s">
        <v>23203</v>
      </c>
      <c r="L11575" s="228" t="s">
        <v>23204</v>
      </c>
      <c r="M11575" s="229">
        <v>44806</v>
      </c>
      <c r="N11575" s="227" t="s">
        <v>19903</v>
      </c>
      <c r="O11575" s="243"/>
      <c r="P11575" s="227" t="s">
        <v>19905</v>
      </c>
      <c r="Q11575" s="243"/>
      <c r="S11575" s="354"/>
    </row>
    <row r="11576" spans="1:19" s="245" customFormat="1" ht="13.15" customHeight="1">
      <c r="A11576" s="245" t="str">
        <f t="shared" si="362"/>
        <v>0819062021811962673</v>
      </c>
      <c r="B11576" s="217" t="s">
        <v>19891</v>
      </c>
      <c r="C11576" s="227" t="s">
        <v>26243</v>
      </c>
      <c r="D11576" s="227" t="s">
        <v>3106</v>
      </c>
      <c r="E11576" s="227" t="s">
        <v>26244</v>
      </c>
      <c r="F11576" s="227" t="s">
        <v>3106</v>
      </c>
      <c r="G11576" s="227" t="s">
        <v>3106</v>
      </c>
      <c r="H11576" s="228" t="s">
        <v>19931</v>
      </c>
      <c r="I11576" s="228" t="s">
        <v>26245</v>
      </c>
      <c r="J11576" s="201" t="str">
        <f t="shared" si="361"/>
        <v>9999</v>
      </c>
      <c r="K11576" s="228" t="s">
        <v>23203</v>
      </c>
      <c r="L11576" s="228" t="s">
        <v>23204</v>
      </c>
      <c r="M11576" s="229">
        <v>44806</v>
      </c>
      <c r="N11576" s="227" t="s">
        <v>19930</v>
      </c>
      <c r="O11576" s="243"/>
      <c r="P11576" s="227" t="s">
        <v>19932</v>
      </c>
      <c r="Q11576" s="243"/>
      <c r="S11576" s="354"/>
    </row>
    <row r="11577" spans="1:19" s="245" customFormat="1" ht="13.15" customHeight="1">
      <c r="A11577" s="245" t="str">
        <f t="shared" si="362"/>
        <v>0819062031811962673</v>
      </c>
      <c r="B11577" s="217" t="s">
        <v>19891</v>
      </c>
      <c r="C11577" s="227" t="s">
        <v>26243</v>
      </c>
      <c r="D11577" s="227" t="s">
        <v>3106</v>
      </c>
      <c r="E11577" s="227" t="s">
        <v>26246</v>
      </c>
      <c r="F11577" s="227" t="s">
        <v>3106</v>
      </c>
      <c r="G11577" s="227" t="s">
        <v>3106</v>
      </c>
      <c r="H11577" s="228" t="s">
        <v>19931</v>
      </c>
      <c r="I11577" s="228" t="s">
        <v>26247</v>
      </c>
      <c r="J11577" s="201" t="str">
        <f t="shared" si="361"/>
        <v>9999</v>
      </c>
      <c r="K11577" s="228" t="s">
        <v>23203</v>
      </c>
      <c r="L11577" s="228" t="s">
        <v>23204</v>
      </c>
      <c r="M11577" s="229">
        <v>44806</v>
      </c>
      <c r="N11577" s="227" t="s">
        <v>19930</v>
      </c>
      <c r="O11577" s="243"/>
      <c r="P11577" s="227" t="s">
        <v>19932</v>
      </c>
      <c r="Q11577" s="243"/>
      <c r="S11577" s="354"/>
    </row>
    <row r="11578" spans="1:19" s="245" customFormat="1" ht="13.15" customHeight="1">
      <c r="A11578" s="245" t="str">
        <f t="shared" si="362"/>
        <v>0819062041811962673</v>
      </c>
      <c r="B11578" s="217" t="s">
        <v>19891</v>
      </c>
      <c r="C11578" s="227" t="s">
        <v>26243</v>
      </c>
      <c r="D11578" s="227" t="s">
        <v>3106</v>
      </c>
      <c r="E11578" s="227" t="s">
        <v>26248</v>
      </c>
      <c r="F11578" s="227" t="s">
        <v>3106</v>
      </c>
      <c r="G11578" s="227" t="s">
        <v>3106</v>
      </c>
      <c r="H11578" s="228" t="s">
        <v>19931</v>
      </c>
      <c r="I11578" s="228" t="s">
        <v>26245</v>
      </c>
      <c r="J11578" s="201" t="str">
        <f t="shared" si="361"/>
        <v>9999</v>
      </c>
      <c r="K11578" s="228" t="s">
        <v>23203</v>
      </c>
      <c r="L11578" s="228" t="s">
        <v>23204</v>
      </c>
      <c r="M11578" s="229">
        <v>44806</v>
      </c>
      <c r="N11578" s="227" t="s">
        <v>19930</v>
      </c>
      <c r="O11578" s="243"/>
      <c r="P11578" s="227" t="s">
        <v>19932</v>
      </c>
      <c r="Q11578" s="243"/>
      <c r="S11578" s="354"/>
    </row>
    <row r="11579" spans="1:19" s="245" customFormat="1" ht="13.15" customHeight="1">
      <c r="A11579" s="245" t="str">
        <f t="shared" si="362"/>
        <v>0819062051811962673</v>
      </c>
      <c r="B11579" s="217" t="s">
        <v>19891</v>
      </c>
      <c r="C11579" s="227" t="s">
        <v>26243</v>
      </c>
      <c r="D11579" s="227" t="s">
        <v>3106</v>
      </c>
      <c r="E11579" s="227" t="s">
        <v>26249</v>
      </c>
      <c r="F11579" s="227" t="s">
        <v>3106</v>
      </c>
      <c r="G11579" s="227" t="s">
        <v>3106</v>
      </c>
      <c r="H11579" s="228" t="s">
        <v>19931</v>
      </c>
      <c r="I11579" s="228" t="s">
        <v>26247</v>
      </c>
      <c r="J11579" s="201" t="str">
        <f t="shared" si="361"/>
        <v>9999</v>
      </c>
      <c r="K11579" s="228" t="s">
        <v>23203</v>
      </c>
      <c r="L11579" s="228" t="s">
        <v>23204</v>
      </c>
      <c r="M11579" s="229">
        <v>44806</v>
      </c>
      <c r="N11579" s="227" t="s">
        <v>19930</v>
      </c>
      <c r="O11579" s="243"/>
      <c r="P11579" s="227" t="s">
        <v>19932</v>
      </c>
      <c r="Q11579" s="243"/>
      <c r="S11579" s="354"/>
    </row>
    <row r="11580" spans="1:19" s="245" customFormat="1" ht="13.15" customHeight="1">
      <c r="A11580" s="245" t="str">
        <f t="shared" si="362"/>
        <v>1395014011811962673</v>
      </c>
      <c r="B11580" s="217" t="s">
        <v>19891</v>
      </c>
      <c r="C11580" s="227" t="s">
        <v>26243</v>
      </c>
      <c r="D11580" s="227" t="s">
        <v>3106</v>
      </c>
      <c r="E11580" s="227" t="s">
        <v>26250</v>
      </c>
      <c r="F11580" s="227" t="s">
        <v>3106</v>
      </c>
      <c r="G11580" s="227" t="s">
        <v>3106</v>
      </c>
      <c r="H11580" s="228" t="s">
        <v>19931</v>
      </c>
      <c r="I11580" s="228" t="s">
        <v>26251</v>
      </c>
      <c r="J11580" s="201" t="str">
        <f t="shared" si="361"/>
        <v>9999</v>
      </c>
      <c r="K11580" s="228" t="s">
        <v>23203</v>
      </c>
      <c r="L11580" s="228" t="s">
        <v>23204</v>
      </c>
      <c r="M11580" s="229">
        <v>44806</v>
      </c>
      <c r="N11580" s="227" t="s">
        <v>19930</v>
      </c>
      <c r="O11580" s="243"/>
      <c r="P11580" s="227" t="s">
        <v>19932</v>
      </c>
      <c r="Q11580" s="243"/>
      <c r="S11580" s="354"/>
    </row>
    <row r="11581" spans="1:19" s="245" customFormat="1" ht="13.15" customHeight="1">
      <c r="A11581" s="245" t="str">
        <f t="shared" si="362"/>
        <v>1257123051811995640</v>
      </c>
      <c r="B11581" s="217" t="s">
        <v>19891</v>
      </c>
      <c r="C11581" s="227" t="s">
        <v>26252</v>
      </c>
      <c r="D11581" s="227" t="s">
        <v>3106</v>
      </c>
      <c r="E11581" s="227" t="s">
        <v>26253</v>
      </c>
      <c r="F11581" s="227" t="s">
        <v>3106</v>
      </c>
      <c r="G11581" s="227" t="s">
        <v>3106</v>
      </c>
      <c r="H11581" s="228" t="s">
        <v>19904</v>
      </c>
      <c r="I11581" s="228" t="s">
        <v>26254</v>
      </c>
      <c r="J11581" s="201" t="str">
        <f t="shared" si="361"/>
        <v>9999</v>
      </c>
      <c r="K11581" s="228" t="s">
        <v>23203</v>
      </c>
      <c r="L11581" s="228" t="s">
        <v>23204</v>
      </c>
      <c r="M11581" s="229">
        <v>44806</v>
      </c>
      <c r="N11581" s="227" t="s">
        <v>19903</v>
      </c>
      <c r="O11581" s="243"/>
      <c r="P11581" s="227" t="s">
        <v>19975</v>
      </c>
      <c r="Q11581" s="243"/>
      <c r="S11581" s="354"/>
    </row>
    <row r="11582" spans="1:19" s="245" customFormat="1" ht="13.15" customHeight="1">
      <c r="A11582" s="245" t="str">
        <f t="shared" si="362"/>
        <v>1257123061811995640</v>
      </c>
      <c r="B11582" s="217" t="s">
        <v>19891</v>
      </c>
      <c r="C11582" s="227" t="s">
        <v>26252</v>
      </c>
      <c r="D11582" s="227" t="s">
        <v>3106</v>
      </c>
      <c r="E11582" s="227" t="s">
        <v>26255</v>
      </c>
      <c r="F11582" s="227" t="s">
        <v>3106</v>
      </c>
      <c r="G11582" s="227" t="s">
        <v>3106</v>
      </c>
      <c r="H11582" s="228" t="s">
        <v>19904</v>
      </c>
      <c r="I11582" s="228" t="s">
        <v>26254</v>
      </c>
      <c r="J11582" s="201" t="str">
        <f t="shared" si="361"/>
        <v>9999</v>
      </c>
      <c r="K11582" s="228" t="s">
        <v>23203</v>
      </c>
      <c r="L11582" s="228" t="s">
        <v>23204</v>
      </c>
      <c r="M11582" s="229">
        <v>44806</v>
      </c>
      <c r="N11582" s="227" t="s">
        <v>19903</v>
      </c>
      <c r="O11582" s="243"/>
      <c r="P11582" s="227" t="s">
        <v>23760</v>
      </c>
      <c r="Q11582" s="243"/>
      <c r="S11582" s="354"/>
    </row>
    <row r="11583" spans="1:19" s="245" customFormat="1" ht="13.15" customHeight="1">
      <c r="A11583" s="245" t="str">
        <f t="shared" si="362"/>
        <v>1257123071811995640</v>
      </c>
      <c r="B11583" s="217" t="s">
        <v>19891</v>
      </c>
      <c r="C11583" s="227" t="s">
        <v>26252</v>
      </c>
      <c r="D11583" s="227" t="s">
        <v>3106</v>
      </c>
      <c r="E11583" s="227" t="s">
        <v>26256</v>
      </c>
      <c r="F11583" s="227" t="s">
        <v>3106</v>
      </c>
      <c r="G11583" s="227" t="s">
        <v>3106</v>
      </c>
      <c r="H11583" s="228" t="s">
        <v>19904</v>
      </c>
      <c r="I11583" s="228" t="s">
        <v>26254</v>
      </c>
      <c r="J11583" s="201" t="str">
        <f t="shared" si="361"/>
        <v>9999</v>
      </c>
      <c r="K11583" s="228" t="s">
        <v>23203</v>
      </c>
      <c r="L11583" s="228" t="s">
        <v>23204</v>
      </c>
      <c r="M11583" s="229">
        <v>44806</v>
      </c>
      <c r="N11583" s="227" t="s">
        <v>19903</v>
      </c>
      <c r="O11583" s="243"/>
      <c r="P11583" s="227" t="s">
        <v>23760</v>
      </c>
      <c r="Q11583" s="243"/>
      <c r="S11583" s="354"/>
    </row>
    <row r="11584" spans="1:19" s="245" customFormat="1" ht="13.15" customHeight="1">
      <c r="A11584" s="245" t="str">
        <f t="shared" si="362"/>
        <v>1257123081811995640</v>
      </c>
      <c r="B11584" s="217" t="s">
        <v>19891</v>
      </c>
      <c r="C11584" s="227" t="s">
        <v>26252</v>
      </c>
      <c r="D11584" s="227" t="s">
        <v>3106</v>
      </c>
      <c r="E11584" s="227" t="s">
        <v>26257</v>
      </c>
      <c r="F11584" s="227" t="s">
        <v>3106</v>
      </c>
      <c r="G11584" s="227" t="s">
        <v>3106</v>
      </c>
      <c r="H11584" s="228" t="s">
        <v>19904</v>
      </c>
      <c r="I11584" s="228" t="s">
        <v>26254</v>
      </c>
      <c r="J11584" s="201" t="str">
        <f t="shared" si="361"/>
        <v>9999</v>
      </c>
      <c r="K11584" s="228" t="s">
        <v>23203</v>
      </c>
      <c r="L11584" s="228" t="s">
        <v>23204</v>
      </c>
      <c r="M11584" s="229">
        <v>44806</v>
      </c>
      <c r="N11584" s="227" t="s">
        <v>19903</v>
      </c>
      <c r="O11584" s="243"/>
      <c r="P11584" s="227" t="s">
        <v>23760</v>
      </c>
      <c r="Q11584" s="243"/>
      <c r="S11584" s="354"/>
    </row>
    <row r="11585" spans="1:19" s="245" customFormat="1" ht="13.15" customHeight="1">
      <c r="A11585" s="245" t="str">
        <f t="shared" si="362"/>
        <v>1257123091811995640</v>
      </c>
      <c r="B11585" s="217" t="s">
        <v>19891</v>
      </c>
      <c r="C11585" s="227" t="s">
        <v>26252</v>
      </c>
      <c r="D11585" s="227" t="s">
        <v>3106</v>
      </c>
      <c r="E11585" s="227" t="s">
        <v>26258</v>
      </c>
      <c r="F11585" s="227" t="s">
        <v>3106</v>
      </c>
      <c r="G11585" s="227" t="s">
        <v>3106</v>
      </c>
      <c r="H11585" s="228" t="s">
        <v>19904</v>
      </c>
      <c r="I11585" s="228" t="s">
        <v>26254</v>
      </c>
      <c r="J11585" s="201" t="str">
        <f t="shared" si="361"/>
        <v>9999</v>
      </c>
      <c r="K11585" s="228" t="s">
        <v>23203</v>
      </c>
      <c r="L11585" s="228" t="s">
        <v>23204</v>
      </c>
      <c r="M11585" s="229">
        <v>44806</v>
      </c>
      <c r="N11585" s="227" t="s">
        <v>19903</v>
      </c>
      <c r="O11585" s="243"/>
      <c r="P11585" s="227" t="s">
        <v>23760</v>
      </c>
      <c r="Q11585" s="243"/>
      <c r="S11585" s="354"/>
    </row>
    <row r="11586" spans="1:19" s="245" customFormat="1" ht="13.15" customHeight="1">
      <c r="A11586" s="245" t="str">
        <f t="shared" si="362"/>
        <v>0962664041821174897</v>
      </c>
      <c r="B11586" s="217" t="s">
        <v>19891</v>
      </c>
      <c r="C11586" s="227" t="s">
        <v>26259</v>
      </c>
      <c r="D11586" s="227" t="s">
        <v>3106</v>
      </c>
      <c r="E11586" s="227" t="s">
        <v>26260</v>
      </c>
      <c r="F11586" s="227" t="s">
        <v>3106</v>
      </c>
      <c r="G11586" s="227" t="s">
        <v>3106</v>
      </c>
      <c r="H11586" s="228" t="s">
        <v>19904</v>
      </c>
      <c r="I11586" s="228" t="s">
        <v>26261</v>
      </c>
      <c r="J11586" s="201" t="str">
        <f t="shared" si="361"/>
        <v>9999</v>
      </c>
      <c r="K11586" s="228" t="s">
        <v>23203</v>
      </c>
      <c r="L11586" s="228" t="s">
        <v>23204</v>
      </c>
      <c r="M11586" s="229">
        <v>44806</v>
      </c>
      <c r="N11586" s="227" t="s">
        <v>19903</v>
      </c>
      <c r="O11586" s="243"/>
      <c r="P11586" s="227" t="s">
        <v>20061</v>
      </c>
      <c r="Q11586" s="243"/>
      <c r="S11586" s="354"/>
    </row>
    <row r="11587" spans="1:19" s="245" customFormat="1" ht="13.15" customHeight="1">
      <c r="A11587" s="245" t="str">
        <f t="shared" si="362"/>
        <v>0962664061821174897</v>
      </c>
      <c r="B11587" s="217" t="s">
        <v>19891</v>
      </c>
      <c r="C11587" s="227" t="s">
        <v>26259</v>
      </c>
      <c r="D11587" s="227" t="s">
        <v>3106</v>
      </c>
      <c r="E11587" s="227" t="s">
        <v>26262</v>
      </c>
      <c r="F11587" s="227" t="s">
        <v>3106</v>
      </c>
      <c r="G11587" s="227" t="s">
        <v>3106</v>
      </c>
      <c r="H11587" s="228" t="s">
        <v>19904</v>
      </c>
      <c r="I11587" s="228" t="s">
        <v>26261</v>
      </c>
      <c r="J11587" s="201" t="str">
        <f t="shared" ref="J11587:J11650" si="363">B11587</f>
        <v>9999</v>
      </c>
      <c r="K11587" s="228" t="s">
        <v>23203</v>
      </c>
      <c r="L11587" s="228" t="s">
        <v>23204</v>
      </c>
      <c r="M11587" s="229">
        <v>44806</v>
      </c>
      <c r="N11587" s="227" t="s">
        <v>19903</v>
      </c>
      <c r="O11587" s="243"/>
      <c r="P11587" s="227" t="s">
        <v>20061</v>
      </c>
      <c r="Q11587" s="243"/>
      <c r="S11587" s="354"/>
    </row>
    <row r="11588" spans="1:19" s="245" customFormat="1" ht="13.15" customHeight="1">
      <c r="A11588" s="245" t="str">
        <f t="shared" si="362"/>
        <v>2841678011821269036</v>
      </c>
      <c r="B11588" s="217" t="s">
        <v>19891</v>
      </c>
      <c r="C11588" s="227" t="s">
        <v>26263</v>
      </c>
      <c r="D11588" s="227" t="s">
        <v>3106</v>
      </c>
      <c r="E11588" s="227" t="s">
        <v>26264</v>
      </c>
      <c r="F11588" s="227" t="s">
        <v>3106</v>
      </c>
      <c r="G11588" s="227" t="s">
        <v>3106</v>
      </c>
      <c r="H11588" s="228" t="s">
        <v>23524</v>
      </c>
      <c r="I11588" s="228" t="s">
        <v>26265</v>
      </c>
      <c r="J11588" s="201" t="str">
        <f t="shared" si="363"/>
        <v>9999</v>
      </c>
      <c r="K11588" s="228" t="s">
        <v>23203</v>
      </c>
      <c r="L11588" s="228" t="s">
        <v>23204</v>
      </c>
      <c r="M11588" s="229">
        <v>44806</v>
      </c>
      <c r="N11588" s="227" t="s">
        <v>23526</v>
      </c>
      <c r="O11588" s="243"/>
      <c r="P11588" s="227" t="s">
        <v>23527</v>
      </c>
      <c r="Q11588" s="243"/>
      <c r="S11588" s="354"/>
    </row>
    <row r="11589" spans="1:19" s="245" customFormat="1" ht="13.15" customHeight="1">
      <c r="A11589" s="245" t="str">
        <f t="shared" si="362"/>
        <v>2841678021821269036</v>
      </c>
      <c r="B11589" s="217" t="s">
        <v>19891</v>
      </c>
      <c r="C11589" s="227" t="s">
        <v>26263</v>
      </c>
      <c r="D11589" s="227" t="s">
        <v>3106</v>
      </c>
      <c r="E11589" s="227" t="s">
        <v>26266</v>
      </c>
      <c r="F11589" s="227" t="s">
        <v>3106</v>
      </c>
      <c r="G11589" s="227" t="s">
        <v>3106</v>
      </c>
      <c r="H11589" s="228" t="s">
        <v>23524</v>
      </c>
      <c r="I11589" s="228" t="s">
        <v>26265</v>
      </c>
      <c r="J11589" s="201" t="str">
        <f t="shared" si="363"/>
        <v>9999</v>
      </c>
      <c r="K11589" s="228" t="s">
        <v>23203</v>
      </c>
      <c r="L11589" s="228" t="s">
        <v>23204</v>
      </c>
      <c r="M11589" s="229">
        <v>44806</v>
      </c>
      <c r="N11589" s="227" t="s">
        <v>23526</v>
      </c>
      <c r="O11589" s="243"/>
      <c r="P11589" s="227" t="s">
        <v>23527</v>
      </c>
      <c r="Q11589" s="243"/>
      <c r="S11589" s="354"/>
    </row>
    <row r="11590" spans="1:19" s="245" customFormat="1" ht="13.15" customHeight="1">
      <c r="A11590" s="245" t="str">
        <f t="shared" si="362"/>
        <v>2841678031821269036</v>
      </c>
      <c r="B11590" s="217" t="s">
        <v>19891</v>
      </c>
      <c r="C11590" s="227" t="s">
        <v>26263</v>
      </c>
      <c r="D11590" s="227" t="s">
        <v>3106</v>
      </c>
      <c r="E11590" s="227" t="s">
        <v>26267</v>
      </c>
      <c r="F11590" s="227" t="s">
        <v>3106</v>
      </c>
      <c r="G11590" s="227" t="s">
        <v>3106</v>
      </c>
      <c r="H11590" s="228" t="s">
        <v>23524</v>
      </c>
      <c r="I11590" s="228" t="s">
        <v>26265</v>
      </c>
      <c r="J11590" s="201" t="str">
        <f t="shared" si="363"/>
        <v>9999</v>
      </c>
      <c r="K11590" s="228" t="s">
        <v>23203</v>
      </c>
      <c r="L11590" s="228" t="s">
        <v>23204</v>
      </c>
      <c r="M11590" s="229">
        <v>44806</v>
      </c>
      <c r="N11590" s="227" t="s">
        <v>23526</v>
      </c>
      <c r="O11590" s="243"/>
      <c r="P11590" s="227" t="s">
        <v>23527</v>
      </c>
      <c r="Q11590" s="243"/>
      <c r="S11590" s="354"/>
    </row>
    <row r="11591" spans="1:19" s="245" customFormat="1" ht="13.15" customHeight="1">
      <c r="A11591" s="245" t="str">
        <f t="shared" si="362"/>
        <v>2841678041821269036</v>
      </c>
      <c r="B11591" s="217" t="s">
        <v>19891</v>
      </c>
      <c r="C11591" s="227" t="s">
        <v>26263</v>
      </c>
      <c r="D11591" s="227" t="s">
        <v>3106</v>
      </c>
      <c r="E11591" s="227" t="s">
        <v>26268</v>
      </c>
      <c r="F11591" s="227" t="s">
        <v>3106</v>
      </c>
      <c r="G11591" s="227" t="s">
        <v>3106</v>
      </c>
      <c r="H11591" s="228" t="s">
        <v>23524</v>
      </c>
      <c r="I11591" s="228" t="s">
        <v>26265</v>
      </c>
      <c r="J11591" s="201" t="str">
        <f t="shared" si="363"/>
        <v>9999</v>
      </c>
      <c r="K11591" s="228" t="s">
        <v>23203</v>
      </c>
      <c r="L11591" s="228" t="s">
        <v>23204</v>
      </c>
      <c r="M11591" s="229">
        <v>44806</v>
      </c>
      <c r="N11591" s="227" t="s">
        <v>23526</v>
      </c>
      <c r="O11591" s="243"/>
      <c r="P11591" s="227" t="s">
        <v>23527</v>
      </c>
      <c r="Q11591" s="243"/>
      <c r="S11591" s="354"/>
    </row>
    <row r="11592" spans="1:19" s="245" customFormat="1" ht="13.15" customHeight="1">
      <c r="A11592" s="245" t="str">
        <f t="shared" si="362"/>
        <v>2841678051821269036</v>
      </c>
      <c r="B11592" s="217" t="s">
        <v>19891</v>
      </c>
      <c r="C11592" s="227" t="s">
        <v>26263</v>
      </c>
      <c r="D11592" s="227" t="s">
        <v>3106</v>
      </c>
      <c r="E11592" s="227" t="s">
        <v>26269</v>
      </c>
      <c r="F11592" s="227" t="s">
        <v>3106</v>
      </c>
      <c r="G11592" s="227" t="s">
        <v>3106</v>
      </c>
      <c r="H11592" s="228" t="s">
        <v>23524</v>
      </c>
      <c r="I11592" s="228" t="s">
        <v>26265</v>
      </c>
      <c r="J11592" s="201" t="str">
        <f t="shared" si="363"/>
        <v>9999</v>
      </c>
      <c r="K11592" s="228" t="s">
        <v>23203</v>
      </c>
      <c r="L11592" s="228" t="s">
        <v>23204</v>
      </c>
      <c r="M11592" s="229">
        <v>44806</v>
      </c>
      <c r="N11592" s="227" t="s">
        <v>23526</v>
      </c>
      <c r="O11592" s="243"/>
      <c r="P11592" s="227" t="s">
        <v>23527</v>
      </c>
      <c r="Q11592" s="243"/>
      <c r="S11592" s="354"/>
    </row>
    <row r="11593" spans="1:19" s="245" customFormat="1" ht="13.15" customHeight="1">
      <c r="A11593" s="245" t="str">
        <f t="shared" si="362"/>
        <v>2841678061821269036</v>
      </c>
      <c r="B11593" s="217" t="s">
        <v>19891</v>
      </c>
      <c r="C11593" s="227" t="s">
        <v>26263</v>
      </c>
      <c r="D11593" s="227" t="s">
        <v>3106</v>
      </c>
      <c r="E11593" s="227" t="s">
        <v>26270</v>
      </c>
      <c r="F11593" s="227" t="s">
        <v>3106</v>
      </c>
      <c r="G11593" s="227" t="s">
        <v>3106</v>
      </c>
      <c r="H11593" s="228" t="s">
        <v>23524</v>
      </c>
      <c r="I11593" s="228" t="s">
        <v>26265</v>
      </c>
      <c r="J11593" s="201" t="str">
        <f t="shared" si="363"/>
        <v>9999</v>
      </c>
      <c r="K11593" s="228" t="s">
        <v>23203</v>
      </c>
      <c r="L11593" s="228" t="s">
        <v>23204</v>
      </c>
      <c r="M11593" s="229">
        <v>44806</v>
      </c>
      <c r="N11593" s="227" t="s">
        <v>23526</v>
      </c>
      <c r="O11593" s="243"/>
      <c r="P11593" s="227" t="s">
        <v>23527</v>
      </c>
      <c r="Q11593" s="243"/>
      <c r="S11593" s="354"/>
    </row>
    <row r="11594" spans="1:19" s="245" customFormat="1" ht="13.15" customHeight="1">
      <c r="A11594" s="245" t="str">
        <f t="shared" si="362"/>
        <v>2841678071821269036</v>
      </c>
      <c r="B11594" s="217" t="s">
        <v>19891</v>
      </c>
      <c r="C11594" s="227" t="s">
        <v>26263</v>
      </c>
      <c r="D11594" s="227" t="s">
        <v>3106</v>
      </c>
      <c r="E11594" s="227" t="s">
        <v>26271</v>
      </c>
      <c r="F11594" s="227" t="s">
        <v>3106</v>
      </c>
      <c r="G11594" s="227" t="s">
        <v>3106</v>
      </c>
      <c r="H11594" s="228" t="s">
        <v>23524</v>
      </c>
      <c r="I11594" s="228" t="s">
        <v>26265</v>
      </c>
      <c r="J11594" s="201" t="str">
        <f t="shared" si="363"/>
        <v>9999</v>
      </c>
      <c r="K11594" s="228" t="s">
        <v>23203</v>
      </c>
      <c r="L11594" s="228" t="s">
        <v>23204</v>
      </c>
      <c r="M11594" s="229">
        <v>44806</v>
      </c>
      <c r="N11594" s="227" t="s">
        <v>23526</v>
      </c>
      <c r="O11594" s="243"/>
      <c r="P11594" s="227" t="s">
        <v>23527</v>
      </c>
      <c r="Q11594" s="243"/>
      <c r="S11594" s="354"/>
    </row>
    <row r="11595" spans="1:19" s="245" customFormat="1" ht="13.15" customHeight="1">
      <c r="A11595" s="245" t="str">
        <f t="shared" si="362"/>
        <v>2841678081821269036</v>
      </c>
      <c r="B11595" s="217" t="s">
        <v>19891</v>
      </c>
      <c r="C11595" s="227" t="s">
        <v>26263</v>
      </c>
      <c r="D11595" s="227" t="s">
        <v>3106</v>
      </c>
      <c r="E11595" s="227" t="s">
        <v>26272</v>
      </c>
      <c r="F11595" s="227" t="s">
        <v>3106</v>
      </c>
      <c r="G11595" s="227" t="s">
        <v>3106</v>
      </c>
      <c r="H11595" s="228" t="s">
        <v>23524</v>
      </c>
      <c r="I11595" s="228" t="s">
        <v>26265</v>
      </c>
      <c r="J11595" s="201" t="str">
        <f t="shared" si="363"/>
        <v>9999</v>
      </c>
      <c r="K11595" s="228" t="s">
        <v>23203</v>
      </c>
      <c r="L11595" s="228" t="s">
        <v>23204</v>
      </c>
      <c r="M11595" s="229">
        <v>44806</v>
      </c>
      <c r="N11595" s="227" t="s">
        <v>23526</v>
      </c>
      <c r="O11595" s="243"/>
      <c r="P11595" s="227" t="s">
        <v>23527</v>
      </c>
      <c r="Q11595" s="243"/>
      <c r="S11595" s="354"/>
    </row>
    <row r="11596" spans="1:19" s="245" customFormat="1" ht="13.15" customHeight="1">
      <c r="A11596" s="245" t="str">
        <f t="shared" si="362"/>
        <v>2841678091821269036</v>
      </c>
      <c r="B11596" s="217" t="s">
        <v>19891</v>
      </c>
      <c r="C11596" s="227" t="s">
        <v>26263</v>
      </c>
      <c r="D11596" s="227" t="s">
        <v>3106</v>
      </c>
      <c r="E11596" s="227" t="s">
        <v>26273</v>
      </c>
      <c r="F11596" s="227" t="s">
        <v>3106</v>
      </c>
      <c r="G11596" s="227" t="s">
        <v>3106</v>
      </c>
      <c r="H11596" s="228" t="s">
        <v>23524</v>
      </c>
      <c r="I11596" s="228" t="s">
        <v>26265</v>
      </c>
      <c r="J11596" s="201" t="str">
        <f t="shared" si="363"/>
        <v>9999</v>
      </c>
      <c r="K11596" s="228" t="s">
        <v>23203</v>
      </c>
      <c r="L11596" s="228" t="s">
        <v>23204</v>
      </c>
      <c r="M11596" s="229">
        <v>44806</v>
      </c>
      <c r="N11596" s="227" t="s">
        <v>23526</v>
      </c>
      <c r="O11596" s="243"/>
      <c r="P11596" s="227" t="s">
        <v>23527</v>
      </c>
      <c r="Q11596" s="243"/>
      <c r="S11596" s="354"/>
    </row>
    <row r="11597" spans="1:19" s="245" customFormat="1" ht="13.15" customHeight="1">
      <c r="A11597" s="245" t="str">
        <f t="shared" si="362"/>
        <v>3841306011821546078</v>
      </c>
      <c r="B11597" s="217" t="s">
        <v>19891</v>
      </c>
      <c r="C11597" s="227" t="s">
        <v>26274</v>
      </c>
      <c r="D11597" s="227" t="s">
        <v>3106</v>
      </c>
      <c r="E11597" s="227" t="s">
        <v>26275</v>
      </c>
      <c r="F11597" s="227" t="s">
        <v>3106</v>
      </c>
      <c r="G11597" s="227" t="s">
        <v>3106</v>
      </c>
      <c r="H11597" s="228" t="s">
        <v>26276</v>
      </c>
      <c r="I11597" s="228" t="s">
        <v>26277</v>
      </c>
      <c r="J11597" s="201" t="str">
        <f t="shared" si="363"/>
        <v>9999</v>
      </c>
      <c r="K11597" s="228" t="s">
        <v>23203</v>
      </c>
      <c r="L11597" s="228" t="s">
        <v>23204</v>
      </c>
      <c r="M11597" s="229">
        <v>44806</v>
      </c>
      <c r="N11597" s="227" t="s">
        <v>26278</v>
      </c>
      <c r="O11597" s="243"/>
      <c r="P11597" s="227" t="s">
        <v>18905</v>
      </c>
      <c r="Q11597" s="243"/>
      <c r="S11597" s="354"/>
    </row>
    <row r="11598" spans="1:19" s="245" customFormat="1" ht="13.15" customHeight="1">
      <c r="A11598" s="245" t="str">
        <f t="shared" si="362"/>
        <v>3841306021821546078</v>
      </c>
      <c r="B11598" s="217" t="s">
        <v>19891</v>
      </c>
      <c r="C11598" s="227" t="s">
        <v>26274</v>
      </c>
      <c r="D11598" s="227" t="s">
        <v>3106</v>
      </c>
      <c r="E11598" s="227" t="s">
        <v>26279</v>
      </c>
      <c r="F11598" s="227" t="s">
        <v>3106</v>
      </c>
      <c r="G11598" s="227" t="s">
        <v>3106</v>
      </c>
      <c r="H11598" s="228" t="s">
        <v>26276</v>
      </c>
      <c r="I11598" s="228" t="s">
        <v>26277</v>
      </c>
      <c r="J11598" s="201" t="str">
        <f t="shared" si="363"/>
        <v>9999</v>
      </c>
      <c r="K11598" s="228" t="s">
        <v>23203</v>
      </c>
      <c r="L11598" s="228" t="s">
        <v>23204</v>
      </c>
      <c r="M11598" s="229">
        <v>44806</v>
      </c>
      <c r="N11598" s="227" t="s">
        <v>26278</v>
      </c>
      <c r="O11598" s="243"/>
      <c r="P11598" s="227" t="s">
        <v>18905</v>
      </c>
      <c r="Q11598" s="243"/>
      <c r="S11598" s="354"/>
    </row>
    <row r="11599" spans="1:19" s="245" customFormat="1" ht="13.15" customHeight="1">
      <c r="A11599" s="245" t="str">
        <f t="shared" si="362"/>
        <v>3928426011821564717</v>
      </c>
      <c r="B11599" s="217" t="s">
        <v>19891</v>
      </c>
      <c r="C11599" s="227" t="s">
        <v>26280</v>
      </c>
      <c r="D11599" s="227" t="s">
        <v>3106</v>
      </c>
      <c r="E11599" s="227" t="s">
        <v>26281</v>
      </c>
      <c r="F11599" s="227" t="s">
        <v>3106</v>
      </c>
      <c r="G11599" s="227" t="s">
        <v>3106</v>
      </c>
      <c r="H11599" s="228" t="s">
        <v>24798</v>
      </c>
      <c r="I11599" s="228" t="s">
        <v>26282</v>
      </c>
      <c r="J11599" s="201" t="str">
        <f t="shared" si="363"/>
        <v>9999</v>
      </c>
      <c r="K11599" s="228" t="s">
        <v>23203</v>
      </c>
      <c r="L11599" s="228" t="s">
        <v>23204</v>
      </c>
      <c r="M11599" s="229">
        <v>44806</v>
      </c>
      <c r="N11599" s="227" t="s">
        <v>24800</v>
      </c>
      <c r="O11599" s="243"/>
      <c r="P11599" s="227" t="s">
        <v>24801</v>
      </c>
      <c r="Q11599" s="243"/>
      <c r="S11599" s="354"/>
    </row>
    <row r="11600" spans="1:19" s="245" customFormat="1" ht="13.15" customHeight="1">
      <c r="A11600" s="245" t="str">
        <f t="shared" si="362"/>
        <v>1102527021831176833</v>
      </c>
      <c r="B11600" s="217" t="s">
        <v>19891</v>
      </c>
      <c r="C11600" s="227" t="s">
        <v>26283</v>
      </c>
      <c r="D11600" s="227" t="s">
        <v>3106</v>
      </c>
      <c r="E11600" s="227" t="s">
        <v>26284</v>
      </c>
      <c r="F11600" s="227" t="s">
        <v>3106</v>
      </c>
      <c r="G11600" s="227" t="s">
        <v>3106</v>
      </c>
      <c r="H11600" s="228" t="s">
        <v>19904</v>
      </c>
      <c r="I11600" s="228" t="s">
        <v>26285</v>
      </c>
      <c r="J11600" s="201" t="str">
        <f t="shared" si="363"/>
        <v>9999</v>
      </c>
      <c r="K11600" s="228" t="s">
        <v>23203</v>
      </c>
      <c r="L11600" s="228" t="s">
        <v>23204</v>
      </c>
      <c r="M11600" s="229">
        <v>44806</v>
      </c>
      <c r="N11600" s="227" t="s">
        <v>19903</v>
      </c>
      <c r="O11600" s="243"/>
      <c r="P11600" s="227" t="s">
        <v>19905</v>
      </c>
      <c r="Q11600" s="243"/>
      <c r="S11600" s="354"/>
    </row>
    <row r="11601" spans="1:19" s="245" customFormat="1" ht="13.15" customHeight="1">
      <c r="A11601" s="245" t="str">
        <f t="shared" si="362"/>
        <v>1891871011841208501</v>
      </c>
      <c r="B11601" s="217" t="s">
        <v>19891</v>
      </c>
      <c r="C11601" s="227" t="s">
        <v>26286</v>
      </c>
      <c r="D11601" s="227" t="s">
        <v>3106</v>
      </c>
      <c r="E11601" s="227" t="s">
        <v>26287</v>
      </c>
      <c r="F11601" s="227" t="s">
        <v>3106</v>
      </c>
      <c r="G11601" s="227" t="s">
        <v>3106</v>
      </c>
      <c r="H11601" s="228" t="s">
        <v>19904</v>
      </c>
      <c r="I11601" s="228" t="s">
        <v>26288</v>
      </c>
      <c r="J11601" s="201" t="str">
        <f t="shared" si="363"/>
        <v>9999</v>
      </c>
      <c r="K11601" s="228" t="s">
        <v>23203</v>
      </c>
      <c r="L11601" s="228" t="s">
        <v>23204</v>
      </c>
      <c r="M11601" s="229">
        <v>44806</v>
      </c>
      <c r="N11601" s="227" t="s">
        <v>19903</v>
      </c>
      <c r="O11601" s="243"/>
      <c r="P11601" s="227" t="s">
        <v>19975</v>
      </c>
      <c r="Q11601" s="243"/>
      <c r="S11601" s="354"/>
    </row>
    <row r="11602" spans="1:19" s="245" customFormat="1" ht="13.15" customHeight="1">
      <c r="A11602" s="245" t="str">
        <f t="shared" si="362"/>
        <v>1891871021841208501</v>
      </c>
      <c r="B11602" s="217" t="s">
        <v>19891</v>
      </c>
      <c r="C11602" s="227" t="s">
        <v>26286</v>
      </c>
      <c r="D11602" s="227" t="s">
        <v>3106</v>
      </c>
      <c r="E11602" s="227" t="s">
        <v>26289</v>
      </c>
      <c r="F11602" s="227" t="s">
        <v>3106</v>
      </c>
      <c r="G11602" s="227" t="s">
        <v>3106</v>
      </c>
      <c r="H11602" s="228" t="s">
        <v>19904</v>
      </c>
      <c r="I11602" s="228" t="s">
        <v>26288</v>
      </c>
      <c r="J11602" s="201" t="str">
        <f t="shared" si="363"/>
        <v>9999</v>
      </c>
      <c r="K11602" s="228" t="s">
        <v>23203</v>
      </c>
      <c r="L11602" s="228" t="s">
        <v>23204</v>
      </c>
      <c r="M11602" s="229">
        <v>44806</v>
      </c>
      <c r="N11602" s="227" t="s">
        <v>19903</v>
      </c>
      <c r="O11602" s="243"/>
      <c r="P11602" s="227" t="s">
        <v>19975</v>
      </c>
      <c r="Q11602" s="243"/>
      <c r="S11602" s="354"/>
    </row>
    <row r="11603" spans="1:19" s="245" customFormat="1" ht="13.15" customHeight="1">
      <c r="A11603" s="245" t="str">
        <f t="shared" si="362"/>
        <v>1891871031841208501</v>
      </c>
      <c r="B11603" s="217" t="s">
        <v>19891</v>
      </c>
      <c r="C11603" s="227" t="s">
        <v>26286</v>
      </c>
      <c r="D11603" s="227" t="s">
        <v>3106</v>
      </c>
      <c r="E11603" s="227" t="s">
        <v>26290</v>
      </c>
      <c r="F11603" s="227" t="s">
        <v>3106</v>
      </c>
      <c r="G11603" s="227" t="s">
        <v>3106</v>
      </c>
      <c r="H11603" s="228" t="s">
        <v>19904</v>
      </c>
      <c r="I11603" s="228" t="s">
        <v>26288</v>
      </c>
      <c r="J11603" s="201" t="str">
        <f t="shared" si="363"/>
        <v>9999</v>
      </c>
      <c r="K11603" s="228" t="s">
        <v>23203</v>
      </c>
      <c r="L11603" s="228" t="s">
        <v>23204</v>
      </c>
      <c r="M11603" s="229">
        <v>44806</v>
      </c>
      <c r="N11603" s="227" t="s">
        <v>19903</v>
      </c>
      <c r="O11603" s="243"/>
      <c r="P11603" s="227" t="s">
        <v>19975</v>
      </c>
      <c r="Q11603" s="243"/>
      <c r="S11603" s="354"/>
    </row>
    <row r="11604" spans="1:19" s="245" customFormat="1" ht="13.15" customHeight="1">
      <c r="A11604" s="245" t="str">
        <f t="shared" si="362"/>
        <v>1891871041841208501</v>
      </c>
      <c r="B11604" s="217" t="s">
        <v>19891</v>
      </c>
      <c r="C11604" s="227" t="s">
        <v>26286</v>
      </c>
      <c r="D11604" s="227" t="s">
        <v>3106</v>
      </c>
      <c r="E11604" s="227" t="s">
        <v>26291</v>
      </c>
      <c r="F11604" s="227" t="s">
        <v>3106</v>
      </c>
      <c r="G11604" s="227" t="s">
        <v>3106</v>
      </c>
      <c r="H11604" s="228" t="s">
        <v>19904</v>
      </c>
      <c r="I11604" s="228" t="s">
        <v>26288</v>
      </c>
      <c r="J11604" s="201" t="str">
        <f t="shared" si="363"/>
        <v>9999</v>
      </c>
      <c r="K11604" s="228" t="s">
        <v>23203</v>
      </c>
      <c r="L11604" s="228" t="s">
        <v>23204</v>
      </c>
      <c r="M11604" s="229">
        <v>44806</v>
      </c>
      <c r="N11604" s="227" t="s">
        <v>19903</v>
      </c>
      <c r="O11604" s="243"/>
      <c r="P11604" s="227" t="s">
        <v>19975</v>
      </c>
      <c r="Q11604" s="243"/>
      <c r="S11604" s="354"/>
    </row>
    <row r="11605" spans="1:19" s="245" customFormat="1" ht="13.15" customHeight="1">
      <c r="A11605" s="245" t="str">
        <f t="shared" si="362"/>
        <v>1891871051841208501</v>
      </c>
      <c r="B11605" s="217" t="s">
        <v>19891</v>
      </c>
      <c r="C11605" s="227" t="s">
        <v>26286</v>
      </c>
      <c r="D11605" s="227" t="s">
        <v>3106</v>
      </c>
      <c r="E11605" s="227" t="s">
        <v>26292</v>
      </c>
      <c r="F11605" s="227" t="s">
        <v>3106</v>
      </c>
      <c r="G11605" s="227" t="s">
        <v>3106</v>
      </c>
      <c r="H11605" s="228" t="s">
        <v>19904</v>
      </c>
      <c r="I11605" s="228" t="s">
        <v>26288</v>
      </c>
      <c r="J11605" s="201" t="str">
        <f t="shared" si="363"/>
        <v>9999</v>
      </c>
      <c r="K11605" s="228" t="s">
        <v>23203</v>
      </c>
      <c r="L11605" s="228" t="s">
        <v>23204</v>
      </c>
      <c r="M11605" s="229">
        <v>44806</v>
      </c>
      <c r="N11605" s="227" t="s">
        <v>19903</v>
      </c>
      <c r="O11605" s="243"/>
      <c r="P11605" s="227" t="s">
        <v>19975</v>
      </c>
      <c r="Q11605" s="243"/>
      <c r="S11605" s="354"/>
    </row>
    <row r="11606" spans="1:19" s="245" customFormat="1" ht="13.15" customHeight="1">
      <c r="A11606" s="245" t="str">
        <f t="shared" si="362"/>
        <v>1891871061841208501</v>
      </c>
      <c r="B11606" s="217" t="s">
        <v>19891</v>
      </c>
      <c r="C11606" s="227" t="s">
        <v>26286</v>
      </c>
      <c r="D11606" s="227" t="s">
        <v>3106</v>
      </c>
      <c r="E11606" s="227" t="s">
        <v>26293</v>
      </c>
      <c r="F11606" s="227" t="s">
        <v>3106</v>
      </c>
      <c r="G11606" s="227" t="s">
        <v>3106</v>
      </c>
      <c r="H11606" s="228" t="s">
        <v>19904</v>
      </c>
      <c r="I11606" s="228" t="s">
        <v>26288</v>
      </c>
      <c r="J11606" s="201" t="str">
        <f t="shared" si="363"/>
        <v>9999</v>
      </c>
      <c r="K11606" s="228" t="s">
        <v>23203</v>
      </c>
      <c r="L11606" s="228" t="s">
        <v>23204</v>
      </c>
      <c r="M11606" s="229">
        <v>44806</v>
      </c>
      <c r="N11606" s="227" t="s">
        <v>19903</v>
      </c>
      <c r="O11606" s="243"/>
      <c r="P11606" s="227" t="s">
        <v>19975</v>
      </c>
      <c r="Q11606" s="243"/>
      <c r="S11606" s="354"/>
    </row>
    <row r="11607" spans="1:19" s="245" customFormat="1" ht="13.15" customHeight="1">
      <c r="A11607" s="245" t="str">
        <f t="shared" ref="A11607:A11670" si="364">E11607&amp;C11607</f>
        <v>1891871071841208501</v>
      </c>
      <c r="B11607" s="217" t="s">
        <v>19891</v>
      </c>
      <c r="C11607" s="227" t="s">
        <v>26286</v>
      </c>
      <c r="D11607" s="227" t="s">
        <v>3106</v>
      </c>
      <c r="E11607" s="227" t="s">
        <v>26294</v>
      </c>
      <c r="F11607" s="227" t="s">
        <v>3106</v>
      </c>
      <c r="G11607" s="227" t="s">
        <v>3106</v>
      </c>
      <c r="H11607" s="228" t="s">
        <v>19904</v>
      </c>
      <c r="I11607" s="228" t="s">
        <v>26288</v>
      </c>
      <c r="J11607" s="201" t="str">
        <f t="shared" si="363"/>
        <v>9999</v>
      </c>
      <c r="K11607" s="228" t="s">
        <v>23203</v>
      </c>
      <c r="L11607" s="228" t="s">
        <v>23204</v>
      </c>
      <c r="M11607" s="229">
        <v>44806</v>
      </c>
      <c r="N11607" s="227" t="s">
        <v>19903</v>
      </c>
      <c r="O11607" s="243"/>
      <c r="P11607" s="227" t="s">
        <v>19975</v>
      </c>
      <c r="Q11607" s="243"/>
      <c r="S11607" s="354"/>
    </row>
    <row r="11608" spans="1:19" s="245" customFormat="1" ht="13.15" customHeight="1">
      <c r="A11608" s="245" t="str">
        <f t="shared" si="364"/>
        <v>1891871081841208501</v>
      </c>
      <c r="B11608" s="217" t="s">
        <v>19891</v>
      </c>
      <c r="C11608" s="227" t="s">
        <v>26286</v>
      </c>
      <c r="D11608" s="227" t="s">
        <v>3106</v>
      </c>
      <c r="E11608" s="227" t="s">
        <v>26295</v>
      </c>
      <c r="F11608" s="227" t="s">
        <v>3106</v>
      </c>
      <c r="G11608" s="227" t="s">
        <v>3106</v>
      </c>
      <c r="H11608" s="228" t="s">
        <v>19904</v>
      </c>
      <c r="I11608" s="228" t="s">
        <v>26288</v>
      </c>
      <c r="J11608" s="201" t="str">
        <f t="shared" si="363"/>
        <v>9999</v>
      </c>
      <c r="K11608" s="228" t="s">
        <v>23203</v>
      </c>
      <c r="L11608" s="228" t="s">
        <v>23204</v>
      </c>
      <c r="M11608" s="229">
        <v>44806</v>
      </c>
      <c r="N11608" s="227" t="s">
        <v>19903</v>
      </c>
      <c r="O11608" s="243"/>
      <c r="P11608" s="227" t="s">
        <v>19975</v>
      </c>
      <c r="Q11608" s="243"/>
      <c r="S11608" s="354"/>
    </row>
    <row r="11609" spans="1:19" s="245" customFormat="1" ht="13.15" customHeight="1">
      <c r="A11609" s="245" t="str">
        <f t="shared" si="364"/>
        <v>1891871091841208501</v>
      </c>
      <c r="B11609" s="217" t="s">
        <v>19891</v>
      </c>
      <c r="C11609" s="227" t="s">
        <v>26286</v>
      </c>
      <c r="D11609" s="227" t="s">
        <v>3106</v>
      </c>
      <c r="E11609" s="227" t="s">
        <v>26296</v>
      </c>
      <c r="F11609" s="227" t="s">
        <v>3106</v>
      </c>
      <c r="G11609" s="227" t="s">
        <v>3106</v>
      </c>
      <c r="H11609" s="228" t="s">
        <v>19904</v>
      </c>
      <c r="I11609" s="228" t="s">
        <v>26288</v>
      </c>
      <c r="J11609" s="201" t="str">
        <f t="shared" si="363"/>
        <v>9999</v>
      </c>
      <c r="K11609" s="228" t="s">
        <v>23203</v>
      </c>
      <c r="L11609" s="228" t="s">
        <v>23204</v>
      </c>
      <c r="M11609" s="229">
        <v>44806</v>
      </c>
      <c r="N11609" s="227" t="s">
        <v>19903</v>
      </c>
      <c r="O11609" s="243"/>
      <c r="P11609" s="227" t="s">
        <v>19975</v>
      </c>
      <c r="Q11609" s="243"/>
      <c r="S11609" s="354"/>
    </row>
    <row r="11610" spans="1:19" s="245" customFormat="1" ht="13.15" customHeight="1">
      <c r="A11610" s="245" t="str">
        <f t="shared" si="364"/>
        <v>1891871101841208501</v>
      </c>
      <c r="B11610" s="217" t="s">
        <v>19891</v>
      </c>
      <c r="C11610" s="227" t="s">
        <v>26286</v>
      </c>
      <c r="D11610" s="227" t="s">
        <v>3106</v>
      </c>
      <c r="E11610" s="227" t="s">
        <v>26297</v>
      </c>
      <c r="F11610" s="227" t="s">
        <v>3106</v>
      </c>
      <c r="G11610" s="227" t="s">
        <v>3106</v>
      </c>
      <c r="H11610" s="228" t="s">
        <v>19904</v>
      </c>
      <c r="I11610" s="228" t="s">
        <v>26288</v>
      </c>
      <c r="J11610" s="201" t="str">
        <f t="shared" si="363"/>
        <v>9999</v>
      </c>
      <c r="K11610" s="228" t="s">
        <v>23203</v>
      </c>
      <c r="L11610" s="228" t="s">
        <v>23204</v>
      </c>
      <c r="M11610" s="229">
        <v>44806</v>
      </c>
      <c r="N11610" s="227" t="s">
        <v>19903</v>
      </c>
      <c r="O11610" s="243"/>
      <c r="P11610" s="227" t="s">
        <v>19975</v>
      </c>
      <c r="Q11610" s="243"/>
      <c r="S11610" s="354"/>
    </row>
    <row r="11611" spans="1:19" s="245" customFormat="1" ht="13.15" customHeight="1">
      <c r="A11611" s="245" t="str">
        <f t="shared" si="364"/>
        <v>1891871111841208501</v>
      </c>
      <c r="B11611" s="217" t="s">
        <v>19891</v>
      </c>
      <c r="C11611" s="227" t="s">
        <v>26286</v>
      </c>
      <c r="D11611" s="227" t="s">
        <v>3106</v>
      </c>
      <c r="E11611" s="227" t="s">
        <v>26298</v>
      </c>
      <c r="F11611" s="227" t="s">
        <v>3106</v>
      </c>
      <c r="G11611" s="227" t="s">
        <v>3106</v>
      </c>
      <c r="H11611" s="228" t="s">
        <v>19904</v>
      </c>
      <c r="I11611" s="228" t="s">
        <v>26288</v>
      </c>
      <c r="J11611" s="201" t="str">
        <f t="shared" si="363"/>
        <v>9999</v>
      </c>
      <c r="K11611" s="228" t="s">
        <v>23203</v>
      </c>
      <c r="L11611" s="228" t="s">
        <v>23204</v>
      </c>
      <c r="M11611" s="229">
        <v>44806</v>
      </c>
      <c r="N11611" s="227" t="s">
        <v>19903</v>
      </c>
      <c r="O11611" s="243"/>
      <c r="P11611" s="227" t="s">
        <v>19975</v>
      </c>
      <c r="Q11611" s="243"/>
      <c r="S11611" s="354"/>
    </row>
    <row r="11612" spans="1:19" s="245" customFormat="1" ht="13.15" customHeight="1">
      <c r="A11612" s="245" t="str">
        <f t="shared" si="364"/>
        <v>1891871121841208501</v>
      </c>
      <c r="B11612" s="217" t="s">
        <v>19891</v>
      </c>
      <c r="C11612" s="227" t="s">
        <v>26286</v>
      </c>
      <c r="D11612" s="227" t="s">
        <v>3106</v>
      </c>
      <c r="E11612" s="227" t="s">
        <v>26299</v>
      </c>
      <c r="F11612" s="227" t="s">
        <v>3106</v>
      </c>
      <c r="G11612" s="227" t="s">
        <v>3106</v>
      </c>
      <c r="H11612" s="228" t="s">
        <v>19904</v>
      </c>
      <c r="I11612" s="228" t="s">
        <v>26288</v>
      </c>
      <c r="J11612" s="201" t="str">
        <f t="shared" si="363"/>
        <v>9999</v>
      </c>
      <c r="K11612" s="228" t="s">
        <v>23203</v>
      </c>
      <c r="L11612" s="228" t="s">
        <v>23204</v>
      </c>
      <c r="M11612" s="229">
        <v>44806</v>
      </c>
      <c r="N11612" s="227" t="s">
        <v>19903</v>
      </c>
      <c r="O11612" s="243"/>
      <c r="P11612" s="227" t="s">
        <v>19975</v>
      </c>
      <c r="Q11612" s="243"/>
      <c r="S11612" s="354"/>
    </row>
    <row r="11613" spans="1:19" s="245" customFormat="1" ht="13.15" customHeight="1">
      <c r="A11613" s="245" t="str">
        <f t="shared" si="364"/>
        <v>1891871131841208501</v>
      </c>
      <c r="B11613" s="217" t="s">
        <v>19891</v>
      </c>
      <c r="C11613" s="227" t="s">
        <v>26286</v>
      </c>
      <c r="D11613" s="227" t="s">
        <v>3106</v>
      </c>
      <c r="E11613" s="227" t="s">
        <v>26300</v>
      </c>
      <c r="F11613" s="227" t="s">
        <v>3106</v>
      </c>
      <c r="G11613" s="227" t="s">
        <v>3106</v>
      </c>
      <c r="H11613" s="228" t="s">
        <v>19904</v>
      </c>
      <c r="I11613" s="228" t="s">
        <v>26288</v>
      </c>
      <c r="J11613" s="201" t="str">
        <f t="shared" si="363"/>
        <v>9999</v>
      </c>
      <c r="K11613" s="228" t="s">
        <v>23203</v>
      </c>
      <c r="L11613" s="228" t="s">
        <v>23204</v>
      </c>
      <c r="M11613" s="229">
        <v>44806</v>
      </c>
      <c r="N11613" s="227" t="s">
        <v>19903</v>
      </c>
      <c r="O11613" s="243"/>
      <c r="P11613" s="227" t="s">
        <v>19975</v>
      </c>
      <c r="Q11613" s="243"/>
      <c r="S11613" s="354"/>
    </row>
    <row r="11614" spans="1:19" s="245" customFormat="1" ht="13.15" customHeight="1">
      <c r="A11614" s="245" t="str">
        <f t="shared" si="364"/>
        <v>1891871141841208501</v>
      </c>
      <c r="B11614" s="217" t="s">
        <v>19891</v>
      </c>
      <c r="C11614" s="227" t="s">
        <v>26286</v>
      </c>
      <c r="D11614" s="227" t="s">
        <v>3106</v>
      </c>
      <c r="E11614" s="227" t="s">
        <v>26301</v>
      </c>
      <c r="F11614" s="227" t="s">
        <v>3106</v>
      </c>
      <c r="G11614" s="227" t="s">
        <v>3106</v>
      </c>
      <c r="H11614" s="228" t="s">
        <v>19904</v>
      </c>
      <c r="I11614" s="228" t="s">
        <v>26288</v>
      </c>
      <c r="J11614" s="201" t="str">
        <f t="shared" si="363"/>
        <v>9999</v>
      </c>
      <c r="K11614" s="228" t="s">
        <v>23203</v>
      </c>
      <c r="L11614" s="228" t="s">
        <v>23204</v>
      </c>
      <c r="M11614" s="229">
        <v>44806</v>
      </c>
      <c r="N11614" s="227" t="s">
        <v>19903</v>
      </c>
      <c r="O11614" s="243"/>
      <c r="P11614" s="227" t="s">
        <v>19975</v>
      </c>
      <c r="Q11614" s="243"/>
      <c r="S11614" s="354"/>
    </row>
    <row r="11615" spans="1:19" s="245" customFormat="1" ht="13.15" customHeight="1">
      <c r="A11615" s="245" t="str">
        <f t="shared" si="364"/>
        <v>1891871151841208501</v>
      </c>
      <c r="B11615" s="217" t="s">
        <v>19891</v>
      </c>
      <c r="C11615" s="227" t="s">
        <v>26286</v>
      </c>
      <c r="D11615" s="227" t="s">
        <v>3106</v>
      </c>
      <c r="E11615" s="227" t="s">
        <v>26302</v>
      </c>
      <c r="F11615" s="227" t="s">
        <v>3106</v>
      </c>
      <c r="G11615" s="227" t="s">
        <v>3106</v>
      </c>
      <c r="H11615" s="228" t="s">
        <v>19904</v>
      </c>
      <c r="I11615" s="228" t="s">
        <v>26288</v>
      </c>
      <c r="J11615" s="201" t="str">
        <f t="shared" si="363"/>
        <v>9999</v>
      </c>
      <c r="K11615" s="228" t="s">
        <v>23203</v>
      </c>
      <c r="L11615" s="228" t="s">
        <v>23204</v>
      </c>
      <c r="M11615" s="229">
        <v>44806</v>
      </c>
      <c r="N11615" s="227" t="s">
        <v>19903</v>
      </c>
      <c r="O11615" s="243"/>
      <c r="P11615" s="227" t="s">
        <v>19975</v>
      </c>
      <c r="Q11615" s="243"/>
      <c r="S11615" s="354"/>
    </row>
    <row r="11616" spans="1:19" s="245" customFormat="1" ht="13.15" customHeight="1">
      <c r="A11616" s="245" t="str">
        <f t="shared" si="364"/>
        <v>1891871161841208501</v>
      </c>
      <c r="B11616" s="217" t="s">
        <v>19891</v>
      </c>
      <c r="C11616" s="227" t="s">
        <v>26286</v>
      </c>
      <c r="D11616" s="227" t="s">
        <v>3106</v>
      </c>
      <c r="E11616" s="227" t="s">
        <v>26303</v>
      </c>
      <c r="F11616" s="227" t="s">
        <v>3106</v>
      </c>
      <c r="G11616" s="227" t="s">
        <v>3106</v>
      </c>
      <c r="H11616" s="228" t="s">
        <v>19904</v>
      </c>
      <c r="I11616" s="228" t="s">
        <v>26288</v>
      </c>
      <c r="J11616" s="201" t="str">
        <f t="shared" si="363"/>
        <v>9999</v>
      </c>
      <c r="K11616" s="228" t="s">
        <v>23203</v>
      </c>
      <c r="L11616" s="228" t="s">
        <v>23204</v>
      </c>
      <c r="M11616" s="229">
        <v>44806</v>
      </c>
      <c r="N11616" s="227" t="s">
        <v>19903</v>
      </c>
      <c r="O11616" s="243"/>
      <c r="P11616" s="227" t="s">
        <v>19975</v>
      </c>
      <c r="Q11616" s="243"/>
      <c r="S11616" s="354"/>
    </row>
    <row r="11617" spans="1:19" s="245" customFormat="1" ht="13.15" customHeight="1">
      <c r="A11617" s="245" t="str">
        <f t="shared" si="364"/>
        <v>1891871171841208501</v>
      </c>
      <c r="B11617" s="217" t="s">
        <v>19891</v>
      </c>
      <c r="C11617" s="227" t="s">
        <v>26286</v>
      </c>
      <c r="D11617" s="227" t="s">
        <v>3106</v>
      </c>
      <c r="E11617" s="227" t="s">
        <v>26304</v>
      </c>
      <c r="F11617" s="227" t="s">
        <v>3106</v>
      </c>
      <c r="G11617" s="227" t="s">
        <v>3106</v>
      </c>
      <c r="H11617" s="228" t="s">
        <v>19904</v>
      </c>
      <c r="I11617" s="228" t="s">
        <v>26288</v>
      </c>
      <c r="J11617" s="201" t="str">
        <f t="shared" si="363"/>
        <v>9999</v>
      </c>
      <c r="K11617" s="228" t="s">
        <v>23203</v>
      </c>
      <c r="L11617" s="228" t="s">
        <v>23204</v>
      </c>
      <c r="M11617" s="229">
        <v>44806</v>
      </c>
      <c r="N11617" s="227" t="s">
        <v>19903</v>
      </c>
      <c r="O11617" s="243"/>
      <c r="P11617" s="227" t="s">
        <v>19975</v>
      </c>
      <c r="Q11617" s="243"/>
      <c r="S11617" s="354"/>
    </row>
    <row r="11618" spans="1:19" s="245" customFormat="1" ht="13.15" customHeight="1">
      <c r="A11618" s="245" t="str">
        <f t="shared" si="364"/>
        <v>1891871181841208501</v>
      </c>
      <c r="B11618" s="217" t="s">
        <v>19891</v>
      </c>
      <c r="C11618" s="227" t="s">
        <v>26286</v>
      </c>
      <c r="D11618" s="227" t="s">
        <v>3106</v>
      </c>
      <c r="E11618" s="227" t="s">
        <v>26305</v>
      </c>
      <c r="F11618" s="227" t="s">
        <v>3106</v>
      </c>
      <c r="G11618" s="227" t="s">
        <v>3106</v>
      </c>
      <c r="H11618" s="228" t="s">
        <v>19904</v>
      </c>
      <c r="I11618" s="228" t="s">
        <v>26288</v>
      </c>
      <c r="J11618" s="201" t="str">
        <f t="shared" si="363"/>
        <v>9999</v>
      </c>
      <c r="K11618" s="228" t="s">
        <v>23203</v>
      </c>
      <c r="L11618" s="228" t="s">
        <v>23204</v>
      </c>
      <c r="M11618" s="229">
        <v>44806</v>
      </c>
      <c r="N11618" s="227" t="s">
        <v>19903</v>
      </c>
      <c r="O11618" s="243"/>
      <c r="P11618" s="227" t="s">
        <v>19975</v>
      </c>
      <c r="Q11618" s="243"/>
      <c r="S11618" s="354"/>
    </row>
    <row r="11619" spans="1:19" s="245" customFormat="1" ht="13.15" customHeight="1">
      <c r="A11619" s="245" t="str">
        <f t="shared" si="364"/>
        <v>1891871191841208501</v>
      </c>
      <c r="B11619" s="217" t="s">
        <v>19891</v>
      </c>
      <c r="C11619" s="227" t="s">
        <v>26286</v>
      </c>
      <c r="D11619" s="227" t="s">
        <v>3106</v>
      </c>
      <c r="E11619" s="227" t="s">
        <v>26306</v>
      </c>
      <c r="F11619" s="227" t="s">
        <v>3106</v>
      </c>
      <c r="G11619" s="227" t="s">
        <v>3106</v>
      </c>
      <c r="H11619" s="228" t="s">
        <v>19904</v>
      </c>
      <c r="I11619" s="228" t="s">
        <v>26288</v>
      </c>
      <c r="J11619" s="201" t="str">
        <f t="shared" si="363"/>
        <v>9999</v>
      </c>
      <c r="K11619" s="228" t="s">
        <v>23203</v>
      </c>
      <c r="L11619" s="228" t="s">
        <v>23204</v>
      </c>
      <c r="M11619" s="229">
        <v>44806</v>
      </c>
      <c r="N11619" s="227" t="s">
        <v>19903</v>
      </c>
      <c r="O11619" s="243"/>
      <c r="P11619" s="227" t="s">
        <v>19975</v>
      </c>
      <c r="Q11619" s="243"/>
      <c r="S11619" s="354"/>
    </row>
    <row r="11620" spans="1:19" s="245" customFormat="1" ht="13.15" customHeight="1">
      <c r="A11620" s="245" t="str">
        <f t="shared" si="364"/>
        <v>3468423011841631298</v>
      </c>
      <c r="B11620" s="217" t="s">
        <v>19891</v>
      </c>
      <c r="C11620" s="227" t="s">
        <v>26307</v>
      </c>
      <c r="D11620" s="227" t="s">
        <v>3106</v>
      </c>
      <c r="E11620" s="227" t="s">
        <v>26308</v>
      </c>
      <c r="F11620" s="227" t="s">
        <v>3106</v>
      </c>
      <c r="G11620" s="227" t="s">
        <v>3106</v>
      </c>
      <c r="H11620" s="228" t="s">
        <v>23501</v>
      </c>
      <c r="I11620" s="228" t="s">
        <v>26309</v>
      </c>
      <c r="J11620" s="201" t="str">
        <f t="shared" si="363"/>
        <v>9999</v>
      </c>
      <c r="K11620" s="228" t="s">
        <v>23203</v>
      </c>
      <c r="L11620" s="228" t="s">
        <v>23204</v>
      </c>
      <c r="M11620" s="229">
        <v>44806</v>
      </c>
      <c r="N11620" s="227" t="s">
        <v>20211</v>
      </c>
      <c r="O11620" s="243"/>
      <c r="P11620" s="227" t="s">
        <v>19975</v>
      </c>
      <c r="Q11620" s="243"/>
      <c r="S11620" s="354"/>
    </row>
    <row r="11621" spans="1:19" s="245" customFormat="1" ht="13.15" customHeight="1">
      <c r="A11621" s="245" t="str">
        <f t="shared" si="364"/>
        <v>3468423021841631298</v>
      </c>
      <c r="B11621" s="217" t="s">
        <v>19891</v>
      </c>
      <c r="C11621" s="227" t="s">
        <v>26307</v>
      </c>
      <c r="D11621" s="227" t="s">
        <v>3106</v>
      </c>
      <c r="E11621" s="227" t="s">
        <v>26310</v>
      </c>
      <c r="F11621" s="227" t="s">
        <v>3106</v>
      </c>
      <c r="G11621" s="227" t="s">
        <v>3106</v>
      </c>
      <c r="H11621" s="228" t="s">
        <v>23501</v>
      </c>
      <c r="I11621" s="228" t="s">
        <v>26309</v>
      </c>
      <c r="J11621" s="201" t="str">
        <f t="shared" si="363"/>
        <v>9999</v>
      </c>
      <c r="K11621" s="228" t="s">
        <v>23203</v>
      </c>
      <c r="L11621" s="228" t="s">
        <v>23204</v>
      </c>
      <c r="M11621" s="229">
        <v>44806</v>
      </c>
      <c r="N11621" s="227" t="s">
        <v>20211</v>
      </c>
      <c r="O11621" s="243"/>
      <c r="P11621" s="227" t="s">
        <v>19975</v>
      </c>
      <c r="Q11621" s="243"/>
      <c r="S11621" s="354"/>
    </row>
    <row r="11622" spans="1:19" s="245" customFormat="1" ht="13.15" customHeight="1">
      <c r="A11622" s="245" t="str">
        <f t="shared" si="364"/>
        <v>3468423031841631298</v>
      </c>
      <c r="B11622" s="217" t="s">
        <v>19891</v>
      </c>
      <c r="C11622" s="227" t="s">
        <v>26307</v>
      </c>
      <c r="D11622" s="227" t="s">
        <v>3106</v>
      </c>
      <c r="E11622" s="227" t="s">
        <v>26311</v>
      </c>
      <c r="F11622" s="227" t="s">
        <v>3106</v>
      </c>
      <c r="G11622" s="227" t="s">
        <v>3106</v>
      </c>
      <c r="H11622" s="228" t="s">
        <v>23501</v>
      </c>
      <c r="I11622" s="228" t="s">
        <v>26309</v>
      </c>
      <c r="J11622" s="201" t="str">
        <f t="shared" si="363"/>
        <v>9999</v>
      </c>
      <c r="K11622" s="228" t="s">
        <v>23203</v>
      </c>
      <c r="L11622" s="228" t="s">
        <v>23204</v>
      </c>
      <c r="M11622" s="229">
        <v>44806</v>
      </c>
      <c r="N11622" s="227" t="s">
        <v>20211</v>
      </c>
      <c r="O11622" s="243"/>
      <c r="P11622" s="227" t="s">
        <v>19975</v>
      </c>
      <c r="Q11622" s="243"/>
      <c r="S11622" s="354"/>
    </row>
    <row r="11623" spans="1:19" s="245" customFormat="1" ht="13.15" customHeight="1">
      <c r="A11623" s="245" t="str">
        <f t="shared" si="364"/>
        <v>3468423041841631298</v>
      </c>
      <c r="B11623" s="217" t="s">
        <v>19891</v>
      </c>
      <c r="C11623" s="227" t="s">
        <v>26307</v>
      </c>
      <c r="D11623" s="227" t="s">
        <v>3106</v>
      </c>
      <c r="E11623" s="227" t="s">
        <v>26312</v>
      </c>
      <c r="F11623" s="227" t="s">
        <v>3106</v>
      </c>
      <c r="G11623" s="227" t="s">
        <v>3106</v>
      </c>
      <c r="H11623" s="228" t="s">
        <v>23501</v>
      </c>
      <c r="I11623" s="228" t="s">
        <v>26309</v>
      </c>
      <c r="J11623" s="201" t="str">
        <f t="shared" si="363"/>
        <v>9999</v>
      </c>
      <c r="K11623" s="228" t="s">
        <v>23203</v>
      </c>
      <c r="L11623" s="228" t="s">
        <v>23204</v>
      </c>
      <c r="M11623" s="229">
        <v>44806</v>
      </c>
      <c r="N11623" s="227" t="s">
        <v>20211</v>
      </c>
      <c r="O11623" s="243"/>
      <c r="P11623" s="227" t="s">
        <v>19975</v>
      </c>
      <c r="Q11623" s="243"/>
      <c r="S11623" s="354"/>
    </row>
    <row r="11624" spans="1:19" s="245" customFormat="1" ht="13.15" customHeight="1">
      <c r="A11624" s="245" t="str">
        <f t="shared" si="364"/>
        <v>3468423051841631298</v>
      </c>
      <c r="B11624" s="217" t="s">
        <v>19891</v>
      </c>
      <c r="C11624" s="227" t="s">
        <v>26307</v>
      </c>
      <c r="D11624" s="227" t="s">
        <v>3106</v>
      </c>
      <c r="E11624" s="227" t="s">
        <v>26313</v>
      </c>
      <c r="F11624" s="227" t="s">
        <v>3106</v>
      </c>
      <c r="G11624" s="227" t="s">
        <v>3106</v>
      </c>
      <c r="H11624" s="228" t="s">
        <v>23501</v>
      </c>
      <c r="I11624" s="228" t="s">
        <v>26309</v>
      </c>
      <c r="J11624" s="201" t="str">
        <f t="shared" si="363"/>
        <v>9999</v>
      </c>
      <c r="K11624" s="228" t="s">
        <v>23203</v>
      </c>
      <c r="L11624" s="228" t="s">
        <v>23204</v>
      </c>
      <c r="M11624" s="229">
        <v>44806</v>
      </c>
      <c r="N11624" s="227" t="s">
        <v>20211</v>
      </c>
      <c r="O11624" s="243"/>
      <c r="P11624" s="227" t="s">
        <v>19975</v>
      </c>
      <c r="Q11624" s="243"/>
      <c r="S11624" s="354"/>
    </row>
    <row r="11625" spans="1:19" s="245" customFormat="1" ht="13.15" customHeight="1">
      <c r="A11625" s="245" t="str">
        <f t="shared" si="364"/>
        <v>3468423061841631298</v>
      </c>
      <c r="B11625" s="217" t="s">
        <v>19891</v>
      </c>
      <c r="C11625" s="227" t="s">
        <v>26307</v>
      </c>
      <c r="D11625" s="227" t="s">
        <v>3106</v>
      </c>
      <c r="E11625" s="227" t="s">
        <v>26314</v>
      </c>
      <c r="F11625" s="227" t="s">
        <v>3106</v>
      </c>
      <c r="G11625" s="227" t="s">
        <v>3106</v>
      </c>
      <c r="H11625" s="228" t="s">
        <v>23501</v>
      </c>
      <c r="I11625" s="228" t="s">
        <v>26309</v>
      </c>
      <c r="J11625" s="201" t="str">
        <f t="shared" si="363"/>
        <v>9999</v>
      </c>
      <c r="K11625" s="228" t="s">
        <v>23203</v>
      </c>
      <c r="L11625" s="228" t="s">
        <v>23204</v>
      </c>
      <c r="M11625" s="229">
        <v>44806</v>
      </c>
      <c r="N11625" s="227" t="s">
        <v>20211</v>
      </c>
      <c r="O11625" s="243"/>
      <c r="P11625" s="227" t="s">
        <v>19975</v>
      </c>
      <c r="Q11625" s="243"/>
      <c r="S11625" s="354"/>
    </row>
    <row r="11626" spans="1:19" s="245" customFormat="1" ht="13.15" customHeight="1">
      <c r="A11626" s="245" t="str">
        <f t="shared" si="364"/>
        <v>3468423071841631298</v>
      </c>
      <c r="B11626" s="217" t="s">
        <v>19891</v>
      </c>
      <c r="C11626" s="227" t="s">
        <v>26307</v>
      </c>
      <c r="D11626" s="227" t="s">
        <v>3106</v>
      </c>
      <c r="E11626" s="227" t="s">
        <v>26315</v>
      </c>
      <c r="F11626" s="227" t="s">
        <v>3106</v>
      </c>
      <c r="G11626" s="227" t="s">
        <v>3106</v>
      </c>
      <c r="H11626" s="228" t="s">
        <v>23501</v>
      </c>
      <c r="I11626" s="228" t="s">
        <v>26309</v>
      </c>
      <c r="J11626" s="201" t="str">
        <f t="shared" si="363"/>
        <v>9999</v>
      </c>
      <c r="K11626" s="228" t="s">
        <v>23203</v>
      </c>
      <c r="L11626" s="228" t="s">
        <v>23204</v>
      </c>
      <c r="M11626" s="229">
        <v>44806</v>
      </c>
      <c r="N11626" s="227" t="s">
        <v>20211</v>
      </c>
      <c r="O11626" s="243"/>
      <c r="P11626" s="227" t="s">
        <v>19975</v>
      </c>
      <c r="Q11626" s="243"/>
      <c r="S11626" s="354"/>
    </row>
    <row r="11627" spans="1:19" s="245" customFormat="1" ht="13.15" customHeight="1">
      <c r="A11627" s="245" t="str">
        <f t="shared" si="364"/>
        <v>3468423081841631298</v>
      </c>
      <c r="B11627" s="217" t="s">
        <v>19891</v>
      </c>
      <c r="C11627" s="227" t="s">
        <v>26307</v>
      </c>
      <c r="D11627" s="227" t="s">
        <v>3106</v>
      </c>
      <c r="E11627" s="227" t="s">
        <v>26316</v>
      </c>
      <c r="F11627" s="227" t="s">
        <v>3106</v>
      </c>
      <c r="G11627" s="227" t="s">
        <v>3106</v>
      </c>
      <c r="H11627" s="228" t="s">
        <v>23501</v>
      </c>
      <c r="I11627" s="228" t="s">
        <v>26309</v>
      </c>
      <c r="J11627" s="201" t="str">
        <f t="shared" si="363"/>
        <v>9999</v>
      </c>
      <c r="K11627" s="228" t="s">
        <v>23203</v>
      </c>
      <c r="L11627" s="228" t="s">
        <v>23204</v>
      </c>
      <c r="M11627" s="229">
        <v>44806</v>
      </c>
      <c r="N11627" s="227" t="s">
        <v>20211</v>
      </c>
      <c r="O11627" s="243"/>
      <c r="P11627" s="227" t="s">
        <v>19975</v>
      </c>
      <c r="Q11627" s="243"/>
      <c r="S11627" s="354"/>
    </row>
    <row r="11628" spans="1:19" s="245" customFormat="1" ht="13.15" customHeight="1">
      <c r="A11628" s="245" t="str">
        <f t="shared" si="364"/>
        <v>3468423091841631298</v>
      </c>
      <c r="B11628" s="217" t="s">
        <v>19891</v>
      </c>
      <c r="C11628" s="227" t="s">
        <v>26307</v>
      </c>
      <c r="D11628" s="227" t="s">
        <v>3106</v>
      </c>
      <c r="E11628" s="227" t="s">
        <v>26317</v>
      </c>
      <c r="F11628" s="227" t="s">
        <v>3106</v>
      </c>
      <c r="G11628" s="227" t="s">
        <v>3106</v>
      </c>
      <c r="H11628" s="228" t="s">
        <v>23501</v>
      </c>
      <c r="I11628" s="228" t="s">
        <v>26309</v>
      </c>
      <c r="J11628" s="201" t="str">
        <f t="shared" si="363"/>
        <v>9999</v>
      </c>
      <c r="K11628" s="228" t="s">
        <v>23203</v>
      </c>
      <c r="L11628" s="228" t="s">
        <v>23204</v>
      </c>
      <c r="M11628" s="229">
        <v>44806</v>
      </c>
      <c r="N11628" s="227" t="s">
        <v>20211</v>
      </c>
      <c r="O11628" s="243"/>
      <c r="P11628" s="227" t="s">
        <v>19975</v>
      </c>
      <c r="Q11628" s="243"/>
      <c r="S11628" s="354"/>
    </row>
    <row r="11629" spans="1:19" s="245" customFormat="1" ht="13.15" customHeight="1">
      <c r="A11629" s="245" t="str">
        <f t="shared" si="364"/>
        <v>3468423101841631298</v>
      </c>
      <c r="B11629" s="217" t="s">
        <v>19891</v>
      </c>
      <c r="C11629" s="227" t="s">
        <v>26307</v>
      </c>
      <c r="D11629" s="227" t="s">
        <v>3106</v>
      </c>
      <c r="E11629" s="227" t="s">
        <v>26318</v>
      </c>
      <c r="F11629" s="227" t="s">
        <v>3106</v>
      </c>
      <c r="G11629" s="227" t="s">
        <v>3106</v>
      </c>
      <c r="H11629" s="228" t="s">
        <v>23501</v>
      </c>
      <c r="I11629" s="228" t="s">
        <v>26309</v>
      </c>
      <c r="J11629" s="201" t="str">
        <f t="shared" si="363"/>
        <v>9999</v>
      </c>
      <c r="K11629" s="228" t="s">
        <v>23203</v>
      </c>
      <c r="L11629" s="228" t="s">
        <v>23204</v>
      </c>
      <c r="M11629" s="229">
        <v>44806</v>
      </c>
      <c r="N11629" s="227" t="s">
        <v>20211</v>
      </c>
      <c r="O11629" s="243"/>
      <c r="P11629" s="227" t="s">
        <v>19975</v>
      </c>
      <c r="Q11629" s="243"/>
      <c r="S11629" s="354"/>
    </row>
    <row r="11630" spans="1:19" s="245" customFormat="1" ht="13.15" customHeight="1">
      <c r="A11630" s="245" t="str">
        <f t="shared" si="364"/>
        <v>3468423111841631298</v>
      </c>
      <c r="B11630" s="217" t="s">
        <v>19891</v>
      </c>
      <c r="C11630" s="227" t="s">
        <v>26307</v>
      </c>
      <c r="D11630" s="227" t="s">
        <v>3106</v>
      </c>
      <c r="E11630" s="227" t="s">
        <v>26319</v>
      </c>
      <c r="F11630" s="227" t="s">
        <v>3106</v>
      </c>
      <c r="G11630" s="227" t="s">
        <v>3106</v>
      </c>
      <c r="H11630" s="228" t="s">
        <v>23501</v>
      </c>
      <c r="I11630" s="228" t="s">
        <v>26309</v>
      </c>
      <c r="J11630" s="201" t="str">
        <f t="shared" si="363"/>
        <v>9999</v>
      </c>
      <c r="K11630" s="228" t="s">
        <v>23203</v>
      </c>
      <c r="L11630" s="228" t="s">
        <v>23204</v>
      </c>
      <c r="M11630" s="229">
        <v>44806</v>
      </c>
      <c r="N11630" s="227" t="s">
        <v>20211</v>
      </c>
      <c r="O11630" s="243"/>
      <c r="P11630" s="227" t="s">
        <v>19975</v>
      </c>
      <c r="Q11630" s="243"/>
      <c r="S11630" s="354"/>
    </row>
    <row r="11631" spans="1:19" s="245" customFormat="1" ht="13.15" customHeight="1">
      <c r="A11631" s="245" t="str">
        <f t="shared" si="364"/>
        <v>4170011011841680691</v>
      </c>
      <c r="B11631" s="217" t="s">
        <v>19891</v>
      </c>
      <c r="C11631" s="227" t="s">
        <v>26320</v>
      </c>
      <c r="D11631" s="227" t="s">
        <v>3106</v>
      </c>
      <c r="E11631" s="227" t="s">
        <v>26321</v>
      </c>
      <c r="F11631" s="227" t="s">
        <v>3106</v>
      </c>
      <c r="G11631" s="227" t="s">
        <v>3106</v>
      </c>
      <c r="H11631" s="228" t="s">
        <v>19994</v>
      </c>
      <c r="I11631" s="228" t="s">
        <v>26322</v>
      </c>
      <c r="J11631" s="201" t="str">
        <f t="shared" si="363"/>
        <v>9999</v>
      </c>
      <c r="K11631" s="228" t="s">
        <v>23203</v>
      </c>
      <c r="L11631" s="228" t="s">
        <v>23204</v>
      </c>
      <c r="M11631" s="229">
        <v>44806</v>
      </c>
      <c r="N11631" s="227" t="s">
        <v>19993</v>
      </c>
      <c r="O11631" s="243"/>
      <c r="P11631" s="227" t="s">
        <v>19780</v>
      </c>
      <c r="Q11631" s="243"/>
      <c r="S11631" s="354"/>
    </row>
    <row r="11632" spans="1:19" s="245" customFormat="1" ht="13.15" customHeight="1">
      <c r="A11632" s="245" t="str">
        <f t="shared" si="364"/>
        <v>1018681031851318737</v>
      </c>
      <c r="B11632" s="217" t="s">
        <v>19891</v>
      </c>
      <c r="C11632" s="227" t="s">
        <v>26323</v>
      </c>
      <c r="D11632" s="227" t="s">
        <v>3106</v>
      </c>
      <c r="E11632" s="227" t="s">
        <v>26324</v>
      </c>
      <c r="F11632" s="227" t="s">
        <v>3106</v>
      </c>
      <c r="G11632" s="227" t="s">
        <v>3106</v>
      </c>
      <c r="H11632" s="228" t="s">
        <v>19904</v>
      </c>
      <c r="I11632" s="228" t="s">
        <v>26325</v>
      </c>
      <c r="J11632" s="201" t="str">
        <f t="shared" si="363"/>
        <v>9999</v>
      </c>
      <c r="K11632" s="228" t="s">
        <v>23203</v>
      </c>
      <c r="L11632" s="228" t="s">
        <v>23204</v>
      </c>
      <c r="M11632" s="229">
        <v>44806</v>
      </c>
      <c r="N11632" s="227" t="s">
        <v>19903</v>
      </c>
      <c r="O11632" s="243"/>
      <c r="P11632" s="227" t="s">
        <v>19905</v>
      </c>
      <c r="Q11632" s="243"/>
      <c r="S11632" s="354"/>
    </row>
    <row r="11633" spans="1:19" s="245" customFormat="1" ht="13.15" customHeight="1">
      <c r="A11633" s="245" t="str">
        <f t="shared" si="364"/>
        <v>1018681041851318737</v>
      </c>
      <c r="B11633" s="217" t="s">
        <v>19891</v>
      </c>
      <c r="C11633" s="227" t="s">
        <v>26323</v>
      </c>
      <c r="D11633" s="227" t="s">
        <v>3106</v>
      </c>
      <c r="E11633" s="227" t="s">
        <v>26326</v>
      </c>
      <c r="F11633" s="227" t="s">
        <v>3106</v>
      </c>
      <c r="G11633" s="227" t="s">
        <v>3106</v>
      </c>
      <c r="H11633" s="228" t="s">
        <v>19904</v>
      </c>
      <c r="I11633" s="228" t="s">
        <v>26325</v>
      </c>
      <c r="J11633" s="201" t="str">
        <f t="shared" si="363"/>
        <v>9999</v>
      </c>
      <c r="K11633" s="228" t="s">
        <v>23203</v>
      </c>
      <c r="L11633" s="228" t="s">
        <v>23204</v>
      </c>
      <c r="M11633" s="229">
        <v>44806</v>
      </c>
      <c r="N11633" s="227" t="s">
        <v>19903</v>
      </c>
      <c r="O11633" s="243"/>
      <c r="P11633" s="227" t="s">
        <v>19905</v>
      </c>
      <c r="Q11633" s="243"/>
      <c r="S11633" s="354"/>
    </row>
    <row r="11634" spans="1:19" s="245" customFormat="1" ht="13.15" customHeight="1">
      <c r="A11634" s="245" t="str">
        <f t="shared" si="364"/>
        <v>1018681051851318737</v>
      </c>
      <c r="B11634" s="217" t="s">
        <v>19891</v>
      </c>
      <c r="C11634" s="227" t="s">
        <v>26323</v>
      </c>
      <c r="D11634" s="227" t="s">
        <v>3106</v>
      </c>
      <c r="E11634" s="227" t="s">
        <v>26327</v>
      </c>
      <c r="F11634" s="227" t="s">
        <v>3106</v>
      </c>
      <c r="G11634" s="227" t="s">
        <v>3106</v>
      </c>
      <c r="H11634" s="228" t="s">
        <v>19904</v>
      </c>
      <c r="I11634" s="228" t="s">
        <v>26325</v>
      </c>
      <c r="J11634" s="201" t="str">
        <f t="shared" si="363"/>
        <v>9999</v>
      </c>
      <c r="K11634" s="228" t="s">
        <v>23203</v>
      </c>
      <c r="L11634" s="228" t="s">
        <v>23204</v>
      </c>
      <c r="M11634" s="229">
        <v>44806</v>
      </c>
      <c r="N11634" s="227" t="s">
        <v>19903</v>
      </c>
      <c r="O11634" s="243"/>
      <c r="P11634" s="227" t="s">
        <v>19905</v>
      </c>
      <c r="Q11634" s="243"/>
      <c r="S11634" s="354"/>
    </row>
    <row r="11635" spans="1:19" s="245" customFormat="1" ht="13.15" customHeight="1">
      <c r="A11635" s="245" t="str">
        <f t="shared" si="364"/>
        <v>1018681061851318737</v>
      </c>
      <c r="B11635" s="217" t="s">
        <v>19891</v>
      </c>
      <c r="C11635" s="227" t="s">
        <v>26323</v>
      </c>
      <c r="D11635" s="227" t="s">
        <v>3106</v>
      </c>
      <c r="E11635" s="227" t="s">
        <v>26328</v>
      </c>
      <c r="F11635" s="227" t="s">
        <v>3106</v>
      </c>
      <c r="G11635" s="227" t="s">
        <v>3106</v>
      </c>
      <c r="H11635" s="228" t="s">
        <v>19904</v>
      </c>
      <c r="I11635" s="228" t="s">
        <v>26325</v>
      </c>
      <c r="J11635" s="201" t="str">
        <f t="shared" si="363"/>
        <v>9999</v>
      </c>
      <c r="K11635" s="228" t="s">
        <v>23203</v>
      </c>
      <c r="L11635" s="228" t="s">
        <v>23204</v>
      </c>
      <c r="M11635" s="229">
        <v>44806</v>
      </c>
      <c r="N11635" s="227" t="s">
        <v>19903</v>
      </c>
      <c r="O11635" s="243"/>
      <c r="P11635" s="227" t="s">
        <v>19905</v>
      </c>
      <c r="Q11635" s="243"/>
      <c r="S11635" s="354"/>
    </row>
    <row r="11636" spans="1:19" s="245" customFormat="1" ht="13.15" customHeight="1">
      <c r="A11636" s="245" t="str">
        <f t="shared" si="364"/>
        <v>1018681071851318737</v>
      </c>
      <c r="B11636" s="217" t="s">
        <v>19891</v>
      </c>
      <c r="C11636" s="227" t="s">
        <v>26323</v>
      </c>
      <c r="D11636" s="227" t="s">
        <v>3106</v>
      </c>
      <c r="E11636" s="227" t="s">
        <v>26329</v>
      </c>
      <c r="F11636" s="227" t="s">
        <v>3106</v>
      </c>
      <c r="G11636" s="227" t="s">
        <v>3106</v>
      </c>
      <c r="H11636" s="228" t="s">
        <v>19904</v>
      </c>
      <c r="I11636" s="228" t="s">
        <v>26325</v>
      </c>
      <c r="J11636" s="201" t="str">
        <f t="shared" si="363"/>
        <v>9999</v>
      </c>
      <c r="K11636" s="228" t="s">
        <v>23203</v>
      </c>
      <c r="L11636" s="228" t="s">
        <v>23204</v>
      </c>
      <c r="M11636" s="229">
        <v>44806</v>
      </c>
      <c r="N11636" s="227" t="s">
        <v>19903</v>
      </c>
      <c r="O11636" s="243"/>
      <c r="P11636" s="227" t="s">
        <v>19905</v>
      </c>
      <c r="Q11636" s="243"/>
      <c r="S11636" s="354"/>
    </row>
    <row r="11637" spans="1:19" s="245" customFormat="1" ht="13.15" customHeight="1">
      <c r="A11637" s="245" t="str">
        <f t="shared" si="364"/>
        <v>1018681081851318737</v>
      </c>
      <c r="B11637" s="217" t="s">
        <v>19891</v>
      </c>
      <c r="C11637" s="227" t="s">
        <v>26323</v>
      </c>
      <c r="D11637" s="227" t="s">
        <v>3106</v>
      </c>
      <c r="E11637" s="227" t="s">
        <v>26330</v>
      </c>
      <c r="F11637" s="227" t="s">
        <v>3106</v>
      </c>
      <c r="G11637" s="227" t="s">
        <v>3106</v>
      </c>
      <c r="H11637" s="228" t="s">
        <v>19904</v>
      </c>
      <c r="I11637" s="228" t="s">
        <v>26325</v>
      </c>
      <c r="J11637" s="201" t="str">
        <f t="shared" si="363"/>
        <v>9999</v>
      </c>
      <c r="K11637" s="228" t="s">
        <v>23203</v>
      </c>
      <c r="L11637" s="228" t="s">
        <v>23204</v>
      </c>
      <c r="M11637" s="229">
        <v>44806</v>
      </c>
      <c r="N11637" s="227" t="s">
        <v>19903</v>
      </c>
      <c r="O11637" s="243"/>
      <c r="P11637" s="227" t="s">
        <v>19905</v>
      </c>
      <c r="Q11637" s="243"/>
      <c r="S11637" s="354"/>
    </row>
    <row r="11638" spans="1:19" s="245" customFormat="1" ht="13.15" customHeight="1">
      <c r="A11638" s="245" t="str">
        <f t="shared" si="364"/>
        <v>1018681091851318737</v>
      </c>
      <c r="B11638" s="217" t="s">
        <v>19891</v>
      </c>
      <c r="C11638" s="227" t="s">
        <v>26323</v>
      </c>
      <c r="D11638" s="227" t="s">
        <v>3106</v>
      </c>
      <c r="E11638" s="227" t="s">
        <v>26331</v>
      </c>
      <c r="F11638" s="227" t="s">
        <v>3106</v>
      </c>
      <c r="G11638" s="227" t="s">
        <v>3106</v>
      </c>
      <c r="H11638" s="228" t="s">
        <v>19904</v>
      </c>
      <c r="I11638" s="228" t="s">
        <v>26325</v>
      </c>
      <c r="J11638" s="201" t="str">
        <f t="shared" si="363"/>
        <v>9999</v>
      </c>
      <c r="K11638" s="228" t="s">
        <v>23203</v>
      </c>
      <c r="L11638" s="228" t="s">
        <v>23204</v>
      </c>
      <c r="M11638" s="229">
        <v>44806</v>
      </c>
      <c r="N11638" s="227" t="s">
        <v>19903</v>
      </c>
      <c r="O11638" s="243"/>
      <c r="P11638" s="227" t="s">
        <v>19905</v>
      </c>
      <c r="Q11638" s="243"/>
      <c r="S11638" s="354"/>
    </row>
    <row r="11639" spans="1:19" s="245" customFormat="1" ht="13.15" customHeight="1">
      <c r="A11639" s="245" t="str">
        <f t="shared" si="364"/>
        <v>1018681101851318737</v>
      </c>
      <c r="B11639" s="217" t="s">
        <v>19891</v>
      </c>
      <c r="C11639" s="227" t="s">
        <v>26323</v>
      </c>
      <c r="D11639" s="227" t="s">
        <v>3106</v>
      </c>
      <c r="E11639" s="227" t="s">
        <v>26332</v>
      </c>
      <c r="F11639" s="227" t="s">
        <v>3106</v>
      </c>
      <c r="G11639" s="227" t="s">
        <v>3106</v>
      </c>
      <c r="H11639" s="228" t="s">
        <v>19904</v>
      </c>
      <c r="I11639" s="228" t="s">
        <v>26325</v>
      </c>
      <c r="J11639" s="201" t="str">
        <f t="shared" si="363"/>
        <v>9999</v>
      </c>
      <c r="K11639" s="228" t="s">
        <v>23203</v>
      </c>
      <c r="L11639" s="228" t="s">
        <v>23204</v>
      </c>
      <c r="M11639" s="229">
        <v>44806</v>
      </c>
      <c r="N11639" s="227" t="s">
        <v>19903</v>
      </c>
      <c r="O11639" s="243"/>
      <c r="P11639" s="227" t="s">
        <v>19905</v>
      </c>
      <c r="Q11639" s="243"/>
      <c r="S11639" s="354"/>
    </row>
    <row r="11640" spans="1:19" s="245" customFormat="1" ht="13.15" customHeight="1">
      <c r="A11640" s="245" t="str">
        <f t="shared" si="364"/>
        <v>1018681111851318737</v>
      </c>
      <c r="B11640" s="217" t="s">
        <v>19891</v>
      </c>
      <c r="C11640" s="227" t="s">
        <v>26323</v>
      </c>
      <c r="D11640" s="227" t="s">
        <v>3106</v>
      </c>
      <c r="E11640" s="227" t="s">
        <v>26333</v>
      </c>
      <c r="F11640" s="227" t="s">
        <v>3106</v>
      </c>
      <c r="G11640" s="227" t="s">
        <v>3106</v>
      </c>
      <c r="H11640" s="228" t="s">
        <v>19904</v>
      </c>
      <c r="I11640" s="228" t="s">
        <v>26325</v>
      </c>
      <c r="J11640" s="201" t="str">
        <f t="shared" si="363"/>
        <v>9999</v>
      </c>
      <c r="K11640" s="228" t="s">
        <v>23203</v>
      </c>
      <c r="L11640" s="228" t="s">
        <v>23204</v>
      </c>
      <c r="M11640" s="229">
        <v>44806</v>
      </c>
      <c r="N11640" s="227" t="s">
        <v>19903</v>
      </c>
      <c r="O11640" s="243"/>
      <c r="P11640" s="227" t="s">
        <v>19905</v>
      </c>
      <c r="Q11640" s="243"/>
      <c r="S11640" s="354"/>
    </row>
    <row r="11641" spans="1:19" s="245" customFormat="1" ht="13.15" customHeight="1">
      <c r="A11641" s="245" t="str">
        <f t="shared" si="364"/>
        <v>1813255011851343461</v>
      </c>
      <c r="B11641" s="217" t="s">
        <v>19891</v>
      </c>
      <c r="C11641" s="227" t="s">
        <v>26334</v>
      </c>
      <c r="D11641" s="227" t="s">
        <v>3106</v>
      </c>
      <c r="E11641" s="227" t="s">
        <v>26335</v>
      </c>
      <c r="F11641" s="227" t="s">
        <v>3106</v>
      </c>
      <c r="G11641" s="227" t="s">
        <v>3106</v>
      </c>
      <c r="H11641" s="228" t="s">
        <v>23524</v>
      </c>
      <c r="I11641" s="228" t="s">
        <v>26336</v>
      </c>
      <c r="J11641" s="201" t="str">
        <f t="shared" si="363"/>
        <v>9999</v>
      </c>
      <c r="K11641" s="228" t="s">
        <v>23203</v>
      </c>
      <c r="L11641" s="228" t="s">
        <v>23204</v>
      </c>
      <c r="M11641" s="229">
        <v>44806</v>
      </c>
      <c r="N11641" s="227" t="s">
        <v>23526</v>
      </c>
      <c r="O11641" s="243"/>
      <c r="P11641" s="227" t="s">
        <v>23552</v>
      </c>
      <c r="Q11641" s="243"/>
      <c r="S11641" s="354"/>
    </row>
    <row r="11642" spans="1:19" s="245" customFormat="1" ht="13.15" customHeight="1">
      <c r="A11642" s="245" t="str">
        <f t="shared" si="364"/>
        <v>1813255021851343461</v>
      </c>
      <c r="B11642" s="217" t="s">
        <v>19891</v>
      </c>
      <c r="C11642" s="227" t="s">
        <v>26334</v>
      </c>
      <c r="D11642" s="227" t="s">
        <v>3106</v>
      </c>
      <c r="E11642" s="227" t="s">
        <v>26337</v>
      </c>
      <c r="F11642" s="227" t="s">
        <v>3106</v>
      </c>
      <c r="G11642" s="227" t="s">
        <v>3106</v>
      </c>
      <c r="H11642" s="228" t="s">
        <v>23524</v>
      </c>
      <c r="I11642" s="228" t="s">
        <v>26336</v>
      </c>
      <c r="J11642" s="201" t="str">
        <f t="shared" si="363"/>
        <v>9999</v>
      </c>
      <c r="K11642" s="228" t="s">
        <v>23203</v>
      </c>
      <c r="L11642" s="228" t="s">
        <v>23204</v>
      </c>
      <c r="M11642" s="229">
        <v>44806</v>
      </c>
      <c r="N11642" s="227" t="s">
        <v>23526</v>
      </c>
      <c r="O11642" s="243"/>
      <c r="P11642" s="227" t="s">
        <v>23552</v>
      </c>
      <c r="Q11642" s="243"/>
      <c r="S11642" s="354"/>
    </row>
    <row r="11643" spans="1:19" s="245" customFormat="1" ht="13.15" customHeight="1">
      <c r="A11643" s="245" t="str">
        <f t="shared" si="364"/>
        <v>1813255031851343461</v>
      </c>
      <c r="B11643" s="217" t="s">
        <v>19891</v>
      </c>
      <c r="C11643" s="227" t="s">
        <v>26334</v>
      </c>
      <c r="D11643" s="227" t="s">
        <v>3106</v>
      </c>
      <c r="E11643" s="227" t="s">
        <v>26338</v>
      </c>
      <c r="F11643" s="227" t="s">
        <v>3106</v>
      </c>
      <c r="G11643" s="227" t="s">
        <v>3106</v>
      </c>
      <c r="H11643" s="228" t="s">
        <v>23524</v>
      </c>
      <c r="I11643" s="228" t="s">
        <v>26336</v>
      </c>
      <c r="J11643" s="201" t="str">
        <f t="shared" si="363"/>
        <v>9999</v>
      </c>
      <c r="K11643" s="228" t="s">
        <v>23203</v>
      </c>
      <c r="L11643" s="228" t="s">
        <v>23204</v>
      </c>
      <c r="M11643" s="229">
        <v>44806</v>
      </c>
      <c r="N11643" s="227" t="s">
        <v>23526</v>
      </c>
      <c r="O11643" s="243"/>
      <c r="P11643" s="227" t="s">
        <v>23552</v>
      </c>
      <c r="Q11643" s="243"/>
      <c r="S11643" s="354"/>
    </row>
    <row r="11644" spans="1:19" s="245" customFormat="1" ht="13.15" customHeight="1">
      <c r="A11644" s="245" t="str">
        <f t="shared" si="364"/>
        <v>1813255041851343461</v>
      </c>
      <c r="B11644" s="217" t="s">
        <v>19891</v>
      </c>
      <c r="C11644" s="227" t="s">
        <v>26334</v>
      </c>
      <c r="D11644" s="227" t="s">
        <v>3106</v>
      </c>
      <c r="E11644" s="227" t="s">
        <v>26339</v>
      </c>
      <c r="F11644" s="227" t="s">
        <v>3106</v>
      </c>
      <c r="G11644" s="227" t="s">
        <v>3106</v>
      </c>
      <c r="H11644" s="228" t="s">
        <v>23524</v>
      </c>
      <c r="I11644" s="228" t="s">
        <v>26336</v>
      </c>
      <c r="J11644" s="201" t="str">
        <f t="shared" si="363"/>
        <v>9999</v>
      </c>
      <c r="K11644" s="228" t="s">
        <v>23203</v>
      </c>
      <c r="L11644" s="228" t="s">
        <v>23204</v>
      </c>
      <c r="M11644" s="229">
        <v>44806</v>
      </c>
      <c r="N11644" s="227" t="s">
        <v>23526</v>
      </c>
      <c r="O11644" s="243"/>
      <c r="P11644" s="227" t="s">
        <v>23552</v>
      </c>
      <c r="Q11644" s="243"/>
      <c r="S11644" s="354"/>
    </row>
    <row r="11645" spans="1:19" s="245" customFormat="1" ht="13.15" customHeight="1">
      <c r="A11645" s="245" t="str">
        <f t="shared" si="364"/>
        <v>1763450011851344212</v>
      </c>
      <c r="B11645" s="217" t="s">
        <v>19891</v>
      </c>
      <c r="C11645" s="227" t="s">
        <v>26340</v>
      </c>
      <c r="D11645" s="227" t="s">
        <v>3106</v>
      </c>
      <c r="E11645" s="227" t="s">
        <v>26341</v>
      </c>
      <c r="F11645" s="227" t="s">
        <v>3106</v>
      </c>
      <c r="G11645" s="227" t="s">
        <v>3106</v>
      </c>
      <c r="H11645" s="228" t="s">
        <v>19904</v>
      </c>
      <c r="I11645" s="228" t="s">
        <v>26342</v>
      </c>
      <c r="J11645" s="201" t="str">
        <f t="shared" si="363"/>
        <v>9999</v>
      </c>
      <c r="K11645" s="228" t="s">
        <v>23203</v>
      </c>
      <c r="L11645" s="228" t="s">
        <v>23204</v>
      </c>
      <c r="M11645" s="229">
        <v>44806</v>
      </c>
      <c r="N11645" s="227" t="s">
        <v>19903</v>
      </c>
      <c r="O11645" s="243"/>
      <c r="P11645" s="227" t="s">
        <v>19975</v>
      </c>
      <c r="Q11645" s="243"/>
      <c r="S11645" s="354"/>
    </row>
    <row r="11646" spans="1:19" s="245" customFormat="1" ht="13.15" customHeight="1">
      <c r="A11646" s="245" t="str">
        <f t="shared" si="364"/>
        <v>1763450021851344212</v>
      </c>
      <c r="B11646" s="217" t="s">
        <v>19891</v>
      </c>
      <c r="C11646" s="227" t="s">
        <v>26340</v>
      </c>
      <c r="D11646" s="227" t="s">
        <v>3106</v>
      </c>
      <c r="E11646" s="227" t="s">
        <v>26343</v>
      </c>
      <c r="F11646" s="227" t="s">
        <v>3106</v>
      </c>
      <c r="G11646" s="227" t="s">
        <v>3106</v>
      </c>
      <c r="H11646" s="228" t="s">
        <v>19904</v>
      </c>
      <c r="I11646" s="228" t="s">
        <v>26342</v>
      </c>
      <c r="J11646" s="201" t="str">
        <f t="shared" si="363"/>
        <v>9999</v>
      </c>
      <c r="K11646" s="228" t="s">
        <v>23203</v>
      </c>
      <c r="L11646" s="228" t="s">
        <v>23204</v>
      </c>
      <c r="M11646" s="229">
        <v>44806</v>
      </c>
      <c r="N11646" s="227" t="s">
        <v>19903</v>
      </c>
      <c r="O11646" s="243"/>
      <c r="P11646" s="227" t="s">
        <v>19975</v>
      </c>
      <c r="Q11646" s="243"/>
      <c r="S11646" s="354"/>
    </row>
    <row r="11647" spans="1:19" s="245" customFormat="1" ht="13.15" customHeight="1">
      <c r="A11647" s="245" t="str">
        <f t="shared" si="364"/>
        <v>1763450031851344212</v>
      </c>
      <c r="B11647" s="217" t="s">
        <v>19891</v>
      </c>
      <c r="C11647" s="227" t="s">
        <v>26340</v>
      </c>
      <c r="D11647" s="227" t="s">
        <v>3106</v>
      </c>
      <c r="E11647" s="227" t="s">
        <v>26344</v>
      </c>
      <c r="F11647" s="227" t="s">
        <v>3106</v>
      </c>
      <c r="G11647" s="227" t="s">
        <v>3106</v>
      </c>
      <c r="H11647" s="228" t="s">
        <v>19904</v>
      </c>
      <c r="I11647" s="228" t="s">
        <v>26342</v>
      </c>
      <c r="J11647" s="201" t="str">
        <f t="shared" si="363"/>
        <v>9999</v>
      </c>
      <c r="K11647" s="228" t="s">
        <v>23203</v>
      </c>
      <c r="L11647" s="228" t="s">
        <v>23204</v>
      </c>
      <c r="M11647" s="229">
        <v>44806</v>
      </c>
      <c r="N11647" s="227" t="s">
        <v>19903</v>
      </c>
      <c r="O11647" s="243"/>
      <c r="P11647" s="227" t="s">
        <v>19975</v>
      </c>
      <c r="Q11647" s="243"/>
      <c r="S11647" s="354"/>
    </row>
    <row r="11648" spans="1:19" s="245" customFormat="1" ht="13.15" customHeight="1">
      <c r="A11648" s="245" t="str">
        <f t="shared" si="364"/>
        <v>1763450041851344212</v>
      </c>
      <c r="B11648" s="217" t="s">
        <v>19891</v>
      </c>
      <c r="C11648" s="227" t="s">
        <v>26340</v>
      </c>
      <c r="D11648" s="227" t="s">
        <v>3106</v>
      </c>
      <c r="E11648" s="227" t="s">
        <v>26345</v>
      </c>
      <c r="F11648" s="227" t="s">
        <v>3106</v>
      </c>
      <c r="G11648" s="227" t="s">
        <v>3106</v>
      </c>
      <c r="H11648" s="228" t="s">
        <v>19904</v>
      </c>
      <c r="I11648" s="228" t="s">
        <v>26342</v>
      </c>
      <c r="J11648" s="201" t="str">
        <f t="shared" si="363"/>
        <v>9999</v>
      </c>
      <c r="K11648" s="228" t="s">
        <v>23203</v>
      </c>
      <c r="L11648" s="228" t="s">
        <v>23204</v>
      </c>
      <c r="M11648" s="229">
        <v>44806</v>
      </c>
      <c r="N11648" s="227" t="s">
        <v>19903</v>
      </c>
      <c r="O11648" s="243"/>
      <c r="P11648" s="227" t="s">
        <v>19975</v>
      </c>
      <c r="Q11648" s="243"/>
      <c r="S11648" s="354"/>
    </row>
    <row r="11649" spans="1:19" s="245" customFormat="1" ht="13.15" customHeight="1">
      <c r="A11649" s="245" t="str">
        <f t="shared" si="364"/>
        <v>1763450051851344212</v>
      </c>
      <c r="B11649" s="217" t="s">
        <v>19891</v>
      </c>
      <c r="C11649" s="227" t="s">
        <v>26340</v>
      </c>
      <c r="D11649" s="227" t="s">
        <v>3106</v>
      </c>
      <c r="E11649" s="227" t="s">
        <v>26346</v>
      </c>
      <c r="F11649" s="227" t="s">
        <v>3106</v>
      </c>
      <c r="G11649" s="227" t="s">
        <v>3106</v>
      </c>
      <c r="H11649" s="228" t="s">
        <v>19904</v>
      </c>
      <c r="I11649" s="228" t="s">
        <v>26342</v>
      </c>
      <c r="J11649" s="201" t="str">
        <f t="shared" si="363"/>
        <v>9999</v>
      </c>
      <c r="K11649" s="228" t="s">
        <v>23203</v>
      </c>
      <c r="L11649" s="228" t="s">
        <v>23204</v>
      </c>
      <c r="M11649" s="229">
        <v>44806</v>
      </c>
      <c r="N11649" s="227" t="s">
        <v>19903</v>
      </c>
      <c r="O11649" s="243"/>
      <c r="P11649" s="227" t="s">
        <v>19975</v>
      </c>
      <c r="Q11649" s="243"/>
      <c r="S11649" s="354"/>
    </row>
    <row r="11650" spans="1:19" s="245" customFormat="1" ht="13.15" customHeight="1">
      <c r="A11650" s="245" t="str">
        <f t="shared" si="364"/>
        <v>1763450061851344212</v>
      </c>
      <c r="B11650" s="217" t="s">
        <v>19891</v>
      </c>
      <c r="C11650" s="227" t="s">
        <v>26340</v>
      </c>
      <c r="D11650" s="227" t="s">
        <v>3106</v>
      </c>
      <c r="E11650" s="227" t="s">
        <v>26347</v>
      </c>
      <c r="F11650" s="227" t="s">
        <v>3106</v>
      </c>
      <c r="G11650" s="227" t="s">
        <v>3106</v>
      </c>
      <c r="H11650" s="228" t="s">
        <v>19904</v>
      </c>
      <c r="I11650" s="228" t="s">
        <v>26342</v>
      </c>
      <c r="J11650" s="201" t="str">
        <f t="shared" si="363"/>
        <v>9999</v>
      </c>
      <c r="K11650" s="228" t="s">
        <v>23203</v>
      </c>
      <c r="L11650" s="228" t="s">
        <v>23204</v>
      </c>
      <c r="M11650" s="229">
        <v>44806</v>
      </c>
      <c r="N11650" s="227" t="s">
        <v>19903</v>
      </c>
      <c r="O11650" s="243"/>
      <c r="P11650" s="227" t="s">
        <v>19975</v>
      </c>
      <c r="Q11650" s="243"/>
      <c r="S11650" s="354"/>
    </row>
    <row r="11651" spans="1:19" s="245" customFormat="1" ht="13.15" customHeight="1">
      <c r="A11651" s="245" t="str">
        <f t="shared" si="364"/>
        <v>1763450071851344212</v>
      </c>
      <c r="B11651" s="217" t="s">
        <v>19891</v>
      </c>
      <c r="C11651" s="227" t="s">
        <v>26340</v>
      </c>
      <c r="D11651" s="227" t="s">
        <v>3106</v>
      </c>
      <c r="E11651" s="227" t="s">
        <v>26348</v>
      </c>
      <c r="F11651" s="227" t="s">
        <v>3106</v>
      </c>
      <c r="G11651" s="227" t="s">
        <v>3106</v>
      </c>
      <c r="H11651" s="228" t="s">
        <v>19904</v>
      </c>
      <c r="I11651" s="228" t="s">
        <v>26342</v>
      </c>
      <c r="J11651" s="201" t="str">
        <f t="shared" ref="J11651:J11714" si="365">B11651</f>
        <v>9999</v>
      </c>
      <c r="K11651" s="228" t="s">
        <v>23203</v>
      </c>
      <c r="L11651" s="228" t="s">
        <v>23204</v>
      </c>
      <c r="M11651" s="229">
        <v>44806</v>
      </c>
      <c r="N11651" s="227" t="s">
        <v>19903</v>
      </c>
      <c r="O11651" s="243"/>
      <c r="P11651" s="227" t="s">
        <v>19975</v>
      </c>
      <c r="Q11651" s="243"/>
      <c r="S11651" s="354"/>
    </row>
    <row r="11652" spans="1:19" s="245" customFormat="1" ht="13.15" customHeight="1">
      <c r="A11652" s="245" t="str">
        <f t="shared" si="364"/>
        <v>1763450081851344212</v>
      </c>
      <c r="B11652" s="217" t="s">
        <v>19891</v>
      </c>
      <c r="C11652" s="227" t="s">
        <v>26340</v>
      </c>
      <c r="D11652" s="227" t="s">
        <v>3106</v>
      </c>
      <c r="E11652" s="227" t="s">
        <v>26349</v>
      </c>
      <c r="F11652" s="227" t="s">
        <v>3106</v>
      </c>
      <c r="G11652" s="227" t="s">
        <v>3106</v>
      </c>
      <c r="H11652" s="228" t="s">
        <v>19904</v>
      </c>
      <c r="I11652" s="228" t="s">
        <v>26342</v>
      </c>
      <c r="J11652" s="201" t="str">
        <f t="shared" si="365"/>
        <v>9999</v>
      </c>
      <c r="K11652" s="228" t="s">
        <v>23203</v>
      </c>
      <c r="L11652" s="228" t="s">
        <v>23204</v>
      </c>
      <c r="M11652" s="229">
        <v>44806</v>
      </c>
      <c r="N11652" s="227" t="s">
        <v>19903</v>
      </c>
      <c r="O11652" s="243"/>
      <c r="P11652" s="227" t="s">
        <v>19975</v>
      </c>
      <c r="Q11652" s="243"/>
      <c r="S11652" s="354"/>
    </row>
    <row r="11653" spans="1:19" s="245" customFormat="1" ht="13.15" customHeight="1">
      <c r="A11653" s="245" t="str">
        <f t="shared" si="364"/>
        <v>1763450091851344212</v>
      </c>
      <c r="B11653" s="217" t="s">
        <v>19891</v>
      </c>
      <c r="C11653" s="227" t="s">
        <v>26340</v>
      </c>
      <c r="D11653" s="227" t="s">
        <v>3106</v>
      </c>
      <c r="E11653" s="227" t="s">
        <v>26350</v>
      </c>
      <c r="F11653" s="227" t="s">
        <v>3106</v>
      </c>
      <c r="G11653" s="227" t="s">
        <v>3106</v>
      </c>
      <c r="H11653" s="228" t="s">
        <v>19904</v>
      </c>
      <c r="I11653" s="228" t="s">
        <v>26342</v>
      </c>
      <c r="J11653" s="201" t="str">
        <f t="shared" si="365"/>
        <v>9999</v>
      </c>
      <c r="K11653" s="228" t="s">
        <v>23203</v>
      </c>
      <c r="L11653" s="228" t="s">
        <v>23204</v>
      </c>
      <c r="M11653" s="229">
        <v>44806</v>
      </c>
      <c r="N11653" s="227" t="s">
        <v>19903</v>
      </c>
      <c r="O11653" s="243"/>
      <c r="P11653" s="227" t="s">
        <v>19975</v>
      </c>
      <c r="Q11653" s="243"/>
      <c r="S11653" s="354"/>
    </row>
    <row r="11654" spans="1:19" s="245" customFormat="1" ht="13.15" customHeight="1">
      <c r="A11654" s="245" t="str">
        <f t="shared" si="364"/>
        <v>1763450101851344212</v>
      </c>
      <c r="B11654" s="217" t="s">
        <v>19891</v>
      </c>
      <c r="C11654" s="227" t="s">
        <v>26340</v>
      </c>
      <c r="D11654" s="227" t="s">
        <v>3106</v>
      </c>
      <c r="E11654" s="227" t="s">
        <v>26351</v>
      </c>
      <c r="F11654" s="227" t="s">
        <v>3106</v>
      </c>
      <c r="G11654" s="227" t="s">
        <v>3106</v>
      </c>
      <c r="H11654" s="228" t="s">
        <v>19904</v>
      </c>
      <c r="I11654" s="228" t="s">
        <v>26342</v>
      </c>
      <c r="J11654" s="201" t="str">
        <f t="shared" si="365"/>
        <v>9999</v>
      </c>
      <c r="K11654" s="228" t="s">
        <v>23203</v>
      </c>
      <c r="L11654" s="228" t="s">
        <v>23204</v>
      </c>
      <c r="M11654" s="229">
        <v>44806</v>
      </c>
      <c r="N11654" s="227" t="s">
        <v>19903</v>
      </c>
      <c r="O11654" s="243"/>
      <c r="P11654" s="227" t="s">
        <v>19975</v>
      </c>
      <c r="Q11654" s="243"/>
      <c r="S11654" s="354"/>
    </row>
    <row r="11655" spans="1:19" s="245" customFormat="1" ht="13.15" customHeight="1">
      <c r="A11655" s="245" t="str">
        <f t="shared" si="364"/>
        <v>1763450111851344212</v>
      </c>
      <c r="B11655" s="217" t="s">
        <v>19891</v>
      </c>
      <c r="C11655" s="227" t="s">
        <v>26340</v>
      </c>
      <c r="D11655" s="227" t="s">
        <v>3106</v>
      </c>
      <c r="E11655" s="227" t="s">
        <v>26352</v>
      </c>
      <c r="F11655" s="227" t="s">
        <v>3106</v>
      </c>
      <c r="G11655" s="227" t="s">
        <v>3106</v>
      </c>
      <c r="H11655" s="228" t="s">
        <v>19904</v>
      </c>
      <c r="I11655" s="228" t="s">
        <v>26342</v>
      </c>
      <c r="J11655" s="201" t="str">
        <f t="shared" si="365"/>
        <v>9999</v>
      </c>
      <c r="K11655" s="228" t="s">
        <v>23203</v>
      </c>
      <c r="L11655" s="228" t="s">
        <v>23204</v>
      </c>
      <c r="M11655" s="229">
        <v>44806</v>
      </c>
      <c r="N11655" s="227" t="s">
        <v>19903</v>
      </c>
      <c r="O11655" s="243"/>
      <c r="P11655" s="227" t="s">
        <v>19975</v>
      </c>
      <c r="Q11655" s="243"/>
      <c r="S11655" s="354"/>
    </row>
    <row r="11656" spans="1:19" s="245" customFormat="1" ht="13.15" customHeight="1">
      <c r="A11656" s="245" t="str">
        <f t="shared" si="364"/>
        <v>1763450121851344212</v>
      </c>
      <c r="B11656" s="217" t="s">
        <v>19891</v>
      </c>
      <c r="C11656" s="227" t="s">
        <v>26340</v>
      </c>
      <c r="D11656" s="227" t="s">
        <v>3106</v>
      </c>
      <c r="E11656" s="227" t="s">
        <v>26353</v>
      </c>
      <c r="F11656" s="227" t="s">
        <v>3106</v>
      </c>
      <c r="G11656" s="227" t="s">
        <v>3106</v>
      </c>
      <c r="H11656" s="228" t="s">
        <v>19904</v>
      </c>
      <c r="I11656" s="228" t="s">
        <v>26342</v>
      </c>
      <c r="J11656" s="201" t="str">
        <f t="shared" si="365"/>
        <v>9999</v>
      </c>
      <c r="K11656" s="228" t="s">
        <v>23203</v>
      </c>
      <c r="L11656" s="228" t="s">
        <v>23204</v>
      </c>
      <c r="M11656" s="229">
        <v>44806</v>
      </c>
      <c r="N11656" s="227" t="s">
        <v>19903</v>
      </c>
      <c r="O11656" s="243"/>
      <c r="P11656" s="227" t="s">
        <v>19975</v>
      </c>
      <c r="Q11656" s="243"/>
      <c r="S11656" s="354"/>
    </row>
    <row r="11657" spans="1:19" s="245" customFormat="1" ht="13.15" customHeight="1">
      <c r="A11657" s="245" t="str">
        <f t="shared" si="364"/>
        <v>1763450131851344212</v>
      </c>
      <c r="B11657" s="217" t="s">
        <v>19891</v>
      </c>
      <c r="C11657" s="227" t="s">
        <v>26340</v>
      </c>
      <c r="D11657" s="227" t="s">
        <v>3106</v>
      </c>
      <c r="E11657" s="227" t="s">
        <v>26354</v>
      </c>
      <c r="F11657" s="227" t="s">
        <v>3106</v>
      </c>
      <c r="G11657" s="227" t="s">
        <v>3106</v>
      </c>
      <c r="H11657" s="228" t="s">
        <v>19904</v>
      </c>
      <c r="I11657" s="228" t="s">
        <v>26342</v>
      </c>
      <c r="J11657" s="201" t="str">
        <f t="shared" si="365"/>
        <v>9999</v>
      </c>
      <c r="K11657" s="228" t="s">
        <v>23203</v>
      </c>
      <c r="L11657" s="228" t="s">
        <v>23204</v>
      </c>
      <c r="M11657" s="229">
        <v>44806</v>
      </c>
      <c r="N11657" s="227" t="s">
        <v>19903</v>
      </c>
      <c r="O11657" s="243"/>
      <c r="P11657" s="227" t="s">
        <v>19975</v>
      </c>
      <c r="Q11657" s="243"/>
      <c r="S11657" s="354"/>
    </row>
    <row r="11658" spans="1:19" s="245" customFormat="1" ht="13.15" customHeight="1">
      <c r="A11658" s="245" t="str">
        <f t="shared" si="364"/>
        <v>1763450141851344212</v>
      </c>
      <c r="B11658" s="217" t="s">
        <v>19891</v>
      </c>
      <c r="C11658" s="227" t="s">
        <v>26340</v>
      </c>
      <c r="D11658" s="227" t="s">
        <v>3106</v>
      </c>
      <c r="E11658" s="227" t="s">
        <v>26355</v>
      </c>
      <c r="F11658" s="227" t="s">
        <v>3106</v>
      </c>
      <c r="G11658" s="227" t="s">
        <v>3106</v>
      </c>
      <c r="H11658" s="228" t="s">
        <v>19904</v>
      </c>
      <c r="I11658" s="228" t="s">
        <v>26342</v>
      </c>
      <c r="J11658" s="201" t="str">
        <f t="shared" si="365"/>
        <v>9999</v>
      </c>
      <c r="K11658" s="228" t="s">
        <v>23203</v>
      </c>
      <c r="L11658" s="228" t="s">
        <v>23204</v>
      </c>
      <c r="M11658" s="229">
        <v>44806</v>
      </c>
      <c r="N11658" s="227" t="s">
        <v>19903</v>
      </c>
      <c r="O11658" s="243"/>
      <c r="P11658" s="227" t="s">
        <v>19975</v>
      </c>
      <c r="Q11658" s="243"/>
      <c r="S11658" s="354"/>
    </row>
    <row r="11659" spans="1:19" s="245" customFormat="1" ht="13.15" customHeight="1">
      <c r="A11659" s="245" t="str">
        <f t="shared" si="364"/>
        <v>1763450151851344212</v>
      </c>
      <c r="B11659" s="217" t="s">
        <v>19891</v>
      </c>
      <c r="C11659" s="227" t="s">
        <v>26340</v>
      </c>
      <c r="D11659" s="227" t="s">
        <v>3106</v>
      </c>
      <c r="E11659" s="227" t="s">
        <v>26356</v>
      </c>
      <c r="F11659" s="227" t="s">
        <v>3106</v>
      </c>
      <c r="G11659" s="227" t="s">
        <v>3106</v>
      </c>
      <c r="H11659" s="228" t="s">
        <v>19904</v>
      </c>
      <c r="I11659" s="228" t="s">
        <v>26342</v>
      </c>
      <c r="J11659" s="201" t="str">
        <f t="shared" si="365"/>
        <v>9999</v>
      </c>
      <c r="K11659" s="228" t="s">
        <v>23203</v>
      </c>
      <c r="L11659" s="228" t="s">
        <v>23204</v>
      </c>
      <c r="M11659" s="229">
        <v>44806</v>
      </c>
      <c r="N11659" s="227" t="s">
        <v>19903</v>
      </c>
      <c r="O11659" s="243"/>
      <c r="P11659" s="227" t="s">
        <v>19975</v>
      </c>
      <c r="Q11659" s="243"/>
      <c r="S11659" s="354"/>
    </row>
    <row r="11660" spans="1:19" s="245" customFormat="1" ht="13.15" customHeight="1">
      <c r="A11660" s="245" t="str">
        <f t="shared" si="364"/>
        <v>1763450161851344212</v>
      </c>
      <c r="B11660" s="217" t="s">
        <v>19891</v>
      </c>
      <c r="C11660" s="227" t="s">
        <v>26340</v>
      </c>
      <c r="D11660" s="227" t="s">
        <v>3106</v>
      </c>
      <c r="E11660" s="227" t="s">
        <v>26357</v>
      </c>
      <c r="F11660" s="227" t="s">
        <v>3106</v>
      </c>
      <c r="G11660" s="227" t="s">
        <v>3106</v>
      </c>
      <c r="H11660" s="228" t="s">
        <v>19904</v>
      </c>
      <c r="I11660" s="228" t="s">
        <v>26342</v>
      </c>
      <c r="J11660" s="201" t="str">
        <f t="shared" si="365"/>
        <v>9999</v>
      </c>
      <c r="K11660" s="228" t="s">
        <v>23203</v>
      </c>
      <c r="L11660" s="228" t="s">
        <v>23204</v>
      </c>
      <c r="M11660" s="229">
        <v>44806</v>
      </c>
      <c r="N11660" s="227" t="s">
        <v>19903</v>
      </c>
      <c r="O11660" s="243"/>
      <c r="P11660" s="227" t="s">
        <v>19975</v>
      </c>
      <c r="Q11660" s="243"/>
      <c r="S11660" s="354"/>
    </row>
    <row r="11661" spans="1:19" s="245" customFormat="1" ht="13.15" customHeight="1">
      <c r="A11661" s="245" t="str">
        <f t="shared" si="364"/>
        <v>1763450171851344212</v>
      </c>
      <c r="B11661" s="217" t="s">
        <v>19891</v>
      </c>
      <c r="C11661" s="227" t="s">
        <v>26340</v>
      </c>
      <c r="D11661" s="227" t="s">
        <v>3106</v>
      </c>
      <c r="E11661" s="227" t="s">
        <v>26358</v>
      </c>
      <c r="F11661" s="227" t="s">
        <v>3106</v>
      </c>
      <c r="G11661" s="227" t="s">
        <v>3106</v>
      </c>
      <c r="H11661" s="228" t="s">
        <v>19904</v>
      </c>
      <c r="I11661" s="228" t="s">
        <v>26342</v>
      </c>
      <c r="J11661" s="201" t="str">
        <f t="shared" si="365"/>
        <v>9999</v>
      </c>
      <c r="K11661" s="228" t="s">
        <v>23203</v>
      </c>
      <c r="L11661" s="228" t="s">
        <v>23204</v>
      </c>
      <c r="M11661" s="229">
        <v>44806</v>
      </c>
      <c r="N11661" s="227" t="s">
        <v>19903</v>
      </c>
      <c r="O11661" s="243"/>
      <c r="P11661" s="227" t="s">
        <v>19975</v>
      </c>
      <c r="Q11661" s="243"/>
      <c r="S11661" s="354"/>
    </row>
    <row r="11662" spans="1:19" s="245" customFormat="1" ht="13.15" customHeight="1">
      <c r="A11662" s="245" t="str">
        <f t="shared" si="364"/>
        <v>1763450181851344212</v>
      </c>
      <c r="B11662" s="217" t="s">
        <v>19891</v>
      </c>
      <c r="C11662" s="227" t="s">
        <v>26340</v>
      </c>
      <c r="D11662" s="227" t="s">
        <v>3106</v>
      </c>
      <c r="E11662" s="227" t="s">
        <v>26359</v>
      </c>
      <c r="F11662" s="227" t="s">
        <v>3106</v>
      </c>
      <c r="G11662" s="227" t="s">
        <v>3106</v>
      </c>
      <c r="H11662" s="228" t="s">
        <v>19904</v>
      </c>
      <c r="I11662" s="228" t="s">
        <v>26342</v>
      </c>
      <c r="J11662" s="201" t="str">
        <f t="shared" si="365"/>
        <v>9999</v>
      </c>
      <c r="K11662" s="228" t="s">
        <v>23203</v>
      </c>
      <c r="L11662" s="228" t="s">
        <v>23204</v>
      </c>
      <c r="M11662" s="229">
        <v>44806</v>
      </c>
      <c r="N11662" s="227" t="s">
        <v>19903</v>
      </c>
      <c r="O11662" s="243"/>
      <c r="P11662" s="227" t="s">
        <v>19975</v>
      </c>
      <c r="Q11662" s="243"/>
      <c r="S11662" s="354"/>
    </row>
    <row r="11663" spans="1:19" s="245" customFormat="1" ht="13.15" customHeight="1">
      <c r="A11663" s="245" t="str">
        <f t="shared" si="364"/>
        <v>1763450191851344212</v>
      </c>
      <c r="B11663" s="217" t="s">
        <v>19891</v>
      </c>
      <c r="C11663" s="227" t="s">
        <v>26340</v>
      </c>
      <c r="D11663" s="227" t="s">
        <v>3106</v>
      </c>
      <c r="E11663" s="227" t="s">
        <v>26360</v>
      </c>
      <c r="F11663" s="227" t="s">
        <v>3106</v>
      </c>
      <c r="G11663" s="227" t="s">
        <v>3106</v>
      </c>
      <c r="H11663" s="228" t="s">
        <v>19904</v>
      </c>
      <c r="I11663" s="228" t="s">
        <v>26342</v>
      </c>
      <c r="J11663" s="201" t="str">
        <f t="shared" si="365"/>
        <v>9999</v>
      </c>
      <c r="K11663" s="228" t="s">
        <v>23203</v>
      </c>
      <c r="L11663" s="228" t="s">
        <v>23204</v>
      </c>
      <c r="M11663" s="229">
        <v>44806</v>
      </c>
      <c r="N11663" s="227" t="s">
        <v>19903</v>
      </c>
      <c r="O11663" s="243"/>
      <c r="P11663" s="227" t="s">
        <v>19975</v>
      </c>
      <c r="Q11663" s="243"/>
      <c r="S11663" s="354"/>
    </row>
    <row r="11664" spans="1:19" s="245" customFormat="1" ht="13.15" customHeight="1">
      <c r="A11664" s="245" t="str">
        <f t="shared" si="364"/>
        <v>1763450201851344212</v>
      </c>
      <c r="B11664" s="217" t="s">
        <v>19891</v>
      </c>
      <c r="C11664" s="227" t="s">
        <v>26340</v>
      </c>
      <c r="D11664" s="227" t="s">
        <v>3106</v>
      </c>
      <c r="E11664" s="227" t="s">
        <v>26361</v>
      </c>
      <c r="F11664" s="227" t="s">
        <v>3106</v>
      </c>
      <c r="G11664" s="227" t="s">
        <v>3106</v>
      </c>
      <c r="H11664" s="228" t="s">
        <v>19904</v>
      </c>
      <c r="I11664" s="228" t="s">
        <v>26342</v>
      </c>
      <c r="J11664" s="201" t="str">
        <f t="shared" si="365"/>
        <v>9999</v>
      </c>
      <c r="K11664" s="228" t="s">
        <v>23203</v>
      </c>
      <c r="L11664" s="228" t="s">
        <v>23204</v>
      </c>
      <c r="M11664" s="229">
        <v>44806</v>
      </c>
      <c r="N11664" s="227" t="s">
        <v>19903</v>
      </c>
      <c r="O11664" s="243"/>
      <c r="P11664" s="227" t="s">
        <v>19975</v>
      </c>
      <c r="Q11664" s="243"/>
      <c r="S11664" s="354"/>
    </row>
    <row r="11665" spans="1:19" s="245" customFormat="1" ht="13.15" customHeight="1">
      <c r="A11665" s="245" t="str">
        <f t="shared" si="364"/>
        <v>1937161011851347645</v>
      </c>
      <c r="B11665" s="217" t="s">
        <v>19891</v>
      </c>
      <c r="C11665" s="227" t="s">
        <v>26362</v>
      </c>
      <c r="D11665" s="227" t="s">
        <v>3106</v>
      </c>
      <c r="E11665" s="227" t="s">
        <v>26363</v>
      </c>
      <c r="F11665" s="227" t="s">
        <v>3106</v>
      </c>
      <c r="G11665" s="227" t="s">
        <v>3106</v>
      </c>
      <c r="H11665" s="228" t="s">
        <v>19904</v>
      </c>
      <c r="I11665" s="228" t="s">
        <v>26364</v>
      </c>
      <c r="J11665" s="201" t="str">
        <f t="shared" si="365"/>
        <v>9999</v>
      </c>
      <c r="K11665" s="228" t="s">
        <v>23203</v>
      </c>
      <c r="L11665" s="228" t="s">
        <v>23204</v>
      </c>
      <c r="M11665" s="229">
        <v>44806</v>
      </c>
      <c r="N11665" s="227" t="s">
        <v>19903</v>
      </c>
      <c r="O11665" s="243"/>
      <c r="P11665" s="227" t="s">
        <v>20061</v>
      </c>
      <c r="Q11665" s="243"/>
      <c r="S11665" s="354"/>
    </row>
    <row r="11666" spans="1:19" s="245" customFormat="1" ht="13.15" customHeight="1">
      <c r="A11666" s="245" t="str">
        <f t="shared" si="364"/>
        <v>1937161021851347645</v>
      </c>
      <c r="B11666" s="217" t="s">
        <v>19891</v>
      </c>
      <c r="C11666" s="227" t="s">
        <v>26362</v>
      </c>
      <c r="D11666" s="227" t="s">
        <v>3106</v>
      </c>
      <c r="E11666" s="227" t="s">
        <v>26365</v>
      </c>
      <c r="F11666" s="227" t="s">
        <v>3106</v>
      </c>
      <c r="G11666" s="227" t="s">
        <v>3106</v>
      </c>
      <c r="H11666" s="228" t="s">
        <v>19904</v>
      </c>
      <c r="I11666" s="228" t="s">
        <v>26364</v>
      </c>
      <c r="J11666" s="201" t="str">
        <f t="shared" si="365"/>
        <v>9999</v>
      </c>
      <c r="K11666" s="228" t="s">
        <v>23203</v>
      </c>
      <c r="L11666" s="228" t="s">
        <v>23204</v>
      </c>
      <c r="M11666" s="229">
        <v>44806</v>
      </c>
      <c r="N11666" s="227" t="s">
        <v>19903</v>
      </c>
      <c r="O11666" s="243"/>
      <c r="P11666" s="227" t="s">
        <v>20061</v>
      </c>
      <c r="Q11666" s="243"/>
      <c r="S11666" s="354"/>
    </row>
    <row r="11667" spans="1:19" s="245" customFormat="1" ht="13.15" customHeight="1">
      <c r="A11667" s="245" t="str">
        <f t="shared" si="364"/>
        <v>1937161031851347645</v>
      </c>
      <c r="B11667" s="217" t="s">
        <v>19891</v>
      </c>
      <c r="C11667" s="227" t="s">
        <v>26362</v>
      </c>
      <c r="D11667" s="227" t="s">
        <v>3106</v>
      </c>
      <c r="E11667" s="227" t="s">
        <v>26366</v>
      </c>
      <c r="F11667" s="227" t="s">
        <v>3106</v>
      </c>
      <c r="G11667" s="227" t="s">
        <v>3106</v>
      </c>
      <c r="H11667" s="228" t="s">
        <v>19904</v>
      </c>
      <c r="I11667" s="228" t="s">
        <v>26364</v>
      </c>
      <c r="J11667" s="201" t="str">
        <f t="shared" si="365"/>
        <v>9999</v>
      </c>
      <c r="K11667" s="228" t="s">
        <v>23203</v>
      </c>
      <c r="L11667" s="228" t="s">
        <v>23204</v>
      </c>
      <c r="M11667" s="229">
        <v>44806</v>
      </c>
      <c r="N11667" s="227" t="s">
        <v>19903</v>
      </c>
      <c r="O11667" s="243"/>
      <c r="P11667" s="227" t="s">
        <v>20061</v>
      </c>
      <c r="Q11667" s="243"/>
      <c r="S11667" s="354"/>
    </row>
    <row r="11668" spans="1:19" s="245" customFormat="1" ht="13.15" customHeight="1">
      <c r="A11668" s="245" t="str">
        <f t="shared" si="364"/>
        <v>0460768011851362610</v>
      </c>
      <c r="B11668" s="217" t="s">
        <v>19891</v>
      </c>
      <c r="C11668" s="227" t="s">
        <v>26367</v>
      </c>
      <c r="D11668" s="227" t="s">
        <v>3106</v>
      </c>
      <c r="E11668" s="227" t="s">
        <v>26368</v>
      </c>
      <c r="F11668" s="227" t="s">
        <v>3106</v>
      </c>
      <c r="G11668" s="227" t="s">
        <v>3106</v>
      </c>
      <c r="H11668" s="228" t="s">
        <v>19904</v>
      </c>
      <c r="I11668" s="228" t="s">
        <v>26369</v>
      </c>
      <c r="J11668" s="201" t="str">
        <f t="shared" si="365"/>
        <v>9999</v>
      </c>
      <c r="K11668" s="228" t="s">
        <v>23203</v>
      </c>
      <c r="L11668" s="228" t="s">
        <v>23204</v>
      </c>
      <c r="M11668" s="229">
        <v>44806</v>
      </c>
      <c r="N11668" s="227" t="s">
        <v>19903</v>
      </c>
      <c r="O11668" s="243"/>
      <c r="P11668" s="227" t="s">
        <v>19905</v>
      </c>
      <c r="Q11668" s="243"/>
      <c r="S11668" s="354"/>
    </row>
    <row r="11669" spans="1:19" s="245" customFormat="1" ht="13.15" customHeight="1">
      <c r="A11669" s="245" t="str">
        <f t="shared" si="364"/>
        <v>0460768021851362610</v>
      </c>
      <c r="B11669" s="217" t="s">
        <v>19891</v>
      </c>
      <c r="C11669" s="227" t="s">
        <v>26367</v>
      </c>
      <c r="D11669" s="227" t="s">
        <v>3106</v>
      </c>
      <c r="E11669" s="227" t="s">
        <v>26370</v>
      </c>
      <c r="F11669" s="227" t="s">
        <v>3106</v>
      </c>
      <c r="G11669" s="227" t="s">
        <v>3106</v>
      </c>
      <c r="H11669" s="228" t="s">
        <v>19904</v>
      </c>
      <c r="I11669" s="228" t="s">
        <v>26369</v>
      </c>
      <c r="J11669" s="201" t="str">
        <f t="shared" si="365"/>
        <v>9999</v>
      </c>
      <c r="K11669" s="228" t="s">
        <v>23203</v>
      </c>
      <c r="L11669" s="228" t="s">
        <v>23204</v>
      </c>
      <c r="M11669" s="229">
        <v>44806</v>
      </c>
      <c r="N11669" s="227" t="s">
        <v>19903</v>
      </c>
      <c r="O11669" s="243"/>
      <c r="P11669" s="227" t="s">
        <v>19905</v>
      </c>
      <c r="Q11669" s="243"/>
      <c r="S11669" s="354"/>
    </row>
    <row r="11670" spans="1:19" s="245" customFormat="1" ht="13.15" customHeight="1">
      <c r="A11670" s="245" t="str">
        <f t="shared" si="364"/>
        <v>0347221011851366991</v>
      </c>
      <c r="B11670" s="217" t="s">
        <v>19891</v>
      </c>
      <c r="C11670" s="227" t="s">
        <v>26371</v>
      </c>
      <c r="D11670" s="227" t="s">
        <v>3106</v>
      </c>
      <c r="E11670" s="227" t="s">
        <v>26372</v>
      </c>
      <c r="F11670" s="227" t="s">
        <v>3106</v>
      </c>
      <c r="G11670" s="227" t="s">
        <v>3106</v>
      </c>
      <c r="H11670" s="228" t="s">
        <v>23501</v>
      </c>
      <c r="I11670" s="228" t="s">
        <v>26373</v>
      </c>
      <c r="J11670" s="201" t="str">
        <f t="shared" si="365"/>
        <v>9999</v>
      </c>
      <c r="K11670" s="228" t="s">
        <v>23203</v>
      </c>
      <c r="L11670" s="228" t="s">
        <v>23204</v>
      </c>
      <c r="M11670" s="229">
        <v>44806</v>
      </c>
      <c r="N11670" s="227" t="s">
        <v>20211</v>
      </c>
      <c r="O11670" s="243"/>
      <c r="P11670" s="227" t="s">
        <v>23712</v>
      </c>
      <c r="Q11670" s="243"/>
      <c r="S11670" s="354"/>
    </row>
    <row r="11671" spans="1:19" s="245" customFormat="1" ht="13.15" customHeight="1">
      <c r="A11671" s="245" t="str">
        <f t="shared" ref="A11671:A11734" si="366">E11671&amp;C11671</f>
        <v>1060121011851380810</v>
      </c>
      <c r="B11671" s="217" t="s">
        <v>19891</v>
      </c>
      <c r="C11671" s="227" t="s">
        <v>26374</v>
      </c>
      <c r="D11671" s="227" t="s">
        <v>3106</v>
      </c>
      <c r="E11671" s="227" t="s">
        <v>26375</v>
      </c>
      <c r="F11671" s="227" t="s">
        <v>3106</v>
      </c>
      <c r="G11671" s="227" t="s">
        <v>3106</v>
      </c>
      <c r="H11671" s="228" t="s">
        <v>19904</v>
      </c>
      <c r="I11671" s="228" t="s">
        <v>26376</v>
      </c>
      <c r="J11671" s="201" t="str">
        <f t="shared" si="365"/>
        <v>9999</v>
      </c>
      <c r="K11671" s="228" t="s">
        <v>23203</v>
      </c>
      <c r="L11671" s="228" t="s">
        <v>23204</v>
      </c>
      <c r="M11671" s="229">
        <v>44806</v>
      </c>
      <c r="N11671" s="227" t="s">
        <v>19903</v>
      </c>
      <c r="O11671" s="243"/>
      <c r="P11671" s="227" t="s">
        <v>19975</v>
      </c>
      <c r="Q11671" s="243"/>
      <c r="S11671" s="354"/>
    </row>
    <row r="11672" spans="1:19" s="245" customFormat="1" ht="13.15" customHeight="1">
      <c r="A11672" s="245" t="str">
        <f t="shared" si="366"/>
        <v>1060121021851380810</v>
      </c>
      <c r="B11672" s="217" t="s">
        <v>19891</v>
      </c>
      <c r="C11672" s="227" t="s">
        <v>26374</v>
      </c>
      <c r="D11672" s="227" t="s">
        <v>3106</v>
      </c>
      <c r="E11672" s="227" t="s">
        <v>26377</v>
      </c>
      <c r="F11672" s="227" t="s">
        <v>3106</v>
      </c>
      <c r="G11672" s="227" t="s">
        <v>3106</v>
      </c>
      <c r="H11672" s="228" t="s">
        <v>19904</v>
      </c>
      <c r="I11672" s="228" t="s">
        <v>26376</v>
      </c>
      <c r="J11672" s="201" t="str">
        <f t="shared" si="365"/>
        <v>9999</v>
      </c>
      <c r="K11672" s="228" t="s">
        <v>23203</v>
      </c>
      <c r="L11672" s="228" t="s">
        <v>23204</v>
      </c>
      <c r="M11672" s="229">
        <v>44806</v>
      </c>
      <c r="N11672" s="227" t="s">
        <v>19903</v>
      </c>
      <c r="O11672" s="243"/>
      <c r="P11672" s="227" t="s">
        <v>19975</v>
      </c>
      <c r="Q11672" s="243"/>
      <c r="S11672" s="354"/>
    </row>
    <row r="11673" spans="1:19" s="245" customFormat="1" ht="13.15" customHeight="1">
      <c r="A11673" s="245" t="str">
        <f t="shared" si="366"/>
        <v>1060121031851380810</v>
      </c>
      <c r="B11673" s="217" t="s">
        <v>19891</v>
      </c>
      <c r="C11673" s="227" t="s">
        <v>26374</v>
      </c>
      <c r="D11673" s="227" t="s">
        <v>3106</v>
      </c>
      <c r="E11673" s="227" t="s">
        <v>26378</v>
      </c>
      <c r="F11673" s="227" t="s">
        <v>3106</v>
      </c>
      <c r="G11673" s="227" t="s">
        <v>3106</v>
      </c>
      <c r="H11673" s="228" t="s">
        <v>19904</v>
      </c>
      <c r="I11673" s="228" t="s">
        <v>26376</v>
      </c>
      <c r="J11673" s="201" t="str">
        <f t="shared" si="365"/>
        <v>9999</v>
      </c>
      <c r="K11673" s="228" t="s">
        <v>23203</v>
      </c>
      <c r="L11673" s="228" t="s">
        <v>23204</v>
      </c>
      <c r="M11673" s="229">
        <v>44806</v>
      </c>
      <c r="N11673" s="227" t="s">
        <v>19903</v>
      </c>
      <c r="O11673" s="243"/>
      <c r="P11673" s="227" t="s">
        <v>19975</v>
      </c>
      <c r="Q11673" s="243"/>
      <c r="S11673" s="354"/>
    </row>
    <row r="11674" spans="1:19" s="245" customFormat="1" ht="13.15" customHeight="1">
      <c r="A11674" s="245" t="str">
        <f t="shared" si="366"/>
        <v>1060121041851380810</v>
      </c>
      <c r="B11674" s="217" t="s">
        <v>19891</v>
      </c>
      <c r="C11674" s="227" t="s">
        <v>26374</v>
      </c>
      <c r="D11674" s="227" t="s">
        <v>3106</v>
      </c>
      <c r="E11674" s="227" t="s">
        <v>26379</v>
      </c>
      <c r="F11674" s="227" t="s">
        <v>3106</v>
      </c>
      <c r="G11674" s="227" t="s">
        <v>3106</v>
      </c>
      <c r="H11674" s="228" t="s">
        <v>19904</v>
      </c>
      <c r="I11674" s="228" t="s">
        <v>26376</v>
      </c>
      <c r="J11674" s="201" t="str">
        <f t="shared" si="365"/>
        <v>9999</v>
      </c>
      <c r="K11674" s="228" t="s">
        <v>23203</v>
      </c>
      <c r="L11674" s="228" t="s">
        <v>23204</v>
      </c>
      <c r="M11674" s="229">
        <v>44806</v>
      </c>
      <c r="N11674" s="227" t="s">
        <v>19903</v>
      </c>
      <c r="O11674" s="243"/>
      <c r="P11674" s="227" t="s">
        <v>19975</v>
      </c>
      <c r="Q11674" s="243"/>
      <c r="S11674" s="354"/>
    </row>
    <row r="11675" spans="1:19" s="245" customFormat="1" ht="13.15" customHeight="1">
      <c r="A11675" s="245" t="str">
        <f t="shared" si="366"/>
        <v>1060121051851380810</v>
      </c>
      <c r="B11675" s="217" t="s">
        <v>19891</v>
      </c>
      <c r="C11675" s="227" t="s">
        <v>26374</v>
      </c>
      <c r="D11675" s="227" t="s">
        <v>3106</v>
      </c>
      <c r="E11675" s="227" t="s">
        <v>26380</v>
      </c>
      <c r="F11675" s="227" t="s">
        <v>3106</v>
      </c>
      <c r="G11675" s="227" t="s">
        <v>3106</v>
      </c>
      <c r="H11675" s="228" t="s">
        <v>19904</v>
      </c>
      <c r="I11675" s="228" t="s">
        <v>26376</v>
      </c>
      <c r="J11675" s="201" t="str">
        <f t="shared" si="365"/>
        <v>9999</v>
      </c>
      <c r="K11675" s="228" t="s">
        <v>23203</v>
      </c>
      <c r="L11675" s="228" t="s">
        <v>23204</v>
      </c>
      <c r="M11675" s="229">
        <v>44806</v>
      </c>
      <c r="N11675" s="227" t="s">
        <v>19903</v>
      </c>
      <c r="O11675" s="243"/>
      <c r="P11675" s="227" t="s">
        <v>19975</v>
      </c>
      <c r="Q11675" s="243"/>
      <c r="S11675" s="354"/>
    </row>
    <row r="11676" spans="1:19" s="245" customFormat="1" ht="13.15" customHeight="1">
      <c r="A11676" s="245" t="str">
        <f t="shared" si="366"/>
        <v>1060121061851380810</v>
      </c>
      <c r="B11676" s="217" t="s">
        <v>19891</v>
      </c>
      <c r="C11676" s="227" t="s">
        <v>26374</v>
      </c>
      <c r="D11676" s="227" t="s">
        <v>3106</v>
      </c>
      <c r="E11676" s="227" t="s">
        <v>26381</v>
      </c>
      <c r="F11676" s="227" t="s">
        <v>3106</v>
      </c>
      <c r="G11676" s="227" t="s">
        <v>3106</v>
      </c>
      <c r="H11676" s="228" t="s">
        <v>19904</v>
      </c>
      <c r="I11676" s="228" t="s">
        <v>26376</v>
      </c>
      <c r="J11676" s="201" t="str">
        <f t="shared" si="365"/>
        <v>9999</v>
      </c>
      <c r="K11676" s="228" t="s">
        <v>23203</v>
      </c>
      <c r="L11676" s="228" t="s">
        <v>23204</v>
      </c>
      <c r="M11676" s="229">
        <v>44806</v>
      </c>
      <c r="N11676" s="227" t="s">
        <v>19903</v>
      </c>
      <c r="O11676" s="243"/>
      <c r="P11676" s="227" t="s">
        <v>19975</v>
      </c>
      <c r="Q11676" s="243"/>
      <c r="S11676" s="354"/>
    </row>
    <row r="11677" spans="1:19" s="245" customFormat="1" ht="13.15" customHeight="1">
      <c r="A11677" s="245" t="str">
        <f t="shared" si="366"/>
        <v>1060121071851380810</v>
      </c>
      <c r="B11677" s="217" t="s">
        <v>19891</v>
      </c>
      <c r="C11677" s="227" t="s">
        <v>26374</v>
      </c>
      <c r="D11677" s="227" t="s">
        <v>3106</v>
      </c>
      <c r="E11677" s="227" t="s">
        <v>26382</v>
      </c>
      <c r="F11677" s="227" t="s">
        <v>3106</v>
      </c>
      <c r="G11677" s="227" t="s">
        <v>3106</v>
      </c>
      <c r="H11677" s="228" t="s">
        <v>19904</v>
      </c>
      <c r="I11677" s="228" t="s">
        <v>26376</v>
      </c>
      <c r="J11677" s="201" t="str">
        <f t="shared" si="365"/>
        <v>9999</v>
      </c>
      <c r="K11677" s="228" t="s">
        <v>23203</v>
      </c>
      <c r="L11677" s="228" t="s">
        <v>23204</v>
      </c>
      <c r="M11677" s="229">
        <v>44806</v>
      </c>
      <c r="N11677" s="227" t="s">
        <v>19903</v>
      </c>
      <c r="O11677" s="243"/>
      <c r="P11677" s="227" t="s">
        <v>19975</v>
      </c>
      <c r="Q11677" s="243"/>
      <c r="S11677" s="354"/>
    </row>
    <row r="11678" spans="1:19" s="245" customFormat="1" ht="13.15" customHeight="1">
      <c r="A11678" s="245" t="str">
        <f t="shared" si="366"/>
        <v>1060121081851380810</v>
      </c>
      <c r="B11678" s="217" t="s">
        <v>19891</v>
      </c>
      <c r="C11678" s="227" t="s">
        <v>26374</v>
      </c>
      <c r="D11678" s="227" t="s">
        <v>3106</v>
      </c>
      <c r="E11678" s="227" t="s">
        <v>26383</v>
      </c>
      <c r="F11678" s="227" t="s">
        <v>3106</v>
      </c>
      <c r="G11678" s="227" t="s">
        <v>3106</v>
      </c>
      <c r="H11678" s="228" t="s">
        <v>19904</v>
      </c>
      <c r="I11678" s="228" t="s">
        <v>26376</v>
      </c>
      <c r="J11678" s="201" t="str">
        <f t="shared" si="365"/>
        <v>9999</v>
      </c>
      <c r="K11678" s="228" t="s">
        <v>23203</v>
      </c>
      <c r="L11678" s="228" t="s">
        <v>23204</v>
      </c>
      <c r="M11678" s="229">
        <v>44806</v>
      </c>
      <c r="N11678" s="227" t="s">
        <v>19903</v>
      </c>
      <c r="O11678" s="243"/>
      <c r="P11678" s="227" t="s">
        <v>19975</v>
      </c>
      <c r="Q11678" s="243"/>
      <c r="S11678" s="354"/>
    </row>
    <row r="11679" spans="1:19" s="245" customFormat="1" ht="13.15" customHeight="1">
      <c r="A11679" s="245" t="str">
        <f t="shared" si="366"/>
        <v>1728677011851390454</v>
      </c>
      <c r="B11679" s="217" t="s">
        <v>19891</v>
      </c>
      <c r="C11679" s="227" t="s">
        <v>26384</v>
      </c>
      <c r="D11679" s="227" t="s">
        <v>3106</v>
      </c>
      <c r="E11679" s="227" t="s">
        <v>26385</v>
      </c>
      <c r="F11679" s="227" t="s">
        <v>3106</v>
      </c>
      <c r="G11679" s="227" t="s">
        <v>3106</v>
      </c>
      <c r="H11679" s="228" t="s">
        <v>19904</v>
      </c>
      <c r="I11679" s="228" t="s">
        <v>26386</v>
      </c>
      <c r="J11679" s="201" t="str">
        <f t="shared" si="365"/>
        <v>9999</v>
      </c>
      <c r="K11679" s="228" t="s">
        <v>23203</v>
      </c>
      <c r="L11679" s="228" t="s">
        <v>23204</v>
      </c>
      <c r="M11679" s="229">
        <v>44806</v>
      </c>
      <c r="N11679" s="227" t="s">
        <v>19903</v>
      </c>
      <c r="O11679" s="243"/>
      <c r="P11679" s="227" t="s">
        <v>19905</v>
      </c>
      <c r="Q11679" s="243"/>
      <c r="S11679" s="354"/>
    </row>
    <row r="11680" spans="1:19" s="245" customFormat="1" ht="13.15" customHeight="1">
      <c r="A11680" s="245" t="str">
        <f t="shared" si="366"/>
        <v>1728677021851390454</v>
      </c>
      <c r="B11680" s="217" t="s">
        <v>19891</v>
      </c>
      <c r="C11680" s="227" t="s">
        <v>26384</v>
      </c>
      <c r="D11680" s="227" t="s">
        <v>3106</v>
      </c>
      <c r="E11680" s="227" t="s">
        <v>26387</v>
      </c>
      <c r="F11680" s="227" t="s">
        <v>3106</v>
      </c>
      <c r="G11680" s="227" t="s">
        <v>3106</v>
      </c>
      <c r="H11680" s="228" t="s">
        <v>19904</v>
      </c>
      <c r="I11680" s="228" t="s">
        <v>26386</v>
      </c>
      <c r="J11680" s="201" t="str">
        <f t="shared" si="365"/>
        <v>9999</v>
      </c>
      <c r="K11680" s="228" t="s">
        <v>23203</v>
      </c>
      <c r="L11680" s="228" t="s">
        <v>23204</v>
      </c>
      <c r="M11680" s="229">
        <v>44806</v>
      </c>
      <c r="N11680" s="227" t="s">
        <v>19903</v>
      </c>
      <c r="O11680" s="243"/>
      <c r="P11680" s="227" t="s">
        <v>19905</v>
      </c>
      <c r="Q11680" s="243"/>
      <c r="S11680" s="354"/>
    </row>
    <row r="11681" spans="1:19" s="245" customFormat="1" ht="13.15" customHeight="1">
      <c r="A11681" s="245" t="str">
        <f t="shared" si="366"/>
        <v>1728677031851390454</v>
      </c>
      <c r="B11681" s="217" t="s">
        <v>19891</v>
      </c>
      <c r="C11681" s="227" t="s">
        <v>26384</v>
      </c>
      <c r="D11681" s="227" t="s">
        <v>3106</v>
      </c>
      <c r="E11681" s="227" t="s">
        <v>26388</v>
      </c>
      <c r="F11681" s="227" t="s">
        <v>3106</v>
      </c>
      <c r="G11681" s="227" t="s">
        <v>3106</v>
      </c>
      <c r="H11681" s="228" t="s">
        <v>19904</v>
      </c>
      <c r="I11681" s="228" t="s">
        <v>26386</v>
      </c>
      <c r="J11681" s="201" t="str">
        <f t="shared" si="365"/>
        <v>9999</v>
      </c>
      <c r="K11681" s="228" t="s">
        <v>23203</v>
      </c>
      <c r="L11681" s="228" t="s">
        <v>23204</v>
      </c>
      <c r="M11681" s="229">
        <v>44806</v>
      </c>
      <c r="N11681" s="227" t="s">
        <v>19903</v>
      </c>
      <c r="O11681" s="243"/>
      <c r="P11681" s="227" t="s">
        <v>19905</v>
      </c>
      <c r="Q11681" s="243"/>
      <c r="S11681" s="354"/>
    </row>
    <row r="11682" spans="1:19" s="245" customFormat="1" ht="13.15" customHeight="1">
      <c r="A11682" s="245" t="str">
        <f t="shared" si="366"/>
        <v>1728677041851390454</v>
      </c>
      <c r="B11682" s="217" t="s">
        <v>19891</v>
      </c>
      <c r="C11682" s="227" t="s">
        <v>26384</v>
      </c>
      <c r="D11682" s="227" t="s">
        <v>3106</v>
      </c>
      <c r="E11682" s="227" t="s">
        <v>26389</v>
      </c>
      <c r="F11682" s="227" t="s">
        <v>3106</v>
      </c>
      <c r="G11682" s="227" t="s">
        <v>3106</v>
      </c>
      <c r="H11682" s="228" t="s">
        <v>19904</v>
      </c>
      <c r="I11682" s="228" t="s">
        <v>26386</v>
      </c>
      <c r="J11682" s="201" t="str">
        <f t="shared" si="365"/>
        <v>9999</v>
      </c>
      <c r="K11682" s="228" t="s">
        <v>23203</v>
      </c>
      <c r="L11682" s="228" t="s">
        <v>23204</v>
      </c>
      <c r="M11682" s="229">
        <v>44806</v>
      </c>
      <c r="N11682" s="227" t="s">
        <v>19903</v>
      </c>
      <c r="O11682" s="243"/>
      <c r="P11682" s="227" t="s">
        <v>19905</v>
      </c>
      <c r="Q11682" s="243"/>
      <c r="S11682" s="354"/>
    </row>
    <row r="11683" spans="1:19" s="245" customFormat="1" ht="13.15" customHeight="1">
      <c r="A11683" s="245" t="str">
        <f t="shared" si="366"/>
        <v>1728677051851390454</v>
      </c>
      <c r="B11683" s="217" t="s">
        <v>19891</v>
      </c>
      <c r="C11683" s="227" t="s">
        <v>26384</v>
      </c>
      <c r="D11683" s="227" t="s">
        <v>3106</v>
      </c>
      <c r="E11683" s="227" t="s">
        <v>26390</v>
      </c>
      <c r="F11683" s="227" t="s">
        <v>3106</v>
      </c>
      <c r="G11683" s="227" t="s">
        <v>3106</v>
      </c>
      <c r="H11683" s="228" t="s">
        <v>19904</v>
      </c>
      <c r="I11683" s="228" t="s">
        <v>26386</v>
      </c>
      <c r="J11683" s="201" t="str">
        <f t="shared" si="365"/>
        <v>9999</v>
      </c>
      <c r="K11683" s="228" t="s">
        <v>23203</v>
      </c>
      <c r="L11683" s="228" t="s">
        <v>23204</v>
      </c>
      <c r="M11683" s="229">
        <v>44806</v>
      </c>
      <c r="N11683" s="227" t="s">
        <v>19903</v>
      </c>
      <c r="O11683" s="243"/>
      <c r="P11683" s="227" t="s">
        <v>19905</v>
      </c>
      <c r="Q11683" s="243"/>
      <c r="S11683" s="354"/>
    </row>
    <row r="11684" spans="1:19" s="245" customFormat="1" ht="13.15" customHeight="1">
      <c r="A11684" s="245" t="str">
        <f t="shared" si="366"/>
        <v>1728677061851390454</v>
      </c>
      <c r="B11684" s="217" t="s">
        <v>19891</v>
      </c>
      <c r="C11684" s="227" t="s">
        <v>26384</v>
      </c>
      <c r="D11684" s="227" t="s">
        <v>3106</v>
      </c>
      <c r="E11684" s="227" t="s">
        <v>26391</v>
      </c>
      <c r="F11684" s="227" t="s">
        <v>3106</v>
      </c>
      <c r="G11684" s="227" t="s">
        <v>3106</v>
      </c>
      <c r="H11684" s="228" t="s">
        <v>19904</v>
      </c>
      <c r="I11684" s="228" t="s">
        <v>26386</v>
      </c>
      <c r="J11684" s="201" t="str">
        <f t="shared" si="365"/>
        <v>9999</v>
      </c>
      <c r="K11684" s="228" t="s">
        <v>23203</v>
      </c>
      <c r="L11684" s="228" t="s">
        <v>23204</v>
      </c>
      <c r="M11684" s="229">
        <v>44806</v>
      </c>
      <c r="N11684" s="227" t="s">
        <v>19903</v>
      </c>
      <c r="O11684" s="243"/>
      <c r="P11684" s="227" t="s">
        <v>19905</v>
      </c>
      <c r="Q11684" s="243"/>
      <c r="S11684" s="354"/>
    </row>
    <row r="11685" spans="1:19" s="245" customFormat="1" ht="13.15" customHeight="1">
      <c r="A11685" s="245" t="str">
        <f t="shared" si="366"/>
        <v>1728677071851390454</v>
      </c>
      <c r="B11685" s="217" t="s">
        <v>19891</v>
      </c>
      <c r="C11685" s="227" t="s">
        <v>26384</v>
      </c>
      <c r="D11685" s="227" t="s">
        <v>3106</v>
      </c>
      <c r="E11685" s="227" t="s">
        <v>26392</v>
      </c>
      <c r="F11685" s="227" t="s">
        <v>3106</v>
      </c>
      <c r="G11685" s="227" t="s">
        <v>3106</v>
      </c>
      <c r="H11685" s="228" t="s">
        <v>24036</v>
      </c>
      <c r="I11685" s="228" t="s">
        <v>26386</v>
      </c>
      <c r="J11685" s="201" t="str">
        <f t="shared" si="365"/>
        <v>9999</v>
      </c>
      <c r="K11685" s="228" t="s">
        <v>23203</v>
      </c>
      <c r="L11685" s="228" t="s">
        <v>23204</v>
      </c>
      <c r="M11685" s="229">
        <v>44806</v>
      </c>
      <c r="N11685" s="227" t="s">
        <v>24037</v>
      </c>
      <c r="O11685" s="243"/>
      <c r="P11685" s="227" t="s">
        <v>24037</v>
      </c>
      <c r="Q11685" s="243"/>
      <c r="S11685" s="354"/>
    </row>
    <row r="11686" spans="1:19" s="245" customFormat="1" ht="13.15" customHeight="1">
      <c r="A11686" s="245" t="str">
        <f t="shared" si="366"/>
        <v>2133928011851526792</v>
      </c>
      <c r="B11686" s="217" t="s">
        <v>19891</v>
      </c>
      <c r="C11686" s="227" t="s">
        <v>26393</v>
      </c>
      <c r="D11686" s="227" t="s">
        <v>3106</v>
      </c>
      <c r="E11686" s="227" t="s">
        <v>26394</v>
      </c>
      <c r="F11686" s="227" t="s">
        <v>3106</v>
      </c>
      <c r="G11686" s="227" t="s">
        <v>3106</v>
      </c>
      <c r="H11686" s="228" t="s">
        <v>19904</v>
      </c>
      <c r="I11686" s="228" t="s">
        <v>26395</v>
      </c>
      <c r="J11686" s="201" t="str">
        <f t="shared" si="365"/>
        <v>9999</v>
      </c>
      <c r="K11686" s="228" t="s">
        <v>23203</v>
      </c>
      <c r="L11686" s="228" t="s">
        <v>23204</v>
      </c>
      <c r="M11686" s="229">
        <v>44806</v>
      </c>
      <c r="N11686" s="227" t="s">
        <v>19903</v>
      </c>
      <c r="O11686" s="243"/>
      <c r="P11686" s="227" t="s">
        <v>19975</v>
      </c>
      <c r="Q11686" s="243"/>
      <c r="S11686" s="354"/>
    </row>
    <row r="11687" spans="1:19" s="245" customFormat="1" ht="13.15" customHeight="1">
      <c r="A11687" s="245" t="str">
        <f t="shared" si="366"/>
        <v>2133928021851526792</v>
      </c>
      <c r="B11687" s="217" t="s">
        <v>19891</v>
      </c>
      <c r="C11687" s="227" t="s">
        <v>26393</v>
      </c>
      <c r="D11687" s="227" t="s">
        <v>3106</v>
      </c>
      <c r="E11687" s="227" t="s">
        <v>26396</v>
      </c>
      <c r="F11687" s="227" t="s">
        <v>3106</v>
      </c>
      <c r="G11687" s="227" t="s">
        <v>3106</v>
      </c>
      <c r="H11687" s="228" t="s">
        <v>19904</v>
      </c>
      <c r="I11687" s="228" t="s">
        <v>26395</v>
      </c>
      <c r="J11687" s="201" t="str">
        <f t="shared" si="365"/>
        <v>9999</v>
      </c>
      <c r="K11687" s="228" t="s">
        <v>23203</v>
      </c>
      <c r="L11687" s="228" t="s">
        <v>23204</v>
      </c>
      <c r="M11687" s="229">
        <v>44806</v>
      </c>
      <c r="N11687" s="227" t="s">
        <v>19903</v>
      </c>
      <c r="O11687" s="243"/>
      <c r="P11687" s="227" t="s">
        <v>19975</v>
      </c>
      <c r="Q11687" s="243"/>
      <c r="S11687" s="354"/>
    </row>
    <row r="11688" spans="1:19" s="245" customFormat="1" ht="13.15" customHeight="1">
      <c r="A11688" s="245" t="str">
        <f t="shared" si="366"/>
        <v>2133928031851526792</v>
      </c>
      <c r="B11688" s="217" t="s">
        <v>19891</v>
      </c>
      <c r="C11688" s="227" t="s">
        <v>26393</v>
      </c>
      <c r="D11688" s="227" t="s">
        <v>3106</v>
      </c>
      <c r="E11688" s="227" t="s">
        <v>26397</v>
      </c>
      <c r="F11688" s="227" t="s">
        <v>3106</v>
      </c>
      <c r="G11688" s="227" t="s">
        <v>3106</v>
      </c>
      <c r="H11688" s="228" t="s">
        <v>19904</v>
      </c>
      <c r="I11688" s="228" t="s">
        <v>26395</v>
      </c>
      <c r="J11688" s="201" t="str">
        <f t="shared" si="365"/>
        <v>9999</v>
      </c>
      <c r="K11688" s="228" t="s">
        <v>23203</v>
      </c>
      <c r="L11688" s="228" t="s">
        <v>23204</v>
      </c>
      <c r="M11688" s="229">
        <v>44806</v>
      </c>
      <c r="N11688" s="227" t="s">
        <v>19903</v>
      </c>
      <c r="O11688" s="243"/>
      <c r="P11688" s="227" t="s">
        <v>19905</v>
      </c>
      <c r="Q11688" s="243"/>
      <c r="S11688" s="354"/>
    </row>
    <row r="11689" spans="1:19" s="245" customFormat="1" ht="13.15" customHeight="1">
      <c r="A11689" s="245" t="str">
        <f t="shared" si="366"/>
        <v>2133928041851526792</v>
      </c>
      <c r="B11689" s="217" t="s">
        <v>19891</v>
      </c>
      <c r="C11689" s="227" t="s">
        <v>26393</v>
      </c>
      <c r="D11689" s="227" t="s">
        <v>3106</v>
      </c>
      <c r="E11689" s="227" t="s">
        <v>26398</v>
      </c>
      <c r="F11689" s="227" t="s">
        <v>3106</v>
      </c>
      <c r="G11689" s="227" t="s">
        <v>3106</v>
      </c>
      <c r="H11689" s="228" t="s">
        <v>19904</v>
      </c>
      <c r="I11689" s="228" t="s">
        <v>26395</v>
      </c>
      <c r="J11689" s="201" t="str">
        <f t="shared" si="365"/>
        <v>9999</v>
      </c>
      <c r="K11689" s="228" t="s">
        <v>23203</v>
      </c>
      <c r="L11689" s="228" t="s">
        <v>23204</v>
      </c>
      <c r="M11689" s="229">
        <v>44806</v>
      </c>
      <c r="N11689" s="227" t="s">
        <v>19903</v>
      </c>
      <c r="O11689" s="243"/>
      <c r="P11689" s="227" t="s">
        <v>19905</v>
      </c>
      <c r="Q11689" s="243"/>
      <c r="S11689" s="354"/>
    </row>
    <row r="11690" spans="1:19" s="245" customFormat="1" ht="13.15" customHeight="1">
      <c r="A11690" s="245" t="str">
        <f t="shared" si="366"/>
        <v>2133928051851526792</v>
      </c>
      <c r="B11690" s="217" t="s">
        <v>19891</v>
      </c>
      <c r="C11690" s="227" t="s">
        <v>26393</v>
      </c>
      <c r="D11690" s="227" t="s">
        <v>3106</v>
      </c>
      <c r="E11690" s="227" t="s">
        <v>26399</v>
      </c>
      <c r="F11690" s="227" t="s">
        <v>3106</v>
      </c>
      <c r="G11690" s="227" t="s">
        <v>3106</v>
      </c>
      <c r="H11690" s="228" t="s">
        <v>19904</v>
      </c>
      <c r="I11690" s="228" t="s">
        <v>26395</v>
      </c>
      <c r="J11690" s="201" t="str">
        <f t="shared" si="365"/>
        <v>9999</v>
      </c>
      <c r="K11690" s="228" t="s">
        <v>23203</v>
      </c>
      <c r="L11690" s="228" t="s">
        <v>23204</v>
      </c>
      <c r="M11690" s="229">
        <v>44806</v>
      </c>
      <c r="N11690" s="227" t="s">
        <v>19903</v>
      </c>
      <c r="O11690" s="243"/>
      <c r="P11690" s="227" t="s">
        <v>19905</v>
      </c>
      <c r="Q11690" s="243"/>
      <c r="S11690" s="354"/>
    </row>
    <row r="11691" spans="1:19" s="245" customFormat="1" ht="13.15" customHeight="1">
      <c r="A11691" s="245" t="str">
        <f t="shared" si="366"/>
        <v>2133928061851526792</v>
      </c>
      <c r="B11691" s="217" t="s">
        <v>19891</v>
      </c>
      <c r="C11691" s="227" t="s">
        <v>26393</v>
      </c>
      <c r="D11691" s="227" t="s">
        <v>3106</v>
      </c>
      <c r="E11691" s="227" t="s">
        <v>26400</v>
      </c>
      <c r="F11691" s="227" t="s">
        <v>3106</v>
      </c>
      <c r="G11691" s="227" t="s">
        <v>3106</v>
      </c>
      <c r="H11691" s="228" t="s">
        <v>19904</v>
      </c>
      <c r="I11691" s="228" t="s">
        <v>26395</v>
      </c>
      <c r="J11691" s="201" t="str">
        <f t="shared" si="365"/>
        <v>9999</v>
      </c>
      <c r="K11691" s="228" t="s">
        <v>23203</v>
      </c>
      <c r="L11691" s="228" t="s">
        <v>23204</v>
      </c>
      <c r="M11691" s="229">
        <v>44806</v>
      </c>
      <c r="N11691" s="227" t="s">
        <v>19903</v>
      </c>
      <c r="O11691" s="243"/>
      <c r="P11691" s="227" t="s">
        <v>19905</v>
      </c>
      <c r="Q11691" s="243"/>
      <c r="S11691" s="354"/>
    </row>
    <row r="11692" spans="1:19" s="245" customFormat="1" ht="13.15" customHeight="1">
      <c r="A11692" s="245" t="str">
        <f t="shared" si="366"/>
        <v>2133928071851526792</v>
      </c>
      <c r="B11692" s="217" t="s">
        <v>19891</v>
      </c>
      <c r="C11692" s="227" t="s">
        <v>26393</v>
      </c>
      <c r="D11692" s="227" t="s">
        <v>3106</v>
      </c>
      <c r="E11692" s="227" t="s">
        <v>26401</v>
      </c>
      <c r="F11692" s="227" t="s">
        <v>3106</v>
      </c>
      <c r="G11692" s="227" t="s">
        <v>3106</v>
      </c>
      <c r="H11692" s="228" t="s">
        <v>19904</v>
      </c>
      <c r="I11692" s="228" t="s">
        <v>26395</v>
      </c>
      <c r="J11692" s="201" t="str">
        <f t="shared" si="365"/>
        <v>9999</v>
      </c>
      <c r="K11692" s="228" t="s">
        <v>23203</v>
      </c>
      <c r="L11692" s="228" t="s">
        <v>23204</v>
      </c>
      <c r="M11692" s="229">
        <v>44806</v>
      </c>
      <c r="N11692" s="227" t="s">
        <v>19903</v>
      </c>
      <c r="O11692" s="243"/>
      <c r="P11692" s="227" t="s">
        <v>19905</v>
      </c>
      <c r="Q11692" s="243"/>
      <c r="S11692" s="354"/>
    </row>
    <row r="11693" spans="1:19" s="245" customFormat="1" ht="13.15" customHeight="1">
      <c r="A11693" s="245" t="str">
        <f t="shared" si="366"/>
        <v>2167520011851602908</v>
      </c>
      <c r="B11693" s="217" t="s">
        <v>19891</v>
      </c>
      <c r="C11693" s="227" t="s">
        <v>26402</v>
      </c>
      <c r="D11693" s="227" t="s">
        <v>3106</v>
      </c>
      <c r="E11693" s="227" t="s">
        <v>26403</v>
      </c>
      <c r="F11693" s="227" t="s">
        <v>3106</v>
      </c>
      <c r="G11693" s="227" t="s">
        <v>3106</v>
      </c>
      <c r="H11693" s="228" t="s">
        <v>19904</v>
      </c>
      <c r="I11693" s="228" t="s">
        <v>26404</v>
      </c>
      <c r="J11693" s="201" t="str">
        <f t="shared" si="365"/>
        <v>9999</v>
      </c>
      <c r="K11693" s="228" t="s">
        <v>23203</v>
      </c>
      <c r="L11693" s="228" t="s">
        <v>23204</v>
      </c>
      <c r="M11693" s="229">
        <v>44806</v>
      </c>
      <c r="N11693" s="227" t="s">
        <v>19903</v>
      </c>
      <c r="O11693" s="243"/>
      <c r="P11693" s="227" t="s">
        <v>19975</v>
      </c>
      <c r="Q11693" s="243"/>
      <c r="S11693" s="354"/>
    </row>
    <row r="11694" spans="1:19" s="245" customFormat="1" ht="13.15" customHeight="1">
      <c r="A11694" s="245" t="str">
        <f t="shared" si="366"/>
        <v>2167520021851602908</v>
      </c>
      <c r="B11694" s="217" t="s">
        <v>19891</v>
      </c>
      <c r="C11694" s="227" t="s">
        <v>26402</v>
      </c>
      <c r="D11694" s="227" t="s">
        <v>3106</v>
      </c>
      <c r="E11694" s="227" t="s">
        <v>26405</v>
      </c>
      <c r="F11694" s="227" t="s">
        <v>3106</v>
      </c>
      <c r="G11694" s="227" t="s">
        <v>3106</v>
      </c>
      <c r="H11694" s="228" t="s">
        <v>19904</v>
      </c>
      <c r="I11694" s="228" t="s">
        <v>26404</v>
      </c>
      <c r="J11694" s="201" t="str">
        <f t="shared" si="365"/>
        <v>9999</v>
      </c>
      <c r="K11694" s="228" t="s">
        <v>23203</v>
      </c>
      <c r="L11694" s="228" t="s">
        <v>23204</v>
      </c>
      <c r="M11694" s="229">
        <v>44806</v>
      </c>
      <c r="N11694" s="227" t="s">
        <v>19903</v>
      </c>
      <c r="O11694" s="243"/>
      <c r="P11694" s="227" t="s">
        <v>19975</v>
      </c>
      <c r="Q11694" s="243"/>
      <c r="S11694" s="354"/>
    </row>
    <row r="11695" spans="1:19" s="245" customFormat="1" ht="13.15" customHeight="1">
      <c r="A11695" s="245" t="str">
        <f t="shared" si="366"/>
        <v>2167520031851602908</v>
      </c>
      <c r="B11695" s="217" t="s">
        <v>19891</v>
      </c>
      <c r="C11695" s="227" t="s">
        <v>26402</v>
      </c>
      <c r="D11695" s="227" t="s">
        <v>3106</v>
      </c>
      <c r="E11695" s="227" t="s">
        <v>26406</v>
      </c>
      <c r="F11695" s="227" t="s">
        <v>3106</v>
      </c>
      <c r="G11695" s="227" t="s">
        <v>3106</v>
      </c>
      <c r="H11695" s="228" t="s">
        <v>19904</v>
      </c>
      <c r="I11695" s="228" t="s">
        <v>26404</v>
      </c>
      <c r="J11695" s="201" t="str">
        <f t="shared" si="365"/>
        <v>9999</v>
      </c>
      <c r="K11695" s="228" t="s">
        <v>23203</v>
      </c>
      <c r="L11695" s="228" t="s">
        <v>23204</v>
      </c>
      <c r="M11695" s="229">
        <v>44806</v>
      </c>
      <c r="N11695" s="227" t="s">
        <v>19903</v>
      </c>
      <c r="O11695" s="243"/>
      <c r="P11695" s="227" t="s">
        <v>19975</v>
      </c>
      <c r="Q11695" s="243"/>
      <c r="S11695" s="354"/>
    </row>
    <row r="11696" spans="1:19" s="245" customFormat="1" ht="13.15" customHeight="1">
      <c r="A11696" s="245" t="str">
        <f t="shared" si="366"/>
        <v>2167520041851602908</v>
      </c>
      <c r="B11696" s="217" t="s">
        <v>19891</v>
      </c>
      <c r="C11696" s="227" t="s">
        <v>26402</v>
      </c>
      <c r="D11696" s="227" t="s">
        <v>3106</v>
      </c>
      <c r="E11696" s="227" t="s">
        <v>26407</v>
      </c>
      <c r="F11696" s="227" t="s">
        <v>3106</v>
      </c>
      <c r="G11696" s="227" t="s">
        <v>3106</v>
      </c>
      <c r="H11696" s="228" t="s">
        <v>19904</v>
      </c>
      <c r="I11696" s="228" t="s">
        <v>26404</v>
      </c>
      <c r="J11696" s="201" t="str">
        <f t="shared" si="365"/>
        <v>9999</v>
      </c>
      <c r="K11696" s="228" t="s">
        <v>23203</v>
      </c>
      <c r="L11696" s="228" t="s">
        <v>23204</v>
      </c>
      <c r="M11696" s="229">
        <v>44806</v>
      </c>
      <c r="N11696" s="227" t="s">
        <v>19903</v>
      </c>
      <c r="O11696" s="243"/>
      <c r="P11696" s="227" t="s">
        <v>19975</v>
      </c>
      <c r="Q11696" s="243"/>
      <c r="S11696" s="354"/>
    </row>
    <row r="11697" spans="1:19" s="245" customFormat="1" ht="13.15" customHeight="1">
      <c r="A11697" s="245" t="str">
        <f t="shared" si="366"/>
        <v>2167520051851602908</v>
      </c>
      <c r="B11697" s="217" t="s">
        <v>19891</v>
      </c>
      <c r="C11697" s="227" t="s">
        <v>26402</v>
      </c>
      <c r="D11697" s="227" t="s">
        <v>3106</v>
      </c>
      <c r="E11697" s="227" t="s">
        <v>26408</v>
      </c>
      <c r="F11697" s="227" t="s">
        <v>3106</v>
      </c>
      <c r="G11697" s="227" t="s">
        <v>3106</v>
      </c>
      <c r="H11697" s="228" t="s">
        <v>19904</v>
      </c>
      <c r="I11697" s="228" t="s">
        <v>26404</v>
      </c>
      <c r="J11697" s="201" t="str">
        <f t="shared" si="365"/>
        <v>9999</v>
      </c>
      <c r="K11697" s="228" t="s">
        <v>23203</v>
      </c>
      <c r="L11697" s="228" t="s">
        <v>23204</v>
      </c>
      <c r="M11697" s="229">
        <v>44806</v>
      </c>
      <c r="N11697" s="227" t="s">
        <v>19903</v>
      </c>
      <c r="O11697" s="243"/>
      <c r="P11697" s="227" t="s">
        <v>19975</v>
      </c>
      <c r="Q11697" s="243"/>
      <c r="S11697" s="354"/>
    </row>
    <row r="11698" spans="1:19" s="245" customFormat="1" ht="13.15" customHeight="1">
      <c r="A11698" s="245" t="str">
        <f t="shared" si="366"/>
        <v>2167520061851602908</v>
      </c>
      <c r="B11698" s="217" t="s">
        <v>19891</v>
      </c>
      <c r="C11698" s="227" t="s">
        <v>26402</v>
      </c>
      <c r="D11698" s="227" t="s">
        <v>3106</v>
      </c>
      <c r="E11698" s="227" t="s">
        <v>26409</v>
      </c>
      <c r="F11698" s="227" t="s">
        <v>3106</v>
      </c>
      <c r="G11698" s="227" t="s">
        <v>3106</v>
      </c>
      <c r="H11698" s="228" t="s">
        <v>19904</v>
      </c>
      <c r="I11698" s="228" t="s">
        <v>26404</v>
      </c>
      <c r="J11698" s="201" t="str">
        <f t="shared" si="365"/>
        <v>9999</v>
      </c>
      <c r="K11698" s="228" t="s">
        <v>23203</v>
      </c>
      <c r="L11698" s="228" t="s">
        <v>23204</v>
      </c>
      <c r="M11698" s="229">
        <v>44806</v>
      </c>
      <c r="N11698" s="227" t="s">
        <v>19903</v>
      </c>
      <c r="O11698" s="243"/>
      <c r="P11698" s="227" t="s">
        <v>19975</v>
      </c>
      <c r="Q11698" s="243"/>
      <c r="S11698" s="354"/>
    </row>
    <row r="11699" spans="1:19" s="245" customFormat="1" ht="13.15" customHeight="1">
      <c r="A11699" s="245" t="str">
        <f t="shared" si="366"/>
        <v>2167520071851602908</v>
      </c>
      <c r="B11699" s="217" t="s">
        <v>19891</v>
      </c>
      <c r="C11699" s="227" t="s">
        <v>26402</v>
      </c>
      <c r="D11699" s="227" t="s">
        <v>3106</v>
      </c>
      <c r="E11699" s="227" t="s">
        <v>26410</v>
      </c>
      <c r="F11699" s="227" t="s">
        <v>3106</v>
      </c>
      <c r="G11699" s="227" t="s">
        <v>3106</v>
      </c>
      <c r="H11699" s="228" t="s">
        <v>19904</v>
      </c>
      <c r="I11699" s="228" t="s">
        <v>26404</v>
      </c>
      <c r="J11699" s="201" t="str">
        <f t="shared" si="365"/>
        <v>9999</v>
      </c>
      <c r="K11699" s="228" t="s">
        <v>23203</v>
      </c>
      <c r="L11699" s="228" t="s">
        <v>23204</v>
      </c>
      <c r="M11699" s="229">
        <v>44806</v>
      </c>
      <c r="N11699" s="227" t="s">
        <v>19903</v>
      </c>
      <c r="O11699" s="243"/>
      <c r="P11699" s="227" t="s">
        <v>19975</v>
      </c>
      <c r="Q11699" s="243"/>
      <c r="S11699" s="354"/>
    </row>
    <row r="11700" spans="1:19" s="245" customFormat="1" ht="13.15" customHeight="1">
      <c r="A11700" s="245" t="str">
        <f t="shared" si="366"/>
        <v>2167520081851602908</v>
      </c>
      <c r="B11700" s="217" t="s">
        <v>19891</v>
      </c>
      <c r="C11700" s="227" t="s">
        <v>26402</v>
      </c>
      <c r="D11700" s="227" t="s">
        <v>3106</v>
      </c>
      <c r="E11700" s="227" t="s">
        <v>26411</v>
      </c>
      <c r="F11700" s="227" t="s">
        <v>3106</v>
      </c>
      <c r="G11700" s="227" t="s">
        <v>3106</v>
      </c>
      <c r="H11700" s="228" t="s">
        <v>19904</v>
      </c>
      <c r="I11700" s="228" t="s">
        <v>26404</v>
      </c>
      <c r="J11700" s="201" t="str">
        <f t="shared" si="365"/>
        <v>9999</v>
      </c>
      <c r="K11700" s="228" t="s">
        <v>23203</v>
      </c>
      <c r="L11700" s="228" t="s">
        <v>23204</v>
      </c>
      <c r="M11700" s="229">
        <v>44806</v>
      </c>
      <c r="N11700" s="227" t="s">
        <v>19903</v>
      </c>
      <c r="O11700" s="243"/>
      <c r="P11700" s="227" t="s">
        <v>19975</v>
      </c>
      <c r="Q11700" s="243"/>
      <c r="S11700" s="354"/>
    </row>
    <row r="11701" spans="1:19" s="245" customFormat="1" ht="13.15" customHeight="1">
      <c r="A11701" s="245" t="str">
        <f t="shared" si="366"/>
        <v>2167520091851602908</v>
      </c>
      <c r="B11701" s="217" t="s">
        <v>19891</v>
      </c>
      <c r="C11701" s="227" t="s">
        <v>26402</v>
      </c>
      <c r="D11701" s="227" t="s">
        <v>3106</v>
      </c>
      <c r="E11701" s="227" t="s">
        <v>26412</v>
      </c>
      <c r="F11701" s="227" t="s">
        <v>3106</v>
      </c>
      <c r="G11701" s="227" t="s">
        <v>3106</v>
      </c>
      <c r="H11701" s="228" t="s">
        <v>19904</v>
      </c>
      <c r="I11701" s="228" t="s">
        <v>26404</v>
      </c>
      <c r="J11701" s="201" t="str">
        <f t="shared" si="365"/>
        <v>9999</v>
      </c>
      <c r="K11701" s="228" t="s">
        <v>23203</v>
      </c>
      <c r="L11701" s="228" t="s">
        <v>23204</v>
      </c>
      <c r="M11701" s="229">
        <v>44806</v>
      </c>
      <c r="N11701" s="227" t="s">
        <v>19903</v>
      </c>
      <c r="O11701" s="243"/>
      <c r="P11701" s="227" t="s">
        <v>19975</v>
      </c>
      <c r="Q11701" s="243"/>
      <c r="S11701" s="354"/>
    </row>
    <row r="11702" spans="1:19" s="245" customFormat="1" ht="13.15" customHeight="1">
      <c r="A11702" s="245" t="str">
        <f t="shared" si="366"/>
        <v>2167520101851602908</v>
      </c>
      <c r="B11702" s="217" t="s">
        <v>19891</v>
      </c>
      <c r="C11702" s="227" t="s">
        <v>26402</v>
      </c>
      <c r="D11702" s="227" t="s">
        <v>3106</v>
      </c>
      <c r="E11702" s="227" t="s">
        <v>26413</v>
      </c>
      <c r="F11702" s="227" t="s">
        <v>3106</v>
      </c>
      <c r="G11702" s="227" t="s">
        <v>3106</v>
      </c>
      <c r="H11702" s="228" t="s">
        <v>19904</v>
      </c>
      <c r="I11702" s="228" t="s">
        <v>26404</v>
      </c>
      <c r="J11702" s="201" t="str">
        <f t="shared" si="365"/>
        <v>9999</v>
      </c>
      <c r="K11702" s="228" t="s">
        <v>23203</v>
      </c>
      <c r="L11702" s="228" t="s">
        <v>23204</v>
      </c>
      <c r="M11702" s="229">
        <v>44806</v>
      </c>
      <c r="N11702" s="227" t="s">
        <v>19903</v>
      </c>
      <c r="O11702" s="243"/>
      <c r="P11702" s="227" t="s">
        <v>19975</v>
      </c>
      <c r="Q11702" s="243"/>
      <c r="S11702" s="354"/>
    </row>
    <row r="11703" spans="1:19" s="245" customFormat="1" ht="13.15" customHeight="1">
      <c r="A11703" s="245" t="str">
        <f t="shared" si="366"/>
        <v>2167520111851602908</v>
      </c>
      <c r="B11703" s="217" t="s">
        <v>19891</v>
      </c>
      <c r="C11703" s="227" t="s">
        <v>26402</v>
      </c>
      <c r="D11703" s="227" t="s">
        <v>3106</v>
      </c>
      <c r="E11703" s="227" t="s">
        <v>26414</v>
      </c>
      <c r="F11703" s="227" t="s">
        <v>3106</v>
      </c>
      <c r="G11703" s="227" t="s">
        <v>3106</v>
      </c>
      <c r="H11703" s="228" t="s">
        <v>19904</v>
      </c>
      <c r="I11703" s="228" t="s">
        <v>26404</v>
      </c>
      <c r="J11703" s="201" t="str">
        <f t="shared" si="365"/>
        <v>9999</v>
      </c>
      <c r="K11703" s="228" t="s">
        <v>23203</v>
      </c>
      <c r="L11703" s="228" t="s">
        <v>23204</v>
      </c>
      <c r="M11703" s="229">
        <v>44806</v>
      </c>
      <c r="N11703" s="227" t="s">
        <v>19903</v>
      </c>
      <c r="O11703" s="243"/>
      <c r="P11703" s="227" t="s">
        <v>19975</v>
      </c>
      <c r="Q11703" s="243"/>
      <c r="S11703" s="354"/>
    </row>
    <row r="11704" spans="1:19" s="245" customFormat="1" ht="13.15" customHeight="1">
      <c r="A11704" s="245" t="str">
        <f t="shared" si="366"/>
        <v>2167520121851602908</v>
      </c>
      <c r="B11704" s="217" t="s">
        <v>19891</v>
      </c>
      <c r="C11704" s="227" t="s">
        <v>26402</v>
      </c>
      <c r="D11704" s="227" t="s">
        <v>3106</v>
      </c>
      <c r="E11704" s="227" t="s">
        <v>26415</v>
      </c>
      <c r="F11704" s="227" t="s">
        <v>3106</v>
      </c>
      <c r="G11704" s="227" t="s">
        <v>3106</v>
      </c>
      <c r="H11704" s="228" t="s">
        <v>19904</v>
      </c>
      <c r="I11704" s="228" t="s">
        <v>26404</v>
      </c>
      <c r="J11704" s="201" t="str">
        <f t="shared" si="365"/>
        <v>9999</v>
      </c>
      <c r="K11704" s="228" t="s">
        <v>23203</v>
      </c>
      <c r="L11704" s="228" t="s">
        <v>23204</v>
      </c>
      <c r="M11704" s="229">
        <v>44806</v>
      </c>
      <c r="N11704" s="227" t="s">
        <v>19903</v>
      </c>
      <c r="O11704" s="243"/>
      <c r="P11704" s="227" t="s">
        <v>19975</v>
      </c>
      <c r="Q11704" s="243"/>
      <c r="S11704" s="354"/>
    </row>
    <row r="11705" spans="1:19" s="245" customFormat="1" ht="13.15" customHeight="1">
      <c r="A11705" s="245" t="str">
        <f t="shared" si="366"/>
        <v>2167520131851602908</v>
      </c>
      <c r="B11705" s="217" t="s">
        <v>19891</v>
      </c>
      <c r="C11705" s="227" t="s">
        <v>26402</v>
      </c>
      <c r="D11705" s="227" t="s">
        <v>3106</v>
      </c>
      <c r="E11705" s="227" t="s">
        <v>26416</v>
      </c>
      <c r="F11705" s="227" t="s">
        <v>3106</v>
      </c>
      <c r="G11705" s="227" t="s">
        <v>3106</v>
      </c>
      <c r="H11705" s="228" t="s">
        <v>19904</v>
      </c>
      <c r="I11705" s="228" t="s">
        <v>26404</v>
      </c>
      <c r="J11705" s="201" t="str">
        <f t="shared" si="365"/>
        <v>9999</v>
      </c>
      <c r="K11705" s="228" t="s">
        <v>23203</v>
      </c>
      <c r="L11705" s="228" t="s">
        <v>23204</v>
      </c>
      <c r="M11705" s="229">
        <v>44806</v>
      </c>
      <c r="N11705" s="227" t="s">
        <v>19903</v>
      </c>
      <c r="O11705" s="243"/>
      <c r="P11705" s="227" t="s">
        <v>19975</v>
      </c>
      <c r="Q11705" s="243"/>
      <c r="S11705" s="354"/>
    </row>
    <row r="11706" spans="1:19" s="245" customFormat="1" ht="13.15" customHeight="1">
      <c r="A11706" s="245" t="str">
        <f t="shared" si="366"/>
        <v>2167520141851602908</v>
      </c>
      <c r="B11706" s="217" t="s">
        <v>19891</v>
      </c>
      <c r="C11706" s="227" t="s">
        <v>26402</v>
      </c>
      <c r="D11706" s="227" t="s">
        <v>3106</v>
      </c>
      <c r="E11706" s="227" t="s">
        <v>26417</v>
      </c>
      <c r="F11706" s="227" t="s">
        <v>3106</v>
      </c>
      <c r="G11706" s="227" t="s">
        <v>3106</v>
      </c>
      <c r="H11706" s="228" t="s">
        <v>19904</v>
      </c>
      <c r="I11706" s="228" t="s">
        <v>26404</v>
      </c>
      <c r="J11706" s="201" t="str">
        <f t="shared" si="365"/>
        <v>9999</v>
      </c>
      <c r="K11706" s="228" t="s">
        <v>23203</v>
      </c>
      <c r="L11706" s="228" t="s">
        <v>23204</v>
      </c>
      <c r="M11706" s="229">
        <v>44806</v>
      </c>
      <c r="N11706" s="227" t="s">
        <v>19903</v>
      </c>
      <c r="O11706" s="243"/>
      <c r="P11706" s="227" t="s">
        <v>19975</v>
      </c>
      <c r="Q11706" s="243"/>
      <c r="S11706" s="354"/>
    </row>
    <row r="11707" spans="1:19" s="245" customFormat="1" ht="13.15" customHeight="1">
      <c r="A11707" s="245" t="str">
        <f t="shared" si="366"/>
        <v>2167520151851602908</v>
      </c>
      <c r="B11707" s="217" t="s">
        <v>19891</v>
      </c>
      <c r="C11707" s="227" t="s">
        <v>26402</v>
      </c>
      <c r="D11707" s="227" t="s">
        <v>3106</v>
      </c>
      <c r="E11707" s="227" t="s">
        <v>26418</v>
      </c>
      <c r="F11707" s="227" t="s">
        <v>3106</v>
      </c>
      <c r="G11707" s="227" t="s">
        <v>3106</v>
      </c>
      <c r="H11707" s="228" t="s">
        <v>19904</v>
      </c>
      <c r="I11707" s="228" t="s">
        <v>26404</v>
      </c>
      <c r="J11707" s="201" t="str">
        <f t="shared" si="365"/>
        <v>9999</v>
      </c>
      <c r="K11707" s="228" t="s">
        <v>23203</v>
      </c>
      <c r="L11707" s="228" t="s">
        <v>23204</v>
      </c>
      <c r="M11707" s="229">
        <v>44806</v>
      </c>
      <c r="N11707" s="227" t="s">
        <v>19903</v>
      </c>
      <c r="O11707" s="243"/>
      <c r="P11707" s="227" t="s">
        <v>19975</v>
      </c>
      <c r="Q11707" s="243"/>
      <c r="S11707" s="354"/>
    </row>
    <row r="11708" spans="1:19" s="245" customFormat="1" ht="13.15" customHeight="1">
      <c r="A11708" s="245" t="str">
        <f t="shared" si="366"/>
        <v>2167520161851602908</v>
      </c>
      <c r="B11708" s="217" t="s">
        <v>19891</v>
      </c>
      <c r="C11708" s="227" t="s">
        <v>26402</v>
      </c>
      <c r="D11708" s="227" t="s">
        <v>3106</v>
      </c>
      <c r="E11708" s="227" t="s">
        <v>26419</v>
      </c>
      <c r="F11708" s="227" t="s">
        <v>3106</v>
      </c>
      <c r="G11708" s="227" t="s">
        <v>3106</v>
      </c>
      <c r="H11708" s="228" t="s">
        <v>19904</v>
      </c>
      <c r="I11708" s="228" t="s">
        <v>26404</v>
      </c>
      <c r="J11708" s="201" t="str">
        <f t="shared" si="365"/>
        <v>9999</v>
      </c>
      <c r="K11708" s="228" t="s">
        <v>23203</v>
      </c>
      <c r="L11708" s="228" t="s">
        <v>23204</v>
      </c>
      <c r="M11708" s="229">
        <v>44806</v>
      </c>
      <c r="N11708" s="227" t="s">
        <v>19903</v>
      </c>
      <c r="O11708" s="243"/>
      <c r="P11708" s="227" t="s">
        <v>19975</v>
      </c>
      <c r="Q11708" s="243"/>
      <c r="S11708" s="354"/>
    </row>
    <row r="11709" spans="1:19" s="245" customFormat="1" ht="13.15" customHeight="1">
      <c r="A11709" s="245" t="str">
        <f t="shared" si="366"/>
        <v>2167520171851602908</v>
      </c>
      <c r="B11709" s="217" t="s">
        <v>19891</v>
      </c>
      <c r="C11709" s="227" t="s">
        <v>26402</v>
      </c>
      <c r="D11709" s="227" t="s">
        <v>3106</v>
      </c>
      <c r="E11709" s="227" t="s">
        <v>26420</v>
      </c>
      <c r="F11709" s="227" t="s">
        <v>3106</v>
      </c>
      <c r="G11709" s="227" t="s">
        <v>3106</v>
      </c>
      <c r="H11709" s="228" t="s">
        <v>19904</v>
      </c>
      <c r="I11709" s="228" t="s">
        <v>26404</v>
      </c>
      <c r="J11709" s="201" t="str">
        <f t="shared" si="365"/>
        <v>9999</v>
      </c>
      <c r="K11709" s="228" t="s">
        <v>23203</v>
      </c>
      <c r="L11709" s="228" t="s">
        <v>23204</v>
      </c>
      <c r="M11709" s="229">
        <v>44806</v>
      </c>
      <c r="N11709" s="227" t="s">
        <v>19903</v>
      </c>
      <c r="O11709" s="243"/>
      <c r="P11709" s="227" t="s">
        <v>19975</v>
      </c>
      <c r="Q11709" s="243"/>
      <c r="S11709" s="354"/>
    </row>
    <row r="11710" spans="1:19" s="245" customFormat="1" ht="13.15" customHeight="1">
      <c r="A11710" s="245" t="str">
        <f t="shared" si="366"/>
        <v>2167520181851602908</v>
      </c>
      <c r="B11710" s="217" t="s">
        <v>19891</v>
      </c>
      <c r="C11710" s="227" t="s">
        <v>26402</v>
      </c>
      <c r="D11710" s="227" t="s">
        <v>3106</v>
      </c>
      <c r="E11710" s="227" t="s">
        <v>26421</v>
      </c>
      <c r="F11710" s="227" t="s">
        <v>3106</v>
      </c>
      <c r="G11710" s="227" t="s">
        <v>3106</v>
      </c>
      <c r="H11710" s="228" t="s">
        <v>19904</v>
      </c>
      <c r="I11710" s="228" t="s">
        <v>26404</v>
      </c>
      <c r="J11710" s="201" t="str">
        <f t="shared" si="365"/>
        <v>9999</v>
      </c>
      <c r="K11710" s="228" t="s">
        <v>23203</v>
      </c>
      <c r="L11710" s="228" t="s">
        <v>23204</v>
      </c>
      <c r="M11710" s="229">
        <v>44806</v>
      </c>
      <c r="N11710" s="227" t="s">
        <v>19903</v>
      </c>
      <c r="O11710" s="243"/>
      <c r="P11710" s="227" t="s">
        <v>19975</v>
      </c>
      <c r="Q11710" s="243"/>
      <c r="S11710" s="354"/>
    </row>
    <row r="11711" spans="1:19" s="245" customFormat="1" ht="13.15" customHeight="1">
      <c r="A11711" s="245" t="str">
        <f t="shared" si="366"/>
        <v>2167520191851602908</v>
      </c>
      <c r="B11711" s="217" t="s">
        <v>19891</v>
      </c>
      <c r="C11711" s="227" t="s">
        <v>26402</v>
      </c>
      <c r="D11711" s="227" t="s">
        <v>3106</v>
      </c>
      <c r="E11711" s="227" t="s">
        <v>26422</v>
      </c>
      <c r="F11711" s="227" t="s">
        <v>3106</v>
      </c>
      <c r="G11711" s="227" t="s">
        <v>3106</v>
      </c>
      <c r="H11711" s="228" t="s">
        <v>19904</v>
      </c>
      <c r="I11711" s="228" t="s">
        <v>26404</v>
      </c>
      <c r="J11711" s="201" t="str">
        <f t="shared" si="365"/>
        <v>9999</v>
      </c>
      <c r="K11711" s="228" t="s">
        <v>23203</v>
      </c>
      <c r="L11711" s="228" t="s">
        <v>23204</v>
      </c>
      <c r="M11711" s="229">
        <v>44806</v>
      </c>
      <c r="N11711" s="227" t="s">
        <v>19903</v>
      </c>
      <c r="O11711" s="243"/>
      <c r="P11711" s="227" t="s">
        <v>19975</v>
      </c>
      <c r="Q11711" s="243"/>
      <c r="S11711" s="354"/>
    </row>
    <row r="11712" spans="1:19" s="245" customFormat="1" ht="13.15" customHeight="1">
      <c r="A11712" s="245" t="str">
        <f t="shared" si="366"/>
        <v>2167520201851602908</v>
      </c>
      <c r="B11712" s="217" t="s">
        <v>19891</v>
      </c>
      <c r="C11712" s="227" t="s">
        <v>26402</v>
      </c>
      <c r="D11712" s="227" t="s">
        <v>3106</v>
      </c>
      <c r="E11712" s="227" t="s">
        <v>26423</v>
      </c>
      <c r="F11712" s="227" t="s">
        <v>3106</v>
      </c>
      <c r="G11712" s="227" t="s">
        <v>3106</v>
      </c>
      <c r="H11712" s="228" t="s">
        <v>19904</v>
      </c>
      <c r="I11712" s="228" t="s">
        <v>26404</v>
      </c>
      <c r="J11712" s="201" t="str">
        <f t="shared" si="365"/>
        <v>9999</v>
      </c>
      <c r="K11712" s="228" t="s">
        <v>23203</v>
      </c>
      <c r="L11712" s="228" t="s">
        <v>23204</v>
      </c>
      <c r="M11712" s="229">
        <v>44806</v>
      </c>
      <c r="N11712" s="227" t="s">
        <v>19903</v>
      </c>
      <c r="O11712" s="243"/>
      <c r="P11712" s="227" t="s">
        <v>19975</v>
      </c>
      <c r="Q11712" s="243"/>
      <c r="S11712" s="354"/>
    </row>
    <row r="11713" spans="1:19" s="245" customFormat="1" ht="13.15" customHeight="1">
      <c r="A11713" s="245" t="str">
        <f t="shared" si="366"/>
        <v>2167520211851602908</v>
      </c>
      <c r="B11713" s="217" t="s">
        <v>19891</v>
      </c>
      <c r="C11713" s="227" t="s">
        <v>26402</v>
      </c>
      <c r="D11713" s="227" t="s">
        <v>3106</v>
      </c>
      <c r="E11713" s="227" t="s">
        <v>26424</v>
      </c>
      <c r="F11713" s="227" t="s">
        <v>3106</v>
      </c>
      <c r="G11713" s="227" t="s">
        <v>3106</v>
      </c>
      <c r="H11713" s="228" t="s">
        <v>19904</v>
      </c>
      <c r="I11713" s="228" t="s">
        <v>26404</v>
      </c>
      <c r="J11713" s="201" t="str">
        <f t="shared" si="365"/>
        <v>9999</v>
      </c>
      <c r="K11713" s="228" t="s">
        <v>23203</v>
      </c>
      <c r="L11713" s="228" t="s">
        <v>23204</v>
      </c>
      <c r="M11713" s="229">
        <v>44806</v>
      </c>
      <c r="N11713" s="227" t="s">
        <v>19903</v>
      </c>
      <c r="O11713" s="243"/>
      <c r="P11713" s="227" t="s">
        <v>19975</v>
      </c>
      <c r="Q11713" s="243"/>
      <c r="S11713" s="354"/>
    </row>
    <row r="11714" spans="1:19" s="245" customFormat="1" ht="13.15" customHeight="1">
      <c r="A11714" s="245" t="str">
        <f t="shared" si="366"/>
        <v>2167520221851602908</v>
      </c>
      <c r="B11714" s="217" t="s">
        <v>19891</v>
      </c>
      <c r="C11714" s="227" t="s">
        <v>26402</v>
      </c>
      <c r="D11714" s="227" t="s">
        <v>3106</v>
      </c>
      <c r="E11714" s="227" t="s">
        <v>26425</v>
      </c>
      <c r="F11714" s="227" t="s">
        <v>3106</v>
      </c>
      <c r="G11714" s="227" t="s">
        <v>3106</v>
      </c>
      <c r="H11714" s="228" t="s">
        <v>19904</v>
      </c>
      <c r="I11714" s="228" t="s">
        <v>26404</v>
      </c>
      <c r="J11714" s="201" t="str">
        <f t="shared" si="365"/>
        <v>9999</v>
      </c>
      <c r="K11714" s="228" t="s">
        <v>23203</v>
      </c>
      <c r="L11714" s="228" t="s">
        <v>23204</v>
      </c>
      <c r="M11714" s="229">
        <v>44806</v>
      </c>
      <c r="N11714" s="227" t="s">
        <v>19903</v>
      </c>
      <c r="O11714" s="243"/>
      <c r="P11714" s="227" t="s">
        <v>19975</v>
      </c>
      <c r="Q11714" s="243"/>
      <c r="S11714" s="354"/>
    </row>
    <row r="11715" spans="1:19" s="245" customFormat="1" ht="13.15" customHeight="1">
      <c r="A11715" s="245" t="str">
        <f t="shared" si="366"/>
        <v>2167520231851602908</v>
      </c>
      <c r="B11715" s="217" t="s">
        <v>19891</v>
      </c>
      <c r="C11715" s="227" t="s">
        <v>26402</v>
      </c>
      <c r="D11715" s="227" t="s">
        <v>3106</v>
      </c>
      <c r="E11715" s="227" t="s">
        <v>26426</v>
      </c>
      <c r="F11715" s="227" t="s">
        <v>3106</v>
      </c>
      <c r="G11715" s="227" t="s">
        <v>3106</v>
      </c>
      <c r="H11715" s="228" t="s">
        <v>19904</v>
      </c>
      <c r="I11715" s="228" t="s">
        <v>26404</v>
      </c>
      <c r="J11715" s="201" t="str">
        <f t="shared" ref="J11715:J11778" si="367">B11715</f>
        <v>9999</v>
      </c>
      <c r="K11715" s="228" t="s">
        <v>23203</v>
      </c>
      <c r="L11715" s="228" t="s">
        <v>23204</v>
      </c>
      <c r="M11715" s="229">
        <v>44806</v>
      </c>
      <c r="N11715" s="227" t="s">
        <v>19903</v>
      </c>
      <c r="O11715" s="243"/>
      <c r="P11715" s="227" t="s">
        <v>19975</v>
      </c>
      <c r="Q11715" s="243"/>
      <c r="S11715" s="354"/>
    </row>
    <row r="11716" spans="1:19" s="245" customFormat="1" ht="13.15" customHeight="1">
      <c r="A11716" s="245" t="str">
        <f t="shared" si="366"/>
        <v>3855785011851771257</v>
      </c>
      <c r="B11716" s="217" t="s">
        <v>19891</v>
      </c>
      <c r="C11716" s="227" t="s">
        <v>26427</v>
      </c>
      <c r="D11716" s="227" t="s">
        <v>3106</v>
      </c>
      <c r="E11716" s="227" t="s">
        <v>26428</v>
      </c>
      <c r="F11716" s="227" t="s">
        <v>3106</v>
      </c>
      <c r="G11716" s="227" t="s">
        <v>3106</v>
      </c>
      <c r="H11716" s="228" t="s">
        <v>19904</v>
      </c>
      <c r="I11716" s="228" t="s">
        <v>26429</v>
      </c>
      <c r="J11716" s="201" t="str">
        <f t="shared" si="367"/>
        <v>9999</v>
      </c>
      <c r="K11716" s="228" t="s">
        <v>23203</v>
      </c>
      <c r="L11716" s="228" t="s">
        <v>23204</v>
      </c>
      <c r="M11716" s="229">
        <v>44806</v>
      </c>
      <c r="N11716" s="227" t="s">
        <v>19903</v>
      </c>
      <c r="O11716" s="243"/>
      <c r="P11716" s="227" t="s">
        <v>19975</v>
      </c>
      <c r="Q11716" s="243"/>
      <c r="S11716" s="354"/>
    </row>
    <row r="11717" spans="1:19" s="245" customFormat="1" ht="13.15" customHeight="1">
      <c r="A11717" s="245" t="str">
        <f t="shared" si="366"/>
        <v>3855785021851771257</v>
      </c>
      <c r="B11717" s="217" t="s">
        <v>19891</v>
      </c>
      <c r="C11717" s="227" t="s">
        <v>26427</v>
      </c>
      <c r="D11717" s="227" t="s">
        <v>3106</v>
      </c>
      <c r="E11717" s="227" t="s">
        <v>26430</v>
      </c>
      <c r="F11717" s="227" t="s">
        <v>3106</v>
      </c>
      <c r="G11717" s="227" t="s">
        <v>3106</v>
      </c>
      <c r="H11717" s="228" t="s">
        <v>19904</v>
      </c>
      <c r="I11717" s="228" t="s">
        <v>26429</v>
      </c>
      <c r="J11717" s="201" t="str">
        <f t="shared" si="367"/>
        <v>9999</v>
      </c>
      <c r="K11717" s="228" t="s">
        <v>23203</v>
      </c>
      <c r="L11717" s="228" t="s">
        <v>23204</v>
      </c>
      <c r="M11717" s="229">
        <v>44806</v>
      </c>
      <c r="N11717" s="227" t="s">
        <v>19903</v>
      </c>
      <c r="O11717" s="243"/>
      <c r="P11717" s="227" t="s">
        <v>19975</v>
      </c>
      <c r="Q11717" s="243"/>
      <c r="S11717" s="354"/>
    </row>
    <row r="11718" spans="1:19" s="245" customFormat="1" ht="13.15" customHeight="1">
      <c r="A11718" s="245" t="str">
        <f t="shared" si="366"/>
        <v>1273476011861440109</v>
      </c>
      <c r="B11718" s="217" t="s">
        <v>19891</v>
      </c>
      <c r="C11718" s="227" t="s">
        <v>26431</v>
      </c>
      <c r="D11718" s="227" t="s">
        <v>3106</v>
      </c>
      <c r="E11718" s="227" t="s">
        <v>26432</v>
      </c>
      <c r="F11718" s="227" t="s">
        <v>3106</v>
      </c>
      <c r="G11718" s="227" t="s">
        <v>3106</v>
      </c>
      <c r="H11718" s="228" t="s">
        <v>19931</v>
      </c>
      <c r="I11718" s="228" t="s">
        <v>26433</v>
      </c>
      <c r="J11718" s="201" t="str">
        <f t="shared" si="367"/>
        <v>9999</v>
      </c>
      <c r="K11718" s="228" t="s">
        <v>23203</v>
      </c>
      <c r="L11718" s="228" t="s">
        <v>23204</v>
      </c>
      <c r="M11718" s="229">
        <v>44806</v>
      </c>
      <c r="N11718" s="227" t="s">
        <v>19930</v>
      </c>
      <c r="O11718" s="243"/>
      <c r="P11718" s="227" t="s">
        <v>19932</v>
      </c>
      <c r="Q11718" s="243"/>
      <c r="S11718" s="354"/>
    </row>
    <row r="11719" spans="1:19" s="245" customFormat="1" ht="13.15" customHeight="1">
      <c r="A11719" s="245" t="str">
        <f t="shared" si="366"/>
        <v>1273476061861440109</v>
      </c>
      <c r="B11719" s="217" t="s">
        <v>19891</v>
      </c>
      <c r="C11719" s="227" t="s">
        <v>26431</v>
      </c>
      <c r="D11719" s="227" t="s">
        <v>3106</v>
      </c>
      <c r="E11719" s="227" t="s">
        <v>26434</v>
      </c>
      <c r="F11719" s="227" t="s">
        <v>3106</v>
      </c>
      <c r="G11719" s="227" t="s">
        <v>3106</v>
      </c>
      <c r="H11719" s="228" t="s">
        <v>19931</v>
      </c>
      <c r="I11719" s="228" t="s">
        <v>26433</v>
      </c>
      <c r="J11719" s="201" t="str">
        <f t="shared" si="367"/>
        <v>9999</v>
      </c>
      <c r="K11719" s="228" t="s">
        <v>23203</v>
      </c>
      <c r="L11719" s="228" t="s">
        <v>23204</v>
      </c>
      <c r="M11719" s="229">
        <v>44806</v>
      </c>
      <c r="N11719" s="227" t="s">
        <v>19930</v>
      </c>
      <c r="O11719" s="243"/>
      <c r="P11719" s="227" t="s">
        <v>19932</v>
      </c>
      <c r="Q11719" s="243"/>
      <c r="S11719" s="354"/>
    </row>
    <row r="11720" spans="1:19" s="245" customFormat="1" ht="13.15" customHeight="1">
      <c r="A11720" s="245" t="str">
        <f t="shared" si="366"/>
        <v>1273476091861440109</v>
      </c>
      <c r="B11720" s="217" t="s">
        <v>19891</v>
      </c>
      <c r="C11720" s="227" t="s">
        <v>26431</v>
      </c>
      <c r="D11720" s="227" t="s">
        <v>3106</v>
      </c>
      <c r="E11720" s="227" t="s">
        <v>26435</v>
      </c>
      <c r="F11720" s="227" t="s">
        <v>3106</v>
      </c>
      <c r="G11720" s="227" t="s">
        <v>3106</v>
      </c>
      <c r="H11720" s="228" t="s">
        <v>19931</v>
      </c>
      <c r="I11720" s="228" t="s">
        <v>26433</v>
      </c>
      <c r="J11720" s="201" t="str">
        <f t="shared" si="367"/>
        <v>9999</v>
      </c>
      <c r="K11720" s="228" t="s">
        <v>23203</v>
      </c>
      <c r="L11720" s="228" t="s">
        <v>23204</v>
      </c>
      <c r="M11720" s="229">
        <v>44806</v>
      </c>
      <c r="N11720" s="227" t="s">
        <v>19930</v>
      </c>
      <c r="O11720" s="243"/>
      <c r="P11720" s="227" t="s">
        <v>19932</v>
      </c>
      <c r="Q11720" s="243"/>
      <c r="S11720" s="354"/>
    </row>
    <row r="11721" spans="1:19" s="245" customFormat="1" ht="13.15" customHeight="1">
      <c r="A11721" s="245" t="str">
        <f t="shared" si="366"/>
        <v>1273476101861440109</v>
      </c>
      <c r="B11721" s="217" t="s">
        <v>19891</v>
      </c>
      <c r="C11721" s="227" t="s">
        <v>26431</v>
      </c>
      <c r="D11721" s="227" t="s">
        <v>3106</v>
      </c>
      <c r="E11721" s="227" t="s">
        <v>26436</v>
      </c>
      <c r="F11721" s="227" t="s">
        <v>3106</v>
      </c>
      <c r="G11721" s="227" t="s">
        <v>3106</v>
      </c>
      <c r="H11721" s="228" t="s">
        <v>19931</v>
      </c>
      <c r="I11721" s="228" t="s">
        <v>26437</v>
      </c>
      <c r="J11721" s="201" t="str">
        <f t="shared" si="367"/>
        <v>9999</v>
      </c>
      <c r="K11721" s="228" t="s">
        <v>23203</v>
      </c>
      <c r="L11721" s="228" t="s">
        <v>23204</v>
      </c>
      <c r="M11721" s="229">
        <v>44806</v>
      </c>
      <c r="N11721" s="227" t="s">
        <v>19930</v>
      </c>
      <c r="O11721" s="243"/>
      <c r="P11721" s="227" t="s">
        <v>19932</v>
      </c>
      <c r="Q11721" s="243"/>
      <c r="S11721" s="354"/>
    </row>
    <row r="11722" spans="1:19" s="245" customFormat="1" ht="13.15" customHeight="1">
      <c r="A11722" s="245" t="str">
        <f t="shared" si="366"/>
        <v>1273476111861440109</v>
      </c>
      <c r="B11722" s="217" t="s">
        <v>19891</v>
      </c>
      <c r="C11722" s="227" t="s">
        <v>26431</v>
      </c>
      <c r="D11722" s="227" t="s">
        <v>3106</v>
      </c>
      <c r="E11722" s="227" t="s">
        <v>26438</v>
      </c>
      <c r="F11722" s="227" t="s">
        <v>3106</v>
      </c>
      <c r="G11722" s="227" t="s">
        <v>3106</v>
      </c>
      <c r="H11722" s="228" t="s">
        <v>19931</v>
      </c>
      <c r="I11722" s="228" t="s">
        <v>26433</v>
      </c>
      <c r="J11722" s="201" t="str">
        <f t="shared" si="367"/>
        <v>9999</v>
      </c>
      <c r="K11722" s="228" t="s">
        <v>23203</v>
      </c>
      <c r="L11722" s="228" t="s">
        <v>23204</v>
      </c>
      <c r="M11722" s="229">
        <v>44806</v>
      </c>
      <c r="N11722" s="227" t="s">
        <v>19930</v>
      </c>
      <c r="O11722" s="243"/>
      <c r="P11722" s="227" t="s">
        <v>19932</v>
      </c>
      <c r="Q11722" s="243"/>
      <c r="S11722" s="354"/>
    </row>
    <row r="11723" spans="1:19" s="245" customFormat="1" ht="13.15" customHeight="1">
      <c r="A11723" s="245" t="str">
        <f t="shared" si="366"/>
        <v>1273476121861440109</v>
      </c>
      <c r="B11723" s="217" t="s">
        <v>19891</v>
      </c>
      <c r="C11723" s="227" t="s">
        <v>26431</v>
      </c>
      <c r="D11723" s="227" t="s">
        <v>3106</v>
      </c>
      <c r="E11723" s="227" t="s">
        <v>26439</v>
      </c>
      <c r="F11723" s="227" t="s">
        <v>3106</v>
      </c>
      <c r="G11723" s="227" t="s">
        <v>3106</v>
      </c>
      <c r="H11723" s="228" t="s">
        <v>19931</v>
      </c>
      <c r="I11723" s="228" t="s">
        <v>26433</v>
      </c>
      <c r="J11723" s="201" t="str">
        <f t="shared" si="367"/>
        <v>9999</v>
      </c>
      <c r="K11723" s="228" t="s">
        <v>23203</v>
      </c>
      <c r="L11723" s="228" t="s">
        <v>23204</v>
      </c>
      <c r="M11723" s="229">
        <v>44806</v>
      </c>
      <c r="N11723" s="227" t="s">
        <v>19930</v>
      </c>
      <c r="O11723" s="243"/>
      <c r="P11723" s="227" t="s">
        <v>19932</v>
      </c>
      <c r="Q11723" s="243"/>
      <c r="S11723" s="354"/>
    </row>
    <row r="11724" spans="1:19" s="245" customFormat="1" ht="13.15" customHeight="1">
      <c r="A11724" s="245" t="str">
        <f t="shared" si="366"/>
        <v>1273476131861440109</v>
      </c>
      <c r="B11724" s="217" t="s">
        <v>19891</v>
      </c>
      <c r="C11724" s="227" t="s">
        <v>26431</v>
      </c>
      <c r="D11724" s="227" t="s">
        <v>3106</v>
      </c>
      <c r="E11724" s="227" t="s">
        <v>26440</v>
      </c>
      <c r="F11724" s="227" t="s">
        <v>3106</v>
      </c>
      <c r="G11724" s="227" t="s">
        <v>3106</v>
      </c>
      <c r="H11724" s="228" t="s">
        <v>19931</v>
      </c>
      <c r="I11724" s="228" t="s">
        <v>26433</v>
      </c>
      <c r="J11724" s="201" t="str">
        <f t="shared" si="367"/>
        <v>9999</v>
      </c>
      <c r="K11724" s="228" t="s">
        <v>23203</v>
      </c>
      <c r="L11724" s="228" t="s">
        <v>23204</v>
      </c>
      <c r="M11724" s="229">
        <v>44806</v>
      </c>
      <c r="N11724" s="227" t="s">
        <v>19930</v>
      </c>
      <c r="O11724" s="243"/>
      <c r="P11724" s="227" t="s">
        <v>19932</v>
      </c>
      <c r="Q11724" s="243"/>
      <c r="S11724" s="354"/>
    </row>
    <row r="11725" spans="1:19" s="245" customFormat="1" ht="13.15" customHeight="1">
      <c r="A11725" s="245" t="str">
        <f t="shared" si="366"/>
        <v>1273476141861440109</v>
      </c>
      <c r="B11725" s="217" t="s">
        <v>19891</v>
      </c>
      <c r="C11725" s="227" t="s">
        <v>26431</v>
      </c>
      <c r="D11725" s="227" t="s">
        <v>3106</v>
      </c>
      <c r="E11725" s="227" t="s">
        <v>26441</v>
      </c>
      <c r="F11725" s="227" t="s">
        <v>3106</v>
      </c>
      <c r="G11725" s="227" t="s">
        <v>3106</v>
      </c>
      <c r="H11725" s="228" t="s">
        <v>19931</v>
      </c>
      <c r="I11725" s="228" t="s">
        <v>26433</v>
      </c>
      <c r="J11725" s="201" t="str">
        <f t="shared" si="367"/>
        <v>9999</v>
      </c>
      <c r="K11725" s="228" t="s">
        <v>23203</v>
      </c>
      <c r="L11725" s="228" t="s">
        <v>23204</v>
      </c>
      <c r="M11725" s="229">
        <v>44806</v>
      </c>
      <c r="N11725" s="227" t="s">
        <v>19930</v>
      </c>
      <c r="O11725" s="243"/>
      <c r="P11725" s="227" t="s">
        <v>19932</v>
      </c>
      <c r="Q11725" s="243"/>
      <c r="S11725" s="354"/>
    </row>
    <row r="11726" spans="1:19" s="245" customFormat="1" ht="13.15" customHeight="1">
      <c r="A11726" s="245" t="str">
        <f t="shared" si="366"/>
        <v>1273476151861440109</v>
      </c>
      <c r="B11726" s="217" t="s">
        <v>19891</v>
      </c>
      <c r="C11726" s="227" t="s">
        <v>26431</v>
      </c>
      <c r="D11726" s="227" t="s">
        <v>3106</v>
      </c>
      <c r="E11726" s="227" t="s">
        <v>26442</v>
      </c>
      <c r="F11726" s="227" t="s">
        <v>3106</v>
      </c>
      <c r="G11726" s="227" t="s">
        <v>3106</v>
      </c>
      <c r="H11726" s="228" t="s">
        <v>19931</v>
      </c>
      <c r="I11726" s="228" t="s">
        <v>26433</v>
      </c>
      <c r="J11726" s="201" t="str">
        <f t="shared" si="367"/>
        <v>9999</v>
      </c>
      <c r="K11726" s="228" t="s">
        <v>23203</v>
      </c>
      <c r="L11726" s="228" t="s">
        <v>23204</v>
      </c>
      <c r="M11726" s="229">
        <v>44806</v>
      </c>
      <c r="N11726" s="227" t="s">
        <v>19930</v>
      </c>
      <c r="O11726" s="243"/>
      <c r="P11726" s="227" t="s">
        <v>19932</v>
      </c>
      <c r="Q11726" s="243"/>
      <c r="S11726" s="354"/>
    </row>
    <row r="11727" spans="1:19" s="245" customFormat="1" ht="13.15" customHeight="1">
      <c r="A11727" s="245" t="str">
        <f t="shared" si="366"/>
        <v>1273476161861440109</v>
      </c>
      <c r="B11727" s="217" t="s">
        <v>19891</v>
      </c>
      <c r="C11727" s="227" t="s">
        <v>26431</v>
      </c>
      <c r="D11727" s="227" t="s">
        <v>3106</v>
      </c>
      <c r="E11727" s="227" t="s">
        <v>26443</v>
      </c>
      <c r="F11727" s="227" t="s">
        <v>3106</v>
      </c>
      <c r="G11727" s="227" t="s">
        <v>3106</v>
      </c>
      <c r="H11727" s="228" t="s">
        <v>19931</v>
      </c>
      <c r="I11727" s="228" t="s">
        <v>26433</v>
      </c>
      <c r="J11727" s="201" t="str">
        <f t="shared" si="367"/>
        <v>9999</v>
      </c>
      <c r="K11727" s="228" t="s">
        <v>23203</v>
      </c>
      <c r="L11727" s="228" t="s">
        <v>23204</v>
      </c>
      <c r="M11727" s="229">
        <v>44806</v>
      </c>
      <c r="N11727" s="227" t="s">
        <v>19930</v>
      </c>
      <c r="O11727" s="243"/>
      <c r="P11727" s="227" t="s">
        <v>19932</v>
      </c>
      <c r="Q11727" s="243"/>
      <c r="S11727" s="354"/>
    </row>
    <row r="11728" spans="1:19" s="245" customFormat="1" ht="13.15" customHeight="1">
      <c r="A11728" s="245" t="str">
        <f t="shared" si="366"/>
        <v>1273476171861440109</v>
      </c>
      <c r="B11728" s="217" t="s">
        <v>19891</v>
      </c>
      <c r="C11728" s="227" t="s">
        <v>26431</v>
      </c>
      <c r="D11728" s="227" t="s">
        <v>3106</v>
      </c>
      <c r="E11728" s="227" t="s">
        <v>26444</v>
      </c>
      <c r="F11728" s="227" t="s">
        <v>3106</v>
      </c>
      <c r="G11728" s="227" t="s">
        <v>3106</v>
      </c>
      <c r="H11728" s="228" t="s">
        <v>19931</v>
      </c>
      <c r="I11728" s="228" t="s">
        <v>26433</v>
      </c>
      <c r="J11728" s="201" t="str">
        <f t="shared" si="367"/>
        <v>9999</v>
      </c>
      <c r="K11728" s="228" t="s">
        <v>23203</v>
      </c>
      <c r="L11728" s="228" t="s">
        <v>23204</v>
      </c>
      <c r="M11728" s="229">
        <v>44806</v>
      </c>
      <c r="N11728" s="227" t="s">
        <v>19930</v>
      </c>
      <c r="O11728" s="243"/>
      <c r="P11728" s="227" t="s">
        <v>19932</v>
      </c>
      <c r="Q11728" s="243"/>
      <c r="S11728" s="354"/>
    </row>
    <row r="11729" spans="1:19" s="245" customFormat="1" ht="13.15" customHeight="1">
      <c r="A11729" s="245" t="str">
        <f t="shared" si="366"/>
        <v>1273476181861440109</v>
      </c>
      <c r="B11729" s="217" t="s">
        <v>19891</v>
      </c>
      <c r="C11729" s="227" t="s">
        <v>26431</v>
      </c>
      <c r="D11729" s="227" t="s">
        <v>3106</v>
      </c>
      <c r="E11729" s="227" t="s">
        <v>26445</v>
      </c>
      <c r="F11729" s="227" t="s">
        <v>3106</v>
      </c>
      <c r="G11729" s="227" t="s">
        <v>3106</v>
      </c>
      <c r="H11729" s="228" t="s">
        <v>19931</v>
      </c>
      <c r="I11729" s="228" t="s">
        <v>26433</v>
      </c>
      <c r="J11729" s="201" t="str">
        <f t="shared" si="367"/>
        <v>9999</v>
      </c>
      <c r="K11729" s="228" t="s">
        <v>23203</v>
      </c>
      <c r="L11729" s="228" t="s">
        <v>23204</v>
      </c>
      <c r="M11729" s="229">
        <v>44806</v>
      </c>
      <c r="N11729" s="227" t="s">
        <v>19930</v>
      </c>
      <c r="O11729" s="243"/>
      <c r="P11729" s="227" t="s">
        <v>19932</v>
      </c>
      <c r="Q11729" s="243"/>
      <c r="S11729" s="354"/>
    </row>
    <row r="11730" spans="1:19" s="245" customFormat="1" ht="13.15" customHeight="1">
      <c r="A11730" s="245" t="str">
        <f t="shared" si="366"/>
        <v>1216988011861519175</v>
      </c>
      <c r="B11730" s="217" t="s">
        <v>19891</v>
      </c>
      <c r="C11730" s="227" t="s">
        <v>26446</v>
      </c>
      <c r="D11730" s="227" t="s">
        <v>3106</v>
      </c>
      <c r="E11730" s="227" t="s">
        <v>26447</v>
      </c>
      <c r="F11730" s="227" t="s">
        <v>3106</v>
      </c>
      <c r="G11730" s="227" t="s">
        <v>3106</v>
      </c>
      <c r="H11730" s="228" t="s">
        <v>19931</v>
      </c>
      <c r="I11730" s="228" t="s">
        <v>26448</v>
      </c>
      <c r="J11730" s="201" t="str">
        <f t="shared" si="367"/>
        <v>9999</v>
      </c>
      <c r="K11730" s="228" t="s">
        <v>23203</v>
      </c>
      <c r="L11730" s="228" t="s">
        <v>23204</v>
      </c>
      <c r="M11730" s="229">
        <v>44806</v>
      </c>
      <c r="N11730" s="227" t="s">
        <v>19930</v>
      </c>
      <c r="O11730" s="243"/>
      <c r="P11730" s="227" t="s">
        <v>19932</v>
      </c>
      <c r="Q11730" s="243"/>
      <c r="S11730" s="354"/>
    </row>
    <row r="11731" spans="1:19" s="245" customFormat="1" ht="13.15" customHeight="1">
      <c r="A11731" s="245" t="str">
        <f t="shared" si="366"/>
        <v>3798191011861719593</v>
      </c>
      <c r="B11731" s="217" t="s">
        <v>19891</v>
      </c>
      <c r="C11731" s="227" t="s">
        <v>26449</v>
      </c>
      <c r="D11731" s="227" t="s">
        <v>3106</v>
      </c>
      <c r="E11731" s="227" t="s">
        <v>26450</v>
      </c>
      <c r="F11731" s="227" t="s">
        <v>3106</v>
      </c>
      <c r="G11731" s="227" t="s">
        <v>3106</v>
      </c>
      <c r="H11731" s="228" t="s">
        <v>19904</v>
      </c>
      <c r="I11731" s="228" t="s">
        <v>26451</v>
      </c>
      <c r="J11731" s="201" t="str">
        <f t="shared" si="367"/>
        <v>9999</v>
      </c>
      <c r="K11731" s="228" t="s">
        <v>23203</v>
      </c>
      <c r="L11731" s="228" t="s">
        <v>23204</v>
      </c>
      <c r="M11731" s="229">
        <v>44806</v>
      </c>
      <c r="N11731" s="227" t="s">
        <v>19903</v>
      </c>
      <c r="O11731" s="243"/>
      <c r="P11731" s="227" t="s">
        <v>19975</v>
      </c>
      <c r="Q11731" s="243"/>
      <c r="S11731" s="354"/>
    </row>
    <row r="11732" spans="1:19" s="245" customFormat="1" ht="13.15" customHeight="1">
      <c r="A11732" s="245" t="str">
        <f t="shared" si="366"/>
        <v>3798191021861719593</v>
      </c>
      <c r="B11732" s="217" t="s">
        <v>19891</v>
      </c>
      <c r="C11732" s="227" t="s">
        <v>26449</v>
      </c>
      <c r="D11732" s="227" t="s">
        <v>3106</v>
      </c>
      <c r="E11732" s="227" t="s">
        <v>26452</v>
      </c>
      <c r="F11732" s="227" t="s">
        <v>3106</v>
      </c>
      <c r="G11732" s="227" t="s">
        <v>3106</v>
      </c>
      <c r="H11732" s="228" t="s">
        <v>19904</v>
      </c>
      <c r="I11732" s="228" t="s">
        <v>26451</v>
      </c>
      <c r="J11732" s="201" t="str">
        <f t="shared" si="367"/>
        <v>9999</v>
      </c>
      <c r="K11732" s="228" t="s">
        <v>23203</v>
      </c>
      <c r="L11732" s="228" t="s">
        <v>23204</v>
      </c>
      <c r="M11732" s="229">
        <v>44806</v>
      </c>
      <c r="N11732" s="227" t="s">
        <v>19903</v>
      </c>
      <c r="O11732" s="243"/>
      <c r="P11732" s="227" t="s">
        <v>19975</v>
      </c>
      <c r="Q11732" s="243"/>
      <c r="S11732" s="354"/>
    </row>
    <row r="11733" spans="1:19" s="245" customFormat="1" ht="13.15" customHeight="1">
      <c r="A11733" s="245" t="str">
        <f t="shared" si="366"/>
        <v>3359895011861853004</v>
      </c>
      <c r="B11733" s="217" t="s">
        <v>19891</v>
      </c>
      <c r="C11733" s="227" t="s">
        <v>26453</v>
      </c>
      <c r="D11733" s="227" t="s">
        <v>3106</v>
      </c>
      <c r="E11733" s="227" t="s">
        <v>26454</v>
      </c>
      <c r="F11733" s="227" t="s">
        <v>3106</v>
      </c>
      <c r="G11733" s="227" t="s">
        <v>3106</v>
      </c>
      <c r="H11733" s="228" t="s">
        <v>26455</v>
      </c>
      <c r="I11733" s="228" t="s">
        <v>26456</v>
      </c>
      <c r="J11733" s="201" t="str">
        <f t="shared" si="367"/>
        <v>9999</v>
      </c>
      <c r="K11733" s="228" t="s">
        <v>23203</v>
      </c>
      <c r="L11733" s="228" t="s">
        <v>23204</v>
      </c>
      <c r="M11733" s="229">
        <v>44806</v>
      </c>
      <c r="N11733" s="227" t="s">
        <v>26457</v>
      </c>
      <c r="O11733" s="243"/>
      <c r="P11733" s="227" t="s">
        <v>19932</v>
      </c>
      <c r="Q11733" s="243"/>
      <c r="S11733" s="354"/>
    </row>
    <row r="11734" spans="1:19" s="245" customFormat="1" ht="13.15" customHeight="1">
      <c r="A11734" s="245" t="str">
        <f t="shared" si="366"/>
        <v>3359895021861853004</v>
      </c>
      <c r="B11734" s="217" t="s">
        <v>19891</v>
      </c>
      <c r="C11734" s="227" t="s">
        <v>26453</v>
      </c>
      <c r="D11734" s="227" t="s">
        <v>3106</v>
      </c>
      <c r="E11734" s="227" t="s">
        <v>26458</v>
      </c>
      <c r="F11734" s="227" t="s">
        <v>3106</v>
      </c>
      <c r="G11734" s="227" t="s">
        <v>3106</v>
      </c>
      <c r="H11734" s="228" t="s">
        <v>26455</v>
      </c>
      <c r="I11734" s="228" t="s">
        <v>26456</v>
      </c>
      <c r="J11734" s="201" t="str">
        <f t="shared" si="367"/>
        <v>9999</v>
      </c>
      <c r="K11734" s="228" t="s">
        <v>23203</v>
      </c>
      <c r="L11734" s="228" t="s">
        <v>23204</v>
      </c>
      <c r="M11734" s="229">
        <v>44806</v>
      </c>
      <c r="N11734" s="227" t="s">
        <v>26457</v>
      </c>
      <c r="O11734" s="243"/>
      <c r="P11734" s="227" t="s">
        <v>19932</v>
      </c>
      <c r="Q11734" s="243"/>
      <c r="S11734" s="354"/>
    </row>
    <row r="11735" spans="1:19" s="245" customFormat="1" ht="13.15" customHeight="1">
      <c r="A11735" s="245" t="str">
        <f t="shared" ref="A11735:A11798" si="368">E11735&amp;C11735</f>
        <v>1429284011871525287</v>
      </c>
      <c r="B11735" s="217" t="s">
        <v>19891</v>
      </c>
      <c r="C11735" s="227" t="s">
        <v>26459</v>
      </c>
      <c r="D11735" s="227" t="s">
        <v>3106</v>
      </c>
      <c r="E11735" s="227" t="s">
        <v>26460</v>
      </c>
      <c r="F11735" s="227" t="s">
        <v>3106</v>
      </c>
      <c r="G11735" s="227" t="s">
        <v>3106</v>
      </c>
      <c r="H11735" s="228" t="s">
        <v>26461</v>
      </c>
      <c r="I11735" s="228" t="s">
        <v>26462</v>
      </c>
      <c r="J11735" s="201" t="str">
        <f t="shared" si="367"/>
        <v>9999</v>
      </c>
      <c r="K11735" s="228" t="s">
        <v>23203</v>
      </c>
      <c r="L11735" s="228" t="s">
        <v>23204</v>
      </c>
      <c r="M11735" s="229">
        <v>44806</v>
      </c>
      <c r="N11735" s="227" t="s">
        <v>26463</v>
      </c>
      <c r="O11735" s="243"/>
      <c r="P11735" s="227" t="s">
        <v>18866</v>
      </c>
      <c r="Q11735" s="243"/>
      <c r="S11735" s="354"/>
    </row>
    <row r="11736" spans="1:19" s="245" customFormat="1" ht="13.15" customHeight="1">
      <c r="A11736" s="245" t="str">
        <f t="shared" si="368"/>
        <v>1429284021871525287</v>
      </c>
      <c r="B11736" s="217" t="s">
        <v>19891</v>
      </c>
      <c r="C11736" s="227" t="s">
        <v>26459</v>
      </c>
      <c r="D11736" s="227" t="s">
        <v>3106</v>
      </c>
      <c r="E11736" s="227" t="s">
        <v>26464</v>
      </c>
      <c r="F11736" s="227" t="s">
        <v>3106</v>
      </c>
      <c r="G11736" s="227" t="s">
        <v>3106</v>
      </c>
      <c r="H11736" s="228" t="s">
        <v>26461</v>
      </c>
      <c r="I11736" s="228" t="s">
        <v>26462</v>
      </c>
      <c r="J11736" s="201" t="str">
        <f t="shared" si="367"/>
        <v>9999</v>
      </c>
      <c r="K11736" s="228" t="s">
        <v>23203</v>
      </c>
      <c r="L11736" s="228" t="s">
        <v>23204</v>
      </c>
      <c r="M11736" s="229">
        <v>44806</v>
      </c>
      <c r="N11736" s="227" t="s">
        <v>26463</v>
      </c>
      <c r="O11736" s="243"/>
      <c r="P11736" s="227" t="s">
        <v>18866</v>
      </c>
      <c r="Q11736" s="243"/>
      <c r="S11736" s="354"/>
    </row>
    <row r="11737" spans="1:19" s="245" customFormat="1" ht="13.15" customHeight="1">
      <c r="A11737" s="245" t="str">
        <f t="shared" si="368"/>
        <v>3352981011871528125</v>
      </c>
      <c r="B11737" s="217" t="s">
        <v>19891</v>
      </c>
      <c r="C11737" s="227" t="s">
        <v>26465</v>
      </c>
      <c r="D11737" s="227" t="s">
        <v>3106</v>
      </c>
      <c r="E11737" s="227" t="s">
        <v>26466</v>
      </c>
      <c r="F11737" s="227" t="s">
        <v>3106</v>
      </c>
      <c r="G11737" s="227" t="s">
        <v>3106</v>
      </c>
      <c r="H11737" s="228" t="s">
        <v>19904</v>
      </c>
      <c r="I11737" s="228" t="s">
        <v>26467</v>
      </c>
      <c r="J11737" s="201" t="str">
        <f t="shared" si="367"/>
        <v>9999</v>
      </c>
      <c r="K11737" s="228" t="s">
        <v>23203</v>
      </c>
      <c r="L11737" s="228" t="s">
        <v>23204</v>
      </c>
      <c r="M11737" s="229">
        <v>44806</v>
      </c>
      <c r="N11737" s="227" t="s">
        <v>19903</v>
      </c>
      <c r="O11737" s="243"/>
      <c r="P11737" s="227" t="s">
        <v>26468</v>
      </c>
      <c r="Q11737" s="243"/>
      <c r="S11737" s="354"/>
    </row>
    <row r="11738" spans="1:19" s="245" customFormat="1" ht="13.15" customHeight="1">
      <c r="A11738" s="245" t="str">
        <f t="shared" si="368"/>
        <v>3352981021871528125</v>
      </c>
      <c r="B11738" s="217" t="s">
        <v>19891</v>
      </c>
      <c r="C11738" s="227" t="s">
        <v>26465</v>
      </c>
      <c r="D11738" s="227" t="s">
        <v>3106</v>
      </c>
      <c r="E11738" s="227" t="s">
        <v>26469</v>
      </c>
      <c r="F11738" s="227" t="s">
        <v>3106</v>
      </c>
      <c r="G11738" s="227" t="s">
        <v>3106</v>
      </c>
      <c r="H11738" s="228" t="s">
        <v>19904</v>
      </c>
      <c r="I11738" s="228" t="s">
        <v>26467</v>
      </c>
      <c r="J11738" s="201" t="str">
        <f t="shared" si="367"/>
        <v>9999</v>
      </c>
      <c r="K11738" s="228" t="s">
        <v>23203</v>
      </c>
      <c r="L11738" s="228" t="s">
        <v>23204</v>
      </c>
      <c r="M11738" s="229">
        <v>44806</v>
      </c>
      <c r="N11738" s="227" t="s">
        <v>19903</v>
      </c>
      <c r="O11738" s="243"/>
      <c r="P11738" s="227" t="s">
        <v>26468</v>
      </c>
      <c r="Q11738" s="243"/>
      <c r="S11738" s="354"/>
    </row>
    <row r="11739" spans="1:19" s="245" customFormat="1" ht="13.15" customHeight="1">
      <c r="A11739" s="245" t="str">
        <f t="shared" si="368"/>
        <v>3352981031871528125</v>
      </c>
      <c r="B11739" s="217" t="s">
        <v>19891</v>
      </c>
      <c r="C11739" s="227" t="s">
        <v>26465</v>
      </c>
      <c r="D11739" s="227" t="s">
        <v>3106</v>
      </c>
      <c r="E11739" s="227" t="s">
        <v>26470</v>
      </c>
      <c r="F11739" s="227" t="s">
        <v>3106</v>
      </c>
      <c r="G11739" s="227" t="s">
        <v>3106</v>
      </c>
      <c r="H11739" s="228" t="s">
        <v>19904</v>
      </c>
      <c r="I11739" s="228" t="s">
        <v>26467</v>
      </c>
      <c r="J11739" s="201" t="str">
        <f t="shared" si="367"/>
        <v>9999</v>
      </c>
      <c r="K11739" s="228" t="s">
        <v>23203</v>
      </c>
      <c r="L11739" s="228" t="s">
        <v>23204</v>
      </c>
      <c r="M11739" s="229">
        <v>44806</v>
      </c>
      <c r="N11739" s="227" t="s">
        <v>19903</v>
      </c>
      <c r="O11739" s="243"/>
      <c r="P11739" s="227" t="s">
        <v>26468</v>
      </c>
      <c r="Q11739" s="243"/>
      <c r="S11739" s="354"/>
    </row>
    <row r="11740" spans="1:19" s="245" customFormat="1" ht="13.15" customHeight="1">
      <c r="A11740" s="245" t="str">
        <f t="shared" si="368"/>
        <v>3352981041871528125</v>
      </c>
      <c r="B11740" s="217" t="s">
        <v>19891</v>
      </c>
      <c r="C11740" s="227" t="s">
        <v>26465</v>
      </c>
      <c r="D11740" s="227" t="s">
        <v>3106</v>
      </c>
      <c r="E11740" s="227" t="s">
        <v>26471</v>
      </c>
      <c r="F11740" s="227" t="s">
        <v>3106</v>
      </c>
      <c r="G11740" s="227" t="s">
        <v>3106</v>
      </c>
      <c r="H11740" s="228" t="s">
        <v>19904</v>
      </c>
      <c r="I11740" s="228" t="s">
        <v>26467</v>
      </c>
      <c r="J11740" s="201" t="str">
        <f t="shared" si="367"/>
        <v>9999</v>
      </c>
      <c r="K11740" s="228" t="s">
        <v>23203</v>
      </c>
      <c r="L11740" s="228" t="s">
        <v>23204</v>
      </c>
      <c r="M11740" s="229">
        <v>44806</v>
      </c>
      <c r="N11740" s="227" t="s">
        <v>19903</v>
      </c>
      <c r="O11740" s="243"/>
      <c r="P11740" s="227" t="s">
        <v>26468</v>
      </c>
      <c r="Q11740" s="243"/>
      <c r="S11740" s="354"/>
    </row>
    <row r="11741" spans="1:19" s="245" customFormat="1" ht="13.15" customHeight="1">
      <c r="A11741" s="245" t="str">
        <f t="shared" si="368"/>
        <v>3352981051871528125</v>
      </c>
      <c r="B11741" s="217" t="s">
        <v>19891</v>
      </c>
      <c r="C11741" s="227" t="s">
        <v>26465</v>
      </c>
      <c r="D11741" s="227" t="s">
        <v>3106</v>
      </c>
      <c r="E11741" s="227" t="s">
        <v>26472</v>
      </c>
      <c r="F11741" s="227" t="s">
        <v>3106</v>
      </c>
      <c r="G11741" s="227" t="s">
        <v>3106</v>
      </c>
      <c r="H11741" s="228" t="s">
        <v>19904</v>
      </c>
      <c r="I11741" s="228" t="s">
        <v>26467</v>
      </c>
      <c r="J11741" s="201" t="str">
        <f t="shared" si="367"/>
        <v>9999</v>
      </c>
      <c r="K11741" s="228" t="s">
        <v>23203</v>
      </c>
      <c r="L11741" s="228" t="s">
        <v>23204</v>
      </c>
      <c r="M11741" s="229">
        <v>44806</v>
      </c>
      <c r="N11741" s="227" t="s">
        <v>19903</v>
      </c>
      <c r="O11741" s="243"/>
      <c r="P11741" s="227" t="s">
        <v>26468</v>
      </c>
      <c r="Q11741" s="243"/>
      <c r="S11741" s="354"/>
    </row>
    <row r="11742" spans="1:19" s="245" customFormat="1" ht="13.15" customHeight="1">
      <c r="A11742" s="245" t="str">
        <f t="shared" si="368"/>
        <v>3352981061871528125</v>
      </c>
      <c r="B11742" s="217" t="s">
        <v>19891</v>
      </c>
      <c r="C11742" s="227" t="s">
        <v>26465</v>
      </c>
      <c r="D11742" s="227" t="s">
        <v>3106</v>
      </c>
      <c r="E11742" s="227" t="s">
        <v>26473</v>
      </c>
      <c r="F11742" s="227" t="s">
        <v>3106</v>
      </c>
      <c r="G11742" s="227" t="s">
        <v>3106</v>
      </c>
      <c r="H11742" s="228" t="s">
        <v>19904</v>
      </c>
      <c r="I11742" s="228" t="s">
        <v>26467</v>
      </c>
      <c r="J11742" s="201" t="str">
        <f t="shared" si="367"/>
        <v>9999</v>
      </c>
      <c r="K11742" s="228" t="s">
        <v>23203</v>
      </c>
      <c r="L11742" s="228" t="s">
        <v>23204</v>
      </c>
      <c r="M11742" s="229">
        <v>44806</v>
      </c>
      <c r="N11742" s="227" t="s">
        <v>19903</v>
      </c>
      <c r="O11742" s="243"/>
      <c r="P11742" s="227" t="s">
        <v>23760</v>
      </c>
      <c r="Q11742" s="243"/>
      <c r="S11742" s="354"/>
    </row>
    <row r="11743" spans="1:19" s="245" customFormat="1" ht="13.15" customHeight="1">
      <c r="A11743" s="245" t="str">
        <f t="shared" si="368"/>
        <v>1062259021871533372</v>
      </c>
      <c r="B11743" s="217" t="s">
        <v>19891</v>
      </c>
      <c r="C11743" s="227" t="s">
        <v>26474</v>
      </c>
      <c r="D11743" s="227" t="s">
        <v>3106</v>
      </c>
      <c r="E11743" s="227" t="s">
        <v>26475</v>
      </c>
      <c r="F11743" s="227" t="s">
        <v>3106</v>
      </c>
      <c r="G11743" s="227" t="s">
        <v>3106</v>
      </c>
      <c r="H11743" s="228" t="s">
        <v>19904</v>
      </c>
      <c r="I11743" s="228" t="s">
        <v>26476</v>
      </c>
      <c r="J11743" s="201" t="str">
        <f t="shared" si="367"/>
        <v>9999</v>
      </c>
      <c r="K11743" s="228" t="s">
        <v>23203</v>
      </c>
      <c r="L11743" s="228" t="s">
        <v>23204</v>
      </c>
      <c r="M11743" s="229">
        <v>44806</v>
      </c>
      <c r="N11743" s="227" t="s">
        <v>19903</v>
      </c>
      <c r="O11743" s="243"/>
      <c r="P11743" s="227" t="s">
        <v>23760</v>
      </c>
      <c r="Q11743" s="243"/>
      <c r="S11743" s="354"/>
    </row>
    <row r="11744" spans="1:19" s="245" customFormat="1" ht="13.15" customHeight="1">
      <c r="A11744" s="245" t="str">
        <f t="shared" si="368"/>
        <v>1062259031871533372</v>
      </c>
      <c r="B11744" s="217" t="s">
        <v>19891</v>
      </c>
      <c r="C11744" s="227" t="s">
        <v>26474</v>
      </c>
      <c r="D11744" s="227" t="s">
        <v>3106</v>
      </c>
      <c r="E11744" s="227" t="s">
        <v>26477</v>
      </c>
      <c r="F11744" s="227" t="s">
        <v>3106</v>
      </c>
      <c r="G11744" s="227" t="s">
        <v>3106</v>
      </c>
      <c r="H11744" s="228" t="s">
        <v>19904</v>
      </c>
      <c r="I11744" s="228" t="s">
        <v>26476</v>
      </c>
      <c r="J11744" s="201" t="str">
        <f t="shared" si="367"/>
        <v>9999</v>
      </c>
      <c r="K11744" s="228" t="s">
        <v>23203</v>
      </c>
      <c r="L11744" s="228" t="s">
        <v>23204</v>
      </c>
      <c r="M11744" s="229">
        <v>44806</v>
      </c>
      <c r="N11744" s="227" t="s">
        <v>19903</v>
      </c>
      <c r="O11744" s="243"/>
      <c r="P11744" s="227" t="s">
        <v>23760</v>
      </c>
      <c r="Q11744" s="243"/>
      <c r="S11744" s="354"/>
    </row>
    <row r="11745" spans="1:19" s="245" customFormat="1" ht="13.15" customHeight="1">
      <c r="A11745" s="245" t="str">
        <f t="shared" si="368"/>
        <v>2078644011871602755</v>
      </c>
      <c r="B11745" s="217" t="s">
        <v>19891</v>
      </c>
      <c r="C11745" s="227" t="s">
        <v>26478</v>
      </c>
      <c r="D11745" s="227" t="s">
        <v>3106</v>
      </c>
      <c r="E11745" s="227" t="s">
        <v>26479</v>
      </c>
      <c r="F11745" s="227" t="s">
        <v>3106</v>
      </c>
      <c r="G11745" s="227" t="s">
        <v>3106</v>
      </c>
      <c r="H11745" s="228" t="s">
        <v>19904</v>
      </c>
      <c r="I11745" s="228" t="s">
        <v>26480</v>
      </c>
      <c r="J11745" s="201" t="str">
        <f t="shared" si="367"/>
        <v>9999</v>
      </c>
      <c r="K11745" s="228" t="s">
        <v>23203</v>
      </c>
      <c r="L11745" s="228" t="s">
        <v>23204</v>
      </c>
      <c r="M11745" s="229">
        <v>44806</v>
      </c>
      <c r="N11745" s="227" t="s">
        <v>19903</v>
      </c>
      <c r="O11745" s="243"/>
      <c r="P11745" s="227" t="s">
        <v>20061</v>
      </c>
      <c r="Q11745" s="243"/>
      <c r="S11745" s="354"/>
    </row>
    <row r="11746" spans="1:19" s="245" customFormat="1" ht="13.15" customHeight="1">
      <c r="A11746" s="245" t="str">
        <f t="shared" si="368"/>
        <v>2078644021871602755</v>
      </c>
      <c r="B11746" s="217" t="s">
        <v>19891</v>
      </c>
      <c r="C11746" s="227" t="s">
        <v>26478</v>
      </c>
      <c r="D11746" s="227" t="s">
        <v>3106</v>
      </c>
      <c r="E11746" s="227" t="s">
        <v>26481</v>
      </c>
      <c r="F11746" s="227" t="s">
        <v>3106</v>
      </c>
      <c r="G11746" s="227" t="s">
        <v>3106</v>
      </c>
      <c r="H11746" s="228" t="s">
        <v>19904</v>
      </c>
      <c r="I11746" s="228" t="s">
        <v>26480</v>
      </c>
      <c r="J11746" s="201" t="str">
        <f t="shared" si="367"/>
        <v>9999</v>
      </c>
      <c r="K11746" s="228" t="s">
        <v>23203</v>
      </c>
      <c r="L11746" s="228" t="s">
        <v>23204</v>
      </c>
      <c r="M11746" s="229">
        <v>44806</v>
      </c>
      <c r="N11746" s="227" t="s">
        <v>19903</v>
      </c>
      <c r="O11746" s="243"/>
      <c r="P11746" s="227" t="s">
        <v>20061</v>
      </c>
      <c r="Q11746" s="243"/>
      <c r="S11746" s="354"/>
    </row>
    <row r="11747" spans="1:19" s="245" customFormat="1" ht="13.15" customHeight="1">
      <c r="A11747" s="245" t="str">
        <f t="shared" si="368"/>
        <v>2078644031871602755</v>
      </c>
      <c r="B11747" s="217" t="s">
        <v>19891</v>
      </c>
      <c r="C11747" s="227" t="s">
        <v>26478</v>
      </c>
      <c r="D11747" s="227" t="s">
        <v>3106</v>
      </c>
      <c r="E11747" s="227" t="s">
        <v>26482</v>
      </c>
      <c r="F11747" s="227" t="s">
        <v>3106</v>
      </c>
      <c r="G11747" s="227" t="s">
        <v>3106</v>
      </c>
      <c r="H11747" s="228" t="s">
        <v>19904</v>
      </c>
      <c r="I11747" s="228" t="s">
        <v>26480</v>
      </c>
      <c r="J11747" s="201" t="str">
        <f t="shared" si="367"/>
        <v>9999</v>
      </c>
      <c r="K11747" s="228" t="s">
        <v>23203</v>
      </c>
      <c r="L11747" s="228" t="s">
        <v>23204</v>
      </c>
      <c r="M11747" s="229">
        <v>44806</v>
      </c>
      <c r="N11747" s="227" t="s">
        <v>19903</v>
      </c>
      <c r="O11747" s="243"/>
      <c r="P11747" s="227" t="s">
        <v>20061</v>
      </c>
      <c r="Q11747" s="243"/>
      <c r="S11747" s="354"/>
    </row>
    <row r="11748" spans="1:19" s="245" customFormat="1" ht="13.15" customHeight="1">
      <c r="A11748" s="245" t="str">
        <f t="shared" si="368"/>
        <v>2078644041871602755</v>
      </c>
      <c r="B11748" s="217" t="s">
        <v>19891</v>
      </c>
      <c r="C11748" s="227" t="s">
        <v>26478</v>
      </c>
      <c r="D11748" s="227" t="s">
        <v>3106</v>
      </c>
      <c r="E11748" s="227" t="s">
        <v>26483</v>
      </c>
      <c r="F11748" s="227" t="s">
        <v>3106</v>
      </c>
      <c r="G11748" s="227" t="s">
        <v>3106</v>
      </c>
      <c r="H11748" s="228" t="s">
        <v>19904</v>
      </c>
      <c r="I11748" s="228" t="s">
        <v>26480</v>
      </c>
      <c r="J11748" s="201" t="str">
        <f t="shared" si="367"/>
        <v>9999</v>
      </c>
      <c r="K11748" s="228" t="s">
        <v>23203</v>
      </c>
      <c r="L11748" s="228" t="s">
        <v>23204</v>
      </c>
      <c r="M11748" s="229">
        <v>44806</v>
      </c>
      <c r="N11748" s="227" t="s">
        <v>19903</v>
      </c>
      <c r="O11748" s="243"/>
      <c r="P11748" s="227" t="s">
        <v>20061</v>
      </c>
      <c r="Q11748" s="243"/>
      <c r="S11748" s="354"/>
    </row>
    <row r="11749" spans="1:19" s="245" customFormat="1" ht="13.15" customHeight="1">
      <c r="A11749" s="245" t="str">
        <f t="shared" si="368"/>
        <v>3633364011881148401</v>
      </c>
      <c r="B11749" s="217" t="s">
        <v>19891</v>
      </c>
      <c r="C11749" s="227" t="s">
        <v>26484</v>
      </c>
      <c r="D11749" s="227" t="s">
        <v>3106</v>
      </c>
      <c r="E11749" s="227" t="s">
        <v>26485</v>
      </c>
      <c r="F11749" s="227" t="s">
        <v>3106</v>
      </c>
      <c r="G11749" s="227" t="s">
        <v>3106</v>
      </c>
      <c r="H11749" s="228" t="s">
        <v>23524</v>
      </c>
      <c r="I11749" s="228" t="s">
        <v>26486</v>
      </c>
      <c r="J11749" s="201" t="str">
        <f t="shared" si="367"/>
        <v>9999</v>
      </c>
      <c r="K11749" s="228" t="s">
        <v>23203</v>
      </c>
      <c r="L11749" s="228" t="s">
        <v>23204</v>
      </c>
      <c r="M11749" s="229">
        <v>44806</v>
      </c>
      <c r="N11749" s="227" t="s">
        <v>23526</v>
      </c>
      <c r="O11749" s="243"/>
      <c r="P11749" s="227" t="s">
        <v>23552</v>
      </c>
      <c r="Q11749" s="243"/>
      <c r="S11749" s="354"/>
    </row>
    <row r="11750" spans="1:19" s="245" customFormat="1" ht="13.15" customHeight="1">
      <c r="A11750" s="245" t="str">
        <f t="shared" si="368"/>
        <v>3633364021881148401</v>
      </c>
      <c r="B11750" s="217" t="s">
        <v>19891</v>
      </c>
      <c r="C11750" s="227" t="s">
        <v>26484</v>
      </c>
      <c r="D11750" s="227" t="s">
        <v>3106</v>
      </c>
      <c r="E11750" s="227" t="s">
        <v>26487</v>
      </c>
      <c r="F11750" s="227" t="s">
        <v>3106</v>
      </c>
      <c r="G11750" s="227" t="s">
        <v>3106</v>
      </c>
      <c r="H11750" s="228" t="s">
        <v>23524</v>
      </c>
      <c r="I11750" s="228" t="s">
        <v>26486</v>
      </c>
      <c r="J11750" s="201" t="str">
        <f t="shared" si="367"/>
        <v>9999</v>
      </c>
      <c r="K11750" s="228" t="s">
        <v>23203</v>
      </c>
      <c r="L11750" s="228" t="s">
        <v>23204</v>
      </c>
      <c r="M11750" s="229">
        <v>44806</v>
      </c>
      <c r="N11750" s="227" t="s">
        <v>23526</v>
      </c>
      <c r="O11750" s="243"/>
      <c r="P11750" s="227" t="s">
        <v>23552</v>
      </c>
      <c r="Q11750" s="243"/>
      <c r="S11750" s="354"/>
    </row>
    <row r="11751" spans="1:19" s="245" customFormat="1" ht="13.15" customHeight="1">
      <c r="A11751" s="245" t="str">
        <f t="shared" si="368"/>
        <v>1789281011881247955</v>
      </c>
      <c r="B11751" s="217" t="s">
        <v>19891</v>
      </c>
      <c r="C11751" s="227" t="s">
        <v>26488</v>
      </c>
      <c r="D11751" s="227" t="s">
        <v>3106</v>
      </c>
      <c r="E11751" s="227" t="s">
        <v>26489</v>
      </c>
      <c r="F11751" s="227" t="s">
        <v>3106</v>
      </c>
      <c r="G11751" s="227" t="s">
        <v>3106</v>
      </c>
      <c r="H11751" s="228" t="s">
        <v>20075</v>
      </c>
      <c r="I11751" s="228" t="s">
        <v>26490</v>
      </c>
      <c r="J11751" s="201" t="str">
        <f t="shared" si="367"/>
        <v>9999</v>
      </c>
      <c r="K11751" s="228" t="s">
        <v>23203</v>
      </c>
      <c r="L11751" s="228" t="s">
        <v>23204</v>
      </c>
      <c r="M11751" s="229">
        <v>44806</v>
      </c>
      <c r="N11751" s="227" t="s">
        <v>20074</v>
      </c>
      <c r="O11751" s="243"/>
      <c r="P11751" s="227" t="s">
        <v>18777</v>
      </c>
      <c r="Q11751" s="243"/>
      <c r="S11751" s="354"/>
    </row>
    <row r="11752" spans="1:19" s="245" customFormat="1" ht="13.15" customHeight="1">
      <c r="A11752" s="245" t="str">
        <f t="shared" si="368"/>
        <v>1280786081881654408</v>
      </c>
      <c r="B11752" s="217" t="s">
        <v>19891</v>
      </c>
      <c r="C11752" s="227" t="s">
        <v>26491</v>
      </c>
      <c r="D11752" s="227" t="s">
        <v>3106</v>
      </c>
      <c r="E11752" s="227" t="s">
        <v>26492</v>
      </c>
      <c r="F11752" s="227" t="s">
        <v>3106</v>
      </c>
      <c r="G11752" s="227" t="s">
        <v>3106</v>
      </c>
      <c r="H11752" s="228" t="s">
        <v>19904</v>
      </c>
      <c r="I11752" s="228" t="s">
        <v>26493</v>
      </c>
      <c r="J11752" s="201" t="str">
        <f t="shared" si="367"/>
        <v>9999</v>
      </c>
      <c r="K11752" s="228" t="s">
        <v>23203</v>
      </c>
      <c r="L11752" s="228" t="s">
        <v>23204</v>
      </c>
      <c r="M11752" s="229">
        <v>44806</v>
      </c>
      <c r="N11752" s="227" t="s">
        <v>19903</v>
      </c>
      <c r="O11752" s="243"/>
      <c r="P11752" s="227" t="s">
        <v>19975</v>
      </c>
      <c r="Q11752" s="243"/>
      <c r="S11752" s="354"/>
    </row>
    <row r="11753" spans="1:19" s="245" customFormat="1" ht="13.15" customHeight="1">
      <c r="A11753" s="245" t="str">
        <f t="shared" si="368"/>
        <v>1280786091881654408</v>
      </c>
      <c r="B11753" s="217" t="s">
        <v>19891</v>
      </c>
      <c r="C11753" s="227" t="s">
        <v>26491</v>
      </c>
      <c r="D11753" s="227" t="s">
        <v>3106</v>
      </c>
      <c r="E11753" s="227" t="s">
        <v>26494</v>
      </c>
      <c r="F11753" s="227" t="s">
        <v>3106</v>
      </c>
      <c r="G11753" s="227" t="s">
        <v>3106</v>
      </c>
      <c r="H11753" s="228" t="s">
        <v>19904</v>
      </c>
      <c r="I11753" s="228" t="s">
        <v>26493</v>
      </c>
      <c r="J11753" s="201" t="str">
        <f t="shared" si="367"/>
        <v>9999</v>
      </c>
      <c r="K11753" s="228" t="s">
        <v>23203</v>
      </c>
      <c r="L11753" s="228" t="s">
        <v>23204</v>
      </c>
      <c r="M11753" s="229">
        <v>44806</v>
      </c>
      <c r="N11753" s="227" t="s">
        <v>19903</v>
      </c>
      <c r="O11753" s="243"/>
      <c r="P11753" s="227" t="s">
        <v>19975</v>
      </c>
      <c r="Q11753" s="243"/>
      <c r="S11753" s="354"/>
    </row>
    <row r="11754" spans="1:19" s="245" customFormat="1" ht="13.15" customHeight="1">
      <c r="A11754" s="245" t="str">
        <f t="shared" si="368"/>
        <v>1280786101881654408</v>
      </c>
      <c r="B11754" s="217" t="s">
        <v>19891</v>
      </c>
      <c r="C11754" s="227" t="s">
        <v>26491</v>
      </c>
      <c r="D11754" s="227" t="s">
        <v>3106</v>
      </c>
      <c r="E11754" s="227" t="s">
        <v>26495</v>
      </c>
      <c r="F11754" s="227" t="s">
        <v>3106</v>
      </c>
      <c r="G11754" s="227" t="s">
        <v>3106</v>
      </c>
      <c r="H11754" s="228" t="s">
        <v>19904</v>
      </c>
      <c r="I11754" s="228" t="s">
        <v>26493</v>
      </c>
      <c r="J11754" s="201" t="str">
        <f t="shared" si="367"/>
        <v>9999</v>
      </c>
      <c r="K11754" s="228" t="s">
        <v>23203</v>
      </c>
      <c r="L11754" s="228" t="s">
        <v>23204</v>
      </c>
      <c r="M11754" s="229">
        <v>44806</v>
      </c>
      <c r="N11754" s="227" t="s">
        <v>19903</v>
      </c>
      <c r="O11754" s="243"/>
      <c r="P11754" s="227" t="s">
        <v>19975</v>
      </c>
      <c r="Q11754" s="243"/>
      <c r="S11754" s="354"/>
    </row>
    <row r="11755" spans="1:19" s="245" customFormat="1" ht="13.15" customHeight="1">
      <c r="A11755" s="245" t="str">
        <f t="shared" si="368"/>
        <v>1280786111881654408</v>
      </c>
      <c r="B11755" s="217" t="s">
        <v>19891</v>
      </c>
      <c r="C11755" s="227" t="s">
        <v>26491</v>
      </c>
      <c r="D11755" s="227" t="s">
        <v>3106</v>
      </c>
      <c r="E11755" s="227" t="s">
        <v>26496</v>
      </c>
      <c r="F11755" s="227" t="s">
        <v>3106</v>
      </c>
      <c r="G11755" s="227" t="s">
        <v>3106</v>
      </c>
      <c r="H11755" s="228" t="s">
        <v>19904</v>
      </c>
      <c r="I11755" s="228" t="s">
        <v>26493</v>
      </c>
      <c r="J11755" s="201" t="str">
        <f t="shared" si="367"/>
        <v>9999</v>
      </c>
      <c r="K11755" s="228" t="s">
        <v>23203</v>
      </c>
      <c r="L11755" s="228" t="s">
        <v>23204</v>
      </c>
      <c r="M11755" s="229">
        <v>44806</v>
      </c>
      <c r="N11755" s="227" t="s">
        <v>19903</v>
      </c>
      <c r="O11755" s="243"/>
      <c r="P11755" s="227" t="s">
        <v>19975</v>
      </c>
      <c r="Q11755" s="243"/>
      <c r="S11755" s="354"/>
    </row>
    <row r="11756" spans="1:19" s="245" customFormat="1" ht="13.15" customHeight="1">
      <c r="A11756" s="245" t="str">
        <f t="shared" si="368"/>
        <v>1280786121881654408</v>
      </c>
      <c r="B11756" s="217" t="s">
        <v>19891</v>
      </c>
      <c r="C11756" s="227" t="s">
        <v>26491</v>
      </c>
      <c r="D11756" s="227" t="s">
        <v>3106</v>
      </c>
      <c r="E11756" s="227" t="s">
        <v>26497</v>
      </c>
      <c r="F11756" s="227" t="s">
        <v>3106</v>
      </c>
      <c r="G11756" s="227" t="s">
        <v>3106</v>
      </c>
      <c r="H11756" s="228" t="s">
        <v>19904</v>
      </c>
      <c r="I11756" s="228" t="s">
        <v>26493</v>
      </c>
      <c r="J11756" s="201" t="str">
        <f t="shared" si="367"/>
        <v>9999</v>
      </c>
      <c r="K11756" s="228" t="s">
        <v>23203</v>
      </c>
      <c r="L11756" s="228" t="s">
        <v>23204</v>
      </c>
      <c r="M11756" s="229">
        <v>44806</v>
      </c>
      <c r="N11756" s="227" t="s">
        <v>19903</v>
      </c>
      <c r="O11756" s="243"/>
      <c r="P11756" s="227" t="s">
        <v>19975</v>
      </c>
      <c r="Q11756" s="243"/>
      <c r="S11756" s="354"/>
    </row>
    <row r="11757" spans="1:19" s="245" customFormat="1" ht="13.15" customHeight="1">
      <c r="A11757" s="245" t="str">
        <f t="shared" si="368"/>
        <v>1280786131881654408</v>
      </c>
      <c r="B11757" s="217" t="s">
        <v>19891</v>
      </c>
      <c r="C11757" s="227" t="s">
        <v>26491</v>
      </c>
      <c r="D11757" s="227" t="s">
        <v>3106</v>
      </c>
      <c r="E11757" s="227" t="s">
        <v>26498</v>
      </c>
      <c r="F11757" s="227" t="s">
        <v>3106</v>
      </c>
      <c r="G11757" s="227" t="s">
        <v>3106</v>
      </c>
      <c r="H11757" s="228" t="s">
        <v>19904</v>
      </c>
      <c r="I11757" s="228" t="s">
        <v>26493</v>
      </c>
      <c r="J11757" s="201" t="str">
        <f t="shared" si="367"/>
        <v>9999</v>
      </c>
      <c r="K11757" s="228" t="s">
        <v>23203</v>
      </c>
      <c r="L11757" s="228" t="s">
        <v>23204</v>
      </c>
      <c r="M11757" s="229">
        <v>44806</v>
      </c>
      <c r="N11757" s="227" t="s">
        <v>19903</v>
      </c>
      <c r="O11757" s="243"/>
      <c r="P11757" s="227" t="s">
        <v>19975</v>
      </c>
      <c r="Q11757" s="243"/>
      <c r="S11757" s="354"/>
    </row>
    <row r="11758" spans="1:19" s="245" customFormat="1" ht="13.15" customHeight="1">
      <c r="A11758" s="245" t="str">
        <f t="shared" si="368"/>
        <v>1280786141881654408</v>
      </c>
      <c r="B11758" s="217" t="s">
        <v>19891</v>
      </c>
      <c r="C11758" s="227" t="s">
        <v>26491</v>
      </c>
      <c r="D11758" s="227" t="s">
        <v>3106</v>
      </c>
      <c r="E11758" s="227" t="s">
        <v>26499</v>
      </c>
      <c r="F11758" s="227" t="s">
        <v>3106</v>
      </c>
      <c r="G11758" s="227" t="s">
        <v>3106</v>
      </c>
      <c r="H11758" s="228" t="s">
        <v>19904</v>
      </c>
      <c r="I11758" s="228" t="s">
        <v>26493</v>
      </c>
      <c r="J11758" s="201" t="str">
        <f t="shared" si="367"/>
        <v>9999</v>
      </c>
      <c r="K11758" s="228" t="s">
        <v>23203</v>
      </c>
      <c r="L11758" s="228" t="s">
        <v>23204</v>
      </c>
      <c r="M11758" s="229">
        <v>44806</v>
      </c>
      <c r="N11758" s="227" t="s">
        <v>19903</v>
      </c>
      <c r="O11758" s="243"/>
      <c r="P11758" s="227" t="s">
        <v>19975</v>
      </c>
      <c r="Q11758" s="243"/>
      <c r="S11758" s="354"/>
    </row>
    <row r="11759" spans="1:19" s="245" customFormat="1" ht="13.15" customHeight="1">
      <c r="A11759" s="245" t="str">
        <f t="shared" si="368"/>
        <v>1280786151881654408</v>
      </c>
      <c r="B11759" s="217" t="s">
        <v>19891</v>
      </c>
      <c r="C11759" s="227" t="s">
        <v>26491</v>
      </c>
      <c r="D11759" s="227" t="s">
        <v>3106</v>
      </c>
      <c r="E11759" s="227" t="s">
        <v>26500</v>
      </c>
      <c r="F11759" s="227" t="s">
        <v>3106</v>
      </c>
      <c r="G11759" s="227" t="s">
        <v>3106</v>
      </c>
      <c r="H11759" s="228" t="s">
        <v>19904</v>
      </c>
      <c r="I11759" s="228" t="s">
        <v>26493</v>
      </c>
      <c r="J11759" s="201" t="str">
        <f t="shared" si="367"/>
        <v>9999</v>
      </c>
      <c r="K11759" s="228" t="s">
        <v>23203</v>
      </c>
      <c r="L11759" s="228" t="s">
        <v>23204</v>
      </c>
      <c r="M11759" s="229">
        <v>44806</v>
      </c>
      <c r="N11759" s="227" t="s">
        <v>19903</v>
      </c>
      <c r="O11759" s="243"/>
      <c r="P11759" s="227" t="s">
        <v>19975</v>
      </c>
      <c r="Q11759" s="243"/>
      <c r="S11759" s="354"/>
    </row>
    <row r="11760" spans="1:19" s="245" customFormat="1" ht="13.15" customHeight="1">
      <c r="A11760" s="245" t="str">
        <f t="shared" si="368"/>
        <v>1280786161881654408</v>
      </c>
      <c r="B11760" s="217" t="s">
        <v>19891</v>
      </c>
      <c r="C11760" s="227" t="s">
        <v>26491</v>
      </c>
      <c r="D11760" s="227" t="s">
        <v>3106</v>
      </c>
      <c r="E11760" s="227" t="s">
        <v>26501</v>
      </c>
      <c r="F11760" s="227" t="s">
        <v>3106</v>
      </c>
      <c r="G11760" s="227" t="s">
        <v>3106</v>
      </c>
      <c r="H11760" s="228" t="s">
        <v>19904</v>
      </c>
      <c r="I11760" s="228" t="s">
        <v>26493</v>
      </c>
      <c r="J11760" s="201" t="str">
        <f t="shared" si="367"/>
        <v>9999</v>
      </c>
      <c r="K11760" s="228" t="s">
        <v>23203</v>
      </c>
      <c r="L11760" s="228" t="s">
        <v>23204</v>
      </c>
      <c r="M11760" s="229">
        <v>44806</v>
      </c>
      <c r="N11760" s="227" t="s">
        <v>19903</v>
      </c>
      <c r="O11760" s="243"/>
      <c r="P11760" s="227" t="s">
        <v>19975</v>
      </c>
      <c r="Q11760" s="243"/>
      <c r="S11760" s="354"/>
    </row>
    <row r="11761" spans="1:19" s="245" customFormat="1" ht="13.15" customHeight="1">
      <c r="A11761" s="245" t="str">
        <f t="shared" si="368"/>
        <v>1280786171881654408</v>
      </c>
      <c r="B11761" s="217" t="s">
        <v>19891</v>
      </c>
      <c r="C11761" s="227" t="s">
        <v>26491</v>
      </c>
      <c r="D11761" s="227" t="s">
        <v>3106</v>
      </c>
      <c r="E11761" s="227" t="s">
        <v>26502</v>
      </c>
      <c r="F11761" s="227" t="s">
        <v>3106</v>
      </c>
      <c r="G11761" s="227" t="s">
        <v>3106</v>
      </c>
      <c r="H11761" s="228" t="s">
        <v>19904</v>
      </c>
      <c r="I11761" s="228" t="s">
        <v>26493</v>
      </c>
      <c r="J11761" s="201" t="str">
        <f t="shared" si="367"/>
        <v>9999</v>
      </c>
      <c r="K11761" s="228" t="s">
        <v>23203</v>
      </c>
      <c r="L11761" s="228" t="s">
        <v>23204</v>
      </c>
      <c r="M11761" s="229">
        <v>44806</v>
      </c>
      <c r="N11761" s="227" t="s">
        <v>19903</v>
      </c>
      <c r="O11761" s="243"/>
      <c r="P11761" s="227" t="s">
        <v>19975</v>
      </c>
      <c r="Q11761" s="243"/>
      <c r="S11761" s="354"/>
    </row>
    <row r="11762" spans="1:19" s="245" customFormat="1" ht="13.15" customHeight="1">
      <c r="A11762" s="245" t="str">
        <f t="shared" si="368"/>
        <v>1280786181881654408</v>
      </c>
      <c r="B11762" s="217" t="s">
        <v>19891</v>
      </c>
      <c r="C11762" s="227" t="s">
        <v>26491</v>
      </c>
      <c r="D11762" s="227" t="s">
        <v>3106</v>
      </c>
      <c r="E11762" s="227" t="s">
        <v>26503</v>
      </c>
      <c r="F11762" s="227" t="s">
        <v>3106</v>
      </c>
      <c r="G11762" s="227" t="s">
        <v>3106</v>
      </c>
      <c r="H11762" s="228" t="s">
        <v>19904</v>
      </c>
      <c r="I11762" s="228" t="s">
        <v>26493</v>
      </c>
      <c r="J11762" s="201" t="str">
        <f t="shared" si="367"/>
        <v>9999</v>
      </c>
      <c r="K11762" s="228" t="s">
        <v>23203</v>
      </c>
      <c r="L11762" s="228" t="s">
        <v>23204</v>
      </c>
      <c r="M11762" s="229">
        <v>44806</v>
      </c>
      <c r="N11762" s="227" t="s">
        <v>19903</v>
      </c>
      <c r="O11762" s="243"/>
      <c r="P11762" s="227" t="s">
        <v>19975</v>
      </c>
      <c r="Q11762" s="243"/>
      <c r="S11762" s="354"/>
    </row>
    <row r="11763" spans="1:19" s="245" customFormat="1" ht="13.15" customHeight="1">
      <c r="A11763" s="245" t="str">
        <f t="shared" si="368"/>
        <v>1280786191881654408</v>
      </c>
      <c r="B11763" s="217" t="s">
        <v>19891</v>
      </c>
      <c r="C11763" s="227" t="s">
        <v>26491</v>
      </c>
      <c r="D11763" s="227" t="s">
        <v>3106</v>
      </c>
      <c r="E11763" s="227" t="s">
        <v>26504</v>
      </c>
      <c r="F11763" s="227" t="s">
        <v>3106</v>
      </c>
      <c r="G11763" s="227" t="s">
        <v>3106</v>
      </c>
      <c r="H11763" s="228" t="s">
        <v>19904</v>
      </c>
      <c r="I11763" s="228" t="s">
        <v>26493</v>
      </c>
      <c r="J11763" s="201" t="str">
        <f t="shared" si="367"/>
        <v>9999</v>
      </c>
      <c r="K11763" s="228" t="s">
        <v>23203</v>
      </c>
      <c r="L11763" s="228" t="s">
        <v>23204</v>
      </c>
      <c r="M11763" s="229">
        <v>44806</v>
      </c>
      <c r="N11763" s="227" t="s">
        <v>19903</v>
      </c>
      <c r="O11763" s="243"/>
      <c r="P11763" s="227" t="s">
        <v>19975</v>
      </c>
      <c r="Q11763" s="243"/>
      <c r="S11763" s="354"/>
    </row>
    <row r="11764" spans="1:19" s="245" customFormat="1" ht="13.15" customHeight="1">
      <c r="A11764" s="245" t="str">
        <f t="shared" si="368"/>
        <v>1280786201881654408</v>
      </c>
      <c r="B11764" s="217" t="s">
        <v>19891</v>
      </c>
      <c r="C11764" s="227" t="s">
        <v>26491</v>
      </c>
      <c r="D11764" s="227" t="s">
        <v>3106</v>
      </c>
      <c r="E11764" s="227" t="s">
        <v>26505</v>
      </c>
      <c r="F11764" s="227" t="s">
        <v>3106</v>
      </c>
      <c r="G11764" s="227" t="s">
        <v>3106</v>
      </c>
      <c r="H11764" s="228" t="s">
        <v>19904</v>
      </c>
      <c r="I11764" s="228" t="s">
        <v>26493</v>
      </c>
      <c r="J11764" s="201" t="str">
        <f t="shared" si="367"/>
        <v>9999</v>
      </c>
      <c r="K11764" s="228" t="s">
        <v>23203</v>
      </c>
      <c r="L11764" s="228" t="s">
        <v>23204</v>
      </c>
      <c r="M11764" s="229">
        <v>44806</v>
      </c>
      <c r="N11764" s="227" t="s">
        <v>19903</v>
      </c>
      <c r="O11764" s="243"/>
      <c r="P11764" s="227" t="s">
        <v>19975</v>
      </c>
      <c r="Q11764" s="243"/>
      <c r="S11764" s="354"/>
    </row>
    <row r="11765" spans="1:19" s="245" customFormat="1" ht="13.15" customHeight="1">
      <c r="A11765" s="245" t="str">
        <f t="shared" si="368"/>
        <v>1828345011881654408</v>
      </c>
      <c r="B11765" s="217" t="s">
        <v>19891</v>
      </c>
      <c r="C11765" s="227" t="s">
        <v>26491</v>
      </c>
      <c r="D11765" s="227" t="s">
        <v>3106</v>
      </c>
      <c r="E11765" s="227" t="s">
        <v>26506</v>
      </c>
      <c r="F11765" s="227" t="s">
        <v>3106</v>
      </c>
      <c r="G11765" s="227" t="s">
        <v>3106</v>
      </c>
      <c r="H11765" s="228" t="s">
        <v>19904</v>
      </c>
      <c r="I11765" s="228" t="s">
        <v>26493</v>
      </c>
      <c r="J11765" s="201" t="str">
        <f t="shared" si="367"/>
        <v>9999</v>
      </c>
      <c r="K11765" s="228" t="s">
        <v>23203</v>
      </c>
      <c r="L11765" s="228" t="s">
        <v>23204</v>
      </c>
      <c r="M11765" s="229">
        <v>44806</v>
      </c>
      <c r="N11765" s="227" t="s">
        <v>19903</v>
      </c>
      <c r="O11765" s="243"/>
      <c r="P11765" s="227" t="s">
        <v>19975</v>
      </c>
      <c r="Q11765" s="243"/>
      <c r="S11765" s="354"/>
    </row>
    <row r="11766" spans="1:19" s="245" customFormat="1" ht="13.15" customHeight="1">
      <c r="A11766" s="245" t="str">
        <f t="shared" si="368"/>
        <v>3769309011881833937</v>
      </c>
      <c r="B11766" s="217" t="s">
        <v>19891</v>
      </c>
      <c r="C11766" s="227" t="s">
        <v>26507</v>
      </c>
      <c r="D11766" s="227" t="s">
        <v>3106</v>
      </c>
      <c r="E11766" s="227" t="s">
        <v>26508</v>
      </c>
      <c r="F11766" s="227" t="s">
        <v>3106</v>
      </c>
      <c r="G11766" s="227" t="s">
        <v>3106</v>
      </c>
      <c r="H11766" s="228" t="s">
        <v>19904</v>
      </c>
      <c r="I11766" s="228" t="s">
        <v>26509</v>
      </c>
      <c r="J11766" s="201" t="str">
        <f t="shared" si="367"/>
        <v>9999</v>
      </c>
      <c r="K11766" s="228" t="s">
        <v>23203</v>
      </c>
      <c r="L11766" s="228" t="s">
        <v>23204</v>
      </c>
      <c r="M11766" s="229">
        <v>44806</v>
      </c>
      <c r="N11766" s="227" t="s">
        <v>19903</v>
      </c>
      <c r="O11766" s="243"/>
      <c r="P11766" s="227" t="s">
        <v>19975</v>
      </c>
      <c r="Q11766" s="243"/>
      <c r="S11766" s="354"/>
    </row>
    <row r="11767" spans="1:19" s="245" customFormat="1" ht="13.15" customHeight="1">
      <c r="A11767" s="245" t="str">
        <f t="shared" si="368"/>
        <v>3769309021881833937</v>
      </c>
      <c r="B11767" s="217" t="s">
        <v>19891</v>
      </c>
      <c r="C11767" s="227" t="s">
        <v>26507</v>
      </c>
      <c r="D11767" s="227" t="s">
        <v>3106</v>
      </c>
      <c r="E11767" s="227" t="s">
        <v>26510</v>
      </c>
      <c r="F11767" s="227" t="s">
        <v>3106</v>
      </c>
      <c r="G11767" s="227" t="s">
        <v>3106</v>
      </c>
      <c r="H11767" s="228" t="s">
        <v>19904</v>
      </c>
      <c r="I11767" s="228" t="s">
        <v>26509</v>
      </c>
      <c r="J11767" s="201" t="str">
        <f t="shared" si="367"/>
        <v>9999</v>
      </c>
      <c r="K11767" s="228" t="s">
        <v>23203</v>
      </c>
      <c r="L11767" s="228" t="s">
        <v>23204</v>
      </c>
      <c r="M11767" s="229">
        <v>44806</v>
      </c>
      <c r="N11767" s="227" t="s">
        <v>19903</v>
      </c>
      <c r="O11767" s="243"/>
      <c r="P11767" s="227" t="s">
        <v>19975</v>
      </c>
      <c r="Q11767" s="243"/>
      <c r="S11767" s="354"/>
    </row>
    <row r="11768" spans="1:19" s="245" customFormat="1" ht="13.15" customHeight="1">
      <c r="A11768" s="245" t="str">
        <f t="shared" si="368"/>
        <v>3769309031881833937</v>
      </c>
      <c r="B11768" s="217" t="s">
        <v>19891</v>
      </c>
      <c r="C11768" s="227" t="s">
        <v>26507</v>
      </c>
      <c r="D11768" s="227" t="s">
        <v>3106</v>
      </c>
      <c r="E11768" s="227" t="s">
        <v>26511</v>
      </c>
      <c r="F11768" s="227" t="s">
        <v>3106</v>
      </c>
      <c r="G11768" s="227" t="s">
        <v>3106</v>
      </c>
      <c r="H11768" s="228" t="s">
        <v>19904</v>
      </c>
      <c r="I11768" s="228" t="s">
        <v>26509</v>
      </c>
      <c r="J11768" s="201" t="str">
        <f t="shared" si="367"/>
        <v>9999</v>
      </c>
      <c r="K11768" s="228" t="s">
        <v>23203</v>
      </c>
      <c r="L11768" s="228" t="s">
        <v>23204</v>
      </c>
      <c r="M11768" s="229">
        <v>44806</v>
      </c>
      <c r="N11768" s="227" t="s">
        <v>19903</v>
      </c>
      <c r="O11768" s="243"/>
      <c r="P11768" s="227" t="s">
        <v>19975</v>
      </c>
      <c r="Q11768" s="243"/>
      <c r="S11768" s="354"/>
    </row>
    <row r="11769" spans="1:19" s="245" customFormat="1" ht="13.15" customHeight="1">
      <c r="A11769" s="245" t="str">
        <f t="shared" si="368"/>
        <v>3769309041881833937</v>
      </c>
      <c r="B11769" s="217" t="s">
        <v>19891</v>
      </c>
      <c r="C11769" s="227" t="s">
        <v>26507</v>
      </c>
      <c r="D11769" s="227" t="s">
        <v>3106</v>
      </c>
      <c r="E11769" s="227" t="s">
        <v>26512</v>
      </c>
      <c r="F11769" s="227" t="s">
        <v>3106</v>
      </c>
      <c r="G11769" s="227" t="s">
        <v>3106</v>
      </c>
      <c r="H11769" s="228" t="s">
        <v>19904</v>
      </c>
      <c r="I11769" s="228" t="s">
        <v>26509</v>
      </c>
      <c r="J11769" s="201" t="str">
        <f t="shared" si="367"/>
        <v>9999</v>
      </c>
      <c r="K11769" s="228" t="s">
        <v>23203</v>
      </c>
      <c r="L11769" s="228" t="s">
        <v>23204</v>
      </c>
      <c r="M11769" s="229">
        <v>44806</v>
      </c>
      <c r="N11769" s="227" t="s">
        <v>19903</v>
      </c>
      <c r="O11769" s="243"/>
      <c r="P11769" s="227" t="s">
        <v>19975</v>
      </c>
      <c r="Q11769" s="243"/>
      <c r="S11769" s="354"/>
    </row>
    <row r="11770" spans="1:19" s="245" customFormat="1" ht="13.15" customHeight="1">
      <c r="A11770" s="245" t="str">
        <f t="shared" si="368"/>
        <v>3769309051881833937</v>
      </c>
      <c r="B11770" s="217" t="s">
        <v>19891</v>
      </c>
      <c r="C11770" s="227" t="s">
        <v>26507</v>
      </c>
      <c r="D11770" s="227" t="s">
        <v>3106</v>
      </c>
      <c r="E11770" s="227" t="s">
        <v>26513</v>
      </c>
      <c r="F11770" s="227" t="s">
        <v>3106</v>
      </c>
      <c r="G11770" s="227" t="s">
        <v>3106</v>
      </c>
      <c r="H11770" s="228" t="s">
        <v>19904</v>
      </c>
      <c r="I11770" s="228" t="s">
        <v>26509</v>
      </c>
      <c r="J11770" s="201" t="str">
        <f t="shared" si="367"/>
        <v>9999</v>
      </c>
      <c r="K11770" s="228" t="s">
        <v>23203</v>
      </c>
      <c r="L11770" s="228" t="s">
        <v>23204</v>
      </c>
      <c r="M11770" s="229">
        <v>44806</v>
      </c>
      <c r="N11770" s="227" t="s">
        <v>19903</v>
      </c>
      <c r="O11770" s="243"/>
      <c r="P11770" s="227" t="s">
        <v>19975</v>
      </c>
      <c r="Q11770" s="243"/>
      <c r="S11770" s="354"/>
    </row>
    <row r="11771" spans="1:19" s="245" customFormat="1" ht="13.15" customHeight="1">
      <c r="A11771" s="245" t="str">
        <f t="shared" si="368"/>
        <v>3769309061881833937</v>
      </c>
      <c r="B11771" s="217" t="s">
        <v>19891</v>
      </c>
      <c r="C11771" s="227" t="s">
        <v>26507</v>
      </c>
      <c r="D11771" s="227" t="s">
        <v>3106</v>
      </c>
      <c r="E11771" s="227" t="s">
        <v>26514</v>
      </c>
      <c r="F11771" s="227" t="s">
        <v>3106</v>
      </c>
      <c r="G11771" s="227" t="s">
        <v>3106</v>
      </c>
      <c r="H11771" s="228" t="s">
        <v>19904</v>
      </c>
      <c r="I11771" s="228" t="s">
        <v>26509</v>
      </c>
      <c r="J11771" s="201" t="str">
        <f t="shared" si="367"/>
        <v>9999</v>
      </c>
      <c r="K11771" s="228" t="s">
        <v>23203</v>
      </c>
      <c r="L11771" s="228" t="s">
        <v>23204</v>
      </c>
      <c r="M11771" s="229">
        <v>44806</v>
      </c>
      <c r="N11771" s="227" t="s">
        <v>19903</v>
      </c>
      <c r="O11771" s="243"/>
      <c r="P11771" s="227" t="s">
        <v>19975</v>
      </c>
      <c r="Q11771" s="243"/>
      <c r="S11771" s="354"/>
    </row>
    <row r="11772" spans="1:19" s="245" customFormat="1" ht="13.15" customHeight="1">
      <c r="A11772" s="245" t="str">
        <f t="shared" si="368"/>
        <v>3769309071881833937</v>
      </c>
      <c r="B11772" s="217" t="s">
        <v>19891</v>
      </c>
      <c r="C11772" s="227" t="s">
        <v>26507</v>
      </c>
      <c r="D11772" s="227" t="s">
        <v>3106</v>
      </c>
      <c r="E11772" s="227" t="s">
        <v>26515</v>
      </c>
      <c r="F11772" s="227" t="s">
        <v>3106</v>
      </c>
      <c r="G11772" s="227" t="s">
        <v>3106</v>
      </c>
      <c r="H11772" s="228" t="s">
        <v>19904</v>
      </c>
      <c r="I11772" s="228" t="s">
        <v>26509</v>
      </c>
      <c r="J11772" s="201" t="str">
        <f t="shared" si="367"/>
        <v>9999</v>
      </c>
      <c r="K11772" s="228" t="s">
        <v>23203</v>
      </c>
      <c r="L11772" s="228" t="s">
        <v>23204</v>
      </c>
      <c r="M11772" s="229">
        <v>44806</v>
      </c>
      <c r="N11772" s="227" t="s">
        <v>19903</v>
      </c>
      <c r="O11772" s="243"/>
      <c r="P11772" s="227" t="s">
        <v>19975</v>
      </c>
      <c r="Q11772" s="243"/>
      <c r="S11772" s="354"/>
    </row>
    <row r="11773" spans="1:19" s="245" customFormat="1" ht="13.15" customHeight="1">
      <c r="A11773" s="245" t="str">
        <f t="shared" si="368"/>
        <v>3769309081881833937</v>
      </c>
      <c r="B11773" s="217" t="s">
        <v>19891</v>
      </c>
      <c r="C11773" s="227" t="s">
        <v>26507</v>
      </c>
      <c r="D11773" s="227" t="s">
        <v>3106</v>
      </c>
      <c r="E11773" s="227" t="s">
        <v>26516</v>
      </c>
      <c r="F11773" s="227" t="s">
        <v>3106</v>
      </c>
      <c r="G11773" s="227" t="s">
        <v>3106</v>
      </c>
      <c r="H11773" s="228" t="s">
        <v>19904</v>
      </c>
      <c r="I11773" s="228" t="s">
        <v>26509</v>
      </c>
      <c r="J11773" s="201" t="str">
        <f t="shared" si="367"/>
        <v>9999</v>
      </c>
      <c r="K11773" s="228" t="s">
        <v>23203</v>
      </c>
      <c r="L11773" s="228" t="s">
        <v>23204</v>
      </c>
      <c r="M11773" s="229">
        <v>44806</v>
      </c>
      <c r="N11773" s="227" t="s">
        <v>19903</v>
      </c>
      <c r="O11773" s="243"/>
      <c r="P11773" s="227" t="s">
        <v>19975</v>
      </c>
      <c r="Q11773" s="243"/>
      <c r="S11773" s="354"/>
    </row>
    <row r="11774" spans="1:19" s="245" customFormat="1" ht="13.15" customHeight="1">
      <c r="A11774" s="245" t="str">
        <f t="shared" si="368"/>
        <v>3769309091881833937</v>
      </c>
      <c r="B11774" s="217" t="s">
        <v>19891</v>
      </c>
      <c r="C11774" s="227" t="s">
        <v>26507</v>
      </c>
      <c r="D11774" s="227" t="s">
        <v>3106</v>
      </c>
      <c r="E11774" s="227" t="s">
        <v>26517</v>
      </c>
      <c r="F11774" s="227" t="s">
        <v>3106</v>
      </c>
      <c r="G11774" s="227" t="s">
        <v>3106</v>
      </c>
      <c r="H11774" s="228" t="s">
        <v>19904</v>
      </c>
      <c r="I11774" s="228" t="s">
        <v>26509</v>
      </c>
      <c r="J11774" s="201" t="str">
        <f t="shared" si="367"/>
        <v>9999</v>
      </c>
      <c r="K11774" s="228" t="s">
        <v>23203</v>
      </c>
      <c r="L11774" s="228" t="s">
        <v>23204</v>
      </c>
      <c r="M11774" s="229">
        <v>44806</v>
      </c>
      <c r="N11774" s="227" t="s">
        <v>19903</v>
      </c>
      <c r="O11774" s="243"/>
      <c r="P11774" s="227" t="s">
        <v>19975</v>
      </c>
      <c r="Q11774" s="243"/>
      <c r="S11774" s="354"/>
    </row>
    <row r="11775" spans="1:19" s="245" customFormat="1" ht="13.15" customHeight="1">
      <c r="A11775" s="245" t="str">
        <f t="shared" si="368"/>
        <v>3769309101881833937</v>
      </c>
      <c r="B11775" s="217" t="s">
        <v>19891</v>
      </c>
      <c r="C11775" s="227" t="s">
        <v>26507</v>
      </c>
      <c r="D11775" s="227" t="s">
        <v>3106</v>
      </c>
      <c r="E11775" s="227" t="s">
        <v>26518</v>
      </c>
      <c r="F11775" s="227" t="s">
        <v>3106</v>
      </c>
      <c r="G11775" s="227" t="s">
        <v>3106</v>
      </c>
      <c r="H11775" s="228" t="s">
        <v>19904</v>
      </c>
      <c r="I11775" s="228" t="s">
        <v>26509</v>
      </c>
      <c r="J11775" s="201" t="str">
        <f t="shared" si="367"/>
        <v>9999</v>
      </c>
      <c r="K11775" s="228" t="s">
        <v>23203</v>
      </c>
      <c r="L11775" s="228" t="s">
        <v>23204</v>
      </c>
      <c r="M11775" s="229">
        <v>44806</v>
      </c>
      <c r="N11775" s="227" t="s">
        <v>19903</v>
      </c>
      <c r="O11775" s="243"/>
      <c r="P11775" s="227" t="s">
        <v>19975</v>
      </c>
      <c r="Q11775" s="243"/>
      <c r="S11775" s="354"/>
    </row>
    <row r="11776" spans="1:19" s="245" customFormat="1" ht="13.15" customHeight="1">
      <c r="A11776" s="245" t="str">
        <f t="shared" si="368"/>
        <v>3769309111881833937</v>
      </c>
      <c r="B11776" s="217" t="s">
        <v>19891</v>
      </c>
      <c r="C11776" s="227" t="s">
        <v>26507</v>
      </c>
      <c r="D11776" s="227" t="s">
        <v>3106</v>
      </c>
      <c r="E11776" s="227" t="s">
        <v>26519</v>
      </c>
      <c r="F11776" s="227" t="s">
        <v>3106</v>
      </c>
      <c r="G11776" s="227" t="s">
        <v>3106</v>
      </c>
      <c r="H11776" s="228" t="s">
        <v>19904</v>
      </c>
      <c r="I11776" s="228" t="s">
        <v>26509</v>
      </c>
      <c r="J11776" s="201" t="str">
        <f t="shared" si="367"/>
        <v>9999</v>
      </c>
      <c r="K11776" s="228" t="s">
        <v>23203</v>
      </c>
      <c r="L11776" s="228" t="s">
        <v>23204</v>
      </c>
      <c r="M11776" s="229">
        <v>44806</v>
      </c>
      <c r="N11776" s="227" t="s">
        <v>19903</v>
      </c>
      <c r="O11776" s="243"/>
      <c r="P11776" s="227" t="s">
        <v>19975</v>
      </c>
      <c r="Q11776" s="243"/>
      <c r="S11776" s="354"/>
    </row>
    <row r="11777" spans="1:19" s="245" customFormat="1" ht="13.15" customHeight="1">
      <c r="A11777" s="245" t="str">
        <f t="shared" si="368"/>
        <v>3460511011881912996</v>
      </c>
      <c r="B11777" s="217" t="s">
        <v>19891</v>
      </c>
      <c r="C11777" s="227" t="s">
        <v>26520</v>
      </c>
      <c r="D11777" s="227" t="s">
        <v>3106</v>
      </c>
      <c r="E11777" s="227" t="s">
        <v>26521</v>
      </c>
      <c r="F11777" s="227" t="s">
        <v>3106</v>
      </c>
      <c r="G11777" s="227" t="s">
        <v>3106</v>
      </c>
      <c r="H11777" s="228" t="s">
        <v>19904</v>
      </c>
      <c r="I11777" s="228" t="s">
        <v>26522</v>
      </c>
      <c r="J11777" s="201" t="str">
        <f t="shared" si="367"/>
        <v>9999</v>
      </c>
      <c r="K11777" s="228" t="s">
        <v>23203</v>
      </c>
      <c r="L11777" s="228" t="s">
        <v>23204</v>
      </c>
      <c r="M11777" s="229">
        <v>44806</v>
      </c>
      <c r="N11777" s="227" t="s">
        <v>19903</v>
      </c>
      <c r="O11777" s="243"/>
      <c r="P11777" s="227" t="s">
        <v>19975</v>
      </c>
      <c r="Q11777" s="243"/>
      <c r="S11777" s="354"/>
    </row>
    <row r="11778" spans="1:19" s="245" customFormat="1" ht="13.15" customHeight="1">
      <c r="A11778" s="245" t="str">
        <f t="shared" si="368"/>
        <v>3460511021881912996</v>
      </c>
      <c r="B11778" s="217" t="s">
        <v>19891</v>
      </c>
      <c r="C11778" s="227" t="s">
        <v>26520</v>
      </c>
      <c r="D11778" s="227" t="s">
        <v>3106</v>
      </c>
      <c r="E11778" s="227" t="s">
        <v>26523</v>
      </c>
      <c r="F11778" s="227" t="s">
        <v>3106</v>
      </c>
      <c r="G11778" s="227" t="s">
        <v>3106</v>
      </c>
      <c r="H11778" s="228" t="s">
        <v>19904</v>
      </c>
      <c r="I11778" s="228" t="s">
        <v>26522</v>
      </c>
      <c r="J11778" s="201" t="str">
        <f t="shared" si="367"/>
        <v>9999</v>
      </c>
      <c r="K11778" s="228" t="s">
        <v>23203</v>
      </c>
      <c r="L11778" s="228" t="s">
        <v>23204</v>
      </c>
      <c r="M11778" s="229">
        <v>44806</v>
      </c>
      <c r="N11778" s="227" t="s">
        <v>19903</v>
      </c>
      <c r="O11778" s="243"/>
      <c r="P11778" s="227" t="s">
        <v>19975</v>
      </c>
      <c r="Q11778" s="243"/>
      <c r="S11778" s="354"/>
    </row>
    <row r="11779" spans="1:19" s="245" customFormat="1" ht="13.15" customHeight="1">
      <c r="A11779" s="245" t="str">
        <f t="shared" si="368"/>
        <v>3391757011891044228</v>
      </c>
      <c r="B11779" s="217" t="s">
        <v>19891</v>
      </c>
      <c r="C11779" s="227" t="s">
        <v>26524</v>
      </c>
      <c r="D11779" s="227" t="s">
        <v>3106</v>
      </c>
      <c r="E11779" s="227" t="s">
        <v>26525</v>
      </c>
      <c r="F11779" s="227" t="s">
        <v>3106</v>
      </c>
      <c r="G11779" s="227" t="s">
        <v>3106</v>
      </c>
      <c r="H11779" s="228" t="s">
        <v>24655</v>
      </c>
      <c r="I11779" s="228" t="s">
        <v>26526</v>
      </c>
      <c r="J11779" s="201" t="str">
        <f t="shared" ref="J11779:J11842" si="369">B11779</f>
        <v>9999</v>
      </c>
      <c r="K11779" s="228" t="s">
        <v>23203</v>
      </c>
      <c r="L11779" s="228" t="s">
        <v>23204</v>
      </c>
      <c r="M11779" s="229">
        <v>44806</v>
      </c>
      <c r="N11779" s="227" t="s">
        <v>20061</v>
      </c>
      <c r="O11779" s="243"/>
      <c r="P11779" s="227" t="s">
        <v>24657</v>
      </c>
      <c r="Q11779" s="243"/>
      <c r="S11779" s="354"/>
    </row>
    <row r="11780" spans="1:19" s="245" customFormat="1" ht="13.15" customHeight="1">
      <c r="A11780" s="245" t="str">
        <f t="shared" si="368"/>
        <v>3391757021891044228</v>
      </c>
      <c r="B11780" s="217" t="s">
        <v>19891</v>
      </c>
      <c r="C11780" s="227" t="s">
        <v>26524</v>
      </c>
      <c r="D11780" s="227" t="s">
        <v>3106</v>
      </c>
      <c r="E11780" s="227" t="s">
        <v>26527</v>
      </c>
      <c r="F11780" s="227" t="s">
        <v>3106</v>
      </c>
      <c r="G11780" s="227" t="s">
        <v>3106</v>
      </c>
      <c r="H11780" s="228" t="s">
        <v>19931</v>
      </c>
      <c r="I11780" s="228" t="s">
        <v>26528</v>
      </c>
      <c r="J11780" s="201" t="str">
        <f t="shared" si="369"/>
        <v>9999</v>
      </c>
      <c r="K11780" s="228" t="s">
        <v>23203</v>
      </c>
      <c r="L11780" s="228" t="s">
        <v>23204</v>
      </c>
      <c r="M11780" s="229">
        <v>44806</v>
      </c>
      <c r="N11780" s="227" t="s">
        <v>19930</v>
      </c>
      <c r="O11780" s="243"/>
      <c r="P11780" s="227" t="s">
        <v>19932</v>
      </c>
      <c r="Q11780" s="243"/>
      <c r="S11780" s="354"/>
    </row>
    <row r="11781" spans="1:19" s="245" customFormat="1" ht="13.15" customHeight="1">
      <c r="A11781" s="245" t="str">
        <f t="shared" si="368"/>
        <v>3590382011891107637</v>
      </c>
      <c r="B11781" s="217" t="s">
        <v>19891</v>
      </c>
      <c r="C11781" s="227" t="s">
        <v>26529</v>
      </c>
      <c r="D11781" s="227" t="s">
        <v>3106</v>
      </c>
      <c r="E11781" s="227" t="s">
        <v>26530</v>
      </c>
      <c r="F11781" s="227" t="s">
        <v>3106</v>
      </c>
      <c r="G11781" s="227" t="s">
        <v>3106</v>
      </c>
      <c r="H11781" s="228" t="s">
        <v>19904</v>
      </c>
      <c r="I11781" s="228" t="s">
        <v>26531</v>
      </c>
      <c r="J11781" s="201" t="str">
        <f t="shared" si="369"/>
        <v>9999</v>
      </c>
      <c r="K11781" s="228" t="s">
        <v>23203</v>
      </c>
      <c r="L11781" s="228" t="s">
        <v>23204</v>
      </c>
      <c r="M11781" s="229">
        <v>44806</v>
      </c>
      <c r="N11781" s="227" t="s">
        <v>19903</v>
      </c>
      <c r="O11781" s="243"/>
      <c r="P11781" s="227" t="s">
        <v>19975</v>
      </c>
      <c r="Q11781" s="243"/>
      <c r="S11781" s="354"/>
    </row>
    <row r="11782" spans="1:19" s="245" customFormat="1" ht="13.15" customHeight="1">
      <c r="A11782" s="245" t="str">
        <f t="shared" si="368"/>
        <v>3590382021891107637</v>
      </c>
      <c r="B11782" s="217" t="s">
        <v>19891</v>
      </c>
      <c r="C11782" s="227" t="s">
        <v>26529</v>
      </c>
      <c r="D11782" s="227" t="s">
        <v>3106</v>
      </c>
      <c r="E11782" s="227" t="s">
        <v>26532</v>
      </c>
      <c r="F11782" s="227" t="s">
        <v>3106</v>
      </c>
      <c r="G11782" s="227" t="s">
        <v>3106</v>
      </c>
      <c r="H11782" s="228" t="s">
        <v>19904</v>
      </c>
      <c r="I11782" s="228" t="s">
        <v>26531</v>
      </c>
      <c r="J11782" s="201" t="str">
        <f t="shared" si="369"/>
        <v>9999</v>
      </c>
      <c r="K11782" s="228" t="s">
        <v>23203</v>
      </c>
      <c r="L11782" s="228" t="s">
        <v>23204</v>
      </c>
      <c r="M11782" s="229">
        <v>44806</v>
      </c>
      <c r="N11782" s="227" t="s">
        <v>19903</v>
      </c>
      <c r="O11782" s="243"/>
      <c r="P11782" s="227" t="s">
        <v>19975</v>
      </c>
      <c r="Q11782" s="243"/>
      <c r="S11782" s="354"/>
    </row>
    <row r="11783" spans="1:19" s="245" customFormat="1" ht="13.15" customHeight="1">
      <c r="A11783" s="245" t="str">
        <f t="shared" si="368"/>
        <v>3590382031891107637</v>
      </c>
      <c r="B11783" s="217" t="s">
        <v>19891</v>
      </c>
      <c r="C11783" s="227" t="s">
        <v>26529</v>
      </c>
      <c r="D11783" s="227" t="s">
        <v>3106</v>
      </c>
      <c r="E11783" s="227" t="s">
        <v>26533</v>
      </c>
      <c r="F11783" s="227" t="s">
        <v>3106</v>
      </c>
      <c r="G11783" s="227" t="s">
        <v>3106</v>
      </c>
      <c r="H11783" s="228" t="s">
        <v>19904</v>
      </c>
      <c r="I11783" s="228" t="s">
        <v>26531</v>
      </c>
      <c r="J11783" s="201" t="str">
        <f t="shared" si="369"/>
        <v>9999</v>
      </c>
      <c r="K11783" s="228" t="s">
        <v>23203</v>
      </c>
      <c r="L11783" s="228" t="s">
        <v>23204</v>
      </c>
      <c r="M11783" s="229">
        <v>44806</v>
      </c>
      <c r="N11783" s="227" t="s">
        <v>19903</v>
      </c>
      <c r="O11783" s="243"/>
      <c r="P11783" s="227" t="s">
        <v>19975</v>
      </c>
      <c r="Q11783" s="243"/>
      <c r="S11783" s="354"/>
    </row>
    <row r="11784" spans="1:19" s="245" customFormat="1" ht="13.15" customHeight="1">
      <c r="A11784" s="245" t="str">
        <f t="shared" si="368"/>
        <v>3590382041891107637</v>
      </c>
      <c r="B11784" s="217" t="s">
        <v>19891</v>
      </c>
      <c r="C11784" s="227" t="s">
        <v>26529</v>
      </c>
      <c r="D11784" s="227" t="s">
        <v>3106</v>
      </c>
      <c r="E11784" s="227" t="s">
        <v>26534</v>
      </c>
      <c r="F11784" s="227" t="s">
        <v>3106</v>
      </c>
      <c r="G11784" s="227" t="s">
        <v>3106</v>
      </c>
      <c r="H11784" s="228" t="s">
        <v>19904</v>
      </c>
      <c r="I11784" s="228" t="s">
        <v>26531</v>
      </c>
      <c r="J11784" s="201" t="str">
        <f t="shared" si="369"/>
        <v>9999</v>
      </c>
      <c r="K11784" s="228" t="s">
        <v>23203</v>
      </c>
      <c r="L11784" s="228" t="s">
        <v>23204</v>
      </c>
      <c r="M11784" s="229">
        <v>44806</v>
      </c>
      <c r="N11784" s="227" t="s">
        <v>19903</v>
      </c>
      <c r="O11784" s="243"/>
      <c r="P11784" s="227" t="s">
        <v>19975</v>
      </c>
      <c r="Q11784" s="243"/>
      <c r="S11784" s="354"/>
    </row>
    <row r="11785" spans="1:19" s="245" customFormat="1" ht="13.15" customHeight="1">
      <c r="A11785" s="245" t="str">
        <f t="shared" si="368"/>
        <v>3805483011891189833</v>
      </c>
      <c r="B11785" s="217" t="s">
        <v>19891</v>
      </c>
      <c r="C11785" s="227" t="s">
        <v>26535</v>
      </c>
      <c r="D11785" s="227" t="s">
        <v>3106</v>
      </c>
      <c r="E11785" s="227" t="s">
        <v>26536</v>
      </c>
      <c r="F11785" s="227" t="s">
        <v>3106</v>
      </c>
      <c r="G11785" s="227" t="s">
        <v>3106</v>
      </c>
      <c r="H11785" s="228" t="s">
        <v>19904</v>
      </c>
      <c r="I11785" s="228" t="s">
        <v>26537</v>
      </c>
      <c r="J11785" s="201" t="str">
        <f t="shared" si="369"/>
        <v>9999</v>
      </c>
      <c r="K11785" s="228" t="s">
        <v>23203</v>
      </c>
      <c r="L11785" s="228" t="s">
        <v>23204</v>
      </c>
      <c r="M11785" s="229">
        <v>44806</v>
      </c>
      <c r="N11785" s="227" t="s">
        <v>19903</v>
      </c>
      <c r="O11785" s="243"/>
      <c r="P11785" s="227" t="s">
        <v>19975</v>
      </c>
      <c r="Q11785" s="243"/>
      <c r="S11785" s="354"/>
    </row>
    <row r="11786" spans="1:19" s="245" customFormat="1" ht="13.15" customHeight="1">
      <c r="A11786" s="245" t="str">
        <f t="shared" si="368"/>
        <v>3805483021891189833</v>
      </c>
      <c r="B11786" s="217" t="s">
        <v>19891</v>
      </c>
      <c r="C11786" s="227" t="s">
        <v>26535</v>
      </c>
      <c r="D11786" s="227" t="s">
        <v>3106</v>
      </c>
      <c r="E11786" s="227" t="s">
        <v>26538</v>
      </c>
      <c r="F11786" s="227" t="s">
        <v>3106</v>
      </c>
      <c r="G11786" s="227" t="s">
        <v>3106</v>
      </c>
      <c r="H11786" s="228" t="s">
        <v>19904</v>
      </c>
      <c r="I11786" s="228" t="s">
        <v>26537</v>
      </c>
      <c r="J11786" s="201" t="str">
        <f t="shared" si="369"/>
        <v>9999</v>
      </c>
      <c r="K11786" s="228" t="s">
        <v>23203</v>
      </c>
      <c r="L11786" s="228" t="s">
        <v>23204</v>
      </c>
      <c r="M11786" s="229">
        <v>44806</v>
      </c>
      <c r="N11786" s="227" t="s">
        <v>19903</v>
      </c>
      <c r="O11786" s="243"/>
      <c r="P11786" s="227" t="s">
        <v>19975</v>
      </c>
      <c r="Q11786" s="243"/>
      <c r="S11786" s="354"/>
    </row>
    <row r="11787" spans="1:19" s="245" customFormat="1" ht="13.15" customHeight="1">
      <c r="A11787" s="245" t="str">
        <f t="shared" si="368"/>
        <v>3805483031891189833</v>
      </c>
      <c r="B11787" s="217" t="s">
        <v>19891</v>
      </c>
      <c r="C11787" s="227" t="s">
        <v>26535</v>
      </c>
      <c r="D11787" s="227" t="s">
        <v>3106</v>
      </c>
      <c r="E11787" s="227" t="s">
        <v>26539</v>
      </c>
      <c r="F11787" s="227" t="s">
        <v>3106</v>
      </c>
      <c r="G11787" s="227" t="s">
        <v>3106</v>
      </c>
      <c r="H11787" s="228" t="s">
        <v>19904</v>
      </c>
      <c r="I11787" s="228" t="s">
        <v>26537</v>
      </c>
      <c r="J11787" s="201" t="str">
        <f t="shared" si="369"/>
        <v>9999</v>
      </c>
      <c r="K11787" s="228" t="s">
        <v>23203</v>
      </c>
      <c r="L11787" s="228" t="s">
        <v>23204</v>
      </c>
      <c r="M11787" s="229">
        <v>44806</v>
      </c>
      <c r="N11787" s="227" t="s">
        <v>19903</v>
      </c>
      <c r="O11787" s="243"/>
      <c r="P11787" s="227" t="s">
        <v>19975</v>
      </c>
      <c r="Q11787" s="243"/>
      <c r="S11787" s="354"/>
    </row>
    <row r="11788" spans="1:19" s="245" customFormat="1" ht="13.15" customHeight="1">
      <c r="A11788" s="245" t="str">
        <f t="shared" si="368"/>
        <v>3805483041891189833</v>
      </c>
      <c r="B11788" s="217" t="s">
        <v>19891</v>
      </c>
      <c r="C11788" s="227" t="s">
        <v>26535</v>
      </c>
      <c r="D11788" s="227" t="s">
        <v>3106</v>
      </c>
      <c r="E11788" s="227" t="s">
        <v>26540</v>
      </c>
      <c r="F11788" s="227" t="s">
        <v>3106</v>
      </c>
      <c r="G11788" s="227" t="s">
        <v>3106</v>
      </c>
      <c r="H11788" s="228" t="s">
        <v>19904</v>
      </c>
      <c r="I11788" s="228" t="s">
        <v>26537</v>
      </c>
      <c r="J11788" s="201" t="str">
        <f t="shared" si="369"/>
        <v>9999</v>
      </c>
      <c r="K11788" s="228" t="s">
        <v>23203</v>
      </c>
      <c r="L11788" s="228" t="s">
        <v>23204</v>
      </c>
      <c r="M11788" s="229">
        <v>44806</v>
      </c>
      <c r="N11788" s="227" t="s">
        <v>19903</v>
      </c>
      <c r="O11788" s="243"/>
      <c r="P11788" s="227" t="s">
        <v>19975</v>
      </c>
      <c r="Q11788" s="243"/>
      <c r="S11788" s="354"/>
    </row>
    <row r="11789" spans="1:19" s="245" customFormat="1" ht="13.15" customHeight="1">
      <c r="A11789" s="245" t="str">
        <f t="shared" si="368"/>
        <v>3805483051891189833</v>
      </c>
      <c r="B11789" s="217" t="s">
        <v>19891</v>
      </c>
      <c r="C11789" s="227" t="s">
        <v>26535</v>
      </c>
      <c r="D11789" s="227" t="s">
        <v>3106</v>
      </c>
      <c r="E11789" s="227" t="s">
        <v>26541</v>
      </c>
      <c r="F11789" s="227" t="s">
        <v>3106</v>
      </c>
      <c r="G11789" s="227" t="s">
        <v>3106</v>
      </c>
      <c r="H11789" s="228" t="s">
        <v>19904</v>
      </c>
      <c r="I11789" s="228" t="s">
        <v>26537</v>
      </c>
      <c r="J11789" s="201" t="str">
        <f t="shared" si="369"/>
        <v>9999</v>
      </c>
      <c r="K11789" s="228" t="s">
        <v>23203</v>
      </c>
      <c r="L11789" s="228" t="s">
        <v>23204</v>
      </c>
      <c r="M11789" s="229">
        <v>44806</v>
      </c>
      <c r="N11789" s="227" t="s">
        <v>19903</v>
      </c>
      <c r="O11789" s="243"/>
      <c r="P11789" s="227" t="s">
        <v>19975</v>
      </c>
      <c r="Q11789" s="243"/>
      <c r="S11789" s="354"/>
    </row>
    <row r="11790" spans="1:19" s="245" customFormat="1" ht="13.15" customHeight="1">
      <c r="A11790" s="245" t="str">
        <f t="shared" si="368"/>
        <v>4071334011891342739</v>
      </c>
      <c r="B11790" s="217" t="s">
        <v>19891</v>
      </c>
      <c r="C11790" s="227" t="s">
        <v>26542</v>
      </c>
      <c r="D11790" s="227" t="s">
        <v>3106</v>
      </c>
      <c r="E11790" s="227" t="s">
        <v>26543</v>
      </c>
      <c r="F11790" s="227" t="s">
        <v>3106</v>
      </c>
      <c r="G11790" s="227" t="s">
        <v>3106</v>
      </c>
      <c r="H11790" s="228" t="s">
        <v>19931</v>
      </c>
      <c r="I11790" s="228" t="s">
        <v>26544</v>
      </c>
      <c r="J11790" s="201" t="str">
        <f t="shared" si="369"/>
        <v>9999</v>
      </c>
      <c r="K11790" s="228" t="s">
        <v>23203</v>
      </c>
      <c r="L11790" s="228" t="s">
        <v>23204</v>
      </c>
      <c r="M11790" s="229">
        <v>44806</v>
      </c>
      <c r="N11790" s="227" t="s">
        <v>19930</v>
      </c>
      <c r="O11790" s="243"/>
      <c r="P11790" s="227" t="s">
        <v>19932</v>
      </c>
      <c r="Q11790" s="243"/>
      <c r="S11790" s="354"/>
    </row>
    <row r="11791" spans="1:19" s="245" customFormat="1" ht="13.15" customHeight="1">
      <c r="A11791" s="245" t="str">
        <f t="shared" si="368"/>
        <v>1998718011891756011</v>
      </c>
      <c r="B11791" s="217" t="s">
        <v>19891</v>
      </c>
      <c r="C11791" s="227" t="s">
        <v>26545</v>
      </c>
      <c r="D11791" s="227" t="s">
        <v>3106</v>
      </c>
      <c r="E11791" s="227" t="s">
        <v>26546</v>
      </c>
      <c r="F11791" s="227" t="s">
        <v>3106</v>
      </c>
      <c r="G11791" s="227" t="s">
        <v>3106</v>
      </c>
      <c r="H11791" s="228" t="s">
        <v>23501</v>
      </c>
      <c r="I11791" s="228" t="s">
        <v>26547</v>
      </c>
      <c r="J11791" s="201" t="str">
        <f t="shared" si="369"/>
        <v>9999</v>
      </c>
      <c r="K11791" s="228" t="s">
        <v>23203</v>
      </c>
      <c r="L11791" s="228" t="s">
        <v>23204</v>
      </c>
      <c r="M11791" s="229">
        <v>44806</v>
      </c>
      <c r="N11791" s="227" t="s">
        <v>20211</v>
      </c>
      <c r="O11791" s="243"/>
      <c r="P11791" s="227" t="s">
        <v>19903</v>
      </c>
      <c r="Q11791" s="243"/>
      <c r="S11791" s="354"/>
    </row>
    <row r="11792" spans="1:19" s="245" customFormat="1" ht="13.15" customHeight="1">
      <c r="A11792" s="245" t="str">
        <f t="shared" si="368"/>
        <v>1998718021891756011</v>
      </c>
      <c r="B11792" s="217" t="s">
        <v>19891</v>
      </c>
      <c r="C11792" s="227" t="s">
        <v>26545</v>
      </c>
      <c r="D11792" s="227" t="s">
        <v>3106</v>
      </c>
      <c r="E11792" s="227" t="s">
        <v>26548</v>
      </c>
      <c r="F11792" s="227" t="s">
        <v>3106</v>
      </c>
      <c r="G11792" s="227" t="s">
        <v>3106</v>
      </c>
      <c r="H11792" s="228" t="s">
        <v>23501</v>
      </c>
      <c r="I11792" s="228" t="s">
        <v>26547</v>
      </c>
      <c r="J11792" s="201" t="str">
        <f t="shared" si="369"/>
        <v>9999</v>
      </c>
      <c r="K11792" s="228" t="s">
        <v>23203</v>
      </c>
      <c r="L11792" s="228" t="s">
        <v>23204</v>
      </c>
      <c r="M11792" s="229">
        <v>44806</v>
      </c>
      <c r="N11792" s="227" t="s">
        <v>20211</v>
      </c>
      <c r="O11792" s="243"/>
      <c r="P11792" s="227" t="s">
        <v>19903</v>
      </c>
      <c r="Q11792" s="243"/>
      <c r="S11792" s="354"/>
    </row>
    <row r="11793" spans="1:19" s="245" customFormat="1" ht="13.15" customHeight="1">
      <c r="A11793" s="245" t="str">
        <f t="shared" si="368"/>
        <v>1998718031891756011</v>
      </c>
      <c r="B11793" s="217" t="s">
        <v>19891</v>
      </c>
      <c r="C11793" s="227" t="s">
        <v>26545</v>
      </c>
      <c r="D11793" s="227" t="s">
        <v>3106</v>
      </c>
      <c r="E11793" s="227" t="s">
        <v>26549</v>
      </c>
      <c r="F11793" s="227" t="s">
        <v>3106</v>
      </c>
      <c r="G11793" s="227" t="s">
        <v>3106</v>
      </c>
      <c r="H11793" s="228" t="s">
        <v>23501</v>
      </c>
      <c r="I11793" s="228" t="s">
        <v>26547</v>
      </c>
      <c r="J11793" s="201" t="str">
        <f t="shared" si="369"/>
        <v>9999</v>
      </c>
      <c r="K11793" s="228" t="s">
        <v>23203</v>
      </c>
      <c r="L11793" s="228" t="s">
        <v>23204</v>
      </c>
      <c r="M11793" s="229">
        <v>44806</v>
      </c>
      <c r="N11793" s="227" t="s">
        <v>20211</v>
      </c>
      <c r="O11793" s="243"/>
      <c r="P11793" s="227" t="s">
        <v>19903</v>
      </c>
      <c r="Q11793" s="243"/>
      <c r="S11793" s="354"/>
    </row>
    <row r="11794" spans="1:19" s="245" customFormat="1" ht="13.15" customHeight="1">
      <c r="A11794" s="245" t="str">
        <f t="shared" si="368"/>
        <v>1998718041891756011</v>
      </c>
      <c r="B11794" s="217" t="s">
        <v>19891</v>
      </c>
      <c r="C11794" s="227" t="s">
        <v>26545</v>
      </c>
      <c r="D11794" s="227" t="s">
        <v>3106</v>
      </c>
      <c r="E11794" s="227" t="s">
        <v>26550</v>
      </c>
      <c r="F11794" s="227" t="s">
        <v>3106</v>
      </c>
      <c r="G11794" s="227" t="s">
        <v>3106</v>
      </c>
      <c r="H11794" s="228" t="s">
        <v>23501</v>
      </c>
      <c r="I11794" s="228" t="s">
        <v>26547</v>
      </c>
      <c r="J11794" s="201" t="str">
        <f t="shared" si="369"/>
        <v>9999</v>
      </c>
      <c r="K11794" s="228" t="s">
        <v>23203</v>
      </c>
      <c r="L11794" s="228" t="s">
        <v>23204</v>
      </c>
      <c r="M11794" s="229">
        <v>44806</v>
      </c>
      <c r="N11794" s="227" t="s">
        <v>20211</v>
      </c>
      <c r="O11794" s="243"/>
      <c r="P11794" s="227" t="s">
        <v>19903</v>
      </c>
      <c r="Q11794" s="243"/>
      <c r="S11794" s="354"/>
    </row>
    <row r="11795" spans="1:19" s="245" customFormat="1" ht="13.15" customHeight="1">
      <c r="A11795" s="245" t="str">
        <f t="shared" si="368"/>
        <v>1569303051891771416</v>
      </c>
      <c r="B11795" s="217" t="s">
        <v>19891</v>
      </c>
      <c r="C11795" s="227" t="s">
        <v>26551</v>
      </c>
      <c r="D11795" s="227" t="s">
        <v>3106</v>
      </c>
      <c r="E11795" s="227" t="s">
        <v>26552</v>
      </c>
      <c r="F11795" s="227" t="s">
        <v>3106</v>
      </c>
      <c r="G11795" s="227" t="s">
        <v>3106</v>
      </c>
      <c r="H11795" s="228" t="s">
        <v>19904</v>
      </c>
      <c r="I11795" s="228" t="s">
        <v>26553</v>
      </c>
      <c r="J11795" s="201" t="str">
        <f t="shared" si="369"/>
        <v>9999</v>
      </c>
      <c r="K11795" s="228" t="s">
        <v>23203</v>
      </c>
      <c r="L11795" s="228" t="s">
        <v>23204</v>
      </c>
      <c r="M11795" s="229">
        <v>44806</v>
      </c>
      <c r="N11795" s="227" t="s">
        <v>19903</v>
      </c>
      <c r="O11795" s="243"/>
      <c r="P11795" s="227" t="s">
        <v>19905</v>
      </c>
      <c r="Q11795" s="243"/>
      <c r="S11795" s="354"/>
    </row>
    <row r="11796" spans="1:19" s="245" customFormat="1" ht="13.15" customHeight="1">
      <c r="A11796" s="245" t="str">
        <f t="shared" si="368"/>
        <v>1569303061891771416</v>
      </c>
      <c r="B11796" s="217" t="s">
        <v>19891</v>
      </c>
      <c r="C11796" s="227" t="s">
        <v>26551</v>
      </c>
      <c r="D11796" s="227" t="s">
        <v>3106</v>
      </c>
      <c r="E11796" s="227" t="s">
        <v>26554</v>
      </c>
      <c r="F11796" s="227" t="s">
        <v>3106</v>
      </c>
      <c r="G11796" s="227" t="s">
        <v>3106</v>
      </c>
      <c r="H11796" s="228" t="s">
        <v>19904</v>
      </c>
      <c r="I11796" s="228" t="s">
        <v>26553</v>
      </c>
      <c r="J11796" s="201" t="str">
        <f t="shared" si="369"/>
        <v>9999</v>
      </c>
      <c r="K11796" s="228" t="s">
        <v>23203</v>
      </c>
      <c r="L11796" s="228" t="s">
        <v>23204</v>
      </c>
      <c r="M11796" s="229">
        <v>44806</v>
      </c>
      <c r="N11796" s="227" t="s">
        <v>19903</v>
      </c>
      <c r="O11796" s="243"/>
      <c r="P11796" s="227" t="s">
        <v>19905</v>
      </c>
      <c r="Q11796" s="243"/>
      <c r="S11796" s="354"/>
    </row>
    <row r="11797" spans="1:19" s="245" customFormat="1" ht="13.15" customHeight="1">
      <c r="A11797" s="245" t="str">
        <f t="shared" si="368"/>
        <v>1569303071891771416</v>
      </c>
      <c r="B11797" s="217" t="s">
        <v>19891</v>
      </c>
      <c r="C11797" s="227" t="s">
        <v>26551</v>
      </c>
      <c r="D11797" s="227" t="s">
        <v>3106</v>
      </c>
      <c r="E11797" s="227" t="s">
        <v>26555</v>
      </c>
      <c r="F11797" s="227" t="s">
        <v>3106</v>
      </c>
      <c r="G11797" s="227" t="s">
        <v>3106</v>
      </c>
      <c r="H11797" s="228" t="s">
        <v>19904</v>
      </c>
      <c r="I11797" s="228" t="s">
        <v>26553</v>
      </c>
      <c r="J11797" s="201" t="str">
        <f t="shared" si="369"/>
        <v>9999</v>
      </c>
      <c r="K11797" s="228" t="s">
        <v>23203</v>
      </c>
      <c r="L11797" s="228" t="s">
        <v>23204</v>
      </c>
      <c r="M11797" s="229">
        <v>44806</v>
      </c>
      <c r="N11797" s="227" t="s">
        <v>19903</v>
      </c>
      <c r="O11797" s="243"/>
      <c r="P11797" s="227" t="s">
        <v>19905</v>
      </c>
      <c r="Q11797" s="243"/>
      <c r="S11797" s="354"/>
    </row>
    <row r="11798" spans="1:19" s="245" customFormat="1" ht="13.15" customHeight="1">
      <c r="A11798" s="245" t="str">
        <f t="shared" si="368"/>
        <v>1569303081891771416</v>
      </c>
      <c r="B11798" s="217" t="s">
        <v>19891</v>
      </c>
      <c r="C11798" s="227" t="s">
        <v>26551</v>
      </c>
      <c r="D11798" s="227" t="s">
        <v>3106</v>
      </c>
      <c r="E11798" s="227" t="s">
        <v>26556</v>
      </c>
      <c r="F11798" s="227" t="s">
        <v>3106</v>
      </c>
      <c r="G11798" s="227" t="s">
        <v>3106</v>
      </c>
      <c r="H11798" s="228" t="s">
        <v>19904</v>
      </c>
      <c r="I11798" s="228" t="s">
        <v>26553</v>
      </c>
      <c r="J11798" s="201" t="str">
        <f t="shared" si="369"/>
        <v>9999</v>
      </c>
      <c r="K11798" s="228" t="s">
        <v>23203</v>
      </c>
      <c r="L11798" s="228" t="s">
        <v>23204</v>
      </c>
      <c r="M11798" s="229">
        <v>44806</v>
      </c>
      <c r="N11798" s="227" t="s">
        <v>19903</v>
      </c>
      <c r="O11798" s="243"/>
      <c r="P11798" s="227" t="s">
        <v>19905</v>
      </c>
      <c r="Q11798" s="243"/>
      <c r="S11798" s="354"/>
    </row>
    <row r="11799" spans="1:19" s="245" customFormat="1" ht="13.15" customHeight="1">
      <c r="A11799" s="245" t="str">
        <f t="shared" ref="A11799:A11862" si="370">E11799&amp;C11799</f>
        <v>1569303091891771416</v>
      </c>
      <c r="B11799" s="217" t="s">
        <v>19891</v>
      </c>
      <c r="C11799" s="227" t="s">
        <v>26551</v>
      </c>
      <c r="D11799" s="227" t="s">
        <v>3106</v>
      </c>
      <c r="E11799" s="227" t="s">
        <v>26557</v>
      </c>
      <c r="F11799" s="227" t="s">
        <v>3106</v>
      </c>
      <c r="G11799" s="227" t="s">
        <v>3106</v>
      </c>
      <c r="H11799" s="228" t="s">
        <v>19904</v>
      </c>
      <c r="I11799" s="228" t="s">
        <v>26553</v>
      </c>
      <c r="J11799" s="201" t="str">
        <f t="shared" si="369"/>
        <v>9999</v>
      </c>
      <c r="K11799" s="228" t="s">
        <v>23203</v>
      </c>
      <c r="L11799" s="228" t="s">
        <v>23204</v>
      </c>
      <c r="M11799" s="229">
        <v>44806</v>
      </c>
      <c r="N11799" s="227" t="s">
        <v>19903</v>
      </c>
      <c r="O11799" s="243"/>
      <c r="P11799" s="227" t="s">
        <v>19905</v>
      </c>
      <c r="Q11799" s="243"/>
      <c r="S11799" s="354"/>
    </row>
    <row r="11800" spans="1:19" s="245" customFormat="1" ht="13.15" customHeight="1">
      <c r="A11800" s="245" t="str">
        <f t="shared" si="370"/>
        <v>1569303101891771416</v>
      </c>
      <c r="B11800" s="217" t="s">
        <v>19891</v>
      </c>
      <c r="C11800" s="227" t="s">
        <v>26551</v>
      </c>
      <c r="D11800" s="227" t="s">
        <v>3106</v>
      </c>
      <c r="E11800" s="227" t="s">
        <v>26558</v>
      </c>
      <c r="F11800" s="227" t="s">
        <v>3106</v>
      </c>
      <c r="G11800" s="227" t="s">
        <v>3106</v>
      </c>
      <c r="H11800" s="228" t="s">
        <v>19904</v>
      </c>
      <c r="I11800" s="228" t="s">
        <v>26553</v>
      </c>
      <c r="J11800" s="201" t="str">
        <f t="shared" si="369"/>
        <v>9999</v>
      </c>
      <c r="K11800" s="228" t="s">
        <v>23203</v>
      </c>
      <c r="L11800" s="228" t="s">
        <v>23204</v>
      </c>
      <c r="M11800" s="229">
        <v>44806</v>
      </c>
      <c r="N11800" s="227" t="s">
        <v>19903</v>
      </c>
      <c r="O11800" s="243"/>
      <c r="P11800" s="227" t="s">
        <v>19905</v>
      </c>
      <c r="Q11800" s="243"/>
      <c r="S11800" s="354"/>
    </row>
    <row r="11801" spans="1:19" s="245" customFormat="1" ht="13.15" customHeight="1">
      <c r="A11801" s="245" t="str">
        <f t="shared" si="370"/>
        <v>1569303111891771416</v>
      </c>
      <c r="B11801" s="217" t="s">
        <v>19891</v>
      </c>
      <c r="C11801" s="227" t="s">
        <v>26551</v>
      </c>
      <c r="D11801" s="227" t="s">
        <v>3106</v>
      </c>
      <c r="E11801" s="227" t="s">
        <v>26559</v>
      </c>
      <c r="F11801" s="227" t="s">
        <v>3106</v>
      </c>
      <c r="G11801" s="227" t="s">
        <v>3106</v>
      </c>
      <c r="H11801" s="228" t="s">
        <v>19904</v>
      </c>
      <c r="I11801" s="228" t="s">
        <v>26553</v>
      </c>
      <c r="J11801" s="201" t="str">
        <f t="shared" si="369"/>
        <v>9999</v>
      </c>
      <c r="K11801" s="228" t="s">
        <v>23203</v>
      </c>
      <c r="L11801" s="228" t="s">
        <v>23204</v>
      </c>
      <c r="M11801" s="229">
        <v>44806</v>
      </c>
      <c r="N11801" s="227" t="s">
        <v>19903</v>
      </c>
      <c r="O11801" s="243"/>
      <c r="P11801" s="227" t="s">
        <v>19905</v>
      </c>
      <c r="Q11801" s="243"/>
      <c r="S11801" s="354"/>
    </row>
    <row r="11802" spans="1:19" s="245" customFormat="1" ht="13.15" customHeight="1">
      <c r="A11802" s="245" t="str">
        <f t="shared" si="370"/>
        <v>1569303121891771416</v>
      </c>
      <c r="B11802" s="217" t="s">
        <v>19891</v>
      </c>
      <c r="C11802" s="227" t="s">
        <v>26551</v>
      </c>
      <c r="D11802" s="227" t="s">
        <v>3106</v>
      </c>
      <c r="E11802" s="227" t="s">
        <v>26560</v>
      </c>
      <c r="F11802" s="227" t="s">
        <v>3106</v>
      </c>
      <c r="G11802" s="227" t="s">
        <v>3106</v>
      </c>
      <c r="H11802" s="228" t="s">
        <v>19904</v>
      </c>
      <c r="I11802" s="228" t="s">
        <v>26553</v>
      </c>
      <c r="J11802" s="201" t="str">
        <f t="shared" si="369"/>
        <v>9999</v>
      </c>
      <c r="K11802" s="228" t="s">
        <v>23203</v>
      </c>
      <c r="L11802" s="228" t="s">
        <v>23204</v>
      </c>
      <c r="M11802" s="229">
        <v>44806</v>
      </c>
      <c r="N11802" s="227" t="s">
        <v>19903</v>
      </c>
      <c r="O11802" s="243"/>
      <c r="P11802" s="227" t="s">
        <v>19905</v>
      </c>
      <c r="Q11802" s="243"/>
      <c r="S11802" s="354"/>
    </row>
    <row r="11803" spans="1:19" s="245" customFormat="1" ht="13.15" customHeight="1">
      <c r="A11803" s="245" t="str">
        <f t="shared" si="370"/>
        <v>1569303131891771416</v>
      </c>
      <c r="B11803" s="217" t="s">
        <v>19891</v>
      </c>
      <c r="C11803" s="227" t="s">
        <v>26551</v>
      </c>
      <c r="D11803" s="227" t="s">
        <v>3106</v>
      </c>
      <c r="E11803" s="227" t="s">
        <v>26561</v>
      </c>
      <c r="F11803" s="227" t="s">
        <v>3106</v>
      </c>
      <c r="G11803" s="227" t="s">
        <v>3106</v>
      </c>
      <c r="H11803" s="228" t="s">
        <v>19904</v>
      </c>
      <c r="I11803" s="228" t="s">
        <v>26553</v>
      </c>
      <c r="J11803" s="201" t="str">
        <f t="shared" si="369"/>
        <v>9999</v>
      </c>
      <c r="K11803" s="228" t="s">
        <v>23203</v>
      </c>
      <c r="L11803" s="228" t="s">
        <v>23204</v>
      </c>
      <c r="M11803" s="229">
        <v>44806</v>
      </c>
      <c r="N11803" s="227" t="s">
        <v>19903</v>
      </c>
      <c r="O11803" s="243"/>
      <c r="P11803" s="227" t="s">
        <v>19905</v>
      </c>
      <c r="Q11803" s="243"/>
      <c r="S11803" s="354"/>
    </row>
    <row r="11804" spans="1:19" s="245" customFormat="1" ht="13.15" customHeight="1">
      <c r="A11804" s="245" t="str">
        <f t="shared" si="370"/>
        <v>1569303141891771416</v>
      </c>
      <c r="B11804" s="217" t="s">
        <v>19891</v>
      </c>
      <c r="C11804" s="227" t="s">
        <v>26551</v>
      </c>
      <c r="D11804" s="227" t="s">
        <v>3106</v>
      </c>
      <c r="E11804" s="227" t="s">
        <v>26562</v>
      </c>
      <c r="F11804" s="227" t="s">
        <v>3106</v>
      </c>
      <c r="G11804" s="227" t="s">
        <v>3106</v>
      </c>
      <c r="H11804" s="228" t="s">
        <v>19904</v>
      </c>
      <c r="I11804" s="228" t="s">
        <v>26553</v>
      </c>
      <c r="J11804" s="201" t="str">
        <f t="shared" si="369"/>
        <v>9999</v>
      </c>
      <c r="K11804" s="228" t="s">
        <v>23203</v>
      </c>
      <c r="L11804" s="228" t="s">
        <v>23204</v>
      </c>
      <c r="M11804" s="229">
        <v>44806</v>
      </c>
      <c r="N11804" s="227" t="s">
        <v>19903</v>
      </c>
      <c r="O11804" s="243"/>
      <c r="P11804" s="227" t="s">
        <v>19905</v>
      </c>
      <c r="Q11804" s="243"/>
      <c r="S11804" s="354"/>
    </row>
    <row r="11805" spans="1:19" s="245" customFormat="1" ht="13.15" customHeight="1">
      <c r="A11805" s="245" t="str">
        <f t="shared" si="370"/>
        <v>4207599011891778049</v>
      </c>
      <c r="B11805" s="217" t="s">
        <v>19891</v>
      </c>
      <c r="C11805" s="227" t="s">
        <v>26563</v>
      </c>
      <c r="D11805" s="227" t="s">
        <v>3106</v>
      </c>
      <c r="E11805" s="227" t="s">
        <v>26564</v>
      </c>
      <c r="F11805" s="227" t="s">
        <v>3106</v>
      </c>
      <c r="G11805" s="227" t="s">
        <v>3106</v>
      </c>
      <c r="H11805" s="228" t="s">
        <v>19779</v>
      </c>
      <c r="I11805" s="228" t="s">
        <v>26565</v>
      </c>
      <c r="J11805" s="201" t="str">
        <f t="shared" si="369"/>
        <v>9999</v>
      </c>
      <c r="K11805" s="228" t="s">
        <v>23203</v>
      </c>
      <c r="L11805" s="228" t="s">
        <v>23204</v>
      </c>
      <c r="M11805" s="229">
        <v>44806</v>
      </c>
      <c r="N11805" s="227" t="s">
        <v>19778</v>
      </c>
      <c r="O11805" s="243"/>
      <c r="P11805" s="227" t="s">
        <v>19780</v>
      </c>
      <c r="Q11805" s="243"/>
      <c r="S11805" s="354"/>
    </row>
    <row r="11806" spans="1:19" s="245" customFormat="1" ht="13.15" customHeight="1">
      <c r="A11806" s="245" t="str">
        <f t="shared" si="370"/>
        <v>4207599021891778049</v>
      </c>
      <c r="B11806" s="217" t="s">
        <v>19891</v>
      </c>
      <c r="C11806" s="227" t="s">
        <v>26563</v>
      </c>
      <c r="D11806" s="227" t="s">
        <v>3106</v>
      </c>
      <c r="E11806" s="227" t="s">
        <v>26566</v>
      </c>
      <c r="F11806" s="227" t="s">
        <v>3106</v>
      </c>
      <c r="G11806" s="227" t="s">
        <v>3106</v>
      </c>
      <c r="H11806" s="228" t="s">
        <v>18778</v>
      </c>
      <c r="I11806" s="228" t="s">
        <v>26565</v>
      </c>
      <c r="J11806" s="201" t="str">
        <f t="shared" si="369"/>
        <v>9999</v>
      </c>
      <c r="K11806" s="228" t="s">
        <v>23203</v>
      </c>
      <c r="L11806" s="228" t="s">
        <v>23204</v>
      </c>
      <c r="M11806" s="229">
        <v>44806</v>
      </c>
      <c r="N11806" s="227" t="s">
        <v>18777</v>
      </c>
      <c r="O11806" s="243"/>
      <c r="P11806" s="227" t="s">
        <v>19920</v>
      </c>
      <c r="Q11806" s="243"/>
      <c r="S11806" s="354"/>
    </row>
    <row r="11807" spans="1:19" s="245" customFormat="1" ht="13.15" customHeight="1">
      <c r="A11807" s="245" t="str">
        <f t="shared" si="370"/>
        <v>1169641041891783528</v>
      </c>
      <c r="B11807" s="217" t="s">
        <v>19891</v>
      </c>
      <c r="C11807" s="227" t="s">
        <v>26567</v>
      </c>
      <c r="D11807" s="227" t="s">
        <v>3106</v>
      </c>
      <c r="E11807" s="227" t="s">
        <v>26568</v>
      </c>
      <c r="F11807" s="227" t="s">
        <v>3106</v>
      </c>
      <c r="G11807" s="227" t="s">
        <v>3106</v>
      </c>
      <c r="H11807" s="228" t="s">
        <v>23501</v>
      </c>
      <c r="I11807" s="228" t="s">
        <v>26569</v>
      </c>
      <c r="J11807" s="201" t="str">
        <f t="shared" si="369"/>
        <v>9999</v>
      </c>
      <c r="K11807" s="228" t="s">
        <v>23203</v>
      </c>
      <c r="L11807" s="228" t="s">
        <v>23204</v>
      </c>
      <c r="M11807" s="229">
        <v>44806</v>
      </c>
      <c r="N11807" s="227" t="s">
        <v>20211</v>
      </c>
      <c r="O11807" s="243"/>
      <c r="P11807" s="227" t="s">
        <v>26570</v>
      </c>
      <c r="Q11807" s="243"/>
      <c r="S11807" s="354"/>
    </row>
    <row r="11808" spans="1:19" s="245" customFormat="1" ht="13.15" customHeight="1">
      <c r="A11808" s="245" t="str">
        <f t="shared" si="370"/>
        <v>1169641051891783528</v>
      </c>
      <c r="B11808" s="217" t="s">
        <v>19891</v>
      </c>
      <c r="C11808" s="227" t="s">
        <v>26567</v>
      </c>
      <c r="D11808" s="227" t="s">
        <v>3106</v>
      </c>
      <c r="E11808" s="227" t="s">
        <v>26571</v>
      </c>
      <c r="F11808" s="227" t="s">
        <v>3106</v>
      </c>
      <c r="G11808" s="227" t="s">
        <v>3106</v>
      </c>
      <c r="H11808" s="228" t="s">
        <v>23501</v>
      </c>
      <c r="I11808" s="228" t="s">
        <v>26569</v>
      </c>
      <c r="J11808" s="201" t="str">
        <f t="shared" si="369"/>
        <v>9999</v>
      </c>
      <c r="K11808" s="228" t="s">
        <v>23203</v>
      </c>
      <c r="L11808" s="228" t="s">
        <v>23204</v>
      </c>
      <c r="M11808" s="229">
        <v>44806</v>
      </c>
      <c r="N11808" s="227" t="s">
        <v>20211</v>
      </c>
      <c r="O11808" s="243"/>
      <c r="P11808" s="227" t="s">
        <v>26570</v>
      </c>
      <c r="Q11808" s="243"/>
      <c r="S11808" s="354"/>
    </row>
    <row r="11809" spans="1:19" s="245" customFormat="1" ht="13.15" customHeight="1">
      <c r="A11809" s="245" t="str">
        <f t="shared" si="370"/>
        <v>1859811011891851135</v>
      </c>
      <c r="B11809" s="217" t="s">
        <v>19891</v>
      </c>
      <c r="C11809" s="227" t="s">
        <v>26572</v>
      </c>
      <c r="D11809" s="227" t="s">
        <v>3106</v>
      </c>
      <c r="E11809" s="227" t="s">
        <v>26573</v>
      </c>
      <c r="F11809" s="227" t="s">
        <v>3106</v>
      </c>
      <c r="G11809" s="227" t="s">
        <v>3106</v>
      </c>
      <c r="H11809" s="228" t="s">
        <v>19904</v>
      </c>
      <c r="I11809" s="228" t="s">
        <v>26574</v>
      </c>
      <c r="J11809" s="201" t="str">
        <f t="shared" si="369"/>
        <v>9999</v>
      </c>
      <c r="K11809" s="228" t="s">
        <v>23203</v>
      </c>
      <c r="L11809" s="228" t="s">
        <v>23204</v>
      </c>
      <c r="M11809" s="229">
        <v>44806</v>
      </c>
      <c r="N11809" s="227" t="s">
        <v>19903</v>
      </c>
      <c r="O11809" s="243"/>
      <c r="P11809" s="227" t="s">
        <v>19975</v>
      </c>
      <c r="Q11809" s="243"/>
      <c r="S11809" s="354"/>
    </row>
    <row r="11810" spans="1:19" s="245" customFormat="1" ht="13.15" customHeight="1">
      <c r="A11810" s="245" t="str">
        <f t="shared" si="370"/>
        <v>1859811021891851135</v>
      </c>
      <c r="B11810" s="217" t="s">
        <v>19891</v>
      </c>
      <c r="C11810" s="227" t="s">
        <v>26572</v>
      </c>
      <c r="D11810" s="227" t="s">
        <v>3106</v>
      </c>
      <c r="E11810" s="227" t="s">
        <v>26575</v>
      </c>
      <c r="F11810" s="227" t="s">
        <v>3106</v>
      </c>
      <c r="G11810" s="227" t="s">
        <v>3106</v>
      </c>
      <c r="H11810" s="228" t="s">
        <v>19904</v>
      </c>
      <c r="I11810" s="228" t="s">
        <v>26574</v>
      </c>
      <c r="J11810" s="201" t="str">
        <f t="shared" si="369"/>
        <v>9999</v>
      </c>
      <c r="K11810" s="228" t="s">
        <v>23203</v>
      </c>
      <c r="L11810" s="228" t="s">
        <v>23204</v>
      </c>
      <c r="M11810" s="229">
        <v>44806</v>
      </c>
      <c r="N11810" s="227" t="s">
        <v>19903</v>
      </c>
      <c r="O11810" s="243"/>
      <c r="P11810" s="227" t="s">
        <v>19975</v>
      </c>
      <c r="Q11810" s="243"/>
      <c r="S11810" s="354"/>
    </row>
    <row r="11811" spans="1:19" s="245" customFormat="1" ht="13.15" customHeight="1">
      <c r="A11811" s="245" t="str">
        <f t="shared" si="370"/>
        <v>1859811031891851135</v>
      </c>
      <c r="B11811" s="217" t="s">
        <v>19891</v>
      </c>
      <c r="C11811" s="227" t="s">
        <v>26572</v>
      </c>
      <c r="D11811" s="227" t="s">
        <v>3106</v>
      </c>
      <c r="E11811" s="227" t="s">
        <v>26576</v>
      </c>
      <c r="F11811" s="227" t="s">
        <v>3106</v>
      </c>
      <c r="G11811" s="227" t="s">
        <v>3106</v>
      </c>
      <c r="H11811" s="228" t="s">
        <v>19904</v>
      </c>
      <c r="I11811" s="228" t="s">
        <v>26574</v>
      </c>
      <c r="J11811" s="201" t="str">
        <f t="shared" si="369"/>
        <v>9999</v>
      </c>
      <c r="K11811" s="228" t="s">
        <v>23203</v>
      </c>
      <c r="L11811" s="228" t="s">
        <v>23204</v>
      </c>
      <c r="M11811" s="229">
        <v>44806</v>
      </c>
      <c r="N11811" s="227" t="s">
        <v>19903</v>
      </c>
      <c r="O11811" s="243"/>
      <c r="P11811" s="227" t="s">
        <v>19975</v>
      </c>
      <c r="Q11811" s="243"/>
      <c r="S11811" s="354"/>
    </row>
    <row r="11812" spans="1:19" s="245" customFormat="1" ht="13.15" customHeight="1">
      <c r="A11812" s="245" t="str">
        <f t="shared" si="370"/>
        <v>1859811041891851135</v>
      </c>
      <c r="B11812" s="217" t="s">
        <v>19891</v>
      </c>
      <c r="C11812" s="227" t="s">
        <v>26572</v>
      </c>
      <c r="D11812" s="227" t="s">
        <v>3106</v>
      </c>
      <c r="E11812" s="227" t="s">
        <v>26577</v>
      </c>
      <c r="F11812" s="227" t="s">
        <v>3106</v>
      </c>
      <c r="G11812" s="227" t="s">
        <v>3106</v>
      </c>
      <c r="H11812" s="228" t="s">
        <v>19904</v>
      </c>
      <c r="I11812" s="228" t="s">
        <v>26574</v>
      </c>
      <c r="J11812" s="201" t="str">
        <f t="shared" si="369"/>
        <v>9999</v>
      </c>
      <c r="K11812" s="228" t="s">
        <v>23203</v>
      </c>
      <c r="L11812" s="228" t="s">
        <v>23204</v>
      </c>
      <c r="M11812" s="229">
        <v>44806</v>
      </c>
      <c r="N11812" s="227" t="s">
        <v>19903</v>
      </c>
      <c r="O11812" s="243"/>
      <c r="P11812" s="227" t="s">
        <v>19975</v>
      </c>
      <c r="Q11812" s="243"/>
      <c r="S11812" s="354"/>
    </row>
    <row r="11813" spans="1:19" s="245" customFormat="1" ht="13.15" customHeight="1">
      <c r="A11813" s="245" t="str">
        <f t="shared" si="370"/>
        <v>1859811051891851135</v>
      </c>
      <c r="B11813" s="217" t="s">
        <v>19891</v>
      </c>
      <c r="C11813" s="227" t="s">
        <v>26572</v>
      </c>
      <c r="D11813" s="227" t="s">
        <v>3106</v>
      </c>
      <c r="E11813" s="227" t="s">
        <v>26578</v>
      </c>
      <c r="F11813" s="227" t="s">
        <v>3106</v>
      </c>
      <c r="G11813" s="227" t="s">
        <v>3106</v>
      </c>
      <c r="H11813" s="228" t="s">
        <v>19904</v>
      </c>
      <c r="I11813" s="228" t="s">
        <v>26574</v>
      </c>
      <c r="J11813" s="201" t="str">
        <f t="shared" si="369"/>
        <v>9999</v>
      </c>
      <c r="K11813" s="228" t="s">
        <v>23203</v>
      </c>
      <c r="L11813" s="228" t="s">
        <v>23204</v>
      </c>
      <c r="M11813" s="229">
        <v>44806</v>
      </c>
      <c r="N11813" s="227" t="s">
        <v>19903</v>
      </c>
      <c r="O11813" s="243"/>
      <c r="P11813" s="227" t="s">
        <v>19975</v>
      </c>
      <c r="Q11813" s="243"/>
      <c r="S11813" s="354"/>
    </row>
    <row r="11814" spans="1:19" s="245" customFormat="1" ht="13.15" customHeight="1">
      <c r="A11814" s="245" t="str">
        <f t="shared" si="370"/>
        <v>2043622011891892741</v>
      </c>
      <c r="B11814" s="217" t="s">
        <v>19891</v>
      </c>
      <c r="C11814" s="227" t="s">
        <v>26579</v>
      </c>
      <c r="D11814" s="227" t="s">
        <v>3106</v>
      </c>
      <c r="E11814" s="227" t="s">
        <v>26580</v>
      </c>
      <c r="F11814" s="227" t="s">
        <v>3106</v>
      </c>
      <c r="G11814" s="227" t="s">
        <v>3106</v>
      </c>
      <c r="H11814" s="228" t="s">
        <v>19779</v>
      </c>
      <c r="I11814" s="228" t="s">
        <v>26581</v>
      </c>
      <c r="J11814" s="201" t="str">
        <f t="shared" si="369"/>
        <v>9999</v>
      </c>
      <c r="K11814" s="228" t="s">
        <v>23203</v>
      </c>
      <c r="L11814" s="228" t="s">
        <v>23204</v>
      </c>
      <c r="M11814" s="229">
        <v>44806</v>
      </c>
      <c r="N11814" s="227" t="s">
        <v>19778</v>
      </c>
      <c r="O11814" s="243"/>
      <c r="P11814" s="227" t="s">
        <v>19780</v>
      </c>
      <c r="Q11814" s="243"/>
      <c r="S11814" s="354"/>
    </row>
    <row r="11815" spans="1:19" s="245" customFormat="1" ht="13.15" customHeight="1">
      <c r="A11815" s="245" t="str">
        <f t="shared" si="370"/>
        <v>2043622021891892741</v>
      </c>
      <c r="B11815" s="217" t="s">
        <v>19891</v>
      </c>
      <c r="C11815" s="227" t="s">
        <v>26579</v>
      </c>
      <c r="D11815" s="227" t="s">
        <v>3106</v>
      </c>
      <c r="E11815" s="227" t="s">
        <v>26582</v>
      </c>
      <c r="F11815" s="227" t="s">
        <v>3106</v>
      </c>
      <c r="G11815" s="227" t="s">
        <v>3106</v>
      </c>
      <c r="H11815" s="228" t="s">
        <v>18778</v>
      </c>
      <c r="I11815" s="228" t="s">
        <v>26581</v>
      </c>
      <c r="J11815" s="201" t="str">
        <f t="shared" si="369"/>
        <v>9999</v>
      </c>
      <c r="K11815" s="228" t="s">
        <v>23203</v>
      </c>
      <c r="L11815" s="228" t="s">
        <v>23204</v>
      </c>
      <c r="M11815" s="229">
        <v>44806</v>
      </c>
      <c r="N11815" s="227" t="s">
        <v>18777</v>
      </c>
      <c r="O11815" s="243"/>
      <c r="P11815" s="227" t="s">
        <v>19920</v>
      </c>
      <c r="Q11815" s="243"/>
      <c r="S11815" s="354"/>
    </row>
    <row r="11816" spans="1:19" s="245" customFormat="1" ht="13.15" customHeight="1">
      <c r="A11816" s="245" t="str">
        <f t="shared" si="370"/>
        <v>3737322011891926572</v>
      </c>
      <c r="B11816" s="217" t="s">
        <v>19891</v>
      </c>
      <c r="C11816" s="227" t="s">
        <v>26583</v>
      </c>
      <c r="D11816" s="227" t="s">
        <v>3106</v>
      </c>
      <c r="E11816" s="227" t="s">
        <v>26584</v>
      </c>
      <c r="F11816" s="227" t="s">
        <v>3106</v>
      </c>
      <c r="G11816" s="227" t="s">
        <v>3106</v>
      </c>
      <c r="H11816" s="228" t="s">
        <v>19904</v>
      </c>
      <c r="I11816" s="228" t="s">
        <v>26585</v>
      </c>
      <c r="J11816" s="201" t="str">
        <f t="shared" si="369"/>
        <v>9999</v>
      </c>
      <c r="K11816" s="228" t="s">
        <v>23203</v>
      </c>
      <c r="L11816" s="228" t="s">
        <v>23204</v>
      </c>
      <c r="M11816" s="229">
        <v>44806</v>
      </c>
      <c r="N11816" s="227" t="s">
        <v>19903</v>
      </c>
      <c r="O11816" s="243"/>
      <c r="P11816" s="227" t="s">
        <v>23760</v>
      </c>
      <c r="Q11816" s="243"/>
      <c r="S11816" s="354"/>
    </row>
    <row r="11817" spans="1:19" s="245" customFormat="1" ht="13.15" customHeight="1">
      <c r="A11817" s="245" t="str">
        <f t="shared" si="370"/>
        <v>3737322021891926572</v>
      </c>
      <c r="B11817" s="217" t="s">
        <v>19891</v>
      </c>
      <c r="C11817" s="227" t="s">
        <v>26583</v>
      </c>
      <c r="D11817" s="227" t="s">
        <v>3106</v>
      </c>
      <c r="E11817" s="227" t="s">
        <v>26586</v>
      </c>
      <c r="F11817" s="227" t="s">
        <v>3106</v>
      </c>
      <c r="G11817" s="227" t="s">
        <v>3106</v>
      </c>
      <c r="H11817" s="228" t="s">
        <v>19904</v>
      </c>
      <c r="I11817" s="228" t="s">
        <v>26585</v>
      </c>
      <c r="J11817" s="201" t="str">
        <f t="shared" si="369"/>
        <v>9999</v>
      </c>
      <c r="K11817" s="228" t="s">
        <v>23203</v>
      </c>
      <c r="L11817" s="228" t="s">
        <v>23204</v>
      </c>
      <c r="M11817" s="229">
        <v>44806</v>
      </c>
      <c r="N11817" s="227" t="s">
        <v>19903</v>
      </c>
      <c r="O11817" s="243"/>
      <c r="P11817" s="227" t="s">
        <v>23760</v>
      </c>
      <c r="Q11817" s="243"/>
      <c r="S11817" s="354"/>
    </row>
    <row r="11818" spans="1:19" s="245" customFormat="1" ht="13.15" customHeight="1">
      <c r="A11818" s="245" t="str">
        <f t="shared" si="370"/>
        <v>3421174011902035686</v>
      </c>
      <c r="B11818" s="217" t="s">
        <v>19891</v>
      </c>
      <c r="C11818" s="227" t="s">
        <v>26587</v>
      </c>
      <c r="D11818" s="227" t="s">
        <v>3106</v>
      </c>
      <c r="E11818" s="227" t="s">
        <v>26588</v>
      </c>
      <c r="F11818" s="227" t="s">
        <v>3106</v>
      </c>
      <c r="G11818" s="227" t="s">
        <v>3106</v>
      </c>
      <c r="H11818" s="228" t="s">
        <v>19904</v>
      </c>
      <c r="I11818" s="228" t="s">
        <v>26589</v>
      </c>
      <c r="J11818" s="201" t="str">
        <f t="shared" si="369"/>
        <v>9999</v>
      </c>
      <c r="K11818" s="228" t="s">
        <v>23203</v>
      </c>
      <c r="L11818" s="228" t="s">
        <v>23204</v>
      </c>
      <c r="M11818" s="229">
        <v>44806</v>
      </c>
      <c r="N11818" s="227" t="s">
        <v>19903</v>
      </c>
      <c r="O11818" s="243"/>
      <c r="P11818" s="227" t="s">
        <v>23706</v>
      </c>
      <c r="Q11818" s="243"/>
      <c r="S11818" s="354"/>
    </row>
    <row r="11819" spans="1:19" s="245" customFormat="1" ht="13.15" customHeight="1">
      <c r="A11819" s="245" t="str">
        <f t="shared" si="370"/>
        <v>3421174021902035686</v>
      </c>
      <c r="B11819" s="217" t="s">
        <v>19891</v>
      </c>
      <c r="C11819" s="227" t="s">
        <v>26587</v>
      </c>
      <c r="D11819" s="227" t="s">
        <v>3106</v>
      </c>
      <c r="E11819" s="227" t="s">
        <v>26590</v>
      </c>
      <c r="F11819" s="227" t="s">
        <v>3106</v>
      </c>
      <c r="G11819" s="227" t="s">
        <v>3106</v>
      </c>
      <c r="H11819" s="228" t="s">
        <v>19904</v>
      </c>
      <c r="I11819" s="228" t="s">
        <v>26589</v>
      </c>
      <c r="J11819" s="201" t="str">
        <f t="shared" si="369"/>
        <v>9999</v>
      </c>
      <c r="K11819" s="228" t="s">
        <v>23203</v>
      </c>
      <c r="L11819" s="228" t="s">
        <v>23204</v>
      </c>
      <c r="M11819" s="229">
        <v>44806</v>
      </c>
      <c r="N11819" s="227" t="s">
        <v>19903</v>
      </c>
      <c r="O11819" s="243"/>
      <c r="P11819" s="227" t="s">
        <v>23706</v>
      </c>
      <c r="Q11819" s="243"/>
      <c r="S11819" s="354"/>
    </row>
    <row r="11820" spans="1:19" s="245" customFormat="1" ht="13.15" customHeight="1">
      <c r="A11820" s="245" t="str">
        <f t="shared" si="370"/>
        <v>1912842011902093016</v>
      </c>
      <c r="B11820" s="217" t="s">
        <v>19891</v>
      </c>
      <c r="C11820" s="227" t="s">
        <v>26591</v>
      </c>
      <c r="D11820" s="227" t="s">
        <v>3106</v>
      </c>
      <c r="E11820" s="227" t="s">
        <v>26592</v>
      </c>
      <c r="F11820" s="227" t="s">
        <v>3106</v>
      </c>
      <c r="G11820" s="227" t="s">
        <v>3106</v>
      </c>
      <c r="H11820" s="228" t="s">
        <v>23524</v>
      </c>
      <c r="I11820" s="228" t="s">
        <v>26593</v>
      </c>
      <c r="J11820" s="201" t="str">
        <f t="shared" si="369"/>
        <v>9999</v>
      </c>
      <c r="K11820" s="228" t="s">
        <v>23203</v>
      </c>
      <c r="L11820" s="228" t="s">
        <v>23204</v>
      </c>
      <c r="M11820" s="229">
        <v>44806</v>
      </c>
      <c r="N11820" s="227" t="s">
        <v>23526</v>
      </c>
      <c r="O11820" s="243"/>
      <c r="P11820" s="227" t="s">
        <v>23527</v>
      </c>
      <c r="Q11820" s="243"/>
      <c r="S11820" s="354"/>
    </row>
    <row r="11821" spans="1:19" s="245" customFormat="1" ht="13.15" customHeight="1">
      <c r="A11821" s="245" t="str">
        <f t="shared" si="370"/>
        <v>1912842021902093016</v>
      </c>
      <c r="B11821" s="217" t="s">
        <v>19891</v>
      </c>
      <c r="C11821" s="227" t="s">
        <v>26591</v>
      </c>
      <c r="D11821" s="227" t="s">
        <v>3106</v>
      </c>
      <c r="E11821" s="227" t="s">
        <v>26594</v>
      </c>
      <c r="F11821" s="227" t="s">
        <v>3106</v>
      </c>
      <c r="G11821" s="227" t="s">
        <v>3106</v>
      </c>
      <c r="H11821" s="228" t="s">
        <v>23524</v>
      </c>
      <c r="I11821" s="228" t="s">
        <v>26593</v>
      </c>
      <c r="J11821" s="201" t="str">
        <f t="shared" si="369"/>
        <v>9999</v>
      </c>
      <c r="K11821" s="228" t="s">
        <v>23203</v>
      </c>
      <c r="L11821" s="228" t="s">
        <v>23204</v>
      </c>
      <c r="M11821" s="229">
        <v>44806</v>
      </c>
      <c r="N11821" s="227" t="s">
        <v>23526</v>
      </c>
      <c r="O11821" s="243"/>
      <c r="P11821" s="227" t="s">
        <v>23527</v>
      </c>
      <c r="Q11821" s="243"/>
      <c r="S11821" s="354"/>
    </row>
    <row r="11822" spans="1:19" s="245" customFormat="1" ht="13.15" customHeight="1">
      <c r="A11822" s="245" t="str">
        <f t="shared" si="370"/>
        <v>1912842031902093016</v>
      </c>
      <c r="B11822" s="217" t="s">
        <v>19891</v>
      </c>
      <c r="C11822" s="227" t="s">
        <v>26591</v>
      </c>
      <c r="D11822" s="227" t="s">
        <v>3106</v>
      </c>
      <c r="E11822" s="227" t="s">
        <v>26595</v>
      </c>
      <c r="F11822" s="227" t="s">
        <v>3106</v>
      </c>
      <c r="G11822" s="227" t="s">
        <v>3106</v>
      </c>
      <c r="H11822" s="228" t="s">
        <v>23524</v>
      </c>
      <c r="I11822" s="228" t="s">
        <v>26593</v>
      </c>
      <c r="J11822" s="201" t="str">
        <f t="shared" si="369"/>
        <v>9999</v>
      </c>
      <c r="K11822" s="228" t="s">
        <v>23203</v>
      </c>
      <c r="L11822" s="228" t="s">
        <v>23204</v>
      </c>
      <c r="M11822" s="229">
        <v>44806</v>
      </c>
      <c r="N11822" s="227" t="s">
        <v>23526</v>
      </c>
      <c r="O11822" s="243"/>
      <c r="P11822" s="227" t="s">
        <v>23527</v>
      </c>
      <c r="Q11822" s="243"/>
      <c r="S11822" s="354"/>
    </row>
    <row r="11823" spans="1:19" s="245" customFormat="1" ht="13.15" customHeight="1">
      <c r="A11823" s="245" t="str">
        <f t="shared" si="370"/>
        <v>1912842041902093016</v>
      </c>
      <c r="B11823" s="217" t="s">
        <v>19891</v>
      </c>
      <c r="C11823" s="227" t="s">
        <v>26591</v>
      </c>
      <c r="D11823" s="227" t="s">
        <v>3106</v>
      </c>
      <c r="E11823" s="227" t="s">
        <v>26596</v>
      </c>
      <c r="F11823" s="227" t="s">
        <v>3106</v>
      </c>
      <c r="G11823" s="227" t="s">
        <v>3106</v>
      </c>
      <c r="H11823" s="228" t="s">
        <v>23524</v>
      </c>
      <c r="I11823" s="228" t="s">
        <v>26593</v>
      </c>
      <c r="J11823" s="201" t="str">
        <f t="shared" si="369"/>
        <v>9999</v>
      </c>
      <c r="K11823" s="228" t="s">
        <v>23203</v>
      </c>
      <c r="L11823" s="228" t="s">
        <v>23204</v>
      </c>
      <c r="M11823" s="229">
        <v>44806</v>
      </c>
      <c r="N11823" s="227" t="s">
        <v>23526</v>
      </c>
      <c r="O11823" s="243"/>
      <c r="P11823" s="227" t="s">
        <v>23527</v>
      </c>
      <c r="Q11823" s="243"/>
      <c r="S11823" s="354"/>
    </row>
    <row r="11824" spans="1:19" s="245" customFormat="1" ht="13.15" customHeight="1">
      <c r="A11824" s="245" t="str">
        <f t="shared" si="370"/>
        <v>1912842051902093016</v>
      </c>
      <c r="B11824" s="217" t="s">
        <v>19891</v>
      </c>
      <c r="C11824" s="227" t="s">
        <v>26591</v>
      </c>
      <c r="D11824" s="227" t="s">
        <v>3106</v>
      </c>
      <c r="E11824" s="227" t="s">
        <v>26597</v>
      </c>
      <c r="F11824" s="227" t="s">
        <v>3106</v>
      </c>
      <c r="G11824" s="227" t="s">
        <v>3106</v>
      </c>
      <c r="H11824" s="228" t="s">
        <v>23524</v>
      </c>
      <c r="I11824" s="228" t="s">
        <v>26593</v>
      </c>
      <c r="J11824" s="201" t="str">
        <f t="shared" si="369"/>
        <v>9999</v>
      </c>
      <c r="K11824" s="228" t="s">
        <v>23203</v>
      </c>
      <c r="L11824" s="228" t="s">
        <v>23204</v>
      </c>
      <c r="M11824" s="229">
        <v>44806</v>
      </c>
      <c r="N11824" s="227" t="s">
        <v>23526</v>
      </c>
      <c r="O11824" s="243"/>
      <c r="P11824" s="227" t="s">
        <v>23527</v>
      </c>
      <c r="Q11824" s="243"/>
      <c r="S11824" s="354"/>
    </row>
    <row r="11825" spans="1:19" s="245" customFormat="1" ht="13.15" customHeight="1">
      <c r="A11825" s="245" t="str">
        <f t="shared" si="370"/>
        <v>1912842061902093016</v>
      </c>
      <c r="B11825" s="217" t="s">
        <v>19891</v>
      </c>
      <c r="C11825" s="227" t="s">
        <v>26591</v>
      </c>
      <c r="D11825" s="227" t="s">
        <v>3106</v>
      </c>
      <c r="E11825" s="227" t="s">
        <v>26598</v>
      </c>
      <c r="F11825" s="227" t="s">
        <v>3106</v>
      </c>
      <c r="G11825" s="227" t="s">
        <v>3106</v>
      </c>
      <c r="H11825" s="228" t="s">
        <v>23524</v>
      </c>
      <c r="I11825" s="228" t="s">
        <v>26593</v>
      </c>
      <c r="J11825" s="201" t="str">
        <f t="shared" si="369"/>
        <v>9999</v>
      </c>
      <c r="K11825" s="228" t="s">
        <v>23203</v>
      </c>
      <c r="L11825" s="228" t="s">
        <v>23204</v>
      </c>
      <c r="M11825" s="229">
        <v>44806</v>
      </c>
      <c r="N11825" s="227" t="s">
        <v>23526</v>
      </c>
      <c r="O11825" s="243"/>
      <c r="P11825" s="227" t="s">
        <v>23527</v>
      </c>
      <c r="Q11825" s="243"/>
      <c r="S11825" s="354"/>
    </row>
    <row r="11826" spans="1:19" s="245" customFormat="1" ht="13.15" customHeight="1">
      <c r="A11826" s="245" t="str">
        <f t="shared" si="370"/>
        <v>1912842071902093016</v>
      </c>
      <c r="B11826" s="217" t="s">
        <v>19891</v>
      </c>
      <c r="C11826" s="227" t="s">
        <v>26591</v>
      </c>
      <c r="D11826" s="227" t="s">
        <v>3106</v>
      </c>
      <c r="E11826" s="227" t="s">
        <v>26599</v>
      </c>
      <c r="F11826" s="227" t="s">
        <v>3106</v>
      </c>
      <c r="G11826" s="227" t="s">
        <v>3106</v>
      </c>
      <c r="H11826" s="228" t="s">
        <v>23524</v>
      </c>
      <c r="I11826" s="228" t="s">
        <v>26593</v>
      </c>
      <c r="J11826" s="201" t="str">
        <f t="shared" si="369"/>
        <v>9999</v>
      </c>
      <c r="K11826" s="228" t="s">
        <v>23203</v>
      </c>
      <c r="L11826" s="228" t="s">
        <v>23204</v>
      </c>
      <c r="M11826" s="229">
        <v>44806</v>
      </c>
      <c r="N11826" s="227" t="s">
        <v>23526</v>
      </c>
      <c r="O11826" s="243"/>
      <c r="P11826" s="227" t="s">
        <v>23527</v>
      </c>
      <c r="Q11826" s="243"/>
      <c r="S11826" s="354"/>
    </row>
    <row r="11827" spans="1:19" s="245" customFormat="1" ht="13.15" customHeight="1">
      <c r="A11827" s="245" t="str">
        <f t="shared" si="370"/>
        <v>1912842081902093016</v>
      </c>
      <c r="B11827" s="217" t="s">
        <v>19891</v>
      </c>
      <c r="C11827" s="227" t="s">
        <v>26591</v>
      </c>
      <c r="D11827" s="227" t="s">
        <v>3106</v>
      </c>
      <c r="E11827" s="227" t="s">
        <v>26600</v>
      </c>
      <c r="F11827" s="227" t="s">
        <v>3106</v>
      </c>
      <c r="G11827" s="227" t="s">
        <v>3106</v>
      </c>
      <c r="H11827" s="228" t="s">
        <v>23524</v>
      </c>
      <c r="I11827" s="228" t="s">
        <v>26593</v>
      </c>
      <c r="J11827" s="201" t="str">
        <f t="shared" si="369"/>
        <v>9999</v>
      </c>
      <c r="K11827" s="228" t="s">
        <v>23203</v>
      </c>
      <c r="L11827" s="228" t="s">
        <v>23204</v>
      </c>
      <c r="M11827" s="229">
        <v>44806</v>
      </c>
      <c r="N11827" s="227" t="s">
        <v>23526</v>
      </c>
      <c r="O11827" s="243"/>
      <c r="P11827" s="227" t="s">
        <v>23527</v>
      </c>
      <c r="Q11827" s="243"/>
      <c r="S11827" s="354"/>
    </row>
    <row r="11828" spans="1:19" s="245" customFormat="1" ht="13.15" customHeight="1">
      <c r="A11828" s="245" t="str">
        <f t="shared" si="370"/>
        <v>1912842091902093016</v>
      </c>
      <c r="B11828" s="217" t="s">
        <v>19891</v>
      </c>
      <c r="C11828" s="227" t="s">
        <v>26591</v>
      </c>
      <c r="D11828" s="227" t="s">
        <v>3106</v>
      </c>
      <c r="E11828" s="227" t="s">
        <v>26601</v>
      </c>
      <c r="F11828" s="227" t="s">
        <v>3106</v>
      </c>
      <c r="G11828" s="227" t="s">
        <v>3106</v>
      </c>
      <c r="H11828" s="228" t="s">
        <v>23524</v>
      </c>
      <c r="I11828" s="228" t="s">
        <v>26593</v>
      </c>
      <c r="J11828" s="201" t="str">
        <f t="shared" si="369"/>
        <v>9999</v>
      </c>
      <c r="K11828" s="228" t="s">
        <v>23203</v>
      </c>
      <c r="L11828" s="228" t="s">
        <v>23204</v>
      </c>
      <c r="M11828" s="229">
        <v>44806</v>
      </c>
      <c r="N11828" s="227" t="s">
        <v>23526</v>
      </c>
      <c r="O11828" s="243"/>
      <c r="P11828" s="227" t="s">
        <v>23527</v>
      </c>
      <c r="Q11828" s="243"/>
      <c r="S11828" s="354"/>
    </row>
    <row r="11829" spans="1:19" s="245" customFormat="1" ht="13.15" customHeight="1">
      <c r="A11829" s="245" t="str">
        <f t="shared" si="370"/>
        <v>4135774011902149123</v>
      </c>
      <c r="B11829" s="217" t="s">
        <v>19891</v>
      </c>
      <c r="C11829" s="227" t="s">
        <v>26602</v>
      </c>
      <c r="D11829" s="227" t="s">
        <v>3106</v>
      </c>
      <c r="E11829" s="227" t="s">
        <v>26603</v>
      </c>
      <c r="F11829" s="227" t="s">
        <v>3106</v>
      </c>
      <c r="G11829" s="227" t="s">
        <v>3106</v>
      </c>
      <c r="H11829" s="228" t="s">
        <v>19904</v>
      </c>
      <c r="I11829" s="228" t="s">
        <v>26604</v>
      </c>
      <c r="J11829" s="201" t="str">
        <f t="shared" si="369"/>
        <v>9999</v>
      </c>
      <c r="K11829" s="228" t="s">
        <v>23203</v>
      </c>
      <c r="L11829" s="228" t="s">
        <v>23204</v>
      </c>
      <c r="M11829" s="229">
        <v>44806</v>
      </c>
      <c r="N11829" s="227" t="s">
        <v>19903</v>
      </c>
      <c r="O11829" s="243"/>
      <c r="P11829" s="227" t="s">
        <v>19975</v>
      </c>
      <c r="Q11829" s="243"/>
      <c r="S11829" s="354"/>
    </row>
    <row r="11830" spans="1:19" s="245" customFormat="1" ht="13.15" customHeight="1">
      <c r="A11830" s="245" t="str">
        <f t="shared" si="370"/>
        <v>4135774021902149123</v>
      </c>
      <c r="B11830" s="217" t="s">
        <v>19891</v>
      </c>
      <c r="C11830" s="227" t="s">
        <v>26602</v>
      </c>
      <c r="D11830" s="227" t="s">
        <v>3106</v>
      </c>
      <c r="E11830" s="227" t="s">
        <v>26605</v>
      </c>
      <c r="F11830" s="227" t="s">
        <v>3106</v>
      </c>
      <c r="G11830" s="227" t="s">
        <v>3106</v>
      </c>
      <c r="H11830" s="228" t="s">
        <v>19904</v>
      </c>
      <c r="I11830" s="228" t="s">
        <v>26604</v>
      </c>
      <c r="J11830" s="201" t="str">
        <f t="shared" si="369"/>
        <v>9999</v>
      </c>
      <c r="K11830" s="228" t="s">
        <v>23203</v>
      </c>
      <c r="L11830" s="228" t="s">
        <v>23204</v>
      </c>
      <c r="M11830" s="229">
        <v>44806</v>
      </c>
      <c r="N11830" s="227" t="s">
        <v>19903</v>
      </c>
      <c r="O11830" s="243"/>
      <c r="P11830" s="227" t="s">
        <v>19975</v>
      </c>
      <c r="Q11830" s="243"/>
      <c r="S11830" s="354"/>
    </row>
    <row r="11831" spans="1:19" s="245" customFormat="1" ht="13.15" customHeight="1">
      <c r="A11831" s="245" t="str">
        <f t="shared" si="370"/>
        <v>4135774031902149123</v>
      </c>
      <c r="B11831" s="217" t="s">
        <v>19891</v>
      </c>
      <c r="C11831" s="227" t="s">
        <v>26602</v>
      </c>
      <c r="D11831" s="227" t="s">
        <v>3106</v>
      </c>
      <c r="E11831" s="227" t="s">
        <v>26606</v>
      </c>
      <c r="F11831" s="227" t="s">
        <v>3106</v>
      </c>
      <c r="G11831" s="227" t="s">
        <v>3106</v>
      </c>
      <c r="H11831" s="228" t="s">
        <v>19904</v>
      </c>
      <c r="I11831" s="228" t="s">
        <v>26604</v>
      </c>
      <c r="J11831" s="201" t="str">
        <f t="shared" si="369"/>
        <v>9999</v>
      </c>
      <c r="K11831" s="228" t="s">
        <v>23203</v>
      </c>
      <c r="L11831" s="228" t="s">
        <v>23204</v>
      </c>
      <c r="M11831" s="229">
        <v>44806</v>
      </c>
      <c r="N11831" s="227" t="s">
        <v>19903</v>
      </c>
      <c r="O11831" s="243"/>
      <c r="P11831" s="227" t="s">
        <v>19975</v>
      </c>
      <c r="Q11831" s="243"/>
      <c r="S11831" s="354"/>
    </row>
    <row r="11832" spans="1:19" s="245" customFormat="1" ht="13.15" customHeight="1">
      <c r="A11832" s="245" t="str">
        <f t="shared" si="370"/>
        <v>4135774041902149123</v>
      </c>
      <c r="B11832" s="217" t="s">
        <v>19891</v>
      </c>
      <c r="C11832" s="227" t="s">
        <v>26602</v>
      </c>
      <c r="D11832" s="227" t="s">
        <v>3106</v>
      </c>
      <c r="E11832" s="227" t="s">
        <v>26607</v>
      </c>
      <c r="F11832" s="227" t="s">
        <v>3106</v>
      </c>
      <c r="G11832" s="227" t="s">
        <v>3106</v>
      </c>
      <c r="H11832" s="228" t="s">
        <v>19904</v>
      </c>
      <c r="I11832" s="228" t="s">
        <v>26604</v>
      </c>
      <c r="J11832" s="201" t="str">
        <f t="shared" si="369"/>
        <v>9999</v>
      </c>
      <c r="K11832" s="228" t="s">
        <v>23203</v>
      </c>
      <c r="L11832" s="228" t="s">
        <v>23204</v>
      </c>
      <c r="M11832" s="229">
        <v>44806</v>
      </c>
      <c r="N11832" s="227" t="s">
        <v>19903</v>
      </c>
      <c r="O11832" s="243"/>
      <c r="P11832" s="227" t="s">
        <v>19975</v>
      </c>
      <c r="Q11832" s="243"/>
      <c r="S11832" s="354"/>
    </row>
    <row r="11833" spans="1:19" s="245" customFormat="1" ht="13.15" customHeight="1">
      <c r="A11833" s="245" t="str">
        <f t="shared" si="370"/>
        <v>4135774051902149123</v>
      </c>
      <c r="B11833" s="217" t="s">
        <v>19891</v>
      </c>
      <c r="C11833" s="227" t="s">
        <v>26602</v>
      </c>
      <c r="D11833" s="227" t="s">
        <v>3106</v>
      </c>
      <c r="E11833" s="227" t="s">
        <v>26608</v>
      </c>
      <c r="F11833" s="227" t="s">
        <v>3106</v>
      </c>
      <c r="G11833" s="227" t="s">
        <v>3106</v>
      </c>
      <c r="H11833" s="228" t="s">
        <v>19904</v>
      </c>
      <c r="I11833" s="228" t="s">
        <v>26604</v>
      </c>
      <c r="J11833" s="201" t="str">
        <f t="shared" si="369"/>
        <v>9999</v>
      </c>
      <c r="K11833" s="228" t="s">
        <v>23203</v>
      </c>
      <c r="L11833" s="228" t="s">
        <v>23204</v>
      </c>
      <c r="M11833" s="229">
        <v>44806</v>
      </c>
      <c r="N11833" s="227" t="s">
        <v>19903</v>
      </c>
      <c r="O11833" s="243"/>
      <c r="P11833" s="227" t="s">
        <v>19975</v>
      </c>
      <c r="Q11833" s="243"/>
      <c r="S11833" s="354"/>
    </row>
    <row r="11834" spans="1:19" s="245" customFormat="1" ht="13.15" customHeight="1">
      <c r="A11834" s="245" t="str">
        <f t="shared" si="370"/>
        <v>4135774061902149123</v>
      </c>
      <c r="B11834" s="217" t="s">
        <v>19891</v>
      </c>
      <c r="C11834" s="227" t="s">
        <v>26602</v>
      </c>
      <c r="D11834" s="227" t="s">
        <v>3106</v>
      </c>
      <c r="E11834" s="227" t="s">
        <v>26609</v>
      </c>
      <c r="F11834" s="227" t="s">
        <v>3106</v>
      </c>
      <c r="G11834" s="227" t="s">
        <v>3106</v>
      </c>
      <c r="H11834" s="228" t="s">
        <v>19904</v>
      </c>
      <c r="I11834" s="228" t="s">
        <v>26604</v>
      </c>
      <c r="J11834" s="201" t="str">
        <f t="shared" si="369"/>
        <v>9999</v>
      </c>
      <c r="K11834" s="228" t="s">
        <v>23203</v>
      </c>
      <c r="L11834" s="228" t="s">
        <v>23204</v>
      </c>
      <c r="M11834" s="229">
        <v>44806</v>
      </c>
      <c r="N11834" s="227" t="s">
        <v>19903</v>
      </c>
      <c r="O11834" s="243"/>
      <c r="P11834" s="227" t="s">
        <v>19975</v>
      </c>
      <c r="Q11834" s="243"/>
      <c r="S11834" s="354"/>
    </row>
    <row r="11835" spans="1:19" s="245" customFormat="1" ht="13.15" customHeight="1">
      <c r="A11835" s="245" t="str">
        <f t="shared" si="370"/>
        <v>4135774071902149123</v>
      </c>
      <c r="B11835" s="217" t="s">
        <v>19891</v>
      </c>
      <c r="C11835" s="227" t="s">
        <v>26602</v>
      </c>
      <c r="D11835" s="227" t="s">
        <v>3106</v>
      </c>
      <c r="E11835" s="227" t="s">
        <v>26610</v>
      </c>
      <c r="F11835" s="227" t="s">
        <v>3106</v>
      </c>
      <c r="G11835" s="227" t="s">
        <v>3106</v>
      </c>
      <c r="H11835" s="228" t="s">
        <v>19904</v>
      </c>
      <c r="I11835" s="228" t="s">
        <v>26604</v>
      </c>
      <c r="J11835" s="201" t="str">
        <f t="shared" si="369"/>
        <v>9999</v>
      </c>
      <c r="K11835" s="228" t="s">
        <v>23203</v>
      </c>
      <c r="L11835" s="228" t="s">
        <v>23204</v>
      </c>
      <c r="M11835" s="229">
        <v>44806</v>
      </c>
      <c r="N11835" s="227" t="s">
        <v>19903</v>
      </c>
      <c r="O11835" s="243"/>
      <c r="P11835" s="227" t="s">
        <v>19975</v>
      </c>
      <c r="Q11835" s="243"/>
      <c r="S11835" s="354"/>
    </row>
    <row r="11836" spans="1:19" s="245" customFormat="1" ht="13.15" customHeight="1">
      <c r="A11836" s="245" t="str">
        <f t="shared" si="370"/>
        <v>4135774091902149123</v>
      </c>
      <c r="B11836" s="217" t="s">
        <v>19891</v>
      </c>
      <c r="C11836" s="227" t="s">
        <v>26602</v>
      </c>
      <c r="D11836" s="227" t="s">
        <v>3106</v>
      </c>
      <c r="E11836" s="227" t="s">
        <v>26611</v>
      </c>
      <c r="F11836" s="227" t="s">
        <v>3106</v>
      </c>
      <c r="G11836" s="227" t="s">
        <v>3106</v>
      </c>
      <c r="H11836" s="228" t="s">
        <v>19904</v>
      </c>
      <c r="I11836" s="228" t="s">
        <v>26604</v>
      </c>
      <c r="J11836" s="201" t="str">
        <f t="shared" si="369"/>
        <v>9999</v>
      </c>
      <c r="K11836" s="228" t="s">
        <v>23203</v>
      </c>
      <c r="L11836" s="228" t="s">
        <v>23204</v>
      </c>
      <c r="M11836" s="229">
        <v>44806</v>
      </c>
      <c r="N11836" s="227" t="s">
        <v>19903</v>
      </c>
      <c r="O11836" s="243"/>
      <c r="P11836" s="227" t="s">
        <v>19975</v>
      </c>
      <c r="Q11836" s="243"/>
      <c r="S11836" s="354"/>
    </row>
    <row r="11837" spans="1:19" s="245" customFormat="1" ht="13.15" customHeight="1">
      <c r="A11837" s="245" t="str">
        <f t="shared" si="370"/>
        <v>4135774101902149123</v>
      </c>
      <c r="B11837" s="217" t="s">
        <v>19891</v>
      </c>
      <c r="C11837" s="227" t="s">
        <v>26602</v>
      </c>
      <c r="D11837" s="227" t="s">
        <v>3106</v>
      </c>
      <c r="E11837" s="227" t="s">
        <v>26612</v>
      </c>
      <c r="F11837" s="227" t="s">
        <v>3106</v>
      </c>
      <c r="G11837" s="227" t="s">
        <v>3106</v>
      </c>
      <c r="H11837" s="228" t="s">
        <v>19904</v>
      </c>
      <c r="I11837" s="228" t="s">
        <v>26604</v>
      </c>
      <c r="J11837" s="201" t="str">
        <f t="shared" si="369"/>
        <v>9999</v>
      </c>
      <c r="K11837" s="228" t="s">
        <v>23203</v>
      </c>
      <c r="L11837" s="228" t="s">
        <v>23204</v>
      </c>
      <c r="M11837" s="229">
        <v>44806</v>
      </c>
      <c r="N11837" s="227" t="s">
        <v>19903</v>
      </c>
      <c r="O11837" s="243"/>
      <c r="P11837" s="227" t="s">
        <v>19975</v>
      </c>
      <c r="Q11837" s="243"/>
      <c r="S11837" s="354"/>
    </row>
    <row r="11838" spans="1:19" s="245" customFormat="1" ht="13.15" customHeight="1">
      <c r="A11838" s="245" t="str">
        <f t="shared" si="370"/>
        <v>4135774111902149123</v>
      </c>
      <c r="B11838" s="217" t="s">
        <v>19891</v>
      </c>
      <c r="C11838" s="227" t="s">
        <v>26602</v>
      </c>
      <c r="D11838" s="227" t="s">
        <v>3106</v>
      </c>
      <c r="E11838" s="227" t="s">
        <v>26613</v>
      </c>
      <c r="F11838" s="227" t="s">
        <v>3106</v>
      </c>
      <c r="G11838" s="227" t="s">
        <v>3106</v>
      </c>
      <c r="H11838" s="228" t="s">
        <v>19904</v>
      </c>
      <c r="I11838" s="228" t="s">
        <v>26604</v>
      </c>
      <c r="J11838" s="201" t="str">
        <f t="shared" si="369"/>
        <v>9999</v>
      </c>
      <c r="K11838" s="228" t="s">
        <v>23203</v>
      </c>
      <c r="L11838" s="228" t="s">
        <v>23204</v>
      </c>
      <c r="M11838" s="229">
        <v>44806</v>
      </c>
      <c r="N11838" s="227" t="s">
        <v>19903</v>
      </c>
      <c r="O11838" s="243"/>
      <c r="P11838" s="227" t="s">
        <v>19975</v>
      </c>
      <c r="Q11838" s="243"/>
      <c r="S11838" s="354"/>
    </row>
    <row r="11839" spans="1:19" s="245" customFormat="1" ht="13.15" customHeight="1">
      <c r="A11839" s="245" t="str">
        <f t="shared" si="370"/>
        <v>4135774121902149123</v>
      </c>
      <c r="B11839" s="217" t="s">
        <v>19891</v>
      </c>
      <c r="C11839" s="227" t="s">
        <v>26602</v>
      </c>
      <c r="D11839" s="227" t="s">
        <v>3106</v>
      </c>
      <c r="E11839" s="227" t="s">
        <v>26614</v>
      </c>
      <c r="F11839" s="227" t="s">
        <v>3106</v>
      </c>
      <c r="G11839" s="227" t="s">
        <v>3106</v>
      </c>
      <c r="H11839" s="228" t="s">
        <v>19904</v>
      </c>
      <c r="I11839" s="228" t="s">
        <v>26604</v>
      </c>
      <c r="J11839" s="201" t="str">
        <f t="shared" si="369"/>
        <v>9999</v>
      </c>
      <c r="K11839" s="228" t="s">
        <v>23203</v>
      </c>
      <c r="L11839" s="228" t="s">
        <v>23204</v>
      </c>
      <c r="M11839" s="229">
        <v>44806</v>
      </c>
      <c r="N11839" s="227" t="s">
        <v>19903</v>
      </c>
      <c r="O11839" s="243"/>
      <c r="P11839" s="227" t="s">
        <v>19975</v>
      </c>
      <c r="Q11839" s="243"/>
      <c r="S11839" s="354"/>
    </row>
    <row r="11840" spans="1:19" s="245" customFormat="1" ht="13.15" customHeight="1">
      <c r="A11840" s="245" t="str">
        <f t="shared" si="370"/>
        <v>4135774131902149123</v>
      </c>
      <c r="B11840" s="217" t="s">
        <v>19891</v>
      </c>
      <c r="C11840" s="227" t="s">
        <v>26602</v>
      </c>
      <c r="D11840" s="227" t="s">
        <v>3106</v>
      </c>
      <c r="E11840" s="227" t="s">
        <v>26615</v>
      </c>
      <c r="F11840" s="227" t="s">
        <v>3106</v>
      </c>
      <c r="G11840" s="227" t="s">
        <v>3106</v>
      </c>
      <c r="H11840" s="228" t="s">
        <v>19904</v>
      </c>
      <c r="I11840" s="228" t="s">
        <v>26604</v>
      </c>
      <c r="J11840" s="201" t="str">
        <f t="shared" si="369"/>
        <v>9999</v>
      </c>
      <c r="K11840" s="228" t="s">
        <v>23203</v>
      </c>
      <c r="L11840" s="228" t="s">
        <v>23204</v>
      </c>
      <c r="M11840" s="229">
        <v>44806</v>
      </c>
      <c r="N11840" s="227" t="s">
        <v>19903</v>
      </c>
      <c r="O11840" s="243"/>
      <c r="P11840" s="227" t="s">
        <v>19975</v>
      </c>
      <c r="Q11840" s="243"/>
      <c r="S11840" s="354"/>
    </row>
    <row r="11841" spans="1:19" s="245" customFormat="1" ht="13.15" customHeight="1">
      <c r="A11841" s="245" t="str">
        <f t="shared" si="370"/>
        <v>4135774141902149123</v>
      </c>
      <c r="B11841" s="217" t="s">
        <v>19891</v>
      </c>
      <c r="C11841" s="227" t="s">
        <v>26602</v>
      </c>
      <c r="D11841" s="227" t="s">
        <v>3106</v>
      </c>
      <c r="E11841" s="227" t="s">
        <v>26616</v>
      </c>
      <c r="F11841" s="227" t="s">
        <v>3106</v>
      </c>
      <c r="G11841" s="227" t="s">
        <v>3106</v>
      </c>
      <c r="H11841" s="228" t="s">
        <v>19904</v>
      </c>
      <c r="I11841" s="228" t="s">
        <v>26604</v>
      </c>
      <c r="J11841" s="201" t="str">
        <f t="shared" si="369"/>
        <v>9999</v>
      </c>
      <c r="K11841" s="228" t="s">
        <v>23203</v>
      </c>
      <c r="L11841" s="228" t="s">
        <v>23204</v>
      </c>
      <c r="M11841" s="229">
        <v>44806</v>
      </c>
      <c r="N11841" s="227" t="s">
        <v>19903</v>
      </c>
      <c r="O11841" s="243"/>
      <c r="P11841" s="227" t="s">
        <v>19975</v>
      </c>
      <c r="Q11841" s="243"/>
      <c r="S11841" s="354"/>
    </row>
    <row r="11842" spans="1:19" s="245" customFormat="1" ht="13.15" customHeight="1">
      <c r="A11842" s="245" t="str">
        <f t="shared" si="370"/>
        <v>4135774151902149123</v>
      </c>
      <c r="B11842" s="217" t="s">
        <v>19891</v>
      </c>
      <c r="C11842" s="227" t="s">
        <v>26602</v>
      </c>
      <c r="D11842" s="227" t="s">
        <v>3106</v>
      </c>
      <c r="E11842" s="227" t="s">
        <v>26617</v>
      </c>
      <c r="F11842" s="227" t="s">
        <v>3106</v>
      </c>
      <c r="G11842" s="227" t="s">
        <v>3106</v>
      </c>
      <c r="H11842" s="228" t="s">
        <v>19904</v>
      </c>
      <c r="I11842" s="228" t="s">
        <v>26604</v>
      </c>
      <c r="J11842" s="201" t="str">
        <f t="shared" si="369"/>
        <v>9999</v>
      </c>
      <c r="K11842" s="228" t="s">
        <v>23203</v>
      </c>
      <c r="L11842" s="228" t="s">
        <v>23204</v>
      </c>
      <c r="M11842" s="229">
        <v>44806</v>
      </c>
      <c r="N11842" s="227" t="s">
        <v>19903</v>
      </c>
      <c r="O11842" s="243"/>
      <c r="P11842" s="227" t="s">
        <v>19975</v>
      </c>
      <c r="Q11842" s="243"/>
      <c r="S11842" s="354"/>
    </row>
    <row r="11843" spans="1:19" s="245" customFormat="1" ht="13.15" customHeight="1">
      <c r="A11843" s="245" t="str">
        <f t="shared" si="370"/>
        <v>4135774161902149123</v>
      </c>
      <c r="B11843" s="217" t="s">
        <v>19891</v>
      </c>
      <c r="C11843" s="227" t="s">
        <v>26602</v>
      </c>
      <c r="D11843" s="227" t="s">
        <v>3106</v>
      </c>
      <c r="E11843" s="227" t="s">
        <v>26618</v>
      </c>
      <c r="F11843" s="227" t="s">
        <v>3106</v>
      </c>
      <c r="G11843" s="227" t="s">
        <v>3106</v>
      </c>
      <c r="H11843" s="228" t="s">
        <v>19904</v>
      </c>
      <c r="I11843" s="228" t="s">
        <v>26604</v>
      </c>
      <c r="J11843" s="201" t="str">
        <f t="shared" ref="J11843:J11906" si="371">B11843</f>
        <v>9999</v>
      </c>
      <c r="K11843" s="228" t="s">
        <v>23203</v>
      </c>
      <c r="L11843" s="228" t="s">
        <v>23204</v>
      </c>
      <c r="M11843" s="229">
        <v>44806</v>
      </c>
      <c r="N11843" s="227" t="s">
        <v>19903</v>
      </c>
      <c r="O11843" s="243"/>
      <c r="P11843" s="227" t="s">
        <v>19975</v>
      </c>
      <c r="Q11843" s="243"/>
      <c r="S11843" s="354"/>
    </row>
    <row r="11844" spans="1:19" s="245" customFormat="1" ht="13.15" customHeight="1">
      <c r="A11844" s="245" t="str">
        <f t="shared" si="370"/>
        <v>4135774171902149123</v>
      </c>
      <c r="B11844" s="217" t="s">
        <v>19891</v>
      </c>
      <c r="C11844" s="227" t="s">
        <v>26602</v>
      </c>
      <c r="D11844" s="227" t="s">
        <v>3106</v>
      </c>
      <c r="E11844" s="227" t="s">
        <v>26619</v>
      </c>
      <c r="F11844" s="227" t="s">
        <v>3106</v>
      </c>
      <c r="G11844" s="227" t="s">
        <v>3106</v>
      </c>
      <c r="H11844" s="228" t="s">
        <v>19904</v>
      </c>
      <c r="I11844" s="228" t="s">
        <v>26604</v>
      </c>
      <c r="J11844" s="201" t="str">
        <f t="shared" si="371"/>
        <v>9999</v>
      </c>
      <c r="K11844" s="228" t="s">
        <v>23203</v>
      </c>
      <c r="L11844" s="228" t="s">
        <v>23204</v>
      </c>
      <c r="M11844" s="229">
        <v>44806</v>
      </c>
      <c r="N11844" s="227" t="s">
        <v>19903</v>
      </c>
      <c r="O11844" s="243"/>
      <c r="P11844" s="227" t="s">
        <v>19975</v>
      </c>
      <c r="Q11844" s="243"/>
      <c r="S11844" s="354"/>
    </row>
    <row r="11845" spans="1:19" s="245" customFormat="1" ht="13.15" customHeight="1">
      <c r="A11845" s="245" t="str">
        <f t="shared" si="370"/>
        <v>4135774181902149123</v>
      </c>
      <c r="B11845" s="217" t="s">
        <v>19891</v>
      </c>
      <c r="C11845" s="227" t="s">
        <v>26602</v>
      </c>
      <c r="D11845" s="227" t="s">
        <v>3106</v>
      </c>
      <c r="E11845" s="227" t="s">
        <v>26620</v>
      </c>
      <c r="F11845" s="227" t="s">
        <v>3106</v>
      </c>
      <c r="G11845" s="227" t="s">
        <v>3106</v>
      </c>
      <c r="H11845" s="228" t="s">
        <v>19904</v>
      </c>
      <c r="I11845" s="228" t="s">
        <v>26604</v>
      </c>
      <c r="J11845" s="201" t="str">
        <f t="shared" si="371"/>
        <v>9999</v>
      </c>
      <c r="K11845" s="228" t="s">
        <v>23203</v>
      </c>
      <c r="L11845" s="228" t="s">
        <v>23204</v>
      </c>
      <c r="M11845" s="229">
        <v>44806</v>
      </c>
      <c r="N11845" s="227" t="s">
        <v>19903</v>
      </c>
      <c r="O11845" s="243"/>
      <c r="P11845" s="227" t="s">
        <v>19975</v>
      </c>
      <c r="Q11845" s="243"/>
      <c r="S11845" s="354"/>
    </row>
    <row r="11846" spans="1:19" s="245" customFormat="1" ht="13.15" customHeight="1">
      <c r="A11846" s="245" t="str">
        <f t="shared" si="370"/>
        <v>4135774191902149123</v>
      </c>
      <c r="B11846" s="217" t="s">
        <v>19891</v>
      </c>
      <c r="C11846" s="227" t="s">
        <v>26602</v>
      </c>
      <c r="D11846" s="227" t="s">
        <v>3106</v>
      </c>
      <c r="E11846" s="227" t="s">
        <v>26621</v>
      </c>
      <c r="F11846" s="227" t="s">
        <v>3106</v>
      </c>
      <c r="G11846" s="227" t="s">
        <v>3106</v>
      </c>
      <c r="H11846" s="228" t="s">
        <v>19904</v>
      </c>
      <c r="I11846" s="228" t="s">
        <v>26604</v>
      </c>
      <c r="J11846" s="201" t="str">
        <f t="shared" si="371"/>
        <v>9999</v>
      </c>
      <c r="K11846" s="228" t="s">
        <v>23203</v>
      </c>
      <c r="L11846" s="228" t="s">
        <v>23204</v>
      </c>
      <c r="M11846" s="229">
        <v>44806</v>
      </c>
      <c r="N11846" s="227" t="s">
        <v>19903</v>
      </c>
      <c r="O11846" s="243"/>
      <c r="P11846" s="227" t="s">
        <v>19975</v>
      </c>
      <c r="Q11846" s="243"/>
      <c r="S11846" s="354"/>
    </row>
    <row r="11847" spans="1:19" s="245" customFormat="1" ht="13.15" customHeight="1">
      <c r="A11847" s="245" t="str">
        <f t="shared" si="370"/>
        <v>4135774201902149123</v>
      </c>
      <c r="B11847" s="217" t="s">
        <v>19891</v>
      </c>
      <c r="C11847" s="227" t="s">
        <v>26602</v>
      </c>
      <c r="D11847" s="227" t="s">
        <v>3106</v>
      </c>
      <c r="E11847" s="227" t="s">
        <v>26622</v>
      </c>
      <c r="F11847" s="227" t="s">
        <v>3106</v>
      </c>
      <c r="G11847" s="227" t="s">
        <v>3106</v>
      </c>
      <c r="H11847" s="228" t="s">
        <v>19904</v>
      </c>
      <c r="I11847" s="228" t="s">
        <v>26604</v>
      </c>
      <c r="J11847" s="201" t="str">
        <f t="shared" si="371"/>
        <v>9999</v>
      </c>
      <c r="K11847" s="228" t="s">
        <v>23203</v>
      </c>
      <c r="L11847" s="228" t="s">
        <v>23204</v>
      </c>
      <c r="M11847" s="229">
        <v>44806</v>
      </c>
      <c r="N11847" s="227" t="s">
        <v>19903</v>
      </c>
      <c r="O11847" s="243"/>
      <c r="P11847" s="227" t="s">
        <v>19975</v>
      </c>
      <c r="Q11847" s="243"/>
      <c r="S11847" s="354"/>
    </row>
    <row r="11848" spans="1:19" s="245" customFormat="1" ht="13.15" customHeight="1">
      <c r="A11848" s="245" t="str">
        <f t="shared" si="370"/>
        <v>4135774211902149123</v>
      </c>
      <c r="B11848" s="217" t="s">
        <v>19891</v>
      </c>
      <c r="C11848" s="227" t="s">
        <v>26602</v>
      </c>
      <c r="D11848" s="227" t="s">
        <v>3106</v>
      </c>
      <c r="E11848" s="227" t="s">
        <v>26623</v>
      </c>
      <c r="F11848" s="227" t="s">
        <v>3106</v>
      </c>
      <c r="G11848" s="227" t="s">
        <v>3106</v>
      </c>
      <c r="H11848" s="228" t="s">
        <v>19904</v>
      </c>
      <c r="I11848" s="228" t="s">
        <v>26604</v>
      </c>
      <c r="J11848" s="201" t="str">
        <f t="shared" si="371"/>
        <v>9999</v>
      </c>
      <c r="K11848" s="228" t="s">
        <v>23203</v>
      </c>
      <c r="L11848" s="228" t="s">
        <v>23204</v>
      </c>
      <c r="M11848" s="229">
        <v>44806</v>
      </c>
      <c r="N11848" s="227" t="s">
        <v>19903</v>
      </c>
      <c r="O11848" s="243"/>
      <c r="P11848" s="227" t="s">
        <v>19975</v>
      </c>
      <c r="Q11848" s="243"/>
      <c r="S11848" s="354"/>
    </row>
    <row r="11849" spans="1:19" s="245" customFormat="1" ht="13.15" customHeight="1">
      <c r="A11849" s="245" t="str">
        <f t="shared" si="370"/>
        <v>4135774221902149123</v>
      </c>
      <c r="B11849" s="217" t="s">
        <v>19891</v>
      </c>
      <c r="C11849" s="227" t="s">
        <v>26602</v>
      </c>
      <c r="D11849" s="227" t="s">
        <v>3106</v>
      </c>
      <c r="E11849" s="227" t="s">
        <v>26624</v>
      </c>
      <c r="F11849" s="227" t="s">
        <v>3106</v>
      </c>
      <c r="G11849" s="227" t="s">
        <v>3106</v>
      </c>
      <c r="H11849" s="228" t="s">
        <v>19904</v>
      </c>
      <c r="I11849" s="228" t="s">
        <v>26604</v>
      </c>
      <c r="J11849" s="201" t="str">
        <f t="shared" si="371"/>
        <v>9999</v>
      </c>
      <c r="K11849" s="228" t="s">
        <v>23203</v>
      </c>
      <c r="L11849" s="228" t="s">
        <v>23204</v>
      </c>
      <c r="M11849" s="229">
        <v>44806</v>
      </c>
      <c r="N11849" s="227" t="s">
        <v>19903</v>
      </c>
      <c r="O11849" s="243"/>
      <c r="P11849" s="227" t="s">
        <v>19975</v>
      </c>
      <c r="Q11849" s="243"/>
      <c r="S11849" s="354"/>
    </row>
    <row r="11850" spans="1:19" s="245" customFormat="1" ht="13.15" customHeight="1">
      <c r="A11850" s="245" t="str">
        <f t="shared" si="370"/>
        <v>4087983011902216468</v>
      </c>
      <c r="B11850" s="217" t="s">
        <v>19891</v>
      </c>
      <c r="C11850" s="227" t="s">
        <v>26625</v>
      </c>
      <c r="D11850" s="227" t="s">
        <v>3106</v>
      </c>
      <c r="E11850" s="227" t="s">
        <v>26626</v>
      </c>
      <c r="F11850" s="227" t="s">
        <v>3106</v>
      </c>
      <c r="G11850" s="227" t="s">
        <v>3106</v>
      </c>
      <c r="H11850" s="228" t="s">
        <v>23501</v>
      </c>
      <c r="I11850" s="228" t="s">
        <v>26627</v>
      </c>
      <c r="J11850" s="201" t="str">
        <f t="shared" si="371"/>
        <v>9999</v>
      </c>
      <c r="K11850" s="228" t="s">
        <v>23203</v>
      </c>
      <c r="L11850" s="228" t="s">
        <v>23204</v>
      </c>
      <c r="M11850" s="229">
        <v>44806</v>
      </c>
      <c r="N11850" s="227" t="s">
        <v>20211</v>
      </c>
      <c r="O11850" s="243"/>
      <c r="P11850" s="227" t="s">
        <v>19975</v>
      </c>
      <c r="Q11850" s="243"/>
      <c r="S11850" s="354"/>
    </row>
    <row r="11851" spans="1:19" s="245" customFormat="1" ht="13.15" customHeight="1">
      <c r="A11851" s="245" t="str">
        <f t="shared" si="370"/>
        <v>4087983021902216468</v>
      </c>
      <c r="B11851" s="217" t="s">
        <v>19891</v>
      </c>
      <c r="C11851" s="227" t="s">
        <v>26625</v>
      </c>
      <c r="D11851" s="227" t="s">
        <v>3106</v>
      </c>
      <c r="E11851" s="227" t="s">
        <v>26628</v>
      </c>
      <c r="F11851" s="227" t="s">
        <v>3106</v>
      </c>
      <c r="G11851" s="227" t="s">
        <v>3106</v>
      </c>
      <c r="H11851" s="228" t="s">
        <v>23501</v>
      </c>
      <c r="I11851" s="228" t="s">
        <v>26627</v>
      </c>
      <c r="J11851" s="201" t="str">
        <f t="shared" si="371"/>
        <v>9999</v>
      </c>
      <c r="K11851" s="228" t="s">
        <v>23203</v>
      </c>
      <c r="L11851" s="228" t="s">
        <v>23204</v>
      </c>
      <c r="M11851" s="229">
        <v>44806</v>
      </c>
      <c r="N11851" s="227" t="s">
        <v>20211</v>
      </c>
      <c r="O11851" s="243"/>
      <c r="P11851" s="227" t="s">
        <v>19975</v>
      </c>
      <c r="Q11851" s="243"/>
      <c r="S11851" s="354"/>
    </row>
    <row r="11852" spans="1:19" s="245" customFormat="1" ht="13.15" customHeight="1">
      <c r="A11852" s="245" t="str">
        <f t="shared" si="370"/>
        <v>4087983031902216468</v>
      </c>
      <c r="B11852" s="217" t="s">
        <v>19891</v>
      </c>
      <c r="C11852" s="227" t="s">
        <v>26625</v>
      </c>
      <c r="D11852" s="227" t="s">
        <v>3106</v>
      </c>
      <c r="E11852" s="227" t="s">
        <v>26629</v>
      </c>
      <c r="F11852" s="227" t="s">
        <v>3106</v>
      </c>
      <c r="G11852" s="227" t="s">
        <v>3106</v>
      </c>
      <c r="H11852" s="228" t="s">
        <v>23501</v>
      </c>
      <c r="I11852" s="228" t="s">
        <v>26627</v>
      </c>
      <c r="J11852" s="201" t="str">
        <f t="shared" si="371"/>
        <v>9999</v>
      </c>
      <c r="K11852" s="228" t="s">
        <v>23203</v>
      </c>
      <c r="L11852" s="228" t="s">
        <v>23204</v>
      </c>
      <c r="M11852" s="229">
        <v>44806</v>
      </c>
      <c r="N11852" s="227" t="s">
        <v>20211</v>
      </c>
      <c r="O11852" s="243"/>
      <c r="P11852" s="227" t="s">
        <v>19975</v>
      </c>
      <c r="Q11852" s="243"/>
      <c r="S11852" s="354"/>
    </row>
    <row r="11853" spans="1:19" s="245" customFormat="1" ht="13.15" customHeight="1">
      <c r="A11853" s="245" t="str">
        <f t="shared" si="370"/>
        <v>4087983041902216468</v>
      </c>
      <c r="B11853" s="217" t="s">
        <v>19891</v>
      </c>
      <c r="C11853" s="227" t="s">
        <v>26625</v>
      </c>
      <c r="D11853" s="227" t="s">
        <v>3106</v>
      </c>
      <c r="E11853" s="227" t="s">
        <v>26630</v>
      </c>
      <c r="F11853" s="227" t="s">
        <v>3106</v>
      </c>
      <c r="G11853" s="227" t="s">
        <v>3106</v>
      </c>
      <c r="H11853" s="228" t="s">
        <v>23501</v>
      </c>
      <c r="I11853" s="228" t="s">
        <v>26627</v>
      </c>
      <c r="J11853" s="201" t="str">
        <f t="shared" si="371"/>
        <v>9999</v>
      </c>
      <c r="K11853" s="228" t="s">
        <v>23203</v>
      </c>
      <c r="L11853" s="228" t="s">
        <v>23204</v>
      </c>
      <c r="M11853" s="229">
        <v>44806</v>
      </c>
      <c r="N11853" s="227" t="s">
        <v>20211</v>
      </c>
      <c r="O11853" s="243"/>
      <c r="P11853" s="227" t="s">
        <v>19975</v>
      </c>
      <c r="Q11853" s="243"/>
      <c r="S11853" s="354"/>
    </row>
    <row r="11854" spans="1:19" s="245" customFormat="1" ht="13.15" customHeight="1">
      <c r="A11854" s="245" t="str">
        <f t="shared" si="370"/>
        <v>4087983051902216468</v>
      </c>
      <c r="B11854" s="217" t="s">
        <v>19891</v>
      </c>
      <c r="C11854" s="227" t="s">
        <v>26625</v>
      </c>
      <c r="D11854" s="227" t="s">
        <v>3106</v>
      </c>
      <c r="E11854" s="227" t="s">
        <v>26631</v>
      </c>
      <c r="F11854" s="227" t="s">
        <v>3106</v>
      </c>
      <c r="G11854" s="227" t="s">
        <v>3106</v>
      </c>
      <c r="H11854" s="228" t="s">
        <v>23501</v>
      </c>
      <c r="I11854" s="228" t="s">
        <v>26627</v>
      </c>
      <c r="J11854" s="201" t="str">
        <f t="shared" si="371"/>
        <v>9999</v>
      </c>
      <c r="K11854" s="228" t="s">
        <v>23203</v>
      </c>
      <c r="L11854" s="228" t="s">
        <v>23204</v>
      </c>
      <c r="M11854" s="229">
        <v>44806</v>
      </c>
      <c r="N11854" s="227" t="s">
        <v>20211</v>
      </c>
      <c r="O11854" s="243"/>
      <c r="P11854" s="227" t="s">
        <v>19975</v>
      </c>
      <c r="Q11854" s="243"/>
      <c r="S11854" s="354"/>
    </row>
    <row r="11855" spans="1:19" s="245" customFormat="1" ht="13.15" customHeight="1">
      <c r="A11855" s="245" t="str">
        <f t="shared" si="370"/>
        <v>4087983061902216468</v>
      </c>
      <c r="B11855" s="217" t="s">
        <v>19891</v>
      </c>
      <c r="C11855" s="227" t="s">
        <v>26625</v>
      </c>
      <c r="D11855" s="227" t="s">
        <v>3106</v>
      </c>
      <c r="E11855" s="227" t="s">
        <v>26632</v>
      </c>
      <c r="F11855" s="227" t="s">
        <v>3106</v>
      </c>
      <c r="G11855" s="227" t="s">
        <v>3106</v>
      </c>
      <c r="H11855" s="228" t="s">
        <v>23501</v>
      </c>
      <c r="I11855" s="228" t="s">
        <v>26627</v>
      </c>
      <c r="J11855" s="201" t="str">
        <f t="shared" si="371"/>
        <v>9999</v>
      </c>
      <c r="K11855" s="228" t="s">
        <v>23203</v>
      </c>
      <c r="L11855" s="228" t="s">
        <v>23204</v>
      </c>
      <c r="M11855" s="229">
        <v>44806</v>
      </c>
      <c r="N11855" s="227" t="s">
        <v>20211</v>
      </c>
      <c r="O11855" s="243"/>
      <c r="P11855" s="227" t="s">
        <v>19975</v>
      </c>
      <c r="Q11855" s="243"/>
      <c r="S11855" s="354"/>
    </row>
    <row r="11856" spans="1:19" s="245" customFormat="1" ht="13.15" customHeight="1">
      <c r="A11856" s="245" t="str">
        <f t="shared" si="370"/>
        <v>4087983071902216468</v>
      </c>
      <c r="B11856" s="217" t="s">
        <v>19891</v>
      </c>
      <c r="C11856" s="227" t="s">
        <v>26625</v>
      </c>
      <c r="D11856" s="227" t="s">
        <v>3106</v>
      </c>
      <c r="E11856" s="227" t="s">
        <v>26633</v>
      </c>
      <c r="F11856" s="227" t="s">
        <v>3106</v>
      </c>
      <c r="G11856" s="227" t="s">
        <v>3106</v>
      </c>
      <c r="H11856" s="228" t="s">
        <v>23501</v>
      </c>
      <c r="I11856" s="228" t="s">
        <v>26627</v>
      </c>
      <c r="J11856" s="201" t="str">
        <f t="shared" si="371"/>
        <v>9999</v>
      </c>
      <c r="K11856" s="228" t="s">
        <v>23203</v>
      </c>
      <c r="L11856" s="228" t="s">
        <v>23204</v>
      </c>
      <c r="M11856" s="229">
        <v>44806</v>
      </c>
      <c r="N11856" s="227" t="s">
        <v>20211</v>
      </c>
      <c r="O11856" s="243"/>
      <c r="P11856" s="227" t="s">
        <v>19975</v>
      </c>
      <c r="Q11856" s="243"/>
      <c r="S11856" s="354"/>
    </row>
    <row r="11857" spans="1:19" s="245" customFormat="1" ht="13.15" customHeight="1">
      <c r="A11857" s="245" t="str">
        <f t="shared" si="370"/>
        <v>3583841011902295215</v>
      </c>
      <c r="B11857" s="217" t="s">
        <v>19891</v>
      </c>
      <c r="C11857" s="227" t="s">
        <v>26634</v>
      </c>
      <c r="D11857" s="227" t="s">
        <v>3106</v>
      </c>
      <c r="E11857" s="227" t="s">
        <v>26635</v>
      </c>
      <c r="F11857" s="227" t="s">
        <v>3106</v>
      </c>
      <c r="G11857" s="227" t="s">
        <v>3106</v>
      </c>
      <c r="H11857" s="228" t="s">
        <v>23524</v>
      </c>
      <c r="I11857" s="228" t="s">
        <v>26636</v>
      </c>
      <c r="J11857" s="201" t="str">
        <f t="shared" si="371"/>
        <v>9999</v>
      </c>
      <c r="K11857" s="228" t="s">
        <v>23203</v>
      </c>
      <c r="L11857" s="228" t="s">
        <v>23204</v>
      </c>
      <c r="M11857" s="229">
        <v>44806</v>
      </c>
      <c r="N11857" s="227" t="s">
        <v>23526</v>
      </c>
      <c r="O11857" s="243"/>
      <c r="P11857" s="227" t="s">
        <v>23527</v>
      </c>
      <c r="Q11857" s="243"/>
      <c r="S11857" s="354"/>
    </row>
    <row r="11858" spans="1:19" s="245" customFormat="1" ht="13.15" customHeight="1">
      <c r="A11858" s="245" t="str">
        <f t="shared" si="370"/>
        <v>3583841021902295215</v>
      </c>
      <c r="B11858" s="217" t="s">
        <v>19891</v>
      </c>
      <c r="C11858" s="227" t="s">
        <v>26634</v>
      </c>
      <c r="D11858" s="227" t="s">
        <v>3106</v>
      </c>
      <c r="E11858" s="227" t="s">
        <v>26637</v>
      </c>
      <c r="F11858" s="227" t="s">
        <v>3106</v>
      </c>
      <c r="G11858" s="227" t="s">
        <v>3106</v>
      </c>
      <c r="H11858" s="228" t="s">
        <v>23524</v>
      </c>
      <c r="I11858" s="228" t="s">
        <v>26636</v>
      </c>
      <c r="J11858" s="201" t="str">
        <f t="shared" si="371"/>
        <v>9999</v>
      </c>
      <c r="K11858" s="228" t="s">
        <v>23203</v>
      </c>
      <c r="L11858" s="228" t="s">
        <v>23204</v>
      </c>
      <c r="M11858" s="229">
        <v>44806</v>
      </c>
      <c r="N11858" s="227" t="s">
        <v>23526</v>
      </c>
      <c r="O11858" s="243"/>
      <c r="P11858" s="227" t="s">
        <v>23527</v>
      </c>
      <c r="Q11858" s="243"/>
      <c r="S11858" s="354"/>
    </row>
    <row r="11859" spans="1:19" s="245" customFormat="1" ht="13.15" customHeight="1">
      <c r="A11859" s="245" t="str">
        <f t="shared" si="370"/>
        <v>3583841031902295215</v>
      </c>
      <c r="B11859" s="217" t="s">
        <v>19891</v>
      </c>
      <c r="C11859" s="227" t="s">
        <v>26634</v>
      </c>
      <c r="D11859" s="227" t="s">
        <v>3106</v>
      </c>
      <c r="E11859" s="227" t="s">
        <v>26638</v>
      </c>
      <c r="F11859" s="227" t="s">
        <v>3106</v>
      </c>
      <c r="G11859" s="227" t="s">
        <v>3106</v>
      </c>
      <c r="H11859" s="228" t="s">
        <v>23524</v>
      </c>
      <c r="I11859" s="228" t="s">
        <v>26636</v>
      </c>
      <c r="J11859" s="201" t="str">
        <f t="shared" si="371"/>
        <v>9999</v>
      </c>
      <c r="K11859" s="228" t="s">
        <v>23203</v>
      </c>
      <c r="L11859" s="228" t="s">
        <v>23204</v>
      </c>
      <c r="M11859" s="229">
        <v>44806</v>
      </c>
      <c r="N11859" s="227" t="s">
        <v>23526</v>
      </c>
      <c r="O11859" s="243"/>
      <c r="P11859" s="227" t="s">
        <v>23527</v>
      </c>
      <c r="Q11859" s="243"/>
      <c r="S11859" s="354"/>
    </row>
    <row r="11860" spans="1:19" s="245" customFormat="1" ht="13.15" customHeight="1">
      <c r="A11860" s="245" t="str">
        <f t="shared" si="370"/>
        <v>3583841041902295215</v>
      </c>
      <c r="B11860" s="217" t="s">
        <v>19891</v>
      </c>
      <c r="C11860" s="227" t="s">
        <v>26634</v>
      </c>
      <c r="D11860" s="227" t="s">
        <v>3106</v>
      </c>
      <c r="E11860" s="227" t="s">
        <v>26639</v>
      </c>
      <c r="F11860" s="227" t="s">
        <v>3106</v>
      </c>
      <c r="G11860" s="227" t="s">
        <v>3106</v>
      </c>
      <c r="H11860" s="228" t="s">
        <v>23524</v>
      </c>
      <c r="I11860" s="228" t="s">
        <v>26636</v>
      </c>
      <c r="J11860" s="201" t="str">
        <f t="shared" si="371"/>
        <v>9999</v>
      </c>
      <c r="K11860" s="228" t="s">
        <v>23203</v>
      </c>
      <c r="L11860" s="228" t="s">
        <v>23204</v>
      </c>
      <c r="M11860" s="229">
        <v>44806</v>
      </c>
      <c r="N11860" s="227" t="s">
        <v>23526</v>
      </c>
      <c r="O11860" s="243"/>
      <c r="P11860" s="227" t="s">
        <v>23527</v>
      </c>
      <c r="Q11860" s="243"/>
      <c r="S11860" s="354"/>
    </row>
    <row r="11861" spans="1:19" s="245" customFormat="1" ht="13.15" customHeight="1">
      <c r="A11861" s="245" t="str">
        <f t="shared" si="370"/>
        <v>4042855011902456452</v>
      </c>
      <c r="B11861" s="217" t="s">
        <v>19891</v>
      </c>
      <c r="C11861" s="227" t="s">
        <v>26640</v>
      </c>
      <c r="D11861" s="227" t="s">
        <v>3106</v>
      </c>
      <c r="E11861" s="227" t="s">
        <v>26641</v>
      </c>
      <c r="F11861" s="227" t="s">
        <v>3106</v>
      </c>
      <c r="G11861" s="227" t="s">
        <v>3106</v>
      </c>
      <c r="H11861" s="228" t="s">
        <v>23524</v>
      </c>
      <c r="I11861" s="228" t="s">
        <v>26642</v>
      </c>
      <c r="J11861" s="201" t="str">
        <f t="shared" si="371"/>
        <v>9999</v>
      </c>
      <c r="K11861" s="228" t="s">
        <v>23203</v>
      </c>
      <c r="L11861" s="228" t="s">
        <v>23204</v>
      </c>
      <c r="M11861" s="229">
        <v>44806</v>
      </c>
      <c r="N11861" s="227" t="s">
        <v>23526</v>
      </c>
      <c r="O11861" s="243"/>
      <c r="P11861" s="227" t="s">
        <v>23527</v>
      </c>
      <c r="Q11861" s="243"/>
      <c r="S11861" s="354"/>
    </row>
    <row r="11862" spans="1:19" s="245" customFormat="1" ht="13.15" customHeight="1">
      <c r="A11862" s="245" t="str">
        <f t="shared" si="370"/>
        <v>4042855021902456452</v>
      </c>
      <c r="B11862" s="217" t="s">
        <v>19891</v>
      </c>
      <c r="C11862" s="227" t="s">
        <v>26640</v>
      </c>
      <c r="D11862" s="227" t="s">
        <v>3106</v>
      </c>
      <c r="E11862" s="227" t="s">
        <v>26643</v>
      </c>
      <c r="F11862" s="227" t="s">
        <v>3106</v>
      </c>
      <c r="G11862" s="227" t="s">
        <v>3106</v>
      </c>
      <c r="H11862" s="228" t="s">
        <v>23524</v>
      </c>
      <c r="I11862" s="228" t="s">
        <v>26642</v>
      </c>
      <c r="J11862" s="201" t="str">
        <f t="shared" si="371"/>
        <v>9999</v>
      </c>
      <c r="K11862" s="228" t="s">
        <v>23203</v>
      </c>
      <c r="L11862" s="228" t="s">
        <v>23204</v>
      </c>
      <c r="M11862" s="229">
        <v>44806</v>
      </c>
      <c r="N11862" s="227" t="s">
        <v>23526</v>
      </c>
      <c r="O11862" s="243"/>
      <c r="P11862" s="227" t="s">
        <v>23527</v>
      </c>
      <c r="Q11862" s="243"/>
      <c r="S11862" s="354"/>
    </row>
    <row r="11863" spans="1:19" s="245" customFormat="1" ht="13.15" customHeight="1">
      <c r="A11863" s="245" t="str">
        <f t="shared" ref="A11863:A11926" si="372">E11863&amp;C11863</f>
        <v>4042855031902456452</v>
      </c>
      <c r="B11863" s="217" t="s">
        <v>19891</v>
      </c>
      <c r="C11863" s="227" t="s">
        <v>26640</v>
      </c>
      <c r="D11863" s="227" t="s">
        <v>3106</v>
      </c>
      <c r="E11863" s="227" t="s">
        <v>26644</v>
      </c>
      <c r="F11863" s="227" t="s">
        <v>3106</v>
      </c>
      <c r="G11863" s="227" t="s">
        <v>3106</v>
      </c>
      <c r="H11863" s="228" t="s">
        <v>23524</v>
      </c>
      <c r="I11863" s="228" t="s">
        <v>26642</v>
      </c>
      <c r="J11863" s="201" t="str">
        <f t="shared" si="371"/>
        <v>9999</v>
      </c>
      <c r="K11863" s="228" t="s">
        <v>23203</v>
      </c>
      <c r="L11863" s="228" t="s">
        <v>23204</v>
      </c>
      <c r="M11863" s="229">
        <v>44806</v>
      </c>
      <c r="N11863" s="227" t="s">
        <v>23526</v>
      </c>
      <c r="O11863" s="243"/>
      <c r="P11863" s="227" t="s">
        <v>23527</v>
      </c>
      <c r="Q11863" s="243"/>
      <c r="S11863" s="354"/>
    </row>
    <row r="11864" spans="1:19" s="245" customFormat="1" ht="13.15" customHeight="1">
      <c r="A11864" s="245" t="str">
        <f t="shared" si="372"/>
        <v>4042855041902456452</v>
      </c>
      <c r="B11864" s="217" t="s">
        <v>19891</v>
      </c>
      <c r="C11864" s="227" t="s">
        <v>26640</v>
      </c>
      <c r="D11864" s="227" t="s">
        <v>3106</v>
      </c>
      <c r="E11864" s="227" t="s">
        <v>26645</v>
      </c>
      <c r="F11864" s="227" t="s">
        <v>3106</v>
      </c>
      <c r="G11864" s="227" t="s">
        <v>3106</v>
      </c>
      <c r="H11864" s="228" t="s">
        <v>23524</v>
      </c>
      <c r="I11864" s="228" t="s">
        <v>26642</v>
      </c>
      <c r="J11864" s="201" t="str">
        <f t="shared" si="371"/>
        <v>9999</v>
      </c>
      <c r="K11864" s="228" t="s">
        <v>23203</v>
      </c>
      <c r="L11864" s="228" t="s">
        <v>23204</v>
      </c>
      <c r="M11864" s="229">
        <v>44806</v>
      </c>
      <c r="N11864" s="227" t="s">
        <v>23526</v>
      </c>
      <c r="O11864" s="243"/>
      <c r="P11864" s="227" t="s">
        <v>23527</v>
      </c>
      <c r="Q11864" s="243"/>
      <c r="S11864" s="354"/>
    </row>
    <row r="11865" spans="1:19" s="245" customFormat="1" ht="13.15" customHeight="1">
      <c r="A11865" s="245" t="str">
        <f t="shared" si="372"/>
        <v>4042855051902456452</v>
      </c>
      <c r="B11865" s="217" t="s">
        <v>19891</v>
      </c>
      <c r="C11865" s="227" t="s">
        <v>26640</v>
      </c>
      <c r="D11865" s="227" t="s">
        <v>3106</v>
      </c>
      <c r="E11865" s="227" t="s">
        <v>26646</v>
      </c>
      <c r="F11865" s="227" t="s">
        <v>3106</v>
      </c>
      <c r="G11865" s="227" t="s">
        <v>3106</v>
      </c>
      <c r="H11865" s="228" t="s">
        <v>23524</v>
      </c>
      <c r="I11865" s="228" t="s">
        <v>26642</v>
      </c>
      <c r="J11865" s="201" t="str">
        <f t="shared" si="371"/>
        <v>9999</v>
      </c>
      <c r="K11865" s="228" t="s">
        <v>23203</v>
      </c>
      <c r="L11865" s="228" t="s">
        <v>23204</v>
      </c>
      <c r="M11865" s="229">
        <v>44806</v>
      </c>
      <c r="N11865" s="227" t="s">
        <v>23526</v>
      </c>
      <c r="O11865" s="243"/>
      <c r="P11865" s="227" t="s">
        <v>23527</v>
      </c>
      <c r="Q11865" s="243"/>
      <c r="S11865" s="354"/>
    </row>
    <row r="11866" spans="1:19" s="245" customFormat="1" ht="13.15" customHeight="1">
      <c r="A11866" s="245" t="str">
        <f t="shared" si="372"/>
        <v>4042855061902456452</v>
      </c>
      <c r="B11866" s="217" t="s">
        <v>19891</v>
      </c>
      <c r="C11866" s="227" t="s">
        <v>26640</v>
      </c>
      <c r="D11866" s="227" t="s">
        <v>3106</v>
      </c>
      <c r="E11866" s="227" t="s">
        <v>26647</v>
      </c>
      <c r="F11866" s="227" t="s">
        <v>3106</v>
      </c>
      <c r="G11866" s="227" t="s">
        <v>3106</v>
      </c>
      <c r="H11866" s="228" t="s">
        <v>23524</v>
      </c>
      <c r="I11866" s="228" t="s">
        <v>26642</v>
      </c>
      <c r="J11866" s="201" t="str">
        <f t="shared" si="371"/>
        <v>9999</v>
      </c>
      <c r="K11866" s="228" t="s">
        <v>23203</v>
      </c>
      <c r="L11866" s="228" t="s">
        <v>23204</v>
      </c>
      <c r="M11866" s="229">
        <v>44806</v>
      </c>
      <c r="N11866" s="227" t="s">
        <v>23526</v>
      </c>
      <c r="O11866" s="243"/>
      <c r="P11866" s="227" t="s">
        <v>23527</v>
      </c>
      <c r="Q11866" s="243"/>
      <c r="S11866" s="354"/>
    </row>
    <row r="11867" spans="1:19" s="245" customFormat="1" ht="13.15" customHeight="1">
      <c r="A11867" s="245" t="str">
        <f t="shared" si="372"/>
        <v>4042855071902456452</v>
      </c>
      <c r="B11867" s="217" t="s">
        <v>19891</v>
      </c>
      <c r="C11867" s="227" t="s">
        <v>26640</v>
      </c>
      <c r="D11867" s="227" t="s">
        <v>3106</v>
      </c>
      <c r="E11867" s="227" t="s">
        <v>26648</v>
      </c>
      <c r="F11867" s="227" t="s">
        <v>3106</v>
      </c>
      <c r="G11867" s="227" t="s">
        <v>3106</v>
      </c>
      <c r="H11867" s="228" t="s">
        <v>23524</v>
      </c>
      <c r="I11867" s="228" t="s">
        <v>26642</v>
      </c>
      <c r="J11867" s="201" t="str">
        <f t="shared" si="371"/>
        <v>9999</v>
      </c>
      <c r="K11867" s="228" t="s">
        <v>23203</v>
      </c>
      <c r="L11867" s="228" t="s">
        <v>23204</v>
      </c>
      <c r="M11867" s="229">
        <v>44806</v>
      </c>
      <c r="N11867" s="227" t="s">
        <v>23526</v>
      </c>
      <c r="O11867" s="243"/>
      <c r="P11867" s="227" t="s">
        <v>23527</v>
      </c>
      <c r="Q11867" s="243"/>
      <c r="S11867" s="354"/>
    </row>
    <row r="11868" spans="1:19" s="245" customFormat="1" ht="13.15" customHeight="1">
      <c r="A11868" s="245" t="str">
        <f t="shared" si="372"/>
        <v>4042855081902456452</v>
      </c>
      <c r="B11868" s="217" t="s">
        <v>19891</v>
      </c>
      <c r="C11868" s="227" t="s">
        <v>26640</v>
      </c>
      <c r="D11868" s="227" t="s">
        <v>3106</v>
      </c>
      <c r="E11868" s="227" t="s">
        <v>26649</v>
      </c>
      <c r="F11868" s="227" t="s">
        <v>3106</v>
      </c>
      <c r="G11868" s="227" t="s">
        <v>3106</v>
      </c>
      <c r="H11868" s="228" t="s">
        <v>23524</v>
      </c>
      <c r="I11868" s="228" t="s">
        <v>26642</v>
      </c>
      <c r="J11868" s="201" t="str">
        <f t="shared" si="371"/>
        <v>9999</v>
      </c>
      <c r="K11868" s="228" t="s">
        <v>23203</v>
      </c>
      <c r="L11868" s="228" t="s">
        <v>23204</v>
      </c>
      <c r="M11868" s="229">
        <v>44806</v>
      </c>
      <c r="N11868" s="227" t="s">
        <v>23526</v>
      </c>
      <c r="O11868" s="243"/>
      <c r="P11868" s="227" t="s">
        <v>23527</v>
      </c>
      <c r="Q11868" s="243"/>
      <c r="S11868" s="354"/>
    </row>
    <row r="11869" spans="1:19" s="245" customFormat="1" ht="13.15" customHeight="1">
      <c r="A11869" s="245" t="str">
        <f t="shared" si="372"/>
        <v>4042855091902456452</v>
      </c>
      <c r="B11869" s="217" t="s">
        <v>19891</v>
      </c>
      <c r="C11869" s="227" t="s">
        <v>26640</v>
      </c>
      <c r="D11869" s="227" t="s">
        <v>3106</v>
      </c>
      <c r="E11869" s="227" t="s">
        <v>26650</v>
      </c>
      <c r="F11869" s="227" t="s">
        <v>3106</v>
      </c>
      <c r="G11869" s="227" t="s">
        <v>3106</v>
      </c>
      <c r="H11869" s="228" t="s">
        <v>23524</v>
      </c>
      <c r="I11869" s="228" t="s">
        <v>26642</v>
      </c>
      <c r="J11869" s="201" t="str">
        <f t="shared" si="371"/>
        <v>9999</v>
      </c>
      <c r="K11869" s="228" t="s">
        <v>23203</v>
      </c>
      <c r="L11869" s="228" t="s">
        <v>23204</v>
      </c>
      <c r="M11869" s="229">
        <v>44806</v>
      </c>
      <c r="N11869" s="227" t="s">
        <v>23526</v>
      </c>
      <c r="O11869" s="243"/>
      <c r="P11869" s="227" t="s">
        <v>23527</v>
      </c>
      <c r="Q11869" s="243"/>
      <c r="S11869" s="354"/>
    </row>
    <row r="11870" spans="1:19" s="245" customFormat="1" ht="13.15" customHeight="1">
      <c r="A11870" s="245" t="str">
        <f t="shared" si="372"/>
        <v>4042855101902456452</v>
      </c>
      <c r="B11870" s="217" t="s">
        <v>19891</v>
      </c>
      <c r="C11870" s="227" t="s">
        <v>26640</v>
      </c>
      <c r="D11870" s="227" t="s">
        <v>3106</v>
      </c>
      <c r="E11870" s="227" t="s">
        <v>26651</v>
      </c>
      <c r="F11870" s="227" t="s">
        <v>3106</v>
      </c>
      <c r="G11870" s="227" t="s">
        <v>3106</v>
      </c>
      <c r="H11870" s="228" t="s">
        <v>23524</v>
      </c>
      <c r="I11870" s="228" t="s">
        <v>26642</v>
      </c>
      <c r="J11870" s="201" t="str">
        <f t="shared" si="371"/>
        <v>9999</v>
      </c>
      <c r="K11870" s="228" t="s">
        <v>23203</v>
      </c>
      <c r="L11870" s="228" t="s">
        <v>23204</v>
      </c>
      <c r="M11870" s="229">
        <v>44806</v>
      </c>
      <c r="N11870" s="227" t="s">
        <v>23526</v>
      </c>
      <c r="O11870" s="243"/>
      <c r="P11870" s="227" t="s">
        <v>23527</v>
      </c>
      <c r="Q11870" s="243"/>
      <c r="S11870" s="354"/>
    </row>
    <row r="11871" spans="1:19" s="245" customFormat="1" ht="13.15" customHeight="1">
      <c r="A11871" s="245" t="str">
        <f t="shared" si="372"/>
        <v>4163958011902469653</v>
      </c>
      <c r="B11871" s="217" t="s">
        <v>19891</v>
      </c>
      <c r="C11871" s="227" t="s">
        <v>26652</v>
      </c>
      <c r="D11871" s="227" t="s">
        <v>3106</v>
      </c>
      <c r="E11871" s="227" t="s">
        <v>26653</v>
      </c>
      <c r="F11871" s="227" t="s">
        <v>3106</v>
      </c>
      <c r="G11871" s="227" t="s">
        <v>3106</v>
      </c>
      <c r="H11871" s="228" t="s">
        <v>18778</v>
      </c>
      <c r="I11871" s="228" t="s">
        <v>26654</v>
      </c>
      <c r="J11871" s="201" t="str">
        <f t="shared" si="371"/>
        <v>9999</v>
      </c>
      <c r="K11871" s="228" t="s">
        <v>23203</v>
      </c>
      <c r="L11871" s="228" t="s">
        <v>23204</v>
      </c>
      <c r="M11871" s="229">
        <v>44806</v>
      </c>
      <c r="N11871" s="227" t="s">
        <v>18777</v>
      </c>
      <c r="O11871" s="243"/>
      <c r="P11871" s="227" t="s">
        <v>19920</v>
      </c>
      <c r="Q11871" s="243"/>
      <c r="S11871" s="354"/>
    </row>
    <row r="11872" spans="1:19" s="245" customFormat="1" ht="13.15" customHeight="1">
      <c r="A11872" s="245" t="str">
        <f t="shared" si="372"/>
        <v>1961468011902839046</v>
      </c>
      <c r="B11872" s="217" t="s">
        <v>19891</v>
      </c>
      <c r="C11872" s="227" t="s">
        <v>26655</v>
      </c>
      <c r="D11872" s="227" t="s">
        <v>3106</v>
      </c>
      <c r="E11872" s="227" t="s">
        <v>26656</v>
      </c>
      <c r="F11872" s="227" t="s">
        <v>3106</v>
      </c>
      <c r="G11872" s="227" t="s">
        <v>3106</v>
      </c>
      <c r="H11872" s="228" t="s">
        <v>19931</v>
      </c>
      <c r="I11872" s="228" t="s">
        <v>26657</v>
      </c>
      <c r="J11872" s="201" t="str">
        <f t="shared" si="371"/>
        <v>9999</v>
      </c>
      <c r="K11872" s="228" t="s">
        <v>23203</v>
      </c>
      <c r="L11872" s="228" t="s">
        <v>23204</v>
      </c>
      <c r="M11872" s="229">
        <v>44806</v>
      </c>
      <c r="N11872" s="227" t="s">
        <v>19930</v>
      </c>
      <c r="O11872" s="243"/>
      <c r="P11872" s="227" t="s">
        <v>19932</v>
      </c>
      <c r="Q11872" s="243"/>
      <c r="S11872" s="354"/>
    </row>
    <row r="11873" spans="1:19" s="245" customFormat="1" ht="13.15" customHeight="1">
      <c r="A11873" s="245" t="str">
        <f t="shared" si="372"/>
        <v>1213514031902993413</v>
      </c>
      <c r="B11873" s="217" t="s">
        <v>19891</v>
      </c>
      <c r="C11873" s="227" t="s">
        <v>26658</v>
      </c>
      <c r="D11873" s="227" t="s">
        <v>3106</v>
      </c>
      <c r="E11873" s="227" t="s">
        <v>26659</v>
      </c>
      <c r="F11873" s="227" t="s">
        <v>3106</v>
      </c>
      <c r="G11873" s="227" t="s">
        <v>3106</v>
      </c>
      <c r="H11873" s="228" t="s">
        <v>20075</v>
      </c>
      <c r="I11873" s="228" t="s">
        <v>26660</v>
      </c>
      <c r="J11873" s="201" t="str">
        <f t="shared" si="371"/>
        <v>9999</v>
      </c>
      <c r="K11873" s="228" t="s">
        <v>23203</v>
      </c>
      <c r="L11873" s="228" t="s">
        <v>23204</v>
      </c>
      <c r="M11873" s="229">
        <v>44806</v>
      </c>
      <c r="N11873" s="227" t="s">
        <v>20074</v>
      </c>
      <c r="O11873" s="243"/>
      <c r="P11873" s="227" t="s">
        <v>18777</v>
      </c>
      <c r="Q11873" s="243"/>
      <c r="S11873" s="354"/>
    </row>
    <row r="11874" spans="1:19" s="245" customFormat="1" ht="13.15" customHeight="1">
      <c r="A11874" s="245" t="str">
        <f t="shared" si="372"/>
        <v>3398497011912023169</v>
      </c>
      <c r="B11874" s="217" t="s">
        <v>19891</v>
      </c>
      <c r="C11874" s="227" t="s">
        <v>26661</v>
      </c>
      <c r="D11874" s="227" t="s">
        <v>3106</v>
      </c>
      <c r="E11874" s="227" t="s">
        <v>26662</v>
      </c>
      <c r="F11874" s="227" t="s">
        <v>3106</v>
      </c>
      <c r="G11874" s="227" t="s">
        <v>3106</v>
      </c>
      <c r="H11874" s="228" t="s">
        <v>19904</v>
      </c>
      <c r="I11874" s="228" t="s">
        <v>26663</v>
      </c>
      <c r="J11874" s="201" t="str">
        <f t="shared" si="371"/>
        <v>9999</v>
      </c>
      <c r="K11874" s="228" t="s">
        <v>23203</v>
      </c>
      <c r="L11874" s="228" t="s">
        <v>23204</v>
      </c>
      <c r="M11874" s="229">
        <v>44806</v>
      </c>
      <c r="N11874" s="227" t="s">
        <v>19903</v>
      </c>
      <c r="O11874" s="243"/>
      <c r="P11874" s="227" t="s">
        <v>19975</v>
      </c>
      <c r="Q11874" s="243"/>
      <c r="S11874" s="354"/>
    </row>
    <row r="11875" spans="1:19" s="245" customFormat="1" ht="13.15" customHeight="1">
      <c r="A11875" s="245" t="str">
        <f t="shared" si="372"/>
        <v>3398497021912023169</v>
      </c>
      <c r="B11875" s="217" t="s">
        <v>19891</v>
      </c>
      <c r="C11875" s="227" t="s">
        <v>26661</v>
      </c>
      <c r="D11875" s="227" t="s">
        <v>3106</v>
      </c>
      <c r="E11875" s="227" t="s">
        <v>26664</v>
      </c>
      <c r="F11875" s="227" t="s">
        <v>3106</v>
      </c>
      <c r="G11875" s="227" t="s">
        <v>3106</v>
      </c>
      <c r="H11875" s="228" t="s">
        <v>19904</v>
      </c>
      <c r="I11875" s="228" t="s">
        <v>26663</v>
      </c>
      <c r="J11875" s="201" t="str">
        <f t="shared" si="371"/>
        <v>9999</v>
      </c>
      <c r="K11875" s="228" t="s">
        <v>23203</v>
      </c>
      <c r="L11875" s="228" t="s">
        <v>23204</v>
      </c>
      <c r="M11875" s="229">
        <v>44806</v>
      </c>
      <c r="N11875" s="227" t="s">
        <v>19903</v>
      </c>
      <c r="O11875" s="243"/>
      <c r="P11875" s="227" t="s">
        <v>19975</v>
      </c>
      <c r="Q11875" s="243"/>
      <c r="S11875" s="354"/>
    </row>
    <row r="11876" spans="1:19" s="245" customFormat="1" ht="13.15" customHeight="1">
      <c r="A11876" s="245" t="str">
        <f t="shared" si="372"/>
        <v>3398497031912023169</v>
      </c>
      <c r="B11876" s="217" t="s">
        <v>19891</v>
      </c>
      <c r="C11876" s="227" t="s">
        <v>26661</v>
      </c>
      <c r="D11876" s="227" t="s">
        <v>3106</v>
      </c>
      <c r="E11876" s="227" t="s">
        <v>26665</v>
      </c>
      <c r="F11876" s="227" t="s">
        <v>3106</v>
      </c>
      <c r="G11876" s="227" t="s">
        <v>3106</v>
      </c>
      <c r="H11876" s="228" t="s">
        <v>19904</v>
      </c>
      <c r="I11876" s="228" t="s">
        <v>26663</v>
      </c>
      <c r="J11876" s="201" t="str">
        <f t="shared" si="371"/>
        <v>9999</v>
      </c>
      <c r="K11876" s="228" t="s">
        <v>23203</v>
      </c>
      <c r="L11876" s="228" t="s">
        <v>23204</v>
      </c>
      <c r="M11876" s="229">
        <v>44806</v>
      </c>
      <c r="N11876" s="227" t="s">
        <v>19903</v>
      </c>
      <c r="O11876" s="243"/>
      <c r="P11876" s="227" t="s">
        <v>19975</v>
      </c>
      <c r="Q11876" s="243"/>
      <c r="S11876" s="354"/>
    </row>
    <row r="11877" spans="1:19" s="245" customFormat="1" ht="13.15" customHeight="1">
      <c r="A11877" s="245" t="str">
        <f t="shared" si="372"/>
        <v>3034332011912169921</v>
      </c>
      <c r="B11877" s="217" t="s">
        <v>19891</v>
      </c>
      <c r="C11877" s="227" t="s">
        <v>26666</v>
      </c>
      <c r="D11877" s="227" t="s">
        <v>3106</v>
      </c>
      <c r="E11877" s="227" t="s">
        <v>26667</v>
      </c>
      <c r="F11877" s="227" t="s">
        <v>3106</v>
      </c>
      <c r="G11877" s="227" t="s">
        <v>3106</v>
      </c>
      <c r="H11877" s="228" t="s">
        <v>24036</v>
      </c>
      <c r="I11877" s="228" t="s">
        <v>26668</v>
      </c>
      <c r="J11877" s="201" t="str">
        <f t="shared" si="371"/>
        <v>9999</v>
      </c>
      <c r="K11877" s="228" t="s">
        <v>23203</v>
      </c>
      <c r="L11877" s="228" t="s">
        <v>23204</v>
      </c>
      <c r="M11877" s="229">
        <v>44806</v>
      </c>
      <c r="N11877" s="227" t="s">
        <v>24037</v>
      </c>
      <c r="O11877" s="243"/>
      <c r="P11877" s="227" t="s">
        <v>24037</v>
      </c>
      <c r="Q11877" s="243"/>
      <c r="S11877" s="354"/>
    </row>
    <row r="11878" spans="1:19" s="245" customFormat="1" ht="13.15" customHeight="1">
      <c r="A11878" s="245" t="str">
        <f t="shared" si="372"/>
        <v>3034332021912169921</v>
      </c>
      <c r="B11878" s="217" t="s">
        <v>19891</v>
      </c>
      <c r="C11878" s="227" t="s">
        <v>26666</v>
      </c>
      <c r="D11878" s="227" t="s">
        <v>3106</v>
      </c>
      <c r="E11878" s="227" t="s">
        <v>26669</v>
      </c>
      <c r="F11878" s="227" t="s">
        <v>3106</v>
      </c>
      <c r="G11878" s="227" t="s">
        <v>3106</v>
      </c>
      <c r="H11878" s="228" t="s">
        <v>19904</v>
      </c>
      <c r="I11878" s="228" t="s">
        <v>26668</v>
      </c>
      <c r="J11878" s="201" t="str">
        <f t="shared" si="371"/>
        <v>9999</v>
      </c>
      <c r="K11878" s="228" t="s">
        <v>23203</v>
      </c>
      <c r="L11878" s="228" t="s">
        <v>23204</v>
      </c>
      <c r="M11878" s="229">
        <v>44806</v>
      </c>
      <c r="N11878" s="227" t="s">
        <v>19903</v>
      </c>
      <c r="O11878" s="243"/>
      <c r="P11878" s="227" t="s">
        <v>19905</v>
      </c>
      <c r="Q11878" s="243"/>
      <c r="S11878" s="354"/>
    </row>
    <row r="11879" spans="1:19" s="245" customFormat="1" ht="13.15" customHeight="1">
      <c r="A11879" s="245" t="str">
        <f t="shared" si="372"/>
        <v>3034332031912169921</v>
      </c>
      <c r="B11879" s="217" t="s">
        <v>19891</v>
      </c>
      <c r="C11879" s="227" t="s">
        <v>26666</v>
      </c>
      <c r="D11879" s="227" t="s">
        <v>3106</v>
      </c>
      <c r="E11879" s="227" t="s">
        <v>26670</v>
      </c>
      <c r="F11879" s="227" t="s">
        <v>3106</v>
      </c>
      <c r="G11879" s="227" t="s">
        <v>3106</v>
      </c>
      <c r="H11879" s="228" t="s">
        <v>19904</v>
      </c>
      <c r="I11879" s="228" t="s">
        <v>26668</v>
      </c>
      <c r="J11879" s="201" t="str">
        <f t="shared" si="371"/>
        <v>9999</v>
      </c>
      <c r="K11879" s="228" t="s">
        <v>23203</v>
      </c>
      <c r="L11879" s="228" t="s">
        <v>23204</v>
      </c>
      <c r="M11879" s="229">
        <v>44806</v>
      </c>
      <c r="N11879" s="227" t="s">
        <v>19903</v>
      </c>
      <c r="O11879" s="243"/>
      <c r="P11879" s="227" t="s">
        <v>19905</v>
      </c>
      <c r="Q11879" s="243"/>
      <c r="S11879" s="354"/>
    </row>
    <row r="11880" spans="1:19" s="245" customFormat="1" ht="13.15" customHeight="1">
      <c r="A11880" s="245" t="str">
        <f t="shared" si="372"/>
        <v>3034332041912169921</v>
      </c>
      <c r="B11880" s="217" t="s">
        <v>19891</v>
      </c>
      <c r="C11880" s="227" t="s">
        <v>26666</v>
      </c>
      <c r="D11880" s="227" t="s">
        <v>3106</v>
      </c>
      <c r="E11880" s="227" t="s">
        <v>26671</v>
      </c>
      <c r="F11880" s="227" t="s">
        <v>3106</v>
      </c>
      <c r="G11880" s="227" t="s">
        <v>3106</v>
      </c>
      <c r="H11880" s="228" t="s">
        <v>19904</v>
      </c>
      <c r="I11880" s="228" t="s">
        <v>26668</v>
      </c>
      <c r="J11880" s="201" t="str">
        <f t="shared" si="371"/>
        <v>9999</v>
      </c>
      <c r="K11880" s="228" t="s">
        <v>23203</v>
      </c>
      <c r="L11880" s="228" t="s">
        <v>23204</v>
      </c>
      <c r="M11880" s="229">
        <v>44806</v>
      </c>
      <c r="N11880" s="227" t="s">
        <v>19903</v>
      </c>
      <c r="O11880" s="243"/>
      <c r="P11880" s="227" t="s">
        <v>19905</v>
      </c>
      <c r="Q11880" s="243"/>
      <c r="S11880" s="354"/>
    </row>
    <row r="11881" spans="1:19" s="245" customFormat="1" ht="13.15" customHeight="1">
      <c r="A11881" s="245" t="str">
        <f t="shared" si="372"/>
        <v>3572810011912193624</v>
      </c>
      <c r="B11881" s="217" t="s">
        <v>19891</v>
      </c>
      <c r="C11881" s="227" t="s">
        <v>26672</v>
      </c>
      <c r="D11881" s="227" t="s">
        <v>3106</v>
      </c>
      <c r="E11881" s="227" t="s">
        <v>26673</v>
      </c>
      <c r="F11881" s="227" t="s">
        <v>3106</v>
      </c>
      <c r="G11881" s="227" t="s">
        <v>3106</v>
      </c>
      <c r="H11881" s="228" t="s">
        <v>19904</v>
      </c>
      <c r="I11881" s="228" t="s">
        <v>26674</v>
      </c>
      <c r="J11881" s="201" t="str">
        <f t="shared" si="371"/>
        <v>9999</v>
      </c>
      <c r="K11881" s="228" t="s">
        <v>23203</v>
      </c>
      <c r="L11881" s="228" t="s">
        <v>23204</v>
      </c>
      <c r="M11881" s="229">
        <v>44806</v>
      </c>
      <c r="N11881" s="227" t="s">
        <v>19903</v>
      </c>
      <c r="O11881" s="243"/>
      <c r="P11881" s="227" t="s">
        <v>24738</v>
      </c>
      <c r="Q11881" s="243"/>
      <c r="S11881" s="354"/>
    </row>
    <row r="11882" spans="1:19" s="245" customFormat="1" ht="13.15" customHeight="1">
      <c r="A11882" s="245" t="str">
        <f t="shared" si="372"/>
        <v>3572810021912193624</v>
      </c>
      <c r="B11882" s="217" t="s">
        <v>19891</v>
      </c>
      <c r="C11882" s="227" t="s">
        <v>26672</v>
      </c>
      <c r="D11882" s="227" t="s">
        <v>3106</v>
      </c>
      <c r="E11882" s="227" t="s">
        <v>26675</v>
      </c>
      <c r="F11882" s="227" t="s">
        <v>3106</v>
      </c>
      <c r="G11882" s="227" t="s">
        <v>3106</v>
      </c>
      <c r="H11882" s="228" t="s">
        <v>19904</v>
      </c>
      <c r="I11882" s="228" t="s">
        <v>26674</v>
      </c>
      <c r="J11882" s="201" t="str">
        <f t="shared" si="371"/>
        <v>9999</v>
      </c>
      <c r="K11882" s="228" t="s">
        <v>23203</v>
      </c>
      <c r="L11882" s="228" t="s">
        <v>23204</v>
      </c>
      <c r="M11882" s="229">
        <v>44806</v>
      </c>
      <c r="N11882" s="227" t="s">
        <v>19903</v>
      </c>
      <c r="O11882" s="243"/>
      <c r="P11882" s="227" t="s">
        <v>24738</v>
      </c>
      <c r="Q11882" s="243"/>
      <c r="S11882" s="354"/>
    </row>
    <row r="11883" spans="1:19" s="245" customFormat="1" ht="13.15" customHeight="1">
      <c r="A11883" s="245" t="str">
        <f t="shared" si="372"/>
        <v>4010415011912392069</v>
      </c>
      <c r="B11883" s="217" t="s">
        <v>19891</v>
      </c>
      <c r="C11883" s="227" t="s">
        <v>26676</v>
      </c>
      <c r="D11883" s="227" t="s">
        <v>3106</v>
      </c>
      <c r="E11883" s="227" t="s">
        <v>26677</v>
      </c>
      <c r="F11883" s="227" t="s">
        <v>3106</v>
      </c>
      <c r="G11883" s="227" t="s">
        <v>3106</v>
      </c>
      <c r="H11883" s="228" t="s">
        <v>19904</v>
      </c>
      <c r="I11883" s="228" t="s">
        <v>26678</v>
      </c>
      <c r="J11883" s="201" t="str">
        <f t="shared" si="371"/>
        <v>9999</v>
      </c>
      <c r="K11883" s="228" t="s">
        <v>23203</v>
      </c>
      <c r="L11883" s="228" t="s">
        <v>23204</v>
      </c>
      <c r="M11883" s="229">
        <v>44806</v>
      </c>
      <c r="N11883" s="227" t="s">
        <v>19903</v>
      </c>
      <c r="O11883" s="243"/>
      <c r="P11883" s="227" t="s">
        <v>19975</v>
      </c>
      <c r="Q11883" s="243"/>
      <c r="S11883" s="354"/>
    </row>
    <row r="11884" spans="1:19" s="245" customFormat="1" ht="13.15" customHeight="1">
      <c r="A11884" s="245" t="str">
        <f t="shared" si="372"/>
        <v>4010415021912392069</v>
      </c>
      <c r="B11884" s="217" t="s">
        <v>19891</v>
      </c>
      <c r="C11884" s="227" t="s">
        <v>26676</v>
      </c>
      <c r="D11884" s="227" t="s">
        <v>3106</v>
      </c>
      <c r="E11884" s="227" t="s">
        <v>26679</v>
      </c>
      <c r="F11884" s="227" t="s">
        <v>3106</v>
      </c>
      <c r="G11884" s="227" t="s">
        <v>3106</v>
      </c>
      <c r="H11884" s="228" t="s">
        <v>19904</v>
      </c>
      <c r="I11884" s="228" t="s">
        <v>26678</v>
      </c>
      <c r="J11884" s="201" t="str">
        <f t="shared" si="371"/>
        <v>9999</v>
      </c>
      <c r="K11884" s="228" t="s">
        <v>23203</v>
      </c>
      <c r="L11884" s="228" t="s">
        <v>23204</v>
      </c>
      <c r="M11884" s="229">
        <v>44806</v>
      </c>
      <c r="N11884" s="227" t="s">
        <v>19903</v>
      </c>
      <c r="O11884" s="243"/>
      <c r="P11884" s="227" t="s">
        <v>19975</v>
      </c>
      <c r="Q11884" s="243"/>
      <c r="S11884" s="354"/>
    </row>
    <row r="11885" spans="1:19" s="245" customFormat="1" ht="13.15" customHeight="1">
      <c r="A11885" s="245" t="str">
        <f t="shared" si="372"/>
        <v>4010415031912392069</v>
      </c>
      <c r="B11885" s="217" t="s">
        <v>19891</v>
      </c>
      <c r="C11885" s="227" t="s">
        <v>26676</v>
      </c>
      <c r="D11885" s="227" t="s">
        <v>3106</v>
      </c>
      <c r="E11885" s="227" t="s">
        <v>26680</v>
      </c>
      <c r="F11885" s="227" t="s">
        <v>3106</v>
      </c>
      <c r="G11885" s="227" t="s">
        <v>3106</v>
      </c>
      <c r="H11885" s="228" t="s">
        <v>19904</v>
      </c>
      <c r="I11885" s="228" t="s">
        <v>26678</v>
      </c>
      <c r="J11885" s="201" t="str">
        <f t="shared" si="371"/>
        <v>9999</v>
      </c>
      <c r="K11885" s="228" t="s">
        <v>23203</v>
      </c>
      <c r="L11885" s="228" t="s">
        <v>23204</v>
      </c>
      <c r="M11885" s="229">
        <v>44806</v>
      </c>
      <c r="N11885" s="227" t="s">
        <v>19903</v>
      </c>
      <c r="O11885" s="243"/>
      <c r="P11885" s="227" t="s">
        <v>19975</v>
      </c>
      <c r="Q11885" s="243"/>
      <c r="S11885" s="354"/>
    </row>
    <row r="11886" spans="1:19" s="245" customFormat="1" ht="13.15" customHeight="1">
      <c r="A11886" s="245" t="str">
        <f t="shared" si="372"/>
        <v>4010415041912392069</v>
      </c>
      <c r="B11886" s="217" t="s">
        <v>19891</v>
      </c>
      <c r="C11886" s="227" t="s">
        <v>26676</v>
      </c>
      <c r="D11886" s="227" t="s">
        <v>3106</v>
      </c>
      <c r="E11886" s="227" t="s">
        <v>26681</v>
      </c>
      <c r="F11886" s="227" t="s">
        <v>3106</v>
      </c>
      <c r="G11886" s="227" t="s">
        <v>3106</v>
      </c>
      <c r="H11886" s="228" t="s">
        <v>19904</v>
      </c>
      <c r="I11886" s="228" t="s">
        <v>26678</v>
      </c>
      <c r="J11886" s="201" t="str">
        <f t="shared" si="371"/>
        <v>9999</v>
      </c>
      <c r="K11886" s="228" t="s">
        <v>23203</v>
      </c>
      <c r="L11886" s="228" t="s">
        <v>23204</v>
      </c>
      <c r="M11886" s="229">
        <v>44806</v>
      </c>
      <c r="N11886" s="227" t="s">
        <v>19903</v>
      </c>
      <c r="O11886" s="243"/>
      <c r="P11886" s="227" t="s">
        <v>19975</v>
      </c>
      <c r="Q11886" s="243"/>
      <c r="S11886" s="354"/>
    </row>
    <row r="11887" spans="1:19" s="245" customFormat="1" ht="13.15" customHeight="1">
      <c r="A11887" s="245" t="str">
        <f t="shared" si="372"/>
        <v>1302028071922042985</v>
      </c>
      <c r="B11887" s="217" t="s">
        <v>19891</v>
      </c>
      <c r="C11887" s="227" t="s">
        <v>26682</v>
      </c>
      <c r="D11887" s="227" t="s">
        <v>3106</v>
      </c>
      <c r="E11887" s="227" t="s">
        <v>26683</v>
      </c>
      <c r="F11887" s="227" t="s">
        <v>3106</v>
      </c>
      <c r="G11887" s="227" t="s">
        <v>3106</v>
      </c>
      <c r="H11887" s="228" t="s">
        <v>19904</v>
      </c>
      <c r="I11887" s="228" t="s">
        <v>26684</v>
      </c>
      <c r="J11887" s="201" t="str">
        <f t="shared" si="371"/>
        <v>9999</v>
      </c>
      <c r="K11887" s="228" t="s">
        <v>23203</v>
      </c>
      <c r="L11887" s="228" t="s">
        <v>23204</v>
      </c>
      <c r="M11887" s="229">
        <v>44806</v>
      </c>
      <c r="N11887" s="227" t="s">
        <v>19903</v>
      </c>
      <c r="O11887" s="243"/>
      <c r="P11887" s="227" t="s">
        <v>19905</v>
      </c>
      <c r="Q11887" s="243"/>
      <c r="S11887" s="354"/>
    </row>
    <row r="11888" spans="1:19" s="245" customFormat="1" ht="13.15" customHeight="1">
      <c r="A11888" s="245" t="str">
        <f t="shared" si="372"/>
        <v>1302028091922042985</v>
      </c>
      <c r="B11888" s="217" t="s">
        <v>19891</v>
      </c>
      <c r="C11888" s="227" t="s">
        <v>26682</v>
      </c>
      <c r="D11888" s="227" t="s">
        <v>3106</v>
      </c>
      <c r="E11888" s="227" t="s">
        <v>26685</v>
      </c>
      <c r="F11888" s="227" t="s">
        <v>3106</v>
      </c>
      <c r="G11888" s="227" t="s">
        <v>3106</v>
      </c>
      <c r="H11888" s="228" t="s">
        <v>19904</v>
      </c>
      <c r="I11888" s="228" t="s">
        <v>26684</v>
      </c>
      <c r="J11888" s="201" t="str">
        <f t="shared" si="371"/>
        <v>9999</v>
      </c>
      <c r="K11888" s="228" t="s">
        <v>23203</v>
      </c>
      <c r="L11888" s="228" t="s">
        <v>23204</v>
      </c>
      <c r="M11888" s="229">
        <v>44806</v>
      </c>
      <c r="N11888" s="227" t="s">
        <v>19903</v>
      </c>
      <c r="O11888" s="243"/>
      <c r="P11888" s="227" t="s">
        <v>19905</v>
      </c>
      <c r="Q11888" s="243"/>
      <c r="S11888" s="354"/>
    </row>
    <row r="11889" spans="1:19" s="245" customFormat="1" ht="13.15" customHeight="1">
      <c r="A11889" s="245" t="str">
        <f t="shared" si="372"/>
        <v>1302028101922042985</v>
      </c>
      <c r="B11889" s="217" t="s">
        <v>19891</v>
      </c>
      <c r="C11889" s="227" t="s">
        <v>26682</v>
      </c>
      <c r="D11889" s="227" t="s">
        <v>3106</v>
      </c>
      <c r="E11889" s="227" t="s">
        <v>26686</v>
      </c>
      <c r="F11889" s="227" t="s">
        <v>3106</v>
      </c>
      <c r="G11889" s="227" t="s">
        <v>3106</v>
      </c>
      <c r="H11889" s="228" t="s">
        <v>19904</v>
      </c>
      <c r="I11889" s="228" t="s">
        <v>26684</v>
      </c>
      <c r="J11889" s="201" t="str">
        <f t="shared" si="371"/>
        <v>9999</v>
      </c>
      <c r="K11889" s="228" t="s">
        <v>23203</v>
      </c>
      <c r="L11889" s="228" t="s">
        <v>23204</v>
      </c>
      <c r="M11889" s="229">
        <v>44806</v>
      </c>
      <c r="N11889" s="227" t="s">
        <v>19903</v>
      </c>
      <c r="O11889" s="243"/>
      <c r="P11889" s="227" t="s">
        <v>19905</v>
      </c>
      <c r="Q11889" s="243"/>
      <c r="S11889" s="354"/>
    </row>
    <row r="11890" spans="1:19" s="245" customFormat="1" ht="13.15" customHeight="1">
      <c r="A11890" s="245" t="str">
        <f t="shared" si="372"/>
        <v>1302028111922042985</v>
      </c>
      <c r="B11890" s="217" t="s">
        <v>19891</v>
      </c>
      <c r="C11890" s="227" t="s">
        <v>26682</v>
      </c>
      <c r="D11890" s="227" t="s">
        <v>3106</v>
      </c>
      <c r="E11890" s="227" t="s">
        <v>26687</v>
      </c>
      <c r="F11890" s="227" t="s">
        <v>3106</v>
      </c>
      <c r="G11890" s="227" t="s">
        <v>3106</v>
      </c>
      <c r="H11890" s="228" t="s">
        <v>24036</v>
      </c>
      <c r="I11890" s="228" t="s">
        <v>26684</v>
      </c>
      <c r="J11890" s="201" t="str">
        <f t="shared" si="371"/>
        <v>9999</v>
      </c>
      <c r="K11890" s="228" t="s">
        <v>23203</v>
      </c>
      <c r="L11890" s="228" t="s">
        <v>23204</v>
      </c>
      <c r="M11890" s="229">
        <v>44806</v>
      </c>
      <c r="N11890" s="227" t="s">
        <v>24037</v>
      </c>
      <c r="O11890" s="243"/>
      <c r="P11890" s="227" t="s">
        <v>24037</v>
      </c>
      <c r="Q11890" s="243"/>
      <c r="S11890" s="354"/>
    </row>
    <row r="11891" spans="1:19" s="245" customFormat="1" ht="13.15" customHeight="1">
      <c r="A11891" s="245" t="str">
        <f t="shared" si="372"/>
        <v>1302028121922042985</v>
      </c>
      <c r="B11891" s="217" t="s">
        <v>19891</v>
      </c>
      <c r="C11891" s="227" t="s">
        <v>26682</v>
      </c>
      <c r="D11891" s="227" t="s">
        <v>3106</v>
      </c>
      <c r="E11891" s="227" t="s">
        <v>26688</v>
      </c>
      <c r="F11891" s="227" t="s">
        <v>3106</v>
      </c>
      <c r="G11891" s="227" t="s">
        <v>3106</v>
      </c>
      <c r="H11891" s="228" t="s">
        <v>19904</v>
      </c>
      <c r="I11891" s="228" t="s">
        <v>26684</v>
      </c>
      <c r="J11891" s="201" t="str">
        <f t="shared" si="371"/>
        <v>9999</v>
      </c>
      <c r="K11891" s="228" t="s">
        <v>23203</v>
      </c>
      <c r="L11891" s="228" t="s">
        <v>23204</v>
      </c>
      <c r="M11891" s="229">
        <v>44806</v>
      </c>
      <c r="N11891" s="227" t="s">
        <v>19903</v>
      </c>
      <c r="O11891" s="243"/>
      <c r="P11891" s="227" t="s">
        <v>19905</v>
      </c>
      <c r="Q11891" s="243"/>
      <c r="S11891" s="354"/>
    </row>
    <row r="11892" spans="1:19" s="245" customFormat="1" ht="13.15" customHeight="1">
      <c r="A11892" s="245" t="str">
        <f t="shared" si="372"/>
        <v>1356784111922060425</v>
      </c>
      <c r="B11892" s="217" t="s">
        <v>19891</v>
      </c>
      <c r="C11892" s="227" t="s">
        <v>26689</v>
      </c>
      <c r="D11892" s="227" t="s">
        <v>3106</v>
      </c>
      <c r="E11892" s="227" t="s">
        <v>26690</v>
      </c>
      <c r="F11892" s="227" t="s">
        <v>3106</v>
      </c>
      <c r="G11892" s="227" t="s">
        <v>3106</v>
      </c>
      <c r="H11892" s="228" t="s">
        <v>19904</v>
      </c>
      <c r="I11892" s="228" t="s">
        <v>26691</v>
      </c>
      <c r="J11892" s="201" t="str">
        <f t="shared" si="371"/>
        <v>9999</v>
      </c>
      <c r="K11892" s="228" t="s">
        <v>23203</v>
      </c>
      <c r="L11892" s="228" t="s">
        <v>23204</v>
      </c>
      <c r="M11892" s="229">
        <v>44806</v>
      </c>
      <c r="N11892" s="227" t="s">
        <v>19903</v>
      </c>
      <c r="O11892" s="243"/>
      <c r="P11892" s="227" t="s">
        <v>19975</v>
      </c>
      <c r="Q11892" s="243"/>
      <c r="S11892" s="354"/>
    </row>
    <row r="11893" spans="1:19" s="245" customFormat="1" ht="13.15" customHeight="1">
      <c r="A11893" s="245" t="str">
        <f t="shared" si="372"/>
        <v>1356784131922060425</v>
      </c>
      <c r="B11893" s="217" t="s">
        <v>19891</v>
      </c>
      <c r="C11893" s="227" t="s">
        <v>26689</v>
      </c>
      <c r="D11893" s="227" t="s">
        <v>3106</v>
      </c>
      <c r="E11893" s="227" t="s">
        <v>26692</v>
      </c>
      <c r="F11893" s="227" t="s">
        <v>3106</v>
      </c>
      <c r="G11893" s="227" t="s">
        <v>3106</v>
      </c>
      <c r="H11893" s="228" t="s">
        <v>19904</v>
      </c>
      <c r="I11893" s="228" t="s">
        <v>26691</v>
      </c>
      <c r="J11893" s="201" t="str">
        <f t="shared" si="371"/>
        <v>9999</v>
      </c>
      <c r="K11893" s="228" t="s">
        <v>23203</v>
      </c>
      <c r="L11893" s="228" t="s">
        <v>23204</v>
      </c>
      <c r="M11893" s="229">
        <v>44806</v>
      </c>
      <c r="N11893" s="227" t="s">
        <v>19903</v>
      </c>
      <c r="O11893" s="243"/>
      <c r="P11893" s="227" t="s">
        <v>19975</v>
      </c>
      <c r="Q11893" s="243"/>
      <c r="S11893" s="354"/>
    </row>
    <row r="11894" spans="1:19" s="245" customFormat="1" ht="13.15" customHeight="1">
      <c r="A11894" s="245" t="str">
        <f t="shared" si="372"/>
        <v>1356784141922060425</v>
      </c>
      <c r="B11894" s="217" t="s">
        <v>19891</v>
      </c>
      <c r="C11894" s="227" t="s">
        <v>26689</v>
      </c>
      <c r="D11894" s="227" t="s">
        <v>3106</v>
      </c>
      <c r="E11894" s="227" t="s">
        <v>26693</v>
      </c>
      <c r="F11894" s="227" t="s">
        <v>3106</v>
      </c>
      <c r="G11894" s="227" t="s">
        <v>3106</v>
      </c>
      <c r="H11894" s="228" t="s">
        <v>19904</v>
      </c>
      <c r="I11894" s="228" t="s">
        <v>26691</v>
      </c>
      <c r="J11894" s="201" t="str">
        <f t="shared" si="371"/>
        <v>9999</v>
      </c>
      <c r="K11894" s="228" t="s">
        <v>23203</v>
      </c>
      <c r="L11894" s="228" t="s">
        <v>23204</v>
      </c>
      <c r="M11894" s="229">
        <v>44806</v>
      </c>
      <c r="N11894" s="227" t="s">
        <v>19903</v>
      </c>
      <c r="O11894" s="243"/>
      <c r="P11894" s="227" t="s">
        <v>19975</v>
      </c>
      <c r="Q11894" s="243"/>
      <c r="S11894" s="354"/>
    </row>
    <row r="11895" spans="1:19" s="245" customFormat="1" ht="13.15" customHeight="1">
      <c r="A11895" s="245" t="str">
        <f t="shared" si="372"/>
        <v>1356784151922060425</v>
      </c>
      <c r="B11895" s="217" t="s">
        <v>19891</v>
      </c>
      <c r="C11895" s="227" t="s">
        <v>26689</v>
      </c>
      <c r="D11895" s="227" t="s">
        <v>3106</v>
      </c>
      <c r="E11895" s="227" t="s">
        <v>26694</v>
      </c>
      <c r="F11895" s="227" t="s">
        <v>3106</v>
      </c>
      <c r="G11895" s="227" t="s">
        <v>3106</v>
      </c>
      <c r="H11895" s="228" t="s">
        <v>19904</v>
      </c>
      <c r="I11895" s="228" t="s">
        <v>26691</v>
      </c>
      <c r="J11895" s="201" t="str">
        <f t="shared" si="371"/>
        <v>9999</v>
      </c>
      <c r="K11895" s="228" t="s">
        <v>23203</v>
      </c>
      <c r="L11895" s="228" t="s">
        <v>23204</v>
      </c>
      <c r="M11895" s="229">
        <v>44806</v>
      </c>
      <c r="N11895" s="227" t="s">
        <v>19903</v>
      </c>
      <c r="O11895" s="243"/>
      <c r="P11895" s="227" t="s">
        <v>19975</v>
      </c>
      <c r="Q11895" s="243"/>
      <c r="S11895" s="354"/>
    </row>
    <row r="11896" spans="1:19" s="245" customFormat="1" ht="13.15" customHeight="1">
      <c r="A11896" s="245" t="str">
        <f t="shared" si="372"/>
        <v>1356784161922060425</v>
      </c>
      <c r="B11896" s="217" t="s">
        <v>19891</v>
      </c>
      <c r="C11896" s="227" t="s">
        <v>26689</v>
      </c>
      <c r="D11896" s="227" t="s">
        <v>3106</v>
      </c>
      <c r="E11896" s="227" t="s">
        <v>26695</v>
      </c>
      <c r="F11896" s="227" t="s">
        <v>3106</v>
      </c>
      <c r="G11896" s="227" t="s">
        <v>3106</v>
      </c>
      <c r="H11896" s="228" t="s">
        <v>19904</v>
      </c>
      <c r="I11896" s="228" t="s">
        <v>26691</v>
      </c>
      <c r="J11896" s="201" t="str">
        <f t="shared" si="371"/>
        <v>9999</v>
      </c>
      <c r="K11896" s="228" t="s">
        <v>23203</v>
      </c>
      <c r="L11896" s="228" t="s">
        <v>23204</v>
      </c>
      <c r="M11896" s="229">
        <v>44806</v>
      </c>
      <c r="N11896" s="227" t="s">
        <v>19903</v>
      </c>
      <c r="O11896" s="243"/>
      <c r="P11896" s="227" t="s">
        <v>19975</v>
      </c>
      <c r="Q11896" s="243"/>
      <c r="S11896" s="354"/>
    </row>
    <row r="11897" spans="1:19" s="245" customFormat="1" ht="13.15" customHeight="1">
      <c r="A11897" s="245" t="str">
        <f t="shared" si="372"/>
        <v>1356784171922060425</v>
      </c>
      <c r="B11897" s="217" t="s">
        <v>19891</v>
      </c>
      <c r="C11897" s="227" t="s">
        <v>26689</v>
      </c>
      <c r="D11897" s="227" t="s">
        <v>3106</v>
      </c>
      <c r="E11897" s="227" t="s">
        <v>26696</v>
      </c>
      <c r="F11897" s="227" t="s">
        <v>3106</v>
      </c>
      <c r="G11897" s="227" t="s">
        <v>3106</v>
      </c>
      <c r="H11897" s="228" t="s">
        <v>19904</v>
      </c>
      <c r="I11897" s="228" t="s">
        <v>26691</v>
      </c>
      <c r="J11897" s="201" t="str">
        <f t="shared" si="371"/>
        <v>9999</v>
      </c>
      <c r="K11897" s="228" t="s">
        <v>23203</v>
      </c>
      <c r="L11897" s="228" t="s">
        <v>23204</v>
      </c>
      <c r="M11897" s="229">
        <v>44806</v>
      </c>
      <c r="N11897" s="227" t="s">
        <v>19903</v>
      </c>
      <c r="O11897" s="243"/>
      <c r="P11897" s="227" t="s">
        <v>19975</v>
      </c>
      <c r="Q11897" s="243"/>
      <c r="S11897" s="354"/>
    </row>
    <row r="11898" spans="1:19" s="245" customFormat="1" ht="13.15" customHeight="1">
      <c r="A11898" s="245" t="str">
        <f t="shared" si="372"/>
        <v>1356784181922060425</v>
      </c>
      <c r="B11898" s="217" t="s">
        <v>19891</v>
      </c>
      <c r="C11898" s="227" t="s">
        <v>26689</v>
      </c>
      <c r="D11898" s="227" t="s">
        <v>3106</v>
      </c>
      <c r="E11898" s="227" t="s">
        <v>26697</v>
      </c>
      <c r="F11898" s="227" t="s">
        <v>3106</v>
      </c>
      <c r="G11898" s="227" t="s">
        <v>3106</v>
      </c>
      <c r="H11898" s="228" t="s">
        <v>19904</v>
      </c>
      <c r="I11898" s="228" t="s">
        <v>26691</v>
      </c>
      <c r="J11898" s="201" t="str">
        <f t="shared" si="371"/>
        <v>9999</v>
      </c>
      <c r="K11898" s="228" t="s">
        <v>23203</v>
      </c>
      <c r="L11898" s="228" t="s">
        <v>23204</v>
      </c>
      <c r="M11898" s="229">
        <v>44806</v>
      </c>
      <c r="N11898" s="227" t="s">
        <v>19903</v>
      </c>
      <c r="O11898" s="243"/>
      <c r="P11898" s="227" t="s">
        <v>19975</v>
      </c>
      <c r="Q11898" s="243"/>
      <c r="S11898" s="354"/>
    </row>
    <row r="11899" spans="1:19" s="245" customFormat="1" ht="13.15" customHeight="1">
      <c r="A11899" s="245" t="str">
        <f t="shared" si="372"/>
        <v>1356784191922060425</v>
      </c>
      <c r="B11899" s="217" t="s">
        <v>19891</v>
      </c>
      <c r="C11899" s="227" t="s">
        <v>26689</v>
      </c>
      <c r="D11899" s="227" t="s">
        <v>3106</v>
      </c>
      <c r="E11899" s="227" t="s">
        <v>26698</v>
      </c>
      <c r="F11899" s="227" t="s">
        <v>3106</v>
      </c>
      <c r="G11899" s="227" t="s">
        <v>3106</v>
      </c>
      <c r="H11899" s="228" t="s">
        <v>19904</v>
      </c>
      <c r="I11899" s="228" t="s">
        <v>26691</v>
      </c>
      <c r="J11899" s="201" t="str">
        <f t="shared" si="371"/>
        <v>9999</v>
      </c>
      <c r="K11899" s="228" t="s">
        <v>23203</v>
      </c>
      <c r="L11899" s="228" t="s">
        <v>23204</v>
      </c>
      <c r="M11899" s="229">
        <v>44806</v>
      </c>
      <c r="N11899" s="227" t="s">
        <v>19903</v>
      </c>
      <c r="O11899" s="243"/>
      <c r="P11899" s="227" t="s">
        <v>19975</v>
      </c>
      <c r="Q11899" s="243"/>
      <c r="S11899" s="354"/>
    </row>
    <row r="11900" spans="1:19" s="245" customFormat="1" ht="13.15" customHeight="1">
      <c r="A11900" s="245" t="str">
        <f t="shared" si="372"/>
        <v>1356784201922060425</v>
      </c>
      <c r="B11900" s="217" t="s">
        <v>19891</v>
      </c>
      <c r="C11900" s="227" t="s">
        <v>26689</v>
      </c>
      <c r="D11900" s="227" t="s">
        <v>3106</v>
      </c>
      <c r="E11900" s="227" t="s">
        <v>26699</v>
      </c>
      <c r="F11900" s="227" t="s">
        <v>3106</v>
      </c>
      <c r="G11900" s="227" t="s">
        <v>3106</v>
      </c>
      <c r="H11900" s="228" t="s">
        <v>19904</v>
      </c>
      <c r="I11900" s="228" t="s">
        <v>26691</v>
      </c>
      <c r="J11900" s="201" t="str">
        <f t="shared" si="371"/>
        <v>9999</v>
      </c>
      <c r="K11900" s="228" t="s">
        <v>23203</v>
      </c>
      <c r="L11900" s="228" t="s">
        <v>23204</v>
      </c>
      <c r="M11900" s="229">
        <v>44806</v>
      </c>
      <c r="N11900" s="227" t="s">
        <v>19903</v>
      </c>
      <c r="O11900" s="243"/>
      <c r="P11900" s="227" t="s">
        <v>19975</v>
      </c>
      <c r="Q11900" s="243"/>
      <c r="S11900" s="354"/>
    </row>
    <row r="11901" spans="1:19" s="245" customFormat="1" ht="13.15" customHeight="1">
      <c r="A11901" s="245" t="str">
        <f t="shared" si="372"/>
        <v>1356784211922060425</v>
      </c>
      <c r="B11901" s="217" t="s">
        <v>19891</v>
      </c>
      <c r="C11901" s="227" t="s">
        <v>26689</v>
      </c>
      <c r="D11901" s="227" t="s">
        <v>3106</v>
      </c>
      <c r="E11901" s="227" t="s">
        <v>26700</v>
      </c>
      <c r="F11901" s="227" t="s">
        <v>3106</v>
      </c>
      <c r="G11901" s="227" t="s">
        <v>3106</v>
      </c>
      <c r="H11901" s="228" t="s">
        <v>19904</v>
      </c>
      <c r="I11901" s="228" t="s">
        <v>26691</v>
      </c>
      <c r="J11901" s="201" t="str">
        <f t="shared" si="371"/>
        <v>9999</v>
      </c>
      <c r="K11901" s="228" t="s">
        <v>23203</v>
      </c>
      <c r="L11901" s="228" t="s">
        <v>23204</v>
      </c>
      <c r="M11901" s="229">
        <v>44806</v>
      </c>
      <c r="N11901" s="227" t="s">
        <v>19903</v>
      </c>
      <c r="O11901" s="243"/>
      <c r="P11901" s="227" t="s">
        <v>19975</v>
      </c>
      <c r="Q11901" s="243"/>
      <c r="S11901" s="354"/>
    </row>
    <row r="11902" spans="1:19" s="245" customFormat="1" ht="13.15" customHeight="1">
      <c r="A11902" s="245" t="str">
        <f t="shared" si="372"/>
        <v>1356784221922060425</v>
      </c>
      <c r="B11902" s="217" t="s">
        <v>19891</v>
      </c>
      <c r="C11902" s="227" t="s">
        <v>26689</v>
      </c>
      <c r="D11902" s="227" t="s">
        <v>3106</v>
      </c>
      <c r="E11902" s="227" t="s">
        <v>26701</v>
      </c>
      <c r="F11902" s="227" t="s">
        <v>3106</v>
      </c>
      <c r="G11902" s="227" t="s">
        <v>3106</v>
      </c>
      <c r="H11902" s="228" t="s">
        <v>19904</v>
      </c>
      <c r="I11902" s="228" t="s">
        <v>26691</v>
      </c>
      <c r="J11902" s="201" t="str">
        <f t="shared" si="371"/>
        <v>9999</v>
      </c>
      <c r="K11902" s="228" t="s">
        <v>23203</v>
      </c>
      <c r="L11902" s="228" t="s">
        <v>23204</v>
      </c>
      <c r="M11902" s="229">
        <v>44806</v>
      </c>
      <c r="N11902" s="227" t="s">
        <v>19903</v>
      </c>
      <c r="O11902" s="243"/>
      <c r="P11902" s="227" t="s">
        <v>19975</v>
      </c>
      <c r="Q11902" s="243"/>
      <c r="S11902" s="354"/>
    </row>
    <row r="11903" spans="1:19" s="245" customFormat="1" ht="13.15" customHeight="1">
      <c r="A11903" s="245" t="str">
        <f t="shared" si="372"/>
        <v>1178808011922074798</v>
      </c>
      <c r="B11903" s="217" t="s">
        <v>19891</v>
      </c>
      <c r="C11903" s="227" t="s">
        <v>26702</v>
      </c>
      <c r="D11903" s="227" t="s">
        <v>3106</v>
      </c>
      <c r="E11903" s="227" t="s">
        <v>26703</v>
      </c>
      <c r="F11903" s="227" t="s">
        <v>3106</v>
      </c>
      <c r="G11903" s="227" t="s">
        <v>3106</v>
      </c>
      <c r="H11903" s="228" t="s">
        <v>19904</v>
      </c>
      <c r="I11903" s="228" t="s">
        <v>26704</v>
      </c>
      <c r="J11903" s="201" t="str">
        <f t="shared" si="371"/>
        <v>9999</v>
      </c>
      <c r="K11903" s="228" t="s">
        <v>23203</v>
      </c>
      <c r="L11903" s="228" t="s">
        <v>23204</v>
      </c>
      <c r="M11903" s="229">
        <v>44806</v>
      </c>
      <c r="N11903" s="227" t="s">
        <v>19903</v>
      </c>
      <c r="O11903" s="243"/>
      <c r="P11903" s="227" t="s">
        <v>26705</v>
      </c>
      <c r="Q11903" s="243"/>
      <c r="S11903" s="354"/>
    </row>
    <row r="11904" spans="1:19" s="245" customFormat="1" ht="13.15" customHeight="1">
      <c r="A11904" s="245" t="str">
        <f t="shared" si="372"/>
        <v>1178808031922074798</v>
      </c>
      <c r="B11904" s="217" t="s">
        <v>19891</v>
      </c>
      <c r="C11904" s="227" t="s">
        <v>26702</v>
      </c>
      <c r="D11904" s="227" t="s">
        <v>3106</v>
      </c>
      <c r="E11904" s="227" t="s">
        <v>26706</v>
      </c>
      <c r="F11904" s="227" t="s">
        <v>3106</v>
      </c>
      <c r="G11904" s="227" t="s">
        <v>3106</v>
      </c>
      <c r="H11904" s="228" t="s">
        <v>19931</v>
      </c>
      <c r="I11904" s="228" t="s">
        <v>26704</v>
      </c>
      <c r="J11904" s="201" t="str">
        <f t="shared" si="371"/>
        <v>9999</v>
      </c>
      <c r="K11904" s="228" t="s">
        <v>23203</v>
      </c>
      <c r="L11904" s="228" t="s">
        <v>23204</v>
      </c>
      <c r="M11904" s="229">
        <v>44806</v>
      </c>
      <c r="N11904" s="227" t="s">
        <v>19930</v>
      </c>
      <c r="O11904" s="243"/>
      <c r="P11904" s="227" t="s">
        <v>19932</v>
      </c>
      <c r="Q11904" s="243"/>
      <c r="S11904" s="354"/>
    </row>
    <row r="11905" spans="1:19" s="245" customFormat="1" ht="13.15" customHeight="1">
      <c r="A11905" s="245" t="str">
        <f t="shared" si="372"/>
        <v>1178808041922074798</v>
      </c>
      <c r="B11905" s="217" t="s">
        <v>19891</v>
      </c>
      <c r="C11905" s="227" t="s">
        <v>26702</v>
      </c>
      <c r="D11905" s="227" t="s">
        <v>3106</v>
      </c>
      <c r="E11905" s="227" t="s">
        <v>26707</v>
      </c>
      <c r="F11905" s="227" t="s">
        <v>3106</v>
      </c>
      <c r="G11905" s="227" t="s">
        <v>3106</v>
      </c>
      <c r="H11905" s="228" t="s">
        <v>19904</v>
      </c>
      <c r="I11905" s="228" t="s">
        <v>26704</v>
      </c>
      <c r="J11905" s="201" t="str">
        <f t="shared" si="371"/>
        <v>9999</v>
      </c>
      <c r="K11905" s="228" t="s">
        <v>23203</v>
      </c>
      <c r="L11905" s="228" t="s">
        <v>23204</v>
      </c>
      <c r="M11905" s="229">
        <v>44806</v>
      </c>
      <c r="N11905" s="227" t="s">
        <v>19903</v>
      </c>
      <c r="O11905" s="243"/>
      <c r="P11905" s="227" t="s">
        <v>26705</v>
      </c>
      <c r="Q11905" s="243"/>
      <c r="S11905" s="354"/>
    </row>
    <row r="11906" spans="1:19" s="245" customFormat="1" ht="13.15" customHeight="1">
      <c r="A11906" s="245" t="str">
        <f t="shared" si="372"/>
        <v>1178808051922074798</v>
      </c>
      <c r="B11906" s="217" t="s">
        <v>19891</v>
      </c>
      <c r="C11906" s="227" t="s">
        <v>26702</v>
      </c>
      <c r="D11906" s="227" t="s">
        <v>3106</v>
      </c>
      <c r="E11906" s="227" t="s">
        <v>26708</v>
      </c>
      <c r="F11906" s="227" t="s">
        <v>3106</v>
      </c>
      <c r="G11906" s="227" t="s">
        <v>3106</v>
      </c>
      <c r="H11906" s="228" t="s">
        <v>19904</v>
      </c>
      <c r="I11906" s="228" t="s">
        <v>26704</v>
      </c>
      <c r="J11906" s="201" t="str">
        <f t="shared" si="371"/>
        <v>9999</v>
      </c>
      <c r="K11906" s="228" t="s">
        <v>23203</v>
      </c>
      <c r="L11906" s="228" t="s">
        <v>23204</v>
      </c>
      <c r="M11906" s="229">
        <v>44806</v>
      </c>
      <c r="N11906" s="227" t="s">
        <v>19903</v>
      </c>
      <c r="O11906" s="243"/>
      <c r="P11906" s="227" t="s">
        <v>26705</v>
      </c>
      <c r="Q11906" s="243"/>
      <c r="S11906" s="354"/>
    </row>
    <row r="11907" spans="1:19" s="245" customFormat="1" ht="13.15" customHeight="1">
      <c r="A11907" s="245" t="str">
        <f t="shared" si="372"/>
        <v>1178808061922074798</v>
      </c>
      <c r="B11907" s="217" t="s">
        <v>19891</v>
      </c>
      <c r="C11907" s="227" t="s">
        <v>26702</v>
      </c>
      <c r="D11907" s="227" t="s">
        <v>3106</v>
      </c>
      <c r="E11907" s="227" t="s">
        <v>26709</v>
      </c>
      <c r="F11907" s="227" t="s">
        <v>3106</v>
      </c>
      <c r="G11907" s="227" t="s">
        <v>3106</v>
      </c>
      <c r="H11907" s="228" t="s">
        <v>19904</v>
      </c>
      <c r="I11907" s="228" t="s">
        <v>26704</v>
      </c>
      <c r="J11907" s="201" t="str">
        <f t="shared" ref="J11907:J11970" si="373">B11907</f>
        <v>9999</v>
      </c>
      <c r="K11907" s="228" t="s">
        <v>23203</v>
      </c>
      <c r="L11907" s="228" t="s">
        <v>23204</v>
      </c>
      <c r="M11907" s="229">
        <v>44806</v>
      </c>
      <c r="N11907" s="227" t="s">
        <v>19903</v>
      </c>
      <c r="O11907" s="243"/>
      <c r="P11907" s="227" t="s">
        <v>26705</v>
      </c>
      <c r="Q11907" s="243"/>
      <c r="S11907" s="354"/>
    </row>
    <row r="11908" spans="1:19" s="245" customFormat="1" ht="13.15" customHeight="1">
      <c r="A11908" s="245" t="str">
        <f t="shared" si="372"/>
        <v>1178808071922074798</v>
      </c>
      <c r="B11908" s="217" t="s">
        <v>19891</v>
      </c>
      <c r="C11908" s="227" t="s">
        <v>26702</v>
      </c>
      <c r="D11908" s="227" t="s">
        <v>3106</v>
      </c>
      <c r="E11908" s="227" t="s">
        <v>26710</v>
      </c>
      <c r="F11908" s="227" t="s">
        <v>3106</v>
      </c>
      <c r="G11908" s="227" t="s">
        <v>3106</v>
      </c>
      <c r="H11908" s="228" t="s">
        <v>19904</v>
      </c>
      <c r="I11908" s="228" t="s">
        <v>26704</v>
      </c>
      <c r="J11908" s="201" t="str">
        <f t="shared" si="373"/>
        <v>9999</v>
      </c>
      <c r="K11908" s="228" t="s">
        <v>23203</v>
      </c>
      <c r="L11908" s="228" t="s">
        <v>23204</v>
      </c>
      <c r="M11908" s="229">
        <v>44806</v>
      </c>
      <c r="N11908" s="227" t="s">
        <v>19903</v>
      </c>
      <c r="O11908" s="243"/>
      <c r="P11908" s="227" t="s">
        <v>26705</v>
      </c>
      <c r="Q11908" s="243"/>
      <c r="S11908" s="354"/>
    </row>
    <row r="11909" spans="1:19" s="245" customFormat="1" ht="13.15" customHeight="1">
      <c r="A11909" s="245" t="str">
        <f t="shared" si="372"/>
        <v>1178808081922074798</v>
      </c>
      <c r="B11909" s="217" t="s">
        <v>19891</v>
      </c>
      <c r="C11909" s="227" t="s">
        <v>26702</v>
      </c>
      <c r="D11909" s="227" t="s">
        <v>3106</v>
      </c>
      <c r="E11909" s="227" t="s">
        <v>26711</v>
      </c>
      <c r="F11909" s="227" t="s">
        <v>3106</v>
      </c>
      <c r="G11909" s="227" t="s">
        <v>3106</v>
      </c>
      <c r="H11909" s="228" t="s">
        <v>19904</v>
      </c>
      <c r="I11909" s="228" t="s">
        <v>26704</v>
      </c>
      <c r="J11909" s="201" t="str">
        <f t="shared" si="373"/>
        <v>9999</v>
      </c>
      <c r="K11909" s="228" t="s">
        <v>23203</v>
      </c>
      <c r="L11909" s="228" t="s">
        <v>23204</v>
      </c>
      <c r="M11909" s="229">
        <v>44806</v>
      </c>
      <c r="N11909" s="227" t="s">
        <v>19903</v>
      </c>
      <c r="O11909" s="243"/>
      <c r="P11909" s="227" t="s">
        <v>26705</v>
      </c>
      <c r="Q11909" s="243"/>
      <c r="S11909" s="354"/>
    </row>
    <row r="11910" spans="1:19" s="245" customFormat="1" ht="13.15" customHeight="1">
      <c r="A11910" s="245" t="str">
        <f t="shared" si="372"/>
        <v>1692790011922214519</v>
      </c>
      <c r="B11910" s="217" t="s">
        <v>19891</v>
      </c>
      <c r="C11910" s="227" t="s">
        <v>26712</v>
      </c>
      <c r="D11910" s="227" t="s">
        <v>3106</v>
      </c>
      <c r="E11910" s="227" t="s">
        <v>26713</v>
      </c>
      <c r="F11910" s="227" t="s">
        <v>3106</v>
      </c>
      <c r="G11910" s="227" t="s">
        <v>3106</v>
      </c>
      <c r="H11910" s="228" t="s">
        <v>19904</v>
      </c>
      <c r="I11910" s="228" t="s">
        <v>26714</v>
      </c>
      <c r="J11910" s="201" t="str">
        <f t="shared" si="373"/>
        <v>9999</v>
      </c>
      <c r="K11910" s="228" t="s">
        <v>23203</v>
      </c>
      <c r="L11910" s="228" t="s">
        <v>23204</v>
      </c>
      <c r="M11910" s="229">
        <v>44806</v>
      </c>
      <c r="N11910" s="227" t="s">
        <v>19903</v>
      </c>
      <c r="O11910" s="243"/>
      <c r="P11910" s="227" t="s">
        <v>20122</v>
      </c>
      <c r="Q11910" s="243"/>
      <c r="S11910" s="354"/>
    </row>
    <row r="11911" spans="1:19" s="245" customFormat="1" ht="13.15" customHeight="1">
      <c r="A11911" s="245" t="str">
        <f t="shared" si="372"/>
        <v>1692790021922214519</v>
      </c>
      <c r="B11911" s="217" t="s">
        <v>19891</v>
      </c>
      <c r="C11911" s="227" t="s">
        <v>26712</v>
      </c>
      <c r="D11911" s="227" t="s">
        <v>3106</v>
      </c>
      <c r="E11911" s="227" t="s">
        <v>26715</v>
      </c>
      <c r="F11911" s="227" t="s">
        <v>3106</v>
      </c>
      <c r="G11911" s="227" t="s">
        <v>3106</v>
      </c>
      <c r="H11911" s="228" t="s">
        <v>19904</v>
      </c>
      <c r="I11911" s="228" t="s">
        <v>26714</v>
      </c>
      <c r="J11911" s="201" t="str">
        <f t="shared" si="373"/>
        <v>9999</v>
      </c>
      <c r="K11911" s="228" t="s">
        <v>23203</v>
      </c>
      <c r="L11911" s="228" t="s">
        <v>23204</v>
      </c>
      <c r="M11911" s="229">
        <v>44806</v>
      </c>
      <c r="N11911" s="227" t="s">
        <v>19903</v>
      </c>
      <c r="O11911" s="243"/>
      <c r="P11911" s="227" t="s">
        <v>20122</v>
      </c>
      <c r="Q11911" s="243"/>
      <c r="S11911" s="354"/>
    </row>
    <row r="11912" spans="1:19" s="245" customFormat="1" ht="13.15" customHeight="1">
      <c r="A11912" s="245" t="str">
        <f t="shared" si="372"/>
        <v>1692790031922214519</v>
      </c>
      <c r="B11912" s="217" t="s">
        <v>19891</v>
      </c>
      <c r="C11912" s="227" t="s">
        <v>26712</v>
      </c>
      <c r="D11912" s="227" t="s">
        <v>3106</v>
      </c>
      <c r="E11912" s="227" t="s">
        <v>26716</v>
      </c>
      <c r="F11912" s="227" t="s">
        <v>3106</v>
      </c>
      <c r="G11912" s="227" t="s">
        <v>3106</v>
      </c>
      <c r="H11912" s="228" t="s">
        <v>19904</v>
      </c>
      <c r="I11912" s="228" t="s">
        <v>26714</v>
      </c>
      <c r="J11912" s="201" t="str">
        <f t="shared" si="373"/>
        <v>9999</v>
      </c>
      <c r="K11912" s="228" t="s">
        <v>23203</v>
      </c>
      <c r="L11912" s="228" t="s">
        <v>23204</v>
      </c>
      <c r="M11912" s="229">
        <v>44806</v>
      </c>
      <c r="N11912" s="227" t="s">
        <v>19903</v>
      </c>
      <c r="O11912" s="243"/>
      <c r="P11912" s="227" t="s">
        <v>20122</v>
      </c>
      <c r="Q11912" s="243"/>
      <c r="S11912" s="354"/>
    </row>
    <row r="11913" spans="1:19" s="245" customFormat="1" ht="13.15" customHeight="1">
      <c r="A11913" s="245" t="str">
        <f t="shared" si="372"/>
        <v>2128522011922280213</v>
      </c>
      <c r="B11913" s="217" t="s">
        <v>19891</v>
      </c>
      <c r="C11913" s="227" t="s">
        <v>26717</v>
      </c>
      <c r="D11913" s="227" t="s">
        <v>3106</v>
      </c>
      <c r="E11913" s="227" t="s">
        <v>26718</v>
      </c>
      <c r="F11913" s="227" t="s">
        <v>3106</v>
      </c>
      <c r="G11913" s="227" t="s">
        <v>3106</v>
      </c>
      <c r="H11913" s="228" t="s">
        <v>19904</v>
      </c>
      <c r="I11913" s="228" t="s">
        <v>26719</v>
      </c>
      <c r="J11913" s="201" t="str">
        <f t="shared" si="373"/>
        <v>9999</v>
      </c>
      <c r="K11913" s="228" t="s">
        <v>23203</v>
      </c>
      <c r="L11913" s="228" t="s">
        <v>23204</v>
      </c>
      <c r="M11913" s="229">
        <v>44806</v>
      </c>
      <c r="N11913" s="227" t="s">
        <v>19903</v>
      </c>
      <c r="O11913" s="243"/>
      <c r="P11913" s="227" t="s">
        <v>19975</v>
      </c>
      <c r="Q11913" s="243"/>
      <c r="S11913" s="354"/>
    </row>
    <row r="11914" spans="1:19" s="245" customFormat="1" ht="13.15" customHeight="1">
      <c r="A11914" s="245" t="str">
        <f t="shared" si="372"/>
        <v>2128522021922280213</v>
      </c>
      <c r="B11914" s="217" t="s">
        <v>19891</v>
      </c>
      <c r="C11914" s="227" t="s">
        <v>26717</v>
      </c>
      <c r="D11914" s="227" t="s">
        <v>3106</v>
      </c>
      <c r="E11914" s="227" t="s">
        <v>26720</v>
      </c>
      <c r="F11914" s="227" t="s">
        <v>3106</v>
      </c>
      <c r="G11914" s="227" t="s">
        <v>3106</v>
      </c>
      <c r="H11914" s="228" t="s">
        <v>19904</v>
      </c>
      <c r="I11914" s="228" t="s">
        <v>26719</v>
      </c>
      <c r="J11914" s="201" t="str">
        <f t="shared" si="373"/>
        <v>9999</v>
      </c>
      <c r="K11914" s="228" t="s">
        <v>23203</v>
      </c>
      <c r="L11914" s="228" t="s">
        <v>23204</v>
      </c>
      <c r="M11914" s="229">
        <v>44806</v>
      </c>
      <c r="N11914" s="227" t="s">
        <v>19903</v>
      </c>
      <c r="O11914" s="243"/>
      <c r="P11914" s="227" t="s">
        <v>19975</v>
      </c>
      <c r="Q11914" s="243"/>
      <c r="S11914" s="354"/>
    </row>
    <row r="11915" spans="1:19" s="245" customFormat="1" ht="13.15" customHeight="1">
      <c r="A11915" s="245" t="str">
        <f t="shared" si="372"/>
        <v>2128522031922280213</v>
      </c>
      <c r="B11915" s="217" t="s">
        <v>19891</v>
      </c>
      <c r="C11915" s="227" t="s">
        <v>26717</v>
      </c>
      <c r="D11915" s="227" t="s">
        <v>3106</v>
      </c>
      <c r="E11915" s="227" t="s">
        <v>26721</v>
      </c>
      <c r="F11915" s="227" t="s">
        <v>3106</v>
      </c>
      <c r="G11915" s="227" t="s">
        <v>3106</v>
      </c>
      <c r="H11915" s="228" t="s">
        <v>19904</v>
      </c>
      <c r="I11915" s="228" t="s">
        <v>26719</v>
      </c>
      <c r="J11915" s="201" t="str">
        <f t="shared" si="373"/>
        <v>9999</v>
      </c>
      <c r="K11915" s="228" t="s">
        <v>23203</v>
      </c>
      <c r="L11915" s="228" t="s">
        <v>23204</v>
      </c>
      <c r="M11915" s="229">
        <v>44806</v>
      </c>
      <c r="N11915" s="227" t="s">
        <v>19903</v>
      </c>
      <c r="O11915" s="243"/>
      <c r="P11915" s="227" t="s">
        <v>19975</v>
      </c>
      <c r="Q11915" s="243"/>
      <c r="S11915" s="354"/>
    </row>
    <row r="11916" spans="1:19" s="245" customFormat="1" ht="13.15" customHeight="1">
      <c r="A11916" s="245" t="str">
        <f t="shared" si="372"/>
        <v>2128522041922280213</v>
      </c>
      <c r="B11916" s="217" t="s">
        <v>19891</v>
      </c>
      <c r="C11916" s="227" t="s">
        <v>26717</v>
      </c>
      <c r="D11916" s="227" t="s">
        <v>3106</v>
      </c>
      <c r="E11916" s="227" t="s">
        <v>26722</v>
      </c>
      <c r="F11916" s="227" t="s">
        <v>3106</v>
      </c>
      <c r="G11916" s="227" t="s">
        <v>3106</v>
      </c>
      <c r="H11916" s="228" t="s">
        <v>19904</v>
      </c>
      <c r="I11916" s="228" t="s">
        <v>26719</v>
      </c>
      <c r="J11916" s="201" t="str">
        <f t="shared" si="373"/>
        <v>9999</v>
      </c>
      <c r="K11916" s="228" t="s">
        <v>23203</v>
      </c>
      <c r="L11916" s="228" t="s">
        <v>23204</v>
      </c>
      <c r="M11916" s="229">
        <v>44806</v>
      </c>
      <c r="N11916" s="227" t="s">
        <v>19903</v>
      </c>
      <c r="O11916" s="243"/>
      <c r="P11916" s="227" t="s">
        <v>19975</v>
      </c>
      <c r="Q11916" s="243"/>
      <c r="S11916" s="354"/>
    </row>
    <row r="11917" spans="1:19" s="245" customFormat="1" ht="13.15" customHeight="1">
      <c r="A11917" s="245" t="str">
        <f t="shared" si="372"/>
        <v>2128522051922280213</v>
      </c>
      <c r="B11917" s="217" t="s">
        <v>19891</v>
      </c>
      <c r="C11917" s="227" t="s">
        <v>26717</v>
      </c>
      <c r="D11917" s="227" t="s">
        <v>3106</v>
      </c>
      <c r="E11917" s="227" t="s">
        <v>26723</v>
      </c>
      <c r="F11917" s="227" t="s">
        <v>3106</v>
      </c>
      <c r="G11917" s="227" t="s">
        <v>3106</v>
      </c>
      <c r="H11917" s="228" t="s">
        <v>19904</v>
      </c>
      <c r="I11917" s="228" t="s">
        <v>26719</v>
      </c>
      <c r="J11917" s="201" t="str">
        <f t="shared" si="373"/>
        <v>9999</v>
      </c>
      <c r="K11917" s="228" t="s">
        <v>23203</v>
      </c>
      <c r="L11917" s="228" t="s">
        <v>23204</v>
      </c>
      <c r="M11917" s="229">
        <v>44806</v>
      </c>
      <c r="N11917" s="227" t="s">
        <v>19903</v>
      </c>
      <c r="O11917" s="243"/>
      <c r="P11917" s="227" t="s">
        <v>19975</v>
      </c>
      <c r="Q11917" s="243"/>
      <c r="S11917" s="354"/>
    </row>
    <row r="11918" spans="1:19" s="245" customFormat="1" ht="13.15" customHeight="1">
      <c r="A11918" s="245" t="str">
        <f t="shared" si="372"/>
        <v>2128522061922280213</v>
      </c>
      <c r="B11918" s="217" t="s">
        <v>19891</v>
      </c>
      <c r="C11918" s="227" t="s">
        <v>26717</v>
      </c>
      <c r="D11918" s="227" t="s">
        <v>3106</v>
      </c>
      <c r="E11918" s="227" t="s">
        <v>26724</v>
      </c>
      <c r="F11918" s="227" t="s">
        <v>3106</v>
      </c>
      <c r="G11918" s="227" t="s">
        <v>3106</v>
      </c>
      <c r="H11918" s="228" t="s">
        <v>19904</v>
      </c>
      <c r="I11918" s="228" t="s">
        <v>26719</v>
      </c>
      <c r="J11918" s="201" t="str">
        <f t="shared" si="373"/>
        <v>9999</v>
      </c>
      <c r="K11918" s="228" t="s">
        <v>23203</v>
      </c>
      <c r="L11918" s="228" t="s">
        <v>23204</v>
      </c>
      <c r="M11918" s="229">
        <v>44806</v>
      </c>
      <c r="N11918" s="227" t="s">
        <v>19903</v>
      </c>
      <c r="O11918" s="243"/>
      <c r="P11918" s="227" t="s">
        <v>19975</v>
      </c>
      <c r="Q11918" s="243"/>
      <c r="S11918" s="354"/>
    </row>
    <row r="11919" spans="1:19" s="245" customFormat="1" ht="13.15" customHeight="1">
      <c r="A11919" s="245" t="str">
        <f t="shared" si="372"/>
        <v>3571903011922402734</v>
      </c>
      <c r="B11919" s="217" t="s">
        <v>19891</v>
      </c>
      <c r="C11919" s="227" t="s">
        <v>26725</v>
      </c>
      <c r="D11919" s="227" t="s">
        <v>3106</v>
      </c>
      <c r="E11919" s="227" t="s">
        <v>26726</v>
      </c>
      <c r="F11919" s="227" t="s">
        <v>3106</v>
      </c>
      <c r="G11919" s="227" t="s">
        <v>3106</v>
      </c>
      <c r="H11919" s="228" t="s">
        <v>23524</v>
      </c>
      <c r="I11919" s="228" t="s">
        <v>26727</v>
      </c>
      <c r="J11919" s="201" t="str">
        <f t="shared" si="373"/>
        <v>9999</v>
      </c>
      <c r="K11919" s="228" t="s">
        <v>23203</v>
      </c>
      <c r="L11919" s="228" t="s">
        <v>23204</v>
      </c>
      <c r="M11919" s="229">
        <v>44806</v>
      </c>
      <c r="N11919" s="227" t="s">
        <v>23526</v>
      </c>
      <c r="O11919" s="243"/>
      <c r="P11919" s="227" t="s">
        <v>23527</v>
      </c>
      <c r="Q11919" s="243"/>
      <c r="S11919" s="354"/>
    </row>
    <row r="11920" spans="1:19" s="245" customFormat="1" ht="13.15" customHeight="1">
      <c r="A11920" s="245" t="str">
        <f t="shared" si="372"/>
        <v>3571903021922402734</v>
      </c>
      <c r="B11920" s="217" t="s">
        <v>19891</v>
      </c>
      <c r="C11920" s="227" t="s">
        <v>26725</v>
      </c>
      <c r="D11920" s="227" t="s">
        <v>3106</v>
      </c>
      <c r="E11920" s="227" t="s">
        <v>26728</v>
      </c>
      <c r="F11920" s="227" t="s">
        <v>3106</v>
      </c>
      <c r="G11920" s="227" t="s">
        <v>3106</v>
      </c>
      <c r="H11920" s="228" t="s">
        <v>23524</v>
      </c>
      <c r="I11920" s="228" t="s">
        <v>26727</v>
      </c>
      <c r="J11920" s="201" t="str">
        <f t="shared" si="373"/>
        <v>9999</v>
      </c>
      <c r="K11920" s="228" t="s">
        <v>23203</v>
      </c>
      <c r="L11920" s="228" t="s">
        <v>23204</v>
      </c>
      <c r="M11920" s="229">
        <v>44806</v>
      </c>
      <c r="N11920" s="227" t="s">
        <v>23526</v>
      </c>
      <c r="O11920" s="243"/>
      <c r="P11920" s="227" t="s">
        <v>23527</v>
      </c>
      <c r="Q11920" s="243"/>
      <c r="S11920" s="354"/>
    </row>
    <row r="11921" spans="1:19" s="245" customFormat="1" ht="13.15" customHeight="1">
      <c r="A11921" s="245" t="str">
        <f t="shared" si="372"/>
        <v>3571903031922402734</v>
      </c>
      <c r="B11921" s="217" t="s">
        <v>19891</v>
      </c>
      <c r="C11921" s="227" t="s">
        <v>26725</v>
      </c>
      <c r="D11921" s="227" t="s">
        <v>3106</v>
      </c>
      <c r="E11921" s="227" t="s">
        <v>26729</v>
      </c>
      <c r="F11921" s="227" t="s">
        <v>3106</v>
      </c>
      <c r="G11921" s="227" t="s">
        <v>3106</v>
      </c>
      <c r="H11921" s="228" t="s">
        <v>23524</v>
      </c>
      <c r="I11921" s="228" t="s">
        <v>26727</v>
      </c>
      <c r="J11921" s="201" t="str">
        <f t="shared" si="373"/>
        <v>9999</v>
      </c>
      <c r="K11921" s="228" t="s">
        <v>23203</v>
      </c>
      <c r="L11921" s="228" t="s">
        <v>23204</v>
      </c>
      <c r="M11921" s="229">
        <v>44806</v>
      </c>
      <c r="N11921" s="227" t="s">
        <v>23526</v>
      </c>
      <c r="O11921" s="243"/>
      <c r="P11921" s="227" t="s">
        <v>23527</v>
      </c>
      <c r="Q11921" s="243"/>
      <c r="S11921" s="354"/>
    </row>
    <row r="11922" spans="1:19" s="245" customFormat="1" ht="13.15" customHeight="1">
      <c r="A11922" s="245" t="str">
        <f t="shared" si="372"/>
        <v>3571903041922402734</v>
      </c>
      <c r="B11922" s="217" t="s">
        <v>19891</v>
      </c>
      <c r="C11922" s="227" t="s">
        <v>26725</v>
      </c>
      <c r="D11922" s="227" t="s">
        <v>3106</v>
      </c>
      <c r="E11922" s="227" t="s">
        <v>26730</v>
      </c>
      <c r="F11922" s="227" t="s">
        <v>3106</v>
      </c>
      <c r="G11922" s="227" t="s">
        <v>3106</v>
      </c>
      <c r="H11922" s="228" t="s">
        <v>23524</v>
      </c>
      <c r="I11922" s="228" t="s">
        <v>26727</v>
      </c>
      <c r="J11922" s="201" t="str">
        <f t="shared" si="373"/>
        <v>9999</v>
      </c>
      <c r="K11922" s="228" t="s">
        <v>23203</v>
      </c>
      <c r="L11922" s="228" t="s">
        <v>23204</v>
      </c>
      <c r="M11922" s="229">
        <v>44806</v>
      </c>
      <c r="N11922" s="227" t="s">
        <v>23526</v>
      </c>
      <c r="O11922" s="243"/>
      <c r="P11922" s="227" t="s">
        <v>23527</v>
      </c>
      <c r="Q11922" s="243"/>
      <c r="S11922" s="354"/>
    </row>
    <row r="11923" spans="1:19" s="245" customFormat="1" ht="13.15" customHeight="1">
      <c r="A11923" s="245" t="str">
        <f t="shared" si="372"/>
        <v>3981292011922519727</v>
      </c>
      <c r="B11923" s="217" t="s">
        <v>19891</v>
      </c>
      <c r="C11923" s="227" t="s">
        <v>26731</v>
      </c>
      <c r="D11923" s="227" t="s">
        <v>3106</v>
      </c>
      <c r="E11923" s="227" t="s">
        <v>26732</v>
      </c>
      <c r="F11923" s="227" t="s">
        <v>3106</v>
      </c>
      <c r="G11923" s="227" t="s">
        <v>3106</v>
      </c>
      <c r="H11923" s="228" t="s">
        <v>20080</v>
      </c>
      <c r="I11923" s="228" t="s">
        <v>26733</v>
      </c>
      <c r="J11923" s="201" t="str">
        <f t="shared" si="373"/>
        <v>9999</v>
      </c>
      <c r="K11923" s="228" t="s">
        <v>23203</v>
      </c>
      <c r="L11923" s="228" t="s">
        <v>23204</v>
      </c>
      <c r="M11923" s="229">
        <v>44806</v>
      </c>
      <c r="N11923" s="227" t="s">
        <v>19975</v>
      </c>
      <c r="O11923" s="243"/>
      <c r="P11923" s="227" t="s">
        <v>19932</v>
      </c>
      <c r="Q11923" s="243"/>
      <c r="S11923" s="354"/>
    </row>
    <row r="11924" spans="1:19" s="245" customFormat="1" ht="13.15" customHeight="1">
      <c r="A11924" s="245" t="str">
        <f t="shared" si="372"/>
        <v>1056343021932109683</v>
      </c>
      <c r="B11924" s="217" t="s">
        <v>19891</v>
      </c>
      <c r="C11924" s="227" t="s">
        <v>26734</v>
      </c>
      <c r="D11924" s="227" t="s">
        <v>3106</v>
      </c>
      <c r="E11924" s="227" t="s">
        <v>26735</v>
      </c>
      <c r="F11924" s="227" t="s">
        <v>3106</v>
      </c>
      <c r="G11924" s="227" t="s">
        <v>3106</v>
      </c>
      <c r="H11924" s="228" t="s">
        <v>19904</v>
      </c>
      <c r="I11924" s="228" t="s">
        <v>26736</v>
      </c>
      <c r="J11924" s="201" t="str">
        <f t="shared" si="373"/>
        <v>9999</v>
      </c>
      <c r="K11924" s="228" t="s">
        <v>23203</v>
      </c>
      <c r="L11924" s="228" t="s">
        <v>23204</v>
      </c>
      <c r="M11924" s="229">
        <v>44806</v>
      </c>
      <c r="N11924" s="227" t="s">
        <v>19903</v>
      </c>
      <c r="O11924" s="243"/>
      <c r="P11924" s="227" t="s">
        <v>24293</v>
      </c>
      <c r="Q11924" s="243"/>
      <c r="S11924" s="354"/>
    </row>
    <row r="11925" spans="1:19" s="245" customFormat="1" ht="13.15" customHeight="1">
      <c r="A11925" s="245" t="str">
        <f t="shared" si="372"/>
        <v>1056343031932109683</v>
      </c>
      <c r="B11925" s="217" t="s">
        <v>19891</v>
      </c>
      <c r="C11925" s="227" t="s">
        <v>26734</v>
      </c>
      <c r="D11925" s="227" t="s">
        <v>3106</v>
      </c>
      <c r="E11925" s="227" t="s">
        <v>26737</v>
      </c>
      <c r="F11925" s="227" t="s">
        <v>3106</v>
      </c>
      <c r="G11925" s="227" t="s">
        <v>3106</v>
      </c>
      <c r="H11925" s="228" t="s">
        <v>19904</v>
      </c>
      <c r="I11925" s="228" t="s">
        <v>26736</v>
      </c>
      <c r="J11925" s="201" t="str">
        <f t="shared" si="373"/>
        <v>9999</v>
      </c>
      <c r="K11925" s="228" t="s">
        <v>23203</v>
      </c>
      <c r="L11925" s="228" t="s">
        <v>23204</v>
      </c>
      <c r="M11925" s="229">
        <v>44806</v>
      </c>
      <c r="N11925" s="227" t="s">
        <v>19903</v>
      </c>
      <c r="O11925" s="243"/>
      <c r="P11925" s="227" t="s">
        <v>24293</v>
      </c>
      <c r="Q11925" s="243"/>
      <c r="S11925" s="354"/>
    </row>
    <row r="11926" spans="1:19" s="245" customFormat="1" ht="13.15" customHeight="1">
      <c r="A11926" s="245" t="str">
        <f t="shared" si="372"/>
        <v>1056343041932109683</v>
      </c>
      <c r="B11926" s="217" t="s">
        <v>19891</v>
      </c>
      <c r="C11926" s="227" t="s">
        <v>26734</v>
      </c>
      <c r="D11926" s="227" t="s">
        <v>3106</v>
      </c>
      <c r="E11926" s="227" t="s">
        <v>26738</v>
      </c>
      <c r="F11926" s="227" t="s">
        <v>3106</v>
      </c>
      <c r="G11926" s="227" t="s">
        <v>3106</v>
      </c>
      <c r="H11926" s="228" t="s">
        <v>19904</v>
      </c>
      <c r="I11926" s="228" t="s">
        <v>26736</v>
      </c>
      <c r="J11926" s="201" t="str">
        <f t="shared" si="373"/>
        <v>9999</v>
      </c>
      <c r="K11926" s="228" t="s">
        <v>23203</v>
      </c>
      <c r="L11926" s="228" t="s">
        <v>23204</v>
      </c>
      <c r="M11926" s="229">
        <v>44806</v>
      </c>
      <c r="N11926" s="227" t="s">
        <v>19903</v>
      </c>
      <c r="O11926" s="243"/>
      <c r="P11926" s="227" t="s">
        <v>24293</v>
      </c>
      <c r="Q11926" s="243"/>
      <c r="S11926" s="354"/>
    </row>
    <row r="11927" spans="1:19" s="245" customFormat="1" ht="13.15" customHeight="1">
      <c r="A11927" s="245" t="str">
        <f t="shared" ref="A11927:A11990" si="374">E11927&amp;C11927</f>
        <v>1056343051932109683</v>
      </c>
      <c r="B11927" s="217" t="s">
        <v>19891</v>
      </c>
      <c r="C11927" s="227" t="s">
        <v>26734</v>
      </c>
      <c r="D11927" s="227" t="s">
        <v>3106</v>
      </c>
      <c r="E11927" s="227" t="s">
        <v>26739</v>
      </c>
      <c r="F11927" s="227" t="s">
        <v>3106</v>
      </c>
      <c r="G11927" s="227" t="s">
        <v>3106</v>
      </c>
      <c r="H11927" s="228" t="s">
        <v>19904</v>
      </c>
      <c r="I11927" s="228" t="s">
        <v>26736</v>
      </c>
      <c r="J11927" s="201" t="str">
        <f t="shared" si="373"/>
        <v>9999</v>
      </c>
      <c r="K11927" s="228" t="s">
        <v>23203</v>
      </c>
      <c r="L11927" s="228" t="s">
        <v>23204</v>
      </c>
      <c r="M11927" s="229">
        <v>44806</v>
      </c>
      <c r="N11927" s="227" t="s">
        <v>19903</v>
      </c>
      <c r="O11927" s="243"/>
      <c r="P11927" s="227" t="s">
        <v>24293</v>
      </c>
      <c r="Q11927" s="243"/>
      <c r="S11927" s="354"/>
    </row>
    <row r="11928" spans="1:19" s="245" customFormat="1" ht="13.15" customHeight="1">
      <c r="A11928" s="245" t="str">
        <f t="shared" si="374"/>
        <v>1882391011932282225</v>
      </c>
      <c r="B11928" s="217" t="s">
        <v>19891</v>
      </c>
      <c r="C11928" s="227" t="s">
        <v>26740</v>
      </c>
      <c r="D11928" s="227" t="s">
        <v>3106</v>
      </c>
      <c r="E11928" s="227" t="s">
        <v>26741</v>
      </c>
      <c r="F11928" s="227" t="s">
        <v>3106</v>
      </c>
      <c r="G11928" s="227" t="s">
        <v>3106</v>
      </c>
      <c r="H11928" s="228" t="s">
        <v>19904</v>
      </c>
      <c r="I11928" s="228" t="s">
        <v>26742</v>
      </c>
      <c r="J11928" s="201" t="str">
        <f t="shared" si="373"/>
        <v>9999</v>
      </c>
      <c r="K11928" s="228" t="s">
        <v>23203</v>
      </c>
      <c r="L11928" s="228" t="s">
        <v>23204</v>
      </c>
      <c r="M11928" s="229">
        <v>44806</v>
      </c>
      <c r="N11928" s="227" t="s">
        <v>19903</v>
      </c>
      <c r="O11928" s="243"/>
      <c r="P11928" s="227" t="s">
        <v>20122</v>
      </c>
      <c r="Q11928" s="243"/>
      <c r="S11928" s="354"/>
    </row>
    <row r="11929" spans="1:19" s="245" customFormat="1" ht="13.15" customHeight="1">
      <c r="A11929" s="245" t="str">
        <f t="shared" si="374"/>
        <v>1882391021932282225</v>
      </c>
      <c r="B11929" s="217" t="s">
        <v>19891</v>
      </c>
      <c r="C11929" s="227" t="s">
        <v>26740</v>
      </c>
      <c r="D11929" s="227" t="s">
        <v>3106</v>
      </c>
      <c r="E11929" s="227" t="s">
        <v>26743</v>
      </c>
      <c r="F11929" s="227" t="s">
        <v>3106</v>
      </c>
      <c r="G11929" s="227" t="s">
        <v>3106</v>
      </c>
      <c r="H11929" s="228" t="s">
        <v>19904</v>
      </c>
      <c r="I11929" s="228" t="s">
        <v>26742</v>
      </c>
      <c r="J11929" s="201" t="str">
        <f t="shared" si="373"/>
        <v>9999</v>
      </c>
      <c r="K11929" s="228" t="s">
        <v>23203</v>
      </c>
      <c r="L11929" s="228" t="s">
        <v>23204</v>
      </c>
      <c r="M11929" s="229">
        <v>44806</v>
      </c>
      <c r="N11929" s="227" t="s">
        <v>19903</v>
      </c>
      <c r="O11929" s="243"/>
      <c r="P11929" s="227" t="s">
        <v>20122</v>
      </c>
      <c r="Q11929" s="243"/>
      <c r="S11929" s="354"/>
    </row>
    <row r="11930" spans="1:19" s="245" customFormat="1" ht="13.15" customHeight="1">
      <c r="A11930" s="245" t="str">
        <f t="shared" si="374"/>
        <v>3608788011932554722</v>
      </c>
      <c r="B11930" s="217" t="s">
        <v>19891</v>
      </c>
      <c r="C11930" s="227" t="s">
        <v>26744</v>
      </c>
      <c r="D11930" s="227" t="s">
        <v>3106</v>
      </c>
      <c r="E11930" s="227" t="s">
        <v>26745</v>
      </c>
      <c r="F11930" s="227" t="s">
        <v>3106</v>
      </c>
      <c r="G11930" s="227" t="s">
        <v>3106</v>
      </c>
      <c r="H11930" s="228" t="s">
        <v>23524</v>
      </c>
      <c r="I11930" s="228" t="s">
        <v>26746</v>
      </c>
      <c r="J11930" s="201" t="str">
        <f t="shared" si="373"/>
        <v>9999</v>
      </c>
      <c r="K11930" s="228" t="s">
        <v>23203</v>
      </c>
      <c r="L11930" s="228" t="s">
        <v>23204</v>
      </c>
      <c r="M11930" s="229">
        <v>44806</v>
      </c>
      <c r="N11930" s="227" t="s">
        <v>23526</v>
      </c>
      <c r="O11930" s="243"/>
      <c r="P11930" s="227" t="s">
        <v>23527</v>
      </c>
      <c r="Q11930" s="243"/>
      <c r="S11930" s="354"/>
    </row>
    <row r="11931" spans="1:19" s="245" customFormat="1" ht="13.15" customHeight="1">
      <c r="A11931" s="245" t="str">
        <f t="shared" si="374"/>
        <v>3608788021932554722</v>
      </c>
      <c r="B11931" s="217" t="s">
        <v>19891</v>
      </c>
      <c r="C11931" s="227" t="s">
        <v>26744</v>
      </c>
      <c r="D11931" s="227" t="s">
        <v>3106</v>
      </c>
      <c r="E11931" s="227" t="s">
        <v>26747</v>
      </c>
      <c r="F11931" s="227" t="s">
        <v>3106</v>
      </c>
      <c r="G11931" s="227" t="s">
        <v>3106</v>
      </c>
      <c r="H11931" s="228" t="s">
        <v>23524</v>
      </c>
      <c r="I11931" s="228" t="s">
        <v>26746</v>
      </c>
      <c r="J11931" s="201" t="str">
        <f t="shared" si="373"/>
        <v>9999</v>
      </c>
      <c r="K11931" s="228" t="s">
        <v>23203</v>
      </c>
      <c r="L11931" s="228" t="s">
        <v>23204</v>
      </c>
      <c r="M11931" s="229">
        <v>44806</v>
      </c>
      <c r="N11931" s="227" t="s">
        <v>23526</v>
      </c>
      <c r="O11931" s="243"/>
      <c r="P11931" s="227" t="s">
        <v>23527</v>
      </c>
      <c r="Q11931" s="243"/>
      <c r="S11931" s="354"/>
    </row>
    <row r="11932" spans="1:19" s="245" customFormat="1" ht="13.15" customHeight="1">
      <c r="A11932" s="245" t="str">
        <f t="shared" si="374"/>
        <v>3829392011942351267</v>
      </c>
      <c r="B11932" s="217" t="s">
        <v>19891</v>
      </c>
      <c r="C11932" s="227" t="s">
        <v>26748</v>
      </c>
      <c r="D11932" s="227" t="s">
        <v>3106</v>
      </c>
      <c r="E11932" s="227" t="s">
        <v>26749</v>
      </c>
      <c r="F11932" s="227" t="s">
        <v>3106</v>
      </c>
      <c r="G11932" s="227" t="s">
        <v>3106</v>
      </c>
      <c r="H11932" s="228" t="s">
        <v>19904</v>
      </c>
      <c r="I11932" s="228" t="s">
        <v>26750</v>
      </c>
      <c r="J11932" s="201" t="str">
        <f t="shared" si="373"/>
        <v>9999</v>
      </c>
      <c r="K11932" s="228" t="s">
        <v>23203</v>
      </c>
      <c r="L11932" s="228" t="s">
        <v>23204</v>
      </c>
      <c r="M11932" s="229">
        <v>44806</v>
      </c>
      <c r="N11932" s="227" t="s">
        <v>19903</v>
      </c>
      <c r="O11932" s="243"/>
      <c r="P11932" s="227" t="s">
        <v>23706</v>
      </c>
      <c r="Q11932" s="243"/>
      <c r="S11932" s="354"/>
    </row>
    <row r="11933" spans="1:19" s="245" customFormat="1" ht="13.15" customHeight="1">
      <c r="A11933" s="245" t="str">
        <f t="shared" si="374"/>
        <v>2863680011942404520</v>
      </c>
      <c r="B11933" s="217" t="s">
        <v>19891</v>
      </c>
      <c r="C11933" s="227" t="s">
        <v>26751</v>
      </c>
      <c r="D11933" s="227" t="s">
        <v>3106</v>
      </c>
      <c r="E11933" s="227" t="s">
        <v>26752</v>
      </c>
      <c r="F11933" s="227" t="s">
        <v>3106</v>
      </c>
      <c r="G11933" s="227" t="s">
        <v>3106</v>
      </c>
      <c r="H11933" s="228" t="s">
        <v>19904</v>
      </c>
      <c r="I11933" s="228" t="s">
        <v>26753</v>
      </c>
      <c r="J11933" s="201" t="str">
        <f t="shared" si="373"/>
        <v>9999</v>
      </c>
      <c r="K11933" s="228" t="s">
        <v>23203</v>
      </c>
      <c r="L11933" s="228" t="s">
        <v>23204</v>
      </c>
      <c r="M11933" s="229">
        <v>44806</v>
      </c>
      <c r="N11933" s="227" t="s">
        <v>19903</v>
      </c>
      <c r="O11933" s="243"/>
      <c r="P11933" s="227" t="s">
        <v>19903</v>
      </c>
      <c r="Q11933" s="243"/>
      <c r="S11933" s="354"/>
    </row>
    <row r="11934" spans="1:19" s="245" customFormat="1" ht="13.15" customHeight="1">
      <c r="A11934" s="245" t="str">
        <f t="shared" si="374"/>
        <v>2863680021942404520</v>
      </c>
      <c r="B11934" s="217" t="s">
        <v>19891</v>
      </c>
      <c r="C11934" s="227" t="s">
        <v>26751</v>
      </c>
      <c r="D11934" s="227" t="s">
        <v>3106</v>
      </c>
      <c r="E11934" s="227" t="s">
        <v>26754</v>
      </c>
      <c r="F11934" s="227" t="s">
        <v>3106</v>
      </c>
      <c r="G11934" s="227" t="s">
        <v>3106</v>
      </c>
      <c r="H11934" s="228" t="s">
        <v>19904</v>
      </c>
      <c r="I11934" s="228" t="s">
        <v>26753</v>
      </c>
      <c r="J11934" s="201" t="str">
        <f t="shared" si="373"/>
        <v>9999</v>
      </c>
      <c r="K11934" s="228" t="s">
        <v>23203</v>
      </c>
      <c r="L11934" s="228" t="s">
        <v>23204</v>
      </c>
      <c r="M11934" s="229">
        <v>44806</v>
      </c>
      <c r="N11934" s="227" t="s">
        <v>19903</v>
      </c>
      <c r="O11934" s="243"/>
      <c r="P11934" s="227" t="s">
        <v>19903</v>
      </c>
      <c r="Q11934" s="243"/>
      <c r="S11934" s="354"/>
    </row>
    <row r="11935" spans="1:19" s="245" customFormat="1" ht="13.15" customHeight="1">
      <c r="A11935" s="245" t="str">
        <f t="shared" si="374"/>
        <v>3993958011942644224</v>
      </c>
      <c r="B11935" s="217" t="s">
        <v>19891</v>
      </c>
      <c r="C11935" s="227" t="s">
        <v>26755</v>
      </c>
      <c r="D11935" s="227" t="s">
        <v>3106</v>
      </c>
      <c r="E11935" s="227" t="s">
        <v>26756</v>
      </c>
      <c r="F11935" s="227" t="s">
        <v>3106</v>
      </c>
      <c r="G11935" s="227" t="s">
        <v>3106</v>
      </c>
      <c r="H11935" s="228" t="s">
        <v>19904</v>
      </c>
      <c r="I11935" s="228" t="s">
        <v>26757</v>
      </c>
      <c r="J11935" s="201" t="str">
        <f t="shared" si="373"/>
        <v>9999</v>
      </c>
      <c r="K11935" s="228" t="s">
        <v>23203</v>
      </c>
      <c r="L11935" s="228" t="s">
        <v>23204</v>
      </c>
      <c r="M11935" s="229">
        <v>44806</v>
      </c>
      <c r="N11935" s="227" t="s">
        <v>19903</v>
      </c>
      <c r="O11935" s="243"/>
      <c r="P11935" s="227" t="s">
        <v>19905</v>
      </c>
      <c r="Q11935" s="243"/>
      <c r="S11935" s="354"/>
    </row>
    <row r="11936" spans="1:19" s="245" customFormat="1" ht="13.15" customHeight="1">
      <c r="A11936" s="245" t="str">
        <f t="shared" si="374"/>
        <v>3993958021942644224</v>
      </c>
      <c r="B11936" s="217" t="s">
        <v>19891</v>
      </c>
      <c r="C11936" s="227" t="s">
        <v>26755</v>
      </c>
      <c r="D11936" s="227" t="s">
        <v>3106</v>
      </c>
      <c r="E11936" s="227" t="s">
        <v>26758</v>
      </c>
      <c r="F11936" s="227" t="s">
        <v>3106</v>
      </c>
      <c r="G11936" s="227" t="s">
        <v>3106</v>
      </c>
      <c r="H11936" s="228" t="s">
        <v>19904</v>
      </c>
      <c r="I11936" s="228" t="s">
        <v>26757</v>
      </c>
      <c r="J11936" s="201" t="str">
        <f t="shared" si="373"/>
        <v>9999</v>
      </c>
      <c r="K11936" s="228" t="s">
        <v>23203</v>
      </c>
      <c r="L11936" s="228" t="s">
        <v>23204</v>
      </c>
      <c r="M11936" s="229">
        <v>44806</v>
      </c>
      <c r="N11936" s="227" t="s">
        <v>19903</v>
      </c>
      <c r="O11936" s="243"/>
      <c r="P11936" s="227" t="s">
        <v>19905</v>
      </c>
      <c r="Q11936" s="243"/>
      <c r="S11936" s="354"/>
    </row>
    <row r="11937" spans="1:19" s="245" customFormat="1" ht="13.15" customHeight="1">
      <c r="A11937" s="245" t="str">
        <f t="shared" si="374"/>
        <v>3993958031942644224</v>
      </c>
      <c r="B11937" s="217" t="s">
        <v>19891</v>
      </c>
      <c r="C11937" s="227" t="s">
        <v>26755</v>
      </c>
      <c r="D11937" s="227" t="s">
        <v>3106</v>
      </c>
      <c r="E11937" s="227" t="s">
        <v>26759</v>
      </c>
      <c r="F11937" s="227" t="s">
        <v>3106</v>
      </c>
      <c r="G11937" s="227" t="s">
        <v>3106</v>
      </c>
      <c r="H11937" s="228" t="s">
        <v>19904</v>
      </c>
      <c r="I11937" s="228" t="s">
        <v>26757</v>
      </c>
      <c r="J11937" s="201" t="str">
        <f t="shared" si="373"/>
        <v>9999</v>
      </c>
      <c r="K11937" s="228" t="s">
        <v>23203</v>
      </c>
      <c r="L11937" s="228" t="s">
        <v>23204</v>
      </c>
      <c r="M11937" s="229">
        <v>44806</v>
      </c>
      <c r="N11937" s="227" t="s">
        <v>19903</v>
      </c>
      <c r="O11937" s="243"/>
      <c r="P11937" s="227" t="s">
        <v>19905</v>
      </c>
      <c r="Q11937" s="243"/>
      <c r="S11937" s="354"/>
    </row>
    <row r="11938" spans="1:19" s="245" customFormat="1" ht="13.15" customHeight="1">
      <c r="A11938" s="245" t="str">
        <f t="shared" si="374"/>
        <v>3993958041942644224</v>
      </c>
      <c r="B11938" s="217" t="s">
        <v>19891</v>
      </c>
      <c r="C11938" s="227" t="s">
        <v>26755</v>
      </c>
      <c r="D11938" s="227" t="s">
        <v>3106</v>
      </c>
      <c r="E11938" s="227" t="s">
        <v>26760</v>
      </c>
      <c r="F11938" s="227" t="s">
        <v>3106</v>
      </c>
      <c r="G11938" s="227" t="s">
        <v>3106</v>
      </c>
      <c r="H11938" s="228" t="s">
        <v>19904</v>
      </c>
      <c r="I11938" s="228" t="s">
        <v>26757</v>
      </c>
      <c r="J11938" s="201" t="str">
        <f t="shared" si="373"/>
        <v>9999</v>
      </c>
      <c r="K11938" s="228" t="s">
        <v>23203</v>
      </c>
      <c r="L11938" s="228" t="s">
        <v>23204</v>
      </c>
      <c r="M11938" s="229">
        <v>44806</v>
      </c>
      <c r="N11938" s="227" t="s">
        <v>19903</v>
      </c>
      <c r="O11938" s="243"/>
      <c r="P11938" s="227" t="s">
        <v>19905</v>
      </c>
      <c r="Q11938" s="243"/>
      <c r="S11938" s="354"/>
    </row>
    <row r="11939" spans="1:19" s="245" customFormat="1" ht="13.15" customHeight="1">
      <c r="A11939" s="245" t="str">
        <f t="shared" si="374"/>
        <v>3993958051942644224</v>
      </c>
      <c r="B11939" s="217" t="s">
        <v>19891</v>
      </c>
      <c r="C11939" s="227" t="s">
        <v>26755</v>
      </c>
      <c r="D11939" s="227" t="s">
        <v>3106</v>
      </c>
      <c r="E11939" s="227" t="s">
        <v>26761</v>
      </c>
      <c r="F11939" s="227" t="s">
        <v>3106</v>
      </c>
      <c r="G11939" s="227" t="s">
        <v>3106</v>
      </c>
      <c r="H11939" s="228" t="s">
        <v>19904</v>
      </c>
      <c r="I11939" s="228" t="s">
        <v>26757</v>
      </c>
      <c r="J11939" s="201" t="str">
        <f t="shared" si="373"/>
        <v>9999</v>
      </c>
      <c r="K11939" s="228" t="s">
        <v>23203</v>
      </c>
      <c r="L11939" s="228" t="s">
        <v>23204</v>
      </c>
      <c r="M11939" s="229">
        <v>44806</v>
      </c>
      <c r="N11939" s="227" t="s">
        <v>19903</v>
      </c>
      <c r="O11939" s="243"/>
      <c r="P11939" s="227" t="s">
        <v>19905</v>
      </c>
      <c r="Q11939" s="243"/>
      <c r="S11939" s="354"/>
    </row>
    <row r="11940" spans="1:19" s="245" customFormat="1" ht="13.15" customHeight="1">
      <c r="A11940" s="245" t="str">
        <f t="shared" si="374"/>
        <v>3993958061942644224</v>
      </c>
      <c r="B11940" s="217" t="s">
        <v>19891</v>
      </c>
      <c r="C11940" s="227" t="s">
        <v>26755</v>
      </c>
      <c r="D11940" s="227" t="s">
        <v>3106</v>
      </c>
      <c r="E11940" s="227" t="s">
        <v>26762</v>
      </c>
      <c r="F11940" s="227" t="s">
        <v>3106</v>
      </c>
      <c r="G11940" s="227" t="s">
        <v>3106</v>
      </c>
      <c r="H11940" s="228" t="s">
        <v>19904</v>
      </c>
      <c r="I11940" s="228" t="s">
        <v>26757</v>
      </c>
      <c r="J11940" s="201" t="str">
        <f t="shared" si="373"/>
        <v>9999</v>
      </c>
      <c r="K11940" s="228" t="s">
        <v>23203</v>
      </c>
      <c r="L11940" s="228" t="s">
        <v>23204</v>
      </c>
      <c r="M11940" s="229">
        <v>44806</v>
      </c>
      <c r="N11940" s="227" t="s">
        <v>19903</v>
      </c>
      <c r="O11940" s="243"/>
      <c r="P11940" s="227" t="s">
        <v>19905</v>
      </c>
      <c r="Q11940" s="243"/>
      <c r="S11940" s="354"/>
    </row>
    <row r="11941" spans="1:19" s="245" customFormat="1" ht="13.15" customHeight="1">
      <c r="A11941" s="245" t="str">
        <f t="shared" si="374"/>
        <v>3993958071942644224</v>
      </c>
      <c r="B11941" s="217" t="s">
        <v>19891</v>
      </c>
      <c r="C11941" s="227" t="s">
        <v>26755</v>
      </c>
      <c r="D11941" s="227" t="s">
        <v>3106</v>
      </c>
      <c r="E11941" s="227" t="s">
        <v>26763</v>
      </c>
      <c r="F11941" s="227" t="s">
        <v>3106</v>
      </c>
      <c r="G11941" s="227" t="s">
        <v>3106</v>
      </c>
      <c r="H11941" s="228" t="s">
        <v>19904</v>
      </c>
      <c r="I11941" s="228" t="s">
        <v>26757</v>
      </c>
      <c r="J11941" s="201" t="str">
        <f t="shared" si="373"/>
        <v>9999</v>
      </c>
      <c r="K11941" s="228" t="s">
        <v>23203</v>
      </c>
      <c r="L11941" s="228" t="s">
        <v>23204</v>
      </c>
      <c r="M11941" s="229">
        <v>44806</v>
      </c>
      <c r="N11941" s="227" t="s">
        <v>19903</v>
      </c>
      <c r="O11941" s="243"/>
      <c r="P11941" s="227" t="s">
        <v>19905</v>
      </c>
      <c r="Q11941" s="243"/>
      <c r="S11941" s="354"/>
    </row>
    <row r="11942" spans="1:19" s="245" customFormat="1" ht="13.15" customHeight="1">
      <c r="A11942" s="245" t="str">
        <f t="shared" si="374"/>
        <v>3537458011942699152</v>
      </c>
      <c r="B11942" s="217" t="s">
        <v>19891</v>
      </c>
      <c r="C11942" s="227" t="s">
        <v>26764</v>
      </c>
      <c r="D11942" s="227" t="s">
        <v>3106</v>
      </c>
      <c r="E11942" s="227" t="s">
        <v>26765</v>
      </c>
      <c r="F11942" s="227" t="s">
        <v>3106</v>
      </c>
      <c r="G11942" s="227" t="s">
        <v>3106</v>
      </c>
      <c r="H11942" s="228" t="s">
        <v>23524</v>
      </c>
      <c r="I11942" s="228" t="s">
        <v>26766</v>
      </c>
      <c r="J11942" s="201" t="str">
        <f t="shared" si="373"/>
        <v>9999</v>
      </c>
      <c r="K11942" s="228" t="s">
        <v>23203</v>
      </c>
      <c r="L11942" s="228" t="s">
        <v>23204</v>
      </c>
      <c r="M11942" s="229">
        <v>44806</v>
      </c>
      <c r="N11942" s="227" t="s">
        <v>23526</v>
      </c>
      <c r="O11942" s="243"/>
      <c r="P11942" s="227" t="s">
        <v>23527</v>
      </c>
      <c r="Q11942" s="243"/>
      <c r="S11942" s="354"/>
    </row>
    <row r="11943" spans="1:19" s="245" customFormat="1" ht="13.15" customHeight="1">
      <c r="A11943" s="245" t="str">
        <f t="shared" si="374"/>
        <v>3537458021942699152</v>
      </c>
      <c r="B11943" s="217" t="s">
        <v>19891</v>
      </c>
      <c r="C11943" s="227" t="s">
        <v>26764</v>
      </c>
      <c r="D11943" s="227" t="s">
        <v>3106</v>
      </c>
      <c r="E11943" s="227" t="s">
        <v>26767</v>
      </c>
      <c r="F11943" s="227" t="s">
        <v>3106</v>
      </c>
      <c r="G11943" s="227" t="s">
        <v>3106</v>
      </c>
      <c r="H11943" s="228" t="s">
        <v>23524</v>
      </c>
      <c r="I11943" s="228" t="s">
        <v>26766</v>
      </c>
      <c r="J11943" s="201" t="str">
        <f t="shared" si="373"/>
        <v>9999</v>
      </c>
      <c r="K11943" s="228" t="s">
        <v>23203</v>
      </c>
      <c r="L11943" s="228" t="s">
        <v>23204</v>
      </c>
      <c r="M11943" s="229">
        <v>44806</v>
      </c>
      <c r="N11943" s="227" t="s">
        <v>23526</v>
      </c>
      <c r="O11943" s="243"/>
      <c r="P11943" s="227" t="s">
        <v>23527</v>
      </c>
      <c r="Q11943" s="243"/>
      <c r="S11943" s="354"/>
    </row>
    <row r="11944" spans="1:19" s="245" customFormat="1" ht="13.15" customHeight="1">
      <c r="A11944" s="245" t="str">
        <f t="shared" si="374"/>
        <v>3537458031942699152</v>
      </c>
      <c r="B11944" s="217" t="s">
        <v>19891</v>
      </c>
      <c r="C11944" s="227" t="s">
        <v>26764</v>
      </c>
      <c r="D11944" s="227" t="s">
        <v>3106</v>
      </c>
      <c r="E11944" s="227" t="s">
        <v>26768</v>
      </c>
      <c r="F11944" s="227" t="s">
        <v>3106</v>
      </c>
      <c r="G11944" s="227" t="s">
        <v>3106</v>
      </c>
      <c r="H11944" s="228" t="s">
        <v>23524</v>
      </c>
      <c r="I11944" s="228" t="s">
        <v>26766</v>
      </c>
      <c r="J11944" s="201" t="str">
        <f t="shared" si="373"/>
        <v>9999</v>
      </c>
      <c r="K11944" s="228" t="s">
        <v>23203</v>
      </c>
      <c r="L11944" s="228" t="s">
        <v>23204</v>
      </c>
      <c r="M11944" s="229">
        <v>44806</v>
      </c>
      <c r="N11944" s="227" t="s">
        <v>23526</v>
      </c>
      <c r="O11944" s="243"/>
      <c r="P11944" s="227" t="s">
        <v>23527</v>
      </c>
      <c r="Q11944" s="243"/>
      <c r="S11944" s="354"/>
    </row>
    <row r="11945" spans="1:19" s="245" customFormat="1" ht="13.15" customHeight="1">
      <c r="A11945" s="245" t="str">
        <f t="shared" si="374"/>
        <v>3537458041942699152</v>
      </c>
      <c r="B11945" s="217" t="s">
        <v>19891</v>
      </c>
      <c r="C11945" s="227" t="s">
        <v>26764</v>
      </c>
      <c r="D11945" s="227" t="s">
        <v>3106</v>
      </c>
      <c r="E11945" s="227" t="s">
        <v>26769</v>
      </c>
      <c r="F11945" s="227" t="s">
        <v>3106</v>
      </c>
      <c r="G11945" s="227" t="s">
        <v>3106</v>
      </c>
      <c r="H11945" s="228" t="s">
        <v>23524</v>
      </c>
      <c r="I11945" s="228" t="s">
        <v>26766</v>
      </c>
      <c r="J11945" s="201" t="str">
        <f t="shared" si="373"/>
        <v>9999</v>
      </c>
      <c r="K11945" s="228" t="s">
        <v>23203</v>
      </c>
      <c r="L11945" s="228" t="s">
        <v>23204</v>
      </c>
      <c r="M11945" s="229">
        <v>44806</v>
      </c>
      <c r="N11945" s="227" t="s">
        <v>23526</v>
      </c>
      <c r="O11945" s="243"/>
      <c r="P11945" s="227" t="s">
        <v>23527</v>
      </c>
      <c r="Q11945" s="243"/>
      <c r="S11945" s="354"/>
    </row>
    <row r="11946" spans="1:19" s="245" customFormat="1" ht="13.15" customHeight="1">
      <c r="A11946" s="245" t="str">
        <f t="shared" si="374"/>
        <v>3537458051942699152</v>
      </c>
      <c r="B11946" s="217" t="s">
        <v>19891</v>
      </c>
      <c r="C11946" s="227" t="s">
        <v>26764</v>
      </c>
      <c r="D11946" s="227" t="s">
        <v>3106</v>
      </c>
      <c r="E11946" s="227" t="s">
        <v>26770</v>
      </c>
      <c r="F11946" s="227" t="s">
        <v>3106</v>
      </c>
      <c r="G11946" s="227" t="s">
        <v>3106</v>
      </c>
      <c r="H11946" s="228" t="s">
        <v>23524</v>
      </c>
      <c r="I11946" s="228" t="s">
        <v>26766</v>
      </c>
      <c r="J11946" s="201" t="str">
        <f t="shared" si="373"/>
        <v>9999</v>
      </c>
      <c r="K11946" s="228" t="s">
        <v>23203</v>
      </c>
      <c r="L11946" s="228" t="s">
        <v>23204</v>
      </c>
      <c r="M11946" s="229">
        <v>44806</v>
      </c>
      <c r="N11946" s="227" t="s">
        <v>23526</v>
      </c>
      <c r="O11946" s="243"/>
      <c r="P11946" s="227" t="s">
        <v>23527</v>
      </c>
      <c r="Q11946" s="243"/>
      <c r="S11946" s="354"/>
    </row>
    <row r="11947" spans="1:19" s="245" customFormat="1" ht="13.15" customHeight="1">
      <c r="A11947" s="245" t="str">
        <f t="shared" si="374"/>
        <v>2179574011952442808</v>
      </c>
      <c r="B11947" s="217" t="s">
        <v>19891</v>
      </c>
      <c r="C11947" s="227" t="s">
        <v>26771</v>
      </c>
      <c r="D11947" s="227" t="s">
        <v>3106</v>
      </c>
      <c r="E11947" s="227" t="s">
        <v>26772</v>
      </c>
      <c r="F11947" s="227" t="s">
        <v>3106</v>
      </c>
      <c r="G11947" s="227" t="s">
        <v>3106</v>
      </c>
      <c r="H11947" s="228" t="s">
        <v>19904</v>
      </c>
      <c r="I11947" s="228" t="s">
        <v>26773</v>
      </c>
      <c r="J11947" s="201" t="str">
        <f t="shared" si="373"/>
        <v>9999</v>
      </c>
      <c r="K11947" s="228" t="s">
        <v>23203</v>
      </c>
      <c r="L11947" s="228" t="s">
        <v>23204</v>
      </c>
      <c r="M11947" s="229">
        <v>44806</v>
      </c>
      <c r="N11947" s="227" t="s">
        <v>19903</v>
      </c>
      <c r="O11947" s="243"/>
      <c r="P11947" s="227" t="s">
        <v>20061</v>
      </c>
      <c r="Q11947" s="243"/>
      <c r="S11947" s="354"/>
    </row>
    <row r="11948" spans="1:19" s="245" customFormat="1" ht="13.15" customHeight="1">
      <c r="A11948" s="245" t="str">
        <f t="shared" si="374"/>
        <v>2179574021952442808</v>
      </c>
      <c r="B11948" s="217" t="s">
        <v>19891</v>
      </c>
      <c r="C11948" s="227" t="s">
        <v>26771</v>
      </c>
      <c r="D11948" s="227" t="s">
        <v>3106</v>
      </c>
      <c r="E11948" s="227" t="s">
        <v>26774</v>
      </c>
      <c r="F11948" s="227" t="s">
        <v>3106</v>
      </c>
      <c r="G11948" s="227" t="s">
        <v>3106</v>
      </c>
      <c r="H11948" s="228" t="s">
        <v>19904</v>
      </c>
      <c r="I11948" s="228" t="s">
        <v>26773</v>
      </c>
      <c r="J11948" s="201" t="str">
        <f t="shared" si="373"/>
        <v>9999</v>
      </c>
      <c r="K11948" s="228" t="s">
        <v>23203</v>
      </c>
      <c r="L11948" s="228" t="s">
        <v>23204</v>
      </c>
      <c r="M11948" s="229">
        <v>44806</v>
      </c>
      <c r="N11948" s="227" t="s">
        <v>19903</v>
      </c>
      <c r="O11948" s="243"/>
      <c r="P11948" s="227" t="s">
        <v>20061</v>
      </c>
      <c r="Q11948" s="243"/>
      <c r="S11948" s="354"/>
    </row>
    <row r="11949" spans="1:19" s="245" customFormat="1" ht="13.15" customHeight="1">
      <c r="A11949" s="245" t="str">
        <f t="shared" si="374"/>
        <v>3114613011952545188</v>
      </c>
      <c r="B11949" s="217" t="s">
        <v>19891</v>
      </c>
      <c r="C11949" s="227" t="s">
        <v>26775</v>
      </c>
      <c r="D11949" s="227" t="s">
        <v>3106</v>
      </c>
      <c r="E11949" s="227" t="s">
        <v>26776</v>
      </c>
      <c r="F11949" s="227" t="s">
        <v>3106</v>
      </c>
      <c r="G11949" s="227" t="s">
        <v>3106</v>
      </c>
      <c r="H11949" s="228" t="s">
        <v>19904</v>
      </c>
      <c r="I11949" s="228" t="s">
        <v>26777</v>
      </c>
      <c r="J11949" s="201" t="str">
        <f t="shared" si="373"/>
        <v>9999</v>
      </c>
      <c r="K11949" s="228" t="s">
        <v>23203</v>
      </c>
      <c r="L11949" s="228" t="s">
        <v>23204</v>
      </c>
      <c r="M11949" s="229">
        <v>44806</v>
      </c>
      <c r="N11949" s="227" t="s">
        <v>19903</v>
      </c>
      <c r="O11949" s="243"/>
      <c r="P11949" s="227" t="s">
        <v>19975</v>
      </c>
      <c r="Q11949" s="243"/>
      <c r="S11949" s="354"/>
    </row>
    <row r="11950" spans="1:19" s="245" customFormat="1" ht="13.15" customHeight="1">
      <c r="A11950" s="245" t="str">
        <f t="shared" si="374"/>
        <v>3114613021952545188</v>
      </c>
      <c r="B11950" s="217" t="s">
        <v>19891</v>
      </c>
      <c r="C11950" s="227" t="s">
        <v>26775</v>
      </c>
      <c r="D11950" s="227" t="s">
        <v>3106</v>
      </c>
      <c r="E11950" s="227" t="s">
        <v>26778</v>
      </c>
      <c r="F11950" s="227" t="s">
        <v>3106</v>
      </c>
      <c r="G11950" s="227" t="s">
        <v>3106</v>
      </c>
      <c r="H11950" s="228" t="s">
        <v>19904</v>
      </c>
      <c r="I11950" s="228" t="s">
        <v>26777</v>
      </c>
      <c r="J11950" s="201" t="str">
        <f t="shared" si="373"/>
        <v>9999</v>
      </c>
      <c r="K11950" s="228" t="s">
        <v>23203</v>
      </c>
      <c r="L11950" s="228" t="s">
        <v>23204</v>
      </c>
      <c r="M11950" s="229">
        <v>44806</v>
      </c>
      <c r="N11950" s="227" t="s">
        <v>19903</v>
      </c>
      <c r="O11950" s="243"/>
      <c r="P11950" s="227" t="s">
        <v>19975</v>
      </c>
      <c r="Q11950" s="243"/>
      <c r="S11950" s="354"/>
    </row>
    <row r="11951" spans="1:19" s="245" customFormat="1" ht="13.15" customHeight="1">
      <c r="A11951" s="245" t="str">
        <f t="shared" si="374"/>
        <v>3204182011952629826</v>
      </c>
      <c r="B11951" s="217" t="s">
        <v>19891</v>
      </c>
      <c r="C11951" s="227" t="s">
        <v>26779</v>
      </c>
      <c r="D11951" s="227" t="s">
        <v>3106</v>
      </c>
      <c r="E11951" s="227" t="s">
        <v>26780</v>
      </c>
      <c r="F11951" s="227" t="s">
        <v>3106</v>
      </c>
      <c r="G11951" s="227" t="s">
        <v>3106</v>
      </c>
      <c r="H11951" s="228" t="s">
        <v>19904</v>
      </c>
      <c r="I11951" s="228" t="s">
        <v>26781</v>
      </c>
      <c r="J11951" s="201" t="str">
        <f t="shared" si="373"/>
        <v>9999</v>
      </c>
      <c r="K11951" s="228" t="s">
        <v>23203</v>
      </c>
      <c r="L11951" s="228" t="s">
        <v>23204</v>
      </c>
      <c r="M11951" s="229">
        <v>44806</v>
      </c>
      <c r="N11951" s="227" t="s">
        <v>19903</v>
      </c>
      <c r="O11951" s="243"/>
      <c r="P11951" s="227" t="s">
        <v>19905</v>
      </c>
      <c r="Q11951" s="243"/>
      <c r="S11951" s="354"/>
    </row>
    <row r="11952" spans="1:19" s="245" customFormat="1" ht="13.15" customHeight="1">
      <c r="A11952" s="245" t="str">
        <f t="shared" si="374"/>
        <v>3204182021952629826</v>
      </c>
      <c r="B11952" s="217" t="s">
        <v>19891</v>
      </c>
      <c r="C11952" s="227" t="s">
        <v>26779</v>
      </c>
      <c r="D11952" s="227" t="s">
        <v>3106</v>
      </c>
      <c r="E11952" s="227" t="s">
        <v>26782</v>
      </c>
      <c r="F11952" s="227" t="s">
        <v>3106</v>
      </c>
      <c r="G11952" s="227" t="s">
        <v>3106</v>
      </c>
      <c r="H11952" s="228" t="s">
        <v>19904</v>
      </c>
      <c r="I11952" s="228" t="s">
        <v>26781</v>
      </c>
      <c r="J11952" s="201" t="str">
        <f t="shared" si="373"/>
        <v>9999</v>
      </c>
      <c r="K11952" s="228" t="s">
        <v>23203</v>
      </c>
      <c r="L11952" s="228" t="s">
        <v>23204</v>
      </c>
      <c r="M11952" s="229">
        <v>44806</v>
      </c>
      <c r="N11952" s="227" t="s">
        <v>19903</v>
      </c>
      <c r="O11952" s="243"/>
      <c r="P11952" s="227" t="s">
        <v>19905</v>
      </c>
      <c r="Q11952" s="243"/>
      <c r="S11952" s="354"/>
    </row>
    <row r="11953" spans="1:20" s="245" customFormat="1" ht="13.15" customHeight="1">
      <c r="A11953" s="245" t="str">
        <f t="shared" si="374"/>
        <v>3204182031952629826</v>
      </c>
      <c r="B11953" s="217" t="s">
        <v>19891</v>
      </c>
      <c r="C11953" s="227" t="s">
        <v>26779</v>
      </c>
      <c r="D11953" s="227" t="s">
        <v>3106</v>
      </c>
      <c r="E11953" s="227" t="s">
        <v>26783</v>
      </c>
      <c r="F11953" s="227" t="s">
        <v>3106</v>
      </c>
      <c r="G11953" s="227" t="s">
        <v>3106</v>
      </c>
      <c r="H11953" s="228" t="s">
        <v>19904</v>
      </c>
      <c r="I11953" s="228" t="s">
        <v>26781</v>
      </c>
      <c r="J11953" s="201" t="str">
        <f t="shared" si="373"/>
        <v>9999</v>
      </c>
      <c r="K11953" s="228" t="s">
        <v>23203</v>
      </c>
      <c r="L11953" s="228" t="s">
        <v>23204</v>
      </c>
      <c r="M11953" s="229">
        <v>44806</v>
      </c>
      <c r="N11953" s="227" t="s">
        <v>19903</v>
      </c>
      <c r="O11953" s="243"/>
      <c r="P11953" s="227" t="s">
        <v>19905</v>
      </c>
      <c r="Q11953" s="243"/>
      <c r="S11953" s="354"/>
    </row>
    <row r="11954" spans="1:20" s="358" customFormat="1" ht="13.15" customHeight="1">
      <c r="A11954" s="356" t="str">
        <f t="shared" si="374"/>
        <v>3204182041952629826</v>
      </c>
      <c r="B11954" s="217" t="s">
        <v>19891</v>
      </c>
      <c r="C11954" s="227" t="s">
        <v>26779</v>
      </c>
      <c r="D11954" s="227" t="s">
        <v>3106</v>
      </c>
      <c r="E11954" s="357" t="s">
        <v>26784</v>
      </c>
      <c r="F11954" s="227" t="s">
        <v>3106</v>
      </c>
      <c r="G11954" s="227" t="s">
        <v>3106</v>
      </c>
      <c r="H11954" s="228" t="s">
        <v>19904</v>
      </c>
      <c r="I11954" s="228" t="s">
        <v>26781</v>
      </c>
      <c r="J11954" s="201" t="str">
        <f t="shared" si="373"/>
        <v>9999</v>
      </c>
      <c r="K11954" s="228" t="s">
        <v>23203</v>
      </c>
      <c r="L11954" s="228" t="s">
        <v>23204</v>
      </c>
      <c r="M11954" s="229">
        <v>44806</v>
      </c>
      <c r="N11954" s="227" t="s">
        <v>19903</v>
      </c>
      <c r="O11954" s="243"/>
      <c r="P11954" s="227" t="s">
        <v>19905</v>
      </c>
      <c r="Q11954" s="243"/>
      <c r="S11954" s="359"/>
    </row>
    <row r="11955" spans="1:20" ht="13.15" customHeight="1">
      <c r="A11955" s="360" t="str">
        <f t="shared" si="374"/>
        <v>3204182051952629826</v>
      </c>
      <c r="B11955" s="361" t="s">
        <v>19891</v>
      </c>
      <c r="C11955" s="362" t="s">
        <v>26779</v>
      </c>
      <c r="D11955" s="362" t="s">
        <v>3106</v>
      </c>
      <c r="E11955" s="362" t="s">
        <v>26785</v>
      </c>
      <c r="F11955" s="362" t="s">
        <v>3106</v>
      </c>
      <c r="G11955" s="362" t="s">
        <v>3106</v>
      </c>
      <c r="H11955" s="363" t="s">
        <v>19904</v>
      </c>
      <c r="I11955" s="363" t="s">
        <v>26781</v>
      </c>
      <c r="J11955" s="201" t="str">
        <f t="shared" si="373"/>
        <v>9999</v>
      </c>
      <c r="K11955" s="363" t="s">
        <v>23203</v>
      </c>
      <c r="L11955" s="363" t="s">
        <v>23204</v>
      </c>
      <c r="M11955" s="364">
        <v>44806</v>
      </c>
      <c r="N11955" s="362" t="s">
        <v>19903</v>
      </c>
      <c r="O11955" s="365"/>
      <c r="P11955" s="362" t="s">
        <v>19905</v>
      </c>
      <c r="Q11955" s="365"/>
      <c r="R11955" s="223"/>
      <c r="S11955" s="230"/>
      <c r="T11955" s="223"/>
    </row>
    <row r="11956" spans="1:20" s="245" customFormat="1" ht="13.15" customHeight="1">
      <c r="A11956" s="245" t="str">
        <f t="shared" si="374"/>
        <v>3204182061952629826</v>
      </c>
      <c r="B11956" s="217" t="s">
        <v>19891</v>
      </c>
      <c r="C11956" s="227" t="s">
        <v>26779</v>
      </c>
      <c r="D11956" s="227" t="s">
        <v>3106</v>
      </c>
      <c r="E11956" s="227" t="s">
        <v>26786</v>
      </c>
      <c r="F11956" s="227" t="s">
        <v>3106</v>
      </c>
      <c r="G11956" s="227" t="s">
        <v>3106</v>
      </c>
      <c r="H11956" s="228" t="s">
        <v>19904</v>
      </c>
      <c r="I11956" s="228" t="s">
        <v>26781</v>
      </c>
      <c r="J11956" s="201" t="str">
        <f t="shared" si="373"/>
        <v>9999</v>
      </c>
      <c r="K11956" s="228" t="s">
        <v>23203</v>
      </c>
      <c r="L11956" s="228" t="s">
        <v>23204</v>
      </c>
      <c r="M11956" s="229">
        <v>44806</v>
      </c>
      <c r="N11956" s="227" t="s">
        <v>19903</v>
      </c>
      <c r="O11956" s="243"/>
      <c r="P11956" s="227" t="s">
        <v>19905</v>
      </c>
      <c r="Q11956" s="243"/>
      <c r="R11956" s="223"/>
      <c r="S11956" s="230"/>
      <c r="T11956" s="223"/>
    </row>
    <row r="11957" spans="1:20" s="223" customFormat="1" ht="13.15" customHeight="1">
      <c r="A11957" s="245" t="str">
        <f t="shared" si="374"/>
        <v>3204182071952629826</v>
      </c>
      <c r="B11957" s="217" t="s">
        <v>19891</v>
      </c>
      <c r="C11957" s="227" t="s">
        <v>26779</v>
      </c>
      <c r="D11957" s="227" t="s">
        <v>3106</v>
      </c>
      <c r="E11957" s="227" t="s">
        <v>26787</v>
      </c>
      <c r="F11957" s="227" t="s">
        <v>3106</v>
      </c>
      <c r="G11957" s="227" t="s">
        <v>3106</v>
      </c>
      <c r="H11957" s="228" t="s">
        <v>19904</v>
      </c>
      <c r="I11957" s="228" t="s">
        <v>26781</v>
      </c>
      <c r="J11957" s="201" t="str">
        <f t="shared" si="373"/>
        <v>9999</v>
      </c>
      <c r="K11957" s="228" t="s">
        <v>23203</v>
      </c>
      <c r="L11957" s="228" t="s">
        <v>23204</v>
      </c>
      <c r="M11957" s="229">
        <v>44806</v>
      </c>
      <c r="N11957" s="227" t="s">
        <v>19903</v>
      </c>
      <c r="O11957" s="243"/>
      <c r="P11957" s="227" t="s">
        <v>19905</v>
      </c>
      <c r="Q11957" s="243"/>
      <c r="S11957" s="230"/>
    </row>
    <row r="11958" spans="1:20" s="223" customFormat="1" ht="13.15" customHeight="1">
      <c r="A11958" s="245" t="str">
        <f t="shared" si="374"/>
        <v>3204182081952629826</v>
      </c>
      <c r="B11958" s="217" t="s">
        <v>19891</v>
      </c>
      <c r="C11958" s="227" t="s">
        <v>26779</v>
      </c>
      <c r="D11958" s="227" t="s">
        <v>3106</v>
      </c>
      <c r="E11958" s="227" t="s">
        <v>26788</v>
      </c>
      <c r="F11958" s="227" t="s">
        <v>3106</v>
      </c>
      <c r="G11958" s="227" t="s">
        <v>3106</v>
      </c>
      <c r="H11958" s="228" t="s">
        <v>19904</v>
      </c>
      <c r="I11958" s="228" t="s">
        <v>26781</v>
      </c>
      <c r="J11958" s="201" t="str">
        <f t="shared" si="373"/>
        <v>9999</v>
      </c>
      <c r="K11958" s="228" t="s">
        <v>23203</v>
      </c>
      <c r="L11958" s="228" t="s">
        <v>23204</v>
      </c>
      <c r="M11958" s="229">
        <v>44806</v>
      </c>
      <c r="N11958" s="227" t="s">
        <v>19903</v>
      </c>
      <c r="O11958" s="243"/>
      <c r="P11958" s="227" t="s">
        <v>19905</v>
      </c>
      <c r="Q11958" s="243"/>
      <c r="S11958" s="230"/>
    </row>
    <row r="11959" spans="1:20" s="360" customFormat="1" ht="13.15" customHeight="1">
      <c r="A11959" s="360" t="str">
        <f t="shared" si="374"/>
        <v>3204182091952629826</v>
      </c>
      <c r="B11959" s="361" t="s">
        <v>19891</v>
      </c>
      <c r="C11959" s="362" t="s">
        <v>26779</v>
      </c>
      <c r="D11959" s="362" t="s">
        <v>3106</v>
      </c>
      <c r="E11959" s="362" t="s">
        <v>26789</v>
      </c>
      <c r="F11959" s="227" t="s">
        <v>3106</v>
      </c>
      <c r="G11959" s="362" t="s">
        <v>3106</v>
      </c>
      <c r="H11959" s="363" t="s">
        <v>19904</v>
      </c>
      <c r="I11959" s="363" t="s">
        <v>26781</v>
      </c>
      <c r="J11959" s="201" t="str">
        <f t="shared" si="373"/>
        <v>9999</v>
      </c>
      <c r="K11959" s="363" t="s">
        <v>23203</v>
      </c>
      <c r="L11959" s="363" t="s">
        <v>23204</v>
      </c>
      <c r="M11959" s="364">
        <v>44806</v>
      </c>
      <c r="N11959" s="362" t="s">
        <v>19903</v>
      </c>
      <c r="O11959" s="365"/>
      <c r="P11959" s="362" t="s">
        <v>19905</v>
      </c>
      <c r="Q11959" s="365"/>
      <c r="R11959" s="223"/>
      <c r="S11959" s="230"/>
      <c r="T11959" s="223"/>
    </row>
    <row r="11960" spans="1:20" s="245" customFormat="1" ht="13.15" customHeight="1">
      <c r="A11960" s="245" t="str">
        <f t="shared" si="374"/>
        <v>3853699011952801243</v>
      </c>
      <c r="B11960" s="217" t="s">
        <v>19891</v>
      </c>
      <c r="C11960" s="227" t="s">
        <v>26790</v>
      </c>
      <c r="D11960" s="227" t="s">
        <v>3106</v>
      </c>
      <c r="E11960" s="227" t="s">
        <v>26791</v>
      </c>
      <c r="F11960" s="227" t="s">
        <v>3106</v>
      </c>
      <c r="G11960" s="227" t="s">
        <v>3106</v>
      </c>
      <c r="H11960" s="228" t="s">
        <v>23524</v>
      </c>
      <c r="I11960" s="228" t="s">
        <v>26792</v>
      </c>
      <c r="J11960" s="201" t="str">
        <f t="shared" si="373"/>
        <v>9999</v>
      </c>
      <c r="K11960" s="228" t="s">
        <v>23203</v>
      </c>
      <c r="L11960" s="228" t="s">
        <v>23204</v>
      </c>
      <c r="M11960" s="229">
        <v>44806</v>
      </c>
      <c r="N11960" s="227" t="s">
        <v>23526</v>
      </c>
      <c r="O11960" s="243"/>
      <c r="P11960" s="227" t="s">
        <v>23527</v>
      </c>
      <c r="Q11960" s="243"/>
      <c r="S11960" s="354"/>
    </row>
    <row r="11961" spans="1:20" s="245" customFormat="1" ht="13.15" customHeight="1">
      <c r="A11961" s="245" t="str">
        <f t="shared" si="374"/>
        <v>3853699021952801243</v>
      </c>
      <c r="B11961" s="217" t="s">
        <v>19891</v>
      </c>
      <c r="C11961" s="227" t="s">
        <v>26790</v>
      </c>
      <c r="D11961" s="227" t="s">
        <v>3106</v>
      </c>
      <c r="E11961" s="227" t="s">
        <v>26793</v>
      </c>
      <c r="F11961" s="227" t="s">
        <v>3106</v>
      </c>
      <c r="G11961" s="227" t="s">
        <v>3106</v>
      </c>
      <c r="H11961" s="228" t="s">
        <v>23524</v>
      </c>
      <c r="I11961" s="228" t="s">
        <v>26792</v>
      </c>
      <c r="J11961" s="201" t="str">
        <f t="shared" si="373"/>
        <v>9999</v>
      </c>
      <c r="K11961" s="228" t="s">
        <v>23203</v>
      </c>
      <c r="L11961" s="228" t="s">
        <v>23204</v>
      </c>
      <c r="M11961" s="229">
        <v>44806</v>
      </c>
      <c r="N11961" s="227" t="s">
        <v>23526</v>
      </c>
      <c r="O11961" s="243"/>
      <c r="P11961" s="227" t="s">
        <v>23527</v>
      </c>
      <c r="Q11961" s="243"/>
      <c r="S11961" s="354"/>
    </row>
    <row r="11962" spans="1:20" s="245" customFormat="1" ht="13.15" customHeight="1">
      <c r="A11962" s="245" t="str">
        <f t="shared" si="374"/>
        <v>4180010011952945156</v>
      </c>
      <c r="B11962" s="217" t="s">
        <v>19891</v>
      </c>
      <c r="C11962" s="227" t="s">
        <v>26794</v>
      </c>
      <c r="D11962" s="227" t="s">
        <v>3106</v>
      </c>
      <c r="E11962" s="227" t="s">
        <v>26795</v>
      </c>
      <c r="F11962" s="227" t="s">
        <v>3106</v>
      </c>
      <c r="G11962" s="227" t="s">
        <v>3106</v>
      </c>
      <c r="H11962" s="228" t="s">
        <v>19994</v>
      </c>
      <c r="I11962" s="228" t="s">
        <v>26796</v>
      </c>
      <c r="J11962" s="201" t="str">
        <f t="shared" si="373"/>
        <v>9999</v>
      </c>
      <c r="K11962" s="228" t="s">
        <v>23203</v>
      </c>
      <c r="L11962" s="228" t="s">
        <v>23204</v>
      </c>
      <c r="M11962" s="229">
        <v>44806</v>
      </c>
      <c r="N11962" s="227" t="s">
        <v>19993</v>
      </c>
      <c r="O11962" s="243"/>
      <c r="P11962" s="227" t="s">
        <v>19780</v>
      </c>
      <c r="Q11962" s="243"/>
      <c r="S11962" s="354"/>
    </row>
    <row r="11963" spans="1:20" s="245" customFormat="1" ht="13.15" customHeight="1">
      <c r="A11963" s="245" t="str">
        <f t="shared" si="374"/>
        <v>2081036011962442012</v>
      </c>
      <c r="B11963" s="217" t="s">
        <v>19891</v>
      </c>
      <c r="C11963" s="227" t="s">
        <v>26797</v>
      </c>
      <c r="D11963" s="227" t="s">
        <v>3106</v>
      </c>
      <c r="E11963" s="227" t="s">
        <v>26798</v>
      </c>
      <c r="F11963" s="227" t="s">
        <v>3106</v>
      </c>
      <c r="G11963" s="227" t="s">
        <v>3106</v>
      </c>
      <c r="H11963" s="228" t="s">
        <v>18778</v>
      </c>
      <c r="I11963" s="228" t="s">
        <v>26799</v>
      </c>
      <c r="J11963" s="201" t="str">
        <f t="shared" si="373"/>
        <v>9999</v>
      </c>
      <c r="K11963" s="228" t="s">
        <v>23203</v>
      </c>
      <c r="L11963" s="228" t="s">
        <v>23204</v>
      </c>
      <c r="M11963" s="229">
        <v>44806</v>
      </c>
      <c r="N11963" s="227" t="s">
        <v>18777</v>
      </c>
      <c r="O11963" s="243"/>
      <c r="P11963" s="227" t="s">
        <v>19920</v>
      </c>
      <c r="Q11963" s="243"/>
      <c r="S11963" s="354"/>
    </row>
    <row r="11964" spans="1:20" s="245" customFormat="1" ht="13.15" customHeight="1">
      <c r="A11964" s="245" t="str">
        <f t="shared" si="374"/>
        <v>2081036021962442012</v>
      </c>
      <c r="B11964" s="217" t="s">
        <v>19891</v>
      </c>
      <c r="C11964" s="227" t="s">
        <v>26797</v>
      </c>
      <c r="D11964" s="227" t="s">
        <v>3106</v>
      </c>
      <c r="E11964" s="227" t="s">
        <v>26800</v>
      </c>
      <c r="F11964" s="227" t="s">
        <v>3106</v>
      </c>
      <c r="G11964" s="227" t="s">
        <v>3106</v>
      </c>
      <c r="H11964" s="228" t="s">
        <v>19779</v>
      </c>
      <c r="I11964" s="228" t="s">
        <v>26799</v>
      </c>
      <c r="J11964" s="201" t="str">
        <f t="shared" si="373"/>
        <v>9999</v>
      </c>
      <c r="K11964" s="228" t="s">
        <v>23203</v>
      </c>
      <c r="L11964" s="228" t="s">
        <v>23204</v>
      </c>
      <c r="M11964" s="229">
        <v>44806</v>
      </c>
      <c r="N11964" s="227" t="s">
        <v>19778</v>
      </c>
      <c r="O11964" s="243"/>
      <c r="P11964" s="227" t="s">
        <v>19780</v>
      </c>
      <c r="Q11964" s="243"/>
      <c r="S11964" s="354"/>
    </row>
    <row r="11965" spans="1:20" s="223" customFormat="1" ht="13.15" customHeight="1">
      <c r="A11965" s="223" t="str">
        <f t="shared" si="374"/>
        <v>3311441011962517284</v>
      </c>
      <c r="B11965" s="361" t="s">
        <v>19891</v>
      </c>
      <c r="C11965" s="362" t="s">
        <v>26801</v>
      </c>
      <c r="D11965" s="362" t="s">
        <v>3106</v>
      </c>
      <c r="E11965" s="226" t="s">
        <v>26802</v>
      </c>
      <c r="F11965" s="362" t="s">
        <v>3106</v>
      </c>
      <c r="G11965" s="362" t="s">
        <v>3106</v>
      </c>
      <c r="H11965" s="363" t="s">
        <v>19904</v>
      </c>
      <c r="I11965" s="363" t="s">
        <v>26803</v>
      </c>
      <c r="J11965" s="201" t="str">
        <f t="shared" si="373"/>
        <v>9999</v>
      </c>
      <c r="K11965" s="363" t="s">
        <v>23203</v>
      </c>
      <c r="L11965" s="363" t="s">
        <v>23204</v>
      </c>
      <c r="M11965" s="364">
        <v>44806</v>
      </c>
      <c r="N11965" s="362" t="s">
        <v>19903</v>
      </c>
      <c r="O11965" s="365"/>
      <c r="P11965" s="362" t="s">
        <v>19903</v>
      </c>
      <c r="Q11965" s="365"/>
      <c r="S11965" s="230"/>
    </row>
    <row r="11966" spans="1:20" s="245" customFormat="1" ht="13.15" customHeight="1">
      <c r="A11966" s="245" t="str">
        <f t="shared" si="374"/>
        <v>3311441021962517284</v>
      </c>
      <c r="B11966" s="217" t="s">
        <v>19891</v>
      </c>
      <c r="C11966" s="227" t="s">
        <v>26801</v>
      </c>
      <c r="D11966" s="227" t="s">
        <v>3106</v>
      </c>
      <c r="E11966" s="227" t="s">
        <v>26804</v>
      </c>
      <c r="F11966" s="227" t="s">
        <v>3106</v>
      </c>
      <c r="G11966" s="227" t="s">
        <v>3106</v>
      </c>
      <c r="H11966" s="228" t="s">
        <v>19904</v>
      </c>
      <c r="I11966" s="228" t="s">
        <v>26803</v>
      </c>
      <c r="J11966" s="201" t="str">
        <f t="shared" si="373"/>
        <v>9999</v>
      </c>
      <c r="K11966" s="228" t="s">
        <v>23203</v>
      </c>
      <c r="L11966" s="228" t="s">
        <v>23204</v>
      </c>
      <c r="M11966" s="229">
        <v>44806</v>
      </c>
      <c r="N11966" s="227" t="s">
        <v>19903</v>
      </c>
      <c r="O11966" s="243"/>
      <c r="P11966" s="227" t="s">
        <v>19903</v>
      </c>
      <c r="Q11966" s="243"/>
      <c r="S11966" s="354"/>
    </row>
    <row r="11967" spans="1:20" s="245" customFormat="1" ht="13.15" customHeight="1">
      <c r="A11967" s="245" t="str">
        <f t="shared" si="374"/>
        <v>3311441031962517284</v>
      </c>
      <c r="B11967" s="217" t="s">
        <v>19891</v>
      </c>
      <c r="C11967" s="227" t="s">
        <v>26801</v>
      </c>
      <c r="D11967" s="227" t="s">
        <v>3106</v>
      </c>
      <c r="E11967" s="227" t="s">
        <v>26805</v>
      </c>
      <c r="F11967" s="227" t="s">
        <v>3106</v>
      </c>
      <c r="G11967" s="227" t="s">
        <v>3106</v>
      </c>
      <c r="H11967" s="228" t="s">
        <v>19904</v>
      </c>
      <c r="I11967" s="228" t="s">
        <v>26803</v>
      </c>
      <c r="J11967" s="201" t="str">
        <f t="shared" si="373"/>
        <v>9999</v>
      </c>
      <c r="K11967" s="228" t="s">
        <v>23203</v>
      </c>
      <c r="L11967" s="228" t="s">
        <v>23204</v>
      </c>
      <c r="M11967" s="229">
        <v>44806</v>
      </c>
      <c r="N11967" s="227" t="s">
        <v>19903</v>
      </c>
      <c r="O11967" s="243"/>
      <c r="P11967" s="227" t="s">
        <v>19903</v>
      </c>
      <c r="Q11967" s="243"/>
      <c r="S11967" s="354"/>
    </row>
    <row r="11968" spans="1:20" s="245" customFormat="1" ht="13.15" customHeight="1">
      <c r="A11968" s="245" t="str">
        <f t="shared" si="374"/>
        <v>1186975041962587949</v>
      </c>
      <c r="B11968" s="217" t="s">
        <v>19891</v>
      </c>
      <c r="C11968" s="227" t="s">
        <v>26806</v>
      </c>
      <c r="D11968" s="227" t="s">
        <v>3106</v>
      </c>
      <c r="E11968" s="227" t="s">
        <v>26807</v>
      </c>
      <c r="F11968" s="227" t="s">
        <v>3106</v>
      </c>
      <c r="G11968" s="227" t="s">
        <v>3106</v>
      </c>
      <c r="H11968" s="228" t="s">
        <v>19904</v>
      </c>
      <c r="I11968" s="228" t="s">
        <v>26808</v>
      </c>
      <c r="J11968" s="201" t="str">
        <f t="shared" si="373"/>
        <v>9999</v>
      </c>
      <c r="K11968" s="228" t="s">
        <v>23203</v>
      </c>
      <c r="L11968" s="228" t="s">
        <v>23204</v>
      </c>
      <c r="M11968" s="229">
        <v>44806</v>
      </c>
      <c r="N11968" s="227" t="s">
        <v>19903</v>
      </c>
      <c r="O11968" s="243"/>
      <c r="P11968" s="227" t="s">
        <v>19905</v>
      </c>
      <c r="Q11968" s="243"/>
      <c r="S11968" s="354"/>
    </row>
    <row r="11969" spans="1:19" s="245" customFormat="1" ht="13.15" customHeight="1">
      <c r="A11969" s="245" t="str">
        <f t="shared" si="374"/>
        <v>1186975051962587949</v>
      </c>
      <c r="B11969" s="217" t="s">
        <v>19891</v>
      </c>
      <c r="C11969" s="227" t="s">
        <v>26806</v>
      </c>
      <c r="D11969" s="227" t="s">
        <v>3106</v>
      </c>
      <c r="E11969" s="227" t="s">
        <v>26809</v>
      </c>
      <c r="F11969" s="227" t="s">
        <v>3106</v>
      </c>
      <c r="G11969" s="227" t="s">
        <v>3106</v>
      </c>
      <c r="H11969" s="228" t="s">
        <v>19904</v>
      </c>
      <c r="I11969" s="228" t="s">
        <v>26808</v>
      </c>
      <c r="J11969" s="201" t="str">
        <f t="shared" si="373"/>
        <v>9999</v>
      </c>
      <c r="K11969" s="228" t="s">
        <v>23203</v>
      </c>
      <c r="L11969" s="228" t="s">
        <v>23204</v>
      </c>
      <c r="M11969" s="229">
        <v>44806</v>
      </c>
      <c r="N11969" s="227" t="s">
        <v>19903</v>
      </c>
      <c r="O11969" s="243"/>
      <c r="P11969" s="227" t="s">
        <v>19905</v>
      </c>
      <c r="Q11969" s="243"/>
      <c r="S11969" s="354"/>
    </row>
    <row r="11970" spans="1:19" s="245" customFormat="1" ht="13.15" customHeight="1">
      <c r="A11970" s="245" t="str">
        <f t="shared" si="374"/>
        <v>1186975061962587949</v>
      </c>
      <c r="B11970" s="217" t="s">
        <v>19891</v>
      </c>
      <c r="C11970" s="227" t="s">
        <v>26806</v>
      </c>
      <c r="D11970" s="227" t="s">
        <v>3106</v>
      </c>
      <c r="E11970" s="227" t="s">
        <v>26810</v>
      </c>
      <c r="F11970" s="227" t="s">
        <v>3106</v>
      </c>
      <c r="G11970" s="227" t="s">
        <v>3106</v>
      </c>
      <c r="H11970" s="228" t="s">
        <v>19904</v>
      </c>
      <c r="I11970" s="228" t="s">
        <v>26808</v>
      </c>
      <c r="J11970" s="201" t="str">
        <f t="shared" si="373"/>
        <v>9999</v>
      </c>
      <c r="K11970" s="228" t="s">
        <v>23203</v>
      </c>
      <c r="L11970" s="228" t="s">
        <v>23204</v>
      </c>
      <c r="M11970" s="229">
        <v>44806</v>
      </c>
      <c r="N11970" s="227" t="s">
        <v>19903</v>
      </c>
      <c r="O11970" s="243"/>
      <c r="P11970" s="227" t="s">
        <v>19905</v>
      </c>
      <c r="Q11970" s="243"/>
      <c r="S11970" s="354"/>
    </row>
    <row r="11971" spans="1:19" s="245" customFormat="1" ht="13.15" customHeight="1">
      <c r="A11971" s="245" t="str">
        <f t="shared" si="374"/>
        <v>3083776011962664664</v>
      </c>
      <c r="B11971" s="217" t="s">
        <v>19891</v>
      </c>
      <c r="C11971" s="227" t="s">
        <v>26811</v>
      </c>
      <c r="D11971" s="227" t="s">
        <v>3106</v>
      </c>
      <c r="E11971" s="227" t="s">
        <v>26812</v>
      </c>
      <c r="F11971" s="227" t="s">
        <v>3106</v>
      </c>
      <c r="G11971" s="227" t="s">
        <v>3106</v>
      </c>
      <c r="H11971" s="228" t="s">
        <v>23501</v>
      </c>
      <c r="I11971" s="228" t="s">
        <v>26813</v>
      </c>
      <c r="J11971" s="201" t="str">
        <f t="shared" ref="J11971:J12034" si="375">B11971</f>
        <v>9999</v>
      </c>
      <c r="K11971" s="228" t="s">
        <v>23203</v>
      </c>
      <c r="L11971" s="228" t="s">
        <v>23204</v>
      </c>
      <c r="M11971" s="229">
        <v>44806</v>
      </c>
      <c r="N11971" s="227" t="s">
        <v>20211</v>
      </c>
      <c r="O11971" s="243"/>
      <c r="P11971" s="227" t="s">
        <v>26570</v>
      </c>
      <c r="Q11971" s="243"/>
      <c r="S11971" s="354"/>
    </row>
    <row r="11972" spans="1:19" s="245" customFormat="1" ht="13.15" customHeight="1">
      <c r="A11972" s="245" t="str">
        <f t="shared" si="374"/>
        <v>3083776021962664664</v>
      </c>
      <c r="B11972" s="217" t="s">
        <v>19891</v>
      </c>
      <c r="C11972" s="227" t="s">
        <v>26811</v>
      </c>
      <c r="D11972" s="227" t="s">
        <v>3106</v>
      </c>
      <c r="E11972" s="227" t="s">
        <v>26814</v>
      </c>
      <c r="F11972" s="362" t="s">
        <v>3106</v>
      </c>
      <c r="G11972" s="227" t="s">
        <v>3106</v>
      </c>
      <c r="H11972" s="228" t="s">
        <v>23501</v>
      </c>
      <c r="I11972" s="228" t="s">
        <v>26813</v>
      </c>
      <c r="J11972" s="201" t="str">
        <f t="shared" si="375"/>
        <v>9999</v>
      </c>
      <c r="K11972" s="228" t="s">
        <v>23203</v>
      </c>
      <c r="L11972" s="228" t="s">
        <v>23204</v>
      </c>
      <c r="M11972" s="229">
        <v>44806</v>
      </c>
      <c r="N11972" s="227" t="s">
        <v>20211</v>
      </c>
      <c r="O11972" s="243"/>
      <c r="P11972" s="227" t="s">
        <v>26570</v>
      </c>
      <c r="Q11972" s="243"/>
      <c r="S11972" s="354"/>
    </row>
    <row r="11973" spans="1:19" s="245" customFormat="1" ht="13.15" customHeight="1">
      <c r="A11973" s="245" t="str">
        <f t="shared" si="374"/>
        <v>3083776031962664664</v>
      </c>
      <c r="B11973" s="217" t="s">
        <v>19891</v>
      </c>
      <c r="C11973" s="227" t="s">
        <v>26811</v>
      </c>
      <c r="D11973" s="227" t="s">
        <v>3106</v>
      </c>
      <c r="E11973" s="227" t="s">
        <v>26815</v>
      </c>
      <c r="F11973" s="227" t="s">
        <v>3106</v>
      </c>
      <c r="G11973" s="227" t="s">
        <v>3106</v>
      </c>
      <c r="H11973" s="228" t="s">
        <v>23501</v>
      </c>
      <c r="I11973" s="228" t="s">
        <v>26813</v>
      </c>
      <c r="J11973" s="201" t="str">
        <f t="shared" si="375"/>
        <v>9999</v>
      </c>
      <c r="K11973" s="228" t="s">
        <v>23203</v>
      </c>
      <c r="L11973" s="228" t="s">
        <v>23204</v>
      </c>
      <c r="M11973" s="229">
        <v>44806</v>
      </c>
      <c r="N11973" s="227" t="s">
        <v>20211</v>
      </c>
      <c r="O11973" s="243"/>
      <c r="P11973" s="227" t="s">
        <v>26570</v>
      </c>
      <c r="Q11973" s="243"/>
      <c r="S11973" s="354"/>
    </row>
    <row r="11974" spans="1:19" s="245" customFormat="1" ht="13.15" customHeight="1">
      <c r="A11974" s="245" t="str">
        <f t="shared" si="374"/>
        <v>2815938011962666842</v>
      </c>
      <c r="B11974" s="217" t="s">
        <v>19891</v>
      </c>
      <c r="C11974" s="227" t="s">
        <v>26816</v>
      </c>
      <c r="D11974" s="227" t="s">
        <v>3106</v>
      </c>
      <c r="E11974" s="227" t="s">
        <v>26817</v>
      </c>
      <c r="F11974" s="227" t="s">
        <v>3106</v>
      </c>
      <c r="G11974" s="227" t="s">
        <v>3106</v>
      </c>
      <c r="H11974" s="228" t="s">
        <v>19904</v>
      </c>
      <c r="I11974" s="228" t="s">
        <v>26818</v>
      </c>
      <c r="J11974" s="201" t="str">
        <f t="shared" si="375"/>
        <v>9999</v>
      </c>
      <c r="K11974" s="228" t="s">
        <v>23203</v>
      </c>
      <c r="L11974" s="228" t="s">
        <v>23204</v>
      </c>
      <c r="M11974" s="229">
        <v>44806</v>
      </c>
      <c r="N11974" s="227" t="s">
        <v>19903</v>
      </c>
      <c r="O11974" s="243"/>
      <c r="P11974" s="227" t="s">
        <v>19905</v>
      </c>
      <c r="Q11974" s="243"/>
      <c r="S11974" s="354"/>
    </row>
    <row r="11975" spans="1:19" s="245" customFormat="1" ht="13.15" customHeight="1">
      <c r="A11975" s="245" t="str">
        <f t="shared" si="374"/>
        <v>2815938021962666842</v>
      </c>
      <c r="B11975" s="217" t="s">
        <v>19891</v>
      </c>
      <c r="C11975" s="227" t="s">
        <v>26816</v>
      </c>
      <c r="D11975" s="227" t="s">
        <v>3106</v>
      </c>
      <c r="E11975" s="227" t="s">
        <v>26819</v>
      </c>
      <c r="F11975" s="227" t="s">
        <v>3106</v>
      </c>
      <c r="G11975" s="227" t="s">
        <v>3106</v>
      </c>
      <c r="H11975" s="228" t="s">
        <v>19904</v>
      </c>
      <c r="I11975" s="228" t="s">
        <v>26818</v>
      </c>
      <c r="J11975" s="201" t="str">
        <f t="shared" si="375"/>
        <v>9999</v>
      </c>
      <c r="K11975" s="228" t="s">
        <v>23203</v>
      </c>
      <c r="L11975" s="228" t="s">
        <v>23204</v>
      </c>
      <c r="M11975" s="229">
        <v>44806</v>
      </c>
      <c r="N11975" s="227" t="s">
        <v>19903</v>
      </c>
      <c r="O11975" s="243"/>
      <c r="P11975" s="227" t="s">
        <v>19905</v>
      </c>
      <c r="Q11975" s="243"/>
      <c r="S11975" s="354"/>
    </row>
    <row r="11976" spans="1:19" s="245" customFormat="1" ht="13.15" customHeight="1">
      <c r="A11976" s="245" t="str">
        <f t="shared" si="374"/>
        <v>3163610011962741389</v>
      </c>
      <c r="B11976" s="217" t="s">
        <v>19891</v>
      </c>
      <c r="C11976" s="227" t="s">
        <v>26820</v>
      </c>
      <c r="D11976" s="227" t="s">
        <v>3106</v>
      </c>
      <c r="E11976" s="227" t="s">
        <v>26821</v>
      </c>
      <c r="F11976" s="227" t="s">
        <v>3106</v>
      </c>
      <c r="G11976" s="227" t="s">
        <v>3106</v>
      </c>
      <c r="H11976" s="228" t="s">
        <v>23524</v>
      </c>
      <c r="I11976" s="228" t="s">
        <v>26218</v>
      </c>
      <c r="J11976" s="201" t="str">
        <f t="shared" si="375"/>
        <v>9999</v>
      </c>
      <c r="K11976" s="228" t="s">
        <v>23203</v>
      </c>
      <c r="L11976" s="228" t="s">
        <v>23204</v>
      </c>
      <c r="M11976" s="229">
        <v>44806</v>
      </c>
      <c r="N11976" s="227" t="s">
        <v>23526</v>
      </c>
      <c r="O11976" s="243"/>
      <c r="P11976" s="227" t="s">
        <v>23527</v>
      </c>
      <c r="Q11976" s="243"/>
      <c r="S11976" s="354"/>
    </row>
    <row r="11977" spans="1:19" s="245" customFormat="1" ht="13.15" customHeight="1">
      <c r="A11977" s="245" t="str">
        <f t="shared" si="374"/>
        <v>3163610021962741389</v>
      </c>
      <c r="B11977" s="217" t="s">
        <v>19891</v>
      </c>
      <c r="C11977" s="227" t="s">
        <v>26820</v>
      </c>
      <c r="D11977" s="227" t="s">
        <v>3106</v>
      </c>
      <c r="E11977" s="227" t="s">
        <v>26822</v>
      </c>
      <c r="F11977" s="227" t="s">
        <v>3106</v>
      </c>
      <c r="G11977" s="227" t="s">
        <v>3106</v>
      </c>
      <c r="H11977" s="228" t="s">
        <v>23524</v>
      </c>
      <c r="I11977" s="228" t="s">
        <v>26218</v>
      </c>
      <c r="J11977" s="201" t="str">
        <f t="shared" si="375"/>
        <v>9999</v>
      </c>
      <c r="K11977" s="228" t="s">
        <v>23203</v>
      </c>
      <c r="L11977" s="228" t="s">
        <v>23204</v>
      </c>
      <c r="M11977" s="229">
        <v>44806</v>
      </c>
      <c r="N11977" s="227" t="s">
        <v>23526</v>
      </c>
      <c r="O11977" s="243"/>
      <c r="P11977" s="227" t="s">
        <v>23527</v>
      </c>
      <c r="Q11977" s="243"/>
      <c r="S11977" s="354"/>
    </row>
    <row r="11978" spans="1:19" s="245" customFormat="1" ht="13.15" customHeight="1">
      <c r="A11978" s="245" t="str">
        <f t="shared" si="374"/>
        <v>3163610031962741389</v>
      </c>
      <c r="B11978" s="217" t="s">
        <v>19891</v>
      </c>
      <c r="C11978" s="227" t="s">
        <v>26820</v>
      </c>
      <c r="D11978" s="227" t="s">
        <v>3106</v>
      </c>
      <c r="E11978" s="227" t="s">
        <v>26823</v>
      </c>
      <c r="F11978" s="227" t="s">
        <v>3106</v>
      </c>
      <c r="G11978" s="227" t="s">
        <v>3106</v>
      </c>
      <c r="H11978" s="228" t="s">
        <v>23524</v>
      </c>
      <c r="I11978" s="228" t="s">
        <v>26218</v>
      </c>
      <c r="J11978" s="201" t="str">
        <f t="shared" si="375"/>
        <v>9999</v>
      </c>
      <c r="K11978" s="228" t="s">
        <v>23203</v>
      </c>
      <c r="L11978" s="228" t="s">
        <v>23204</v>
      </c>
      <c r="M11978" s="229">
        <v>44806</v>
      </c>
      <c r="N11978" s="227" t="s">
        <v>23526</v>
      </c>
      <c r="O11978" s="243"/>
      <c r="P11978" s="227" t="s">
        <v>23527</v>
      </c>
      <c r="Q11978" s="243"/>
      <c r="S11978" s="354"/>
    </row>
    <row r="11979" spans="1:19" s="245" customFormat="1" ht="13.15" customHeight="1">
      <c r="A11979" s="245" t="str">
        <f t="shared" si="374"/>
        <v>3163610041962741389</v>
      </c>
      <c r="B11979" s="217" t="s">
        <v>19891</v>
      </c>
      <c r="C11979" s="227" t="s">
        <v>26820</v>
      </c>
      <c r="D11979" s="227" t="s">
        <v>3106</v>
      </c>
      <c r="E11979" s="227" t="s">
        <v>26824</v>
      </c>
      <c r="F11979" s="227" t="s">
        <v>3106</v>
      </c>
      <c r="G11979" s="227" t="s">
        <v>3106</v>
      </c>
      <c r="H11979" s="228" t="s">
        <v>19970</v>
      </c>
      <c r="I11979" s="228" t="s">
        <v>26218</v>
      </c>
      <c r="J11979" s="201" t="str">
        <f t="shared" si="375"/>
        <v>9999</v>
      </c>
      <c r="K11979" s="228" t="s">
        <v>23203</v>
      </c>
      <c r="L11979" s="228" t="s">
        <v>23204</v>
      </c>
      <c r="M11979" s="229">
        <v>44806</v>
      </c>
      <c r="N11979" s="227" t="s">
        <v>19969</v>
      </c>
      <c r="O11979" s="243"/>
      <c r="P11979" s="227" t="s">
        <v>19971</v>
      </c>
      <c r="Q11979" s="243"/>
      <c r="S11979" s="354"/>
    </row>
    <row r="11980" spans="1:19" s="245" customFormat="1" ht="13.15" customHeight="1">
      <c r="A11980" s="245" t="str">
        <f t="shared" si="374"/>
        <v>3163610051962741389</v>
      </c>
      <c r="B11980" s="217" t="s">
        <v>19891</v>
      </c>
      <c r="C11980" s="227" t="s">
        <v>26820</v>
      </c>
      <c r="D11980" s="227" t="s">
        <v>3106</v>
      </c>
      <c r="E11980" s="227" t="s">
        <v>26825</v>
      </c>
      <c r="F11980" s="227" t="s">
        <v>3106</v>
      </c>
      <c r="G11980" s="227" t="s">
        <v>3106</v>
      </c>
      <c r="H11980" s="228" t="s">
        <v>23524</v>
      </c>
      <c r="I11980" s="228" t="s">
        <v>26218</v>
      </c>
      <c r="J11980" s="201" t="str">
        <f t="shared" si="375"/>
        <v>9999</v>
      </c>
      <c r="K11980" s="228" t="s">
        <v>23203</v>
      </c>
      <c r="L11980" s="228" t="s">
        <v>23204</v>
      </c>
      <c r="M11980" s="229">
        <v>44806</v>
      </c>
      <c r="N11980" s="227" t="s">
        <v>23526</v>
      </c>
      <c r="O11980" s="243"/>
      <c r="P11980" s="227" t="s">
        <v>23527</v>
      </c>
      <c r="Q11980" s="243"/>
      <c r="S11980" s="354"/>
    </row>
    <row r="11981" spans="1:19" s="245" customFormat="1" ht="13.15" customHeight="1">
      <c r="A11981" s="245" t="str">
        <f t="shared" si="374"/>
        <v>3163610061962741389</v>
      </c>
      <c r="B11981" s="217" t="s">
        <v>19891</v>
      </c>
      <c r="C11981" s="227" t="s">
        <v>26820</v>
      </c>
      <c r="D11981" s="227" t="s">
        <v>3106</v>
      </c>
      <c r="E11981" s="227" t="s">
        <v>26826</v>
      </c>
      <c r="F11981" s="227" t="s">
        <v>3106</v>
      </c>
      <c r="G11981" s="227" t="s">
        <v>3106</v>
      </c>
      <c r="H11981" s="228" t="s">
        <v>23524</v>
      </c>
      <c r="I11981" s="228" t="s">
        <v>26218</v>
      </c>
      <c r="J11981" s="201" t="str">
        <f t="shared" si="375"/>
        <v>9999</v>
      </c>
      <c r="K11981" s="228" t="s">
        <v>23203</v>
      </c>
      <c r="L11981" s="228" t="s">
        <v>23204</v>
      </c>
      <c r="M11981" s="229">
        <v>44806</v>
      </c>
      <c r="N11981" s="227" t="s">
        <v>23526</v>
      </c>
      <c r="O11981" s="243"/>
      <c r="P11981" s="227" t="s">
        <v>23527</v>
      </c>
      <c r="Q11981" s="243"/>
      <c r="S11981" s="354"/>
    </row>
    <row r="11982" spans="1:19" s="245" customFormat="1" ht="13.15" customHeight="1">
      <c r="A11982" s="245" t="str">
        <f t="shared" si="374"/>
        <v>3163610071962741389</v>
      </c>
      <c r="B11982" s="217" t="s">
        <v>19891</v>
      </c>
      <c r="C11982" s="227" t="s">
        <v>26820</v>
      </c>
      <c r="D11982" s="227" t="s">
        <v>3106</v>
      </c>
      <c r="E11982" s="227" t="s">
        <v>26827</v>
      </c>
      <c r="F11982" s="227" t="s">
        <v>3106</v>
      </c>
      <c r="G11982" s="227" t="s">
        <v>3106</v>
      </c>
      <c r="H11982" s="228" t="s">
        <v>23524</v>
      </c>
      <c r="I11982" s="228" t="s">
        <v>26218</v>
      </c>
      <c r="J11982" s="201" t="str">
        <f t="shared" si="375"/>
        <v>9999</v>
      </c>
      <c r="K11982" s="228" t="s">
        <v>23203</v>
      </c>
      <c r="L11982" s="228" t="s">
        <v>23204</v>
      </c>
      <c r="M11982" s="229">
        <v>44806</v>
      </c>
      <c r="N11982" s="227" t="s">
        <v>23526</v>
      </c>
      <c r="O11982" s="243"/>
      <c r="P11982" s="227" t="s">
        <v>23527</v>
      </c>
      <c r="Q11982" s="243"/>
      <c r="S11982" s="354"/>
    </row>
    <row r="11983" spans="1:19" s="245" customFormat="1" ht="13.15" customHeight="1">
      <c r="A11983" s="245" t="str">
        <f t="shared" si="374"/>
        <v>3163610081962741389</v>
      </c>
      <c r="B11983" s="217" t="s">
        <v>19891</v>
      </c>
      <c r="C11983" s="227" t="s">
        <v>26820</v>
      </c>
      <c r="D11983" s="227" t="s">
        <v>3106</v>
      </c>
      <c r="E11983" s="227" t="s">
        <v>26828</v>
      </c>
      <c r="F11983" s="227" t="s">
        <v>3106</v>
      </c>
      <c r="G11983" s="227" t="s">
        <v>3106</v>
      </c>
      <c r="H11983" s="228" t="s">
        <v>23524</v>
      </c>
      <c r="I11983" s="228" t="s">
        <v>26218</v>
      </c>
      <c r="J11983" s="201" t="str">
        <f t="shared" si="375"/>
        <v>9999</v>
      </c>
      <c r="K11983" s="228" t="s">
        <v>23203</v>
      </c>
      <c r="L11983" s="228" t="s">
        <v>23204</v>
      </c>
      <c r="M11983" s="229">
        <v>44806</v>
      </c>
      <c r="N11983" s="227" t="s">
        <v>23526</v>
      </c>
      <c r="O11983" s="243"/>
      <c r="P11983" s="227" t="s">
        <v>23527</v>
      </c>
      <c r="Q11983" s="243"/>
      <c r="S11983" s="354"/>
    </row>
    <row r="11984" spans="1:19" s="245" customFormat="1" ht="13.15" customHeight="1">
      <c r="A11984" s="245" t="str">
        <f t="shared" si="374"/>
        <v>3638587011962765552</v>
      </c>
      <c r="B11984" s="217" t="s">
        <v>19891</v>
      </c>
      <c r="C11984" s="227" t="s">
        <v>26829</v>
      </c>
      <c r="D11984" s="227" t="s">
        <v>3106</v>
      </c>
      <c r="E11984" s="227" t="s">
        <v>26830</v>
      </c>
      <c r="F11984" s="227" t="s">
        <v>3106</v>
      </c>
      <c r="G11984" s="227" t="s">
        <v>3106</v>
      </c>
      <c r="H11984" s="228" t="s">
        <v>19904</v>
      </c>
      <c r="I11984" s="228" t="s">
        <v>26831</v>
      </c>
      <c r="J11984" s="201" t="str">
        <f t="shared" si="375"/>
        <v>9999</v>
      </c>
      <c r="K11984" s="228" t="s">
        <v>23203</v>
      </c>
      <c r="L11984" s="228" t="s">
        <v>23204</v>
      </c>
      <c r="M11984" s="229">
        <v>44806</v>
      </c>
      <c r="N11984" s="227" t="s">
        <v>19903</v>
      </c>
      <c r="O11984" s="243"/>
      <c r="P11984" s="227" t="s">
        <v>20061</v>
      </c>
      <c r="Q11984" s="243"/>
      <c r="S11984" s="354"/>
    </row>
    <row r="11985" spans="1:20" s="245" customFormat="1" ht="13.15" customHeight="1">
      <c r="A11985" s="245" t="str">
        <f t="shared" si="374"/>
        <v>3872285011962819235</v>
      </c>
      <c r="B11985" s="217" t="s">
        <v>19891</v>
      </c>
      <c r="C11985" s="227" t="s">
        <v>26832</v>
      </c>
      <c r="D11985" s="227" t="s">
        <v>3106</v>
      </c>
      <c r="E11985" s="227" t="s">
        <v>26833</v>
      </c>
      <c r="F11985" s="227" t="s">
        <v>3106</v>
      </c>
      <c r="G11985" s="227" t="s">
        <v>3106</v>
      </c>
      <c r="H11985" s="228" t="s">
        <v>23501</v>
      </c>
      <c r="I11985" s="228" t="s">
        <v>26834</v>
      </c>
      <c r="J11985" s="201" t="str">
        <f t="shared" si="375"/>
        <v>9999</v>
      </c>
      <c r="K11985" s="228" t="s">
        <v>23203</v>
      </c>
      <c r="L11985" s="228" t="s">
        <v>23204</v>
      </c>
      <c r="M11985" s="229">
        <v>44806</v>
      </c>
      <c r="N11985" s="227" t="s">
        <v>20211</v>
      </c>
      <c r="O11985" s="243"/>
      <c r="P11985" s="227" t="s">
        <v>19975</v>
      </c>
      <c r="Q11985" s="243"/>
      <c r="S11985" s="354"/>
    </row>
    <row r="11986" spans="1:20" s="245" customFormat="1" ht="13.15" customHeight="1">
      <c r="A11986" s="245" t="str">
        <f t="shared" si="374"/>
        <v>3872285021962819235</v>
      </c>
      <c r="B11986" s="217" t="s">
        <v>19891</v>
      </c>
      <c r="C11986" s="227" t="s">
        <v>26832</v>
      </c>
      <c r="D11986" s="227" t="s">
        <v>3106</v>
      </c>
      <c r="E11986" s="227" t="s">
        <v>26835</v>
      </c>
      <c r="F11986" s="227" t="s">
        <v>3106</v>
      </c>
      <c r="G11986" s="227" t="s">
        <v>3106</v>
      </c>
      <c r="H11986" s="228" t="s">
        <v>23501</v>
      </c>
      <c r="I11986" s="228" t="s">
        <v>26834</v>
      </c>
      <c r="J11986" s="201" t="str">
        <f t="shared" si="375"/>
        <v>9999</v>
      </c>
      <c r="K11986" s="228" t="s">
        <v>23203</v>
      </c>
      <c r="L11986" s="228" t="s">
        <v>23204</v>
      </c>
      <c r="M11986" s="229">
        <v>44806</v>
      </c>
      <c r="N11986" s="227" t="s">
        <v>20211</v>
      </c>
      <c r="O11986" s="243"/>
      <c r="P11986" s="227" t="s">
        <v>19975</v>
      </c>
      <c r="Q11986" s="243"/>
      <c r="S11986" s="354"/>
    </row>
    <row r="11987" spans="1:20" s="245" customFormat="1" ht="13.15" customHeight="1">
      <c r="A11987" s="245" t="str">
        <f t="shared" si="374"/>
        <v>3872285031962819235</v>
      </c>
      <c r="B11987" s="217" t="s">
        <v>19891</v>
      </c>
      <c r="C11987" s="227" t="s">
        <v>26832</v>
      </c>
      <c r="D11987" s="227" t="s">
        <v>3106</v>
      </c>
      <c r="E11987" s="227" t="s">
        <v>26836</v>
      </c>
      <c r="F11987" s="227" t="s">
        <v>3106</v>
      </c>
      <c r="G11987" s="227" t="s">
        <v>3106</v>
      </c>
      <c r="H11987" s="228" t="s">
        <v>23501</v>
      </c>
      <c r="I11987" s="228" t="s">
        <v>26834</v>
      </c>
      <c r="J11987" s="201" t="str">
        <f t="shared" si="375"/>
        <v>9999</v>
      </c>
      <c r="K11987" s="228" t="s">
        <v>23203</v>
      </c>
      <c r="L11987" s="228" t="s">
        <v>23204</v>
      </c>
      <c r="M11987" s="229">
        <v>44806</v>
      </c>
      <c r="N11987" s="227" t="s">
        <v>20211</v>
      </c>
      <c r="O11987" s="243"/>
      <c r="P11987" s="227" t="s">
        <v>19975</v>
      </c>
      <c r="Q11987" s="243"/>
      <c r="S11987" s="354"/>
    </row>
    <row r="11988" spans="1:20" s="245" customFormat="1" ht="13.15" customHeight="1">
      <c r="A11988" s="245" t="str">
        <f t="shared" si="374"/>
        <v>4048951011972035905</v>
      </c>
      <c r="B11988" s="217" t="s">
        <v>19891</v>
      </c>
      <c r="C11988" s="227" t="s">
        <v>26837</v>
      </c>
      <c r="D11988" s="227" t="s">
        <v>3106</v>
      </c>
      <c r="E11988" s="227" t="s">
        <v>26838</v>
      </c>
      <c r="F11988" s="227" t="s">
        <v>3106</v>
      </c>
      <c r="G11988" s="227" t="s">
        <v>3106</v>
      </c>
      <c r="H11988" s="228" t="s">
        <v>23524</v>
      </c>
      <c r="I11988" s="228" t="s">
        <v>26839</v>
      </c>
      <c r="J11988" s="201" t="str">
        <f t="shared" si="375"/>
        <v>9999</v>
      </c>
      <c r="K11988" s="228" t="s">
        <v>23203</v>
      </c>
      <c r="L11988" s="228" t="s">
        <v>23204</v>
      </c>
      <c r="M11988" s="229">
        <v>44806</v>
      </c>
      <c r="N11988" s="227" t="s">
        <v>23526</v>
      </c>
      <c r="O11988" s="243"/>
      <c r="P11988" s="227" t="s">
        <v>23527</v>
      </c>
      <c r="Q11988" s="243"/>
      <c r="S11988" s="354"/>
    </row>
    <row r="11989" spans="1:20" s="245" customFormat="1" ht="13.15" customHeight="1">
      <c r="A11989" s="245" t="str">
        <f t="shared" si="374"/>
        <v>4048951021972035905</v>
      </c>
      <c r="B11989" s="217" t="s">
        <v>19891</v>
      </c>
      <c r="C11989" s="227" t="s">
        <v>26837</v>
      </c>
      <c r="D11989" s="227" t="s">
        <v>3106</v>
      </c>
      <c r="E11989" s="227" t="s">
        <v>26840</v>
      </c>
      <c r="F11989" s="227" t="s">
        <v>3106</v>
      </c>
      <c r="G11989" s="227" t="s">
        <v>3106</v>
      </c>
      <c r="H11989" s="228" t="s">
        <v>23524</v>
      </c>
      <c r="I11989" s="228" t="s">
        <v>26839</v>
      </c>
      <c r="J11989" s="201" t="str">
        <f t="shared" si="375"/>
        <v>9999</v>
      </c>
      <c r="K11989" s="228" t="s">
        <v>23203</v>
      </c>
      <c r="L11989" s="228" t="s">
        <v>23204</v>
      </c>
      <c r="M11989" s="229">
        <v>44806</v>
      </c>
      <c r="N11989" s="227" t="s">
        <v>23526</v>
      </c>
      <c r="O11989" s="243"/>
      <c r="P11989" s="227" t="s">
        <v>23527</v>
      </c>
      <c r="Q11989" s="243"/>
      <c r="S11989" s="354"/>
    </row>
    <row r="11990" spans="1:20" s="245" customFormat="1" ht="13.15" customHeight="1">
      <c r="A11990" s="245" t="str">
        <f t="shared" si="374"/>
        <v>1203382011972501435</v>
      </c>
      <c r="B11990" s="217" t="s">
        <v>19891</v>
      </c>
      <c r="C11990" s="227" t="s">
        <v>26841</v>
      </c>
      <c r="D11990" s="227" t="s">
        <v>3106</v>
      </c>
      <c r="E11990" s="227" t="s">
        <v>26842</v>
      </c>
      <c r="F11990" s="227" t="s">
        <v>3106</v>
      </c>
      <c r="G11990" s="227" t="s">
        <v>3106</v>
      </c>
      <c r="H11990" s="228" t="s">
        <v>19904</v>
      </c>
      <c r="I11990" s="228" t="s">
        <v>26843</v>
      </c>
      <c r="J11990" s="201" t="str">
        <f t="shared" si="375"/>
        <v>9999</v>
      </c>
      <c r="K11990" s="228" t="s">
        <v>23203</v>
      </c>
      <c r="L11990" s="228" t="s">
        <v>23204</v>
      </c>
      <c r="M11990" s="229">
        <v>44806</v>
      </c>
      <c r="N11990" s="227" t="s">
        <v>19903</v>
      </c>
      <c r="O11990" s="243"/>
      <c r="P11990" s="227" t="s">
        <v>19905</v>
      </c>
      <c r="Q11990" s="243"/>
      <c r="S11990" s="354"/>
    </row>
    <row r="11991" spans="1:20" s="245" customFormat="1" ht="13.15" customHeight="1">
      <c r="A11991" s="245" t="str">
        <f t="shared" ref="A11991:A12054" si="376">E11991&amp;C11991</f>
        <v>1203382051972501435</v>
      </c>
      <c r="B11991" s="217" t="s">
        <v>19891</v>
      </c>
      <c r="C11991" s="227" t="s">
        <v>26841</v>
      </c>
      <c r="D11991" s="227" t="s">
        <v>3106</v>
      </c>
      <c r="E11991" s="227" t="s">
        <v>26844</v>
      </c>
      <c r="F11991" s="227" t="s">
        <v>3106</v>
      </c>
      <c r="G11991" s="227" t="s">
        <v>3106</v>
      </c>
      <c r="H11991" s="228" t="s">
        <v>19970</v>
      </c>
      <c r="I11991" s="228" t="s">
        <v>26843</v>
      </c>
      <c r="J11991" s="201" t="str">
        <f t="shared" si="375"/>
        <v>9999</v>
      </c>
      <c r="K11991" s="228" t="s">
        <v>23203</v>
      </c>
      <c r="L11991" s="228" t="s">
        <v>23204</v>
      </c>
      <c r="M11991" s="229">
        <v>44806</v>
      </c>
      <c r="N11991" s="227" t="s">
        <v>19969</v>
      </c>
      <c r="O11991" s="243"/>
      <c r="P11991" s="227" t="s">
        <v>19971</v>
      </c>
      <c r="Q11991" s="243"/>
      <c r="S11991" s="354"/>
    </row>
    <row r="11992" spans="1:20" s="245" customFormat="1" ht="13.15" customHeight="1">
      <c r="A11992" s="245" t="str">
        <f t="shared" si="376"/>
        <v>1203382061972501435</v>
      </c>
      <c r="B11992" s="217" t="s">
        <v>19891</v>
      </c>
      <c r="C11992" s="227" t="s">
        <v>26841</v>
      </c>
      <c r="D11992" s="227" t="s">
        <v>3106</v>
      </c>
      <c r="E11992" s="227" t="s">
        <v>26845</v>
      </c>
      <c r="F11992" s="227" t="s">
        <v>3106</v>
      </c>
      <c r="G11992" s="227" t="s">
        <v>3106</v>
      </c>
      <c r="H11992" s="228" t="s">
        <v>19904</v>
      </c>
      <c r="I11992" s="228" t="s">
        <v>26843</v>
      </c>
      <c r="J11992" s="201" t="str">
        <f t="shared" si="375"/>
        <v>9999</v>
      </c>
      <c r="K11992" s="228" t="s">
        <v>23203</v>
      </c>
      <c r="L11992" s="228" t="s">
        <v>23204</v>
      </c>
      <c r="M11992" s="229">
        <v>44806</v>
      </c>
      <c r="N11992" s="227" t="s">
        <v>19903</v>
      </c>
      <c r="O11992" s="243"/>
      <c r="P11992" s="227" t="s">
        <v>19905</v>
      </c>
      <c r="Q11992" s="243"/>
      <c r="S11992" s="354"/>
    </row>
    <row r="11993" spans="1:20" s="245" customFormat="1" ht="13.15" customHeight="1">
      <c r="A11993" s="245" t="str">
        <f t="shared" si="376"/>
        <v>1203382071972501435</v>
      </c>
      <c r="B11993" s="217" t="s">
        <v>19891</v>
      </c>
      <c r="C11993" s="227" t="s">
        <v>26841</v>
      </c>
      <c r="D11993" s="227" t="s">
        <v>3106</v>
      </c>
      <c r="E11993" s="227" t="s">
        <v>26846</v>
      </c>
      <c r="F11993" s="227" t="s">
        <v>3106</v>
      </c>
      <c r="G11993" s="227" t="s">
        <v>3106</v>
      </c>
      <c r="H11993" s="228" t="s">
        <v>19904</v>
      </c>
      <c r="I11993" s="228" t="s">
        <v>26843</v>
      </c>
      <c r="J11993" s="201" t="str">
        <f t="shared" si="375"/>
        <v>9999</v>
      </c>
      <c r="K11993" s="228" t="s">
        <v>23203</v>
      </c>
      <c r="L11993" s="228" t="s">
        <v>23204</v>
      </c>
      <c r="M11993" s="229">
        <v>44806</v>
      </c>
      <c r="N11993" s="227" t="s">
        <v>19903</v>
      </c>
      <c r="O11993" s="243"/>
      <c r="P11993" s="227" t="s">
        <v>19905</v>
      </c>
      <c r="Q11993" s="243"/>
      <c r="S11993" s="354"/>
    </row>
    <row r="11994" spans="1:20" s="245" customFormat="1" ht="13.15" customHeight="1">
      <c r="A11994" s="245" t="str">
        <f t="shared" si="376"/>
        <v>1203382081972501435</v>
      </c>
      <c r="B11994" s="217" t="s">
        <v>19891</v>
      </c>
      <c r="C11994" s="227" t="s">
        <v>26841</v>
      </c>
      <c r="D11994" s="227" t="s">
        <v>3106</v>
      </c>
      <c r="E11994" s="227" t="s">
        <v>26847</v>
      </c>
      <c r="F11994" s="227" t="s">
        <v>3106</v>
      </c>
      <c r="G11994" s="227" t="s">
        <v>3106</v>
      </c>
      <c r="H11994" s="228" t="s">
        <v>19904</v>
      </c>
      <c r="I11994" s="228" t="s">
        <v>26843</v>
      </c>
      <c r="J11994" s="201" t="str">
        <f t="shared" si="375"/>
        <v>9999</v>
      </c>
      <c r="K11994" s="228" t="s">
        <v>23203</v>
      </c>
      <c r="L11994" s="228" t="s">
        <v>23204</v>
      </c>
      <c r="M11994" s="229">
        <v>44806</v>
      </c>
      <c r="N11994" s="227" t="s">
        <v>19903</v>
      </c>
      <c r="O11994" s="243"/>
      <c r="P11994" s="227" t="s">
        <v>19905</v>
      </c>
      <c r="Q11994" s="243"/>
      <c r="S11994" s="354"/>
    </row>
    <row r="11995" spans="1:20" s="245" customFormat="1" ht="13.15" customHeight="1">
      <c r="A11995" s="245" t="str">
        <f t="shared" si="376"/>
        <v>1203382091972501435</v>
      </c>
      <c r="B11995" s="217" t="s">
        <v>19891</v>
      </c>
      <c r="C11995" s="227" t="s">
        <v>26841</v>
      </c>
      <c r="D11995" s="227" t="s">
        <v>3106</v>
      </c>
      <c r="E11995" s="227" t="s">
        <v>26848</v>
      </c>
      <c r="F11995" s="227" t="s">
        <v>3106</v>
      </c>
      <c r="G11995" s="227" t="s">
        <v>3106</v>
      </c>
      <c r="H11995" s="228" t="s">
        <v>19970</v>
      </c>
      <c r="I11995" s="228" t="s">
        <v>26843</v>
      </c>
      <c r="J11995" s="201" t="str">
        <f t="shared" si="375"/>
        <v>9999</v>
      </c>
      <c r="K11995" s="228" t="s">
        <v>23203</v>
      </c>
      <c r="L11995" s="228" t="s">
        <v>23204</v>
      </c>
      <c r="M11995" s="229">
        <v>44806</v>
      </c>
      <c r="N11995" s="227" t="s">
        <v>19969</v>
      </c>
      <c r="O11995" s="243"/>
      <c r="P11995" s="227" t="s">
        <v>19971</v>
      </c>
      <c r="Q11995" s="243"/>
      <c r="S11995" s="354"/>
    </row>
    <row r="11996" spans="1:20" s="295" customFormat="1" ht="13.15" customHeight="1">
      <c r="A11996" s="245" t="str">
        <f t="shared" si="376"/>
        <v>1203382101972501435</v>
      </c>
      <c r="B11996" s="217" t="s">
        <v>19891</v>
      </c>
      <c r="C11996" s="227" t="s">
        <v>26841</v>
      </c>
      <c r="D11996" s="227" t="s">
        <v>3106</v>
      </c>
      <c r="E11996" s="227" t="s">
        <v>26849</v>
      </c>
      <c r="F11996" s="227" t="s">
        <v>3106</v>
      </c>
      <c r="G11996" s="227" t="s">
        <v>3106</v>
      </c>
      <c r="H11996" s="228" t="s">
        <v>19904</v>
      </c>
      <c r="I11996" s="228" t="s">
        <v>26843</v>
      </c>
      <c r="J11996" s="201" t="str">
        <f t="shared" si="375"/>
        <v>9999</v>
      </c>
      <c r="K11996" s="228" t="s">
        <v>23203</v>
      </c>
      <c r="L11996" s="228" t="s">
        <v>23204</v>
      </c>
      <c r="M11996" s="229">
        <v>44806</v>
      </c>
      <c r="N11996" s="227" t="s">
        <v>19903</v>
      </c>
      <c r="O11996" s="243"/>
      <c r="P11996" s="227" t="s">
        <v>19905</v>
      </c>
      <c r="Q11996" s="243"/>
      <c r="R11996" s="245"/>
      <c r="S11996" s="354"/>
      <c r="T11996" s="245"/>
    </row>
    <row r="11997" spans="1:20" s="245" customFormat="1" ht="13.15" customHeight="1">
      <c r="A11997" s="245" t="str">
        <f t="shared" si="376"/>
        <v>0609067021972619500</v>
      </c>
      <c r="B11997" s="217" t="s">
        <v>19891</v>
      </c>
      <c r="C11997" s="227" t="s">
        <v>26850</v>
      </c>
      <c r="D11997" s="227" t="s">
        <v>3106</v>
      </c>
      <c r="E11997" s="227" t="s">
        <v>26851</v>
      </c>
      <c r="F11997" s="227" t="s">
        <v>3106</v>
      </c>
      <c r="G11997" s="227" t="s">
        <v>3106</v>
      </c>
      <c r="H11997" s="228" t="s">
        <v>19904</v>
      </c>
      <c r="I11997" s="228" t="s">
        <v>26852</v>
      </c>
      <c r="J11997" s="201" t="str">
        <f t="shared" si="375"/>
        <v>9999</v>
      </c>
      <c r="K11997" s="228" t="s">
        <v>23203</v>
      </c>
      <c r="L11997" s="228" t="s">
        <v>23204</v>
      </c>
      <c r="M11997" s="229">
        <v>44806</v>
      </c>
      <c r="N11997" s="227" t="s">
        <v>19903</v>
      </c>
      <c r="O11997" s="243"/>
      <c r="P11997" s="227" t="s">
        <v>19905</v>
      </c>
      <c r="Q11997" s="243"/>
      <c r="S11997" s="354"/>
    </row>
    <row r="11998" spans="1:20" s="245" customFormat="1" ht="13.15" customHeight="1">
      <c r="A11998" s="245" t="str">
        <f t="shared" si="376"/>
        <v>1037426011972619500</v>
      </c>
      <c r="B11998" s="217" t="s">
        <v>19891</v>
      </c>
      <c r="C11998" s="227" t="s">
        <v>26850</v>
      </c>
      <c r="D11998" s="227" t="s">
        <v>3106</v>
      </c>
      <c r="E11998" s="227" t="s">
        <v>26853</v>
      </c>
      <c r="F11998" s="227" t="s">
        <v>3106</v>
      </c>
      <c r="G11998" s="227" t="s">
        <v>3106</v>
      </c>
      <c r="H11998" s="228" t="s">
        <v>19904</v>
      </c>
      <c r="I11998" s="228" t="s">
        <v>26854</v>
      </c>
      <c r="J11998" s="201" t="str">
        <f t="shared" si="375"/>
        <v>9999</v>
      </c>
      <c r="K11998" s="228" t="s">
        <v>23203</v>
      </c>
      <c r="L11998" s="228" t="s">
        <v>23204</v>
      </c>
      <c r="M11998" s="229">
        <v>44806</v>
      </c>
      <c r="N11998" s="227" t="s">
        <v>19903</v>
      </c>
      <c r="O11998" s="243"/>
      <c r="P11998" s="227" t="s">
        <v>19905</v>
      </c>
      <c r="Q11998" s="243"/>
      <c r="S11998" s="354"/>
    </row>
    <row r="11999" spans="1:20" s="245" customFormat="1" ht="13.15" customHeight="1">
      <c r="A11999" s="245" t="str">
        <f t="shared" si="376"/>
        <v>1037426021972619500</v>
      </c>
      <c r="B11999" s="217" t="s">
        <v>19891</v>
      </c>
      <c r="C11999" s="227" t="s">
        <v>26850</v>
      </c>
      <c r="D11999" s="227" t="s">
        <v>3106</v>
      </c>
      <c r="E11999" s="227" t="s">
        <v>26855</v>
      </c>
      <c r="F11999" s="227" t="s">
        <v>3106</v>
      </c>
      <c r="G11999" s="227" t="s">
        <v>3106</v>
      </c>
      <c r="H11999" s="228" t="s">
        <v>19904</v>
      </c>
      <c r="I11999" s="228" t="s">
        <v>26854</v>
      </c>
      <c r="J11999" s="201" t="str">
        <f t="shared" si="375"/>
        <v>9999</v>
      </c>
      <c r="K11999" s="228" t="s">
        <v>23203</v>
      </c>
      <c r="L11999" s="366" t="s">
        <v>23204</v>
      </c>
      <c r="M11999" s="229">
        <v>44806</v>
      </c>
      <c r="N11999" s="227" t="s">
        <v>19903</v>
      </c>
      <c r="O11999" s="243"/>
      <c r="P11999" s="227" t="s">
        <v>19905</v>
      </c>
      <c r="Q11999" s="243"/>
      <c r="S11999" s="354"/>
    </row>
    <row r="12000" spans="1:20" s="245" customFormat="1" ht="13.15" customHeight="1">
      <c r="A12000" s="245" t="str">
        <f t="shared" si="376"/>
        <v>1037426051972619500</v>
      </c>
      <c r="B12000" s="217" t="s">
        <v>19891</v>
      </c>
      <c r="C12000" s="227" t="s">
        <v>26850</v>
      </c>
      <c r="D12000" s="227" t="s">
        <v>3106</v>
      </c>
      <c r="E12000" s="227" t="s">
        <v>26856</v>
      </c>
      <c r="F12000" s="227" t="s">
        <v>3106</v>
      </c>
      <c r="G12000" s="227" t="s">
        <v>3106</v>
      </c>
      <c r="H12000" s="228" t="s">
        <v>19904</v>
      </c>
      <c r="I12000" s="228" t="s">
        <v>26854</v>
      </c>
      <c r="J12000" s="201" t="str">
        <f t="shared" si="375"/>
        <v>9999</v>
      </c>
      <c r="K12000" s="228" t="s">
        <v>23203</v>
      </c>
      <c r="L12000" s="228" t="s">
        <v>23204</v>
      </c>
      <c r="M12000" s="229">
        <v>44806</v>
      </c>
      <c r="N12000" s="227" t="s">
        <v>19903</v>
      </c>
      <c r="O12000" s="243"/>
      <c r="P12000" s="227" t="s">
        <v>19905</v>
      </c>
      <c r="Q12000" s="243"/>
      <c r="S12000" s="354"/>
    </row>
    <row r="12001" spans="1:19" s="245" customFormat="1" ht="13.15" customHeight="1">
      <c r="A12001" s="245" t="str">
        <f t="shared" si="376"/>
        <v>1037426061972619500</v>
      </c>
      <c r="B12001" s="217" t="s">
        <v>19891</v>
      </c>
      <c r="C12001" s="227" t="s">
        <v>26850</v>
      </c>
      <c r="D12001" s="227" t="s">
        <v>3106</v>
      </c>
      <c r="E12001" s="227" t="s">
        <v>26857</v>
      </c>
      <c r="F12001" s="227" t="s">
        <v>3106</v>
      </c>
      <c r="G12001" s="227" t="s">
        <v>3106</v>
      </c>
      <c r="H12001" s="228" t="s">
        <v>19904</v>
      </c>
      <c r="I12001" s="228" t="s">
        <v>26854</v>
      </c>
      <c r="J12001" s="201" t="str">
        <f t="shared" si="375"/>
        <v>9999</v>
      </c>
      <c r="K12001" s="228" t="s">
        <v>23203</v>
      </c>
      <c r="L12001" s="228" t="s">
        <v>23204</v>
      </c>
      <c r="M12001" s="229">
        <v>44806</v>
      </c>
      <c r="N12001" s="227" t="s">
        <v>19903</v>
      </c>
      <c r="O12001" s="243"/>
      <c r="P12001" s="227" t="s">
        <v>19905</v>
      </c>
      <c r="Q12001" s="243"/>
      <c r="S12001" s="354"/>
    </row>
    <row r="12002" spans="1:19" s="245" customFormat="1" ht="13.15" customHeight="1">
      <c r="A12002" s="245" t="str">
        <f t="shared" si="376"/>
        <v>1037426071972619500</v>
      </c>
      <c r="B12002" s="217" t="s">
        <v>19891</v>
      </c>
      <c r="C12002" s="227" t="s">
        <v>26850</v>
      </c>
      <c r="D12002" s="227" t="s">
        <v>3106</v>
      </c>
      <c r="E12002" s="227" t="s">
        <v>26858</v>
      </c>
      <c r="F12002" s="227" t="s">
        <v>3106</v>
      </c>
      <c r="G12002" s="227" t="s">
        <v>3106</v>
      </c>
      <c r="H12002" s="228" t="s">
        <v>19904</v>
      </c>
      <c r="I12002" s="228" t="s">
        <v>26854</v>
      </c>
      <c r="J12002" s="201" t="str">
        <f t="shared" si="375"/>
        <v>9999</v>
      </c>
      <c r="K12002" s="228" t="s">
        <v>23203</v>
      </c>
      <c r="L12002" s="228" t="s">
        <v>23204</v>
      </c>
      <c r="M12002" s="229">
        <v>44806</v>
      </c>
      <c r="N12002" s="227" t="s">
        <v>19903</v>
      </c>
      <c r="O12002" s="243"/>
      <c r="P12002" s="227" t="s">
        <v>19905</v>
      </c>
      <c r="Q12002" s="243"/>
      <c r="S12002" s="354"/>
    </row>
    <row r="12003" spans="1:19" s="245" customFormat="1" ht="13.15" customHeight="1">
      <c r="A12003" s="245" t="str">
        <f t="shared" si="376"/>
        <v>1037426081972619500</v>
      </c>
      <c r="B12003" s="217" t="s">
        <v>19891</v>
      </c>
      <c r="C12003" s="227" t="s">
        <v>26850</v>
      </c>
      <c r="D12003" s="227" t="s">
        <v>3106</v>
      </c>
      <c r="E12003" s="227" t="s">
        <v>26859</v>
      </c>
      <c r="F12003" s="227" t="s">
        <v>3106</v>
      </c>
      <c r="G12003" s="227" t="s">
        <v>3106</v>
      </c>
      <c r="H12003" s="228" t="s">
        <v>19904</v>
      </c>
      <c r="I12003" s="228" t="s">
        <v>26854</v>
      </c>
      <c r="J12003" s="201" t="str">
        <f t="shared" si="375"/>
        <v>9999</v>
      </c>
      <c r="K12003" s="228" t="s">
        <v>23203</v>
      </c>
      <c r="L12003" s="228" t="s">
        <v>23204</v>
      </c>
      <c r="M12003" s="229">
        <v>44806</v>
      </c>
      <c r="N12003" s="227" t="s">
        <v>19903</v>
      </c>
      <c r="O12003" s="243"/>
      <c r="P12003" s="227" t="s">
        <v>19905</v>
      </c>
      <c r="Q12003" s="243"/>
      <c r="S12003" s="354"/>
    </row>
    <row r="12004" spans="1:19" s="360" customFormat="1" ht="13.15" customHeight="1">
      <c r="A12004" s="360" t="str">
        <f t="shared" si="376"/>
        <v>1037426091972619500</v>
      </c>
      <c r="B12004" s="361" t="s">
        <v>19891</v>
      </c>
      <c r="C12004" s="362" t="s">
        <v>26850</v>
      </c>
      <c r="D12004" s="362" t="s">
        <v>3106</v>
      </c>
      <c r="E12004" s="362" t="s">
        <v>26860</v>
      </c>
      <c r="F12004" s="362" t="s">
        <v>3106</v>
      </c>
      <c r="G12004" s="362" t="s">
        <v>3106</v>
      </c>
      <c r="H12004" s="363" t="s">
        <v>19904</v>
      </c>
      <c r="I12004" s="363" t="s">
        <v>26854</v>
      </c>
      <c r="J12004" s="201" t="str">
        <f t="shared" si="375"/>
        <v>9999</v>
      </c>
      <c r="K12004" s="363" t="s">
        <v>23203</v>
      </c>
      <c r="L12004" s="363" t="s">
        <v>23204</v>
      </c>
      <c r="M12004" s="364">
        <v>44806</v>
      </c>
      <c r="N12004" s="362" t="s">
        <v>19903</v>
      </c>
      <c r="O12004" s="365"/>
      <c r="P12004" s="362" t="s">
        <v>19905</v>
      </c>
      <c r="Q12004" s="365"/>
      <c r="S12004" s="367"/>
    </row>
    <row r="12005" spans="1:19" s="245" customFormat="1" ht="13.15" customHeight="1">
      <c r="A12005" s="245" t="str">
        <f t="shared" si="376"/>
        <v>1037426101972619500</v>
      </c>
      <c r="B12005" s="217" t="s">
        <v>19891</v>
      </c>
      <c r="C12005" s="227" t="s">
        <v>26850</v>
      </c>
      <c r="D12005" s="227" t="s">
        <v>3106</v>
      </c>
      <c r="E12005" s="227" t="s">
        <v>26861</v>
      </c>
      <c r="F12005" s="227" t="s">
        <v>3106</v>
      </c>
      <c r="G12005" s="227" t="s">
        <v>3106</v>
      </c>
      <c r="H12005" s="228" t="s">
        <v>19904</v>
      </c>
      <c r="I12005" s="228" t="s">
        <v>26854</v>
      </c>
      <c r="J12005" s="201" t="str">
        <f t="shared" si="375"/>
        <v>9999</v>
      </c>
      <c r="K12005" s="228" t="s">
        <v>23203</v>
      </c>
      <c r="L12005" s="228" t="s">
        <v>23204</v>
      </c>
      <c r="M12005" s="229">
        <v>44806</v>
      </c>
      <c r="N12005" s="227" t="s">
        <v>19903</v>
      </c>
      <c r="O12005" s="243"/>
      <c r="P12005" s="227" t="s">
        <v>19905</v>
      </c>
      <c r="Q12005" s="243"/>
      <c r="S12005" s="354"/>
    </row>
    <row r="12006" spans="1:19" s="245" customFormat="1" ht="13.15" customHeight="1">
      <c r="A12006" s="245" t="str">
        <f t="shared" si="376"/>
        <v>1037426111972619500</v>
      </c>
      <c r="B12006" s="217" t="s">
        <v>19891</v>
      </c>
      <c r="C12006" s="227" t="s">
        <v>26850</v>
      </c>
      <c r="D12006" s="227" t="s">
        <v>3106</v>
      </c>
      <c r="E12006" s="227" t="s">
        <v>26862</v>
      </c>
      <c r="F12006" s="227" t="s">
        <v>3106</v>
      </c>
      <c r="G12006" s="227" t="s">
        <v>3106</v>
      </c>
      <c r="H12006" s="228" t="s">
        <v>19904</v>
      </c>
      <c r="I12006" s="228" t="s">
        <v>26854</v>
      </c>
      <c r="J12006" s="201" t="str">
        <f t="shared" si="375"/>
        <v>9999</v>
      </c>
      <c r="K12006" s="228" t="s">
        <v>23203</v>
      </c>
      <c r="L12006" s="228" t="s">
        <v>23204</v>
      </c>
      <c r="M12006" s="229">
        <v>44806</v>
      </c>
      <c r="N12006" s="227" t="s">
        <v>19903</v>
      </c>
      <c r="O12006" s="243"/>
      <c r="P12006" s="227" t="s">
        <v>19905</v>
      </c>
      <c r="Q12006" s="243"/>
      <c r="S12006" s="354"/>
    </row>
    <row r="12007" spans="1:19" s="245" customFormat="1" ht="13.15" customHeight="1">
      <c r="A12007" s="245" t="str">
        <f t="shared" si="376"/>
        <v>1037426121972619500</v>
      </c>
      <c r="B12007" s="217" t="s">
        <v>19891</v>
      </c>
      <c r="C12007" s="227" t="s">
        <v>26850</v>
      </c>
      <c r="D12007" s="227" t="s">
        <v>3106</v>
      </c>
      <c r="E12007" s="227" t="s">
        <v>26863</v>
      </c>
      <c r="F12007" s="227" t="s">
        <v>3106</v>
      </c>
      <c r="G12007" s="227" t="s">
        <v>3106</v>
      </c>
      <c r="H12007" s="228" t="s">
        <v>19904</v>
      </c>
      <c r="I12007" s="228" t="s">
        <v>26854</v>
      </c>
      <c r="J12007" s="201" t="str">
        <f t="shared" si="375"/>
        <v>9999</v>
      </c>
      <c r="K12007" s="228" t="s">
        <v>23203</v>
      </c>
      <c r="L12007" s="228" t="s">
        <v>23204</v>
      </c>
      <c r="M12007" s="229">
        <v>44806</v>
      </c>
      <c r="N12007" s="227" t="s">
        <v>19903</v>
      </c>
      <c r="O12007" s="243"/>
      <c r="P12007" s="227" t="s">
        <v>19905</v>
      </c>
      <c r="Q12007" s="243"/>
      <c r="S12007" s="354"/>
    </row>
    <row r="12008" spans="1:19" s="368" customFormat="1" ht="13.15" customHeight="1">
      <c r="A12008" s="368" t="str">
        <f t="shared" si="376"/>
        <v>1037426131972619500</v>
      </c>
      <c r="B12008" s="248" t="s">
        <v>19891</v>
      </c>
      <c r="C12008" s="369" t="s">
        <v>26850</v>
      </c>
      <c r="D12008" s="369" t="s">
        <v>3106</v>
      </c>
      <c r="E12008" s="369" t="s">
        <v>26864</v>
      </c>
      <c r="F12008" s="227" t="s">
        <v>3106</v>
      </c>
      <c r="G12008" s="227" t="s">
        <v>3106</v>
      </c>
      <c r="H12008" s="228" t="s">
        <v>19904</v>
      </c>
      <c r="I12008" s="228" t="s">
        <v>26854</v>
      </c>
      <c r="J12008" s="201" t="str">
        <f t="shared" si="375"/>
        <v>9999</v>
      </c>
      <c r="K12008" s="370" t="s">
        <v>23203</v>
      </c>
      <c r="L12008" s="370" t="s">
        <v>23204</v>
      </c>
      <c r="M12008" s="371">
        <v>44806</v>
      </c>
      <c r="N12008" s="227" t="s">
        <v>19903</v>
      </c>
      <c r="O12008" s="243"/>
      <c r="P12008" s="227" t="s">
        <v>19905</v>
      </c>
      <c r="Q12008" s="243"/>
      <c r="S12008" s="372"/>
    </row>
    <row r="12009" spans="1:19" s="245" customFormat="1" ht="13.15" customHeight="1">
      <c r="A12009" s="245" t="str">
        <f t="shared" si="376"/>
        <v>3516221011972790053</v>
      </c>
      <c r="B12009" s="217" t="s">
        <v>19891</v>
      </c>
      <c r="C12009" s="227" t="s">
        <v>26865</v>
      </c>
      <c r="D12009" s="227" t="s">
        <v>3106</v>
      </c>
      <c r="E12009" s="227" t="s">
        <v>26866</v>
      </c>
      <c r="F12009" s="227" t="s">
        <v>3106</v>
      </c>
      <c r="G12009" s="227" t="s">
        <v>3106</v>
      </c>
      <c r="H12009" s="228" t="s">
        <v>19904</v>
      </c>
      <c r="I12009" s="228" t="s">
        <v>26867</v>
      </c>
      <c r="J12009" s="201" t="str">
        <f t="shared" si="375"/>
        <v>9999</v>
      </c>
      <c r="K12009" s="370" t="s">
        <v>23203</v>
      </c>
      <c r="L12009" s="370" t="s">
        <v>23204</v>
      </c>
      <c r="M12009" s="371">
        <v>44806</v>
      </c>
      <c r="N12009" s="227" t="s">
        <v>19903</v>
      </c>
      <c r="O12009" s="243"/>
      <c r="P12009" s="227" t="s">
        <v>23712</v>
      </c>
      <c r="Q12009" s="243"/>
      <c r="S12009" s="354"/>
    </row>
    <row r="12010" spans="1:19" s="223" customFormat="1" ht="13.15" customHeight="1">
      <c r="A12010" s="245" t="str">
        <f t="shared" si="376"/>
        <v>3516221021972790053</v>
      </c>
      <c r="B12010" s="217" t="s">
        <v>19891</v>
      </c>
      <c r="C12010" s="227" t="s">
        <v>26865</v>
      </c>
      <c r="D12010" s="227" t="s">
        <v>3106</v>
      </c>
      <c r="E12010" s="226" t="s">
        <v>26868</v>
      </c>
      <c r="F12010" s="227" t="s">
        <v>3106</v>
      </c>
      <c r="G12010" s="227" t="s">
        <v>3106</v>
      </c>
      <c r="H12010" s="228" t="s">
        <v>19904</v>
      </c>
      <c r="I12010" s="228" t="s">
        <v>26867</v>
      </c>
      <c r="J12010" s="201" t="str">
        <f t="shared" si="375"/>
        <v>9999</v>
      </c>
      <c r="K12010" s="366" t="s">
        <v>23203</v>
      </c>
      <c r="L12010" s="366" t="s">
        <v>23204</v>
      </c>
      <c r="M12010" s="373">
        <v>44806</v>
      </c>
      <c r="N12010" s="227" t="s">
        <v>19903</v>
      </c>
      <c r="O12010" s="243"/>
      <c r="P12010" s="227" t="s">
        <v>23712</v>
      </c>
      <c r="Q12010" s="243"/>
      <c r="S12010" s="230"/>
    </row>
    <row r="12011" spans="1:19" s="223" customFormat="1" ht="13.15" customHeight="1">
      <c r="A12011" s="360" t="str">
        <f t="shared" si="376"/>
        <v>3637399011972845352</v>
      </c>
      <c r="B12011" s="361" t="s">
        <v>19891</v>
      </c>
      <c r="C12011" s="362" t="s">
        <v>26869</v>
      </c>
      <c r="D12011" s="362" t="s">
        <v>3106</v>
      </c>
      <c r="E12011" s="226" t="s">
        <v>26870</v>
      </c>
      <c r="F12011" s="226" t="s">
        <v>3106</v>
      </c>
      <c r="G12011" s="362" t="s">
        <v>3106</v>
      </c>
      <c r="H12011" s="363" t="s">
        <v>19904</v>
      </c>
      <c r="I12011" s="363" t="s">
        <v>26871</v>
      </c>
      <c r="J12011" s="201" t="str">
        <f t="shared" si="375"/>
        <v>9999</v>
      </c>
      <c r="K12011" s="366" t="s">
        <v>23203</v>
      </c>
      <c r="L12011" s="366" t="s">
        <v>23204</v>
      </c>
      <c r="M12011" s="373">
        <v>44806</v>
      </c>
      <c r="N12011" s="362" t="s">
        <v>19903</v>
      </c>
      <c r="O12011" s="365"/>
      <c r="P12011" s="362" t="s">
        <v>19905</v>
      </c>
      <c r="Q12011" s="365"/>
      <c r="S12011" s="230"/>
    </row>
    <row r="12012" spans="1:19" s="360" customFormat="1" ht="13.15" customHeight="1">
      <c r="A12012" s="360" t="str">
        <f t="shared" si="376"/>
        <v>3186819011972870178</v>
      </c>
      <c r="B12012" s="361" t="s">
        <v>19891</v>
      </c>
      <c r="C12012" s="362" t="s">
        <v>26872</v>
      </c>
      <c r="D12012" s="362" t="s">
        <v>3106</v>
      </c>
      <c r="E12012" s="362" t="s">
        <v>26873</v>
      </c>
      <c r="F12012" s="362" t="s">
        <v>3106</v>
      </c>
      <c r="G12012" s="362" t="s">
        <v>3106</v>
      </c>
      <c r="H12012" s="363" t="s">
        <v>23524</v>
      </c>
      <c r="I12012" s="363" t="s">
        <v>26874</v>
      </c>
      <c r="J12012" s="201" t="str">
        <f t="shared" si="375"/>
        <v>9999</v>
      </c>
      <c r="K12012" s="363" t="s">
        <v>23203</v>
      </c>
      <c r="L12012" s="363" t="s">
        <v>23204</v>
      </c>
      <c r="M12012" s="364">
        <v>44806</v>
      </c>
      <c r="N12012" s="362" t="s">
        <v>23526</v>
      </c>
      <c r="O12012" s="365"/>
      <c r="P12012" s="362" t="s">
        <v>23527</v>
      </c>
      <c r="Q12012" s="365"/>
      <c r="S12012" s="367"/>
    </row>
    <row r="12013" spans="1:19" s="245" customFormat="1" ht="13.15" customHeight="1">
      <c r="A12013" s="245" t="str">
        <f t="shared" si="376"/>
        <v>3186819021972870178</v>
      </c>
      <c r="B12013" s="217" t="s">
        <v>19891</v>
      </c>
      <c r="C12013" s="227" t="s">
        <v>26872</v>
      </c>
      <c r="D12013" s="227" t="s">
        <v>3106</v>
      </c>
      <c r="E12013" s="227" t="s">
        <v>26875</v>
      </c>
      <c r="F12013" s="227" t="s">
        <v>3106</v>
      </c>
      <c r="G12013" s="227" t="s">
        <v>3106</v>
      </c>
      <c r="H12013" s="228" t="s">
        <v>23524</v>
      </c>
      <c r="I12013" s="228" t="s">
        <v>26874</v>
      </c>
      <c r="J12013" s="201" t="str">
        <f t="shared" si="375"/>
        <v>9999</v>
      </c>
      <c r="K12013" s="228" t="s">
        <v>23203</v>
      </c>
      <c r="L12013" s="228" t="s">
        <v>23204</v>
      </c>
      <c r="M12013" s="229">
        <v>44806</v>
      </c>
      <c r="N12013" s="227" t="s">
        <v>23526</v>
      </c>
      <c r="O12013" s="243"/>
      <c r="P12013" s="227" t="s">
        <v>23527</v>
      </c>
      <c r="Q12013" s="243"/>
      <c r="S12013" s="354"/>
    </row>
    <row r="12014" spans="1:19" s="245" customFormat="1" ht="13.15" customHeight="1">
      <c r="A12014" s="245" t="str">
        <f t="shared" si="376"/>
        <v>3186819031972870178</v>
      </c>
      <c r="B12014" s="217" t="s">
        <v>19891</v>
      </c>
      <c r="C12014" s="227" t="s">
        <v>26872</v>
      </c>
      <c r="D12014" s="227" t="s">
        <v>3106</v>
      </c>
      <c r="E12014" s="227" t="s">
        <v>26876</v>
      </c>
      <c r="F12014" s="227" t="s">
        <v>3106</v>
      </c>
      <c r="G12014" s="227" t="s">
        <v>3106</v>
      </c>
      <c r="H12014" s="228" t="s">
        <v>23524</v>
      </c>
      <c r="I12014" s="228" t="s">
        <v>26874</v>
      </c>
      <c r="J12014" s="201" t="str">
        <f t="shared" si="375"/>
        <v>9999</v>
      </c>
      <c r="K12014" s="228" t="s">
        <v>23203</v>
      </c>
      <c r="L12014" s="228" t="s">
        <v>23204</v>
      </c>
      <c r="M12014" s="229">
        <v>44806</v>
      </c>
      <c r="N12014" s="227" t="s">
        <v>23526</v>
      </c>
      <c r="O12014" s="243"/>
      <c r="P12014" s="227" t="s">
        <v>23527</v>
      </c>
      <c r="Q12014" s="243"/>
      <c r="S12014" s="354"/>
    </row>
    <row r="12015" spans="1:19" s="245" customFormat="1" ht="13.15" customHeight="1">
      <c r="A12015" s="245" t="str">
        <f t="shared" si="376"/>
        <v>3186819041972870178</v>
      </c>
      <c r="B12015" s="217" t="s">
        <v>19891</v>
      </c>
      <c r="C12015" s="227" t="s">
        <v>26872</v>
      </c>
      <c r="D12015" s="227" t="s">
        <v>3106</v>
      </c>
      <c r="E12015" s="227" t="s">
        <v>26877</v>
      </c>
      <c r="F12015" s="227" t="s">
        <v>3106</v>
      </c>
      <c r="G12015" s="227" t="s">
        <v>3106</v>
      </c>
      <c r="H12015" s="228" t="s">
        <v>23524</v>
      </c>
      <c r="I12015" s="228" t="s">
        <v>26874</v>
      </c>
      <c r="J12015" s="201" t="str">
        <f t="shared" si="375"/>
        <v>9999</v>
      </c>
      <c r="K12015" s="228" t="s">
        <v>23203</v>
      </c>
      <c r="L12015" s="228" t="s">
        <v>23204</v>
      </c>
      <c r="M12015" s="229">
        <v>44806</v>
      </c>
      <c r="N12015" s="227" t="s">
        <v>23526</v>
      </c>
      <c r="O12015" s="243"/>
      <c r="P12015" s="227" t="s">
        <v>23527</v>
      </c>
      <c r="Q12015" s="243"/>
      <c r="S12015" s="354"/>
    </row>
    <row r="12016" spans="1:19" s="245" customFormat="1" ht="13.15" customHeight="1">
      <c r="A12016" s="245" t="str">
        <f t="shared" si="376"/>
        <v>3872798011972910503</v>
      </c>
      <c r="B12016" s="217" t="s">
        <v>19891</v>
      </c>
      <c r="C12016" s="227" t="s">
        <v>26878</v>
      </c>
      <c r="D12016" s="227" t="s">
        <v>3106</v>
      </c>
      <c r="E12016" s="227" t="s">
        <v>26879</v>
      </c>
      <c r="F12016" s="227" t="s">
        <v>3106</v>
      </c>
      <c r="G12016" s="227" t="s">
        <v>3106</v>
      </c>
      <c r="H12016" s="228" t="s">
        <v>23501</v>
      </c>
      <c r="I12016" s="228" t="s">
        <v>26880</v>
      </c>
      <c r="J12016" s="201" t="str">
        <f t="shared" si="375"/>
        <v>9999</v>
      </c>
      <c r="K12016" s="228" t="s">
        <v>23203</v>
      </c>
      <c r="L12016" s="228" t="s">
        <v>23204</v>
      </c>
      <c r="M12016" s="229">
        <v>44806</v>
      </c>
      <c r="N12016" s="227" t="s">
        <v>20211</v>
      </c>
      <c r="O12016" s="243"/>
      <c r="P12016" s="227" t="s">
        <v>19975</v>
      </c>
      <c r="Q12016" s="243"/>
      <c r="S12016" s="354"/>
    </row>
    <row r="12017" spans="1:19" s="223" customFormat="1" ht="13.15" customHeight="1">
      <c r="A12017" s="360" t="str">
        <f t="shared" si="376"/>
        <v>3988271011982047726</v>
      </c>
      <c r="B12017" s="361" t="s">
        <v>19891</v>
      </c>
      <c r="C12017" s="362" t="s">
        <v>26881</v>
      </c>
      <c r="D12017" s="362" t="s">
        <v>3106</v>
      </c>
      <c r="E12017" s="226" t="s">
        <v>26882</v>
      </c>
      <c r="F12017" s="362" t="s">
        <v>3106</v>
      </c>
      <c r="G12017" s="362" t="s">
        <v>3106</v>
      </c>
      <c r="H12017" s="363" t="s">
        <v>19904</v>
      </c>
      <c r="I12017" s="363" t="s">
        <v>26883</v>
      </c>
      <c r="J12017" s="201" t="str">
        <f t="shared" si="375"/>
        <v>9999</v>
      </c>
      <c r="K12017" s="366" t="s">
        <v>23203</v>
      </c>
      <c r="L12017" s="366" t="s">
        <v>23204</v>
      </c>
      <c r="M12017" s="364">
        <v>44806</v>
      </c>
      <c r="N12017" s="362" t="s">
        <v>19903</v>
      </c>
      <c r="O12017" s="365"/>
      <c r="P12017" s="362" t="s">
        <v>19905</v>
      </c>
      <c r="Q12017" s="365"/>
      <c r="S12017" s="230"/>
    </row>
    <row r="12018" spans="1:19" s="245" customFormat="1" ht="13.15" customHeight="1">
      <c r="A12018" s="245" t="str">
        <f t="shared" si="376"/>
        <v>3820110011982107207</v>
      </c>
      <c r="B12018" s="217" t="s">
        <v>19891</v>
      </c>
      <c r="C12018" s="227" t="s">
        <v>26884</v>
      </c>
      <c r="D12018" s="227" t="s">
        <v>3106</v>
      </c>
      <c r="E12018" s="227" t="s">
        <v>26885</v>
      </c>
      <c r="F12018" s="227" t="s">
        <v>3106</v>
      </c>
      <c r="G12018" s="227" t="s">
        <v>3106</v>
      </c>
      <c r="H12018" s="228" t="s">
        <v>23524</v>
      </c>
      <c r="I12018" s="228" t="s">
        <v>26886</v>
      </c>
      <c r="J12018" s="201" t="str">
        <f t="shared" si="375"/>
        <v>9999</v>
      </c>
      <c r="K12018" s="228" t="s">
        <v>23203</v>
      </c>
      <c r="L12018" s="228" t="s">
        <v>23204</v>
      </c>
      <c r="M12018" s="229">
        <v>44806</v>
      </c>
      <c r="N12018" s="227" t="s">
        <v>23526</v>
      </c>
      <c r="O12018" s="243"/>
      <c r="P12018" s="227" t="s">
        <v>23527</v>
      </c>
      <c r="Q12018" s="243"/>
      <c r="S12018" s="354"/>
    </row>
    <row r="12019" spans="1:19" s="245" customFormat="1" ht="13.15" customHeight="1">
      <c r="A12019" s="245" t="str">
        <f t="shared" si="376"/>
        <v>1031544011982696324</v>
      </c>
      <c r="B12019" s="217" t="s">
        <v>19891</v>
      </c>
      <c r="C12019" s="227" t="s">
        <v>26887</v>
      </c>
      <c r="D12019" s="227" t="s">
        <v>3106</v>
      </c>
      <c r="E12019" s="227" t="s">
        <v>26888</v>
      </c>
      <c r="F12019" s="227" t="s">
        <v>3106</v>
      </c>
      <c r="G12019" s="227" t="s">
        <v>3106</v>
      </c>
      <c r="H12019" s="228" t="s">
        <v>19904</v>
      </c>
      <c r="I12019" s="228" t="s">
        <v>26889</v>
      </c>
      <c r="J12019" s="201" t="str">
        <f t="shared" si="375"/>
        <v>9999</v>
      </c>
      <c r="K12019" s="228" t="s">
        <v>23203</v>
      </c>
      <c r="L12019" s="228" t="s">
        <v>23204</v>
      </c>
      <c r="M12019" s="229">
        <v>44806</v>
      </c>
      <c r="N12019" s="227" t="s">
        <v>19903</v>
      </c>
      <c r="O12019" s="243"/>
      <c r="P12019" s="227" t="s">
        <v>23526</v>
      </c>
      <c r="Q12019" s="243"/>
      <c r="S12019" s="354"/>
    </row>
    <row r="12020" spans="1:19" s="223" customFormat="1" ht="13.15" customHeight="1">
      <c r="A12020" s="360" t="str">
        <f t="shared" si="376"/>
        <v>1852907011982816880</v>
      </c>
      <c r="B12020" s="361" t="s">
        <v>19891</v>
      </c>
      <c r="C12020" s="362" t="s">
        <v>26890</v>
      </c>
      <c r="D12020" s="362" t="s">
        <v>3106</v>
      </c>
      <c r="E12020" s="226" t="s">
        <v>26891</v>
      </c>
      <c r="F12020" s="227" t="s">
        <v>3106</v>
      </c>
      <c r="G12020" s="362" t="s">
        <v>3106</v>
      </c>
      <c r="H12020" s="363" t="s">
        <v>23501</v>
      </c>
      <c r="I12020" s="363" t="s">
        <v>26892</v>
      </c>
      <c r="J12020" s="201" t="str">
        <f t="shared" si="375"/>
        <v>9999</v>
      </c>
      <c r="K12020" s="363" t="s">
        <v>23203</v>
      </c>
      <c r="L12020" s="363" t="s">
        <v>23204</v>
      </c>
      <c r="M12020" s="364">
        <v>44806</v>
      </c>
      <c r="N12020" s="362" t="s">
        <v>20211</v>
      </c>
      <c r="O12020" s="365"/>
      <c r="P12020" s="362" t="s">
        <v>26570</v>
      </c>
      <c r="Q12020" s="365"/>
      <c r="S12020" s="230"/>
    </row>
    <row r="12021" spans="1:19" s="245" customFormat="1" ht="13.15" customHeight="1">
      <c r="A12021" s="245" t="str">
        <f t="shared" si="376"/>
        <v>1852907021982816880</v>
      </c>
      <c r="B12021" s="217" t="s">
        <v>19891</v>
      </c>
      <c r="C12021" s="227" t="s">
        <v>26890</v>
      </c>
      <c r="D12021" s="227" t="s">
        <v>3106</v>
      </c>
      <c r="E12021" s="227" t="s">
        <v>26893</v>
      </c>
      <c r="F12021" s="227" t="s">
        <v>3106</v>
      </c>
      <c r="G12021" s="227" t="s">
        <v>3106</v>
      </c>
      <c r="H12021" s="228" t="s">
        <v>23501</v>
      </c>
      <c r="I12021" s="228" t="s">
        <v>26892</v>
      </c>
      <c r="J12021" s="201" t="str">
        <f t="shared" si="375"/>
        <v>9999</v>
      </c>
      <c r="K12021" s="228" t="s">
        <v>23203</v>
      </c>
      <c r="L12021" s="228" t="s">
        <v>23204</v>
      </c>
      <c r="M12021" s="229">
        <v>44806</v>
      </c>
      <c r="N12021" s="227" t="s">
        <v>20211</v>
      </c>
      <c r="O12021" s="243"/>
      <c r="P12021" s="227" t="s">
        <v>26570</v>
      </c>
      <c r="Q12021" s="243"/>
      <c r="S12021" s="354"/>
    </row>
    <row r="12022" spans="1:19" s="245" customFormat="1" ht="13.15" customHeight="1">
      <c r="A12022" s="245" t="str">
        <f t="shared" si="376"/>
        <v>1852907031982816880</v>
      </c>
      <c r="B12022" s="217" t="s">
        <v>19891</v>
      </c>
      <c r="C12022" s="227" t="s">
        <v>26890</v>
      </c>
      <c r="D12022" s="227" t="s">
        <v>3106</v>
      </c>
      <c r="E12022" s="227" t="s">
        <v>26894</v>
      </c>
      <c r="F12022" s="227" t="s">
        <v>3106</v>
      </c>
      <c r="G12022" s="227" t="s">
        <v>3106</v>
      </c>
      <c r="H12022" s="228" t="s">
        <v>23501</v>
      </c>
      <c r="I12022" s="228" t="s">
        <v>26892</v>
      </c>
      <c r="J12022" s="201" t="str">
        <f t="shared" si="375"/>
        <v>9999</v>
      </c>
      <c r="K12022" s="228" t="s">
        <v>23203</v>
      </c>
      <c r="L12022" s="228" t="s">
        <v>23204</v>
      </c>
      <c r="M12022" s="229">
        <v>44806</v>
      </c>
      <c r="N12022" s="227" t="s">
        <v>20211</v>
      </c>
      <c r="O12022" s="243"/>
      <c r="P12022" s="227" t="s">
        <v>26570</v>
      </c>
      <c r="Q12022" s="243"/>
      <c r="S12022" s="354"/>
    </row>
    <row r="12023" spans="1:19" s="245" customFormat="1" ht="13.15" customHeight="1">
      <c r="A12023" s="245" t="str">
        <f t="shared" si="376"/>
        <v>3242554011992024699</v>
      </c>
      <c r="B12023" s="217" t="s">
        <v>19891</v>
      </c>
      <c r="C12023" s="227" t="s">
        <v>26895</v>
      </c>
      <c r="D12023" s="227" t="s">
        <v>3106</v>
      </c>
      <c r="E12023" s="227" t="s">
        <v>26896</v>
      </c>
      <c r="F12023" s="227" t="s">
        <v>3106</v>
      </c>
      <c r="G12023" s="227" t="s">
        <v>3106</v>
      </c>
      <c r="H12023" s="228" t="s">
        <v>19904</v>
      </c>
      <c r="I12023" s="228" t="s">
        <v>26897</v>
      </c>
      <c r="J12023" s="201" t="str">
        <f t="shared" si="375"/>
        <v>9999</v>
      </c>
      <c r="K12023" s="228" t="s">
        <v>23203</v>
      </c>
      <c r="L12023" s="228" t="s">
        <v>23204</v>
      </c>
      <c r="M12023" s="229">
        <v>44806</v>
      </c>
      <c r="N12023" s="227" t="s">
        <v>19903</v>
      </c>
      <c r="O12023" s="243"/>
      <c r="P12023" s="227" t="s">
        <v>19975</v>
      </c>
      <c r="Q12023" s="243"/>
      <c r="S12023" s="354"/>
    </row>
    <row r="12024" spans="1:19" s="245" customFormat="1" ht="13.15" customHeight="1">
      <c r="A12024" s="245" t="str">
        <f t="shared" si="376"/>
        <v>3242554021992024699</v>
      </c>
      <c r="B12024" s="217" t="s">
        <v>19891</v>
      </c>
      <c r="C12024" s="227" t="s">
        <v>26895</v>
      </c>
      <c r="D12024" s="227" t="s">
        <v>3106</v>
      </c>
      <c r="E12024" s="227" t="s">
        <v>26898</v>
      </c>
      <c r="F12024" s="227" t="s">
        <v>3106</v>
      </c>
      <c r="G12024" s="227" t="s">
        <v>3106</v>
      </c>
      <c r="H12024" s="228" t="s">
        <v>19904</v>
      </c>
      <c r="I12024" s="228" t="s">
        <v>26897</v>
      </c>
      <c r="J12024" s="201" t="str">
        <f t="shared" si="375"/>
        <v>9999</v>
      </c>
      <c r="K12024" s="228" t="s">
        <v>23203</v>
      </c>
      <c r="L12024" s="228" t="s">
        <v>23204</v>
      </c>
      <c r="M12024" s="229">
        <v>44806</v>
      </c>
      <c r="N12024" s="227" t="s">
        <v>19903</v>
      </c>
      <c r="O12024" s="243"/>
      <c r="P12024" s="227" t="s">
        <v>19975</v>
      </c>
      <c r="Q12024" s="243"/>
      <c r="S12024" s="354"/>
    </row>
    <row r="12025" spans="1:19" s="245" customFormat="1" ht="13.15" customHeight="1">
      <c r="A12025" s="245" t="str">
        <f t="shared" si="376"/>
        <v>1165995051992731608</v>
      </c>
      <c r="B12025" s="217" t="s">
        <v>19891</v>
      </c>
      <c r="C12025" s="227" t="s">
        <v>26899</v>
      </c>
      <c r="D12025" s="227" t="s">
        <v>3106</v>
      </c>
      <c r="E12025" s="227" t="s">
        <v>26900</v>
      </c>
      <c r="F12025" s="227" t="s">
        <v>3106</v>
      </c>
      <c r="G12025" s="227" t="s">
        <v>3106</v>
      </c>
      <c r="H12025" s="228" t="s">
        <v>19904</v>
      </c>
      <c r="I12025" s="228" t="s">
        <v>26901</v>
      </c>
      <c r="J12025" s="201" t="str">
        <f t="shared" si="375"/>
        <v>9999</v>
      </c>
      <c r="K12025" s="228" t="s">
        <v>23203</v>
      </c>
      <c r="L12025" s="366" t="s">
        <v>23204</v>
      </c>
      <c r="M12025" s="229">
        <v>44806</v>
      </c>
      <c r="N12025" s="227" t="s">
        <v>19903</v>
      </c>
      <c r="O12025" s="243"/>
      <c r="P12025" s="227" t="s">
        <v>19905</v>
      </c>
      <c r="Q12025" s="243"/>
      <c r="S12025" s="354"/>
    </row>
    <row r="12026" spans="1:19" s="245" customFormat="1" ht="13.15" customHeight="1">
      <c r="A12026" s="245" t="str">
        <f t="shared" si="376"/>
        <v>3430886011992796247</v>
      </c>
      <c r="B12026" s="217" t="s">
        <v>19891</v>
      </c>
      <c r="C12026" s="227" t="s">
        <v>26902</v>
      </c>
      <c r="D12026" s="227" t="s">
        <v>3106</v>
      </c>
      <c r="E12026" s="227" t="s">
        <v>26903</v>
      </c>
      <c r="F12026" s="227" t="s">
        <v>3106</v>
      </c>
      <c r="G12026" s="227" t="s">
        <v>3106</v>
      </c>
      <c r="H12026" s="228" t="s">
        <v>23524</v>
      </c>
      <c r="I12026" s="228" t="s">
        <v>26904</v>
      </c>
      <c r="J12026" s="201" t="str">
        <f t="shared" si="375"/>
        <v>9999</v>
      </c>
      <c r="K12026" s="228" t="s">
        <v>23203</v>
      </c>
      <c r="L12026" s="228" t="s">
        <v>23204</v>
      </c>
      <c r="M12026" s="229">
        <v>44806</v>
      </c>
      <c r="N12026" s="227" t="s">
        <v>23526</v>
      </c>
      <c r="O12026" s="243"/>
      <c r="P12026" s="227" t="s">
        <v>23527</v>
      </c>
      <c r="Q12026" s="243"/>
      <c r="S12026" s="354"/>
    </row>
    <row r="12027" spans="1:19" s="245" customFormat="1" ht="13.15" customHeight="1">
      <c r="A12027" s="245" t="str">
        <f t="shared" si="376"/>
        <v>3430886021992796247</v>
      </c>
      <c r="B12027" s="217" t="s">
        <v>19891</v>
      </c>
      <c r="C12027" s="227" t="s">
        <v>26902</v>
      </c>
      <c r="D12027" s="227" t="s">
        <v>3106</v>
      </c>
      <c r="E12027" s="227" t="s">
        <v>26905</v>
      </c>
      <c r="F12027" s="227" t="s">
        <v>3106</v>
      </c>
      <c r="G12027" s="227" t="s">
        <v>3106</v>
      </c>
      <c r="H12027" s="228" t="s">
        <v>23524</v>
      </c>
      <c r="I12027" s="228" t="s">
        <v>26904</v>
      </c>
      <c r="J12027" s="201" t="str">
        <f t="shared" si="375"/>
        <v>9999</v>
      </c>
      <c r="K12027" s="228" t="s">
        <v>23203</v>
      </c>
      <c r="L12027" s="228" t="s">
        <v>23204</v>
      </c>
      <c r="M12027" s="229">
        <v>44806</v>
      </c>
      <c r="N12027" s="227" t="s">
        <v>23526</v>
      </c>
      <c r="O12027" s="243"/>
      <c r="P12027" s="227" t="s">
        <v>23527</v>
      </c>
      <c r="Q12027" s="243"/>
      <c r="S12027" s="354"/>
    </row>
    <row r="12028" spans="1:19" s="245" customFormat="1" ht="13.15" customHeight="1">
      <c r="A12028" s="245" t="str">
        <f t="shared" si="376"/>
        <v>3430886031992796247</v>
      </c>
      <c r="B12028" s="217" t="s">
        <v>19891</v>
      </c>
      <c r="C12028" s="227" t="s">
        <v>26902</v>
      </c>
      <c r="D12028" s="227" t="s">
        <v>3106</v>
      </c>
      <c r="E12028" s="227" t="s">
        <v>26906</v>
      </c>
      <c r="F12028" s="227" t="s">
        <v>3106</v>
      </c>
      <c r="G12028" s="227" t="s">
        <v>3106</v>
      </c>
      <c r="H12028" s="228" t="s">
        <v>23524</v>
      </c>
      <c r="I12028" s="228" t="s">
        <v>26904</v>
      </c>
      <c r="J12028" s="201" t="str">
        <f t="shared" si="375"/>
        <v>9999</v>
      </c>
      <c r="K12028" s="228" t="s">
        <v>23203</v>
      </c>
      <c r="L12028" s="228" t="s">
        <v>23204</v>
      </c>
      <c r="M12028" s="229">
        <v>44806</v>
      </c>
      <c r="N12028" s="227" t="s">
        <v>23526</v>
      </c>
      <c r="O12028" s="243"/>
      <c r="P12028" s="227" t="s">
        <v>23527</v>
      </c>
      <c r="Q12028" s="243"/>
      <c r="S12028" s="354"/>
    </row>
    <row r="12029" spans="1:19" s="223" customFormat="1" ht="13.15" customHeight="1">
      <c r="A12029" s="223" t="str">
        <f t="shared" si="376"/>
        <v>3430886041992796247</v>
      </c>
      <c r="B12029" s="374" t="s">
        <v>19891</v>
      </c>
      <c r="C12029" s="226" t="s">
        <v>26902</v>
      </c>
      <c r="D12029" s="226" t="s">
        <v>3106</v>
      </c>
      <c r="E12029" s="226" t="s">
        <v>26907</v>
      </c>
      <c r="F12029" s="226" t="s">
        <v>3106</v>
      </c>
      <c r="G12029" s="226" t="s">
        <v>3106</v>
      </c>
      <c r="H12029" s="366" t="s">
        <v>23524</v>
      </c>
      <c r="I12029" s="366" t="s">
        <v>26904</v>
      </c>
      <c r="J12029" s="201" t="str">
        <f t="shared" si="375"/>
        <v>9999</v>
      </c>
      <c r="K12029" s="366" t="s">
        <v>23203</v>
      </c>
      <c r="L12029" s="366" t="s">
        <v>23204</v>
      </c>
      <c r="M12029" s="373">
        <v>44806</v>
      </c>
      <c r="N12029" s="362" t="s">
        <v>23526</v>
      </c>
      <c r="O12029" s="365"/>
      <c r="P12029" s="362" t="s">
        <v>23527</v>
      </c>
      <c r="Q12029" s="365"/>
      <c r="S12029" s="230"/>
    </row>
    <row r="12030" spans="1:19" s="245" customFormat="1" ht="13.15" customHeight="1">
      <c r="A12030" s="245" t="str">
        <f t="shared" si="376"/>
        <v>3430886051992796247</v>
      </c>
      <c r="B12030" s="217" t="s">
        <v>19891</v>
      </c>
      <c r="C12030" s="227" t="s">
        <v>26902</v>
      </c>
      <c r="D12030" s="227" t="s">
        <v>3106</v>
      </c>
      <c r="E12030" s="227" t="s">
        <v>26908</v>
      </c>
      <c r="F12030" s="227" t="s">
        <v>3106</v>
      </c>
      <c r="G12030" s="227" t="s">
        <v>3106</v>
      </c>
      <c r="H12030" s="228" t="s">
        <v>23524</v>
      </c>
      <c r="I12030" s="228" t="s">
        <v>26904</v>
      </c>
      <c r="J12030" s="201" t="str">
        <f t="shared" si="375"/>
        <v>9999</v>
      </c>
      <c r="K12030" s="228" t="s">
        <v>23203</v>
      </c>
      <c r="L12030" s="228" t="s">
        <v>23204</v>
      </c>
      <c r="M12030" s="229">
        <v>44806</v>
      </c>
      <c r="N12030" s="227" t="s">
        <v>23526</v>
      </c>
      <c r="O12030" s="243"/>
      <c r="P12030" s="227" t="s">
        <v>23527</v>
      </c>
      <c r="Q12030" s="243"/>
      <c r="S12030" s="354"/>
    </row>
    <row r="12031" spans="1:19" s="245" customFormat="1" ht="13.15" customHeight="1">
      <c r="A12031" s="245" t="str">
        <f t="shared" si="376"/>
        <v>3430886061992796247</v>
      </c>
      <c r="B12031" s="217" t="s">
        <v>19891</v>
      </c>
      <c r="C12031" s="227" t="s">
        <v>26902</v>
      </c>
      <c r="D12031" s="227" t="s">
        <v>3106</v>
      </c>
      <c r="E12031" s="227" t="s">
        <v>26909</v>
      </c>
      <c r="F12031" s="227" t="s">
        <v>3106</v>
      </c>
      <c r="G12031" s="227" t="s">
        <v>3106</v>
      </c>
      <c r="H12031" s="228" t="s">
        <v>23524</v>
      </c>
      <c r="I12031" s="228" t="s">
        <v>26904</v>
      </c>
      <c r="J12031" s="201" t="str">
        <f t="shared" si="375"/>
        <v>9999</v>
      </c>
      <c r="K12031" s="228" t="s">
        <v>23203</v>
      </c>
      <c r="L12031" s="228" t="s">
        <v>23204</v>
      </c>
      <c r="M12031" s="229">
        <v>44806</v>
      </c>
      <c r="N12031" s="227" t="s">
        <v>23526</v>
      </c>
      <c r="O12031" s="243"/>
      <c r="P12031" s="227" t="s">
        <v>23527</v>
      </c>
      <c r="Q12031" s="243"/>
      <c r="S12031" s="354"/>
    </row>
    <row r="12032" spans="1:19" s="245" customFormat="1" ht="13.15" customHeight="1">
      <c r="A12032" s="245" t="str">
        <f t="shared" si="376"/>
        <v>3430886071992796247</v>
      </c>
      <c r="B12032" s="217" t="s">
        <v>19891</v>
      </c>
      <c r="C12032" s="227" t="s">
        <v>26902</v>
      </c>
      <c r="D12032" s="227" t="s">
        <v>3106</v>
      </c>
      <c r="E12032" s="227" t="s">
        <v>26910</v>
      </c>
      <c r="F12032" s="227" t="s">
        <v>3106</v>
      </c>
      <c r="G12032" s="227" t="s">
        <v>3106</v>
      </c>
      <c r="H12032" s="228" t="s">
        <v>23524</v>
      </c>
      <c r="I12032" s="228" t="s">
        <v>26904</v>
      </c>
      <c r="J12032" s="201" t="str">
        <f t="shared" si="375"/>
        <v>9999</v>
      </c>
      <c r="K12032" s="228" t="s">
        <v>23203</v>
      </c>
      <c r="L12032" s="228" t="s">
        <v>23204</v>
      </c>
      <c r="M12032" s="229">
        <v>44806</v>
      </c>
      <c r="N12032" s="227" t="s">
        <v>23526</v>
      </c>
      <c r="O12032" s="243"/>
      <c r="P12032" s="227" t="s">
        <v>23527</v>
      </c>
      <c r="Q12032" s="243"/>
      <c r="S12032" s="354"/>
    </row>
    <row r="12033" spans="1:19" s="245" customFormat="1" ht="13.15" customHeight="1">
      <c r="A12033" s="245" t="str">
        <f t="shared" si="376"/>
        <v>##1225381197</v>
      </c>
      <c r="B12033" s="217" t="s">
        <v>19891</v>
      </c>
      <c r="C12033" s="227">
        <v>1225381197</v>
      </c>
      <c r="D12033" s="227" t="s">
        <v>3106</v>
      </c>
      <c r="E12033" s="227" t="s">
        <v>3649</v>
      </c>
      <c r="F12033" s="227" t="s">
        <v>3106</v>
      </c>
      <c r="G12033" s="227"/>
      <c r="H12033" s="228" t="s">
        <v>23360</v>
      </c>
      <c r="I12033" s="228" t="s">
        <v>23360</v>
      </c>
      <c r="J12033" s="201" t="str">
        <f t="shared" si="375"/>
        <v>9999</v>
      </c>
      <c r="K12033" s="228" t="s">
        <v>26911</v>
      </c>
      <c r="L12033" s="228" t="s">
        <v>23204</v>
      </c>
      <c r="M12033" s="229">
        <v>44817</v>
      </c>
      <c r="N12033" s="243"/>
      <c r="O12033" s="243"/>
      <c r="P12033" s="243"/>
      <c r="Q12033" s="243"/>
      <c r="S12033" s="354"/>
    </row>
    <row r="12034" spans="1:19" s="245" customFormat="1" ht="13.15" customHeight="1">
      <c r="A12034" s="245" t="str">
        <f t="shared" si="376"/>
        <v>##1003833526</v>
      </c>
      <c r="B12034" s="217" t="s">
        <v>19891</v>
      </c>
      <c r="C12034" s="227" t="s">
        <v>26912</v>
      </c>
      <c r="D12034" s="227" t="s">
        <v>3106</v>
      </c>
      <c r="E12034" s="227" t="s">
        <v>3649</v>
      </c>
      <c r="F12034" s="227" t="s">
        <v>3106</v>
      </c>
      <c r="G12034" s="227"/>
      <c r="H12034" s="228" t="s">
        <v>23360</v>
      </c>
      <c r="I12034" s="228" t="s">
        <v>23360</v>
      </c>
      <c r="J12034" s="201" t="str">
        <f t="shared" si="375"/>
        <v>9999</v>
      </c>
      <c r="K12034" s="228" t="s">
        <v>26911</v>
      </c>
      <c r="L12034" s="228" t="s">
        <v>23204</v>
      </c>
      <c r="M12034" s="229">
        <v>44817</v>
      </c>
      <c r="N12034" s="243"/>
      <c r="O12034" s="243"/>
      <c r="P12034" s="243"/>
      <c r="Q12034" s="243"/>
      <c r="S12034" s="354"/>
    </row>
    <row r="12035" spans="1:19" s="245" customFormat="1" ht="13.15" customHeight="1">
      <c r="A12035" s="245" t="str">
        <f t="shared" si="376"/>
        <v>##1023010113</v>
      </c>
      <c r="B12035" s="217" t="s">
        <v>19891</v>
      </c>
      <c r="C12035" s="227" t="s">
        <v>26913</v>
      </c>
      <c r="D12035" s="227" t="s">
        <v>3106</v>
      </c>
      <c r="E12035" s="227" t="s">
        <v>3649</v>
      </c>
      <c r="F12035" s="227" t="s">
        <v>3106</v>
      </c>
      <c r="G12035" s="227"/>
      <c r="H12035" s="228" t="s">
        <v>23360</v>
      </c>
      <c r="I12035" s="228" t="s">
        <v>23360</v>
      </c>
      <c r="J12035" s="201" t="str">
        <f t="shared" ref="J12035:J12098" si="377">B12035</f>
        <v>9999</v>
      </c>
      <c r="K12035" s="228" t="s">
        <v>26911</v>
      </c>
      <c r="L12035" s="228" t="s">
        <v>23204</v>
      </c>
      <c r="M12035" s="229">
        <v>44817</v>
      </c>
      <c r="N12035" s="243"/>
      <c r="O12035" s="243"/>
      <c r="P12035" s="243"/>
      <c r="Q12035" s="243"/>
      <c r="S12035" s="354"/>
    </row>
    <row r="12036" spans="1:19" s="245" customFormat="1" ht="13.15" customHeight="1">
      <c r="A12036" s="245" t="str">
        <f t="shared" si="376"/>
        <v>##1023301199</v>
      </c>
      <c r="B12036" s="217" t="s">
        <v>19891</v>
      </c>
      <c r="C12036" s="227" t="s">
        <v>26914</v>
      </c>
      <c r="D12036" s="227" t="s">
        <v>3106</v>
      </c>
      <c r="E12036" s="227" t="s">
        <v>3649</v>
      </c>
      <c r="F12036" s="227" t="s">
        <v>3106</v>
      </c>
      <c r="G12036" s="227"/>
      <c r="H12036" s="228" t="s">
        <v>23360</v>
      </c>
      <c r="I12036" s="228" t="s">
        <v>23360</v>
      </c>
      <c r="J12036" s="201" t="str">
        <f t="shared" si="377"/>
        <v>9999</v>
      </c>
      <c r="K12036" s="228" t="s">
        <v>26911</v>
      </c>
      <c r="L12036" s="228" t="s">
        <v>23204</v>
      </c>
      <c r="M12036" s="229">
        <v>44817</v>
      </c>
      <c r="N12036" s="243"/>
      <c r="O12036" s="243"/>
      <c r="P12036" s="243"/>
      <c r="Q12036" s="243"/>
      <c r="S12036" s="354"/>
    </row>
    <row r="12037" spans="1:19" s="245" customFormat="1" ht="13.15" customHeight="1">
      <c r="A12037" s="245" t="str">
        <f t="shared" si="376"/>
        <v>##1033135959</v>
      </c>
      <c r="B12037" s="217" t="s">
        <v>19891</v>
      </c>
      <c r="C12037" s="227" t="s">
        <v>26915</v>
      </c>
      <c r="D12037" s="227" t="s">
        <v>3106</v>
      </c>
      <c r="E12037" s="227" t="s">
        <v>3649</v>
      </c>
      <c r="F12037" s="227" t="s">
        <v>3106</v>
      </c>
      <c r="G12037" s="227"/>
      <c r="H12037" s="228" t="s">
        <v>23360</v>
      </c>
      <c r="I12037" s="228" t="s">
        <v>23360</v>
      </c>
      <c r="J12037" s="201" t="str">
        <f t="shared" si="377"/>
        <v>9999</v>
      </c>
      <c r="K12037" s="228" t="s">
        <v>26911</v>
      </c>
      <c r="L12037" s="228" t="s">
        <v>23204</v>
      </c>
      <c r="M12037" s="229">
        <v>44817</v>
      </c>
      <c r="N12037" s="243"/>
      <c r="O12037" s="243"/>
      <c r="P12037" s="243"/>
      <c r="Q12037" s="243"/>
      <c r="S12037" s="354"/>
    </row>
    <row r="12038" spans="1:19" s="245" customFormat="1" ht="13.15" customHeight="1">
      <c r="A12038" s="245" t="str">
        <f t="shared" si="376"/>
        <v>##1033228168</v>
      </c>
      <c r="B12038" s="217" t="s">
        <v>19891</v>
      </c>
      <c r="C12038" s="227" t="s">
        <v>26916</v>
      </c>
      <c r="D12038" s="227" t="s">
        <v>3106</v>
      </c>
      <c r="E12038" s="227" t="s">
        <v>3649</v>
      </c>
      <c r="F12038" s="227" t="s">
        <v>3106</v>
      </c>
      <c r="G12038" s="227"/>
      <c r="H12038" s="228" t="s">
        <v>23360</v>
      </c>
      <c r="I12038" s="228" t="s">
        <v>23360</v>
      </c>
      <c r="J12038" s="201" t="str">
        <f t="shared" si="377"/>
        <v>9999</v>
      </c>
      <c r="K12038" s="228" t="s">
        <v>26911</v>
      </c>
      <c r="L12038" s="228" t="s">
        <v>23204</v>
      </c>
      <c r="M12038" s="229">
        <v>44817</v>
      </c>
      <c r="N12038" s="243"/>
      <c r="O12038" s="243"/>
      <c r="P12038" s="243"/>
      <c r="Q12038" s="243"/>
      <c r="S12038" s="354"/>
    </row>
    <row r="12039" spans="1:19" s="245" customFormat="1" ht="13.15" customHeight="1">
      <c r="A12039" s="245" t="str">
        <f t="shared" si="376"/>
        <v>##1043625940</v>
      </c>
      <c r="B12039" s="217" t="s">
        <v>19891</v>
      </c>
      <c r="C12039" s="227" t="s">
        <v>26917</v>
      </c>
      <c r="D12039" s="227" t="s">
        <v>3106</v>
      </c>
      <c r="E12039" s="227" t="s">
        <v>3649</v>
      </c>
      <c r="F12039" s="227" t="s">
        <v>3106</v>
      </c>
      <c r="G12039" s="227"/>
      <c r="H12039" s="228" t="s">
        <v>23360</v>
      </c>
      <c r="I12039" s="228" t="s">
        <v>23360</v>
      </c>
      <c r="J12039" s="201" t="str">
        <f t="shared" si="377"/>
        <v>9999</v>
      </c>
      <c r="K12039" s="228" t="s">
        <v>26911</v>
      </c>
      <c r="L12039" s="228" t="s">
        <v>23204</v>
      </c>
      <c r="M12039" s="229">
        <v>44817</v>
      </c>
      <c r="N12039" s="243"/>
      <c r="O12039" s="243"/>
      <c r="P12039" s="243"/>
      <c r="Q12039" s="243"/>
      <c r="S12039" s="354"/>
    </row>
    <row r="12040" spans="1:19" s="245" customFormat="1" ht="13.15" customHeight="1">
      <c r="A12040" s="245" t="str">
        <f t="shared" si="376"/>
        <v>##1053361642</v>
      </c>
      <c r="B12040" s="217" t="s">
        <v>19891</v>
      </c>
      <c r="C12040" s="227" t="s">
        <v>26918</v>
      </c>
      <c r="D12040" s="227" t="s">
        <v>3106</v>
      </c>
      <c r="E12040" s="227" t="s">
        <v>3649</v>
      </c>
      <c r="F12040" s="227" t="s">
        <v>3106</v>
      </c>
      <c r="G12040" s="227"/>
      <c r="H12040" s="228" t="s">
        <v>23360</v>
      </c>
      <c r="I12040" s="228" t="s">
        <v>23360</v>
      </c>
      <c r="J12040" s="201" t="str">
        <f t="shared" si="377"/>
        <v>9999</v>
      </c>
      <c r="K12040" s="228" t="s">
        <v>26911</v>
      </c>
      <c r="L12040" s="228" t="s">
        <v>23204</v>
      </c>
      <c r="M12040" s="229">
        <v>44817</v>
      </c>
      <c r="N12040" s="243"/>
      <c r="O12040" s="243"/>
      <c r="P12040" s="243"/>
      <c r="Q12040" s="243"/>
      <c r="S12040" s="354"/>
    </row>
    <row r="12041" spans="1:19" s="245" customFormat="1" ht="13.15" customHeight="1">
      <c r="A12041" s="245" t="str">
        <f t="shared" si="376"/>
        <v>##1063051159</v>
      </c>
      <c r="B12041" s="217" t="s">
        <v>19891</v>
      </c>
      <c r="C12041" s="227" t="s">
        <v>26919</v>
      </c>
      <c r="D12041" s="227" t="s">
        <v>3106</v>
      </c>
      <c r="E12041" s="227" t="s">
        <v>3649</v>
      </c>
      <c r="F12041" s="227" t="s">
        <v>3106</v>
      </c>
      <c r="G12041" s="227"/>
      <c r="H12041" s="228" t="s">
        <v>23360</v>
      </c>
      <c r="I12041" s="228" t="s">
        <v>23360</v>
      </c>
      <c r="J12041" s="201" t="str">
        <f t="shared" si="377"/>
        <v>9999</v>
      </c>
      <c r="K12041" s="228" t="s">
        <v>26911</v>
      </c>
      <c r="L12041" s="228" t="s">
        <v>23204</v>
      </c>
      <c r="M12041" s="229">
        <v>44817</v>
      </c>
      <c r="N12041" s="243"/>
      <c r="O12041" s="243"/>
      <c r="P12041" s="243"/>
      <c r="Q12041" s="243"/>
      <c r="S12041" s="354"/>
    </row>
    <row r="12042" spans="1:19" s="245" customFormat="1" ht="13.15" customHeight="1">
      <c r="A12042" s="245" t="str">
        <f t="shared" si="376"/>
        <v>##1083732853</v>
      </c>
      <c r="B12042" s="217" t="s">
        <v>19891</v>
      </c>
      <c r="C12042" s="227" t="s">
        <v>26920</v>
      </c>
      <c r="D12042" s="227" t="s">
        <v>3106</v>
      </c>
      <c r="E12042" s="227" t="s">
        <v>3649</v>
      </c>
      <c r="F12042" s="227" t="s">
        <v>3106</v>
      </c>
      <c r="G12042" s="227"/>
      <c r="H12042" s="228" t="s">
        <v>23360</v>
      </c>
      <c r="I12042" s="228" t="s">
        <v>23360</v>
      </c>
      <c r="J12042" s="201" t="str">
        <f t="shared" si="377"/>
        <v>9999</v>
      </c>
      <c r="K12042" s="228" t="s">
        <v>26911</v>
      </c>
      <c r="L12042" s="228" t="s">
        <v>23204</v>
      </c>
      <c r="M12042" s="229">
        <v>44817</v>
      </c>
      <c r="N12042" s="243"/>
      <c r="O12042" s="243"/>
      <c r="P12042" s="243"/>
      <c r="Q12042" s="243"/>
      <c r="S12042" s="354"/>
    </row>
    <row r="12043" spans="1:19" s="245" customFormat="1" ht="13.15" customHeight="1">
      <c r="A12043" s="245" t="str">
        <f t="shared" si="376"/>
        <v>##1083759633</v>
      </c>
      <c r="B12043" s="217" t="s">
        <v>19891</v>
      </c>
      <c r="C12043" s="227" t="s">
        <v>26921</v>
      </c>
      <c r="D12043" s="227" t="s">
        <v>3106</v>
      </c>
      <c r="E12043" s="227" t="s">
        <v>3649</v>
      </c>
      <c r="F12043" s="227" t="s">
        <v>3106</v>
      </c>
      <c r="G12043" s="227"/>
      <c r="H12043" s="228" t="s">
        <v>23360</v>
      </c>
      <c r="I12043" s="228" t="s">
        <v>23360</v>
      </c>
      <c r="J12043" s="201" t="str">
        <f t="shared" si="377"/>
        <v>9999</v>
      </c>
      <c r="K12043" s="228" t="s">
        <v>26911</v>
      </c>
      <c r="L12043" s="228" t="s">
        <v>23204</v>
      </c>
      <c r="M12043" s="229">
        <v>44817</v>
      </c>
      <c r="N12043" s="243"/>
      <c r="O12043" s="243"/>
      <c r="P12043" s="243"/>
      <c r="Q12043" s="243"/>
      <c r="S12043" s="354"/>
    </row>
    <row r="12044" spans="1:19" s="245" customFormat="1" ht="13.15" customHeight="1">
      <c r="A12044" s="245" t="str">
        <f t="shared" si="376"/>
        <v>##1083815872</v>
      </c>
      <c r="B12044" s="217" t="s">
        <v>19891</v>
      </c>
      <c r="C12044" s="227" t="s">
        <v>26922</v>
      </c>
      <c r="D12044" s="227" t="s">
        <v>3106</v>
      </c>
      <c r="E12044" s="227" t="s">
        <v>3649</v>
      </c>
      <c r="F12044" s="227" t="s">
        <v>3106</v>
      </c>
      <c r="G12044" s="227"/>
      <c r="H12044" s="228" t="s">
        <v>23360</v>
      </c>
      <c r="I12044" s="228" t="s">
        <v>23360</v>
      </c>
      <c r="J12044" s="201" t="str">
        <f t="shared" si="377"/>
        <v>9999</v>
      </c>
      <c r="K12044" s="228" t="s">
        <v>26911</v>
      </c>
      <c r="L12044" s="228" t="s">
        <v>23204</v>
      </c>
      <c r="M12044" s="229">
        <v>44817</v>
      </c>
      <c r="N12044" s="243"/>
      <c r="O12044" s="243"/>
      <c r="P12044" s="243"/>
      <c r="Q12044" s="243"/>
      <c r="S12044" s="354"/>
    </row>
    <row r="12045" spans="1:19" s="245" customFormat="1" ht="13.15" customHeight="1">
      <c r="A12045" s="245" t="str">
        <f t="shared" si="376"/>
        <v>##1104199017</v>
      </c>
      <c r="B12045" s="217" t="s">
        <v>19891</v>
      </c>
      <c r="C12045" s="227" t="s">
        <v>26923</v>
      </c>
      <c r="D12045" s="227" t="s">
        <v>3106</v>
      </c>
      <c r="E12045" s="227" t="s">
        <v>3649</v>
      </c>
      <c r="F12045" s="227" t="s">
        <v>3106</v>
      </c>
      <c r="G12045" s="227"/>
      <c r="H12045" s="228" t="s">
        <v>23360</v>
      </c>
      <c r="I12045" s="228" t="s">
        <v>23360</v>
      </c>
      <c r="J12045" s="201" t="str">
        <f t="shared" si="377"/>
        <v>9999</v>
      </c>
      <c r="K12045" s="228" t="s">
        <v>26911</v>
      </c>
      <c r="L12045" s="228" t="s">
        <v>23204</v>
      </c>
      <c r="M12045" s="229">
        <v>44817</v>
      </c>
      <c r="N12045" s="243"/>
      <c r="O12045" s="243"/>
      <c r="P12045" s="243"/>
      <c r="Q12045" s="243"/>
      <c r="S12045" s="354"/>
    </row>
    <row r="12046" spans="1:19" s="245" customFormat="1" ht="13.15" customHeight="1">
      <c r="A12046" s="245" t="str">
        <f t="shared" si="376"/>
        <v>##1104286780</v>
      </c>
      <c r="B12046" s="217" t="s">
        <v>19891</v>
      </c>
      <c r="C12046" s="227" t="s">
        <v>26924</v>
      </c>
      <c r="D12046" s="227" t="s">
        <v>3106</v>
      </c>
      <c r="E12046" s="227" t="s">
        <v>3649</v>
      </c>
      <c r="F12046" s="227" t="s">
        <v>3106</v>
      </c>
      <c r="G12046" s="227"/>
      <c r="H12046" s="228" t="s">
        <v>23360</v>
      </c>
      <c r="I12046" s="228" t="s">
        <v>23360</v>
      </c>
      <c r="J12046" s="201" t="str">
        <f t="shared" si="377"/>
        <v>9999</v>
      </c>
      <c r="K12046" s="228" t="s">
        <v>26911</v>
      </c>
      <c r="L12046" s="228" t="s">
        <v>23204</v>
      </c>
      <c r="M12046" s="229">
        <v>44817</v>
      </c>
      <c r="N12046" s="243"/>
      <c r="O12046" s="243"/>
      <c r="P12046" s="243"/>
      <c r="Q12046" s="243"/>
      <c r="S12046" s="354"/>
    </row>
    <row r="12047" spans="1:19" s="245" customFormat="1" ht="13.15" customHeight="1">
      <c r="A12047" s="245" t="str">
        <f t="shared" si="376"/>
        <v>##1114290079</v>
      </c>
      <c r="B12047" s="217" t="s">
        <v>19891</v>
      </c>
      <c r="C12047" s="227" t="s">
        <v>26925</v>
      </c>
      <c r="D12047" s="227" t="s">
        <v>3106</v>
      </c>
      <c r="E12047" s="227" t="s">
        <v>3649</v>
      </c>
      <c r="F12047" s="227" t="s">
        <v>3106</v>
      </c>
      <c r="G12047" s="227"/>
      <c r="H12047" s="228" t="s">
        <v>23360</v>
      </c>
      <c r="I12047" s="228" t="s">
        <v>23360</v>
      </c>
      <c r="J12047" s="201" t="str">
        <f t="shared" si="377"/>
        <v>9999</v>
      </c>
      <c r="K12047" s="228" t="s">
        <v>26911</v>
      </c>
      <c r="L12047" s="228" t="s">
        <v>23204</v>
      </c>
      <c r="M12047" s="229">
        <v>44817</v>
      </c>
      <c r="N12047" s="243"/>
      <c r="O12047" s="243"/>
      <c r="P12047" s="243"/>
      <c r="Q12047" s="243"/>
      <c r="S12047" s="354"/>
    </row>
    <row r="12048" spans="1:19" s="245" customFormat="1" ht="13.15" customHeight="1">
      <c r="A12048" s="245" t="str">
        <f t="shared" si="376"/>
        <v>##1124026273</v>
      </c>
      <c r="B12048" s="217" t="s">
        <v>19891</v>
      </c>
      <c r="C12048" s="227" t="s">
        <v>26926</v>
      </c>
      <c r="D12048" s="227" t="s">
        <v>3106</v>
      </c>
      <c r="E12048" s="227" t="s">
        <v>3649</v>
      </c>
      <c r="F12048" s="227" t="s">
        <v>3106</v>
      </c>
      <c r="G12048" s="227"/>
      <c r="H12048" s="228" t="s">
        <v>23360</v>
      </c>
      <c r="I12048" s="228" t="s">
        <v>23360</v>
      </c>
      <c r="J12048" s="201" t="str">
        <f t="shared" si="377"/>
        <v>9999</v>
      </c>
      <c r="K12048" s="228" t="s">
        <v>26911</v>
      </c>
      <c r="L12048" s="228" t="s">
        <v>23204</v>
      </c>
      <c r="M12048" s="229">
        <v>44817</v>
      </c>
      <c r="N12048" s="243"/>
      <c r="O12048" s="243"/>
      <c r="P12048" s="243"/>
      <c r="Q12048" s="243"/>
      <c r="S12048" s="354"/>
    </row>
    <row r="12049" spans="1:19" s="245" customFormat="1" ht="13.15" customHeight="1">
      <c r="A12049" s="245" t="str">
        <f t="shared" si="376"/>
        <v>##1124355128</v>
      </c>
      <c r="B12049" s="217" t="s">
        <v>19891</v>
      </c>
      <c r="C12049" s="227" t="s">
        <v>26927</v>
      </c>
      <c r="D12049" s="227" t="s">
        <v>3106</v>
      </c>
      <c r="E12049" s="227" t="s">
        <v>3649</v>
      </c>
      <c r="F12049" s="227" t="s">
        <v>3106</v>
      </c>
      <c r="G12049" s="227"/>
      <c r="H12049" s="228" t="s">
        <v>23360</v>
      </c>
      <c r="I12049" s="228" t="s">
        <v>23360</v>
      </c>
      <c r="J12049" s="201" t="str">
        <f t="shared" si="377"/>
        <v>9999</v>
      </c>
      <c r="K12049" s="228" t="s">
        <v>26911</v>
      </c>
      <c r="L12049" s="228" t="s">
        <v>23204</v>
      </c>
      <c r="M12049" s="229">
        <v>44817</v>
      </c>
      <c r="N12049" s="243"/>
      <c r="O12049" s="243"/>
      <c r="P12049" s="243"/>
      <c r="Q12049" s="243"/>
      <c r="S12049" s="354"/>
    </row>
    <row r="12050" spans="1:19" s="245" customFormat="1" ht="13.15" customHeight="1">
      <c r="A12050" s="245" t="str">
        <f t="shared" si="376"/>
        <v>##1134161623</v>
      </c>
      <c r="B12050" s="217" t="s">
        <v>19891</v>
      </c>
      <c r="C12050" s="227" t="s">
        <v>26928</v>
      </c>
      <c r="D12050" s="227" t="s">
        <v>3106</v>
      </c>
      <c r="E12050" s="227" t="s">
        <v>3649</v>
      </c>
      <c r="F12050" s="227" t="s">
        <v>3106</v>
      </c>
      <c r="G12050" s="227"/>
      <c r="H12050" s="228" t="s">
        <v>23360</v>
      </c>
      <c r="I12050" s="228" t="s">
        <v>23360</v>
      </c>
      <c r="J12050" s="201" t="str">
        <f t="shared" si="377"/>
        <v>9999</v>
      </c>
      <c r="K12050" s="228" t="s">
        <v>26911</v>
      </c>
      <c r="L12050" s="228" t="s">
        <v>23204</v>
      </c>
      <c r="M12050" s="229">
        <v>44817</v>
      </c>
      <c r="N12050" s="243"/>
      <c r="O12050" s="243"/>
      <c r="P12050" s="243"/>
      <c r="Q12050" s="243"/>
      <c r="S12050" s="354"/>
    </row>
    <row r="12051" spans="1:19" s="245" customFormat="1" ht="13.15" customHeight="1">
      <c r="A12051" s="245" t="str">
        <f t="shared" si="376"/>
        <v>##1144250176</v>
      </c>
      <c r="B12051" s="217" t="s">
        <v>19891</v>
      </c>
      <c r="C12051" s="227" t="s">
        <v>26929</v>
      </c>
      <c r="D12051" s="227" t="s">
        <v>3106</v>
      </c>
      <c r="E12051" s="227" t="s">
        <v>3649</v>
      </c>
      <c r="F12051" s="227" t="s">
        <v>3106</v>
      </c>
      <c r="G12051" s="227"/>
      <c r="H12051" s="228" t="s">
        <v>23360</v>
      </c>
      <c r="I12051" s="228" t="s">
        <v>23360</v>
      </c>
      <c r="J12051" s="201" t="str">
        <f t="shared" si="377"/>
        <v>9999</v>
      </c>
      <c r="K12051" s="228" t="s">
        <v>26911</v>
      </c>
      <c r="L12051" s="228" t="s">
        <v>23204</v>
      </c>
      <c r="M12051" s="229">
        <v>44817</v>
      </c>
      <c r="N12051" s="243"/>
      <c r="O12051" s="243"/>
      <c r="P12051" s="243"/>
      <c r="Q12051" s="243"/>
      <c r="S12051" s="354"/>
    </row>
    <row r="12052" spans="1:19" s="245" customFormat="1" ht="13.15" customHeight="1">
      <c r="A12052" s="245" t="str">
        <f t="shared" si="376"/>
        <v>##1154378859</v>
      </c>
      <c r="B12052" s="217" t="s">
        <v>19891</v>
      </c>
      <c r="C12052" s="227" t="s">
        <v>26930</v>
      </c>
      <c r="D12052" s="227" t="s">
        <v>3106</v>
      </c>
      <c r="E12052" s="227" t="s">
        <v>3649</v>
      </c>
      <c r="F12052" s="227" t="s">
        <v>3106</v>
      </c>
      <c r="G12052" s="227"/>
      <c r="H12052" s="228" t="s">
        <v>23360</v>
      </c>
      <c r="I12052" s="228" t="s">
        <v>23360</v>
      </c>
      <c r="J12052" s="201" t="str">
        <f t="shared" si="377"/>
        <v>9999</v>
      </c>
      <c r="K12052" s="228" t="s">
        <v>26911</v>
      </c>
      <c r="L12052" s="228" t="s">
        <v>23204</v>
      </c>
      <c r="M12052" s="229">
        <v>44817</v>
      </c>
      <c r="N12052" s="243"/>
      <c r="O12052" s="243"/>
      <c r="P12052" s="243"/>
      <c r="Q12052" s="243"/>
      <c r="S12052" s="354"/>
    </row>
    <row r="12053" spans="1:19" s="245" customFormat="1" ht="13.15" customHeight="1">
      <c r="A12053" s="245" t="str">
        <f t="shared" si="376"/>
        <v>##1164419198</v>
      </c>
      <c r="B12053" s="217" t="s">
        <v>19891</v>
      </c>
      <c r="C12053" s="227" t="s">
        <v>12380</v>
      </c>
      <c r="D12053" s="227" t="s">
        <v>3106</v>
      </c>
      <c r="E12053" s="227" t="s">
        <v>3649</v>
      </c>
      <c r="F12053" s="227" t="s">
        <v>3106</v>
      </c>
      <c r="G12053" s="227"/>
      <c r="H12053" s="228" t="s">
        <v>23360</v>
      </c>
      <c r="I12053" s="228" t="s">
        <v>23360</v>
      </c>
      <c r="J12053" s="201" t="str">
        <f t="shared" si="377"/>
        <v>9999</v>
      </c>
      <c r="K12053" s="228" t="s">
        <v>26911</v>
      </c>
      <c r="L12053" s="228" t="s">
        <v>23204</v>
      </c>
      <c r="M12053" s="229">
        <v>44817</v>
      </c>
      <c r="N12053" s="243"/>
      <c r="O12053" s="243"/>
      <c r="P12053" s="243"/>
      <c r="Q12053" s="243"/>
      <c r="S12053" s="354"/>
    </row>
    <row r="12054" spans="1:19" s="245" customFormat="1" ht="13.15" customHeight="1">
      <c r="A12054" s="245" t="str">
        <f t="shared" si="376"/>
        <v>##1164530465</v>
      </c>
      <c r="B12054" s="217" t="s">
        <v>19891</v>
      </c>
      <c r="C12054" s="227" t="s">
        <v>26931</v>
      </c>
      <c r="D12054" s="227" t="s">
        <v>3106</v>
      </c>
      <c r="E12054" s="227" t="s">
        <v>3649</v>
      </c>
      <c r="F12054" s="227" t="s">
        <v>3106</v>
      </c>
      <c r="G12054" s="227"/>
      <c r="H12054" s="228" t="s">
        <v>23360</v>
      </c>
      <c r="I12054" s="228" t="s">
        <v>23360</v>
      </c>
      <c r="J12054" s="201" t="str">
        <f t="shared" si="377"/>
        <v>9999</v>
      </c>
      <c r="K12054" s="228" t="s">
        <v>26911</v>
      </c>
      <c r="L12054" s="228" t="s">
        <v>23204</v>
      </c>
      <c r="M12054" s="229">
        <v>44817</v>
      </c>
      <c r="N12054" s="243"/>
      <c r="O12054" s="243"/>
      <c r="P12054" s="243"/>
      <c r="Q12054" s="243"/>
      <c r="S12054" s="354"/>
    </row>
    <row r="12055" spans="1:19" s="245" customFormat="1" ht="13.15" customHeight="1">
      <c r="A12055" s="245" t="str">
        <f t="shared" ref="A12055:A12118" si="378">E12055&amp;C12055</f>
        <v>##1174059208</v>
      </c>
      <c r="B12055" s="217" t="s">
        <v>19891</v>
      </c>
      <c r="C12055" s="227" t="s">
        <v>26932</v>
      </c>
      <c r="D12055" s="227" t="s">
        <v>3106</v>
      </c>
      <c r="E12055" s="227" t="s">
        <v>3649</v>
      </c>
      <c r="F12055" s="227" t="s">
        <v>3106</v>
      </c>
      <c r="G12055" s="227"/>
      <c r="H12055" s="228" t="s">
        <v>23360</v>
      </c>
      <c r="I12055" s="228" t="s">
        <v>23360</v>
      </c>
      <c r="J12055" s="201" t="str">
        <f t="shared" si="377"/>
        <v>9999</v>
      </c>
      <c r="K12055" s="228" t="s">
        <v>26911</v>
      </c>
      <c r="L12055" s="228" t="s">
        <v>23204</v>
      </c>
      <c r="M12055" s="229">
        <v>44817</v>
      </c>
      <c r="N12055" s="243"/>
      <c r="O12055" s="243"/>
      <c r="P12055" s="243"/>
      <c r="Q12055" s="243"/>
      <c r="S12055" s="354"/>
    </row>
    <row r="12056" spans="1:19" s="245" customFormat="1" ht="13.15" customHeight="1">
      <c r="A12056" s="245" t="str">
        <f t="shared" si="378"/>
        <v>##1184071532</v>
      </c>
      <c r="B12056" s="217" t="s">
        <v>19891</v>
      </c>
      <c r="C12056" s="227" t="s">
        <v>26933</v>
      </c>
      <c r="D12056" s="227" t="s">
        <v>3106</v>
      </c>
      <c r="E12056" s="227" t="s">
        <v>3649</v>
      </c>
      <c r="F12056" s="227" t="s">
        <v>3106</v>
      </c>
      <c r="G12056" s="227"/>
      <c r="H12056" s="228" t="s">
        <v>23360</v>
      </c>
      <c r="I12056" s="228" t="s">
        <v>23360</v>
      </c>
      <c r="J12056" s="201" t="str">
        <f t="shared" si="377"/>
        <v>9999</v>
      </c>
      <c r="K12056" s="228" t="s">
        <v>26911</v>
      </c>
      <c r="L12056" s="228" t="s">
        <v>23204</v>
      </c>
      <c r="M12056" s="229">
        <v>44817</v>
      </c>
      <c r="N12056" s="243"/>
      <c r="O12056" s="243"/>
      <c r="P12056" s="243"/>
      <c r="Q12056" s="243"/>
      <c r="S12056" s="354"/>
    </row>
    <row r="12057" spans="1:19" s="245" customFormat="1" ht="13.15" customHeight="1">
      <c r="A12057" s="245" t="str">
        <f t="shared" si="378"/>
        <v>##1194894840</v>
      </c>
      <c r="B12057" s="217" t="s">
        <v>19891</v>
      </c>
      <c r="C12057" s="227" t="s">
        <v>26934</v>
      </c>
      <c r="D12057" s="227" t="s">
        <v>3106</v>
      </c>
      <c r="E12057" s="227" t="s">
        <v>3649</v>
      </c>
      <c r="F12057" s="227" t="s">
        <v>3106</v>
      </c>
      <c r="G12057" s="227"/>
      <c r="H12057" s="228" t="s">
        <v>23360</v>
      </c>
      <c r="I12057" s="228" t="s">
        <v>23360</v>
      </c>
      <c r="J12057" s="201" t="str">
        <f t="shared" si="377"/>
        <v>9999</v>
      </c>
      <c r="K12057" s="228" t="s">
        <v>26911</v>
      </c>
      <c r="L12057" s="228" t="s">
        <v>23204</v>
      </c>
      <c r="M12057" s="229">
        <v>44817</v>
      </c>
      <c r="N12057" s="243"/>
      <c r="O12057" s="243"/>
      <c r="P12057" s="243"/>
      <c r="Q12057" s="243"/>
      <c r="S12057" s="354"/>
    </row>
    <row r="12058" spans="1:19" s="245" customFormat="1" ht="13.15" customHeight="1">
      <c r="A12058" s="245" t="str">
        <f t="shared" si="378"/>
        <v>##1205212313</v>
      </c>
      <c r="B12058" s="217" t="s">
        <v>19891</v>
      </c>
      <c r="C12058" s="227" t="s">
        <v>26935</v>
      </c>
      <c r="D12058" s="227" t="s">
        <v>3106</v>
      </c>
      <c r="E12058" s="227" t="s">
        <v>3649</v>
      </c>
      <c r="F12058" s="227" t="s">
        <v>3106</v>
      </c>
      <c r="G12058" s="227"/>
      <c r="H12058" s="228" t="s">
        <v>23360</v>
      </c>
      <c r="I12058" s="228" t="s">
        <v>23360</v>
      </c>
      <c r="J12058" s="201" t="str">
        <f t="shared" si="377"/>
        <v>9999</v>
      </c>
      <c r="K12058" s="228" t="s">
        <v>26911</v>
      </c>
      <c r="L12058" s="228" t="s">
        <v>23204</v>
      </c>
      <c r="M12058" s="229">
        <v>44817</v>
      </c>
      <c r="N12058" s="243"/>
      <c r="O12058" s="243"/>
      <c r="P12058" s="243"/>
      <c r="Q12058" s="243"/>
      <c r="S12058" s="354"/>
    </row>
    <row r="12059" spans="1:19" s="245" customFormat="1" ht="13.15" customHeight="1">
      <c r="A12059" s="245" t="str">
        <f t="shared" si="378"/>
        <v>##1205242088</v>
      </c>
      <c r="B12059" s="217" t="s">
        <v>19891</v>
      </c>
      <c r="C12059" s="227" t="s">
        <v>8801</v>
      </c>
      <c r="D12059" s="227" t="s">
        <v>3106</v>
      </c>
      <c r="E12059" s="227" t="s">
        <v>3649</v>
      </c>
      <c r="F12059" s="227" t="s">
        <v>3106</v>
      </c>
      <c r="G12059" s="227"/>
      <c r="H12059" s="228" t="s">
        <v>23360</v>
      </c>
      <c r="I12059" s="228" t="s">
        <v>23360</v>
      </c>
      <c r="J12059" s="201" t="str">
        <f t="shared" si="377"/>
        <v>9999</v>
      </c>
      <c r="K12059" s="228" t="s">
        <v>26911</v>
      </c>
      <c r="L12059" s="228" t="s">
        <v>23204</v>
      </c>
      <c r="M12059" s="229">
        <v>44817</v>
      </c>
      <c r="N12059" s="243"/>
      <c r="O12059" s="243"/>
      <c r="P12059" s="243"/>
      <c r="Q12059" s="243"/>
      <c r="S12059" s="354"/>
    </row>
    <row r="12060" spans="1:19" s="245" customFormat="1" ht="13.15" customHeight="1">
      <c r="A12060" s="245" t="str">
        <f t="shared" si="378"/>
        <v>##1215373626</v>
      </c>
      <c r="B12060" s="217" t="s">
        <v>19891</v>
      </c>
      <c r="C12060" s="227" t="s">
        <v>26936</v>
      </c>
      <c r="D12060" s="227" t="s">
        <v>3106</v>
      </c>
      <c r="E12060" s="227" t="s">
        <v>3649</v>
      </c>
      <c r="F12060" s="227" t="s">
        <v>3106</v>
      </c>
      <c r="G12060" s="227"/>
      <c r="H12060" s="228" t="s">
        <v>23360</v>
      </c>
      <c r="I12060" s="228" t="s">
        <v>23360</v>
      </c>
      <c r="J12060" s="201" t="str">
        <f t="shared" si="377"/>
        <v>9999</v>
      </c>
      <c r="K12060" s="228" t="s">
        <v>26911</v>
      </c>
      <c r="L12060" s="228" t="s">
        <v>23204</v>
      </c>
      <c r="M12060" s="229">
        <v>44817</v>
      </c>
      <c r="N12060" s="243"/>
      <c r="O12060" s="243"/>
      <c r="P12060" s="243"/>
      <c r="Q12060" s="243"/>
      <c r="S12060" s="354"/>
    </row>
    <row r="12061" spans="1:19" s="245" customFormat="1" ht="13.15" customHeight="1">
      <c r="A12061" s="245" t="str">
        <f t="shared" si="378"/>
        <v>##1225031495</v>
      </c>
      <c r="B12061" s="217" t="s">
        <v>19891</v>
      </c>
      <c r="C12061" s="227" t="s">
        <v>26937</v>
      </c>
      <c r="D12061" s="227" t="s">
        <v>3106</v>
      </c>
      <c r="E12061" s="227" t="s">
        <v>3649</v>
      </c>
      <c r="F12061" s="227" t="s">
        <v>3106</v>
      </c>
      <c r="G12061" s="227"/>
      <c r="H12061" s="228" t="s">
        <v>23360</v>
      </c>
      <c r="I12061" s="228" t="s">
        <v>23360</v>
      </c>
      <c r="J12061" s="201" t="str">
        <f t="shared" si="377"/>
        <v>9999</v>
      </c>
      <c r="K12061" s="228" t="s">
        <v>26911</v>
      </c>
      <c r="L12061" s="228" t="s">
        <v>23204</v>
      </c>
      <c r="M12061" s="229">
        <v>44817</v>
      </c>
      <c r="N12061" s="243"/>
      <c r="O12061" s="243"/>
      <c r="P12061" s="243"/>
      <c r="Q12061" s="243"/>
      <c r="S12061" s="354"/>
    </row>
    <row r="12062" spans="1:19" s="245" customFormat="1" ht="13.15" customHeight="1">
      <c r="A12062" s="245" t="str">
        <f t="shared" si="378"/>
        <v>##1235172057</v>
      </c>
      <c r="B12062" s="217" t="s">
        <v>19891</v>
      </c>
      <c r="C12062" s="227" t="s">
        <v>26938</v>
      </c>
      <c r="D12062" s="227" t="s">
        <v>3106</v>
      </c>
      <c r="E12062" s="227" t="s">
        <v>3649</v>
      </c>
      <c r="F12062" s="227" t="s">
        <v>3106</v>
      </c>
      <c r="G12062" s="227"/>
      <c r="H12062" s="228" t="s">
        <v>23360</v>
      </c>
      <c r="I12062" s="228" t="s">
        <v>23360</v>
      </c>
      <c r="J12062" s="201" t="str">
        <f t="shared" si="377"/>
        <v>9999</v>
      </c>
      <c r="K12062" s="228" t="s">
        <v>26911</v>
      </c>
      <c r="L12062" s="228" t="s">
        <v>23204</v>
      </c>
      <c r="M12062" s="229">
        <v>44817</v>
      </c>
      <c r="N12062" s="243"/>
      <c r="O12062" s="243"/>
      <c r="P12062" s="243"/>
      <c r="Q12062" s="243"/>
      <c r="S12062" s="354"/>
    </row>
    <row r="12063" spans="1:19" s="245" customFormat="1" ht="13.15" customHeight="1">
      <c r="A12063" s="245" t="str">
        <f t="shared" si="378"/>
        <v>##1235290818</v>
      </c>
      <c r="B12063" s="217" t="s">
        <v>19891</v>
      </c>
      <c r="C12063" s="227" t="s">
        <v>26939</v>
      </c>
      <c r="D12063" s="227" t="s">
        <v>3106</v>
      </c>
      <c r="E12063" s="227" t="s">
        <v>3649</v>
      </c>
      <c r="F12063" s="227" t="s">
        <v>3106</v>
      </c>
      <c r="G12063" s="227"/>
      <c r="H12063" s="228" t="s">
        <v>23360</v>
      </c>
      <c r="I12063" s="228" t="s">
        <v>23360</v>
      </c>
      <c r="J12063" s="201" t="str">
        <f t="shared" si="377"/>
        <v>9999</v>
      </c>
      <c r="K12063" s="228" t="s">
        <v>26911</v>
      </c>
      <c r="L12063" s="228" t="s">
        <v>23204</v>
      </c>
      <c r="M12063" s="229">
        <v>44817</v>
      </c>
      <c r="N12063" s="243"/>
      <c r="O12063" s="243"/>
      <c r="P12063" s="243"/>
      <c r="Q12063" s="243"/>
      <c r="S12063" s="354"/>
    </row>
    <row r="12064" spans="1:19" s="245" customFormat="1" ht="13.15" customHeight="1">
      <c r="A12064" s="245" t="str">
        <f t="shared" si="378"/>
        <v>##1255380127</v>
      </c>
      <c r="B12064" s="217" t="s">
        <v>19891</v>
      </c>
      <c r="C12064" s="227" t="s">
        <v>26940</v>
      </c>
      <c r="D12064" s="227" t="s">
        <v>3106</v>
      </c>
      <c r="E12064" s="227" t="s">
        <v>3649</v>
      </c>
      <c r="F12064" s="227" t="s">
        <v>3106</v>
      </c>
      <c r="G12064" s="227"/>
      <c r="H12064" s="228" t="s">
        <v>23360</v>
      </c>
      <c r="I12064" s="228" t="s">
        <v>23360</v>
      </c>
      <c r="J12064" s="201" t="str">
        <f t="shared" si="377"/>
        <v>9999</v>
      </c>
      <c r="K12064" s="228" t="s">
        <v>26911</v>
      </c>
      <c r="L12064" s="228" t="s">
        <v>23204</v>
      </c>
      <c r="M12064" s="229">
        <v>44817</v>
      </c>
      <c r="N12064" s="243"/>
      <c r="O12064" s="243"/>
      <c r="P12064" s="243"/>
      <c r="Q12064" s="243"/>
      <c r="S12064" s="354"/>
    </row>
    <row r="12065" spans="1:19" s="245" customFormat="1" ht="13.15" customHeight="1">
      <c r="A12065" s="245" t="str">
        <f t="shared" si="378"/>
        <v>##1255428736</v>
      </c>
      <c r="B12065" s="217" t="s">
        <v>19891</v>
      </c>
      <c r="C12065" s="227" t="s">
        <v>26941</v>
      </c>
      <c r="D12065" s="227" t="s">
        <v>3106</v>
      </c>
      <c r="E12065" s="227" t="s">
        <v>3649</v>
      </c>
      <c r="F12065" s="227" t="s">
        <v>3106</v>
      </c>
      <c r="G12065" s="227"/>
      <c r="H12065" s="228" t="s">
        <v>23360</v>
      </c>
      <c r="I12065" s="228" t="s">
        <v>23360</v>
      </c>
      <c r="J12065" s="201" t="str">
        <f t="shared" si="377"/>
        <v>9999</v>
      </c>
      <c r="K12065" s="228" t="s">
        <v>26911</v>
      </c>
      <c r="L12065" s="228" t="s">
        <v>23204</v>
      </c>
      <c r="M12065" s="229">
        <v>44817</v>
      </c>
      <c r="N12065" s="243"/>
      <c r="O12065" s="243"/>
      <c r="P12065" s="243"/>
      <c r="Q12065" s="243"/>
      <c r="S12065" s="354"/>
    </row>
    <row r="12066" spans="1:19" s="245" customFormat="1" ht="13.15" customHeight="1">
      <c r="A12066" s="245" t="str">
        <f t="shared" si="378"/>
        <v>##1285109298</v>
      </c>
      <c r="B12066" s="217" t="s">
        <v>19891</v>
      </c>
      <c r="C12066" s="227" t="s">
        <v>26942</v>
      </c>
      <c r="D12066" s="227" t="s">
        <v>3106</v>
      </c>
      <c r="E12066" s="227" t="s">
        <v>3649</v>
      </c>
      <c r="F12066" s="227" t="s">
        <v>3106</v>
      </c>
      <c r="G12066" s="227"/>
      <c r="H12066" s="228" t="s">
        <v>23360</v>
      </c>
      <c r="I12066" s="228" t="s">
        <v>23360</v>
      </c>
      <c r="J12066" s="201" t="str">
        <f t="shared" si="377"/>
        <v>9999</v>
      </c>
      <c r="K12066" s="228" t="s">
        <v>26911</v>
      </c>
      <c r="L12066" s="228" t="s">
        <v>23204</v>
      </c>
      <c r="M12066" s="229">
        <v>44817</v>
      </c>
      <c r="N12066" s="243"/>
      <c r="O12066" s="243"/>
      <c r="P12066" s="243"/>
      <c r="Q12066" s="243"/>
      <c r="S12066" s="354"/>
    </row>
    <row r="12067" spans="1:19" s="245" customFormat="1" ht="13.15" customHeight="1">
      <c r="A12067" s="245" t="str">
        <f t="shared" si="378"/>
        <v>##1285676544</v>
      </c>
      <c r="B12067" s="217" t="s">
        <v>19891</v>
      </c>
      <c r="C12067" s="227" t="s">
        <v>26943</v>
      </c>
      <c r="D12067" s="227" t="s">
        <v>3106</v>
      </c>
      <c r="E12067" s="227" t="s">
        <v>3649</v>
      </c>
      <c r="F12067" s="227" t="s">
        <v>3106</v>
      </c>
      <c r="G12067" s="227"/>
      <c r="H12067" s="228" t="s">
        <v>23360</v>
      </c>
      <c r="I12067" s="228" t="s">
        <v>23360</v>
      </c>
      <c r="J12067" s="201" t="str">
        <f t="shared" si="377"/>
        <v>9999</v>
      </c>
      <c r="K12067" s="228" t="s">
        <v>26911</v>
      </c>
      <c r="L12067" s="228" t="s">
        <v>23204</v>
      </c>
      <c r="M12067" s="229">
        <v>44817</v>
      </c>
      <c r="N12067" s="243"/>
      <c r="O12067" s="243"/>
      <c r="P12067" s="243"/>
      <c r="Q12067" s="243"/>
      <c r="S12067" s="354"/>
    </row>
    <row r="12068" spans="1:19" s="245" customFormat="1" ht="13.15" customHeight="1">
      <c r="A12068" s="245" t="str">
        <f t="shared" si="378"/>
        <v>##1285835561</v>
      </c>
      <c r="B12068" s="217" t="s">
        <v>19891</v>
      </c>
      <c r="C12068" s="227" t="s">
        <v>26944</v>
      </c>
      <c r="D12068" s="227" t="s">
        <v>3106</v>
      </c>
      <c r="E12068" s="227" t="s">
        <v>3649</v>
      </c>
      <c r="F12068" s="227" t="s">
        <v>3106</v>
      </c>
      <c r="G12068" s="227"/>
      <c r="H12068" s="228" t="s">
        <v>23360</v>
      </c>
      <c r="I12068" s="228" t="s">
        <v>23360</v>
      </c>
      <c r="J12068" s="201" t="str">
        <f t="shared" si="377"/>
        <v>9999</v>
      </c>
      <c r="K12068" s="228" t="s">
        <v>26911</v>
      </c>
      <c r="L12068" s="228" t="s">
        <v>23204</v>
      </c>
      <c r="M12068" s="229">
        <v>44817</v>
      </c>
      <c r="N12068" s="243"/>
      <c r="O12068" s="243"/>
      <c r="P12068" s="243"/>
      <c r="Q12068" s="243"/>
      <c r="S12068" s="354"/>
    </row>
    <row r="12069" spans="1:19" s="245" customFormat="1" ht="13.15" customHeight="1">
      <c r="A12069" s="245" t="str">
        <f t="shared" si="378"/>
        <v>##1295200202</v>
      </c>
      <c r="B12069" s="217" t="s">
        <v>19891</v>
      </c>
      <c r="C12069" s="227" t="s">
        <v>26945</v>
      </c>
      <c r="D12069" s="227" t="s">
        <v>3106</v>
      </c>
      <c r="E12069" s="227" t="s">
        <v>3649</v>
      </c>
      <c r="F12069" s="227" t="s">
        <v>3106</v>
      </c>
      <c r="G12069" s="227"/>
      <c r="H12069" s="228" t="s">
        <v>23360</v>
      </c>
      <c r="I12069" s="228" t="s">
        <v>23360</v>
      </c>
      <c r="J12069" s="201" t="str">
        <f t="shared" si="377"/>
        <v>9999</v>
      </c>
      <c r="K12069" s="228" t="s">
        <v>26911</v>
      </c>
      <c r="L12069" s="228" t="s">
        <v>23204</v>
      </c>
      <c r="M12069" s="229">
        <v>44817</v>
      </c>
      <c r="N12069" s="243"/>
      <c r="O12069" s="243"/>
      <c r="P12069" s="243"/>
      <c r="Q12069" s="243"/>
      <c r="S12069" s="354"/>
    </row>
    <row r="12070" spans="1:19" s="245" customFormat="1" ht="13.15" customHeight="1">
      <c r="A12070" s="245" t="str">
        <f t="shared" si="378"/>
        <v>##1295223477</v>
      </c>
      <c r="B12070" s="217" t="s">
        <v>19891</v>
      </c>
      <c r="C12070" s="227" t="s">
        <v>26946</v>
      </c>
      <c r="D12070" s="227" t="s">
        <v>3106</v>
      </c>
      <c r="E12070" s="227" t="s">
        <v>3649</v>
      </c>
      <c r="F12070" s="227" t="s">
        <v>3106</v>
      </c>
      <c r="G12070" s="227"/>
      <c r="H12070" s="228" t="s">
        <v>23360</v>
      </c>
      <c r="I12070" s="228" t="s">
        <v>23360</v>
      </c>
      <c r="J12070" s="201" t="str">
        <f t="shared" si="377"/>
        <v>9999</v>
      </c>
      <c r="K12070" s="228" t="s">
        <v>26911</v>
      </c>
      <c r="L12070" s="228" t="s">
        <v>23204</v>
      </c>
      <c r="M12070" s="229">
        <v>44817</v>
      </c>
      <c r="N12070" s="243"/>
      <c r="O12070" s="243"/>
      <c r="P12070" s="243"/>
      <c r="Q12070" s="243"/>
      <c r="S12070" s="354"/>
    </row>
    <row r="12071" spans="1:19" s="245" customFormat="1" ht="13.15" customHeight="1">
      <c r="A12071" s="245" t="str">
        <f t="shared" si="378"/>
        <v>##1295732899</v>
      </c>
      <c r="B12071" s="217" t="s">
        <v>19891</v>
      </c>
      <c r="C12071" s="227" t="s">
        <v>26947</v>
      </c>
      <c r="D12071" s="227" t="s">
        <v>3106</v>
      </c>
      <c r="E12071" s="227" t="s">
        <v>3649</v>
      </c>
      <c r="F12071" s="227" t="s">
        <v>3106</v>
      </c>
      <c r="G12071" s="227"/>
      <c r="H12071" s="228" t="s">
        <v>23360</v>
      </c>
      <c r="I12071" s="228" t="s">
        <v>23360</v>
      </c>
      <c r="J12071" s="201" t="str">
        <f t="shared" si="377"/>
        <v>9999</v>
      </c>
      <c r="K12071" s="228" t="s">
        <v>26911</v>
      </c>
      <c r="L12071" s="228" t="s">
        <v>23204</v>
      </c>
      <c r="M12071" s="229">
        <v>44817</v>
      </c>
      <c r="N12071" s="243"/>
      <c r="O12071" s="243"/>
      <c r="P12071" s="243"/>
      <c r="Q12071" s="243"/>
      <c r="S12071" s="354"/>
    </row>
    <row r="12072" spans="1:19" s="245" customFormat="1" ht="13.15" customHeight="1">
      <c r="A12072" s="245" t="str">
        <f t="shared" si="378"/>
        <v>##1306930318</v>
      </c>
      <c r="B12072" s="217" t="s">
        <v>19891</v>
      </c>
      <c r="C12072" s="227" t="s">
        <v>26948</v>
      </c>
      <c r="D12072" s="227" t="s">
        <v>3106</v>
      </c>
      <c r="E12072" s="227" t="s">
        <v>3649</v>
      </c>
      <c r="F12072" s="227" t="s">
        <v>3106</v>
      </c>
      <c r="G12072" s="227"/>
      <c r="H12072" s="228" t="s">
        <v>23360</v>
      </c>
      <c r="I12072" s="228" t="s">
        <v>23360</v>
      </c>
      <c r="J12072" s="201" t="str">
        <f t="shared" si="377"/>
        <v>9999</v>
      </c>
      <c r="K12072" s="228" t="s">
        <v>26911</v>
      </c>
      <c r="L12072" s="228" t="s">
        <v>23204</v>
      </c>
      <c r="M12072" s="229">
        <v>44817</v>
      </c>
      <c r="N12072" s="243"/>
      <c r="O12072" s="243"/>
      <c r="P12072" s="243"/>
      <c r="Q12072" s="243"/>
      <c r="S12072" s="354"/>
    </row>
    <row r="12073" spans="1:19" s="245" customFormat="1" ht="13.15" customHeight="1">
      <c r="A12073" s="245" t="str">
        <f t="shared" si="378"/>
        <v>##1316142078</v>
      </c>
      <c r="B12073" s="217" t="s">
        <v>19891</v>
      </c>
      <c r="C12073" s="227" t="s">
        <v>24697</v>
      </c>
      <c r="D12073" s="227" t="s">
        <v>3106</v>
      </c>
      <c r="E12073" s="227" t="s">
        <v>3649</v>
      </c>
      <c r="F12073" s="227" t="s">
        <v>3106</v>
      </c>
      <c r="G12073" s="227"/>
      <c r="H12073" s="228" t="s">
        <v>23360</v>
      </c>
      <c r="I12073" s="228" t="s">
        <v>23360</v>
      </c>
      <c r="J12073" s="201" t="str">
        <f t="shared" si="377"/>
        <v>9999</v>
      </c>
      <c r="K12073" s="228" t="s">
        <v>26911</v>
      </c>
      <c r="L12073" s="228" t="s">
        <v>23204</v>
      </c>
      <c r="M12073" s="229">
        <v>44817</v>
      </c>
      <c r="N12073" s="243"/>
      <c r="O12073" s="243"/>
      <c r="P12073" s="243"/>
      <c r="Q12073" s="243"/>
      <c r="S12073" s="354"/>
    </row>
    <row r="12074" spans="1:19" s="245" customFormat="1" ht="13.15" customHeight="1">
      <c r="A12074" s="245" t="str">
        <f t="shared" si="378"/>
        <v>##1326079666</v>
      </c>
      <c r="B12074" s="217" t="s">
        <v>19891</v>
      </c>
      <c r="C12074" s="227" t="s">
        <v>26949</v>
      </c>
      <c r="D12074" s="227" t="s">
        <v>3106</v>
      </c>
      <c r="E12074" s="227" t="s">
        <v>3649</v>
      </c>
      <c r="F12074" s="227" t="s">
        <v>3106</v>
      </c>
      <c r="G12074" s="227"/>
      <c r="H12074" s="228" t="s">
        <v>23360</v>
      </c>
      <c r="I12074" s="228" t="s">
        <v>23360</v>
      </c>
      <c r="J12074" s="201" t="str">
        <f t="shared" si="377"/>
        <v>9999</v>
      </c>
      <c r="K12074" s="228" t="s">
        <v>26911</v>
      </c>
      <c r="L12074" s="228" t="s">
        <v>23204</v>
      </c>
      <c r="M12074" s="229">
        <v>44817</v>
      </c>
      <c r="N12074" s="243"/>
      <c r="O12074" s="243"/>
      <c r="P12074" s="243"/>
      <c r="Q12074" s="243"/>
      <c r="S12074" s="354"/>
    </row>
    <row r="12075" spans="1:19" s="245" customFormat="1" ht="13.15" customHeight="1">
      <c r="A12075" s="245" t="str">
        <f t="shared" si="378"/>
        <v>##1326133216</v>
      </c>
      <c r="B12075" s="217" t="s">
        <v>19891</v>
      </c>
      <c r="C12075" s="227" t="s">
        <v>26950</v>
      </c>
      <c r="D12075" s="227" t="s">
        <v>3106</v>
      </c>
      <c r="E12075" s="227" t="s">
        <v>3649</v>
      </c>
      <c r="F12075" s="227" t="s">
        <v>3106</v>
      </c>
      <c r="G12075" s="227"/>
      <c r="H12075" s="228" t="s">
        <v>23360</v>
      </c>
      <c r="I12075" s="228" t="s">
        <v>23360</v>
      </c>
      <c r="J12075" s="201" t="str">
        <f t="shared" si="377"/>
        <v>9999</v>
      </c>
      <c r="K12075" s="228" t="s">
        <v>26911</v>
      </c>
      <c r="L12075" s="228" t="s">
        <v>23204</v>
      </c>
      <c r="M12075" s="229">
        <v>44817</v>
      </c>
      <c r="N12075" s="243"/>
      <c r="O12075" s="243"/>
      <c r="P12075" s="243"/>
      <c r="Q12075" s="243"/>
      <c r="S12075" s="354"/>
    </row>
    <row r="12076" spans="1:19" s="245" customFormat="1" ht="13.15" customHeight="1">
      <c r="A12076" s="245" t="str">
        <f t="shared" si="378"/>
        <v>##1336125640</v>
      </c>
      <c r="B12076" s="217" t="s">
        <v>19891</v>
      </c>
      <c r="C12076" s="227" t="s">
        <v>26951</v>
      </c>
      <c r="D12076" s="227" t="s">
        <v>3106</v>
      </c>
      <c r="E12076" s="227" t="s">
        <v>3649</v>
      </c>
      <c r="F12076" s="227" t="s">
        <v>3106</v>
      </c>
      <c r="G12076" s="227"/>
      <c r="H12076" s="228" t="s">
        <v>23360</v>
      </c>
      <c r="I12076" s="228" t="s">
        <v>23360</v>
      </c>
      <c r="J12076" s="201" t="str">
        <f t="shared" si="377"/>
        <v>9999</v>
      </c>
      <c r="K12076" s="228" t="s">
        <v>26911</v>
      </c>
      <c r="L12076" s="228" t="s">
        <v>23204</v>
      </c>
      <c r="M12076" s="229">
        <v>44817</v>
      </c>
      <c r="N12076" s="243"/>
      <c r="O12076" s="243"/>
      <c r="P12076" s="243"/>
      <c r="Q12076" s="243"/>
      <c r="S12076" s="354"/>
    </row>
    <row r="12077" spans="1:19" s="245" customFormat="1" ht="13.15" customHeight="1">
      <c r="A12077" s="245" t="str">
        <f t="shared" si="378"/>
        <v>##1336231232</v>
      </c>
      <c r="B12077" s="217" t="s">
        <v>19891</v>
      </c>
      <c r="C12077" s="227" t="s">
        <v>26952</v>
      </c>
      <c r="D12077" s="227" t="s">
        <v>3106</v>
      </c>
      <c r="E12077" s="227" t="s">
        <v>3649</v>
      </c>
      <c r="F12077" s="227" t="s">
        <v>3106</v>
      </c>
      <c r="G12077" s="227"/>
      <c r="H12077" s="228" t="s">
        <v>23360</v>
      </c>
      <c r="I12077" s="228" t="s">
        <v>23360</v>
      </c>
      <c r="J12077" s="201" t="str">
        <f t="shared" si="377"/>
        <v>9999</v>
      </c>
      <c r="K12077" s="228" t="s">
        <v>26911</v>
      </c>
      <c r="L12077" s="228" t="s">
        <v>23204</v>
      </c>
      <c r="M12077" s="229">
        <v>44817</v>
      </c>
      <c r="N12077" s="243"/>
      <c r="O12077" s="243"/>
      <c r="P12077" s="243"/>
      <c r="Q12077" s="243"/>
      <c r="S12077" s="354"/>
    </row>
    <row r="12078" spans="1:19" s="245" customFormat="1" ht="13.15" customHeight="1">
      <c r="A12078" s="245" t="str">
        <f t="shared" si="378"/>
        <v>##1336246099</v>
      </c>
      <c r="B12078" s="217" t="s">
        <v>19891</v>
      </c>
      <c r="C12078" s="227" t="s">
        <v>6786</v>
      </c>
      <c r="D12078" s="227" t="s">
        <v>3106</v>
      </c>
      <c r="E12078" s="227" t="s">
        <v>3649</v>
      </c>
      <c r="F12078" s="227" t="s">
        <v>3106</v>
      </c>
      <c r="G12078" s="227"/>
      <c r="H12078" s="228" t="s">
        <v>23360</v>
      </c>
      <c r="I12078" s="228" t="s">
        <v>23360</v>
      </c>
      <c r="J12078" s="201" t="str">
        <f t="shared" si="377"/>
        <v>9999</v>
      </c>
      <c r="K12078" s="228" t="s">
        <v>26911</v>
      </c>
      <c r="L12078" s="228" t="s">
        <v>23204</v>
      </c>
      <c r="M12078" s="229">
        <v>44817</v>
      </c>
      <c r="N12078" s="243"/>
      <c r="O12078" s="243"/>
      <c r="P12078" s="243"/>
      <c r="Q12078" s="243"/>
      <c r="S12078" s="354"/>
    </row>
    <row r="12079" spans="1:19" s="245" customFormat="1" ht="13.15" customHeight="1">
      <c r="A12079" s="245" t="str">
        <f t="shared" si="378"/>
        <v>##1346224847</v>
      </c>
      <c r="B12079" s="217" t="s">
        <v>19891</v>
      </c>
      <c r="C12079" s="227" t="s">
        <v>26953</v>
      </c>
      <c r="D12079" s="227" t="s">
        <v>3106</v>
      </c>
      <c r="E12079" s="227" t="s">
        <v>3649</v>
      </c>
      <c r="F12079" s="227" t="s">
        <v>3106</v>
      </c>
      <c r="G12079" s="227"/>
      <c r="H12079" s="228" t="s">
        <v>23360</v>
      </c>
      <c r="I12079" s="228" t="s">
        <v>23360</v>
      </c>
      <c r="J12079" s="201" t="str">
        <f t="shared" si="377"/>
        <v>9999</v>
      </c>
      <c r="K12079" s="228" t="s">
        <v>26911</v>
      </c>
      <c r="L12079" s="228" t="s">
        <v>23204</v>
      </c>
      <c r="M12079" s="229">
        <v>44817</v>
      </c>
      <c r="N12079" s="243"/>
      <c r="O12079" s="243"/>
      <c r="P12079" s="243"/>
      <c r="Q12079" s="243"/>
      <c r="S12079" s="354"/>
    </row>
    <row r="12080" spans="1:19" s="245" customFormat="1" ht="13.15" customHeight="1">
      <c r="A12080" s="245" t="str">
        <f t="shared" si="378"/>
        <v>##1346753118</v>
      </c>
      <c r="B12080" s="217" t="s">
        <v>19891</v>
      </c>
      <c r="C12080" s="227" t="s">
        <v>26954</v>
      </c>
      <c r="D12080" s="227" t="s">
        <v>3106</v>
      </c>
      <c r="E12080" s="227" t="s">
        <v>3649</v>
      </c>
      <c r="F12080" s="227" t="s">
        <v>3106</v>
      </c>
      <c r="G12080" s="227"/>
      <c r="H12080" s="228" t="s">
        <v>23360</v>
      </c>
      <c r="I12080" s="228" t="s">
        <v>23360</v>
      </c>
      <c r="J12080" s="201" t="str">
        <f t="shared" si="377"/>
        <v>9999</v>
      </c>
      <c r="K12080" s="228" t="s">
        <v>26911</v>
      </c>
      <c r="L12080" s="228" t="s">
        <v>23204</v>
      </c>
      <c r="M12080" s="229">
        <v>44817</v>
      </c>
      <c r="N12080" s="243"/>
      <c r="O12080" s="243"/>
      <c r="P12080" s="243"/>
      <c r="Q12080" s="243"/>
      <c r="S12080" s="354"/>
    </row>
    <row r="12081" spans="1:19" s="245" customFormat="1" ht="13.15" customHeight="1">
      <c r="A12081" s="245" t="str">
        <f t="shared" si="378"/>
        <v>##1346802915</v>
      </c>
      <c r="B12081" s="217" t="s">
        <v>19891</v>
      </c>
      <c r="C12081" s="227" t="s">
        <v>26955</v>
      </c>
      <c r="D12081" s="227" t="s">
        <v>3106</v>
      </c>
      <c r="E12081" s="227" t="s">
        <v>3649</v>
      </c>
      <c r="F12081" s="227" t="s">
        <v>3106</v>
      </c>
      <c r="G12081" s="227"/>
      <c r="H12081" s="228" t="s">
        <v>23360</v>
      </c>
      <c r="I12081" s="228" t="s">
        <v>23360</v>
      </c>
      <c r="J12081" s="201" t="str">
        <f t="shared" si="377"/>
        <v>9999</v>
      </c>
      <c r="K12081" s="228" t="s">
        <v>26911</v>
      </c>
      <c r="L12081" s="228" t="s">
        <v>23204</v>
      </c>
      <c r="M12081" s="229">
        <v>44817</v>
      </c>
      <c r="N12081" s="243"/>
      <c r="O12081" s="243"/>
      <c r="P12081" s="243"/>
      <c r="Q12081" s="243"/>
      <c r="S12081" s="354"/>
    </row>
    <row r="12082" spans="1:19" s="245" customFormat="1" ht="13.15" customHeight="1">
      <c r="A12082" s="245" t="str">
        <f t="shared" si="378"/>
        <v>##1356328199</v>
      </c>
      <c r="B12082" s="217" t="s">
        <v>19891</v>
      </c>
      <c r="C12082" s="227" t="s">
        <v>26956</v>
      </c>
      <c r="D12082" s="227" t="s">
        <v>3106</v>
      </c>
      <c r="E12082" s="227" t="s">
        <v>3649</v>
      </c>
      <c r="F12082" s="227" t="s">
        <v>3106</v>
      </c>
      <c r="G12082" s="227"/>
      <c r="H12082" s="228" t="s">
        <v>23360</v>
      </c>
      <c r="I12082" s="228" t="s">
        <v>23360</v>
      </c>
      <c r="J12082" s="201" t="str">
        <f t="shared" si="377"/>
        <v>9999</v>
      </c>
      <c r="K12082" s="228" t="s">
        <v>26911</v>
      </c>
      <c r="L12082" s="228" t="s">
        <v>23204</v>
      </c>
      <c r="M12082" s="229">
        <v>44817</v>
      </c>
      <c r="N12082" s="243"/>
      <c r="O12082" s="243"/>
      <c r="P12082" s="243"/>
      <c r="Q12082" s="243"/>
      <c r="S12082" s="354"/>
    </row>
    <row r="12083" spans="1:19" s="245" customFormat="1" ht="13.15" customHeight="1">
      <c r="A12083" s="245" t="str">
        <f t="shared" si="378"/>
        <v>##1356375943</v>
      </c>
      <c r="B12083" s="217" t="s">
        <v>19891</v>
      </c>
      <c r="C12083" s="227" t="s">
        <v>26957</v>
      </c>
      <c r="D12083" s="227" t="s">
        <v>3106</v>
      </c>
      <c r="E12083" s="227" t="s">
        <v>3649</v>
      </c>
      <c r="F12083" s="227" t="s">
        <v>3106</v>
      </c>
      <c r="G12083" s="227"/>
      <c r="H12083" s="228" t="s">
        <v>23360</v>
      </c>
      <c r="I12083" s="228" t="s">
        <v>23360</v>
      </c>
      <c r="J12083" s="201" t="str">
        <f t="shared" si="377"/>
        <v>9999</v>
      </c>
      <c r="K12083" s="228" t="s">
        <v>26911</v>
      </c>
      <c r="L12083" s="228" t="s">
        <v>23204</v>
      </c>
      <c r="M12083" s="229">
        <v>44817</v>
      </c>
      <c r="N12083" s="243"/>
      <c r="O12083" s="243"/>
      <c r="P12083" s="243"/>
      <c r="Q12083" s="243"/>
      <c r="S12083" s="354"/>
    </row>
    <row r="12084" spans="1:19" s="245" customFormat="1" ht="13.15" customHeight="1">
      <c r="A12084" s="245" t="str">
        <f t="shared" si="378"/>
        <v>##1356410351</v>
      </c>
      <c r="B12084" s="217" t="s">
        <v>19891</v>
      </c>
      <c r="C12084" s="227" t="s">
        <v>26958</v>
      </c>
      <c r="D12084" s="227" t="s">
        <v>3106</v>
      </c>
      <c r="E12084" s="227" t="s">
        <v>3649</v>
      </c>
      <c r="F12084" s="227" t="s">
        <v>3106</v>
      </c>
      <c r="G12084" s="227"/>
      <c r="H12084" s="228" t="s">
        <v>23360</v>
      </c>
      <c r="I12084" s="228" t="s">
        <v>23360</v>
      </c>
      <c r="J12084" s="201" t="str">
        <f t="shared" si="377"/>
        <v>9999</v>
      </c>
      <c r="K12084" s="228" t="s">
        <v>26911</v>
      </c>
      <c r="L12084" s="228" t="s">
        <v>23204</v>
      </c>
      <c r="M12084" s="229">
        <v>44817</v>
      </c>
      <c r="N12084" s="243"/>
      <c r="O12084" s="243"/>
      <c r="P12084" s="243"/>
      <c r="Q12084" s="243"/>
      <c r="S12084" s="354"/>
    </row>
    <row r="12085" spans="1:19" s="245" customFormat="1" ht="13.15" customHeight="1">
      <c r="A12085" s="245" t="str">
        <f t="shared" si="378"/>
        <v>##1376141556</v>
      </c>
      <c r="B12085" s="217" t="s">
        <v>19891</v>
      </c>
      <c r="C12085" s="227" t="s">
        <v>26959</v>
      </c>
      <c r="D12085" s="227" t="s">
        <v>3106</v>
      </c>
      <c r="E12085" s="227" t="s">
        <v>3649</v>
      </c>
      <c r="F12085" s="227" t="s">
        <v>3106</v>
      </c>
      <c r="G12085" s="227"/>
      <c r="H12085" s="228" t="s">
        <v>23360</v>
      </c>
      <c r="I12085" s="228" t="s">
        <v>23360</v>
      </c>
      <c r="J12085" s="201" t="str">
        <f t="shared" si="377"/>
        <v>9999</v>
      </c>
      <c r="K12085" s="228" t="s">
        <v>26911</v>
      </c>
      <c r="L12085" s="228" t="s">
        <v>23204</v>
      </c>
      <c r="M12085" s="229">
        <v>44817</v>
      </c>
      <c r="N12085" s="243"/>
      <c r="O12085" s="243"/>
      <c r="P12085" s="243"/>
      <c r="Q12085" s="243"/>
      <c r="S12085" s="354"/>
    </row>
    <row r="12086" spans="1:19" s="245" customFormat="1" ht="13.15" customHeight="1">
      <c r="A12086" s="245" t="str">
        <f t="shared" si="378"/>
        <v>##1376529743</v>
      </c>
      <c r="B12086" s="217" t="s">
        <v>19891</v>
      </c>
      <c r="C12086" s="227" t="s">
        <v>26960</v>
      </c>
      <c r="D12086" s="227" t="s">
        <v>3106</v>
      </c>
      <c r="E12086" s="227" t="s">
        <v>3649</v>
      </c>
      <c r="F12086" s="227" t="s">
        <v>3106</v>
      </c>
      <c r="G12086" s="227"/>
      <c r="H12086" s="228" t="s">
        <v>23360</v>
      </c>
      <c r="I12086" s="228" t="s">
        <v>23360</v>
      </c>
      <c r="J12086" s="201" t="str">
        <f t="shared" si="377"/>
        <v>9999</v>
      </c>
      <c r="K12086" s="228" t="s">
        <v>26911</v>
      </c>
      <c r="L12086" s="228" t="s">
        <v>23204</v>
      </c>
      <c r="M12086" s="229">
        <v>44817</v>
      </c>
      <c r="N12086" s="243"/>
      <c r="O12086" s="243"/>
      <c r="P12086" s="243"/>
      <c r="Q12086" s="243"/>
      <c r="S12086" s="354"/>
    </row>
    <row r="12087" spans="1:19" s="245" customFormat="1" ht="13.15" customHeight="1">
      <c r="A12087" s="245" t="str">
        <f t="shared" si="378"/>
        <v>##1386132132</v>
      </c>
      <c r="B12087" s="217" t="s">
        <v>19891</v>
      </c>
      <c r="C12087" s="227" t="s">
        <v>24863</v>
      </c>
      <c r="D12087" s="227" t="s">
        <v>3106</v>
      </c>
      <c r="E12087" s="227" t="s">
        <v>3649</v>
      </c>
      <c r="F12087" s="227" t="s">
        <v>3106</v>
      </c>
      <c r="G12087" s="227"/>
      <c r="H12087" s="228" t="s">
        <v>23360</v>
      </c>
      <c r="I12087" s="228" t="s">
        <v>23360</v>
      </c>
      <c r="J12087" s="201" t="str">
        <f t="shared" si="377"/>
        <v>9999</v>
      </c>
      <c r="K12087" s="228" t="s">
        <v>26911</v>
      </c>
      <c r="L12087" s="228" t="s">
        <v>23204</v>
      </c>
      <c r="M12087" s="229">
        <v>44817</v>
      </c>
      <c r="N12087" s="243"/>
      <c r="O12087" s="243"/>
      <c r="P12087" s="243"/>
      <c r="Q12087" s="243"/>
      <c r="S12087" s="354"/>
    </row>
    <row r="12088" spans="1:19" s="245" customFormat="1" ht="13.15" customHeight="1">
      <c r="A12088" s="245" t="str">
        <f t="shared" si="378"/>
        <v>##1386749893</v>
      </c>
      <c r="B12088" s="217" t="s">
        <v>19891</v>
      </c>
      <c r="C12088" s="227" t="s">
        <v>26961</v>
      </c>
      <c r="D12088" s="227" t="s">
        <v>3106</v>
      </c>
      <c r="E12088" s="227" t="s">
        <v>3649</v>
      </c>
      <c r="F12088" s="227" t="s">
        <v>3106</v>
      </c>
      <c r="G12088" s="227"/>
      <c r="H12088" s="228" t="s">
        <v>23360</v>
      </c>
      <c r="I12088" s="228" t="s">
        <v>23360</v>
      </c>
      <c r="J12088" s="201" t="str">
        <f t="shared" si="377"/>
        <v>9999</v>
      </c>
      <c r="K12088" s="228" t="s">
        <v>26911</v>
      </c>
      <c r="L12088" s="228" t="s">
        <v>23204</v>
      </c>
      <c r="M12088" s="229">
        <v>44817</v>
      </c>
      <c r="N12088" s="243"/>
      <c r="O12088" s="243"/>
      <c r="P12088" s="243"/>
      <c r="Q12088" s="243"/>
      <c r="S12088" s="354"/>
    </row>
    <row r="12089" spans="1:19" s="245" customFormat="1" ht="13.15" customHeight="1">
      <c r="A12089" s="245" t="str">
        <f t="shared" si="378"/>
        <v>##1396220604</v>
      </c>
      <c r="B12089" s="217" t="s">
        <v>19891</v>
      </c>
      <c r="C12089" s="227" t="s">
        <v>26962</v>
      </c>
      <c r="D12089" s="227" t="s">
        <v>3106</v>
      </c>
      <c r="E12089" s="227" t="s">
        <v>3649</v>
      </c>
      <c r="F12089" s="227" t="s">
        <v>3106</v>
      </c>
      <c r="G12089" s="227"/>
      <c r="H12089" s="228" t="s">
        <v>23360</v>
      </c>
      <c r="I12089" s="228" t="s">
        <v>23360</v>
      </c>
      <c r="J12089" s="201" t="str">
        <f t="shared" si="377"/>
        <v>9999</v>
      </c>
      <c r="K12089" s="228" t="s">
        <v>26911</v>
      </c>
      <c r="L12089" s="228" t="s">
        <v>23204</v>
      </c>
      <c r="M12089" s="229">
        <v>44817</v>
      </c>
      <c r="N12089" s="243"/>
      <c r="O12089" s="243"/>
      <c r="P12089" s="243"/>
      <c r="Q12089" s="243"/>
      <c r="S12089" s="354"/>
    </row>
    <row r="12090" spans="1:19" s="245" customFormat="1" ht="13.15" customHeight="1">
      <c r="A12090" s="245" t="str">
        <f t="shared" si="378"/>
        <v>##1396280756</v>
      </c>
      <c r="B12090" s="217" t="s">
        <v>19891</v>
      </c>
      <c r="C12090" s="227" t="s">
        <v>26963</v>
      </c>
      <c r="D12090" s="227" t="s">
        <v>3106</v>
      </c>
      <c r="E12090" s="227" t="s">
        <v>3649</v>
      </c>
      <c r="F12090" s="227" t="s">
        <v>3106</v>
      </c>
      <c r="G12090" s="227"/>
      <c r="H12090" s="228" t="s">
        <v>23360</v>
      </c>
      <c r="I12090" s="228" t="s">
        <v>23360</v>
      </c>
      <c r="J12090" s="201" t="str">
        <f t="shared" si="377"/>
        <v>9999</v>
      </c>
      <c r="K12090" s="228" t="s">
        <v>26911</v>
      </c>
      <c r="L12090" s="228" t="s">
        <v>23204</v>
      </c>
      <c r="M12090" s="229">
        <v>44817</v>
      </c>
      <c r="N12090" s="243"/>
      <c r="O12090" s="243"/>
      <c r="P12090" s="243"/>
      <c r="Q12090" s="243"/>
      <c r="S12090" s="354"/>
    </row>
    <row r="12091" spans="1:19" s="245" customFormat="1" ht="13.15" customHeight="1">
      <c r="A12091" s="245" t="str">
        <f t="shared" si="378"/>
        <v>##1396739165</v>
      </c>
      <c r="B12091" s="217" t="s">
        <v>19891</v>
      </c>
      <c r="C12091" s="227" t="s">
        <v>26964</v>
      </c>
      <c r="D12091" s="227" t="s">
        <v>3106</v>
      </c>
      <c r="E12091" s="227" t="s">
        <v>3649</v>
      </c>
      <c r="F12091" s="227" t="s">
        <v>3106</v>
      </c>
      <c r="G12091" s="227"/>
      <c r="H12091" s="228" t="s">
        <v>23360</v>
      </c>
      <c r="I12091" s="228" t="s">
        <v>23360</v>
      </c>
      <c r="J12091" s="201" t="str">
        <f t="shared" si="377"/>
        <v>9999</v>
      </c>
      <c r="K12091" s="228" t="s">
        <v>26911</v>
      </c>
      <c r="L12091" s="228" t="s">
        <v>23204</v>
      </c>
      <c r="M12091" s="229">
        <v>44817</v>
      </c>
      <c r="N12091" s="243"/>
      <c r="O12091" s="243"/>
      <c r="P12091" s="243"/>
      <c r="Q12091" s="243"/>
      <c r="S12091" s="354"/>
    </row>
    <row r="12092" spans="1:19" s="245" customFormat="1" ht="13.15" customHeight="1">
      <c r="A12092" s="245" t="str">
        <f t="shared" si="378"/>
        <v>##1427334077</v>
      </c>
      <c r="B12092" s="217" t="s">
        <v>19891</v>
      </c>
      <c r="C12092" s="227" t="s">
        <v>19941</v>
      </c>
      <c r="D12092" s="227" t="s">
        <v>3106</v>
      </c>
      <c r="E12092" s="227" t="s">
        <v>3649</v>
      </c>
      <c r="F12092" s="227" t="s">
        <v>3106</v>
      </c>
      <c r="G12092" s="227"/>
      <c r="H12092" s="228" t="s">
        <v>23360</v>
      </c>
      <c r="I12092" s="228" t="s">
        <v>23360</v>
      </c>
      <c r="J12092" s="201" t="str">
        <f t="shared" si="377"/>
        <v>9999</v>
      </c>
      <c r="K12092" s="228" t="s">
        <v>26911</v>
      </c>
      <c r="L12092" s="228" t="s">
        <v>23204</v>
      </c>
      <c r="M12092" s="229">
        <v>44817</v>
      </c>
      <c r="N12092" s="243"/>
      <c r="O12092" s="243"/>
      <c r="P12092" s="243"/>
      <c r="Q12092" s="243"/>
      <c r="S12092" s="354"/>
    </row>
    <row r="12093" spans="1:19" s="245" customFormat="1" ht="13.15" customHeight="1">
      <c r="A12093" s="245" t="str">
        <f t="shared" si="378"/>
        <v>##1427493246</v>
      </c>
      <c r="B12093" s="217" t="s">
        <v>19891</v>
      </c>
      <c r="C12093" s="227" t="s">
        <v>26965</v>
      </c>
      <c r="D12093" s="227" t="s">
        <v>3106</v>
      </c>
      <c r="E12093" s="227" t="s">
        <v>3649</v>
      </c>
      <c r="F12093" s="227" t="s">
        <v>3106</v>
      </c>
      <c r="G12093" s="227"/>
      <c r="H12093" s="228" t="s">
        <v>23360</v>
      </c>
      <c r="I12093" s="228" t="s">
        <v>23360</v>
      </c>
      <c r="J12093" s="201" t="str">
        <f t="shared" si="377"/>
        <v>9999</v>
      </c>
      <c r="K12093" s="228" t="s">
        <v>26911</v>
      </c>
      <c r="L12093" s="228" t="s">
        <v>23204</v>
      </c>
      <c r="M12093" s="229">
        <v>44817</v>
      </c>
      <c r="N12093" s="243"/>
      <c r="O12093" s="243"/>
      <c r="P12093" s="243"/>
      <c r="Q12093" s="243"/>
      <c r="S12093" s="354"/>
    </row>
    <row r="12094" spans="1:19" s="245" customFormat="1" ht="13.15" customHeight="1">
      <c r="A12094" s="245" t="str">
        <f t="shared" si="378"/>
        <v>##1427545540</v>
      </c>
      <c r="B12094" s="217" t="s">
        <v>19891</v>
      </c>
      <c r="C12094" s="227" t="s">
        <v>25043</v>
      </c>
      <c r="D12094" s="227" t="s">
        <v>3106</v>
      </c>
      <c r="E12094" s="227" t="s">
        <v>3649</v>
      </c>
      <c r="F12094" s="227" t="s">
        <v>3106</v>
      </c>
      <c r="G12094" s="227"/>
      <c r="H12094" s="228" t="s">
        <v>23360</v>
      </c>
      <c r="I12094" s="228" t="s">
        <v>23360</v>
      </c>
      <c r="J12094" s="201" t="str">
        <f t="shared" si="377"/>
        <v>9999</v>
      </c>
      <c r="K12094" s="228" t="s">
        <v>26911</v>
      </c>
      <c r="L12094" s="228" t="s">
        <v>23204</v>
      </c>
      <c r="M12094" s="229">
        <v>44817</v>
      </c>
      <c r="N12094" s="243"/>
      <c r="O12094" s="243"/>
      <c r="P12094" s="243"/>
      <c r="Q12094" s="243"/>
      <c r="S12094" s="354"/>
    </row>
    <row r="12095" spans="1:19" s="245" customFormat="1" ht="13.15" customHeight="1">
      <c r="A12095" s="245" t="str">
        <f t="shared" si="378"/>
        <v>##1427655844</v>
      </c>
      <c r="B12095" s="217" t="s">
        <v>19891</v>
      </c>
      <c r="C12095" s="227" t="s">
        <v>26966</v>
      </c>
      <c r="D12095" s="227" t="s">
        <v>3106</v>
      </c>
      <c r="E12095" s="227" t="s">
        <v>3649</v>
      </c>
      <c r="F12095" s="227" t="s">
        <v>3106</v>
      </c>
      <c r="G12095" s="227"/>
      <c r="H12095" s="228" t="s">
        <v>23360</v>
      </c>
      <c r="I12095" s="228" t="s">
        <v>23360</v>
      </c>
      <c r="J12095" s="201" t="str">
        <f t="shared" si="377"/>
        <v>9999</v>
      </c>
      <c r="K12095" s="228" t="s">
        <v>26911</v>
      </c>
      <c r="L12095" s="228" t="s">
        <v>23204</v>
      </c>
      <c r="M12095" s="229">
        <v>44817</v>
      </c>
      <c r="N12095" s="243"/>
      <c r="O12095" s="243"/>
      <c r="P12095" s="243"/>
      <c r="Q12095" s="243"/>
      <c r="S12095" s="354"/>
    </row>
    <row r="12096" spans="1:19" s="245" customFormat="1" ht="13.15" customHeight="1">
      <c r="A12096" s="245" t="str">
        <f t="shared" si="378"/>
        <v>##1437188505</v>
      </c>
      <c r="B12096" s="217" t="s">
        <v>19891</v>
      </c>
      <c r="C12096" s="227" t="s">
        <v>26967</v>
      </c>
      <c r="D12096" s="227" t="s">
        <v>3106</v>
      </c>
      <c r="E12096" s="227" t="s">
        <v>3649</v>
      </c>
      <c r="F12096" s="227" t="s">
        <v>3106</v>
      </c>
      <c r="G12096" s="227"/>
      <c r="H12096" s="228" t="s">
        <v>23360</v>
      </c>
      <c r="I12096" s="228" t="s">
        <v>23360</v>
      </c>
      <c r="J12096" s="201" t="str">
        <f t="shared" si="377"/>
        <v>9999</v>
      </c>
      <c r="K12096" s="228" t="s">
        <v>26911</v>
      </c>
      <c r="L12096" s="228" t="s">
        <v>23204</v>
      </c>
      <c r="M12096" s="229">
        <v>44817</v>
      </c>
      <c r="N12096" s="243"/>
      <c r="O12096" s="243"/>
      <c r="P12096" s="243"/>
      <c r="Q12096" s="243"/>
      <c r="S12096" s="354"/>
    </row>
    <row r="12097" spans="1:19" s="245" customFormat="1" ht="13.15" customHeight="1">
      <c r="A12097" s="245" t="str">
        <f t="shared" si="378"/>
        <v>##1437222312</v>
      </c>
      <c r="B12097" s="217" t="s">
        <v>19891</v>
      </c>
      <c r="C12097" s="227" t="s">
        <v>26968</v>
      </c>
      <c r="D12097" s="227" t="s">
        <v>3106</v>
      </c>
      <c r="E12097" s="227" t="s">
        <v>3649</v>
      </c>
      <c r="F12097" s="227" t="s">
        <v>3106</v>
      </c>
      <c r="G12097" s="227"/>
      <c r="H12097" s="228" t="s">
        <v>23360</v>
      </c>
      <c r="I12097" s="228" t="s">
        <v>23360</v>
      </c>
      <c r="J12097" s="201" t="str">
        <f t="shared" si="377"/>
        <v>9999</v>
      </c>
      <c r="K12097" s="228" t="s">
        <v>26911</v>
      </c>
      <c r="L12097" s="228" t="s">
        <v>23204</v>
      </c>
      <c r="M12097" s="229">
        <v>44817</v>
      </c>
      <c r="N12097" s="243"/>
      <c r="O12097" s="243"/>
      <c r="P12097" s="243"/>
      <c r="Q12097" s="243"/>
      <c r="S12097" s="354"/>
    </row>
    <row r="12098" spans="1:19" s="245" customFormat="1" ht="13.15" customHeight="1">
      <c r="A12098" s="245" t="str">
        <f t="shared" si="378"/>
        <v>##1437591708</v>
      </c>
      <c r="B12098" s="217" t="s">
        <v>19891</v>
      </c>
      <c r="C12098" s="227" t="s">
        <v>26969</v>
      </c>
      <c r="D12098" s="227" t="s">
        <v>3106</v>
      </c>
      <c r="E12098" s="227" t="s">
        <v>3649</v>
      </c>
      <c r="F12098" s="227" t="s">
        <v>3106</v>
      </c>
      <c r="G12098" s="227"/>
      <c r="H12098" s="228" t="s">
        <v>23360</v>
      </c>
      <c r="I12098" s="228" t="s">
        <v>23360</v>
      </c>
      <c r="J12098" s="201" t="str">
        <f t="shared" si="377"/>
        <v>9999</v>
      </c>
      <c r="K12098" s="228" t="s">
        <v>26911</v>
      </c>
      <c r="L12098" s="228" t="s">
        <v>23204</v>
      </c>
      <c r="M12098" s="229">
        <v>44817</v>
      </c>
      <c r="N12098" s="243"/>
      <c r="O12098" s="243"/>
      <c r="P12098" s="243"/>
      <c r="Q12098" s="243"/>
      <c r="S12098" s="354"/>
    </row>
    <row r="12099" spans="1:19" s="245" customFormat="1" ht="13.15" customHeight="1">
      <c r="A12099" s="245" t="str">
        <f t="shared" si="378"/>
        <v>##1447793708</v>
      </c>
      <c r="B12099" s="217" t="s">
        <v>19891</v>
      </c>
      <c r="C12099" s="227" t="s">
        <v>26970</v>
      </c>
      <c r="D12099" s="227" t="s">
        <v>3106</v>
      </c>
      <c r="E12099" s="227" t="s">
        <v>3649</v>
      </c>
      <c r="F12099" s="227" t="s">
        <v>3106</v>
      </c>
      <c r="G12099" s="227"/>
      <c r="H12099" s="228" t="s">
        <v>23360</v>
      </c>
      <c r="I12099" s="228" t="s">
        <v>23360</v>
      </c>
      <c r="J12099" s="201" t="str">
        <f t="shared" ref="J12099:J12162" si="379">B12099</f>
        <v>9999</v>
      </c>
      <c r="K12099" s="228" t="s">
        <v>26911</v>
      </c>
      <c r="L12099" s="228" t="s">
        <v>23204</v>
      </c>
      <c r="M12099" s="229">
        <v>44817</v>
      </c>
      <c r="N12099" s="243"/>
      <c r="O12099" s="243"/>
      <c r="P12099" s="243"/>
      <c r="Q12099" s="243"/>
      <c r="S12099" s="354"/>
    </row>
    <row r="12100" spans="1:19" s="245" customFormat="1" ht="13.15" customHeight="1">
      <c r="A12100" s="245" t="str">
        <f t="shared" si="378"/>
        <v>##1457396079</v>
      </c>
      <c r="B12100" s="217" t="s">
        <v>19891</v>
      </c>
      <c r="C12100" s="227" t="s">
        <v>26971</v>
      </c>
      <c r="D12100" s="227" t="s">
        <v>3106</v>
      </c>
      <c r="E12100" s="227" t="s">
        <v>3649</v>
      </c>
      <c r="F12100" s="227" t="s">
        <v>3106</v>
      </c>
      <c r="G12100" s="227"/>
      <c r="H12100" s="228" t="s">
        <v>23360</v>
      </c>
      <c r="I12100" s="228" t="s">
        <v>23360</v>
      </c>
      <c r="J12100" s="201" t="str">
        <f t="shared" si="379"/>
        <v>9999</v>
      </c>
      <c r="K12100" s="228" t="s">
        <v>26911</v>
      </c>
      <c r="L12100" s="228" t="s">
        <v>23204</v>
      </c>
      <c r="M12100" s="229">
        <v>44817</v>
      </c>
      <c r="N12100" s="243"/>
      <c r="O12100" s="243"/>
      <c r="P12100" s="243"/>
      <c r="Q12100" s="243"/>
      <c r="S12100" s="354"/>
    </row>
    <row r="12101" spans="1:19" s="245" customFormat="1" ht="13.15" customHeight="1">
      <c r="A12101" s="245" t="str">
        <f t="shared" si="378"/>
        <v>##1457701591</v>
      </c>
      <c r="B12101" s="217" t="s">
        <v>19891</v>
      </c>
      <c r="C12101" s="227" t="s">
        <v>26972</v>
      </c>
      <c r="D12101" s="227" t="s">
        <v>3106</v>
      </c>
      <c r="E12101" s="227" t="s">
        <v>3649</v>
      </c>
      <c r="F12101" s="227" t="s">
        <v>3106</v>
      </c>
      <c r="G12101" s="227"/>
      <c r="H12101" s="228" t="s">
        <v>23360</v>
      </c>
      <c r="I12101" s="228" t="s">
        <v>23360</v>
      </c>
      <c r="J12101" s="201" t="str">
        <f t="shared" si="379"/>
        <v>9999</v>
      </c>
      <c r="K12101" s="228" t="s">
        <v>26911</v>
      </c>
      <c r="L12101" s="228" t="s">
        <v>23204</v>
      </c>
      <c r="M12101" s="229">
        <v>44817</v>
      </c>
      <c r="N12101" s="243"/>
      <c r="O12101" s="243"/>
      <c r="P12101" s="243"/>
      <c r="Q12101" s="243"/>
      <c r="S12101" s="354"/>
    </row>
    <row r="12102" spans="1:19" s="245" customFormat="1" ht="13.15" customHeight="1">
      <c r="A12102" s="245" t="str">
        <f t="shared" si="378"/>
        <v>##1467978585</v>
      </c>
      <c r="B12102" s="217" t="s">
        <v>19891</v>
      </c>
      <c r="C12102" s="227" t="s">
        <v>26973</v>
      </c>
      <c r="D12102" s="227" t="s">
        <v>3106</v>
      </c>
      <c r="E12102" s="227" t="s">
        <v>3649</v>
      </c>
      <c r="F12102" s="227" t="s">
        <v>3106</v>
      </c>
      <c r="G12102" s="227"/>
      <c r="H12102" s="228" t="s">
        <v>23360</v>
      </c>
      <c r="I12102" s="228" t="s">
        <v>23360</v>
      </c>
      <c r="J12102" s="201" t="str">
        <f t="shared" si="379"/>
        <v>9999</v>
      </c>
      <c r="K12102" s="228" t="s">
        <v>26911</v>
      </c>
      <c r="L12102" s="228" t="s">
        <v>23204</v>
      </c>
      <c r="M12102" s="229">
        <v>44817</v>
      </c>
      <c r="N12102" s="243"/>
      <c r="O12102" s="243"/>
      <c r="P12102" s="243"/>
      <c r="Q12102" s="243"/>
      <c r="S12102" s="354"/>
    </row>
    <row r="12103" spans="1:19" s="245" customFormat="1" ht="13.15" customHeight="1">
      <c r="A12103" s="245" t="str">
        <f t="shared" si="378"/>
        <v>##1497193932</v>
      </c>
      <c r="B12103" s="217" t="s">
        <v>19891</v>
      </c>
      <c r="C12103" s="227" t="s">
        <v>26974</v>
      </c>
      <c r="D12103" s="227" t="s">
        <v>3106</v>
      </c>
      <c r="E12103" s="227" t="s">
        <v>3649</v>
      </c>
      <c r="F12103" s="227" t="s">
        <v>3106</v>
      </c>
      <c r="G12103" s="227"/>
      <c r="H12103" s="228" t="s">
        <v>23360</v>
      </c>
      <c r="I12103" s="228" t="s">
        <v>23360</v>
      </c>
      <c r="J12103" s="201" t="str">
        <f t="shared" si="379"/>
        <v>9999</v>
      </c>
      <c r="K12103" s="228" t="s">
        <v>26911</v>
      </c>
      <c r="L12103" s="228" t="s">
        <v>23204</v>
      </c>
      <c r="M12103" s="229">
        <v>44817</v>
      </c>
      <c r="N12103" s="243"/>
      <c r="O12103" s="243"/>
      <c r="P12103" s="243"/>
      <c r="Q12103" s="243"/>
      <c r="S12103" s="354"/>
    </row>
    <row r="12104" spans="1:19" s="245" customFormat="1" ht="13.15" customHeight="1">
      <c r="A12104" s="245" t="str">
        <f t="shared" si="378"/>
        <v>##1497250757</v>
      </c>
      <c r="B12104" s="217" t="s">
        <v>19891</v>
      </c>
      <c r="C12104" s="227" t="s">
        <v>26975</v>
      </c>
      <c r="D12104" s="227" t="s">
        <v>3106</v>
      </c>
      <c r="E12104" s="227" t="s">
        <v>3649</v>
      </c>
      <c r="F12104" s="227" t="s">
        <v>3106</v>
      </c>
      <c r="G12104" s="227"/>
      <c r="H12104" s="228" t="s">
        <v>23360</v>
      </c>
      <c r="I12104" s="228" t="s">
        <v>23360</v>
      </c>
      <c r="J12104" s="201" t="str">
        <f t="shared" si="379"/>
        <v>9999</v>
      </c>
      <c r="K12104" s="228" t="s">
        <v>26911</v>
      </c>
      <c r="L12104" s="228" t="s">
        <v>23204</v>
      </c>
      <c r="M12104" s="229">
        <v>44817</v>
      </c>
      <c r="N12104" s="243"/>
      <c r="O12104" s="243"/>
      <c r="P12104" s="243"/>
      <c r="Q12104" s="243"/>
      <c r="S12104" s="354"/>
    </row>
    <row r="12105" spans="1:19" s="245" customFormat="1" ht="13.15" customHeight="1">
      <c r="A12105" s="245" t="str">
        <f t="shared" si="378"/>
        <v>##1497284871</v>
      </c>
      <c r="B12105" s="217" t="s">
        <v>19891</v>
      </c>
      <c r="C12105" s="227" t="s">
        <v>13734</v>
      </c>
      <c r="D12105" s="227" t="s">
        <v>3106</v>
      </c>
      <c r="E12105" s="227" t="s">
        <v>3649</v>
      </c>
      <c r="F12105" s="227" t="s">
        <v>3106</v>
      </c>
      <c r="G12105" s="227"/>
      <c r="H12105" s="228" t="s">
        <v>23360</v>
      </c>
      <c r="I12105" s="228" t="s">
        <v>23360</v>
      </c>
      <c r="J12105" s="201" t="str">
        <f t="shared" si="379"/>
        <v>9999</v>
      </c>
      <c r="K12105" s="228" t="s">
        <v>26911</v>
      </c>
      <c r="L12105" s="228" t="s">
        <v>23204</v>
      </c>
      <c r="M12105" s="229">
        <v>44817</v>
      </c>
      <c r="N12105" s="243"/>
      <c r="O12105" s="243"/>
      <c r="P12105" s="243"/>
      <c r="Q12105" s="243"/>
      <c r="S12105" s="354"/>
    </row>
    <row r="12106" spans="1:19" s="245" customFormat="1" ht="13.15" customHeight="1">
      <c r="A12106" s="245" t="str">
        <f t="shared" si="378"/>
        <v>##1508242777</v>
      </c>
      <c r="B12106" s="217" t="s">
        <v>19891</v>
      </c>
      <c r="C12106" s="227" t="s">
        <v>26976</v>
      </c>
      <c r="D12106" s="227" t="s">
        <v>3106</v>
      </c>
      <c r="E12106" s="227" t="s">
        <v>3649</v>
      </c>
      <c r="F12106" s="227" t="s">
        <v>3106</v>
      </c>
      <c r="G12106" s="227"/>
      <c r="H12106" s="228" t="s">
        <v>23360</v>
      </c>
      <c r="I12106" s="228" t="s">
        <v>23360</v>
      </c>
      <c r="J12106" s="201" t="str">
        <f t="shared" si="379"/>
        <v>9999</v>
      </c>
      <c r="K12106" s="228" t="s">
        <v>26911</v>
      </c>
      <c r="L12106" s="228" t="s">
        <v>23204</v>
      </c>
      <c r="M12106" s="229">
        <v>44817</v>
      </c>
      <c r="N12106" s="243"/>
      <c r="O12106" s="243"/>
      <c r="P12106" s="243"/>
      <c r="Q12106" s="243"/>
      <c r="S12106" s="354"/>
    </row>
    <row r="12107" spans="1:19" s="245" customFormat="1" ht="13.15" customHeight="1">
      <c r="A12107" s="245" t="str">
        <f t="shared" si="378"/>
        <v>##1508810565</v>
      </c>
      <c r="B12107" s="217" t="s">
        <v>19891</v>
      </c>
      <c r="C12107" s="227" t="s">
        <v>26977</v>
      </c>
      <c r="D12107" s="227" t="s">
        <v>3106</v>
      </c>
      <c r="E12107" s="227" t="s">
        <v>3649</v>
      </c>
      <c r="F12107" s="227" t="s">
        <v>3106</v>
      </c>
      <c r="G12107" s="227"/>
      <c r="H12107" s="228" t="s">
        <v>23360</v>
      </c>
      <c r="I12107" s="228" t="s">
        <v>23360</v>
      </c>
      <c r="J12107" s="201" t="str">
        <f t="shared" si="379"/>
        <v>9999</v>
      </c>
      <c r="K12107" s="228" t="s">
        <v>26911</v>
      </c>
      <c r="L12107" s="228" t="s">
        <v>23204</v>
      </c>
      <c r="M12107" s="229">
        <v>44817</v>
      </c>
      <c r="N12107" s="243"/>
      <c r="O12107" s="243"/>
      <c r="P12107" s="243"/>
      <c r="Q12107" s="243"/>
      <c r="S12107" s="354"/>
    </row>
    <row r="12108" spans="1:19" s="245" customFormat="1" ht="13.15" customHeight="1">
      <c r="A12108" s="245" t="str">
        <f t="shared" si="378"/>
        <v>##1508819202</v>
      </c>
      <c r="B12108" s="217" t="s">
        <v>19891</v>
      </c>
      <c r="C12108" s="227" t="s">
        <v>26978</v>
      </c>
      <c r="D12108" s="227" t="s">
        <v>3106</v>
      </c>
      <c r="E12108" s="227" t="s">
        <v>3649</v>
      </c>
      <c r="F12108" s="227" t="s">
        <v>3106</v>
      </c>
      <c r="G12108" s="227"/>
      <c r="H12108" s="228" t="s">
        <v>23360</v>
      </c>
      <c r="I12108" s="228" t="s">
        <v>23360</v>
      </c>
      <c r="J12108" s="201" t="str">
        <f t="shared" si="379"/>
        <v>9999</v>
      </c>
      <c r="K12108" s="228" t="s">
        <v>26911</v>
      </c>
      <c r="L12108" s="228" t="s">
        <v>23204</v>
      </c>
      <c r="M12108" s="229">
        <v>44817</v>
      </c>
      <c r="N12108" s="243"/>
      <c r="O12108" s="243"/>
      <c r="P12108" s="243"/>
      <c r="Q12108" s="243"/>
      <c r="S12108" s="354"/>
    </row>
    <row r="12109" spans="1:19" s="245" customFormat="1" ht="13.15" customHeight="1">
      <c r="A12109" s="245" t="str">
        <f t="shared" si="378"/>
        <v>##1518132273</v>
      </c>
      <c r="B12109" s="217" t="s">
        <v>19891</v>
      </c>
      <c r="C12109" s="227" t="s">
        <v>26979</v>
      </c>
      <c r="D12109" s="227" t="s">
        <v>3106</v>
      </c>
      <c r="E12109" s="227" t="s">
        <v>3649</v>
      </c>
      <c r="F12109" s="227" t="s">
        <v>3106</v>
      </c>
      <c r="G12109" s="227"/>
      <c r="H12109" s="228" t="s">
        <v>23360</v>
      </c>
      <c r="I12109" s="228" t="s">
        <v>23360</v>
      </c>
      <c r="J12109" s="201" t="str">
        <f t="shared" si="379"/>
        <v>9999</v>
      </c>
      <c r="K12109" s="228" t="s">
        <v>26911</v>
      </c>
      <c r="L12109" s="228" t="s">
        <v>23204</v>
      </c>
      <c r="M12109" s="229">
        <v>44817</v>
      </c>
      <c r="N12109" s="243"/>
      <c r="O12109" s="243"/>
      <c r="P12109" s="243"/>
      <c r="Q12109" s="243"/>
      <c r="S12109" s="354"/>
    </row>
    <row r="12110" spans="1:19" s="245" customFormat="1" ht="13.15" customHeight="1">
      <c r="A12110" s="245" t="str">
        <f t="shared" si="378"/>
        <v>##1518911031</v>
      </c>
      <c r="B12110" s="217" t="s">
        <v>19891</v>
      </c>
      <c r="C12110" s="227" t="s">
        <v>26980</v>
      </c>
      <c r="D12110" s="227" t="s">
        <v>3106</v>
      </c>
      <c r="E12110" s="227" t="s">
        <v>3649</v>
      </c>
      <c r="F12110" s="227" t="s">
        <v>3106</v>
      </c>
      <c r="G12110" s="227"/>
      <c r="H12110" s="228" t="s">
        <v>23360</v>
      </c>
      <c r="I12110" s="228" t="s">
        <v>23360</v>
      </c>
      <c r="J12110" s="201" t="str">
        <f t="shared" si="379"/>
        <v>9999</v>
      </c>
      <c r="K12110" s="228" t="s">
        <v>26911</v>
      </c>
      <c r="L12110" s="228" t="s">
        <v>23204</v>
      </c>
      <c r="M12110" s="229">
        <v>44817</v>
      </c>
      <c r="N12110" s="243"/>
      <c r="O12110" s="243"/>
      <c r="P12110" s="243"/>
      <c r="Q12110" s="243"/>
      <c r="S12110" s="354"/>
    </row>
    <row r="12111" spans="1:19" s="245" customFormat="1" ht="13.15" customHeight="1">
      <c r="A12111" s="245" t="str">
        <f t="shared" si="378"/>
        <v>##1528052578</v>
      </c>
      <c r="B12111" s="217" t="s">
        <v>19891</v>
      </c>
      <c r="C12111" s="227" t="s">
        <v>26981</v>
      </c>
      <c r="D12111" s="227" t="s">
        <v>3106</v>
      </c>
      <c r="E12111" s="227" t="s">
        <v>3649</v>
      </c>
      <c r="F12111" s="227" t="s">
        <v>3106</v>
      </c>
      <c r="G12111" s="227"/>
      <c r="H12111" s="228" t="s">
        <v>23360</v>
      </c>
      <c r="I12111" s="228" t="s">
        <v>23360</v>
      </c>
      <c r="J12111" s="201" t="str">
        <f t="shared" si="379"/>
        <v>9999</v>
      </c>
      <c r="K12111" s="228" t="s">
        <v>26911</v>
      </c>
      <c r="L12111" s="228" t="s">
        <v>23204</v>
      </c>
      <c r="M12111" s="229">
        <v>44817</v>
      </c>
      <c r="N12111" s="243"/>
      <c r="O12111" s="243"/>
      <c r="P12111" s="243"/>
      <c r="Q12111" s="243"/>
      <c r="S12111" s="354"/>
    </row>
    <row r="12112" spans="1:19" s="245" customFormat="1" ht="13.15" customHeight="1">
      <c r="A12112" s="245" t="str">
        <f t="shared" si="378"/>
        <v>##1528691755</v>
      </c>
      <c r="B12112" s="217" t="s">
        <v>19891</v>
      </c>
      <c r="C12112" s="227" t="s">
        <v>26982</v>
      </c>
      <c r="D12112" s="227" t="s">
        <v>3106</v>
      </c>
      <c r="E12112" s="227" t="s">
        <v>3649</v>
      </c>
      <c r="F12112" s="227" t="s">
        <v>3106</v>
      </c>
      <c r="G12112" s="227"/>
      <c r="H12112" s="228" t="s">
        <v>23360</v>
      </c>
      <c r="I12112" s="228" t="s">
        <v>23360</v>
      </c>
      <c r="J12112" s="201" t="str">
        <f t="shared" si="379"/>
        <v>9999</v>
      </c>
      <c r="K12112" s="228" t="s">
        <v>26911</v>
      </c>
      <c r="L12112" s="228" t="s">
        <v>23204</v>
      </c>
      <c r="M12112" s="229">
        <v>44817</v>
      </c>
      <c r="N12112" s="243"/>
      <c r="O12112" s="243"/>
      <c r="P12112" s="243"/>
      <c r="Q12112" s="243"/>
      <c r="S12112" s="354"/>
    </row>
    <row r="12113" spans="1:19" s="245" customFormat="1" ht="13.15" customHeight="1">
      <c r="A12113" s="245" t="str">
        <f t="shared" si="378"/>
        <v>##1538417753</v>
      </c>
      <c r="B12113" s="217" t="s">
        <v>19891</v>
      </c>
      <c r="C12113" s="227" t="s">
        <v>26983</v>
      </c>
      <c r="D12113" s="227" t="s">
        <v>3106</v>
      </c>
      <c r="E12113" s="227" t="s">
        <v>3649</v>
      </c>
      <c r="F12113" s="227" t="s">
        <v>3106</v>
      </c>
      <c r="G12113" s="227"/>
      <c r="H12113" s="228" t="s">
        <v>23360</v>
      </c>
      <c r="I12113" s="228" t="s">
        <v>23360</v>
      </c>
      <c r="J12113" s="201" t="str">
        <f t="shared" si="379"/>
        <v>9999</v>
      </c>
      <c r="K12113" s="228" t="s">
        <v>26911</v>
      </c>
      <c r="L12113" s="228" t="s">
        <v>23204</v>
      </c>
      <c r="M12113" s="229">
        <v>44817</v>
      </c>
      <c r="N12113" s="243"/>
      <c r="O12113" s="243"/>
      <c r="P12113" s="243"/>
      <c r="Q12113" s="243"/>
      <c r="S12113" s="354"/>
    </row>
    <row r="12114" spans="1:19" s="245" customFormat="1" ht="13.15" customHeight="1">
      <c r="A12114" s="245" t="str">
        <f t="shared" si="378"/>
        <v>##1538508635</v>
      </c>
      <c r="B12114" s="217" t="s">
        <v>19891</v>
      </c>
      <c r="C12114" s="227" t="s">
        <v>26984</v>
      </c>
      <c r="D12114" s="227" t="s">
        <v>3106</v>
      </c>
      <c r="E12114" s="227" t="s">
        <v>3649</v>
      </c>
      <c r="F12114" s="227" t="s">
        <v>3106</v>
      </c>
      <c r="G12114" s="227"/>
      <c r="H12114" s="228" t="s">
        <v>23360</v>
      </c>
      <c r="I12114" s="228" t="s">
        <v>23360</v>
      </c>
      <c r="J12114" s="201" t="str">
        <f t="shared" si="379"/>
        <v>9999</v>
      </c>
      <c r="K12114" s="228" t="s">
        <v>26911</v>
      </c>
      <c r="L12114" s="228" t="s">
        <v>23204</v>
      </c>
      <c r="M12114" s="229">
        <v>44817</v>
      </c>
      <c r="N12114" s="243"/>
      <c r="O12114" s="243"/>
      <c r="P12114" s="243"/>
      <c r="Q12114" s="243"/>
      <c r="S12114" s="354"/>
    </row>
    <row r="12115" spans="1:19" s="245" customFormat="1" ht="13.15" customHeight="1">
      <c r="A12115" s="245" t="str">
        <f t="shared" si="378"/>
        <v>##1548374549</v>
      </c>
      <c r="B12115" s="217" t="s">
        <v>19891</v>
      </c>
      <c r="C12115" s="227" t="s">
        <v>26985</v>
      </c>
      <c r="D12115" s="227" t="s">
        <v>3106</v>
      </c>
      <c r="E12115" s="227" t="s">
        <v>3649</v>
      </c>
      <c r="F12115" s="227" t="s">
        <v>3106</v>
      </c>
      <c r="G12115" s="227"/>
      <c r="H12115" s="228" t="s">
        <v>23360</v>
      </c>
      <c r="I12115" s="228" t="s">
        <v>23360</v>
      </c>
      <c r="J12115" s="201" t="str">
        <f t="shared" si="379"/>
        <v>9999</v>
      </c>
      <c r="K12115" s="228" t="s">
        <v>26911</v>
      </c>
      <c r="L12115" s="228" t="s">
        <v>23204</v>
      </c>
      <c r="M12115" s="229">
        <v>44817</v>
      </c>
      <c r="N12115" s="243"/>
      <c r="O12115" s="243"/>
      <c r="P12115" s="243"/>
      <c r="Q12115" s="243"/>
      <c r="S12115" s="354"/>
    </row>
    <row r="12116" spans="1:19" s="245" customFormat="1" ht="13.15" customHeight="1">
      <c r="A12116" s="245" t="str">
        <f t="shared" si="378"/>
        <v>##1548624851</v>
      </c>
      <c r="B12116" s="217" t="s">
        <v>19891</v>
      </c>
      <c r="C12116" s="227" t="s">
        <v>26986</v>
      </c>
      <c r="D12116" s="227" t="s">
        <v>3106</v>
      </c>
      <c r="E12116" s="227" t="s">
        <v>3649</v>
      </c>
      <c r="F12116" s="227" t="s">
        <v>3106</v>
      </c>
      <c r="G12116" s="227"/>
      <c r="H12116" s="228" t="s">
        <v>23360</v>
      </c>
      <c r="I12116" s="228" t="s">
        <v>23360</v>
      </c>
      <c r="J12116" s="201" t="str">
        <f t="shared" si="379"/>
        <v>9999</v>
      </c>
      <c r="K12116" s="228" t="s">
        <v>26911</v>
      </c>
      <c r="L12116" s="228" t="s">
        <v>23204</v>
      </c>
      <c r="M12116" s="229">
        <v>44817</v>
      </c>
      <c r="N12116" s="243"/>
      <c r="O12116" s="243"/>
      <c r="P12116" s="243"/>
      <c r="Q12116" s="243"/>
      <c r="S12116" s="354"/>
    </row>
    <row r="12117" spans="1:19" s="245" customFormat="1" ht="13.15" customHeight="1">
      <c r="A12117" s="245" t="str">
        <f t="shared" si="378"/>
        <v>##1548800733</v>
      </c>
      <c r="B12117" s="217" t="s">
        <v>19891</v>
      </c>
      <c r="C12117" s="227" t="s">
        <v>26987</v>
      </c>
      <c r="D12117" s="227" t="s">
        <v>3106</v>
      </c>
      <c r="E12117" s="227" t="s">
        <v>3649</v>
      </c>
      <c r="F12117" s="227" t="s">
        <v>3106</v>
      </c>
      <c r="G12117" s="227"/>
      <c r="H12117" s="228" t="s">
        <v>23360</v>
      </c>
      <c r="I12117" s="228" t="s">
        <v>23360</v>
      </c>
      <c r="J12117" s="201" t="str">
        <f t="shared" si="379"/>
        <v>9999</v>
      </c>
      <c r="K12117" s="228" t="s">
        <v>26911</v>
      </c>
      <c r="L12117" s="228" t="s">
        <v>23204</v>
      </c>
      <c r="M12117" s="229">
        <v>44817</v>
      </c>
      <c r="N12117" s="243"/>
      <c r="O12117" s="243"/>
      <c r="P12117" s="243"/>
      <c r="Q12117" s="243"/>
      <c r="S12117" s="354"/>
    </row>
    <row r="12118" spans="1:19" s="245" customFormat="1" ht="13.15" customHeight="1">
      <c r="A12118" s="245" t="str">
        <f t="shared" si="378"/>
        <v>##1568481984</v>
      </c>
      <c r="B12118" s="217" t="s">
        <v>19891</v>
      </c>
      <c r="C12118" s="227" t="s">
        <v>26988</v>
      </c>
      <c r="D12118" s="227" t="s">
        <v>3106</v>
      </c>
      <c r="E12118" s="227" t="s">
        <v>3649</v>
      </c>
      <c r="F12118" s="227" t="s">
        <v>3106</v>
      </c>
      <c r="G12118" s="227"/>
      <c r="H12118" s="228" t="s">
        <v>23360</v>
      </c>
      <c r="I12118" s="228" t="s">
        <v>23360</v>
      </c>
      <c r="J12118" s="201" t="str">
        <f t="shared" si="379"/>
        <v>9999</v>
      </c>
      <c r="K12118" s="228" t="s">
        <v>26911</v>
      </c>
      <c r="L12118" s="228" t="s">
        <v>23204</v>
      </c>
      <c r="M12118" s="229">
        <v>44817</v>
      </c>
      <c r="N12118" s="243"/>
      <c r="O12118" s="243"/>
      <c r="P12118" s="243"/>
      <c r="Q12118" s="243"/>
      <c r="S12118" s="354"/>
    </row>
    <row r="12119" spans="1:19" s="245" customFormat="1" ht="13.15" customHeight="1">
      <c r="A12119" s="245" t="str">
        <f t="shared" ref="A12119:A12182" si="380">E12119&amp;C12119</f>
        <v>##1568551455</v>
      </c>
      <c r="B12119" s="217" t="s">
        <v>19891</v>
      </c>
      <c r="C12119" s="227" t="s">
        <v>26989</v>
      </c>
      <c r="D12119" s="227" t="s">
        <v>3106</v>
      </c>
      <c r="E12119" s="227" t="s">
        <v>3649</v>
      </c>
      <c r="F12119" s="227" t="s">
        <v>3106</v>
      </c>
      <c r="G12119" s="227"/>
      <c r="H12119" s="228" t="s">
        <v>23360</v>
      </c>
      <c r="I12119" s="228" t="s">
        <v>23360</v>
      </c>
      <c r="J12119" s="201" t="str">
        <f t="shared" si="379"/>
        <v>9999</v>
      </c>
      <c r="K12119" s="228" t="s">
        <v>26911</v>
      </c>
      <c r="L12119" s="228" t="s">
        <v>23204</v>
      </c>
      <c r="M12119" s="229">
        <v>44817</v>
      </c>
      <c r="N12119" s="243"/>
      <c r="O12119" s="243"/>
      <c r="P12119" s="243"/>
      <c r="Q12119" s="243"/>
      <c r="S12119" s="354"/>
    </row>
    <row r="12120" spans="1:19" s="245" customFormat="1" ht="13.15" customHeight="1">
      <c r="A12120" s="245" t="str">
        <f t="shared" si="380"/>
        <v>##1568646735</v>
      </c>
      <c r="B12120" s="217" t="s">
        <v>19891</v>
      </c>
      <c r="C12120" s="227" t="s">
        <v>26990</v>
      </c>
      <c r="D12120" s="227" t="s">
        <v>3106</v>
      </c>
      <c r="E12120" s="227" t="s">
        <v>3649</v>
      </c>
      <c r="F12120" s="227" t="s">
        <v>3106</v>
      </c>
      <c r="G12120" s="227"/>
      <c r="H12120" s="228" t="s">
        <v>23360</v>
      </c>
      <c r="I12120" s="228" t="s">
        <v>23360</v>
      </c>
      <c r="J12120" s="201" t="str">
        <f t="shared" si="379"/>
        <v>9999</v>
      </c>
      <c r="K12120" s="228" t="s">
        <v>26911</v>
      </c>
      <c r="L12120" s="228" t="s">
        <v>23204</v>
      </c>
      <c r="M12120" s="229">
        <v>44817</v>
      </c>
      <c r="N12120" s="243"/>
      <c r="O12120" s="243"/>
      <c r="P12120" s="243"/>
      <c r="Q12120" s="243"/>
      <c r="S12120" s="354"/>
    </row>
    <row r="12121" spans="1:19" s="245" customFormat="1" ht="13.15" customHeight="1">
      <c r="A12121" s="245" t="str">
        <f t="shared" si="380"/>
        <v>##1568705267</v>
      </c>
      <c r="B12121" s="217" t="s">
        <v>19891</v>
      </c>
      <c r="C12121" s="227" t="s">
        <v>26991</v>
      </c>
      <c r="D12121" s="227" t="s">
        <v>3106</v>
      </c>
      <c r="E12121" s="227" t="s">
        <v>3649</v>
      </c>
      <c r="F12121" s="227" t="s">
        <v>3106</v>
      </c>
      <c r="G12121" s="227"/>
      <c r="H12121" s="228" t="s">
        <v>23360</v>
      </c>
      <c r="I12121" s="228" t="s">
        <v>23360</v>
      </c>
      <c r="J12121" s="201" t="str">
        <f t="shared" si="379"/>
        <v>9999</v>
      </c>
      <c r="K12121" s="228" t="s">
        <v>26911</v>
      </c>
      <c r="L12121" s="228" t="s">
        <v>23204</v>
      </c>
      <c r="M12121" s="229">
        <v>44817</v>
      </c>
      <c r="N12121" s="243"/>
      <c r="O12121" s="243"/>
      <c r="P12121" s="243"/>
      <c r="Q12121" s="243"/>
      <c r="S12121" s="354"/>
    </row>
    <row r="12122" spans="1:19" s="245" customFormat="1" ht="13.15" customHeight="1">
      <c r="A12122" s="245" t="str">
        <f t="shared" si="380"/>
        <v>##1578778726</v>
      </c>
      <c r="B12122" s="217" t="s">
        <v>19891</v>
      </c>
      <c r="C12122" s="227" t="s">
        <v>26992</v>
      </c>
      <c r="D12122" s="227" t="s">
        <v>3106</v>
      </c>
      <c r="E12122" s="227" t="s">
        <v>3649</v>
      </c>
      <c r="F12122" s="227" t="s">
        <v>3106</v>
      </c>
      <c r="G12122" s="227"/>
      <c r="H12122" s="228" t="s">
        <v>23360</v>
      </c>
      <c r="I12122" s="228" t="s">
        <v>23360</v>
      </c>
      <c r="J12122" s="201" t="str">
        <f t="shared" si="379"/>
        <v>9999</v>
      </c>
      <c r="K12122" s="228" t="s">
        <v>26911</v>
      </c>
      <c r="L12122" s="228" t="s">
        <v>23204</v>
      </c>
      <c r="M12122" s="229">
        <v>44817</v>
      </c>
      <c r="N12122" s="243"/>
      <c r="O12122" s="243"/>
      <c r="P12122" s="243"/>
      <c r="Q12122" s="243"/>
      <c r="S12122" s="354"/>
    </row>
    <row r="12123" spans="1:19" s="245" customFormat="1" ht="13.15" customHeight="1">
      <c r="A12123" s="245" t="str">
        <f t="shared" si="380"/>
        <v>##1598761355</v>
      </c>
      <c r="B12123" s="217" t="s">
        <v>19891</v>
      </c>
      <c r="C12123" s="227" t="s">
        <v>25615</v>
      </c>
      <c r="D12123" s="227" t="s">
        <v>3106</v>
      </c>
      <c r="E12123" s="227" t="s">
        <v>3649</v>
      </c>
      <c r="F12123" s="227" t="s">
        <v>3106</v>
      </c>
      <c r="G12123" s="227"/>
      <c r="H12123" s="228" t="s">
        <v>23360</v>
      </c>
      <c r="I12123" s="228" t="s">
        <v>23360</v>
      </c>
      <c r="J12123" s="201" t="str">
        <f t="shared" si="379"/>
        <v>9999</v>
      </c>
      <c r="K12123" s="228" t="s">
        <v>26911</v>
      </c>
      <c r="L12123" s="228" t="s">
        <v>23204</v>
      </c>
      <c r="M12123" s="229">
        <v>44817</v>
      </c>
      <c r="N12123" s="243"/>
      <c r="O12123" s="243"/>
      <c r="P12123" s="243"/>
      <c r="Q12123" s="243"/>
      <c r="S12123" s="354"/>
    </row>
    <row r="12124" spans="1:19" s="245" customFormat="1" ht="13.15" customHeight="1">
      <c r="A12124" s="245" t="str">
        <f t="shared" si="380"/>
        <v>##1609399096</v>
      </c>
      <c r="B12124" s="217" t="s">
        <v>19891</v>
      </c>
      <c r="C12124" s="227" t="s">
        <v>26993</v>
      </c>
      <c r="D12124" s="227" t="s">
        <v>3106</v>
      </c>
      <c r="E12124" s="227" t="s">
        <v>3649</v>
      </c>
      <c r="F12124" s="227" t="s">
        <v>3106</v>
      </c>
      <c r="G12124" s="227"/>
      <c r="H12124" s="228" t="s">
        <v>23360</v>
      </c>
      <c r="I12124" s="228" t="s">
        <v>23360</v>
      </c>
      <c r="J12124" s="201" t="str">
        <f t="shared" si="379"/>
        <v>9999</v>
      </c>
      <c r="K12124" s="228" t="s">
        <v>26911</v>
      </c>
      <c r="L12124" s="228" t="s">
        <v>23204</v>
      </c>
      <c r="M12124" s="229">
        <v>44817</v>
      </c>
      <c r="N12124" s="243"/>
      <c r="O12124" s="243"/>
      <c r="P12124" s="243"/>
      <c r="Q12124" s="243"/>
      <c r="S12124" s="354"/>
    </row>
    <row r="12125" spans="1:19" s="245" customFormat="1" ht="13.15" customHeight="1">
      <c r="A12125" s="245" t="str">
        <f t="shared" si="380"/>
        <v>##1609419878</v>
      </c>
      <c r="B12125" s="217" t="s">
        <v>19891</v>
      </c>
      <c r="C12125" s="227" t="s">
        <v>26994</v>
      </c>
      <c r="D12125" s="227" t="s">
        <v>3106</v>
      </c>
      <c r="E12125" s="227" t="s">
        <v>3649</v>
      </c>
      <c r="F12125" s="227" t="s">
        <v>3106</v>
      </c>
      <c r="G12125" s="227"/>
      <c r="H12125" s="228" t="s">
        <v>23360</v>
      </c>
      <c r="I12125" s="228" t="s">
        <v>23360</v>
      </c>
      <c r="J12125" s="201" t="str">
        <f t="shared" si="379"/>
        <v>9999</v>
      </c>
      <c r="K12125" s="228" t="s">
        <v>26911</v>
      </c>
      <c r="L12125" s="228" t="s">
        <v>23204</v>
      </c>
      <c r="M12125" s="229">
        <v>44817</v>
      </c>
      <c r="N12125" s="243"/>
      <c r="O12125" s="243"/>
      <c r="P12125" s="243"/>
      <c r="Q12125" s="243"/>
      <c r="S12125" s="354"/>
    </row>
    <row r="12126" spans="1:19" s="245" customFormat="1" ht="13.15" customHeight="1">
      <c r="A12126" s="245" t="str">
        <f t="shared" si="380"/>
        <v>##1619351160</v>
      </c>
      <c r="B12126" s="217" t="s">
        <v>19891</v>
      </c>
      <c r="C12126" s="227" t="s">
        <v>25681</v>
      </c>
      <c r="D12126" s="227" t="s">
        <v>3106</v>
      </c>
      <c r="E12126" s="227" t="s">
        <v>3649</v>
      </c>
      <c r="F12126" s="227" t="s">
        <v>3106</v>
      </c>
      <c r="G12126" s="227"/>
      <c r="H12126" s="228" t="s">
        <v>23360</v>
      </c>
      <c r="I12126" s="228" t="s">
        <v>23360</v>
      </c>
      <c r="J12126" s="201" t="str">
        <f t="shared" si="379"/>
        <v>9999</v>
      </c>
      <c r="K12126" s="228" t="s">
        <v>26911</v>
      </c>
      <c r="L12126" s="228" t="s">
        <v>23204</v>
      </c>
      <c r="M12126" s="229">
        <v>44817</v>
      </c>
      <c r="N12126" s="243"/>
      <c r="O12126" s="243"/>
      <c r="P12126" s="243"/>
      <c r="Q12126" s="243"/>
      <c r="S12126" s="354"/>
    </row>
    <row r="12127" spans="1:19" s="245" customFormat="1" ht="13.15" customHeight="1">
      <c r="A12127" s="245" t="str">
        <f t="shared" si="380"/>
        <v>##1619567021</v>
      </c>
      <c r="B12127" s="217" t="s">
        <v>19891</v>
      </c>
      <c r="C12127" s="227" t="s">
        <v>26995</v>
      </c>
      <c r="D12127" s="227" t="s">
        <v>3106</v>
      </c>
      <c r="E12127" s="227" t="s">
        <v>3649</v>
      </c>
      <c r="F12127" s="227" t="s">
        <v>3106</v>
      </c>
      <c r="G12127" s="227"/>
      <c r="H12127" s="228" t="s">
        <v>23360</v>
      </c>
      <c r="I12127" s="228" t="s">
        <v>23360</v>
      </c>
      <c r="J12127" s="201" t="str">
        <f t="shared" si="379"/>
        <v>9999</v>
      </c>
      <c r="K12127" s="228" t="s">
        <v>26911</v>
      </c>
      <c r="L12127" s="228" t="s">
        <v>23204</v>
      </c>
      <c r="M12127" s="229">
        <v>44817</v>
      </c>
      <c r="N12127" s="243"/>
      <c r="O12127" s="243"/>
      <c r="P12127" s="243"/>
      <c r="Q12127" s="243"/>
      <c r="S12127" s="354"/>
    </row>
    <row r="12128" spans="1:19" s="245" customFormat="1" ht="13.15" customHeight="1">
      <c r="A12128" s="245" t="str">
        <f t="shared" si="380"/>
        <v>##1619943511</v>
      </c>
      <c r="B12128" s="217" t="s">
        <v>19891</v>
      </c>
      <c r="C12128" s="227" t="s">
        <v>26996</v>
      </c>
      <c r="D12128" s="227" t="s">
        <v>3106</v>
      </c>
      <c r="E12128" s="227" t="s">
        <v>3649</v>
      </c>
      <c r="F12128" s="227" t="s">
        <v>3106</v>
      </c>
      <c r="G12128" s="227"/>
      <c r="H12128" s="228" t="s">
        <v>23360</v>
      </c>
      <c r="I12128" s="228" t="s">
        <v>23360</v>
      </c>
      <c r="J12128" s="201" t="str">
        <f t="shared" si="379"/>
        <v>9999</v>
      </c>
      <c r="K12128" s="228" t="s">
        <v>26911</v>
      </c>
      <c r="L12128" s="228" t="s">
        <v>23204</v>
      </c>
      <c r="M12128" s="229">
        <v>44817</v>
      </c>
      <c r="N12128" s="243"/>
      <c r="O12128" s="243"/>
      <c r="P12128" s="243"/>
      <c r="Q12128" s="243"/>
      <c r="S12128" s="354"/>
    </row>
    <row r="12129" spans="1:19" s="245" customFormat="1" ht="13.15" customHeight="1">
      <c r="A12129" s="245" t="str">
        <f t="shared" si="380"/>
        <v>##1639101116</v>
      </c>
      <c r="B12129" s="217" t="s">
        <v>19891</v>
      </c>
      <c r="C12129" s="227" t="s">
        <v>5318</v>
      </c>
      <c r="D12129" s="227" t="s">
        <v>3106</v>
      </c>
      <c r="E12129" s="227" t="s">
        <v>3649</v>
      </c>
      <c r="F12129" s="227" t="s">
        <v>3106</v>
      </c>
      <c r="G12129" s="227"/>
      <c r="H12129" s="228" t="s">
        <v>23360</v>
      </c>
      <c r="I12129" s="228" t="s">
        <v>23360</v>
      </c>
      <c r="J12129" s="201" t="str">
        <f t="shared" si="379"/>
        <v>9999</v>
      </c>
      <c r="K12129" s="228" t="s">
        <v>26911</v>
      </c>
      <c r="L12129" s="228" t="s">
        <v>23204</v>
      </c>
      <c r="M12129" s="229">
        <v>44817</v>
      </c>
      <c r="N12129" s="243"/>
      <c r="O12129" s="243"/>
      <c r="P12129" s="243"/>
      <c r="Q12129" s="243"/>
      <c r="S12129" s="354"/>
    </row>
    <row r="12130" spans="1:19" s="245" customFormat="1" ht="13.15" customHeight="1">
      <c r="A12130" s="245" t="str">
        <f t="shared" si="380"/>
        <v>##1649646787</v>
      </c>
      <c r="B12130" s="217" t="s">
        <v>19891</v>
      </c>
      <c r="C12130" s="227" t="s">
        <v>26997</v>
      </c>
      <c r="D12130" s="227" t="s">
        <v>3106</v>
      </c>
      <c r="E12130" s="227" t="s">
        <v>3649</v>
      </c>
      <c r="F12130" s="227" t="s">
        <v>3106</v>
      </c>
      <c r="G12130" s="227"/>
      <c r="H12130" s="228" t="s">
        <v>23360</v>
      </c>
      <c r="I12130" s="228" t="s">
        <v>23360</v>
      </c>
      <c r="J12130" s="201" t="str">
        <f t="shared" si="379"/>
        <v>9999</v>
      </c>
      <c r="K12130" s="228" t="s">
        <v>26911</v>
      </c>
      <c r="L12130" s="228" t="s">
        <v>23204</v>
      </c>
      <c r="M12130" s="229">
        <v>44817</v>
      </c>
      <c r="N12130" s="243"/>
      <c r="O12130" s="243"/>
      <c r="P12130" s="243"/>
      <c r="Q12130" s="243"/>
      <c r="S12130" s="354"/>
    </row>
    <row r="12131" spans="1:19" s="245" customFormat="1" ht="13.15" customHeight="1">
      <c r="A12131" s="245" t="str">
        <f t="shared" si="380"/>
        <v>##1649722463</v>
      </c>
      <c r="B12131" s="217" t="s">
        <v>19891</v>
      </c>
      <c r="C12131" s="227" t="s">
        <v>26998</v>
      </c>
      <c r="D12131" s="227" t="s">
        <v>3106</v>
      </c>
      <c r="E12131" s="227" t="s">
        <v>3649</v>
      </c>
      <c r="F12131" s="227" t="s">
        <v>3106</v>
      </c>
      <c r="G12131" s="227"/>
      <c r="H12131" s="228" t="s">
        <v>23360</v>
      </c>
      <c r="I12131" s="228" t="s">
        <v>23360</v>
      </c>
      <c r="J12131" s="201" t="str">
        <f t="shared" si="379"/>
        <v>9999</v>
      </c>
      <c r="K12131" s="228" t="s">
        <v>26911</v>
      </c>
      <c r="L12131" s="228" t="s">
        <v>23204</v>
      </c>
      <c r="M12131" s="229">
        <v>44817</v>
      </c>
      <c r="N12131" s="243"/>
      <c r="O12131" s="243"/>
      <c r="P12131" s="243"/>
      <c r="Q12131" s="243"/>
      <c r="S12131" s="354"/>
    </row>
    <row r="12132" spans="1:19" s="245" customFormat="1" ht="13.15" customHeight="1">
      <c r="A12132" s="245" t="str">
        <f t="shared" si="380"/>
        <v>##1659700086</v>
      </c>
      <c r="B12132" s="217" t="s">
        <v>19891</v>
      </c>
      <c r="C12132" s="227" t="s">
        <v>26999</v>
      </c>
      <c r="D12132" s="227" t="s">
        <v>3106</v>
      </c>
      <c r="E12132" s="227" t="s">
        <v>3649</v>
      </c>
      <c r="F12132" s="227" t="s">
        <v>3106</v>
      </c>
      <c r="G12132" s="227"/>
      <c r="H12132" s="228" t="s">
        <v>23360</v>
      </c>
      <c r="I12132" s="228" t="s">
        <v>23360</v>
      </c>
      <c r="J12132" s="201" t="str">
        <f t="shared" si="379"/>
        <v>9999</v>
      </c>
      <c r="K12132" s="228" t="s">
        <v>26911</v>
      </c>
      <c r="L12132" s="228" t="s">
        <v>23204</v>
      </c>
      <c r="M12132" s="229">
        <v>44817</v>
      </c>
      <c r="N12132" s="243"/>
      <c r="O12132" s="243"/>
      <c r="P12132" s="243"/>
      <c r="Q12132" s="243"/>
      <c r="S12132" s="354"/>
    </row>
    <row r="12133" spans="1:19" s="245" customFormat="1" ht="13.15" customHeight="1">
      <c r="A12133" s="245" t="str">
        <f t="shared" si="380"/>
        <v>##1669434023</v>
      </c>
      <c r="B12133" s="217" t="s">
        <v>19891</v>
      </c>
      <c r="C12133" s="227" t="s">
        <v>27000</v>
      </c>
      <c r="D12133" s="227" t="s">
        <v>3106</v>
      </c>
      <c r="E12133" s="227" t="s">
        <v>3649</v>
      </c>
      <c r="F12133" s="227" t="s">
        <v>3106</v>
      </c>
      <c r="G12133" s="227"/>
      <c r="H12133" s="228" t="s">
        <v>23360</v>
      </c>
      <c r="I12133" s="228" t="s">
        <v>23360</v>
      </c>
      <c r="J12133" s="201" t="str">
        <f t="shared" si="379"/>
        <v>9999</v>
      </c>
      <c r="K12133" s="228" t="s">
        <v>26911</v>
      </c>
      <c r="L12133" s="228" t="s">
        <v>23204</v>
      </c>
      <c r="M12133" s="229">
        <v>44817</v>
      </c>
      <c r="N12133" s="243"/>
      <c r="O12133" s="243"/>
      <c r="P12133" s="243"/>
      <c r="Q12133" s="243"/>
      <c r="S12133" s="354"/>
    </row>
    <row r="12134" spans="1:19" s="245" customFormat="1" ht="13.15" customHeight="1">
      <c r="A12134" s="245" t="str">
        <f t="shared" si="380"/>
        <v>##1669456299</v>
      </c>
      <c r="B12134" s="217" t="s">
        <v>19891</v>
      </c>
      <c r="C12134" s="227" t="s">
        <v>27001</v>
      </c>
      <c r="D12134" s="227" t="s">
        <v>3106</v>
      </c>
      <c r="E12134" s="227" t="s">
        <v>3649</v>
      </c>
      <c r="F12134" s="227" t="s">
        <v>3106</v>
      </c>
      <c r="G12134" s="227"/>
      <c r="H12134" s="228" t="s">
        <v>23360</v>
      </c>
      <c r="I12134" s="228" t="s">
        <v>23360</v>
      </c>
      <c r="J12134" s="201" t="str">
        <f t="shared" si="379"/>
        <v>9999</v>
      </c>
      <c r="K12134" s="228" t="s">
        <v>26911</v>
      </c>
      <c r="L12134" s="228" t="s">
        <v>23204</v>
      </c>
      <c r="M12134" s="229">
        <v>44817</v>
      </c>
      <c r="N12134" s="243"/>
      <c r="O12134" s="243"/>
      <c r="P12134" s="243"/>
      <c r="Q12134" s="243"/>
      <c r="S12134" s="354"/>
    </row>
    <row r="12135" spans="1:19" s="245" customFormat="1" ht="13.15" customHeight="1">
      <c r="A12135" s="245" t="str">
        <f t="shared" si="380"/>
        <v>##1669565180</v>
      </c>
      <c r="B12135" s="217" t="s">
        <v>19891</v>
      </c>
      <c r="C12135" s="227" t="s">
        <v>27002</v>
      </c>
      <c r="D12135" s="227" t="s">
        <v>3106</v>
      </c>
      <c r="E12135" s="227" t="s">
        <v>3649</v>
      </c>
      <c r="F12135" s="227" t="s">
        <v>3106</v>
      </c>
      <c r="G12135" s="227"/>
      <c r="H12135" s="228" t="s">
        <v>23360</v>
      </c>
      <c r="I12135" s="228" t="s">
        <v>23360</v>
      </c>
      <c r="J12135" s="201" t="str">
        <f t="shared" si="379"/>
        <v>9999</v>
      </c>
      <c r="K12135" s="228" t="s">
        <v>26911</v>
      </c>
      <c r="L12135" s="228" t="s">
        <v>23204</v>
      </c>
      <c r="M12135" s="229">
        <v>44817</v>
      </c>
      <c r="N12135" s="243"/>
      <c r="O12135" s="243"/>
      <c r="P12135" s="243"/>
      <c r="Q12135" s="243"/>
      <c r="S12135" s="354"/>
    </row>
    <row r="12136" spans="1:19" s="245" customFormat="1" ht="13.15" customHeight="1">
      <c r="A12136" s="245" t="str">
        <f t="shared" si="380"/>
        <v>##1669938437</v>
      </c>
      <c r="B12136" s="217" t="s">
        <v>19891</v>
      </c>
      <c r="C12136" s="227" t="s">
        <v>27003</v>
      </c>
      <c r="D12136" s="227" t="s">
        <v>3106</v>
      </c>
      <c r="E12136" s="227" t="s">
        <v>3649</v>
      </c>
      <c r="F12136" s="227" t="s">
        <v>3106</v>
      </c>
      <c r="G12136" s="227"/>
      <c r="H12136" s="228" t="s">
        <v>23360</v>
      </c>
      <c r="I12136" s="228" t="s">
        <v>23360</v>
      </c>
      <c r="J12136" s="201" t="str">
        <f t="shared" si="379"/>
        <v>9999</v>
      </c>
      <c r="K12136" s="228" t="s">
        <v>26911</v>
      </c>
      <c r="L12136" s="228" t="s">
        <v>23204</v>
      </c>
      <c r="M12136" s="229">
        <v>44817</v>
      </c>
      <c r="N12136" s="243"/>
      <c r="O12136" s="243"/>
      <c r="P12136" s="243"/>
      <c r="Q12136" s="243"/>
      <c r="S12136" s="354"/>
    </row>
    <row r="12137" spans="1:19" s="245" customFormat="1" ht="13.15" customHeight="1">
      <c r="A12137" s="245" t="str">
        <f t="shared" si="380"/>
        <v>##1689679581</v>
      </c>
      <c r="B12137" s="217" t="s">
        <v>19891</v>
      </c>
      <c r="C12137" s="227" t="s">
        <v>27004</v>
      </c>
      <c r="D12137" s="227" t="s">
        <v>3106</v>
      </c>
      <c r="E12137" s="227" t="s">
        <v>3649</v>
      </c>
      <c r="F12137" s="227" t="s">
        <v>3106</v>
      </c>
      <c r="G12137" s="227"/>
      <c r="H12137" s="228" t="s">
        <v>23360</v>
      </c>
      <c r="I12137" s="228" t="s">
        <v>23360</v>
      </c>
      <c r="J12137" s="201" t="str">
        <f t="shared" si="379"/>
        <v>9999</v>
      </c>
      <c r="K12137" s="228" t="s">
        <v>26911</v>
      </c>
      <c r="L12137" s="228" t="s">
        <v>23204</v>
      </c>
      <c r="M12137" s="229">
        <v>44817</v>
      </c>
      <c r="N12137" s="243"/>
      <c r="O12137" s="243"/>
      <c r="P12137" s="243"/>
      <c r="Q12137" s="243"/>
      <c r="S12137" s="354"/>
    </row>
    <row r="12138" spans="1:19" s="245" customFormat="1" ht="13.15" customHeight="1">
      <c r="A12138" s="245" t="str">
        <f t="shared" si="380"/>
        <v>##1699286922</v>
      </c>
      <c r="B12138" s="217" t="s">
        <v>19891</v>
      </c>
      <c r="C12138" s="227" t="s">
        <v>20204</v>
      </c>
      <c r="D12138" s="227" t="s">
        <v>3106</v>
      </c>
      <c r="E12138" s="227" t="s">
        <v>3649</v>
      </c>
      <c r="F12138" s="227" t="s">
        <v>3106</v>
      </c>
      <c r="G12138" s="227"/>
      <c r="H12138" s="228" t="s">
        <v>23360</v>
      </c>
      <c r="I12138" s="228" t="s">
        <v>23360</v>
      </c>
      <c r="J12138" s="201" t="str">
        <f t="shared" si="379"/>
        <v>9999</v>
      </c>
      <c r="K12138" s="228" t="s">
        <v>26911</v>
      </c>
      <c r="L12138" s="228" t="s">
        <v>23204</v>
      </c>
      <c r="M12138" s="229">
        <v>44817</v>
      </c>
      <c r="N12138" s="243"/>
      <c r="O12138" s="243"/>
      <c r="P12138" s="243"/>
      <c r="Q12138" s="243"/>
      <c r="S12138" s="354"/>
    </row>
    <row r="12139" spans="1:19" s="245" customFormat="1" ht="13.15" customHeight="1">
      <c r="A12139" s="245" t="str">
        <f t="shared" si="380"/>
        <v>##1699819003</v>
      </c>
      <c r="B12139" s="217" t="s">
        <v>19891</v>
      </c>
      <c r="C12139" s="227" t="s">
        <v>27005</v>
      </c>
      <c r="D12139" s="227" t="s">
        <v>3106</v>
      </c>
      <c r="E12139" s="227" t="s">
        <v>3649</v>
      </c>
      <c r="F12139" s="227" t="s">
        <v>3106</v>
      </c>
      <c r="G12139" s="227"/>
      <c r="H12139" s="228" t="s">
        <v>23360</v>
      </c>
      <c r="I12139" s="228" t="s">
        <v>23360</v>
      </c>
      <c r="J12139" s="201" t="str">
        <f t="shared" si="379"/>
        <v>9999</v>
      </c>
      <c r="K12139" s="228" t="s">
        <v>26911</v>
      </c>
      <c r="L12139" s="228" t="s">
        <v>23204</v>
      </c>
      <c r="M12139" s="229">
        <v>44817</v>
      </c>
      <c r="N12139" s="243"/>
      <c r="O12139" s="243"/>
      <c r="P12139" s="243"/>
      <c r="Q12139" s="243"/>
      <c r="S12139" s="354"/>
    </row>
    <row r="12140" spans="1:19" s="245" customFormat="1" ht="13.15" customHeight="1">
      <c r="A12140" s="245" t="str">
        <f t="shared" si="380"/>
        <v>##1699986331</v>
      </c>
      <c r="B12140" s="217" t="s">
        <v>19891</v>
      </c>
      <c r="C12140" s="227" t="s">
        <v>27006</v>
      </c>
      <c r="D12140" s="227" t="s">
        <v>3106</v>
      </c>
      <c r="E12140" s="227" t="s">
        <v>3649</v>
      </c>
      <c r="F12140" s="227" t="s">
        <v>3106</v>
      </c>
      <c r="G12140" s="227"/>
      <c r="H12140" s="228" t="s">
        <v>23360</v>
      </c>
      <c r="I12140" s="228" t="s">
        <v>23360</v>
      </c>
      <c r="J12140" s="201" t="str">
        <f t="shared" si="379"/>
        <v>9999</v>
      </c>
      <c r="K12140" s="228" t="s">
        <v>26911</v>
      </c>
      <c r="L12140" s="228" t="s">
        <v>23204</v>
      </c>
      <c r="M12140" s="229">
        <v>44817</v>
      </c>
      <c r="N12140" s="243"/>
      <c r="O12140" s="243"/>
      <c r="P12140" s="243"/>
      <c r="Q12140" s="243"/>
      <c r="S12140" s="354"/>
    </row>
    <row r="12141" spans="1:19" s="245" customFormat="1" ht="13.15" customHeight="1">
      <c r="A12141" s="245" t="str">
        <f t="shared" si="380"/>
        <v>##1710109186</v>
      </c>
      <c r="B12141" s="217" t="s">
        <v>19891</v>
      </c>
      <c r="C12141" s="227" t="s">
        <v>27007</v>
      </c>
      <c r="D12141" s="227" t="s">
        <v>3106</v>
      </c>
      <c r="E12141" s="227" t="s">
        <v>3649</v>
      </c>
      <c r="F12141" s="227" t="s">
        <v>3106</v>
      </c>
      <c r="G12141" s="227"/>
      <c r="H12141" s="228" t="s">
        <v>23360</v>
      </c>
      <c r="I12141" s="228" t="s">
        <v>23360</v>
      </c>
      <c r="J12141" s="201" t="str">
        <f t="shared" si="379"/>
        <v>9999</v>
      </c>
      <c r="K12141" s="228" t="s">
        <v>26911</v>
      </c>
      <c r="L12141" s="228" t="s">
        <v>23204</v>
      </c>
      <c r="M12141" s="229">
        <v>44817</v>
      </c>
      <c r="N12141" s="243"/>
      <c r="O12141" s="243"/>
      <c r="P12141" s="243"/>
      <c r="Q12141" s="243"/>
      <c r="S12141" s="354"/>
    </row>
    <row r="12142" spans="1:19" s="245" customFormat="1" ht="13.15" customHeight="1">
      <c r="A12142" s="245" t="str">
        <f t="shared" si="380"/>
        <v>##1710951686</v>
      </c>
      <c r="B12142" s="217" t="s">
        <v>19891</v>
      </c>
      <c r="C12142" s="227" t="s">
        <v>27008</v>
      </c>
      <c r="D12142" s="227" t="s">
        <v>3106</v>
      </c>
      <c r="E12142" s="227" t="s">
        <v>3649</v>
      </c>
      <c r="F12142" s="227" t="s">
        <v>3106</v>
      </c>
      <c r="G12142" s="227"/>
      <c r="H12142" s="228" t="s">
        <v>23360</v>
      </c>
      <c r="I12142" s="228" t="s">
        <v>23360</v>
      </c>
      <c r="J12142" s="201" t="str">
        <f t="shared" si="379"/>
        <v>9999</v>
      </c>
      <c r="K12142" s="228" t="s">
        <v>26911</v>
      </c>
      <c r="L12142" s="228" t="s">
        <v>23204</v>
      </c>
      <c r="M12142" s="229">
        <v>44817</v>
      </c>
      <c r="N12142" s="243"/>
      <c r="O12142" s="243"/>
      <c r="P12142" s="243"/>
      <c r="Q12142" s="243"/>
      <c r="S12142" s="354"/>
    </row>
    <row r="12143" spans="1:19" s="245" customFormat="1" ht="13.15" customHeight="1">
      <c r="A12143" s="245" t="str">
        <f t="shared" si="380"/>
        <v>##1730692641</v>
      </c>
      <c r="B12143" s="217" t="s">
        <v>19891</v>
      </c>
      <c r="C12143" s="227" t="s">
        <v>27009</v>
      </c>
      <c r="D12143" s="227" t="s">
        <v>3106</v>
      </c>
      <c r="E12143" s="227" t="s">
        <v>3649</v>
      </c>
      <c r="F12143" s="227" t="s">
        <v>3106</v>
      </c>
      <c r="G12143" s="227"/>
      <c r="H12143" s="228" t="s">
        <v>23360</v>
      </c>
      <c r="I12143" s="228" t="s">
        <v>23360</v>
      </c>
      <c r="J12143" s="201" t="str">
        <f t="shared" si="379"/>
        <v>9999</v>
      </c>
      <c r="K12143" s="228" t="s">
        <v>26911</v>
      </c>
      <c r="L12143" s="228" t="s">
        <v>23204</v>
      </c>
      <c r="M12143" s="229">
        <v>44817</v>
      </c>
      <c r="N12143" s="243"/>
      <c r="O12143" s="243"/>
      <c r="P12143" s="243"/>
      <c r="Q12143" s="243"/>
      <c r="S12143" s="354"/>
    </row>
    <row r="12144" spans="1:19" s="245" customFormat="1" ht="13.15" customHeight="1">
      <c r="A12144" s="245" t="str">
        <f t="shared" si="380"/>
        <v>##1730774340</v>
      </c>
      <c r="B12144" s="217" t="s">
        <v>19891</v>
      </c>
      <c r="C12144" s="227" t="s">
        <v>27010</v>
      </c>
      <c r="D12144" s="227" t="s">
        <v>3106</v>
      </c>
      <c r="E12144" s="227" t="s">
        <v>3649</v>
      </c>
      <c r="F12144" s="227" t="s">
        <v>3106</v>
      </c>
      <c r="G12144" s="227"/>
      <c r="H12144" s="228" t="s">
        <v>23360</v>
      </c>
      <c r="I12144" s="228" t="s">
        <v>23360</v>
      </c>
      <c r="J12144" s="201" t="str">
        <f t="shared" si="379"/>
        <v>9999</v>
      </c>
      <c r="K12144" s="228" t="s">
        <v>26911</v>
      </c>
      <c r="L12144" s="228" t="s">
        <v>23204</v>
      </c>
      <c r="M12144" s="229">
        <v>44817</v>
      </c>
      <c r="N12144" s="243"/>
      <c r="O12144" s="243"/>
      <c r="P12144" s="243"/>
      <c r="Q12144" s="243"/>
      <c r="S12144" s="354"/>
    </row>
    <row r="12145" spans="1:19" s="245" customFormat="1" ht="13.15" customHeight="1">
      <c r="A12145" s="245" t="str">
        <f t="shared" si="380"/>
        <v>##1740268846</v>
      </c>
      <c r="B12145" s="217" t="s">
        <v>19891</v>
      </c>
      <c r="C12145" s="227" t="s">
        <v>27011</v>
      </c>
      <c r="D12145" s="227" t="s">
        <v>3106</v>
      </c>
      <c r="E12145" s="227" t="s">
        <v>3649</v>
      </c>
      <c r="F12145" s="227" t="s">
        <v>3106</v>
      </c>
      <c r="G12145" s="227"/>
      <c r="H12145" s="228" t="s">
        <v>23360</v>
      </c>
      <c r="I12145" s="228" t="s">
        <v>23360</v>
      </c>
      <c r="J12145" s="201" t="str">
        <f t="shared" si="379"/>
        <v>9999</v>
      </c>
      <c r="K12145" s="228" t="s">
        <v>26911</v>
      </c>
      <c r="L12145" s="228" t="s">
        <v>23204</v>
      </c>
      <c r="M12145" s="229">
        <v>44817</v>
      </c>
      <c r="N12145" s="243"/>
      <c r="O12145" s="243"/>
      <c r="P12145" s="243"/>
      <c r="Q12145" s="243"/>
      <c r="S12145" s="354"/>
    </row>
    <row r="12146" spans="1:19" s="245" customFormat="1" ht="13.15" customHeight="1">
      <c r="A12146" s="245" t="str">
        <f t="shared" si="380"/>
        <v>##1750392502</v>
      </c>
      <c r="B12146" s="217" t="s">
        <v>19891</v>
      </c>
      <c r="C12146" s="227" t="s">
        <v>27012</v>
      </c>
      <c r="D12146" s="227" t="s">
        <v>3106</v>
      </c>
      <c r="E12146" s="227" t="s">
        <v>3649</v>
      </c>
      <c r="F12146" s="227" t="s">
        <v>3106</v>
      </c>
      <c r="G12146" s="227"/>
      <c r="H12146" s="228" t="s">
        <v>23360</v>
      </c>
      <c r="I12146" s="228" t="s">
        <v>23360</v>
      </c>
      <c r="J12146" s="201" t="str">
        <f t="shared" si="379"/>
        <v>9999</v>
      </c>
      <c r="K12146" s="228" t="s">
        <v>26911</v>
      </c>
      <c r="L12146" s="228" t="s">
        <v>23204</v>
      </c>
      <c r="M12146" s="229">
        <v>44817</v>
      </c>
      <c r="N12146" s="243"/>
      <c r="O12146" s="243"/>
      <c r="P12146" s="243"/>
      <c r="Q12146" s="243"/>
      <c r="S12146" s="354"/>
    </row>
    <row r="12147" spans="1:19" s="245" customFormat="1" ht="13.15" customHeight="1">
      <c r="A12147" s="245" t="str">
        <f t="shared" si="380"/>
        <v>##1750749313</v>
      </c>
      <c r="B12147" s="217" t="s">
        <v>19891</v>
      </c>
      <c r="C12147" s="227" t="s">
        <v>27013</v>
      </c>
      <c r="D12147" s="227" t="s">
        <v>3106</v>
      </c>
      <c r="E12147" s="227" t="s">
        <v>3649</v>
      </c>
      <c r="F12147" s="227" t="s">
        <v>3106</v>
      </c>
      <c r="G12147" s="227"/>
      <c r="H12147" s="228" t="s">
        <v>23360</v>
      </c>
      <c r="I12147" s="228" t="s">
        <v>23360</v>
      </c>
      <c r="J12147" s="201" t="str">
        <f t="shared" si="379"/>
        <v>9999</v>
      </c>
      <c r="K12147" s="228" t="s">
        <v>26911</v>
      </c>
      <c r="L12147" s="228" t="s">
        <v>23204</v>
      </c>
      <c r="M12147" s="229">
        <v>44817</v>
      </c>
      <c r="N12147" s="243"/>
      <c r="O12147" s="243"/>
      <c r="P12147" s="243"/>
      <c r="Q12147" s="243"/>
      <c r="S12147" s="354"/>
    </row>
    <row r="12148" spans="1:19" s="245" customFormat="1" ht="13.15" customHeight="1">
      <c r="A12148" s="245" t="str">
        <f t="shared" si="380"/>
        <v>##1760402424</v>
      </c>
      <c r="B12148" s="217" t="s">
        <v>19891</v>
      </c>
      <c r="C12148" s="227" t="s">
        <v>27014</v>
      </c>
      <c r="D12148" s="227" t="s">
        <v>3106</v>
      </c>
      <c r="E12148" s="227" t="s">
        <v>3649</v>
      </c>
      <c r="F12148" s="227" t="s">
        <v>3106</v>
      </c>
      <c r="G12148" s="227"/>
      <c r="H12148" s="228" t="s">
        <v>23360</v>
      </c>
      <c r="I12148" s="228" t="s">
        <v>23360</v>
      </c>
      <c r="J12148" s="201" t="str">
        <f t="shared" si="379"/>
        <v>9999</v>
      </c>
      <c r="K12148" s="228" t="s">
        <v>26911</v>
      </c>
      <c r="L12148" s="228" t="s">
        <v>23204</v>
      </c>
      <c r="M12148" s="229">
        <v>44817</v>
      </c>
      <c r="N12148" s="243"/>
      <c r="O12148" s="243"/>
      <c r="P12148" s="243"/>
      <c r="Q12148" s="243"/>
      <c r="S12148" s="354"/>
    </row>
    <row r="12149" spans="1:19" s="245" customFormat="1" ht="13.15" customHeight="1">
      <c r="A12149" s="245" t="str">
        <f t="shared" si="380"/>
        <v>##1760542732</v>
      </c>
      <c r="B12149" s="217" t="s">
        <v>19891</v>
      </c>
      <c r="C12149" s="227" t="s">
        <v>27015</v>
      </c>
      <c r="D12149" s="227" t="s">
        <v>3106</v>
      </c>
      <c r="E12149" s="227" t="s">
        <v>3649</v>
      </c>
      <c r="F12149" s="227" t="s">
        <v>3106</v>
      </c>
      <c r="G12149" s="227"/>
      <c r="H12149" s="228" t="s">
        <v>23360</v>
      </c>
      <c r="I12149" s="228" t="s">
        <v>23360</v>
      </c>
      <c r="J12149" s="201" t="str">
        <f t="shared" si="379"/>
        <v>9999</v>
      </c>
      <c r="K12149" s="228" t="s">
        <v>26911</v>
      </c>
      <c r="L12149" s="228" t="s">
        <v>23204</v>
      </c>
      <c r="M12149" s="229">
        <v>44817</v>
      </c>
      <c r="N12149" s="243"/>
      <c r="O12149" s="243"/>
      <c r="P12149" s="243"/>
      <c r="Q12149" s="243"/>
      <c r="S12149" s="354"/>
    </row>
    <row r="12150" spans="1:19" s="245" customFormat="1" ht="13.15" customHeight="1">
      <c r="A12150" s="245" t="str">
        <f t="shared" si="380"/>
        <v>##1760953699</v>
      </c>
      <c r="B12150" s="217" t="s">
        <v>19891</v>
      </c>
      <c r="C12150" s="227" t="s">
        <v>14358</v>
      </c>
      <c r="D12150" s="227" t="s">
        <v>3106</v>
      </c>
      <c r="E12150" s="227" t="s">
        <v>3649</v>
      </c>
      <c r="F12150" s="227" t="s">
        <v>3106</v>
      </c>
      <c r="G12150" s="227"/>
      <c r="H12150" s="228" t="s">
        <v>23360</v>
      </c>
      <c r="I12150" s="228" t="s">
        <v>23360</v>
      </c>
      <c r="J12150" s="201" t="str">
        <f t="shared" si="379"/>
        <v>9999</v>
      </c>
      <c r="K12150" s="228" t="s">
        <v>26911</v>
      </c>
      <c r="L12150" s="228" t="s">
        <v>23204</v>
      </c>
      <c r="M12150" s="229">
        <v>44817</v>
      </c>
      <c r="N12150" s="243"/>
      <c r="O12150" s="243"/>
      <c r="P12150" s="243"/>
      <c r="Q12150" s="243"/>
      <c r="S12150" s="354"/>
    </row>
    <row r="12151" spans="1:19" s="245" customFormat="1" ht="13.15" customHeight="1">
      <c r="A12151" s="245" t="str">
        <f t="shared" si="380"/>
        <v>##1770004772</v>
      </c>
      <c r="B12151" s="217" t="s">
        <v>19891</v>
      </c>
      <c r="C12151" s="227" t="s">
        <v>27016</v>
      </c>
      <c r="D12151" s="227" t="s">
        <v>3106</v>
      </c>
      <c r="E12151" s="227" t="s">
        <v>3649</v>
      </c>
      <c r="F12151" s="227" t="s">
        <v>3106</v>
      </c>
      <c r="G12151" s="227"/>
      <c r="H12151" s="228" t="s">
        <v>23360</v>
      </c>
      <c r="I12151" s="228" t="s">
        <v>23360</v>
      </c>
      <c r="J12151" s="201" t="str">
        <f t="shared" si="379"/>
        <v>9999</v>
      </c>
      <c r="K12151" s="228" t="s">
        <v>26911</v>
      </c>
      <c r="L12151" s="228" t="s">
        <v>23204</v>
      </c>
      <c r="M12151" s="229">
        <v>44817</v>
      </c>
      <c r="N12151" s="243"/>
      <c r="O12151" s="243"/>
      <c r="P12151" s="243"/>
      <c r="Q12151" s="243"/>
      <c r="S12151" s="354"/>
    </row>
    <row r="12152" spans="1:19" s="245" customFormat="1" ht="13.15" customHeight="1">
      <c r="A12152" s="245" t="str">
        <f t="shared" si="380"/>
        <v>##1770678260</v>
      </c>
      <c r="B12152" s="217" t="s">
        <v>19891</v>
      </c>
      <c r="C12152" s="227" t="s">
        <v>27017</v>
      </c>
      <c r="D12152" s="227" t="s">
        <v>3106</v>
      </c>
      <c r="E12152" s="227" t="s">
        <v>3649</v>
      </c>
      <c r="F12152" s="227" t="s">
        <v>3106</v>
      </c>
      <c r="G12152" s="227"/>
      <c r="H12152" s="228" t="s">
        <v>23360</v>
      </c>
      <c r="I12152" s="228" t="s">
        <v>23360</v>
      </c>
      <c r="J12152" s="201" t="str">
        <f t="shared" si="379"/>
        <v>9999</v>
      </c>
      <c r="K12152" s="228" t="s">
        <v>26911</v>
      </c>
      <c r="L12152" s="228" t="s">
        <v>23204</v>
      </c>
      <c r="M12152" s="229">
        <v>44817</v>
      </c>
      <c r="N12152" s="243"/>
      <c r="O12152" s="243"/>
      <c r="P12152" s="243"/>
      <c r="Q12152" s="243"/>
      <c r="S12152" s="354"/>
    </row>
    <row r="12153" spans="1:19" s="245" customFormat="1" ht="13.15" customHeight="1">
      <c r="A12153" s="245" t="str">
        <f t="shared" si="380"/>
        <v>##1780183145</v>
      </c>
      <c r="B12153" s="217" t="s">
        <v>19891</v>
      </c>
      <c r="C12153" s="227" t="s">
        <v>26181</v>
      </c>
      <c r="D12153" s="227" t="s">
        <v>3106</v>
      </c>
      <c r="E12153" s="227" t="s">
        <v>3649</v>
      </c>
      <c r="F12153" s="227" t="s">
        <v>3106</v>
      </c>
      <c r="G12153" s="227"/>
      <c r="H12153" s="228" t="s">
        <v>23360</v>
      </c>
      <c r="I12153" s="228" t="s">
        <v>23360</v>
      </c>
      <c r="J12153" s="201" t="str">
        <f t="shared" si="379"/>
        <v>9999</v>
      </c>
      <c r="K12153" s="228" t="s">
        <v>26911</v>
      </c>
      <c r="L12153" s="228" t="s">
        <v>23204</v>
      </c>
      <c r="M12153" s="229">
        <v>44817</v>
      </c>
      <c r="N12153" s="243"/>
      <c r="O12153" s="243"/>
      <c r="P12153" s="243"/>
      <c r="Q12153" s="243"/>
      <c r="S12153" s="354"/>
    </row>
    <row r="12154" spans="1:19" s="245" customFormat="1" ht="13.15" customHeight="1">
      <c r="A12154" s="245" t="str">
        <f t="shared" si="380"/>
        <v>##1780183335</v>
      </c>
      <c r="B12154" s="217" t="s">
        <v>19891</v>
      </c>
      <c r="C12154" s="227" t="s">
        <v>27018</v>
      </c>
      <c r="D12154" s="227" t="s">
        <v>3106</v>
      </c>
      <c r="E12154" s="227" t="s">
        <v>3649</v>
      </c>
      <c r="F12154" s="227" t="s">
        <v>3106</v>
      </c>
      <c r="G12154" s="227"/>
      <c r="H12154" s="228" t="s">
        <v>23360</v>
      </c>
      <c r="I12154" s="228" t="s">
        <v>23360</v>
      </c>
      <c r="J12154" s="201" t="str">
        <f t="shared" si="379"/>
        <v>9999</v>
      </c>
      <c r="K12154" s="228" t="s">
        <v>26911</v>
      </c>
      <c r="L12154" s="228" t="s">
        <v>23204</v>
      </c>
      <c r="M12154" s="229">
        <v>44817</v>
      </c>
      <c r="N12154" s="243"/>
      <c r="O12154" s="243"/>
      <c r="P12154" s="243"/>
      <c r="Q12154" s="243"/>
      <c r="S12154" s="354"/>
    </row>
    <row r="12155" spans="1:19" s="245" customFormat="1" ht="13.15" customHeight="1">
      <c r="A12155" s="245" t="str">
        <f t="shared" si="380"/>
        <v>##1780297598</v>
      </c>
      <c r="B12155" s="217" t="s">
        <v>19891</v>
      </c>
      <c r="C12155" s="227" t="s">
        <v>27019</v>
      </c>
      <c r="D12155" s="227" t="s">
        <v>3106</v>
      </c>
      <c r="E12155" s="227" t="s">
        <v>3649</v>
      </c>
      <c r="F12155" s="227" t="s">
        <v>3106</v>
      </c>
      <c r="G12155" s="227"/>
      <c r="H12155" s="228" t="s">
        <v>23360</v>
      </c>
      <c r="I12155" s="228" t="s">
        <v>23360</v>
      </c>
      <c r="J12155" s="201" t="str">
        <f t="shared" si="379"/>
        <v>9999</v>
      </c>
      <c r="K12155" s="228" t="s">
        <v>26911</v>
      </c>
      <c r="L12155" s="228" t="s">
        <v>23204</v>
      </c>
      <c r="M12155" s="229">
        <v>44817</v>
      </c>
      <c r="N12155" s="243"/>
      <c r="O12155" s="243"/>
      <c r="P12155" s="243"/>
      <c r="Q12155" s="243"/>
      <c r="S12155" s="354"/>
    </row>
    <row r="12156" spans="1:19" s="245" customFormat="1" ht="13.15" customHeight="1">
      <c r="A12156" s="245" t="str">
        <f t="shared" si="380"/>
        <v>##1780623710</v>
      </c>
      <c r="B12156" s="217" t="s">
        <v>19891</v>
      </c>
      <c r="C12156" s="227" t="s">
        <v>27020</v>
      </c>
      <c r="D12156" s="227" t="s">
        <v>3106</v>
      </c>
      <c r="E12156" s="227" t="s">
        <v>3649</v>
      </c>
      <c r="F12156" s="227" t="s">
        <v>3106</v>
      </c>
      <c r="G12156" s="227"/>
      <c r="H12156" s="228" t="s">
        <v>23360</v>
      </c>
      <c r="I12156" s="228" t="s">
        <v>23360</v>
      </c>
      <c r="J12156" s="201" t="str">
        <f t="shared" si="379"/>
        <v>9999</v>
      </c>
      <c r="K12156" s="228" t="s">
        <v>26911</v>
      </c>
      <c r="L12156" s="228" t="s">
        <v>23204</v>
      </c>
      <c r="M12156" s="229">
        <v>44817</v>
      </c>
      <c r="N12156" s="243"/>
      <c r="O12156" s="243"/>
      <c r="P12156" s="243"/>
      <c r="Q12156" s="243"/>
      <c r="S12156" s="354"/>
    </row>
    <row r="12157" spans="1:19" s="245" customFormat="1" ht="13.15" customHeight="1">
      <c r="A12157" s="245" t="str">
        <f t="shared" si="380"/>
        <v>##1790844132</v>
      </c>
      <c r="B12157" s="217" t="s">
        <v>19891</v>
      </c>
      <c r="C12157" s="227" t="s">
        <v>27021</v>
      </c>
      <c r="D12157" s="227" t="s">
        <v>3106</v>
      </c>
      <c r="E12157" s="227" t="s">
        <v>3649</v>
      </c>
      <c r="F12157" s="227" t="s">
        <v>3106</v>
      </c>
      <c r="G12157" s="227"/>
      <c r="H12157" s="228" t="s">
        <v>23360</v>
      </c>
      <c r="I12157" s="228" t="s">
        <v>23360</v>
      </c>
      <c r="J12157" s="201" t="str">
        <f t="shared" si="379"/>
        <v>9999</v>
      </c>
      <c r="K12157" s="228" t="s">
        <v>26911</v>
      </c>
      <c r="L12157" s="228" t="s">
        <v>23204</v>
      </c>
      <c r="M12157" s="229">
        <v>44817</v>
      </c>
      <c r="N12157" s="243"/>
      <c r="O12157" s="243"/>
      <c r="P12157" s="243"/>
      <c r="Q12157" s="243"/>
      <c r="S12157" s="354"/>
    </row>
    <row r="12158" spans="1:19" s="245" customFormat="1" ht="13.15" customHeight="1">
      <c r="A12158" s="245" t="str">
        <f t="shared" si="380"/>
        <v>##1801457510</v>
      </c>
      <c r="B12158" s="217" t="s">
        <v>19891</v>
      </c>
      <c r="C12158" s="227" t="s">
        <v>27022</v>
      </c>
      <c r="D12158" s="227" t="s">
        <v>3106</v>
      </c>
      <c r="E12158" s="227" t="s">
        <v>3649</v>
      </c>
      <c r="F12158" s="227" t="s">
        <v>3106</v>
      </c>
      <c r="G12158" s="227"/>
      <c r="H12158" s="228" t="s">
        <v>23360</v>
      </c>
      <c r="I12158" s="228" t="s">
        <v>23360</v>
      </c>
      <c r="J12158" s="201" t="str">
        <f t="shared" si="379"/>
        <v>9999</v>
      </c>
      <c r="K12158" s="228" t="s">
        <v>26911</v>
      </c>
      <c r="L12158" s="228" t="s">
        <v>23204</v>
      </c>
      <c r="M12158" s="229">
        <v>44817</v>
      </c>
      <c r="N12158" s="243"/>
      <c r="O12158" s="243"/>
      <c r="P12158" s="243"/>
      <c r="Q12158" s="243"/>
      <c r="S12158" s="354"/>
    </row>
    <row r="12159" spans="1:19" s="245" customFormat="1" ht="13.15" customHeight="1">
      <c r="A12159" s="245" t="str">
        <f t="shared" si="380"/>
        <v>##1801821376</v>
      </c>
      <c r="B12159" s="217" t="s">
        <v>19891</v>
      </c>
      <c r="C12159" s="227" t="s">
        <v>27023</v>
      </c>
      <c r="D12159" s="227" t="s">
        <v>3106</v>
      </c>
      <c r="E12159" s="227" t="s">
        <v>3649</v>
      </c>
      <c r="F12159" s="227" t="s">
        <v>3106</v>
      </c>
      <c r="G12159" s="227"/>
      <c r="H12159" s="228" t="s">
        <v>23360</v>
      </c>
      <c r="I12159" s="228" t="s">
        <v>23360</v>
      </c>
      <c r="J12159" s="201" t="str">
        <f t="shared" si="379"/>
        <v>9999</v>
      </c>
      <c r="K12159" s="228" t="s">
        <v>26911</v>
      </c>
      <c r="L12159" s="228" t="s">
        <v>23204</v>
      </c>
      <c r="M12159" s="229">
        <v>44817</v>
      </c>
      <c r="N12159" s="243"/>
      <c r="O12159" s="243"/>
      <c r="P12159" s="243"/>
      <c r="Q12159" s="243"/>
      <c r="S12159" s="354"/>
    </row>
    <row r="12160" spans="1:19" s="245" customFormat="1" ht="13.15" customHeight="1">
      <c r="A12160" s="245" t="str">
        <f t="shared" si="380"/>
        <v>##1821017880</v>
      </c>
      <c r="B12160" s="217" t="s">
        <v>19891</v>
      </c>
      <c r="C12160" s="227" t="s">
        <v>11470</v>
      </c>
      <c r="D12160" s="227" t="s">
        <v>3106</v>
      </c>
      <c r="E12160" s="227" t="s">
        <v>3649</v>
      </c>
      <c r="F12160" s="227" t="s">
        <v>3106</v>
      </c>
      <c r="G12160" s="227"/>
      <c r="H12160" s="228" t="s">
        <v>23360</v>
      </c>
      <c r="I12160" s="228" t="s">
        <v>23360</v>
      </c>
      <c r="J12160" s="201" t="str">
        <f t="shared" si="379"/>
        <v>9999</v>
      </c>
      <c r="K12160" s="228" t="s">
        <v>26911</v>
      </c>
      <c r="L12160" s="228" t="s">
        <v>23204</v>
      </c>
      <c r="M12160" s="229">
        <v>44817</v>
      </c>
      <c r="N12160" s="243"/>
      <c r="O12160" s="243"/>
      <c r="P12160" s="243"/>
      <c r="Q12160" s="243"/>
      <c r="S12160" s="354"/>
    </row>
    <row r="12161" spans="1:19" s="245" customFormat="1" ht="13.15" customHeight="1">
      <c r="A12161" s="245" t="str">
        <f t="shared" si="380"/>
        <v>##1821186313</v>
      </c>
      <c r="B12161" s="217" t="s">
        <v>19891</v>
      </c>
      <c r="C12161" s="227" t="s">
        <v>27024</v>
      </c>
      <c r="D12161" s="227" t="s">
        <v>3106</v>
      </c>
      <c r="E12161" s="227" t="s">
        <v>3649</v>
      </c>
      <c r="F12161" s="227" t="s">
        <v>3106</v>
      </c>
      <c r="G12161" s="227"/>
      <c r="H12161" s="228" t="s">
        <v>23360</v>
      </c>
      <c r="I12161" s="228" t="s">
        <v>23360</v>
      </c>
      <c r="J12161" s="201" t="str">
        <f t="shared" si="379"/>
        <v>9999</v>
      </c>
      <c r="K12161" s="228" t="s">
        <v>26911</v>
      </c>
      <c r="L12161" s="228" t="s">
        <v>23204</v>
      </c>
      <c r="M12161" s="229">
        <v>44817</v>
      </c>
      <c r="N12161" s="243"/>
      <c r="O12161" s="243"/>
      <c r="P12161" s="243"/>
      <c r="Q12161" s="243"/>
      <c r="S12161" s="354"/>
    </row>
    <row r="12162" spans="1:19" s="245" customFormat="1" ht="13.15" customHeight="1">
      <c r="A12162" s="245" t="str">
        <f t="shared" si="380"/>
        <v>##1831195908</v>
      </c>
      <c r="B12162" s="217" t="s">
        <v>19891</v>
      </c>
      <c r="C12162" s="227" t="s">
        <v>27025</v>
      </c>
      <c r="D12162" s="227" t="s">
        <v>3106</v>
      </c>
      <c r="E12162" s="227" t="s">
        <v>3649</v>
      </c>
      <c r="F12162" s="227" t="s">
        <v>3106</v>
      </c>
      <c r="G12162" s="227"/>
      <c r="H12162" s="228" t="s">
        <v>23360</v>
      </c>
      <c r="I12162" s="228" t="s">
        <v>23360</v>
      </c>
      <c r="J12162" s="201" t="str">
        <f t="shared" si="379"/>
        <v>9999</v>
      </c>
      <c r="K12162" s="228" t="s">
        <v>26911</v>
      </c>
      <c r="L12162" s="228" t="s">
        <v>23204</v>
      </c>
      <c r="M12162" s="229">
        <v>44817</v>
      </c>
      <c r="N12162" s="243"/>
      <c r="O12162" s="243"/>
      <c r="P12162" s="243"/>
      <c r="Q12162" s="243"/>
      <c r="S12162" s="354"/>
    </row>
    <row r="12163" spans="1:19" s="245" customFormat="1" ht="13.15" customHeight="1">
      <c r="A12163" s="245" t="str">
        <f t="shared" si="380"/>
        <v>##1851338149</v>
      </c>
      <c r="B12163" s="217" t="s">
        <v>19891</v>
      </c>
      <c r="C12163" s="227" t="s">
        <v>27026</v>
      </c>
      <c r="D12163" s="227" t="s">
        <v>3106</v>
      </c>
      <c r="E12163" s="227" t="s">
        <v>3649</v>
      </c>
      <c r="F12163" s="227" t="s">
        <v>3106</v>
      </c>
      <c r="G12163" s="227"/>
      <c r="H12163" s="228" t="s">
        <v>23360</v>
      </c>
      <c r="I12163" s="228" t="s">
        <v>23360</v>
      </c>
      <c r="J12163" s="201" t="str">
        <f t="shared" ref="J12163:J12214" si="381">B12163</f>
        <v>9999</v>
      </c>
      <c r="K12163" s="228" t="s">
        <v>26911</v>
      </c>
      <c r="L12163" s="228" t="s">
        <v>23204</v>
      </c>
      <c r="M12163" s="229">
        <v>44817</v>
      </c>
      <c r="N12163" s="243"/>
      <c r="O12163" s="243"/>
      <c r="P12163" s="243"/>
      <c r="Q12163" s="243"/>
      <c r="S12163" s="354"/>
    </row>
    <row r="12164" spans="1:19" s="245" customFormat="1" ht="13.15" customHeight="1">
      <c r="A12164" s="245" t="str">
        <f t="shared" si="380"/>
        <v>##1861660151</v>
      </c>
      <c r="B12164" s="217" t="s">
        <v>19891</v>
      </c>
      <c r="C12164" s="227" t="s">
        <v>6573</v>
      </c>
      <c r="D12164" s="227" t="s">
        <v>3106</v>
      </c>
      <c r="E12164" s="227" t="s">
        <v>3649</v>
      </c>
      <c r="F12164" s="227" t="s">
        <v>3106</v>
      </c>
      <c r="G12164" s="227"/>
      <c r="H12164" s="228" t="s">
        <v>23360</v>
      </c>
      <c r="I12164" s="228" t="s">
        <v>23360</v>
      </c>
      <c r="J12164" s="201" t="str">
        <f t="shared" si="381"/>
        <v>9999</v>
      </c>
      <c r="K12164" s="228" t="s">
        <v>26911</v>
      </c>
      <c r="L12164" s="228" t="s">
        <v>23204</v>
      </c>
      <c r="M12164" s="229">
        <v>44817</v>
      </c>
      <c r="N12164" s="243"/>
      <c r="O12164" s="243"/>
      <c r="P12164" s="243"/>
      <c r="Q12164" s="243"/>
      <c r="S12164" s="354"/>
    </row>
    <row r="12165" spans="1:19" s="245" customFormat="1" ht="13.15" customHeight="1">
      <c r="A12165" s="245" t="str">
        <f t="shared" si="380"/>
        <v>##1861853004</v>
      </c>
      <c r="B12165" s="217" t="s">
        <v>19891</v>
      </c>
      <c r="C12165" s="227" t="s">
        <v>26453</v>
      </c>
      <c r="D12165" s="227" t="s">
        <v>3106</v>
      </c>
      <c r="E12165" s="227" t="s">
        <v>3649</v>
      </c>
      <c r="F12165" s="227" t="s">
        <v>3106</v>
      </c>
      <c r="G12165" s="227"/>
      <c r="H12165" s="228" t="s">
        <v>23360</v>
      </c>
      <c r="I12165" s="228" t="s">
        <v>23360</v>
      </c>
      <c r="J12165" s="201" t="str">
        <f t="shared" si="381"/>
        <v>9999</v>
      </c>
      <c r="K12165" s="228" t="s">
        <v>26911</v>
      </c>
      <c r="L12165" s="228" t="s">
        <v>23204</v>
      </c>
      <c r="M12165" s="229">
        <v>44817</v>
      </c>
      <c r="N12165" s="243"/>
      <c r="O12165" s="243"/>
      <c r="P12165" s="243"/>
      <c r="Q12165" s="243"/>
      <c r="S12165" s="354"/>
    </row>
    <row r="12166" spans="1:19" s="245" customFormat="1" ht="13.15" customHeight="1">
      <c r="A12166" s="245" t="str">
        <f t="shared" si="380"/>
        <v>##1871534297</v>
      </c>
      <c r="B12166" s="217" t="s">
        <v>19891</v>
      </c>
      <c r="C12166" s="227" t="s">
        <v>27027</v>
      </c>
      <c r="D12166" s="227" t="s">
        <v>3106</v>
      </c>
      <c r="E12166" s="227" t="s">
        <v>3649</v>
      </c>
      <c r="F12166" s="227" t="s">
        <v>3106</v>
      </c>
      <c r="G12166" s="227"/>
      <c r="H12166" s="228" t="s">
        <v>23360</v>
      </c>
      <c r="I12166" s="228" t="s">
        <v>23360</v>
      </c>
      <c r="J12166" s="201" t="str">
        <f t="shared" si="381"/>
        <v>9999</v>
      </c>
      <c r="K12166" s="228" t="s">
        <v>26911</v>
      </c>
      <c r="L12166" s="228" t="s">
        <v>23204</v>
      </c>
      <c r="M12166" s="229">
        <v>44817</v>
      </c>
      <c r="N12166" s="243"/>
      <c r="O12166" s="243"/>
      <c r="P12166" s="243"/>
      <c r="Q12166" s="243"/>
      <c r="S12166" s="354"/>
    </row>
    <row r="12167" spans="1:19" s="245" customFormat="1" ht="13.15" customHeight="1">
      <c r="A12167" s="245" t="str">
        <f t="shared" si="380"/>
        <v>##1871935072</v>
      </c>
      <c r="B12167" s="217" t="s">
        <v>19891</v>
      </c>
      <c r="C12167" s="227" t="s">
        <v>27028</v>
      </c>
      <c r="D12167" s="227" t="s">
        <v>3106</v>
      </c>
      <c r="E12167" s="227" t="s">
        <v>3649</v>
      </c>
      <c r="F12167" s="227" t="s">
        <v>3106</v>
      </c>
      <c r="G12167" s="227"/>
      <c r="H12167" s="228" t="s">
        <v>23360</v>
      </c>
      <c r="I12167" s="228" t="s">
        <v>23360</v>
      </c>
      <c r="J12167" s="201" t="str">
        <f t="shared" si="381"/>
        <v>9999</v>
      </c>
      <c r="K12167" s="228" t="s">
        <v>26911</v>
      </c>
      <c r="L12167" s="228" t="s">
        <v>23204</v>
      </c>
      <c r="M12167" s="229">
        <v>44817</v>
      </c>
      <c r="N12167" s="243"/>
      <c r="O12167" s="243"/>
      <c r="P12167" s="243"/>
      <c r="Q12167" s="243"/>
      <c r="S12167" s="354"/>
    </row>
    <row r="12168" spans="1:19" s="245" customFormat="1" ht="13.15" customHeight="1">
      <c r="A12168" s="245" t="str">
        <f t="shared" si="380"/>
        <v>##1871937144</v>
      </c>
      <c r="B12168" s="217" t="s">
        <v>19891</v>
      </c>
      <c r="C12168" s="227" t="s">
        <v>27029</v>
      </c>
      <c r="D12168" s="227" t="s">
        <v>3106</v>
      </c>
      <c r="E12168" s="227" t="s">
        <v>3649</v>
      </c>
      <c r="F12168" s="227" t="s">
        <v>3106</v>
      </c>
      <c r="G12168" s="227"/>
      <c r="H12168" s="228" t="s">
        <v>23360</v>
      </c>
      <c r="I12168" s="228" t="s">
        <v>23360</v>
      </c>
      <c r="J12168" s="201" t="str">
        <f t="shared" si="381"/>
        <v>9999</v>
      </c>
      <c r="K12168" s="228" t="s">
        <v>26911</v>
      </c>
      <c r="L12168" s="228" t="s">
        <v>23204</v>
      </c>
      <c r="M12168" s="229">
        <v>44817</v>
      </c>
      <c r="N12168" s="243"/>
      <c r="O12168" s="243"/>
      <c r="P12168" s="243"/>
      <c r="Q12168" s="243"/>
      <c r="S12168" s="354"/>
    </row>
    <row r="12169" spans="1:19" s="245" customFormat="1" ht="13.15" customHeight="1">
      <c r="A12169" s="245" t="str">
        <f t="shared" si="380"/>
        <v>##1881760452</v>
      </c>
      <c r="B12169" s="217" t="s">
        <v>19891</v>
      </c>
      <c r="C12169" s="227" t="s">
        <v>27030</v>
      </c>
      <c r="D12169" s="227" t="s">
        <v>3106</v>
      </c>
      <c r="E12169" s="227" t="s">
        <v>3649</v>
      </c>
      <c r="F12169" s="227" t="s">
        <v>3106</v>
      </c>
      <c r="G12169" s="227"/>
      <c r="H12169" s="228" t="s">
        <v>23360</v>
      </c>
      <c r="I12169" s="228" t="s">
        <v>23360</v>
      </c>
      <c r="J12169" s="201" t="str">
        <f t="shared" si="381"/>
        <v>9999</v>
      </c>
      <c r="K12169" s="228" t="s">
        <v>26911</v>
      </c>
      <c r="L12169" s="228" t="s">
        <v>23204</v>
      </c>
      <c r="M12169" s="229">
        <v>44817</v>
      </c>
      <c r="N12169" s="243"/>
      <c r="O12169" s="243"/>
      <c r="P12169" s="243"/>
      <c r="Q12169" s="243"/>
      <c r="S12169" s="354"/>
    </row>
    <row r="12170" spans="1:19" s="245" customFormat="1" ht="13.15" customHeight="1">
      <c r="A12170" s="245" t="str">
        <f t="shared" si="380"/>
        <v>##1891892741</v>
      </c>
      <c r="B12170" s="217" t="s">
        <v>19891</v>
      </c>
      <c r="C12170" s="227" t="s">
        <v>26579</v>
      </c>
      <c r="D12170" s="227" t="s">
        <v>3106</v>
      </c>
      <c r="E12170" s="227" t="s">
        <v>3649</v>
      </c>
      <c r="F12170" s="227" t="s">
        <v>3106</v>
      </c>
      <c r="G12170" s="227"/>
      <c r="H12170" s="228" t="s">
        <v>23360</v>
      </c>
      <c r="I12170" s="228" t="s">
        <v>23360</v>
      </c>
      <c r="J12170" s="201" t="str">
        <f t="shared" si="381"/>
        <v>9999</v>
      </c>
      <c r="K12170" s="228" t="s">
        <v>26911</v>
      </c>
      <c r="L12170" s="228" t="s">
        <v>23204</v>
      </c>
      <c r="M12170" s="229">
        <v>44817</v>
      </c>
      <c r="N12170" s="243"/>
      <c r="O12170" s="243"/>
      <c r="P12170" s="243"/>
      <c r="Q12170" s="243"/>
      <c r="S12170" s="354"/>
    </row>
    <row r="12171" spans="1:19" s="245" customFormat="1" ht="13.15" customHeight="1">
      <c r="A12171" s="245" t="str">
        <f t="shared" si="380"/>
        <v>##1902381403</v>
      </c>
      <c r="B12171" s="217" t="s">
        <v>19891</v>
      </c>
      <c r="C12171" s="227" t="s">
        <v>27031</v>
      </c>
      <c r="D12171" s="227" t="s">
        <v>3106</v>
      </c>
      <c r="E12171" s="227" t="s">
        <v>3649</v>
      </c>
      <c r="F12171" s="227" t="s">
        <v>3106</v>
      </c>
      <c r="G12171" s="227"/>
      <c r="H12171" s="228" t="s">
        <v>23360</v>
      </c>
      <c r="I12171" s="228" t="s">
        <v>23360</v>
      </c>
      <c r="J12171" s="201" t="str">
        <f t="shared" si="381"/>
        <v>9999</v>
      </c>
      <c r="K12171" s="228" t="s">
        <v>26911</v>
      </c>
      <c r="L12171" s="228" t="s">
        <v>23204</v>
      </c>
      <c r="M12171" s="229">
        <v>44817</v>
      </c>
      <c r="N12171" s="243"/>
      <c r="O12171" s="243"/>
      <c r="P12171" s="243"/>
      <c r="Q12171" s="243"/>
      <c r="S12171" s="354"/>
    </row>
    <row r="12172" spans="1:19" s="245" customFormat="1" ht="13.15" customHeight="1">
      <c r="A12172" s="245" t="str">
        <f t="shared" si="380"/>
        <v>##1902800535</v>
      </c>
      <c r="B12172" s="217" t="s">
        <v>19891</v>
      </c>
      <c r="C12172" s="227" t="s">
        <v>27032</v>
      </c>
      <c r="D12172" s="227" t="s">
        <v>3106</v>
      </c>
      <c r="E12172" s="227" t="s">
        <v>3649</v>
      </c>
      <c r="F12172" s="227" t="s">
        <v>3106</v>
      </c>
      <c r="G12172" s="227"/>
      <c r="H12172" s="228" t="s">
        <v>23360</v>
      </c>
      <c r="I12172" s="228" t="s">
        <v>23360</v>
      </c>
      <c r="J12172" s="201" t="str">
        <f t="shared" si="381"/>
        <v>9999</v>
      </c>
      <c r="K12172" s="228" t="s">
        <v>26911</v>
      </c>
      <c r="L12172" s="228" t="s">
        <v>23204</v>
      </c>
      <c r="M12172" s="229">
        <v>44817</v>
      </c>
      <c r="N12172" s="243"/>
      <c r="O12172" s="243"/>
      <c r="P12172" s="243"/>
      <c r="Q12172" s="243"/>
      <c r="S12172" s="354"/>
    </row>
    <row r="12173" spans="1:19" s="245" customFormat="1" ht="13.15" customHeight="1">
      <c r="A12173" s="245" t="str">
        <f t="shared" si="380"/>
        <v>##1912059932</v>
      </c>
      <c r="B12173" s="217" t="s">
        <v>19891</v>
      </c>
      <c r="C12173" s="227" t="s">
        <v>13910</v>
      </c>
      <c r="D12173" s="227" t="s">
        <v>3106</v>
      </c>
      <c r="E12173" s="227" t="s">
        <v>3649</v>
      </c>
      <c r="F12173" s="227" t="s">
        <v>3106</v>
      </c>
      <c r="G12173" s="227"/>
      <c r="H12173" s="228" t="s">
        <v>23360</v>
      </c>
      <c r="I12173" s="228" t="s">
        <v>23360</v>
      </c>
      <c r="J12173" s="201" t="str">
        <f t="shared" si="381"/>
        <v>9999</v>
      </c>
      <c r="K12173" s="228" t="s">
        <v>26911</v>
      </c>
      <c r="L12173" s="228" t="s">
        <v>23204</v>
      </c>
      <c r="M12173" s="229">
        <v>44817</v>
      </c>
      <c r="N12173" s="243"/>
      <c r="O12173" s="243"/>
      <c r="P12173" s="243"/>
      <c r="Q12173" s="243"/>
      <c r="S12173" s="354"/>
    </row>
    <row r="12174" spans="1:19" s="245" customFormat="1" ht="13.15" customHeight="1">
      <c r="A12174" s="245" t="str">
        <f t="shared" si="380"/>
        <v>##1912472929</v>
      </c>
      <c r="B12174" s="217" t="s">
        <v>19891</v>
      </c>
      <c r="C12174" s="227" t="s">
        <v>27033</v>
      </c>
      <c r="D12174" s="227" t="s">
        <v>3106</v>
      </c>
      <c r="E12174" s="227" t="s">
        <v>3649</v>
      </c>
      <c r="F12174" s="227" t="s">
        <v>3106</v>
      </c>
      <c r="G12174" s="227"/>
      <c r="H12174" s="228" t="s">
        <v>23360</v>
      </c>
      <c r="I12174" s="228" t="s">
        <v>23360</v>
      </c>
      <c r="J12174" s="201" t="str">
        <f t="shared" si="381"/>
        <v>9999</v>
      </c>
      <c r="K12174" s="228" t="s">
        <v>26911</v>
      </c>
      <c r="L12174" s="228" t="s">
        <v>23204</v>
      </c>
      <c r="M12174" s="229">
        <v>44817</v>
      </c>
      <c r="N12174" s="243"/>
      <c r="O12174" s="243"/>
      <c r="P12174" s="243"/>
      <c r="Q12174" s="243"/>
      <c r="S12174" s="354"/>
    </row>
    <row r="12175" spans="1:19" s="245" customFormat="1" ht="13.15" customHeight="1">
      <c r="A12175" s="245" t="str">
        <f t="shared" si="380"/>
        <v>##1912950114</v>
      </c>
      <c r="B12175" s="217" t="s">
        <v>19891</v>
      </c>
      <c r="C12175" s="227" t="s">
        <v>27034</v>
      </c>
      <c r="D12175" s="227" t="s">
        <v>3106</v>
      </c>
      <c r="E12175" s="227" t="s">
        <v>3649</v>
      </c>
      <c r="F12175" s="227" t="s">
        <v>3106</v>
      </c>
      <c r="G12175" s="227"/>
      <c r="H12175" s="228" t="s">
        <v>23360</v>
      </c>
      <c r="I12175" s="228" t="s">
        <v>23360</v>
      </c>
      <c r="J12175" s="201" t="str">
        <f t="shared" si="381"/>
        <v>9999</v>
      </c>
      <c r="K12175" s="228" t="s">
        <v>26911</v>
      </c>
      <c r="L12175" s="228" t="s">
        <v>23204</v>
      </c>
      <c r="M12175" s="229">
        <v>44817</v>
      </c>
      <c r="N12175" s="243"/>
      <c r="O12175" s="243"/>
      <c r="P12175" s="243"/>
      <c r="Q12175" s="243"/>
      <c r="S12175" s="354"/>
    </row>
    <row r="12176" spans="1:19" s="245" customFormat="1" ht="13.15" customHeight="1">
      <c r="A12176" s="245" t="str">
        <f t="shared" si="380"/>
        <v>##1932310026</v>
      </c>
      <c r="B12176" s="217" t="s">
        <v>19891</v>
      </c>
      <c r="C12176" s="227" t="s">
        <v>27035</v>
      </c>
      <c r="D12176" s="227" t="s">
        <v>3106</v>
      </c>
      <c r="E12176" s="227" t="s">
        <v>3649</v>
      </c>
      <c r="F12176" s="227" t="s">
        <v>3106</v>
      </c>
      <c r="G12176" s="227"/>
      <c r="H12176" s="228" t="s">
        <v>23360</v>
      </c>
      <c r="I12176" s="228" t="s">
        <v>23360</v>
      </c>
      <c r="J12176" s="201" t="str">
        <f t="shared" si="381"/>
        <v>9999</v>
      </c>
      <c r="K12176" s="228" t="s">
        <v>26911</v>
      </c>
      <c r="L12176" s="228" t="s">
        <v>23204</v>
      </c>
      <c r="M12176" s="229">
        <v>44817</v>
      </c>
      <c r="N12176" s="243"/>
      <c r="O12176" s="243"/>
      <c r="P12176" s="243"/>
      <c r="Q12176" s="243"/>
      <c r="S12176" s="354"/>
    </row>
    <row r="12177" spans="1:19" s="245" customFormat="1" ht="13.15" customHeight="1">
      <c r="A12177" s="245" t="str">
        <f t="shared" si="380"/>
        <v>##1932713666</v>
      </c>
      <c r="B12177" s="217" t="s">
        <v>19891</v>
      </c>
      <c r="C12177" s="227" t="s">
        <v>27036</v>
      </c>
      <c r="D12177" s="227" t="s">
        <v>3106</v>
      </c>
      <c r="E12177" s="227" t="s">
        <v>3649</v>
      </c>
      <c r="F12177" s="227" t="s">
        <v>3106</v>
      </c>
      <c r="G12177" s="227"/>
      <c r="H12177" s="228" t="s">
        <v>23360</v>
      </c>
      <c r="I12177" s="228" t="s">
        <v>23360</v>
      </c>
      <c r="J12177" s="201" t="str">
        <f t="shared" si="381"/>
        <v>9999</v>
      </c>
      <c r="K12177" s="228" t="s">
        <v>26911</v>
      </c>
      <c r="L12177" s="228" t="s">
        <v>23204</v>
      </c>
      <c r="M12177" s="229">
        <v>44817</v>
      </c>
      <c r="N12177" s="243"/>
      <c r="O12177" s="243"/>
      <c r="P12177" s="243"/>
      <c r="Q12177" s="243"/>
      <c r="S12177" s="354"/>
    </row>
    <row r="12178" spans="1:19" s="245" customFormat="1" ht="13.15" customHeight="1">
      <c r="A12178" s="245" t="str">
        <f t="shared" si="380"/>
        <v>##1962403865</v>
      </c>
      <c r="B12178" s="217" t="s">
        <v>19891</v>
      </c>
      <c r="C12178" s="227" t="s">
        <v>27037</v>
      </c>
      <c r="D12178" s="227" t="s">
        <v>3106</v>
      </c>
      <c r="E12178" s="227" t="s">
        <v>3649</v>
      </c>
      <c r="F12178" s="227" t="s">
        <v>3106</v>
      </c>
      <c r="G12178" s="227"/>
      <c r="H12178" s="228" t="s">
        <v>23360</v>
      </c>
      <c r="I12178" s="228" t="s">
        <v>23360</v>
      </c>
      <c r="J12178" s="201" t="str">
        <f t="shared" si="381"/>
        <v>9999</v>
      </c>
      <c r="K12178" s="228" t="s">
        <v>26911</v>
      </c>
      <c r="L12178" s="228" t="s">
        <v>23204</v>
      </c>
      <c r="M12178" s="229">
        <v>44817</v>
      </c>
      <c r="N12178" s="243"/>
      <c r="O12178" s="243"/>
      <c r="P12178" s="243"/>
      <c r="Q12178" s="243"/>
      <c r="S12178" s="354"/>
    </row>
    <row r="12179" spans="1:19" s="245" customFormat="1" ht="13.15" customHeight="1">
      <c r="A12179" s="245" t="str">
        <f t="shared" si="380"/>
        <v>##1962442012</v>
      </c>
      <c r="B12179" s="217" t="s">
        <v>19891</v>
      </c>
      <c r="C12179" s="227" t="s">
        <v>26797</v>
      </c>
      <c r="D12179" s="227" t="s">
        <v>3106</v>
      </c>
      <c r="E12179" s="227" t="s">
        <v>3649</v>
      </c>
      <c r="F12179" s="227" t="s">
        <v>3106</v>
      </c>
      <c r="G12179" s="227"/>
      <c r="H12179" s="228" t="s">
        <v>23360</v>
      </c>
      <c r="I12179" s="228" t="s">
        <v>23360</v>
      </c>
      <c r="J12179" s="201" t="str">
        <f t="shared" si="381"/>
        <v>9999</v>
      </c>
      <c r="K12179" s="228" t="s">
        <v>26911</v>
      </c>
      <c r="L12179" s="228" t="s">
        <v>23204</v>
      </c>
      <c r="M12179" s="229">
        <v>44817</v>
      </c>
      <c r="N12179" s="243"/>
      <c r="O12179" s="243"/>
      <c r="P12179" s="243"/>
      <c r="Q12179" s="243"/>
      <c r="S12179" s="354"/>
    </row>
    <row r="12180" spans="1:19" s="245" customFormat="1" ht="13.15" customHeight="1">
      <c r="A12180" s="245" t="str">
        <f t="shared" si="380"/>
        <v>##1962458521</v>
      </c>
      <c r="B12180" s="217" t="s">
        <v>19891</v>
      </c>
      <c r="C12180" s="227" t="s">
        <v>27038</v>
      </c>
      <c r="D12180" s="227" t="s">
        <v>3106</v>
      </c>
      <c r="E12180" s="227" t="s">
        <v>3649</v>
      </c>
      <c r="F12180" s="227" t="s">
        <v>3106</v>
      </c>
      <c r="G12180" s="227"/>
      <c r="H12180" s="228" t="s">
        <v>23360</v>
      </c>
      <c r="I12180" s="228" t="s">
        <v>23360</v>
      </c>
      <c r="J12180" s="201" t="str">
        <f t="shared" si="381"/>
        <v>9999</v>
      </c>
      <c r="K12180" s="228" t="s">
        <v>26911</v>
      </c>
      <c r="L12180" s="228" t="s">
        <v>23204</v>
      </c>
      <c r="M12180" s="229">
        <v>44817</v>
      </c>
      <c r="N12180" s="243"/>
      <c r="O12180" s="243"/>
      <c r="P12180" s="243"/>
      <c r="Q12180" s="243"/>
      <c r="S12180" s="354"/>
    </row>
    <row r="12181" spans="1:19" s="245" customFormat="1" ht="13.15" customHeight="1">
      <c r="A12181" s="245" t="str">
        <f t="shared" si="380"/>
        <v>##1972500452</v>
      </c>
      <c r="B12181" s="217" t="s">
        <v>19891</v>
      </c>
      <c r="C12181" s="227" t="s">
        <v>27039</v>
      </c>
      <c r="D12181" s="227" t="s">
        <v>3106</v>
      </c>
      <c r="E12181" s="227" t="s">
        <v>3649</v>
      </c>
      <c r="F12181" s="227" t="s">
        <v>3106</v>
      </c>
      <c r="G12181" s="227"/>
      <c r="H12181" s="228" t="s">
        <v>23360</v>
      </c>
      <c r="I12181" s="228" t="s">
        <v>23360</v>
      </c>
      <c r="J12181" s="201" t="str">
        <f t="shared" si="381"/>
        <v>9999</v>
      </c>
      <c r="K12181" s="228" t="s">
        <v>26911</v>
      </c>
      <c r="L12181" s="228" t="s">
        <v>23204</v>
      </c>
      <c r="M12181" s="229">
        <v>44817</v>
      </c>
      <c r="N12181" s="243"/>
      <c r="O12181" s="243"/>
      <c r="P12181" s="243"/>
      <c r="Q12181" s="243"/>
      <c r="S12181" s="354"/>
    </row>
    <row r="12182" spans="1:19" s="245" customFormat="1" ht="13.15" customHeight="1">
      <c r="A12182" s="245" t="str">
        <f t="shared" si="380"/>
        <v>##1972585347</v>
      </c>
      <c r="B12182" s="217" t="s">
        <v>19891</v>
      </c>
      <c r="C12182" s="227" t="s">
        <v>11401</v>
      </c>
      <c r="D12182" s="227" t="s">
        <v>3106</v>
      </c>
      <c r="E12182" s="227" t="s">
        <v>3649</v>
      </c>
      <c r="F12182" s="227" t="s">
        <v>3106</v>
      </c>
      <c r="G12182" s="227"/>
      <c r="H12182" s="228" t="s">
        <v>23360</v>
      </c>
      <c r="I12182" s="228" t="s">
        <v>23360</v>
      </c>
      <c r="J12182" s="201" t="str">
        <f t="shared" si="381"/>
        <v>9999</v>
      </c>
      <c r="K12182" s="228" t="s">
        <v>26911</v>
      </c>
      <c r="L12182" s="228" t="s">
        <v>23204</v>
      </c>
      <c r="M12182" s="229">
        <v>44817</v>
      </c>
      <c r="N12182" s="243"/>
      <c r="O12182" s="243"/>
      <c r="P12182" s="243"/>
      <c r="Q12182" s="243"/>
      <c r="S12182" s="354"/>
    </row>
    <row r="12183" spans="1:19" s="245" customFormat="1" ht="13.15" customHeight="1">
      <c r="A12183" s="245" t="str">
        <f t="shared" ref="A12183:A12214" si="382">E12183&amp;C12183</f>
        <v>##1982703047</v>
      </c>
      <c r="B12183" s="217" t="s">
        <v>19891</v>
      </c>
      <c r="C12183" s="227" t="s">
        <v>27040</v>
      </c>
      <c r="D12183" s="227" t="s">
        <v>3106</v>
      </c>
      <c r="E12183" s="227" t="s">
        <v>3649</v>
      </c>
      <c r="F12183" s="227" t="s">
        <v>3106</v>
      </c>
      <c r="G12183" s="227"/>
      <c r="H12183" s="228" t="s">
        <v>23360</v>
      </c>
      <c r="I12183" s="228" t="s">
        <v>23360</v>
      </c>
      <c r="J12183" s="201" t="str">
        <f t="shared" si="381"/>
        <v>9999</v>
      </c>
      <c r="K12183" s="228" t="s">
        <v>26911</v>
      </c>
      <c r="L12183" s="228" t="s">
        <v>23204</v>
      </c>
      <c r="M12183" s="229">
        <v>44817</v>
      </c>
      <c r="N12183" s="243"/>
      <c r="O12183" s="243"/>
      <c r="P12183" s="243"/>
      <c r="Q12183" s="243"/>
      <c r="S12183" s="354"/>
    </row>
    <row r="12184" spans="1:19" s="245" customFormat="1" ht="13.15" customHeight="1">
      <c r="A12184" s="245" t="str">
        <f t="shared" si="382"/>
        <v>##1982784534</v>
      </c>
      <c r="B12184" s="217" t="s">
        <v>19891</v>
      </c>
      <c r="C12184" s="227" t="s">
        <v>27041</v>
      </c>
      <c r="D12184" s="227" t="s">
        <v>3106</v>
      </c>
      <c r="E12184" s="227" t="s">
        <v>3649</v>
      </c>
      <c r="F12184" s="227" t="s">
        <v>3106</v>
      </c>
      <c r="G12184" s="227"/>
      <c r="H12184" s="228" t="s">
        <v>23360</v>
      </c>
      <c r="I12184" s="228" t="s">
        <v>23360</v>
      </c>
      <c r="J12184" s="201" t="str">
        <f t="shared" si="381"/>
        <v>9999</v>
      </c>
      <c r="K12184" s="228" t="s">
        <v>26911</v>
      </c>
      <c r="L12184" s="228" t="s">
        <v>23204</v>
      </c>
      <c r="M12184" s="229">
        <v>44817</v>
      </c>
      <c r="N12184" s="243"/>
      <c r="O12184" s="243"/>
      <c r="P12184" s="243"/>
      <c r="Q12184" s="243"/>
      <c r="S12184" s="354"/>
    </row>
    <row r="12185" spans="1:19" s="245" customFormat="1" ht="13.15" customHeight="1">
      <c r="A12185" s="245" t="str">
        <f t="shared" si="382"/>
        <v>##1992752133</v>
      </c>
      <c r="B12185" s="217" t="s">
        <v>19891</v>
      </c>
      <c r="C12185" s="227" t="s">
        <v>27042</v>
      </c>
      <c r="D12185" s="227" t="s">
        <v>3106</v>
      </c>
      <c r="E12185" s="227" t="s">
        <v>3649</v>
      </c>
      <c r="F12185" s="227" t="s">
        <v>3106</v>
      </c>
      <c r="G12185" s="227"/>
      <c r="H12185" s="228" t="s">
        <v>23360</v>
      </c>
      <c r="I12185" s="228" t="s">
        <v>23360</v>
      </c>
      <c r="J12185" s="201" t="str">
        <f t="shared" si="381"/>
        <v>9999</v>
      </c>
      <c r="K12185" s="228" t="s">
        <v>26911</v>
      </c>
      <c r="L12185" s="228" t="s">
        <v>23204</v>
      </c>
      <c r="M12185" s="229">
        <v>44817</v>
      </c>
      <c r="N12185" s="243"/>
      <c r="O12185" s="243"/>
      <c r="P12185" s="243"/>
      <c r="Q12185" s="243"/>
      <c r="S12185" s="354"/>
    </row>
    <row r="12186" spans="1:19" s="245" customFormat="1" ht="13.15" customHeight="1">
      <c r="A12186" s="245" t="str">
        <f t="shared" si="382"/>
        <v>##1992812382</v>
      </c>
      <c r="B12186" s="217" t="s">
        <v>19891</v>
      </c>
      <c r="C12186" s="227" t="s">
        <v>27043</v>
      </c>
      <c r="D12186" s="227" t="s">
        <v>3106</v>
      </c>
      <c r="E12186" s="227" t="s">
        <v>3649</v>
      </c>
      <c r="F12186" s="227" t="s">
        <v>3106</v>
      </c>
      <c r="G12186" s="227"/>
      <c r="H12186" s="228" t="s">
        <v>23360</v>
      </c>
      <c r="I12186" s="228" t="s">
        <v>23360</v>
      </c>
      <c r="J12186" s="201" t="str">
        <f t="shared" si="381"/>
        <v>9999</v>
      </c>
      <c r="K12186" s="228" t="s">
        <v>26911</v>
      </c>
      <c r="L12186" s="228" t="s">
        <v>23204</v>
      </c>
      <c r="M12186" s="229">
        <v>44817</v>
      </c>
      <c r="N12186" s="243"/>
      <c r="O12186" s="243"/>
      <c r="P12186" s="243"/>
      <c r="Q12186" s="243"/>
      <c r="S12186" s="354"/>
    </row>
    <row r="12187" spans="1:19" s="245" customFormat="1" ht="13.15" customHeight="1">
      <c r="A12187" s="245" t="str">
        <f t="shared" si="382"/>
        <v>##1992882005</v>
      </c>
      <c r="B12187" s="217" t="s">
        <v>19891</v>
      </c>
      <c r="C12187" s="227" t="s">
        <v>27044</v>
      </c>
      <c r="D12187" s="227" t="s">
        <v>3106</v>
      </c>
      <c r="E12187" s="227" t="s">
        <v>3649</v>
      </c>
      <c r="F12187" s="227" t="s">
        <v>3106</v>
      </c>
      <c r="G12187" s="227"/>
      <c r="H12187" s="228" t="s">
        <v>23360</v>
      </c>
      <c r="I12187" s="228" t="s">
        <v>23360</v>
      </c>
      <c r="J12187" s="201" t="str">
        <f t="shared" si="381"/>
        <v>9999</v>
      </c>
      <c r="K12187" s="228" t="s">
        <v>26911</v>
      </c>
      <c r="L12187" s="228" t="s">
        <v>23204</v>
      </c>
      <c r="M12187" s="229">
        <v>44817</v>
      </c>
      <c r="N12187" s="243"/>
      <c r="O12187" s="243"/>
      <c r="P12187" s="243"/>
      <c r="Q12187" s="243"/>
      <c r="S12187" s="354"/>
    </row>
    <row r="12188" spans="1:19" s="245" customFormat="1" ht="13.15" customHeight="1">
      <c r="A12188" s="245" t="str">
        <f t="shared" si="382"/>
        <v>4143448011528546736</v>
      </c>
      <c r="B12188" s="217" t="s">
        <v>19891</v>
      </c>
      <c r="C12188" s="227" t="s">
        <v>19864</v>
      </c>
      <c r="D12188" s="227" t="s">
        <v>3106</v>
      </c>
      <c r="E12188" s="227" t="s">
        <v>19865</v>
      </c>
      <c r="F12188" s="227" t="s">
        <v>3106</v>
      </c>
      <c r="G12188" s="227"/>
      <c r="H12188" s="228" t="s">
        <v>27045</v>
      </c>
      <c r="I12188" s="228" t="s">
        <v>27045</v>
      </c>
      <c r="J12188" s="201" t="str">
        <f t="shared" si="381"/>
        <v>9999</v>
      </c>
      <c r="K12188" s="228" t="s">
        <v>27046</v>
      </c>
      <c r="L12188" s="228" t="s">
        <v>23204</v>
      </c>
      <c r="M12188" s="229">
        <v>44817</v>
      </c>
      <c r="N12188" s="243"/>
      <c r="O12188" s="243"/>
      <c r="P12188" s="243"/>
      <c r="Q12188" s="243"/>
      <c r="S12188" s="354"/>
    </row>
    <row r="12189" spans="1:19" s="245" customFormat="1" ht="13.15" customHeight="1">
      <c r="A12189" s="245" t="str">
        <f t="shared" si="382"/>
        <v>1743569021578530226</v>
      </c>
      <c r="B12189" s="217" t="s">
        <v>19891</v>
      </c>
      <c r="C12189" s="227" t="s">
        <v>10412</v>
      </c>
      <c r="D12189" s="227" t="s">
        <v>3106</v>
      </c>
      <c r="E12189" s="227" t="s">
        <v>27047</v>
      </c>
      <c r="F12189" s="227" t="s">
        <v>3106</v>
      </c>
      <c r="G12189" s="227"/>
      <c r="H12189" s="228" t="s">
        <v>27048</v>
      </c>
      <c r="I12189" s="228" t="s">
        <v>27048</v>
      </c>
      <c r="J12189" s="201" t="str">
        <f t="shared" si="381"/>
        <v>9999</v>
      </c>
      <c r="K12189" s="228" t="s">
        <v>27046</v>
      </c>
      <c r="L12189" s="228" t="s">
        <v>23204</v>
      </c>
      <c r="M12189" s="229">
        <v>44817</v>
      </c>
      <c r="N12189" s="243"/>
      <c r="O12189" s="243"/>
      <c r="P12189" s="243"/>
      <c r="Q12189" s="243"/>
      <c r="S12189" s="354"/>
    </row>
    <row r="12190" spans="1:19" s="245" customFormat="1" ht="13.15" customHeight="1">
      <c r="A12190" s="245" t="str">
        <f t="shared" si="382"/>
        <v>1963985021841470705</v>
      </c>
      <c r="B12190" s="217" t="s">
        <v>19891</v>
      </c>
      <c r="C12190" s="227" t="s">
        <v>11381</v>
      </c>
      <c r="D12190" s="227" t="s">
        <v>3106</v>
      </c>
      <c r="E12190" s="227" t="s">
        <v>27049</v>
      </c>
      <c r="F12190" s="227" t="s">
        <v>3106</v>
      </c>
      <c r="G12190" s="227"/>
      <c r="H12190" s="228" t="s">
        <v>11383</v>
      </c>
      <c r="I12190" s="228" t="s">
        <v>11383</v>
      </c>
      <c r="J12190" s="201" t="str">
        <f t="shared" si="381"/>
        <v>9999</v>
      </c>
      <c r="K12190" s="228" t="s">
        <v>27046</v>
      </c>
      <c r="L12190" s="228" t="s">
        <v>23204</v>
      </c>
      <c r="M12190" s="229">
        <v>44817</v>
      </c>
      <c r="N12190" s="243"/>
      <c r="O12190" s="243"/>
      <c r="P12190" s="243"/>
      <c r="Q12190" s="243"/>
      <c r="S12190" s="354"/>
    </row>
    <row r="12191" spans="1:19" s="245" customFormat="1" ht="13.15" customHeight="1">
      <c r="A12191" s="245" t="str">
        <f t="shared" si="382"/>
        <v>1090805021619939071</v>
      </c>
      <c r="B12191" s="217" t="s">
        <v>19891</v>
      </c>
      <c r="C12191" s="227" t="s">
        <v>4386</v>
      </c>
      <c r="D12191" s="227" t="s">
        <v>3106</v>
      </c>
      <c r="E12191" s="227" t="s">
        <v>27050</v>
      </c>
      <c r="F12191" s="227" t="s">
        <v>3106</v>
      </c>
      <c r="G12191" s="227"/>
      <c r="H12191" s="228" t="s">
        <v>4387</v>
      </c>
      <c r="I12191" s="228" t="s">
        <v>4387</v>
      </c>
      <c r="J12191" s="201" t="str">
        <f t="shared" si="381"/>
        <v>9999</v>
      </c>
      <c r="K12191" s="228" t="s">
        <v>27046</v>
      </c>
      <c r="L12191" s="228" t="s">
        <v>23204</v>
      </c>
      <c r="M12191" s="229">
        <v>44817</v>
      </c>
      <c r="N12191" s="243"/>
      <c r="O12191" s="243"/>
      <c r="P12191" s="243"/>
      <c r="Q12191" s="243"/>
      <c r="S12191" s="354"/>
    </row>
    <row r="12192" spans="1:19" s="245" customFormat="1" ht="13.15" customHeight="1">
      <c r="A12192" s="245" t="str">
        <f t="shared" si="382"/>
        <v>001026648LT1053700617</v>
      </c>
      <c r="B12192" s="217" t="s">
        <v>19891</v>
      </c>
      <c r="C12192" s="227" t="s">
        <v>27051</v>
      </c>
      <c r="D12192" s="227" t="s">
        <v>3106</v>
      </c>
      <c r="E12192" s="227" t="s">
        <v>27052</v>
      </c>
      <c r="F12192" s="227" t="s">
        <v>3106</v>
      </c>
      <c r="G12192" s="227"/>
      <c r="H12192" s="228" t="s">
        <v>27053</v>
      </c>
      <c r="I12192" s="228" t="s">
        <v>27053</v>
      </c>
      <c r="J12192" s="201" t="str">
        <f t="shared" si="381"/>
        <v>9999</v>
      </c>
      <c r="K12192" s="228" t="s">
        <v>27046</v>
      </c>
      <c r="L12192" s="228" t="s">
        <v>23204</v>
      </c>
      <c r="M12192" s="229">
        <v>44817</v>
      </c>
      <c r="N12192" s="243"/>
      <c r="O12192" s="243"/>
      <c r="P12192" s="243"/>
      <c r="Q12192" s="243"/>
      <c r="S12192" s="354"/>
    </row>
    <row r="12193" spans="1:19" s="245" customFormat="1" ht="13.15" customHeight="1">
      <c r="A12193" s="245" t="str">
        <f t="shared" si="382"/>
        <v>1760233021801847728</v>
      </c>
      <c r="B12193" s="217" t="s">
        <v>19891</v>
      </c>
      <c r="C12193" s="227" t="s">
        <v>6929</v>
      </c>
      <c r="D12193" s="227" t="s">
        <v>3106</v>
      </c>
      <c r="E12193" s="227" t="s">
        <v>27054</v>
      </c>
      <c r="F12193" s="227" t="s">
        <v>3106</v>
      </c>
      <c r="G12193" s="227"/>
      <c r="H12193" s="228" t="s">
        <v>27055</v>
      </c>
      <c r="I12193" s="228" t="s">
        <v>27055</v>
      </c>
      <c r="J12193" s="201" t="str">
        <f t="shared" si="381"/>
        <v>9999</v>
      </c>
      <c r="K12193" s="228" t="s">
        <v>27046</v>
      </c>
      <c r="L12193" s="228" t="s">
        <v>23204</v>
      </c>
      <c r="M12193" s="229">
        <v>44817</v>
      </c>
      <c r="N12193" s="243"/>
      <c r="O12193" s="243"/>
      <c r="P12193" s="243"/>
      <c r="Q12193" s="243"/>
      <c r="S12193" s="354"/>
    </row>
    <row r="12194" spans="1:19" s="245" customFormat="1" ht="13.15" customHeight="1">
      <c r="A12194" s="245" t="str">
        <f t="shared" si="382"/>
        <v>4078941011326078288</v>
      </c>
      <c r="B12194" s="217" t="s">
        <v>19891</v>
      </c>
      <c r="C12194" s="227" t="s">
        <v>4233</v>
      </c>
      <c r="D12194" s="227" t="s">
        <v>3106</v>
      </c>
      <c r="E12194" s="227" t="s">
        <v>27056</v>
      </c>
      <c r="F12194" s="227" t="s">
        <v>3106</v>
      </c>
      <c r="G12194" s="227"/>
      <c r="H12194" s="228" t="s">
        <v>4234</v>
      </c>
      <c r="I12194" s="228" t="s">
        <v>4234</v>
      </c>
      <c r="J12194" s="201" t="str">
        <f t="shared" si="381"/>
        <v>9999</v>
      </c>
      <c r="K12194" s="228" t="s">
        <v>27046</v>
      </c>
      <c r="L12194" s="228" t="s">
        <v>23204</v>
      </c>
      <c r="M12194" s="229">
        <v>44817</v>
      </c>
      <c r="N12194" s="243"/>
      <c r="O12194" s="243"/>
      <c r="P12194" s="243"/>
      <c r="Q12194" s="243"/>
      <c r="S12194" s="354"/>
    </row>
    <row r="12195" spans="1:19" s="245" customFormat="1" ht="13.15" customHeight="1">
      <c r="A12195" s="245" t="str">
        <f t="shared" si="382"/>
        <v>4139735011396087672</v>
      </c>
      <c r="B12195" s="217" t="s">
        <v>19891</v>
      </c>
      <c r="C12195" s="227" t="s">
        <v>20231</v>
      </c>
      <c r="D12195" s="227" t="s">
        <v>3106</v>
      </c>
      <c r="E12195" s="227" t="s">
        <v>20232</v>
      </c>
      <c r="F12195" s="227" t="s">
        <v>3106</v>
      </c>
      <c r="G12195" s="227"/>
      <c r="H12195" s="228" t="s">
        <v>27057</v>
      </c>
      <c r="I12195" s="228" t="s">
        <v>27057</v>
      </c>
      <c r="J12195" s="201" t="str">
        <f t="shared" si="381"/>
        <v>9999</v>
      </c>
      <c r="K12195" s="228" t="s">
        <v>27046</v>
      </c>
      <c r="L12195" s="228" t="s">
        <v>23204</v>
      </c>
      <c r="M12195" s="229">
        <v>44817</v>
      </c>
      <c r="N12195" s="243"/>
      <c r="O12195" s="243"/>
      <c r="P12195" s="243"/>
      <c r="Q12195" s="243"/>
      <c r="S12195" s="354"/>
    </row>
    <row r="12196" spans="1:19" s="245" customFormat="1" ht="13.15" customHeight="1">
      <c r="A12196" s="245" t="str">
        <f t="shared" si="382"/>
        <v>001028660LT1699029413</v>
      </c>
      <c r="B12196" s="217" t="s">
        <v>19891</v>
      </c>
      <c r="C12196" s="227" t="s">
        <v>4630</v>
      </c>
      <c r="D12196" s="227" t="s">
        <v>3106</v>
      </c>
      <c r="E12196" s="227" t="s">
        <v>27058</v>
      </c>
      <c r="F12196" s="227" t="s">
        <v>3106</v>
      </c>
      <c r="G12196" s="227"/>
      <c r="H12196" s="228" t="s">
        <v>27059</v>
      </c>
      <c r="I12196" s="228" t="s">
        <v>27059</v>
      </c>
      <c r="J12196" s="201" t="str">
        <f t="shared" si="381"/>
        <v>9999</v>
      </c>
      <c r="K12196" s="228" t="s">
        <v>27046</v>
      </c>
      <c r="L12196" s="228" t="s">
        <v>23204</v>
      </c>
      <c r="M12196" s="229">
        <v>44817</v>
      </c>
      <c r="N12196" s="243"/>
      <c r="O12196" s="243"/>
      <c r="P12196" s="243"/>
      <c r="Q12196" s="243"/>
      <c r="S12196" s="354"/>
    </row>
    <row r="12197" spans="1:19" s="245" customFormat="1" ht="13.15" customHeight="1">
      <c r="A12197" s="245" t="str">
        <f t="shared" si="382"/>
        <v>0722647011447218482</v>
      </c>
      <c r="B12197" s="217" t="s">
        <v>19891</v>
      </c>
      <c r="C12197" s="227" t="s">
        <v>4303</v>
      </c>
      <c r="D12197" s="227" t="s">
        <v>3106</v>
      </c>
      <c r="E12197" s="227" t="s">
        <v>27060</v>
      </c>
      <c r="F12197" s="227" t="s">
        <v>3106</v>
      </c>
      <c r="G12197" s="227"/>
      <c r="H12197" s="228" t="s">
        <v>27061</v>
      </c>
      <c r="I12197" s="228" t="s">
        <v>27061</v>
      </c>
      <c r="J12197" s="201" t="str">
        <f t="shared" si="381"/>
        <v>9999</v>
      </c>
      <c r="K12197" s="228" t="s">
        <v>27046</v>
      </c>
      <c r="L12197" s="228" t="s">
        <v>23204</v>
      </c>
      <c r="M12197" s="229">
        <v>44817</v>
      </c>
      <c r="N12197" s="243"/>
      <c r="O12197" s="243"/>
      <c r="P12197" s="243"/>
      <c r="Q12197" s="243"/>
      <c r="S12197" s="354"/>
    </row>
    <row r="12198" spans="1:19" s="245" customFormat="1" ht="13.15" customHeight="1">
      <c r="A12198" s="245" t="str">
        <f t="shared" si="382"/>
        <v>1573230131144266883</v>
      </c>
      <c r="B12198" s="217" t="s">
        <v>19891</v>
      </c>
      <c r="C12198" s="227" t="s">
        <v>14013</v>
      </c>
      <c r="D12198" s="227" t="s">
        <v>3106</v>
      </c>
      <c r="E12198" s="227" t="s">
        <v>27062</v>
      </c>
      <c r="F12198" s="227" t="s">
        <v>3106</v>
      </c>
      <c r="G12198" s="227"/>
      <c r="H12198" s="228" t="s">
        <v>27063</v>
      </c>
      <c r="I12198" s="228" t="s">
        <v>27063</v>
      </c>
      <c r="J12198" s="201" t="str">
        <f t="shared" si="381"/>
        <v>9999</v>
      </c>
      <c r="K12198" s="228" t="s">
        <v>27046</v>
      </c>
      <c r="L12198" s="228" t="s">
        <v>23204</v>
      </c>
      <c r="M12198" s="229">
        <v>44817</v>
      </c>
      <c r="N12198" s="243"/>
      <c r="O12198" s="243"/>
      <c r="P12198" s="243"/>
      <c r="Q12198" s="243"/>
      <c r="S12198" s="354"/>
    </row>
    <row r="12199" spans="1:19" s="245" customFormat="1" ht="13.15" customHeight="1">
      <c r="A12199" s="245" t="str">
        <f t="shared" si="382"/>
        <v>3002925171326272188</v>
      </c>
      <c r="B12199" s="217" t="s">
        <v>19891</v>
      </c>
      <c r="C12199" s="227" t="s">
        <v>12740</v>
      </c>
      <c r="D12199" s="227" t="s">
        <v>3106</v>
      </c>
      <c r="E12199" s="227" t="s">
        <v>27064</v>
      </c>
      <c r="F12199" s="227" t="s">
        <v>3106</v>
      </c>
      <c r="G12199" s="227"/>
      <c r="H12199" s="228" t="s">
        <v>12742</v>
      </c>
      <c r="I12199" s="228" t="s">
        <v>12742</v>
      </c>
      <c r="J12199" s="201" t="str">
        <f t="shared" si="381"/>
        <v>9999</v>
      </c>
      <c r="K12199" s="228" t="s">
        <v>27046</v>
      </c>
      <c r="L12199" s="228" t="s">
        <v>23204</v>
      </c>
      <c r="M12199" s="229">
        <v>44817</v>
      </c>
      <c r="N12199" s="243"/>
      <c r="O12199" s="243"/>
      <c r="P12199" s="243"/>
      <c r="Q12199" s="243"/>
      <c r="S12199" s="354"/>
    </row>
    <row r="12200" spans="1:19" s="245" customFormat="1" ht="13.15" customHeight="1">
      <c r="A12200" s="245" t="str">
        <f t="shared" si="382"/>
        <v>4240327021316992134</v>
      </c>
      <c r="B12200" s="217" t="s">
        <v>19891</v>
      </c>
      <c r="C12200" s="227" t="s">
        <v>3664</v>
      </c>
      <c r="D12200" s="227" t="s">
        <v>3106</v>
      </c>
      <c r="E12200" s="227" t="s">
        <v>27065</v>
      </c>
      <c r="F12200" s="227" t="s">
        <v>3106</v>
      </c>
      <c r="G12200" s="227"/>
      <c r="H12200" s="228" t="s">
        <v>27066</v>
      </c>
      <c r="I12200" s="228" t="s">
        <v>27066</v>
      </c>
      <c r="J12200" s="201" t="str">
        <f t="shared" si="381"/>
        <v>9999</v>
      </c>
      <c r="K12200" s="228" t="s">
        <v>27046</v>
      </c>
      <c r="L12200" s="228" t="s">
        <v>23204</v>
      </c>
      <c r="M12200" s="229">
        <v>44817</v>
      </c>
      <c r="N12200" s="243"/>
      <c r="O12200" s="243"/>
      <c r="P12200" s="243"/>
      <c r="Q12200" s="243"/>
      <c r="S12200" s="354"/>
    </row>
    <row r="12201" spans="1:19" s="245" customFormat="1" ht="13.15" customHeight="1">
      <c r="A12201" s="245" t="str">
        <f t="shared" si="382"/>
        <v>3957334011760953699</v>
      </c>
      <c r="B12201" s="217" t="s">
        <v>19891</v>
      </c>
      <c r="C12201" s="227" t="s">
        <v>14358</v>
      </c>
      <c r="D12201" s="227" t="s">
        <v>3106</v>
      </c>
      <c r="E12201" s="227" t="s">
        <v>27067</v>
      </c>
      <c r="F12201" s="227" t="s">
        <v>3106</v>
      </c>
      <c r="G12201" s="227"/>
      <c r="H12201" s="228" t="s">
        <v>27068</v>
      </c>
      <c r="I12201" s="228" t="s">
        <v>27068</v>
      </c>
      <c r="J12201" s="201" t="str">
        <f t="shared" si="381"/>
        <v>9999</v>
      </c>
      <c r="K12201" s="228" t="s">
        <v>27046</v>
      </c>
      <c r="L12201" s="228" t="s">
        <v>23204</v>
      </c>
      <c r="M12201" s="229">
        <v>44817</v>
      </c>
      <c r="N12201" s="243"/>
      <c r="O12201" s="243"/>
      <c r="P12201" s="243"/>
      <c r="Q12201" s="243"/>
      <c r="S12201" s="354"/>
    </row>
    <row r="12202" spans="1:19" s="245" customFormat="1" ht="13.15" customHeight="1">
      <c r="A12202" s="245" t="str">
        <f t="shared" si="382"/>
        <v>2084527011912173030</v>
      </c>
      <c r="B12202" s="217" t="s">
        <v>19891</v>
      </c>
      <c r="C12202" s="227" t="s">
        <v>11865</v>
      </c>
      <c r="D12202" s="227" t="s">
        <v>3106</v>
      </c>
      <c r="E12202" s="227" t="s">
        <v>27069</v>
      </c>
      <c r="F12202" s="227" t="s">
        <v>3106</v>
      </c>
      <c r="G12202" s="227"/>
      <c r="H12202" s="228" t="s">
        <v>27070</v>
      </c>
      <c r="I12202" s="228" t="s">
        <v>27070</v>
      </c>
      <c r="J12202" s="201" t="str">
        <f t="shared" si="381"/>
        <v>9999</v>
      </c>
      <c r="K12202" s="228" t="s">
        <v>27046</v>
      </c>
      <c r="L12202" s="228" t="s">
        <v>23204</v>
      </c>
      <c r="M12202" s="229">
        <v>44817</v>
      </c>
      <c r="N12202" s="243"/>
      <c r="O12202" s="243"/>
      <c r="P12202" s="243"/>
      <c r="Q12202" s="243"/>
      <c r="S12202" s="354"/>
    </row>
    <row r="12203" spans="1:19" s="245" customFormat="1" ht="13.15" customHeight="1">
      <c r="A12203" s="245" t="str">
        <f t="shared" si="382"/>
        <v>1982069068MR1982069068</v>
      </c>
      <c r="B12203" s="217" t="s">
        <v>19891</v>
      </c>
      <c r="C12203" s="227" t="s">
        <v>13689</v>
      </c>
      <c r="D12203" s="227" t="s">
        <v>3106</v>
      </c>
      <c r="E12203" s="227" t="s">
        <v>27071</v>
      </c>
      <c r="F12203" s="227" t="s">
        <v>3106</v>
      </c>
      <c r="G12203" s="227"/>
      <c r="H12203" s="228" t="s">
        <v>13691</v>
      </c>
      <c r="I12203" s="228" t="s">
        <v>13691</v>
      </c>
      <c r="J12203" s="201" t="str">
        <f t="shared" si="381"/>
        <v>9999</v>
      </c>
      <c r="K12203" s="228" t="s">
        <v>27046</v>
      </c>
      <c r="L12203" s="228" t="s">
        <v>23204</v>
      </c>
      <c r="M12203" s="229">
        <v>44817</v>
      </c>
      <c r="N12203" s="243"/>
      <c r="O12203" s="243"/>
      <c r="P12203" s="243"/>
      <c r="Q12203" s="243"/>
      <c r="S12203" s="354"/>
    </row>
    <row r="12204" spans="1:19" s="245" customFormat="1" ht="13.15" customHeight="1">
      <c r="A12204" s="245" t="str">
        <f t="shared" si="382"/>
        <v>3748790021386933182</v>
      </c>
      <c r="B12204" s="217" t="s">
        <v>19891</v>
      </c>
      <c r="C12204" s="227" t="s">
        <v>14118</v>
      </c>
      <c r="D12204" s="227" t="s">
        <v>3106</v>
      </c>
      <c r="E12204" s="227" t="s">
        <v>27072</v>
      </c>
      <c r="F12204" s="227" t="s">
        <v>3106</v>
      </c>
      <c r="G12204" s="227"/>
      <c r="H12204" s="228" t="s">
        <v>8355</v>
      </c>
      <c r="I12204" s="228" t="s">
        <v>8355</v>
      </c>
      <c r="J12204" s="201" t="str">
        <f t="shared" si="381"/>
        <v>9999</v>
      </c>
      <c r="K12204" s="228" t="s">
        <v>27046</v>
      </c>
      <c r="L12204" s="228" t="s">
        <v>23204</v>
      </c>
      <c r="M12204" s="229">
        <v>44817</v>
      </c>
      <c r="N12204" s="243"/>
      <c r="O12204" s="243"/>
      <c r="P12204" s="243"/>
      <c r="Q12204" s="243"/>
      <c r="S12204" s="354"/>
    </row>
    <row r="12205" spans="1:19" s="245" customFormat="1" ht="13.15" customHeight="1">
      <c r="A12205" s="245" t="str">
        <f t="shared" si="382"/>
        <v>4105496011538535158</v>
      </c>
      <c r="B12205" s="217" t="s">
        <v>19891</v>
      </c>
      <c r="C12205" s="227" t="s">
        <v>3858</v>
      </c>
      <c r="D12205" s="227" t="s">
        <v>3106</v>
      </c>
      <c r="E12205" s="227" t="s">
        <v>27073</v>
      </c>
      <c r="F12205" s="227" t="s">
        <v>3106</v>
      </c>
      <c r="G12205" s="227"/>
      <c r="H12205" s="228" t="s">
        <v>27074</v>
      </c>
      <c r="I12205" s="228" t="s">
        <v>27074</v>
      </c>
      <c r="J12205" s="201" t="str">
        <f t="shared" si="381"/>
        <v>9999</v>
      </c>
      <c r="K12205" s="228" t="s">
        <v>27046</v>
      </c>
      <c r="L12205" s="228" t="s">
        <v>23204</v>
      </c>
      <c r="M12205" s="229">
        <v>44817</v>
      </c>
      <c r="N12205" s="243"/>
      <c r="O12205" s="243"/>
      <c r="P12205" s="243"/>
      <c r="Q12205" s="243"/>
      <c r="S12205" s="354"/>
    </row>
    <row r="12206" spans="1:19" s="245" customFormat="1" ht="13.15" customHeight="1">
      <c r="A12206" s="245" t="str">
        <f t="shared" si="382"/>
        <v>0715112011780684431</v>
      </c>
      <c r="B12206" s="217" t="s">
        <v>19891</v>
      </c>
      <c r="C12206" s="227" t="s">
        <v>3928</v>
      </c>
      <c r="D12206" s="227" t="s">
        <v>3106</v>
      </c>
      <c r="E12206" s="227" t="s">
        <v>27075</v>
      </c>
      <c r="F12206" s="227" t="s">
        <v>3106</v>
      </c>
      <c r="G12206" s="227"/>
      <c r="H12206" s="228" t="s">
        <v>27076</v>
      </c>
      <c r="I12206" s="228" t="s">
        <v>27076</v>
      </c>
      <c r="J12206" s="201" t="str">
        <f t="shared" si="381"/>
        <v>9999</v>
      </c>
      <c r="K12206" s="228" t="s">
        <v>27046</v>
      </c>
      <c r="L12206" s="228" t="s">
        <v>23204</v>
      </c>
      <c r="M12206" s="229">
        <v>44817</v>
      </c>
      <c r="N12206" s="243"/>
      <c r="O12206" s="243"/>
      <c r="P12206" s="243"/>
      <c r="Q12206" s="243"/>
      <c r="S12206" s="354"/>
    </row>
    <row r="12207" spans="1:19" s="245" customFormat="1" ht="13.15" customHeight="1">
      <c r="A12207" s="245" t="str">
        <f t="shared" si="382"/>
        <v>1205189172MR1205189172</v>
      </c>
      <c r="B12207" s="217" t="s">
        <v>19891</v>
      </c>
      <c r="C12207" s="227" t="s">
        <v>23390</v>
      </c>
      <c r="D12207" s="227" t="s">
        <v>3106</v>
      </c>
      <c r="E12207" s="227" t="s">
        <v>27077</v>
      </c>
      <c r="F12207" s="227" t="s">
        <v>3106</v>
      </c>
      <c r="G12207" s="227"/>
      <c r="H12207" s="228" t="s">
        <v>27078</v>
      </c>
      <c r="I12207" s="228" t="s">
        <v>27078</v>
      </c>
      <c r="J12207" s="201" t="str">
        <f t="shared" si="381"/>
        <v>9999</v>
      </c>
      <c r="K12207" s="228" t="s">
        <v>27046</v>
      </c>
      <c r="L12207" s="228" t="s">
        <v>23204</v>
      </c>
      <c r="M12207" s="229">
        <v>44817</v>
      </c>
      <c r="N12207" s="243"/>
      <c r="O12207" s="243"/>
      <c r="P12207" s="243"/>
      <c r="Q12207" s="243"/>
      <c r="S12207" s="354"/>
    </row>
    <row r="12208" spans="1:19" s="245" customFormat="1" ht="13.15" customHeight="1">
      <c r="A12208" s="245" t="str">
        <f t="shared" si="382"/>
        <v>1922075167MR1922075167</v>
      </c>
      <c r="B12208" s="217" t="s">
        <v>19891</v>
      </c>
      <c r="C12208" s="227" t="s">
        <v>9315</v>
      </c>
      <c r="D12208" s="227" t="s">
        <v>3106</v>
      </c>
      <c r="E12208" s="227" t="s">
        <v>27079</v>
      </c>
      <c r="F12208" s="227" t="s">
        <v>3106</v>
      </c>
      <c r="G12208" s="227"/>
      <c r="H12208" s="228" t="s">
        <v>27080</v>
      </c>
      <c r="I12208" s="228" t="s">
        <v>27080</v>
      </c>
      <c r="J12208" s="201" t="str">
        <f t="shared" si="381"/>
        <v>9999</v>
      </c>
      <c r="K12208" s="228" t="s">
        <v>27046</v>
      </c>
      <c r="L12208" s="228" t="s">
        <v>23204</v>
      </c>
      <c r="M12208" s="229">
        <v>44817</v>
      </c>
      <c r="N12208" s="243"/>
      <c r="O12208" s="243"/>
      <c r="P12208" s="243"/>
      <c r="Q12208" s="243"/>
      <c r="S12208" s="354"/>
    </row>
    <row r="12209" spans="1:20" s="245" customFormat="1" ht="13.15" customHeight="1">
      <c r="A12209" s="245" t="str">
        <f t="shared" si="382"/>
        <v>1780683490MR1780683490</v>
      </c>
      <c r="B12209" s="217" t="s">
        <v>19891</v>
      </c>
      <c r="C12209" s="227" t="s">
        <v>9739</v>
      </c>
      <c r="D12209" s="227" t="s">
        <v>3106</v>
      </c>
      <c r="E12209" s="227" t="s">
        <v>27081</v>
      </c>
      <c r="F12209" s="227" t="s">
        <v>3106</v>
      </c>
      <c r="G12209" s="227"/>
      <c r="H12209" s="228" t="s">
        <v>9741</v>
      </c>
      <c r="I12209" s="228" t="s">
        <v>9741</v>
      </c>
      <c r="J12209" s="201" t="str">
        <f t="shared" si="381"/>
        <v>9999</v>
      </c>
      <c r="K12209" s="228" t="s">
        <v>27046</v>
      </c>
      <c r="L12209" s="228" t="s">
        <v>23204</v>
      </c>
      <c r="M12209" s="229">
        <v>44817</v>
      </c>
      <c r="N12209" s="243"/>
      <c r="O12209" s="243"/>
      <c r="P12209" s="243"/>
      <c r="Q12209" s="243"/>
      <c r="S12209" s="354"/>
    </row>
    <row r="12210" spans="1:20" s="245" customFormat="1" ht="13.15" customHeight="1">
      <c r="A12210" s="245" t="str">
        <f t="shared" si="382"/>
        <v>1922438472MR1922438472</v>
      </c>
      <c r="B12210" s="217" t="s">
        <v>19891</v>
      </c>
      <c r="C12210" s="227" t="s">
        <v>4521</v>
      </c>
      <c r="D12210" s="227" t="s">
        <v>3106</v>
      </c>
      <c r="E12210" s="227" t="s">
        <v>27082</v>
      </c>
      <c r="F12210" s="227" t="s">
        <v>3106</v>
      </c>
      <c r="G12210" s="227"/>
      <c r="H12210" s="228" t="s">
        <v>27083</v>
      </c>
      <c r="I12210" s="228" t="s">
        <v>27083</v>
      </c>
      <c r="J12210" s="201" t="str">
        <f t="shared" si="381"/>
        <v>9999</v>
      </c>
      <c r="K12210" s="228" t="s">
        <v>27046</v>
      </c>
      <c r="L12210" s="228" t="s">
        <v>23204</v>
      </c>
      <c r="M12210" s="229">
        <v>44817</v>
      </c>
      <c r="N12210" s="243"/>
      <c r="O12210" s="243"/>
      <c r="P12210" s="243"/>
      <c r="Q12210" s="243"/>
      <c r="S12210" s="354"/>
    </row>
    <row r="12211" spans="1:20" s="245" customFormat="1" ht="13.15" customHeight="1">
      <c r="A12211" s="245" t="str">
        <f t="shared" si="382"/>
        <v>0724148011598144362</v>
      </c>
      <c r="B12211" s="217" t="s">
        <v>19891</v>
      </c>
      <c r="C12211" s="227" t="s">
        <v>4372</v>
      </c>
      <c r="D12211" s="227" t="s">
        <v>3106</v>
      </c>
      <c r="E12211" s="227" t="s">
        <v>27084</v>
      </c>
      <c r="F12211" s="227" t="s">
        <v>3106</v>
      </c>
      <c r="G12211" s="227"/>
      <c r="H12211" s="228" t="s">
        <v>27085</v>
      </c>
      <c r="I12211" s="228" t="s">
        <v>27085</v>
      </c>
      <c r="J12211" s="201" t="str">
        <f t="shared" si="381"/>
        <v>9999</v>
      </c>
      <c r="K12211" s="228" t="s">
        <v>27046</v>
      </c>
      <c r="L12211" s="228" t="s">
        <v>23204</v>
      </c>
      <c r="M12211" s="229">
        <v>44817</v>
      </c>
      <c r="N12211" s="243"/>
      <c r="O12211" s="243"/>
      <c r="P12211" s="243"/>
      <c r="Q12211" s="243"/>
      <c r="S12211" s="354"/>
    </row>
    <row r="12212" spans="1:20" s="245" customFormat="1" ht="13.15" customHeight="1">
      <c r="A12212" s="245" t="str">
        <f t="shared" si="382"/>
        <v>4234346011265818488</v>
      </c>
      <c r="B12212" s="217" t="s">
        <v>19891</v>
      </c>
      <c r="C12212" s="227" t="s">
        <v>3765</v>
      </c>
      <c r="D12212" s="227" t="s">
        <v>3106</v>
      </c>
      <c r="E12212" s="227" t="s">
        <v>27086</v>
      </c>
      <c r="F12212" s="227" t="s">
        <v>3106</v>
      </c>
      <c r="G12212" s="227"/>
      <c r="H12212" s="228" t="s">
        <v>5501</v>
      </c>
      <c r="I12212" s="228" t="s">
        <v>5501</v>
      </c>
      <c r="J12212" s="201" t="str">
        <f t="shared" si="381"/>
        <v>9999</v>
      </c>
      <c r="K12212" s="228" t="s">
        <v>27046</v>
      </c>
      <c r="L12212" s="228" t="s">
        <v>23204</v>
      </c>
      <c r="M12212" s="229">
        <v>44817</v>
      </c>
      <c r="N12212" s="243"/>
      <c r="O12212" s="243"/>
      <c r="P12212" s="243"/>
      <c r="Q12212" s="243"/>
      <c r="S12212" s="354"/>
    </row>
    <row r="12213" spans="1:20" s="294" customFormat="1" ht="13.15" customHeight="1">
      <c r="A12213" s="245" t="str">
        <f t="shared" si="382"/>
        <v>1861853004MR1861853004</v>
      </c>
      <c r="B12213" s="217" t="s">
        <v>19891</v>
      </c>
      <c r="C12213" s="227" t="s">
        <v>26453</v>
      </c>
      <c r="D12213" s="227" t="s">
        <v>3106</v>
      </c>
      <c r="E12213" s="227" t="s">
        <v>27087</v>
      </c>
      <c r="F12213" s="227" t="s">
        <v>3106</v>
      </c>
      <c r="G12213" s="227"/>
      <c r="H12213" s="228" t="s">
        <v>27088</v>
      </c>
      <c r="I12213" s="228" t="s">
        <v>27088</v>
      </c>
      <c r="J12213" s="210" t="str">
        <f t="shared" si="381"/>
        <v>9999</v>
      </c>
      <c r="K12213" s="228" t="s">
        <v>27046</v>
      </c>
      <c r="L12213" s="228" t="s">
        <v>23204</v>
      </c>
      <c r="M12213" s="229">
        <v>44817</v>
      </c>
      <c r="N12213" s="243"/>
      <c r="O12213" s="243"/>
      <c r="P12213" s="243"/>
      <c r="Q12213" s="243"/>
      <c r="R12213" s="245"/>
      <c r="S12213" s="354"/>
      <c r="T12213" s="245"/>
    </row>
    <row r="12214" spans="1:20" s="294" customFormat="1" ht="13.15" customHeight="1">
      <c r="A12214" s="245" t="str">
        <f t="shared" si="382"/>
        <v>3897795011710958228</v>
      </c>
      <c r="B12214" s="217" t="s">
        <v>19891</v>
      </c>
      <c r="C12214" s="227" t="s">
        <v>4433</v>
      </c>
      <c r="D12214" s="227" t="s">
        <v>3106</v>
      </c>
      <c r="E12214" s="227" t="s">
        <v>27089</v>
      </c>
      <c r="F12214" s="227" t="s">
        <v>3106</v>
      </c>
      <c r="G12214" s="227"/>
      <c r="H12214" s="228" t="s">
        <v>4434</v>
      </c>
      <c r="I12214" s="228" t="s">
        <v>4434</v>
      </c>
      <c r="J12214" s="210" t="str">
        <f t="shared" si="381"/>
        <v>9999</v>
      </c>
      <c r="K12214" s="228" t="s">
        <v>27046</v>
      </c>
      <c r="L12214" s="228" t="s">
        <v>23204</v>
      </c>
      <c r="M12214" s="229">
        <v>44817</v>
      </c>
      <c r="N12214" s="243"/>
      <c r="O12214" s="243"/>
      <c r="P12214" s="243"/>
      <c r="Q12214" s="243"/>
      <c r="R12214" s="245"/>
      <c r="S12214" s="354"/>
      <c r="T12214" s="245"/>
    </row>
  </sheetData>
  <autoFilter ref="A1:T12214" xr:uid="{A8DE75BC-50D9-4B3E-B545-1FEC8EF0DD8C}"/>
  <conditionalFormatting sqref="M1">
    <cfRule type="duplicateValues" dxfId="3"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8A33-699F-4601-83DF-4D98681588EC}">
  <dimension ref="A1:M584"/>
  <sheetViews>
    <sheetView workbookViewId="0"/>
  </sheetViews>
  <sheetFormatPr defaultColWidth="8.796875" defaultRowHeight="15"/>
  <cols>
    <col min="1" max="1" width="11.59765625" style="9" customWidth="1"/>
    <col min="2" max="2" width="13.69921875" style="9" bestFit="1" customWidth="1"/>
    <col min="3" max="3" width="24.296875" style="9" bestFit="1" customWidth="1"/>
    <col min="4" max="4" width="10.69921875" style="9" bestFit="1" customWidth="1"/>
    <col min="5" max="5" width="10.69921875" style="14" customWidth="1"/>
    <col min="6" max="6" width="13" style="14" customWidth="1"/>
    <col min="7" max="7" width="10.69921875" style="9" customWidth="1"/>
    <col min="8" max="8" width="66.09765625" style="9" customWidth="1"/>
    <col min="9" max="9" width="10.69921875" style="9" bestFit="1" customWidth="1"/>
    <col min="10" max="10" width="11.59765625" style="9" bestFit="1" customWidth="1"/>
    <col min="11" max="11" width="13.5" style="9" bestFit="1" customWidth="1"/>
    <col min="12" max="13" width="13.5" style="9" customWidth="1"/>
    <col min="14" max="16384" width="8.796875" style="9"/>
  </cols>
  <sheetData>
    <row r="1" spans="1:13" ht="30">
      <c r="A1" s="16" t="s">
        <v>3339</v>
      </c>
      <c r="B1" s="1" t="s">
        <v>3</v>
      </c>
      <c r="C1" s="1" t="s">
        <v>2986</v>
      </c>
      <c r="D1" s="5" t="s">
        <v>1</v>
      </c>
      <c r="E1" s="12" t="s">
        <v>2464</v>
      </c>
      <c r="F1" s="12"/>
      <c r="G1" s="5" t="s">
        <v>0</v>
      </c>
      <c r="H1" s="1" t="s">
        <v>2985</v>
      </c>
      <c r="I1" s="13" t="s">
        <v>3384</v>
      </c>
      <c r="J1" s="13" t="s">
        <v>3385</v>
      </c>
      <c r="K1" s="13" t="s">
        <v>3386</v>
      </c>
      <c r="L1" s="17" t="s">
        <v>3387</v>
      </c>
      <c r="M1" s="17" t="s">
        <v>3388</v>
      </c>
    </row>
    <row r="2" spans="1:13">
      <c r="A2" s="9" t="s">
        <v>70</v>
      </c>
      <c r="B2" s="9" t="s">
        <v>492</v>
      </c>
      <c r="C2" s="9" t="s">
        <v>1700</v>
      </c>
      <c r="D2" s="4" t="s">
        <v>71</v>
      </c>
      <c r="E2" s="14" t="s">
        <v>71</v>
      </c>
      <c r="F2" s="14" t="s">
        <v>72</v>
      </c>
      <c r="G2" s="14" t="s">
        <v>70</v>
      </c>
      <c r="H2" s="9" t="s">
        <v>2981</v>
      </c>
      <c r="I2" s="3">
        <v>76988806.57060647</v>
      </c>
      <c r="J2" s="3">
        <v>241830.0694236063</v>
      </c>
      <c r="K2" s="3">
        <f>I2+J2</f>
        <v>77230636.640030071</v>
      </c>
      <c r="L2" s="3">
        <f>IFERROR(INDEX('CHIRP Payment Calc'!K:K,MATCH(A:A,'CHIRP Payment Calc'!A:A,0)),0)</f>
        <v>77062014.930338874</v>
      </c>
      <c r="M2" s="3">
        <f>K2-L2</f>
        <v>168621.70969119668</v>
      </c>
    </row>
    <row r="3" spans="1:13">
      <c r="A3" s="9" t="s">
        <v>1366</v>
      </c>
      <c r="B3" s="9" t="s">
        <v>492</v>
      </c>
      <c r="C3" s="9" t="s">
        <v>2505</v>
      </c>
      <c r="D3" s="4" t="s">
        <v>1367</v>
      </c>
      <c r="E3" s="14" t="s">
        <v>1367</v>
      </c>
      <c r="F3" s="14" t="s">
        <v>1368</v>
      </c>
      <c r="G3" s="14" t="s">
        <v>1366</v>
      </c>
      <c r="H3" s="9" t="s">
        <v>2980</v>
      </c>
      <c r="I3" s="3">
        <v>3570795.3953771899</v>
      </c>
      <c r="J3" s="3">
        <v>0</v>
      </c>
      <c r="K3" s="3">
        <f t="shared" ref="K3:K7" si="0">I3+J3</f>
        <v>3570795.3953771899</v>
      </c>
      <c r="L3" s="3">
        <f>IFERROR(INDEX('CHIRP Payment Calc'!K:K,MATCH(A:A,'CHIRP Payment Calc'!A:A,0)),0)</f>
        <v>3251317.4404211133</v>
      </c>
      <c r="M3" s="3">
        <f t="shared" ref="M3:M7" si="1">K3-L3</f>
        <v>319477.95495607657</v>
      </c>
    </row>
    <row r="4" spans="1:13">
      <c r="A4" s="9" t="s">
        <v>1333</v>
      </c>
      <c r="B4" s="9" t="s">
        <v>492</v>
      </c>
      <c r="C4" s="9" t="s">
        <v>2505</v>
      </c>
      <c r="D4" s="4" t="s">
        <v>1334</v>
      </c>
      <c r="E4" s="14" t="s">
        <v>1334</v>
      </c>
      <c r="F4" s="14" t="s">
        <v>1335</v>
      </c>
      <c r="G4" s="14" t="s">
        <v>1333</v>
      </c>
      <c r="H4" s="9" t="s">
        <v>2979</v>
      </c>
      <c r="I4" s="3">
        <v>3799315.0749900136</v>
      </c>
      <c r="J4" s="3">
        <v>0</v>
      </c>
      <c r="K4" s="3">
        <f t="shared" si="0"/>
        <v>3799315.0749900136</v>
      </c>
      <c r="L4" s="3">
        <f>IFERROR(INDEX('CHIRP Payment Calc'!K:K,MATCH(A:A,'CHIRP Payment Calc'!A:A,0)),0)</f>
        <v>3895687.0261011939</v>
      </c>
      <c r="M4" s="3">
        <f t="shared" si="1"/>
        <v>-96371.951111180242</v>
      </c>
    </row>
    <row r="5" spans="1:13">
      <c r="A5" s="9" t="s">
        <v>1306</v>
      </c>
      <c r="B5" s="9" t="s">
        <v>492</v>
      </c>
      <c r="C5" s="9" t="s">
        <v>1602</v>
      </c>
      <c r="D5" s="4" t="s">
        <v>1307</v>
      </c>
      <c r="E5" s="14" t="s">
        <v>1307</v>
      </c>
      <c r="F5" s="14" t="s">
        <v>1308</v>
      </c>
      <c r="G5" s="14" t="s">
        <v>1306</v>
      </c>
      <c r="H5" s="9" t="s">
        <v>2978</v>
      </c>
      <c r="I5" s="3">
        <v>3117894.8719757926</v>
      </c>
      <c r="J5" s="3">
        <v>1179917.5109527586</v>
      </c>
      <c r="K5" s="3">
        <f t="shared" si="0"/>
        <v>4297812.3829285512</v>
      </c>
      <c r="L5" s="3">
        <f>IFERROR(INDEX('CHIRP Payment Calc'!K:K,MATCH(A:A,'CHIRP Payment Calc'!A:A,0)),0)</f>
        <v>4475724.5724448934</v>
      </c>
      <c r="M5" s="3">
        <f t="shared" si="1"/>
        <v>-177912.18951634225</v>
      </c>
    </row>
    <row r="6" spans="1:13">
      <c r="A6" s="9" t="s">
        <v>877</v>
      </c>
      <c r="B6" s="9" t="s">
        <v>492</v>
      </c>
      <c r="C6" s="9" t="s">
        <v>223</v>
      </c>
      <c r="D6" s="4" t="s">
        <v>878</v>
      </c>
      <c r="E6" s="14" t="s">
        <v>878</v>
      </c>
      <c r="F6" s="14" t="s">
        <v>879</v>
      </c>
      <c r="G6" s="14" t="s">
        <v>877</v>
      </c>
      <c r="H6" s="9" t="s">
        <v>1934</v>
      </c>
      <c r="I6" s="3">
        <v>65850493.863207608</v>
      </c>
      <c r="J6" s="3">
        <v>28679381.649513371</v>
      </c>
      <c r="K6" s="3">
        <f t="shared" si="0"/>
        <v>94529875.512720972</v>
      </c>
      <c r="L6" s="3">
        <f>IFERROR(INDEX('CHIRP Payment Calc'!K:K,MATCH(A:A,'CHIRP Payment Calc'!A:A,0)),0)</f>
        <v>111438947.50964972</v>
      </c>
      <c r="M6" s="3">
        <f t="shared" si="1"/>
        <v>-16909071.996928751</v>
      </c>
    </row>
    <row r="7" spans="1:13">
      <c r="A7" s="9" t="s">
        <v>61</v>
      </c>
      <c r="B7" s="9" t="s">
        <v>492</v>
      </c>
      <c r="C7" s="9" t="s">
        <v>223</v>
      </c>
      <c r="D7" s="4" t="s">
        <v>62</v>
      </c>
      <c r="E7" s="14" t="s">
        <v>62</v>
      </c>
      <c r="F7" s="14" t="s">
        <v>63</v>
      </c>
      <c r="G7" s="14" t="s">
        <v>61</v>
      </c>
      <c r="H7" s="9" t="s">
        <v>2977</v>
      </c>
      <c r="I7" s="3">
        <v>6504082.1393506192</v>
      </c>
      <c r="J7" s="3">
        <v>5384755.01952135</v>
      </c>
      <c r="K7" s="3">
        <f t="shared" si="0"/>
        <v>11888837.158871969</v>
      </c>
      <c r="L7" s="3">
        <f>IFERROR(INDEX('CHIRP Payment Calc'!K:K,MATCH(A:A,'CHIRP Payment Calc'!A:A,0)),0)</f>
        <v>0</v>
      </c>
      <c r="M7" s="3">
        <f t="shared" si="1"/>
        <v>11888837.158871969</v>
      </c>
    </row>
    <row r="8" spans="1:13">
      <c r="A8" s="9" t="s">
        <v>1583</v>
      </c>
      <c r="B8" s="15" t="s">
        <v>1597</v>
      </c>
      <c r="C8" s="15" t="s">
        <v>223</v>
      </c>
      <c r="D8" s="4" t="s">
        <v>1584</v>
      </c>
      <c r="E8" s="14" t="e">
        <v>#N/A</v>
      </c>
      <c r="F8" s="14" t="e">
        <v>#N/A</v>
      </c>
      <c r="G8" s="14" t="e">
        <v>#N/A</v>
      </c>
      <c r="H8" s="9" t="s">
        <v>2583</v>
      </c>
      <c r="I8" s="3">
        <v>31543.601284080698</v>
      </c>
      <c r="J8" s="3">
        <v>194925.57687495981</v>
      </c>
      <c r="K8" s="3">
        <f t="shared" ref="K8:K71" si="2">I8+J8</f>
        <v>226469.17815904052</v>
      </c>
      <c r="L8" s="3">
        <f>IFERROR(INDEX('CHIRP Payment Calc'!K:K,MATCH(A:A,'CHIRP Payment Calc'!A:A,0)),0)</f>
        <v>1137942.8575506608</v>
      </c>
      <c r="M8" s="3">
        <f t="shared" ref="M8:M71" si="3">K8-L8</f>
        <v>-911473.67939162033</v>
      </c>
    </row>
    <row r="9" spans="1:13">
      <c r="A9" s="9" t="s">
        <v>3160</v>
      </c>
      <c r="B9" s="9" t="s">
        <v>492</v>
      </c>
      <c r="C9" s="9" t="s">
        <v>223</v>
      </c>
      <c r="D9" s="4" t="s">
        <v>2976</v>
      </c>
      <c r="E9" s="14" t="s">
        <v>2976</v>
      </c>
      <c r="F9" s="14" t="e">
        <v>#N/A</v>
      </c>
      <c r="G9" s="14" t="s">
        <v>2975</v>
      </c>
      <c r="H9" s="9" t="s">
        <v>2974</v>
      </c>
      <c r="I9" s="3">
        <v>0</v>
      </c>
      <c r="J9" s="3">
        <v>0</v>
      </c>
      <c r="K9" s="3">
        <f t="shared" si="2"/>
        <v>0</v>
      </c>
      <c r="L9" s="3">
        <f>IFERROR(INDEX('CHIRP Payment Calc'!K:K,MATCH(A:A,'CHIRP Payment Calc'!A:A,0)),0)</f>
        <v>0</v>
      </c>
      <c r="M9" s="3">
        <f t="shared" si="3"/>
        <v>0</v>
      </c>
    </row>
    <row r="10" spans="1:13">
      <c r="A10" s="9" t="s">
        <v>305</v>
      </c>
      <c r="B10" s="9" t="s">
        <v>492</v>
      </c>
      <c r="C10" s="9" t="s">
        <v>223</v>
      </c>
      <c r="D10" s="4" t="s">
        <v>306</v>
      </c>
      <c r="E10" s="14" t="s">
        <v>306</v>
      </c>
      <c r="F10" s="14" t="s">
        <v>307</v>
      </c>
      <c r="G10" s="14" t="s">
        <v>305</v>
      </c>
      <c r="H10" s="9" t="s">
        <v>2973</v>
      </c>
      <c r="I10" s="3">
        <v>2326.0203921260095</v>
      </c>
      <c r="J10" s="3">
        <v>0</v>
      </c>
      <c r="K10" s="3">
        <f t="shared" si="2"/>
        <v>2326.0203921260095</v>
      </c>
      <c r="L10" s="3">
        <f>IFERROR(INDEX('CHIRP Payment Calc'!K:K,MATCH(A:A,'CHIRP Payment Calc'!A:A,0)),0)</f>
        <v>0</v>
      </c>
      <c r="M10" s="3">
        <f t="shared" si="3"/>
        <v>2326.0203921260095</v>
      </c>
    </row>
    <row r="11" spans="1:13">
      <c r="A11" s="9" t="s">
        <v>327</v>
      </c>
      <c r="B11" s="9" t="s">
        <v>492</v>
      </c>
      <c r="C11" s="9" t="s">
        <v>223</v>
      </c>
      <c r="D11" s="4" t="s">
        <v>328</v>
      </c>
      <c r="E11" s="14" t="s">
        <v>328</v>
      </c>
      <c r="F11" s="14" t="s">
        <v>329</v>
      </c>
      <c r="G11" s="14" t="s">
        <v>327</v>
      </c>
      <c r="H11" s="9" t="s">
        <v>329</v>
      </c>
      <c r="I11" s="3">
        <v>479447.33461093827</v>
      </c>
      <c r="J11" s="3">
        <v>1214584.5285059423</v>
      </c>
      <c r="K11" s="3">
        <f t="shared" si="2"/>
        <v>1694031.8631168806</v>
      </c>
      <c r="L11" s="3">
        <f>IFERROR(INDEX('CHIRP Payment Calc'!K:K,MATCH(A:A,'CHIRP Payment Calc'!A:A,0)),0)</f>
        <v>0</v>
      </c>
      <c r="M11" s="3">
        <f t="shared" si="3"/>
        <v>1694031.8631168806</v>
      </c>
    </row>
    <row r="12" spans="1:13">
      <c r="A12" s="9" t="s">
        <v>363</v>
      </c>
      <c r="B12" s="9" t="s">
        <v>492</v>
      </c>
      <c r="C12" s="9" t="s">
        <v>223</v>
      </c>
      <c r="D12" s="4" t="s">
        <v>364</v>
      </c>
      <c r="E12" s="14" t="s">
        <v>364</v>
      </c>
      <c r="F12" s="14" t="s">
        <v>365</v>
      </c>
      <c r="G12" s="14" t="s">
        <v>363</v>
      </c>
      <c r="H12" s="9" t="s">
        <v>2972</v>
      </c>
      <c r="I12" s="3">
        <v>1152812.8071832631</v>
      </c>
      <c r="J12" s="3">
        <v>678920.45602063346</v>
      </c>
      <c r="K12" s="3">
        <f t="shared" si="2"/>
        <v>1831733.2632038966</v>
      </c>
      <c r="L12" s="3">
        <f>IFERROR(INDEX('CHIRP Payment Calc'!K:K,MATCH(A:A,'CHIRP Payment Calc'!A:A,0)),0)</f>
        <v>2165728.1904374873</v>
      </c>
      <c r="M12" s="3">
        <f t="shared" si="3"/>
        <v>-333994.92723359074</v>
      </c>
    </row>
    <row r="13" spans="1:13">
      <c r="A13" s="9" t="s">
        <v>1503</v>
      </c>
      <c r="B13" s="9" t="s">
        <v>492</v>
      </c>
      <c r="C13" s="9" t="s">
        <v>223</v>
      </c>
      <c r="D13" s="4" t="s">
        <v>1504</v>
      </c>
      <c r="E13" s="14" t="s">
        <v>1504</v>
      </c>
      <c r="F13" s="14" t="s">
        <v>1505</v>
      </c>
      <c r="G13" s="14" t="s">
        <v>1503</v>
      </c>
      <c r="H13" s="9" t="s">
        <v>1505</v>
      </c>
      <c r="I13" s="3">
        <v>100880.47186663476</v>
      </c>
      <c r="J13" s="3">
        <v>394549.09258889226</v>
      </c>
      <c r="K13" s="3">
        <f t="shared" si="2"/>
        <v>495429.564455527</v>
      </c>
      <c r="L13" s="3">
        <f>IFERROR(INDEX('CHIRP Payment Calc'!K:K,MATCH(A:A,'CHIRP Payment Calc'!A:A,0)),0)</f>
        <v>673021.47471031104</v>
      </c>
      <c r="M13" s="3">
        <f t="shared" si="3"/>
        <v>-177591.91025478404</v>
      </c>
    </row>
    <row r="14" spans="1:13">
      <c r="A14" s="9" t="s">
        <v>211</v>
      </c>
      <c r="B14" s="9" t="s">
        <v>492</v>
      </c>
      <c r="C14" s="9" t="s">
        <v>223</v>
      </c>
      <c r="D14" s="4" t="s">
        <v>212</v>
      </c>
      <c r="E14" s="14" t="s">
        <v>212</v>
      </c>
      <c r="F14" s="14" t="s">
        <v>213</v>
      </c>
      <c r="G14" s="14" t="s">
        <v>211</v>
      </c>
      <c r="H14" s="9" t="s">
        <v>2971</v>
      </c>
      <c r="I14" s="3">
        <v>99440.615370456726</v>
      </c>
      <c r="J14" s="3">
        <v>0</v>
      </c>
      <c r="K14" s="3">
        <f t="shared" si="2"/>
        <v>99440.615370456726</v>
      </c>
      <c r="L14" s="3">
        <f>IFERROR(INDEX('CHIRP Payment Calc'!K:K,MATCH(A:A,'CHIRP Payment Calc'!A:A,0)),0)</f>
        <v>0</v>
      </c>
      <c r="M14" s="3">
        <f t="shared" si="3"/>
        <v>99440.615370456726</v>
      </c>
    </row>
    <row r="15" spans="1:13">
      <c r="A15" s="9" t="s">
        <v>784</v>
      </c>
      <c r="B15" s="9" t="s">
        <v>492</v>
      </c>
      <c r="C15" s="9" t="s">
        <v>223</v>
      </c>
      <c r="D15" s="4" t="s">
        <v>785</v>
      </c>
      <c r="E15" s="14" t="s">
        <v>785</v>
      </c>
      <c r="F15" s="14" t="s">
        <v>786</v>
      </c>
      <c r="G15" s="14" t="s">
        <v>784</v>
      </c>
      <c r="H15" s="9" t="s">
        <v>2970</v>
      </c>
      <c r="I15" s="3">
        <v>131713.12770317591</v>
      </c>
      <c r="J15" s="3">
        <v>0</v>
      </c>
      <c r="K15" s="3">
        <f t="shared" si="2"/>
        <v>131713.12770317591</v>
      </c>
      <c r="L15" s="3">
        <f>IFERROR(INDEX('CHIRP Payment Calc'!K:K,MATCH(A:A,'CHIRP Payment Calc'!A:A,0)),0)</f>
        <v>0</v>
      </c>
      <c r="M15" s="3">
        <f t="shared" si="3"/>
        <v>131713.12770317591</v>
      </c>
    </row>
    <row r="16" spans="1:13">
      <c r="A16" s="9" t="s">
        <v>1442</v>
      </c>
      <c r="B16" s="9" t="s">
        <v>492</v>
      </c>
      <c r="C16" s="9" t="s">
        <v>223</v>
      </c>
      <c r="D16" s="4" t="s">
        <v>1443</v>
      </c>
      <c r="E16" s="14" t="s">
        <v>1443</v>
      </c>
      <c r="F16" s="14" t="s">
        <v>1444</v>
      </c>
      <c r="G16" s="14" t="s">
        <v>1442</v>
      </c>
      <c r="H16" s="9" t="s">
        <v>2969</v>
      </c>
      <c r="I16" s="3">
        <v>0</v>
      </c>
      <c r="J16" s="3">
        <v>0</v>
      </c>
      <c r="K16" s="3">
        <f t="shared" si="2"/>
        <v>0</v>
      </c>
      <c r="L16" s="3">
        <f>IFERROR(INDEX('CHIRP Payment Calc'!K:K,MATCH(A:A,'CHIRP Payment Calc'!A:A,0)),0)</f>
        <v>0</v>
      </c>
      <c r="M16" s="3">
        <f t="shared" si="3"/>
        <v>0</v>
      </c>
    </row>
    <row r="17" spans="1:13">
      <c r="A17" s="9" t="s">
        <v>100</v>
      </c>
      <c r="B17" s="9" t="s">
        <v>492</v>
      </c>
      <c r="C17" s="9" t="s">
        <v>223</v>
      </c>
      <c r="D17" s="4" t="s">
        <v>101</v>
      </c>
      <c r="E17" s="14" t="s">
        <v>101</v>
      </c>
      <c r="F17" s="14" t="s">
        <v>102</v>
      </c>
      <c r="G17" s="14" t="s">
        <v>100</v>
      </c>
      <c r="H17" s="9" t="s">
        <v>2968</v>
      </c>
      <c r="I17" s="3">
        <v>0</v>
      </c>
      <c r="J17" s="3">
        <v>0</v>
      </c>
      <c r="K17" s="3">
        <f t="shared" si="2"/>
        <v>0</v>
      </c>
      <c r="L17" s="3">
        <f>IFERROR(INDEX('CHIRP Payment Calc'!K:K,MATCH(A:A,'CHIRP Payment Calc'!A:A,0)),0)</f>
        <v>0</v>
      </c>
      <c r="M17" s="3">
        <f t="shared" si="3"/>
        <v>0</v>
      </c>
    </row>
    <row r="18" spans="1:13">
      <c r="A18" s="9" t="s">
        <v>1321</v>
      </c>
      <c r="B18" s="9" t="s">
        <v>492</v>
      </c>
      <c r="C18" s="9" t="s">
        <v>223</v>
      </c>
      <c r="D18" s="4" t="s">
        <v>1322</v>
      </c>
      <c r="E18" s="14" t="s">
        <v>1322</v>
      </c>
      <c r="F18" s="14" t="s">
        <v>1323</v>
      </c>
      <c r="G18" s="14" t="s">
        <v>1321</v>
      </c>
      <c r="H18" s="9" t="s">
        <v>2967</v>
      </c>
      <c r="I18" s="3">
        <v>42152096.693772629</v>
      </c>
      <c r="J18" s="3">
        <v>18928006.269814182</v>
      </c>
      <c r="K18" s="3">
        <f t="shared" si="2"/>
        <v>61080102.963586807</v>
      </c>
      <c r="L18" s="3">
        <f>IFERROR(INDEX('CHIRP Payment Calc'!K:K,MATCH(A:A,'CHIRP Payment Calc'!A:A,0)),0)</f>
        <v>60743868.066882268</v>
      </c>
      <c r="M18" s="3">
        <f t="shared" si="3"/>
        <v>336234.89670453966</v>
      </c>
    </row>
    <row r="19" spans="1:13">
      <c r="A19" s="9" t="s">
        <v>1210</v>
      </c>
      <c r="B19" s="9" t="s">
        <v>492</v>
      </c>
      <c r="C19" s="9" t="s">
        <v>223</v>
      </c>
      <c r="D19" s="4" t="s">
        <v>1211</v>
      </c>
      <c r="E19" s="14" t="s">
        <v>1211</v>
      </c>
      <c r="F19" s="14" t="s">
        <v>1212</v>
      </c>
      <c r="G19" s="14" t="s">
        <v>1210</v>
      </c>
      <c r="H19" s="9" t="s">
        <v>2966</v>
      </c>
      <c r="I19" s="3">
        <v>0</v>
      </c>
      <c r="J19" s="3">
        <v>0</v>
      </c>
      <c r="K19" s="3">
        <f t="shared" si="2"/>
        <v>0</v>
      </c>
      <c r="L19" s="3">
        <f>IFERROR(INDEX('CHIRP Payment Calc'!K:K,MATCH(A:A,'CHIRP Payment Calc'!A:A,0)),0)</f>
        <v>0</v>
      </c>
      <c r="M19" s="3">
        <f t="shared" si="3"/>
        <v>0</v>
      </c>
    </row>
    <row r="20" spans="1:13">
      <c r="A20" s="9" t="s">
        <v>489</v>
      </c>
      <c r="B20" s="9" t="s">
        <v>492</v>
      </c>
      <c r="C20" s="9" t="s">
        <v>223</v>
      </c>
      <c r="D20" s="4" t="s">
        <v>490</v>
      </c>
      <c r="E20" s="14" t="s">
        <v>490</v>
      </c>
      <c r="F20" s="14" t="s">
        <v>491</v>
      </c>
      <c r="G20" s="14" t="s">
        <v>489</v>
      </c>
      <c r="H20" s="9" t="s">
        <v>2965</v>
      </c>
      <c r="I20" s="3">
        <v>0</v>
      </c>
      <c r="J20" s="3">
        <v>0</v>
      </c>
      <c r="K20" s="3">
        <f t="shared" si="2"/>
        <v>0</v>
      </c>
      <c r="L20" s="3">
        <f>IFERROR(INDEX('CHIRP Payment Calc'!K:K,MATCH(A:A,'CHIRP Payment Calc'!A:A,0)),0)</f>
        <v>0</v>
      </c>
      <c r="M20" s="3">
        <f t="shared" si="3"/>
        <v>0</v>
      </c>
    </row>
    <row r="21" spans="1:13">
      <c r="A21" s="9" t="s">
        <v>874</v>
      </c>
      <c r="B21" s="9" t="s">
        <v>492</v>
      </c>
      <c r="C21" s="9" t="s">
        <v>223</v>
      </c>
      <c r="D21" s="4" t="s">
        <v>875</v>
      </c>
      <c r="E21" s="14" t="s">
        <v>875</v>
      </c>
      <c r="F21" s="14" t="s">
        <v>876</v>
      </c>
      <c r="G21" s="14" t="s">
        <v>874</v>
      </c>
      <c r="H21" s="9" t="s">
        <v>2964</v>
      </c>
      <c r="I21" s="3">
        <v>4547985.4125968656</v>
      </c>
      <c r="J21" s="3">
        <v>2244203.853237119</v>
      </c>
      <c r="K21" s="3">
        <f t="shared" si="2"/>
        <v>6792189.2658339851</v>
      </c>
      <c r="L21" s="3">
        <f>IFERROR(INDEX('CHIRP Payment Calc'!K:K,MATCH(A:A,'CHIRP Payment Calc'!A:A,0)),0)</f>
        <v>11000271.852460392</v>
      </c>
      <c r="M21" s="3">
        <f t="shared" si="3"/>
        <v>-4208082.5866264068</v>
      </c>
    </row>
    <row r="22" spans="1:13">
      <c r="A22" s="9" t="s">
        <v>133</v>
      </c>
      <c r="B22" s="9" t="s">
        <v>492</v>
      </c>
      <c r="C22" s="9" t="s">
        <v>223</v>
      </c>
      <c r="D22" s="4" t="s">
        <v>134</v>
      </c>
      <c r="E22" s="14" t="s">
        <v>134</v>
      </c>
      <c r="F22" s="14" t="s">
        <v>135</v>
      </c>
      <c r="G22" s="14" t="s">
        <v>133</v>
      </c>
      <c r="H22" s="9" t="s">
        <v>2963</v>
      </c>
      <c r="I22" s="3">
        <v>2546031.4677360537</v>
      </c>
      <c r="J22" s="3">
        <v>952260.69876638439</v>
      </c>
      <c r="K22" s="3">
        <f t="shared" si="2"/>
        <v>3498292.166502438</v>
      </c>
      <c r="L22" s="3">
        <f>IFERROR(INDEX('CHIRP Payment Calc'!K:K,MATCH(A:A,'CHIRP Payment Calc'!A:A,0)),0)</f>
        <v>6049847.5730506685</v>
      </c>
      <c r="M22" s="3">
        <f t="shared" si="3"/>
        <v>-2551555.4065482304</v>
      </c>
    </row>
    <row r="23" spans="1:13">
      <c r="A23" s="9" t="s">
        <v>333</v>
      </c>
      <c r="B23" s="9" t="s">
        <v>492</v>
      </c>
      <c r="C23" s="9" t="s">
        <v>223</v>
      </c>
      <c r="D23" s="4" t="s">
        <v>334</v>
      </c>
      <c r="E23" s="14" t="s">
        <v>334</v>
      </c>
      <c r="F23" s="14" t="s">
        <v>335</v>
      </c>
      <c r="G23" s="14" t="s">
        <v>333</v>
      </c>
      <c r="H23" s="9" t="s">
        <v>2962</v>
      </c>
      <c r="I23" s="3">
        <v>0</v>
      </c>
      <c r="J23" s="3">
        <v>0</v>
      </c>
      <c r="K23" s="3">
        <f t="shared" si="2"/>
        <v>0</v>
      </c>
      <c r="L23" s="3">
        <f>IFERROR(INDEX('CHIRP Payment Calc'!K:K,MATCH(A:A,'CHIRP Payment Calc'!A:A,0)),0)</f>
        <v>0</v>
      </c>
      <c r="M23" s="3">
        <f t="shared" si="3"/>
        <v>0</v>
      </c>
    </row>
    <row r="24" spans="1:13">
      <c r="A24" s="9" t="s">
        <v>1534</v>
      </c>
      <c r="B24" s="15" t="s">
        <v>1530</v>
      </c>
      <c r="C24" s="15" t="s">
        <v>223</v>
      </c>
      <c r="D24" s="4" t="s">
        <v>1535</v>
      </c>
      <c r="E24" s="14" t="e">
        <v>#N/A</v>
      </c>
      <c r="F24" s="14" t="e">
        <v>#N/A</v>
      </c>
      <c r="G24" s="14" t="e">
        <v>#N/A</v>
      </c>
      <c r="H24" s="9" t="s">
        <v>2709</v>
      </c>
      <c r="I24" s="3">
        <v>0</v>
      </c>
      <c r="J24" s="3">
        <v>989.89283074172374</v>
      </c>
      <c r="K24" s="3">
        <f t="shared" si="2"/>
        <v>989.89283074172374</v>
      </c>
      <c r="L24" s="3">
        <f>IFERROR(INDEX('CHIRP Payment Calc'!K:K,MATCH(A:A,'CHIRP Payment Calc'!A:A,0)),0)</f>
        <v>126.73495154725386</v>
      </c>
      <c r="M24" s="3">
        <f t="shared" si="3"/>
        <v>863.15787919446984</v>
      </c>
    </row>
    <row r="25" spans="1:13">
      <c r="A25" s="9" t="s">
        <v>1525</v>
      </c>
      <c r="B25" s="9" t="s">
        <v>492</v>
      </c>
      <c r="C25" s="9" t="s">
        <v>223</v>
      </c>
      <c r="D25" s="4" t="s">
        <v>1526</v>
      </c>
      <c r="E25" s="14" t="s">
        <v>1526</v>
      </c>
      <c r="F25" s="14" t="s">
        <v>1527</v>
      </c>
      <c r="G25" s="14" t="s">
        <v>1525</v>
      </c>
      <c r="H25" s="9" t="s">
        <v>2961</v>
      </c>
      <c r="I25" s="3">
        <v>0</v>
      </c>
      <c r="J25" s="3">
        <v>0</v>
      </c>
      <c r="K25" s="3">
        <f t="shared" si="2"/>
        <v>0</v>
      </c>
      <c r="L25" s="3">
        <f>IFERROR(INDEX('CHIRP Payment Calc'!K:K,MATCH(A:A,'CHIRP Payment Calc'!A:A,0)),0)</f>
        <v>0</v>
      </c>
      <c r="M25" s="3">
        <f t="shared" si="3"/>
        <v>0</v>
      </c>
    </row>
    <row r="26" spans="1:13">
      <c r="A26" s="9" t="s">
        <v>868</v>
      </c>
      <c r="B26" s="9" t="s">
        <v>492</v>
      </c>
      <c r="C26" s="9" t="s">
        <v>223</v>
      </c>
      <c r="D26" s="4" t="s">
        <v>869</v>
      </c>
      <c r="E26" s="14" t="s">
        <v>869</v>
      </c>
      <c r="F26" s="14" t="s">
        <v>870</v>
      </c>
      <c r="G26" s="14" t="s">
        <v>868</v>
      </c>
      <c r="H26" s="9" t="s">
        <v>2960</v>
      </c>
      <c r="I26" s="3">
        <v>854281.83489774703</v>
      </c>
      <c r="J26" s="3">
        <v>598916.23245487595</v>
      </c>
      <c r="K26" s="3">
        <f t="shared" si="2"/>
        <v>1453198.067352623</v>
      </c>
      <c r="L26" s="3">
        <f>IFERROR(INDEX('CHIRP Payment Calc'!K:K,MATCH(A:A,'CHIRP Payment Calc'!A:A,0)),0)</f>
        <v>0</v>
      </c>
      <c r="M26" s="3">
        <f t="shared" si="3"/>
        <v>1453198.067352623</v>
      </c>
    </row>
    <row r="27" spans="1:13">
      <c r="A27" s="9" t="s">
        <v>1246</v>
      </c>
      <c r="B27" s="9" t="s">
        <v>492</v>
      </c>
      <c r="C27" s="9" t="s">
        <v>223</v>
      </c>
      <c r="D27" s="4" t="s">
        <v>1247</v>
      </c>
      <c r="E27" s="14" t="s">
        <v>1247</v>
      </c>
      <c r="F27" s="14" t="s">
        <v>1248</v>
      </c>
      <c r="G27" s="14" t="s">
        <v>1246</v>
      </c>
      <c r="H27" s="9" t="s">
        <v>2959</v>
      </c>
      <c r="I27" s="3">
        <v>6033947.2766931364</v>
      </c>
      <c r="J27" s="3">
        <v>4910775.9967919663</v>
      </c>
      <c r="K27" s="3">
        <f t="shared" si="2"/>
        <v>10944723.273485102</v>
      </c>
      <c r="L27" s="3">
        <f>IFERROR(INDEX('CHIRP Payment Calc'!K:K,MATCH(A:A,'CHIRP Payment Calc'!A:A,0)),0)</f>
        <v>11810741.780350503</v>
      </c>
      <c r="M27" s="3">
        <f t="shared" si="3"/>
        <v>-866018.50686540082</v>
      </c>
    </row>
    <row r="28" spans="1:13">
      <c r="A28" s="9" t="s">
        <v>2957</v>
      </c>
      <c r="B28" s="9" t="s">
        <v>492</v>
      </c>
      <c r="C28" s="9" t="s">
        <v>223</v>
      </c>
      <c r="D28" s="4" t="s">
        <v>2958</v>
      </c>
      <c r="E28" s="14" t="s">
        <v>2958</v>
      </c>
      <c r="F28" s="14" t="e">
        <v>#N/A</v>
      </c>
      <c r="G28" s="14" t="s">
        <v>2957</v>
      </c>
      <c r="H28" s="9" t="s">
        <v>2956</v>
      </c>
      <c r="I28" s="3">
        <v>0</v>
      </c>
      <c r="J28" s="3">
        <v>0</v>
      </c>
      <c r="K28" s="3">
        <f t="shared" si="2"/>
        <v>0</v>
      </c>
      <c r="L28" s="3">
        <f>IFERROR(INDEX('CHIRP Payment Calc'!K:K,MATCH(A:A,'CHIRP Payment Calc'!A:A,0)),0)</f>
        <v>0</v>
      </c>
      <c r="M28" s="3">
        <f t="shared" si="3"/>
        <v>0</v>
      </c>
    </row>
    <row r="29" spans="1:13">
      <c r="A29" s="9" t="s">
        <v>871</v>
      </c>
      <c r="B29" s="9" t="s">
        <v>492</v>
      </c>
      <c r="C29" s="9" t="s">
        <v>1522</v>
      </c>
      <c r="D29" s="4" t="s">
        <v>872</v>
      </c>
      <c r="E29" s="14" t="s">
        <v>872</v>
      </c>
      <c r="F29" s="14" t="s">
        <v>873</v>
      </c>
      <c r="G29" s="14" t="s">
        <v>871</v>
      </c>
      <c r="H29" s="9" t="s">
        <v>2955</v>
      </c>
      <c r="I29" s="3">
        <v>2306879.3072324959</v>
      </c>
      <c r="J29" s="3">
        <v>954560.98196195881</v>
      </c>
      <c r="K29" s="3">
        <f t="shared" si="2"/>
        <v>3261440.2891944544</v>
      </c>
      <c r="L29" s="3">
        <f>IFERROR(INDEX('CHIRP Payment Calc'!K:K,MATCH(A:A,'CHIRP Payment Calc'!A:A,0)),0)</f>
        <v>2290169.1381969079</v>
      </c>
      <c r="M29" s="3">
        <f t="shared" si="3"/>
        <v>971271.1509975465</v>
      </c>
    </row>
    <row r="30" spans="1:13">
      <c r="A30" s="9" t="s">
        <v>838</v>
      </c>
      <c r="B30" s="9" t="s">
        <v>492</v>
      </c>
      <c r="C30" s="9" t="s">
        <v>1594</v>
      </c>
      <c r="D30" s="4" t="s">
        <v>839</v>
      </c>
      <c r="E30" s="14" t="s">
        <v>839</v>
      </c>
      <c r="F30" s="14" t="s">
        <v>840</v>
      </c>
      <c r="G30" s="14" t="s">
        <v>838</v>
      </c>
      <c r="H30" s="9" t="s">
        <v>840</v>
      </c>
      <c r="I30" s="3">
        <v>1329498.6641652437</v>
      </c>
      <c r="J30" s="3">
        <v>202644.29553635675</v>
      </c>
      <c r="K30" s="3">
        <f t="shared" si="2"/>
        <v>1532142.9597016005</v>
      </c>
      <c r="L30" s="3">
        <f>IFERROR(INDEX('CHIRP Payment Calc'!K:K,MATCH(A:A,'CHIRP Payment Calc'!A:A,0)),0)</f>
        <v>2011719.0192345604</v>
      </c>
      <c r="M30" s="3">
        <f t="shared" si="3"/>
        <v>-479576.05953295995</v>
      </c>
    </row>
    <row r="31" spans="1:13">
      <c r="A31" s="9" t="s">
        <v>1188</v>
      </c>
      <c r="B31" s="9" t="s">
        <v>492</v>
      </c>
      <c r="C31" s="9" t="s">
        <v>1594</v>
      </c>
      <c r="D31" s="4" t="s">
        <v>1189</v>
      </c>
      <c r="E31" s="14" t="s">
        <v>1189</v>
      </c>
      <c r="F31" s="14" t="s">
        <v>1190</v>
      </c>
      <c r="G31" s="14" t="s">
        <v>1188</v>
      </c>
      <c r="H31" s="9" t="s">
        <v>2954</v>
      </c>
      <c r="I31" s="3">
        <v>992540.27055843908</v>
      </c>
      <c r="J31" s="3">
        <v>344943.89632638881</v>
      </c>
      <c r="K31" s="3">
        <f t="shared" si="2"/>
        <v>1337484.1668848279</v>
      </c>
      <c r="L31" s="3">
        <f>IFERROR(INDEX('CHIRP Payment Calc'!K:K,MATCH(A:A,'CHIRP Payment Calc'!A:A,0)),0)</f>
        <v>1062291.0253754589</v>
      </c>
      <c r="M31" s="3">
        <f t="shared" si="3"/>
        <v>275193.14150936902</v>
      </c>
    </row>
    <row r="32" spans="1:13">
      <c r="A32" s="9" t="s">
        <v>1220</v>
      </c>
      <c r="B32" s="9" t="s">
        <v>492</v>
      </c>
      <c r="C32" s="9" t="s">
        <v>1603</v>
      </c>
      <c r="D32" s="4" t="s">
        <v>1221</v>
      </c>
      <c r="E32" s="14" t="s">
        <v>1221</v>
      </c>
      <c r="F32" s="14" t="s">
        <v>1222</v>
      </c>
      <c r="G32" s="14" t="s">
        <v>1220</v>
      </c>
      <c r="H32" s="9" t="s">
        <v>2953</v>
      </c>
      <c r="I32" s="3">
        <v>49180115.665194914</v>
      </c>
      <c r="J32" s="3">
        <v>27646465.737676527</v>
      </c>
      <c r="K32" s="3">
        <f t="shared" si="2"/>
        <v>76826581.402871445</v>
      </c>
      <c r="L32" s="3">
        <f>IFERROR(INDEX('CHIRP Payment Calc'!K:K,MATCH(A:A,'CHIRP Payment Calc'!A:A,0)),0)</f>
        <v>101722802.55189262</v>
      </c>
      <c r="M32" s="3">
        <f t="shared" si="3"/>
        <v>-24896221.149021178</v>
      </c>
    </row>
    <row r="33" spans="1:13">
      <c r="A33" s="9" t="s">
        <v>55</v>
      </c>
      <c r="B33" s="9" t="s">
        <v>224</v>
      </c>
      <c r="C33" s="9" t="s">
        <v>1700</v>
      </c>
      <c r="D33" s="4" t="s">
        <v>56</v>
      </c>
      <c r="E33" s="14" t="s">
        <v>56</v>
      </c>
      <c r="F33" s="14" t="s">
        <v>57</v>
      </c>
      <c r="G33" s="14" t="s">
        <v>55</v>
      </c>
      <c r="H33" s="9" t="s">
        <v>2952</v>
      </c>
      <c r="I33" s="3">
        <v>279674202.42857993</v>
      </c>
      <c r="J33" s="3">
        <v>787162.83325575676</v>
      </c>
      <c r="K33" s="3">
        <f t="shared" si="2"/>
        <v>280461365.26183569</v>
      </c>
      <c r="L33" s="3">
        <f>IFERROR(INDEX('CHIRP Payment Calc'!K:K,MATCH(A:A,'CHIRP Payment Calc'!A:A,0)),0)</f>
        <v>379211392.09903336</v>
      </c>
      <c r="M33" s="3">
        <f t="shared" si="3"/>
        <v>-98750026.837197661</v>
      </c>
    </row>
    <row r="34" spans="1:13">
      <c r="A34" s="9" t="s">
        <v>949</v>
      </c>
      <c r="B34" s="9" t="s">
        <v>224</v>
      </c>
      <c r="C34" s="9" t="s">
        <v>1700</v>
      </c>
      <c r="D34" s="4" t="s">
        <v>950</v>
      </c>
      <c r="E34" s="14" t="s">
        <v>950</v>
      </c>
      <c r="F34" s="14" t="s">
        <v>951</v>
      </c>
      <c r="G34" s="14" t="s">
        <v>949</v>
      </c>
      <c r="H34" s="9" t="s">
        <v>2951</v>
      </c>
      <c r="I34" s="3">
        <v>5697814.1168234637</v>
      </c>
      <c r="J34" s="3">
        <v>0</v>
      </c>
      <c r="K34" s="3">
        <f t="shared" si="2"/>
        <v>5697814.1168234637</v>
      </c>
      <c r="L34" s="3">
        <f>IFERROR(INDEX('CHIRP Payment Calc'!K:K,MATCH(A:A,'CHIRP Payment Calc'!A:A,0)),0)</f>
        <v>0</v>
      </c>
      <c r="M34" s="3">
        <f t="shared" si="3"/>
        <v>5697814.1168234637</v>
      </c>
    </row>
    <row r="35" spans="1:13">
      <c r="A35" s="9" t="s">
        <v>58</v>
      </c>
      <c r="B35" s="9" t="s">
        <v>224</v>
      </c>
      <c r="C35" s="9" t="s">
        <v>1700</v>
      </c>
      <c r="D35" s="4" t="s">
        <v>59</v>
      </c>
      <c r="E35" s="14" t="s">
        <v>59</v>
      </c>
      <c r="F35" s="14" t="s">
        <v>60</v>
      </c>
      <c r="G35" s="14" t="s">
        <v>58</v>
      </c>
      <c r="H35" s="9" t="s">
        <v>2950</v>
      </c>
      <c r="I35" s="3">
        <v>47979539.196181417</v>
      </c>
      <c r="J35" s="3">
        <v>8645.0447658013054</v>
      </c>
      <c r="K35" s="3">
        <f t="shared" si="2"/>
        <v>47988184.240947217</v>
      </c>
      <c r="L35" s="3">
        <f>IFERROR(INDEX('CHIRP Payment Calc'!K:K,MATCH(A:A,'CHIRP Payment Calc'!A:A,0)),0)</f>
        <v>59693907.226258293</v>
      </c>
      <c r="M35" s="3">
        <f t="shared" si="3"/>
        <v>-11705722.985311076</v>
      </c>
    </row>
    <row r="36" spans="1:13">
      <c r="A36" s="9" t="s">
        <v>438</v>
      </c>
      <c r="B36" s="9" t="s">
        <v>224</v>
      </c>
      <c r="C36" s="9" t="s">
        <v>1700</v>
      </c>
      <c r="D36" s="4" t="s">
        <v>439</v>
      </c>
      <c r="E36" s="14" t="s">
        <v>439</v>
      </c>
      <c r="F36" s="14" t="s">
        <v>440</v>
      </c>
      <c r="G36" s="14" t="s">
        <v>438</v>
      </c>
      <c r="H36" s="9" t="s">
        <v>2949</v>
      </c>
      <c r="I36" s="3">
        <v>4760347.2115128031</v>
      </c>
      <c r="J36" s="3">
        <v>1753.8553585577174</v>
      </c>
      <c r="K36" s="3">
        <f t="shared" si="2"/>
        <v>4762101.0668713609</v>
      </c>
      <c r="L36" s="3">
        <f>IFERROR(INDEX('CHIRP Payment Calc'!K:K,MATCH(A:A,'CHIRP Payment Calc'!A:A,0)),0)</f>
        <v>8484765.0398348384</v>
      </c>
      <c r="M36" s="3">
        <f t="shared" si="3"/>
        <v>-3722663.9729634775</v>
      </c>
    </row>
    <row r="37" spans="1:13">
      <c r="A37" s="9" t="s">
        <v>1279</v>
      </c>
      <c r="B37" s="9" t="s">
        <v>224</v>
      </c>
      <c r="C37" s="9" t="s">
        <v>2505</v>
      </c>
      <c r="D37" s="4" t="s">
        <v>1280</v>
      </c>
      <c r="E37" s="14" t="s">
        <v>1280</v>
      </c>
      <c r="F37" s="14" t="s">
        <v>1281</v>
      </c>
      <c r="G37" s="14" t="s">
        <v>1279</v>
      </c>
      <c r="H37" s="9" t="s">
        <v>2948</v>
      </c>
      <c r="I37" s="3">
        <v>1596026.2321943569</v>
      </c>
      <c r="J37" s="3">
        <v>0</v>
      </c>
      <c r="K37" s="3">
        <f t="shared" si="2"/>
        <v>1596026.2321943569</v>
      </c>
      <c r="L37" s="3">
        <f>IFERROR(INDEX('CHIRP Payment Calc'!K:K,MATCH(A:A,'CHIRP Payment Calc'!A:A,0)),0)</f>
        <v>1494997.0411536766</v>
      </c>
      <c r="M37" s="3">
        <f t="shared" si="3"/>
        <v>101029.19104068028</v>
      </c>
    </row>
    <row r="38" spans="1:13">
      <c r="A38" s="9" t="s">
        <v>1348</v>
      </c>
      <c r="B38" s="9" t="s">
        <v>224</v>
      </c>
      <c r="C38" s="9" t="s">
        <v>2505</v>
      </c>
      <c r="D38" s="4" t="s">
        <v>1349</v>
      </c>
      <c r="E38" s="14" t="s">
        <v>1349</v>
      </c>
      <c r="F38" s="14" t="s">
        <v>1350</v>
      </c>
      <c r="G38" s="14" t="s">
        <v>1348</v>
      </c>
      <c r="H38" s="9" t="s">
        <v>2947</v>
      </c>
      <c r="I38" s="3">
        <v>0</v>
      </c>
      <c r="J38" s="3">
        <v>0</v>
      </c>
      <c r="K38" s="3">
        <f t="shared" si="2"/>
        <v>0</v>
      </c>
      <c r="L38" s="3">
        <f>IFERROR(INDEX('CHIRP Payment Calc'!K:K,MATCH(A:A,'CHIRP Payment Calc'!A:A,0)),0)</f>
        <v>0</v>
      </c>
      <c r="M38" s="3">
        <f t="shared" si="3"/>
        <v>0</v>
      </c>
    </row>
    <row r="39" spans="1:13">
      <c r="A39" s="9" t="s">
        <v>1255</v>
      </c>
      <c r="B39" s="9" t="s">
        <v>224</v>
      </c>
      <c r="C39" s="9" t="s">
        <v>2505</v>
      </c>
      <c r="D39" s="4" t="s">
        <v>1256</v>
      </c>
      <c r="E39" s="14" t="s">
        <v>1256</v>
      </c>
      <c r="F39" s="14" t="s">
        <v>1257</v>
      </c>
      <c r="G39" s="14" t="s">
        <v>1255</v>
      </c>
      <c r="H39" s="9" t="s">
        <v>2946</v>
      </c>
      <c r="I39" s="3">
        <v>3863860.1329224235</v>
      </c>
      <c r="J39" s="3">
        <v>0</v>
      </c>
      <c r="K39" s="3">
        <f t="shared" si="2"/>
        <v>3863860.1329224235</v>
      </c>
      <c r="L39" s="3">
        <f>IFERROR(INDEX('CHIRP Payment Calc'!K:K,MATCH(A:A,'CHIRP Payment Calc'!A:A,0)),0)</f>
        <v>2052376.9521308017</v>
      </c>
      <c r="M39" s="3">
        <f t="shared" si="3"/>
        <v>1811483.1807916218</v>
      </c>
    </row>
    <row r="40" spans="1:13">
      <c r="A40" s="9" t="s">
        <v>1264</v>
      </c>
      <c r="B40" s="9" t="s">
        <v>224</v>
      </c>
      <c r="C40" s="9" t="s">
        <v>2505</v>
      </c>
      <c r="D40" s="4" t="s">
        <v>1265</v>
      </c>
      <c r="E40" s="14" t="s">
        <v>1265</v>
      </c>
      <c r="F40" s="14" t="s">
        <v>1266</v>
      </c>
      <c r="G40" s="14" t="s">
        <v>1264</v>
      </c>
      <c r="H40" s="9" t="s">
        <v>2945</v>
      </c>
      <c r="I40" s="3">
        <v>45859.13500658008</v>
      </c>
      <c r="J40" s="3">
        <v>0</v>
      </c>
      <c r="K40" s="3">
        <f t="shared" si="2"/>
        <v>45859.13500658008</v>
      </c>
      <c r="L40" s="3">
        <f>IFERROR(INDEX('CHIRP Payment Calc'!K:K,MATCH(A:A,'CHIRP Payment Calc'!A:A,0)),0)</f>
        <v>0</v>
      </c>
      <c r="M40" s="3">
        <f t="shared" si="3"/>
        <v>45859.13500658008</v>
      </c>
    </row>
    <row r="41" spans="1:13">
      <c r="A41" s="9" t="s">
        <v>3106</v>
      </c>
      <c r="B41" s="9" t="s">
        <v>224</v>
      </c>
      <c r="C41" s="9" t="s">
        <v>2505</v>
      </c>
      <c r="D41" s="4" t="s">
        <v>1484</v>
      </c>
      <c r="E41" s="14" t="s">
        <v>3106</v>
      </c>
      <c r="F41" s="14" t="e">
        <v>#N/A</v>
      </c>
      <c r="G41" s="14" t="s">
        <v>3106</v>
      </c>
      <c r="H41" s="9" t="s">
        <v>2944</v>
      </c>
      <c r="I41" s="3">
        <v>0</v>
      </c>
      <c r="J41" s="3">
        <v>0</v>
      </c>
      <c r="K41" s="3">
        <f t="shared" si="2"/>
        <v>0</v>
      </c>
      <c r="L41" s="3">
        <f>IFERROR(INDEX('CHIRP Payment Calc'!K:K,MATCH(A:A,'CHIRP Payment Calc'!A:A,0)),0)</f>
        <v>0</v>
      </c>
      <c r="M41" s="3">
        <f t="shared" si="3"/>
        <v>0</v>
      </c>
    </row>
    <row r="42" spans="1:13">
      <c r="A42" s="9" t="s">
        <v>1273</v>
      </c>
      <c r="B42" s="9" t="s">
        <v>224</v>
      </c>
      <c r="C42" s="9" t="s">
        <v>2505</v>
      </c>
      <c r="D42" s="4" t="s">
        <v>1274</v>
      </c>
      <c r="E42" s="14" t="s">
        <v>1274</v>
      </c>
      <c r="F42" s="14" t="s">
        <v>1275</v>
      </c>
      <c r="G42" s="14" t="s">
        <v>1273</v>
      </c>
      <c r="H42" s="9" t="s">
        <v>2943</v>
      </c>
      <c r="I42" s="3">
        <v>283973.55776054302</v>
      </c>
      <c r="J42" s="3">
        <v>0</v>
      </c>
      <c r="K42" s="3">
        <f t="shared" si="2"/>
        <v>283973.55776054302</v>
      </c>
      <c r="L42" s="3">
        <f>IFERROR(INDEX('CHIRP Payment Calc'!K:K,MATCH(A:A,'CHIRP Payment Calc'!A:A,0)),0)</f>
        <v>913421.44898688432</v>
      </c>
      <c r="M42" s="3">
        <f t="shared" si="3"/>
        <v>-629447.89122634125</v>
      </c>
    </row>
    <row r="43" spans="1:13">
      <c r="A43" s="9" t="s">
        <v>1270</v>
      </c>
      <c r="B43" s="9" t="s">
        <v>224</v>
      </c>
      <c r="C43" s="9" t="s">
        <v>2505</v>
      </c>
      <c r="D43" s="4" t="s">
        <v>1271</v>
      </c>
      <c r="E43" s="14" t="s">
        <v>1271</v>
      </c>
      <c r="F43" s="14" t="s">
        <v>1272</v>
      </c>
      <c r="G43" s="14" t="s">
        <v>1270</v>
      </c>
      <c r="H43" s="9" t="s">
        <v>2942</v>
      </c>
      <c r="I43" s="3">
        <v>105865.94321027974</v>
      </c>
      <c r="J43" s="3">
        <v>0</v>
      </c>
      <c r="K43" s="3">
        <f t="shared" si="2"/>
        <v>105865.94321027974</v>
      </c>
      <c r="L43" s="3">
        <f>IFERROR(INDEX('CHIRP Payment Calc'!K:K,MATCH(A:A,'CHIRP Payment Calc'!A:A,0)),0)</f>
        <v>363206.43472652533</v>
      </c>
      <c r="M43" s="3">
        <f t="shared" si="3"/>
        <v>-257340.49151624559</v>
      </c>
    </row>
    <row r="44" spans="1:13">
      <c r="A44" s="9" t="s">
        <v>769</v>
      </c>
      <c r="B44" s="9" t="s">
        <v>224</v>
      </c>
      <c r="C44" s="9" t="s">
        <v>1602</v>
      </c>
      <c r="D44" s="4" t="s">
        <v>770</v>
      </c>
      <c r="E44" s="14" t="s">
        <v>770</v>
      </c>
      <c r="F44" s="14" t="s">
        <v>771</v>
      </c>
      <c r="G44" s="14" t="s">
        <v>769</v>
      </c>
      <c r="H44" s="9" t="s">
        <v>2941</v>
      </c>
      <c r="I44" s="3">
        <v>6165415.9316114169</v>
      </c>
      <c r="J44" s="3">
        <v>2403506.240436112</v>
      </c>
      <c r="K44" s="3">
        <f t="shared" si="2"/>
        <v>8568922.1720475294</v>
      </c>
      <c r="L44" s="3">
        <f>IFERROR(INDEX('CHIRP Payment Calc'!K:K,MATCH(A:A,'CHIRP Payment Calc'!A:A,0)),0)</f>
        <v>12603643.675950987</v>
      </c>
      <c r="M44" s="3">
        <f t="shared" si="3"/>
        <v>-4034721.5039034579</v>
      </c>
    </row>
    <row r="45" spans="1:13">
      <c r="A45" s="9" t="s">
        <v>3106</v>
      </c>
      <c r="B45" s="9" t="s">
        <v>224</v>
      </c>
      <c r="C45" s="9" t="s">
        <v>223</v>
      </c>
      <c r="D45" s="4" t="s">
        <v>2940</v>
      </c>
      <c r="E45" s="14" t="s">
        <v>3106</v>
      </c>
      <c r="F45" s="14" t="e">
        <v>#N/A</v>
      </c>
      <c r="G45" s="14" t="s">
        <v>3106</v>
      </c>
      <c r="H45" s="9" t="s">
        <v>2371</v>
      </c>
      <c r="I45" s="3">
        <v>0</v>
      </c>
      <c r="J45" s="3">
        <v>0</v>
      </c>
      <c r="K45" s="3">
        <f t="shared" si="2"/>
        <v>0</v>
      </c>
      <c r="L45" s="3">
        <f>IFERROR(INDEX('CHIRP Payment Calc'!K:K,MATCH(A:A,'CHIRP Payment Calc'!A:A,0)),0)</f>
        <v>0</v>
      </c>
      <c r="M45" s="3">
        <f t="shared" si="3"/>
        <v>0</v>
      </c>
    </row>
    <row r="46" spans="1:13">
      <c r="A46" s="9" t="s">
        <v>1898</v>
      </c>
      <c r="B46" s="9" t="s">
        <v>224</v>
      </c>
      <c r="C46" s="9" t="s">
        <v>223</v>
      </c>
      <c r="D46" s="4" t="s">
        <v>1900</v>
      </c>
      <c r="E46" s="14" t="s">
        <v>1900</v>
      </c>
      <c r="F46" s="14" t="e">
        <v>#N/A</v>
      </c>
      <c r="G46" s="14" t="s">
        <v>1898</v>
      </c>
      <c r="H46" s="9" t="s">
        <v>1897</v>
      </c>
      <c r="I46" s="3">
        <v>0</v>
      </c>
      <c r="J46" s="3">
        <v>0</v>
      </c>
      <c r="K46" s="3">
        <f t="shared" si="2"/>
        <v>0</v>
      </c>
      <c r="L46" s="3">
        <f>IFERROR(INDEX('CHIRP Payment Calc'!K:K,MATCH(A:A,'CHIRP Payment Calc'!A:A,0)),0)</f>
        <v>0</v>
      </c>
      <c r="M46" s="3">
        <f t="shared" si="3"/>
        <v>0</v>
      </c>
    </row>
    <row r="47" spans="1:13">
      <c r="A47" s="9" t="s">
        <v>268</v>
      </c>
      <c r="B47" s="9" t="s">
        <v>224</v>
      </c>
      <c r="C47" s="9" t="s">
        <v>223</v>
      </c>
      <c r="D47" s="4" t="s">
        <v>269</v>
      </c>
      <c r="E47" s="14" t="s">
        <v>269</v>
      </c>
      <c r="F47" s="14" t="s">
        <v>270</v>
      </c>
      <c r="G47" s="14" t="s">
        <v>268</v>
      </c>
      <c r="H47" s="9" t="s">
        <v>2939</v>
      </c>
      <c r="I47" s="3">
        <v>3716328.226755213</v>
      </c>
      <c r="J47" s="3">
        <v>2107903.8875929681</v>
      </c>
      <c r="K47" s="3">
        <f t="shared" si="2"/>
        <v>5824232.1143481806</v>
      </c>
      <c r="L47" s="3">
        <f>IFERROR(INDEX('CHIRP Payment Calc'!K:K,MATCH(A:A,'CHIRP Payment Calc'!A:A,0)),0)</f>
        <v>6504095.3047383931</v>
      </c>
      <c r="M47" s="3">
        <f t="shared" si="3"/>
        <v>-679863.19039021246</v>
      </c>
    </row>
    <row r="48" spans="1:13">
      <c r="A48" s="9" t="s">
        <v>1537</v>
      </c>
      <c r="B48" s="9" t="s">
        <v>224</v>
      </c>
      <c r="C48" s="9" t="s">
        <v>223</v>
      </c>
      <c r="D48" s="4" t="s">
        <v>1538</v>
      </c>
      <c r="E48" s="14" t="s">
        <v>1538</v>
      </c>
      <c r="F48" s="14" t="s">
        <v>1539</v>
      </c>
      <c r="G48" s="14" t="s">
        <v>1537</v>
      </c>
      <c r="H48" s="9" t="s">
        <v>2938</v>
      </c>
      <c r="I48" s="3">
        <v>0</v>
      </c>
      <c r="J48" s="3">
        <v>0</v>
      </c>
      <c r="K48" s="3">
        <f t="shared" si="2"/>
        <v>0</v>
      </c>
      <c r="L48" s="3">
        <f>IFERROR(INDEX('CHIRP Payment Calc'!K:K,MATCH(A:A,'CHIRP Payment Calc'!A:A,0)),0)</f>
        <v>24786.813329913697</v>
      </c>
      <c r="M48" s="3">
        <f t="shared" si="3"/>
        <v>-24786.813329913697</v>
      </c>
    </row>
    <row r="49" spans="1:13">
      <c r="A49" s="9" t="s">
        <v>1616</v>
      </c>
      <c r="B49" s="9" t="s">
        <v>224</v>
      </c>
      <c r="C49" s="9" t="s">
        <v>223</v>
      </c>
      <c r="D49" s="4" t="s">
        <v>1391</v>
      </c>
      <c r="E49" s="14" t="s">
        <v>3057</v>
      </c>
      <c r="F49" s="14" t="s">
        <v>1392</v>
      </c>
      <c r="G49" s="14" t="s">
        <v>1616</v>
      </c>
      <c r="H49" s="9" t="s">
        <v>2937</v>
      </c>
      <c r="I49" s="3">
        <v>0</v>
      </c>
      <c r="J49" s="3">
        <v>0</v>
      </c>
      <c r="K49" s="3">
        <f t="shared" si="2"/>
        <v>0</v>
      </c>
      <c r="L49" s="3">
        <f>IFERROR(INDEX('CHIRP Payment Calc'!K:K,MATCH(A:A,'CHIRP Payment Calc'!A:A,0)),0)</f>
        <v>0</v>
      </c>
      <c r="M49" s="3">
        <f t="shared" si="3"/>
        <v>0</v>
      </c>
    </row>
    <row r="50" spans="1:13">
      <c r="A50" s="9" t="s">
        <v>381</v>
      </c>
      <c r="B50" s="9" t="s">
        <v>224</v>
      </c>
      <c r="C50" s="9" t="s">
        <v>223</v>
      </c>
      <c r="D50" s="4" t="s">
        <v>382</v>
      </c>
      <c r="E50" s="14" t="s">
        <v>382</v>
      </c>
      <c r="F50" s="14" t="s">
        <v>383</v>
      </c>
      <c r="G50" s="14" t="s">
        <v>381</v>
      </c>
      <c r="H50" s="9" t="s">
        <v>2936</v>
      </c>
      <c r="I50" s="3">
        <v>0</v>
      </c>
      <c r="J50" s="3">
        <v>0</v>
      </c>
      <c r="K50" s="3">
        <f t="shared" si="2"/>
        <v>0</v>
      </c>
      <c r="L50" s="3">
        <f>IFERROR(INDEX('CHIRP Payment Calc'!K:K,MATCH(A:A,'CHIRP Payment Calc'!A:A,0)),0)</f>
        <v>0</v>
      </c>
      <c r="M50" s="3">
        <f t="shared" si="3"/>
        <v>0</v>
      </c>
    </row>
    <row r="51" spans="1:13">
      <c r="A51" s="9" t="s">
        <v>982</v>
      </c>
      <c r="B51" s="9" t="s">
        <v>224</v>
      </c>
      <c r="C51" s="9" t="s">
        <v>223</v>
      </c>
      <c r="D51" s="4" t="s">
        <v>983</v>
      </c>
      <c r="E51" s="14" t="s">
        <v>983</v>
      </c>
      <c r="F51" s="14" t="s">
        <v>984</v>
      </c>
      <c r="G51" s="14" t="s">
        <v>982</v>
      </c>
      <c r="H51" s="9" t="s">
        <v>2935</v>
      </c>
      <c r="I51" s="3">
        <v>4004040.2857571137</v>
      </c>
      <c r="J51" s="3">
        <v>5744477.7540753912</v>
      </c>
      <c r="K51" s="3">
        <f t="shared" si="2"/>
        <v>9748518.0398325045</v>
      </c>
      <c r="L51" s="3">
        <f>IFERROR(INDEX('CHIRP Payment Calc'!K:K,MATCH(A:A,'CHIRP Payment Calc'!A:A,0)),0)</f>
        <v>9891927.5265165009</v>
      </c>
      <c r="M51" s="3">
        <f t="shared" si="3"/>
        <v>-143409.48668399639</v>
      </c>
    </row>
    <row r="52" spans="1:13">
      <c r="A52" s="9" t="s">
        <v>34</v>
      </c>
      <c r="B52" s="9" t="s">
        <v>224</v>
      </c>
      <c r="C52" s="9" t="s">
        <v>223</v>
      </c>
      <c r="D52" s="4" t="s">
        <v>35</v>
      </c>
      <c r="E52" s="14" t="s">
        <v>35</v>
      </c>
      <c r="F52" s="14" t="s">
        <v>36</v>
      </c>
      <c r="G52" s="14" t="s">
        <v>34</v>
      </c>
      <c r="H52" s="9" t="s">
        <v>2934</v>
      </c>
      <c r="I52" s="3">
        <v>1502643.4178047571</v>
      </c>
      <c r="J52" s="3">
        <v>292783.03197383281</v>
      </c>
      <c r="K52" s="3">
        <f t="shared" si="2"/>
        <v>1795426.4497785899</v>
      </c>
      <c r="L52" s="3">
        <f>IFERROR(INDEX('CHIRP Payment Calc'!K:K,MATCH(A:A,'CHIRP Payment Calc'!A:A,0)),0)</f>
        <v>1872985.0004998581</v>
      </c>
      <c r="M52" s="3">
        <f t="shared" si="3"/>
        <v>-77558.55072126817</v>
      </c>
    </row>
    <row r="53" spans="1:13">
      <c r="A53" s="9" t="s">
        <v>1451</v>
      </c>
      <c r="B53" s="9" t="s">
        <v>224</v>
      </c>
      <c r="C53" s="9" t="s">
        <v>223</v>
      </c>
      <c r="D53" s="4" t="s">
        <v>1452</v>
      </c>
      <c r="E53" s="14" t="s">
        <v>1452</v>
      </c>
      <c r="F53" s="14" t="s">
        <v>1453</v>
      </c>
      <c r="G53" s="14" t="s">
        <v>1451</v>
      </c>
      <c r="H53" s="9" t="s">
        <v>2933</v>
      </c>
      <c r="I53" s="3">
        <v>0</v>
      </c>
      <c r="J53" s="3">
        <v>225040.76323856658</v>
      </c>
      <c r="K53" s="3">
        <f t="shared" si="2"/>
        <v>225040.76323856658</v>
      </c>
      <c r="L53" s="3">
        <f>IFERROR(INDEX('CHIRP Payment Calc'!K:K,MATCH(A:A,'CHIRP Payment Calc'!A:A,0)),0)</f>
        <v>259512.04125378234</v>
      </c>
      <c r="M53" s="3">
        <f t="shared" si="3"/>
        <v>-34471.278015215765</v>
      </c>
    </row>
    <row r="54" spans="1:13">
      <c r="A54" s="9" t="s">
        <v>378</v>
      </c>
      <c r="B54" s="9" t="s">
        <v>224</v>
      </c>
      <c r="C54" s="9" t="s">
        <v>223</v>
      </c>
      <c r="D54" s="4" t="s">
        <v>379</v>
      </c>
      <c r="E54" s="14" t="s">
        <v>379</v>
      </c>
      <c r="F54" s="14" t="s">
        <v>380</v>
      </c>
      <c r="G54" s="14" t="s">
        <v>378</v>
      </c>
      <c r="H54" s="9" t="s">
        <v>2932</v>
      </c>
      <c r="I54" s="3">
        <v>0</v>
      </c>
      <c r="J54" s="3">
        <v>0</v>
      </c>
      <c r="K54" s="3">
        <f t="shared" si="2"/>
        <v>0</v>
      </c>
      <c r="L54" s="3">
        <f>IFERROR(INDEX('CHIRP Payment Calc'!K:K,MATCH(A:A,'CHIRP Payment Calc'!A:A,0)),0)</f>
        <v>0</v>
      </c>
      <c r="M54" s="3">
        <f t="shared" si="3"/>
        <v>0</v>
      </c>
    </row>
    <row r="55" spans="1:13">
      <c r="A55" s="9" t="s">
        <v>790</v>
      </c>
      <c r="B55" s="9" t="s">
        <v>224</v>
      </c>
      <c r="C55" s="9" t="s">
        <v>223</v>
      </c>
      <c r="D55" s="4" t="s">
        <v>791</v>
      </c>
      <c r="E55" s="14" t="s">
        <v>791</v>
      </c>
      <c r="F55" s="14" t="s">
        <v>792</v>
      </c>
      <c r="G55" s="14" t="s">
        <v>790</v>
      </c>
      <c r="H55" s="9" t="s">
        <v>2931</v>
      </c>
      <c r="I55" s="3">
        <v>4367268.7291392339</v>
      </c>
      <c r="J55" s="3">
        <v>1494517.2098827362</v>
      </c>
      <c r="K55" s="3">
        <f t="shared" si="2"/>
        <v>5861785.9390219701</v>
      </c>
      <c r="L55" s="3">
        <f>IFERROR(INDEX('CHIRP Payment Calc'!K:K,MATCH(A:A,'CHIRP Payment Calc'!A:A,0)),0)</f>
        <v>6981679.6740814038</v>
      </c>
      <c r="M55" s="3">
        <f t="shared" si="3"/>
        <v>-1119893.7350594336</v>
      </c>
    </row>
    <row r="56" spans="1:13">
      <c r="A56" s="9" t="s">
        <v>1143</v>
      </c>
      <c r="B56" s="9" t="s">
        <v>224</v>
      </c>
      <c r="C56" s="9" t="s">
        <v>223</v>
      </c>
      <c r="D56" s="4" t="s">
        <v>1144</v>
      </c>
      <c r="E56" s="14" t="s">
        <v>1144</v>
      </c>
      <c r="F56" s="14" t="s">
        <v>1145</v>
      </c>
      <c r="G56" s="14" t="s">
        <v>1143</v>
      </c>
      <c r="H56" s="9" t="s">
        <v>1145</v>
      </c>
      <c r="I56" s="3">
        <v>8938.8246750786857</v>
      </c>
      <c r="J56" s="3">
        <v>987.39054526553946</v>
      </c>
      <c r="K56" s="3">
        <f t="shared" si="2"/>
        <v>9926.2152203442256</v>
      </c>
      <c r="L56" s="3">
        <f>IFERROR(INDEX('CHIRP Payment Calc'!K:K,MATCH(A:A,'CHIRP Payment Calc'!A:A,0)),0)</f>
        <v>0</v>
      </c>
      <c r="M56" s="3">
        <f t="shared" si="3"/>
        <v>9926.2152203442256</v>
      </c>
    </row>
    <row r="57" spans="1:13">
      <c r="A57" s="9" t="s">
        <v>435</v>
      </c>
      <c r="B57" s="9" t="s">
        <v>224</v>
      </c>
      <c r="C57" s="9" t="s">
        <v>223</v>
      </c>
      <c r="D57" s="4" t="s">
        <v>436</v>
      </c>
      <c r="E57" s="14" t="s">
        <v>436</v>
      </c>
      <c r="F57" s="14" t="s">
        <v>437</v>
      </c>
      <c r="G57" s="14" t="s">
        <v>435</v>
      </c>
      <c r="H57" s="9" t="s">
        <v>2930</v>
      </c>
      <c r="I57" s="3">
        <v>379984.38645528158</v>
      </c>
      <c r="J57" s="3">
        <v>1281255.4434707561</v>
      </c>
      <c r="K57" s="3">
        <f t="shared" si="2"/>
        <v>1661239.8299260377</v>
      </c>
      <c r="L57" s="3">
        <f>IFERROR(INDEX('CHIRP Payment Calc'!K:K,MATCH(A:A,'CHIRP Payment Calc'!A:A,0)),0)</f>
        <v>0</v>
      </c>
      <c r="M57" s="3">
        <f t="shared" si="3"/>
        <v>1661239.8299260377</v>
      </c>
    </row>
    <row r="58" spans="1:13">
      <c r="A58" s="9" t="s">
        <v>523</v>
      </c>
      <c r="B58" s="9" t="s">
        <v>224</v>
      </c>
      <c r="C58" s="9" t="s">
        <v>223</v>
      </c>
      <c r="D58" s="4" t="s">
        <v>524</v>
      </c>
      <c r="E58" s="14" t="s">
        <v>524</v>
      </c>
      <c r="F58" s="14" t="s">
        <v>525</v>
      </c>
      <c r="G58" s="14" t="s">
        <v>523</v>
      </c>
      <c r="H58" s="9" t="s">
        <v>2243</v>
      </c>
      <c r="I58" s="3">
        <v>1494188.2999223873</v>
      </c>
      <c r="J58" s="3">
        <v>648041.21290250379</v>
      </c>
      <c r="K58" s="3">
        <f t="shared" si="2"/>
        <v>2142229.5128248911</v>
      </c>
      <c r="L58" s="3">
        <f>IFERROR(INDEX('CHIRP Payment Calc'!K:K,MATCH(A:A,'CHIRP Payment Calc'!A:A,0)),0)</f>
        <v>3555319.7771949279</v>
      </c>
      <c r="M58" s="3">
        <f t="shared" si="3"/>
        <v>-1413090.2643700368</v>
      </c>
    </row>
    <row r="59" spans="1:13">
      <c r="A59" s="9" t="s">
        <v>883</v>
      </c>
      <c r="B59" s="9" t="s">
        <v>224</v>
      </c>
      <c r="C59" s="9" t="s">
        <v>223</v>
      </c>
      <c r="D59" s="4" t="s">
        <v>884</v>
      </c>
      <c r="E59" s="14" t="s">
        <v>884</v>
      </c>
      <c r="F59" s="14" t="s">
        <v>885</v>
      </c>
      <c r="G59" s="14" t="s">
        <v>883</v>
      </c>
      <c r="H59" s="9" t="s">
        <v>2929</v>
      </c>
      <c r="I59" s="3">
        <v>5246905.0589887807</v>
      </c>
      <c r="J59" s="3">
        <v>6959702.8737021349</v>
      </c>
      <c r="K59" s="3">
        <f t="shared" si="2"/>
        <v>12206607.932690915</v>
      </c>
      <c r="L59" s="3">
        <f>IFERROR(INDEX('CHIRP Payment Calc'!K:K,MATCH(A:A,'CHIRP Payment Calc'!A:A,0)),0)</f>
        <v>12846774.126309574</v>
      </c>
      <c r="M59" s="3">
        <f t="shared" si="3"/>
        <v>-640166.19361865893</v>
      </c>
    </row>
    <row r="60" spans="1:13">
      <c r="A60" s="9" t="s">
        <v>1400</v>
      </c>
      <c r="B60" s="9" t="s">
        <v>224</v>
      </c>
      <c r="C60" s="9" t="s">
        <v>223</v>
      </c>
      <c r="D60" s="4" t="s">
        <v>1401</v>
      </c>
      <c r="E60" s="14" t="s">
        <v>1401</v>
      </c>
      <c r="F60" s="14" t="s">
        <v>1402</v>
      </c>
      <c r="G60" s="14" t="s">
        <v>1400</v>
      </c>
      <c r="H60" s="9" t="s">
        <v>2928</v>
      </c>
      <c r="I60" s="3">
        <v>0</v>
      </c>
      <c r="J60" s="3">
        <v>145.43532090765507</v>
      </c>
      <c r="K60" s="3">
        <f t="shared" si="2"/>
        <v>145.43532090765507</v>
      </c>
      <c r="L60" s="3">
        <f>IFERROR(INDEX('CHIRP Payment Calc'!K:K,MATCH(A:A,'CHIRP Payment Calc'!A:A,0)),0)</f>
        <v>0</v>
      </c>
      <c r="M60" s="3">
        <f t="shared" si="3"/>
        <v>145.43532090765507</v>
      </c>
    </row>
    <row r="61" spans="1:13">
      <c r="A61" s="9" t="s">
        <v>979</v>
      </c>
      <c r="B61" s="9" t="s">
        <v>224</v>
      </c>
      <c r="C61" s="9" t="s">
        <v>223</v>
      </c>
      <c r="D61" s="4" t="s">
        <v>980</v>
      </c>
      <c r="E61" s="14" t="s">
        <v>980</v>
      </c>
      <c r="F61" s="14" t="s">
        <v>981</v>
      </c>
      <c r="G61" s="14" t="s">
        <v>979</v>
      </c>
      <c r="H61" s="9" t="s">
        <v>981</v>
      </c>
      <c r="I61" s="3">
        <v>64239.024703958981</v>
      </c>
      <c r="J61" s="3">
        <v>894.65613458409098</v>
      </c>
      <c r="K61" s="3">
        <f t="shared" si="2"/>
        <v>65133.68083854307</v>
      </c>
      <c r="L61" s="3">
        <f>IFERROR(INDEX('CHIRP Payment Calc'!K:K,MATCH(A:A,'CHIRP Payment Calc'!A:A,0)),0)</f>
        <v>62369.223206862167</v>
      </c>
      <c r="M61" s="3">
        <f t="shared" si="3"/>
        <v>2764.4576316809034</v>
      </c>
    </row>
    <row r="62" spans="1:13">
      <c r="A62" s="9" t="s">
        <v>2095</v>
      </c>
      <c r="B62" s="9" t="s">
        <v>224</v>
      </c>
      <c r="C62" s="9" t="s">
        <v>223</v>
      </c>
      <c r="D62" s="4" t="s">
        <v>2097</v>
      </c>
      <c r="E62" s="14" t="s">
        <v>2097</v>
      </c>
      <c r="F62" s="14" t="s">
        <v>2094</v>
      </c>
      <c r="G62" s="14" t="s">
        <v>2095</v>
      </c>
      <c r="H62" s="9" t="s">
        <v>2094</v>
      </c>
      <c r="I62" s="3">
        <v>309477.72834664246</v>
      </c>
      <c r="J62" s="3">
        <v>0</v>
      </c>
      <c r="K62" s="3">
        <f t="shared" si="2"/>
        <v>309477.72834664246</v>
      </c>
      <c r="L62" s="3">
        <f>IFERROR(INDEX('CHIRP Payment Calc'!K:K,MATCH(A:A,'CHIRP Payment Calc'!A:A,0)),0)</f>
        <v>0</v>
      </c>
      <c r="M62" s="3">
        <f t="shared" si="3"/>
        <v>309477.72834664246</v>
      </c>
    </row>
    <row r="63" spans="1:13">
      <c r="A63" s="9" t="s">
        <v>103</v>
      </c>
      <c r="B63" s="9" t="s">
        <v>224</v>
      </c>
      <c r="C63" s="9" t="s">
        <v>223</v>
      </c>
      <c r="D63" s="4" t="s">
        <v>104</v>
      </c>
      <c r="E63" s="14" t="s">
        <v>104</v>
      </c>
      <c r="F63" s="14" t="s">
        <v>105</v>
      </c>
      <c r="G63" s="14" t="s">
        <v>103</v>
      </c>
      <c r="H63" s="9" t="s">
        <v>2927</v>
      </c>
      <c r="I63" s="3">
        <v>0</v>
      </c>
      <c r="J63" s="3">
        <v>0</v>
      </c>
      <c r="K63" s="3">
        <f t="shared" si="2"/>
        <v>0</v>
      </c>
      <c r="L63" s="3">
        <f>IFERROR(INDEX('CHIRP Payment Calc'!K:K,MATCH(A:A,'CHIRP Payment Calc'!A:A,0)),0)</f>
        <v>0</v>
      </c>
      <c r="M63" s="3">
        <f t="shared" si="3"/>
        <v>0</v>
      </c>
    </row>
    <row r="64" spans="1:13">
      <c r="A64" s="9" t="s">
        <v>1480</v>
      </c>
      <c r="B64" s="9" t="s">
        <v>224</v>
      </c>
      <c r="C64" s="9" t="s">
        <v>223</v>
      </c>
      <c r="D64" s="4" t="s">
        <v>1481</v>
      </c>
      <c r="E64" s="14" t="s">
        <v>1481</v>
      </c>
      <c r="F64" s="14" t="s">
        <v>1482</v>
      </c>
      <c r="G64" s="14" t="s">
        <v>1480</v>
      </c>
      <c r="H64" s="9" t="s">
        <v>2926</v>
      </c>
      <c r="I64" s="3">
        <v>0</v>
      </c>
      <c r="J64" s="3">
        <v>0</v>
      </c>
      <c r="K64" s="3">
        <f t="shared" si="2"/>
        <v>0</v>
      </c>
      <c r="L64" s="3">
        <f>IFERROR(INDEX('CHIRP Payment Calc'!K:K,MATCH(A:A,'CHIRP Payment Calc'!A:A,0)),0)</f>
        <v>0</v>
      </c>
      <c r="M64" s="3">
        <f t="shared" si="3"/>
        <v>0</v>
      </c>
    </row>
    <row r="65" spans="1:13">
      <c r="A65" s="9" t="s">
        <v>292</v>
      </c>
      <c r="B65" s="9" t="s">
        <v>224</v>
      </c>
      <c r="C65" s="9" t="s">
        <v>223</v>
      </c>
      <c r="D65" s="4" t="s">
        <v>293</v>
      </c>
      <c r="E65" s="14" t="s">
        <v>293</v>
      </c>
      <c r="F65" s="14" t="s">
        <v>294</v>
      </c>
      <c r="G65" s="14" t="s">
        <v>292</v>
      </c>
      <c r="H65" s="9" t="s">
        <v>2925</v>
      </c>
      <c r="I65" s="3">
        <v>0</v>
      </c>
      <c r="J65" s="3">
        <v>31548.348286514731</v>
      </c>
      <c r="K65" s="3">
        <f t="shared" si="2"/>
        <v>31548.348286514731</v>
      </c>
      <c r="L65" s="3">
        <f>IFERROR(INDEX('CHIRP Payment Calc'!K:K,MATCH(A:A,'CHIRP Payment Calc'!A:A,0)),0)</f>
        <v>0</v>
      </c>
      <c r="M65" s="3">
        <f t="shared" si="3"/>
        <v>31548.348286514731</v>
      </c>
    </row>
    <row r="66" spans="1:13">
      <c r="A66" s="9" t="s">
        <v>1128</v>
      </c>
      <c r="B66" s="9" t="s">
        <v>224</v>
      </c>
      <c r="C66" s="9" t="s">
        <v>223</v>
      </c>
      <c r="D66" s="4" t="s">
        <v>1129</v>
      </c>
      <c r="E66" s="14" t="s">
        <v>1129</v>
      </c>
      <c r="F66" s="14" t="s">
        <v>1130</v>
      </c>
      <c r="G66" s="14" t="s">
        <v>1128</v>
      </c>
      <c r="H66" s="9" t="s">
        <v>2924</v>
      </c>
      <c r="I66" s="3">
        <v>12132213.374191867</v>
      </c>
      <c r="J66" s="3">
        <v>8435213.2583940756</v>
      </c>
      <c r="K66" s="3">
        <f t="shared" si="2"/>
        <v>20567426.632585943</v>
      </c>
      <c r="L66" s="3">
        <f>IFERROR(INDEX('CHIRP Payment Calc'!K:K,MATCH(A:A,'CHIRP Payment Calc'!A:A,0)),0)</f>
        <v>17418713.458971795</v>
      </c>
      <c r="M66" s="3">
        <f t="shared" si="3"/>
        <v>3148713.1736141481</v>
      </c>
    </row>
    <row r="67" spans="1:13">
      <c r="A67" s="9" t="s">
        <v>94</v>
      </c>
      <c r="B67" s="9" t="s">
        <v>224</v>
      </c>
      <c r="C67" s="9" t="s">
        <v>223</v>
      </c>
      <c r="D67" s="4" t="s">
        <v>95</v>
      </c>
      <c r="E67" s="14" t="s">
        <v>95</v>
      </c>
      <c r="F67" s="14" t="s">
        <v>96</v>
      </c>
      <c r="G67" s="14" t="s">
        <v>94</v>
      </c>
      <c r="H67" s="9" t="s">
        <v>2923</v>
      </c>
      <c r="I67" s="3">
        <v>0</v>
      </c>
      <c r="J67" s="3">
        <v>0</v>
      </c>
      <c r="K67" s="3">
        <f t="shared" si="2"/>
        <v>0</v>
      </c>
      <c r="L67" s="3">
        <f>IFERROR(INDEX('CHIRP Payment Calc'!K:K,MATCH(A:A,'CHIRP Payment Calc'!A:A,0)),0)</f>
        <v>95476.068573642755</v>
      </c>
      <c r="M67" s="3">
        <f t="shared" si="3"/>
        <v>-95476.068573642755</v>
      </c>
    </row>
    <row r="68" spans="1:13">
      <c r="A68" s="9" t="s">
        <v>610</v>
      </c>
      <c r="B68" s="9" t="s">
        <v>224</v>
      </c>
      <c r="C68" s="9" t="s">
        <v>223</v>
      </c>
      <c r="D68" s="4" t="s">
        <v>611</v>
      </c>
      <c r="E68" s="14" t="s">
        <v>611</v>
      </c>
      <c r="F68" s="14" t="s">
        <v>612</v>
      </c>
      <c r="G68" s="14" t="s">
        <v>610</v>
      </c>
      <c r="H68" s="9" t="s">
        <v>2922</v>
      </c>
      <c r="I68" s="3">
        <v>4086047.5436535566</v>
      </c>
      <c r="J68" s="3">
        <v>2976068.6120769833</v>
      </c>
      <c r="K68" s="3">
        <f t="shared" si="2"/>
        <v>7062116.1557305399</v>
      </c>
      <c r="L68" s="3">
        <f>IFERROR(INDEX('CHIRP Payment Calc'!K:K,MATCH(A:A,'CHIRP Payment Calc'!A:A,0)),0)</f>
        <v>8217039.5653172154</v>
      </c>
      <c r="M68" s="3">
        <f t="shared" si="3"/>
        <v>-1154923.4095866755</v>
      </c>
    </row>
    <row r="69" spans="1:13">
      <c r="A69" s="9" t="s">
        <v>529</v>
      </c>
      <c r="B69" s="9" t="s">
        <v>224</v>
      </c>
      <c r="C69" s="9" t="s">
        <v>223</v>
      </c>
      <c r="D69" s="4" t="s">
        <v>530</v>
      </c>
      <c r="E69" s="14" t="s">
        <v>530</v>
      </c>
      <c r="F69" s="14" t="s">
        <v>531</v>
      </c>
      <c r="G69" s="14" t="s">
        <v>529</v>
      </c>
      <c r="H69" s="9" t="s">
        <v>2237</v>
      </c>
      <c r="I69" s="3">
        <v>5255734.5389700774</v>
      </c>
      <c r="J69" s="3">
        <v>8672858.256745033</v>
      </c>
      <c r="K69" s="3">
        <f t="shared" si="2"/>
        <v>13928592.79571511</v>
      </c>
      <c r="L69" s="3">
        <f>IFERROR(INDEX('CHIRP Payment Calc'!K:K,MATCH(A:A,'CHIRP Payment Calc'!A:A,0)),0)</f>
        <v>41051169.852932312</v>
      </c>
      <c r="M69" s="3">
        <f t="shared" si="3"/>
        <v>-27122577.057217203</v>
      </c>
    </row>
    <row r="70" spans="1:13">
      <c r="A70" s="9" t="s">
        <v>1134</v>
      </c>
      <c r="B70" s="9" t="s">
        <v>224</v>
      </c>
      <c r="C70" s="9" t="s">
        <v>223</v>
      </c>
      <c r="D70" s="4" t="s">
        <v>1135</v>
      </c>
      <c r="E70" s="14" t="s">
        <v>1135</v>
      </c>
      <c r="F70" s="14" t="s">
        <v>1136</v>
      </c>
      <c r="G70" s="14" t="s">
        <v>1134</v>
      </c>
      <c r="H70" s="9" t="s">
        <v>2921</v>
      </c>
      <c r="I70" s="3">
        <v>686979.8132496645</v>
      </c>
      <c r="J70" s="3">
        <v>669874.53634649375</v>
      </c>
      <c r="K70" s="3">
        <f t="shared" si="2"/>
        <v>1356854.3495961581</v>
      </c>
      <c r="L70" s="3">
        <f>IFERROR(INDEX('CHIRP Payment Calc'!K:K,MATCH(A:A,'CHIRP Payment Calc'!A:A,0)),0)</f>
        <v>1692299.5749396854</v>
      </c>
      <c r="M70" s="3">
        <f t="shared" si="3"/>
        <v>-335445.22534352727</v>
      </c>
    </row>
    <row r="71" spans="1:13">
      <c r="A71" s="9" t="s">
        <v>3106</v>
      </c>
      <c r="B71" s="9" t="s">
        <v>224</v>
      </c>
      <c r="C71" s="9" t="s">
        <v>223</v>
      </c>
      <c r="D71" s="4" t="s">
        <v>2920</v>
      </c>
      <c r="E71" s="14" t="s">
        <v>3106</v>
      </c>
      <c r="F71" s="14" t="e">
        <v>#N/A</v>
      </c>
      <c r="G71" s="14" t="s">
        <v>3106</v>
      </c>
      <c r="H71" s="9" t="s">
        <v>2919</v>
      </c>
      <c r="I71" s="3">
        <v>0</v>
      </c>
      <c r="J71" s="3">
        <v>0</v>
      </c>
      <c r="K71" s="3">
        <f t="shared" si="2"/>
        <v>0</v>
      </c>
      <c r="L71" s="3">
        <f>IFERROR(INDEX('CHIRP Payment Calc'!K:K,MATCH(A:A,'CHIRP Payment Calc'!A:A,0)),0)</f>
        <v>0</v>
      </c>
      <c r="M71" s="3">
        <f t="shared" si="3"/>
        <v>0</v>
      </c>
    </row>
    <row r="72" spans="1:13">
      <c r="A72" s="9" t="s">
        <v>889</v>
      </c>
      <c r="B72" s="9" t="s">
        <v>224</v>
      </c>
      <c r="C72" s="9" t="s">
        <v>223</v>
      </c>
      <c r="D72" s="4" t="s">
        <v>890</v>
      </c>
      <c r="E72" s="14" t="s">
        <v>890</v>
      </c>
      <c r="F72" s="14" t="s">
        <v>891</v>
      </c>
      <c r="G72" s="14" t="s">
        <v>889</v>
      </c>
      <c r="H72" s="9" t="s">
        <v>2918</v>
      </c>
      <c r="I72" s="3">
        <v>12425037.925576687</v>
      </c>
      <c r="J72" s="3">
        <v>9434030.5667901002</v>
      </c>
      <c r="K72" s="3">
        <f t="shared" ref="K72:K135" si="4">I72+J72</f>
        <v>21859068.492366787</v>
      </c>
      <c r="L72" s="3">
        <f>IFERROR(INDEX('CHIRP Payment Calc'!K:K,MATCH(A:A,'CHIRP Payment Calc'!A:A,0)),0)</f>
        <v>22575810.141030766</v>
      </c>
      <c r="M72" s="3">
        <f t="shared" ref="M72:M135" si="5">K72-L72</f>
        <v>-716741.64866397902</v>
      </c>
    </row>
    <row r="73" spans="1:13">
      <c r="A73" s="9" t="s">
        <v>1406</v>
      </c>
      <c r="B73" s="9" t="s">
        <v>224</v>
      </c>
      <c r="C73" s="9" t="s">
        <v>223</v>
      </c>
      <c r="D73" s="4" t="s">
        <v>1407</v>
      </c>
      <c r="E73" s="14" t="s">
        <v>1407</v>
      </c>
      <c r="F73" s="14" t="s">
        <v>1408</v>
      </c>
      <c r="G73" s="14" t="s">
        <v>1406</v>
      </c>
      <c r="H73" s="9" t="s">
        <v>2917</v>
      </c>
      <c r="I73" s="3">
        <v>8581.4988777382569</v>
      </c>
      <c r="J73" s="3">
        <v>28418.746326935045</v>
      </c>
      <c r="K73" s="3">
        <f t="shared" si="4"/>
        <v>37000.245204673301</v>
      </c>
      <c r="L73" s="3">
        <f>IFERROR(INDEX('CHIRP Payment Calc'!K:K,MATCH(A:A,'CHIRP Payment Calc'!A:A,0)),0)</f>
        <v>0</v>
      </c>
      <c r="M73" s="3">
        <f t="shared" si="5"/>
        <v>37000.245204673301</v>
      </c>
    </row>
    <row r="74" spans="1:13">
      <c r="A74" s="9" t="s">
        <v>934</v>
      </c>
      <c r="B74" s="9" t="s">
        <v>224</v>
      </c>
      <c r="C74" s="9" t="s">
        <v>223</v>
      </c>
      <c r="D74" s="4" t="s">
        <v>935</v>
      </c>
      <c r="E74" s="14" t="s">
        <v>935</v>
      </c>
      <c r="F74" s="14" t="s">
        <v>936</v>
      </c>
      <c r="G74" s="14" t="s">
        <v>934</v>
      </c>
      <c r="H74" s="9" t="s">
        <v>2383</v>
      </c>
      <c r="I74" s="3">
        <v>0</v>
      </c>
      <c r="J74" s="3">
        <v>0</v>
      </c>
      <c r="K74" s="3">
        <f t="shared" si="4"/>
        <v>0</v>
      </c>
      <c r="L74" s="3">
        <f>IFERROR(INDEX('CHIRP Payment Calc'!K:K,MATCH(A:A,'CHIRP Payment Calc'!A:A,0)),0)</f>
        <v>0</v>
      </c>
      <c r="M74" s="3">
        <f t="shared" si="5"/>
        <v>0</v>
      </c>
    </row>
    <row r="75" spans="1:13">
      <c r="A75" s="9" t="s">
        <v>429</v>
      </c>
      <c r="B75" s="9" t="s">
        <v>224</v>
      </c>
      <c r="C75" s="9" t="s">
        <v>223</v>
      </c>
      <c r="D75" s="4" t="s">
        <v>430</v>
      </c>
      <c r="E75" s="14" t="s">
        <v>430</v>
      </c>
      <c r="F75" s="14" t="s">
        <v>431</v>
      </c>
      <c r="G75" s="14" t="s">
        <v>429</v>
      </c>
      <c r="H75" s="9" t="s">
        <v>2916</v>
      </c>
      <c r="I75" s="3">
        <v>520877.13201660127</v>
      </c>
      <c r="J75" s="3">
        <v>616336.33745906525</v>
      </c>
      <c r="K75" s="3">
        <f t="shared" si="4"/>
        <v>1137213.4694756665</v>
      </c>
      <c r="L75" s="3">
        <f>IFERROR(INDEX('CHIRP Payment Calc'!K:K,MATCH(A:A,'CHIRP Payment Calc'!A:A,0)),0)</f>
        <v>1977019.3654762597</v>
      </c>
      <c r="M75" s="3">
        <f t="shared" si="5"/>
        <v>-839805.8960005932</v>
      </c>
    </row>
    <row r="76" spans="1:13">
      <c r="A76" s="9" t="s">
        <v>25</v>
      </c>
      <c r="B76" s="9" t="s">
        <v>224</v>
      </c>
      <c r="C76" s="9" t="s">
        <v>223</v>
      </c>
      <c r="D76" s="4" t="s">
        <v>26</v>
      </c>
      <c r="E76" s="14" t="s">
        <v>26</v>
      </c>
      <c r="F76" s="14" t="s">
        <v>27</v>
      </c>
      <c r="G76" s="14" t="s">
        <v>25</v>
      </c>
      <c r="H76" s="9" t="s">
        <v>2247</v>
      </c>
      <c r="I76" s="3">
        <v>0</v>
      </c>
      <c r="J76" s="3">
        <v>185556.13603372275</v>
      </c>
      <c r="K76" s="3">
        <f t="shared" si="4"/>
        <v>185556.13603372275</v>
      </c>
      <c r="L76" s="3">
        <f>IFERROR(INDEX('CHIRP Payment Calc'!K:K,MATCH(A:A,'CHIRP Payment Calc'!A:A,0)),0)</f>
        <v>126977.2549777355</v>
      </c>
      <c r="M76" s="3">
        <f t="shared" si="5"/>
        <v>58578.881055987251</v>
      </c>
    </row>
    <row r="77" spans="1:13">
      <c r="A77" s="9" t="s">
        <v>366</v>
      </c>
      <c r="B77" s="9" t="s">
        <v>224</v>
      </c>
      <c r="C77" s="9" t="s">
        <v>223</v>
      </c>
      <c r="D77" s="4" t="s">
        <v>367</v>
      </c>
      <c r="E77" s="14" t="s">
        <v>367</v>
      </c>
      <c r="F77" s="14" t="s">
        <v>368</v>
      </c>
      <c r="G77" s="14" t="s">
        <v>366</v>
      </c>
      <c r="H77" s="9" t="s">
        <v>2915</v>
      </c>
      <c r="I77" s="3">
        <v>895073.47329291969</v>
      </c>
      <c r="J77" s="3">
        <v>638461.75508426991</v>
      </c>
      <c r="K77" s="3">
        <f t="shared" si="4"/>
        <v>1533535.2283771895</v>
      </c>
      <c r="L77" s="3">
        <f>IFERROR(INDEX('CHIRP Payment Calc'!K:K,MATCH(A:A,'CHIRP Payment Calc'!A:A,0)),0)</f>
        <v>1375329.5318798134</v>
      </c>
      <c r="M77" s="3">
        <f t="shared" si="5"/>
        <v>158205.69649737608</v>
      </c>
    </row>
    <row r="78" spans="1:13">
      <c r="A78" s="9" t="s">
        <v>526</v>
      </c>
      <c r="B78" s="9" t="s">
        <v>224</v>
      </c>
      <c r="C78" s="9" t="s">
        <v>223</v>
      </c>
      <c r="D78" s="4" t="s">
        <v>527</v>
      </c>
      <c r="E78" s="14" t="s">
        <v>527</v>
      </c>
      <c r="F78" s="14" t="s">
        <v>528</v>
      </c>
      <c r="G78" s="14" t="s">
        <v>526</v>
      </c>
      <c r="H78" s="9" t="s">
        <v>2914</v>
      </c>
      <c r="I78" s="3">
        <v>0</v>
      </c>
      <c r="J78" s="3">
        <v>365742.07228948857</v>
      </c>
      <c r="K78" s="3">
        <f t="shared" si="4"/>
        <v>365742.07228948857</v>
      </c>
      <c r="L78" s="3">
        <f>IFERROR(INDEX('CHIRP Payment Calc'!K:K,MATCH(A:A,'CHIRP Payment Calc'!A:A,0)),0)</f>
        <v>912142.9939031878</v>
      </c>
      <c r="M78" s="3">
        <f t="shared" si="5"/>
        <v>-546400.92161369929</v>
      </c>
    </row>
    <row r="79" spans="1:13">
      <c r="A79" s="9" t="s">
        <v>2397</v>
      </c>
      <c r="B79" s="9" t="s">
        <v>224</v>
      </c>
      <c r="C79" s="9" t="s">
        <v>223</v>
      </c>
      <c r="D79" s="4" t="s">
        <v>2395</v>
      </c>
      <c r="E79" s="14" t="s">
        <v>2395</v>
      </c>
      <c r="F79" s="14" t="e">
        <v>#N/A</v>
      </c>
      <c r="G79" s="14" t="s">
        <v>2397</v>
      </c>
      <c r="H79" s="9" t="s">
        <v>2398</v>
      </c>
      <c r="I79" s="3">
        <v>0</v>
      </c>
      <c r="J79" s="3">
        <v>0</v>
      </c>
      <c r="K79" s="3">
        <f t="shared" si="4"/>
        <v>0</v>
      </c>
      <c r="L79" s="3">
        <f>IFERROR(INDEX('CHIRP Payment Calc'!K:K,MATCH(A:A,'CHIRP Payment Calc'!A:A,0)),0)</f>
        <v>0</v>
      </c>
      <c r="M79" s="3">
        <f t="shared" si="5"/>
        <v>0</v>
      </c>
    </row>
    <row r="80" spans="1:13">
      <c r="A80" s="9" t="s">
        <v>190</v>
      </c>
      <c r="B80" s="9" t="s">
        <v>224</v>
      </c>
      <c r="C80" s="9" t="s">
        <v>223</v>
      </c>
      <c r="D80" s="4" t="s">
        <v>191</v>
      </c>
      <c r="E80" s="14" t="s">
        <v>191</v>
      </c>
      <c r="F80" s="14" t="s">
        <v>192</v>
      </c>
      <c r="G80" s="14" t="s">
        <v>190</v>
      </c>
      <c r="H80" s="9" t="s">
        <v>2913</v>
      </c>
      <c r="I80" s="3">
        <v>0</v>
      </c>
      <c r="J80" s="3">
        <v>1364.0647354157666</v>
      </c>
      <c r="K80" s="3">
        <f t="shared" si="4"/>
        <v>1364.0647354157666</v>
      </c>
      <c r="L80" s="3">
        <f>IFERROR(INDEX('CHIRP Payment Calc'!K:K,MATCH(A:A,'CHIRP Payment Calc'!A:A,0)),0)</f>
        <v>0</v>
      </c>
      <c r="M80" s="3">
        <f t="shared" si="5"/>
        <v>1364.0647354157666</v>
      </c>
    </row>
    <row r="81" spans="1:13">
      <c r="A81" s="9" t="s">
        <v>220</v>
      </c>
      <c r="B81" s="9" t="s">
        <v>224</v>
      </c>
      <c r="C81" s="9" t="s">
        <v>223</v>
      </c>
      <c r="D81" s="4" t="s">
        <v>221</v>
      </c>
      <c r="E81" s="14" t="s">
        <v>221</v>
      </c>
      <c r="F81" s="14" t="s">
        <v>222</v>
      </c>
      <c r="G81" s="14" t="s">
        <v>220</v>
      </c>
      <c r="H81" s="9" t="s">
        <v>2912</v>
      </c>
      <c r="I81" s="3">
        <v>0</v>
      </c>
      <c r="J81" s="3">
        <v>0</v>
      </c>
      <c r="K81" s="3">
        <f t="shared" si="4"/>
        <v>0</v>
      </c>
      <c r="L81" s="3">
        <f>IFERROR(INDEX('CHIRP Payment Calc'!K:K,MATCH(A:A,'CHIRP Payment Calc'!A:A,0)),0)</f>
        <v>0</v>
      </c>
      <c r="M81" s="3">
        <f t="shared" si="5"/>
        <v>0</v>
      </c>
    </row>
    <row r="82" spans="1:13">
      <c r="A82" s="9" t="s">
        <v>2910</v>
      </c>
      <c r="B82" s="9" t="s">
        <v>224</v>
      </c>
      <c r="C82" s="9" t="s">
        <v>223</v>
      </c>
      <c r="D82" s="4" t="s">
        <v>2911</v>
      </c>
      <c r="E82" s="14" t="s">
        <v>2911</v>
      </c>
      <c r="F82" s="14" t="e">
        <v>#N/A</v>
      </c>
      <c r="G82" s="14" t="s">
        <v>2910</v>
      </c>
      <c r="H82" s="9" t="s">
        <v>2909</v>
      </c>
      <c r="I82" s="3">
        <v>0</v>
      </c>
      <c r="J82" s="3">
        <v>0</v>
      </c>
      <c r="K82" s="3">
        <f t="shared" si="4"/>
        <v>0</v>
      </c>
      <c r="L82" s="3">
        <f>IFERROR(INDEX('CHIRP Payment Calc'!K:K,MATCH(A:A,'CHIRP Payment Calc'!A:A,0)),0)</f>
        <v>0</v>
      </c>
      <c r="M82" s="3">
        <f t="shared" si="5"/>
        <v>0</v>
      </c>
    </row>
    <row r="83" spans="1:13">
      <c r="A83" s="9" t="s">
        <v>1598</v>
      </c>
      <c r="B83" s="9" t="s">
        <v>224</v>
      </c>
      <c r="C83" s="9" t="s">
        <v>223</v>
      </c>
      <c r="D83" s="4" t="s">
        <v>110</v>
      </c>
      <c r="E83" s="14" t="s">
        <v>110</v>
      </c>
      <c r="F83" s="14" t="s">
        <v>111</v>
      </c>
      <c r="G83" s="14" t="s">
        <v>1598</v>
      </c>
      <c r="H83" s="9" t="s">
        <v>2908</v>
      </c>
      <c r="I83" s="3">
        <v>37472172.865431286</v>
      </c>
      <c r="J83" s="3">
        <v>11511009.901441297</v>
      </c>
      <c r="K83" s="3">
        <f t="shared" si="4"/>
        <v>48983182.766872585</v>
      </c>
      <c r="L83" s="3">
        <f>IFERROR(INDEX('CHIRP Payment Calc'!K:K,MATCH(A:A,'CHIRP Payment Calc'!A:A,0)),0)</f>
        <v>63214706.472717352</v>
      </c>
      <c r="M83" s="3">
        <f t="shared" si="5"/>
        <v>-14231523.705844767</v>
      </c>
    </row>
    <row r="84" spans="1:13">
      <c r="A84" s="9" t="s">
        <v>637</v>
      </c>
      <c r="B84" s="9" t="s">
        <v>224</v>
      </c>
      <c r="C84" s="9" t="s">
        <v>223</v>
      </c>
      <c r="D84" s="4" t="s">
        <v>638</v>
      </c>
      <c r="E84" s="14" t="s">
        <v>638</v>
      </c>
      <c r="F84" s="14" t="s">
        <v>639</v>
      </c>
      <c r="G84" s="14" t="s">
        <v>637</v>
      </c>
      <c r="H84" s="9" t="s">
        <v>2907</v>
      </c>
      <c r="I84" s="3">
        <v>5868425.2824665569</v>
      </c>
      <c r="J84" s="3">
        <v>4552352.1777542066</v>
      </c>
      <c r="K84" s="3">
        <f t="shared" si="4"/>
        <v>10420777.460220763</v>
      </c>
      <c r="L84" s="3">
        <f>IFERROR(INDEX('CHIRP Payment Calc'!K:K,MATCH(A:A,'CHIRP Payment Calc'!A:A,0)),0)</f>
        <v>14417809.563277246</v>
      </c>
      <c r="M84" s="3">
        <f t="shared" si="5"/>
        <v>-3997032.103056483</v>
      </c>
    </row>
    <row r="85" spans="1:13">
      <c r="A85" s="9" t="s">
        <v>202</v>
      </c>
      <c r="B85" s="9" t="s">
        <v>224</v>
      </c>
      <c r="C85" s="9" t="s">
        <v>223</v>
      </c>
      <c r="D85" s="4" t="s">
        <v>203</v>
      </c>
      <c r="E85" s="14" t="s">
        <v>203</v>
      </c>
      <c r="F85" s="14" t="s">
        <v>204</v>
      </c>
      <c r="G85" s="14" t="s">
        <v>202</v>
      </c>
      <c r="H85" s="9" t="s">
        <v>2906</v>
      </c>
      <c r="I85" s="3">
        <v>0</v>
      </c>
      <c r="J85" s="3">
        <v>0</v>
      </c>
      <c r="K85" s="3">
        <f t="shared" si="4"/>
        <v>0</v>
      </c>
      <c r="L85" s="3">
        <f>IFERROR(INDEX('CHIRP Payment Calc'!K:K,MATCH(A:A,'CHIRP Payment Calc'!A:A,0)),0)</f>
        <v>0</v>
      </c>
      <c r="M85" s="3">
        <f t="shared" si="5"/>
        <v>0</v>
      </c>
    </row>
    <row r="86" spans="1:13">
      <c r="A86" s="9" t="s">
        <v>354</v>
      </c>
      <c r="B86" s="9" t="s">
        <v>224</v>
      </c>
      <c r="C86" s="9" t="s">
        <v>223</v>
      </c>
      <c r="D86" s="4" t="s">
        <v>355</v>
      </c>
      <c r="E86" s="14" t="s">
        <v>355</v>
      </c>
      <c r="F86" s="14" t="s">
        <v>356</v>
      </c>
      <c r="G86" s="14" t="s">
        <v>354</v>
      </c>
      <c r="H86" s="9" t="s">
        <v>2905</v>
      </c>
      <c r="I86" s="3">
        <v>322011.81808946142</v>
      </c>
      <c r="J86" s="3">
        <v>180701.35337862291</v>
      </c>
      <c r="K86" s="3">
        <f t="shared" si="4"/>
        <v>502713.17146808433</v>
      </c>
      <c r="L86" s="3">
        <f>IFERROR(INDEX('CHIRP Payment Calc'!K:K,MATCH(A:A,'CHIRP Payment Calc'!A:A,0)),0)</f>
        <v>512904.46208450582</v>
      </c>
      <c r="M86" s="3">
        <f t="shared" si="5"/>
        <v>-10191.290616421495</v>
      </c>
    </row>
    <row r="87" spans="1:13">
      <c r="A87" s="9" t="s">
        <v>1485</v>
      </c>
      <c r="B87" s="9" t="s">
        <v>224</v>
      </c>
      <c r="C87" s="9" t="s">
        <v>223</v>
      </c>
      <c r="D87" s="4" t="s">
        <v>1486</v>
      </c>
      <c r="E87" s="14" t="s">
        <v>1486</v>
      </c>
      <c r="F87" s="14" t="s">
        <v>1487</v>
      </c>
      <c r="G87" s="14" t="s">
        <v>1485</v>
      </c>
      <c r="H87" s="9" t="s">
        <v>2037</v>
      </c>
      <c r="I87" s="3">
        <v>0</v>
      </c>
      <c r="J87" s="3">
        <v>27608.428096257499</v>
      </c>
      <c r="K87" s="3">
        <f t="shared" si="4"/>
        <v>27608.428096257499</v>
      </c>
      <c r="L87" s="3">
        <f>IFERROR(INDEX('CHIRP Payment Calc'!K:K,MATCH(A:A,'CHIRP Payment Calc'!A:A,0)),0)</f>
        <v>60616.135970733922</v>
      </c>
      <c r="M87" s="3">
        <f t="shared" si="5"/>
        <v>-33007.707874476422</v>
      </c>
    </row>
    <row r="88" spans="1:13">
      <c r="A88" s="9" t="s">
        <v>483</v>
      </c>
      <c r="B88" s="9" t="s">
        <v>224</v>
      </c>
      <c r="C88" s="9" t="s">
        <v>223</v>
      </c>
      <c r="D88" s="4" t="s">
        <v>484</v>
      </c>
      <c r="E88" s="14" t="s">
        <v>484</v>
      </c>
      <c r="F88" s="14" t="s">
        <v>485</v>
      </c>
      <c r="G88" s="14" t="s">
        <v>483</v>
      </c>
      <c r="H88" s="9" t="s">
        <v>2904</v>
      </c>
      <c r="I88" s="3">
        <v>5826267.5165926637</v>
      </c>
      <c r="J88" s="3">
        <v>961866.38697692135</v>
      </c>
      <c r="K88" s="3">
        <f t="shared" si="4"/>
        <v>6788133.9035695847</v>
      </c>
      <c r="L88" s="3">
        <f>IFERROR(INDEX('CHIRP Payment Calc'!K:K,MATCH(A:A,'CHIRP Payment Calc'!A:A,0)),0)</f>
        <v>7050474.3660223149</v>
      </c>
      <c r="M88" s="3">
        <f t="shared" si="5"/>
        <v>-262340.46245273016</v>
      </c>
    </row>
    <row r="89" spans="1:13">
      <c r="A89" s="9" t="s">
        <v>991</v>
      </c>
      <c r="B89" s="9" t="s">
        <v>224</v>
      </c>
      <c r="C89" s="9" t="s">
        <v>223</v>
      </c>
      <c r="D89" s="4" t="s">
        <v>992</v>
      </c>
      <c r="E89" s="14" t="s">
        <v>992</v>
      </c>
      <c r="F89" s="14" t="s">
        <v>993</v>
      </c>
      <c r="G89" s="14" t="s">
        <v>991</v>
      </c>
      <c r="H89" s="9" t="s">
        <v>2903</v>
      </c>
      <c r="I89" s="3">
        <v>2931096.5513374764</v>
      </c>
      <c r="J89" s="3">
        <v>1609256.5883542164</v>
      </c>
      <c r="K89" s="3">
        <f t="shared" si="4"/>
        <v>4540353.1396916928</v>
      </c>
      <c r="L89" s="3">
        <f>IFERROR(INDEX('CHIRP Payment Calc'!K:K,MATCH(A:A,'CHIRP Payment Calc'!A:A,0)),0)</f>
        <v>6760782.0322153559</v>
      </c>
      <c r="M89" s="3">
        <f t="shared" si="5"/>
        <v>-2220428.8925236631</v>
      </c>
    </row>
    <row r="90" spans="1:13">
      <c r="A90" s="9" t="s">
        <v>37</v>
      </c>
      <c r="B90" s="9" t="s">
        <v>224</v>
      </c>
      <c r="C90" s="9" t="s">
        <v>223</v>
      </c>
      <c r="D90" s="4" t="s">
        <v>38</v>
      </c>
      <c r="E90" s="14" t="s">
        <v>38</v>
      </c>
      <c r="F90" s="14" t="s">
        <v>39</v>
      </c>
      <c r="G90" s="14" t="s">
        <v>1595</v>
      </c>
      <c r="H90" s="9" t="s">
        <v>2902</v>
      </c>
      <c r="I90" s="3">
        <v>469016.08195217955</v>
      </c>
      <c r="J90" s="3">
        <v>213323.41713601173</v>
      </c>
      <c r="K90" s="3">
        <f t="shared" si="4"/>
        <v>682339.49908819131</v>
      </c>
      <c r="L90" s="3">
        <f>IFERROR(INDEX('CHIRP Payment Calc'!K:K,MATCH(A:A,'CHIRP Payment Calc'!A:A,0)),0)</f>
        <v>694967.08390614635</v>
      </c>
      <c r="M90" s="3">
        <f t="shared" si="5"/>
        <v>-12627.584817955038</v>
      </c>
    </row>
    <row r="91" spans="1:13">
      <c r="A91" s="9" t="s">
        <v>214</v>
      </c>
      <c r="B91" s="9" t="s">
        <v>224</v>
      </c>
      <c r="C91" s="9" t="s">
        <v>223</v>
      </c>
      <c r="D91" s="4" t="s">
        <v>215</v>
      </c>
      <c r="E91" s="14" t="s">
        <v>215</v>
      </c>
      <c r="F91" s="14" t="s">
        <v>216</v>
      </c>
      <c r="G91" s="14" t="s">
        <v>214</v>
      </c>
      <c r="H91" s="9" t="s">
        <v>2901</v>
      </c>
      <c r="I91" s="3">
        <v>0</v>
      </c>
      <c r="J91" s="3">
        <v>0</v>
      </c>
      <c r="K91" s="3">
        <f t="shared" si="4"/>
        <v>0</v>
      </c>
      <c r="L91" s="3">
        <f>IFERROR(INDEX('CHIRP Payment Calc'!K:K,MATCH(A:A,'CHIRP Payment Calc'!A:A,0)),0)</f>
        <v>0</v>
      </c>
      <c r="M91" s="3">
        <f t="shared" si="5"/>
        <v>0</v>
      </c>
    </row>
    <row r="92" spans="1:13">
      <c r="A92" s="9" t="s">
        <v>256</v>
      </c>
      <c r="B92" s="9" t="s">
        <v>224</v>
      </c>
      <c r="C92" s="9" t="s">
        <v>223</v>
      </c>
      <c r="D92" s="4" t="s">
        <v>257</v>
      </c>
      <c r="E92" s="14" t="s">
        <v>257</v>
      </c>
      <c r="F92" s="14" t="s">
        <v>258</v>
      </c>
      <c r="G92" s="14" t="s">
        <v>256</v>
      </c>
      <c r="H92" s="9" t="s">
        <v>2900</v>
      </c>
      <c r="I92" s="3">
        <v>0</v>
      </c>
      <c r="J92" s="3">
        <v>0</v>
      </c>
      <c r="K92" s="3">
        <f t="shared" si="4"/>
        <v>0</v>
      </c>
      <c r="L92" s="3">
        <f>IFERROR(INDEX('CHIRP Payment Calc'!K:K,MATCH(A:A,'CHIRP Payment Calc'!A:A,0)),0)</f>
        <v>0</v>
      </c>
      <c r="M92" s="3">
        <f t="shared" si="5"/>
        <v>0</v>
      </c>
    </row>
    <row r="93" spans="1:13">
      <c r="A93" s="9" t="s">
        <v>229</v>
      </c>
      <c r="B93" s="9" t="s">
        <v>224</v>
      </c>
      <c r="C93" s="9" t="s">
        <v>223</v>
      </c>
      <c r="D93" s="4" t="s">
        <v>230</v>
      </c>
      <c r="E93" s="14" t="s">
        <v>230</v>
      </c>
      <c r="F93" s="14" t="s">
        <v>231</v>
      </c>
      <c r="G93" s="14" t="s">
        <v>229</v>
      </c>
      <c r="H93" s="9" t="s">
        <v>2899</v>
      </c>
      <c r="I93" s="3">
        <v>145655.18125861691</v>
      </c>
      <c r="J93" s="3">
        <v>286867.71682931826</v>
      </c>
      <c r="K93" s="3">
        <f t="shared" si="4"/>
        <v>432522.89808793517</v>
      </c>
      <c r="L93" s="3">
        <f>IFERROR(INDEX('CHIRP Payment Calc'!K:K,MATCH(A:A,'CHIRP Payment Calc'!A:A,0)),0)</f>
        <v>822170.67379271449</v>
      </c>
      <c r="M93" s="3">
        <f t="shared" si="5"/>
        <v>-389647.77570477931</v>
      </c>
    </row>
    <row r="94" spans="1:13">
      <c r="A94" s="9" t="s">
        <v>685</v>
      </c>
      <c r="B94" s="9" t="s">
        <v>224</v>
      </c>
      <c r="C94" s="9" t="s">
        <v>223</v>
      </c>
      <c r="D94" s="4" t="s">
        <v>686</v>
      </c>
      <c r="E94" s="14" t="s">
        <v>686</v>
      </c>
      <c r="F94" s="14" t="s">
        <v>687</v>
      </c>
      <c r="G94" s="14" t="s">
        <v>685</v>
      </c>
      <c r="H94" s="9" t="s">
        <v>2898</v>
      </c>
      <c r="I94" s="3">
        <v>344362.35197318497</v>
      </c>
      <c r="J94" s="3">
        <v>1205917.1757440239</v>
      </c>
      <c r="K94" s="3">
        <f t="shared" si="4"/>
        <v>1550279.527717209</v>
      </c>
      <c r="L94" s="3">
        <f>IFERROR(INDEX('CHIRP Payment Calc'!K:K,MATCH(A:A,'CHIRP Payment Calc'!A:A,0)),0)</f>
        <v>2001120.2597309332</v>
      </c>
      <c r="M94" s="3">
        <f t="shared" si="5"/>
        <v>-450840.73201372428</v>
      </c>
    </row>
    <row r="95" spans="1:13">
      <c r="A95" s="9" t="s">
        <v>2896</v>
      </c>
      <c r="B95" s="9" t="s">
        <v>224</v>
      </c>
      <c r="C95" s="9" t="s">
        <v>223</v>
      </c>
      <c r="D95" s="4" t="s">
        <v>2897</v>
      </c>
      <c r="E95" s="14" t="s">
        <v>2897</v>
      </c>
      <c r="F95" s="14" t="e">
        <v>#N/A</v>
      </c>
      <c r="G95" s="14" t="s">
        <v>2896</v>
      </c>
      <c r="H95" s="9" t="s">
        <v>2895</v>
      </c>
      <c r="I95" s="3">
        <v>0</v>
      </c>
      <c r="J95" s="3">
        <v>0</v>
      </c>
      <c r="K95" s="3">
        <f t="shared" si="4"/>
        <v>0</v>
      </c>
      <c r="L95" s="3">
        <f>IFERROR(INDEX('CHIRP Payment Calc'!K:K,MATCH(A:A,'CHIRP Payment Calc'!A:A,0)),0)</f>
        <v>0</v>
      </c>
      <c r="M95" s="3">
        <f t="shared" si="5"/>
        <v>0</v>
      </c>
    </row>
    <row r="96" spans="1:13">
      <c r="A96" s="9" t="s">
        <v>634</v>
      </c>
      <c r="B96" s="9" t="s">
        <v>224</v>
      </c>
      <c r="C96" s="9" t="s">
        <v>223</v>
      </c>
      <c r="D96" s="4" t="s">
        <v>635</v>
      </c>
      <c r="E96" s="14" t="s">
        <v>635</v>
      </c>
      <c r="F96" s="14" t="s">
        <v>636</v>
      </c>
      <c r="G96" s="14" t="s">
        <v>634</v>
      </c>
      <c r="H96" s="9" t="s">
        <v>2894</v>
      </c>
      <c r="I96" s="3">
        <v>3107963.5534602664</v>
      </c>
      <c r="J96" s="3">
        <v>355517.4352977979</v>
      </c>
      <c r="K96" s="3">
        <f t="shared" si="4"/>
        <v>3463480.9887580643</v>
      </c>
      <c r="L96" s="3">
        <f>IFERROR(INDEX('CHIRP Payment Calc'!K:K,MATCH(A:A,'CHIRP Payment Calc'!A:A,0)),0)</f>
        <v>5073185.0544823231</v>
      </c>
      <c r="M96" s="3">
        <f t="shared" si="5"/>
        <v>-1609704.0657242588</v>
      </c>
    </row>
    <row r="97" spans="1:13">
      <c r="A97" s="9" t="s">
        <v>147</v>
      </c>
      <c r="B97" s="9" t="s">
        <v>224</v>
      </c>
      <c r="C97" s="9" t="s">
        <v>223</v>
      </c>
      <c r="D97" s="4" t="s">
        <v>148</v>
      </c>
      <c r="E97" s="14" t="s">
        <v>148</v>
      </c>
      <c r="F97" s="14" t="s">
        <v>149</v>
      </c>
      <c r="G97" s="14" t="s">
        <v>147</v>
      </c>
      <c r="H97" s="9" t="s">
        <v>2893</v>
      </c>
      <c r="I97" s="3">
        <v>0</v>
      </c>
      <c r="J97" s="3">
        <v>18425.581464434323</v>
      </c>
      <c r="K97" s="3">
        <f t="shared" si="4"/>
        <v>18425.581464434323</v>
      </c>
      <c r="L97" s="3">
        <f>IFERROR(INDEX('CHIRP Payment Calc'!K:K,MATCH(A:A,'CHIRP Payment Calc'!A:A,0)),0)</f>
        <v>0</v>
      </c>
      <c r="M97" s="3">
        <f t="shared" si="5"/>
        <v>18425.581464434323</v>
      </c>
    </row>
    <row r="98" spans="1:13">
      <c r="A98" s="9" t="s">
        <v>1548</v>
      </c>
      <c r="B98" s="9" t="s">
        <v>224</v>
      </c>
      <c r="C98" s="9" t="s">
        <v>223</v>
      </c>
      <c r="D98" s="4" t="s">
        <v>1549</v>
      </c>
      <c r="E98" s="14" t="s">
        <v>1549</v>
      </c>
      <c r="F98" s="14" t="s">
        <v>1550</v>
      </c>
      <c r="G98" s="14" t="s">
        <v>1548</v>
      </c>
      <c r="H98" s="9" t="s">
        <v>2892</v>
      </c>
      <c r="I98" s="3">
        <v>0</v>
      </c>
      <c r="J98" s="3">
        <v>0</v>
      </c>
      <c r="K98" s="3">
        <f t="shared" si="4"/>
        <v>0</v>
      </c>
      <c r="L98" s="3">
        <f>IFERROR(INDEX('CHIRP Payment Calc'!K:K,MATCH(A:A,'CHIRP Payment Calc'!A:A,0)),0)</f>
        <v>0</v>
      </c>
      <c r="M98" s="3">
        <f t="shared" si="5"/>
        <v>0</v>
      </c>
    </row>
    <row r="99" spans="1:13">
      <c r="A99" s="9" t="s">
        <v>271</v>
      </c>
      <c r="B99" s="9" t="s">
        <v>224</v>
      </c>
      <c r="C99" s="9" t="s">
        <v>223</v>
      </c>
      <c r="D99" s="4" t="s">
        <v>272</v>
      </c>
      <c r="E99" s="14" t="s">
        <v>272</v>
      </c>
      <c r="F99" s="14" t="s">
        <v>273</v>
      </c>
      <c r="G99" s="14" t="s">
        <v>271</v>
      </c>
      <c r="H99" s="9" t="s">
        <v>2891</v>
      </c>
      <c r="I99" s="3">
        <v>55.605131350494986</v>
      </c>
      <c r="J99" s="3">
        <v>432.76721470089177</v>
      </c>
      <c r="K99" s="3">
        <f t="shared" si="4"/>
        <v>488.37234605138678</v>
      </c>
      <c r="L99" s="3">
        <f>IFERROR(INDEX('CHIRP Payment Calc'!K:K,MATCH(A:A,'CHIRP Payment Calc'!A:A,0)),0)</f>
        <v>0</v>
      </c>
      <c r="M99" s="3">
        <f t="shared" si="5"/>
        <v>488.37234605138678</v>
      </c>
    </row>
    <row r="100" spans="1:13">
      <c r="A100" s="9" t="s">
        <v>2323</v>
      </c>
      <c r="B100" s="9" t="s">
        <v>224</v>
      </c>
      <c r="C100" s="9" t="s">
        <v>223</v>
      </c>
      <c r="D100" s="4" t="s">
        <v>2322</v>
      </c>
      <c r="E100" s="14" t="s">
        <v>2322</v>
      </c>
      <c r="F100" s="14" t="e">
        <v>#N/A</v>
      </c>
      <c r="G100" s="14" t="s">
        <v>2323</v>
      </c>
      <c r="H100" s="9" t="s">
        <v>2890</v>
      </c>
      <c r="I100" s="3">
        <v>0</v>
      </c>
      <c r="J100" s="3">
        <v>0</v>
      </c>
      <c r="K100" s="3">
        <f t="shared" si="4"/>
        <v>0</v>
      </c>
      <c r="L100" s="3">
        <f>IFERROR(INDEX('CHIRP Payment Calc'!K:K,MATCH(A:A,'CHIRP Payment Calc'!A:A,0)),0)</f>
        <v>0</v>
      </c>
      <c r="M100" s="3">
        <f t="shared" si="5"/>
        <v>0</v>
      </c>
    </row>
    <row r="101" spans="1:13">
      <c r="A101" s="9" t="s">
        <v>432</v>
      </c>
      <c r="B101" s="9" t="s">
        <v>224</v>
      </c>
      <c r="C101" s="9" t="s">
        <v>223</v>
      </c>
      <c r="D101" s="4" t="s">
        <v>433</v>
      </c>
      <c r="E101" s="14" t="s">
        <v>433</v>
      </c>
      <c r="F101" s="14" t="s">
        <v>434</v>
      </c>
      <c r="G101" s="14" t="s">
        <v>432</v>
      </c>
      <c r="H101" s="9" t="s">
        <v>2889</v>
      </c>
      <c r="I101" s="3">
        <v>0</v>
      </c>
      <c r="J101" s="3">
        <v>194220.92818547576</v>
      </c>
      <c r="K101" s="3">
        <f t="shared" si="4"/>
        <v>194220.92818547576</v>
      </c>
      <c r="L101" s="3">
        <f>IFERROR(INDEX('CHIRP Payment Calc'!K:K,MATCH(A:A,'CHIRP Payment Calc'!A:A,0)),0)</f>
        <v>325287.87614209083</v>
      </c>
      <c r="M101" s="3">
        <f t="shared" si="5"/>
        <v>-131066.94795661507</v>
      </c>
    </row>
    <row r="102" spans="1:13">
      <c r="A102" s="9" t="s">
        <v>1475</v>
      </c>
      <c r="B102" s="9" t="s">
        <v>224</v>
      </c>
      <c r="C102" s="9" t="s">
        <v>223</v>
      </c>
      <c r="D102" s="4" t="s">
        <v>1476</v>
      </c>
      <c r="E102" s="14" t="s">
        <v>1476</v>
      </c>
      <c r="F102" s="14" t="s">
        <v>1477</v>
      </c>
      <c r="G102" s="14" t="s">
        <v>1475</v>
      </c>
      <c r="H102" s="9" t="s">
        <v>2888</v>
      </c>
      <c r="I102" s="3">
        <v>0</v>
      </c>
      <c r="J102" s="3">
        <v>197844.9825286117</v>
      </c>
      <c r="K102" s="3">
        <f t="shared" si="4"/>
        <v>197844.9825286117</v>
      </c>
      <c r="L102" s="3">
        <f>IFERROR(INDEX('CHIRP Payment Calc'!K:K,MATCH(A:A,'CHIRP Payment Calc'!A:A,0)),0)</f>
        <v>669148.28054779873</v>
      </c>
      <c r="M102" s="3">
        <f t="shared" si="5"/>
        <v>-471303.29801918706</v>
      </c>
    </row>
    <row r="103" spans="1:13">
      <c r="A103" s="9" t="s">
        <v>31</v>
      </c>
      <c r="B103" s="9" t="s">
        <v>224</v>
      </c>
      <c r="C103" s="9" t="s">
        <v>223</v>
      </c>
      <c r="D103" s="4" t="s">
        <v>32</v>
      </c>
      <c r="E103" s="14" t="s">
        <v>32</v>
      </c>
      <c r="F103" s="14" t="s">
        <v>33</v>
      </c>
      <c r="G103" s="14" t="s">
        <v>31</v>
      </c>
      <c r="H103" s="9" t="s">
        <v>2887</v>
      </c>
      <c r="I103" s="3">
        <v>2211233.8721354138</v>
      </c>
      <c r="J103" s="3">
        <v>1034351.9866366993</v>
      </c>
      <c r="K103" s="3">
        <f t="shared" si="4"/>
        <v>3245585.858772113</v>
      </c>
      <c r="L103" s="3">
        <f>IFERROR(INDEX('CHIRP Payment Calc'!K:K,MATCH(A:A,'CHIRP Payment Calc'!A:A,0)),0)</f>
        <v>6125804.1363909598</v>
      </c>
      <c r="M103" s="3">
        <f t="shared" si="5"/>
        <v>-2880218.2776188469</v>
      </c>
    </row>
    <row r="104" spans="1:13">
      <c r="A104" s="9" t="s">
        <v>922</v>
      </c>
      <c r="B104" s="9" t="s">
        <v>224</v>
      </c>
      <c r="C104" s="9" t="s">
        <v>1522</v>
      </c>
      <c r="D104" s="4" t="s">
        <v>923</v>
      </c>
      <c r="E104" s="14" t="s">
        <v>923</v>
      </c>
      <c r="F104" s="14" t="s">
        <v>924</v>
      </c>
      <c r="G104" s="14" t="s">
        <v>922</v>
      </c>
      <c r="H104" s="9" t="s">
        <v>1901</v>
      </c>
      <c r="I104" s="3">
        <v>2632213.6818712936</v>
      </c>
      <c r="J104" s="3">
        <v>1512032.6010143871</v>
      </c>
      <c r="K104" s="3">
        <f t="shared" si="4"/>
        <v>4144246.2828856809</v>
      </c>
      <c r="L104" s="3">
        <f>IFERROR(INDEX('CHIRP Payment Calc'!K:K,MATCH(A:A,'CHIRP Payment Calc'!A:A,0)),0)</f>
        <v>6076946.8978395779</v>
      </c>
      <c r="M104" s="3">
        <f t="shared" si="5"/>
        <v>-1932700.614953897</v>
      </c>
    </row>
    <row r="105" spans="1:13">
      <c r="A105" s="9" t="s">
        <v>468</v>
      </c>
      <c r="B105" s="9" t="s">
        <v>224</v>
      </c>
      <c r="C105" s="9" t="s">
        <v>1659</v>
      </c>
      <c r="D105" s="4" t="s">
        <v>469</v>
      </c>
      <c r="E105" s="14" t="s">
        <v>469</v>
      </c>
      <c r="F105" s="14" t="s">
        <v>470</v>
      </c>
      <c r="G105" s="14" t="s">
        <v>468</v>
      </c>
      <c r="H105" s="9" t="s">
        <v>470</v>
      </c>
      <c r="I105" s="3">
        <v>3495030.4468916585</v>
      </c>
      <c r="J105" s="3">
        <v>1755166.2832173081</v>
      </c>
      <c r="K105" s="3">
        <f t="shared" si="4"/>
        <v>5250196.7301089671</v>
      </c>
      <c r="L105" s="3">
        <f>IFERROR(INDEX('CHIRP Payment Calc'!K:K,MATCH(A:A,'CHIRP Payment Calc'!A:A,0)),0)</f>
        <v>34097735.624633402</v>
      </c>
      <c r="M105" s="3">
        <f t="shared" si="5"/>
        <v>-28847538.894524433</v>
      </c>
    </row>
    <row r="106" spans="1:13">
      <c r="A106" s="9" t="s">
        <v>1614</v>
      </c>
      <c r="B106" s="9" t="s">
        <v>224</v>
      </c>
      <c r="C106" s="9" t="s">
        <v>1659</v>
      </c>
      <c r="D106" s="4" t="s">
        <v>1661</v>
      </c>
      <c r="E106" s="14" t="s">
        <v>1661</v>
      </c>
      <c r="F106" s="14" t="s">
        <v>1380</v>
      </c>
      <c r="G106" s="14" t="s">
        <v>1614</v>
      </c>
      <c r="H106" s="9" t="s">
        <v>2886</v>
      </c>
      <c r="I106" s="3">
        <v>82791.59854816203</v>
      </c>
      <c r="J106" s="3">
        <v>674913.05874921731</v>
      </c>
      <c r="K106" s="3">
        <f t="shared" si="4"/>
        <v>757704.65729737934</v>
      </c>
      <c r="L106" s="3">
        <f>IFERROR(INDEX('CHIRP Payment Calc'!K:K,MATCH(A:A,'CHIRP Payment Calc'!A:A,0)),0)</f>
        <v>0</v>
      </c>
      <c r="M106" s="3">
        <f t="shared" si="5"/>
        <v>757704.65729737934</v>
      </c>
    </row>
    <row r="107" spans="1:13">
      <c r="A107" s="9" t="s">
        <v>1607</v>
      </c>
      <c r="B107" s="9" t="s">
        <v>224</v>
      </c>
      <c r="C107" s="9" t="s">
        <v>1603</v>
      </c>
      <c r="D107" s="4" t="s">
        <v>1871</v>
      </c>
      <c r="E107" s="14" t="s">
        <v>1871</v>
      </c>
      <c r="F107" s="14" t="s">
        <v>1053</v>
      </c>
      <c r="G107" s="14" t="s">
        <v>1607</v>
      </c>
      <c r="H107" s="9" t="s">
        <v>1869</v>
      </c>
      <c r="I107" s="3">
        <v>58350219.394096695</v>
      </c>
      <c r="J107" s="3">
        <v>48544246.672889248</v>
      </c>
      <c r="K107" s="3">
        <f t="shared" si="4"/>
        <v>106894466.06698593</v>
      </c>
      <c r="L107" s="3">
        <f>IFERROR(INDEX('CHIRP Payment Calc'!K:K,MATCH(A:A,'CHIRP Payment Calc'!A:A,0)),0)</f>
        <v>106129500.82363433</v>
      </c>
      <c r="M107" s="3">
        <f t="shared" si="5"/>
        <v>764965.24335160851</v>
      </c>
    </row>
    <row r="108" spans="1:13">
      <c r="A108" s="9" t="s">
        <v>127</v>
      </c>
      <c r="B108" s="9" t="s">
        <v>1206</v>
      </c>
      <c r="C108" s="9" t="s">
        <v>1700</v>
      </c>
      <c r="D108" s="4" t="s">
        <v>128</v>
      </c>
      <c r="E108" s="14" t="s">
        <v>128</v>
      </c>
      <c r="F108" s="14" t="s">
        <v>129</v>
      </c>
      <c r="G108" s="14" t="s">
        <v>127</v>
      </c>
      <c r="H108" s="9" t="s">
        <v>2885</v>
      </c>
      <c r="I108" s="3">
        <v>25547874.760549922</v>
      </c>
      <c r="J108" s="3">
        <v>184198.23084407992</v>
      </c>
      <c r="K108" s="3">
        <f t="shared" si="4"/>
        <v>25732072.991394002</v>
      </c>
      <c r="L108" s="3">
        <f>IFERROR(INDEX('CHIRP Payment Calc'!K:K,MATCH(A:A,'CHIRP Payment Calc'!A:A,0)),0)</f>
        <v>31986930.616441831</v>
      </c>
      <c r="M108" s="3">
        <f t="shared" si="5"/>
        <v>-6254857.625047829</v>
      </c>
    </row>
    <row r="109" spans="1:13">
      <c r="A109" s="9" t="e">
        <v>#N/A</v>
      </c>
      <c r="B109" s="15" t="s">
        <v>1206</v>
      </c>
      <c r="C109" s="15" t="s">
        <v>2505</v>
      </c>
      <c r="D109" s="4" t="s">
        <v>2884</v>
      </c>
      <c r="E109" s="14" t="e">
        <v>#N/A</v>
      </c>
      <c r="F109" s="14" t="e">
        <v>#N/A</v>
      </c>
      <c r="G109" s="14" t="e">
        <v>#N/A</v>
      </c>
      <c r="H109" s="9" t="s">
        <v>2883</v>
      </c>
      <c r="I109" s="3">
        <v>225.40894833942929</v>
      </c>
      <c r="J109" s="3">
        <v>0</v>
      </c>
      <c r="K109" s="3">
        <f t="shared" si="4"/>
        <v>225.40894833942929</v>
      </c>
      <c r="L109" s="3">
        <f>IFERROR(INDEX('CHIRP Payment Calc'!K:K,MATCH(A:A,'CHIRP Payment Calc'!A:A,0)),0)</f>
        <v>0</v>
      </c>
      <c r="M109" s="3">
        <f t="shared" si="5"/>
        <v>225.40894833942929</v>
      </c>
    </row>
    <row r="110" spans="1:13">
      <c r="A110" s="9" t="s">
        <v>3106</v>
      </c>
      <c r="B110" s="9" t="s">
        <v>1206</v>
      </c>
      <c r="C110" s="9" t="s">
        <v>2505</v>
      </c>
      <c r="D110" s="4" t="s">
        <v>1541</v>
      </c>
      <c r="E110" s="14" t="e">
        <v>#N/A</v>
      </c>
      <c r="F110" s="14" t="e">
        <v>#N/A</v>
      </c>
      <c r="G110" s="14" t="e">
        <v>#N/A</v>
      </c>
      <c r="H110" s="9" t="s">
        <v>2882</v>
      </c>
      <c r="I110" s="3">
        <v>0</v>
      </c>
      <c r="J110" s="3">
        <v>0</v>
      </c>
      <c r="K110" s="3">
        <f t="shared" si="4"/>
        <v>0</v>
      </c>
      <c r="L110" s="3">
        <f>IFERROR(INDEX('CHIRP Payment Calc'!K:K,MATCH(A:A,'CHIRP Payment Calc'!A:A,0)),0)</f>
        <v>0</v>
      </c>
      <c r="M110" s="3">
        <f t="shared" si="5"/>
        <v>0</v>
      </c>
    </row>
    <row r="111" spans="1:13">
      <c r="A111" s="9" t="s">
        <v>1375</v>
      </c>
      <c r="B111" s="9" t="s">
        <v>1206</v>
      </c>
      <c r="C111" s="9" t="s">
        <v>2505</v>
      </c>
      <c r="D111" s="4" t="s">
        <v>1376</v>
      </c>
      <c r="E111" s="14" t="s">
        <v>1376</v>
      </c>
      <c r="F111" s="14" t="s">
        <v>1377</v>
      </c>
      <c r="G111" s="14" t="s">
        <v>1375</v>
      </c>
      <c r="H111" s="9" t="s">
        <v>2881</v>
      </c>
      <c r="I111" s="3">
        <v>4359600.4376396267</v>
      </c>
      <c r="J111" s="3">
        <v>0</v>
      </c>
      <c r="K111" s="3">
        <f t="shared" si="4"/>
        <v>4359600.4376396267</v>
      </c>
      <c r="L111" s="3">
        <f>IFERROR(INDEX('CHIRP Payment Calc'!K:K,MATCH(A:A,'CHIRP Payment Calc'!A:A,0)),0)</f>
        <v>3574533.3188102073</v>
      </c>
      <c r="M111" s="3">
        <f t="shared" si="5"/>
        <v>785067.11882941937</v>
      </c>
    </row>
    <row r="112" spans="1:13">
      <c r="A112" s="9" t="s">
        <v>1203</v>
      </c>
      <c r="B112" s="9" t="s">
        <v>1206</v>
      </c>
      <c r="C112" s="9" t="s">
        <v>2505</v>
      </c>
      <c r="D112" s="4" t="s">
        <v>1204</v>
      </c>
      <c r="E112" s="14" t="s">
        <v>1204</v>
      </c>
      <c r="F112" s="14" t="s">
        <v>1205</v>
      </c>
      <c r="G112" s="14" t="s">
        <v>1203</v>
      </c>
      <c r="H112" s="9" t="s">
        <v>2880</v>
      </c>
      <c r="I112" s="3">
        <v>0</v>
      </c>
      <c r="J112" s="3">
        <v>0</v>
      </c>
      <c r="K112" s="3">
        <f t="shared" si="4"/>
        <v>0</v>
      </c>
      <c r="L112" s="3">
        <f>IFERROR(INDEX('CHIRP Payment Calc'!K:K,MATCH(A:A,'CHIRP Payment Calc'!A:A,0)),0)</f>
        <v>0</v>
      </c>
      <c r="M112" s="3">
        <f t="shared" si="5"/>
        <v>0</v>
      </c>
    </row>
    <row r="113" spans="1:13">
      <c r="A113" s="9" t="s">
        <v>166</v>
      </c>
      <c r="B113" s="9" t="s">
        <v>1206</v>
      </c>
      <c r="C113" s="9" t="s">
        <v>223</v>
      </c>
      <c r="D113" s="4" t="s">
        <v>167</v>
      </c>
      <c r="E113" s="14" t="s">
        <v>167</v>
      </c>
      <c r="F113" s="14" t="s">
        <v>168</v>
      </c>
      <c r="G113" s="14" t="s">
        <v>166</v>
      </c>
      <c r="H113" s="9" t="s">
        <v>2879</v>
      </c>
      <c r="I113" s="3">
        <v>2942681.5822862093</v>
      </c>
      <c r="J113" s="3">
        <v>761116.35487859161</v>
      </c>
      <c r="K113" s="3">
        <f t="shared" si="4"/>
        <v>3703797.9371648012</v>
      </c>
      <c r="L113" s="3">
        <f>IFERROR(INDEX('CHIRP Payment Calc'!K:K,MATCH(A:A,'CHIRP Payment Calc'!A:A,0)),0)</f>
        <v>2525864.7994963513</v>
      </c>
      <c r="M113" s="3">
        <f t="shared" si="5"/>
        <v>1177933.1376684499</v>
      </c>
    </row>
    <row r="114" spans="1:13">
      <c r="A114" s="9" t="s">
        <v>369</v>
      </c>
      <c r="B114" s="9" t="s">
        <v>1206</v>
      </c>
      <c r="C114" s="9" t="s">
        <v>223</v>
      </c>
      <c r="D114" s="4" t="s">
        <v>370</v>
      </c>
      <c r="E114" s="14" t="s">
        <v>370</v>
      </c>
      <c r="F114" s="14" t="s">
        <v>371</v>
      </c>
      <c r="G114" s="14" t="s">
        <v>369</v>
      </c>
      <c r="H114" s="9" t="s">
        <v>2878</v>
      </c>
      <c r="I114" s="3">
        <v>0</v>
      </c>
      <c r="J114" s="3">
        <v>0</v>
      </c>
      <c r="K114" s="3">
        <f t="shared" si="4"/>
        <v>0</v>
      </c>
      <c r="L114" s="3">
        <f>IFERROR(INDEX('CHIRP Payment Calc'!K:K,MATCH(A:A,'CHIRP Payment Calc'!A:A,0)),0)</f>
        <v>0</v>
      </c>
      <c r="M114" s="3">
        <f t="shared" si="5"/>
        <v>0</v>
      </c>
    </row>
    <row r="115" spans="1:13">
      <c r="A115" s="9" t="s">
        <v>2876</v>
      </c>
      <c r="B115" s="9" t="s">
        <v>1206</v>
      </c>
      <c r="C115" s="9" t="s">
        <v>223</v>
      </c>
      <c r="D115" s="4" t="s">
        <v>2877</v>
      </c>
      <c r="E115" s="14" t="s">
        <v>2877</v>
      </c>
      <c r="F115" s="14" t="e">
        <v>#N/A</v>
      </c>
      <c r="G115" s="14" t="s">
        <v>2876</v>
      </c>
      <c r="H115" s="9" t="s">
        <v>2875</v>
      </c>
      <c r="I115" s="3">
        <v>0</v>
      </c>
      <c r="J115" s="3">
        <v>0</v>
      </c>
      <c r="K115" s="3">
        <f t="shared" si="4"/>
        <v>0</v>
      </c>
      <c r="L115" s="3">
        <f>IFERROR(INDEX('CHIRP Payment Calc'!K:K,MATCH(A:A,'CHIRP Payment Calc'!A:A,0)),0)</f>
        <v>0</v>
      </c>
      <c r="M115" s="3">
        <f t="shared" si="5"/>
        <v>0</v>
      </c>
    </row>
    <row r="116" spans="1:13">
      <c r="A116" s="9" t="s">
        <v>253</v>
      </c>
      <c r="B116" s="9" t="s">
        <v>1206</v>
      </c>
      <c r="C116" s="9" t="s">
        <v>223</v>
      </c>
      <c r="D116" s="4" t="s">
        <v>2874</v>
      </c>
      <c r="E116" s="14" t="s">
        <v>254</v>
      </c>
      <c r="F116" s="14" t="s">
        <v>255</v>
      </c>
      <c r="G116" s="14" t="s">
        <v>253</v>
      </c>
      <c r="H116" s="9" t="s">
        <v>2873</v>
      </c>
      <c r="I116" s="3">
        <v>0</v>
      </c>
      <c r="J116" s="3">
        <v>0</v>
      </c>
      <c r="K116" s="3">
        <f t="shared" si="4"/>
        <v>0</v>
      </c>
      <c r="L116" s="3">
        <f>IFERROR(INDEX('CHIRP Payment Calc'!K:K,MATCH(A:A,'CHIRP Payment Calc'!A:A,0)),0)</f>
        <v>0</v>
      </c>
      <c r="M116" s="3">
        <f t="shared" si="5"/>
        <v>0</v>
      </c>
    </row>
    <row r="117" spans="1:13">
      <c r="A117" s="9" t="s">
        <v>1609</v>
      </c>
      <c r="B117" s="9" t="s">
        <v>1206</v>
      </c>
      <c r="C117" s="9" t="s">
        <v>223</v>
      </c>
      <c r="D117" s="4" t="s">
        <v>1783</v>
      </c>
      <c r="E117" s="14" t="s">
        <v>1783</v>
      </c>
      <c r="F117" s="14" t="s">
        <v>1178</v>
      </c>
      <c r="G117" s="14" t="s">
        <v>1609</v>
      </c>
      <c r="H117" s="9" t="s">
        <v>2872</v>
      </c>
      <c r="I117" s="3">
        <v>974736.96794865187</v>
      </c>
      <c r="J117" s="3">
        <v>2035829.9296351357</v>
      </c>
      <c r="K117" s="3">
        <f t="shared" si="4"/>
        <v>3010566.8975837873</v>
      </c>
      <c r="L117" s="3">
        <f>IFERROR(INDEX('CHIRP Payment Calc'!K:K,MATCH(A:A,'CHIRP Payment Calc'!A:A,0)),0)</f>
        <v>2710821.8224706054</v>
      </c>
      <c r="M117" s="3">
        <f t="shared" si="5"/>
        <v>299745.07511318196</v>
      </c>
    </row>
    <row r="118" spans="1:13">
      <c r="A118" s="9" t="s">
        <v>2106</v>
      </c>
      <c r="B118" s="9" t="s">
        <v>1206</v>
      </c>
      <c r="C118" s="9" t="s">
        <v>223</v>
      </c>
      <c r="D118" s="4" t="s">
        <v>2108</v>
      </c>
      <c r="E118" s="14" t="s">
        <v>2108</v>
      </c>
      <c r="F118" s="14" t="e">
        <v>#N/A</v>
      </c>
      <c r="G118" s="14" t="s">
        <v>2106</v>
      </c>
      <c r="H118" s="9" t="s">
        <v>2871</v>
      </c>
      <c r="I118" s="3">
        <v>0</v>
      </c>
      <c r="J118" s="3">
        <v>0</v>
      </c>
      <c r="K118" s="3">
        <f t="shared" si="4"/>
        <v>0</v>
      </c>
      <c r="L118" s="3">
        <f>IFERROR(INDEX('CHIRP Payment Calc'!K:K,MATCH(A:A,'CHIRP Payment Calc'!A:A,0)),0)</f>
        <v>0</v>
      </c>
      <c r="M118" s="3">
        <f t="shared" si="5"/>
        <v>0</v>
      </c>
    </row>
    <row r="119" spans="1:13">
      <c r="A119" s="9" t="s">
        <v>1098</v>
      </c>
      <c r="B119" s="9" t="s">
        <v>1206</v>
      </c>
      <c r="C119" s="9" t="s">
        <v>223</v>
      </c>
      <c r="D119" s="4" t="s">
        <v>1099</v>
      </c>
      <c r="E119" s="14" t="s">
        <v>1099</v>
      </c>
      <c r="F119" s="14" t="s">
        <v>1100</v>
      </c>
      <c r="G119" s="14" t="s">
        <v>1098</v>
      </c>
      <c r="H119" s="9" t="s">
        <v>2870</v>
      </c>
      <c r="I119" s="3">
        <v>1363032.3372680123</v>
      </c>
      <c r="J119" s="3">
        <v>706135.75182183937</v>
      </c>
      <c r="K119" s="3">
        <f t="shared" si="4"/>
        <v>2069168.0890898518</v>
      </c>
      <c r="L119" s="3">
        <f>IFERROR(INDEX('CHIRP Payment Calc'!K:K,MATCH(A:A,'CHIRP Payment Calc'!A:A,0)),0)</f>
        <v>2570662.4581342139</v>
      </c>
      <c r="M119" s="3">
        <f t="shared" si="5"/>
        <v>-501494.3690443621</v>
      </c>
    </row>
    <row r="120" spans="1:13">
      <c r="A120" s="9" t="s">
        <v>118</v>
      </c>
      <c r="B120" s="9" t="s">
        <v>1206</v>
      </c>
      <c r="C120" s="9" t="s">
        <v>223</v>
      </c>
      <c r="D120" s="4" t="s">
        <v>119</v>
      </c>
      <c r="E120" s="14" t="s">
        <v>119</v>
      </c>
      <c r="F120" s="14" t="s">
        <v>120</v>
      </c>
      <c r="G120" s="14" t="s">
        <v>118</v>
      </c>
      <c r="H120" s="9" t="s">
        <v>2869</v>
      </c>
      <c r="I120" s="3">
        <v>168493.77016137808</v>
      </c>
      <c r="J120" s="3">
        <v>135963.37937621554</v>
      </c>
      <c r="K120" s="3">
        <f t="shared" si="4"/>
        <v>304457.14953759359</v>
      </c>
      <c r="L120" s="3">
        <f>IFERROR(INDEX('CHIRP Payment Calc'!K:K,MATCH(A:A,'CHIRP Payment Calc'!A:A,0)),0)</f>
        <v>0</v>
      </c>
      <c r="M120" s="3">
        <f t="shared" si="5"/>
        <v>304457.14953759359</v>
      </c>
    </row>
    <row r="121" spans="1:13">
      <c r="A121" s="9" t="s">
        <v>1608</v>
      </c>
      <c r="B121" s="9" t="s">
        <v>1206</v>
      </c>
      <c r="C121" s="9" t="s">
        <v>223</v>
      </c>
      <c r="D121" s="4" t="s">
        <v>1737</v>
      </c>
      <c r="E121" s="14" t="s">
        <v>1737</v>
      </c>
      <c r="F121" s="14" t="s">
        <v>1083</v>
      </c>
      <c r="G121" s="14" t="s">
        <v>1608</v>
      </c>
      <c r="H121" s="9" t="s">
        <v>2868</v>
      </c>
      <c r="I121" s="3">
        <v>18656301.149229702</v>
      </c>
      <c r="J121" s="3">
        <v>3284311.1329363654</v>
      </c>
      <c r="K121" s="3">
        <f t="shared" si="4"/>
        <v>21940612.282166068</v>
      </c>
      <c r="L121" s="3">
        <f>IFERROR(INDEX('CHIRP Payment Calc'!K:K,MATCH(A:A,'CHIRP Payment Calc'!A:A,0)),0)</f>
        <v>16734878.362061212</v>
      </c>
      <c r="M121" s="3">
        <f t="shared" si="5"/>
        <v>5205733.9201048557</v>
      </c>
    </row>
    <row r="122" spans="1:13">
      <c r="A122" s="9" t="s">
        <v>1620</v>
      </c>
      <c r="B122" s="9" t="s">
        <v>1206</v>
      </c>
      <c r="C122" s="9" t="s">
        <v>223</v>
      </c>
      <c r="D122" s="4" t="s">
        <v>1581</v>
      </c>
      <c r="E122" s="14" t="s">
        <v>1581</v>
      </c>
      <c r="F122" s="14" t="s">
        <v>1582</v>
      </c>
      <c r="G122" s="14" t="s">
        <v>1620</v>
      </c>
      <c r="H122" s="9" t="s">
        <v>2867</v>
      </c>
      <c r="I122" s="3">
        <v>9606.9977227061809</v>
      </c>
      <c r="J122" s="3">
        <v>0</v>
      </c>
      <c r="K122" s="3">
        <f t="shared" si="4"/>
        <v>9606.9977227061809</v>
      </c>
      <c r="L122" s="3">
        <f>IFERROR(INDEX('CHIRP Payment Calc'!K:K,MATCH(A:A,'CHIRP Payment Calc'!A:A,0)),0)</f>
        <v>0</v>
      </c>
      <c r="M122" s="3">
        <f t="shared" si="5"/>
        <v>9606.9977227061809</v>
      </c>
    </row>
    <row r="123" spans="1:13">
      <c r="A123" s="9" t="s">
        <v>709</v>
      </c>
      <c r="B123" s="9" t="s">
        <v>1206</v>
      </c>
      <c r="C123" s="9" t="s">
        <v>223</v>
      </c>
      <c r="D123" s="4" t="s">
        <v>710</v>
      </c>
      <c r="E123" s="14" t="s">
        <v>710</v>
      </c>
      <c r="F123" s="14" t="s">
        <v>711</v>
      </c>
      <c r="G123" s="14" t="s">
        <v>709</v>
      </c>
      <c r="H123" s="9" t="s">
        <v>2866</v>
      </c>
      <c r="I123" s="3">
        <v>18897924.70417339</v>
      </c>
      <c r="J123" s="3">
        <v>7676353.2867042497</v>
      </c>
      <c r="K123" s="3">
        <f t="shared" si="4"/>
        <v>26574277.99087764</v>
      </c>
      <c r="L123" s="3">
        <f>IFERROR(INDEX('CHIRP Payment Calc'!K:K,MATCH(A:A,'CHIRP Payment Calc'!A:A,0)),0)</f>
        <v>25181936.771936178</v>
      </c>
      <c r="M123" s="3">
        <f t="shared" si="5"/>
        <v>1392341.2189414613</v>
      </c>
    </row>
    <row r="124" spans="1:13">
      <c r="A124" s="9" t="s">
        <v>1095</v>
      </c>
      <c r="B124" s="9" t="s">
        <v>1206</v>
      </c>
      <c r="C124" s="9" t="s">
        <v>223</v>
      </c>
      <c r="D124" s="4" t="s">
        <v>1096</v>
      </c>
      <c r="E124" s="14" t="s">
        <v>1096</v>
      </c>
      <c r="F124" s="14" t="s">
        <v>1097</v>
      </c>
      <c r="G124" s="14" t="s">
        <v>1095</v>
      </c>
      <c r="H124" s="9" t="s">
        <v>2865</v>
      </c>
      <c r="I124" s="3">
        <v>10560057.221958436</v>
      </c>
      <c r="J124" s="3">
        <v>2853509.4379051924</v>
      </c>
      <c r="K124" s="3">
        <f t="shared" si="4"/>
        <v>13413566.659863628</v>
      </c>
      <c r="L124" s="3">
        <f>IFERROR(INDEX('CHIRP Payment Calc'!K:K,MATCH(A:A,'CHIRP Payment Calc'!A:A,0)),0)</f>
        <v>16390186.479581144</v>
      </c>
      <c r="M124" s="3">
        <f t="shared" si="5"/>
        <v>-2976619.8197175153</v>
      </c>
    </row>
    <row r="125" spans="1:13">
      <c r="A125" s="9" t="s">
        <v>706</v>
      </c>
      <c r="B125" s="9" t="s">
        <v>1206</v>
      </c>
      <c r="C125" s="9" t="s">
        <v>1603</v>
      </c>
      <c r="D125" s="4" t="s">
        <v>707</v>
      </c>
      <c r="E125" s="14" t="s">
        <v>707</v>
      </c>
      <c r="F125" s="14" t="s">
        <v>708</v>
      </c>
      <c r="G125" s="14" t="s">
        <v>706</v>
      </c>
      <c r="H125" s="9" t="s">
        <v>2864</v>
      </c>
      <c r="I125" s="3">
        <v>5981657.7747466909</v>
      </c>
      <c r="J125" s="3">
        <v>8008782.3274075119</v>
      </c>
      <c r="K125" s="3">
        <f t="shared" si="4"/>
        <v>13990440.102154203</v>
      </c>
      <c r="L125" s="3">
        <f>IFERROR(INDEX('CHIRP Payment Calc'!K:K,MATCH(A:A,'CHIRP Payment Calc'!A:A,0)),0)</f>
        <v>20523218.660717398</v>
      </c>
      <c r="M125" s="3">
        <f t="shared" si="5"/>
        <v>-6532778.5585631952</v>
      </c>
    </row>
    <row r="126" spans="1:13">
      <c r="A126" s="9" t="s">
        <v>169</v>
      </c>
      <c r="B126" s="9" t="s">
        <v>301</v>
      </c>
      <c r="C126" s="9" t="s">
        <v>1700</v>
      </c>
      <c r="D126" s="4" t="s">
        <v>170</v>
      </c>
      <c r="E126" s="14" t="s">
        <v>170</v>
      </c>
      <c r="F126" s="14" t="s">
        <v>171</v>
      </c>
      <c r="G126" s="14" t="s">
        <v>169</v>
      </c>
      <c r="H126" s="9" t="s">
        <v>2863</v>
      </c>
      <c r="I126" s="3">
        <v>2496945.62818478</v>
      </c>
      <c r="J126" s="3">
        <v>0</v>
      </c>
      <c r="K126" s="3">
        <f t="shared" si="4"/>
        <v>2496945.62818478</v>
      </c>
      <c r="L126" s="3">
        <f>IFERROR(INDEX('CHIRP Payment Calc'!K:K,MATCH(A:A,'CHIRP Payment Calc'!A:A,0)),0)</f>
        <v>0</v>
      </c>
      <c r="M126" s="3">
        <f t="shared" si="5"/>
        <v>2496945.62818478</v>
      </c>
    </row>
    <row r="127" spans="1:13">
      <c r="A127" s="9" t="s">
        <v>426</v>
      </c>
      <c r="B127" s="9" t="s">
        <v>301</v>
      </c>
      <c r="C127" s="9" t="s">
        <v>1700</v>
      </c>
      <c r="D127" s="4" t="s">
        <v>427</v>
      </c>
      <c r="E127" s="14" t="s">
        <v>427</v>
      </c>
      <c r="F127" s="14" t="s">
        <v>428</v>
      </c>
      <c r="G127" s="14" t="s">
        <v>426</v>
      </c>
      <c r="H127" s="9" t="s">
        <v>1731</v>
      </c>
      <c r="I127" s="3">
        <v>440424448.21043444</v>
      </c>
      <c r="J127" s="3">
        <v>5858705.9648445481</v>
      </c>
      <c r="K127" s="3">
        <f t="shared" si="4"/>
        <v>446283154.17527896</v>
      </c>
      <c r="L127" s="3">
        <f>IFERROR(INDEX('CHIRP Payment Calc'!K:K,MATCH(A:A,'CHIRP Payment Calc'!A:A,0)),0)</f>
        <v>468348457.37414229</v>
      </c>
      <c r="M127" s="3">
        <f t="shared" si="5"/>
        <v>-22065303.198863328</v>
      </c>
    </row>
    <row r="128" spans="1:13">
      <c r="A128" s="9" t="s">
        <v>396</v>
      </c>
      <c r="B128" s="9" t="s">
        <v>301</v>
      </c>
      <c r="C128" s="9" t="s">
        <v>1700</v>
      </c>
      <c r="D128" s="4" t="s">
        <v>397</v>
      </c>
      <c r="E128" s="14" t="s">
        <v>397</v>
      </c>
      <c r="F128" s="14" t="s">
        <v>398</v>
      </c>
      <c r="G128" s="14" t="s">
        <v>396</v>
      </c>
      <c r="H128" s="9" t="s">
        <v>2415</v>
      </c>
      <c r="I128" s="3">
        <v>1075391.1354460684</v>
      </c>
      <c r="J128" s="3">
        <v>0</v>
      </c>
      <c r="K128" s="3">
        <f t="shared" si="4"/>
        <v>1075391.1354460684</v>
      </c>
      <c r="L128" s="3">
        <f>IFERROR(INDEX('CHIRP Payment Calc'!K:K,MATCH(A:A,'CHIRP Payment Calc'!A:A,0)),0)</f>
        <v>0</v>
      </c>
      <c r="M128" s="3">
        <f t="shared" si="5"/>
        <v>1075391.1354460684</v>
      </c>
    </row>
    <row r="129" spans="1:13">
      <c r="A129" s="9" t="s">
        <v>399</v>
      </c>
      <c r="B129" s="9" t="s">
        <v>301</v>
      </c>
      <c r="C129" s="9" t="s">
        <v>1700</v>
      </c>
      <c r="D129" s="4" t="s">
        <v>400</v>
      </c>
      <c r="E129" s="14" t="s">
        <v>400</v>
      </c>
      <c r="F129" s="14" t="s">
        <v>401</v>
      </c>
      <c r="G129" s="14" t="s">
        <v>399</v>
      </c>
      <c r="H129" s="9" t="s">
        <v>2862</v>
      </c>
      <c r="I129" s="3">
        <v>750687.53378046665</v>
      </c>
      <c r="J129" s="3">
        <v>0</v>
      </c>
      <c r="K129" s="3">
        <f t="shared" si="4"/>
        <v>750687.53378046665</v>
      </c>
      <c r="L129" s="3">
        <f>IFERROR(INDEX('CHIRP Payment Calc'!K:K,MATCH(A:A,'CHIRP Payment Calc'!A:A,0)),0)</f>
        <v>0</v>
      </c>
      <c r="M129" s="3">
        <f t="shared" si="5"/>
        <v>750687.53378046665</v>
      </c>
    </row>
    <row r="130" spans="1:13">
      <c r="A130" s="9" t="s">
        <v>1360</v>
      </c>
      <c r="B130" s="9" t="s">
        <v>301</v>
      </c>
      <c r="C130" s="9" t="s">
        <v>2505</v>
      </c>
      <c r="D130" s="4" t="s">
        <v>1361</v>
      </c>
      <c r="E130" s="14" t="s">
        <v>1361</v>
      </c>
      <c r="F130" s="14" t="s">
        <v>1362</v>
      </c>
      <c r="G130" s="14" t="s">
        <v>1360</v>
      </c>
      <c r="H130" s="9" t="s">
        <v>2861</v>
      </c>
      <c r="I130" s="3">
        <v>3935195.5785313924</v>
      </c>
      <c r="J130" s="3">
        <v>0</v>
      </c>
      <c r="K130" s="3">
        <f t="shared" si="4"/>
        <v>3935195.5785313924</v>
      </c>
      <c r="L130" s="3">
        <f>IFERROR(INDEX('CHIRP Payment Calc'!K:K,MATCH(A:A,'CHIRP Payment Calc'!A:A,0)),0)</f>
        <v>3907414.2502832846</v>
      </c>
      <c r="M130" s="3">
        <f t="shared" si="5"/>
        <v>27781.328248107806</v>
      </c>
    </row>
    <row r="131" spans="1:13">
      <c r="A131" s="9" t="s">
        <v>493</v>
      </c>
      <c r="B131" s="9" t="s">
        <v>301</v>
      </c>
      <c r="C131" s="9" t="s">
        <v>2505</v>
      </c>
      <c r="D131" s="4" t="s">
        <v>494</v>
      </c>
      <c r="E131" s="14" t="s">
        <v>494</v>
      </c>
      <c r="F131" s="14" t="s">
        <v>495</v>
      </c>
      <c r="G131" s="14" t="s">
        <v>493</v>
      </c>
      <c r="H131" s="9" t="s">
        <v>2860</v>
      </c>
      <c r="I131" s="3">
        <v>1051999.5616684686</v>
      </c>
      <c r="J131" s="3">
        <v>0</v>
      </c>
      <c r="K131" s="3">
        <f t="shared" si="4"/>
        <v>1051999.5616684686</v>
      </c>
      <c r="L131" s="3">
        <f>IFERROR(INDEX('CHIRP Payment Calc'!K:K,MATCH(A:A,'CHIRP Payment Calc'!A:A,0)),0)</f>
        <v>0</v>
      </c>
      <c r="M131" s="3">
        <f t="shared" si="5"/>
        <v>1051999.5616684686</v>
      </c>
    </row>
    <row r="132" spans="1:13">
      <c r="A132" s="9" t="s">
        <v>1237</v>
      </c>
      <c r="B132" s="9" t="s">
        <v>301</v>
      </c>
      <c r="C132" s="9" t="s">
        <v>2505</v>
      </c>
      <c r="D132" s="4" t="s">
        <v>1238</v>
      </c>
      <c r="E132" s="14" t="s">
        <v>1238</v>
      </c>
      <c r="F132" s="14" t="s">
        <v>1239</v>
      </c>
      <c r="G132" s="14" t="s">
        <v>1237</v>
      </c>
      <c r="H132" s="9" t="s">
        <v>2859</v>
      </c>
      <c r="I132" s="3">
        <v>1936335.3760117826</v>
      </c>
      <c r="J132" s="3">
        <v>0</v>
      </c>
      <c r="K132" s="3">
        <f t="shared" si="4"/>
        <v>1936335.3760117826</v>
      </c>
      <c r="L132" s="3">
        <f>IFERROR(INDEX('CHIRP Payment Calc'!K:K,MATCH(A:A,'CHIRP Payment Calc'!A:A,0)),0)</f>
        <v>2242779.4035840272</v>
      </c>
      <c r="M132" s="3">
        <f t="shared" si="5"/>
        <v>-306444.02757224464</v>
      </c>
    </row>
    <row r="133" spans="1:13">
      <c r="A133" s="9" t="s">
        <v>1387</v>
      </c>
      <c r="B133" s="9" t="s">
        <v>301</v>
      </c>
      <c r="C133" s="9" t="s">
        <v>2505</v>
      </c>
      <c r="D133" s="4" t="s">
        <v>1388</v>
      </c>
      <c r="E133" s="14" t="s">
        <v>1388</v>
      </c>
      <c r="F133" s="14" t="s">
        <v>1389</v>
      </c>
      <c r="G133" s="14" t="s">
        <v>1387</v>
      </c>
      <c r="H133" s="9" t="s">
        <v>2858</v>
      </c>
      <c r="I133" s="3">
        <v>1299417.4048151611</v>
      </c>
      <c r="J133" s="3">
        <v>0</v>
      </c>
      <c r="K133" s="3">
        <f t="shared" si="4"/>
        <v>1299417.4048151611</v>
      </c>
      <c r="L133" s="3">
        <f>IFERROR(INDEX('CHIRP Payment Calc'!K:K,MATCH(A:A,'CHIRP Payment Calc'!A:A,0)),0)</f>
        <v>985920.09092341352</v>
      </c>
      <c r="M133" s="3">
        <f t="shared" si="5"/>
        <v>313497.31389174762</v>
      </c>
    </row>
    <row r="134" spans="1:13">
      <c r="A134" s="9" t="s">
        <v>1261</v>
      </c>
      <c r="B134" s="9" t="s">
        <v>301</v>
      </c>
      <c r="C134" s="9" t="s">
        <v>2505</v>
      </c>
      <c r="D134" s="4" t="s">
        <v>1262</v>
      </c>
      <c r="E134" s="14" t="s">
        <v>1262</v>
      </c>
      <c r="F134" s="14" t="s">
        <v>1263</v>
      </c>
      <c r="G134" s="14" t="s">
        <v>1261</v>
      </c>
      <c r="H134" s="9" t="s">
        <v>2857</v>
      </c>
      <c r="I134" s="3">
        <v>0</v>
      </c>
      <c r="J134" s="3">
        <v>0</v>
      </c>
      <c r="K134" s="3">
        <f t="shared" si="4"/>
        <v>0</v>
      </c>
      <c r="L134" s="3">
        <f>IFERROR(INDEX('CHIRP Payment Calc'!K:K,MATCH(A:A,'CHIRP Payment Calc'!A:A,0)),0)</f>
        <v>0</v>
      </c>
      <c r="M134" s="3">
        <f t="shared" si="5"/>
        <v>0</v>
      </c>
    </row>
    <row r="135" spans="1:13">
      <c r="A135" s="9" t="s">
        <v>1384</v>
      </c>
      <c r="B135" s="9" t="s">
        <v>301</v>
      </c>
      <c r="C135" s="9" t="s">
        <v>2505</v>
      </c>
      <c r="D135" s="4" t="s">
        <v>1385</v>
      </c>
      <c r="E135" s="14" t="s">
        <v>1385</v>
      </c>
      <c r="F135" s="14" t="s">
        <v>1386</v>
      </c>
      <c r="G135" s="14" t="s">
        <v>1384</v>
      </c>
      <c r="H135" s="9" t="s">
        <v>2856</v>
      </c>
      <c r="I135" s="3">
        <v>4622021.8167845039</v>
      </c>
      <c r="J135" s="3">
        <v>0</v>
      </c>
      <c r="K135" s="3">
        <f t="shared" si="4"/>
        <v>4622021.8167845039</v>
      </c>
      <c r="L135" s="3">
        <f>IFERROR(INDEX('CHIRP Payment Calc'!K:K,MATCH(A:A,'CHIRP Payment Calc'!A:A,0)),0)</f>
        <v>4199493.6407693252</v>
      </c>
      <c r="M135" s="3">
        <f t="shared" si="5"/>
        <v>422528.17601517867</v>
      </c>
    </row>
    <row r="136" spans="1:13">
      <c r="A136" s="9" t="s">
        <v>1570</v>
      </c>
      <c r="B136" s="9" t="s">
        <v>301</v>
      </c>
      <c r="C136" s="9" t="s">
        <v>2505</v>
      </c>
      <c r="D136" s="4" t="s">
        <v>1571</v>
      </c>
      <c r="E136" s="14" t="e">
        <v>#N/A</v>
      </c>
      <c r="F136" s="14" t="e">
        <v>#N/A</v>
      </c>
      <c r="G136" s="14" t="e">
        <v>#N/A</v>
      </c>
      <c r="H136" s="9" t="s">
        <v>2855</v>
      </c>
      <c r="I136" s="3">
        <v>0</v>
      </c>
      <c r="J136" s="3">
        <v>0</v>
      </c>
      <c r="K136" s="3">
        <f t="shared" ref="K136:K199" si="6">I136+J136</f>
        <v>0</v>
      </c>
      <c r="L136" s="3">
        <f>IFERROR(INDEX('CHIRP Payment Calc'!K:K,MATCH(A:A,'CHIRP Payment Calc'!A:A,0)),0)</f>
        <v>0</v>
      </c>
      <c r="M136" s="3">
        <f t="shared" ref="M136:M199" si="7">K136-L136</f>
        <v>0</v>
      </c>
    </row>
    <row r="137" spans="1:13">
      <c r="A137" s="9" t="s">
        <v>1207</v>
      </c>
      <c r="B137" s="9" t="s">
        <v>301</v>
      </c>
      <c r="C137" s="9" t="s">
        <v>2505</v>
      </c>
      <c r="D137" s="4" t="s">
        <v>1208</v>
      </c>
      <c r="E137" s="14" t="s">
        <v>1208</v>
      </c>
      <c r="F137" s="14" t="s">
        <v>1209</v>
      </c>
      <c r="G137" s="14" t="s">
        <v>1207</v>
      </c>
      <c r="H137" s="9" t="s">
        <v>2854</v>
      </c>
      <c r="I137" s="3">
        <v>0</v>
      </c>
      <c r="J137" s="3">
        <v>0</v>
      </c>
      <c r="K137" s="3">
        <f t="shared" si="6"/>
        <v>0</v>
      </c>
      <c r="L137" s="3">
        <f>IFERROR(INDEX('CHIRP Payment Calc'!K:K,MATCH(A:A,'CHIRP Payment Calc'!A:A,0)),0)</f>
        <v>0</v>
      </c>
      <c r="M137" s="3">
        <f t="shared" si="7"/>
        <v>0</v>
      </c>
    </row>
    <row r="138" spans="1:13">
      <c r="A138" s="9" t="s">
        <v>1519</v>
      </c>
      <c r="B138" s="15" t="s">
        <v>311</v>
      </c>
      <c r="C138" s="15" t="s">
        <v>1522</v>
      </c>
      <c r="D138" s="4" t="s">
        <v>1520</v>
      </c>
      <c r="E138" s="14" t="e">
        <v>#N/A</v>
      </c>
      <c r="F138" s="14" t="e">
        <v>#N/A</v>
      </c>
      <c r="G138" s="14" t="e">
        <v>#N/A</v>
      </c>
      <c r="H138" s="9" t="s">
        <v>2662</v>
      </c>
      <c r="I138" s="3">
        <v>687836.21223730384</v>
      </c>
      <c r="J138" s="3">
        <v>222865.88641060537</v>
      </c>
      <c r="K138" s="3">
        <f t="shared" si="6"/>
        <v>910702.09864790924</v>
      </c>
      <c r="L138" s="3">
        <f>IFERROR(INDEX('CHIRP Payment Calc'!K:K,MATCH(A:A,'CHIRP Payment Calc'!A:A,0)),0)</f>
        <v>810501.42742139508</v>
      </c>
      <c r="M138" s="3">
        <f t="shared" si="7"/>
        <v>100200.67122651415</v>
      </c>
    </row>
    <row r="139" spans="1:13">
      <c r="A139" s="9" t="s">
        <v>1288</v>
      </c>
      <c r="B139" s="9" t="s">
        <v>301</v>
      </c>
      <c r="C139" s="9" t="s">
        <v>2505</v>
      </c>
      <c r="D139" s="4" t="s">
        <v>1289</v>
      </c>
      <c r="E139" s="14" t="s">
        <v>1289</v>
      </c>
      <c r="F139" s="14" t="s">
        <v>1290</v>
      </c>
      <c r="G139" s="14" t="s">
        <v>1288</v>
      </c>
      <c r="H139" s="9" t="s">
        <v>2852</v>
      </c>
      <c r="I139" s="3">
        <v>1836881.3324376929</v>
      </c>
      <c r="J139" s="3">
        <v>0</v>
      </c>
      <c r="K139" s="3">
        <f t="shared" si="6"/>
        <v>1836881.3324376929</v>
      </c>
      <c r="L139" s="3">
        <f>IFERROR(INDEX('CHIRP Payment Calc'!K:K,MATCH(A:A,'CHIRP Payment Calc'!A:A,0)),0)</f>
        <v>3082000.1385795036</v>
      </c>
      <c r="M139" s="3">
        <f t="shared" si="7"/>
        <v>-1245118.8061418107</v>
      </c>
    </row>
    <row r="140" spans="1:13">
      <c r="A140" s="9" t="s">
        <v>1252</v>
      </c>
      <c r="B140" s="9" t="s">
        <v>301</v>
      </c>
      <c r="C140" s="9" t="s">
        <v>2505</v>
      </c>
      <c r="D140" s="4" t="s">
        <v>1253</v>
      </c>
      <c r="E140" s="14" t="s">
        <v>1253</v>
      </c>
      <c r="F140" s="14" t="s">
        <v>1254</v>
      </c>
      <c r="G140" s="14" t="s">
        <v>1252</v>
      </c>
      <c r="H140" s="9" t="s">
        <v>2851</v>
      </c>
      <c r="I140" s="3">
        <v>2693516.4098668206</v>
      </c>
      <c r="J140" s="3">
        <v>0</v>
      </c>
      <c r="K140" s="3">
        <f t="shared" si="6"/>
        <v>2693516.4098668206</v>
      </c>
      <c r="L140" s="3">
        <f>IFERROR(INDEX('CHIRP Payment Calc'!K:K,MATCH(A:A,'CHIRP Payment Calc'!A:A,0)),0)</f>
        <v>2872054.2882140945</v>
      </c>
      <c r="M140" s="3">
        <f t="shared" si="7"/>
        <v>-178537.87834727392</v>
      </c>
    </row>
    <row r="141" spans="1:13">
      <c r="A141" s="9" t="s">
        <v>136</v>
      </c>
      <c r="B141" s="9" t="s">
        <v>1530</v>
      </c>
      <c r="C141" s="9" t="s">
        <v>1594</v>
      </c>
      <c r="D141" s="4" t="s">
        <v>137</v>
      </c>
      <c r="E141" s="14" t="s">
        <v>137</v>
      </c>
      <c r="F141" s="14" t="e">
        <v>#N/A</v>
      </c>
      <c r="G141" s="14" t="s">
        <v>136</v>
      </c>
      <c r="H141" s="9" t="s">
        <v>2689</v>
      </c>
      <c r="I141" s="3">
        <v>224930.23310111393</v>
      </c>
      <c r="J141" s="3">
        <v>114667.62380841179</v>
      </c>
      <c r="K141" s="3">
        <f t="shared" si="6"/>
        <v>339597.8569095257</v>
      </c>
      <c r="L141" s="3">
        <f>IFERROR(INDEX('CHIRP Payment Calc'!K:K,MATCH(A:A,'CHIRP Payment Calc'!A:A,0)),0)</f>
        <v>572679.9296663173</v>
      </c>
      <c r="M141" s="3">
        <f t="shared" si="7"/>
        <v>-233082.0727567916</v>
      </c>
    </row>
    <row r="142" spans="1:13">
      <c r="A142" s="9" t="s">
        <v>1225</v>
      </c>
      <c r="B142" s="9" t="s">
        <v>301</v>
      </c>
      <c r="C142" s="9" t="s">
        <v>2505</v>
      </c>
      <c r="D142" s="4" t="s">
        <v>1226</v>
      </c>
      <c r="E142" s="14" t="s">
        <v>1226</v>
      </c>
      <c r="F142" s="14" t="s">
        <v>1227</v>
      </c>
      <c r="G142" s="14" t="s">
        <v>1225</v>
      </c>
      <c r="H142" s="9" t="s">
        <v>2849</v>
      </c>
      <c r="I142" s="3">
        <v>0</v>
      </c>
      <c r="J142" s="3">
        <v>0</v>
      </c>
      <c r="K142" s="3">
        <f t="shared" si="6"/>
        <v>0</v>
      </c>
      <c r="L142" s="3">
        <f>IFERROR(INDEX('CHIRP Payment Calc'!K:K,MATCH(A:A,'CHIRP Payment Calc'!A:A,0)),0)</f>
        <v>0</v>
      </c>
      <c r="M142" s="3">
        <f t="shared" si="7"/>
        <v>0</v>
      </c>
    </row>
    <row r="143" spans="1:13">
      <c r="A143" s="9" t="s">
        <v>1551</v>
      </c>
      <c r="B143" s="9" t="s">
        <v>301</v>
      </c>
      <c r="C143" s="9" t="s">
        <v>2505</v>
      </c>
      <c r="D143" s="4" t="s">
        <v>1552</v>
      </c>
      <c r="E143" s="14" t="e">
        <v>#N/A</v>
      </c>
      <c r="F143" s="14" t="e">
        <v>#N/A</v>
      </c>
      <c r="G143" s="14" t="e">
        <v>#N/A</v>
      </c>
      <c r="H143" s="9" t="s">
        <v>2848</v>
      </c>
      <c r="I143" s="3">
        <v>0</v>
      </c>
      <c r="J143" s="3">
        <v>0</v>
      </c>
      <c r="K143" s="3">
        <f t="shared" si="6"/>
        <v>0</v>
      </c>
      <c r="L143" s="3">
        <f>IFERROR(INDEX('CHIRP Payment Calc'!K:K,MATCH(A:A,'CHIRP Payment Calc'!A:A,0)),0)</f>
        <v>0</v>
      </c>
      <c r="M143" s="3">
        <f t="shared" si="7"/>
        <v>0</v>
      </c>
    </row>
    <row r="144" spans="1:13">
      <c r="A144" s="9" t="s">
        <v>1339</v>
      </c>
      <c r="B144" s="9" t="s">
        <v>301</v>
      </c>
      <c r="C144" s="9" t="s">
        <v>2505</v>
      </c>
      <c r="D144" s="4" t="s">
        <v>1340</v>
      </c>
      <c r="E144" s="14" t="s">
        <v>1340</v>
      </c>
      <c r="F144" s="14" t="s">
        <v>1341</v>
      </c>
      <c r="G144" s="14" t="s">
        <v>1339</v>
      </c>
      <c r="H144" s="9" t="s">
        <v>2847</v>
      </c>
      <c r="I144" s="3">
        <v>3757348.1823114208</v>
      </c>
      <c r="J144" s="3">
        <v>0</v>
      </c>
      <c r="K144" s="3">
        <f t="shared" si="6"/>
        <v>3757348.1823114208</v>
      </c>
      <c r="L144" s="3">
        <f>IFERROR(INDEX('CHIRP Payment Calc'!K:K,MATCH(A:A,'CHIRP Payment Calc'!A:A,0)),0)</f>
        <v>4162993.892983438</v>
      </c>
      <c r="M144" s="3">
        <f t="shared" si="7"/>
        <v>-405645.71067201719</v>
      </c>
    </row>
    <row r="145" spans="1:13">
      <c r="A145" s="9" t="s">
        <v>1312</v>
      </c>
      <c r="B145" s="9" t="s">
        <v>301</v>
      </c>
      <c r="C145" s="9" t="s">
        <v>2505</v>
      </c>
      <c r="D145" s="4" t="s">
        <v>1313</v>
      </c>
      <c r="E145" s="14" t="s">
        <v>1313</v>
      </c>
      <c r="F145" s="14" t="s">
        <v>1314</v>
      </c>
      <c r="G145" s="14" t="s">
        <v>1312</v>
      </c>
      <c r="H145" s="9" t="s">
        <v>2846</v>
      </c>
      <c r="I145" s="3">
        <v>0</v>
      </c>
      <c r="J145" s="3">
        <v>0</v>
      </c>
      <c r="K145" s="3">
        <f t="shared" si="6"/>
        <v>0</v>
      </c>
      <c r="L145" s="3">
        <f>IFERROR(INDEX('CHIRP Payment Calc'!K:K,MATCH(A:A,'CHIRP Payment Calc'!A:A,0)),0)</f>
        <v>0</v>
      </c>
      <c r="M145" s="3">
        <f t="shared" si="7"/>
        <v>0</v>
      </c>
    </row>
    <row r="146" spans="1:13">
      <c r="A146" s="9" t="s">
        <v>1249</v>
      </c>
      <c r="B146" s="9" t="s">
        <v>301</v>
      </c>
      <c r="C146" s="9" t="s">
        <v>2505</v>
      </c>
      <c r="D146" s="4" t="s">
        <v>1250</v>
      </c>
      <c r="E146" s="14" t="s">
        <v>1250</v>
      </c>
      <c r="F146" s="14" t="s">
        <v>1251</v>
      </c>
      <c r="G146" s="14" t="s">
        <v>1249</v>
      </c>
      <c r="H146" s="9" t="s">
        <v>2845</v>
      </c>
      <c r="I146" s="3">
        <v>0</v>
      </c>
      <c r="J146" s="3">
        <v>0</v>
      </c>
      <c r="K146" s="3">
        <f t="shared" si="6"/>
        <v>0</v>
      </c>
      <c r="L146" s="3">
        <f>IFERROR(INDEX('CHIRP Payment Calc'!K:K,MATCH(A:A,'CHIRP Payment Calc'!A:A,0)),0)</f>
        <v>0</v>
      </c>
      <c r="M146" s="3">
        <f t="shared" si="7"/>
        <v>0</v>
      </c>
    </row>
    <row r="147" spans="1:13">
      <c r="A147" s="9" t="s">
        <v>1060</v>
      </c>
      <c r="B147" s="9" t="s">
        <v>301</v>
      </c>
      <c r="C147" s="9" t="s">
        <v>1602</v>
      </c>
      <c r="D147" s="4" t="s">
        <v>1061</v>
      </c>
      <c r="E147" s="14" t="s">
        <v>1061</v>
      </c>
      <c r="F147" s="14" t="s">
        <v>1062</v>
      </c>
      <c r="G147" s="14" t="s">
        <v>1060</v>
      </c>
      <c r="H147" s="9" t="s">
        <v>2844</v>
      </c>
      <c r="I147" s="3">
        <v>4817718.6368209934</v>
      </c>
      <c r="J147" s="3">
        <v>1972822.9921097341</v>
      </c>
      <c r="K147" s="3">
        <f t="shared" si="6"/>
        <v>6790541.628930727</v>
      </c>
      <c r="L147" s="3">
        <f>IFERROR(INDEX('CHIRP Payment Calc'!K:K,MATCH(A:A,'CHIRP Payment Calc'!A:A,0)),0)</f>
        <v>6008583.4009101409</v>
      </c>
      <c r="M147" s="3">
        <f t="shared" si="7"/>
        <v>781958.22802058607</v>
      </c>
    </row>
    <row r="148" spans="1:13">
      <c r="A148" s="9" t="s">
        <v>577</v>
      </c>
      <c r="B148" s="9" t="s">
        <v>301</v>
      </c>
      <c r="C148" s="9" t="s">
        <v>223</v>
      </c>
      <c r="D148" s="4" t="s">
        <v>578</v>
      </c>
      <c r="E148" s="14" t="s">
        <v>578</v>
      </c>
      <c r="F148" s="14" t="s">
        <v>579</v>
      </c>
      <c r="G148" s="14" t="s">
        <v>577</v>
      </c>
      <c r="H148" s="9" t="s">
        <v>2843</v>
      </c>
      <c r="I148" s="3">
        <v>30847194.887465943</v>
      </c>
      <c r="J148" s="3">
        <v>410749.74093844387</v>
      </c>
      <c r="K148" s="3">
        <f t="shared" si="6"/>
        <v>31257944.628404386</v>
      </c>
      <c r="L148" s="3">
        <f>IFERROR(INDEX('CHIRP Payment Calc'!K:K,MATCH(A:A,'CHIRP Payment Calc'!A:A,0)),0)</f>
        <v>36766946.535783894</v>
      </c>
      <c r="M148" s="3">
        <f t="shared" si="7"/>
        <v>-5509001.907379508</v>
      </c>
    </row>
    <row r="149" spans="1:13">
      <c r="A149" s="9" t="s">
        <v>298</v>
      </c>
      <c r="B149" s="9" t="s">
        <v>301</v>
      </c>
      <c r="C149" s="9" t="s">
        <v>223</v>
      </c>
      <c r="D149" s="4" t="s">
        <v>299</v>
      </c>
      <c r="E149" s="14" t="s">
        <v>299</v>
      </c>
      <c r="F149" s="14" t="s">
        <v>300</v>
      </c>
      <c r="G149" s="14" t="s">
        <v>298</v>
      </c>
      <c r="H149" s="9" t="s">
        <v>2842</v>
      </c>
      <c r="I149" s="3">
        <v>0</v>
      </c>
      <c r="J149" s="3">
        <v>0</v>
      </c>
      <c r="K149" s="3">
        <f t="shared" si="6"/>
        <v>0</v>
      </c>
      <c r="L149" s="3">
        <f>IFERROR(INDEX('CHIRP Payment Calc'!K:K,MATCH(A:A,'CHIRP Payment Calc'!A:A,0)),0)</f>
        <v>0</v>
      </c>
      <c r="M149" s="3">
        <f t="shared" si="7"/>
        <v>0</v>
      </c>
    </row>
    <row r="150" spans="1:13">
      <c r="A150" s="9" t="s">
        <v>850</v>
      </c>
      <c r="B150" s="9" t="s">
        <v>301</v>
      </c>
      <c r="C150" s="9" t="s">
        <v>223</v>
      </c>
      <c r="D150" s="4" t="s">
        <v>851</v>
      </c>
      <c r="E150" s="14" t="s">
        <v>851</v>
      </c>
      <c r="F150" s="14" t="s">
        <v>852</v>
      </c>
      <c r="G150" s="14" t="s">
        <v>850</v>
      </c>
      <c r="H150" s="9" t="s">
        <v>2841</v>
      </c>
      <c r="I150" s="3">
        <v>46558.774683769356</v>
      </c>
      <c r="J150" s="3">
        <v>44537.451695585325</v>
      </c>
      <c r="K150" s="3">
        <f t="shared" si="6"/>
        <v>91096.226379354688</v>
      </c>
      <c r="L150" s="3">
        <f>IFERROR(INDEX('CHIRP Payment Calc'!K:K,MATCH(A:A,'CHIRP Payment Calc'!A:A,0)),0)</f>
        <v>0</v>
      </c>
      <c r="M150" s="3">
        <f t="shared" si="7"/>
        <v>91096.226379354688</v>
      </c>
    </row>
    <row r="151" spans="1:13">
      <c r="A151" s="9" t="s">
        <v>414</v>
      </c>
      <c r="B151" s="9" t="s">
        <v>301</v>
      </c>
      <c r="C151" s="9" t="s">
        <v>223</v>
      </c>
      <c r="D151" s="4" t="s">
        <v>415</v>
      </c>
      <c r="E151" s="14" t="s">
        <v>415</v>
      </c>
      <c r="F151" s="14" t="s">
        <v>416</v>
      </c>
      <c r="G151" s="14" t="s">
        <v>414</v>
      </c>
      <c r="H151" s="9" t="s">
        <v>2840</v>
      </c>
      <c r="I151" s="3">
        <v>0</v>
      </c>
      <c r="J151" s="3">
        <v>0</v>
      </c>
      <c r="K151" s="3">
        <f t="shared" si="6"/>
        <v>0</v>
      </c>
      <c r="L151" s="3">
        <f>IFERROR(INDEX('CHIRP Payment Calc'!K:K,MATCH(A:A,'CHIRP Payment Calc'!A:A,0)),0)</f>
        <v>0</v>
      </c>
      <c r="M151" s="3">
        <f t="shared" si="7"/>
        <v>0</v>
      </c>
    </row>
    <row r="152" spans="1:13">
      <c r="A152" s="9" t="s">
        <v>1516</v>
      </c>
      <c r="B152" s="9" t="s">
        <v>301</v>
      </c>
      <c r="C152" s="9" t="s">
        <v>223</v>
      </c>
      <c r="D152" s="4" t="s">
        <v>1517</v>
      </c>
      <c r="E152" s="14" t="s">
        <v>1517</v>
      </c>
      <c r="F152" s="14" t="s">
        <v>1518</v>
      </c>
      <c r="G152" s="14" t="s">
        <v>1516</v>
      </c>
      <c r="H152" s="9" t="s">
        <v>2839</v>
      </c>
      <c r="I152" s="3">
        <v>239985.35732198763</v>
      </c>
      <c r="J152" s="3">
        <v>74258.981816836371</v>
      </c>
      <c r="K152" s="3">
        <f t="shared" si="6"/>
        <v>314244.33913882403</v>
      </c>
      <c r="L152" s="3">
        <f>IFERROR(INDEX('CHIRP Payment Calc'!K:K,MATCH(A:A,'CHIRP Payment Calc'!A:A,0)),0)</f>
        <v>353919.52517178492</v>
      </c>
      <c r="M152" s="3">
        <f t="shared" si="7"/>
        <v>-39675.18603296089</v>
      </c>
    </row>
    <row r="153" spans="1:13">
      <c r="A153" s="9" t="s">
        <v>565</v>
      </c>
      <c r="B153" s="9" t="s">
        <v>301</v>
      </c>
      <c r="C153" s="9" t="s">
        <v>223</v>
      </c>
      <c r="D153" s="4" t="s">
        <v>566</v>
      </c>
      <c r="E153" s="14" t="s">
        <v>566</v>
      </c>
      <c r="F153" s="14" t="s">
        <v>567</v>
      </c>
      <c r="G153" s="14" t="s">
        <v>565</v>
      </c>
      <c r="H153" s="9" t="s">
        <v>2838</v>
      </c>
      <c r="I153" s="3">
        <v>22503012.018086329</v>
      </c>
      <c r="J153" s="3">
        <v>6604946.0806889357</v>
      </c>
      <c r="K153" s="3">
        <f t="shared" si="6"/>
        <v>29107958.098775264</v>
      </c>
      <c r="L153" s="3">
        <f>IFERROR(INDEX('CHIRP Payment Calc'!K:K,MATCH(A:A,'CHIRP Payment Calc'!A:A,0)),0)</f>
        <v>33374269.82856635</v>
      </c>
      <c r="M153" s="3">
        <f t="shared" si="7"/>
        <v>-4266311.7297910862</v>
      </c>
    </row>
    <row r="154" spans="1:13">
      <c r="A154" s="9" t="s">
        <v>187</v>
      </c>
      <c r="B154" s="9" t="s">
        <v>301</v>
      </c>
      <c r="C154" s="9" t="s">
        <v>223</v>
      </c>
      <c r="D154" s="4" t="s">
        <v>188</v>
      </c>
      <c r="E154" s="14" t="s">
        <v>188</v>
      </c>
      <c r="F154" s="14" t="s">
        <v>189</v>
      </c>
      <c r="G154" s="14" t="s">
        <v>187</v>
      </c>
      <c r="H154" s="9" t="s">
        <v>2837</v>
      </c>
      <c r="I154" s="3">
        <v>651953.59843935887</v>
      </c>
      <c r="J154" s="3">
        <v>3847472.6741576153</v>
      </c>
      <c r="K154" s="3">
        <f t="shared" si="6"/>
        <v>4499426.2725969739</v>
      </c>
      <c r="L154" s="3">
        <f>IFERROR(INDEX('CHIRP Payment Calc'!K:K,MATCH(A:A,'CHIRP Payment Calc'!A:A,0)),0)</f>
        <v>4137925.6681674942</v>
      </c>
      <c r="M154" s="3">
        <f t="shared" si="7"/>
        <v>361500.60442947969</v>
      </c>
    </row>
    <row r="155" spans="1:13">
      <c r="A155" s="9" t="s">
        <v>580</v>
      </c>
      <c r="B155" s="9" t="s">
        <v>301</v>
      </c>
      <c r="C155" s="9" t="s">
        <v>223</v>
      </c>
      <c r="D155" s="4" t="s">
        <v>581</v>
      </c>
      <c r="E155" s="14" t="s">
        <v>581</v>
      </c>
      <c r="F155" s="14" t="s">
        <v>582</v>
      </c>
      <c r="G155" s="14" t="s">
        <v>580</v>
      </c>
      <c r="H155" s="9" t="s">
        <v>2836</v>
      </c>
      <c r="I155" s="3">
        <v>0</v>
      </c>
      <c r="J155" s="3">
        <v>0</v>
      </c>
      <c r="K155" s="3">
        <f t="shared" si="6"/>
        <v>0</v>
      </c>
      <c r="L155" s="3">
        <f>IFERROR(INDEX('CHIRP Payment Calc'!K:K,MATCH(A:A,'CHIRP Payment Calc'!A:A,0)),0)</f>
        <v>0</v>
      </c>
      <c r="M155" s="3">
        <f t="shared" si="7"/>
        <v>0</v>
      </c>
    </row>
    <row r="156" spans="1:13">
      <c r="A156" s="9" t="s">
        <v>583</v>
      </c>
      <c r="B156" s="9" t="s">
        <v>301</v>
      </c>
      <c r="C156" s="9" t="s">
        <v>223</v>
      </c>
      <c r="D156" s="4" t="s">
        <v>2835</v>
      </c>
      <c r="E156" s="14" t="s">
        <v>584</v>
      </c>
      <c r="F156" s="14" t="s">
        <v>585</v>
      </c>
      <c r="G156" s="14" t="s">
        <v>583</v>
      </c>
      <c r="H156" s="9" t="s">
        <v>2834</v>
      </c>
      <c r="I156" s="3">
        <v>0</v>
      </c>
      <c r="J156" s="3">
        <v>0</v>
      </c>
      <c r="K156" s="3">
        <f t="shared" si="6"/>
        <v>0</v>
      </c>
      <c r="L156" s="3">
        <f>IFERROR(INDEX('CHIRP Payment Calc'!K:K,MATCH(A:A,'CHIRP Payment Calc'!A:A,0)),0)</f>
        <v>0</v>
      </c>
      <c r="M156" s="3">
        <f t="shared" si="7"/>
        <v>0</v>
      </c>
    </row>
    <row r="157" spans="1:13">
      <c r="A157" s="9" t="s">
        <v>262</v>
      </c>
      <c r="B157" s="9" t="s">
        <v>301</v>
      </c>
      <c r="C157" s="9" t="s">
        <v>223</v>
      </c>
      <c r="D157" s="4" t="s">
        <v>263</v>
      </c>
      <c r="E157" s="14" t="s">
        <v>263</v>
      </c>
      <c r="F157" s="14" t="s">
        <v>264</v>
      </c>
      <c r="G157" s="14" t="s">
        <v>262</v>
      </c>
      <c r="H157" s="9" t="s">
        <v>2833</v>
      </c>
      <c r="I157" s="3">
        <v>5486998.7574516097</v>
      </c>
      <c r="J157" s="3">
        <v>0</v>
      </c>
      <c r="K157" s="3">
        <f t="shared" si="6"/>
        <v>5486998.7574516097</v>
      </c>
      <c r="L157" s="3">
        <f>IFERROR(INDEX('CHIRP Payment Calc'!K:K,MATCH(A:A,'CHIRP Payment Calc'!A:A,0)),0)</f>
        <v>10185928.445597332</v>
      </c>
      <c r="M157" s="3">
        <f t="shared" si="7"/>
        <v>-4698929.6881457223</v>
      </c>
    </row>
    <row r="158" spans="1:13">
      <c r="A158" s="9" t="e">
        <v>#N/A</v>
      </c>
      <c r="B158" s="9" t="s">
        <v>301</v>
      </c>
      <c r="C158" s="9" t="s">
        <v>223</v>
      </c>
      <c r="D158" s="4" t="s">
        <v>1563</v>
      </c>
      <c r="E158" s="14" t="e">
        <v>#N/A</v>
      </c>
      <c r="F158" s="14" t="e">
        <v>#N/A</v>
      </c>
      <c r="G158" s="14" t="e">
        <v>#N/A</v>
      </c>
      <c r="H158" s="9" t="s">
        <v>2832</v>
      </c>
      <c r="I158" s="3">
        <v>0</v>
      </c>
      <c r="J158" s="3">
        <v>0</v>
      </c>
      <c r="K158" s="3">
        <f t="shared" si="6"/>
        <v>0</v>
      </c>
      <c r="L158" s="3">
        <f>IFERROR(INDEX('CHIRP Payment Calc'!K:K,MATCH(A:A,'CHIRP Payment Calc'!A:A,0)),0)</f>
        <v>0</v>
      </c>
      <c r="M158" s="3">
        <f t="shared" si="7"/>
        <v>0</v>
      </c>
    </row>
    <row r="159" spans="1:13">
      <c r="A159" s="9" t="s">
        <v>961</v>
      </c>
      <c r="B159" s="9" t="s">
        <v>301</v>
      </c>
      <c r="C159" s="9" t="s">
        <v>223</v>
      </c>
      <c r="D159" s="4" t="s">
        <v>962</v>
      </c>
      <c r="E159" s="14" t="s">
        <v>962</v>
      </c>
      <c r="F159" s="14" t="s">
        <v>963</v>
      </c>
      <c r="G159" s="14" t="s">
        <v>961</v>
      </c>
      <c r="H159" s="9" t="s">
        <v>2831</v>
      </c>
      <c r="I159" s="3">
        <v>1321430.7782562003</v>
      </c>
      <c r="J159" s="3">
        <v>528747.00072054588</v>
      </c>
      <c r="K159" s="3">
        <f t="shared" si="6"/>
        <v>1850177.7789767461</v>
      </c>
      <c r="L159" s="3">
        <f>IFERROR(INDEX('CHIRP Payment Calc'!K:K,MATCH(A:A,'CHIRP Payment Calc'!A:A,0)),0)</f>
        <v>1826794.8240437242</v>
      </c>
      <c r="M159" s="3">
        <f t="shared" si="7"/>
        <v>23382.954933021916</v>
      </c>
    </row>
    <row r="160" spans="1:13">
      <c r="A160" s="9" t="s">
        <v>1158</v>
      </c>
      <c r="B160" s="9" t="s">
        <v>301</v>
      </c>
      <c r="C160" s="9" t="s">
        <v>223</v>
      </c>
      <c r="D160" s="4" t="s">
        <v>1159</v>
      </c>
      <c r="E160" s="14" t="s">
        <v>1159</v>
      </c>
      <c r="F160" s="14" t="s">
        <v>1160</v>
      </c>
      <c r="G160" s="14" t="s">
        <v>1158</v>
      </c>
      <c r="H160" s="9" t="s">
        <v>2830</v>
      </c>
      <c r="I160" s="3">
        <v>7915.8432122701906</v>
      </c>
      <c r="J160" s="3">
        <v>1186.8373392271683</v>
      </c>
      <c r="K160" s="3">
        <f t="shared" si="6"/>
        <v>9102.6805514973585</v>
      </c>
      <c r="L160" s="3">
        <f>IFERROR(INDEX('CHIRP Payment Calc'!K:K,MATCH(A:A,'CHIRP Payment Calc'!A:A,0)),0)</f>
        <v>0</v>
      </c>
      <c r="M160" s="3">
        <f t="shared" si="7"/>
        <v>9102.6805514973585</v>
      </c>
    </row>
    <row r="161" spans="1:13">
      <c r="A161" s="9" t="s">
        <v>2828</v>
      </c>
      <c r="B161" s="9" t="s">
        <v>301</v>
      </c>
      <c r="C161" s="9" t="s">
        <v>223</v>
      </c>
      <c r="D161" s="4" t="s">
        <v>2829</v>
      </c>
      <c r="E161" s="14" t="s">
        <v>2829</v>
      </c>
      <c r="F161" s="14" t="e">
        <v>#N/A</v>
      </c>
      <c r="G161" s="14" t="s">
        <v>2828</v>
      </c>
      <c r="H161" s="9" t="s">
        <v>2827</v>
      </c>
      <c r="I161" s="3">
        <v>0</v>
      </c>
      <c r="J161" s="3">
        <v>0</v>
      </c>
      <c r="K161" s="3">
        <f t="shared" si="6"/>
        <v>0</v>
      </c>
      <c r="L161" s="3">
        <f>IFERROR(INDEX('CHIRP Payment Calc'!K:K,MATCH(A:A,'CHIRP Payment Calc'!A:A,0)),0)</f>
        <v>0</v>
      </c>
      <c r="M161" s="3">
        <f t="shared" si="7"/>
        <v>0</v>
      </c>
    </row>
    <row r="162" spans="1:13">
      <c r="A162" s="9" t="s">
        <v>3106</v>
      </c>
      <c r="B162" s="9" t="s">
        <v>301</v>
      </c>
      <c r="C162" s="9" t="s">
        <v>223</v>
      </c>
      <c r="D162" s="4" t="s">
        <v>1507</v>
      </c>
      <c r="E162" s="14" t="s">
        <v>3106</v>
      </c>
      <c r="F162" s="14" t="e">
        <v>#N/A</v>
      </c>
      <c r="G162" s="14" t="s">
        <v>3106</v>
      </c>
      <c r="H162" s="9" t="s">
        <v>1508</v>
      </c>
      <c r="I162" s="3">
        <v>0</v>
      </c>
      <c r="J162" s="3">
        <v>0</v>
      </c>
      <c r="K162" s="3">
        <f t="shared" si="6"/>
        <v>0</v>
      </c>
      <c r="L162" s="3">
        <f>IFERROR(INDEX('CHIRP Payment Calc'!K:K,MATCH(A:A,'CHIRP Payment Calc'!A:A,0)),0)</f>
        <v>0</v>
      </c>
      <c r="M162" s="3">
        <f t="shared" si="7"/>
        <v>0</v>
      </c>
    </row>
    <row r="163" spans="1:13">
      <c r="A163" s="9" t="s">
        <v>1779</v>
      </c>
      <c r="B163" s="9" t="s">
        <v>301</v>
      </c>
      <c r="C163" s="9" t="s">
        <v>223</v>
      </c>
      <c r="D163" s="4" t="s">
        <v>1781</v>
      </c>
      <c r="E163" s="14" t="s">
        <v>1781</v>
      </c>
      <c r="F163" s="14" t="s">
        <v>2465</v>
      </c>
      <c r="G163" s="14" t="s">
        <v>1779</v>
      </c>
      <c r="H163" s="9" t="s">
        <v>2826</v>
      </c>
      <c r="I163" s="3">
        <v>10929981.312279847</v>
      </c>
      <c r="J163" s="3">
        <v>8361463.9740544381</v>
      </c>
      <c r="K163" s="3">
        <f t="shared" si="6"/>
        <v>19291445.286334284</v>
      </c>
      <c r="L163" s="3">
        <f>IFERROR(INDEX('CHIRP Payment Calc'!K:K,MATCH(A:A,'CHIRP Payment Calc'!A:A,0)),0)</f>
        <v>14710659.773180246</v>
      </c>
      <c r="M163" s="3">
        <f t="shared" si="7"/>
        <v>4580785.5131540373</v>
      </c>
    </row>
    <row r="164" spans="1:13">
      <c r="A164" s="9" t="s">
        <v>283</v>
      </c>
      <c r="B164" s="9" t="s">
        <v>301</v>
      </c>
      <c r="C164" s="9" t="s">
        <v>223</v>
      </c>
      <c r="D164" s="4" t="s">
        <v>2825</v>
      </c>
      <c r="E164" s="14" t="s">
        <v>284</v>
      </c>
      <c r="F164" s="14" t="s">
        <v>285</v>
      </c>
      <c r="G164" s="14" t="s">
        <v>283</v>
      </c>
      <c r="H164" s="9" t="s">
        <v>2824</v>
      </c>
      <c r="I164" s="3">
        <v>0</v>
      </c>
      <c r="J164" s="3">
        <v>0</v>
      </c>
      <c r="K164" s="3">
        <f t="shared" si="6"/>
        <v>0</v>
      </c>
      <c r="L164" s="3">
        <f>IFERROR(INDEX('CHIRP Payment Calc'!K:K,MATCH(A:A,'CHIRP Payment Calc'!A:A,0)),0)</f>
        <v>0</v>
      </c>
      <c r="M164" s="3">
        <f t="shared" si="7"/>
        <v>0</v>
      </c>
    </row>
    <row r="165" spans="1:13">
      <c r="A165" s="9" t="s">
        <v>562</v>
      </c>
      <c r="B165" s="9" t="s">
        <v>301</v>
      </c>
      <c r="C165" s="9" t="s">
        <v>223</v>
      </c>
      <c r="D165" s="4" t="s">
        <v>563</v>
      </c>
      <c r="E165" s="14" t="s">
        <v>563</v>
      </c>
      <c r="F165" s="14" t="s">
        <v>564</v>
      </c>
      <c r="G165" s="14" t="s">
        <v>562</v>
      </c>
      <c r="H165" s="9" t="s">
        <v>2823</v>
      </c>
      <c r="I165" s="3">
        <v>16504617.225100929</v>
      </c>
      <c r="J165" s="3">
        <v>6398245.864598278</v>
      </c>
      <c r="K165" s="3">
        <f t="shared" si="6"/>
        <v>22902863.089699209</v>
      </c>
      <c r="L165" s="3">
        <f>IFERROR(INDEX('CHIRP Payment Calc'!K:K,MATCH(A:A,'CHIRP Payment Calc'!A:A,0)),0)</f>
        <v>26123219.054101646</v>
      </c>
      <c r="M165" s="3">
        <f t="shared" si="7"/>
        <v>-3220355.9644024372</v>
      </c>
    </row>
    <row r="166" spans="1:13">
      <c r="A166" s="9" t="s">
        <v>2821</v>
      </c>
      <c r="B166" s="9" t="s">
        <v>301</v>
      </c>
      <c r="C166" s="9" t="s">
        <v>223</v>
      </c>
      <c r="D166" s="4" t="s">
        <v>2822</v>
      </c>
      <c r="E166" s="14" t="s">
        <v>2822</v>
      </c>
      <c r="F166" s="14" t="e">
        <v>#N/A</v>
      </c>
      <c r="G166" s="14" t="s">
        <v>2821</v>
      </c>
      <c r="H166" s="9" t="s">
        <v>2820</v>
      </c>
      <c r="I166" s="3">
        <v>0</v>
      </c>
      <c r="J166" s="3">
        <v>0</v>
      </c>
      <c r="K166" s="3">
        <f t="shared" si="6"/>
        <v>0</v>
      </c>
      <c r="L166" s="3">
        <f>IFERROR(INDEX('CHIRP Payment Calc'!K:K,MATCH(A:A,'CHIRP Payment Calc'!A:A,0)),0)</f>
        <v>0</v>
      </c>
      <c r="M166" s="3">
        <f t="shared" si="7"/>
        <v>0</v>
      </c>
    </row>
    <row r="167" spans="1:13">
      <c r="A167" s="9" t="s">
        <v>259</v>
      </c>
      <c r="B167" s="9" t="s">
        <v>301</v>
      </c>
      <c r="C167" s="9" t="s">
        <v>223</v>
      </c>
      <c r="D167" s="4" t="s">
        <v>260</v>
      </c>
      <c r="E167" s="14" t="s">
        <v>260</v>
      </c>
      <c r="F167" s="14" t="s">
        <v>261</v>
      </c>
      <c r="G167" s="14" t="s">
        <v>259</v>
      </c>
      <c r="H167" s="9" t="s">
        <v>2819</v>
      </c>
      <c r="I167" s="3">
        <v>1018140.0908645066</v>
      </c>
      <c r="J167" s="3">
        <v>0</v>
      </c>
      <c r="K167" s="3">
        <f t="shared" si="6"/>
        <v>1018140.0908645066</v>
      </c>
      <c r="L167" s="3">
        <f>IFERROR(INDEX('CHIRP Payment Calc'!K:K,MATCH(A:A,'CHIRP Payment Calc'!A:A,0)),0)</f>
        <v>2379238.2586586196</v>
      </c>
      <c r="M167" s="3">
        <f t="shared" si="7"/>
        <v>-1361098.167794113</v>
      </c>
    </row>
    <row r="168" spans="1:13">
      <c r="A168" s="9" t="s">
        <v>1054</v>
      </c>
      <c r="B168" s="9" t="s">
        <v>301</v>
      </c>
      <c r="C168" s="9" t="s">
        <v>223</v>
      </c>
      <c r="D168" s="4" t="s">
        <v>1055</v>
      </c>
      <c r="E168" s="14" t="s">
        <v>1055</v>
      </c>
      <c r="F168" s="14" t="s">
        <v>1056</v>
      </c>
      <c r="G168" s="14" t="s">
        <v>1054</v>
      </c>
      <c r="H168" s="9" t="s">
        <v>1056</v>
      </c>
      <c r="I168" s="3">
        <v>3608329.376411892</v>
      </c>
      <c r="J168" s="3">
        <v>21844527.025333319</v>
      </c>
      <c r="K168" s="3">
        <f t="shared" si="6"/>
        <v>25452856.401745211</v>
      </c>
      <c r="L168" s="3">
        <f>IFERROR(INDEX('CHIRP Payment Calc'!K:K,MATCH(A:A,'CHIRP Payment Calc'!A:A,0)),0)</f>
        <v>24208598.111650243</v>
      </c>
      <c r="M168" s="3">
        <f t="shared" si="7"/>
        <v>1244258.2900949679</v>
      </c>
    </row>
    <row r="169" spans="1:13">
      <c r="A169" s="9" t="e">
        <v>#N/A</v>
      </c>
      <c r="B169" s="9" t="s">
        <v>301</v>
      </c>
      <c r="C169" s="9" t="s">
        <v>223</v>
      </c>
      <c r="D169" s="4" t="s">
        <v>2818</v>
      </c>
      <c r="E169" s="14" t="e">
        <v>#N/A</v>
      </c>
      <c r="F169" s="14" t="e">
        <v>#N/A</v>
      </c>
      <c r="G169" s="14" t="e">
        <v>#N/A</v>
      </c>
      <c r="H169" s="9" t="s">
        <v>2817</v>
      </c>
      <c r="I169" s="3">
        <v>0</v>
      </c>
      <c r="J169" s="3">
        <v>0</v>
      </c>
      <c r="K169" s="3">
        <f t="shared" si="6"/>
        <v>0</v>
      </c>
      <c r="L169" s="3">
        <f>IFERROR(INDEX('CHIRP Payment Calc'!K:K,MATCH(A:A,'CHIRP Payment Calc'!A:A,0)),0)</f>
        <v>0</v>
      </c>
      <c r="M169" s="3">
        <f t="shared" si="7"/>
        <v>0</v>
      </c>
    </row>
    <row r="170" spans="1:13">
      <c r="A170" s="9" t="s">
        <v>417</v>
      </c>
      <c r="B170" s="9" t="s">
        <v>301</v>
      </c>
      <c r="C170" s="9" t="s">
        <v>223</v>
      </c>
      <c r="D170" s="4" t="s">
        <v>418</v>
      </c>
      <c r="E170" s="14" t="s">
        <v>418</v>
      </c>
      <c r="F170" s="14" t="s">
        <v>419</v>
      </c>
      <c r="G170" s="14" t="s">
        <v>417</v>
      </c>
      <c r="H170" s="9" t="s">
        <v>2816</v>
      </c>
      <c r="I170" s="3">
        <v>80429.763666891493</v>
      </c>
      <c r="J170" s="3">
        <v>98002.058304221297</v>
      </c>
      <c r="K170" s="3">
        <f t="shared" si="6"/>
        <v>178431.8219711128</v>
      </c>
      <c r="L170" s="3">
        <f>IFERROR(INDEX('CHIRP Payment Calc'!K:K,MATCH(A:A,'CHIRP Payment Calc'!A:A,0)),0)</f>
        <v>563837.8661125697</v>
      </c>
      <c r="M170" s="3">
        <f t="shared" si="7"/>
        <v>-385406.04414145689</v>
      </c>
    </row>
    <row r="171" spans="1:13">
      <c r="A171" s="9" t="s">
        <v>1497</v>
      </c>
      <c r="B171" s="9" t="s">
        <v>301</v>
      </c>
      <c r="C171" s="9" t="s">
        <v>223</v>
      </c>
      <c r="D171" s="4" t="s">
        <v>1498</v>
      </c>
      <c r="E171" s="14" t="s">
        <v>1498</v>
      </c>
      <c r="F171" s="14" t="s">
        <v>1499</v>
      </c>
      <c r="G171" s="14" t="s">
        <v>1497</v>
      </c>
      <c r="H171" s="9" t="s">
        <v>2815</v>
      </c>
      <c r="I171" s="3">
        <v>0</v>
      </c>
      <c r="J171" s="3">
        <v>0</v>
      </c>
      <c r="K171" s="3">
        <f t="shared" si="6"/>
        <v>0</v>
      </c>
      <c r="L171" s="3">
        <f>IFERROR(INDEX('CHIRP Payment Calc'!K:K,MATCH(A:A,'CHIRP Payment Calc'!A:A,0)),0)</f>
        <v>0</v>
      </c>
      <c r="M171" s="3">
        <f t="shared" si="7"/>
        <v>0</v>
      </c>
    </row>
    <row r="172" spans="1:13">
      <c r="A172" s="9" t="s">
        <v>589</v>
      </c>
      <c r="B172" s="9" t="s">
        <v>301</v>
      </c>
      <c r="C172" s="9" t="s">
        <v>223</v>
      </c>
      <c r="D172" s="4" t="s">
        <v>2814</v>
      </c>
      <c r="E172" s="14" t="s">
        <v>590</v>
      </c>
      <c r="F172" s="14" t="s">
        <v>591</v>
      </c>
      <c r="G172" s="14" t="s">
        <v>589</v>
      </c>
      <c r="H172" s="9" t="s">
        <v>2813</v>
      </c>
      <c r="I172" s="3">
        <v>0</v>
      </c>
      <c r="J172" s="3">
        <v>0</v>
      </c>
      <c r="K172" s="3">
        <f t="shared" si="6"/>
        <v>0</v>
      </c>
      <c r="L172" s="3">
        <f>IFERROR(INDEX('CHIRP Payment Calc'!K:K,MATCH(A:A,'CHIRP Payment Calc'!A:A,0)),0)</f>
        <v>0</v>
      </c>
      <c r="M172" s="3">
        <f t="shared" si="7"/>
        <v>0</v>
      </c>
    </row>
    <row r="173" spans="1:13">
      <c r="A173" s="9" t="s">
        <v>574</v>
      </c>
      <c r="B173" s="9" t="s">
        <v>301</v>
      </c>
      <c r="C173" s="9" t="s">
        <v>223</v>
      </c>
      <c r="D173" s="4" t="s">
        <v>575</v>
      </c>
      <c r="E173" s="14" t="s">
        <v>575</v>
      </c>
      <c r="F173" s="14" t="s">
        <v>576</v>
      </c>
      <c r="G173" s="14" t="s">
        <v>574</v>
      </c>
      <c r="H173" s="9" t="s">
        <v>2812</v>
      </c>
      <c r="I173" s="3">
        <v>8456218.6585107446</v>
      </c>
      <c r="J173" s="3">
        <v>5278804.0326463841</v>
      </c>
      <c r="K173" s="3">
        <f t="shared" si="6"/>
        <v>13735022.691157129</v>
      </c>
      <c r="L173" s="3">
        <f>IFERROR(INDEX('CHIRP Payment Calc'!K:K,MATCH(A:A,'CHIRP Payment Calc'!A:A,0)),0)</f>
        <v>10581938.487491801</v>
      </c>
      <c r="M173" s="3">
        <f t="shared" si="7"/>
        <v>3153084.2036653273</v>
      </c>
    </row>
    <row r="174" spans="1:13">
      <c r="A174" s="9" t="s">
        <v>1472</v>
      </c>
      <c r="B174" s="9" t="s">
        <v>301</v>
      </c>
      <c r="C174" s="9" t="s">
        <v>223</v>
      </c>
      <c r="D174" s="4" t="s">
        <v>1473</v>
      </c>
      <c r="E174" s="14" t="s">
        <v>1473</v>
      </c>
      <c r="F174" s="14" t="s">
        <v>1474</v>
      </c>
      <c r="G174" s="14" t="s">
        <v>1472</v>
      </c>
      <c r="H174" s="9" t="s">
        <v>2811</v>
      </c>
      <c r="I174" s="3">
        <v>0</v>
      </c>
      <c r="J174" s="3">
        <v>0</v>
      </c>
      <c r="K174" s="3">
        <f t="shared" si="6"/>
        <v>0</v>
      </c>
      <c r="L174" s="3">
        <f>IFERROR(INDEX('CHIRP Payment Calc'!K:K,MATCH(A:A,'CHIRP Payment Calc'!A:A,0)),0)</f>
        <v>0</v>
      </c>
      <c r="M174" s="3">
        <f t="shared" si="7"/>
        <v>0</v>
      </c>
    </row>
    <row r="175" spans="1:13">
      <c r="A175" s="9" t="s">
        <v>453</v>
      </c>
      <c r="B175" s="9" t="s">
        <v>301</v>
      </c>
      <c r="C175" s="9" t="s">
        <v>223</v>
      </c>
      <c r="D175" s="4" t="s">
        <v>454</v>
      </c>
      <c r="E175" s="14" t="s">
        <v>454</v>
      </c>
      <c r="F175" s="14" t="s">
        <v>455</v>
      </c>
      <c r="G175" s="14" t="s">
        <v>453</v>
      </c>
      <c r="H175" s="9" t="s">
        <v>2810</v>
      </c>
      <c r="I175" s="3">
        <v>0</v>
      </c>
      <c r="J175" s="3">
        <v>0</v>
      </c>
      <c r="K175" s="3">
        <f t="shared" si="6"/>
        <v>0</v>
      </c>
      <c r="L175" s="3">
        <f>IFERROR(INDEX('CHIRP Payment Calc'!K:K,MATCH(A:A,'CHIRP Payment Calc'!A:A,0)),0)</f>
        <v>0</v>
      </c>
      <c r="M175" s="3">
        <f t="shared" si="7"/>
        <v>0</v>
      </c>
    </row>
    <row r="176" spans="1:13">
      <c r="A176" s="9" t="s">
        <v>3106</v>
      </c>
      <c r="B176" s="9" t="s">
        <v>301</v>
      </c>
      <c r="C176" s="9" t="s">
        <v>223</v>
      </c>
      <c r="D176" s="4" t="s">
        <v>1524</v>
      </c>
      <c r="E176" s="14" t="s">
        <v>3106</v>
      </c>
      <c r="F176" s="14" t="e">
        <v>#N/A</v>
      </c>
      <c r="G176" s="14" t="s">
        <v>3106</v>
      </c>
      <c r="H176" s="9" t="s">
        <v>2809</v>
      </c>
      <c r="I176" s="3">
        <v>0</v>
      </c>
      <c r="J176" s="3">
        <v>0</v>
      </c>
      <c r="K176" s="3">
        <f t="shared" si="6"/>
        <v>0</v>
      </c>
      <c r="L176" s="3">
        <f>IFERROR(INDEX('CHIRP Payment Calc'!K:K,MATCH(A:A,'CHIRP Payment Calc'!A:A,0)),0)</f>
        <v>0</v>
      </c>
      <c r="M176" s="3">
        <f t="shared" si="7"/>
        <v>0</v>
      </c>
    </row>
    <row r="177" spans="1:13">
      <c r="A177" s="9" t="s">
        <v>247</v>
      </c>
      <c r="B177" s="9" t="s">
        <v>301</v>
      </c>
      <c r="C177" s="9" t="s">
        <v>223</v>
      </c>
      <c r="D177" s="4" t="s">
        <v>248</v>
      </c>
      <c r="E177" s="14" t="s">
        <v>248</v>
      </c>
      <c r="F177" s="14" t="s">
        <v>249</v>
      </c>
      <c r="G177" s="14" t="s">
        <v>247</v>
      </c>
      <c r="H177" s="9" t="s">
        <v>2808</v>
      </c>
      <c r="I177" s="3">
        <v>6284313.8291833531</v>
      </c>
      <c r="J177" s="3">
        <v>1662749.8439773736</v>
      </c>
      <c r="K177" s="3">
        <f t="shared" si="6"/>
        <v>7947063.6731607262</v>
      </c>
      <c r="L177" s="3">
        <f>IFERROR(INDEX('CHIRP Payment Calc'!K:K,MATCH(A:A,'CHIRP Payment Calc'!A:A,0)),0)</f>
        <v>11742549.76326137</v>
      </c>
      <c r="M177" s="3">
        <f t="shared" si="7"/>
        <v>-3795486.0901006442</v>
      </c>
    </row>
    <row r="178" spans="1:13">
      <c r="A178" s="9" t="s">
        <v>244</v>
      </c>
      <c r="B178" s="9" t="s">
        <v>301</v>
      </c>
      <c r="C178" s="9" t="s">
        <v>223</v>
      </c>
      <c r="D178" s="4" t="s">
        <v>245</v>
      </c>
      <c r="E178" s="14" t="s">
        <v>245</v>
      </c>
      <c r="F178" s="14" t="s">
        <v>246</v>
      </c>
      <c r="G178" s="14" t="s">
        <v>244</v>
      </c>
      <c r="H178" s="9" t="s">
        <v>2807</v>
      </c>
      <c r="I178" s="3">
        <v>7380227.9542904384</v>
      </c>
      <c r="J178" s="3">
        <v>5091909.9670989579</v>
      </c>
      <c r="K178" s="3">
        <f t="shared" si="6"/>
        <v>12472137.921389397</v>
      </c>
      <c r="L178" s="3">
        <f>IFERROR(INDEX('CHIRP Payment Calc'!K:K,MATCH(A:A,'CHIRP Payment Calc'!A:A,0)),0)</f>
        <v>17317585.582584701</v>
      </c>
      <c r="M178" s="3">
        <f t="shared" si="7"/>
        <v>-4845447.6611953042</v>
      </c>
    </row>
    <row r="179" spans="1:13">
      <c r="A179" s="9" t="s">
        <v>181</v>
      </c>
      <c r="B179" s="9" t="s">
        <v>301</v>
      </c>
      <c r="C179" s="9" t="s">
        <v>223</v>
      </c>
      <c r="D179" s="4" t="s">
        <v>182</v>
      </c>
      <c r="E179" s="14" t="s">
        <v>182</v>
      </c>
      <c r="F179" s="14" t="s">
        <v>183</v>
      </c>
      <c r="G179" s="14" t="s">
        <v>181</v>
      </c>
      <c r="H179" s="9" t="s">
        <v>2806</v>
      </c>
      <c r="I179" s="3">
        <v>0</v>
      </c>
      <c r="J179" s="3">
        <v>0</v>
      </c>
      <c r="K179" s="3">
        <f t="shared" si="6"/>
        <v>0</v>
      </c>
      <c r="L179" s="3">
        <f>IFERROR(INDEX('CHIRP Payment Calc'!K:K,MATCH(A:A,'CHIRP Payment Calc'!A:A,0)),0)</f>
        <v>0</v>
      </c>
      <c r="M179" s="3">
        <f t="shared" si="7"/>
        <v>0</v>
      </c>
    </row>
    <row r="180" spans="1:13">
      <c r="A180" s="9" t="s">
        <v>250</v>
      </c>
      <c r="B180" s="9" t="s">
        <v>301</v>
      </c>
      <c r="C180" s="9" t="s">
        <v>223</v>
      </c>
      <c r="D180" s="4" t="s">
        <v>251</v>
      </c>
      <c r="E180" s="14" t="s">
        <v>251</v>
      </c>
      <c r="F180" s="14" t="s">
        <v>252</v>
      </c>
      <c r="G180" s="14" t="s">
        <v>250</v>
      </c>
      <c r="H180" s="9" t="s">
        <v>1951</v>
      </c>
      <c r="I180" s="3">
        <v>55847.088485461471</v>
      </c>
      <c r="J180" s="3">
        <v>32489.187477707845</v>
      </c>
      <c r="K180" s="3">
        <f t="shared" si="6"/>
        <v>88336.275963169319</v>
      </c>
      <c r="L180" s="3">
        <f>IFERROR(INDEX('CHIRP Payment Calc'!K:K,MATCH(A:A,'CHIRP Payment Calc'!A:A,0)),0)</f>
        <v>0</v>
      </c>
      <c r="M180" s="3">
        <f t="shared" si="7"/>
        <v>88336.275963169319</v>
      </c>
    </row>
    <row r="181" spans="1:13">
      <c r="A181" s="9" t="s">
        <v>1494</v>
      </c>
      <c r="B181" s="9" t="s">
        <v>301</v>
      </c>
      <c r="C181" s="9" t="s">
        <v>223</v>
      </c>
      <c r="D181" s="4" t="s">
        <v>1495</v>
      </c>
      <c r="E181" s="14" t="s">
        <v>1495</v>
      </c>
      <c r="F181" s="14" t="s">
        <v>1496</v>
      </c>
      <c r="G181" s="14" t="s">
        <v>1494</v>
      </c>
      <c r="H181" s="9" t="s">
        <v>2805</v>
      </c>
      <c r="I181" s="3">
        <v>0</v>
      </c>
      <c r="J181" s="3">
        <v>0</v>
      </c>
      <c r="K181" s="3">
        <f t="shared" si="6"/>
        <v>0</v>
      </c>
      <c r="L181" s="3">
        <f>IFERROR(INDEX('CHIRP Payment Calc'!K:K,MATCH(A:A,'CHIRP Payment Calc'!A:A,0)),0)</f>
        <v>0</v>
      </c>
      <c r="M181" s="3">
        <f t="shared" si="7"/>
        <v>0</v>
      </c>
    </row>
    <row r="182" spans="1:13">
      <c r="A182" s="9" t="s">
        <v>19</v>
      </c>
      <c r="B182" s="9" t="s">
        <v>301</v>
      </c>
      <c r="C182" s="9" t="s">
        <v>223</v>
      </c>
      <c r="D182" s="4" t="s">
        <v>20</v>
      </c>
      <c r="E182" s="14" t="s">
        <v>20</v>
      </c>
      <c r="F182" s="14" t="s">
        <v>21</v>
      </c>
      <c r="G182" s="14" t="s">
        <v>19</v>
      </c>
      <c r="H182" s="9" t="s">
        <v>2804</v>
      </c>
      <c r="I182" s="3">
        <v>0</v>
      </c>
      <c r="J182" s="3">
        <v>0</v>
      </c>
      <c r="K182" s="3">
        <f t="shared" si="6"/>
        <v>0</v>
      </c>
      <c r="L182" s="3">
        <f>IFERROR(INDEX('CHIRP Payment Calc'!K:K,MATCH(A:A,'CHIRP Payment Calc'!A:A,0)),0)</f>
        <v>0</v>
      </c>
      <c r="M182" s="3">
        <f t="shared" si="7"/>
        <v>0</v>
      </c>
    </row>
    <row r="183" spans="1:13">
      <c r="A183" s="9" t="s">
        <v>420</v>
      </c>
      <c r="B183" s="9" t="s">
        <v>301</v>
      </c>
      <c r="C183" s="9" t="s">
        <v>223</v>
      </c>
      <c r="D183" s="4" t="s">
        <v>421</v>
      </c>
      <c r="E183" s="14" t="s">
        <v>421</v>
      </c>
      <c r="F183" s="14" t="s">
        <v>422</v>
      </c>
      <c r="G183" s="14" t="s">
        <v>420</v>
      </c>
      <c r="H183" s="9" t="s">
        <v>2803</v>
      </c>
      <c r="I183" s="3">
        <v>79941.515916383796</v>
      </c>
      <c r="J183" s="3">
        <v>735403.05346669175</v>
      </c>
      <c r="K183" s="3">
        <f t="shared" si="6"/>
        <v>815344.56938307558</v>
      </c>
      <c r="L183" s="3">
        <f>IFERROR(INDEX('CHIRP Payment Calc'!K:K,MATCH(A:A,'CHIRP Payment Calc'!A:A,0)),0)</f>
        <v>922192.66496046865</v>
      </c>
      <c r="M183" s="3">
        <f t="shared" si="7"/>
        <v>-106848.09557739308</v>
      </c>
    </row>
    <row r="184" spans="1:13">
      <c r="A184" s="9" t="s">
        <v>1567</v>
      </c>
      <c r="B184" s="9" t="s">
        <v>301</v>
      </c>
      <c r="C184" s="9" t="s">
        <v>223</v>
      </c>
      <c r="D184" s="4" t="s">
        <v>1568</v>
      </c>
      <c r="E184" s="14" t="s">
        <v>1568</v>
      </c>
      <c r="F184" s="14" t="s">
        <v>1569</v>
      </c>
      <c r="G184" s="14" t="s">
        <v>1567</v>
      </c>
      <c r="H184" s="9" t="s">
        <v>2802</v>
      </c>
      <c r="I184" s="3">
        <v>0</v>
      </c>
      <c r="J184" s="3">
        <v>0</v>
      </c>
      <c r="K184" s="3">
        <f t="shared" si="6"/>
        <v>0</v>
      </c>
      <c r="L184" s="3">
        <f>IFERROR(INDEX('CHIRP Payment Calc'!K:K,MATCH(A:A,'CHIRP Payment Calc'!A:A,0)),0)</f>
        <v>0</v>
      </c>
      <c r="M184" s="3">
        <f t="shared" si="7"/>
        <v>0</v>
      </c>
    </row>
    <row r="185" spans="1:13">
      <c r="A185" s="9" t="s">
        <v>1213</v>
      </c>
      <c r="B185" s="9" t="s">
        <v>301</v>
      </c>
      <c r="C185" s="9" t="s">
        <v>223</v>
      </c>
      <c r="D185" s="4" t="s">
        <v>1214</v>
      </c>
      <c r="E185" s="14" t="s">
        <v>1214</v>
      </c>
      <c r="F185" s="14" t="s">
        <v>1215</v>
      </c>
      <c r="G185" s="14" t="s">
        <v>1213</v>
      </c>
      <c r="H185" s="9" t="s">
        <v>2801</v>
      </c>
      <c r="I185" s="3">
        <v>0</v>
      </c>
      <c r="J185" s="3">
        <v>0</v>
      </c>
      <c r="K185" s="3">
        <f t="shared" si="6"/>
        <v>0</v>
      </c>
      <c r="L185" s="3">
        <f>IFERROR(INDEX('CHIRP Payment Calc'!K:K,MATCH(A:A,'CHIRP Payment Calc'!A:A,0)),0)</f>
        <v>0</v>
      </c>
      <c r="M185" s="3">
        <f t="shared" si="7"/>
        <v>0</v>
      </c>
    </row>
    <row r="186" spans="1:13">
      <c r="A186" s="9" t="s">
        <v>1840</v>
      </c>
      <c r="B186" s="9" t="s">
        <v>301</v>
      </c>
      <c r="C186" s="9" t="s">
        <v>223</v>
      </c>
      <c r="D186" s="4" t="s">
        <v>1842</v>
      </c>
      <c r="E186" s="14" t="s">
        <v>1842</v>
      </c>
      <c r="F186" s="14" t="s">
        <v>2468</v>
      </c>
      <c r="G186" s="14" t="s">
        <v>1840</v>
      </c>
      <c r="H186" s="9" t="s">
        <v>1839</v>
      </c>
      <c r="I186" s="3">
        <v>0</v>
      </c>
      <c r="J186" s="3">
        <v>12194.372119659969</v>
      </c>
      <c r="K186" s="3">
        <f t="shared" si="6"/>
        <v>12194.372119659969</v>
      </c>
      <c r="L186" s="3">
        <f>IFERROR(INDEX('CHIRP Payment Calc'!K:K,MATCH(A:A,'CHIRP Payment Calc'!A:A,0)),0)</f>
        <v>0</v>
      </c>
      <c r="M186" s="3">
        <f t="shared" si="7"/>
        <v>12194.372119659969</v>
      </c>
    </row>
    <row r="187" spans="1:13">
      <c r="A187" s="9" t="s">
        <v>1466</v>
      </c>
      <c r="B187" s="9" t="s">
        <v>301</v>
      </c>
      <c r="C187" s="9" t="s">
        <v>223</v>
      </c>
      <c r="D187" s="4" t="s">
        <v>1467</v>
      </c>
      <c r="E187" s="14" t="s">
        <v>1467</v>
      </c>
      <c r="F187" s="14" t="s">
        <v>1468</v>
      </c>
      <c r="G187" s="14" t="s">
        <v>1466</v>
      </c>
      <c r="H187" s="9" t="s">
        <v>1468</v>
      </c>
      <c r="I187" s="3">
        <v>0</v>
      </c>
      <c r="J187" s="3">
        <v>0</v>
      </c>
      <c r="K187" s="3">
        <f t="shared" si="6"/>
        <v>0</v>
      </c>
      <c r="L187" s="3">
        <f>IFERROR(INDEX('CHIRP Payment Calc'!K:K,MATCH(A:A,'CHIRP Payment Calc'!A:A,0)),0)</f>
        <v>0</v>
      </c>
      <c r="M187" s="3">
        <f t="shared" si="7"/>
        <v>0</v>
      </c>
    </row>
    <row r="188" spans="1:13">
      <c r="A188" s="9" t="s">
        <v>274</v>
      </c>
      <c r="B188" s="9" t="s">
        <v>301</v>
      </c>
      <c r="C188" s="9" t="s">
        <v>223</v>
      </c>
      <c r="D188" s="4" t="s">
        <v>275</v>
      </c>
      <c r="E188" s="14" t="s">
        <v>275</v>
      </c>
      <c r="F188" s="14" t="s">
        <v>276</v>
      </c>
      <c r="G188" s="14" t="s">
        <v>274</v>
      </c>
      <c r="H188" s="9" t="s">
        <v>2800</v>
      </c>
      <c r="I188" s="3">
        <v>3691726.4067103602</v>
      </c>
      <c r="J188" s="3">
        <v>0</v>
      </c>
      <c r="K188" s="3">
        <f t="shared" si="6"/>
        <v>3691726.4067103602</v>
      </c>
      <c r="L188" s="3">
        <f>IFERROR(INDEX('CHIRP Payment Calc'!K:K,MATCH(A:A,'CHIRP Payment Calc'!A:A,0)),0)</f>
        <v>5922938.7953967275</v>
      </c>
      <c r="M188" s="3">
        <f t="shared" si="7"/>
        <v>-2231212.3886863673</v>
      </c>
    </row>
    <row r="189" spans="1:13">
      <c r="A189" s="9" t="s">
        <v>1491</v>
      </c>
      <c r="B189" s="9" t="s">
        <v>301</v>
      </c>
      <c r="C189" s="9" t="s">
        <v>223</v>
      </c>
      <c r="D189" s="4" t="s">
        <v>1492</v>
      </c>
      <c r="E189" s="14" t="s">
        <v>1492</v>
      </c>
      <c r="F189" s="14" t="s">
        <v>1493</v>
      </c>
      <c r="G189" s="14" t="s">
        <v>1491</v>
      </c>
      <c r="H189" s="9" t="s">
        <v>2799</v>
      </c>
      <c r="I189" s="3">
        <v>0</v>
      </c>
      <c r="J189" s="3">
        <v>0</v>
      </c>
      <c r="K189" s="3">
        <f t="shared" si="6"/>
        <v>0</v>
      </c>
      <c r="L189" s="3">
        <f>IFERROR(INDEX('CHIRP Payment Calc'!K:K,MATCH(A:A,'CHIRP Payment Calc'!A:A,0)),0)</f>
        <v>0</v>
      </c>
      <c r="M189" s="3">
        <f t="shared" si="7"/>
        <v>0</v>
      </c>
    </row>
    <row r="190" spans="1:13">
      <c r="A190" s="9" t="s">
        <v>1657</v>
      </c>
      <c r="B190" s="9" t="s">
        <v>301</v>
      </c>
      <c r="C190" s="9" t="s">
        <v>223</v>
      </c>
      <c r="D190" s="4" t="s">
        <v>1658</v>
      </c>
      <c r="E190" s="14" t="s">
        <v>1658</v>
      </c>
      <c r="F190" s="14" t="s">
        <v>2345</v>
      </c>
      <c r="G190" s="14" t="s">
        <v>1657</v>
      </c>
      <c r="H190" s="9" t="s">
        <v>2798</v>
      </c>
      <c r="I190" s="3">
        <v>0</v>
      </c>
      <c r="J190" s="3">
        <v>0</v>
      </c>
      <c r="K190" s="3">
        <f t="shared" si="6"/>
        <v>0</v>
      </c>
      <c r="L190" s="3">
        <f>IFERROR(INDEX('CHIRP Payment Calc'!K:K,MATCH(A:A,'CHIRP Payment Calc'!A:A,0)),0)</f>
        <v>0</v>
      </c>
      <c r="M190" s="3">
        <f t="shared" si="7"/>
        <v>0</v>
      </c>
    </row>
    <row r="191" spans="1:13">
      <c r="A191" s="9" t="s">
        <v>1152</v>
      </c>
      <c r="B191" s="9" t="s">
        <v>301</v>
      </c>
      <c r="C191" s="9" t="s">
        <v>223</v>
      </c>
      <c r="D191" s="4" t="s">
        <v>1153</v>
      </c>
      <c r="E191" s="14" t="s">
        <v>1153</v>
      </c>
      <c r="F191" s="14" t="s">
        <v>1154</v>
      </c>
      <c r="G191" s="14" t="s">
        <v>1152</v>
      </c>
      <c r="H191" s="9" t="s">
        <v>1693</v>
      </c>
      <c r="I191" s="3">
        <v>4544092.715698286</v>
      </c>
      <c r="J191" s="3">
        <v>5080603.7263867399</v>
      </c>
      <c r="K191" s="3">
        <f t="shared" si="6"/>
        <v>9624696.4420850258</v>
      </c>
      <c r="L191" s="3">
        <f>IFERROR(INDEX('CHIRP Payment Calc'!K:K,MATCH(A:A,'CHIRP Payment Calc'!A:A,0)),0)</f>
        <v>14976752.110297831</v>
      </c>
      <c r="M191" s="3">
        <f t="shared" si="7"/>
        <v>-5352055.6682128049</v>
      </c>
    </row>
    <row r="192" spans="1:13">
      <c r="A192" s="9" t="s">
        <v>571</v>
      </c>
      <c r="B192" s="9" t="s">
        <v>301</v>
      </c>
      <c r="C192" s="9" t="s">
        <v>223</v>
      </c>
      <c r="D192" s="4" t="s">
        <v>572</v>
      </c>
      <c r="E192" s="14" t="s">
        <v>572</v>
      </c>
      <c r="F192" s="14" t="s">
        <v>573</v>
      </c>
      <c r="G192" s="14" t="s">
        <v>571</v>
      </c>
      <c r="H192" s="9" t="s">
        <v>2797</v>
      </c>
      <c r="I192" s="3">
        <v>623150.82964537328</v>
      </c>
      <c r="J192" s="3">
        <v>1535670.7592339341</v>
      </c>
      <c r="K192" s="3">
        <f t="shared" si="6"/>
        <v>2158821.5888793073</v>
      </c>
      <c r="L192" s="3">
        <f>IFERROR(INDEX('CHIRP Payment Calc'!K:K,MATCH(A:A,'CHIRP Payment Calc'!A:A,0)),0)</f>
        <v>3797562.8008896913</v>
      </c>
      <c r="M192" s="3">
        <f t="shared" si="7"/>
        <v>-1638741.2120103841</v>
      </c>
    </row>
    <row r="193" spans="1:13">
      <c r="A193" s="9" t="s">
        <v>450</v>
      </c>
      <c r="B193" s="9" t="s">
        <v>301</v>
      </c>
      <c r="C193" s="9" t="s">
        <v>223</v>
      </c>
      <c r="D193" s="4" t="s">
        <v>451</v>
      </c>
      <c r="E193" s="14" t="s">
        <v>451</v>
      </c>
      <c r="F193" s="14" t="s">
        <v>452</v>
      </c>
      <c r="G193" s="14" t="s">
        <v>450</v>
      </c>
      <c r="H193" s="9" t="s">
        <v>2796</v>
      </c>
      <c r="I193" s="3">
        <v>0</v>
      </c>
      <c r="J193" s="3">
        <v>0</v>
      </c>
      <c r="K193" s="3">
        <f t="shared" si="6"/>
        <v>0</v>
      </c>
      <c r="L193" s="3">
        <f>IFERROR(INDEX('CHIRP Payment Calc'!K:K,MATCH(A:A,'CHIRP Payment Calc'!A:A,0)),0)</f>
        <v>0</v>
      </c>
      <c r="M193" s="3">
        <f t="shared" si="7"/>
        <v>0</v>
      </c>
    </row>
    <row r="194" spans="1:13">
      <c r="A194" s="9" t="e">
        <v>#N/A</v>
      </c>
      <c r="B194" s="9" t="s">
        <v>301</v>
      </c>
      <c r="C194" s="9" t="s">
        <v>223</v>
      </c>
      <c r="D194" s="4" t="s">
        <v>2795</v>
      </c>
      <c r="E194" s="14" t="e">
        <v>#N/A</v>
      </c>
      <c r="F194" s="14" t="e">
        <v>#N/A</v>
      </c>
      <c r="G194" s="14" t="e">
        <v>#N/A</v>
      </c>
      <c r="H194" s="9" t="s">
        <v>2794</v>
      </c>
      <c r="I194" s="3">
        <v>0</v>
      </c>
      <c r="J194" s="3">
        <v>0</v>
      </c>
      <c r="K194" s="3">
        <f t="shared" si="6"/>
        <v>0</v>
      </c>
      <c r="L194" s="3">
        <f>IFERROR(INDEX('CHIRP Payment Calc'!K:K,MATCH(A:A,'CHIRP Payment Calc'!A:A,0)),0)</f>
        <v>0</v>
      </c>
      <c r="M194" s="3">
        <f t="shared" si="7"/>
        <v>0</v>
      </c>
    </row>
    <row r="195" spans="1:13">
      <c r="A195" s="9" t="s">
        <v>411</v>
      </c>
      <c r="B195" s="9" t="s">
        <v>301</v>
      </c>
      <c r="C195" s="9" t="s">
        <v>223</v>
      </c>
      <c r="D195" s="4" t="s">
        <v>412</v>
      </c>
      <c r="E195" s="14" t="s">
        <v>412</v>
      </c>
      <c r="F195" s="14" t="s">
        <v>413</v>
      </c>
      <c r="G195" s="14" t="s">
        <v>411</v>
      </c>
      <c r="H195" s="9" t="s">
        <v>2793</v>
      </c>
      <c r="I195" s="3">
        <v>1823544.5939564065</v>
      </c>
      <c r="J195" s="3">
        <v>1686029.722477576</v>
      </c>
      <c r="K195" s="3">
        <f t="shared" si="6"/>
        <v>3509574.3164339825</v>
      </c>
      <c r="L195" s="3">
        <f>IFERROR(INDEX('CHIRP Payment Calc'!K:K,MATCH(A:A,'CHIRP Payment Calc'!A:A,0)),0)</f>
        <v>4389214.6397562362</v>
      </c>
      <c r="M195" s="3">
        <f t="shared" si="7"/>
        <v>-879640.32332225377</v>
      </c>
    </row>
    <row r="196" spans="1:13">
      <c r="A196" s="9" t="s">
        <v>4</v>
      </c>
      <c r="B196" s="9" t="s">
        <v>301</v>
      </c>
      <c r="C196" s="9" t="s">
        <v>223</v>
      </c>
      <c r="D196" s="4" t="s">
        <v>5</v>
      </c>
      <c r="E196" s="14" t="s">
        <v>5</v>
      </c>
      <c r="F196" s="14" t="s">
        <v>6</v>
      </c>
      <c r="G196" s="14" t="s">
        <v>4</v>
      </c>
      <c r="H196" s="9" t="s">
        <v>2792</v>
      </c>
      <c r="I196" s="3">
        <v>301454.26540954347</v>
      </c>
      <c r="J196" s="3">
        <v>313825.29377139919</v>
      </c>
      <c r="K196" s="3">
        <f t="shared" si="6"/>
        <v>615279.5591809426</v>
      </c>
      <c r="L196" s="3">
        <f>IFERROR(INDEX('CHIRP Payment Calc'!K:K,MATCH(A:A,'CHIRP Payment Calc'!A:A,0)),0)</f>
        <v>0</v>
      </c>
      <c r="M196" s="3">
        <f t="shared" si="7"/>
        <v>615279.5591809426</v>
      </c>
    </row>
    <row r="197" spans="1:13">
      <c r="A197" s="9" t="s">
        <v>1760</v>
      </c>
      <c r="B197" s="9" t="s">
        <v>301</v>
      </c>
      <c r="C197" s="9" t="s">
        <v>223</v>
      </c>
      <c r="D197" s="4" t="s">
        <v>1762</v>
      </c>
      <c r="E197" s="14" t="s">
        <v>1762</v>
      </c>
      <c r="F197" s="14" t="s">
        <v>2467</v>
      </c>
      <c r="G197" s="14" t="s">
        <v>1760</v>
      </c>
      <c r="H197" s="9" t="s">
        <v>1759</v>
      </c>
      <c r="I197" s="3">
        <v>2177808.5868345019</v>
      </c>
      <c r="J197" s="3">
        <v>992600.43264179688</v>
      </c>
      <c r="K197" s="3">
        <f t="shared" si="6"/>
        <v>3170409.0194762987</v>
      </c>
      <c r="L197" s="3">
        <f>IFERROR(INDEX('CHIRP Payment Calc'!K:K,MATCH(A:A,'CHIRP Payment Calc'!A:A,0)),0)</f>
        <v>4747981.0062080082</v>
      </c>
      <c r="M197" s="3">
        <f t="shared" si="7"/>
        <v>-1577571.9867317094</v>
      </c>
    </row>
    <row r="198" spans="1:13">
      <c r="A198" s="9" t="s">
        <v>1960</v>
      </c>
      <c r="B198" s="9" t="s">
        <v>301</v>
      </c>
      <c r="C198" s="9" t="s">
        <v>223</v>
      </c>
      <c r="D198" s="4" t="s">
        <v>1962</v>
      </c>
      <c r="E198" s="14" t="s">
        <v>1962</v>
      </c>
      <c r="F198" s="14" t="s">
        <v>2466</v>
      </c>
      <c r="G198" s="14" t="s">
        <v>1960</v>
      </c>
      <c r="H198" s="9" t="s">
        <v>2791</v>
      </c>
      <c r="I198" s="3">
        <v>275327.49975058984</v>
      </c>
      <c r="J198" s="3">
        <v>913957.96672211902</v>
      </c>
      <c r="K198" s="3">
        <f t="shared" si="6"/>
        <v>1189285.4664727089</v>
      </c>
      <c r="L198" s="3">
        <f>IFERROR(INDEX('CHIRP Payment Calc'!K:K,MATCH(A:A,'CHIRP Payment Calc'!A:A,0)),0)</f>
        <v>2455257.9489753013</v>
      </c>
      <c r="M198" s="3">
        <f t="shared" si="7"/>
        <v>-1265972.4825025925</v>
      </c>
    </row>
    <row r="199" spans="1:13">
      <c r="A199" s="9" t="s">
        <v>456</v>
      </c>
      <c r="B199" s="9" t="s">
        <v>301</v>
      </c>
      <c r="C199" s="9" t="s">
        <v>223</v>
      </c>
      <c r="D199" s="4" t="s">
        <v>457</v>
      </c>
      <c r="E199" s="14" t="s">
        <v>457</v>
      </c>
      <c r="F199" s="14" t="s">
        <v>458</v>
      </c>
      <c r="G199" s="14" t="s">
        <v>456</v>
      </c>
      <c r="H199" s="9" t="s">
        <v>2790</v>
      </c>
      <c r="I199" s="3">
        <v>0</v>
      </c>
      <c r="J199" s="3">
        <v>0</v>
      </c>
      <c r="K199" s="3">
        <f t="shared" si="6"/>
        <v>0</v>
      </c>
      <c r="L199" s="3">
        <f>IFERROR(INDEX('CHIRP Payment Calc'!K:K,MATCH(A:A,'CHIRP Payment Calc'!A:A,0)),0)</f>
        <v>0</v>
      </c>
      <c r="M199" s="3">
        <f t="shared" si="7"/>
        <v>0</v>
      </c>
    </row>
    <row r="200" spans="1:13">
      <c r="A200" s="9" t="s">
        <v>13</v>
      </c>
      <c r="B200" s="9" t="s">
        <v>301</v>
      </c>
      <c r="C200" s="9" t="s">
        <v>223</v>
      </c>
      <c r="D200" s="4" t="s">
        <v>14</v>
      </c>
      <c r="E200" s="14" t="s">
        <v>14</v>
      </c>
      <c r="F200" s="14" t="s">
        <v>15</v>
      </c>
      <c r="G200" s="14" t="s">
        <v>13</v>
      </c>
      <c r="H200" s="9" t="s">
        <v>2789</v>
      </c>
      <c r="I200" s="3">
        <v>42794802.438506342</v>
      </c>
      <c r="J200" s="3">
        <v>26283269.458489452</v>
      </c>
      <c r="K200" s="3">
        <f t="shared" ref="K200:K263" si="8">I200+J200</f>
        <v>69078071.896995798</v>
      </c>
      <c r="L200" s="3">
        <f>IFERROR(INDEX('CHIRP Payment Calc'!K:K,MATCH(A:A,'CHIRP Payment Calc'!A:A,0)),0)</f>
        <v>98323070.313483462</v>
      </c>
      <c r="M200" s="3">
        <f t="shared" ref="M200:M263" si="9">K200-L200</f>
        <v>-29244998.416487664</v>
      </c>
    </row>
    <row r="201" spans="1:13">
      <c r="A201" s="9" t="s">
        <v>847</v>
      </c>
      <c r="B201" s="9" t="s">
        <v>301</v>
      </c>
      <c r="C201" s="9" t="s">
        <v>223</v>
      </c>
      <c r="D201" s="4" t="s">
        <v>848</v>
      </c>
      <c r="E201" s="14" t="s">
        <v>848</v>
      </c>
      <c r="F201" s="14" t="s">
        <v>849</v>
      </c>
      <c r="G201" s="14" t="s">
        <v>847</v>
      </c>
      <c r="H201" s="9" t="s">
        <v>2788</v>
      </c>
      <c r="I201" s="3">
        <v>7639805.3792064143</v>
      </c>
      <c r="J201" s="3">
        <v>4301744.9953290019</v>
      </c>
      <c r="K201" s="3">
        <f t="shared" si="8"/>
        <v>11941550.374535415</v>
      </c>
      <c r="L201" s="3">
        <f>IFERROR(INDEX('CHIRP Payment Calc'!K:K,MATCH(A:A,'CHIRP Payment Calc'!A:A,0)),0)</f>
        <v>19977527.608393699</v>
      </c>
      <c r="M201" s="3">
        <f t="shared" si="9"/>
        <v>-8035977.2338582836</v>
      </c>
    </row>
    <row r="202" spans="1:13">
      <c r="A202" s="9" t="s">
        <v>766</v>
      </c>
      <c r="B202" s="9" t="s">
        <v>301</v>
      </c>
      <c r="C202" s="9" t="s">
        <v>223</v>
      </c>
      <c r="D202" s="4" t="s">
        <v>767</v>
      </c>
      <c r="E202" s="14" t="s">
        <v>767</v>
      </c>
      <c r="F202" s="14" t="s">
        <v>768</v>
      </c>
      <c r="G202" s="14" t="s">
        <v>766</v>
      </c>
      <c r="H202" s="9" t="s">
        <v>2787</v>
      </c>
      <c r="I202" s="3">
        <v>10272228.902350813</v>
      </c>
      <c r="J202" s="3">
        <v>6166784.6190993572</v>
      </c>
      <c r="K202" s="3">
        <f t="shared" si="8"/>
        <v>16439013.521450169</v>
      </c>
      <c r="L202" s="3">
        <f>IFERROR(INDEX('CHIRP Payment Calc'!K:K,MATCH(A:A,'CHIRP Payment Calc'!A:A,0)),0)</f>
        <v>18029823.644556146</v>
      </c>
      <c r="M202" s="3">
        <f t="shared" si="9"/>
        <v>-1590810.1231059767</v>
      </c>
    </row>
    <row r="203" spans="1:13">
      <c r="A203" s="9" t="s">
        <v>778</v>
      </c>
      <c r="B203" s="9" t="s">
        <v>301</v>
      </c>
      <c r="C203" s="9" t="s">
        <v>223</v>
      </c>
      <c r="D203" s="4" t="s">
        <v>779</v>
      </c>
      <c r="E203" s="14" t="s">
        <v>779</v>
      </c>
      <c r="F203" s="14" t="s">
        <v>780</v>
      </c>
      <c r="G203" s="14" t="s">
        <v>778</v>
      </c>
      <c r="H203" s="9" t="s">
        <v>2785</v>
      </c>
      <c r="I203" s="3">
        <v>13636372.151255779</v>
      </c>
      <c r="J203" s="3">
        <v>8719313.944277538</v>
      </c>
      <c r="K203" s="3">
        <f t="shared" si="8"/>
        <v>22355686.095533319</v>
      </c>
      <c r="L203" s="3">
        <f>IFERROR(INDEX('CHIRP Payment Calc'!K:K,MATCH(A:A,'CHIRP Payment Calc'!A:A,0)),0)</f>
        <v>26702987.222171381</v>
      </c>
      <c r="M203" s="3">
        <f t="shared" si="9"/>
        <v>-4347301.1266380623</v>
      </c>
    </row>
    <row r="204" spans="1:13">
      <c r="A204" s="9" t="s">
        <v>141</v>
      </c>
      <c r="B204" s="9" t="s">
        <v>301</v>
      </c>
      <c r="C204" s="9" t="s">
        <v>223</v>
      </c>
      <c r="D204" s="4" t="s">
        <v>142</v>
      </c>
      <c r="E204" s="14" t="s">
        <v>142</v>
      </c>
      <c r="F204" s="14" t="s">
        <v>143</v>
      </c>
      <c r="G204" s="14" t="s">
        <v>141</v>
      </c>
      <c r="H204" s="9" t="s">
        <v>2784</v>
      </c>
      <c r="I204" s="3">
        <v>0</v>
      </c>
      <c r="J204" s="3">
        <v>0</v>
      </c>
      <c r="K204" s="3">
        <f t="shared" si="8"/>
        <v>0</v>
      </c>
      <c r="L204" s="3">
        <f>IFERROR(INDEX('CHIRP Payment Calc'!K:K,MATCH(A:A,'CHIRP Payment Calc'!A:A,0)),0)</f>
        <v>0</v>
      </c>
      <c r="M204" s="3">
        <f t="shared" si="9"/>
        <v>0</v>
      </c>
    </row>
    <row r="205" spans="1:13">
      <c r="A205" s="9" t="s">
        <v>1421</v>
      </c>
      <c r="B205" s="9" t="s">
        <v>301</v>
      </c>
      <c r="C205" s="9" t="s">
        <v>223</v>
      </c>
      <c r="D205" s="4" t="s">
        <v>1422</v>
      </c>
      <c r="E205" s="14" t="s">
        <v>1422</v>
      </c>
      <c r="F205" s="14" t="s">
        <v>1423</v>
      </c>
      <c r="G205" s="14" t="s">
        <v>1421</v>
      </c>
      <c r="H205" s="9" t="s">
        <v>2783</v>
      </c>
      <c r="I205" s="3">
        <v>0</v>
      </c>
      <c r="J205" s="3">
        <v>0</v>
      </c>
      <c r="K205" s="3">
        <f t="shared" si="8"/>
        <v>0</v>
      </c>
      <c r="L205" s="3">
        <f>IFERROR(INDEX('CHIRP Payment Calc'!K:K,MATCH(A:A,'CHIRP Payment Calc'!A:A,0)),0)</f>
        <v>0</v>
      </c>
      <c r="M205" s="3">
        <f t="shared" si="9"/>
        <v>0</v>
      </c>
    </row>
    <row r="206" spans="1:13">
      <c r="A206" s="9" t="s">
        <v>277</v>
      </c>
      <c r="B206" s="9" t="s">
        <v>301</v>
      </c>
      <c r="C206" s="9" t="s">
        <v>223</v>
      </c>
      <c r="D206" s="4" t="s">
        <v>278</v>
      </c>
      <c r="E206" s="14" t="s">
        <v>278</v>
      </c>
      <c r="F206" s="14" t="s">
        <v>279</v>
      </c>
      <c r="G206" s="14" t="s">
        <v>277</v>
      </c>
      <c r="H206" s="9" t="s">
        <v>2782</v>
      </c>
      <c r="I206" s="3">
        <v>10755952.091321182</v>
      </c>
      <c r="J206" s="3">
        <v>0</v>
      </c>
      <c r="K206" s="3">
        <f t="shared" si="8"/>
        <v>10755952.091321182</v>
      </c>
      <c r="L206" s="3">
        <f>IFERROR(INDEX('CHIRP Payment Calc'!K:K,MATCH(A:A,'CHIRP Payment Calc'!A:A,0)),0)</f>
        <v>14401712.958721071</v>
      </c>
      <c r="M206" s="3">
        <f t="shared" si="9"/>
        <v>-3645760.86739989</v>
      </c>
    </row>
    <row r="207" spans="1:13">
      <c r="A207" s="9" t="s">
        <v>486</v>
      </c>
      <c r="B207" s="9" t="s">
        <v>301</v>
      </c>
      <c r="C207" s="9" t="s">
        <v>223</v>
      </c>
      <c r="D207" s="4" t="s">
        <v>487</v>
      </c>
      <c r="E207" s="14" t="s">
        <v>487</v>
      </c>
      <c r="F207" s="14" t="s">
        <v>488</v>
      </c>
      <c r="G207" s="14" t="s">
        <v>486</v>
      </c>
      <c r="H207" s="9" t="s">
        <v>2781</v>
      </c>
      <c r="I207" s="3">
        <v>0</v>
      </c>
      <c r="J207" s="3">
        <v>243613.50484655274</v>
      </c>
      <c r="K207" s="3">
        <f t="shared" si="8"/>
        <v>243613.50484655274</v>
      </c>
      <c r="L207" s="3">
        <f>IFERROR(INDEX('CHIRP Payment Calc'!K:K,MATCH(A:A,'CHIRP Payment Calc'!A:A,0)),0)</f>
        <v>0</v>
      </c>
      <c r="M207" s="3">
        <f t="shared" si="9"/>
        <v>243613.50484655274</v>
      </c>
    </row>
    <row r="208" spans="1:13">
      <c r="A208" s="9" t="s">
        <v>694</v>
      </c>
      <c r="B208" s="9" t="s">
        <v>301</v>
      </c>
      <c r="C208" s="9" t="s">
        <v>223</v>
      </c>
      <c r="D208" s="4" t="s">
        <v>695</v>
      </c>
      <c r="E208" s="14" t="s">
        <v>695</v>
      </c>
      <c r="F208" s="14" t="s">
        <v>696</v>
      </c>
      <c r="G208" s="14" t="s">
        <v>694</v>
      </c>
      <c r="H208" s="9" t="s">
        <v>2780</v>
      </c>
      <c r="I208" s="3">
        <v>2671752.8979548551</v>
      </c>
      <c r="J208" s="3">
        <v>1513977.7999439409</v>
      </c>
      <c r="K208" s="3">
        <f t="shared" si="8"/>
        <v>4185730.6978987958</v>
      </c>
      <c r="L208" s="3">
        <f>IFERROR(INDEX('CHIRP Payment Calc'!K:K,MATCH(A:A,'CHIRP Payment Calc'!A:A,0)),0)</f>
        <v>0</v>
      </c>
      <c r="M208" s="3">
        <f t="shared" si="9"/>
        <v>4185730.6978987958</v>
      </c>
    </row>
    <row r="209" spans="1:13">
      <c r="A209" s="9" t="s">
        <v>1613</v>
      </c>
      <c r="B209" s="9" t="s">
        <v>301</v>
      </c>
      <c r="C209" s="9" t="s">
        <v>223</v>
      </c>
      <c r="D209" s="4" t="s">
        <v>1304</v>
      </c>
      <c r="E209" s="14" t="s">
        <v>1304</v>
      </c>
      <c r="F209" s="14" t="s">
        <v>1305</v>
      </c>
      <c r="G209" s="14" t="s">
        <v>1613</v>
      </c>
      <c r="H209" s="9" t="s">
        <v>2779</v>
      </c>
      <c r="I209" s="3">
        <v>8881682.7941727787</v>
      </c>
      <c r="J209" s="3">
        <v>0</v>
      </c>
      <c r="K209" s="3">
        <f t="shared" si="8"/>
        <v>8881682.7941727787</v>
      </c>
      <c r="L209" s="3">
        <f>IFERROR(INDEX('CHIRP Payment Calc'!K:K,MATCH(A:A,'CHIRP Payment Calc'!A:A,0)),0)</f>
        <v>15466557.319429595</v>
      </c>
      <c r="M209" s="3">
        <f t="shared" si="9"/>
        <v>-6584874.5252568163</v>
      </c>
    </row>
    <row r="210" spans="1:13">
      <c r="A210" s="9" t="s">
        <v>241</v>
      </c>
      <c r="B210" s="9" t="s">
        <v>301</v>
      </c>
      <c r="C210" s="9" t="s">
        <v>223</v>
      </c>
      <c r="D210" s="4" t="s">
        <v>242</v>
      </c>
      <c r="E210" s="14" t="s">
        <v>242</v>
      </c>
      <c r="F210" s="14" t="s">
        <v>243</v>
      </c>
      <c r="G210" s="14" t="s">
        <v>241</v>
      </c>
      <c r="H210" s="9" t="s">
        <v>2778</v>
      </c>
      <c r="I210" s="3">
        <v>3454082.7031435887</v>
      </c>
      <c r="J210" s="3">
        <v>2387252.1755449562</v>
      </c>
      <c r="K210" s="3">
        <f t="shared" si="8"/>
        <v>5841334.878688545</v>
      </c>
      <c r="L210" s="3">
        <f>IFERROR(INDEX('CHIRP Payment Calc'!K:K,MATCH(A:A,'CHIRP Payment Calc'!A:A,0)),0)</f>
        <v>8407923.3095821366</v>
      </c>
      <c r="M210" s="3">
        <f t="shared" si="9"/>
        <v>-2566588.4308935916</v>
      </c>
    </row>
    <row r="211" spans="1:13">
      <c r="A211" s="9" t="s">
        <v>1342</v>
      </c>
      <c r="B211" s="9" t="s">
        <v>301</v>
      </c>
      <c r="C211" s="9" t="s">
        <v>223</v>
      </c>
      <c r="D211" s="4" t="s">
        <v>1343</v>
      </c>
      <c r="E211" s="14" t="s">
        <v>1343</v>
      </c>
      <c r="F211" s="14" t="s">
        <v>1344</v>
      </c>
      <c r="G211" s="14" t="s">
        <v>1342</v>
      </c>
      <c r="H211" s="9" t="s">
        <v>2777</v>
      </c>
      <c r="I211" s="3">
        <v>3333503.7373366142</v>
      </c>
      <c r="J211" s="3">
        <v>2305827.88233743</v>
      </c>
      <c r="K211" s="3">
        <f t="shared" si="8"/>
        <v>5639331.6196740437</v>
      </c>
      <c r="L211" s="3">
        <f>IFERROR(INDEX('CHIRP Payment Calc'!K:K,MATCH(A:A,'CHIRP Payment Calc'!A:A,0)),0)</f>
        <v>8374057.0072455797</v>
      </c>
      <c r="M211" s="3">
        <f t="shared" si="9"/>
        <v>-2734725.387571536</v>
      </c>
    </row>
    <row r="212" spans="1:13">
      <c r="A212" s="9" t="s">
        <v>217</v>
      </c>
      <c r="B212" s="9" t="s">
        <v>301</v>
      </c>
      <c r="C212" s="9" t="s">
        <v>223</v>
      </c>
      <c r="D212" s="4" t="s">
        <v>218</v>
      </c>
      <c r="E212" s="14" t="s">
        <v>218</v>
      </c>
      <c r="F212" s="14" t="s">
        <v>219</v>
      </c>
      <c r="G212" s="14" t="s">
        <v>217</v>
      </c>
      <c r="H212" s="9" t="s">
        <v>2776</v>
      </c>
      <c r="I212" s="3">
        <v>0</v>
      </c>
      <c r="J212" s="3">
        <v>0</v>
      </c>
      <c r="K212" s="3">
        <f t="shared" si="8"/>
        <v>0</v>
      </c>
      <c r="L212" s="3">
        <f>IFERROR(INDEX('CHIRP Payment Calc'!K:K,MATCH(A:A,'CHIRP Payment Calc'!A:A,0)),0)</f>
        <v>0</v>
      </c>
      <c r="M212" s="3">
        <f t="shared" si="9"/>
        <v>0</v>
      </c>
    </row>
    <row r="213" spans="1:13">
      <c r="A213" s="9" t="s">
        <v>184</v>
      </c>
      <c r="B213" s="9" t="s">
        <v>301</v>
      </c>
      <c r="C213" s="9" t="s">
        <v>223</v>
      </c>
      <c r="D213" s="4" t="s">
        <v>185</v>
      </c>
      <c r="E213" s="14" t="s">
        <v>185</v>
      </c>
      <c r="F213" s="14" t="s">
        <v>186</v>
      </c>
      <c r="G213" s="14" t="s">
        <v>184</v>
      </c>
      <c r="H213" s="9" t="s">
        <v>2775</v>
      </c>
      <c r="I213" s="3">
        <v>3555624.139176771</v>
      </c>
      <c r="J213" s="3">
        <v>909856.95765149058</v>
      </c>
      <c r="K213" s="3">
        <f t="shared" si="8"/>
        <v>4465481.0968282614</v>
      </c>
      <c r="L213" s="3">
        <f>IFERROR(INDEX('CHIRP Payment Calc'!K:K,MATCH(A:A,'CHIRP Payment Calc'!A:A,0)),0)</f>
        <v>4475400.5964079015</v>
      </c>
      <c r="M213" s="3">
        <f t="shared" si="9"/>
        <v>-9919.4995796401054</v>
      </c>
    </row>
    <row r="214" spans="1:13">
      <c r="A214" s="9" t="s">
        <v>568</v>
      </c>
      <c r="B214" s="9" t="s">
        <v>301</v>
      </c>
      <c r="C214" s="9" t="s">
        <v>223</v>
      </c>
      <c r="D214" s="4" t="s">
        <v>569</v>
      </c>
      <c r="E214" s="14" t="s">
        <v>569</v>
      </c>
      <c r="F214" s="14" t="s">
        <v>570</v>
      </c>
      <c r="G214" s="14" t="s">
        <v>568</v>
      </c>
      <c r="H214" s="9" t="s">
        <v>2774</v>
      </c>
      <c r="I214" s="3">
        <v>9061851.7920339108</v>
      </c>
      <c r="J214" s="3">
        <v>4990602.1781760724</v>
      </c>
      <c r="K214" s="3">
        <f t="shared" si="8"/>
        <v>14052453.970209982</v>
      </c>
      <c r="L214" s="3">
        <f>IFERROR(INDEX('CHIRP Payment Calc'!K:K,MATCH(A:A,'CHIRP Payment Calc'!A:A,0)),0)</f>
        <v>13355658.508247977</v>
      </c>
      <c r="M214" s="3">
        <f t="shared" si="9"/>
        <v>696795.46196200512</v>
      </c>
    </row>
    <row r="215" spans="1:13">
      <c r="A215" s="9" t="s">
        <v>1424</v>
      </c>
      <c r="B215" s="9" t="s">
        <v>301</v>
      </c>
      <c r="C215" s="9" t="s">
        <v>223</v>
      </c>
      <c r="D215" s="4" t="s">
        <v>1425</v>
      </c>
      <c r="E215" s="14" t="s">
        <v>1425</v>
      </c>
      <c r="F215" s="14" t="s">
        <v>1426</v>
      </c>
      <c r="G215" s="14" t="s">
        <v>1424</v>
      </c>
      <c r="H215" s="9" t="s">
        <v>2773</v>
      </c>
      <c r="I215" s="3">
        <v>0</v>
      </c>
      <c r="J215" s="3">
        <v>0</v>
      </c>
      <c r="K215" s="3">
        <f t="shared" si="8"/>
        <v>0</v>
      </c>
      <c r="L215" s="3">
        <f>IFERROR(INDEX('CHIRP Payment Calc'!K:K,MATCH(A:A,'CHIRP Payment Calc'!A:A,0)),0)</f>
        <v>0</v>
      </c>
      <c r="M215" s="3">
        <f t="shared" si="9"/>
        <v>0</v>
      </c>
    </row>
    <row r="216" spans="1:13">
      <c r="A216" s="9" t="s">
        <v>652</v>
      </c>
      <c r="B216" s="9" t="s">
        <v>301</v>
      </c>
      <c r="C216" s="9" t="s">
        <v>223</v>
      </c>
      <c r="D216" s="4" t="s">
        <v>653</v>
      </c>
      <c r="E216" s="14" t="s">
        <v>653</v>
      </c>
      <c r="F216" s="14" t="s">
        <v>654</v>
      </c>
      <c r="G216" s="14" t="s">
        <v>652</v>
      </c>
      <c r="H216" s="9" t="s">
        <v>2772</v>
      </c>
      <c r="I216" s="3">
        <v>1980304.2455496946</v>
      </c>
      <c r="J216" s="3">
        <v>1095195.5316232801</v>
      </c>
      <c r="K216" s="3">
        <f t="shared" si="8"/>
        <v>3075499.7771729748</v>
      </c>
      <c r="L216" s="3">
        <f>IFERROR(INDEX('CHIRP Payment Calc'!K:K,MATCH(A:A,'CHIRP Payment Calc'!A:A,0)),0)</f>
        <v>2870650.8710045023</v>
      </c>
      <c r="M216" s="3">
        <f t="shared" si="9"/>
        <v>204848.90616847249</v>
      </c>
    </row>
    <row r="217" spans="1:13">
      <c r="A217" s="9" t="s">
        <v>844</v>
      </c>
      <c r="B217" s="9" t="s">
        <v>301</v>
      </c>
      <c r="C217" s="9" t="s">
        <v>223</v>
      </c>
      <c r="D217" s="4" t="s">
        <v>845</v>
      </c>
      <c r="E217" s="14" t="s">
        <v>845</v>
      </c>
      <c r="F217" s="14" t="s">
        <v>846</v>
      </c>
      <c r="G217" s="14" t="s">
        <v>844</v>
      </c>
      <c r="H217" s="9" t="s">
        <v>2771</v>
      </c>
      <c r="I217" s="3">
        <v>103062258.74855186</v>
      </c>
      <c r="J217" s="3">
        <v>26891498.769425526</v>
      </c>
      <c r="K217" s="3">
        <f t="shared" si="8"/>
        <v>129953757.51797739</v>
      </c>
      <c r="L217" s="3">
        <f>IFERROR(INDEX('CHIRP Payment Calc'!K:K,MATCH(A:A,'CHIRP Payment Calc'!A:A,0)),0)</f>
        <v>174165776.13225514</v>
      </c>
      <c r="M217" s="3">
        <f t="shared" si="9"/>
        <v>-44212018.61427775</v>
      </c>
    </row>
    <row r="218" spans="1:13">
      <c r="A218" s="9" t="s">
        <v>124</v>
      </c>
      <c r="B218" s="9" t="s">
        <v>301</v>
      </c>
      <c r="C218" s="9" t="s">
        <v>1522</v>
      </c>
      <c r="D218" s="4" t="s">
        <v>125</v>
      </c>
      <c r="E218" s="14" t="s">
        <v>125</v>
      </c>
      <c r="F218" s="14" t="s">
        <v>126</v>
      </c>
      <c r="G218" s="14" t="s">
        <v>124</v>
      </c>
      <c r="H218" s="9" t="s">
        <v>2770</v>
      </c>
      <c r="I218" s="3">
        <v>767728.50861974922</v>
      </c>
      <c r="J218" s="3">
        <v>271210.42735256476</v>
      </c>
      <c r="K218" s="3">
        <f t="shared" si="8"/>
        <v>1038938.935972314</v>
      </c>
      <c r="L218" s="3">
        <f>IFERROR(INDEX('CHIRP Payment Calc'!K:K,MATCH(A:A,'CHIRP Payment Calc'!A:A,0)),0)</f>
        <v>1066968.218017553</v>
      </c>
      <c r="M218" s="3">
        <f t="shared" si="9"/>
        <v>-28029.282045239001</v>
      </c>
    </row>
    <row r="219" spans="1:13">
      <c r="A219" s="9" t="s">
        <v>535</v>
      </c>
      <c r="B219" s="9" t="s">
        <v>301</v>
      </c>
      <c r="C219" s="9" t="s">
        <v>1522</v>
      </c>
      <c r="D219" s="4" t="s">
        <v>536</v>
      </c>
      <c r="E219" s="14" t="s">
        <v>536</v>
      </c>
      <c r="F219" s="14" t="s">
        <v>537</v>
      </c>
      <c r="G219" s="14" t="s">
        <v>535</v>
      </c>
      <c r="H219" s="9" t="s">
        <v>2769</v>
      </c>
      <c r="I219" s="3">
        <v>245744.83954993339</v>
      </c>
      <c r="J219" s="3">
        <v>80797.337641081991</v>
      </c>
      <c r="K219" s="3">
        <f t="shared" si="8"/>
        <v>326542.17719101539</v>
      </c>
      <c r="L219" s="3">
        <f>IFERROR(INDEX('CHIRP Payment Calc'!K:K,MATCH(A:A,'CHIRP Payment Calc'!A:A,0)),0)</f>
        <v>0</v>
      </c>
      <c r="M219" s="3">
        <f t="shared" si="9"/>
        <v>326542.17719101539</v>
      </c>
    </row>
    <row r="220" spans="1:13">
      <c r="A220" s="9" t="s">
        <v>964</v>
      </c>
      <c r="B220" s="9" t="s">
        <v>301</v>
      </c>
      <c r="C220" s="9" t="s">
        <v>1522</v>
      </c>
      <c r="D220" s="4" t="s">
        <v>965</v>
      </c>
      <c r="E220" s="14" t="s">
        <v>965</v>
      </c>
      <c r="F220" s="14" t="s">
        <v>966</v>
      </c>
      <c r="G220" s="14" t="s">
        <v>964</v>
      </c>
      <c r="H220" s="9" t="s">
        <v>1877</v>
      </c>
      <c r="I220" s="3">
        <v>124506.91232233048</v>
      </c>
      <c r="J220" s="3">
        <v>38456.452481902539</v>
      </c>
      <c r="K220" s="3">
        <f t="shared" si="8"/>
        <v>162963.36480423302</v>
      </c>
      <c r="L220" s="3">
        <f>IFERROR(INDEX('CHIRP Payment Calc'!K:K,MATCH(A:A,'CHIRP Payment Calc'!A:A,0)),0)</f>
        <v>0</v>
      </c>
      <c r="M220" s="3">
        <f t="shared" si="9"/>
        <v>162963.36480423302</v>
      </c>
    </row>
    <row r="221" spans="1:13">
      <c r="A221" s="9" t="s">
        <v>1087</v>
      </c>
      <c r="B221" s="9" t="s">
        <v>301</v>
      </c>
      <c r="C221" s="9" t="s">
        <v>1594</v>
      </c>
      <c r="D221" s="4" t="s">
        <v>1088</v>
      </c>
      <c r="E221" s="14" t="s">
        <v>1088</v>
      </c>
      <c r="F221" s="14" t="s">
        <v>1089</v>
      </c>
      <c r="G221" s="14" t="s">
        <v>1087</v>
      </c>
      <c r="H221" s="9" t="s">
        <v>1741</v>
      </c>
      <c r="I221" s="3">
        <v>397211.11106598499</v>
      </c>
      <c r="J221" s="3">
        <v>415291.3331832267</v>
      </c>
      <c r="K221" s="3">
        <f t="shared" si="8"/>
        <v>812502.44424921169</v>
      </c>
      <c r="L221" s="3">
        <f>IFERROR(INDEX('CHIRP Payment Calc'!K:K,MATCH(A:A,'CHIRP Payment Calc'!A:A,0)),0)</f>
        <v>974027.63586900011</v>
      </c>
      <c r="M221" s="3">
        <f t="shared" si="9"/>
        <v>-161525.19161978841</v>
      </c>
    </row>
    <row r="222" spans="1:13">
      <c r="A222" s="9" t="s">
        <v>829</v>
      </c>
      <c r="B222" s="9" t="s">
        <v>301</v>
      </c>
      <c r="C222" s="9" t="s">
        <v>1594</v>
      </c>
      <c r="D222" s="4" t="s">
        <v>830</v>
      </c>
      <c r="E222" s="14" t="s">
        <v>830</v>
      </c>
      <c r="F222" s="14" t="s">
        <v>831</v>
      </c>
      <c r="G222" s="14" t="s">
        <v>829</v>
      </c>
      <c r="H222" s="9" t="s">
        <v>2768</v>
      </c>
      <c r="I222" s="3">
        <v>3276063.5548169687</v>
      </c>
      <c r="J222" s="3">
        <v>1208784.8161505638</v>
      </c>
      <c r="K222" s="3">
        <f t="shared" si="8"/>
        <v>4484848.3709675325</v>
      </c>
      <c r="L222" s="3">
        <f>IFERROR(INDEX('CHIRP Payment Calc'!K:K,MATCH(A:A,'CHIRP Payment Calc'!A:A,0)),0)</f>
        <v>5101154.3695319686</v>
      </c>
      <c r="M222" s="3">
        <f t="shared" si="9"/>
        <v>-616305.9985644361</v>
      </c>
    </row>
    <row r="223" spans="1:13">
      <c r="A223" s="9" t="s">
        <v>745</v>
      </c>
      <c r="B223" s="9" t="s">
        <v>301</v>
      </c>
      <c r="C223" s="9" t="s">
        <v>1603</v>
      </c>
      <c r="D223" s="4" t="s">
        <v>746</v>
      </c>
      <c r="E223" s="14" t="s">
        <v>746</v>
      </c>
      <c r="F223" s="14" t="s">
        <v>747</v>
      </c>
      <c r="G223" s="14" t="s">
        <v>745</v>
      </c>
      <c r="H223" s="9" t="s">
        <v>2061</v>
      </c>
      <c r="I223" s="3">
        <v>17679471.934180588</v>
      </c>
      <c r="J223" s="3">
        <v>28922171.817361128</v>
      </c>
      <c r="K223" s="3">
        <f t="shared" si="8"/>
        <v>46601643.751541719</v>
      </c>
      <c r="L223" s="3">
        <f>IFERROR(INDEX('CHIRP Payment Calc'!K:K,MATCH(A:A,'CHIRP Payment Calc'!A:A,0)),0)</f>
        <v>30674474.910841852</v>
      </c>
      <c r="M223" s="3">
        <f t="shared" si="9"/>
        <v>15927168.840699866</v>
      </c>
    </row>
    <row r="224" spans="1:13">
      <c r="A224" s="9" t="s">
        <v>1357</v>
      </c>
      <c r="B224" s="9" t="s">
        <v>1559</v>
      </c>
      <c r="C224" s="9" t="s">
        <v>2505</v>
      </c>
      <c r="D224" s="4" t="s">
        <v>1358</v>
      </c>
      <c r="E224" s="14" t="s">
        <v>1358</v>
      </c>
      <c r="F224" s="14" t="s">
        <v>1359</v>
      </c>
      <c r="G224" s="14" t="s">
        <v>1357</v>
      </c>
      <c r="H224" s="9" t="s">
        <v>2767</v>
      </c>
      <c r="I224" s="3">
        <v>1920257.9789250519</v>
      </c>
      <c r="J224" s="3">
        <v>0</v>
      </c>
      <c r="K224" s="3">
        <f t="shared" si="8"/>
        <v>1920257.9789250519</v>
      </c>
      <c r="L224" s="3">
        <f>IFERROR(INDEX('CHIRP Payment Calc'!K:K,MATCH(A:A,'CHIRP Payment Calc'!A:A,0)),0)</f>
        <v>1655852.8207210649</v>
      </c>
      <c r="M224" s="3">
        <f t="shared" si="9"/>
        <v>264405.15820398694</v>
      </c>
    </row>
    <row r="225" spans="1:13">
      <c r="A225" s="9" t="s">
        <v>2263</v>
      </c>
      <c r="C225" s="9" t="s">
        <v>223</v>
      </c>
      <c r="D225" s="4" t="s">
        <v>2265</v>
      </c>
      <c r="E225" s="14" t="s">
        <v>2265</v>
      </c>
      <c r="F225" s="14" t="e">
        <v>#N/A</v>
      </c>
      <c r="G225" s="14" t="s">
        <v>2263</v>
      </c>
      <c r="H225" s="9" t="s">
        <v>2262</v>
      </c>
      <c r="I225" s="3">
        <v>0</v>
      </c>
      <c r="J225" s="3">
        <v>104.03253134809725</v>
      </c>
      <c r="K225" s="3">
        <f t="shared" si="8"/>
        <v>104.03253134809725</v>
      </c>
      <c r="L225" s="3">
        <f>IFERROR(INDEX('CHIRP Payment Calc'!K:K,MATCH(A:A,'CHIRP Payment Calc'!A:A,0)),0)</f>
        <v>0</v>
      </c>
      <c r="M225" s="3">
        <f t="shared" si="9"/>
        <v>104.03253134809725</v>
      </c>
    </row>
    <row r="226" spans="1:13">
      <c r="A226" s="9" t="s">
        <v>649</v>
      </c>
      <c r="B226" s="9" t="s">
        <v>1559</v>
      </c>
      <c r="C226" s="9" t="s">
        <v>223</v>
      </c>
      <c r="D226" s="4" t="s">
        <v>650</v>
      </c>
      <c r="E226" s="14" t="s">
        <v>650</v>
      </c>
      <c r="F226" s="14" t="s">
        <v>651</v>
      </c>
      <c r="G226" s="14" t="s">
        <v>649</v>
      </c>
      <c r="H226" s="9" t="s">
        <v>2763</v>
      </c>
      <c r="I226" s="3">
        <v>10202499.404488385</v>
      </c>
      <c r="J226" s="3">
        <v>2567145.5054468708</v>
      </c>
      <c r="K226" s="3">
        <f t="shared" si="8"/>
        <v>12769644.909935255</v>
      </c>
      <c r="L226" s="3">
        <f>IFERROR(INDEX('CHIRP Payment Calc'!K:K,MATCH(A:A,'CHIRP Payment Calc'!A:A,0)),0)</f>
        <v>9365378.4448510054</v>
      </c>
      <c r="M226" s="3">
        <f t="shared" si="9"/>
        <v>3404266.4650842492</v>
      </c>
    </row>
    <row r="227" spans="1:13">
      <c r="A227" s="9" t="s">
        <v>1345</v>
      </c>
      <c r="B227" s="9" t="s">
        <v>1559</v>
      </c>
      <c r="C227" s="9" t="s">
        <v>223</v>
      </c>
      <c r="D227" s="4" t="s">
        <v>1346</v>
      </c>
      <c r="E227" s="14" t="s">
        <v>1346</v>
      </c>
      <c r="F227" s="14" t="s">
        <v>1347</v>
      </c>
      <c r="G227" s="14" t="s">
        <v>1345</v>
      </c>
      <c r="H227" s="9" t="s">
        <v>2762</v>
      </c>
      <c r="I227" s="3">
        <v>50717711.776930489</v>
      </c>
      <c r="J227" s="3">
        <v>13218019.742867328</v>
      </c>
      <c r="K227" s="3">
        <f t="shared" si="8"/>
        <v>63935731.519797817</v>
      </c>
      <c r="L227" s="3">
        <f>IFERROR(INDEX('CHIRP Payment Calc'!K:K,MATCH(A:A,'CHIRP Payment Calc'!A:A,0)),0)</f>
        <v>70026175.323752716</v>
      </c>
      <c r="M227" s="3">
        <f t="shared" si="9"/>
        <v>-6090443.8039548993</v>
      </c>
    </row>
    <row r="228" spans="1:13">
      <c r="A228" s="9" t="s">
        <v>1553</v>
      </c>
      <c r="B228" s="9" t="s">
        <v>1559</v>
      </c>
      <c r="C228" s="9" t="s">
        <v>223</v>
      </c>
      <c r="D228" s="4" t="s">
        <v>1554</v>
      </c>
      <c r="E228" s="14" t="s">
        <v>1554</v>
      </c>
      <c r="F228" s="14" t="s">
        <v>1555</v>
      </c>
      <c r="G228" s="14" t="s">
        <v>1553</v>
      </c>
      <c r="H228" s="9" t="s">
        <v>2761</v>
      </c>
      <c r="I228" s="3">
        <v>60437.491062900655</v>
      </c>
      <c r="J228" s="3">
        <v>244240.71576997516</v>
      </c>
      <c r="K228" s="3">
        <f t="shared" si="8"/>
        <v>304678.20683287579</v>
      </c>
      <c r="L228" s="3">
        <f>IFERROR(INDEX('CHIRP Payment Calc'!K:K,MATCH(A:A,'CHIRP Payment Calc'!A:A,0)),0)</f>
        <v>0</v>
      </c>
      <c r="M228" s="3">
        <f t="shared" si="9"/>
        <v>304678.20683287579</v>
      </c>
    </row>
    <row r="229" spans="1:13">
      <c r="A229" s="9" t="s">
        <v>1403</v>
      </c>
      <c r="B229" s="9" t="s">
        <v>1559</v>
      </c>
      <c r="C229" s="9" t="s">
        <v>223</v>
      </c>
      <c r="D229" s="4" t="s">
        <v>1404</v>
      </c>
      <c r="E229" s="14" t="s">
        <v>1404</v>
      </c>
      <c r="F229" s="14" t="s">
        <v>1405</v>
      </c>
      <c r="G229" s="14" t="s">
        <v>1403</v>
      </c>
      <c r="H229" s="9" t="s">
        <v>2452</v>
      </c>
      <c r="I229" s="3">
        <v>15927554.372090233</v>
      </c>
      <c r="J229" s="3">
        <v>7162040.4568082877</v>
      </c>
      <c r="K229" s="3">
        <f t="shared" si="8"/>
        <v>23089594.828898519</v>
      </c>
      <c r="L229" s="3">
        <f>IFERROR(INDEX('CHIRP Payment Calc'!K:K,MATCH(A:A,'CHIRP Payment Calc'!A:A,0)),0)</f>
        <v>27643171.492861312</v>
      </c>
      <c r="M229" s="3">
        <f t="shared" si="9"/>
        <v>-4553576.6639627926</v>
      </c>
    </row>
    <row r="230" spans="1:13">
      <c r="A230" s="9" t="s">
        <v>1173</v>
      </c>
      <c r="B230" s="9" t="s">
        <v>1559</v>
      </c>
      <c r="C230" s="9" t="s">
        <v>223</v>
      </c>
      <c r="D230" s="4" t="s">
        <v>1174</v>
      </c>
      <c r="E230" s="14" t="s">
        <v>1174</v>
      </c>
      <c r="F230" s="14" t="s">
        <v>1175</v>
      </c>
      <c r="G230" s="14" t="s">
        <v>1173</v>
      </c>
      <c r="H230" s="9" t="s">
        <v>2760</v>
      </c>
      <c r="I230" s="3">
        <v>9759543.8405791782</v>
      </c>
      <c r="J230" s="3">
        <v>3871947.7889704658</v>
      </c>
      <c r="K230" s="3">
        <f t="shared" si="8"/>
        <v>13631491.629549645</v>
      </c>
      <c r="L230" s="3">
        <f>IFERROR(INDEX('CHIRP Payment Calc'!K:K,MATCH(A:A,'CHIRP Payment Calc'!A:A,0)),0)</f>
        <v>16331602.272563159</v>
      </c>
      <c r="M230" s="3">
        <f t="shared" si="9"/>
        <v>-2700110.6430135146</v>
      </c>
    </row>
    <row r="231" spans="1:13">
      <c r="A231" s="9" t="s">
        <v>595</v>
      </c>
      <c r="B231" s="9" t="s">
        <v>1559</v>
      </c>
      <c r="C231" s="9" t="s">
        <v>223</v>
      </c>
      <c r="D231" s="4" t="s">
        <v>596</v>
      </c>
      <c r="E231" s="14" t="s">
        <v>596</v>
      </c>
      <c r="F231" s="14" t="s">
        <v>597</v>
      </c>
      <c r="G231" s="14" t="s">
        <v>595</v>
      </c>
      <c r="H231" s="9" t="s">
        <v>2759</v>
      </c>
      <c r="I231" s="3">
        <v>9464620.1213527117</v>
      </c>
      <c r="J231" s="3">
        <v>2365052.2823093138</v>
      </c>
      <c r="K231" s="3">
        <f t="shared" si="8"/>
        <v>11829672.403662026</v>
      </c>
      <c r="L231" s="3">
        <f>IFERROR(INDEX('CHIRP Payment Calc'!K:K,MATCH(A:A,'CHIRP Payment Calc'!A:A,0)),0)</f>
        <v>9526605.7572599836</v>
      </c>
      <c r="M231" s="3">
        <f t="shared" si="9"/>
        <v>2303066.6464020424</v>
      </c>
    </row>
    <row r="232" spans="1:13">
      <c r="A232" s="9" t="s">
        <v>232</v>
      </c>
      <c r="B232" s="9" t="s">
        <v>1559</v>
      </c>
      <c r="C232" s="9" t="s">
        <v>223</v>
      </c>
      <c r="D232" s="4" t="s">
        <v>233</v>
      </c>
      <c r="E232" s="14" t="s">
        <v>233</v>
      </c>
      <c r="F232" s="14" t="s">
        <v>234</v>
      </c>
      <c r="G232" s="14" t="s">
        <v>232</v>
      </c>
      <c r="H232" s="9" t="s">
        <v>2758</v>
      </c>
      <c r="I232" s="3">
        <v>0</v>
      </c>
      <c r="J232" s="3">
        <v>0</v>
      </c>
      <c r="K232" s="3">
        <f t="shared" si="8"/>
        <v>0</v>
      </c>
      <c r="L232" s="3">
        <f>IFERROR(INDEX('CHIRP Payment Calc'!K:K,MATCH(A:A,'CHIRP Payment Calc'!A:A,0)),0)</f>
        <v>0</v>
      </c>
      <c r="M232" s="3">
        <f t="shared" si="9"/>
        <v>0</v>
      </c>
    </row>
    <row r="233" spans="1:13">
      <c r="A233" s="9" t="s">
        <v>667</v>
      </c>
      <c r="B233" s="9" t="s">
        <v>1559</v>
      </c>
      <c r="C233" s="9" t="s">
        <v>223</v>
      </c>
      <c r="D233" s="4" t="s">
        <v>668</v>
      </c>
      <c r="E233" s="14" t="s">
        <v>668</v>
      </c>
      <c r="F233" s="14" t="s">
        <v>669</v>
      </c>
      <c r="G233" s="14" t="s">
        <v>667</v>
      </c>
      <c r="H233" s="9" t="s">
        <v>2157</v>
      </c>
      <c r="I233" s="3">
        <v>378868.18253344577</v>
      </c>
      <c r="J233" s="3">
        <v>219097.36353693725</v>
      </c>
      <c r="K233" s="3">
        <f t="shared" si="8"/>
        <v>597965.54607038305</v>
      </c>
      <c r="L233" s="3">
        <f>IFERROR(INDEX('CHIRP Payment Calc'!K:K,MATCH(A:A,'CHIRP Payment Calc'!A:A,0)),0)</f>
        <v>372597.51900534215</v>
      </c>
      <c r="M233" s="3">
        <f t="shared" si="9"/>
        <v>225368.02706504089</v>
      </c>
    </row>
    <row r="234" spans="1:13">
      <c r="A234" s="9" t="s">
        <v>799</v>
      </c>
      <c r="B234" s="9" t="s">
        <v>1559</v>
      </c>
      <c r="C234" s="9" t="s">
        <v>223</v>
      </c>
      <c r="D234" s="4" t="s">
        <v>800</v>
      </c>
      <c r="E234" s="14" t="s">
        <v>800</v>
      </c>
      <c r="F234" s="14" t="s">
        <v>801</v>
      </c>
      <c r="G234" s="14" t="s">
        <v>799</v>
      </c>
      <c r="H234" s="9" t="s">
        <v>2757</v>
      </c>
      <c r="I234" s="3">
        <v>11375816.186112061</v>
      </c>
      <c r="J234" s="3">
        <v>2957112.9111658707</v>
      </c>
      <c r="K234" s="3">
        <f t="shared" si="8"/>
        <v>14332929.097277932</v>
      </c>
      <c r="L234" s="3">
        <f>IFERROR(INDEX('CHIRP Payment Calc'!K:K,MATCH(A:A,'CHIRP Payment Calc'!A:A,0)),0)</f>
        <v>13308269.731734272</v>
      </c>
      <c r="M234" s="3">
        <f t="shared" si="9"/>
        <v>1024659.3655436598</v>
      </c>
    </row>
    <row r="235" spans="1:13">
      <c r="A235" s="9" t="s">
        <v>1591</v>
      </c>
      <c r="B235" s="9" t="s">
        <v>1559</v>
      </c>
      <c r="C235" s="9" t="s">
        <v>223</v>
      </c>
      <c r="D235" s="4" t="s">
        <v>1592</v>
      </c>
      <c r="E235" s="14" t="s">
        <v>1592</v>
      </c>
      <c r="F235" s="14" t="s">
        <v>1593</v>
      </c>
      <c r="G235" s="14" t="s">
        <v>1591</v>
      </c>
      <c r="H235" s="9" t="s">
        <v>2756</v>
      </c>
      <c r="I235" s="3">
        <v>0</v>
      </c>
      <c r="J235" s="3">
        <v>8990.686169760409</v>
      </c>
      <c r="K235" s="3">
        <f t="shared" si="8"/>
        <v>8990.686169760409</v>
      </c>
      <c r="L235" s="3">
        <f>IFERROR(INDEX('CHIRP Payment Calc'!K:K,MATCH(A:A,'CHIRP Payment Calc'!A:A,0)),0)</f>
        <v>0</v>
      </c>
      <c r="M235" s="3">
        <f t="shared" si="9"/>
        <v>8990.686169760409</v>
      </c>
    </row>
    <row r="236" spans="1:13">
      <c r="A236" s="9" t="s">
        <v>796</v>
      </c>
      <c r="B236" s="9" t="s">
        <v>1559</v>
      </c>
      <c r="C236" s="9" t="s">
        <v>223</v>
      </c>
      <c r="D236" s="4" t="s">
        <v>797</v>
      </c>
      <c r="E236" s="14" t="s">
        <v>797</v>
      </c>
      <c r="F236" s="14" t="s">
        <v>798</v>
      </c>
      <c r="G236" s="14" t="s">
        <v>796</v>
      </c>
      <c r="H236" s="9" t="s">
        <v>1991</v>
      </c>
      <c r="I236" s="3">
        <v>11522254.554969426</v>
      </c>
      <c r="J236" s="3">
        <v>5703610.7366879787</v>
      </c>
      <c r="K236" s="3">
        <f t="shared" si="8"/>
        <v>17225865.291657403</v>
      </c>
      <c r="L236" s="3">
        <f>IFERROR(INDEX('CHIRP Payment Calc'!K:K,MATCH(A:A,'CHIRP Payment Calc'!A:A,0)),0)</f>
        <v>17908520.311386824</v>
      </c>
      <c r="M236" s="3">
        <f t="shared" si="9"/>
        <v>-682655.01972942054</v>
      </c>
    </row>
    <row r="237" spans="1:13">
      <c r="A237" s="9" t="s">
        <v>402</v>
      </c>
      <c r="B237" s="9" t="s">
        <v>1559</v>
      </c>
      <c r="C237" s="9" t="s">
        <v>223</v>
      </c>
      <c r="D237" s="4" t="s">
        <v>403</v>
      </c>
      <c r="E237" s="14" t="s">
        <v>403</v>
      </c>
      <c r="F237" s="14" t="s">
        <v>404</v>
      </c>
      <c r="G237" s="14" t="s">
        <v>402</v>
      </c>
      <c r="H237" s="9" t="s">
        <v>2755</v>
      </c>
      <c r="I237" s="3">
        <v>0</v>
      </c>
      <c r="J237" s="3">
        <v>0</v>
      </c>
      <c r="K237" s="3">
        <f t="shared" si="8"/>
        <v>0</v>
      </c>
      <c r="L237" s="3">
        <f>IFERROR(INDEX('CHIRP Payment Calc'!K:K,MATCH(A:A,'CHIRP Payment Calc'!A:A,0)),0)</f>
        <v>0</v>
      </c>
      <c r="M237" s="3">
        <f t="shared" si="9"/>
        <v>0</v>
      </c>
    </row>
    <row r="238" spans="1:13">
      <c r="A238" s="9" t="s">
        <v>646</v>
      </c>
      <c r="B238" s="9" t="s">
        <v>1559</v>
      </c>
      <c r="C238" s="9" t="s">
        <v>223</v>
      </c>
      <c r="D238" s="4" t="s">
        <v>647</v>
      </c>
      <c r="E238" s="14" t="s">
        <v>647</v>
      </c>
      <c r="F238" s="14" t="s">
        <v>648</v>
      </c>
      <c r="G238" s="14" t="s">
        <v>646</v>
      </c>
      <c r="H238" s="9" t="s">
        <v>2754</v>
      </c>
      <c r="I238" s="3">
        <v>16908261.350439269</v>
      </c>
      <c r="J238" s="3">
        <v>3705384.6189447083</v>
      </c>
      <c r="K238" s="3">
        <f t="shared" si="8"/>
        <v>20613645.969383977</v>
      </c>
      <c r="L238" s="3">
        <f>IFERROR(INDEX('CHIRP Payment Calc'!K:K,MATCH(A:A,'CHIRP Payment Calc'!A:A,0)),0)</f>
        <v>18740148.083665393</v>
      </c>
      <c r="M238" s="3">
        <f t="shared" si="9"/>
        <v>1873497.8857185841</v>
      </c>
    </row>
    <row r="239" spans="1:13">
      <c r="A239" s="9" t="s">
        <v>2752</v>
      </c>
      <c r="B239" s="9" t="s">
        <v>1559</v>
      </c>
      <c r="C239" s="9" t="s">
        <v>223</v>
      </c>
      <c r="D239" s="4" t="s">
        <v>2753</v>
      </c>
      <c r="E239" s="14" t="s">
        <v>2753</v>
      </c>
      <c r="F239" s="14" t="e">
        <v>#N/A</v>
      </c>
      <c r="G239" s="14" t="s">
        <v>2752</v>
      </c>
      <c r="H239" s="9" t="s">
        <v>2751</v>
      </c>
      <c r="I239" s="3">
        <v>0</v>
      </c>
      <c r="J239" s="3">
        <v>0</v>
      </c>
      <c r="K239" s="3">
        <f t="shared" si="8"/>
        <v>0</v>
      </c>
      <c r="L239" s="3">
        <f>IFERROR(INDEX('CHIRP Payment Calc'!K:K,MATCH(A:A,'CHIRP Payment Calc'!A:A,0)),0)</f>
        <v>0</v>
      </c>
      <c r="M239" s="3">
        <f t="shared" si="9"/>
        <v>0</v>
      </c>
    </row>
    <row r="240" spans="1:13">
      <c r="A240" s="9" t="s">
        <v>1509</v>
      </c>
      <c r="B240" s="9" t="s">
        <v>1559</v>
      </c>
      <c r="C240" s="9" t="s">
        <v>223</v>
      </c>
      <c r="D240" s="4" t="s">
        <v>1510</v>
      </c>
      <c r="E240" s="14" t="s">
        <v>1510</v>
      </c>
      <c r="F240" s="14" t="s">
        <v>1511</v>
      </c>
      <c r="G240" s="14" t="s">
        <v>1509</v>
      </c>
      <c r="H240" s="9" t="s">
        <v>2750</v>
      </c>
      <c r="I240" s="3">
        <v>0</v>
      </c>
      <c r="J240" s="3">
        <v>0</v>
      </c>
      <c r="K240" s="3">
        <f t="shared" si="8"/>
        <v>0</v>
      </c>
      <c r="L240" s="3">
        <f>IFERROR(INDEX('CHIRP Payment Calc'!K:K,MATCH(A:A,'CHIRP Payment Calc'!A:A,0)),0)</f>
        <v>0</v>
      </c>
      <c r="M240" s="3">
        <f t="shared" si="9"/>
        <v>0</v>
      </c>
    </row>
    <row r="241" spans="1:13">
      <c r="A241" s="9" t="s">
        <v>586</v>
      </c>
      <c r="B241" s="9" t="s">
        <v>1559</v>
      </c>
      <c r="C241" s="9" t="s">
        <v>223</v>
      </c>
      <c r="D241" s="4" t="s">
        <v>587</v>
      </c>
      <c r="E241" s="14" t="s">
        <v>587</v>
      </c>
      <c r="F241" s="14" t="s">
        <v>588</v>
      </c>
      <c r="G241" s="14" t="s">
        <v>586</v>
      </c>
      <c r="H241" s="9" t="s">
        <v>2749</v>
      </c>
      <c r="I241" s="3">
        <v>0</v>
      </c>
      <c r="J241" s="3">
        <v>0</v>
      </c>
      <c r="K241" s="3">
        <f t="shared" si="8"/>
        <v>0</v>
      </c>
      <c r="L241" s="3">
        <f>IFERROR(INDEX('CHIRP Payment Calc'!K:K,MATCH(A:A,'CHIRP Payment Calc'!A:A,0)),0)</f>
        <v>0</v>
      </c>
      <c r="M241" s="3">
        <f t="shared" si="9"/>
        <v>0</v>
      </c>
    </row>
    <row r="242" spans="1:13">
      <c r="A242" s="9" t="s">
        <v>1600</v>
      </c>
      <c r="B242" s="9" t="s">
        <v>1559</v>
      </c>
      <c r="C242" s="9" t="s">
        <v>223</v>
      </c>
      <c r="D242" s="4" t="s">
        <v>1776</v>
      </c>
      <c r="E242" s="14" t="s">
        <v>1776</v>
      </c>
      <c r="F242" s="14" t="s">
        <v>449</v>
      </c>
      <c r="G242" s="14" t="s">
        <v>1600</v>
      </c>
      <c r="H242" s="9" t="s">
        <v>1774</v>
      </c>
      <c r="I242" s="3">
        <v>29488558.221703362</v>
      </c>
      <c r="J242" s="3">
        <v>7148010.3231121683</v>
      </c>
      <c r="K242" s="3">
        <f t="shared" si="8"/>
        <v>36636568.544815533</v>
      </c>
      <c r="L242" s="3">
        <f>IFERROR(INDEX('CHIRP Payment Calc'!K:K,MATCH(A:A,'CHIRP Payment Calc'!A:A,0)),0)</f>
        <v>45426024.088738106</v>
      </c>
      <c r="M242" s="3">
        <f t="shared" si="9"/>
        <v>-8789455.5439225733</v>
      </c>
    </row>
    <row r="243" spans="1:13">
      <c r="A243" s="9" t="s">
        <v>781</v>
      </c>
      <c r="B243" s="9" t="s">
        <v>1559</v>
      </c>
      <c r="C243" s="9" t="s">
        <v>223</v>
      </c>
      <c r="D243" s="4" t="s">
        <v>782</v>
      </c>
      <c r="E243" s="14" t="s">
        <v>782</v>
      </c>
      <c r="F243" s="14" t="s">
        <v>783</v>
      </c>
      <c r="G243" s="14" t="s">
        <v>781</v>
      </c>
      <c r="H243" s="9" t="s">
        <v>2002</v>
      </c>
      <c r="I243" s="3">
        <v>6655921.2589496849</v>
      </c>
      <c r="J243" s="3">
        <v>2455351.6669772677</v>
      </c>
      <c r="K243" s="3">
        <f t="shared" si="8"/>
        <v>9111272.9259269536</v>
      </c>
      <c r="L243" s="3">
        <f>IFERROR(INDEX('CHIRP Payment Calc'!K:K,MATCH(A:A,'CHIRP Payment Calc'!A:A,0)),0)</f>
        <v>6824572.5550303282</v>
      </c>
      <c r="M243" s="3">
        <f t="shared" si="9"/>
        <v>2286700.3708966253</v>
      </c>
    </row>
    <row r="244" spans="1:13">
      <c r="A244" s="9" t="s">
        <v>163</v>
      </c>
      <c r="B244" s="9" t="s">
        <v>1559</v>
      </c>
      <c r="C244" s="9" t="s">
        <v>223</v>
      </c>
      <c r="D244" s="4" t="s">
        <v>164</v>
      </c>
      <c r="E244" s="14" t="s">
        <v>164</v>
      </c>
      <c r="F244" s="14" t="s">
        <v>165</v>
      </c>
      <c r="G244" s="14" t="s">
        <v>163</v>
      </c>
      <c r="H244" s="9" t="s">
        <v>2748</v>
      </c>
      <c r="I244" s="3">
        <v>3263044.5309617189</v>
      </c>
      <c r="J244" s="3">
        <v>1621060.5546002525</v>
      </c>
      <c r="K244" s="3">
        <f t="shared" si="8"/>
        <v>4884105.0855619712</v>
      </c>
      <c r="L244" s="3">
        <f>IFERROR(INDEX('CHIRP Payment Calc'!K:K,MATCH(A:A,'CHIRP Payment Calc'!A:A,0)),0)</f>
        <v>4246079.1067467118</v>
      </c>
      <c r="M244" s="3">
        <f t="shared" si="9"/>
        <v>638025.97881525941</v>
      </c>
    </row>
    <row r="245" spans="1:13">
      <c r="A245" s="9" t="s">
        <v>520</v>
      </c>
      <c r="B245" s="9" t="s">
        <v>1559</v>
      </c>
      <c r="C245" s="9" t="s">
        <v>1522</v>
      </c>
      <c r="D245" s="4" t="s">
        <v>521</v>
      </c>
      <c r="E245" s="14" t="s">
        <v>521</v>
      </c>
      <c r="F245" s="14" t="s">
        <v>522</v>
      </c>
      <c r="G245" s="14" t="s">
        <v>520</v>
      </c>
      <c r="H245" s="9" t="s">
        <v>2747</v>
      </c>
      <c r="I245" s="3">
        <v>5726024.1782649094</v>
      </c>
      <c r="J245" s="3">
        <v>1591247.5869653097</v>
      </c>
      <c r="K245" s="3">
        <f t="shared" si="8"/>
        <v>7317271.7652302189</v>
      </c>
      <c r="L245" s="3">
        <f>IFERROR(INDEX('CHIRP Payment Calc'!K:K,MATCH(A:A,'CHIRP Payment Calc'!A:A,0)),0)</f>
        <v>9306449.2972558811</v>
      </c>
      <c r="M245" s="3">
        <f t="shared" si="9"/>
        <v>-1989177.5320256623</v>
      </c>
    </row>
    <row r="246" spans="1:13">
      <c r="A246" s="9" t="s">
        <v>1066</v>
      </c>
      <c r="B246" s="9" t="s">
        <v>1559</v>
      </c>
      <c r="C246" s="9" t="s">
        <v>1594</v>
      </c>
      <c r="D246" s="4" t="s">
        <v>1067</v>
      </c>
      <c r="E246" s="14" t="s">
        <v>1067</v>
      </c>
      <c r="F246" s="14" t="s">
        <v>1068</v>
      </c>
      <c r="G246" s="14" t="s">
        <v>1066</v>
      </c>
      <c r="H246" s="9" t="s">
        <v>1748</v>
      </c>
      <c r="I246" s="3">
        <v>2118808.9042169354</v>
      </c>
      <c r="J246" s="3">
        <v>941849.48149029072</v>
      </c>
      <c r="K246" s="3">
        <f t="shared" si="8"/>
        <v>3060658.3857072261</v>
      </c>
      <c r="L246" s="3">
        <f>IFERROR(INDEX('CHIRP Payment Calc'!K:K,MATCH(A:A,'CHIRP Payment Calc'!A:A,0)),0)</f>
        <v>4583778.1586427595</v>
      </c>
      <c r="M246" s="3">
        <f t="shared" si="9"/>
        <v>-1523119.7729355334</v>
      </c>
    </row>
    <row r="247" spans="1:13">
      <c r="A247" s="9" t="s">
        <v>508</v>
      </c>
      <c r="B247" s="9" t="s">
        <v>1599</v>
      </c>
      <c r="C247" s="9" t="s">
        <v>223</v>
      </c>
      <c r="D247" s="4" t="s">
        <v>509</v>
      </c>
      <c r="E247" s="14" t="s">
        <v>509</v>
      </c>
      <c r="F247" s="14" t="s">
        <v>510</v>
      </c>
      <c r="G247" s="14" t="s">
        <v>508</v>
      </c>
      <c r="H247" s="9" t="s">
        <v>2746</v>
      </c>
      <c r="I247" s="3">
        <v>5370363.790272749</v>
      </c>
      <c r="J247" s="3">
        <v>5316203.1325778151</v>
      </c>
      <c r="K247" s="3">
        <f t="shared" si="8"/>
        <v>10686566.922850564</v>
      </c>
      <c r="L247" s="3">
        <f>IFERROR(INDEX('CHIRP Payment Calc'!K:K,MATCH(A:A,'CHIRP Payment Calc'!A:A,0)),0)</f>
        <v>13232254.040841304</v>
      </c>
      <c r="M247" s="3">
        <f t="shared" si="9"/>
        <v>-2545687.1179907396</v>
      </c>
    </row>
    <row r="248" spans="1:13">
      <c r="A248" s="9" t="s">
        <v>1436</v>
      </c>
      <c r="B248" s="9" t="s">
        <v>1599</v>
      </c>
      <c r="C248" s="9" t="s">
        <v>223</v>
      </c>
      <c r="D248" s="4" t="s">
        <v>1437</v>
      </c>
      <c r="E248" s="14" t="s">
        <v>1437</v>
      </c>
      <c r="F248" s="14" t="s">
        <v>1438</v>
      </c>
      <c r="G248" s="14" t="s">
        <v>1436</v>
      </c>
      <c r="H248" s="9" t="s">
        <v>2260</v>
      </c>
      <c r="I248" s="3">
        <v>14948.657494126603</v>
      </c>
      <c r="J248" s="3">
        <v>27596.097755067505</v>
      </c>
      <c r="K248" s="3">
        <f t="shared" si="8"/>
        <v>42544.75524919411</v>
      </c>
      <c r="L248" s="3">
        <f>IFERROR(INDEX('CHIRP Payment Calc'!K:K,MATCH(A:A,'CHIRP Payment Calc'!A:A,0)),0)</f>
        <v>0</v>
      </c>
      <c r="M248" s="3">
        <f t="shared" si="9"/>
        <v>42544.75524919411</v>
      </c>
    </row>
    <row r="249" spans="1:13">
      <c r="A249" s="9" t="s">
        <v>3322</v>
      </c>
      <c r="B249" s="9" t="s">
        <v>1599</v>
      </c>
      <c r="C249" s="9" t="s">
        <v>223</v>
      </c>
      <c r="D249" s="4" t="s">
        <v>1183</v>
      </c>
      <c r="E249" s="14" t="s">
        <v>1183</v>
      </c>
      <c r="F249" s="14" t="s">
        <v>1184</v>
      </c>
      <c r="G249" s="14" t="s">
        <v>1182</v>
      </c>
      <c r="H249" s="9" t="s">
        <v>2745</v>
      </c>
      <c r="I249" s="3">
        <v>585353.60895941593</v>
      </c>
      <c r="J249" s="3">
        <v>1178913.8869824535</v>
      </c>
      <c r="K249" s="3">
        <f t="shared" si="8"/>
        <v>1764267.4959418694</v>
      </c>
      <c r="L249" s="3">
        <f>IFERROR(INDEX('CHIRP Payment Calc'!K:K,MATCH(A:A,'CHIRP Payment Calc'!A:A,0)),0)</f>
        <v>2490146.9419391286</v>
      </c>
      <c r="M249" s="3">
        <f t="shared" si="9"/>
        <v>-725879.44599725911</v>
      </c>
    </row>
    <row r="250" spans="1:13">
      <c r="A250" s="9" t="s">
        <v>286</v>
      </c>
      <c r="B250" s="9" t="s">
        <v>1599</v>
      </c>
      <c r="C250" s="9" t="s">
        <v>223</v>
      </c>
      <c r="D250" s="4" t="s">
        <v>287</v>
      </c>
      <c r="E250" s="14" t="s">
        <v>287</v>
      </c>
      <c r="F250" s="14" t="s">
        <v>288</v>
      </c>
      <c r="G250" s="14" t="s">
        <v>286</v>
      </c>
      <c r="H250" s="9" t="s">
        <v>2744</v>
      </c>
      <c r="I250" s="3">
        <v>0</v>
      </c>
      <c r="J250" s="3">
        <v>0</v>
      </c>
      <c r="K250" s="3">
        <f t="shared" si="8"/>
        <v>0</v>
      </c>
      <c r="L250" s="3">
        <f>IFERROR(INDEX('CHIRP Payment Calc'!K:K,MATCH(A:A,'CHIRP Payment Calc'!A:A,0)),0)</f>
        <v>0</v>
      </c>
      <c r="M250" s="3">
        <f t="shared" si="9"/>
        <v>0</v>
      </c>
    </row>
    <row r="251" spans="1:13">
      <c r="A251" s="9" t="s">
        <v>598</v>
      </c>
      <c r="B251" s="9" t="s">
        <v>1599</v>
      </c>
      <c r="C251" s="9" t="s">
        <v>223</v>
      </c>
      <c r="D251" s="4" t="s">
        <v>599</v>
      </c>
      <c r="E251" s="14" t="s">
        <v>599</v>
      </c>
      <c r="F251" s="14" t="s">
        <v>600</v>
      </c>
      <c r="G251" s="14" t="s">
        <v>598</v>
      </c>
      <c r="H251" s="9" t="s">
        <v>2743</v>
      </c>
      <c r="I251" s="3">
        <v>5761256.2217080472</v>
      </c>
      <c r="J251" s="3">
        <v>6594067.2627158808</v>
      </c>
      <c r="K251" s="3">
        <f t="shared" si="8"/>
        <v>12355323.484423928</v>
      </c>
      <c r="L251" s="3">
        <f>IFERROR(INDEX('CHIRP Payment Calc'!K:K,MATCH(A:A,'CHIRP Payment Calc'!A:A,0)),0)</f>
        <v>16478081.371991679</v>
      </c>
      <c r="M251" s="3">
        <f t="shared" si="9"/>
        <v>-4122757.8875677511</v>
      </c>
    </row>
    <row r="252" spans="1:13">
      <c r="A252" s="9" t="s">
        <v>1531</v>
      </c>
      <c r="B252" s="9" t="s">
        <v>1599</v>
      </c>
      <c r="C252" s="9" t="s">
        <v>223</v>
      </c>
      <c r="D252" s="4" t="s">
        <v>1532</v>
      </c>
      <c r="E252" s="14" t="s">
        <v>1532</v>
      </c>
      <c r="F252" s="14" t="s">
        <v>1533</v>
      </c>
      <c r="G252" s="14" t="s">
        <v>1531</v>
      </c>
      <c r="H252" s="9" t="s">
        <v>2742</v>
      </c>
      <c r="I252" s="3">
        <v>2949.3754594370457</v>
      </c>
      <c r="J252" s="3">
        <v>0</v>
      </c>
      <c r="K252" s="3">
        <f t="shared" si="8"/>
        <v>2949.3754594370457</v>
      </c>
      <c r="L252" s="3">
        <f>IFERROR(INDEX('CHIRP Payment Calc'!K:K,MATCH(A:A,'CHIRP Payment Calc'!A:A,0)),0)</f>
        <v>0</v>
      </c>
      <c r="M252" s="3">
        <f t="shared" si="9"/>
        <v>2949.3754594370457</v>
      </c>
    </row>
    <row r="253" spans="1:13">
      <c r="A253" s="9" t="s">
        <v>1149</v>
      </c>
      <c r="B253" s="9" t="s">
        <v>1599</v>
      </c>
      <c r="C253" s="9" t="s">
        <v>223</v>
      </c>
      <c r="D253" s="4" t="s">
        <v>1150</v>
      </c>
      <c r="E253" s="14" t="s">
        <v>1150</v>
      </c>
      <c r="F253" s="14" t="s">
        <v>1151</v>
      </c>
      <c r="G253" s="14" t="s">
        <v>1149</v>
      </c>
      <c r="H253" s="9" t="s">
        <v>2741</v>
      </c>
      <c r="I253" s="3">
        <v>2690703.1991451136</v>
      </c>
      <c r="J253" s="3">
        <v>2637143.3503143159</v>
      </c>
      <c r="K253" s="3">
        <f t="shared" si="8"/>
        <v>5327846.5494594295</v>
      </c>
      <c r="L253" s="3">
        <f>IFERROR(INDEX('CHIRP Payment Calc'!K:K,MATCH(A:A,'CHIRP Payment Calc'!A:A,0)),0)</f>
        <v>6327826.3236543573</v>
      </c>
      <c r="M253" s="3">
        <f t="shared" si="9"/>
        <v>-999979.77419492789</v>
      </c>
    </row>
    <row r="254" spans="1:13">
      <c r="A254" s="9" t="s">
        <v>235</v>
      </c>
      <c r="B254" s="9" t="s">
        <v>1599</v>
      </c>
      <c r="C254" s="9" t="s">
        <v>223</v>
      </c>
      <c r="D254" s="4" t="s">
        <v>236</v>
      </c>
      <c r="E254" s="14" t="s">
        <v>236</v>
      </c>
      <c r="F254" s="14" t="s">
        <v>237</v>
      </c>
      <c r="G254" s="14" t="s">
        <v>235</v>
      </c>
      <c r="H254" s="9" t="s">
        <v>2740</v>
      </c>
      <c r="I254" s="3">
        <v>0</v>
      </c>
      <c r="J254" s="3">
        <v>0</v>
      </c>
      <c r="K254" s="3">
        <f t="shared" si="8"/>
        <v>0</v>
      </c>
      <c r="L254" s="3">
        <f>IFERROR(INDEX('CHIRP Payment Calc'!K:K,MATCH(A:A,'CHIRP Payment Calc'!A:A,0)),0)</f>
        <v>0</v>
      </c>
      <c r="M254" s="3">
        <f t="shared" si="9"/>
        <v>0</v>
      </c>
    </row>
    <row r="255" spans="1:13">
      <c r="A255" s="9" t="s">
        <v>130</v>
      </c>
      <c r="B255" s="9" t="s">
        <v>1599</v>
      </c>
      <c r="C255" s="9" t="s">
        <v>223</v>
      </c>
      <c r="D255" s="4" t="s">
        <v>131</v>
      </c>
      <c r="E255" s="14" t="s">
        <v>131</v>
      </c>
      <c r="F255" s="14" t="s">
        <v>132</v>
      </c>
      <c r="G255" s="14" t="s">
        <v>130</v>
      </c>
      <c r="H255" s="9" t="s">
        <v>2739</v>
      </c>
      <c r="I255" s="3">
        <v>0</v>
      </c>
      <c r="J255" s="3">
        <v>0</v>
      </c>
      <c r="K255" s="3">
        <f t="shared" si="8"/>
        <v>0</v>
      </c>
      <c r="L255" s="3">
        <f>IFERROR(INDEX('CHIRP Payment Calc'!K:K,MATCH(A:A,'CHIRP Payment Calc'!A:A,0)),0)</f>
        <v>0</v>
      </c>
      <c r="M255" s="3">
        <f t="shared" si="9"/>
        <v>0</v>
      </c>
    </row>
    <row r="256" spans="1:13">
      <c r="A256" s="9" t="s">
        <v>1191</v>
      </c>
      <c r="B256" s="9" t="s">
        <v>1599</v>
      </c>
      <c r="C256" s="9" t="s">
        <v>1522</v>
      </c>
      <c r="D256" s="4" t="s">
        <v>1192</v>
      </c>
      <c r="E256" s="14" t="s">
        <v>1192</v>
      </c>
      <c r="F256" s="14" t="s">
        <v>1193</v>
      </c>
      <c r="G256" s="14" t="s">
        <v>1191</v>
      </c>
      <c r="H256" s="9" t="s">
        <v>1629</v>
      </c>
      <c r="I256" s="3">
        <v>137630.839234443</v>
      </c>
      <c r="J256" s="3">
        <v>92469.702972205298</v>
      </c>
      <c r="K256" s="3">
        <f t="shared" si="8"/>
        <v>230100.5422066483</v>
      </c>
      <c r="L256" s="3">
        <f>IFERROR(INDEX('CHIRP Payment Calc'!K:K,MATCH(A:A,'CHIRP Payment Calc'!A:A,0)),0)</f>
        <v>0</v>
      </c>
      <c r="M256" s="3">
        <f t="shared" si="9"/>
        <v>230100.5422066483</v>
      </c>
    </row>
    <row r="257" spans="1:13">
      <c r="A257" s="9" t="s">
        <v>604</v>
      </c>
      <c r="B257" s="9" t="s">
        <v>1599</v>
      </c>
      <c r="C257" s="9" t="s">
        <v>1522</v>
      </c>
      <c r="D257" s="4" t="s">
        <v>605</v>
      </c>
      <c r="E257" s="14" t="s">
        <v>605</v>
      </c>
      <c r="F257" s="14" t="s">
        <v>606</v>
      </c>
      <c r="G257" s="14" t="s">
        <v>604</v>
      </c>
      <c r="H257" s="9" t="s">
        <v>2738</v>
      </c>
      <c r="I257" s="3">
        <v>1270042.5242503725</v>
      </c>
      <c r="J257" s="3">
        <v>1180577.4188254024</v>
      </c>
      <c r="K257" s="3">
        <f t="shared" si="8"/>
        <v>2450619.9430757752</v>
      </c>
      <c r="L257" s="3">
        <f>IFERROR(INDEX('CHIRP Payment Calc'!K:K,MATCH(A:A,'CHIRP Payment Calc'!A:A,0)),0)</f>
        <v>2400172.1591411093</v>
      </c>
      <c r="M257" s="3">
        <f t="shared" si="9"/>
        <v>50447.783934665844</v>
      </c>
    </row>
    <row r="258" spans="1:13">
      <c r="A258" s="9" t="s">
        <v>856</v>
      </c>
      <c r="B258" s="9" t="s">
        <v>1599</v>
      </c>
      <c r="C258" s="9" t="s">
        <v>1522</v>
      </c>
      <c r="D258" s="4" t="s">
        <v>857</v>
      </c>
      <c r="E258" s="14" t="s">
        <v>857</v>
      </c>
      <c r="F258" s="14" t="s">
        <v>858</v>
      </c>
      <c r="G258" s="14" t="s">
        <v>856</v>
      </c>
      <c r="H258" s="9" t="s">
        <v>2737</v>
      </c>
      <c r="I258" s="3">
        <v>2246166.3920912468</v>
      </c>
      <c r="J258" s="3">
        <v>2037000.0258516271</v>
      </c>
      <c r="K258" s="3">
        <f t="shared" si="8"/>
        <v>4283166.4179428741</v>
      </c>
      <c r="L258" s="3">
        <f>IFERROR(INDEX('CHIRP Payment Calc'!K:K,MATCH(A:A,'CHIRP Payment Calc'!A:A,0)),0)</f>
        <v>4131454.7473026887</v>
      </c>
      <c r="M258" s="3">
        <f t="shared" si="9"/>
        <v>151711.67064018548</v>
      </c>
    </row>
    <row r="259" spans="1:13">
      <c r="A259" s="9" t="s">
        <v>958</v>
      </c>
      <c r="B259" s="9" t="s">
        <v>1599</v>
      </c>
      <c r="C259" s="9" t="s">
        <v>1522</v>
      </c>
      <c r="D259" s="4" t="s">
        <v>959</v>
      </c>
      <c r="E259" s="14" t="s">
        <v>959</v>
      </c>
      <c r="F259" s="14" t="s">
        <v>960</v>
      </c>
      <c r="G259" s="14" t="s">
        <v>958</v>
      </c>
      <c r="H259" s="9" t="s">
        <v>2736</v>
      </c>
      <c r="I259" s="3">
        <v>0</v>
      </c>
      <c r="J259" s="3">
        <v>0</v>
      </c>
      <c r="K259" s="3">
        <f t="shared" si="8"/>
        <v>0</v>
      </c>
      <c r="L259" s="3">
        <f>IFERROR(INDEX('CHIRP Payment Calc'!K:K,MATCH(A:A,'CHIRP Payment Calc'!A:A,0)),0)</f>
        <v>0</v>
      </c>
      <c r="M259" s="3">
        <f t="shared" si="9"/>
        <v>0</v>
      </c>
    </row>
    <row r="260" spans="1:13">
      <c r="A260" s="9" t="s">
        <v>805</v>
      </c>
      <c r="B260" s="9" t="s">
        <v>1599</v>
      </c>
      <c r="C260" s="9" t="s">
        <v>1594</v>
      </c>
      <c r="D260" s="4" t="s">
        <v>806</v>
      </c>
      <c r="E260" s="14" t="s">
        <v>806</v>
      </c>
      <c r="F260" s="14" t="s">
        <v>807</v>
      </c>
      <c r="G260" s="14" t="s">
        <v>805</v>
      </c>
      <c r="H260" s="9" t="s">
        <v>2735</v>
      </c>
      <c r="I260" s="3">
        <v>212261.82937096051</v>
      </c>
      <c r="J260" s="3">
        <v>193255.72247560305</v>
      </c>
      <c r="K260" s="3">
        <f t="shared" si="8"/>
        <v>405517.55184656358</v>
      </c>
      <c r="L260" s="3">
        <f>IFERROR(INDEX('CHIRP Payment Calc'!K:K,MATCH(A:A,'CHIRP Payment Calc'!A:A,0)),0)</f>
        <v>1588441.1737896092</v>
      </c>
      <c r="M260" s="3">
        <f t="shared" si="9"/>
        <v>-1182923.6219430456</v>
      </c>
    </row>
    <row r="261" spans="1:13">
      <c r="A261" s="9" t="s">
        <v>532</v>
      </c>
      <c r="B261" s="9" t="s">
        <v>1599</v>
      </c>
      <c r="C261" s="9" t="s">
        <v>1594</v>
      </c>
      <c r="D261" s="4" t="s">
        <v>533</v>
      </c>
      <c r="E261" s="14" t="s">
        <v>533</v>
      </c>
      <c r="F261" s="14" t="s">
        <v>534</v>
      </c>
      <c r="G261" s="14" t="s">
        <v>532</v>
      </c>
      <c r="H261" s="9" t="s">
        <v>2734</v>
      </c>
      <c r="I261" s="3">
        <v>214772.21566972978</v>
      </c>
      <c r="J261" s="3">
        <v>139591.97792752474</v>
      </c>
      <c r="K261" s="3">
        <f t="shared" si="8"/>
        <v>354364.19359725452</v>
      </c>
      <c r="L261" s="3">
        <f>IFERROR(INDEX('CHIRP Payment Calc'!K:K,MATCH(A:A,'CHIRP Payment Calc'!A:A,0)),0)</f>
        <v>625783.00231242785</v>
      </c>
      <c r="M261" s="3">
        <f t="shared" si="9"/>
        <v>-271418.80871517333</v>
      </c>
    </row>
    <row r="262" spans="1:13">
      <c r="A262" s="9" t="s">
        <v>1164</v>
      </c>
      <c r="B262" s="9" t="s">
        <v>1599</v>
      </c>
      <c r="C262" s="9" t="s">
        <v>1594</v>
      </c>
      <c r="D262" s="4" t="s">
        <v>1165</v>
      </c>
      <c r="E262" s="14" t="s">
        <v>1165</v>
      </c>
      <c r="F262" s="14" t="s">
        <v>1166</v>
      </c>
      <c r="G262" s="14" t="s">
        <v>1164</v>
      </c>
      <c r="H262" s="9" t="s">
        <v>1677</v>
      </c>
      <c r="I262" s="3">
        <v>150205.74164126915</v>
      </c>
      <c r="J262" s="3">
        <v>107094.98298594289</v>
      </c>
      <c r="K262" s="3">
        <f t="shared" si="8"/>
        <v>257300.72462721204</v>
      </c>
      <c r="L262" s="3">
        <f>IFERROR(INDEX('CHIRP Payment Calc'!K:K,MATCH(A:A,'CHIRP Payment Calc'!A:A,0)),0)</f>
        <v>677147.59287185641</v>
      </c>
      <c r="M262" s="3">
        <f t="shared" si="9"/>
        <v>-419846.86824464437</v>
      </c>
    </row>
    <row r="263" spans="1:13">
      <c r="A263" s="9" t="s">
        <v>892</v>
      </c>
      <c r="B263" s="9" t="s">
        <v>1574</v>
      </c>
      <c r="C263" s="9" t="s">
        <v>1700</v>
      </c>
      <c r="D263" s="4" t="s">
        <v>893</v>
      </c>
      <c r="E263" s="14" t="s">
        <v>893</v>
      </c>
      <c r="F263" s="14" t="s">
        <v>894</v>
      </c>
      <c r="G263" s="14" t="s">
        <v>892</v>
      </c>
      <c r="H263" s="9" t="s">
        <v>2733</v>
      </c>
      <c r="I263" s="3">
        <v>34327999.300322428</v>
      </c>
      <c r="J263" s="3">
        <v>1970401.4164140641</v>
      </c>
      <c r="K263" s="3">
        <f t="shared" si="8"/>
        <v>36298400.716736495</v>
      </c>
      <c r="L263" s="3">
        <f>IFERROR(INDEX('CHIRP Payment Calc'!K:K,MATCH(A:A,'CHIRP Payment Calc'!A:A,0)),0)</f>
        <v>40086350.37978889</v>
      </c>
      <c r="M263" s="3">
        <f t="shared" si="9"/>
        <v>-3787949.663052395</v>
      </c>
    </row>
    <row r="264" spans="1:13">
      <c r="A264" s="9" t="s">
        <v>1512</v>
      </c>
      <c r="C264" s="9" t="s">
        <v>223</v>
      </c>
      <c r="D264" s="4" t="s">
        <v>1513</v>
      </c>
      <c r="E264" s="14" t="e">
        <v>#N/A</v>
      </c>
      <c r="F264" s="14" t="e">
        <v>#N/A</v>
      </c>
      <c r="G264" s="14" t="e">
        <v>#N/A</v>
      </c>
      <c r="H264" s="9" t="s">
        <v>1514</v>
      </c>
      <c r="I264" s="3">
        <v>81056.034442114556</v>
      </c>
      <c r="J264" s="3">
        <v>95693.118134960809</v>
      </c>
      <c r="K264" s="3">
        <f t="shared" ref="K264:K327" si="10">I264+J264</f>
        <v>176749.15257707535</v>
      </c>
      <c r="L264" s="3">
        <f>IFERROR(INDEX('CHIRP Payment Calc'!K:K,MATCH(A:A,'CHIRP Payment Calc'!A:A,0)),0)</f>
        <v>526333.33533441636</v>
      </c>
      <c r="M264" s="3">
        <f t="shared" ref="M264:M327" si="11">K264-L264</f>
        <v>-349584.18275734101</v>
      </c>
    </row>
    <row r="265" spans="1:13">
      <c r="A265" s="9" t="s">
        <v>91</v>
      </c>
      <c r="B265" s="9" t="s">
        <v>1574</v>
      </c>
      <c r="C265" s="9" t="s">
        <v>223</v>
      </c>
      <c r="D265" s="4" t="s">
        <v>92</v>
      </c>
      <c r="E265" s="14" t="s">
        <v>92</v>
      </c>
      <c r="F265" s="14" t="s">
        <v>93</v>
      </c>
      <c r="G265" s="14" t="s">
        <v>91</v>
      </c>
      <c r="H265" s="9" t="s">
        <v>2731</v>
      </c>
      <c r="I265" s="3">
        <v>29584.910272892623</v>
      </c>
      <c r="J265" s="3">
        <v>0</v>
      </c>
      <c r="K265" s="3">
        <f t="shared" si="10"/>
        <v>29584.910272892623</v>
      </c>
      <c r="L265" s="3">
        <f>IFERROR(INDEX('CHIRP Payment Calc'!K:K,MATCH(A:A,'CHIRP Payment Calc'!A:A,0)),0)</f>
        <v>0</v>
      </c>
      <c r="M265" s="3">
        <f t="shared" si="11"/>
        <v>29584.910272892623</v>
      </c>
    </row>
    <row r="266" spans="1:13">
      <c r="A266" s="9" t="s">
        <v>477</v>
      </c>
      <c r="B266" s="9" t="s">
        <v>1574</v>
      </c>
      <c r="C266" s="9" t="s">
        <v>223</v>
      </c>
      <c r="D266" s="4" t="s">
        <v>478</v>
      </c>
      <c r="E266" s="14" t="s">
        <v>478</v>
      </c>
      <c r="F266" s="14" t="s">
        <v>479</v>
      </c>
      <c r="G266" s="14" t="s">
        <v>477</v>
      </c>
      <c r="H266" s="9" t="s">
        <v>2730</v>
      </c>
      <c r="I266" s="3">
        <v>0</v>
      </c>
      <c r="J266" s="3">
        <v>0</v>
      </c>
      <c r="K266" s="3">
        <f t="shared" si="10"/>
        <v>0</v>
      </c>
      <c r="L266" s="3">
        <f>IFERROR(INDEX('CHIRP Payment Calc'!K:K,MATCH(A:A,'CHIRP Payment Calc'!A:A,0)),0)</f>
        <v>0</v>
      </c>
      <c r="M266" s="3">
        <f t="shared" si="11"/>
        <v>0</v>
      </c>
    </row>
    <row r="267" spans="1:13">
      <c r="A267" s="9" t="s">
        <v>817</v>
      </c>
      <c r="B267" s="9" t="s">
        <v>1574</v>
      </c>
      <c r="C267" s="9" t="s">
        <v>223</v>
      </c>
      <c r="D267" s="4" t="s">
        <v>818</v>
      </c>
      <c r="E267" s="14" t="s">
        <v>818</v>
      </c>
      <c r="F267" s="14" t="s">
        <v>819</v>
      </c>
      <c r="G267" s="14" t="s">
        <v>817</v>
      </c>
      <c r="H267" s="9" t="s">
        <v>2729</v>
      </c>
      <c r="I267" s="3">
        <v>308396.68238806044</v>
      </c>
      <c r="J267" s="3">
        <v>191932.60202303651</v>
      </c>
      <c r="K267" s="3">
        <f t="shared" si="10"/>
        <v>500329.28441109695</v>
      </c>
      <c r="L267" s="3">
        <f>IFERROR(INDEX('CHIRP Payment Calc'!K:K,MATCH(A:A,'CHIRP Payment Calc'!A:A,0)),0)</f>
        <v>0</v>
      </c>
      <c r="M267" s="3">
        <f t="shared" si="11"/>
        <v>500329.28441109695</v>
      </c>
    </row>
    <row r="268" spans="1:13">
      <c r="A268" s="9" t="s">
        <v>46</v>
      </c>
      <c r="B268" s="9" t="s">
        <v>1574</v>
      </c>
      <c r="C268" s="9" t="s">
        <v>223</v>
      </c>
      <c r="D268" s="4" t="s">
        <v>47</v>
      </c>
      <c r="E268" s="14" t="s">
        <v>47</v>
      </c>
      <c r="F268" s="14" t="s">
        <v>48</v>
      </c>
      <c r="G268" s="14" t="s">
        <v>46</v>
      </c>
      <c r="H268" s="9" t="s">
        <v>2728</v>
      </c>
      <c r="I268" s="3">
        <v>6155122.5971305147</v>
      </c>
      <c r="J268" s="3">
        <v>4872860.1102554705</v>
      </c>
      <c r="K268" s="3">
        <f t="shared" si="10"/>
        <v>11027982.707385985</v>
      </c>
      <c r="L268" s="3">
        <f>IFERROR(INDEX('CHIRP Payment Calc'!K:K,MATCH(A:A,'CHIRP Payment Calc'!A:A,0)),0)</f>
        <v>10283964.850573448</v>
      </c>
      <c r="M268" s="3">
        <f t="shared" si="11"/>
        <v>744017.85681253672</v>
      </c>
    </row>
    <row r="269" spans="1:13">
      <c r="A269" s="9" t="s">
        <v>1612</v>
      </c>
      <c r="B269" s="9" t="s">
        <v>1574</v>
      </c>
      <c r="C269" s="9" t="s">
        <v>223</v>
      </c>
      <c r="D269" s="4" t="s">
        <v>1886</v>
      </c>
      <c r="E269" s="14" t="s">
        <v>1886</v>
      </c>
      <c r="F269" s="14" t="s">
        <v>1296</v>
      </c>
      <c r="G269" s="14" t="s">
        <v>1612</v>
      </c>
      <c r="H269" s="9" t="s">
        <v>2727</v>
      </c>
      <c r="I269" s="3">
        <v>19885749.325538397</v>
      </c>
      <c r="J269" s="3">
        <v>5124157.1020996254</v>
      </c>
      <c r="K269" s="3">
        <f t="shared" si="10"/>
        <v>25009906.427638024</v>
      </c>
      <c r="L269" s="3">
        <f>IFERROR(INDEX('CHIRP Payment Calc'!K:K,MATCH(A:A,'CHIRP Payment Calc'!A:A,0)),0)</f>
        <v>31773774.45062653</v>
      </c>
      <c r="M269" s="3">
        <f t="shared" si="11"/>
        <v>-6763868.0229885057</v>
      </c>
    </row>
    <row r="270" spans="1:13">
      <c r="A270" s="9" t="s">
        <v>1577</v>
      </c>
      <c r="B270" s="9" t="s">
        <v>1574</v>
      </c>
      <c r="C270" s="9" t="s">
        <v>223</v>
      </c>
      <c r="D270" s="4" t="s">
        <v>1578</v>
      </c>
      <c r="E270" s="14" t="s">
        <v>1578</v>
      </c>
      <c r="F270" s="14" t="s">
        <v>1579</v>
      </c>
      <c r="G270" s="14" t="s">
        <v>1577</v>
      </c>
      <c r="H270" s="9" t="s">
        <v>2726</v>
      </c>
      <c r="I270" s="3">
        <v>0</v>
      </c>
      <c r="J270" s="3">
        <v>0</v>
      </c>
      <c r="K270" s="3">
        <f t="shared" si="10"/>
        <v>0</v>
      </c>
      <c r="L270" s="3">
        <f>IFERROR(INDEX('CHIRP Payment Calc'!K:K,MATCH(A:A,'CHIRP Payment Calc'!A:A,0)),0)</f>
        <v>0</v>
      </c>
      <c r="M270" s="3">
        <f t="shared" si="11"/>
        <v>0</v>
      </c>
    </row>
    <row r="271" spans="1:13">
      <c r="A271" s="9" t="s">
        <v>2724</v>
      </c>
      <c r="B271" s="9" t="s">
        <v>1574</v>
      </c>
      <c r="C271" s="9" t="s">
        <v>223</v>
      </c>
      <c r="D271" s="4" t="s">
        <v>2725</v>
      </c>
      <c r="E271" s="14" t="s">
        <v>2725</v>
      </c>
      <c r="F271" s="14" t="e">
        <v>#N/A</v>
      </c>
      <c r="G271" s="14" t="s">
        <v>2724</v>
      </c>
      <c r="H271" s="9" t="s">
        <v>2723</v>
      </c>
      <c r="I271" s="3">
        <v>0</v>
      </c>
      <c r="J271" s="3">
        <v>0</v>
      </c>
      <c r="K271" s="3">
        <f t="shared" si="10"/>
        <v>0</v>
      </c>
      <c r="L271" s="3">
        <f>IFERROR(INDEX('CHIRP Payment Calc'!K:K,MATCH(A:A,'CHIRP Payment Calc'!A:A,0)),0)</f>
        <v>0</v>
      </c>
      <c r="M271" s="3">
        <f t="shared" si="11"/>
        <v>0</v>
      </c>
    </row>
    <row r="272" spans="1:13">
      <c r="A272" s="9" t="s">
        <v>318</v>
      </c>
      <c r="B272" s="9" t="s">
        <v>1574</v>
      </c>
      <c r="C272" s="9" t="s">
        <v>223</v>
      </c>
      <c r="D272" s="4" t="s">
        <v>319</v>
      </c>
      <c r="E272" s="14" t="s">
        <v>319</v>
      </c>
      <c r="F272" s="14" t="s">
        <v>320</v>
      </c>
      <c r="G272" s="14" t="s">
        <v>318</v>
      </c>
      <c r="H272" s="9" t="s">
        <v>2722</v>
      </c>
      <c r="I272" s="3">
        <v>121053.24043649244</v>
      </c>
      <c r="J272" s="3">
        <v>22904.750585964539</v>
      </c>
      <c r="K272" s="3">
        <f t="shared" si="10"/>
        <v>143957.99102245699</v>
      </c>
      <c r="L272" s="3">
        <f>IFERROR(INDEX('CHIRP Payment Calc'!K:K,MATCH(A:A,'CHIRP Payment Calc'!A:A,0)),0)</f>
        <v>369142.59532974614</v>
      </c>
      <c r="M272" s="3">
        <f t="shared" si="11"/>
        <v>-225184.60430728915</v>
      </c>
    </row>
    <row r="273" spans="1:13">
      <c r="A273" s="9" t="s">
        <v>238</v>
      </c>
      <c r="B273" s="9" t="s">
        <v>1574</v>
      </c>
      <c r="C273" s="9" t="s">
        <v>223</v>
      </c>
      <c r="D273" s="4" t="s">
        <v>239</v>
      </c>
      <c r="E273" s="14" t="s">
        <v>239</v>
      </c>
      <c r="F273" s="14" t="s">
        <v>240</v>
      </c>
      <c r="G273" s="14" t="s">
        <v>238</v>
      </c>
      <c r="H273" s="9" t="s">
        <v>2721</v>
      </c>
      <c r="I273" s="3">
        <v>2120.3985051246068</v>
      </c>
      <c r="J273" s="3">
        <v>20309.778957427599</v>
      </c>
      <c r="K273" s="3">
        <f t="shared" si="10"/>
        <v>22430.177462552205</v>
      </c>
      <c r="L273" s="3">
        <f>IFERROR(INDEX('CHIRP Payment Calc'!K:K,MATCH(A:A,'CHIRP Payment Calc'!A:A,0)),0)</f>
        <v>297453.71059453982</v>
      </c>
      <c r="M273" s="3">
        <f t="shared" si="11"/>
        <v>-275023.53313198761</v>
      </c>
    </row>
    <row r="274" spans="1:13">
      <c r="A274" s="9" t="s">
        <v>1619</v>
      </c>
      <c r="B274" s="9" t="s">
        <v>1574</v>
      </c>
      <c r="C274" s="9" t="s">
        <v>223</v>
      </c>
      <c r="D274" s="4" t="s">
        <v>1434</v>
      </c>
      <c r="E274" s="14" t="s">
        <v>2146</v>
      </c>
      <c r="F274" s="14" t="s">
        <v>1435</v>
      </c>
      <c r="G274" s="14" t="s">
        <v>1619</v>
      </c>
      <c r="H274" s="9" t="s">
        <v>2720</v>
      </c>
      <c r="I274" s="3">
        <v>244288.35455391306</v>
      </c>
      <c r="J274" s="3">
        <v>0</v>
      </c>
      <c r="K274" s="3">
        <f t="shared" si="10"/>
        <v>244288.35455391306</v>
      </c>
      <c r="L274" s="3">
        <f>IFERROR(INDEX('CHIRP Payment Calc'!K:K,MATCH(A:A,'CHIRP Payment Calc'!A:A,0)),0)</f>
        <v>0</v>
      </c>
      <c r="M274" s="3">
        <f t="shared" si="11"/>
        <v>244288.35455391306</v>
      </c>
    </row>
    <row r="275" spans="1:13">
      <c r="A275" s="9" t="s">
        <v>676</v>
      </c>
      <c r="B275" s="9" t="s">
        <v>1574</v>
      </c>
      <c r="C275" s="9" t="s">
        <v>223</v>
      </c>
      <c r="D275" s="4" t="s">
        <v>677</v>
      </c>
      <c r="E275" s="14" t="s">
        <v>677</v>
      </c>
      <c r="F275" s="14" t="s">
        <v>678</v>
      </c>
      <c r="G275" s="14" t="s">
        <v>676</v>
      </c>
      <c r="H275" s="9" t="s">
        <v>2719</v>
      </c>
      <c r="I275" s="3">
        <v>2210517.584365123</v>
      </c>
      <c r="J275" s="3">
        <v>3072546.0707428241</v>
      </c>
      <c r="K275" s="3">
        <f t="shared" si="10"/>
        <v>5283063.6551079471</v>
      </c>
      <c r="L275" s="3">
        <f>IFERROR(INDEX('CHIRP Payment Calc'!K:K,MATCH(A:A,'CHIRP Payment Calc'!A:A,0)),0)</f>
        <v>0</v>
      </c>
      <c r="M275" s="3">
        <f t="shared" si="11"/>
        <v>5283063.6551079471</v>
      </c>
    </row>
    <row r="276" spans="1:13">
      <c r="A276" s="9" t="s">
        <v>682</v>
      </c>
      <c r="B276" s="9" t="s">
        <v>1574</v>
      </c>
      <c r="C276" s="9" t="s">
        <v>1522</v>
      </c>
      <c r="D276" s="4" t="s">
        <v>683</v>
      </c>
      <c r="E276" s="14" t="s">
        <v>683</v>
      </c>
      <c r="F276" s="14" t="s">
        <v>684</v>
      </c>
      <c r="G276" s="14" t="s">
        <v>682</v>
      </c>
      <c r="H276" s="9" t="s">
        <v>2141</v>
      </c>
      <c r="I276" s="3">
        <v>108336.9353826389</v>
      </c>
      <c r="J276" s="3">
        <v>46965.88530600215</v>
      </c>
      <c r="K276" s="3">
        <f t="shared" si="10"/>
        <v>155302.82068864105</v>
      </c>
      <c r="L276" s="3">
        <f>IFERROR(INDEX('CHIRP Payment Calc'!K:K,MATCH(A:A,'CHIRP Payment Calc'!A:A,0)),0)</f>
        <v>0</v>
      </c>
      <c r="M276" s="3">
        <f t="shared" si="11"/>
        <v>155302.82068864105</v>
      </c>
    </row>
    <row r="277" spans="1:13">
      <c r="A277" s="9" t="s">
        <v>886</v>
      </c>
      <c r="B277" s="9" t="s">
        <v>1574</v>
      </c>
      <c r="C277" s="9" t="s">
        <v>1522</v>
      </c>
      <c r="D277" s="4" t="s">
        <v>887</v>
      </c>
      <c r="E277" s="14" t="s">
        <v>887</v>
      </c>
      <c r="F277" s="14" t="s">
        <v>888</v>
      </c>
      <c r="G277" s="14" t="s">
        <v>886</v>
      </c>
      <c r="H277" s="9" t="s">
        <v>2718</v>
      </c>
      <c r="I277" s="3">
        <v>2465466.4768559658</v>
      </c>
      <c r="J277" s="3">
        <v>357697.2983647022</v>
      </c>
      <c r="K277" s="3">
        <f t="shared" si="10"/>
        <v>2823163.7752206679</v>
      </c>
      <c r="L277" s="3">
        <f>IFERROR(INDEX('CHIRP Payment Calc'!K:K,MATCH(A:A,'CHIRP Payment Calc'!A:A,0)),0)</f>
        <v>4882169.0633901665</v>
      </c>
      <c r="M277" s="3">
        <f t="shared" si="11"/>
        <v>-2059005.2881694986</v>
      </c>
    </row>
    <row r="278" spans="1:13">
      <c r="A278" s="9" t="s">
        <v>880</v>
      </c>
      <c r="B278" s="9" t="s">
        <v>1574</v>
      </c>
      <c r="C278" s="9" t="s">
        <v>1522</v>
      </c>
      <c r="D278" s="4" t="s">
        <v>881</v>
      </c>
      <c r="E278" s="14" t="s">
        <v>881</v>
      </c>
      <c r="F278" s="14" t="s">
        <v>882</v>
      </c>
      <c r="G278" s="14" t="s">
        <v>880</v>
      </c>
      <c r="H278" s="9" t="s">
        <v>2717</v>
      </c>
      <c r="I278" s="3">
        <v>1640917.1041809272</v>
      </c>
      <c r="J278" s="3">
        <v>288627.48277881526</v>
      </c>
      <c r="K278" s="3">
        <f t="shared" si="10"/>
        <v>1929544.5869597425</v>
      </c>
      <c r="L278" s="3">
        <f>IFERROR(INDEX('CHIRP Payment Calc'!K:K,MATCH(A:A,'CHIRP Payment Calc'!A:A,0)),0)</f>
        <v>2668467.2660071938</v>
      </c>
      <c r="M278" s="3">
        <f t="shared" si="11"/>
        <v>-738922.67904745135</v>
      </c>
    </row>
    <row r="279" spans="1:13">
      <c r="A279" s="9" t="s">
        <v>727</v>
      </c>
      <c r="B279" s="9" t="s">
        <v>1574</v>
      </c>
      <c r="C279" s="9" t="s">
        <v>1522</v>
      </c>
      <c r="D279" s="4" t="s">
        <v>728</v>
      </c>
      <c r="E279" s="14" t="s">
        <v>728</v>
      </c>
      <c r="F279" s="14" t="s">
        <v>729</v>
      </c>
      <c r="G279" s="14" t="s">
        <v>727</v>
      </c>
      <c r="H279" s="9" t="s">
        <v>2716</v>
      </c>
      <c r="I279" s="3">
        <v>1822901.5435792729</v>
      </c>
      <c r="J279" s="3">
        <v>208239.70587281891</v>
      </c>
      <c r="K279" s="3">
        <f t="shared" si="10"/>
        <v>2031141.2494520918</v>
      </c>
      <c r="L279" s="3">
        <f>IFERROR(INDEX('CHIRP Payment Calc'!K:K,MATCH(A:A,'CHIRP Payment Calc'!A:A,0)),0)</f>
        <v>4172539.991814327</v>
      </c>
      <c r="M279" s="3">
        <f t="shared" si="11"/>
        <v>-2141398.7423622352</v>
      </c>
    </row>
    <row r="280" spans="1:13">
      <c r="A280" s="9" t="s">
        <v>1194</v>
      </c>
      <c r="B280" s="9" t="s">
        <v>1574</v>
      </c>
      <c r="C280" s="9" t="s">
        <v>1594</v>
      </c>
      <c r="D280" s="4" t="s">
        <v>1195</v>
      </c>
      <c r="E280" s="14" t="s">
        <v>1195</v>
      </c>
      <c r="F280" s="14" t="s">
        <v>1196</v>
      </c>
      <c r="G280" s="14" t="s">
        <v>1194</v>
      </c>
      <c r="H280" s="9" t="s">
        <v>1639</v>
      </c>
      <c r="I280" s="3">
        <v>282180.94814516098</v>
      </c>
      <c r="J280" s="3">
        <v>53994.649268879853</v>
      </c>
      <c r="K280" s="3">
        <f t="shared" si="10"/>
        <v>336175.59741404082</v>
      </c>
      <c r="L280" s="3">
        <f>IFERROR(INDEX('CHIRP Payment Calc'!K:K,MATCH(A:A,'CHIRP Payment Calc'!A:A,0)),0)</f>
        <v>458279.67187024432</v>
      </c>
      <c r="M280" s="3">
        <f t="shared" si="11"/>
        <v>-122104.0744562035</v>
      </c>
    </row>
    <row r="281" spans="1:13">
      <c r="A281" s="9" t="s">
        <v>1090</v>
      </c>
      <c r="B281" s="9" t="s">
        <v>1574</v>
      </c>
      <c r="C281" s="9" t="s">
        <v>1594</v>
      </c>
      <c r="D281" s="4" t="s">
        <v>1091</v>
      </c>
      <c r="E281" s="14" t="s">
        <v>1091</v>
      </c>
      <c r="F281" s="14" t="s">
        <v>1092</v>
      </c>
      <c r="G281" s="14" t="s">
        <v>1090</v>
      </c>
      <c r="H281" s="9" t="s">
        <v>2715</v>
      </c>
      <c r="I281" s="3">
        <v>235393.15791173824</v>
      </c>
      <c r="J281" s="3">
        <v>75164.153454578627</v>
      </c>
      <c r="K281" s="3">
        <f t="shared" si="10"/>
        <v>310557.31136631686</v>
      </c>
      <c r="L281" s="3">
        <f>IFERROR(INDEX('CHIRP Payment Calc'!K:K,MATCH(A:A,'CHIRP Payment Calc'!A:A,0)),0)</f>
        <v>554263.61799642816</v>
      </c>
      <c r="M281" s="3">
        <f t="shared" si="11"/>
        <v>-243706.3066301113</v>
      </c>
    </row>
    <row r="282" spans="1:13">
      <c r="A282" s="9" t="s">
        <v>688</v>
      </c>
      <c r="B282" s="9" t="s">
        <v>1574</v>
      </c>
      <c r="C282" s="9" t="s">
        <v>1594</v>
      </c>
      <c r="D282" s="4" t="s">
        <v>689</v>
      </c>
      <c r="E282" s="14" t="s">
        <v>689</v>
      </c>
      <c r="F282" s="14" t="s">
        <v>690</v>
      </c>
      <c r="G282" s="14" t="s">
        <v>688</v>
      </c>
      <c r="H282" s="9" t="s">
        <v>2714</v>
      </c>
      <c r="I282" s="3">
        <v>1569035.1370297181</v>
      </c>
      <c r="J282" s="3">
        <v>124969.04849284602</v>
      </c>
      <c r="K282" s="3">
        <f t="shared" si="10"/>
        <v>1694004.1855225642</v>
      </c>
      <c r="L282" s="3">
        <f>IFERROR(INDEX('CHIRP Payment Calc'!K:K,MATCH(A:A,'CHIRP Payment Calc'!A:A,0)),0)</f>
        <v>2446633.9428582094</v>
      </c>
      <c r="M282" s="3">
        <f t="shared" si="11"/>
        <v>-752629.75733564515</v>
      </c>
    </row>
    <row r="283" spans="1:13">
      <c r="A283" s="9" t="s">
        <v>793</v>
      </c>
      <c r="B283" s="9" t="s">
        <v>1574</v>
      </c>
      <c r="C283" s="9" t="s">
        <v>1594</v>
      </c>
      <c r="D283" s="4" t="s">
        <v>794</v>
      </c>
      <c r="E283" s="14" t="s">
        <v>794</v>
      </c>
      <c r="F283" s="14" t="s">
        <v>795</v>
      </c>
      <c r="G283" s="14" t="s">
        <v>793</v>
      </c>
      <c r="H283" s="9" t="s">
        <v>1994</v>
      </c>
      <c r="I283" s="3">
        <v>332286.71797208185</v>
      </c>
      <c r="J283" s="3">
        <v>65248.742783338341</v>
      </c>
      <c r="K283" s="3">
        <f t="shared" si="10"/>
        <v>397535.46075542021</v>
      </c>
      <c r="L283" s="3">
        <f>IFERROR(INDEX('CHIRP Payment Calc'!K:K,MATCH(A:A,'CHIRP Payment Calc'!A:A,0)),0)</f>
        <v>608030.05909334426</v>
      </c>
      <c r="M283" s="3">
        <f t="shared" si="11"/>
        <v>-210494.59833792405</v>
      </c>
    </row>
    <row r="284" spans="1:13">
      <c r="A284" s="9" t="s">
        <v>1101</v>
      </c>
      <c r="B284" s="9" t="s">
        <v>1574</v>
      </c>
      <c r="C284" s="9" t="s">
        <v>1594</v>
      </c>
      <c r="D284" s="4" t="s">
        <v>1102</v>
      </c>
      <c r="E284" s="14" t="s">
        <v>1102</v>
      </c>
      <c r="F284" s="14" t="s">
        <v>1103</v>
      </c>
      <c r="G284" s="14" t="s">
        <v>1101</v>
      </c>
      <c r="H284" s="9" t="s">
        <v>2713</v>
      </c>
      <c r="I284" s="3">
        <v>542903.67173780466</v>
      </c>
      <c r="J284" s="3">
        <v>195823.1424951845</v>
      </c>
      <c r="K284" s="3">
        <f t="shared" si="10"/>
        <v>738726.81423298921</v>
      </c>
      <c r="L284" s="3">
        <f>IFERROR(INDEX('CHIRP Payment Calc'!K:K,MATCH(A:A,'CHIRP Payment Calc'!A:A,0)),0)</f>
        <v>771165.61501270009</v>
      </c>
      <c r="M284" s="3">
        <f t="shared" si="11"/>
        <v>-32438.800779710873</v>
      </c>
    </row>
    <row r="285" spans="1:13">
      <c r="A285" s="9" t="s">
        <v>820</v>
      </c>
      <c r="B285" s="9" t="s">
        <v>1574</v>
      </c>
      <c r="C285" s="9" t="s">
        <v>1594</v>
      </c>
      <c r="D285" s="4" t="s">
        <v>821</v>
      </c>
      <c r="E285" s="14" t="s">
        <v>821</v>
      </c>
      <c r="F285" s="14" t="s">
        <v>822</v>
      </c>
      <c r="G285" s="14" t="s">
        <v>820</v>
      </c>
      <c r="H285" s="9" t="s">
        <v>2712</v>
      </c>
      <c r="I285" s="3">
        <v>113072.77982644046</v>
      </c>
      <c r="J285" s="3">
        <v>52815.162862384474</v>
      </c>
      <c r="K285" s="3">
        <f t="shared" si="10"/>
        <v>165887.94268882493</v>
      </c>
      <c r="L285" s="3">
        <f>IFERROR(INDEX('CHIRP Payment Calc'!K:K,MATCH(A:A,'CHIRP Payment Calc'!A:A,0)),0)</f>
        <v>337259.49787970353</v>
      </c>
      <c r="M285" s="3">
        <f t="shared" si="11"/>
        <v>-171371.5551908786</v>
      </c>
    </row>
    <row r="286" spans="1:13">
      <c r="A286" s="9" t="s">
        <v>1167</v>
      </c>
      <c r="B286" s="9" t="s">
        <v>1574</v>
      </c>
      <c r="C286" s="9" t="s">
        <v>1603</v>
      </c>
      <c r="D286" s="4" t="s">
        <v>1168</v>
      </c>
      <c r="E286" s="14" t="s">
        <v>1168</v>
      </c>
      <c r="F286" s="14" t="s">
        <v>1169</v>
      </c>
      <c r="G286" s="14" t="s">
        <v>1167</v>
      </c>
      <c r="H286" s="9" t="s">
        <v>1670</v>
      </c>
      <c r="I286" s="3">
        <v>21566929.698444266</v>
      </c>
      <c r="J286" s="3">
        <v>11818238.551683938</v>
      </c>
      <c r="K286" s="3">
        <f t="shared" si="10"/>
        <v>33385168.250128202</v>
      </c>
      <c r="L286" s="3">
        <f>IFERROR(INDEX('CHIRP Payment Calc'!K:K,MATCH(A:A,'CHIRP Payment Calc'!A:A,0)),0)</f>
        <v>35400130.119946525</v>
      </c>
      <c r="M286" s="3">
        <f t="shared" si="11"/>
        <v>-2014961.8698183224</v>
      </c>
    </row>
    <row r="287" spans="1:13">
      <c r="A287" s="9" t="s">
        <v>2462</v>
      </c>
      <c r="B287" s="9" t="s">
        <v>1530</v>
      </c>
      <c r="C287" s="9" t="s">
        <v>2505</v>
      </c>
      <c r="D287" s="4" t="s">
        <v>2463</v>
      </c>
      <c r="E287" s="14" t="s">
        <v>2463</v>
      </c>
      <c r="F287" s="14" t="s">
        <v>2473</v>
      </c>
      <c r="G287" s="14" t="s">
        <v>2462</v>
      </c>
      <c r="H287" s="9" t="s">
        <v>2711</v>
      </c>
      <c r="I287" s="3">
        <v>581622.5779796635</v>
      </c>
      <c r="J287" s="3">
        <v>0</v>
      </c>
      <c r="K287" s="3">
        <f t="shared" si="10"/>
        <v>581622.5779796635</v>
      </c>
      <c r="L287" s="3">
        <f>IFERROR(INDEX('CHIRP Payment Calc'!K:K,MATCH(A:A,'CHIRP Payment Calc'!A:A,0)),0)</f>
        <v>0</v>
      </c>
      <c r="M287" s="3">
        <f t="shared" si="11"/>
        <v>581622.5779796635</v>
      </c>
    </row>
    <row r="288" spans="1:13">
      <c r="A288" s="9" t="s">
        <v>1282</v>
      </c>
      <c r="B288" s="9" t="s">
        <v>1530</v>
      </c>
      <c r="C288" s="9" t="s">
        <v>2505</v>
      </c>
      <c r="D288" s="4" t="s">
        <v>1283</v>
      </c>
      <c r="E288" s="14" t="s">
        <v>1283</v>
      </c>
      <c r="F288" s="14" t="s">
        <v>1284</v>
      </c>
      <c r="G288" s="14" t="s">
        <v>1282</v>
      </c>
      <c r="H288" s="9" t="s">
        <v>2710</v>
      </c>
      <c r="I288" s="3">
        <v>1664901.3700215635</v>
      </c>
      <c r="J288" s="3">
        <v>0</v>
      </c>
      <c r="K288" s="3">
        <f t="shared" si="10"/>
        <v>1664901.3700215635</v>
      </c>
      <c r="L288" s="3">
        <f>IFERROR(INDEX('CHIRP Payment Calc'!K:K,MATCH(A:A,'CHIRP Payment Calc'!A:A,0)),0)</f>
        <v>1385535.3303187946</v>
      </c>
      <c r="M288" s="3">
        <f t="shared" si="11"/>
        <v>279366.0397027689</v>
      </c>
    </row>
    <row r="289" spans="1:13">
      <c r="A289" s="9" t="s">
        <v>2067</v>
      </c>
      <c r="B289" s="9" t="s">
        <v>228</v>
      </c>
      <c r="C289" s="9" t="s">
        <v>1594</v>
      </c>
      <c r="D289" s="4" t="s">
        <v>2069</v>
      </c>
      <c r="E289" s="14" t="s">
        <v>2069</v>
      </c>
      <c r="F289" s="14" t="e">
        <v>#N/A</v>
      </c>
      <c r="G289" s="14" t="s">
        <v>2067</v>
      </c>
      <c r="H289" s="9" t="s">
        <v>2604</v>
      </c>
      <c r="I289" s="3">
        <v>18016.174845078149</v>
      </c>
      <c r="J289" s="3">
        <v>0</v>
      </c>
      <c r="K289" s="3">
        <f t="shared" si="10"/>
        <v>18016.174845078149</v>
      </c>
      <c r="L289" s="3">
        <f>IFERROR(INDEX('CHIRP Payment Calc'!K:K,MATCH(A:A,'CHIRP Payment Calc'!A:A,0)),0)</f>
        <v>0</v>
      </c>
      <c r="M289" s="3">
        <f t="shared" si="11"/>
        <v>18016.174845078149</v>
      </c>
    </row>
    <row r="290" spans="1:13">
      <c r="A290" s="9" t="e">
        <v>#N/A</v>
      </c>
      <c r="B290" s="9" t="s">
        <v>1530</v>
      </c>
      <c r="C290" s="9" t="s">
        <v>223</v>
      </c>
      <c r="D290" s="4" t="s">
        <v>2708</v>
      </c>
      <c r="E290" s="14" t="e">
        <v>#N/A</v>
      </c>
      <c r="F290" s="14" t="e">
        <v>#N/A</v>
      </c>
      <c r="G290" s="14" t="e">
        <v>#N/A</v>
      </c>
      <c r="H290" s="9" t="s">
        <v>2185</v>
      </c>
      <c r="I290" s="3">
        <v>0</v>
      </c>
      <c r="J290" s="3">
        <v>0</v>
      </c>
      <c r="K290" s="3">
        <f t="shared" si="10"/>
        <v>0</v>
      </c>
      <c r="L290" s="3">
        <f>IFERROR(INDEX('CHIRP Payment Calc'!K:K,MATCH(A:A,'CHIRP Payment Calc'!A:A,0)),0)</f>
        <v>0</v>
      </c>
      <c r="M290" s="3">
        <f t="shared" si="11"/>
        <v>0</v>
      </c>
    </row>
    <row r="291" spans="1:13">
      <c r="A291" s="9" t="s">
        <v>994</v>
      </c>
      <c r="B291" s="9" t="s">
        <v>1530</v>
      </c>
      <c r="C291" s="9" t="s">
        <v>223</v>
      </c>
      <c r="D291" s="4" t="s">
        <v>995</v>
      </c>
      <c r="E291" s="14" t="s">
        <v>995</v>
      </c>
      <c r="F291" s="14" t="s">
        <v>996</v>
      </c>
      <c r="G291" s="14" t="s">
        <v>994</v>
      </c>
      <c r="H291" s="9" t="s">
        <v>2707</v>
      </c>
      <c r="I291" s="3">
        <v>4642980.1074892404</v>
      </c>
      <c r="J291" s="3">
        <v>5048232.9710146077</v>
      </c>
      <c r="K291" s="3">
        <f t="shared" si="10"/>
        <v>9691213.0785038471</v>
      </c>
      <c r="L291" s="3">
        <f>IFERROR(INDEX('CHIRP Payment Calc'!K:K,MATCH(A:A,'CHIRP Payment Calc'!A:A,0)),0)</f>
        <v>10909884.365219057</v>
      </c>
      <c r="M291" s="3">
        <f t="shared" si="11"/>
        <v>-1218671.2867152095</v>
      </c>
    </row>
    <row r="292" spans="1:13">
      <c r="A292" s="9" t="s">
        <v>1012</v>
      </c>
      <c r="B292" s="9" t="s">
        <v>1530</v>
      </c>
      <c r="C292" s="9" t="s">
        <v>223</v>
      </c>
      <c r="D292" s="4" t="s">
        <v>1013</v>
      </c>
      <c r="E292" s="14" t="s">
        <v>1013</v>
      </c>
      <c r="F292" s="14" t="s">
        <v>1014</v>
      </c>
      <c r="G292" s="14" t="s">
        <v>1012</v>
      </c>
      <c r="H292" s="9" t="s">
        <v>1014</v>
      </c>
      <c r="I292" s="3">
        <v>4107239.5974255716</v>
      </c>
      <c r="J292" s="3">
        <v>2093939.5822948362</v>
      </c>
      <c r="K292" s="3">
        <f t="shared" si="10"/>
        <v>6201179.1797204074</v>
      </c>
      <c r="L292" s="3">
        <f>IFERROR(INDEX('CHIRP Payment Calc'!K:K,MATCH(A:A,'CHIRP Payment Calc'!A:A,0)),0)</f>
        <v>9039724.2730495371</v>
      </c>
      <c r="M292" s="3">
        <f t="shared" si="11"/>
        <v>-2838545.0933291297</v>
      </c>
    </row>
    <row r="293" spans="1:13">
      <c r="A293" s="9" t="s">
        <v>2186</v>
      </c>
      <c r="B293" s="9" t="s">
        <v>1530</v>
      </c>
      <c r="C293" s="9" t="s">
        <v>223</v>
      </c>
      <c r="D293" s="4" t="s">
        <v>2188</v>
      </c>
      <c r="E293" s="14" t="s">
        <v>2188</v>
      </c>
      <c r="F293" s="14" t="s">
        <v>2185</v>
      </c>
      <c r="G293" s="14" t="s">
        <v>2186</v>
      </c>
      <c r="H293" s="9" t="s">
        <v>2185</v>
      </c>
      <c r="I293" s="3">
        <v>518463.84957458341</v>
      </c>
      <c r="J293" s="3">
        <v>848794.87115640775</v>
      </c>
      <c r="K293" s="3">
        <f t="shared" si="10"/>
        <v>1367258.7207309911</v>
      </c>
      <c r="L293" s="3">
        <f>IFERROR(INDEX('CHIRP Payment Calc'!K:K,MATCH(A:A,'CHIRP Payment Calc'!A:A,0)),0)</f>
        <v>0</v>
      </c>
      <c r="M293" s="3">
        <f t="shared" si="11"/>
        <v>1367258.7207309911</v>
      </c>
    </row>
    <row r="294" spans="1:13">
      <c r="A294" s="9" t="s">
        <v>1021</v>
      </c>
      <c r="B294" s="9" t="s">
        <v>1530</v>
      </c>
      <c r="C294" s="9" t="s">
        <v>223</v>
      </c>
      <c r="D294" s="4" t="s">
        <v>1022</v>
      </c>
      <c r="E294" s="14" t="s">
        <v>1022</v>
      </c>
      <c r="F294" s="14" t="s">
        <v>1023</v>
      </c>
      <c r="G294" s="14" t="s">
        <v>1021</v>
      </c>
      <c r="H294" s="9" t="s">
        <v>2706</v>
      </c>
      <c r="I294" s="3">
        <v>41915165.55581975</v>
      </c>
      <c r="J294" s="3">
        <v>23540180.050262332</v>
      </c>
      <c r="K294" s="3">
        <f t="shared" si="10"/>
        <v>65455345.606082082</v>
      </c>
      <c r="L294" s="3">
        <f>IFERROR(INDEX('CHIRP Payment Calc'!K:K,MATCH(A:A,'CHIRP Payment Calc'!A:A,0)),0)</f>
        <v>70474020.242358774</v>
      </c>
      <c r="M294" s="3">
        <f t="shared" si="11"/>
        <v>-5018674.6362766922</v>
      </c>
    </row>
    <row r="295" spans="1:13">
      <c r="A295" s="9" t="s">
        <v>1667</v>
      </c>
      <c r="B295" s="9" t="s">
        <v>311</v>
      </c>
      <c r="C295" s="9" t="s">
        <v>1659</v>
      </c>
      <c r="D295" s="4" t="s">
        <v>1669</v>
      </c>
      <c r="E295" s="14" t="s">
        <v>1669</v>
      </c>
      <c r="F295" s="14" t="e">
        <v>#N/A</v>
      </c>
      <c r="G295" s="14" t="s">
        <v>1667</v>
      </c>
      <c r="H295" s="9" t="s">
        <v>2647</v>
      </c>
      <c r="I295" s="3">
        <v>705623.8059892942</v>
      </c>
      <c r="J295" s="3">
        <v>3231017.1790430392</v>
      </c>
      <c r="K295" s="3">
        <f t="shared" si="10"/>
        <v>3936640.9850323335</v>
      </c>
      <c r="L295" s="3">
        <f>IFERROR(INDEX('CHIRP Payment Calc'!K:K,MATCH(A:A,'CHIRP Payment Calc'!A:A,0)),0)</f>
        <v>9056708.6289224792</v>
      </c>
      <c r="M295" s="3">
        <f t="shared" si="11"/>
        <v>-5120067.6438901462</v>
      </c>
    </row>
    <row r="296" spans="1:13">
      <c r="A296" s="9" t="s">
        <v>895</v>
      </c>
      <c r="B296" s="9" t="s">
        <v>1530</v>
      </c>
      <c r="C296" s="9" t="s">
        <v>223</v>
      </c>
      <c r="D296" s="4" t="s">
        <v>896</v>
      </c>
      <c r="E296" s="14" t="s">
        <v>896</v>
      </c>
      <c r="F296" s="14" t="s">
        <v>897</v>
      </c>
      <c r="G296" s="14" t="s">
        <v>895</v>
      </c>
      <c r="H296" s="9" t="s">
        <v>2705</v>
      </c>
      <c r="I296" s="3">
        <v>5438461.8911098223</v>
      </c>
      <c r="J296" s="3">
        <v>2405628.4099425836</v>
      </c>
      <c r="K296" s="3">
        <f t="shared" si="10"/>
        <v>7844090.3010524064</v>
      </c>
      <c r="L296" s="3">
        <f>IFERROR(INDEX('CHIRP Payment Calc'!K:K,MATCH(A:A,'CHIRP Payment Calc'!A:A,0)),0)</f>
        <v>7187888.328110585</v>
      </c>
      <c r="M296" s="3">
        <f t="shared" si="11"/>
        <v>656201.97294182144</v>
      </c>
    </row>
    <row r="297" spans="1:13">
      <c r="A297" s="9" t="s">
        <v>43</v>
      </c>
      <c r="B297" s="9" t="s">
        <v>1530</v>
      </c>
      <c r="C297" s="9" t="s">
        <v>223</v>
      </c>
      <c r="D297" s="4" t="s">
        <v>44</v>
      </c>
      <c r="E297" s="14" t="s">
        <v>44</v>
      </c>
      <c r="F297" s="14" t="s">
        <v>45</v>
      </c>
      <c r="G297" s="14" t="s">
        <v>43</v>
      </c>
      <c r="H297" s="9" t="s">
        <v>2704</v>
      </c>
      <c r="I297" s="3">
        <v>173.08225770657069</v>
      </c>
      <c r="J297" s="3">
        <v>3127.5858901756687</v>
      </c>
      <c r="K297" s="3">
        <f t="shared" si="10"/>
        <v>3300.6681478822393</v>
      </c>
      <c r="L297" s="3">
        <f>IFERROR(INDEX('CHIRP Payment Calc'!K:K,MATCH(A:A,'CHIRP Payment Calc'!A:A,0)),0)</f>
        <v>0</v>
      </c>
      <c r="M297" s="3">
        <f t="shared" si="11"/>
        <v>3300.6681478822393</v>
      </c>
    </row>
    <row r="298" spans="1:13">
      <c r="A298" s="9" t="s">
        <v>757</v>
      </c>
      <c r="B298" s="9" t="s">
        <v>1530</v>
      </c>
      <c r="C298" s="9" t="s">
        <v>223</v>
      </c>
      <c r="D298" s="4" t="s">
        <v>758</v>
      </c>
      <c r="E298" s="14" t="s">
        <v>758</v>
      </c>
      <c r="F298" s="14" t="s">
        <v>759</v>
      </c>
      <c r="G298" s="14" t="s">
        <v>757</v>
      </c>
      <c r="H298" s="9" t="s">
        <v>2703</v>
      </c>
      <c r="I298" s="3">
        <v>4013904.1822172455</v>
      </c>
      <c r="J298" s="3">
        <v>1373674.4565468866</v>
      </c>
      <c r="K298" s="3">
        <f t="shared" si="10"/>
        <v>5387578.6387641318</v>
      </c>
      <c r="L298" s="3">
        <f>IFERROR(INDEX('CHIRP Payment Calc'!K:K,MATCH(A:A,'CHIRP Payment Calc'!A:A,0)),0)</f>
        <v>5527312.4874761123</v>
      </c>
      <c r="M298" s="3">
        <f t="shared" si="11"/>
        <v>-139733.84871198051</v>
      </c>
    </row>
    <row r="299" spans="1:13">
      <c r="A299" s="9" t="s">
        <v>3106</v>
      </c>
      <c r="C299" s="9" t="s">
        <v>2505</v>
      </c>
      <c r="D299" s="4" t="s">
        <v>2509</v>
      </c>
      <c r="E299" s="14" t="s">
        <v>3106</v>
      </c>
      <c r="F299" s="14" t="e">
        <v>#N/A</v>
      </c>
      <c r="G299" s="14" t="s">
        <v>3106</v>
      </c>
      <c r="H299" s="9" t="s">
        <v>2508</v>
      </c>
      <c r="I299" s="3">
        <v>843613.62284534564</v>
      </c>
      <c r="J299" s="3">
        <v>0</v>
      </c>
      <c r="K299" s="3">
        <f t="shared" si="10"/>
        <v>843613.62284534564</v>
      </c>
      <c r="L299" s="3">
        <f>IFERROR(INDEX('CHIRP Payment Calc'!K:K,MATCH(A:A,'CHIRP Payment Calc'!A:A,0)),0)</f>
        <v>0</v>
      </c>
      <c r="M299" s="3">
        <f t="shared" si="11"/>
        <v>843613.62284534564</v>
      </c>
    </row>
    <row r="300" spans="1:13">
      <c r="A300" s="9" t="s">
        <v>1556</v>
      </c>
      <c r="B300" s="9" t="s">
        <v>1530</v>
      </c>
      <c r="C300" s="9" t="s">
        <v>223</v>
      </c>
      <c r="D300" s="4" t="s">
        <v>1557</v>
      </c>
      <c r="E300" s="14" t="s">
        <v>1557</v>
      </c>
      <c r="F300" s="14" t="s">
        <v>1558</v>
      </c>
      <c r="G300" s="14" t="s">
        <v>1556</v>
      </c>
      <c r="H300" s="9" t="s">
        <v>2701</v>
      </c>
      <c r="I300" s="3">
        <v>19882.357711723798</v>
      </c>
      <c r="J300" s="3">
        <v>125127.17178941591</v>
      </c>
      <c r="K300" s="3">
        <f t="shared" si="10"/>
        <v>145009.52950113971</v>
      </c>
      <c r="L300" s="3">
        <f>IFERROR(INDEX('CHIRP Payment Calc'!K:K,MATCH(A:A,'CHIRP Payment Calc'!A:A,0)),0)</f>
        <v>468257.47645145352</v>
      </c>
      <c r="M300" s="3">
        <f t="shared" si="11"/>
        <v>-323247.94695031381</v>
      </c>
    </row>
    <row r="301" spans="1:13">
      <c r="A301" s="9" t="s">
        <v>1006</v>
      </c>
      <c r="B301" s="9" t="s">
        <v>1530</v>
      </c>
      <c r="C301" s="9" t="s">
        <v>223</v>
      </c>
      <c r="D301" s="4" t="s">
        <v>1007</v>
      </c>
      <c r="E301" s="14" t="s">
        <v>1007</v>
      </c>
      <c r="F301" s="14" t="s">
        <v>1008</v>
      </c>
      <c r="G301" s="14" t="s">
        <v>1006</v>
      </c>
      <c r="H301" s="9" t="s">
        <v>1825</v>
      </c>
      <c r="I301" s="3">
        <v>5798591.1754025333</v>
      </c>
      <c r="J301" s="3">
        <v>5626779.5684574097</v>
      </c>
      <c r="K301" s="3">
        <f t="shared" si="10"/>
        <v>11425370.743859943</v>
      </c>
      <c r="L301" s="3">
        <f>IFERROR(INDEX('CHIRP Payment Calc'!K:K,MATCH(A:A,'CHIRP Payment Calc'!A:A,0)),0)</f>
        <v>13854356.20532643</v>
      </c>
      <c r="M301" s="3">
        <f t="shared" si="11"/>
        <v>-2428985.4614664875</v>
      </c>
    </row>
    <row r="302" spans="1:13">
      <c r="A302" s="9" t="s">
        <v>1528</v>
      </c>
      <c r="B302" s="9" t="s">
        <v>1530</v>
      </c>
      <c r="C302" s="9" t="s">
        <v>1522</v>
      </c>
      <c r="D302" s="4" t="s">
        <v>926</v>
      </c>
      <c r="E302" s="14" t="s">
        <v>926</v>
      </c>
      <c r="F302" s="14" t="s">
        <v>927</v>
      </c>
      <c r="G302" s="14" t="s">
        <v>925</v>
      </c>
      <c r="H302" s="9" t="s">
        <v>2700</v>
      </c>
      <c r="I302" s="3">
        <v>912256.89023294509</v>
      </c>
      <c r="J302" s="3">
        <v>416137.52385825902</v>
      </c>
      <c r="K302" s="3">
        <f t="shared" si="10"/>
        <v>1328394.4140912041</v>
      </c>
      <c r="L302" s="3">
        <f>IFERROR(INDEX('CHIRP Payment Calc'!K:K,MATCH(A:A,'CHIRP Payment Calc'!A:A,0)),0)</f>
        <v>2585582.82718019</v>
      </c>
      <c r="M302" s="3">
        <f t="shared" si="11"/>
        <v>-1257188.413088986</v>
      </c>
    </row>
    <row r="303" spans="1:13">
      <c r="A303" s="9" t="s">
        <v>1024</v>
      </c>
      <c r="B303" s="9" t="s">
        <v>1530</v>
      </c>
      <c r="C303" s="9" t="s">
        <v>1522</v>
      </c>
      <c r="D303" s="4" t="s">
        <v>1025</v>
      </c>
      <c r="E303" s="14" t="s">
        <v>1025</v>
      </c>
      <c r="F303" s="14" t="s">
        <v>1026</v>
      </c>
      <c r="G303" s="14" t="s">
        <v>1024</v>
      </c>
      <c r="H303" s="9" t="s">
        <v>2699</v>
      </c>
      <c r="I303" s="3">
        <v>1260375.0494781735</v>
      </c>
      <c r="J303" s="3">
        <v>808060.75542203593</v>
      </c>
      <c r="K303" s="3">
        <f t="shared" si="10"/>
        <v>2068435.8049002094</v>
      </c>
      <c r="L303" s="3">
        <f>IFERROR(INDEX('CHIRP Payment Calc'!K:K,MATCH(A:A,'CHIRP Payment Calc'!A:A,0)),0)</f>
        <v>3327663.8986927299</v>
      </c>
      <c r="M303" s="3">
        <f t="shared" si="11"/>
        <v>-1259228.0937925205</v>
      </c>
    </row>
    <row r="304" spans="1:13">
      <c r="A304" s="9" t="s">
        <v>730</v>
      </c>
      <c r="B304" s="9" t="s">
        <v>1530</v>
      </c>
      <c r="C304" s="9" t="s">
        <v>1522</v>
      </c>
      <c r="D304" s="4" t="s">
        <v>731</v>
      </c>
      <c r="E304" s="14" t="s">
        <v>731</v>
      </c>
      <c r="F304" s="14" t="s">
        <v>732</v>
      </c>
      <c r="G304" s="14" t="s">
        <v>730</v>
      </c>
      <c r="H304" s="9" t="s">
        <v>2074</v>
      </c>
      <c r="I304" s="3">
        <v>368406.76492578047</v>
      </c>
      <c r="J304" s="3">
        <v>175806.38839404582</v>
      </c>
      <c r="K304" s="3">
        <f t="shared" si="10"/>
        <v>544213.15331982635</v>
      </c>
      <c r="L304" s="3">
        <f>IFERROR(INDEX('CHIRP Payment Calc'!K:K,MATCH(A:A,'CHIRP Payment Calc'!A:A,0)),0)</f>
        <v>898761.98072711565</v>
      </c>
      <c r="M304" s="3">
        <f t="shared" si="11"/>
        <v>-354548.8274072893</v>
      </c>
    </row>
    <row r="305" spans="1:13">
      <c r="A305" s="9" t="s">
        <v>550</v>
      </c>
      <c r="B305" s="9" t="s">
        <v>1530</v>
      </c>
      <c r="C305" s="9" t="s">
        <v>1522</v>
      </c>
      <c r="D305" s="4" t="s">
        <v>551</v>
      </c>
      <c r="E305" s="14" t="s">
        <v>551</v>
      </c>
      <c r="F305" s="14" t="s">
        <v>552</v>
      </c>
      <c r="G305" s="14" t="s">
        <v>550</v>
      </c>
      <c r="H305" s="9" t="s">
        <v>2698</v>
      </c>
      <c r="I305" s="3">
        <v>112949.76048118617</v>
      </c>
      <c r="J305" s="3">
        <v>151571.24406484253</v>
      </c>
      <c r="K305" s="3">
        <f t="shared" si="10"/>
        <v>264521.00454602868</v>
      </c>
      <c r="L305" s="3">
        <f>IFERROR(INDEX('CHIRP Payment Calc'!K:K,MATCH(A:A,'CHIRP Payment Calc'!A:A,0)),0)</f>
        <v>580635.94513989263</v>
      </c>
      <c r="M305" s="3">
        <f t="shared" si="11"/>
        <v>-316114.94059386395</v>
      </c>
    </row>
    <row r="306" spans="1:13">
      <c r="A306" s="9" t="s">
        <v>1830</v>
      </c>
      <c r="B306" s="9" t="s">
        <v>1530</v>
      </c>
      <c r="C306" s="9" t="s">
        <v>1522</v>
      </c>
      <c r="D306" s="4" t="s">
        <v>1832</v>
      </c>
      <c r="E306" s="14" t="s">
        <v>1832</v>
      </c>
      <c r="F306" s="14" t="e">
        <v>#N/A</v>
      </c>
      <c r="G306" s="14" t="s">
        <v>1830</v>
      </c>
      <c r="H306" s="9" t="s">
        <v>2697</v>
      </c>
      <c r="I306" s="3">
        <v>0</v>
      </c>
      <c r="J306" s="3">
        <v>0</v>
      </c>
      <c r="K306" s="3">
        <f t="shared" si="10"/>
        <v>0</v>
      </c>
      <c r="L306" s="3">
        <f>IFERROR(INDEX('CHIRP Payment Calc'!K:K,MATCH(A:A,'CHIRP Payment Calc'!A:A,0)),0)</f>
        <v>0</v>
      </c>
      <c r="M306" s="3">
        <f t="shared" si="11"/>
        <v>0</v>
      </c>
    </row>
    <row r="307" spans="1:13">
      <c r="A307" s="9" t="s">
        <v>372</v>
      </c>
      <c r="B307" s="9" t="s">
        <v>1530</v>
      </c>
      <c r="C307" s="9" t="s">
        <v>1522</v>
      </c>
      <c r="D307" s="4" t="s">
        <v>373</v>
      </c>
      <c r="E307" s="14" t="s">
        <v>373</v>
      </c>
      <c r="F307" s="14" t="s">
        <v>374</v>
      </c>
      <c r="G307" s="14" t="s">
        <v>372</v>
      </c>
      <c r="H307" s="9" t="s">
        <v>2696</v>
      </c>
      <c r="I307" s="3">
        <v>254825.00262315501</v>
      </c>
      <c r="J307" s="3">
        <v>133765.52133472444</v>
      </c>
      <c r="K307" s="3">
        <f t="shared" si="10"/>
        <v>388590.52395787946</v>
      </c>
      <c r="L307" s="3">
        <f>IFERROR(INDEX('CHIRP Payment Calc'!K:K,MATCH(A:A,'CHIRP Payment Calc'!A:A,0)),0)</f>
        <v>0</v>
      </c>
      <c r="M307" s="3">
        <f t="shared" si="11"/>
        <v>388590.52395787946</v>
      </c>
    </row>
    <row r="308" spans="1:13">
      <c r="A308" s="9" t="s">
        <v>2169</v>
      </c>
      <c r="B308" s="9" t="s">
        <v>1530</v>
      </c>
      <c r="C308" s="9" t="s">
        <v>1522</v>
      </c>
      <c r="D308" s="4" t="s">
        <v>2171</v>
      </c>
      <c r="E308" s="14" t="s">
        <v>2171</v>
      </c>
      <c r="F308" s="14" t="s">
        <v>2469</v>
      </c>
      <c r="G308" s="14" t="s">
        <v>2169</v>
      </c>
      <c r="H308" s="9" t="s">
        <v>2469</v>
      </c>
      <c r="I308" s="3">
        <v>249853.08289036312</v>
      </c>
      <c r="J308" s="3">
        <v>238658.89959904191</v>
      </c>
      <c r="K308" s="3">
        <f t="shared" si="10"/>
        <v>488511.98248940503</v>
      </c>
      <c r="L308" s="3">
        <f>IFERROR(INDEX('CHIRP Payment Calc'!K:K,MATCH(A:A,'CHIRP Payment Calc'!A:A,0)),0)</f>
        <v>614801.16860613727</v>
      </c>
      <c r="M308" s="3">
        <f t="shared" si="11"/>
        <v>-126289.18611673225</v>
      </c>
    </row>
    <row r="309" spans="1:13">
      <c r="A309" s="9" t="s">
        <v>973</v>
      </c>
      <c r="B309" s="9" t="s">
        <v>1530</v>
      </c>
      <c r="C309" s="9" t="s">
        <v>1522</v>
      </c>
      <c r="D309" s="4" t="s">
        <v>974</v>
      </c>
      <c r="E309" s="14" t="s">
        <v>974</v>
      </c>
      <c r="F309" s="14" t="s">
        <v>975</v>
      </c>
      <c r="G309" s="14" t="s">
        <v>973</v>
      </c>
      <c r="H309" s="9" t="s">
        <v>1867</v>
      </c>
      <c r="I309" s="3">
        <v>543166.04393519624</v>
      </c>
      <c r="J309" s="3">
        <v>279534.86499416851</v>
      </c>
      <c r="K309" s="3">
        <f t="shared" si="10"/>
        <v>822700.90892936476</v>
      </c>
      <c r="L309" s="3">
        <f>IFERROR(INDEX('CHIRP Payment Calc'!K:K,MATCH(A:A,'CHIRP Payment Calc'!A:A,0)),0)</f>
        <v>930629.36277123296</v>
      </c>
      <c r="M309" s="3">
        <f t="shared" si="11"/>
        <v>-107928.45384186821</v>
      </c>
    </row>
    <row r="310" spans="1:13">
      <c r="A310" s="9" t="s">
        <v>760</v>
      </c>
      <c r="B310" s="9" t="s">
        <v>1530</v>
      </c>
      <c r="C310" s="9" t="s">
        <v>1522</v>
      </c>
      <c r="D310" s="4" t="s">
        <v>761</v>
      </c>
      <c r="E310" s="14" t="s">
        <v>761</v>
      </c>
      <c r="F310" s="14" t="s">
        <v>762</v>
      </c>
      <c r="G310" s="14" t="s">
        <v>760</v>
      </c>
      <c r="H310" s="9" t="s">
        <v>2695</v>
      </c>
      <c r="I310" s="3">
        <v>1335291.8891015921</v>
      </c>
      <c r="J310" s="3">
        <v>389795.87805089168</v>
      </c>
      <c r="K310" s="3">
        <f t="shared" si="10"/>
        <v>1725087.7671524838</v>
      </c>
      <c r="L310" s="3">
        <f>IFERROR(INDEX('CHIRP Payment Calc'!K:K,MATCH(A:A,'CHIRP Payment Calc'!A:A,0)),0)</f>
        <v>2151999.8911250192</v>
      </c>
      <c r="M310" s="3">
        <f t="shared" si="11"/>
        <v>-426912.12397253537</v>
      </c>
    </row>
    <row r="311" spans="1:13">
      <c r="A311" s="9" t="s">
        <v>1981</v>
      </c>
      <c r="B311" s="9" t="s">
        <v>1530</v>
      </c>
      <c r="C311" s="9" t="s">
        <v>1522</v>
      </c>
      <c r="D311" s="4" t="s">
        <v>1983</v>
      </c>
      <c r="E311" s="14" t="s">
        <v>1983</v>
      </c>
      <c r="F311" s="14" t="e">
        <v>#N/A</v>
      </c>
      <c r="G311" s="14" t="s">
        <v>1981</v>
      </c>
      <c r="H311" s="9" t="s">
        <v>1980</v>
      </c>
      <c r="I311" s="3">
        <v>0</v>
      </c>
      <c r="J311" s="3">
        <v>0</v>
      </c>
      <c r="K311" s="3">
        <f t="shared" si="10"/>
        <v>0</v>
      </c>
      <c r="L311" s="3">
        <f>IFERROR(INDEX('CHIRP Payment Calc'!K:K,MATCH(A:A,'CHIRP Payment Calc'!A:A,0)),0)</f>
        <v>0</v>
      </c>
      <c r="M311" s="3">
        <f t="shared" si="11"/>
        <v>0</v>
      </c>
    </row>
    <row r="312" spans="1:13">
      <c r="A312" s="9" t="s">
        <v>76</v>
      </c>
      <c r="B312" s="9" t="s">
        <v>1530</v>
      </c>
      <c r="C312" s="9" t="s">
        <v>1522</v>
      </c>
      <c r="D312" s="4" t="s">
        <v>77</v>
      </c>
      <c r="E312" s="14" t="s">
        <v>77</v>
      </c>
      <c r="F312" s="14" t="s">
        <v>78</v>
      </c>
      <c r="G312" s="14" t="s">
        <v>76</v>
      </c>
      <c r="H312" s="9" t="s">
        <v>2694</v>
      </c>
      <c r="I312" s="3">
        <v>1091797.4669126451</v>
      </c>
      <c r="J312" s="3">
        <v>176533.56761278075</v>
      </c>
      <c r="K312" s="3">
        <f t="shared" si="10"/>
        <v>1268331.0345254259</v>
      </c>
      <c r="L312" s="3">
        <f>IFERROR(INDEX('CHIRP Payment Calc'!K:K,MATCH(A:A,'CHIRP Payment Calc'!A:A,0)),0)</f>
        <v>2006523.9273490373</v>
      </c>
      <c r="M312" s="3">
        <f t="shared" si="11"/>
        <v>-738192.89282361139</v>
      </c>
    </row>
    <row r="313" spans="1:13">
      <c r="A313" s="9" t="s">
        <v>547</v>
      </c>
      <c r="B313" s="9" t="s">
        <v>1530</v>
      </c>
      <c r="C313" s="9" t="s">
        <v>1522</v>
      </c>
      <c r="D313" s="4" t="s">
        <v>548</v>
      </c>
      <c r="E313" s="14" t="s">
        <v>548</v>
      </c>
      <c r="F313" s="14" t="s">
        <v>549</v>
      </c>
      <c r="G313" s="14" t="s">
        <v>547</v>
      </c>
      <c r="H313" s="9" t="s">
        <v>2693</v>
      </c>
      <c r="I313" s="3">
        <v>292668.74551867094</v>
      </c>
      <c r="J313" s="3">
        <v>191242.77363600905</v>
      </c>
      <c r="K313" s="3">
        <f t="shared" si="10"/>
        <v>483911.51915467996</v>
      </c>
      <c r="L313" s="3">
        <f>IFERROR(INDEX('CHIRP Payment Calc'!K:K,MATCH(A:A,'CHIRP Payment Calc'!A:A,0)),0)</f>
        <v>905901.21490090294</v>
      </c>
      <c r="M313" s="3">
        <f t="shared" si="11"/>
        <v>-421989.69574622298</v>
      </c>
    </row>
    <row r="314" spans="1:13">
      <c r="A314" s="9" t="s">
        <v>280</v>
      </c>
      <c r="B314" s="9" t="s">
        <v>1530</v>
      </c>
      <c r="C314" s="9" t="s">
        <v>1522</v>
      </c>
      <c r="D314" s="4" t="s">
        <v>281</v>
      </c>
      <c r="E314" s="14" t="s">
        <v>281</v>
      </c>
      <c r="F314" s="14" t="s">
        <v>282</v>
      </c>
      <c r="G314" s="14" t="s">
        <v>280</v>
      </c>
      <c r="H314" s="9" t="s">
        <v>2692</v>
      </c>
      <c r="I314" s="3">
        <v>313048.61270622024</v>
      </c>
      <c r="J314" s="3">
        <v>130002.98594222688</v>
      </c>
      <c r="K314" s="3">
        <f t="shared" si="10"/>
        <v>443051.59864844714</v>
      </c>
      <c r="L314" s="3">
        <f>IFERROR(INDEX('CHIRP Payment Calc'!K:K,MATCH(A:A,'CHIRP Payment Calc'!A:A,0)),0)</f>
        <v>1144414.3444701924</v>
      </c>
      <c r="M314" s="3">
        <f t="shared" si="11"/>
        <v>-701362.74582174537</v>
      </c>
    </row>
    <row r="315" spans="1:13">
      <c r="A315" s="9" t="s">
        <v>823</v>
      </c>
      <c r="B315" s="9" t="s">
        <v>1530</v>
      </c>
      <c r="C315" s="9" t="s">
        <v>1522</v>
      </c>
      <c r="D315" s="4" t="s">
        <v>824</v>
      </c>
      <c r="E315" s="14" t="s">
        <v>824</v>
      </c>
      <c r="F315" s="14" t="s">
        <v>825</v>
      </c>
      <c r="G315" s="14" t="s">
        <v>823</v>
      </c>
      <c r="H315" s="9" t="s">
        <v>1974</v>
      </c>
      <c r="I315" s="3">
        <v>551902.54268797126</v>
      </c>
      <c r="J315" s="3">
        <v>150271.80577513209</v>
      </c>
      <c r="K315" s="3">
        <f t="shared" si="10"/>
        <v>702174.34846310341</v>
      </c>
      <c r="L315" s="3">
        <f>IFERROR(INDEX('CHIRP Payment Calc'!K:K,MATCH(A:A,'CHIRP Payment Calc'!A:A,0)),0)</f>
        <v>855571.72056670906</v>
      </c>
      <c r="M315" s="3">
        <f t="shared" si="11"/>
        <v>-153397.37210360565</v>
      </c>
    </row>
    <row r="316" spans="1:13">
      <c r="A316" s="9" t="s">
        <v>712</v>
      </c>
      <c r="B316" s="9" t="s">
        <v>1530</v>
      </c>
      <c r="C316" s="9" t="s">
        <v>1522</v>
      </c>
      <c r="D316" s="4" t="s">
        <v>713</v>
      </c>
      <c r="E316" s="14" t="s">
        <v>713</v>
      </c>
      <c r="F316" s="14" t="s">
        <v>714</v>
      </c>
      <c r="G316" s="14" t="s">
        <v>712</v>
      </c>
      <c r="H316" s="9" t="s">
        <v>2100</v>
      </c>
      <c r="I316" s="3">
        <v>261883.58096322443</v>
      </c>
      <c r="J316" s="3">
        <v>265072.62522249238</v>
      </c>
      <c r="K316" s="3">
        <f t="shared" si="10"/>
        <v>526956.20618571679</v>
      </c>
      <c r="L316" s="3">
        <f>IFERROR(INDEX('CHIRP Payment Calc'!K:K,MATCH(A:A,'CHIRP Payment Calc'!A:A,0)),0)</f>
        <v>0</v>
      </c>
      <c r="M316" s="3">
        <f t="shared" si="11"/>
        <v>526956.20618571679</v>
      </c>
    </row>
    <row r="317" spans="1:13">
      <c r="A317" s="9" t="s">
        <v>1122</v>
      </c>
      <c r="B317" s="9" t="s">
        <v>1530</v>
      </c>
      <c r="C317" s="9" t="s">
        <v>1522</v>
      </c>
      <c r="D317" s="4" t="s">
        <v>1123</v>
      </c>
      <c r="E317" s="14" t="s">
        <v>1123</v>
      </c>
      <c r="F317" s="14" t="s">
        <v>1124</v>
      </c>
      <c r="G317" s="14" t="s">
        <v>1122</v>
      </c>
      <c r="H317" s="9" t="s">
        <v>2691</v>
      </c>
      <c r="I317" s="3">
        <v>1756400.5873024163</v>
      </c>
      <c r="J317" s="3">
        <v>766551.74168372434</v>
      </c>
      <c r="K317" s="3">
        <f t="shared" si="10"/>
        <v>2522952.3289861409</v>
      </c>
      <c r="L317" s="3">
        <f>IFERROR(INDEX('CHIRP Payment Calc'!K:K,MATCH(A:A,'CHIRP Payment Calc'!A:A,0)),0)</f>
        <v>4112069.0672153132</v>
      </c>
      <c r="M317" s="3">
        <f t="shared" si="11"/>
        <v>-1589116.7382291723</v>
      </c>
    </row>
    <row r="318" spans="1:13">
      <c r="A318" s="9" t="s">
        <v>775</v>
      </c>
      <c r="B318" s="9" t="s">
        <v>1530</v>
      </c>
      <c r="C318" s="9" t="s">
        <v>1594</v>
      </c>
      <c r="D318" s="4" t="s">
        <v>776</v>
      </c>
      <c r="E318" s="14" t="s">
        <v>776</v>
      </c>
      <c r="F318" s="14" t="s">
        <v>777</v>
      </c>
      <c r="G318" s="14" t="s">
        <v>775</v>
      </c>
      <c r="H318" s="9" t="s">
        <v>2690</v>
      </c>
      <c r="I318" s="3">
        <v>492480.91654727765</v>
      </c>
      <c r="J318" s="3">
        <v>140232.03255222391</v>
      </c>
      <c r="K318" s="3">
        <f t="shared" si="10"/>
        <v>632712.94909950159</v>
      </c>
      <c r="L318" s="3">
        <f>IFERROR(INDEX('CHIRP Payment Calc'!K:K,MATCH(A:A,'CHIRP Payment Calc'!A:A,0)),0)</f>
        <v>1295163.8573353465</v>
      </c>
      <c r="M318" s="3">
        <f t="shared" si="11"/>
        <v>-662450.90823584492</v>
      </c>
    </row>
    <row r="319" spans="1:13">
      <c r="A319" s="9" t="s">
        <v>2765</v>
      </c>
      <c r="B319" s="9" t="s">
        <v>1559</v>
      </c>
      <c r="C319" s="9" t="s">
        <v>2505</v>
      </c>
      <c r="D319" s="4" t="s">
        <v>2766</v>
      </c>
      <c r="E319" s="14" t="s">
        <v>3093</v>
      </c>
      <c r="F319" s="14" t="e">
        <v>#N/A</v>
      </c>
      <c r="G319" s="14" t="s">
        <v>2765</v>
      </c>
      <c r="H319" s="9" t="s">
        <v>2764</v>
      </c>
      <c r="I319" s="3">
        <v>0</v>
      </c>
      <c r="J319" s="3">
        <v>0</v>
      </c>
      <c r="K319" s="3">
        <f t="shared" si="10"/>
        <v>0</v>
      </c>
      <c r="L319" s="3">
        <f>IFERROR(INDEX('CHIRP Payment Calc'!K:K,MATCH(A:A,'CHIRP Payment Calc'!A:A,0)),0)</f>
        <v>8718.9582392550674</v>
      </c>
      <c r="M319" s="3">
        <f t="shared" si="11"/>
        <v>-8718.9582392550674</v>
      </c>
    </row>
    <row r="320" spans="1:13">
      <c r="A320" s="9" t="s">
        <v>160</v>
      </c>
      <c r="B320" s="9" t="s">
        <v>1530</v>
      </c>
      <c r="C320" s="9" t="s">
        <v>1594</v>
      </c>
      <c r="D320" s="4" t="s">
        <v>161</v>
      </c>
      <c r="E320" s="14" t="s">
        <v>161</v>
      </c>
      <c r="F320" s="14" t="s">
        <v>162</v>
      </c>
      <c r="G320" s="14" t="s">
        <v>160</v>
      </c>
      <c r="H320" s="9" t="s">
        <v>2688</v>
      </c>
      <c r="I320" s="3">
        <v>330433.93565917155</v>
      </c>
      <c r="J320" s="3">
        <v>316216.48456009908</v>
      </c>
      <c r="K320" s="3">
        <f t="shared" si="10"/>
        <v>646650.42021927063</v>
      </c>
      <c r="L320" s="3">
        <f>IFERROR(INDEX('CHIRP Payment Calc'!K:K,MATCH(A:A,'CHIRP Payment Calc'!A:A,0)),0)</f>
        <v>0</v>
      </c>
      <c r="M320" s="3">
        <f t="shared" si="11"/>
        <v>646650.42021927063</v>
      </c>
    </row>
    <row r="321" spans="1:13">
      <c r="A321" s="9" t="s">
        <v>97</v>
      </c>
      <c r="B321" s="9" t="s">
        <v>1530</v>
      </c>
      <c r="C321" s="9" t="s">
        <v>1594</v>
      </c>
      <c r="D321" s="4" t="s">
        <v>98</v>
      </c>
      <c r="E321" s="14" t="s">
        <v>98</v>
      </c>
      <c r="F321" s="14" t="s">
        <v>99</v>
      </c>
      <c r="G321" s="14" t="s">
        <v>97</v>
      </c>
      <c r="H321" s="9" t="s">
        <v>2139</v>
      </c>
      <c r="I321" s="3">
        <v>1246820.7021018348</v>
      </c>
      <c r="J321" s="3">
        <v>523841.01216475753</v>
      </c>
      <c r="K321" s="3">
        <f t="shared" si="10"/>
        <v>1770661.7142665924</v>
      </c>
      <c r="L321" s="3">
        <f>IFERROR(INDEX('CHIRP Payment Calc'!K:K,MATCH(A:A,'CHIRP Payment Calc'!A:A,0)),0)</f>
        <v>2546705.7507922347</v>
      </c>
      <c r="M321" s="3">
        <f t="shared" si="11"/>
        <v>-776044.03652564227</v>
      </c>
    </row>
    <row r="322" spans="1:13">
      <c r="A322" s="9" t="s">
        <v>1063</v>
      </c>
      <c r="B322" s="9" t="s">
        <v>1530</v>
      </c>
      <c r="C322" s="9" t="s">
        <v>1594</v>
      </c>
      <c r="D322" s="4" t="s">
        <v>1064</v>
      </c>
      <c r="E322" s="14" t="s">
        <v>1064</v>
      </c>
      <c r="F322" s="14" t="s">
        <v>1065</v>
      </c>
      <c r="G322" s="14" t="s">
        <v>1063</v>
      </c>
      <c r="H322" s="9" t="s">
        <v>2687</v>
      </c>
      <c r="I322" s="3">
        <v>152053.7996455206</v>
      </c>
      <c r="J322" s="3">
        <v>103882.70368588342</v>
      </c>
      <c r="K322" s="3">
        <f t="shared" si="10"/>
        <v>255936.503331404</v>
      </c>
      <c r="L322" s="3">
        <f>IFERROR(INDEX('CHIRP Payment Calc'!K:K,MATCH(A:A,'CHIRP Payment Calc'!A:A,0)),0)</f>
        <v>317948.01993608777</v>
      </c>
      <c r="M322" s="3">
        <f t="shared" si="11"/>
        <v>-62011.516604683769</v>
      </c>
    </row>
    <row r="323" spans="1:13">
      <c r="A323" s="9" t="s">
        <v>88</v>
      </c>
      <c r="B323" s="9" t="s">
        <v>1530</v>
      </c>
      <c r="C323" s="9" t="s">
        <v>1594</v>
      </c>
      <c r="D323" s="4" t="s">
        <v>89</v>
      </c>
      <c r="E323" s="14" t="s">
        <v>89</v>
      </c>
      <c r="F323" s="14" t="s">
        <v>90</v>
      </c>
      <c r="G323" s="14" t="s">
        <v>88</v>
      </c>
      <c r="H323" s="9" t="s">
        <v>2686</v>
      </c>
      <c r="I323" s="3">
        <v>453030.23254648573</v>
      </c>
      <c r="J323" s="3">
        <v>381638.3660866954</v>
      </c>
      <c r="K323" s="3">
        <f t="shared" si="10"/>
        <v>834668.59863318107</v>
      </c>
      <c r="L323" s="3">
        <f>IFERROR(INDEX('CHIRP Payment Calc'!K:K,MATCH(A:A,'CHIRP Payment Calc'!A:A,0)),0)</f>
        <v>2426463.1904239999</v>
      </c>
      <c r="M323" s="3">
        <f t="shared" si="11"/>
        <v>-1591794.5917908188</v>
      </c>
    </row>
    <row r="324" spans="1:13">
      <c r="A324" s="9" t="s">
        <v>811</v>
      </c>
      <c r="B324" s="9" t="s">
        <v>1530</v>
      </c>
      <c r="C324" s="9" t="s">
        <v>1594</v>
      </c>
      <c r="D324" s="4" t="s">
        <v>812</v>
      </c>
      <c r="E324" s="14" t="s">
        <v>812</v>
      </c>
      <c r="F324" s="14" t="s">
        <v>813</v>
      </c>
      <c r="G324" s="14" t="s">
        <v>811</v>
      </c>
      <c r="H324" s="9" t="s">
        <v>1984</v>
      </c>
      <c r="I324" s="3">
        <v>648307.14057220356</v>
      </c>
      <c r="J324" s="3">
        <v>425141.21455731691</v>
      </c>
      <c r="K324" s="3">
        <f t="shared" si="10"/>
        <v>1073448.3551295204</v>
      </c>
      <c r="L324" s="3">
        <f>IFERROR(INDEX('CHIRP Payment Calc'!K:K,MATCH(A:A,'CHIRP Payment Calc'!A:A,0)),0)</f>
        <v>884835.67271455913</v>
      </c>
      <c r="M324" s="3">
        <f t="shared" si="11"/>
        <v>188612.68241496128</v>
      </c>
    </row>
    <row r="325" spans="1:13">
      <c r="A325" s="9" t="s">
        <v>1200</v>
      </c>
      <c r="B325" s="9" t="s">
        <v>1530</v>
      </c>
      <c r="C325" s="9" t="s">
        <v>1594</v>
      </c>
      <c r="D325" s="4" t="s">
        <v>1201</v>
      </c>
      <c r="E325" s="14" t="s">
        <v>1201</v>
      </c>
      <c r="F325" s="14" t="s">
        <v>1202</v>
      </c>
      <c r="G325" s="14" t="s">
        <v>1200</v>
      </c>
      <c r="H325" s="9" t="s">
        <v>1623</v>
      </c>
      <c r="I325" s="3">
        <v>318570.37228371372</v>
      </c>
      <c r="J325" s="3">
        <v>289579.65376946208</v>
      </c>
      <c r="K325" s="3">
        <f t="shared" si="10"/>
        <v>608150.0260531758</v>
      </c>
      <c r="L325" s="3">
        <f>IFERROR(INDEX('CHIRP Payment Calc'!K:K,MATCH(A:A,'CHIRP Payment Calc'!A:A,0)),0)</f>
        <v>1083006.3235762469</v>
      </c>
      <c r="M325" s="3">
        <f t="shared" si="11"/>
        <v>-474856.29752307106</v>
      </c>
    </row>
    <row r="326" spans="1:13">
      <c r="A326" s="9" t="s">
        <v>724</v>
      </c>
      <c r="B326" s="9" t="s">
        <v>1530</v>
      </c>
      <c r="C326" s="9" t="s">
        <v>1594</v>
      </c>
      <c r="D326" s="4" t="s">
        <v>725</v>
      </c>
      <c r="E326" s="14" t="s">
        <v>725</v>
      </c>
      <c r="F326" s="14" t="s">
        <v>726</v>
      </c>
      <c r="G326" s="14" t="s">
        <v>724</v>
      </c>
      <c r="H326" s="9" t="s">
        <v>2685</v>
      </c>
      <c r="I326" s="3">
        <v>619749.15795878822</v>
      </c>
      <c r="J326" s="3">
        <v>294027.61397767789</v>
      </c>
      <c r="K326" s="3">
        <f t="shared" si="10"/>
        <v>913776.7719364661</v>
      </c>
      <c r="L326" s="3">
        <f>IFERROR(INDEX('CHIRP Payment Calc'!K:K,MATCH(A:A,'CHIRP Payment Calc'!A:A,0)),0)</f>
        <v>0</v>
      </c>
      <c r="M326" s="3">
        <f t="shared" si="11"/>
        <v>913776.7719364661</v>
      </c>
    </row>
    <row r="327" spans="1:13">
      <c r="A327" s="9" t="s">
        <v>40</v>
      </c>
      <c r="B327" s="9" t="s">
        <v>1530</v>
      </c>
      <c r="C327" s="9" t="s">
        <v>1594</v>
      </c>
      <c r="D327" s="4" t="s">
        <v>2080</v>
      </c>
      <c r="E327" s="14" t="s">
        <v>41</v>
      </c>
      <c r="F327" s="14" t="s">
        <v>42</v>
      </c>
      <c r="G327" s="14" t="s">
        <v>40</v>
      </c>
      <c r="H327" s="9" t="s">
        <v>2684</v>
      </c>
      <c r="I327" s="3">
        <v>394920.76762868924</v>
      </c>
      <c r="J327" s="3">
        <v>201954.7805788065</v>
      </c>
      <c r="K327" s="3">
        <f t="shared" si="10"/>
        <v>596875.54820749571</v>
      </c>
      <c r="L327" s="3">
        <f>IFERROR(INDEX('CHIRP Payment Calc'!K:K,MATCH(A:A,'CHIRP Payment Calc'!A:A,0)),0)</f>
        <v>2801961.19367775</v>
      </c>
      <c r="M327" s="3">
        <f t="shared" si="11"/>
        <v>-2205085.6454702541</v>
      </c>
    </row>
    <row r="328" spans="1:13">
      <c r="A328" s="9" t="s">
        <v>802</v>
      </c>
      <c r="B328" s="9" t="s">
        <v>1530</v>
      </c>
      <c r="C328" s="9" t="s">
        <v>1594</v>
      </c>
      <c r="D328" s="4" t="s">
        <v>803</v>
      </c>
      <c r="E328" s="14" t="s">
        <v>803</v>
      </c>
      <c r="F328" s="14" t="s">
        <v>804</v>
      </c>
      <c r="G328" s="14" t="s">
        <v>802</v>
      </c>
      <c r="H328" s="9" t="s">
        <v>2357</v>
      </c>
      <c r="I328" s="3">
        <v>146580.16697673849</v>
      </c>
      <c r="J328" s="3">
        <v>44218.377234495871</v>
      </c>
      <c r="K328" s="3">
        <f t="shared" ref="K328:K391" si="12">I328+J328</f>
        <v>190798.54421123437</v>
      </c>
      <c r="L328" s="3">
        <f>IFERROR(INDEX('CHIRP Payment Calc'!K:K,MATCH(A:A,'CHIRP Payment Calc'!A:A,0)),0)</f>
        <v>370321.8478247975</v>
      </c>
      <c r="M328" s="3">
        <f t="shared" ref="M328:M391" si="13">K328-L328</f>
        <v>-179523.30361356313</v>
      </c>
    </row>
    <row r="329" spans="1:13">
      <c r="A329" s="9" t="s">
        <v>1228</v>
      </c>
      <c r="B329" s="9" t="s">
        <v>311</v>
      </c>
      <c r="C329" s="9" t="s">
        <v>2505</v>
      </c>
      <c r="D329" s="4" t="s">
        <v>1229</v>
      </c>
      <c r="E329" s="14" t="s">
        <v>1229</v>
      </c>
      <c r="F329" s="14" t="s">
        <v>1230</v>
      </c>
      <c r="G329" s="14" t="s">
        <v>1228</v>
      </c>
      <c r="H329" s="9" t="s">
        <v>2683</v>
      </c>
      <c r="I329" s="3">
        <v>0</v>
      </c>
      <c r="J329" s="3">
        <v>0</v>
      </c>
      <c r="K329" s="3">
        <f t="shared" si="12"/>
        <v>0</v>
      </c>
      <c r="L329" s="3">
        <f>IFERROR(INDEX('CHIRP Payment Calc'!K:K,MATCH(A:A,'CHIRP Payment Calc'!A:A,0)),0)</f>
        <v>0</v>
      </c>
      <c r="M329" s="3">
        <f t="shared" si="13"/>
        <v>0</v>
      </c>
    </row>
    <row r="330" spans="1:13">
      <c r="A330" s="9" t="s">
        <v>1318</v>
      </c>
      <c r="B330" s="9" t="s">
        <v>311</v>
      </c>
      <c r="C330" s="9" t="s">
        <v>2505</v>
      </c>
      <c r="D330" s="4" t="s">
        <v>1319</v>
      </c>
      <c r="E330" s="14" t="s">
        <v>1319</v>
      </c>
      <c r="F330" s="14" t="s">
        <v>1320</v>
      </c>
      <c r="G330" s="14" t="s">
        <v>1318</v>
      </c>
      <c r="H330" s="9" t="s">
        <v>2682</v>
      </c>
      <c r="I330" s="3">
        <v>0</v>
      </c>
      <c r="J330" s="3">
        <v>0</v>
      </c>
      <c r="K330" s="3">
        <f t="shared" si="12"/>
        <v>0</v>
      </c>
      <c r="L330" s="3">
        <f>IFERROR(INDEX('CHIRP Payment Calc'!K:K,MATCH(A:A,'CHIRP Payment Calc'!A:A,0)),0)</f>
        <v>0</v>
      </c>
      <c r="M330" s="3">
        <f t="shared" si="13"/>
        <v>0</v>
      </c>
    </row>
    <row r="331" spans="1:13">
      <c r="A331" s="9" t="s">
        <v>1617</v>
      </c>
      <c r="B331" s="9" t="s">
        <v>311</v>
      </c>
      <c r="C331" s="9" t="s">
        <v>223</v>
      </c>
      <c r="D331" s="4" t="s">
        <v>1787</v>
      </c>
      <c r="E331" s="14" t="s">
        <v>1787</v>
      </c>
      <c r="F331" s="14" t="s">
        <v>1395</v>
      </c>
      <c r="G331" s="14" t="s">
        <v>1617</v>
      </c>
      <c r="H331" s="9" t="s">
        <v>2681</v>
      </c>
      <c r="I331" s="3">
        <v>1164623.3967322006</v>
      </c>
      <c r="J331" s="3">
        <v>1906412.0034701002</v>
      </c>
      <c r="K331" s="3">
        <f t="shared" si="12"/>
        <v>3071035.4002023009</v>
      </c>
      <c r="L331" s="3">
        <f>IFERROR(INDEX('CHIRP Payment Calc'!K:K,MATCH(A:A,'CHIRP Payment Calc'!A:A,0)),0)</f>
        <v>1827002.3514108579</v>
      </c>
      <c r="M331" s="3">
        <f t="shared" si="13"/>
        <v>1244033.048791443</v>
      </c>
    </row>
    <row r="332" spans="1:13">
      <c r="A332" s="9" t="s">
        <v>308</v>
      </c>
      <c r="B332" s="9" t="s">
        <v>311</v>
      </c>
      <c r="C332" s="9" t="s">
        <v>223</v>
      </c>
      <c r="D332" s="4" t="s">
        <v>309</v>
      </c>
      <c r="E332" s="14" t="s">
        <v>309</v>
      </c>
      <c r="F332" s="14" t="s">
        <v>310</v>
      </c>
      <c r="G332" s="14" t="s">
        <v>308</v>
      </c>
      <c r="H332" s="9" t="s">
        <v>2680</v>
      </c>
      <c r="I332" s="3">
        <v>0</v>
      </c>
      <c r="J332" s="3">
        <v>0</v>
      </c>
      <c r="K332" s="3">
        <f t="shared" si="12"/>
        <v>0</v>
      </c>
      <c r="L332" s="3">
        <f>IFERROR(INDEX('CHIRP Payment Calc'!K:K,MATCH(A:A,'CHIRP Payment Calc'!A:A,0)),0)</f>
        <v>0</v>
      </c>
      <c r="M332" s="3">
        <f t="shared" si="13"/>
        <v>0</v>
      </c>
    </row>
    <row r="333" spans="1:13">
      <c r="A333" s="9" t="s">
        <v>541</v>
      </c>
      <c r="B333" s="9" t="s">
        <v>311</v>
      </c>
      <c r="C333" s="9" t="s">
        <v>223</v>
      </c>
      <c r="D333" s="4" t="s">
        <v>542</v>
      </c>
      <c r="E333" s="14" t="s">
        <v>542</v>
      </c>
      <c r="F333" s="14" t="s">
        <v>543</v>
      </c>
      <c r="G333" s="14" t="s">
        <v>541</v>
      </c>
      <c r="H333" s="9" t="s">
        <v>2679</v>
      </c>
      <c r="I333" s="3">
        <v>1229269.85881147</v>
      </c>
      <c r="J333" s="3">
        <v>1082318.590056207</v>
      </c>
      <c r="K333" s="3">
        <f t="shared" si="12"/>
        <v>2311588.4488676768</v>
      </c>
      <c r="L333" s="3">
        <f>IFERROR(INDEX('CHIRP Payment Calc'!K:K,MATCH(A:A,'CHIRP Payment Calc'!A:A,0)),0)</f>
        <v>2413221.7112642559</v>
      </c>
      <c r="M333" s="3">
        <f t="shared" si="13"/>
        <v>-101633.26239657914</v>
      </c>
    </row>
    <row r="334" spans="1:13">
      <c r="A334" s="9" t="s">
        <v>64</v>
      </c>
      <c r="B334" s="9" t="s">
        <v>311</v>
      </c>
      <c r="C334" s="9" t="s">
        <v>223</v>
      </c>
      <c r="D334" s="4" t="s">
        <v>65</v>
      </c>
      <c r="E334" s="14" t="s">
        <v>65</v>
      </c>
      <c r="F334" s="14" t="s">
        <v>66</v>
      </c>
      <c r="G334" s="14" t="s">
        <v>64</v>
      </c>
      <c r="H334" s="9" t="s">
        <v>2678</v>
      </c>
      <c r="I334" s="3">
        <v>8753119.2682800833</v>
      </c>
      <c r="J334" s="3">
        <v>8698849.4477112014</v>
      </c>
      <c r="K334" s="3">
        <f t="shared" si="12"/>
        <v>17451968.715991285</v>
      </c>
      <c r="L334" s="3">
        <f>IFERROR(INDEX('CHIRP Payment Calc'!K:K,MATCH(A:A,'CHIRP Payment Calc'!A:A,0)),0)</f>
        <v>20612604.403862737</v>
      </c>
      <c r="M334" s="3">
        <f t="shared" si="13"/>
        <v>-3160635.6878714524</v>
      </c>
    </row>
    <row r="335" spans="1:13">
      <c r="A335" s="9" t="s">
        <v>1545</v>
      </c>
      <c r="B335" s="9" t="s">
        <v>311</v>
      </c>
      <c r="C335" s="9" t="s">
        <v>223</v>
      </c>
      <c r="D335" s="4" t="s">
        <v>1546</v>
      </c>
      <c r="E335" s="14" t="s">
        <v>1546</v>
      </c>
      <c r="F335" s="14" t="s">
        <v>1547</v>
      </c>
      <c r="G335" s="14" t="s">
        <v>1545</v>
      </c>
      <c r="H335" s="9" t="s">
        <v>2677</v>
      </c>
      <c r="I335" s="3">
        <v>61221.281828364707</v>
      </c>
      <c r="J335" s="3">
        <v>66501.305904292472</v>
      </c>
      <c r="K335" s="3">
        <f t="shared" si="12"/>
        <v>127722.58773265718</v>
      </c>
      <c r="L335" s="3">
        <f>IFERROR(INDEX('CHIRP Payment Calc'!K:K,MATCH(A:A,'CHIRP Payment Calc'!A:A,0)),0)</f>
        <v>108369.1198382935</v>
      </c>
      <c r="M335" s="3">
        <f t="shared" si="13"/>
        <v>19353.467894363683</v>
      </c>
    </row>
    <row r="336" spans="1:13">
      <c r="A336" s="9" t="s">
        <v>82</v>
      </c>
      <c r="B336" s="9" t="s">
        <v>311</v>
      </c>
      <c r="C336" s="9" t="s">
        <v>223</v>
      </c>
      <c r="D336" s="4" t="s">
        <v>83</v>
      </c>
      <c r="E336" s="14" t="s">
        <v>83</v>
      </c>
      <c r="F336" s="14" t="s">
        <v>84</v>
      </c>
      <c r="G336" s="14" t="s">
        <v>82</v>
      </c>
      <c r="H336" s="9" t="s">
        <v>84</v>
      </c>
      <c r="I336" s="3">
        <v>0</v>
      </c>
      <c r="J336" s="3">
        <v>0</v>
      </c>
      <c r="K336" s="3">
        <f t="shared" si="12"/>
        <v>0</v>
      </c>
      <c r="L336" s="3">
        <f>IFERROR(INDEX('CHIRP Payment Calc'!K:K,MATCH(A:A,'CHIRP Payment Calc'!A:A,0)),0)</f>
        <v>0</v>
      </c>
      <c r="M336" s="3">
        <f t="shared" si="13"/>
        <v>0</v>
      </c>
    </row>
    <row r="337" spans="1:13">
      <c r="A337" s="9" t="s">
        <v>970</v>
      </c>
      <c r="B337" s="9" t="s">
        <v>311</v>
      </c>
      <c r="C337" s="9" t="s">
        <v>223</v>
      </c>
      <c r="D337" s="4" t="s">
        <v>971</v>
      </c>
      <c r="E337" s="14" t="s">
        <v>971</v>
      </c>
      <c r="F337" s="14" t="s">
        <v>972</v>
      </c>
      <c r="G337" s="14" t="s">
        <v>970</v>
      </c>
      <c r="H337" s="9" t="s">
        <v>2676</v>
      </c>
      <c r="I337" s="3">
        <v>0</v>
      </c>
      <c r="J337" s="3">
        <v>0</v>
      </c>
      <c r="K337" s="3">
        <f t="shared" si="12"/>
        <v>0</v>
      </c>
      <c r="L337" s="3">
        <f>IFERROR(INDEX('CHIRP Payment Calc'!K:K,MATCH(A:A,'CHIRP Payment Calc'!A:A,0)),0)</f>
        <v>0</v>
      </c>
      <c r="M337" s="3">
        <f t="shared" si="13"/>
        <v>0</v>
      </c>
    </row>
    <row r="338" spans="1:13">
      <c r="A338" s="9" t="s">
        <v>178</v>
      </c>
      <c r="B338" s="9" t="s">
        <v>311</v>
      </c>
      <c r="C338" s="9" t="s">
        <v>223</v>
      </c>
      <c r="D338" s="4" t="s">
        <v>179</v>
      </c>
      <c r="E338" s="14" t="s">
        <v>179</v>
      </c>
      <c r="F338" s="14" t="s">
        <v>180</v>
      </c>
      <c r="G338" s="14" t="s">
        <v>178</v>
      </c>
      <c r="H338" s="9" t="s">
        <v>2675</v>
      </c>
      <c r="I338" s="3">
        <v>254100.30946137867</v>
      </c>
      <c r="J338" s="3">
        <v>2923.9997137300847</v>
      </c>
      <c r="K338" s="3">
        <f t="shared" si="12"/>
        <v>257024.30917510876</v>
      </c>
      <c r="L338" s="3">
        <f>IFERROR(INDEX('CHIRP Payment Calc'!K:K,MATCH(A:A,'CHIRP Payment Calc'!A:A,0)),0)</f>
        <v>0</v>
      </c>
      <c r="M338" s="3">
        <f t="shared" si="13"/>
        <v>257024.30917510876</v>
      </c>
    </row>
    <row r="339" spans="1:13">
      <c r="A339" s="9" t="s">
        <v>67</v>
      </c>
      <c r="B339" s="9" t="s">
        <v>311</v>
      </c>
      <c r="C339" s="9" t="s">
        <v>223</v>
      </c>
      <c r="D339" s="4" t="s">
        <v>68</v>
      </c>
      <c r="E339" s="14" t="s">
        <v>68</v>
      </c>
      <c r="F339" s="14" t="s">
        <v>69</v>
      </c>
      <c r="G339" s="14" t="s">
        <v>67</v>
      </c>
      <c r="H339" s="9" t="s">
        <v>2674</v>
      </c>
      <c r="I339" s="3">
        <v>3268515.982343819</v>
      </c>
      <c r="J339" s="3">
        <v>3137583.7178336154</v>
      </c>
      <c r="K339" s="3">
        <f t="shared" si="12"/>
        <v>6406099.7001774348</v>
      </c>
      <c r="L339" s="3">
        <f>IFERROR(INDEX('CHIRP Payment Calc'!K:K,MATCH(A:A,'CHIRP Payment Calc'!A:A,0)),0)</f>
        <v>9368713.9318681955</v>
      </c>
      <c r="M339" s="3">
        <f t="shared" si="13"/>
        <v>-2962614.2316907607</v>
      </c>
    </row>
    <row r="340" spans="1:13">
      <c r="A340" s="9" t="s">
        <v>1564</v>
      </c>
      <c r="B340" s="9" t="s">
        <v>311</v>
      </c>
      <c r="C340" s="9" t="s">
        <v>223</v>
      </c>
      <c r="D340" s="4" t="s">
        <v>1565</v>
      </c>
      <c r="E340" s="14" t="s">
        <v>1565</v>
      </c>
      <c r="F340" s="14" t="s">
        <v>1566</v>
      </c>
      <c r="G340" s="14" t="s">
        <v>1564</v>
      </c>
      <c r="H340" s="9" t="s">
        <v>1566</v>
      </c>
      <c r="I340" s="3">
        <v>0</v>
      </c>
      <c r="J340" s="3">
        <v>0</v>
      </c>
      <c r="K340" s="3">
        <f t="shared" si="12"/>
        <v>0</v>
      </c>
      <c r="L340" s="3">
        <f>IFERROR(INDEX('CHIRP Payment Calc'!K:K,MATCH(A:A,'CHIRP Payment Calc'!A:A,0)),0)</f>
        <v>109967.56004264449</v>
      </c>
      <c r="M340" s="3">
        <f t="shared" si="13"/>
        <v>-109967.56004264449</v>
      </c>
    </row>
    <row r="341" spans="1:13">
      <c r="A341" s="9" t="s">
        <v>462</v>
      </c>
      <c r="B341" s="9" t="s">
        <v>311</v>
      </c>
      <c r="C341" s="9" t="s">
        <v>223</v>
      </c>
      <c r="D341" s="4" t="s">
        <v>463</v>
      </c>
      <c r="E341" s="14" t="s">
        <v>463</v>
      </c>
      <c r="F341" s="14" t="s">
        <v>464</v>
      </c>
      <c r="G341" s="14" t="s">
        <v>462</v>
      </c>
      <c r="H341" s="9" t="s">
        <v>2673</v>
      </c>
      <c r="I341" s="3">
        <v>5048812.3836262841</v>
      </c>
      <c r="J341" s="3">
        <v>9382092.3203014135</v>
      </c>
      <c r="K341" s="3">
        <f t="shared" si="12"/>
        <v>14430904.703927698</v>
      </c>
      <c r="L341" s="3">
        <f>IFERROR(INDEX('CHIRP Payment Calc'!K:K,MATCH(A:A,'CHIRP Payment Calc'!A:A,0)),0)</f>
        <v>13751242.10939284</v>
      </c>
      <c r="M341" s="3">
        <f t="shared" si="13"/>
        <v>679662.5945348572</v>
      </c>
    </row>
    <row r="342" spans="1:13">
      <c r="A342" s="9" t="s">
        <v>16</v>
      </c>
      <c r="B342" s="9" t="s">
        <v>311</v>
      </c>
      <c r="C342" s="9" t="s">
        <v>223</v>
      </c>
      <c r="D342" s="4" t="s">
        <v>17</v>
      </c>
      <c r="E342" s="14" t="s">
        <v>17</v>
      </c>
      <c r="F342" s="14" t="s">
        <v>18</v>
      </c>
      <c r="G342" s="14" t="s">
        <v>16</v>
      </c>
      <c r="H342" s="9" t="s">
        <v>2672</v>
      </c>
      <c r="I342" s="3">
        <v>2577195.7107133102</v>
      </c>
      <c r="J342" s="3">
        <v>1857351.33667386</v>
      </c>
      <c r="K342" s="3">
        <f t="shared" si="12"/>
        <v>4434547.0473871697</v>
      </c>
      <c r="L342" s="3">
        <f>IFERROR(INDEX('CHIRP Payment Calc'!K:K,MATCH(A:A,'CHIRP Payment Calc'!A:A,0)),0)</f>
        <v>4928574.5864837607</v>
      </c>
      <c r="M342" s="3">
        <f t="shared" si="13"/>
        <v>-494027.53909659106</v>
      </c>
    </row>
    <row r="343" spans="1:13">
      <c r="A343" s="9" t="s">
        <v>1415</v>
      </c>
      <c r="B343" s="9" t="s">
        <v>311</v>
      </c>
      <c r="C343" s="9" t="s">
        <v>223</v>
      </c>
      <c r="D343" s="4" t="s">
        <v>1416</v>
      </c>
      <c r="E343" s="14" t="s">
        <v>1416</v>
      </c>
      <c r="F343" s="14" t="s">
        <v>1417</v>
      </c>
      <c r="G343" s="14" t="s">
        <v>1415</v>
      </c>
      <c r="H343" s="9" t="s">
        <v>2671</v>
      </c>
      <c r="I343" s="3">
        <v>33638.315803138554</v>
      </c>
      <c r="J343" s="3">
        <v>65075.716235155858</v>
      </c>
      <c r="K343" s="3">
        <f t="shared" si="12"/>
        <v>98714.032038294419</v>
      </c>
      <c r="L343" s="3">
        <f>IFERROR(INDEX('CHIRP Payment Calc'!K:K,MATCH(A:A,'CHIRP Payment Calc'!A:A,0)),0)</f>
        <v>0</v>
      </c>
      <c r="M343" s="3">
        <f t="shared" si="13"/>
        <v>98714.032038294419</v>
      </c>
    </row>
    <row r="344" spans="1:13">
      <c r="A344" s="9" t="s">
        <v>814</v>
      </c>
      <c r="B344" s="9" t="s">
        <v>311</v>
      </c>
      <c r="C344" s="9" t="s">
        <v>223</v>
      </c>
      <c r="D344" s="4" t="s">
        <v>815</v>
      </c>
      <c r="E344" s="14" t="s">
        <v>815</v>
      </c>
      <c r="F344" s="14" t="s">
        <v>816</v>
      </c>
      <c r="G344" s="14" t="s">
        <v>814</v>
      </c>
      <c r="H344" s="9" t="s">
        <v>2670</v>
      </c>
      <c r="I344" s="3">
        <v>6137506.7505649319</v>
      </c>
      <c r="J344" s="3">
        <v>2984804.8416085434</v>
      </c>
      <c r="K344" s="3">
        <f t="shared" si="12"/>
        <v>9122311.5921734758</v>
      </c>
      <c r="L344" s="3">
        <f>IFERROR(INDEX('CHIRP Payment Calc'!K:K,MATCH(A:A,'CHIRP Payment Calc'!A:A,0)),0)</f>
        <v>10135149.439504597</v>
      </c>
      <c r="M344" s="3">
        <f t="shared" si="13"/>
        <v>-1012837.8473311216</v>
      </c>
    </row>
    <row r="345" spans="1:13">
      <c r="A345" s="9" t="s">
        <v>408</v>
      </c>
      <c r="B345" s="9" t="s">
        <v>311</v>
      </c>
      <c r="C345" s="9" t="s">
        <v>223</v>
      </c>
      <c r="D345" s="4" t="s">
        <v>2669</v>
      </c>
      <c r="E345" s="14" t="s">
        <v>409</v>
      </c>
      <c r="F345" s="14" t="s">
        <v>410</v>
      </c>
      <c r="G345" s="14" t="s">
        <v>408</v>
      </c>
      <c r="H345" s="9" t="s">
        <v>2668</v>
      </c>
      <c r="I345" s="3">
        <v>0</v>
      </c>
      <c r="J345" s="3">
        <v>0</v>
      </c>
      <c r="K345" s="3">
        <f t="shared" si="12"/>
        <v>0</v>
      </c>
      <c r="L345" s="3">
        <f>IFERROR(INDEX('CHIRP Payment Calc'!K:K,MATCH(A:A,'CHIRP Payment Calc'!A:A,0)),0)</f>
        <v>0</v>
      </c>
      <c r="M345" s="3">
        <f t="shared" si="13"/>
        <v>0</v>
      </c>
    </row>
    <row r="346" spans="1:13">
      <c r="A346" s="9" t="s">
        <v>1500</v>
      </c>
      <c r="B346" s="9" t="s">
        <v>311</v>
      </c>
      <c r="C346" s="9" t="s">
        <v>223</v>
      </c>
      <c r="D346" s="4" t="s">
        <v>1501</v>
      </c>
      <c r="E346" s="14" t="s">
        <v>1501</v>
      </c>
      <c r="F346" s="14" t="s">
        <v>1502</v>
      </c>
      <c r="G346" s="14" t="s">
        <v>1500</v>
      </c>
      <c r="H346" s="9" t="s">
        <v>1502</v>
      </c>
      <c r="I346" s="3">
        <v>6082.895174405714</v>
      </c>
      <c r="J346" s="3">
        <v>0</v>
      </c>
      <c r="K346" s="3">
        <f t="shared" si="12"/>
        <v>6082.895174405714</v>
      </c>
      <c r="L346" s="3">
        <f>IFERROR(INDEX('CHIRP Payment Calc'!K:K,MATCH(A:A,'CHIRP Payment Calc'!A:A,0)),0)</f>
        <v>4066.3800272715443</v>
      </c>
      <c r="M346" s="3">
        <f t="shared" si="13"/>
        <v>2016.5151471341696</v>
      </c>
    </row>
    <row r="347" spans="1:13">
      <c r="A347" s="9" t="s">
        <v>907</v>
      </c>
      <c r="B347" s="9" t="s">
        <v>311</v>
      </c>
      <c r="C347" s="9" t="s">
        <v>223</v>
      </c>
      <c r="D347" s="4" t="s">
        <v>908</v>
      </c>
      <c r="E347" s="14" t="s">
        <v>908</v>
      </c>
      <c r="F347" s="14" t="s">
        <v>909</v>
      </c>
      <c r="G347" s="14" t="s">
        <v>907</v>
      </c>
      <c r="H347" s="9" t="s">
        <v>2667</v>
      </c>
      <c r="I347" s="3">
        <v>11669925.477340676</v>
      </c>
      <c r="J347" s="3">
        <v>7876663.2529584458</v>
      </c>
      <c r="K347" s="3">
        <f t="shared" si="12"/>
        <v>19546588.730299123</v>
      </c>
      <c r="L347" s="3">
        <f>IFERROR(INDEX('CHIRP Payment Calc'!K:K,MATCH(A:A,'CHIRP Payment Calc'!A:A,0)),0)</f>
        <v>29742363.557794049</v>
      </c>
      <c r="M347" s="3">
        <f t="shared" si="13"/>
        <v>-10195774.827494927</v>
      </c>
    </row>
    <row r="348" spans="1:13">
      <c r="A348" s="9" t="s">
        <v>2081</v>
      </c>
      <c r="B348" s="9" t="s">
        <v>311</v>
      </c>
      <c r="C348" s="9" t="s">
        <v>223</v>
      </c>
      <c r="D348" s="4" t="s">
        <v>2082</v>
      </c>
      <c r="E348" s="14" t="s">
        <v>2082</v>
      </c>
      <c r="F348" s="14" t="e">
        <v>#N/A</v>
      </c>
      <c r="G348" s="14" t="s">
        <v>2081</v>
      </c>
      <c r="H348" s="9" t="s">
        <v>2666</v>
      </c>
      <c r="I348" s="3">
        <v>0</v>
      </c>
      <c r="J348" s="3">
        <v>0</v>
      </c>
      <c r="K348" s="3">
        <f t="shared" si="12"/>
        <v>0</v>
      </c>
      <c r="L348" s="3">
        <f>IFERROR(INDEX('CHIRP Payment Calc'!K:K,MATCH(A:A,'CHIRP Payment Calc'!A:A,0)),0)</f>
        <v>0</v>
      </c>
      <c r="M348" s="3">
        <f t="shared" si="13"/>
        <v>0</v>
      </c>
    </row>
    <row r="349" spans="1:13">
      <c r="A349" s="9" t="s">
        <v>1615</v>
      </c>
      <c r="B349" s="9" t="s">
        <v>311</v>
      </c>
      <c r="C349" s="9" t="s">
        <v>223</v>
      </c>
      <c r="D349" s="4" t="s">
        <v>1675</v>
      </c>
      <c r="E349" s="14" t="s">
        <v>1675</v>
      </c>
      <c r="F349" s="14" t="s">
        <v>1383</v>
      </c>
      <c r="G349" s="14" t="s">
        <v>1615</v>
      </c>
      <c r="H349" s="9" t="s">
        <v>2665</v>
      </c>
      <c r="I349" s="3">
        <v>4620822.9423630964</v>
      </c>
      <c r="J349" s="3">
        <v>4822287.6835169103</v>
      </c>
      <c r="K349" s="3">
        <f t="shared" si="12"/>
        <v>9443110.6258800067</v>
      </c>
      <c r="L349" s="3">
        <f>IFERROR(INDEX('CHIRP Payment Calc'!K:K,MATCH(A:A,'CHIRP Payment Calc'!A:A,0)),0)</f>
        <v>8199344.7913865559</v>
      </c>
      <c r="M349" s="3">
        <f t="shared" si="13"/>
        <v>1243765.8344934508</v>
      </c>
    </row>
    <row r="350" spans="1:13">
      <c r="A350" s="9" t="s">
        <v>384</v>
      </c>
      <c r="B350" s="9" t="s">
        <v>311</v>
      </c>
      <c r="C350" s="9" t="s">
        <v>223</v>
      </c>
      <c r="D350" s="4" t="s">
        <v>385</v>
      </c>
      <c r="E350" s="14" t="s">
        <v>385</v>
      </c>
      <c r="F350" s="14" t="s">
        <v>386</v>
      </c>
      <c r="G350" s="14" t="s">
        <v>384</v>
      </c>
      <c r="H350" s="9" t="s">
        <v>2664</v>
      </c>
      <c r="I350" s="3">
        <v>0</v>
      </c>
      <c r="J350" s="3">
        <v>0</v>
      </c>
      <c r="K350" s="3">
        <f t="shared" si="12"/>
        <v>0</v>
      </c>
      <c r="L350" s="3">
        <f>IFERROR(INDEX('CHIRP Payment Calc'!K:K,MATCH(A:A,'CHIRP Payment Calc'!A:A,0)),0)</f>
        <v>0</v>
      </c>
      <c r="M350" s="3">
        <f t="shared" si="13"/>
        <v>0</v>
      </c>
    </row>
    <row r="351" spans="1:13">
      <c r="A351" s="9" t="s">
        <v>441</v>
      </c>
      <c r="B351" s="9" t="s">
        <v>311</v>
      </c>
      <c r="C351" s="9" t="s">
        <v>223</v>
      </c>
      <c r="D351" s="4" t="s">
        <v>442</v>
      </c>
      <c r="E351" s="14" t="s">
        <v>442</v>
      </c>
      <c r="F351" s="14" t="s">
        <v>443</v>
      </c>
      <c r="G351" s="14" t="s">
        <v>441</v>
      </c>
      <c r="H351" s="9" t="s">
        <v>1698</v>
      </c>
      <c r="I351" s="3">
        <v>411991.2147960919</v>
      </c>
      <c r="J351" s="3">
        <v>258005.80203303212</v>
      </c>
      <c r="K351" s="3">
        <f t="shared" si="12"/>
        <v>669997.01682912395</v>
      </c>
      <c r="L351" s="3">
        <f>IFERROR(INDEX('CHIRP Payment Calc'!K:K,MATCH(A:A,'CHIRP Payment Calc'!A:A,0)),0)</f>
        <v>648310.49792985735</v>
      </c>
      <c r="M351" s="3">
        <f t="shared" si="13"/>
        <v>21686.518899266608</v>
      </c>
    </row>
    <row r="352" spans="1:13">
      <c r="A352" s="9" t="s">
        <v>601</v>
      </c>
      <c r="B352" s="9" t="s">
        <v>311</v>
      </c>
      <c r="C352" s="9" t="s">
        <v>1522</v>
      </c>
      <c r="D352" s="4" t="s">
        <v>602</v>
      </c>
      <c r="E352" s="14" t="s">
        <v>602</v>
      </c>
      <c r="F352" s="14" t="s">
        <v>603</v>
      </c>
      <c r="G352" s="14" t="s">
        <v>601</v>
      </c>
      <c r="H352" s="9" t="s">
        <v>603</v>
      </c>
      <c r="I352" s="3">
        <v>3688154.1833483954</v>
      </c>
      <c r="J352" s="3">
        <v>2895796.2367365644</v>
      </c>
      <c r="K352" s="3">
        <f t="shared" si="12"/>
        <v>6583950.4200849598</v>
      </c>
      <c r="L352" s="3">
        <f>IFERROR(INDEX('CHIRP Payment Calc'!K:K,MATCH(A:A,'CHIRP Payment Calc'!A:A,0)),0)</f>
        <v>7226557.3086748431</v>
      </c>
      <c r="M352" s="3">
        <f t="shared" si="13"/>
        <v>-642606.88858988322</v>
      </c>
    </row>
    <row r="353" spans="1:13">
      <c r="A353" s="9" t="s">
        <v>1363</v>
      </c>
      <c r="B353" s="9" t="s">
        <v>311</v>
      </c>
      <c r="C353" s="9" t="s">
        <v>1522</v>
      </c>
      <c r="D353" s="4" t="s">
        <v>1364</v>
      </c>
      <c r="E353" s="14" t="s">
        <v>1364</v>
      </c>
      <c r="F353" s="14" t="s">
        <v>1365</v>
      </c>
      <c r="G353" s="14" t="s">
        <v>1363</v>
      </c>
      <c r="H353" s="9" t="s">
        <v>2663</v>
      </c>
      <c r="I353" s="3">
        <v>3185644.5544160604</v>
      </c>
      <c r="J353" s="3">
        <v>3795740.8522036588</v>
      </c>
      <c r="K353" s="3">
        <f t="shared" si="12"/>
        <v>6981385.4066197192</v>
      </c>
      <c r="L353" s="3">
        <f>IFERROR(INDEX('CHIRP Payment Calc'!K:K,MATCH(A:A,'CHIRP Payment Calc'!A:A,0)),0)</f>
        <v>6642651.189815037</v>
      </c>
      <c r="M353" s="3">
        <f t="shared" si="13"/>
        <v>338734.21680468228</v>
      </c>
    </row>
    <row r="354" spans="1:13">
      <c r="A354" s="9" t="s">
        <v>1652</v>
      </c>
      <c r="B354" s="9" t="s">
        <v>1399</v>
      </c>
      <c r="C354" s="9" t="s">
        <v>223</v>
      </c>
      <c r="D354" s="4" t="s">
        <v>1654</v>
      </c>
      <c r="E354" s="14" t="s">
        <v>1654</v>
      </c>
      <c r="F354" s="14" t="e">
        <v>#N/A</v>
      </c>
      <c r="G354" s="14" t="s">
        <v>1652</v>
      </c>
      <c r="H354" s="9" t="s">
        <v>1651</v>
      </c>
      <c r="I354" s="3">
        <v>81801.188194159899</v>
      </c>
      <c r="J354" s="3">
        <v>34139.167701757928</v>
      </c>
      <c r="K354" s="3">
        <f t="shared" si="12"/>
        <v>115940.35589591783</v>
      </c>
      <c r="L354" s="3">
        <f>IFERROR(INDEX('CHIRP Payment Calc'!K:K,MATCH(A:A,'CHIRP Payment Calc'!A:A,0)),0)</f>
        <v>0</v>
      </c>
      <c r="M354" s="3">
        <f t="shared" si="13"/>
        <v>115940.35589591783</v>
      </c>
    </row>
    <row r="355" spans="1:13">
      <c r="A355" s="9" t="s">
        <v>1606</v>
      </c>
      <c r="B355" s="9" t="s">
        <v>311</v>
      </c>
      <c r="C355" s="9" t="s">
        <v>1522</v>
      </c>
      <c r="D355" s="4" t="s">
        <v>1876</v>
      </c>
      <c r="E355" s="14" t="s">
        <v>1876</v>
      </c>
      <c r="F355" s="14" t="s">
        <v>918</v>
      </c>
      <c r="G355" s="14" t="s">
        <v>1606</v>
      </c>
      <c r="H355" s="9" t="s">
        <v>2661</v>
      </c>
      <c r="I355" s="3">
        <v>3374916.9778811336</v>
      </c>
      <c r="J355" s="3">
        <v>1620643.8590377891</v>
      </c>
      <c r="K355" s="3">
        <f t="shared" si="12"/>
        <v>4995560.8369189221</v>
      </c>
      <c r="L355" s="3">
        <f>IFERROR(INDEX('CHIRP Payment Calc'!K:K,MATCH(A:A,'CHIRP Payment Calc'!A:A,0)),0)</f>
        <v>5653593.9316683309</v>
      </c>
      <c r="M355" s="3">
        <f t="shared" si="13"/>
        <v>-658033.09474940877</v>
      </c>
    </row>
    <row r="356" spans="1:13">
      <c r="A356" s="9" t="s">
        <v>321</v>
      </c>
      <c r="B356" s="9" t="s">
        <v>311</v>
      </c>
      <c r="C356" s="9" t="s">
        <v>1522</v>
      </c>
      <c r="D356" s="4" t="s">
        <v>322</v>
      </c>
      <c r="E356" s="14" t="s">
        <v>322</v>
      </c>
      <c r="F356" s="14" t="s">
        <v>323</v>
      </c>
      <c r="G356" s="14" t="s">
        <v>321</v>
      </c>
      <c r="H356" s="9" t="s">
        <v>2660</v>
      </c>
      <c r="I356" s="3">
        <v>626987.98267431429</v>
      </c>
      <c r="J356" s="3">
        <v>657879.2054486851</v>
      </c>
      <c r="K356" s="3">
        <f t="shared" si="12"/>
        <v>1284867.1881229994</v>
      </c>
      <c r="L356" s="3">
        <f>IFERROR(INDEX('CHIRP Payment Calc'!K:K,MATCH(A:A,'CHIRP Payment Calc'!A:A,0)),0)</f>
        <v>1687102.1189587233</v>
      </c>
      <c r="M356" s="3">
        <f t="shared" si="13"/>
        <v>-402234.93083572388</v>
      </c>
    </row>
    <row r="357" spans="1:13">
      <c r="A357" s="9" t="s">
        <v>175</v>
      </c>
      <c r="B357" s="9" t="s">
        <v>311</v>
      </c>
      <c r="C357" s="9" t="s">
        <v>1522</v>
      </c>
      <c r="D357" s="4" t="s">
        <v>176</v>
      </c>
      <c r="E357" s="14" t="s">
        <v>176</v>
      </c>
      <c r="F357" s="14" t="s">
        <v>177</v>
      </c>
      <c r="G357" s="14" t="s">
        <v>175</v>
      </c>
      <c r="H357" s="9" t="s">
        <v>2659</v>
      </c>
      <c r="I357" s="3">
        <v>2760258.2274223925</v>
      </c>
      <c r="J357" s="3">
        <v>893155.5981001273</v>
      </c>
      <c r="K357" s="3">
        <f t="shared" si="12"/>
        <v>3653413.8255225196</v>
      </c>
      <c r="L357" s="3">
        <f>IFERROR(INDEX('CHIRP Payment Calc'!K:K,MATCH(A:A,'CHIRP Payment Calc'!A:A,0)),0)</f>
        <v>3642815.9153796053</v>
      </c>
      <c r="M357" s="3">
        <f t="shared" si="13"/>
        <v>10597.910142914392</v>
      </c>
    </row>
    <row r="358" spans="1:13">
      <c r="A358" s="9" t="s">
        <v>862</v>
      </c>
      <c r="B358" s="9" t="s">
        <v>311</v>
      </c>
      <c r="C358" s="9" t="s">
        <v>1522</v>
      </c>
      <c r="D358" s="4" t="s">
        <v>863</v>
      </c>
      <c r="E358" s="14" t="s">
        <v>863</v>
      </c>
      <c r="F358" s="14" t="s">
        <v>864</v>
      </c>
      <c r="G358" s="14" t="s">
        <v>862</v>
      </c>
      <c r="H358" s="9" t="s">
        <v>2658</v>
      </c>
      <c r="I358" s="3">
        <v>3004561.6120147682</v>
      </c>
      <c r="J358" s="3">
        <v>4195609.5966778481</v>
      </c>
      <c r="K358" s="3">
        <f t="shared" si="12"/>
        <v>7200171.2086926159</v>
      </c>
      <c r="L358" s="3">
        <f>IFERROR(INDEX('CHIRP Payment Calc'!K:K,MATCH(A:A,'CHIRP Payment Calc'!A:A,0)),0)</f>
        <v>7501923.9986568885</v>
      </c>
      <c r="M358" s="3">
        <f t="shared" si="13"/>
        <v>-301752.78996427264</v>
      </c>
    </row>
    <row r="359" spans="1:13">
      <c r="A359" s="9" t="s">
        <v>357</v>
      </c>
      <c r="B359" s="9" t="s">
        <v>311</v>
      </c>
      <c r="C359" s="9" t="s">
        <v>1522</v>
      </c>
      <c r="D359" s="4" t="s">
        <v>358</v>
      </c>
      <c r="E359" s="14" t="s">
        <v>358</v>
      </c>
      <c r="F359" s="14" t="s">
        <v>359</v>
      </c>
      <c r="G359" s="14" t="s">
        <v>357</v>
      </c>
      <c r="H359" s="9" t="s">
        <v>2657</v>
      </c>
      <c r="I359" s="3">
        <v>431724.14236996236</v>
      </c>
      <c r="J359" s="3">
        <v>435467.88102322677</v>
      </c>
      <c r="K359" s="3">
        <f t="shared" si="12"/>
        <v>867192.02339318907</v>
      </c>
      <c r="L359" s="3">
        <f>IFERROR(INDEX('CHIRP Payment Calc'!K:K,MATCH(A:A,'CHIRP Payment Calc'!A:A,0)),0)</f>
        <v>1228840.3718298213</v>
      </c>
      <c r="M359" s="3">
        <f t="shared" si="13"/>
        <v>-361648.34843663219</v>
      </c>
    </row>
    <row r="360" spans="1:13">
      <c r="A360" s="9" t="s">
        <v>1197</v>
      </c>
      <c r="B360" s="9" t="s">
        <v>311</v>
      </c>
      <c r="C360" s="9" t="s">
        <v>1522</v>
      </c>
      <c r="D360" s="4" t="s">
        <v>1198</v>
      </c>
      <c r="E360" s="14" t="s">
        <v>1198</v>
      </c>
      <c r="F360" s="14" t="s">
        <v>1199</v>
      </c>
      <c r="G360" s="14" t="s">
        <v>1197</v>
      </c>
      <c r="H360" s="9" t="s">
        <v>1627</v>
      </c>
      <c r="I360" s="3">
        <v>5401548.9373189611</v>
      </c>
      <c r="J360" s="3">
        <v>1703515.6826180858</v>
      </c>
      <c r="K360" s="3">
        <f t="shared" si="12"/>
        <v>7105064.6199370474</v>
      </c>
      <c r="L360" s="3">
        <f>IFERROR(INDEX('CHIRP Payment Calc'!K:K,MATCH(A:A,'CHIRP Payment Calc'!A:A,0)),0)</f>
        <v>9642518.9642562531</v>
      </c>
      <c r="M360" s="3">
        <f t="shared" si="13"/>
        <v>-2537454.3443192057</v>
      </c>
    </row>
    <row r="361" spans="1:13">
      <c r="A361" s="9" t="s">
        <v>49</v>
      </c>
      <c r="B361" s="9" t="s">
        <v>311</v>
      </c>
      <c r="C361" s="9" t="s">
        <v>1522</v>
      </c>
      <c r="D361" s="4" t="s">
        <v>50</v>
      </c>
      <c r="E361" s="14" t="s">
        <v>50</v>
      </c>
      <c r="F361" s="14" t="s">
        <v>51</v>
      </c>
      <c r="G361" s="14" t="s">
        <v>49</v>
      </c>
      <c r="H361" s="9" t="s">
        <v>2656</v>
      </c>
      <c r="I361" s="3">
        <v>579382.2805158071</v>
      </c>
      <c r="J361" s="3">
        <v>611537.9873588382</v>
      </c>
      <c r="K361" s="3">
        <f t="shared" si="12"/>
        <v>1190920.2678746453</v>
      </c>
      <c r="L361" s="3">
        <f>IFERROR(INDEX('CHIRP Payment Calc'!K:K,MATCH(A:A,'CHIRP Payment Calc'!A:A,0)),0)</f>
        <v>1226308.9841149857</v>
      </c>
      <c r="M361" s="3">
        <f t="shared" si="13"/>
        <v>-35388.716240340378</v>
      </c>
    </row>
    <row r="362" spans="1:13">
      <c r="A362" s="9" t="s">
        <v>2460</v>
      </c>
      <c r="B362" s="9" t="s">
        <v>311</v>
      </c>
      <c r="C362" s="9" t="s">
        <v>1522</v>
      </c>
      <c r="D362" s="4" t="s">
        <v>2461</v>
      </c>
      <c r="E362" s="14" t="s">
        <v>2461</v>
      </c>
      <c r="F362" s="14" t="s">
        <v>2470</v>
      </c>
      <c r="G362" s="14" t="s">
        <v>2460</v>
      </c>
      <c r="H362" s="9" t="s">
        <v>2470</v>
      </c>
      <c r="I362" s="3">
        <v>0</v>
      </c>
      <c r="J362" s="3">
        <v>0</v>
      </c>
      <c r="K362" s="3">
        <f t="shared" si="12"/>
        <v>0</v>
      </c>
      <c r="L362" s="3">
        <f>IFERROR(INDEX('CHIRP Payment Calc'!K:K,MATCH(A:A,'CHIRP Payment Calc'!A:A,0)),0)</f>
        <v>0</v>
      </c>
      <c r="M362" s="3">
        <f t="shared" si="13"/>
        <v>0</v>
      </c>
    </row>
    <row r="363" spans="1:13">
      <c r="A363" s="9" t="s">
        <v>865</v>
      </c>
      <c r="B363" s="9" t="s">
        <v>311</v>
      </c>
      <c r="C363" s="9" t="s">
        <v>1522</v>
      </c>
      <c r="D363" s="4" t="s">
        <v>866</v>
      </c>
      <c r="E363" s="14" t="s">
        <v>866</v>
      </c>
      <c r="F363" s="14" t="s">
        <v>867</v>
      </c>
      <c r="G363" s="14" t="s">
        <v>865</v>
      </c>
      <c r="H363" s="9" t="s">
        <v>1943</v>
      </c>
      <c r="I363" s="3">
        <v>187149.29571072978</v>
      </c>
      <c r="J363" s="3">
        <v>125322.39775752598</v>
      </c>
      <c r="K363" s="3">
        <f t="shared" si="12"/>
        <v>312471.69346825575</v>
      </c>
      <c r="L363" s="3">
        <f>IFERROR(INDEX('CHIRP Payment Calc'!K:K,MATCH(A:A,'CHIRP Payment Calc'!A:A,0)),0)</f>
        <v>583480.19730928971</v>
      </c>
      <c r="M363" s="3">
        <f t="shared" si="13"/>
        <v>-271008.50384103396</v>
      </c>
    </row>
    <row r="364" spans="1:13">
      <c r="A364" s="9" t="s">
        <v>910</v>
      </c>
      <c r="B364" s="9" t="s">
        <v>311</v>
      </c>
      <c r="C364" s="9" t="s">
        <v>1522</v>
      </c>
      <c r="D364" s="4" t="s">
        <v>911</v>
      </c>
      <c r="E364" s="14" t="s">
        <v>911</v>
      </c>
      <c r="F364" s="14" t="s">
        <v>912</v>
      </c>
      <c r="G364" s="14" t="s">
        <v>910</v>
      </c>
      <c r="H364" s="9" t="s">
        <v>1908</v>
      </c>
      <c r="I364" s="3">
        <v>261409.89325499258</v>
      </c>
      <c r="J364" s="3">
        <v>235972.53670134925</v>
      </c>
      <c r="K364" s="3">
        <f t="shared" si="12"/>
        <v>497382.42995634186</v>
      </c>
      <c r="L364" s="3">
        <f>IFERROR(INDEX('CHIRP Payment Calc'!K:K,MATCH(A:A,'CHIRP Payment Calc'!A:A,0)),0)</f>
        <v>615856.4387519001</v>
      </c>
      <c r="M364" s="3">
        <f t="shared" si="13"/>
        <v>-118474.00879555824</v>
      </c>
    </row>
    <row r="365" spans="1:13">
      <c r="A365" s="9" t="s">
        <v>919</v>
      </c>
      <c r="B365" s="9" t="s">
        <v>311</v>
      </c>
      <c r="C365" s="9" t="s">
        <v>1522</v>
      </c>
      <c r="D365" s="4" t="s">
        <v>920</v>
      </c>
      <c r="E365" s="14" t="s">
        <v>920</v>
      </c>
      <c r="F365" s="14" t="s">
        <v>921</v>
      </c>
      <c r="G365" s="14" t="s">
        <v>919</v>
      </c>
      <c r="H365" s="9" t="s">
        <v>1903</v>
      </c>
      <c r="I365" s="3">
        <v>4176213.0995746921</v>
      </c>
      <c r="J365" s="3">
        <v>1726041.6130230105</v>
      </c>
      <c r="K365" s="3">
        <f t="shared" si="12"/>
        <v>5902254.7125977026</v>
      </c>
      <c r="L365" s="3">
        <f>IFERROR(INDEX('CHIRP Payment Calc'!K:K,MATCH(A:A,'CHIRP Payment Calc'!A:A,0)),0)</f>
        <v>7106735.978841939</v>
      </c>
      <c r="M365" s="3">
        <f t="shared" si="13"/>
        <v>-1204481.2662442364</v>
      </c>
    </row>
    <row r="366" spans="1:13">
      <c r="A366" s="9" t="s">
        <v>193</v>
      </c>
      <c r="B366" s="9" t="s">
        <v>311</v>
      </c>
      <c r="C366" s="9" t="s">
        <v>1522</v>
      </c>
      <c r="D366" s="4" t="s">
        <v>194</v>
      </c>
      <c r="E366" s="14" t="s">
        <v>194</v>
      </c>
      <c r="F366" s="14" t="s">
        <v>195</v>
      </c>
      <c r="G366" s="14" t="s">
        <v>193</v>
      </c>
      <c r="H366" s="9" t="s">
        <v>2655</v>
      </c>
      <c r="I366" s="3">
        <v>3672717.3969227541</v>
      </c>
      <c r="J366" s="3">
        <v>800615.45612434542</v>
      </c>
      <c r="K366" s="3">
        <f t="shared" si="12"/>
        <v>4473332.8530470999</v>
      </c>
      <c r="L366" s="3">
        <f>IFERROR(INDEX('CHIRP Payment Calc'!K:K,MATCH(A:A,'CHIRP Payment Calc'!A:A,0)),0)</f>
        <v>4879679.487402915</v>
      </c>
      <c r="M366" s="3">
        <f t="shared" si="13"/>
        <v>-406346.63435581513</v>
      </c>
    </row>
    <row r="367" spans="1:13">
      <c r="A367" s="9" t="s">
        <v>345</v>
      </c>
      <c r="B367" s="9" t="s">
        <v>311</v>
      </c>
      <c r="C367" s="9" t="s">
        <v>1522</v>
      </c>
      <c r="D367" s="4" t="s">
        <v>346</v>
      </c>
      <c r="E367" s="14" t="s">
        <v>346</v>
      </c>
      <c r="F367" s="14" t="s">
        <v>347</v>
      </c>
      <c r="G367" s="14" t="s">
        <v>345</v>
      </c>
      <c r="H367" s="9" t="s">
        <v>2654</v>
      </c>
      <c r="I367" s="3">
        <v>179157.28777045675</v>
      </c>
      <c r="J367" s="3">
        <v>138944.88865231775</v>
      </c>
      <c r="K367" s="3">
        <f t="shared" si="12"/>
        <v>318102.1764227745</v>
      </c>
      <c r="L367" s="3">
        <f>IFERROR(INDEX('CHIRP Payment Calc'!K:K,MATCH(A:A,'CHIRP Payment Calc'!A:A,0)),0)</f>
        <v>309448.20885565318</v>
      </c>
      <c r="M367" s="3">
        <f t="shared" si="13"/>
        <v>8653.967567121319</v>
      </c>
    </row>
    <row r="368" spans="1:13">
      <c r="A368" s="9" t="s">
        <v>289</v>
      </c>
      <c r="B368" s="9" t="s">
        <v>311</v>
      </c>
      <c r="C368" s="9" t="s">
        <v>1522</v>
      </c>
      <c r="D368" s="4" t="s">
        <v>290</v>
      </c>
      <c r="E368" s="14" t="s">
        <v>290</v>
      </c>
      <c r="F368" s="14" t="s">
        <v>291</v>
      </c>
      <c r="G368" s="14" t="s">
        <v>289</v>
      </c>
      <c r="H368" s="9" t="s">
        <v>1911</v>
      </c>
      <c r="I368" s="3">
        <v>603345.41493039462</v>
      </c>
      <c r="J368" s="3">
        <v>633862.70372317347</v>
      </c>
      <c r="K368" s="3">
        <f t="shared" si="12"/>
        <v>1237208.118653568</v>
      </c>
      <c r="L368" s="3">
        <f>IFERROR(INDEX('CHIRP Payment Calc'!K:K,MATCH(A:A,'CHIRP Payment Calc'!A:A,0)),0)</f>
        <v>2927237.4259656342</v>
      </c>
      <c r="M368" s="3">
        <f t="shared" si="13"/>
        <v>-1690029.3073120662</v>
      </c>
    </row>
    <row r="369" spans="1:13">
      <c r="A369" s="9" t="s">
        <v>1315</v>
      </c>
      <c r="B369" s="9" t="s">
        <v>311</v>
      </c>
      <c r="C369" s="9" t="s">
        <v>1594</v>
      </c>
      <c r="D369" s="4" t="s">
        <v>1316</v>
      </c>
      <c r="E369" s="14" t="s">
        <v>1316</v>
      </c>
      <c r="F369" s="14" t="s">
        <v>1317</v>
      </c>
      <c r="G369" s="14" t="s">
        <v>1315</v>
      </c>
      <c r="H369" s="9" t="s">
        <v>2653</v>
      </c>
      <c r="I369" s="3">
        <v>3703425.7614643681</v>
      </c>
      <c r="J369" s="3">
        <v>1661834.8678724146</v>
      </c>
      <c r="K369" s="3">
        <f t="shared" si="12"/>
        <v>5365260.6293367827</v>
      </c>
      <c r="L369" s="3">
        <f>IFERROR(INDEX('CHIRP Payment Calc'!K:K,MATCH(A:A,'CHIRP Payment Calc'!A:A,0)),0)</f>
        <v>6640995.6877162298</v>
      </c>
      <c r="M369" s="3">
        <f t="shared" si="13"/>
        <v>-1275735.0583794471</v>
      </c>
    </row>
    <row r="370" spans="1:13">
      <c r="A370" s="9" t="s">
        <v>931</v>
      </c>
      <c r="B370" s="9" t="s">
        <v>311</v>
      </c>
      <c r="C370" s="9" t="s">
        <v>1594</v>
      </c>
      <c r="D370" s="4" t="s">
        <v>932</v>
      </c>
      <c r="E370" s="14" t="s">
        <v>932</v>
      </c>
      <c r="F370" s="14" t="s">
        <v>933</v>
      </c>
      <c r="G370" s="14" t="s">
        <v>931</v>
      </c>
      <c r="H370" s="9" t="s">
        <v>2652</v>
      </c>
      <c r="I370" s="3">
        <v>107251.6556180803</v>
      </c>
      <c r="J370" s="3">
        <v>51982.14054506916</v>
      </c>
      <c r="K370" s="3">
        <f t="shared" si="12"/>
        <v>159233.79616314947</v>
      </c>
      <c r="L370" s="3">
        <f>IFERROR(INDEX('CHIRP Payment Calc'!K:K,MATCH(A:A,'CHIRP Payment Calc'!A:A,0)),0)</f>
        <v>241416.9778574855</v>
      </c>
      <c r="M370" s="3">
        <f t="shared" si="13"/>
        <v>-82183.181694336032</v>
      </c>
    </row>
    <row r="371" spans="1:13">
      <c r="A371" s="9" t="s">
        <v>913</v>
      </c>
      <c r="B371" s="9" t="s">
        <v>311</v>
      </c>
      <c r="C371" s="9" t="s">
        <v>1594</v>
      </c>
      <c r="D371" s="4" t="s">
        <v>914</v>
      </c>
      <c r="E371" s="14" t="s">
        <v>914</v>
      </c>
      <c r="F371" s="14" t="s">
        <v>915</v>
      </c>
      <c r="G371" s="14" t="s">
        <v>913</v>
      </c>
      <c r="H371" s="9" t="s">
        <v>2651</v>
      </c>
      <c r="I371" s="3">
        <v>24402.196834611976</v>
      </c>
      <c r="J371" s="3">
        <v>31059.321346391276</v>
      </c>
      <c r="K371" s="3">
        <f t="shared" si="12"/>
        <v>55461.518181003252</v>
      </c>
      <c r="L371" s="3">
        <f>IFERROR(INDEX('CHIRP Payment Calc'!K:K,MATCH(A:A,'CHIRP Payment Calc'!A:A,0)),0)</f>
        <v>39967.062408992075</v>
      </c>
      <c r="M371" s="3">
        <f t="shared" si="13"/>
        <v>15494.455772011177</v>
      </c>
    </row>
    <row r="372" spans="1:13">
      <c r="A372" s="9" t="s">
        <v>138</v>
      </c>
      <c r="B372" s="9" t="s">
        <v>311</v>
      </c>
      <c r="C372" s="9" t="s">
        <v>1594</v>
      </c>
      <c r="D372" s="4" t="s">
        <v>139</v>
      </c>
      <c r="E372" s="14" t="s">
        <v>139</v>
      </c>
      <c r="F372" s="14" t="s">
        <v>140</v>
      </c>
      <c r="G372" s="14" t="s">
        <v>138</v>
      </c>
      <c r="H372" s="9" t="s">
        <v>2650</v>
      </c>
      <c r="I372" s="3">
        <v>394154.18758049345</v>
      </c>
      <c r="J372" s="3">
        <v>316873.77491735684</v>
      </c>
      <c r="K372" s="3">
        <f t="shared" si="12"/>
        <v>711027.9624978503</v>
      </c>
      <c r="L372" s="3">
        <f>IFERROR(INDEX('CHIRP Payment Calc'!K:K,MATCH(A:A,'CHIRP Payment Calc'!A:A,0)),0)</f>
        <v>1019235.0845738959</v>
      </c>
      <c r="M372" s="3">
        <f t="shared" si="13"/>
        <v>-308207.12207604561</v>
      </c>
    </row>
    <row r="373" spans="1:13">
      <c r="A373" s="9" t="s">
        <v>1137</v>
      </c>
      <c r="B373" s="9" t="s">
        <v>311</v>
      </c>
      <c r="C373" s="9" t="s">
        <v>1594</v>
      </c>
      <c r="D373" s="4" t="s">
        <v>1138</v>
      </c>
      <c r="E373" s="14" t="s">
        <v>1138</v>
      </c>
      <c r="F373" s="14" t="s">
        <v>1139</v>
      </c>
      <c r="G373" s="14" t="s">
        <v>1137</v>
      </c>
      <c r="H373" s="9" t="s">
        <v>2649</v>
      </c>
      <c r="I373" s="3">
        <v>3617993.6411699462</v>
      </c>
      <c r="J373" s="3">
        <v>2700884.2722300505</v>
      </c>
      <c r="K373" s="3">
        <f t="shared" si="12"/>
        <v>6318877.9133999962</v>
      </c>
      <c r="L373" s="3">
        <f>IFERROR(INDEX('CHIRP Payment Calc'!K:K,MATCH(A:A,'CHIRP Payment Calc'!A:A,0)),0)</f>
        <v>0</v>
      </c>
      <c r="M373" s="3">
        <f t="shared" si="13"/>
        <v>6318877.9133999962</v>
      </c>
    </row>
    <row r="374" spans="1:13">
      <c r="A374" s="9" t="s">
        <v>153</v>
      </c>
      <c r="B374" s="9" t="s">
        <v>311</v>
      </c>
      <c r="C374" s="9" t="s">
        <v>1594</v>
      </c>
      <c r="D374" s="4" t="s">
        <v>154</v>
      </c>
      <c r="E374" s="14" t="s">
        <v>154</v>
      </c>
      <c r="F374" s="14" t="s">
        <v>155</v>
      </c>
      <c r="G374" s="14" t="s">
        <v>153</v>
      </c>
      <c r="H374" s="9" t="s">
        <v>2648</v>
      </c>
      <c r="I374" s="3">
        <v>736937.34509758803</v>
      </c>
      <c r="J374" s="3">
        <v>385595.49571883888</v>
      </c>
      <c r="K374" s="3">
        <f t="shared" si="12"/>
        <v>1122532.840816427</v>
      </c>
      <c r="L374" s="3">
        <f>IFERROR(INDEX('CHIRP Payment Calc'!K:K,MATCH(A:A,'CHIRP Payment Calc'!A:A,0)),0)</f>
        <v>2463943.4627001369</v>
      </c>
      <c r="M374" s="3">
        <f t="shared" si="13"/>
        <v>-1341410.6218837099</v>
      </c>
    </row>
    <row r="375" spans="1:13">
      <c r="A375" s="9" t="s">
        <v>1234</v>
      </c>
      <c r="B375" s="9" t="s">
        <v>228</v>
      </c>
      <c r="C375" s="9" t="s">
        <v>2505</v>
      </c>
      <c r="D375" s="4" t="s">
        <v>1235</v>
      </c>
      <c r="E375" s="14" t="s">
        <v>1235</v>
      </c>
      <c r="F375" s="14" t="s">
        <v>1236</v>
      </c>
      <c r="G375" s="14" t="s">
        <v>1234</v>
      </c>
      <c r="H375" s="9" t="s">
        <v>2646</v>
      </c>
      <c r="I375" s="3">
        <v>773423.70218273462</v>
      </c>
      <c r="J375" s="3">
        <v>0</v>
      </c>
      <c r="K375" s="3">
        <f t="shared" si="12"/>
        <v>773423.70218273462</v>
      </c>
      <c r="L375" s="3">
        <f>IFERROR(INDEX('CHIRP Payment Calc'!K:K,MATCH(A:A,'CHIRP Payment Calc'!A:A,0)),0)</f>
        <v>1058766.2743090258</v>
      </c>
      <c r="M375" s="3">
        <f t="shared" si="13"/>
        <v>-285342.57212629123</v>
      </c>
    </row>
    <row r="376" spans="1:13">
      <c r="A376" s="9" t="s">
        <v>1324</v>
      </c>
      <c r="B376" s="9" t="s">
        <v>228</v>
      </c>
      <c r="C376" s="9" t="s">
        <v>2505</v>
      </c>
      <c r="D376" s="4" t="s">
        <v>1325</v>
      </c>
      <c r="E376" s="14" t="s">
        <v>1325</v>
      </c>
      <c r="F376" s="14" t="s">
        <v>1326</v>
      </c>
      <c r="G376" s="14" t="s">
        <v>1324</v>
      </c>
      <c r="H376" s="9" t="s">
        <v>2645</v>
      </c>
      <c r="I376" s="3">
        <v>654858.49251594965</v>
      </c>
      <c r="J376" s="3">
        <v>0</v>
      </c>
      <c r="K376" s="3">
        <f t="shared" si="12"/>
        <v>654858.49251594965</v>
      </c>
      <c r="L376" s="3">
        <f>IFERROR(INDEX('CHIRP Payment Calc'!K:K,MATCH(A:A,'CHIRP Payment Calc'!A:A,0)),0)</f>
        <v>843843.6784227218</v>
      </c>
      <c r="M376" s="3">
        <f t="shared" si="13"/>
        <v>-188985.18590677215</v>
      </c>
    </row>
    <row r="377" spans="1:13">
      <c r="A377" s="9" t="s">
        <v>1327</v>
      </c>
      <c r="B377" s="9" t="s">
        <v>228</v>
      </c>
      <c r="C377" s="9" t="s">
        <v>2505</v>
      </c>
      <c r="D377" s="4" t="s">
        <v>1328</v>
      </c>
      <c r="E377" s="14" t="s">
        <v>1328</v>
      </c>
      <c r="F377" s="14" t="s">
        <v>1329</v>
      </c>
      <c r="G377" s="14" t="s">
        <v>1327</v>
      </c>
      <c r="H377" s="9" t="s">
        <v>2644</v>
      </c>
      <c r="I377" s="3">
        <v>1207805.2020545192</v>
      </c>
      <c r="J377" s="3">
        <v>0</v>
      </c>
      <c r="K377" s="3">
        <f t="shared" si="12"/>
        <v>1207805.2020545192</v>
      </c>
      <c r="L377" s="3">
        <f>IFERROR(INDEX('CHIRP Payment Calc'!K:K,MATCH(A:A,'CHIRP Payment Calc'!A:A,0)),0)</f>
        <v>1330978.7409793253</v>
      </c>
      <c r="M377" s="3">
        <f t="shared" si="13"/>
        <v>-123173.53892480605</v>
      </c>
    </row>
    <row r="378" spans="1:13">
      <c r="A378" s="9" t="s">
        <v>1309</v>
      </c>
      <c r="B378" s="9" t="s">
        <v>228</v>
      </c>
      <c r="C378" s="9" t="s">
        <v>2505</v>
      </c>
      <c r="D378" s="4" t="s">
        <v>1310</v>
      </c>
      <c r="E378" s="14" t="s">
        <v>1310</v>
      </c>
      <c r="F378" s="14" t="s">
        <v>1311</v>
      </c>
      <c r="G378" s="14" t="s">
        <v>1309</v>
      </c>
      <c r="H378" s="9" t="s">
        <v>2643</v>
      </c>
      <c r="I378" s="3">
        <v>783372.16170269484</v>
      </c>
      <c r="J378" s="3">
        <v>0</v>
      </c>
      <c r="K378" s="3">
        <f t="shared" si="12"/>
        <v>783372.16170269484</v>
      </c>
      <c r="L378" s="3">
        <f>IFERROR(INDEX('CHIRP Payment Calc'!K:K,MATCH(A:A,'CHIRP Payment Calc'!A:A,0)),0)</f>
        <v>1014328.9699460827</v>
      </c>
      <c r="M378" s="3">
        <f t="shared" si="13"/>
        <v>-230956.80824338784</v>
      </c>
    </row>
    <row r="379" spans="1:13">
      <c r="A379" s="9" t="e">
        <v>#N/A</v>
      </c>
      <c r="B379" s="9" t="s">
        <v>228</v>
      </c>
      <c r="C379" s="9" t="s">
        <v>2505</v>
      </c>
      <c r="D379" s="4" t="s">
        <v>2642</v>
      </c>
      <c r="E379" s="14" t="e">
        <v>#N/A</v>
      </c>
      <c r="F379" s="14" t="e">
        <v>#N/A</v>
      </c>
      <c r="G379" s="14" t="e">
        <v>#N/A</v>
      </c>
      <c r="H379" s="9" t="s">
        <v>2641</v>
      </c>
      <c r="I379" s="3">
        <v>0</v>
      </c>
      <c r="J379" s="3">
        <v>0</v>
      </c>
      <c r="K379" s="3">
        <f t="shared" si="12"/>
        <v>0</v>
      </c>
      <c r="L379" s="3">
        <f>IFERROR(INDEX('CHIRP Payment Calc'!K:K,MATCH(A:A,'CHIRP Payment Calc'!A:A,0)),0)</f>
        <v>0</v>
      </c>
      <c r="M379" s="3">
        <f t="shared" si="13"/>
        <v>0</v>
      </c>
    </row>
    <row r="380" spans="1:13">
      <c r="A380" s="9" t="s">
        <v>898</v>
      </c>
      <c r="B380" s="9" t="s">
        <v>228</v>
      </c>
      <c r="C380" s="9" t="s">
        <v>1602</v>
      </c>
      <c r="D380" s="4" t="s">
        <v>899</v>
      </c>
      <c r="E380" s="14" t="s">
        <v>899</v>
      </c>
      <c r="F380" s="14" t="s">
        <v>900</v>
      </c>
      <c r="G380" s="14" t="s">
        <v>898</v>
      </c>
      <c r="H380" s="9" t="s">
        <v>2640</v>
      </c>
      <c r="I380" s="3">
        <v>5702938.453519538</v>
      </c>
      <c r="J380" s="3">
        <v>2069773.2441232542</v>
      </c>
      <c r="K380" s="3">
        <f t="shared" si="12"/>
        <v>7772711.697642792</v>
      </c>
      <c r="L380" s="3">
        <f>IFERROR(INDEX('CHIRP Payment Calc'!K:K,MATCH(A:A,'CHIRP Payment Calc'!A:A,0)),0)</f>
        <v>10470610.111985838</v>
      </c>
      <c r="M380" s="3">
        <f t="shared" si="13"/>
        <v>-2697898.414343046</v>
      </c>
    </row>
    <row r="381" spans="1:13">
      <c r="A381" s="9" t="s">
        <v>465</v>
      </c>
      <c r="B381" s="9" t="s">
        <v>228</v>
      </c>
      <c r="C381" s="9" t="s">
        <v>223</v>
      </c>
      <c r="D381" s="4" t="s">
        <v>466</v>
      </c>
      <c r="E381" s="14" t="s">
        <v>466</v>
      </c>
      <c r="F381" s="14" t="s">
        <v>467</v>
      </c>
      <c r="G381" s="14" t="s">
        <v>465</v>
      </c>
      <c r="H381" s="9" t="s">
        <v>1672</v>
      </c>
      <c r="I381" s="3">
        <v>6991909.658882102</v>
      </c>
      <c r="J381" s="3">
        <v>7099276.7199749565</v>
      </c>
      <c r="K381" s="3">
        <f t="shared" si="12"/>
        <v>14091186.378857058</v>
      </c>
      <c r="L381" s="3">
        <f>IFERROR(INDEX('CHIRP Payment Calc'!K:K,MATCH(A:A,'CHIRP Payment Calc'!A:A,0)),0)</f>
        <v>15585917.625481132</v>
      </c>
      <c r="M381" s="3">
        <f t="shared" si="13"/>
        <v>-1494731.2466240749</v>
      </c>
    </row>
    <row r="382" spans="1:13">
      <c r="A382" s="9" t="e">
        <v>#N/A</v>
      </c>
      <c r="B382" s="9" t="s">
        <v>228</v>
      </c>
      <c r="C382" s="9" t="s">
        <v>223</v>
      </c>
      <c r="D382" s="4" t="s">
        <v>2639</v>
      </c>
      <c r="E382" s="14" t="e">
        <v>#N/A</v>
      </c>
      <c r="F382" s="14" t="e">
        <v>#N/A</v>
      </c>
      <c r="G382" s="14" t="e">
        <v>#N/A</v>
      </c>
      <c r="H382" s="9" t="s">
        <v>2638</v>
      </c>
      <c r="I382" s="3">
        <v>0</v>
      </c>
      <c r="J382" s="3">
        <v>0</v>
      </c>
      <c r="K382" s="3">
        <f t="shared" si="12"/>
        <v>0</v>
      </c>
      <c r="L382" s="3">
        <f>IFERROR(INDEX('CHIRP Payment Calc'!K:K,MATCH(A:A,'CHIRP Payment Calc'!A:A,0)),0)</f>
        <v>0</v>
      </c>
      <c r="M382" s="3">
        <f t="shared" si="13"/>
        <v>0</v>
      </c>
    </row>
    <row r="383" spans="1:13">
      <c r="A383" s="9" t="s">
        <v>1009</v>
      </c>
      <c r="B383" s="9" t="s">
        <v>228</v>
      </c>
      <c r="C383" s="9" t="s">
        <v>223</v>
      </c>
      <c r="D383" s="4" t="s">
        <v>1010</v>
      </c>
      <c r="E383" s="14" t="s">
        <v>1010</v>
      </c>
      <c r="F383" s="14" t="s">
        <v>1011</v>
      </c>
      <c r="G383" s="14" t="s">
        <v>1009</v>
      </c>
      <c r="H383" s="9" t="s">
        <v>1824</v>
      </c>
      <c r="I383" s="3">
        <v>2338168.0177647066</v>
      </c>
      <c r="J383" s="3">
        <v>854970.90812609799</v>
      </c>
      <c r="K383" s="3">
        <f t="shared" si="12"/>
        <v>3193138.9258908047</v>
      </c>
      <c r="L383" s="3">
        <f>IFERROR(INDEX('CHIRP Payment Calc'!K:K,MATCH(A:A,'CHIRP Payment Calc'!A:A,0)),0)</f>
        <v>0</v>
      </c>
      <c r="M383" s="3">
        <f t="shared" si="13"/>
        <v>3193138.9258908047</v>
      </c>
    </row>
    <row r="384" spans="1:13">
      <c r="A384" s="9" t="s">
        <v>1845</v>
      </c>
      <c r="B384" s="9" t="s">
        <v>228</v>
      </c>
      <c r="C384" s="9" t="s">
        <v>223</v>
      </c>
      <c r="D384" s="4" t="s">
        <v>1847</v>
      </c>
      <c r="E384" s="14" t="s">
        <v>1847</v>
      </c>
      <c r="F384" s="14" t="e">
        <v>#N/A</v>
      </c>
      <c r="G384" s="14" t="s">
        <v>1845</v>
      </c>
      <c r="H384" s="9" t="s">
        <v>1844</v>
      </c>
      <c r="I384" s="3">
        <v>0</v>
      </c>
      <c r="J384" s="3">
        <v>0</v>
      </c>
      <c r="K384" s="3">
        <f t="shared" si="12"/>
        <v>0</v>
      </c>
      <c r="L384" s="3">
        <f>IFERROR(INDEX('CHIRP Payment Calc'!K:K,MATCH(A:A,'CHIRP Payment Calc'!A:A,0)),0)</f>
        <v>0</v>
      </c>
      <c r="M384" s="3">
        <f t="shared" si="13"/>
        <v>0</v>
      </c>
    </row>
    <row r="385" spans="1:13">
      <c r="A385" s="9" t="s">
        <v>754</v>
      </c>
      <c r="B385" s="9" t="s">
        <v>228</v>
      </c>
      <c r="C385" s="9" t="s">
        <v>223</v>
      </c>
      <c r="D385" s="4" t="s">
        <v>755</v>
      </c>
      <c r="E385" s="14" t="s">
        <v>755</v>
      </c>
      <c r="F385" s="14" t="s">
        <v>756</v>
      </c>
      <c r="G385" s="14" t="s">
        <v>754</v>
      </c>
      <c r="H385" s="9" t="s">
        <v>2026</v>
      </c>
      <c r="I385" s="3">
        <v>9984394.998833416</v>
      </c>
      <c r="J385" s="3">
        <v>6833960.6791207343</v>
      </c>
      <c r="K385" s="3">
        <f t="shared" si="12"/>
        <v>16818355.677954152</v>
      </c>
      <c r="L385" s="3">
        <f>IFERROR(INDEX('CHIRP Payment Calc'!K:K,MATCH(A:A,'CHIRP Payment Calc'!A:A,0)),0)</f>
        <v>23413617.104356788</v>
      </c>
      <c r="M385" s="3">
        <f t="shared" si="13"/>
        <v>-6595261.4264026359</v>
      </c>
    </row>
    <row r="386" spans="1:13">
      <c r="A386" s="9" t="s">
        <v>79</v>
      </c>
      <c r="B386" s="9" t="s">
        <v>228</v>
      </c>
      <c r="C386" s="9" t="s">
        <v>223</v>
      </c>
      <c r="D386" s="4" t="s">
        <v>80</v>
      </c>
      <c r="E386" s="14" t="s">
        <v>80</v>
      </c>
      <c r="F386" s="14" t="s">
        <v>81</v>
      </c>
      <c r="G386" s="14" t="s">
        <v>79</v>
      </c>
      <c r="H386" s="9" t="s">
        <v>2637</v>
      </c>
      <c r="I386" s="3">
        <v>0</v>
      </c>
      <c r="J386" s="3">
        <v>0</v>
      </c>
      <c r="K386" s="3">
        <f t="shared" si="12"/>
        <v>0</v>
      </c>
      <c r="L386" s="3">
        <f>IFERROR(INDEX('CHIRP Payment Calc'!K:K,MATCH(A:A,'CHIRP Payment Calc'!A:A,0)),0)</f>
        <v>0</v>
      </c>
      <c r="M386" s="3">
        <f t="shared" si="13"/>
        <v>0</v>
      </c>
    </row>
    <row r="387" spans="1:13">
      <c r="A387" s="9" t="s">
        <v>1469</v>
      </c>
      <c r="B387" s="9" t="s">
        <v>228</v>
      </c>
      <c r="C387" s="9" t="s">
        <v>223</v>
      </c>
      <c r="D387" s="4" t="s">
        <v>1470</v>
      </c>
      <c r="E387" s="14" t="s">
        <v>1470</v>
      </c>
      <c r="F387" s="14" t="s">
        <v>1471</v>
      </c>
      <c r="G387" s="14" t="s">
        <v>1469</v>
      </c>
      <c r="H387" s="9" t="s">
        <v>2636</v>
      </c>
      <c r="I387" s="3">
        <v>11757.44384890457</v>
      </c>
      <c r="J387" s="3">
        <v>457518.4164730254</v>
      </c>
      <c r="K387" s="3">
        <f t="shared" si="12"/>
        <v>469275.86032192997</v>
      </c>
      <c r="L387" s="3">
        <f>IFERROR(INDEX('CHIRP Payment Calc'!K:K,MATCH(A:A,'CHIRP Payment Calc'!A:A,0)),0)</f>
        <v>510039.54362440773</v>
      </c>
      <c r="M387" s="3">
        <f t="shared" si="13"/>
        <v>-40763.683302477759</v>
      </c>
    </row>
    <row r="388" spans="1:13">
      <c r="A388" s="9" t="s">
        <v>199</v>
      </c>
      <c r="B388" s="9" t="s">
        <v>228</v>
      </c>
      <c r="C388" s="9" t="s">
        <v>223</v>
      </c>
      <c r="D388" s="4" t="s">
        <v>200</v>
      </c>
      <c r="E388" s="14" t="s">
        <v>200</v>
      </c>
      <c r="F388" s="14" t="s">
        <v>201</v>
      </c>
      <c r="G388" s="14" t="s">
        <v>199</v>
      </c>
      <c r="H388" s="9" t="s">
        <v>2635</v>
      </c>
      <c r="I388" s="3">
        <v>271304.17404332769</v>
      </c>
      <c r="J388" s="3">
        <v>133129.31750766383</v>
      </c>
      <c r="K388" s="3">
        <f t="shared" si="12"/>
        <v>404433.49155099154</v>
      </c>
      <c r="L388" s="3">
        <f>IFERROR(INDEX('CHIRP Payment Calc'!K:K,MATCH(A:A,'CHIRP Payment Calc'!A:A,0)),0)</f>
        <v>0</v>
      </c>
      <c r="M388" s="3">
        <f t="shared" si="13"/>
        <v>404433.49155099154</v>
      </c>
    </row>
    <row r="389" spans="1:13">
      <c r="A389" s="9" t="s">
        <v>1427</v>
      </c>
      <c r="B389" s="9" t="s">
        <v>228</v>
      </c>
      <c r="C389" s="9" t="s">
        <v>223</v>
      </c>
      <c r="D389" s="4" t="s">
        <v>1428</v>
      </c>
      <c r="E389" s="14" t="s">
        <v>1428</v>
      </c>
      <c r="F389" s="14" t="s">
        <v>1429</v>
      </c>
      <c r="G389" s="14" t="s">
        <v>1427</v>
      </c>
      <c r="H389" s="9" t="s">
        <v>1429</v>
      </c>
      <c r="I389" s="3">
        <v>0</v>
      </c>
      <c r="J389" s="3">
        <v>0</v>
      </c>
      <c r="K389" s="3">
        <f t="shared" si="12"/>
        <v>0</v>
      </c>
      <c r="L389" s="3">
        <f>IFERROR(INDEX('CHIRP Payment Calc'!K:K,MATCH(A:A,'CHIRP Payment Calc'!A:A,0)),0)</f>
        <v>0</v>
      </c>
      <c r="M389" s="3">
        <f t="shared" si="13"/>
        <v>0</v>
      </c>
    </row>
    <row r="390" spans="1:13">
      <c r="A390" s="9" t="s">
        <v>225</v>
      </c>
      <c r="B390" s="9" t="s">
        <v>228</v>
      </c>
      <c r="C390" s="9" t="s">
        <v>223</v>
      </c>
      <c r="D390" s="4" t="s">
        <v>226</v>
      </c>
      <c r="E390" s="14" t="s">
        <v>226</v>
      </c>
      <c r="F390" s="14" t="s">
        <v>227</v>
      </c>
      <c r="G390" s="14" t="s">
        <v>225</v>
      </c>
      <c r="H390" s="9" t="s">
        <v>2634</v>
      </c>
      <c r="I390" s="3">
        <v>0</v>
      </c>
      <c r="J390" s="3">
        <v>0</v>
      </c>
      <c r="K390" s="3">
        <f t="shared" si="12"/>
        <v>0</v>
      </c>
      <c r="L390" s="3">
        <f>IFERROR(INDEX('CHIRP Payment Calc'!K:K,MATCH(A:A,'CHIRP Payment Calc'!A:A,0)),0)</f>
        <v>0</v>
      </c>
      <c r="M390" s="3">
        <f t="shared" si="13"/>
        <v>0</v>
      </c>
    </row>
    <row r="391" spans="1:13">
      <c r="A391" s="9" t="s">
        <v>955</v>
      </c>
      <c r="B391" s="9" t="s">
        <v>228</v>
      </c>
      <c r="C391" s="9" t="s">
        <v>223</v>
      </c>
      <c r="D391" s="4" t="s">
        <v>956</v>
      </c>
      <c r="E391" s="14" t="s">
        <v>956</v>
      </c>
      <c r="F391" s="14" t="s">
        <v>957</v>
      </c>
      <c r="G391" s="14" t="s">
        <v>955</v>
      </c>
      <c r="H391" s="9" t="s">
        <v>2633</v>
      </c>
      <c r="I391" s="3">
        <v>9442065.3346805461</v>
      </c>
      <c r="J391" s="3">
        <v>846350.54600262758</v>
      </c>
      <c r="K391" s="3">
        <f t="shared" si="12"/>
        <v>10288415.880683174</v>
      </c>
      <c r="L391" s="3">
        <f>IFERROR(INDEX('CHIRP Payment Calc'!K:K,MATCH(A:A,'CHIRP Payment Calc'!A:A,0)),0)</f>
        <v>9925494.4881205596</v>
      </c>
      <c r="M391" s="3">
        <f t="shared" si="13"/>
        <v>362921.39256261475</v>
      </c>
    </row>
    <row r="392" spans="1:13">
      <c r="A392" s="9" t="s">
        <v>1463</v>
      </c>
      <c r="B392" s="9" t="s">
        <v>228</v>
      </c>
      <c r="C392" s="9" t="s">
        <v>223</v>
      </c>
      <c r="D392" s="4" t="s">
        <v>1464</v>
      </c>
      <c r="E392" s="14" t="s">
        <v>1464</v>
      </c>
      <c r="F392" s="14" t="s">
        <v>1465</v>
      </c>
      <c r="G392" s="14" t="s">
        <v>1463</v>
      </c>
      <c r="H392" s="9" t="s">
        <v>2632</v>
      </c>
      <c r="I392" s="3">
        <v>68735.825578211327</v>
      </c>
      <c r="J392" s="3">
        <v>519311.84233092924</v>
      </c>
      <c r="K392" s="3">
        <f t="shared" ref="K392:K455" si="14">I392+J392</f>
        <v>588047.66790914058</v>
      </c>
      <c r="L392" s="3">
        <f>IFERROR(INDEX('CHIRP Payment Calc'!K:K,MATCH(A:A,'CHIRP Payment Calc'!A:A,0)),0)</f>
        <v>536501.0002544173</v>
      </c>
      <c r="M392" s="3">
        <f t="shared" ref="M392:M455" si="15">K392-L392</f>
        <v>51546.667654723278</v>
      </c>
    </row>
    <row r="393" spans="1:13">
      <c r="A393" s="9" t="s">
        <v>499</v>
      </c>
      <c r="B393" s="9" t="s">
        <v>228</v>
      </c>
      <c r="C393" s="9" t="s">
        <v>223</v>
      </c>
      <c r="D393" s="4" t="s">
        <v>500</v>
      </c>
      <c r="E393" s="14" t="s">
        <v>500</v>
      </c>
      <c r="F393" s="14" t="s">
        <v>501</v>
      </c>
      <c r="G393" s="14" t="s">
        <v>499</v>
      </c>
      <c r="H393" s="9" t="s">
        <v>2276</v>
      </c>
      <c r="I393" s="3">
        <v>3245810.9730658121</v>
      </c>
      <c r="J393" s="3">
        <v>1155404.0825789608</v>
      </c>
      <c r="K393" s="3">
        <f t="shared" si="14"/>
        <v>4401215.0556447729</v>
      </c>
      <c r="L393" s="3">
        <f>IFERROR(INDEX('CHIRP Payment Calc'!K:K,MATCH(A:A,'CHIRP Payment Calc'!A:A,0)),0)</f>
        <v>0</v>
      </c>
      <c r="M393" s="3">
        <f t="shared" si="15"/>
        <v>4401215.0556447729</v>
      </c>
    </row>
    <row r="394" spans="1:13">
      <c r="A394" s="9" t="s">
        <v>1611</v>
      </c>
      <c r="B394" s="9" t="s">
        <v>228</v>
      </c>
      <c r="C394" s="9" t="s">
        <v>223</v>
      </c>
      <c r="D394" s="4" t="s">
        <v>1790</v>
      </c>
      <c r="E394" s="14" t="s">
        <v>1790</v>
      </c>
      <c r="F394" s="14" t="s">
        <v>1260</v>
      </c>
      <c r="G394" s="14" t="s">
        <v>1611</v>
      </c>
      <c r="H394" s="9" t="s">
        <v>1788</v>
      </c>
      <c r="I394" s="3">
        <v>4398918.0585246747</v>
      </c>
      <c r="J394" s="3">
        <v>3990437.2789299036</v>
      </c>
      <c r="K394" s="3">
        <f t="shared" si="14"/>
        <v>8389355.3374545779</v>
      </c>
      <c r="L394" s="3">
        <f>IFERROR(INDEX('CHIRP Payment Calc'!K:K,MATCH(A:A,'CHIRP Payment Calc'!A:A,0)),0)</f>
        <v>14209990.808888555</v>
      </c>
      <c r="M394" s="3">
        <f t="shared" si="15"/>
        <v>-5820635.4714339767</v>
      </c>
    </row>
    <row r="395" spans="1:13">
      <c r="A395" s="9" t="s">
        <v>658</v>
      </c>
      <c r="B395" s="9" t="s">
        <v>228</v>
      </c>
      <c r="C395" s="9" t="s">
        <v>223</v>
      </c>
      <c r="D395" s="4" t="s">
        <v>659</v>
      </c>
      <c r="E395" s="14" t="s">
        <v>659</v>
      </c>
      <c r="F395" s="14" t="s">
        <v>660</v>
      </c>
      <c r="G395" s="14" t="s">
        <v>658</v>
      </c>
      <c r="H395" s="9" t="s">
        <v>2631</v>
      </c>
      <c r="I395" s="3">
        <v>0</v>
      </c>
      <c r="J395" s="3">
        <v>0</v>
      </c>
      <c r="K395" s="3">
        <f t="shared" si="14"/>
        <v>0</v>
      </c>
      <c r="L395" s="3">
        <f>IFERROR(INDEX('CHIRP Payment Calc'!K:K,MATCH(A:A,'CHIRP Payment Calc'!A:A,0)),0)</f>
        <v>0</v>
      </c>
      <c r="M395" s="3">
        <f t="shared" si="15"/>
        <v>0</v>
      </c>
    </row>
    <row r="396" spans="1:13">
      <c r="A396" s="9" t="s">
        <v>988</v>
      </c>
      <c r="B396" s="9" t="s">
        <v>228</v>
      </c>
      <c r="C396" s="9" t="s">
        <v>1522</v>
      </c>
      <c r="D396" s="4" t="s">
        <v>989</v>
      </c>
      <c r="E396" s="14" t="s">
        <v>989</v>
      </c>
      <c r="F396" s="14" t="s">
        <v>990</v>
      </c>
      <c r="G396" s="14" t="s">
        <v>988</v>
      </c>
      <c r="H396" s="9" t="s">
        <v>2630</v>
      </c>
      <c r="I396" s="3">
        <v>44325.029418999213</v>
      </c>
      <c r="J396" s="3">
        <v>35086.653468303506</v>
      </c>
      <c r="K396" s="3">
        <f t="shared" si="14"/>
        <v>79411.682887302712</v>
      </c>
      <c r="L396" s="3">
        <f>IFERROR(INDEX('CHIRP Payment Calc'!K:K,MATCH(A:A,'CHIRP Payment Calc'!A:A,0)),0)</f>
        <v>0</v>
      </c>
      <c r="M396" s="3">
        <f t="shared" si="15"/>
        <v>79411.682887302712</v>
      </c>
    </row>
    <row r="397" spans="1:13">
      <c r="A397" s="9" t="s">
        <v>348</v>
      </c>
      <c r="B397" s="9" t="s">
        <v>228</v>
      </c>
      <c r="C397" s="9" t="s">
        <v>1522</v>
      </c>
      <c r="D397" s="4" t="s">
        <v>349</v>
      </c>
      <c r="E397" s="14" t="s">
        <v>349</v>
      </c>
      <c r="F397" s="14" t="s">
        <v>350</v>
      </c>
      <c r="G397" s="14" t="s">
        <v>348</v>
      </c>
      <c r="H397" s="9" t="s">
        <v>2629</v>
      </c>
      <c r="I397" s="3">
        <v>71646.778826836264</v>
      </c>
      <c r="J397" s="3">
        <v>32648.288158475189</v>
      </c>
      <c r="K397" s="3">
        <f t="shared" si="14"/>
        <v>104295.06698531145</v>
      </c>
      <c r="L397" s="3">
        <f>IFERROR(INDEX('CHIRP Payment Calc'!K:K,MATCH(A:A,'CHIRP Payment Calc'!A:A,0)),0)</f>
        <v>203550.34046343373</v>
      </c>
      <c r="M397" s="3">
        <f t="shared" si="15"/>
        <v>-99255.273478122283</v>
      </c>
    </row>
    <row r="398" spans="1:13">
      <c r="A398" s="9" t="s">
        <v>3106</v>
      </c>
      <c r="B398" s="9" t="s">
        <v>228</v>
      </c>
      <c r="C398" s="9" t="s">
        <v>1522</v>
      </c>
      <c r="D398" s="4" t="s">
        <v>2628</v>
      </c>
      <c r="E398" s="14" t="e">
        <v>#N/A</v>
      </c>
      <c r="F398" s="14" t="e">
        <v>#N/A</v>
      </c>
      <c r="G398" s="14" t="e">
        <v>#N/A</v>
      </c>
      <c r="H398" s="9" t="s">
        <v>1820</v>
      </c>
      <c r="I398" s="3">
        <v>0</v>
      </c>
      <c r="J398" s="3">
        <v>0</v>
      </c>
      <c r="K398" s="3">
        <f t="shared" si="14"/>
        <v>0</v>
      </c>
      <c r="L398" s="3">
        <f>IFERROR(INDEX('CHIRP Payment Calc'!K:K,MATCH(A:A,'CHIRP Payment Calc'!A:A,0)),0)</f>
        <v>0</v>
      </c>
      <c r="M398" s="3">
        <f t="shared" si="15"/>
        <v>0</v>
      </c>
    </row>
    <row r="399" spans="1:13">
      <c r="A399" s="9" t="s">
        <v>342</v>
      </c>
      <c r="B399" s="9" t="s">
        <v>228</v>
      </c>
      <c r="C399" s="9" t="s">
        <v>1522</v>
      </c>
      <c r="D399" s="4" t="s">
        <v>343</v>
      </c>
      <c r="E399" s="14" t="s">
        <v>343</v>
      </c>
      <c r="F399" s="14" t="s">
        <v>344</v>
      </c>
      <c r="G399" s="14" t="s">
        <v>342</v>
      </c>
      <c r="H399" s="9" t="s">
        <v>2627</v>
      </c>
      <c r="I399" s="3">
        <v>64878.488200330532</v>
      </c>
      <c r="J399" s="3">
        <v>11469.526707443179</v>
      </c>
      <c r="K399" s="3">
        <f t="shared" si="14"/>
        <v>76348.014907773715</v>
      </c>
      <c r="L399" s="3">
        <f>IFERROR(INDEX('CHIRP Payment Calc'!K:K,MATCH(A:A,'CHIRP Payment Calc'!A:A,0)),0)</f>
        <v>0</v>
      </c>
      <c r="M399" s="3">
        <f t="shared" si="15"/>
        <v>76348.014907773715</v>
      </c>
    </row>
    <row r="400" spans="1:13">
      <c r="A400" s="9" t="s">
        <v>112</v>
      </c>
      <c r="B400" s="9" t="s">
        <v>228</v>
      </c>
      <c r="C400" s="9" t="s">
        <v>1522</v>
      </c>
      <c r="D400" s="4" t="s">
        <v>113</v>
      </c>
      <c r="E400" s="14" t="s">
        <v>113</v>
      </c>
      <c r="F400" s="14" t="s">
        <v>114</v>
      </c>
      <c r="G400" s="14" t="s">
        <v>112</v>
      </c>
      <c r="H400" s="9" t="s">
        <v>2626</v>
      </c>
      <c r="I400" s="3">
        <v>1900637.7926116586</v>
      </c>
      <c r="J400" s="3">
        <v>234374.78567144342</v>
      </c>
      <c r="K400" s="3">
        <f t="shared" si="14"/>
        <v>2135012.5782831018</v>
      </c>
      <c r="L400" s="3">
        <f>IFERROR(INDEX('CHIRP Payment Calc'!K:K,MATCH(A:A,'CHIRP Payment Calc'!A:A,0)),0)</f>
        <v>3538629.8307847744</v>
      </c>
      <c r="M400" s="3">
        <f t="shared" si="15"/>
        <v>-1403617.2525016726</v>
      </c>
    </row>
    <row r="401" spans="1:13">
      <c r="A401" s="9" t="s">
        <v>538</v>
      </c>
      <c r="B401" s="9" t="s">
        <v>228</v>
      </c>
      <c r="C401" s="9" t="s">
        <v>1522</v>
      </c>
      <c r="D401" s="4" t="s">
        <v>539</v>
      </c>
      <c r="E401" s="14" t="s">
        <v>539</v>
      </c>
      <c r="F401" s="14" t="s">
        <v>540</v>
      </c>
      <c r="G401" s="14" t="s">
        <v>538</v>
      </c>
      <c r="H401" s="9" t="s">
        <v>2231</v>
      </c>
      <c r="I401" s="3">
        <v>713532.51674735674</v>
      </c>
      <c r="J401" s="3">
        <v>94954.331596846328</v>
      </c>
      <c r="K401" s="3">
        <f t="shared" si="14"/>
        <v>808486.84834420308</v>
      </c>
      <c r="L401" s="3">
        <f>IFERROR(INDEX('CHIRP Payment Calc'!K:K,MATCH(A:A,'CHIRP Payment Calc'!A:A,0)),0)</f>
        <v>725998.14631676534</v>
      </c>
      <c r="M401" s="3">
        <f t="shared" si="15"/>
        <v>82488.702027437743</v>
      </c>
    </row>
    <row r="402" spans="1:13">
      <c r="A402" s="9" t="s">
        <v>1409</v>
      </c>
      <c r="B402" s="9" t="s">
        <v>228</v>
      </c>
      <c r="C402" s="9" t="s">
        <v>1522</v>
      </c>
      <c r="D402" s="4" t="s">
        <v>1410</v>
      </c>
      <c r="E402" s="14" t="s">
        <v>1410</v>
      </c>
      <c r="F402" s="14" t="s">
        <v>1411</v>
      </c>
      <c r="G402" s="14" t="s">
        <v>1409</v>
      </c>
      <c r="H402" s="9" t="s">
        <v>2625</v>
      </c>
      <c r="I402" s="3">
        <v>1725136.4838742982</v>
      </c>
      <c r="J402" s="3">
        <v>641386.43730771309</v>
      </c>
      <c r="K402" s="3">
        <f t="shared" si="14"/>
        <v>2366522.9211820113</v>
      </c>
      <c r="L402" s="3">
        <f>IFERROR(INDEX('CHIRP Payment Calc'!K:K,MATCH(A:A,'CHIRP Payment Calc'!A:A,0)),0)</f>
        <v>2735117.5488315737</v>
      </c>
      <c r="M402" s="3">
        <f t="shared" si="15"/>
        <v>-368594.62764956243</v>
      </c>
    </row>
    <row r="403" spans="1:13">
      <c r="A403" s="9" t="s">
        <v>339</v>
      </c>
      <c r="B403" s="9" t="s">
        <v>228</v>
      </c>
      <c r="C403" s="9" t="s">
        <v>1522</v>
      </c>
      <c r="D403" s="4" t="s">
        <v>340</v>
      </c>
      <c r="E403" s="14" t="s">
        <v>340</v>
      </c>
      <c r="F403" s="14" t="s">
        <v>341</v>
      </c>
      <c r="G403" s="14" t="s">
        <v>339</v>
      </c>
      <c r="H403" s="9" t="s">
        <v>2624</v>
      </c>
      <c r="I403" s="3">
        <v>298412.21678626101</v>
      </c>
      <c r="J403" s="3">
        <v>125391.89270176798</v>
      </c>
      <c r="K403" s="3">
        <f t="shared" si="14"/>
        <v>423804.10948802897</v>
      </c>
      <c r="L403" s="3">
        <f>IFERROR(INDEX('CHIRP Payment Calc'!K:K,MATCH(A:A,'CHIRP Payment Calc'!A:A,0)),0)</f>
        <v>793676.11752726743</v>
      </c>
      <c r="M403" s="3">
        <f t="shared" si="15"/>
        <v>-369872.00803923846</v>
      </c>
    </row>
    <row r="404" spans="1:13">
      <c r="A404" s="9" t="s">
        <v>718</v>
      </c>
      <c r="B404" s="9" t="s">
        <v>228</v>
      </c>
      <c r="C404" s="9" t="s">
        <v>1522</v>
      </c>
      <c r="D404" s="4" t="s">
        <v>719</v>
      </c>
      <c r="E404" s="14" t="s">
        <v>719</v>
      </c>
      <c r="F404" s="14" t="s">
        <v>720</v>
      </c>
      <c r="G404" s="14" t="s">
        <v>718</v>
      </c>
      <c r="H404" s="9" t="s">
        <v>2623</v>
      </c>
      <c r="I404" s="3">
        <v>753844.31454103265</v>
      </c>
      <c r="J404" s="3">
        <v>169865.24610535501</v>
      </c>
      <c r="K404" s="3">
        <f t="shared" si="14"/>
        <v>923709.56064638763</v>
      </c>
      <c r="L404" s="3">
        <f>IFERROR(INDEX('CHIRP Payment Calc'!K:K,MATCH(A:A,'CHIRP Payment Calc'!A:A,0)),0)</f>
        <v>1806328.4180804286</v>
      </c>
      <c r="M404" s="3">
        <f t="shared" si="15"/>
        <v>-882618.85743404098</v>
      </c>
    </row>
    <row r="405" spans="1:13">
      <c r="A405" s="9" t="s">
        <v>985</v>
      </c>
      <c r="B405" s="9" t="s">
        <v>228</v>
      </c>
      <c r="C405" s="9" t="s">
        <v>1522</v>
      </c>
      <c r="D405" s="4" t="s">
        <v>986</v>
      </c>
      <c r="E405" s="14" t="s">
        <v>986</v>
      </c>
      <c r="F405" s="14" t="s">
        <v>987</v>
      </c>
      <c r="G405" s="14" t="s">
        <v>985</v>
      </c>
      <c r="H405" s="9" t="s">
        <v>2622</v>
      </c>
      <c r="I405" s="3">
        <v>61693.253805902415</v>
      </c>
      <c r="J405" s="3">
        <v>28373.964843202535</v>
      </c>
      <c r="K405" s="3">
        <f t="shared" si="14"/>
        <v>90067.218649104951</v>
      </c>
      <c r="L405" s="3">
        <f>IFERROR(INDEX('CHIRP Payment Calc'!K:K,MATCH(A:A,'CHIRP Payment Calc'!A:A,0)),0)</f>
        <v>0</v>
      </c>
      <c r="M405" s="3">
        <f t="shared" si="15"/>
        <v>90067.218649104951</v>
      </c>
    </row>
    <row r="406" spans="1:13">
      <c r="A406" s="9" t="s">
        <v>172</v>
      </c>
      <c r="B406" s="9" t="s">
        <v>228</v>
      </c>
      <c r="C406" s="9" t="s">
        <v>1522</v>
      </c>
      <c r="D406" s="4" t="s">
        <v>173</v>
      </c>
      <c r="E406" s="14" t="s">
        <v>173</v>
      </c>
      <c r="F406" s="14" t="s">
        <v>174</v>
      </c>
      <c r="G406" s="14" t="s">
        <v>172</v>
      </c>
      <c r="H406" s="9" t="s">
        <v>2621</v>
      </c>
      <c r="I406" s="3">
        <v>208670.47762060654</v>
      </c>
      <c r="J406" s="3">
        <v>206260.61883996005</v>
      </c>
      <c r="K406" s="3">
        <f t="shared" si="14"/>
        <v>414931.09646056662</v>
      </c>
      <c r="L406" s="3">
        <f>IFERROR(INDEX('CHIRP Payment Calc'!K:K,MATCH(A:A,'CHIRP Payment Calc'!A:A,0)),0)</f>
        <v>752466.49889234197</v>
      </c>
      <c r="M406" s="3">
        <f t="shared" si="15"/>
        <v>-337535.40243177535</v>
      </c>
    </row>
    <row r="407" spans="1:13">
      <c r="A407" s="9" t="s">
        <v>351</v>
      </c>
      <c r="B407" s="9" t="s">
        <v>228</v>
      </c>
      <c r="C407" s="9" t="s">
        <v>1522</v>
      </c>
      <c r="D407" s="4" t="s">
        <v>352</v>
      </c>
      <c r="E407" s="14" t="s">
        <v>352</v>
      </c>
      <c r="F407" s="14" t="s">
        <v>353</v>
      </c>
      <c r="G407" s="14" t="s">
        <v>351</v>
      </c>
      <c r="H407" s="9" t="s">
        <v>2620</v>
      </c>
      <c r="I407" s="3">
        <v>248646.69845009135</v>
      </c>
      <c r="J407" s="3">
        <v>34720.149026855986</v>
      </c>
      <c r="K407" s="3">
        <f t="shared" si="14"/>
        <v>283366.84747694735</v>
      </c>
      <c r="L407" s="3">
        <f>IFERROR(INDEX('CHIRP Payment Calc'!K:K,MATCH(A:A,'CHIRP Payment Calc'!A:A,0)),0)</f>
        <v>238598.73425762757</v>
      </c>
      <c r="M407" s="3">
        <f t="shared" si="15"/>
        <v>44768.113219319785</v>
      </c>
    </row>
    <row r="408" spans="1:13">
      <c r="A408" s="9" t="s">
        <v>1750</v>
      </c>
      <c r="B408" s="9" t="s">
        <v>228</v>
      </c>
      <c r="C408" s="9" t="s">
        <v>1522</v>
      </c>
      <c r="D408" s="4" t="s">
        <v>1751</v>
      </c>
      <c r="E408" s="14" t="s">
        <v>1751</v>
      </c>
      <c r="F408" s="14" t="e">
        <v>#N/A</v>
      </c>
      <c r="G408" s="14" t="s">
        <v>1750</v>
      </c>
      <c r="H408" s="9" t="s">
        <v>2619</v>
      </c>
      <c r="I408" s="3">
        <v>0</v>
      </c>
      <c r="J408" s="3">
        <v>0</v>
      </c>
      <c r="K408" s="3">
        <f t="shared" si="14"/>
        <v>0</v>
      </c>
      <c r="L408" s="3">
        <f>IFERROR(INDEX('CHIRP Payment Calc'!K:K,MATCH(A:A,'CHIRP Payment Calc'!A:A,0)),0)</f>
        <v>0</v>
      </c>
      <c r="M408" s="3">
        <f t="shared" si="15"/>
        <v>0</v>
      </c>
    </row>
    <row r="409" spans="1:13">
      <c r="A409" s="9" t="s">
        <v>544</v>
      </c>
      <c r="B409" s="9" t="s">
        <v>228</v>
      </c>
      <c r="C409" s="9" t="s">
        <v>1522</v>
      </c>
      <c r="D409" s="4" t="s">
        <v>545</v>
      </c>
      <c r="E409" s="14" t="s">
        <v>545</v>
      </c>
      <c r="F409" s="14" t="s">
        <v>546</v>
      </c>
      <c r="G409" s="14" t="s">
        <v>544</v>
      </c>
      <c r="H409" s="9" t="s">
        <v>2227</v>
      </c>
      <c r="I409" s="3">
        <v>3184753.7054586369</v>
      </c>
      <c r="J409" s="3">
        <v>1674197.7159287005</v>
      </c>
      <c r="K409" s="3">
        <f t="shared" si="14"/>
        <v>4858951.4213873371</v>
      </c>
      <c r="L409" s="3">
        <f>IFERROR(INDEX('CHIRP Payment Calc'!K:K,MATCH(A:A,'CHIRP Payment Calc'!A:A,0)),0)</f>
        <v>0</v>
      </c>
      <c r="M409" s="3">
        <f t="shared" si="15"/>
        <v>4858951.4213873371</v>
      </c>
    </row>
    <row r="410" spans="1:13">
      <c r="A410" s="9" t="s">
        <v>1057</v>
      </c>
      <c r="B410" s="9" t="s">
        <v>228</v>
      </c>
      <c r="C410" s="9" t="s">
        <v>1522</v>
      </c>
      <c r="D410" s="4" t="s">
        <v>1058</v>
      </c>
      <c r="E410" s="14" t="s">
        <v>1058</v>
      </c>
      <c r="F410" s="14" t="s">
        <v>1059</v>
      </c>
      <c r="G410" s="14" t="s">
        <v>1057</v>
      </c>
      <c r="H410" s="9" t="s">
        <v>2618</v>
      </c>
      <c r="I410" s="3">
        <v>3019859.5886857156</v>
      </c>
      <c r="J410" s="3">
        <v>1525833.2731818834</v>
      </c>
      <c r="K410" s="3">
        <f t="shared" si="14"/>
        <v>4545692.8618675992</v>
      </c>
      <c r="L410" s="3">
        <f>IFERROR(INDEX('CHIRP Payment Calc'!K:K,MATCH(A:A,'CHIRP Payment Calc'!A:A,0)),0)</f>
        <v>0</v>
      </c>
      <c r="M410" s="3">
        <f t="shared" si="15"/>
        <v>4545692.8618675992</v>
      </c>
    </row>
    <row r="411" spans="1:13">
      <c r="A411" s="9" t="s">
        <v>3068</v>
      </c>
      <c r="B411" s="9" t="s">
        <v>228</v>
      </c>
      <c r="C411" s="9" t="s">
        <v>1522</v>
      </c>
      <c r="D411" s="4" t="s">
        <v>1162</v>
      </c>
      <c r="E411" s="14" t="s">
        <v>1162</v>
      </c>
      <c r="F411" s="14" t="s">
        <v>1163</v>
      </c>
      <c r="G411" s="14" t="s">
        <v>1161</v>
      </c>
      <c r="H411" s="9" t="s">
        <v>1820</v>
      </c>
      <c r="I411" s="3">
        <v>1306420.495599671</v>
      </c>
      <c r="J411" s="3">
        <v>500889.68796631863</v>
      </c>
      <c r="K411" s="3">
        <f t="shared" si="14"/>
        <v>1807310.1835659896</v>
      </c>
      <c r="L411" s="3">
        <f>IFERROR(INDEX('CHIRP Payment Calc'!K:K,MATCH(A:A,'CHIRP Payment Calc'!A:A,0)),0)</f>
        <v>3738524.8206988778</v>
      </c>
      <c r="M411" s="3">
        <f t="shared" si="15"/>
        <v>-1931214.6371328882</v>
      </c>
    </row>
    <row r="412" spans="1:13">
      <c r="A412" s="9" t="s">
        <v>976</v>
      </c>
      <c r="B412" s="9" t="s">
        <v>228</v>
      </c>
      <c r="C412" s="9" t="s">
        <v>1522</v>
      </c>
      <c r="D412" s="4" t="s">
        <v>977</v>
      </c>
      <c r="E412" s="14" t="s">
        <v>977</v>
      </c>
      <c r="F412" s="14" t="s">
        <v>978</v>
      </c>
      <c r="G412" s="14" t="s">
        <v>976</v>
      </c>
      <c r="H412" s="9" t="s">
        <v>1865</v>
      </c>
      <c r="I412" s="3">
        <v>92306.543118982663</v>
      </c>
      <c r="J412" s="3">
        <v>30104.309083153901</v>
      </c>
      <c r="K412" s="3">
        <f t="shared" si="14"/>
        <v>122410.85220213656</v>
      </c>
      <c r="L412" s="3">
        <f>IFERROR(INDEX('CHIRP Payment Calc'!K:K,MATCH(A:A,'CHIRP Payment Calc'!A:A,0)),0)</f>
        <v>0</v>
      </c>
      <c r="M412" s="3">
        <f t="shared" si="15"/>
        <v>122410.85220213656</v>
      </c>
    </row>
    <row r="413" spans="1:13">
      <c r="A413" s="9" t="s">
        <v>832</v>
      </c>
      <c r="B413" s="9" t="s">
        <v>228</v>
      </c>
      <c r="C413" s="9" t="s">
        <v>1594</v>
      </c>
      <c r="D413" s="4" t="s">
        <v>833</v>
      </c>
      <c r="E413" s="14" t="s">
        <v>833</v>
      </c>
      <c r="F413" s="14" t="s">
        <v>834</v>
      </c>
      <c r="G413" s="14" t="s">
        <v>832</v>
      </c>
      <c r="H413" s="9" t="s">
        <v>1967</v>
      </c>
      <c r="I413" s="3">
        <v>69943.091909068695</v>
      </c>
      <c r="J413" s="3">
        <v>16680.178933402767</v>
      </c>
      <c r="K413" s="3">
        <f t="shared" si="14"/>
        <v>86623.270842471466</v>
      </c>
      <c r="L413" s="3">
        <f>IFERROR(INDEX('CHIRP Payment Calc'!K:K,MATCH(A:A,'CHIRP Payment Calc'!A:A,0)),0)</f>
        <v>0</v>
      </c>
      <c r="M413" s="3">
        <f t="shared" si="15"/>
        <v>86623.270842471466</v>
      </c>
    </row>
    <row r="414" spans="1:13">
      <c r="A414" s="9" t="s">
        <v>553</v>
      </c>
      <c r="B414" s="9" t="s">
        <v>228</v>
      </c>
      <c r="C414" s="9" t="s">
        <v>1594</v>
      </c>
      <c r="D414" s="4" t="s">
        <v>554</v>
      </c>
      <c r="E414" s="14" t="s">
        <v>554</v>
      </c>
      <c r="F414" s="14" t="s">
        <v>555</v>
      </c>
      <c r="G414" s="14" t="s">
        <v>553</v>
      </c>
      <c r="H414" s="9" t="s">
        <v>2617</v>
      </c>
      <c r="I414" s="3">
        <v>162292.81765159688</v>
      </c>
      <c r="J414" s="3">
        <v>34615.559075612167</v>
      </c>
      <c r="K414" s="3">
        <f t="shared" si="14"/>
        <v>196908.37672720905</v>
      </c>
      <c r="L414" s="3">
        <f>IFERROR(INDEX('CHIRP Payment Calc'!K:K,MATCH(A:A,'CHIRP Payment Calc'!A:A,0)),0)</f>
        <v>460588.8910727647</v>
      </c>
      <c r="M414" s="3">
        <f t="shared" si="15"/>
        <v>-263680.51434555568</v>
      </c>
    </row>
    <row r="415" spans="1:13">
      <c r="A415" s="9" t="s">
        <v>1084</v>
      </c>
      <c r="B415" s="9" t="s">
        <v>228</v>
      </c>
      <c r="C415" s="9" t="s">
        <v>1594</v>
      </c>
      <c r="D415" s="4" t="s">
        <v>1085</v>
      </c>
      <c r="E415" s="14" t="s">
        <v>1085</v>
      </c>
      <c r="F415" s="14" t="s">
        <v>1086</v>
      </c>
      <c r="G415" s="14" t="s">
        <v>1084</v>
      </c>
      <c r="H415" s="9" t="s">
        <v>2616</v>
      </c>
      <c r="I415" s="3">
        <v>102863.94054884469</v>
      </c>
      <c r="J415" s="3">
        <v>5990.2950240642922</v>
      </c>
      <c r="K415" s="3">
        <f t="shared" si="14"/>
        <v>108854.23557290899</v>
      </c>
      <c r="L415" s="3">
        <f>IFERROR(INDEX('CHIRP Payment Calc'!K:K,MATCH(A:A,'CHIRP Payment Calc'!A:A,0)),0)</f>
        <v>172897.44588411617</v>
      </c>
      <c r="M415" s="3">
        <f t="shared" si="15"/>
        <v>-64043.210311207178</v>
      </c>
    </row>
    <row r="416" spans="1:13">
      <c r="A416" s="9" t="s">
        <v>721</v>
      </c>
      <c r="B416" s="9" t="s">
        <v>228</v>
      </c>
      <c r="C416" s="9" t="s">
        <v>1594</v>
      </c>
      <c r="D416" s="4" t="s">
        <v>722</v>
      </c>
      <c r="E416" s="14" t="s">
        <v>722</v>
      </c>
      <c r="F416" s="14" t="s">
        <v>723</v>
      </c>
      <c r="G416" s="14" t="s">
        <v>721</v>
      </c>
      <c r="H416" s="9" t="s">
        <v>2615</v>
      </c>
      <c r="I416" s="3">
        <v>75606.418609447894</v>
      </c>
      <c r="J416" s="3">
        <v>12109.16031021597</v>
      </c>
      <c r="K416" s="3">
        <f t="shared" si="14"/>
        <v>87715.578919663865</v>
      </c>
      <c r="L416" s="3">
        <f>IFERROR(INDEX('CHIRP Payment Calc'!K:K,MATCH(A:A,'CHIRP Payment Calc'!A:A,0)),0)</f>
        <v>91513.273194356938</v>
      </c>
      <c r="M416" s="3">
        <f t="shared" si="15"/>
        <v>-3797.6942746930727</v>
      </c>
    </row>
    <row r="417" spans="1:13">
      <c r="A417" s="9" t="s">
        <v>1170</v>
      </c>
      <c r="B417" s="9" t="s">
        <v>228</v>
      </c>
      <c r="C417" s="9" t="s">
        <v>1594</v>
      </c>
      <c r="D417" s="4" t="s">
        <v>1171</v>
      </c>
      <c r="E417" s="14" t="s">
        <v>1171</v>
      </c>
      <c r="F417" s="14" t="s">
        <v>1172</v>
      </c>
      <c r="G417" s="14" t="s">
        <v>1170</v>
      </c>
      <c r="H417" s="9" t="s">
        <v>2614</v>
      </c>
      <c r="I417" s="3">
        <v>3963180.6127158604</v>
      </c>
      <c r="J417" s="3">
        <v>705422.10975396121</v>
      </c>
      <c r="K417" s="3">
        <f t="shared" si="14"/>
        <v>4668602.7224698216</v>
      </c>
      <c r="L417" s="3">
        <f>IFERROR(INDEX('CHIRP Payment Calc'!K:K,MATCH(A:A,'CHIRP Payment Calc'!A:A,0)),0)</f>
        <v>6728660.546174909</v>
      </c>
      <c r="M417" s="3">
        <f t="shared" si="15"/>
        <v>-2060057.8237050874</v>
      </c>
    </row>
    <row r="418" spans="1:13">
      <c r="A418" s="9" t="s">
        <v>106</v>
      </c>
      <c r="B418" s="9" t="s">
        <v>228</v>
      </c>
      <c r="C418" s="9" t="s">
        <v>1594</v>
      </c>
      <c r="D418" s="4" t="s">
        <v>107</v>
      </c>
      <c r="E418" s="14" t="s">
        <v>107</v>
      </c>
      <c r="F418" s="14" t="s">
        <v>108</v>
      </c>
      <c r="G418" s="14" t="s">
        <v>106</v>
      </c>
      <c r="H418" s="9" t="s">
        <v>2613</v>
      </c>
      <c r="I418" s="3">
        <v>715941.74687779718</v>
      </c>
      <c r="J418" s="3">
        <v>199542.68752977805</v>
      </c>
      <c r="K418" s="3">
        <f t="shared" si="14"/>
        <v>915484.43440757529</v>
      </c>
      <c r="L418" s="3">
        <f>IFERROR(INDEX('CHIRP Payment Calc'!K:K,MATCH(A:A,'CHIRP Payment Calc'!A:A,0)),0)</f>
        <v>930792.8485698821</v>
      </c>
      <c r="M418" s="3">
        <f t="shared" si="15"/>
        <v>-15308.414162306814</v>
      </c>
    </row>
    <row r="419" spans="1:13">
      <c r="A419" s="9" t="s">
        <v>736</v>
      </c>
      <c r="B419" s="9" t="s">
        <v>228</v>
      </c>
      <c r="C419" s="9" t="s">
        <v>1594</v>
      </c>
      <c r="D419" s="4" t="s">
        <v>737</v>
      </c>
      <c r="E419" s="14" t="s">
        <v>737</v>
      </c>
      <c r="F419" s="14" t="s">
        <v>738</v>
      </c>
      <c r="G419" s="14" t="s">
        <v>736</v>
      </c>
      <c r="H419" s="9" t="s">
        <v>2070</v>
      </c>
      <c r="I419" s="3">
        <v>183410.28731122456</v>
      </c>
      <c r="J419" s="3">
        <v>153402.59403234691</v>
      </c>
      <c r="K419" s="3">
        <f t="shared" si="14"/>
        <v>336812.88134357147</v>
      </c>
      <c r="L419" s="3">
        <f>IFERROR(INDEX('CHIRP Payment Calc'!K:K,MATCH(A:A,'CHIRP Payment Calc'!A:A,0)),0)</f>
        <v>581503.54090633651</v>
      </c>
      <c r="M419" s="3">
        <f t="shared" si="15"/>
        <v>-244690.65956276504</v>
      </c>
    </row>
    <row r="420" spans="1:13">
      <c r="A420" s="9" t="s">
        <v>502</v>
      </c>
      <c r="B420" s="9" t="s">
        <v>228</v>
      </c>
      <c r="C420" s="9" t="s">
        <v>1594</v>
      </c>
      <c r="D420" s="4" t="s">
        <v>503</v>
      </c>
      <c r="E420" s="14" t="s">
        <v>503</v>
      </c>
      <c r="F420" s="14" t="s">
        <v>504</v>
      </c>
      <c r="G420" s="14" t="s">
        <v>502</v>
      </c>
      <c r="H420" s="9" t="s">
        <v>2268</v>
      </c>
      <c r="I420" s="3">
        <v>1813279.509402121</v>
      </c>
      <c r="J420" s="3">
        <v>161773.38437254835</v>
      </c>
      <c r="K420" s="3">
        <f t="shared" si="14"/>
        <v>1975052.8937746694</v>
      </c>
      <c r="L420" s="3">
        <f>IFERROR(INDEX('CHIRP Payment Calc'!K:K,MATCH(A:A,'CHIRP Payment Calc'!A:A,0)),0)</f>
        <v>3037108.3201238276</v>
      </c>
      <c r="M420" s="3">
        <f t="shared" si="15"/>
        <v>-1062055.4263491582</v>
      </c>
    </row>
    <row r="421" spans="1:13">
      <c r="A421" s="9" t="s">
        <v>748</v>
      </c>
      <c r="B421" s="9" t="s">
        <v>228</v>
      </c>
      <c r="C421" s="9" t="s">
        <v>1594</v>
      </c>
      <c r="D421" s="4" t="s">
        <v>749</v>
      </c>
      <c r="E421" s="14" t="s">
        <v>749</v>
      </c>
      <c r="F421" s="14" t="s">
        <v>750</v>
      </c>
      <c r="G421" s="14" t="s">
        <v>748</v>
      </c>
      <c r="H421" s="9" t="s">
        <v>2340</v>
      </c>
      <c r="I421" s="3">
        <v>110680.56800780549</v>
      </c>
      <c r="J421" s="3">
        <v>48419.463506288179</v>
      </c>
      <c r="K421" s="3">
        <f t="shared" si="14"/>
        <v>159100.03151409366</v>
      </c>
      <c r="L421" s="3">
        <f>IFERROR(INDEX('CHIRP Payment Calc'!K:K,MATCH(A:A,'CHIRP Payment Calc'!A:A,0)),0)</f>
        <v>260229.21982712814</v>
      </c>
      <c r="M421" s="3">
        <f t="shared" si="15"/>
        <v>-101129.18831303448</v>
      </c>
    </row>
    <row r="422" spans="1:13">
      <c r="A422" s="9" t="s">
        <v>901</v>
      </c>
      <c r="B422" s="9" t="s">
        <v>228</v>
      </c>
      <c r="C422" s="9" t="s">
        <v>1594</v>
      </c>
      <c r="D422" s="4" t="s">
        <v>902</v>
      </c>
      <c r="E422" s="14" t="s">
        <v>902</v>
      </c>
      <c r="F422" s="14" t="s">
        <v>903</v>
      </c>
      <c r="G422" s="14" t="s">
        <v>901</v>
      </c>
      <c r="H422" s="9" t="s">
        <v>2612</v>
      </c>
      <c r="I422" s="3">
        <v>195621.52820092064</v>
      </c>
      <c r="J422" s="3">
        <v>154297.63363329618</v>
      </c>
      <c r="K422" s="3">
        <f t="shared" si="14"/>
        <v>349919.16183421679</v>
      </c>
      <c r="L422" s="3">
        <f>IFERROR(INDEX('CHIRP Payment Calc'!K:K,MATCH(A:A,'CHIRP Payment Calc'!A:A,0)),0)</f>
        <v>348365.44165923761</v>
      </c>
      <c r="M422" s="3">
        <f t="shared" si="15"/>
        <v>1553.7201749791857</v>
      </c>
    </row>
    <row r="423" spans="1:13">
      <c r="A423" s="9" t="s">
        <v>517</v>
      </c>
      <c r="B423" s="9" t="s">
        <v>228</v>
      </c>
      <c r="C423" s="9" t="s">
        <v>1594</v>
      </c>
      <c r="D423" s="4" t="s">
        <v>518</v>
      </c>
      <c r="E423" s="14" t="s">
        <v>518</v>
      </c>
      <c r="F423" s="14" t="s">
        <v>519</v>
      </c>
      <c r="G423" s="14" t="s">
        <v>517</v>
      </c>
      <c r="H423" s="9" t="s">
        <v>2611</v>
      </c>
      <c r="I423" s="3">
        <v>336769.15454063856</v>
      </c>
      <c r="J423" s="3">
        <v>84185.10431056915</v>
      </c>
      <c r="K423" s="3">
        <f t="shared" si="14"/>
        <v>420954.25885120768</v>
      </c>
      <c r="L423" s="3">
        <f>IFERROR(INDEX('CHIRP Payment Calc'!K:K,MATCH(A:A,'CHIRP Payment Calc'!A:A,0)),0)</f>
        <v>802057.38453930384</v>
      </c>
      <c r="M423" s="3">
        <f t="shared" si="15"/>
        <v>-381103.12568809616</v>
      </c>
    </row>
    <row r="424" spans="1:13">
      <c r="A424" s="9" t="s">
        <v>937</v>
      </c>
      <c r="B424" s="9" t="s">
        <v>228</v>
      </c>
      <c r="C424" s="9" t="s">
        <v>1594</v>
      </c>
      <c r="D424" s="4" t="s">
        <v>938</v>
      </c>
      <c r="E424" s="14" t="s">
        <v>938</v>
      </c>
      <c r="F424" s="14" t="s">
        <v>939</v>
      </c>
      <c r="G424" s="14" t="s">
        <v>937</v>
      </c>
      <c r="H424" s="9" t="s">
        <v>2610</v>
      </c>
      <c r="I424" s="3">
        <v>37257.606665689273</v>
      </c>
      <c r="J424" s="3">
        <v>17137.781873665695</v>
      </c>
      <c r="K424" s="3">
        <f t="shared" si="14"/>
        <v>54395.388539354972</v>
      </c>
      <c r="L424" s="3">
        <f>IFERROR(INDEX('CHIRP Payment Calc'!K:K,MATCH(A:A,'CHIRP Payment Calc'!A:A,0)),0)</f>
        <v>0</v>
      </c>
      <c r="M424" s="3">
        <f t="shared" si="15"/>
        <v>54395.388539354972</v>
      </c>
    </row>
    <row r="425" spans="1:13">
      <c r="A425" s="9" t="s">
        <v>505</v>
      </c>
      <c r="B425" s="9" t="s">
        <v>228</v>
      </c>
      <c r="C425" s="9" t="s">
        <v>1594</v>
      </c>
      <c r="D425" s="4" t="s">
        <v>506</v>
      </c>
      <c r="E425" s="14" t="s">
        <v>506</v>
      </c>
      <c r="F425" s="14" t="s">
        <v>507</v>
      </c>
      <c r="G425" s="14" t="s">
        <v>505</v>
      </c>
      <c r="H425" s="9" t="s">
        <v>2255</v>
      </c>
      <c r="I425" s="3">
        <v>88342.023109701739</v>
      </c>
      <c r="J425" s="3">
        <v>73121.4286645721</v>
      </c>
      <c r="K425" s="3">
        <f t="shared" si="14"/>
        <v>161463.45177427382</v>
      </c>
      <c r="L425" s="3">
        <f>IFERROR(INDEX('CHIRP Payment Calc'!K:K,MATCH(A:A,'CHIRP Payment Calc'!A:A,0)),0)</f>
        <v>313042.79516816221</v>
      </c>
      <c r="M425" s="3">
        <f t="shared" si="15"/>
        <v>-151579.34339388838</v>
      </c>
    </row>
    <row r="426" spans="1:13">
      <c r="A426" s="9" t="s">
        <v>952</v>
      </c>
      <c r="B426" s="9" t="s">
        <v>228</v>
      </c>
      <c r="C426" s="9" t="s">
        <v>1594</v>
      </c>
      <c r="D426" s="4" t="s">
        <v>953</v>
      </c>
      <c r="E426" s="14" t="s">
        <v>953</v>
      </c>
      <c r="F426" s="14" t="s">
        <v>954</v>
      </c>
      <c r="G426" s="14" t="s">
        <v>952</v>
      </c>
      <c r="H426" s="9" t="s">
        <v>1881</v>
      </c>
      <c r="I426" s="3">
        <v>358641.44904059003</v>
      </c>
      <c r="J426" s="3">
        <v>79820.704450409394</v>
      </c>
      <c r="K426" s="3">
        <f t="shared" si="14"/>
        <v>438462.15349099942</v>
      </c>
      <c r="L426" s="3">
        <f>IFERROR(INDEX('CHIRP Payment Calc'!K:K,MATCH(A:A,'CHIRP Payment Calc'!A:A,0)),0)</f>
        <v>1301694.2024463061</v>
      </c>
      <c r="M426" s="3">
        <f t="shared" si="15"/>
        <v>-863232.04895530664</v>
      </c>
    </row>
    <row r="427" spans="1:13">
      <c r="A427" s="9" t="s">
        <v>1003</v>
      </c>
      <c r="B427" s="9" t="s">
        <v>228</v>
      </c>
      <c r="C427" s="9" t="s">
        <v>1594</v>
      </c>
      <c r="D427" s="4" t="s">
        <v>1004</v>
      </c>
      <c r="E427" s="14" t="s">
        <v>1004</v>
      </c>
      <c r="F427" s="14" t="s">
        <v>1005</v>
      </c>
      <c r="G427" s="14" t="s">
        <v>1003</v>
      </c>
      <c r="H427" s="9" t="s">
        <v>1827</v>
      </c>
      <c r="I427" s="3">
        <v>1535854.1760596756</v>
      </c>
      <c r="J427" s="3">
        <v>368116.34213089227</v>
      </c>
      <c r="K427" s="3">
        <f t="shared" si="14"/>
        <v>1903970.5181905678</v>
      </c>
      <c r="L427" s="3">
        <f>IFERROR(INDEX('CHIRP Payment Calc'!K:K,MATCH(A:A,'CHIRP Payment Calc'!A:A,0)),0)</f>
        <v>3306498.3407896971</v>
      </c>
      <c r="M427" s="3">
        <f t="shared" si="15"/>
        <v>-1402527.8225991293</v>
      </c>
    </row>
    <row r="428" spans="1:13">
      <c r="A428" s="9" t="s">
        <v>1745</v>
      </c>
      <c r="B428" s="9" t="s">
        <v>228</v>
      </c>
      <c r="C428" s="9" t="s">
        <v>1594</v>
      </c>
      <c r="D428" s="4" t="s">
        <v>1747</v>
      </c>
      <c r="E428" s="14" t="s">
        <v>1747</v>
      </c>
      <c r="F428" s="14" t="s">
        <v>1744</v>
      </c>
      <c r="G428" s="14" t="s">
        <v>1745</v>
      </c>
      <c r="H428" s="9" t="s">
        <v>1744</v>
      </c>
      <c r="I428" s="3">
        <v>213409.02240960891</v>
      </c>
      <c r="J428" s="3">
        <v>135448.08190417226</v>
      </c>
      <c r="K428" s="3">
        <f t="shared" si="14"/>
        <v>348857.10431378114</v>
      </c>
      <c r="L428" s="3">
        <f>IFERROR(INDEX('CHIRP Payment Calc'!K:K,MATCH(A:A,'CHIRP Payment Calc'!A:A,0)),0)</f>
        <v>643231.55545956013</v>
      </c>
      <c r="M428" s="3">
        <f t="shared" si="15"/>
        <v>-294374.45114577899</v>
      </c>
    </row>
    <row r="429" spans="1:13">
      <c r="A429" s="9" t="s">
        <v>997</v>
      </c>
      <c r="B429" s="9" t="s">
        <v>228</v>
      </c>
      <c r="C429" s="9" t="s">
        <v>1594</v>
      </c>
      <c r="D429" s="4" t="s">
        <v>998</v>
      </c>
      <c r="E429" s="14" t="s">
        <v>998</v>
      </c>
      <c r="F429" s="14" t="s">
        <v>999</v>
      </c>
      <c r="G429" s="14" t="s">
        <v>997</v>
      </c>
      <c r="H429" s="9" t="s">
        <v>2609</v>
      </c>
      <c r="I429" s="3">
        <v>37191.841967893051</v>
      </c>
      <c r="J429" s="3">
        <v>2767.4390746705321</v>
      </c>
      <c r="K429" s="3">
        <f t="shared" si="14"/>
        <v>39959.281042563583</v>
      </c>
      <c r="L429" s="3">
        <f>IFERROR(INDEX('CHIRP Payment Calc'!K:K,MATCH(A:A,'CHIRP Payment Calc'!A:A,0)),0)</f>
        <v>0</v>
      </c>
      <c r="M429" s="3">
        <f t="shared" si="15"/>
        <v>39959.281042563583</v>
      </c>
    </row>
    <row r="430" spans="1:13">
      <c r="A430" s="9" t="s">
        <v>679</v>
      </c>
      <c r="B430" s="9" t="s">
        <v>228</v>
      </c>
      <c r="C430" s="9" t="s">
        <v>1594</v>
      </c>
      <c r="D430" s="4" t="s">
        <v>680</v>
      </c>
      <c r="E430" s="14" t="s">
        <v>680</v>
      </c>
      <c r="F430" s="14" t="s">
        <v>681</v>
      </c>
      <c r="G430" s="14" t="s">
        <v>679</v>
      </c>
      <c r="H430" s="9" t="s">
        <v>2608</v>
      </c>
      <c r="I430" s="3">
        <v>146572.43116373807</v>
      </c>
      <c r="J430" s="3">
        <v>68943.087940630881</v>
      </c>
      <c r="K430" s="3">
        <f t="shared" si="14"/>
        <v>215515.51910436896</v>
      </c>
      <c r="L430" s="3">
        <f>IFERROR(INDEX('CHIRP Payment Calc'!K:K,MATCH(A:A,'CHIRP Payment Calc'!A:A,0)),0)</f>
        <v>284780.36391748406</v>
      </c>
      <c r="M430" s="3">
        <f t="shared" si="15"/>
        <v>-69264.844813115109</v>
      </c>
    </row>
    <row r="431" spans="1:13">
      <c r="A431" s="9" t="s">
        <v>625</v>
      </c>
      <c r="B431" s="9" t="s">
        <v>228</v>
      </c>
      <c r="C431" s="9" t="s">
        <v>1594</v>
      </c>
      <c r="D431" s="4" t="s">
        <v>626</v>
      </c>
      <c r="E431" s="14" t="s">
        <v>626</v>
      </c>
      <c r="F431" s="14" t="s">
        <v>627</v>
      </c>
      <c r="G431" s="14" t="s">
        <v>625</v>
      </c>
      <c r="H431" s="9" t="s">
        <v>2607</v>
      </c>
      <c r="I431" s="3">
        <v>298096.48855154152</v>
      </c>
      <c r="J431" s="3">
        <v>363258.20481093042</v>
      </c>
      <c r="K431" s="3">
        <f t="shared" si="14"/>
        <v>661354.69336247188</v>
      </c>
      <c r="L431" s="3">
        <f>IFERROR(INDEX('CHIRP Payment Calc'!K:K,MATCH(A:A,'CHIRP Payment Calc'!A:A,0)),0)</f>
        <v>1281094.1518642865</v>
      </c>
      <c r="M431" s="3">
        <f t="shared" si="15"/>
        <v>-619739.45850181463</v>
      </c>
    </row>
    <row r="432" spans="1:13">
      <c r="A432" s="9" t="s">
        <v>655</v>
      </c>
      <c r="B432" s="9" t="s">
        <v>228</v>
      </c>
      <c r="C432" s="9" t="s">
        <v>1594</v>
      </c>
      <c r="D432" s="4" t="s">
        <v>656</v>
      </c>
      <c r="E432" s="14" t="s">
        <v>656</v>
      </c>
      <c r="F432" s="14" t="s">
        <v>657</v>
      </c>
      <c r="G432" s="14" t="s">
        <v>655</v>
      </c>
      <c r="H432" s="9" t="s">
        <v>2165</v>
      </c>
      <c r="I432" s="3">
        <v>66259.609060111237</v>
      </c>
      <c r="J432" s="3">
        <v>19479.070075288288</v>
      </c>
      <c r="K432" s="3">
        <f t="shared" si="14"/>
        <v>85738.679135399521</v>
      </c>
      <c r="L432" s="3">
        <f>IFERROR(INDEX('CHIRP Payment Calc'!K:K,MATCH(A:A,'CHIRP Payment Calc'!A:A,0)),0)</f>
        <v>0</v>
      </c>
      <c r="M432" s="3">
        <f t="shared" si="15"/>
        <v>85738.679135399521</v>
      </c>
    </row>
    <row r="433" spans="1:13">
      <c r="A433" s="9" t="s">
        <v>592</v>
      </c>
      <c r="B433" s="9" t="s">
        <v>228</v>
      </c>
      <c r="C433" s="9" t="s">
        <v>1594</v>
      </c>
      <c r="D433" s="4" t="s">
        <v>593</v>
      </c>
      <c r="E433" s="14" t="s">
        <v>593</v>
      </c>
      <c r="F433" s="14" t="s">
        <v>594</v>
      </c>
      <c r="G433" s="14" t="s">
        <v>592</v>
      </c>
      <c r="H433" s="9" t="s">
        <v>2606</v>
      </c>
      <c r="I433" s="3">
        <v>1033255.5377479783</v>
      </c>
      <c r="J433" s="3">
        <v>265789.10138199723</v>
      </c>
      <c r="K433" s="3">
        <f t="shared" si="14"/>
        <v>1299044.6391299756</v>
      </c>
      <c r="L433" s="3">
        <f>IFERROR(INDEX('CHIRP Payment Calc'!K:K,MATCH(A:A,'CHIRP Payment Calc'!A:A,0)),0)</f>
        <v>1960556.5707321432</v>
      </c>
      <c r="M433" s="3">
        <f t="shared" si="15"/>
        <v>-661511.93160216766</v>
      </c>
    </row>
    <row r="434" spans="1:13">
      <c r="A434" s="9" t="s">
        <v>1155</v>
      </c>
      <c r="B434" s="9" t="s">
        <v>228</v>
      </c>
      <c r="C434" s="9" t="s">
        <v>1594</v>
      </c>
      <c r="D434" s="4" t="s">
        <v>1156</v>
      </c>
      <c r="E434" s="14" t="s">
        <v>1156</v>
      </c>
      <c r="F434" s="14" t="s">
        <v>1157</v>
      </c>
      <c r="G434" s="14" t="s">
        <v>1155</v>
      </c>
      <c r="H434" s="9" t="s">
        <v>2605</v>
      </c>
      <c r="I434" s="3">
        <v>24292.566210572131</v>
      </c>
      <c r="J434" s="3">
        <v>3745.0164691634982</v>
      </c>
      <c r="K434" s="3">
        <f t="shared" si="14"/>
        <v>28037.582679735628</v>
      </c>
      <c r="L434" s="3">
        <f>IFERROR(INDEX('CHIRP Payment Calc'!K:K,MATCH(A:A,'CHIRP Payment Calc'!A:A,0)),0)</f>
        <v>35976.994190744088</v>
      </c>
      <c r="M434" s="3">
        <f t="shared" si="15"/>
        <v>-7939.4115110084604</v>
      </c>
    </row>
    <row r="435" spans="1:13">
      <c r="A435" s="9" t="s">
        <v>2458</v>
      </c>
      <c r="B435" s="15" t="s">
        <v>301</v>
      </c>
      <c r="C435" s="15" t="s">
        <v>2505</v>
      </c>
      <c r="D435" s="4" t="s">
        <v>2459</v>
      </c>
      <c r="E435" s="14" t="s">
        <v>3106</v>
      </c>
      <c r="F435" s="14" t="e">
        <v>#N/A</v>
      </c>
      <c r="G435" s="14" t="s">
        <v>3106</v>
      </c>
      <c r="H435" s="9" t="s">
        <v>2853</v>
      </c>
      <c r="I435" s="3">
        <v>3742.4042268523194</v>
      </c>
      <c r="J435" s="3">
        <v>0</v>
      </c>
      <c r="K435" s="3">
        <f t="shared" si="14"/>
        <v>3742.4042268523194</v>
      </c>
      <c r="L435" s="3">
        <f>IFERROR(INDEX('CHIRP Payment Calc'!K:K,MATCH(A:A,'CHIRP Payment Calc'!A:A,0)),0)</f>
        <v>0</v>
      </c>
      <c r="M435" s="3">
        <f t="shared" si="15"/>
        <v>3742.4042268523194</v>
      </c>
    </row>
    <row r="436" spans="1:13">
      <c r="A436" s="9" t="s">
        <v>943</v>
      </c>
      <c r="B436" s="9" t="s">
        <v>228</v>
      </c>
      <c r="C436" s="9" t="s">
        <v>1594</v>
      </c>
      <c r="D436" s="4" t="s">
        <v>944</v>
      </c>
      <c r="E436" s="14" t="s">
        <v>944</v>
      </c>
      <c r="F436" s="14" t="s">
        <v>945</v>
      </c>
      <c r="G436" s="14" t="s">
        <v>943</v>
      </c>
      <c r="H436" s="9" t="s">
        <v>2603</v>
      </c>
      <c r="I436" s="3">
        <v>68307.112085515051</v>
      </c>
      <c r="J436" s="3">
        <v>1277.7388281490983</v>
      </c>
      <c r="K436" s="3">
        <f t="shared" si="14"/>
        <v>69584.850913664151</v>
      </c>
      <c r="L436" s="3">
        <f>IFERROR(INDEX('CHIRP Payment Calc'!K:K,MATCH(A:A,'CHIRP Payment Calc'!A:A,0)),0)</f>
        <v>0</v>
      </c>
      <c r="M436" s="3">
        <f t="shared" si="15"/>
        <v>69584.850913664151</v>
      </c>
    </row>
    <row r="437" spans="1:13">
      <c r="A437" s="9" t="s">
        <v>619</v>
      </c>
      <c r="B437" s="9" t="s">
        <v>228</v>
      </c>
      <c r="C437" s="9" t="s">
        <v>1594</v>
      </c>
      <c r="D437" s="4" t="s">
        <v>620</v>
      </c>
      <c r="E437" s="14" t="s">
        <v>620</v>
      </c>
      <c r="F437" s="14" t="s">
        <v>621</v>
      </c>
      <c r="G437" s="14" t="s">
        <v>619</v>
      </c>
      <c r="H437" s="9" t="s">
        <v>2190</v>
      </c>
      <c r="I437" s="3">
        <v>98755.82566458144</v>
      </c>
      <c r="J437" s="3">
        <v>63403.231032785479</v>
      </c>
      <c r="K437" s="3">
        <f t="shared" si="14"/>
        <v>162159.05669736693</v>
      </c>
      <c r="L437" s="3">
        <f>IFERROR(INDEX('CHIRP Payment Calc'!K:K,MATCH(A:A,'CHIRP Payment Calc'!A:A,0)),0)</f>
        <v>304393.88540673914</v>
      </c>
      <c r="M437" s="3">
        <f t="shared" si="15"/>
        <v>-142234.8287093722</v>
      </c>
    </row>
    <row r="438" spans="1:13">
      <c r="A438" s="9" t="s">
        <v>10</v>
      </c>
      <c r="B438" s="9" t="s">
        <v>228</v>
      </c>
      <c r="C438" s="9" t="s">
        <v>1594</v>
      </c>
      <c r="D438" s="4" t="s">
        <v>11</v>
      </c>
      <c r="E438" s="14" t="s">
        <v>11</v>
      </c>
      <c r="F438" s="14" t="s">
        <v>12</v>
      </c>
      <c r="G438" s="14" t="s">
        <v>10</v>
      </c>
      <c r="H438" s="9" t="s">
        <v>2602</v>
      </c>
      <c r="I438" s="3">
        <v>48914.502480717892</v>
      </c>
      <c r="J438" s="3">
        <v>82117.667746919658</v>
      </c>
      <c r="K438" s="3">
        <f t="shared" si="14"/>
        <v>131032.17022763754</v>
      </c>
      <c r="L438" s="3">
        <f>IFERROR(INDEX('CHIRP Payment Calc'!K:K,MATCH(A:A,'CHIRP Payment Calc'!A:A,0)),0)</f>
        <v>238555.08558170983</v>
      </c>
      <c r="M438" s="3">
        <f t="shared" si="15"/>
        <v>-107522.91535407229</v>
      </c>
    </row>
    <row r="439" spans="1:13">
      <c r="A439" s="9" t="s">
        <v>700</v>
      </c>
      <c r="B439" s="9" t="s">
        <v>228</v>
      </c>
      <c r="C439" s="9" t="s">
        <v>1594</v>
      </c>
      <c r="D439" s="4" t="s">
        <v>701</v>
      </c>
      <c r="E439" s="14" t="s">
        <v>701</v>
      </c>
      <c r="F439" s="14" t="s">
        <v>702</v>
      </c>
      <c r="G439" s="14" t="s">
        <v>700</v>
      </c>
      <c r="H439" s="9" t="s">
        <v>2601</v>
      </c>
      <c r="I439" s="3">
        <v>56852.750113464812</v>
      </c>
      <c r="J439" s="3">
        <v>67696.339142312339</v>
      </c>
      <c r="K439" s="3">
        <f t="shared" si="14"/>
        <v>124549.08925577716</v>
      </c>
      <c r="L439" s="3">
        <f>IFERROR(INDEX('CHIRP Payment Calc'!K:K,MATCH(A:A,'CHIRP Payment Calc'!A:A,0)),0)</f>
        <v>0</v>
      </c>
      <c r="M439" s="3">
        <f t="shared" si="15"/>
        <v>124549.08925577716</v>
      </c>
    </row>
    <row r="440" spans="1:13">
      <c r="A440" s="9" t="s">
        <v>1048</v>
      </c>
      <c r="B440" s="9" t="s">
        <v>228</v>
      </c>
      <c r="C440" s="9" t="s">
        <v>1594</v>
      </c>
      <c r="D440" s="4" t="s">
        <v>1049</v>
      </c>
      <c r="E440" s="14" t="s">
        <v>1049</v>
      </c>
      <c r="F440" s="14" t="s">
        <v>1050</v>
      </c>
      <c r="G440" s="14" t="s">
        <v>1048</v>
      </c>
      <c r="H440" s="9" t="s">
        <v>1791</v>
      </c>
      <c r="I440" s="3">
        <v>82970.029886302713</v>
      </c>
      <c r="J440" s="3">
        <v>14104.527145648784</v>
      </c>
      <c r="K440" s="3">
        <f t="shared" si="14"/>
        <v>97074.557031951495</v>
      </c>
      <c r="L440" s="3">
        <f>IFERROR(INDEX('CHIRP Payment Calc'!K:K,MATCH(A:A,'CHIRP Payment Calc'!A:A,0)),0)</f>
        <v>0</v>
      </c>
      <c r="M440" s="3">
        <f t="shared" si="15"/>
        <v>97074.557031951495</v>
      </c>
    </row>
    <row r="441" spans="1:13">
      <c r="A441" s="9" t="s">
        <v>2297</v>
      </c>
      <c r="B441" s="9" t="s">
        <v>228</v>
      </c>
      <c r="C441" s="9" t="s">
        <v>1594</v>
      </c>
      <c r="D441" s="4" t="s">
        <v>2295</v>
      </c>
      <c r="E441" s="14" t="s">
        <v>2295</v>
      </c>
      <c r="F441" s="14" t="e">
        <v>#N/A</v>
      </c>
      <c r="G441" s="14" t="s">
        <v>2297</v>
      </c>
      <c r="H441" s="9" t="s">
        <v>2298</v>
      </c>
      <c r="I441" s="3">
        <v>0</v>
      </c>
      <c r="J441" s="3">
        <v>0</v>
      </c>
      <c r="K441" s="3">
        <f t="shared" si="14"/>
        <v>0</v>
      </c>
      <c r="L441" s="3">
        <f>IFERROR(INDEX('CHIRP Payment Calc'!K:K,MATCH(A:A,'CHIRP Payment Calc'!A:A,0)),0)</f>
        <v>0</v>
      </c>
      <c r="M441" s="3">
        <f t="shared" si="15"/>
        <v>0</v>
      </c>
    </row>
    <row r="442" spans="1:13">
      <c r="A442" s="9" t="s">
        <v>751</v>
      </c>
      <c r="B442" s="9" t="s">
        <v>228</v>
      </c>
      <c r="C442" s="9" t="s">
        <v>1594</v>
      </c>
      <c r="D442" s="4" t="s">
        <v>752</v>
      </c>
      <c r="E442" s="14" t="s">
        <v>752</v>
      </c>
      <c r="F442" s="14" t="s">
        <v>753</v>
      </c>
      <c r="G442" s="14" t="s">
        <v>751</v>
      </c>
      <c r="H442" s="9" t="s">
        <v>2029</v>
      </c>
      <c r="I442" s="3">
        <v>65108.499852286513</v>
      </c>
      <c r="J442" s="3">
        <v>26963.521301499804</v>
      </c>
      <c r="K442" s="3">
        <f t="shared" si="14"/>
        <v>92072.021153786322</v>
      </c>
      <c r="L442" s="3">
        <f>IFERROR(INDEX('CHIRP Payment Calc'!K:K,MATCH(A:A,'CHIRP Payment Calc'!A:A,0)),0)</f>
        <v>140612.97669563247</v>
      </c>
      <c r="M442" s="3">
        <f t="shared" si="15"/>
        <v>-48540.955541846153</v>
      </c>
    </row>
    <row r="443" spans="1:13">
      <c r="A443" s="9" t="s">
        <v>1027</v>
      </c>
      <c r="B443" s="9" t="s">
        <v>228</v>
      </c>
      <c r="C443" s="9" t="s">
        <v>1594</v>
      </c>
      <c r="D443" s="4" t="s">
        <v>1028</v>
      </c>
      <c r="E443" s="14" t="s">
        <v>1028</v>
      </c>
      <c r="F443" s="14" t="s">
        <v>1029</v>
      </c>
      <c r="G443" s="14" t="s">
        <v>1027</v>
      </c>
      <c r="H443" s="9" t="s">
        <v>2600</v>
      </c>
      <c r="I443" s="3">
        <v>1261201.7701664264</v>
      </c>
      <c r="J443" s="3">
        <v>313258.84486407368</v>
      </c>
      <c r="K443" s="3">
        <f t="shared" si="14"/>
        <v>1574460.6150305001</v>
      </c>
      <c r="L443" s="3">
        <f>IFERROR(INDEX('CHIRP Payment Calc'!K:K,MATCH(A:A,'CHIRP Payment Calc'!A:A,0)),0)</f>
        <v>2745893.2421938982</v>
      </c>
      <c r="M443" s="3">
        <f t="shared" si="15"/>
        <v>-1171432.6271633981</v>
      </c>
    </row>
    <row r="444" spans="1:13">
      <c r="A444" s="9" t="s">
        <v>715</v>
      </c>
      <c r="B444" s="9" t="s">
        <v>228</v>
      </c>
      <c r="C444" s="9" t="s">
        <v>1594</v>
      </c>
      <c r="D444" s="4" t="s">
        <v>716</v>
      </c>
      <c r="E444" s="14" t="s">
        <v>716</v>
      </c>
      <c r="F444" s="14" t="s">
        <v>717</v>
      </c>
      <c r="G444" s="14" t="s">
        <v>715</v>
      </c>
      <c r="H444" s="9" t="s">
        <v>2599</v>
      </c>
      <c r="I444" s="3">
        <v>47246.855195330405</v>
      </c>
      <c r="J444" s="3">
        <v>41575.639237648356</v>
      </c>
      <c r="K444" s="3">
        <f t="shared" si="14"/>
        <v>88822.494432978769</v>
      </c>
      <c r="L444" s="3">
        <f>IFERROR(INDEX('CHIRP Payment Calc'!K:K,MATCH(A:A,'CHIRP Payment Calc'!A:A,0)),0)</f>
        <v>220469.76367432179</v>
      </c>
      <c r="M444" s="3">
        <f t="shared" si="15"/>
        <v>-131647.26924134302</v>
      </c>
    </row>
    <row r="445" spans="1:13">
      <c r="A445" s="9" t="s">
        <v>661</v>
      </c>
      <c r="B445" s="9" t="s">
        <v>228</v>
      </c>
      <c r="C445" s="9" t="s">
        <v>1594</v>
      </c>
      <c r="D445" s="4" t="s">
        <v>662</v>
      </c>
      <c r="E445" s="14" t="s">
        <v>662</v>
      </c>
      <c r="F445" s="14" t="s">
        <v>663</v>
      </c>
      <c r="G445" s="14" t="s">
        <v>661</v>
      </c>
      <c r="H445" s="9" t="s">
        <v>2159</v>
      </c>
      <c r="I445" s="3">
        <v>460497.85345824587</v>
      </c>
      <c r="J445" s="3">
        <v>70709.900402785759</v>
      </c>
      <c r="K445" s="3">
        <f t="shared" si="14"/>
        <v>531207.75386103161</v>
      </c>
      <c r="L445" s="3">
        <f>IFERROR(INDEX('CHIRP Payment Calc'!K:K,MATCH(A:A,'CHIRP Payment Calc'!A:A,0)),0)</f>
        <v>1002742.9265466983</v>
      </c>
      <c r="M445" s="3">
        <f t="shared" si="15"/>
        <v>-471535.17268566671</v>
      </c>
    </row>
    <row r="446" spans="1:13">
      <c r="A446" s="9" t="s">
        <v>826</v>
      </c>
      <c r="B446" s="9" t="s">
        <v>228</v>
      </c>
      <c r="C446" s="9" t="s">
        <v>1594</v>
      </c>
      <c r="D446" s="4" t="s">
        <v>827</v>
      </c>
      <c r="E446" s="14" t="s">
        <v>827</v>
      </c>
      <c r="F446" s="14" t="s">
        <v>828</v>
      </c>
      <c r="G446" s="14" t="s">
        <v>826</v>
      </c>
      <c r="H446" s="9" t="s">
        <v>1972</v>
      </c>
      <c r="I446" s="3">
        <v>272389.74576105137</v>
      </c>
      <c r="J446" s="3">
        <v>67559.535085221622</v>
      </c>
      <c r="K446" s="3">
        <f t="shared" si="14"/>
        <v>339949.280846273</v>
      </c>
      <c r="L446" s="3">
        <f>IFERROR(INDEX('CHIRP Payment Calc'!K:K,MATCH(A:A,'CHIRP Payment Calc'!A:A,0)),0)</f>
        <v>684700.26812041784</v>
      </c>
      <c r="M446" s="3">
        <f t="shared" si="15"/>
        <v>-344750.98727414483</v>
      </c>
    </row>
    <row r="447" spans="1:13">
      <c r="A447" s="9" t="s">
        <v>697</v>
      </c>
      <c r="B447" s="9" t="s">
        <v>228</v>
      </c>
      <c r="C447" s="9" t="s">
        <v>1594</v>
      </c>
      <c r="D447" s="4" t="s">
        <v>698</v>
      </c>
      <c r="E447" s="14" t="s">
        <v>698</v>
      </c>
      <c r="F447" s="14" t="s">
        <v>699</v>
      </c>
      <c r="G447" s="14" t="s">
        <v>697</v>
      </c>
      <c r="H447" s="9" t="s">
        <v>2598</v>
      </c>
      <c r="I447" s="3">
        <v>512247.93188698072</v>
      </c>
      <c r="J447" s="3">
        <v>360687.58120441221</v>
      </c>
      <c r="K447" s="3">
        <f t="shared" si="14"/>
        <v>872935.51309139293</v>
      </c>
      <c r="L447" s="3">
        <f>IFERROR(INDEX('CHIRP Payment Calc'!K:K,MATCH(A:A,'CHIRP Payment Calc'!A:A,0)),0)</f>
        <v>871560.12778015644</v>
      </c>
      <c r="M447" s="3">
        <f t="shared" si="15"/>
        <v>1375.3853112364886</v>
      </c>
    </row>
    <row r="448" spans="1:13">
      <c r="A448" s="9" t="s">
        <v>904</v>
      </c>
      <c r="B448" s="9" t="s">
        <v>228</v>
      </c>
      <c r="C448" s="9" t="s">
        <v>1594</v>
      </c>
      <c r="D448" s="4" t="s">
        <v>905</v>
      </c>
      <c r="E448" s="14" t="s">
        <v>905</v>
      </c>
      <c r="F448" s="14" t="s">
        <v>906</v>
      </c>
      <c r="G448" s="14" t="s">
        <v>904</v>
      </c>
      <c r="H448" s="9" t="s">
        <v>2597</v>
      </c>
      <c r="I448" s="3">
        <v>856007.44362025335</v>
      </c>
      <c r="J448" s="3">
        <v>142080.75998255346</v>
      </c>
      <c r="K448" s="3">
        <f t="shared" si="14"/>
        <v>998088.20360280678</v>
      </c>
      <c r="L448" s="3">
        <f>IFERROR(INDEX('CHIRP Payment Calc'!K:K,MATCH(A:A,'CHIRP Payment Calc'!A:A,0)),0)</f>
        <v>2309676.182026091</v>
      </c>
      <c r="M448" s="3">
        <f t="shared" si="15"/>
        <v>-1311587.9784232844</v>
      </c>
    </row>
    <row r="449" spans="1:13">
      <c r="A449" s="9" t="s">
        <v>670</v>
      </c>
      <c r="B449" s="9" t="s">
        <v>228</v>
      </c>
      <c r="C449" s="9" t="s">
        <v>1594</v>
      </c>
      <c r="D449" s="4" t="s">
        <v>671</v>
      </c>
      <c r="E449" s="14" t="s">
        <v>671</v>
      </c>
      <c r="F449" s="14" t="s">
        <v>672</v>
      </c>
      <c r="G449" s="14" t="s">
        <v>670</v>
      </c>
      <c r="H449" s="9" t="s">
        <v>2596</v>
      </c>
      <c r="I449" s="3">
        <v>545793.85989223176</v>
      </c>
      <c r="J449" s="3">
        <v>141675.13699910219</v>
      </c>
      <c r="K449" s="3">
        <f t="shared" si="14"/>
        <v>687468.99689133395</v>
      </c>
      <c r="L449" s="3">
        <f>IFERROR(INDEX('CHIRP Payment Calc'!K:K,MATCH(A:A,'CHIRP Payment Calc'!A:A,0)),0)</f>
        <v>951661.89112744643</v>
      </c>
      <c r="M449" s="3">
        <f t="shared" si="15"/>
        <v>-264192.89423611248</v>
      </c>
    </row>
    <row r="450" spans="1:13">
      <c r="A450" s="9" t="s">
        <v>496</v>
      </c>
      <c r="B450" s="9" t="s">
        <v>228</v>
      </c>
      <c r="C450" s="9" t="s">
        <v>1594</v>
      </c>
      <c r="D450" s="4" t="s">
        <v>497</v>
      </c>
      <c r="E450" s="14" t="s">
        <v>497</v>
      </c>
      <c r="F450" s="14" t="s">
        <v>498</v>
      </c>
      <c r="G450" s="14" t="s">
        <v>496</v>
      </c>
      <c r="H450" s="9" t="s">
        <v>2595</v>
      </c>
      <c r="I450" s="3">
        <v>43974.030057716773</v>
      </c>
      <c r="J450" s="3">
        <v>21185.859132276841</v>
      </c>
      <c r="K450" s="3">
        <f t="shared" si="14"/>
        <v>65159.889189993613</v>
      </c>
      <c r="L450" s="3">
        <f>IFERROR(INDEX('CHIRP Payment Calc'!K:K,MATCH(A:A,'CHIRP Payment Calc'!A:A,0)),0)</f>
        <v>0</v>
      </c>
      <c r="M450" s="3">
        <f t="shared" si="15"/>
        <v>65159.889189993613</v>
      </c>
    </row>
    <row r="451" spans="1:13">
      <c r="A451" s="9" t="s">
        <v>474</v>
      </c>
      <c r="B451" s="9" t="s">
        <v>228</v>
      </c>
      <c r="C451" s="9" t="s">
        <v>1594</v>
      </c>
      <c r="D451" s="4" t="s">
        <v>475</v>
      </c>
      <c r="E451" s="14" t="s">
        <v>475</v>
      </c>
      <c r="F451" s="14" t="s">
        <v>476</v>
      </c>
      <c r="G451" s="14" t="s">
        <v>474</v>
      </c>
      <c r="H451" s="9" t="s">
        <v>2594</v>
      </c>
      <c r="I451" s="3">
        <v>5056539.9639384141</v>
      </c>
      <c r="J451" s="3">
        <v>1601923.3856011643</v>
      </c>
      <c r="K451" s="3">
        <f t="shared" si="14"/>
        <v>6658463.349539578</v>
      </c>
      <c r="L451" s="3">
        <f>IFERROR(INDEX('CHIRP Payment Calc'!K:K,MATCH(A:A,'CHIRP Payment Calc'!A:A,0)),0)</f>
        <v>14238323.725645872</v>
      </c>
      <c r="M451" s="3">
        <f t="shared" si="15"/>
        <v>-7579860.3761062939</v>
      </c>
    </row>
    <row r="452" spans="1:13">
      <c r="A452" s="9" t="s">
        <v>315</v>
      </c>
      <c r="B452" s="9" t="s">
        <v>228</v>
      </c>
      <c r="C452" s="9" t="s">
        <v>1594</v>
      </c>
      <c r="D452" s="4" t="s">
        <v>316</v>
      </c>
      <c r="E452" s="14" t="s">
        <v>316</v>
      </c>
      <c r="F452" s="14" t="s">
        <v>317</v>
      </c>
      <c r="G452" s="14" t="s">
        <v>315</v>
      </c>
      <c r="H452" s="9" t="s">
        <v>2593</v>
      </c>
      <c r="I452" s="3">
        <v>746424.87330299849</v>
      </c>
      <c r="J452" s="3">
        <v>139160.20474538018</v>
      </c>
      <c r="K452" s="3">
        <f t="shared" si="14"/>
        <v>885585.07804837869</v>
      </c>
      <c r="L452" s="3">
        <f>IFERROR(INDEX('CHIRP Payment Calc'!K:K,MATCH(A:A,'CHIRP Payment Calc'!A:A,0)),0)</f>
        <v>1456604.5732607604</v>
      </c>
      <c r="M452" s="3">
        <f t="shared" si="15"/>
        <v>-571019.49521238171</v>
      </c>
    </row>
    <row r="453" spans="1:13">
      <c r="A453" s="9" t="s">
        <v>673</v>
      </c>
      <c r="B453" s="9" t="s">
        <v>228</v>
      </c>
      <c r="C453" s="9" t="s">
        <v>1594</v>
      </c>
      <c r="D453" s="4" t="s">
        <v>674</v>
      </c>
      <c r="E453" s="14" t="s">
        <v>674</v>
      </c>
      <c r="F453" s="14" t="s">
        <v>675</v>
      </c>
      <c r="G453" s="14" t="s">
        <v>673</v>
      </c>
      <c r="H453" s="9" t="s">
        <v>2592</v>
      </c>
      <c r="I453" s="3">
        <v>652447.90501952625</v>
      </c>
      <c r="J453" s="3">
        <v>84866.299773181658</v>
      </c>
      <c r="K453" s="3">
        <f t="shared" si="14"/>
        <v>737314.20479270793</v>
      </c>
      <c r="L453" s="3">
        <f>IFERROR(INDEX('CHIRP Payment Calc'!K:K,MATCH(A:A,'CHIRP Payment Calc'!A:A,0)),0)</f>
        <v>1306965.9442748858</v>
      </c>
      <c r="M453" s="3">
        <f t="shared" si="15"/>
        <v>-569651.73948217789</v>
      </c>
    </row>
    <row r="454" spans="1:13">
      <c r="A454" s="9" t="s">
        <v>772</v>
      </c>
      <c r="B454" s="9" t="s">
        <v>228</v>
      </c>
      <c r="C454" s="9" t="s">
        <v>1594</v>
      </c>
      <c r="D454" s="4" t="s">
        <v>773</v>
      </c>
      <c r="E454" s="14" t="s">
        <v>773</v>
      </c>
      <c r="F454" s="14" t="s">
        <v>774</v>
      </c>
      <c r="G454" s="14" t="s">
        <v>772</v>
      </c>
      <c r="H454" s="9" t="s">
        <v>2591</v>
      </c>
      <c r="I454" s="3">
        <v>515500.13789081096</v>
      </c>
      <c r="J454" s="3">
        <v>103537.86202817292</v>
      </c>
      <c r="K454" s="3">
        <f t="shared" si="14"/>
        <v>619037.9999189839</v>
      </c>
      <c r="L454" s="3">
        <f>IFERROR(INDEX('CHIRP Payment Calc'!K:K,MATCH(A:A,'CHIRP Payment Calc'!A:A,0)),0)</f>
        <v>2380978.0861838581</v>
      </c>
      <c r="M454" s="3">
        <f t="shared" si="15"/>
        <v>-1761940.0862648743</v>
      </c>
    </row>
    <row r="455" spans="1:13">
      <c r="A455" s="9" t="s">
        <v>853</v>
      </c>
      <c r="B455" s="9" t="s">
        <v>228</v>
      </c>
      <c r="C455" s="9" t="s">
        <v>1594</v>
      </c>
      <c r="D455" s="4" t="s">
        <v>854</v>
      </c>
      <c r="E455" s="14" t="s">
        <v>854</v>
      </c>
      <c r="F455" s="14" t="s">
        <v>855</v>
      </c>
      <c r="G455" s="14" t="s">
        <v>853</v>
      </c>
      <c r="H455" s="9" t="s">
        <v>2590</v>
      </c>
      <c r="I455" s="3">
        <v>1398550.6654980308</v>
      </c>
      <c r="J455" s="3">
        <v>108795.85018694212</v>
      </c>
      <c r="K455" s="3">
        <f t="shared" si="14"/>
        <v>1507346.515684973</v>
      </c>
      <c r="L455" s="3">
        <f>IFERROR(INDEX('CHIRP Payment Calc'!K:K,MATCH(A:A,'CHIRP Payment Calc'!A:A,0)),0)</f>
        <v>2156016.0692738048</v>
      </c>
      <c r="M455" s="3">
        <f t="shared" si="15"/>
        <v>-648669.5535888318</v>
      </c>
    </row>
    <row r="456" spans="1:13">
      <c r="A456" s="9" t="s">
        <v>808</v>
      </c>
      <c r="B456" s="9" t="s">
        <v>228</v>
      </c>
      <c r="C456" s="9" t="s">
        <v>1594</v>
      </c>
      <c r="D456" s="4" t="s">
        <v>809</v>
      </c>
      <c r="E456" s="14" t="s">
        <v>809</v>
      </c>
      <c r="F456" s="14" t="s">
        <v>810</v>
      </c>
      <c r="G456" s="14" t="s">
        <v>808</v>
      </c>
      <c r="H456" s="9" t="s">
        <v>2589</v>
      </c>
      <c r="I456" s="3">
        <v>151158.07275827628</v>
      </c>
      <c r="J456" s="3">
        <v>18066.312912805741</v>
      </c>
      <c r="K456" s="3">
        <f t="shared" ref="K456:K519" si="16">I456+J456</f>
        <v>169224.38567108201</v>
      </c>
      <c r="L456" s="3">
        <f>IFERROR(INDEX('CHIRP Payment Calc'!K:K,MATCH(A:A,'CHIRP Payment Calc'!A:A,0)),0)</f>
        <v>339937.60340074188</v>
      </c>
      <c r="M456" s="3">
        <f t="shared" ref="M456:M519" si="17">K456-L456</f>
        <v>-170713.21772965987</v>
      </c>
    </row>
    <row r="457" spans="1:13">
      <c r="A457" s="9" t="s">
        <v>360</v>
      </c>
      <c r="B457" s="9" t="s">
        <v>228</v>
      </c>
      <c r="C457" s="9" t="s">
        <v>1594</v>
      </c>
      <c r="D457" s="4" t="s">
        <v>361</v>
      </c>
      <c r="E457" s="14" t="s">
        <v>361</v>
      </c>
      <c r="F457" s="14" t="s">
        <v>362</v>
      </c>
      <c r="G457" s="14" t="s">
        <v>360</v>
      </c>
      <c r="H457" s="9" t="s">
        <v>1837</v>
      </c>
      <c r="I457" s="3">
        <v>886010.36650015088</v>
      </c>
      <c r="J457" s="3">
        <v>126715.74293529942</v>
      </c>
      <c r="K457" s="3">
        <f t="shared" si="16"/>
        <v>1012726.1094354503</v>
      </c>
      <c r="L457" s="3">
        <f>IFERROR(INDEX('CHIRP Payment Calc'!K:K,MATCH(A:A,'CHIRP Payment Calc'!A:A,0)),0)</f>
        <v>1757118.2933562137</v>
      </c>
      <c r="M457" s="3">
        <f t="shared" si="17"/>
        <v>-744392.18392076343</v>
      </c>
    </row>
    <row r="458" spans="1:13">
      <c r="A458" s="9" t="s">
        <v>742</v>
      </c>
      <c r="B458" s="9" t="s">
        <v>228</v>
      </c>
      <c r="C458" s="9" t="s">
        <v>1594</v>
      </c>
      <c r="D458" s="4" t="s">
        <v>743</v>
      </c>
      <c r="E458" s="14" t="s">
        <v>743</v>
      </c>
      <c r="F458" s="14" t="s">
        <v>744</v>
      </c>
      <c r="G458" s="14" t="s">
        <v>742</v>
      </c>
      <c r="H458" s="9" t="s">
        <v>2065</v>
      </c>
      <c r="I458" s="3">
        <v>209523.09145763612</v>
      </c>
      <c r="J458" s="3">
        <v>115286.55123839623</v>
      </c>
      <c r="K458" s="3">
        <f t="shared" si="16"/>
        <v>324809.64269603236</v>
      </c>
      <c r="L458" s="3">
        <f>IFERROR(INDEX('CHIRP Payment Calc'!K:K,MATCH(A:A,'CHIRP Payment Calc'!A:A,0)),0)</f>
        <v>493227.9585029236</v>
      </c>
      <c r="M458" s="3">
        <f t="shared" si="17"/>
        <v>-168418.31580689125</v>
      </c>
    </row>
    <row r="459" spans="1:13">
      <c r="A459" s="9" t="s">
        <v>703</v>
      </c>
      <c r="B459" s="9" t="s">
        <v>228</v>
      </c>
      <c r="C459" s="9" t="s">
        <v>1594</v>
      </c>
      <c r="D459" s="4" t="s">
        <v>704</v>
      </c>
      <c r="E459" s="14" t="s">
        <v>704</v>
      </c>
      <c r="F459" s="14" t="s">
        <v>705</v>
      </c>
      <c r="G459" s="14" t="s">
        <v>703</v>
      </c>
      <c r="H459" s="9" t="s">
        <v>2588</v>
      </c>
      <c r="I459" s="3">
        <v>135144.48094846724</v>
      </c>
      <c r="J459" s="3">
        <v>288691.56366941216</v>
      </c>
      <c r="K459" s="3">
        <f t="shared" si="16"/>
        <v>423836.04461787944</v>
      </c>
      <c r="L459" s="3">
        <f>IFERROR(INDEX('CHIRP Payment Calc'!K:K,MATCH(A:A,'CHIRP Payment Calc'!A:A,0)),0)</f>
        <v>660781.66960718844</v>
      </c>
      <c r="M459" s="3">
        <f t="shared" si="17"/>
        <v>-236945.624989309</v>
      </c>
    </row>
    <row r="460" spans="1:13">
      <c r="A460" s="9" t="s">
        <v>156</v>
      </c>
      <c r="B460" s="9" t="s">
        <v>228</v>
      </c>
      <c r="C460" s="9" t="s">
        <v>1594</v>
      </c>
      <c r="D460" s="4" t="s">
        <v>157</v>
      </c>
      <c r="E460" s="14" t="s">
        <v>157</v>
      </c>
      <c r="F460" s="14" t="s">
        <v>158</v>
      </c>
      <c r="G460" s="14" t="s">
        <v>156</v>
      </c>
      <c r="H460" s="9" t="s">
        <v>2587</v>
      </c>
      <c r="I460" s="3">
        <v>304752.87674738426</v>
      </c>
      <c r="J460" s="3">
        <v>264945.08714714582</v>
      </c>
      <c r="K460" s="3">
        <f t="shared" si="16"/>
        <v>569697.96389453008</v>
      </c>
      <c r="L460" s="3">
        <f>IFERROR(INDEX('CHIRP Payment Calc'!K:K,MATCH(A:A,'CHIRP Payment Calc'!A:A,0)),0)</f>
        <v>920527.31781043985</v>
      </c>
      <c r="M460" s="3">
        <f t="shared" si="17"/>
        <v>-350829.35391590977</v>
      </c>
    </row>
    <row r="461" spans="1:13">
      <c r="A461" s="9" t="s">
        <v>2404</v>
      </c>
      <c r="B461" s="9" t="s">
        <v>228</v>
      </c>
      <c r="C461" s="9" t="s">
        <v>1594</v>
      </c>
      <c r="D461" s="4" t="s">
        <v>2402</v>
      </c>
      <c r="E461" s="14" t="s">
        <v>2402</v>
      </c>
      <c r="F461" s="14" t="s">
        <v>2471</v>
      </c>
      <c r="G461" s="14" t="s">
        <v>2404</v>
      </c>
      <c r="H461" s="9" t="s">
        <v>2471</v>
      </c>
      <c r="I461" s="3">
        <v>52887.715284429381</v>
      </c>
      <c r="J461" s="3">
        <v>10886.067102202154</v>
      </c>
      <c r="K461" s="3">
        <f t="shared" si="16"/>
        <v>63773.782386631538</v>
      </c>
      <c r="L461" s="3">
        <f>IFERROR(INDEX('CHIRP Payment Calc'!K:K,MATCH(A:A,'CHIRP Payment Calc'!A:A,0)),0)</f>
        <v>0</v>
      </c>
      <c r="M461" s="3">
        <f t="shared" si="17"/>
        <v>63773.782386631538</v>
      </c>
    </row>
    <row r="462" spans="1:13">
      <c r="A462" s="9" t="s">
        <v>622</v>
      </c>
      <c r="B462" s="9" t="s">
        <v>228</v>
      </c>
      <c r="C462" s="9" t="s">
        <v>1594</v>
      </c>
      <c r="D462" s="4" t="s">
        <v>623</v>
      </c>
      <c r="E462" s="14" t="s">
        <v>623</v>
      </c>
      <c r="F462" s="14" t="s">
        <v>624</v>
      </c>
      <c r="G462" s="14" t="s">
        <v>622</v>
      </c>
      <c r="H462" s="9" t="s">
        <v>2304</v>
      </c>
      <c r="I462" s="3">
        <v>19218.467098799683</v>
      </c>
      <c r="J462" s="3">
        <v>13208.456112285563</v>
      </c>
      <c r="K462" s="3">
        <f t="shared" si="16"/>
        <v>32426.923211085246</v>
      </c>
      <c r="L462" s="3">
        <f>IFERROR(INDEX('CHIRP Payment Calc'!K:K,MATCH(A:A,'CHIRP Payment Calc'!A:A,0)),0)</f>
        <v>0</v>
      </c>
      <c r="M462" s="3">
        <f t="shared" si="17"/>
        <v>32426.923211085246</v>
      </c>
    </row>
    <row r="463" spans="1:13">
      <c r="A463" s="9" t="s">
        <v>967</v>
      </c>
      <c r="B463" s="9" t="s">
        <v>228</v>
      </c>
      <c r="C463" s="9" t="s">
        <v>1594</v>
      </c>
      <c r="D463" s="4" t="s">
        <v>968</v>
      </c>
      <c r="E463" s="14" t="s">
        <v>968</v>
      </c>
      <c r="F463" s="14" t="s">
        <v>969</v>
      </c>
      <c r="G463" s="14" t="s">
        <v>967</v>
      </c>
      <c r="H463" s="9" t="s">
        <v>1873</v>
      </c>
      <c r="I463" s="3">
        <v>1648848.162378923</v>
      </c>
      <c r="J463" s="3">
        <v>600278.7152176724</v>
      </c>
      <c r="K463" s="3">
        <f t="shared" si="16"/>
        <v>2249126.8775965953</v>
      </c>
      <c r="L463" s="3">
        <f>IFERROR(INDEX('CHIRP Payment Calc'!K:K,MATCH(A:A,'CHIRP Payment Calc'!A:A,0)),0)</f>
        <v>3791404.1134413332</v>
      </c>
      <c r="M463" s="3">
        <f t="shared" si="17"/>
        <v>-1542277.2358447379</v>
      </c>
    </row>
    <row r="464" spans="1:13">
      <c r="A464" s="9" t="s">
        <v>739</v>
      </c>
      <c r="B464" s="9" t="s">
        <v>228</v>
      </c>
      <c r="C464" s="9" t="s">
        <v>1594</v>
      </c>
      <c r="D464" s="4" t="s">
        <v>740</v>
      </c>
      <c r="E464" s="14" t="s">
        <v>740</v>
      </c>
      <c r="F464" s="14" t="s">
        <v>741</v>
      </c>
      <c r="G464" s="14" t="s">
        <v>739</v>
      </c>
      <c r="H464" s="9" t="s">
        <v>2586</v>
      </c>
      <c r="I464" s="3">
        <v>206224.93761795713</v>
      </c>
      <c r="J464" s="3">
        <v>6529.884064226103</v>
      </c>
      <c r="K464" s="3">
        <f t="shared" si="16"/>
        <v>212754.82168218322</v>
      </c>
      <c r="L464" s="3">
        <f>IFERROR(INDEX('CHIRP Payment Calc'!K:K,MATCH(A:A,'CHIRP Payment Calc'!A:A,0)),0)</f>
        <v>234954.02108268786</v>
      </c>
      <c r="M464" s="3">
        <f t="shared" si="17"/>
        <v>-22199.199400504644</v>
      </c>
    </row>
    <row r="465" spans="1:13">
      <c r="A465" s="9" t="s">
        <v>1179</v>
      </c>
      <c r="B465" s="9" t="s">
        <v>228</v>
      </c>
      <c r="C465" s="9" t="s">
        <v>1603</v>
      </c>
      <c r="D465" s="4" t="s">
        <v>1180</v>
      </c>
      <c r="E465" s="14" t="s">
        <v>1180</v>
      </c>
      <c r="F465" s="14" t="s">
        <v>1181</v>
      </c>
      <c r="G465" s="14" t="s">
        <v>1179</v>
      </c>
      <c r="H465" s="9" t="s">
        <v>2585</v>
      </c>
      <c r="I465" s="3">
        <v>7220184.7274975628</v>
      </c>
      <c r="J465" s="3">
        <v>3932433.1757844333</v>
      </c>
      <c r="K465" s="3">
        <f t="shared" si="16"/>
        <v>11152617.903281996</v>
      </c>
      <c r="L465" s="3">
        <f>IFERROR(INDEX('CHIRP Payment Calc'!K:K,MATCH(A:A,'CHIRP Payment Calc'!A:A,0)),0)</f>
        <v>13229400.444413885</v>
      </c>
      <c r="M465" s="3">
        <f t="shared" si="17"/>
        <v>-2076782.5411318894</v>
      </c>
    </row>
    <row r="466" spans="1:13">
      <c r="A466" s="9" t="s">
        <v>115</v>
      </c>
      <c r="B466" s="9" t="s">
        <v>1597</v>
      </c>
      <c r="C466" s="9" t="s">
        <v>1700</v>
      </c>
      <c r="D466" s="4" t="s">
        <v>116</v>
      </c>
      <c r="E466" s="14" t="s">
        <v>116</v>
      </c>
      <c r="F466" s="14" t="s">
        <v>117</v>
      </c>
      <c r="G466" s="14" t="s">
        <v>115</v>
      </c>
      <c r="H466" s="9" t="s">
        <v>2124</v>
      </c>
      <c r="I466" s="3">
        <v>118751297.15357794</v>
      </c>
      <c r="J466" s="3">
        <v>410235.25971352769</v>
      </c>
      <c r="K466" s="3">
        <f t="shared" si="16"/>
        <v>119161532.41329147</v>
      </c>
      <c r="L466" s="3">
        <f>IFERROR(INDEX('CHIRP Payment Calc'!K:K,MATCH(A:A,'CHIRP Payment Calc'!A:A,0)),0)</f>
        <v>156662603.55328166</v>
      </c>
      <c r="M466" s="3">
        <f t="shared" si="17"/>
        <v>-37501071.139990196</v>
      </c>
    </row>
    <row r="467" spans="1:13">
      <c r="A467" s="9" t="s">
        <v>616</v>
      </c>
      <c r="B467" s="9" t="s">
        <v>1597</v>
      </c>
      <c r="C467" s="9" t="s">
        <v>1602</v>
      </c>
      <c r="D467" s="4" t="s">
        <v>617</v>
      </c>
      <c r="E467" s="14" t="s">
        <v>617</v>
      </c>
      <c r="F467" s="14" t="s">
        <v>618</v>
      </c>
      <c r="G467" s="14" t="s">
        <v>616</v>
      </c>
      <c r="H467" s="9" t="s">
        <v>2584</v>
      </c>
      <c r="I467" s="3">
        <v>2164705.1339259082</v>
      </c>
      <c r="J467" s="3">
        <v>2013937.1829845768</v>
      </c>
      <c r="K467" s="3">
        <f t="shared" si="16"/>
        <v>4178642.3169104848</v>
      </c>
      <c r="L467" s="3">
        <f>IFERROR(INDEX('CHIRP Payment Calc'!K:K,MATCH(A:A,'CHIRP Payment Calc'!A:A,0)),0)</f>
        <v>4040813.4939877847</v>
      </c>
      <c r="M467" s="3">
        <f t="shared" si="17"/>
        <v>137828.82292270008</v>
      </c>
    </row>
    <row r="468" spans="1:13">
      <c r="A468" s="9" t="s">
        <v>1560</v>
      </c>
      <c r="B468" s="15" t="s">
        <v>301</v>
      </c>
      <c r="C468" s="15" t="s">
        <v>2505</v>
      </c>
      <c r="D468" s="4" t="s">
        <v>1561</v>
      </c>
      <c r="E468" s="14" t="e">
        <v>#N/A</v>
      </c>
      <c r="F468" s="14" t="e">
        <v>#N/A</v>
      </c>
      <c r="G468" s="14" t="e">
        <v>#N/A</v>
      </c>
      <c r="H468" s="9" t="s">
        <v>2850</v>
      </c>
      <c r="I468" s="3">
        <v>721205.58119373117</v>
      </c>
      <c r="J468" s="3">
        <v>0</v>
      </c>
      <c r="K468" s="3">
        <f t="shared" si="16"/>
        <v>721205.58119373117</v>
      </c>
      <c r="L468" s="3">
        <f>IFERROR(INDEX('CHIRP Payment Calc'!K:K,MATCH(A:A,'CHIRP Payment Calc'!A:A,0)),0)</f>
        <v>1041081.9248607856</v>
      </c>
      <c r="M468" s="3">
        <f t="shared" si="17"/>
        <v>-319876.34366705443</v>
      </c>
    </row>
    <row r="469" spans="1:13">
      <c r="A469" s="9" t="s">
        <v>556</v>
      </c>
      <c r="B469" s="9" t="s">
        <v>1597</v>
      </c>
      <c r="C469" s="9" t="s">
        <v>223</v>
      </c>
      <c r="D469" s="4" t="s">
        <v>557</v>
      </c>
      <c r="E469" s="14" t="s">
        <v>557</v>
      </c>
      <c r="F469" s="14" t="s">
        <v>558</v>
      </c>
      <c r="G469" s="14" t="s">
        <v>556</v>
      </c>
      <c r="H469" s="9" t="s">
        <v>2582</v>
      </c>
      <c r="I469" s="3">
        <v>356424.638041133</v>
      </c>
      <c r="J469" s="3">
        <v>106227.20578422872</v>
      </c>
      <c r="K469" s="3">
        <f t="shared" si="16"/>
        <v>462651.84382536169</v>
      </c>
      <c r="L469" s="3">
        <f>IFERROR(INDEX('CHIRP Payment Calc'!K:K,MATCH(A:A,'CHIRP Payment Calc'!A:A,0)),0)</f>
        <v>0</v>
      </c>
      <c r="M469" s="3">
        <f t="shared" si="17"/>
        <v>462651.84382536169</v>
      </c>
    </row>
    <row r="470" spans="1:13">
      <c r="A470" s="9" t="s">
        <v>1588</v>
      </c>
      <c r="B470" s="9" t="s">
        <v>1597</v>
      </c>
      <c r="C470" s="9" t="s">
        <v>223</v>
      </c>
      <c r="D470" s="4" t="s">
        <v>1589</v>
      </c>
      <c r="E470" s="14" t="s">
        <v>1589</v>
      </c>
      <c r="F470" s="14" t="s">
        <v>1590</v>
      </c>
      <c r="G470" s="14" t="s">
        <v>1588</v>
      </c>
      <c r="H470" s="9" t="s">
        <v>2581</v>
      </c>
      <c r="I470" s="3">
        <v>0</v>
      </c>
      <c r="J470" s="3">
        <v>0</v>
      </c>
      <c r="K470" s="3">
        <f t="shared" si="16"/>
        <v>0</v>
      </c>
      <c r="L470" s="3">
        <f>IFERROR(INDEX('CHIRP Payment Calc'!K:K,MATCH(A:A,'CHIRP Payment Calc'!A:A,0)),0)</f>
        <v>0</v>
      </c>
      <c r="M470" s="3">
        <f t="shared" si="17"/>
        <v>0</v>
      </c>
    </row>
    <row r="471" spans="1:13">
      <c r="A471" s="9" t="s">
        <v>2579</v>
      </c>
      <c r="B471" s="9" t="s">
        <v>1597</v>
      </c>
      <c r="C471" s="9" t="s">
        <v>223</v>
      </c>
      <c r="D471" s="4" t="s">
        <v>2580</v>
      </c>
      <c r="E471" s="14" t="s">
        <v>2580</v>
      </c>
      <c r="F471" s="14" t="e">
        <v>#N/A</v>
      </c>
      <c r="G471" s="14" t="s">
        <v>2579</v>
      </c>
      <c r="H471" s="9" t="s">
        <v>2578</v>
      </c>
      <c r="I471" s="3">
        <v>0</v>
      </c>
      <c r="J471" s="3">
        <v>0</v>
      </c>
      <c r="K471" s="3">
        <f t="shared" si="16"/>
        <v>0</v>
      </c>
      <c r="L471" s="3">
        <f>IFERROR(INDEX('CHIRP Payment Calc'!K:K,MATCH(A:A,'CHIRP Payment Calc'!A:A,0)),0)</f>
        <v>0</v>
      </c>
      <c r="M471" s="3">
        <f t="shared" si="17"/>
        <v>0</v>
      </c>
    </row>
    <row r="472" spans="1:13">
      <c r="A472" s="9" t="s">
        <v>336</v>
      </c>
      <c r="B472" s="9" t="s">
        <v>1597</v>
      </c>
      <c r="C472" s="9" t="s">
        <v>223</v>
      </c>
      <c r="D472" s="4" t="s">
        <v>337</v>
      </c>
      <c r="E472" s="14" t="s">
        <v>337</v>
      </c>
      <c r="F472" s="14" t="s">
        <v>338</v>
      </c>
      <c r="G472" s="14" t="s">
        <v>336</v>
      </c>
      <c r="H472" s="9" t="s">
        <v>2577</v>
      </c>
      <c r="I472" s="3">
        <v>0</v>
      </c>
      <c r="J472" s="3">
        <v>0</v>
      </c>
      <c r="K472" s="3">
        <f t="shared" si="16"/>
        <v>0</v>
      </c>
      <c r="L472" s="3">
        <f>IFERROR(INDEX('CHIRP Payment Calc'!K:K,MATCH(A:A,'CHIRP Payment Calc'!A:A,0)),0)</f>
        <v>0</v>
      </c>
      <c r="M472" s="3">
        <f t="shared" si="17"/>
        <v>0</v>
      </c>
    </row>
    <row r="473" spans="1:13">
      <c r="A473" s="9" t="s">
        <v>511</v>
      </c>
      <c r="B473" s="9" t="s">
        <v>1597</v>
      </c>
      <c r="C473" s="9" t="s">
        <v>223</v>
      </c>
      <c r="D473" s="4" t="s">
        <v>512</v>
      </c>
      <c r="E473" s="14" t="s">
        <v>512</v>
      </c>
      <c r="F473" s="14" t="s">
        <v>513</v>
      </c>
      <c r="G473" s="14" t="s">
        <v>511</v>
      </c>
      <c r="H473" s="9" t="s">
        <v>2576</v>
      </c>
      <c r="I473" s="3">
        <v>20793892.006635178</v>
      </c>
      <c r="J473" s="3">
        <v>7395824.4762746952</v>
      </c>
      <c r="K473" s="3">
        <f t="shared" si="16"/>
        <v>28189716.482909873</v>
      </c>
      <c r="L473" s="3">
        <f>IFERROR(INDEX('CHIRP Payment Calc'!K:K,MATCH(A:A,'CHIRP Payment Calc'!A:A,0)),0)</f>
        <v>27746874.805427801</v>
      </c>
      <c r="M473" s="3">
        <f t="shared" si="17"/>
        <v>442841.67748207226</v>
      </c>
    </row>
    <row r="474" spans="1:13">
      <c r="A474" s="9" t="s">
        <v>330</v>
      </c>
      <c r="B474" s="9" t="s">
        <v>1597</v>
      </c>
      <c r="C474" s="9" t="s">
        <v>223</v>
      </c>
      <c r="D474" s="4" t="s">
        <v>331</v>
      </c>
      <c r="E474" s="14" t="s">
        <v>331</v>
      </c>
      <c r="F474" s="14" t="s">
        <v>332</v>
      </c>
      <c r="G474" s="14" t="s">
        <v>330</v>
      </c>
      <c r="H474" s="9" t="s">
        <v>2575</v>
      </c>
      <c r="I474" s="3">
        <v>0</v>
      </c>
      <c r="J474" s="3">
        <v>0</v>
      </c>
      <c r="K474" s="3">
        <f t="shared" si="16"/>
        <v>0</v>
      </c>
      <c r="L474" s="3">
        <f>IFERROR(INDEX('CHIRP Payment Calc'!K:K,MATCH(A:A,'CHIRP Payment Calc'!A:A,0)),0)</f>
        <v>0</v>
      </c>
      <c r="M474" s="3">
        <f t="shared" si="17"/>
        <v>0</v>
      </c>
    </row>
    <row r="475" spans="1:13">
      <c r="A475" s="9" t="s">
        <v>1430</v>
      </c>
      <c r="B475" s="9" t="s">
        <v>1597</v>
      </c>
      <c r="C475" s="9" t="s">
        <v>223</v>
      </c>
      <c r="D475" s="4" t="s">
        <v>1431</v>
      </c>
      <c r="E475" s="14" t="s">
        <v>1431</v>
      </c>
      <c r="F475" s="14" t="s">
        <v>1432</v>
      </c>
      <c r="G475" s="14" t="s">
        <v>1430</v>
      </c>
      <c r="H475" s="9" t="s">
        <v>2155</v>
      </c>
      <c r="I475" s="3">
        <v>38386.339467054095</v>
      </c>
      <c r="J475" s="3">
        <v>316484.61498195346</v>
      </c>
      <c r="K475" s="3">
        <f t="shared" si="16"/>
        <v>354870.95444900758</v>
      </c>
      <c r="L475" s="3">
        <f>IFERROR(INDEX('CHIRP Payment Calc'!K:K,MATCH(A:A,'CHIRP Payment Calc'!A:A,0)),0)</f>
        <v>0</v>
      </c>
      <c r="M475" s="3">
        <f t="shared" si="17"/>
        <v>354870.95444900758</v>
      </c>
    </row>
    <row r="476" spans="1:13">
      <c r="A476" s="9" t="s">
        <v>1601</v>
      </c>
      <c r="B476" s="9" t="s">
        <v>1597</v>
      </c>
      <c r="C476" s="9" t="s">
        <v>223</v>
      </c>
      <c r="D476" s="4" t="s">
        <v>2129</v>
      </c>
      <c r="E476" s="14" t="s">
        <v>2129</v>
      </c>
      <c r="F476" s="14" t="s">
        <v>482</v>
      </c>
      <c r="G476" s="14" t="s">
        <v>1601</v>
      </c>
      <c r="H476" s="9" t="s">
        <v>2574</v>
      </c>
      <c r="I476" s="3">
        <v>5680828.2448568055</v>
      </c>
      <c r="J476" s="3">
        <v>2864163.9548656275</v>
      </c>
      <c r="K476" s="3">
        <f t="shared" si="16"/>
        <v>8544992.1997224335</v>
      </c>
      <c r="L476" s="3">
        <f>IFERROR(INDEX('CHIRP Payment Calc'!K:K,MATCH(A:A,'CHIRP Payment Calc'!A:A,0)),0)</f>
        <v>7960996.4280875884</v>
      </c>
      <c r="M476" s="3">
        <f t="shared" si="17"/>
        <v>583995.77163484506</v>
      </c>
    </row>
    <row r="477" spans="1:13">
      <c r="A477" s="9" t="s">
        <v>312</v>
      </c>
      <c r="B477" s="9" t="s">
        <v>1597</v>
      </c>
      <c r="C477" s="9" t="s">
        <v>223</v>
      </c>
      <c r="D477" s="4" t="s">
        <v>2573</v>
      </c>
      <c r="E477" s="14" t="s">
        <v>313</v>
      </c>
      <c r="F477" s="14" t="s">
        <v>314</v>
      </c>
      <c r="G477" s="14" t="s">
        <v>312</v>
      </c>
      <c r="H477" s="9" t="s">
        <v>2572</v>
      </c>
      <c r="I477" s="3">
        <v>0</v>
      </c>
      <c r="J477" s="3">
        <v>0</v>
      </c>
      <c r="K477" s="3">
        <f t="shared" si="16"/>
        <v>0</v>
      </c>
      <c r="L477" s="3">
        <f>IFERROR(INDEX('CHIRP Payment Calc'!K:K,MATCH(A:A,'CHIRP Payment Calc'!A:A,0)),0)</f>
        <v>0</v>
      </c>
      <c r="M477" s="3">
        <f t="shared" si="17"/>
        <v>0</v>
      </c>
    </row>
    <row r="478" spans="1:13">
      <c r="A478" s="9" t="s">
        <v>73</v>
      </c>
      <c r="B478" s="9" t="s">
        <v>1597</v>
      </c>
      <c r="C478" s="9" t="s">
        <v>1522</v>
      </c>
      <c r="D478" s="4" t="s">
        <v>74</v>
      </c>
      <c r="E478" s="14" t="s">
        <v>74</v>
      </c>
      <c r="F478" s="14" t="s">
        <v>75</v>
      </c>
      <c r="G478" s="14" t="s">
        <v>73</v>
      </c>
      <c r="H478" s="9" t="s">
        <v>2571</v>
      </c>
      <c r="I478" s="3">
        <v>2392498.6805992355</v>
      </c>
      <c r="J478" s="3">
        <v>1445618.4617287086</v>
      </c>
      <c r="K478" s="3">
        <f t="shared" si="16"/>
        <v>3838117.1423279438</v>
      </c>
      <c r="L478" s="3">
        <f>IFERROR(INDEX('CHIRP Payment Calc'!K:K,MATCH(A:A,'CHIRP Payment Calc'!A:A,0)),0)</f>
        <v>6421061.6556196958</v>
      </c>
      <c r="M478" s="3">
        <f t="shared" si="17"/>
        <v>-2582944.513291752</v>
      </c>
    </row>
    <row r="479" spans="1:13">
      <c r="A479" s="9" t="s">
        <v>613</v>
      </c>
      <c r="B479" s="9" t="s">
        <v>1597</v>
      </c>
      <c r="C479" s="9" t="s">
        <v>1522</v>
      </c>
      <c r="D479" s="4" t="s">
        <v>614</v>
      </c>
      <c r="E479" s="14" t="s">
        <v>614</v>
      </c>
      <c r="F479" s="14" t="s">
        <v>615</v>
      </c>
      <c r="G479" s="14" t="s">
        <v>613</v>
      </c>
      <c r="H479" s="9" t="s">
        <v>2570</v>
      </c>
      <c r="I479" s="3">
        <v>2371938.8657005066</v>
      </c>
      <c r="J479" s="3">
        <v>1099623.4903880849</v>
      </c>
      <c r="K479" s="3">
        <f t="shared" si="16"/>
        <v>3471562.3560885917</v>
      </c>
      <c r="L479" s="3">
        <f>IFERROR(INDEX('CHIRP Payment Calc'!K:K,MATCH(A:A,'CHIRP Payment Calc'!A:A,0)),0)</f>
        <v>4384572.1639686059</v>
      </c>
      <c r="M479" s="3">
        <f t="shared" si="17"/>
        <v>-913009.80788001418</v>
      </c>
    </row>
    <row r="480" spans="1:13">
      <c r="A480" s="9" t="s">
        <v>607</v>
      </c>
      <c r="B480" s="9" t="s">
        <v>1597</v>
      </c>
      <c r="C480" s="9" t="s">
        <v>1522</v>
      </c>
      <c r="D480" s="4" t="s">
        <v>608</v>
      </c>
      <c r="E480" s="14" t="s">
        <v>608</v>
      </c>
      <c r="F480" s="14" t="s">
        <v>609</v>
      </c>
      <c r="G480" s="14" t="s">
        <v>607</v>
      </c>
      <c r="H480" s="9" t="s">
        <v>2569</v>
      </c>
      <c r="I480" s="3">
        <v>2839992.8721295632</v>
      </c>
      <c r="J480" s="3">
        <v>996758.6393487259</v>
      </c>
      <c r="K480" s="3">
        <f t="shared" si="16"/>
        <v>3836751.511478289</v>
      </c>
      <c r="L480" s="3">
        <f>IFERROR(INDEX('CHIRP Payment Calc'!K:K,MATCH(A:A,'CHIRP Payment Calc'!A:A,0)),0)</f>
        <v>3451091.6793848556</v>
      </c>
      <c r="M480" s="3">
        <f t="shared" si="17"/>
        <v>385659.83209343348</v>
      </c>
    </row>
    <row r="481" spans="1:13">
      <c r="A481" s="9" t="s">
        <v>859</v>
      </c>
      <c r="B481" s="9" t="s">
        <v>1597</v>
      </c>
      <c r="C481" s="9" t="s">
        <v>1594</v>
      </c>
      <c r="D481" s="4" t="s">
        <v>860</v>
      </c>
      <c r="E481" s="14" t="s">
        <v>860</v>
      </c>
      <c r="F481" s="14" t="s">
        <v>861</v>
      </c>
      <c r="G481" s="14" t="s">
        <v>859</v>
      </c>
      <c r="H481" s="9" t="s">
        <v>1947</v>
      </c>
      <c r="I481" s="3">
        <v>1012428.8615903972</v>
      </c>
      <c r="J481" s="3">
        <v>451692.28012832522</v>
      </c>
      <c r="K481" s="3">
        <f t="shared" si="16"/>
        <v>1464121.1417187224</v>
      </c>
      <c r="L481" s="3">
        <f>IFERROR(INDEX('CHIRP Payment Calc'!K:K,MATCH(A:A,'CHIRP Payment Calc'!A:A,0)),0)</f>
        <v>2051266.21391168</v>
      </c>
      <c r="M481" s="3">
        <f t="shared" si="17"/>
        <v>-587145.07219295762</v>
      </c>
    </row>
    <row r="482" spans="1:13">
      <c r="A482" s="9" t="s">
        <v>196</v>
      </c>
      <c r="B482" s="9" t="s">
        <v>1597</v>
      </c>
      <c r="C482" s="9" t="s">
        <v>1594</v>
      </c>
      <c r="D482" s="4" t="s">
        <v>197</v>
      </c>
      <c r="E482" s="14" t="s">
        <v>197</v>
      </c>
      <c r="F482" s="14" t="s">
        <v>198</v>
      </c>
      <c r="G482" s="14" t="s">
        <v>196</v>
      </c>
      <c r="H482" s="9" t="s">
        <v>2568</v>
      </c>
      <c r="I482" s="3">
        <v>615612.78117883077</v>
      </c>
      <c r="J482" s="3">
        <v>152351.83648488292</v>
      </c>
      <c r="K482" s="3">
        <f t="shared" si="16"/>
        <v>767964.61766371364</v>
      </c>
      <c r="L482" s="3">
        <f>IFERROR(INDEX('CHIRP Payment Calc'!K:K,MATCH(A:A,'CHIRP Payment Calc'!A:A,0)),0)</f>
        <v>866872.90872181859</v>
      </c>
      <c r="M482" s="3">
        <f t="shared" si="17"/>
        <v>-98908.291058104951</v>
      </c>
    </row>
    <row r="483" spans="1:13">
      <c r="A483" s="9" t="s">
        <v>1000</v>
      </c>
      <c r="B483" s="9" t="s">
        <v>1597</v>
      </c>
      <c r="C483" s="9" t="s">
        <v>1594</v>
      </c>
      <c r="D483" s="4" t="s">
        <v>1001</v>
      </c>
      <c r="E483" s="14" t="s">
        <v>1001</v>
      </c>
      <c r="F483" s="14" t="s">
        <v>1002</v>
      </c>
      <c r="G483" s="14" t="s">
        <v>1000</v>
      </c>
      <c r="H483" s="9" t="s">
        <v>1835</v>
      </c>
      <c r="I483" s="3">
        <v>293379.42057664623</v>
      </c>
      <c r="J483" s="3">
        <v>209413.53247130214</v>
      </c>
      <c r="K483" s="3">
        <f t="shared" si="16"/>
        <v>502792.95304794837</v>
      </c>
      <c r="L483" s="3">
        <f>IFERROR(INDEX('CHIRP Payment Calc'!K:K,MATCH(A:A,'CHIRP Payment Calc'!A:A,0)),0)</f>
        <v>847599.13168187509</v>
      </c>
      <c r="M483" s="3">
        <f t="shared" si="17"/>
        <v>-344806.17863392673</v>
      </c>
    </row>
    <row r="484" spans="1:13">
      <c r="A484" s="9" t="s">
        <v>1604</v>
      </c>
      <c r="B484" s="9" t="s">
        <v>1597</v>
      </c>
      <c r="C484" s="9" t="s">
        <v>1603</v>
      </c>
      <c r="D484" s="4" t="s">
        <v>2195</v>
      </c>
      <c r="E484" s="14" t="s">
        <v>2195</v>
      </c>
      <c r="F484" s="14" t="s">
        <v>735</v>
      </c>
      <c r="G484" s="14" t="s">
        <v>1604</v>
      </c>
      <c r="H484" s="9" t="s">
        <v>2567</v>
      </c>
      <c r="I484" s="3">
        <v>12122078.059088843</v>
      </c>
      <c r="J484" s="3">
        <v>16272792.80816772</v>
      </c>
      <c r="K484" s="3">
        <f t="shared" si="16"/>
        <v>28394870.867256563</v>
      </c>
      <c r="L484" s="3">
        <f>IFERROR(INDEX('CHIRP Payment Calc'!K:K,MATCH(A:A,'CHIRP Payment Calc'!A:A,0)),0)</f>
        <v>23495867.428008195</v>
      </c>
      <c r="M484" s="3">
        <f t="shared" si="17"/>
        <v>4899003.4392483681</v>
      </c>
    </row>
    <row r="485" spans="1:13">
      <c r="A485" s="9" t="s">
        <v>85</v>
      </c>
      <c r="B485" s="9" t="s">
        <v>1399</v>
      </c>
      <c r="C485" s="9" t="s">
        <v>1700</v>
      </c>
      <c r="D485" s="4" t="s">
        <v>86</v>
      </c>
      <c r="E485" s="14" t="s">
        <v>86</v>
      </c>
      <c r="F485" s="14" t="s">
        <v>87</v>
      </c>
      <c r="G485" s="14" t="s">
        <v>85</v>
      </c>
      <c r="H485" s="9" t="s">
        <v>2566</v>
      </c>
      <c r="I485" s="3">
        <v>177866596.47597089</v>
      </c>
      <c r="J485" s="3">
        <v>757366.82728482108</v>
      </c>
      <c r="K485" s="3">
        <f t="shared" si="16"/>
        <v>178623963.30325571</v>
      </c>
      <c r="L485" s="3">
        <f>IFERROR(INDEX('CHIRP Payment Calc'!K:K,MATCH(A:A,'CHIRP Payment Calc'!A:A,0)),0)</f>
        <v>239350407.90101659</v>
      </c>
      <c r="M485" s="3">
        <f t="shared" si="17"/>
        <v>-60726444.597760886</v>
      </c>
    </row>
    <row r="486" spans="1:13">
      <c r="A486" s="9" t="s">
        <v>1300</v>
      </c>
      <c r="B486" s="9" t="s">
        <v>1399</v>
      </c>
      <c r="C486" s="9" t="s">
        <v>2505</v>
      </c>
      <c r="D486" s="4" t="s">
        <v>1301</v>
      </c>
      <c r="E486" s="14" t="s">
        <v>1301</v>
      </c>
      <c r="F486" s="14" t="s">
        <v>1302</v>
      </c>
      <c r="G486" s="14" t="s">
        <v>1300</v>
      </c>
      <c r="H486" s="9" t="s">
        <v>2565</v>
      </c>
      <c r="I486" s="3">
        <v>4623700.1272091931</v>
      </c>
      <c r="J486" s="3">
        <v>0</v>
      </c>
      <c r="K486" s="3">
        <f t="shared" si="16"/>
        <v>4623700.1272091931</v>
      </c>
      <c r="L486" s="3">
        <f>IFERROR(INDEX('CHIRP Payment Calc'!K:K,MATCH(A:A,'CHIRP Payment Calc'!A:A,0)),0)</f>
        <v>2450853.3359183371</v>
      </c>
      <c r="M486" s="3">
        <f t="shared" si="17"/>
        <v>2172846.791290856</v>
      </c>
    </row>
    <row r="487" spans="1:13">
      <c r="A487" s="9" t="s">
        <v>1240</v>
      </c>
      <c r="B487" s="9" t="s">
        <v>1399</v>
      </c>
      <c r="C487" s="9" t="s">
        <v>2505</v>
      </c>
      <c r="D487" s="4" t="s">
        <v>1241</v>
      </c>
      <c r="E487" s="14" t="s">
        <v>1241</v>
      </c>
      <c r="F487" s="14" t="s">
        <v>1242</v>
      </c>
      <c r="G487" s="14" t="s">
        <v>1240</v>
      </c>
      <c r="H487" s="9" t="s">
        <v>2564</v>
      </c>
      <c r="I487" s="3">
        <v>1137.1813054636809</v>
      </c>
      <c r="J487" s="3">
        <v>0</v>
      </c>
      <c r="K487" s="3">
        <f t="shared" si="16"/>
        <v>1137.1813054636809</v>
      </c>
      <c r="L487" s="3">
        <f>IFERROR(INDEX('CHIRP Payment Calc'!K:K,MATCH(A:A,'CHIRP Payment Calc'!A:A,0)),0)</f>
        <v>0</v>
      </c>
      <c r="M487" s="3">
        <f t="shared" si="17"/>
        <v>1137.1813054636809</v>
      </c>
    </row>
    <row r="488" spans="1:13">
      <c r="A488" s="9" t="s">
        <v>1396</v>
      </c>
      <c r="B488" s="9" t="s">
        <v>1399</v>
      </c>
      <c r="C488" s="9" t="s">
        <v>2505</v>
      </c>
      <c r="D488" s="4" t="s">
        <v>2563</v>
      </c>
      <c r="E488" s="14" t="s">
        <v>1397</v>
      </c>
      <c r="F488" s="14" t="s">
        <v>1398</v>
      </c>
      <c r="G488" s="14" t="s">
        <v>1396</v>
      </c>
      <c r="H488" s="9" t="s">
        <v>2562</v>
      </c>
      <c r="I488" s="3">
        <v>8229.4419559465241</v>
      </c>
      <c r="J488" s="3">
        <v>0</v>
      </c>
      <c r="K488" s="3">
        <f t="shared" si="16"/>
        <v>8229.4419559465241</v>
      </c>
      <c r="L488" s="3">
        <f>IFERROR(INDEX('CHIRP Payment Calc'!K:K,MATCH(A:A,'CHIRP Payment Calc'!A:A,0)),0)</f>
        <v>72637.733368906192</v>
      </c>
      <c r="M488" s="3">
        <f t="shared" si="17"/>
        <v>-64408.291412959668</v>
      </c>
    </row>
    <row r="489" spans="1:13">
      <c r="A489" s="9" t="s">
        <v>1297</v>
      </c>
      <c r="B489" s="9" t="s">
        <v>1399</v>
      </c>
      <c r="C489" s="9" t="s">
        <v>2505</v>
      </c>
      <c r="D489" s="4" t="s">
        <v>1298</v>
      </c>
      <c r="E489" s="14" t="s">
        <v>1298</v>
      </c>
      <c r="F489" s="14" t="s">
        <v>1299</v>
      </c>
      <c r="G489" s="14" t="s">
        <v>1297</v>
      </c>
      <c r="H489" s="9" t="s">
        <v>2561</v>
      </c>
      <c r="I489" s="3">
        <v>3150256.73784169</v>
      </c>
      <c r="J489" s="3">
        <v>0</v>
      </c>
      <c r="K489" s="3">
        <f t="shared" si="16"/>
        <v>3150256.73784169</v>
      </c>
      <c r="L489" s="3">
        <f>IFERROR(INDEX('CHIRP Payment Calc'!K:K,MATCH(A:A,'CHIRP Payment Calc'!A:A,0)),0)</f>
        <v>1688308.4769878769</v>
      </c>
      <c r="M489" s="3">
        <f t="shared" si="17"/>
        <v>1461948.260853813</v>
      </c>
    </row>
    <row r="490" spans="1:13">
      <c r="A490" s="9" t="s">
        <v>1351</v>
      </c>
      <c r="B490" s="9" t="s">
        <v>1399</v>
      </c>
      <c r="C490" s="9" t="s">
        <v>2505</v>
      </c>
      <c r="D490" s="4" t="s">
        <v>1352</v>
      </c>
      <c r="E490" s="14" t="s">
        <v>1352</v>
      </c>
      <c r="F490" s="14" t="s">
        <v>1353</v>
      </c>
      <c r="G490" s="14" t="s">
        <v>1351</v>
      </c>
      <c r="H490" s="9" t="s">
        <v>2560</v>
      </c>
      <c r="I490" s="3">
        <v>0</v>
      </c>
      <c r="J490" s="3">
        <v>0</v>
      </c>
      <c r="K490" s="3">
        <f t="shared" si="16"/>
        <v>0</v>
      </c>
      <c r="L490" s="3">
        <f>IFERROR(INDEX('CHIRP Payment Calc'!K:K,MATCH(A:A,'CHIRP Payment Calc'!A:A,0)),0)</f>
        <v>0</v>
      </c>
      <c r="M490" s="3">
        <f t="shared" si="17"/>
        <v>0</v>
      </c>
    </row>
    <row r="491" spans="1:13">
      <c r="A491" s="9" t="s">
        <v>1276</v>
      </c>
      <c r="B491" s="9" t="s">
        <v>1399</v>
      </c>
      <c r="C491" s="9" t="s">
        <v>2505</v>
      </c>
      <c r="D491" s="4" t="s">
        <v>1277</v>
      </c>
      <c r="E491" s="14" t="s">
        <v>1277</v>
      </c>
      <c r="F491" s="14" t="s">
        <v>1278</v>
      </c>
      <c r="G491" s="14" t="s">
        <v>1276</v>
      </c>
      <c r="H491" s="9" t="s">
        <v>2559</v>
      </c>
      <c r="I491" s="3">
        <v>0</v>
      </c>
      <c r="J491" s="3">
        <v>0</v>
      </c>
      <c r="K491" s="3">
        <f t="shared" si="16"/>
        <v>0</v>
      </c>
      <c r="L491" s="3">
        <f>IFERROR(INDEX('CHIRP Payment Calc'!K:K,MATCH(A:A,'CHIRP Payment Calc'!A:A,0)),0)</f>
        <v>0</v>
      </c>
      <c r="M491" s="3">
        <f t="shared" si="17"/>
        <v>0</v>
      </c>
    </row>
    <row r="492" spans="1:13">
      <c r="A492" s="9" t="s">
        <v>1372</v>
      </c>
      <c r="B492" s="9" t="s">
        <v>1399</v>
      </c>
      <c r="C492" s="9" t="s">
        <v>2505</v>
      </c>
      <c r="D492" s="4" t="s">
        <v>1373</v>
      </c>
      <c r="E492" s="14" t="s">
        <v>1373</v>
      </c>
      <c r="F492" s="14" t="s">
        <v>1374</v>
      </c>
      <c r="G492" s="14" t="s">
        <v>1372</v>
      </c>
      <c r="H492" s="9" t="s">
        <v>2558</v>
      </c>
      <c r="I492" s="3">
        <v>1234056.9363257573</v>
      </c>
      <c r="J492" s="3">
        <v>0</v>
      </c>
      <c r="K492" s="3">
        <f t="shared" si="16"/>
        <v>1234056.9363257573</v>
      </c>
      <c r="L492" s="3">
        <f>IFERROR(INDEX('CHIRP Payment Calc'!K:K,MATCH(A:A,'CHIRP Payment Calc'!A:A,0)),0)</f>
        <v>1149401.7596065935</v>
      </c>
      <c r="M492" s="3">
        <f t="shared" si="17"/>
        <v>84655.176719163777</v>
      </c>
    </row>
    <row r="493" spans="1:13">
      <c r="A493" s="9" t="s">
        <v>1131</v>
      </c>
      <c r="B493" s="9" t="s">
        <v>1399</v>
      </c>
      <c r="C493" s="9" t="s">
        <v>223</v>
      </c>
      <c r="D493" s="4" t="s">
        <v>1132</v>
      </c>
      <c r="E493" s="14" t="s">
        <v>1132</v>
      </c>
      <c r="F493" s="14" t="s">
        <v>1133</v>
      </c>
      <c r="G493" s="14" t="s">
        <v>1131</v>
      </c>
      <c r="H493" s="9" t="s">
        <v>2557</v>
      </c>
      <c r="I493" s="3">
        <v>4421024.6626616241</v>
      </c>
      <c r="J493" s="3">
        <v>2352852.6193137509</v>
      </c>
      <c r="K493" s="3">
        <f t="shared" si="16"/>
        <v>6773877.2819753755</v>
      </c>
      <c r="L493" s="3">
        <f>IFERROR(INDEX('CHIRP Payment Calc'!K:K,MATCH(A:A,'CHIRP Payment Calc'!A:A,0)),0)</f>
        <v>6349729.8508432023</v>
      </c>
      <c r="M493" s="3">
        <f t="shared" si="17"/>
        <v>424147.43113217317</v>
      </c>
    </row>
    <row r="494" spans="1:13">
      <c r="A494" s="9" t="s">
        <v>1125</v>
      </c>
      <c r="B494" s="9" t="s">
        <v>1399</v>
      </c>
      <c r="C494" s="9" t="s">
        <v>223</v>
      </c>
      <c r="D494" s="4" t="s">
        <v>1126</v>
      </c>
      <c r="E494" s="14" t="s">
        <v>1126</v>
      </c>
      <c r="F494" s="14" t="s">
        <v>1127</v>
      </c>
      <c r="G494" s="14" t="s">
        <v>1125</v>
      </c>
      <c r="H494" s="9" t="s">
        <v>2556</v>
      </c>
      <c r="I494" s="3">
        <v>4143735.9017699673</v>
      </c>
      <c r="J494" s="3">
        <v>5381701.227344186</v>
      </c>
      <c r="K494" s="3">
        <f t="shared" si="16"/>
        <v>9525437.1291141529</v>
      </c>
      <c r="L494" s="3">
        <f>IFERROR(INDEX('CHIRP Payment Calc'!K:K,MATCH(A:A,'CHIRP Payment Calc'!A:A,0)),0)</f>
        <v>8348532.8690389143</v>
      </c>
      <c r="M494" s="3">
        <f t="shared" si="17"/>
        <v>1176904.2600752385</v>
      </c>
    </row>
    <row r="495" spans="1:13">
      <c r="A495" s="9" t="s">
        <v>946</v>
      </c>
      <c r="B495" s="9" t="s">
        <v>1399</v>
      </c>
      <c r="C495" s="9" t="s">
        <v>223</v>
      </c>
      <c r="D495" s="4" t="s">
        <v>947</v>
      </c>
      <c r="E495" s="14" t="s">
        <v>947</v>
      </c>
      <c r="F495" s="14" t="s">
        <v>948</v>
      </c>
      <c r="G495" s="14" t="s">
        <v>946</v>
      </c>
      <c r="H495" s="9" t="s">
        <v>2555</v>
      </c>
      <c r="I495" s="3">
        <v>0</v>
      </c>
      <c r="J495" s="3">
        <v>0</v>
      </c>
      <c r="K495" s="3">
        <f t="shared" si="16"/>
        <v>0</v>
      </c>
      <c r="L495" s="3">
        <f>IFERROR(INDEX('CHIRP Payment Calc'!K:K,MATCH(A:A,'CHIRP Payment Calc'!A:A,0)),0)</f>
        <v>0</v>
      </c>
      <c r="M495" s="3">
        <f t="shared" si="17"/>
        <v>0</v>
      </c>
    </row>
    <row r="496" spans="1:13">
      <c r="A496" s="9" t="s">
        <v>1610</v>
      </c>
      <c r="B496" s="9" t="s">
        <v>1399</v>
      </c>
      <c r="C496" s="9" t="s">
        <v>223</v>
      </c>
      <c r="D496" s="4" t="s">
        <v>1719</v>
      </c>
      <c r="E496" s="14" t="s">
        <v>1719</v>
      </c>
      <c r="F496" s="14" t="s">
        <v>1245</v>
      </c>
      <c r="G496" s="14" t="s">
        <v>1610</v>
      </c>
      <c r="H496" s="9" t="s">
        <v>1717</v>
      </c>
      <c r="I496" s="3">
        <v>4677962.3985591857</v>
      </c>
      <c r="J496" s="3">
        <v>1717894.3167358157</v>
      </c>
      <c r="K496" s="3">
        <f t="shared" si="16"/>
        <v>6395856.7152950019</v>
      </c>
      <c r="L496" s="3">
        <f>IFERROR(INDEX('CHIRP Payment Calc'!K:K,MATCH(A:A,'CHIRP Payment Calc'!A:A,0)),0)</f>
        <v>6910525.6925659869</v>
      </c>
      <c r="M496" s="3">
        <f t="shared" si="17"/>
        <v>-514668.97727098502</v>
      </c>
    </row>
    <row r="497" spans="1:13">
      <c r="A497" s="9" t="s">
        <v>628</v>
      </c>
      <c r="B497" s="9" t="s">
        <v>1399</v>
      </c>
      <c r="C497" s="9" t="s">
        <v>223</v>
      </c>
      <c r="D497" s="4" t="s">
        <v>629</v>
      </c>
      <c r="E497" s="14" t="s">
        <v>629</v>
      </c>
      <c r="F497" s="14" t="s">
        <v>630</v>
      </c>
      <c r="G497" s="14" t="s">
        <v>628</v>
      </c>
      <c r="H497" s="9" t="s">
        <v>2554</v>
      </c>
      <c r="I497" s="3">
        <v>14226022.000838358</v>
      </c>
      <c r="J497" s="3">
        <v>2074874.7826543918</v>
      </c>
      <c r="K497" s="3">
        <f t="shared" si="16"/>
        <v>16300896.78349275</v>
      </c>
      <c r="L497" s="3">
        <f>IFERROR(INDEX('CHIRP Payment Calc'!K:K,MATCH(A:A,'CHIRP Payment Calc'!A:A,0)),0)</f>
        <v>22221809.945471961</v>
      </c>
      <c r="M497" s="3">
        <f t="shared" si="17"/>
        <v>-5920913.1619792115</v>
      </c>
    </row>
    <row r="498" spans="1:13">
      <c r="A498" s="9" t="s">
        <v>1104</v>
      </c>
      <c r="B498" s="9" t="s">
        <v>1399</v>
      </c>
      <c r="C498" s="9" t="s">
        <v>223</v>
      </c>
      <c r="D498" s="4" t="s">
        <v>1105</v>
      </c>
      <c r="E498" s="14" t="s">
        <v>1105</v>
      </c>
      <c r="F498" s="14" t="s">
        <v>1106</v>
      </c>
      <c r="G498" s="14" t="s">
        <v>1104</v>
      </c>
      <c r="H498" s="9" t="s">
        <v>2553</v>
      </c>
      <c r="I498" s="3">
        <v>5041691.9543372486</v>
      </c>
      <c r="J498" s="3">
        <v>3094648.4913324378</v>
      </c>
      <c r="K498" s="3">
        <f t="shared" si="16"/>
        <v>8136340.4456696864</v>
      </c>
      <c r="L498" s="3">
        <f>IFERROR(INDEX('CHIRP Payment Calc'!K:K,MATCH(A:A,'CHIRP Payment Calc'!A:A,0)),0)</f>
        <v>10394302.424397513</v>
      </c>
      <c r="M498" s="3">
        <f t="shared" si="17"/>
        <v>-2257961.9787278268</v>
      </c>
    </row>
    <row r="499" spans="1:13">
      <c r="A499" s="9" t="s">
        <v>302</v>
      </c>
      <c r="B499" s="9" t="s">
        <v>1399</v>
      </c>
      <c r="C499" s="9" t="s">
        <v>223</v>
      </c>
      <c r="D499" s="4" t="s">
        <v>2552</v>
      </c>
      <c r="E499" s="14" t="s">
        <v>303</v>
      </c>
      <c r="F499" s="14" t="s">
        <v>304</v>
      </c>
      <c r="G499" s="14" t="s">
        <v>302</v>
      </c>
      <c r="H499" s="9" t="s">
        <v>2551</v>
      </c>
      <c r="I499" s="3">
        <v>0</v>
      </c>
      <c r="J499" s="3">
        <v>0</v>
      </c>
      <c r="K499" s="3">
        <f t="shared" si="16"/>
        <v>0</v>
      </c>
      <c r="L499" s="3">
        <f>IFERROR(INDEX('CHIRP Payment Calc'!K:K,MATCH(A:A,'CHIRP Payment Calc'!A:A,0)),0)</f>
        <v>0</v>
      </c>
      <c r="M499" s="3">
        <f t="shared" si="17"/>
        <v>0</v>
      </c>
    </row>
    <row r="500" spans="1:13">
      <c r="A500" s="9" t="s">
        <v>444</v>
      </c>
      <c r="B500" s="9" t="s">
        <v>1399</v>
      </c>
      <c r="C500" s="9" t="s">
        <v>223</v>
      </c>
      <c r="D500" s="4" t="s">
        <v>445</v>
      </c>
      <c r="E500" s="14" t="s">
        <v>445</v>
      </c>
      <c r="F500" s="14" t="s">
        <v>446</v>
      </c>
      <c r="G500" s="14" t="s">
        <v>444</v>
      </c>
      <c r="H500" s="9" t="s">
        <v>2550</v>
      </c>
      <c r="I500" s="3">
        <v>0</v>
      </c>
      <c r="J500" s="3">
        <v>0</v>
      </c>
      <c r="K500" s="3">
        <f t="shared" si="16"/>
        <v>0</v>
      </c>
      <c r="L500" s="3">
        <f>IFERROR(INDEX('CHIRP Payment Calc'!K:K,MATCH(A:A,'CHIRP Payment Calc'!A:A,0)),0)</f>
        <v>0</v>
      </c>
      <c r="M500" s="3">
        <f t="shared" si="17"/>
        <v>0</v>
      </c>
    </row>
    <row r="501" spans="1:13">
      <c r="A501" s="9" t="s">
        <v>1107</v>
      </c>
      <c r="B501" s="9" t="s">
        <v>1399</v>
      </c>
      <c r="C501" s="9" t="s">
        <v>223</v>
      </c>
      <c r="D501" s="4" t="s">
        <v>1108</v>
      </c>
      <c r="E501" s="14" t="s">
        <v>1108</v>
      </c>
      <c r="F501" s="14" t="s">
        <v>1109</v>
      </c>
      <c r="G501" s="14" t="s">
        <v>1107</v>
      </c>
      <c r="H501" s="9" t="s">
        <v>2549</v>
      </c>
      <c r="I501" s="3">
        <v>1562521.8055722031</v>
      </c>
      <c r="J501" s="3">
        <v>567429.32539011689</v>
      </c>
      <c r="K501" s="3">
        <f t="shared" si="16"/>
        <v>2129951.1309623201</v>
      </c>
      <c r="L501" s="3">
        <f>IFERROR(INDEX('CHIRP Payment Calc'!K:K,MATCH(A:A,'CHIRP Payment Calc'!A:A,0)),0)</f>
        <v>2819397.5660990058</v>
      </c>
      <c r="M501" s="3">
        <f t="shared" si="17"/>
        <v>-689446.43513668561</v>
      </c>
    </row>
    <row r="502" spans="1:13">
      <c r="A502" s="9" t="s">
        <v>664</v>
      </c>
      <c r="B502" s="9" t="s">
        <v>1399</v>
      </c>
      <c r="C502" s="9" t="s">
        <v>223</v>
      </c>
      <c r="D502" s="4" t="s">
        <v>665</v>
      </c>
      <c r="E502" s="14" t="s">
        <v>665</v>
      </c>
      <c r="F502" s="14" t="s">
        <v>666</v>
      </c>
      <c r="G502" s="14" t="s">
        <v>664</v>
      </c>
      <c r="H502" s="9" t="s">
        <v>2548</v>
      </c>
      <c r="I502" s="3">
        <v>0</v>
      </c>
      <c r="J502" s="3">
        <v>0</v>
      </c>
      <c r="K502" s="3">
        <f t="shared" si="16"/>
        <v>0</v>
      </c>
      <c r="L502" s="3">
        <f>IFERROR(INDEX('CHIRP Payment Calc'!K:K,MATCH(A:A,'CHIRP Payment Calc'!A:A,0)),0)</f>
        <v>0</v>
      </c>
      <c r="M502" s="3">
        <f t="shared" si="17"/>
        <v>0</v>
      </c>
    </row>
    <row r="503" spans="1:13">
      <c r="A503" s="9" t="s">
        <v>835</v>
      </c>
      <c r="B503" s="9" t="s">
        <v>1399</v>
      </c>
      <c r="C503" s="9" t="s">
        <v>223</v>
      </c>
      <c r="D503" s="4" t="s">
        <v>836</v>
      </c>
      <c r="E503" s="14" t="s">
        <v>836</v>
      </c>
      <c r="F503" s="14" t="s">
        <v>837</v>
      </c>
      <c r="G503" s="14" t="s">
        <v>835</v>
      </c>
      <c r="H503" s="9" t="s">
        <v>2547</v>
      </c>
      <c r="I503" s="3">
        <v>2536011.41103371</v>
      </c>
      <c r="J503" s="3">
        <v>523309.20208913431</v>
      </c>
      <c r="K503" s="3">
        <f t="shared" si="16"/>
        <v>3059320.6131228441</v>
      </c>
      <c r="L503" s="3">
        <f>IFERROR(INDEX('CHIRP Payment Calc'!K:K,MATCH(A:A,'CHIRP Payment Calc'!A:A,0)),0)</f>
        <v>8660409.2286061086</v>
      </c>
      <c r="M503" s="3">
        <f t="shared" si="17"/>
        <v>-5601088.6154832644</v>
      </c>
    </row>
    <row r="504" spans="1:13">
      <c r="A504" s="9" t="s">
        <v>631</v>
      </c>
      <c r="B504" s="9" t="s">
        <v>1399</v>
      </c>
      <c r="C504" s="9" t="s">
        <v>223</v>
      </c>
      <c r="D504" s="4" t="s">
        <v>632</v>
      </c>
      <c r="E504" s="14" t="s">
        <v>632</v>
      </c>
      <c r="F504" s="14" t="s">
        <v>633</v>
      </c>
      <c r="G504" s="14" t="s">
        <v>631</v>
      </c>
      <c r="H504" s="9" t="s">
        <v>2546</v>
      </c>
      <c r="I504" s="3">
        <v>633364.3009344358</v>
      </c>
      <c r="J504" s="3">
        <v>2162293.3152594673</v>
      </c>
      <c r="K504" s="3">
        <f t="shared" si="16"/>
        <v>2795657.6161939031</v>
      </c>
      <c r="L504" s="3">
        <f>IFERROR(INDEX('CHIRP Payment Calc'!K:K,MATCH(A:A,'CHIRP Payment Calc'!A:A,0)),0)</f>
        <v>3177885.7659263276</v>
      </c>
      <c r="M504" s="3">
        <f t="shared" si="17"/>
        <v>-382228.14973242441</v>
      </c>
    </row>
    <row r="505" spans="1:13">
      <c r="A505" s="9" t="s">
        <v>1116</v>
      </c>
      <c r="B505" s="9" t="s">
        <v>1399</v>
      </c>
      <c r="C505" s="9" t="s">
        <v>223</v>
      </c>
      <c r="D505" s="4" t="s">
        <v>1117</v>
      </c>
      <c r="E505" s="14" t="s">
        <v>1117</v>
      </c>
      <c r="F505" s="14" t="s">
        <v>1118</v>
      </c>
      <c r="G505" s="14" t="s">
        <v>1116</v>
      </c>
      <c r="H505" s="9" t="s">
        <v>2545</v>
      </c>
      <c r="I505" s="3">
        <v>18234950.647716425</v>
      </c>
      <c r="J505" s="3">
        <v>18497903.620186023</v>
      </c>
      <c r="K505" s="3">
        <f t="shared" si="16"/>
        <v>36732854.267902449</v>
      </c>
      <c r="L505" s="3">
        <f>IFERROR(INDEX('CHIRP Payment Calc'!K:K,MATCH(A:A,'CHIRP Payment Calc'!A:A,0)),0)</f>
        <v>34911215.639686838</v>
      </c>
      <c r="M505" s="3">
        <f t="shared" si="17"/>
        <v>1821638.628215611</v>
      </c>
    </row>
    <row r="506" spans="1:13">
      <c r="A506" s="9" t="s">
        <v>1113</v>
      </c>
      <c r="B506" s="9" t="s">
        <v>1399</v>
      </c>
      <c r="C506" s="9" t="s">
        <v>223</v>
      </c>
      <c r="D506" s="4" t="s">
        <v>1114</v>
      </c>
      <c r="E506" s="14" t="s">
        <v>1114</v>
      </c>
      <c r="F506" s="14" t="s">
        <v>1115</v>
      </c>
      <c r="G506" s="14" t="s">
        <v>1113</v>
      </c>
      <c r="H506" s="9" t="s">
        <v>2544</v>
      </c>
      <c r="I506" s="3">
        <v>1555515.2258921319</v>
      </c>
      <c r="J506" s="3">
        <v>1216311.6748973615</v>
      </c>
      <c r="K506" s="3">
        <f t="shared" si="16"/>
        <v>2771826.9007894937</v>
      </c>
      <c r="L506" s="3">
        <f>IFERROR(INDEX('CHIRP Payment Calc'!K:K,MATCH(A:A,'CHIRP Payment Calc'!A:A,0)),0)</f>
        <v>1896657.2602442116</v>
      </c>
      <c r="M506" s="3">
        <f t="shared" si="17"/>
        <v>875169.64054528205</v>
      </c>
    </row>
    <row r="507" spans="1:13">
      <c r="A507" s="9" t="s">
        <v>1439</v>
      </c>
      <c r="B507" s="9" t="s">
        <v>1399</v>
      </c>
      <c r="C507" s="9" t="s">
        <v>223</v>
      </c>
      <c r="D507" s="4" t="s">
        <v>1440</v>
      </c>
      <c r="E507" s="14" t="s">
        <v>1440</v>
      </c>
      <c r="F507" s="14" t="s">
        <v>1441</v>
      </c>
      <c r="G507" s="14" t="s">
        <v>1439</v>
      </c>
      <c r="H507" s="9" t="s">
        <v>2543</v>
      </c>
      <c r="I507" s="3">
        <v>0</v>
      </c>
      <c r="J507" s="3">
        <v>0</v>
      </c>
      <c r="K507" s="3">
        <f t="shared" si="16"/>
        <v>0</v>
      </c>
      <c r="L507" s="3">
        <f>IFERROR(INDEX('CHIRP Payment Calc'!K:K,MATCH(A:A,'CHIRP Payment Calc'!A:A,0)),0)</f>
        <v>0</v>
      </c>
      <c r="M507" s="3">
        <f t="shared" si="17"/>
        <v>0</v>
      </c>
    </row>
    <row r="508" spans="1:13">
      <c r="A508" s="9" t="s">
        <v>7</v>
      </c>
      <c r="B508" s="9" t="s">
        <v>1399</v>
      </c>
      <c r="C508" s="9" t="s">
        <v>223</v>
      </c>
      <c r="D508" s="4" t="s">
        <v>8</v>
      </c>
      <c r="E508" s="14" t="s">
        <v>8</v>
      </c>
      <c r="F508" s="14" t="s">
        <v>9</v>
      </c>
      <c r="G508" s="14" t="s">
        <v>7</v>
      </c>
      <c r="H508" s="9" t="s">
        <v>2542</v>
      </c>
      <c r="I508" s="3">
        <v>33523.526441429174</v>
      </c>
      <c r="J508" s="3">
        <v>123628.1511629845</v>
      </c>
      <c r="K508" s="3">
        <f t="shared" si="16"/>
        <v>157151.67760441368</v>
      </c>
      <c r="L508" s="3">
        <f>IFERROR(INDEX('CHIRP Payment Calc'!K:K,MATCH(A:A,'CHIRP Payment Calc'!A:A,0)),0)</f>
        <v>157373.88649080772</v>
      </c>
      <c r="M508" s="3">
        <f t="shared" si="17"/>
        <v>-222.20888639404438</v>
      </c>
    </row>
    <row r="509" spans="1:13">
      <c r="A509" s="9" t="s">
        <v>1185</v>
      </c>
      <c r="B509" s="9" t="s">
        <v>1399</v>
      </c>
      <c r="C509" s="9" t="s">
        <v>223</v>
      </c>
      <c r="D509" s="4" t="s">
        <v>1186</v>
      </c>
      <c r="E509" s="14" t="s">
        <v>1186</v>
      </c>
      <c r="F509" s="14" t="s">
        <v>1187</v>
      </c>
      <c r="G509" s="14" t="s">
        <v>1185</v>
      </c>
      <c r="H509" s="9" t="s">
        <v>2541</v>
      </c>
      <c r="I509" s="3">
        <v>1558424.2384121178</v>
      </c>
      <c r="J509" s="3">
        <v>1451481.562033016</v>
      </c>
      <c r="K509" s="3">
        <f t="shared" si="16"/>
        <v>3009905.8004451338</v>
      </c>
      <c r="L509" s="3">
        <f>IFERROR(INDEX('CHIRP Payment Calc'!K:K,MATCH(A:A,'CHIRP Payment Calc'!A:A,0)),0)</f>
        <v>2607713.3701802948</v>
      </c>
      <c r="M509" s="3">
        <f t="shared" si="17"/>
        <v>402192.43026483897</v>
      </c>
    </row>
    <row r="510" spans="1:13">
      <c r="A510" s="9" t="s">
        <v>1119</v>
      </c>
      <c r="B510" s="9" t="s">
        <v>1399</v>
      </c>
      <c r="C510" s="9" t="s">
        <v>223</v>
      </c>
      <c r="D510" s="4" t="s">
        <v>1120</v>
      </c>
      <c r="E510" s="14" t="s">
        <v>1120</v>
      </c>
      <c r="F510" s="14" t="s">
        <v>1121</v>
      </c>
      <c r="G510" s="14" t="s">
        <v>1119</v>
      </c>
      <c r="H510" s="9" t="s">
        <v>2540</v>
      </c>
      <c r="I510" s="3">
        <v>6300006.0982818706</v>
      </c>
      <c r="J510" s="3">
        <v>3182569.4842539532</v>
      </c>
      <c r="K510" s="3">
        <f t="shared" si="16"/>
        <v>9482575.5825358238</v>
      </c>
      <c r="L510" s="3">
        <f>IFERROR(INDEX('CHIRP Payment Calc'!K:K,MATCH(A:A,'CHIRP Payment Calc'!A:A,0)),0)</f>
        <v>9087403.9925865661</v>
      </c>
      <c r="M510" s="3">
        <f t="shared" si="17"/>
        <v>395171.58994925767</v>
      </c>
    </row>
    <row r="511" spans="1:13">
      <c r="A511" s="9" t="s">
        <v>1457</v>
      </c>
      <c r="B511" s="9" t="s">
        <v>1399</v>
      </c>
      <c r="C511" s="9" t="s">
        <v>223</v>
      </c>
      <c r="D511" s="4" t="s">
        <v>1458</v>
      </c>
      <c r="E511" s="14" t="s">
        <v>1458</v>
      </c>
      <c r="F511" s="14" t="s">
        <v>1459</v>
      </c>
      <c r="G511" s="14" t="s">
        <v>1457</v>
      </c>
      <c r="H511" s="9" t="s">
        <v>2539</v>
      </c>
      <c r="I511" s="3">
        <v>0</v>
      </c>
      <c r="J511" s="3">
        <v>0</v>
      </c>
      <c r="K511" s="3">
        <f t="shared" si="16"/>
        <v>0</v>
      </c>
      <c r="L511" s="3">
        <f>IFERROR(INDEX('CHIRP Payment Calc'!K:K,MATCH(A:A,'CHIRP Payment Calc'!A:A,0)),0)</f>
        <v>0</v>
      </c>
      <c r="M511" s="3">
        <f t="shared" si="17"/>
        <v>0</v>
      </c>
    </row>
    <row r="512" spans="1:13">
      <c r="A512" s="9" t="s">
        <v>1110</v>
      </c>
      <c r="B512" s="9" t="s">
        <v>1399</v>
      </c>
      <c r="C512" s="9" t="s">
        <v>223</v>
      </c>
      <c r="D512" s="4" t="s">
        <v>1111</v>
      </c>
      <c r="E512" s="14" t="s">
        <v>1111</v>
      </c>
      <c r="F512" s="14" t="s">
        <v>1112</v>
      </c>
      <c r="G512" s="14" t="s">
        <v>1110</v>
      </c>
      <c r="H512" s="9" t="s">
        <v>2538</v>
      </c>
      <c r="I512" s="3">
        <v>437275.601460387</v>
      </c>
      <c r="J512" s="3">
        <v>719232.90632195154</v>
      </c>
      <c r="K512" s="3">
        <f t="shared" si="16"/>
        <v>1156508.5077823387</v>
      </c>
      <c r="L512" s="3">
        <f>IFERROR(INDEX('CHIRP Payment Calc'!K:K,MATCH(A:A,'CHIRP Payment Calc'!A:A,0)),0)</f>
        <v>1196081.9190284347</v>
      </c>
      <c r="M512" s="3">
        <f t="shared" si="17"/>
        <v>-39573.411246096017</v>
      </c>
    </row>
    <row r="513" spans="1:13">
      <c r="A513" s="9" t="s">
        <v>640</v>
      </c>
      <c r="B513" s="9" t="s">
        <v>1399</v>
      </c>
      <c r="C513" s="9" t="s">
        <v>223</v>
      </c>
      <c r="D513" s="4" t="s">
        <v>641</v>
      </c>
      <c r="E513" s="14" t="s">
        <v>641</v>
      </c>
      <c r="F513" s="14" t="s">
        <v>642</v>
      </c>
      <c r="G513" s="14" t="s">
        <v>640</v>
      </c>
      <c r="H513" s="9" t="s">
        <v>2537</v>
      </c>
      <c r="I513" s="3">
        <v>564123.15981949074</v>
      </c>
      <c r="J513" s="3">
        <v>1247006.6495898492</v>
      </c>
      <c r="K513" s="3">
        <f t="shared" si="16"/>
        <v>1811129.8094093399</v>
      </c>
      <c r="L513" s="3">
        <f>IFERROR(INDEX('CHIRP Payment Calc'!K:K,MATCH(A:A,'CHIRP Payment Calc'!A:A,0)),0)</f>
        <v>3055697.9577573491</v>
      </c>
      <c r="M513" s="3">
        <f t="shared" si="17"/>
        <v>-1244568.1483480092</v>
      </c>
    </row>
    <row r="514" spans="1:13">
      <c r="A514" s="9" t="e">
        <v>#N/A</v>
      </c>
      <c r="B514" s="9" t="s">
        <v>1399</v>
      </c>
      <c r="C514" s="9" t="s">
        <v>223</v>
      </c>
      <c r="D514" s="4" t="s">
        <v>2536</v>
      </c>
      <c r="E514" s="14" t="e">
        <v>#N/A</v>
      </c>
      <c r="F514" s="14" t="e">
        <v>#N/A</v>
      </c>
      <c r="G514" s="14" t="e">
        <v>#N/A</v>
      </c>
      <c r="H514" s="9" t="s">
        <v>2535</v>
      </c>
      <c r="I514" s="3">
        <v>0</v>
      </c>
      <c r="J514" s="3">
        <v>0</v>
      </c>
      <c r="K514" s="3">
        <f t="shared" si="16"/>
        <v>0</v>
      </c>
      <c r="L514" s="3">
        <f>IFERROR(INDEX('CHIRP Payment Calc'!K:K,MATCH(A:A,'CHIRP Payment Calc'!A:A,0)),0)</f>
        <v>0</v>
      </c>
      <c r="M514" s="3">
        <f t="shared" si="17"/>
        <v>0</v>
      </c>
    </row>
    <row r="515" spans="1:13">
      <c r="A515" s="9" t="s">
        <v>1445</v>
      </c>
      <c r="D515" s="4" t="s">
        <v>1891</v>
      </c>
      <c r="E515" s="14" t="s">
        <v>1891</v>
      </c>
      <c r="F515" s="14" t="s">
        <v>2786</v>
      </c>
      <c r="G515" s="14" t="s">
        <v>1445</v>
      </c>
      <c r="H515" s="9" t="s">
        <v>2786</v>
      </c>
      <c r="I515" s="3" t="e">
        <f>#REF!+#REF!</f>
        <v>#REF!</v>
      </c>
      <c r="J515" s="3" t="e">
        <f>#REF!+#REF!</f>
        <v>#REF!</v>
      </c>
      <c r="K515" s="3" t="e">
        <f t="shared" si="16"/>
        <v>#REF!</v>
      </c>
      <c r="L515" s="3">
        <f>IFERROR(INDEX('CHIRP Payment Calc'!K:K,MATCH(A:A,'CHIRP Payment Calc'!A:A,0)),0)</f>
        <v>0</v>
      </c>
      <c r="M515" s="3" t="e">
        <f t="shared" si="17"/>
        <v>#REF!</v>
      </c>
    </row>
    <row r="516" spans="1:13">
      <c r="A516" s="9" t="s">
        <v>205</v>
      </c>
      <c r="B516" s="9" t="s">
        <v>1399</v>
      </c>
      <c r="C516" s="9" t="s">
        <v>223</v>
      </c>
      <c r="D516" s="4" t="s">
        <v>206</v>
      </c>
      <c r="E516" s="14" t="s">
        <v>206</v>
      </c>
      <c r="F516" s="14" t="s">
        <v>207</v>
      </c>
      <c r="G516" s="14" t="s">
        <v>205</v>
      </c>
      <c r="H516" s="9" t="s">
        <v>2534</v>
      </c>
      <c r="I516" s="3">
        <v>0</v>
      </c>
      <c r="J516" s="3">
        <v>0</v>
      </c>
      <c r="K516" s="3">
        <f t="shared" si="16"/>
        <v>0</v>
      </c>
      <c r="L516" s="3">
        <f>IFERROR(INDEX('CHIRP Payment Calc'!K:K,MATCH(A:A,'CHIRP Payment Calc'!A:A,0)),0)</f>
        <v>0</v>
      </c>
      <c r="M516" s="3">
        <f t="shared" si="17"/>
        <v>0</v>
      </c>
    </row>
    <row r="517" spans="1:13">
      <c r="A517" s="9" t="s">
        <v>405</v>
      </c>
      <c r="B517" s="9" t="s">
        <v>1399</v>
      </c>
      <c r="C517" s="9" t="s">
        <v>223</v>
      </c>
      <c r="D517" s="4" t="s">
        <v>406</v>
      </c>
      <c r="E517" s="14" t="s">
        <v>406</v>
      </c>
      <c r="F517" s="14" t="s">
        <v>407</v>
      </c>
      <c r="G517" s="14" t="s">
        <v>405</v>
      </c>
      <c r="H517" s="9" t="s">
        <v>2533</v>
      </c>
      <c r="I517" s="3">
        <v>55936.646126578547</v>
      </c>
      <c r="J517" s="3">
        <v>38311.394953697411</v>
      </c>
      <c r="K517" s="3">
        <f t="shared" si="16"/>
        <v>94248.041080275958</v>
      </c>
      <c r="L517" s="3">
        <f>IFERROR(INDEX('CHIRP Payment Calc'!K:K,MATCH(A:A,'CHIRP Payment Calc'!A:A,0)),0)</f>
        <v>144565.86444668734</v>
      </c>
      <c r="M517" s="3">
        <f t="shared" si="17"/>
        <v>-50317.82336641138</v>
      </c>
    </row>
    <row r="518" spans="1:13">
      <c r="A518" s="9" t="s">
        <v>643</v>
      </c>
      <c r="B518" s="9" t="s">
        <v>1399</v>
      </c>
      <c r="C518" s="9" t="s">
        <v>223</v>
      </c>
      <c r="D518" s="4" t="s">
        <v>644</v>
      </c>
      <c r="E518" s="14" t="s">
        <v>644</v>
      </c>
      <c r="F518" s="14" t="s">
        <v>645</v>
      </c>
      <c r="G518" s="14" t="s">
        <v>643</v>
      </c>
      <c r="H518" s="9" t="s">
        <v>2532</v>
      </c>
      <c r="I518" s="3">
        <v>1416039.1799435292</v>
      </c>
      <c r="J518" s="3">
        <v>4336459.1534202658</v>
      </c>
      <c r="K518" s="3">
        <f t="shared" si="16"/>
        <v>5752498.3333637947</v>
      </c>
      <c r="L518" s="3">
        <f>IFERROR(INDEX('CHIRP Payment Calc'!K:K,MATCH(A:A,'CHIRP Payment Calc'!A:A,0)),0)</f>
        <v>6864548.5531102335</v>
      </c>
      <c r="M518" s="3">
        <f t="shared" si="17"/>
        <v>-1112050.2197464388</v>
      </c>
    </row>
    <row r="519" spans="1:13">
      <c r="A519" s="9" t="s">
        <v>471</v>
      </c>
      <c r="B519" s="9" t="s">
        <v>1399</v>
      </c>
      <c r="C519" s="9" t="s">
        <v>223</v>
      </c>
      <c r="D519" s="4" t="s">
        <v>472</v>
      </c>
      <c r="E519" s="14" t="s">
        <v>472</v>
      </c>
      <c r="F519" s="14" t="s">
        <v>473</v>
      </c>
      <c r="G519" s="14" t="s">
        <v>471</v>
      </c>
      <c r="H519" s="9" t="s">
        <v>1655</v>
      </c>
      <c r="I519" s="3">
        <v>165691.00927211772</v>
      </c>
      <c r="J519" s="3">
        <v>419416.50936218415</v>
      </c>
      <c r="K519" s="3">
        <f t="shared" si="16"/>
        <v>585107.51863430184</v>
      </c>
      <c r="L519" s="3">
        <f>IFERROR(INDEX('CHIRP Payment Calc'!K:K,MATCH(A:A,'CHIRP Payment Calc'!A:A,0)),0)</f>
        <v>0</v>
      </c>
      <c r="M519" s="3">
        <f t="shared" si="17"/>
        <v>585107.51863430184</v>
      </c>
    </row>
    <row r="520" spans="1:13">
      <c r="A520" s="9" t="s">
        <v>514</v>
      </c>
      <c r="B520" s="9" t="s">
        <v>1399</v>
      </c>
      <c r="C520" s="9" t="s">
        <v>223</v>
      </c>
      <c r="D520" s="4" t="s">
        <v>515</v>
      </c>
      <c r="E520" s="14" t="s">
        <v>515</v>
      </c>
      <c r="F520" s="14" t="s">
        <v>516</v>
      </c>
      <c r="G520" s="14" t="s">
        <v>514</v>
      </c>
      <c r="H520" s="9" t="s">
        <v>516</v>
      </c>
      <c r="I520" s="3">
        <v>11847883.680187967</v>
      </c>
      <c r="J520" s="3">
        <v>0</v>
      </c>
      <c r="K520" s="3">
        <f t="shared" ref="K520:K583" si="18">I520+J520</f>
        <v>11847883.680187967</v>
      </c>
      <c r="L520" s="3">
        <f>IFERROR(INDEX('CHIRP Payment Calc'!K:K,MATCH(A:A,'CHIRP Payment Calc'!A:A,0)),0)</f>
        <v>20753662.695514925</v>
      </c>
      <c r="M520" s="3">
        <f t="shared" ref="M520:M583" si="19">K520-L520</f>
        <v>-8905779.0153269581</v>
      </c>
    </row>
    <row r="521" spans="1:13">
      <c r="A521" s="9" t="s">
        <v>121</v>
      </c>
      <c r="B521" s="9" t="s">
        <v>1399</v>
      </c>
      <c r="C521" s="9" t="s">
        <v>223</v>
      </c>
      <c r="D521" s="4" t="s">
        <v>122</v>
      </c>
      <c r="E521" s="14" t="s">
        <v>122</v>
      </c>
      <c r="F521" s="14" t="s">
        <v>123</v>
      </c>
      <c r="G521" s="14" t="s">
        <v>121</v>
      </c>
      <c r="H521" s="9" t="s">
        <v>2531</v>
      </c>
      <c r="I521" s="3">
        <v>0</v>
      </c>
      <c r="J521" s="3">
        <v>0</v>
      </c>
      <c r="K521" s="3">
        <f t="shared" si="18"/>
        <v>0</v>
      </c>
      <c r="L521" s="3">
        <f>IFERROR(INDEX('CHIRP Payment Calc'!K:K,MATCH(A:A,'CHIRP Payment Calc'!A:A,0)),0)</f>
        <v>268475.36002053547</v>
      </c>
      <c r="M521" s="3">
        <f t="shared" si="19"/>
        <v>-268475.36002053547</v>
      </c>
    </row>
    <row r="522" spans="1:13">
      <c r="A522" s="9" t="s">
        <v>265</v>
      </c>
      <c r="B522" s="9" t="s">
        <v>1399</v>
      </c>
      <c r="C522" s="9" t="s">
        <v>223</v>
      </c>
      <c r="D522" s="4" t="s">
        <v>266</v>
      </c>
      <c r="E522" s="14" t="s">
        <v>266</v>
      </c>
      <c r="F522" s="14" t="s">
        <v>267</v>
      </c>
      <c r="G522" s="14" t="s">
        <v>265</v>
      </c>
      <c r="H522" s="9" t="s">
        <v>2530</v>
      </c>
      <c r="I522" s="3">
        <v>2043621.2259649951</v>
      </c>
      <c r="J522" s="3">
        <v>778332.31864209566</v>
      </c>
      <c r="K522" s="3">
        <f t="shared" si="18"/>
        <v>2821953.5446070908</v>
      </c>
      <c r="L522" s="3">
        <f>IFERROR(INDEX('CHIRP Payment Calc'!K:K,MATCH(A:A,'CHIRP Payment Calc'!A:A,0)),0)</f>
        <v>4313679.1377443746</v>
      </c>
      <c r="M522" s="3">
        <f t="shared" si="19"/>
        <v>-1491725.5931372838</v>
      </c>
    </row>
    <row r="523" spans="1:13">
      <c r="A523" s="9" t="s">
        <v>1448</v>
      </c>
      <c r="B523" s="9" t="s">
        <v>1399</v>
      </c>
      <c r="C523" s="9" t="s">
        <v>223</v>
      </c>
      <c r="D523" s="4" t="s">
        <v>1449</v>
      </c>
      <c r="E523" s="14" t="s">
        <v>1449</v>
      </c>
      <c r="F523" s="14" t="s">
        <v>1450</v>
      </c>
      <c r="G523" s="14" t="s">
        <v>1448</v>
      </c>
      <c r="H523" s="9" t="s">
        <v>1450</v>
      </c>
      <c r="I523" s="3">
        <v>0</v>
      </c>
      <c r="J523" s="3">
        <v>0</v>
      </c>
      <c r="K523" s="3">
        <f t="shared" si="18"/>
        <v>0</v>
      </c>
      <c r="L523" s="3">
        <f>IFERROR(INDEX('CHIRP Payment Calc'!K:K,MATCH(A:A,'CHIRP Payment Calc'!A:A,0)),0)</f>
        <v>0</v>
      </c>
      <c r="M523" s="3">
        <f t="shared" si="19"/>
        <v>0</v>
      </c>
    </row>
    <row r="524" spans="1:13">
      <c r="A524" s="9" t="s">
        <v>1728</v>
      </c>
      <c r="B524" s="9" t="s">
        <v>1399</v>
      </c>
      <c r="C524" s="9" t="s">
        <v>223</v>
      </c>
      <c r="D524" s="4" t="s">
        <v>1730</v>
      </c>
      <c r="E524" s="14" t="s">
        <v>1730</v>
      </c>
      <c r="F524" s="14" t="e">
        <v>#N/A</v>
      </c>
      <c r="G524" s="14" t="s">
        <v>1728</v>
      </c>
      <c r="H524" s="9" t="s">
        <v>2529</v>
      </c>
      <c r="I524" s="3">
        <v>0</v>
      </c>
      <c r="J524" s="3">
        <v>0</v>
      </c>
      <c r="K524" s="3">
        <f t="shared" si="18"/>
        <v>0</v>
      </c>
      <c r="L524" s="3">
        <f>IFERROR(INDEX('CHIRP Payment Calc'!K:K,MATCH(A:A,'CHIRP Payment Calc'!A:A,0)),0)</f>
        <v>0</v>
      </c>
      <c r="M524" s="3">
        <f t="shared" si="19"/>
        <v>0</v>
      </c>
    </row>
    <row r="525" spans="1:13">
      <c r="A525" s="9" t="s">
        <v>1140</v>
      </c>
      <c r="B525" s="9" t="s">
        <v>1399</v>
      </c>
      <c r="C525" s="9" t="s">
        <v>223</v>
      </c>
      <c r="D525" s="4" t="s">
        <v>1141</v>
      </c>
      <c r="E525" s="14" t="s">
        <v>1141</v>
      </c>
      <c r="F525" s="14" t="s">
        <v>1142</v>
      </c>
      <c r="G525" s="14" t="s">
        <v>1140</v>
      </c>
      <c r="H525" s="9" t="s">
        <v>2528</v>
      </c>
      <c r="I525" s="3">
        <v>0</v>
      </c>
      <c r="J525" s="3">
        <v>0</v>
      </c>
      <c r="K525" s="3">
        <f t="shared" si="18"/>
        <v>0</v>
      </c>
      <c r="L525" s="3">
        <f>IFERROR(INDEX('CHIRP Payment Calc'!K:K,MATCH(A:A,'CHIRP Payment Calc'!A:A,0)),0)</f>
        <v>0</v>
      </c>
      <c r="M525" s="3">
        <f t="shared" si="19"/>
        <v>0</v>
      </c>
    </row>
    <row r="526" spans="1:13">
      <c r="A526" s="9" t="s">
        <v>1542</v>
      </c>
      <c r="B526" s="9" t="s">
        <v>1399</v>
      </c>
      <c r="C526" s="9" t="s">
        <v>223</v>
      </c>
      <c r="D526" s="4" t="s">
        <v>1543</v>
      </c>
      <c r="E526" s="14" t="s">
        <v>1543</v>
      </c>
      <c r="F526" s="14" t="s">
        <v>1544</v>
      </c>
      <c r="G526" s="14" t="s">
        <v>1542</v>
      </c>
      <c r="H526" s="9" t="s">
        <v>2527</v>
      </c>
      <c r="I526" s="3">
        <v>0</v>
      </c>
      <c r="J526" s="3">
        <v>0</v>
      </c>
      <c r="K526" s="3">
        <f t="shared" si="18"/>
        <v>0</v>
      </c>
      <c r="L526" s="3">
        <f>IFERROR(INDEX('CHIRP Payment Calc'!K:K,MATCH(A:A,'CHIRP Payment Calc'!A:A,0)),0)</f>
        <v>0</v>
      </c>
      <c r="M526" s="3">
        <f t="shared" si="19"/>
        <v>0</v>
      </c>
    </row>
    <row r="527" spans="1:13">
      <c r="A527" s="9" t="s">
        <v>1460</v>
      </c>
      <c r="B527" s="9" t="s">
        <v>1399</v>
      </c>
      <c r="C527" s="9" t="s">
        <v>223</v>
      </c>
      <c r="D527" s="4" t="s">
        <v>1461</v>
      </c>
      <c r="E527" s="14" t="s">
        <v>1461</v>
      </c>
      <c r="F527" s="14" t="s">
        <v>1462</v>
      </c>
      <c r="G527" s="14" t="s">
        <v>1460</v>
      </c>
      <c r="H527" s="9" t="s">
        <v>2048</v>
      </c>
      <c r="I527" s="3">
        <v>0</v>
      </c>
      <c r="J527" s="3">
        <v>0</v>
      </c>
      <c r="K527" s="3">
        <f t="shared" si="18"/>
        <v>0</v>
      </c>
      <c r="L527" s="3">
        <f>IFERROR(INDEX('CHIRP Payment Calc'!K:K,MATCH(A:A,'CHIRP Payment Calc'!A:A,0)),0)</f>
        <v>0</v>
      </c>
      <c r="M527" s="3">
        <f t="shared" si="19"/>
        <v>0</v>
      </c>
    </row>
    <row r="528" spans="1:13">
      <c r="A528" s="9" t="s">
        <v>150</v>
      </c>
      <c r="B528" s="9" t="s">
        <v>1399</v>
      </c>
      <c r="C528" s="9" t="s">
        <v>223</v>
      </c>
      <c r="D528" s="4" t="s">
        <v>151</v>
      </c>
      <c r="E528" s="14" t="s">
        <v>151</v>
      </c>
      <c r="F528" s="14" t="s">
        <v>152</v>
      </c>
      <c r="G528" s="14" t="s">
        <v>150</v>
      </c>
      <c r="H528" s="9" t="s">
        <v>2526</v>
      </c>
      <c r="I528" s="3">
        <v>0</v>
      </c>
      <c r="J528" s="3">
        <v>0</v>
      </c>
      <c r="K528" s="3">
        <f t="shared" si="18"/>
        <v>0</v>
      </c>
      <c r="L528" s="3">
        <f>IFERROR(INDEX('CHIRP Payment Calc'!K:K,MATCH(A:A,'CHIRP Payment Calc'!A:A,0)),0)</f>
        <v>0</v>
      </c>
      <c r="M528" s="3">
        <f t="shared" si="19"/>
        <v>0</v>
      </c>
    </row>
    <row r="529" spans="1:13">
      <c r="A529" s="9" t="s">
        <v>940</v>
      </c>
      <c r="B529" s="9" t="s">
        <v>1399</v>
      </c>
      <c r="C529" s="9" t="s">
        <v>223</v>
      </c>
      <c r="D529" s="4" t="s">
        <v>941</v>
      </c>
      <c r="E529" s="14" t="s">
        <v>941</v>
      </c>
      <c r="F529" s="14" t="s">
        <v>942</v>
      </c>
      <c r="G529" s="14" t="s">
        <v>940</v>
      </c>
      <c r="H529" s="9" t="s">
        <v>2525</v>
      </c>
      <c r="I529" s="3">
        <v>1749175.1640318572</v>
      </c>
      <c r="J529" s="3">
        <v>476072.85106844828</v>
      </c>
      <c r="K529" s="3">
        <f t="shared" si="18"/>
        <v>2225248.0151003054</v>
      </c>
      <c r="L529" s="3">
        <f>IFERROR(INDEX('CHIRP Payment Calc'!K:K,MATCH(A:A,'CHIRP Payment Calc'!A:A,0)),0)</f>
        <v>4117835.6726100789</v>
      </c>
      <c r="M529" s="3">
        <f t="shared" si="19"/>
        <v>-1892587.6575097735</v>
      </c>
    </row>
    <row r="530" spans="1:13">
      <c r="A530" s="9" t="s">
        <v>144</v>
      </c>
      <c r="B530" s="9" t="s">
        <v>1399</v>
      </c>
      <c r="C530" s="9" t="s">
        <v>223</v>
      </c>
      <c r="D530" s="4" t="s">
        <v>145</v>
      </c>
      <c r="E530" s="14" t="s">
        <v>145</v>
      </c>
      <c r="F530" s="14" t="s">
        <v>146</v>
      </c>
      <c r="G530" s="14" t="s">
        <v>144</v>
      </c>
      <c r="H530" s="9" t="s">
        <v>2524</v>
      </c>
      <c r="I530" s="3">
        <v>1656160.464769335</v>
      </c>
      <c r="J530" s="3">
        <v>291372.97792092885</v>
      </c>
      <c r="K530" s="3">
        <f t="shared" si="18"/>
        <v>1947533.442690264</v>
      </c>
      <c r="L530" s="3">
        <f>IFERROR(INDEX('CHIRP Payment Calc'!K:K,MATCH(A:A,'CHIRP Payment Calc'!A:A,0)),0)</f>
        <v>1576640.595472926</v>
      </c>
      <c r="M530" s="3">
        <f t="shared" si="19"/>
        <v>370892.84721733793</v>
      </c>
    </row>
    <row r="531" spans="1:13">
      <c r="A531" s="9" t="s">
        <v>208</v>
      </c>
      <c r="B531" s="9" t="s">
        <v>1399</v>
      </c>
      <c r="C531" s="9" t="s">
        <v>223</v>
      </c>
      <c r="D531" s="4" t="s">
        <v>209</v>
      </c>
      <c r="E531" s="14" t="s">
        <v>209</v>
      </c>
      <c r="F531" s="14" t="s">
        <v>210</v>
      </c>
      <c r="G531" s="14" t="s">
        <v>208</v>
      </c>
      <c r="H531" s="9" t="s">
        <v>2523</v>
      </c>
      <c r="I531" s="3">
        <v>0</v>
      </c>
      <c r="J531" s="3">
        <v>0</v>
      </c>
      <c r="K531" s="3">
        <f t="shared" si="18"/>
        <v>0</v>
      </c>
      <c r="L531" s="3">
        <f>IFERROR(INDEX('CHIRP Payment Calc'!K:K,MATCH(A:A,'CHIRP Payment Calc'!A:A,0)),0)</f>
        <v>0</v>
      </c>
      <c r="M531" s="3">
        <f t="shared" si="19"/>
        <v>0</v>
      </c>
    </row>
    <row r="532" spans="1:13">
      <c r="A532" s="9" t="s">
        <v>28</v>
      </c>
      <c r="B532" s="9" t="s">
        <v>1399</v>
      </c>
      <c r="C532" s="9" t="s">
        <v>223</v>
      </c>
      <c r="D532" s="4" t="s">
        <v>29</v>
      </c>
      <c r="E532" s="14" t="s">
        <v>29</v>
      </c>
      <c r="F532" s="14" t="s">
        <v>30</v>
      </c>
      <c r="G532" s="14" t="s">
        <v>28</v>
      </c>
      <c r="H532" s="9" t="s">
        <v>2522</v>
      </c>
      <c r="I532" s="3">
        <v>115763.63583012542</v>
      </c>
      <c r="J532" s="3">
        <v>0</v>
      </c>
      <c r="K532" s="3">
        <f t="shared" si="18"/>
        <v>115763.63583012542</v>
      </c>
      <c r="L532" s="3">
        <f>IFERROR(INDEX('CHIRP Payment Calc'!K:K,MATCH(A:A,'CHIRP Payment Calc'!A:A,0)),0)</f>
        <v>0</v>
      </c>
      <c r="M532" s="3">
        <f t="shared" si="19"/>
        <v>115763.63583012542</v>
      </c>
    </row>
    <row r="533" spans="1:13">
      <c r="A533" s="9" t="e">
        <v>#N/A</v>
      </c>
      <c r="B533" s="9" t="s">
        <v>1399</v>
      </c>
      <c r="C533" s="9" t="s">
        <v>223</v>
      </c>
      <c r="D533" s="4" t="s">
        <v>2521</v>
      </c>
      <c r="E533" s="14" t="e">
        <v>#N/A</v>
      </c>
      <c r="F533" s="14" t="e">
        <v>#N/A</v>
      </c>
      <c r="G533" s="14" t="e">
        <v>#N/A</v>
      </c>
      <c r="H533" s="9" t="s">
        <v>2520</v>
      </c>
      <c r="I533" s="3">
        <v>0</v>
      </c>
      <c r="J533" s="3">
        <v>0</v>
      </c>
      <c r="K533" s="3">
        <f t="shared" si="18"/>
        <v>0</v>
      </c>
      <c r="L533" s="3">
        <f>IFERROR(INDEX('CHIRP Payment Calc'!K:K,MATCH(A:A,'CHIRP Payment Calc'!A:A,0)),0)</f>
        <v>0</v>
      </c>
      <c r="M533" s="3">
        <f t="shared" si="19"/>
        <v>0</v>
      </c>
    </row>
    <row r="534" spans="1:13">
      <c r="A534" s="9" t="s">
        <v>459</v>
      </c>
      <c r="B534" s="9" t="s">
        <v>1399</v>
      </c>
      <c r="C534" s="9" t="s">
        <v>223</v>
      </c>
      <c r="D534" s="4" t="s">
        <v>460</v>
      </c>
      <c r="E534" s="14" t="s">
        <v>460</v>
      </c>
      <c r="F534" s="14" t="s">
        <v>461</v>
      </c>
      <c r="G534" s="14" t="s">
        <v>459</v>
      </c>
      <c r="H534" s="9" t="s">
        <v>2445</v>
      </c>
      <c r="I534" s="3">
        <v>0</v>
      </c>
      <c r="J534" s="3">
        <v>0</v>
      </c>
      <c r="K534" s="3">
        <f t="shared" si="18"/>
        <v>0</v>
      </c>
      <c r="L534" s="3">
        <f>IFERROR(INDEX('CHIRP Payment Calc'!K:K,MATCH(A:A,'CHIRP Payment Calc'!A:A,0)),0)</f>
        <v>0</v>
      </c>
      <c r="M534" s="3">
        <f t="shared" si="19"/>
        <v>0</v>
      </c>
    </row>
    <row r="535" spans="1:13">
      <c r="A535" s="9" t="s">
        <v>787</v>
      </c>
      <c r="B535" s="9" t="s">
        <v>1399</v>
      </c>
      <c r="C535" s="9" t="s">
        <v>1522</v>
      </c>
      <c r="D535" s="4" t="s">
        <v>788</v>
      </c>
      <c r="E535" s="14" t="s">
        <v>788</v>
      </c>
      <c r="F535" s="14" t="s">
        <v>789</v>
      </c>
      <c r="G535" s="14" t="s">
        <v>787</v>
      </c>
      <c r="H535" s="9" t="s">
        <v>1998</v>
      </c>
      <c r="I535" s="3">
        <v>2320743.0215383782</v>
      </c>
      <c r="J535" s="3">
        <v>1557536.4572858256</v>
      </c>
      <c r="K535" s="3">
        <f t="shared" si="18"/>
        <v>3878279.4788242038</v>
      </c>
      <c r="L535" s="3">
        <f>IFERROR(INDEX('CHIRP Payment Calc'!K:K,MATCH(A:A,'CHIRP Payment Calc'!A:A,0)),0)</f>
        <v>5665077.3928326946</v>
      </c>
      <c r="M535" s="3">
        <f t="shared" si="19"/>
        <v>-1786797.9140084907</v>
      </c>
    </row>
    <row r="536" spans="1:13">
      <c r="A536" s="9" t="e">
        <v>#N/A</v>
      </c>
      <c r="B536" s="9" t="s">
        <v>1399</v>
      </c>
      <c r="C536" s="9" t="s">
        <v>1594</v>
      </c>
      <c r="D536" s="4" t="s">
        <v>2519</v>
      </c>
      <c r="E536" s="14" t="e">
        <v>#N/A</v>
      </c>
      <c r="F536" s="14" t="e">
        <v>#N/A</v>
      </c>
      <c r="G536" s="14" t="e">
        <v>#N/A</v>
      </c>
      <c r="H536" s="9" t="s">
        <v>2518</v>
      </c>
      <c r="I536" s="3">
        <v>0</v>
      </c>
      <c r="J536" s="3">
        <v>0</v>
      </c>
      <c r="K536" s="3">
        <f t="shared" si="18"/>
        <v>0</v>
      </c>
      <c r="L536" s="3">
        <f>IFERROR(INDEX('CHIRP Payment Calc'!K:K,MATCH(A:A,'CHIRP Payment Calc'!A:A,0)),0)</f>
        <v>0</v>
      </c>
      <c r="M536" s="3">
        <f t="shared" si="19"/>
        <v>0</v>
      </c>
    </row>
    <row r="537" spans="1:13">
      <c r="A537" s="9" t="s">
        <v>1093</v>
      </c>
      <c r="B537" s="9" t="s">
        <v>1399</v>
      </c>
      <c r="C537" s="9" t="s">
        <v>1594</v>
      </c>
      <c r="D537" s="4" t="s">
        <v>1094</v>
      </c>
      <c r="E537" s="14" t="s">
        <v>1094</v>
      </c>
      <c r="F537" s="14" t="s">
        <v>693</v>
      </c>
      <c r="G537" s="14" t="s">
        <v>1093</v>
      </c>
      <c r="H537" s="9" t="s">
        <v>2517</v>
      </c>
      <c r="I537" s="3">
        <v>3255546.4834144278</v>
      </c>
      <c r="J537" s="3">
        <v>2996347.4560434143</v>
      </c>
      <c r="K537" s="3">
        <f t="shared" si="18"/>
        <v>6251893.9394578421</v>
      </c>
      <c r="L537" s="3">
        <f>IFERROR(INDEX('CHIRP Payment Calc'!K:K,MATCH(A:A,'CHIRP Payment Calc'!A:A,0)),0)</f>
        <v>6662324.3549174154</v>
      </c>
      <c r="M537" s="3">
        <f t="shared" si="19"/>
        <v>-410430.41545957327</v>
      </c>
    </row>
    <row r="538" spans="1:13">
      <c r="A538" s="9" t="s">
        <v>691</v>
      </c>
      <c r="B538" s="9" t="s">
        <v>1399</v>
      </c>
      <c r="C538" s="9" t="s">
        <v>1594</v>
      </c>
      <c r="D538" s="4" t="s">
        <v>692</v>
      </c>
      <c r="E538" s="14" t="s">
        <v>692</v>
      </c>
      <c r="F538" s="14" t="s">
        <v>693</v>
      </c>
      <c r="G538" s="14" t="s">
        <v>691</v>
      </c>
      <c r="H538" s="9" t="s">
        <v>2517</v>
      </c>
      <c r="I538" s="3">
        <v>30855.25899366448</v>
      </c>
      <c r="J538" s="3">
        <v>5794.0707089625084</v>
      </c>
      <c r="K538" s="3">
        <f t="shared" si="18"/>
        <v>36649.329702626987</v>
      </c>
      <c r="L538" s="3">
        <f>IFERROR(INDEX('CHIRP Payment Calc'!K:K,MATCH(A:A,'CHIRP Payment Calc'!A:A,0)),0)</f>
        <v>0</v>
      </c>
      <c r="M538" s="3">
        <f t="shared" si="19"/>
        <v>36649.329702626987</v>
      </c>
    </row>
    <row r="539" spans="1:13">
      <c r="A539" s="9" t="s">
        <v>928</v>
      </c>
      <c r="B539" s="9" t="s">
        <v>1399</v>
      </c>
      <c r="C539" s="9" t="s">
        <v>1603</v>
      </c>
      <c r="D539" s="4" t="s">
        <v>929</v>
      </c>
      <c r="E539" s="14" t="s">
        <v>929</v>
      </c>
      <c r="F539" s="14" t="s">
        <v>930</v>
      </c>
      <c r="G539" s="14" t="s">
        <v>928</v>
      </c>
      <c r="H539" s="9" t="s">
        <v>2516</v>
      </c>
      <c r="I539" s="3">
        <v>20138276.558540389</v>
      </c>
      <c r="J539" s="3">
        <v>22250804.680319209</v>
      </c>
      <c r="K539" s="3">
        <f t="shared" si="18"/>
        <v>42389081.238859594</v>
      </c>
      <c r="L539" s="3">
        <f>IFERROR(INDEX('CHIRP Payment Calc'!K:K,MATCH(A:A,'CHIRP Payment Calc'!A:A,0)),0)</f>
        <v>54148143.286590643</v>
      </c>
      <c r="M539" s="3">
        <f t="shared" si="19"/>
        <v>-11759062.047731049</v>
      </c>
    </row>
    <row r="540" spans="1:13">
      <c r="A540" s="9" t="s">
        <v>393</v>
      </c>
      <c r="C540" s="9" t="s">
        <v>1700</v>
      </c>
      <c r="D540" s="4" t="s">
        <v>394</v>
      </c>
      <c r="E540" s="14" t="s">
        <v>394</v>
      </c>
      <c r="F540" s="14" t="s">
        <v>395</v>
      </c>
      <c r="G540" s="14" t="s">
        <v>393</v>
      </c>
      <c r="H540" s="9" t="s">
        <v>2515</v>
      </c>
      <c r="I540" s="3">
        <v>65027454.904037446</v>
      </c>
      <c r="J540" s="3">
        <v>730854.56117207848</v>
      </c>
      <c r="K540" s="3">
        <f t="shared" si="18"/>
        <v>65758309.465209521</v>
      </c>
      <c r="L540" s="3">
        <f>IFERROR(INDEX('CHIRP Payment Calc'!K:K,MATCH(A:A,'CHIRP Payment Calc'!A:A,0)),0)</f>
        <v>82394265.235100925</v>
      </c>
      <c r="M540" s="3">
        <f t="shared" si="19"/>
        <v>-16635955.769891404</v>
      </c>
    </row>
    <row r="541" spans="1:13">
      <c r="A541" s="9" t="s">
        <v>1216</v>
      </c>
      <c r="C541" s="9" t="s">
        <v>2505</v>
      </c>
      <c r="D541" s="4" t="s">
        <v>1217</v>
      </c>
      <c r="E541" s="14" t="s">
        <v>1217</v>
      </c>
      <c r="F541" s="14" t="s">
        <v>1218</v>
      </c>
      <c r="G541" s="14" t="s">
        <v>1216</v>
      </c>
      <c r="H541" s="9" t="s">
        <v>2514</v>
      </c>
      <c r="I541" s="3">
        <v>0</v>
      </c>
      <c r="J541" s="3">
        <v>0</v>
      </c>
      <c r="K541" s="3">
        <f t="shared" si="18"/>
        <v>0</v>
      </c>
      <c r="L541" s="3">
        <f>IFERROR(INDEX('CHIRP Payment Calc'!K:K,MATCH(A:A,'CHIRP Payment Calc'!A:A,0)),0)</f>
        <v>0</v>
      </c>
      <c r="M541" s="3">
        <f t="shared" si="19"/>
        <v>0</v>
      </c>
    </row>
    <row r="542" spans="1:13">
      <c r="A542" s="9" t="s">
        <v>1231</v>
      </c>
      <c r="C542" s="9" t="s">
        <v>2505</v>
      </c>
      <c r="D542" s="4" t="s">
        <v>1232</v>
      </c>
      <c r="E542" s="14" t="s">
        <v>1232</v>
      </c>
      <c r="F542" s="14" t="s">
        <v>1233</v>
      </c>
      <c r="G542" s="14" t="s">
        <v>1231</v>
      </c>
      <c r="H542" s="9" t="s">
        <v>2513</v>
      </c>
      <c r="I542" s="3">
        <v>817353.87719957333</v>
      </c>
      <c r="J542" s="3">
        <v>0</v>
      </c>
      <c r="K542" s="3">
        <f t="shared" si="18"/>
        <v>817353.87719957333</v>
      </c>
      <c r="L542" s="3">
        <f>IFERROR(INDEX('CHIRP Payment Calc'!K:K,MATCH(A:A,'CHIRP Payment Calc'!A:A,0)),0)</f>
        <v>993534.4819470027</v>
      </c>
      <c r="M542" s="3">
        <f t="shared" si="19"/>
        <v>-176180.60474742937</v>
      </c>
    </row>
    <row r="543" spans="1:13">
      <c r="A543" s="9" t="s">
        <v>1354</v>
      </c>
      <c r="C543" s="9" t="s">
        <v>2505</v>
      </c>
      <c r="D543" s="4" t="s">
        <v>1355</v>
      </c>
      <c r="E543" s="14" t="s">
        <v>1355</v>
      </c>
      <c r="F543" s="14" t="s">
        <v>1356</v>
      </c>
      <c r="G543" s="14" t="s">
        <v>1354</v>
      </c>
      <c r="H543" s="9" t="s">
        <v>2512</v>
      </c>
      <c r="I543" s="3">
        <v>3394.6981970891288</v>
      </c>
      <c r="J543" s="3">
        <v>0</v>
      </c>
      <c r="K543" s="3">
        <f t="shared" si="18"/>
        <v>3394.6981970891288</v>
      </c>
      <c r="L543" s="3">
        <f>IFERROR(INDEX('CHIRP Payment Calc'!K:K,MATCH(A:A,'CHIRP Payment Calc'!A:A,0)),0)</f>
        <v>0</v>
      </c>
      <c r="M543" s="3">
        <f t="shared" si="19"/>
        <v>3394.6981970891288</v>
      </c>
    </row>
    <row r="544" spans="1:13">
      <c r="A544" s="9" t="s">
        <v>1330</v>
      </c>
      <c r="C544" s="9" t="s">
        <v>2505</v>
      </c>
      <c r="D544" s="4" t="s">
        <v>1331</v>
      </c>
      <c r="E544" s="14" t="s">
        <v>1331</v>
      </c>
      <c r="F544" s="14" t="s">
        <v>1332</v>
      </c>
      <c r="G544" s="14" t="s">
        <v>1330</v>
      </c>
      <c r="H544" s="9" t="s">
        <v>2511</v>
      </c>
      <c r="I544" s="3">
        <v>81422.723974489854</v>
      </c>
      <c r="J544" s="3">
        <v>0</v>
      </c>
      <c r="K544" s="3">
        <f t="shared" si="18"/>
        <v>81422.723974489854</v>
      </c>
      <c r="L544" s="3">
        <f>IFERROR(INDEX('CHIRP Payment Calc'!K:K,MATCH(A:A,'CHIRP Payment Calc'!A:A,0)),0)</f>
        <v>255237.25905316605</v>
      </c>
      <c r="M544" s="3">
        <f t="shared" si="19"/>
        <v>-173814.53507867618</v>
      </c>
    </row>
    <row r="545" spans="1:13">
      <c r="A545" s="9" t="s">
        <v>1267</v>
      </c>
      <c r="C545" s="9" t="s">
        <v>2505</v>
      </c>
      <c r="D545" s="4" t="s">
        <v>1268</v>
      </c>
      <c r="E545" s="14" t="s">
        <v>1268</v>
      </c>
      <c r="F545" s="14" t="s">
        <v>1269</v>
      </c>
      <c r="G545" s="14" t="s">
        <v>1267</v>
      </c>
      <c r="H545" s="9" t="s">
        <v>2510</v>
      </c>
      <c r="I545" s="3">
        <v>903440.69420253276</v>
      </c>
      <c r="J545" s="3">
        <v>0</v>
      </c>
      <c r="K545" s="3">
        <f t="shared" si="18"/>
        <v>903440.69420253276</v>
      </c>
      <c r="L545" s="3">
        <f>IFERROR(INDEX('CHIRP Payment Calc'!K:K,MATCH(A:A,'CHIRP Payment Calc'!A:A,0)),0)</f>
        <v>925826.16798703931</v>
      </c>
      <c r="M545" s="3">
        <f t="shared" si="19"/>
        <v>-22385.473784506554</v>
      </c>
    </row>
    <row r="546" spans="1:13">
      <c r="A546" s="9" t="s">
        <v>1894</v>
      </c>
      <c r="B546" s="9" t="s">
        <v>492</v>
      </c>
      <c r="C546" s="9" t="s">
        <v>223</v>
      </c>
      <c r="D546" s="4" t="s">
        <v>1896</v>
      </c>
      <c r="E546" s="14" t="s">
        <v>1896</v>
      </c>
      <c r="F546" s="14" t="e">
        <v>#N/A</v>
      </c>
      <c r="G546" s="14" t="s">
        <v>1894</v>
      </c>
      <c r="H546" s="9" t="s">
        <v>1893</v>
      </c>
      <c r="I546" s="3">
        <v>123389.88784197367</v>
      </c>
      <c r="J546" s="3">
        <v>1521974.6333284958</v>
      </c>
      <c r="K546" s="3">
        <f t="shared" si="18"/>
        <v>1645364.5211704695</v>
      </c>
      <c r="L546" s="3">
        <f>IFERROR(INDEX('CHIRP Payment Calc'!K:K,MATCH(A:A,'CHIRP Payment Calc'!A:A,0)),0)</f>
        <v>0</v>
      </c>
      <c r="M546" s="3">
        <f t="shared" si="19"/>
        <v>1645364.5211704695</v>
      </c>
    </row>
    <row r="547" spans="1:13">
      <c r="A547" s="9" t="s">
        <v>1336</v>
      </c>
      <c r="C547" s="9" t="s">
        <v>2505</v>
      </c>
      <c r="D547" s="4" t="s">
        <v>1337</v>
      </c>
      <c r="E547" s="14" t="s">
        <v>1337</v>
      </c>
      <c r="F547" s="14" t="s">
        <v>1338</v>
      </c>
      <c r="G547" s="14" t="s">
        <v>1336</v>
      </c>
      <c r="H547" s="9" t="s">
        <v>2507</v>
      </c>
      <c r="I547" s="3">
        <v>31028.228232847614</v>
      </c>
      <c r="J547" s="3">
        <v>0</v>
      </c>
      <c r="K547" s="3">
        <f t="shared" si="18"/>
        <v>31028.228232847614</v>
      </c>
      <c r="L547" s="3">
        <f>IFERROR(INDEX('CHIRP Payment Calc'!K:K,MATCH(A:A,'CHIRP Payment Calc'!A:A,0)),0)</f>
        <v>39706.77488793368</v>
      </c>
      <c r="M547" s="3">
        <f t="shared" si="19"/>
        <v>-8678.5466550860656</v>
      </c>
    </row>
    <row r="548" spans="1:13">
      <c r="A548" s="9" t="s">
        <v>1369</v>
      </c>
      <c r="C548" s="9" t="s">
        <v>2505</v>
      </c>
      <c r="D548" s="4" t="s">
        <v>1370</v>
      </c>
      <c r="E548" s="14" t="s">
        <v>1370</v>
      </c>
      <c r="F548" s="14" t="s">
        <v>1371</v>
      </c>
      <c r="G548" s="14" t="s">
        <v>1369</v>
      </c>
      <c r="H548" s="9" t="s">
        <v>2506</v>
      </c>
      <c r="I548" s="3">
        <v>2044717.9495899789</v>
      </c>
      <c r="J548" s="3">
        <v>0</v>
      </c>
      <c r="K548" s="3">
        <f t="shared" si="18"/>
        <v>2044717.9495899789</v>
      </c>
      <c r="L548" s="3">
        <f>IFERROR(INDEX('CHIRP Payment Calc'!K:K,MATCH(A:A,'CHIRP Payment Calc'!A:A,0)),0)</f>
        <v>639628.88301108405</v>
      </c>
      <c r="M548" s="3">
        <f t="shared" si="19"/>
        <v>1405089.0665788949</v>
      </c>
    </row>
    <row r="549" spans="1:13">
      <c r="A549" s="9" t="s">
        <v>1285</v>
      </c>
      <c r="C549" s="9" t="s">
        <v>2505</v>
      </c>
      <c r="D549" s="4" t="s">
        <v>1286</v>
      </c>
      <c r="E549" s="14" t="s">
        <v>1286</v>
      </c>
      <c r="F549" s="14" t="s">
        <v>1287</v>
      </c>
      <c r="G549" s="14" t="s">
        <v>1285</v>
      </c>
      <c r="H549" s="9" t="s">
        <v>2504</v>
      </c>
      <c r="I549" s="3">
        <v>25111.565086278017</v>
      </c>
      <c r="J549" s="3">
        <v>0</v>
      </c>
      <c r="K549" s="3">
        <f t="shared" si="18"/>
        <v>25111.565086278017</v>
      </c>
      <c r="L549" s="3">
        <f>IFERROR(INDEX('CHIRP Payment Calc'!K:K,MATCH(A:A,'CHIRP Payment Calc'!A:A,0)),0)</f>
        <v>0</v>
      </c>
      <c r="M549" s="3">
        <f t="shared" si="19"/>
        <v>25111.565086278017</v>
      </c>
    </row>
    <row r="550" spans="1:13">
      <c r="A550" s="9" t="s">
        <v>1146</v>
      </c>
      <c r="C550" s="9" t="s">
        <v>223</v>
      </c>
      <c r="D550" s="4" t="s">
        <v>1147</v>
      </c>
      <c r="E550" s="14" t="s">
        <v>1147</v>
      </c>
      <c r="F550" s="14" t="s">
        <v>1148</v>
      </c>
      <c r="G550" s="14" t="s">
        <v>1146</v>
      </c>
      <c r="H550" s="9" t="s">
        <v>2503</v>
      </c>
      <c r="I550" s="3">
        <v>2618.5116247494771</v>
      </c>
      <c r="J550" s="3">
        <v>0</v>
      </c>
      <c r="K550" s="3">
        <f t="shared" si="18"/>
        <v>2618.5116247494771</v>
      </c>
      <c r="L550" s="3">
        <f>IFERROR(INDEX('CHIRP Payment Calc'!K:K,MATCH(A:A,'CHIRP Payment Calc'!A:A,0)),0)</f>
        <v>0</v>
      </c>
      <c r="M550" s="3">
        <f t="shared" si="19"/>
        <v>2618.5116247494771</v>
      </c>
    </row>
    <row r="551" spans="1:13">
      <c r="A551" s="9" t="s">
        <v>387</v>
      </c>
      <c r="C551" s="9" t="s">
        <v>223</v>
      </c>
      <c r="D551" s="4" t="s">
        <v>388</v>
      </c>
      <c r="E551" s="14" t="s">
        <v>388</v>
      </c>
      <c r="F551" s="14" t="s">
        <v>389</v>
      </c>
      <c r="G551" s="14" t="s">
        <v>387</v>
      </c>
      <c r="H551" s="9" t="s">
        <v>2502</v>
      </c>
      <c r="I551" s="3">
        <v>2785509.3798224032</v>
      </c>
      <c r="J551" s="3">
        <v>1145325.2619698292</v>
      </c>
      <c r="K551" s="3">
        <f t="shared" si="18"/>
        <v>3930834.6417922322</v>
      </c>
      <c r="L551" s="3">
        <f>IFERROR(INDEX('CHIRP Payment Calc'!K:K,MATCH(A:A,'CHIRP Payment Calc'!A:A,0)),0)</f>
        <v>3806219.4213643149</v>
      </c>
      <c r="M551" s="3">
        <f t="shared" si="19"/>
        <v>124615.22042791732</v>
      </c>
    </row>
    <row r="552" spans="1:13">
      <c r="A552" s="9" t="s">
        <v>2286</v>
      </c>
      <c r="C552" s="9" t="s">
        <v>223</v>
      </c>
      <c r="D552" s="4" t="s">
        <v>2284</v>
      </c>
      <c r="E552" s="14" t="s">
        <v>2284</v>
      </c>
      <c r="F552" s="14" t="e">
        <v>#N/A</v>
      </c>
      <c r="G552" s="14" t="s">
        <v>2286</v>
      </c>
      <c r="H552" s="9" t="s">
        <v>2501</v>
      </c>
      <c r="I552" s="3">
        <v>0</v>
      </c>
      <c r="J552" s="3">
        <v>0</v>
      </c>
      <c r="K552" s="3">
        <f t="shared" si="18"/>
        <v>0</v>
      </c>
      <c r="L552" s="3">
        <f>IFERROR(INDEX('CHIRP Payment Calc'!K:K,MATCH(A:A,'CHIRP Payment Calc'!A:A,0)),0)</f>
        <v>0</v>
      </c>
      <c r="M552" s="3">
        <f t="shared" si="19"/>
        <v>0</v>
      </c>
    </row>
    <row r="553" spans="1:13">
      <c r="A553" s="9" t="s">
        <v>1794</v>
      </c>
      <c r="C553" s="9" t="s">
        <v>223</v>
      </c>
      <c r="D553" s="4" t="s">
        <v>1796</v>
      </c>
      <c r="E553" s="14" t="s">
        <v>1796</v>
      </c>
      <c r="F553" s="14" t="s">
        <v>2472</v>
      </c>
      <c r="G553" s="14" t="s">
        <v>1794</v>
      </c>
      <c r="H553" s="9" t="s">
        <v>2472</v>
      </c>
      <c r="I553" s="3">
        <v>222649.78663678007</v>
      </c>
      <c r="J553" s="3">
        <v>173178.57560394178</v>
      </c>
      <c r="K553" s="3">
        <f t="shared" si="18"/>
        <v>395828.36224072182</v>
      </c>
      <c r="L553" s="3">
        <f>IFERROR(INDEX('CHIRP Payment Calc'!K:K,MATCH(A:A,'CHIRP Payment Calc'!A:A,0)),0)</f>
        <v>289332.75214545644</v>
      </c>
      <c r="M553" s="3">
        <f t="shared" si="19"/>
        <v>106495.61009526538</v>
      </c>
    </row>
    <row r="554" spans="1:13">
      <c r="A554" s="9" t="s">
        <v>1039</v>
      </c>
      <c r="C554" s="9" t="s">
        <v>223</v>
      </c>
      <c r="D554" s="4" t="s">
        <v>1040</v>
      </c>
      <c r="E554" s="14" t="s">
        <v>1040</v>
      </c>
      <c r="F554" s="14" t="s">
        <v>1041</v>
      </c>
      <c r="G554" s="14" t="s">
        <v>1039</v>
      </c>
      <c r="H554" s="9" t="s">
        <v>2500</v>
      </c>
      <c r="I554" s="3">
        <v>16932358.270591531</v>
      </c>
      <c r="J554" s="3">
        <v>4334778.085447778</v>
      </c>
      <c r="K554" s="3">
        <f t="shared" si="18"/>
        <v>21267136.356039308</v>
      </c>
      <c r="L554" s="3">
        <f>IFERROR(INDEX('CHIRP Payment Calc'!K:K,MATCH(A:A,'CHIRP Payment Calc'!A:A,0)),0)</f>
        <v>23521548.540114678</v>
      </c>
      <c r="M554" s="3">
        <f t="shared" si="19"/>
        <v>-2254412.1840753704</v>
      </c>
    </row>
    <row r="555" spans="1:13">
      <c r="A555" s="9" t="s">
        <v>1418</v>
      </c>
      <c r="C555" s="9" t="s">
        <v>223</v>
      </c>
      <c r="D555" s="4" t="s">
        <v>2499</v>
      </c>
      <c r="E555" s="14" t="s">
        <v>2499</v>
      </c>
      <c r="F555" s="14" t="s">
        <v>1420</v>
      </c>
      <c r="G555" s="14" t="s">
        <v>1618</v>
      </c>
      <c r="H555" s="9" t="s">
        <v>2498</v>
      </c>
      <c r="I555" s="3">
        <v>0</v>
      </c>
      <c r="J555" s="3">
        <v>0</v>
      </c>
      <c r="K555" s="3">
        <f t="shared" si="18"/>
        <v>0</v>
      </c>
      <c r="L555" s="3">
        <f>IFERROR(INDEX('CHIRP Payment Calc'!K:K,MATCH(A:A,'CHIRP Payment Calc'!A:A,0)),0)</f>
        <v>0</v>
      </c>
      <c r="M555" s="3">
        <f t="shared" si="19"/>
        <v>0</v>
      </c>
    </row>
    <row r="556" spans="1:13">
      <c r="A556" s="9" t="s">
        <v>22</v>
      </c>
      <c r="C556" s="9" t="s">
        <v>223</v>
      </c>
      <c r="D556" s="4" t="s">
        <v>23</v>
      </c>
      <c r="E556" s="14" t="s">
        <v>23</v>
      </c>
      <c r="F556" s="14" t="s">
        <v>24</v>
      </c>
      <c r="G556" s="14" t="s">
        <v>22</v>
      </c>
      <c r="H556" s="9" t="s">
        <v>2497</v>
      </c>
      <c r="I556" s="3">
        <v>15743.742991872781</v>
      </c>
      <c r="J556" s="3">
        <v>4056.5494736692417</v>
      </c>
      <c r="K556" s="3">
        <f t="shared" si="18"/>
        <v>19800.292465542021</v>
      </c>
      <c r="L556" s="3">
        <f>IFERROR(INDEX('CHIRP Payment Calc'!K:K,MATCH(A:A,'CHIRP Payment Calc'!A:A,0)),0)</f>
        <v>0</v>
      </c>
      <c r="M556" s="3">
        <f t="shared" si="19"/>
        <v>19800.292465542021</v>
      </c>
    </row>
    <row r="557" spans="1:13">
      <c r="A557" s="9" t="s">
        <v>1488</v>
      </c>
      <c r="C557" s="9" t="s">
        <v>223</v>
      </c>
      <c r="D557" s="4" t="s">
        <v>1489</v>
      </c>
      <c r="E557" s="14" t="s">
        <v>1489</v>
      </c>
      <c r="F557" s="14" t="s">
        <v>1490</v>
      </c>
      <c r="G557" s="14" t="s">
        <v>1488</v>
      </c>
      <c r="H557" s="9" t="s">
        <v>2035</v>
      </c>
      <c r="I557" s="3">
        <v>28766.56136446739</v>
      </c>
      <c r="J557" s="3">
        <v>162275.1662102626</v>
      </c>
      <c r="K557" s="3">
        <f t="shared" si="18"/>
        <v>191041.72757473</v>
      </c>
      <c r="L557" s="3">
        <f>IFERROR(INDEX('CHIRP Payment Calc'!K:K,MATCH(A:A,'CHIRP Payment Calc'!A:A,0)),0)</f>
        <v>356753.52208269748</v>
      </c>
      <c r="M557" s="3">
        <f t="shared" si="19"/>
        <v>-165711.79450796748</v>
      </c>
    </row>
    <row r="558" spans="1:13">
      <c r="A558" s="9" t="s">
        <v>1015</v>
      </c>
      <c r="C558" s="9" t="s">
        <v>223</v>
      </c>
      <c r="D558" s="4" t="s">
        <v>1016</v>
      </c>
      <c r="E558" s="14" t="s">
        <v>1016</v>
      </c>
      <c r="F558" s="14" t="s">
        <v>1017</v>
      </c>
      <c r="G558" s="14" t="s">
        <v>1015</v>
      </c>
      <c r="H558" s="9" t="s">
        <v>2496</v>
      </c>
      <c r="I558" s="3">
        <v>1331055.6187002929</v>
      </c>
      <c r="J558" s="3">
        <v>2206060.5999399284</v>
      </c>
      <c r="K558" s="3">
        <f t="shared" si="18"/>
        <v>3537116.2186402213</v>
      </c>
      <c r="L558" s="3">
        <f>IFERROR(INDEX('CHIRP Payment Calc'!K:K,MATCH(A:A,'CHIRP Payment Calc'!A:A,0)),0)</f>
        <v>3471644.8195729526</v>
      </c>
      <c r="M558" s="3">
        <f t="shared" si="19"/>
        <v>65471.399067268707</v>
      </c>
    </row>
    <row r="559" spans="1:13">
      <c r="A559" s="9" t="s">
        <v>763</v>
      </c>
      <c r="B559" s="9" t="s">
        <v>1530</v>
      </c>
      <c r="C559" s="9" t="s">
        <v>223</v>
      </c>
      <c r="D559" s="4" t="s">
        <v>764</v>
      </c>
      <c r="E559" s="14" t="s">
        <v>764</v>
      </c>
      <c r="F559" s="14" t="s">
        <v>765</v>
      </c>
      <c r="G559" s="14" t="s">
        <v>763</v>
      </c>
      <c r="H559" s="9" t="s">
        <v>2702</v>
      </c>
      <c r="I559" s="3">
        <v>9607063.7296157386</v>
      </c>
      <c r="J559" s="3">
        <f>4880323.28627934+50758.6622542907</f>
        <v>4931081.9485336309</v>
      </c>
      <c r="K559" s="3">
        <f t="shared" si="18"/>
        <v>14538145.678149369</v>
      </c>
      <c r="L559" s="3">
        <f>IFERROR(INDEX('CHIRP Payment Calc'!K:K,MATCH(A:A,'CHIRP Payment Calc'!A:A,0)),0)</f>
        <v>18826131.886104293</v>
      </c>
      <c r="M559" s="3">
        <f t="shared" si="19"/>
        <v>-4287986.2079549246</v>
      </c>
    </row>
    <row r="560" spans="1:13">
      <c r="A560" s="4" t="s">
        <v>1291</v>
      </c>
      <c r="B560" s="15" t="s">
        <v>1574</v>
      </c>
      <c r="C560" s="15" t="s">
        <v>2505</v>
      </c>
      <c r="D560" s="4" t="s">
        <v>1292</v>
      </c>
      <c r="E560" s="14" t="s">
        <v>1292</v>
      </c>
      <c r="F560" s="14" t="e">
        <v>#N/A</v>
      </c>
      <c r="G560" s="14" t="s">
        <v>1292</v>
      </c>
      <c r="H560" s="9" t="s">
        <v>2732</v>
      </c>
      <c r="I560" s="3">
        <v>375884.01350041141</v>
      </c>
      <c r="J560" s="3">
        <v>0</v>
      </c>
      <c r="K560" s="3">
        <f t="shared" si="18"/>
        <v>375884.01350041141</v>
      </c>
      <c r="L560" s="3">
        <f>IFERROR(INDEX('CHIRP Payment Calc'!K:K,MATCH(A:A,'CHIRP Payment Calc'!A:A,0)),0)</f>
        <v>38646.510211335146</v>
      </c>
      <c r="M560" s="3">
        <f t="shared" si="19"/>
        <v>337237.50328907627</v>
      </c>
    </row>
    <row r="561" spans="1:13">
      <c r="A561" s="9" t="s">
        <v>559</v>
      </c>
      <c r="C561" s="9" t="s">
        <v>223</v>
      </c>
      <c r="D561" s="4" t="s">
        <v>560</v>
      </c>
      <c r="E561" s="14" t="s">
        <v>560</v>
      </c>
      <c r="F561" s="14" t="s">
        <v>561</v>
      </c>
      <c r="G561" s="14" t="s">
        <v>559</v>
      </c>
      <c r="H561" s="9" t="s">
        <v>2221</v>
      </c>
      <c r="I561" s="3">
        <v>1676665.5899617579</v>
      </c>
      <c r="J561" s="3">
        <v>580567.06793624139</v>
      </c>
      <c r="K561" s="3">
        <f t="shared" si="18"/>
        <v>2257232.6578979995</v>
      </c>
      <c r="L561" s="3">
        <f>IFERROR(INDEX('CHIRP Payment Calc'!K:K,MATCH(A:A,'CHIRP Payment Calc'!A:A,0)),0)</f>
        <v>2398979.9913914897</v>
      </c>
      <c r="M561" s="3">
        <f t="shared" si="19"/>
        <v>-141747.33349349024</v>
      </c>
    </row>
    <row r="562" spans="1:13">
      <c r="A562" s="9" t="s">
        <v>1575</v>
      </c>
      <c r="C562" s="9" t="s">
        <v>223</v>
      </c>
      <c r="D562" s="4" t="s">
        <v>1576</v>
      </c>
      <c r="E562" s="14" t="e">
        <v>#N/A</v>
      </c>
      <c r="F562" s="14" t="e">
        <v>#N/A</v>
      </c>
      <c r="G562" s="14" t="e">
        <v>#N/A</v>
      </c>
      <c r="H562" s="9" t="s">
        <v>2495</v>
      </c>
      <c r="I562" s="3">
        <v>0</v>
      </c>
      <c r="J562" s="3">
        <v>0</v>
      </c>
      <c r="K562" s="3">
        <f t="shared" si="18"/>
        <v>0</v>
      </c>
      <c r="L562" s="3">
        <f>IFERROR(INDEX('CHIRP Payment Calc'!K:K,MATCH(A:A,'CHIRP Payment Calc'!A:A,0)),0)</f>
        <v>0</v>
      </c>
      <c r="M562" s="3">
        <f t="shared" si="19"/>
        <v>0</v>
      </c>
    </row>
    <row r="563" spans="1:13">
      <c r="A563" s="9" t="s">
        <v>1454</v>
      </c>
      <c r="C563" s="9" t="s">
        <v>223</v>
      </c>
      <c r="D563" s="4" t="s">
        <v>1455</v>
      </c>
      <c r="E563" s="14" t="s">
        <v>1455</v>
      </c>
      <c r="F563" s="14" t="s">
        <v>1456</v>
      </c>
      <c r="G563" s="14" t="s">
        <v>1454</v>
      </c>
      <c r="H563" s="9" t="s">
        <v>2494</v>
      </c>
      <c r="I563" s="3">
        <v>65513.582849327293</v>
      </c>
      <c r="J563" s="3">
        <v>99537.770837421791</v>
      </c>
      <c r="K563" s="3">
        <f t="shared" si="18"/>
        <v>165051.35368674909</v>
      </c>
      <c r="L563" s="3">
        <f>IFERROR(INDEX('CHIRP Payment Calc'!K:K,MATCH(A:A,'CHIRP Payment Calc'!A:A,0)),0)</f>
        <v>156193.5411534172</v>
      </c>
      <c r="M563" s="3">
        <f t="shared" si="19"/>
        <v>8857.8125333318894</v>
      </c>
    </row>
    <row r="564" spans="1:13">
      <c r="A564" s="9" t="s">
        <v>2492</v>
      </c>
      <c r="C564" s="9" t="s">
        <v>223</v>
      </c>
      <c r="D564" s="4" t="s">
        <v>2493</v>
      </c>
      <c r="E564" s="14" t="s">
        <v>2493</v>
      </c>
      <c r="F564" s="14" t="e">
        <v>#N/A</v>
      </c>
      <c r="G564" s="14" t="s">
        <v>2492</v>
      </c>
      <c r="H564" s="9" t="s">
        <v>2491</v>
      </c>
      <c r="I564" s="3">
        <v>0</v>
      </c>
      <c r="J564" s="3">
        <v>0</v>
      </c>
      <c r="K564" s="3">
        <f t="shared" si="18"/>
        <v>0</v>
      </c>
      <c r="L564" s="3">
        <f>IFERROR(INDEX('CHIRP Payment Calc'!K:K,MATCH(A:A,'CHIRP Payment Calc'!A:A,0)),0)</f>
        <v>0</v>
      </c>
      <c r="M564" s="3">
        <f t="shared" si="19"/>
        <v>0</v>
      </c>
    </row>
    <row r="565" spans="1:13">
      <c r="A565" s="9" t="s">
        <v>1045</v>
      </c>
      <c r="C565" s="9" t="s">
        <v>223</v>
      </c>
      <c r="D565" s="4" t="s">
        <v>1046</v>
      </c>
      <c r="E565" s="14" t="s">
        <v>1046</v>
      </c>
      <c r="F565" s="14" t="s">
        <v>1047</v>
      </c>
      <c r="G565" s="14" t="s">
        <v>1045</v>
      </c>
      <c r="H565" s="9" t="s">
        <v>2490</v>
      </c>
      <c r="I565" s="3">
        <v>1645780.0598209491</v>
      </c>
      <c r="J565" s="3">
        <v>2164818.9870330691</v>
      </c>
      <c r="K565" s="3">
        <f t="shared" si="18"/>
        <v>3810599.0468540182</v>
      </c>
      <c r="L565" s="3">
        <f>IFERROR(INDEX('CHIRP Payment Calc'!K:K,MATCH(A:A,'CHIRP Payment Calc'!A:A,0)),0)</f>
        <v>4839553.6302343989</v>
      </c>
      <c r="M565" s="3">
        <f t="shared" si="19"/>
        <v>-1028954.5833803806</v>
      </c>
    </row>
    <row r="566" spans="1:13">
      <c r="A566" s="9" t="s">
        <v>1412</v>
      </c>
      <c r="C566" s="9" t="s">
        <v>223</v>
      </c>
      <c r="D566" s="4" t="s">
        <v>1413</v>
      </c>
      <c r="E566" s="14" t="s">
        <v>1413</v>
      </c>
      <c r="F566" s="14" t="s">
        <v>1414</v>
      </c>
      <c r="G566" s="14" t="s">
        <v>1412</v>
      </c>
      <c r="H566" s="9" t="s">
        <v>2489</v>
      </c>
      <c r="I566" s="3">
        <v>0</v>
      </c>
      <c r="J566" s="3">
        <v>0</v>
      </c>
      <c r="K566" s="3">
        <f t="shared" si="18"/>
        <v>0</v>
      </c>
      <c r="L566" s="3">
        <f>IFERROR(INDEX('CHIRP Payment Calc'!K:K,MATCH(A:A,'CHIRP Payment Calc'!A:A,0)),0)</f>
        <v>0</v>
      </c>
      <c r="M566" s="3">
        <f t="shared" si="19"/>
        <v>0</v>
      </c>
    </row>
    <row r="567" spans="1:13">
      <c r="A567" s="9" t="s">
        <v>1042</v>
      </c>
      <c r="C567" s="9" t="s">
        <v>223</v>
      </c>
      <c r="D567" s="4" t="s">
        <v>1043</v>
      </c>
      <c r="E567" s="14" t="s">
        <v>1043</v>
      </c>
      <c r="F567" s="14" t="s">
        <v>1044</v>
      </c>
      <c r="G567" s="14" t="s">
        <v>1042</v>
      </c>
      <c r="H567" s="9" t="s">
        <v>2488</v>
      </c>
      <c r="I567" s="3">
        <v>2982350.3599278196</v>
      </c>
      <c r="J567" s="3">
        <v>2206601.0631567515</v>
      </c>
      <c r="K567" s="3">
        <f t="shared" si="18"/>
        <v>5188951.423084571</v>
      </c>
      <c r="L567" s="3">
        <f>IFERROR(INDEX('CHIRP Payment Calc'!K:K,MATCH(A:A,'CHIRP Payment Calc'!A:A,0)),0)</f>
        <v>5168094.386938177</v>
      </c>
      <c r="M567" s="3">
        <f t="shared" si="19"/>
        <v>20857.036146393977</v>
      </c>
    </row>
    <row r="568" spans="1:13">
      <c r="A568" s="9" t="s">
        <v>1078</v>
      </c>
      <c r="C568" s="9" t="s">
        <v>223</v>
      </c>
      <c r="D568" s="4" t="s">
        <v>1079</v>
      </c>
      <c r="E568" s="14" t="s">
        <v>1079</v>
      </c>
      <c r="F568" s="14" t="s">
        <v>1080</v>
      </c>
      <c r="G568" s="14" t="s">
        <v>1078</v>
      </c>
      <c r="H568" s="9" t="s">
        <v>2487</v>
      </c>
      <c r="I568" s="3">
        <v>16665152.290954616</v>
      </c>
      <c r="J568" s="3">
        <v>2662132.4396368046</v>
      </c>
      <c r="K568" s="3">
        <f t="shared" si="18"/>
        <v>19327284.73059142</v>
      </c>
      <c r="L568" s="3">
        <f>IFERROR(INDEX('CHIRP Payment Calc'!K:K,MATCH(A:A,'CHIRP Payment Calc'!A:A,0)),0)</f>
        <v>16825789.103125192</v>
      </c>
      <c r="M568" s="3">
        <f t="shared" si="19"/>
        <v>2501495.6274662279</v>
      </c>
    </row>
    <row r="569" spans="1:13">
      <c r="A569" s="9" t="s">
        <v>1072</v>
      </c>
      <c r="C569" s="9" t="s">
        <v>223</v>
      </c>
      <c r="D569" s="4" t="s">
        <v>1073</v>
      </c>
      <c r="E569" s="14" t="s">
        <v>1073</v>
      </c>
      <c r="F569" s="14" t="s">
        <v>1074</v>
      </c>
      <c r="G569" s="14" t="s">
        <v>1072</v>
      </c>
      <c r="H569" s="9" t="s">
        <v>2486</v>
      </c>
      <c r="I569" s="3">
        <v>2250614.3770119292</v>
      </c>
      <c r="J569" s="3">
        <v>1163221.3661406008</v>
      </c>
      <c r="K569" s="3">
        <f t="shared" si="18"/>
        <v>3413835.7431525299</v>
      </c>
      <c r="L569" s="3">
        <f>IFERROR(INDEX('CHIRP Payment Calc'!K:K,MATCH(A:A,'CHIRP Payment Calc'!A:A,0)),0)</f>
        <v>2884977.1984927752</v>
      </c>
      <c r="M569" s="3">
        <f t="shared" si="19"/>
        <v>528858.54465975473</v>
      </c>
    </row>
    <row r="570" spans="1:13">
      <c r="A570" s="9" t="s">
        <v>1075</v>
      </c>
      <c r="C570" s="9" t="s">
        <v>223</v>
      </c>
      <c r="D570" s="4" t="s">
        <v>1076</v>
      </c>
      <c r="E570" s="14" t="s">
        <v>1076</v>
      </c>
      <c r="F570" s="14" t="s">
        <v>1077</v>
      </c>
      <c r="G570" s="14" t="s">
        <v>1075</v>
      </c>
      <c r="H570" s="9" t="s">
        <v>2485</v>
      </c>
      <c r="I570" s="3">
        <v>4706961.2476003543</v>
      </c>
      <c r="J570" s="3">
        <v>5943889.0146941608</v>
      </c>
      <c r="K570" s="3">
        <f t="shared" si="18"/>
        <v>10650850.262294516</v>
      </c>
      <c r="L570" s="3">
        <f>IFERROR(INDEX('CHIRP Payment Calc'!K:K,MATCH(A:A,'CHIRP Payment Calc'!A:A,0)),0)</f>
        <v>10074311.37328862</v>
      </c>
      <c r="M570" s="3">
        <f t="shared" si="19"/>
        <v>576538.8890058957</v>
      </c>
    </row>
    <row r="571" spans="1:13">
      <c r="A571" s="9" t="s">
        <v>1069</v>
      </c>
      <c r="C571" s="9" t="s">
        <v>223</v>
      </c>
      <c r="D571" s="4" t="s">
        <v>1070</v>
      </c>
      <c r="E571" s="14" t="s">
        <v>1070</v>
      </c>
      <c r="F571" s="14" t="s">
        <v>1071</v>
      </c>
      <c r="G571" s="14" t="s">
        <v>1069</v>
      </c>
      <c r="H571" s="9" t="s">
        <v>2484</v>
      </c>
      <c r="I571" s="3">
        <v>19514412.645020399</v>
      </c>
      <c r="J571" s="3">
        <v>5969971.0816532839</v>
      </c>
      <c r="K571" s="3">
        <f t="shared" si="18"/>
        <v>25484383.726673685</v>
      </c>
      <c r="L571" s="3">
        <f>IFERROR(INDEX('CHIRP Payment Calc'!K:K,MATCH(A:A,'CHIRP Payment Calc'!A:A,0)),0)</f>
        <v>21414089.258075297</v>
      </c>
      <c r="M571" s="3">
        <f t="shared" si="19"/>
        <v>4070294.4685983881</v>
      </c>
    </row>
    <row r="572" spans="1:13">
      <c r="A572" s="9" t="s">
        <v>390</v>
      </c>
      <c r="C572" s="9" t="s">
        <v>223</v>
      </c>
      <c r="D572" s="4" t="s">
        <v>391</v>
      </c>
      <c r="E572" s="14" t="s">
        <v>391</v>
      </c>
      <c r="F572" s="14" t="s">
        <v>392</v>
      </c>
      <c r="G572" s="14" t="s">
        <v>390</v>
      </c>
      <c r="H572" s="9" t="s">
        <v>2483</v>
      </c>
      <c r="I572" s="3">
        <v>249768.9086501569</v>
      </c>
      <c r="J572" s="3">
        <v>135924.56019974148</v>
      </c>
      <c r="K572" s="3">
        <f t="shared" si="18"/>
        <v>385693.46884989837</v>
      </c>
      <c r="L572" s="3">
        <f>IFERROR(INDEX('CHIRP Payment Calc'!K:K,MATCH(A:A,'CHIRP Payment Calc'!A:A,0)),0)</f>
        <v>369213.39757516002</v>
      </c>
      <c r="M572" s="3">
        <f t="shared" si="19"/>
        <v>16480.071274738351</v>
      </c>
    </row>
    <row r="573" spans="1:13">
      <c r="A573" s="9" t="s">
        <v>295</v>
      </c>
      <c r="C573" s="9" t="s">
        <v>223</v>
      </c>
      <c r="D573" s="4" t="s">
        <v>296</v>
      </c>
      <c r="E573" s="14" t="s">
        <v>296</v>
      </c>
      <c r="F573" s="14" t="s">
        <v>297</v>
      </c>
      <c r="G573" s="14" t="s">
        <v>295</v>
      </c>
      <c r="H573" s="9" t="s">
        <v>2482</v>
      </c>
      <c r="I573" s="3">
        <v>0</v>
      </c>
      <c r="J573" s="3">
        <v>0</v>
      </c>
      <c r="K573" s="3">
        <f t="shared" si="18"/>
        <v>0</v>
      </c>
      <c r="L573" s="3">
        <f>IFERROR(INDEX('CHIRP Payment Calc'!K:K,MATCH(A:A,'CHIRP Payment Calc'!A:A,0)),0)</f>
        <v>0</v>
      </c>
      <c r="M573" s="3">
        <f t="shared" si="19"/>
        <v>0</v>
      </c>
    </row>
    <row r="574" spans="1:13">
      <c r="A574" s="9" t="s">
        <v>1605</v>
      </c>
      <c r="C574" s="9" t="s">
        <v>223</v>
      </c>
      <c r="D574" s="4" t="s">
        <v>2273</v>
      </c>
      <c r="E574" s="14" t="s">
        <v>2273</v>
      </c>
      <c r="F574" s="14" t="s">
        <v>843</v>
      </c>
      <c r="G574" s="14" t="s">
        <v>1605</v>
      </c>
      <c r="H574" s="9" t="s">
        <v>2481</v>
      </c>
      <c r="I574" s="3">
        <v>1891910.5053131003</v>
      </c>
      <c r="J574" s="3">
        <v>879275.03707265831</v>
      </c>
      <c r="K574" s="3">
        <f t="shared" si="18"/>
        <v>2771185.5423857588</v>
      </c>
      <c r="L574" s="3">
        <f>IFERROR(INDEX('CHIRP Payment Calc'!K:K,MATCH(A:A,'CHIRP Payment Calc'!A:A,0)),0)</f>
        <v>0</v>
      </c>
      <c r="M574" s="3">
        <f t="shared" si="19"/>
        <v>2771185.5423857588</v>
      </c>
    </row>
    <row r="575" spans="1:13">
      <c r="A575" s="9" t="s">
        <v>1585</v>
      </c>
      <c r="C575" s="9" t="s">
        <v>223</v>
      </c>
      <c r="D575" s="4" t="s">
        <v>1586</v>
      </c>
      <c r="E575" s="14" t="s">
        <v>1586</v>
      </c>
      <c r="F575" s="14" t="s">
        <v>1587</v>
      </c>
      <c r="G575" s="14" t="s">
        <v>1585</v>
      </c>
      <c r="H575" s="9" t="s">
        <v>2480</v>
      </c>
      <c r="I575" s="3">
        <v>991.45533478735865</v>
      </c>
      <c r="J575" s="3">
        <v>0</v>
      </c>
      <c r="K575" s="3">
        <f t="shared" si="18"/>
        <v>991.45533478735865</v>
      </c>
      <c r="L575" s="3">
        <f>IFERROR(INDEX('CHIRP Payment Calc'!K:K,MATCH(A:A,'CHIRP Payment Calc'!A:A,0)),0)</f>
        <v>0</v>
      </c>
      <c r="M575" s="3">
        <f t="shared" si="19"/>
        <v>991.45533478735865</v>
      </c>
    </row>
    <row r="576" spans="1:13">
      <c r="A576" s="9" t="s">
        <v>52</v>
      </c>
      <c r="C576" s="9" t="s">
        <v>223</v>
      </c>
      <c r="D576" s="4" t="s">
        <v>53</v>
      </c>
      <c r="E576" s="14" t="s">
        <v>53</v>
      </c>
      <c r="F576" s="14" t="s">
        <v>54</v>
      </c>
      <c r="G576" s="14" t="s">
        <v>52</v>
      </c>
      <c r="H576" s="9" t="s">
        <v>2479</v>
      </c>
      <c r="I576" s="3">
        <v>0</v>
      </c>
      <c r="J576" s="3">
        <v>0</v>
      </c>
      <c r="K576" s="3">
        <f t="shared" si="18"/>
        <v>0</v>
      </c>
      <c r="L576" s="3">
        <f>IFERROR(INDEX('CHIRP Payment Calc'!K:K,MATCH(A:A,'CHIRP Payment Calc'!A:A,0)),0)</f>
        <v>0</v>
      </c>
      <c r="M576" s="3">
        <f t="shared" si="19"/>
        <v>0</v>
      </c>
    </row>
    <row r="577" spans="1:13">
      <c r="A577" s="9" t="s">
        <v>1036</v>
      </c>
      <c r="C577" s="9" t="s">
        <v>1522</v>
      </c>
      <c r="D577" s="4" t="s">
        <v>1037</v>
      </c>
      <c r="E577" s="14" t="s">
        <v>1037</v>
      </c>
      <c r="F577" s="14" t="s">
        <v>1038</v>
      </c>
      <c r="G577" s="14" t="s">
        <v>1036</v>
      </c>
      <c r="H577" s="9" t="s">
        <v>2478</v>
      </c>
      <c r="I577" s="3">
        <v>424047.79933854361</v>
      </c>
      <c r="J577" s="3">
        <v>402222.19857934234</v>
      </c>
      <c r="K577" s="3">
        <f t="shared" si="18"/>
        <v>826269.99791788589</v>
      </c>
      <c r="L577" s="3">
        <f>IFERROR(INDEX('CHIRP Payment Calc'!K:K,MATCH(A:A,'CHIRP Payment Calc'!A:A,0)),0)</f>
        <v>9978050.1397292856</v>
      </c>
      <c r="M577" s="3">
        <f t="shared" si="19"/>
        <v>-9151780.1418114007</v>
      </c>
    </row>
    <row r="578" spans="1:13">
      <c r="A578" s="9" t="s">
        <v>324</v>
      </c>
      <c r="C578" s="9" t="s">
        <v>1522</v>
      </c>
      <c r="D578" s="4" t="s">
        <v>325</v>
      </c>
      <c r="E578" s="14" t="s">
        <v>325</v>
      </c>
      <c r="F578" s="14" t="s">
        <v>326</v>
      </c>
      <c r="G578" s="14" t="s">
        <v>324</v>
      </c>
      <c r="H578" s="9" t="s">
        <v>2477</v>
      </c>
      <c r="I578" s="3">
        <v>7742.8441843080445</v>
      </c>
      <c r="J578" s="3">
        <v>33201.494883046958</v>
      </c>
      <c r="K578" s="3">
        <f t="shared" si="18"/>
        <v>40944.339067355002</v>
      </c>
      <c r="L578" s="3">
        <f>IFERROR(INDEX('CHIRP Payment Calc'!K:K,MATCH(A:A,'CHIRP Payment Calc'!A:A,0)),0)</f>
        <v>33850.625640522558</v>
      </c>
      <c r="M578" s="3">
        <f t="shared" si="19"/>
        <v>7093.7134268324444</v>
      </c>
    </row>
    <row r="579" spans="1:13">
      <c r="A579" s="9" t="s">
        <v>1030</v>
      </c>
      <c r="C579" s="9" t="s">
        <v>1522</v>
      </c>
      <c r="D579" s="4" t="s">
        <v>1031</v>
      </c>
      <c r="E579" s="14" t="s">
        <v>1031</v>
      </c>
      <c r="F579" s="14" t="s">
        <v>1032</v>
      </c>
      <c r="G579" s="14" t="s">
        <v>1030</v>
      </c>
      <c r="H579" s="9" t="s">
        <v>2476</v>
      </c>
      <c r="I579" s="3">
        <v>620047.28201076796</v>
      </c>
      <c r="J579" s="3">
        <v>252649.76147978476</v>
      </c>
      <c r="K579" s="3">
        <f t="shared" si="18"/>
        <v>872697.04349055269</v>
      </c>
      <c r="L579" s="3">
        <f>IFERROR(INDEX('CHIRP Payment Calc'!K:K,MATCH(A:A,'CHIRP Payment Calc'!A:A,0)),0)</f>
        <v>1738227.6068529231</v>
      </c>
      <c r="M579" s="3">
        <f t="shared" si="19"/>
        <v>-865530.56336237036</v>
      </c>
    </row>
    <row r="580" spans="1:13">
      <c r="A580" s="9" t="s">
        <v>375</v>
      </c>
      <c r="C580" s="9" t="s">
        <v>1522</v>
      </c>
      <c r="D580" s="4" t="s">
        <v>376</v>
      </c>
      <c r="E580" s="14" t="s">
        <v>376</v>
      </c>
      <c r="F580" s="14" t="s">
        <v>377</v>
      </c>
      <c r="G580" s="14" t="s">
        <v>375</v>
      </c>
      <c r="H580" s="9" t="s">
        <v>2475</v>
      </c>
      <c r="I580" s="3">
        <v>2253838.4823481245</v>
      </c>
      <c r="J580" s="3">
        <v>1299344.5576933951</v>
      </c>
      <c r="K580" s="3">
        <f t="shared" si="18"/>
        <v>3553183.0400415193</v>
      </c>
      <c r="L580" s="3">
        <f>IFERROR(INDEX('CHIRP Payment Calc'!K:K,MATCH(A:A,'CHIRP Payment Calc'!A:A,0)),0)</f>
        <v>4913830.9680125359</v>
      </c>
      <c r="M580" s="3">
        <f t="shared" si="19"/>
        <v>-1360647.9279710166</v>
      </c>
    </row>
    <row r="581" spans="1:13">
      <c r="A581" s="9" t="s">
        <v>423</v>
      </c>
      <c r="C581" s="9" t="s">
        <v>1522</v>
      </c>
      <c r="D581" s="4" t="s">
        <v>424</v>
      </c>
      <c r="E581" s="14" t="s">
        <v>424</v>
      </c>
      <c r="F581" s="14" t="s">
        <v>425</v>
      </c>
      <c r="G581" s="14" t="s">
        <v>423</v>
      </c>
      <c r="H581" s="9" t="s">
        <v>1754</v>
      </c>
      <c r="I581" s="3">
        <v>304763.92245895922</v>
      </c>
      <c r="J581" s="3">
        <v>444179.79485404113</v>
      </c>
      <c r="K581" s="3">
        <f t="shared" si="18"/>
        <v>748943.71731300035</v>
      </c>
      <c r="L581" s="3">
        <f>IFERROR(INDEX('CHIRP Payment Calc'!K:K,MATCH(A:A,'CHIRP Payment Calc'!A:A,0)),0)</f>
        <v>584104.99585721595</v>
      </c>
      <c r="M581" s="3">
        <f t="shared" si="19"/>
        <v>164838.7214557844</v>
      </c>
    </row>
    <row r="582" spans="1:13">
      <c r="A582" s="9" t="s">
        <v>1018</v>
      </c>
      <c r="C582" s="9" t="s">
        <v>1522</v>
      </c>
      <c r="D582" s="4" t="s">
        <v>1019</v>
      </c>
      <c r="E582" s="14" t="s">
        <v>1019</v>
      </c>
      <c r="F582" s="14" t="s">
        <v>1020</v>
      </c>
      <c r="G582" s="14" t="s">
        <v>1018</v>
      </c>
      <c r="H582" s="9" t="s">
        <v>2474</v>
      </c>
      <c r="I582" s="3">
        <v>361003.78538131935</v>
      </c>
      <c r="J582" s="3">
        <v>251475.22148591786</v>
      </c>
      <c r="K582" s="3">
        <f t="shared" si="18"/>
        <v>612479.00686723716</v>
      </c>
      <c r="L582" s="3">
        <f>IFERROR(INDEX('CHIRP Payment Calc'!K:K,MATCH(A:A,'CHIRP Payment Calc'!A:A,0)),0)</f>
        <v>1506700.6394549515</v>
      </c>
      <c r="M582" s="3">
        <f t="shared" si="19"/>
        <v>-894221.63258771435</v>
      </c>
    </row>
    <row r="583" spans="1:13">
      <c r="A583" s="9" t="s">
        <v>1033</v>
      </c>
      <c r="C583" s="9" t="s">
        <v>1603</v>
      </c>
      <c r="D583" s="4" t="s">
        <v>1034</v>
      </c>
      <c r="E583" s="14" t="s">
        <v>1034</v>
      </c>
      <c r="F583" s="14" t="s">
        <v>1035</v>
      </c>
      <c r="G583" s="14" t="s">
        <v>1033</v>
      </c>
      <c r="H583" s="9" t="s">
        <v>1035</v>
      </c>
      <c r="I583" s="3">
        <v>2679605.6190732233</v>
      </c>
      <c r="J583" s="3">
        <v>10711922.630975118</v>
      </c>
      <c r="K583" s="3">
        <f t="shared" si="18"/>
        <v>13391528.250048341</v>
      </c>
      <c r="L583" s="3">
        <f>IFERROR(INDEX('CHIRP Payment Calc'!K:K,MATCH(A:A,'CHIRP Payment Calc'!A:A,0)),0)</f>
        <v>11842664.068586454</v>
      </c>
      <c r="M583" s="3">
        <f t="shared" si="19"/>
        <v>1548864.1814618874</v>
      </c>
    </row>
    <row r="584" spans="1:13">
      <c r="K584" s="2" t="e">
        <f>SUM(K24,K109,K138,K141,K264,K289,K295,K354,#REF!,K435,K468,K515,K546,K559,K560)</f>
        <v>#REF!</v>
      </c>
      <c r="L584" s="2"/>
      <c r="M584" s="2"/>
    </row>
  </sheetData>
  <autoFilter ref="A1:M584" xr:uid="{7F72A074-E1F7-44AA-BD73-B86C8AB8E0BD}">
    <sortState xmlns:xlrd2="http://schemas.microsoft.com/office/spreadsheetml/2017/richdata2" ref="A8:M584">
      <sortCondition ref="D1:D584"/>
    </sortState>
  </autoFilter>
  <conditionalFormatting sqref="H540:H583 E1:F1048576">
    <cfRule type="duplicateValues" dxfId="2" priority="3"/>
  </conditionalFormatting>
  <conditionalFormatting sqref="I540:I583 G1:G1048576">
    <cfRule type="duplicateValues" dxfId="1" priority="2"/>
  </conditionalFormatting>
  <conditionalFormatting sqref="A1:A1048576">
    <cfRule type="duplicateValues" dxfId="0" priority="1"/>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5CD6-CA08-45BE-9900-31D84AA3CA13}">
  <dimension ref="A1:E55"/>
  <sheetViews>
    <sheetView workbookViewId="0"/>
  </sheetViews>
  <sheetFormatPr defaultColWidth="8.796875" defaultRowHeight="12.75"/>
  <cols>
    <col min="1" max="1" width="22.5" style="18" customWidth="1"/>
    <col min="2" max="2" width="66" style="20" bestFit="1" customWidth="1"/>
    <col min="3" max="3" width="14.19921875" style="19" bestFit="1" customWidth="1"/>
    <col min="4" max="4" width="11.5" style="19" bestFit="1" customWidth="1"/>
    <col min="5" max="5" width="14.19921875" style="19" bestFit="1" customWidth="1"/>
    <col min="6" max="16384" width="8.796875" style="18"/>
  </cols>
  <sheetData>
    <row r="1" spans="1:5" ht="15">
      <c r="A1" t="s">
        <v>3380</v>
      </c>
      <c r="B1" s="7"/>
      <c r="C1" s="8" t="s">
        <v>3389</v>
      </c>
      <c r="D1" s="8"/>
      <c r="E1" s="8"/>
    </row>
    <row r="2" spans="1:5" ht="15">
      <c r="A2" t="s">
        <v>0</v>
      </c>
      <c r="B2" s="7" t="s">
        <v>2985</v>
      </c>
      <c r="C2" s="8" t="s">
        <v>3390</v>
      </c>
      <c r="D2" s="8" t="s">
        <v>3391</v>
      </c>
      <c r="E2" s="8" t="s">
        <v>3377</v>
      </c>
    </row>
    <row r="3" spans="1:5" ht="30">
      <c r="A3" t="s">
        <v>3107</v>
      </c>
      <c r="B3" s="7" t="s">
        <v>3342</v>
      </c>
      <c r="C3" s="8">
        <v>437092.37999999989</v>
      </c>
      <c r="D3" s="8">
        <v>19898.07</v>
      </c>
      <c r="E3" s="8">
        <v>456990.4499999999</v>
      </c>
    </row>
    <row r="4" spans="1:5" ht="15">
      <c r="A4" t="s">
        <v>1300</v>
      </c>
      <c r="B4" s="7" t="s">
        <v>2565</v>
      </c>
      <c r="C4" s="8">
        <v>2548354.3500000006</v>
      </c>
      <c r="D4" s="8"/>
      <c r="E4" s="8">
        <v>2548354.3500000006</v>
      </c>
    </row>
    <row r="5" spans="1:5" ht="15">
      <c r="A5" t="s">
        <v>3085</v>
      </c>
      <c r="B5" s="7" t="s">
        <v>3343</v>
      </c>
      <c r="C5" s="8">
        <v>315962.28000000003</v>
      </c>
      <c r="D5" s="8"/>
      <c r="E5" s="8">
        <v>315962.28000000003</v>
      </c>
    </row>
    <row r="6" spans="1:5" ht="15">
      <c r="A6" t="s">
        <v>3089</v>
      </c>
      <c r="B6" s="7" t="s">
        <v>3344</v>
      </c>
      <c r="C6" s="8">
        <v>407278.99000000005</v>
      </c>
      <c r="D6" s="8"/>
      <c r="E6" s="8">
        <v>407278.99000000005</v>
      </c>
    </row>
    <row r="7" spans="1:5" ht="15">
      <c r="A7" t="s">
        <v>3091</v>
      </c>
      <c r="B7" s="7" t="s">
        <v>3345</v>
      </c>
      <c r="C7" s="8">
        <v>1170990.22</v>
      </c>
      <c r="D7" s="8"/>
      <c r="E7" s="8">
        <v>1170990.22</v>
      </c>
    </row>
    <row r="8" spans="1:5" ht="15">
      <c r="A8" t="s">
        <v>1252</v>
      </c>
      <c r="B8" s="7" t="s">
        <v>3346</v>
      </c>
      <c r="C8" s="8">
        <v>2248289.4700000002</v>
      </c>
      <c r="D8" s="8">
        <v>14317.25</v>
      </c>
      <c r="E8" s="8">
        <v>2262606.7200000002</v>
      </c>
    </row>
    <row r="9" spans="1:5" ht="15">
      <c r="A9" t="s">
        <v>1282</v>
      </c>
      <c r="B9" s="7" t="s">
        <v>3347</v>
      </c>
      <c r="C9" s="8">
        <v>1926191.569999998</v>
      </c>
      <c r="D9" s="8">
        <v>0</v>
      </c>
      <c r="E9" s="8">
        <v>1926191.569999998</v>
      </c>
    </row>
    <row r="10" spans="1:5" ht="15">
      <c r="A10" t="s">
        <v>2765</v>
      </c>
      <c r="B10" s="7" t="s">
        <v>3348</v>
      </c>
      <c r="C10" s="8">
        <v>437</v>
      </c>
      <c r="D10" s="8"/>
      <c r="E10" s="8">
        <v>437</v>
      </c>
    </row>
    <row r="11" spans="1:5" ht="15">
      <c r="A11" t="s">
        <v>1273</v>
      </c>
      <c r="B11" s="7" t="s">
        <v>3349</v>
      </c>
      <c r="C11" s="8">
        <v>570523.56999999995</v>
      </c>
      <c r="D11" s="8">
        <v>0</v>
      </c>
      <c r="E11" s="8">
        <v>570523.56999999995</v>
      </c>
    </row>
    <row r="12" spans="1:5" ht="15">
      <c r="A12" t="s">
        <v>1366</v>
      </c>
      <c r="B12" s="7" t="s">
        <v>3350</v>
      </c>
      <c r="C12" s="8">
        <v>3818480.3200000012</v>
      </c>
      <c r="D12" s="8"/>
      <c r="E12" s="8">
        <v>3818480.3200000012</v>
      </c>
    </row>
    <row r="13" spans="1:5" ht="15">
      <c r="A13" t="s">
        <v>493</v>
      </c>
      <c r="B13" s="7" t="s">
        <v>3076</v>
      </c>
      <c r="C13" s="8">
        <v>1013911.5800000018</v>
      </c>
      <c r="D13" s="8">
        <v>7800</v>
      </c>
      <c r="E13" s="8">
        <v>1021711.5800000018</v>
      </c>
    </row>
    <row r="14" spans="1:5" ht="15">
      <c r="A14" t="s">
        <v>1336</v>
      </c>
      <c r="B14" s="7" t="s">
        <v>2507</v>
      </c>
      <c r="C14" s="8">
        <v>72506.73</v>
      </c>
      <c r="D14" s="8">
        <v>0</v>
      </c>
      <c r="E14" s="8">
        <v>72506.73</v>
      </c>
    </row>
    <row r="15" spans="1:5" ht="15">
      <c r="A15" t="s">
        <v>3216</v>
      </c>
      <c r="B15" s="7" t="s">
        <v>3351</v>
      </c>
      <c r="C15" s="8">
        <v>4970341.2200000035</v>
      </c>
      <c r="D15" s="8"/>
      <c r="E15" s="8">
        <v>4970341.2200000035</v>
      </c>
    </row>
    <row r="16" spans="1:5" ht="15">
      <c r="A16" t="s">
        <v>1327</v>
      </c>
      <c r="B16" s="7" t="s">
        <v>3352</v>
      </c>
      <c r="C16" s="8">
        <v>1062503.7000000002</v>
      </c>
      <c r="D16" s="8"/>
      <c r="E16" s="8">
        <v>1062503.7000000002</v>
      </c>
    </row>
    <row r="17" spans="1:5" ht="15">
      <c r="A17" t="s">
        <v>1270</v>
      </c>
      <c r="B17" s="7" t="s">
        <v>3073</v>
      </c>
      <c r="C17" s="8">
        <v>91508.66</v>
      </c>
      <c r="D17" s="8"/>
      <c r="E17" s="8">
        <v>91508.66</v>
      </c>
    </row>
    <row r="18" spans="1:5" ht="15">
      <c r="A18" t="s">
        <v>3098</v>
      </c>
      <c r="B18" s="7" t="s">
        <v>3353</v>
      </c>
      <c r="C18" s="8">
        <v>320683.46999999997</v>
      </c>
      <c r="D18" s="8"/>
      <c r="E18" s="8">
        <v>320683.46999999997</v>
      </c>
    </row>
    <row r="19" spans="1:5" ht="15">
      <c r="A19" t="s">
        <v>1384</v>
      </c>
      <c r="B19" s="7" t="s">
        <v>3354</v>
      </c>
      <c r="C19" s="8">
        <v>3628123.6400000062</v>
      </c>
      <c r="D19" s="8">
        <v>14893</v>
      </c>
      <c r="E19" s="8">
        <v>3643016.6400000062</v>
      </c>
    </row>
    <row r="20" spans="1:5" ht="15">
      <c r="A20" t="s">
        <v>3100</v>
      </c>
      <c r="B20" s="7" t="s">
        <v>3356</v>
      </c>
      <c r="C20" s="8">
        <v>264449.07999999996</v>
      </c>
      <c r="D20" s="8"/>
      <c r="E20" s="8">
        <v>264449.07999999996</v>
      </c>
    </row>
    <row r="21" spans="1:5" ht="15">
      <c r="A21" t="s">
        <v>3096</v>
      </c>
      <c r="B21" s="7" t="s">
        <v>3357</v>
      </c>
      <c r="C21" s="8">
        <v>98049.64</v>
      </c>
      <c r="D21" s="8"/>
      <c r="E21" s="8">
        <v>98049.64</v>
      </c>
    </row>
    <row r="22" spans="1:5" ht="15">
      <c r="A22" t="s">
        <v>1339</v>
      </c>
      <c r="B22" s="7" t="s">
        <v>3358</v>
      </c>
      <c r="C22" s="8">
        <v>3365143.350000001</v>
      </c>
      <c r="D22" s="8">
        <v>11886</v>
      </c>
      <c r="E22" s="8">
        <v>3377029.350000001</v>
      </c>
    </row>
    <row r="23" spans="1:5" ht="15">
      <c r="A23" t="s">
        <v>1372</v>
      </c>
      <c r="B23" s="7" t="s">
        <v>3359</v>
      </c>
      <c r="C23" s="8">
        <v>1210661.8199999998</v>
      </c>
      <c r="D23" s="8">
        <v>0</v>
      </c>
      <c r="E23" s="8">
        <v>1210661.8199999998</v>
      </c>
    </row>
    <row r="24" spans="1:5" ht="15">
      <c r="A24" t="s">
        <v>1279</v>
      </c>
      <c r="B24" s="7" t="s">
        <v>2948</v>
      </c>
      <c r="C24" s="8">
        <v>1111272.8500000001</v>
      </c>
      <c r="D24" s="8">
        <v>9100</v>
      </c>
      <c r="E24" s="8">
        <v>1120372.8500000001</v>
      </c>
    </row>
    <row r="25" spans="1:5" ht="15">
      <c r="A25" t="s">
        <v>1375</v>
      </c>
      <c r="B25" s="7" t="s">
        <v>2881</v>
      </c>
      <c r="C25" s="8">
        <v>2629930.9500000002</v>
      </c>
      <c r="D25" s="8">
        <v>0</v>
      </c>
      <c r="E25" s="8">
        <v>2629930.9500000002</v>
      </c>
    </row>
    <row r="26" spans="1:5" ht="15">
      <c r="A26" t="s">
        <v>1285</v>
      </c>
      <c r="B26" s="7" t="s">
        <v>3360</v>
      </c>
      <c r="C26" s="8">
        <v>27366</v>
      </c>
      <c r="D26" s="8">
        <v>14490</v>
      </c>
      <c r="E26" s="8">
        <v>41856</v>
      </c>
    </row>
    <row r="27" spans="1:5" ht="15">
      <c r="A27" t="s">
        <v>1324</v>
      </c>
      <c r="B27" s="7" t="s">
        <v>3361</v>
      </c>
      <c r="C27" s="8">
        <v>604533.33000000019</v>
      </c>
      <c r="D27" s="8">
        <v>0</v>
      </c>
      <c r="E27" s="8">
        <v>604533.33000000019</v>
      </c>
    </row>
    <row r="28" spans="1:5" ht="15">
      <c r="A28" t="s">
        <v>1237</v>
      </c>
      <c r="B28" s="7" t="s">
        <v>3362</v>
      </c>
      <c r="C28" s="8">
        <v>1715268.399999999</v>
      </c>
      <c r="D28" s="8">
        <v>18881.5</v>
      </c>
      <c r="E28" s="8">
        <v>1734149.899999999</v>
      </c>
    </row>
    <row r="29" spans="1:5" ht="15">
      <c r="A29" t="s">
        <v>1249</v>
      </c>
      <c r="B29" s="7" t="s">
        <v>3363</v>
      </c>
      <c r="C29" s="8">
        <v>11121.39</v>
      </c>
      <c r="D29" s="8"/>
      <c r="E29" s="8">
        <v>11121.39</v>
      </c>
    </row>
    <row r="30" spans="1:5" ht="15">
      <c r="A30" t="s">
        <v>1369</v>
      </c>
      <c r="B30" s="7" t="s">
        <v>3364</v>
      </c>
      <c r="C30" s="8">
        <v>1957767.4200000009</v>
      </c>
      <c r="D30" s="8">
        <v>1364</v>
      </c>
      <c r="E30" s="8">
        <v>1959131.4200000009</v>
      </c>
    </row>
    <row r="31" spans="1:5" ht="15">
      <c r="A31" t="s">
        <v>1255</v>
      </c>
      <c r="B31" s="7" t="s">
        <v>3367</v>
      </c>
      <c r="C31" s="8">
        <v>2991661.0399999986</v>
      </c>
      <c r="D31" s="8">
        <v>6884.67</v>
      </c>
      <c r="E31" s="8">
        <v>2998545.7099999986</v>
      </c>
    </row>
    <row r="32" spans="1:5" ht="15">
      <c r="A32" t="s">
        <v>1309</v>
      </c>
      <c r="B32" s="7" t="s">
        <v>3369</v>
      </c>
      <c r="C32" s="8">
        <v>756647.02999999991</v>
      </c>
      <c r="D32" s="8">
        <v>0</v>
      </c>
      <c r="E32" s="8">
        <v>756647.02999999991</v>
      </c>
    </row>
    <row r="33" spans="1:5" ht="15">
      <c r="A33" t="s">
        <v>1234</v>
      </c>
      <c r="B33" s="7" t="s">
        <v>3370</v>
      </c>
      <c r="C33" s="8">
        <v>702451.44</v>
      </c>
      <c r="D33" s="8"/>
      <c r="E33" s="8">
        <v>702451.44</v>
      </c>
    </row>
    <row r="34" spans="1:5" ht="15">
      <c r="A34" t="s">
        <v>2462</v>
      </c>
      <c r="B34" s="7" t="s">
        <v>2473</v>
      </c>
      <c r="C34" s="8">
        <v>641714.65000000014</v>
      </c>
      <c r="D34" s="8"/>
      <c r="E34" s="8">
        <v>641714.65000000014</v>
      </c>
    </row>
    <row r="35" spans="1:5" ht="15">
      <c r="A35" t="s">
        <v>1228</v>
      </c>
      <c r="B35" s="7" t="s">
        <v>3371</v>
      </c>
      <c r="C35" s="8"/>
      <c r="D35" s="8">
        <v>840</v>
      </c>
      <c r="E35" s="8">
        <v>840</v>
      </c>
    </row>
    <row r="36" spans="1:5" ht="15">
      <c r="A36" t="s">
        <v>1297</v>
      </c>
      <c r="B36" s="7" t="s">
        <v>3077</v>
      </c>
      <c r="C36" s="8">
        <v>1320612.6099999996</v>
      </c>
      <c r="D36" s="8"/>
      <c r="E36" s="8">
        <v>1320612.6099999996</v>
      </c>
    </row>
    <row r="37" spans="1:5" ht="15">
      <c r="A37" t="s">
        <v>1330</v>
      </c>
      <c r="B37" s="7" t="s">
        <v>3080</v>
      </c>
      <c r="C37" s="8">
        <v>89829</v>
      </c>
      <c r="D37" s="8">
        <v>3750</v>
      </c>
      <c r="E37" s="8">
        <v>93579</v>
      </c>
    </row>
    <row r="38" spans="1:5" ht="15">
      <c r="A38" t="s">
        <v>1318</v>
      </c>
      <c r="B38" s="7" t="s">
        <v>3368</v>
      </c>
      <c r="C38" s="8"/>
      <c r="D38" s="8">
        <v>1364</v>
      </c>
      <c r="E38" s="8">
        <v>1364</v>
      </c>
    </row>
    <row r="39" spans="1:5" ht="15">
      <c r="A39" t="s">
        <v>1387</v>
      </c>
      <c r="B39" s="7" t="s">
        <v>3366</v>
      </c>
      <c r="C39" s="8">
        <v>901530.47</v>
      </c>
      <c r="D39" s="8">
        <v>4851.5</v>
      </c>
      <c r="E39" s="8">
        <v>906381.97</v>
      </c>
    </row>
    <row r="40" spans="1:5" ht="15">
      <c r="A40" t="s">
        <v>1267</v>
      </c>
      <c r="B40" s="7" t="s">
        <v>3072</v>
      </c>
      <c r="C40" s="8">
        <v>1177958.6800000002</v>
      </c>
      <c r="D40" s="8">
        <v>15500</v>
      </c>
      <c r="E40" s="8">
        <v>1193458.6800000002</v>
      </c>
    </row>
    <row r="41" spans="1:5" ht="15">
      <c r="A41" t="s">
        <v>1231</v>
      </c>
      <c r="B41" s="7" t="s">
        <v>3365</v>
      </c>
      <c r="C41" s="8">
        <v>1169454.43</v>
      </c>
      <c r="D41" s="8">
        <v>900</v>
      </c>
      <c r="E41" s="8">
        <v>1170354.43</v>
      </c>
    </row>
    <row r="42" spans="1:5" ht="15">
      <c r="A42" t="s">
        <v>1288</v>
      </c>
      <c r="B42" s="7" t="s">
        <v>3075</v>
      </c>
      <c r="C42" s="8">
        <v>1418312.6999999979</v>
      </c>
      <c r="D42" s="8">
        <v>3850</v>
      </c>
      <c r="E42" s="8">
        <v>1422162.6999999979</v>
      </c>
    </row>
    <row r="43" spans="1:5" ht="15">
      <c r="A43" t="s">
        <v>1333</v>
      </c>
      <c r="B43" s="7" t="s">
        <v>3081</v>
      </c>
      <c r="C43" s="8">
        <v>3387502.4399999948</v>
      </c>
      <c r="D43" s="8"/>
      <c r="E43" s="8">
        <v>3387502.4399999948</v>
      </c>
    </row>
    <row r="44" spans="1:5" ht="15">
      <c r="A44" t="s">
        <v>1351</v>
      </c>
      <c r="B44" s="7" t="s">
        <v>3212</v>
      </c>
      <c r="C44" s="8"/>
      <c r="D44" s="8">
        <v>3707.13</v>
      </c>
      <c r="E44" s="8">
        <v>3707.13</v>
      </c>
    </row>
    <row r="45" spans="1:5" ht="15">
      <c r="A45" t="s">
        <v>1312</v>
      </c>
      <c r="B45" s="7" t="s">
        <v>3372</v>
      </c>
      <c r="C45" s="8"/>
      <c r="D45" s="8">
        <v>25561.06</v>
      </c>
      <c r="E45" s="8">
        <v>25561.06</v>
      </c>
    </row>
    <row r="46" spans="1:5" ht="15">
      <c r="A46" t="s">
        <v>1348</v>
      </c>
      <c r="B46" s="7" t="s">
        <v>3373</v>
      </c>
      <c r="C46" s="8"/>
      <c r="D46" s="8">
        <v>0</v>
      </c>
      <c r="E46" s="8">
        <v>0</v>
      </c>
    </row>
    <row r="47" spans="1:5" ht="15">
      <c r="A47" t="s">
        <v>1276</v>
      </c>
      <c r="B47" s="7" t="s">
        <v>3074</v>
      </c>
      <c r="C47" s="8">
        <v>39393.939999999995</v>
      </c>
      <c r="D47" s="8">
        <v>0</v>
      </c>
      <c r="E47" s="8">
        <v>39393.939999999995</v>
      </c>
    </row>
    <row r="48" spans="1:5" ht="15">
      <c r="A48" t="s">
        <v>1264</v>
      </c>
      <c r="B48" s="7" t="s">
        <v>2945</v>
      </c>
      <c r="C48" s="8">
        <v>42133.22</v>
      </c>
      <c r="D48" s="8">
        <v>59700</v>
      </c>
      <c r="E48" s="8">
        <v>101833.22</v>
      </c>
    </row>
    <row r="49" spans="1:5" ht="15">
      <c r="A49" t="s">
        <v>1360</v>
      </c>
      <c r="B49" s="7" t="s">
        <v>3082</v>
      </c>
      <c r="C49" s="8">
        <v>3154495.5200000037</v>
      </c>
      <c r="D49" s="8">
        <v>12915</v>
      </c>
      <c r="E49" s="8">
        <v>3167410.5200000037</v>
      </c>
    </row>
    <row r="50" spans="1:5" ht="15">
      <c r="A50" t="s">
        <v>1354</v>
      </c>
      <c r="B50" s="7" t="s">
        <v>3375</v>
      </c>
      <c r="C50" s="8">
        <v>3180</v>
      </c>
      <c r="D50" s="8">
        <v>7875</v>
      </c>
      <c r="E50" s="8">
        <v>11055</v>
      </c>
    </row>
    <row r="51" spans="1:5" ht="15">
      <c r="A51" t="s">
        <v>1436</v>
      </c>
      <c r="B51" s="7" t="s">
        <v>2277</v>
      </c>
      <c r="C51" s="8">
        <v>6779.6100000000006</v>
      </c>
      <c r="D51" s="8">
        <v>0</v>
      </c>
      <c r="E51" s="8">
        <v>6779.6100000000006</v>
      </c>
    </row>
    <row r="52" spans="1:5" ht="15">
      <c r="A52" t="s">
        <v>1357</v>
      </c>
      <c r="B52" s="7" t="s">
        <v>3374</v>
      </c>
      <c r="C52" s="8">
        <v>1773489.8600000008</v>
      </c>
      <c r="D52" s="8">
        <v>7800</v>
      </c>
      <c r="E52" s="8">
        <v>1781289.8600000008</v>
      </c>
    </row>
    <row r="53" spans="1:5" ht="15">
      <c r="A53" t="s">
        <v>1560</v>
      </c>
      <c r="B53" s="7" t="s">
        <v>2850</v>
      </c>
      <c r="C53" s="8">
        <v>723217.89999999979</v>
      </c>
      <c r="D53" s="8"/>
      <c r="E53" s="8">
        <v>723217.89999999979</v>
      </c>
    </row>
    <row r="54" spans="1:5" ht="15">
      <c r="A54" t="s">
        <v>3106</v>
      </c>
      <c r="B54" s="7" t="s">
        <v>3340</v>
      </c>
      <c r="C54" s="8">
        <v>25197.350000000002</v>
      </c>
      <c r="D54" s="8"/>
      <c r="E54" s="8">
        <v>25197.350000000002</v>
      </c>
    </row>
    <row r="55" spans="1:5" ht="15">
      <c r="A55" t="s">
        <v>3377</v>
      </c>
      <c r="B55" s="7"/>
      <c r="C55" s="8">
        <v>57924305.270000003</v>
      </c>
      <c r="D55" s="8">
        <v>268128.18</v>
      </c>
      <c r="E55" s="8">
        <v>58192433.450000003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173BB-5426-4797-8BFD-D48B1398D4E2}">
  <sheetPr>
    <tabColor rgb="FF7030A0"/>
  </sheetPr>
  <dimension ref="A1:G572"/>
  <sheetViews>
    <sheetView tabSelected="1" workbookViewId="0">
      <selection activeCell="A4" sqref="A4"/>
    </sheetView>
  </sheetViews>
  <sheetFormatPr defaultColWidth="8.796875" defaultRowHeight="15"/>
  <cols>
    <col min="1" max="1" width="20" style="9" customWidth="1"/>
    <col min="2" max="2" width="16.09765625" style="9" customWidth="1"/>
    <col min="3" max="3" width="14" style="9" customWidth="1"/>
    <col min="4" max="4" width="17.19921875" style="9" customWidth="1"/>
    <col min="5" max="5" width="16.3984375" style="9" customWidth="1"/>
    <col min="6" max="7" width="16.19921875" style="9" customWidth="1"/>
    <col min="8" max="8" width="16.296875" style="9" customWidth="1"/>
    <col min="9" max="16384" width="8.796875" style="9"/>
  </cols>
  <sheetData>
    <row r="1" spans="1:7" ht="19.5">
      <c r="A1" s="29" t="s">
        <v>18709</v>
      </c>
    </row>
    <row r="2" spans="1:7" ht="15.75" thickBot="1"/>
    <row r="3" spans="1:7">
      <c r="A3" s="59"/>
      <c r="B3" s="62">
        <f t="shared" ref="B3:G3" si="0">SUM(B5:B17)</f>
        <v>6126476732.3042994</v>
      </c>
      <c r="C3" s="62">
        <f t="shared" si="0"/>
        <v>378091574.04829216</v>
      </c>
      <c r="D3" s="62">
        <f t="shared" si="0"/>
        <v>6504568306.3525915</v>
      </c>
      <c r="E3" s="62">
        <f t="shared" si="0"/>
        <v>2760096478.571208</v>
      </c>
      <c r="F3" s="62">
        <f t="shared" si="0"/>
        <v>1380546322.325664</v>
      </c>
      <c r="G3" s="62">
        <f t="shared" si="0"/>
        <v>1379550156.2455432</v>
      </c>
    </row>
    <row r="4" spans="1:7" ht="75">
      <c r="A4" s="63" t="s">
        <v>3</v>
      </c>
      <c r="B4" s="64" t="s">
        <v>18682</v>
      </c>
      <c r="C4" s="64" t="s">
        <v>18683</v>
      </c>
      <c r="D4" s="64" t="s">
        <v>3386</v>
      </c>
      <c r="E4" s="64" t="s">
        <v>18684</v>
      </c>
      <c r="F4" s="64" t="s">
        <v>18685</v>
      </c>
      <c r="G4" s="64" t="s">
        <v>18686</v>
      </c>
    </row>
    <row r="5" spans="1:7">
      <c r="A5" s="24" t="s">
        <v>492</v>
      </c>
      <c r="B5" s="23">
        <f>SUMIF('CHIRP Payment Calc'!$G:$G,'IGT Commitment Suggestions'!$A5,'CHIRP Payment Calc'!AN:AN)</f>
        <v>507643738.53386474</v>
      </c>
      <c r="C5" s="23">
        <f>SUMIF('CHIRP Payment Calc'!$G:$G,'IGT Commitment Suggestions'!$A5,'CHIRP Payment Calc'!AO:AO)</f>
        <v>31339949.342514914</v>
      </c>
      <c r="D5" s="23">
        <f>SUMIF('CHIRP Payment Calc'!$G:$G,'IGT Commitment Suggestions'!$A5,'CHIRP Payment Calc'!AP:AP)</f>
        <v>538983687.87637973</v>
      </c>
      <c r="E5" s="23">
        <f>SUMIF('CHIRP Payment Calc'!$G:$G,'IGT Commitment Suggestions'!$A5,'CHIRP Payment Calc'!AQ:AQ)</f>
        <v>228708026.24395999</v>
      </c>
      <c r="F5" s="23">
        <f>SUMIF('CHIRP Payment Calc'!$G:$G,'IGT Commitment Suggestions'!$A5,'CHIRP Payment Calc'!AR:AR)</f>
        <v>114156035.89612962</v>
      </c>
      <c r="G5" s="23">
        <f>SUMIF('CHIRP Payment Calc'!$G:$G,'IGT Commitment Suggestions'!$A5,'CHIRP Payment Calc'!AS:AS)</f>
        <v>114551990.34783036</v>
      </c>
    </row>
    <row r="6" spans="1:7">
      <c r="A6" s="24" t="s">
        <v>224</v>
      </c>
      <c r="B6" s="23">
        <f>SUMIF('CHIRP Payment Calc'!$G:$G,'IGT Commitment Suggestions'!$A6,'CHIRP Payment Calc'!AN:AN)</f>
        <v>1108470028.8697696</v>
      </c>
      <c r="C6" s="23">
        <f>SUMIF('CHIRP Payment Calc'!$G:$G,'IGT Commitment Suggestions'!$A6,'CHIRP Payment Calc'!AO:AO)</f>
        <v>68481671.382159352</v>
      </c>
      <c r="D6" s="23">
        <f>SUMIF('CHIRP Payment Calc'!$G:$G,'IGT Commitment Suggestions'!$A6,'CHIRP Payment Calc'!AP:AP)</f>
        <v>1176951700.2519288</v>
      </c>
      <c r="E6" s="23">
        <f>SUMIF('CHIRP Payment Calc'!$G:$G,'IGT Commitment Suggestions'!$A6,'CHIRP Payment Calc'!AQ:AQ)</f>
        <v>499418268.87130159</v>
      </c>
      <c r="F6" s="23">
        <f>SUMIF('CHIRP Payment Calc'!$G:$G,'IGT Commitment Suggestions'!$A6,'CHIRP Payment Calc'!AR:AR)</f>
        <v>250056652.39865813</v>
      </c>
      <c r="G6" s="23">
        <f>SUMIF('CHIRP Payment Calc'!$G:$G,'IGT Commitment Suggestions'!$A6,'CHIRP Payment Calc'!AS:AS)</f>
        <v>249361616.47264338</v>
      </c>
    </row>
    <row r="7" spans="1:7">
      <c r="A7" s="24" t="s">
        <v>1206</v>
      </c>
      <c r="B7" s="23">
        <f>SUMIF('CHIRP Payment Calc'!$G:$G,'IGT Commitment Suggestions'!$A7,'CHIRP Payment Calc'!AN:AN)</f>
        <v>183679865.36942953</v>
      </c>
      <c r="C7" s="23">
        <f>SUMIF('CHIRP Payment Calc'!$G:$G,'IGT Commitment Suggestions'!$A7,'CHIRP Payment Calc'!AO:AO)</f>
        <v>11319109.433028892</v>
      </c>
      <c r="D7" s="23">
        <f>SUMIF('CHIRP Payment Calc'!$G:$G,'IGT Commitment Suggestions'!$A7,'CHIRP Payment Calc'!AP:AP)</f>
        <v>194998974.80245844</v>
      </c>
      <c r="E7" s="23">
        <f>SUMIF('CHIRP Payment Calc'!$G:$G,'IGT Commitment Suggestions'!$A7,'CHIRP Payment Calc'!AQ:AQ)</f>
        <v>82744304.975876808</v>
      </c>
      <c r="F7" s="23">
        <f>SUMIF('CHIRP Payment Calc'!$G:$G,'IGT Commitment Suggestions'!$A7,'CHIRP Payment Calc'!AR:AR)</f>
        <v>41374040.813819528</v>
      </c>
      <c r="G7" s="23">
        <f>SUMIF('CHIRP Payment Calc'!$G:$G,'IGT Commitment Suggestions'!$A7,'CHIRP Payment Calc'!AS:AS)</f>
        <v>41370264.162057273</v>
      </c>
    </row>
    <row r="8" spans="1:7">
      <c r="A8" s="24" t="s">
        <v>301</v>
      </c>
      <c r="B8" s="23">
        <f>SUMIF('CHIRP Payment Calc'!$G:$G,'IGT Commitment Suggestions'!$A8,'CHIRP Payment Calc'!AN:AN)</f>
        <v>1598837605.0347197</v>
      </c>
      <c r="C8" s="23">
        <f>SUMIF('CHIRP Payment Calc'!$G:$G,'IGT Commitment Suggestions'!$A8,'CHIRP Payment Calc'!AO:AO)</f>
        <v>98642096.204087079</v>
      </c>
      <c r="D8" s="23">
        <f>SUMIF('CHIRP Payment Calc'!$G:$G,'IGT Commitment Suggestions'!$A8,'CHIRP Payment Calc'!AP:AP)</f>
        <v>1697479701.2388065</v>
      </c>
      <c r="E8" s="23">
        <f>SUMIF('CHIRP Payment Calc'!$G:$G,'IGT Commitment Suggestions'!$A8,'CHIRP Payment Calc'!AQ:AQ)</f>
        <v>720294956.58606529</v>
      </c>
      <c r="F8" s="23">
        <f>SUMIF('CHIRP Payment Calc'!$G:$G,'IGT Commitment Suggestions'!$A8,'CHIRP Payment Calc'!AR:AR)</f>
        <v>360009563.72850734</v>
      </c>
      <c r="G8" s="23">
        <f>SUMIF('CHIRP Payment Calc'!$G:$G,'IGT Commitment Suggestions'!$A8,'CHIRP Payment Calc'!AS:AS)</f>
        <v>360285392.85755795</v>
      </c>
    </row>
    <row r="9" spans="1:7">
      <c r="A9" s="24" t="s">
        <v>1559</v>
      </c>
      <c r="B9" s="23">
        <f>SUMIF('CHIRP Payment Calc'!$G:$G,'IGT Commitment Suggestions'!$A9,'CHIRP Payment Calc'!AN:AN)</f>
        <v>333916156.06731182</v>
      </c>
      <c r="C9" s="23">
        <f>SUMIF('CHIRP Payment Calc'!$G:$G,'IGT Commitment Suggestions'!$A9,'CHIRP Payment Calc'!AO:AO)</f>
        <v>20618605.981013335</v>
      </c>
      <c r="D9" s="23">
        <f>SUMIF('CHIRP Payment Calc'!$G:$G,'IGT Commitment Suggestions'!$A9,'CHIRP Payment Calc'!AP:AP)</f>
        <v>354534762.04832506</v>
      </c>
      <c r="E9" s="23">
        <f>SUMIF('CHIRP Payment Calc'!$G:$G,'IGT Commitment Suggestions'!$A9,'CHIRP Payment Calc'!AQ:AQ)</f>
        <v>150440444.64948994</v>
      </c>
      <c r="F9" s="23">
        <f>SUMIF('CHIRP Payment Calc'!$G:$G,'IGT Commitment Suggestions'!$A9,'CHIRP Payment Calc'!AR:AR)</f>
        <v>75257618.862594783</v>
      </c>
      <c r="G9" s="23">
        <f>SUMIF('CHIRP Payment Calc'!$G:$G,'IGT Commitment Suggestions'!$A9,'CHIRP Payment Calc'!AS:AS)</f>
        <v>75182825.786895141</v>
      </c>
    </row>
    <row r="10" spans="1:7">
      <c r="A10" s="24" t="s">
        <v>1599</v>
      </c>
      <c r="B10" s="23">
        <f>SUMIF('CHIRP Payment Calc'!$G:$G,'IGT Commitment Suggestions'!$A10,'CHIRP Payment Calc'!AN:AN)</f>
        <v>73743550.547811761</v>
      </c>
      <c r="C10" s="23">
        <f>SUMIF('CHIRP Payment Calc'!$G:$G,'IGT Commitment Suggestions'!$A10,'CHIRP Payment Calc'!AO:AO)</f>
        <v>4582212.0310672289</v>
      </c>
      <c r="D10" s="23">
        <f>SUMIF('CHIRP Payment Calc'!$G:$G,'IGT Commitment Suggestions'!$A10,'CHIRP Payment Calc'!AP:AP)</f>
        <v>78325762.578878984</v>
      </c>
      <c r="E10" s="23">
        <f>SUMIF('CHIRP Payment Calc'!$G:$G,'IGT Commitment Suggestions'!$A10,'CHIRP Payment Calc'!AQ:AQ)</f>
        <v>33236127.486620877</v>
      </c>
      <c r="F10" s="23">
        <f>SUMIF('CHIRP Payment Calc'!$G:$G,'IGT Commitment Suggestions'!$A10,'CHIRP Payment Calc'!AR:AR)</f>
        <v>16650241.471890371</v>
      </c>
      <c r="G10" s="23">
        <f>SUMIF('CHIRP Payment Calc'!$G:$G,'IGT Commitment Suggestions'!$A10,'CHIRP Payment Calc'!AS:AS)</f>
        <v>16585886.014730509</v>
      </c>
    </row>
    <row r="11" spans="1:7">
      <c r="A11" s="24" t="s">
        <v>1574</v>
      </c>
      <c r="B11" s="23">
        <f>SUMIF('CHIRP Payment Calc'!$G:$G,'IGT Commitment Suggestions'!$A11,'CHIRP Payment Calc'!AN:AN)</f>
        <v>111648977.72295272</v>
      </c>
      <c r="C11" s="23">
        <f>SUMIF('CHIRP Payment Calc'!$G:$G,'IGT Commitment Suggestions'!$A11,'CHIRP Payment Calc'!AO:AO)</f>
        <v>6882309.2882915232</v>
      </c>
      <c r="D11" s="23">
        <f>SUMIF('CHIRP Payment Calc'!$G:$G,'IGT Commitment Suggestions'!$A11,'CHIRP Payment Calc'!AP:AP)</f>
        <v>118531287.01124424</v>
      </c>
      <c r="E11" s="23">
        <f>SUMIF('CHIRP Payment Calc'!$G:$G,'IGT Commitment Suggestions'!$A11,'CHIRP Payment Calc'!AQ:AQ)</f>
        <v>50296618.080055304</v>
      </c>
      <c r="F11" s="23">
        <f>SUMIF('CHIRP Payment Calc'!$G:$G,'IGT Commitment Suggestions'!$A11,'CHIRP Payment Calc'!AR:AR)</f>
        <v>25144631.073301252</v>
      </c>
      <c r="G11" s="23">
        <f>SUMIF('CHIRP Payment Calc'!$G:$G,'IGT Commitment Suggestions'!$A11,'CHIRP Payment Calc'!AS:AS)</f>
        <v>25151987.006754041</v>
      </c>
    </row>
    <row r="12" spans="1:7">
      <c r="A12" s="24" t="s">
        <v>1530</v>
      </c>
      <c r="B12" s="23">
        <f>SUMIF('CHIRP Payment Calc'!$G:$G,'IGT Commitment Suggestions'!$A12,'CHIRP Payment Calc'!AN:AN)</f>
        <v>203008746.62181556</v>
      </c>
      <c r="C12" s="23">
        <f>SUMIF('CHIRP Payment Calc'!$G:$G,'IGT Commitment Suggestions'!$A12,'CHIRP Payment Calc'!AO:AO)</f>
        <v>12567041.616037643</v>
      </c>
      <c r="D12" s="23">
        <f>SUMIF('CHIRP Payment Calc'!$G:$G,'IGT Commitment Suggestions'!$A12,'CHIRP Payment Calc'!AP:AP)</f>
        <v>215575788.23785326</v>
      </c>
      <c r="E12" s="23">
        <f>SUMIF('CHIRP Payment Calc'!$G:$G,'IGT Commitment Suggestions'!$A12,'CHIRP Payment Calc'!AQ:AQ)</f>
        <v>91475705.37454477</v>
      </c>
      <c r="F12" s="23">
        <f>SUMIF('CHIRP Payment Calc'!$G:$G,'IGT Commitment Suggestions'!$A12,'CHIRP Payment Calc'!AR:AR)</f>
        <v>45781816.800805457</v>
      </c>
      <c r="G12" s="23">
        <f>SUMIF('CHIRP Payment Calc'!$G:$G,'IGT Commitment Suggestions'!$A12,'CHIRP Payment Calc'!AS:AS)</f>
        <v>45693888.573739305</v>
      </c>
    </row>
    <row r="13" spans="1:7">
      <c r="A13" s="24" t="s">
        <v>311</v>
      </c>
      <c r="B13" s="23">
        <f>SUMIF('CHIRP Payment Calc'!$G:$G,'IGT Commitment Suggestions'!$A13,'CHIRP Payment Calc'!AN:AN)</f>
        <v>245316772.94324449</v>
      </c>
      <c r="C13" s="23">
        <f>SUMIF('CHIRP Payment Calc'!$G:$G,'IGT Commitment Suggestions'!$A13,'CHIRP Payment Calc'!AO:AO)</f>
        <v>15280108.124164013</v>
      </c>
      <c r="D13" s="23">
        <f>SUMIF('CHIRP Payment Calc'!$G:$G,'IGT Commitment Suggestions'!$A13,'CHIRP Payment Calc'!AP:AP)</f>
        <v>260596881.06740853</v>
      </c>
      <c r="E13" s="23">
        <f>SUMIF('CHIRP Payment Calc'!$G:$G,'IGT Commitment Suggestions'!$A13,'CHIRP Payment Calc'!AQ:AQ)</f>
        <v>110579595.73709561</v>
      </c>
      <c r="F13" s="23">
        <f>SUMIF('CHIRP Payment Calc'!$G:$G,'IGT Commitment Suggestions'!$A13,'CHIRP Payment Calc'!AR:AR)</f>
        <v>55278554.276803985</v>
      </c>
      <c r="G13" s="23">
        <f>SUMIF('CHIRP Payment Calc'!$G:$G,'IGT Commitment Suggestions'!$A13,'CHIRP Payment Calc'!AS:AS)</f>
        <v>55301041.460291609</v>
      </c>
    </row>
    <row r="14" spans="1:7">
      <c r="A14" s="24" t="s">
        <v>228</v>
      </c>
      <c r="B14" s="23">
        <f>SUMIF('CHIRP Payment Calc'!$G:$G,'IGT Commitment Suggestions'!$A14,'CHIRP Payment Calc'!AN:AN)</f>
        <v>175590399.83860075</v>
      </c>
      <c r="C14" s="23">
        <f>SUMIF('CHIRP Payment Calc'!$G:$G,'IGT Commitment Suggestions'!$A14,'CHIRP Payment Calc'!AO:AO)</f>
        <v>10855880.099912541</v>
      </c>
      <c r="D14" s="23">
        <f>SUMIF('CHIRP Payment Calc'!$G:$G,'IGT Commitment Suggestions'!$A14,'CHIRP Payment Calc'!AP:AP)</f>
        <v>186446279.93851331</v>
      </c>
      <c r="E14" s="23">
        <f>SUMIF('CHIRP Payment Calc'!$G:$G,'IGT Commitment Suggestions'!$A14,'CHIRP Payment Calc'!AQ:AQ)</f>
        <v>79115122.858869225</v>
      </c>
      <c r="F14" s="23">
        <f>SUMIF('CHIRP Payment Calc'!$G:$G,'IGT Commitment Suggestions'!$A14,'CHIRP Payment Calc'!AR:AR)</f>
        <v>39622289.412691541</v>
      </c>
      <c r="G14" s="23">
        <f>SUMIF('CHIRP Payment Calc'!$G:$G,'IGT Commitment Suggestions'!$A14,'CHIRP Payment Calc'!AS:AS)</f>
        <v>39492833.446177691</v>
      </c>
    </row>
    <row r="15" spans="1:7">
      <c r="A15" s="24" t="s">
        <v>1597</v>
      </c>
      <c r="B15" s="23">
        <f>SUMIF('CHIRP Payment Calc'!$G:$G,'IGT Commitment Suggestions'!$A15,'CHIRP Payment Calc'!AN:AN)</f>
        <v>361051158.56158704</v>
      </c>
      <c r="C15" s="23">
        <f>SUMIF('CHIRP Payment Calc'!$G:$G,'IGT Commitment Suggestions'!$A15,'CHIRP Payment Calc'!AO:AO)</f>
        <v>22146135.079502307</v>
      </c>
      <c r="D15" s="23">
        <f>SUMIF('CHIRP Payment Calc'!$G:$G,'IGT Commitment Suggestions'!$A15,'CHIRP Payment Calc'!AP:AP)</f>
        <v>383197293.64108938</v>
      </c>
      <c r="E15" s="23">
        <f>SUMIF('CHIRP Payment Calc'!$G:$G,'IGT Commitment Suggestions'!$A15,'CHIRP Payment Calc'!AQ:AQ)</f>
        <v>162602874.00531071</v>
      </c>
      <c r="F15" s="23">
        <f>SUMIF('CHIRP Payment Calc'!$G:$G,'IGT Commitment Suggestions'!$A15,'CHIRP Payment Calc'!AR:AR)</f>
        <v>81287111.624408707</v>
      </c>
      <c r="G15" s="23">
        <f>SUMIF('CHIRP Payment Calc'!$G:$G,'IGT Commitment Suggestions'!$A15,'CHIRP Payment Calc'!AS:AS)</f>
        <v>81315762.380901977</v>
      </c>
    </row>
    <row r="16" spans="1:7">
      <c r="A16" s="24" t="s">
        <v>1399</v>
      </c>
      <c r="B16" s="23">
        <f>SUMIF('CHIRP Payment Calc'!$G:$G,'IGT Commitment Suggestions'!$A16,'CHIRP Payment Calc'!AN:AN)</f>
        <v>858497525.21988976</v>
      </c>
      <c r="C16" s="23">
        <f>SUMIF('CHIRP Payment Calc'!$G:$G,'IGT Commitment Suggestions'!$A16,'CHIRP Payment Calc'!AO:AO)</f>
        <v>52865524.898552626</v>
      </c>
      <c r="D16" s="23">
        <f>SUMIF('CHIRP Payment Calc'!$G:$G,'IGT Commitment Suggestions'!$A16,'CHIRP Payment Calc'!AP:AP)</f>
        <v>911363050.11844218</v>
      </c>
      <c r="E16" s="23">
        <f>SUMIF('CHIRP Payment Calc'!$G:$G,'IGT Commitment Suggestions'!$A16,'CHIRP Payment Calc'!AQ:AQ)</f>
        <v>386720505.78285891</v>
      </c>
      <c r="F16" s="23">
        <f>SUMIF('CHIRP Payment Calc'!$G:$G,'IGT Commitment Suggestions'!$A16,'CHIRP Payment Calc'!AR:AR)</f>
        <v>193745111.7998651</v>
      </c>
      <c r="G16" s="23">
        <f>SUMIF('CHIRP Payment Calc'!$G:$G,'IGT Commitment Suggestions'!$A16,'CHIRP Payment Calc'!AS:AS)</f>
        <v>192975393.98299381</v>
      </c>
    </row>
    <row r="17" spans="1:7" ht="15.75" thickBot="1">
      <c r="A17" s="25" t="s">
        <v>1219</v>
      </c>
      <c r="B17" s="26">
        <f>SUMIF('CHIRP Payment Calc'!$G:$G,'IGT Commitment Suggestions'!$A17,'CHIRP Payment Calc'!AN:AN)</f>
        <v>365072206.97330093</v>
      </c>
      <c r="C17" s="26">
        <f>SUMIF('CHIRP Payment Calc'!$G:$G,'IGT Commitment Suggestions'!$A17,'CHIRP Payment Calc'!AO:AO)</f>
        <v>22510930.567960754</v>
      </c>
      <c r="D17" s="26">
        <f>SUMIF('CHIRP Payment Calc'!$G:$G,'IGT Commitment Suggestions'!$A17,'CHIRP Payment Calc'!AP:AP)</f>
        <v>387583137.54126173</v>
      </c>
      <c r="E17" s="26">
        <f>SUMIF('CHIRP Payment Calc'!$G:$G,'IGT Commitment Suggestions'!$A17,'CHIRP Payment Calc'!AQ:AQ)</f>
        <v>164463927.91915873</v>
      </c>
      <c r="F17" s="26">
        <f>SUMIF('CHIRP Payment Calc'!$G:$G,'IGT Commitment Suggestions'!$A17,'CHIRP Payment Calc'!AR:AR)</f>
        <v>82182654.166188508</v>
      </c>
      <c r="G17" s="26">
        <f>SUMIF('CHIRP Payment Calc'!$G:$G,'IGT Commitment Suggestions'!$A17,'CHIRP Payment Calc'!AS:AS)</f>
        <v>82281273.752970204</v>
      </c>
    </row>
    <row r="565" spans="4:4" ht="34.5" customHeight="1"/>
    <row r="567" spans="4:4">
      <c r="D567" s="89"/>
    </row>
    <row r="568" spans="4:4">
      <c r="D568" s="9" t="s">
        <v>3392</v>
      </c>
    </row>
    <row r="569" spans="4:4">
      <c r="D569" s="21">
        <v>0.42032577492162498</v>
      </c>
    </row>
    <row r="570" spans="4:4">
      <c r="D570" s="21">
        <v>0.71798745206164105</v>
      </c>
    </row>
    <row r="571" spans="4:4">
      <c r="D571" s="21">
        <v>0</v>
      </c>
    </row>
    <row r="572" spans="4:4">
      <c r="D572" s="2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1D0D-80F2-406F-A3DB-CD5E39616D50}">
  <sheetPr filterMode="1">
    <tabColor rgb="FF7030A0"/>
    <pageSetUpPr fitToPage="1"/>
  </sheetPr>
  <dimension ref="A1:Q68"/>
  <sheetViews>
    <sheetView workbookViewId="0">
      <selection activeCell="M5" sqref="M5"/>
    </sheetView>
  </sheetViews>
  <sheetFormatPr defaultColWidth="8.796875" defaultRowHeight="15"/>
  <cols>
    <col min="1" max="1" width="31.796875" style="9" customWidth="1"/>
    <col min="2" max="2" width="18" style="9" customWidth="1"/>
    <col min="3" max="3" width="15.796875" style="9" bestFit="1" customWidth="1"/>
    <col min="4" max="4" width="18.69921875" style="6" customWidth="1"/>
    <col min="5" max="5" width="16.19921875" style="6" customWidth="1"/>
    <col min="6" max="6" width="18.8984375" style="6" customWidth="1"/>
    <col min="7" max="7" width="17.19921875" style="6" customWidth="1"/>
    <col min="8" max="8" width="18.09765625" style="6" customWidth="1"/>
    <col min="9" max="9" width="18.296875" style="6" customWidth="1"/>
    <col min="10" max="16" width="15.8984375" style="9" customWidth="1"/>
    <col min="17" max="17" width="12" style="9" customWidth="1"/>
    <col min="18" max="16384" width="8.796875" style="9"/>
  </cols>
  <sheetData>
    <row r="1" spans="1:17" ht="19.5">
      <c r="A1" s="66" t="s">
        <v>27210</v>
      </c>
      <c r="B1" s="66"/>
      <c r="C1" s="66"/>
      <c r="D1" s="66"/>
      <c r="E1" s="66"/>
      <c r="F1" s="66"/>
      <c r="G1" s="66"/>
      <c r="H1" s="66"/>
      <c r="I1" s="66"/>
      <c r="J1" s="66"/>
      <c r="K1" s="66"/>
      <c r="L1" s="66"/>
      <c r="M1" s="66"/>
      <c r="N1" s="66"/>
      <c r="O1" s="66"/>
      <c r="P1" s="66"/>
      <c r="Q1" s="66"/>
    </row>
    <row r="2" spans="1:17" ht="20.25" thickBot="1">
      <c r="A2" s="29"/>
      <c r="B2" s="29"/>
      <c r="C2" s="29"/>
    </row>
    <row r="3" spans="1:17" ht="15.75" thickBot="1">
      <c r="A3" s="27" t="s">
        <v>3393</v>
      </c>
      <c r="B3" s="28">
        <f>SUM(B5:B61)</f>
        <v>2918361917.8084998</v>
      </c>
      <c r="C3" s="28">
        <f>SUM(C5:C61)</f>
        <v>1094706236.7848396</v>
      </c>
      <c r="D3" s="28">
        <f>SUM(D5:D61)</f>
        <v>4013068154.5933404</v>
      </c>
      <c r="E3" s="28">
        <f t="shared" ref="E3:F3" si="0">SUM(E5:E61)</f>
        <v>2928551869.4580588</v>
      </c>
      <c r="F3" s="28">
        <f t="shared" si="0"/>
        <v>1708040604.76861</v>
      </c>
      <c r="G3" s="28">
        <f>SUM(G5:G61)</f>
        <v>4636592474.2266674</v>
      </c>
      <c r="H3" s="28"/>
      <c r="I3" s="28"/>
      <c r="J3" s="28">
        <f>SUM(J5:J61)</f>
        <v>2992507225.2836614</v>
      </c>
      <c r="K3" s="28">
        <f>SUM(K5:K61)</f>
        <v>1097806930.9560723</v>
      </c>
      <c r="L3" s="110">
        <f>SUM(L5:L61)</f>
        <v>4090314156.2397337</v>
      </c>
      <c r="M3" s="110">
        <f t="shared" ref="M3:N3" si="1">SUM(M5:M61)</f>
        <v>1270232296.7254932</v>
      </c>
      <c r="N3" s="110">
        <f t="shared" si="1"/>
        <v>765930279.33907151</v>
      </c>
      <c r="O3" s="28">
        <f>SUM(O5:O61)</f>
        <v>2036162576.0645645</v>
      </c>
      <c r="P3" s="28">
        <f>SUM(P5:P61)</f>
        <v>6126476732.3042984</v>
      </c>
      <c r="Q3" s="76">
        <f t="shared" ref="Q3" si="2">SUM(Q5:Q61)</f>
        <v>393</v>
      </c>
    </row>
    <row r="4" spans="1:17" ht="45">
      <c r="A4" s="34" t="s">
        <v>3379</v>
      </c>
      <c r="B4" s="80" t="s">
        <v>3528</v>
      </c>
      <c r="C4" s="80" t="s">
        <v>3529</v>
      </c>
      <c r="D4" s="34" t="s">
        <v>3530</v>
      </c>
      <c r="E4" s="80" t="s">
        <v>27209</v>
      </c>
      <c r="F4" s="80" t="s">
        <v>27216</v>
      </c>
      <c r="G4" s="34" t="s">
        <v>27211</v>
      </c>
      <c r="H4" s="80" t="s">
        <v>3534</v>
      </c>
      <c r="I4" s="80" t="s">
        <v>3535</v>
      </c>
      <c r="J4" s="80" t="s">
        <v>3531</v>
      </c>
      <c r="K4" s="80" t="s">
        <v>3532</v>
      </c>
      <c r="L4" s="80" t="s">
        <v>3533</v>
      </c>
      <c r="M4" s="80" t="s">
        <v>18673</v>
      </c>
      <c r="N4" s="80" t="s">
        <v>18674</v>
      </c>
      <c r="O4" s="80" t="s">
        <v>18679</v>
      </c>
      <c r="P4" s="80" t="s">
        <v>3406</v>
      </c>
      <c r="Q4" s="65" t="s">
        <v>3108</v>
      </c>
    </row>
    <row r="5" spans="1:17">
      <c r="A5" s="72" t="s">
        <v>3479</v>
      </c>
      <c r="B5" s="73">
        <f>SUMIF('CHIRP Payment Calc'!H:H,A5,'CHIRP Payment Calc'!L:L)</f>
        <v>889328678.82813275</v>
      </c>
      <c r="C5" s="73">
        <f>SUMIF('CHIRP Payment Calc'!H:H,A5,'CHIRP Payment Calc'!M:M)</f>
        <v>165198604.8033874</v>
      </c>
      <c r="D5" s="73">
        <f>SUMIF('CHIRP Payment Calc'!H:H,A5,'CHIRP Payment Calc'!N:N)</f>
        <v>1054527283.63152</v>
      </c>
      <c r="E5" s="73">
        <f>SUMIF('CHIRP Payment Calc'!H:H,A5,'CHIRP Payment Calc'!I:I)</f>
        <v>454061907.90404928</v>
      </c>
      <c r="F5" s="73">
        <f>SUMIF('CHIRP Payment Calc'!H:H,A5,'CHIRP Payment Calc'!J:J)</f>
        <v>224640964.72848025</v>
      </c>
      <c r="G5" s="73">
        <f>SUMIF('CHIRP Payment Calc'!H:H,A5,'CHIRP Payment Calc'!K:K)</f>
        <v>678702872.63252926</v>
      </c>
      <c r="H5" s="74">
        <f>IFERROR(MAX(ROUND(B5/E5,2),0),0)</f>
        <v>1.96</v>
      </c>
      <c r="I5" s="74">
        <f>IFERROR(MAX(ROUND(C5/F5,2),0),0)</f>
        <v>0.74</v>
      </c>
      <c r="J5" s="75">
        <f t="shared" ref="J5:J36" si="3">+H5*E5</f>
        <v>889961339.49193656</v>
      </c>
      <c r="K5" s="75">
        <f t="shared" ref="K5:K36" si="4">+I5*F5</f>
        <v>166234313.89907539</v>
      </c>
      <c r="L5" s="75">
        <f>J5+K5</f>
        <v>1056195653.391012</v>
      </c>
      <c r="M5" s="75">
        <f>SUMIF('CHIRP Payment Calc'!H:H,A5,'CHIRP Payment Calc'!AJ:AJ)</f>
        <v>0</v>
      </c>
      <c r="N5" s="75">
        <f>SUMIF('CHIRP Payment Calc'!H:H,A5,'CHIRP Payment Calc'!AK:AK)</f>
        <v>43399986.773138665</v>
      </c>
      <c r="O5" s="73">
        <f>M5+N5</f>
        <v>43399986.773138665</v>
      </c>
      <c r="P5" s="75">
        <f>+L5+O5</f>
        <v>1099595640.1641507</v>
      </c>
      <c r="Q5" s="77">
        <f>COUNTIF('CHIRP Payment Calc'!H:H,A5)</f>
        <v>36</v>
      </c>
    </row>
    <row r="6" spans="1:17" hidden="1">
      <c r="A6" s="72" t="s">
        <v>3480</v>
      </c>
      <c r="B6" s="73">
        <f>SUMIF('CHIRP Payment Calc'!H:H,A6,'CHIRP Payment Calc'!L:L)</f>
        <v>272869353.49812698</v>
      </c>
      <c r="C6" s="73">
        <f>SUMIF('CHIRP Payment Calc'!H:H,A6,'CHIRP Payment Calc'!M:M)</f>
        <v>105497557.40284872</v>
      </c>
      <c r="D6" s="73">
        <f>SUMIF('CHIRP Payment Calc'!H:H,A6,'CHIRP Payment Calc'!N:N)</f>
        <v>378366910.90097576</v>
      </c>
      <c r="E6" s="73">
        <f>SUMIF('CHIRP Payment Calc'!H:H,A6,'CHIRP Payment Calc'!I:I)</f>
        <v>263383471.80177453</v>
      </c>
      <c r="F6" s="73">
        <f>SUMIF('CHIRP Payment Calc'!H:H,A6,'CHIRP Payment Calc'!J:J)</f>
        <v>101640709.27434608</v>
      </c>
      <c r="G6" s="73">
        <f>SUMIF('CHIRP Payment Calc'!H:H,A6,'CHIRP Payment Calc'!K:K)</f>
        <v>365024181.07612062</v>
      </c>
      <c r="H6" s="74">
        <f t="shared" ref="H6:H61" si="5">IFERROR(MAX(ROUND(B6/E6,2),0),0)</f>
        <v>1.04</v>
      </c>
      <c r="I6" s="74">
        <f t="shared" ref="I6:I61" si="6">IFERROR(MAX(ROUND(C6/F6,2),0),0)</f>
        <v>1.04</v>
      </c>
      <c r="J6" s="75">
        <f t="shared" si="3"/>
        <v>273918810.67384553</v>
      </c>
      <c r="K6" s="75">
        <f t="shared" si="4"/>
        <v>105706337.64531992</v>
      </c>
      <c r="L6" s="75">
        <f t="shared" ref="L6:L61" si="7">J6+K6</f>
        <v>379625148.31916547</v>
      </c>
      <c r="M6" s="75">
        <f>SUMIF('CHIRP Payment Calc'!H:H,A6,'CHIRP Payment Calc'!AJ:AJ)</f>
        <v>186870240.84853286</v>
      </c>
      <c r="N6" s="75">
        <f>SUMIF('CHIRP Payment Calc'!H:H,A6,'CHIRP Payment Calc'!AK:AK)</f>
        <v>110390335.94792087</v>
      </c>
      <c r="O6" s="73">
        <f t="shared" ref="O6:O61" si="8">M6+N6</f>
        <v>297260576.79645371</v>
      </c>
      <c r="P6" s="75">
        <f t="shared" ref="P6:P61" si="9">+L6+O6</f>
        <v>676885725.11561918</v>
      </c>
      <c r="Q6" s="77">
        <f>COUNTIF('CHIRP Payment Calc'!H:H,A6)</f>
        <v>34</v>
      </c>
    </row>
    <row r="7" spans="1:17" hidden="1">
      <c r="A7" s="72" t="s">
        <v>3481</v>
      </c>
      <c r="B7" s="73">
        <f>SUMIF('CHIRP Payment Calc'!H:H,A7,'CHIRP Payment Calc'!L:L)</f>
        <v>193562792.65839228</v>
      </c>
      <c r="C7" s="73">
        <f>SUMIF('CHIRP Payment Calc'!H:H,A7,'CHIRP Payment Calc'!M:M)</f>
        <v>88414922.745931804</v>
      </c>
      <c r="D7" s="73">
        <f>SUMIF('CHIRP Payment Calc'!H:H,A7,'CHIRP Payment Calc'!N:N)</f>
        <v>281977715.40432411</v>
      </c>
      <c r="E7" s="73">
        <f>SUMIF('CHIRP Payment Calc'!H:H,A7,'CHIRP Payment Calc'!I:I)</f>
        <v>228976804.51611856</v>
      </c>
      <c r="F7" s="73">
        <f>SUMIF('CHIRP Payment Calc'!H:H,A7,'CHIRP Payment Calc'!J:J)</f>
        <v>98556138.937162206</v>
      </c>
      <c r="G7" s="73">
        <f>SUMIF('CHIRP Payment Calc'!H:H,A7,'CHIRP Payment Calc'!K:K)</f>
        <v>327532943.45328081</v>
      </c>
      <c r="H7" s="74">
        <f t="shared" si="5"/>
        <v>0.85</v>
      </c>
      <c r="I7" s="74">
        <f t="shared" si="6"/>
        <v>0.9</v>
      </c>
      <c r="J7" s="75">
        <f t="shared" si="3"/>
        <v>194630283.83870077</v>
      </c>
      <c r="K7" s="75">
        <f t="shared" si="4"/>
        <v>88700525.043445989</v>
      </c>
      <c r="L7" s="75">
        <f t="shared" si="7"/>
        <v>283330808.88214678</v>
      </c>
      <c r="M7" s="75">
        <f>SUMIF('CHIRP Payment Calc'!H:H,A7,'CHIRP Payment Calc'!AJ:AJ)</f>
        <v>111807991.82676971</v>
      </c>
      <c r="N7" s="75">
        <f>SUMIF('CHIRP Payment Calc'!H:H,A7,'CHIRP Payment Calc'!AK:AK)</f>
        <v>25266966.248378459</v>
      </c>
      <c r="O7" s="73">
        <f t="shared" si="8"/>
        <v>137074958.07514817</v>
      </c>
      <c r="P7" s="75">
        <f t="shared" si="9"/>
        <v>420405766.95729494</v>
      </c>
      <c r="Q7" s="77">
        <f>COUNTIF('CHIRP Payment Calc'!H:H,A7)</f>
        <v>11</v>
      </c>
    </row>
    <row r="8" spans="1:17">
      <c r="A8" s="72" t="s">
        <v>3474</v>
      </c>
      <c r="B8" s="73">
        <f>SUMIF('CHIRP Payment Calc'!H:H,A8,'CHIRP Payment Calc'!L:L)</f>
        <v>282783005.55477476</v>
      </c>
      <c r="C8" s="73">
        <f>SUMIF('CHIRP Payment Calc'!H:H,A8,'CHIRP Payment Calc'!M:M)</f>
        <v>41787019.351081103</v>
      </c>
      <c r="D8" s="73">
        <f>SUMIF('CHIRP Payment Calc'!H:H,A8,'CHIRP Payment Calc'!N:N)</f>
        <v>324570024.90585589</v>
      </c>
      <c r="E8" s="73">
        <f>SUMIF('CHIRP Payment Calc'!H:H,A8,'CHIRP Payment Calc'!I:I)</f>
        <v>278327946.11131662</v>
      </c>
      <c r="F8" s="73">
        <f>SUMIF('CHIRP Payment Calc'!H:H,A8,'CHIRP Payment Calc'!J:J)</f>
        <v>190020511.26282564</v>
      </c>
      <c r="G8" s="73">
        <f>SUMIF('CHIRP Payment Calc'!H:H,A8,'CHIRP Payment Calc'!K:K)</f>
        <v>468348457.37414229</v>
      </c>
      <c r="H8" s="74">
        <f t="shared" si="5"/>
        <v>1.02</v>
      </c>
      <c r="I8" s="74">
        <f t="shared" si="6"/>
        <v>0.22</v>
      </c>
      <c r="J8" s="75">
        <f t="shared" si="3"/>
        <v>283894505.03354293</v>
      </c>
      <c r="K8" s="75">
        <f t="shared" si="4"/>
        <v>41804512.477821641</v>
      </c>
      <c r="L8" s="75">
        <f t="shared" si="7"/>
        <v>325699017.51136458</v>
      </c>
      <c r="M8" s="75">
        <f>SUMIF('CHIRP Payment Calc'!H:H,A8,'CHIRP Payment Calc'!AJ:AJ)</f>
        <v>0</v>
      </c>
      <c r="N8" s="75">
        <f>SUMIF('CHIRP Payment Calc'!H:H,A8,'CHIRP Payment Calc'!AK:AK)</f>
        <v>106411486.30718237</v>
      </c>
      <c r="O8" s="73">
        <f t="shared" si="8"/>
        <v>106411486.30718237</v>
      </c>
      <c r="P8" s="75">
        <f t="shared" si="9"/>
        <v>432110503.81854695</v>
      </c>
      <c r="Q8" s="77">
        <f>COUNTIF('CHIRP Payment Calc'!H:H,A8)</f>
        <v>1</v>
      </c>
    </row>
    <row r="9" spans="1:17">
      <c r="A9" s="72" t="s">
        <v>3482</v>
      </c>
      <c r="B9" s="73">
        <f>SUMIF('CHIRP Payment Calc'!H:H,A9,'CHIRP Payment Calc'!L:L)</f>
        <v>22583751.920000002</v>
      </c>
      <c r="C9" s="73">
        <f>SUMIF('CHIRP Payment Calc'!H:H,A9,'CHIRP Payment Calc'!M:M)</f>
        <v>32756354.76000002</v>
      </c>
      <c r="D9" s="73">
        <f>SUMIF('CHIRP Payment Calc'!H:H,A9,'CHIRP Payment Calc'!N:N)</f>
        <v>55340106.680000022</v>
      </c>
      <c r="E9" s="73">
        <f>SUMIF('CHIRP Payment Calc'!H:H,A9,'CHIRP Payment Calc'!I:I)</f>
        <v>87294746.617135882</v>
      </c>
      <c r="F9" s="73">
        <f>SUMIF('CHIRP Payment Calc'!H:H,A9,'CHIRP Payment Calc'!J:J)</f>
        <v>58599015.243956521</v>
      </c>
      <c r="G9" s="73">
        <f>SUMIF('CHIRP Payment Calc'!H:H,A9,'CHIRP Payment Calc'!K:K)</f>
        <v>145893761.86109239</v>
      </c>
      <c r="H9" s="74">
        <f t="shared" si="5"/>
        <v>0.26</v>
      </c>
      <c r="I9" s="74">
        <f t="shared" si="6"/>
        <v>0.56000000000000005</v>
      </c>
      <c r="J9" s="75">
        <f t="shared" si="3"/>
        <v>22696634.120455328</v>
      </c>
      <c r="K9" s="75">
        <f t="shared" si="4"/>
        <v>32815448.536615655</v>
      </c>
      <c r="L9" s="75">
        <f t="shared" si="7"/>
        <v>55512082.657070979</v>
      </c>
      <c r="M9" s="75">
        <f>SUMIF('CHIRP Payment Calc'!H:H,A9,'CHIRP Payment Calc'!AJ:AJ)</f>
        <v>0</v>
      </c>
      <c r="N9" s="75">
        <f>SUMIF('CHIRP Payment Calc'!H:H,A9,'CHIRP Payment Calc'!AK:AK)</f>
        <v>0</v>
      </c>
      <c r="O9" s="73">
        <f t="shared" si="8"/>
        <v>0</v>
      </c>
      <c r="P9" s="75">
        <f t="shared" si="9"/>
        <v>55512082.657070979</v>
      </c>
      <c r="Q9" s="77">
        <f>COUNTIF('CHIRP Payment Calc'!H:H,A9)</f>
        <v>1</v>
      </c>
    </row>
    <row r="10" spans="1:17" hidden="1">
      <c r="A10" s="72" t="s">
        <v>3483</v>
      </c>
      <c r="B10" s="73">
        <f>SUMIF('CHIRP Payment Calc'!H:H,A10,'CHIRP Payment Calc'!L:L)</f>
        <v>61931707.069940828</v>
      </c>
      <c r="C10" s="73">
        <f>SUMIF('CHIRP Payment Calc'!H:H,A10,'CHIRP Payment Calc'!M:M)</f>
        <v>80542352.528165698</v>
      </c>
      <c r="D10" s="73">
        <f>SUMIF('CHIRP Payment Calc'!H:H,A10,'CHIRP Payment Calc'!N:N)</f>
        <v>142474059.5981065</v>
      </c>
      <c r="E10" s="73">
        <f>SUMIF('CHIRP Payment Calc'!H:H,A10,'CHIRP Payment Calc'!I:I)</f>
        <v>78929314.791752383</v>
      </c>
      <c r="F10" s="73">
        <f>SUMIF('CHIRP Payment Calc'!H:H,A10,'CHIRP Payment Calc'!J:J)</f>
        <v>57391132.718094178</v>
      </c>
      <c r="G10" s="73">
        <f>SUMIF('CHIRP Payment Calc'!H:H,A10,'CHIRP Payment Calc'!K:K)</f>
        <v>136320447.50984654</v>
      </c>
      <c r="H10" s="74">
        <f t="shared" si="5"/>
        <v>0.78</v>
      </c>
      <c r="I10" s="74">
        <f t="shared" si="6"/>
        <v>1.4</v>
      </c>
      <c r="J10" s="75">
        <f t="shared" si="3"/>
        <v>61564865.537566863</v>
      </c>
      <c r="K10" s="75">
        <f t="shared" si="4"/>
        <v>80347585.805331841</v>
      </c>
      <c r="L10" s="75">
        <f t="shared" si="7"/>
        <v>141912451.3428987</v>
      </c>
      <c r="M10" s="75">
        <f>SUMIF('CHIRP Payment Calc'!H:H,A10,'CHIRP Payment Calc'!AJ:AJ)</f>
        <v>46239097.213862836</v>
      </c>
      <c r="N10" s="75">
        <f>SUMIF('CHIRP Payment Calc'!H:H,A10,'CHIRP Payment Calc'!AK:AK)</f>
        <v>763586.04799831985</v>
      </c>
      <c r="O10" s="73">
        <f t="shared" si="8"/>
        <v>47002683.261861153</v>
      </c>
      <c r="P10" s="75">
        <f t="shared" si="9"/>
        <v>188915134.60475984</v>
      </c>
      <c r="Q10" s="77">
        <f>COUNTIF('CHIRP Payment Calc'!H:H,A10)</f>
        <v>11</v>
      </c>
    </row>
    <row r="11" spans="1:17" hidden="1">
      <c r="A11" s="72" t="s">
        <v>3484</v>
      </c>
      <c r="B11" s="73">
        <f>SUMIF('CHIRP Payment Calc'!H:H,A11,'CHIRP Payment Calc'!L:L)</f>
        <v>150736092.18917158</v>
      </c>
      <c r="C11" s="73">
        <f>SUMIF('CHIRP Payment Calc'!H:H,A11,'CHIRP Payment Calc'!M:M)</f>
        <v>74021661.720532537</v>
      </c>
      <c r="D11" s="73">
        <f>SUMIF('CHIRP Payment Calc'!H:H,A11,'CHIRP Payment Calc'!N:N)</f>
        <v>224757753.90970415</v>
      </c>
      <c r="E11" s="73">
        <f>SUMIF('CHIRP Payment Calc'!H:H,A11,'CHIRP Payment Calc'!I:I)</f>
        <v>152981800.81624037</v>
      </c>
      <c r="F11" s="73">
        <f>SUMIF('CHIRP Payment Calc'!H:H,A11,'CHIRP Payment Calc'!J:J)</f>
        <v>86737343.871354744</v>
      </c>
      <c r="G11" s="73">
        <f>SUMIF('CHIRP Payment Calc'!H:H,A11,'CHIRP Payment Calc'!K:K)</f>
        <v>239719144.68759516</v>
      </c>
      <c r="H11" s="74">
        <f t="shared" si="5"/>
        <v>0.99</v>
      </c>
      <c r="I11" s="74">
        <f t="shared" si="6"/>
        <v>0.85</v>
      </c>
      <c r="J11" s="75">
        <f t="shared" si="3"/>
        <v>151451982.80807796</v>
      </c>
      <c r="K11" s="75">
        <f t="shared" si="4"/>
        <v>73726742.29065153</v>
      </c>
      <c r="L11" s="75">
        <f t="shared" si="7"/>
        <v>225178725.09872949</v>
      </c>
      <c r="M11" s="75">
        <f>SUMIF('CHIRP Payment Calc'!H:H,A11,'CHIRP Payment Calc'!AJ:AJ)</f>
        <v>83360077.144981742</v>
      </c>
      <c r="N11" s="75">
        <f>SUMIF('CHIRP Payment Calc'!H:H,A11,'CHIRP Payment Calc'!AK:AK)</f>
        <v>21651684.685488559</v>
      </c>
      <c r="O11" s="73">
        <f t="shared" si="8"/>
        <v>105011761.83047029</v>
      </c>
      <c r="P11" s="75">
        <f t="shared" si="9"/>
        <v>330190486.92919981</v>
      </c>
      <c r="Q11" s="77">
        <f>COUNTIF('CHIRP Payment Calc'!H:H,A11)</f>
        <v>12</v>
      </c>
    </row>
    <row r="12" spans="1:17">
      <c r="A12" s="72" t="s">
        <v>3472</v>
      </c>
      <c r="B12" s="73">
        <f>SUMIF('CHIRP Payment Calc'!H:H,A12,'CHIRP Payment Calc'!L:L)</f>
        <v>293923645.96286714</v>
      </c>
      <c r="C12" s="73">
        <f>SUMIF('CHIRP Payment Calc'!H:H,A12,'CHIRP Payment Calc'!M:M)</f>
        <v>-2633347.6593007073</v>
      </c>
      <c r="D12" s="73">
        <f>SUMIF('CHIRP Payment Calc'!H:H,A12,'CHIRP Payment Calc'!N:N)</f>
        <v>291290298.3035664</v>
      </c>
      <c r="E12" s="73">
        <f>SUMIF('CHIRP Payment Calc'!H:H,A12,'CHIRP Payment Calc'!I:I)</f>
        <v>231120421.19114158</v>
      </c>
      <c r="F12" s="73">
        <f>SUMIF('CHIRP Payment Calc'!H:H,A12,'CHIRP Payment Calc'!J:J)</f>
        <v>216269643.17398489</v>
      </c>
      <c r="G12" s="73">
        <f>SUMIF('CHIRP Payment Calc'!H:H,A12,'CHIRP Payment Calc'!K:K)</f>
        <v>447390064.36512649</v>
      </c>
      <c r="H12" s="74">
        <f t="shared" si="5"/>
        <v>1.27</v>
      </c>
      <c r="I12" s="74">
        <f t="shared" si="6"/>
        <v>0</v>
      </c>
      <c r="J12" s="75">
        <f t="shared" si="3"/>
        <v>293522934.91274983</v>
      </c>
      <c r="K12" s="75">
        <f t="shared" si="4"/>
        <v>0</v>
      </c>
      <c r="L12" s="75">
        <f t="shared" si="7"/>
        <v>293522934.91274983</v>
      </c>
      <c r="M12" s="75">
        <f>SUMIF('CHIRP Payment Calc'!H:H,A12,'CHIRP Payment Calc'!AJ:AJ)</f>
        <v>0</v>
      </c>
      <c r="N12" s="75">
        <f>SUMIF('CHIRP Payment Calc'!H:H,A12,'CHIRP Payment Calc'!AK:AK)</f>
        <v>82988445.284551471</v>
      </c>
      <c r="O12" s="73">
        <f t="shared" si="8"/>
        <v>82988445.284551471</v>
      </c>
      <c r="P12" s="75">
        <f t="shared" si="9"/>
        <v>376511380.19730127</v>
      </c>
      <c r="Q12" s="77">
        <f>COUNTIF('CHIRP Payment Calc'!H:H,A12)</f>
        <v>3</v>
      </c>
    </row>
    <row r="13" spans="1:17" hidden="1">
      <c r="A13" s="72" t="s">
        <v>3485</v>
      </c>
      <c r="B13" s="73">
        <f>SUMIF('CHIRP Payment Calc'!H:H,A13,'CHIRP Payment Calc'!L:L)</f>
        <v>230836363.50319752</v>
      </c>
      <c r="C13" s="73">
        <f>SUMIF('CHIRP Payment Calc'!H:H,A13,'CHIRP Payment Calc'!M:M)</f>
        <v>91046423.752949059</v>
      </c>
      <c r="D13" s="73">
        <f>SUMIF('CHIRP Payment Calc'!H:H,A13,'CHIRP Payment Calc'!N:N)</f>
        <v>321882787.25614655</v>
      </c>
      <c r="E13" s="73">
        <f>SUMIF('CHIRP Payment Calc'!H:H,A13,'CHIRP Payment Calc'!I:I)</f>
        <v>152699162.3362034</v>
      </c>
      <c r="F13" s="73">
        <f>SUMIF('CHIRP Payment Calc'!H:H,A13,'CHIRP Payment Calc'!J:J)</f>
        <v>63683171.061340705</v>
      </c>
      <c r="G13" s="73">
        <f>SUMIF('CHIRP Payment Calc'!H:H,A13,'CHIRP Payment Calc'!K:K)</f>
        <v>216382333.39754418</v>
      </c>
      <c r="H13" s="74">
        <f t="shared" si="5"/>
        <v>1.51</v>
      </c>
      <c r="I13" s="74">
        <f t="shared" si="6"/>
        <v>1.43</v>
      </c>
      <c r="J13" s="75">
        <f t="shared" si="3"/>
        <v>230575735.12766713</v>
      </c>
      <c r="K13" s="75">
        <f t="shared" si="4"/>
        <v>91066934.617717206</v>
      </c>
      <c r="L13" s="75">
        <f t="shared" si="7"/>
        <v>321642669.74538434</v>
      </c>
      <c r="M13" s="75">
        <f>SUMIF('CHIRP Payment Calc'!H:H,A13,'CHIRP Payment Calc'!AJ:AJ)</f>
        <v>144449414.12239566</v>
      </c>
      <c r="N13" s="75">
        <f>SUMIF('CHIRP Payment Calc'!H:H,A13,'CHIRP Payment Calc'!AK:AK)</f>
        <v>45026647.913952671</v>
      </c>
      <c r="O13" s="73">
        <f t="shared" si="8"/>
        <v>189476062.03634834</v>
      </c>
      <c r="P13" s="75">
        <f t="shared" si="9"/>
        <v>511118731.78173268</v>
      </c>
      <c r="Q13" s="77">
        <f>COUNTIF('CHIRP Payment Calc'!H:H,A13)</f>
        <v>31</v>
      </c>
    </row>
    <row r="14" spans="1:17" hidden="1">
      <c r="A14" s="72" t="s">
        <v>3477</v>
      </c>
      <c r="B14" s="73">
        <f>SUMIF('CHIRP Payment Calc'!H:H,A14,'CHIRP Payment Calc'!L:L)</f>
        <v>90433868.423790842</v>
      </c>
      <c r="C14" s="73">
        <f>SUMIF('CHIRP Payment Calc'!H:H,A14,'CHIRP Payment Calc'!M:M)</f>
        <v>8607310.1742483824</v>
      </c>
      <c r="D14" s="73">
        <f>SUMIF('CHIRP Payment Calc'!H:H,A14,'CHIRP Payment Calc'!N:N)</f>
        <v>99041178.598039225</v>
      </c>
      <c r="E14" s="73">
        <f>SUMIF('CHIRP Payment Calc'!H:H,A14,'CHIRP Payment Calc'!I:I)</f>
        <v>132321956.47472247</v>
      </c>
      <c r="F14" s="73">
        <f>SUMIF('CHIRP Payment Calc'!H:H,A14,'CHIRP Payment Calc'!J:J)</f>
        <v>107028451.42629413</v>
      </c>
      <c r="G14" s="73">
        <f>SUMIF('CHIRP Payment Calc'!H:H,A14,'CHIRP Payment Calc'!K:K)</f>
        <v>239350407.90101659</v>
      </c>
      <c r="H14" s="74">
        <f t="shared" si="5"/>
        <v>0.68</v>
      </c>
      <c r="I14" s="74">
        <f t="shared" si="6"/>
        <v>0.08</v>
      </c>
      <c r="J14" s="75">
        <f t="shared" si="3"/>
        <v>89978930.402811289</v>
      </c>
      <c r="K14" s="75">
        <f t="shared" si="4"/>
        <v>8562276.1141035315</v>
      </c>
      <c r="L14" s="75">
        <f t="shared" si="7"/>
        <v>98541206.516914815</v>
      </c>
      <c r="M14" s="75">
        <f>SUMIF('CHIRP Payment Calc'!H:H,A14,'CHIRP Payment Calc'!AJ:AJ)</f>
        <v>158786347.76966697</v>
      </c>
      <c r="N14" s="75">
        <f>SUMIF('CHIRP Payment Calc'!H:H,A14,'CHIRP Payment Calc'!AK:AK)</f>
        <v>72779346.969880015</v>
      </c>
      <c r="O14" s="73">
        <f t="shared" si="8"/>
        <v>231565694.73954698</v>
      </c>
      <c r="P14" s="75">
        <f t="shared" si="9"/>
        <v>330106901.2564618</v>
      </c>
      <c r="Q14" s="77">
        <f>COUNTIF('CHIRP Payment Calc'!H:H,A14)</f>
        <v>2</v>
      </c>
    </row>
    <row r="15" spans="1:17" s="11" customFormat="1" hidden="1">
      <c r="A15" s="112" t="s">
        <v>3486</v>
      </c>
      <c r="B15" s="113">
        <f>SUMIF('CHIRP Payment Calc'!H:H,A15,'CHIRP Payment Calc'!L:L)</f>
        <v>-33817672.388749994</v>
      </c>
      <c r="C15" s="113">
        <f>SUMIF('CHIRP Payment Calc'!H:H,A15,'CHIRP Payment Calc'!M:M)</f>
        <v>28416737.208750002</v>
      </c>
      <c r="D15" s="113">
        <f>SUMIF('CHIRP Payment Calc'!H:H,A15,'CHIRP Payment Calc'!N:N)</f>
        <v>-5400935.1799999913</v>
      </c>
      <c r="E15" s="113">
        <f>SUMIF('CHIRP Payment Calc'!H:H,A15,'CHIRP Payment Calc'!I:I)</f>
        <v>54537836.848539442</v>
      </c>
      <c r="F15" s="113">
        <f>SUMIF('CHIRP Payment Calc'!H:H,A15,'CHIRP Payment Calc'!J:J)</f>
        <v>30777250.999516271</v>
      </c>
      <c r="G15" s="113">
        <f>SUMIF('CHIRP Payment Calc'!H:H,A15,'CHIRP Payment Calc'!K:K)</f>
        <v>85315087.84805572</v>
      </c>
      <c r="H15" s="74">
        <f t="shared" si="5"/>
        <v>0</v>
      </c>
      <c r="I15" s="74">
        <f t="shared" si="6"/>
        <v>0.92</v>
      </c>
      <c r="J15" s="114">
        <f t="shared" si="3"/>
        <v>0</v>
      </c>
      <c r="K15" s="114">
        <f t="shared" si="4"/>
        <v>28315070.919554971</v>
      </c>
      <c r="L15" s="75">
        <f t="shared" si="7"/>
        <v>28315070.919554971</v>
      </c>
      <c r="M15" s="75">
        <f>SUMIF('CHIRP Payment Calc'!H:H,A15,'CHIRP Payment Calc'!AJ:AJ)</f>
        <v>8960484.6202786099</v>
      </c>
      <c r="N15" s="75">
        <f>SUMIF('CHIRP Payment Calc'!H:H,A15,'CHIRP Payment Calc'!AK:AK)</f>
        <v>22933913.517314017</v>
      </c>
      <c r="O15" s="73">
        <f t="shared" si="8"/>
        <v>31894398.137592629</v>
      </c>
      <c r="P15" s="75">
        <f t="shared" si="9"/>
        <v>60209469.0571476</v>
      </c>
      <c r="Q15" s="115">
        <f>COUNTIF('CHIRP Payment Calc'!H:H,A15)</f>
        <v>6</v>
      </c>
    </row>
    <row r="16" spans="1:17" hidden="1">
      <c r="A16" s="72" t="s">
        <v>3487</v>
      </c>
      <c r="B16" s="73">
        <f>SUMIF('CHIRP Payment Calc'!H:H,A16,'CHIRP Payment Calc'!L:L)</f>
        <v>31052071.822019141</v>
      </c>
      <c r="C16" s="73">
        <f>SUMIF('CHIRP Payment Calc'!H:H,A16,'CHIRP Payment Calc'!M:M)</f>
        <v>26101172.72549054</v>
      </c>
      <c r="D16" s="73">
        <f>SUMIF('CHIRP Payment Calc'!H:H,A16,'CHIRP Payment Calc'!N:N)</f>
        <v>57153244.547509678</v>
      </c>
      <c r="E16" s="73">
        <f>SUMIF('CHIRP Payment Calc'!H:H,A16,'CHIRP Payment Calc'!I:I)</f>
        <v>47690815.264842868</v>
      </c>
      <c r="F16" s="73">
        <f>SUMIF('CHIRP Payment Calc'!H:H,A16,'CHIRP Payment Calc'!J:J)</f>
        <v>16691679.74821916</v>
      </c>
      <c r="G16" s="73">
        <f>SUMIF('CHIRP Payment Calc'!H:H,A16,'CHIRP Payment Calc'!K:K)</f>
        <v>64382495.01306203</v>
      </c>
      <c r="H16" s="74">
        <f t="shared" si="5"/>
        <v>0.65</v>
      </c>
      <c r="I16" s="74">
        <f t="shared" si="6"/>
        <v>1.56</v>
      </c>
      <c r="J16" s="75">
        <f t="shared" si="3"/>
        <v>30999029.922147866</v>
      </c>
      <c r="K16" s="75">
        <f t="shared" si="4"/>
        <v>26039020.407221891</v>
      </c>
      <c r="L16" s="75">
        <f t="shared" si="7"/>
        <v>57038050.329369754</v>
      </c>
      <c r="M16" s="75">
        <f>SUMIF('CHIRP Payment Calc'!H:H,A16,'CHIRP Payment Calc'!AJ:AJ)</f>
        <v>37031042.296204381</v>
      </c>
      <c r="N16" s="75">
        <f>SUMIF('CHIRP Payment Calc'!H:H,A16,'CHIRP Payment Calc'!AK:AK)</f>
        <v>8155009.9124055095</v>
      </c>
      <c r="O16" s="73">
        <f t="shared" si="8"/>
        <v>45186052.208609894</v>
      </c>
      <c r="P16" s="75">
        <f t="shared" si="9"/>
        <v>102224102.53797965</v>
      </c>
      <c r="Q16" s="77">
        <f>COUNTIF('CHIRP Payment Calc'!H:H,A16)</f>
        <v>5</v>
      </c>
    </row>
    <row r="17" spans="1:17" hidden="1">
      <c r="A17" s="72" t="s">
        <v>3488</v>
      </c>
      <c r="B17" s="73">
        <f>SUMIF('CHIRP Payment Calc'!H:H,A17,'CHIRP Payment Calc'!L:L)</f>
        <v>25586826.369058263</v>
      </c>
      <c r="C17" s="73">
        <f>SUMIF('CHIRP Payment Calc'!H:H,A17,'CHIRP Payment Calc'!M:M)</f>
        <v>29886995.762025818</v>
      </c>
      <c r="D17" s="73">
        <f>SUMIF('CHIRP Payment Calc'!H:H,A17,'CHIRP Payment Calc'!N:N)</f>
        <v>55473822.131084077</v>
      </c>
      <c r="E17" s="73">
        <f>SUMIF('CHIRP Payment Calc'!H:H,A17,'CHIRP Payment Calc'!I:I)</f>
        <v>55909044.786817051</v>
      </c>
      <c r="F17" s="73">
        <f>SUMIF('CHIRP Payment Calc'!H:H,A17,'CHIRP Payment Calc'!J:J)</f>
        <v>30728524.567580052</v>
      </c>
      <c r="G17" s="73">
        <f>SUMIF('CHIRP Payment Calc'!H:H,A17,'CHIRP Payment Calc'!K:K)</f>
        <v>86637569.354397103</v>
      </c>
      <c r="H17" s="74">
        <f t="shared" si="5"/>
        <v>0.46</v>
      </c>
      <c r="I17" s="74">
        <f t="shared" si="6"/>
        <v>0.97</v>
      </c>
      <c r="J17" s="75">
        <f t="shared" si="3"/>
        <v>25718160.601935845</v>
      </c>
      <c r="K17" s="75">
        <f t="shared" si="4"/>
        <v>29806668.830552649</v>
      </c>
      <c r="L17" s="75">
        <f t="shared" si="7"/>
        <v>55524829.432488494</v>
      </c>
      <c r="M17" s="75">
        <f>SUMIF('CHIRP Payment Calc'!H:H,A17,'CHIRP Payment Calc'!AJ:AJ)</f>
        <v>80410437.44791007</v>
      </c>
      <c r="N17" s="75">
        <f>SUMIF('CHIRP Payment Calc'!H:H,A17,'CHIRP Payment Calc'!AK:AK)</f>
        <v>23692118.317384284</v>
      </c>
      <c r="O17" s="73">
        <f t="shared" si="8"/>
        <v>104102555.76529436</v>
      </c>
      <c r="P17" s="75">
        <f t="shared" si="9"/>
        <v>159627385.19778284</v>
      </c>
      <c r="Q17" s="77">
        <f>COUNTIF('CHIRP Payment Calc'!H:H,A17)</f>
        <v>8</v>
      </c>
    </row>
    <row r="18" spans="1:17" hidden="1">
      <c r="A18" s="72" t="s">
        <v>3489</v>
      </c>
      <c r="B18" s="73">
        <f>SUMIF('CHIRP Payment Calc'!H:H,A18,'CHIRP Payment Calc'!L:L)</f>
        <v>65711264.134004615</v>
      </c>
      <c r="C18" s="73">
        <f>SUMIF('CHIRP Payment Calc'!H:H,A18,'CHIRP Payment Calc'!M:M)</f>
        <v>48347523.356098957</v>
      </c>
      <c r="D18" s="73">
        <f>SUMIF('CHIRP Payment Calc'!H:H,A18,'CHIRP Payment Calc'!N:N)</f>
        <v>114058787.49010359</v>
      </c>
      <c r="E18" s="73">
        <f>SUMIF('CHIRP Payment Calc'!H:H,A18,'CHIRP Payment Calc'!I:I)</f>
        <v>87857828.950456247</v>
      </c>
      <c r="F18" s="73">
        <f>SUMIF('CHIRP Payment Calc'!H:H,A18,'CHIRP Payment Calc'!J:J)</f>
        <v>23812386.798193723</v>
      </c>
      <c r="G18" s="73">
        <f>SUMIF('CHIRP Payment Calc'!H:H,A18,'CHIRP Payment Calc'!K:K)</f>
        <v>111670215.74864995</v>
      </c>
      <c r="H18" s="74">
        <f t="shared" si="5"/>
        <v>0.75</v>
      </c>
      <c r="I18" s="74">
        <f t="shared" si="6"/>
        <v>2.0299999999999998</v>
      </c>
      <c r="J18" s="75">
        <f t="shared" si="3"/>
        <v>65893371.712842181</v>
      </c>
      <c r="K18" s="75">
        <f t="shared" si="4"/>
        <v>48339145.200333253</v>
      </c>
      <c r="L18" s="75">
        <f t="shared" si="7"/>
        <v>114232516.91317543</v>
      </c>
      <c r="M18" s="75">
        <f>SUMIF('CHIRP Payment Calc'!H:H,A18,'CHIRP Payment Calc'!AJ:AJ)</f>
        <v>103229846.37846074</v>
      </c>
      <c r="N18" s="75">
        <f>SUMIF('CHIRP Payment Calc'!H:H,A18,'CHIRP Payment Calc'!AK:AK)</f>
        <v>7159986.9785305159</v>
      </c>
      <c r="O18" s="73">
        <f t="shared" si="8"/>
        <v>110389833.35699125</v>
      </c>
      <c r="P18" s="75">
        <f t="shared" si="9"/>
        <v>224622350.2701667</v>
      </c>
      <c r="Q18" s="77">
        <f>COUNTIF('CHIRP Payment Calc'!H:H,A18)</f>
        <v>20</v>
      </c>
    </row>
    <row r="19" spans="1:17">
      <c r="A19" s="72" t="s">
        <v>3476</v>
      </c>
      <c r="B19" s="73">
        <f>SUMIF('CHIRP Payment Calc'!H:H,A19,'CHIRP Payment Calc'!L:L)</f>
        <v>200457984.71999997</v>
      </c>
      <c r="C19" s="73">
        <f>SUMIF('CHIRP Payment Calc'!H:H,A19,'CHIRP Payment Calc'!M:M)</f>
        <v>51060004.049999997</v>
      </c>
      <c r="D19" s="73">
        <f>SUMIF('CHIRP Payment Calc'!H:H,A19,'CHIRP Payment Calc'!N:N)</f>
        <v>251517988.76999998</v>
      </c>
      <c r="E19" s="73">
        <f>SUMIF('CHIRP Payment Calc'!H:H,A19,'CHIRP Payment Calc'!I:I)</f>
        <v>80795101.631469995</v>
      </c>
      <c r="F19" s="73">
        <f>SUMIF('CHIRP Payment Calc'!H:H,A19,'CHIRP Payment Calc'!J:J)</f>
        <v>75867501.92181167</v>
      </c>
      <c r="G19" s="73">
        <f>SUMIF('CHIRP Payment Calc'!H:H,A19,'CHIRP Payment Calc'!K:K)</f>
        <v>156662603.55328166</v>
      </c>
      <c r="H19" s="74">
        <f t="shared" si="5"/>
        <v>2.48</v>
      </c>
      <c r="I19" s="74">
        <f t="shared" si="6"/>
        <v>0.67</v>
      </c>
      <c r="J19" s="75">
        <f t="shared" si="3"/>
        <v>200371852.04604557</v>
      </c>
      <c r="K19" s="75">
        <f t="shared" si="4"/>
        <v>50831226.287613824</v>
      </c>
      <c r="L19" s="75">
        <f t="shared" si="7"/>
        <v>251203078.33365941</v>
      </c>
      <c r="M19" s="75">
        <f>SUMIF('CHIRP Payment Calc'!H:H,A19,'CHIRP Payment Calc'!AJ:AJ)</f>
        <v>0</v>
      </c>
      <c r="N19" s="75">
        <f>SUMIF('CHIRP Payment Calc'!H:H,A19,'CHIRP Payment Calc'!AK:AK)</f>
        <v>0</v>
      </c>
      <c r="O19" s="73">
        <f t="shared" si="8"/>
        <v>0</v>
      </c>
      <c r="P19" s="75">
        <f t="shared" si="9"/>
        <v>251203078.33365941</v>
      </c>
      <c r="Q19" s="77">
        <f>COUNTIF('CHIRP Payment Calc'!H:H,A19)</f>
        <v>1</v>
      </c>
    </row>
    <row r="20" spans="1:17" hidden="1">
      <c r="A20" s="72" t="s">
        <v>3490</v>
      </c>
      <c r="B20" s="73">
        <f>SUMIF('CHIRP Payment Calc'!H:H,A20,'CHIRP Payment Calc'!L:L)</f>
        <v>50533124.678478248</v>
      </c>
      <c r="C20" s="73">
        <f>SUMIF('CHIRP Payment Calc'!H:H,A20,'CHIRP Payment Calc'!M:M)</f>
        <v>52447536.729265407</v>
      </c>
      <c r="D20" s="73">
        <f>SUMIF('CHIRP Payment Calc'!H:H,A20,'CHIRP Payment Calc'!N:N)</f>
        <v>102980661.40774366</v>
      </c>
      <c r="E20" s="73">
        <f>SUMIF('CHIRP Payment Calc'!H:H,A20,'CHIRP Payment Calc'!I:I)</f>
        <v>62222220.533951193</v>
      </c>
      <c r="F20" s="73">
        <f>SUMIF('CHIRP Payment Calc'!H:H,A20,'CHIRP Payment Calc'!J:J)</f>
        <v>39626709.906854719</v>
      </c>
      <c r="G20" s="73">
        <f>SUMIF('CHIRP Payment Calc'!H:H,A20,'CHIRP Payment Calc'!K:K)</f>
        <v>101848930.44080591</v>
      </c>
      <c r="H20" s="74">
        <f t="shared" si="5"/>
        <v>0.81</v>
      </c>
      <c r="I20" s="74">
        <f t="shared" si="6"/>
        <v>1.32</v>
      </c>
      <c r="J20" s="75">
        <f t="shared" si="3"/>
        <v>50399998.63250047</v>
      </c>
      <c r="K20" s="75">
        <f t="shared" si="4"/>
        <v>52307257.077048235</v>
      </c>
      <c r="L20" s="75">
        <f t="shared" si="7"/>
        <v>102707255.70954871</v>
      </c>
      <c r="M20" s="75">
        <f>SUMIF('CHIRP Payment Calc'!H:H,A20,'CHIRP Payment Calc'!AJ:AJ)</f>
        <v>61951280.07171873</v>
      </c>
      <c r="N20" s="75">
        <f>SUMIF('CHIRP Payment Calc'!H:H,A20,'CHIRP Payment Calc'!AK:AK)</f>
        <v>30551699.450181566</v>
      </c>
      <c r="O20" s="73">
        <f t="shared" si="8"/>
        <v>92502979.521900296</v>
      </c>
      <c r="P20" s="75">
        <f t="shared" si="9"/>
        <v>195210235.23144901</v>
      </c>
      <c r="Q20" s="77">
        <f>COUNTIF('CHIRP Payment Calc'!H:H,A20)</f>
        <v>13</v>
      </c>
    </row>
    <row r="21" spans="1:17" hidden="1">
      <c r="A21" s="72" t="s">
        <v>3491</v>
      </c>
      <c r="B21" s="73">
        <f>SUMIF('CHIRP Payment Calc'!H:H,A21,'CHIRP Payment Calc'!L:L)</f>
        <v>24505620.193733227</v>
      </c>
      <c r="C21" s="73">
        <f>SUMIF('CHIRP Payment Calc'!H:H,A21,'CHIRP Payment Calc'!M:M)</f>
        <v>43740486.557127073</v>
      </c>
      <c r="D21" s="73">
        <f>SUMIF('CHIRP Payment Calc'!H:H,A21,'CHIRP Payment Calc'!N:N)</f>
        <v>68246106.750860304</v>
      </c>
      <c r="E21" s="73">
        <f>SUMIF('CHIRP Payment Calc'!H:H,A21,'CHIRP Payment Calc'!I:I)</f>
        <v>54289253.292027354</v>
      </c>
      <c r="F21" s="73">
        <f>SUMIF('CHIRP Payment Calc'!H:H,A21,'CHIRP Payment Calc'!J:J)</f>
        <v>33740024.820017129</v>
      </c>
      <c r="G21" s="73">
        <f>SUMIF('CHIRP Payment Calc'!H:H,A21,'CHIRP Payment Calc'!K:K)</f>
        <v>88029278.112044469</v>
      </c>
      <c r="H21" s="74">
        <f t="shared" si="5"/>
        <v>0.45</v>
      </c>
      <c r="I21" s="74">
        <f t="shared" si="6"/>
        <v>1.3</v>
      </c>
      <c r="J21" s="75">
        <f t="shared" si="3"/>
        <v>24430163.98141231</v>
      </c>
      <c r="K21" s="75">
        <f t="shared" si="4"/>
        <v>43862032.266022272</v>
      </c>
      <c r="L21" s="75">
        <f t="shared" si="7"/>
        <v>68292196.247434586</v>
      </c>
      <c r="M21" s="75">
        <f>SUMIF('CHIRP Payment Calc'!H:H,A21,'CHIRP Payment Calc'!AJ:AJ)</f>
        <v>59899160.901070222</v>
      </c>
      <c r="N21" s="75">
        <f>SUMIF('CHIRP Payment Calc'!H:H,A21,'CHIRP Payment Calc'!AK:AK)</f>
        <v>20443103.829808854</v>
      </c>
      <c r="O21" s="73">
        <f t="shared" si="8"/>
        <v>80342264.730879068</v>
      </c>
      <c r="P21" s="75">
        <f t="shared" si="9"/>
        <v>148634460.97831365</v>
      </c>
      <c r="Q21" s="77">
        <f>COUNTIF('CHIRP Payment Calc'!H:H,A21)</f>
        <v>9</v>
      </c>
    </row>
    <row r="22" spans="1:17" hidden="1">
      <c r="A22" s="72" t="s">
        <v>3471</v>
      </c>
      <c r="B22" s="73">
        <f>SUMIF('CHIRP Payment Calc'!H:H,A22,'CHIRP Payment Calc'!L:L)</f>
        <v>5722034.84730158</v>
      </c>
      <c r="C22" s="73">
        <f>SUMIF('CHIRP Payment Calc'!H:H,A22,'CHIRP Payment Calc'!M:M)</f>
        <v>15741769.701111112</v>
      </c>
      <c r="D22" s="73">
        <f>SUMIF('CHIRP Payment Calc'!H:H,A22,'CHIRP Payment Calc'!N:N)</f>
        <v>21463804.548412692</v>
      </c>
      <c r="E22" s="73">
        <f>SUMIF('CHIRP Payment Calc'!H:H,A22,'CHIRP Payment Calc'!I:I)</f>
        <v>58078179.025862806</v>
      </c>
      <c r="F22" s="73">
        <f>SUMIF('CHIRP Payment Calc'!H:H,A22,'CHIRP Payment Calc'!J:J)</f>
        <v>18983835.904476069</v>
      </c>
      <c r="G22" s="73">
        <f>SUMIF('CHIRP Payment Calc'!H:H,A22,'CHIRP Payment Calc'!K:K)</f>
        <v>77062014.930338874</v>
      </c>
      <c r="H22" s="74">
        <f t="shared" si="5"/>
        <v>0.1</v>
      </c>
      <c r="I22" s="74">
        <f t="shared" si="6"/>
        <v>0.83</v>
      </c>
      <c r="J22" s="75">
        <f t="shared" si="3"/>
        <v>5807817.9025862813</v>
      </c>
      <c r="K22" s="75">
        <f t="shared" si="4"/>
        <v>15756583.800715137</v>
      </c>
      <c r="L22" s="75">
        <f t="shared" si="7"/>
        <v>21564401.703301419</v>
      </c>
      <c r="M22" s="75">
        <f>SUMIF('CHIRP Payment Calc'!H:H,A22,'CHIRP Payment Calc'!AJ:AJ)</f>
        <v>37170034.576552197</v>
      </c>
      <c r="N22" s="75">
        <f>SUMIF('CHIRP Payment Calc'!H:H,A22,'CHIRP Payment Calc'!AK:AK)</f>
        <v>21831411.290147476</v>
      </c>
      <c r="O22" s="73">
        <f t="shared" si="8"/>
        <v>59001445.866699673</v>
      </c>
      <c r="P22" s="75">
        <f t="shared" si="9"/>
        <v>80565847.570001096</v>
      </c>
      <c r="Q22" s="77">
        <f>COUNTIF('CHIRP Payment Calc'!H:H,A22)</f>
        <v>1</v>
      </c>
    </row>
    <row r="23" spans="1:17" hidden="1">
      <c r="A23" s="72" t="s">
        <v>3478</v>
      </c>
      <c r="B23" s="73">
        <f>SUMIF('CHIRP Payment Calc'!H:H,A23,'CHIRP Payment Calc'!L:L)</f>
        <v>-17623862.554690272</v>
      </c>
      <c r="C23" s="73">
        <f>SUMIF('CHIRP Payment Calc'!H:H,A23,'CHIRP Payment Calc'!M:M)</f>
        <v>8568432.4812389389</v>
      </c>
      <c r="D23" s="73">
        <f>SUMIF('CHIRP Payment Calc'!H:H,A23,'CHIRP Payment Calc'!N:N)</f>
        <v>-9055430.0734513327</v>
      </c>
      <c r="E23" s="73">
        <f>SUMIF('CHIRP Payment Calc'!H:H,A23,'CHIRP Payment Calc'!I:I)</f>
        <v>61850530.615869947</v>
      </c>
      <c r="F23" s="73">
        <f>SUMIF('CHIRP Payment Calc'!H:H,A23,'CHIRP Payment Calc'!J:J)</f>
        <v>20543734.619230986</v>
      </c>
      <c r="G23" s="73">
        <f>SUMIF('CHIRP Payment Calc'!H:H,A23,'CHIRP Payment Calc'!K:K)</f>
        <v>82394265.235100925</v>
      </c>
      <c r="H23" s="74">
        <f t="shared" si="5"/>
        <v>0</v>
      </c>
      <c r="I23" s="74">
        <f t="shared" si="6"/>
        <v>0.42</v>
      </c>
      <c r="J23" s="75">
        <f t="shared" si="3"/>
        <v>0</v>
      </c>
      <c r="K23" s="75">
        <f t="shared" si="4"/>
        <v>8628368.5400770139</v>
      </c>
      <c r="L23" s="75">
        <f t="shared" si="7"/>
        <v>8628368.5400770139</v>
      </c>
      <c r="M23" s="75">
        <f>SUMIF('CHIRP Payment Calc'!H:H,A23,'CHIRP Payment Calc'!AJ:AJ)</f>
        <v>96486827.760757118</v>
      </c>
      <c r="N23" s="75">
        <f>SUMIF('CHIRP Payment Calc'!H:H,A23,'CHIRP Payment Calc'!AK:AK)</f>
        <v>27939479.082154144</v>
      </c>
      <c r="O23" s="73">
        <f t="shared" si="8"/>
        <v>124426306.84291126</v>
      </c>
      <c r="P23" s="75">
        <f t="shared" si="9"/>
        <v>133054675.38298827</v>
      </c>
      <c r="Q23" s="77">
        <f>COUNTIF('CHIRP Payment Calc'!H:H,A23)</f>
        <v>1</v>
      </c>
    </row>
    <row r="24" spans="1:17" hidden="1">
      <c r="A24" s="72" t="s">
        <v>3492</v>
      </c>
      <c r="B24" s="73">
        <f>SUMIF('CHIRP Payment Calc'!H:H,A24,'CHIRP Payment Calc'!L:L)</f>
        <v>26639726.412663758</v>
      </c>
      <c r="C24" s="73">
        <f>SUMIF('CHIRP Payment Calc'!H:H,A24,'CHIRP Payment Calc'!M:M)</f>
        <v>25530753.49100437</v>
      </c>
      <c r="D24" s="73">
        <f>SUMIF('CHIRP Payment Calc'!H:H,A24,'CHIRP Payment Calc'!N:N)</f>
        <v>52170479.903668121</v>
      </c>
      <c r="E24" s="73">
        <f>SUMIF('CHIRP Payment Calc'!H:H,A24,'CHIRP Payment Calc'!I:I)</f>
        <v>22568187.602036227</v>
      </c>
      <c r="F24" s="73">
        <f>SUMIF('CHIRP Payment Calc'!H:H,A24,'CHIRP Payment Calc'!J:J)</f>
        <v>15960121.07639024</v>
      </c>
      <c r="G24" s="73">
        <f>SUMIF('CHIRP Payment Calc'!H:H,A24,'CHIRP Payment Calc'!K:K)</f>
        <v>38528308.678426474</v>
      </c>
      <c r="H24" s="74">
        <f t="shared" si="5"/>
        <v>1.18</v>
      </c>
      <c r="I24" s="74">
        <f t="shared" si="6"/>
        <v>1.6</v>
      </c>
      <c r="J24" s="75">
        <f t="shared" si="3"/>
        <v>26630461.370402746</v>
      </c>
      <c r="K24" s="75">
        <f t="shared" si="4"/>
        <v>25536193.722224385</v>
      </c>
      <c r="L24" s="75">
        <f t="shared" si="7"/>
        <v>52166655.09262713</v>
      </c>
      <c r="M24" s="75">
        <f>SUMIF('CHIRP Payment Calc'!H:H,A24,'CHIRP Payment Calc'!AJ:AJ)</f>
        <v>10825564.072154185</v>
      </c>
      <c r="N24" s="75">
        <f>SUMIF('CHIRP Payment Calc'!H:H,A24,'CHIRP Payment Calc'!AK:AK)</f>
        <v>5687474.4684215151</v>
      </c>
      <c r="O24" s="73">
        <f t="shared" si="8"/>
        <v>16513038.5405757</v>
      </c>
      <c r="P24" s="75">
        <f t="shared" si="9"/>
        <v>68679693.633202836</v>
      </c>
      <c r="Q24" s="77">
        <f>COUNTIF('CHIRP Payment Calc'!H:H,A24)</f>
        <v>4</v>
      </c>
    </row>
    <row r="25" spans="1:17">
      <c r="A25" s="72" t="s">
        <v>3475</v>
      </c>
      <c r="B25" s="73">
        <f>SUMIF('CHIRP Payment Calc'!H:H,A25,'CHIRP Payment Calc'!L:L)</f>
        <v>20987647.937966101</v>
      </c>
      <c r="C25" s="73">
        <f>SUMIF('CHIRP Payment Calc'!H:H,A25,'CHIRP Payment Calc'!M:M)</f>
        <v>12237124.342372883</v>
      </c>
      <c r="D25" s="73">
        <f>SUMIF('CHIRP Payment Calc'!H:H,A25,'CHIRP Payment Calc'!N:N)</f>
        <v>33224772.280338984</v>
      </c>
      <c r="E25" s="73">
        <f>SUMIF('CHIRP Payment Calc'!H:H,A25,'CHIRP Payment Calc'!I:I)</f>
        <v>32103020.944527794</v>
      </c>
      <c r="F25" s="73">
        <f>SUMIF('CHIRP Payment Calc'!H:H,A25,'CHIRP Payment Calc'!J:J)</f>
        <v>7983329.4352610931</v>
      </c>
      <c r="G25" s="73">
        <f>SUMIF('CHIRP Payment Calc'!H:H,A25,'CHIRP Payment Calc'!K:K)</f>
        <v>40086350.37978889</v>
      </c>
      <c r="H25" s="74">
        <f t="shared" si="5"/>
        <v>0.65</v>
      </c>
      <c r="I25" s="74">
        <f t="shared" si="6"/>
        <v>1.53</v>
      </c>
      <c r="J25" s="75">
        <f t="shared" si="3"/>
        <v>20866963.613943066</v>
      </c>
      <c r="K25" s="75">
        <f t="shared" si="4"/>
        <v>12214494.035949472</v>
      </c>
      <c r="L25" s="75">
        <f t="shared" si="7"/>
        <v>33081457.649892539</v>
      </c>
      <c r="M25" s="75">
        <f>SUMIF('CHIRP Payment Calc'!H:H,A25,'CHIRP Payment Calc'!AJ:AJ)</f>
        <v>0</v>
      </c>
      <c r="N25" s="75">
        <f>SUMIF('CHIRP Payment Calc'!H:H,A25,'CHIRP Payment Calc'!AK:AK)</f>
        <v>11815327.564186418</v>
      </c>
      <c r="O25" s="73">
        <f t="shared" si="8"/>
        <v>11815327.564186418</v>
      </c>
      <c r="P25" s="75">
        <f t="shared" si="9"/>
        <v>44896785.214078955</v>
      </c>
      <c r="Q25" s="77">
        <f>COUNTIF('CHIRP Payment Calc'!H:H,A25)</f>
        <v>1</v>
      </c>
    </row>
    <row r="26" spans="1:17" hidden="1">
      <c r="A26" s="72" t="s">
        <v>3473</v>
      </c>
      <c r="B26" s="73">
        <f>SUMIF('CHIRP Payment Calc'!H:H,A26,'CHIRP Payment Calc'!L:L)</f>
        <v>637335.33675159141</v>
      </c>
      <c r="C26" s="73">
        <f>SUMIF('CHIRP Payment Calc'!H:H,A26,'CHIRP Payment Calc'!M:M)</f>
        <v>3531383.07433121</v>
      </c>
      <c r="D26" s="73">
        <f>SUMIF('CHIRP Payment Calc'!H:H,A26,'CHIRP Payment Calc'!N:N)</f>
        <v>4168718.4110828014</v>
      </c>
      <c r="E26" s="73">
        <f>SUMIF('CHIRP Payment Calc'!H:H,A26,'CHIRP Payment Calc'!I:I)</f>
        <v>26504809.585063107</v>
      </c>
      <c r="F26" s="73">
        <f>SUMIF('CHIRP Payment Calc'!H:H,A26,'CHIRP Payment Calc'!J:J)</f>
        <v>5482121.0313787255</v>
      </c>
      <c r="G26" s="73">
        <f>SUMIF('CHIRP Payment Calc'!H:H,A26,'CHIRP Payment Calc'!K:K)</f>
        <v>31986930.616441831</v>
      </c>
      <c r="H26" s="74">
        <f t="shared" si="5"/>
        <v>0.02</v>
      </c>
      <c r="I26" s="74">
        <f t="shared" si="6"/>
        <v>0.64</v>
      </c>
      <c r="J26" s="75">
        <f t="shared" si="3"/>
        <v>530096.19170126214</v>
      </c>
      <c r="K26" s="75">
        <f t="shared" si="4"/>
        <v>3508557.4600823843</v>
      </c>
      <c r="L26" s="75">
        <f t="shared" si="7"/>
        <v>4038653.6517836466</v>
      </c>
      <c r="M26" s="75">
        <f>SUMIF('CHIRP Payment Calc'!H:H,A26,'CHIRP Payment Calc'!AJ:AJ)</f>
        <v>11132020.025726505</v>
      </c>
      <c r="N26" s="75">
        <f>SUMIF('CHIRP Payment Calc'!H:H,A26,'CHIRP Payment Calc'!AK:AK)</f>
        <v>7949075.4954991518</v>
      </c>
      <c r="O26" s="73">
        <f t="shared" si="8"/>
        <v>19081095.521225657</v>
      </c>
      <c r="P26" s="75">
        <f t="shared" si="9"/>
        <v>23119749.173009302</v>
      </c>
      <c r="Q26" s="77">
        <f>COUNTIF('CHIRP Payment Calc'!H:H,A26)</f>
        <v>1</v>
      </c>
    </row>
    <row r="27" spans="1:17" hidden="1">
      <c r="A27" s="72" t="s">
        <v>3493</v>
      </c>
      <c r="B27" s="73">
        <f>SUMIF('CHIRP Payment Calc'!H:H,A27,'CHIRP Payment Calc'!L:L)</f>
        <v>17081417.992088351</v>
      </c>
      <c r="C27" s="73">
        <f>SUMIF('CHIRP Payment Calc'!H:H,A27,'CHIRP Payment Calc'!M:M)</f>
        <v>9555182.0240160637</v>
      </c>
      <c r="D27" s="73">
        <f>SUMIF('CHIRP Payment Calc'!H:H,A27,'CHIRP Payment Calc'!N:N)</f>
        <v>26636600.016104415</v>
      </c>
      <c r="E27" s="73">
        <f>SUMIF('CHIRP Payment Calc'!H:H,A27,'CHIRP Payment Calc'!I:I)</f>
        <v>28405110.233259842</v>
      </c>
      <c r="F27" s="73">
        <f>SUMIF('CHIRP Payment Calc'!H:H,A27,'CHIRP Payment Calc'!J:J)</f>
        <v>5692625.3913735617</v>
      </c>
      <c r="G27" s="73">
        <f>SUMIF('CHIRP Payment Calc'!H:H,A27,'CHIRP Payment Calc'!K:K)</f>
        <v>34097735.624633402</v>
      </c>
      <c r="H27" s="74">
        <f t="shared" si="5"/>
        <v>0.6</v>
      </c>
      <c r="I27" s="74">
        <f t="shared" si="6"/>
        <v>1.68</v>
      </c>
      <c r="J27" s="75">
        <f t="shared" si="3"/>
        <v>17043066.139955904</v>
      </c>
      <c r="K27" s="75">
        <f t="shared" si="4"/>
        <v>9563610.6575075835</v>
      </c>
      <c r="L27" s="75">
        <f t="shared" si="7"/>
        <v>26606676.797463488</v>
      </c>
      <c r="M27" s="75">
        <f>SUMIF('CHIRP Payment Calc'!H:H,A27,'CHIRP Payment Calc'!AJ:AJ)</f>
        <v>14202555.116629921</v>
      </c>
      <c r="N27" s="75">
        <f>SUMIF('CHIRP Payment Calc'!H:H,A27,'CHIRP Payment Calc'!AK:AK)</f>
        <v>4838731.5826675277</v>
      </c>
      <c r="O27" s="73">
        <f t="shared" si="8"/>
        <v>19041286.69929745</v>
      </c>
      <c r="P27" s="75">
        <f t="shared" si="9"/>
        <v>45647963.496760935</v>
      </c>
      <c r="Q27" s="77">
        <f>COUNTIF('CHIRP Payment Calc'!H:H,A27)</f>
        <v>1</v>
      </c>
    </row>
    <row r="28" spans="1:17">
      <c r="A28" s="72" t="s">
        <v>3494</v>
      </c>
      <c r="B28" s="73">
        <f>SUMIF('CHIRP Payment Calc'!H:H,A28,'CHIRP Payment Calc'!L:L)</f>
        <v>833549.57999999984</v>
      </c>
      <c r="C28" s="73">
        <f>SUMIF('CHIRP Payment Calc'!H:H,A28,'CHIRP Payment Calc'!M:M)</f>
        <v>3640364.629999999</v>
      </c>
      <c r="D28" s="73">
        <f>SUMIF('CHIRP Payment Calc'!H:H,A28,'CHIRP Payment Calc'!N:N)</f>
        <v>4473914.209999999</v>
      </c>
      <c r="E28" s="73">
        <f>SUMIF('CHIRP Payment Calc'!H:H,A28,'CHIRP Payment Calc'!I:I)</f>
        <v>2626249.5139874364</v>
      </c>
      <c r="F28" s="73">
        <f>SUMIF('CHIRP Payment Calc'!H:H,A28,'CHIRP Payment Calc'!J:J)</f>
        <v>6430459.1149350423</v>
      </c>
      <c r="G28" s="73">
        <f>SUMIF('CHIRP Payment Calc'!H:H,A28,'CHIRP Payment Calc'!K:K)</f>
        <v>9056708.6289224792</v>
      </c>
      <c r="H28" s="74">
        <f t="shared" si="5"/>
        <v>0.32</v>
      </c>
      <c r="I28" s="74">
        <f t="shared" si="6"/>
        <v>0.56999999999999995</v>
      </c>
      <c r="J28" s="75">
        <f t="shared" si="3"/>
        <v>840399.84447597968</v>
      </c>
      <c r="K28" s="75">
        <f t="shared" si="4"/>
        <v>3665361.6955129737</v>
      </c>
      <c r="L28" s="75">
        <f t="shared" si="7"/>
        <v>4505761.5399889536</v>
      </c>
      <c r="M28" s="75">
        <f>SUMIF('CHIRP Payment Calc'!H:H,A28,'CHIRP Payment Calc'!AJ:AJ)</f>
        <v>0</v>
      </c>
      <c r="N28" s="75">
        <f>SUMIF('CHIRP Payment Calc'!H:H,A28,'CHIRP Payment Calc'!AK:AK)</f>
        <v>900264.276090906</v>
      </c>
      <c r="O28" s="73">
        <f t="shared" si="8"/>
        <v>900264.276090906</v>
      </c>
      <c r="P28" s="75">
        <f t="shared" si="9"/>
        <v>5406025.8160798596</v>
      </c>
      <c r="Q28" s="77">
        <f>COUNTIF('CHIRP Payment Calc'!H:H,A28)</f>
        <v>1</v>
      </c>
    </row>
    <row r="29" spans="1:17">
      <c r="A29" s="72" t="s">
        <v>3495</v>
      </c>
      <c r="B29" s="73">
        <f>SUMIF('CHIRP Payment Calc'!H:H,A29,'CHIRP Payment Calc'!L:L)</f>
        <v>-1476108.3153947024</v>
      </c>
      <c r="C29" s="73">
        <f>SUMIF('CHIRP Payment Calc'!H:H,A29,'CHIRP Payment Calc'!M:M)</f>
        <v>451739.63585365866</v>
      </c>
      <c r="D29" s="73">
        <f>SUMIF('CHIRP Payment Calc'!H:H,A29,'CHIRP Payment Calc'!N:N)</f>
        <v>-1024368.6795410437</v>
      </c>
      <c r="E29" s="73">
        <f>SUMIF('CHIRP Payment Calc'!H:H,A29,'CHIRP Payment Calc'!I:I)</f>
        <v>6437279.9302101722</v>
      </c>
      <c r="F29" s="73">
        <f>SUMIF('CHIRP Payment Calc'!H:H,A29,'CHIRP Payment Calc'!J:J)</f>
        <v>7452947.5256884694</v>
      </c>
      <c r="G29" s="73">
        <f>SUMIF('CHIRP Payment Calc'!H:H,A29,'CHIRP Payment Calc'!K:K)</f>
        <v>13890227.455898641</v>
      </c>
      <c r="H29" s="74">
        <f t="shared" si="5"/>
        <v>0</v>
      </c>
      <c r="I29" s="74">
        <f t="shared" si="6"/>
        <v>0.06</v>
      </c>
      <c r="J29" s="75">
        <f t="shared" si="3"/>
        <v>0</v>
      </c>
      <c r="K29" s="75">
        <f t="shared" si="4"/>
        <v>447176.85154130816</v>
      </c>
      <c r="L29" s="75">
        <f t="shared" si="7"/>
        <v>447176.85154130816</v>
      </c>
      <c r="M29" s="75">
        <f>SUMIF('CHIRP Payment Calc'!H:H,A29,'CHIRP Payment Calc'!AJ:AJ)</f>
        <v>0</v>
      </c>
      <c r="N29" s="75">
        <f>SUMIF('CHIRP Payment Calc'!H:H,A29,'CHIRP Payment Calc'!AK:AK)</f>
        <v>2575909.0863289046</v>
      </c>
      <c r="O29" s="73">
        <f t="shared" si="8"/>
        <v>2575909.0863289046</v>
      </c>
      <c r="P29" s="75">
        <f t="shared" si="9"/>
        <v>3023085.9378702128</v>
      </c>
      <c r="Q29" s="77">
        <f>COUNTIF('CHIRP Payment Calc'!H:H,A29)</f>
        <v>2</v>
      </c>
    </row>
    <row r="30" spans="1:17" hidden="1">
      <c r="A30" s="72" t="s">
        <v>3496</v>
      </c>
      <c r="B30" s="73">
        <f>SUMIF('CHIRP Payment Calc'!H:H,A30,'CHIRP Payment Calc'!L:L)</f>
        <v>6852358.1394083127</v>
      </c>
      <c r="C30" s="73">
        <f>SUMIF('CHIRP Payment Calc'!H:H,A30,'CHIRP Payment Calc'!M:M)</f>
        <v>15351856.741625076</v>
      </c>
      <c r="D30" s="73">
        <f>SUMIF('CHIRP Payment Calc'!H:H,A30,'CHIRP Payment Calc'!N:N)</f>
        <v>22204214.881033391</v>
      </c>
      <c r="E30" s="73">
        <f>SUMIF('CHIRP Payment Calc'!H:H,A30,'CHIRP Payment Calc'!I:I)</f>
        <v>40277145.657423012</v>
      </c>
      <c r="F30" s="73">
        <f>SUMIF('CHIRP Payment Calc'!H:H,A30,'CHIRP Payment Calc'!J:J)</f>
        <v>33934875.771203786</v>
      </c>
      <c r="G30" s="73">
        <f>SUMIF('CHIRP Payment Calc'!H:H,A30,'CHIRP Payment Calc'!K:K)</f>
        <v>74212021.428626791</v>
      </c>
      <c r="H30" s="74">
        <f t="shared" si="5"/>
        <v>0.17</v>
      </c>
      <c r="I30" s="74">
        <f t="shared" si="6"/>
        <v>0.45</v>
      </c>
      <c r="J30" s="75">
        <f t="shared" si="3"/>
        <v>6847114.7617619121</v>
      </c>
      <c r="K30" s="75">
        <f t="shared" si="4"/>
        <v>15270694.097041704</v>
      </c>
      <c r="L30" s="75">
        <f t="shared" si="7"/>
        <v>22117808.858803615</v>
      </c>
      <c r="M30" s="75">
        <f>SUMIF('CHIRP Payment Calc'!H:H,A30,'CHIRP Payment Calc'!AJ:AJ)</f>
        <v>3628626.034935046</v>
      </c>
      <c r="N30" s="75">
        <f>SUMIF('CHIRP Payment Calc'!H:H,A30,'CHIRP Payment Calc'!AK:AK)</f>
        <v>18954077.001976959</v>
      </c>
      <c r="O30" s="73">
        <f t="shared" si="8"/>
        <v>22582703.036912005</v>
      </c>
      <c r="P30" s="75">
        <f t="shared" si="9"/>
        <v>44700511.895715624</v>
      </c>
      <c r="Q30" s="77">
        <f>COUNTIF('CHIRP Payment Calc'!H:H,A30)</f>
        <v>22</v>
      </c>
    </row>
    <row r="31" spans="1:17">
      <c r="A31" s="72" t="s">
        <v>3497</v>
      </c>
      <c r="B31" s="73">
        <f>SUMIF('CHIRP Payment Calc'!H:H,A31,'CHIRP Payment Calc'!L:L)</f>
        <v>-13192422.601793852</v>
      </c>
      <c r="C31" s="73">
        <f>SUMIF('CHIRP Payment Calc'!H:H,A31,'CHIRP Payment Calc'!M:M)</f>
        <v>12158013.276397955</v>
      </c>
      <c r="D31" s="73">
        <f>SUMIF('CHIRP Payment Calc'!H:H,A31,'CHIRP Payment Calc'!N:N)</f>
        <v>-1034409.3253958907</v>
      </c>
      <c r="E31" s="73">
        <f>SUMIF('CHIRP Payment Calc'!H:H,A31,'CHIRP Payment Calc'!I:I)</f>
        <v>35553961.898030929</v>
      </c>
      <c r="F31" s="73">
        <f>SUMIF('CHIRP Payment Calc'!H:H,A31,'CHIRP Payment Calc'!J:J)</f>
        <v>48254538.063045807</v>
      </c>
      <c r="G31" s="73">
        <f>SUMIF('CHIRP Payment Calc'!H:H,A31,'CHIRP Payment Calc'!K:K)</f>
        <v>83808499.961076722</v>
      </c>
      <c r="H31" s="74">
        <f t="shared" si="5"/>
        <v>0</v>
      </c>
      <c r="I31" s="74">
        <f t="shared" si="6"/>
        <v>0.25</v>
      </c>
      <c r="J31" s="75">
        <f t="shared" si="3"/>
        <v>0</v>
      </c>
      <c r="K31" s="75">
        <f t="shared" si="4"/>
        <v>12063634.515761452</v>
      </c>
      <c r="L31" s="75">
        <f t="shared" si="7"/>
        <v>12063634.515761452</v>
      </c>
      <c r="M31" s="75">
        <f>SUMIF('CHIRP Payment Calc'!H:H,A31,'CHIRP Payment Calc'!AJ:AJ)</f>
        <v>0</v>
      </c>
      <c r="N31" s="75">
        <f>SUMIF('CHIRP Payment Calc'!H:H,A31,'CHIRP Payment Calc'!AK:AK)</f>
        <v>13036861.618410103</v>
      </c>
      <c r="O31" s="73">
        <f t="shared" si="8"/>
        <v>13036861.618410103</v>
      </c>
      <c r="P31" s="75">
        <f t="shared" si="9"/>
        <v>25100496.134171553</v>
      </c>
      <c r="Q31" s="77">
        <f>COUNTIF('CHIRP Payment Calc'!H:H,A31)</f>
        <v>51</v>
      </c>
    </row>
    <row r="32" spans="1:17" hidden="1">
      <c r="A32" s="72" t="s">
        <v>3498</v>
      </c>
      <c r="B32" s="73">
        <f>SUMIF('CHIRP Payment Calc'!H:H,A32,'CHIRP Payment Calc'!L:L)</f>
        <v>-781327.81115960609</v>
      </c>
      <c r="C32" s="73">
        <f>SUMIF('CHIRP Payment Calc'!H:H,A32,'CHIRP Payment Calc'!M:M)</f>
        <v>4111946.4515032684</v>
      </c>
      <c r="D32" s="73">
        <f>SUMIF('CHIRP Payment Calc'!H:H,A32,'CHIRP Payment Calc'!N:N)</f>
        <v>3330618.6403436624</v>
      </c>
      <c r="E32" s="73">
        <f>SUMIF('CHIRP Payment Calc'!H:H,A32,'CHIRP Payment Calc'!I:I)</f>
        <v>7725107.8166260188</v>
      </c>
      <c r="F32" s="73">
        <f>SUMIF('CHIRP Payment Calc'!H:H,A32,'CHIRP Payment Calc'!J:J)</f>
        <v>4602293.9311240911</v>
      </c>
      <c r="G32" s="73">
        <f>SUMIF('CHIRP Payment Calc'!H:H,A32,'CHIRP Payment Calc'!K:K)</f>
        <v>12327401.747750111</v>
      </c>
      <c r="H32" s="74">
        <f t="shared" si="5"/>
        <v>0</v>
      </c>
      <c r="I32" s="74">
        <f t="shared" si="6"/>
        <v>0.89</v>
      </c>
      <c r="J32" s="75">
        <f t="shared" si="3"/>
        <v>0</v>
      </c>
      <c r="K32" s="75">
        <f t="shared" si="4"/>
        <v>4096041.598700441</v>
      </c>
      <c r="L32" s="75">
        <f t="shared" si="7"/>
        <v>4096041.598700441</v>
      </c>
      <c r="M32" s="75">
        <f>SUMIF('CHIRP Payment Calc'!H:H,A32,'CHIRP Payment Calc'!AJ:AJ)</f>
        <v>5569735.1422496159</v>
      </c>
      <c r="N32" s="75">
        <f>SUMIF('CHIRP Payment Calc'!H:H,A32,'CHIRP Payment Calc'!AK:AK)</f>
        <v>5596461.2831903575</v>
      </c>
      <c r="O32" s="73">
        <f t="shared" si="8"/>
        <v>11166196.425439972</v>
      </c>
      <c r="P32" s="75">
        <f t="shared" si="9"/>
        <v>15262238.024140414</v>
      </c>
      <c r="Q32" s="77">
        <f>COUNTIF('CHIRP Payment Calc'!H:H,A32)</f>
        <v>2</v>
      </c>
    </row>
    <row r="33" spans="1:17">
      <c r="A33" s="72" t="s">
        <v>3499</v>
      </c>
      <c r="B33" s="73">
        <f>SUMIF('CHIRP Payment Calc'!H:H,A33,'CHIRP Payment Calc'!L:L)</f>
        <v>1990699.45</v>
      </c>
      <c r="C33" s="73">
        <f>SUMIF('CHIRP Payment Calc'!H:H,A33,'CHIRP Payment Calc'!M:M)</f>
        <v>0</v>
      </c>
      <c r="D33" s="73">
        <f>SUMIF('CHIRP Payment Calc'!H:H,A33,'CHIRP Payment Calc'!N:N)</f>
        <v>1990699.45</v>
      </c>
      <c r="E33" s="73">
        <f>SUMIF('CHIRP Payment Calc'!H:H,A33,'CHIRP Payment Calc'!I:I)</f>
        <v>5288563.5725128073</v>
      </c>
      <c r="F33" s="73">
        <f>SUMIF('CHIRP Payment Calc'!H:H,A33,'CHIRP Payment Calc'!J:J)</f>
        <v>0</v>
      </c>
      <c r="G33" s="73">
        <f>SUMIF('CHIRP Payment Calc'!H:H,A33,'CHIRP Payment Calc'!K:K)</f>
        <v>5288563.5725128073</v>
      </c>
      <c r="H33" s="74">
        <f t="shared" si="5"/>
        <v>0.38</v>
      </c>
      <c r="I33" s="74">
        <f t="shared" si="6"/>
        <v>0</v>
      </c>
      <c r="J33" s="75">
        <f t="shared" si="3"/>
        <v>2009654.1575548667</v>
      </c>
      <c r="K33" s="75">
        <f t="shared" si="4"/>
        <v>0</v>
      </c>
      <c r="L33" s="75">
        <f t="shared" si="7"/>
        <v>2009654.1575548667</v>
      </c>
      <c r="M33" s="75">
        <f>SUMIF('CHIRP Payment Calc'!H:H,A33,'CHIRP Payment Calc'!AJ:AJ)</f>
        <v>0</v>
      </c>
      <c r="N33" s="75">
        <f>SUMIF('CHIRP Payment Calc'!H:H,A33,'CHIRP Payment Calc'!AK:AK)</f>
        <v>0</v>
      </c>
      <c r="O33" s="73">
        <f t="shared" si="8"/>
        <v>0</v>
      </c>
      <c r="P33" s="75">
        <f t="shared" si="9"/>
        <v>2009654.1575548667</v>
      </c>
      <c r="Q33" s="77">
        <f>COUNTIF('CHIRP Payment Calc'!H:H,A33)</f>
        <v>3</v>
      </c>
    </row>
    <row r="34" spans="1:17">
      <c r="A34" s="72" t="s">
        <v>3500</v>
      </c>
      <c r="B34" s="73">
        <f>SUMIF('CHIRP Payment Calc'!H:H,A34,'CHIRP Payment Calc'!L:L)</f>
        <v>8641513.1799999997</v>
      </c>
      <c r="C34" s="73">
        <f>SUMIF('CHIRP Payment Calc'!H:H,A34,'CHIRP Payment Calc'!M:M)</f>
        <v>0</v>
      </c>
      <c r="D34" s="73">
        <f>SUMIF('CHIRP Payment Calc'!H:H,A34,'CHIRP Payment Calc'!N:N)</f>
        <v>8641513.1799999997</v>
      </c>
      <c r="E34" s="73">
        <f>SUMIF('CHIRP Payment Calc'!H:H,A34,'CHIRP Payment Calc'!I:I)</f>
        <v>22493737.630197875</v>
      </c>
      <c r="F34" s="73">
        <f>SUMIF('CHIRP Payment Calc'!H:H,A34,'CHIRP Payment Calc'!J:J)</f>
        <v>0</v>
      </c>
      <c r="G34" s="73">
        <f>SUMIF('CHIRP Payment Calc'!H:H,A34,'CHIRP Payment Calc'!K:K)</f>
        <v>22493737.630197875</v>
      </c>
      <c r="H34" s="74">
        <f t="shared" si="5"/>
        <v>0.38</v>
      </c>
      <c r="I34" s="74">
        <f t="shared" si="6"/>
        <v>0</v>
      </c>
      <c r="J34" s="75">
        <f t="shared" si="3"/>
        <v>8547620.299475193</v>
      </c>
      <c r="K34" s="75">
        <f t="shared" si="4"/>
        <v>0</v>
      </c>
      <c r="L34" s="75">
        <f t="shared" si="7"/>
        <v>8547620.299475193</v>
      </c>
      <c r="M34" s="75">
        <f>SUMIF('CHIRP Payment Calc'!H:H,A34,'CHIRP Payment Calc'!AJ:AJ)</f>
        <v>0</v>
      </c>
      <c r="N34" s="75">
        <f>SUMIF('CHIRP Payment Calc'!H:H,A34,'CHIRP Payment Calc'!AK:AK)</f>
        <v>0</v>
      </c>
      <c r="O34" s="73">
        <f t="shared" si="8"/>
        <v>0</v>
      </c>
      <c r="P34" s="75">
        <f t="shared" si="9"/>
        <v>8547620.299475193</v>
      </c>
      <c r="Q34" s="77">
        <f>COUNTIF('CHIRP Payment Calc'!H:H,A34)</f>
        <v>8</v>
      </c>
    </row>
    <row r="35" spans="1:17">
      <c r="A35" s="72" t="s">
        <v>3501</v>
      </c>
      <c r="B35" s="73">
        <f>SUMIF('CHIRP Payment Calc'!H:H,A35,'CHIRP Payment Calc'!L:L)</f>
        <v>753922.56000000006</v>
      </c>
      <c r="C35" s="73">
        <f>SUMIF('CHIRP Payment Calc'!H:H,A35,'CHIRP Payment Calc'!M:M)</f>
        <v>0</v>
      </c>
      <c r="D35" s="73">
        <f>SUMIF('CHIRP Payment Calc'!H:H,A35,'CHIRP Payment Calc'!N:N)</f>
        <v>753922.56000000006</v>
      </c>
      <c r="E35" s="73">
        <f>SUMIF('CHIRP Payment Calc'!H:H,A35,'CHIRP Payment Calc'!I:I)</f>
        <v>5734929.8950972166</v>
      </c>
      <c r="F35" s="73">
        <f>SUMIF('CHIRP Payment Calc'!H:H,A35,'CHIRP Payment Calc'!J:J)</f>
        <v>0</v>
      </c>
      <c r="G35" s="73">
        <f>SUMIF('CHIRP Payment Calc'!H:H,A35,'CHIRP Payment Calc'!K:K)</f>
        <v>5734929.8950972166</v>
      </c>
      <c r="H35" s="74">
        <f t="shared" si="5"/>
        <v>0.13</v>
      </c>
      <c r="I35" s="74">
        <f t="shared" si="6"/>
        <v>0</v>
      </c>
      <c r="J35" s="75">
        <f t="shared" si="3"/>
        <v>745540.88636263821</v>
      </c>
      <c r="K35" s="75">
        <f t="shared" si="4"/>
        <v>0</v>
      </c>
      <c r="L35" s="75">
        <f t="shared" si="7"/>
        <v>745540.88636263821</v>
      </c>
      <c r="M35" s="75">
        <f>SUMIF('CHIRP Payment Calc'!H:H,A35,'CHIRP Payment Calc'!AJ:AJ)</f>
        <v>0</v>
      </c>
      <c r="N35" s="75">
        <f>SUMIF('CHIRP Payment Calc'!H:H,A35,'CHIRP Payment Calc'!AK:AK)</f>
        <v>0</v>
      </c>
      <c r="O35" s="73">
        <f t="shared" si="8"/>
        <v>0</v>
      </c>
      <c r="P35" s="75">
        <f t="shared" si="9"/>
        <v>745540.88636263821</v>
      </c>
      <c r="Q35" s="77">
        <f>COUNTIF('CHIRP Payment Calc'!H:H,A35)</f>
        <v>2</v>
      </c>
    </row>
    <row r="36" spans="1:17" hidden="1">
      <c r="A36" s="72" t="s">
        <v>3502</v>
      </c>
      <c r="B36" s="73">
        <f>SUMIF('CHIRP Payment Calc'!H:H,A36,'CHIRP Payment Calc'!L:L)</f>
        <v>118932.64999999991</v>
      </c>
      <c r="C36" s="73">
        <f>SUMIF('CHIRP Payment Calc'!H:H,A36,'CHIRP Payment Calc'!M:M)</f>
        <v>0</v>
      </c>
      <c r="D36" s="73">
        <f>SUMIF('CHIRP Payment Calc'!H:H,A36,'CHIRP Payment Calc'!N:N)</f>
        <v>118932.64999999991</v>
      </c>
      <c r="E36" s="73">
        <f>SUMIF('CHIRP Payment Calc'!H:H,A36,'CHIRP Payment Calc'!I:I)</f>
        <v>4824001.8769978881</v>
      </c>
      <c r="F36" s="73">
        <f>SUMIF('CHIRP Payment Calc'!H:H,A36,'CHIRP Payment Calc'!J:J)</f>
        <v>0</v>
      </c>
      <c r="G36" s="73">
        <f>SUMIF('CHIRP Payment Calc'!H:H,A36,'CHIRP Payment Calc'!K:K)</f>
        <v>4824001.8769978881</v>
      </c>
      <c r="H36" s="74">
        <f t="shared" si="5"/>
        <v>0.02</v>
      </c>
      <c r="I36" s="74">
        <f t="shared" si="6"/>
        <v>0</v>
      </c>
      <c r="J36" s="75">
        <f t="shared" si="3"/>
        <v>96480.037539957761</v>
      </c>
      <c r="K36" s="75">
        <f t="shared" si="4"/>
        <v>0</v>
      </c>
      <c r="L36" s="75">
        <f t="shared" si="7"/>
        <v>96480.037539957761</v>
      </c>
      <c r="M36" s="75">
        <f>SUMIF('CHIRP Payment Calc'!H:H,A36,'CHIRP Payment Calc'!AJ:AJ)</f>
        <v>1853069.6441024891</v>
      </c>
      <c r="N36" s="75">
        <f>SUMIF('CHIRP Payment Calc'!H:H,A36,'CHIRP Payment Calc'!AK:AK)</f>
        <v>0</v>
      </c>
      <c r="O36" s="73">
        <f t="shared" si="8"/>
        <v>1853069.6441024891</v>
      </c>
      <c r="P36" s="75">
        <f t="shared" si="9"/>
        <v>1949549.6816424469</v>
      </c>
      <c r="Q36" s="77">
        <f>COUNTIF('CHIRP Payment Calc'!H:H,A36)</f>
        <v>4</v>
      </c>
    </row>
    <row r="37" spans="1:17">
      <c r="A37" s="72" t="s">
        <v>3503</v>
      </c>
      <c r="B37" s="73">
        <f>SUMIF('CHIRP Payment Calc'!H:H,A37,'CHIRP Payment Calc'!L:L)</f>
        <v>2592072.06</v>
      </c>
      <c r="C37" s="73">
        <f>SUMIF('CHIRP Payment Calc'!H:H,A37,'CHIRP Payment Calc'!M:M)</f>
        <v>0</v>
      </c>
      <c r="D37" s="73">
        <f>SUMIF('CHIRP Payment Calc'!H:H,A37,'CHIRP Payment Calc'!N:N)</f>
        <v>2592072.06</v>
      </c>
      <c r="E37" s="73">
        <f>SUMIF('CHIRP Payment Calc'!H:H,A37,'CHIRP Payment Calc'!I:I)</f>
        <v>13849243.095624205</v>
      </c>
      <c r="F37" s="73">
        <f>SUMIF('CHIRP Payment Calc'!H:H,A37,'CHIRP Payment Calc'!J:J)</f>
        <v>0</v>
      </c>
      <c r="G37" s="73">
        <f>SUMIF('CHIRP Payment Calc'!H:H,A37,'CHIRP Payment Calc'!K:K)</f>
        <v>13849243.095624205</v>
      </c>
      <c r="H37" s="74">
        <f t="shared" si="5"/>
        <v>0.19</v>
      </c>
      <c r="I37" s="74">
        <f t="shared" si="6"/>
        <v>0</v>
      </c>
      <c r="J37" s="75">
        <f t="shared" ref="J37:J61" si="10">+H37*E37</f>
        <v>2631356.1881685988</v>
      </c>
      <c r="K37" s="75">
        <f t="shared" ref="K37:K61" si="11">+I37*F37</f>
        <v>0</v>
      </c>
      <c r="L37" s="75">
        <f t="shared" si="7"/>
        <v>2631356.1881685988</v>
      </c>
      <c r="M37" s="75">
        <f>SUMIF('CHIRP Payment Calc'!H:H,A37,'CHIRP Payment Calc'!AJ:AJ)</f>
        <v>0</v>
      </c>
      <c r="N37" s="75">
        <f>SUMIF('CHIRP Payment Calc'!H:H,A37,'CHIRP Payment Calc'!AK:AK)</f>
        <v>0</v>
      </c>
      <c r="O37" s="73">
        <f t="shared" si="8"/>
        <v>0</v>
      </c>
      <c r="P37" s="75">
        <f t="shared" si="9"/>
        <v>2631356.1881685988</v>
      </c>
      <c r="Q37" s="77">
        <f>COUNTIF('CHIRP Payment Calc'!H:H,A37)</f>
        <v>3</v>
      </c>
    </row>
    <row r="38" spans="1:17">
      <c r="A38" s="72" t="s">
        <v>3504</v>
      </c>
      <c r="B38" s="73">
        <f>SUMIF('CHIRP Payment Calc'!H:H,A38,'CHIRP Payment Calc'!L:L)</f>
        <v>282828.64</v>
      </c>
      <c r="C38" s="73">
        <f>SUMIF('CHIRP Payment Calc'!H:H,A38,'CHIRP Payment Calc'!M:M)</f>
        <v>0</v>
      </c>
      <c r="D38" s="73">
        <f>SUMIF('CHIRP Payment Calc'!H:H,A38,'CHIRP Payment Calc'!N:N)</f>
        <v>282828.64</v>
      </c>
      <c r="E38" s="73">
        <f>SUMIF('CHIRP Payment Calc'!H:H,A38,'CHIRP Payment Calc'!I:I)</f>
        <v>265152.51454431296</v>
      </c>
      <c r="F38" s="73">
        <f>SUMIF('CHIRP Payment Calc'!H:H,A38,'CHIRP Payment Calc'!J:J)</f>
        <v>0</v>
      </c>
      <c r="G38" s="73">
        <f>SUMIF('CHIRP Payment Calc'!H:H,A38,'CHIRP Payment Calc'!K:K)</f>
        <v>265152.51454431296</v>
      </c>
      <c r="H38" s="74">
        <f t="shared" si="5"/>
        <v>1.07</v>
      </c>
      <c r="I38" s="74">
        <f t="shared" si="6"/>
        <v>0</v>
      </c>
      <c r="J38" s="75">
        <f t="shared" si="10"/>
        <v>283713.19056241488</v>
      </c>
      <c r="K38" s="75">
        <f t="shared" si="11"/>
        <v>0</v>
      </c>
      <c r="L38" s="75">
        <f t="shared" si="7"/>
        <v>283713.19056241488</v>
      </c>
      <c r="M38" s="75">
        <f>SUMIF('CHIRP Payment Calc'!H:H,A38,'CHIRP Payment Calc'!AJ:AJ)</f>
        <v>0</v>
      </c>
      <c r="N38" s="75">
        <f>SUMIF('CHIRP Payment Calc'!H:H,A38,'CHIRP Payment Calc'!AK:AK)</f>
        <v>0</v>
      </c>
      <c r="O38" s="73">
        <f t="shared" si="8"/>
        <v>0</v>
      </c>
      <c r="P38" s="75">
        <f t="shared" si="9"/>
        <v>283713.19056241488</v>
      </c>
      <c r="Q38" s="77">
        <f>COUNTIF('CHIRP Payment Calc'!H:H,A38)</f>
        <v>4</v>
      </c>
    </row>
    <row r="39" spans="1:17">
      <c r="A39" s="72" t="s">
        <v>3505</v>
      </c>
      <c r="B39" s="73">
        <f>SUMIF('CHIRP Payment Calc'!H:H,A39,'CHIRP Payment Calc'!L:L)</f>
        <v>-256385.68028622109</v>
      </c>
      <c r="C39" s="73">
        <f>SUMIF('CHIRP Payment Calc'!H:H,A39,'CHIRP Payment Calc'!M:M)</f>
        <v>3053782.0686360179</v>
      </c>
      <c r="D39" s="73">
        <f>SUMIF('CHIRP Payment Calc'!H:H,A39,'CHIRP Payment Calc'!N:N)</f>
        <v>2797396.3883497966</v>
      </c>
      <c r="E39" s="73">
        <f>SUMIF('CHIRP Payment Calc'!H:H,A39,'CHIRP Payment Calc'!I:I)</f>
        <v>2991125.7700727698</v>
      </c>
      <c r="F39" s="73">
        <f>SUMIF('CHIRP Payment Calc'!H:H,A39,'CHIRP Payment Calc'!J:J)</f>
        <v>4151024.4533457514</v>
      </c>
      <c r="G39" s="73">
        <f>SUMIF('CHIRP Payment Calc'!H:H,A39,'CHIRP Payment Calc'!K:K)</f>
        <v>7142150.2234185217</v>
      </c>
      <c r="H39" s="74">
        <f t="shared" si="5"/>
        <v>0</v>
      </c>
      <c r="I39" s="74">
        <f t="shared" si="6"/>
        <v>0.74</v>
      </c>
      <c r="J39" s="75">
        <f t="shared" si="10"/>
        <v>0</v>
      </c>
      <c r="K39" s="75">
        <f t="shared" si="11"/>
        <v>3071758.0954758562</v>
      </c>
      <c r="L39" s="75">
        <f t="shared" si="7"/>
        <v>3071758.0954758562</v>
      </c>
      <c r="M39" s="75">
        <f>SUMIF('CHIRP Payment Calc'!H:H,A39,'CHIRP Payment Calc'!AJ:AJ)</f>
        <v>0</v>
      </c>
      <c r="N39" s="75">
        <f>SUMIF('CHIRP Payment Calc'!H:H,A39,'CHIRP Payment Calc'!AK:AK)</f>
        <v>0</v>
      </c>
      <c r="O39" s="73">
        <f t="shared" si="8"/>
        <v>0</v>
      </c>
      <c r="P39" s="75">
        <f t="shared" si="9"/>
        <v>3071758.0954758562</v>
      </c>
      <c r="Q39" s="77">
        <f>COUNTIF('CHIRP Payment Calc'!H:H,A39)</f>
        <v>3</v>
      </c>
    </row>
    <row r="40" spans="1:17">
      <c r="A40" s="72" t="s">
        <v>3506</v>
      </c>
      <c r="B40" s="73">
        <f>SUMIF('CHIRP Payment Calc'!H:H,A40,'CHIRP Payment Calc'!L:L)</f>
        <v>-154680.03301977032</v>
      </c>
      <c r="C40" s="73">
        <f>SUMIF('CHIRP Payment Calc'!H:H,A40,'CHIRP Payment Calc'!M:M)</f>
        <v>2540297.3624848486</v>
      </c>
      <c r="D40" s="73">
        <f>SUMIF('CHIRP Payment Calc'!H:H,A40,'CHIRP Payment Calc'!N:N)</f>
        <v>2385617.3294650782</v>
      </c>
      <c r="E40" s="73">
        <f>SUMIF('CHIRP Payment Calc'!H:H,A40,'CHIRP Payment Calc'!I:I)</f>
        <v>2490332.5554332486</v>
      </c>
      <c r="F40" s="73">
        <f>SUMIF('CHIRP Payment Calc'!H:H,A40,'CHIRP Payment Calc'!J:J)</f>
        <v>6932666.1199844433</v>
      </c>
      <c r="G40" s="73">
        <f>SUMIF('CHIRP Payment Calc'!H:H,A40,'CHIRP Payment Calc'!K:K)</f>
        <v>9422998.6754176915</v>
      </c>
      <c r="H40" s="74">
        <f t="shared" si="5"/>
        <v>0</v>
      </c>
      <c r="I40" s="74">
        <f t="shared" si="6"/>
        <v>0.37</v>
      </c>
      <c r="J40" s="75">
        <f t="shared" si="10"/>
        <v>0</v>
      </c>
      <c r="K40" s="75">
        <f t="shared" si="11"/>
        <v>2565086.4643942439</v>
      </c>
      <c r="L40" s="75">
        <f t="shared" si="7"/>
        <v>2565086.4643942439</v>
      </c>
      <c r="M40" s="75">
        <f>SUMIF('CHIRP Payment Calc'!H:H,A40,'CHIRP Payment Calc'!AJ:AJ)</f>
        <v>0</v>
      </c>
      <c r="N40" s="75">
        <f>SUMIF('CHIRP Payment Calc'!H:H,A40,'CHIRP Payment Calc'!AK:AK)</f>
        <v>2498770.4502146775</v>
      </c>
      <c r="O40" s="73">
        <f t="shared" si="8"/>
        <v>2498770.4502146775</v>
      </c>
      <c r="P40" s="75">
        <f t="shared" si="9"/>
        <v>5063856.9146089219</v>
      </c>
      <c r="Q40" s="77">
        <f>COUNTIF('CHIRP Payment Calc'!H:H,A40)</f>
        <v>5</v>
      </c>
    </row>
    <row r="41" spans="1:17" hidden="1">
      <c r="A41" s="72" t="s">
        <v>3507</v>
      </c>
      <c r="B41" s="73">
        <f>SUMIF('CHIRP Payment Calc'!H:H,A41,'CHIRP Payment Calc'!L:L)</f>
        <v>-942395.83200023696</v>
      </c>
      <c r="C41" s="73">
        <f>SUMIF('CHIRP Payment Calc'!H:H,A41,'CHIRP Payment Calc'!M:M)</f>
        <v>1688342.6230674847</v>
      </c>
      <c r="D41" s="73">
        <f>SUMIF('CHIRP Payment Calc'!H:H,A41,'CHIRP Payment Calc'!N:N)</f>
        <v>745946.79106724774</v>
      </c>
      <c r="E41" s="73">
        <f>SUMIF('CHIRP Payment Calc'!H:H,A41,'CHIRP Payment Calc'!I:I)</f>
        <v>4329971.502485102</v>
      </c>
      <c r="F41" s="73">
        <f>SUMIF('CHIRP Payment Calc'!H:H,A41,'CHIRP Payment Calc'!J:J)</f>
        <v>1746975.3953544763</v>
      </c>
      <c r="G41" s="73">
        <f>SUMIF('CHIRP Payment Calc'!H:H,A41,'CHIRP Payment Calc'!K:K)</f>
        <v>6076946.8978395779</v>
      </c>
      <c r="H41" s="74">
        <f t="shared" si="5"/>
        <v>0</v>
      </c>
      <c r="I41" s="74">
        <f t="shared" si="6"/>
        <v>0.97</v>
      </c>
      <c r="J41" s="75">
        <f t="shared" si="10"/>
        <v>0</v>
      </c>
      <c r="K41" s="75">
        <f t="shared" si="11"/>
        <v>1694566.1334938419</v>
      </c>
      <c r="L41" s="75">
        <f t="shared" si="7"/>
        <v>1694566.1334938419</v>
      </c>
      <c r="M41" s="75">
        <f>SUMIF('CHIRP Payment Calc'!H:H,A41,'CHIRP Payment Calc'!AJ:AJ)</f>
        <v>3940274.067261443</v>
      </c>
      <c r="N41" s="75">
        <f>SUMIF('CHIRP Payment Calc'!H:H,A41,'CHIRP Payment Calc'!AK:AK)</f>
        <v>1572277.8558190288</v>
      </c>
      <c r="O41" s="73">
        <f t="shared" si="8"/>
        <v>5512551.9230804723</v>
      </c>
      <c r="P41" s="75">
        <f t="shared" si="9"/>
        <v>7207118.0565743139</v>
      </c>
      <c r="Q41" s="77">
        <f>COUNTIF('CHIRP Payment Calc'!H:H,A41)</f>
        <v>1</v>
      </c>
    </row>
    <row r="42" spans="1:17" hidden="1">
      <c r="A42" s="72" t="s">
        <v>3508</v>
      </c>
      <c r="B42" s="73">
        <f>SUMIF('CHIRP Payment Calc'!H:H,A42,'CHIRP Payment Calc'!L:L)</f>
        <v>785428.88248327118</v>
      </c>
      <c r="C42" s="73">
        <f>SUMIF('CHIRP Payment Calc'!H:H,A42,'CHIRP Payment Calc'!M:M)</f>
        <v>2122118.5935802474</v>
      </c>
      <c r="D42" s="73">
        <f>SUMIF('CHIRP Payment Calc'!H:H,A42,'CHIRP Payment Calc'!N:N)</f>
        <v>2907547.4760635188</v>
      </c>
      <c r="E42" s="73">
        <f>SUMIF('CHIRP Payment Calc'!H:H,A42,'CHIRP Payment Calc'!I:I)</f>
        <v>6438653.943367823</v>
      </c>
      <c r="F42" s="73">
        <f>SUMIF('CHIRP Payment Calc'!H:H,A42,'CHIRP Payment Calc'!J:J)</f>
        <v>11583809.809920708</v>
      </c>
      <c r="G42" s="73">
        <f>SUMIF('CHIRP Payment Calc'!H:H,A42,'CHIRP Payment Calc'!K:K)</f>
        <v>18022463.75328853</v>
      </c>
      <c r="H42" s="74">
        <f t="shared" si="5"/>
        <v>0.12</v>
      </c>
      <c r="I42" s="74">
        <f t="shared" si="6"/>
        <v>0.18</v>
      </c>
      <c r="J42" s="75">
        <f t="shared" si="10"/>
        <v>772638.47320413869</v>
      </c>
      <c r="K42" s="75">
        <f t="shared" si="11"/>
        <v>2085085.7657857274</v>
      </c>
      <c r="L42" s="75">
        <f t="shared" si="7"/>
        <v>2857724.2389898663</v>
      </c>
      <c r="M42" s="75">
        <f>SUMIF('CHIRP Payment Calc'!H:H,A42,'CHIRP Payment Calc'!AJ:AJ)</f>
        <v>792251.24890247115</v>
      </c>
      <c r="N42" s="75">
        <f>SUMIF('CHIRP Payment Calc'!H:H,A42,'CHIRP Payment Calc'!AK:AK)</f>
        <v>3974002.2020555949</v>
      </c>
      <c r="O42" s="73">
        <f t="shared" si="8"/>
        <v>4766253.4509580657</v>
      </c>
      <c r="P42" s="75">
        <f t="shared" si="9"/>
        <v>7623977.689947932</v>
      </c>
      <c r="Q42" s="77">
        <f>COUNTIF('CHIRP Payment Calc'!H:H,A42)</f>
        <v>6</v>
      </c>
    </row>
    <row r="43" spans="1:17" hidden="1">
      <c r="A43" s="72" t="s">
        <v>3509</v>
      </c>
      <c r="B43" s="73">
        <f>SUMIF('CHIRP Payment Calc'!H:H,A43,'CHIRP Payment Calc'!L:L)</f>
        <v>-643459.62869725167</v>
      </c>
      <c r="C43" s="73">
        <f>SUMIF('CHIRP Payment Calc'!H:H,A43,'CHIRP Payment Calc'!M:M)</f>
        <v>844455.27772151935</v>
      </c>
      <c r="D43" s="73">
        <f>SUMIF('CHIRP Payment Calc'!H:H,A43,'CHIRP Payment Calc'!N:N)</f>
        <v>200995.64902426756</v>
      </c>
      <c r="E43" s="73">
        <f>SUMIF('CHIRP Payment Calc'!H:H,A43,'CHIRP Payment Calc'!I:I)</f>
        <v>2899106.926320483</v>
      </c>
      <c r="F43" s="73">
        <f>SUMIF('CHIRP Payment Calc'!H:H,A43,'CHIRP Payment Calc'!J:J)</f>
        <v>15855658.049226951</v>
      </c>
      <c r="G43" s="73">
        <f>SUMIF('CHIRP Payment Calc'!H:H,A43,'CHIRP Payment Calc'!K:K)</f>
        <v>18754764.975547433</v>
      </c>
      <c r="H43" s="74">
        <f t="shared" si="5"/>
        <v>0</v>
      </c>
      <c r="I43" s="74">
        <f t="shared" si="6"/>
        <v>0.05</v>
      </c>
      <c r="J43" s="75">
        <f t="shared" si="10"/>
        <v>0</v>
      </c>
      <c r="K43" s="75">
        <f t="shared" si="11"/>
        <v>792782.90246134764</v>
      </c>
      <c r="L43" s="75">
        <f t="shared" si="7"/>
        <v>792782.90246134764</v>
      </c>
      <c r="M43" s="75">
        <f>SUMIF('CHIRP Payment Calc'!H:H,A43,'CHIRP Payment Calc'!AJ:AJ)</f>
        <v>1072543.8794531506</v>
      </c>
      <c r="N43" s="75">
        <f>SUMIF('CHIRP Payment Calc'!H:H,A43,'CHIRP Payment Calc'!AK:AK)</f>
        <v>3339096.2151833996</v>
      </c>
      <c r="O43" s="73">
        <f t="shared" si="8"/>
        <v>4411640.0946365502</v>
      </c>
      <c r="P43" s="75">
        <f t="shared" si="9"/>
        <v>5204422.9970978983</v>
      </c>
      <c r="Q43" s="77">
        <f>COUNTIF('CHIRP Payment Calc'!H:H,A43)</f>
        <v>6</v>
      </c>
    </row>
    <row r="44" spans="1:17" hidden="1">
      <c r="A44" s="72" t="s">
        <v>3510</v>
      </c>
      <c r="B44" s="73">
        <f>SUMIF('CHIRP Payment Calc'!H:H,A44,'CHIRP Payment Calc'!L:L)</f>
        <v>242609.9240688594</v>
      </c>
      <c r="C44" s="73">
        <f>SUMIF('CHIRP Payment Calc'!H:H,A44,'CHIRP Payment Calc'!M:M)</f>
        <v>1163184.0137142858</v>
      </c>
      <c r="D44" s="73">
        <f>SUMIF('CHIRP Payment Calc'!H:H,A44,'CHIRP Payment Calc'!N:N)</f>
        <v>1405793.9377831451</v>
      </c>
      <c r="E44" s="73">
        <f>SUMIF('CHIRP Payment Calc'!H:H,A44,'CHIRP Payment Calc'!I:I)</f>
        <v>1211984.4120488712</v>
      </c>
      <c r="F44" s="73">
        <f>SUMIF('CHIRP Payment Calc'!H:H,A44,'CHIRP Payment Calc'!J:J)</f>
        <v>4152194.7707580561</v>
      </c>
      <c r="G44" s="73">
        <f>SUMIF('CHIRP Payment Calc'!H:H,A44,'CHIRP Payment Calc'!K:K)</f>
        <v>5364179.1828069277</v>
      </c>
      <c r="H44" s="74">
        <f t="shared" si="5"/>
        <v>0.2</v>
      </c>
      <c r="I44" s="74">
        <f t="shared" si="6"/>
        <v>0.28000000000000003</v>
      </c>
      <c r="J44" s="75">
        <f t="shared" si="10"/>
        <v>242396.88240977423</v>
      </c>
      <c r="K44" s="75">
        <f t="shared" si="11"/>
        <v>1162614.5358122559</v>
      </c>
      <c r="L44" s="75">
        <f t="shared" si="7"/>
        <v>1405011.4182220302</v>
      </c>
      <c r="M44" s="75">
        <f>SUMIF('CHIRP Payment Calc'!H:H,A44,'CHIRP Payment Calc'!AJ:AJ)</f>
        <v>560822.14232584974</v>
      </c>
      <c r="N44" s="75">
        <f>SUMIF('CHIRP Payment Calc'!H:H,A44,'CHIRP Payment Calc'!AK:AK)</f>
        <v>1864967.5725363758</v>
      </c>
      <c r="O44" s="73">
        <f t="shared" si="8"/>
        <v>2425789.7148622256</v>
      </c>
      <c r="P44" s="75">
        <f t="shared" si="9"/>
        <v>3830801.1330842557</v>
      </c>
      <c r="Q44" s="77">
        <f>COUNTIF('CHIRP Payment Calc'!H:H,A44)</f>
        <v>3</v>
      </c>
    </row>
    <row r="45" spans="1:17">
      <c r="A45" s="72" t="s">
        <v>3511</v>
      </c>
      <c r="B45" s="73">
        <f>SUMIF('CHIRP Payment Calc'!H:H,A45,'CHIRP Payment Calc'!L:L)</f>
        <v>2234799.7059951802</v>
      </c>
      <c r="C45" s="73">
        <f>SUMIF('CHIRP Payment Calc'!H:H,A45,'CHIRP Payment Calc'!M:M)</f>
        <v>3294212.023844392</v>
      </c>
      <c r="D45" s="73">
        <f>SUMIF('CHIRP Payment Calc'!H:H,A45,'CHIRP Payment Calc'!N:N)</f>
        <v>5529011.7298395736</v>
      </c>
      <c r="E45" s="73">
        <f>SUMIF('CHIRP Payment Calc'!H:H,A45,'CHIRP Payment Calc'!I:I)</f>
        <v>7473459.2186677344</v>
      </c>
      <c r="F45" s="73">
        <f>SUMIF('CHIRP Payment Calc'!H:H,A45,'CHIRP Payment Calc'!J:J)</f>
        <v>9425349.5072545819</v>
      </c>
      <c r="G45" s="73">
        <f>SUMIF('CHIRP Payment Calc'!H:H,A45,'CHIRP Payment Calc'!K:K)</f>
        <v>16898808.725922316</v>
      </c>
      <c r="H45" s="74">
        <f t="shared" si="5"/>
        <v>0.3</v>
      </c>
      <c r="I45" s="74">
        <f t="shared" si="6"/>
        <v>0.35</v>
      </c>
      <c r="J45" s="75">
        <f t="shared" si="10"/>
        <v>2242037.7656003204</v>
      </c>
      <c r="K45" s="75">
        <f t="shared" si="11"/>
        <v>3298872.3275391036</v>
      </c>
      <c r="L45" s="75">
        <f t="shared" si="7"/>
        <v>5540910.093139424</v>
      </c>
      <c r="M45" s="75">
        <f>SUMIF('CHIRP Payment Calc'!H:H,A45,'CHIRP Payment Calc'!AJ:AJ)</f>
        <v>0</v>
      </c>
      <c r="N45" s="75">
        <f>SUMIF('CHIRP Payment Calc'!H:H,A45,'CHIRP Payment Calc'!AK:AK)</f>
        <v>745586.99588558986</v>
      </c>
      <c r="O45" s="73">
        <f t="shared" si="8"/>
        <v>745586.99588558986</v>
      </c>
      <c r="P45" s="75">
        <f t="shared" si="9"/>
        <v>6286497.0890250141</v>
      </c>
      <c r="Q45" s="77">
        <f>COUNTIF('CHIRP Payment Calc'!H:H,A45)</f>
        <v>9</v>
      </c>
    </row>
    <row r="46" spans="1:17" hidden="1">
      <c r="A46" s="72" t="s">
        <v>3512</v>
      </c>
      <c r="B46" s="73">
        <f>SUMIF('CHIRP Payment Calc'!H:H,A46,'CHIRP Payment Calc'!L:L)</f>
        <v>2053634.42</v>
      </c>
      <c r="C46" s="73">
        <f>SUMIF('CHIRP Payment Calc'!H:H,A46,'CHIRP Payment Calc'!M:M)</f>
        <v>0</v>
      </c>
      <c r="D46" s="73">
        <f>SUMIF('CHIRP Payment Calc'!H:H,A46,'CHIRP Payment Calc'!N:N)</f>
        <v>2053634.42</v>
      </c>
      <c r="E46" s="73">
        <f>SUMIF('CHIRP Payment Calc'!H:H,A46,'CHIRP Payment Calc'!I:I)</f>
        <v>2853933.5668862257</v>
      </c>
      <c r="F46" s="73">
        <f>SUMIF('CHIRP Payment Calc'!H:H,A46,'CHIRP Payment Calc'!J:J)</f>
        <v>0</v>
      </c>
      <c r="G46" s="73">
        <f>SUMIF('CHIRP Payment Calc'!H:H,A46,'CHIRP Payment Calc'!K:K)</f>
        <v>2853933.5668862257</v>
      </c>
      <c r="H46" s="74">
        <f t="shared" si="5"/>
        <v>0.72</v>
      </c>
      <c r="I46" s="74">
        <f t="shared" si="6"/>
        <v>0</v>
      </c>
      <c r="J46" s="75">
        <f t="shared" si="10"/>
        <v>2054832.1681580825</v>
      </c>
      <c r="K46" s="75">
        <f t="shared" si="11"/>
        <v>0</v>
      </c>
      <c r="L46" s="75">
        <f t="shared" si="7"/>
        <v>2054832.1681580825</v>
      </c>
      <c r="M46" s="75">
        <f>SUMIF('CHIRP Payment Calc'!H:H,A46,'CHIRP Payment Calc'!AJ:AJ)</f>
        <v>2552.3725905316605</v>
      </c>
      <c r="N46" s="75">
        <f>SUMIF('CHIRP Payment Calc'!H:H,A46,'CHIRP Payment Calc'!AK:AK)</f>
        <v>0</v>
      </c>
      <c r="O46" s="73">
        <f t="shared" si="8"/>
        <v>2552.3725905316605</v>
      </c>
      <c r="P46" s="75">
        <f t="shared" si="9"/>
        <v>2057384.5407486141</v>
      </c>
      <c r="Q46" s="77">
        <f>COUNTIF('CHIRP Payment Calc'!H:H,A46)</f>
        <v>5</v>
      </c>
    </row>
    <row r="47" spans="1:17">
      <c r="A47" s="72" t="s">
        <v>3513</v>
      </c>
      <c r="B47" s="73">
        <f>SUMIF('CHIRP Payment Calc'!H:H,A47,'CHIRP Payment Calc'!L:L)</f>
        <v>367171.75</v>
      </c>
      <c r="C47" s="73">
        <f>SUMIF('CHIRP Payment Calc'!H:H,A47,'CHIRP Payment Calc'!M:M)</f>
        <v>0</v>
      </c>
      <c r="D47" s="73">
        <f>SUMIF('CHIRP Payment Calc'!H:H,A47,'CHIRP Payment Calc'!N:N)</f>
        <v>367171.75</v>
      </c>
      <c r="E47" s="73">
        <f>SUMIF('CHIRP Payment Calc'!H:H,A47,'CHIRP Payment Calc'!I:I)</f>
        <v>1655852.8207210649</v>
      </c>
      <c r="F47" s="73">
        <f>SUMIF('CHIRP Payment Calc'!H:H,A47,'CHIRP Payment Calc'!J:J)</f>
        <v>0</v>
      </c>
      <c r="G47" s="73">
        <f>SUMIF('CHIRP Payment Calc'!H:H,A47,'CHIRP Payment Calc'!K:K)</f>
        <v>1655852.8207210649</v>
      </c>
      <c r="H47" s="74">
        <f t="shared" si="5"/>
        <v>0.22</v>
      </c>
      <c r="I47" s="74">
        <f t="shared" si="6"/>
        <v>0</v>
      </c>
      <c r="J47" s="75">
        <f t="shared" si="10"/>
        <v>364287.62055863428</v>
      </c>
      <c r="K47" s="75">
        <f t="shared" si="11"/>
        <v>0</v>
      </c>
      <c r="L47" s="75">
        <f t="shared" si="7"/>
        <v>364287.62055863428</v>
      </c>
      <c r="M47" s="75">
        <f>SUMIF('CHIRP Payment Calc'!H:H,A47,'CHIRP Payment Calc'!AJ:AJ)</f>
        <v>0</v>
      </c>
      <c r="N47" s="75">
        <f>SUMIF('CHIRP Payment Calc'!H:H,A47,'CHIRP Payment Calc'!AK:AK)</f>
        <v>0</v>
      </c>
      <c r="O47" s="73">
        <f t="shared" si="8"/>
        <v>0</v>
      </c>
      <c r="P47" s="75">
        <f t="shared" si="9"/>
        <v>364287.62055863428</v>
      </c>
      <c r="Q47" s="77">
        <f>COUNTIF('CHIRP Payment Calc'!H:H,A47)</f>
        <v>1</v>
      </c>
    </row>
    <row r="48" spans="1:17">
      <c r="A48" s="72" t="s">
        <v>3514</v>
      </c>
      <c r="B48" s="73">
        <f>SUMIF('CHIRP Payment Calc'!H:H,A48,'CHIRP Payment Calc'!L:L)</f>
        <v>-2377176.4701220365</v>
      </c>
      <c r="C48" s="73">
        <f>SUMIF('CHIRP Payment Calc'!H:H,A48,'CHIRP Payment Calc'!M:M)</f>
        <v>3881963.0037347549</v>
      </c>
      <c r="D48" s="73">
        <f>SUMIF('CHIRP Payment Calc'!H:H,A48,'CHIRP Payment Calc'!N:N)</f>
        <v>1504786.5336127193</v>
      </c>
      <c r="E48" s="73">
        <f>SUMIF('CHIRP Payment Calc'!H:H,A48,'CHIRP Payment Calc'!I:I)</f>
        <v>11675917.07378036</v>
      </c>
      <c r="F48" s="73">
        <f>SUMIF('CHIRP Payment Calc'!H:H,A48,'CHIRP Payment Calc'!J:J)</f>
        <v>23060884.338624828</v>
      </c>
      <c r="G48" s="73">
        <f>SUMIF('CHIRP Payment Calc'!H:H,A48,'CHIRP Payment Calc'!K:K)</f>
        <v>34736801.412405193</v>
      </c>
      <c r="H48" s="74">
        <f t="shared" si="5"/>
        <v>0</v>
      </c>
      <c r="I48" s="74">
        <f t="shared" si="6"/>
        <v>0.17</v>
      </c>
      <c r="J48" s="75">
        <f t="shared" si="10"/>
        <v>0</v>
      </c>
      <c r="K48" s="75">
        <f t="shared" si="11"/>
        <v>3920350.3375662211</v>
      </c>
      <c r="L48" s="75">
        <f t="shared" si="7"/>
        <v>3920350.3375662211</v>
      </c>
      <c r="M48" s="75">
        <f>SUMIF('CHIRP Payment Calc'!H:H,A48,'CHIRP Payment Calc'!AJ:AJ)</f>
        <v>0</v>
      </c>
      <c r="N48" s="75">
        <f>SUMIF('CHIRP Payment Calc'!H:H,A48,'CHIRP Payment Calc'!AK:AK)</f>
        <v>9196187.1141874418</v>
      </c>
      <c r="O48" s="73">
        <f t="shared" si="8"/>
        <v>9196187.1141874418</v>
      </c>
      <c r="P48" s="75">
        <f t="shared" si="9"/>
        <v>13116537.451753663</v>
      </c>
      <c r="Q48" s="77">
        <f>COUNTIF('CHIRP Payment Calc'!H:H,A48)</f>
        <v>24</v>
      </c>
    </row>
    <row r="49" spans="1:17">
      <c r="A49" s="72" t="s">
        <v>3515</v>
      </c>
      <c r="B49" s="73">
        <f>SUMIF('CHIRP Payment Calc'!H:H,A49,'CHIRP Payment Calc'!L:L)</f>
        <v>983915.39999999991</v>
      </c>
      <c r="C49" s="73">
        <f>SUMIF('CHIRP Payment Calc'!H:H,A49,'CHIRP Payment Calc'!M:M)</f>
        <v>0</v>
      </c>
      <c r="D49" s="73">
        <f>SUMIF('CHIRP Payment Calc'!H:H,A49,'CHIRP Payment Calc'!N:N)</f>
        <v>983915.39999999991</v>
      </c>
      <c r="E49" s="73">
        <f>SUMIF('CHIRP Payment Calc'!H:H,A49,'CHIRP Payment Calc'!I:I)</f>
        <v>2035572.011046001</v>
      </c>
      <c r="F49" s="73">
        <f>SUMIF('CHIRP Payment Calc'!H:H,A49,'CHIRP Payment Calc'!J:J)</f>
        <v>0</v>
      </c>
      <c r="G49" s="73">
        <f>SUMIF('CHIRP Payment Calc'!H:H,A49,'CHIRP Payment Calc'!K:K)</f>
        <v>2035572.011046001</v>
      </c>
      <c r="H49" s="74">
        <f t="shared" si="5"/>
        <v>0.48</v>
      </c>
      <c r="I49" s="74">
        <f t="shared" si="6"/>
        <v>0</v>
      </c>
      <c r="J49" s="75">
        <f t="shared" si="10"/>
        <v>977074.56530208047</v>
      </c>
      <c r="K49" s="75">
        <f t="shared" si="11"/>
        <v>0</v>
      </c>
      <c r="L49" s="75">
        <f t="shared" si="7"/>
        <v>977074.56530208047</v>
      </c>
      <c r="M49" s="75">
        <f>SUMIF('CHIRP Payment Calc'!H:H,A49,'CHIRP Payment Calc'!AJ:AJ)</f>
        <v>0</v>
      </c>
      <c r="N49" s="75">
        <f>SUMIF('CHIRP Payment Calc'!H:H,A49,'CHIRP Payment Calc'!AK:AK)</f>
        <v>0</v>
      </c>
      <c r="O49" s="73">
        <f t="shared" si="8"/>
        <v>0</v>
      </c>
      <c r="P49" s="75">
        <f t="shared" si="9"/>
        <v>977074.56530208047</v>
      </c>
      <c r="Q49" s="77">
        <f>COUNTIF('CHIRP Payment Calc'!H:H,A49)</f>
        <v>2</v>
      </c>
    </row>
    <row r="50" spans="1:17">
      <c r="A50" s="72" t="s">
        <v>3516</v>
      </c>
      <c r="B50" s="73">
        <f>SUMIF('CHIRP Payment Calc'!H:H,A50,'CHIRP Payment Calc'!L:L)</f>
        <v>0</v>
      </c>
      <c r="C50" s="73">
        <f>SUMIF('CHIRP Payment Calc'!H:H,A50,'CHIRP Payment Calc'!M:M)</f>
        <v>0</v>
      </c>
      <c r="D50" s="73">
        <f>SUMIF('CHIRP Payment Calc'!H:H,A50,'CHIRP Payment Calc'!N:N)</f>
        <v>0</v>
      </c>
      <c r="E50" s="73">
        <f>SUMIF('CHIRP Payment Calc'!H:H,A50,'CHIRP Payment Calc'!I:I)</f>
        <v>0</v>
      </c>
      <c r="F50" s="73">
        <f>SUMIF('CHIRP Payment Calc'!H:H,A50,'CHIRP Payment Calc'!J:J)</f>
        <v>0</v>
      </c>
      <c r="G50" s="73">
        <f>SUMIF('CHIRP Payment Calc'!H:H,A50,'CHIRP Payment Calc'!K:K)</f>
        <v>0</v>
      </c>
      <c r="H50" s="74">
        <f t="shared" si="5"/>
        <v>0</v>
      </c>
      <c r="I50" s="74">
        <f t="shared" si="6"/>
        <v>0</v>
      </c>
      <c r="J50" s="75">
        <f t="shared" si="10"/>
        <v>0</v>
      </c>
      <c r="K50" s="75">
        <f t="shared" si="11"/>
        <v>0</v>
      </c>
      <c r="L50" s="75">
        <f t="shared" si="7"/>
        <v>0</v>
      </c>
      <c r="M50" s="75">
        <f>SUMIF('CHIRP Payment Calc'!H:H,A50,'CHIRP Payment Calc'!AJ:AJ)</f>
        <v>0</v>
      </c>
      <c r="N50" s="75">
        <f>SUMIF('CHIRP Payment Calc'!H:H,A50,'CHIRP Payment Calc'!AK:AK)</f>
        <v>0</v>
      </c>
      <c r="O50" s="73">
        <f t="shared" si="8"/>
        <v>0</v>
      </c>
      <c r="P50" s="75">
        <f t="shared" si="9"/>
        <v>0</v>
      </c>
      <c r="Q50" s="77">
        <f>COUNTIF('CHIRP Payment Calc'!H:H,A50)</f>
        <v>0</v>
      </c>
    </row>
    <row r="51" spans="1:17">
      <c r="A51" s="72" t="s">
        <v>3517</v>
      </c>
      <c r="B51" s="73">
        <f>SUMIF('CHIRP Payment Calc'!H:H,A51,'CHIRP Payment Calc'!L:L)</f>
        <v>1562912.98</v>
      </c>
      <c r="C51" s="73">
        <f>SUMIF('CHIRP Payment Calc'!H:H,A51,'CHIRP Payment Calc'!M:M)</f>
        <v>0</v>
      </c>
      <c r="D51" s="73">
        <f>SUMIF('CHIRP Payment Calc'!H:H,A51,'CHIRP Payment Calc'!N:N)</f>
        <v>1562912.98</v>
      </c>
      <c r="E51" s="73">
        <f>SUMIF('CHIRP Payment Calc'!H:H,A51,'CHIRP Payment Calc'!I:I)</f>
        <v>4247917.6636571558</v>
      </c>
      <c r="F51" s="73">
        <f>SUMIF('CHIRP Payment Calc'!H:H,A51,'CHIRP Payment Calc'!J:J)</f>
        <v>0</v>
      </c>
      <c r="G51" s="73">
        <f>SUMIF('CHIRP Payment Calc'!H:H,A51,'CHIRP Payment Calc'!K:K)</f>
        <v>4247917.6636571558</v>
      </c>
      <c r="H51" s="74">
        <f t="shared" si="5"/>
        <v>0.37</v>
      </c>
      <c r="I51" s="74">
        <f t="shared" si="6"/>
        <v>0</v>
      </c>
      <c r="J51" s="75">
        <f t="shared" si="10"/>
        <v>1571729.5355531476</v>
      </c>
      <c r="K51" s="75">
        <f t="shared" si="11"/>
        <v>0</v>
      </c>
      <c r="L51" s="75">
        <f t="shared" si="7"/>
        <v>1571729.5355531476</v>
      </c>
      <c r="M51" s="75">
        <f>SUMIF('CHIRP Payment Calc'!H:H,A51,'CHIRP Payment Calc'!AJ:AJ)</f>
        <v>0</v>
      </c>
      <c r="N51" s="75">
        <f>SUMIF('CHIRP Payment Calc'!H:H,A51,'CHIRP Payment Calc'!AK:AK)</f>
        <v>0</v>
      </c>
      <c r="O51" s="73">
        <f t="shared" si="8"/>
        <v>0</v>
      </c>
      <c r="P51" s="75">
        <f t="shared" si="9"/>
        <v>1571729.5355531476</v>
      </c>
      <c r="Q51" s="77">
        <f>COUNTIF('CHIRP Payment Calc'!H:H,A51)</f>
        <v>4</v>
      </c>
    </row>
    <row r="52" spans="1:17">
      <c r="A52" s="72" t="s">
        <v>3518</v>
      </c>
      <c r="B52" s="73">
        <f>SUMIF('CHIRP Payment Calc'!H:H,A52,'CHIRP Payment Calc'!L:L)</f>
        <v>186991.35</v>
      </c>
      <c r="C52" s="73">
        <f>SUMIF('CHIRP Payment Calc'!H:H,A52,'CHIRP Payment Calc'!M:M)</f>
        <v>0</v>
      </c>
      <c r="D52" s="73">
        <f>SUMIF('CHIRP Payment Calc'!H:H,A52,'CHIRP Payment Calc'!N:N)</f>
        <v>186991.35</v>
      </c>
      <c r="E52" s="73">
        <f>SUMIF('CHIRP Payment Calc'!H:H,A52,'CHIRP Payment Calc'!I:I)</f>
        <v>53179.00916895768</v>
      </c>
      <c r="F52" s="73">
        <f>SUMIF('CHIRP Payment Calc'!H:H,A52,'CHIRP Payment Calc'!J:J)</f>
        <v>0</v>
      </c>
      <c r="G52" s="73">
        <f>SUMIF('CHIRP Payment Calc'!H:H,A52,'CHIRP Payment Calc'!K:K)</f>
        <v>53179.00916895768</v>
      </c>
      <c r="H52" s="74">
        <f t="shared" si="5"/>
        <v>3.52</v>
      </c>
      <c r="I52" s="74">
        <f t="shared" si="6"/>
        <v>0</v>
      </c>
      <c r="J52" s="75">
        <f t="shared" si="10"/>
        <v>187190.11227473104</v>
      </c>
      <c r="K52" s="75">
        <f t="shared" si="11"/>
        <v>0</v>
      </c>
      <c r="L52" s="75">
        <f t="shared" si="7"/>
        <v>187190.11227473104</v>
      </c>
      <c r="M52" s="75">
        <f>SUMIF('CHIRP Payment Calc'!H:H,A52,'CHIRP Payment Calc'!AJ:AJ)</f>
        <v>0</v>
      </c>
      <c r="N52" s="75">
        <f>SUMIF('CHIRP Payment Calc'!H:H,A52,'CHIRP Payment Calc'!AK:AK)</f>
        <v>0</v>
      </c>
      <c r="O52" s="73">
        <f t="shared" si="8"/>
        <v>0</v>
      </c>
      <c r="P52" s="75">
        <f t="shared" si="9"/>
        <v>187190.11227473104</v>
      </c>
      <c r="Q52" s="77">
        <f>COUNTIF('CHIRP Payment Calc'!H:H,A52)</f>
        <v>1</v>
      </c>
    </row>
    <row r="53" spans="1:17">
      <c r="A53" s="72" t="s">
        <v>3519</v>
      </c>
      <c r="B53" s="73">
        <f>SUMIF('CHIRP Payment Calc'!H:H,A53,'CHIRP Payment Calc'!L:L)</f>
        <v>133401.38</v>
      </c>
      <c r="C53" s="73">
        <f>SUMIF('CHIRP Payment Calc'!H:H,A53,'CHIRP Payment Calc'!M:M)</f>
        <v>0</v>
      </c>
      <c r="D53" s="73">
        <f>SUMIF('CHIRP Payment Calc'!H:H,A53,'CHIRP Payment Calc'!N:N)</f>
        <v>133401.38</v>
      </c>
      <c r="E53" s="73">
        <f>SUMIF('CHIRP Payment Calc'!H:H,A53,'CHIRP Payment Calc'!I:I)</f>
        <v>6811.7355617767062</v>
      </c>
      <c r="F53" s="73">
        <f>SUMIF('CHIRP Payment Calc'!H:H,A53,'CHIRP Payment Calc'!J:J)</f>
        <v>0</v>
      </c>
      <c r="G53" s="73">
        <f>SUMIF('CHIRP Payment Calc'!H:H,A53,'CHIRP Payment Calc'!K:K)</f>
        <v>6811.7355617767062</v>
      </c>
      <c r="H53" s="74">
        <f t="shared" si="5"/>
        <v>19.579999999999998</v>
      </c>
      <c r="I53" s="74">
        <f t="shared" si="6"/>
        <v>0</v>
      </c>
      <c r="J53" s="75">
        <f t="shared" si="10"/>
        <v>133373.78229958788</v>
      </c>
      <c r="K53" s="75">
        <f t="shared" si="11"/>
        <v>0</v>
      </c>
      <c r="L53" s="75">
        <f t="shared" si="7"/>
        <v>133373.78229958788</v>
      </c>
      <c r="M53" s="75">
        <f>SUMIF('CHIRP Payment Calc'!H:H,A53,'CHIRP Payment Calc'!AJ:AJ)</f>
        <v>0</v>
      </c>
      <c r="N53" s="75">
        <f>SUMIF('CHIRP Payment Calc'!H:H,A53,'CHIRP Payment Calc'!AK:AK)</f>
        <v>0</v>
      </c>
      <c r="O53" s="73">
        <f t="shared" si="8"/>
        <v>0</v>
      </c>
      <c r="P53" s="75">
        <f t="shared" si="9"/>
        <v>133373.78229958788</v>
      </c>
      <c r="Q53" s="77">
        <f>COUNTIF('CHIRP Payment Calc'!H:H,A53)</f>
        <v>1</v>
      </c>
    </row>
    <row r="54" spans="1:17">
      <c r="A54" s="72" t="s">
        <v>3520</v>
      </c>
      <c r="B54" s="73">
        <f>SUMIF('CHIRP Payment Calc'!H:H,A54,'CHIRP Payment Calc'!L:L)</f>
        <v>267794.74</v>
      </c>
      <c r="C54" s="73">
        <f>SUMIF('CHIRP Payment Calc'!H:H,A54,'CHIRP Payment Calc'!M:M)</f>
        <v>0</v>
      </c>
      <c r="D54" s="73">
        <f>SUMIF('CHIRP Payment Calc'!H:H,A54,'CHIRP Payment Calc'!N:N)</f>
        <v>267794.74</v>
      </c>
      <c r="E54" s="73">
        <f>SUMIF('CHIRP Payment Calc'!H:H,A54,'CHIRP Payment Calc'!I:I)</f>
        <v>154190.98958127564</v>
      </c>
      <c r="F54" s="73">
        <f>SUMIF('CHIRP Payment Calc'!H:H,A54,'CHIRP Payment Calc'!J:J)</f>
        <v>0</v>
      </c>
      <c r="G54" s="73">
        <f>SUMIF('CHIRP Payment Calc'!H:H,A54,'CHIRP Payment Calc'!K:K)</f>
        <v>154190.98958127564</v>
      </c>
      <c r="H54" s="74">
        <f t="shared" si="5"/>
        <v>1.74</v>
      </c>
      <c r="I54" s="74">
        <f t="shared" si="6"/>
        <v>0</v>
      </c>
      <c r="J54" s="75">
        <f t="shared" si="10"/>
        <v>268292.32187141961</v>
      </c>
      <c r="K54" s="75">
        <f t="shared" si="11"/>
        <v>0</v>
      </c>
      <c r="L54" s="75">
        <f t="shared" si="7"/>
        <v>268292.32187141961</v>
      </c>
      <c r="M54" s="75">
        <f>SUMIF('CHIRP Payment Calc'!H:H,A54,'CHIRP Payment Calc'!AJ:AJ)</f>
        <v>0</v>
      </c>
      <c r="N54" s="75">
        <f>SUMIF('CHIRP Payment Calc'!H:H,A54,'CHIRP Payment Calc'!AK:AK)</f>
        <v>0</v>
      </c>
      <c r="O54" s="73">
        <f t="shared" si="8"/>
        <v>0</v>
      </c>
      <c r="P54" s="75">
        <f t="shared" si="9"/>
        <v>268292.32187141961</v>
      </c>
      <c r="Q54" s="77">
        <f>COUNTIF('CHIRP Payment Calc'!H:H,A54)</f>
        <v>1</v>
      </c>
    </row>
    <row r="55" spans="1:17">
      <c r="A55" s="72" t="s">
        <v>3521</v>
      </c>
      <c r="B55" s="73">
        <f>SUMIF('CHIRP Payment Calc'!H:H,A55,'CHIRP Payment Calc'!L:L)</f>
        <v>256211.76</v>
      </c>
      <c r="C55" s="73">
        <f>SUMIF('CHIRP Payment Calc'!H:H,A55,'CHIRP Payment Calc'!M:M)</f>
        <v>0</v>
      </c>
      <c r="D55" s="73">
        <f>SUMIF('CHIRP Payment Calc'!H:H,A55,'CHIRP Payment Calc'!N:N)</f>
        <v>256211.76</v>
      </c>
      <c r="E55" s="73">
        <f>SUMIF('CHIRP Payment Calc'!H:H,A55,'CHIRP Payment Calc'!I:I)</f>
        <v>38646.510211335146</v>
      </c>
      <c r="F55" s="73">
        <f>SUMIF('CHIRP Payment Calc'!H:H,A55,'CHIRP Payment Calc'!J:J)</f>
        <v>0</v>
      </c>
      <c r="G55" s="73">
        <f>SUMIF('CHIRP Payment Calc'!H:H,A55,'CHIRP Payment Calc'!K:K)</f>
        <v>38646.510211335146</v>
      </c>
      <c r="H55" s="74">
        <f t="shared" si="5"/>
        <v>6.63</v>
      </c>
      <c r="I55" s="74">
        <f t="shared" si="6"/>
        <v>0</v>
      </c>
      <c r="J55" s="75">
        <f t="shared" si="10"/>
        <v>256226.36270115201</v>
      </c>
      <c r="K55" s="75">
        <f t="shared" si="11"/>
        <v>0</v>
      </c>
      <c r="L55" s="75">
        <f t="shared" si="7"/>
        <v>256226.36270115201</v>
      </c>
      <c r="M55" s="75">
        <f>SUMIF('CHIRP Payment Calc'!H:H,A55,'CHIRP Payment Calc'!AJ:AJ)</f>
        <v>0</v>
      </c>
      <c r="N55" s="75">
        <f>SUMIF('CHIRP Payment Calc'!H:H,A55,'CHIRP Payment Calc'!AK:AK)</f>
        <v>0</v>
      </c>
      <c r="O55" s="73">
        <f t="shared" si="8"/>
        <v>0</v>
      </c>
      <c r="P55" s="75">
        <f t="shared" si="9"/>
        <v>256226.36270115201</v>
      </c>
      <c r="Q55" s="77">
        <f>COUNTIF('CHIRP Payment Calc'!H:H,A55)</f>
        <v>1</v>
      </c>
    </row>
    <row r="56" spans="1:17">
      <c r="A56" s="72" t="s">
        <v>3522</v>
      </c>
      <c r="B56" s="73">
        <f>SUMIF('CHIRP Payment Calc'!H:H,A56,'CHIRP Payment Calc'!L:L)</f>
        <v>209967.51</v>
      </c>
      <c r="C56" s="73">
        <f>SUMIF('CHIRP Payment Calc'!H:H,A56,'CHIRP Payment Calc'!M:M)</f>
        <v>0</v>
      </c>
      <c r="D56" s="73">
        <f>SUMIF('CHIRP Payment Calc'!H:H,A56,'CHIRP Payment Calc'!N:N)</f>
        <v>209967.51</v>
      </c>
      <c r="E56" s="73">
        <f>SUMIF('CHIRP Payment Calc'!H:H,A56,'CHIRP Payment Calc'!I:I)</f>
        <v>1649.5143791022974</v>
      </c>
      <c r="F56" s="73">
        <f>SUMIF('CHIRP Payment Calc'!H:H,A56,'CHIRP Payment Calc'!J:J)</f>
        <v>0</v>
      </c>
      <c r="G56" s="73">
        <f>SUMIF('CHIRP Payment Calc'!H:H,A56,'CHIRP Payment Calc'!K:K)</f>
        <v>1649.5143791022974</v>
      </c>
      <c r="H56" s="74">
        <f t="shared" si="5"/>
        <v>127.29</v>
      </c>
      <c r="I56" s="74">
        <f t="shared" si="6"/>
        <v>0</v>
      </c>
      <c r="J56" s="75">
        <f t="shared" si="10"/>
        <v>209966.68531593145</v>
      </c>
      <c r="K56" s="75">
        <f t="shared" si="11"/>
        <v>0</v>
      </c>
      <c r="L56" s="75">
        <f t="shared" si="7"/>
        <v>209966.68531593145</v>
      </c>
      <c r="M56" s="75">
        <f>SUMIF('CHIRP Payment Calc'!H:H,A56,'CHIRP Payment Calc'!AJ:AJ)</f>
        <v>0</v>
      </c>
      <c r="N56" s="75">
        <f>SUMIF('CHIRP Payment Calc'!H:H,A56,'CHIRP Payment Calc'!AK:AK)</f>
        <v>0</v>
      </c>
      <c r="O56" s="73">
        <f t="shared" si="8"/>
        <v>0</v>
      </c>
      <c r="P56" s="75">
        <f t="shared" si="9"/>
        <v>209966.68531593145</v>
      </c>
      <c r="Q56" s="77">
        <f>COUNTIF('CHIRP Payment Calc'!H:H,A56)</f>
        <v>1</v>
      </c>
    </row>
    <row r="57" spans="1:17">
      <c r="A57" s="72" t="s">
        <v>3523</v>
      </c>
      <c r="B57" s="73">
        <f>SUMIF('CHIRP Payment Calc'!H:H,A57,'CHIRP Payment Calc'!L:L)</f>
        <v>0</v>
      </c>
      <c r="C57" s="73">
        <f>SUMIF('CHIRP Payment Calc'!H:H,A57,'CHIRP Payment Calc'!M:M)</f>
        <v>0</v>
      </c>
      <c r="D57" s="73">
        <f>SUMIF('CHIRP Payment Calc'!H:H,A57,'CHIRP Payment Calc'!N:N)</f>
        <v>0</v>
      </c>
      <c r="E57" s="73">
        <f>SUMIF('CHIRP Payment Calc'!H:H,A57,'CHIRP Payment Calc'!I:I)</f>
        <v>0</v>
      </c>
      <c r="F57" s="73">
        <f>SUMIF('CHIRP Payment Calc'!H:H,A57,'CHIRP Payment Calc'!J:J)</f>
        <v>0</v>
      </c>
      <c r="G57" s="73">
        <f>SUMIF('CHIRP Payment Calc'!H:H,A57,'CHIRP Payment Calc'!K:K)</f>
        <v>0</v>
      </c>
      <c r="H57" s="74">
        <f t="shared" si="5"/>
        <v>0</v>
      </c>
      <c r="I57" s="74">
        <f t="shared" si="6"/>
        <v>0</v>
      </c>
      <c r="J57" s="75">
        <f t="shared" si="10"/>
        <v>0</v>
      </c>
      <c r="K57" s="75">
        <f t="shared" si="11"/>
        <v>0</v>
      </c>
      <c r="L57" s="75">
        <f t="shared" si="7"/>
        <v>0</v>
      </c>
      <c r="M57" s="75">
        <f>SUMIF('CHIRP Payment Calc'!H:H,A57,'CHIRP Payment Calc'!AJ:AJ)</f>
        <v>0</v>
      </c>
      <c r="N57" s="75">
        <f>SUMIF('CHIRP Payment Calc'!H:H,A57,'CHIRP Payment Calc'!AK:AK)</f>
        <v>0</v>
      </c>
      <c r="O57" s="73">
        <f t="shared" si="8"/>
        <v>0</v>
      </c>
      <c r="P57" s="75">
        <f t="shared" si="9"/>
        <v>0</v>
      </c>
      <c r="Q57" s="77">
        <f>COUNTIF('CHIRP Payment Calc'!H:H,A57)</f>
        <v>1</v>
      </c>
    </row>
    <row r="58" spans="1:17">
      <c r="A58" s="72" t="s">
        <v>3524</v>
      </c>
      <c r="B58" s="73">
        <f>SUMIF('CHIRP Payment Calc'!H:H,A58,'CHIRP Payment Calc'!L:L)</f>
        <v>338292.1</v>
      </c>
      <c r="C58" s="73">
        <f>SUMIF('CHIRP Payment Calc'!H:H,A58,'CHIRP Payment Calc'!M:M)</f>
        <v>0</v>
      </c>
      <c r="D58" s="73">
        <f>SUMIF('CHIRP Payment Calc'!H:H,A58,'CHIRP Payment Calc'!N:N)</f>
        <v>338292.1</v>
      </c>
      <c r="E58" s="73">
        <f>SUMIF('CHIRP Payment Calc'!H:H,A58,'CHIRP Payment Calc'!I:I)</f>
        <v>8718.9582392550674</v>
      </c>
      <c r="F58" s="73">
        <f>SUMIF('CHIRP Payment Calc'!H:H,A58,'CHIRP Payment Calc'!J:J)</f>
        <v>0</v>
      </c>
      <c r="G58" s="73">
        <f>SUMIF('CHIRP Payment Calc'!H:H,A58,'CHIRP Payment Calc'!K:K)</f>
        <v>8718.9582392550674</v>
      </c>
      <c r="H58" s="74">
        <f t="shared" si="5"/>
        <v>38.799999999999997</v>
      </c>
      <c r="I58" s="74">
        <f t="shared" si="6"/>
        <v>0</v>
      </c>
      <c r="J58" s="75">
        <f>+H58*E58</f>
        <v>338295.57968309661</v>
      </c>
      <c r="K58" s="75">
        <f t="shared" si="11"/>
        <v>0</v>
      </c>
      <c r="L58" s="75">
        <f t="shared" si="7"/>
        <v>338295.57968309661</v>
      </c>
      <c r="M58" s="75">
        <f>SUMIF('CHIRP Payment Calc'!H:H,A58,'CHIRP Payment Calc'!AJ:AJ)</f>
        <v>0</v>
      </c>
      <c r="N58" s="75">
        <f>SUMIF('CHIRP Payment Calc'!H:H,A58,'CHIRP Payment Calc'!AK:AK)</f>
        <v>0</v>
      </c>
      <c r="O58" s="73">
        <f t="shared" si="8"/>
        <v>0</v>
      </c>
      <c r="P58" s="75">
        <f t="shared" si="9"/>
        <v>338295.57968309661</v>
      </c>
      <c r="Q58" s="77">
        <f>COUNTIF('CHIRP Payment Calc'!H:H,A58)</f>
        <v>1</v>
      </c>
    </row>
    <row r="59" spans="1:17">
      <c r="A59" s="72" t="s">
        <v>3525</v>
      </c>
      <c r="B59" s="73">
        <f>SUMIF('CHIRP Payment Calc'!H:H,A59,'CHIRP Payment Calc'!L:L)</f>
        <v>0</v>
      </c>
      <c r="C59" s="73">
        <f>SUMIF('CHIRP Payment Calc'!H:H,A59,'CHIRP Payment Calc'!M:M)</f>
        <v>0</v>
      </c>
      <c r="D59" s="73">
        <f>SUMIF('CHIRP Payment Calc'!H:H,A59,'CHIRP Payment Calc'!N:N)</f>
        <v>0</v>
      </c>
      <c r="E59" s="73">
        <f>SUMIF('CHIRP Payment Calc'!H:H,A59,'CHIRP Payment Calc'!I:I)</f>
        <v>0</v>
      </c>
      <c r="F59" s="73">
        <f>SUMIF('CHIRP Payment Calc'!H:H,A59,'CHIRP Payment Calc'!J:J)</f>
        <v>0</v>
      </c>
      <c r="G59" s="73">
        <f>SUMIF('CHIRP Payment Calc'!H:H,A59,'CHIRP Payment Calc'!K:K)</f>
        <v>0</v>
      </c>
      <c r="H59" s="74">
        <f t="shared" si="5"/>
        <v>0</v>
      </c>
      <c r="I59" s="74">
        <f t="shared" si="6"/>
        <v>0</v>
      </c>
      <c r="J59" s="75">
        <f t="shared" si="10"/>
        <v>0</v>
      </c>
      <c r="K59" s="75">
        <f t="shared" si="11"/>
        <v>0</v>
      </c>
      <c r="L59" s="75">
        <f t="shared" si="7"/>
        <v>0</v>
      </c>
      <c r="M59" s="75">
        <f>SUMIF('CHIRP Payment Calc'!H:H,A59,'CHIRP Payment Calc'!AJ:AJ)</f>
        <v>0</v>
      </c>
      <c r="N59" s="75">
        <f>SUMIF('CHIRP Payment Calc'!H:H,A59,'CHIRP Payment Calc'!AK:AK)</f>
        <v>0</v>
      </c>
      <c r="O59" s="73">
        <f t="shared" si="8"/>
        <v>0</v>
      </c>
      <c r="P59" s="75">
        <f t="shared" si="9"/>
        <v>0</v>
      </c>
      <c r="Q59" s="77">
        <f>COUNTIF('CHIRP Payment Calc'!H:H,A59)</f>
        <v>1</v>
      </c>
    </row>
    <row r="60" spans="1:17">
      <c r="A60" s="72" t="s">
        <v>3526</v>
      </c>
      <c r="B60" s="73">
        <f>SUMIF('CHIRP Payment Calc'!H:H,A60,'CHIRP Payment Calc'!L:L)</f>
        <v>34086.910000000003</v>
      </c>
      <c r="C60" s="73">
        <f>SUMIF('CHIRP Payment Calc'!H:H,A60,'CHIRP Payment Calc'!M:M)</f>
        <v>0</v>
      </c>
      <c r="D60" s="73">
        <f>SUMIF('CHIRP Payment Calc'!H:H,A60,'CHIRP Payment Calc'!N:N)</f>
        <v>34086.910000000003</v>
      </c>
      <c r="E60" s="73">
        <f>SUMIF('CHIRP Payment Calc'!H:H,A60,'CHIRP Payment Calc'!I:I)</f>
        <v>0</v>
      </c>
      <c r="F60" s="73">
        <f>SUMIF('CHIRP Payment Calc'!H:H,A60,'CHIRP Payment Calc'!J:J)</f>
        <v>0</v>
      </c>
      <c r="G60" s="73">
        <f>SUMIF('CHIRP Payment Calc'!H:H,A60,'CHIRP Payment Calc'!K:K)</f>
        <v>0</v>
      </c>
      <c r="H60" s="74">
        <f t="shared" si="5"/>
        <v>0</v>
      </c>
      <c r="I60" s="74">
        <f t="shared" si="6"/>
        <v>0</v>
      </c>
      <c r="J60" s="75">
        <f t="shared" si="10"/>
        <v>0</v>
      </c>
      <c r="K60" s="75">
        <f t="shared" si="11"/>
        <v>0</v>
      </c>
      <c r="L60" s="75">
        <f t="shared" si="7"/>
        <v>0</v>
      </c>
      <c r="M60" s="75">
        <f>SUMIF('CHIRP Payment Calc'!H:H,A60,'CHIRP Payment Calc'!AJ:AJ)</f>
        <v>0</v>
      </c>
      <c r="N60" s="75">
        <f>SUMIF('CHIRP Payment Calc'!H:H,A60,'CHIRP Payment Calc'!AK:AK)</f>
        <v>0</v>
      </c>
      <c r="O60" s="73">
        <f t="shared" si="8"/>
        <v>0</v>
      </c>
      <c r="P60" s="75">
        <f t="shared" si="9"/>
        <v>0</v>
      </c>
      <c r="Q60" s="77">
        <f>COUNTIF('CHIRP Payment Calc'!H:H,A60)</f>
        <v>1</v>
      </c>
    </row>
    <row r="61" spans="1:17" ht="15.75" thickBot="1">
      <c r="A61" s="25" t="s">
        <v>3527</v>
      </c>
      <c r="B61" s="78">
        <f>SUMIF('CHIRP Payment Calc'!H:H,A61,'CHIRP Payment Calc'!L:L)</f>
        <v>0</v>
      </c>
      <c r="C61" s="78">
        <f>SUMIF('CHIRP Payment Calc'!H:H,A61,'CHIRP Payment Calc'!M:M)</f>
        <v>0</v>
      </c>
      <c r="D61" s="78">
        <f>SUMIF('CHIRP Payment Calc'!H:H,A61,'CHIRP Payment Calc'!N:N)</f>
        <v>0</v>
      </c>
      <c r="E61" s="78">
        <f>SUMIF('CHIRP Payment Calc'!H:H,A61,'CHIRP Payment Calc'!I:I)</f>
        <v>0</v>
      </c>
      <c r="F61" s="78">
        <f>SUMIF('CHIRP Payment Calc'!H:H,A61,'CHIRP Payment Calc'!J:J)</f>
        <v>0</v>
      </c>
      <c r="G61" s="78">
        <f>SUMIF('CHIRP Payment Calc'!H:H,A61,'CHIRP Payment Calc'!K:K)</f>
        <v>0</v>
      </c>
      <c r="H61" s="116">
        <f t="shared" si="5"/>
        <v>0</v>
      </c>
      <c r="I61" s="116">
        <f t="shared" si="6"/>
        <v>0</v>
      </c>
      <c r="J61" s="160">
        <f t="shared" si="10"/>
        <v>0</v>
      </c>
      <c r="K61" s="160">
        <f t="shared" si="11"/>
        <v>0</v>
      </c>
      <c r="L61" s="160">
        <f t="shared" si="7"/>
        <v>0</v>
      </c>
      <c r="M61" s="160">
        <f>SUMIF('CHIRP Payment Calc'!H:H,A61,'CHIRP Payment Calc'!AJ:AJ)</f>
        <v>0</v>
      </c>
      <c r="N61" s="160">
        <f>SUMIF('CHIRP Payment Calc'!H:H,A61,'CHIRP Payment Calc'!AK:AK)</f>
        <v>0</v>
      </c>
      <c r="O61" s="78">
        <f t="shared" si="8"/>
        <v>0</v>
      </c>
      <c r="P61" s="160">
        <f t="shared" si="9"/>
        <v>0</v>
      </c>
      <c r="Q61" s="79">
        <f>COUNTIF('CHIRP Payment Calc'!H:H,A61)</f>
        <v>0</v>
      </c>
    </row>
    <row r="62" spans="1:17">
      <c r="J62" s="10"/>
      <c r="K62" s="10"/>
      <c r="L62" s="10"/>
      <c r="M62" s="10"/>
      <c r="N62" s="10"/>
      <c r="O62" s="8"/>
      <c r="P62" s="10"/>
    </row>
    <row r="63" spans="1:17">
      <c r="J63" s="10"/>
      <c r="K63" s="10"/>
      <c r="L63" s="10"/>
      <c r="M63" s="10"/>
      <c r="N63" s="10"/>
      <c r="O63" s="8"/>
      <c r="P63" s="10"/>
    </row>
    <row r="64" spans="1:17">
      <c r="H64" s="131"/>
      <c r="J64" s="10"/>
      <c r="K64" s="10"/>
      <c r="L64" s="10"/>
      <c r="M64" s="10"/>
      <c r="N64" s="10"/>
      <c r="O64" s="8"/>
      <c r="P64" s="10"/>
    </row>
    <row r="65" spans="10:16">
      <c r="J65" s="10"/>
      <c r="K65" s="10"/>
      <c r="L65" s="10"/>
      <c r="M65" s="10"/>
      <c r="N65" s="10"/>
      <c r="O65" s="8"/>
      <c r="P65" s="10"/>
    </row>
    <row r="66" spans="10:16">
      <c r="J66" s="10"/>
      <c r="K66" s="10"/>
      <c r="L66" s="10"/>
      <c r="M66" s="10"/>
      <c r="N66" s="10"/>
      <c r="O66" s="8"/>
      <c r="P66" s="10"/>
    </row>
    <row r="67" spans="10:16">
      <c r="J67" s="10"/>
      <c r="K67" s="10"/>
      <c r="L67" s="10"/>
      <c r="M67" s="10"/>
      <c r="N67" s="10"/>
      <c r="O67" s="8"/>
      <c r="P67" s="10"/>
    </row>
    <row r="68" spans="10:16">
      <c r="J68" s="10"/>
      <c r="K68" s="10"/>
      <c r="L68" s="10"/>
      <c r="M68" s="10"/>
      <c r="N68" s="10"/>
      <c r="O68" s="8"/>
      <c r="P68" s="10"/>
    </row>
  </sheetData>
  <autoFilter ref="A4:Q61" xr:uid="{F4001D0D-80F2-406F-A3DB-CD5E39616D50}">
    <filterColumn colId="12">
      <filters>
        <filter val="-"/>
      </filters>
    </filterColumn>
  </autoFilter>
  <pageMargins left="0.7" right="0.7" top="0.75" bottom="0.75" header="0.3" footer="0.3"/>
  <pageSetup scale="3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209A0-D9A9-43FE-B293-28A2C81FFBBB}">
  <sheetPr>
    <tabColor rgb="FFFFFF00"/>
  </sheetPr>
  <dimension ref="A1:R62"/>
  <sheetViews>
    <sheetView workbookViewId="0">
      <selection activeCell="B9" sqref="B9"/>
    </sheetView>
  </sheetViews>
  <sheetFormatPr defaultColWidth="8.796875" defaultRowHeight="15"/>
  <cols>
    <col min="1" max="1" width="29" style="9" customWidth="1"/>
    <col min="2" max="2" width="20.296875" style="7" customWidth="1"/>
    <col min="3" max="4" width="16.3984375" style="7" customWidth="1"/>
    <col min="5" max="5" width="19.796875" style="9" customWidth="1"/>
    <col min="6" max="7" width="17" style="9" customWidth="1"/>
    <col min="8" max="8" width="19.796875" style="9" customWidth="1"/>
    <col min="9" max="9" width="16.8984375" style="9" customWidth="1"/>
    <col min="10" max="10" width="14.8984375" customWidth="1"/>
    <col min="11" max="11" width="14.8984375" style="9" customWidth="1"/>
    <col min="12" max="12" width="14.796875" style="9" customWidth="1"/>
    <col min="13" max="13" width="13.69921875" style="9" customWidth="1"/>
    <col min="14" max="14" width="13.5" style="9" customWidth="1"/>
    <col min="15" max="15" width="16.19921875" style="9" customWidth="1"/>
    <col min="16" max="18" width="16.8984375" style="9" customWidth="1"/>
    <col min="19" max="16384" width="8.796875" style="9"/>
  </cols>
  <sheetData>
    <row r="1" spans="1:18" ht="19.5">
      <c r="A1" s="67" t="s">
        <v>18741</v>
      </c>
      <c r="B1" s="29"/>
      <c r="C1" s="29"/>
      <c r="D1" s="108"/>
    </row>
    <row r="2" spans="1:18" ht="16.5" customHeight="1" thickBot="1">
      <c r="A2" s="67"/>
      <c r="B2" s="105"/>
      <c r="C2" s="105"/>
      <c r="D2" s="109">
        <f>SUM(D4:D60)</f>
        <v>7789670045.5237045</v>
      </c>
      <c r="E2" s="109">
        <f t="shared" ref="E2:H2" si="0">SUM(E4:E60)</f>
        <v>2634890746.641499</v>
      </c>
      <c r="F2" s="109">
        <f t="shared" si="0"/>
        <v>319205041</v>
      </c>
      <c r="G2" s="109">
        <f t="shared" si="0"/>
        <v>2992507225.2836618</v>
      </c>
      <c r="H2" s="109">
        <f t="shared" si="0"/>
        <v>1584928746.5683992</v>
      </c>
      <c r="I2" s="122"/>
      <c r="J2" s="109">
        <f>SUM(J4:J60)</f>
        <v>1276143936.6821649</v>
      </c>
      <c r="L2" s="109">
        <f>SUM(L4:L60)</f>
        <v>3254150957.6832414</v>
      </c>
      <c r="M2" s="109">
        <f t="shared" ref="M2:O2" si="1">SUM(M4:M60)</f>
        <v>998736464.2851603</v>
      </c>
      <c r="N2" s="109">
        <f t="shared" si="1"/>
        <v>1097806930.9560723</v>
      </c>
      <c r="O2" s="109">
        <f t="shared" si="1"/>
        <v>844083504.95860112</v>
      </c>
      <c r="P2" s="122"/>
      <c r="Q2" s="109">
        <f>SUM(Q4:Q60)</f>
        <v>773375642.14301324</v>
      </c>
      <c r="R2" s="122"/>
    </row>
    <row r="3" spans="1:18" ht="75" customHeight="1">
      <c r="A3" s="59" t="s">
        <v>18697</v>
      </c>
      <c r="B3" s="61" t="s">
        <v>3394</v>
      </c>
      <c r="C3" s="61" t="s">
        <v>3</v>
      </c>
      <c r="D3" s="121" t="s">
        <v>18712</v>
      </c>
      <c r="E3" s="121" t="s">
        <v>3408</v>
      </c>
      <c r="F3" s="121" t="s">
        <v>3409</v>
      </c>
      <c r="G3" s="121" t="s">
        <v>18707</v>
      </c>
      <c r="H3" s="121" t="s">
        <v>18739</v>
      </c>
      <c r="I3" s="121" t="s">
        <v>18728</v>
      </c>
      <c r="J3" s="121" t="s">
        <v>18732</v>
      </c>
      <c r="K3" s="121" t="s">
        <v>18730</v>
      </c>
      <c r="L3" s="124" t="s">
        <v>18713</v>
      </c>
      <c r="M3" s="124" t="s">
        <v>3410</v>
      </c>
      <c r="N3" s="124" t="s">
        <v>18724</v>
      </c>
      <c r="O3" s="124" t="s">
        <v>18740</v>
      </c>
      <c r="P3" s="124" t="s">
        <v>18729</v>
      </c>
      <c r="Q3" s="124" t="s">
        <v>18733</v>
      </c>
      <c r="R3" s="127" t="s">
        <v>18734</v>
      </c>
    </row>
    <row r="4" spans="1:18">
      <c r="A4" s="24" t="s">
        <v>3516</v>
      </c>
      <c r="B4" s="106" t="s">
        <v>3383</v>
      </c>
      <c r="C4" s="106" t="s">
        <v>301</v>
      </c>
      <c r="D4" s="68">
        <f>SUMIFS('CHIRP Payment Calc'!AZ:AZ,'CHIRP Payment Calc'!H:H,A4)</f>
        <v>0</v>
      </c>
      <c r="E4" s="68">
        <f>SUMIFS('CHIRP Payment Calc'!AT:AT,'CHIRP Payment Calc'!H:H,A4)-SUMIFS('CHIRP Payment Calc'!BG:BG,'CHIRP Payment Calc'!H:H,A4)</f>
        <v>0</v>
      </c>
      <c r="F4" s="68">
        <f>SUMIFS('CHIRP Payment Calc'!BG:BG,'CHIRP Payment Calc'!H:H,A4)</f>
        <v>0</v>
      </c>
      <c r="G4" s="68">
        <f>SUMIFS('CHIRP Payment Calc'!V:V,'CHIRP Payment Calc'!H:H,A4)</f>
        <v>0</v>
      </c>
      <c r="H4" s="68">
        <f>SUMIFS('CHIRP Payment Calc'!AE:AE,'CHIRP Payment Calc'!H:H,A4)</f>
        <v>0</v>
      </c>
      <c r="I4" s="123">
        <f>IFERROR(SUM(E4:H4)/D4,0)</f>
        <v>0</v>
      </c>
      <c r="J4" s="68">
        <f>MAX(MIN(0.9*D4-E4-F4-G4,H4),0)</f>
        <v>0</v>
      </c>
      <c r="K4" s="123">
        <f>IFERROR(J4/H4,0)</f>
        <v>0</v>
      </c>
      <c r="L4" s="68">
        <f>SUMIFS('CHIRP Payment Calc'!BA:BA,'CHIRP Payment Calc'!H:H,A4)</f>
        <v>0</v>
      </c>
      <c r="M4" s="68">
        <f>SUMIFS('CHIRP Payment Calc'!AU:AU,'CHIRP Payment Calc'!H:H,A4)</f>
        <v>0</v>
      </c>
      <c r="N4" s="68">
        <f>SUMIFS('CHIRP Payment Calc'!W:W,'CHIRP Payment Calc'!H:H,A4)</f>
        <v>0</v>
      </c>
      <c r="O4" s="68">
        <f>SUMIFS('CHIRP Payment Calc'!AF:AF,'CHIRP Payment Calc'!H:H,A4)</f>
        <v>0</v>
      </c>
      <c r="P4" s="123">
        <f>IFERROR(SUM(M4:O4)/L4,0)</f>
        <v>0</v>
      </c>
      <c r="Q4" s="68">
        <f>MAX(MIN(0.9*L4-M4-N4,O4),0)</f>
        <v>0</v>
      </c>
      <c r="R4" s="128">
        <f>IFERROR(Q4/O4,0)</f>
        <v>0</v>
      </c>
    </row>
    <row r="5" spans="1:18">
      <c r="A5" s="24" t="s">
        <v>3523</v>
      </c>
      <c r="B5" s="106" t="s">
        <v>3382</v>
      </c>
      <c r="C5" s="106" t="s">
        <v>492</v>
      </c>
      <c r="D5" s="68">
        <f>SUMIFS('CHIRP Payment Calc'!AZ:AZ,'CHIRP Payment Calc'!H:H,A5)</f>
        <v>0</v>
      </c>
      <c r="E5" s="68">
        <f>SUMIFS('CHIRP Payment Calc'!AT:AT,'CHIRP Payment Calc'!H:H,A5)-SUMIFS('CHIRP Payment Calc'!BG:BG,'CHIRP Payment Calc'!H:H,A5)</f>
        <v>0</v>
      </c>
      <c r="F5" s="68">
        <f>SUMIFS('CHIRP Payment Calc'!BG:BG,'CHIRP Payment Calc'!H:H,A5)</f>
        <v>0</v>
      </c>
      <c r="G5" s="68">
        <f>SUMIFS('CHIRP Payment Calc'!V:V,'CHIRP Payment Calc'!H:H,A5)</f>
        <v>0</v>
      </c>
      <c r="H5" s="68">
        <f>SUMIFS('CHIRP Payment Calc'!AE:AE,'CHIRP Payment Calc'!H:H,A5)</f>
        <v>0</v>
      </c>
      <c r="I5" s="123">
        <f t="shared" ref="I5:I60" si="2">IFERROR(SUM(E5:H5)/D5,0)</f>
        <v>0</v>
      </c>
      <c r="J5" s="68">
        <f t="shared" ref="J5:J60" si="3">MAX(MIN(0.9*D5-E5-F5-G5,H5),0)</f>
        <v>0</v>
      </c>
      <c r="K5" s="123">
        <f t="shared" ref="K5:K60" si="4">IFERROR(J5/H5,0)</f>
        <v>0</v>
      </c>
      <c r="L5" s="68">
        <f>SUMIFS('CHIRP Payment Calc'!BA:BA,'CHIRP Payment Calc'!H:H,A5)</f>
        <v>0</v>
      </c>
      <c r="M5" s="68">
        <f>SUMIFS('CHIRP Payment Calc'!AU:AU,'CHIRP Payment Calc'!H:H,A5)</f>
        <v>0</v>
      </c>
      <c r="N5" s="68">
        <f>SUMIFS('CHIRP Payment Calc'!W:W,'CHIRP Payment Calc'!H:H,A5)</f>
        <v>0</v>
      </c>
      <c r="O5" s="68">
        <f>SUMIFS('CHIRP Payment Calc'!AF:AF,'CHIRP Payment Calc'!H:H,A5)</f>
        <v>0</v>
      </c>
      <c r="P5" s="123">
        <f t="shared" ref="P5:P60" si="5">IFERROR(SUM(M5:O5)/L5,0)</f>
        <v>0</v>
      </c>
      <c r="Q5" s="68">
        <f t="shared" ref="Q5:Q60" si="6">MAX(MIN(0.9*L5-M5-N5,O5),0)</f>
        <v>0</v>
      </c>
      <c r="R5" s="128">
        <f t="shared" ref="R5:R60" si="7">IFERROR(Q5/O5,0)</f>
        <v>0</v>
      </c>
    </row>
    <row r="6" spans="1:18">
      <c r="A6" s="24" t="s">
        <v>3525</v>
      </c>
      <c r="B6" s="106" t="s">
        <v>3383</v>
      </c>
      <c r="C6" s="106" t="s">
        <v>1530</v>
      </c>
      <c r="D6" s="68">
        <f>SUMIFS('CHIRP Payment Calc'!AZ:AZ,'CHIRP Payment Calc'!H:H,A6)</f>
        <v>0</v>
      </c>
      <c r="E6" s="68">
        <f>SUMIFS('CHIRP Payment Calc'!AT:AT,'CHIRP Payment Calc'!H:H,A6)-SUMIFS('CHIRP Payment Calc'!BG:BG,'CHIRP Payment Calc'!H:H,A6)</f>
        <v>0</v>
      </c>
      <c r="F6" s="68">
        <f>SUMIFS('CHIRP Payment Calc'!BG:BG,'CHIRP Payment Calc'!H:H,A6)</f>
        <v>0</v>
      </c>
      <c r="G6" s="68">
        <f>SUMIFS('CHIRP Payment Calc'!V:V,'CHIRP Payment Calc'!H:H,A6)</f>
        <v>0</v>
      </c>
      <c r="H6" s="68">
        <f>SUMIFS('CHIRP Payment Calc'!AE:AE,'CHIRP Payment Calc'!H:H,A6)</f>
        <v>0</v>
      </c>
      <c r="I6" s="123">
        <f t="shared" si="2"/>
        <v>0</v>
      </c>
      <c r="J6" s="68">
        <f t="shared" si="3"/>
        <v>0</v>
      </c>
      <c r="K6" s="123">
        <f t="shared" si="4"/>
        <v>0</v>
      </c>
      <c r="L6" s="68">
        <f>SUMIFS('CHIRP Payment Calc'!BA:BA,'CHIRP Payment Calc'!H:H,A6)</f>
        <v>0</v>
      </c>
      <c r="M6" s="68">
        <f>SUMIFS('CHIRP Payment Calc'!AU:AU,'CHIRP Payment Calc'!H:H,A6)</f>
        <v>0</v>
      </c>
      <c r="N6" s="68">
        <f>SUMIFS('CHIRP Payment Calc'!W:W,'CHIRP Payment Calc'!H:H,A6)</f>
        <v>0</v>
      </c>
      <c r="O6" s="68">
        <f>SUMIFS('CHIRP Payment Calc'!AF:AF,'CHIRP Payment Calc'!H:H,A6)</f>
        <v>0</v>
      </c>
      <c r="P6" s="123">
        <f t="shared" si="5"/>
        <v>0</v>
      </c>
      <c r="Q6" s="68">
        <f t="shared" si="6"/>
        <v>0</v>
      </c>
      <c r="R6" s="128">
        <f t="shared" si="7"/>
        <v>0</v>
      </c>
    </row>
    <row r="7" spans="1:18">
      <c r="A7" s="24" t="s">
        <v>3526</v>
      </c>
      <c r="B7" s="106" t="s">
        <v>3383</v>
      </c>
      <c r="C7" s="106" t="s">
        <v>311</v>
      </c>
      <c r="D7" s="68">
        <f>SUMIFS('CHIRP Payment Calc'!AZ:AZ,'CHIRP Payment Calc'!H:H,A7)</f>
        <v>59411.68896066882</v>
      </c>
      <c r="E7" s="68">
        <f>SUMIFS('CHIRP Payment Calc'!AT:AT,'CHIRP Payment Calc'!H:H,A7)-SUMIFS('CHIRP Payment Calc'!BG:BG,'CHIRP Payment Calc'!H:H,A7)</f>
        <v>107047.83</v>
      </c>
      <c r="F7" s="68">
        <f>SUMIFS('CHIRP Payment Calc'!BG:BG,'CHIRP Payment Calc'!H:H,A7)</f>
        <v>0</v>
      </c>
      <c r="G7" s="68">
        <f>SUMIFS('CHIRP Payment Calc'!V:V,'CHIRP Payment Calc'!H:H,A7)</f>
        <v>0</v>
      </c>
      <c r="H7" s="68">
        <f>SUMIFS('CHIRP Payment Calc'!AE:AE,'CHIRP Payment Calc'!H:H,A7)</f>
        <v>0</v>
      </c>
      <c r="I7" s="123">
        <f t="shared" si="2"/>
        <v>1.801797455562437</v>
      </c>
      <c r="J7" s="68">
        <f t="shared" si="3"/>
        <v>0</v>
      </c>
      <c r="K7" s="123">
        <f t="shared" si="4"/>
        <v>0</v>
      </c>
      <c r="L7" s="68">
        <f>SUMIFS('CHIRP Payment Calc'!BA:BA,'CHIRP Payment Calc'!H:H,A7)</f>
        <v>0</v>
      </c>
      <c r="M7" s="68">
        <f>SUMIFS('CHIRP Payment Calc'!AU:AU,'CHIRP Payment Calc'!H:H,A7)</f>
        <v>0</v>
      </c>
      <c r="N7" s="68">
        <f>SUMIFS('CHIRP Payment Calc'!W:W,'CHIRP Payment Calc'!H:H,A7)</f>
        <v>0</v>
      </c>
      <c r="O7" s="68">
        <f>SUMIFS('CHIRP Payment Calc'!AF:AF,'CHIRP Payment Calc'!H:H,A7)</f>
        <v>0</v>
      </c>
      <c r="P7" s="123">
        <f t="shared" si="5"/>
        <v>0</v>
      </c>
      <c r="Q7" s="68">
        <f t="shared" si="6"/>
        <v>0</v>
      </c>
      <c r="R7" s="128">
        <f t="shared" si="7"/>
        <v>0</v>
      </c>
    </row>
    <row r="8" spans="1:18">
      <c r="A8" s="24" t="s">
        <v>3527</v>
      </c>
      <c r="B8" s="106" t="s">
        <v>3381</v>
      </c>
      <c r="C8" s="106" t="s">
        <v>311</v>
      </c>
      <c r="D8" s="68">
        <f>SUMIFS('CHIRP Payment Calc'!AZ:AZ,'CHIRP Payment Calc'!H:H,A8)</f>
        <v>0</v>
      </c>
      <c r="E8" s="68">
        <f>SUMIFS('CHIRP Payment Calc'!AT:AT,'CHIRP Payment Calc'!H:H,A8)-SUMIFS('CHIRP Payment Calc'!BG:BG,'CHIRP Payment Calc'!H:H,A8)</f>
        <v>0</v>
      </c>
      <c r="F8" s="68">
        <f>SUMIFS('CHIRP Payment Calc'!BG:BG,'CHIRP Payment Calc'!H:H,A8)</f>
        <v>0</v>
      </c>
      <c r="G8" s="68">
        <f>SUMIFS('CHIRP Payment Calc'!V:V,'CHIRP Payment Calc'!H:H,A8)</f>
        <v>0</v>
      </c>
      <c r="H8" s="68">
        <f>SUMIFS('CHIRP Payment Calc'!AE:AE,'CHIRP Payment Calc'!H:H,A8)</f>
        <v>0</v>
      </c>
      <c r="I8" s="123">
        <f t="shared" si="2"/>
        <v>0</v>
      </c>
      <c r="J8" s="68">
        <f t="shared" si="3"/>
        <v>0</v>
      </c>
      <c r="K8" s="123">
        <f t="shared" si="4"/>
        <v>0</v>
      </c>
      <c r="L8" s="68">
        <f>SUMIFS('CHIRP Payment Calc'!BA:BA,'CHIRP Payment Calc'!H:H,A8)</f>
        <v>0</v>
      </c>
      <c r="M8" s="68">
        <f>SUMIFS('CHIRP Payment Calc'!AU:AU,'CHIRP Payment Calc'!H:H,A8)</f>
        <v>0</v>
      </c>
      <c r="N8" s="68">
        <f>SUMIFS('CHIRP Payment Calc'!W:W,'CHIRP Payment Calc'!H:H,A8)</f>
        <v>0</v>
      </c>
      <c r="O8" s="68">
        <f>SUMIFS('CHIRP Payment Calc'!AF:AF,'CHIRP Payment Calc'!H:H,A8)</f>
        <v>0</v>
      </c>
      <c r="P8" s="123">
        <f t="shared" si="5"/>
        <v>0</v>
      </c>
      <c r="Q8" s="68">
        <f t="shared" si="6"/>
        <v>0</v>
      </c>
      <c r="R8" s="128">
        <f t="shared" si="7"/>
        <v>0</v>
      </c>
    </row>
    <row r="9" spans="1:18">
      <c r="A9" s="24" t="s">
        <v>3521</v>
      </c>
      <c r="B9" s="106" t="s">
        <v>3381</v>
      </c>
      <c r="C9" s="106" t="s">
        <v>1574</v>
      </c>
      <c r="D9" s="68">
        <f>SUMIFS('CHIRP Payment Calc'!AZ:AZ,'CHIRP Payment Calc'!H:H,A9)</f>
        <v>467854.0342768578</v>
      </c>
      <c r="E9" s="68">
        <f>SUMIFS('CHIRP Payment Calc'!AT:AT,'CHIRP Payment Calc'!H:H,A9)-SUMIFS('CHIRP Payment Calc'!BG:BG,'CHIRP Payment Calc'!H:H,A9)</f>
        <v>263580.24</v>
      </c>
      <c r="F9" s="68">
        <f>SUMIFS('CHIRP Payment Calc'!BG:BG,'CHIRP Payment Calc'!H:H,A9)</f>
        <v>0</v>
      </c>
      <c r="G9" s="68">
        <f>SUMIFS('CHIRP Payment Calc'!V:V,'CHIRP Payment Calc'!H:H,A9)</f>
        <v>256226.36270115201</v>
      </c>
      <c r="H9" s="68">
        <f>SUMIFS('CHIRP Payment Calc'!AE:AE,'CHIRP Payment Calc'!H:H,A9)</f>
        <v>0</v>
      </c>
      <c r="I9" s="123">
        <f t="shared" si="2"/>
        <v>1.1110443955123632</v>
      </c>
      <c r="J9" s="68">
        <f t="shared" si="3"/>
        <v>0</v>
      </c>
      <c r="K9" s="123">
        <f t="shared" si="4"/>
        <v>0</v>
      </c>
      <c r="L9" s="68">
        <f>SUMIFS('CHIRP Payment Calc'!BA:BA,'CHIRP Payment Calc'!H:H,A9)</f>
        <v>0</v>
      </c>
      <c r="M9" s="68">
        <f>SUMIFS('CHIRP Payment Calc'!AU:AU,'CHIRP Payment Calc'!H:H,A9)</f>
        <v>0</v>
      </c>
      <c r="N9" s="68">
        <f>SUMIFS('CHIRP Payment Calc'!W:W,'CHIRP Payment Calc'!H:H,A9)</f>
        <v>0</v>
      </c>
      <c r="O9" s="68">
        <f>SUMIFS('CHIRP Payment Calc'!AF:AF,'CHIRP Payment Calc'!H:H,A9)</f>
        <v>0</v>
      </c>
      <c r="P9" s="123">
        <f t="shared" si="5"/>
        <v>0</v>
      </c>
      <c r="Q9" s="68">
        <f t="shared" si="6"/>
        <v>0</v>
      </c>
      <c r="R9" s="128">
        <f t="shared" si="7"/>
        <v>0</v>
      </c>
    </row>
    <row r="10" spans="1:18">
      <c r="A10" s="24" t="s">
        <v>3522</v>
      </c>
      <c r="B10" s="106" t="s">
        <v>3383</v>
      </c>
      <c r="C10" s="106" t="s">
        <v>492</v>
      </c>
      <c r="D10" s="68">
        <f>SUMIFS('CHIRP Payment Calc'!AZ:AZ,'CHIRP Payment Calc'!H:H,A10)</f>
        <v>143704.49353050988</v>
      </c>
      <c r="E10" s="68">
        <f>SUMIFS('CHIRP Payment Calc'!AT:AT,'CHIRP Payment Calc'!H:H,A10)-SUMIFS('CHIRP Payment Calc'!BG:BG,'CHIRP Payment Calc'!H:H,A10)</f>
        <v>169955.15</v>
      </c>
      <c r="F10" s="68">
        <f>SUMIFS('CHIRP Payment Calc'!BG:BG,'CHIRP Payment Calc'!H:H,A10)</f>
        <v>0</v>
      </c>
      <c r="G10" s="68">
        <f>SUMIFS('CHIRP Payment Calc'!V:V,'CHIRP Payment Calc'!H:H,A10)</f>
        <v>209966.68531593145</v>
      </c>
      <c r="H10" s="68">
        <f>SUMIFS('CHIRP Payment Calc'!AE:AE,'CHIRP Payment Calc'!H:H,A10)</f>
        <v>0</v>
      </c>
      <c r="I10" s="123">
        <f t="shared" si="2"/>
        <v>2.6437714366619325</v>
      </c>
      <c r="J10" s="68">
        <f t="shared" si="3"/>
        <v>0</v>
      </c>
      <c r="K10" s="123">
        <f t="shared" si="4"/>
        <v>0</v>
      </c>
      <c r="L10" s="68">
        <f>SUMIFS('CHIRP Payment Calc'!BA:BA,'CHIRP Payment Calc'!H:H,A10)</f>
        <v>0</v>
      </c>
      <c r="M10" s="68">
        <f>SUMIFS('CHIRP Payment Calc'!AU:AU,'CHIRP Payment Calc'!H:H,A10)</f>
        <v>0</v>
      </c>
      <c r="N10" s="68">
        <f>SUMIFS('CHIRP Payment Calc'!W:W,'CHIRP Payment Calc'!H:H,A10)</f>
        <v>0</v>
      </c>
      <c r="O10" s="68">
        <f>SUMIFS('CHIRP Payment Calc'!AF:AF,'CHIRP Payment Calc'!H:H,A10)</f>
        <v>0</v>
      </c>
      <c r="P10" s="123">
        <f t="shared" si="5"/>
        <v>0</v>
      </c>
      <c r="Q10" s="68">
        <f t="shared" si="6"/>
        <v>0</v>
      </c>
      <c r="R10" s="128">
        <f t="shared" si="7"/>
        <v>0</v>
      </c>
    </row>
    <row r="11" spans="1:18">
      <c r="A11" s="24" t="s">
        <v>3504</v>
      </c>
      <c r="B11" s="106" t="s">
        <v>3383</v>
      </c>
      <c r="C11" s="106" t="s">
        <v>228</v>
      </c>
      <c r="D11" s="68">
        <f>SUMIFS('CHIRP Payment Calc'!AZ:AZ,'CHIRP Payment Calc'!H:H,A11)</f>
        <v>598215.94323501515</v>
      </c>
      <c r="E11" s="68">
        <f>SUMIFS('CHIRP Payment Calc'!AT:AT,'CHIRP Payment Calc'!H:H,A11)-SUMIFS('CHIRP Payment Calc'!BG:BG,'CHIRP Payment Calc'!H:H,A11)</f>
        <v>534107.07000000007</v>
      </c>
      <c r="F11" s="68">
        <f>SUMIFS('CHIRP Payment Calc'!BG:BG,'CHIRP Payment Calc'!H:H,A11)</f>
        <v>0</v>
      </c>
      <c r="G11" s="68">
        <f>SUMIFS('CHIRP Payment Calc'!V:V,'CHIRP Payment Calc'!H:H,A11)</f>
        <v>283713.19056241482</v>
      </c>
      <c r="H11" s="68">
        <f>SUMIFS('CHIRP Payment Calc'!AE:AE,'CHIRP Payment Calc'!H:H,A11)</f>
        <v>0</v>
      </c>
      <c r="I11" s="123">
        <f t="shared" si="2"/>
        <v>1.3670987371881629</v>
      </c>
      <c r="J11" s="68">
        <f t="shared" si="3"/>
        <v>0</v>
      </c>
      <c r="K11" s="123">
        <f t="shared" si="4"/>
        <v>0</v>
      </c>
      <c r="L11" s="68">
        <f>SUMIFS('CHIRP Payment Calc'!BA:BA,'CHIRP Payment Calc'!H:H,A11)</f>
        <v>0</v>
      </c>
      <c r="M11" s="68">
        <f>SUMIFS('CHIRP Payment Calc'!AU:AU,'CHIRP Payment Calc'!H:H,A11)</f>
        <v>0</v>
      </c>
      <c r="N11" s="68">
        <f>SUMIFS('CHIRP Payment Calc'!W:W,'CHIRP Payment Calc'!H:H,A11)</f>
        <v>0</v>
      </c>
      <c r="O11" s="68">
        <f>SUMIFS('CHIRP Payment Calc'!AF:AF,'CHIRP Payment Calc'!H:H,A11)</f>
        <v>0</v>
      </c>
      <c r="P11" s="123">
        <f t="shared" si="5"/>
        <v>0</v>
      </c>
      <c r="Q11" s="68">
        <f t="shared" si="6"/>
        <v>0</v>
      </c>
      <c r="R11" s="128">
        <f t="shared" si="7"/>
        <v>0</v>
      </c>
    </row>
    <row r="12" spans="1:18">
      <c r="A12" s="24" t="s">
        <v>3503</v>
      </c>
      <c r="B12" s="106" t="s">
        <v>3381</v>
      </c>
      <c r="C12" s="106" t="s">
        <v>492</v>
      </c>
      <c r="D12" s="68">
        <f>SUMIFS('CHIRP Payment Calc'!AZ:AZ,'CHIRP Payment Calc'!H:H,A12)</f>
        <v>11266165.305193886</v>
      </c>
      <c r="E12" s="68">
        <f>SUMIFS('CHIRP Payment Calc'!AT:AT,'CHIRP Payment Calc'!H:H,A12)-SUMIFS('CHIRP Payment Calc'!BG:BG,'CHIRP Payment Calc'!H:H,A12)</f>
        <v>7672160.0999999996</v>
      </c>
      <c r="F12" s="68">
        <f>SUMIFS('CHIRP Payment Calc'!BG:BG,'CHIRP Payment Calc'!H:H,A12)</f>
        <v>0</v>
      </c>
      <c r="G12" s="68">
        <f>SUMIFS('CHIRP Payment Calc'!V:V,'CHIRP Payment Calc'!H:H,A12)</f>
        <v>2631356.1881685993</v>
      </c>
      <c r="H12" s="68">
        <f>SUMIFS('CHIRP Payment Calc'!AE:AE,'CHIRP Payment Calc'!H:H,A12)</f>
        <v>1565897.2867781068</v>
      </c>
      <c r="I12" s="123">
        <f t="shared" si="2"/>
        <v>1.0535451285695863</v>
      </c>
      <c r="J12" s="68">
        <f t="shared" si="3"/>
        <v>0</v>
      </c>
      <c r="K12" s="123">
        <f t="shared" si="4"/>
        <v>0</v>
      </c>
      <c r="L12" s="68">
        <f>SUMIFS('CHIRP Payment Calc'!BA:BA,'CHIRP Payment Calc'!H:H,A12)</f>
        <v>0</v>
      </c>
      <c r="M12" s="68">
        <f>SUMIFS('CHIRP Payment Calc'!AU:AU,'CHIRP Payment Calc'!H:H,A12)</f>
        <v>0</v>
      </c>
      <c r="N12" s="68">
        <f>SUMIFS('CHIRP Payment Calc'!W:W,'CHIRP Payment Calc'!H:H,A12)</f>
        <v>0</v>
      </c>
      <c r="O12" s="68">
        <f>SUMIFS('CHIRP Payment Calc'!AF:AF,'CHIRP Payment Calc'!H:H,A12)</f>
        <v>0</v>
      </c>
      <c r="P12" s="123">
        <f t="shared" si="5"/>
        <v>0</v>
      </c>
      <c r="Q12" s="68">
        <f t="shared" si="6"/>
        <v>0</v>
      </c>
      <c r="R12" s="128">
        <f t="shared" si="7"/>
        <v>0</v>
      </c>
    </row>
    <row r="13" spans="1:18">
      <c r="A13" s="24" t="s">
        <v>3519</v>
      </c>
      <c r="B13" s="106" t="s">
        <v>3383</v>
      </c>
      <c r="C13" s="106" t="s">
        <v>1219</v>
      </c>
      <c r="D13" s="68">
        <f>SUMIFS('CHIRP Payment Calc'!AZ:AZ,'CHIRP Payment Calc'!H:H,A13)</f>
        <v>0</v>
      </c>
      <c r="E13" s="68">
        <f>SUMIFS('CHIRP Payment Calc'!AT:AT,'CHIRP Payment Calc'!H:H,A13)-SUMIFS('CHIRP Payment Calc'!BG:BG,'CHIRP Payment Calc'!H:H,A13)</f>
        <v>111788.74</v>
      </c>
      <c r="F13" s="68">
        <f>SUMIFS('CHIRP Payment Calc'!BG:BG,'CHIRP Payment Calc'!H:H,A13)</f>
        <v>0</v>
      </c>
      <c r="G13" s="68">
        <f>SUMIFS('CHIRP Payment Calc'!V:V,'CHIRP Payment Calc'!H:H,A13)</f>
        <v>133373.78229958788</v>
      </c>
      <c r="H13" s="68">
        <f>SUMIFS('CHIRP Payment Calc'!AE:AE,'CHIRP Payment Calc'!H:H,A13)</f>
        <v>0</v>
      </c>
      <c r="I13" s="123">
        <f t="shared" si="2"/>
        <v>0</v>
      </c>
      <c r="J13" s="68">
        <f t="shared" si="3"/>
        <v>0</v>
      </c>
      <c r="K13" s="123">
        <f t="shared" si="4"/>
        <v>0</v>
      </c>
      <c r="L13" s="68">
        <f>SUMIFS('CHIRP Payment Calc'!BA:BA,'CHIRP Payment Calc'!H:H,A13)</f>
        <v>0</v>
      </c>
      <c r="M13" s="68">
        <f>SUMIFS('CHIRP Payment Calc'!AU:AU,'CHIRP Payment Calc'!H:H,A13)</f>
        <v>0</v>
      </c>
      <c r="N13" s="68">
        <f>SUMIFS('CHIRP Payment Calc'!W:W,'CHIRP Payment Calc'!H:H,A13)</f>
        <v>0</v>
      </c>
      <c r="O13" s="68">
        <f>SUMIFS('CHIRP Payment Calc'!AF:AF,'CHIRP Payment Calc'!H:H,A13)</f>
        <v>0</v>
      </c>
      <c r="P13" s="123">
        <f t="shared" si="5"/>
        <v>0</v>
      </c>
      <c r="Q13" s="68">
        <f t="shared" si="6"/>
        <v>0</v>
      </c>
      <c r="R13" s="128">
        <f t="shared" si="7"/>
        <v>0</v>
      </c>
    </row>
    <row r="14" spans="1:18">
      <c r="A14" s="24" t="s">
        <v>3505</v>
      </c>
      <c r="B14" s="106" t="s">
        <v>3071</v>
      </c>
      <c r="C14" s="106" t="s">
        <v>301</v>
      </c>
      <c r="D14" s="68">
        <f>SUMIFS('CHIRP Payment Calc'!AZ:AZ,'CHIRP Payment Calc'!H:H,A14)</f>
        <v>2462015.6231129216</v>
      </c>
      <c r="E14" s="68">
        <f>SUMIFS('CHIRP Payment Calc'!AT:AT,'CHIRP Payment Calc'!H:H,A14)-SUMIFS('CHIRP Payment Calc'!BG:BG,'CHIRP Payment Calc'!H:H,A14)</f>
        <v>3463118.0702862213</v>
      </c>
      <c r="F14" s="68">
        <f>SUMIFS('CHIRP Payment Calc'!BG:BG,'CHIRP Payment Calc'!H:H,A14)</f>
        <v>0</v>
      </c>
      <c r="G14" s="68">
        <f>SUMIFS('CHIRP Payment Calc'!V:V,'CHIRP Payment Calc'!H:H,A14)</f>
        <v>0</v>
      </c>
      <c r="H14" s="68">
        <f>SUMIFS('CHIRP Payment Calc'!AE:AE,'CHIRP Payment Calc'!H:H,A14)</f>
        <v>0</v>
      </c>
      <c r="I14" s="123">
        <f t="shared" si="2"/>
        <v>1.4066190473265667</v>
      </c>
      <c r="J14" s="68">
        <f t="shared" si="3"/>
        <v>0</v>
      </c>
      <c r="K14" s="123">
        <f t="shared" si="4"/>
        <v>0</v>
      </c>
      <c r="L14" s="68">
        <f>SUMIFS('CHIRP Payment Calc'!BA:BA,'CHIRP Payment Calc'!H:H,A14)</f>
        <v>5552956.2988622123</v>
      </c>
      <c r="M14" s="68">
        <f>SUMIFS('CHIRP Payment Calc'!AU:AU,'CHIRP Payment Calc'!H:H,A14)</f>
        <v>1968760.3213639823</v>
      </c>
      <c r="N14" s="68">
        <f>SUMIFS('CHIRP Payment Calc'!W:W,'CHIRP Payment Calc'!H:H,A14)</f>
        <v>3071758.0954758562</v>
      </c>
      <c r="O14" s="68">
        <f>SUMIFS('CHIRP Payment Calc'!AF:AF,'CHIRP Payment Calc'!H:H,A14)</f>
        <v>765539.23188500572</v>
      </c>
      <c r="P14" s="123">
        <f t="shared" si="5"/>
        <v>1.0455795681148241</v>
      </c>
      <c r="Q14" s="68">
        <f t="shared" si="6"/>
        <v>0</v>
      </c>
      <c r="R14" s="128">
        <f t="shared" si="7"/>
        <v>0</v>
      </c>
    </row>
    <row r="15" spans="1:18">
      <c r="A15" s="24" t="s">
        <v>3520</v>
      </c>
      <c r="B15" s="106" t="s">
        <v>3383</v>
      </c>
      <c r="C15" s="106" t="s">
        <v>224</v>
      </c>
      <c r="D15" s="68">
        <f>SUMIFS('CHIRP Payment Calc'!AZ:AZ,'CHIRP Payment Calc'!H:H,A15)</f>
        <v>300825.24323974707</v>
      </c>
      <c r="E15" s="68">
        <f>SUMIFS('CHIRP Payment Calc'!AT:AT,'CHIRP Payment Calc'!H:H,A15)-SUMIFS('CHIRP Payment Calc'!BG:BG,'CHIRP Payment Calc'!H:H,A15)</f>
        <v>193398.15</v>
      </c>
      <c r="F15" s="68">
        <f>SUMIFS('CHIRP Payment Calc'!BG:BG,'CHIRP Payment Calc'!H:H,A15)</f>
        <v>0</v>
      </c>
      <c r="G15" s="68">
        <f>SUMIFS('CHIRP Payment Calc'!V:V,'CHIRP Payment Calc'!H:H,A15)</f>
        <v>268292.32187141961</v>
      </c>
      <c r="H15" s="68">
        <f>SUMIFS('CHIRP Payment Calc'!AE:AE,'CHIRP Payment Calc'!H:H,A15)</f>
        <v>0</v>
      </c>
      <c r="I15" s="123">
        <f t="shared" si="2"/>
        <v>1.5347464424834474</v>
      </c>
      <c r="J15" s="68">
        <f t="shared" si="3"/>
        <v>0</v>
      </c>
      <c r="K15" s="123">
        <f t="shared" si="4"/>
        <v>0</v>
      </c>
      <c r="L15" s="68">
        <f>SUMIFS('CHIRP Payment Calc'!BA:BA,'CHIRP Payment Calc'!H:H,A15)</f>
        <v>0</v>
      </c>
      <c r="M15" s="68">
        <f>SUMIFS('CHIRP Payment Calc'!AU:AU,'CHIRP Payment Calc'!H:H,A15)</f>
        <v>0</v>
      </c>
      <c r="N15" s="68">
        <f>SUMIFS('CHIRP Payment Calc'!W:W,'CHIRP Payment Calc'!H:H,A15)</f>
        <v>0</v>
      </c>
      <c r="O15" s="68">
        <f>SUMIFS('CHIRP Payment Calc'!AF:AF,'CHIRP Payment Calc'!H:H,A15)</f>
        <v>0</v>
      </c>
      <c r="P15" s="123">
        <f t="shared" si="5"/>
        <v>0</v>
      </c>
      <c r="Q15" s="68">
        <f t="shared" si="6"/>
        <v>0</v>
      </c>
      <c r="R15" s="128">
        <f t="shared" si="7"/>
        <v>0</v>
      </c>
    </row>
    <row r="16" spans="1:18">
      <c r="A16" s="24" t="s">
        <v>3512</v>
      </c>
      <c r="B16" s="106" t="s">
        <v>3381</v>
      </c>
      <c r="C16" s="106" t="s">
        <v>1219</v>
      </c>
      <c r="D16" s="68">
        <f>SUMIFS('CHIRP Payment Calc'!AZ:AZ,'CHIRP Payment Calc'!H:H,A16)</f>
        <v>6734699.9136716109</v>
      </c>
      <c r="E16" s="68">
        <f>SUMIFS('CHIRP Payment Calc'!AT:AT,'CHIRP Payment Calc'!H:H,A16)-SUMIFS('CHIRP Payment Calc'!BG:BG,'CHIRP Payment Calc'!H:H,A16)</f>
        <v>3998449.66</v>
      </c>
      <c r="F16" s="68">
        <f>SUMIFS('CHIRP Payment Calc'!BG:BG,'CHIRP Payment Calc'!H:H,A16)</f>
        <v>0</v>
      </c>
      <c r="G16" s="68">
        <f>SUMIFS('CHIRP Payment Calc'!V:V,'CHIRP Payment Calc'!H:H,A16)</f>
        <v>2054832.1681580828</v>
      </c>
      <c r="H16" s="68">
        <f>SUMIFS('CHIRP Payment Calc'!AE:AE,'CHIRP Payment Calc'!H:H,A16)</f>
        <v>599068.87986203353</v>
      </c>
      <c r="I16" s="123">
        <f t="shared" si="2"/>
        <v>0.98777240163524971</v>
      </c>
      <c r="J16" s="68">
        <f t="shared" si="3"/>
        <v>7948.0941463666968</v>
      </c>
      <c r="K16" s="123">
        <f t="shared" si="4"/>
        <v>1.3267412836061782E-2</v>
      </c>
      <c r="L16" s="68">
        <f>SUMIFS('CHIRP Payment Calc'!BA:BA,'CHIRP Payment Calc'!H:H,A16)</f>
        <v>0</v>
      </c>
      <c r="M16" s="68">
        <f>SUMIFS('CHIRP Payment Calc'!AU:AU,'CHIRP Payment Calc'!H:H,A16)</f>
        <v>0</v>
      </c>
      <c r="N16" s="68">
        <f>SUMIFS('CHIRP Payment Calc'!W:W,'CHIRP Payment Calc'!H:H,A16)</f>
        <v>0</v>
      </c>
      <c r="O16" s="68">
        <f>SUMIFS('CHIRP Payment Calc'!AF:AF,'CHIRP Payment Calc'!H:H,A16)</f>
        <v>0</v>
      </c>
      <c r="P16" s="123">
        <f t="shared" si="5"/>
        <v>0</v>
      </c>
      <c r="Q16" s="68">
        <f t="shared" si="6"/>
        <v>0</v>
      </c>
      <c r="R16" s="128">
        <f t="shared" si="7"/>
        <v>0</v>
      </c>
    </row>
    <row r="17" spans="1:18">
      <c r="A17" s="24" t="s">
        <v>3517</v>
      </c>
      <c r="B17" s="106" t="s">
        <v>3381</v>
      </c>
      <c r="C17" s="106" t="s">
        <v>228</v>
      </c>
      <c r="D17" s="68">
        <f>SUMIFS('CHIRP Payment Calc'!AZ:AZ,'CHIRP Payment Calc'!H:H,A17)</f>
        <v>5442497.1933264155</v>
      </c>
      <c r="E17" s="68">
        <f>SUMIFS('CHIRP Payment Calc'!AT:AT,'CHIRP Payment Calc'!H:H,A17)-SUMIFS('CHIRP Payment Calc'!BG:BG,'CHIRP Payment Calc'!H:H,A17)</f>
        <v>3418521.13</v>
      </c>
      <c r="F17" s="68">
        <f>SUMIFS('CHIRP Payment Calc'!BG:BG,'CHIRP Payment Calc'!H:H,A17)</f>
        <v>0</v>
      </c>
      <c r="G17" s="68">
        <f>SUMIFS('CHIRP Payment Calc'!V:V,'CHIRP Payment Calc'!H:H,A17)</f>
        <v>1571729.5355531476</v>
      </c>
      <c r="H17" s="68">
        <f>SUMIFS('CHIRP Payment Calc'!AE:AE,'CHIRP Payment Calc'!H:H,A17)</f>
        <v>452532.77193297062</v>
      </c>
      <c r="I17" s="123">
        <f t="shared" si="2"/>
        <v>1.0000525942686849</v>
      </c>
      <c r="J17" s="68">
        <f t="shared" si="3"/>
        <v>0</v>
      </c>
      <c r="K17" s="123">
        <f t="shared" si="4"/>
        <v>0</v>
      </c>
      <c r="L17" s="68">
        <f>SUMIFS('CHIRP Payment Calc'!BA:BA,'CHIRP Payment Calc'!H:H,A17)</f>
        <v>0</v>
      </c>
      <c r="M17" s="68">
        <f>SUMIFS('CHIRP Payment Calc'!AU:AU,'CHIRP Payment Calc'!H:H,A17)</f>
        <v>0</v>
      </c>
      <c r="N17" s="68">
        <f>SUMIFS('CHIRP Payment Calc'!W:W,'CHIRP Payment Calc'!H:H,A17)</f>
        <v>0</v>
      </c>
      <c r="O17" s="68">
        <f>SUMIFS('CHIRP Payment Calc'!AF:AF,'CHIRP Payment Calc'!H:H,A17)</f>
        <v>0</v>
      </c>
      <c r="P17" s="123">
        <f t="shared" si="5"/>
        <v>0</v>
      </c>
      <c r="Q17" s="68">
        <f t="shared" si="6"/>
        <v>0</v>
      </c>
      <c r="R17" s="128">
        <f t="shared" si="7"/>
        <v>0</v>
      </c>
    </row>
    <row r="18" spans="1:18">
      <c r="A18" s="24" t="s">
        <v>3499</v>
      </c>
      <c r="B18" s="106" t="s">
        <v>3381</v>
      </c>
      <c r="C18" s="106" t="s">
        <v>1399</v>
      </c>
      <c r="D18" s="68">
        <f>SUMIFS('CHIRP Payment Calc'!AZ:AZ,'CHIRP Payment Calc'!H:H,A18)</f>
        <v>5035061.3360231612</v>
      </c>
      <c r="E18" s="68">
        <f>SUMIFS('CHIRP Payment Calc'!AT:AT,'CHIRP Payment Calc'!H:H,A18)-SUMIFS('CHIRP Payment Calc'!BG:BG,'CHIRP Payment Calc'!H:H,A18)</f>
        <v>2851860.7199999997</v>
      </c>
      <c r="F18" s="68">
        <f>SUMIFS('CHIRP Payment Calc'!BG:BG,'CHIRP Payment Calc'!H:H,A18)</f>
        <v>0</v>
      </c>
      <c r="G18" s="68">
        <f>SUMIFS('CHIRP Payment Calc'!V:V,'CHIRP Payment Calc'!H:H,A18)</f>
        <v>2009654.157554867</v>
      </c>
      <c r="H18" s="68">
        <f>SUMIFS('CHIRP Payment Calc'!AE:AE,'CHIRP Payment Calc'!H:H,A18)</f>
        <v>269593.86695101706</v>
      </c>
      <c r="I18" s="123">
        <f t="shared" si="2"/>
        <v>1.0190757176671423</v>
      </c>
      <c r="J18" s="68">
        <f t="shared" si="3"/>
        <v>0</v>
      </c>
      <c r="K18" s="123">
        <f t="shared" si="4"/>
        <v>0</v>
      </c>
      <c r="L18" s="68">
        <f>SUMIFS('CHIRP Payment Calc'!BA:BA,'CHIRP Payment Calc'!H:H,A18)</f>
        <v>0</v>
      </c>
      <c r="M18" s="68">
        <f>SUMIFS('CHIRP Payment Calc'!AU:AU,'CHIRP Payment Calc'!H:H,A18)</f>
        <v>0</v>
      </c>
      <c r="N18" s="68">
        <f>SUMIFS('CHIRP Payment Calc'!W:W,'CHIRP Payment Calc'!H:H,A18)</f>
        <v>0</v>
      </c>
      <c r="O18" s="68">
        <f>SUMIFS('CHIRP Payment Calc'!AF:AF,'CHIRP Payment Calc'!H:H,A18)</f>
        <v>0</v>
      </c>
      <c r="P18" s="123">
        <f t="shared" si="5"/>
        <v>0</v>
      </c>
      <c r="Q18" s="68">
        <f t="shared" si="6"/>
        <v>0</v>
      </c>
      <c r="R18" s="128">
        <f t="shared" si="7"/>
        <v>0</v>
      </c>
    </row>
    <row r="19" spans="1:18">
      <c r="A19" s="24" t="s">
        <v>3497</v>
      </c>
      <c r="B19" s="106" t="s">
        <v>3071</v>
      </c>
      <c r="C19" s="106" t="s">
        <v>228</v>
      </c>
      <c r="D19" s="68">
        <f>SUMIFS('CHIRP Payment Calc'!AZ:AZ,'CHIRP Payment Calc'!H:H,A19)</f>
        <v>29065616.553884868</v>
      </c>
      <c r="E19" s="68">
        <f>SUMIFS('CHIRP Payment Calc'!AT:AT,'CHIRP Payment Calc'!H:H,A19)-SUMIFS('CHIRP Payment Calc'!BG:BG,'CHIRP Payment Calc'!H:H,A19)</f>
        <v>31769624.511793852</v>
      </c>
      <c r="F19" s="68">
        <f>SUMIFS('CHIRP Payment Calc'!BG:BG,'CHIRP Payment Calc'!H:H,A19)</f>
        <v>10751710.640000001</v>
      </c>
      <c r="G19" s="68">
        <f>SUMIFS('CHIRP Payment Calc'!V:V,'CHIRP Payment Calc'!H:H,A19)</f>
        <v>0</v>
      </c>
      <c r="H19" s="68">
        <f>SUMIFS('CHIRP Payment Calc'!AE:AE,'CHIRP Payment Calc'!H:H,A19)</f>
        <v>2544375.7491238816</v>
      </c>
      <c r="I19" s="123">
        <f t="shared" si="2"/>
        <v>1.550481849141931</v>
      </c>
      <c r="J19" s="68">
        <f t="shared" si="3"/>
        <v>0</v>
      </c>
      <c r="K19" s="123">
        <f t="shared" si="4"/>
        <v>0</v>
      </c>
      <c r="L19" s="68">
        <f>SUMIFS('CHIRP Payment Calc'!BA:BA,'CHIRP Payment Calc'!H:H,A19)</f>
        <v>47607498.918812774</v>
      </c>
      <c r="M19" s="68">
        <f>SUMIFS('CHIRP Payment Calc'!AU:AU,'CHIRP Payment Calc'!H:H,A19)</f>
        <v>17400758.89360204</v>
      </c>
      <c r="N19" s="68">
        <f>SUMIFS('CHIRP Payment Calc'!W:W,'CHIRP Payment Calc'!H:H,A19)</f>
        <v>12063634.515761452</v>
      </c>
      <c r="O19" s="68">
        <f>SUMIFS('CHIRP Payment Calc'!AF:AF,'CHIRP Payment Calc'!H:H,A19)</f>
        <v>13263080.237086056</v>
      </c>
      <c r="P19" s="123">
        <f t="shared" si="5"/>
        <v>0.89749460939577286</v>
      </c>
      <c r="Q19" s="68">
        <f t="shared" si="6"/>
        <v>13263080.237086056</v>
      </c>
      <c r="R19" s="128">
        <f t="shared" si="7"/>
        <v>1</v>
      </c>
    </row>
    <row r="20" spans="1:18">
      <c r="A20" s="24" t="s">
        <v>3515</v>
      </c>
      <c r="B20" s="106" t="s">
        <v>3381</v>
      </c>
      <c r="C20" s="106" t="s">
        <v>1530</v>
      </c>
      <c r="D20" s="68">
        <f>SUMIFS('CHIRP Payment Calc'!AZ:AZ,'CHIRP Payment Calc'!H:H,A20)</f>
        <v>1776266.8462155852</v>
      </c>
      <c r="E20" s="68">
        <f>SUMIFS('CHIRP Payment Calc'!AT:AT,'CHIRP Payment Calc'!H:H,A20)-SUMIFS('CHIRP Payment Calc'!BG:BG,'CHIRP Payment Calc'!H:H,A20)</f>
        <v>1225556.3999999999</v>
      </c>
      <c r="F20" s="68">
        <f>SUMIFS('CHIRP Payment Calc'!BG:BG,'CHIRP Payment Calc'!H:H,A20)</f>
        <v>0</v>
      </c>
      <c r="G20" s="68">
        <f>SUMIFS('CHIRP Payment Calc'!V:V,'CHIRP Payment Calc'!H:H,A20)</f>
        <v>977074.56530208047</v>
      </c>
      <c r="H20" s="68">
        <f>SUMIFS('CHIRP Payment Calc'!AE:AE,'CHIRP Payment Calc'!H:H,A20)</f>
        <v>0</v>
      </c>
      <c r="I20" s="123">
        <f t="shared" si="2"/>
        <v>1.2400338214919018</v>
      </c>
      <c r="J20" s="68">
        <f t="shared" si="3"/>
        <v>0</v>
      </c>
      <c r="K20" s="123">
        <f t="shared" si="4"/>
        <v>0</v>
      </c>
      <c r="L20" s="68">
        <f>SUMIFS('CHIRP Payment Calc'!BA:BA,'CHIRP Payment Calc'!H:H,A20)</f>
        <v>0</v>
      </c>
      <c r="M20" s="68">
        <f>SUMIFS('CHIRP Payment Calc'!AU:AU,'CHIRP Payment Calc'!H:H,A20)</f>
        <v>0</v>
      </c>
      <c r="N20" s="68">
        <f>SUMIFS('CHIRP Payment Calc'!W:W,'CHIRP Payment Calc'!H:H,A20)</f>
        <v>0</v>
      </c>
      <c r="O20" s="68">
        <f>SUMIFS('CHIRP Payment Calc'!AF:AF,'CHIRP Payment Calc'!H:H,A20)</f>
        <v>0</v>
      </c>
      <c r="P20" s="123">
        <f t="shared" si="5"/>
        <v>0</v>
      </c>
      <c r="Q20" s="68">
        <f t="shared" si="6"/>
        <v>0</v>
      </c>
      <c r="R20" s="128">
        <f t="shared" si="7"/>
        <v>0</v>
      </c>
    </row>
    <row r="21" spans="1:18">
      <c r="A21" s="24" t="s">
        <v>3511</v>
      </c>
      <c r="B21" s="106" t="s">
        <v>3071</v>
      </c>
      <c r="C21" s="106" t="s">
        <v>1574</v>
      </c>
      <c r="D21" s="68">
        <f>SUMIFS('CHIRP Payment Calc'!AZ:AZ,'CHIRP Payment Calc'!H:H,A21)</f>
        <v>8837644.5715149082</v>
      </c>
      <c r="E21" s="68">
        <f>SUMIFS('CHIRP Payment Calc'!AT:AT,'CHIRP Payment Calc'!H:H,A21)-SUMIFS('CHIRP Payment Calc'!BG:BG,'CHIRP Payment Calc'!H:H,A21)</f>
        <v>7875960.5240048198</v>
      </c>
      <c r="F21" s="68">
        <f>SUMIFS('CHIRP Payment Calc'!BG:BG,'CHIRP Payment Calc'!H:H,A21)</f>
        <v>0</v>
      </c>
      <c r="G21" s="68">
        <f>SUMIFS('CHIRP Payment Calc'!V:V,'CHIRP Payment Calc'!H:H,A21)</f>
        <v>2242037.76560032</v>
      </c>
      <c r="H21" s="68">
        <f>SUMIFS('CHIRP Payment Calc'!AE:AE,'CHIRP Payment Calc'!H:H,A21)</f>
        <v>295328.61576904129</v>
      </c>
      <c r="I21" s="123">
        <f t="shared" si="2"/>
        <v>1.1782921140478926</v>
      </c>
      <c r="J21" s="68">
        <f t="shared" si="3"/>
        <v>0</v>
      </c>
      <c r="K21" s="123">
        <f t="shared" si="4"/>
        <v>0</v>
      </c>
      <c r="L21" s="68">
        <f>SUMIFS('CHIRP Payment Calc'!BA:BA,'CHIRP Payment Calc'!H:H,A21)</f>
        <v>9220653.5441804938</v>
      </c>
      <c r="M21" s="68">
        <f>SUMIFS('CHIRP Payment Calc'!AU:AU,'CHIRP Payment Calc'!H:H,A21)</f>
        <v>4237107.8061556062</v>
      </c>
      <c r="N21" s="68">
        <f>SUMIFS('CHIRP Payment Calc'!W:W,'CHIRP Payment Calc'!H:H,A21)</f>
        <v>3298872.327539104</v>
      </c>
      <c r="O21" s="68">
        <f>SUMIFS('CHIRP Payment Calc'!AF:AF,'CHIRP Payment Calc'!H:H,A21)</f>
        <v>2065392.9944815147</v>
      </c>
      <c r="P21" s="123">
        <f t="shared" si="5"/>
        <v>1.0412898697659037</v>
      </c>
      <c r="Q21" s="68">
        <f t="shared" si="6"/>
        <v>762608.05606773403</v>
      </c>
      <c r="R21" s="128">
        <f t="shared" si="7"/>
        <v>0.36923145285441189</v>
      </c>
    </row>
    <row r="22" spans="1:18">
      <c r="A22" s="24" t="s">
        <v>3494</v>
      </c>
      <c r="B22" s="106" t="s">
        <v>3382</v>
      </c>
      <c r="C22" s="106" t="s">
        <v>311</v>
      </c>
      <c r="D22" s="68">
        <f>SUMIFS('CHIRP Payment Calc'!AZ:AZ,'CHIRP Payment Calc'!H:H,A22)</f>
        <v>1884666.7943773277</v>
      </c>
      <c r="E22" s="68">
        <f>SUMIFS('CHIRP Payment Calc'!AT:AT,'CHIRP Payment Calc'!H:H,A22)-SUMIFS('CHIRP Payment Calc'!BG:BG,'CHIRP Payment Calc'!H:H,A22)</f>
        <v>1504385.4600000002</v>
      </c>
      <c r="F22" s="68">
        <f>SUMIFS('CHIRP Payment Calc'!BG:BG,'CHIRP Payment Calc'!H:H,A22)</f>
        <v>0</v>
      </c>
      <c r="G22" s="68">
        <f>SUMIFS('CHIRP Payment Calc'!V:V,'CHIRP Payment Calc'!H:H,A22)</f>
        <v>840399.84447597968</v>
      </c>
      <c r="H22" s="68">
        <f>SUMIFS('CHIRP Payment Calc'!AE:AE,'CHIRP Payment Calc'!H:H,A22)</f>
        <v>0</v>
      </c>
      <c r="I22" s="123">
        <f t="shared" si="2"/>
        <v>1.2441378558116265</v>
      </c>
      <c r="J22" s="68">
        <f t="shared" si="3"/>
        <v>0</v>
      </c>
      <c r="K22" s="123">
        <f t="shared" si="4"/>
        <v>0</v>
      </c>
      <c r="L22" s="68">
        <f>SUMIFS('CHIRP Payment Calc'!BA:BA,'CHIRP Payment Calc'!H:H,A22)</f>
        <v>11078297.092028523</v>
      </c>
      <c r="M22" s="68">
        <f>SUMIFS('CHIRP Payment Calc'!AU:AU,'CHIRP Payment Calc'!H:H,A22)</f>
        <v>5361968.9800000004</v>
      </c>
      <c r="N22" s="68">
        <f>SUMIFS('CHIRP Payment Calc'!W:W,'CHIRP Payment Calc'!H:H,A22)</f>
        <v>3665361.6955129737</v>
      </c>
      <c r="O22" s="68">
        <f>SUMIFS('CHIRP Payment Calc'!AF:AF,'CHIRP Payment Calc'!H:H,A22)</f>
        <v>1414701.0052857094</v>
      </c>
      <c r="P22" s="123">
        <f t="shared" si="5"/>
        <v>0.94256649682308402</v>
      </c>
      <c r="Q22" s="68">
        <f t="shared" si="6"/>
        <v>943136.70731269661</v>
      </c>
      <c r="R22" s="128">
        <f t="shared" si="7"/>
        <v>0.66666857787538158</v>
      </c>
    </row>
    <row r="23" spans="1:18">
      <c r="A23" s="24" t="s">
        <v>3506</v>
      </c>
      <c r="B23" s="106" t="s">
        <v>3071</v>
      </c>
      <c r="C23" s="106" t="s">
        <v>1599</v>
      </c>
      <c r="D23" s="68">
        <f>SUMIFS('CHIRP Payment Calc'!AZ:AZ,'CHIRP Payment Calc'!H:H,A23)</f>
        <v>3499417.0430678977</v>
      </c>
      <c r="E23" s="68">
        <f>SUMIFS('CHIRP Payment Calc'!AT:AT,'CHIRP Payment Calc'!H:H,A23)-SUMIFS('CHIRP Payment Calc'!BG:BG,'CHIRP Payment Calc'!H:H,A23)</f>
        <v>3709672.4830197706</v>
      </c>
      <c r="F23" s="68">
        <f>SUMIFS('CHIRP Payment Calc'!BG:BG,'CHIRP Payment Calc'!H:H,A23)</f>
        <v>0</v>
      </c>
      <c r="G23" s="68">
        <f>SUMIFS('CHIRP Payment Calc'!V:V,'CHIRP Payment Calc'!H:H,A23)</f>
        <v>0</v>
      </c>
      <c r="H23" s="68">
        <f>SUMIFS('CHIRP Payment Calc'!AE:AE,'CHIRP Payment Calc'!H:H,A23)</f>
        <v>32180.894593052766</v>
      </c>
      <c r="I23" s="123">
        <f t="shared" si="2"/>
        <v>1.0692790632157363</v>
      </c>
      <c r="J23" s="68">
        <f t="shared" si="3"/>
        <v>0</v>
      </c>
      <c r="K23" s="123">
        <f t="shared" si="4"/>
        <v>0</v>
      </c>
      <c r="L23" s="68">
        <f>SUMIFS('CHIRP Payment Calc'!BA:BA,'CHIRP Payment Calc'!H:H,A23)</f>
        <v>8653514.3894139081</v>
      </c>
      <c r="M23" s="68">
        <f>SUMIFS('CHIRP Payment Calc'!AU:AU,'CHIRP Payment Calc'!H:H,A23)</f>
        <v>2697182.0075151511</v>
      </c>
      <c r="N23" s="68">
        <f>SUMIFS('CHIRP Payment Calc'!W:W,'CHIRP Payment Calc'!H:H,A23)</f>
        <v>2565086.4643942444</v>
      </c>
      <c r="O23" s="68">
        <f>SUMIFS('CHIRP Payment Calc'!AF:AF,'CHIRP Payment Calc'!H:H,A23)</f>
        <v>2541193.0013057431</v>
      </c>
      <c r="P23" s="123">
        <f t="shared" si="5"/>
        <v>0.90176789707096761</v>
      </c>
      <c r="Q23" s="68">
        <f t="shared" si="6"/>
        <v>2525894.4785631225</v>
      </c>
      <c r="R23" s="128">
        <f t="shared" si="7"/>
        <v>0.9939797871571503</v>
      </c>
    </row>
    <row r="24" spans="1:18">
      <c r="A24" s="24" t="s">
        <v>3479</v>
      </c>
      <c r="B24" s="106" t="s">
        <v>2987</v>
      </c>
      <c r="C24" s="106" t="s">
        <v>301</v>
      </c>
      <c r="D24" s="68">
        <f>SUMIFS('CHIRP Payment Calc'!AZ:AZ,'CHIRP Payment Calc'!H:H,A24)</f>
        <v>1476676260.3490262</v>
      </c>
      <c r="E24" s="68">
        <f>SUMIFS('CHIRP Payment Calc'!AT:AT,'CHIRP Payment Calc'!H:H,A24)-SUMIFS('CHIRP Payment Calc'!BG:BG,'CHIRP Payment Calc'!H:H,A24)</f>
        <v>397940001.08186758</v>
      </c>
      <c r="F24" s="68">
        <f>SUMIFS('CHIRP Payment Calc'!BG:BG,'CHIRP Payment Calc'!H:H,A24)</f>
        <v>59991078.270000003</v>
      </c>
      <c r="G24" s="68">
        <f>SUMIFS('CHIRP Payment Calc'!V:V,'CHIRP Payment Calc'!H:H,A24)</f>
        <v>889961339.49193645</v>
      </c>
      <c r="H24" s="68">
        <f>SUMIFS('CHIRP Payment Calc'!AE:AE,'CHIRP Payment Calc'!H:H,A24)</f>
        <v>164024497.30178195</v>
      </c>
      <c r="I24" s="123">
        <f t="shared" si="2"/>
        <v>1.0238648488790834</v>
      </c>
      <c r="J24" s="68">
        <f t="shared" si="3"/>
        <v>0</v>
      </c>
      <c r="K24" s="123">
        <f t="shared" si="4"/>
        <v>0</v>
      </c>
      <c r="L24" s="68">
        <f>SUMIFS('CHIRP Payment Calc'!BA:BA,'CHIRP Payment Calc'!H:H,A24)</f>
        <v>380566354.05673349</v>
      </c>
      <c r="M24" s="68">
        <f>SUMIFS('CHIRP Payment Calc'!AU:AU,'CHIRP Payment Calc'!H:H,A24)</f>
        <v>131842965.54661256</v>
      </c>
      <c r="N24" s="68">
        <f>SUMIFS('CHIRP Payment Calc'!W:W,'CHIRP Payment Calc'!H:H,A24)</f>
        <v>166234313.89907536</v>
      </c>
      <c r="O24" s="68">
        <f>SUMIFS('CHIRP Payment Calc'!AF:AF,'CHIRP Payment Calc'!H:H,A24)</f>
        <v>58695988.770818003</v>
      </c>
      <c r="P24" s="123">
        <f t="shared" si="5"/>
        <v>0.93747979665937409</v>
      </c>
      <c r="Q24" s="68">
        <f t="shared" si="6"/>
        <v>44432439.205372244</v>
      </c>
      <c r="R24" s="128">
        <f t="shared" si="7"/>
        <v>0.75699277132652731</v>
      </c>
    </row>
    <row r="25" spans="1:18">
      <c r="A25" s="24" t="s">
        <v>3486</v>
      </c>
      <c r="B25" s="106" t="s">
        <v>2987</v>
      </c>
      <c r="C25" s="106" t="s">
        <v>1574</v>
      </c>
      <c r="D25" s="68">
        <f>SUMIFS('CHIRP Payment Calc'!AZ:AZ,'CHIRP Payment Calc'!H:H,A25)</f>
        <v>146878576.62747923</v>
      </c>
      <c r="E25" s="68">
        <f>SUMIFS('CHIRP Payment Calc'!AT:AT,'CHIRP Payment Calc'!H:H,A25)-SUMIFS('CHIRP Payment Calc'!BG:BG,'CHIRP Payment Calc'!H:H,A25)</f>
        <v>48665591.768749997</v>
      </c>
      <c r="F25" s="68">
        <f>SUMIFS('CHIRP Payment Calc'!BG:BG,'CHIRP Payment Calc'!H:H,A25)</f>
        <v>74369683</v>
      </c>
      <c r="G25" s="68">
        <f>SUMIFS('CHIRP Payment Calc'!V:V,'CHIRP Payment Calc'!H:H,A25)</f>
        <v>0</v>
      </c>
      <c r="H25" s="68">
        <f>SUMIFS('CHIRP Payment Calc'!AE:AE,'CHIRP Payment Calc'!H:H,A25)</f>
        <v>40378293.135945641</v>
      </c>
      <c r="I25" s="123">
        <f t="shared" si="2"/>
        <v>1.1125759226218079</v>
      </c>
      <c r="J25" s="68">
        <f t="shared" si="3"/>
        <v>9155444.1959813088</v>
      </c>
      <c r="K25" s="123">
        <f t="shared" si="4"/>
        <v>0.22674173386073448</v>
      </c>
      <c r="L25" s="68">
        <f>SUMIFS('CHIRP Payment Calc'!BA:BA,'CHIRP Payment Calc'!H:H,A25)</f>
        <v>79872297.077746585</v>
      </c>
      <c r="M25" s="68">
        <f>SUMIFS('CHIRP Payment Calc'!AU:AU,'CHIRP Payment Calc'!H:H,A25)</f>
        <v>20555210.831249997</v>
      </c>
      <c r="N25" s="68">
        <f>SUMIFS('CHIRP Payment Calc'!W:W,'CHIRP Payment Calc'!H:H,A25)</f>
        <v>28315070.919554971</v>
      </c>
      <c r="O25" s="68">
        <f>SUMIFS('CHIRP Payment Calc'!AF:AF,'CHIRP Payment Calc'!H:H,A25)</f>
        <v>23136274.346686941</v>
      </c>
      <c r="P25" s="123">
        <f t="shared" si="5"/>
        <v>0.90152103710503939</v>
      </c>
      <c r="Q25" s="68">
        <f t="shared" si="6"/>
        <v>23014785.619166963</v>
      </c>
      <c r="R25" s="128">
        <f t="shared" si="7"/>
        <v>0.99474899347667123</v>
      </c>
    </row>
    <row r="26" spans="1:18">
      <c r="A26" s="24" t="s">
        <v>3500</v>
      </c>
      <c r="B26" s="106" t="s">
        <v>3381</v>
      </c>
      <c r="C26" s="106" t="s">
        <v>301</v>
      </c>
      <c r="D26" s="68">
        <f>SUMIFS('CHIRP Payment Calc'!AZ:AZ,'CHIRP Payment Calc'!H:H,A26)</f>
        <v>32706773.921586648</v>
      </c>
      <c r="E26" s="68">
        <f>SUMIFS('CHIRP Payment Calc'!AT:AT,'CHIRP Payment Calc'!H:H,A26)-SUMIFS('CHIRP Payment Calc'!BG:BG,'CHIRP Payment Calc'!H:H,A26)</f>
        <v>22737145.219999999</v>
      </c>
      <c r="F26" s="68">
        <f>SUMIFS('CHIRP Payment Calc'!BG:BG,'CHIRP Payment Calc'!H:H,A26)</f>
        <v>0</v>
      </c>
      <c r="G26" s="68">
        <f>SUMIFS('CHIRP Payment Calc'!V:V,'CHIRP Payment Calc'!H:H,A26)</f>
        <v>8547620.2994751912</v>
      </c>
      <c r="H26" s="68">
        <f>SUMIFS('CHIRP Payment Calc'!AE:AE,'CHIRP Payment Calc'!H:H,A26)</f>
        <v>2097986.8836420001</v>
      </c>
      <c r="I26" s="123">
        <f t="shared" si="2"/>
        <v>1.0206678433999996</v>
      </c>
      <c r="J26" s="68">
        <f t="shared" si="3"/>
        <v>0</v>
      </c>
      <c r="K26" s="123">
        <f t="shared" si="4"/>
        <v>0</v>
      </c>
      <c r="L26" s="68">
        <f>SUMIFS('CHIRP Payment Calc'!BA:BA,'CHIRP Payment Calc'!H:H,A26)</f>
        <v>0</v>
      </c>
      <c r="M26" s="68">
        <f>SUMIFS('CHIRP Payment Calc'!AU:AU,'CHIRP Payment Calc'!H:H,A26)</f>
        <v>0</v>
      </c>
      <c r="N26" s="68">
        <f>SUMIFS('CHIRP Payment Calc'!W:W,'CHIRP Payment Calc'!H:H,A26)</f>
        <v>0</v>
      </c>
      <c r="O26" s="68">
        <f>SUMIFS('CHIRP Payment Calc'!AF:AF,'CHIRP Payment Calc'!H:H,A26)</f>
        <v>0</v>
      </c>
      <c r="P26" s="123">
        <f t="shared" si="5"/>
        <v>0</v>
      </c>
      <c r="Q26" s="68">
        <f t="shared" si="6"/>
        <v>0</v>
      </c>
      <c r="R26" s="128">
        <f t="shared" si="7"/>
        <v>0</v>
      </c>
    </row>
    <row r="27" spans="1:18">
      <c r="A27" s="24" t="s">
        <v>3502</v>
      </c>
      <c r="B27" s="106" t="s">
        <v>3381</v>
      </c>
      <c r="C27" s="106" t="s">
        <v>224</v>
      </c>
      <c r="D27" s="68">
        <f>SUMIFS('CHIRP Payment Calc'!AZ:AZ,'CHIRP Payment Calc'!H:H,A27)</f>
        <v>12069005.590453528</v>
      </c>
      <c r="E27" s="68">
        <f>SUMIFS('CHIRP Payment Calc'!AT:AT,'CHIRP Payment Calc'!H:H,A27)-SUMIFS('CHIRP Payment Calc'!BG:BG,'CHIRP Payment Calc'!H:H,A27)</f>
        <v>8890103.7700000014</v>
      </c>
      <c r="F27" s="68">
        <f>SUMIFS('CHIRP Payment Calc'!BG:BG,'CHIRP Payment Calc'!H:H,A27)</f>
        <v>0</v>
      </c>
      <c r="G27" s="68">
        <f>SUMIFS('CHIRP Payment Calc'!V:V,'CHIRP Payment Calc'!H:H,A27)</f>
        <v>96480.037539957761</v>
      </c>
      <c r="H27" s="68">
        <f>SUMIFS('CHIRP Payment Calc'!AE:AE,'CHIRP Payment Calc'!H:H,A27)</f>
        <v>2166334.4650618299</v>
      </c>
      <c r="I27" s="123">
        <f t="shared" si="2"/>
        <v>0.924095874263547</v>
      </c>
      <c r="J27" s="68">
        <f t="shared" si="3"/>
        <v>1875521.2238682166</v>
      </c>
      <c r="K27" s="123">
        <f t="shared" si="4"/>
        <v>0.86575792155653442</v>
      </c>
      <c r="L27" s="68">
        <f>SUMIFS('CHIRP Payment Calc'!BA:BA,'CHIRP Payment Calc'!H:H,A27)</f>
        <v>0</v>
      </c>
      <c r="M27" s="68">
        <f>SUMIFS('CHIRP Payment Calc'!AU:AU,'CHIRP Payment Calc'!H:H,A27)</f>
        <v>0</v>
      </c>
      <c r="N27" s="68">
        <f>SUMIFS('CHIRP Payment Calc'!W:W,'CHIRP Payment Calc'!H:H,A27)</f>
        <v>0</v>
      </c>
      <c r="O27" s="68">
        <f>SUMIFS('CHIRP Payment Calc'!AF:AF,'CHIRP Payment Calc'!H:H,A27)</f>
        <v>0</v>
      </c>
      <c r="P27" s="123">
        <f t="shared" si="5"/>
        <v>0</v>
      </c>
      <c r="Q27" s="68">
        <f t="shared" si="6"/>
        <v>0</v>
      </c>
      <c r="R27" s="128">
        <f t="shared" si="7"/>
        <v>0</v>
      </c>
    </row>
    <row r="28" spans="1:18">
      <c r="A28" s="24" t="s">
        <v>3508</v>
      </c>
      <c r="B28" s="106" t="s">
        <v>3071</v>
      </c>
      <c r="C28" s="106" t="s">
        <v>1597</v>
      </c>
      <c r="D28" s="68">
        <f>SUMIFS('CHIRP Payment Calc'!AZ:AZ,'CHIRP Payment Calc'!H:H,A28)</f>
        <v>10423931.148603927</v>
      </c>
      <c r="E28" s="68">
        <f>SUMIFS('CHIRP Payment Calc'!AT:AT,'CHIRP Payment Calc'!H:H,A28)-SUMIFS('CHIRP Payment Calc'!BG:BG,'CHIRP Payment Calc'!H:H,A28)</f>
        <v>7775543.997516728</v>
      </c>
      <c r="F28" s="68">
        <f>SUMIFS('CHIRP Payment Calc'!BG:BG,'CHIRP Payment Calc'!H:H,A28)</f>
        <v>0</v>
      </c>
      <c r="G28" s="68">
        <f>SUMIFS('CHIRP Payment Calc'!V:V,'CHIRP Payment Calc'!H:H,A28)</f>
        <v>772638.47320413857</v>
      </c>
      <c r="H28" s="68">
        <f>SUMIFS('CHIRP Payment Calc'!AE:AE,'CHIRP Payment Calc'!H:H,A28)</f>
        <v>1393607.6800545331</v>
      </c>
      <c r="I28" s="123">
        <f t="shared" si="2"/>
        <v>0.95374672079514822</v>
      </c>
      <c r="J28" s="68">
        <f t="shared" si="3"/>
        <v>833355.56302266766</v>
      </c>
      <c r="K28" s="123">
        <f t="shared" si="4"/>
        <v>0.59798433587138222</v>
      </c>
      <c r="L28" s="68">
        <f>SUMIFS('CHIRP Payment Calc'!BA:BA,'CHIRP Payment Calc'!H:H,A28)</f>
        <v>12213490.555306656</v>
      </c>
      <c r="M28" s="68">
        <f>SUMIFS('CHIRP Payment Calc'!AU:AU,'CHIRP Payment Calc'!H:H,A28)</f>
        <v>4333801.4664197527</v>
      </c>
      <c r="N28" s="68">
        <f>SUMIFS('CHIRP Payment Calc'!W:W,'CHIRP Payment Calc'!H:H,A28)</f>
        <v>2085085.7657857274</v>
      </c>
      <c r="O28" s="68">
        <f>SUMIFS('CHIRP Payment Calc'!AF:AF,'CHIRP Payment Calc'!H:H,A28)</f>
        <v>4018415.2731544194</v>
      </c>
      <c r="P28" s="123">
        <f t="shared" si="5"/>
        <v>0.85457162783205998</v>
      </c>
      <c r="Q28" s="68">
        <f t="shared" si="6"/>
        <v>4018415.2731544194</v>
      </c>
      <c r="R28" s="128">
        <f t="shared" si="7"/>
        <v>1</v>
      </c>
    </row>
    <row r="29" spans="1:18">
      <c r="A29" s="24" t="s">
        <v>3482</v>
      </c>
      <c r="B29" s="106" t="s">
        <v>3382</v>
      </c>
      <c r="C29" s="106" t="s">
        <v>301</v>
      </c>
      <c r="D29" s="68">
        <f>SUMIFS('CHIRP Payment Calc'!AZ:AZ,'CHIRP Payment Calc'!H:H,A29)</f>
        <v>104673768.7009372</v>
      </c>
      <c r="E29" s="68">
        <f>SUMIFS('CHIRP Payment Calc'!AT:AT,'CHIRP Payment Calc'!H:H,A29)-SUMIFS('CHIRP Payment Calc'!BG:BG,'CHIRP Payment Calc'!H:H,A29)</f>
        <v>79421619.609999999</v>
      </c>
      <c r="F29" s="68">
        <f>SUMIFS('CHIRP Payment Calc'!BG:BG,'CHIRP Payment Calc'!H:H,A29)</f>
        <v>0</v>
      </c>
      <c r="G29" s="68">
        <f>SUMIFS('CHIRP Payment Calc'!V:V,'CHIRP Payment Calc'!H:H,A29)</f>
        <v>22696634.120455328</v>
      </c>
      <c r="H29" s="68">
        <f>SUMIFS('CHIRP Payment Calc'!AE:AE,'CHIRP Payment Calc'!H:H,A29)</f>
        <v>1745894.9323427177</v>
      </c>
      <c r="I29" s="123">
        <f t="shared" si="2"/>
        <v>0.99226530153459636</v>
      </c>
      <c r="J29" s="68">
        <f t="shared" si="3"/>
        <v>0</v>
      </c>
      <c r="K29" s="123">
        <f t="shared" si="4"/>
        <v>0</v>
      </c>
      <c r="L29" s="68">
        <f>SUMIFS('CHIRP Payment Calc'!BA:BA,'CHIRP Payment Calc'!H:H,A29)</f>
        <v>66633517.922597691</v>
      </c>
      <c r="M29" s="68">
        <f>SUMIFS('CHIRP Payment Calc'!AU:AU,'CHIRP Payment Calc'!H:H,A29)</f>
        <v>34493133.359999985</v>
      </c>
      <c r="N29" s="68">
        <f>SUMIFS('CHIRP Payment Calc'!W:W,'CHIRP Payment Calc'!H:H,A29)</f>
        <v>32815448.536615655</v>
      </c>
      <c r="O29" s="68">
        <f>SUMIFS('CHIRP Payment Calc'!AF:AF,'CHIRP Payment Calc'!H:H,A29)</f>
        <v>0</v>
      </c>
      <c r="P29" s="123">
        <f t="shared" si="5"/>
        <v>1.0101309970576986</v>
      </c>
      <c r="Q29" s="68">
        <f t="shared" si="6"/>
        <v>0</v>
      </c>
      <c r="R29" s="128">
        <f t="shared" si="7"/>
        <v>0</v>
      </c>
    </row>
    <row r="30" spans="1:18">
      <c r="A30" s="24" t="s">
        <v>3481</v>
      </c>
      <c r="B30" s="106" t="s">
        <v>2987</v>
      </c>
      <c r="C30" s="106" t="s">
        <v>492</v>
      </c>
      <c r="D30" s="68">
        <f>SUMIFS('CHIRP Payment Calc'!AZ:AZ,'CHIRP Payment Calc'!H:H,A30)</f>
        <v>619759262.0407517</v>
      </c>
      <c r="E30" s="68">
        <f>SUMIFS('CHIRP Payment Calc'!AT:AT,'CHIRP Payment Calc'!H:H,A30)-SUMIFS('CHIRP Payment Calc'!BG:BG,'CHIRP Payment Calc'!H:H,A30)</f>
        <v>206567229.49160767</v>
      </c>
      <c r="F30" s="68">
        <f>SUMIFS('CHIRP Payment Calc'!BG:BG,'CHIRP Payment Calc'!H:H,A30)</f>
        <v>44328813.380000003</v>
      </c>
      <c r="G30" s="68">
        <f>SUMIFS('CHIRP Payment Calc'!V:V,'CHIRP Payment Calc'!H:H,A30)</f>
        <v>194630283.83870077</v>
      </c>
      <c r="H30" s="68">
        <f>SUMIFS('CHIRP Payment Calc'!AE:AE,'CHIRP Payment Calc'!H:H,A30)</f>
        <v>153143697.89230075</v>
      </c>
      <c r="I30" s="123">
        <f t="shared" si="2"/>
        <v>0.96597188823173108</v>
      </c>
      <c r="J30" s="68">
        <f t="shared" si="3"/>
        <v>112257009.12636817</v>
      </c>
      <c r="K30" s="123">
        <f t="shared" si="4"/>
        <v>0.73301749057485599</v>
      </c>
      <c r="L30" s="68">
        <f>SUMIFS('CHIRP Payment Calc'!BA:BA,'CHIRP Payment Calc'!H:H,A30)</f>
        <v>189120277.06751505</v>
      </c>
      <c r="M30" s="68">
        <f>SUMIFS('CHIRP Payment Calc'!AU:AU,'CHIRP Payment Calc'!H:H,A30)</f>
        <v>56050752.634068191</v>
      </c>
      <c r="N30" s="68">
        <f>SUMIFS('CHIRP Payment Calc'!W:W,'CHIRP Payment Calc'!H:H,A30)</f>
        <v>88700525.043445989</v>
      </c>
      <c r="O30" s="68">
        <f>SUMIFS('CHIRP Payment Calc'!AF:AF,'CHIRP Payment Calc'!H:H,A30)</f>
        <v>39227895.129213437</v>
      </c>
      <c r="P30" s="123">
        <f t="shared" si="5"/>
        <v>0.97281568988526779</v>
      </c>
      <c r="Q30" s="68">
        <f t="shared" si="6"/>
        <v>25456971.683249369</v>
      </c>
      <c r="R30" s="128">
        <f t="shared" si="7"/>
        <v>0.64895074281697285</v>
      </c>
    </row>
    <row r="31" spans="1:18">
      <c r="A31" s="24" t="s">
        <v>3513</v>
      </c>
      <c r="B31" s="106" t="s">
        <v>3381</v>
      </c>
      <c r="C31" s="106" t="s">
        <v>1559</v>
      </c>
      <c r="D31" s="68">
        <f>SUMIFS('CHIRP Payment Calc'!AZ:AZ,'CHIRP Payment Calc'!H:H,A31)</f>
        <v>1360483.4876505304</v>
      </c>
      <c r="E31" s="68">
        <f>SUMIFS('CHIRP Payment Calc'!AT:AT,'CHIRP Payment Calc'!H:H,A31)-SUMIFS('CHIRP Payment Calc'!BG:BG,'CHIRP Payment Calc'!H:H,A31)</f>
        <v>1238019.4099999999</v>
      </c>
      <c r="F31" s="68">
        <f>SUMIFS('CHIRP Payment Calc'!BG:BG,'CHIRP Payment Calc'!H:H,A31)</f>
        <v>0</v>
      </c>
      <c r="G31" s="68">
        <f>SUMIFS('CHIRP Payment Calc'!V:V,'CHIRP Payment Calc'!H:H,A31)</f>
        <v>364287.62055863428</v>
      </c>
      <c r="H31" s="68">
        <f>SUMIFS('CHIRP Payment Calc'!AE:AE,'CHIRP Payment Calc'!H:H,A31)</f>
        <v>0</v>
      </c>
      <c r="I31" s="123">
        <f t="shared" si="2"/>
        <v>1.1777482381103483</v>
      </c>
      <c r="J31" s="68">
        <f t="shared" si="3"/>
        <v>0</v>
      </c>
      <c r="K31" s="123">
        <f t="shared" si="4"/>
        <v>0</v>
      </c>
      <c r="L31" s="68">
        <f>SUMIFS('CHIRP Payment Calc'!BA:BA,'CHIRP Payment Calc'!H:H,A31)</f>
        <v>0</v>
      </c>
      <c r="M31" s="68">
        <f>SUMIFS('CHIRP Payment Calc'!AU:AU,'CHIRP Payment Calc'!H:H,A31)</f>
        <v>0</v>
      </c>
      <c r="N31" s="68">
        <f>SUMIFS('CHIRP Payment Calc'!W:W,'CHIRP Payment Calc'!H:H,A31)</f>
        <v>0</v>
      </c>
      <c r="O31" s="68">
        <f>SUMIFS('CHIRP Payment Calc'!AF:AF,'CHIRP Payment Calc'!H:H,A31)</f>
        <v>0</v>
      </c>
      <c r="P31" s="123">
        <f t="shared" si="5"/>
        <v>0</v>
      </c>
      <c r="Q31" s="68">
        <f t="shared" si="6"/>
        <v>0</v>
      </c>
      <c r="R31" s="128">
        <f t="shared" si="7"/>
        <v>0</v>
      </c>
    </row>
    <row r="32" spans="1:18">
      <c r="A32" s="24" t="s">
        <v>3501</v>
      </c>
      <c r="B32" s="106" t="s">
        <v>3381</v>
      </c>
      <c r="C32" s="106" t="s">
        <v>1206</v>
      </c>
      <c r="D32" s="68">
        <f>SUMIFS('CHIRP Payment Calc'!AZ:AZ,'CHIRP Payment Calc'!H:H,A32)</f>
        <v>4431386.2973387819</v>
      </c>
      <c r="E32" s="68">
        <f>SUMIFS('CHIRP Payment Calc'!AT:AT,'CHIRP Payment Calc'!H:H,A32)-SUMIFS('CHIRP Payment Calc'!BG:BG,'CHIRP Payment Calc'!H:H,A32)</f>
        <v>3310676.8200000003</v>
      </c>
      <c r="F32" s="68">
        <f>SUMIFS('CHIRP Payment Calc'!BG:BG,'CHIRP Payment Calc'!H:H,A32)</f>
        <v>0</v>
      </c>
      <c r="G32" s="68">
        <f>SUMIFS('CHIRP Payment Calc'!V:V,'CHIRP Payment Calc'!H:H,A32)</f>
        <v>745540.88636263809</v>
      </c>
      <c r="H32" s="68">
        <f>SUMIFS('CHIRP Payment Calc'!AE:AE,'CHIRP Payment Calc'!H:H,A32)</f>
        <v>321707.99869291863</v>
      </c>
      <c r="I32" s="123">
        <f t="shared" si="2"/>
        <v>0.98793592147104625</v>
      </c>
      <c r="J32" s="68">
        <f t="shared" si="3"/>
        <v>0</v>
      </c>
      <c r="K32" s="123">
        <f t="shared" si="4"/>
        <v>0</v>
      </c>
      <c r="L32" s="68">
        <f>SUMIFS('CHIRP Payment Calc'!BA:BA,'CHIRP Payment Calc'!H:H,A32)</f>
        <v>0</v>
      </c>
      <c r="M32" s="68">
        <f>SUMIFS('CHIRP Payment Calc'!AU:AU,'CHIRP Payment Calc'!H:H,A32)</f>
        <v>0</v>
      </c>
      <c r="N32" s="68">
        <f>SUMIFS('CHIRP Payment Calc'!W:W,'CHIRP Payment Calc'!H:H,A32)</f>
        <v>0</v>
      </c>
      <c r="O32" s="68">
        <f>SUMIFS('CHIRP Payment Calc'!AF:AF,'CHIRP Payment Calc'!H:H,A32)</f>
        <v>0</v>
      </c>
      <c r="P32" s="123">
        <f t="shared" si="5"/>
        <v>0</v>
      </c>
      <c r="Q32" s="68">
        <f t="shared" si="6"/>
        <v>0</v>
      </c>
      <c r="R32" s="128">
        <f t="shared" si="7"/>
        <v>0</v>
      </c>
    </row>
    <row r="33" spans="1:18">
      <c r="A33" s="24" t="s">
        <v>3518</v>
      </c>
      <c r="B33" s="106" t="s">
        <v>3383</v>
      </c>
      <c r="C33" s="106" t="s">
        <v>1206</v>
      </c>
      <c r="D33" s="68">
        <f>SUMIFS('CHIRP Payment Calc'!AZ:AZ,'CHIRP Payment Calc'!H:H,A33)</f>
        <v>722042.77998455695</v>
      </c>
      <c r="E33" s="68">
        <f>SUMIFS('CHIRP Payment Calc'!AT:AT,'CHIRP Payment Calc'!H:H,A33)-SUMIFS('CHIRP Payment Calc'!BG:BG,'CHIRP Payment Calc'!H:H,A33)</f>
        <v>639124.85</v>
      </c>
      <c r="F33" s="68">
        <f>SUMIFS('CHIRP Payment Calc'!BG:BG,'CHIRP Payment Calc'!H:H,A33)</f>
        <v>0</v>
      </c>
      <c r="G33" s="68">
        <f>SUMIFS('CHIRP Payment Calc'!V:V,'CHIRP Payment Calc'!H:H,A33)</f>
        <v>187190.11227473104</v>
      </c>
      <c r="H33" s="68">
        <f>SUMIFS('CHIRP Payment Calc'!AE:AE,'CHIRP Payment Calc'!H:H,A33)</f>
        <v>0</v>
      </c>
      <c r="I33" s="123">
        <f t="shared" si="2"/>
        <v>1.1444127483587665</v>
      </c>
      <c r="J33" s="68">
        <f t="shared" si="3"/>
        <v>0</v>
      </c>
      <c r="K33" s="123">
        <f t="shared" si="4"/>
        <v>0</v>
      </c>
      <c r="L33" s="68">
        <f>SUMIFS('CHIRP Payment Calc'!BA:BA,'CHIRP Payment Calc'!H:H,A33)</f>
        <v>0</v>
      </c>
      <c r="M33" s="68">
        <f>SUMIFS('CHIRP Payment Calc'!AU:AU,'CHIRP Payment Calc'!H:H,A33)</f>
        <v>0</v>
      </c>
      <c r="N33" s="68">
        <f>SUMIFS('CHIRP Payment Calc'!W:W,'CHIRP Payment Calc'!H:H,A33)</f>
        <v>0</v>
      </c>
      <c r="O33" s="68">
        <f>SUMIFS('CHIRP Payment Calc'!AF:AF,'CHIRP Payment Calc'!H:H,A33)</f>
        <v>0</v>
      </c>
      <c r="P33" s="123">
        <f t="shared" si="5"/>
        <v>0</v>
      </c>
      <c r="Q33" s="68">
        <f t="shared" si="6"/>
        <v>0</v>
      </c>
      <c r="R33" s="128">
        <f t="shared" si="7"/>
        <v>0</v>
      </c>
    </row>
    <row r="34" spans="1:18">
      <c r="A34" s="24" t="s">
        <v>3488</v>
      </c>
      <c r="B34" s="106" t="s">
        <v>2987</v>
      </c>
      <c r="C34" s="106" t="s">
        <v>1206</v>
      </c>
      <c r="D34" s="68">
        <f>SUMIFS('CHIRP Payment Calc'!AZ:AZ,'CHIRP Payment Calc'!H:H,A34)</f>
        <v>212139549.76069534</v>
      </c>
      <c r="E34" s="68">
        <f>SUMIFS('CHIRP Payment Calc'!AT:AT,'CHIRP Payment Calc'!H:H,A34)-SUMIFS('CHIRP Payment Calc'!BG:BG,'CHIRP Payment Calc'!H:H,A34)</f>
        <v>50239394.680941746</v>
      </c>
      <c r="F34" s="68">
        <f>SUMIFS('CHIRP Payment Calc'!BG:BG,'CHIRP Payment Calc'!H:H,A34)</f>
        <v>34361194.25</v>
      </c>
      <c r="G34" s="68">
        <f>SUMIFS('CHIRP Payment Calc'!V:V,'CHIRP Payment Calc'!H:H,A34)</f>
        <v>25718160.601935841</v>
      </c>
      <c r="H34" s="68">
        <f>SUMIFS('CHIRP Payment Calc'!AE:AE,'CHIRP Payment Calc'!H:H,A34)</f>
        <v>93908181.083926752</v>
      </c>
      <c r="I34" s="123">
        <f t="shared" si="2"/>
        <v>0.96270087707446894</v>
      </c>
      <c r="J34" s="68">
        <f t="shared" si="3"/>
        <v>80606845.251748234</v>
      </c>
      <c r="K34" s="123">
        <f t="shared" si="4"/>
        <v>0.85835807190972024</v>
      </c>
      <c r="L34" s="68">
        <f>SUMIFS('CHIRP Payment Calc'!BA:BA,'CHIRP Payment Calc'!H:H,A34)</f>
        <v>81420586.269810677</v>
      </c>
      <c r="M34" s="68">
        <f>SUMIFS('CHIRP Payment Calc'!AU:AU,'CHIRP Payment Calc'!H:H,A34)</f>
        <v>19081794.467974186</v>
      </c>
      <c r="N34" s="68">
        <f>SUMIFS('CHIRP Payment Calc'!W:W,'CHIRP Payment Calc'!H:H,A34)</f>
        <v>29806668.830552649</v>
      </c>
      <c r="O34" s="68">
        <f>SUMIFS('CHIRP Payment Calc'!AF:AF,'CHIRP Payment Calc'!H:H,A34)</f>
        <v>23756195.769745056</v>
      </c>
      <c r="P34" s="123">
        <f t="shared" si="5"/>
        <v>0.89221488564996065</v>
      </c>
      <c r="Q34" s="68">
        <f t="shared" si="6"/>
        <v>23756195.769745056</v>
      </c>
      <c r="R34" s="128">
        <f t="shared" si="7"/>
        <v>1</v>
      </c>
    </row>
    <row r="35" spans="1:18">
      <c r="A35" s="24" t="s">
        <v>3471</v>
      </c>
      <c r="B35" s="106" t="s">
        <v>1596</v>
      </c>
      <c r="C35" s="106" t="s">
        <v>492</v>
      </c>
      <c r="D35" s="68">
        <f>SUMIFS('CHIRP Payment Calc'!AZ:AZ,'CHIRP Payment Calc'!H:H,A35)</f>
        <v>112112676.78655623</v>
      </c>
      <c r="E35" s="68">
        <f>SUMIFS('CHIRP Payment Calc'!AT:AT,'CHIRP Payment Calc'!H:H,A35)-SUMIFS('CHIRP Payment Calc'!BG:BG,'CHIRP Payment Calc'!H:H,A35)</f>
        <v>52745059.912698418</v>
      </c>
      <c r="F35" s="68">
        <f>SUMIFS('CHIRP Payment Calc'!BG:BG,'CHIRP Payment Calc'!H:H,A35)</f>
        <v>0</v>
      </c>
      <c r="G35" s="68">
        <f>SUMIFS('CHIRP Payment Calc'!V:V,'CHIRP Payment Calc'!H:H,A35)</f>
        <v>5807817.9025862813</v>
      </c>
      <c r="H35" s="68">
        <f>SUMIFS('CHIRP Payment Calc'!AE:AE,'CHIRP Payment Calc'!H:H,A35)</f>
        <v>37170034.576552197</v>
      </c>
      <c r="I35" s="123">
        <f t="shared" si="2"/>
        <v>0.8538098914012846</v>
      </c>
      <c r="J35" s="68">
        <f t="shared" si="3"/>
        <v>37170034.576552197</v>
      </c>
      <c r="K35" s="123">
        <f t="shared" si="4"/>
        <v>1</v>
      </c>
      <c r="L35" s="68">
        <f>SUMIFS('CHIRP Payment Calc'!BA:BA,'CHIRP Payment Calc'!H:H,A35)</f>
        <v>57283793.167691343</v>
      </c>
      <c r="M35" s="68">
        <f>SUMIFS('CHIRP Payment Calc'!AU:AU,'CHIRP Payment Calc'!H:H,A35)</f>
        <v>10188110.888888888</v>
      </c>
      <c r="N35" s="68">
        <f>SUMIFS('CHIRP Payment Calc'!W:W,'CHIRP Payment Calc'!H:H,A35)</f>
        <v>15756583.800715137</v>
      </c>
      <c r="O35" s="68">
        <f>SUMIFS('CHIRP Payment Calc'!AF:AF,'CHIRP Payment Calc'!H:H,A35)</f>
        <v>21831411.290147476</v>
      </c>
      <c r="P35" s="123">
        <f t="shared" si="5"/>
        <v>0.8340248321177467</v>
      </c>
      <c r="Q35" s="68">
        <f t="shared" si="6"/>
        <v>21831411.290147476</v>
      </c>
      <c r="R35" s="128">
        <f t="shared" si="7"/>
        <v>1</v>
      </c>
    </row>
    <row r="36" spans="1:18">
      <c r="A36" s="24" t="s">
        <v>3496</v>
      </c>
      <c r="B36" s="106" t="s">
        <v>3071</v>
      </c>
      <c r="C36" s="106" t="s">
        <v>311</v>
      </c>
      <c r="D36" s="68">
        <f>SUMIFS('CHIRP Payment Calc'!AZ:AZ,'CHIRP Payment Calc'!H:H,A36)</f>
        <v>65394242.895707317</v>
      </c>
      <c r="E36" s="68">
        <f>SUMIFS('CHIRP Payment Calc'!AT:AT,'CHIRP Payment Calc'!H:H,A36)-SUMIFS('CHIRP Payment Calc'!BG:BG,'CHIRP Payment Calc'!H:H,A36)</f>
        <v>48199085.040591694</v>
      </c>
      <c r="F36" s="68">
        <f>SUMIFS('CHIRP Payment Calc'!BG:BG,'CHIRP Payment Calc'!H:H,A36)</f>
        <v>0</v>
      </c>
      <c r="G36" s="68">
        <f>SUMIFS('CHIRP Payment Calc'!V:V,'CHIRP Payment Calc'!H:H,A36)</f>
        <v>6847114.7617619131</v>
      </c>
      <c r="H36" s="68">
        <f>SUMIFS('CHIRP Payment Calc'!AE:AE,'CHIRP Payment Calc'!H:H,A36)</f>
        <v>8165191.515226054</v>
      </c>
      <c r="I36" s="123">
        <f t="shared" si="2"/>
        <v>0.96662012615378179</v>
      </c>
      <c r="J36" s="68">
        <f t="shared" si="3"/>
        <v>3808618.8037829753</v>
      </c>
      <c r="K36" s="123">
        <f t="shared" si="4"/>
        <v>0.46644574063949967</v>
      </c>
      <c r="L36" s="68">
        <f>SUMIFS('CHIRP Payment Calc'!BA:BA,'CHIRP Payment Calc'!H:H,A36)</f>
        <v>57551634.121978529</v>
      </c>
      <c r="M36" s="68">
        <f>SUMIFS('CHIRP Payment Calc'!AU:AU,'CHIRP Payment Calc'!H:H,A36)</f>
        <v>15043584.808374926</v>
      </c>
      <c r="N36" s="68">
        <f>SUMIFS('CHIRP Payment Calc'!W:W,'CHIRP Payment Calc'!H:H,A36)</f>
        <v>15270694.097041704</v>
      </c>
      <c r="O36" s="68">
        <f>SUMIFS('CHIRP Payment Calc'!AF:AF,'CHIRP Payment Calc'!H:H,A36)</f>
        <v>19145254.516838849</v>
      </c>
      <c r="P36" s="123">
        <f t="shared" si="5"/>
        <v>0.8593940758906663</v>
      </c>
      <c r="Q36" s="68">
        <f t="shared" si="6"/>
        <v>19145254.516838849</v>
      </c>
      <c r="R36" s="128">
        <f t="shared" si="7"/>
        <v>1</v>
      </c>
    </row>
    <row r="37" spans="1:18">
      <c r="A37" s="24" t="s">
        <v>3510</v>
      </c>
      <c r="B37" s="106" t="s">
        <v>3071</v>
      </c>
      <c r="C37" s="106" t="s">
        <v>492</v>
      </c>
      <c r="D37" s="68">
        <f>SUMIFS('CHIRP Payment Calc'!AZ:AZ,'CHIRP Payment Calc'!H:H,A37)</f>
        <v>2988734.7400910598</v>
      </c>
      <c r="E37" s="68">
        <f>SUMIFS('CHIRP Payment Calc'!AT:AT,'CHIRP Payment Calc'!H:H,A37)-SUMIFS('CHIRP Payment Calc'!BG:BG,'CHIRP Payment Calc'!H:H,A37)</f>
        <v>1881395.9659311408</v>
      </c>
      <c r="F37" s="68">
        <f>SUMIFS('CHIRP Payment Calc'!BG:BG,'CHIRP Payment Calc'!H:H,A37)</f>
        <v>0</v>
      </c>
      <c r="G37" s="68">
        <f>SUMIFS('CHIRP Payment Calc'!V:V,'CHIRP Payment Calc'!H:H,A37)</f>
        <v>242396.88240977423</v>
      </c>
      <c r="H37" s="68">
        <f>SUMIFS('CHIRP Payment Calc'!AE:AE,'CHIRP Payment Calc'!H:H,A37)</f>
        <v>599741.137669096</v>
      </c>
      <c r="I37" s="123">
        <f t="shared" si="2"/>
        <v>0.91126654683547847</v>
      </c>
      <c r="J37" s="68">
        <f t="shared" si="3"/>
        <v>566068.41774103884</v>
      </c>
      <c r="K37" s="123">
        <f t="shared" si="4"/>
        <v>0.94385457689474705</v>
      </c>
      <c r="L37" s="68">
        <f>SUMIFS('CHIRP Payment Calc'!BA:BA,'CHIRP Payment Calc'!H:H,A37)</f>
        <v>5845263.491439227</v>
      </c>
      <c r="M37" s="68">
        <f>SUMIFS('CHIRP Payment Calc'!AU:AU,'CHIRP Payment Calc'!H:H,A37)</f>
        <v>1965266.8462857143</v>
      </c>
      <c r="N37" s="68">
        <f>SUMIFS('CHIRP Payment Calc'!W:W,'CHIRP Payment Calc'!H:H,A37)</f>
        <v>1162614.5358122557</v>
      </c>
      <c r="O37" s="68">
        <f>SUMIFS('CHIRP Payment Calc'!AF:AF,'CHIRP Payment Calc'!H:H,A37)</f>
        <v>1889563.5715556918</v>
      </c>
      <c r="P37" s="123">
        <f t="shared" si="5"/>
        <v>0.85837789194653757</v>
      </c>
      <c r="Q37" s="68">
        <f t="shared" si="6"/>
        <v>1889563.5715556918</v>
      </c>
      <c r="R37" s="128">
        <f t="shared" si="7"/>
        <v>1</v>
      </c>
    </row>
    <row r="38" spans="1:18">
      <c r="A38" s="24" t="s">
        <v>3514</v>
      </c>
      <c r="B38" s="106" t="s">
        <v>3071</v>
      </c>
      <c r="C38" s="106" t="s">
        <v>1530</v>
      </c>
      <c r="D38" s="68">
        <f>SUMIFS('CHIRP Payment Calc'!AZ:AZ,'CHIRP Payment Calc'!H:H,A38)</f>
        <v>12313125.827898376</v>
      </c>
      <c r="E38" s="68">
        <f>SUMIFS('CHIRP Payment Calc'!AT:AT,'CHIRP Payment Calc'!H:H,A38)-SUMIFS('CHIRP Payment Calc'!BG:BG,'CHIRP Payment Calc'!H:H,A38)</f>
        <v>11156048.080122039</v>
      </c>
      <c r="F38" s="68">
        <f>SUMIFS('CHIRP Payment Calc'!BG:BG,'CHIRP Payment Calc'!H:H,A38)</f>
        <v>0</v>
      </c>
      <c r="G38" s="68">
        <f>SUMIFS('CHIRP Payment Calc'!V:V,'CHIRP Payment Calc'!H:H,A38)</f>
        <v>0</v>
      </c>
      <c r="H38" s="68">
        <f>SUMIFS('CHIRP Payment Calc'!AE:AE,'CHIRP Payment Calc'!H:H,A38)</f>
        <v>1414034.6339159149</v>
      </c>
      <c r="I38" s="123">
        <f t="shared" si="2"/>
        <v>1.0208685340937049</v>
      </c>
      <c r="J38" s="68">
        <f t="shared" si="3"/>
        <v>0</v>
      </c>
      <c r="K38" s="123">
        <f t="shared" si="4"/>
        <v>0</v>
      </c>
      <c r="L38" s="68">
        <f>SUMIFS('CHIRP Payment Calc'!BA:BA,'CHIRP Payment Calc'!H:H,A38)</f>
        <v>25878994.251488402</v>
      </c>
      <c r="M38" s="68">
        <f>SUMIFS('CHIRP Payment Calc'!AU:AU,'CHIRP Payment Calc'!H:H,A38)</f>
        <v>9116470.1662652455</v>
      </c>
      <c r="N38" s="68">
        <f>SUMIFS('CHIRP Payment Calc'!W:W,'CHIRP Payment Calc'!H:H,A38)</f>
        <v>3920350.3375662216</v>
      </c>
      <c r="O38" s="68">
        <f>SUMIFS('CHIRP Payment Calc'!AF:AF,'CHIRP Payment Calc'!H:H,A38)</f>
        <v>9309914.5321373679</v>
      </c>
      <c r="P38" s="123">
        <f t="shared" si="5"/>
        <v>0.86350863634059438</v>
      </c>
      <c r="Q38" s="68">
        <f t="shared" si="6"/>
        <v>9309914.5321373679</v>
      </c>
      <c r="R38" s="128">
        <f t="shared" si="7"/>
        <v>1</v>
      </c>
    </row>
    <row r="39" spans="1:18">
      <c r="A39" s="24" t="s">
        <v>3509</v>
      </c>
      <c r="B39" s="106" t="s">
        <v>3071</v>
      </c>
      <c r="C39" s="106" t="s">
        <v>1219</v>
      </c>
      <c r="D39" s="68">
        <f>SUMIFS('CHIRP Payment Calc'!AZ:AZ,'CHIRP Payment Calc'!H:H,A39)</f>
        <v>5054788.5151463952</v>
      </c>
      <c r="E39" s="68">
        <f>SUMIFS('CHIRP Payment Calc'!AT:AT,'CHIRP Payment Calc'!H:H,A39)-SUMIFS('CHIRP Payment Calc'!BG:BG,'CHIRP Payment Calc'!H:H,A39)</f>
        <v>3463301.6486972515</v>
      </c>
      <c r="F39" s="68">
        <f>SUMIFS('CHIRP Payment Calc'!BG:BG,'CHIRP Payment Calc'!H:H,A39)</f>
        <v>0</v>
      </c>
      <c r="G39" s="68">
        <f>SUMIFS('CHIRP Payment Calc'!V:V,'CHIRP Payment Calc'!H:H,A39)</f>
        <v>0</v>
      </c>
      <c r="H39" s="68">
        <f>SUMIFS('CHIRP Payment Calc'!AE:AE,'CHIRP Payment Calc'!H:H,A39)</f>
        <v>1074890.5078732369</v>
      </c>
      <c r="I39" s="123">
        <f t="shared" si="2"/>
        <v>0.8978005989710639</v>
      </c>
      <c r="J39" s="68">
        <f t="shared" si="3"/>
        <v>1074890.5078732369</v>
      </c>
      <c r="K39" s="123">
        <f t="shared" si="4"/>
        <v>1</v>
      </c>
      <c r="L39" s="68">
        <f>SUMIFS('CHIRP Payment Calc'!BA:BA,'CHIRP Payment Calc'!H:H,A39)</f>
        <v>9921393.2329244465</v>
      </c>
      <c r="M39" s="68">
        <f>SUMIFS('CHIRP Payment Calc'!AU:AU,'CHIRP Payment Calc'!H:H,A39)</f>
        <v>3920629.1422784808</v>
      </c>
      <c r="N39" s="68">
        <f>SUMIFS('CHIRP Payment Calc'!W:W,'CHIRP Payment Calc'!H:H,A39)</f>
        <v>792782.90246134764</v>
      </c>
      <c r="O39" s="68">
        <f>SUMIFS('CHIRP Payment Calc'!AF:AF,'CHIRP Payment Calc'!H:H,A39)</f>
        <v>3379479.3105077469</v>
      </c>
      <c r="P39" s="123">
        <f t="shared" si="5"/>
        <v>0.8157010981472913</v>
      </c>
      <c r="Q39" s="68">
        <f t="shared" si="6"/>
        <v>3379479.3105077469</v>
      </c>
      <c r="R39" s="128">
        <f t="shared" si="7"/>
        <v>1</v>
      </c>
    </row>
    <row r="40" spans="1:18">
      <c r="A40" s="24" t="s">
        <v>3472</v>
      </c>
      <c r="B40" s="106" t="s">
        <v>1596</v>
      </c>
      <c r="C40" s="106" t="s">
        <v>224</v>
      </c>
      <c r="D40" s="68">
        <f>SUMIFS('CHIRP Payment Calc'!AZ:AZ,'CHIRP Payment Calc'!H:H,A40)</f>
        <v>370718948.04544342</v>
      </c>
      <c r="E40" s="68">
        <f>SUMIFS('CHIRP Payment Calc'!AT:AT,'CHIRP Payment Calc'!H:H,A40)-SUMIFS('CHIRP Payment Calc'!BG:BG,'CHIRP Payment Calc'!H:H,A40)</f>
        <v>165572721.8671329</v>
      </c>
      <c r="F40" s="68">
        <f>SUMIFS('CHIRP Payment Calc'!BG:BG,'CHIRP Payment Calc'!H:H,A40)</f>
        <v>0</v>
      </c>
      <c r="G40" s="68">
        <f>SUMIFS('CHIRP Payment Calc'!V:V,'CHIRP Payment Calc'!H:H,A40)</f>
        <v>293522934.91274983</v>
      </c>
      <c r="H40" s="68">
        <f>SUMIFS('CHIRP Payment Calc'!AE:AE,'CHIRP Payment Calc'!H:H,A40)</f>
        <v>0</v>
      </c>
      <c r="I40" s="123">
        <f t="shared" si="2"/>
        <v>1.2383927479304508</v>
      </c>
      <c r="J40" s="68">
        <f t="shared" si="3"/>
        <v>0</v>
      </c>
      <c r="K40" s="123">
        <f t="shared" si="4"/>
        <v>0</v>
      </c>
      <c r="L40" s="68">
        <f>SUMIFS('CHIRP Payment Calc'!BA:BA,'CHIRP Payment Calc'!H:H,A40)</f>
        <v>262910819.98093033</v>
      </c>
      <c r="M40" s="68">
        <f>SUMIFS('CHIRP Payment Calc'!AU:AU,'CHIRP Payment Calc'!H:H,A40)</f>
        <v>142429623.69930071</v>
      </c>
      <c r="N40" s="68">
        <f>SUMIFS('CHIRP Payment Calc'!W:W,'CHIRP Payment Calc'!H:H,A40)</f>
        <v>0</v>
      </c>
      <c r="O40" s="68">
        <f>SUMIFS('CHIRP Payment Calc'!AF:AF,'CHIRP Payment Calc'!H:H,A40)</f>
        <v>83387668.869547948</v>
      </c>
      <c r="P40" s="123">
        <f t="shared" si="5"/>
        <v>0.85891213068076788</v>
      </c>
      <c r="Q40" s="68">
        <f t="shared" si="6"/>
        <v>83387668.869547948</v>
      </c>
      <c r="R40" s="128">
        <f t="shared" si="7"/>
        <v>1</v>
      </c>
    </row>
    <row r="41" spans="1:18">
      <c r="A41" s="24" t="s">
        <v>3524</v>
      </c>
      <c r="B41" s="106" t="s">
        <v>3383</v>
      </c>
      <c r="C41" s="106" t="s">
        <v>1559</v>
      </c>
      <c r="D41" s="68">
        <f>SUMIFS('CHIRP Payment Calc'!AZ:AZ,'CHIRP Payment Calc'!H:H,A41)</f>
        <v>12147.112074478811</v>
      </c>
      <c r="E41" s="68">
        <f>SUMIFS('CHIRP Payment Calc'!AT:AT,'CHIRP Payment Calc'!H:H,A41)-SUMIFS('CHIRP Payment Calc'!BG:BG,'CHIRP Payment Calc'!H:H,A41)</f>
        <v>296549.3</v>
      </c>
      <c r="F41" s="68">
        <f>SUMIFS('CHIRP Payment Calc'!BG:BG,'CHIRP Payment Calc'!H:H,A41)</f>
        <v>0</v>
      </c>
      <c r="G41" s="68">
        <f>SUMIFS('CHIRP Payment Calc'!V:V,'CHIRP Payment Calc'!H:H,A41)</f>
        <v>338295.57968309661</v>
      </c>
      <c r="H41" s="68">
        <f>SUMIFS('CHIRP Payment Calc'!AE:AE,'CHIRP Payment Calc'!H:H,A41)</f>
        <v>0</v>
      </c>
      <c r="I41" s="123">
        <f t="shared" si="2"/>
        <v>52.263029746544554</v>
      </c>
      <c r="J41" s="68">
        <f t="shared" si="3"/>
        <v>0</v>
      </c>
      <c r="K41" s="123">
        <f t="shared" si="4"/>
        <v>0</v>
      </c>
      <c r="L41" s="68">
        <f>SUMIFS('CHIRP Payment Calc'!BA:BA,'CHIRP Payment Calc'!H:H,A41)</f>
        <v>0</v>
      </c>
      <c r="M41" s="68">
        <f>SUMIFS('CHIRP Payment Calc'!AU:AU,'CHIRP Payment Calc'!H:H,A41)</f>
        <v>0</v>
      </c>
      <c r="N41" s="68">
        <f>SUMIFS('CHIRP Payment Calc'!W:W,'CHIRP Payment Calc'!H:H,A41)</f>
        <v>0</v>
      </c>
      <c r="O41" s="68">
        <f>SUMIFS('CHIRP Payment Calc'!AF:AF,'CHIRP Payment Calc'!H:H,A41)</f>
        <v>0</v>
      </c>
      <c r="P41" s="123">
        <f t="shared" si="5"/>
        <v>0</v>
      </c>
      <c r="Q41" s="68">
        <f t="shared" si="6"/>
        <v>0</v>
      </c>
      <c r="R41" s="128">
        <f t="shared" si="7"/>
        <v>0</v>
      </c>
    </row>
    <row r="42" spans="1:18">
      <c r="A42" s="24" t="s">
        <v>3495</v>
      </c>
      <c r="B42" s="106" t="s">
        <v>3071</v>
      </c>
      <c r="C42" s="106" t="s">
        <v>1559</v>
      </c>
      <c r="D42" s="68">
        <f>SUMIFS('CHIRP Payment Calc'!AZ:AZ,'CHIRP Payment Calc'!H:H,A42)</f>
        <v>7017003.4033568623</v>
      </c>
      <c r="E42" s="68">
        <f>SUMIFS('CHIRP Payment Calc'!AT:AT,'CHIRP Payment Calc'!H:H,A42)-SUMIFS('CHIRP Payment Calc'!BG:BG,'CHIRP Payment Calc'!H:H,A42)</f>
        <v>6355287.2153947018</v>
      </c>
      <c r="F42" s="68">
        <f>SUMIFS('CHIRP Payment Calc'!BG:BG,'CHIRP Payment Calc'!H:H,A42)</f>
        <v>0</v>
      </c>
      <c r="G42" s="68">
        <f>SUMIFS('CHIRP Payment Calc'!V:V,'CHIRP Payment Calc'!H:H,A42)</f>
        <v>0</v>
      </c>
      <c r="H42" s="68">
        <f>SUMIFS('CHIRP Payment Calc'!AE:AE,'CHIRP Payment Calc'!H:H,A42)</f>
        <v>669728.4389291394</v>
      </c>
      <c r="I42" s="123">
        <f t="shared" si="2"/>
        <v>1.0011418337011417</v>
      </c>
      <c r="J42" s="68">
        <f t="shared" si="3"/>
        <v>0</v>
      </c>
      <c r="K42" s="123">
        <f t="shared" si="4"/>
        <v>0</v>
      </c>
      <c r="L42" s="68">
        <f>SUMIFS('CHIRP Payment Calc'!BA:BA,'CHIRP Payment Calc'!H:H,A42)</f>
        <v>6973876.3275239142</v>
      </c>
      <c r="M42" s="68">
        <f>SUMIFS('CHIRP Payment Calc'!AU:AU,'CHIRP Payment Calc'!H:H,A42)</f>
        <v>3152540.1341463411</v>
      </c>
      <c r="N42" s="68">
        <f>SUMIFS('CHIRP Payment Calc'!W:W,'CHIRP Payment Calc'!H:H,A42)</f>
        <v>447176.8515413081</v>
      </c>
      <c r="O42" s="68">
        <f>SUMIFS('CHIRP Payment Calc'!AF:AF,'CHIRP Payment Calc'!H:H,A42)</f>
        <v>2617456.0070761451</v>
      </c>
      <c r="P42" s="123">
        <f t="shared" si="5"/>
        <v>0.89149458647931201</v>
      </c>
      <c r="Q42" s="68">
        <f t="shared" si="6"/>
        <v>2617456.0070761451</v>
      </c>
      <c r="R42" s="128">
        <f t="shared" si="7"/>
        <v>1</v>
      </c>
    </row>
    <row r="43" spans="1:18">
      <c r="A43" s="24" t="s">
        <v>3491</v>
      </c>
      <c r="B43" s="106" t="s">
        <v>2987</v>
      </c>
      <c r="C43" s="106" t="s">
        <v>228</v>
      </c>
      <c r="D43" s="68">
        <f>SUMIFS('CHIRP Payment Calc'!AZ:AZ,'CHIRP Payment Calc'!H:H,A43)</f>
        <v>164232455.84604478</v>
      </c>
      <c r="E43" s="68">
        <f>SUMIFS('CHIRP Payment Calc'!AT:AT,'CHIRP Payment Calc'!H:H,A43)-SUMIFS('CHIRP Payment Calc'!BG:BG,'CHIRP Payment Calc'!H:H,A43)</f>
        <v>48900640.306266777</v>
      </c>
      <c r="F43" s="68">
        <f>SUMIFS('CHIRP Payment Calc'!BG:BG,'CHIRP Payment Calc'!H:H,A43)</f>
        <v>13199494.25</v>
      </c>
      <c r="G43" s="68">
        <f>SUMIFS('CHIRP Payment Calc'!V:V,'CHIRP Payment Calc'!H:H,A43)</f>
        <v>24430163.98141231</v>
      </c>
      <c r="H43" s="68">
        <f>SUMIFS('CHIRP Payment Calc'!AE:AE,'CHIRP Payment Calc'!H:H,A43)</f>
        <v>60032442.135106236</v>
      </c>
      <c r="I43" s="123">
        <f t="shared" si="2"/>
        <v>0.89241033337634901</v>
      </c>
      <c r="J43" s="68">
        <f t="shared" si="3"/>
        <v>60032442.135106236</v>
      </c>
      <c r="K43" s="123">
        <f t="shared" si="4"/>
        <v>1</v>
      </c>
      <c r="L43" s="68">
        <f>SUMIFS('CHIRP Payment Calc'!BA:BA,'CHIRP Payment Calc'!H:H,A43)</f>
        <v>89998329.819189399</v>
      </c>
      <c r="M43" s="68">
        <f>SUMIFS('CHIRP Payment Calc'!AU:AU,'CHIRP Payment Calc'!H:H,A43)</f>
        <v>16525516.002872922</v>
      </c>
      <c r="N43" s="68">
        <f>SUMIFS('CHIRP Payment Calc'!W:W,'CHIRP Payment Calc'!H:H,A43)</f>
        <v>43862032.266022265</v>
      </c>
      <c r="O43" s="68">
        <f>SUMIFS('CHIRP Payment Calc'!AF:AF,'CHIRP Payment Calc'!H:H,A43)</f>
        <v>21537674.768377814</v>
      </c>
      <c r="P43" s="123">
        <f t="shared" si="5"/>
        <v>0.91029714886781099</v>
      </c>
      <c r="Q43" s="68">
        <f t="shared" si="6"/>
        <v>20610948.568375282</v>
      </c>
      <c r="R43" s="128">
        <f t="shared" si="7"/>
        <v>0.95697185467006973</v>
      </c>
    </row>
    <row r="44" spans="1:18">
      <c r="A44" s="24" t="s">
        <v>3474</v>
      </c>
      <c r="B44" s="106" t="s">
        <v>1596</v>
      </c>
      <c r="C44" s="106" t="s">
        <v>301</v>
      </c>
      <c r="D44" s="68">
        <f>SUMIFS('CHIRP Payment Calc'!AZ:AZ,'CHIRP Payment Calc'!H:H,A44)</f>
        <v>617871576.76212788</v>
      </c>
      <c r="E44" s="68">
        <f>SUMIFS('CHIRP Payment Calc'!AT:AT,'CHIRP Payment Calc'!H:H,A44)-SUMIFS('CHIRP Payment Calc'!BG:BG,'CHIRP Payment Calc'!H:H,A44)</f>
        <v>289752295.22522521</v>
      </c>
      <c r="F44" s="68">
        <f>SUMIFS('CHIRP Payment Calc'!BG:BG,'CHIRP Payment Calc'!H:H,A44)</f>
        <v>0</v>
      </c>
      <c r="G44" s="68">
        <f>SUMIFS('CHIRP Payment Calc'!V:V,'CHIRP Payment Calc'!H:H,A44)</f>
        <v>283894505.03354293</v>
      </c>
      <c r="H44" s="68">
        <f>SUMIFS('CHIRP Payment Calc'!AE:AE,'CHIRP Payment Calc'!H:H,A44)</f>
        <v>30616074.072244827</v>
      </c>
      <c r="I44" s="123">
        <f t="shared" si="2"/>
        <v>0.97797486898097907</v>
      </c>
      <c r="J44" s="68">
        <f t="shared" si="3"/>
        <v>0</v>
      </c>
      <c r="K44" s="123">
        <f t="shared" si="4"/>
        <v>0</v>
      </c>
      <c r="L44" s="68">
        <f>SUMIFS('CHIRP Payment Calc'!BA:BA,'CHIRP Payment Calc'!H:H,A44)</f>
        <v>331686804.36746413</v>
      </c>
      <c r="M44" s="68">
        <f>SUMIFS('CHIRP Payment Calc'!AU:AU,'CHIRP Payment Calc'!H:H,A44)</f>
        <v>134891792.91891891</v>
      </c>
      <c r="N44" s="68">
        <f>SUMIFS('CHIRP Payment Calc'!W:W,'CHIRP Payment Calc'!H:H,A44)</f>
        <v>41804512.477821641</v>
      </c>
      <c r="O44" s="68">
        <f>SUMIFS('CHIRP Payment Calc'!AF:AF,'CHIRP Payment Calc'!H:H,A44)</f>
        <v>108311691.41981061</v>
      </c>
      <c r="P44" s="123">
        <f t="shared" si="5"/>
        <v>0.85926842148595339</v>
      </c>
      <c r="Q44" s="68">
        <f t="shared" si="6"/>
        <v>108311691.41981061</v>
      </c>
      <c r="R44" s="128">
        <f t="shared" si="7"/>
        <v>1</v>
      </c>
    </row>
    <row r="45" spans="1:18">
      <c r="A45" s="24" t="s">
        <v>3484</v>
      </c>
      <c r="B45" s="106" t="s">
        <v>2987</v>
      </c>
      <c r="C45" s="106" t="s">
        <v>1559</v>
      </c>
      <c r="D45" s="68">
        <f>SUMIFS('CHIRP Payment Calc'!AZ:AZ,'CHIRP Payment Calc'!H:H,A45)</f>
        <v>405991500.76012135</v>
      </c>
      <c r="E45" s="68">
        <f>SUMIFS('CHIRP Payment Calc'!AT:AT,'CHIRP Payment Calc'!H:H,A45)-SUMIFS('CHIRP Payment Calc'!BG:BG,'CHIRP Payment Calc'!H:H,A45)</f>
        <v>129744572.9408284</v>
      </c>
      <c r="F45" s="68">
        <f>SUMIFS('CHIRP Payment Calc'!BG:BG,'CHIRP Payment Calc'!H:H,A45)</f>
        <v>0</v>
      </c>
      <c r="G45" s="68">
        <f>SUMIFS('CHIRP Payment Calc'!V:V,'CHIRP Payment Calc'!H:H,A45)</f>
        <v>151451982.80807799</v>
      </c>
      <c r="H45" s="68">
        <f>SUMIFS('CHIRP Payment Calc'!AE:AE,'CHIRP Payment Calc'!H:H,A45)</f>
        <v>87355221.742962092</v>
      </c>
      <c r="I45" s="123">
        <f t="shared" si="2"/>
        <v>0.90778200233710316</v>
      </c>
      <c r="J45" s="68">
        <f t="shared" si="3"/>
        <v>84195794.935202837</v>
      </c>
      <c r="K45" s="123">
        <f t="shared" si="4"/>
        <v>0.96383242186648332</v>
      </c>
      <c r="L45" s="68">
        <f>SUMIFS('CHIRP Payment Calc'!BA:BA,'CHIRP Payment Calc'!H:H,A45)</f>
        <v>154051744.55962378</v>
      </c>
      <c r="M45" s="68">
        <f>SUMIFS('CHIRP Payment Calc'!AU:AU,'CHIRP Payment Calc'!H:H,A45)</f>
        <v>42995287.609467462</v>
      </c>
      <c r="N45" s="68">
        <f>SUMIFS('CHIRP Payment Calc'!W:W,'CHIRP Payment Calc'!H:H,A45)</f>
        <v>73726742.290651545</v>
      </c>
      <c r="O45" s="68">
        <f>SUMIFS('CHIRP Payment Calc'!AF:AF,'CHIRP Payment Calc'!H:H,A45)</f>
        <v>29550064.879120179</v>
      </c>
      <c r="P45" s="123">
        <f t="shared" si="5"/>
        <v>0.94949976189738261</v>
      </c>
      <c r="Q45" s="68">
        <f t="shared" si="6"/>
        <v>21924540.203542411</v>
      </c>
      <c r="R45" s="128">
        <f t="shared" si="7"/>
        <v>0.74194558601575533</v>
      </c>
    </row>
    <row r="46" spans="1:18">
      <c r="A46" s="24" t="s">
        <v>3483</v>
      </c>
      <c r="B46" s="106" t="s">
        <v>2987</v>
      </c>
      <c r="C46" s="106" t="s">
        <v>1530</v>
      </c>
      <c r="D46" s="68">
        <f>SUMIFS('CHIRP Payment Calc'!AZ:AZ,'CHIRP Payment Calc'!H:H,A46)</f>
        <v>200679282.02328843</v>
      </c>
      <c r="E46" s="68">
        <f>SUMIFS('CHIRP Payment Calc'!AT:AT,'CHIRP Payment Calc'!H:H,A46)-SUMIFS('CHIRP Payment Calc'!BG:BG,'CHIRP Payment Calc'!H:H,A46)</f>
        <v>72522764.710059181</v>
      </c>
      <c r="F46" s="68">
        <f>SUMIFS('CHIRP Payment Calc'!BG:BG,'CHIRP Payment Calc'!H:H,A46)</f>
        <v>0</v>
      </c>
      <c r="G46" s="68">
        <f>SUMIFS('CHIRP Payment Calc'!V:V,'CHIRP Payment Calc'!H:H,A46)</f>
        <v>61564865.537566863</v>
      </c>
      <c r="H46" s="68">
        <f>SUMIFS('CHIRP Payment Calc'!AE:AE,'CHIRP Payment Calc'!H:H,A46)</f>
        <v>46502780.463325158</v>
      </c>
      <c r="I46" s="123">
        <f t="shared" si="2"/>
        <v>0.89989563890304358</v>
      </c>
      <c r="J46" s="68">
        <f t="shared" si="3"/>
        <v>46502780.463325158</v>
      </c>
      <c r="K46" s="123">
        <f t="shared" si="4"/>
        <v>1</v>
      </c>
      <c r="L46" s="68">
        <f>SUMIFS('CHIRP Payment Calc'!BA:BA,'CHIRP Payment Calc'!H:H,A46)</f>
        <v>127270730.46754813</v>
      </c>
      <c r="M46" s="68">
        <f>SUMIFS('CHIRP Payment Calc'!AU:AU,'CHIRP Payment Calc'!H:H,A46)</f>
        <v>33191235.011834305</v>
      </c>
      <c r="N46" s="68">
        <f>SUMIFS('CHIRP Payment Calc'!W:W,'CHIRP Payment Calc'!H:H,A46)</f>
        <v>80347585.805331841</v>
      </c>
      <c r="O46" s="68">
        <f>SUMIFS('CHIRP Payment Calc'!AF:AF,'CHIRP Payment Calc'!H:H,A46)</f>
        <v>10899758.813470092</v>
      </c>
      <c r="P46" s="123">
        <f t="shared" si="5"/>
        <v>0.97774703715058797</v>
      </c>
      <c r="Q46" s="68">
        <f t="shared" si="6"/>
        <v>1004836.6036271751</v>
      </c>
      <c r="R46" s="128">
        <f t="shared" si="7"/>
        <v>9.2188884251767328E-2</v>
      </c>
    </row>
    <row r="47" spans="1:18">
      <c r="A47" s="24" t="s">
        <v>3487</v>
      </c>
      <c r="B47" s="106" t="s">
        <v>2987</v>
      </c>
      <c r="C47" s="106" t="s">
        <v>1597</v>
      </c>
      <c r="D47" s="68">
        <f>SUMIFS('CHIRP Payment Calc'!AZ:AZ,'CHIRP Payment Calc'!H:H,A47)</f>
        <v>153689684.66236645</v>
      </c>
      <c r="E47" s="68">
        <f>SUMIFS('CHIRP Payment Calc'!AT:AT,'CHIRP Payment Calc'!H:H,A47)-SUMIFS('CHIRP Payment Calc'!BG:BG,'CHIRP Payment Calc'!H:H,A47)</f>
        <v>49884475.257980853</v>
      </c>
      <c r="F47" s="68">
        <f>SUMIFS('CHIRP Payment Calc'!BG:BG,'CHIRP Payment Calc'!H:H,A47)</f>
        <v>19989128.190000001</v>
      </c>
      <c r="G47" s="68">
        <f>SUMIFS('CHIRP Payment Calc'!V:V,'CHIRP Payment Calc'!H:H,A47)</f>
        <v>30999029.922147866</v>
      </c>
      <c r="H47" s="68">
        <f>SUMIFS('CHIRP Payment Calc'!AE:AE,'CHIRP Payment Calc'!H:H,A47)</f>
        <v>37097000.524538748</v>
      </c>
      <c r="I47" s="123">
        <f t="shared" si="2"/>
        <v>0.89771564173461871</v>
      </c>
      <c r="J47" s="68">
        <f t="shared" si="3"/>
        <v>37097000.524538748</v>
      </c>
      <c r="K47" s="123">
        <f t="shared" si="4"/>
        <v>1</v>
      </c>
      <c r="L47" s="68">
        <f>SUMIFS('CHIRP Payment Calc'!BA:BA,'CHIRP Payment Calc'!H:H,A47)</f>
        <v>51576854.321972579</v>
      </c>
      <c r="M47" s="68">
        <f>SUMIFS('CHIRP Payment Calc'!AU:AU,'CHIRP Payment Calc'!H:H,A47)</f>
        <v>12147493.43450946</v>
      </c>
      <c r="N47" s="68">
        <f>SUMIFS('CHIRP Payment Calc'!W:W,'CHIRP Payment Calc'!H:H,A47)</f>
        <v>26039020.407221891</v>
      </c>
      <c r="O47" s="68">
        <f>SUMIFS('CHIRP Payment Calc'!AF:AF,'CHIRP Payment Calc'!H:H,A47)</f>
        <v>9914844.1140154246</v>
      </c>
      <c r="P47" s="123">
        <f t="shared" si="5"/>
        <v>0.93261519315370145</v>
      </c>
      <c r="Q47" s="68">
        <f t="shared" si="6"/>
        <v>8232655.0480439737</v>
      </c>
      <c r="R47" s="128">
        <f t="shared" si="7"/>
        <v>0.83033630719483098</v>
      </c>
    </row>
    <row r="48" spans="1:18">
      <c r="A48" s="24" t="s">
        <v>3473</v>
      </c>
      <c r="B48" s="106" t="s">
        <v>1596</v>
      </c>
      <c r="C48" s="106" t="s">
        <v>1206</v>
      </c>
      <c r="D48" s="68">
        <f>SUMIFS('CHIRP Payment Calc'!AZ:AZ,'CHIRP Payment Calc'!H:H,A48)</f>
        <v>36268468.739340566</v>
      </c>
      <c r="E48" s="68">
        <f>SUMIFS('CHIRP Payment Calc'!AT:AT,'CHIRP Payment Calc'!H:H,A48)-SUMIFS('CHIRP Payment Calc'!BG:BG,'CHIRP Payment Calc'!H:H,A48)</f>
        <v>19569075.573248409</v>
      </c>
      <c r="F48" s="68">
        <f>SUMIFS('CHIRP Payment Calc'!BG:BG,'CHIRP Payment Calc'!H:H,A48)</f>
        <v>0</v>
      </c>
      <c r="G48" s="68">
        <f>SUMIFS('CHIRP Payment Calc'!V:V,'CHIRP Payment Calc'!H:H,A48)</f>
        <v>530096.19170126214</v>
      </c>
      <c r="H48" s="68">
        <f>SUMIFS('CHIRP Payment Calc'!AE:AE,'CHIRP Payment Calc'!H:H,A48)</f>
        <v>11132020.025726505</v>
      </c>
      <c r="I48" s="123">
        <f t="shared" si="2"/>
        <v>0.86111139720656493</v>
      </c>
      <c r="J48" s="68">
        <f t="shared" si="3"/>
        <v>11132020.025726505</v>
      </c>
      <c r="K48" s="123">
        <f t="shared" si="4"/>
        <v>1</v>
      </c>
      <c r="L48" s="68">
        <f>SUMIFS('CHIRP Payment Calc'!BA:BA,'CHIRP Payment Calc'!H:H,A48)</f>
        <v>17178274.236663744</v>
      </c>
      <c r="M48" s="68">
        <f>SUMIFS('CHIRP Payment Calc'!AU:AU,'CHIRP Payment Calc'!H:H,A48)</f>
        <v>2212158.2356687896</v>
      </c>
      <c r="N48" s="68">
        <f>SUMIFS('CHIRP Payment Calc'!W:W,'CHIRP Payment Calc'!H:H,A48)</f>
        <v>3508557.4600823843</v>
      </c>
      <c r="O48" s="68">
        <f>SUMIFS('CHIRP Payment Calc'!AF:AF,'CHIRP Payment Calc'!H:H,A48)</f>
        <v>8003896.7058129394</v>
      </c>
      <c r="P48" s="123">
        <f t="shared" si="5"/>
        <v>0.79895175804514462</v>
      </c>
      <c r="Q48" s="68">
        <f t="shared" si="6"/>
        <v>8003896.7058129394</v>
      </c>
      <c r="R48" s="128">
        <f t="shared" si="7"/>
        <v>1</v>
      </c>
    </row>
    <row r="49" spans="1:18">
      <c r="A49" s="24" t="s">
        <v>3493</v>
      </c>
      <c r="B49" s="106" t="s">
        <v>3382</v>
      </c>
      <c r="C49" s="106" t="s">
        <v>224</v>
      </c>
      <c r="D49" s="68">
        <f>SUMIFS('CHIRP Payment Calc'!AZ:AZ,'CHIRP Payment Calc'!H:H,A49)</f>
        <v>46749736.795808539</v>
      </c>
      <c r="E49" s="68">
        <f>SUMIFS('CHIRP Payment Calc'!AT:AT,'CHIRP Payment Calc'!H:H,A49)-SUMIFS('CHIRP Payment Calc'!BG:BG,'CHIRP Payment Calc'!H:H,A49)</f>
        <v>8951729.4779116474</v>
      </c>
      <c r="F49" s="68">
        <f>SUMIFS('CHIRP Payment Calc'!BG:BG,'CHIRP Payment Calc'!H:H,A49)</f>
        <v>0</v>
      </c>
      <c r="G49" s="68">
        <f>SUMIFS('CHIRP Payment Calc'!V:V,'CHIRP Payment Calc'!H:H,A49)</f>
        <v>17043066.139955904</v>
      </c>
      <c r="H49" s="68">
        <f>SUMIFS('CHIRP Payment Calc'!AE:AE,'CHIRP Payment Calc'!H:H,A49)</f>
        <v>14486606.21896252</v>
      </c>
      <c r="I49" s="123">
        <f t="shared" si="2"/>
        <v>0.86591721390096743</v>
      </c>
      <c r="J49" s="68">
        <f t="shared" si="3"/>
        <v>14486606.21896252</v>
      </c>
      <c r="K49" s="123">
        <f t="shared" si="4"/>
        <v>1</v>
      </c>
      <c r="L49" s="68">
        <f>SUMIFS('CHIRP Payment Calc'!BA:BA,'CHIRP Payment Calc'!H:H,A49)</f>
        <v>19409983.867498938</v>
      </c>
      <c r="M49" s="68">
        <f>SUMIFS('CHIRP Payment Calc'!AU:AU,'CHIRP Payment Calc'!H:H,A49)</f>
        <v>2882980.9959839354</v>
      </c>
      <c r="N49" s="68">
        <f>SUMIFS('CHIRP Payment Calc'!W:W,'CHIRP Payment Calc'!H:H,A49)</f>
        <v>9563610.6575075835</v>
      </c>
      <c r="O49" s="68">
        <f>SUMIFS('CHIRP Payment Calc'!AF:AF,'CHIRP Payment Calc'!H:H,A49)</f>
        <v>4838731.5826675277</v>
      </c>
      <c r="P49" s="123">
        <f t="shared" si="5"/>
        <v>0.89053774357342308</v>
      </c>
      <c r="Q49" s="68">
        <f t="shared" si="6"/>
        <v>4838731.5826675277</v>
      </c>
      <c r="R49" s="128">
        <f t="shared" si="7"/>
        <v>1</v>
      </c>
    </row>
    <row r="50" spans="1:18">
      <c r="A50" s="24" t="s">
        <v>3490</v>
      </c>
      <c r="B50" s="106" t="s">
        <v>2987</v>
      </c>
      <c r="C50" s="106" t="s">
        <v>311</v>
      </c>
      <c r="D50" s="68">
        <f>SUMIFS('CHIRP Payment Calc'!AZ:AZ,'CHIRP Payment Calc'!H:H,A50)</f>
        <v>200722898.57821178</v>
      </c>
      <c r="E50" s="68">
        <f>SUMIFS('CHIRP Payment Calc'!AT:AT,'CHIRP Payment Calc'!H:H,A50)-SUMIFS('CHIRP Payment Calc'!BG:BG,'CHIRP Payment Calc'!H:H,A50)</f>
        <v>60799807.081521742</v>
      </c>
      <c r="F50" s="68">
        <f>SUMIFS('CHIRP Payment Calc'!BG:BG,'CHIRP Payment Calc'!H:H,A50)</f>
        <v>0</v>
      </c>
      <c r="G50" s="68">
        <f>SUMIFS('CHIRP Payment Calc'!V:V,'CHIRP Payment Calc'!H:H,A50)</f>
        <v>50399998.63250047</v>
      </c>
      <c r="H50" s="68">
        <f>SUMIFS('CHIRP Payment Calc'!AE:AE,'CHIRP Payment Calc'!H:H,A50)</f>
        <v>62121662.952954255</v>
      </c>
      <c r="I50" s="123">
        <f t="shared" si="2"/>
        <v>0.86348627832036651</v>
      </c>
      <c r="J50" s="68">
        <f t="shared" si="3"/>
        <v>62121662.952954255</v>
      </c>
      <c r="K50" s="123">
        <f t="shared" si="4"/>
        <v>1</v>
      </c>
      <c r="L50" s="68">
        <f>SUMIFS('CHIRP Payment Calc'!BA:BA,'CHIRP Payment Calc'!H:H,A50)</f>
        <v>113236513.72871542</v>
      </c>
      <c r="M50" s="68">
        <f>SUMIFS('CHIRP Payment Calc'!AU:AU,'CHIRP Payment Calc'!H:H,A50)</f>
        <v>14952716.570734598</v>
      </c>
      <c r="N50" s="68">
        <f>SUMIFS('CHIRP Payment Calc'!W:W,'CHIRP Payment Calc'!H:H,A50)</f>
        <v>52307257.077048242</v>
      </c>
      <c r="O50" s="68">
        <f>SUMIFS('CHIRP Payment Calc'!AF:AF,'CHIRP Payment Calc'!H:H,A50)</f>
        <v>30746229.108392429</v>
      </c>
      <c r="P50" s="123">
        <f t="shared" si="5"/>
        <v>0.86550000109480651</v>
      </c>
      <c r="Q50" s="68">
        <f t="shared" si="6"/>
        <v>30746229.108392429</v>
      </c>
      <c r="R50" s="128">
        <f t="shared" si="7"/>
        <v>1</v>
      </c>
    </row>
    <row r="51" spans="1:18">
      <c r="A51" s="24" t="s">
        <v>3492</v>
      </c>
      <c r="B51" s="106" t="s">
        <v>2987</v>
      </c>
      <c r="C51" s="106" t="s">
        <v>1599</v>
      </c>
      <c r="D51" s="68">
        <f>SUMIFS('CHIRP Payment Calc'!AZ:AZ,'CHIRP Payment Calc'!H:H,A51)</f>
        <v>64648768.603007264</v>
      </c>
      <c r="E51" s="68">
        <f>SUMIFS('CHIRP Payment Calc'!AT:AT,'CHIRP Payment Calc'!H:H,A51)-SUMIFS('CHIRP Payment Calc'!BG:BG,'CHIRP Payment Calc'!H:H,A51)</f>
        <v>20589379.087336246</v>
      </c>
      <c r="F51" s="68">
        <f>SUMIFS('CHIRP Payment Calc'!BG:BG,'CHIRP Payment Calc'!H:H,A51)</f>
        <v>0</v>
      </c>
      <c r="G51" s="68">
        <f>SUMIFS('CHIRP Payment Calc'!V:V,'CHIRP Payment Calc'!H:H,A51)</f>
        <v>26630461.37040275</v>
      </c>
      <c r="H51" s="68">
        <f>SUMIFS('CHIRP Payment Calc'!AE:AE,'CHIRP Payment Calc'!H:H,A51)</f>
        <v>12689695.299953923</v>
      </c>
      <c r="I51" s="123">
        <f t="shared" si="2"/>
        <v>0.92669260455033797</v>
      </c>
      <c r="J51" s="68">
        <f t="shared" si="3"/>
        <v>10964051.284967545</v>
      </c>
      <c r="K51" s="123">
        <f t="shared" si="4"/>
        <v>0.86401217884304571</v>
      </c>
      <c r="L51" s="68">
        <f>SUMIFS('CHIRP Payment Calc'!BA:BA,'CHIRP Payment Calc'!H:H,A51)</f>
        <v>43408595.432698444</v>
      </c>
      <c r="M51" s="68">
        <f>SUMIFS('CHIRP Payment Calc'!AU:AU,'CHIRP Payment Calc'!H:H,A51)</f>
        <v>7733482.868995633</v>
      </c>
      <c r="N51" s="68">
        <f>SUMIFS('CHIRP Payment Calc'!W:W,'CHIRP Payment Calc'!H:H,A51)</f>
        <v>25536193.722224385</v>
      </c>
      <c r="O51" s="68">
        <f>SUMIFS('CHIRP Payment Calc'!AF:AF,'CHIRP Payment Calc'!H:H,A51)</f>
        <v>7089262.4050356476</v>
      </c>
      <c r="P51" s="123">
        <f t="shared" si="5"/>
        <v>0.92974533255352554</v>
      </c>
      <c r="Q51" s="68">
        <f t="shared" si="6"/>
        <v>5798059.2982085831</v>
      </c>
      <c r="R51" s="128">
        <f t="shared" si="7"/>
        <v>0.81786495786784585</v>
      </c>
    </row>
    <row r="52" spans="1:18">
      <c r="A52" s="24" t="s">
        <v>3480</v>
      </c>
      <c r="B52" s="106" t="s">
        <v>2987</v>
      </c>
      <c r="C52" s="106" t="s">
        <v>224</v>
      </c>
      <c r="D52" s="68">
        <f>SUMIFS('CHIRP Payment Calc'!AZ:AZ,'CHIRP Payment Calc'!H:H,A52)</f>
        <v>835531608.85862291</v>
      </c>
      <c r="E52" s="68">
        <f>SUMIFS('CHIRP Payment Calc'!AT:AT,'CHIRP Payment Calc'!H:H,A52)-SUMIFS('CHIRP Payment Calc'!BG:BG,'CHIRP Payment Calc'!H:H,A52)</f>
        <v>226828577.32187292</v>
      </c>
      <c r="F52" s="68">
        <f>SUMIFS('CHIRP Payment Calc'!BG:BG,'CHIRP Payment Calc'!H:H,A52)</f>
        <v>62213939.020000003</v>
      </c>
      <c r="G52" s="68">
        <f>SUMIFS('CHIRP Payment Calc'!V:V,'CHIRP Payment Calc'!H:H,A52)</f>
        <v>273918810.67384553</v>
      </c>
      <c r="H52" s="68">
        <f>SUMIFS('CHIRP Payment Calc'!AE:AE,'CHIRP Payment Calc'!H:H,A52)</f>
        <v>195623721.46044537</v>
      </c>
      <c r="I52" s="123">
        <f t="shared" si="2"/>
        <v>0.9079070623221881</v>
      </c>
      <c r="J52" s="68">
        <f t="shared" si="3"/>
        <v>189017120.95704222</v>
      </c>
      <c r="K52" s="123">
        <f t="shared" si="4"/>
        <v>0.96622801951582848</v>
      </c>
      <c r="L52" s="68">
        <f>SUMIFS('CHIRP Payment Calc'!BA:BA,'CHIRP Payment Calc'!H:H,A52)</f>
        <v>319835062.50083363</v>
      </c>
      <c r="M52" s="68">
        <f>SUMIFS('CHIRP Payment Calc'!AU:AU,'CHIRP Payment Calc'!H:H,A52)</f>
        <v>60391319.767151304</v>
      </c>
      <c r="N52" s="68">
        <f>SUMIFS('CHIRP Payment Calc'!W:W,'CHIRP Payment Calc'!H:H,A52)</f>
        <v>105706337.64531994</v>
      </c>
      <c r="O52" s="68">
        <f>SUMIFS('CHIRP Payment Calc'!AF:AF,'CHIRP Payment Calc'!H:H,A52)</f>
        <v>110657192.17443874</v>
      </c>
      <c r="P52" s="123">
        <f t="shared" si="5"/>
        <v>0.86530490879557231</v>
      </c>
      <c r="Q52" s="68">
        <f t="shared" si="6"/>
        <v>110657192.17443874</v>
      </c>
      <c r="R52" s="128">
        <f t="shared" si="7"/>
        <v>1</v>
      </c>
    </row>
    <row r="53" spans="1:18">
      <c r="A53" s="24" t="s">
        <v>3475</v>
      </c>
      <c r="B53" s="106" t="s">
        <v>1596</v>
      </c>
      <c r="C53" s="106" t="s">
        <v>1574</v>
      </c>
      <c r="D53" s="68">
        <f>SUMIFS('CHIRP Payment Calc'!AZ:AZ,'CHIRP Payment Calc'!H:H,A53)</f>
        <v>39727990.608267814</v>
      </c>
      <c r="E53" s="68">
        <f>SUMIFS('CHIRP Payment Calc'!AT:AT,'CHIRP Payment Calc'!H:H,A53)-SUMIFS('CHIRP Payment Calc'!BG:BG,'CHIRP Payment Calc'!H:H,A53)</f>
        <v>22115185.822033897</v>
      </c>
      <c r="F53" s="68">
        <f>SUMIFS('CHIRP Payment Calc'!BG:BG,'CHIRP Payment Calc'!H:H,A53)</f>
        <v>0</v>
      </c>
      <c r="G53" s="68">
        <f>SUMIFS('CHIRP Payment Calc'!V:V,'CHIRP Payment Calc'!H:H,A53)</f>
        <v>20866963.613943066</v>
      </c>
      <c r="H53" s="68">
        <f>SUMIFS('CHIRP Payment Calc'!AE:AE,'CHIRP Payment Calc'!H:H,A53)</f>
        <v>0</v>
      </c>
      <c r="I53" s="123">
        <f t="shared" si="2"/>
        <v>1.0819109846202977</v>
      </c>
      <c r="J53" s="68">
        <f t="shared" si="3"/>
        <v>0</v>
      </c>
      <c r="K53" s="123">
        <f t="shared" si="4"/>
        <v>0</v>
      </c>
      <c r="L53" s="68">
        <f>SUMIFS('CHIRP Payment Calc'!BA:BA,'CHIRP Payment Calc'!H:H,A53)</f>
        <v>34486763.036808565</v>
      </c>
      <c r="M53" s="68">
        <f>SUMIFS('CHIRP Payment Calc'!AU:AU,'CHIRP Payment Calc'!H:H,A53)</f>
        <v>5244843.9576271186</v>
      </c>
      <c r="N53" s="68">
        <f>SUMIFS('CHIRP Payment Calc'!W:W,'CHIRP Payment Calc'!H:H,A53)</f>
        <v>12214494.035949472</v>
      </c>
      <c r="O53" s="68">
        <f>SUMIFS('CHIRP Payment Calc'!AF:AF,'CHIRP Payment Calc'!H:H,A53)</f>
        <v>11895160.858539028</v>
      </c>
      <c r="P53" s="123">
        <f t="shared" si="5"/>
        <v>0.85118162063470093</v>
      </c>
      <c r="Q53" s="68">
        <f t="shared" si="6"/>
        <v>11895160.858539028</v>
      </c>
      <c r="R53" s="128">
        <f t="shared" si="7"/>
        <v>1</v>
      </c>
    </row>
    <row r="54" spans="1:18">
      <c r="A54" s="24" t="s">
        <v>3485</v>
      </c>
      <c r="B54" s="106" t="s">
        <v>2987</v>
      </c>
      <c r="C54" s="106" t="s">
        <v>1399</v>
      </c>
      <c r="D54" s="68">
        <f>SUMIFS('CHIRP Payment Calc'!AZ:AZ,'CHIRP Payment Calc'!H:H,A54)</f>
        <v>581735661.21746552</v>
      </c>
      <c r="E54" s="68">
        <f>SUMIFS('CHIRP Payment Calc'!AT:AT,'CHIRP Payment Calc'!H:H,A54)-SUMIFS('CHIRP Payment Calc'!BG:BG,'CHIRP Payment Calc'!H:H,A54)</f>
        <v>139691431.91680244</v>
      </c>
      <c r="F54" s="68">
        <f>SUMIFS('CHIRP Payment Calc'!BG:BG,'CHIRP Payment Calc'!H:H,A54)</f>
        <v>0</v>
      </c>
      <c r="G54" s="68">
        <f>SUMIFS('CHIRP Payment Calc'!V:V,'CHIRP Payment Calc'!H:H,A54)</f>
        <v>230575735.12766719</v>
      </c>
      <c r="H54" s="68">
        <f>SUMIFS('CHIRP Payment Calc'!AE:AE,'CHIRP Payment Calc'!H:H,A54)</f>
        <v>145020735.04622266</v>
      </c>
      <c r="I54" s="123">
        <f t="shared" si="2"/>
        <v>0.88577671345141484</v>
      </c>
      <c r="J54" s="68">
        <f t="shared" si="3"/>
        <v>145020735.04622266</v>
      </c>
      <c r="K54" s="123">
        <f t="shared" si="4"/>
        <v>1</v>
      </c>
      <c r="L54" s="68">
        <f>SUMIFS('CHIRP Payment Calc'!BA:BA,'CHIRP Payment Calc'!H:H,A54)</f>
        <v>193405928.16493109</v>
      </c>
      <c r="M54" s="68">
        <f>SUMIFS('CHIRP Payment Calc'!AU:AU,'CHIRP Payment Calc'!H:H,A54)</f>
        <v>37777764.96705094</v>
      </c>
      <c r="N54" s="68">
        <f>SUMIFS('CHIRP Payment Calc'!W:W,'CHIRP Payment Calc'!H:H,A54)</f>
        <v>91066934.617717251</v>
      </c>
      <c r="O54" s="68">
        <f>SUMIFS('CHIRP Payment Calc'!AF:AF,'CHIRP Payment Calc'!H:H,A54)</f>
        <v>55534219.840979189</v>
      </c>
      <c r="P54" s="123">
        <f t="shared" si="5"/>
        <v>0.9533261010930042</v>
      </c>
      <c r="Q54" s="68">
        <f t="shared" si="6"/>
        <v>45220635.763669804</v>
      </c>
      <c r="R54" s="128">
        <f t="shared" si="7"/>
        <v>0.81428416376709589</v>
      </c>
    </row>
    <row r="55" spans="1:18">
      <c r="A55" s="24" t="s">
        <v>3476</v>
      </c>
      <c r="B55" s="106" t="s">
        <v>1596</v>
      </c>
      <c r="C55" s="106" t="s">
        <v>1597</v>
      </c>
      <c r="D55" s="68">
        <f>SUMIFS('CHIRP Payment Calc'!AZ:AZ,'CHIRP Payment Calc'!H:H,A55)</f>
        <v>191617872.72360075</v>
      </c>
      <c r="E55" s="68">
        <f>SUMIFS('CHIRP Payment Calc'!AT:AT,'CHIRP Payment Calc'!H:H,A55)-SUMIFS('CHIRP Payment Calc'!BG:BG,'CHIRP Payment Calc'!H:H,A55)</f>
        <v>69108279.49000001</v>
      </c>
      <c r="F55" s="68">
        <f>SUMIFS('CHIRP Payment Calc'!BG:BG,'CHIRP Payment Calc'!H:H,A55)</f>
        <v>0</v>
      </c>
      <c r="G55" s="68">
        <f>SUMIFS('CHIRP Payment Calc'!V:V,'CHIRP Payment Calc'!H:H,A55)</f>
        <v>200371852.04604557</v>
      </c>
      <c r="H55" s="68">
        <f>SUMIFS('CHIRP Payment Calc'!AE:AE,'CHIRP Payment Calc'!H:H,A55)</f>
        <v>0</v>
      </c>
      <c r="I55" s="123">
        <f t="shared" si="2"/>
        <v>1.4063413172567532</v>
      </c>
      <c r="J55" s="68">
        <f t="shared" si="3"/>
        <v>0</v>
      </c>
      <c r="K55" s="123">
        <f t="shared" si="4"/>
        <v>0</v>
      </c>
      <c r="L55" s="68">
        <f>SUMIFS('CHIRP Payment Calc'!BA:BA,'CHIRP Payment Calc'!H:H,A55)</f>
        <v>95851578.386995032</v>
      </c>
      <c r="M55" s="68">
        <f>SUMIFS('CHIRP Payment Calc'!AU:AU,'CHIRP Payment Calc'!H:H,A55)</f>
        <v>42369101.760000005</v>
      </c>
      <c r="N55" s="68">
        <f>SUMIFS('CHIRP Payment Calc'!W:W,'CHIRP Payment Calc'!H:H,A55)</f>
        <v>50831226.287613824</v>
      </c>
      <c r="O55" s="68">
        <f>SUMIFS('CHIRP Payment Calc'!AF:AF,'CHIRP Payment Calc'!H:H,A55)</f>
        <v>1517350.0384362335</v>
      </c>
      <c r="P55" s="123">
        <f t="shared" si="5"/>
        <v>0.9881702490451757</v>
      </c>
      <c r="Q55" s="68">
        <f t="shared" si="6"/>
        <v>0</v>
      </c>
      <c r="R55" s="128">
        <f t="shared" si="7"/>
        <v>0</v>
      </c>
    </row>
    <row r="56" spans="1:18">
      <c r="A56" s="24" t="s">
        <v>3489</v>
      </c>
      <c r="B56" s="106" t="s">
        <v>2987</v>
      </c>
      <c r="C56" s="106" t="s">
        <v>1219</v>
      </c>
      <c r="D56" s="68">
        <f>SUMIFS('CHIRP Payment Calc'!AZ:AZ,'CHIRP Payment Calc'!H:H,A56)</f>
        <v>312187464.44120336</v>
      </c>
      <c r="E56" s="68">
        <f>SUMIFS('CHIRP Payment Calc'!AT:AT,'CHIRP Payment Calc'!H:H,A56)-SUMIFS('CHIRP Payment Calc'!BG:BG,'CHIRP Payment Calc'!H:H,A56)</f>
        <v>98069024.825995415</v>
      </c>
      <c r="F56" s="68">
        <f>SUMIFS('CHIRP Payment Calc'!BG:BG,'CHIRP Payment Calc'!H:H,A56)</f>
        <v>0</v>
      </c>
      <c r="G56" s="68">
        <f>SUMIFS('CHIRP Payment Calc'!V:V,'CHIRP Payment Calc'!H:H,A56)</f>
        <v>65893371.712842174</v>
      </c>
      <c r="H56" s="68">
        <f>SUMIFS('CHIRP Payment Calc'!AE:AE,'CHIRP Payment Calc'!H:H,A56)</f>
        <v>103351968.87213825</v>
      </c>
      <c r="I56" s="123">
        <f t="shared" si="2"/>
        <v>0.85626232907670496</v>
      </c>
      <c r="J56" s="68">
        <f t="shared" si="3"/>
        <v>103351968.87213825</v>
      </c>
      <c r="K56" s="123">
        <f t="shared" si="4"/>
        <v>1</v>
      </c>
      <c r="L56" s="68">
        <f>SUMIFS('CHIRP Payment Calc'!BA:BA,'CHIRP Payment Calc'!H:H,A56)</f>
        <v>83373554.94197242</v>
      </c>
      <c r="M56" s="68">
        <f>SUMIFS('CHIRP Payment Calc'!AU:AU,'CHIRP Payment Calc'!H:H,A56)</f>
        <v>19492456.833901033</v>
      </c>
      <c r="N56" s="68">
        <f>SUMIFS('CHIRP Payment Calc'!W:W,'CHIRP Payment Calc'!H:H,A56)</f>
        <v>48339145.200333253</v>
      </c>
      <c r="O56" s="68">
        <f>SUMIFS('CHIRP Payment Calc'!AF:AF,'CHIRP Payment Calc'!H:H,A56)</f>
        <v>13949812.125217307</v>
      </c>
      <c r="P56" s="123">
        <f t="shared" si="5"/>
        <v>0.98090352769977296</v>
      </c>
      <c r="Q56" s="68">
        <f t="shared" si="6"/>
        <v>7204597.4135408998</v>
      </c>
      <c r="R56" s="128">
        <f>IFERROR(Q56/O56,0)</f>
        <v>0.51646555156947449</v>
      </c>
    </row>
    <row r="57" spans="1:18">
      <c r="A57" s="24" t="s">
        <v>3498</v>
      </c>
      <c r="B57" s="106" t="s">
        <v>3071</v>
      </c>
      <c r="C57" s="106" t="s">
        <v>1399</v>
      </c>
      <c r="D57" s="68">
        <f>SUMIFS('CHIRP Payment Calc'!AZ:AZ,'CHIRP Payment Calc'!H:H,A57)</f>
        <v>15258484.398184691</v>
      </c>
      <c r="E57" s="68">
        <f>SUMIFS('CHIRP Payment Calc'!AT:AT,'CHIRP Payment Calc'!H:H,A57)-SUMIFS('CHIRP Payment Calc'!BG:BG,'CHIRP Payment Calc'!H:H,A57)</f>
        <v>7200396.3111596061</v>
      </c>
      <c r="F57" s="68">
        <f>SUMIFS('CHIRP Payment Calc'!BG:BG,'CHIRP Payment Calc'!H:H,A57)</f>
        <v>0</v>
      </c>
      <c r="G57" s="68">
        <f>SUMIFS('CHIRP Payment Calc'!V:V,'CHIRP Payment Calc'!H:H,A57)</f>
        <v>0</v>
      </c>
      <c r="H57" s="68">
        <f>SUMIFS('CHIRP Payment Calc'!AE:AE,'CHIRP Payment Calc'!H:H,A57)</f>
        <v>5609268.1921829814</v>
      </c>
      <c r="I57" s="123">
        <f t="shared" si="2"/>
        <v>0.83951093496982965</v>
      </c>
      <c r="J57" s="68">
        <f t="shared" si="3"/>
        <v>5609268.1921829814</v>
      </c>
      <c r="K57" s="123">
        <f t="shared" si="4"/>
        <v>1</v>
      </c>
      <c r="L57" s="68">
        <f>SUMIFS('CHIRP Payment Calc'!BA:BA,'CHIRP Payment Calc'!H:H,A57)</f>
        <v>14765765.800544634</v>
      </c>
      <c r="M57" s="68">
        <f>SUMIFS('CHIRP Payment Calc'!AU:AU,'CHIRP Payment Calc'!H:H,A57)</f>
        <v>2598439.068496732</v>
      </c>
      <c r="N57" s="68">
        <f>SUMIFS('CHIRP Payment Calc'!W:W,'CHIRP Payment Calc'!H:H,A57)</f>
        <v>4096041.5987004414</v>
      </c>
      <c r="O57" s="68">
        <f>SUMIFS('CHIRP Payment Calc'!AF:AF,'CHIRP Payment Calc'!H:H,A57)</f>
        <v>5625366.4985066373</v>
      </c>
      <c r="P57" s="123">
        <f t="shared" si="5"/>
        <v>0.83435206355835567</v>
      </c>
      <c r="Q57" s="68">
        <f t="shared" si="6"/>
        <v>5625366.4985066373</v>
      </c>
      <c r="R57" s="128">
        <f t="shared" si="7"/>
        <v>1</v>
      </c>
    </row>
    <row r="58" spans="1:18">
      <c r="A58" s="24" t="s">
        <v>3477</v>
      </c>
      <c r="B58" s="106" t="s">
        <v>1596</v>
      </c>
      <c r="C58" s="106" t="s">
        <v>1399</v>
      </c>
      <c r="D58" s="68">
        <f>SUMIFS('CHIRP Payment Calc'!AZ:AZ,'CHIRP Payment Calc'!H:H,A58)</f>
        <v>444954326.38576466</v>
      </c>
      <c r="E58" s="68">
        <f>SUMIFS('CHIRP Payment Calc'!AT:AT,'CHIRP Payment Calc'!H:H,A58)-SUMIFS('CHIRP Payment Calc'!BG:BG,'CHIRP Payment Calc'!H:H,A58)</f>
        <v>126777963.85620916</v>
      </c>
      <c r="F58" s="68">
        <f>SUMIFS('CHIRP Payment Calc'!BG:BG,'CHIRP Payment Calc'!H:H,A58)</f>
        <v>0</v>
      </c>
      <c r="G58" s="68">
        <f>SUMIFS('CHIRP Payment Calc'!V:V,'CHIRP Payment Calc'!H:H,A58)</f>
        <v>89978930.402811289</v>
      </c>
      <c r="H58" s="68">
        <f>SUMIFS('CHIRP Payment Calc'!AE:AE,'CHIRP Payment Calc'!H:H,A58)</f>
        <v>158786347.76966697</v>
      </c>
      <c r="I58" s="123">
        <f t="shared" si="2"/>
        <v>0.84400402414134634</v>
      </c>
      <c r="J58" s="68">
        <f t="shared" si="3"/>
        <v>158786347.76966697</v>
      </c>
      <c r="K58" s="123">
        <f t="shared" si="4"/>
        <v>1</v>
      </c>
      <c r="L58" s="68">
        <f>SUMIFS('CHIRP Payment Calc'!BA:BA,'CHIRP Payment Calc'!H:H,A58)</f>
        <v>182623029.6460512</v>
      </c>
      <c r="M58" s="68">
        <f>SUMIFS('CHIRP Payment Calc'!AU:AU,'CHIRP Payment Calc'!H:H,A58)</f>
        <v>68667132.045751616</v>
      </c>
      <c r="N58" s="68">
        <f>SUMIFS('CHIRP Payment Calc'!W:W,'CHIRP Payment Calc'!H:H,A58)</f>
        <v>8562276.1141035315</v>
      </c>
      <c r="O58" s="68">
        <f>SUMIFS('CHIRP Payment Calc'!AF:AF,'CHIRP Payment Calc'!H:H,A58)</f>
        <v>73849631.484142944</v>
      </c>
      <c r="P58" s="123">
        <f t="shared" si="5"/>
        <v>0.82727266071979122</v>
      </c>
      <c r="Q58" s="68">
        <f t="shared" si="6"/>
        <v>73849631.484142944</v>
      </c>
      <c r="R58" s="128">
        <f t="shared" si="7"/>
        <v>1</v>
      </c>
    </row>
    <row r="59" spans="1:18">
      <c r="A59" s="24" t="s">
        <v>3507</v>
      </c>
      <c r="B59" s="106" t="s">
        <v>3071</v>
      </c>
      <c r="C59" s="106" t="s">
        <v>224</v>
      </c>
      <c r="D59" s="68">
        <f>SUMIFS('CHIRP Payment Calc'!AZ:AZ,'CHIRP Payment Calc'!H:H,A59)</f>
        <v>9660728.3660705909</v>
      </c>
      <c r="E59" s="68">
        <f>SUMIFS('CHIRP Payment Calc'!AT:AT,'CHIRP Payment Calc'!H:H,A59)-SUMIFS('CHIRP Payment Calc'!BG:BG,'CHIRP Payment Calc'!H:H,A59)</f>
        <v>3957441.2720002369</v>
      </c>
      <c r="F59" s="68">
        <f>SUMIFS('CHIRP Payment Calc'!BG:BG,'CHIRP Payment Calc'!H:H,A59)</f>
        <v>0</v>
      </c>
      <c r="G59" s="68">
        <f>SUMIFS('CHIRP Payment Calc'!V:V,'CHIRP Payment Calc'!H:H,A59)</f>
        <v>0</v>
      </c>
      <c r="H59" s="68">
        <f>SUMIFS('CHIRP Payment Calc'!AE:AE,'CHIRP Payment Calc'!H:H,A59)</f>
        <v>3983573.7822862943</v>
      </c>
      <c r="I59" s="123">
        <f t="shared" si="2"/>
        <v>0.82198926968862318</v>
      </c>
      <c r="J59" s="68">
        <f t="shared" si="3"/>
        <v>3983573.7822862943</v>
      </c>
      <c r="K59" s="123">
        <f t="shared" si="4"/>
        <v>1</v>
      </c>
      <c r="L59" s="68">
        <f>SUMIFS('CHIRP Payment Calc'!BA:BA,'CHIRP Payment Calc'!H:H,A59)</f>
        <v>4565910.5579684926</v>
      </c>
      <c r="M59" s="68">
        <f>SUMIFS('CHIRP Payment Calc'!AU:AU,'CHIRP Payment Calc'!H:H,A59)</f>
        <v>609423.45693251537</v>
      </c>
      <c r="N59" s="68">
        <f>SUMIFS('CHIRP Payment Calc'!W:W,'CHIRP Payment Calc'!H:H,A59)</f>
        <v>1694566.1334938419</v>
      </c>
      <c r="O59" s="68">
        <f>SUMIFS('CHIRP Payment Calc'!AF:AF,'CHIRP Payment Calc'!H:H,A59)</f>
        <v>1572277.8558190288</v>
      </c>
      <c r="P59" s="123">
        <f t="shared" si="5"/>
        <v>0.84895825203594244</v>
      </c>
      <c r="Q59" s="68">
        <f t="shared" si="6"/>
        <v>1572277.8558190288</v>
      </c>
      <c r="R59" s="128">
        <f t="shared" si="7"/>
        <v>1</v>
      </c>
    </row>
    <row r="60" spans="1:18" ht="15.75" thickBot="1">
      <c r="A60" s="25" t="s">
        <v>3478</v>
      </c>
      <c r="B60" s="107" t="s">
        <v>1596</v>
      </c>
      <c r="C60" s="107" t="s">
        <v>1219</v>
      </c>
      <c r="D60" s="68">
        <f>SUMIFS('CHIRP Payment Calc'!AZ:AZ,'CHIRP Payment Calc'!H:H,A60)</f>
        <v>193114765.13979298</v>
      </c>
      <c r="E60" s="68">
        <f>SUMIFS('CHIRP Payment Calc'!AT:AT,'CHIRP Payment Calc'!H:H,A60)-SUMIFS('CHIRP Payment Calc'!BG:BG,'CHIRP Payment Calc'!H:H,A60)</f>
        <v>54464620.194690272</v>
      </c>
      <c r="F60" s="68">
        <f>SUMIFS('CHIRP Payment Calc'!BG:BG,'CHIRP Payment Calc'!H:H,A60)</f>
        <v>0</v>
      </c>
      <c r="G60" s="68">
        <f>SUMIFS('CHIRP Payment Calc'!V:V,'CHIRP Payment Calc'!H:H,A60)</f>
        <v>0</v>
      </c>
      <c r="H60" s="68">
        <f>SUMIFS('CHIRP Payment Calc'!AE:AE,'CHIRP Payment Calc'!H:H,A60)</f>
        <v>96486827.760757118</v>
      </c>
      <c r="I60" s="123">
        <f t="shared" si="2"/>
        <v>0.78166704573923085</v>
      </c>
      <c r="J60" s="68">
        <f t="shared" si="3"/>
        <v>96486827.760757118</v>
      </c>
      <c r="K60" s="123">
        <f t="shared" si="4"/>
        <v>1</v>
      </c>
      <c r="L60" s="68">
        <f>SUMIFS('CHIRP Payment Calc'!BA:BA,'CHIRP Payment Calc'!H:H,A60)</f>
        <v>59120316.078777641</v>
      </c>
      <c r="M60" s="68">
        <f>SUMIFS('CHIRP Payment Calc'!AU:AU,'CHIRP Payment Calc'!H:H,A60)</f>
        <v>10213656.778761063</v>
      </c>
      <c r="N60" s="68">
        <f>SUMIFS('CHIRP Payment Calc'!W:W,'CHIRP Payment Calc'!H:H,A60)</f>
        <v>8628368.5400770139</v>
      </c>
      <c r="O60" s="68">
        <f>SUMIFS('CHIRP Payment Calc'!AF:AF,'CHIRP Payment Calc'!H:H,A60)</f>
        <v>28144916.428346451</v>
      </c>
      <c r="P60" s="129">
        <f t="shared" si="5"/>
        <v>0.79476810787977814</v>
      </c>
      <c r="Q60" s="68">
        <f t="shared" si="6"/>
        <v>28144916.428346451</v>
      </c>
      <c r="R60" s="130">
        <f t="shared" si="7"/>
        <v>1</v>
      </c>
    </row>
    <row r="62" spans="1:18">
      <c r="D62" s="88"/>
    </row>
  </sheetData>
  <autoFilter ref="A3:R60" xr:uid="{04DB4F5B-FD5F-4D83-924F-5F2B36BFB26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6E11-CE10-4728-B6D9-EFBCCE6243BC}">
  <sheetPr>
    <tabColor rgb="FF7030A0"/>
    <pageSetUpPr fitToPage="1"/>
  </sheetPr>
  <dimension ref="A1:BG398"/>
  <sheetViews>
    <sheetView topLeftCell="A332" zoomScale="90" zoomScaleNormal="90" workbookViewId="0">
      <selection activeCell="D370" sqref="D370"/>
    </sheetView>
  </sheetViews>
  <sheetFormatPr defaultColWidth="8.796875" defaultRowHeight="15"/>
  <cols>
    <col min="1" max="1" width="10.09765625" style="36" bestFit="1" customWidth="1"/>
    <col min="2" max="2" width="10.8984375" style="36" customWidth="1"/>
    <col min="3" max="3" width="11.3984375" style="36" customWidth="1"/>
    <col min="4" max="4" width="11.8984375" style="35" customWidth="1"/>
    <col min="5" max="5" width="49.19921875" style="35" customWidth="1"/>
    <col min="6" max="7" width="11.8984375" style="35" customWidth="1"/>
    <col min="8" max="8" width="17.3984375" style="37" customWidth="1"/>
    <col min="9" max="9" width="14.3984375" style="38" hidden="1" customWidth="1"/>
    <col min="10" max="10" width="12.3984375" style="38" hidden="1" customWidth="1"/>
    <col min="11" max="11" width="13.796875" style="38" hidden="1" customWidth="1"/>
    <col min="12" max="12" width="15.5" style="39" hidden="1" customWidth="1"/>
    <col min="13" max="13" width="13.59765625" style="39" hidden="1" customWidth="1"/>
    <col min="14" max="14" width="14.8984375" style="39" hidden="1" customWidth="1"/>
    <col min="15" max="15" width="15" style="39" hidden="1" customWidth="1"/>
    <col min="16" max="17" width="14.3984375" style="39" hidden="1" customWidth="1"/>
    <col min="18" max="21" width="16.3984375" style="39" hidden="1" customWidth="1"/>
    <col min="22" max="23" width="13.59765625" style="41" hidden="1" customWidth="1"/>
    <col min="24" max="25" width="15.59765625" style="40" hidden="1" customWidth="1"/>
    <col min="26" max="35" width="13.59765625" style="41" hidden="1" customWidth="1"/>
    <col min="36" max="36" width="16.09765625" style="41" hidden="1" customWidth="1"/>
    <col min="37" max="37" width="13.59765625" style="41" hidden="1" customWidth="1"/>
    <col min="38" max="45" width="13.59765625" style="41" customWidth="1"/>
    <col min="46" max="46" width="15.69921875" style="36" hidden="1" customWidth="1"/>
    <col min="47" max="47" width="14.3984375" style="36" hidden="1" customWidth="1"/>
    <col min="48" max="49" width="15.69921875" style="36" hidden="1" customWidth="1"/>
    <col min="50" max="50" width="14.59765625" style="36" hidden="1" customWidth="1"/>
    <col min="51" max="52" width="15.69921875" style="36" hidden="1" customWidth="1"/>
    <col min="53" max="53" width="14.69921875" style="36" hidden="1" customWidth="1"/>
    <col min="54" max="54" width="15.69921875" style="36" hidden="1" customWidth="1"/>
    <col min="55" max="55" width="13.296875" style="36" hidden="1" customWidth="1"/>
    <col min="56" max="57" width="15.69921875" style="36" hidden="1" customWidth="1"/>
    <col min="58" max="58" width="14.8984375" style="36" hidden="1" customWidth="1"/>
    <col min="59" max="59" width="15.09765625" style="36" hidden="1" customWidth="1"/>
    <col min="60" max="16384" width="8.796875" style="36"/>
  </cols>
  <sheetData>
    <row r="1" spans="1:59" ht="19.5">
      <c r="A1" s="30" t="s">
        <v>23041</v>
      </c>
      <c r="O1" s="38"/>
      <c r="P1" s="38"/>
      <c r="AP1" s="119"/>
      <c r="AQ1" s="41" t="s">
        <v>18680</v>
      </c>
    </row>
    <row r="2" spans="1:59" ht="19.5">
      <c r="A2" s="30"/>
      <c r="O2" s="38"/>
      <c r="P2" s="38"/>
      <c r="AP2" s="119"/>
    </row>
    <row r="3" spans="1:59" ht="77.25" thickBot="1">
      <c r="A3" s="134" t="s">
        <v>18746</v>
      </c>
      <c r="B3" s="134" t="s">
        <v>18747</v>
      </c>
      <c r="C3" s="134" t="s">
        <v>18747</v>
      </c>
      <c r="D3" s="134" t="s">
        <v>18747</v>
      </c>
      <c r="E3" s="134" t="s">
        <v>18747</v>
      </c>
      <c r="F3" s="35" t="s">
        <v>18748</v>
      </c>
      <c r="G3" s="35" t="s">
        <v>18748</v>
      </c>
      <c r="I3" s="35" t="s">
        <v>18749</v>
      </c>
      <c r="J3" s="35" t="s">
        <v>18749</v>
      </c>
      <c r="L3" s="35" t="s">
        <v>18750</v>
      </c>
      <c r="M3" s="35" t="s">
        <v>18751</v>
      </c>
      <c r="O3" s="35" t="s">
        <v>22899</v>
      </c>
      <c r="P3" s="35" t="s">
        <v>22900</v>
      </c>
      <c r="R3" s="87" t="s">
        <v>18681</v>
      </c>
      <c r="S3" s="87"/>
      <c r="AI3" s="41" t="s">
        <v>18731</v>
      </c>
      <c r="AJ3" s="126">
        <f>AE4-AJ4</f>
        <v>314696449.842906</v>
      </c>
      <c r="AK3" s="126">
        <f>AF4-AK4</f>
        <v>78153225.619530082</v>
      </c>
      <c r="AP3" s="190"/>
      <c r="AQ3" s="86">
        <v>0.39290000000000003</v>
      </c>
      <c r="AR3" s="408" t="s">
        <v>27238</v>
      </c>
      <c r="AS3" s="86"/>
    </row>
    <row r="4" spans="1:59" s="42" customFormat="1" ht="15.75" thickBot="1">
      <c r="A4" s="32" t="s">
        <v>3393</v>
      </c>
      <c r="B4" s="54"/>
      <c r="C4" s="54"/>
      <c r="D4" s="33"/>
      <c r="E4" s="33"/>
      <c r="F4" s="158"/>
      <c r="G4" s="158"/>
      <c r="H4" s="55"/>
      <c r="I4" s="56">
        <f t="shared" ref="I4:Q4" si="0">SUM(I6:I398)</f>
        <v>2928551869.4580584</v>
      </c>
      <c r="J4" s="56">
        <f t="shared" si="0"/>
        <v>1708040604.7686095</v>
      </c>
      <c r="K4" s="56">
        <f t="shared" si="0"/>
        <v>4636592474.2266684</v>
      </c>
      <c r="L4" s="56">
        <f t="shared" si="0"/>
        <v>2918361917.8084998</v>
      </c>
      <c r="M4" s="56">
        <f t="shared" si="0"/>
        <v>1094706236.7848396</v>
      </c>
      <c r="N4" s="56">
        <f t="shared" si="0"/>
        <v>4013068154.5933404</v>
      </c>
      <c r="O4" s="56">
        <f t="shared" si="0"/>
        <v>4835574257.8822107</v>
      </c>
      <c r="P4" s="56">
        <f t="shared" si="0"/>
        <v>2255414493.3980799</v>
      </c>
      <c r="Q4" s="56">
        <f t="shared" si="0"/>
        <v>7090988751.2802877</v>
      </c>
      <c r="R4" s="57">
        <v>0.69664000000000004</v>
      </c>
      <c r="S4" s="57"/>
      <c r="T4" s="57"/>
      <c r="U4" s="57"/>
      <c r="V4" s="56">
        <f>SUM(V6:V398)</f>
        <v>2992507225.2836623</v>
      </c>
      <c r="W4" s="56">
        <f>SUM(W6:W398)</f>
        <v>1097806930.9560726</v>
      </c>
      <c r="X4" s="56">
        <f>SUM(X6:X398)</f>
        <v>4090314156.2397337</v>
      </c>
      <c r="Y4" s="56"/>
      <c r="Z4" s="56"/>
      <c r="AA4" s="56"/>
      <c r="AB4" s="56"/>
      <c r="AC4" s="56"/>
      <c r="AD4" s="56"/>
      <c r="AE4" s="56">
        <f>SUM(AE6:AE398)</f>
        <v>1584928746.5683992</v>
      </c>
      <c r="AF4" s="56">
        <f>SUM(AF6:AF398)</f>
        <v>844083504.95860171</v>
      </c>
      <c r="AG4" s="56">
        <f>SUM(AG6:AG398)</f>
        <v>2429012251.526999</v>
      </c>
      <c r="AH4" s="56"/>
      <c r="AI4" s="56"/>
      <c r="AJ4" s="56">
        <f>SUM(AJ6:AJ398)</f>
        <v>1270232296.7254932</v>
      </c>
      <c r="AK4" s="56">
        <f>SUM(AK6:AK398)</f>
        <v>765930279.33907163</v>
      </c>
      <c r="AL4" s="56"/>
      <c r="AM4" s="56"/>
      <c r="AN4" s="111">
        <f t="shared" ref="AN4:BG4" si="1">SUM(AN6:AN398)</f>
        <v>6126476732.304307</v>
      </c>
      <c r="AO4" s="111">
        <f t="shared" si="1"/>
        <v>378091574.0482924</v>
      </c>
      <c r="AP4" s="118">
        <f t="shared" si="1"/>
        <v>6504568306.3525829</v>
      </c>
      <c r="AQ4" s="56">
        <f t="shared" si="1"/>
        <v>2760096478.5712051</v>
      </c>
      <c r="AR4" s="56">
        <f t="shared" si="1"/>
        <v>1380546322.3256643</v>
      </c>
      <c r="AS4" s="56">
        <f t="shared" si="1"/>
        <v>1379550156.2455432</v>
      </c>
      <c r="AT4" s="56">
        <f t="shared" si="1"/>
        <v>2954095787.641499</v>
      </c>
      <c r="AU4" s="56">
        <f t="shared" si="1"/>
        <v>998736464.28515935</v>
      </c>
      <c r="AV4" s="56">
        <f t="shared" si="1"/>
        <v>3952832251.9266605</v>
      </c>
      <c r="AW4" s="56">
        <f t="shared" si="1"/>
        <v>5872457705.4499998</v>
      </c>
      <c r="AX4" s="56">
        <f t="shared" si="1"/>
        <v>2093442701.0699985</v>
      </c>
      <c r="AY4" s="56">
        <f t="shared" si="1"/>
        <v>7965900406.5200005</v>
      </c>
      <c r="AZ4" s="56">
        <f t="shared" si="1"/>
        <v>7789670045.5237045</v>
      </c>
      <c r="BA4" s="56">
        <f t="shared" si="1"/>
        <v>3254150957.6832423</v>
      </c>
      <c r="BB4" s="56">
        <f t="shared" si="1"/>
        <v>4827723844.3767214</v>
      </c>
      <c r="BC4" s="56">
        <f t="shared" si="1"/>
        <v>2161138911.3827143</v>
      </c>
      <c r="BD4" s="56">
        <f t="shared" si="1"/>
        <v>6959548236.5171051</v>
      </c>
      <c r="BE4" s="56">
        <f t="shared" si="1"/>
        <v>2673769010.611537</v>
      </c>
      <c r="BF4" s="56">
        <f t="shared" si="1"/>
        <v>1191603528.0319948</v>
      </c>
      <c r="BG4" s="56">
        <f t="shared" si="1"/>
        <v>319205041</v>
      </c>
    </row>
    <row r="5" spans="1:59" ht="56.25">
      <c r="A5" s="49" t="s">
        <v>0</v>
      </c>
      <c r="B5" s="50" t="s">
        <v>27093</v>
      </c>
      <c r="C5" s="50" t="s">
        <v>2464</v>
      </c>
      <c r="D5" s="50" t="s">
        <v>1</v>
      </c>
      <c r="E5" s="50" t="s">
        <v>2</v>
      </c>
      <c r="F5" s="159" t="s">
        <v>3549</v>
      </c>
      <c r="G5" s="159" t="s">
        <v>3</v>
      </c>
      <c r="H5" s="133" t="s">
        <v>3376</v>
      </c>
      <c r="I5" s="50" t="s">
        <v>27217</v>
      </c>
      <c r="J5" s="50" t="s">
        <v>27218</v>
      </c>
      <c r="K5" s="133" t="s">
        <v>27219</v>
      </c>
      <c r="L5" s="52" t="s">
        <v>27207</v>
      </c>
      <c r="M5" s="52" t="s">
        <v>27208</v>
      </c>
      <c r="N5" s="135" t="s">
        <v>3378</v>
      </c>
      <c r="O5" s="53" t="s">
        <v>3320</v>
      </c>
      <c r="P5" s="53" t="s">
        <v>3323</v>
      </c>
      <c r="Q5" s="135" t="s">
        <v>3395</v>
      </c>
      <c r="R5" s="135" t="s">
        <v>18702</v>
      </c>
      <c r="S5" s="135" t="s">
        <v>18703</v>
      </c>
      <c r="T5" s="135" t="s">
        <v>18677</v>
      </c>
      <c r="U5" s="135" t="s">
        <v>18678</v>
      </c>
      <c r="V5" s="135" t="s">
        <v>3531</v>
      </c>
      <c r="W5" s="135" t="s">
        <v>3532</v>
      </c>
      <c r="X5" s="135" t="s">
        <v>27223</v>
      </c>
      <c r="Y5" s="81" t="s">
        <v>18725</v>
      </c>
      <c r="Z5" s="135" t="s">
        <v>18708</v>
      </c>
      <c r="AA5" s="135" t="s">
        <v>18710</v>
      </c>
      <c r="AB5" s="135" t="s">
        <v>18711</v>
      </c>
      <c r="AC5" s="135" t="s">
        <v>18675</v>
      </c>
      <c r="AD5" s="135" t="s">
        <v>18676</v>
      </c>
      <c r="AE5" s="81" t="s">
        <v>18742</v>
      </c>
      <c r="AF5" s="81" t="s">
        <v>18743</v>
      </c>
      <c r="AG5" s="81" t="s">
        <v>27222</v>
      </c>
      <c r="AH5" s="125" t="s">
        <v>18735</v>
      </c>
      <c r="AI5" s="125" t="s">
        <v>18736</v>
      </c>
      <c r="AJ5" s="125" t="s">
        <v>18737</v>
      </c>
      <c r="AK5" s="125" t="s">
        <v>18738</v>
      </c>
      <c r="AL5" s="81" t="s">
        <v>18705</v>
      </c>
      <c r="AM5" s="81" t="s">
        <v>18706</v>
      </c>
      <c r="AN5" s="81" t="s">
        <v>27220</v>
      </c>
      <c r="AO5" s="81" t="s">
        <v>18723</v>
      </c>
      <c r="AP5" s="81" t="s">
        <v>27221</v>
      </c>
      <c r="AQ5" s="51" t="s">
        <v>18684</v>
      </c>
      <c r="AR5" s="51" t="s">
        <v>18685</v>
      </c>
      <c r="AS5" s="51" t="s">
        <v>18686</v>
      </c>
      <c r="AT5" s="71" t="s">
        <v>23031</v>
      </c>
      <c r="AU5" s="71" t="s">
        <v>3411</v>
      </c>
      <c r="AV5" s="71" t="s">
        <v>3412</v>
      </c>
      <c r="AW5" s="71" t="s">
        <v>3413</v>
      </c>
      <c r="AX5" s="71" t="s">
        <v>3414</v>
      </c>
      <c r="AY5" s="71" t="s">
        <v>3415</v>
      </c>
      <c r="AZ5" s="71" t="s">
        <v>3416</v>
      </c>
      <c r="BA5" s="71" t="s">
        <v>3417</v>
      </c>
      <c r="BB5" s="71" t="s">
        <v>18688</v>
      </c>
      <c r="BC5" s="71" t="s">
        <v>18687</v>
      </c>
      <c r="BD5" s="71" t="s">
        <v>3418</v>
      </c>
      <c r="BE5" s="90" t="s">
        <v>18689</v>
      </c>
      <c r="BF5" s="90" t="s">
        <v>18690</v>
      </c>
      <c r="BG5" s="156" t="s">
        <v>3470</v>
      </c>
    </row>
    <row r="6" spans="1:59">
      <c r="A6" s="120" t="s">
        <v>40</v>
      </c>
      <c r="B6" s="31" t="s">
        <v>40</v>
      </c>
      <c r="C6" s="31" t="s">
        <v>41</v>
      </c>
      <c r="D6" s="192" t="s">
        <v>41</v>
      </c>
      <c r="E6" s="157" t="s">
        <v>3553</v>
      </c>
      <c r="F6" s="44" t="s">
        <v>3071</v>
      </c>
      <c r="G6" s="43" t="s">
        <v>1530</v>
      </c>
      <c r="H6" s="43" t="str">
        <f t="shared" ref="H6:H69" si="2">CONCATENATE(F6," ",G6)</f>
        <v>Rural MRSA Central</v>
      </c>
      <c r="I6" s="45">
        <f>INDEX(FeeCalc!M:M,MATCH(C:C,FeeCalc!F:F,0))</f>
        <v>297837.81996170664</v>
      </c>
      <c r="J6" s="45">
        <f>INDEX(FeeCalc!L:L,MATCH(C:C,FeeCalc!F:F,0))</f>
        <v>2504123.3737160433</v>
      </c>
      <c r="K6" s="45">
        <f t="shared" ref="K6:K69" si="3">I6+J6</f>
        <v>2801961.19367775</v>
      </c>
      <c r="L6" s="45">
        <f>IFERROR(IFERROR(INDEX('2023 IP UPL Data'!N:N,MATCH(A:A,'2023 IP UPL Data'!B:B,0)),INDEX('2023 IMD UPL Data'!M:M,MATCH(A:A,'2023 IMD UPL Data'!B:B,0))),0)</f>
        <v>-113304.29385936446</v>
      </c>
      <c r="M6" s="45">
        <f>IFERROR((IF(F6="IMD",0,INDEX('2023 OP UPL Data'!M:M,MATCH(A:A,'2023 OP UPL Data'!B:B,0)))),0)</f>
        <v>99435.521456953662</v>
      </c>
      <c r="N6" s="45">
        <f t="shared" ref="N6:N69" si="4">+L6+M6</f>
        <v>-13868.772402410803</v>
      </c>
      <c r="O6" s="45">
        <v>-148218.03153666624</v>
      </c>
      <c r="P6" s="45">
        <v>401676.05386297242</v>
      </c>
      <c r="Q6" s="45">
        <f t="shared" ref="Q6:Q69" si="5">O6+P6</f>
        <v>253458.02232630618</v>
      </c>
      <c r="R6" s="45" t="str">
        <f t="shared" ref="R6:R69" si="6">IF(O6&gt;0,"Yes","No")</f>
        <v>No</v>
      </c>
      <c r="S6" s="46" t="str">
        <f t="shared" ref="S6:S69" si="7">IF(P6&gt;0,"Yes","No")</f>
        <v>Yes</v>
      </c>
      <c r="T6" s="47">
        <f>ROUND(INDEX(Summary!H:H,MATCH(H:H,Summary!A:A,0)),2)</f>
        <v>0</v>
      </c>
      <c r="U6" s="47">
        <f>ROUND(INDEX(Summary!I:I,MATCH(H:H,Summary!A:A,0)),2)</f>
        <v>0.17</v>
      </c>
      <c r="V6" s="82">
        <f t="shared" ref="V6:V69" si="8">+T6*I6</f>
        <v>0</v>
      </c>
      <c r="W6" s="82">
        <f t="shared" ref="W6:W69" si="9">+U6*J6</f>
        <v>425700.97353172739</v>
      </c>
      <c r="X6" s="45">
        <f t="shared" ref="X6:X69" si="10">+V6+W6</f>
        <v>425700.97353172739</v>
      </c>
      <c r="Y6" s="45" t="s">
        <v>18726</v>
      </c>
      <c r="Z6" s="45" t="str">
        <f t="shared" ref="Z6:Z69" si="11">IF(AJ6&gt;0,"Yes","No")</f>
        <v>No</v>
      </c>
      <c r="AA6" s="45" t="str">
        <f t="shared" ref="AA6:AA69" si="12">IF(AK6&gt;0,"Yes","No")</f>
        <v>No</v>
      </c>
      <c r="AB6" s="45" t="str">
        <f t="shared" ref="AB6:AB69" si="13">IF(AG6&gt;0,"Yes","No")</f>
        <v>No</v>
      </c>
      <c r="AC6" s="83">
        <f>IF(Y6="No",0,IFERROR(ROUND(IF(I6&gt;0,IF(O6&gt;0,$R$4*MAX(O6-V6,0),0),0)/I6,2),0))</f>
        <v>0</v>
      </c>
      <c r="AD6" s="83">
        <f>IF(Y6="No",0,IFERROR(ROUND(IF(J6&gt;0,IF(P6&gt;0,$R$4*MAX(P6-W6,0),0),0)/J6,2),0))</f>
        <v>0</v>
      </c>
      <c r="AE6" s="45">
        <f>AC6*I6</f>
        <v>0</v>
      </c>
      <c r="AF6" s="45">
        <f t="shared" ref="AF6:AF69" si="14">AD6*J6</f>
        <v>0</v>
      </c>
      <c r="AG6" s="45">
        <f t="shared" ref="AG6:AG69" si="15">AE6+AF6</f>
        <v>0</v>
      </c>
      <c r="AH6" s="47">
        <f>IF(Y6="No",0,IFERROR(ROUNDDOWN(INDEX('90% of ACR'!K:K,MATCH(H:H,'90% of ACR'!A:A,0))*IF(I6&gt;0,IF(O6&gt;0,$R$4*MAX(O6-V6,0),0),0)/I6,2),0))</f>
        <v>0</v>
      </c>
      <c r="AI6" s="83">
        <f>IF(Y6="No",0,IFERROR(ROUNDDOWN(INDEX('90% of ACR'!R:R,MATCH(H:H,'90% of ACR'!A:A,0))*IF(J6&gt;0,IF(P6&gt;0,$R$4*MAX(P6-W6,0),0),0)/J6,2),0))</f>
        <v>0</v>
      </c>
      <c r="AJ6" s="45">
        <f t="shared" ref="AJ6:AJ69" si="16">I6*AH6</f>
        <v>0</v>
      </c>
      <c r="AK6" s="45">
        <f t="shared" ref="AK6:AK69" si="17">J6*AI6</f>
        <v>0</v>
      </c>
      <c r="AL6" s="47">
        <f t="shared" ref="AL6:AL69" si="18">T6+AH6</f>
        <v>0</v>
      </c>
      <c r="AM6" s="47">
        <f t="shared" ref="AM6:AM69" si="19">U6+AI6</f>
        <v>0.17</v>
      </c>
      <c r="AN6" s="84">
        <f>IFERROR(INDEX(FeeCalc!P:P,MATCH(C6,FeeCalc!F:F,0)),0)</f>
        <v>425700.97353172739</v>
      </c>
      <c r="AO6" s="84">
        <f>IFERROR(INDEX(FeeCalc!S:S,MATCH(C6,FeeCalc!F:F,0)),0)</f>
        <v>26133.514569378756</v>
      </c>
      <c r="AP6" s="84">
        <f t="shared" ref="AP6:AP69" si="20">AN6+AO6</f>
        <v>451834.48810110614</v>
      </c>
      <c r="AQ6" s="69">
        <f t="shared" ref="AQ6:AQ69" si="21">$AQ$3*AP6*1.08</f>
        <v>191727.8320049186</v>
      </c>
      <c r="AR6" s="69">
        <v>64190.159060075508</v>
      </c>
      <c r="AS6" s="69">
        <f>AQ6-AR6</f>
        <v>127537.6729448431</v>
      </c>
      <c r="AT6" s="69">
        <f>IFERROR(IFERROR(INDEX('2023 IP UPL Data'!L:L,MATCH(A:A,'2023 IP UPL Data'!B:B,0)),INDEX('2023 IMD UPL Data'!I:I,MATCH(A:A,'2023 IMD UPL Data'!B:B,0))),0)</f>
        <v>403670.93385936448</v>
      </c>
      <c r="AU6" s="69">
        <f>IFERROR(IF(F4="IMD",0,INDEX('2023 OP UPL Data'!J:J,MATCH(A:A,'2023 OP UPL Data'!B:B,0))),0)</f>
        <v>240396.01854304632</v>
      </c>
      <c r="AV6" s="69">
        <f t="shared" ref="AV6:AV69" si="22">AT6+AU6</f>
        <v>644066.9524024108</v>
      </c>
      <c r="AW6" s="69">
        <f>IFERROR(IFERROR(INDEX('2023 IP UPL Data'!M:M,MATCH(A:A,'2023 IP UPL Data'!B:B,0)),INDEX('2023 IMD UPL Data'!J:J,MATCH(A:A,'2023 IMD UPL Data'!B:B,0))),0)</f>
        <v>290366.64</v>
      </c>
      <c r="AX6" s="69">
        <f>IFERROR(IF(F4="IMD",0,INDEX('2023 OP UPL Data'!L:L,MATCH(A:A,'2023 OP UPL Data'!B:B,0))),0)</f>
        <v>339831.54</v>
      </c>
      <c r="AY6" s="69">
        <f t="shared" ref="AY6:AY69" si="23">AW6+AX6</f>
        <v>630198.17999999993</v>
      </c>
      <c r="AZ6" s="69">
        <v>255452.90232269824</v>
      </c>
      <c r="BA6" s="69">
        <v>642072.07240601873</v>
      </c>
      <c r="BB6" s="69">
        <f t="shared" ref="BB6:BB69" si="24">IF(AZ6&gt;V6,AZ6-V6,0)</f>
        <v>255452.90232269824</v>
      </c>
      <c r="BC6" s="69">
        <f t="shared" ref="BC6:BC69" si="25">IF(BA6&gt;W6,BA6-W6,0)</f>
        <v>216371.09887429135</v>
      </c>
      <c r="BD6" s="69">
        <f t="shared" ref="BD6:BD69" si="26">IF(AZ6+BA6&gt;X6,AZ6+BA6-X6,0)</f>
        <v>471824.00119698961</v>
      </c>
      <c r="BE6" s="91">
        <f t="shared" ref="BE6:BE69" si="27">IF(AZ6&gt;AW6,AZ6-AW6,0)</f>
        <v>0</v>
      </c>
      <c r="BF6" s="91">
        <f t="shared" ref="BF6:BF69" si="28">IF(BA6&gt;AX6,BA6-AX6,0)</f>
        <v>302240.53240601876</v>
      </c>
      <c r="BG6" s="70">
        <f>IFERROR(INDEX('2023 IP UPL Data'!K:K,MATCH(A6,'2023 IP UPL Data'!B:B,0)),0)</f>
        <v>0</v>
      </c>
    </row>
    <row r="7" spans="1:59">
      <c r="A7" s="120" t="s">
        <v>538</v>
      </c>
      <c r="B7" s="31" t="s">
        <v>538</v>
      </c>
      <c r="C7" s="31" t="s">
        <v>539</v>
      </c>
      <c r="D7" s="192" t="s">
        <v>539</v>
      </c>
      <c r="E7" s="157" t="s">
        <v>3439</v>
      </c>
      <c r="F7" s="44" t="s">
        <v>3071</v>
      </c>
      <c r="G7" s="43" t="s">
        <v>228</v>
      </c>
      <c r="H7" s="43" t="str">
        <f t="shared" si="2"/>
        <v>Rural MRSA West</v>
      </c>
      <c r="I7" s="45">
        <f>INDEX(FeeCalc!M:M,MATCH(C:C,FeeCalc!F:F,0))</f>
        <v>381302.03071914398</v>
      </c>
      <c r="J7" s="45">
        <f>INDEX(FeeCalc!L:L,MATCH(C:C,FeeCalc!F:F,0))</f>
        <v>344696.11559762142</v>
      </c>
      <c r="K7" s="45">
        <f t="shared" si="3"/>
        <v>725998.14631676534</v>
      </c>
      <c r="L7" s="45">
        <f>IFERROR(IFERROR(INDEX('2023 IP UPL Data'!N:N,MATCH(A:A,'2023 IP UPL Data'!B:B,0)),INDEX('2023 IMD UPL Data'!M:M,MATCH(A:A,'2023 IMD UPL Data'!B:B,0))),0)</f>
        <v>-3469.6465360218426</v>
      </c>
      <c r="M7" s="45">
        <f>IFERROR((IF(F7="IMD",0,INDEX('2023 OP UPL Data'!M:M,MATCH(A:A,'2023 OP UPL Data'!B:B,0)))),0)</f>
        <v>153436.3460544218</v>
      </c>
      <c r="N7" s="45">
        <f t="shared" si="4"/>
        <v>149966.69951839995</v>
      </c>
      <c r="O7" s="45">
        <v>72760.20820207661</v>
      </c>
      <c r="P7" s="45">
        <v>645364.33423605445</v>
      </c>
      <c r="Q7" s="45">
        <f t="shared" si="5"/>
        <v>718124.54243813106</v>
      </c>
      <c r="R7" s="45" t="str">
        <f t="shared" si="6"/>
        <v>Yes</v>
      </c>
      <c r="S7" s="46" t="str">
        <f t="shared" si="7"/>
        <v>Yes</v>
      </c>
      <c r="T7" s="47">
        <f>ROUND(INDEX(Summary!H:H,MATCH(H:H,Summary!A:A,0)),2)</f>
        <v>0</v>
      </c>
      <c r="U7" s="47">
        <f>ROUND(INDEX(Summary!I:I,MATCH(H:H,Summary!A:A,0)),2)</f>
        <v>0.25</v>
      </c>
      <c r="V7" s="82">
        <f t="shared" si="8"/>
        <v>0</v>
      </c>
      <c r="W7" s="82">
        <f t="shared" si="9"/>
        <v>86174.028899405355</v>
      </c>
      <c r="X7" s="45">
        <f t="shared" si="10"/>
        <v>86174.028899405355</v>
      </c>
      <c r="Y7" s="45" t="s">
        <v>18726</v>
      </c>
      <c r="Z7" s="45" t="str">
        <f t="shared" si="11"/>
        <v>No</v>
      </c>
      <c r="AA7" s="45" t="str">
        <f t="shared" si="12"/>
        <v>Yes</v>
      </c>
      <c r="AB7" s="45" t="str">
        <f t="shared" si="13"/>
        <v>Yes</v>
      </c>
      <c r="AC7" s="83">
        <f t="shared" ref="AC7:AC70" si="29">IF(Y7="No",0,IFERROR(ROUND(IF(I7&gt;0,IF(O7&gt;0,$R$4*MAX(O7-V7,0),0),0)/I7,2),0))</f>
        <v>0.13</v>
      </c>
      <c r="AD7" s="83">
        <f t="shared" ref="AD7:AD70" si="30">IF(Y7="No",0,IFERROR(ROUND(IF(J7&gt;0,IF(P7&gt;0,$R$4*MAX(P7-W7,0),0),0)/J7,2),0))</f>
        <v>1.1299999999999999</v>
      </c>
      <c r="AE7" s="45">
        <f t="shared" ref="AE7:AF70" si="31">AC7*I7</f>
        <v>49569.263993488719</v>
      </c>
      <c r="AF7" s="45">
        <f t="shared" si="14"/>
        <v>389506.6106253122</v>
      </c>
      <c r="AG7" s="45">
        <f t="shared" si="15"/>
        <v>439075.87461880094</v>
      </c>
      <c r="AH7" s="47">
        <f>IF(Y7="No",0,IFERROR(ROUNDDOWN(INDEX('90% of ACR'!K:K,MATCH(H:H,'90% of ACR'!A:A,0))*IF(I7&gt;0,IF(O7&gt;0,$R$4*MAX(O7-V7,0),0),0)/I7,2),0))</f>
        <v>0</v>
      </c>
      <c r="AI7" s="83">
        <f>IF(Y7="No",0,IFERROR(ROUNDDOWN(INDEX('90% of ACR'!R:R,MATCH(H:H,'90% of ACR'!A:A,0))*IF(J7&gt;0,IF(P7&gt;0,$R$4*MAX(P7-W7,0),0),0)/J7,2),0))</f>
        <v>1.1299999999999999</v>
      </c>
      <c r="AJ7" s="45">
        <f t="shared" si="16"/>
        <v>0</v>
      </c>
      <c r="AK7" s="45">
        <f t="shared" si="17"/>
        <v>389506.6106253122</v>
      </c>
      <c r="AL7" s="47">
        <f t="shared" si="18"/>
        <v>0</v>
      </c>
      <c r="AM7" s="47">
        <f t="shared" si="19"/>
        <v>1.38</v>
      </c>
      <c r="AN7" s="84">
        <f>IFERROR(INDEX(FeeCalc!P:P,MATCH(C7,FeeCalc!F:F,0)),0)</f>
        <v>475680.63952471752</v>
      </c>
      <c r="AO7" s="84">
        <f>IFERROR(INDEX(FeeCalc!S:S,MATCH(C7,FeeCalc!F:F,0)),0)</f>
        <v>29206.969665338351</v>
      </c>
      <c r="AP7" s="84">
        <f t="shared" si="20"/>
        <v>504887.60919005587</v>
      </c>
      <c r="AQ7" s="69">
        <f t="shared" si="21"/>
        <v>214239.96898283481</v>
      </c>
      <c r="AR7" s="69">
        <v>107467.13948852108</v>
      </c>
      <c r="AS7" s="69">
        <f t="shared" ref="AS7:AS70" si="32">AQ7-AR7</f>
        <v>106772.82949431373</v>
      </c>
      <c r="AT7" s="69">
        <f>IFERROR(IFERROR(INDEX('2023 IP UPL Data'!L:L,MATCH(A:A,'2023 IP UPL Data'!B:B,0)),INDEX('2023 IMD UPL Data'!I:I,MATCH(A:A,'2023 IMD UPL Data'!B:B,0))),0)</f>
        <v>457459.40653602185</v>
      </c>
      <c r="AU7" s="69">
        <f>IFERROR(IF(F5="IMD",0,INDEX('2023 OP UPL Data'!J:J,MATCH(A:A,'2023 OP UPL Data'!B:B,0))),0)</f>
        <v>139209.86394557822</v>
      </c>
      <c r="AV7" s="45">
        <f t="shared" si="22"/>
        <v>596669.27048160008</v>
      </c>
      <c r="AW7" s="69">
        <f>IFERROR(IFERROR(INDEX('2023 IP UPL Data'!M:M,MATCH(A:A,'2023 IP UPL Data'!B:B,0)),INDEX('2023 IMD UPL Data'!J:J,MATCH(A:A,'2023 IMD UPL Data'!B:B,0))),0)</f>
        <v>453989.76</v>
      </c>
      <c r="AX7" s="69">
        <f>IFERROR(IF(F5="IMD",0,INDEX('2023 OP UPL Data'!L:L,MATCH(A:A,'2023 OP UPL Data'!B:B,0))),0)</f>
        <v>292646.21000000002</v>
      </c>
      <c r="AY7" s="45">
        <f t="shared" si="23"/>
        <v>746635.97</v>
      </c>
      <c r="AZ7" s="69">
        <v>530219.61473809846</v>
      </c>
      <c r="BA7" s="69">
        <v>784574.19818163267</v>
      </c>
      <c r="BB7" s="69">
        <f t="shared" si="24"/>
        <v>530219.61473809846</v>
      </c>
      <c r="BC7" s="69">
        <f t="shared" si="25"/>
        <v>698400.16928222729</v>
      </c>
      <c r="BD7" s="69">
        <f t="shared" si="26"/>
        <v>1228619.7840203259</v>
      </c>
      <c r="BE7" s="91">
        <f t="shared" si="27"/>
        <v>76229.854738098453</v>
      </c>
      <c r="BF7" s="91">
        <f t="shared" si="28"/>
        <v>491927.98818163265</v>
      </c>
      <c r="BG7" s="70">
        <f>IFERROR(INDEX('2023 IP UPL Data'!K:K,MATCH(A7,'2023 IP UPL Data'!B:B,0)),0)</f>
        <v>0</v>
      </c>
    </row>
    <row r="8" spans="1:59">
      <c r="A8" s="120" t="s">
        <v>592</v>
      </c>
      <c r="B8" s="31" t="s">
        <v>592</v>
      </c>
      <c r="C8" s="31" t="s">
        <v>593</v>
      </c>
      <c r="D8" s="192" t="s">
        <v>593</v>
      </c>
      <c r="E8" s="157" t="s">
        <v>23042</v>
      </c>
      <c r="F8" s="44" t="s">
        <v>3071</v>
      </c>
      <c r="G8" s="43" t="s">
        <v>228</v>
      </c>
      <c r="H8" s="43" t="str">
        <f t="shared" si="2"/>
        <v>Rural MRSA West</v>
      </c>
      <c r="I8" s="45">
        <f>INDEX(FeeCalc!M:M,MATCH(C:C,FeeCalc!F:F,0))</f>
        <v>938440.63840367272</v>
      </c>
      <c r="J8" s="45">
        <f>INDEX(FeeCalc!L:L,MATCH(C:C,FeeCalc!F:F,0))</f>
        <v>1022115.9323284704</v>
      </c>
      <c r="K8" s="45">
        <f t="shared" si="3"/>
        <v>1960556.5707321432</v>
      </c>
      <c r="L8" s="45">
        <f>IFERROR(IFERROR(INDEX('2023 IP UPL Data'!N:N,MATCH(A:A,'2023 IP UPL Data'!B:B,0)),INDEX('2023 IMD UPL Data'!M:M,MATCH(A:A,'2023 IMD UPL Data'!B:B,0))),0)</f>
        <v>-4786876.9970207689</v>
      </c>
      <c r="M8" s="45">
        <f>IFERROR((IF(F8="IMD",0,INDEX('2023 OP UPL Data'!M:M,MATCH(A:A,'2023 OP UPL Data'!B:B,0)))),0)</f>
        <v>457228.93150000006</v>
      </c>
      <c r="N8" s="45">
        <f t="shared" si="4"/>
        <v>-4329648.065520769</v>
      </c>
      <c r="O8" s="45">
        <v>-4896626.2417315301</v>
      </c>
      <c r="P8" s="45">
        <v>465623.77382431226</v>
      </c>
      <c r="Q8" s="45">
        <f t="shared" si="5"/>
        <v>-4431002.4679072183</v>
      </c>
      <c r="R8" s="45" t="str">
        <f t="shared" si="6"/>
        <v>No</v>
      </c>
      <c r="S8" s="46" t="str">
        <f t="shared" si="7"/>
        <v>Yes</v>
      </c>
      <c r="T8" s="47">
        <f>ROUND(INDEX(Summary!H:H,MATCH(H:H,Summary!A:A,0)),2)</f>
        <v>0</v>
      </c>
      <c r="U8" s="47">
        <f>ROUND(INDEX(Summary!I:I,MATCH(H:H,Summary!A:A,0)),2)</f>
        <v>0.25</v>
      </c>
      <c r="V8" s="82">
        <f t="shared" si="8"/>
        <v>0</v>
      </c>
      <c r="W8" s="82">
        <f t="shared" si="9"/>
        <v>255528.9830821176</v>
      </c>
      <c r="X8" s="45">
        <f t="shared" si="10"/>
        <v>255528.9830821176</v>
      </c>
      <c r="Y8" s="45" t="s">
        <v>18726</v>
      </c>
      <c r="Z8" s="45" t="str">
        <f t="shared" si="11"/>
        <v>No</v>
      </c>
      <c r="AA8" s="45" t="str">
        <f t="shared" si="12"/>
        <v>Yes</v>
      </c>
      <c r="AB8" s="45" t="str">
        <f t="shared" si="13"/>
        <v>Yes</v>
      </c>
      <c r="AC8" s="83">
        <f t="shared" si="29"/>
        <v>0</v>
      </c>
      <c r="AD8" s="83">
        <f t="shared" si="30"/>
        <v>0.14000000000000001</v>
      </c>
      <c r="AE8" s="45">
        <f t="shared" si="31"/>
        <v>0</v>
      </c>
      <c r="AF8" s="45">
        <f t="shared" si="14"/>
        <v>143096.23052598588</v>
      </c>
      <c r="AG8" s="45">
        <f t="shared" si="15"/>
        <v>143096.23052598588</v>
      </c>
      <c r="AH8" s="47">
        <f>IF(Y8="No",0,IFERROR(ROUNDDOWN(INDEX('90% of ACR'!K:K,MATCH(H:H,'90% of ACR'!A:A,0))*IF(I8&gt;0,IF(O8&gt;0,$R$4*MAX(O8-V8,0),0),0)/I8,2),0))</f>
        <v>0</v>
      </c>
      <c r="AI8" s="83">
        <f>IF(Y8="No",0,IFERROR(ROUNDDOWN(INDEX('90% of ACR'!R:R,MATCH(H:H,'90% of ACR'!A:A,0))*IF(J8&gt;0,IF(P8&gt;0,$R$4*MAX(P8-W8,0),0),0)/J8,2),0))</f>
        <v>0.14000000000000001</v>
      </c>
      <c r="AJ8" s="45">
        <f t="shared" si="16"/>
        <v>0</v>
      </c>
      <c r="AK8" s="45">
        <f t="shared" si="17"/>
        <v>143096.23052598588</v>
      </c>
      <c r="AL8" s="47">
        <f t="shared" si="18"/>
        <v>0</v>
      </c>
      <c r="AM8" s="47">
        <f t="shared" si="19"/>
        <v>0.39</v>
      </c>
      <c r="AN8" s="84">
        <f>IFERROR(INDEX(FeeCalc!P:P,MATCH(C8,FeeCalc!F:F,0)),0)</f>
        <v>398625.21360810346</v>
      </c>
      <c r="AO8" s="84">
        <f>IFERROR(INDEX(FeeCalc!S:S,MATCH(C8,FeeCalc!F:F,0)),0)</f>
        <v>24509.100500594675</v>
      </c>
      <c r="AP8" s="84">
        <f t="shared" si="20"/>
        <v>423134.3141086981</v>
      </c>
      <c r="AQ8" s="69">
        <f t="shared" si="21"/>
        <v>179549.42977437211</v>
      </c>
      <c r="AR8" s="69">
        <v>93783.36364065751</v>
      </c>
      <c r="AS8" s="69">
        <f t="shared" si="32"/>
        <v>85766.066133714601</v>
      </c>
      <c r="AT8" s="69">
        <f>IFERROR(IFERROR(INDEX('2023 IP UPL Data'!L:L,MATCH(A:A,'2023 IP UPL Data'!B:B,0)),INDEX('2023 IMD UPL Data'!I:I,MATCH(A:A,'2023 IMD UPL Data'!B:B,0))),0)</f>
        <v>5769761.6070207693</v>
      </c>
      <c r="AU8" s="69">
        <f>IFERROR(IF(F6="IMD",0,INDEX('2023 OP UPL Data'!J:J,MATCH(A:A,'2023 OP UPL Data'!B:B,0))),0)</f>
        <v>411760.16849999991</v>
      </c>
      <c r="AV8" s="45">
        <f t="shared" si="22"/>
        <v>6181521.7755207689</v>
      </c>
      <c r="AW8" s="69">
        <f>IFERROR(IFERROR(INDEX('2023 IP UPL Data'!M:M,MATCH(A:A,'2023 IP UPL Data'!B:B,0)),INDEX('2023 IMD UPL Data'!J:J,MATCH(A:A,'2023 IMD UPL Data'!B:B,0))),0)</f>
        <v>982884.61</v>
      </c>
      <c r="AX8" s="69">
        <f>IFERROR(IF(F6="IMD",0,INDEX('2023 OP UPL Data'!L:L,MATCH(A:A,'2023 OP UPL Data'!B:B,0))),0)</f>
        <v>868989.1</v>
      </c>
      <c r="AY8" s="45">
        <f t="shared" si="23"/>
        <v>1851873.71</v>
      </c>
      <c r="AZ8" s="69">
        <v>873135.36528923933</v>
      </c>
      <c r="BA8" s="69">
        <v>877383.94232431217</v>
      </c>
      <c r="BB8" s="69">
        <f t="shared" si="24"/>
        <v>873135.36528923933</v>
      </c>
      <c r="BC8" s="69">
        <f t="shared" si="25"/>
        <v>621854.95924219454</v>
      </c>
      <c r="BD8" s="69">
        <f t="shared" si="26"/>
        <v>1494990.3245314341</v>
      </c>
      <c r="BE8" s="91">
        <f t="shared" si="27"/>
        <v>0</v>
      </c>
      <c r="BF8" s="91">
        <f t="shared" si="28"/>
        <v>8394.8423243121943</v>
      </c>
      <c r="BG8" s="70">
        <f>IFERROR(INDEX('2023 IP UPL Data'!K:K,MATCH(A8,'2023 IP UPL Data'!B:B,0)),0)</f>
        <v>4753094.72</v>
      </c>
    </row>
    <row r="9" spans="1:59">
      <c r="A9" s="120" t="s">
        <v>718</v>
      </c>
      <c r="B9" s="31" t="s">
        <v>718</v>
      </c>
      <c r="C9" s="31" t="s">
        <v>719</v>
      </c>
      <c r="D9" s="192" t="s">
        <v>719</v>
      </c>
      <c r="E9" s="157" t="s">
        <v>22921</v>
      </c>
      <c r="F9" s="44" t="s">
        <v>3071</v>
      </c>
      <c r="G9" s="43" t="s">
        <v>228</v>
      </c>
      <c r="H9" s="43" t="str">
        <f t="shared" si="2"/>
        <v>Rural MRSA West</v>
      </c>
      <c r="I9" s="45">
        <f>INDEX(FeeCalc!M:M,MATCH(C:C,FeeCalc!F:F,0))</f>
        <v>424391.04744668223</v>
      </c>
      <c r="J9" s="45">
        <f>INDEX(FeeCalc!L:L,MATCH(C:C,FeeCalc!F:F,0))</f>
        <v>1381937.3706337463</v>
      </c>
      <c r="K9" s="45">
        <f t="shared" si="3"/>
        <v>1806328.4180804286</v>
      </c>
      <c r="L9" s="45">
        <f>IFERROR(IFERROR(INDEX('2023 IP UPL Data'!N:N,MATCH(A:A,'2023 IP UPL Data'!B:B,0)),INDEX('2023 IMD UPL Data'!M:M,MATCH(A:A,'2023 IMD UPL Data'!B:B,0))),0)</f>
        <v>-258314.5430807794</v>
      </c>
      <c r="M9" s="45">
        <f>IFERROR((IF(F9="IMD",0,INDEX('2023 OP UPL Data'!M:M,MATCH(A:A,'2023 OP UPL Data'!B:B,0)))),0)</f>
        <v>21031.702721088426</v>
      </c>
      <c r="N9" s="45">
        <f t="shared" si="4"/>
        <v>-237282.84035969098</v>
      </c>
      <c r="O9" s="45">
        <v>-63903.721140069887</v>
      </c>
      <c r="P9" s="45">
        <v>742994.14642775932</v>
      </c>
      <c r="Q9" s="45">
        <f t="shared" si="5"/>
        <v>679090.42528768943</v>
      </c>
      <c r="R9" s="45" t="str">
        <f t="shared" si="6"/>
        <v>No</v>
      </c>
      <c r="S9" s="46" t="str">
        <f t="shared" si="7"/>
        <v>Yes</v>
      </c>
      <c r="T9" s="47">
        <f>ROUND(INDEX(Summary!H:H,MATCH(H:H,Summary!A:A,0)),2)</f>
        <v>0</v>
      </c>
      <c r="U9" s="47">
        <f>ROUND(INDEX(Summary!I:I,MATCH(H:H,Summary!A:A,0)),2)</f>
        <v>0.25</v>
      </c>
      <c r="V9" s="82">
        <f t="shared" si="8"/>
        <v>0</v>
      </c>
      <c r="W9" s="82">
        <f t="shared" si="9"/>
        <v>345484.34265843657</v>
      </c>
      <c r="X9" s="45">
        <f t="shared" si="10"/>
        <v>345484.34265843657</v>
      </c>
      <c r="Y9" s="45" t="s">
        <v>18726</v>
      </c>
      <c r="Z9" s="45" t="str">
        <f t="shared" si="11"/>
        <v>No</v>
      </c>
      <c r="AA9" s="45" t="str">
        <f t="shared" si="12"/>
        <v>Yes</v>
      </c>
      <c r="AB9" s="45" t="str">
        <f t="shared" si="13"/>
        <v>Yes</v>
      </c>
      <c r="AC9" s="83">
        <f t="shared" si="29"/>
        <v>0</v>
      </c>
      <c r="AD9" s="83">
        <f t="shared" si="30"/>
        <v>0.2</v>
      </c>
      <c r="AE9" s="45">
        <f t="shared" si="31"/>
        <v>0</v>
      </c>
      <c r="AF9" s="45">
        <f t="shared" si="14"/>
        <v>276387.47412674926</v>
      </c>
      <c r="AG9" s="45">
        <f t="shared" si="15"/>
        <v>276387.47412674926</v>
      </c>
      <c r="AH9" s="47">
        <f>IF(Y9="No",0,IFERROR(ROUNDDOWN(INDEX('90% of ACR'!K:K,MATCH(H:H,'90% of ACR'!A:A,0))*IF(I9&gt;0,IF(O9&gt;0,$R$4*MAX(O9-V9,0),0),0)/I9,2),0))</f>
        <v>0</v>
      </c>
      <c r="AI9" s="83">
        <f>IF(Y9="No",0,IFERROR(ROUNDDOWN(INDEX('90% of ACR'!R:R,MATCH(H:H,'90% of ACR'!A:A,0))*IF(J9&gt;0,IF(P9&gt;0,$R$4*MAX(P9-W9,0),0),0)/J9,2),0))</f>
        <v>0.2</v>
      </c>
      <c r="AJ9" s="45">
        <f t="shared" si="16"/>
        <v>0</v>
      </c>
      <c r="AK9" s="45">
        <f t="shared" si="17"/>
        <v>276387.47412674926</v>
      </c>
      <c r="AL9" s="47">
        <f t="shared" si="18"/>
        <v>0</v>
      </c>
      <c r="AM9" s="47">
        <f t="shared" si="19"/>
        <v>0.45</v>
      </c>
      <c r="AN9" s="84">
        <f>IFERROR(INDEX(FeeCalc!P:P,MATCH(C9,FeeCalc!F:F,0)),0)</f>
        <v>621871.81678518583</v>
      </c>
      <c r="AO9" s="84">
        <f>IFERROR(INDEX(FeeCalc!S:S,MATCH(C9,FeeCalc!F:F,0)),0)</f>
        <v>38216.096656474489</v>
      </c>
      <c r="AP9" s="84">
        <f t="shared" si="20"/>
        <v>660087.91344166035</v>
      </c>
      <c r="AQ9" s="69">
        <f t="shared" si="21"/>
        <v>280096.42448652664</v>
      </c>
      <c r="AR9" s="69">
        <v>143553.65917342197</v>
      </c>
      <c r="AS9" s="69">
        <f t="shared" si="32"/>
        <v>136542.76531310467</v>
      </c>
      <c r="AT9" s="69">
        <f>IFERROR(IFERROR(INDEX('2023 IP UPL Data'!L:L,MATCH(A:A,'2023 IP UPL Data'!B:B,0)),INDEX('2023 IMD UPL Data'!I:I,MATCH(A:A,'2023 IMD UPL Data'!B:B,0))),0)</f>
        <v>487624.45308077941</v>
      </c>
      <c r="AU9" s="69">
        <f>IFERROR(IF(F7="IMD",0,INDEX('2023 OP UPL Data'!J:J,MATCH(A:A,'2023 OP UPL Data'!B:B,0))),0)</f>
        <v>566960.63727891154</v>
      </c>
      <c r="AV9" s="45">
        <f t="shared" si="22"/>
        <v>1054585.0903596911</v>
      </c>
      <c r="AW9" s="69">
        <f>IFERROR(IFERROR(INDEX('2023 IP UPL Data'!M:M,MATCH(A:A,'2023 IP UPL Data'!B:B,0)),INDEX('2023 IMD UPL Data'!J:J,MATCH(A:A,'2023 IMD UPL Data'!B:B,0))),0)</f>
        <v>229309.91</v>
      </c>
      <c r="AX9" s="69">
        <f>IFERROR(IF(F7="IMD",0,INDEX('2023 OP UPL Data'!L:L,MATCH(A:A,'2023 OP UPL Data'!B:B,0))),0)</f>
        <v>587992.34</v>
      </c>
      <c r="AY9" s="45">
        <f t="shared" si="23"/>
        <v>817302.25</v>
      </c>
      <c r="AZ9" s="69">
        <v>423720.73194070952</v>
      </c>
      <c r="BA9" s="69">
        <v>1309954.7837066709</v>
      </c>
      <c r="BB9" s="69">
        <f t="shared" si="24"/>
        <v>423720.73194070952</v>
      </c>
      <c r="BC9" s="69">
        <f t="shared" si="25"/>
        <v>964470.44104823424</v>
      </c>
      <c r="BD9" s="69">
        <f t="shared" si="26"/>
        <v>1388191.1729889438</v>
      </c>
      <c r="BE9" s="91">
        <f t="shared" si="27"/>
        <v>194410.82194070952</v>
      </c>
      <c r="BF9" s="91">
        <f t="shared" si="28"/>
        <v>721962.44370667089</v>
      </c>
      <c r="BG9" s="70">
        <f>IFERROR(INDEX('2023 IP UPL Data'!K:K,MATCH(A9,'2023 IP UPL Data'!B:B,0)),0)</f>
        <v>0</v>
      </c>
    </row>
    <row r="10" spans="1:59">
      <c r="A10" s="120" t="s">
        <v>811</v>
      </c>
      <c r="B10" s="31" t="s">
        <v>811</v>
      </c>
      <c r="C10" s="31" t="s">
        <v>812</v>
      </c>
      <c r="D10" s="192" t="s">
        <v>812</v>
      </c>
      <c r="E10" s="157" t="s">
        <v>23043</v>
      </c>
      <c r="F10" s="44" t="s">
        <v>3071</v>
      </c>
      <c r="G10" s="43" t="s">
        <v>1530</v>
      </c>
      <c r="H10" s="43" t="str">
        <f t="shared" si="2"/>
        <v>Rural MRSA Central</v>
      </c>
      <c r="I10" s="45">
        <f>INDEX(FeeCalc!M:M,MATCH(C:C,FeeCalc!F:F,0))</f>
        <v>59032.493983075416</v>
      </c>
      <c r="J10" s="45">
        <f>INDEX(FeeCalc!L:L,MATCH(C:C,FeeCalc!F:F,0))</f>
        <v>825803.17873148376</v>
      </c>
      <c r="K10" s="45">
        <f t="shared" si="3"/>
        <v>884835.67271455913</v>
      </c>
      <c r="L10" s="45">
        <f>IFERROR(IFERROR(INDEX('2023 IP UPL Data'!N:N,MATCH(A:A,'2023 IP UPL Data'!B:B,0)),INDEX('2023 IMD UPL Data'!M:M,MATCH(A:A,'2023 IMD UPL Data'!B:B,0))),0)</f>
        <v>-72286.439318342615</v>
      </c>
      <c r="M10" s="45">
        <f>IFERROR((IF(F10="IMD",0,INDEX('2023 OP UPL Data'!M:M,MATCH(A:A,'2023 OP UPL Data'!B:B,0)))),0)</f>
        <v>-137741.37807947019</v>
      </c>
      <c r="N10" s="45">
        <f t="shared" si="4"/>
        <v>-210027.81739781279</v>
      </c>
      <c r="O10" s="45">
        <v>-54708.514500052632</v>
      </c>
      <c r="P10" s="45">
        <v>328044.2904041725</v>
      </c>
      <c r="Q10" s="45">
        <f t="shared" si="5"/>
        <v>273335.77590411989</v>
      </c>
      <c r="R10" s="45" t="str">
        <f t="shared" si="6"/>
        <v>No</v>
      </c>
      <c r="S10" s="46" t="str">
        <f t="shared" si="7"/>
        <v>Yes</v>
      </c>
      <c r="T10" s="47">
        <f>ROUND(INDEX(Summary!H:H,MATCH(H:H,Summary!A:A,0)),2)</f>
        <v>0</v>
      </c>
      <c r="U10" s="47">
        <f>ROUND(INDEX(Summary!I:I,MATCH(H:H,Summary!A:A,0)),2)</f>
        <v>0.17</v>
      </c>
      <c r="V10" s="82">
        <f t="shared" si="8"/>
        <v>0</v>
      </c>
      <c r="W10" s="82">
        <f t="shared" si="9"/>
        <v>140386.54038435224</v>
      </c>
      <c r="X10" s="45">
        <f t="shared" si="10"/>
        <v>140386.54038435224</v>
      </c>
      <c r="Y10" s="45" t="s">
        <v>18726</v>
      </c>
      <c r="Z10" s="45" t="str">
        <f t="shared" si="11"/>
        <v>No</v>
      </c>
      <c r="AA10" s="45" t="str">
        <f t="shared" si="12"/>
        <v>Yes</v>
      </c>
      <c r="AB10" s="45" t="str">
        <f t="shared" si="13"/>
        <v>Yes</v>
      </c>
      <c r="AC10" s="83">
        <f t="shared" si="29"/>
        <v>0</v>
      </c>
      <c r="AD10" s="83">
        <f t="shared" si="30"/>
        <v>0.16</v>
      </c>
      <c r="AE10" s="45">
        <f t="shared" si="31"/>
        <v>0</v>
      </c>
      <c r="AF10" s="45">
        <f t="shared" si="14"/>
        <v>132128.50859703741</v>
      </c>
      <c r="AG10" s="45">
        <f t="shared" si="15"/>
        <v>132128.50859703741</v>
      </c>
      <c r="AH10" s="47">
        <f>IF(Y10="No",0,IFERROR(ROUNDDOWN(INDEX('90% of ACR'!K:K,MATCH(H:H,'90% of ACR'!A:A,0))*IF(I10&gt;0,IF(O10&gt;0,$R$4*MAX(O10-V10,0),0),0)/I10,2),0))</f>
        <v>0</v>
      </c>
      <c r="AI10" s="83">
        <f>IF(Y10="No",0,IFERROR(ROUNDDOWN(INDEX('90% of ACR'!R:R,MATCH(H:H,'90% of ACR'!A:A,0))*IF(J10&gt;0,IF(P10&gt;0,$R$4*MAX(P10-W10,0),0),0)/J10,2),0))</f>
        <v>0.15</v>
      </c>
      <c r="AJ10" s="45">
        <f t="shared" si="16"/>
        <v>0</v>
      </c>
      <c r="AK10" s="45">
        <f t="shared" si="17"/>
        <v>123870.47680972256</v>
      </c>
      <c r="AL10" s="47">
        <f t="shared" si="18"/>
        <v>0</v>
      </c>
      <c r="AM10" s="47">
        <f t="shared" si="19"/>
        <v>0.32</v>
      </c>
      <c r="AN10" s="84">
        <f>IFERROR(INDEX(FeeCalc!P:P,MATCH(C10,FeeCalc!F:F,0)),0)</f>
        <v>264257.01719407481</v>
      </c>
      <c r="AO10" s="84">
        <f>IFERROR(INDEX(FeeCalc!S:S,MATCH(C10,FeeCalc!F:F,0)),0)</f>
        <v>16388.386039949586</v>
      </c>
      <c r="AP10" s="84">
        <f t="shared" si="20"/>
        <v>280645.40323402442</v>
      </c>
      <c r="AQ10" s="69">
        <f t="shared" si="21"/>
        <v>119086.82524510007</v>
      </c>
      <c r="AR10" s="69">
        <v>60882.851313973086</v>
      </c>
      <c r="AS10" s="69">
        <f t="shared" si="32"/>
        <v>58203.973931126988</v>
      </c>
      <c r="AT10" s="69">
        <f>IFERROR(IFERROR(INDEX('2023 IP UPL Data'!L:L,MATCH(A:A,'2023 IP UPL Data'!B:B,0)),INDEX('2023 IMD UPL Data'!I:I,MATCH(A:A,'2023 IMD UPL Data'!B:B,0))),0)</f>
        <v>103697.52931834261</v>
      </c>
      <c r="AU10" s="69">
        <f>IFERROR(IF(F8="IMD",0,INDEX('2023 OP UPL Data'!J:J,MATCH(A:A,'2023 OP UPL Data'!B:B,0))),0)</f>
        <v>471958.46807947021</v>
      </c>
      <c r="AV10" s="45">
        <f t="shared" si="22"/>
        <v>575655.99739781278</v>
      </c>
      <c r="AW10" s="69">
        <f>IFERROR(IFERROR(INDEX('2023 IP UPL Data'!M:M,MATCH(A:A,'2023 IP UPL Data'!B:B,0)),INDEX('2023 IMD UPL Data'!J:J,MATCH(A:A,'2023 IMD UPL Data'!B:B,0))),0)</f>
        <v>31411.09</v>
      </c>
      <c r="AX10" s="69">
        <f>IFERROR(IF(F8="IMD",0,INDEX('2023 OP UPL Data'!L:L,MATCH(A:A,'2023 OP UPL Data'!B:B,0))),0)</f>
        <v>334217.09000000003</v>
      </c>
      <c r="AY10" s="45">
        <f t="shared" si="23"/>
        <v>365628.18000000005</v>
      </c>
      <c r="AZ10" s="69">
        <v>48989.014818289979</v>
      </c>
      <c r="BA10" s="69">
        <v>800002.75848364271</v>
      </c>
      <c r="BB10" s="69">
        <f t="shared" si="24"/>
        <v>48989.014818289979</v>
      </c>
      <c r="BC10" s="69">
        <f t="shared" si="25"/>
        <v>659616.21809929051</v>
      </c>
      <c r="BD10" s="69">
        <f t="shared" si="26"/>
        <v>708605.23291758052</v>
      </c>
      <c r="BE10" s="91">
        <f t="shared" si="27"/>
        <v>17577.924818289979</v>
      </c>
      <c r="BF10" s="91">
        <f t="shared" si="28"/>
        <v>465785.66848364269</v>
      </c>
      <c r="BG10" s="70">
        <f>IFERROR(INDEX('2023 IP UPL Data'!K:K,MATCH(A10,'2023 IP UPL Data'!B:B,0)),0)</f>
        <v>0</v>
      </c>
    </row>
    <row r="11" spans="1:59">
      <c r="A11" s="120" t="s">
        <v>775</v>
      </c>
      <c r="B11" s="31" t="s">
        <v>775</v>
      </c>
      <c r="C11" s="31" t="s">
        <v>776</v>
      </c>
      <c r="D11" s="191" t="s">
        <v>776</v>
      </c>
      <c r="E11" s="157" t="s">
        <v>3615</v>
      </c>
      <c r="F11" s="44" t="s">
        <v>3071</v>
      </c>
      <c r="G11" s="43" t="s">
        <v>1530</v>
      </c>
      <c r="H11" s="43" t="str">
        <f t="shared" si="2"/>
        <v>Rural MRSA Central</v>
      </c>
      <c r="I11" s="45">
        <f>INDEX(FeeCalc!M:M,MATCH(C:C,FeeCalc!F:F,0))</f>
        <v>11777.269161162061</v>
      </c>
      <c r="J11" s="45">
        <f>INDEX(FeeCalc!L:L,MATCH(C:C,FeeCalc!F:F,0))</f>
        <v>1283386.5881741846</v>
      </c>
      <c r="K11" s="45">
        <f t="shared" si="3"/>
        <v>1295163.8573353465</v>
      </c>
      <c r="L11" s="45">
        <f>IFERROR(IFERROR(INDEX('2023 IP UPL Data'!N:N,MATCH(A:A,'2023 IP UPL Data'!B:B,0)),INDEX('2023 IMD UPL Data'!M:M,MATCH(A:A,'2023 IMD UPL Data'!B:B,0))),0)</f>
        <v>6864.6493172565188</v>
      </c>
      <c r="M11" s="45">
        <f>IFERROR((IF(F11="IMD",0,INDEX('2023 OP UPL Data'!M:M,MATCH(A:A,'2023 OP UPL Data'!B:B,0)))),0)</f>
        <v>5496.2230463577434</v>
      </c>
      <c r="N11" s="45">
        <f t="shared" si="4"/>
        <v>12360.872363614262</v>
      </c>
      <c r="O11" s="45">
        <v>-2825.1450747747522</v>
      </c>
      <c r="P11" s="45">
        <v>-174369.38998238702</v>
      </c>
      <c r="Q11" s="45">
        <f t="shared" si="5"/>
        <v>-177194.53505716176</v>
      </c>
      <c r="R11" s="45" t="str">
        <f t="shared" si="6"/>
        <v>No</v>
      </c>
      <c r="S11" s="46" t="str">
        <f t="shared" si="7"/>
        <v>No</v>
      </c>
      <c r="T11" s="47">
        <f>ROUND(INDEX(Summary!H:H,MATCH(H:H,Summary!A:A,0)),2)</f>
        <v>0</v>
      </c>
      <c r="U11" s="47">
        <f>ROUND(INDEX(Summary!I:I,MATCH(H:H,Summary!A:A,0)),2)</f>
        <v>0.17</v>
      </c>
      <c r="V11" s="82">
        <f t="shared" si="8"/>
        <v>0</v>
      </c>
      <c r="W11" s="82">
        <f t="shared" si="9"/>
        <v>218175.71998961139</v>
      </c>
      <c r="X11" s="45">
        <f t="shared" si="10"/>
        <v>218175.71998961139</v>
      </c>
      <c r="Y11" s="45" t="s">
        <v>18726</v>
      </c>
      <c r="Z11" s="45" t="str">
        <f t="shared" si="11"/>
        <v>No</v>
      </c>
      <c r="AA11" s="45" t="str">
        <f t="shared" si="12"/>
        <v>No</v>
      </c>
      <c r="AB11" s="45" t="str">
        <f t="shared" si="13"/>
        <v>No</v>
      </c>
      <c r="AC11" s="83">
        <f t="shared" si="29"/>
        <v>0</v>
      </c>
      <c r="AD11" s="83">
        <f t="shared" si="30"/>
        <v>0</v>
      </c>
      <c r="AE11" s="45">
        <f t="shared" si="31"/>
        <v>0</v>
      </c>
      <c r="AF11" s="45">
        <f t="shared" si="14"/>
        <v>0</v>
      </c>
      <c r="AG11" s="45">
        <f t="shared" si="15"/>
        <v>0</v>
      </c>
      <c r="AH11" s="47">
        <f>IF(Y11="No",0,IFERROR(ROUNDDOWN(INDEX('90% of ACR'!K:K,MATCH(H:H,'90% of ACR'!A:A,0))*IF(I11&gt;0,IF(O11&gt;0,$R$4*MAX(O11-V11,0),0),0)/I11,2),0))</f>
        <v>0</v>
      </c>
      <c r="AI11" s="83">
        <f>IF(Y11="No",0,IFERROR(ROUNDDOWN(INDEX('90% of ACR'!R:R,MATCH(H:H,'90% of ACR'!A:A,0))*IF(J11&gt;0,IF(P11&gt;0,$R$4*MAX(P11-W11,0),0),0)/J11,2),0))</f>
        <v>0</v>
      </c>
      <c r="AJ11" s="45">
        <f t="shared" si="16"/>
        <v>0</v>
      </c>
      <c r="AK11" s="45">
        <f t="shared" si="17"/>
        <v>0</v>
      </c>
      <c r="AL11" s="47">
        <f t="shared" si="18"/>
        <v>0</v>
      </c>
      <c r="AM11" s="47">
        <f t="shared" si="19"/>
        <v>0.17</v>
      </c>
      <c r="AN11" s="84">
        <f>IFERROR(INDEX(FeeCalc!P:P,MATCH(C11,FeeCalc!F:F,0)),0)</f>
        <v>218175.71998961139</v>
      </c>
      <c r="AO11" s="84">
        <f>IFERROR(INDEX(FeeCalc!S:S,MATCH(C11,FeeCalc!F:F,0)),0)</f>
        <v>13406.652739286381</v>
      </c>
      <c r="AP11" s="84">
        <f t="shared" si="20"/>
        <v>231582.37272889778</v>
      </c>
      <c r="AQ11" s="69">
        <f t="shared" si="21"/>
        <v>98267.811384798668</v>
      </c>
      <c r="AR11" s="69">
        <v>53043.668005473191</v>
      </c>
      <c r="AS11" s="69">
        <f t="shared" si="32"/>
        <v>45224.143379325476</v>
      </c>
      <c r="AT11" s="69">
        <f>IFERROR(IFERROR(INDEX('2023 IP UPL Data'!L:L,MATCH(A:A,'2023 IP UPL Data'!B:B,0)),INDEX('2023 IMD UPL Data'!I:I,MATCH(A:A,'2023 IMD UPL Data'!B:B,0))),0)</f>
        <v>10413.730682743482</v>
      </c>
      <c r="AU11" s="69">
        <f>IFERROR(IF(F9="IMD",0,INDEX('2023 OP UPL Data'!J:J,MATCH(A:A,'2023 OP UPL Data'!B:B,0))),0)</f>
        <v>576779.81695364229</v>
      </c>
      <c r="AV11" s="45">
        <f t="shared" si="22"/>
        <v>587193.54763638577</v>
      </c>
      <c r="AW11" s="69">
        <f>IFERROR(IFERROR(INDEX('2023 IP UPL Data'!M:M,MATCH(A:A,'2023 IP UPL Data'!B:B,0)),INDEX('2023 IMD UPL Data'!J:J,MATCH(A:A,'2023 IMD UPL Data'!B:B,0))),0)</f>
        <v>17278.38</v>
      </c>
      <c r="AX11" s="69">
        <f>IFERROR(IF(F9="IMD",0,INDEX('2023 OP UPL Data'!L:L,MATCH(A:A,'2023 OP UPL Data'!B:B,0))),0)</f>
        <v>582276.04</v>
      </c>
      <c r="AY11" s="45">
        <f t="shared" si="23"/>
        <v>599554.42000000004</v>
      </c>
      <c r="AZ11" s="69">
        <v>7588.5856079687301</v>
      </c>
      <c r="BA11" s="69">
        <v>402410.42697125528</v>
      </c>
      <c r="BB11" s="69">
        <f t="shared" si="24"/>
        <v>7588.5856079687301</v>
      </c>
      <c r="BC11" s="69">
        <f t="shared" si="25"/>
        <v>184234.70698164389</v>
      </c>
      <c r="BD11" s="69">
        <f t="shared" si="26"/>
        <v>191823.29258961263</v>
      </c>
      <c r="BE11" s="91">
        <f t="shared" si="27"/>
        <v>0</v>
      </c>
      <c r="BF11" s="91">
        <f t="shared" si="28"/>
        <v>0</v>
      </c>
      <c r="BG11" s="70">
        <f>IFERROR(INDEX('2023 IP UPL Data'!K:K,MATCH(A11,'2023 IP UPL Data'!B:B,0)),0)</f>
        <v>0</v>
      </c>
    </row>
    <row r="12" spans="1:59">
      <c r="A12" s="120" t="s">
        <v>423</v>
      </c>
      <c r="B12" s="31" t="s">
        <v>423</v>
      </c>
      <c r="C12" s="31" t="s">
        <v>424</v>
      </c>
      <c r="D12" s="192" t="s">
        <v>424</v>
      </c>
      <c r="E12" s="157" t="s">
        <v>3444</v>
      </c>
      <c r="F12" s="44" t="s">
        <v>3071</v>
      </c>
      <c r="G12" s="43" t="s">
        <v>1219</v>
      </c>
      <c r="H12" s="43" t="str">
        <f t="shared" si="2"/>
        <v>Rural Travis</v>
      </c>
      <c r="I12" s="45">
        <f>INDEX(FeeCalc!M:M,MATCH(C:C,FeeCalc!F:F,0))</f>
        <v>168563.32236160041</v>
      </c>
      <c r="J12" s="45">
        <f>INDEX(FeeCalc!L:L,MATCH(C:C,FeeCalc!F:F,0))</f>
        <v>415541.6734956156</v>
      </c>
      <c r="K12" s="45">
        <f t="shared" si="3"/>
        <v>584104.99585721595</v>
      </c>
      <c r="L12" s="45">
        <f>IFERROR(IFERROR(INDEX('2023 IP UPL Data'!N:N,MATCH(A:A,'2023 IP UPL Data'!B:B,0)),INDEX('2023 IMD UPL Data'!M:M,MATCH(A:A,'2023 IMD UPL Data'!B:B,0))),0)</f>
        <v>-11982.223195818311</v>
      </c>
      <c r="M12" s="45">
        <f>IFERROR((IF(F12="IMD",0,INDEX('2023 OP UPL Data'!M:M,MATCH(A:A,'2023 OP UPL Data'!B:B,0)))),0)</f>
        <v>318961.18531645573</v>
      </c>
      <c r="N12" s="45">
        <f t="shared" si="4"/>
        <v>306978.96212063741</v>
      </c>
      <c r="O12" s="45">
        <v>25631.833280983541</v>
      </c>
      <c r="P12" s="45">
        <v>378942.18861410831</v>
      </c>
      <c r="Q12" s="45">
        <f t="shared" si="5"/>
        <v>404574.02189509186</v>
      </c>
      <c r="R12" s="45" t="str">
        <f t="shared" si="6"/>
        <v>Yes</v>
      </c>
      <c r="S12" s="46" t="str">
        <f t="shared" si="7"/>
        <v>Yes</v>
      </c>
      <c r="T12" s="47">
        <f>ROUND(INDEX(Summary!H:H,MATCH(H:H,Summary!A:A,0)),2)</f>
        <v>0</v>
      </c>
      <c r="U12" s="47">
        <f>ROUND(INDEX(Summary!I:I,MATCH(H:H,Summary!A:A,0)),2)</f>
        <v>0.05</v>
      </c>
      <c r="V12" s="82">
        <f t="shared" si="8"/>
        <v>0</v>
      </c>
      <c r="W12" s="82">
        <f t="shared" si="9"/>
        <v>20777.083674780781</v>
      </c>
      <c r="X12" s="45">
        <f t="shared" si="10"/>
        <v>20777.083674780781</v>
      </c>
      <c r="Y12" s="45" t="s">
        <v>18727</v>
      </c>
      <c r="Z12" s="45" t="str">
        <f t="shared" si="11"/>
        <v>No</v>
      </c>
      <c r="AA12" s="45" t="str">
        <f t="shared" si="12"/>
        <v>No</v>
      </c>
      <c r="AB12" s="45" t="str">
        <f t="shared" si="13"/>
        <v>No</v>
      </c>
      <c r="AC12" s="83">
        <f t="shared" si="29"/>
        <v>0</v>
      </c>
      <c r="AD12" s="83">
        <f t="shared" si="30"/>
        <v>0</v>
      </c>
      <c r="AE12" s="45">
        <f t="shared" si="31"/>
        <v>0</v>
      </c>
      <c r="AF12" s="45">
        <f t="shared" si="14"/>
        <v>0</v>
      </c>
      <c r="AG12" s="45">
        <f t="shared" si="15"/>
        <v>0</v>
      </c>
      <c r="AH12" s="47">
        <f>IF(Y12="No",0,IFERROR(ROUNDDOWN(INDEX('90% of ACR'!K:K,MATCH(H:H,'90% of ACR'!A:A,0))*IF(I12&gt;0,IF(O12&gt;0,$R$4*MAX(O12-V12,0),0),0)/I12,2),0))</f>
        <v>0</v>
      </c>
      <c r="AI12" s="83">
        <f>IF(Y12="No",0,IFERROR(ROUNDDOWN(INDEX('90% of ACR'!R:R,MATCH(H:H,'90% of ACR'!A:A,0))*IF(J12&gt;0,IF(P12&gt;0,$R$4*MAX(P12-W12,0),0),0)/J12,2),0))</f>
        <v>0</v>
      </c>
      <c r="AJ12" s="45">
        <f t="shared" si="16"/>
        <v>0</v>
      </c>
      <c r="AK12" s="45">
        <f t="shared" si="17"/>
        <v>0</v>
      </c>
      <c r="AL12" s="47">
        <f t="shared" si="18"/>
        <v>0</v>
      </c>
      <c r="AM12" s="47">
        <f t="shared" si="19"/>
        <v>0.05</v>
      </c>
      <c r="AN12" s="84">
        <f>IFERROR(INDEX(FeeCalc!P:P,MATCH(C12,FeeCalc!F:F,0)),0)</f>
        <v>20777.083674780781</v>
      </c>
      <c r="AO12" s="84">
        <f>IFERROR(INDEX(FeeCalc!S:S,MATCH(C12,FeeCalc!F:F,0)),0)</f>
        <v>1301.0725751474693</v>
      </c>
      <c r="AP12" s="84">
        <f t="shared" si="20"/>
        <v>22078.156249928252</v>
      </c>
      <c r="AQ12" s="69">
        <f t="shared" si="21"/>
        <v>9368.4681978445569</v>
      </c>
      <c r="AR12" s="69">
        <v>17419.983136875937</v>
      </c>
      <c r="AS12" s="69">
        <f t="shared" si="32"/>
        <v>-8051.51493903138</v>
      </c>
      <c r="AT12" s="69">
        <f>IFERROR(IFERROR(INDEX('2023 IP UPL Data'!L:L,MATCH(A:A,'2023 IP UPL Data'!B:B,0)),INDEX('2023 IMD UPL Data'!I:I,MATCH(A:A,'2023 IMD UPL Data'!B:B,0))),0)</f>
        <v>110783.80319581831</v>
      </c>
      <c r="AU12" s="69">
        <f>IFERROR(IF(F10="IMD",0,INDEX('2023 OP UPL Data'!J:J,MATCH(A:A,'2023 OP UPL Data'!B:B,0))),0)</f>
        <v>195489.5946835443</v>
      </c>
      <c r="AV12" s="45">
        <f t="shared" si="22"/>
        <v>306273.39787936263</v>
      </c>
      <c r="AW12" s="69">
        <f>IFERROR(IFERROR(INDEX('2023 IP UPL Data'!M:M,MATCH(A:A,'2023 IP UPL Data'!B:B,0)),INDEX('2023 IMD UPL Data'!J:J,MATCH(A:A,'2023 IMD UPL Data'!B:B,0))),0)</f>
        <v>98801.58</v>
      </c>
      <c r="AX12" s="69">
        <f>IFERROR(IF(F10="IMD",0,INDEX('2023 OP UPL Data'!L:L,MATCH(A:A,'2023 OP UPL Data'!B:B,0))),0)</f>
        <v>514450.78</v>
      </c>
      <c r="AY12" s="45">
        <f t="shared" si="23"/>
        <v>613252.36</v>
      </c>
      <c r="AZ12" s="69">
        <v>136415.63647680185</v>
      </c>
      <c r="BA12" s="69">
        <v>574431.78329765261</v>
      </c>
      <c r="BB12" s="69">
        <f t="shared" si="24"/>
        <v>136415.63647680185</v>
      </c>
      <c r="BC12" s="69">
        <f t="shared" si="25"/>
        <v>553654.69962287182</v>
      </c>
      <c r="BD12" s="69">
        <f t="shared" si="26"/>
        <v>690070.33609967364</v>
      </c>
      <c r="BE12" s="91">
        <f t="shared" si="27"/>
        <v>37614.056476801852</v>
      </c>
      <c r="BF12" s="91">
        <f t="shared" si="28"/>
        <v>59981.003297652584</v>
      </c>
      <c r="BG12" s="70">
        <f>IFERROR(INDEX('2023 IP UPL Data'!K:K,MATCH(A12,'2023 IP UPL Data'!B:B,0)),0)</f>
        <v>0</v>
      </c>
    </row>
    <row r="13" spans="1:59">
      <c r="A13" s="120" t="s">
        <v>595</v>
      </c>
      <c r="B13" s="31" t="s">
        <v>595</v>
      </c>
      <c r="C13" s="31" t="s">
        <v>596</v>
      </c>
      <c r="D13" s="192" t="s">
        <v>596</v>
      </c>
      <c r="E13" s="157" t="s">
        <v>23044</v>
      </c>
      <c r="F13" s="44" t="s">
        <v>2987</v>
      </c>
      <c r="G13" s="43" t="s">
        <v>1559</v>
      </c>
      <c r="H13" s="43" t="str">
        <f t="shared" si="2"/>
        <v>Urban Hidalgo</v>
      </c>
      <c r="I13" s="45">
        <f>INDEX(FeeCalc!M:M,MATCH(C:C,FeeCalc!F:F,0))</f>
        <v>6680856.0813992471</v>
      </c>
      <c r="J13" s="45">
        <f>INDEX(FeeCalc!L:L,MATCH(C:C,FeeCalc!F:F,0))</f>
        <v>2845749.675860737</v>
      </c>
      <c r="K13" s="45">
        <f t="shared" si="3"/>
        <v>9526605.7572599836</v>
      </c>
      <c r="L13" s="45">
        <f>IFERROR(IFERROR(INDEX('2023 IP UPL Data'!N:N,MATCH(A:A,'2023 IP UPL Data'!B:B,0)),INDEX('2023 IMD UPL Data'!M:M,MATCH(A:A,'2023 IMD UPL Data'!B:B,0))),0)</f>
        <v>7911145.9342011837</v>
      </c>
      <c r="M13" s="45">
        <f>IFERROR((IF(F13="IMD",0,INDEX('2023 OP UPL Data'!M:M,MATCH(A:A,'2023 OP UPL Data'!B:B,0)))),0)</f>
        <v>2750179.3956213021</v>
      </c>
      <c r="N13" s="45">
        <f t="shared" si="4"/>
        <v>10661325.329822486</v>
      </c>
      <c r="O13" s="45">
        <v>7566002.1680437597</v>
      </c>
      <c r="P13" s="45">
        <v>3280499.6539252116</v>
      </c>
      <c r="Q13" s="45">
        <f t="shared" si="5"/>
        <v>10846501.821968971</v>
      </c>
      <c r="R13" s="45" t="str">
        <f t="shared" si="6"/>
        <v>Yes</v>
      </c>
      <c r="S13" s="46" t="str">
        <f t="shared" si="7"/>
        <v>Yes</v>
      </c>
      <c r="T13" s="47">
        <f>ROUND(INDEX(Summary!H:H,MATCH(H:H,Summary!A:A,0)),2)</f>
        <v>0.99</v>
      </c>
      <c r="U13" s="47">
        <f>ROUND(INDEX(Summary!I:I,MATCH(H:H,Summary!A:A,0)),2)</f>
        <v>0.85</v>
      </c>
      <c r="V13" s="82">
        <f t="shared" si="8"/>
        <v>6614047.5205852548</v>
      </c>
      <c r="W13" s="82">
        <f t="shared" si="9"/>
        <v>2418887.2244816264</v>
      </c>
      <c r="X13" s="45">
        <f t="shared" si="10"/>
        <v>9032934.7450668812</v>
      </c>
      <c r="Y13" s="45" t="s">
        <v>18726</v>
      </c>
      <c r="Z13" s="45" t="str">
        <f t="shared" si="11"/>
        <v>Yes</v>
      </c>
      <c r="AA13" s="45" t="str">
        <f t="shared" si="12"/>
        <v>Yes</v>
      </c>
      <c r="AB13" s="45" t="str">
        <f t="shared" si="13"/>
        <v>Yes</v>
      </c>
      <c r="AC13" s="83">
        <f t="shared" si="29"/>
        <v>0.1</v>
      </c>
      <c r="AD13" s="83">
        <f t="shared" si="30"/>
        <v>0.21</v>
      </c>
      <c r="AE13" s="45">
        <f t="shared" si="31"/>
        <v>668085.60813992471</v>
      </c>
      <c r="AF13" s="45">
        <f t="shared" si="14"/>
        <v>597607.4319307548</v>
      </c>
      <c r="AG13" s="45">
        <f t="shared" si="15"/>
        <v>1265693.0400706795</v>
      </c>
      <c r="AH13" s="47">
        <f>IF(Y13="No",0,IFERROR(ROUNDDOWN(INDEX('90% of ACR'!K:K,MATCH(H:H,'90% of ACR'!A:A,0))*IF(I13&gt;0,IF(O13&gt;0,$R$4*MAX(O13-V13,0),0),0)/I13,2),0))</f>
        <v>0.09</v>
      </c>
      <c r="AI13" s="83">
        <f>IF(Y13="No",0,IFERROR(ROUNDDOWN(INDEX('90% of ACR'!R:R,MATCH(H:H,'90% of ACR'!A:A,0))*IF(J13&gt;0,IF(P13&gt;0,$R$4*MAX(P13-W13,0),0),0)/J13,2),0))</f>
        <v>0.15</v>
      </c>
      <c r="AJ13" s="45">
        <f t="shared" si="16"/>
        <v>601277.04732593219</v>
      </c>
      <c r="AK13" s="45">
        <f t="shared" si="17"/>
        <v>426862.45137911051</v>
      </c>
      <c r="AL13" s="47">
        <f t="shared" si="18"/>
        <v>1.08</v>
      </c>
      <c r="AM13" s="47">
        <f t="shared" si="19"/>
        <v>1</v>
      </c>
      <c r="AN13" s="84">
        <f>IFERROR(INDEX(FeeCalc!P:P,MATCH(C13,FeeCalc!F:F,0)),0)</f>
        <v>10061074.243771924</v>
      </c>
      <c r="AO13" s="84">
        <f>IFERROR(INDEX(FeeCalc!S:S,MATCH(C13,FeeCalc!F:F,0)),0)</f>
        <v>619905.38496728148</v>
      </c>
      <c r="AP13" s="84">
        <f t="shared" si="20"/>
        <v>10680979.628739204</v>
      </c>
      <c r="AQ13" s="69">
        <f t="shared" si="21"/>
        <v>4532281.4478221647</v>
      </c>
      <c r="AR13" s="69">
        <v>2236140.6284691612</v>
      </c>
      <c r="AS13" s="69">
        <f t="shared" si="32"/>
        <v>2296140.8193530035</v>
      </c>
      <c r="AT13" s="69">
        <f>IFERROR(IFERROR(INDEX('2023 IP UPL Data'!L:L,MATCH(A:A,'2023 IP UPL Data'!B:B,0)),INDEX('2023 IMD UPL Data'!I:I,MATCH(A:A,'2023 IMD UPL Data'!B:B,0))),0)</f>
        <v>5491981.5857988158</v>
      </c>
      <c r="AU13" s="69">
        <f>IFERROR(IF(F11="IMD",0,INDEX('2023 OP UPL Data'!J:J,MATCH(A:A,'2023 OP UPL Data'!B:B,0))),0)</f>
        <v>1559254.5443786983</v>
      </c>
      <c r="AV13" s="45">
        <f t="shared" si="22"/>
        <v>7051236.1301775146</v>
      </c>
      <c r="AW13" s="69">
        <f>IFERROR(IFERROR(INDEX('2023 IP UPL Data'!M:M,MATCH(A:A,'2023 IP UPL Data'!B:B,0)),INDEX('2023 IMD UPL Data'!J:J,MATCH(A:A,'2023 IMD UPL Data'!B:B,0))),0)</f>
        <v>13403127.52</v>
      </c>
      <c r="AX13" s="69">
        <f>IFERROR(IF(F11="IMD",0,INDEX('2023 OP UPL Data'!L:L,MATCH(A:A,'2023 OP UPL Data'!B:B,0))),0)</f>
        <v>4309433.9400000004</v>
      </c>
      <c r="AY13" s="45">
        <f t="shared" si="23"/>
        <v>17712561.460000001</v>
      </c>
      <c r="AZ13" s="69">
        <v>13057983.753842575</v>
      </c>
      <c r="BA13" s="69">
        <v>4839754.19830391</v>
      </c>
      <c r="BB13" s="69">
        <f t="shared" si="24"/>
        <v>6443936.2332573207</v>
      </c>
      <c r="BC13" s="69">
        <f t="shared" si="25"/>
        <v>2420866.9738222836</v>
      </c>
      <c r="BD13" s="69">
        <f t="shared" si="26"/>
        <v>8864803.2070796043</v>
      </c>
      <c r="BE13" s="91">
        <f t="shared" si="27"/>
        <v>0</v>
      </c>
      <c r="BF13" s="91">
        <f t="shared" si="28"/>
        <v>530320.25830390956</v>
      </c>
      <c r="BG13" s="70">
        <f>IFERROR(INDEX('2023 IP UPL Data'!K:K,MATCH(A13,'2023 IP UPL Data'!B:B,0)),0)</f>
        <v>0</v>
      </c>
    </row>
    <row r="14" spans="1:59" ht="13.5" customHeight="1">
      <c r="A14" s="120" t="s">
        <v>745</v>
      </c>
      <c r="B14" s="31" t="s">
        <v>745</v>
      </c>
      <c r="C14" s="31" t="s">
        <v>746</v>
      </c>
      <c r="D14" s="192" t="s">
        <v>746</v>
      </c>
      <c r="E14" s="157" t="s">
        <v>3326</v>
      </c>
      <c r="F14" s="44" t="s">
        <v>2987</v>
      </c>
      <c r="G14" s="43" t="s">
        <v>301</v>
      </c>
      <c r="H14" s="43" t="str">
        <f t="shared" si="2"/>
        <v>Urban Harris</v>
      </c>
      <c r="I14" s="45">
        <f>INDEX(FeeCalc!M:M,MATCH(C:C,FeeCalc!F:F,0))</f>
        <v>18772758.227855429</v>
      </c>
      <c r="J14" s="45">
        <f>INDEX(FeeCalc!L:L,MATCH(C:C,FeeCalc!F:F,0))</f>
        <v>11901716.682986425</v>
      </c>
      <c r="K14" s="45">
        <f t="shared" si="3"/>
        <v>30674474.910841852</v>
      </c>
      <c r="L14" s="45">
        <f>IFERROR(IFERROR(INDEX('2023 IP UPL Data'!N:N,MATCH(A:A,'2023 IP UPL Data'!B:B,0)),INDEX('2023 IMD UPL Data'!M:M,MATCH(A:A,'2023 IMD UPL Data'!B:B,0))),0)</f>
        <v>212034101.17235297</v>
      </c>
      <c r="M14" s="45">
        <f>IFERROR((IF(F14="IMD",0,INDEX('2023 OP UPL Data'!M:M,MATCH(A:A,'2023 OP UPL Data'!B:B,0)))),0)</f>
        <v>26071753.653529406</v>
      </c>
      <c r="N14" s="45">
        <f t="shared" si="4"/>
        <v>238105854.82588238</v>
      </c>
      <c r="O14" s="45">
        <v>-51014601.419752657</v>
      </c>
      <c r="P14" s="45">
        <v>10329074.028046472</v>
      </c>
      <c r="Q14" s="45">
        <f t="shared" si="5"/>
        <v>-40685527.391706184</v>
      </c>
      <c r="R14" s="45" t="str">
        <f t="shared" si="6"/>
        <v>No</v>
      </c>
      <c r="S14" s="46" t="str">
        <f t="shared" si="7"/>
        <v>Yes</v>
      </c>
      <c r="T14" s="47">
        <f>ROUND(INDEX(Summary!H:H,MATCH(H:H,Summary!A:A,0)),2)</f>
        <v>1.96</v>
      </c>
      <c r="U14" s="47">
        <f>ROUND(INDEX(Summary!I:I,MATCH(H:H,Summary!A:A,0)),2)</f>
        <v>0.74</v>
      </c>
      <c r="V14" s="82">
        <f t="shared" si="8"/>
        <v>36794606.126596637</v>
      </c>
      <c r="W14" s="82">
        <f t="shared" si="9"/>
        <v>8807270.345409954</v>
      </c>
      <c r="X14" s="45">
        <f t="shared" si="10"/>
        <v>45601876.472006589</v>
      </c>
      <c r="Y14" s="45" t="s">
        <v>18727</v>
      </c>
      <c r="Z14" s="45" t="str">
        <f t="shared" si="11"/>
        <v>No</v>
      </c>
      <c r="AA14" s="45" t="str">
        <f t="shared" si="12"/>
        <v>No</v>
      </c>
      <c r="AB14" s="45" t="str">
        <f t="shared" si="13"/>
        <v>No</v>
      </c>
      <c r="AC14" s="83">
        <f t="shared" si="29"/>
        <v>0</v>
      </c>
      <c r="AD14" s="83">
        <f t="shared" si="30"/>
        <v>0</v>
      </c>
      <c r="AE14" s="45">
        <f t="shared" si="31"/>
        <v>0</v>
      </c>
      <c r="AF14" s="45">
        <f t="shared" si="14"/>
        <v>0</v>
      </c>
      <c r="AG14" s="45">
        <f t="shared" si="15"/>
        <v>0</v>
      </c>
      <c r="AH14" s="47">
        <f>IF(Y14="No",0,IFERROR(ROUNDDOWN(INDEX('90% of ACR'!K:K,MATCH(H:H,'90% of ACR'!A:A,0))*IF(I14&gt;0,IF(O14&gt;0,$R$4*MAX(O14-V14,0),0),0)/I14,2),0))</f>
        <v>0</v>
      </c>
      <c r="AI14" s="83">
        <f>IF(Y14="No",0,IFERROR(ROUNDDOWN(INDEX('90% of ACR'!R:R,MATCH(H:H,'90% of ACR'!A:A,0))*IF(J14&gt;0,IF(P14&gt;0,$R$4*MAX(P14-W14,0),0),0)/J14,2),0))</f>
        <v>0</v>
      </c>
      <c r="AJ14" s="45">
        <f t="shared" si="16"/>
        <v>0</v>
      </c>
      <c r="AK14" s="45">
        <f t="shared" si="17"/>
        <v>0</v>
      </c>
      <c r="AL14" s="47">
        <f t="shared" si="18"/>
        <v>1.96</v>
      </c>
      <c r="AM14" s="47">
        <f t="shared" si="19"/>
        <v>0.74</v>
      </c>
      <c r="AN14" s="84">
        <f>IFERROR(INDEX(FeeCalc!P:P,MATCH(C14,FeeCalc!F:F,0)),0)</f>
        <v>45601876.472006589</v>
      </c>
      <c r="AO14" s="84">
        <f>IFERROR(INDEX(FeeCalc!S:S,MATCH(C14,FeeCalc!F:F,0)),0)</f>
        <v>2845448.7930473317</v>
      </c>
      <c r="AP14" s="84">
        <f t="shared" si="20"/>
        <v>48447325.26505392</v>
      </c>
      <c r="AQ14" s="69">
        <f t="shared" si="21"/>
        <v>20557750.424370863</v>
      </c>
      <c r="AR14" s="69">
        <v>10697941.835878067</v>
      </c>
      <c r="AS14" s="69">
        <f t="shared" si="32"/>
        <v>9859808.5884927958</v>
      </c>
      <c r="AT14" s="69">
        <f>IFERROR(IFERROR(INDEX('2023 IP UPL Data'!L:L,MATCH(A:A,'2023 IP UPL Data'!B:B,0)),INDEX('2023 IMD UPL Data'!I:I,MATCH(A:A,'2023 IMD UPL Data'!B:B,0))),0)</f>
        <v>80795410.68764706</v>
      </c>
      <c r="AU14" s="69">
        <f>IFERROR(IF(F12="IMD",0,INDEX('2023 OP UPL Data'!J:J,MATCH(A:A,'2023 OP UPL Data'!B:B,0))),0)</f>
        <v>10510997.576470589</v>
      </c>
      <c r="AV14" s="45">
        <f t="shared" si="22"/>
        <v>91306408.264117643</v>
      </c>
      <c r="AW14" s="69">
        <f>IFERROR(IFERROR(INDEX('2023 IP UPL Data'!M:M,MATCH(A:A,'2023 IP UPL Data'!B:B,0)),INDEX('2023 IMD UPL Data'!J:J,MATCH(A:A,'2023 IMD UPL Data'!B:B,0))),0)</f>
        <v>292829511.86000001</v>
      </c>
      <c r="AX14" s="69">
        <f>IFERROR(IF(F12="IMD",0,INDEX('2023 OP UPL Data'!L:L,MATCH(A:A,'2023 OP UPL Data'!B:B,0))),0)</f>
        <v>36582751.229999997</v>
      </c>
      <c r="AY14" s="45">
        <f t="shared" si="23"/>
        <v>329412263.09000003</v>
      </c>
      <c r="AZ14" s="69">
        <v>29780809.267894406</v>
      </c>
      <c r="BA14" s="69">
        <v>20840071.604517061</v>
      </c>
      <c r="BB14" s="69">
        <f t="shared" si="24"/>
        <v>0</v>
      </c>
      <c r="BC14" s="69">
        <f t="shared" si="25"/>
        <v>12032801.259107107</v>
      </c>
      <c r="BD14" s="69">
        <f t="shared" si="26"/>
        <v>5019004.400404878</v>
      </c>
      <c r="BE14" s="91">
        <f t="shared" si="27"/>
        <v>0</v>
      </c>
      <c r="BF14" s="91">
        <f t="shared" si="28"/>
        <v>0</v>
      </c>
      <c r="BG14" s="70">
        <f>IFERROR(INDEX('2023 IP UPL Data'!K:K,MATCH(A14,'2023 IP UPL Data'!B:B,0)),0)</f>
        <v>59991078.270000003</v>
      </c>
    </row>
    <row r="15" spans="1:59">
      <c r="A15" s="120" t="s">
        <v>805</v>
      </c>
      <c r="B15" s="31" t="s">
        <v>805</v>
      </c>
      <c r="C15" s="31" t="s">
        <v>806</v>
      </c>
      <c r="D15" s="192" t="s">
        <v>806</v>
      </c>
      <c r="E15" s="157" t="s">
        <v>23045</v>
      </c>
      <c r="F15" s="44" t="s">
        <v>3071</v>
      </c>
      <c r="G15" s="43" t="s">
        <v>1599</v>
      </c>
      <c r="H15" s="43" t="str">
        <f t="shared" si="2"/>
        <v>Rural Jefferson</v>
      </c>
      <c r="I15" s="45">
        <f>INDEX(FeeCalc!M:M,MATCH(C:C,FeeCalc!F:F,0))</f>
        <v>92294.524581396079</v>
      </c>
      <c r="J15" s="45">
        <f>INDEX(FeeCalc!L:L,MATCH(C:C,FeeCalc!F:F,0))</f>
        <v>1496146.6492082132</v>
      </c>
      <c r="K15" s="45">
        <f t="shared" si="3"/>
        <v>1588441.1737896092</v>
      </c>
      <c r="L15" s="45">
        <f>IFERROR(IFERROR(INDEX('2023 IP UPL Data'!N:N,MATCH(A:A,'2023 IP UPL Data'!B:B,0)),INDEX('2023 IMD UPL Data'!M:M,MATCH(A:A,'2023 IMD UPL Data'!B:B,0))),0)</f>
        <v>36491.446439875814</v>
      </c>
      <c r="M15" s="45">
        <f>IFERROR((IF(F15="IMD",0,INDEX('2023 OP UPL Data'!M:M,MATCH(A:A,'2023 OP UPL Data'!B:B,0)))),0)</f>
        <v>325710.08290909091</v>
      </c>
      <c r="N15" s="45">
        <f t="shared" si="4"/>
        <v>362201.52934896672</v>
      </c>
      <c r="O15" s="45">
        <v>21069.553231440899</v>
      </c>
      <c r="P15" s="45">
        <v>360518.92774405947</v>
      </c>
      <c r="Q15" s="45">
        <f t="shared" si="5"/>
        <v>381588.48097550037</v>
      </c>
      <c r="R15" s="45" t="str">
        <f t="shared" si="6"/>
        <v>Yes</v>
      </c>
      <c r="S15" s="46" t="str">
        <f t="shared" si="7"/>
        <v>Yes</v>
      </c>
      <c r="T15" s="47">
        <f>ROUND(INDEX(Summary!H:H,MATCH(H:H,Summary!A:A,0)),2)</f>
        <v>0</v>
      </c>
      <c r="U15" s="47">
        <f>ROUND(INDEX(Summary!I:I,MATCH(H:H,Summary!A:A,0)),2)</f>
        <v>0.37</v>
      </c>
      <c r="V15" s="82">
        <f t="shared" si="8"/>
        <v>0</v>
      </c>
      <c r="W15" s="82">
        <f t="shared" si="9"/>
        <v>553574.26020703884</v>
      </c>
      <c r="X15" s="45">
        <f t="shared" si="10"/>
        <v>553574.26020703884</v>
      </c>
      <c r="Y15" s="45" t="s">
        <v>18726</v>
      </c>
      <c r="Z15" s="45" t="str">
        <f t="shared" si="11"/>
        <v>No</v>
      </c>
      <c r="AA15" s="45" t="str">
        <f t="shared" si="12"/>
        <v>No</v>
      </c>
      <c r="AB15" s="45" t="str">
        <f t="shared" si="13"/>
        <v>Yes</v>
      </c>
      <c r="AC15" s="83">
        <f t="shared" si="29"/>
        <v>0.16</v>
      </c>
      <c r="AD15" s="83">
        <f t="shared" si="30"/>
        <v>0</v>
      </c>
      <c r="AE15" s="45">
        <f t="shared" si="31"/>
        <v>14767.123933023373</v>
      </c>
      <c r="AF15" s="45">
        <f t="shared" si="14"/>
        <v>0</v>
      </c>
      <c r="AG15" s="45">
        <f t="shared" si="15"/>
        <v>14767.123933023373</v>
      </c>
      <c r="AH15" s="47">
        <f>IF(Y15="No",0,IFERROR(ROUNDDOWN(INDEX('90% of ACR'!K:K,MATCH(H:H,'90% of ACR'!A:A,0))*IF(I15&gt;0,IF(O15&gt;0,$R$4*MAX(O15-V15,0),0),0)/I15,2),0))</f>
        <v>0</v>
      </c>
      <c r="AI15" s="83">
        <f>IF(Y15="No",0,IFERROR(ROUNDDOWN(INDEX('90% of ACR'!R:R,MATCH(H:H,'90% of ACR'!A:A,0))*IF(J15&gt;0,IF(P15&gt;0,$R$4*MAX(P15-W15,0),0),0)/J15,2),0))</f>
        <v>0</v>
      </c>
      <c r="AJ15" s="45">
        <f t="shared" si="16"/>
        <v>0</v>
      </c>
      <c r="AK15" s="45">
        <f t="shared" si="17"/>
        <v>0</v>
      </c>
      <c r="AL15" s="47">
        <f t="shared" si="18"/>
        <v>0</v>
      </c>
      <c r="AM15" s="47">
        <f t="shared" si="19"/>
        <v>0.37</v>
      </c>
      <c r="AN15" s="84">
        <f>IFERROR(INDEX(FeeCalc!P:P,MATCH(C15,FeeCalc!F:F,0)),0)</f>
        <v>553574.26020703884</v>
      </c>
      <c r="AO15" s="84">
        <f>IFERROR(INDEX(FeeCalc!S:S,MATCH(C15,FeeCalc!F:F,0)),0)</f>
        <v>34194.09459012009</v>
      </c>
      <c r="AP15" s="84">
        <f t="shared" si="20"/>
        <v>587768.35479715897</v>
      </c>
      <c r="AQ15" s="69">
        <f t="shared" si="21"/>
        <v>249408.92152778807</v>
      </c>
      <c r="AR15" s="69">
        <v>123102.49143307797</v>
      </c>
      <c r="AS15" s="69">
        <f t="shared" si="32"/>
        <v>126306.4300947101</v>
      </c>
      <c r="AT15" s="69">
        <f>IFERROR(IFERROR(INDEX('2023 IP UPL Data'!L:L,MATCH(A:A,'2023 IP UPL Data'!B:B,0)),INDEX('2023 IMD UPL Data'!I:I,MATCH(A:A,'2023 IMD UPL Data'!B:B,0))),0)</f>
        <v>42471.493560124189</v>
      </c>
      <c r="AU15" s="69">
        <f>IFERROR(IF(F13="IMD",0,INDEX('2023 OP UPL Data'!J:J,MATCH(A:A,'2023 OP UPL Data'!B:B,0))),0)</f>
        <v>367466.6770909091</v>
      </c>
      <c r="AV15" s="45">
        <f t="shared" si="22"/>
        <v>409938.17065103329</v>
      </c>
      <c r="AW15" s="69">
        <f>IFERROR(IFERROR(INDEX('2023 IP UPL Data'!M:M,MATCH(A:A,'2023 IP UPL Data'!B:B,0)),INDEX('2023 IMD UPL Data'!J:J,MATCH(A:A,'2023 IMD UPL Data'!B:B,0))),0)</f>
        <v>78962.94</v>
      </c>
      <c r="AX15" s="69">
        <f>IFERROR(IF(F13="IMD",0,INDEX('2023 OP UPL Data'!L:L,MATCH(A:A,'2023 OP UPL Data'!B:B,0))),0)</f>
        <v>693176.76</v>
      </c>
      <c r="AY15" s="45">
        <f t="shared" si="23"/>
        <v>772139.7</v>
      </c>
      <c r="AZ15" s="69">
        <v>63541.046791565088</v>
      </c>
      <c r="BA15" s="69">
        <v>727985.60483496857</v>
      </c>
      <c r="BB15" s="69">
        <f t="shared" si="24"/>
        <v>63541.046791565088</v>
      </c>
      <c r="BC15" s="69">
        <f t="shared" si="25"/>
        <v>174411.34462792973</v>
      </c>
      <c r="BD15" s="69">
        <f t="shared" si="26"/>
        <v>237952.39141949487</v>
      </c>
      <c r="BE15" s="91">
        <f t="shared" si="27"/>
        <v>0</v>
      </c>
      <c r="BF15" s="91">
        <f t="shared" si="28"/>
        <v>34808.844834968564</v>
      </c>
      <c r="BG15" s="70">
        <f>IFERROR(INDEX('2023 IP UPL Data'!K:K,MATCH(A15,'2023 IP UPL Data'!B:B,0)),0)</f>
        <v>0</v>
      </c>
    </row>
    <row r="16" spans="1:59">
      <c r="A16" s="120" t="s">
        <v>1027</v>
      </c>
      <c r="B16" s="31" t="s">
        <v>1027</v>
      </c>
      <c r="C16" s="31" t="s">
        <v>1028</v>
      </c>
      <c r="D16" s="192" t="s">
        <v>1028</v>
      </c>
      <c r="E16" s="157" t="s">
        <v>23046</v>
      </c>
      <c r="F16" s="44" t="s">
        <v>3071</v>
      </c>
      <c r="G16" s="43" t="s">
        <v>228</v>
      </c>
      <c r="H16" s="43" t="str">
        <f t="shared" si="2"/>
        <v>Rural MRSA West</v>
      </c>
      <c r="I16" s="45">
        <f>INDEX(FeeCalc!M:M,MATCH(C:C,FeeCalc!F:F,0))</f>
        <v>1215795.8073388995</v>
      </c>
      <c r="J16" s="45">
        <f>INDEX(FeeCalc!L:L,MATCH(C:C,FeeCalc!F:F,0))</f>
        <v>1530097.4348549985</v>
      </c>
      <c r="K16" s="45">
        <f t="shared" si="3"/>
        <v>2745893.2421938982</v>
      </c>
      <c r="L16" s="45">
        <f>IFERROR(IFERROR(INDEX('2023 IP UPL Data'!N:N,MATCH(A:A,'2023 IP UPL Data'!B:B,0)),INDEX('2023 IMD UPL Data'!M:M,MATCH(A:A,'2023 IMD UPL Data'!B:B,0))),0)</f>
        <v>-74010.414991515921</v>
      </c>
      <c r="M16" s="45">
        <f>IFERROR((IF(F16="IMD",0,INDEX('2023 OP UPL Data'!M:M,MATCH(A:A,'2023 OP UPL Data'!B:B,0)))),0)</f>
        <v>181244.94050000003</v>
      </c>
      <c r="N16" s="45">
        <f t="shared" si="4"/>
        <v>107234.5255084841</v>
      </c>
      <c r="O16" s="45">
        <v>-617089.20969158644</v>
      </c>
      <c r="P16" s="45">
        <v>143255.99346765585</v>
      </c>
      <c r="Q16" s="45">
        <f t="shared" si="5"/>
        <v>-473833.21622393059</v>
      </c>
      <c r="R16" s="45" t="str">
        <f t="shared" si="6"/>
        <v>No</v>
      </c>
      <c r="S16" s="46" t="str">
        <f t="shared" si="7"/>
        <v>Yes</v>
      </c>
      <c r="T16" s="47">
        <f>ROUND(INDEX(Summary!H:H,MATCH(H:H,Summary!A:A,0)),2)</f>
        <v>0</v>
      </c>
      <c r="U16" s="47">
        <f>ROUND(INDEX(Summary!I:I,MATCH(H:H,Summary!A:A,0)),2)</f>
        <v>0.25</v>
      </c>
      <c r="V16" s="82">
        <f t="shared" si="8"/>
        <v>0</v>
      </c>
      <c r="W16" s="82">
        <f t="shared" si="9"/>
        <v>382524.35871374962</v>
      </c>
      <c r="X16" s="45">
        <f t="shared" si="10"/>
        <v>382524.35871374962</v>
      </c>
      <c r="Y16" s="45" t="s">
        <v>18726</v>
      </c>
      <c r="Z16" s="45" t="str">
        <f t="shared" si="11"/>
        <v>No</v>
      </c>
      <c r="AA16" s="45" t="str">
        <f t="shared" si="12"/>
        <v>No</v>
      </c>
      <c r="AB16" s="45" t="str">
        <f t="shared" si="13"/>
        <v>No</v>
      </c>
      <c r="AC16" s="83">
        <f t="shared" si="29"/>
        <v>0</v>
      </c>
      <c r="AD16" s="83">
        <f t="shared" si="30"/>
        <v>0</v>
      </c>
      <c r="AE16" s="45">
        <f t="shared" si="31"/>
        <v>0</v>
      </c>
      <c r="AF16" s="45">
        <f t="shared" si="14"/>
        <v>0</v>
      </c>
      <c r="AG16" s="45">
        <f t="shared" si="15"/>
        <v>0</v>
      </c>
      <c r="AH16" s="47">
        <f>IF(Y16="No",0,IFERROR(ROUNDDOWN(INDEX('90% of ACR'!K:K,MATCH(H:H,'90% of ACR'!A:A,0))*IF(I16&gt;0,IF(O16&gt;0,$R$4*MAX(O16-V16,0),0),0)/I16,2),0))</f>
        <v>0</v>
      </c>
      <c r="AI16" s="83">
        <f>IF(Y16="No",0,IFERROR(ROUNDDOWN(INDEX('90% of ACR'!R:R,MATCH(H:H,'90% of ACR'!A:A,0))*IF(J16&gt;0,IF(P16&gt;0,$R$4*MAX(P16-W16,0),0),0)/J16,2),0))</f>
        <v>0</v>
      </c>
      <c r="AJ16" s="45">
        <f t="shared" si="16"/>
        <v>0</v>
      </c>
      <c r="AK16" s="45">
        <f t="shared" si="17"/>
        <v>0</v>
      </c>
      <c r="AL16" s="47">
        <f t="shared" si="18"/>
        <v>0</v>
      </c>
      <c r="AM16" s="47">
        <f t="shared" si="19"/>
        <v>0.25</v>
      </c>
      <c r="AN16" s="84">
        <f>IFERROR(INDEX(FeeCalc!P:P,MATCH(C16,FeeCalc!F:F,0)),0)</f>
        <v>382524.35871374962</v>
      </c>
      <c r="AO16" s="84">
        <f>IFERROR(INDEX(FeeCalc!S:S,MATCH(C16,FeeCalc!F:F,0)),0)</f>
        <v>23477.081497980118</v>
      </c>
      <c r="AP16" s="84">
        <f t="shared" si="20"/>
        <v>406001.44021172973</v>
      </c>
      <c r="AQ16" s="69">
        <f t="shared" si="21"/>
        <v>172279.40312792372</v>
      </c>
      <c r="AR16" s="69">
        <v>107537.23244030843</v>
      </c>
      <c r="AS16" s="69">
        <f t="shared" si="32"/>
        <v>64742.170687615289</v>
      </c>
      <c r="AT16" s="69">
        <f>IFERROR(IFERROR(INDEX('2023 IP UPL Data'!L:L,MATCH(A:A,'2023 IP UPL Data'!B:B,0)),INDEX('2023 IMD UPL Data'!I:I,MATCH(A:A,'2023 IMD UPL Data'!B:B,0))),0)</f>
        <v>1432834.8149915158</v>
      </c>
      <c r="AU16" s="69">
        <f>IFERROR(IF(F14="IMD",0,INDEX('2023 OP UPL Data'!J:J,MATCH(A:A,'2023 OP UPL Data'!B:B,0))),0)</f>
        <v>466389.46950000001</v>
      </c>
      <c r="AV16" s="45">
        <f t="shared" si="22"/>
        <v>1899224.2844915157</v>
      </c>
      <c r="AW16" s="69">
        <f>IFERROR(IFERROR(INDEX('2023 IP UPL Data'!M:M,MATCH(A:A,'2023 IP UPL Data'!B:B,0)),INDEX('2023 IMD UPL Data'!J:J,MATCH(A:A,'2023 IMD UPL Data'!B:B,0))),0)</f>
        <v>1358824.4</v>
      </c>
      <c r="AX16" s="69">
        <f>IFERROR(IF(F14="IMD",0,INDEX('2023 OP UPL Data'!L:L,MATCH(A:A,'2023 OP UPL Data'!B:B,0))),0)</f>
        <v>647634.41</v>
      </c>
      <c r="AY16" s="45">
        <f t="shared" si="23"/>
        <v>2006458.81</v>
      </c>
      <c r="AZ16" s="69">
        <v>815745.60529992939</v>
      </c>
      <c r="BA16" s="69">
        <v>609645.46296765585</v>
      </c>
      <c r="BB16" s="69">
        <f t="shared" si="24"/>
        <v>815745.60529992939</v>
      </c>
      <c r="BC16" s="69">
        <f t="shared" si="25"/>
        <v>227121.10425390623</v>
      </c>
      <c r="BD16" s="69">
        <f t="shared" si="26"/>
        <v>1042866.7095538357</v>
      </c>
      <c r="BE16" s="91">
        <f t="shared" si="27"/>
        <v>0</v>
      </c>
      <c r="BF16" s="91">
        <f t="shared" si="28"/>
        <v>0</v>
      </c>
      <c r="BG16" s="70">
        <f>IFERROR(INDEX('2023 IP UPL Data'!K:K,MATCH(A16,'2023 IP UPL Data'!B:B,0)),0)</f>
        <v>0</v>
      </c>
    </row>
    <row r="17" spans="1:59">
      <c r="A17" s="120" t="s">
        <v>553</v>
      </c>
      <c r="B17" s="31" t="s">
        <v>553</v>
      </c>
      <c r="C17" s="31" t="s">
        <v>554</v>
      </c>
      <c r="D17" s="192" t="s">
        <v>554</v>
      </c>
      <c r="E17" s="157" t="s">
        <v>22954</v>
      </c>
      <c r="F17" s="44" t="s">
        <v>3071</v>
      </c>
      <c r="G17" s="43" t="s">
        <v>228</v>
      </c>
      <c r="H17" s="43" t="str">
        <f t="shared" si="2"/>
        <v>Rural MRSA West</v>
      </c>
      <c r="I17" s="45">
        <f>INDEX(FeeCalc!M:M,MATCH(C:C,FeeCalc!F:F,0))</f>
        <v>5787.061274379681</v>
      </c>
      <c r="J17" s="45">
        <f>INDEX(FeeCalc!L:L,MATCH(C:C,FeeCalc!F:F,0))</f>
        <v>454801.82979838504</v>
      </c>
      <c r="K17" s="45">
        <f t="shared" si="3"/>
        <v>460588.8910727647</v>
      </c>
      <c r="L17" s="45">
        <f>IFERROR(IFERROR(INDEX('2023 IP UPL Data'!N:N,MATCH(A:A,'2023 IP UPL Data'!B:B,0)),INDEX('2023 IMD UPL Data'!M:M,MATCH(A:A,'2023 IMD UPL Data'!B:B,0))),0)</f>
        <v>-13521.742070829408</v>
      </c>
      <c r="M17" s="45">
        <f>IFERROR((IF(F17="IMD",0,INDEX('2023 OP UPL Data'!M:M,MATCH(A:A,'2023 OP UPL Data'!B:B,0)))),0)</f>
        <v>185024.90675000002</v>
      </c>
      <c r="N17" s="45">
        <f t="shared" si="4"/>
        <v>171503.16467917062</v>
      </c>
      <c r="O17" s="45">
        <v>-37672.157167407648</v>
      </c>
      <c r="P17" s="45">
        <v>167828.68918188114</v>
      </c>
      <c r="Q17" s="45">
        <f t="shared" si="5"/>
        <v>130156.53201447349</v>
      </c>
      <c r="R17" s="45" t="str">
        <f t="shared" si="6"/>
        <v>No</v>
      </c>
      <c r="S17" s="46" t="str">
        <f t="shared" si="7"/>
        <v>Yes</v>
      </c>
      <c r="T17" s="47">
        <f>ROUND(INDEX(Summary!H:H,MATCH(H:H,Summary!A:A,0)),2)</f>
        <v>0</v>
      </c>
      <c r="U17" s="47">
        <f>ROUND(INDEX(Summary!I:I,MATCH(H:H,Summary!A:A,0)),2)</f>
        <v>0.25</v>
      </c>
      <c r="V17" s="82">
        <f t="shared" si="8"/>
        <v>0</v>
      </c>
      <c r="W17" s="82">
        <f t="shared" si="9"/>
        <v>113700.45744959626</v>
      </c>
      <c r="X17" s="45">
        <f t="shared" si="10"/>
        <v>113700.45744959626</v>
      </c>
      <c r="Y17" s="45" t="s">
        <v>18726</v>
      </c>
      <c r="Z17" s="45" t="str">
        <f t="shared" si="11"/>
        <v>No</v>
      </c>
      <c r="AA17" s="45" t="str">
        <f t="shared" si="12"/>
        <v>Yes</v>
      </c>
      <c r="AB17" s="45" t="str">
        <f t="shared" si="13"/>
        <v>Yes</v>
      </c>
      <c r="AC17" s="83">
        <f t="shared" si="29"/>
        <v>0</v>
      </c>
      <c r="AD17" s="83">
        <f t="shared" si="30"/>
        <v>0.08</v>
      </c>
      <c r="AE17" s="45">
        <f t="shared" si="31"/>
        <v>0</v>
      </c>
      <c r="AF17" s="45">
        <f t="shared" si="14"/>
        <v>36384.1463838708</v>
      </c>
      <c r="AG17" s="45">
        <f t="shared" si="15"/>
        <v>36384.1463838708</v>
      </c>
      <c r="AH17" s="47">
        <f>IF(Y17="No",0,IFERROR(ROUNDDOWN(INDEX('90% of ACR'!K:K,MATCH(H:H,'90% of ACR'!A:A,0))*IF(I17&gt;0,IF(O17&gt;0,$R$4*MAX(O17-V17,0),0),0)/I17,2),0))</f>
        <v>0</v>
      </c>
      <c r="AI17" s="83">
        <f>IF(Y17="No",0,IFERROR(ROUNDDOWN(INDEX('90% of ACR'!R:R,MATCH(H:H,'90% of ACR'!A:A,0))*IF(J17&gt;0,IF(P17&gt;0,$R$4*MAX(P17-W17,0),0),0)/J17,2),0))</f>
        <v>0.08</v>
      </c>
      <c r="AJ17" s="45">
        <f t="shared" si="16"/>
        <v>0</v>
      </c>
      <c r="AK17" s="45">
        <f t="shared" si="17"/>
        <v>36384.1463838708</v>
      </c>
      <c r="AL17" s="47">
        <f t="shared" si="18"/>
        <v>0</v>
      </c>
      <c r="AM17" s="47">
        <f t="shared" si="19"/>
        <v>0.33</v>
      </c>
      <c r="AN17" s="84">
        <f>IFERROR(INDEX(FeeCalc!P:P,MATCH(C17,FeeCalc!F:F,0)),0)</f>
        <v>150084.60383346706</v>
      </c>
      <c r="AO17" s="84">
        <f>IFERROR(INDEX(FeeCalc!S:S,MATCH(C17,FeeCalc!F:F,0)),0)</f>
        <v>9196.1585066851148</v>
      </c>
      <c r="AP17" s="84">
        <f t="shared" si="20"/>
        <v>159280.76234015217</v>
      </c>
      <c r="AQ17" s="69">
        <f t="shared" si="21"/>
        <v>67587.924445321463</v>
      </c>
      <c r="AR17" s="69">
        <v>35404.865680815914</v>
      </c>
      <c r="AS17" s="69">
        <f t="shared" si="32"/>
        <v>32183.058764505549</v>
      </c>
      <c r="AT17" s="69">
        <f>IFERROR(IFERROR(INDEX('2023 IP UPL Data'!L:L,MATCH(A:A,'2023 IP UPL Data'!B:B,0)),INDEX('2023 IMD UPL Data'!I:I,MATCH(A:A,'2023 IMD UPL Data'!B:B,0))),0)</f>
        <v>85529.722070829404</v>
      </c>
      <c r="AU17" s="69">
        <f>IFERROR(IF(F15="IMD",0,INDEX('2023 OP UPL Data'!J:J,MATCH(A:A,'2023 OP UPL Data'!B:B,0))),0)</f>
        <v>218962.30325</v>
      </c>
      <c r="AV17" s="45">
        <f t="shared" si="22"/>
        <v>304492.02532082942</v>
      </c>
      <c r="AW17" s="69">
        <f>IFERROR(IFERROR(INDEX('2023 IP UPL Data'!M:M,MATCH(A:A,'2023 IP UPL Data'!B:B,0)),INDEX('2023 IMD UPL Data'!J:J,MATCH(A:A,'2023 IMD UPL Data'!B:B,0))),0)</f>
        <v>72007.98</v>
      </c>
      <c r="AX17" s="69">
        <f>IFERROR(IF(F15="IMD",0,INDEX('2023 OP UPL Data'!L:L,MATCH(A:A,'2023 OP UPL Data'!B:B,0))),0)</f>
        <v>403987.21</v>
      </c>
      <c r="AY17" s="45">
        <f t="shared" si="23"/>
        <v>475995.19</v>
      </c>
      <c r="AZ17" s="69">
        <v>47857.564903421757</v>
      </c>
      <c r="BA17" s="69">
        <v>386790.99243188114</v>
      </c>
      <c r="BB17" s="69">
        <f t="shared" si="24"/>
        <v>47857.564903421757</v>
      </c>
      <c r="BC17" s="69">
        <f t="shared" si="25"/>
        <v>273090.53498228488</v>
      </c>
      <c r="BD17" s="69">
        <f t="shared" si="26"/>
        <v>320948.09988570662</v>
      </c>
      <c r="BE17" s="91">
        <f t="shared" si="27"/>
        <v>0</v>
      </c>
      <c r="BF17" s="91">
        <f t="shared" si="28"/>
        <v>0</v>
      </c>
      <c r="BG17" s="70">
        <f>IFERROR(INDEX('2023 IP UPL Data'!K:K,MATCH(A17,'2023 IP UPL Data'!B:B,0)),0)</f>
        <v>0</v>
      </c>
    </row>
    <row r="18" spans="1:59">
      <c r="A18" s="120" t="s">
        <v>781</v>
      </c>
      <c r="B18" s="31" t="s">
        <v>781</v>
      </c>
      <c r="C18" s="31" t="s">
        <v>782</v>
      </c>
      <c r="D18" s="192" t="s">
        <v>782</v>
      </c>
      <c r="E18" s="157" t="s">
        <v>3332</v>
      </c>
      <c r="F18" s="44" t="s">
        <v>2987</v>
      </c>
      <c r="G18" s="43" t="s">
        <v>1559</v>
      </c>
      <c r="H18" s="43" t="str">
        <f t="shared" si="2"/>
        <v>Urban Hidalgo</v>
      </c>
      <c r="I18" s="45">
        <f>INDEX(FeeCalc!M:M,MATCH(C:C,FeeCalc!F:F,0))</f>
        <v>4389694.5794766657</v>
      </c>
      <c r="J18" s="45">
        <f>INDEX(FeeCalc!L:L,MATCH(C:C,FeeCalc!F:F,0))</f>
        <v>2434877.9755536625</v>
      </c>
      <c r="K18" s="45">
        <f t="shared" si="3"/>
        <v>6824572.5550303282</v>
      </c>
      <c r="L18" s="45">
        <f>IFERROR(IFERROR(INDEX('2023 IP UPL Data'!N:N,MATCH(A:A,'2023 IP UPL Data'!B:B,0)),INDEX('2023 IMD UPL Data'!M:M,MATCH(A:A,'2023 IMD UPL Data'!B:B,0))),0)</f>
        <v>9162879.3524260353</v>
      </c>
      <c r="M18" s="45">
        <f>IFERROR((IF(F18="IMD",0,INDEX('2023 OP UPL Data'!M:M,MATCH(A:A,'2023 OP UPL Data'!B:B,0)))),0)</f>
        <v>2863814.8081656802</v>
      </c>
      <c r="N18" s="45">
        <f t="shared" si="4"/>
        <v>12026694.160591716</v>
      </c>
      <c r="O18" s="45">
        <v>9754314.5325946752</v>
      </c>
      <c r="P18" s="45">
        <v>3793898.6972968066</v>
      </c>
      <c r="Q18" s="45">
        <f t="shared" si="5"/>
        <v>13548213.229891483</v>
      </c>
      <c r="R18" s="45" t="str">
        <f t="shared" si="6"/>
        <v>Yes</v>
      </c>
      <c r="S18" s="46" t="str">
        <f t="shared" si="7"/>
        <v>Yes</v>
      </c>
      <c r="T18" s="47">
        <f>ROUND(INDEX(Summary!H:H,MATCH(H:H,Summary!A:A,0)),2)</f>
        <v>0.99</v>
      </c>
      <c r="U18" s="47">
        <f>ROUND(INDEX(Summary!I:I,MATCH(H:H,Summary!A:A,0)),2)</f>
        <v>0.85</v>
      </c>
      <c r="V18" s="82">
        <f t="shared" si="8"/>
        <v>4345797.6336818989</v>
      </c>
      <c r="W18" s="82">
        <f t="shared" si="9"/>
        <v>2069646.2792206132</v>
      </c>
      <c r="X18" s="45">
        <f t="shared" si="10"/>
        <v>6415443.9129025117</v>
      </c>
      <c r="Y18" s="45" t="s">
        <v>18726</v>
      </c>
      <c r="Z18" s="45" t="str">
        <f t="shared" si="11"/>
        <v>Yes</v>
      </c>
      <c r="AA18" s="45" t="str">
        <f t="shared" si="12"/>
        <v>Yes</v>
      </c>
      <c r="AB18" s="45" t="str">
        <f t="shared" si="13"/>
        <v>Yes</v>
      </c>
      <c r="AC18" s="83">
        <f t="shared" si="29"/>
        <v>0.86</v>
      </c>
      <c r="AD18" s="83">
        <f t="shared" si="30"/>
        <v>0.49</v>
      </c>
      <c r="AE18" s="45">
        <f t="shared" si="31"/>
        <v>3775137.3383499323</v>
      </c>
      <c r="AF18" s="45">
        <f t="shared" si="14"/>
        <v>1193090.2080212946</v>
      </c>
      <c r="AG18" s="45">
        <f t="shared" si="15"/>
        <v>4968227.5463712271</v>
      </c>
      <c r="AH18" s="47">
        <f>IF(Y18="No",0,IFERROR(ROUNDDOWN(INDEX('90% of ACR'!K:K,MATCH(H:H,'90% of ACR'!A:A,0))*IF(I18&gt;0,IF(O18&gt;0,$R$4*MAX(O18-V18,0),0),0)/I18,2),0))</f>
        <v>0.82</v>
      </c>
      <c r="AI18" s="83">
        <f>IF(Y18="No",0,IFERROR(ROUNDDOWN(INDEX('90% of ACR'!R:R,MATCH(H:H,'90% of ACR'!A:A,0))*IF(J18&gt;0,IF(P18&gt;0,$R$4*MAX(P18-W18,0),0),0)/J18,2),0))</f>
        <v>0.36</v>
      </c>
      <c r="AJ18" s="45">
        <f t="shared" si="16"/>
        <v>3599549.5551708657</v>
      </c>
      <c r="AK18" s="45">
        <f t="shared" si="17"/>
        <v>876556.07119931851</v>
      </c>
      <c r="AL18" s="47">
        <f t="shared" si="18"/>
        <v>1.81</v>
      </c>
      <c r="AM18" s="47">
        <f t="shared" si="19"/>
        <v>1.21</v>
      </c>
      <c r="AN18" s="84">
        <f>IFERROR(INDEX(FeeCalc!P:P,MATCH(C18,FeeCalc!F:F,0)),0)</f>
        <v>10891549.539272698</v>
      </c>
      <c r="AO18" s="84">
        <f>IFERROR(INDEX(FeeCalc!S:S,MATCH(C18,FeeCalc!F:F,0)),0)</f>
        <v>674545.16662991676</v>
      </c>
      <c r="AP18" s="84">
        <f t="shared" si="20"/>
        <v>11566094.705902614</v>
      </c>
      <c r="AQ18" s="69">
        <f t="shared" si="21"/>
        <v>4907864.0987450685</v>
      </c>
      <c r="AR18" s="69">
        <v>2469332.1449436294</v>
      </c>
      <c r="AS18" s="69">
        <f t="shared" si="32"/>
        <v>2438531.9538014391</v>
      </c>
      <c r="AT18" s="69">
        <f>IFERROR(IFERROR(INDEX('2023 IP UPL Data'!L:L,MATCH(A:A,'2023 IP UPL Data'!B:B,0)),INDEX('2023 IMD UPL Data'!I:I,MATCH(A:A,'2023 IMD UPL Data'!B:B,0))),0)</f>
        <v>4577985.8875739649</v>
      </c>
      <c r="AU18" s="69">
        <f>IFERROR(IF(F16="IMD",0,INDEX('2023 OP UPL Data'!J:J,MATCH(A:A,'2023 OP UPL Data'!B:B,0))),0)</f>
        <v>1171462.0118343197</v>
      </c>
      <c r="AV18" s="45">
        <f t="shared" si="22"/>
        <v>5749447.8994082846</v>
      </c>
      <c r="AW18" s="69">
        <f>IFERROR(IFERROR(INDEX('2023 IP UPL Data'!M:M,MATCH(A:A,'2023 IP UPL Data'!B:B,0)),INDEX('2023 IMD UPL Data'!J:J,MATCH(A:A,'2023 IMD UPL Data'!B:B,0))),0)</f>
        <v>13740865.24</v>
      </c>
      <c r="AX18" s="69">
        <f>IFERROR(IF(F16="IMD",0,INDEX('2023 OP UPL Data'!L:L,MATCH(A:A,'2023 OP UPL Data'!B:B,0))),0)</f>
        <v>4035276.82</v>
      </c>
      <c r="AY18" s="45">
        <f t="shared" si="23"/>
        <v>17776142.059999999</v>
      </c>
      <c r="AZ18" s="69">
        <v>14332300.42016864</v>
      </c>
      <c r="BA18" s="69">
        <v>4965360.7091311263</v>
      </c>
      <c r="BB18" s="69">
        <f t="shared" si="24"/>
        <v>9986502.7864867412</v>
      </c>
      <c r="BC18" s="69">
        <f t="shared" si="25"/>
        <v>2895714.4299105131</v>
      </c>
      <c r="BD18" s="69">
        <f t="shared" si="26"/>
        <v>12882217.216397256</v>
      </c>
      <c r="BE18" s="91">
        <f t="shared" si="27"/>
        <v>591435.18016863987</v>
      </c>
      <c r="BF18" s="91">
        <f t="shared" si="28"/>
        <v>930083.88913112646</v>
      </c>
      <c r="BG18" s="70">
        <f>IFERROR(INDEX('2023 IP UPL Data'!K:K,MATCH(A18,'2023 IP UPL Data'!B:B,0)),0)</f>
        <v>0</v>
      </c>
    </row>
    <row r="19" spans="1:59">
      <c r="A19" s="120" t="s">
        <v>742</v>
      </c>
      <c r="B19" s="31" t="s">
        <v>742</v>
      </c>
      <c r="C19" s="31" t="s">
        <v>743</v>
      </c>
      <c r="D19" s="192" t="s">
        <v>743</v>
      </c>
      <c r="E19" s="157" t="s">
        <v>3574</v>
      </c>
      <c r="F19" s="44" t="s">
        <v>3071</v>
      </c>
      <c r="G19" s="43" t="s">
        <v>228</v>
      </c>
      <c r="H19" s="43" t="str">
        <f t="shared" si="2"/>
        <v>Rural MRSA West</v>
      </c>
      <c r="I19" s="45">
        <f>INDEX(FeeCalc!M:M,MATCH(C:C,FeeCalc!F:F,0))</f>
        <v>35934.991790701781</v>
      </c>
      <c r="J19" s="45">
        <f>INDEX(FeeCalc!L:L,MATCH(C:C,FeeCalc!F:F,0))</f>
        <v>457292.96671222179</v>
      </c>
      <c r="K19" s="45">
        <f t="shared" si="3"/>
        <v>493227.9585029236</v>
      </c>
      <c r="L19" s="45">
        <f>IFERROR(IFERROR(INDEX('2023 IP UPL Data'!N:N,MATCH(A:A,'2023 IP UPL Data'!B:B,0)),INDEX('2023 IMD UPL Data'!M:M,MATCH(A:A,'2023 IMD UPL Data'!B:B,0))),0)</f>
        <v>55168.576554006373</v>
      </c>
      <c r="M19" s="45">
        <f>IFERROR((IF(F19="IMD",0,INDEX('2023 OP UPL Data'!M:M,MATCH(A:A,'2023 OP UPL Data'!B:B,0)))),0)</f>
        <v>94690.242250000068</v>
      </c>
      <c r="N19" s="45">
        <f t="shared" si="4"/>
        <v>149858.81880400644</v>
      </c>
      <c r="O19" s="45">
        <v>-22823.908434492187</v>
      </c>
      <c r="P19" s="45">
        <v>-2171.2941332856717</v>
      </c>
      <c r="Q19" s="45">
        <f t="shared" si="5"/>
        <v>-24995.202567777858</v>
      </c>
      <c r="R19" s="45" t="str">
        <f t="shared" si="6"/>
        <v>No</v>
      </c>
      <c r="S19" s="46" t="str">
        <f t="shared" si="7"/>
        <v>No</v>
      </c>
      <c r="T19" s="47">
        <f>ROUND(INDEX(Summary!H:H,MATCH(H:H,Summary!A:A,0)),2)</f>
        <v>0</v>
      </c>
      <c r="U19" s="47">
        <f>ROUND(INDEX(Summary!I:I,MATCH(H:H,Summary!A:A,0)),2)</f>
        <v>0.25</v>
      </c>
      <c r="V19" s="82">
        <f t="shared" si="8"/>
        <v>0</v>
      </c>
      <c r="W19" s="82">
        <f t="shared" si="9"/>
        <v>114323.24167805545</v>
      </c>
      <c r="X19" s="45">
        <f t="shared" si="10"/>
        <v>114323.24167805545</v>
      </c>
      <c r="Y19" s="45" t="s">
        <v>18726</v>
      </c>
      <c r="Z19" s="45" t="str">
        <f t="shared" si="11"/>
        <v>No</v>
      </c>
      <c r="AA19" s="45" t="str">
        <f t="shared" si="12"/>
        <v>No</v>
      </c>
      <c r="AB19" s="45" t="str">
        <f t="shared" si="13"/>
        <v>No</v>
      </c>
      <c r="AC19" s="83">
        <f t="shared" si="29"/>
        <v>0</v>
      </c>
      <c r="AD19" s="83">
        <f t="shared" si="30"/>
        <v>0</v>
      </c>
      <c r="AE19" s="45">
        <f t="shared" si="31"/>
        <v>0</v>
      </c>
      <c r="AF19" s="45">
        <f t="shared" si="14"/>
        <v>0</v>
      </c>
      <c r="AG19" s="45">
        <f t="shared" si="15"/>
        <v>0</v>
      </c>
      <c r="AH19" s="47">
        <f>IF(Y19="No",0,IFERROR(ROUNDDOWN(INDEX('90% of ACR'!K:K,MATCH(H:H,'90% of ACR'!A:A,0))*IF(I19&gt;0,IF(O19&gt;0,$R$4*MAX(O19-V19,0),0),0)/I19,2),0))</f>
        <v>0</v>
      </c>
      <c r="AI19" s="83">
        <f>IF(Y19="No",0,IFERROR(ROUNDDOWN(INDEX('90% of ACR'!R:R,MATCH(H:H,'90% of ACR'!A:A,0))*IF(J19&gt;0,IF(P19&gt;0,$R$4*MAX(P19-W19,0),0),0)/J19,2),0))</f>
        <v>0</v>
      </c>
      <c r="AJ19" s="45">
        <f t="shared" si="16"/>
        <v>0</v>
      </c>
      <c r="AK19" s="45">
        <f t="shared" si="17"/>
        <v>0</v>
      </c>
      <c r="AL19" s="47">
        <f t="shared" si="18"/>
        <v>0</v>
      </c>
      <c r="AM19" s="47">
        <f t="shared" si="19"/>
        <v>0.25</v>
      </c>
      <c r="AN19" s="84">
        <f>IFERROR(INDEX(FeeCalc!P:P,MATCH(C19,FeeCalc!F:F,0)),0)</f>
        <v>114323.24167805545</v>
      </c>
      <c r="AO19" s="84">
        <f>IFERROR(INDEX(FeeCalc!S:S,MATCH(C19,FeeCalc!F:F,0)),0)</f>
        <v>7083.8622245787974</v>
      </c>
      <c r="AP19" s="84">
        <f t="shared" si="20"/>
        <v>121407.10390263425</v>
      </c>
      <c r="AQ19" s="69">
        <f t="shared" si="21"/>
        <v>51516.919213212597</v>
      </c>
      <c r="AR19" s="69">
        <v>32914.654841277035</v>
      </c>
      <c r="AS19" s="69">
        <f t="shared" si="32"/>
        <v>18602.264371935562</v>
      </c>
      <c r="AT19" s="69">
        <f>IFERROR(IFERROR(INDEX('2023 IP UPL Data'!L:L,MATCH(A:A,'2023 IP UPL Data'!B:B,0)),INDEX('2023 IMD UPL Data'!I:I,MATCH(A:A,'2023 IMD UPL Data'!B:B,0))),0)</f>
        <v>40003.483445993625</v>
      </c>
      <c r="AU19" s="69">
        <f>IFERROR(IF(F17="IMD",0,INDEX('2023 OP UPL Data'!J:J,MATCH(A:A,'2023 OP UPL Data'!B:B,0))),0)</f>
        <v>250908.71774999995</v>
      </c>
      <c r="AV19" s="45">
        <f t="shared" si="22"/>
        <v>290912.20119599358</v>
      </c>
      <c r="AW19" s="69">
        <f>IFERROR(IFERROR(INDEX('2023 IP UPL Data'!M:M,MATCH(A:A,'2023 IP UPL Data'!B:B,0)),INDEX('2023 IMD UPL Data'!J:J,MATCH(A:A,'2023 IMD UPL Data'!B:B,0))),0)</f>
        <v>95172.06</v>
      </c>
      <c r="AX19" s="69">
        <f>IFERROR(IF(F17="IMD",0,INDEX('2023 OP UPL Data'!L:L,MATCH(A:A,'2023 OP UPL Data'!B:B,0))),0)</f>
        <v>345598.96</v>
      </c>
      <c r="AY19" s="45">
        <f t="shared" si="23"/>
        <v>440771.02</v>
      </c>
      <c r="AZ19" s="69">
        <v>17179.575011501438</v>
      </c>
      <c r="BA19" s="69">
        <v>248737.42361671428</v>
      </c>
      <c r="BB19" s="69">
        <f t="shared" si="24"/>
        <v>17179.575011501438</v>
      </c>
      <c r="BC19" s="69">
        <f t="shared" si="25"/>
        <v>134414.18193865882</v>
      </c>
      <c r="BD19" s="69">
        <f t="shared" si="26"/>
        <v>151593.75695016031</v>
      </c>
      <c r="BE19" s="91">
        <f t="shared" si="27"/>
        <v>0</v>
      </c>
      <c r="BF19" s="91">
        <f t="shared" si="28"/>
        <v>0</v>
      </c>
      <c r="BG19" s="70">
        <f>IFERROR(INDEX('2023 IP UPL Data'!K:K,MATCH(A19,'2023 IP UPL Data'!B:B,0)),0)</f>
        <v>0</v>
      </c>
    </row>
    <row r="20" spans="1:59">
      <c r="A20" s="120" t="s">
        <v>1745</v>
      </c>
      <c r="B20" s="31" t="s">
        <v>1745</v>
      </c>
      <c r="C20" s="31" t="s">
        <v>1747</v>
      </c>
      <c r="D20" s="192" t="s">
        <v>1747</v>
      </c>
      <c r="E20" s="157" t="s">
        <v>22923</v>
      </c>
      <c r="F20" s="44" t="s">
        <v>3071</v>
      </c>
      <c r="G20" s="43" t="s">
        <v>228</v>
      </c>
      <c r="H20" s="43" t="str">
        <f t="shared" si="2"/>
        <v>Rural MRSA West</v>
      </c>
      <c r="I20" s="45">
        <f>INDEX(FeeCalc!M:M,MATCH(C:C,FeeCalc!F:F,0))</f>
        <v>42006.655070933579</v>
      </c>
      <c r="J20" s="45">
        <f>INDEX(FeeCalc!L:L,MATCH(C:C,FeeCalc!F:F,0))</f>
        <v>601224.9003886265</v>
      </c>
      <c r="K20" s="45">
        <f t="shared" si="3"/>
        <v>643231.55545956013</v>
      </c>
      <c r="L20" s="45">
        <f>IFERROR(IFERROR(INDEX('2023 IP UPL Data'!N:N,MATCH(A:A,'2023 IP UPL Data'!B:B,0)),INDEX('2023 IMD UPL Data'!M:M,MATCH(A:A,'2023 IMD UPL Data'!B:B,0))),0)</f>
        <v>7841.1045750462545</v>
      </c>
      <c r="M20" s="45">
        <f>IFERROR((IF(F20="IMD",0,INDEX('2023 OP UPL Data'!M:M,MATCH(A:A,'2023 OP UPL Data'!B:B,0)))),0)</f>
        <v>122575.52000000002</v>
      </c>
      <c r="N20" s="45">
        <f t="shared" si="4"/>
        <v>130416.62457504627</v>
      </c>
      <c r="O20" s="45">
        <v>5876.5979083795864</v>
      </c>
      <c r="P20" s="45">
        <v>341488.95543157897</v>
      </c>
      <c r="Q20" s="45">
        <f t="shared" si="5"/>
        <v>347365.55333995854</v>
      </c>
      <c r="R20" s="45" t="str">
        <f t="shared" si="6"/>
        <v>Yes</v>
      </c>
      <c r="S20" s="46" t="str">
        <f t="shared" si="7"/>
        <v>Yes</v>
      </c>
      <c r="T20" s="47">
        <f>ROUND(INDEX(Summary!H:H,MATCH(H:H,Summary!A:A,0)),2)</f>
        <v>0</v>
      </c>
      <c r="U20" s="47">
        <f>ROUND(INDEX(Summary!I:I,MATCH(H:H,Summary!A:A,0)),2)</f>
        <v>0.25</v>
      </c>
      <c r="V20" s="82">
        <f t="shared" si="8"/>
        <v>0</v>
      </c>
      <c r="W20" s="82">
        <f t="shared" si="9"/>
        <v>150306.22509715662</v>
      </c>
      <c r="X20" s="45">
        <f t="shared" si="10"/>
        <v>150306.22509715662</v>
      </c>
      <c r="Y20" s="45" t="s">
        <v>18727</v>
      </c>
      <c r="Z20" s="45" t="str">
        <f t="shared" si="11"/>
        <v>No</v>
      </c>
      <c r="AA20" s="45" t="str">
        <f t="shared" si="12"/>
        <v>No</v>
      </c>
      <c r="AB20" s="45" t="str">
        <f t="shared" si="13"/>
        <v>No</v>
      </c>
      <c r="AC20" s="83">
        <f t="shared" si="29"/>
        <v>0</v>
      </c>
      <c r="AD20" s="83">
        <f t="shared" si="30"/>
        <v>0</v>
      </c>
      <c r="AE20" s="45">
        <f t="shared" si="31"/>
        <v>0</v>
      </c>
      <c r="AF20" s="45">
        <f t="shared" si="14"/>
        <v>0</v>
      </c>
      <c r="AG20" s="45">
        <f t="shared" si="15"/>
        <v>0</v>
      </c>
      <c r="AH20" s="47">
        <f>IF(Y20="No",0,IFERROR(ROUNDDOWN(INDEX('90% of ACR'!K:K,MATCH(H:H,'90% of ACR'!A:A,0))*IF(I20&gt;0,IF(O20&gt;0,$R$4*MAX(O20-V20,0),0),0)/I20,2),0))</f>
        <v>0</v>
      </c>
      <c r="AI20" s="83">
        <f>IF(Y20="No",0,IFERROR(ROUNDDOWN(INDEX('90% of ACR'!R:R,MATCH(H:H,'90% of ACR'!A:A,0))*IF(J20&gt;0,IF(P20&gt;0,$R$4*MAX(P20-W20,0),0),0)/J20,2),0))</f>
        <v>0</v>
      </c>
      <c r="AJ20" s="45">
        <f t="shared" si="16"/>
        <v>0</v>
      </c>
      <c r="AK20" s="45">
        <f t="shared" si="17"/>
        <v>0</v>
      </c>
      <c r="AL20" s="47">
        <f t="shared" si="18"/>
        <v>0</v>
      </c>
      <c r="AM20" s="47">
        <f t="shared" si="19"/>
        <v>0.25</v>
      </c>
      <c r="AN20" s="84">
        <f>IFERROR(INDEX(FeeCalc!P:P,MATCH(C20,FeeCalc!F:F,0)),0)</f>
        <v>150306.22509715662</v>
      </c>
      <c r="AO20" s="84">
        <f>IFERROR(INDEX(FeeCalc!S:S,MATCH(C20,FeeCalc!F:F,0)),0)</f>
        <v>9261.0252802349878</v>
      </c>
      <c r="AP20" s="84">
        <f t="shared" si="20"/>
        <v>159567.25037739161</v>
      </c>
      <c r="AQ20" s="69">
        <f t="shared" si="21"/>
        <v>67709.490487139352</v>
      </c>
      <c r="AR20" s="69">
        <v>43434.19160575002</v>
      </c>
      <c r="AS20" s="69">
        <f t="shared" si="32"/>
        <v>24275.298881389332</v>
      </c>
      <c r="AT20" s="69">
        <f>IFERROR(IFERROR(INDEX('2023 IP UPL Data'!L:L,MATCH(A:A,'2023 IP UPL Data'!B:B,0)),INDEX('2023 IMD UPL Data'!I:I,MATCH(A:A,'2023 IMD UPL Data'!B:B,0))),0)</f>
        <v>26594.555424953749</v>
      </c>
      <c r="AU20" s="69">
        <f>IFERROR(IF(F18="IMD",0,INDEX('2023 OP UPL Data'!J:J,MATCH(A:A,'2023 OP UPL Data'!B:B,0))),0)</f>
        <v>160314.89999999997</v>
      </c>
      <c r="AV20" s="45">
        <f t="shared" si="22"/>
        <v>186909.45542495372</v>
      </c>
      <c r="AW20" s="69">
        <f>IFERROR(IFERROR(INDEX('2023 IP UPL Data'!M:M,MATCH(A:A,'2023 IP UPL Data'!B:B,0)),INDEX('2023 IMD UPL Data'!J:J,MATCH(A:A,'2023 IMD UPL Data'!B:B,0))),0)</f>
        <v>34435.660000000003</v>
      </c>
      <c r="AX20" s="69">
        <f>IFERROR(IF(F18="IMD",0,INDEX('2023 OP UPL Data'!L:L,MATCH(A:A,'2023 OP UPL Data'!B:B,0))),0)</f>
        <v>282890.42</v>
      </c>
      <c r="AY20" s="45">
        <f t="shared" si="23"/>
        <v>317326.07999999996</v>
      </c>
      <c r="AZ20" s="69">
        <v>32471.153333333335</v>
      </c>
      <c r="BA20" s="69">
        <v>501803.85543157894</v>
      </c>
      <c r="BB20" s="69">
        <f t="shared" si="24"/>
        <v>32471.153333333335</v>
      </c>
      <c r="BC20" s="69">
        <f t="shared" si="25"/>
        <v>351497.63033442234</v>
      </c>
      <c r="BD20" s="69">
        <f t="shared" si="26"/>
        <v>383968.78366775566</v>
      </c>
      <c r="BE20" s="91">
        <f t="shared" si="27"/>
        <v>0</v>
      </c>
      <c r="BF20" s="91">
        <f t="shared" si="28"/>
        <v>218913.43543157895</v>
      </c>
      <c r="BG20" s="70">
        <f>IFERROR(INDEX('2023 IP UPL Data'!K:K,MATCH(A20,'2023 IP UPL Data'!B:B,0)),0)</f>
        <v>0</v>
      </c>
    </row>
    <row r="21" spans="1:59">
      <c r="A21" s="120" t="s">
        <v>115</v>
      </c>
      <c r="B21" s="31" t="s">
        <v>115</v>
      </c>
      <c r="C21" s="31" t="s">
        <v>116</v>
      </c>
      <c r="D21" s="192" t="s">
        <v>116</v>
      </c>
      <c r="E21" s="157" t="s">
        <v>3334</v>
      </c>
      <c r="F21" s="44" t="s">
        <v>1596</v>
      </c>
      <c r="G21" s="43" t="s">
        <v>1597</v>
      </c>
      <c r="H21" s="43" t="str">
        <f t="shared" si="2"/>
        <v>Children's Nueces</v>
      </c>
      <c r="I21" s="45">
        <f>INDEX(FeeCalc!M:M,MATCH(C:C,FeeCalc!F:F,0))</f>
        <v>80795101.631469995</v>
      </c>
      <c r="J21" s="45">
        <f>INDEX(FeeCalc!L:L,MATCH(C:C,FeeCalc!F:F,0))</f>
        <v>75867501.92181167</v>
      </c>
      <c r="K21" s="45">
        <f t="shared" si="3"/>
        <v>156662603.55328166</v>
      </c>
      <c r="L21" s="45">
        <f>IFERROR(IFERROR(INDEX('2023 IP UPL Data'!N:N,MATCH(A:A,'2023 IP UPL Data'!B:B,0)),INDEX('2023 IMD UPL Data'!M:M,MATCH(A:A,'2023 IMD UPL Data'!B:B,0))),0)</f>
        <v>200457984.71999997</v>
      </c>
      <c r="M21" s="45">
        <f>IFERROR((IF(F21="IMD",0,INDEX('2023 OP UPL Data'!M:M,MATCH(A:A,'2023 OP UPL Data'!B:B,0)))),0)</f>
        <v>51060004.049999997</v>
      </c>
      <c r="N21" s="45">
        <f t="shared" si="4"/>
        <v>251517988.76999998</v>
      </c>
      <c r="O21" s="45">
        <v>122509593.23360074</v>
      </c>
      <c r="P21" s="45">
        <v>53482476.626995027</v>
      </c>
      <c r="Q21" s="45">
        <f t="shared" si="5"/>
        <v>175992069.86059576</v>
      </c>
      <c r="R21" s="45" t="str">
        <f t="shared" si="6"/>
        <v>Yes</v>
      </c>
      <c r="S21" s="46" t="str">
        <f t="shared" si="7"/>
        <v>Yes</v>
      </c>
      <c r="T21" s="47">
        <f>ROUND(INDEX(Summary!H:H,MATCH(H:H,Summary!A:A,0)),2)</f>
        <v>2.48</v>
      </c>
      <c r="U21" s="47">
        <f>ROUND(INDEX(Summary!I:I,MATCH(H:H,Summary!A:A,0)),2)</f>
        <v>0.67</v>
      </c>
      <c r="V21" s="82">
        <f t="shared" si="8"/>
        <v>200371852.04604557</v>
      </c>
      <c r="W21" s="82">
        <f t="shared" si="9"/>
        <v>50831226.287613824</v>
      </c>
      <c r="X21" s="45">
        <f t="shared" si="10"/>
        <v>251203078.33365941</v>
      </c>
      <c r="Y21" s="45" t="s">
        <v>18726</v>
      </c>
      <c r="Z21" s="45" t="str">
        <f t="shared" si="11"/>
        <v>No</v>
      </c>
      <c r="AA21" s="45" t="str">
        <f t="shared" si="12"/>
        <v>No</v>
      </c>
      <c r="AB21" s="45" t="str">
        <f t="shared" si="13"/>
        <v>Yes</v>
      </c>
      <c r="AC21" s="83">
        <f t="shared" si="29"/>
        <v>0</v>
      </c>
      <c r="AD21" s="83">
        <f t="shared" si="30"/>
        <v>0.02</v>
      </c>
      <c r="AE21" s="45">
        <f t="shared" si="31"/>
        <v>0</v>
      </c>
      <c r="AF21" s="45">
        <f t="shared" si="14"/>
        <v>1517350.0384362335</v>
      </c>
      <c r="AG21" s="45">
        <f t="shared" si="15"/>
        <v>1517350.0384362335</v>
      </c>
      <c r="AH21" s="47">
        <f>IF(Y21="No",0,IFERROR(ROUNDDOWN(INDEX('90% of ACR'!K:K,MATCH(H:H,'90% of ACR'!A:A,0))*IF(I21&gt;0,IF(O21&gt;0,$R$4*MAX(O21-V21,0),0),0)/I21,2),0))</f>
        <v>0</v>
      </c>
      <c r="AI21" s="83">
        <f>IF(Y21="No",0,IFERROR(ROUNDDOWN(INDEX('90% of ACR'!R:R,MATCH(H:H,'90% of ACR'!A:A,0))*IF(J21&gt;0,IF(P21&gt;0,$R$4*MAX(P21-W21,0),0),0)/J21,2),0))</f>
        <v>0</v>
      </c>
      <c r="AJ21" s="45">
        <f t="shared" si="16"/>
        <v>0</v>
      </c>
      <c r="AK21" s="45">
        <f t="shared" si="17"/>
        <v>0</v>
      </c>
      <c r="AL21" s="47">
        <f t="shared" si="18"/>
        <v>2.48</v>
      </c>
      <c r="AM21" s="47">
        <f t="shared" si="19"/>
        <v>0.67</v>
      </c>
      <c r="AN21" s="84">
        <f>IFERROR(INDEX(FeeCalc!P:P,MATCH(C21,FeeCalc!F:F,0)),0)</f>
        <v>251203078.33365941</v>
      </c>
      <c r="AO21" s="84">
        <f>IFERROR(INDEX(FeeCalc!S:S,MATCH(C21,FeeCalc!F:F,0)),0)</f>
        <v>15326808.359479094</v>
      </c>
      <c r="AP21" s="84">
        <f t="shared" si="20"/>
        <v>266529886.69313851</v>
      </c>
      <c r="AQ21" s="69">
        <f t="shared" si="21"/>
        <v>113097159.88027287</v>
      </c>
      <c r="AR21" s="69">
        <v>56532373.343106084</v>
      </c>
      <c r="AS21" s="69">
        <f t="shared" si="32"/>
        <v>56564786.537166782</v>
      </c>
      <c r="AT21" s="69">
        <f>IFERROR(IFERROR(INDEX('2023 IP UPL Data'!L:L,MATCH(A:A,'2023 IP UPL Data'!B:B,0)),INDEX('2023 IMD UPL Data'!I:I,MATCH(A:A,'2023 IMD UPL Data'!B:B,0))),0)</f>
        <v>69108279.49000001</v>
      </c>
      <c r="AU21" s="69">
        <f>IFERROR(IF(F19="IMD",0,INDEX('2023 OP UPL Data'!J:J,MATCH(A:A,'2023 OP UPL Data'!B:B,0))),0)</f>
        <v>42369101.760000005</v>
      </c>
      <c r="AV21" s="45">
        <f t="shared" si="22"/>
        <v>111477381.25000001</v>
      </c>
      <c r="AW21" s="69">
        <f>IFERROR(IFERROR(INDEX('2023 IP UPL Data'!M:M,MATCH(A:A,'2023 IP UPL Data'!B:B,0)),INDEX('2023 IMD UPL Data'!J:J,MATCH(A:A,'2023 IMD UPL Data'!B:B,0))),0)</f>
        <v>269566264.20999998</v>
      </c>
      <c r="AX21" s="69">
        <f>IFERROR(IF(F19="IMD",0,INDEX('2023 OP UPL Data'!L:L,MATCH(A:A,'2023 OP UPL Data'!B:B,0))),0)</f>
        <v>93429105.810000002</v>
      </c>
      <c r="AY21" s="45">
        <f t="shared" si="23"/>
        <v>362995370.01999998</v>
      </c>
      <c r="AZ21" s="69">
        <v>191617872.72360075</v>
      </c>
      <c r="BA21" s="69">
        <v>95851578.386995032</v>
      </c>
      <c r="BB21" s="69">
        <f t="shared" si="24"/>
        <v>0</v>
      </c>
      <c r="BC21" s="69">
        <f t="shared" si="25"/>
        <v>45020352.099381208</v>
      </c>
      <c r="BD21" s="69">
        <f t="shared" si="26"/>
        <v>36266372.776936352</v>
      </c>
      <c r="BE21" s="91">
        <f t="shared" si="27"/>
        <v>0</v>
      </c>
      <c r="BF21" s="91">
        <f t="shared" si="28"/>
        <v>2422472.57699503</v>
      </c>
      <c r="BG21" s="70">
        <f>IFERROR(INDEX('2023 IP UPL Data'!K:K,MATCH(A21,'2023 IP UPL Data'!B:B,0)),0)</f>
        <v>0</v>
      </c>
    </row>
    <row r="22" spans="1:59">
      <c r="A22" s="120" t="s">
        <v>616</v>
      </c>
      <c r="B22" s="31" t="s">
        <v>616</v>
      </c>
      <c r="C22" s="31" t="s">
        <v>617</v>
      </c>
      <c r="D22" s="192" t="s">
        <v>617</v>
      </c>
      <c r="E22" s="157" t="s">
        <v>23047</v>
      </c>
      <c r="F22" s="44" t="s">
        <v>2987</v>
      </c>
      <c r="G22" s="43" t="s">
        <v>1597</v>
      </c>
      <c r="H22" s="43" t="str">
        <f t="shared" si="2"/>
        <v>Urban Nueces</v>
      </c>
      <c r="I22" s="45">
        <f>INDEX(FeeCalc!M:M,MATCH(C:C,FeeCalc!F:F,0))</f>
        <v>2088397.6254036259</v>
      </c>
      <c r="J22" s="45">
        <f>INDEX(FeeCalc!L:L,MATCH(C:C,FeeCalc!F:F,0))</f>
        <v>1952415.8685841588</v>
      </c>
      <c r="K22" s="45">
        <f t="shared" si="3"/>
        <v>4040813.4939877847</v>
      </c>
      <c r="L22" s="45">
        <f>IFERROR(IFERROR(INDEX('2023 IP UPL Data'!N:N,MATCH(A:A,'2023 IP UPL Data'!B:B,0)),INDEX('2023 IMD UPL Data'!M:M,MATCH(A:A,'2023 IMD UPL Data'!B:B,0))),0)</f>
        <v>2793920.4504142012</v>
      </c>
      <c r="M22" s="45">
        <f>IFERROR((IF(F22="IMD",0,INDEX('2023 OP UPL Data'!M:M,MATCH(A:A,'2023 OP UPL Data'!B:B,0)))),0)</f>
        <v>2464782.8172189351</v>
      </c>
      <c r="N22" s="45">
        <f t="shared" si="4"/>
        <v>5258703.2676331364</v>
      </c>
      <c r="O22" s="45">
        <v>3180531.3064220343</v>
      </c>
      <c r="P22" s="45">
        <v>2340170.6586402981</v>
      </c>
      <c r="Q22" s="45">
        <f t="shared" si="5"/>
        <v>5520701.9650623323</v>
      </c>
      <c r="R22" s="45" t="str">
        <f t="shared" si="6"/>
        <v>Yes</v>
      </c>
      <c r="S22" s="46" t="str">
        <f t="shared" si="7"/>
        <v>Yes</v>
      </c>
      <c r="T22" s="47">
        <f>ROUND(INDEX(Summary!H:H,MATCH(H:H,Summary!A:A,0)),2)</f>
        <v>0.65</v>
      </c>
      <c r="U22" s="47">
        <f>ROUND(INDEX(Summary!I:I,MATCH(H:H,Summary!A:A,0)),2)</f>
        <v>1.56</v>
      </c>
      <c r="V22" s="82">
        <f t="shared" si="8"/>
        <v>1357458.4565123569</v>
      </c>
      <c r="W22" s="82">
        <f t="shared" si="9"/>
        <v>3045768.7549912878</v>
      </c>
      <c r="X22" s="45">
        <f t="shared" si="10"/>
        <v>4403227.2115036445</v>
      </c>
      <c r="Y22" s="45" t="s">
        <v>18726</v>
      </c>
      <c r="Z22" s="45" t="str">
        <f t="shared" si="11"/>
        <v>Yes</v>
      </c>
      <c r="AA22" s="45" t="str">
        <f t="shared" si="12"/>
        <v>No</v>
      </c>
      <c r="AB22" s="45" t="str">
        <f t="shared" si="13"/>
        <v>Yes</v>
      </c>
      <c r="AC22" s="83">
        <f t="shared" si="29"/>
        <v>0.61</v>
      </c>
      <c r="AD22" s="83">
        <f t="shared" si="30"/>
        <v>0</v>
      </c>
      <c r="AE22" s="45">
        <f t="shared" si="31"/>
        <v>1273922.5514962117</v>
      </c>
      <c r="AF22" s="45">
        <f t="shared" si="14"/>
        <v>0</v>
      </c>
      <c r="AG22" s="45">
        <f t="shared" si="15"/>
        <v>1273922.5514962117</v>
      </c>
      <c r="AH22" s="47">
        <f>IF(Y22="No",0,IFERROR(ROUNDDOWN(INDEX('90% of ACR'!K:K,MATCH(H:H,'90% of ACR'!A:A,0))*IF(I22&gt;0,IF(O22&gt;0,$R$4*MAX(O22-V22,0),0),0)/I22,2),0))</f>
        <v>0.6</v>
      </c>
      <c r="AI22" s="83">
        <f>IF(Y22="No",0,IFERROR(ROUNDDOWN(INDEX('90% of ACR'!R:R,MATCH(H:H,'90% of ACR'!A:A,0))*IF(J22&gt;0,IF(P22&gt;0,$R$4*MAX(P22-W22,0),0),0)/J22,2),0))</f>
        <v>0</v>
      </c>
      <c r="AJ22" s="45">
        <f t="shared" si="16"/>
        <v>1253038.5752421755</v>
      </c>
      <c r="AK22" s="45">
        <f t="shared" si="17"/>
        <v>0</v>
      </c>
      <c r="AL22" s="47">
        <f t="shared" si="18"/>
        <v>1.25</v>
      </c>
      <c r="AM22" s="47">
        <f t="shared" si="19"/>
        <v>1.56</v>
      </c>
      <c r="AN22" s="84">
        <f>IFERROR(INDEX(FeeCalc!P:P,MATCH(C22,FeeCalc!F:F,0)),0)</f>
        <v>5656265.7867458202</v>
      </c>
      <c r="AO22" s="84">
        <f>IFERROR(INDEX(FeeCalc!S:S,MATCH(C22,FeeCalc!F:F,0)),0)</f>
        <v>352033.02368443296</v>
      </c>
      <c r="AP22" s="84">
        <f t="shared" si="20"/>
        <v>6008298.8104302529</v>
      </c>
      <c r="AQ22" s="69">
        <f t="shared" si="21"/>
        <v>2549513.4508274905</v>
      </c>
      <c r="AR22" s="69">
        <v>1276317.0680262602</v>
      </c>
      <c r="AS22" s="69">
        <f t="shared" si="32"/>
        <v>1273196.3828012303</v>
      </c>
      <c r="AT22" s="69">
        <f>IFERROR(IFERROR(INDEX('2023 IP UPL Data'!L:L,MATCH(A:A,'2023 IP UPL Data'!B:B,0)),INDEX('2023 IMD UPL Data'!I:I,MATCH(A:A,'2023 IMD UPL Data'!B:B,0))),0)</f>
        <v>2732854.0295857992</v>
      </c>
      <c r="AU22" s="69">
        <f>IFERROR(IF(F20="IMD",0,INDEX('2023 OP UPL Data'!J:J,MATCH(A:A,'2023 OP UPL Data'!B:B,0))),0)</f>
        <v>1229479.3727810651</v>
      </c>
      <c r="AV22" s="45">
        <f t="shared" si="22"/>
        <v>3962333.4023668645</v>
      </c>
      <c r="AW22" s="69">
        <f>IFERROR(IFERROR(INDEX('2023 IP UPL Data'!M:M,MATCH(A:A,'2023 IP UPL Data'!B:B,0)),INDEX('2023 IMD UPL Data'!J:J,MATCH(A:A,'2023 IMD UPL Data'!B:B,0))),0)</f>
        <v>5526774.4800000004</v>
      </c>
      <c r="AX22" s="69">
        <f>IFERROR(IF(F20="IMD",0,INDEX('2023 OP UPL Data'!L:L,MATCH(A:A,'2023 OP UPL Data'!B:B,0))),0)</f>
        <v>3694262.19</v>
      </c>
      <c r="AY22" s="45">
        <f t="shared" si="23"/>
        <v>9221036.6699999999</v>
      </c>
      <c r="AZ22" s="69">
        <v>5913385.3360078335</v>
      </c>
      <c r="BA22" s="69">
        <v>3569650.0314213629</v>
      </c>
      <c r="BB22" s="69">
        <f t="shared" si="24"/>
        <v>4555926.8794954764</v>
      </c>
      <c r="BC22" s="69">
        <f t="shared" si="25"/>
        <v>523881.27643007506</v>
      </c>
      <c r="BD22" s="69">
        <f t="shared" si="26"/>
        <v>5079808.1559255524</v>
      </c>
      <c r="BE22" s="91">
        <f t="shared" si="27"/>
        <v>386610.85600783303</v>
      </c>
      <c r="BF22" s="91">
        <f t="shared" si="28"/>
        <v>0</v>
      </c>
      <c r="BG22" s="70">
        <f>IFERROR(INDEX('2023 IP UPL Data'!K:K,MATCH(A22,'2023 IP UPL Data'!B:B,0)),0)</f>
        <v>0</v>
      </c>
    </row>
    <row r="23" spans="1:59">
      <c r="A23" s="120" t="s">
        <v>85</v>
      </c>
      <c r="B23" s="31" t="s">
        <v>85</v>
      </c>
      <c r="C23" s="31" t="s">
        <v>86</v>
      </c>
      <c r="D23" s="192" t="s">
        <v>86</v>
      </c>
      <c r="E23" s="157" t="s">
        <v>3446</v>
      </c>
      <c r="F23" s="44" t="s">
        <v>1596</v>
      </c>
      <c r="G23" s="43" t="s">
        <v>1399</v>
      </c>
      <c r="H23" s="43" t="str">
        <f t="shared" si="2"/>
        <v>Children's Tarrant</v>
      </c>
      <c r="I23" s="45">
        <f>INDEX(FeeCalc!M:M,MATCH(C:C,FeeCalc!F:F,0))</f>
        <v>132321956.47472247</v>
      </c>
      <c r="J23" s="45">
        <f>INDEX(FeeCalc!L:L,MATCH(C:C,FeeCalc!F:F,0))</f>
        <v>107028451.42629413</v>
      </c>
      <c r="K23" s="45">
        <f t="shared" si="3"/>
        <v>239350407.90101659</v>
      </c>
      <c r="L23" s="45">
        <f>IFERROR(IFERROR(INDEX('2023 IP UPL Data'!N:N,MATCH(A:A,'2023 IP UPL Data'!B:B,0)),INDEX('2023 IMD UPL Data'!M:M,MATCH(A:A,'2023 IMD UPL Data'!B:B,0))),0)</f>
        <v>90433868.423790842</v>
      </c>
      <c r="M23" s="45">
        <f>IFERROR((IF(F23="IMD",0,INDEX('2023 OP UPL Data'!M:M,MATCH(A:A,'2023 OP UPL Data'!B:B,0)))),0)</f>
        <v>8607310.1742483824</v>
      </c>
      <c r="N23" s="45">
        <f t="shared" si="4"/>
        <v>99041178.598039225</v>
      </c>
      <c r="O23" s="45">
        <v>318176362.5295555</v>
      </c>
      <c r="P23" s="45">
        <v>113955897.60029958</v>
      </c>
      <c r="Q23" s="45">
        <f t="shared" si="5"/>
        <v>432132260.1298551</v>
      </c>
      <c r="R23" s="45" t="str">
        <f t="shared" si="6"/>
        <v>Yes</v>
      </c>
      <c r="S23" s="46" t="str">
        <f t="shared" si="7"/>
        <v>Yes</v>
      </c>
      <c r="T23" s="47">
        <f>ROUND(INDEX(Summary!H:H,MATCH(H:H,Summary!A:A,0)),2)</f>
        <v>0.68</v>
      </c>
      <c r="U23" s="47">
        <f>ROUND(INDEX(Summary!I:I,MATCH(H:H,Summary!A:A,0)),2)</f>
        <v>0.08</v>
      </c>
      <c r="V23" s="82">
        <f t="shared" si="8"/>
        <v>89978930.402811289</v>
      </c>
      <c r="W23" s="82">
        <f t="shared" si="9"/>
        <v>8562276.1141035315</v>
      </c>
      <c r="X23" s="45">
        <f t="shared" si="10"/>
        <v>98541206.516914815</v>
      </c>
      <c r="Y23" s="45" t="s">
        <v>18726</v>
      </c>
      <c r="Z23" s="45" t="str">
        <f t="shared" si="11"/>
        <v>Yes</v>
      </c>
      <c r="AA23" s="45" t="str">
        <f t="shared" si="12"/>
        <v>Yes</v>
      </c>
      <c r="AB23" s="45" t="str">
        <f t="shared" si="13"/>
        <v>Yes</v>
      </c>
      <c r="AC23" s="83">
        <f t="shared" si="29"/>
        <v>1.2</v>
      </c>
      <c r="AD23" s="83">
        <f t="shared" si="30"/>
        <v>0.69</v>
      </c>
      <c r="AE23" s="45">
        <f t="shared" si="31"/>
        <v>158786347.76966697</v>
      </c>
      <c r="AF23" s="45">
        <f t="shared" si="14"/>
        <v>73849631.484142944</v>
      </c>
      <c r="AG23" s="45">
        <f t="shared" si="15"/>
        <v>232635979.25380993</v>
      </c>
      <c r="AH23" s="47">
        <f>IF(Y23="No",0,IFERROR(ROUNDDOWN(INDEX('90% of ACR'!K:K,MATCH(H:H,'90% of ACR'!A:A,0))*IF(I23&gt;0,IF(O23&gt;0,$R$4*MAX(O23-V23,0),0),0)/I23,2),0))</f>
        <v>1.2</v>
      </c>
      <c r="AI23" s="83">
        <f>IF(Y23="No",0,IFERROR(ROUNDDOWN(INDEX('90% of ACR'!R:R,MATCH(H:H,'90% of ACR'!A:A,0))*IF(J23&gt;0,IF(P23&gt;0,$R$4*MAX(P23-W23,0),0),0)/J23,2),0))</f>
        <v>0.68</v>
      </c>
      <c r="AJ23" s="45">
        <f t="shared" si="16"/>
        <v>158786347.76966697</v>
      </c>
      <c r="AK23" s="45">
        <f t="shared" si="17"/>
        <v>72779346.969880015</v>
      </c>
      <c r="AL23" s="47">
        <f t="shared" si="18"/>
        <v>1.88</v>
      </c>
      <c r="AM23" s="47">
        <f t="shared" si="19"/>
        <v>0.76</v>
      </c>
      <c r="AN23" s="84">
        <f>IFERROR(INDEX(FeeCalc!P:P,MATCH(C23,FeeCalc!F:F,0)),0)</f>
        <v>330106901.25646174</v>
      </c>
      <c r="AO23" s="84">
        <f>IFERROR(INDEX(FeeCalc!S:S,MATCH(C23,FeeCalc!F:F,0)),0)</f>
        <v>20144444.192338374</v>
      </c>
      <c r="AP23" s="84">
        <f t="shared" si="20"/>
        <v>350251345.44880009</v>
      </c>
      <c r="AQ23" s="69">
        <f t="shared" si="21"/>
        <v>148622853.91698027</v>
      </c>
      <c r="AR23" s="69">
        <v>74376629.832044035</v>
      </c>
      <c r="AS23" s="69">
        <f t="shared" si="32"/>
        <v>74246224.084936231</v>
      </c>
      <c r="AT23" s="69">
        <f>IFERROR(IFERROR(INDEX('2023 IP UPL Data'!L:L,MATCH(A:A,'2023 IP UPL Data'!B:B,0)),INDEX('2023 IMD UPL Data'!I:I,MATCH(A:A,'2023 IMD UPL Data'!B:B,0))),0)</f>
        <v>126777963.85620916</v>
      </c>
      <c r="AU23" s="69">
        <f>IFERROR(IF(F21="IMD",0,INDEX('2023 OP UPL Data'!J:J,MATCH(A:A,'2023 OP UPL Data'!B:B,0))),0)</f>
        <v>68667132.045751616</v>
      </c>
      <c r="AV23" s="45">
        <f t="shared" si="22"/>
        <v>195445095.90196079</v>
      </c>
      <c r="AW23" s="69">
        <f>IFERROR(IFERROR(INDEX('2023 IP UPL Data'!M:M,MATCH(A:A,'2023 IP UPL Data'!B:B,0)),INDEX('2023 IMD UPL Data'!J:J,MATCH(A:A,'2023 IMD UPL Data'!B:B,0))),0)</f>
        <v>217211832.28</v>
      </c>
      <c r="AX23" s="69">
        <f>IFERROR(IF(F21="IMD",0,INDEX('2023 OP UPL Data'!L:L,MATCH(A:A,'2023 OP UPL Data'!B:B,0))),0)</f>
        <v>77274442.219999999</v>
      </c>
      <c r="AY23" s="45">
        <f t="shared" si="23"/>
        <v>294486274.5</v>
      </c>
      <c r="AZ23" s="69">
        <v>444954326.38576466</v>
      </c>
      <c r="BA23" s="69">
        <v>182623029.6460512</v>
      </c>
      <c r="BB23" s="69">
        <f t="shared" si="24"/>
        <v>354975395.98295337</v>
      </c>
      <c r="BC23" s="69">
        <f t="shared" si="25"/>
        <v>174060753.53194767</v>
      </c>
      <c r="BD23" s="69">
        <f t="shared" si="26"/>
        <v>529036149.51490104</v>
      </c>
      <c r="BE23" s="91">
        <f t="shared" si="27"/>
        <v>227742494.10576466</v>
      </c>
      <c r="BF23" s="91">
        <f t="shared" si="28"/>
        <v>105348587.4260512</v>
      </c>
      <c r="BG23" s="70">
        <f>IFERROR(INDEX('2023 IP UPL Data'!K:K,MATCH(A23,'2023 IP UPL Data'!B:B,0)),0)</f>
        <v>0</v>
      </c>
    </row>
    <row r="24" spans="1:59">
      <c r="A24" s="120" t="s">
        <v>27090</v>
      </c>
      <c r="B24" s="31" t="s">
        <v>27090</v>
      </c>
      <c r="C24" s="48" t="s">
        <v>23199</v>
      </c>
      <c r="D24" s="192" t="s">
        <v>23199</v>
      </c>
      <c r="E24" s="157" t="s">
        <v>23048</v>
      </c>
      <c r="F24" s="44" t="s">
        <v>1596</v>
      </c>
      <c r="G24" s="43" t="s">
        <v>1399</v>
      </c>
      <c r="H24" s="43" t="str">
        <f t="shared" si="2"/>
        <v>Children's Tarrant</v>
      </c>
      <c r="I24" s="45">
        <f>INDEX(FeeCalc!M:M,MATCH(C:C,FeeCalc!F:F,0))</f>
        <v>0</v>
      </c>
      <c r="J24" s="45">
        <f>INDEX(FeeCalc!L:L,MATCH(C:C,FeeCalc!F:F,0))</f>
        <v>0</v>
      </c>
      <c r="K24" s="45">
        <f t="shared" si="3"/>
        <v>0</v>
      </c>
      <c r="L24" s="45">
        <f>IFERROR(IFERROR(INDEX('2023 IP UPL Data'!N:N,MATCH(A:A,'2023 IP UPL Data'!B:B,0)),INDEX('2023 IMD UPL Data'!M:M,MATCH(A:A,'2023 IMD UPL Data'!B:B,0))),0)</f>
        <v>0</v>
      </c>
      <c r="M24" s="45">
        <f>IFERROR((IF(F24="IMD",0,INDEX('2023 OP UPL Data'!M:M,MATCH(A:A,'2023 OP UPL Data'!B:B,0)))),0)</f>
        <v>0</v>
      </c>
      <c r="N24" s="45">
        <f t="shared" si="4"/>
        <v>0</v>
      </c>
      <c r="O24" s="45">
        <v>0</v>
      </c>
      <c r="P24" s="45">
        <v>0</v>
      </c>
      <c r="Q24" s="45">
        <f t="shared" si="5"/>
        <v>0</v>
      </c>
      <c r="R24" s="45" t="str">
        <f t="shared" si="6"/>
        <v>No</v>
      </c>
      <c r="S24" s="46" t="str">
        <f t="shared" si="7"/>
        <v>No</v>
      </c>
      <c r="T24" s="47">
        <f>ROUND(INDEX(Summary!H:H,MATCH(H:H,Summary!A:A,0)),2)</f>
        <v>0.68</v>
      </c>
      <c r="U24" s="47">
        <f>ROUND(INDEX(Summary!I:I,MATCH(H:H,Summary!A:A,0)),2)</f>
        <v>0.08</v>
      </c>
      <c r="V24" s="82">
        <f t="shared" si="8"/>
        <v>0</v>
      </c>
      <c r="W24" s="82">
        <f t="shared" si="9"/>
        <v>0</v>
      </c>
      <c r="X24" s="45">
        <f t="shared" si="10"/>
        <v>0</v>
      </c>
      <c r="Y24" s="45" t="s">
        <v>18726</v>
      </c>
      <c r="Z24" s="45" t="str">
        <f t="shared" si="11"/>
        <v>No</v>
      </c>
      <c r="AA24" s="45" t="str">
        <f t="shared" si="12"/>
        <v>No</v>
      </c>
      <c r="AB24" s="45" t="str">
        <f t="shared" si="13"/>
        <v>No</v>
      </c>
      <c r="AC24" s="83">
        <f t="shared" si="29"/>
        <v>0</v>
      </c>
      <c r="AD24" s="83">
        <f t="shared" si="30"/>
        <v>0</v>
      </c>
      <c r="AE24" s="45">
        <f t="shared" si="31"/>
        <v>0</v>
      </c>
      <c r="AF24" s="45">
        <f t="shared" si="14"/>
        <v>0</v>
      </c>
      <c r="AG24" s="45">
        <f t="shared" si="15"/>
        <v>0</v>
      </c>
      <c r="AH24" s="47">
        <f>IF(Y24="No",0,IFERROR(ROUNDDOWN(INDEX('90% of ACR'!K:K,MATCH(H:H,'90% of ACR'!A:A,0))*IF(I24&gt;0,IF(O24&gt;0,$R$4*MAX(O24-V24,0),0),0)/I24,2),0))</f>
        <v>0</v>
      </c>
      <c r="AI24" s="83">
        <f>IF(Y24="No",0,IFERROR(ROUNDDOWN(INDEX('90% of ACR'!R:R,MATCH(H:H,'90% of ACR'!A:A,0))*IF(J24&gt;0,IF(P24&gt;0,$R$4*MAX(P24-W24,0),0),0)/J24,2),0))</f>
        <v>0</v>
      </c>
      <c r="AJ24" s="45">
        <f t="shared" si="16"/>
        <v>0</v>
      </c>
      <c r="AK24" s="45">
        <f t="shared" si="17"/>
        <v>0</v>
      </c>
      <c r="AL24" s="47">
        <f t="shared" si="18"/>
        <v>0.68</v>
      </c>
      <c r="AM24" s="47">
        <f t="shared" si="19"/>
        <v>0.08</v>
      </c>
      <c r="AN24" s="84">
        <f>IFERROR(INDEX(FeeCalc!P:P,MATCH(C24,FeeCalc!F:F,0)),0)</f>
        <v>0</v>
      </c>
      <c r="AO24" s="84">
        <f>IFERROR(INDEX(FeeCalc!S:S,MATCH(C24,FeeCalc!F:F,0)),0)</f>
        <v>0</v>
      </c>
      <c r="AP24" s="84">
        <f t="shared" si="20"/>
        <v>0</v>
      </c>
      <c r="AQ24" s="69">
        <f t="shared" si="21"/>
        <v>0</v>
      </c>
      <c r="AR24" s="69">
        <v>0</v>
      </c>
      <c r="AS24" s="69">
        <f t="shared" si="32"/>
        <v>0</v>
      </c>
      <c r="AT24" s="69">
        <f>IFERROR(IFERROR(INDEX('2023 IP UPL Data'!L:L,MATCH(A:A,'2023 IP UPL Data'!B:B,0)),INDEX('2023 IMD UPL Data'!I:I,MATCH(A:A,'2023 IMD UPL Data'!B:B,0))),0)</f>
        <v>0</v>
      </c>
      <c r="AU24" s="69">
        <f>IFERROR(IF(F22="IMD",0,INDEX('2023 OP UPL Data'!J:J,MATCH(A:A,'2023 OP UPL Data'!B:B,0))),0)</f>
        <v>0</v>
      </c>
      <c r="AV24" s="45">
        <f t="shared" si="22"/>
        <v>0</v>
      </c>
      <c r="AW24" s="69">
        <f>IFERROR(IFERROR(INDEX('2023 IP UPL Data'!M:M,MATCH(A:A,'2023 IP UPL Data'!B:B,0)),INDEX('2023 IMD UPL Data'!J:J,MATCH(A:A,'2023 IMD UPL Data'!B:B,0))),0)</f>
        <v>0</v>
      </c>
      <c r="AX24" s="69">
        <f>IFERROR(IF(F22="IMD",0,INDEX('2023 OP UPL Data'!L:L,MATCH(A:A,'2023 OP UPL Data'!B:B,0))),0)</f>
        <v>0</v>
      </c>
      <c r="AY24" s="45">
        <f t="shared" si="23"/>
        <v>0</v>
      </c>
      <c r="AZ24" s="69">
        <v>0</v>
      </c>
      <c r="BA24" s="69">
        <v>0</v>
      </c>
      <c r="BB24" s="69">
        <f t="shared" si="24"/>
        <v>0</v>
      </c>
      <c r="BC24" s="69">
        <f t="shared" si="25"/>
        <v>0</v>
      </c>
      <c r="BD24" s="69">
        <f t="shared" si="26"/>
        <v>0</v>
      </c>
      <c r="BE24" s="91">
        <f t="shared" si="27"/>
        <v>0</v>
      </c>
      <c r="BF24" s="91">
        <f t="shared" si="28"/>
        <v>0</v>
      </c>
      <c r="BG24" s="70">
        <f>IFERROR(INDEX('2023 IP UPL Data'!K:K,MATCH(A24,'2023 IP UPL Data'!B:B,0)),0)</f>
        <v>0</v>
      </c>
    </row>
    <row r="25" spans="1:59">
      <c r="A25" s="120" t="s">
        <v>727</v>
      </c>
      <c r="B25" s="31" t="s">
        <v>727</v>
      </c>
      <c r="C25" s="31" t="s">
        <v>728</v>
      </c>
      <c r="D25" s="192" t="s">
        <v>728</v>
      </c>
      <c r="E25" s="157" t="s">
        <v>23049</v>
      </c>
      <c r="F25" s="44" t="s">
        <v>3071</v>
      </c>
      <c r="G25" s="43" t="s">
        <v>1574</v>
      </c>
      <c r="H25" s="43" t="str">
        <f t="shared" si="2"/>
        <v>Rural Lubbock</v>
      </c>
      <c r="I25" s="45">
        <f>INDEX(FeeCalc!M:M,MATCH(C:C,FeeCalc!F:F,0))</f>
        <v>1994215.0242132484</v>
      </c>
      <c r="J25" s="45">
        <f>INDEX(FeeCalc!L:L,MATCH(C:C,FeeCalc!F:F,0))</f>
        <v>2178324.9676010786</v>
      </c>
      <c r="K25" s="45">
        <f t="shared" si="3"/>
        <v>4172539.991814327</v>
      </c>
      <c r="L25" s="45">
        <f>IFERROR(IFERROR(INDEX('2023 IP UPL Data'!N:N,MATCH(A:A,'2023 IP UPL Data'!B:B,0)),INDEX('2023 IMD UPL Data'!M:M,MATCH(A:A,'2023 IMD UPL Data'!B:B,0))),0)</f>
        <v>-280796.44945515366</v>
      </c>
      <c r="M25" s="45">
        <f>IFERROR((IF(F25="IMD",0,INDEX('2023 OP UPL Data'!M:M,MATCH(A:A,'2023 OP UPL Data'!B:B,0)))),0)</f>
        <v>-29614.831621621619</v>
      </c>
      <c r="N25" s="45">
        <f t="shared" si="4"/>
        <v>-310411.28107677528</v>
      </c>
      <c r="O25" s="45">
        <v>-1351378.5286770794</v>
      </c>
      <c r="P25" s="45">
        <v>-105451.38239133195</v>
      </c>
      <c r="Q25" s="45">
        <f t="shared" si="5"/>
        <v>-1456829.9110684113</v>
      </c>
      <c r="R25" s="45" t="str">
        <f t="shared" si="6"/>
        <v>No</v>
      </c>
      <c r="S25" s="46" t="str">
        <f t="shared" si="7"/>
        <v>No</v>
      </c>
      <c r="T25" s="47">
        <f>ROUND(INDEX(Summary!H:H,MATCH(H:H,Summary!A:A,0)),2)</f>
        <v>0.3</v>
      </c>
      <c r="U25" s="47">
        <f>ROUND(INDEX(Summary!I:I,MATCH(H:H,Summary!A:A,0)),2)</f>
        <v>0.35</v>
      </c>
      <c r="V25" s="82">
        <f t="shared" si="8"/>
        <v>598264.50726397452</v>
      </c>
      <c r="W25" s="82">
        <f t="shared" si="9"/>
        <v>762413.73866037745</v>
      </c>
      <c r="X25" s="45">
        <f t="shared" si="10"/>
        <v>1360678.245924352</v>
      </c>
      <c r="Y25" s="45" t="s">
        <v>18726</v>
      </c>
      <c r="Z25" s="45" t="str">
        <f t="shared" si="11"/>
        <v>No</v>
      </c>
      <c r="AA25" s="45" t="str">
        <f t="shared" si="12"/>
        <v>No</v>
      </c>
      <c r="AB25" s="45" t="str">
        <f t="shared" si="13"/>
        <v>No</v>
      </c>
      <c r="AC25" s="83">
        <f t="shared" si="29"/>
        <v>0</v>
      </c>
      <c r="AD25" s="83">
        <f t="shared" si="30"/>
        <v>0</v>
      </c>
      <c r="AE25" s="45">
        <f t="shared" si="31"/>
        <v>0</v>
      </c>
      <c r="AF25" s="45">
        <f t="shared" si="14"/>
        <v>0</v>
      </c>
      <c r="AG25" s="45">
        <f t="shared" si="15"/>
        <v>0</v>
      </c>
      <c r="AH25" s="47">
        <f>IF(Y25="No",0,IFERROR(ROUNDDOWN(INDEX('90% of ACR'!K:K,MATCH(H:H,'90% of ACR'!A:A,0))*IF(I25&gt;0,IF(O25&gt;0,$R$4*MAX(O25-V25,0),0),0)/I25,2),0))</f>
        <v>0</v>
      </c>
      <c r="AI25" s="83">
        <f>IF(Y25="No",0,IFERROR(ROUNDDOWN(INDEX('90% of ACR'!R:R,MATCH(H:H,'90% of ACR'!A:A,0))*IF(J25&gt;0,IF(P25&gt;0,$R$4*MAX(P25-W25,0),0),0)/J25,2),0))</f>
        <v>0</v>
      </c>
      <c r="AJ25" s="45">
        <f t="shared" si="16"/>
        <v>0</v>
      </c>
      <c r="AK25" s="45">
        <f t="shared" si="17"/>
        <v>0</v>
      </c>
      <c r="AL25" s="47">
        <f t="shared" si="18"/>
        <v>0.3</v>
      </c>
      <c r="AM25" s="47">
        <f t="shared" si="19"/>
        <v>0.35</v>
      </c>
      <c r="AN25" s="84">
        <f>IFERROR(INDEX(FeeCalc!P:P,MATCH(C25,FeeCalc!F:F,0)),0)</f>
        <v>1360678.245924352</v>
      </c>
      <c r="AO25" s="84">
        <f>IFERROR(INDEX(FeeCalc!S:S,MATCH(C25,FeeCalc!F:F,0)),0)</f>
        <v>83454.292716141208</v>
      </c>
      <c r="AP25" s="84">
        <f t="shared" si="20"/>
        <v>1444132.5386404931</v>
      </c>
      <c r="AQ25" s="69">
        <f t="shared" si="21"/>
        <v>612791.64838639775</v>
      </c>
      <c r="AR25" s="69">
        <v>313341.50240904879</v>
      </c>
      <c r="AS25" s="69">
        <f t="shared" si="32"/>
        <v>299450.14597734896</v>
      </c>
      <c r="AT25" s="69">
        <f>IFERROR(IFERROR(INDEX('2023 IP UPL Data'!L:L,MATCH(A:A,'2023 IP UPL Data'!B:B,0)),INDEX('2023 IMD UPL Data'!I:I,MATCH(A:A,'2023 IMD UPL Data'!B:B,0))),0)</f>
        <v>2069321.3494551536</v>
      </c>
      <c r="AU25" s="69">
        <f>IFERROR(IF(F23="IMD",0,INDEX('2023 OP UPL Data'!J:J,MATCH(A:A,'2023 OP UPL Data'!B:B,0))),0)</f>
        <v>854799.28162162157</v>
      </c>
      <c r="AV25" s="45">
        <f t="shared" si="22"/>
        <v>2924120.631076775</v>
      </c>
      <c r="AW25" s="69">
        <f>IFERROR(IFERROR(INDEX('2023 IP UPL Data'!M:M,MATCH(A:A,'2023 IP UPL Data'!B:B,0)),INDEX('2023 IMD UPL Data'!J:J,MATCH(A:A,'2023 IMD UPL Data'!B:B,0))),0)</f>
        <v>1788524.9</v>
      </c>
      <c r="AX25" s="69">
        <f>IFERROR(IF(F23="IMD",0,INDEX('2023 OP UPL Data'!L:L,MATCH(A:A,'2023 OP UPL Data'!B:B,0))),0)</f>
        <v>825184.45</v>
      </c>
      <c r="AY25" s="45">
        <f t="shared" si="23"/>
        <v>2613709.3499999996</v>
      </c>
      <c r="AZ25" s="69">
        <v>717942.82077807433</v>
      </c>
      <c r="BA25" s="69">
        <v>749347.89923028962</v>
      </c>
      <c r="BB25" s="69">
        <f t="shared" si="24"/>
        <v>119678.31351409981</v>
      </c>
      <c r="BC25" s="69">
        <f t="shared" si="25"/>
        <v>0</v>
      </c>
      <c r="BD25" s="69">
        <f t="shared" si="26"/>
        <v>106612.47408401198</v>
      </c>
      <c r="BE25" s="91">
        <f t="shared" si="27"/>
        <v>0</v>
      </c>
      <c r="BF25" s="91">
        <f t="shared" si="28"/>
        <v>0</v>
      </c>
      <c r="BG25" s="70">
        <f>IFERROR(INDEX('2023 IP UPL Data'!K:K,MATCH(A25,'2023 IP UPL Data'!B:B,0)),0)</f>
        <v>0</v>
      </c>
    </row>
    <row r="26" spans="1:59">
      <c r="A26" s="120" t="s">
        <v>550</v>
      </c>
      <c r="B26" s="31" t="s">
        <v>550</v>
      </c>
      <c r="C26" s="31" t="s">
        <v>551</v>
      </c>
      <c r="D26" s="192" t="s">
        <v>551</v>
      </c>
      <c r="E26" s="157" t="s">
        <v>22961</v>
      </c>
      <c r="F26" s="44" t="s">
        <v>3071</v>
      </c>
      <c r="G26" s="43" t="s">
        <v>1530</v>
      </c>
      <c r="H26" s="43" t="str">
        <f t="shared" si="2"/>
        <v>Rural MRSA Central</v>
      </c>
      <c r="I26" s="45">
        <f>INDEX(FeeCalc!M:M,MATCH(C:C,FeeCalc!F:F,0))</f>
        <v>80105.048550267573</v>
      </c>
      <c r="J26" s="45">
        <f>INDEX(FeeCalc!L:L,MATCH(C:C,FeeCalc!F:F,0))</f>
        <v>500530.89658962504</v>
      </c>
      <c r="K26" s="45">
        <f t="shared" si="3"/>
        <v>580635.94513989263</v>
      </c>
      <c r="L26" s="45">
        <f>IFERROR(IFERROR(INDEX('2023 IP UPL Data'!N:N,MATCH(A:A,'2023 IP UPL Data'!B:B,0)),INDEX('2023 IMD UPL Data'!M:M,MATCH(A:A,'2023 IMD UPL Data'!B:B,0))),0)</f>
        <v>43839.868658023843</v>
      </c>
      <c r="M26" s="45">
        <f>IFERROR((IF(F26="IMD",0,INDEX('2023 OP UPL Data'!M:M,MATCH(A:A,'2023 OP UPL Data'!B:B,0)))),0)</f>
        <v>117745.4887417219</v>
      </c>
      <c r="N26" s="45">
        <f t="shared" si="4"/>
        <v>161585.35739974573</v>
      </c>
      <c r="O26" s="45">
        <v>-27184.443449263534</v>
      </c>
      <c r="P26" s="45">
        <v>6009.2575540487014</v>
      </c>
      <c r="Q26" s="45">
        <f t="shared" si="5"/>
        <v>-21175.185895214832</v>
      </c>
      <c r="R26" s="45" t="str">
        <f t="shared" si="6"/>
        <v>No</v>
      </c>
      <c r="S26" s="46" t="str">
        <f t="shared" si="7"/>
        <v>Yes</v>
      </c>
      <c r="T26" s="47">
        <f>ROUND(INDEX(Summary!H:H,MATCH(H:H,Summary!A:A,0)),2)</f>
        <v>0</v>
      </c>
      <c r="U26" s="47">
        <f>ROUND(INDEX(Summary!I:I,MATCH(H:H,Summary!A:A,0)),2)</f>
        <v>0.17</v>
      </c>
      <c r="V26" s="82">
        <f t="shared" si="8"/>
        <v>0</v>
      </c>
      <c r="W26" s="82">
        <f t="shared" si="9"/>
        <v>85090.252420236269</v>
      </c>
      <c r="X26" s="45">
        <f t="shared" si="10"/>
        <v>85090.252420236269</v>
      </c>
      <c r="Y26" s="45" t="s">
        <v>18726</v>
      </c>
      <c r="Z26" s="45" t="str">
        <f t="shared" si="11"/>
        <v>No</v>
      </c>
      <c r="AA26" s="45" t="str">
        <f t="shared" si="12"/>
        <v>No</v>
      </c>
      <c r="AB26" s="45" t="str">
        <f t="shared" si="13"/>
        <v>No</v>
      </c>
      <c r="AC26" s="83">
        <f t="shared" si="29"/>
        <v>0</v>
      </c>
      <c r="AD26" s="83">
        <f t="shared" si="30"/>
        <v>0</v>
      </c>
      <c r="AE26" s="45">
        <f t="shared" si="31"/>
        <v>0</v>
      </c>
      <c r="AF26" s="45">
        <f t="shared" si="14"/>
        <v>0</v>
      </c>
      <c r="AG26" s="45">
        <f t="shared" si="15"/>
        <v>0</v>
      </c>
      <c r="AH26" s="47">
        <f>IF(Y26="No",0,IFERROR(ROUNDDOWN(INDEX('90% of ACR'!K:K,MATCH(H:H,'90% of ACR'!A:A,0))*IF(I26&gt;0,IF(O26&gt;0,$R$4*MAX(O26-V26,0),0),0)/I26,2),0))</f>
        <v>0</v>
      </c>
      <c r="AI26" s="83">
        <f>IF(Y26="No",0,IFERROR(ROUNDDOWN(INDEX('90% of ACR'!R:R,MATCH(H:H,'90% of ACR'!A:A,0))*IF(J26&gt;0,IF(P26&gt;0,$R$4*MAX(P26-W26,0),0),0)/J26,2),0))</f>
        <v>0</v>
      </c>
      <c r="AJ26" s="45">
        <f t="shared" si="16"/>
        <v>0</v>
      </c>
      <c r="AK26" s="45">
        <f t="shared" si="17"/>
        <v>0</v>
      </c>
      <c r="AL26" s="47">
        <f t="shared" si="18"/>
        <v>0</v>
      </c>
      <c r="AM26" s="47">
        <f t="shared" si="19"/>
        <v>0.17</v>
      </c>
      <c r="AN26" s="84">
        <f>IFERROR(INDEX(FeeCalc!P:P,MATCH(C26,FeeCalc!F:F,0)),0)</f>
        <v>85090.252420236269</v>
      </c>
      <c r="AO26" s="84">
        <f>IFERROR(INDEX(FeeCalc!S:S,MATCH(C26,FeeCalc!F:F,0)),0)</f>
        <v>5332.1193954558876</v>
      </c>
      <c r="AP26" s="84">
        <f t="shared" si="20"/>
        <v>90422.371815692153</v>
      </c>
      <c r="AQ26" s="69">
        <f t="shared" si="21"/>
        <v>38369.105877296286</v>
      </c>
      <c r="AR26" s="69">
        <v>19474.516377609652</v>
      </c>
      <c r="AS26" s="69">
        <f t="shared" si="32"/>
        <v>18894.589499686634</v>
      </c>
      <c r="AT26" s="69">
        <f>IFERROR(IFERROR(INDEX('2023 IP UPL Data'!L:L,MATCH(A:A,'2023 IP UPL Data'!B:B,0)),INDEX('2023 IMD UPL Data'!I:I,MATCH(A:A,'2023 IMD UPL Data'!B:B,0))),0)</f>
        <v>61413.041341976161</v>
      </c>
      <c r="AU26" s="69">
        <f>IFERROR(IF(F24="IMD",0,INDEX('2023 OP UPL Data'!J:J,MATCH(A:A,'2023 OP UPL Data'!B:B,0))),0)</f>
        <v>158464.91125827812</v>
      </c>
      <c r="AV26" s="45">
        <f t="shared" si="22"/>
        <v>219877.95260025427</v>
      </c>
      <c r="AW26" s="69">
        <f>IFERROR(IFERROR(INDEX('2023 IP UPL Data'!M:M,MATCH(A:A,'2023 IP UPL Data'!B:B,0)),INDEX('2023 IMD UPL Data'!J:J,MATCH(A:A,'2023 IMD UPL Data'!B:B,0))),0)</f>
        <v>105252.91</v>
      </c>
      <c r="AX26" s="69">
        <f>IFERROR(IF(F24="IMD",0,INDEX('2023 OP UPL Data'!L:L,MATCH(A:A,'2023 OP UPL Data'!B:B,0))),0)</f>
        <v>276210.40000000002</v>
      </c>
      <c r="AY26" s="45">
        <f t="shared" si="23"/>
        <v>381463.31000000006</v>
      </c>
      <c r="AZ26" s="69">
        <v>34228.597892712627</v>
      </c>
      <c r="BA26" s="69">
        <v>164474.16881232682</v>
      </c>
      <c r="BB26" s="69">
        <f t="shared" si="24"/>
        <v>34228.597892712627</v>
      </c>
      <c r="BC26" s="69">
        <f t="shared" si="25"/>
        <v>79383.916392090556</v>
      </c>
      <c r="BD26" s="69">
        <f t="shared" si="26"/>
        <v>113612.51428480318</v>
      </c>
      <c r="BE26" s="91">
        <f t="shared" si="27"/>
        <v>0</v>
      </c>
      <c r="BF26" s="91">
        <f t="shared" si="28"/>
        <v>0</v>
      </c>
      <c r="BG26" s="70">
        <f>IFERROR(INDEX('2023 IP UPL Data'!K:K,MATCH(A26,'2023 IP UPL Data'!B:B,0)),0)</f>
        <v>0</v>
      </c>
    </row>
    <row r="27" spans="1:59">
      <c r="A27" s="120" t="s">
        <v>1194</v>
      </c>
      <c r="B27" s="31" t="s">
        <v>1194</v>
      </c>
      <c r="C27" s="31" t="s">
        <v>1195</v>
      </c>
      <c r="D27" s="192" t="s">
        <v>1195</v>
      </c>
      <c r="E27" s="157" t="s">
        <v>3561</v>
      </c>
      <c r="F27" s="44" t="s">
        <v>3071</v>
      </c>
      <c r="G27" s="43" t="s">
        <v>1574</v>
      </c>
      <c r="H27" s="43" t="str">
        <f t="shared" si="2"/>
        <v>Rural Lubbock</v>
      </c>
      <c r="I27" s="45">
        <f>INDEX(FeeCalc!M:M,MATCH(C:C,FeeCalc!F:F,0))</f>
        <v>29720.267203813572</v>
      </c>
      <c r="J27" s="45">
        <f>INDEX(FeeCalc!L:L,MATCH(C:C,FeeCalc!F:F,0))</f>
        <v>428559.40466643072</v>
      </c>
      <c r="K27" s="45">
        <f t="shared" si="3"/>
        <v>458279.67187024432</v>
      </c>
      <c r="L27" s="45">
        <f>IFERROR(IFERROR(INDEX('2023 IP UPL Data'!N:N,MATCH(A:A,'2023 IP UPL Data'!B:B,0)),INDEX('2023 IMD UPL Data'!M:M,MATCH(A:A,'2023 IMD UPL Data'!B:B,0))),0)</f>
        <v>52531.939362296514</v>
      </c>
      <c r="M27" s="45">
        <f>IFERROR((IF(F27="IMD",0,INDEX('2023 OP UPL Data'!M:M,MATCH(A:A,'2023 OP UPL Data'!B:B,0)))),0)</f>
        <v>24748.247765363165</v>
      </c>
      <c r="N27" s="45">
        <f t="shared" si="4"/>
        <v>77280.187127659679</v>
      </c>
      <c r="O27" s="45">
        <v>55558.048501715908</v>
      </c>
      <c r="P27" s="45">
        <v>338762.90959339065</v>
      </c>
      <c r="Q27" s="45">
        <f t="shared" si="5"/>
        <v>394320.95809510653</v>
      </c>
      <c r="R27" s="45" t="str">
        <f t="shared" si="6"/>
        <v>Yes</v>
      </c>
      <c r="S27" s="46" t="str">
        <f t="shared" si="7"/>
        <v>Yes</v>
      </c>
      <c r="T27" s="47">
        <f>ROUND(INDEX(Summary!H:H,MATCH(H:H,Summary!A:A,0)),2)</f>
        <v>0.3</v>
      </c>
      <c r="U27" s="47">
        <f>ROUND(INDEX(Summary!I:I,MATCH(H:H,Summary!A:A,0)),2)</f>
        <v>0.35</v>
      </c>
      <c r="V27" s="82">
        <f t="shared" si="8"/>
        <v>8916.0801611440711</v>
      </c>
      <c r="W27" s="82">
        <f t="shared" si="9"/>
        <v>149995.79163325074</v>
      </c>
      <c r="X27" s="45">
        <f t="shared" si="10"/>
        <v>158911.87179439483</v>
      </c>
      <c r="Y27" s="45" t="s">
        <v>18726</v>
      </c>
      <c r="Z27" s="45" t="str">
        <f t="shared" si="11"/>
        <v>No</v>
      </c>
      <c r="AA27" s="45" t="str">
        <f t="shared" si="12"/>
        <v>Yes</v>
      </c>
      <c r="AB27" s="45" t="str">
        <f t="shared" si="13"/>
        <v>Yes</v>
      </c>
      <c r="AC27" s="83">
        <f t="shared" si="29"/>
        <v>1.0900000000000001</v>
      </c>
      <c r="AD27" s="83">
        <f t="shared" si="30"/>
        <v>0.31</v>
      </c>
      <c r="AE27" s="45">
        <f t="shared" si="31"/>
        <v>32395.091252156795</v>
      </c>
      <c r="AF27" s="45">
        <f t="shared" si="14"/>
        <v>132853.41544659351</v>
      </c>
      <c r="AG27" s="45">
        <f t="shared" si="15"/>
        <v>165248.50669875031</v>
      </c>
      <c r="AH27" s="47">
        <f>IF(Y27="No",0,IFERROR(ROUNDDOWN(INDEX('90% of ACR'!K:K,MATCH(H:H,'90% of ACR'!A:A,0))*IF(I27&gt;0,IF(O27&gt;0,$R$4*MAX(O27-V27,0),0),0)/I27,2),0))</f>
        <v>0</v>
      </c>
      <c r="AI27" s="83">
        <f>IF(Y27="No",0,IFERROR(ROUNDDOWN(INDEX('90% of ACR'!R:R,MATCH(H:H,'90% of ACR'!A:A,0))*IF(J27&gt;0,IF(P27&gt;0,$R$4*MAX(P27-W27,0),0),0)/J27,2),0))</f>
        <v>0.11</v>
      </c>
      <c r="AJ27" s="45">
        <f t="shared" si="16"/>
        <v>0</v>
      </c>
      <c r="AK27" s="45">
        <f t="shared" si="17"/>
        <v>47141.534513307379</v>
      </c>
      <c r="AL27" s="47">
        <f t="shared" si="18"/>
        <v>0.3</v>
      </c>
      <c r="AM27" s="47">
        <f t="shared" si="19"/>
        <v>0.45999999999999996</v>
      </c>
      <c r="AN27" s="84">
        <f>IFERROR(INDEX(FeeCalc!P:P,MATCH(C27,FeeCalc!F:F,0)),0)</f>
        <v>206053.40630770221</v>
      </c>
      <c r="AO27" s="84">
        <f>IFERROR(INDEX(FeeCalc!S:S,MATCH(C27,FeeCalc!F:F,0)),0)</f>
        <v>12625.739076415573</v>
      </c>
      <c r="AP27" s="84">
        <f t="shared" si="20"/>
        <v>218679.14538411779</v>
      </c>
      <c r="AQ27" s="69">
        <f t="shared" si="21"/>
        <v>92792.559119133482</v>
      </c>
      <c r="AR27" s="69">
        <v>46137.619263037312</v>
      </c>
      <c r="AS27" s="69">
        <f t="shared" si="32"/>
        <v>46654.939856096171</v>
      </c>
      <c r="AT27" s="69">
        <f>IFERROR(IFERROR(INDEX('2023 IP UPL Data'!L:L,MATCH(A:A,'2023 IP UPL Data'!B:B,0)),INDEX('2023 IMD UPL Data'!I:I,MATCH(A:A,'2023 IMD UPL Data'!B:B,0))),0)</f>
        <v>22241.070637703484</v>
      </c>
      <c r="AU27" s="69">
        <f>IFERROR(IF(F25="IMD",0,INDEX('2023 OP UPL Data'!J:J,MATCH(A:A,'2023 OP UPL Data'!B:B,0))),0)</f>
        <v>177053.04223463684</v>
      </c>
      <c r="AV27" s="45">
        <f t="shared" si="22"/>
        <v>199294.11287234034</v>
      </c>
      <c r="AW27" s="69">
        <f>IFERROR(IFERROR(INDEX('2023 IP UPL Data'!M:M,MATCH(A:A,'2023 IP UPL Data'!B:B,0)),INDEX('2023 IMD UPL Data'!J:J,MATCH(A:A,'2023 IMD UPL Data'!B:B,0))),0)</f>
        <v>74773.009999999995</v>
      </c>
      <c r="AX27" s="69">
        <f>IFERROR(IF(F25="IMD",0,INDEX('2023 OP UPL Data'!L:L,MATCH(A:A,'2023 OP UPL Data'!B:B,0))),0)</f>
        <v>201801.29</v>
      </c>
      <c r="AY27" s="45">
        <f t="shared" si="23"/>
        <v>276574.3</v>
      </c>
      <c r="AZ27" s="69">
        <v>77799.119139419388</v>
      </c>
      <c r="BA27" s="69">
        <v>515815.95182802749</v>
      </c>
      <c r="BB27" s="69">
        <f t="shared" si="24"/>
        <v>68883.038978275319</v>
      </c>
      <c r="BC27" s="69">
        <f t="shared" si="25"/>
        <v>365820.16019477672</v>
      </c>
      <c r="BD27" s="69">
        <f t="shared" si="26"/>
        <v>434703.1991730521</v>
      </c>
      <c r="BE27" s="91">
        <f t="shared" si="27"/>
        <v>3026.1091394193936</v>
      </c>
      <c r="BF27" s="91">
        <f t="shared" si="28"/>
        <v>314014.66182802746</v>
      </c>
      <c r="BG27" s="70">
        <f>IFERROR(INDEX('2023 IP UPL Data'!K:K,MATCH(A27,'2023 IP UPL Data'!B:B,0)),0)</f>
        <v>0</v>
      </c>
    </row>
    <row r="28" spans="1:59">
      <c r="A28" s="120" t="s">
        <v>14808</v>
      </c>
      <c r="B28" s="31" t="s">
        <v>327</v>
      </c>
      <c r="C28" s="31" t="s">
        <v>328</v>
      </c>
      <c r="D28" s="192" t="s">
        <v>328</v>
      </c>
      <c r="E28" s="157" t="s">
        <v>23050</v>
      </c>
      <c r="F28" s="44" t="s">
        <v>2987</v>
      </c>
      <c r="G28" s="43" t="s">
        <v>492</v>
      </c>
      <c r="H28" s="43" t="str">
        <f t="shared" si="2"/>
        <v>Urban Bexar</v>
      </c>
      <c r="I28" s="45">
        <f>INDEX(FeeCalc!M:M,MATCH(C:C,FeeCalc!F:F,0))</f>
        <v>1241379.8563664984</v>
      </c>
      <c r="J28" s="45">
        <f>INDEX(FeeCalc!L:L,MATCH(C:C,FeeCalc!F:F,0))</f>
        <v>391026.12740304106</v>
      </c>
      <c r="K28" s="45">
        <f t="shared" si="3"/>
        <v>1632405.9837695395</v>
      </c>
      <c r="L28" s="45">
        <f>IFERROR(IFERROR(INDEX('2023 IP UPL Data'!N:N,MATCH(A:A,'2023 IP UPL Data'!B:B,0)),INDEX('2023 IMD UPL Data'!M:M,MATCH(A:A,'2023 IMD UPL Data'!B:B,0))),0)</f>
        <v>1351072.7120858897</v>
      </c>
      <c r="M28" s="45">
        <f>IFERROR((IF(F28="IMD",0,INDEX('2023 OP UPL Data'!M:M,MATCH(A:A,'2023 OP UPL Data'!B:B,0)))),0)</f>
        <v>62614.263312883442</v>
      </c>
      <c r="N28" s="45">
        <f t="shared" si="4"/>
        <v>1413686.9753987731</v>
      </c>
      <c r="O28" s="45">
        <v>529530.47562343138</v>
      </c>
      <c r="P28" s="45">
        <v>-6022.5022209534654</v>
      </c>
      <c r="Q28" s="45">
        <f t="shared" si="5"/>
        <v>523507.97340247792</v>
      </c>
      <c r="R28" s="45" t="str">
        <f t="shared" si="6"/>
        <v>Yes</v>
      </c>
      <c r="S28" s="46" t="str">
        <f t="shared" si="7"/>
        <v>No</v>
      </c>
      <c r="T28" s="47">
        <f>ROUND(INDEX(Summary!H:H,MATCH(H:H,Summary!A:A,0)),2)</f>
        <v>0.85</v>
      </c>
      <c r="U28" s="47">
        <f>ROUND(INDEX(Summary!I:I,MATCH(H:H,Summary!A:A,0)),2)</f>
        <v>0.9</v>
      </c>
      <c r="V28" s="82">
        <f t="shared" si="8"/>
        <v>1055172.8779115237</v>
      </c>
      <c r="W28" s="82">
        <f t="shared" si="9"/>
        <v>351923.51466273697</v>
      </c>
      <c r="X28" s="45">
        <f t="shared" si="10"/>
        <v>1407096.3925742607</v>
      </c>
      <c r="Y28" s="45" t="s">
        <v>18726</v>
      </c>
      <c r="Z28" s="45" t="str">
        <f t="shared" si="11"/>
        <v>No</v>
      </c>
      <c r="AA28" s="45" t="str">
        <f t="shared" si="12"/>
        <v>No</v>
      </c>
      <c r="AB28" s="45" t="str">
        <f t="shared" si="13"/>
        <v>No</v>
      </c>
      <c r="AC28" s="83">
        <f t="shared" si="29"/>
        <v>0</v>
      </c>
      <c r="AD28" s="83">
        <f t="shared" si="30"/>
        <v>0</v>
      </c>
      <c r="AE28" s="45">
        <f t="shared" si="31"/>
        <v>0</v>
      </c>
      <c r="AF28" s="45">
        <f t="shared" si="14"/>
        <v>0</v>
      </c>
      <c r="AG28" s="45">
        <f t="shared" si="15"/>
        <v>0</v>
      </c>
      <c r="AH28" s="47">
        <f>IF(Y28="No",0,IFERROR(ROUNDDOWN(INDEX('90% of ACR'!K:K,MATCH(H:H,'90% of ACR'!A:A,0))*IF(I28&gt;0,IF(O28&gt;0,$R$4*MAX(O28-V28,0),0),0)/I28,2),0))</f>
        <v>0</v>
      </c>
      <c r="AI28" s="83">
        <f>IF(Y28="No",0,IFERROR(ROUNDDOWN(INDEX('90% of ACR'!R:R,MATCH(H:H,'90% of ACR'!A:A,0))*IF(J28&gt;0,IF(P28&gt;0,$R$4*MAX(P28-W28,0),0),0)/J28,2),0))</f>
        <v>0</v>
      </c>
      <c r="AJ28" s="45">
        <f t="shared" si="16"/>
        <v>0</v>
      </c>
      <c r="AK28" s="45">
        <f t="shared" si="17"/>
        <v>0</v>
      </c>
      <c r="AL28" s="47">
        <f t="shared" si="18"/>
        <v>0.85</v>
      </c>
      <c r="AM28" s="47">
        <f t="shared" si="19"/>
        <v>0.9</v>
      </c>
      <c r="AN28" s="84">
        <f>IFERROR(INDEX(FeeCalc!P:P,MATCH(C28,FeeCalc!F:F,0)),0)</f>
        <v>1407096.3925742607</v>
      </c>
      <c r="AO28" s="84">
        <f>IFERROR(INDEX(FeeCalc!S:S,MATCH(C28,FeeCalc!F:F,0)),0)</f>
        <v>88219.339452475397</v>
      </c>
      <c r="AP28" s="84">
        <f t="shared" si="20"/>
        <v>1495315.732026736</v>
      </c>
      <c r="AQ28" s="69">
        <f t="shared" si="21"/>
        <v>634510.31520236901</v>
      </c>
      <c r="AR28" s="69">
        <v>342560.0579762074</v>
      </c>
      <c r="AS28" s="69">
        <f t="shared" si="32"/>
        <v>291950.2572261616</v>
      </c>
      <c r="AT28" s="69">
        <f>IFERROR(IFERROR(INDEX('2023 IP UPL Data'!L:L,MATCH(A:A,'2023 IP UPL Data'!B:B,0)),INDEX('2023 IMD UPL Data'!I:I,MATCH(A:A,'2023 IMD UPL Data'!B:B,0))),0)</f>
        <v>1337410.1779141105</v>
      </c>
      <c r="AU28" s="69">
        <f>IFERROR(IF(F26="IMD",0,INDEX('2023 OP UPL Data'!J:J,MATCH(A:A,'2023 OP UPL Data'!B:B,0))),0)</f>
        <v>212611.57668711658</v>
      </c>
      <c r="AV28" s="45">
        <f t="shared" si="22"/>
        <v>1550021.7546012271</v>
      </c>
      <c r="AW28" s="69">
        <f>IFERROR(IFERROR(INDEX('2023 IP UPL Data'!M:M,MATCH(A:A,'2023 IP UPL Data'!B:B,0)),INDEX('2023 IMD UPL Data'!J:J,MATCH(A:A,'2023 IMD UPL Data'!B:B,0))),0)</f>
        <v>2688482.89</v>
      </c>
      <c r="AX28" s="69">
        <f>IFERROR(IF(F26="IMD",0,INDEX('2023 OP UPL Data'!L:L,MATCH(A:A,'2023 OP UPL Data'!B:B,0))),0)</f>
        <v>275225.84000000003</v>
      </c>
      <c r="AY28" s="45">
        <f t="shared" si="23"/>
        <v>2963708.73</v>
      </c>
      <c r="AZ28" s="69">
        <v>1866940.6535375419</v>
      </c>
      <c r="BA28" s="69">
        <v>206589.07446616312</v>
      </c>
      <c r="BB28" s="69">
        <f t="shared" si="24"/>
        <v>811767.77562601818</v>
      </c>
      <c r="BC28" s="69">
        <f t="shared" si="25"/>
        <v>0</v>
      </c>
      <c r="BD28" s="69">
        <f t="shared" si="26"/>
        <v>666433.33542944421</v>
      </c>
      <c r="BE28" s="91">
        <f t="shared" si="27"/>
        <v>0</v>
      </c>
      <c r="BF28" s="91">
        <f t="shared" si="28"/>
        <v>0</v>
      </c>
      <c r="BG28" s="70">
        <f>IFERROR(INDEX('2023 IP UPL Data'!K:K,MATCH(A28,'2023 IP UPL Data'!B:B,0)),0)</f>
        <v>0</v>
      </c>
    </row>
    <row r="29" spans="1:59">
      <c r="A29" s="120" t="s">
        <v>1583</v>
      </c>
      <c r="B29" s="31" t="s">
        <v>1583</v>
      </c>
      <c r="C29" s="31" t="s">
        <v>1584</v>
      </c>
      <c r="D29" s="192" t="s">
        <v>1584</v>
      </c>
      <c r="E29" s="157" t="s">
        <v>23051</v>
      </c>
      <c r="F29" s="44" t="s">
        <v>2987</v>
      </c>
      <c r="G29" s="43" t="s">
        <v>1597</v>
      </c>
      <c r="H29" s="43" t="str">
        <f t="shared" si="2"/>
        <v>Urban Nueces</v>
      </c>
      <c r="I29" s="45">
        <f>INDEX(FeeCalc!M:M,MATCH(C:C,FeeCalc!F:F,0))</f>
        <v>1075619.7711355528</v>
      </c>
      <c r="J29" s="45">
        <f>INDEX(FeeCalc!L:L,MATCH(C:C,FeeCalc!F:F,0))</f>
        <v>62323.086415108024</v>
      </c>
      <c r="K29" s="45">
        <f t="shared" si="3"/>
        <v>1137942.8575506608</v>
      </c>
      <c r="L29" s="45">
        <f>IFERROR(IFERROR(INDEX('2023 IP UPL Data'!N:N,MATCH(A:A,'2023 IP UPL Data'!B:B,0)),INDEX('2023 IMD UPL Data'!M:M,MATCH(A:A,'2023 IMD UPL Data'!B:B,0))),0)</f>
        <v>531602.43296296289</v>
      </c>
      <c r="M29" s="45">
        <f>IFERROR((IF(F29="IMD",0,INDEX('2023 OP UPL Data'!M:M,MATCH(A:A,'2023 OP UPL Data'!B:B,0)))),0)</f>
        <v>-32229.114691358016</v>
      </c>
      <c r="N29" s="45">
        <f t="shared" si="4"/>
        <v>499373.31827160489</v>
      </c>
      <c r="O29" s="45">
        <v>128201.20356775663</v>
      </c>
      <c r="P29" s="45">
        <v>-9717.4185116596054</v>
      </c>
      <c r="Q29" s="45">
        <f t="shared" si="5"/>
        <v>118483.78505609703</v>
      </c>
      <c r="R29" s="45" t="str">
        <f t="shared" si="6"/>
        <v>Yes</v>
      </c>
      <c r="S29" s="46" t="str">
        <f t="shared" si="7"/>
        <v>No</v>
      </c>
      <c r="T29" s="47">
        <f>ROUND(INDEX(Summary!H:H,MATCH(H:H,Summary!A:A,0)),2)</f>
        <v>0.65</v>
      </c>
      <c r="U29" s="47">
        <f>ROUND(INDEX(Summary!I:I,MATCH(H:H,Summary!A:A,0)),2)</f>
        <v>1.56</v>
      </c>
      <c r="V29" s="82">
        <f t="shared" si="8"/>
        <v>699152.85123810929</v>
      </c>
      <c r="W29" s="82">
        <f t="shared" si="9"/>
        <v>97224.014807568514</v>
      </c>
      <c r="X29" s="45">
        <f t="shared" si="10"/>
        <v>796376.8660456778</v>
      </c>
      <c r="Y29" s="45" t="s">
        <v>18726</v>
      </c>
      <c r="Z29" s="45" t="str">
        <f t="shared" si="11"/>
        <v>No</v>
      </c>
      <c r="AA29" s="45" t="str">
        <f t="shared" si="12"/>
        <v>No</v>
      </c>
      <c r="AB29" s="45" t="str">
        <f t="shared" si="13"/>
        <v>No</v>
      </c>
      <c r="AC29" s="83">
        <f t="shared" si="29"/>
        <v>0</v>
      </c>
      <c r="AD29" s="83">
        <f t="shared" si="30"/>
        <v>0</v>
      </c>
      <c r="AE29" s="45">
        <f t="shared" si="31"/>
        <v>0</v>
      </c>
      <c r="AF29" s="45">
        <f t="shared" si="14"/>
        <v>0</v>
      </c>
      <c r="AG29" s="45">
        <f t="shared" si="15"/>
        <v>0</v>
      </c>
      <c r="AH29" s="47">
        <f>IF(Y29="No",0,IFERROR(ROUNDDOWN(INDEX('90% of ACR'!K:K,MATCH(H:H,'90% of ACR'!A:A,0))*IF(I29&gt;0,IF(O29&gt;0,$R$4*MAX(O29-V29,0),0),0)/I29,2),0))</f>
        <v>0</v>
      </c>
      <c r="AI29" s="83">
        <f>IF(Y29="No",0,IFERROR(ROUNDDOWN(INDEX('90% of ACR'!R:R,MATCH(H:H,'90% of ACR'!A:A,0))*IF(J29&gt;0,IF(P29&gt;0,$R$4*MAX(P29-W29,0),0),0)/J29,2),0))</f>
        <v>0</v>
      </c>
      <c r="AJ29" s="45">
        <f t="shared" si="16"/>
        <v>0</v>
      </c>
      <c r="AK29" s="45">
        <f t="shared" si="17"/>
        <v>0</v>
      </c>
      <c r="AL29" s="47">
        <f t="shared" si="18"/>
        <v>0.65</v>
      </c>
      <c r="AM29" s="47">
        <f t="shared" si="19"/>
        <v>1.56</v>
      </c>
      <c r="AN29" s="84">
        <f>IFERROR(INDEX(FeeCalc!P:P,MATCH(C29,FeeCalc!F:F,0)),0)</f>
        <v>796376.8660456778</v>
      </c>
      <c r="AO29" s="84">
        <f>IFERROR(INDEX(FeeCalc!S:S,MATCH(C29,FeeCalc!F:F,0)),0)</f>
        <v>49552.09675106153</v>
      </c>
      <c r="AP29" s="84">
        <f t="shared" si="20"/>
        <v>845928.9627967393</v>
      </c>
      <c r="AQ29" s="69">
        <f t="shared" si="21"/>
        <v>358954.728641466</v>
      </c>
      <c r="AR29" s="69">
        <v>196229.75213443555</v>
      </c>
      <c r="AS29" s="69">
        <f t="shared" si="32"/>
        <v>162724.97650703046</v>
      </c>
      <c r="AT29" s="69">
        <f>IFERROR(IFERROR(INDEX('2023 IP UPL Data'!L:L,MATCH(A:A,'2023 IP UPL Data'!B:B,0)),INDEX('2023 IMD UPL Data'!I:I,MATCH(A:A,'2023 IMD UPL Data'!B:B,0))),0)</f>
        <v>512837.03703703702</v>
      </c>
      <c r="AU29" s="69">
        <f>IFERROR(IF(F27="IMD",0,INDEX('2023 OP UPL Data'!J:J,MATCH(A:A,'2023 OP UPL Data'!B:B,0))),0)</f>
        <v>78276.024691358019</v>
      </c>
      <c r="AV29" s="45">
        <f t="shared" si="22"/>
        <v>591113.06172839506</v>
      </c>
      <c r="AW29" s="69">
        <f>IFERROR(IFERROR(INDEX('2023 IP UPL Data'!M:M,MATCH(A:A,'2023 IP UPL Data'!B:B,0)),INDEX('2023 IMD UPL Data'!J:J,MATCH(A:A,'2023 IMD UPL Data'!B:B,0))),0)</f>
        <v>1044439.47</v>
      </c>
      <c r="AX29" s="69">
        <f>IFERROR(IF(F27="IMD",0,INDEX('2023 OP UPL Data'!L:L,MATCH(A:A,'2023 OP UPL Data'!B:B,0))),0)</f>
        <v>46046.91</v>
      </c>
      <c r="AY29" s="45">
        <f t="shared" si="23"/>
        <v>1090486.3799999999</v>
      </c>
      <c r="AZ29" s="69">
        <v>641038.24060479365</v>
      </c>
      <c r="BA29" s="69">
        <v>68558.606179698414</v>
      </c>
      <c r="BB29" s="69">
        <f t="shared" si="24"/>
        <v>0</v>
      </c>
      <c r="BC29" s="69">
        <f t="shared" si="25"/>
        <v>0</v>
      </c>
      <c r="BD29" s="69">
        <f t="shared" si="26"/>
        <v>0</v>
      </c>
      <c r="BE29" s="91">
        <f t="shared" si="27"/>
        <v>0</v>
      </c>
      <c r="BF29" s="91">
        <f t="shared" si="28"/>
        <v>22511.696179698411</v>
      </c>
      <c r="BG29" s="70">
        <f>IFERROR(INDEX('2023 IP UPL Data'!K:K,MATCH(A29,'2023 IP UPL Data'!B:B,0)),0)</f>
        <v>0</v>
      </c>
    </row>
    <row r="30" spans="1:59">
      <c r="A30" s="120" t="s">
        <v>163</v>
      </c>
      <c r="B30" s="31" t="s">
        <v>163</v>
      </c>
      <c r="C30" s="31" t="s">
        <v>164</v>
      </c>
      <c r="D30" s="192" t="s">
        <v>164</v>
      </c>
      <c r="E30" s="157" t="s">
        <v>22933</v>
      </c>
      <c r="F30" s="44" t="s">
        <v>2987</v>
      </c>
      <c r="G30" s="43" t="s">
        <v>1559</v>
      </c>
      <c r="H30" s="43" t="str">
        <f t="shared" si="2"/>
        <v>Urban Hidalgo</v>
      </c>
      <c r="I30" s="45">
        <f>INDEX(FeeCalc!M:M,MATCH(C:C,FeeCalc!F:F,0))</f>
        <v>2692224.9169787182</v>
      </c>
      <c r="J30" s="45">
        <f>INDEX(FeeCalc!L:L,MATCH(C:C,FeeCalc!F:F,0))</f>
        <v>1553854.1897679935</v>
      </c>
      <c r="K30" s="45">
        <f t="shared" si="3"/>
        <v>4246079.1067467118</v>
      </c>
      <c r="L30" s="45">
        <f>IFERROR(IFERROR(INDEX('2023 IP UPL Data'!N:N,MATCH(A:A,'2023 IP UPL Data'!B:B,0)),INDEX('2023 IMD UPL Data'!M:M,MATCH(A:A,'2023 IMD UPL Data'!B:B,0))),0)</f>
        <v>2212582.6884615384</v>
      </c>
      <c r="M30" s="45">
        <f>IFERROR((IF(F30="IMD",0,INDEX('2023 OP UPL Data'!M:M,MATCH(A:A,'2023 OP UPL Data'!B:B,0)))),0)</f>
        <v>2833409.6754437871</v>
      </c>
      <c r="N30" s="45">
        <f t="shared" si="4"/>
        <v>5045992.3639053255</v>
      </c>
      <c r="O30" s="45">
        <v>2429135.2220413433</v>
      </c>
      <c r="P30" s="45">
        <v>2188268.2311157347</v>
      </c>
      <c r="Q30" s="45">
        <f t="shared" si="5"/>
        <v>4617403.4531570785</v>
      </c>
      <c r="R30" s="45" t="str">
        <f t="shared" si="6"/>
        <v>Yes</v>
      </c>
      <c r="S30" s="46" t="str">
        <f t="shared" si="7"/>
        <v>Yes</v>
      </c>
      <c r="T30" s="47">
        <f>ROUND(INDEX(Summary!H:H,MATCH(H:H,Summary!A:A,0)),2)</f>
        <v>0.99</v>
      </c>
      <c r="U30" s="47">
        <f>ROUND(INDEX(Summary!I:I,MATCH(H:H,Summary!A:A,0)),2)</f>
        <v>0.85</v>
      </c>
      <c r="V30" s="82">
        <f t="shared" si="8"/>
        <v>2665302.6678089309</v>
      </c>
      <c r="W30" s="82">
        <f t="shared" si="9"/>
        <v>1320776.0613027944</v>
      </c>
      <c r="X30" s="45">
        <f t="shared" si="10"/>
        <v>3986078.7291117255</v>
      </c>
      <c r="Y30" s="45" t="s">
        <v>18726</v>
      </c>
      <c r="Z30" s="45" t="str">
        <f t="shared" si="11"/>
        <v>No</v>
      </c>
      <c r="AA30" s="45" t="str">
        <f t="shared" si="12"/>
        <v>Yes</v>
      </c>
      <c r="AB30" s="45" t="str">
        <f t="shared" si="13"/>
        <v>Yes</v>
      </c>
      <c r="AC30" s="83">
        <f t="shared" si="29"/>
        <v>0</v>
      </c>
      <c r="AD30" s="83">
        <f t="shared" si="30"/>
        <v>0.39</v>
      </c>
      <c r="AE30" s="45">
        <f t="shared" si="31"/>
        <v>0</v>
      </c>
      <c r="AF30" s="45">
        <f t="shared" si="14"/>
        <v>606003.1340095175</v>
      </c>
      <c r="AG30" s="45">
        <f t="shared" si="15"/>
        <v>606003.1340095175</v>
      </c>
      <c r="AH30" s="47">
        <f>IF(Y30="No",0,IFERROR(ROUNDDOWN(INDEX('90% of ACR'!K:K,MATCH(H:H,'90% of ACR'!A:A,0))*IF(I30&gt;0,IF(O30&gt;0,$R$4*MAX(O30-V30,0),0),0)/I30,2),0))</f>
        <v>0</v>
      </c>
      <c r="AI30" s="83">
        <f>IF(Y30="No",0,IFERROR(ROUNDDOWN(INDEX('90% of ACR'!R:R,MATCH(H:H,'90% of ACR'!A:A,0))*IF(J30&gt;0,IF(P30&gt;0,$R$4*MAX(P30-W30,0),0),0)/J30,2),0))</f>
        <v>0.28000000000000003</v>
      </c>
      <c r="AJ30" s="45">
        <f t="shared" si="16"/>
        <v>0</v>
      </c>
      <c r="AK30" s="45">
        <f t="shared" si="17"/>
        <v>435079.17313503823</v>
      </c>
      <c r="AL30" s="47">
        <f t="shared" si="18"/>
        <v>0.99</v>
      </c>
      <c r="AM30" s="47">
        <f t="shared" si="19"/>
        <v>1.1299999999999999</v>
      </c>
      <c r="AN30" s="84">
        <f>IFERROR(INDEX(FeeCalc!P:P,MATCH(C30,FeeCalc!F:F,0)),0)</f>
        <v>4421157.9022467639</v>
      </c>
      <c r="AO30" s="84">
        <f>IFERROR(INDEX(FeeCalc!S:S,MATCH(C30,FeeCalc!F:F,0)),0)</f>
        <v>275186.92035109416</v>
      </c>
      <c r="AP30" s="84">
        <f t="shared" si="20"/>
        <v>4696344.8225978585</v>
      </c>
      <c r="AQ30" s="69">
        <f t="shared" si="21"/>
        <v>1992809.3912625946</v>
      </c>
      <c r="AR30" s="69">
        <v>1039116.6662412639</v>
      </c>
      <c r="AS30" s="69">
        <f t="shared" si="32"/>
        <v>953692.72502133076</v>
      </c>
      <c r="AT30" s="69">
        <f>IFERROR(IFERROR(INDEX('2023 IP UPL Data'!L:L,MATCH(A:A,'2023 IP UPL Data'!B:B,0)),INDEX('2023 IMD UPL Data'!I:I,MATCH(A:A,'2023 IMD UPL Data'!B:B,0))),0)</f>
        <v>2456387.461538462</v>
      </c>
      <c r="AU30" s="69">
        <f>IFERROR(IF(F28="IMD",0,INDEX('2023 OP UPL Data'!J:J,MATCH(A:A,'2023 OP UPL Data'!B:B,0))),0)</f>
        <v>654777.67455621297</v>
      </c>
      <c r="AV30" s="45">
        <f t="shared" si="22"/>
        <v>3111165.1360946749</v>
      </c>
      <c r="AW30" s="69">
        <f>IFERROR(IFERROR(INDEX('2023 IP UPL Data'!M:M,MATCH(A:A,'2023 IP UPL Data'!B:B,0)),INDEX('2023 IMD UPL Data'!J:J,MATCH(A:A,'2023 IMD UPL Data'!B:B,0))),0)</f>
        <v>4668970.1500000004</v>
      </c>
      <c r="AX30" s="69">
        <f>IFERROR(IF(F28="IMD",0,INDEX('2023 OP UPL Data'!L:L,MATCH(A:A,'2023 OP UPL Data'!B:B,0))),0)</f>
        <v>3488187.35</v>
      </c>
      <c r="AY30" s="45">
        <f t="shared" si="23"/>
        <v>8157157.5</v>
      </c>
      <c r="AZ30" s="69">
        <v>4885522.6835798053</v>
      </c>
      <c r="BA30" s="69">
        <v>2843045.9056719476</v>
      </c>
      <c r="BB30" s="69">
        <f t="shared" si="24"/>
        <v>2220220.0157708745</v>
      </c>
      <c r="BC30" s="69">
        <f t="shared" si="25"/>
        <v>1522269.8443691533</v>
      </c>
      <c r="BD30" s="69">
        <f t="shared" si="26"/>
        <v>3742489.8601400275</v>
      </c>
      <c r="BE30" s="91">
        <f t="shared" si="27"/>
        <v>216552.53357980493</v>
      </c>
      <c r="BF30" s="91">
        <f t="shared" si="28"/>
        <v>0</v>
      </c>
      <c r="BG30" s="70">
        <f>IFERROR(INDEX('2023 IP UPL Data'!K:K,MATCH(A30,'2023 IP UPL Data'!B:B,0)),0)</f>
        <v>0</v>
      </c>
    </row>
    <row r="31" spans="1:59">
      <c r="A31" s="120" t="s">
        <v>1537</v>
      </c>
      <c r="B31" s="31" t="s">
        <v>17775</v>
      </c>
      <c r="C31" s="31" t="s">
        <v>1538</v>
      </c>
      <c r="D31" s="192" t="s">
        <v>1538</v>
      </c>
      <c r="E31" s="157" t="s">
        <v>23052</v>
      </c>
      <c r="F31" s="44" t="s">
        <v>2987</v>
      </c>
      <c r="G31" s="43" t="s">
        <v>224</v>
      </c>
      <c r="H31" s="43" t="str">
        <f t="shared" si="2"/>
        <v>Urban Dallas</v>
      </c>
      <c r="I31" s="45">
        <f>INDEX(FeeCalc!M:M,MATCH(C:C,FeeCalc!F:F,0))</f>
        <v>19604.86507934978</v>
      </c>
      <c r="J31" s="45">
        <f>INDEX(FeeCalc!L:L,MATCH(C:C,FeeCalc!F:F,0))</f>
        <v>5181.948250563918</v>
      </c>
      <c r="K31" s="45">
        <f t="shared" si="3"/>
        <v>24786.813329913697</v>
      </c>
      <c r="L31" s="45">
        <f>IFERROR(IFERROR(INDEX('2023 IP UPL Data'!N:N,MATCH(A:A,'2023 IP UPL Data'!B:B,0)),INDEX('2023 IMD UPL Data'!M:M,MATCH(A:A,'2023 IMD UPL Data'!B:B,0))),0)</f>
        <v>73248.84</v>
      </c>
      <c r="M31" s="45">
        <f>IFERROR((IF(F31="IMD",0,INDEX('2023 OP UPL Data'!M:M,MATCH(A:A,'2023 OP UPL Data'!B:B,0)))),0)</f>
        <v>311.67626506024101</v>
      </c>
      <c r="N31" s="45">
        <f t="shared" si="4"/>
        <v>73560.516265060243</v>
      </c>
      <c r="O31" s="45">
        <v>18133.297492331636</v>
      </c>
      <c r="P31" s="45">
        <v>234.54591052121168</v>
      </c>
      <c r="Q31" s="45">
        <f t="shared" si="5"/>
        <v>18367.843402852846</v>
      </c>
      <c r="R31" s="45" t="str">
        <f t="shared" si="6"/>
        <v>Yes</v>
      </c>
      <c r="S31" s="46" t="str">
        <f t="shared" si="7"/>
        <v>Yes</v>
      </c>
      <c r="T31" s="47">
        <f>ROUND(INDEX(Summary!H:H,MATCH(H:H,Summary!A:A,0)),2)</f>
        <v>1.04</v>
      </c>
      <c r="U31" s="47">
        <f>ROUND(INDEX(Summary!I:I,MATCH(H:H,Summary!A:A,0)),2)</f>
        <v>1.04</v>
      </c>
      <c r="V31" s="82">
        <f t="shared" si="8"/>
        <v>20389.059682523774</v>
      </c>
      <c r="W31" s="82">
        <f t="shared" si="9"/>
        <v>5389.2261805864746</v>
      </c>
      <c r="X31" s="45">
        <f t="shared" si="10"/>
        <v>25778.28586311025</v>
      </c>
      <c r="Y31" s="45" t="s">
        <v>18726</v>
      </c>
      <c r="Z31" s="45" t="str">
        <f t="shared" si="11"/>
        <v>No</v>
      </c>
      <c r="AA31" s="45" t="str">
        <f t="shared" si="12"/>
        <v>No</v>
      </c>
      <c r="AB31" s="45" t="str">
        <f t="shared" si="13"/>
        <v>No</v>
      </c>
      <c r="AC31" s="83">
        <f t="shared" si="29"/>
        <v>0</v>
      </c>
      <c r="AD31" s="83">
        <f t="shared" si="30"/>
        <v>0</v>
      </c>
      <c r="AE31" s="45">
        <f t="shared" si="31"/>
        <v>0</v>
      </c>
      <c r="AF31" s="45">
        <f t="shared" si="14"/>
        <v>0</v>
      </c>
      <c r="AG31" s="45">
        <f t="shared" si="15"/>
        <v>0</v>
      </c>
      <c r="AH31" s="47">
        <f>IF(Y31="No",0,IFERROR(ROUNDDOWN(INDEX('90% of ACR'!K:K,MATCH(H:H,'90% of ACR'!A:A,0))*IF(I31&gt;0,IF(O31&gt;0,$R$4*MAX(O31-V31,0),0),0)/I31,2),0))</f>
        <v>0</v>
      </c>
      <c r="AI31" s="83">
        <f>IF(Y31="No",0,IFERROR(ROUNDDOWN(INDEX('90% of ACR'!R:R,MATCH(H:H,'90% of ACR'!A:A,0))*IF(J31&gt;0,IF(P31&gt;0,$R$4*MAX(P31-W31,0),0),0)/J31,2),0))</f>
        <v>0</v>
      </c>
      <c r="AJ31" s="45">
        <f t="shared" si="16"/>
        <v>0</v>
      </c>
      <c r="AK31" s="45">
        <f t="shared" si="17"/>
        <v>0</v>
      </c>
      <c r="AL31" s="47">
        <f t="shared" si="18"/>
        <v>1.04</v>
      </c>
      <c r="AM31" s="47">
        <f t="shared" si="19"/>
        <v>1.04</v>
      </c>
      <c r="AN31" s="84">
        <f>IFERROR(INDEX(FeeCalc!P:P,MATCH(C31,FeeCalc!F:F,0)),0)</f>
        <v>25778.28586311025</v>
      </c>
      <c r="AO31" s="84">
        <f>IFERROR(INDEX(FeeCalc!S:S,MATCH(C31,FeeCalc!F:F,0)),0)</f>
        <v>1645.4225019006542</v>
      </c>
      <c r="AP31" s="84">
        <f t="shared" si="20"/>
        <v>27423.708365010905</v>
      </c>
      <c r="AQ31" s="69">
        <f t="shared" si="21"/>
        <v>11636.757017941811</v>
      </c>
      <c r="AR31" s="69">
        <v>6805.6715064098717</v>
      </c>
      <c r="AS31" s="69">
        <f t="shared" si="32"/>
        <v>4831.0855115319391</v>
      </c>
      <c r="AT31" s="69">
        <f>IFERROR(IFERROR(INDEX('2023 IP UPL Data'!L:L,MATCH(A:A,'2023 IP UPL Data'!B:B,0)),INDEX('2023 IMD UPL Data'!I:I,MATCH(A:A,'2023 IMD UPL Data'!B:B,0))),0)</f>
        <v>61200</v>
      </c>
      <c r="AU31" s="69">
        <f>IFERROR(IF(F29="IMD",0,INDEX('2023 OP UPL Data'!J:J,MATCH(A:A,'2023 OP UPL Data'!B:B,0))),0)</f>
        <v>576.43373493975901</v>
      </c>
      <c r="AV31" s="45">
        <f t="shared" si="22"/>
        <v>61776.433734939761</v>
      </c>
      <c r="AW31" s="69">
        <f>IFERROR(IFERROR(INDEX('2023 IP UPL Data'!M:M,MATCH(A:A,'2023 IP UPL Data'!B:B,0)),INDEX('2023 IMD UPL Data'!J:J,MATCH(A:A,'2023 IMD UPL Data'!B:B,0))),0)</f>
        <v>134448.84</v>
      </c>
      <c r="AX31" s="69">
        <f>IFERROR(IF(F29="IMD",0,INDEX('2023 OP UPL Data'!L:L,MATCH(A:A,'2023 OP UPL Data'!B:B,0))),0)</f>
        <v>888.11</v>
      </c>
      <c r="AY31" s="45">
        <f t="shared" si="23"/>
        <v>135336.94999999998</v>
      </c>
      <c r="AZ31" s="69">
        <v>79333.297492331636</v>
      </c>
      <c r="BA31" s="69">
        <v>810.97964546097069</v>
      </c>
      <c r="BB31" s="69">
        <f t="shared" si="24"/>
        <v>58944.237809807863</v>
      </c>
      <c r="BC31" s="69">
        <f t="shared" si="25"/>
        <v>0</v>
      </c>
      <c r="BD31" s="69">
        <f t="shared" si="26"/>
        <v>54365.991274682361</v>
      </c>
      <c r="BE31" s="91">
        <f t="shared" si="27"/>
        <v>0</v>
      </c>
      <c r="BF31" s="91">
        <f t="shared" si="28"/>
        <v>0</v>
      </c>
      <c r="BG31" s="70">
        <f>IFERROR(INDEX('2023 IP UPL Data'!K:K,MATCH(A31,'2023 IP UPL Data'!B:B,0)),0)</f>
        <v>0</v>
      </c>
    </row>
    <row r="32" spans="1:59">
      <c r="A32" s="120" t="s">
        <v>324</v>
      </c>
      <c r="B32" s="31" t="s">
        <v>324</v>
      </c>
      <c r="C32" s="31" t="s">
        <v>325</v>
      </c>
      <c r="D32" s="192" t="s">
        <v>325</v>
      </c>
      <c r="E32" s="157" t="s">
        <v>23053</v>
      </c>
      <c r="F32" s="44" t="s">
        <v>3071</v>
      </c>
      <c r="G32" s="43" t="s">
        <v>1219</v>
      </c>
      <c r="H32" s="43" t="str">
        <f t="shared" si="2"/>
        <v>Rural Travis</v>
      </c>
      <c r="I32" s="45">
        <f>INDEX(FeeCalc!M:M,MATCH(C:C,FeeCalc!F:F,0))</f>
        <v>0</v>
      </c>
      <c r="J32" s="45">
        <f>INDEX(FeeCalc!L:L,MATCH(C:C,FeeCalc!F:F,0))</f>
        <v>33850.625640522558</v>
      </c>
      <c r="K32" s="45">
        <f t="shared" si="3"/>
        <v>33850.625640522558</v>
      </c>
      <c r="L32" s="45">
        <f>IFERROR(IFERROR(INDEX('2023 IP UPL Data'!N:N,MATCH(A:A,'2023 IP UPL Data'!B:B,0)),INDEX('2023 IMD UPL Data'!M:M,MATCH(A:A,'2023 IMD UPL Data'!B:B,0))),0)</f>
        <v>121184.48000000001</v>
      </c>
      <c r="M32" s="45">
        <f>IFERROR((IF(F32="IMD",0,INDEX('2023 OP UPL Data'!M:M,MATCH(A:A,'2023 OP UPL Data'!B:B,0)))),0)</f>
        <v>6314.4637974683574</v>
      </c>
      <c r="N32" s="45">
        <f t="shared" si="4"/>
        <v>127498.94379746837</v>
      </c>
      <c r="O32" s="45">
        <v>65250.21674879991</v>
      </c>
      <c r="P32" s="45">
        <v>28002.229435161087</v>
      </c>
      <c r="Q32" s="45">
        <f t="shared" si="5"/>
        <v>93252.446183961001</v>
      </c>
      <c r="R32" s="45" t="str">
        <f t="shared" si="6"/>
        <v>Yes</v>
      </c>
      <c r="S32" s="46" t="str">
        <f t="shared" si="7"/>
        <v>Yes</v>
      </c>
      <c r="T32" s="47">
        <f>ROUND(INDEX(Summary!H:H,MATCH(H:H,Summary!A:A,0)),2)</f>
        <v>0</v>
      </c>
      <c r="U32" s="47">
        <f>ROUND(INDEX(Summary!I:I,MATCH(H:H,Summary!A:A,0)),2)</f>
        <v>0.05</v>
      </c>
      <c r="V32" s="82">
        <f t="shared" si="8"/>
        <v>0</v>
      </c>
      <c r="W32" s="82">
        <f t="shared" si="9"/>
        <v>1692.5312820261279</v>
      </c>
      <c r="X32" s="45">
        <f t="shared" si="10"/>
        <v>1692.5312820261279</v>
      </c>
      <c r="Y32" s="45" t="s">
        <v>18726</v>
      </c>
      <c r="Z32" s="45" t="str">
        <f t="shared" si="11"/>
        <v>No</v>
      </c>
      <c r="AA32" s="45" t="str">
        <f t="shared" si="12"/>
        <v>Yes</v>
      </c>
      <c r="AB32" s="45" t="str">
        <f t="shared" si="13"/>
        <v>Yes</v>
      </c>
      <c r="AC32" s="83">
        <f t="shared" si="29"/>
        <v>0</v>
      </c>
      <c r="AD32" s="83">
        <f t="shared" si="30"/>
        <v>0.54</v>
      </c>
      <c r="AE32" s="45">
        <f t="shared" si="31"/>
        <v>0</v>
      </c>
      <c r="AF32" s="45">
        <f t="shared" si="14"/>
        <v>18279.337845882183</v>
      </c>
      <c r="AG32" s="45">
        <f t="shared" si="15"/>
        <v>18279.337845882183</v>
      </c>
      <c r="AH32" s="47">
        <f>IF(Y32="No",0,IFERROR(ROUNDDOWN(INDEX('90% of ACR'!K:K,MATCH(H:H,'90% of ACR'!A:A,0))*IF(I32&gt;0,IF(O32&gt;0,$R$4*MAX(O32-V32,0),0),0)/I32,2),0))</f>
        <v>0</v>
      </c>
      <c r="AI32" s="83">
        <f>IF(Y32="No",0,IFERROR(ROUNDDOWN(INDEX('90% of ACR'!R:R,MATCH(H:H,'90% of ACR'!A:A,0))*IF(J32&gt;0,IF(P32&gt;0,$R$4*MAX(P32-W32,0),0),0)/J32,2),0))</f>
        <v>0.54</v>
      </c>
      <c r="AJ32" s="45">
        <f t="shared" si="16"/>
        <v>0</v>
      </c>
      <c r="AK32" s="45">
        <f t="shared" si="17"/>
        <v>18279.337845882183</v>
      </c>
      <c r="AL32" s="47">
        <f t="shared" si="18"/>
        <v>0</v>
      </c>
      <c r="AM32" s="47">
        <f t="shared" si="19"/>
        <v>0.59000000000000008</v>
      </c>
      <c r="AN32" s="84">
        <f>IFERROR(INDEX(FeeCalc!P:P,MATCH(C32,FeeCalc!F:F,0)),0)</f>
        <v>19971.86912790831</v>
      </c>
      <c r="AO32" s="84">
        <f>IFERROR(INDEX(FeeCalc!S:S,MATCH(C32,FeeCalc!F:F,0)),0)</f>
        <v>1246.7779139294739</v>
      </c>
      <c r="AP32" s="84">
        <f t="shared" si="20"/>
        <v>21218.647041837783</v>
      </c>
      <c r="AQ32" s="69">
        <f t="shared" si="21"/>
        <v>9003.7509365571113</v>
      </c>
      <c r="AR32" s="69">
        <v>4769.3540518817308</v>
      </c>
      <c r="AS32" s="69">
        <f t="shared" si="32"/>
        <v>4234.3968846753805</v>
      </c>
      <c r="AT32" s="69">
        <f>IFERROR(IFERROR(INDEX('2023 IP UPL Data'!L:L,MATCH(A:A,'2023 IP UPL Data'!B:B,0)),INDEX('2023 IMD UPL Data'!I:I,MATCH(A:A,'2023 IMD UPL Data'!B:B,0))),0)</f>
        <v>0.01</v>
      </c>
      <c r="AU32" s="69">
        <f>IFERROR(IF(F30="IMD",0,INDEX('2023 OP UPL Data'!J:J,MATCH(A:A,'2023 OP UPL Data'!B:B,0))),0)</f>
        <v>13129.056202531643</v>
      </c>
      <c r="AV32" s="45">
        <f t="shared" si="22"/>
        <v>13129.066202531643</v>
      </c>
      <c r="AW32" s="69">
        <f>IFERROR(IFERROR(INDEX('2023 IP UPL Data'!M:M,MATCH(A:A,'2023 IP UPL Data'!B:B,0)),INDEX('2023 IMD UPL Data'!J:J,MATCH(A:A,'2023 IMD UPL Data'!B:B,0))),0)</f>
        <v>121184.49</v>
      </c>
      <c r="AX32" s="69">
        <f>IFERROR(IF(F30="IMD",0,INDEX('2023 OP UPL Data'!L:L,MATCH(A:A,'2023 OP UPL Data'!B:B,0))),0)</f>
        <v>19443.52</v>
      </c>
      <c r="AY32" s="45">
        <f t="shared" si="23"/>
        <v>140628.01</v>
      </c>
      <c r="AZ32" s="69">
        <v>65250.226748799912</v>
      </c>
      <c r="BA32" s="69">
        <v>41131.28563769273</v>
      </c>
      <c r="BB32" s="69">
        <f t="shared" si="24"/>
        <v>65250.226748799912</v>
      </c>
      <c r="BC32" s="69">
        <f t="shared" si="25"/>
        <v>39438.754355666606</v>
      </c>
      <c r="BD32" s="69">
        <f t="shared" si="26"/>
        <v>104688.98110446651</v>
      </c>
      <c r="BE32" s="91">
        <f t="shared" si="27"/>
        <v>0</v>
      </c>
      <c r="BF32" s="91">
        <f t="shared" si="28"/>
        <v>21687.76563769273</v>
      </c>
      <c r="BG32" s="70">
        <f>IFERROR(INDEX('2023 IP UPL Data'!K:K,MATCH(A32,'2023 IP UPL Data'!B:B,0)),0)</f>
        <v>0</v>
      </c>
    </row>
    <row r="33" spans="1:59">
      <c r="A33" s="120" t="s">
        <v>928</v>
      </c>
      <c r="B33" s="31" t="s">
        <v>928</v>
      </c>
      <c r="C33" s="31" t="s">
        <v>929</v>
      </c>
      <c r="D33" s="192" t="s">
        <v>929</v>
      </c>
      <c r="E33" s="157" t="s">
        <v>23054</v>
      </c>
      <c r="F33" s="44" t="s">
        <v>2987</v>
      </c>
      <c r="G33" s="43" t="s">
        <v>1399</v>
      </c>
      <c r="H33" s="43" t="str">
        <f t="shared" si="2"/>
        <v>Urban Tarrant</v>
      </c>
      <c r="I33" s="45">
        <f>INDEX(FeeCalc!M:M,MATCH(C:C,FeeCalc!F:F,0))</f>
        <v>27191790.783125758</v>
      </c>
      <c r="J33" s="45">
        <f>INDEX(FeeCalc!L:L,MATCH(C:C,FeeCalc!F:F,0))</f>
        <v>26956352.503464885</v>
      </c>
      <c r="K33" s="45">
        <f t="shared" si="3"/>
        <v>54148143.286590643</v>
      </c>
      <c r="L33" s="45">
        <f>IFERROR(IFERROR(INDEX('2023 IP UPL Data'!N:N,MATCH(A:A,'2023 IP UPL Data'!B:B,0)),INDEX('2023 IMD UPL Data'!M:M,MATCH(A:A,'2023 IMD UPL Data'!B:B,0))),0)</f>
        <v>109545734.38413146</v>
      </c>
      <c r="M33" s="45">
        <f>IFERROR((IF(F33="IMD",0,INDEX('2023 OP UPL Data'!M:M,MATCH(A:A,'2023 OP UPL Data'!B:B,0)))),0)</f>
        <v>22760052.164741784</v>
      </c>
      <c r="N33" s="45">
        <f t="shared" si="4"/>
        <v>132305786.54887325</v>
      </c>
      <c r="O33" s="45">
        <v>40251128.472043335</v>
      </c>
      <c r="P33" s="45">
        <v>22280870.084441632</v>
      </c>
      <c r="Q33" s="45">
        <f t="shared" si="5"/>
        <v>62531998.556484967</v>
      </c>
      <c r="R33" s="45" t="str">
        <f t="shared" si="6"/>
        <v>Yes</v>
      </c>
      <c r="S33" s="46" t="str">
        <f t="shared" si="7"/>
        <v>Yes</v>
      </c>
      <c r="T33" s="47">
        <f>ROUND(INDEX(Summary!H:H,MATCH(H:H,Summary!A:A,0)),2)</f>
        <v>1.51</v>
      </c>
      <c r="U33" s="47">
        <f>ROUND(INDEX(Summary!I:I,MATCH(H:H,Summary!A:A,0)),2)</f>
        <v>1.43</v>
      </c>
      <c r="V33" s="82">
        <f t="shared" si="8"/>
        <v>41059604.082519896</v>
      </c>
      <c r="W33" s="82">
        <f t="shared" si="9"/>
        <v>38547584.079954781</v>
      </c>
      <c r="X33" s="45">
        <f t="shared" si="10"/>
        <v>79607188.162474677</v>
      </c>
      <c r="Y33" s="45" t="s">
        <v>18726</v>
      </c>
      <c r="Z33" s="45" t="str">
        <f t="shared" si="11"/>
        <v>No</v>
      </c>
      <c r="AA33" s="45" t="str">
        <f t="shared" si="12"/>
        <v>No</v>
      </c>
      <c r="AB33" s="45" t="str">
        <f t="shared" si="13"/>
        <v>No</v>
      </c>
      <c r="AC33" s="83">
        <f t="shared" si="29"/>
        <v>0</v>
      </c>
      <c r="AD33" s="83">
        <f t="shared" si="30"/>
        <v>0</v>
      </c>
      <c r="AE33" s="45">
        <f t="shared" si="31"/>
        <v>0</v>
      </c>
      <c r="AF33" s="45">
        <f t="shared" si="14"/>
        <v>0</v>
      </c>
      <c r="AG33" s="45">
        <f t="shared" si="15"/>
        <v>0</v>
      </c>
      <c r="AH33" s="47">
        <f>IF(Y33="No",0,IFERROR(ROUNDDOWN(INDEX('90% of ACR'!K:K,MATCH(H:H,'90% of ACR'!A:A,0))*IF(I33&gt;0,IF(O33&gt;0,$R$4*MAX(O33-V33,0),0),0)/I33,2),0))</f>
        <v>0</v>
      </c>
      <c r="AI33" s="83">
        <f>IF(Y33="No",0,IFERROR(ROUNDDOWN(INDEX('90% of ACR'!R:R,MATCH(H:H,'90% of ACR'!A:A,0))*IF(J33&gt;0,IF(P33&gt;0,$R$4*MAX(P33-W33,0),0),0)/J33,2),0))</f>
        <v>0</v>
      </c>
      <c r="AJ33" s="45">
        <f t="shared" si="16"/>
        <v>0</v>
      </c>
      <c r="AK33" s="45">
        <f t="shared" si="17"/>
        <v>0</v>
      </c>
      <c r="AL33" s="47">
        <f t="shared" si="18"/>
        <v>1.51</v>
      </c>
      <c r="AM33" s="47">
        <f t="shared" si="19"/>
        <v>1.43</v>
      </c>
      <c r="AN33" s="84">
        <f>IFERROR(INDEX(FeeCalc!P:P,MATCH(C33,FeeCalc!F:F,0)),0)</f>
        <v>79607188.162474677</v>
      </c>
      <c r="AO33" s="84">
        <f>IFERROR(INDEX(FeeCalc!S:S,MATCH(C33,FeeCalc!F:F,0)),0)</f>
        <v>4966248.95225906</v>
      </c>
      <c r="AP33" s="84">
        <f t="shared" si="20"/>
        <v>84573437.114733741</v>
      </c>
      <c r="AQ33" s="69">
        <f t="shared" si="21"/>
        <v>35887215.717769206</v>
      </c>
      <c r="AR33" s="69">
        <v>18344290.690008909</v>
      </c>
      <c r="AS33" s="69">
        <f t="shared" si="32"/>
        <v>17542925.027760297</v>
      </c>
      <c r="AT33" s="69">
        <f>IFERROR(IFERROR(INDEX('2023 IP UPL Data'!L:L,MATCH(A:A,'2023 IP UPL Data'!B:B,0)),INDEX('2023 IMD UPL Data'!I:I,MATCH(A:A,'2023 IMD UPL Data'!B:B,0))),0)</f>
        <v>24073785.755868547</v>
      </c>
      <c r="AU33" s="69">
        <f>IFERROR(IF(F31="IMD",0,INDEX('2023 OP UPL Data'!J:J,MATCH(A:A,'2023 OP UPL Data'!B:B,0))),0)</f>
        <v>15662304.765258217</v>
      </c>
      <c r="AV33" s="45">
        <f t="shared" si="22"/>
        <v>39736090.521126762</v>
      </c>
      <c r="AW33" s="69">
        <f>IFERROR(IFERROR(INDEX('2023 IP UPL Data'!M:M,MATCH(A:A,'2023 IP UPL Data'!B:B,0)),INDEX('2023 IMD UPL Data'!J:J,MATCH(A:A,'2023 IMD UPL Data'!B:B,0))),0)</f>
        <v>133619520.14</v>
      </c>
      <c r="AX33" s="69">
        <f>IFERROR(IF(F31="IMD",0,INDEX('2023 OP UPL Data'!L:L,MATCH(A:A,'2023 OP UPL Data'!B:B,0))),0)</f>
        <v>38422356.93</v>
      </c>
      <c r="AY33" s="45">
        <f t="shared" si="23"/>
        <v>172041877.06999999</v>
      </c>
      <c r="AZ33" s="69">
        <v>64324914.227911882</v>
      </c>
      <c r="BA33" s="69">
        <v>37943174.849699847</v>
      </c>
      <c r="BB33" s="69">
        <f t="shared" si="24"/>
        <v>23265310.145391986</v>
      </c>
      <c r="BC33" s="69">
        <f t="shared" si="25"/>
        <v>0</v>
      </c>
      <c r="BD33" s="69">
        <f t="shared" si="26"/>
        <v>22660900.915137053</v>
      </c>
      <c r="BE33" s="91">
        <f t="shared" si="27"/>
        <v>0</v>
      </c>
      <c r="BF33" s="91">
        <f t="shared" si="28"/>
        <v>0</v>
      </c>
      <c r="BG33" s="70">
        <f>IFERROR(INDEX('2023 IP UPL Data'!K:K,MATCH(A33,'2023 IP UPL Data'!B:B,0)),0)</f>
        <v>0</v>
      </c>
    </row>
    <row r="34" spans="1:59">
      <c r="A34" s="120" t="s">
        <v>1475</v>
      </c>
      <c r="B34" s="31" t="s">
        <v>1475</v>
      </c>
      <c r="C34" s="31" t="s">
        <v>1476</v>
      </c>
      <c r="D34" s="192" t="s">
        <v>1476</v>
      </c>
      <c r="E34" s="157" t="s">
        <v>3596</v>
      </c>
      <c r="F34" s="44" t="s">
        <v>2987</v>
      </c>
      <c r="G34" s="43" t="s">
        <v>224</v>
      </c>
      <c r="H34" s="43" t="str">
        <f t="shared" si="2"/>
        <v>Urban Dallas</v>
      </c>
      <c r="I34" s="45">
        <f>INDEX(FeeCalc!M:M,MATCH(C:C,FeeCalc!F:F,0))</f>
        <v>669148.28054779873</v>
      </c>
      <c r="J34" s="45">
        <f>INDEX(FeeCalc!L:L,MATCH(C:C,FeeCalc!F:F,0))</f>
        <v>0</v>
      </c>
      <c r="K34" s="45">
        <f t="shared" si="3"/>
        <v>669148.28054779873</v>
      </c>
      <c r="L34" s="45">
        <f>IFERROR(IFERROR(INDEX('2023 IP UPL Data'!N:N,MATCH(A:A,'2023 IP UPL Data'!B:B,0)),INDEX('2023 IMD UPL Data'!M:M,MATCH(A:A,'2023 IMD UPL Data'!B:B,0))),0)</f>
        <v>1118967.31</v>
      </c>
      <c r="M34" s="45">
        <f>IFERROR((IF(F34="IMD",0,INDEX('2023 OP UPL Data'!M:M,MATCH(A:A,'2023 OP UPL Data'!B:B,0)))),0)</f>
        <v>0</v>
      </c>
      <c r="N34" s="45">
        <f t="shared" si="4"/>
        <v>1118967.31</v>
      </c>
      <c r="O34" s="45">
        <v>285668.19354060013</v>
      </c>
      <c r="P34" s="45">
        <v>0</v>
      </c>
      <c r="Q34" s="45">
        <f t="shared" si="5"/>
        <v>285668.19354060013</v>
      </c>
      <c r="R34" s="45" t="str">
        <f t="shared" si="6"/>
        <v>Yes</v>
      </c>
      <c r="S34" s="46" t="str">
        <f t="shared" si="7"/>
        <v>No</v>
      </c>
      <c r="T34" s="47">
        <f>ROUND(INDEX(Summary!H:H,MATCH(H:H,Summary!A:A,0)),2)</f>
        <v>1.04</v>
      </c>
      <c r="U34" s="47">
        <f>ROUND(INDEX(Summary!I:I,MATCH(H:H,Summary!A:A,0)),2)</f>
        <v>1.04</v>
      </c>
      <c r="V34" s="82">
        <f t="shared" si="8"/>
        <v>695914.21176971064</v>
      </c>
      <c r="W34" s="82">
        <f t="shared" si="9"/>
        <v>0</v>
      </c>
      <c r="X34" s="45">
        <f t="shared" si="10"/>
        <v>695914.21176971064</v>
      </c>
      <c r="Y34" s="45" t="s">
        <v>18726</v>
      </c>
      <c r="Z34" s="45" t="str">
        <f t="shared" si="11"/>
        <v>No</v>
      </c>
      <c r="AA34" s="45" t="str">
        <f t="shared" si="12"/>
        <v>No</v>
      </c>
      <c r="AB34" s="45" t="str">
        <f t="shared" si="13"/>
        <v>No</v>
      </c>
      <c r="AC34" s="83">
        <f t="shared" si="29"/>
        <v>0</v>
      </c>
      <c r="AD34" s="83">
        <f t="shared" si="30"/>
        <v>0</v>
      </c>
      <c r="AE34" s="45">
        <f t="shared" si="31"/>
        <v>0</v>
      </c>
      <c r="AF34" s="45">
        <f t="shared" si="14"/>
        <v>0</v>
      </c>
      <c r="AG34" s="45">
        <f t="shared" si="15"/>
        <v>0</v>
      </c>
      <c r="AH34" s="47">
        <f>IF(Y34="No",0,IFERROR(ROUNDDOWN(INDEX('90% of ACR'!K:K,MATCH(H:H,'90% of ACR'!A:A,0))*IF(I34&gt;0,IF(O34&gt;0,$R$4*MAX(O34-V34,0),0),0)/I34,2),0))</f>
        <v>0</v>
      </c>
      <c r="AI34" s="83">
        <f>IF(Y34="No",0,IFERROR(ROUNDDOWN(INDEX('90% of ACR'!R:R,MATCH(H:H,'90% of ACR'!A:A,0))*IF(J34&gt;0,IF(P34&gt;0,$R$4*MAX(P34-W34,0),0),0)/J34,2),0))</f>
        <v>0</v>
      </c>
      <c r="AJ34" s="45">
        <f t="shared" si="16"/>
        <v>0</v>
      </c>
      <c r="AK34" s="45">
        <f t="shared" si="17"/>
        <v>0</v>
      </c>
      <c r="AL34" s="47">
        <f t="shared" si="18"/>
        <v>1.04</v>
      </c>
      <c r="AM34" s="47">
        <f t="shared" si="19"/>
        <v>1.04</v>
      </c>
      <c r="AN34" s="84">
        <f>IFERROR(INDEX(FeeCalc!P:P,MATCH(C34,FeeCalc!F:F,0)),0)</f>
        <v>695914.21176971064</v>
      </c>
      <c r="AO34" s="84">
        <f>IFERROR(INDEX(FeeCalc!S:S,MATCH(C34,FeeCalc!F:F,0)),0)</f>
        <v>44352.592768749091</v>
      </c>
      <c r="AP34" s="84">
        <f t="shared" si="20"/>
        <v>740266.80453845975</v>
      </c>
      <c r="AQ34" s="69">
        <f t="shared" si="21"/>
        <v>314118.89370341378</v>
      </c>
      <c r="AR34" s="69">
        <v>184844.67991162965</v>
      </c>
      <c r="AS34" s="69">
        <f t="shared" si="32"/>
        <v>129274.21379178413</v>
      </c>
      <c r="AT34" s="69">
        <f>IFERROR(IFERROR(INDEX('2023 IP UPL Data'!L:L,MATCH(A:A,'2023 IP UPL Data'!B:B,0)),INDEX('2023 IMD UPL Data'!I:I,MATCH(A:A,'2023 IMD UPL Data'!B:B,0))),0)</f>
        <v>905250</v>
      </c>
      <c r="AU34" s="69">
        <f>IFERROR(IF(F32="IMD",0,INDEX('2023 OP UPL Data'!J:J,MATCH(A:A,'2023 OP UPL Data'!B:B,0))),0)</f>
        <v>0</v>
      </c>
      <c r="AV34" s="45">
        <f t="shared" si="22"/>
        <v>905250</v>
      </c>
      <c r="AW34" s="69">
        <f>IFERROR(IFERROR(INDEX('2023 IP UPL Data'!M:M,MATCH(A:A,'2023 IP UPL Data'!B:B,0)),INDEX('2023 IMD UPL Data'!J:J,MATCH(A:A,'2023 IMD UPL Data'!B:B,0))),0)</f>
        <v>2024217.31</v>
      </c>
      <c r="AX34" s="69">
        <f>IFERROR(IF(F32="IMD",0,INDEX('2023 OP UPL Data'!L:L,MATCH(A:A,'2023 OP UPL Data'!B:B,0))),0)</f>
        <v>0</v>
      </c>
      <c r="AY34" s="45">
        <f t="shared" si="23"/>
        <v>2024217.31</v>
      </c>
      <c r="AZ34" s="69">
        <v>1190918.1935406001</v>
      </c>
      <c r="BA34" s="69">
        <v>0</v>
      </c>
      <c r="BB34" s="69">
        <f t="shared" si="24"/>
        <v>495003.98177088948</v>
      </c>
      <c r="BC34" s="69">
        <f t="shared" si="25"/>
        <v>0</v>
      </c>
      <c r="BD34" s="69">
        <f t="shared" si="26"/>
        <v>495003.98177088948</v>
      </c>
      <c r="BE34" s="91">
        <f t="shared" si="27"/>
        <v>0</v>
      </c>
      <c r="BF34" s="91">
        <f t="shared" si="28"/>
        <v>0</v>
      </c>
      <c r="BG34" s="70">
        <f>IFERROR(INDEX('2023 IP UPL Data'!K:K,MATCH(A34,'2023 IP UPL Data'!B:B,0)),0)</f>
        <v>0</v>
      </c>
    </row>
    <row r="35" spans="1:59">
      <c r="A35" s="120" t="s">
        <v>133</v>
      </c>
      <c r="B35" s="31" t="s">
        <v>133</v>
      </c>
      <c r="C35" s="31" t="s">
        <v>134</v>
      </c>
      <c r="D35" s="192" t="s">
        <v>134</v>
      </c>
      <c r="E35" s="157" t="s">
        <v>22926</v>
      </c>
      <c r="F35" s="44" t="s">
        <v>2987</v>
      </c>
      <c r="G35" s="43" t="s">
        <v>492</v>
      </c>
      <c r="H35" s="43" t="str">
        <f t="shared" si="2"/>
        <v>Urban Bexar</v>
      </c>
      <c r="I35" s="45">
        <f>INDEX(FeeCalc!M:M,MATCH(C:C,FeeCalc!F:F,0))</f>
        <v>221802.34755792978</v>
      </c>
      <c r="J35" s="45">
        <f>INDEX(FeeCalc!L:L,MATCH(C:C,FeeCalc!F:F,0))</f>
        <v>5828045.2254927391</v>
      </c>
      <c r="K35" s="45">
        <f t="shared" si="3"/>
        <v>6049847.5730506685</v>
      </c>
      <c r="L35" s="45">
        <f>IFERROR(IFERROR(INDEX('2023 IP UPL Data'!N:N,MATCH(A:A,'2023 IP UPL Data'!B:B,0)),INDEX('2023 IMD UPL Data'!M:M,MATCH(A:A,'2023 IMD UPL Data'!B:B,0))),0)</f>
        <v>310517.02576687117</v>
      </c>
      <c r="M35" s="45">
        <f>IFERROR((IF(F35="IMD",0,INDEX('2023 OP UPL Data'!M:M,MATCH(A:A,'2023 OP UPL Data'!B:B,0)))),0)</f>
        <v>3269872.022515337</v>
      </c>
      <c r="N35" s="45">
        <f t="shared" si="4"/>
        <v>3580389.0482822079</v>
      </c>
      <c r="O35" s="45">
        <v>661956.56497265107</v>
      </c>
      <c r="P35" s="45">
        <v>11832840.461764611</v>
      </c>
      <c r="Q35" s="45">
        <f t="shared" si="5"/>
        <v>12494797.026737262</v>
      </c>
      <c r="R35" s="45" t="str">
        <f t="shared" si="6"/>
        <v>Yes</v>
      </c>
      <c r="S35" s="46" t="str">
        <f t="shared" si="7"/>
        <v>Yes</v>
      </c>
      <c r="T35" s="47">
        <f>ROUND(INDEX(Summary!H:H,MATCH(H:H,Summary!A:A,0)),2)</f>
        <v>0.85</v>
      </c>
      <c r="U35" s="47">
        <f>ROUND(INDEX(Summary!I:I,MATCH(H:H,Summary!A:A,0)),2)</f>
        <v>0.9</v>
      </c>
      <c r="V35" s="82">
        <f t="shared" si="8"/>
        <v>188531.9954242403</v>
      </c>
      <c r="W35" s="82">
        <f t="shared" si="9"/>
        <v>5245240.7029434657</v>
      </c>
      <c r="X35" s="45">
        <f t="shared" si="10"/>
        <v>5433772.6983677056</v>
      </c>
      <c r="Y35" s="45" t="s">
        <v>18726</v>
      </c>
      <c r="Z35" s="45" t="str">
        <f t="shared" si="11"/>
        <v>Yes</v>
      </c>
      <c r="AA35" s="45" t="str">
        <f t="shared" si="12"/>
        <v>Yes</v>
      </c>
      <c r="AB35" s="45" t="str">
        <f t="shared" si="13"/>
        <v>Yes</v>
      </c>
      <c r="AC35" s="83">
        <f t="shared" si="29"/>
        <v>1.49</v>
      </c>
      <c r="AD35" s="83">
        <f t="shared" si="30"/>
        <v>0.79</v>
      </c>
      <c r="AE35" s="45">
        <f t="shared" si="31"/>
        <v>330485.49786131538</v>
      </c>
      <c r="AF35" s="45">
        <f t="shared" si="14"/>
        <v>4604155.7281392645</v>
      </c>
      <c r="AG35" s="45">
        <f t="shared" si="15"/>
        <v>4934641.22600058</v>
      </c>
      <c r="AH35" s="47">
        <f>IF(Y35="No",0,IFERROR(ROUNDDOWN(INDEX('90% of ACR'!K:K,MATCH(H:H,'90% of ACR'!A:A,0))*IF(I35&gt;0,IF(O35&gt;0,$R$4*MAX(O35-V35,0),0),0)/I35,2),0))</f>
        <v>1.08</v>
      </c>
      <c r="AI35" s="83">
        <f>IF(Y35="No",0,IFERROR(ROUNDDOWN(INDEX('90% of ACR'!R:R,MATCH(H:H,'90% of ACR'!A:A,0))*IF(J35&gt;0,IF(P35&gt;0,$R$4*MAX(P35-W35,0),0),0)/J35,2),0))</f>
        <v>0.51</v>
      </c>
      <c r="AJ35" s="45">
        <f t="shared" si="16"/>
        <v>239546.53536256417</v>
      </c>
      <c r="AK35" s="45">
        <f t="shared" si="17"/>
        <v>2972303.0650012968</v>
      </c>
      <c r="AL35" s="47">
        <f t="shared" si="18"/>
        <v>1.9300000000000002</v>
      </c>
      <c r="AM35" s="47">
        <f t="shared" si="19"/>
        <v>1.4100000000000001</v>
      </c>
      <c r="AN35" s="84">
        <f>IFERROR(INDEX(FeeCalc!P:P,MATCH(C35,FeeCalc!F:F,0)),0)</f>
        <v>8645622.2987315673</v>
      </c>
      <c r="AO35" s="84">
        <f>IFERROR(INDEX(FeeCalc!S:S,MATCH(C35,FeeCalc!F:F,0)),0)</f>
        <v>533274.68682726286</v>
      </c>
      <c r="AP35" s="84">
        <f t="shared" si="20"/>
        <v>9178896.9855588302</v>
      </c>
      <c r="AQ35" s="69">
        <f t="shared" si="21"/>
        <v>3894899.7156761503</v>
      </c>
      <c r="AR35" s="69">
        <v>1959014.601667756</v>
      </c>
      <c r="AS35" s="69">
        <f t="shared" si="32"/>
        <v>1935885.1140083943</v>
      </c>
      <c r="AT35" s="69">
        <f>IFERROR(IFERROR(INDEX('2023 IP UPL Data'!L:L,MATCH(A:A,'2023 IP UPL Data'!B:B,0)),INDEX('2023 IMD UPL Data'!I:I,MATCH(A:A,'2023 IMD UPL Data'!B:B,0))),0)</f>
        <v>250408.37423312885</v>
      </c>
      <c r="AU35" s="69">
        <f>IFERROR(IF(F33="IMD",0,INDEX('2023 OP UPL Data'!J:J,MATCH(A:A,'2023 OP UPL Data'!B:B,0))),0)</f>
        <v>3388174.0674846629</v>
      </c>
      <c r="AV35" s="45">
        <f t="shared" si="22"/>
        <v>3638582.4417177918</v>
      </c>
      <c r="AW35" s="69">
        <f>IFERROR(IFERROR(INDEX('2023 IP UPL Data'!M:M,MATCH(A:A,'2023 IP UPL Data'!B:B,0)),INDEX('2023 IMD UPL Data'!J:J,MATCH(A:A,'2023 IMD UPL Data'!B:B,0))),0)</f>
        <v>560925.4</v>
      </c>
      <c r="AX35" s="69">
        <f>IFERROR(IF(F33="IMD",0,INDEX('2023 OP UPL Data'!L:L,MATCH(A:A,'2023 OP UPL Data'!B:B,0))),0)</f>
        <v>6658046.0899999999</v>
      </c>
      <c r="AY35" s="45">
        <f t="shared" si="23"/>
        <v>7218971.4900000002</v>
      </c>
      <c r="AZ35" s="69">
        <v>912364.93920577993</v>
      </c>
      <c r="BA35" s="69">
        <v>15221014.529249275</v>
      </c>
      <c r="BB35" s="69">
        <f t="shared" si="24"/>
        <v>723832.94378153956</v>
      </c>
      <c r="BC35" s="69">
        <f t="shared" si="25"/>
        <v>9975773.8263058104</v>
      </c>
      <c r="BD35" s="69">
        <f t="shared" si="26"/>
        <v>10699606.77008735</v>
      </c>
      <c r="BE35" s="91">
        <f t="shared" si="27"/>
        <v>351439.5392057799</v>
      </c>
      <c r="BF35" s="91">
        <f t="shared" si="28"/>
        <v>8562968.4392492753</v>
      </c>
      <c r="BG35" s="70">
        <f>IFERROR(INDEX('2023 IP UPL Data'!K:K,MATCH(A35,'2023 IP UPL Data'!B:B,0)),0)</f>
        <v>0</v>
      </c>
    </row>
    <row r="36" spans="1:59">
      <c r="A36" s="120" t="s">
        <v>670</v>
      </c>
      <c r="B36" s="31" t="s">
        <v>670</v>
      </c>
      <c r="C36" s="31" t="s">
        <v>671</v>
      </c>
      <c r="D36" s="192" t="s">
        <v>671</v>
      </c>
      <c r="E36" s="157" t="s">
        <v>22982</v>
      </c>
      <c r="F36" s="44" t="s">
        <v>3071</v>
      </c>
      <c r="G36" s="43" t="s">
        <v>228</v>
      </c>
      <c r="H36" s="43" t="str">
        <f t="shared" si="2"/>
        <v>Rural MRSA West</v>
      </c>
      <c r="I36" s="45">
        <f>INDEX(FeeCalc!M:M,MATCH(C:C,FeeCalc!F:F,0))</f>
        <v>117042.31880363695</v>
      </c>
      <c r="J36" s="45">
        <f>INDEX(FeeCalc!L:L,MATCH(C:C,FeeCalc!F:F,0))</f>
        <v>834619.57232380949</v>
      </c>
      <c r="K36" s="45">
        <f t="shared" si="3"/>
        <v>951661.89112744643</v>
      </c>
      <c r="L36" s="45">
        <f>IFERROR(IFERROR(INDEX('2023 IP UPL Data'!N:N,MATCH(A:A,'2023 IP UPL Data'!B:B,0)),INDEX('2023 IMD UPL Data'!M:M,MATCH(A:A,'2023 IMD UPL Data'!B:B,0))),0)</f>
        <v>-27339.634202726476</v>
      </c>
      <c r="M36" s="45">
        <f>IFERROR((IF(F36="IMD",0,INDEX('2023 OP UPL Data'!M:M,MATCH(A:A,'2023 OP UPL Data'!B:B,0)))),0)</f>
        <v>-81036.261499999964</v>
      </c>
      <c r="N36" s="45">
        <f t="shared" si="4"/>
        <v>-108375.89570272644</v>
      </c>
      <c r="O36" s="45">
        <v>-26762.24086091487</v>
      </c>
      <c r="P36" s="45">
        <v>359301.50596937491</v>
      </c>
      <c r="Q36" s="45">
        <f t="shared" si="5"/>
        <v>332539.26510846004</v>
      </c>
      <c r="R36" s="45" t="str">
        <f t="shared" si="6"/>
        <v>No</v>
      </c>
      <c r="S36" s="46" t="str">
        <f t="shared" si="7"/>
        <v>Yes</v>
      </c>
      <c r="T36" s="47">
        <f>ROUND(INDEX(Summary!H:H,MATCH(H:H,Summary!A:A,0)),2)</f>
        <v>0</v>
      </c>
      <c r="U36" s="47">
        <f>ROUND(INDEX(Summary!I:I,MATCH(H:H,Summary!A:A,0)),2)</f>
        <v>0.25</v>
      </c>
      <c r="V36" s="82">
        <f t="shared" si="8"/>
        <v>0</v>
      </c>
      <c r="W36" s="82">
        <f t="shared" si="9"/>
        <v>208654.89308095237</v>
      </c>
      <c r="X36" s="45">
        <f t="shared" si="10"/>
        <v>208654.89308095237</v>
      </c>
      <c r="Y36" s="45" t="s">
        <v>18726</v>
      </c>
      <c r="Z36" s="45" t="str">
        <f t="shared" si="11"/>
        <v>No</v>
      </c>
      <c r="AA36" s="45" t="str">
        <f t="shared" si="12"/>
        <v>Yes</v>
      </c>
      <c r="AB36" s="45" t="str">
        <f t="shared" si="13"/>
        <v>Yes</v>
      </c>
      <c r="AC36" s="83">
        <f t="shared" si="29"/>
        <v>0</v>
      </c>
      <c r="AD36" s="83">
        <f t="shared" si="30"/>
        <v>0.13</v>
      </c>
      <c r="AE36" s="45">
        <f t="shared" si="31"/>
        <v>0</v>
      </c>
      <c r="AF36" s="45">
        <f t="shared" si="14"/>
        <v>108500.54440209524</v>
      </c>
      <c r="AG36" s="45">
        <f t="shared" si="15"/>
        <v>108500.54440209524</v>
      </c>
      <c r="AH36" s="47">
        <f>IF(Y36="No",0,IFERROR(ROUNDDOWN(INDEX('90% of ACR'!K:K,MATCH(H:H,'90% of ACR'!A:A,0))*IF(I36&gt;0,IF(O36&gt;0,$R$4*MAX(O36-V36,0),0),0)/I36,2),0))</f>
        <v>0</v>
      </c>
      <c r="AI36" s="83">
        <f>IF(Y36="No",0,IFERROR(ROUNDDOWN(INDEX('90% of ACR'!R:R,MATCH(H:H,'90% of ACR'!A:A,0))*IF(J36&gt;0,IF(P36&gt;0,$R$4*MAX(P36-W36,0),0),0)/J36,2),0))</f>
        <v>0.12</v>
      </c>
      <c r="AJ36" s="45">
        <f t="shared" si="16"/>
        <v>0</v>
      </c>
      <c r="AK36" s="45">
        <f t="shared" si="17"/>
        <v>100154.34867885713</v>
      </c>
      <c r="AL36" s="47">
        <f t="shared" si="18"/>
        <v>0</v>
      </c>
      <c r="AM36" s="47">
        <f t="shared" si="19"/>
        <v>0.37</v>
      </c>
      <c r="AN36" s="84">
        <f>IFERROR(INDEX(FeeCalc!P:P,MATCH(C36,FeeCalc!F:F,0)),0)</f>
        <v>308809.24175980949</v>
      </c>
      <c r="AO36" s="84">
        <f>IFERROR(INDEX(FeeCalc!S:S,MATCH(C36,FeeCalc!F:F,0)),0)</f>
        <v>18955.729945306866</v>
      </c>
      <c r="AP36" s="84">
        <f t="shared" si="20"/>
        <v>327764.97170511633</v>
      </c>
      <c r="AQ36" s="69">
        <f t="shared" si="21"/>
        <v>139081.16597357544</v>
      </c>
      <c r="AR36" s="69">
        <v>70177.39775092504</v>
      </c>
      <c r="AS36" s="69">
        <f t="shared" si="32"/>
        <v>68903.768222650397</v>
      </c>
      <c r="AT36" s="69">
        <f>IFERROR(IFERROR(INDEX('2023 IP UPL Data'!L:L,MATCH(A:A,'2023 IP UPL Data'!B:B,0)),INDEX('2023 IMD UPL Data'!I:I,MATCH(A:A,'2023 IMD UPL Data'!B:B,0))),0)</f>
        <v>102139.75420272647</v>
      </c>
      <c r="AU36" s="69">
        <f>IFERROR(IF(F34="IMD",0,INDEX('2023 OP UPL Data'!J:J,MATCH(A:A,'2023 OP UPL Data'!B:B,0))),0)</f>
        <v>294081.56149999995</v>
      </c>
      <c r="AV36" s="45">
        <f t="shared" si="22"/>
        <v>396221.31570272642</v>
      </c>
      <c r="AW36" s="69">
        <f>IFERROR(IFERROR(INDEX('2023 IP UPL Data'!M:M,MATCH(A:A,'2023 IP UPL Data'!B:B,0)),INDEX('2023 IMD UPL Data'!J:J,MATCH(A:A,'2023 IMD UPL Data'!B:B,0))),0)</f>
        <v>74800.12</v>
      </c>
      <c r="AX36" s="69">
        <f>IFERROR(IF(F34="IMD",0,INDEX('2023 OP UPL Data'!L:L,MATCH(A:A,'2023 OP UPL Data'!B:B,0))),0)</f>
        <v>213045.3</v>
      </c>
      <c r="AY36" s="45">
        <f t="shared" si="23"/>
        <v>287845.42</v>
      </c>
      <c r="AZ36" s="69">
        <v>75377.513341811602</v>
      </c>
      <c r="BA36" s="69">
        <v>653383.06746937486</v>
      </c>
      <c r="BB36" s="69">
        <f t="shared" si="24"/>
        <v>75377.513341811602</v>
      </c>
      <c r="BC36" s="69">
        <f t="shared" si="25"/>
        <v>444728.17438842251</v>
      </c>
      <c r="BD36" s="69">
        <f t="shared" si="26"/>
        <v>520105.68773023412</v>
      </c>
      <c r="BE36" s="91">
        <f t="shared" si="27"/>
        <v>577.39334181160666</v>
      </c>
      <c r="BF36" s="91">
        <f t="shared" si="28"/>
        <v>440337.76746937487</v>
      </c>
      <c r="BG36" s="70">
        <f>IFERROR(INDEX('2023 IP UPL Data'!K:K,MATCH(A36,'2023 IP UPL Data'!B:B,0)),0)</f>
        <v>0</v>
      </c>
    </row>
    <row r="37" spans="1:59">
      <c r="A37" s="120" t="s">
        <v>121</v>
      </c>
      <c r="B37" s="31" t="s">
        <v>121</v>
      </c>
      <c r="C37" s="31" t="s">
        <v>122</v>
      </c>
      <c r="D37" s="191" t="s">
        <v>122</v>
      </c>
      <c r="E37" s="157" t="s">
        <v>23055</v>
      </c>
      <c r="F37" s="44" t="s">
        <v>2987</v>
      </c>
      <c r="G37" s="43" t="s">
        <v>1399</v>
      </c>
      <c r="H37" s="43" t="str">
        <f t="shared" si="2"/>
        <v>Urban Tarrant</v>
      </c>
      <c r="I37" s="45">
        <f>INDEX(FeeCalc!M:M,MATCH(C:C,FeeCalc!F:F,0))</f>
        <v>2572.2434189124087</v>
      </c>
      <c r="J37" s="45">
        <f>INDEX(FeeCalc!L:L,MATCH(C:C,FeeCalc!F:F,0))</f>
        <v>265903.11660162307</v>
      </c>
      <c r="K37" s="45">
        <f t="shared" si="3"/>
        <v>268475.36002053547</v>
      </c>
      <c r="L37" s="45">
        <f>IFERROR(IFERROR(INDEX('2023 IP UPL Data'!N:N,MATCH(A:A,'2023 IP UPL Data'!B:B,0)),INDEX('2023 IMD UPL Data'!M:M,MATCH(A:A,'2023 IMD UPL Data'!B:B,0))),0)</f>
        <v>32422.286249999997</v>
      </c>
      <c r="M37" s="45">
        <f>IFERROR((IF(F37="IMD",0,INDEX('2023 OP UPL Data'!M:M,MATCH(A:A,'2023 OP UPL Data'!B:B,0)))),0)</f>
        <v>1136016.4662500001</v>
      </c>
      <c r="N37" s="45">
        <f t="shared" si="4"/>
        <v>1168438.7524999999</v>
      </c>
      <c r="O37" s="45">
        <v>57318.240928691484</v>
      </c>
      <c r="P37" s="45">
        <v>2928370.5601999694</v>
      </c>
      <c r="Q37" s="45">
        <f t="shared" si="5"/>
        <v>2985688.8011286608</v>
      </c>
      <c r="R37" s="45" t="str">
        <f t="shared" si="6"/>
        <v>Yes</v>
      </c>
      <c r="S37" s="46" t="str">
        <f t="shared" si="7"/>
        <v>Yes</v>
      </c>
      <c r="T37" s="47">
        <f>ROUND(INDEX(Summary!H:H,MATCH(H:H,Summary!A:A,0)),2)</f>
        <v>1.51</v>
      </c>
      <c r="U37" s="47">
        <f>ROUND(INDEX(Summary!I:I,MATCH(H:H,Summary!A:A,0)),2)</f>
        <v>1.43</v>
      </c>
      <c r="V37" s="82">
        <f t="shared" si="8"/>
        <v>3884.0875625577373</v>
      </c>
      <c r="W37" s="82">
        <f t="shared" si="9"/>
        <v>380241.45674032095</v>
      </c>
      <c r="X37" s="45">
        <f t="shared" si="10"/>
        <v>384125.54430287867</v>
      </c>
      <c r="Y37" s="45" t="s">
        <v>18726</v>
      </c>
      <c r="Z37" s="45" t="str">
        <f t="shared" si="11"/>
        <v>Yes</v>
      </c>
      <c r="AA37" s="45" t="str">
        <f t="shared" si="12"/>
        <v>Yes</v>
      </c>
      <c r="AB37" s="45" t="str">
        <f t="shared" si="13"/>
        <v>Yes</v>
      </c>
      <c r="AC37" s="83">
        <f t="shared" si="29"/>
        <v>14.47</v>
      </c>
      <c r="AD37" s="83">
        <f t="shared" si="30"/>
        <v>6.68</v>
      </c>
      <c r="AE37" s="45">
        <f t="shared" si="31"/>
        <v>37220.362271662554</v>
      </c>
      <c r="AF37" s="45">
        <f t="shared" si="14"/>
        <v>1776232.818898842</v>
      </c>
      <c r="AG37" s="45">
        <f t="shared" si="15"/>
        <v>1813453.1811705045</v>
      </c>
      <c r="AH37" s="47">
        <f>IF(Y37="No",0,IFERROR(ROUNDDOWN(INDEX('90% of ACR'!K:K,MATCH(H:H,'90% of ACR'!A:A,0))*IF(I37&gt;0,IF(O37&gt;0,$R$4*MAX(O37-V37,0),0),0)/I37,2),0))</f>
        <v>14.47</v>
      </c>
      <c r="AI37" s="83">
        <f>IF(Y37="No",0,IFERROR(ROUNDDOWN(INDEX('90% of ACR'!R:R,MATCH(H:H,'90% of ACR'!A:A,0))*IF(J37&gt;0,IF(P37&gt;0,$R$4*MAX(P37-W37,0),0),0)/J37,2),0))</f>
        <v>5.43</v>
      </c>
      <c r="AJ37" s="45">
        <f t="shared" si="16"/>
        <v>37220.362271662554</v>
      </c>
      <c r="AK37" s="45">
        <f t="shared" si="17"/>
        <v>1443853.9231468132</v>
      </c>
      <c r="AL37" s="47">
        <f t="shared" si="18"/>
        <v>15.98</v>
      </c>
      <c r="AM37" s="47">
        <f t="shared" si="19"/>
        <v>6.8599999999999994</v>
      </c>
      <c r="AN37" s="84">
        <f>IFERROR(INDEX(FeeCalc!P:P,MATCH(C37,FeeCalc!F:F,0)),0)</f>
        <v>1865199.8297213544</v>
      </c>
      <c r="AO37" s="84">
        <f>IFERROR(INDEX(FeeCalc!S:S,MATCH(C37,FeeCalc!F:F,0)),0)</f>
        <v>113792.03205196593</v>
      </c>
      <c r="AP37" s="84">
        <f t="shared" si="20"/>
        <v>1978991.8617733202</v>
      </c>
      <c r="AQ37" s="69">
        <f t="shared" si="21"/>
        <v>839749.57468999666</v>
      </c>
      <c r="AR37" s="69">
        <v>420773.94706325186</v>
      </c>
      <c r="AS37" s="69">
        <f t="shared" si="32"/>
        <v>418975.6276267448</v>
      </c>
      <c r="AT37" s="69">
        <f>IFERROR(IFERROR(INDEX('2023 IP UPL Data'!L:L,MATCH(A:A,'2023 IP UPL Data'!B:B,0)),INDEX('2023 IMD UPL Data'!I:I,MATCH(A:A,'2023 IMD UPL Data'!B:B,0))),0)</f>
        <v>38673.693749999999</v>
      </c>
      <c r="AU37" s="69">
        <f>IFERROR(IF(F35="IMD",0,INDEX('2023 OP UPL Data'!J:J,MATCH(A:A,'2023 OP UPL Data'!B:B,0))),0)</f>
        <v>308368.89375000005</v>
      </c>
      <c r="AV37" s="45">
        <f t="shared" si="22"/>
        <v>347042.58750000002</v>
      </c>
      <c r="AW37" s="69">
        <f>IFERROR(IFERROR(INDEX('2023 IP UPL Data'!M:M,MATCH(A:A,'2023 IP UPL Data'!B:B,0)),INDEX('2023 IMD UPL Data'!J:J,MATCH(A:A,'2023 IMD UPL Data'!B:B,0))),0)</f>
        <v>71095.98</v>
      </c>
      <c r="AX37" s="69">
        <f>IFERROR(IF(F35="IMD",0,INDEX('2023 OP UPL Data'!L:L,MATCH(A:A,'2023 OP UPL Data'!B:B,0))),0)</f>
        <v>1444385.36</v>
      </c>
      <c r="AY37" s="45">
        <f t="shared" si="23"/>
        <v>1515481.34</v>
      </c>
      <c r="AZ37" s="69">
        <v>95991.934678691483</v>
      </c>
      <c r="BA37" s="69">
        <v>3236739.4539499697</v>
      </c>
      <c r="BB37" s="69">
        <f t="shared" si="24"/>
        <v>92107.847116133751</v>
      </c>
      <c r="BC37" s="69">
        <f t="shared" si="25"/>
        <v>2856497.9972096486</v>
      </c>
      <c r="BD37" s="69">
        <f t="shared" si="26"/>
        <v>2948605.8443257827</v>
      </c>
      <c r="BE37" s="91">
        <f t="shared" si="27"/>
        <v>24895.954678691487</v>
      </c>
      <c r="BF37" s="91">
        <f t="shared" si="28"/>
        <v>1792354.0939499696</v>
      </c>
      <c r="BG37" s="70">
        <f>IFERROR(INDEX('2023 IP UPL Data'!K:K,MATCH(A37,'2023 IP UPL Data'!B:B,0)),0)</f>
        <v>0</v>
      </c>
    </row>
    <row r="38" spans="1:59">
      <c r="A38" s="120" t="s">
        <v>166</v>
      </c>
      <c r="B38" s="31" t="s">
        <v>166</v>
      </c>
      <c r="C38" s="31" t="s">
        <v>167</v>
      </c>
      <c r="D38" s="192" t="s">
        <v>167</v>
      </c>
      <c r="E38" s="157" t="s">
        <v>23056</v>
      </c>
      <c r="F38" s="44" t="s">
        <v>2987</v>
      </c>
      <c r="G38" s="43" t="s">
        <v>1206</v>
      </c>
      <c r="H38" s="43" t="str">
        <f t="shared" si="2"/>
        <v>Urban El Paso</v>
      </c>
      <c r="I38" s="45">
        <f>INDEX(FeeCalc!M:M,MATCH(C:C,FeeCalc!F:F,0))</f>
        <v>145021.48325697274</v>
      </c>
      <c r="J38" s="45">
        <f>INDEX(FeeCalc!L:L,MATCH(C:C,FeeCalc!F:F,0))</f>
        <v>2380843.3162393784</v>
      </c>
      <c r="K38" s="45">
        <f t="shared" si="3"/>
        <v>2525864.7994963513</v>
      </c>
      <c r="L38" s="45">
        <f>IFERROR(IFERROR(INDEX('2023 IP UPL Data'!N:N,MATCH(A:A,'2023 IP UPL Data'!B:B,0)),INDEX('2023 IMD UPL Data'!M:M,MATCH(A:A,'2023 IMD UPL Data'!B:B,0))),0)</f>
        <v>204471.81157232705</v>
      </c>
      <c r="M38" s="45">
        <f>IFERROR((IF(F38="IMD",0,INDEX('2023 OP UPL Data'!M:M,MATCH(A:A,'2023 OP UPL Data'!B:B,0)))),0)</f>
        <v>2061877.7789937104</v>
      </c>
      <c r="N38" s="45">
        <f t="shared" si="4"/>
        <v>2266349.5905660372</v>
      </c>
      <c r="O38" s="45">
        <v>552288.11410252727</v>
      </c>
      <c r="P38" s="45">
        <v>7759982.3638583571</v>
      </c>
      <c r="Q38" s="45">
        <f t="shared" si="5"/>
        <v>8312270.4779608846</v>
      </c>
      <c r="R38" s="45" t="str">
        <f t="shared" si="6"/>
        <v>Yes</v>
      </c>
      <c r="S38" s="46" t="str">
        <f t="shared" si="7"/>
        <v>Yes</v>
      </c>
      <c r="T38" s="47">
        <f>ROUND(INDEX(Summary!H:H,MATCH(H:H,Summary!A:A,0)),2)</f>
        <v>0.46</v>
      </c>
      <c r="U38" s="47">
        <f>ROUND(INDEX(Summary!I:I,MATCH(H:H,Summary!A:A,0)),2)</f>
        <v>0.97</v>
      </c>
      <c r="V38" s="82">
        <f t="shared" si="8"/>
        <v>66709.882298207463</v>
      </c>
      <c r="W38" s="82">
        <f t="shared" si="9"/>
        <v>2309418.0167521969</v>
      </c>
      <c r="X38" s="45">
        <f t="shared" si="10"/>
        <v>2376127.8990504043</v>
      </c>
      <c r="Y38" s="45" t="s">
        <v>18726</v>
      </c>
      <c r="Z38" s="45" t="str">
        <f t="shared" si="11"/>
        <v>Yes</v>
      </c>
      <c r="AA38" s="45" t="str">
        <f t="shared" si="12"/>
        <v>Yes</v>
      </c>
      <c r="AB38" s="45" t="str">
        <f t="shared" si="13"/>
        <v>Yes</v>
      </c>
      <c r="AC38" s="83">
        <f t="shared" si="29"/>
        <v>2.33</v>
      </c>
      <c r="AD38" s="83">
        <f t="shared" si="30"/>
        <v>1.59</v>
      </c>
      <c r="AE38" s="45">
        <f t="shared" si="31"/>
        <v>337900.05598874652</v>
      </c>
      <c r="AF38" s="45">
        <f t="shared" si="14"/>
        <v>3785540.872820612</v>
      </c>
      <c r="AG38" s="45">
        <f t="shared" si="15"/>
        <v>4123440.9288093587</v>
      </c>
      <c r="AH38" s="47">
        <f>IF(Y38="No",0,IFERROR(ROUNDDOWN(INDEX('90% of ACR'!K:K,MATCH(H:H,'90% of ACR'!A:A,0))*IF(I38&gt;0,IF(O38&gt;0,$R$4*MAX(O38-V38,0),0),0)/I38,2),0))</f>
        <v>2</v>
      </c>
      <c r="AI38" s="83">
        <f>IF(Y38="No",0,IFERROR(ROUNDDOWN(INDEX('90% of ACR'!R:R,MATCH(H:H,'90% of ACR'!A:A,0))*IF(J38&gt;0,IF(P38&gt;0,$R$4*MAX(P38-W38,0),0),0)/J38,2),0))</f>
        <v>1.59</v>
      </c>
      <c r="AJ38" s="45">
        <f t="shared" si="16"/>
        <v>290042.96651394549</v>
      </c>
      <c r="AK38" s="45">
        <f t="shared" si="17"/>
        <v>3785540.872820612</v>
      </c>
      <c r="AL38" s="47">
        <f t="shared" si="18"/>
        <v>2.46</v>
      </c>
      <c r="AM38" s="47">
        <f t="shared" si="19"/>
        <v>2.56</v>
      </c>
      <c r="AN38" s="84">
        <f>IFERROR(INDEX(FeeCalc!P:P,MATCH(C38,FeeCalc!F:F,0)),0)</f>
        <v>6451711.7383849612</v>
      </c>
      <c r="AO38" s="84">
        <f>IFERROR(INDEX(FeeCalc!S:S,MATCH(C38,FeeCalc!F:F,0)),0)</f>
        <v>396458.9831334491</v>
      </c>
      <c r="AP38" s="84">
        <f t="shared" si="20"/>
        <v>6848170.7215184104</v>
      </c>
      <c r="AQ38" s="69">
        <f t="shared" si="21"/>
        <v>2905897.9786033505</v>
      </c>
      <c r="AR38" s="69">
        <v>1453032.3621872172</v>
      </c>
      <c r="AS38" s="69">
        <f t="shared" si="32"/>
        <v>1452865.6164161332</v>
      </c>
      <c r="AT38" s="69">
        <f>IFERROR(IFERROR(INDEX('2023 IP UPL Data'!L:L,MATCH(A:A,'2023 IP UPL Data'!B:B,0)),INDEX('2023 IMD UPL Data'!I:I,MATCH(A:A,'2023 IMD UPL Data'!B:B,0))),0)</f>
        <v>161724.74842767295</v>
      </c>
      <c r="AU38" s="69">
        <f>IFERROR(IF(F36="IMD",0,INDEX('2023 OP UPL Data'!J:J,MATCH(A:A,'2023 OP UPL Data'!B:B,0))),0)</f>
        <v>1600183.7610062896</v>
      </c>
      <c r="AV38" s="45">
        <f t="shared" si="22"/>
        <v>1761908.5094339626</v>
      </c>
      <c r="AW38" s="69">
        <f>IFERROR(IFERROR(INDEX('2023 IP UPL Data'!M:M,MATCH(A:A,'2023 IP UPL Data'!B:B,0)),INDEX('2023 IMD UPL Data'!J:J,MATCH(A:A,'2023 IMD UPL Data'!B:B,0))),0)</f>
        <v>366196.56</v>
      </c>
      <c r="AX38" s="69">
        <f>IFERROR(IF(F36="IMD",0,INDEX('2023 OP UPL Data'!L:L,MATCH(A:A,'2023 OP UPL Data'!B:B,0))),0)</f>
        <v>3662061.54</v>
      </c>
      <c r="AY38" s="45">
        <f t="shared" si="23"/>
        <v>4028258.1</v>
      </c>
      <c r="AZ38" s="69">
        <v>714012.86253020016</v>
      </c>
      <c r="BA38" s="69">
        <v>9360166.1248646472</v>
      </c>
      <c r="BB38" s="69">
        <f t="shared" si="24"/>
        <v>647302.98023199267</v>
      </c>
      <c r="BC38" s="69">
        <f t="shared" si="25"/>
        <v>7050748.1081124507</v>
      </c>
      <c r="BD38" s="69">
        <f t="shared" si="26"/>
        <v>7698051.0883444427</v>
      </c>
      <c r="BE38" s="91">
        <f t="shared" si="27"/>
        <v>347816.30253020016</v>
      </c>
      <c r="BF38" s="91">
        <f t="shared" si="28"/>
        <v>5698104.5848646471</v>
      </c>
      <c r="BG38" s="70">
        <f>IFERROR(INDEX('2023 IP UPL Data'!K:K,MATCH(A38,'2023 IP UPL Data'!B:B,0)),0)</f>
        <v>0</v>
      </c>
    </row>
    <row r="39" spans="1:59" ht="23.25">
      <c r="A39" s="120" t="s">
        <v>1297</v>
      </c>
      <c r="B39" s="31" t="s">
        <v>1297</v>
      </c>
      <c r="C39" s="31" t="s">
        <v>1298</v>
      </c>
      <c r="D39" s="192" t="s">
        <v>1298</v>
      </c>
      <c r="E39" s="157" t="s">
        <v>18699</v>
      </c>
      <c r="F39" s="44" t="s">
        <v>3537</v>
      </c>
      <c r="G39" s="43" t="s">
        <v>1399</v>
      </c>
      <c r="H39" s="43" t="str">
        <f t="shared" si="2"/>
        <v>Non-state-owned IMD Tarrant</v>
      </c>
      <c r="I39" s="45">
        <f>INDEX(FeeCalc!M:M,MATCH(C:C,FeeCalc!F:F,0))</f>
        <v>1688308.4769878769</v>
      </c>
      <c r="J39" s="45">
        <f>INDEX(FeeCalc!L:L,MATCH(C:C,FeeCalc!F:F,0))</f>
        <v>0</v>
      </c>
      <c r="K39" s="45">
        <f t="shared" si="3"/>
        <v>1688308.4769878769</v>
      </c>
      <c r="L39" s="45">
        <f>IFERROR(IFERROR(INDEX('2023 IP UPL Data'!N:N,MATCH(A:A,'2023 IP UPL Data'!B:B,0)),INDEX('2023 IMD UPL Data'!M:M,MATCH(A:A,'2023 IMD UPL Data'!B:B,0))),0)</f>
        <v>316618.40000000002</v>
      </c>
      <c r="M39" s="45">
        <f>IFERROR((IF(F39="IMD",0,INDEX('2023 OP UPL Data'!M:M,MATCH(A:A,'2023 OP UPL Data'!B:B,0)))),0)</f>
        <v>0</v>
      </c>
      <c r="N39" s="45">
        <f t="shared" si="4"/>
        <v>316618.40000000002</v>
      </c>
      <c r="O39" s="45">
        <v>433983.11986991123</v>
      </c>
      <c r="P39" s="45">
        <v>0</v>
      </c>
      <c r="Q39" s="45">
        <f t="shared" si="5"/>
        <v>433983.11986991123</v>
      </c>
      <c r="R39" s="45" t="str">
        <f t="shared" si="6"/>
        <v>Yes</v>
      </c>
      <c r="S39" s="46" t="str">
        <f t="shared" si="7"/>
        <v>No</v>
      </c>
      <c r="T39" s="47">
        <f>ROUND(INDEX(Summary!H:H,MATCH(H:H,Summary!A:A,0)),2)</f>
        <v>0.38</v>
      </c>
      <c r="U39" s="47">
        <f>ROUND(INDEX(Summary!I:I,MATCH(H:H,Summary!A:A,0)),2)</f>
        <v>0</v>
      </c>
      <c r="V39" s="82">
        <f t="shared" si="8"/>
        <v>641557.22125539323</v>
      </c>
      <c r="W39" s="82">
        <f t="shared" si="9"/>
        <v>0</v>
      </c>
      <c r="X39" s="45">
        <f t="shared" si="10"/>
        <v>641557.22125539323</v>
      </c>
      <c r="Y39" s="45" t="s">
        <v>18726</v>
      </c>
      <c r="Z39" s="45" t="str">
        <f t="shared" si="11"/>
        <v>No</v>
      </c>
      <c r="AA39" s="45" t="str">
        <f t="shared" si="12"/>
        <v>No</v>
      </c>
      <c r="AB39" s="45" t="str">
        <f t="shared" si="13"/>
        <v>No</v>
      </c>
      <c r="AC39" s="83">
        <f t="shared" si="29"/>
        <v>0</v>
      </c>
      <c r="AD39" s="83">
        <f t="shared" si="30"/>
        <v>0</v>
      </c>
      <c r="AE39" s="45">
        <f t="shared" si="31"/>
        <v>0</v>
      </c>
      <c r="AF39" s="45">
        <f t="shared" si="14"/>
        <v>0</v>
      </c>
      <c r="AG39" s="45">
        <f t="shared" si="15"/>
        <v>0</v>
      </c>
      <c r="AH39" s="47">
        <f>IF(Y39="No",0,IFERROR(ROUNDDOWN(INDEX('90% of ACR'!K:K,MATCH(H:H,'90% of ACR'!A:A,0))*IF(I39&gt;0,IF(O39&gt;0,$R$4*MAX(O39-V39,0),0),0)/I39,2),0))</f>
        <v>0</v>
      </c>
      <c r="AI39" s="83">
        <f>IF(Y39="No",0,IFERROR(ROUNDDOWN(INDEX('90% of ACR'!R:R,MATCH(H:H,'90% of ACR'!A:A,0))*IF(J39&gt;0,IF(P39&gt;0,$R$4*MAX(P39-W39,0),0),0)/J39,2),0))</f>
        <v>0</v>
      </c>
      <c r="AJ39" s="45">
        <f t="shared" si="16"/>
        <v>0</v>
      </c>
      <c r="AK39" s="45">
        <f t="shared" si="17"/>
        <v>0</v>
      </c>
      <c r="AL39" s="47">
        <f t="shared" si="18"/>
        <v>0.38</v>
      </c>
      <c r="AM39" s="47">
        <f t="shared" si="19"/>
        <v>0</v>
      </c>
      <c r="AN39" s="84">
        <f>IFERROR(INDEX(FeeCalc!P:P,MATCH(C39,FeeCalc!F:F,0)),0)</f>
        <v>641557.22125539323</v>
      </c>
      <c r="AO39" s="84">
        <f>IFERROR(INDEX(FeeCalc!S:S,MATCH(C39,FeeCalc!F:F,0)),0)</f>
        <v>39140.095726456355</v>
      </c>
      <c r="AP39" s="84">
        <f t="shared" si="20"/>
        <v>680697.31698184961</v>
      </c>
      <c r="AQ39" s="69">
        <f t="shared" si="21"/>
        <v>288841.65390954225</v>
      </c>
      <c r="AR39" s="69">
        <v>144833.53485722721</v>
      </c>
      <c r="AS39" s="69">
        <f t="shared" si="32"/>
        <v>144008.11905231504</v>
      </c>
      <c r="AT39" s="69">
        <f>IFERROR(IFERROR(INDEX('2023 IP UPL Data'!L:L,MATCH(A:A,'2023 IP UPL Data'!B:B,0)),INDEX('2023 IMD UPL Data'!I:I,MATCH(A:A,'2023 IMD UPL Data'!B:B,0))),0)</f>
        <v>457374.9</v>
      </c>
      <c r="AU39" s="69">
        <f>IFERROR(IF(F37="IMD",0,INDEX('2023 OP UPL Data'!J:J,MATCH(A:A,'2023 OP UPL Data'!B:B,0))),0)</f>
        <v>0</v>
      </c>
      <c r="AV39" s="45">
        <f t="shared" si="22"/>
        <v>457374.9</v>
      </c>
      <c r="AW39" s="69">
        <f>IFERROR(IFERROR(INDEX('2023 IP UPL Data'!M:M,MATCH(A:A,'2023 IP UPL Data'!B:B,0)),INDEX('2023 IMD UPL Data'!J:J,MATCH(A:A,'2023 IMD UPL Data'!B:B,0))),0)</f>
        <v>773993.3</v>
      </c>
      <c r="AX39" s="69">
        <f>IFERROR(IF(F37="IMD",0,INDEX('2023 OP UPL Data'!L:L,MATCH(A:A,'2023 OP UPL Data'!B:B,0))),0)</f>
        <v>0</v>
      </c>
      <c r="AY39" s="45">
        <f t="shared" si="23"/>
        <v>773993.3</v>
      </c>
      <c r="AZ39" s="69">
        <v>891358.01986991125</v>
      </c>
      <c r="BA39" s="69">
        <v>0</v>
      </c>
      <c r="BB39" s="69">
        <f t="shared" si="24"/>
        <v>249800.79861451802</v>
      </c>
      <c r="BC39" s="69">
        <f t="shared" si="25"/>
        <v>0</v>
      </c>
      <c r="BD39" s="69">
        <f t="shared" si="26"/>
        <v>249800.79861451802</v>
      </c>
      <c r="BE39" s="91">
        <f t="shared" si="27"/>
        <v>117364.71986991121</v>
      </c>
      <c r="BF39" s="91">
        <f t="shared" si="28"/>
        <v>0</v>
      </c>
      <c r="BG39" s="70">
        <f>IFERROR(INDEX('2023 IP UPL Data'!K:K,MATCH(A39,'2023 IP UPL Data'!B:B,0)),0)</f>
        <v>0</v>
      </c>
    </row>
    <row r="40" spans="1:59">
      <c r="A40" s="120" t="s">
        <v>1451</v>
      </c>
      <c r="B40" s="31" t="s">
        <v>1451</v>
      </c>
      <c r="C40" s="31" t="s">
        <v>1452</v>
      </c>
      <c r="D40" s="192" t="s">
        <v>1452</v>
      </c>
      <c r="E40" s="157" t="s">
        <v>3600</v>
      </c>
      <c r="F40" s="44" t="s">
        <v>2987</v>
      </c>
      <c r="G40" s="43" t="s">
        <v>224</v>
      </c>
      <c r="H40" s="43" t="str">
        <f t="shared" si="2"/>
        <v>Urban Dallas</v>
      </c>
      <c r="I40" s="45">
        <f>INDEX(FeeCalc!M:M,MATCH(C:C,FeeCalc!F:F,0))</f>
        <v>259512.04125378234</v>
      </c>
      <c r="J40" s="45">
        <f>INDEX(FeeCalc!L:L,MATCH(C:C,FeeCalc!F:F,0))</f>
        <v>0</v>
      </c>
      <c r="K40" s="45">
        <f t="shared" si="3"/>
        <v>259512.04125378234</v>
      </c>
      <c r="L40" s="45">
        <f>IFERROR(IFERROR(INDEX('2023 IP UPL Data'!N:N,MATCH(A:A,'2023 IP UPL Data'!B:B,0)),INDEX('2023 IMD UPL Data'!M:M,MATCH(A:A,'2023 IMD UPL Data'!B:B,0))),0)</f>
        <v>383618.08795180719</v>
      </c>
      <c r="M40" s="45">
        <f>IFERROR((IF(F40="IMD",0,INDEX('2023 OP UPL Data'!M:M,MATCH(A:A,'2023 OP UPL Data'!B:B,0)))),0)</f>
        <v>0</v>
      </c>
      <c r="N40" s="45">
        <f t="shared" si="4"/>
        <v>383618.08795180719</v>
      </c>
      <c r="O40" s="45">
        <v>93886.283216771553</v>
      </c>
      <c r="P40" s="45">
        <v>0</v>
      </c>
      <c r="Q40" s="45">
        <f t="shared" si="5"/>
        <v>93886.283216771553</v>
      </c>
      <c r="R40" s="45" t="str">
        <f t="shared" si="6"/>
        <v>Yes</v>
      </c>
      <c r="S40" s="46" t="str">
        <f t="shared" si="7"/>
        <v>No</v>
      </c>
      <c r="T40" s="47">
        <f>ROUND(INDEX(Summary!H:H,MATCH(H:H,Summary!A:A,0)),2)</f>
        <v>1.04</v>
      </c>
      <c r="U40" s="47">
        <f>ROUND(INDEX(Summary!I:I,MATCH(H:H,Summary!A:A,0)),2)</f>
        <v>1.04</v>
      </c>
      <c r="V40" s="82">
        <f t="shared" si="8"/>
        <v>269892.52290393366</v>
      </c>
      <c r="W40" s="82">
        <f t="shared" si="9"/>
        <v>0</v>
      </c>
      <c r="X40" s="45">
        <f t="shared" si="10"/>
        <v>269892.52290393366</v>
      </c>
      <c r="Y40" s="45" t="s">
        <v>18726</v>
      </c>
      <c r="Z40" s="45" t="str">
        <f t="shared" si="11"/>
        <v>No</v>
      </c>
      <c r="AA40" s="45" t="str">
        <f t="shared" si="12"/>
        <v>No</v>
      </c>
      <c r="AB40" s="45" t="str">
        <f t="shared" si="13"/>
        <v>No</v>
      </c>
      <c r="AC40" s="83">
        <f t="shared" si="29"/>
        <v>0</v>
      </c>
      <c r="AD40" s="83">
        <f t="shared" si="30"/>
        <v>0</v>
      </c>
      <c r="AE40" s="45">
        <f t="shared" si="31"/>
        <v>0</v>
      </c>
      <c r="AF40" s="45">
        <f t="shared" si="14"/>
        <v>0</v>
      </c>
      <c r="AG40" s="45">
        <f t="shared" si="15"/>
        <v>0</v>
      </c>
      <c r="AH40" s="47">
        <f>IF(Y40="No",0,IFERROR(ROUNDDOWN(INDEX('90% of ACR'!K:K,MATCH(H:H,'90% of ACR'!A:A,0))*IF(I40&gt;0,IF(O40&gt;0,$R$4*MAX(O40-V40,0),0),0)/I40,2),0))</f>
        <v>0</v>
      </c>
      <c r="AI40" s="83">
        <f>IF(Y40="No",0,IFERROR(ROUNDDOWN(INDEX('90% of ACR'!R:R,MATCH(H:H,'90% of ACR'!A:A,0))*IF(J40&gt;0,IF(P40&gt;0,$R$4*MAX(P40-W40,0),0),0)/J40,2),0))</f>
        <v>0</v>
      </c>
      <c r="AJ40" s="45">
        <f t="shared" si="16"/>
        <v>0</v>
      </c>
      <c r="AK40" s="45">
        <f t="shared" si="17"/>
        <v>0</v>
      </c>
      <c r="AL40" s="47">
        <f t="shared" si="18"/>
        <v>1.04</v>
      </c>
      <c r="AM40" s="47">
        <f t="shared" si="19"/>
        <v>1.04</v>
      </c>
      <c r="AN40" s="84">
        <f>IFERROR(INDEX(FeeCalc!P:P,MATCH(C40,FeeCalc!F:F,0)),0)</f>
        <v>269892.52290393366</v>
      </c>
      <c r="AO40" s="84">
        <f>IFERROR(INDEX(FeeCalc!S:S,MATCH(C40,FeeCalc!F:F,0)),0)</f>
        <v>17149.647278670884</v>
      </c>
      <c r="AP40" s="84">
        <f t="shared" si="20"/>
        <v>287042.17018260452</v>
      </c>
      <c r="AQ40" s="69">
        <f t="shared" si="21"/>
        <v>121801.17815792497</v>
      </c>
      <c r="AR40" s="69">
        <v>72087.345675459423</v>
      </c>
      <c r="AS40" s="69">
        <f t="shared" si="32"/>
        <v>49713.832482465543</v>
      </c>
      <c r="AT40" s="69">
        <f>IFERROR(IFERROR(INDEX('2023 IP UPL Data'!L:L,MATCH(A:A,'2023 IP UPL Data'!B:B,0)),INDEX('2023 IMD UPL Data'!I:I,MATCH(A:A,'2023 IMD UPL Data'!B:B,0))),0)</f>
        <v>277653.01204819279</v>
      </c>
      <c r="AU40" s="69">
        <f>IFERROR(IF(F38="IMD",0,INDEX('2023 OP UPL Data'!J:J,MATCH(A:A,'2023 OP UPL Data'!B:B,0))),0)</f>
        <v>0</v>
      </c>
      <c r="AV40" s="45">
        <f t="shared" si="22"/>
        <v>277653.01204819279</v>
      </c>
      <c r="AW40" s="69">
        <f>IFERROR(IFERROR(INDEX('2023 IP UPL Data'!M:M,MATCH(A:A,'2023 IP UPL Data'!B:B,0)),INDEX('2023 IMD UPL Data'!J:J,MATCH(A:A,'2023 IMD UPL Data'!B:B,0))),0)</f>
        <v>661271.1</v>
      </c>
      <c r="AX40" s="69">
        <f>IFERROR(IF(F38="IMD",0,INDEX('2023 OP UPL Data'!L:L,MATCH(A:A,'2023 OP UPL Data'!B:B,0))),0)</f>
        <v>0</v>
      </c>
      <c r="AY40" s="45">
        <f t="shared" si="23"/>
        <v>661271.1</v>
      </c>
      <c r="AZ40" s="69">
        <v>371539.29526496434</v>
      </c>
      <c r="BA40" s="69">
        <v>0</v>
      </c>
      <c r="BB40" s="69">
        <f t="shared" si="24"/>
        <v>101646.77236103069</v>
      </c>
      <c r="BC40" s="69">
        <f t="shared" si="25"/>
        <v>0</v>
      </c>
      <c r="BD40" s="69">
        <f t="shared" si="26"/>
        <v>101646.77236103069</v>
      </c>
      <c r="BE40" s="91">
        <f t="shared" si="27"/>
        <v>0</v>
      </c>
      <c r="BF40" s="91">
        <f t="shared" si="28"/>
        <v>0</v>
      </c>
      <c r="BG40" s="70">
        <f>IFERROR(INDEX('2023 IP UPL Data'!K:K,MATCH(A40,'2023 IP UPL Data'!B:B,0)),0)</f>
        <v>0</v>
      </c>
    </row>
    <row r="41" spans="1:59">
      <c r="A41" s="120" t="s">
        <v>1485</v>
      </c>
      <c r="B41" s="31" t="s">
        <v>1485</v>
      </c>
      <c r="C41" s="31" t="s">
        <v>1486</v>
      </c>
      <c r="D41" s="192" t="s">
        <v>1486</v>
      </c>
      <c r="E41" s="157" t="s">
        <v>3602</v>
      </c>
      <c r="F41" s="44" t="s">
        <v>2987</v>
      </c>
      <c r="G41" s="43" t="s">
        <v>224</v>
      </c>
      <c r="H41" s="43" t="str">
        <f t="shared" si="2"/>
        <v>Urban Dallas</v>
      </c>
      <c r="I41" s="45">
        <f>INDEX(FeeCalc!M:M,MATCH(C:C,FeeCalc!F:F,0))</f>
        <v>60616.135970733922</v>
      </c>
      <c r="J41" s="45">
        <f>INDEX(FeeCalc!L:L,MATCH(C:C,FeeCalc!F:F,0))</f>
        <v>0</v>
      </c>
      <c r="K41" s="45">
        <f t="shared" si="3"/>
        <v>60616.135970733922</v>
      </c>
      <c r="L41" s="45">
        <f>IFERROR(IFERROR(INDEX('2023 IP UPL Data'!N:N,MATCH(A:A,'2023 IP UPL Data'!B:B,0)),INDEX('2023 IMD UPL Data'!M:M,MATCH(A:A,'2023 IMD UPL Data'!B:B,0))),0)</f>
        <v>97852.07</v>
      </c>
      <c r="M41" s="45">
        <f>IFERROR((IF(F41="IMD",0,INDEX('2023 OP UPL Data'!M:M,MATCH(A:A,'2023 OP UPL Data'!B:B,0)))),0)</f>
        <v>0</v>
      </c>
      <c r="N41" s="45">
        <f t="shared" si="4"/>
        <v>97852.07</v>
      </c>
      <c r="O41" s="45">
        <v>26846.747789092333</v>
      </c>
      <c r="P41" s="45">
        <v>0</v>
      </c>
      <c r="Q41" s="45">
        <f t="shared" si="5"/>
        <v>26846.747789092333</v>
      </c>
      <c r="R41" s="45" t="str">
        <f t="shared" si="6"/>
        <v>Yes</v>
      </c>
      <c r="S41" s="46" t="str">
        <f t="shared" si="7"/>
        <v>No</v>
      </c>
      <c r="T41" s="47">
        <f>ROUND(INDEX(Summary!H:H,MATCH(H:H,Summary!A:A,0)),2)</f>
        <v>1.04</v>
      </c>
      <c r="U41" s="47">
        <f>ROUND(INDEX(Summary!I:I,MATCH(H:H,Summary!A:A,0)),2)</f>
        <v>1.04</v>
      </c>
      <c r="V41" s="82">
        <f t="shared" si="8"/>
        <v>63040.781409563278</v>
      </c>
      <c r="W41" s="82">
        <f t="shared" si="9"/>
        <v>0</v>
      </c>
      <c r="X41" s="45">
        <f t="shared" si="10"/>
        <v>63040.781409563278</v>
      </c>
      <c r="Y41" s="45" t="s">
        <v>18726</v>
      </c>
      <c r="Z41" s="45" t="str">
        <f t="shared" si="11"/>
        <v>No</v>
      </c>
      <c r="AA41" s="45" t="str">
        <f t="shared" si="12"/>
        <v>No</v>
      </c>
      <c r="AB41" s="45" t="str">
        <f t="shared" si="13"/>
        <v>No</v>
      </c>
      <c r="AC41" s="83">
        <f t="shared" si="29"/>
        <v>0</v>
      </c>
      <c r="AD41" s="83">
        <f t="shared" si="30"/>
        <v>0</v>
      </c>
      <c r="AE41" s="45">
        <f t="shared" si="31"/>
        <v>0</v>
      </c>
      <c r="AF41" s="45">
        <f t="shared" si="14"/>
        <v>0</v>
      </c>
      <c r="AG41" s="45">
        <f t="shared" si="15"/>
        <v>0</v>
      </c>
      <c r="AH41" s="47">
        <f>IF(Y41="No",0,IFERROR(ROUNDDOWN(INDEX('90% of ACR'!K:K,MATCH(H:H,'90% of ACR'!A:A,0))*IF(I41&gt;0,IF(O41&gt;0,$R$4*MAX(O41-V41,0),0),0)/I41,2),0))</f>
        <v>0</v>
      </c>
      <c r="AI41" s="83">
        <f>IF(Y41="No",0,IFERROR(ROUNDDOWN(INDEX('90% of ACR'!R:R,MATCH(H:H,'90% of ACR'!A:A,0))*IF(J41&gt;0,IF(P41&gt;0,$R$4*MAX(P41-W41,0),0),0)/J41,2),0))</f>
        <v>0</v>
      </c>
      <c r="AJ41" s="45">
        <f t="shared" si="16"/>
        <v>0</v>
      </c>
      <c r="AK41" s="45">
        <f t="shared" si="17"/>
        <v>0</v>
      </c>
      <c r="AL41" s="47">
        <f t="shared" si="18"/>
        <v>1.04</v>
      </c>
      <c r="AM41" s="47">
        <f t="shared" si="19"/>
        <v>1.04</v>
      </c>
      <c r="AN41" s="84">
        <f>IFERROR(INDEX(FeeCalc!P:P,MATCH(C41,FeeCalc!F:F,0)),0)</f>
        <v>63040.781409563278</v>
      </c>
      <c r="AO41" s="84">
        <f>IFERROR(INDEX(FeeCalc!S:S,MATCH(C41,FeeCalc!F:F,0)),0)</f>
        <v>4023.87966444021</v>
      </c>
      <c r="AP41" s="84">
        <f t="shared" si="20"/>
        <v>67064.661074003496</v>
      </c>
      <c r="AQ41" s="69">
        <f t="shared" si="21"/>
        <v>28457.681762854052</v>
      </c>
      <c r="AR41" s="69">
        <v>16453.421468301924</v>
      </c>
      <c r="AS41" s="69">
        <f t="shared" si="32"/>
        <v>12004.260294552128</v>
      </c>
      <c r="AT41" s="69">
        <f>IFERROR(IFERROR(INDEX('2023 IP UPL Data'!L:L,MATCH(A:A,'2023 IP UPL Data'!B:B,0)),INDEX('2023 IMD UPL Data'!I:I,MATCH(A:A,'2023 IMD UPL Data'!B:B,0))),0)</f>
        <v>82450</v>
      </c>
      <c r="AU41" s="69">
        <f>IFERROR(IF(F39="IMD",0,INDEX('2023 OP UPL Data'!J:J,MATCH(A:A,'2023 OP UPL Data'!B:B,0))),0)</f>
        <v>0</v>
      </c>
      <c r="AV41" s="45">
        <f t="shared" si="22"/>
        <v>82450</v>
      </c>
      <c r="AW41" s="69">
        <f>IFERROR(IFERROR(INDEX('2023 IP UPL Data'!M:M,MATCH(A:A,'2023 IP UPL Data'!B:B,0)),INDEX('2023 IMD UPL Data'!J:J,MATCH(A:A,'2023 IMD UPL Data'!B:B,0))),0)</f>
        <v>180302.07</v>
      </c>
      <c r="AX41" s="69">
        <f>IFERROR(IF(F39="IMD",0,INDEX('2023 OP UPL Data'!L:L,MATCH(A:A,'2023 OP UPL Data'!B:B,0))),0)</f>
        <v>0</v>
      </c>
      <c r="AY41" s="45">
        <f t="shared" si="23"/>
        <v>180302.07</v>
      </c>
      <c r="AZ41" s="69">
        <v>109296.74778909233</v>
      </c>
      <c r="BA41" s="69">
        <v>0</v>
      </c>
      <c r="BB41" s="69">
        <f t="shared" si="24"/>
        <v>46255.966379529054</v>
      </c>
      <c r="BC41" s="69">
        <f t="shared" si="25"/>
        <v>0</v>
      </c>
      <c r="BD41" s="69">
        <f t="shared" si="26"/>
        <v>46255.966379529054</v>
      </c>
      <c r="BE41" s="91">
        <f t="shared" si="27"/>
        <v>0</v>
      </c>
      <c r="BF41" s="91">
        <f t="shared" si="28"/>
        <v>0</v>
      </c>
      <c r="BG41" s="70">
        <f>IFERROR(INDEX('2023 IP UPL Data'!K:K,MATCH(A41,'2023 IP UPL Data'!B:B,0)),0)</f>
        <v>0</v>
      </c>
    </row>
    <row r="42" spans="1:59">
      <c r="A42" s="120" t="s">
        <v>685</v>
      </c>
      <c r="B42" s="31" t="s">
        <v>685</v>
      </c>
      <c r="C42" s="31" t="s">
        <v>686</v>
      </c>
      <c r="D42" s="192" t="s">
        <v>686</v>
      </c>
      <c r="E42" s="157" t="s">
        <v>23057</v>
      </c>
      <c r="F42" s="44" t="s">
        <v>2987</v>
      </c>
      <c r="G42" s="43" t="s">
        <v>224</v>
      </c>
      <c r="H42" s="43" t="str">
        <f t="shared" si="2"/>
        <v>Urban Dallas</v>
      </c>
      <c r="I42" s="45">
        <f>INDEX(FeeCalc!M:M,MATCH(C:C,FeeCalc!F:F,0))</f>
        <v>1373571.8268690419</v>
      </c>
      <c r="J42" s="45">
        <f>INDEX(FeeCalc!L:L,MATCH(C:C,FeeCalc!F:F,0))</f>
        <v>627548.43286189146</v>
      </c>
      <c r="K42" s="45">
        <f t="shared" si="3"/>
        <v>2001120.2597309332</v>
      </c>
      <c r="L42" s="45">
        <f>IFERROR(IFERROR(INDEX('2023 IP UPL Data'!N:N,MATCH(A:A,'2023 IP UPL Data'!B:B,0)),INDEX('2023 IMD UPL Data'!M:M,MATCH(A:A,'2023 IMD UPL Data'!B:B,0))),0)</f>
        <v>1414520.3620481929</v>
      </c>
      <c r="M42" s="45">
        <f>IFERROR((IF(F42="IMD",0,INDEX('2023 OP UPL Data'!M:M,MATCH(A:A,'2023 OP UPL Data'!B:B,0)))),0)</f>
        <v>640663.69084337354</v>
      </c>
      <c r="N42" s="45">
        <f t="shared" si="4"/>
        <v>2055184.0528915664</v>
      </c>
      <c r="O42" s="45">
        <v>1196052.0957330803</v>
      </c>
      <c r="P42" s="45">
        <v>892205.9952590894</v>
      </c>
      <c r="Q42" s="45">
        <f t="shared" si="5"/>
        <v>2088258.0909921697</v>
      </c>
      <c r="R42" s="45" t="str">
        <f t="shared" si="6"/>
        <v>Yes</v>
      </c>
      <c r="S42" s="46" t="str">
        <f t="shared" si="7"/>
        <v>Yes</v>
      </c>
      <c r="T42" s="47">
        <f>ROUND(INDEX(Summary!H:H,MATCH(H:H,Summary!A:A,0)),2)</f>
        <v>1.04</v>
      </c>
      <c r="U42" s="47">
        <f>ROUND(INDEX(Summary!I:I,MATCH(H:H,Summary!A:A,0)),2)</f>
        <v>1.04</v>
      </c>
      <c r="V42" s="82">
        <f t="shared" si="8"/>
        <v>1428514.6999438037</v>
      </c>
      <c r="W42" s="82">
        <f t="shared" si="9"/>
        <v>652650.37017636711</v>
      </c>
      <c r="X42" s="45">
        <f t="shared" si="10"/>
        <v>2081165.0701201707</v>
      </c>
      <c r="Y42" s="45" t="s">
        <v>18726</v>
      </c>
      <c r="Z42" s="45" t="str">
        <f t="shared" si="11"/>
        <v>No</v>
      </c>
      <c r="AA42" s="45" t="str">
        <f t="shared" si="12"/>
        <v>Yes</v>
      </c>
      <c r="AB42" s="45" t="str">
        <f t="shared" si="13"/>
        <v>Yes</v>
      </c>
      <c r="AC42" s="83">
        <f t="shared" si="29"/>
        <v>0</v>
      </c>
      <c r="AD42" s="83">
        <f t="shared" si="30"/>
        <v>0.27</v>
      </c>
      <c r="AE42" s="45">
        <f t="shared" si="31"/>
        <v>0</v>
      </c>
      <c r="AF42" s="45">
        <f t="shared" si="14"/>
        <v>169438.07687271069</v>
      </c>
      <c r="AG42" s="45">
        <f t="shared" si="15"/>
        <v>169438.07687271069</v>
      </c>
      <c r="AH42" s="47">
        <f>IF(Y42="No",0,IFERROR(ROUNDDOWN(INDEX('90% of ACR'!K:K,MATCH(H:H,'90% of ACR'!A:A,0))*IF(I42&gt;0,IF(O42&gt;0,$R$4*MAX(O42-V42,0),0),0)/I42,2),0))</f>
        <v>0</v>
      </c>
      <c r="AI42" s="83">
        <f>IF(Y42="No",0,IFERROR(ROUNDDOWN(INDEX('90% of ACR'!R:R,MATCH(H:H,'90% of ACR'!A:A,0))*IF(J42&gt;0,IF(P42&gt;0,$R$4*MAX(P42-W42,0),0),0)/J42,2),0))</f>
        <v>0.26</v>
      </c>
      <c r="AJ42" s="45">
        <f t="shared" si="16"/>
        <v>0</v>
      </c>
      <c r="AK42" s="45">
        <f t="shared" si="17"/>
        <v>163162.59254409178</v>
      </c>
      <c r="AL42" s="47">
        <f t="shared" si="18"/>
        <v>1.04</v>
      </c>
      <c r="AM42" s="47">
        <f t="shared" si="19"/>
        <v>1.3</v>
      </c>
      <c r="AN42" s="84">
        <f>IFERROR(INDEX(FeeCalc!P:P,MATCH(C42,FeeCalc!F:F,0)),0)</f>
        <v>2244327.6626642626</v>
      </c>
      <c r="AO42" s="84">
        <f>IFERROR(INDEX(FeeCalc!S:S,MATCH(C42,FeeCalc!F:F,0)),0)</f>
        <v>141604.26935360534</v>
      </c>
      <c r="AP42" s="84">
        <f t="shared" si="20"/>
        <v>2385931.9320178679</v>
      </c>
      <c r="AQ42" s="69">
        <f t="shared" si="21"/>
        <v>1012427.2685770061</v>
      </c>
      <c r="AR42" s="69">
        <v>548887.6383986224</v>
      </c>
      <c r="AS42" s="69">
        <f t="shared" si="32"/>
        <v>463539.63017838367</v>
      </c>
      <c r="AT42" s="69">
        <f>IFERROR(IFERROR(INDEX('2023 IP UPL Data'!L:L,MATCH(A:A,'2023 IP UPL Data'!B:B,0)),INDEX('2023 IMD UPL Data'!I:I,MATCH(A:A,'2023 IMD UPL Data'!B:B,0))),0)</f>
        <v>818016.98795180721</v>
      </c>
      <c r="AU42" s="69">
        <f>IFERROR(IF(F40="IMD",0,INDEX('2023 OP UPL Data'!J:J,MATCH(A:A,'2023 OP UPL Data'!B:B,0))),0)</f>
        <v>219601.28915662647</v>
      </c>
      <c r="AV42" s="45">
        <f t="shared" si="22"/>
        <v>1037618.2771084337</v>
      </c>
      <c r="AW42" s="69">
        <f>IFERROR(IFERROR(INDEX('2023 IP UPL Data'!M:M,MATCH(A:A,'2023 IP UPL Data'!B:B,0)),INDEX('2023 IMD UPL Data'!J:J,MATCH(A:A,'2023 IMD UPL Data'!B:B,0))),0)</f>
        <v>2232537.35</v>
      </c>
      <c r="AX42" s="69">
        <f>IFERROR(IF(F40="IMD",0,INDEX('2023 OP UPL Data'!L:L,MATCH(A:A,'2023 OP UPL Data'!B:B,0))),0)</f>
        <v>860264.98</v>
      </c>
      <c r="AY42" s="45">
        <f t="shared" si="23"/>
        <v>3092802.33</v>
      </c>
      <c r="AZ42" s="69">
        <v>2014069.0836848875</v>
      </c>
      <c r="BA42" s="69">
        <v>1111807.2844157158</v>
      </c>
      <c r="BB42" s="69">
        <f t="shared" si="24"/>
        <v>585554.38374108379</v>
      </c>
      <c r="BC42" s="69">
        <f t="shared" si="25"/>
        <v>459156.91423934873</v>
      </c>
      <c r="BD42" s="69">
        <f t="shared" si="26"/>
        <v>1044711.2979804324</v>
      </c>
      <c r="BE42" s="91">
        <f t="shared" si="27"/>
        <v>0</v>
      </c>
      <c r="BF42" s="91">
        <f t="shared" si="28"/>
        <v>251542.30441571586</v>
      </c>
      <c r="BG42" s="70">
        <f>IFERROR(INDEX('2023 IP UPL Data'!K:K,MATCH(A42,'2023 IP UPL Data'!B:B,0)),0)</f>
        <v>0</v>
      </c>
    </row>
    <row r="43" spans="1:59">
      <c r="A43" s="120" t="s">
        <v>991</v>
      </c>
      <c r="B43" s="31" t="s">
        <v>991</v>
      </c>
      <c r="C43" s="31" t="s">
        <v>992</v>
      </c>
      <c r="D43" s="48" t="s">
        <v>992</v>
      </c>
      <c r="E43" s="157" t="s">
        <v>23058</v>
      </c>
      <c r="F43" s="44" t="s">
        <v>2987</v>
      </c>
      <c r="G43" s="44" t="s">
        <v>224</v>
      </c>
      <c r="H43" s="43" t="str">
        <f t="shared" si="2"/>
        <v>Urban Dallas</v>
      </c>
      <c r="I43" s="45">
        <f>INDEX(FeeCalc!M:M,MATCH(C:C,FeeCalc!F:F,0))</f>
        <v>5172228.0213108109</v>
      </c>
      <c r="J43" s="45">
        <f>INDEX(FeeCalc!L:L,MATCH(C:C,FeeCalc!F:F,0))</f>
        <v>1588554.0109045447</v>
      </c>
      <c r="K43" s="45">
        <f t="shared" si="3"/>
        <v>6760782.0322153559</v>
      </c>
      <c r="L43" s="45">
        <f>IFERROR(IFERROR(INDEX('2023 IP UPL Data'!N:N,MATCH(A:A,'2023 IP UPL Data'!B:B,0)),INDEX('2023 IMD UPL Data'!M:M,MATCH(A:A,'2023 IMD UPL Data'!B:B,0))),0)</f>
        <v>7140676.4492771095</v>
      </c>
      <c r="M43" s="45">
        <f>IFERROR((IF(F43="IMD",0,INDEX('2023 OP UPL Data'!M:M,MATCH(A:A,'2023 OP UPL Data'!B:B,0)))),0)</f>
        <v>3106024.9437349397</v>
      </c>
      <c r="N43" s="45">
        <f t="shared" si="4"/>
        <v>10246701.393012049</v>
      </c>
      <c r="O43" s="45">
        <v>14325716.728733186</v>
      </c>
      <c r="P43" s="45">
        <v>7351288.7056244109</v>
      </c>
      <c r="Q43" s="45">
        <f t="shared" si="5"/>
        <v>21677005.434357598</v>
      </c>
      <c r="R43" s="45" t="str">
        <f t="shared" si="6"/>
        <v>Yes</v>
      </c>
      <c r="S43" s="46" t="str">
        <f t="shared" si="7"/>
        <v>Yes</v>
      </c>
      <c r="T43" s="47">
        <f>ROUND(INDEX(Summary!H:H,MATCH(H:H,Summary!A:A,0)),2)</f>
        <v>1.04</v>
      </c>
      <c r="U43" s="47">
        <f>ROUND(INDEX(Summary!I:I,MATCH(H:H,Summary!A:A,0)),2)</f>
        <v>1.04</v>
      </c>
      <c r="V43" s="82">
        <f t="shared" si="8"/>
        <v>5379117.1421632431</v>
      </c>
      <c r="W43" s="82">
        <f t="shared" si="9"/>
        <v>1652096.1713407265</v>
      </c>
      <c r="X43" s="45">
        <f t="shared" si="10"/>
        <v>7031213.3135039695</v>
      </c>
      <c r="Y43" s="45" t="s">
        <v>18726</v>
      </c>
      <c r="Z43" s="45" t="str">
        <f t="shared" si="11"/>
        <v>Yes</v>
      </c>
      <c r="AA43" s="45" t="str">
        <f t="shared" si="12"/>
        <v>Yes</v>
      </c>
      <c r="AB43" s="45" t="str">
        <f t="shared" si="13"/>
        <v>Yes</v>
      </c>
      <c r="AC43" s="83">
        <f t="shared" si="29"/>
        <v>1.21</v>
      </c>
      <c r="AD43" s="83">
        <f t="shared" si="30"/>
        <v>2.5</v>
      </c>
      <c r="AE43" s="45">
        <f t="shared" si="31"/>
        <v>6258395.9057860812</v>
      </c>
      <c r="AF43" s="45">
        <f t="shared" si="14"/>
        <v>3971385.0272613619</v>
      </c>
      <c r="AG43" s="45">
        <f t="shared" si="15"/>
        <v>10229780.933047444</v>
      </c>
      <c r="AH43" s="47">
        <f>IF(Y43="No",0,IFERROR(ROUNDDOWN(INDEX('90% of ACR'!K:K,MATCH(H:H,'90% of ACR'!A:A,0))*IF(I43&gt;0,IF(O43&gt;0,$R$4*MAX(O43-V43,0),0),0)/I43,2),0))</f>
        <v>1.1599999999999999</v>
      </c>
      <c r="AI43" s="83">
        <f>IF(Y43="No",0,IFERROR(ROUNDDOWN(INDEX('90% of ACR'!R:R,MATCH(H:H,'90% of ACR'!A:A,0))*IF(J43&gt;0,IF(P43&gt;0,$R$4*MAX(P43-W43,0),0),0)/J43,2),0))</f>
        <v>2.4900000000000002</v>
      </c>
      <c r="AJ43" s="45">
        <f t="shared" si="16"/>
        <v>5999784.5047205407</v>
      </c>
      <c r="AK43" s="45">
        <f t="shared" si="17"/>
        <v>3955499.4871523166</v>
      </c>
      <c r="AL43" s="47">
        <f t="shared" si="18"/>
        <v>2.2000000000000002</v>
      </c>
      <c r="AM43" s="47">
        <f t="shared" si="19"/>
        <v>3.5300000000000002</v>
      </c>
      <c r="AN43" s="84">
        <f>IFERROR(INDEX(FeeCalc!P:P,MATCH(C43,FeeCalc!F:F,0)),0)</f>
        <v>16986497.305376828</v>
      </c>
      <c r="AO43" s="84">
        <f>IFERROR(INDEX(FeeCalc!S:S,MATCH(C43,FeeCalc!F:F,0)),0)</f>
        <v>1055171.8925368588</v>
      </c>
      <c r="AP43" s="84">
        <f t="shared" si="20"/>
        <v>18041669.197913688</v>
      </c>
      <c r="AQ43" s="69">
        <f t="shared" si="21"/>
        <v>7655657.5740891118</v>
      </c>
      <c r="AR43" s="69">
        <v>3853447.1431154646</v>
      </c>
      <c r="AS43" s="69">
        <f t="shared" si="32"/>
        <v>3802210.4309736472</v>
      </c>
      <c r="AT43" s="69">
        <f>IFERROR(IFERROR(INDEX('2023 IP UPL Data'!L:L,MATCH(A:A,'2023 IP UPL Data'!B:B,0)),INDEX('2023 IMD UPL Data'!I:I,MATCH(A:A,'2023 IMD UPL Data'!B:B,0))),0)</f>
        <v>4490216.6807228914</v>
      </c>
      <c r="AU43" s="69">
        <f>IFERROR(IF(F41="IMD",0,INDEX('2023 OP UPL Data'!J:J,MATCH(A:A,'2023 OP UPL Data'!B:B,0))),0)</f>
        <v>848237.56626506022</v>
      </c>
      <c r="AV43" s="45">
        <f t="shared" si="22"/>
        <v>5338454.2469879519</v>
      </c>
      <c r="AW43" s="69">
        <f>IFERROR(IFERROR(INDEX('2023 IP UPL Data'!M:M,MATCH(A:A,'2023 IP UPL Data'!B:B,0)),INDEX('2023 IMD UPL Data'!J:J,MATCH(A:A,'2023 IMD UPL Data'!B:B,0))),0)</f>
        <v>11630893.130000001</v>
      </c>
      <c r="AX43" s="69">
        <f>IFERROR(IF(F41="IMD",0,INDEX('2023 OP UPL Data'!L:L,MATCH(A:A,'2023 OP UPL Data'!B:B,0))),0)</f>
        <v>3954262.51</v>
      </c>
      <c r="AY43" s="45">
        <f t="shared" si="23"/>
        <v>15585155.640000001</v>
      </c>
      <c r="AZ43" s="69">
        <v>18815933.409456078</v>
      </c>
      <c r="BA43" s="69">
        <v>8199526.2718894714</v>
      </c>
      <c r="BB43" s="69">
        <f t="shared" si="24"/>
        <v>13436816.267292835</v>
      </c>
      <c r="BC43" s="69">
        <f t="shared" si="25"/>
        <v>6547430.1005487451</v>
      </c>
      <c r="BD43" s="69">
        <f t="shared" si="26"/>
        <v>19984246.367841579</v>
      </c>
      <c r="BE43" s="91">
        <f t="shared" si="27"/>
        <v>7185040.2794560771</v>
      </c>
      <c r="BF43" s="91">
        <f t="shared" si="28"/>
        <v>4245263.7618894717</v>
      </c>
      <c r="BG43" s="70">
        <f>IFERROR(INDEX('2023 IP UPL Data'!K:K,MATCH(A43,'2023 IP UPL Data'!B:B,0)),0)</f>
        <v>0</v>
      </c>
    </row>
    <row r="44" spans="1:59">
      <c r="A44" s="120" t="s">
        <v>703</v>
      </c>
      <c r="B44" s="31" t="s">
        <v>703</v>
      </c>
      <c r="C44" s="31" t="s">
        <v>704</v>
      </c>
      <c r="D44" s="192" t="s">
        <v>704</v>
      </c>
      <c r="E44" s="157" t="s">
        <v>3336</v>
      </c>
      <c r="F44" s="44" t="s">
        <v>3071</v>
      </c>
      <c r="G44" s="43" t="s">
        <v>228</v>
      </c>
      <c r="H44" s="43" t="str">
        <f t="shared" si="2"/>
        <v>Rural MRSA West</v>
      </c>
      <c r="I44" s="45">
        <f>INDEX(FeeCalc!M:M,MATCH(C:C,FeeCalc!F:F,0))</f>
        <v>169538.03473164159</v>
      </c>
      <c r="J44" s="45">
        <f>INDEX(FeeCalc!L:L,MATCH(C:C,FeeCalc!F:F,0))</f>
        <v>491243.63487554685</v>
      </c>
      <c r="K44" s="45">
        <f t="shared" si="3"/>
        <v>660781.66960718844</v>
      </c>
      <c r="L44" s="45">
        <f>IFERROR(IFERROR(INDEX('2023 IP UPL Data'!N:N,MATCH(A:A,'2023 IP UPL Data'!B:B,0)),INDEX('2023 IMD UPL Data'!M:M,MATCH(A:A,'2023 IMD UPL Data'!B:B,0))),0)</f>
        <v>-24591.990859119731</v>
      </c>
      <c r="M44" s="45">
        <f>IFERROR((IF(F44="IMD",0,INDEX('2023 OP UPL Data'!M:M,MATCH(A:A,'2023 OP UPL Data'!B:B,0)))),0)</f>
        <v>-31496.253999999957</v>
      </c>
      <c r="N44" s="45">
        <f t="shared" si="4"/>
        <v>-56088.244859119688</v>
      </c>
      <c r="O44" s="45">
        <v>-5894.2065631255755</v>
      </c>
      <c r="P44" s="45">
        <v>398075.32986028068</v>
      </c>
      <c r="Q44" s="45">
        <f t="shared" si="5"/>
        <v>392181.12329715508</v>
      </c>
      <c r="R44" s="45" t="str">
        <f t="shared" si="6"/>
        <v>No</v>
      </c>
      <c r="S44" s="46" t="str">
        <f t="shared" si="7"/>
        <v>Yes</v>
      </c>
      <c r="T44" s="47">
        <f>ROUND(INDEX(Summary!H:H,MATCH(H:H,Summary!A:A,0)),2)</f>
        <v>0</v>
      </c>
      <c r="U44" s="47">
        <f>ROUND(INDEX(Summary!I:I,MATCH(H:H,Summary!A:A,0)),2)</f>
        <v>0.25</v>
      </c>
      <c r="V44" s="82">
        <f t="shared" si="8"/>
        <v>0</v>
      </c>
      <c r="W44" s="82">
        <f t="shared" si="9"/>
        <v>122810.90871888671</v>
      </c>
      <c r="X44" s="45">
        <f t="shared" si="10"/>
        <v>122810.90871888671</v>
      </c>
      <c r="Y44" s="45" t="s">
        <v>18726</v>
      </c>
      <c r="Z44" s="45" t="str">
        <f t="shared" si="11"/>
        <v>No</v>
      </c>
      <c r="AA44" s="45" t="str">
        <f t="shared" si="12"/>
        <v>Yes</v>
      </c>
      <c r="AB44" s="45" t="str">
        <f t="shared" si="13"/>
        <v>Yes</v>
      </c>
      <c r="AC44" s="83">
        <f t="shared" si="29"/>
        <v>0</v>
      </c>
      <c r="AD44" s="83">
        <f t="shared" si="30"/>
        <v>0.39</v>
      </c>
      <c r="AE44" s="45">
        <f t="shared" si="31"/>
        <v>0</v>
      </c>
      <c r="AF44" s="45">
        <f t="shared" si="14"/>
        <v>191585.01760146327</v>
      </c>
      <c r="AG44" s="45">
        <f t="shared" si="15"/>
        <v>191585.01760146327</v>
      </c>
      <c r="AH44" s="47">
        <f>IF(Y44="No",0,IFERROR(ROUNDDOWN(INDEX('90% of ACR'!K:K,MATCH(H:H,'90% of ACR'!A:A,0))*IF(I44&gt;0,IF(O44&gt;0,$R$4*MAX(O44-V44,0),0),0)/I44,2),0))</f>
        <v>0</v>
      </c>
      <c r="AI44" s="83">
        <f>IF(Y44="No",0,IFERROR(ROUNDDOWN(INDEX('90% of ACR'!R:R,MATCH(H:H,'90% of ACR'!A:A,0))*IF(J44&gt;0,IF(P44&gt;0,$R$4*MAX(P44-W44,0),0),0)/J44,2),0))</f>
        <v>0.39</v>
      </c>
      <c r="AJ44" s="45">
        <f t="shared" si="16"/>
        <v>0</v>
      </c>
      <c r="AK44" s="45">
        <f t="shared" si="17"/>
        <v>191585.01760146327</v>
      </c>
      <c r="AL44" s="47">
        <f t="shared" si="18"/>
        <v>0</v>
      </c>
      <c r="AM44" s="47">
        <f t="shared" si="19"/>
        <v>0.64</v>
      </c>
      <c r="AN44" s="84">
        <f>IFERROR(INDEX(FeeCalc!P:P,MATCH(C44,FeeCalc!F:F,0)),0)</f>
        <v>314395.92632034997</v>
      </c>
      <c r="AO44" s="84">
        <f>IFERROR(INDEX(FeeCalc!S:S,MATCH(C44,FeeCalc!F:F,0)),0)</f>
        <v>19365.033230516263</v>
      </c>
      <c r="AP44" s="84">
        <f t="shared" si="20"/>
        <v>333760.95955086622</v>
      </c>
      <c r="AQ44" s="69">
        <f t="shared" si="21"/>
        <v>141625.45548813819</v>
      </c>
      <c r="AR44" s="69">
        <v>72226.556499468759</v>
      </c>
      <c r="AS44" s="69">
        <f t="shared" si="32"/>
        <v>69398.898988669433</v>
      </c>
      <c r="AT44" s="69">
        <f>IFERROR(IFERROR(INDEX('2023 IP UPL Data'!L:L,MATCH(A:A,'2023 IP UPL Data'!B:B,0)),INDEX('2023 IMD UPL Data'!I:I,MATCH(A:A,'2023 IMD UPL Data'!B:B,0))),0)</f>
        <v>38644.560859119731</v>
      </c>
      <c r="AU44" s="69">
        <f>IFERROR(IF(F42="IMD",0,INDEX('2023 OP UPL Data'!J:J,MATCH(A:A,'2023 OP UPL Data'!B:B,0))),0)</f>
        <v>242074.19399999996</v>
      </c>
      <c r="AV44" s="45">
        <f t="shared" si="22"/>
        <v>280718.75485911971</v>
      </c>
      <c r="AW44" s="69">
        <f>IFERROR(IFERROR(INDEX('2023 IP UPL Data'!M:M,MATCH(A:A,'2023 IP UPL Data'!B:B,0)),INDEX('2023 IMD UPL Data'!J:J,MATCH(A:A,'2023 IMD UPL Data'!B:B,0))),0)</f>
        <v>14052.57</v>
      </c>
      <c r="AX44" s="69">
        <f>IFERROR(IF(F42="IMD",0,INDEX('2023 OP UPL Data'!L:L,MATCH(A:A,'2023 OP UPL Data'!B:B,0))),0)</f>
        <v>210577.94</v>
      </c>
      <c r="AY44" s="45">
        <f t="shared" si="23"/>
        <v>224630.51</v>
      </c>
      <c r="AZ44" s="69">
        <v>32750.354295994155</v>
      </c>
      <c r="BA44" s="69">
        <v>640149.52386028063</v>
      </c>
      <c r="BB44" s="69">
        <f t="shared" si="24"/>
        <v>32750.354295994155</v>
      </c>
      <c r="BC44" s="69">
        <f t="shared" si="25"/>
        <v>517338.61514139391</v>
      </c>
      <c r="BD44" s="69">
        <f t="shared" si="26"/>
        <v>550088.96943738812</v>
      </c>
      <c r="BE44" s="91">
        <f t="shared" si="27"/>
        <v>18697.784295994155</v>
      </c>
      <c r="BF44" s="91">
        <f t="shared" si="28"/>
        <v>429571.58386028063</v>
      </c>
      <c r="BG44" s="70">
        <f>IFERROR(INDEX('2023 IP UPL Data'!K:K,MATCH(A44,'2023 IP UPL Data'!B:B,0)),0)</f>
        <v>0</v>
      </c>
    </row>
    <row r="45" spans="1:59">
      <c r="A45" s="120" t="s">
        <v>1463</v>
      </c>
      <c r="B45" s="31" t="s">
        <v>1463</v>
      </c>
      <c r="C45" s="31" t="s">
        <v>1464</v>
      </c>
      <c r="D45" s="192" t="s">
        <v>1464</v>
      </c>
      <c r="E45" s="157" t="s">
        <v>3598</v>
      </c>
      <c r="F45" s="44" t="s">
        <v>2987</v>
      </c>
      <c r="G45" s="43" t="s">
        <v>228</v>
      </c>
      <c r="H45" s="43" t="str">
        <f t="shared" si="2"/>
        <v>Urban MRSA West</v>
      </c>
      <c r="I45" s="45">
        <f>INDEX(FeeCalc!M:M,MATCH(C:C,FeeCalc!F:F,0))</f>
        <v>536501.0002544173</v>
      </c>
      <c r="J45" s="45">
        <f>INDEX(FeeCalc!L:L,MATCH(C:C,FeeCalc!F:F,0))</f>
        <v>0</v>
      </c>
      <c r="K45" s="45">
        <f t="shared" si="3"/>
        <v>536501.0002544173</v>
      </c>
      <c r="L45" s="45">
        <f>IFERROR(IFERROR(INDEX('2023 IP UPL Data'!N:N,MATCH(A:A,'2023 IP UPL Data'!B:B,0)),INDEX('2023 IMD UPL Data'!M:M,MATCH(A:A,'2023 IMD UPL Data'!B:B,0))),0)</f>
        <v>498407.02</v>
      </c>
      <c r="M45" s="45">
        <f>IFERROR((IF(F45="IMD",0,INDEX('2023 OP UPL Data'!M:M,MATCH(A:A,'2023 OP UPL Data'!B:B,0)))),0)</f>
        <v>0</v>
      </c>
      <c r="N45" s="45">
        <f t="shared" si="4"/>
        <v>498407.02</v>
      </c>
      <c r="O45" s="45">
        <v>126510.03520941781</v>
      </c>
      <c r="P45" s="45">
        <v>0</v>
      </c>
      <c r="Q45" s="45">
        <f t="shared" si="5"/>
        <v>126510.03520941781</v>
      </c>
      <c r="R45" s="45" t="str">
        <f t="shared" si="6"/>
        <v>Yes</v>
      </c>
      <c r="S45" s="46" t="str">
        <f t="shared" si="7"/>
        <v>No</v>
      </c>
      <c r="T45" s="47">
        <f>ROUND(INDEX(Summary!H:H,MATCH(H:H,Summary!A:A,0)),2)</f>
        <v>0.45</v>
      </c>
      <c r="U45" s="47">
        <f>ROUND(INDEX(Summary!I:I,MATCH(H:H,Summary!A:A,0)),2)</f>
        <v>1.3</v>
      </c>
      <c r="V45" s="82">
        <f t="shared" si="8"/>
        <v>241425.45011448779</v>
      </c>
      <c r="W45" s="82">
        <f t="shared" si="9"/>
        <v>0</v>
      </c>
      <c r="X45" s="45">
        <f t="shared" si="10"/>
        <v>241425.45011448779</v>
      </c>
      <c r="Y45" s="45" t="s">
        <v>18726</v>
      </c>
      <c r="Z45" s="45" t="str">
        <f t="shared" si="11"/>
        <v>No</v>
      </c>
      <c r="AA45" s="45" t="str">
        <f t="shared" si="12"/>
        <v>No</v>
      </c>
      <c r="AB45" s="45" t="str">
        <f t="shared" si="13"/>
        <v>No</v>
      </c>
      <c r="AC45" s="83">
        <f t="shared" si="29"/>
        <v>0</v>
      </c>
      <c r="AD45" s="83">
        <f t="shared" si="30"/>
        <v>0</v>
      </c>
      <c r="AE45" s="45">
        <f t="shared" si="31"/>
        <v>0</v>
      </c>
      <c r="AF45" s="45">
        <f t="shared" si="14"/>
        <v>0</v>
      </c>
      <c r="AG45" s="45">
        <f t="shared" si="15"/>
        <v>0</v>
      </c>
      <c r="AH45" s="47">
        <f>IF(Y45="No",0,IFERROR(ROUNDDOWN(INDEX('90% of ACR'!K:K,MATCH(H:H,'90% of ACR'!A:A,0))*IF(I45&gt;0,IF(O45&gt;0,$R$4*MAX(O45-V45,0),0),0)/I45,2),0))</f>
        <v>0</v>
      </c>
      <c r="AI45" s="83">
        <f>IF(Y45="No",0,IFERROR(ROUNDDOWN(INDEX('90% of ACR'!R:R,MATCH(H:H,'90% of ACR'!A:A,0))*IF(J45&gt;0,IF(P45&gt;0,$R$4*MAX(P45-W45,0),0),0)/J45,2),0))</f>
        <v>0</v>
      </c>
      <c r="AJ45" s="45">
        <f t="shared" si="16"/>
        <v>0</v>
      </c>
      <c r="AK45" s="45">
        <f t="shared" si="17"/>
        <v>0</v>
      </c>
      <c r="AL45" s="47">
        <f t="shared" si="18"/>
        <v>0.45</v>
      </c>
      <c r="AM45" s="47">
        <f t="shared" si="19"/>
        <v>1.3</v>
      </c>
      <c r="AN45" s="84">
        <f>IFERROR(INDEX(FeeCalc!P:P,MATCH(C45,FeeCalc!F:F,0)),0)</f>
        <v>241425.45011448779</v>
      </c>
      <c r="AO45" s="84">
        <f>IFERROR(INDEX(FeeCalc!S:S,MATCH(C45,FeeCalc!F:F,0)),0)</f>
        <v>15281.690623399925</v>
      </c>
      <c r="AP45" s="84">
        <f t="shared" si="20"/>
        <v>256707.1407378877</v>
      </c>
      <c r="AQ45" s="69">
        <f t="shared" si="21"/>
        <v>108929.05444358938</v>
      </c>
      <c r="AR45" s="69">
        <v>56316.03070761769</v>
      </c>
      <c r="AS45" s="69">
        <f t="shared" si="32"/>
        <v>52613.023735971692</v>
      </c>
      <c r="AT45" s="69">
        <f>IFERROR(IFERROR(INDEX('2023 IP UPL Data'!L:L,MATCH(A:A,'2023 IP UPL Data'!B:B,0)),INDEX('2023 IMD UPL Data'!I:I,MATCH(A:A,'2023 IMD UPL Data'!B:B,0))),0)</f>
        <v>453050</v>
      </c>
      <c r="AU45" s="69">
        <f>IFERROR(IF(F43="IMD",0,INDEX('2023 OP UPL Data'!J:J,MATCH(A:A,'2023 OP UPL Data'!B:B,0))),0)</f>
        <v>0</v>
      </c>
      <c r="AV45" s="45">
        <f t="shared" si="22"/>
        <v>453050</v>
      </c>
      <c r="AW45" s="69">
        <f>IFERROR(IFERROR(INDEX('2023 IP UPL Data'!M:M,MATCH(A:A,'2023 IP UPL Data'!B:B,0)),INDEX('2023 IMD UPL Data'!J:J,MATCH(A:A,'2023 IMD UPL Data'!B:B,0))),0)</f>
        <v>951457.02</v>
      </c>
      <c r="AX45" s="69">
        <f>IFERROR(IF(F43="IMD",0,INDEX('2023 OP UPL Data'!L:L,MATCH(A:A,'2023 OP UPL Data'!B:B,0))),0)</f>
        <v>0</v>
      </c>
      <c r="AY45" s="45">
        <f t="shared" si="23"/>
        <v>951457.02</v>
      </c>
      <c r="AZ45" s="69">
        <v>579560.03520941781</v>
      </c>
      <c r="BA45" s="69">
        <v>0</v>
      </c>
      <c r="BB45" s="69">
        <f t="shared" si="24"/>
        <v>338134.58509493002</v>
      </c>
      <c r="BC45" s="69">
        <f t="shared" si="25"/>
        <v>0</v>
      </c>
      <c r="BD45" s="69">
        <f t="shared" si="26"/>
        <v>338134.58509493002</v>
      </c>
      <c r="BE45" s="91">
        <f t="shared" si="27"/>
        <v>0</v>
      </c>
      <c r="BF45" s="91">
        <f t="shared" si="28"/>
        <v>0</v>
      </c>
      <c r="BG45" s="70">
        <f>IFERROR(INDEX('2023 IP UPL Data'!K:K,MATCH(A45,'2023 IP UPL Data'!B:B,0)),0)</f>
        <v>0</v>
      </c>
    </row>
    <row r="46" spans="1:59">
      <c r="A46" s="120" t="s">
        <v>1500</v>
      </c>
      <c r="B46" s="31" t="s">
        <v>1500</v>
      </c>
      <c r="C46" s="31" t="s">
        <v>1501</v>
      </c>
      <c r="D46" s="192" t="s">
        <v>1501</v>
      </c>
      <c r="E46" s="157" t="s">
        <v>3611</v>
      </c>
      <c r="F46" s="44" t="s">
        <v>2987</v>
      </c>
      <c r="G46" s="43" t="s">
        <v>311</v>
      </c>
      <c r="H46" s="43" t="str">
        <f t="shared" si="2"/>
        <v>Urban MRSA Northeast</v>
      </c>
      <c r="I46" s="45">
        <f>INDEX(FeeCalc!M:M,MATCH(C:C,FeeCalc!F:F,0))</f>
        <v>4066.3800272715443</v>
      </c>
      <c r="J46" s="45">
        <f>INDEX(FeeCalc!L:L,MATCH(C:C,FeeCalc!F:F,0))</f>
        <v>0</v>
      </c>
      <c r="K46" s="45">
        <f t="shared" si="3"/>
        <v>4066.3800272715443</v>
      </c>
      <c r="L46" s="45">
        <f>IFERROR(IFERROR(INDEX('2023 IP UPL Data'!N:N,MATCH(A:A,'2023 IP UPL Data'!B:B,0)),INDEX('2023 IMD UPL Data'!M:M,MATCH(A:A,'2023 IMD UPL Data'!B:B,0))),0)</f>
        <v>0</v>
      </c>
      <c r="M46" s="45">
        <f>IFERROR((IF(F46="IMD",0,INDEX('2023 OP UPL Data'!M:M,MATCH(A:A,'2023 OP UPL Data'!B:B,0)))),0)</f>
        <v>0</v>
      </c>
      <c r="N46" s="45">
        <f t="shared" si="4"/>
        <v>0</v>
      </c>
      <c r="O46" s="45">
        <v>0</v>
      </c>
      <c r="P46" s="45">
        <v>0</v>
      </c>
      <c r="Q46" s="45">
        <f t="shared" si="5"/>
        <v>0</v>
      </c>
      <c r="R46" s="45" t="str">
        <f t="shared" si="6"/>
        <v>No</v>
      </c>
      <c r="S46" s="46" t="str">
        <f t="shared" si="7"/>
        <v>No</v>
      </c>
      <c r="T46" s="47">
        <f>ROUND(INDEX(Summary!H:H,MATCH(H:H,Summary!A:A,0)),2)</f>
        <v>0.81</v>
      </c>
      <c r="U46" s="47">
        <f>ROUND(INDEX(Summary!I:I,MATCH(H:H,Summary!A:A,0)),2)</f>
        <v>1.32</v>
      </c>
      <c r="V46" s="82">
        <f t="shared" si="8"/>
        <v>3293.7678220899511</v>
      </c>
      <c r="W46" s="82">
        <f t="shared" si="9"/>
        <v>0</v>
      </c>
      <c r="X46" s="45">
        <f t="shared" si="10"/>
        <v>3293.7678220899511</v>
      </c>
      <c r="Y46" s="45" t="s">
        <v>18726</v>
      </c>
      <c r="Z46" s="45" t="str">
        <f t="shared" si="11"/>
        <v>No</v>
      </c>
      <c r="AA46" s="45" t="str">
        <f t="shared" si="12"/>
        <v>No</v>
      </c>
      <c r="AB46" s="45" t="str">
        <f t="shared" si="13"/>
        <v>No</v>
      </c>
      <c r="AC46" s="83">
        <f t="shared" si="29"/>
        <v>0</v>
      </c>
      <c r="AD46" s="83">
        <f t="shared" si="30"/>
        <v>0</v>
      </c>
      <c r="AE46" s="45">
        <f t="shared" si="31"/>
        <v>0</v>
      </c>
      <c r="AF46" s="45">
        <f t="shared" si="14"/>
        <v>0</v>
      </c>
      <c r="AG46" s="45">
        <f t="shared" si="15"/>
        <v>0</v>
      </c>
      <c r="AH46" s="47">
        <f>IF(Y46="No",0,IFERROR(ROUNDDOWN(INDEX('90% of ACR'!K:K,MATCH(H:H,'90% of ACR'!A:A,0))*IF(I46&gt;0,IF(O46&gt;0,$R$4*MAX(O46-V46,0),0),0)/I46,2),0))</f>
        <v>0</v>
      </c>
      <c r="AI46" s="83">
        <f>IF(Y46="No",0,IFERROR(ROUNDDOWN(INDEX('90% of ACR'!R:R,MATCH(H:H,'90% of ACR'!A:A,0))*IF(J46&gt;0,IF(P46&gt;0,$R$4*MAX(P46-W46,0),0),0)/J46,2),0))</f>
        <v>0</v>
      </c>
      <c r="AJ46" s="45">
        <f t="shared" si="16"/>
        <v>0</v>
      </c>
      <c r="AK46" s="45">
        <f t="shared" si="17"/>
        <v>0</v>
      </c>
      <c r="AL46" s="47">
        <f t="shared" si="18"/>
        <v>0.81</v>
      </c>
      <c r="AM46" s="47">
        <f t="shared" si="19"/>
        <v>1.32</v>
      </c>
      <c r="AN46" s="84">
        <f>IFERROR(INDEX(FeeCalc!P:P,MATCH(C46,FeeCalc!F:F,0)),0)</f>
        <v>3293.7678220899511</v>
      </c>
      <c r="AO46" s="84">
        <f>IFERROR(INDEX(FeeCalc!S:S,MATCH(C46,FeeCalc!F:F,0)),0)</f>
        <v>200.94604750150896</v>
      </c>
      <c r="AP46" s="84">
        <f t="shared" si="20"/>
        <v>3494.71386959146</v>
      </c>
      <c r="AQ46" s="69">
        <f t="shared" si="21"/>
        <v>1482.9189257114838</v>
      </c>
      <c r="AR46" s="69">
        <v>834.60166189858705</v>
      </c>
      <c r="AS46" s="69">
        <f t="shared" si="32"/>
        <v>648.31726381289673</v>
      </c>
      <c r="AT46" s="69">
        <f>IFERROR(IFERROR(INDEX('2023 IP UPL Data'!L:L,MATCH(A:A,'2023 IP UPL Data'!B:B,0)),INDEX('2023 IMD UPL Data'!I:I,MATCH(A:A,'2023 IMD UPL Data'!B:B,0))),0)</f>
        <v>0</v>
      </c>
      <c r="AU46" s="69">
        <f>IFERROR(IF(F44="IMD",0,INDEX('2023 OP UPL Data'!J:J,MATCH(A:A,'2023 OP UPL Data'!B:B,0))),0)</f>
        <v>0</v>
      </c>
      <c r="AV46" s="45">
        <f t="shared" si="22"/>
        <v>0</v>
      </c>
      <c r="AW46" s="69">
        <f>IFERROR(IFERROR(INDEX('2023 IP UPL Data'!M:M,MATCH(A:A,'2023 IP UPL Data'!B:B,0)),INDEX('2023 IMD UPL Data'!J:J,MATCH(A:A,'2023 IMD UPL Data'!B:B,0))),0)</f>
        <v>0</v>
      </c>
      <c r="AX46" s="69">
        <f>IFERROR(IF(F44="IMD",0,INDEX('2023 OP UPL Data'!L:L,MATCH(A:A,'2023 OP UPL Data'!B:B,0))),0)</f>
        <v>0</v>
      </c>
      <c r="AY46" s="45">
        <f t="shared" si="23"/>
        <v>0</v>
      </c>
      <c r="AZ46" s="69">
        <v>0</v>
      </c>
      <c r="BA46" s="69">
        <v>0</v>
      </c>
      <c r="BB46" s="69">
        <f t="shared" si="24"/>
        <v>0</v>
      </c>
      <c r="BC46" s="69">
        <f t="shared" si="25"/>
        <v>0</v>
      </c>
      <c r="BD46" s="69">
        <f t="shared" si="26"/>
        <v>0</v>
      </c>
      <c r="BE46" s="91">
        <f t="shared" si="27"/>
        <v>0</v>
      </c>
      <c r="BF46" s="91">
        <f t="shared" si="28"/>
        <v>0</v>
      </c>
      <c r="BG46" s="70">
        <f>IFERROR(INDEX('2023 IP UPL Data'!K:K,MATCH(A46,'2023 IP UPL Data'!B:B,0)),0)</f>
        <v>0</v>
      </c>
    </row>
    <row r="47" spans="1:59" ht="23.25">
      <c r="A47" s="120" t="s">
        <v>1330</v>
      </c>
      <c r="B47" s="31" t="s">
        <v>1330</v>
      </c>
      <c r="C47" s="31" t="s">
        <v>1331</v>
      </c>
      <c r="D47" s="192" t="s">
        <v>1331</v>
      </c>
      <c r="E47" s="157" t="s">
        <v>22924</v>
      </c>
      <c r="F47" s="44" t="s">
        <v>3537</v>
      </c>
      <c r="G47" s="43" t="s">
        <v>1219</v>
      </c>
      <c r="H47" s="43" t="str">
        <f t="shared" si="2"/>
        <v>Non-state-owned IMD Travis</v>
      </c>
      <c r="I47" s="45">
        <f>INDEX(FeeCalc!M:M,MATCH(C:C,FeeCalc!F:F,0))</f>
        <v>255237.25905316605</v>
      </c>
      <c r="J47" s="45">
        <f>INDEX(FeeCalc!L:L,MATCH(C:C,FeeCalc!F:F,0))</f>
        <v>0</v>
      </c>
      <c r="K47" s="45">
        <f t="shared" si="3"/>
        <v>255237.25905316605</v>
      </c>
      <c r="L47" s="45">
        <f>IFERROR(IFERROR(INDEX('2023 IP UPL Data'!N:N,MATCH(A:A,'2023 IP UPL Data'!B:B,0)),INDEX('2023 IMD UPL Data'!M:M,MATCH(A:A,'2023 IMD UPL Data'!B:B,0))),0)</f>
        <v>262281.09999999998</v>
      </c>
      <c r="M47" s="45">
        <f>IFERROR((IF(F47="IMD",0,INDEX('2023 OP UPL Data'!M:M,MATCH(A:A,'2023 OP UPL Data'!B:B,0)))),0)</f>
        <v>0</v>
      </c>
      <c r="N47" s="45">
        <f t="shared" si="4"/>
        <v>262281.09999999998</v>
      </c>
      <c r="O47" s="45">
        <v>721198.53558585129</v>
      </c>
      <c r="P47" s="45">
        <v>0</v>
      </c>
      <c r="Q47" s="45">
        <f t="shared" si="5"/>
        <v>721198.53558585129</v>
      </c>
      <c r="R47" s="45" t="str">
        <f t="shared" si="6"/>
        <v>Yes</v>
      </c>
      <c r="S47" s="46" t="str">
        <f t="shared" si="7"/>
        <v>No</v>
      </c>
      <c r="T47" s="47">
        <f>ROUND(INDEX(Summary!H:H,MATCH(H:H,Summary!A:A,0)),2)</f>
        <v>0.72</v>
      </c>
      <c r="U47" s="47">
        <f>ROUND(INDEX(Summary!I:I,MATCH(H:H,Summary!A:A,0)),2)</f>
        <v>0</v>
      </c>
      <c r="V47" s="82">
        <f t="shared" si="8"/>
        <v>183770.82651827956</v>
      </c>
      <c r="W47" s="82">
        <f t="shared" si="9"/>
        <v>0</v>
      </c>
      <c r="X47" s="45">
        <f t="shared" si="10"/>
        <v>183770.82651827956</v>
      </c>
      <c r="Y47" s="45" t="s">
        <v>18726</v>
      </c>
      <c r="Z47" s="45" t="str">
        <f t="shared" si="11"/>
        <v>Yes</v>
      </c>
      <c r="AA47" s="45" t="str">
        <f t="shared" si="12"/>
        <v>No</v>
      </c>
      <c r="AB47" s="45" t="str">
        <f t="shared" si="13"/>
        <v>Yes</v>
      </c>
      <c r="AC47" s="83">
        <f t="shared" si="29"/>
        <v>1.47</v>
      </c>
      <c r="AD47" s="83">
        <f t="shared" si="30"/>
        <v>0</v>
      </c>
      <c r="AE47" s="45">
        <f t="shared" si="31"/>
        <v>375198.77080815408</v>
      </c>
      <c r="AF47" s="45">
        <f t="shared" si="14"/>
        <v>0</v>
      </c>
      <c r="AG47" s="45">
        <f t="shared" si="15"/>
        <v>375198.77080815408</v>
      </c>
      <c r="AH47" s="47">
        <f>IF(Y47="No",0,IFERROR(ROUNDDOWN(INDEX('90% of ACR'!K:K,MATCH(H:H,'90% of ACR'!A:A,0))*IF(I47&gt;0,IF(O47&gt;0,$R$4*MAX(O47-V47,0),0),0)/I47,2),0))</f>
        <v>0.01</v>
      </c>
      <c r="AI47" s="83">
        <f>IF(Y47="No",0,IFERROR(ROUNDDOWN(INDEX('90% of ACR'!R:R,MATCH(H:H,'90% of ACR'!A:A,0))*IF(J47&gt;0,IF(P47&gt;0,$R$4*MAX(P47-W47,0),0),0)/J47,2),0))</f>
        <v>0</v>
      </c>
      <c r="AJ47" s="45">
        <f t="shared" si="16"/>
        <v>2552.3725905316605</v>
      </c>
      <c r="AK47" s="45">
        <f t="shared" si="17"/>
        <v>0</v>
      </c>
      <c r="AL47" s="47">
        <f t="shared" si="18"/>
        <v>0.73</v>
      </c>
      <c r="AM47" s="47">
        <f t="shared" si="19"/>
        <v>0</v>
      </c>
      <c r="AN47" s="84">
        <f>IFERROR(INDEX(FeeCalc!P:P,MATCH(C47,FeeCalc!F:F,0)),0)</f>
        <v>186323.19910881121</v>
      </c>
      <c r="AO47" s="84">
        <f>IFERROR(INDEX(FeeCalc!S:S,MATCH(C47,FeeCalc!F:F,0)),0)</f>
        <v>11367.197823614479</v>
      </c>
      <c r="AP47" s="84">
        <f t="shared" si="20"/>
        <v>197690.39693242568</v>
      </c>
      <c r="AQ47" s="69">
        <f t="shared" si="21"/>
        <v>83886.361511130061</v>
      </c>
      <c r="AR47" s="69">
        <v>40795.273150853238</v>
      </c>
      <c r="AS47" s="69">
        <f t="shared" si="32"/>
        <v>43091.088360276823</v>
      </c>
      <c r="AT47" s="69">
        <f>IFERROR(IFERROR(INDEX('2023 IP UPL Data'!L:L,MATCH(A:A,'2023 IP UPL Data'!B:B,0)),INDEX('2023 IMD UPL Data'!I:I,MATCH(A:A,'2023 IMD UPL Data'!B:B,0))),0)</f>
        <v>799194.14</v>
      </c>
      <c r="AU47" s="69">
        <f>IFERROR(IF(F45="IMD",0,INDEX('2023 OP UPL Data'!J:J,MATCH(A:A,'2023 OP UPL Data'!B:B,0))),0)</f>
        <v>0</v>
      </c>
      <c r="AV47" s="45">
        <f t="shared" si="22"/>
        <v>799194.14</v>
      </c>
      <c r="AW47" s="69">
        <f>IFERROR(IFERROR(INDEX('2023 IP UPL Data'!M:M,MATCH(A:A,'2023 IP UPL Data'!B:B,0)),INDEX('2023 IMD UPL Data'!J:J,MATCH(A:A,'2023 IMD UPL Data'!B:B,0))),0)</f>
        <v>1061475.24</v>
      </c>
      <c r="AX47" s="69">
        <f>IFERROR(IF(F45="IMD",0,INDEX('2023 OP UPL Data'!L:L,MATCH(A:A,'2023 OP UPL Data'!B:B,0))),0)</f>
        <v>0</v>
      </c>
      <c r="AY47" s="45">
        <f t="shared" si="23"/>
        <v>1061475.24</v>
      </c>
      <c r="AZ47" s="69">
        <v>1520392.6755858513</v>
      </c>
      <c r="BA47" s="69">
        <v>0</v>
      </c>
      <c r="BB47" s="69">
        <f t="shared" si="24"/>
        <v>1336621.8490675718</v>
      </c>
      <c r="BC47" s="69">
        <f t="shared" si="25"/>
        <v>0</v>
      </c>
      <c r="BD47" s="69">
        <f t="shared" si="26"/>
        <v>1336621.8490675718</v>
      </c>
      <c r="BE47" s="91">
        <f t="shared" si="27"/>
        <v>458917.43558585132</v>
      </c>
      <c r="BF47" s="91">
        <f t="shared" si="28"/>
        <v>0</v>
      </c>
      <c r="BG47" s="70">
        <f>IFERROR(INDEX('2023 IP UPL Data'!K:K,MATCH(A47,'2023 IP UPL Data'!B:B,0)),0)</f>
        <v>0</v>
      </c>
    </row>
    <row r="48" spans="1:59">
      <c r="A48" s="120" t="s">
        <v>853</v>
      </c>
      <c r="B48" s="31" t="s">
        <v>853</v>
      </c>
      <c r="C48" s="31" t="s">
        <v>854</v>
      </c>
      <c r="D48" s="192" t="s">
        <v>854</v>
      </c>
      <c r="E48" s="157" t="s">
        <v>23059</v>
      </c>
      <c r="F48" s="44" t="s">
        <v>3071</v>
      </c>
      <c r="G48" s="43" t="s">
        <v>228</v>
      </c>
      <c r="H48" s="43" t="str">
        <f t="shared" si="2"/>
        <v>Rural MRSA West</v>
      </c>
      <c r="I48" s="45">
        <f>INDEX(FeeCalc!M:M,MATCH(C:C,FeeCalc!F:F,0))</f>
        <v>1287904.3919700379</v>
      </c>
      <c r="J48" s="45">
        <f>INDEX(FeeCalc!L:L,MATCH(C:C,FeeCalc!F:F,0))</f>
        <v>868111.67730376695</v>
      </c>
      <c r="K48" s="45">
        <f t="shared" si="3"/>
        <v>2156016.0692738048</v>
      </c>
      <c r="L48" s="45">
        <f>IFERROR(IFERROR(INDEX('2023 IP UPL Data'!N:N,MATCH(A:A,'2023 IP UPL Data'!B:B,0)),INDEX('2023 IMD UPL Data'!M:M,MATCH(A:A,'2023 IMD UPL Data'!B:B,0))),0)</f>
        <v>223144.56366529362</v>
      </c>
      <c r="M48" s="45">
        <f>IFERROR((IF(F48="IMD",0,INDEX('2023 OP UPL Data'!M:M,MATCH(A:A,'2023 OP UPL Data'!B:B,0)))),0)</f>
        <v>300139.86725000013</v>
      </c>
      <c r="N48" s="45">
        <f t="shared" si="4"/>
        <v>523284.43091529375</v>
      </c>
      <c r="O48" s="45">
        <v>-458580.44716672751</v>
      </c>
      <c r="P48" s="45">
        <v>439749.90411821427</v>
      </c>
      <c r="Q48" s="45">
        <f t="shared" si="5"/>
        <v>-18830.543048513238</v>
      </c>
      <c r="R48" s="45" t="str">
        <f t="shared" si="6"/>
        <v>No</v>
      </c>
      <c r="S48" s="46" t="str">
        <f t="shared" si="7"/>
        <v>Yes</v>
      </c>
      <c r="T48" s="47">
        <f>ROUND(INDEX(Summary!H:H,MATCH(H:H,Summary!A:A,0)),2)</f>
        <v>0</v>
      </c>
      <c r="U48" s="47">
        <f>ROUND(INDEX(Summary!I:I,MATCH(H:H,Summary!A:A,0)),2)</f>
        <v>0.25</v>
      </c>
      <c r="V48" s="82">
        <f t="shared" si="8"/>
        <v>0</v>
      </c>
      <c r="W48" s="82">
        <f t="shared" si="9"/>
        <v>217027.91932594174</v>
      </c>
      <c r="X48" s="45">
        <f t="shared" si="10"/>
        <v>217027.91932594174</v>
      </c>
      <c r="Y48" s="45" t="s">
        <v>18726</v>
      </c>
      <c r="Z48" s="45" t="str">
        <f t="shared" si="11"/>
        <v>No</v>
      </c>
      <c r="AA48" s="45" t="str">
        <f t="shared" si="12"/>
        <v>Yes</v>
      </c>
      <c r="AB48" s="45" t="str">
        <f t="shared" si="13"/>
        <v>Yes</v>
      </c>
      <c r="AC48" s="83">
        <f t="shared" si="29"/>
        <v>0</v>
      </c>
      <c r="AD48" s="83">
        <f t="shared" si="30"/>
        <v>0.18</v>
      </c>
      <c r="AE48" s="45">
        <f t="shared" si="31"/>
        <v>0</v>
      </c>
      <c r="AF48" s="45">
        <f t="shared" si="14"/>
        <v>156260.10191467803</v>
      </c>
      <c r="AG48" s="45">
        <f t="shared" si="15"/>
        <v>156260.10191467803</v>
      </c>
      <c r="AH48" s="47">
        <f>IF(Y48="No",0,IFERROR(ROUNDDOWN(INDEX('90% of ACR'!K:K,MATCH(H:H,'90% of ACR'!A:A,0))*IF(I48&gt;0,IF(O48&gt;0,$R$4*MAX(O48-V48,0),0),0)/I48,2),0))</f>
        <v>0</v>
      </c>
      <c r="AI48" s="83">
        <f>IF(Y48="No",0,IFERROR(ROUNDDOWN(INDEX('90% of ACR'!R:R,MATCH(H:H,'90% of ACR'!A:A,0))*IF(J48&gt;0,IF(P48&gt;0,$R$4*MAX(P48-W48,0),0),0)/J48,2),0))</f>
        <v>0.17</v>
      </c>
      <c r="AJ48" s="45">
        <f t="shared" si="16"/>
        <v>0</v>
      </c>
      <c r="AK48" s="45">
        <f t="shared" si="17"/>
        <v>147578.98514164038</v>
      </c>
      <c r="AL48" s="47">
        <f t="shared" si="18"/>
        <v>0</v>
      </c>
      <c r="AM48" s="47">
        <f t="shared" si="19"/>
        <v>0.42000000000000004</v>
      </c>
      <c r="AN48" s="84">
        <f>IFERROR(INDEX(FeeCalc!P:P,MATCH(C48,FeeCalc!F:F,0)),0)</f>
        <v>364606.90446758218</v>
      </c>
      <c r="AO48" s="84">
        <f>IFERROR(INDEX(FeeCalc!S:S,MATCH(C48,FeeCalc!F:F,0)),0)</f>
        <v>22293.164928129831</v>
      </c>
      <c r="AP48" s="84">
        <f t="shared" si="20"/>
        <v>386900.06939571199</v>
      </c>
      <c r="AQ48" s="69">
        <f t="shared" si="21"/>
        <v>164174.08024682128</v>
      </c>
      <c r="AR48" s="69">
        <v>87125.008099096565</v>
      </c>
      <c r="AS48" s="69">
        <f t="shared" si="32"/>
        <v>77049.072147724713</v>
      </c>
      <c r="AT48" s="69">
        <f>IFERROR(IFERROR(INDEX('2023 IP UPL Data'!L:L,MATCH(A:A,'2023 IP UPL Data'!B:B,0)),INDEX('2023 IMD UPL Data'!I:I,MATCH(A:A,'2023 IMD UPL Data'!B:B,0))),0)</f>
        <v>1144322.9963347064</v>
      </c>
      <c r="AU48" s="69">
        <f>IFERROR(IF(F46="IMD",0,INDEX('2023 OP UPL Data'!J:J,MATCH(A:A,'2023 OP UPL Data'!B:B,0))),0)</f>
        <v>578580.44274999993</v>
      </c>
      <c r="AV48" s="45">
        <f t="shared" si="22"/>
        <v>1722903.4390847064</v>
      </c>
      <c r="AW48" s="69">
        <f>IFERROR(IFERROR(INDEX('2023 IP UPL Data'!M:M,MATCH(A:A,'2023 IP UPL Data'!B:B,0)),INDEX('2023 IMD UPL Data'!J:J,MATCH(A:A,'2023 IMD UPL Data'!B:B,0))),0)</f>
        <v>1367467.56</v>
      </c>
      <c r="AX48" s="69">
        <f>IFERROR(IF(F46="IMD",0,INDEX('2023 OP UPL Data'!L:L,MATCH(A:A,'2023 OP UPL Data'!B:B,0))),0)</f>
        <v>878720.31</v>
      </c>
      <c r="AY48" s="45">
        <f t="shared" si="23"/>
        <v>2246187.87</v>
      </c>
      <c r="AZ48" s="69">
        <v>685742.54916797893</v>
      </c>
      <c r="BA48" s="69">
        <v>1018330.3468682142</v>
      </c>
      <c r="BB48" s="69">
        <f t="shared" si="24"/>
        <v>685742.54916797893</v>
      </c>
      <c r="BC48" s="69">
        <f t="shared" si="25"/>
        <v>801302.42754227249</v>
      </c>
      <c r="BD48" s="69">
        <f t="shared" si="26"/>
        <v>1487044.9767102515</v>
      </c>
      <c r="BE48" s="91">
        <f t="shared" si="27"/>
        <v>0</v>
      </c>
      <c r="BF48" s="91">
        <f t="shared" si="28"/>
        <v>139610.03686821414</v>
      </c>
      <c r="BG48" s="70">
        <f>IFERROR(INDEX('2023 IP UPL Data'!K:K,MATCH(A48,'2023 IP UPL Data'!B:B,0)),0)</f>
        <v>0</v>
      </c>
    </row>
    <row r="49" spans="1:59">
      <c r="A49" s="120" t="s">
        <v>1503</v>
      </c>
      <c r="B49" s="31" t="s">
        <v>1503</v>
      </c>
      <c r="C49" s="31" t="s">
        <v>1504</v>
      </c>
      <c r="D49" s="192" t="s">
        <v>1504</v>
      </c>
      <c r="E49" s="157" t="s">
        <v>3605</v>
      </c>
      <c r="F49" s="44" t="s">
        <v>2987</v>
      </c>
      <c r="G49" s="43" t="s">
        <v>492</v>
      </c>
      <c r="H49" s="43" t="str">
        <f t="shared" si="2"/>
        <v>Urban Bexar</v>
      </c>
      <c r="I49" s="45">
        <f>INDEX(FeeCalc!M:M,MATCH(C:C,FeeCalc!F:F,0))</f>
        <v>673021.47471031104</v>
      </c>
      <c r="J49" s="45">
        <f>INDEX(FeeCalc!L:L,MATCH(C:C,FeeCalc!F:F,0))</f>
        <v>0</v>
      </c>
      <c r="K49" s="45">
        <f t="shared" si="3"/>
        <v>673021.47471031104</v>
      </c>
      <c r="L49" s="45">
        <f>IFERROR(IFERROR(INDEX('2023 IP UPL Data'!N:N,MATCH(A:A,'2023 IP UPL Data'!B:B,0)),INDEX('2023 IMD UPL Data'!M:M,MATCH(A:A,'2023 IMD UPL Data'!B:B,0))),0)</f>
        <v>635527.08582822082</v>
      </c>
      <c r="M49" s="45">
        <f>IFERROR((IF(F49="IMD",0,INDEX('2023 OP UPL Data'!M:M,MATCH(A:A,'2023 OP UPL Data'!B:B,0)))),0)</f>
        <v>0</v>
      </c>
      <c r="N49" s="45">
        <f t="shared" si="4"/>
        <v>635527.08582822082</v>
      </c>
      <c r="O49" s="45">
        <v>151325.2692146831</v>
      </c>
      <c r="P49" s="45">
        <v>0</v>
      </c>
      <c r="Q49" s="45">
        <f t="shared" si="5"/>
        <v>151325.2692146831</v>
      </c>
      <c r="R49" s="45" t="str">
        <f t="shared" si="6"/>
        <v>Yes</v>
      </c>
      <c r="S49" s="46" t="str">
        <f t="shared" si="7"/>
        <v>No</v>
      </c>
      <c r="T49" s="47">
        <f>ROUND(INDEX(Summary!H:H,MATCH(H:H,Summary!A:A,0)),2)</f>
        <v>0.85</v>
      </c>
      <c r="U49" s="47">
        <f>ROUND(INDEX(Summary!I:I,MATCH(H:H,Summary!A:A,0)),2)</f>
        <v>0.9</v>
      </c>
      <c r="V49" s="82">
        <f t="shared" si="8"/>
        <v>572068.2535037644</v>
      </c>
      <c r="W49" s="82">
        <f t="shared" si="9"/>
        <v>0</v>
      </c>
      <c r="X49" s="45">
        <f t="shared" si="10"/>
        <v>572068.2535037644</v>
      </c>
      <c r="Y49" s="45" t="s">
        <v>18726</v>
      </c>
      <c r="Z49" s="45" t="str">
        <f t="shared" si="11"/>
        <v>No</v>
      </c>
      <c r="AA49" s="45" t="str">
        <f t="shared" si="12"/>
        <v>No</v>
      </c>
      <c r="AB49" s="45" t="str">
        <f t="shared" si="13"/>
        <v>No</v>
      </c>
      <c r="AC49" s="83">
        <f t="shared" si="29"/>
        <v>0</v>
      </c>
      <c r="AD49" s="83">
        <f t="shared" si="30"/>
        <v>0</v>
      </c>
      <c r="AE49" s="45">
        <f t="shared" si="31"/>
        <v>0</v>
      </c>
      <c r="AF49" s="45">
        <f t="shared" si="14"/>
        <v>0</v>
      </c>
      <c r="AG49" s="45">
        <f t="shared" si="15"/>
        <v>0</v>
      </c>
      <c r="AH49" s="47">
        <f>IF(Y49="No",0,IFERROR(ROUNDDOWN(INDEX('90% of ACR'!K:K,MATCH(H:H,'90% of ACR'!A:A,0))*IF(I49&gt;0,IF(O49&gt;0,$R$4*MAX(O49-V49,0),0),0)/I49,2),0))</f>
        <v>0</v>
      </c>
      <c r="AI49" s="83">
        <f>IF(Y49="No",0,IFERROR(ROUNDDOWN(INDEX('90% of ACR'!R:R,MATCH(H:H,'90% of ACR'!A:A,0))*IF(J49&gt;0,IF(P49&gt;0,$R$4*MAX(P49-W49,0),0),0)/J49,2),0))</f>
        <v>0</v>
      </c>
      <c r="AJ49" s="45">
        <f t="shared" si="16"/>
        <v>0</v>
      </c>
      <c r="AK49" s="45">
        <f t="shared" si="17"/>
        <v>0</v>
      </c>
      <c r="AL49" s="47">
        <f t="shared" si="18"/>
        <v>0.85</v>
      </c>
      <c r="AM49" s="47">
        <f t="shared" si="19"/>
        <v>0.9</v>
      </c>
      <c r="AN49" s="84">
        <f>IFERROR(INDEX(FeeCalc!P:P,MATCH(C49,FeeCalc!F:F,0)),0)</f>
        <v>572068.2535037644</v>
      </c>
      <c r="AO49" s="84">
        <f>IFERROR(INDEX(FeeCalc!S:S,MATCH(C49,FeeCalc!F:F,0)),0)</f>
        <v>36057.618753181931</v>
      </c>
      <c r="AP49" s="84">
        <f t="shared" si="20"/>
        <v>608125.87225694628</v>
      </c>
      <c r="AQ49" s="69">
        <f t="shared" si="21"/>
        <v>258047.26762653457</v>
      </c>
      <c r="AR49" s="69">
        <v>139746.66086067821</v>
      </c>
      <c r="AS49" s="69">
        <f t="shared" si="32"/>
        <v>118300.60676585636</v>
      </c>
      <c r="AT49" s="69">
        <f>IFERROR(IFERROR(INDEX('2023 IP UPL Data'!L:L,MATCH(A:A,'2023 IP UPL Data'!B:B,0)),INDEX('2023 IMD UPL Data'!I:I,MATCH(A:A,'2023 IMD UPL Data'!B:B,0))),0)</f>
        <v>569808.64417177916</v>
      </c>
      <c r="AU49" s="69">
        <f>IFERROR(IF(F47="IMD",0,INDEX('2023 OP UPL Data'!J:J,MATCH(A:A,'2023 OP UPL Data'!B:B,0))),0)</f>
        <v>0</v>
      </c>
      <c r="AV49" s="45">
        <f t="shared" si="22"/>
        <v>569808.64417177916</v>
      </c>
      <c r="AW49" s="69">
        <f>IFERROR(IFERROR(INDEX('2023 IP UPL Data'!M:M,MATCH(A:A,'2023 IP UPL Data'!B:B,0)),INDEX('2023 IMD UPL Data'!J:J,MATCH(A:A,'2023 IMD UPL Data'!B:B,0))),0)</f>
        <v>1205335.73</v>
      </c>
      <c r="AX49" s="69">
        <f>IFERROR(IF(F47="IMD",0,INDEX('2023 OP UPL Data'!L:L,MATCH(A:A,'2023 OP UPL Data'!B:B,0))),0)</f>
        <v>0</v>
      </c>
      <c r="AY49" s="45">
        <f t="shared" si="23"/>
        <v>1205335.73</v>
      </c>
      <c r="AZ49" s="69">
        <v>721133.91338646226</v>
      </c>
      <c r="BA49" s="69">
        <v>0</v>
      </c>
      <c r="BB49" s="69">
        <f t="shared" si="24"/>
        <v>149065.65988269786</v>
      </c>
      <c r="BC49" s="69">
        <f t="shared" si="25"/>
        <v>0</v>
      </c>
      <c r="BD49" s="69">
        <f t="shared" si="26"/>
        <v>149065.65988269786</v>
      </c>
      <c r="BE49" s="91">
        <f t="shared" si="27"/>
        <v>0</v>
      </c>
      <c r="BF49" s="91">
        <f t="shared" si="28"/>
        <v>0</v>
      </c>
      <c r="BG49" s="70">
        <f>IFERROR(INDEX('2023 IP UPL Data'!K:K,MATCH(A49,'2023 IP UPL Data'!B:B,0)),0)</f>
        <v>0</v>
      </c>
    </row>
    <row r="50" spans="1:59">
      <c r="A50" s="120" t="s">
        <v>1220</v>
      </c>
      <c r="B50" s="31" t="s">
        <v>1220</v>
      </c>
      <c r="C50" s="31" t="s">
        <v>1221</v>
      </c>
      <c r="D50" s="192" t="s">
        <v>1221</v>
      </c>
      <c r="E50" s="157" t="s">
        <v>3570</v>
      </c>
      <c r="F50" s="44" t="s">
        <v>2987</v>
      </c>
      <c r="G50" s="43" t="s">
        <v>492</v>
      </c>
      <c r="H50" s="43" t="str">
        <f t="shared" si="2"/>
        <v>Urban Bexar</v>
      </c>
      <c r="I50" s="45">
        <f>INDEX(FeeCalc!M:M,MATCH(C:C,FeeCalc!F:F,0))</f>
        <v>56066643.124410555</v>
      </c>
      <c r="J50" s="45">
        <f>INDEX(FeeCalc!L:L,MATCH(C:C,FeeCalc!F:F,0))</f>
        <v>45656159.427482069</v>
      </c>
      <c r="K50" s="45">
        <f t="shared" si="3"/>
        <v>101722802.55189262</v>
      </c>
      <c r="L50" s="45">
        <f>IFERROR(IFERROR(INDEX('2023 IP UPL Data'!N:N,MATCH(A:A,'2023 IP UPL Data'!B:B,0)),INDEX('2023 IMD UPL Data'!M:M,MATCH(A:A,'2023 IMD UPL Data'!B:B,0))),0)</f>
        <v>74209984.349999994</v>
      </c>
      <c r="M50" s="45">
        <f>IFERROR((IF(F50="IMD",0,INDEX('2023 OP UPL Data'!M:M,MATCH(A:A,'2023 OP UPL Data'!B:B,0)))),0)</f>
        <v>21137533.768571422</v>
      </c>
      <c r="N50" s="45">
        <f t="shared" si="4"/>
        <v>95347518.118571416</v>
      </c>
      <c r="O50" s="45">
        <v>3121597.1888661385</v>
      </c>
      <c r="P50" s="45">
        <v>29368820.76184842</v>
      </c>
      <c r="Q50" s="45">
        <f t="shared" si="5"/>
        <v>32490417.950714558</v>
      </c>
      <c r="R50" s="45" t="str">
        <f t="shared" si="6"/>
        <v>Yes</v>
      </c>
      <c r="S50" s="46" t="str">
        <f t="shared" si="7"/>
        <v>Yes</v>
      </c>
      <c r="T50" s="47">
        <f>ROUND(INDEX(Summary!H:H,MATCH(H:H,Summary!A:A,0)),2)</f>
        <v>0.85</v>
      </c>
      <c r="U50" s="47">
        <f>ROUND(INDEX(Summary!I:I,MATCH(H:H,Summary!A:A,0)),2)</f>
        <v>0.9</v>
      </c>
      <c r="V50" s="82">
        <f t="shared" si="8"/>
        <v>47656646.655748971</v>
      </c>
      <c r="W50" s="82">
        <f t="shared" si="9"/>
        <v>41090543.484733865</v>
      </c>
      <c r="X50" s="45">
        <f t="shared" si="10"/>
        <v>88747190.140482843</v>
      </c>
      <c r="Y50" s="45" t="s">
        <v>18726</v>
      </c>
      <c r="Z50" s="45" t="str">
        <f t="shared" si="11"/>
        <v>No</v>
      </c>
      <c r="AA50" s="45" t="str">
        <f t="shared" si="12"/>
        <v>No</v>
      </c>
      <c r="AB50" s="45" t="str">
        <f t="shared" si="13"/>
        <v>No</v>
      </c>
      <c r="AC50" s="83">
        <f t="shared" si="29"/>
        <v>0</v>
      </c>
      <c r="AD50" s="83">
        <f t="shared" si="30"/>
        <v>0</v>
      </c>
      <c r="AE50" s="45">
        <f t="shared" si="31"/>
        <v>0</v>
      </c>
      <c r="AF50" s="45">
        <f t="shared" si="14"/>
        <v>0</v>
      </c>
      <c r="AG50" s="45">
        <f t="shared" si="15"/>
        <v>0</v>
      </c>
      <c r="AH50" s="47">
        <f>IF(Y50="No",0,IFERROR(ROUNDDOWN(INDEX('90% of ACR'!K:K,MATCH(H:H,'90% of ACR'!A:A,0))*IF(I50&gt;0,IF(O50&gt;0,$R$4*MAX(O50-V50,0),0),0)/I50,2),0))</f>
        <v>0</v>
      </c>
      <c r="AI50" s="83">
        <f>IF(Y50="No",0,IFERROR(ROUNDDOWN(INDEX('90% of ACR'!R:R,MATCH(H:H,'90% of ACR'!A:A,0))*IF(J50&gt;0,IF(P50&gt;0,$R$4*MAX(P50-W50,0),0),0)/J50,2),0))</f>
        <v>0</v>
      </c>
      <c r="AJ50" s="45">
        <f t="shared" si="16"/>
        <v>0</v>
      </c>
      <c r="AK50" s="45">
        <f t="shared" si="17"/>
        <v>0</v>
      </c>
      <c r="AL50" s="47">
        <f t="shared" si="18"/>
        <v>0.85</v>
      </c>
      <c r="AM50" s="47">
        <f t="shared" si="19"/>
        <v>0.9</v>
      </c>
      <c r="AN50" s="84">
        <f>IFERROR(INDEX(FeeCalc!P:P,MATCH(C50,FeeCalc!F:F,0)),0)</f>
        <v>88747190.140482843</v>
      </c>
      <c r="AO50" s="84">
        <f>IFERROR(INDEX(FeeCalc!S:S,MATCH(C50,FeeCalc!F:F,0)),0)</f>
        <v>5487255.0676860847</v>
      </c>
      <c r="AP50" s="84">
        <f t="shared" si="20"/>
        <v>94234445.208168924</v>
      </c>
      <c r="AQ50" s="69">
        <f t="shared" si="21"/>
        <v>39986690.604072742</v>
      </c>
      <c r="AR50" s="69">
        <v>19955280.32339501</v>
      </c>
      <c r="AS50" s="69">
        <f t="shared" si="32"/>
        <v>20031410.280677732</v>
      </c>
      <c r="AT50" s="69">
        <f>IFERROR(IFERROR(INDEX('2023 IP UPL Data'!L:L,MATCH(A:A,'2023 IP UPL Data'!B:B,0)),INDEX('2023 IMD UPL Data'!I:I,MATCH(A:A,'2023 IMD UPL Data'!B:B,0))),0)</f>
        <v>94564055.330000013</v>
      </c>
      <c r="AU50" s="69">
        <f>IFERROR(IF(F48="IMD",0,INDEX('2023 OP UPL Data'!J:J,MATCH(A:A,'2023 OP UPL Data'!B:B,0))),0)</f>
        <v>24637234.421428576</v>
      </c>
      <c r="AV50" s="45">
        <f t="shared" si="22"/>
        <v>119201289.75142859</v>
      </c>
      <c r="AW50" s="69">
        <f>IFERROR(IFERROR(INDEX('2023 IP UPL Data'!M:M,MATCH(A:A,'2023 IP UPL Data'!B:B,0)),INDEX('2023 IMD UPL Data'!J:J,MATCH(A:A,'2023 IMD UPL Data'!B:B,0))),0)</f>
        <v>168774039.68000001</v>
      </c>
      <c r="AX50" s="69">
        <f>IFERROR(IF(F48="IMD",0,INDEX('2023 OP UPL Data'!L:L,MATCH(A:A,'2023 OP UPL Data'!B:B,0))),0)</f>
        <v>45774768.189999998</v>
      </c>
      <c r="AY50" s="45">
        <f t="shared" si="23"/>
        <v>214548807.87</v>
      </c>
      <c r="AZ50" s="69">
        <v>97685652.518866152</v>
      </c>
      <c r="BA50" s="69">
        <v>54006055.183276996</v>
      </c>
      <c r="BB50" s="69">
        <f t="shared" si="24"/>
        <v>50029005.863117181</v>
      </c>
      <c r="BC50" s="69">
        <f t="shared" si="25"/>
        <v>12915511.698543131</v>
      </c>
      <c r="BD50" s="69">
        <f t="shared" si="26"/>
        <v>62944517.56166029</v>
      </c>
      <c r="BE50" s="91">
        <f t="shared" si="27"/>
        <v>0</v>
      </c>
      <c r="BF50" s="91">
        <f t="shared" si="28"/>
        <v>8231286.9932769984</v>
      </c>
      <c r="BG50" s="70">
        <f>IFERROR(INDEX('2023 IP UPL Data'!K:K,MATCH(A50,'2023 IP UPL Data'!B:B,0)),0)</f>
        <v>44328813.380000003</v>
      </c>
    </row>
    <row r="51" spans="1:59">
      <c r="A51" s="120" t="s">
        <v>1564</v>
      </c>
      <c r="B51" s="31" t="s">
        <v>1564</v>
      </c>
      <c r="C51" s="31" t="s">
        <v>1565</v>
      </c>
      <c r="D51" s="192" t="s">
        <v>1565</v>
      </c>
      <c r="E51" s="157" t="s">
        <v>3616</v>
      </c>
      <c r="F51" s="44" t="s">
        <v>2987</v>
      </c>
      <c r="G51" s="43" t="s">
        <v>311</v>
      </c>
      <c r="H51" s="43" t="str">
        <f t="shared" si="2"/>
        <v>Urban MRSA Northeast</v>
      </c>
      <c r="I51" s="45">
        <f>INDEX(FeeCalc!M:M,MATCH(C:C,FeeCalc!F:F,0))</f>
        <v>109967.56004264449</v>
      </c>
      <c r="J51" s="45">
        <f>INDEX(FeeCalc!L:L,MATCH(C:C,FeeCalc!F:F,0))</f>
        <v>0</v>
      </c>
      <c r="K51" s="45">
        <f t="shared" si="3"/>
        <v>109967.56004264449</v>
      </c>
      <c r="L51" s="45">
        <f>IFERROR(IFERROR(INDEX('2023 IP UPL Data'!N:N,MATCH(A:A,'2023 IP UPL Data'!B:B,0)),INDEX('2023 IMD UPL Data'!M:M,MATCH(A:A,'2023 IMD UPL Data'!B:B,0))),0)</f>
        <v>126754.45000000001</v>
      </c>
      <c r="M51" s="45">
        <f>IFERROR((IF(F51="IMD",0,INDEX('2023 OP UPL Data'!M:M,MATCH(A:A,'2023 OP UPL Data'!B:B,0)))),0)</f>
        <v>0</v>
      </c>
      <c r="N51" s="45">
        <f t="shared" si="4"/>
        <v>126754.45000000001</v>
      </c>
      <c r="O51" s="45">
        <v>20752.179024541605</v>
      </c>
      <c r="P51" s="45">
        <v>0</v>
      </c>
      <c r="Q51" s="45">
        <f t="shared" si="5"/>
        <v>20752.179024541605</v>
      </c>
      <c r="R51" s="45" t="str">
        <f t="shared" si="6"/>
        <v>Yes</v>
      </c>
      <c r="S51" s="46" t="str">
        <f t="shared" si="7"/>
        <v>No</v>
      </c>
      <c r="T51" s="47">
        <f>ROUND(INDEX(Summary!H:H,MATCH(H:H,Summary!A:A,0)),2)</f>
        <v>0.81</v>
      </c>
      <c r="U51" s="47">
        <f>ROUND(INDEX(Summary!I:I,MATCH(H:H,Summary!A:A,0)),2)</f>
        <v>1.32</v>
      </c>
      <c r="V51" s="82">
        <f t="shared" si="8"/>
        <v>89073.723634542039</v>
      </c>
      <c r="W51" s="82">
        <f t="shared" si="9"/>
        <v>0</v>
      </c>
      <c r="X51" s="45">
        <f t="shared" si="10"/>
        <v>89073.723634542039</v>
      </c>
      <c r="Y51" s="45" t="s">
        <v>18726</v>
      </c>
      <c r="Z51" s="45" t="str">
        <f t="shared" si="11"/>
        <v>No</v>
      </c>
      <c r="AA51" s="45" t="str">
        <f t="shared" si="12"/>
        <v>No</v>
      </c>
      <c r="AB51" s="45" t="str">
        <f t="shared" si="13"/>
        <v>No</v>
      </c>
      <c r="AC51" s="83">
        <f t="shared" si="29"/>
        <v>0</v>
      </c>
      <c r="AD51" s="83">
        <f t="shared" si="30"/>
        <v>0</v>
      </c>
      <c r="AE51" s="45">
        <f t="shared" si="31"/>
        <v>0</v>
      </c>
      <c r="AF51" s="45">
        <f t="shared" si="14"/>
        <v>0</v>
      </c>
      <c r="AG51" s="45">
        <f t="shared" si="15"/>
        <v>0</v>
      </c>
      <c r="AH51" s="47">
        <f>IF(Y51="No",0,IFERROR(ROUNDDOWN(INDEX('90% of ACR'!K:K,MATCH(H:H,'90% of ACR'!A:A,0))*IF(I51&gt;0,IF(O51&gt;0,$R$4*MAX(O51-V51,0),0),0)/I51,2),0))</f>
        <v>0</v>
      </c>
      <c r="AI51" s="83">
        <f>IF(Y51="No",0,IFERROR(ROUNDDOWN(INDEX('90% of ACR'!R:R,MATCH(H:H,'90% of ACR'!A:A,0))*IF(J51&gt;0,IF(P51&gt;0,$R$4*MAX(P51-W51,0),0),0)/J51,2),0))</f>
        <v>0</v>
      </c>
      <c r="AJ51" s="45">
        <f t="shared" si="16"/>
        <v>0</v>
      </c>
      <c r="AK51" s="45">
        <f t="shared" si="17"/>
        <v>0</v>
      </c>
      <c r="AL51" s="47">
        <f t="shared" si="18"/>
        <v>0.81</v>
      </c>
      <c r="AM51" s="47">
        <f t="shared" si="19"/>
        <v>1.32</v>
      </c>
      <c r="AN51" s="84">
        <f>IFERROR(INDEX(FeeCalc!P:P,MATCH(C51,FeeCalc!F:F,0)),0)</f>
        <v>89073.723634542039</v>
      </c>
      <c r="AO51" s="84">
        <f>IFERROR(INDEX(FeeCalc!S:S,MATCH(C51,FeeCalc!F:F,0)),0)</f>
        <v>5508.2677298486888</v>
      </c>
      <c r="AP51" s="84">
        <f t="shared" si="20"/>
        <v>94581.991364390735</v>
      </c>
      <c r="AQ51" s="69">
        <f t="shared" si="21"/>
        <v>40134.165559634654</v>
      </c>
      <c r="AR51" s="69">
        <v>22428.981777723653</v>
      </c>
      <c r="AS51" s="69">
        <f t="shared" si="32"/>
        <v>17705.183781911001</v>
      </c>
      <c r="AT51" s="69">
        <f>IFERROR(IFERROR(INDEX('2023 IP UPL Data'!L:L,MATCH(A:A,'2023 IP UPL Data'!B:B,0)),INDEX('2023 IMD UPL Data'!I:I,MATCH(A:A,'2023 IMD UPL Data'!B:B,0))),0)</f>
        <v>176800</v>
      </c>
      <c r="AU51" s="69">
        <f>IFERROR(IF(F49="IMD",0,INDEX('2023 OP UPL Data'!J:J,MATCH(A:A,'2023 OP UPL Data'!B:B,0))),0)</f>
        <v>0</v>
      </c>
      <c r="AV51" s="45">
        <f t="shared" si="22"/>
        <v>176800</v>
      </c>
      <c r="AW51" s="69">
        <f>IFERROR(IFERROR(INDEX('2023 IP UPL Data'!M:M,MATCH(A:A,'2023 IP UPL Data'!B:B,0)),INDEX('2023 IMD UPL Data'!J:J,MATCH(A:A,'2023 IMD UPL Data'!B:B,0))),0)</f>
        <v>303554.45</v>
      </c>
      <c r="AX51" s="69">
        <f>IFERROR(IF(F49="IMD",0,INDEX('2023 OP UPL Data'!L:L,MATCH(A:A,'2023 OP UPL Data'!B:B,0))),0)</f>
        <v>0</v>
      </c>
      <c r="AY51" s="45">
        <f t="shared" si="23"/>
        <v>303554.45</v>
      </c>
      <c r="AZ51" s="69">
        <v>197552.17902454161</v>
      </c>
      <c r="BA51" s="69">
        <v>0</v>
      </c>
      <c r="BB51" s="69">
        <f t="shared" si="24"/>
        <v>108478.45538999957</v>
      </c>
      <c r="BC51" s="69">
        <f t="shared" si="25"/>
        <v>0</v>
      </c>
      <c r="BD51" s="69">
        <f t="shared" si="26"/>
        <v>108478.45538999957</v>
      </c>
      <c r="BE51" s="91">
        <f t="shared" si="27"/>
        <v>0</v>
      </c>
      <c r="BF51" s="91">
        <f t="shared" si="28"/>
        <v>0</v>
      </c>
      <c r="BG51" s="70">
        <f>IFERROR(INDEX('2023 IP UPL Data'!K:K,MATCH(A51,'2023 IP UPL Data'!B:B,0)),0)</f>
        <v>0</v>
      </c>
    </row>
    <row r="52" spans="1:59">
      <c r="A52" s="120" t="s">
        <v>1556</v>
      </c>
      <c r="B52" s="31" t="s">
        <v>1556</v>
      </c>
      <c r="C52" s="31" t="s">
        <v>1557</v>
      </c>
      <c r="D52" s="192" t="s">
        <v>1557</v>
      </c>
      <c r="E52" s="157" t="s">
        <v>23060</v>
      </c>
      <c r="F52" s="44" t="s">
        <v>2987</v>
      </c>
      <c r="G52" s="43" t="s">
        <v>1530</v>
      </c>
      <c r="H52" s="43" t="str">
        <f t="shared" si="2"/>
        <v>Urban MRSA Central</v>
      </c>
      <c r="I52" s="45">
        <f>INDEX(FeeCalc!M:M,MATCH(C:C,FeeCalc!F:F,0))</f>
        <v>468257.47645145352</v>
      </c>
      <c r="J52" s="45">
        <f>INDEX(FeeCalc!L:L,MATCH(C:C,FeeCalc!F:F,0))</f>
        <v>0</v>
      </c>
      <c r="K52" s="45">
        <f t="shared" si="3"/>
        <v>468257.47645145352</v>
      </c>
      <c r="L52" s="45">
        <f>IFERROR(IFERROR(INDEX('2023 IP UPL Data'!N:N,MATCH(A:A,'2023 IP UPL Data'!B:B,0)),INDEX('2023 IMD UPL Data'!M:M,MATCH(A:A,'2023 IMD UPL Data'!B:B,0))),0)</f>
        <v>227622.72999999998</v>
      </c>
      <c r="M52" s="45">
        <f>IFERROR((IF(F52="IMD",0,INDEX('2023 OP UPL Data'!M:M,MATCH(A:A,'2023 OP UPL Data'!B:B,0)))),0)</f>
        <v>0</v>
      </c>
      <c r="N52" s="45">
        <f t="shared" si="4"/>
        <v>227622.72999999998</v>
      </c>
      <c r="O52" s="45">
        <v>45140.835449647973</v>
      </c>
      <c r="P52" s="45">
        <v>0</v>
      </c>
      <c r="Q52" s="45">
        <f t="shared" si="5"/>
        <v>45140.835449647973</v>
      </c>
      <c r="R52" s="45" t="str">
        <f t="shared" si="6"/>
        <v>Yes</v>
      </c>
      <c r="S52" s="46" t="str">
        <f t="shared" si="7"/>
        <v>No</v>
      </c>
      <c r="T52" s="47">
        <f>ROUND(INDEX(Summary!H:H,MATCH(H:H,Summary!A:A,0)),2)</f>
        <v>0.78</v>
      </c>
      <c r="U52" s="47">
        <f>ROUND(INDEX(Summary!I:I,MATCH(H:H,Summary!A:A,0)),2)</f>
        <v>1.4</v>
      </c>
      <c r="V52" s="82">
        <f t="shared" si="8"/>
        <v>365240.83163213375</v>
      </c>
      <c r="W52" s="82">
        <f t="shared" si="9"/>
        <v>0</v>
      </c>
      <c r="X52" s="45">
        <f t="shared" si="10"/>
        <v>365240.83163213375</v>
      </c>
      <c r="Y52" s="45" t="s">
        <v>18726</v>
      </c>
      <c r="Z52" s="45" t="str">
        <f t="shared" si="11"/>
        <v>No</v>
      </c>
      <c r="AA52" s="45" t="str">
        <f t="shared" si="12"/>
        <v>No</v>
      </c>
      <c r="AB52" s="45" t="str">
        <f t="shared" si="13"/>
        <v>No</v>
      </c>
      <c r="AC52" s="83">
        <f t="shared" si="29"/>
        <v>0</v>
      </c>
      <c r="AD52" s="83">
        <f t="shared" si="30"/>
        <v>0</v>
      </c>
      <c r="AE52" s="45">
        <f t="shared" si="31"/>
        <v>0</v>
      </c>
      <c r="AF52" s="45">
        <f t="shared" si="14"/>
        <v>0</v>
      </c>
      <c r="AG52" s="45">
        <f t="shared" si="15"/>
        <v>0</v>
      </c>
      <c r="AH52" s="47">
        <f>IF(Y52="No",0,IFERROR(ROUNDDOWN(INDEX('90% of ACR'!K:K,MATCH(H:H,'90% of ACR'!A:A,0))*IF(I52&gt;0,IF(O52&gt;0,$R$4*MAX(O52-V52,0),0),0)/I52,2),0))</f>
        <v>0</v>
      </c>
      <c r="AI52" s="83">
        <f>IF(Y52="No",0,IFERROR(ROUNDDOWN(INDEX('90% of ACR'!R:R,MATCH(H:H,'90% of ACR'!A:A,0))*IF(J52&gt;0,IF(P52&gt;0,$R$4*MAX(P52-W52,0),0),0)/J52,2),0))</f>
        <v>0</v>
      </c>
      <c r="AJ52" s="45">
        <f t="shared" si="16"/>
        <v>0</v>
      </c>
      <c r="AK52" s="45">
        <f t="shared" si="17"/>
        <v>0</v>
      </c>
      <c r="AL52" s="47">
        <f t="shared" si="18"/>
        <v>0.78</v>
      </c>
      <c r="AM52" s="47">
        <f t="shared" si="19"/>
        <v>1.4</v>
      </c>
      <c r="AN52" s="84">
        <f>IFERROR(INDEX(FeeCalc!P:P,MATCH(C52,FeeCalc!F:F,0)),0)</f>
        <v>365240.83163213375</v>
      </c>
      <c r="AO52" s="84">
        <f>IFERROR(INDEX(FeeCalc!S:S,MATCH(C52,FeeCalc!F:F,0)),0)</f>
        <v>23061.912729257961</v>
      </c>
      <c r="AP52" s="84">
        <f t="shared" si="20"/>
        <v>388302.7443613917</v>
      </c>
      <c r="AQ52" s="69">
        <f t="shared" si="21"/>
        <v>164769.2801203581</v>
      </c>
      <c r="AR52" s="69">
        <v>89850.815798018855</v>
      </c>
      <c r="AS52" s="69">
        <f t="shared" si="32"/>
        <v>74918.464322339249</v>
      </c>
      <c r="AT52" s="69">
        <f>IFERROR(IFERROR(INDEX('2023 IP UPL Data'!L:L,MATCH(A:A,'2023 IP UPL Data'!B:B,0)),INDEX('2023 IMD UPL Data'!I:I,MATCH(A:A,'2023 IMD UPL Data'!B:B,0))),0)</f>
        <v>256700</v>
      </c>
      <c r="AU52" s="69">
        <f>IFERROR(IF(F50="IMD",0,INDEX('2023 OP UPL Data'!J:J,MATCH(A:A,'2023 OP UPL Data'!B:B,0))),0)</f>
        <v>0</v>
      </c>
      <c r="AV52" s="45">
        <f t="shared" si="22"/>
        <v>256700</v>
      </c>
      <c r="AW52" s="69">
        <f>IFERROR(IFERROR(INDEX('2023 IP UPL Data'!M:M,MATCH(A:A,'2023 IP UPL Data'!B:B,0)),INDEX('2023 IMD UPL Data'!J:J,MATCH(A:A,'2023 IMD UPL Data'!B:B,0))),0)</f>
        <v>484322.73</v>
      </c>
      <c r="AX52" s="69">
        <f>IFERROR(IF(F50="IMD",0,INDEX('2023 OP UPL Data'!L:L,MATCH(A:A,'2023 OP UPL Data'!B:B,0))),0)</f>
        <v>0</v>
      </c>
      <c r="AY52" s="45">
        <f t="shared" si="23"/>
        <v>484322.73</v>
      </c>
      <c r="AZ52" s="69">
        <v>301840.83544964797</v>
      </c>
      <c r="BA52" s="69">
        <v>0</v>
      </c>
      <c r="BB52" s="69">
        <f t="shared" si="24"/>
        <v>0</v>
      </c>
      <c r="BC52" s="69">
        <f t="shared" si="25"/>
        <v>0</v>
      </c>
      <c r="BD52" s="69">
        <f t="shared" si="26"/>
        <v>0</v>
      </c>
      <c r="BE52" s="91">
        <f t="shared" si="27"/>
        <v>0</v>
      </c>
      <c r="BF52" s="91">
        <f t="shared" si="28"/>
        <v>0</v>
      </c>
      <c r="BG52" s="70">
        <f>IFERROR(INDEX('2023 IP UPL Data'!K:K,MATCH(A52,'2023 IP UPL Data'!B:B,0)),0)</f>
        <v>0</v>
      </c>
    </row>
    <row r="53" spans="1:59">
      <c r="A53" s="120" t="s">
        <v>1488</v>
      </c>
      <c r="B53" s="161" t="s">
        <v>1488</v>
      </c>
      <c r="C53" s="31" t="s">
        <v>1489</v>
      </c>
      <c r="D53" s="193" t="s">
        <v>1489</v>
      </c>
      <c r="E53" s="157" t="s">
        <v>3603</v>
      </c>
      <c r="F53" s="117" t="s">
        <v>2987</v>
      </c>
      <c r="G53" s="117" t="s">
        <v>1219</v>
      </c>
      <c r="H53" s="43" t="str">
        <f t="shared" si="2"/>
        <v>Urban Travis</v>
      </c>
      <c r="I53" s="45">
        <f>INDEX(FeeCalc!M:M,MATCH(C:C,FeeCalc!F:F,0))</f>
        <v>356753.52208269748</v>
      </c>
      <c r="J53" s="45">
        <f>INDEX(FeeCalc!L:L,MATCH(C:C,FeeCalc!F:F,0))</f>
        <v>0</v>
      </c>
      <c r="K53" s="45">
        <f t="shared" si="3"/>
        <v>356753.52208269748</v>
      </c>
      <c r="L53" s="45">
        <f>IFERROR(IFERROR(INDEX('2023 IP UPL Data'!N:N,MATCH(A:A,'2023 IP UPL Data'!B:B,0)),INDEX('2023 IMD UPL Data'!M:M,MATCH(A:A,'2023 IMD UPL Data'!B:B,0))),0)</f>
        <v>395022.05000000005</v>
      </c>
      <c r="M53" s="45">
        <f>IFERROR((IF(F53="IMD",0,INDEX('2023 OP UPL Data'!M:M,MATCH(A:A,'2023 OP UPL Data'!B:B,0)))),0)</f>
        <v>0</v>
      </c>
      <c r="N53" s="45">
        <f t="shared" si="4"/>
        <v>395022.05000000005</v>
      </c>
      <c r="O53" s="45">
        <v>98232.268689669552</v>
      </c>
      <c r="P53" s="45">
        <v>0</v>
      </c>
      <c r="Q53" s="45">
        <f t="shared" si="5"/>
        <v>98232.268689669552</v>
      </c>
      <c r="R53" s="45" t="str">
        <f t="shared" si="6"/>
        <v>Yes</v>
      </c>
      <c r="S53" s="46" t="str">
        <f t="shared" si="7"/>
        <v>No</v>
      </c>
      <c r="T53" s="47">
        <f>ROUND(INDEX(Summary!H:H,MATCH(H:H,Summary!A:A,0)),2)</f>
        <v>0.75</v>
      </c>
      <c r="U53" s="47">
        <f>ROUND(INDEX(Summary!I:I,MATCH(H:H,Summary!A:A,0)),2)</f>
        <v>2.0299999999999998</v>
      </c>
      <c r="V53" s="82">
        <f t="shared" si="8"/>
        <v>267565.14156202308</v>
      </c>
      <c r="W53" s="82">
        <f t="shared" si="9"/>
        <v>0</v>
      </c>
      <c r="X53" s="45">
        <f t="shared" si="10"/>
        <v>267565.14156202308</v>
      </c>
      <c r="Y53" s="45" t="s">
        <v>18726</v>
      </c>
      <c r="Z53" s="45" t="str">
        <f t="shared" si="11"/>
        <v>No</v>
      </c>
      <c r="AA53" s="45" t="str">
        <f t="shared" si="12"/>
        <v>No</v>
      </c>
      <c r="AB53" s="45" t="str">
        <f t="shared" si="13"/>
        <v>No</v>
      </c>
      <c r="AC53" s="83">
        <f t="shared" si="29"/>
        <v>0</v>
      </c>
      <c r="AD53" s="83">
        <f t="shared" si="30"/>
        <v>0</v>
      </c>
      <c r="AE53" s="45">
        <f t="shared" si="31"/>
        <v>0</v>
      </c>
      <c r="AF53" s="45">
        <f t="shared" si="14"/>
        <v>0</v>
      </c>
      <c r="AG53" s="45">
        <f t="shared" si="15"/>
        <v>0</v>
      </c>
      <c r="AH53" s="47">
        <f>IF(Y53="No",0,IFERROR(ROUNDDOWN(INDEX('90% of ACR'!K:K,MATCH(H:H,'90% of ACR'!A:A,0))*IF(I53&gt;0,IF(O53&gt;0,$R$4*MAX(O53-V53,0),0),0)/I53,2),0))</f>
        <v>0</v>
      </c>
      <c r="AI53" s="83">
        <f>IF(Y53="No",0,IFERROR(ROUNDDOWN(INDEX('90% of ACR'!R:R,MATCH(H:H,'90% of ACR'!A:A,0))*IF(J53&gt;0,IF(P53&gt;0,$R$4*MAX(P53-W53,0),0),0)/J53,2),0))</f>
        <v>0</v>
      </c>
      <c r="AJ53" s="45">
        <f t="shared" si="16"/>
        <v>0</v>
      </c>
      <c r="AK53" s="45">
        <f t="shared" si="17"/>
        <v>0</v>
      </c>
      <c r="AL53" s="47">
        <f t="shared" si="18"/>
        <v>0.75</v>
      </c>
      <c r="AM53" s="47">
        <f t="shared" si="19"/>
        <v>2.0299999999999998</v>
      </c>
      <c r="AN53" s="84">
        <f>IFERROR(INDEX(FeeCalc!P:P,MATCH(C53,FeeCalc!F:F,0)),0)</f>
        <v>267565.14156202308</v>
      </c>
      <c r="AO53" s="84">
        <f>IFERROR(INDEX(FeeCalc!S:S,MATCH(C53,FeeCalc!F:F,0)),0)</f>
        <v>16941.4660527161</v>
      </c>
      <c r="AP53" s="84">
        <f t="shared" si="20"/>
        <v>284506.60761473916</v>
      </c>
      <c r="AQ53" s="69">
        <f t="shared" si="21"/>
        <v>120725.25782237751</v>
      </c>
      <c r="AR53" s="69">
        <v>62216.660625820521</v>
      </c>
      <c r="AS53" s="69">
        <f t="shared" si="32"/>
        <v>58508.597196556984</v>
      </c>
      <c r="AT53" s="69">
        <f>IFERROR(IFERROR(INDEX('2023 IP UPL Data'!L:L,MATCH(A:A,'2023 IP UPL Data'!B:B,0)),INDEX('2023 IMD UPL Data'!I:I,MATCH(A:A,'2023 IMD UPL Data'!B:B,0))),0)</f>
        <v>340000</v>
      </c>
      <c r="AU53" s="69">
        <f>IFERROR(IF(F51="IMD",0,INDEX('2023 OP UPL Data'!J:J,MATCH(A:A,'2023 OP UPL Data'!B:B,0))),0)</f>
        <v>0</v>
      </c>
      <c r="AV53" s="45">
        <f t="shared" si="22"/>
        <v>340000</v>
      </c>
      <c r="AW53" s="69">
        <f>IFERROR(IFERROR(INDEX('2023 IP UPL Data'!M:M,MATCH(A:A,'2023 IP UPL Data'!B:B,0)),INDEX('2023 IMD UPL Data'!J:J,MATCH(A:A,'2023 IMD UPL Data'!B:B,0))),0)</f>
        <v>735022.05</v>
      </c>
      <c r="AX53" s="69">
        <f>IFERROR(IF(F51="IMD",0,INDEX('2023 OP UPL Data'!L:L,MATCH(A:A,'2023 OP UPL Data'!B:B,0))),0)</f>
        <v>0</v>
      </c>
      <c r="AY53" s="45">
        <f t="shared" si="23"/>
        <v>735022.05</v>
      </c>
      <c r="AZ53" s="69">
        <v>438232.26868966955</v>
      </c>
      <c r="BA53" s="69">
        <v>0</v>
      </c>
      <c r="BB53" s="69">
        <f t="shared" si="24"/>
        <v>170667.12712764647</v>
      </c>
      <c r="BC53" s="69">
        <f t="shared" si="25"/>
        <v>0</v>
      </c>
      <c r="BD53" s="69">
        <f t="shared" si="26"/>
        <v>170667.12712764647</v>
      </c>
      <c r="BE53" s="91">
        <f t="shared" si="27"/>
        <v>0</v>
      </c>
      <c r="BF53" s="91">
        <f t="shared" si="28"/>
        <v>0</v>
      </c>
      <c r="BG53" s="70">
        <f>IFERROR(INDEX('2023 IP UPL Data'!K:K,MATCH(A53,'2023 IP UPL Data'!B:B,0)),0)</f>
        <v>0</v>
      </c>
    </row>
    <row r="54" spans="1:59">
      <c r="A54" s="120" t="s">
        <v>1469</v>
      </c>
      <c r="B54" s="161" t="s">
        <v>1469</v>
      </c>
      <c r="C54" s="31" t="s">
        <v>1470</v>
      </c>
      <c r="D54" s="193" t="s">
        <v>1470</v>
      </c>
      <c r="E54" s="157" t="s">
        <v>3593</v>
      </c>
      <c r="F54" s="117" t="s">
        <v>2987</v>
      </c>
      <c r="G54" s="117" t="s">
        <v>228</v>
      </c>
      <c r="H54" s="43" t="str">
        <f t="shared" si="2"/>
        <v>Urban MRSA West</v>
      </c>
      <c r="I54" s="45">
        <f>INDEX(FeeCalc!M:M,MATCH(C:C,FeeCalc!F:F,0))</f>
        <v>510039.54362440773</v>
      </c>
      <c r="J54" s="45">
        <f>INDEX(FeeCalc!L:L,MATCH(C:C,FeeCalc!F:F,0))</f>
        <v>0</v>
      </c>
      <c r="K54" s="45">
        <f t="shared" si="3"/>
        <v>510039.54362440773</v>
      </c>
      <c r="L54" s="45">
        <f>IFERROR(IFERROR(INDEX('2023 IP UPL Data'!N:N,MATCH(A:A,'2023 IP UPL Data'!B:B,0)),INDEX('2023 IMD UPL Data'!M:M,MATCH(A:A,'2023 IMD UPL Data'!B:B,0))),0)</f>
        <v>537475.91999999993</v>
      </c>
      <c r="M54" s="45">
        <f>IFERROR((IF(F54="IMD",0,INDEX('2023 OP UPL Data'!M:M,MATCH(A:A,'2023 OP UPL Data'!B:B,0)))),0)</f>
        <v>0</v>
      </c>
      <c r="N54" s="45">
        <f t="shared" si="4"/>
        <v>537475.91999999993</v>
      </c>
      <c r="O54" s="45">
        <v>126549.92561415699</v>
      </c>
      <c r="P54" s="45">
        <v>0</v>
      </c>
      <c r="Q54" s="45">
        <f t="shared" si="5"/>
        <v>126549.92561415699</v>
      </c>
      <c r="R54" s="45" t="str">
        <f t="shared" si="6"/>
        <v>Yes</v>
      </c>
      <c r="S54" s="46" t="str">
        <f t="shared" si="7"/>
        <v>No</v>
      </c>
      <c r="T54" s="47">
        <f>ROUND(INDEX(Summary!H:H,MATCH(H:H,Summary!A:A,0)),2)</f>
        <v>0.45</v>
      </c>
      <c r="U54" s="47">
        <f>ROUND(INDEX(Summary!I:I,MATCH(H:H,Summary!A:A,0)),2)</f>
        <v>1.3</v>
      </c>
      <c r="V54" s="82">
        <f t="shared" si="8"/>
        <v>229517.7946309835</v>
      </c>
      <c r="W54" s="82">
        <f t="shared" si="9"/>
        <v>0</v>
      </c>
      <c r="X54" s="45">
        <f t="shared" si="10"/>
        <v>229517.7946309835</v>
      </c>
      <c r="Y54" s="45" t="s">
        <v>18726</v>
      </c>
      <c r="Z54" s="45" t="str">
        <f t="shared" si="11"/>
        <v>No</v>
      </c>
      <c r="AA54" s="45" t="str">
        <f t="shared" si="12"/>
        <v>No</v>
      </c>
      <c r="AB54" s="45" t="str">
        <f t="shared" si="13"/>
        <v>No</v>
      </c>
      <c r="AC54" s="83">
        <f t="shared" si="29"/>
        <v>0</v>
      </c>
      <c r="AD54" s="83">
        <f t="shared" si="30"/>
        <v>0</v>
      </c>
      <c r="AE54" s="45">
        <f t="shared" si="31"/>
        <v>0</v>
      </c>
      <c r="AF54" s="45">
        <f t="shared" si="14"/>
        <v>0</v>
      </c>
      <c r="AG54" s="45">
        <f t="shared" si="15"/>
        <v>0</v>
      </c>
      <c r="AH54" s="47">
        <f>IF(Y54="No",0,IFERROR(ROUNDDOWN(INDEX('90% of ACR'!K:K,MATCH(H:H,'90% of ACR'!A:A,0))*IF(I54&gt;0,IF(O54&gt;0,$R$4*MAX(O54-V54,0),0),0)/I54,2),0))</f>
        <v>0</v>
      </c>
      <c r="AI54" s="83">
        <f>IF(Y54="No",0,IFERROR(ROUNDDOWN(INDEX('90% of ACR'!R:R,MATCH(H:H,'90% of ACR'!A:A,0))*IF(J54&gt;0,IF(P54&gt;0,$R$4*MAX(P54-W54,0),0),0)/J54,2),0))</f>
        <v>0</v>
      </c>
      <c r="AJ54" s="45">
        <f t="shared" si="16"/>
        <v>0</v>
      </c>
      <c r="AK54" s="45">
        <f t="shared" si="17"/>
        <v>0</v>
      </c>
      <c r="AL54" s="47">
        <f t="shared" si="18"/>
        <v>0.45</v>
      </c>
      <c r="AM54" s="47">
        <f t="shared" si="19"/>
        <v>1.3</v>
      </c>
      <c r="AN54" s="84">
        <f>IFERROR(INDEX(FeeCalc!P:P,MATCH(C54,FeeCalc!F:F,0)),0)</f>
        <v>229517.7946309835</v>
      </c>
      <c r="AO54" s="84">
        <f>IFERROR(INDEX(FeeCalc!S:S,MATCH(C54,FeeCalc!F:F,0)),0)</f>
        <v>14598.242494711656</v>
      </c>
      <c r="AP54" s="84">
        <f t="shared" si="20"/>
        <v>244116.03712569515</v>
      </c>
      <c r="AQ54" s="69">
        <f t="shared" si="21"/>
        <v>103586.24626562049</v>
      </c>
      <c r="AR54" s="69">
        <v>54248.407541887689</v>
      </c>
      <c r="AS54" s="69">
        <f t="shared" si="32"/>
        <v>49337.838723732799</v>
      </c>
      <c r="AT54" s="69">
        <f>IFERROR(IFERROR(INDEX('2023 IP UPL Data'!L:L,MATCH(A:A,'2023 IP UPL Data'!B:B,0)),INDEX('2023 IMD UPL Data'!I:I,MATCH(A:A,'2023 IMD UPL Data'!B:B,0))),0)</f>
        <v>569500</v>
      </c>
      <c r="AU54" s="69">
        <f>IFERROR(IF(F52="IMD",0,INDEX('2023 OP UPL Data'!J:J,MATCH(A:A,'2023 OP UPL Data'!B:B,0))),0)</f>
        <v>0</v>
      </c>
      <c r="AV54" s="45">
        <f t="shared" si="22"/>
        <v>569500</v>
      </c>
      <c r="AW54" s="69">
        <f>IFERROR(IFERROR(INDEX('2023 IP UPL Data'!M:M,MATCH(A:A,'2023 IP UPL Data'!B:B,0)),INDEX('2023 IMD UPL Data'!J:J,MATCH(A:A,'2023 IMD UPL Data'!B:B,0))),0)</f>
        <v>1106975.92</v>
      </c>
      <c r="AX54" s="69">
        <f>IFERROR(IF(F52="IMD",0,INDEX('2023 OP UPL Data'!L:L,MATCH(A:A,'2023 OP UPL Data'!B:B,0))),0)</f>
        <v>0</v>
      </c>
      <c r="AY54" s="45">
        <f t="shared" si="23"/>
        <v>1106975.92</v>
      </c>
      <c r="AZ54" s="69">
        <v>696049.92561415699</v>
      </c>
      <c r="BA54" s="69">
        <v>0</v>
      </c>
      <c r="BB54" s="69">
        <f t="shared" si="24"/>
        <v>466532.1309831735</v>
      </c>
      <c r="BC54" s="69">
        <f t="shared" si="25"/>
        <v>0</v>
      </c>
      <c r="BD54" s="69">
        <f t="shared" si="26"/>
        <v>466532.1309831735</v>
      </c>
      <c r="BE54" s="91">
        <f t="shared" si="27"/>
        <v>0</v>
      </c>
      <c r="BF54" s="91">
        <f t="shared" si="28"/>
        <v>0</v>
      </c>
      <c r="BG54" s="70">
        <f>IFERROR(INDEX('2023 IP UPL Data'!K:K,MATCH(A54,'2023 IP UPL Data'!B:B,0)),0)</f>
        <v>0</v>
      </c>
    </row>
    <row r="55" spans="1:59">
      <c r="A55" s="120" t="s">
        <v>754</v>
      </c>
      <c r="B55" s="161" t="s">
        <v>754</v>
      </c>
      <c r="C55" s="31" t="s">
        <v>755</v>
      </c>
      <c r="D55" s="193" t="s">
        <v>755</v>
      </c>
      <c r="E55" s="157" t="s">
        <v>3331</v>
      </c>
      <c r="F55" s="117" t="s">
        <v>2987</v>
      </c>
      <c r="G55" s="117" t="s">
        <v>228</v>
      </c>
      <c r="H55" s="43" t="str">
        <f t="shared" si="2"/>
        <v>Urban MRSA West</v>
      </c>
      <c r="I55" s="45">
        <f>INDEX(FeeCalc!M:M,MATCH(C:C,FeeCalc!F:F,0))</f>
        <v>13328123.403600566</v>
      </c>
      <c r="J55" s="45">
        <f>INDEX(FeeCalc!L:L,MATCH(C:C,FeeCalc!F:F,0))</f>
        <v>10085493.700756222</v>
      </c>
      <c r="K55" s="45">
        <f t="shared" si="3"/>
        <v>23413617.104356788</v>
      </c>
      <c r="L55" s="45">
        <f>IFERROR(IFERROR(INDEX('2023 IP UPL Data'!N:N,MATCH(A:A,'2023 IP UPL Data'!B:B,0)),INDEX('2023 IMD UPL Data'!M:M,MATCH(A:A,'2023 IMD UPL Data'!B:B,0))),0)</f>
        <v>7673087.3642857149</v>
      </c>
      <c r="M55" s="45">
        <f>IFERROR((IF(F55="IMD",0,INDEX('2023 OP UPL Data'!M:M,MATCH(A:A,'2023 OP UPL Data'!B:B,0)))),0)</f>
        <v>7707638.4214285715</v>
      </c>
      <c r="N55" s="45">
        <f t="shared" si="4"/>
        <v>15380725.785714287</v>
      </c>
      <c r="O55" s="45">
        <v>30474675.580356009</v>
      </c>
      <c r="P55" s="45">
        <v>11787198.674311779</v>
      </c>
      <c r="Q55" s="45">
        <f t="shared" si="5"/>
        <v>42261874.254667789</v>
      </c>
      <c r="R55" s="45" t="str">
        <f t="shared" si="6"/>
        <v>Yes</v>
      </c>
      <c r="S55" s="46" t="str">
        <f t="shared" si="7"/>
        <v>Yes</v>
      </c>
      <c r="T55" s="47">
        <f>ROUND(INDEX(Summary!H:H,MATCH(H:H,Summary!A:A,0)),2)</f>
        <v>0.45</v>
      </c>
      <c r="U55" s="47">
        <f>ROUND(INDEX(Summary!I:I,MATCH(H:H,Summary!A:A,0)),2)</f>
        <v>1.3</v>
      </c>
      <c r="V55" s="82">
        <f t="shared" si="8"/>
        <v>5997655.5316202547</v>
      </c>
      <c r="W55" s="82">
        <f t="shared" si="9"/>
        <v>13111141.81098309</v>
      </c>
      <c r="X55" s="45">
        <f t="shared" si="10"/>
        <v>19108797.342603344</v>
      </c>
      <c r="Y55" s="45" t="s">
        <v>18726</v>
      </c>
      <c r="Z55" s="45" t="str">
        <f t="shared" si="11"/>
        <v>Yes</v>
      </c>
      <c r="AA55" s="45" t="str">
        <f t="shared" si="12"/>
        <v>No</v>
      </c>
      <c r="AB55" s="45" t="str">
        <f t="shared" si="13"/>
        <v>Yes</v>
      </c>
      <c r="AC55" s="83">
        <f t="shared" si="29"/>
        <v>1.28</v>
      </c>
      <c r="AD55" s="83">
        <f t="shared" si="30"/>
        <v>0</v>
      </c>
      <c r="AE55" s="45">
        <f t="shared" si="31"/>
        <v>17059997.956608724</v>
      </c>
      <c r="AF55" s="45">
        <f t="shared" si="14"/>
        <v>0</v>
      </c>
      <c r="AG55" s="45">
        <f t="shared" si="15"/>
        <v>17059997.956608724</v>
      </c>
      <c r="AH55" s="47">
        <f>IF(Y55="No",0,IFERROR(ROUNDDOWN(INDEX('90% of ACR'!K:K,MATCH(H:H,'90% of ACR'!A:A,0))*IF(I55&gt;0,IF(O55&gt;0,$R$4*MAX(O55-V55,0),0),0)/I55,2),0))</f>
        <v>1.27</v>
      </c>
      <c r="AI55" s="83">
        <f>IF(Y55="No",0,IFERROR(ROUNDDOWN(INDEX('90% of ACR'!R:R,MATCH(H:H,'90% of ACR'!A:A,0))*IF(J55&gt;0,IF(P55&gt;0,$R$4*MAX(P55-W55,0),0),0)/J55,2),0))</f>
        <v>0</v>
      </c>
      <c r="AJ55" s="45">
        <f t="shared" si="16"/>
        <v>16926716.722572718</v>
      </c>
      <c r="AK55" s="45">
        <f t="shared" si="17"/>
        <v>0</v>
      </c>
      <c r="AL55" s="47">
        <f t="shared" si="18"/>
        <v>1.72</v>
      </c>
      <c r="AM55" s="47">
        <f t="shared" si="19"/>
        <v>1.3</v>
      </c>
      <c r="AN55" s="84">
        <f>IFERROR(INDEX(FeeCalc!P:P,MATCH(C55,FeeCalc!F:F,0)),0)</f>
        <v>36035514.065176062</v>
      </c>
      <c r="AO55" s="84">
        <f>IFERROR(INDEX(FeeCalc!S:S,MATCH(C55,FeeCalc!F:F,0)),0)</f>
        <v>2236500.2814801876</v>
      </c>
      <c r="AP55" s="84">
        <f t="shared" si="20"/>
        <v>38272014.346656248</v>
      </c>
      <c r="AQ55" s="69">
        <f t="shared" si="21"/>
        <v>16240040.391745342</v>
      </c>
      <c r="AR55" s="69">
        <v>8128355.3079208108</v>
      </c>
      <c r="AS55" s="69">
        <f t="shared" si="32"/>
        <v>8111685.0838245312</v>
      </c>
      <c r="AT55" s="69">
        <f>IFERROR(IFERROR(INDEX('2023 IP UPL Data'!L:L,MATCH(A:A,'2023 IP UPL Data'!B:B,0)),INDEX('2023 IMD UPL Data'!I:I,MATCH(A:A,'2023 IMD UPL Data'!B:B,0))),0)</f>
        <v>11680897.205714285</v>
      </c>
      <c r="AU55" s="69">
        <f>IFERROR(IF(F53="IMD",0,INDEX('2023 OP UPL Data'!J:J,MATCH(A:A,'2023 OP UPL Data'!B:B,0))),0)</f>
        <v>5734227.3485714281</v>
      </c>
      <c r="AV55" s="45">
        <f t="shared" si="22"/>
        <v>17415124.554285713</v>
      </c>
      <c r="AW55" s="69">
        <f>IFERROR(IFERROR(INDEX('2023 IP UPL Data'!M:M,MATCH(A:A,'2023 IP UPL Data'!B:B,0)),INDEX('2023 IMD UPL Data'!J:J,MATCH(A:A,'2023 IMD UPL Data'!B:B,0))),0)</f>
        <v>19353984.57</v>
      </c>
      <c r="AX55" s="69">
        <f>IFERROR(IF(F53="IMD",0,INDEX('2023 OP UPL Data'!L:L,MATCH(A:A,'2023 OP UPL Data'!B:B,0))),0)</f>
        <v>13441865.77</v>
      </c>
      <c r="AY55" s="45">
        <f t="shared" si="23"/>
        <v>32795850.34</v>
      </c>
      <c r="AZ55" s="69">
        <v>42155572.786070295</v>
      </c>
      <c r="BA55" s="69">
        <v>17521426.022883207</v>
      </c>
      <c r="BB55" s="69">
        <f t="shared" si="24"/>
        <v>36157917.254450038</v>
      </c>
      <c r="BC55" s="69">
        <f t="shared" si="25"/>
        <v>4410284.2119001169</v>
      </c>
      <c r="BD55" s="69">
        <f t="shared" si="26"/>
        <v>40568201.466350153</v>
      </c>
      <c r="BE55" s="91">
        <f t="shared" si="27"/>
        <v>22801588.216070294</v>
      </c>
      <c r="BF55" s="91">
        <f t="shared" si="28"/>
        <v>4079560.2528832071</v>
      </c>
      <c r="BG55" s="70">
        <f>IFERROR(INDEX('2023 IP UPL Data'!K:K,MATCH(A55,'2023 IP UPL Data'!B:B,0)),0)</f>
        <v>0</v>
      </c>
    </row>
    <row r="56" spans="1:59">
      <c r="A56" s="120" t="s">
        <v>3547</v>
      </c>
      <c r="B56" s="161" t="s">
        <v>3547</v>
      </c>
      <c r="C56" s="31" t="s">
        <v>3548</v>
      </c>
      <c r="D56" s="193" t="s">
        <v>3548</v>
      </c>
      <c r="E56" s="157" t="s">
        <v>22997</v>
      </c>
      <c r="F56" s="117" t="s">
        <v>3071</v>
      </c>
      <c r="G56" s="117" t="s">
        <v>228</v>
      </c>
      <c r="H56" s="43" t="str">
        <f t="shared" si="2"/>
        <v>Rural MRSA West</v>
      </c>
      <c r="I56" s="45">
        <f>INDEX(FeeCalc!M:M,MATCH(C:C,FeeCalc!F:F,0))</f>
        <v>4607271.8474663906</v>
      </c>
      <c r="J56" s="45">
        <f>INDEX(FeeCalc!L:L,MATCH(C:C,FeeCalc!F:F,0))</f>
        <v>2634924.572850565</v>
      </c>
      <c r="K56" s="45">
        <f t="shared" si="3"/>
        <v>7242196.4203169551</v>
      </c>
      <c r="L56" s="45">
        <f>IFERROR(IFERROR(INDEX('2023 IP UPL Data'!N:N,MATCH(A:A,'2023 IP UPL Data'!B:B,0)),INDEX('2023 IMD UPL Data'!M:M,MATCH(A:A,'2023 IMD UPL Data'!B:B,0))),0)</f>
        <v>-434648.19762631552</v>
      </c>
      <c r="M56" s="45">
        <f>IFERROR((IF(F56="IMD",0,INDEX('2023 OP UPL Data'!M:M,MATCH(A:A,'2023 OP UPL Data'!B:B,0)))),0)</f>
        <v>2007026.2419727892</v>
      </c>
      <c r="N56" s="45">
        <f t="shared" si="4"/>
        <v>1572378.0443464736</v>
      </c>
      <c r="O56" s="45">
        <v>487378.23835067078</v>
      </c>
      <c r="P56" s="45">
        <v>3487076.9802092891</v>
      </c>
      <c r="Q56" s="45">
        <f t="shared" si="5"/>
        <v>3974455.2185599599</v>
      </c>
      <c r="R56" s="45" t="str">
        <f t="shared" si="6"/>
        <v>Yes</v>
      </c>
      <c r="S56" s="46" t="str">
        <f t="shared" si="7"/>
        <v>Yes</v>
      </c>
      <c r="T56" s="47">
        <f>ROUND(INDEX(Summary!H:H,MATCH(H:H,Summary!A:A,0)),2)</f>
        <v>0</v>
      </c>
      <c r="U56" s="47">
        <f>ROUND(INDEX(Summary!I:I,MATCH(H:H,Summary!A:A,0)),2)</f>
        <v>0.25</v>
      </c>
      <c r="V56" s="82">
        <f t="shared" si="8"/>
        <v>0</v>
      </c>
      <c r="W56" s="82">
        <f t="shared" si="9"/>
        <v>658731.14321264124</v>
      </c>
      <c r="X56" s="45">
        <f t="shared" si="10"/>
        <v>658731.14321264124</v>
      </c>
      <c r="Y56" s="45" t="s">
        <v>18726</v>
      </c>
      <c r="Z56" s="45" t="str">
        <f t="shared" si="11"/>
        <v>No</v>
      </c>
      <c r="AA56" s="45" t="str">
        <f t="shared" si="12"/>
        <v>Yes</v>
      </c>
      <c r="AB56" s="45" t="str">
        <f t="shared" si="13"/>
        <v>Yes</v>
      </c>
      <c r="AC56" s="83">
        <f t="shared" si="29"/>
        <v>7.0000000000000007E-2</v>
      </c>
      <c r="AD56" s="83">
        <f t="shared" si="30"/>
        <v>0.75</v>
      </c>
      <c r="AE56" s="45">
        <f t="shared" si="31"/>
        <v>322509.02932264737</v>
      </c>
      <c r="AF56" s="45">
        <f t="shared" si="14"/>
        <v>1976193.4296379238</v>
      </c>
      <c r="AG56" s="45">
        <f t="shared" si="15"/>
        <v>2298702.4589605713</v>
      </c>
      <c r="AH56" s="47">
        <f>IF(Y56="No",0,IFERROR(ROUNDDOWN(INDEX('90% of ACR'!K:K,MATCH(H:H,'90% of ACR'!A:A,0))*IF(I56&gt;0,IF(O56&gt;0,$R$4*MAX(O56-V56,0),0),0)/I56,2),0))</f>
        <v>0</v>
      </c>
      <c r="AI56" s="83">
        <f>IF(Y56="No",0,IFERROR(ROUNDDOWN(INDEX('90% of ACR'!R:R,MATCH(H:H,'90% of ACR'!A:A,0))*IF(J56&gt;0,IF(P56&gt;0,$R$4*MAX(P56-W56,0),0),0)/J56,2),0))</f>
        <v>0.74</v>
      </c>
      <c r="AJ56" s="45">
        <f t="shared" si="16"/>
        <v>0</v>
      </c>
      <c r="AK56" s="45">
        <f t="shared" si="17"/>
        <v>1949844.1839094181</v>
      </c>
      <c r="AL56" s="47">
        <f t="shared" si="18"/>
        <v>0</v>
      </c>
      <c r="AM56" s="47">
        <f t="shared" si="19"/>
        <v>0.99</v>
      </c>
      <c r="AN56" s="84">
        <f>IFERROR(INDEX(FeeCalc!P:P,MATCH(C56,FeeCalc!F:F,0)),0)</f>
        <v>2608575.3271220592</v>
      </c>
      <c r="AO56" s="84">
        <f>IFERROR(INDEX(FeeCalc!S:S,MATCH(C56,FeeCalc!F:F,0)),0)</f>
        <v>161477.20559713553</v>
      </c>
      <c r="AP56" s="84">
        <f t="shared" si="20"/>
        <v>2770052.5327191949</v>
      </c>
      <c r="AQ56" s="69">
        <f t="shared" si="21"/>
        <v>1175421.9313138016</v>
      </c>
      <c r="AR56" s="69">
        <v>598164.68406450632</v>
      </c>
      <c r="AS56" s="69">
        <f t="shared" si="32"/>
        <v>577257.24724929524</v>
      </c>
      <c r="AT56" s="69">
        <f>IFERROR(IFERROR(INDEX('2023 IP UPL Data'!L:L,MATCH(A:A,'2023 IP UPL Data'!B:B,0)),INDEX('2023 IMD UPL Data'!I:I,MATCH(A:A,'2023 IMD UPL Data'!B:B,0))),0)</f>
        <v>2925512.4476263155</v>
      </c>
      <c r="AU56" s="69">
        <f>IFERROR(IF(F54="IMD",0,INDEX('2023 OP UPL Data'!J:J,MATCH(A:A,'2023 OP UPL Data'!B:B,0))),0)</f>
        <v>1005950.5480272108</v>
      </c>
      <c r="AV56" s="45">
        <f t="shared" si="22"/>
        <v>3931462.9956535264</v>
      </c>
      <c r="AW56" s="69">
        <f>IFERROR(IFERROR(INDEX('2023 IP UPL Data'!M:M,MATCH(A:A,'2023 IP UPL Data'!B:B,0)),INDEX('2023 IMD UPL Data'!J:J,MATCH(A:A,'2023 IMD UPL Data'!B:B,0))),0)</f>
        <v>2490864.25</v>
      </c>
      <c r="AX56" s="69">
        <f>IFERROR(IF(F54="IMD",0,INDEX('2023 OP UPL Data'!L:L,MATCH(A:A,'2023 OP UPL Data'!B:B,0))),0)</f>
        <v>3012976.79</v>
      </c>
      <c r="AY56" s="45">
        <f t="shared" si="23"/>
        <v>5503841.04</v>
      </c>
      <c r="AZ56" s="69">
        <v>3412890.6859769863</v>
      </c>
      <c r="BA56" s="69">
        <v>4493027.5282365</v>
      </c>
      <c r="BB56" s="69">
        <f t="shared" si="24"/>
        <v>3412890.6859769863</v>
      </c>
      <c r="BC56" s="69">
        <f t="shared" si="25"/>
        <v>3834296.3850238589</v>
      </c>
      <c r="BD56" s="69">
        <f t="shared" si="26"/>
        <v>7247187.0710008452</v>
      </c>
      <c r="BE56" s="91">
        <f t="shared" si="27"/>
        <v>922026.43597698631</v>
      </c>
      <c r="BF56" s="91">
        <f t="shared" si="28"/>
        <v>1480050.7382365</v>
      </c>
      <c r="BG56" s="70">
        <f>IFERROR(INDEX('2023 IP UPL Data'!K:K,MATCH(A56,'2023 IP UPL Data'!B:B,0)),0)</f>
        <v>0</v>
      </c>
    </row>
    <row r="57" spans="1:59">
      <c r="A57" s="120" t="s">
        <v>156</v>
      </c>
      <c r="B57" s="161" t="s">
        <v>156</v>
      </c>
      <c r="C57" s="31" t="s">
        <v>157</v>
      </c>
      <c r="D57" s="193" t="s">
        <v>157</v>
      </c>
      <c r="E57" s="157" t="s">
        <v>22929</v>
      </c>
      <c r="F57" s="117" t="s">
        <v>3071</v>
      </c>
      <c r="G57" s="117" t="s">
        <v>228</v>
      </c>
      <c r="H57" s="43" t="str">
        <f t="shared" si="2"/>
        <v>Rural MRSA West</v>
      </c>
      <c r="I57" s="45">
        <f>INDEX(FeeCalc!M:M,MATCH(C:C,FeeCalc!F:F,0))</f>
        <v>137396.55361287747</v>
      </c>
      <c r="J57" s="45">
        <f>INDEX(FeeCalc!L:L,MATCH(C:C,FeeCalc!F:F,0))</f>
        <v>783130.76419756236</v>
      </c>
      <c r="K57" s="45">
        <f t="shared" si="3"/>
        <v>920527.31781043985</v>
      </c>
      <c r="L57" s="45">
        <f>IFERROR(IFERROR(INDEX('2023 IP UPL Data'!N:N,MATCH(A:A,'2023 IP UPL Data'!B:B,0)),INDEX('2023 IMD UPL Data'!M:M,MATCH(A:A,'2023 IMD UPL Data'!B:B,0))),0)</f>
        <v>-21413.34194863365</v>
      </c>
      <c r="M57" s="45">
        <f>IFERROR((IF(F57="IMD",0,INDEX('2023 OP UPL Data'!M:M,MATCH(A:A,'2023 OP UPL Data'!B:B,0)))),0)</f>
        <v>313898.75950000004</v>
      </c>
      <c r="N57" s="45">
        <f t="shared" si="4"/>
        <v>292485.41755136638</v>
      </c>
      <c r="O57" s="45">
        <v>-12318.498572035176</v>
      </c>
      <c r="P57" s="45">
        <v>494120.058397791</v>
      </c>
      <c r="Q57" s="45">
        <f t="shared" si="5"/>
        <v>481801.55982575583</v>
      </c>
      <c r="R57" s="45" t="str">
        <f t="shared" si="6"/>
        <v>No</v>
      </c>
      <c r="S57" s="46" t="str">
        <f t="shared" si="7"/>
        <v>Yes</v>
      </c>
      <c r="T57" s="47">
        <f>ROUND(INDEX(Summary!H:H,MATCH(H:H,Summary!A:A,0)),2)</f>
        <v>0</v>
      </c>
      <c r="U57" s="47">
        <f>ROUND(INDEX(Summary!I:I,MATCH(H:H,Summary!A:A,0)),2)</f>
        <v>0.25</v>
      </c>
      <c r="V57" s="82">
        <f t="shared" si="8"/>
        <v>0</v>
      </c>
      <c r="W57" s="82">
        <f t="shared" si="9"/>
        <v>195782.69104939059</v>
      </c>
      <c r="X57" s="45">
        <f t="shared" si="10"/>
        <v>195782.69104939059</v>
      </c>
      <c r="Y57" s="45" t="s">
        <v>18726</v>
      </c>
      <c r="Z57" s="45" t="str">
        <f t="shared" si="11"/>
        <v>No</v>
      </c>
      <c r="AA57" s="45" t="str">
        <f t="shared" si="12"/>
        <v>Yes</v>
      </c>
      <c r="AB57" s="45" t="str">
        <f t="shared" si="13"/>
        <v>Yes</v>
      </c>
      <c r="AC57" s="83">
        <f t="shared" si="29"/>
        <v>0</v>
      </c>
      <c r="AD57" s="83">
        <f t="shared" si="30"/>
        <v>0.27</v>
      </c>
      <c r="AE57" s="45">
        <f t="shared" si="31"/>
        <v>0</v>
      </c>
      <c r="AF57" s="45">
        <f t="shared" si="14"/>
        <v>211445.30633334184</v>
      </c>
      <c r="AG57" s="45">
        <f t="shared" si="15"/>
        <v>211445.30633334184</v>
      </c>
      <c r="AH57" s="47">
        <f>IF(Y57="No",0,IFERROR(ROUNDDOWN(INDEX('90% of ACR'!K:K,MATCH(H:H,'90% of ACR'!A:A,0))*IF(I57&gt;0,IF(O57&gt;0,$R$4*MAX(O57-V57,0),0),0)/I57,2),0))</f>
        <v>0</v>
      </c>
      <c r="AI57" s="83">
        <f>IF(Y57="No",0,IFERROR(ROUNDDOWN(INDEX('90% of ACR'!R:R,MATCH(H:H,'90% of ACR'!A:A,0))*IF(J57&gt;0,IF(P57&gt;0,$R$4*MAX(P57-W57,0),0),0)/J57,2),0))</f>
        <v>0.26</v>
      </c>
      <c r="AJ57" s="45">
        <f t="shared" si="16"/>
        <v>0</v>
      </c>
      <c r="AK57" s="45">
        <f t="shared" si="17"/>
        <v>203613.99869136623</v>
      </c>
      <c r="AL57" s="47">
        <f t="shared" si="18"/>
        <v>0</v>
      </c>
      <c r="AM57" s="47">
        <f t="shared" si="19"/>
        <v>0.51</v>
      </c>
      <c r="AN57" s="84">
        <f>IFERROR(INDEX(FeeCalc!P:P,MATCH(C57,FeeCalc!F:F,0)),0)</f>
        <v>399396.68974075682</v>
      </c>
      <c r="AO57" s="84">
        <f>IFERROR(INDEX(FeeCalc!S:S,MATCH(C57,FeeCalc!F:F,0)),0)</f>
        <v>24671.786589842377</v>
      </c>
      <c r="AP57" s="84">
        <f t="shared" si="20"/>
        <v>424068.47633059917</v>
      </c>
      <c r="AQ57" s="69">
        <f t="shared" si="21"/>
        <v>179945.82469831582</v>
      </c>
      <c r="AR57" s="69">
        <v>92242.450855891526</v>
      </c>
      <c r="AS57" s="69">
        <f t="shared" si="32"/>
        <v>87703.373842424291</v>
      </c>
      <c r="AT57" s="69">
        <f>IFERROR(IFERROR(INDEX('2023 IP UPL Data'!L:L,MATCH(A:A,'2023 IP UPL Data'!B:B,0)),INDEX('2023 IMD UPL Data'!I:I,MATCH(A:A,'2023 IMD UPL Data'!B:B,0))),0)</f>
        <v>62666.251948633653</v>
      </c>
      <c r="AU57" s="69">
        <f>IFERROR(IF(F55="IMD",0,INDEX('2023 OP UPL Data'!J:J,MATCH(A:A,'2023 OP UPL Data'!B:B,0))),0)</f>
        <v>359661.03049999999</v>
      </c>
      <c r="AV57" s="45">
        <f t="shared" si="22"/>
        <v>422327.28244863363</v>
      </c>
      <c r="AW57" s="69">
        <f>IFERROR(IFERROR(INDEX('2023 IP UPL Data'!M:M,MATCH(A:A,'2023 IP UPL Data'!B:B,0)),INDEX('2023 IMD UPL Data'!J:J,MATCH(A:A,'2023 IMD UPL Data'!B:B,0))),0)</f>
        <v>41252.910000000003</v>
      </c>
      <c r="AX57" s="69">
        <f>IFERROR(IF(F55="IMD",0,INDEX('2023 OP UPL Data'!L:L,MATCH(A:A,'2023 OP UPL Data'!B:B,0))),0)</f>
        <v>673559.79</v>
      </c>
      <c r="AY57" s="45">
        <f t="shared" si="23"/>
        <v>714812.70000000007</v>
      </c>
      <c r="AZ57" s="69">
        <v>50347.753376598477</v>
      </c>
      <c r="BA57" s="69">
        <v>853781.08889779099</v>
      </c>
      <c r="BB57" s="69">
        <f t="shared" si="24"/>
        <v>50347.753376598477</v>
      </c>
      <c r="BC57" s="69">
        <f t="shared" si="25"/>
        <v>657998.3978484004</v>
      </c>
      <c r="BD57" s="69">
        <f t="shared" si="26"/>
        <v>708346.15122499887</v>
      </c>
      <c r="BE57" s="91">
        <f t="shared" si="27"/>
        <v>9094.8433765984737</v>
      </c>
      <c r="BF57" s="91">
        <f t="shared" si="28"/>
        <v>180221.29889779096</v>
      </c>
      <c r="BG57" s="70">
        <f>IFERROR(INDEX('2023 IP UPL Data'!K:K,MATCH(A57,'2023 IP UPL Data'!B:B,0)),0)</f>
        <v>0</v>
      </c>
    </row>
    <row r="58" spans="1:59">
      <c r="A58" s="120" t="s">
        <v>1036</v>
      </c>
      <c r="B58" s="161" t="s">
        <v>1036</v>
      </c>
      <c r="C58" s="31" t="s">
        <v>1037</v>
      </c>
      <c r="D58" s="193" t="s">
        <v>1037</v>
      </c>
      <c r="E58" s="157" t="s">
        <v>3454</v>
      </c>
      <c r="F58" s="117" t="s">
        <v>3071</v>
      </c>
      <c r="G58" s="117" t="s">
        <v>1219</v>
      </c>
      <c r="H58" s="43" t="str">
        <f t="shared" si="2"/>
        <v>Rural Travis</v>
      </c>
      <c r="I58" s="45">
        <f>INDEX(FeeCalc!M:M,MATCH(C:C,FeeCalc!F:F,0))</f>
        <v>113658.68691750431</v>
      </c>
      <c r="J58" s="45">
        <f>INDEX(FeeCalc!L:L,MATCH(C:C,FeeCalc!F:F,0))</f>
        <v>9864391.4528117813</v>
      </c>
      <c r="K58" s="45">
        <f t="shared" si="3"/>
        <v>9978050.1397292856</v>
      </c>
      <c r="L58" s="45">
        <f>IFERROR(IFERROR(INDEX('2023 IP UPL Data'!N:N,MATCH(A:A,'2023 IP UPL Data'!B:B,0)),INDEX('2023 IMD UPL Data'!M:M,MATCH(A:A,'2023 IMD UPL Data'!B:B,0))),0)</f>
        <v>49080.103483656596</v>
      </c>
      <c r="M58" s="45">
        <f>IFERROR((IF(F58="IMD",0,INDEX('2023 OP UPL Data'!M:M,MATCH(A:A,'2023 OP UPL Data'!B:B,0)))),0)</f>
        <v>-419990.73797468352</v>
      </c>
      <c r="N58" s="45">
        <f t="shared" si="4"/>
        <v>-370910.63449102693</v>
      </c>
      <c r="O58" s="45">
        <v>527064.09891254536</v>
      </c>
      <c r="P58" s="45">
        <v>1343281.2481474057</v>
      </c>
      <c r="Q58" s="45">
        <f t="shared" si="5"/>
        <v>1870345.3470599512</v>
      </c>
      <c r="R58" s="45" t="str">
        <f t="shared" si="6"/>
        <v>Yes</v>
      </c>
      <c r="S58" s="46" t="str">
        <f t="shared" si="7"/>
        <v>Yes</v>
      </c>
      <c r="T58" s="47">
        <f>ROUND(INDEX(Summary!H:H,MATCH(H:H,Summary!A:A,0)),2)</f>
        <v>0</v>
      </c>
      <c r="U58" s="47">
        <f>ROUND(INDEX(Summary!I:I,MATCH(H:H,Summary!A:A,0)),2)</f>
        <v>0.05</v>
      </c>
      <c r="V58" s="82">
        <f t="shared" si="8"/>
        <v>0</v>
      </c>
      <c r="W58" s="82">
        <f t="shared" si="9"/>
        <v>493219.57264058909</v>
      </c>
      <c r="X58" s="45">
        <f t="shared" si="10"/>
        <v>493219.57264058909</v>
      </c>
      <c r="Y58" s="45" t="s">
        <v>18726</v>
      </c>
      <c r="Z58" s="45" t="str">
        <f t="shared" si="11"/>
        <v>Yes</v>
      </c>
      <c r="AA58" s="45" t="str">
        <f t="shared" si="12"/>
        <v>Yes</v>
      </c>
      <c r="AB58" s="45" t="str">
        <f t="shared" si="13"/>
        <v>Yes</v>
      </c>
      <c r="AC58" s="83">
        <f t="shared" si="29"/>
        <v>3.23</v>
      </c>
      <c r="AD58" s="83">
        <f t="shared" si="30"/>
        <v>0.06</v>
      </c>
      <c r="AE58" s="45">
        <f t="shared" si="31"/>
        <v>367117.55874353892</v>
      </c>
      <c r="AF58" s="45">
        <f t="shared" si="14"/>
        <v>591863.48716870684</v>
      </c>
      <c r="AG58" s="45">
        <f t="shared" si="15"/>
        <v>958981.04591224575</v>
      </c>
      <c r="AH58" s="47">
        <f>IF(Y58="No",0,IFERROR(ROUNDDOWN(INDEX('90% of ACR'!K:K,MATCH(H:H,'90% of ACR'!A:A,0))*IF(I58&gt;0,IF(O58&gt;0,$R$4*MAX(O58-V58,0),0),0)/I58,2),0))</f>
        <v>3.23</v>
      </c>
      <c r="AI58" s="83">
        <f>IF(Y58="No",0,IFERROR(ROUNDDOWN(INDEX('90% of ACR'!R:R,MATCH(H:H,'90% of ACR'!A:A,0))*IF(J58&gt;0,IF(P58&gt;0,$R$4*MAX(P58-W58,0),0),0)/J58,2),0))</f>
        <v>0.06</v>
      </c>
      <c r="AJ58" s="45">
        <f t="shared" si="16"/>
        <v>367117.55874353892</v>
      </c>
      <c r="AK58" s="45">
        <f t="shared" si="17"/>
        <v>591863.48716870684</v>
      </c>
      <c r="AL58" s="47">
        <f t="shared" si="18"/>
        <v>3.23</v>
      </c>
      <c r="AM58" s="47">
        <f t="shared" si="19"/>
        <v>0.11</v>
      </c>
      <c r="AN58" s="84">
        <f>IFERROR(INDEX(FeeCalc!P:P,MATCH(C58,FeeCalc!F:F,0)),0)</f>
        <v>1452200.6185528347</v>
      </c>
      <c r="AO58" s="84">
        <f>IFERROR(INDEX(FeeCalc!S:S,MATCH(C58,FeeCalc!F:F,0)),0)</f>
        <v>90858.869478782988</v>
      </c>
      <c r="AP58" s="84">
        <f t="shared" si="20"/>
        <v>1543059.4880316178</v>
      </c>
      <c r="AQ58" s="69">
        <f t="shared" si="21"/>
        <v>654769.51867543254</v>
      </c>
      <c r="AR58" s="69">
        <v>284765.67708740453</v>
      </c>
      <c r="AS58" s="69">
        <f t="shared" si="32"/>
        <v>370003.84158802801</v>
      </c>
      <c r="AT58" s="69">
        <f>IFERROR(IFERROR(INDEX('2023 IP UPL Data'!L:L,MATCH(A:A,'2023 IP UPL Data'!B:B,0)),INDEX('2023 IMD UPL Data'!I:I,MATCH(A:A,'2023 IMD UPL Data'!B:B,0))),0)</f>
        <v>279990.34651634342</v>
      </c>
      <c r="AU58" s="69">
        <f>IFERROR(IF(F56="IMD",0,INDEX('2023 OP UPL Data'!J:J,MATCH(A:A,'2023 OP UPL Data'!B:B,0))),0)</f>
        <v>419990.73797468352</v>
      </c>
      <c r="AV58" s="45">
        <f t="shared" si="22"/>
        <v>699981.08449102694</v>
      </c>
      <c r="AW58" s="69">
        <f>IFERROR(IFERROR(INDEX('2023 IP UPL Data'!M:M,MATCH(A:A,'2023 IP UPL Data'!B:B,0)),INDEX('2023 IMD UPL Data'!J:J,MATCH(A:A,'2023 IMD UPL Data'!B:B,0))),0)</f>
        <v>329070.45</v>
      </c>
      <c r="AX58" s="69">
        <f>IFERROR(IF(F56="IMD",0,INDEX('2023 OP UPL Data'!L:L,MATCH(A:A,'2023 OP UPL Data'!B:B,0))),0)</f>
        <v>0</v>
      </c>
      <c r="AY58" s="45">
        <f t="shared" si="23"/>
        <v>329070.45</v>
      </c>
      <c r="AZ58" s="69">
        <v>807054.44542888878</v>
      </c>
      <c r="BA58" s="69">
        <v>1763271.9861220892</v>
      </c>
      <c r="BB58" s="69">
        <f t="shared" si="24"/>
        <v>807054.44542888878</v>
      </c>
      <c r="BC58" s="69">
        <f t="shared" si="25"/>
        <v>1270052.4134815</v>
      </c>
      <c r="BD58" s="69">
        <f t="shared" si="26"/>
        <v>2077106.8589103888</v>
      </c>
      <c r="BE58" s="91">
        <f t="shared" si="27"/>
        <v>477983.99542888877</v>
      </c>
      <c r="BF58" s="91">
        <f t="shared" si="28"/>
        <v>1763271.9861220892</v>
      </c>
      <c r="BG58" s="70">
        <f>IFERROR(INDEX('2023 IP UPL Data'!K:K,MATCH(A58,'2023 IP UPL Data'!B:B,0)),0)</f>
        <v>0</v>
      </c>
    </row>
    <row r="59" spans="1:59">
      <c r="A59" s="120" t="s">
        <v>1030</v>
      </c>
      <c r="B59" s="161" t="s">
        <v>1030</v>
      </c>
      <c r="C59" s="31" t="s">
        <v>1031</v>
      </c>
      <c r="D59" s="193" t="s">
        <v>1031</v>
      </c>
      <c r="E59" s="157" t="s">
        <v>3621</v>
      </c>
      <c r="F59" s="117" t="s">
        <v>3071</v>
      </c>
      <c r="G59" s="117" t="s">
        <v>1219</v>
      </c>
      <c r="H59" s="43" t="str">
        <f t="shared" si="2"/>
        <v>Rural Travis</v>
      </c>
      <c r="I59" s="45">
        <f>INDEX(FeeCalc!M:M,MATCH(C:C,FeeCalc!F:F,0))</f>
        <v>234662.84200862842</v>
      </c>
      <c r="J59" s="45">
        <f>INDEX(FeeCalc!L:L,MATCH(C:C,FeeCalc!F:F,0))</f>
        <v>1503564.7648442946</v>
      </c>
      <c r="K59" s="45">
        <f t="shared" si="3"/>
        <v>1738227.6068529231</v>
      </c>
      <c r="L59" s="45">
        <f>IFERROR(IFERROR(INDEX('2023 IP UPL Data'!N:N,MATCH(A:A,'2023 IP UPL Data'!B:B,0)),INDEX('2023 IMD UPL Data'!M:M,MATCH(A:A,'2023 IMD UPL Data'!B:B,0))),0)</f>
        <v>37434.055845620576</v>
      </c>
      <c r="M59" s="45">
        <f>IFERROR((IF(F59="IMD",0,INDEX('2023 OP UPL Data'!M:M,MATCH(A:A,'2023 OP UPL Data'!B:B,0)))),0)</f>
        <v>-304198.8327848101</v>
      </c>
      <c r="N59" s="45">
        <f t="shared" si="4"/>
        <v>-266764.77693918953</v>
      </c>
      <c r="O59" s="45">
        <v>713047.51007750269</v>
      </c>
      <c r="P59" s="45">
        <v>1205163.8162156923</v>
      </c>
      <c r="Q59" s="45">
        <f t="shared" si="5"/>
        <v>1918211.3262931951</v>
      </c>
      <c r="R59" s="45" t="str">
        <f t="shared" si="6"/>
        <v>Yes</v>
      </c>
      <c r="S59" s="46" t="str">
        <f t="shared" si="7"/>
        <v>Yes</v>
      </c>
      <c r="T59" s="47">
        <f>ROUND(INDEX(Summary!H:H,MATCH(H:H,Summary!A:A,0)),2)</f>
        <v>0</v>
      </c>
      <c r="U59" s="47">
        <f>ROUND(INDEX(Summary!I:I,MATCH(H:H,Summary!A:A,0)),2)</f>
        <v>0.05</v>
      </c>
      <c r="V59" s="82">
        <f t="shared" si="8"/>
        <v>0</v>
      </c>
      <c r="W59" s="82">
        <f t="shared" si="9"/>
        <v>75178.238242214735</v>
      </c>
      <c r="X59" s="45">
        <f t="shared" si="10"/>
        <v>75178.238242214735</v>
      </c>
      <c r="Y59" s="45" t="s">
        <v>18726</v>
      </c>
      <c r="Z59" s="45" t="str">
        <f t="shared" si="11"/>
        <v>Yes</v>
      </c>
      <c r="AA59" s="45" t="str">
        <f t="shared" si="12"/>
        <v>Yes</v>
      </c>
      <c r="AB59" s="45" t="str">
        <f t="shared" si="13"/>
        <v>Yes</v>
      </c>
      <c r="AC59" s="83">
        <f t="shared" si="29"/>
        <v>2.12</v>
      </c>
      <c r="AD59" s="83">
        <f t="shared" si="30"/>
        <v>0.52</v>
      </c>
      <c r="AE59" s="45">
        <f t="shared" si="31"/>
        <v>497485.22505829227</v>
      </c>
      <c r="AF59" s="45">
        <f t="shared" si="14"/>
        <v>781853.67771903321</v>
      </c>
      <c r="AG59" s="45">
        <f t="shared" si="15"/>
        <v>1279338.9027773254</v>
      </c>
      <c r="AH59" s="47">
        <f>IF(Y59="No",0,IFERROR(ROUNDDOWN(INDEX('90% of ACR'!K:K,MATCH(H:H,'90% of ACR'!A:A,0))*IF(I59&gt;0,IF(O59&gt;0,$R$4*MAX(O59-V59,0),0),0)/I59,2),0))</f>
        <v>2.11</v>
      </c>
      <c r="AI59" s="83">
        <f>IF(Y59="No",0,IFERROR(ROUNDDOWN(INDEX('90% of ACR'!R:R,MATCH(H:H,'90% of ACR'!A:A,0))*IF(J59&gt;0,IF(P59&gt;0,$R$4*MAX(P59-W59,0),0),0)/J59,2),0))</f>
        <v>0.52</v>
      </c>
      <c r="AJ59" s="45">
        <f t="shared" si="16"/>
        <v>495138.59663820593</v>
      </c>
      <c r="AK59" s="45">
        <f t="shared" si="17"/>
        <v>781853.67771903321</v>
      </c>
      <c r="AL59" s="47">
        <f t="shared" si="18"/>
        <v>2.11</v>
      </c>
      <c r="AM59" s="47">
        <f t="shared" si="19"/>
        <v>0.57000000000000006</v>
      </c>
      <c r="AN59" s="84">
        <f>IFERROR(INDEX(FeeCalc!P:P,MATCH(C59,FeeCalc!F:F,0)),0)</f>
        <v>1352170.5125994538</v>
      </c>
      <c r="AO59" s="84">
        <f>IFERROR(INDEX(FeeCalc!S:S,MATCH(C59,FeeCalc!F:F,0)),0)</f>
        <v>84299.031085986688</v>
      </c>
      <c r="AP59" s="84">
        <f t="shared" si="20"/>
        <v>1436469.5436854404</v>
      </c>
      <c r="AQ59" s="69">
        <f t="shared" si="21"/>
        <v>609539.99441113032</v>
      </c>
      <c r="AR59" s="69">
        <v>297037.80974877684</v>
      </c>
      <c r="AS59" s="69">
        <f t="shared" si="32"/>
        <v>312502.18466235348</v>
      </c>
      <c r="AT59" s="69">
        <f>IFERROR(IFERROR(INDEX('2023 IP UPL Data'!L:L,MATCH(A:A,'2023 IP UPL Data'!B:B,0)),INDEX('2023 IMD UPL Data'!I:I,MATCH(A:A,'2023 IMD UPL Data'!B:B,0))),0)</f>
        <v>317711.31415437942</v>
      </c>
      <c r="AU59" s="69">
        <f>IFERROR(IF(F57="IMD",0,INDEX('2023 OP UPL Data'!J:J,MATCH(A:A,'2023 OP UPL Data'!B:B,0))),0)</f>
        <v>685065.36278481013</v>
      </c>
      <c r="AV59" s="45">
        <f t="shared" si="22"/>
        <v>1002776.6769391896</v>
      </c>
      <c r="AW59" s="69">
        <f>IFERROR(IFERROR(INDEX('2023 IP UPL Data'!M:M,MATCH(A:A,'2023 IP UPL Data'!B:B,0)),INDEX('2023 IMD UPL Data'!J:J,MATCH(A:A,'2023 IMD UPL Data'!B:B,0))),0)</f>
        <v>355145.37</v>
      </c>
      <c r="AX59" s="69">
        <f>IFERROR(IF(F57="IMD",0,INDEX('2023 OP UPL Data'!L:L,MATCH(A:A,'2023 OP UPL Data'!B:B,0))),0)</f>
        <v>380866.53</v>
      </c>
      <c r="AY59" s="45">
        <f t="shared" si="23"/>
        <v>736011.9</v>
      </c>
      <c r="AZ59" s="69">
        <v>1030758.8242318821</v>
      </c>
      <c r="BA59" s="69">
        <v>1890229.1790005025</v>
      </c>
      <c r="BB59" s="69">
        <f t="shared" si="24"/>
        <v>1030758.8242318821</v>
      </c>
      <c r="BC59" s="69">
        <f t="shared" si="25"/>
        <v>1815050.9407582877</v>
      </c>
      <c r="BD59" s="69">
        <f t="shared" si="26"/>
        <v>2845809.76499017</v>
      </c>
      <c r="BE59" s="91">
        <f t="shared" si="27"/>
        <v>675613.45423188212</v>
      </c>
      <c r="BF59" s="91">
        <f t="shared" si="28"/>
        <v>1509362.6490005024</v>
      </c>
      <c r="BG59" s="70">
        <f>IFERROR(INDEX('2023 IP UPL Data'!K:K,MATCH(A59,'2023 IP UPL Data'!B:B,0)),0)</f>
        <v>0</v>
      </c>
    </row>
    <row r="60" spans="1:59" ht="25.5">
      <c r="A60" s="120" t="s">
        <v>1336</v>
      </c>
      <c r="B60" s="161" t="s">
        <v>1336</v>
      </c>
      <c r="C60" s="31" t="s">
        <v>1337</v>
      </c>
      <c r="D60" s="193" t="s">
        <v>1337</v>
      </c>
      <c r="E60" s="157" t="s">
        <v>3456</v>
      </c>
      <c r="F60" s="117" t="s">
        <v>3537</v>
      </c>
      <c r="G60" s="117" t="s">
        <v>1219</v>
      </c>
      <c r="H60" s="43" t="str">
        <f t="shared" si="2"/>
        <v>Non-state-owned IMD Travis</v>
      </c>
      <c r="I60" s="45">
        <f>INDEX(FeeCalc!M:M,MATCH(C:C,FeeCalc!F:F,0))</f>
        <v>39706.77488793368</v>
      </c>
      <c r="J60" s="45">
        <f>INDEX(FeeCalc!L:L,MATCH(C:C,FeeCalc!F:F,0))</f>
        <v>0</v>
      </c>
      <c r="K60" s="45">
        <f t="shared" si="3"/>
        <v>39706.77488793368</v>
      </c>
      <c r="L60" s="45">
        <f>IFERROR(IFERROR(INDEX('2023 IP UPL Data'!N:N,MATCH(A:A,'2023 IP UPL Data'!B:B,0)),INDEX('2023 IMD UPL Data'!M:M,MATCH(A:A,'2023 IMD UPL Data'!B:B,0))),0)</f>
        <v>0</v>
      </c>
      <c r="M60" s="45">
        <f>IFERROR((IF(F60="IMD",0,INDEX('2023 OP UPL Data'!M:M,MATCH(A:A,'2023 OP UPL Data'!B:B,0)))),0)</f>
        <v>0</v>
      </c>
      <c r="N60" s="45">
        <f t="shared" si="4"/>
        <v>0</v>
      </c>
      <c r="O60" s="45">
        <v>0</v>
      </c>
      <c r="P60" s="45">
        <v>0</v>
      </c>
      <c r="Q60" s="45">
        <f t="shared" si="5"/>
        <v>0</v>
      </c>
      <c r="R60" s="45" t="str">
        <f t="shared" si="6"/>
        <v>No</v>
      </c>
      <c r="S60" s="46" t="str">
        <f t="shared" si="7"/>
        <v>No</v>
      </c>
      <c r="T60" s="47">
        <f>ROUND(INDEX(Summary!H:H,MATCH(H:H,Summary!A:A,0)),2)</f>
        <v>0.72</v>
      </c>
      <c r="U60" s="47">
        <f>ROUND(INDEX(Summary!I:I,MATCH(H:H,Summary!A:A,0)),2)</f>
        <v>0</v>
      </c>
      <c r="V60" s="82">
        <f t="shared" si="8"/>
        <v>28588.87791931225</v>
      </c>
      <c r="W60" s="82">
        <f t="shared" si="9"/>
        <v>0</v>
      </c>
      <c r="X60" s="45">
        <f t="shared" si="10"/>
        <v>28588.87791931225</v>
      </c>
      <c r="Y60" s="45" t="s">
        <v>18726</v>
      </c>
      <c r="Z60" s="45" t="str">
        <f t="shared" si="11"/>
        <v>No</v>
      </c>
      <c r="AA60" s="45" t="str">
        <f t="shared" si="12"/>
        <v>No</v>
      </c>
      <c r="AB60" s="45" t="str">
        <f t="shared" si="13"/>
        <v>No</v>
      </c>
      <c r="AC60" s="83">
        <f t="shared" si="29"/>
        <v>0</v>
      </c>
      <c r="AD60" s="83">
        <f t="shared" si="30"/>
        <v>0</v>
      </c>
      <c r="AE60" s="45">
        <f t="shared" si="31"/>
        <v>0</v>
      </c>
      <c r="AF60" s="45">
        <f t="shared" si="14"/>
        <v>0</v>
      </c>
      <c r="AG60" s="45">
        <f t="shared" si="15"/>
        <v>0</v>
      </c>
      <c r="AH60" s="47">
        <f>IF(Y60="No",0,IFERROR(ROUNDDOWN(INDEX('90% of ACR'!K:K,MATCH(H:H,'90% of ACR'!A:A,0))*IF(I60&gt;0,IF(O60&gt;0,$R$4*MAX(O60-V60,0),0),0)/I60,2),0))</f>
        <v>0</v>
      </c>
      <c r="AI60" s="83">
        <f>IF(Y60="No",0,IFERROR(ROUNDDOWN(INDEX('90% of ACR'!R:R,MATCH(H:H,'90% of ACR'!A:A,0))*IF(J60&gt;0,IF(P60&gt;0,$R$4*MAX(P60-W60,0),0),0)/J60,2),0))</f>
        <v>0</v>
      </c>
      <c r="AJ60" s="45">
        <f t="shared" si="16"/>
        <v>0</v>
      </c>
      <c r="AK60" s="45">
        <f t="shared" si="17"/>
        <v>0</v>
      </c>
      <c r="AL60" s="47">
        <f t="shared" si="18"/>
        <v>0.72</v>
      </c>
      <c r="AM60" s="47">
        <f t="shared" si="19"/>
        <v>0</v>
      </c>
      <c r="AN60" s="84">
        <f>IFERROR(INDEX(FeeCalc!P:P,MATCH(C60,FeeCalc!F:F,0)),0)</f>
        <v>28588.87791931225</v>
      </c>
      <c r="AO60" s="84">
        <f>IFERROR(INDEX(FeeCalc!S:S,MATCH(C60,FeeCalc!F:F,0)),0)</f>
        <v>1744.1490507803228</v>
      </c>
      <c r="AP60" s="84">
        <f t="shared" si="20"/>
        <v>30333.026970092571</v>
      </c>
      <c r="AQ60" s="69">
        <f t="shared" si="21"/>
        <v>12871.274000273323</v>
      </c>
      <c r="AR60" s="69">
        <v>6150.3980929376057</v>
      </c>
      <c r="AS60" s="69">
        <f t="shared" si="32"/>
        <v>6720.8759073357169</v>
      </c>
      <c r="AT60" s="69">
        <f>IFERROR(IFERROR(INDEX('2023 IP UPL Data'!L:L,MATCH(A:A,'2023 IP UPL Data'!B:B,0)),INDEX('2023 IMD UPL Data'!I:I,MATCH(A:A,'2023 IMD UPL Data'!B:B,0))),0)</f>
        <v>0</v>
      </c>
      <c r="AU60" s="69">
        <f>IFERROR(IF(F58="IMD",0,INDEX('2023 OP UPL Data'!J:J,MATCH(A:A,'2023 OP UPL Data'!B:B,0))),0)</f>
        <v>0</v>
      </c>
      <c r="AV60" s="45">
        <f t="shared" si="22"/>
        <v>0</v>
      </c>
      <c r="AW60" s="69">
        <f>IFERROR(IFERROR(INDEX('2023 IP UPL Data'!M:M,MATCH(A:A,'2023 IP UPL Data'!B:B,0)),INDEX('2023 IMD UPL Data'!J:J,MATCH(A:A,'2023 IMD UPL Data'!B:B,0))),0)</f>
        <v>0</v>
      </c>
      <c r="AX60" s="69">
        <f>IFERROR(IF(F58="IMD",0,INDEX('2023 OP UPL Data'!L:L,MATCH(A:A,'2023 OP UPL Data'!B:B,0))),0)</f>
        <v>0</v>
      </c>
      <c r="AY60" s="45">
        <f t="shared" si="23"/>
        <v>0</v>
      </c>
      <c r="AZ60" s="69">
        <v>0</v>
      </c>
      <c r="BA60" s="69">
        <v>0</v>
      </c>
      <c r="BB60" s="69">
        <f t="shared" si="24"/>
        <v>0</v>
      </c>
      <c r="BC60" s="69">
        <f t="shared" si="25"/>
        <v>0</v>
      </c>
      <c r="BD60" s="69">
        <f t="shared" si="26"/>
        <v>0</v>
      </c>
      <c r="BE60" s="91">
        <f t="shared" si="27"/>
        <v>0</v>
      </c>
      <c r="BF60" s="91">
        <f t="shared" si="28"/>
        <v>0</v>
      </c>
      <c r="BG60" s="70">
        <f>IFERROR(INDEX('2023 IP UPL Data'!K:K,MATCH(A60,'2023 IP UPL Data'!B:B,0)),0)</f>
        <v>0</v>
      </c>
    </row>
    <row r="61" spans="1:59">
      <c r="A61" s="120" t="s">
        <v>994</v>
      </c>
      <c r="B61" s="161" t="s">
        <v>994</v>
      </c>
      <c r="C61" s="31" t="s">
        <v>995</v>
      </c>
      <c r="D61" s="193" t="s">
        <v>995</v>
      </c>
      <c r="E61" s="157" t="s">
        <v>3451</v>
      </c>
      <c r="F61" s="117" t="s">
        <v>2987</v>
      </c>
      <c r="G61" s="117" t="s">
        <v>1530</v>
      </c>
      <c r="H61" s="43" t="str">
        <f t="shared" si="2"/>
        <v>Urban MRSA Central</v>
      </c>
      <c r="I61" s="45">
        <f>INDEX(FeeCalc!M:M,MATCH(C:C,FeeCalc!F:F,0))</f>
        <v>7286202.1661813688</v>
      </c>
      <c r="J61" s="45">
        <f>INDEX(FeeCalc!L:L,MATCH(C:C,FeeCalc!F:F,0))</f>
        <v>3623682.1990376879</v>
      </c>
      <c r="K61" s="45">
        <f t="shared" si="3"/>
        <v>10909884.365219057</v>
      </c>
      <c r="L61" s="45">
        <f>IFERROR(IFERROR(INDEX('2023 IP UPL Data'!N:N,MATCH(A:A,'2023 IP UPL Data'!B:B,0)),INDEX('2023 IMD UPL Data'!M:M,MATCH(A:A,'2023 IMD UPL Data'!B:B,0))),0)</f>
        <v>5861864.7066272181</v>
      </c>
      <c r="M61" s="45">
        <f>IFERROR((IF(F61="IMD",0,INDEX('2023 OP UPL Data'!M:M,MATCH(A:A,'2023 OP UPL Data'!B:B,0)))),0)</f>
        <v>7196866.614260355</v>
      </c>
      <c r="N61" s="45">
        <f t="shared" si="4"/>
        <v>13058731.320887573</v>
      </c>
      <c r="O61" s="45">
        <v>9219651.8506535813</v>
      </c>
      <c r="P61" s="45">
        <v>6518334.9865959678</v>
      </c>
      <c r="Q61" s="45">
        <f t="shared" si="5"/>
        <v>15737986.837249549</v>
      </c>
      <c r="R61" s="45" t="str">
        <f t="shared" si="6"/>
        <v>Yes</v>
      </c>
      <c r="S61" s="46" t="str">
        <f t="shared" si="7"/>
        <v>Yes</v>
      </c>
      <c r="T61" s="47">
        <f>ROUND(INDEX(Summary!H:H,MATCH(H:H,Summary!A:A,0)),2)</f>
        <v>0.78</v>
      </c>
      <c r="U61" s="47">
        <f>ROUND(INDEX(Summary!I:I,MATCH(H:H,Summary!A:A,0)),2)</f>
        <v>1.4</v>
      </c>
      <c r="V61" s="82">
        <f t="shared" si="8"/>
        <v>5683237.6896214681</v>
      </c>
      <c r="W61" s="82">
        <f t="shared" si="9"/>
        <v>5073155.0786527628</v>
      </c>
      <c r="X61" s="45">
        <f t="shared" si="10"/>
        <v>10756392.768274231</v>
      </c>
      <c r="Y61" s="45" t="s">
        <v>18726</v>
      </c>
      <c r="Z61" s="45" t="str">
        <f t="shared" si="11"/>
        <v>Yes</v>
      </c>
      <c r="AA61" s="45" t="str">
        <f t="shared" si="12"/>
        <v>Yes</v>
      </c>
      <c r="AB61" s="45" t="str">
        <f t="shared" si="13"/>
        <v>Yes</v>
      </c>
      <c r="AC61" s="83">
        <f t="shared" si="29"/>
        <v>0.34</v>
      </c>
      <c r="AD61" s="83">
        <f t="shared" si="30"/>
        <v>0.28000000000000003</v>
      </c>
      <c r="AE61" s="45">
        <f t="shared" si="31"/>
        <v>2477308.7365016658</v>
      </c>
      <c r="AF61" s="45">
        <f t="shared" si="14"/>
        <v>1014631.0157305527</v>
      </c>
      <c r="AG61" s="45">
        <f t="shared" si="15"/>
        <v>3491939.7522322186</v>
      </c>
      <c r="AH61" s="47">
        <f>IF(Y61="No",0,IFERROR(ROUNDDOWN(INDEX('90% of ACR'!K:K,MATCH(H:H,'90% of ACR'!A:A,0))*IF(I61&gt;0,IF(O61&gt;0,$R$4*MAX(O61-V61,0),0),0)/I61,2),0))</f>
        <v>0.33</v>
      </c>
      <c r="AI61" s="83">
        <f>IF(Y61="No",0,IFERROR(ROUNDDOWN(INDEX('90% of ACR'!R:R,MATCH(H:H,'90% of ACR'!A:A,0))*IF(J61&gt;0,IF(P61&gt;0,$R$4*MAX(P61-W61,0),0),0)/J61,2),0))</f>
        <v>0.02</v>
      </c>
      <c r="AJ61" s="45">
        <f t="shared" si="16"/>
        <v>2404446.7148398519</v>
      </c>
      <c r="AK61" s="45">
        <f t="shared" si="17"/>
        <v>72473.643980753754</v>
      </c>
      <c r="AL61" s="47">
        <f t="shared" si="18"/>
        <v>1.1100000000000001</v>
      </c>
      <c r="AM61" s="47">
        <f t="shared" si="19"/>
        <v>1.42</v>
      </c>
      <c r="AN61" s="84">
        <f>IFERROR(INDEX(FeeCalc!P:P,MATCH(C61,FeeCalc!F:F,0)),0)</f>
        <v>13233313.127094837</v>
      </c>
      <c r="AO61" s="84">
        <f>IFERROR(INDEX(FeeCalc!S:S,MATCH(C61,FeeCalc!F:F,0)),0)</f>
        <v>824298.8394460096</v>
      </c>
      <c r="AP61" s="84">
        <f t="shared" si="20"/>
        <v>14057611.966540847</v>
      </c>
      <c r="AQ61" s="69">
        <f t="shared" si="21"/>
        <v>5965094.6009862106</v>
      </c>
      <c r="AR61" s="69">
        <v>3011923.3383338414</v>
      </c>
      <c r="AS61" s="69">
        <f t="shared" si="32"/>
        <v>2953171.2626523692</v>
      </c>
      <c r="AT61" s="69">
        <f>IFERROR(IFERROR(INDEX('2023 IP UPL Data'!L:L,MATCH(A:A,'2023 IP UPL Data'!B:B,0)),INDEX('2023 IMD UPL Data'!I:I,MATCH(A:A,'2023 IMD UPL Data'!B:B,0))),0)</f>
        <v>5735240.4733727816</v>
      </c>
      <c r="AU61" s="69">
        <f>IFERROR(IF(F59="IMD",0,INDEX('2023 OP UPL Data'!J:J,MATCH(A:A,'2023 OP UPL Data'!B:B,0))),0)</f>
        <v>1782288.8757396452</v>
      </c>
      <c r="AV61" s="45">
        <f t="shared" si="22"/>
        <v>7517529.3491124269</v>
      </c>
      <c r="AW61" s="69">
        <f>IFERROR(IFERROR(INDEX('2023 IP UPL Data'!M:M,MATCH(A:A,'2023 IP UPL Data'!B:B,0)),INDEX('2023 IMD UPL Data'!J:J,MATCH(A:A,'2023 IMD UPL Data'!B:B,0))),0)</f>
        <v>11597105.18</v>
      </c>
      <c r="AX61" s="69">
        <f>IFERROR(IF(F59="IMD",0,INDEX('2023 OP UPL Data'!L:L,MATCH(A:A,'2023 OP UPL Data'!B:B,0))),0)</f>
        <v>8979155.4900000002</v>
      </c>
      <c r="AY61" s="45">
        <f t="shared" si="23"/>
        <v>20576260.670000002</v>
      </c>
      <c r="AZ61" s="69">
        <v>14954892.324026363</v>
      </c>
      <c r="BA61" s="69">
        <v>8300623.862335613</v>
      </c>
      <c r="BB61" s="69">
        <f t="shared" si="24"/>
        <v>9271654.634404894</v>
      </c>
      <c r="BC61" s="69">
        <f t="shared" si="25"/>
        <v>3227468.7836828502</v>
      </c>
      <c r="BD61" s="69">
        <f t="shared" si="26"/>
        <v>12499123.418087745</v>
      </c>
      <c r="BE61" s="91">
        <f t="shared" si="27"/>
        <v>3357787.1440263633</v>
      </c>
      <c r="BF61" s="91">
        <f t="shared" si="28"/>
        <v>0</v>
      </c>
      <c r="BG61" s="70">
        <f>IFERROR(INDEX('2023 IP UPL Data'!K:K,MATCH(A61,'2023 IP UPL Data'!B:B,0)),0)</f>
        <v>0</v>
      </c>
    </row>
    <row r="62" spans="1:59">
      <c r="A62" s="120" t="s">
        <v>1039</v>
      </c>
      <c r="B62" s="161" t="s">
        <v>1039</v>
      </c>
      <c r="C62" s="31" t="s">
        <v>1040</v>
      </c>
      <c r="D62" s="193" t="s">
        <v>1040</v>
      </c>
      <c r="E62" s="157" t="s">
        <v>3452</v>
      </c>
      <c r="F62" s="117" t="s">
        <v>2987</v>
      </c>
      <c r="G62" s="117" t="s">
        <v>1219</v>
      </c>
      <c r="H62" s="43" t="str">
        <f t="shared" si="2"/>
        <v>Urban Travis</v>
      </c>
      <c r="I62" s="45">
        <f>INDEX(FeeCalc!M:M,MATCH(C:C,FeeCalc!F:F,0))</f>
        <v>18426642.91189979</v>
      </c>
      <c r="J62" s="45">
        <f>INDEX(FeeCalc!L:L,MATCH(C:C,FeeCalc!F:F,0))</f>
        <v>5094905.6282148883</v>
      </c>
      <c r="K62" s="45">
        <f t="shared" si="3"/>
        <v>23521548.540114678</v>
      </c>
      <c r="L62" s="45">
        <f>IFERROR(IFERROR(INDEX('2023 IP UPL Data'!N:N,MATCH(A:A,'2023 IP UPL Data'!B:B,0)),INDEX('2023 IMD UPL Data'!M:M,MATCH(A:A,'2023 IMD UPL Data'!B:B,0))),0)</f>
        <v>8130468.0903797485</v>
      </c>
      <c r="M62" s="45">
        <f>IFERROR((IF(F62="IMD",0,INDEX('2023 OP UPL Data'!M:M,MATCH(A:A,'2023 OP UPL Data'!B:B,0)))),0)</f>
        <v>7171767.5477215201</v>
      </c>
      <c r="N62" s="45">
        <f t="shared" si="4"/>
        <v>15302235.638101269</v>
      </c>
      <c r="O62" s="45">
        <v>45593007.000512071</v>
      </c>
      <c r="P62" s="45">
        <v>8411197.2661003284</v>
      </c>
      <c r="Q62" s="45">
        <f t="shared" si="5"/>
        <v>54004204.266612396</v>
      </c>
      <c r="R62" s="45" t="str">
        <f t="shared" si="6"/>
        <v>Yes</v>
      </c>
      <c r="S62" s="46" t="str">
        <f t="shared" si="7"/>
        <v>Yes</v>
      </c>
      <c r="T62" s="47">
        <f>ROUND(INDEX(Summary!H:H,MATCH(H:H,Summary!A:A,0)),2)</f>
        <v>0.75</v>
      </c>
      <c r="U62" s="47">
        <f>ROUND(INDEX(Summary!I:I,MATCH(H:H,Summary!A:A,0)),2)</f>
        <v>2.0299999999999998</v>
      </c>
      <c r="V62" s="82">
        <f t="shared" si="8"/>
        <v>13819982.183924843</v>
      </c>
      <c r="W62" s="82">
        <f t="shared" si="9"/>
        <v>10342658.425276222</v>
      </c>
      <c r="X62" s="45">
        <f t="shared" si="10"/>
        <v>24162640.609201066</v>
      </c>
      <c r="Y62" s="45" t="s">
        <v>18726</v>
      </c>
      <c r="Z62" s="45" t="str">
        <f t="shared" si="11"/>
        <v>Yes</v>
      </c>
      <c r="AA62" s="45" t="str">
        <f t="shared" si="12"/>
        <v>No</v>
      </c>
      <c r="AB62" s="45" t="str">
        <f t="shared" si="13"/>
        <v>Yes</v>
      </c>
      <c r="AC62" s="83">
        <f t="shared" si="29"/>
        <v>1.2</v>
      </c>
      <c r="AD62" s="83">
        <f t="shared" si="30"/>
        <v>0</v>
      </c>
      <c r="AE62" s="45">
        <f t="shared" si="31"/>
        <v>22111971.494279746</v>
      </c>
      <c r="AF62" s="45">
        <f t="shared" si="14"/>
        <v>0</v>
      </c>
      <c r="AG62" s="45">
        <f t="shared" si="15"/>
        <v>22111971.494279746</v>
      </c>
      <c r="AH62" s="47">
        <f>IF(Y62="No",0,IFERROR(ROUNDDOWN(INDEX('90% of ACR'!K:K,MATCH(H:H,'90% of ACR'!A:A,0))*IF(I62&gt;0,IF(O62&gt;0,$R$4*MAX(O62-V62,0),0),0)/I62,2),0))</f>
        <v>1.2</v>
      </c>
      <c r="AI62" s="83">
        <f>IF(Y62="No",0,IFERROR(ROUNDDOWN(INDEX('90% of ACR'!R:R,MATCH(H:H,'90% of ACR'!A:A,0))*IF(J62&gt;0,IF(P62&gt;0,$R$4*MAX(P62-W62,0),0),0)/J62,2),0))</f>
        <v>0</v>
      </c>
      <c r="AJ62" s="45">
        <f t="shared" si="16"/>
        <v>22111971.494279746</v>
      </c>
      <c r="AK62" s="45">
        <f t="shared" si="17"/>
        <v>0</v>
      </c>
      <c r="AL62" s="47">
        <f t="shared" si="18"/>
        <v>1.95</v>
      </c>
      <c r="AM62" s="47">
        <f t="shared" si="19"/>
        <v>2.0299999999999998</v>
      </c>
      <c r="AN62" s="84">
        <f>IFERROR(INDEX(FeeCalc!P:P,MATCH(C62,FeeCalc!F:F,0)),0)</f>
        <v>46274612.103480808</v>
      </c>
      <c r="AO62" s="84">
        <f>IFERROR(INDEX(FeeCalc!S:S,MATCH(C62,FeeCalc!F:F,0)),0)</f>
        <v>2855058.3851998406</v>
      </c>
      <c r="AP62" s="84">
        <f t="shared" si="20"/>
        <v>49129670.488680646</v>
      </c>
      <c r="AQ62" s="69">
        <f t="shared" si="21"/>
        <v>20847291.337802839</v>
      </c>
      <c r="AR62" s="69">
        <v>10348809.497685218</v>
      </c>
      <c r="AS62" s="69">
        <f t="shared" si="32"/>
        <v>10498481.84011762</v>
      </c>
      <c r="AT62" s="69">
        <f>IFERROR(IFERROR(INDEX('2023 IP UPL Data'!L:L,MATCH(A:A,'2023 IP UPL Data'!B:B,0)),INDEX('2023 IMD UPL Data'!I:I,MATCH(A:A,'2023 IMD UPL Data'!B:B,0))),0)</f>
        <v>20434750.069620252</v>
      </c>
      <c r="AU62" s="69">
        <f>IFERROR(IF(F60="IMD",0,INDEX('2023 OP UPL Data'!J:J,MATCH(A:A,'2023 OP UPL Data'!B:B,0))),0)</f>
        <v>4388490.5822784808</v>
      </c>
      <c r="AV62" s="45">
        <f t="shared" si="22"/>
        <v>24823240.651898734</v>
      </c>
      <c r="AW62" s="69">
        <f>IFERROR(IFERROR(INDEX('2023 IP UPL Data'!M:M,MATCH(A:A,'2023 IP UPL Data'!B:B,0)),INDEX('2023 IMD UPL Data'!J:J,MATCH(A:A,'2023 IMD UPL Data'!B:B,0))),0)</f>
        <v>28565218.16</v>
      </c>
      <c r="AX62" s="69">
        <f>IFERROR(IF(F60="IMD",0,INDEX('2023 OP UPL Data'!L:L,MATCH(A:A,'2023 OP UPL Data'!B:B,0))),0)</f>
        <v>11560258.130000001</v>
      </c>
      <c r="AY62" s="45">
        <f t="shared" si="23"/>
        <v>40125476.289999999</v>
      </c>
      <c r="AZ62" s="69">
        <v>66027757.070132323</v>
      </c>
      <c r="BA62" s="69">
        <v>12799687.848378809</v>
      </c>
      <c r="BB62" s="69">
        <f t="shared" si="24"/>
        <v>52207774.886207476</v>
      </c>
      <c r="BC62" s="69">
        <f t="shared" si="25"/>
        <v>2457029.4231025875</v>
      </c>
      <c r="BD62" s="69">
        <f t="shared" si="26"/>
        <v>54664804.309310071</v>
      </c>
      <c r="BE62" s="91">
        <f t="shared" si="27"/>
        <v>37462538.910132319</v>
      </c>
      <c r="BF62" s="91">
        <f t="shared" si="28"/>
        <v>1239429.7183788083</v>
      </c>
      <c r="BG62" s="70">
        <f>IFERROR(INDEX('2023 IP UPL Data'!K:K,MATCH(A62,'2023 IP UPL Data'!B:B,0)),0)</f>
        <v>0</v>
      </c>
    </row>
    <row r="63" spans="1:59">
      <c r="A63" s="120" t="s">
        <v>1033</v>
      </c>
      <c r="B63" s="161" t="s">
        <v>1033</v>
      </c>
      <c r="C63" s="31" t="s">
        <v>1034</v>
      </c>
      <c r="D63" s="193" t="s">
        <v>1034</v>
      </c>
      <c r="E63" s="157" t="s">
        <v>3462</v>
      </c>
      <c r="F63" s="117" t="s">
        <v>2987</v>
      </c>
      <c r="G63" s="117" t="s">
        <v>1219</v>
      </c>
      <c r="H63" s="43" t="str">
        <f t="shared" si="2"/>
        <v>Urban Travis</v>
      </c>
      <c r="I63" s="45">
        <f>INDEX(FeeCalc!M:M,MATCH(C:C,FeeCalc!F:F,0))</f>
        <v>9502448.1390813552</v>
      </c>
      <c r="J63" s="45">
        <f>INDEX(FeeCalc!L:L,MATCH(C:C,FeeCalc!F:F,0))</f>
        <v>2340215.9295050995</v>
      </c>
      <c r="K63" s="45">
        <f t="shared" si="3"/>
        <v>11842664.068586454</v>
      </c>
      <c r="L63" s="45">
        <f>IFERROR(IFERROR(INDEX('2023 IP UPL Data'!N:N,MATCH(A:A,'2023 IP UPL Data'!B:B,0)),INDEX('2023 IMD UPL Data'!M:M,MATCH(A:A,'2023 IMD UPL Data'!B:B,0))),0)</f>
        <v>18508386.268181823</v>
      </c>
      <c r="M63" s="45">
        <f>IFERROR((IF(F63="IMD",0,INDEX('2023 OP UPL Data'!M:M,MATCH(A:A,'2023 OP UPL Data'!B:B,0)))),0)</f>
        <v>3733936.9709090912</v>
      </c>
      <c r="N63" s="45">
        <f t="shared" si="4"/>
        <v>22242323.239090916</v>
      </c>
      <c r="O63" s="45">
        <v>22989230.091086961</v>
      </c>
      <c r="P63" s="45">
        <v>4620388.161821818</v>
      </c>
      <c r="Q63" s="45">
        <f t="shared" si="5"/>
        <v>27609618.252908781</v>
      </c>
      <c r="R63" s="45" t="str">
        <f t="shared" si="6"/>
        <v>Yes</v>
      </c>
      <c r="S63" s="46" t="str">
        <f t="shared" si="7"/>
        <v>Yes</v>
      </c>
      <c r="T63" s="47">
        <f>ROUND(INDEX(Summary!H:H,MATCH(H:H,Summary!A:A,0)),2)</f>
        <v>0.75</v>
      </c>
      <c r="U63" s="47">
        <f>ROUND(INDEX(Summary!I:I,MATCH(H:H,Summary!A:A,0)),2)</f>
        <v>2.0299999999999998</v>
      </c>
      <c r="V63" s="82">
        <f t="shared" si="8"/>
        <v>7126836.1043110164</v>
      </c>
      <c r="W63" s="82">
        <f t="shared" si="9"/>
        <v>4750638.3368953513</v>
      </c>
      <c r="X63" s="45">
        <f t="shared" si="10"/>
        <v>11877474.441206368</v>
      </c>
      <c r="Y63" s="45" t="s">
        <v>18726</v>
      </c>
      <c r="Z63" s="45" t="str">
        <f t="shared" si="11"/>
        <v>Yes</v>
      </c>
      <c r="AA63" s="45" t="str">
        <f t="shared" si="12"/>
        <v>No</v>
      </c>
      <c r="AB63" s="45" t="str">
        <f t="shared" si="13"/>
        <v>Yes</v>
      </c>
      <c r="AC63" s="83">
        <f t="shared" si="29"/>
        <v>1.1599999999999999</v>
      </c>
      <c r="AD63" s="83">
        <f t="shared" si="30"/>
        <v>0</v>
      </c>
      <c r="AE63" s="45">
        <f t="shared" si="31"/>
        <v>11022839.841334371</v>
      </c>
      <c r="AF63" s="45">
        <f t="shared" si="14"/>
        <v>0</v>
      </c>
      <c r="AG63" s="45">
        <f t="shared" si="15"/>
        <v>11022839.841334371</v>
      </c>
      <c r="AH63" s="47">
        <f>IF(Y63="No",0,IFERROR(ROUNDDOWN(INDEX('90% of ACR'!K:K,MATCH(H:H,'90% of ACR'!A:A,0))*IF(I63&gt;0,IF(O63&gt;0,$R$4*MAX(O63-V63,0),0),0)/I63,2),0))</f>
        <v>1.1599999999999999</v>
      </c>
      <c r="AI63" s="83">
        <f>IF(Y63="No",0,IFERROR(ROUNDDOWN(INDEX('90% of ACR'!R:R,MATCH(H:H,'90% of ACR'!A:A,0))*IF(J63&gt;0,IF(P63&gt;0,$R$4*MAX(P63-W63,0),0),0)/J63,2),0))</f>
        <v>0</v>
      </c>
      <c r="AJ63" s="45">
        <f t="shared" si="16"/>
        <v>11022839.841334371</v>
      </c>
      <c r="AK63" s="45">
        <f t="shared" si="17"/>
        <v>0</v>
      </c>
      <c r="AL63" s="47">
        <f t="shared" si="18"/>
        <v>1.91</v>
      </c>
      <c r="AM63" s="47">
        <f t="shared" si="19"/>
        <v>2.0299999999999998</v>
      </c>
      <c r="AN63" s="84">
        <f>IFERROR(INDEX(FeeCalc!P:P,MATCH(C63,FeeCalc!F:F,0)),0)</f>
        <v>22900314.282540739</v>
      </c>
      <c r="AO63" s="84">
        <f>IFERROR(INDEX(FeeCalc!S:S,MATCH(C63,FeeCalc!F:F,0)),0)</f>
        <v>1444955.1779628508</v>
      </c>
      <c r="AP63" s="84">
        <f t="shared" si="20"/>
        <v>24345269.460503589</v>
      </c>
      <c r="AQ63" s="69">
        <f t="shared" si="21"/>
        <v>10330476.880714411</v>
      </c>
      <c r="AR63" s="69">
        <v>5203350.0367499162</v>
      </c>
      <c r="AS63" s="69">
        <f t="shared" si="32"/>
        <v>5127126.8439644948</v>
      </c>
      <c r="AT63" s="69">
        <f>IFERROR(IFERROR(INDEX('2023 IP UPL Data'!L:L,MATCH(A:A,'2023 IP UPL Data'!B:B,0)),INDEX('2023 IMD UPL Data'!I:I,MATCH(A:A,'2023 IMD UPL Data'!B:B,0))),0)</f>
        <v>9457306.3318181783</v>
      </c>
      <c r="AU63" s="69">
        <f>IFERROR(IF(F61="IMD",0,INDEX('2023 OP UPL Data'!J:J,MATCH(A:A,'2023 OP UPL Data'!B:B,0))),0)</f>
        <v>1638321.6090909089</v>
      </c>
      <c r="AV63" s="45">
        <f t="shared" si="22"/>
        <v>11095627.940909088</v>
      </c>
      <c r="AW63" s="69">
        <f>IFERROR(IFERROR(INDEX('2023 IP UPL Data'!M:M,MATCH(A:A,'2023 IP UPL Data'!B:B,0)),INDEX('2023 IMD UPL Data'!J:J,MATCH(A:A,'2023 IMD UPL Data'!B:B,0))),0)</f>
        <v>27965692.600000001</v>
      </c>
      <c r="AX63" s="69">
        <f>IFERROR(IF(F61="IMD",0,INDEX('2023 OP UPL Data'!L:L,MATCH(A:A,'2023 OP UPL Data'!B:B,0))),0)</f>
        <v>5372258.5800000001</v>
      </c>
      <c r="AY63" s="45">
        <f t="shared" si="23"/>
        <v>33337951.18</v>
      </c>
      <c r="AZ63" s="69">
        <v>32446536.42290514</v>
      </c>
      <c r="BA63" s="69">
        <v>6258709.7709127264</v>
      </c>
      <c r="BB63" s="69">
        <f t="shared" si="24"/>
        <v>25319700.318594124</v>
      </c>
      <c r="BC63" s="69">
        <f t="shared" si="25"/>
        <v>1508071.4340173751</v>
      </c>
      <c r="BD63" s="69">
        <f t="shared" si="26"/>
        <v>26827771.752611503</v>
      </c>
      <c r="BE63" s="91">
        <f t="shared" si="27"/>
        <v>4480843.8229051381</v>
      </c>
      <c r="BF63" s="91">
        <f t="shared" si="28"/>
        <v>886451.19091272634</v>
      </c>
      <c r="BG63" s="70">
        <f>IFERROR(INDEX('2023 IP UPL Data'!K:K,MATCH(A63,'2023 IP UPL Data'!B:B,0)),0)</f>
        <v>0</v>
      </c>
    </row>
    <row r="64" spans="1:59">
      <c r="A64" s="120" t="s">
        <v>390</v>
      </c>
      <c r="B64" s="161" t="s">
        <v>390</v>
      </c>
      <c r="C64" s="31" t="s">
        <v>391</v>
      </c>
      <c r="D64" s="193" t="s">
        <v>391</v>
      </c>
      <c r="E64" s="157" t="s">
        <v>3457</v>
      </c>
      <c r="F64" s="117" t="s">
        <v>2987</v>
      </c>
      <c r="G64" s="117" t="s">
        <v>1219</v>
      </c>
      <c r="H64" s="43" t="str">
        <f t="shared" si="2"/>
        <v>Urban Travis</v>
      </c>
      <c r="I64" s="45">
        <f>INDEX(FeeCalc!M:M,MATCH(C:C,FeeCalc!F:F,0))</f>
        <v>113092.95594397004</v>
      </c>
      <c r="J64" s="45">
        <f>INDEX(FeeCalc!L:L,MATCH(C:C,FeeCalc!F:F,0))</f>
        <v>256120.44163118995</v>
      </c>
      <c r="K64" s="45">
        <f t="shared" si="3"/>
        <v>369213.39757516002</v>
      </c>
      <c r="L64" s="45">
        <f>IFERROR(IFERROR(INDEX('2023 IP UPL Data'!N:N,MATCH(A:A,'2023 IP UPL Data'!B:B,0)),INDEX('2023 IMD UPL Data'!M:M,MATCH(A:A,'2023 IMD UPL Data'!B:B,0))),0)</f>
        <v>108638.71151898733</v>
      </c>
      <c r="M64" s="45">
        <f>IFERROR((IF(F64="IMD",0,INDEX('2023 OP UPL Data'!M:M,MATCH(A:A,'2023 OP UPL Data'!B:B,0)))),0)</f>
        <v>601986.20506329124</v>
      </c>
      <c r="N64" s="45">
        <f t="shared" si="4"/>
        <v>710624.91658227856</v>
      </c>
      <c r="O64" s="45">
        <v>197369.96534492576</v>
      </c>
      <c r="P64" s="45">
        <v>799927.72662221617</v>
      </c>
      <c r="Q64" s="45">
        <f t="shared" si="5"/>
        <v>997297.69196714193</v>
      </c>
      <c r="R64" s="45" t="str">
        <f t="shared" si="6"/>
        <v>Yes</v>
      </c>
      <c r="S64" s="46" t="str">
        <f t="shared" si="7"/>
        <v>Yes</v>
      </c>
      <c r="T64" s="47">
        <f>ROUND(INDEX(Summary!H:H,MATCH(H:H,Summary!A:A,0)),2)</f>
        <v>0.75</v>
      </c>
      <c r="U64" s="47">
        <f>ROUND(INDEX(Summary!I:I,MATCH(H:H,Summary!A:A,0)),2)</f>
        <v>2.0299999999999998</v>
      </c>
      <c r="V64" s="82">
        <f t="shared" si="8"/>
        <v>84819.716957977536</v>
      </c>
      <c r="W64" s="82">
        <f t="shared" si="9"/>
        <v>519924.49651131558</v>
      </c>
      <c r="X64" s="45">
        <f t="shared" si="10"/>
        <v>604744.21346929308</v>
      </c>
      <c r="Y64" s="45" t="s">
        <v>18726</v>
      </c>
      <c r="Z64" s="45" t="str">
        <f t="shared" si="11"/>
        <v>Yes</v>
      </c>
      <c r="AA64" s="45" t="str">
        <f t="shared" si="12"/>
        <v>Yes</v>
      </c>
      <c r="AB64" s="45" t="str">
        <f t="shared" si="13"/>
        <v>Yes</v>
      </c>
      <c r="AC64" s="83">
        <f t="shared" si="29"/>
        <v>0.69</v>
      </c>
      <c r="AD64" s="83">
        <f t="shared" si="30"/>
        <v>0.76</v>
      </c>
      <c r="AE64" s="45">
        <f t="shared" si="31"/>
        <v>78034.139601339324</v>
      </c>
      <c r="AF64" s="45">
        <f t="shared" si="14"/>
        <v>194651.53563970438</v>
      </c>
      <c r="AG64" s="45">
        <f t="shared" si="15"/>
        <v>272685.67524104367</v>
      </c>
      <c r="AH64" s="47">
        <f>IF(Y64="No",0,IFERROR(ROUNDDOWN(INDEX('90% of ACR'!K:K,MATCH(H:H,'90% of ACR'!A:A,0))*IF(I64&gt;0,IF(O64&gt;0,$R$4*MAX(O64-V64,0),0),0)/I64,2),0))</f>
        <v>0.69</v>
      </c>
      <c r="AI64" s="83">
        <f>IF(Y64="No",0,IFERROR(ROUNDDOWN(INDEX('90% of ACR'!R:R,MATCH(H:H,'90% of ACR'!A:A,0))*IF(J64&gt;0,IF(P64&gt;0,$R$4*MAX(P64-W64,0),0),0)/J64,2),0))</f>
        <v>0.39</v>
      </c>
      <c r="AJ64" s="45">
        <f t="shared" si="16"/>
        <v>78034.139601339324</v>
      </c>
      <c r="AK64" s="45">
        <f t="shared" si="17"/>
        <v>99886.972236164089</v>
      </c>
      <c r="AL64" s="47">
        <f t="shared" si="18"/>
        <v>1.44</v>
      </c>
      <c r="AM64" s="47">
        <f t="shared" si="19"/>
        <v>2.42</v>
      </c>
      <c r="AN64" s="84">
        <f>IFERROR(INDEX(FeeCalc!P:P,MATCH(C64,FeeCalc!F:F,0)),0)</f>
        <v>782665.32530679659</v>
      </c>
      <c r="AO64" s="84">
        <f>IFERROR(INDEX(FeeCalc!S:S,MATCH(C64,FeeCalc!F:F,0)),0)</f>
        <v>48754.346862931692</v>
      </c>
      <c r="AP64" s="84">
        <f t="shared" si="20"/>
        <v>831419.67216972832</v>
      </c>
      <c r="AQ64" s="69">
        <f t="shared" si="21"/>
        <v>352797.97233112523</v>
      </c>
      <c r="AR64" s="69">
        <v>176199.87021681576</v>
      </c>
      <c r="AS64" s="69">
        <f t="shared" si="32"/>
        <v>176598.10211430947</v>
      </c>
      <c r="AT64" s="69">
        <f>IFERROR(IFERROR(INDEX('2023 IP UPL Data'!L:L,MATCH(A:A,'2023 IP UPL Data'!B:B,0)),INDEX('2023 IMD UPL Data'!I:I,MATCH(A:A,'2023 IMD UPL Data'!B:B,0))),0)</f>
        <v>76185.778481012661</v>
      </c>
      <c r="AU64" s="69">
        <f>IFERROR(IF(F62="IMD",0,INDEX('2023 OP UPL Data'!J:J,MATCH(A:A,'2023 OP UPL Data'!B:B,0))),0)</f>
        <v>162241.59493670883</v>
      </c>
      <c r="AV64" s="45">
        <f t="shared" si="22"/>
        <v>238427.37341772148</v>
      </c>
      <c r="AW64" s="69">
        <f>IFERROR(IFERROR(INDEX('2023 IP UPL Data'!M:M,MATCH(A:A,'2023 IP UPL Data'!B:B,0)),INDEX('2023 IMD UPL Data'!J:J,MATCH(A:A,'2023 IMD UPL Data'!B:B,0))),0)</f>
        <v>184824.49</v>
      </c>
      <c r="AX64" s="69">
        <f>IFERROR(IF(F62="IMD",0,INDEX('2023 OP UPL Data'!L:L,MATCH(A:A,'2023 OP UPL Data'!B:B,0))),0)</f>
        <v>764227.8</v>
      </c>
      <c r="AY64" s="45">
        <f t="shared" si="23"/>
        <v>949052.29</v>
      </c>
      <c r="AZ64" s="69">
        <v>273555.74382593844</v>
      </c>
      <c r="BA64" s="69">
        <v>962169.32155892497</v>
      </c>
      <c r="BB64" s="69">
        <f t="shared" si="24"/>
        <v>188736.0268679609</v>
      </c>
      <c r="BC64" s="69">
        <f t="shared" si="25"/>
        <v>442244.8250476094</v>
      </c>
      <c r="BD64" s="69">
        <f t="shared" si="26"/>
        <v>630980.85191557033</v>
      </c>
      <c r="BE64" s="91">
        <f t="shared" si="27"/>
        <v>88731.253825938446</v>
      </c>
      <c r="BF64" s="91">
        <f t="shared" si="28"/>
        <v>197941.52155892493</v>
      </c>
      <c r="BG64" s="70">
        <f>IFERROR(INDEX('2023 IP UPL Data'!K:K,MATCH(A64,'2023 IP UPL Data'!B:B,0)),0)</f>
        <v>0</v>
      </c>
    </row>
    <row r="65" spans="1:59">
      <c r="A65" s="120" t="s">
        <v>387</v>
      </c>
      <c r="B65" s="161" t="s">
        <v>387</v>
      </c>
      <c r="C65" s="31" t="s">
        <v>388</v>
      </c>
      <c r="D65" s="193" t="s">
        <v>388</v>
      </c>
      <c r="E65" s="157" t="s">
        <v>3453</v>
      </c>
      <c r="F65" s="117" t="s">
        <v>2987</v>
      </c>
      <c r="G65" s="117" t="s">
        <v>1219</v>
      </c>
      <c r="H65" s="43" t="str">
        <f t="shared" si="2"/>
        <v>Urban Travis</v>
      </c>
      <c r="I65" s="45">
        <f>INDEX(FeeCalc!M:M,MATCH(C:C,FeeCalc!F:F,0))</f>
        <v>3051729.6454330515</v>
      </c>
      <c r="J65" s="45">
        <f>INDEX(FeeCalc!L:L,MATCH(C:C,FeeCalc!F:F,0))</f>
        <v>754489.77593126358</v>
      </c>
      <c r="K65" s="45">
        <f t="shared" si="3"/>
        <v>3806219.4213643149</v>
      </c>
      <c r="L65" s="45">
        <f>IFERROR(IFERROR(INDEX('2023 IP UPL Data'!N:N,MATCH(A:A,'2023 IP UPL Data'!B:B,0)),INDEX('2023 IMD UPL Data'!M:M,MATCH(A:A,'2023 IMD UPL Data'!B:B,0))),0)</f>
        <v>2491735.7541772146</v>
      </c>
      <c r="M65" s="45">
        <f>IFERROR((IF(F65="IMD",0,INDEX('2023 OP UPL Data'!M:M,MATCH(A:A,'2023 OP UPL Data'!B:B,0)))),0)</f>
        <v>1963728.1936708863</v>
      </c>
      <c r="N65" s="45">
        <f t="shared" si="4"/>
        <v>4455463.9478481011</v>
      </c>
      <c r="O65" s="45">
        <v>6301101.2646209523</v>
      </c>
      <c r="P65" s="45">
        <v>2098016.0968222357</v>
      </c>
      <c r="Q65" s="45">
        <f t="shared" si="5"/>
        <v>8399117.361443188</v>
      </c>
      <c r="R65" s="45" t="str">
        <f t="shared" si="6"/>
        <v>Yes</v>
      </c>
      <c r="S65" s="46" t="str">
        <f t="shared" si="7"/>
        <v>Yes</v>
      </c>
      <c r="T65" s="47">
        <f>ROUND(INDEX(Summary!H:H,MATCH(H:H,Summary!A:A,0)),2)</f>
        <v>0.75</v>
      </c>
      <c r="U65" s="47">
        <f>ROUND(INDEX(Summary!I:I,MATCH(H:H,Summary!A:A,0)),2)</f>
        <v>2.0299999999999998</v>
      </c>
      <c r="V65" s="82">
        <f t="shared" si="8"/>
        <v>2288797.2340747886</v>
      </c>
      <c r="W65" s="82">
        <f t="shared" si="9"/>
        <v>1531614.245140465</v>
      </c>
      <c r="X65" s="45">
        <f t="shared" si="10"/>
        <v>3820411.4792152536</v>
      </c>
      <c r="Y65" s="45" t="s">
        <v>18726</v>
      </c>
      <c r="Z65" s="45" t="str">
        <f t="shared" si="11"/>
        <v>Yes</v>
      </c>
      <c r="AA65" s="45" t="str">
        <f t="shared" si="12"/>
        <v>Yes</v>
      </c>
      <c r="AB65" s="45" t="str">
        <f t="shared" si="13"/>
        <v>Yes</v>
      </c>
      <c r="AC65" s="83">
        <f t="shared" si="29"/>
        <v>0.92</v>
      </c>
      <c r="AD65" s="83">
        <f t="shared" si="30"/>
        <v>0.52</v>
      </c>
      <c r="AE65" s="45">
        <f t="shared" si="31"/>
        <v>2807591.2737984075</v>
      </c>
      <c r="AF65" s="45">
        <f t="shared" si="14"/>
        <v>392334.68348425708</v>
      </c>
      <c r="AG65" s="45">
        <f t="shared" si="15"/>
        <v>3199925.9572826647</v>
      </c>
      <c r="AH65" s="47">
        <f>IF(Y65="No",0,IFERROR(ROUNDDOWN(INDEX('90% of ACR'!K:K,MATCH(H:H,'90% of ACR'!A:A,0))*IF(I65&gt;0,IF(O65&gt;0,$R$4*MAX(O65-V65,0),0),0)/I65,2),0))</f>
        <v>0.91</v>
      </c>
      <c r="AI65" s="83">
        <f>IF(Y65="No",0,IFERROR(ROUNDDOWN(INDEX('90% of ACR'!R:R,MATCH(H:H,'90% of ACR'!A:A,0))*IF(J65&gt;0,IF(P65&gt;0,$R$4*MAX(P65-W65,0),0),0)/J65,2),0))</f>
        <v>0.27</v>
      </c>
      <c r="AJ65" s="45">
        <f t="shared" si="16"/>
        <v>2777073.9773440771</v>
      </c>
      <c r="AK65" s="45">
        <f t="shared" si="17"/>
        <v>203712.23950144119</v>
      </c>
      <c r="AL65" s="47">
        <f t="shared" si="18"/>
        <v>1.6600000000000001</v>
      </c>
      <c r="AM65" s="47">
        <f t="shared" si="19"/>
        <v>2.2999999999999998</v>
      </c>
      <c r="AN65" s="84">
        <f>IFERROR(INDEX(FeeCalc!P:P,MATCH(C65,FeeCalc!F:F,0)),0)</f>
        <v>6801197.6960607721</v>
      </c>
      <c r="AO65" s="84">
        <f>IFERROR(INDEX(FeeCalc!S:S,MATCH(C65,FeeCalc!F:F,0)),0)</f>
        <v>419239.07281741395</v>
      </c>
      <c r="AP65" s="84">
        <f t="shared" si="20"/>
        <v>7220436.7688781861</v>
      </c>
      <c r="AQ65" s="69">
        <f t="shared" si="21"/>
        <v>3063862.3750116187</v>
      </c>
      <c r="AR65" s="69">
        <v>1533133.4096462235</v>
      </c>
      <c r="AS65" s="69">
        <f t="shared" si="32"/>
        <v>1530728.9653653952</v>
      </c>
      <c r="AT65" s="69">
        <f>IFERROR(IFERROR(INDEX('2023 IP UPL Data'!L:L,MATCH(A:A,'2023 IP UPL Data'!B:B,0)),INDEX('2023 IMD UPL Data'!I:I,MATCH(A:A,'2023 IMD UPL Data'!B:B,0))),0)</f>
        <v>2839154.265822785</v>
      </c>
      <c r="AU65" s="69">
        <f>IFERROR(IF(F63="IMD",0,INDEX('2023 OP UPL Data'!J:J,MATCH(A:A,'2023 OP UPL Data'!B:B,0))),0)</f>
        <v>544520.00632911385</v>
      </c>
      <c r="AV65" s="45">
        <f t="shared" si="22"/>
        <v>3383674.2721518986</v>
      </c>
      <c r="AW65" s="69">
        <f>IFERROR(IFERROR(INDEX('2023 IP UPL Data'!M:M,MATCH(A:A,'2023 IP UPL Data'!B:B,0)),INDEX('2023 IMD UPL Data'!J:J,MATCH(A:A,'2023 IMD UPL Data'!B:B,0))),0)</f>
        <v>5330890.0199999996</v>
      </c>
      <c r="AX65" s="69">
        <f>IFERROR(IF(F63="IMD",0,INDEX('2023 OP UPL Data'!L:L,MATCH(A:A,'2023 OP UPL Data'!B:B,0))),0)</f>
        <v>2508248.2000000002</v>
      </c>
      <c r="AY65" s="45">
        <f t="shared" si="23"/>
        <v>7839138.2199999997</v>
      </c>
      <c r="AZ65" s="69">
        <v>9140255.5304437373</v>
      </c>
      <c r="BA65" s="69">
        <v>2642536.1031513498</v>
      </c>
      <c r="BB65" s="69">
        <f t="shared" si="24"/>
        <v>6851458.2963689491</v>
      </c>
      <c r="BC65" s="69">
        <f t="shared" si="25"/>
        <v>1110921.8580108848</v>
      </c>
      <c r="BD65" s="69">
        <f t="shared" si="26"/>
        <v>7962380.1543798335</v>
      </c>
      <c r="BE65" s="91">
        <f t="shared" si="27"/>
        <v>3809365.5104437377</v>
      </c>
      <c r="BF65" s="91">
        <f t="shared" si="28"/>
        <v>134287.90315134963</v>
      </c>
      <c r="BG65" s="70">
        <f>IFERROR(INDEX('2023 IP UPL Data'!K:K,MATCH(A65,'2023 IP UPL Data'!B:B,0)),0)</f>
        <v>0</v>
      </c>
    </row>
    <row r="66" spans="1:59">
      <c r="A66" s="120" t="s">
        <v>393</v>
      </c>
      <c r="B66" s="161" t="s">
        <v>393</v>
      </c>
      <c r="C66" s="31" t="s">
        <v>394</v>
      </c>
      <c r="D66" s="193" t="s">
        <v>394</v>
      </c>
      <c r="E66" s="157" t="s">
        <v>3459</v>
      </c>
      <c r="F66" s="117" t="s">
        <v>1596</v>
      </c>
      <c r="G66" s="117" t="s">
        <v>1219</v>
      </c>
      <c r="H66" s="43" t="str">
        <f t="shared" si="2"/>
        <v>Children's Travis</v>
      </c>
      <c r="I66" s="45">
        <f>INDEX(FeeCalc!M:M,MATCH(C:C,FeeCalc!F:F,0))</f>
        <v>61850530.615869947</v>
      </c>
      <c r="J66" s="45">
        <f>INDEX(FeeCalc!L:L,MATCH(C:C,FeeCalc!F:F,0))</f>
        <v>20543734.619230986</v>
      </c>
      <c r="K66" s="45">
        <f t="shared" si="3"/>
        <v>82394265.235100925</v>
      </c>
      <c r="L66" s="45">
        <f>IFERROR(IFERROR(INDEX('2023 IP UPL Data'!N:N,MATCH(A:A,'2023 IP UPL Data'!B:B,0)),INDEX('2023 IMD UPL Data'!M:M,MATCH(A:A,'2023 IMD UPL Data'!B:B,0))),0)</f>
        <v>-17623862.554690272</v>
      </c>
      <c r="M66" s="45">
        <f>IFERROR((IF(F66="IMD",0,INDEX('2023 OP UPL Data'!M:M,MATCH(A:A,'2023 OP UPL Data'!B:B,0)))),0)</f>
        <v>8568432.4812389389</v>
      </c>
      <c r="N66" s="45">
        <f t="shared" si="4"/>
        <v>-9055430.0734513327</v>
      </c>
      <c r="O66" s="45">
        <v>138650144.94510269</v>
      </c>
      <c r="P66" s="45">
        <v>48906659.300016582</v>
      </c>
      <c r="Q66" s="45">
        <f t="shared" si="5"/>
        <v>187556804.24511927</v>
      </c>
      <c r="R66" s="45" t="str">
        <f t="shared" si="6"/>
        <v>Yes</v>
      </c>
      <c r="S66" s="46" t="str">
        <f t="shared" si="7"/>
        <v>Yes</v>
      </c>
      <c r="T66" s="47">
        <f>ROUND(INDEX(Summary!H:H,MATCH(H:H,Summary!A:A,0)),2)</f>
        <v>0</v>
      </c>
      <c r="U66" s="47">
        <f>ROUND(INDEX(Summary!I:I,MATCH(H:H,Summary!A:A,0)),2)</f>
        <v>0.42</v>
      </c>
      <c r="V66" s="82">
        <f t="shared" si="8"/>
        <v>0</v>
      </c>
      <c r="W66" s="82">
        <f t="shared" si="9"/>
        <v>8628368.5400770139</v>
      </c>
      <c r="X66" s="45">
        <f t="shared" si="10"/>
        <v>8628368.5400770139</v>
      </c>
      <c r="Y66" s="45" t="s">
        <v>18726</v>
      </c>
      <c r="Z66" s="45" t="str">
        <f t="shared" si="11"/>
        <v>Yes</v>
      </c>
      <c r="AA66" s="45" t="str">
        <f t="shared" si="12"/>
        <v>Yes</v>
      </c>
      <c r="AB66" s="45" t="str">
        <f t="shared" si="13"/>
        <v>Yes</v>
      </c>
      <c r="AC66" s="83">
        <f t="shared" si="29"/>
        <v>1.56</v>
      </c>
      <c r="AD66" s="83">
        <f t="shared" si="30"/>
        <v>1.37</v>
      </c>
      <c r="AE66" s="45">
        <f t="shared" si="31"/>
        <v>96486827.760757118</v>
      </c>
      <c r="AF66" s="45">
        <f t="shared" si="14"/>
        <v>28144916.428346451</v>
      </c>
      <c r="AG66" s="45">
        <f t="shared" si="15"/>
        <v>124631744.18910357</v>
      </c>
      <c r="AH66" s="47">
        <f>IF(Y66="No",0,IFERROR(ROUNDDOWN(INDEX('90% of ACR'!K:K,MATCH(H:H,'90% of ACR'!A:A,0))*IF(I66&gt;0,IF(O66&gt;0,$R$4*MAX(O66-V66,0),0),0)/I66,2),0))</f>
        <v>1.56</v>
      </c>
      <c r="AI66" s="83">
        <f>IF(Y66="No",0,IFERROR(ROUNDDOWN(INDEX('90% of ACR'!R:R,MATCH(H:H,'90% of ACR'!A:A,0))*IF(J66&gt;0,IF(P66&gt;0,$R$4*MAX(P66-W66,0),0),0)/J66,2),0))</f>
        <v>1.36</v>
      </c>
      <c r="AJ66" s="45">
        <f t="shared" si="16"/>
        <v>96486827.760757118</v>
      </c>
      <c r="AK66" s="45">
        <f t="shared" si="17"/>
        <v>27939479.082154144</v>
      </c>
      <c r="AL66" s="47">
        <f t="shared" si="18"/>
        <v>1.56</v>
      </c>
      <c r="AM66" s="47">
        <f t="shared" si="19"/>
        <v>1.78</v>
      </c>
      <c r="AN66" s="84">
        <f>IFERROR(INDEX(FeeCalc!P:P,MATCH(C66,FeeCalc!F:F,0)),0)</f>
        <v>133054675.38298827</v>
      </c>
      <c r="AO66" s="84">
        <f>IFERROR(INDEX(FeeCalc!S:S,MATCH(C66,FeeCalc!F:F,0)),0)</f>
        <v>8121317.3405712275</v>
      </c>
      <c r="AP66" s="84">
        <f t="shared" si="20"/>
        <v>141175992.7235595</v>
      </c>
      <c r="AQ66" s="69">
        <f t="shared" si="21"/>
        <v>59905491.344373457</v>
      </c>
      <c r="AR66" s="69">
        <v>29946440.444427669</v>
      </c>
      <c r="AS66" s="69">
        <f t="shared" si="32"/>
        <v>29959050.899945788</v>
      </c>
      <c r="AT66" s="69">
        <f>IFERROR(IFERROR(INDEX('2023 IP UPL Data'!L:L,MATCH(A:A,'2023 IP UPL Data'!B:B,0)),INDEX('2023 IMD UPL Data'!I:I,MATCH(A:A,'2023 IMD UPL Data'!B:B,0))),0)</f>
        <v>54464620.194690272</v>
      </c>
      <c r="AU66" s="69">
        <f>IFERROR(IF(F64="IMD",0,INDEX('2023 OP UPL Data'!J:J,MATCH(A:A,'2023 OP UPL Data'!B:B,0))),0)</f>
        <v>10213656.778761063</v>
      </c>
      <c r="AV66" s="45">
        <f t="shared" si="22"/>
        <v>64678276.973451331</v>
      </c>
      <c r="AW66" s="69">
        <f>IFERROR(IFERROR(INDEX('2023 IP UPL Data'!M:M,MATCH(A:A,'2023 IP UPL Data'!B:B,0)),INDEX('2023 IMD UPL Data'!J:J,MATCH(A:A,'2023 IMD UPL Data'!B:B,0))),0)</f>
        <v>36840757.640000001</v>
      </c>
      <c r="AX66" s="69">
        <f>IFERROR(IF(F64="IMD",0,INDEX('2023 OP UPL Data'!L:L,MATCH(A:A,'2023 OP UPL Data'!B:B,0))),0)</f>
        <v>18782089.260000002</v>
      </c>
      <c r="AY66" s="45">
        <f t="shared" si="23"/>
        <v>55622846.900000006</v>
      </c>
      <c r="AZ66" s="69">
        <v>193114765.13979298</v>
      </c>
      <c r="BA66" s="69">
        <v>59120316.078777641</v>
      </c>
      <c r="BB66" s="69">
        <f t="shared" si="24"/>
        <v>193114765.13979298</v>
      </c>
      <c r="BC66" s="69">
        <f t="shared" si="25"/>
        <v>50491947.538700625</v>
      </c>
      <c r="BD66" s="69">
        <f t="shared" si="26"/>
        <v>243606712.67849362</v>
      </c>
      <c r="BE66" s="91">
        <f t="shared" si="27"/>
        <v>156274007.49979299</v>
      </c>
      <c r="BF66" s="91">
        <f t="shared" si="28"/>
        <v>40338226.818777636</v>
      </c>
      <c r="BG66" s="70">
        <f>IFERROR(INDEX('2023 IP UPL Data'!K:K,MATCH(A66,'2023 IP UPL Data'!B:B,0)),0)</f>
        <v>0</v>
      </c>
    </row>
    <row r="67" spans="1:59">
      <c r="A67" s="120" t="s">
        <v>1045</v>
      </c>
      <c r="B67" s="161" t="s">
        <v>1045</v>
      </c>
      <c r="C67" s="31" t="s">
        <v>1046</v>
      </c>
      <c r="D67" s="193" t="s">
        <v>1046</v>
      </c>
      <c r="E67" s="157" t="s">
        <v>3460</v>
      </c>
      <c r="F67" s="117" t="s">
        <v>2987</v>
      </c>
      <c r="G67" s="117" t="s">
        <v>1219</v>
      </c>
      <c r="H67" s="43" t="str">
        <f t="shared" si="2"/>
        <v>Urban Travis</v>
      </c>
      <c r="I67" s="45">
        <f>INDEX(FeeCalc!M:M,MATCH(C:C,FeeCalc!F:F,0))</f>
        <v>3802263.596312888</v>
      </c>
      <c r="J67" s="45">
        <f>INDEX(FeeCalc!L:L,MATCH(C:C,FeeCalc!F:F,0))</f>
        <v>1037290.0339215109</v>
      </c>
      <c r="K67" s="45">
        <f t="shared" si="3"/>
        <v>4839553.6302343989</v>
      </c>
      <c r="L67" s="45">
        <f>IFERROR(IFERROR(INDEX('2023 IP UPL Data'!N:N,MATCH(A:A,'2023 IP UPL Data'!B:B,0)),INDEX('2023 IMD UPL Data'!M:M,MATCH(A:A,'2023 IMD UPL Data'!B:B,0))),0)</f>
        <v>1888578.07721519</v>
      </c>
      <c r="M67" s="45">
        <f>IFERROR((IF(F67="IMD",0,INDEX('2023 OP UPL Data'!M:M,MATCH(A:A,'2023 OP UPL Data'!B:B,0)))),0)</f>
        <v>2783992.0389873418</v>
      </c>
      <c r="N67" s="45">
        <f t="shared" si="4"/>
        <v>4672570.1162025314</v>
      </c>
      <c r="O67" s="45">
        <v>8436196.6490061656</v>
      </c>
      <c r="P67" s="45">
        <v>3557413.557552781</v>
      </c>
      <c r="Q67" s="45">
        <f t="shared" si="5"/>
        <v>11993610.206558947</v>
      </c>
      <c r="R67" s="45" t="str">
        <f t="shared" si="6"/>
        <v>Yes</v>
      </c>
      <c r="S67" s="46" t="str">
        <f t="shared" si="7"/>
        <v>Yes</v>
      </c>
      <c r="T67" s="47">
        <f>ROUND(INDEX(Summary!H:H,MATCH(H:H,Summary!A:A,0)),2)</f>
        <v>0.75</v>
      </c>
      <c r="U67" s="47">
        <f>ROUND(INDEX(Summary!I:I,MATCH(H:H,Summary!A:A,0)),2)</f>
        <v>2.0299999999999998</v>
      </c>
      <c r="V67" s="82">
        <f t="shared" si="8"/>
        <v>2851697.697234666</v>
      </c>
      <c r="W67" s="82">
        <f t="shared" si="9"/>
        <v>2105698.768860667</v>
      </c>
      <c r="X67" s="45">
        <f t="shared" si="10"/>
        <v>4957396.466095333</v>
      </c>
      <c r="Y67" s="45" t="s">
        <v>18726</v>
      </c>
      <c r="Z67" s="45" t="str">
        <f t="shared" si="11"/>
        <v>Yes</v>
      </c>
      <c r="AA67" s="45" t="str">
        <f t="shared" si="12"/>
        <v>Yes</v>
      </c>
      <c r="AB67" s="45" t="str">
        <f t="shared" si="13"/>
        <v>Yes</v>
      </c>
      <c r="AC67" s="83">
        <f t="shared" si="29"/>
        <v>1.02</v>
      </c>
      <c r="AD67" s="83">
        <f t="shared" si="30"/>
        <v>0.97</v>
      </c>
      <c r="AE67" s="45">
        <f t="shared" si="31"/>
        <v>3878308.8682391457</v>
      </c>
      <c r="AF67" s="45">
        <f t="shared" si="14"/>
        <v>1006171.3329038656</v>
      </c>
      <c r="AG67" s="45">
        <f t="shared" si="15"/>
        <v>4884480.2011430115</v>
      </c>
      <c r="AH67" s="47">
        <f>IF(Y67="No",0,IFERROR(ROUNDDOWN(INDEX('90% of ACR'!K:K,MATCH(H:H,'90% of ACR'!A:A,0))*IF(I67&gt;0,IF(O67&gt;0,$R$4*MAX(O67-V67,0),0),0)/I67,2),0))</f>
        <v>1.02</v>
      </c>
      <c r="AI67" s="83">
        <f>IF(Y67="No",0,IFERROR(ROUNDDOWN(INDEX('90% of ACR'!R:R,MATCH(H:H,'90% of ACR'!A:A,0))*IF(J67&gt;0,IF(P67&gt;0,$R$4*MAX(P67-W67,0),0),0)/J67,2),0))</f>
        <v>0.5</v>
      </c>
      <c r="AJ67" s="45">
        <f t="shared" si="16"/>
        <v>3878308.8682391457</v>
      </c>
      <c r="AK67" s="45">
        <f t="shared" si="17"/>
        <v>518645.01696075546</v>
      </c>
      <c r="AL67" s="47">
        <f t="shared" si="18"/>
        <v>1.77</v>
      </c>
      <c r="AM67" s="47">
        <f t="shared" si="19"/>
        <v>2.5299999999999998</v>
      </c>
      <c r="AN67" s="84">
        <f>IFERROR(INDEX(FeeCalc!P:P,MATCH(C67,FeeCalc!F:F,0)),0)</f>
        <v>9354350.3512952346</v>
      </c>
      <c r="AO67" s="84">
        <f>IFERROR(INDEX(FeeCalc!S:S,MATCH(C67,FeeCalc!F:F,0)),0)</f>
        <v>584050.64195038774</v>
      </c>
      <c r="AP67" s="84">
        <f t="shared" si="20"/>
        <v>9938400.9932456221</v>
      </c>
      <c r="AQ67" s="69">
        <f t="shared" si="21"/>
        <v>4217181.5702659022</v>
      </c>
      <c r="AR67" s="69">
        <v>2113559.8850608654</v>
      </c>
      <c r="AS67" s="69">
        <f t="shared" si="32"/>
        <v>2103621.6852050368</v>
      </c>
      <c r="AT67" s="69">
        <f>IFERROR(IFERROR(INDEX('2023 IP UPL Data'!L:L,MATCH(A:A,'2023 IP UPL Data'!B:B,0)),INDEX('2023 IMD UPL Data'!I:I,MATCH(A:A,'2023 IMD UPL Data'!B:B,0))),0)</f>
        <v>2530324.3227848103</v>
      </c>
      <c r="AU67" s="69">
        <f>IFERROR(IF(F65="IMD",0,INDEX('2023 OP UPL Data'!J:J,MATCH(A:A,'2023 OP UPL Data'!B:B,0))),0)</f>
        <v>905260.98101265822</v>
      </c>
      <c r="AV67" s="45">
        <f t="shared" si="22"/>
        <v>3435585.3037974685</v>
      </c>
      <c r="AW67" s="69">
        <f>IFERROR(IFERROR(INDEX('2023 IP UPL Data'!M:M,MATCH(A:A,'2023 IP UPL Data'!B:B,0)),INDEX('2023 IMD UPL Data'!J:J,MATCH(A:A,'2023 IMD UPL Data'!B:B,0))),0)</f>
        <v>4418902.4000000004</v>
      </c>
      <c r="AX67" s="69">
        <f>IFERROR(IF(F65="IMD",0,INDEX('2023 OP UPL Data'!L:L,MATCH(A:A,'2023 OP UPL Data'!B:B,0))),0)</f>
        <v>3689253.02</v>
      </c>
      <c r="AY67" s="45">
        <f t="shared" si="23"/>
        <v>8108155.4199999999</v>
      </c>
      <c r="AZ67" s="69">
        <v>10966520.971790975</v>
      </c>
      <c r="BA67" s="69">
        <v>4462674.5385654392</v>
      </c>
      <c r="BB67" s="69">
        <f t="shared" si="24"/>
        <v>8114823.274556309</v>
      </c>
      <c r="BC67" s="69">
        <f t="shared" si="25"/>
        <v>2356975.7697047722</v>
      </c>
      <c r="BD67" s="69">
        <f t="shared" si="26"/>
        <v>10471799.044261083</v>
      </c>
      <c r="BE67" s="91">
        <f t="shared" si="27"/>
        <v>6547618.5717909746</v>
      </c>
      <c r="BF67" s="91">
        <f t="shared" si="28"/>
        <v>773421.51856543915</v>
      </c>
      <c r="BG67" s="70">
        <f>IFERROR(INDEX('2023 IP UPL Data'!K:K,MATCH(A67,'2023 IP UPL Data'!B:B,0)),0)</f>
        <v>0</v>
      </c>
    </row>
    <row r="68" spans="1:59">
      <c r="A68" s="120" t="s">
        <v>1042</v>
      </c>
      <c r="B68" s="161" t="s">
        <v>1042</v>
      </c>
      <c r="C68" s="31" t="s">
        <v>1043</v>
      </c>
      <c r="D68" s="193" t="s">
        <v>1043</v>
      </c>
      <c r="E68" s="157" t="s">
        <v>3458</v>
      </c>
      <c r="F68" s="117" t="s">
        <v>2987</v>
      </c>
      <c r="G68" s="117" t="s">
        <v>1219</v>
      </c>
      <c r="H68" s="43" t="str">
        <f t="shared" si="2"/>
        <v>Urban Travis</v>
      </c>
      <c r="I68" s="45">
        <f>INDEX(FeeCalc!M:M,MATCH(C:C,FeeCalc!F:F,0))</f>
        <v>3717135.6837062244</v>
      </c>
      <c r="J68" s="45">
        <f>INDEX(FeeCalc!L:L,MATCH(C:C,FeeCalc!F:F,0))</f>
        <v>1450958.7032319531</v>
      </c>
      <c r="K68" s="45">
        <f t="shared" si="3"/>
        <v>5168094.386938177</v>
      </c>
      <c r="L68" s="45">
        <f>IFERROR(IFERROR(INDEX('2023 IP UPL Data'!N:N,MATCH(A:A,'2023 IP UPL Data'!B:B,0)),INDEX('2023 IMD UPL Data'!M:M,MATCH(A:A,'2023 IMD UPL Data'!B:B,0))),0)</f>
        <v>3567608.1664556963</v>
      </c>
      <c r="M68" s="45">
        <f>IFERROR((IF(F68="IMD",0,INDEX('2023 OP UPL Data'!M:M,MATCH(A:A,'2023 OP UPL Data'!B:B,0)))),0)</f>
        <v>3167912.59443038</v>
      </c>
      <c r="N68" s="45">
        <f t="shared" si="4"/>
        <v>6735520.7608860768</v>
      </c>
      <c r="O68" s="45">
        <v>12946908.931774337</v>
      </c>
      <c r="P68" s="45">
        <v>3935371.1757613388</v>
      </c>
      <c r="Q68" s="45">
        <f t="shared" si="5"/>
        <v>16882280.107535675</v>
      </c>
      <c r="R68" s="45" t="str">
        <f t="shared" si="6"/>
        <v>Yes</v>
      </c>
      <c r="S68" s="46" t="str">
        <f t="shared" si="7"/>
        <v>Yes</v>
      </c>
      <c r="T68" s="47">
        <f>ROUND(INDEX(Summary!H:H,MATCH(H:H,Summary!A:A,0)),2)</f>
        <v>0.75</v>
      </c>
      <c r="U68" s="47">
        <f>ROUND(INDEX(Summary!I:I,MATCH(H:H,Summary!A:A,0)),2)</f>
        <v>2.0299999999999998</v>
      </c>
      <c r="V68" s="82">
        <f t="shared" si="8"/>
        <v>2787851.7627796684</v>
      </c>
      <c r="W68" s="82">
        <f t="shared" si="9"/>
        <v>2945446.1675608647</v>
      </c>
      <c r="X68" s="45">
        <f t="shared" si="10"/>
        <v>5733297.9303405331</v>
      </c>
      <c r="Y68" s="45" t="s">
        <v>18726</v>
      </c>
      <c r="Z68" s="45" t="str">
        <f t="shared" si="11"/>
        <v>Yes</v>
      </c>
      <c r="AA68" s="45" t="str">
        <f t="shared" si="12"/>
        <v>Yes</v>
      </c>
      <c r="AB68" s="45" t="str">
        <f t="shared" si="13"/>
        <v>Yes</v>
      </c>
      <c r="AC68" s="83">
        <f t="shared" si="29"/>
        <v>1.9</v>
      </c>
      <c r="AD68" s="83">
        <f t="shared" si="30"/>
        <v>0.48</v>
      </c>
      <c r="AE68" s="45">
        <f t="shared" si="31"/>
        <v>7062557.7990418263</v>
      </c>
      <c r="AF68" s="45">
        <f t="shared" si="14"/>
        <v>696460.1775513374</v>
      </c>
      <c r="AG68" s="45">
        <f t="shared" si="15"/>
        <v>7759017.9765931638</v>
      </c>
      <c r="AH68" s="47">
        <f>IF(Y68="No",0,IFERROR(ROUNDDOWN(INDEX('90% of ACR'!K:K,MATCH(H:H,'90% of ACR'!A:A,0))*IF(I68&gt;0,IF(O68&gt;0,$R$4*MAX(O68-V68,0),0),0)/I68,2),0))</f>
        <v>1.9</v>
      </c>
      <c r="AI68" s="83">
        <f>IF(Y68="No",0,IFERROR(ROUNDDOWN(INDEX('90% of ACR'!R:R,MATCH(H:H,'90% of ACR'!A:A,0))*IF(J68&gt;0,IF(P68&gt;0,$R$4*MAX(P68-W68,0),0),0)/J68,2),0))</f>
        <v>0.24</v>
      </c>
      <c r="AJ68" s="45">
        <f t="shared" si="16"/>
        <v>7062557.7990418263</v>
      </c>
      <c r="AK68" s="45">
        <f t="shared" si="17"/>
        <v>348230.0887756687</v>
      </c>
      <c r="AL68" s="47">
        <f t="shared" si="18"/>
        <v>2.65</v>
      </c>
      <c r="AM68" s="47">
        <f t="shared" si="19"/>
        <v>2.2699999999999996</v>
      </c>
      <c r="AN68" s="84">
        <f>IFERROR(INDEX(FeeCalc!P:P,MATCH(C68,FeeCalc!F:F,0)),0)</f>
        <v>13144085.818158027</v>
      </c>
      <c r="AO68" s="84">
        <f>IFERROR(INDEX(FeeCalc!S:S,MATCH(C68,FeeCalc!F:F,0)),0)</f>
        <v>815218.69995419495</v>
      </c>
      <c r="AP68" s="84">
        <f t="shared" si="20"/>
        <v>13959304.518112222</v>
      </c>
      <c r="AQ68" s="69">
        <f t="shared" si="21"/>
        <v>5923379.6047795964</v>
      </c>
      <c r="AR68" s="69">
        <v>2982865.096998475</v>
      </c>
      <c r="AS68" s="69">
        <f t="shared" si="32"/>
        <v>2940514.5077811214</v>
      </c>
      <c r="AT68" s="69">
        <f>IFERROR(IFERROR(INDEX('2023 IP UPL Data'!L:L,MATCH(A:A,'2023 IP UPL Data'!B:B,0)),INDEX('2023 IMD UPL Data'!I:I,MATCH(A:A,'2023 IMD UPL Data'!B:B,0))),0)</f>
        <v>4023982.1835443033</v>
      </c>
      <c r="AU68" s="69">
        <f>IFERROR(IF(F66="IMD",0,INDEX('2023 OP UPL Data'!J:J,MATCH(A:A,'2023 OP UPL Data'!B:B,0))),0)</f>
        <v>1081708.6455696202</v>
      </c>
      <c r="AV68" s="45">
        <f t="shared" si="22"/>
        <v>5105690.829113923</v>
      </c>
      <c r="AW68" s="69">
        <f>IFERROR(IFERROR(INDEX('2023 IP UPL Data'!M:M,MATCH(A:A,'2023 IP UPL Data'!B:B,0)),INDEX('2023 IMD UPL Data'!J:J,MATCH(A:A,'2023 IMD UPL Data'!B:B,0))),0)</f>
        <v>7591590.3499999996</v>
      </c>
      <c r="AX68" s="69">
        <f>IFERROR(IF(F66="IMD",0,INDEX('2023 OP UPL Data'!L:L,MATCH(A:A,'2023 OP UPL Data'!B:B,0))),0)</f>
        <v>4249621.24</v>
      </c>
      <c r="AY68" s="45">
        <f t="shared" si="23"/>
        <v>11841211.59</v>
      </c>
      <c r="AZ68" s="69">
        <v>16970891.115318641</v>
      </c>
      <c r="BA68" s="69">
        <v>5017079.821330959</v>
      </c>
      <c r="BB68" s="69">
        <f t="shared" si="24"/>
        <v>14183039.352538973</v>
      </c>
      <c r="BC68" s="69">
        <f t="shared" si="25"/>
        <v>2071633.6537700943</v>
      </c>
      <c r="BD68" s="69">
        <f t="shared" si="26"/>
        <v>16254673.006309066</v>
      </c>
      <c r="BE68" s="91">
        <f t="shared" si="27"/>
        <v>9379300.7653186414</v>
      </c>
      <c r="BF68" s="91">
        <f t="shared" si="28"/>
        <v>767458.58133095875</v>
      </c>
      <c r="BG68" s="70">
        <f>IFERROR(INDEX('2023 IP UPL Data'!K:K,MATCH(A68,'2023 IP UPL Data'!B:B,0)),0)</f>
        <v>0</v>
      </c>
    </row>
    <row r="69" spans="1:59">
      <c r="A69" s="120" t="s">
        <v>1794</v>
      </c>
      <c r="B69" s="161" t="s">
        <v>1794</v>
      </c>
      <c r="C69" s="31" t="s">
        <v>1796</v>
      </c>
      <c r="D69" s="193" t="s">
        <v>1796</v>
      </c>
      <c r="E69" s="157" t="s">
        <v>3461</v>
      </c>
      <c r="F69" s="117" t="s">
        <v>2987</v>
      </c>
      <c r="G69" s="117" t="s">
        <v>1219</v>
      </c>
      <c r="H69" s="43" t="str">
        <f t="shared" si="2"/>
        <v>Urban Travis</v>
      </c>
      <c r="I69" s="45">
        <f>INDEX(FeeCalc!M:M,MATCH(C:C,FeeCalc!F:F,0))</f>
        <v>14634.917326949389</v>
      </c>
      <c r="J69" s="45">
        <f>INDEX(FeeCalc!L:L,MATCH(C:C,FeeCalc!F:F,0))</f>
        <v>274697.83481850708</v>
      </c>
      <c r="K69" s="45">
        <f t="shared" si="3"/>
        <v>289332.75214545644</v>
      </c>
      <c r="L69" s="45">
        <f>IFERROR(IFERROR(INDEX('2023 IP UPL Data'!N:N,MATCH(A:A,'2023 IP UPL Data'!B:B,0)),INDEX('2023 IMD UPL Data'!M:M,MATCH(A:A,'2023 IMD UPL Data'!B:B,0))),0)</f>
        <v>331578.76101265824</v>
      </c>
      <c r="M69" s="45">
        <f>IFERROR((IF(F69="IMD",0,INDEX('2023 OP UPL Data'!M:M,MATCH(A:A,'2023 OP UPL Data'!B:B,0)))),0)</f>
        <v>169272.82924050634</v>
      </c>
      <c r="N69" s="45">
        <f t="shared" si="4"/>
        <v>500851.59025316458</v>
      </c>
      <c r="O69" s="45">
        <v>282122.20405596844</v>
      </c>
      <c r="P69" s="45">
        <v>623050.72710862581</v>
      </c>
      <c r="Q69" s="45">
        <f t="shared" si="5"/>
        <v>905172.93116459425</v>
      </c>
      <c r="R69" s="45" t="str">
        <f t="shared" si="6"/>
        <v>Yes</v>
      </c>
      <c r="S69" s="46" t="str">
        <f t="shared" si="7"/>
        <v>Yes</v>
      </c>
      <c r="T69" s="47">
        <f>ROUND(INDEX(Summary!H:H,MATCH(H:H,Summary!A:A,0)),2)</f>
        <v>0.75</v>
      </c>
      <c r="U69" s="47">
        <f>ROUND(INDEX(Summary!I:I,MATCH(H:H,Summary!A:A,0)),2)</f>
        <v>2.0299999999999998</v>
      </c>
      <c r="V69" s="82">
        <f t="shared" si="8"/>
        <v>10976.187995212042</v>
      </c>
      <c r="W69" s="82">
        <f t="shared" si="9"/>
        <v>557636.60468156927</v>
      </c>
      <c r="X69" s="45">
        <f t="shared" si="10"/>
        <v>568612.7926767813</v>
      </c>
      <c r="Y69" s="45" t="s">
        <v>18726</v>
      </c>
      <c r="Z69" s="45" t="str">
        <f t="shared" si="11"/>
        <v>Yes</v>
      </c>
      <c r="AA69" s="45" t="str">
        <f t="shared" si="12"/>
        <v>Yes</v>
      </c>
      <c r="AB69" s="45" t="str">
        <f t="shared" si="13"/>
        <v>Yes</v>
      </c>
      <c r="AC69" s="83">
        <f t="shared" si="29"/>
        <v>12.91</v>
      </c>
      <c r="AD69" s="83">
        <f t="shared" si="30"/>
        <v>0.17</v>
      </c>
      <c r="AE69" s="45">
        <f t="shared" si="31"/>
        <v>188936.78269091662</v>
      </c>
      <c r="AF69" s="45">
        <f t="shared" si="14"/>
        <v>46698.63191914621</v>
      </c>
      <c r="AG69" s="45">
        <f t="shared" si="15"/>
        <v>235635.41461006284</v>
      </c>
      <c r="AH69" s="47">
        <f>IF(Y69="No",0,IFERROR(ROUNDDOWN(INDEX('90% of ACR'!K:K,MATCH(H:H,'90% of ACR'!A:A,0))*IF(I69&gt;0,IF(O69&gt;0,$R$4*MAX(O69-V69,0),0),0)/I69,2),0))</f>
        <v>12.9</v>
      </c>
      <c r="AI69" s="83">
        <f>IF(Y69="No",0,IFERROR(ROUNDDOWN(INDEX('90% of ACR'!R:R,MATCH(H:H,'90% of ACR'!A:A,0))*IF(J69&gt;0,IF(P69&gt;0,$R$4*MAX(P69-W69,0),0),0)/J69,2),0))</f>
        <v>0.08</v>
      </c>
      <c r="AJ69" s="45">
        <f t="shared" si="16"/>
        <v>188790.43351764712</v>
      </c>
      <c r="AK69" s="45">
        <f t="shared" si="17"/>
        <v>21975.826785480567</v>
      </c>
      <c r="AL69" s="47">
        <f t="shared" si="18"/>
        <v>13.65</v>
      </c>
      <c r="AM69" s="47">
        <f t="shared" si="19"/>
        <v>2.11</v>
      </c>
      <c r="AN69" s="84">
        <f>IFERROR(INDEX(FeeCalc!P:P,MATCH(C69,FeeCalc!F:F,0)),0)</f>
        <v>779379.052979909</v>
      </c>
      <c r="AO69" s="84">
        <f>IFERROR(INDEX(FeeCalc!S:S,MATCH(C69,FeeCalc!F:F,0)),0)</f>
        <v>48803.628192266515</v>
      </c>
      <c r="AP69" s="84">
        <f t="shared" si="20"/>
        <v>828182.68117217557</v>
      </c>
      <c r="AQ69" s="69">
        <f t="shared" si="21"/>
        <v>351424.41346715164</v>
      </c>
      <c r="AR69" s="69">
        <v>176198.78244717032</v>
      </c>
      <c r="AS69" s="69">
        <f t="shared" si="32"/>
        <v>175225.63101998132</v>
      </c>
      <c r="AT69" s="69">
        <f>IFERROR(IFERROR(INDEX('2023 IP UPL Data'!L:L,MATCH(A:A,'2023 IP UPL Data'!B:B,0)),INDEX('2023 IMD UPL Data'!I:I,MATCH(A:A,'2023 IMD UPL Data'!B:B,0))),0)</f>
        <v>38277.018987341769</v>
      </c>
      <c r="AU69" s="69">
        <f>IFERROR(IF(F67="IMD",0,INDEX('2023 OP UPL Data'!J:J,MATCH(A:A,'2023 OP UPL Data'!B:B,0))),0)</f>
        <v>251751.86075949366</v>
      </c>
      <c r="AV69" s="45">
        <f t="shared" si="22"/>
        <v>290028.87974683545</v>
      </c>
      <c r="AW69" s="69">
        <f>IFERROR(IFERROR(INDEX('2023 IP UPL Data'!M:M,MATCH(A:A,'2023 IP UPL Data'!B:B,0)),INDEX('2023 IMD UPL Data'!J:J,MATCH(A:A,'2023 IMD UPL Data'!B:B,0))),0)</f>
        <v>369855.78</v>
      </c>
      <c r="AX69" s="69">
        <f>IFERROR(IF(F67="IMD",0,INDEX('2023 OP UPL Data'!L:L,MATCH(A:A,'2023 OP UPL Data'!B:B,0))),0)</f>
        <v>421024.69</v>
      </c>
      <c r="AY69" s="45">
        <f t="shared" si="23"/>
        <v>790880.47</v>
      </c>
      <c r="AZ69" s="69">
        <v>320399.22304331022</v>
      </c>
      <c r="BA69" s="69">
        <v>874802.58786811947</v>
      </c>
      <c r="BB69" s="69">
        <f t="shared" si="24"/>
        <v>309423.03504809819</v>
      </c>
      <c r="BC69" s="69">
        <f t="shared" si="25"/>
        <v>317165.98318655021</v>
      </c>
      <c r="BD69" s="69">
        <f t="shared" si="26"/>
        <v>626589.01823464828</v>
      </c>
      <c r="BE69" s="91">
        <f t="shared" si="27"/>
        <v>0</v>
      </c>
      <c r="BF69" s="91">
        <f t="shared" si="28"/>
        <v>453777.89786811947</v>
      </c>
      <c r="BG69" s="70">
        <f>IFERROR(INDEX('2023 IP UPL Data'!K:K,MATCH(A69,'2023 IP UPL Data'!B:B,0)),0)</f>
        <v>0</v>
      </c>
    </row>
    <row r="70" spans="1:59">
      <c r="A70" s="120" t="s">
        <v>3538</v>
      </c>
      <c r="B70" s="161" t="s">
        <v>3538</v>
      </c>
      <c r="C70" s="31" t="s">
        <v>18704</v>
      </c>
      <c r="D70" s="193" t="s">
        <v>18704</v>
      </c>
      <c r="E70" s="157" t="s">
        <v>3539</v>
      </c>
      <c r="F70" s="117" t="s">
        <v>2987</v>
      </c>
      <c r="G70" s="117" t="s">
        <v>1219</v>
      </c>
      <c r="H70" s="43" t="str">
        <f t="shared" ref="H70:H133" si="33">CONCATENATE(F70," ",G70)</f>
        <v>Urban Travis</v>
      </c>
      <c r="I70" s="45">
        <f>INDEX(FeeCalc!M:M,MATCH(C:C,FeeCalc!F:F,0))</f>
        <v>15027.776481849409</v>
      </c>
      <c r="J70" s="45">
        <f>INDEX(FeeCalc!L:L,MATCH(C:C,FeeCalc!F:F,0))</f>
        <v>415352.63739085029</v>
      </c>
      <c r="K70" s="45">
        <f t="shared" ref="K70:K133" si="34">I70+J70</f>
        <v>430380.41387269972</v>
      </c>
      <c r="L70" s="45">
        <f>IFERROR(IFERROR(INDEX('2023 IP UPL Data'!N:N,MATCH(A:A,'2023 IP UPL Data'!B:B,0)),INDEX('2023 IMD UPL Data'!M:M,MATCH(A:A,'2023 IMD UPL Data'!B:B,0))),0)</f>
        <v>50636.31</v>
      </c>
      <c r="M70" s="45">
        <f>IFERROR((IF(F70="IMD",0,INDEX('2023 OP UPL Data'!M:M,MATCH(A:A,'2023 OP UPL Data'!B:B,0)))),0)</f>
        <v>352155.87000000011</v>
      </c>
      <c r="N70" s="45">
        <f t="shared" ref="N70:N133" si="35">+L70+M70</f>
        <v>402792.18000000011</v>
      </c>
      <c r="O70" s="45">
        <v>49603.011085638442</v>
      </c>
      <c r="P70" s="45">
        <v>805293.62424512743</v>
      </c>
      <c r="Q70" s="45">
        <f t="shared" ref="Q70:Q133" si="36">O70+P70</f>
        <v>854896.63533076586</v>
      </c>
      <c r="R70" s="45" t="str">
        <f t="shared" ref="R70:S133" si="37">IF(O70&gt;0,"Yes","No")</f>
        <v>Yes</v>
      </c>
      <c r="S70" s="46" t="str">
        <f t="shared" si="37"/>
        <v>Yes</v>
      </c>
      <c r="T70" s="47">
        <f>ROUND(INDEX(Summary!H:H,MATCH(H:H,Summary!A:A,0)),2)</f>
        <v>0.75</v>
      </c>
      <c r="U70" s="47">
        <f>ROUND(INDEX(Summary!I:I,MATCH(H:H,Summary!A:A,0)),2)</f>
        <v>2.0299999999999998</v>
      </c>
      <c r="V70" s="82">
        <f t="shared" ref="V70:W133" si="38">+T70*I70</f>
        <v>11270.832361387056</v>
      </c>
      <c r="W70" s="82">
        <f t="shared" si="38"/>
        <v>843165.85390342597</v>
      </c>
      <c r="X70" s="45">
        <f t="shared" ref="X70:X133" si="39">+V70+W70</f>
        <v>854436.68626481306</v>
      </c>
      <c r="Y70" s="45" t="s">
        <v>18726</v>
      </c>
      <c r="Z70" s="45" t="str">
        <f t="shared" ref="Z70:AA133" si="40">IF(AJ70&gt;0,"Yes","No")</f>
        <v>Yes</v>
      </c>
      <c r="AA70" s="45" t="str">
        <f t="shared" si="40"/>
        <v>No</v>
      </c>
      <c r="AB70" s="45" t="str">
        <f t="shared" ref="AB70:AB133" si="41">IF(AG70&gt;0,"Yes","No")</f>
        <v>Yes</v>
      </c>
      <c r="AC70" s="83">
        <f t="shared" si="29"/>
        <v>1.78</v>
      </c>
      <c r="AD70" s="83">
        <f t="shared" si="30"/>
        <v>0</v>
      </c>
      <c r="AE70" s="45">
        <f t="shared" si="31"/>
        <v>26749.442137691949</v>
      </c>
      <c r="AF70" s="45">
        <f t="shared" si="31"/>
        <v>0</v>
      </c>
      <c r="AG70" s="45">
        <f t="shared" ref="AG70:AG133" si="42">AE70+AF70</f>
        <v>26749.442137691949</v>
      </c>
      <c r="AH70" s="47">
        <f>IF(Y70="No",0,IFERROR(ROUNDDOWN(INDEX('90% of ACR'!K:K,MATCH(H:H,'90% of ACR'!A:A,0))*IF(I70&gt;0,IF(O70&gt;0,$R$4*MAX(O70-V70,0),0),0)/I70,2),0))</f>
        <v>1.77</v>
      </c>
      <c r="AI70" s="83">
        <f>IF(Y70="No",0,IFERROR(ROUNDDOWN(INDEX('90% of ACR'!R:R,MATCH(H:H,'90% of ACR'!A:A,0))*IF(J70&gt;0,IF(P70&gt;0,$R$4*MAX(P70-W70,0),0),0)/J70,2),0))</f>
        <v>0</v>
      </c>
      <c r="AJ70" s="45">
        <f t="shared" ref="AJ70:AK133" si="43">I70*AH70</f>
        <v>26599.164372873453</v>
      </c>
      <c r="AK70" s="45">
        <f t="shared" si="43"/>
        <v>0</v>
      </c>
      <c r="AL70" s="47">
        <f t="shared" ref="AL70:AM133" si="44">T70+AH70</f>
        <v>2.52</v>
      </c>
      <c r="AM70" s="47">
        <f t="shared" si="44"/>
        <v>2.0299999999999998</v>
      </c>
      <c r="AN70" s="84">
        <f>IFERROR(INDEX(FeeCalc!P:P,MATCH(C70,FeeCalc!F:F,0)),0)</f>
        <v>881035.85063768644</v>
      </c>
      <c r="AO70" s="84">
        <f>IFERROR(INDEX(FeeCalc!S:S,MATCH(C70,FeeCalc!F:F,0)),0)</f>
        <v>54655.433281450503</v>
      </c>
      <c r="AP70" s="84">
        <f t="shared" ref="AP70:AP133" si="45">AN70+AO70</f>
        <v>935691.28391913697</v>
      </c>
      <c r="AQ70" s="69">
        <f t="shared" ref="AQ70:AQ133" si="46">$AQ$3*AP70*1.08</f>
        <v>397043.75388797524</v>
      </c>
      <c r="AR70" s="69">
        <v>200970.68853636779</v>
      </c>
      <c r="AS70" s="69">
        <f t="shared" si="32"/>
        <v>196073.06535160745</v>
      </c>
      <c r="AT70" s="69">
        <f>IFERROR(IFERROR(INDEX('2023 IP UPL Data'!L:L,MATCH(A:A,'2023 IP UPL Data'!B:B,0)),INDEX('2023 IMD UPL Data'!I:I,MATCH(A:A,'2023 IMD UPL Data'!B:B,0))),0)</f>
        <v>10355.09</v>
      </c>
      <c r="AU70" s="69">
        <f>IFERROR(IF(F68="IMD",0,INDEX('2023 OP UPL Data'!J:J,MATCH(A:A,'2023 OP UPL Data'!B:B,0))),0)</f>
        <v>591317.17999999993</v>
      </c>
      <c r="AV70" s="45">
        <f t="shared" ref="AV70:AV133" si="47">AT70+AU70</f>
        <v>601672.2699999999</v>
      </c>
      <c r="AW70" s="69">
        <f>IFERROR(IFERROR(INDEX('2023 IP UPL Data'!M:M,MATCH(A:A,'2023 IP UPL Data'!B:B,0)),INDEX('2023 IMD UPL Data'!J:J,MATCH(A:A,'2023 IMD UPL Data'!B:B,0))),0)</f>
        <v>60991.4</v>
      </c>
      <c r="AX70" s="69">
        <f>IFERROR(IF(F68="IMD",0,INDEX('2023 OP UPL Data'!L:L,MATCH(A:A,'2023 OP UPL Data'!B:B,0))),0)</f>
        <v>943473.05</v>
      </c>
      <c r="AY70" s="45">
        <f t="shared" ref="AY70:AY133" si="48">AW70+AX70</f>
        <v>1004464.4500000001</v>
      </c>
      <c r="AZ70" s="69">
        <v>59958.101085638438</v>
      </c>
      <c r="BA70" s="69">
        <v>1396610.8042451274</v>
      </c>
      <c r="BB70" s="69">
        <f t="shared" ref="BB70:BC133" si="49">IF(AZ70&gt;V70,AZ70-V70,0)</f>
        <v>48687.268724251378</v>
      </c>
      <c r="BC70" s="69">
        <f t="shared" si="49"/>
        <v>553444.95034170139</v>
      </c>
      <c r="BD70" s="69">
        <f t="shared" ref="BD70:BD133" si="50">IF(AZ70+BA70&gt;X70,AZ70+BA70-X70,0)</f>
        <v>602132.2190659527</v>
      </c>
      <c r="BE70" s="91">
        <f t="shared" ref="BE70:BF133" si="51">IF(AZ70&gt;AW70,AZ70-AW70,0)</f>
        <v>0</v>
      </c>
      <c r="BF70" s="91">
        <f t="shared" si="51"/>
        <v>453137.75424512732</v>
      </c>
      <c r="BG70" s="70">
        <f>IFERROR(INDEX('2023 IP UPL Data'!K:K,MATCH(A70,'2023 IP UPL Data'!B:B,0)),0)</f>
        <v>0</v>
      </c>
    </row>
    <row r="71" spans="1:59">
      <c r="A71" s="120" t="s">
        <v>1116</v>
      </c>
      <c r="B71" s="161" t="s">
        <v>1116</v>
      </c>
      <c r="C71" s="31" t="s">
        <v>1117</v>
      </c>
      <c r="D71" s="193" t="s">
        <v>1117</v>
      </c>
      <c r="E71" s="157" t="s">
        <v>23061</v>
      </c>
      <c r="F71" s="117" t="s">
        <v>2987</v>
      </c>
      <c r="G71" s="117" t="s">
        <v>1399</v>
      </c>
      <c r="H71" s="43" t="str">
        <f t="shared" si="33"/>
        <v>Urban Tarrant</v>
      </c>
      <c r="I71" s="45">
        <f>INDEX(FeeCalc!M:M,MATCH(C:C,FeeCalc!F:F,0))</f>
        <v>28638914.455691025</v>
      </c>
      <c r="J71" s="45">
        <f>INDEX(FeeCalc!L:L,MATCH(C:C,FeeCalc!F:F,0))</f>
        <v>6272301.183995815</v>
      </c>
      <c r="K71" s="45">
        <f t="shared" si="34"/>
        <v>34911215.639686838</v>
      </c>
      <c r="L71" s="45">
        <f>IFERROR(IFERROR(INDEX('2023 IP UPL Data'!N:N,MATCH(A:A,'2023 IP UPL Data'!B:B,0)),INDEX('2023 IMD UPL Data'!M:M,MATCH(A:A,'2023 IMD UPL Data'!B:B,0))),0)</f>
        <v>24314150.914999992</v>
      </c>
      <c r="M71" s="45">
        <f>IFERROR((IF(F71="IMD",0,INDEX('2023 OP UPL Data'!M:M,MATCH(A:A,'2023 OP UPL Data'!B:B,0)))),0)</f>
        <v>10461970.268750001</v>
      </c>
      <c r="N71" s="45">
        <f t="shared" si="35"/>
        <v>34776121.183749989</v>
      </c>
      <c r="O71" s="45">
        <v>98779397.183910549</v>
      </c>
      <c r="P71" s="45">
        <v>20898119.022932753</v>
      </c>
      <c r="Q71" s="45">
        <f t="shared" si="36"/>
        <v>119677516.2068433</v>
      </c>
      <c r="R71" s="45" t="str">
        <f t="shared" si="37"/>
        <v>Yes</v>
      </c>
      <c r="S71" s="46" t="str">
        <f t="shared" si="37"/>
        <v>Yes</v>
      </c>
      <c r="T71" s="47">
        <f>ROUND(INDEX(Summary!H:H,MATCH(H:H,Summary!A:A,0)),2)</f>
        <v>1.51</v>
      </c>
      <c r="U71" s="47">
        <f>ROUND(INDEX(Summary!I:I,MATCH(H:H,Summary!A:A,0)),2)</f>
        <v>1.43</v>
      </c>
      <c r="V71" s="82">
        <f t="shared" si="38"/>
        <v>43244760.828093447</v>
      </c>
      <c r="W71" s="82">
        <f t="shared" si="38"/>
        <v>8969390.6931140143</v>
      </c>
      <c r="X71" s="45">
        <f t="shared" si="39"/>
        <v>52214151.521207459</v>
      </c>
      <c r="Y71" s="45" t="s">
        <v>18726</v>
      </c>
      <c r="Z71" s="45" t="str">
        <f t="shared" si="40"/>
        <v>Yes</v>
      </c>
      <c r="AA71" s="45" t="str">
        <f t="shared" si="40"/>
        <v>Yes</v>
      </c>
      <c r="AB71" s="45" t="str">
        <f t="shared" si="41"/>
        <v>Yes</v>
      </c>
      <c r="AC71" s="83">
        <f t="shared" ref="AC71:AC134" si="52">IF(Y71="No",0,IFERROR(ROUND(IF(I71&gt;0,IF(O71&gt;0,$R$4*MAX(O71-V71,0),0),0)/I71,2),0))</f>
        <v>1.35</v>
      </c>
      <c r="AD71" s="83">
        <f t="shared" ref="AD71:AD134" si="53">IF(Y71="No",0,IFERROR(ROUND(IF(J71&gt;0,IF(P71&gt;0,$R$4*MAX(P71-W71,0),0),0)/J71,2),0))</f>
        <v>1.32</v>
      </c>
      <c r="AE71" s="45">
        <f t="shared" ref="AE71:AF134" si="54">AC71*I71</f>
        <v>38662534.515182883</v>
      </c>
      <c r="AF71" s="45">
        <f t="shared" si="54"/>
        <v>8279437.5628744764</v>
      </c>
      <c r="AG71" s="45">
        <f t="shared" si="42"/>
        <v>46941972.078057356</v>
      </c>
      <c r="AH71" s="47">
        <f>IF(Y71="No",0,IFERROR(ROUNDDOWN(INDEX('90% of ACR'!K:K,MATCH(H:H,'90% of ACR'!A:A,0))*IF(I71&gt;0,IF(O71&gt;0,$R$4*MAX(O71-V71,0),0),0)/I71,2),0))</f>
        <v>1.35</v>
      </c>
      <c r="AI71" s="83">
        <f>IF(Y71="No",0,IFERROR(ROUNDDOWN(INDEX('90% of ACR'!R:R,MATCH(H:H,'90% of ACR'!A:A,0))*IF(J71&gt;0,IF(P71&gt;0,$R$4*MAX(P71-W71,0),0),0)/J71,2),0))</f>
        <v>1.07</v>
      </c>
      <c r="AJ71" s="45">
        <f t="shared" si="43"/>
        <v>38662534.515182883</v>
      </c>
      <c r="AK71" s="45">
        <f t="shared" si="43"/>
        <v>6711362.2668755222</v>
      </c>
      <c r="AL71" s="47">
        <f t="shared" si="44"/>
        <v>2.8600000000000003</v>
      </c>
      <c r="AM71" s="47">
        <f t="shared" si="44"/>
        <v>2.5</v>
      </c>
      <c r="AN71" s="84">
        <f>IFERROR(INDEX(FeeCalc!P:P,MATCH(C71,FeeCalc!F:F,0)),0)</f>
        <v>97588048.30326587</v>
      </c>
      <c r="AO71" s="84">
        <f>IFERROR(INDEX(FeeCalc!S:S,MATCH(C71,FeeCalc!F:F,0)),0)</f>
        <v>6055938.8950886875</v>
      </c>
      <c r="AP71" s="84">
        <f t="shared" si="45"/>
        <v>103643987.19835456</v>
      </c>
      <c r="AQ71" s="69">
        <f t="shared" si="46"/>
        <v>43979460.37585219</v>
      </c>
      <c r="AR71" s="69">
        <v>21954024.655277289</v>
      </c>
      <c r="AS71" s="69">
        <f t="shared" ref="AS71:AS134" si="55">AQ71-AR71</f>
        <v>22025435.720574901</v>
      </c>
      <c r="AT71" s="69">
        <f>IFERROR(IFERROR(INDEX('2023 IP UPL Data'!L:L,MATCH(A:A,'2023 IP UPL Data'!B:B,0)),INDEX('2023 IMD UPL Data'!I:I,MATCH(A:A,'2023 IMD UPL Data'!B:B,0))),0)</f>
        <v>26117986.225000009</v>
      </c>
      <c r="AU71" s="69">
        <f>IFERROR(IF(F69="IMD",0,INDEX('2023 OP UPL Data'!J:J,MATCH(A:A,'2023 OP UPL Data'!B:B,0))),0)</f>
        <v>3922407.7812499991</v>
      </c>
      <c r="AV71" s="45">
        <f t="shared" si="47"/>
        <v>30040394.006250009</v>
      </c>
      <c r="AW71" s="69">
        <f>IFERROR(IFERROR(INDEX('2023 IP UPL Data'!M:M,MATCH(A:A,'2023 IP UPL Data'!B:B,0)),INDEX('2023 IMD UPL Data'!J:J,MATCH(A:A,'2023 IMD UPL Data'!B:B,0))),0)</f>
        <v>50432137.140000001</v>
      </c>
      <c r="AX71" s="69">
        <f>IFERROR(IF(F69="IMD",0,INDEX('2023 OP UPL Data'!L:L,MATCH(A:A,'2023 OP UPL Data'!B:B,0))),0)</f>
        <v>14384378.050000001</v>
      </c>
      <c r="AY71" s="45">
        <f t="shared" si="48"/>
        <v>64816515.189999998</v>
      </c>
      <c r="AZ71" s="69">
        <v>124897383.40891056</v>
      </c>
      <c r="BA71" s="69">
        <v>24820526.804182753</v>
      </c>
      <c r="BB71" s="69">
        <f t="shared" si="49"/>
        <v>81652622.580817103</v>
      </c>
      <c r="BC71" s="69">
        <f t="shared" si="49"/>
        <v>15851136.111068739</v>
      </c>
      <c r="BD71" s="69">
        <f t="shared" si="50"/>
        <v>97503758.691885859</v>
      </c>
      <c r="BE71" s="91">
        <f t="shared" si="51"/>
        <v>74465246.268910557</v>
      </c>
      <c r="BF71" s="91">
        <f t="shared" si="51"/>
        <v>10436148.754182752</v>
      </c>
      <c r="BG71" s="70">
        <f>IFERROR(INDEX('2023 IP UPL Data'!K:K,MATCH(A71,'2023 IP UPL Data'!B:B,0)),0)</f>
        <v>0</v>
      </c>
    </row>
    <row r="72" spans="1:59">
      <c r="A72" s="120" t="s">
        <v>1110</v>
      </c>
      <c r="B72" s="161" t="s">
        <v>1110</v>
      </c>
      <c r="C72" s="31" t="s">
        <v>1111</v>
      </c>
      <c r="D72" s="193" t="s">
        <v>1111</v>
      </c>
      <c r="E72" s="157" t="s">
        <v>23062</v>
      </c>
      <c r="F72" s="117" t="s">
        <v>2987</v>
      </c>
      <c r="G72" s="117" t="s">
        <v>1399</v>
      </c>
      <c r="H72" s="43" t="str">
        <f t="shared" si="33"/>
        <v>Urban Tarrant</v>
      </c>
      <c r="I72" s="45">
        <f>INDEX(FeeCalc!M:M,MATCH(C:C,FeeCalc!F:F,0))</f>
        <v>454856.0218198502</v>
      </c>
      <c r="J72" s="45">
        <f>INDEX(FeeCalc!L:L,MATCH(C:C,FeeCalc!F:F,0))</f>
        <v>741225.89720858447</v>
      </c>
      <c r="K72" s="45">
        <f t="shared" si="34"/>
        <v>1196081.9190284347</v>
      </c>
      <c r="L72" s="45">
        <f>IFERROR(IFERROR(INDEX('2023 IP UPL Data'!N:N,MATCH(A:A,'2023 IP UPL Data'!B:B,0)),INDEX('2023 IMD UPL Data'!M:M,MATCH(A:A,'2023 IMD UPL Data'!B:B,0))),0)</f>
        <v>218363.99250000005</v>
      </c>
      <c r="M72" s="45">
        <f>IFERROR((IF(F72="IMD",0,INDEX('2023 OP UPL Data'!M:M,MATCH(A:A,'2023 OP UPL Data'!B:B,0)))),0)</f>
        <v>650346.59875</v>
      </c>
      <c r="N72" s="45">
        <f t="shared" si="35"/>
        <v>868710.59125000006</v>
      </c>
      <c r="O72" s="45">
        <v>1245036.2228498491</v>
      </c>
      <c r="P72" s="45">
        <v>3133228.6253335159</v>
      </c>
      <c r="Q72" s="45">
        <f t="shared" si="36"/>
        <v>4378264.8481833655</v>
      </c>
      <c r="R72" s="45" t="str">
        <f t="shared" si="37"/>
        <v>Yes</v>
      </c>
      <c r="S72" s="46" t="str">
        <f t="shared" si="37"/>
        <v>Yes</v>
      </c>
      <c r="T72" s="47">
        <f>ROUND(INDEX(Summary!H:H,MATCH(H:H,Summary!A:A,0)),2)</f>
        <v>1.51</v>
      </c>
      <c r="U72" s="47">
        <f>ROUND(INDEX(Summary!I:I,MATCH(H:H,Summary!A:A,0)),2)</f>
        <v>1.43</v>
      </c>
      <c r="V72" s="82">
        <f t="shared" si="38"/>
        <v>686832.59294797375</v>
      </c>
      <c r="W72" s="82">
        <f t="shared" si="38"/>
        <v>1059953.0330082758</v>
      </c>
      <c r="X72" s="45">
        <f t="shared" si="39"/>
        <v>1746785.6259562494</v>
      </c>
      <c r="Y72" s="45" t="s">
        <v>18726</v>
      </c>
      <c r="Z72" s="45" t="str">
        <f t="shared" si="40"/>
        <v>Yes</v>
      </c>
      <c r="AA72" s="45" t="str">
        <f t="shared" si="40"/>
        <v>Yes</v>
      </c>
      <c r="AB72" s="45" t="str">
        <f t="shared" si="41"/>
        <v>Yes</v>
      </c>
      <c r="AC72" s="83">
        <f t="shared" si="52"/>
        <v>0.85</v>
      </c>
      <c r="AD72" s="83">
        <f t="shared" si="53"/>
        <v>1.95</v>
      </c>
      <c r="AE72" s="45">
        <f t="shared" si="54"/>
        <v>386627.61854687263</v>
      </c>
      <c r="AF72" s="45">
        <f t="shared" si="54"/>
        <v>1445390.4995567396</v>
      </c>
      <c r="AG72" s="45">
        <f t="shared" si="42"/>
        <v>1832018.1181036122</v>
      </c>
      <c r="AH72" s="47">
        <f>IF(Y72="No",0,IFERROR(ROUNDDOWN(INDEX('90% of ACR'!K:K,MATCH(H:H,'90% of ACR'!A:A,0))*IF(I72&gt;0,IF(O72&gt;0,$R$4*MAX(O72-V72,0),0),0)/I72,2),0))</f>
        <v>0.85</v>
      </c>
      <c r="AI72" s="83">
        <f>IF(Y72="No",0,IFERROR(ROUNDDOWN(INDEX('90% of ACR'!R:R,MATCH(H:H,'90% of ACR'!A:A,0))*IF(J72&gt;0,IF(P72&gt;0,$R$4*MAX(P72-W72,0),0),0)/J72,2),0))</f>
        <v>1.58</v>
      </c>
      <c r="AJ72" s="45">
        <f t="shared" si="43"/>
        <v>386627.61854687263</v>
      </c>
      <c r="AK72" s="45">
        <f t="shared" si="43"/>
        <v>1171136.9175895634</v>
      </c>
      <c r="AL72" s="47">
        <f t="shared" si="44"/>
        <v>2.36</v>
      </c>
      <c r="AM72" s="47">
        <f t="shared" si="44"/>
        <v>3.01</v>
      </c>
      <c r="AN72" s="84">
        <f>IFERROR(INDEX(FeeCalc!P:P,MATCH(C72,FeeCalc!F:F,0)),0)</f>
        <v>3304550.1620926857</v>
      </c>
      <c r="AO72" s="84">
        <f>IFERROR(INDEX(FeeCalc!S:S,MATCH(C72,FeeCalc!F:F,0)),0)</f>
        <v>206368.92537938379</v>
      </c>
      <c r="AP72" s="84">
        <f t="shared" si="45"/>
        <v>3510919.0874720695</v>
      </c>
      <c r="AQ72" s="69">
        <f t="shared" si="46"/>
        <v>1489795.3182251984</v>
      </c>
      <c r="AR72" s="69">
        <v>748990.11821829365</v>
      </c>
      <c r="AS72" s="69">
        <f t="shared" si="55"/>
        <v>740805.20000690478</v>
      </c>
      <c r="AT72" s="69">
        <f>IFERROR(IFERROR(INDEX('2023 IP UPL Data'!L:L,MATCH(A:A,'2023 IP UPL Data'!B:B,0)),INDEX('2023 IMD UPL Data'!I:I,MATCH(A:A,'2023 IMD UPL Data'!B:B,0))),0)</f>
        <v>299262.33749999997</v>
      </c>
      <c r="AU72" s="69">
        <f>IFERROR(IF(F70="IMD",0,INDEX('2023 OP UPL Data'!J:J,MATCH(A:A,'2023 OP UPL Data'!B:B,0))),0)</f>
        <v>509949.13124999998</v>
      </c>
      <c r="AV72" s="45">
        <f t="shared" si="47"/>
        <v>809211.46875</v>
      </c>
      <c r="AW72" s="69">
        <f>IFERROR(IFERROR(INDEX('2023 IP UPL Data'!M:M,MATCH(A:A,'2023 IP UPL Data'!B:B,0)),INDEX('2023 IMD UPL Data'!J:J,MATCH(A:A,'2023 IMD UPL Data'!B:B,0))),0)</f>
        <v>517626.33</v>
      </c>
      <c r="AX72" s="69">
        <f>IFERROR(IF(F70="IMD",0,INDEX('2023 OP UPL Data'!L:L,MATCH(A:A,'2023 OP UPL Data'!B:B,0))),0)</f>
        <v>1160295.73</v>
      </c>
      <c r="AY72" s="45">
        <f t="shared" si="48"/>
        <v>1677922.06</v>
      </c>
      <c r="AZ72" s="69">
        <v>1544298.5603498491</v>
      </c>
      <c r="BA72" s="69">
        <v>3643177.756583516</v>
      </c>
      <c r="BB72" s="69">
        <f t="shared" si="49"/>
        <v>857465.9674018753</v>
      </c>
      <c r="BC72" s="69">
        <f t="shared" si="49"/>
        <v>2583224.72357524</v>
      </c>
      <c r="BD72" s="69">
        <f t="shared" si="50"/>
        <v>3440690.6909771161</v>
      </c>
      <c r="BE72" s="91">
        <f t="shared" si="51"/>
        <v>1026672.230349849</v>
      </c>
      <c r="BF72" s="91">
        <f t="shared" si="51"/>
        <v>2482882.026583516</v>
      </c>
      <c r="BG72" s="70">
        <f>IFERROR(INDEX('2023 IP UPL Data'!K:K,MATCH(A72,'2023 IP UPL Data'!B:B,0)),0)</f>
        <v>0</v>
      </c>
    </row>
    <row r="73" spans="1:59">
      <c r="A73" s="120" t="s">
        <v>1119</v>
      </c>
      <c r="B73" s="161" t="s">
        <v>1119</v>
      </c>
      <c r="C73" s="31" t="s">
        <v>1120</v>
      </c>
      <c r="D73" s="193" t="s">
        <v>1120</v>
      </c>
      <c r="E73" s="157" t="s">
        <v>23063</v>
      </c>
      <c r="F73" s="117" t="s">
        <v>2987</v>
      </c>
      <c r="G73" s="117" t="s">
        <v>1399</v>
      </c>
      <c r="H73" s="43" t="str">
        <f t="shared" si="33"/>
        <v>Urban Tarrant</v>
      </c>
      <c r="I73" s="45">
        <f>INDEX(FeeCalc!M:M,MATCH(C:C,FeeCalc!F:F,0))</f>
        <v>7002492.916094956</v>
      </c>
      <c r="J73" s="45">
        <f>INDEX(FeeCalc!L:L,MATCH(C:C,FeeCalc!F:F,0))</f>
        <v>2084911.0764916101</v>
      </c>
      <c r="K73" s="45">
        <f t="shared" si="34"/>
        <v>9087403.9925865661</v>
      </c>
      <c r="L73" s="45">
        <f>IFERROR(IFERROR(INDEX('2023 IP UPL Data'!N:N,MATCH(A:A,'2023 IP UPL Data'!B:B,0)),INDEX('2023 IMD UPL Data'!M:M,MATCH(A:A,'2023 IMD UPL Data'!B:B,0))),0)</f>
        <v>6418158.2487500012</v>
      </c>
      <c r="M73" s="45">
        <f>IFERROR((IF(F73="IMD",0,INDEX('2023 OP UPL Data'!M:M,MATCH(A:A,'2023 OP UPL Data'!B:B,0)))),0)</f>
        <v>5538412.6762500005</v>
      </c>
      <c r="N73" s="45">
        <f t="shared" si="35"/>
        <v>11956570.925000001</v>
      </c>
      <c r="O73" s="45">
        <v>28095870.832226619</v>
      </c>
      <c r="P73" s="45">
        <v>10132529.085688584</v>
      </c>
      <c r="Q73" s="45">
        <f t="shared" si="36"/>
        <v>38228399.917915203</v>
      </c>
      <c r="R73" s="45" t="str">
        <f t="shared" si="37"/>
        <v>Yes</v>
      </c>
      <c r="S73" s="46" t="str">
        <f t="shared" si="37"/>
        <v>Yes</v>
      </c>
      <c r="T73" s="47">
        <f>ROUND(INDEX(Summary!H:H,MATCH(H:H,Summary!A:A,0)),2)</f>
        <v>1.51</v>
      </c>
      <c r="U73" s="47">
        <f>ROUND(INDEX(Summary!I:I,MATCH(H:H,Summary!A:A,0)),2)</f>
        <v>1.43</v>
      </c>
      <c r="V73" s="82">
        <f t="shared" si="38"/>
        <v>10573764.303303383</v>
      </c>
      <c r="W73" s="82">
        <f t="shared" si="38"/>
        <v>2981422.8393830024</v>
      </c>
      <c r="X73" s="45">
        <f t="shared" si="39"/>
        <v>13555187.142686386</v>
      </c>
      <c r="Y73" s="45" t="s">
        <v>18726</v>
      </c>
      <c r="Z73" s="45" t="str">
        <f t="shared" si="40"/>
        <v>Yes</v>
      </c>
      <c r="AA73" s="45" t="str">
        <f t="shared" si="40"/>
        <v>Yes</v>
      </c>
      <c r="AB73" s="45" t="str">
        <f t="shared" si="41"/>
        <v>Yes</v>
      </c>
      <c r="AC73" s="83">
        <f t="shared" si="52"/>
        <v>1.74</v>
      </c>
      <c r="AD73" s="83">
        <f t="shared" si="53"/>
        <v>2.39</v>
      </c>
      <c r="AE73" s="45">
        <f t="shared" si="54"/>
        <v>12184337.674005223</v>
      </c>
      <c r="AF73" s="45">
        <f t="shared" si="54"/>
        <v>4982937.4728149483</v>
      </c>
      <c r="AG73" s="45">
        <f t="shared" si="42"/>
        <v>17167275.146820173</v>
      </c>
      <c r="AH73" s="47">
        <f>IF(Y73="No",0,IFERROR(ROUNDDOWN(INDEX('90% of ACR'!K:K,MATCH(H:H,'90% of ACR'!A:A,0))*IF(I73&gt;0,IF(O73&gt;0,$R$4*MAX(O73-V73,0),0),0)/I73,2),0))</f>
        <v>1.74</v>
      </c>
      <c r="AI73" s="83">
        <f>IF(Y73="No",0,IFERROR(ROUNDDOWN(INDEX('90% of ACR'!R:R,MATCH(H:H,'90% of ACR'!A:A,0))*IF(J73&gt;0,IF(P73&gt;0,$R$4*MAX(P73-W73,0),0),0)/J73,2),0))</f>
        <v>1.94</v>
      </c>
      <c r="AJ73" s="45">
        <f t="shared" si="43"/>
        <v>12184337.674005223</v>
      </c>
      <c r="AK73" s="45">
        <f t="shared" si="43"/>
        <v>4044727.4883937235</v>
      </c>
      <c r="AL73" s="47">
        <f t="shared" si="44"/>
        <v>3.25</v>
      </c>
      <c r="AM73" s="47">
        <f t="shared" si="44"/>
        <v>3.37</v>
      </c>
      <c r="AN73" s="84">
        <f>IFERROR(INDEX(FeeCalc!P:P,MATCH(C73,FeeCalc!F:F,0)),0)</f>
        <v>29784252.305085335</v>
      </c>
      <c r="AO73" s="84">
        <f>IFERROR(INDEX(FeeCalc!S:S,MATCH(C73,FeeCalc!F:F,0)),0)</f>
        <v>1834477.2878778307</v>
      </c>
      <c r="AP73" s="84">
        <f t="shared" si="45"/>
        <v>31618729.592963167</v>
      </c>
      <c r="AQ73" s="69">
        <f t="shared" si="46"/>
        <v>13416838.765641248</v>
      </c>
      <c r="AR73" s="69">
        <v>6730384.7429244695</v>
      </c>
      <c r="AS73" s="69">
        <f t="shared" si="55"/>
        <v>6686454.0227167783</v>
      </c>
      <c r="AT73" s="69">
        <f>IFERROR(IFERROR(INDEX('2023 IP UPL Data'!L:L,MATCH(A:A,'2023 IP UPL Data'!B:B,0)),INDEX('2023 IMD UPL Data'!I:I,MATCH(A:A,'2023 IMD UPL Data'!B:B,0))),0)</f>
        <v>6163634.3812499996</v>
      </c>
      <c r="AU73" s="69">
        <f>IFERROR(IF(F71="IMD",0,INDEX('2023 OP UPL Data'!J:J,MATCH(A:A,'2023 OP UPL Data'!B:B,0))),0)</f>
        <v>1144490.8937499998</v>
      </c>
      <c r="AV73" s="45">
        <f t="shared" si="47"/>
        <v>7308125.2749999994</v>
      </c>
      <c r="AW73" s="69">
        <f>IFERROR(IFERROR(INDEX('2023 IP UPL Data'!M:M,MATCH(A:A,'2023 IP UPL Data'!B:B,0)),INDEX('2023 IMD UPL Data'!J:J,MATCH(A:A,'2023 IMD UPL Data'!B:B,0))),0)</f>
        <v>12581792.630000001</v>
      </c>
      <c r="AX73" s="69">
        <f>IFERROR(IF(F71="IMD",0,INDEX('2023 OP UPL Data'!L:L,MATCH(A:A,'2023 OP UPL Data'!B:B,0))),0)</f>
        <v>6682903.5700000003</v>
      </c>
      <c r="AY73" s="45">
        <f t="shared" si="48"/>
        <v>19264696.200000003</v>
      </c>
      <c r="AZ73" s="69">
        <v>34259505.213476621</v>
      </c>
      <c r="BA73" s="69">
        <v>11277019.979438584</v>
      </c>
      <c r="BB73" s="69">
        <f t="shared" si="49"/>
        <v>23685740.910173237</v>
      </c>
      <c r="BC73" s="69">
        <f t="shared" si="49"/>
        <v>8295597.1400555819</v>
      </c>
      <c r="BD73" s="69">
        <f t="shared" si="50"/>
        <v>31981338.050228816</v>
      </c>
      <c r="BE73" s="91">
        <f t="shared" si="51"/>
        <v>21677712.583476618</v>
      </c>
      <c r="BF73" s="91">
        <f t="shared" si="51"/>
        <v>4594116.409438584</v>
      </c>
      <c r="BG73" s="70">
        <f>IFERROR(INDEX('2023 IP UPL Data'!K:K,MATCH(A73,'2023 IP UPL Data'!B:B,0)),0)</f>
        <v>0</v>
      </c>
    </row>
    <row r="74" spans="1:59" ht="25.5">
      <c r="A74" s="120" t="s">
        <v>3216</v>
      </c>
      <c r="B74" s="161" t="s">
        <v>3216</v>
      </c>
      <c r="C74" s="31" t="s">
        <v>3214</v>
      </c>
      <c r="D74" s="193" t="s">
        <v>3214</v>
      </c>
      <c r="E74" s="157" t="s">
        <v>23064</v>
      </c>
      <c r="F74" s="117" t="s">
        <v>3537</v>
      </c>
      <c r="G74" s="117" t="s">
        <v>492</v>
      </c>
      <c r="H74" s="43" t="str">
        <f t="shared" si="33"/>
        <v>Non-state-owned IMD Bexar</v>
      </c>
      <c r="I74" s="45">
        <f>INDEX(FeeCalc!M:M,MATCH(C:C,FeeCalc!F:F,0))</f>
        <v>6702238.6291018976</v>
      </c>
      <c r="J74" s="45">
        <f>INDEX(FeeCalc!L:L,MATCH(C:C,FeeCalc!F:F,0))</f>
        <v>0</v>
      </c>
      <c r="K74" s="45">
        <f t="shared" si="34"/>
        <v>6702238.6291018976</v>
      </c>
      <c r="L74" s="45">
        <f>IFERROR(IFERROR(INDEX('2023 IP UPL Data'!N:N,MATCH(A:A,'2023 IP UPL Data'!B:B,0)),INDEX('2023 IMD UPL Data'!M:M,MATCH(A:A,'2023 IMD UPL Data'!B:B,0))),0)</f>
        <v>0</v>
      </c>
      <c r="M74" s="45">
        <f>IFERROR((IF(F74="IMD",0,INDEX('2023 OP UPL Data'!M:M,MATCH(A:A,'2023 OP UPL Data'!B:B,0)))),0)</f>
        <v>0</v>
      </c>
      <c r="N74" s="45">
        <f t="shared" si="35"/>
        <v>0</v>
      </c>
      <c r="O74" s="45">
        <v>0</v>
      </c>
      <c r="P74" s="45">
        <v>0</v>
      </c>
      <c r="Q74" s="45">
        <f t="shared" si="36"/>
        <v>0</v>
      </c>
      <c r="R74" s="45" t="str">
        <f t="shared" si="37"/>
        <v>No</v>
      </c>
      <c r="S74" s="46" t="str">
        <f t="shared" si="37"/>
        <v>No</v>
      </c>
      <c r="T74" s="47">
        <f>ROUND(INDEX(Summary!H:H,MATCH(H:H,Summary!A:A,0)),2)</f>
        <v>0.19</v>
      </c>
      <c r="U74" s="47">
        <f>ROUND(INDEX(Summary!I:I,MATCH(H:H,Summary!A:A,0)),2)</f>
        <v>0</v>
      </c>
      <c r="V74" s="82">
        <f t="shared" si="38"/>
        <v>1273425.3395293606</v>
      </c>
      <c r="W74" s="82">
        <f t="shared" si="38"/>
        <v>0</v>
      </c>
      <c r="X74" s="45">
        <f t="shared" si="39"/>
        <v>1273425.3395293606</v>
      </c>
      <c r="Y74" s="45" t="s">
        <v>18726</v>
      </c>
      <c r="Z74" s="45" t="str">
        <f t="shared" si="40"/>
        <v>No</v>
      </c>
      <c r="AA74" s="45" t="str">
        <f t="shared" si="40"/>
        <v>No</v>
      </c>
      <c r="AB74" s="45" t="str">
        <f t="shared" si="41"/>
        <v>No</v>
      </c>
      <c r="AC74" s="83">
        <f t="shared" si="52"/>
        <v>0</v>
      </c>
      <c r="AD74" s="83">
        <f t="shared" si="53"/>
        <v>0</v>
      </c>
      <c r="AE74" s="45">
        <f t="shared" si="54"/>
        <v>0</v>
      </c>
      <c r="AF74" s="45">
        <f t="shared" si="54"/>
        <v>0</v>
      </c>
      <c r="AG74" s="45">
        <f t="shared" si="42"/>
        <v>0</v>
      </c>
      <c r="AH74" s="47">
        <f>IF(Y74="No",0,IFERROR(ROUNDDOWN(INDEX('90% of ACR'!K:K,MATCH(H:H,'90% of ACR'!A:A,0))*IF(I74&gt;0,IF(O74&gt;0,$R$4*MAX(O74-V74,0),0),0)/I74,2),0))</f>
        <v>0</v>
      </c>
      <c r="AI74" s="83">
        <f>IF(Y74="No",0,IFERROR(ROUNDDOWN(INDEX('90% of ACR'!R:R,MATCH(H:H,'90% of ACR'!A:A,0))*IF(J74&gt;0,IF(P74&gt;0,$R$4*MAX(P74-W74,0),0),0)/J74,2),0))</f>
        <v>0</v>
      </c>
      <c r="AJ74" s="45">
        <f t="shared" si="43"/>
        <v>0</v>
      </c>
      <c r="AK74" s="45">
        <f t="shared" si="43"/>
        <v>0</v>
      </c>
      <c r="AL74" s="47">
        <f t="shared" si="44"/>
        <v>0.19</v>
      </c>
      <c r="AM74" s="47">
        <f t="shared" si="44"/>
        <v>0</v>
      </c>
      <c r="AN74" s="84">
        <f>IFERROR(INDEX(FeeCalc!P:P,MATCH(C74,FeeCalc!F:F,0)),0)</f>
        <v>1273425.3395293606</v>
      </c>
      <c r="AO74" s="84">
        <f>IFERROR(INDEX(FeeCalc!S:S,MATCH(C74,FeeCalc!F:F,0)),0)</f>
        <v>77689.079069430489</v>
      </c>
      <c r="AP74" s="84">
        <f t="shared" si="45"/>
        <v>1351114.4185987911</v>
      </c>
      <c r="AQ74" s="69">
        <f t="shared" si="46"/>
        <v>573321.08347286237</v>
      </c>
      <c r="AR74" s="69">
        <v>274996.8136565258</v>
      </c>
      <c r="AS74" s="69">
        <f t="shared" si="55"/>
        <v>298324.26981633657</v>
      </c>
      <c r="AT74" s="69">
        <f>IFERROR(IFERROR(INDEX('2023 IP UPL Data'!L:L,MATCH(A:A,'2023 IP UPL Data'!B:B,0)),INDEX('2023 IMD UPL Data'!I:I,MATCH(A:A,'2023 IMD UPL Data'!B:B,0))),0)</f>
        <v>0</v>
      </c>
      <c r="AU74" s="69">
        <f>IFERROR(IF(F72="IMD",0,INDEX('2023 OP UPL Data'!J:J,MATCH(A:A,'2023 OP UPL Data'!B:B,0))),0)</f>
        <v>0</v>
      </c>
      <c r="AV74" s="45">
        <f t="shared" si="47"/>
        <v>0</v>
      </c>
      <c r="AW74" s="69">
        <f>IFERROR(IFERROR(INDEX('2023 IP UPL Data'!M:M,MATCH(A:A,'2023 IP UPL Data'!B:B,0)),INDEX('2023 IMD UPL Data'!J:J,MATCH(A:A,'2023 IMD UPL Data'!B:B,0))),0)</f>
        <v>0</v>
      </c>
      <c r="AX74" s="69">
        <f>IFERROR(IF(F72="IMD",0,INDEX('2023 OP UPL Data'!L:L,MATCH(A:A,'2023 OP UPL Data'!B:B,0))),0)</f>
        <v>0</v>
      </c>
      <c r="AY74" s="45">
        <f t="shared" si="48"/>
        <v>0</v>
      </c>
      <c r="AZ74" s="69">
        <v>0</v>
      </c>
      <c r="BA74" s="69">
        <v>0</v>
      </c>
      <c r="BB74" s="69">
        <f t="shared" si="49"/>
        <v>0</v>
      </c>
      <c r="BC74" s="69">
        <f t="shared" si="49"/>
        <v>0</v>
      </c>
      <c r="BD74" s="69">
        <f t="shared" si="50"/>
        <v>0</v>
      </c>
      <c r="BE74" s="91">
        <f t="shared" si="51"/>
        <v>0</v>
      </c>
      <c r="BF74" s="91">
        <f t="shared" si="51"/>
        <v>0</v>
      </c>
      <c r="BG74" s="70">
        <f>IFERROR(INDEX('2023 IP UPL Data'!K:K,MATCH(A74,'2023 IP UPL Data'!B:B,0)),0)</f>
        <v>0</v>
      </c>
    </row>
    <row r="75" spans="1:59">
      <c r="A75" s="120" t="s">
        <v>1454</v>
      </c>
      <c r="B75" s="161" t="s">
        <v>1454</v>
      </c>
      <c r="C75" s="31" t="s">
        <v>1455</v>
      </c>
      <c r="D75" s="193" t="s">
        <v>1455</v>
      </c>
      <c r="E75" s="157" t="s">
        <v>3594</v>
      </c>
      <c r="F75" s="117" t="s">
        <v>2987</v>
      </c>
      <c r="G75" s="117" t="s">
        <v>1219</v>
      </c>
      <c r="H75" s="43" t="str">
        <f t="shared" si="33"/>
        <v>Urban Travis</v>
      </c>
      <c r="I75" s="45">
        <f>INDEX(FeeCalc!M:M,MATCH(C:C,FeeCalc!F:F,0))</f>
        <v>156193.5411534172</v>
      </c>
      <c r="J75" s="45">
        <f>INDEX(FeeCalc!L:L,MATCH(C:C,FeeCalc!F:F,0))</f>
        <v>0</v>
      </c>
      <c r="K75" s="45">
        <f t="shared" si="34"/>
        <v>156193.5411534172</v>
      </c>
      <c r="L75" s="45">
        <f>IFERROR(IFERROR(INDEX('2023 IP UPL Data'!N:N,MATCH(A:A,'2023 IP UPL Data'!B:B,0)),INDEX('2023 IMD UPL Data'!M:M,MATCH(A:A,'2023 IMD UPL Data'!B:B,0))),0)</f>
        <v>119855.5</v>
      </c>
      <c r="M75" s="45">
        <f>IFERROR((IF(F75="IMD",0,INDEX('2023 OP UPL Data'!M:M,MATCH(A:A,'2023 OP UPL Data'!B:B,0)))),0)</f>
        <v>0</v>
      </c>
      <c r="N75" s="45">
        <f t="shared" si="35"/>
        <v>119855.5</v>
      </c>
      <c r="O75" s="45">
        <v>33517.47417900688</v>
      </c>
      <c r="P75" s="45">
        <v>0</v>
      </c>
      <c r="Q75" s="45">
        <f t="shared" si="36"/>
        <v>33517.47417900688</v>
      </c>
      <c r="R75" s="45" t="str">
        <f t="shared" si="37"/>
        <v>Yes</v>
      </c>
      <c r="S75" s="46" t="str">
        <f t="shared" si="37"/>
        <v>No</v>
      </c>
      <c r="T75" s="47">
        <f>ROUND(INDEX(Summary!H:H,MATCH(H:H,Summary!A:A,0)),2)</f>
        <v>0.75</v>
      </c>
      <c r="U75" s="47">
        <f>ROUND(INDEX(Summary!I:I,MATCH(H:H,Summary!A:A,0)),2)</f>
        <v>2.0299999999999998</v>
      </c>
      <c r="V75" s="82">
        <f t="shared" si="38"/>
        <v>117145.1558650629</v>
      </c>
      <c r="W75" s="82">
        <f t="shared" si="38"/>
        <v>0</v>
      </c>
      <c r="X75" s="45">
        <f t="shared" si="39"/>
        <v>117145.1558650629</v>
      </c>
      <c r="Y75" s="45" t="s">
        <v>18726</v>
      </c>
      <c r="Z75" s="45" t="str">
        <f t="shared" si="40"/>
        <v>No</v>
      </c>
      <c r="AA75" s="45" t="str">
        <f t="shared" si="40"/>
        <v>No</v>
      </c>
      <c r="AB75" s="45" t="str">
        <f t="shared" si="41"/>
        <v>No</v>
      </c>
      <c r="AC75" s="83">
        <f t="shared" si="52"/>
        <v>0</v>
      </c>
      <c r="AD75" s="83">
        <f t="shared" si="53"/>
        <v>0</v>
      </c>
      <c r="AE75" s="45">
        <f t="shared" si="54"/>
        <v>0</v>
      </c>
      <c r="AF75" s="45">
        <f t="shared" si="54"/>
        <v>0</v>
      </c>
      <c r="AG75" s="45">
        <f t="shared" si="42"/>
        <v>0</v>
      </c>
      <c r="AH75" s="47">
        <f>IF(Y75="No",0,IFERROR(ROUNDDOWN(INDEX('90% of ACR'!K:K,MATCH(H:H,'90% of ACR'!A:A,0))*IF(I75&gt;0,IF(O75&gt;0,$R$4*MAX(O75-V75,0),0),0)/I75,2),0))</f>
        <v>0</v>
      </c>
      <c r="AI75" s="83">
        <f>IF(Y75="No",0,IFERROR(ROUNDDOWN(INDEX('90% of ACR'!R:R,MATCH(H:H,'90% of ACR'!A:A,0))*IF(J75&gt;0,IF(P75&gt;0,$R$4*MAX(P75-W75,0),0),0)/J75,2),0))</f>
        <v>0</v>
      </c>
      <c r="AJ75" s="45">
        <f t="shared" si="43"/>
        <v>0</v>
      </c>
      <c r="AK75" s="45">
        <f t="shared" si="43"/>
        <v>0</v>
      </c>
      <c r="AL75" s="47">
        <f t="shared" si="44"/>
        <v>0.75</v>
      </c>
      <c r="AM75" s="47">
        <f t="shared" si="44"/>
        <v>2.0299999999999998</v>
      </c>
      <c r="AN75" s="84">
        <f>IFERROR(INDEX(FeeCalc!P:P,MATCH(C75,FeeCalc!F:F,0)),0)</f>
        <v>117145.1558650629</v>
      </c>
      <c r="AO75" s="84">
        <f>IFERROR(INDEX(FeeCalc!S:S,MATCH(C75,FeeCalc!F:F,0)),0)</f>
        <v>7206.0486047806153</v>
      </c>
      <c r="AP75" s="84">
        <f t="shared" si="45"/>
        <v>124351.20446984352</v>
      </c>
      <c r="AQ75" s="69">
        <f t="shared" si="46"/>
        <v>52766.195295097648</v>
      </c>
      <c r="AR75" s="69">
        <v>30108.063638710988</v>
      </c>
      <c r="AS75" s="69">
        <f t="shared" si="55"/>
        <v>22658.13165638666</v>
      </c>
      <c r="AT75" s="69">
        <f>IFERROR(IFERROR(INDEX('2023 IP UPL Data'!L:L,MATCH(A:A,'2023 IP UPL Data'!B:B,0)),INDEX('2023 IMD UPL Data'!I:I,MATCH(A:A,'2023 IMD UPL Data'!B:B,0))),0)</f>
        <v>92650</v>
      </c>
      <c r="AU75" s="69">
        <f>IFERROR(IF(F73="IMD",0,INDEX('2023 OP UPL Data'!J:J,MATCH(A:A,'2023 OP UPL Data'!B:B,0))),0)</f>
        <v>0</v>
      </c>
      <c r="AV75" s="45">
        <f t="shared" si="47"/>
        <v>92650</v>
      </c>
      <c r="AW75" s="69">
        <f>IFERROR(IFERROR(INDEX('2023 IP UPL Data'!M:M,MATCH(A:A,'2023 IP UPL Data'!B:B,0)),INDEX('2023 IMD UPL Data'!J:J,MATCH(A:A,'2023 IMD UPL Data'!B:B,0))),0)</f>
        <v>212505.5</v>
      </c>
      <c r="AX75" s="69">
        <f>IFERROR(IF(F73="IMD",0,INDEX('2023 OP UPL Data'!L:L,MATCH(A:A,'2023 OP UPL Data'!B:B,0))),0)</f>
        <v>0</v>
      </c>
      <c r="AY75" s="45">
        <f t="shared" si="48"/>
        <v>212505.5</v>
      </c>
      <c r="AZ75" s="69">
        <v>126167.47417900688</v>
      </c>
      <c r="BA75" s="69">
        <v>0</v>
      </c>
      <c r="BB75" s="69">
        <f t="shared" si="49"/>
        <v>9022.3183139439789</v>
      </c>
      <c r="BC75" s="69">
        <f t="shared" si="49"/>
        <v>0</v>
      </c>
      <c r="BD75" s="69">
        <f t="shared" si="50"/>
        <v>9022.3183139439789</v>
      </c>
      <c r="BE75" s="91">
        <f t="shared" si="51"/>
        <v>0</v>
      </c>
      <c r="BF75" s="91">
        <f t="shared" si="51"/>
        <v>0</v>
      </c>
      <c r="BG75" s="70">
        <f>IFERROR(INDEX('2023 IP UPL Data'!K:K,MATCH(A75,'2023 IP UPL Data'!B:B,0)),0)</f>
        <v>0</v>
      </c>
    </row>
    <row r="76" spans="1:59">
      <c r="A76" s="161" t="s">
        <v>27091</v>
      </c>
      <c r="B76" s="161" t="s">
        <v>27091</v>
      </c>
      <c r="C76" s="120" t="s">
        <v>23001</v>
      </c>
      <c r="D76" s="193" t="s">
        <v>23001</v>
      </c>
      <c r="E76" s="157" t="s">
        <v>22964</v>
      </c>
      <c r="F76" s="117" t="s">
        <v>2987</v>
      </c>
      <c r="G76" s="117" t="s">
        <v>228</v>
      </c>
      <c r="H76" s="43" t="str">
        <f t="shared" si="33"/>
        <v>Urban MRSA West</v>
      </c>
      <c r="I76" s="45">
        <f>INDEX(FeeCalc!M:M,MATCH(C:C,FeeCalc!F:F,0))</f>
        <v>147706.98491889576</v>
      </c>
      <c r="J76" s="45">
        <f>INDEX(FeeCalc!L:L,MATCH(C:C,FeeCalc!F:F,0))</f>
        <v>0</v>
      </c>
      <c r="K76" s="45">
        <f t="shared" si="34"/>
        <v>147706.98491889576</v>
      </c>
      <c r="L76" s="45">
        <f>IFERROR(IFERROR(INDEX('2023 IP UPL Data'!N:N,MATCH(A:A,'2023 IP UPL Data'!B:B,0)),INDEX('2023 IMD UPL Data'!M:M,MATCH(A:A,'2023 IMD UPL Data'!B:B,0))),0)</f>
        <v>0</v>
      </c>
      <c r="M76" s="45">
        <f>IFERROR((IF(F76="IMD",0,INDEX('2023 OP UPL Data'!M:M,MATCH(A:A,'2023 OP UPL Data'!B:B,0)))),0)</f>
        <v>0</v>
      </c>
      <c r="N76" s="45">
        <f t="shared" si="35"/>
        <v>0</v>
      </c>
      <c r="O76" s="45">
        <v>0</v>
      </c>
      <c r="P76" s="45">
        <v>0</v>
      </c>
      <c r="Q76" s="45">
        <f t="shared" si="36"/>
        <v>0</v>
      </c>
      <c r="R76" s="45" t="str">
        <f t="shared" si="37"/>
        <v>No</v>
      </c>
      <c r="S76" s="46" t="str">
        <f t="shared" si="37"/>
        <v>No</v>
      </c>
      <c r="T76" s="47">
        <f>ROUND(INDEX(Summary!H:H,MATCH(H:H,Summary!A:A,0)),2)</f>
        <v>0.45</v>
      </c>
      <c r="U76" s="47">
        <f>ROUND(INDEX(Summary!I:I,MATCH(H:H,Summary!A:A,0)),2)</f>
        <v>1.3</v>
      </c>
      <c r="V76" s="82">
        <f t="shared" si="38"/>
        <v>66468.143213503092</v>
      </c>
      <c r="W76" s="82">
        <f t="shared" si="38"/>
        <v>0</v>
      </c>
      <c r="X76" s="45">
        <f t="shared" si="39"/>
        <v>66468.143213503092</v>
      </c>
      <c r="Y76" s="45" t="s">
        <v>18726</v>
      </c>
      <c r="Z76" s="45" t="str">
        <f t="shared" si="40"/>
        <v>No</v>
      </c>
      <c r="AA76" s="45" t="str">
        <f t="shared" si="40"/>
        <v>No</v>
      </c>
      <c r="AB76" s="45" t="str">
        <f t="shared" si="41"/>
        <v>No</v>
      </c>
      <c r="AC76" s="83">
        <f t="shared" si="52"/>
        <v>0</v>
      </c>
      <c r="AD76" s="83">
        <f t="shared" si="53"/>
        <v>0</v>
      </c>
      <c r="AE76" s="45">
        <f t="shared" si="54"/>
        <v>0</v>
      </c>
      <c r="AF76" s="45">
        <f t="shared" si="54"/>
        <v>0</v>
      </c>
      <c r="AG76" s="45">
        <f t="shared" si="42"/>
        <v>0</v>
      </c>
      <c r="AH76" s="47">
        <f>IF(Y76="No",0,IFERROR(ROUNDDOWN(INDEX('90% of ACR'!K:K,MATCH(H:H,'90% of ACR'!A:A,0))*IF(I76&gt;0,IF(O76&gt;0,$R$4*MAX(O76-V76,0),0),0)/I76,2),0))</f>
        <v>0</v>
      </c>
      <c r="AI76" s="83">
        <f>IF(Y76="No",0,IFERROR(ROUNDDOWN(INDEX('90% of ACR'!R:R,MATCH(H:H,'90% of ACR'!A:A,0))*IF(J76&gt;0,IF(P76&gt;0,$R$4*MAX(P76-W76,0),0),0)/J76,2),0))</f>
        <v>0</v>
      </c>
      <c r="AJ76" s="45">
        <f t="shared" si="43"/>
        <v>0</v>
      </c>
      <c r="AK76" s="45">
        <f t="shared" si="43"/>
        <v>0</v>
      </c>
      <c r="AL76" s="47">
        <f t="shared" si="44"/>
        <v>0.45</v>
      </c>
      <c r="AM76" s="47">
        <f t="shared" si="44"/>
        <v>1.3</v>
      </c>
      <c r="AN76" s="84">
        <f>IFERROR(INDEX(FeeCalc!P:P,MATCH(C76,FeeCalc!F:F,0)),0)</f>
        <v>66468.143213503092</v>
      </c>
      <c r="AO76" s="84">
        <f>IFERROR(INDEX(FeeCalc!S:S,MATCH(C76,FeeCalc!F:F,0)),0)</f>
        <v>4218.261816264454</v>
      </c>
      <c r="AP76" s="84">
        <f t="shared" si="45"/>
        <v>70686.405029767542</v>
      </c>
      <c r="AQ76" s="69">
        <f t="shared" si="46"/>
        <v>29994.503619091327</v>
      </c>
      <c r="AR76" s="69">
        <v>15560.27440565194</v>
      </c>
      <c r="AS76" s="69">
        <f t="shared" si="55"/>
        <v>14434.229213439387</v>
      </c>
      <c r="AT76" s="69">
        <f>IFERROR(IFERROR(INDEX('2023 IP UPL Data'!L:L,MATCH(A:A,'2023 IP UPL Data'!B:B,0)),INDEX('2023 IMD UPL Data'!I:I,MATCH(A:A,'2023 IMD UPL Data'!B:B,0))),0)</f>
        <v>0</v>
      </c>
      <c r="AU76" s="69">
        <f>IFERROR(IF(F74="IMD",0,INDEX('2023 OP UPL Data'!J:J,MATCH(A:A,'2023 OP UPL Data'!B:B,0))),0)</f>
        <v>0</v>
      </c>
      <c r="AV76" s="45">
        <f t="shared" si="47"/>
        <v>0</v>
      </c>
      <c r="AW76" s="69">
        <f>IFERROR(IFERROR(INDEX('2023 IP UPL Data'!M:M,MATCH(A:A,'2023 IP UPL Data'!B:B,0)),INDEX('2023 IMD UPL Data'!J:J,MATCH(A:A,'2023 IMD UPL Data'!B:B,0))),0)</f>
        <v>0</v>
      </c>
      <c r="AX76" s="69">
        <f>IFERROR(IF(F74="IMD",0,INDEX('2023 OP UPL Data'!L:L,MATCH(A:A,'2023 OP UPL Data'!B:B,0))),0)</f>
        <v>0</v>
      </c>
      <c r="AY76" s="45">
        <f t="shared" si="48"/>
        <v>0</v>
      </c>
      <c r="AZ76" s="69">
        <v>0</v>
      </c>
      <c r="BA76" s="69">
        <v>0</v>
      </c>
      <c r="BB76" s="69">
        <f t="shared" si="49"/>
        <v>0</v>
      </c>
      <c r="BC76" s="69">
        <f t="shared" si="49"/>
        <v>0</v>
      </c>
      <c r="BD76" s="69">
        <f t="shared" si="50"/>
        <v>0</v>
      </c>
      <c r="BE76" s="91">
        <f t="shared" si="51"/>
        <v>0</v>
      </c>
      <c r="BF76" s="91">
        <f t="shared" si="51"/>
        <v>0</v>
      </c>
      <c r="BG76" s="70">
        <f>IFERROR(INDEX('2023 IP UPL Data'!K:K,MATCH(A76,'2023 IP UPL Data'!B:B,0)),0)</f>
        <v>0</v>
      </c>
    </row>
    <row r="77" spans="1:59">
      <c r="A77" s="120" t="s">
        <v>1610</v>
      </c>
      <c r="B77" s="161" t="s">
        <v>1610</v>
      </c>
      <c r="C77" s="31" t="s">
        <v>1719</v>
      </c>
      <c r="D77" s="193" t="s">
        <v>1719</v>
      </c>
      <c r="E77" s="157" t="s">
        <v>23065</v>
      </c>
      <c r="F77" s="117" t="s">
        <v>2987</v>
      </c>
      <c r="G77" s="117" t="s">
        <v>1399</v>
      </c>
      <c r="H77" s="43" t="str">
        <f t="shared" si="33"/>
        <v>Urban Tarrant</v>
      </c>
      <c r="I77" s="45">
        <f>INDEX(FeeCalc!M:M,MATCH(C:C,FeeCalc!F:F,0))</f>
        <v>5243419.013279222</v>
      </c>
      <c r="J77" s="45">
        <f>INDEX(FeeCalc!L:L,MATCH(C:C,FeeCalc!F:F,0))</f>
        <v>1667106.6792867647</v>
      </c>
      <c r="K77" s="45">
        <f t="shared" si="34"/>
        <v>6910525.6925659869</v>
      </c>
      <c r="L77" s="45">
        <f>IFERROR(IFERROR(INDEX('2023 IP UPL Data'!N:N,MATCH(A:A,'2023 IP UPL Data'!B:B,0)),INDEX('2023 IMD UPL Data'!M:M,MATCH(A:A,'2023 IMD UPL Data'!B:B,0))),0)</f>
        <v>4610179.5787500013</v>
      </c>
      <c r="M77" s="45">
        <f>IFERROR((IF(F77="IMD",0,INDEX('2023 OP UPL Data'!M:M,MATCH(A:A,'2023 OP UPL Data'!B:B,0)))),0)</f>
        <v>2797420.7062499998</v>
      </c>
      <c r="N77" s="45">
        <f t="shared" si="35"/>
        <v>7407600.2850000011</v>
      </c>
      <c r="O77" s="45">
        <v>19849640.365572557</v>
      </c>
      <c r="P77" s="45">
        <v>6159246.6690397635</v>
      </c>
      <c r="Q77" s="45">
        <f t="shared" si="36"/>
        <v>26008887.03461232</v>
      </c>
      <c r="R77" s="45" t="str">
        <f t="shared" si="37"/>
        <v>Yes</v>
      </c>
      <c r="S77" s="46" t="str">
        <f t="shared" si="37"/>
        <v>Yes</v>
      </c>
      <c r="T77" s="47">
        <f>ROUND(INDEX(Summary!H:H,MATCH(H:H,Summary!A:A,0)),2)</f>
        <v>1.51</v>
      </c>
      <c r="U77" s="47">
        <f>ROUND(INDEX(Summary!I:I,MATCH(H:H,Summary!A:A,0)),2)</f>
        <v>1.43</v>
      </c>
      <c r="V77" s="82">
        <f t="shared" si="38"/>
        <v>7917562.710051625</v>
      </c>
      <c r="W77" s="82">
        <f t="shared" si="38"/>
        <v>2383962.5513800737</v>
      </c>
      <c r="X77" s="45">
        <f t="shared" si="39"/>
        <v>10301525.261431698</v>
      </c>
      <c r="Y77" s="45" t="s">
        <v>18726</v>
      </c>
      <c r="Z77" s="45" t="str">
        <f t="shared" si="40"/>
        <v>Yes</v>
      </c>
      <c r="AA77" s="45" t="str">
        <f t="shared" si="40"/>
        <v>Yes</v>
      </c>
      <c r="AB77" s="45" t="str">
        <f t="shared" si="41"/>
        <v>Yes</v>
      </c>
      <c r="AC77" s="83">
        <f t="shared" si="52"/>
        <v>1.59</v>
      </c>
      <c r="AD77" s="83">
        <f t="shared" si="53"/>
        <v>1.58</v>
      </c>
      <c r="AE77" s="45">
        <f t="shared" si="54"/>
        <v>8337036.2311139638</v>
      </c>
      <c r="AF77" s="45">
        <f t="shared" si="54"/>
        <v>2634028.5532730883</v>
      </c>
      <c r="AG77" s="45">
        <f t="shared" si="42"/>
        <v>10971064.784387052</v>
      </c>
      <c r="AH77" s="47">
        <f>IF(Y77="No",0,IFERROR(ROUNDDOWN(INDEX('90% of ACR'!K:K,MATCH(H:H,'90% of ACR'!A:A,0))*IF(I77&gt;0,IF(O77&gt;0,$R$4*MAX(O77-V77,0),0),0)/I77,2),0))</f>
        <v>1.58</v>
      </c>
      <c r="AI77" s="83">
        <f>IF(Y77="No",0,IFERROR(ROUNDDOWN(INDEX('90% of ACR'!R:R,MATCH(H:H,'90% of ACR'!A:A,0))*IF(J77&gt;0,IF(P77&gt;0,$R$4*MAX(P77-W77,0),0),0)/J77,2),0))</f>
        <v>1.28</v>
      </c>
      <c r="AJ77" s="45">
        <f t="shared" si="43"/>
        <v>8284602.0409811707</v>
      </c>
      <c r="AK77" s="45">
        <f t="shared" si="43"/>
        <v>2133896.549487059</v>
      </c>
      <c r="AL77" s="47">
        <f t="shared" si="44"/>
        <v>3.09</v>
      </c>
      <c r="AM77" s="47">
        <f t="shared" si="44"/>
        <v>2.71</v>
      </c>
      <c r="AN77" s="84">
        <f>IFERROR(INDEX(FeeCalc!P:P,MATCH(C77,FeeCalc!F:F,0)),0)</f>
        <v>20720023.851899929</v>
      </c>
      <c r="AO77" s="84">
        <f>IFERROR(INDEX(FeeCalc!S:S,MATCH(C77,FeeCalc!F:F,0)),0)</f>
        <v>1273224.4340332334</v>
      </c>
      <c r="AP77" s="84">
        <f t="shared" si="45"/>
        <v>21993248.285933163</v>
      </c>
      <c r="AQ77" s="69">
        <f t="shared" si="46"/>
        <v>9332439.0316665918</v>
      </c>
      <c r="AR77" s="69">
        <v>4682425.0298049599</v>
      </c>
      <c r="AS77" s="69">
        <f t="shared" si="55"/>
        <v>4650014.0018616319</v>
      </c>
      <c r="AT77" s="69">
        <f>IFERROR(IFERROR(INDEX('2023 IP UPL Data'!L:L,MATCH(A:A,'2023 IP UPL Data'!B:B,0)),INDEX('2023 IMD UPL Data'!I:I,MATCH(A:A,'2023 IMD UPL Data'!B:B,0))),0)</f>
        <v>4550960.2812499981</v>
      </c>
      <c r="AU77" s="69">
        <f>IFERROR(IF(F75="IMD",0,INDEX('2023 OP UPL Data'!J:J,MATCH(A:A,'2023 OP UPL Data'!B:B,0))),0)</f>
        <v>1092633.1937500001</v>
      </c>
      <c r="AV77" s="45">
        <f t="shared" si="47"/>
        <v>5643593.4749999978</v>
      </c>
      <c r="AW77" s="69">
        <f>IFERROR(IFERROR(INDEX('2023 IP UPL Data'!M:M,MATCH(A:A,'2023 IP UPL Data'!B:B,0)),INDEX('2023 IMD UPL Data'!J:J,MATCH(A:A,'2023 IMD UPL Data'!B:B,0))),0)</f>
        <v>9161139.8599999994</v>
      </c>
      <c r="AX77" s="69">
        <f>IFERROR(IF(F75="IMD",0,INDEX('2023 OP UPL Data'!L:L,MATCH(A:A,'2023 OP UPL Data'!B:B,0))),0)</f>
        <v>3890053.9</v>
      </c>
      <c r="AY77" s="45">
        <f t="shared" si="48"/>
        <v>13051193.76</v>
      </c>
      <c r="AZ77" s="69">
        <v>24400600.646822553</v>
      </c>
      <c r="BA77" s="69">
        <v>7251879.8627897631</v>
      </c>
      <c r="BB77" s="69">
        <f t="shared" si="49"/>
        <v>16483037.936770927</v>
      </c>
      <c r="BC77" s="69">
        <f t="shared" si="49"/>
        <v>4867917.3114096895</v>
      </c>
      <c r="BD77" s="69">
        <f t="shared" si="50"/>
        <v>21350955.248180617</v>
      </c>
      <c r="BE77" s="91">
        <f t="shared" si="51"/>
        <v>15239460.786822554</v>
      </c>
      <c r="BF77" s="91">
        <f t="shared" si="51"/>
        <v>3361825.9627897632</v>
      </c>
      <c r="BG77" s="70">
        <f>IFERROR(INDEX('2023 IP UPL Data'!K:K,MATCH(A77,'2023 IP UPL Data'!B:B,0)),0)</f>
        <v>0</v>
      </c>
    </row>
    <row r="78" spans="1:59">
      <c r="A78" s="120" t="s">
        <v>1113</v>
      </c>
      <c r="B78" s="161" t="s">
        <v>1113</v>
      </c>
      <c r="C78" s="31" t="s">
        <v>1114</v>
      </c>
      <c r="D78" s="193" t="s">
        <v>1114</v>
      </c>
      <c r="E78" s="157" t="s">
        <v>23066</v>
      </c>
      <c r="F78" s="117" t="s">
        <v>2987</v>
      </c>
      <c r="G78" s="117" t="s">
        <v>1399</v>
      </c>
      <c r="H78" s="43" t="str">
        <f t="shared" si="33"/>
        <v>Urban Tarrant</v>
      </c>
      <c r="I78" s="45">
        <f>INDEX(FeeCalc!M:M,MATCH(C:C,FeeCalc!F:F,0))</f>
        <v>1002986.0499100368</v>
      </c>
      <c r="J78" s="45">
        <f>INDEX(FeeCalc!L:L,MATCH(C:C,FeeCalc!F:F,0))</f>
        <v>893671.21033417492</v>
      </c>
      <c r="K78" s="45">
        <f t="shared" si="34"/>
        <v>1896657.2602442116</v>
      </c>
      <c r="L78" s="45">
        <f>IFERROR(IFERROR(INDEX('2023 IP UPL Data'!N:N,MATCH(A:A,'2023 IP UPL Data'!B:B,0)),INDEX('2023 IMD UPL Data'!M:M,MATCH(A:A,'2023 IMD UPL Data'!B:B,0))),0)</f>
        <v>2137423.2312500002</v>
      </c>
      <c r="M78" s="45">
        <f>IFERROR((IF(F78="IMD",0,INDEX('2023 OP UPL Data'!M:M,MATCH(A:A,'2023 OP UPL Data'!B:B,0)))),0)</f>
        <v>1588972.95875</v>
      </c>
      <c r="N78" s="45">
        <f t="shared" si="35"/>
        <v>3726396.1900000004</v>
      </c>
      <c r="O78" s="45">
        <v>5727463.700044632</v>
      </c>
      <c r="P78" s="45">
        <v>5077492.9496209426</v>
      </c>
      <c r="Q78" s="45">
        <f t="shared" si="36"/>
        <v>10804956.649665575</v>
      </c>
      <c r="R78" s="45" t="str">
        <f t="shared" si="37"/>
        <v>Yes</v>
      </c>
      <c r="S78" s="46" t="str">
        <f t="shared" si="37"/>
        <v>Yes</v>
      </c>
      <c r="T78" s="47">
        <f>ROUND(INDEX(Summary!H:H,MATCH(H:H,Summary!A:A,0)),2)</f>
        <v>1.51</v>
      </c>
      <c r="U78" s="47">
        <f>ROUND(INDEX(Summary!I:I,MATCH(H:H,Summary!A:A,0)),2)</f>
        <v>1.43</v>
      </c>
      <c r="V78" s="82">
        <f t="shared" si="38"/>
        <v>1514508.9353641556</v>
      </c>
      <c r="W78" s="82">
        <f t="shared" si="38"/>
        <v>1277949.83077787</v>
      </c>
      <c r="X78" s="45">
        <f t="shared" si="39"/>
        <v>2792458.7661420256</v>
      </c>
      <c r="Y78" s="45" t="s">
        <v>18726</v>
      </c>
      <c r="Z78" s="45" t="str">
        <f t="shared" si="40"/>
        <v>Yes</v>
      </c>
      <c r="AA78" s="45" t="str">
        <f t="shared" si="40"/>
        <v>Yes</v>
      </c>
      <c r="AB78" s="45" t="str">
        <f t="shared" si="41"/>
        <v>Yes</v>
      </c>
      <c r="AC78" s="83">
        <f t="shared" si="52"/>
        <v>2.93</v>
      </c>
      <c r="AD78" s="83">
        <f t="shared" si="53"/>
        <v>2.96</v>
      </c>
      <c r="AE78" s="45">
        <f t="shared" si="54"/>
        <v>2938749.126236408</v>
      </c>
      <c r="AF78" s="45">
        <f t="shared" si="54"/>
        <v>2645266.7825891576</v>
      </c>
      <c r="AG78" s="45">
        <f t="shared" si="42"/>
        <v>5584015.9088255651</v>
      </c>
      <c r="AH78" s="47">
        <f>IF(Y78="No",0,IFERROR(ROUNDDOWN(INDEX('90% of ACR'!K:K,MATCH(H:H,'90% of ACR'!A:A,0))*IF(I78&gt;0,IF(O78&gt;0,$R$4*MAX(O78-V78,0),0),0)/I78,2),0))</f>
        <v>2.92</v>
      </c>
      <c r="AI78" s="83">
        <f>IF(Y78="No",0,IFERROR(ROUNDDOWN(INDEX('90% of ACR'!R:R,MATCH(H:H,'90% of ACR'!A:A,0))*IF(J78&gt;0,IF(P78&gt;0,$R$4*MAX(P78-W78,0),0),0)/J78,2),0))</f>
        <v>2.41</v>
      </c>
      <c r="AJ78" s="45">
        <f t="shared" si="43"/>
        <v>2928719.2657373077</v>
      </c>
      <c r="AK78" s="45">
        <f t="shared" si="43"/>
        <v>2153747.6169053619</v>
      </c>
      <c r="AL78" s="47">
        <f t="shared" si="44"/>
        <v>4.43</v>
      </c>
      <c r="AM78" s="47">
        <f t="shared" si="44"/>
        <v>3.84</v>
      </c>
      <c r="AN78" s="84">
        <f>IFERROR(INDEX(FeeCalc!P:P,MATCH(C78,FeeCalc!F:F,0)),0)</f>
        <v>7874925.6487846952</v>
      </c>
      <c r="AO78" s="84">
        <f>IFERROR(INDEX(FeeCalc!S:S,MATCH(C78,FeeCalc!F:F,0)),0)</f>
        <v>488760.31648981397</v>
      </c>
      <c r="AP78" s="84">
        <f t="shared" si="45"/>
        <v>8363685.965274509</v>
      </c>
      <c r="AQ78" s="69">
        <f t="shared" si="46"/>
        <v>3548979.5930168633</v>
      </c>
      <c r="AR78" s="69">
        <v>1781918.458150117</v>
      </c>
      <c r="AS78" s="69">
        <f t="shared" si="55"/>
        <v>1767061.1348667464</v>
      </c>
      <c r="AT78" s="69">
        <f>IFERROR(IFERROR(INDEX('2023 IP UPL Data'!L:L,MATCH(A:A,'2023 IP UPL Data'!B:B,0)),INDEX('2023 IMD UPL Data'!I:I,MATCH(A:A,'2023 IMD UPL Data'!B:B,0))),0)</f>
        <v>1279625.3687499999</v>
      </c>
      <c r="AU78" s="69">
        <f>IFERROR(IF(F76="IMD",0,INDEX('2023 OP UPL Data'!J:J,MATCH(A:A,'2023 OP UPL Data'!B:B,0))),0)</f>
        <v>764336.73124999995</v>
      </c>
      <c r="AV78" s="45">
        <f t="shared" si="47"/>
        <v>2043962.0999999999</v>
      </c>
      <c r="AW78" s="69">
        <f>IFERROR(IFERROR(INDEX('2023 IP UPL Data'!M:M,MATCH(A:A,'2023 IP UPL Data'!B:B,0)),INDEX('2023 IMD UPL Data'!J:J,MATCH(A:A,'2023 IMD UPL Data'!B:B,0))),0)</f>
        <v>3417048.6</v>
      </c>
      <c r="AX78" s="69">
        <f>IFERROR(IF(F76="IMD",0,INDEX('2023 OP UPL Data'!L:L,MATCH(A:A,'2023 OP UPL Data'!B:B,0))),0)</f>
        <v>2353309.69</v>
      </c>
      <c r="AY78" s="45">
        <f t="shared" si="48"/>
        <v>5770358.29</v>
      </c>
      <c r="AZ78" s="69">
        <v>7007089.0687946314</v>
      </c>
      <c r="BA78" s="69">
        <v>5841829.6808709428</v>
      </c>
      <c r="BB78" s="69">
        <f t="shared" si="49"/>
        <v>5492580.1334304754</v>
      </c>
      <c r="BC78" s="69">
        <f t="shared" si="49"/>
        <v>4563879.8500930723</v>
      </c>
      <c r="BD78" s="69">
        <f t="shared" si="50"/>
        <v>10056459.983523548</v>
      </c>
      <c r="BE78" s="91">
        <f t="shared" si="51"/>
        <v>3590040.4687946313</v>
      </c>
      <c r="BF78" s="91">
        <f t="shared" si="51"/>
        <v>3488519.9908709428</v>
      </c>
      <c r="BG78" s="70">
        <f>IFERROR(INDEX('2023 IP UPL Data'!K:K,MATCH(A78,'2023 IP UPL Data'!B:B,0)),0)</f>
        <v>0</v>
      </c>
    </row>
    <row r="79" spans="1:59">
      <c r="A79" s="161" t="s">
        <v>27092</v>
      </c>
      <c r="B79" s="161" t="s">
        <v>27092</v>
      </c>
      <c r="C79" s="31" t="s">
        <v>23002</v>
      </c>
      <c r="D79" s="193" t="s">
        <v>23002</v>
      </c>
      <c r="E79" s="157" t="s">
        <v>22966</v>
      </c>
      <c r="F79" s="117" t="s">
        <v>2987</v>
      </c>
      <c r="G79" s="117" t="s">
        <v>1530</v>
      </c>
      <c r="H79" s="43" t="str">
        <f t="shared" si="33"/>
        <v>Urban MRSA Central</v>
      </c>
      <c r="I79" s="45">
        <f>INDEX(FeeCalc!M:M,MATCH(C:C,FeeCalc!F:F,0))</f>
        <v>0</v>
      </c>
      <c r="J79" s="45">
        <f>INDEX(FeeCalc!L:L,MATCH(C:C,FeeCalc!F:F,0))</f>
        <v>0</v>
      </c>
      <c r="K79" s="45">
        <f t="shared" si="34"/>
        <v>0</v>
      </c>
      <c r="L79" s="45">
        <f>IFERROR(IFERROR(INDEX('2023 IP UPL Data'!N:N,MATCH(A:A,'2023 IP UPL Data'!B:B,0)),INDEX('2023 IMD UPL Data'!M:M,MATCH(A:A,'2023 IMD UPL Data'!B:B,0))),0)</f>
        <v>0</v>
      </c>
      <c r="M79" s="45">
        <f>IFERROR((IF(F79="IMD",0,INDEX('2023 OP UPL Data'!M:M,MATCH(A:A,'2023 OP UPL Data'!B:B,0)))),0)</f>
        <v>0</v>
      </c>
      <c r="N79" s="45">
        <f t="shared" si="35"/>
        <v>0</v>
      </c>
      <c r="O79" s="45">
        <v>0</v>
      </c>
      <c r="P79" s="45">
        <v>0</v>
      </c>
      <c r="Q79" s="45">
        <f t="shared" si="36"/>
        <v>0</v>
      </c>
      <c r="R79" s="45" t="str">
        <f t="shared" si="37"/>
        <v>No</v>
      </c>
      <c r="S79" s="46" t="str">
        <f t="shared" si="37"/>
        <v>No</v>
      </c>
      <c r="T79" s="47">
        <f>ROUND(INDEX(Summary!H:H,MATCH(H:H,Summary!A:A,0)),2)</f>
        <v>0.78</v>
      </c>
      <c r="U79" s="47">
        <f>ROUND(INDEX(Summary!I:I,MATCH(H:H,Summary!A:A,0)),2)</f>
        <v>1.4</v>
      </c>
      <c r="V79" s="82">
        <f t="shared" si="38"/>
        <v>0</v>
      </c>
      <c r="W79" s="82">
        <f t="shared" si="38"/>
        <v>0</v>
      </c>
      <c r="X79" s="45">
        <f t="shared" si="39"/>
        <v>0</v>
      </c>
      <c r="Y79" s="45" t="s">
        <v>18726</v>
      </c>
      <c r="Z79" s="45" t="str">
        <f t="shared" si="40"/>
        <v>No</v>
      </c>
      <c r="AA79" s="45" t="str">
        <f t="shared" si="40"/>
        <v>No</v>
      </c>
      <c r="AB79" s="45" t="str">
        <f t="shared" si="41"/>
        <v>No</v>
      </c>
      <c r="AC79" s="83">
        <f t="shared" si="52"/>
        <v>0</v>
      </c>
      <c r="AD79" s="83">
        <f t="shared" si="53"/>
        <v>0</v>
      </c>
      <c r="AE79" s="45">
        <f t="shared" si="54"/>
        <v>0</v>
      </c>
      <c r="AF79" s="45">
        <f t="shared" si="54"/>
        <v>0</v>
      </c>
      <c r="AG79" s="45">
        <f t="shared" si="42"/>
        <v>0</v>
      </c>
      <c r="AH79" s="47">
        <f>IF(Y79="No",0,IFERROR(ROUNDDOWN(INDEX('90% of ACR'!K:K,MATCH(H:H,'90% of ACR'!A:A,0))*IF(I79&gt;0,IF(O79&gt;0,$R$4*MAX(O79-V79,0),0),0)/I79,2),0))</f>
        <v>0</v>
      </c>
      <c r="AI79" s="83">
        <f>IF(Y79="No",0,IFERROR(ROUNDDOWN(INDEX('90% of ACR'!R:R,MATCH(H:H,'90% of ACR'!A:A,0))*IF(J79&gt;0,IF(P79&gt;0,$R$4*MAX(P79-W79,0),0),0)/J79,2),0))</f>
        <v>0</v>
      </c>
      <c r="AJ79" s="45">
        <f t="shared" si="43"/>
        <v>0</v>
      </c>
      <c r="AK79" s="45">
        <f t="shared" si="43"/>
        <v>0</v>
      </c>
      <c r="AL79" s="47">
        <f t="shared" si="44"/>
        <v>0.78</v>
      </c>
      <c r="AM79" s="47">
        <f t="shared" si="44"/>
        <v>1.4</v>
      </c>
      <c r="AN79" s="84">
        <f>IFERROR(INDEX(FeeCalc!P:P,MATCH(C79,FeeCalc!F:F,0)),0)</f>
        <v>0</v>
      </c>
      <c r="AO79" s="84">
        <f>IFERROR(INDEX(FeeCalc!S:S,MATCH(C79,FeeCalc!F:F,0)),0)</f>
        <v>0</v>
      </c>
      <c r="AP79" s="84">
        <f t="shared" si="45"/>
        <v>0</v>
      </c>
      <c r="AQ79" s="69">
        <f t="shared" si="46"/>
        <v>0</v>
      </c>
      <c r="AR79" s="69">
        <v>0</v>
      </c>
      <c r="AS79" s="69">
        <f t="shared" si="55"/>
        <v>0</v>
      </c>
      <c r="AT79" s="69">
        <f>IFERROR(IFERROR(INDEX('2023 IP UPL Data'!L:L,MATCH(A:A,'2023 IP UPL Data'!B:B,0)),INDEX('2023 IMD UPL Data'!I:I,MATCH(A:A,'2023 IMD UPL Data'!B:B,0))),0)</f>
        <v>0</v>
      </c>
      <c r="AU79" s="69">
        <f>IFERROR(IF(F77="IMD",0,INDEX('2023 OP UPL Data'!J:J,MATCH(A:A,'2023 OP UPL Data'!B:B,0))),0)</f>
        <v>0</v>
      </c>
      <c r="AV79" s="45">
        <f t="shared" si="47"/>
        <v>0</v>
      </c>
      <c r="AW79" s="69">
        <f>IFERROR(IFERROR(INDEX('2023 IP UPL Data'!M:M,MATCH(A:A,'2023 IP UPL Data'!B:B,0)),INDEX('2023 IMD UPL Data'!J:J,MATCH(A:A,'2023 IMD UPL Data'!B:B,0))),0)</f>
        <v>0</v>
      </c>
      <c r="AX79" s="69">
        <f>IFERROR(IF(F77="IMD",0,INDEX('2023 OP UPL Data'!L:L,MATCH(A:A,'2023 OP UPL Data'!B:B,0))),0)</f>
        <v>0</v>
      </c>
      <c r="AY79" s="45">
        <f t="shared" si="48"/>
        <v>0</v>
      </c>
      <c r="AZ79" s="69">
        <v>0</v>
      </c>
      <c r="BA79" s="69">
        <v>0</v>
      </c>
      <c r="BB79" s="69">
        <f t="shared" si="49"/>
        <v>0</v>
      </c>
      <c r="BC79" s="69">
        <f t="shared" si="49"/>
        <v>0</v>
      </c>
      <c r="BD79" s="69">
        <f t="shared" si="50"/>
        <v>0</v>
      </c>
      <c r="BE79" s="91">
        <f t="shared" si="51"/>
        <v>0</v>
      </c>
      <c r="BF79" s="91">
        <f t="shared" si="51"/>
        <v>0</v>
      </c>
      <c r="BG79" s="70">
        <f>IFERROR(INDEX('2023 IP UPL Data'!K:K,MATCH(A79,'2023 IP UPL Data'!B:B,0)),0)</f>
        <v>0</v>
      </c>
    </row>
    <row r="80" spans="1:59">
      <c r="A80" s="120" t="s">
        <v>520</v>
      </c>
      <c r="B80" s="161" t="s">
        <v>520</v>
      </c>
      <c r="C80" s="31" t="s">
        <v>521</v>
      </c>
      <c r="D80" s="193" t="s">
        <v>521</v>
      </c>
      <c r="E80" s="157" t="s">
        <v>23067</v>
      </c>
      <c r="F80" s="117" t="s">
        <v>3071</v>
      </c>
      <c r="G80" s="117" t="s">
        <v>1559</v>
      </c>
      <c r="H80" s="43" t="str">
        <f t="shared" si="33"/>
        <v>Rural Hidalgo</v>
      </c>
      <c r="I80" s="45">
        <f>INDEX(FeeCalc!M:M,MATCH(C:C,FeeCalc!F:F,0))</f>
        <v>5151757.2225318411</v>
      </c>
      <c r="J80" s="45">
        <f>INDEX(FeeCalc!L:L,MATCH(C:C,FeeCalc!F:F,0))</f>
        <v>4154692.07472404</v>
      </c>
      <c r="K80" s="45">
        <f t="shared" si="34"/>
        <v>9306449.2972558811</v>
      </c>
      <c r="L80" s="45">
        <f>IFERROR(IFERROR(INDEX('2023 IP UPL Data'!N:N,MATCH(A:A,'2023 IP UPL Data'!B:B,0)),INDEX('2023 IMD UPL Data'!M:M,MATCH(A:A,'2023 IMD UPL Data'!B:B,0))),0)</f>
        <v>-1295671.4793076697</v>
      </c>
      <c r="M80" s="45">
        <f>IFERROR((IF(F80="IMD",0,INDEX('2023 OP UPL Data'!M:M,MATCH(A:A,'2023 OP UPL Data'!B:B,0)))),0)</f>
        <v>477450.99560975609</v>
      </c>
      <c r="N80" s="45">
        <f t="shared" si="35"/>
        <v>-818220.48369791359</v>
      </c>
      <c r="O80" s="45">
        <v>943640.99633965734</v>
      </c>
      <c r="P80" s="45">
        <v>4003016.7709827241</v>
      </c>
      <c r="Q80" s="45">
        <f t="shared" si="36"/>
        <v>4946657.767322382</v>
      </c>
      <c r="R80" s="45" t="str">
        <f t="shared" si="37"/>
        <v>Yes</v>
      </c>
      <c r="S80" s="46" t="str">
        <f t="shared" si="37"/>
        <v>Yes</v>
      </c>
      <c r="T80" s="47">
        <f>ROUND(INDEX(Summary!H:H,MATCH(H:H,Summary!A:A,0)),2)</f>
        <v>0</v>
      </c>
      <c r="U80" s="47">
        <f>ROUND(INDEX(Summary!I:I,MATCH(H:H,Summary!A:A,0)),2)</f>
        <v>0.06</v>
      </c>
      <c r="V80" s="82">
        <f t="shared" si="38"/>
        <v>0</v>
      </c>
      <c r="W80" s="82">
        <f t="shared" si="38"/>
        <v>249281.52448344239</v>
      </c>
      <c r="X80" s="45">
        <f t="shared" si="39"/>
        <v>249281.52448344239</v>
      </c>
      <c r="Y80" s="45" t="s">
        <v>18726</v>
      </c>
      <c r="Z80" s="45" t="str">
        <f t="shared" si="40"/>
        <v>No</v>
      </c>
      <c r="AA80" s="45" t="str">
        <f t="shared" si="40"/>
        <v>Yes</v>
      </c>
      <c r="AB80" s="45" t="str">
        <f t="shared" si="41"/>
        <v>Yes</v>
      </c>
      <c r="AC80" s="83">
        <f t="shared" si="52"/>
        <v>0.13</v>
      </c>
      <c r="AD80" s="83">
        <f t="shared" si="53"/>
        <v>0.63</v>
      </c>
      <c r="AE80" s="45">
        <f t="shared" si="54"/>
        <v>669728.4389291394</v>
      </c>
      <c r="AF80" s="45">
        <f t="shared" si="54"/>
        <v>2617456.0070761451</v>
      </c>
      <c r="AG80" s="45">
        <f t="shared" si="42"/>
        <v>3287184.4460052848</v>
      </c>
      <c r="AH80" s="47">
        <f>IF(Y80="No",0,IFERROR(ROUNDDOWN(INDEX('90% of ACR'!K:K,MATCH(H:H,'90% of ACR'!A:A,0))*IF(I80&gt;0,IF(O80&gt;0,$R$4*MAX(O80-V80,0),0),0)/I80,2),0))</f>
        <v>0</v>
      </c>
      <c r="AI80" s="83">
        <f>IF(Y80="No",0,IFERROR(ROUNDDOWN(INDEX('90% of ACR'!R:R,MATCH(H:H,'90% of ACR'!A:A,0))*IF(J80&gt;0,IF(P80&gt;0,$R$4*MAX(P80-W80,0),0),0)/J80,2),0))</f>
        <v>0.62</v>
      </c>
      <c r="AJ80" s="45">
        <f t="shared" si="43"/>
        <v>0</v>
      </c>
      <c r="AK80" s="45">
        <f t="shared" si="43"/>
        <v>2575909.0863289046</v>
      </c>
      <c r="AL80" s="47">
        <f t="shared" si="44"/>
        <v>0</v>
      </c>
      <c r="AM80" s="47">
        <f t="shared" si="44"/>
        <v>0.67999999999999994</v>
      </c>
      <c r="AN80" s="84">
        <f>IFERROR(INDEX(FeeCalc!P:P,MATCH(C80,FeeCalc!F:F,0)),0)</f>
        <v>2825190.6108123469</v>
      </c>
      <c r="AO80" s="84">
        <f>IFERROR(INDEX(FeeCalc!S:S,MATCH(C80,FeeCalc!F:F,0)),0)</f>
        <v>173871.11301002849</v>
      </c>
      <c r="AP80" s="84">
        <f t="shared" si="45"/>
        <v>2999061.7238223753</v>
      </c>
      <c r="AQ80" s="69">
        <f t="shared" si="46"/>
        <v>1272597.8593929964</v>
      </c>
      <c r="AR80" s="69">
        <v>637750.89969382563</v>
      </c>
      <c r="AS80" s="69">
        <f t="shared" si="55"/>
        <v>634846.95969917078</v>
      </c>
      <c r="AT80" s="69">
        <f>IFERROR(IFERROR(INDEX('2023 IP UPL Data'!L:L,MATCH(A:A,'2023 IP UPL Data'!B:B,0)),INDEX('2023 IMD UPL Data'!I:I,MATCH(A:A,'2023 IMD UPL Data'!B:B,0))),0)</f>
        <v>5125896.7493076697</v>
      </c>
      <c r="AU80" s="69">
        <f>IFERROR(IF(F78="IMD",0,INDEX('2023 OP UPL Data'!J:J,MATCH(A:A,'2023 OP UPL Data'!B:B,0))),0)</f>
        <v>1819460.1343902438</v>
      </c>
      <c r="AV80" s="45">
        <f t="shared" si="47"/>
        <v>6945356.883697914</v>
      </c>
      <c r="AW80" s="69">
        <f>IFERROR(IFERROR(INDEX('2023 IP UPL Data'!M:M,MATCH(A:A,'2023 IP UPL Data'!B:B,0)),INDEX('2023 IMD UPL Data'!J:J,MATCH(A:A,'2023 IMD UPL Data'!B:B,0))),0)</f>
        <v>3830225.27</v>
      </c>
      <c r="AX80" s="69">
        <f>IFERROR(IF(F78="IMD",0,INDEX('2023 OP UPL Data'!L:L,MATCH(A:A,'2023 OP UPL Data'!B:B,0))),0)</f>
        <v>2296911.13</v>
      </c>
      <c r="AY80" s="45">
        <f t="shared" si="48"/>
        <v>6127136.4000000004</v>
      </c>
      <c r="AZ80" s="69">
        <v>6069537.745647327</v>
      </c>
      <c r="BA80" s="69">
        <v>5822476.9053729679</v>
      </c>
      <c r="BB80" s="69">
        <f t="shared" si="49"/>
        <v>6069537.745647327</v>
      </c>
      <c r="BC80" s="69">
        <f t="shared" si="49"/>
        <v>5573195.3808895256</v>
      </c>
      <c r="BD80" s="69">
        <f t="shared" si="50"/>
        <v>11642733.126536854</v>
      </c>
      <c r="BE80" s="91">
        <f t="shared" si="51"/>
        <v>2239312.475647327</v>
      </c>
      <c r="BF80" s="91">
        <f t="shared" si="51"/>
        <v>3525565.7753729681</v>
      </c>
      <c r="BG80" s="70">
        <f>IFERROR(INDEX('2023 IP UPL Data'!K:K,MATCH(A80,'2023 IP UPL Data'!B:B,0)),0)</f>
        <v>0</v>
      </c>
    </row>
    <row r="81" spans="1:59">
      <c r="A81" s="120" t="s">
        <v>799</v>
      </c>
      <c r="B81" s="161" t="s">
        <v>799</v>
      </c>
      <c r="C81" s="31" t="s">
        <v>800</v>
      </c>
      <c r="D81" s="193" t="s">
        <v>800</v>
      </c>
      <c r="E81" s="157" t="s">
        <v>23068</v>
      </c>
      <c r="F81" s="117" t="s">
        <v>2987</v>
      </c>
      <c r="G81" s="117" t="s">
        <v>1559</v>
      </c>
      <c r="H81" s="43" t="str">
        <f t="shared" si="33"/>
        <v>Urban Hidalgo</v>
      </c>
      <c r="I81" s="45">
        <f>INDEX(FeeCalc!M:M,MATCH(C:C,FeeCalc!F:F,0))</f>
        <v>5015647.582234621</v>
      </c>
      <c r="J81" s="45">
        <f>INDEX(FeeCalc!L:L,MATCH(C:C,FeeCalc!F:F,0))</f>
        <v>8292622.149499652</v>
      </c>
      <c r="K81" s="45">
        <f t="shared" si="34"/>
        <v>13308269.731734272</v>
      </c>
      <c r="L81" s="45">
        <f>IFERROR(IFERROR(INDEX('2023 IP UPL Data'!N:N,MATCH(A:A,'2023 IP UPL Data'!B:B,0)),INDEX('2023 IMD UPL Data'!M:M,MATCH(A:A,'2023 IMD UPL Data'!B:B,0))),0)</f>
        <v>4651890.8433136092</v>
      </c>
      <c r="M81" s="45">
        <f>IFERROR((IF(F81="IMD",0,INDEX('2023 OP UPL Data'!M:M,MATCH(A:A,'2023 OP UPL Data'!B:B,0)))),0)</f>
        <v>7621252.1871005921</v>
      </c>
      <c r="N81" s="45">
        <f t="shared" si="35"/>
        <v>12273143.030414201</v>
      </c>
      <c r="O81" s="45">
        <v>11044710.269822061</v>
      </c>
      <c r="P81" s="45">
        <v>11585223.464565258</v>
      </c>
      <c r="Q81" s="45">
        <f t="shared" si="36"/>
        <v>22629933.73438732</v>
      </c>
      <c r="R81" s="45" t="str">
        <f t="shared" si="37"/>
        <v>Yes</v>
      </c>
      <c r="S81" s="46" t="str">
        <f t="shared" si="37"/>
        <v>Yes</v>
      </c>
      <c r="T81" s="47">
        <f>ROUND(INDEX(Summary!H:H,MATCH(H:H,Summary!A:A,0)),2)</f>
        <v>0.99</v>
      </c>
      <c r="U81" s="47">
        <f>ROUND(INDEX(Summary!I:I,MATCH(H:H,Summary!A:A,0)),2)</f>
        <v>0.85</v>
      </c>
      <c r="V81" s="82">
        <f t="shared" si="38"/>
        <v>4965491.1064122748</v>
      </c>
      <c r="W81" s="82">
        <f t="shared" si="38"/>
        <v>7048728.8270747038</v>
      </c>
      <c r="X81" s="45">
        <f t="shared" si="39"/>
        <v>12014219.933486979</v>
      </c>
      <c r="Y81" s="45" t="s">
        <v>18726</v>
      </c>
      <c r="Z81" s="45" t="str">
        <f t="shared" si="40"/>
        <v>Yes</v>
      </c>
      <c r="AA81" s="45" t="str">
        <f t="shared" si="40"/>
        <v>Yes</v>
      </c>
      <c r="AB81" s="45" t="str">
        <f t="shared" si="41"/>
        <v>Yes</v>
      </c>
      <c r="AC81" s="83">
        <f t="shared" si="52"/>
        <v>0.84</v>
      </c>
      <c r="AD81" s="83">
        <f t="shared" si="53"/>
        <v>0.38</v>
      </c>
      <c r="AE81" s="45">
        <f t="shared" si="54"/>
        <v>4213143.9690770814</v>
      </c>
      <c r="AF81" s="45">
        <f t="shared" si="54"/>
        <v>3151196.4168098676</v>
      </c>
      <c r="AG81" s="45">
        <f t="shared" si="42"/>
        <v>7364340.3858869486</v>
      </c>
      <c r="AH81" s="47">
        <f>IF(Y81="No",0,IFERROR(ROUNDDOWN(INDEX('90% of ACR'!K:K,MATCH(H:H,'90% of ACR'!A:A,0))*IF(I81&gt;0,IF(O81&gt;0,$R$4*MAX(O81-V81,0),0),0)/I81,2),0))</f>
        <v>0.81</v>
      </c>
      <c r="AI81" s="83">
        <f>IF(Y81="No",0,IFERROR(ROUNDDOWN(INDEX('90% of ACR'!R:R,MATCH(H:H,'90% of ACR'!A:A,0))*IF(J81&gt;0,IF(P81&gt;0,$R$4*MAX(P81-W81,0),0),0)/J81,2),0))</f>
        <v>0.28000000000000003</v>
      </c>
      <c r="AJ81" s="45">
        <f t="shared" si="43"/>
        <v>4062674.5416100435</v>
      </c>
      <c r="AK81" s="45">
        <f t="shared" si="43"/>
        <v>2321934.2018599026</v>
      </c>
      <c r="AL81" s="47">
        <f t="shared" si="44"/>
        <v>1.8</v>
      </c>
      <c r="AM81" s="47">
        <f t="shared" si="44"/>
        <v>1.1299999999999999</v>
      </c>
      <c r="AN81" s="84">
        <f>IFERROR(INDEX(FeeCalc!P:P,MATCH(C81,FeeCalc!F:F,0)),0)</f>
        <v>18398828.676956922</v>
      </c>
      <c r="AO81" s="84">
        <f>IFERROR(INDEX(FeeCalc!S:S,MATCH(C81,FeeCalc!F:F,0)),0)</f>
        <v>1130749.4437838304</v>
      </c>
      <c r="AP81" s="84">
        <f t="shared" si="45"/>
        <v>19529578.120740753</v>
      </c>
      <c r="AQ81" s="69">
        <f t="shared" si="46"/>
        <v>8287024.9431301663</v>
      </c>
      <c r="AR81" s="69">
        <v>4126052.4252048298</v>
      </c>
      <c r="AS81" s="69">
        <f t="shared" si="55"/>
        <v>4160972.5179253365</v>
      </c>
      <c r="AT81" s="69">
        <f>IFERROR(IFERROR(INDEX('2023 IP UPL Data'!L:L,MATCH(A:A,'2023 IP UPL Data'!B:B,0)),INDEX('2023 IMD UPL Data'!I:I,MATCH(A:A,'2023 IMD UPL Data'!B:B,0))),0)</f>
        <v>6218314.2366863908</v>
      </c>
      <c r="AU81" s="69">
        <f>IFERROR(IF(F79="IMD",0,INDEX('2023 OP UPL Data'!J:J,MATCH(A:A,'2023 OP UPL Data'!B:B,0))),0)</f>
        <v>4995204.7928994084</v>
      </c>
      <c r="AV81" s="45">
        <f t="shared" si="47"/>
        <v>11213519.029585799</v>
      </c>
      <c r="AW81" s="69">
        <f>IFERROR(IFERROR(INDEX('2023 IP UPL Data'!M:M,MATCH(A:A,'2023 IP UPL Data'!B:B,0)),INDEX('2023 IMD UPL Data'!J:J,MATCH(A:A,'2023 IMD UPL Data'!B:B,0))),0)</f>
        <v>10870205.08</v>
      </c>
      <c r="AX81" s="69">
        <f>IFERROR(IF(F79="IMD",0,INDEX('2023 OP UPL Data'!L:L,MATCH(A:A,'2023 OP UPL Data'!B:B,0))),0)</f>
        <v>12616456.98</v>
      </c>
      <c r="AY81" s="45">
        <f t="shared" si="48"/>
        <v>23486662.060000002</v>
      </c>
      <c r="AZ81" s="69">
        <v>17263024.506508451</v>
      </c>
      <c r="BA81" s="69">
        <v>16580428.257464666</v>
      </c>
      <c r="BB81" s="69">
        <f t="shared" si="49"/>
        <v>12297533.400096176</v>
      </c>
      <c r="BC81" s="69">
        <f t="shared" si="49"/>
        <v>9531699.4303899631</v>
      </c>
      <c r="BD81" s="69">
        <f t="shared" si="50"/>
        <v>21829232.830486137</v>
      </c>
      <c r="BE81" s="91">
        <f t="shared" si="51"/>
        <v>6392819.4265084509</v>
      </c>
      <c r="BF81" s="91">
        <f t="shared" si="51"/>
        <v>3963971.2774646655</v>
      </c>
      <c r="BG81" s="70">
        <f>IFERROR(INDEX('2023 IP UPL Data'!K:K,MATCH(A81,'2023 IP UPL Data'!B:B,0)),0)</f>
        <v>0</v>
      </c>
    </row>
    <row r="82" spans="1:59">
      <c r="A82" s="120" t="s">
        <v>1612</v>
      </c>
      <c r="B82" s="161" t="s">
        <v>1612</v>
      </c>
      <c r="C82" s="31" t="s">
        <v>1886</v>
      </c>
      <c r="D82" s="193" t="s">
        <v>1886</v>
      </c>
      <c r="E82" s="157" t="s">
        <v>23069</v>
      </c>
      <c r="F82" s="117" t="s">
        <v>2987</v>
      </c>
      <c r="G82" s="117" t="s">
        <v>1574</v>
      </c>
      <c r="H82" s="43" t="str">
        <f t="shared" si="33"/>
        <v>Urban Lubbock</v>
      </c>
      <c r="I82" s="45">
        <f>INDEX(FeeCalc!M:M,MATCH(C:C,FeeCalc!F:F,0))</f>
        <v>18851737.154156074</v>
      </c>
      <c r="J82" s="45">
        <f>INDEX(FeeCalc!L:L,MATCH(C:C,FeeCalc!F:F,0))</f>
        <v>12922037.296470454</v>
      </c>
      <c r="K82" s="45">
        <f t="shared" si="34"/>
        <v>31773774.45062653</v>
      </c>
      <c r="L82" s="45">
        <f>IFERROR(IFERROR(INDEX('2023 IP UPL Data'!N:N,MATCH(A:A,'2023 IP UPL Data'!B:B,0)),INDEX('2023 IMD UPL Data'!M:M,MATCH(A:A,'2023 IMD UPL Data'!B:B,0))),0)</f>
        <v>10801903.030000001</v>
      </c>
      <c r="M82" s="45">
        <f>IFERROR((IF(F82="IMD",0,INDEX('2023 OP UPL Data'!M:M,MATCH(A:A,'2023 OP UPL Data'!B:B,0)))),0)</f>
        <v>5696459.7125000022</v>
      </c>
      <c r="N82" s="45">
        <f t="shared" si="35"/>
        <v>16498362.742500003</v>
      </c>
      <c r="O82" s="45">
        <v>22120590.399924874</v>
      </c>
      <c r="P82" s="45">
        <v>9706782.625809256</v>
      </c>
      <c r="Q82" s="45">
        <f t="shared" si="36"/>
        <v>31827373.02573413</v>
      </c>
      <c r="R82" s="45" t="str">
        <f t="shared" si="37"/>
        <v>Yes</v>
      </c>
      <c r="S82" s="46" t="str">
        <f t="shared" si="37"/>
        <v>Yes</v>
      </c>
      <c r="T82" s="47">
        <f>ROUND(INDEX(Summary!H:H,MATCH(H:H,Summary!A:A,0)),2)</f>
        <v>0</v>
      </c>
      <c r="U82" s="47">
        <f>ROUND(INDEX(Summary!I:I,MATCH(H:H,Summary!A:A,0)),2)</f>
        <v>0.92</v>
      </c>
      <c r="V82" s="82">
        <f t="shared" si="38"/>
        <v>0</v>
      </c>
      <c r="W82" s="82">
        <f t="shared" si="38"/>
        <v>11888274.312752819</v>
      </c>
      <c r="X82" s="45">
        <f t="shared" si="39"/>
        <v>11888274.312752819</v>
      </c>
      <c r="Y82" s="45" t="s">
        <v>18726</v>
      </c>
      <c r="Z82" s="45" t="str">
        <f t="shared" si="40"/>
        <v>Yes</v>
      </c>
      <c r="AA82" s="45" t="str">
        <f t="shared" si="40"/>
        <v>No</v>
      </c>
      <c r="AB82" s="45" t="str">
        <f t="shared" si="41"/>
        <v>Yes</v>
      </c>
      <c r="AC82" s="83">
        <f t="shared" si="52"/>
        <v>0.82</v>
      </c>
      <c r="AD82" s="83">
        <f t="shared" si="53"/>
        <v>0</v>
      </c>
      <c r="AE82" s="45">
        <f t="shared" si="54"/>
        <v>15458424.466407979</v>
      </c>
      <c r="AF82" s="45">
        <f t="shared" si="54"/>
        <v>0</v>
      </c>
      <c r="AG82" s="45">
        <f t="shared" si="42"/>
        <v>15458424.466407979</v>
      </c>
      <c r="AH82" s="47">
        <f>IF(Y82="No",0,IFERROR(ROUNDDOWN(INDEX('90% of ACR'!K:K,MATCH(H:H,'90% of ACR'!A:A,0))*IF(I82&gt;0,IF(O82&gt;0,$R$4*MAX(O82-V82,0),0),0)/I82,2),0))</f>
        <v>0.18</v>
      </c>
      <c r="AI82" s="83">
        <f>IF(Y82="No",0,IFERROR(ROUNDDOWN(INDEX('90% of ACR'!R:R,MATCH(H:H,'90% of ACR'!A:A,0))*IF(J82&gt;0,IF(P82&gt;0,$R$4*MAX(P82-W82,0),0),0)/J82,2),0))</f>
        <v>0</v>
      </c>
      <c r="AJ82" s="45">
        <f t="shared" si="43"/>
        <v>3393312.6877480932</v>
      </c>
      <c r="AK82" s="45">
        <f t="shared" si="43"/>
        <v>0</v>
      </c>
      <c r="AL82" s="47">
        <f t="shared" si="44"/>
        <v>0.18</v>
      </c>
      <c r="AM82" s="47">
        <f t="shared" si="44"/>
        <v>0.92</v>
      </c>
      <c r="AN82" s="84">
        <f>IFERROR(INDEX(FeeCalc!P:P,MATCH(C82,FeeCalc!F:F,0)),0)</f>
        <v>15281587.000500912</v>
      </c>
      <c r="AO82" s="84">
        <f>IFERROR(INDEX(FeeCalc!S:S,MATCH(C82,FeeCalc!F:F,0)),0)</f>
        <v>937538.28475924674</v>
      </c>
      <c r="AP82" s="84">
        <f t="shared" si="45"/>
        <v>16219125.28526016</v>
      </c>
      <c r="AQ82" s="69">
        <f t="shared" si="46"/>
        <v>6882293.8705450147</v>
      </c>
      <c r="AR82" s="69">
        <v>3453925.6677581901</v>
      </c>
      <c r="AS82" s="69">
        <f t="shared" si="55"/>
        <v>3428368.2027868247</v>
      </c>
      <c r="AT82" s="69">
        <f>IFERROR(IFERROR(INDEX('2023 IP UPL Data'!L:L,MATCH(A:A,'2023 IP UPL Data'!B:B,0)),INDEX('2023 IMD UPL Data'!I:I,MATCH(A:A,'2023 IMD UPL Data'!B:B,0))),0)</f>
        <v>14734900.899999999</v>
      </c>
      <c r="AU82" s="69">
        <f>IFERROR(IF(F80="IMD",0,INDEX('2023 OP UPL Data'!J:J,MATCH(A:A,'2023 OP UPL Data'!B:B,0))),0)</f>
        <v>7646088.7874999978</v>
      </c>
      <c r="AV82" s="45">
        <f t="shared" si="47"/>
        <v>22380989.687499996</v>
      </c>
      <c r="AW82" s="69">
        <f>IFERROR(IFERROR(INDEX('2023 IP UPL Data'!M:M,MATCH(A:A,'2023 IP UPL Data'!B:B,0)),INDEX('2023 IMD UPL Data'!J:J,MATCH(A:A,'2023 IMD UPL Data'!B:B,0))),0)</f>
        <v>25536803.93</v>
      </c>
      <c r="AX82" s="69">
        <f>IFERROR(IF(F80="IMD",0,INDEX('2023 OP UPL Data'!L:L,MATCH(A:A,'2023 OP UPL Data'!B:B,0))),0)</f>
        <v>13342548.5</v>
      </c>
      <c r="AY82" s="45">
        <f t="shared" si="48"/>
        <v>38879352.43</v>
      </c>
      <c r="AZ82" s="69">
        <v>36855491.299924873</v>
      </c>
      <c r="BA82" s="69">
        <v>17352871.413309254</v>
      </c>
      <c r="BB82" s="69">
        <f t="shared" si="49"/>
        <v>36855491.299924873</v>
      </c>
      <c r="BC82" s="69">
        <f t="shared" si="49"/>
        <v>5464597.1005564351</v>
      </c>
      <c r="BD82" s="69">
        <f t="shared" si="50"/>
        <v>42320088.400481306</v>
      </c>
      <c r="BE82" s="91">
        <f t="shared" si="51"/>
        <v>11318687.369924873</v>
      </c>
      <c r="BF82" s="91">
        <f t="shared" si="51"/>
        <v>4010322.9133092538</v>
      </c>
      <c r="BG82" s="70">
        <f>IFERROR(INDEX('2023 IP UPL Data'!K:K,MATCH(A82,'2023 IP UPL Data'!B:B,0)),0)</f>
        <v>0</v>
      </c>
    </row>
    <row r="83" spans="1:59">
      <c r="A83" s="120" t="s">
        <v>1600</v>
      </c>
      <c r="B83" s="161" t="s">
        <v>1600</v>
      </c>
      <c r="C83" s="31" t="s">
        <v>1776</v>
      </c>
      <c r="D83" s="193" t="s">
        <v>1776</v>
      </c>
      <c r="E83" s="157" t="s">
        <v>23070</v>
      </c>
      <c r="F83" s="117" t="s">
        <v>2987</v>
      </c>
      <c r="G83" s="117" t="s">
        <v>1559</v>
      </c>
      <c r="H83" s="43" t="str">
        <f t="shared" si="33"/>
        <v>Urban Hidalgo</v>
      </c>
      <c r="I83" s="45">
        <f>INDEX(FeeCalc!M:M,MATCH(C:C,FeeCalc!F:F,0))</f>
        <v>22250033.626646426</v>
      </c>
      <c r="J83" s="45">
        <f>INDEX(FeeCalc!L:L,MATCH(C:C,FeeCalc!F:F,0))</f>
        <v>23175990.462091681</v>
      </c>
      <c r="K83" s="45">
        <f t="shared" si="34"/>
        <v>45426024.088738106</v>
      </c>
      <c r="L83" s="45">
        <f>IFERROR(IFERROR(INDEX('2023 IP UPL Data'!N:N,MATCH(A:A,'2023 IP UPL Data'!B:B,0)),INDEX('2023 IMD UPL Data'!M:M,MATCH(A:A,'2023 IMD UPL Data'!B:B,0))),0)</f>
        <v>22937721.57792899</v>
      </c>
      <c r="M83" s="45">
        <f>IFERROR((IF(F83="IMD",0,INDEX('2023 OP UPL Data'!M:M,MATCH(A:A,'2023 OP UPL Data'!B:B,0)))),0)</f>
        <v>11097780.847159764</v>
      </c>
      <c r="N83" s="45">
        <f t="shared" si="35"/>
        <v>34035502.425088756</v>
      </c>
      <c r="O83" s="45">
        <v>42859517.813918658</v>
      </c>
      <c r="P83" s="45">
        <v>28845061.474984825</v>
      </c>
      <c r="Q83" s="45">
        <f t="shared" si="36"/>
        <v>71704579.288903475</v>
      </c>
      <c r="R83" s="45" t="str">
        <f t="shared" si="37"/>
        <v>Yes</v>
      </c>
      <c r="S83" s="46" t="str">
        <f t="shared" si="37"/>
        <v>Yes</v>
      </c>
      <c r="T83" s="47">
        <f>ROUND(INDEX(Summary!H:H,MATCH(H:H,Summary!A:A,0)),2)</f>
        <v>0.99</v>
      </c>
      <c r="U83" s="47">
        <f>ROUND(INDEX(Summary!I:I,MATCH(H:H,Summary!A:A,0)),2)</f>
        <v>0.85</v>
      </c>
      <c r="V83" s="82">
        <f t="shared" si="38"/>
        <v>22027533.29037996</v>
      </c>
      <c r="W83" s="82">
        <f t="shared" si="38"/>
        <v>19699591.892777927</v>
      </c>
      <c r="X83" s="45">
        <f t="shared" si="39"/>
        <v>41727125.183157891</v>
      </c>
      <c r="Y83" s="45" t="s">
        <v>18726</v>
      </c>
      <c r="Z83" s="45" t="str">
        <f t="shared" si="40"/>
        <v>Yes</v>
      </c>
      <c r="AA83" s="45" t="str">
        <f t="shared" si="40"/>
        <v>Yes</v>
      </c>
      <c r="AB83" s="45" t="str">
        <f t="shared" si="41"/>
        <v>Yes</v>
      </c>
      <c r="AC83" s="83">
        <f t="shared" si="52"/>
        <v>0.65</v>
      </c>
      <c r="AD83" s="83">
        <f t="shared" si="53"/>
        <v>0.27</v>
      </c>
      <c r="AE83" s="45">
        <f t="shared" si="54"/>
        <v>14462521.857320176</v>
      </c>
      <c r="AF83" s="45">
        <f t="shared" si="54"/>
        <v>6257517.4247647543</v>
      </c>
      <c r="AG83" s="45">
        <f t="shared" si="42"/>
        <v>20720039.282084931</v>
      </c>
      <c r="AH83" s="47">
        <f>IF(Y83="No",0,IFERROR(ROUNDDOWN(INDEX('90% of ACR'!K:K,MATCH(H:H,'90% of ACR'!A:A,0))*IF(I83&gt;0,IF(O83&gt;0,$R$4*MAX(O83-V83,0),0),0)/I83,2),0))</f>
        <v>0.62</v>
      </c>
      <c r="AI83" s="83">
        <f>IF(Y83="No",0,IFERROR(ROUNDDOWN(INDEX('90% of ACR'!R:R,MATCH(H:H,'90% of ACR'!A:A,0))*IF(J83&gt;0,IF(P83&gt;0,$R$4*MAX(P83-W83,0),0),0)/J83,2),0))</f>
        <v>0.2</v>
      </c>
      <c r="AJ83" s="45">
        <f t="shared" si="43"/>
        <v>13795020.848520784</v>
      </c>
      <c r="AK83" s="45">
        <f t="shared" si="43"/>
        <v>4635198.0924183363</v>
      </c>
      <c r="AL83" s="47">
        <f t="shared" si="44"/>
        <v>1.6099999999999999</v>
      </c>
      <c r="AM83" s="47">
        <f t="shared" si="44"/>
        <v>1.05</v>
      </c>
      <c r="AN83" s="84">
        <f>IFERROR(INDEX(FeeCalc!P:P,MATCH(C83,FeeCalc!F:F,0)),0)</f>
        <v>60157344.124097005</v>
      </c>
      <c r="AO83" s="84">
        <f>IFERROR(INDEX(FeeCalc!S:S,MATCH(C83,FeeCalc!F:F,0)),0)</f>
        <v>3711956.5797536084</v>
      </c>
      <c r="AP83" s="84">
        <f t="shared" si="45"/>
        <v>63869300.703850612</v>
      </c>
      <c r="AQ83" s="69">
        <f t="shared" si="46"/>
        <v>27101788.106266342</v>
      </c>
      <c r="AR83" s="69">
        <v>13612979.718824184</v>
      </c>
      <c r="AS83" s="69">
        <f t="shared" si="55"/>
        <v>13488808.387442159</v>
      </c>
      <c r="AT83" s="69">
        <f>IFERROR(IFERROR(INDEX('2023 IP UPL Data'!L:L,MATCH(A:A,'2023 IP UPL Data'!B:B,0)),INDEX('2023 IMD UPL Data'!I:I,MATCH(A:A,'2023 IMD UPL Data'!B:B,0))),0)</f>
        <v>18615318.85207101</v>
      </c>
      <c r="AU83" s="69">
        <f>IFERROR(IF(F81="IMD",0,INDEX('2023 OP UPL Data'!J:J,MATCH(A:A,'2023 OP UPL Data'!B:B,0))),0)</f>
        <v>12188016.082840236</v>
      </c>
      <c r="AV83" s="45">
        <f t="shared" si="47"/>
        <v>30803334.934911244</v>
      </c>
      <c r="AW83" s="69">
        <f>IFERROR(IFERROR(INDEX('2023 IP UPL Data'!M:M,MATCH(A:A,'2023 IP UPL Data'!B:B,0)),INDEX('2023 IMD UPL Data'!J:J,MATCH(A:A,'2023 IMD UPL Data'!B:B,0))),0)</f>
        <v>41553040.43</v>
      </c>
      <c r="AX83" s="69">
        <f>IFERROR(IF(F81="IMD",0,INDEX('2023 OP UPL Data'!L:L,MATCH(A:A,'2023 OP UPL Data'!B:B,0))),0)</f>
        <v>23285796.93</v>
      </c>
      <c r="AY83" s="45">
        <f t="shared" si="48"/>
        <v>64838837.359999999</v>
      </c>
      <c r="AZ83" s="69">
        <v>61474836.665989667</v>
      </c>
      <c r="BA83" s="69">
        <v>41033077.557825059</v>
      </c>
      <c r="BB83" s="69">
        <f t="shared" si="49"/>
        <v>39447303.375609711</v>
      </c>
      <c r="BC83" s="69">
        <f t="shared" si="49"/>
        <v>21333485.665047131</v>
      </c>
      <c r="BD83" s="69">
        <f t="shared" si="50"/>
        <v>60780789.040656835</v>
      </c>
      <c r="BE83" s="91">
        <f t="shared" si="51"/>
        <v>19921796.235989667</v>
      </c>
      <c r="BF83" s="91">
        <f t="shared" si="51"/>
        <v>17747280.627825059</v>
      </c>
      <c r="BG83" s="70">
        <f>IFERROR(INDEX('2023 IP UPL Data'!K:K,MATCH(A83,'2023 IP UPL Data'!B:B,0)),0)</f>
        <v>0</v>
      </c>
    </row>
    <row r="84" spans="1:59">
      <c r="A84" s="120" t="s">
        <v>1615</v>
      </c>
      <c r="B84" s="161" t="s">
        <v>1615</v>
      </c>
      <c r="C84" s="31" t="s">
        <v>1675</v>
      </c>
      <c r="D84" s="193" t="s">
        <v>1675</v>
      </c>
      <c r="E84" s="157" t="s">
        <v>23071</v>
      </c>
      <c r="F84" s="117" t="s">
        <v>2987</v>
      </c>
      <c r="G84" s="117" t="s">
        <v>311</v>
      </c>
      <c r="H84" s="43" t="str">
        <f t="shared" si="33"/>
        <v>Urban MRSA Northeast</v>
      </c>
      <c r="I84" s="45">
        <f>INDEX(FeeCalc!M:M,MATCH(C:C,FeeCalc!F:F,0))</f>
        <v>5365455.5574659314</v>
      </c>
      <c r="J84" s="45">
        <f>INDEX(FeeCalc!L:L,MATCH(C:C,FeeCalc!F:F,0))</f>
        <v>2833889.2339206249</v>
      </c>
      <c r="K84" s="45">
        <f t="shared" si="34"/>
        <v>8199344.7913865559</v>
      </c>
      <c r="L84" s="45">
        <f>IFERROR(IFERROR(INDEX('2023 IP UPL Data'!N:N,MATCH(A:A,'2023 IP UPL Data'!B:B,0)),INDEX('2023 IMD UPL Data'!M:M,MATCH(A:A,'2023 IMD UPL Data'!B:B,0))),0)</f>
        <v>6732411.7739130426</v>
      </c>
      <c r="M84" s="45">
        <f>IFERROR((IF(F84="IMD",0,INDEX('2023 OP UPL Data'!M:M,MATCH(A:A,'2023 OP UPL Data'!B:B,0)))),0)</f>
        <v>4728174.1771739135</v>
      </c>
      <c r="N84" s="45">
        <f t="shared" si="35"/>
        <v>11460585.951086957</v>
      </c>
      <c r="O84" s="45">
        <v>17196059.578543745</v>
      </c>
      <c r="P84" s="45">
        <v>7040934.4247636227</v>
      </c>
      <c r="Q84" s="45">
        <f t="shared" si="36"/>
        <v>24236994.003307369</v>
      </c>
      <c r="R84" s="45" t="str">
        <f t="shared" si="37"/>
        <v>Yes</v>
      </c>
      <c r="S84" s="46" t="str">
        <f t="shared" si="37"/>
        <v>Yes</v>
      </c>
      <c r="T84" s="47">
        <f>ROUND(INDEX(Summary!H:H,MATCH(H:H,Summary!A:A,0)),2)</f>
        <v>0.81</v>
      </c>
      <c r="U84" s="47">
        <f>ROUND(INDEX(Summary!I:I,MATCH(H:H,Summary!A:A,0)),2)</f>
        <v>1.32</v>
      </c>
      <c r="V84" s="82">
        <f t="shared" si="38"/>
        <v>4346019.0015474046</v>
      </c>
      <c r="W84" s="82">
        <f t="shared" si="38"/>
        <v>3740733.7887752252</v>
      </c>
      <c r="X84" s="45">
        <f t="shared" si="39"/>
        <v>8086752.7903226297</v>
      </c>
      <c r="Y84" s="45" t="s">
        <v>18726</v>
      </c>
      <c r="Z84" s="45" t="str">
        <f t="shared" si="40"/>
        <v>Yes</v>
      </c>
      <c r="AA84" s="45" t="str">
        <f t="shared" si="40"/>
        <v>Yes</v>
      </c>
      <c r="AB84" s="45" t="str">
        <f t="shared" si="41"/>
        <v>Yes</v>
      </c>
      <c r="AC84" s="83">
        <f t="shared" si="52"/>
        <v>1.67</v>
      </c>
      <c r="AD84" s="83">
        <f t="shared" si="53"/>
        <v>0.81</v>
      </c>
      <c r="AE84" s="45">
        <f t="shared" si="54"/>
        <v>8960310.7809681054</v>
      </c>
      <c r="AF84" s="45">
        <f t="shared" si="54"/>
        <v>2295450.2794757062</v>
      </c>
      <c r="AG84" s="45">
        <f t="shared" si="42"/>
        <v>11255761.060443811</v>
      </c>
      <c r="AH84" s="47">
        <f>IF(Y84="No",0,IFERROR(ROUNDDOWN(INDEX('90% of ACR'!K:K,MATCH(H:H,'90% of ACR'!A:A,0))*IF(I84&gt;0,IF(O84&gt;0,$R$4*MAX(O84-V84,0),0),0)/I84,2),0))</f>
        <v>1.66</v>
      </c>
      <c r="AI84" s="83">
        <f>IF(Y84="No",0,IFERROR(ROUNDDOWN(INDEX('90% of ACR'!R:R,MATCH(H:H,'90% of ACR'!A:A,0))*IF(J84&gt;0,IF(P84&gt;0,$R$4*MAX(P84-W84,0),0),0)/J84,2),0))</f>
        <v>0.81</v>
      </c>
      <c r="AJ84" s="45">
        <f t="shared" si="43"/>
        <v>8906656.2253934462</v>
      </c>
      <c r="AK84" s="45">
        <f t="shared" si="43"/>
        <v>2295450.2794757062</v>
      </c>
      <c r="AL84" s="47">
        <f t="shared" si="44"/>
        <v>2.4699999999999998</v>
      </c>
      <c r="AM84" s="47">
        <f t="shared" si="44"/>
        <v>2.13</v>
      </c>
      <c r="AN84" s="84">
        <f>IFERROR(INDEX(FeeCalc!P:P,MATCH(C84,FeeCalc!F:F,0)),0)</f>
        <v>19288859.29519178</v>
      </c>
      <c r="AO84" s="84">
        <f>IFERROR(INDEX(FeeCalc!S:S,MATCH(C84,FeeCalc!F:F,0)),0)</f>
        <v>1200260.2652454353</v>
      </c>
      <c r="AP84" s="84">
        <f t="shared" si="45"/>
        <v>20489119.560437214</v>
      </c>
      <c r="AQ84" s="69">
        <f t="shared" si="46"/>
        <v>8694189.0813194457</v>
      </c>
      <c r="AR84" s="69">
        <v>4353395.3655947102</v>
      </c>
      <c r="AS84" s="69">
        <f t="shared" si="55"/>
        <v>4340793.7157247355</v>
      </c>
      <c r="AT84" s="69">
        <f>IFERROR(IFERROR(INDEX('2023 IP UPL Data'!L:L,MATCH(A:A,'2023 IP UPL Data'!B:B,0)),INDEX('2023 IMD UPL Data'!I:I,MATCH(A:A,'2023 IMD UPL Data'!B:B,0))),0)</f>
        <v>6494436.826086957</v>
      </c>
      <c r="AU84" s="69">
        <f>IFERROR(IF(F82="IMD",0,INDEX('2023 OP UPL Data'!J:J,MATCH(A:A,'2023 OP UPL Data'!B:B,0))),0)</f>
        <v>1708444.2228260869</v>
      </c>
      <c r="AV84" s="45">
        <f t="shared" si="47"/>
        <v>8202881.0489130439</v>
      </c>
      <c r="AW84" s="69">
        <f>IFERROR(IFERROR(INDEX('2023 IP UPL Data'!M:M,MATCH(A:A,'2023 IP UPL Data'!B:B,0)),INDEX('2023 IMD UPL Data'!J:J,MATCH(A:A,'2023 IMD UPL Data'!B:B,0))),0)</f>
        <v>13226848.6</v>
      </c>
      <c r="AX84" s="69">
        <f>IFERROR(IF(F82="IMD",0,INDEX('2023 OP UPL Data'!L:L,MATCH(A:A,'2023 OP UPL Data'!B:B,0))),0)</f>
        <v>6436618.4000000004</v>
      </c>
      <c r="AY84" s="45">
        <f t="shared" si="48"/>
        <v>19663467</v>
      </c>
      <c r="AZ84" s="69">
        <v>23690496.404630702</v>
      </c>
      <c r="BA84" s="69">
        <v>8749378.6475897096</v>
      </c>
      <c r="BB84" s="69">
        <f t="shared" si="49"/>
        <v>19344477.403083298</v>
      </c>
      <c r="BC84" s="69">
        <f t="shared" si="49"/>
        <v>5008644.8588144844</v>
      </c>
      <c r="BD84" s="69">
        <f t="shared" si="50"/>
        <v>24353122.26189778</v>
      </c>
      <c r="BE84" s="91">
        <f t="shared" si="51"/>
        <v>10463647.804630702</v>
      </c>
      <c r="BF84" s="91">
        <f t="shared" si="51"/>
        <v>2312760.2475897092</v>
      </c>
      <c r="BG84" s="70">
        <f>IFERROR(INDEX('2023 IP UPL Data'!K:K,MATCH(A84,'2023 IP UPL Data'!B:B,0)),0)</f>
        <v>0</v>
      </c>
    </row>
    <row r="85" spans="1:59">
      <c r="A85" s="120" t="s">
        <v>667</v>
      </c>
      <c r="B85" s="161" t="s">
        <v>667</v>
      </c>
      <c r="C85" s="31" t="s">
        <v>668</v>
      </c>
      <c r="D85" s="193" t="s">
        <v>668</v>
      </c>
      <c r="E85" s="157" t="s">
        <v>23072</v>
      </c>
      <c r="F85" s="117" t="s">
        <v>2987</v>
      </c>
      <c r="G85" s="117" t="s">
        <v>1559</v>
      </c>
      <c r="H85" s="43" t="str">
        <f t="shared" si="33"/>
        <v>Urban Hidalgo</v>
      </c>
      <c r="I85" s="45">
        <f>INDEX(FeeCalc!M:M,MATCH(C:C,FeeCalc!F:F,0))</f>
        <v>10832.181331646294</v>
      </c>
      <c r="J85" s="45">
        <f>INDEX(FeeCalc!L:L,MATCH(C:C,FeeCalc!F:F,0))</f>
        <v>361765.33767369587</v>
      </c>
      <c r="K85" s="45">
        <f t="shared" si="34"/>
        <v>372597.51900534215</v>
      </c>
      <c r="L85" s="45">
        <f>IFERROR(IFERROR(INDEX('2023 IP UPL Data'!N:N,MATCH(A:A,'2023 IP UPL Data'!B:B,0)),INDEX('2023 IMD UPL Data'!M:M,MATCH(A:A,'2023 IMD UPL Data'!B:B,0))),0)</f>
        <v>48863.875857988169</v>
      </c>
      <c r="M85" s="45">
        <f>IFERROR((IF(F85="IMD",0,INDEX('2023 OP UPL Data'!M:M,MATCH(A:A,'2023 OP UPL Data'!B:B,0)))),0)</f>
        <v>587275.13810650888</v>
      </c>
      <c r="N85" s="45">
        <f t="shared" si="35"/>
        <v>636139.01396449702</v>
      </c>
      <c r="O85" s="45">
        <v>135332.7109524057</v>
      </c>
      <c r="P85" s="45">
        <v>432466.92543696566</v>
      </c>
      <c r="Q85" s="45">
        <f t="shared" si="36"/>
        <v>567799.63638937136</v>
      </c>
      <c r="R85" s="45" t="str">
        <f t="shared" si="37"/>
        <v>Yes</v>
      </c>
      <c r="S85" s="46" t="str">
        <f t="shared" si="37"/>
        <v>Yes</v>
      </c>
      <c r="T85" s="47">
        <f>ROUND(INDEX(Summary!H:H,MATCH(H:H,Summary!A:A,0)),2)</f>
        <v>0.99</v>
      </c>
      <c r="U85" s="47">
        <f>ROUND(INDEX(Summary!I:I,MATCH(H:H,Summary!A:A,0)),2)</f>
        <v>0.85</v>
      </c>
      <c r="V85" s="82">
        <f t="shared" si="38"/>
        <v>10723.859518329831</v>
      </c>
      <c r="W85" s="82">
        <f t="shared" si="38"/>
        <v>307500.53702264151</v>
      </c>
      <c r="X85" s="45">
        <f t="shared" si="39"/>
        <v>318224.39654097136</v>
      </c>
      <c r="Y85" s="45" t="s">
        <v>18726</v>
      </c>
      <c r="Z85" s="45" t="str">
        <f t="shared" si="40"/>
        <v>Yes</v>
      </c>
      <c r="AA85" s="45" t="str">
        <f t="shared" si="40"/>
        <v>Yes</v>
      </c>
      <c r="AB85" s="45" t="str">
        <f t="shared" si="41"/>
        <v>Yes</v>
      </c>
      <c r="AC85" s="83">
        <f t="shared" si="52"/>
        <v>8.01</v>
      </c>
      <c r="AD85" s="83">
        <f t="shared" si="53"/>
        <v>0.24</v>
      </c>
      <c r="AE85" s="45">
        <f t="shared" si="54"/>
        <v>86765.772466486815</v>
      </c>
      <c r="AF85" s="45">
        <f t="shared" si="54"/>
        <v>86823.681041686999</v>
      </c>
      <c r="AG85" s="45">
        <f t="shared" si="42"/>
        <v>173589.45350817381</v>
      </c>
      <c r="AH85" s="47">
        <f>IF(Y85="No",0,IFERROR(ROUNDDOWN(INDEX('90% of ACR'!K:K,MATCH(H:H,'90% of ACR'!A:A,0))*IF(I85&gt;0,IF(O85&gt;0,$R$4*MAX(O85-V85,0),0),0)/I85,2),0))</f>
        <v>7.72</v>
      </c>
      <c r="AI85" s="83">
        <f>IF(Y85="No",0,IFERROR(ROUNDDOWN(INDEX('90% of ACR'!R:R,MATCH(H:H,'90% of ACR'!A:A,0))*IF(J85&gt;0,IF(P85&gt;0,$R$4*MAX(P85-W85,0),0),0)/J85,2),0))</f>
        <v>0.17</v>
      </c>
      <c r="AJ85" s="45">
        <f t="shared" si="43"/>
        <v>83624.439880309394</v>
      </c>
      <c r="AK85" s="45">
        <f t="shared" si="43"/>
        <v>61500.107404528302</v>
      </c>
      <c r="AL85" s="47">
        <f t="shared" si="44"/>
        <v>8.7099999999999991</v>
      </c>
      <c r="AM85" s="47">
        <f t="shared" si="44"/>
        <v>1.02</v>
      </c>
      <c r="AN85" s="84">
        <f>IFERROR(INDEX(FeeCalc!P:P,MATCH(C85,FeeCalc!F:F,0)),0)</f>
        <v>463348.94382580905</v>
      </c>
      <c r="AO85" s="84">
        <f>IFERROR(INDEX(FeeCalc!S:S,MATCH(C85,FeeCalc!F:F,0)),0)</f>
        <v>28980.998367670185</v>
      </c>
      <c r="AP85" s="84">
        <f t="shared" si="45"/>
        <v>492329.94219347922</v>
      </c>
      <c r="AQ85" s="69">
        <f t="shared" si="46"/>
        <v>208911.34903084347</v>
      </c>
      <c r="AR85" s="69">
        <v>105382.79981431291</v>
      </c>
      <c r="AS85" s="69">
        <f t="shared" si="55"/>
        <v>103528.54921653056</v>
      </c>
      <c r="AT85" s="69">
        <f>IFERROR(IFERROR(INDEX('2023 IP UPL Data'!L:L,MATCH(A:A,'2023 IP UPL Data'!B:B,0)),INDEX('2023 IMD UPL Data'!I:I,MATCH(A:A,'2023 IMD UPL Data'!B:B,0))),0)</f>
        <v>134717.70414201182</v>
      </c>
      <c r="AU85" s="69">
        <f>IFERROR(IF(F83="IMD",0,INDEX('2023 OP UPL Data'!J:J,MATCH(A:A,'2023 OP UPL Data'!B:B,0))),0)</f>
        <v>103004.72189349114</v>
      </c>
      <c r="AV85" s="45">
        <f t="shared" si="47"/>
        <v>237722.42603550295</v>
      </c>
      <c r="AW85" s="69">
        <f>IFERROR(IFERROR(INDEX('2023 IP UPL Data'!M:M,MATCH(A:A,'2023 IP UPL Data'!B:B,0)),INDEX('2023 IMD UPL Data'!J:J,MATCH(A:A,'2023 IMD UPL Data'!B:B,0))),0)</f>
        <v>183581.58</v>
      </c>
      <c r="AX85" s="69">
        <f>IFERROR(IF(F83="IMD",0,INDEX('2023 OP UPL Data'!L:L,MATCH(A:A,'2023 OP UPL Data'!B:B,0))),0)</f>
        <v>690279.86</v>
      </c>
      <c r="AY85" s="45">
        <f t="shared" si="48"/>
        <v>873861.44</v>
      </c>
      <c r="AZ85" s="69">
        <v>270050.41509441752</v>
      </c>
      <c r="BA85" s="69">
        <v>535471.64733045676</v>
      </c>
      <c r="BB85" s="69">
        <f t="shared" si="49"/>
        <v>259326.55557608767</v>
      </c>
      <c r="BC85" s="69">
        <f t="shared" si="49"/>
        <v>227971.11030781525</v>
      </c>
      <c r="BD85" s="69">
        <f t="shared" si="50"/>
        <v>487297.66588390293</v>
      </c>
      <c r="BE85" s="91">
        <f t="shared" si="51"/>
        <v>86468.835094417533</v>
      </c>
      <c r="BF85" s="91">
        <f t="shared" si="51"/>
        <v>0</v>
      </c>
      <c r="BG85" s="70">
        <f>IFERROR(INDEX('2023 IP UPL Data'!K:K,MATCH(A85,'2023 IP UPL Data'!B:B,0)),0)</f>
        <v>0</v>
      </c>
    </row>
    <row r="86" spans="1:59">
      <c r="A86" s="120" t="s">
        <v>138</v>
      </c>
      <c r="B86" s="161" t="s">
        <v>138</v>
      </c>
      <c r="C86" s="31" t="s">
        <v>139</v>
      </c>
      <c r="D86" s="193" t="s">
        <v>139</v>
      </c>
      <c r="E86" s="157" t="s">
        <v>23073</v>
      </c>
      <c r="F86" s="117" t="s">
        <v>3071</v>
      </c>
      <c r="G86" s="117" t="s">
        <v>311</v>
      </c>
      <c r="H86" s="43" t="str">
        <f t="shared" si="33"/>
        <v>Rural MRSA Northeast</v>
      </c>
      <c r="I86" s="45">
        <f>INDEX(FeeCalc!M:M,MATCH(C:C,FeeCalc!F:F,0))</f>
        <v>170487.00257496611</v>
      </c>
      <c r="J86" s="45">
        <f>INDEX(FeeCalc!L:L,MATCH(C:C,FeeCalc!F:F,0))</f>
        <v>848748.08199892973</v>
      </c>
      <c r="K86" s="45">
        <f t="shared" si="34"/>
        <v>1019235.0845738959</v>
      </c>
      <c r="L86" s="45">
        <f>IFERROR(IFERROR(INDEX('2023 IP UPL Data'!N:N,MATCH(A:A,'2023 IP UPL Data'!B:B,0)),INDEX('2023 IMD UPL Data'!M:M,MATCH(A:A,'2023 IMD UPL Data'!B:B,0))),0)</f>
        <v>-22088.586377177955</v>
      </c>
      <c r="M86" s="45">
        <f>IFERROR((IF(F86="IMD",0,INDEX('2023 OP UPL Data'!M:M,MATCH(A:A,'2023 OP UPL Data'!B:B,0)))),0)</f>
        <v>-29717.554193548363</v>
      </c>
      <c r="N86" s="45">
        <f t="shared" si="35"/>
        <v>-51806.140570726318</v>
      </c>
      <c r="O86" s="45">
        <v>71464.393622822055</v>
      </c>
      <c r="P86" s="45">
        <v>269709.53486389178</v>
      </c>
      <c r="Q86" s="45">
        <f t="shared" si="36"/>
        <v>341173.92848671385</v>
      </c>
      <c r="R86" s="45" t="str">
        <f t="shared" si="37"/>
        <v>Yes</v>
      </c>
      <c r="S86" s="46" t="str">
        <f t="shared" si="37"/>
        <v>Yes</v>
      </c>
      <c r="T86" s="47">
        <f>ROUND(INDEX(Summary!H:H,MATCH(H:H,Summary!A:A,0)),2)</f>
        <v>0.17</v>
      </c>
      <c r="U86" s="47">
        <f>ROUND(INDEX(Summary!I:I,MATCH(H:H,Summary!A:A,0)),2)</f>
        <v>0.45</v>
      </c>
      <c r="V86" s="82">
        <f t="shared" si="38"/>
        <v>28982.790437744243</v>
      </c>
      <c r="W86" s="82">
        <f t="shared" si="38"/>
        <v>381936.63689951837</v>
      </c>
      <c r="X86" s="45">
        <f t="shared" si="39"/>
        <v>410919.4273372626</v>
      </c>
      <c r="Y86" s="45" t="s">
        <v>18726</v>
      </c>
      <c r="Z86" s="45" t="str">
        <f t="shared" si="40"/>
        <v>Yes</v>
      </c>
      <c r="AA86" s="45" t="str">
        <f t="shared" si="40"/>
        <v>No</v>
      </c>
      <c r="AB86" s="45" t="str">
        <f t="shared" si="41"/>
        <v>Yes</v>
      </c>
      <c r="AC86" s="83">
        <f t="shared" si="52"/>
        <v>0.17</v>
      </c>
      <c r="AD86" s="83">
        <f t="shared" si="53"/>
        <v>0</v>
      </c>
      <c r="AE86" s="45">
        <f t="shared" si="54"/>
        <v>28982.790437744243</v>
      </c>
      <c r="AF86" s="45">
        <f t="shared" si="54"/>
        <v>0</v>
      </c>
      <c r="AG86" s="45">
        <f t="shared" si="42"/>
        <v>28982.790437744243</v>
      </c>
      <c r="AH86" s="47">
        <f>IF(Y86="No",0,IFERROR(ROUNDDOWN(INDEX('90% of ACR'!K:K,MATCH(H:H,'90% of ACR'!A:A,0))*IF(I86&gt;0,IF(O86&gt;0,$R$4*MAX(O86-V86,0),0),0)/I86,2),0))</f>
        <v>0.08</v>
      </c>
      <c r="AI86" s="83">
        <f>IF(Y86="No",0,IFERROR(ROUNDDOWN(INDEX('90% of ACR'!R:R,MATCH(H:H,'90% of ACR'!A:A,0))*IF(J86&gt;0,IF(P86&gt;0,$R$4*MAX(P86-W86,0),0),0)/J86,2),0))</f>
        <v>0</v>
      </c>
      <c r="AJ86" s="45">
        <f t="shared" si="43"/>
        <v>13638.960205997289</v>
      </c>
      <c r="AK86" s="45">
        <f t="shared" si="43"/>
        <v>0</v>
      </c>
      <c r="AL86" s="47">
        <f t="shared" si="44"/>
        <v>0.25</v>
      </c>
      <c r="AM86" s="47">
        <f t="shared" si="44"/>
        <v>0.45</v>
      </c>
      <c r="AN86" s="84">
        <f>IFERROR(INDEX(FeeCalc!P:P,MATCH(C86,FeeCalc!F:F,0)),0)</f>
        <v>424558.38754325989</v>
      </c>
      <c r="AO86" s="84">
        <f>IFERROR(INDEX(FeeCalc!S:S,MATCH(C86,FeeCalc!F:F,0)),0)</f>
        <v>26436.536548390133</v>
      </c>
      <c r="AP86" s="84">
        <f t="shared" si="45"/>
        <v>450994.92409165</v>
      </c>
      <c r="AQ86" s="69">
        <f t="shared" si="46"/>
        <v>191371.57812965807</v>
      </c>
      <c r="AR86" s="69">
        <v>95220.525100124039</v>
      </c>
      <c r="AS86" s="69">
        <f t="shared" si="55"/>
        <v>96151.053029534029</v>
      </c>
      <c r="AT86" s="69">
        <f>IFERROR(IFERROR(INDEX('2023 IP UPL Data'!L:L,MATCH(A:A,'2023 IP UPL Data'!B:B,0)),INDEX('2023 IMD UPL Data'!I:I,MATCH(A:A,'2023 IMD UPL Data'!B:B,0))),0)</f>
        <v>61453.806377177956</v>
      </c>
      <c r="AU86" s="69">
        <f>IFERROR(IF(F84="IMD",0,INDEX('2023 OP UPL Data'!J:J,MATCH(A:A,'2023 OP UPL Data'!B:B,0))),0)</f>
        <v>226234.30419354836</v>
      </c>
      <c r="AV86" s="45">
        <f t="shared" si="47"/>
        <v>287688.11057072633</v>
      </c>
      <c r="AW86" s="69">
        <f>IFERROR(IFERROR(INDEX('2023 IP UPL Data'!M:M,MATCH(A:A,'2023 IP UPL Data'!B:B,0)),INDEX('2023 IMD UPL Data'!J:J,MATCH(A:A,'2023 IMD UPL Data'!B:B,0))),0)</f>
        <v>39365.22</v>
      </c>
      <c r="AX86" s="69">
        <f>IFERROR(IF(F84="IMD",0,INDEX('2023 OP UPL Data'!L:L,MATCH(A:A,'2023 OP UPL Data'!B:B,0))),0)</f>
        <v>196516.75</v>
      </c>
      <c r="AY86" s="45">
        <f t="shared" si="48"/>
        <v>235881.97</v>
      </c>
      <c r="AZ86" s="69">
        <v>132918.20000000001</v>
      </c>
      <c r="BA86" s="69">
        <v>495943.83905744011</v>
      </c>
      <c r="BB86" s="69">
        <f t="shared" si="49"/>
        <v>103935.40956225577</v>
      </c>
      <c r="BC86" s="69">
        <f t="shared" si="49"/>
        <v>114007.20215792174</v>
      </c>
      <c r="BD86" s="69">
        <f t="shared" si="50"/>
        <v>217942.61172017752</v>
      </c>
      <c r="BE86" s="91">
        <f t="shared" si="51"/>
        <v>93552.98000000001</v>
      </c>
      <c r="BF86" s="91">
        <f t="shared" si="51"/>
        <v>299427.08905744011</v>
      </c>
      <c r="BG86" s="70">
        <f>IFERROR(INDEX('2023 IP UPL Data'!K:K,MATCH(A86,'2023 IP UPL Data'!B:B,0)),0)</f>
        <v>0</v>
      </c>
    </row>
    <row r="87" spans="1:59">
      <c r="A87" s="120" t="s">
        <v>1122</v>
      </c>
      <c r="B87" s="161" t="s">
        <v>1122</v>
      </c>
      <c r="C87" s="31" t="s">
        <v>1123</v>
      </c>
      <c r="D87" s="193" t="s">
        <v>1123</v>
      </c>
      <c r="E87" s="157" t="s">
        <v>23074</v>
      </c>
      <c r="F87" s="117" t="s">
        <v>3071</v>
      </c>
      <c r="G87" s="117" t="s">
        <v>1530</v>
      </c>
      <c r="H87" s="43" t="str">
        <f t="shared" si="33"/>
        <v>Rural MRSA Central</v>
      </c>
      <c r="I87" s="45">
        <f>INDEX(FeeCalc!M:M,MATCH(C:C,FeeCalc!F:F,0))</f>
        <v>2355082.8104312057</v>
      </c>
      <c r="J87" s="45">
        <f>INDEX(FeeCalc!L:L,MATCH(C:C,FeeCalc!F:F,0))</f>
        <v>1756986.2567841075</v>
      </c>
      <c r="K87" s="45">
        <f t="shared" si="34"/>
        <v>4112069.0672153132</v>
      </c>
      <c r="L87" s="45">
        <f>IFERROR(IFERROR(INDEX('2023 IP UPL Data'!N:N,MATCH(A:A,'2023 IP UPL Data'!B:B,0)),INDEX('2023 IMD UPL Data'!M:M,MATCH(A:A,'2023 IMD UPL Data'!B:B,0))),0)</f>
        <v>-681266.09650454926</v>
      </c>
      <c r="M87" s="45">
        <f>IFERROR((IF(F87="IMD",0,INDEX('2023 OP UPL Data'!M:M,MATCH(A:A,'2023 OP UPL Data'!B:B,0)))),0)</f>
        <v>763825.45059602649</v>
      </c>
      <c r="N87" s="45">
        <f t="shared" si="35"/>
        <v>82559.354091477231</v>
      </c>
      <c r="O87" s="45">
        <v>144356.76268730289</v>
      </c>
      <c r="P87" s="45">
        <v>2142656.4939011759</v>
      </c>
      <c r="Q87" s="45">
        <f t="shared" si="36"/>
        <v>2287013.2565884786</v>
      </c>
      <c r="R87" s="45" t="str">
        <f t="shared" si="37"/>
        <v>Yes</v>
      </c>
      <c r="S87" s="46" t="str">
        <f t="shared" si="37"/>
        <v>Yes</v>
      </c>
      <c r="T87" s="47">
        <f>ROUND(INDEX(Summary!H:H,MATCH(H:H,Summary!A:A,0)),2)</f>
        <v>0</v>
      </c>
      <c r="U87" s="47">
        <f>ROUND(INDEX(Summary!I:I,MATCH(H:H,Summary!A:A,0)),2)</f>
        <v>0.17</v>
      </c>
      <c r="V87" s="82">
        <f t="shared" si="38"/>
        <v>0</v>
      </c>
      <c r="W87" s="82">
        <f t="shared" si="38"/>
        <v>298687.66365329828</v>
      </c>
      <c r="X87" s="45">
        <f t="shared" si="39"/>
        <v>298687.66365329828</v>
      </c>
      <c r="Y87" s="45" t="s">
        <v>18726</v>
      </c>
      <c r="Z87" s="45" t="str">
        <f t="shared" si="40"/>
        <v>No</v>
      </c>
      <c r="AA87" s="45" t="str">
        <f t="shared" si="40"/>
        <v>Yes</v>
      </c>
      <c r="AB87" s="45" t="str">
        <f t="shared" si="41"/>
        <v>Yes</v>
      </c>
      <c r="AC87" s="83">
        <f t="shared" si="52"/>
        <v>0.04</v>
      </c>
      <c r="AD87" s="83">
        <f t="shared" si="53"/>
        <v>0.73</v>
      </c>
      <c r="AE87" s="45">
        <f t="shared" si="54"/>
        <v>94203.312417248235</v>
      </c>
      <c r="AF87" s="45">
        <f t="shared" si="54"/>
        <v>1282599.9674523985</v>
      </c>
      <c r="AG87" s="45">
        <f t="shared" si="42"/>
        <v>1376803.2798696468</v>
      </c>
      <c r="AH87" s="47">
        <f>IF(Y87="No",0,IFERROR(ROUNDDOWN(INDEX('90% of ACR'!K:K,MATCH(H:H,'90% of ACR'!A:A,0))*IF(I87&gt;0,IF(O87&gt;0,$R$4*MAX(O87-V87,0),0),0)/I87,2),0))</f>
        <v>0</v>
      </c>
      <c r="AI87" s="83">
        <f>IF(Y87="No",0,IFERROR(ROUNDDOWN(INDEX('90% of ACR'!R:R,MATCH(H:H,'90% of ACR'!A:A,0))*IF(J87&gt;0,IF(P87&gt;0,$R$4*MAX(P87-W87,0),0),0)/J87,2),0))</f>
        <v>0.73</v>
      </c>
      <c r="AJ87" s="45">
        <f t="shared" si="43"/>
        <v>0</v>
      </c>
      <c r="AK87" s="45">
        <f t="shared" si="43"/>
        <v>1282599.9674523985</v>
      </c>
      <c r="AL87" s="47">
        <f t="shared" si="44"/>
        <v>0</v>
      </c>
      <c r="AM87" s="47">
        <f t="shared" si="44"/>
        <v>0.9</v>
      </c>
      <c r="AN87" s="84">
        <f>IFERROR(INDEX(FeeCalc!P:P,MATCH(C87,FeeCalc!F:F,0)),0)</f>
        <v>1581287.6311056968</v>
      </c>
      <c r="AO87" s="84">
        <f>IFERROR(INDEX(FeeCalc!S:S,MATCH(C87,FeeCalc!F:F,0)),0)</f>
        <v>97504.816282210202</v>
      </c>
      <c r="AP87" s="84">
        <f t="shared" si="45"/>
        <v>1678792.447387907</v>
      </c>
      <c r="AQ87" s="69">
        <f t="shared" si="46"/>
        <v>712365.35678500554</v>
      </c>
      <c r="AR87" s="69">
        <v>355941.13740045181</v>
      </c>
      <c r="AS87" s="69">
        <f t="shared" si="55"/>
        <v>356424.21938455373</v>
      </c>
      <c r="AT87" s="69">
        <f>IFERROR(IFERROR(INDEX('2023 IP UPL Data'!L:L,MATCH(A:A,'2023 IP UPL Data'!B:B,0)),INDEX('2023 IMD UPL Data'!I:I,MATCH(A:A,'2023 IMD UPL Data'!B:B,0))),0)</f>
        <v>1272194.1165045493</v>
      </c>
      <c r="AU87" s="69">
        <f>IFERROR(IF(F85="IMD",0,INDEX('2023 OP UPL Data'!J:J,MATCH(A:A,'2023 OP UPL Data'!B:B,0))),0)</f>
        <v>725865.22940397344</v>
      </c>
      <c r="AV87" s="45">
        <f t="shared" si="47"/>
        <v>1998059.3459085226</v>
      </c>
      <c r="AW87" s="69">
        <f>IFERROR(IFERROR(INDEX('2023 IP UPL Data'!M:M,MATCH(A:A,'2023 IP UPL Data'!B:B,0)),INDEX('2023 IMD UPL Data'!J:J,MATCH(A:A,'2023 IMD UPL Data'!B:B,0))),0)</f>
        <v>590928.02</v>
      </c>
      <c r="AX87" s="69">
        <f>IFERROR(IF(F85="IMD",0,INDEX('2023 OP UPL Data'!L:L,MATCH(A:A,'2023 OP UPL Data'!B:B,0))),0)</f>
        <v>1489690.68</v>
      </c>
      <c r="AY87" s="45">
        <f t="shared" si="48"/>
        <v>2080618.7</v>
      </c>
      <c r="AZ87" s="69">
        <v>1416550.8791918522</v>
      </c>
      <c r="BA87" s="69">
        <v>2868521.7233051495</v>
      </c>
      <c r="BB87" s="69">
        <f t="shared" si="49"/>
        <v>1416550.8791918522</v>
      </c>
      <c r="BC87" s="69">
        <f t="shared" si="49"/>
        <v>2569834.0596518512</v>
      </c>
      <c r="BD87" s="69">
        <f t="shared" si="50"/>
        <v>3986384.9388437038</v>
      </c>
      <c r="BE87" s="91">
        <f t="shared" si="51"/>
        <v>825622.85919185216</v>
      </c>
      <c r="BF87" s="91">
        <f t="shared" si="51"/>
        <v>1378831.0433051495</v>
      </c>
      <c r="BG87" s="70">
        <f>IFERROR(INDEX('2023 IP UPL Data'!K:K,MATCH(A87,'2023 IP UPL Data'!B:B,0)),0)</f>
        <v>0</v>
      </c>
    </row>
    <row r="88" spans="1:59">
      <c r="A88" s="120" t="s">
        <v>1128</v>
      </c>
      <c r="B88" s="161" t="s">
        <v>1128</v>
      </c>
      <c r="C88" s="31" t="s">
        <v>1129</v>
      </c>
      <c r="D88" s="193" t="s">
        <v>1129</v>
      </c>
      <c r="E88" s="157" t="s">
        <v>23075</v>
      </c>
      <c r="F88" s="117" t="s">
        <v>2987</v>
      </c>
      <c r="G88" s="117" t="s">
        <v>224</v>
      </c>
      <c r="H88" s="43" t="str">
        <f t="shared" si="33"/>
        <v>Urban Dallas</v>
      </c>
      <c r="I88" s="45">
        <f>INDEX(FeeCalc!M:M,MATCH(C:C,FeeCalc!F:F,0))</f>
        <v>14578866.738649148</v>
      </c>
      <c r="J88" s="45">
        <f>INDEX(FeeCalc!L:L,MATCH(C:C,FeeCalc!F:F,0))</f>
        <v>2839846.7203226462</v>
      </c>
      <c r="K88" s="45">
        <f t="shared" si="34"/>
        <v>17418713.458971795</v>
      </c>
      <c r="L88" s="45">
        <f>IFERROR(IFERROR(INDEX('2023 IP UPL Data'!N:N,MATCH(A:A,'2023 IP UPL Data'!B:B,0)),INDEX('2023 IMD UPL Data'!M:M,MATCH(A:A,'2023 IMD UPL Data'!B:B,0))),0)</f>
        <v>10278379.00301205</v>
      </c>
      <c r="M88" s="45">
        <f>IFERROR((IF(F88="IMD",0,INDEX('2023 OP UPL Data'!M:M,MATCH(A:A,'2023 OP UPL Data'!B:B,0)))),0)</f>
        <v>4587202.9049397595</v>
      </c>
      <c r="N88" s="45">
        <f t="shared" si="35"/>
        <v>14865581.907951809</v>
      </c>
      <c r="O88" s="45">
        <v>43157448.743393838</v>
      </c>
      <c r="P88" s="45">
        <v>7909699.1937312298</v>
      </c>
      <c r="Q88" s="45">
        <f t="shared" si="36"/>
        <v>51067147.937125072</v>
      </c>
      <c r="R88" s="45" t="str">
        <f t="shared" si="37"/>
        <v>Yes</v>
      </c>
      <c r="S88" s="46" t="str">
        <f t="shared" si="37"/>
        <v>Yes</v>
      </c>
      <c r="T88" s="47">
        <f>ROUND(INDEX(Summary!H:H,MATCH(H:H,Summary!A:A,0)),2)</f>
        <v>1.04</v>
      </c>
      <c r="U88" s="47">
        <f>ROUND(INDEX(Summary!I:I,MATCH(H:H,Summary!A:A,0)),2)</f>
        <v>1.04</v>
      </c>
      <c r="V88" s="82">
        <f t="shared" si="38"/>
        <v>15162021.408195116</v>
      </c>
      <c r="W88" s="82">
        <f t="shared" si="38"/>
        <v>2953440.5891355523</v>
      </c>
      <c r="X88" s="45">
        <f t="shared" si="39"/>
        <v>18115461.997330669</v>
      </c>
      <c r="Y88" s="45" t="s">
        <v>18726</v>
      </c>
      <c r="Z88" s="45" t="str">
        <f t="shared" si="40"/>
        <v>Yes</v>
      </c>
      <c r="AA88" s="45" t="str">
        <f t="shared" si="40"/>
        <v>Yes</v>
      </c>
      <c r="AB88" s="45" t="str">
        <f t="shared" si="41"/>
        <v>Yes</v>
      </c>
      <c r="AC88" s="83">
        <f t="shared" si="52"/>
        <v>1.34</v>
      </c>
      <c r="AD88" s="83">
        <f t="shared" si="53"/>
        <v>1.22</v>
      </c>
      <c r="AE88" s="45">
        <f t="shared" si="54"/>
        <v>19535681.42978986</v>
      </c>
      <c r="AF88" s="45">
        <f t="shared" si="54"/>
        <v>3464612.9987936281</v>
      </c>
      <c r="AG88" s="45">
        <f t="shared" si="42"/>
        <v>23000294.428583488</v>
      </c>
      <c r="AH88" s="47">
        <f>IF(Y88="No",0,IFERROR(ROUNDDOWN(INDEX('90% of ACR'!K:K,MATCH(H:H,'90% of ACR'!A:A,0))*IF(I88&gt;0,IF(O88&gt;0,$R$4*MAX(O88-V88,0),0),0)/I88,2),0))</f>
        <v>1.29</v>
      </c>
      <c r="AI88" s="83">
        <f>IF(Y88="No",0,IFERROR(ROUNDDOWN(INDEX('90% of ACR'!R:R,MATCH(H:H,'90% of ACR'!A:A,0))*IF(J88&gt;0,IF(P88&gt;0,$R$4*MAX(P88-W88,0),0),0)/J88,2),0))</f>
        <v>1.21</v>
      </c>
      <c r="AJ88" s="45">
        <f t="shared" si="43"/>
        <v>18806738.092857402</v>
      </c>
      <c r="AK88" s="45">
        <f t="shared" si="43"/>
        <v>3436214.5315904017</v>
      </c>
      <c r="AL88" s="47">
        <f t="shared" si="44"/>
        <v>2.33</v>
      </c>
      <c r="AM88" s="47">
        <f t="shared" si="44"/>
        <v>2.25</v>
      </c>
      <c r="AN88" s="84">
        <f>IFERROR(INDEX(FeeCalc!P:P,MATCH(C88,FeeCalc!F:F,0)),0)</f>
        <v>40358414.621778466</v>
      </c>
      <c r="AO88" s="84">
        <f>IFERROR(INDEX(FeeCalc!S:S,MATCH(C88,FeeCalc!F:F,0)),0)</f>
        <v>2507314.4973959401</v>
      </c>
      <c r="AP88" s="84">
        <f t="shared" si="45"/>
        <v>42865729.119174406</v>
      </c>
      <c r="AQ88" s="69">
        <f t="shared" si="46"/>
        <v>18189300.568597518</v>
      </c>
      <c r="AR88" s="69">
        <v>9092542.3617531899</v>
      </c>
      <c r="AS88" s="69">
        <f t="shared" si="55"/>
        <v>9096758.206844328</v>
      </c>
      <c r="AT88" s="69">
        <f>IFERROR(IFERROR(INDEX('2023 IP UPL Data'!L:L,MATCH(A:A,'2023 IP UPL Data'!B:B,0)),INDEX('2023 IMD UPL Data'!I:I,MATCH(A:A,'2023 IMD UPL Data'!B:B,0))),0)</f>
        <v>14190742.74698795</v>
      </c>
      <c r="AU88" s="69">
        <f>IFERROR(IF(F86="IMD",0,INDEX('2023 OP UPL Data'!J:J,MATCH(A:A,'2023 OP UPL Data'!B:B,0))),0)</f>
        <v>1853112.7650602409</v>
      </c>
      <c r="AV88" s="45">
        <f t="shared" si="47"/>
        <v>16043855.51204819</v>
      </c>
      <c r="AW88" s="69">
        <f>IFERROR(IFERROR(INDEX('2023 IP UPL Data'!M:M,MATCH(A:A,'2023 IP UPL Data'!B:B,0)),INDEX('2023 IMD UPL Data'!J:J,MATCH(A:A,'2023 IMD UPL Data'!B:B,0))),0)</f>
        <v>24469121.75</v>
      </c>
      <c r="AX88" s="69">
        <f>IFERROR(IF(F86="IMD",0,INDEX('2023 OP UPL Data'!L:L,MATCH(A:A,'2023 OP UPL Data'!B:B,0))),0)</f>
        <v>6440315.6699999999</v>
      </c>
      <c r="AY88" s="45">
        <f t="shared" si="48"/>
        <v>30909437.420000002</v>
      </c>
      <c r="AZ88" s="69">
        <v>57348191.490381792</v>
      </c>
      <c r="BA88" s="69">
        <v>9762811.9587914702</v>
      </c>
      <c r="BB88" s="69">
        <f t="shared" si="49"/>
        <v>42186170.082186677</v>
      </c>
      <c r="BC88" s="69">
        <f t="shared" si="49"/>
        <v>6809371.3696559183</v>
      </c>
      <c r="BD88" s="69">
        <f t="shared" si="50"/>
        <v>48995541.451842591</v>
      </c>
      <c r="BE88" s="91">
        <f t="shared" si="51"/>
        <v>32879069.740381792</v>
      </c>
      <c r="BF88" s="91">
        <f t="shared" si="51"/>
        <v>3322496.2887914702</v>
      </c>
      <c r="BG88" s="70">
        <f>IFERROR(INDEX('2023 IP UPL Data'!K:K,MATCH(A88,'2023 IP UPL Data'!B:B,0)),0)</f>
        <v>0</v>
      </c>
    </row>
    <row r="89" spans="1:59">
      <c r="A89" s="120" t="s">
        <v>1134</v>
      </c>
      <c r="B89" s="161" t="s">
        <v>1134</v>
      </c>
      <c r="C89" s="31" t="s">
        <v>1135</v>
      </c>
      <c r="D89" s="193" t="s">
        <v>1135</v>
      </c>
      <c r="E89" s="157" t="s">
        <v>23076</v>
      </c>
      <c r="F89" s="117" t="s">
        <v>2987</v>
      </c>
      <c r="G89" s="117" t="s">
        <v>224</v>
      </c>
      <c r="H89" s="43" t="str">
        <f t="shared" si="33"/>
        <v>Urban Dallas</v>
      </c>
      <c r="I89" s="45">
        <f>INDEX(FeeCalc!M:M,MATCH(C:C,FeeCalc!F:F,0))</f>
        <v>324700.39996317402</v>
      </c>
      <c r="J89" s="45">
        <f>INDEX(FeeCalc!L:L,MATCH(C:C,FeeCalc!F:F,0))</f>
        <v>1367599.1749765114</v>
      </c>
      <c r="K89" s="45">
        <f t="shared" si="34"/>
        <v>1692299.5749396854</v>
      </c>
      <c r="L89" s="45">
        <f>IFERROR(IFERROR(INDEX('2023 IP UPL Data'!N:N,MATCH(A:A,'2023 IP UPL Data'!B:B,0)),INDEX('2023 IMD UPL Data'!M:M,MATCH(A:A,'2023 IMD UPL Data'!B:B,0))),0)</f>
        <v>286319.83168674697</v>
      </c>
      <c r="M89" s="45">
        <f>IFERROR((IF(F89="IMD",0,INDEX('2023 OP UPL Data'!M:M,MATCH(A:A,'2023 OP UPL Data'!B:B,0)))),0)</f>
        <v>847553.31120481947</v>
      </c>
      <c r="N89" s="45">
        <f t="shared" si="35"/>
        <v>1133873.1428915665</v>
      </c>
      <c r="O89" s="45">
        <v>1164382.6464874879</v>
      </c>
      <c r="P89" s="45">
        <v>3026097.3999141799</v>
      </c>
      <c r="Q89" s="45">
        <f t="shared" si="36"/>
        <v>4190480.0464016679</v>
      </c>
      <c r="R89" s="45" t="str">
        <f t="shared" si="37"/>
        <v>Yes</v>
      </c>
      <c r="S89" s="46" t="str">
        <f t="shared" si="37"/>
        <v>Yes</v>
      </c>
      <c r="T89" s="47">
        <f>ROUND(INDEX(Summary!H:H,MATCH(H:H,Summary!A:A,0)),2)</f>
        <v>1.04</v>
      </c>
      <c r="U89" s="47">
        <f>ROUND(INDEX(Summary!I:I,MATCH(H:H,Summary!A:A,0)),2)</f>
        <v>1.04</v>
      </c>
      <c r="V89" s="82">
        <f t="shared" si="38"/>
        <v>337688.41596170102</v>
      </c>
      <c r="W89" s="82">
        <f t="shared" si="38"/>
        <v>1422303.1419755719</v>
      </c>
      <c r="X89" s="45">
        <f t="shared" si="39"/>
        <v>1759991.5579372728</v>
      </c>
      <c r="Y89" s="45" t="s">
        <v>18726</v>
      </c>
      <c r="Z89" s="45" t="str">
        <f t="shared" si="40"/>
        <v>Yes</v>
      </c>
      <c r="AA89" s="45" t="str">
        <f t="shared" si="40"/>
        <v>Yes</v>
      </c>
      <c r="AB89" s="45" t="str">
        <f t="shared" si="41"/>
        <v>Yes</v>
      </c>
      <c r="AC89" s="83">
        <f t="shared" si="52"/>
        <v>1.77</v>
      </c>
      <c r="AD89" s="83">
        <f t="shared" si="53"/>
        <v>0.82</v>
      </c>
      <c r="AE89" s="45">
        <f t="shared" si="54"/>
        <v>574719.707934818</v>
      </c>
      <c r="AF89" s="45">
        <f t="shared" si="54"/>
        <v>1121431.3234807393</v>
      </c>
      <c r="AG89" s="45">
        <f t="shared" si="42"/>
        <v>1696151.0314155573</v>
      </c>
      <c r="AH89" s="47">
        <f>IF(Y89="No",0,IFERROR(ROUNDDOWN(INDEX('90% of ACR'!K:K,MATCH(H:H,'90% of ACR'!A:A,0))*IF(I89&gt;0,IF(O89&gt;0,$R$4*MAX(O89-V89,0),0),0)/I89,2),0))</f>
        <v>1.71</v>
      </c>
      <c r="AI89" s="83">
        <f>IF(Y89="No",0,IFERROR(ROUNDDOWN(INDEX('90% of ACR'!R:R,MATCH(H:H,'90% of ACR'!A:A,0))*IF(J89&gt;0,IF(P89&gt;0,$R$4*MAX(P89-W89,0),0),0)/J89,2),0))</f>
        <v>0.81</v>
      </c>
      <c r="AJ89" s="45">
        <f t="shared" si="43"/>
        <v>555237.68393702758</v>
      </c>
      <c r="AK89" s="45">
        <f t="shared" si="43"/>
        <v>1107755.3317309744</v>
      </c>
      <c r="AL89" s="47">
        <f t="shared" si="44"/>
        <v>2.75</v>
      </c>
      <c r="AM89" s="47">
        <f t="shared" si="44"/>
        <v>1.85</v>
      </c>
      <c r="AN89" s="84">
        <f>IFERROR(INDEX(FeeCalc!P:P,MATCH(C89,FeeCalc!F:F,0)),0)</f>
        <v>3422984.5736052748</v>
      </c>
      <c r="AO89" s="84">
        <f>IFERROR(INDEX(FeeCalc!S:S,MATCH(C89,FeeCalc!F:F,0)),0)</f>
        <v>213530.51030958083</v>
      </c>
      <c r="AP89" s="84">
        <f t="shared" si="45"/>
        <v>3636515.0839148555</v>
      </c>
      <c r="AQ89" s="69">
        <f t="shared" si="46"/>
        <v>1543089.7185877587</v>
      </c>
      <c r="AR89" s="69">
        <v>776831.50460055599</v>
      </c>
      <c r="AS89" s="69">
        <f t="shared" si="55"/>
        <v>766258.21398720273</v>
      </c>
      <c r="AT89" s="69">
        <f>IFERROR(IFERROR(INDEX('2023 IP UPL Data'!L:L,MATCH(A:A,'2023 IP UPL Data'!B:B,0)),INDEX('2023 IMD UPL Data'!I:I,MATCH(A:A,'2023 IMD UPL Data'!B:B,0))),0)</f>
        <v>206163.57831325301</v>
      </c>
      <c r="AU89" s="69">
        <f>IFERROR(IF(F87="IMD",0,INDEX('2023 OP UPL Data'!J:J,MATCH(A:A,'2023 OP UPL Data'!B:B,0))),0)</f>
        <v>696441.19879518053</v>
      </c>
      <c r="AV89" s="45">
        <f t="shared" si="47"/>
        <v>902604.77710843354</v>
      </c>
      <c r="AW89" s="69">
        <f>IFERROR(IFERROR(INDEX('2023 IP UPL Data'!M:M,MATCH(A:A,'2023 IP UPL Data'!B:B,0)),INDEX('2023 IMD UPL Data'!J:J,MATCH(A:A,'2023 IMD UPL Data'!B:B,0))),0)</f>
        <v>492483.41</v>
      </c>
      <c r="AX89" s="69">
        <f>IFERROR(IF(F87="IMD",0,INDEX('2023 OP UPL Data'!L:L,MATCH(A:A,'2023 OP UPL Data'!B:B,0))),0)</f>
        <v>1543994.51</v>
      </c>
      <c r="AY89" s="45">
        <f t="shared" si="48"/>
        <v>2036477.92</v>
      </c>
      <c r="AZ89" s="69">
        <v>1370546.2248007411</v>
      </c>
      <c r="BA89" s="69">
        <v>3722538.5987093602</v>
      </c>
      <c r="BB89" s="69">
        <f t="shared" si="49"/>
        <v>1032857.8088390401</v>
      </c>
      <c r="BC89" s="69">
        <f t="shared" si="49"/>
        <v>2300235.4567337884</v>
      </c>
      <c r="BD89" s="69">
        <f t="shared" si="50"/>
        <v>3333093.2655728282</v>
      </c>
      <c r="BE89" s="91">
        <f t="shared" si="51"/>
        <v>878062.81480074115</v>
      </c>
      <c r="BF89" s="91">
        <f t="shared" si="51"/>
        <v>2178544.08870936</v>
      </c>
      <c r="BG89" s="70">
        <f>IFERROR(INDEX('2023 IP UPL Data'!K:K,MATCH(A89,'2023 IP UPL Data'!B:B,0)),0)</f>
        <v>0</v>
      </c>
    </row>
    <row r="90" spans="1:59">
      <c r="A90" s="120" t="s">
        <v>483</v>
      </c>
      <c r="B90" s="161" t="s">
        <v>483</v>
      </c>
      <c r="C90" s="31" t="s">
        <v>484</v>
      </c>
      <c r="D90" s="193" t="s">
        <v>484</v>
      </c>
      <c r="E90" s="157" t="s">
        <v>23077</v>
      </c>
      <c r="F90" s="117" t="s">
        <v>2987</v>
      </c>
      <c r="G90" s="117" t="s">
        <v>224</v>
      </c>
      <c r="H90" s="43" t="str">
        <f t="shared" si="33"/>
        <v>Urban Dallas</v>
      </c>
      <c r="I90" s="45">
        <f>INDEX(FeeCalc!M:M,MATCH(C:C,FeeCalc!F:F,0))</f>
        <v>5746091.7134648627</v>
      </c>
      <c r="J90" s="45">
        <f>INDEX(FeeCalc!L:L,MATCH(C:C,FeeCalc!F:F,0))</f>
        <v>1304382.6525574517</v>
      </c>
      <c r="K90" s="45">
        <f t="shared" si="34"/>
        <v>7050474.3660223149</v>
      </c>
      <c r="L90" s="45">
        <f>IFERROR(IFERROR(INDEX('2023 IP UPL Data'!N:N,MATCH(A:A,'2023 IP UPL Data'!B:B,0)),INDEX('2023 IMD UPL Data'!M:M,MATCH(A:A,'2023 IMD UPL Data'!B:B,0))),0)</f>
        <v>4923093.2271084338</v>
      </c>
      <c r="M90" s="45">
        <f>IFERROR((IF(F90="IMD",0,INDEX('2023 OP UPL Data'!M:M,MATCH(A:A,'2023 OP UPL Data'!B:B,0)))),0)</f>
        <v>2190441.2453012047</v>
      </c>
      <c r="N90" s="45">
        <f t="shared" si="35"/>
        <v>7113534.4724096386</v>
      </c>
      <c r="O90" s="45">
        <v>23944749.626854476</v>
      </c>
      <c r="P90" s="45">
        <v>3984774.4169281879</v>
      </c>
      <c r="Q90" s="45">
        <f t="shared" si="36"/>
        <v>27929524.043782663</v>
      </c>
      <c r="R90" s="45" t="str">
        <f t="shared" si="37"/>
        <v>Yes</v>
      </c>
      <c r="S90" s="46" t="str">
        <f t="shared" si="37"/>
        <v>Yes</v>
      </c>
      <c r="T90" s="47">
        <f>ROUND(INDEX(Summary!H:H,MATCH(H:H,Summary!A:A,0)),2)</f>
        <v>1.04</v>
      </c>
      <c r="U90" s="47">
        <f>ROUND(INDEX(Summary!I:I,MATCH(H:H,Summary!A:A,0)),2)</f>
        <v>1.04</v>
      </c>
      <c r="V90" s="82">
        <f t="shared" si="38"/>
        <v>5975935.3820034573</v>
      </c>
      <c r="W90" s="82">
        <f t="shared" si="38"/>
        <v>1356557.9586597499</v>
      </c>
      <c r="X90" s="45">
        <f t="shared" si="39"/>
        <v>7332493.3406632077</v>
      </c>
      <c r="Y90" s="45" t="s">
        <v>18726</v>
      </c>
      <c r="Z90" s="45" t="str">
        <f t="shared" si="40"/>
        <v>Yes</v>
      </c>
      <c r="AA90" s="45" t="str">
        <f t="shared" si="40"/>
        <v>Yes</v>
      </c>
      <c r="AB90" s="45" t="str">
        <f t="shared" si="41"/>
        <v>Yes</v>
      </c>
      <c r="AC90" s="83">
        <f t="shared" si="52"/>
        <v>2.1800000000000002</v>
      </c>
      <c r="AD90" s="83">
        <f t="shared" si="53"/>
        <v>1.4</v>
      </c>
      <c r="AE90" s="45">
        <f t="shared" si="54"/>
        <v>12526479.935353402</v>
      </c>
      <c r="AF90" s="45">
        <f t="shared" si="54"/>
        <v>1826135.7135804323</v>
      </c>
      <c r="AG90" s="45">
        <f t="shared" si="42"/>
        <v>14352615.648933835</v>
      </c>
      <c r="AH90" s="47">
        <f>IF(Y90="No",0,IFERROR(ROUNDDOWN(INDEX('90% of ACR'!K:K,MATCH(H:H,'90% of ACR'!A:A,0))*IF(I90&gt;0,IF(O90&gt;0,$R$4*MAX(O90-V90,0),0),0)/I90,2),0))</f>
        <v>2.1</v>
      </c>
      <c r="AI90" s="83">
        <f>IF(Y90="No",0,IFERROR(ROUNDDOWN(INDEX('90% of ACR'!R:R,MATCH(H:H,'90% of ACR'!A:A,0))*IF(J90&gt;0,IF(P90&gt;0,$R$4*MAX(P90-W90,0),0),0)/J90,2),0))</f>
        <v>1.4</v>
      </c>
      <c r="AJ90" s="45">
        <f t="shared" si="43"/>
        <v>12066792.598276213</v>
      </c>
      <c r="AK90" s="45">
        <f t="shared" si="43"/>
        <v>1826135.7135804323</v>
      </c>
      <c r="AL90" s="47">
        <f t="shared" si="44"/>
        <v>3.14</v>
      </c>
      <c r="AM90" s="47">
        <f t="shared" si="44"/>
        <v>2.44</v>
      </c>
      <c r="AN90" s="84">
        <f>IFERROR(INDEX(FeeCalc!P:P,MATCH(C90,FeeCalc!F:F,0)),0)</f>
        <v>21225421.652519852</v>
      </c>
      <c r="AO90" s="84">
        <f>IFERROR(INDEX(FeeCalc!S:S,MATCH(C90,FeeCalc!F:F,0)),0)</f>
        <v>1306312.8530014993</v>
      </c>
      <c r="AP90" s="84">
        <f t="shared" si="45"/>
        <v>22531734.50552135</v>
      </c>
      <c r="AQ90" s="69">
        <f t="shared" si="46"/>
        <v>9560935.9661968872</v>
      </c>
      <c r="AR90" s="69">
        <v>4761932.4746560473</v>
      </c>
      <c r="AS90" s="69">
        <f t="shared" si="55"/>
        <v>4799003.4915408399</v>
      </c>
      <c r="AT90" s="69">
        <f>IFERROR(IFERROR(INDEX('2023 IP UPL Data'!L:L,MATCH(A:A,'2023 IP UPL Data'!B:B,0)),INDEX('2023 IMD UPL Data'!I:I,MATCH(A:A,'2023 IMD UPL Data'!B:B,0))),0)</f>
        <v>5926510.2228915654</v>
      </c>
      <c r="AU90" s="69">
        <f>IFERROR(IF(F88="IMD",0,INDEX('2023 OP UPL Data'!J:J,MATCH(A:A,'2023 OP UPL Data'!B:B,0))),0)</f>
        <v>861415.67469879519</v>
      </c>
      <c r="AV90" s="45">
        <f t="shared" si="47"/>
        <v>6787925.8975903606</v>
      </c>
      <c r="AW90" s="69">
        <f>IFERROR(IFERROR(INDEX('2023 IP UPL Data'!M:M,MATCH(A:A,'2023 IP UPL Data'!B:B,0)),INDEX('2023 IMD UPL Data'!J:J,MATCH(A:A,'2023 IMD UPL Data'!B:B,0))),0)</f>
        <v>10849603.449999999</v>
      </c>
      <c r="AX90" s="69">
        <f>IFERROR(IF(F88="IMD",0,INDEX('2023 OP UPL Data'!L:L,MATCH(A:A,'2023 OP UPL Data'!B:B,0))),0)</f>
        <v>3051856.92</v>
      </c>
      <c r="AY90" s="45">
        <f t="shared" si="48"/>
        <v>13901460.369999999</v>
      </c>
      <c r="AZ90" s="69">
        <v>29871259.849746041</v>
      </c>
      <c r="BA90" s="69">
        <v>4846190.0916269831</v>
      </c>
      <c r="BB90" s="69">
        <f t="shared" si="49"/>
        <v>23895324.467742585</v>
      </c>
      <c r="BC90" s="69">
        <f t="shared" si="49"/>
        <v>3489632.1329672332</v>
      </c>
      <c r="BD90" s="69">
        <f t="shared" si="50"/>
        <v>27384956.600709811</v>
      </c>
      <c r="BE90" s="91">
        <f t="shared" si="51"/>
        <v>19021656.399746042</v>
      </c>
      <c r="BF90" s="91">
        <f t="shared" si="51"/>
        <v>1794333.1716269832</v>
      </c>
      <c r="BG90" s="70">
        <f>IFERROR(INDEX('2023 IP UPL Data'!K:K,MATCH(A90,'2023 IP UPL Data'!B:B,0)),0)</f>
        <v>0</v>
      </c>
    </row>
    <row r="91" spans="1:59">
      <c r="A91" s="120" t="s">
        <v>429</v>
      </c>
      <c r="B91" s="161" t="s">
        <v>429</v>
      </c>
      <c r="C91" s="31" t="s">
        <v>430</v>
      </c>
      <c r="D91" s="193" t="s">
        <v>430</v>
      </c>
      <c r="E91" s="157" t="s">
        <v>23078</v>
      </c>
      <c r="F91" s="117" t="s">
        <v>2987</v>
      </c>
      <c r="G91" s="117" t="s">
        <v>224</v>
      </c>
      <c r="H91" s="43" t="str">
        <f t="shared" si="33"/>
        <v>Urban Dallas</v>
      </c>
      <c r="I91" s="45">
        <f>INDEX(FeeCalc!M:M,MATCH(C:C,FeeCalc!F:F,0))</f>
        <v>1285008.6128231334</v>
      </c>
      <c r="J91" s="45">
        <f>INDEX(FeeCalc!L:L,MATCH(C:C,FeeCalc!F:F,0))</f>
        <v>692010.75265312637</v>
      </c>
      <c r="K91" s="45">
        <f t="shared" si="34"/>
        <v>1977019.3654762597</v>
      </c>
      <c r="L91" s="45">
        <f>IFERROR(IFERROR(INDEX('2023 IP UPL Data'!N:N,MATCH(A:A,'2023 IP UPL Data'!B:B,0)),INDEX('2023 IMD UPL Data'!M:M,MATCH(A:A,'2023 IMD UPL Data'!B:B,0))),0)</f>
        <v>1301738.198313253</v>
      </c>
      <c r="M91" s="45">
        <f>IFERROR((IF(F91="IMD",0,INDEX('2023 OP UPL Data'!M:M,MATCH(A:A,'2023 OP UPL Data'!B:B,0)))),0)</f>
        <v>969364.69987951813</v>
      </c>
      <c r="N91" s="45">
        <f t="shared" si="35"/>
        <v>2271102.8981927712</v>
      </c>
      <c r="O91" s="45">
        <v>3315948.184997824</v>
      </c>
      <c r="P91" s="45">
        <v>2183672.9459662321</v>
      </c>
      <c r="Q91" s="45">
        <f t="shared" si="36"/>
        <v>5499621.1309640557</v>
      </c>
      <c r="R91" s="45" t="str">
        <f t="shared" si="37"/>
        <v>Yes</v>
      </c>
      <c r="S91" s="46" t="str">
        <f t="shared" si="37"/>
        <v>Yes</v>
      </c>
      <c r="T91" s="47">
        <f>ROUND(INDEX(Summary!H:H,MATCH(H:H,Summary!A:A,0)),2)</f>
        <v>1.04</v>
      </c>
      <c r="U91" s="47">
        <f>ROUND(INDEX(Summary!I:I,MATCH(H:H,Summary!A:A,0)),2)</f>
        <v>1.04</v>
      </c>
      <c r="V91" s="82">
        <f t="shared" si="38"/>
        <v>1336408.9573360588</v>
      </c>
      <c r="W91" s="82">
        <f t="shared" si="38"/>
        <v>719691.18275925145</v>
      </c>
      <c r="X91" s="45">
        <f t="shared" si="39"/>
        <v>2056100.1400953103</v>
      </c>
      <c r="Y91" s="45" t="s">
        <v>18726</v>
      </c>
      <c r="Z91" s="45" t="str">
        <f t="shared" si="40"/>
        <v>Yes</v>
      </c>
      <c r="AA91" s="45" t="str">
        <f t="shared" si="40"/>
        <v>Yes</v>
      </c>
      <c r="AB91" s="45" t="str">
        <f t="shared" si="41"/>
        <v>Yes</v>
      </c>
      <c r="AC91" s="83">
        <f t="shared" si="52"/>
        <v>1.07</v>
      </c>
      <c r="AD91" s="83">
        <f t="shared" si="53"/>
        <v>1.47</v>
      </c>
      <c r="AE91" s="45">
        <f t="shared" si="54"/>
        <v>1374959.2157207527</v>
      </c>
      <c r="AF91" s="45">
        <f t="shared" si="54"/>
        <v>1017255.8064000957</v>
      </c>
      <c r="AG91" s="45">
        <f t="shared" si="42"/>
        <v>2392215.0221208483</v>
      </c>
      <c r="AH91" s="47">
        <f>IF(Y91="No",0,IFERROR(ROUNDDOWN(INDEX('90% of ACR'!K:K,MATCH(H:H,'90% of ACR'!A:A,0))*IF(I91&gt;0,IF(O91&gt;0,$R$4*MAX(O91-V91,0),0),0)/I91,2),0))</f>
        <v>1.03</v>
      </c>
      <c r="AI91" s="83">
        <f>IF(Y91="No",0,IFERROR(ROUNDDOWN(INDEX('90% of ACR'!R:R,MATCH(H:H,'90% of ACR'!A:A,0))*IF(J91&gt;0,IF(P91&gt;0,$R$4*MAX(P91-W91,0),0),0)/J91,2),0))</f>
        <v>1.47</v>
      </c>
      <c r="AJ91" s="45">
        <f t="shared" si="43"/>
        <v>1323558.8712078275</v>
      </c>
      <c r="AK91" s="45">
        <f t="shared" si="43"/>
        <v>1017255.8064000957</v>
      </c>
      <c r="AL91" s="47">
        <f t="shared" si="44"/>
        <v>2.0700000000000003</v>
      </c>
      <c r="AM91" s="47">
        <f t="shared" si="44"/>
        <v>2.5099999999999998</v>
      </c>
      <c r="AN91" s="84">
        <f>IFERROR(INDEX(FeeCalc!P:P,MATCH(C91,FeeCalc!F:F,0)),0)</f>
        <v>4396914.817703234</v>
      </c>
      <c r="AO91" s="84">
        <f>IFERROR(INDEX(FeeCalc!S:S,MATCH(C91,FeeCalc!F:F,0)),0)</f>
        <v>271874.18134741526</v>
      </c>
      <c r="AP91" s="84">
        <f t="shared" si="45"/>
        <v>4668788.9990506489</v>
      </c>
      <c r="AQ91" s="69">
        <f t="shared" si="46"/>
        <v>1981116.5735451602</v>
      </c>
      <c r="AR91" s="69">
        <v>983771.73147600354</v>
      </c>
      <c r="AS91" s="69">
        <f t="shared" si="55"/>
        <v>997344.8420691567</v>
      </c>
      <c r="AT91" s="69">
        <f>IFERROR(IFERROR(INDEX('2023 IP UPL Data'!L:L,MATCH(A:A,'2023 IP UPL Data'!B:B,0)),INDEX('2023 IMD UPL Data'!I:I,MATCH(A:A,'2023 IMD UPL Data'!B:B,0))),0)</f>
        <v>930194.92168674711</v>
      </c>
      <c r="AU91" s="69">
        <f>IFERROR(IF(F89="IMD",0,INDEX('2023 OP UPL Data'!J:J,MATCH(A:A,'2023 OP UPL Data'!B:B,0))),0)</f>
        <v>438747.03012048185</v>
      </c>
      <c r="AV91" s="45">
        <f t="shared" si="47"/>
        <v>1368941.9518072288</v>
      </c>
      <c r="AW91" s="69">
        <f>IFERROR(IFERROR(INDEX('2023 IP UPL Data'!M:M,MATCH(A:A,'2023 IP UPL Data'!B:B,0)),INDEX('2023 IMD UPL Data'!J:J,MATCH(A:A,'2023 IMD UPL Data'!B:B,0))),0)</f>
        <v>2231933.12</v>
      </c>
      <c r="AX91" s="69">
        <f>IFERROR(IF(F89="IMD",0,INDEX('2023 OP UPL Data'!L:L,MATCH(A:A,'2023 OP UPL Data'!B:B,0))),0)</f>
        <v>1408111.73</v>
      </c>
      <c r="AY91" s="45">
        <f t="shared" si="48"/>
        <v>3640044.85</v>
      </c>
      <c r="AZ91" s="69">
        <v>4246143.1066845711</v>
      </c>
      <c r="BA91" s="69">
        <v>2622419.9760867138</v>
      </c>
      <c r="BB91" s="69">
        <f t="shared" si="49"/>
        <v>2909734.1493485123</v>
      </c>
      <c r="BC91" s="69">
        <f t="shared" si="49"/>
        <v>1902728.7933274624</v>
      </c>
      <c r="BD91" s="69">
        <f t="shared" si="50"/>
        <v>4812462.9426759742</v>
      </c>
      <c r="BE91" s="91">
        <f t="shared" si="51"/>
        <v>2014209.986684571</v>
      </c>
      <c r="BF91" s="91">
        <f t="shared" si="51"/>
        <v>1214308.2460867139</v>
      </c>
      <c r="BG91" s="70">
        <f>IFERROR(INDEX('2023 IP UPL Data'!K:K,MATCH(A91,'2023 IP UPL Data'!B:B,0)),0)</f>
        <v>0</v>
      </c>
    </row>
    <row r="92" spans="1:59">
      <c r="A92" s="120" t="s">
        <v>1104</v>
      </c>
      <c r="B92" s="161" t="s">
        <v>1104</v>
      </c>
      <c r="C92" s="31" t="s">
        <v>1105</v>
      </c>
      <c r="D92" s="193" t="s">
        <v>1105</v>
      </c>
      <c r="E92" s="157" t="s">
        <v>23079</v>
      </c>
      <c r="F92" s="117" t="s">
        <v>2987</v>
      </c>
      <c r="G92" s="117" t="s">
        <v>1399</v>
      </c>
      <c r="H92" s="43" t="str">
        <f t="shared" si="33"/>
        <v>Urban Tarrant</v>
      </c>
      <c r="I92" s="45">
        <f>INDEX(FeeCalc!M:M,MATCH(C:C,FeeCalc!F:F,0))</f>
        <v>8062349.8003399875</v>
      </c>
      <c r="J92" s="45">
        <f>INDEX(FeeCalc!L:L,MATCH(C:C,FeeCalc!F:F,0))</f>
        <v>2331952.6240575267</v>
      </c>
      <c r="K92" s="45">
        <f t="shared" si="34"/>
        <v>10394302.424397513</v>
      </c>
      <c r="L92" s="45">
        <f>IFERROR(IFERROR(INDEX('2023 IP UPL Data'!N:N,MATCH(A:A,'2023 IP UPL Data'!B:B,0)),INDEX('2023 IMD UPL Data'!M:M,MATCH(A:A,'2023 IMD UPL Data'!B:B,0))),0)</f>
        <v>5379406.9199999999</v>
      </c>
      <c r="M92" s="45">
        <f>IFERROR((IF(F92="IMD",0,INDEX('2023 OP UPL Data'!M:M,MATCH(A:A,'2023 OP UPL Data'!B:B,0)))),0)</f>
        <v>4441035.6199999992</v>
      </c>
      <c r="N92" s="45">
        <f t="shared" si="35"/>
        <v>9820442.5399999991</v>
      </c>
      <c r="O92" s="45">
        <v>21306597.272784758</v>
      </c>
      <c r="P92" s="45">
        <v>7923875.4795251712</v>
      </c>
      <c r="Q92" s="45">
        <f t="shared" si="36"/>
        <v>29230472.75230993</v>
      </c>
      <c r="R92" s="45" t="str">
        <f t="shared" si="37"/>
        <v>Yes</v>
      </c>
      <c r="S92" s="46" t="str">
        <f t="shared" si="37"/>
        <v>Yes</v>
      </c>
      <c r="T92" s="47">
        <f>ROUND(INDEX(Summary!H:H,MATCH(H:H,Summary!A:A,0)),2)</f>
        <v>1.51</v>
      </c>
      <c r="U92" s="47">
        <f>ROUND(INDEX(Summary!I:I,MATCH(H:H,Summary!A:A,0)),2)</f>
        <v>1.43</v>
      </c>
      <c r="V92" s="82">
        <f t="shared" si="38"/>
        <v>12174148.198513381</v>
      </c>
      <c r="W92" s="82">
        <f t="shared" si="38"/>
        <v>3334692.2524022632</v>
      </c>
      <c r="X92" s="45">
        <f t="shared" si="39"/>
        <v>15508840.450915644</v>
      </c>
      <c r="Y92" s="45" t="s">
        <v>18726</v>
      </c>
      <c r="Z92" s="45" t="str">
        <f t="shared" si="40"/>
        <v>Yes</v>
      </c>
      <c r="AA92" s="45" t="str">
        <f t="shared" si="40"/>
        <v>Yes</v>
      </c>
      <c r="AB92" s="45" t="str">
        <f t="shared" si="41"/>
        <v>Yes</v>
      </c>
      <c r="AC92" s="83">
        <f t="shared" si="52"/>
        <v>0.79</v>
      </c>
      <c r="AD92" s="83">
        <f t="shared" si="53"/>
        <v>1.37</v>
      </c>
      <c r="AE92" s="45">
        <f t="shared" si="54"/>
        <v>6369256.3422685908</v>
      </c>
      <c r="AF92" s="45">
        <f t="shared" si="54"/>
        <v>3194775.094958812</v>
      </c>
      <c r="AG92" s="45">
        <f t="shared" si="42"/>
        <v>9564031.4372274019</v>
      </c>
      <c r="AH92" s="47">
        <f>IF(Y92="No",0,IFERROR(ROUNDDOWN(INDEX('90% of ACR'!K:K,MATCH(H:H,'90% of ACR'!A:A,0))*IF(I92&gt;0,IF(O92&gt;0,$R$4*MAX(O92-V92,0),0),0)/I92,2),0))</f>
        <v>0.78</v>
      </c>
      <c r="AI92" s="83">
        <f>IF(Y92="No",0,IFERROR(ROUNDDOWN(INDEX('90% of ACR'!R:R,MATCH(H:H,'90% of ACR'!A:A,0))*IF(J92&gt;0,IF(P92&gt;0,$R$4*MAX(P92-W92,0),0),0)/J92,2),0))</f>
        <v>1.1100000000000001</v>
      </c>
      <c r="AJ92" s="45">
        <f t="shared" si="43"/>
        <v>6288632.8442651909</v>
      </c>
      <c r="AK92" s="45">
        <f t="shared" si="43"/>
        <v>2588467.412703855</v>
      </c>
      <c r="AL92" s="47">
        <f t="shared" si="44"/>
        <v>2.29</v>
      </c>
      <c r="AM92" s="47">
        <f t="shared" si="44"/>
        <v>2.54</v>
      </c>
      <c r="AN92" s="84">
        <f>IFERROR(INDEX(FeeCalc!P:P,MATCH(C92,FeeCalc!F:F,0)),0)</f>
        <v>24385940.707884688</v>
      </c>
      <c r="AO92" s="84">
        <f>IFERROR(INDEX(FeeCalc!S:S,MATCH(C92,FeeCalc!F:F,0)),0)</f>
        <v>1506198.7120235018</v>
      </c>
      <c r="AP92" s="84">
        <f t="shared" si="45"/>
        <v>25892139.419908188</v>
      </c>
      <c r="AQ92" s="69">
        <f t="shared" si="46"/>
        <v>10986863.304328483</v>
      </c>
      <c r="AR92" s="69">
        <v>5472027.2680373266</v>
      </c>
      <c r="AS92" s="69">
        <f t="shared" si="55"/>
        <v>5514836.036291156</v>
      </c>
      <c r="AT92" s="69">
        <f>IFERROR(IFERROR(INDEX('2023 IP UPL Data'!L:L,MATCH(A:A,'2023 IP UPL Data'!B:B,0)),INDEX('2023 IMD UPL Data'!I:I,MATCH(A:A,'2023 IMD UPL Data'!B:B,0))),0)</f>
        <v>7626403.8000000007</v>
      </c>
      <c r="AU92" s="69">
        <f>IFERROR(IF(F90="IMD",0,INDEX('2023 OP UPL Data'!J:J,MATCH(A:A,'2023 OP UPL Data'!B:B,0))),0)</f>
        <v>1561957.85</v>
      </c>
      <c r="AV92" s="45">
        <f t="shared" si="47"/>
        <v>9188361.6500000004</v>
      </c>
      <c r="AW92" s="69">
        <f>IFERROR(IFERROR(INDEX('2023 IP UPL Data'!M:M,MATCH(A:A,'2023 IP UPL Data'!B:B,0)),INDEX('2023 IMD UPL Data'!J:J,MATCH(A:A,'2023 IMD UPL Data'!B:B,0))),0)</f>
        <v>13005810.720000001</v>
      </c>
      <c r="AX92" s="69">
        <f>IFERROR(IF(F90="IMD",0,INDEX('2023 OP UPL Data'!L:L,MATCH(A:A,'2023 OP UPL Data'!B:B,0))),0)</f>
        <v>6002993.4699999997</v>
      </c>
      <c r="AY92" s="45">
        <f t="shared" si="48"/>
        <v>19008804.190000001</v>
      </c>
      <c r="AZ92" s="69">
        <v>28933001.072784759</v>
      </c>
      <c r="BA92" s="69">
        <v>9485833.3295251708</v>
      </c>
      <c r="BB92" s="69">
        <f t="shared" si="49"/>
        <v>16758852.874271378</v>
      </c>
      <c r="BC92" s="69">
        <f t="shared" si="49"/>
        <v>6151141.0771229081</v>
      </c>
      <c r="BD92" s="69">
        <f t="shared" si="50"/>
        <v>22909993.95139429</v>
      </c>
      <c r="BE92" s="91">
        <f t="shared" si="51"/>
        <v>15927190.352784758</v>
      </c>
      <c r="BF92" s="91">
        <f t="shared" si="51"/>
        <v>3482839.8595251711</v>
      </c>
      <c r="BG92" s="70">
        <f>IFERROR(INDEX('2023 IP UPL Data'!K:K,MATCH(A92,'2023 IP UPL Data'!B:B,0)),0)</f>
        <v>0</v>
      </c>
    </row>
    <row r="93" spans="1:59">
      <c r="A93" s="120" t="s">
        <v>1131</v>
      </c>
      <c r="B93" s="161" t="s">
        <v>1131</v>
      </c>
      <c r="C93" s="31" t="s">
        <v>1132</v>
      </c>
      <c r="D93" s="193" t="s">
        <v>1132</v>
      </c>
      <c r="E93" s="157" t="s">
        <v>23080</v>
      </c>
      <c r="F93" s="117" t="s">
        <v>2987</v>
      </c>
      <c r="G93" s="117" t="s">
        <v>1399</v>
      </c>
      <c r="H93" s="43" t="str">
        <f t="shared" si="33"/>
        <v>Urban Tarrant</v>
      </c>
      <c r="I93" s="45">
        <f>INDEX(FeeCalc!M:M,MATCH(C:C,FeeCalc!F:F,0))</f>
        <v>5136106.1339664832</v>
      </c>
      <c r="J93" s="45">
        <f>INDEX(FeeCalc!L:L,MATCH(C:C,FeeCalc!F:F,0))</f>
        <v>1213623.7168767187</v>
      </c>
      <c r="K93" s="45">
        <f t="shared" si="34"/>
        <v>6349729.8508432023</v>
      </c>
      <c r="L93" s="45">
        <f>IFERROR(IFERROR(INDEX('2023 IP UPL Data'!N:N,MATCH(A:A,'2023 IP UPL Data'!B:B,0)),INDEX('2023 IMD UPL Data'!M:M,MATCH(A:A,'2023 IMD UPL Data'!B:B,0))),0)</f>
        <v>3713044.6037500007</v>
      </c>
      <c r="M93" s="45">
        <f>IFERROR((IF(F93="IMD",0,INDEX('2023 OP UPL Data'!M:M,MATCH(A:A,'2023 OP UPL Data'!B:B,0)))),0)</f>
        <v>2634857.0137499999</v>
      </c>
      <c r="N93" s="45">
        <f t="shared" si="35"/>
        <v>6347901.6175000006</v>
      </c>
      <c r="O93" s="45">
        <v>15714463.312145799</v>
      </c>
      <c r="P93" s="45">
        <v>5521997.4091368653</v>
      </c>
      <c r="Q93" s="45">
        <f t="shared" si="36"/>
        <v>21236460.721282665</v>
      </c>
      <c r="R93" s="45" t="str">
        <f t="shared" si="37"/>
        <v>Yes</v>
      </c>
      <c r="S93" s="46" t="str">
        <f t="shared" si="37"/>
        <v>Yes</v>
      </c>
      <c r="T93" s="47">
        <f>ROUND(INDEX(Summary!H:H,MATCH(H:H,Summary!A:A,0)),2)</f>
        <v>1.51</v>
      </c>
      <c r="U93" s="47">
        <f>ROUND(INDEX(Summary!I:I,MATCH(H:H,Summary!A:A,0)),2)</f>
        <v>1.43</v>
      </c>
      <c r="V93" s="82">
        <f t="shared" si="38"/>
        <v>7755520.26228939</v>
      </c>
      <c r="W93" s="82">
        <f t="shared" si="38"/>
        <v>1735481.9151337077</v>
      </c>
      <c r="X93" s="45">
        <f t="shared" si="39"/>
        <v>9491002.1774230972</v>
      </c>
      <c r="Y93" s="45" t="s">
        <v>18726</v>
      </c>
      <c r="Z93" s="45" t="str">
        <f t="shared" si="40"/>
        <v>Yes</v>
      </c>
      <c r="AA93" s="45" t="str">
        <f t="shared" si="40"/>
        <v>Yes</v>
      </c>
      <c r="AB93" s="45" t="str">
        <f t="shared" si="41"/>
        <v>Yes</v>
      </c>
      <c r="AC93" s="83">
        <f t="shared" si="52"/>
        <v>1.08</v>
      </c>
      <c r="AD93" s="83">
        <f t="shared" si="53"/>
        <v>2.17</v>
      </c>
      <c r="AE93" s="45">
        <f t="shared" si="54"/>
        <v>5546994.624683802</v>
      </c>
      <c r="AF93" s="45">
        <f t="shared" si="54"/>
        <v>2633563.4656224796</v>
      </c>
      <c r="AG93" s="45">
        <f t="shared" si="42"/>
        <v>8180558.090306282</v>
      </c>
      <c r="AH93" s="47">
        <f>IF(Y93="No",0,IFERROR(ROUNDDOWN(INDEX('90% of ACR'!K:K,MATCH(H:H,'90% of ACR'!A:A,0))*IF(I93&gt;0,IF(O93&gt;0,$R$4*MAX(O93-V93,0),0),0)/I93,2),0))</f>
        <v>1.07</v>
      </c>
      <c r="AI93" s="83">
        <f>IF(Y93="No",0,IFERROR(ROUNDDOWN(INDEX('90% of ACR'!R:R,MATCH(H:H,'90% of ACR'!A:A,0))*IF(J93&gt;0,IF(P93&gt;0,$R$4*MAX(P93-W93,0),0),0)/J93,2),0))</f>
        <v>1.76</v>
      </c>
      <c r="AJ93" s="45">
        <f t="shared" si="43"/>
        <v>5495633.5633441377</v>
      </c>
      <c r="AK93" s="45">
        <f t="shared" si="43"/>
        <v>2135977.7417030251</v>
      </c>
      <c r="AL93" s="47">
        <f t="shared" si="44"/>
        <v>2.58</v>
      </c>
      <c r="AM93" s="47">
        <f t="shared" si="44"/>
        <v>3.19</v>
      </c>
      <c r="AN93" s="84">
        <f>IFERROR(INDEX(FeeCalc!P:P,MATCH(C93,FeeCalc!F:F,0)),0)</f>
        <v>17122613.482470259</v>
      </c>
      <c r="AO93" s="84">
        <f>IFERROR(INDEX(FeeCalc!S:S,MATCH(C93,FeeCalc!F:F,0)),0)</f>
        <v>1056314.348513382</v>
      </c>
      <c r="AP93" s="84">
        <f t="shared" si="45"/>
        <v>18178927.830983642</v>
      </c>
      <c r="AQ93" s="69">
        <f t="shared" si="46"/>
        <v>7713900.8043769524</v>
      </c>
      <c r="AR93" s="69">
        <v>3857268.4804343926</v>
      </c>
      <c r="AS93" s="69">
        <f t="shared" si="55"/>
        <v>3856632.3239425598</v>
      </c>
      <c r="AT93" s="69">
        <f>IFERROR(IFERROR(INDEX('2023 IP UPL Data'!L:L,MATCH(A:A,'2023 IP UPL Data'!B:B,0)),INDEX('2023 IMD UPL Data'!I:I,MATCH(A:A,'2023 IMD UPL Data'!B:B,0))),0)</f>
        <v>3701750.8562499993</v>
      </c>
      <c r="AU93" s="69">
        <f>IFERROR(IF(F91="IMD",0,INDEX('2023 OP UPL Data'!J:J,MATCH(A:A,'2023 OP UPL Data'!B:B,0))),0)</f>
        <v>696719.05624999991</v>
      </c>
      <c r="AV93" s="45">
        <f t="shared" si="47"/>
        <v>4398469.9124999996</v>
      </c>
      <c r="AW93" s="69">
        <f>IFERROR(IFERROR(INDEX('2023 IP UPL Data'!M:M,MATCH(A:A,'2023 IP UPL Data'!B:B,0)),INDEX('2023 IMD UPL Data'!J:J,MATCH(A:A,'2023 IMD UPL Data'!B:B,0))),0)</f>
        <v>7414795.46</v>
      </c>
      <c r="AX93" s="69">
        <f>IFERROR(IF(F91="IMD",0,INDEX('2023 OP UPL Data'!L:L,MATCH(A:A,'2023 OP UPL Data'!B:B,0))),0)</f>
        <v>3331576.07</v>
      </c>
      <c r="AY93" s="45">
        <f t="shared" si="48"/>
        <v>10746371.529999999</v>
      </c>
      <c r="AZ93" s="69">
        <v>19416214.168395799</v>
      </c>
      <c r="BA93" s="69">
        <v>6218716.4653868647</v>
      </c>
      <c r="BB93" s="69">
        <f t="shared" si="49"/>
        <v>11660693.906106409</v>
      </c>
      <c r="BC93" s="69">
        <f t="shared" si="49"/>
        <v>4483234.5502531566</v>
      </c>
      <c r="BD93" s="69">
        <f t="shared" si="50"/>
        <v>16143928.456359565</v>
      </c>
      <c r="BE93" s="91">
        <f t="shared" si="51"/>
        <v>12001418.708395798</v>
      </c>
      <c r="BF93" s="91">
        <f t="shared" si="51"/>
        <v>2887140.3953868649</v>
      </c>
      <c r="BG93" s="70">
        <f>IFERROR(INDEX('2023 IP UPL Data'!K:K,MATCH(A93,'2023 IP UPL Data'!B:B,0)),0)</f>
        <v>0</v>
      </c>
    </row>
    <row r="94" spans="1:59">
      <c r="A94" s="120" t="s">
        <v>1107</v>
      </c>
      <c r="B94" s="161" t="s">
        <v>1107</v>
      </c>
      <c r="C94" s="31" t="s">
        <v>1108</v>
      </c>
      <c r="D94" s="193" t="s">
        <v>1108</v>
      </c>
      <c r="E94" s="157" t="s">
        <v>23081</v>
      </c>
      <c r="F94" s="117" t="s">
        <v>2987</v>
      </c>
      <c r="G94" s="117" t="s">
        <v>1399</v>
      </c>
      <c r="H94" s="43" t="str">
        <f t="shared" si="33"/>
        <v>Urban Tarrant</v>
      </c>
      <c r="I94" s="45">
        <f>INDEX(FeeCalc!M:M,MATCH(C:C,FeeCalc!F:F,0))</f>
        <v>1908852.1503522557</v>
      </c>
      <c r="J94" s="45">
        <f>INDEX(FeeCalc!L:L,MATCH(C:C,FeeCalc!F:F,0))</f>
        <v>910545.41574674984</v>
      </c>
      <c r="K94" s="45">
        <f t="shared" si="34"/>
        <v>2819397.5660990058</v>
      </c>
      <c r="L94" s="45">
        <f>IFERROR(IFERROR(INDEX('2023 IP UPL Data'!N:N,MATCH(A:A,'2023 IP UPL Data'!B:B,0)),INDEX('2023 IMD UPL Data'!M:M,MATCH(A:A,'2023 IMD UPL Data'!B:B,0))),0)</f>
        <v>2015532.9987500003</v>
      </c>
      <c r="M94" s="45">
        <f>IFERROR((IF(F94="IMD",0,INDEX('2023 OP UPL Data'!M:M,MATCH(A:A,'2023 OP UPL Data'!B:B,0)))),0)</f>
        <v>1054888.54375</v>
      </c>
      <c r="N94" s="45">
        <f t="shared" si="35"/>
        <v>3070421.5425000004</v>
      </c>
      <c r="O94" s="45">
        <v>6534065.4883207418</v>
      </c>
      <c r="P94" s="45">
        <v>3296062.0920089195</v>
      </c>
      <c r="Q94" s="45">
        <f t="shared" si="36"/>
        <v>9830127.5803296603</v>
      </c>
      <c r="R94" s="45" t="str">
        <f t="shared" si="37"/>
        <v>Yes</v>
      </c>
      <c r="S94" s="46" t="str">
        <f t="shared" si="37"/>
        <v>Yes</v>
      </c>
      <c r="T94" s="47">
        <f>ROUND(INDEX(Summary!H:H,MATCH(H:H,Summary!A:A,0)),2)</f>
        <v>1.51</v>
      </c>
      <c r="U94" s="47">
        <f>ROUND(INDEX(Summary!I:I,MATCH(H:H,Summary!A:A,0)),2)</f>
        <v>1.43</v>
      </c>
      <c r="V94" s="82">
        <f t="shared" si="38"/>
        <v>2882366.7470319062</v>
      </c>
      <c r="W94" s="82">
        <f t="shared" si="38"/>
        <v>1302079.9445178523</v>
      </c>
      <c r="X94" s="45">
        <f t="shared" si="39"/>
        <v>4184446.6915497584</v>
      </c>
      <c r="Y94" s="45" t="s">
        <v>18726</v>
      </c>
      <c r="Z94" s="45" t="str">
        <f t="shared" si="40"/>
        <v>Yes</v>
      </c>
      <c r="AA94" s="45" t="str">
        <f t="shared" si="40"/>
        <v>Yes</v>
      </c>
      <c r="AB94" s="45" t="str">
        <f t="shared" si="41"/>
        <v>Yes</v>
      </c>
      <c r="AC94" s="83">
        <f t="shared" si="52"/>
        <v>1.33</v>
      </c>
      <c r="AD94" s="83">
        <f t="shared" si="53"/>
        <v>1.53</v>
      </c>
      <c r="AE94" s="45">
        <f t="shared" si="54"/>
        <v>2538773.3599685002</v>
      </c>
      <c r="AF94" s="45">
        <f t="shared" si="54"/>
        <v>1393134.4860925274</v>
      </c>
      <c r="AG94" s="45">
        <f t="shared" si="42"/>
        <v>3931907.8460610276</v>
      </c>
      <c r="AH94" s="47">
        <f>IF(Y94="No",0,IFERROR(ROUNDDOWN(INDEX('90% of ACR'!K:K,MATCH(H:H,'90% of ACR'!A:A,0))*IF(I94&gt;0,IF(O94&gt;0,$R$4*MAX(O94-V94,0),0),0)/I94,2),0))</f>
        <v>1.33</v>
      </c>
      <c r="AI94" s="83">
        <f>IF(Y94="No",0,IFERROR(ROUNDDOWN(INDEX('90% of ACR'!R:R,MATCH(H:H,'90% of ACR'!A:A,0))*IF(J94&gt;0,IF(P94&gt;0,$R$4*MAX(P94-W94,0),0),0)/J94,2),0))</f>
        <v>1.24</v>
      </c>
      <c r="AJ94" s="45">
        <f t="shared" si="43"/>
        <v>2538773.3599685002</v>
      </c>
      <c r="AK94" s="45">
        <f t="shared" si="43"/>
        <v>1129076.3155259697</v>
      </c>
      <c r="AL94" s="47">
        <f t="shared" si="44"/>
        <v>2.84</v>
      </c>
      <c r="AM94" s="47">
        <f t="shared" si="44"/>
        <v>2.67</v>
      </c>
      <c r="AN94" s="84">
        <f>IFERROR(INDEX(FeeCalc!P:P,MATCH(C94,FeeCalc!F:F,0)),0)</f>
        <v>7852296.3670442281</v>
      </c>
      <c r="AO94" s="84">
        <f>IFERROR(INDEX(FeeCalc!S:S,MATCH(C94,FeeCalc!F:F,0)),0)</f>
        <v>482741.32663844584</v>
      </c>
      <c r="AP94" s="84">
        <f t="shared" si="45"/>
        <v>8335037.6936826743</v>
      </c>
      <c r="AQ94" s="69">
        <f t="shared" si="46"/>
        <v>3536823.2146357573</v>
      </c>
      <c r="AR94" s="69">
        <v>1774323.547243672</v>
      </c>
      <c r="AS94" s="69">
        <f t="shared" si="55"/>
        <v>1762499.6673920853</v>
      </c>
      <c r="AT94" s="69">
        <f>IFERROR(IFERROR(INDEX('2023 IP UPL Data'!L:L,MATCH(A:A,'2023 IP UPL Data'!B:B,0)),INDEX('2023 IMD UPL Data'!I:I,MATCH(A:A,'2023 IMD UPL Data'!B:B,0))),0)</f>
        <v>1334318.5812499998</v>
      </c>
      <c r="AU94" s="69">
        <f>IFERROR(IF(F92="IMD",0,INDEX('2023 OP UPL Data'!J:J,MATCH(A:A,'2023 OP UPL Data'!B:B,0))),0)</f>
        <v>522428.60625000001</v>
      </c>
      <c r="AV94" s="45">
        <f t="shared" si="47"/>
        <v>1856747.1874999998</v>
      </c>
      <c r="AW94" s="69">
        <f>IFERROR(IFERROR(INDEX('2023 IP UPL Data'!M:M,MATCH(A:A,'2023 IP UPL Data'!B:B,0)),INDEX('2023 IMD UPL Data'!J:J,MATCH(A:A,'2023 IMD UPL Data'!B:B,0))),0)</f>
        <v>3349851.58</v>
      </c>
      <c r="AX94" s="69">
        <f>IFERROR(IF(F92="IMD",0,INDEX('2023 OP UPL Data'!L:L,MATCH(A:A,'2023 OP UPL Data'!B:B,0))),0)</f>
        <v>1577317.15</v>
      </c>
      <c r="AY94" s="45">
        <f t="shared" si="48"/>
        <v>4927168.7300000004</v>
      </c>
      <c r="AZ94" s="69">
        <v>7868384.0695707416</v>
      </c>
      <c r="BA94" s="69">
        <v>3818490.6982589196</v>
      </c>
      <c r="BB94" s="69">
        <f t="shared" si="49"/>
        <v>4986017.3225388359</v>
      </c>
      <c r="BC94" s="69">
        <f t="shared" si="49"/>
        <v>2516410.7537410674</v>
      </c>
      <c r="BD94" s="69">
        <f t="shared" si="50"/>
        <v>7502428.0762799019</v>
      </c>
      <c r="BE94" s="91">
        <f t="shared" si="51"/>
        <v>4518532.4895707415</v>
      </c>
      <c r="BF94" s="91">
        <f t="shared" si="51"/>
        <v>2241173.5482589197</v>
      </c>
      <c r="BG94" s="70">
        <f>IFERROR(INDEX('2023 IP UPL Data'!K:K,MATCH(A94,'2023 IP UPL Data'!B:B,0)),0)</f>
        <v>0</v>
      </c>
    </row>
    <row r="95" spans="1:59">
      <c r="A95" s="120" t="s">
        <v>366</v>
      </c>
      <c r="B95" s="161" t="s">
        <v>366</v>
      </c>
      <c r="C95" s="31" t="s">
        <v>367</v>
      </c>
      <c r="D95" s="193" t="s">
        <v>367</v>
      </c>
      <c r="E95" s="157" t="s">
        <v>23082</v>
      </c>
      <c r="F95" s="117" t="s">
        <v>2987</v>
      </c>
      <c r="G95" s="117" t="s">
        <v>224</v>
      </c>
      <c r="H95" s="43" t="str">
        <f t="shared" si="33"/>
        <v>Urban Dallas</v>
      </c>
      <c r="I95" s="45">
        <f>INDEX(FeeCalc!M:M,MATCH(C:C,FeeCalc!F:F,0))</f>
        <v>572594.07199746033</v>
      </c>
      <c r="J95" s="45">
        <f>INDEX(FeeCalc!L:L,MATCH(C:C,FeeCalc!F:F,0))</f>
        <v>802735.45988235297</v>
      </c>
      <c r="K95" s="45">
        <f t="shared" si="34"/>
        <v>1375329.5318798134</v>
      </c>
      <c r="L95" s="45">
        <f>IFERROR(IFERROR(INDEX('2023 IP UPL Data'!N:N,MATCH(A:A,'2023 IP UPL Data'!B:B,0)),INDEX('2023 IMD UPL Data'!M:M,MATCH(A:A,'2023 IMD UPL Data'!B:B,0))),0)</f>
        <v>596988.52313253016</v>
      </c>
      <c r="M95" s="45">
        <f>IFERROR((IF(F95="IMD",0,INDEX('2023 OP UPL Data'!M:M,MATCH(A:A,'2023 OP UPL Data'!B:B,0)))),0)</f>
        <v>1197217.5433734939</v>
      </c>
      <c r="N95" s="45">
        <f t="shared" si="35"/>
        <v>1794206.066506024</v>
      </c>
      <c r="O95" s="45">
        <v>2659771.9005591609</v>
      </c>
      <c r="P95" s="45">
        <v>1591638.6878052868</v>
      </c>
      <c r="Q95" s="45">
        <f t="shared" si="36"/>
        <v>4251410.5883644475</v>
      </c>
      <c r="R95" s="45" t="str">
        <f t="shared" si="37"/>
        <v>Yes</v>
      </c>
      <c r="S95" s="46" t="str">
        <f t="shared" si="37"/>
        <v>Yes</v>
      </c>
      <c r="T95" s="47">
        <f>ROUND(INDEX(Summary!H:H,MATCH(H:H,Summary!A:A,0)),2)</f>
        <v>1.04</v>
      </c>
      <c r="U95" s="47">
        <f>ROUND(INDEX(Summary!I:I,MATCH(H:H,Summary!A:A,0)),2)</f>
        <v>1.04</v>
      </c>
      <c r="V95" s="82">
        <f t="shared" si="38"/>
        <v>595497.83487735875</v>
      </c>
      <c r="W95" s="82">
        <f t="shared" si="38"/>
        <v>834844.87827764708</v>
      </c>
      <c r="X95" s="45">
        <f t="shared" si="39"/>
        <v>1430342.7131550058</v>
      </c>
      <c r="Y95" s="45" t="s">
        <v>18726</v>
      </c>
      <c r="Z95" s="45" t="str">
        <f t="shared" si="40"/>
        <v>Yes</v>
      </c>
      <c r="AA95" s="45" t="str">
        <f t="shared" si="40"/>
        <v>Yes</v>
      </c>
      <c r="AB95" s="45" t="str">
        <f t="shared" si="41"/>
        <v>Yes</v>
      </c>
      <c r="AC95" s="83">
        <f t="shared" si="52"/>
        <v>2.5099999999999998</v>
      </c>
      <c r="AD95" s="83">
        <f t="shared" si="53"/>
        <v>0.66</v>
      </c>
      <c r="AE95" s="45">
        <f t="shared" si="54"/>
        <v>1437211.1207136253</v>
      </c>
      <c r="AF95" s="45">
        <f t="shared" si="54"/>
        <v>529805.40352235304</v>
      </c>
      <c r="AG95" s="45">
        <f t="shared" si="42"/>
        <v>1967016.5242359783</v>
      </c>
      <c r="AH95" s="47">
        <f>IF(Y95="No",0,IFERROR(ROUNDDOWN(INDEX('90% of ACR'!K:K,MATCH(H:H,'90% of ACR'!A:A,0))*IF(I95&gt;0,IF(O95&gt;0,$R$4*MAX(O95-V95,0),0),0)/I95,2),0))</f>
        <v>2.42</v>
      </c>
      <c r="AI95" s="83">
        <f>IF(Y95="No",0,IFERROR(ROUNDDOWN(INDEX('90% of ACR'!R:R,MATCH(H:H,'90% of ACR'!A:A,0))*IF(J95&gt;0,IF(P95&gt;0,$R$4*MAX(P95-W95,0),0),0)/J95,2),0))</f>
        <v>0.65</v>
      </c>
      <c r="AJ95" s="45">
        <f t="shared" si="43"/>
        <v>1385677.654233854</v>
      </c>
      <c r="AK95" s="45">
        <f t="shared" si="43"/>
        <v>521778.04892352945</v>
      </c>
      <c r="AL95" s="47">
        <f t="shared" si="44"/>
        <v>3.46</v>
      </c>
      <c r="AM95" s="47">
        <f t="shared" si="44"/>
        <v>1.69</v>
      </c>
      <c r="AN95" s="84">
        <f>IFERROR(INDEX(FeeCalc!P:P,MATCH(C95,FeeCalc!F:F,0)),0)</f>
        <v>3337798.4163123891</v>
      </c>
      <c r="AO95" s="84">
        <f>IFERROR(INDEX(FeeCalc!S:S,MATCH(C95,FeeCalc!F:F,0)),0)</f>
        <v>207887.71367116613</v>
      </c>
      <c r="AP95" s="84">
        <f t="shared" si="45"/>
        <v>3545686.1299835551</v>
      </c>
      <c r="AQ95" s="69">
        <f t="shared" si="46"/>
        <v>1504548.0869081821</v>
      </c>
      <c r="AR95" s="69">
        <v>757102.72065310343</v>
      </c>
      <c r="AS95" s="69">
        <f t="shared" si="55"/>
        <v>747445.3662550787</v>
      </c>
      <c r="AT95" s="69">
        <f>IFERROR(IFERROR(INDEX('2023 IP UPL Data'!L:L,MATCH(A:A,'2023 IP UPL Data'!B:B,0)),INDEX('2023 IMD UPL Data'!I:I,MATCH(A:A,'2023 IMD UPL Data'!B:B,0))),0)</f>
        <v>651678.21686746983</v>
      </c>
      <c r="AU95" s="69">
        <f>IFERROR(IF(F93="IMD",0,INDEX('2023 OP UPL Data'!J:J,MATCH(A:A,'2023 OP UPL Data'!B:B,0))),0)</f>
        <v>527235.15662650601</v>
      </c>
      <c r="AV95" s="45">
        <f t="shared" si="47"/>
        <v>1178913.373493976</v>
      </c>
      <c r="AW95" s="69">
        <f>IFERROR(IFERROR(INDEX('2023 IP UPL Data'!M:M,MATCH(A:A,'2023 IP UPL Data'!B:B,0)),INDEX('2023 IMD UPL Data'!J:J,MATCH(A:A,'2023 IMD UPL Data'!B:B,0))),0)</f>
        <v>1248666.74</v>
      </c>
      <c r="AX95" s="69">
        <f>IFERROR(IF(F93="IMD",0,INDEX('2023 OP UPL Data'!L:L,MATCH(A:A,'2023 OP UPL Data'!B:B,0))),0)</f>
        <v>1724452.7</v>
      </c>
      <c r="AY95" s="45">
        <f t="shared" si="48"/>
        <v>2973119.44</v>
      </c>
      <c r="AZ95" s="69">
        <v>3311450.1174266306</v>
      </c>
      <c r="BA95" s="69">
        <v>2118873.8444317929</v>
      </c>
      <c r="BB95" s="69">
        <f t="shared" si="49"/>
        <v>2715952.2825492718</v>
      </c>
      <c r="BC95" s="69">
        <f t="shared" si="49"/>
        <v>1284028.9661541458</v>
      </c>
      <c r="BD95" s="69">
        <f t="shared" si="50"/>
        <v>3999981.2487034174</v>
      </c>
      <c r="BE95" s="91">
        <f t="shared" si="51"/>
        <v>2062783.3774266306</v>
      </c>
      <c r="BF95" s="91">
        <f t="shared" si="51"/>
        <v>394421.1444317929</v>
      </c>
      <c r="BG95" s="70">
        <f>IFERROR(INDEX('2023 IP UPL Data'!K:K,MATCH(A95,'2023 IP UPL Data'!B:B,0)),0)</f>
        <v>0</v>
      </c>
    </row>
    <row r="96" spans="1:59">
      <c r="A96" s="120" t="s">
        <v>405</v>
      </c>
      <c r="B96" s="161" t="s">
        <v>405</v>
      </c>
      <c r="C96" s="31" t="s">
        <v>406</v>
      </c>
      <c r="D96" s="193" t="s">
        <v>406</v>
      </c>
      <c r="E96" s="157" t="s">
        <v>23083</v>
      </c>
      <c r="F96" s="117" t="s">
        <v>2987</v>
      </c>
      <c r="G96" s="117" t="s">
        <v>1399</v>
      </c>
      <c r="H96" s="43" t="str">
        <f t="shared" si="33"/>
        <v>Urban Tarrant</v>
      </c>
      <c r="I96" s="45">
        <f>INDEX(FeeCalc!M:M,MATCH(C:C,FeeCalc!F:F,0))</f>
        <v>0</v>
      </c>
      <c r="J96" s="45">
        <f>INDEX(FeeCalc!L:L,MATCH(C:C,FeeCalc!F:F,0))</f>
        <v>144565.86444668734</v>
      </c>
      <c r="K96" s="45">
        <f t="shared" si="34"/>
        <v>144565.86444668734</v>
      </c>
      <c r="L96" s="45">
        <f>IFERROR(IFERROR(INDEX('2023 IP UPL Data'!N:N,MATCH(A:A,'2023 IP UPL Data'!B:B,0)),INDEX('2023 IMD UPL Data'!M:M,MATCH(A:A,'2023 IMD UPL Data'!B:B,0))),0)</f>
        <v>18382.282500000001</v>
      </c>
      <c r="M96" s="45">
        <f>IFERROR((IF(F96="IMD",0,INDEX('2023 OP UPL Data'!M:M,MATCH(A:A,'2023 OP UPL Data'!B:B,0)))),0)</f>
        <v>317489.01</v>
      </c>
      <c r="N96" s="45">
        <f t="shared" si="35"/>
        <v>335871.29249999998</v>
      </c>
      <c r="O96" s="45">
        <v>115062.83462787885</v>
      </c>
      <c r="P96" s="45">
        <v>217813.81111000001</v>
      </c>
      <c r="Q96" s="45">
        <f t="shared" si="36"/>
        <v>332876.64573787886</v>
      </c>
      <c r="R96" s="45" t="str">
        <f t="shared" si="37"/>
        <v>Yes</v>
      </c>
      <c r="S96" s="46" t="str">
        <f t="shared" si="37"/>
        <v>Yes</v>
      </c>
      <c r="T96" s="47">
        <f>ROUND(INDEX(Summary!H:H,MATCH(H:H,Summary!A:A,0)),2)</f>
        <v>1.51</v>
      </c>
      <c r="U96" s="47">
        <f>ROUND(INDEX(Summary!I:I,MATCH(H:H,Summary!A:A,0)),2)</f>
        <v>1.43</v>
      </c>
      <c r="V96" s="82">
        <f t="shared" si="38"/>
        <v>0</v>
      </c>
      <c r="W96" s="82">
        <f t="shared" si="38"/>
        <v>206729.1861587629</v>
      </c>
      <c r="X96" s="45">
        <f t="shared" si="39"/>
        <v>206729.1861587629</v>
      </c>
      <c r="Y96" s="45" t="s">
        <v>18726</v>
      </c>
      <c r="Z96" s="45" t="str">
        <f t="shared" si="40"/>
        <v>No</v>
      </c>
      <c r="AA96" s="45" t="str">
        <f t="shared" si="40"/>
        <v>Yes</v>
      </c>
      <c r="AB96" s="45" t="str">
        <f t="shared" si="41"/>
        <v>Yes</v>
      </c>
      <c r="AC96" s="83">
        <f t="shared" si="52"/>
        <v>0</v>
      </c>
      <c r="AD96" s="83">
        <f t="shared" si="53"/>
        <v>0.05</v>
      </c>
      <c r="AE96" s="45">
        <f t="shared" si="54"/>
        <v>0</v>
      </c>
      <c r="AF96" s="45">
        <f t="shared" si="54"/>
        <v>7228.2932223343669</v>
      </c>
      <c r="AG96" s="45">
        <f t="shared" si="42"/>
        <v>7228.2932223343669</v>
      </c>
      <c r="AH96" s="47">
        <f>IF(Y96="No",0,IFERROR(ROUNDDOWN(INDEX('90% of ACR'!K:K,MATCH(H:H,'90% of ACR'!A:A,0))*IF(I96&gt;0,IF(O96&gt;0,$R$4*MAX(O96-V96,0),0),0)/I96,2),0))</f>
        <v>0</v>
      </c>
      <c r="AI96" s="83">
        <f>IF(Y96="No",0,IFERROR(ROUNDDOWN(INDEX('90% of ACR'!R:R,MATCH(H:H,'90% of ACR'!A:A,0))*IF(J96&gt;0,IF(P96&gt;0,$R$4*MAX(P96-W96,0),0),0)/J96,2),0))</f>
        <v>0.04</v>
      </c>
      <c r="AJ96" s="45">
        <f t="shared" si="43"/>
        <v>0</v>
      </c>
      <c r="AK96" s="45">
        <f t="shared" si="43"/>
        <v>5782.634577867494</v>
      </c>
      <c r="AL96" s="47">
        <f t="shared" si="44"/>
        <v>1.51</v>
      </c>
      <c r="AM96" s="47">
        <f t="shared" si="44"/>
        <v>1.47</v>
      </c>
      <c r="AN96" s="84">
        <f>IFERROR(INDEX(FeeCalc!P:P,MATCH(C96,FeeCalc!F:F,0)),0)</f>
        <v>212511.82073663038</v>
      </c>
      <c r="AO96" s="84">
        <f>IFERROR(INDEX(FeeCalc!S:S,MATCH(C96,FeeCalc!F:F,0)),0)</f>
        <v>13003.631057810613</v>
      </c>
      <c r="AP96" s="84">
        <f t="shared" si="45"/>
        <v>225515.451794441</v>
      </c>
      <c r="AQ96" s="69">
        <f t="shared" si="46"/>
        <v>95693.422690838765</v>
      </c>
      <c r="AR96" s="69">
        <v>50525.372750150091</v>
      </c>
      <c r="AS96" s="69">
        <f t="shared" si="55"/>
        <v>45168.049940688674</v>
      </c>
      <c r="AT96" s="69">
        <f>IFERROR(IFERROR(INDEX('2023 IP UPL Data'!L:L,MATCH(A:A,'2023 IP UPL Data'!B:B,0)),INDEX('2023 IMD UPL Data'!I:I,MATCH(A:A,'2023 IMD UPL Data'!B:B,0))),0)</f>
        <v>13493.3375</v>
      </c>
      <c r="AU96" s="69">
        <f>IFERROR(IF(F94="IMD",0,INDEX('2023 OP UPL Data'!J:J,MATCH(A:A,'2023 OP UPL Data'!B:B,0))),0)</f>
        <v>30160.799999999996</v>
      </c>
      <c r="AV96" s="45">
        <f t="shared" si="47"/>
        <v>43654.137499999997</v>
      </c>
      <c r="AW96" s="69">
        <f>IFERROR(IFERROR(INDEX('2023 IP UPL Data'!M:M,MATCH(A:A,'2023 IP UPL Data'!B:B,0)),INDEX('2023 IMD UPL Data'!J:J,MATCH(A:A,'2023 IMD UPL Data'!B:B,0))),0)</f>
        <v>31875.62</v>
      </c>
      <c r="AX96" s="69">
        <f>IFERROR(IF(F94="IMD",0,INDEX('2023 OP UPL Data'!L:L,MATCH(A:A,'2023 OP UPL Data'!B:B,0))),0)</f>
        <v>347649.81</v>
      </c>
      <c r="AY96" s="45">
        <f t="shared" si="48"/>
        <v>379525.43</v>
      </c>
      <c r="AZ96" s="69">
        <v>128556.17212787885</v>
      </c>
      <c r="BA96" s="69">
        <v>247974.61111</v>
      </c>
      <c r="BB96" s="69">
        <f t="shared" si="49"/>
        <v>128556.17212787885</v>
      </c>
      <c r="BC96" s="69">
        <f t="shared" si="49"/>
        <v>41245.424951237103</v>
      </c>
      <c r="BD96" s="69">
        <f t="shared" si="50"/>
        <v>169801.59707911592</v>
      </c>
      <c r="BE96" s="91">
        <f t="shared" si="51"/>
        <v>96680.552127878851</v>
      </c>
      <c r="BF96" s="91">
        <f t="shared" si="51"/>
        <v>0</v>
      </c>
      <c r="BG96" s="70">
        <f>IFERROR(INDEX('2023 IP UPL Data'!K:K,MATCH(A96,'2023 IP UPL Data'!B:B,0)),0)</f>
        <v>0</v>
      </c>
    </row>
    <row r="97" spans="1:59">
      <c r="A97" s="120" t="s">
        <v>144</v>
      </c>
      <c r="B97" s="161" t="s">
        <v>144</v>
      </c>
      <c r="C97" s="31" t="s">
        <v>145</v>
      </c>
      <c r="D97" s="193" t="s">
        <v>145</v>
      </c>
      <c r="E97" s="157" t="s">
        <v>23084</v>
      </c>
      <c r="F97" s="117" t="s">
        <v>2987</v>
      </c>
      <c r="G97" s="117" t="s">
        <v>1399</v>
      </c>
      <c r="H97" s="43" t="str">
        <f t="shared" si="33"/>
        <v>Urban Tarrant</v>
      </c>
      <c r="I97" s="45">
        <f>INDEX(FeeCalc!M:M,MATCH(C:C,FeeCalc!F:F,0))</f>
        <v>1144790.3912950163</v>
      </c>
      <c r="J97" s="45">
        <f>INDEX(FeeCalc!L:L,MATCH(C:C,FeeCalc!F:F,0))</f>
        <v>431850.20417790976</v>
      </c>
      <c r="K97" s="45">
        <f t="shared" si="34"/>
        <v>1576640.595472926</v>
      </c>
      <c r="L97" s="45">
        <f>IFERROR(IFERROR(INDEX('2023 IP UPL Data'!N:N,MATCH(A:A,'2023 IP UPL Data'!B:B,0)),INDEX('2023 IMD UPL Data'!M:M,MATCH(A:A,'2023 IMD UPL Data'!B:B,0))),0)</f>
        <v>1178765.6974999998</v>
      </c>
      <c r="M97" s="45">
        <f>IFERROR((IF(F97="IMD",0,INDEX('2023 OP UPL Data'!M:M,MATCH(A:A,'2023 OP UPL Data'!B:B,0)))),0)</f>
        <v>927498.68374999997</v>
      </c>
      <c r="N97" s="45">
        <f t="shared" si="35"/>
        <v>2106264.3812499996</v>
      </c>
      <c r="O97" s="45">
        <v>4790063.298232222</v>
      </c>
      <c r="P97" s="45">
        <v>1102011.8965510644</v>
      </c>
      <c r="Q97" s="45">
        <f t="shared" si="36"/>
        <v>5892075.1947832862</v>
      </c>
      <c r="R97" s="45" t="str">
        <f t="shared" si="37"/>
        <v>Yes</v>
      </c>
      <c r="S97" s="46" t="str">
        <f t="shared" si="37"/>
        <v>Yes</v>
      </c>
      <c r="T97" s="47">
        <f>ROUND(INDEX(Summary!H:H,MATCH(H:H,Summary!A:A,0)),2)</f>
        <v>1.51</v>
      </c>
      <c r="U97" s="47">
        <f>ROUND(INDEX(Summary!I:I,MATCH(H:H,Summary!A:A,0)),2)</f>
        <v>1.43</v>
      </c>
      <c r="V97" s="82">
        <f t="shared" si="38"/>
        <v>1728633.4908554745</v>
      </c>
      <c r="W97" s="82">
        <f t="shared" si="38"/>
        <v>617545.79197441088</v>
      </c>
      <c r="X97" s="45">
        <f t="shared" si="39"/>
        <v>2346179.2828298854</v>
      </c>
      <c r="Y97" s="45" t="s">
        <v>18726</v>
      </c>
      <c r="Z97" s="45" t="str">
        <f t="shared" si="40"/>
        <v>Yes</v>
      </c>
      <c r="AA97" s="45" t="str">
        <f t="shared" si="40"/>
        <v>Yes</v>
      </c>
      <c r="AB97" s="45" t="str">
        <f t="shared" si="41"/>
        <v>Yes</v>
      </c>
      <c r="AC97" s="83">
        <f t="shared" si="52"/>
        <v>1.86</v>
      </c>
      <c r="AD97" s="83">
        <f t="shared" si="53"/>
        <v>0.78</v>
      </c>
      <c r="AE97" s="45">
        <f t="shared" si="54"/>
        <v>2129310.1278087306</v>
      </c>
      <c r="AF97" s="45">
        <f t="shared" si="54"/>
        <v>336843.15925876965</v>
      </c>
      <c r="AG97" s="45">
        <f t="shared" si="42"/>
        <v>2466153.2870675004</v>
      </c>
      <c r="AH97" s="47">
        <f>IF(Y97="No",0,IFERROR(ROUNDDOWN(INDEX('90% of ACR'!K:K,MATCH(H:H,'90% of ACR'!A:A,0))*IF(I97&gt;0,IF(O97&gt;0,$R$4*MAX(O97-V97,0),0),0)/I97,2),0))</f>
        <v>1.86</v>
      </c>
      <c r="AI97" s="83">
        <f>IF(Y97="No",0,IFERROR(ROUNDDOWN(INDEX('90% of ACR'!R:R,MATCH(H:H,'90% of ACR'!A:A,0))*IF(J97&gt;0,IF(P97&gt;0,$R$4*MAX(P97-W97,0),0),0)/J97,2),0))</f>
        <v>0.63</v>
      </c>
      <c r="AJ97" s="45">
        <f t="shared" si="43"/>
        <v>2129310.1278087306</v>
      </c>
      <c r="AK97" s="45">
        <f t="shared" si="43"/>
        <v>272065.62863208313</v>
      </c>
      <c r="AL97" s="47">
        <f t="shared" si="44"/>
        <v>3.37</v>
      </c>
      <c r="AM97" s="47">
        <f t="shared" si="44"/>
        <v>2.06</v>
      </c>
      <c r="AN97" s="84">
        <f>IFERROR(INDEX(FeeCalc!P:P,MATCH(C97,FeeCalc!F:F,0)),0)</f>
        <v>4747555.039270699</v>
      </c>
      <c r="AO97" s="84">
        <f>IFERROR(INDEX(FeeCalc!S:S,MATCH(C97,FeeCalc!F:F,0)),0)</f>
        <v>291541.23573182395</v>
      </c>
      <c r="AP97" s="84">
        <f t="shared" si="45"/>
        <v>5039096.2750025233</v>
      </c>
      <c r="AQ97" s="69">
        <f t="shared" si="46"/>
        <v>2138249.800564371</v>
      </c>
      <c r="AR97" s="69">
        <v>1068261.739863375</v>
      </c>
      <c r="AS97" s="69">
        <f t="shared" si="55"/>
        <v>1069988.0607009961</v>
      </c>
      <c r="AT97" s="69">
        <f>IFERROR(IFERROR(INDEX('2023 IP UPL Data'!L:L,MATCH(A:A,'2023 IP UPL Data'!B:B,0)),INDEX('2023 IMD UPL Data'!I:I,MATCH(A:A,'2023 IMD UPL Data'!B:B,0))),0)</f>
        <v>988109.26250000007</v>
      </c>
      <c r="AU97" s="69">
        <f>IFERROR(IF(F95="IMD",0,INDEX('2023 OP UPL Data'!J:J,MATCH(A:A,'2023 OP UPL Data'!B:B,0))),0)</f>
        <v>203095.80624999999</v>
      </c>
      <c r="AV97" s="45">
        <f t="shared" si="47"/>
        <v>1191205.0687500001</v>
      </c>
      <c r="AW97" s="69">
        <f>IFERROR(IFERROR(INDEX('2023 IP UPL Data'!M:M,MATCH(A:A,'2023 IP UPL Data'!B:B,0)),INDEX('2023 IMD UPL Data'!J:J,MATCH(A:A,'2023 IMD UPL Data'!B:B,0))),0)</f>
        <v>2166874.96</v>
      </c>
      <c r="AX97" s="69">
        <f>IFERROR(IF(F95="IMD",0,INDEX('2023 OP UPL Data'!L:L,MATCH(A:A,'2023 OP UPL Data'!B:B,0))),0)</f>
        <v>1130594.49</v>
      </c>
      <c r="AY97" s="45">
        <f t="shared" si="48"/>
        <v>3297469.45</v>
      </c>
      <c r="AZ97" s="69">
        <v>5778172.5607322222</v>
      </c>
      <c r="BA97" s="69">
        <v>1305107.7028010644</v>
      </c>
      <c r="BB97" s="69">
        <f t="shared" si="49"/>
        <v>4049539.0698767477</v>
      </c>
      <c r="BC97" s="69">
        <f t="shared" si="49"/>
        <v>687561.91082665347</v>
      </c>
      <c r="BD97" s="69">
        <f t="shared" si="50"/>
        <v>4737100.9807034014</v>
      </c>
      <c r="BE97" s="91">
        <f t="shared" si="51"/>
        <v>3611297.6007322222</v>
      </c>
      <c r="BF97" s="91">
        <f t="shared" si="51"/>
        <v>174513.21280106436</v>
      </c>
      <c r="BG97" s="70">
        <f>IFERROR(INDEX('2023 IP UPL Data'!K:K,MATCH(A97,'2023 IP UPL Data'!B:B,0)),0)</f>
        <v>0</v>
      </c>
    </row>
    <row r="98" spans="1:59" ht="25.5">
      <c r="A98" s="120" t="s">
        <v>1387</v>
      </c>
      <c r="B98" s="161" t="s">
        <v>1387</v>
      </c>
      <c r="C98" s="31" t="s">
        <v>1388</v>
      </c>
      <c r="D98" s="193" t="s">
        <v>1388</v>
      </c>
      <c r="E98" s="157" t="s">
        <v>23085</v>
      </c>
      <c r="F98" s="117" t="s">
        <v>3537</v>
      </c>
      <c r="G98" s="117" t="s">
        <v>301</v>
      </c>
      <c r="H98" s="43" t="str">
        <f t="shared" si="33"/>
        <v>Non-state-owned IMD Harris</v>
      </c>
      <c r="I98" s="45">
        <f>INDEX(FeeCalc!M:M,MATCH(C:C,FeeCalc!F:F,0))</f>
        <v>985920.09092341352</v>
      </c>
      <c r="J98" s="45">
        <f>INDEX(FeeCalc!L:L,MATCH(C:C,FeeCalc!F:F,0))</f>
        <v>0</v>
      </c>
      <c r="K98" s="45">
        <f t="shared" si="34"/>
        <v>985920.09092341352</v>
      </c>
      <c r="L98" s="45">
        <f>IFERROR(IFERROR(INDEX('2023 IP UPL Data'!N:N,MATCH(A:A,'2023 IP UPL Data'!B:B,0)),INDEX('2023 IMD UPL Data'!M:M,MATCH(A:A,'2023 IMD UPL Data'!B:B,0))),0)</f>
        <v>649853</v>
      </c>
      <c r="M98" s="45">
        <f>IFERROR((IF(F98="IMD",0,INDEX('2023 OP UPL Data'!M:M,MATCH(A:A,'2023 OP UPL Data'!B:B,0)))),0)</f>
        <v>0</v>
      </c>
      <c r="N98" s="45">
        <f t="shared" si="35"/>
        <v>649853</v>
      </c>
      <c r="O98" s="45">
        <v>607494.75927177537</v>
      </c>
      <c r="P98" s="45">
        <v>0</v>
      </c>
      <c r="Q98" s="45">
        <f t="shared" si="36"/>
        <v>607494.75927177537</v>
      </c>
      <c r="R98" s="45" t="str">
        <f t="shared" si="37"/>
        <v>Yes</v>
      </c>
      <c r="S98" s="46" t="str">
        <f t="shared" si="37"/>
        <v>No</v>
      </c>
      <c r="T98" s="47">
        <f>ROUND(INDEX(Summary!H:H,MATCH(H:H,Summary!A:A,0)),2)</f>
        <v>0.38</v>
      </c>
      <c r="U98" s="47">
        <f>ROUND(INDEX(Summary!I:I,MATCH(H:H,Summary!A:A,0)),2)</f>
        <v>0</v>
      </c>
      <c r="V98" s="82">
        <f t="shared" si="38"/>
        <v>374649.63455089711</v>
      </c>
      <c r="W98" s="82">
        <f t="shared" si="38"/>
        <v>0</v>
      </c>
      <c r="X98" s="45">
        <f t="shared" si="39"/>
        <v>374649.63455089711</v>
      </c>
      <c r="Y98" s="45" t="s">
        <v>18726</v>
      </c>
      <c r="Z98" s="45" t="str">
        <f t="shared" si="40"/>
        <v>No</v>
      </c>
      <c r="AA98" s="45" t="str">
        <f t="shared" si="40"/>
        <v>No</v>
      </c>
      <c r="AB98" s="45" t="str">
        <f t="shared" si="41"/>
        <v>Yes</v>
      </c>
      <c r="AC98" s="83">
        <f t="shared" si="52"/>
        <v>0.16</v>
      </c>
      <c r="AD98" s="83">
        <f t="shared" si="53"/>
        <v>0</v>
      </c>
      <c r="AE98" s="45">
        <f t="shared" si="54"/>
        <v>157747.21454774617</v>
      </c>
      <c r="AF98" s="45">
        <f t="shared" si="54"/>
        <v>0</v>
      </c>
      <c r="AG98" s="45">
        <f t="shared" si="42"/>
        <v>157747.21454774617</v>
      </c>
      <c r="AH98" s="47">
        <f>IF(Y98="No",0,IFERROR(ROUNDDOWN(INDEX('90% of ACR'!K:K,MATCH(H:H,'90% of ACR'!A:A,0))*IF(I98&gt;0,IF(O98&gt;0,$R$4*MAX(O98-V98,0),0),0)/I98,2),0))</f>
        <v>0</v>
      </c>
      <c r="AI98" s="83">
        <f>IF(Y98="No",0,IFERROR(ROUNDDOWN(INDEX('90% of ACR'!R:R,MATCH(H:H,'90% of ACR'!A:A,0))*IF(J98&gt;0,IF(P98&gt;0,$R$4*MAX(P98-W98,0),0),0)/J98,2),0))</f>
        <v>0</v>
      </c>
      <c r="AJ98" s="45">
        <f t="shared" si="43"/>
        <v>0</v>
      </c>
      <c r="AK98" s="45">
        <f t="shared" si="43"/>
        <v>0</v>
      </c>
      <c r="AL98" s="47">
        <f t="shared" si="44"/>
        <v>0.38</v>
      </c>
      <c r="AM98" s="47">
        <f t="shared" si="44"/>
        <v>0</v>
      </c>
      <c r="AN98" s="84">
        <f>IFERROR(INDEX(FeeCalc!P:P,MATCH(C98,FeeCalc!F:F,0)),0)</f>
        <v>374649.63455089711</v>
      </c>
      <c r="AO98" s="84">
        <f>IFERROR(INDEX(FeeCalc!S:S,MATCH(C98,FeeCalc!F:F,0)),0)</f>
        <v>22856.609004431393</v>
      </c>
      <c r="AP98" s="84">
        <f t="shared" si="45"/>
        <v>397506.24355532852</v>
      </c>
      <c r="AQ98" s="69">
        <f t="shared" si="46"/>
        <v>168674.61934031968</v>
      </c>
      <c r="AR98" s="69">
        <v>87162.380054571302</v>
      </c>
      <c r="AS98" s="69">
        <f t="shared" si="55"/>
        <v>81512.239285748379</v>
      </c>
      <c r="AT98" s="69">
        <f>IFERROR(IFERROR(INDEX('2023 IP UPL Data'!L:L,MATCH(A:A,'2023 IP UPL Data'!B:B,0)),INDEX('2023 IMD UPL Data'!I:I,MATCH(A:A,'2023 IMD UPL Data'!B:B,0))),0)</f>
        <v>1829093</v>
      </c>
      <c r="AU98" s="69">
        <f>IFERROR(IF(F96="IMD",0,INDEX('2023 OP UPL Data'!J:J,MATCH(A:A,'2023 OP UPL Data'!B:B,0))),0)</f>
        <v>0</v>
      </c>
      <c r="AV98" s="45">
        <f t="shared" si="47"/>
        <v>1829093</v>
      </c>
      <c r="AW98" s="69">
        <f>IFERROR(IFERROR(INDEX('2023 IP UPL Data'!M:M,MATCH(A:A,'2023 IP UPL Data'!B:B,0)),INDEX('2023 IMD UPL Data'!J:J,MATCH(A:A,'2023 IMD UPL Data'!B:B,0))),0)</f>
        <v>2478946</v>
      </c>
      <c r="AX98" s="69">
        <f>IFERROR(IF(F96="IMD",0,INDEX('2023 OP UPL Data'!L:L,MATCH(A:A,'2023 OP UPL Data'!B:B,0))),0)</f>
        <v>0</v>
      </c>
      <c r="AY98" s="45">
        <f t="shared" si="48"/>
        <v>2478946</v>
      </c>
      <c r="AZ98" s="69">
        <v>2436587.7592717754</v>
      </c>
      <c r="BA98" s="69">
        <v>0</v>
      </c>
      <c r="BB98" s="69">
        <f t="shared" si="49"/>
        <v>2061938.1247208782</v>
      </c>
      <c r="BC98" s="69">
        <f t="shared" si="49"/>
        <v>0</v>
      </c>
      <c r="BD98" s="69">
        <f t="shared" si="50"/>
        <v>2061938.1247208782</v>
      </c>
      <c r="BE98" s="91">
        <f t="shared" si="51"/>
        <v>0</v>
      </c>
      <c r="BF98" s="91">
        <f t="shared" si="51"/>
        <v>0</v>
      </c>
      <c r="BG98" s="70">
        <f>IFERROR(INDEX('2023 IP UPL Data'!K:K,MATCH(A98,'2023 IP UPL Data'!B:B,0)),0)</f>
        <v>0</v>
      </c>
    </row>
    <row r="99" spans="1:59">
      <c r="A99" s="120" t="s">
        <v>979</v>
      </c>
      <c r="B99" s="161" t="s">
        <v>979</v>
      </c>
      <c r="C99" s="31" t="s">
        <v>980</v>
      </c>
      <c r="D99" s="193" t="s">
        <v>980</v>
      </c>
      <c r="E99" s="157" t="s">
        <v>23086</v>
      </c>
      <c r="F99" s="117" t="s">
        <v>2987</v>
      </c>
      <c r="G99" s="117" t="s">
        <v>224</v>
      </c>
      <c r="H99" s="43" t="str">
        <f t="shared" si="33"/>
        <v>Urban Dallas</v>
      </c>
      <c r="I99" s="45">
        <f>INDEX(FeeCalc!M:M,MATCH(C:C,FeeCalc!F:F,0))</f>
        <v>0</v>
      </c>
      <c r="J99" s="45">
        <f>INDEX(FeeCalc!L:L,MATCH(C:C,FeeCalc!F:F,0))</f>
        <v>62369.223206862167</v>
      </c>
      <c r="K99" s="45">
        <f t="shared" si="34"/>
        <v>62369.223206862167</v>
      </c>
      <c r="L99" s="45">
        <f>IFERROR(IFERROR(INDEX('2023 IP UPL Data'!N:N,MATCH(A:A,'2023 IP UPL Data'!B:B,0)),INDEX('2023 IMD UPL Data'!M:M,MATCH(A:A,'2023 IMD UPL Data'!B:B,0))),0)</f>
        <v>14183.67</v>
      </c>
      <c r="M99" s="45">
        <f>IFERROR((IF(F99="IMD",0,INDEX('2023 OP UPL Data'!M:M,MATCH(A:A,'2023 OP UPL Data'!B:B,0)))),0)</f>
        <v>76528.552891566273</v>
      </c>
      <c r="N99" s="45">
        <f t="shared" si="35"/>
        <v>90712.222891566271</v>
      </c>
      <c r="O99" s="45">
        <v>50802.006839566006</v>
      </c>
      <c r="P99" s="45">
        <v>147547.80167664081</v>
      </c>
      <c r="Q99" s="45">
        <f t="shared" si="36"/>
        <v>198349.8085162068</v>
      </c>
      <c r="R99" s="45" t="str">
        <f t="shared" si="37"/>
        <v>Yes</v>
      </c>
      <c r="S99" s="46" t="str">
        <f t="shared" si="37"/>
        <v>Yes</v>
      </c>
      <c r="T99" s="47">
        <f>ROUND(INDEX(Summary!H:H,MATCH(H:H,Summary!A:A,0)),2)</f>
        <v>1.04</v>
      </c>
      <c r="U99" s="47">
        <f>ROUND(INDEX(Summary!I:I,MATCH(H:H,Summary!A:A,0)),2)</f>
        <v>1.04</v>
      </c>
      <c r="V99" s="82">
        <f t="shared" si="38"/>
        <v>0</v>
      </c>
      <c r="W99" s="82">
        <f t="shared" si="38"/>
        <v>64863.992135136657</v>
      </c>
      <c r="X99" s="45">
        <f t="shared" si="39"/>
        <v>64863.992135136657</v>
      </c>
      <c r="Y99" s="45" t="s">
        <v>18726</v>
      </c>
      <c r="Z99" s="45" t="str">
        <f t="shared" si="40"/>
        <v>No</v>
      </c>
      <c r="AA99" s="45" t="str">
        <f t="shared" si="40"/>
        <v>Yes</v>
      </c>
      <c r="AB99" s="45" t="str">
        <f t="shared" si="41"/>
        <v>Yes</v>
      </c>
      <c r="AC99" s="83">
        <f t="shared" si="52"/>
        <v>0</v>
      </c>
      <c r="AD99" s="83">
        <f t="shared" si="53"/>
        <v>0.92</v>
      </c>
      <c r="AE99" s="45">
        <f t="shared" si="54"/>
        <v>0</v>
      </c>
      <c r="AF99" s="45">
        <f t="shared" si="54"/>
        <v>57379.685350313193</v>
      </c>
      <c r="AG99" s="45">
        <f t="shared" si="42"/>
        <v>57379.685350313193</v>
      </c>
      <c r="AH99" s="47">
        <f>IF(Y99="No",0,IFERROR(ROUNDDOWN(INDEX('90% of ACR'!K:K,MATCH(H:H,'90% of ACR'!A:A,0))*IF(I99&gt;0,IF(O99&gt;0,$R$4*MAX(O99-V99,0),0),0)/I99,2),0))</f>
        <v>0</v>
      </c>
      <c r="AI99" s="83">
        <f>IF(Y99="No",0,IFERROR(ROUNDDOWN(INDEX('90% of ACR'!R:R,MATCH(H:H,'90% of ACR'!A:A,0))*IF(J99&gt;0,IF(P99&gt;0,$R$4*MAX(P99-W99,0),0),0)/J99,2),0))</f>
        <v>0.92</v>
      </c>
      <c r="AJ99" s="45">
        <f t="shared" si="43"/>
        <v>0</v>
      </c>
      <c r="AK99" s="45">
        <f t="shared" si="43"/>
        <v>57379.685350313193</v>
      </c>
      <c r="AL99" s="47">
        <f t="shared" si="44"/>
        <v>1.04</v>
      </c>
      <c r="AM99" s="47">
        <f t="shared" si="44"/>
        <v>1.96</v>
      </c>
      <c r="AN99" s="84">
        <f>IFERROR(INDEX(FeeCalc!P:P,MATCH(C99,FeeCalc!F:F,0)),0)</f>
        <v>122243.67748544985</v>
      </c>
      <c r="AO99" s="84">
        <f>IFERROR(INDEX(FeeCalc!S:S,MATCH(C99,FeeCalc!F:F,0)),0)</f>
        <v>7484.5420069797819</v>
      </c>
      <c r="AP99" s="84">
        <f t="shared" si="45"/>
        <v>129728.21949242963</v>
      </c>
      <c r="AQ99" s="69">
        <f t="shared" si="46"/>
        <v>55047.834833661662</v>
      </c>
      <c r="AR99" s="69">
        <v>27312.20737481194</v>
      </c>
      <c r="AS99" s="69">
        <f t="shared" si="55"/>
        <v>27735.627458849722</v>
      </c>
      <c r="AT99" s="69">
        <f>IFERROR(IFERROR(INDEX('2023 IP UPL Data'!L:L,MATCH(A:A,'2023 IP UPL Data'!B:B,0)),INDEX('2023 IMD UPL Data'!I:I,MATCH(A:A,'2023 IMD UPL Data'!B:B,0))),0)</f>
        <v>0.01</v>
      </c>
      <c r="AU99" s="69">
        <f>IFERROR(IF(F97="IMD",0,INDEX('2023 OP UPL Data'!J:J,MATCH(A:A,'2023 OP UPL Data'!B:B,0))),0)</f>
        <v>38907.277108433729</v>
      </c>
      <c r="AV99" s="45">
        <f t="shared" si="47"/>
        <v>38907.287108433731</v>
      </c>
      <c r="AW99" s="69">
        <f>IFERROR(IFERROR(INDEX('2023 IP UPL Data'!M:M,MATCH(A:A,'2023 IP UPL Data'!B:B,0)),INDEX('2023 IMD UPL Data'!J:J,MATCH(A:A,'2023 IMD UPL Data'!B:B,0))),0)</f>
        <v>14183.68</v>
      </c>
      <c r="AX99" s="69">
        <f>IFERROR(IF(F97="IMD",0,INDEX('2023 OP UPL Data'!L:L,MATCH(A:A,'2023 OP UPL Data'!B:B,0))),0)</f>
        <v>115435.83</v>
      </c>
      <c r="AY99" s="45">
        <f t="shared" si="48"/>
        <v>129619.51000000001</v>
      </c>
      <c r="AZ99" s="69">
        <v>50802.016839566008</v>
      </c>
      <c r="BA99" s="69">
        <v>186455.07878507453</v>
      </c>
      <c r="BB99" s="69">
        <f t="shared" si="49"/>
        <v>50802.016839566008</v>
      </c>
      <c r="BC99" s="69">
        <f t="shared" si="49"/>
        <v>121591.08664993788</v>
      </c>
      <c r="BD99" s="69">
        <f t="shared" si="50"/>
        <v>172393.10348950388</v>
      </c>
      <c r="BE99" s="91">
        <f t="shared" si="51"/>
        <v>36618.336839566007</v>
      </c>
      <c r="BF99" s="91">
        <f t="shared" si="51"/>
        <v>71019.248785074524</v>
      </c>
      <c r="BG99" s="70">
        <f>IFERROR(INDEX('2023 IP UPL Data'!K:K,MATCH(A99,'2023 IP UPL Data'!B:B,0)),0)</f>
        <v>0</v>
      </c>
    </row>
    <row r="100" spans="1:59">
      <c r="A100" s="120" t="s">
        <v>3541</v>
      </c>
      <c r="B100" s="161" t="s">
        <v>3541</v>
      </c>
      <c r="C100" s="31" t="s">
        <v>3542</v>
      </c>
      <c r="D100" s="193" t="s">
        <v>3542</v>
      </c>
      <c r="E100" s="157" t="s">
        <v>23087</v>
      </c>
      <c r="F100" s="117" t="s">
        <v>2987</v>
      </c>
      <c r="G100" s="117" t="s">
        <v>1399</v>
      </c>
      <c r="H100" s="43" t="str">
        <f t="shared" si="33"/>
        <v>Urban Tarrant</v>
      </c>
      <c r="I100" s="45">
        <f>INDEX(FeeCalc!M:M,MATCH(C:C,FeeCalc!F:F,0))</f>
        <v>231066.57909622014</v>
      </c>
      <c r="J100" s="45">
        <f>INDEX(FeeCalc!L:L,MATCH(C:C,FeeCalc!F:F,0))</f>
        <v>541272.19034929993</v>
      </c>
      <c r="K100" s="45">
        <f t="shared" si="34"/>
        <v>772338.76944552013</v>
      </c>
      <c r="L100" s="45">
        <f>IFERROR(IFERROR(INDEX('2023 IP UPL Data'!N:N,MATCH(A:A,'2023 IP UPL Data'!B:B,0)),INDEX('2023 IMD UPL Data'!M:M,MATCH(A:A,'2023 IMD UPL Data'!B:B,0))),0)</f>
        <v>710670.91999999993</v>
      </c>
      <c r="M100" s="45">
        <f>IFERROR((IF(F100="IMD",0,INDEX('2023 OP UPL Data'!M:M,MATCH(A:A,'2023 OP UPL Data'!B:B,0)))),0)</f>
        <v>295219.81</v>
      </c>
      <c r="N100" s="45">
        <f t="shared" si="35"/>
        <v>1005890.73</v>
      </c>
      <c r="O100" s="45">
        <v>1530473.5860158736</v>
      </c>
      <c r="P100" s="45">
        <v>901582.11605114816</v>
      </c>
      <c r="Q100" s="45">
        <f t="shared" si="36"/>
        <v>2432055.7020670217</v>
      </c>
      <c r="R100" s="45" t="str">
        <f t="shared" si="37"/>
        <v>Yes</v>
      </c>
      <c r="S100" s="46" t="str">
        <f t="shared" si="37"/>
        <v>Yes</v>
      </c>
      <c r="T100" s="47">
        <f>ROUND(INDEX(Summary!H:H,MATCH(H:H,Summary!A:A,0)),2)</f>
        <v>1.51</v>
      </c>
      <c r="U100" s="47">
        <f>ROUND(INDEX(Summary!I:I,MATCH(H:H,Summary!A:A,0)),2)</f>
        <v>1.43</v>
      </c>
      <c r="V100" s="82">
        <f t="shared" si="38"/>
        <v>348910.53443529241</v>
      </c>
      <c r="W100" s="82">
        <f t="shared" si="38"/>
        <v>774019.23219949892</v>
      </c>
      <c r="X100" s="45">
        <f t="shared" si="39"/>
        <v>1122929.7666347914</v>
      </c>
      <c r="Y100" s="45" t="s">
        <v>18726</v>
      </c>
      <c r="Z100" s="45" t="str">
        <f t="shared" si="40"/>
        <v>Yes</v>
      </c>
      <c r="AA100" s="45" t="str">
        <f t="shared" si="40"/>
        <v>Yes</v>
      </c>
      <c r="AB100" s="45" t="str">
        <f t="shared" si="41"/>
        <v>Yes</v>
      </c>
      <c r="AC100" s="83">
        <f t="shared" si="52"/>
        <v>3.56</v>
      </c>
      <c r="AD100" s="83">
        <f t="shared" si="53"/>
        <v>0.16</v>
      </c>
      <c r="AE100" s="45">
        <f t="shared" si="54"/>
        <v>822597.02158254373</v>
      </c>
      <c r="AF100" s="45">
        <f t="shared" si="54"/>
        <v>86603.550455887991</v>
      </c>
      <c r="AG100" s="45">
        <f t="shared" si="42"/>
        <v>909200.57203843177</v>
      </c>
      <c r="AH100" s="47">
        <f>IF(Y100="No",0,IFERROR(ROUNDDOWN(INDEX('90% of ACR'!K:K,MATCH(H:H,'90% of ACR'!A:A,0))*IF(I100&gt;0,IF(O100&gt;0,$R$4*MAX(O100-V100,0),0),0)/I100,2),0))</f>
        <v>3.56</v>
      </c>
      <c r="AI100" s="83">
        <f>IF(Y100="No",0,IFERROR(ROUNDDOWN(INDEX('90% of ACR'!R:R,MATCH(H:H,'90% of ACR'!A:A,0))*IF(J100&gt;0,IF(P100&gt;0,$R$4*MAX(P100-W100,0),0),0)/J100,2),0))</f>
        <v>0.13</v>
      </c>
      <c r="AJ100" s="45">
        <f t="shared" si="43"/>
        <v>822597.02158254373</v>
      </c>
      <c r="AK100" s="45">
        <f t="shared" si="43"/>
        <v>70365.384745408999</v>
      </c>
      <c r="AL100" s="47">
        <f t="shared" si="44"/>
        <v>5.07</v>
      </c>
      <c r="AM100" s="47">
        <f t="shared" si="44"/>
        <v>1.56</v>
      </c>
      <c r="AN100" s="84">
        <f>IFERROR(INDEX(FeeCalc!P:P,MATCH(C100,FeeCalc!F:F,0)),0)</f>
        <v>2015892.172962744</v>
      </c>
      <c r="AO100" s="84">
        <f>IFERROR(INDEX(FeeCalc!S:S,MATCH(C100,FeeCalc!F:F,0)),0)</f>
        <v>124847.68079873083</v>
      </c>
      <c r="AP100" s="84">
        <f t="shared" si="45"/>
        <v>2140739.8537614751</v>
      </c>
      <c r="AQ100" s="69">
        <f t="shared" si="46"/>
        <v>908384.42362631438</v>
      </c>
      <c r="AR100" s="69">
        <v>455102.92955481797</v>
      </c>
      <c r="AS100" s="69">
        <f t="shared" si="55"/>
        <v>453281.49407149642</v>
      </c>
      <c r="AT100" s="69">
        <f>IFERROR(IFERROR(INDEX('2023 IP UPL Data'!L:L,MATCH(A:A,'2023 IP UPL Data'!B:B,0)),INDEX('2023 IMD UPL Data'!I:I,MATCH(A:A,'2023 IMD UPL Data'!B:B,0))),0)</f>
        <v>341682.36000000004</v>
      </c>
      <c r="AU100" s="69">
        <f>IFERROR(IF(F98="IMD",0,INDEX('2023 OP UPL Data'!J:J,MATCH(A:A,'2023 OP UPL Data'!B:B,0))),0)</f>
        <v>316964.52999999997</v>
      </c>
      <c r="AV100" s="45">
        <f t="shared" si="47"/>
        <v>658646.89</v>
      </c>
      <c r="AW100" s="69">
        <f>IFERROR(IFERROR(INDEX('2023 IP UPL Data'!M:M,MATCH(A:A,'2023 IP UPL Data'!B:B,0)),INDEX('2023 IMD UPL Data'!J:J,MATCH(A:A,'2023 IMD UPL Data'!B:B,0))),0)</f>
        <v>1052353.28</v>
      </c>
      <c r="AX100" s="69">
        <f>IFERROR(IF(F98="IMD",0,INDEX('2023 OP UPL Data'!L:L,MATCH(A:A,'2023 OP UPL Data'!B:B,0))),0)</f>
        <v>612184.34</v>
      </c>
      <c r="AY100" s="45">
        <f t="shared" si="48"/>
        <v>1664537.62</v>
      </c>
      <c r="AZ100" s="69">
        <v>1872155.9460158737</v>
      </c>
      <c r="BA100" s="69">
        <v>1218546.6460511482</v>
      </c>
      <c r="BB100" s="69">
        <f t="shared" si="49"/>
        <v>1523245.4115805812</v>
      </c>
      <c r="BC100" s="69">
        <f t="shared" si="49"/>
        <v>444527.41385164927</v>
      </c>
      <c r="BD100" s="69">
        <f t="shared" si="50"/>
        <v>1967772.8254322305</v>
      </c>
      <c r="BE100" s="91">
        <f t="shared" si="51"/>
        <v>819802.66601587366</v>
      </c>
      <c r="BF100" s="91">
        <f t="shared" si="51"/>
        <v>606362.30605114822</v>
      </c>
      <c r="BG100" s="70">
        <f>IFERROR(INDEX('2023 IP UPL Data'!K:K,MATCH(A100,'2023 IP UPL Data'!B:B,0)),0)</f>
        <v>0</v>
      </c>
    </row>
    <row r="101" spans="1:59">
      <c r="A101" s="120" t="s">
        <v>7</v>
      </c>
      <c r="B101" s="161" t="s">
        <v>7</v>
      </c>
      <c r="C101" s="31" t="s">
        <v>8</v>
      </c>
      <c r="D101" s="193" t="s">
        <v>8</v>
      </c>
      <c r="E101" s="157" t="s">
        <v>23088</v>
      </c>
      <c r="F101" s="117" t="s">
        <v>2987</v>
      </c>
      <c r="G101" s="117" t="s">
        <v>1399</v>
      </c>
      <c r="H101" s="43" t="str">
        <f t="shared" si="33"/>
        <v>Urban Tarrant</v>
      </c>
      <c r="I101" s="45">
        <f>INDEX(FeeCalc!M:M,MATCH(C:C,FeeCalc!F:F,0))</f>
        <v>111018.85176520668</v>
      </c>
      <c r="J101" s="45">
        <f>INDEX(FeeCalc!L:L,MATCH(C:C,FeeCalc!F:F,0))</f>
        <v>46355.034725601043</v>
      </c>
      <c r="K101" s="45">
        <f t="shared" si="34"/>
        <v>157373.88649080772</v>
      </c>
      <c r="L101" s="45">
        <f>IFERROR(IFERROR(INDEX('2023 IP UPL Data'!N:N,MATCH(A:A,'2023 IP UPL Data'!B:B,0)),INDEX('2023 IMD UPL Data'!M:M,MATCH(A:A,'2023 IMD UPL Data'!B:B,0))),0)</f>
        <v>125164.85750000004</v>
      </c>
      <c r="M101" s="45">
        <f>IFERROR((IF(F101="IMD",0,INDEX('2023 OP UPL Data'!M:M,MATCH(A:A,'2023 OP UPL Data'!B:B,0)))),0)</f>
        <v>278028.09000000003</v>
      </c>
      <c r="N101" s="45">
        <f t="shared" si="35"/>
        <v>403192.94750000007</v>
      </c>
      <c r="O101" s="45">
        <v>568568.51455453446</v>
      </c>
      <c r="P101" s="45">
        <v>322762.86320973409</v>
      </c>
      <c r="Q101" s="45">
        <f t="shared" si="36"/>
        <v>891331.37776426855</v>
      </c>
      <c r="R101" s="45" t="str">
        <f t="shared" si="37"/>
        <v>Yes</v>
      </c>
      <c r="S101" s="46" t="str">
        <f t="shared" si="37"/>
        <v>Yes</v>
      </c>
      <c r="T101" s="47">
        <f>ROUND(INDEX(Summary!H:H,MATCH(H:H,Summary!A:A,0)),2)</f>
        <v>1.51</v>
      </c>
      <c r="U101" s="47">
        <f>ROUND(INDEX(Summary!I:I,MATCH(H:H,Summary!A:A,0)),2)</f>
        <v>1.43</v>
      </c>
      <c r="V101" s="82">
        <f t="shared" si="38"/>
        <v>167638.4661654621</v>
      </c>
      <c r="W101" s="82">
        <f t="shared" si="38"/>
        <v>66287.699657609483</v>
      </c>
      <c r="X101" s="45">
        <f t="shared" si="39"/>
        <v>233926.16582307158</v>
      </c>
      <c r="Y101" s="45" t="s">
        <v>18726</v>
      </c>
      <c r="Z101" s="45" t="str">
        <f t="shared" si="40"/>
        <v>Yes</v>
      </c>
      <c r="AA101" s="45" t="str">
        <f t="shared" si="40"/>
        <v>Yes</v>
      </c>
      <c r="AB101" s="45" t="str">
        <f t="shared" si="41"/>
        <v>Yes</v>
      </c>
      <c r="AC101" s="83">
        <f t="shared" si="52"/>
        <v>2.52</v>
      </c>
      <c r="AD101" s="83">
        <f t="shared" si="53"/>
        <v>3.85</v>
      </c>
      <c r="AE101" s="45">
        <f t="shared" si="54"/>
        <v>279767.50644832081</v>
      </c>
      <c r="AF101" s="45">
        <f t="shared" si="54"/>
        <v>178466.88369356401</v>
      </c>
      <c r="AG101" s="45">
        <f t="shared" si="42"/>
        <v>458234.3901418848</v>
      </c>
      <c r="AH101" s="47">
        <f>IF(Y101="No",0,IFERROR(ROUNDDOWN(INDEX('90% of ACR'!K:K,MATCH(H:H,'90% of ACR'!A:A,0))*IF(I101&gt;0,IF(O101&gt;0,$R$4*MAX(O101-V101,0),0),0)/I101,2),0))</f>
        <v>2.5099999999999998</v>
      </c>
      <c r="AI101" s="83">
        <f>IF(Y101="No",0,IFERROR(ROUNDDOWN(INDEX('90% of ACR'!R:R,MATCH(H:H,'90% of ACR'!A:A,0))*IF(J101&gt;0,IF(P101&gt;0,$R$4*MAX(P101-W101,0),0),0)/J101,2),0))</f>
        <v>3.13</v>
      </c>
      <c r="AJ101" s="45">
        <f t="shared" si="43"/>
        <v>278657.31793066877</v>
      </c>
      <c r="AK101" s="45">
        <f t="shared" si="43"/>
        <v>145091.25869113125</v>
      </c>
      <c r="AL101" s="47">
        <f t="shared" si="44"/>
        <v>4.0199999999999996</v>
      </c>
      <c r="AM101" s="47">
        <f t="shared" si="44"/>
        <v>4.5599999999999996</v>
      </c>
      <c r="AN101" s="84">
        <f>IFERROR(INDEX(FeeCalc!P:P,MATCH(C101,FeeCalc!F:F,0)),0)</f>
        <v>657674.74244487158</v>
      </c>
      <c r="AO101" s="84">
        <f>IFERROR(INDEX(FeeCalc!S:S,MATCH(C101,FeeCalc!F:F,0)),0)</f>
        <v>41520.86333795992</v>
      </c>
      <c r="AP101" s="84">
        <f t="shared" si="45"/>
        <v>699195.60578283155</v>
      </c>
      <c r="AQ101" s="69">
        <f t="shared" si="46"/>
        <v>296691.06979304051</v>
      </c>
      <c r="AR101" s="69">
        <v>149554.12434069323</v>
      </c>
      <c r="AS101" s="69">
        <f t="shared" si="55"/>
        <v>147136.94545234728</v>
      </c>
      <c r="AT101" s="69">
        <f>IFERROR(IFERROR(INDEX('2023 IP UPL Data'!L:L,MATCH(A:A,'2023 IP UPL Data'!B:B,0)),INDEX('2023 IMD UPL Data'!I:I,MATCH(A:A,'2023 IMD UPL Data'!B:B,0))),0)</f>
        <v>141934.91249999998</v>
      </c>
      <c r="AU101" s="69">
        <f>IFERROR(IF(F99="IMD",0,INDEX('2023 OP UPL Data'!J:J,MATCH(A:A,'2023 OP UPL Data'!B:B,0))),0)</f>
        <v>60400.35</v>
      </c>
      <c r="AV101" s="45">
        <f t="shared" si="47"/>
        <v>202335.26249999998</v>
      </c>
      <c r="AW101" s="69">
        <f>IFERROR(IFERROR(INDEX('2023 IP UPL Data'!M:M,MATCH(A:A,'2023 IP UPL Data'!B:B,0)),INDEX('2023 IMD UPL Data'!J:J,MATCH(A:A,'2023 IMD UPL Data'!B:B,0))),0)</f>
        <v>267099.77</v>
      </c>
      <c r="AX101" s="69">
        <f>IFERROR(IF(F99="IMD",0,INDEX('2023 OP UPL Data'!L:L,MATCH(A:A,'2023 OP UPL Data'!B:B,0))),0)</f>
        <v>338428.44</v>
      </c>
      <c r="AY101" s="45">
        <f t="shared" si="48"/>
        <v>605528.21</v>
      </c>
      <c r="AZ101" s="69">
        <v>710503.42705453443</v>
      </c>
      <c r="BA101" s="69">
        <v>383163.21320973407</v>
      </c>
      <c r="BB101" s="69">
        <f t="shared" si="49"/>
        <v>542864.96088907239</v>
      </c>
      <c r="BC101" s="69">
        <f t="shared" si="49"/>
        <v>316875.51355212461</v>
      </c>
      <c r="BD101" s="69">
        <f t="shared" si="50"/>
        <v>859740.47444119689</v>
      </c>
      <c r="BE101" s="91">
        <f t="shared" si="51"/>
        <v>443403.65705453441</v>
      </c>
      <c r="BF101" s="91">
        <f t="shared" si="51"/>
        <v>44734.773209734063</v>
      </c>
      <c r="BG101" s="70">
        <f>IFERROR(INDEX('2023 IP UPL Data'!K:K,MATCH(A101,'2023 IP UPL Data'!B:B,0)),0)</f>
        <v>0</v>
      </c>
    </row>
    <row r="102" spans="1:59" ht="25.5">
      <c r="A102" s="120" t="s">
        <v>1333</v>
      </c>
      <c r="B102" s="161" t="s">
        <v>1333</v>
      </c>
      <c r="C102" s="31" t="s">
        <v>1334</v>
      </c>
      <c r="D102" s="193" t="s">
        <v>1334</v>
      </c>
      <c r="E102" s="157" t="s">
        <v>18698</v>
      </c>
      <c r="F102" s="117" t="s">
        <v>3537</v>
      </c>
      <c r="G102" s="117" t="s">
        <v>492</v>
      </c>
      <c r="H102" s="43" t="str">
        <f t="shared" si="33"/>
        <v>Non-state-owned IMD Bexar</v>
      </c>
      <c r="I102" s="45">
        <f>INDEX(FeeCalc!M:M,MATCH(C:C,FeeCalc!F:F,0))</f>
        <v>3895687.0261011939</v>
      </c>
      <c r="J102" s="45">
        <f>INDEX(FeeCalc!L:L,MATCH(C:C,FeeCalc!F:F,0))</f>
        <v>0</v>
      </c>
      <c r="K102" s="45">
        <f t="shared" si="34"/>
        <v>3895687.0261011939</v>
      </c>
      <c r="L102" s="45">
        <f>IFERROR(IFERROR(INDEX('2023 IP UPL Data'!N:N,MATCH(A:A,'2023 IP UPL Data'!B:B,0)),INDEX('2023 IMD UPL Data'!M:M,MATCH(A:A,'2023 IMD UPL Data'!B:B,0))),0)</f>
        <v>1613581.56</v>
      </c>
      <c r="M102" s="45">
        <f>IFERROR((IF(F102="IMD",0,INDEX('2023 OP UPL Data'!M:M,MATCH(A:A,'2023 OP UPL Data'!B:B,0)))),0)</f>
        <v>0</v>
      </c>
      <c r="N102" s="45">
        <f t="shared" si="35"/>
        <v>1613581.56</v>
      </c>
      <c r="O102" s="45">
        <v>1908653.619049646</v>
      </c>
      <c r="P102" s="45">
        <v>0</v>
      </c>
      <c r="Q102" s="45">
        <f t="shared" si="36"/>
        <v>1908653.619049646</v>
      </c>
      <c r="R102" s="45" t="str">
        <f t="shared" si="37"/>
        <v>Yes</v>
      </c>
      <c r="S102" s="46" t="str">
        <f t="shared" si="37"/>
        <v>No</v>
      </c>
      <c r="T102" s="47">
        <f>ROUND(INDEX(Summary!H:H,MATCH(H:H,Summary!A:A,0)),2)</f>
        <v>0.19</v>
      </c>
      <c r="U102" s="47">
        <f>ROUND(INDEX(Summary!I:I,MATCH(H:H,Summary!A:A,0)),2)</f>
        <v>0</v>
      </c>
      <c r="V102" s="82">
        <f t="shared" si="38"/>
        <v>740180.53495922685</v>
      </c>
      <c r="W102" s="82">
        <f t="shared" si="38"/>
        <v>0</v>
      </c>
      <c r="X102" s="45">
        <f t="shared" si="39"/>
        <v>740180.53495922685</v>
      </c>
      <c r="Y102" s="45" t="s">
        <v>18726</v>
      </c>
      <c r="Z102" s="45" t="str">
        <f t="shared" si="40"/>
        <v>No</v>
      </c>
      <c r="AA102" s="45" t="str">
        <f t="shared" si="40"/>
        <v>No</v>
      </c>
      <c r="AB102" s="45" t="str">
        <f t="shared" si="41"/>
        <v>Yes</v>
      </c>
      <c r="AC102" s="83">
        <f t="shared" si="52"/>
        <v>0.21</v>
      </c>
      <c r="AD102" s="83">
        <f t="shared" si="53"/>
        <v>0</v>
      </c>
      <c r="AE102" s="45">
        <f t="shared" si="54"/>
        <v>818094.27548125072</v>
      </c>
      <c r="AF102" s="45">
        <f t="shared" si="54"/>
        <v>0</v>
      </c>
      <c r="AG102" s="45">
        <f t="shared" si="42"/>
        <v>818094.27548125072</v>
      </c>
      <c r="AH102" s="47">
        <f>IF(Y102="No",0,IFERROR(ROUNDDOWN(INDEX('90% of ACR'!K:K,MATCH(H:H,'90% of ACR'!A:A,0))*IF(I102&gt;0,IF(O102&gt;0,$R$4*MAX(O102-V102,0),0),0)/I102,2),0))</f>
        <v>0</v>
      </c>
      <c r="AI102" s="83">
        <f>IF(Y102="No",0,IFERROR(ROUNDDOWN(INDEX('90% of ACR'!R:R,MATCH(H:H,'90% of ACR'!A:A,0))*IF(J102&gt;0,IF(P102&gt;0,$R$4*MAX(P102-W102,0),0),0)/J102,2),0))</f>
        <v>0</v>
      </c>
      <c r="AJ102" s="45">
        <f t="shared" si="43"/>
        <v>0</v>
      </c>
      <c r="AK102" s="45">
        <f t="shared" si="43"/>
        <v>0</v>
      </c>
      <c r="AL102" s="47">
        <f t="shared" si="44"/>
        <v>0.19</v>
      </c>
      <c r="AM102" s="47">
        <f t="shared" si="44"/>
        <v>0</v>
      </c>
      <c r="AN102" s="84">
        <f>IFERROR(INDEX(FeeCalc!P:P,MATCH(C102,FeeCalc!F:F,0)),0)</f>
        <v>740180.53495922685</v>
      </c>
      <c r="AO102" s="84">
        <f>IFERROR(INDEX(FeeCalc!S:S,MATCH(C102,FeeCalc!F:F,0)),0)</f>
        <v>45156.902663295012</v>
      </c>
      <c r="AP102" s="84">
        <f t="shared" si="45"/>
        <v>785337.43762252189</v>
      </c>
      <c r="AQ102" s="69">
        <f t="shared" si="46"/>
        <v>333243.80558124004</v>
      </c>
      <c r="AR102" s="69">
        <v>167481.70966581893</v>
      </c>
      <c r="AS102" s="69">
        <f t="shared" si="55"/>
        <v>165762.09591542112</v>
      </c>
      <c r="AT102" s="69">
        <f>IFERROR(IFERROR(INDEX('2023 IP UPL Data'!L:L,MATCH(A:A,'2023 IP UPL Data'!B:B,0)),INDEX('2023 IMD UPL Data'!I:I,MATCH(A:A,'2023 IMD UPL Data'!B:B,0))),0)</f>
        <v>4314195.0999999996</v>
      </c>
      <c r="AU102" s="69">
        <f>IFERROR(IF(F100="IMD",0,INDEX('2023 OP UPL Data'!J:J,MATCH(A:A,'2023 OP UPL Data'!B:B,0))),0)</f>
        <v>0</v>
      </c>
      <c r="AV102" s="45">
        <f t="shared" si="47"/>
        <v>4314195.0999999996</v>
      </c>
      <c r="AW102" s="69">
        <f>IFERROR(IFERROR(INDEX('2023 IP UPL Data'!M:M,MATCH(A:A,'2023 IP UPL Data'!B:B,0)),INDEX('2023 IMD UPL Data'!J:J,MATCH(A:A,'2023 IMD UPL Data'!B:B,0))),0)</f>
        <v>5927776.6600000001</v>
      </c>
      <c r="AX102" s="69">
        <f>IFERROR(IF(F100="IMD",0,INDEX('2023 OP UPL Data'!L:L,MATCH(A:A,'2023 OP UPL Data'!B:B,0))),0)</f>
        <v>0</v>
      </c>
      <c r="AY102" s="45">
        <f t="shared" si="48"/>
        <v>5927776.6600000001</v>
      </c>
      <c r="AZ102" s="69">
        <v>6222848.7190496456</v>
      </c>
      <c r="BA102" s="69">
        <v>0</v>
      </c>
      <c r="BB102" s="69">
        <f t="shared" si="49"/>
        <v>5482668.1840904187</v>
      </c>
      <c r="BC102" s="69">
        <f t="shared" si="49"/>
        <v>0</v>
      </c>
      <c r="BD102" s="69">
        <f t="shared" si="50"/>
        <v>5482668.1840904187</v>
      </c>
      <c r="BE102" s="91">
        <f t="shared" si="51"/>
        <v>295072.05904964544</v>
      </c>
      <c r="BF102" s="91">
        <f t="shared" si="51"/>
        <v>0</v>
      </c>
      <c r="BG102" s="70">
        <f>IFERROR(INDEX('2023 IP UPL Data'!K:K,MATCH(A102,'2023 IP UPL Data'!B:B,0)),0)</f>
        <v>0</v>
      </c>
    </row>
    <row r="103" spans="1:59">
      <c r="A103" s="161" t="s">
        <v>15554</v>
      </c>
      <c r="B103" s="161" t="s">
        <v>15554</v>
      </c>
      <c r="C103" s="193" t="s">
        <v>15551</v>
      </c>
      <c r="D103" s="193" t="s">
        <v>15551</v>
      </c>
      <c r="E103" s="157" t="s">
        <v>23089</v>
      </c>
      <c r="F103" s="117" t="s">
        <v>2987</v>
      </c>
      <c r="G103" s="117" t="s">
        <v>1530</v>
      </c>
      <c r="H103" s="43" t="str">
        <f t="shared" si="33"/>
        <v>Urban MRSA Central</v>
      </c>
      <c r="I103" s="45">
        <f>INDEX(FeeCalc!M:M,MATCH(C:C,FeeCalc!F:F,0))</f>
        <v>32745.510798771404</v>
      </c>
      <c r="J103" s="45">
        <f>INDEX(FeeCalc!L:L,MATCH(C:C,FeeCalc!F:F,0))</f>
        <v>0</v>
      </c>
      <c r="K103" s="45">
        <f t="shared" si="34"/>
        <v>32745.510798771404</v>
      </c>
      <c r="L103" s="45">
        <f>IFERROR(IFERROR(INDEX('2023 IP UPL Data'!N:N,MATCH(A:A,'2023 IP UPL Data'!B:B,0)),INDEX('2023 IMD UPL Data'!M:M,MATCH(A:A,'2023 IMD UPL Data'!B:B,0))),0)</f>
        <v>0</v>
      </c>
      <c r="M103" s="45">
        <f>IFERROR((IF(F103="IMD",0,INDEX('2023 OP UPL Data'!M:M,MATCH(A:A,'2023 OP UPL Data'!B:B,0)))),0)</f>
        <v>0</v>
      </c>
      <c r="N103" s="45">
        <f t="shared" si="35"/>
        <v>0</v>
      </c>
      <c r="O103" s="45">
        <v>0</v>
      </c>
      <c r="P103" s="45">
        <v>0</v>
      </c>
      <c r="Q103" s="45">
        <f t="shared" si="36"/>
        <v>0</v>
      </c>
      <c r="R103" s="45" t="str">
        <f t="shared" si="37"/>
        <v>No</v>
      </c>
      <c r="S103" s="46" t="str">
        <f t="shared" si="37"/>
        <v>No</v>
      </c>
      <c r="T103" s="47">
        <f>ROUND(INDEX(Summary!H:H,MATCH(H:H,Summary!A:A,0)),2)</f>
        <v>0.78</v>
      </c>
      <c r="U103" s="47">
        <f>ROUND(INDEX(Summary!I:I,MATCH(H:H,Summary!A:A,0)),2)</f>
        <v>1.4</v>
      </c>
      <c r="V103" s="82">
        <f t="shared" si="38"/>
        <v>25541.498423041696</v>
      </c>
      <c r="W103" s="82">
        <f t="shared" si="38"/>
        <v>0</v>
      </c>
      <c r="X103" s="45">
        <f t="shared" si="39"/>
        <v>25541.498423041696</v>
      </c>
      <c r="Y103" s="45" t="s">
        <v>18726</v>
      </c>
      <c r="Z103" s="45" t="str">
        <f t="shared" si="40"/>
        <v>No</v>
      </c>
      <c r="AA103" s="45" t="str">
        <f t="shared" si="40"/>
        <v>No</v>
      </c>
      <c r="AB103" s="45" t="str">
        <f t="shared" si="41"/>
        <v>No</v>
      </c>
      <c r="AC103" s="83">
        <f t="shared" si="52"/>
        <v>0</v>
      </c>
      <c r="AD103" s="83">
        <f t="shared" si="53"/>
        <v>0</v>
      </c>
      <c r="AE103" s="45">
        <f t="shared" si="54"/>
        <v>0</v>
      </c>
      <c r="AF103" s="45">
        <f t="shared" si="54"/>
        <v>0</v>
      </c>
      <c r="AG103" s="45">
        <f t="shared" si="42"/>
        <v>0</v>
      </c>
      <c r="AH103" s="47">
        <f>IF(Y103="No",0,IFERROR(ROUNDDOWN(INDEX('90% of ACR'!K:K,MATCH(H:H,'90% of ACR'!A:A,0))*IF(I103&gt;0,IF(O103&gt;0,$R$4*MAX(O103-V103,0),0),0)/I103,2),0))</f>
        <v>0</v>
      </c>
      <c r="AI103" s="83">
        <f>IF(Y103="No",0,IFERROR(ROUNDDOWN(INDEX('90% of ACR'!R:R,MATCH(H:H,'90% of ACR'!A:A,0))*IF(J103&gt;0,IF(P103&gt;0,$R$4*MAX(P103-W103,0),0),0)/J103,2),0))</f>
        <v>0</v>
      </c>
      <c r="AJ103" s="45">
        <f t="shared" si="43"/>
        <v>0</v>
      </c>
      <c r="AK103" s="45">
        <f t="shared" si="43"/>
        <v>0</v>
      </c>
      <c r="AL103" s="47">
        <f t="shared" si="44"/>
        <v>0.78</v>
      </c>
      <c r="AM103" s="47">
        <f t="shared" si="44"/>
        <v>1.4</v>
      </c>
      <c r="AN103" s="84">
        <f>IFERROR(INDEX(FeeCalc!P:P,MATCH(C103,FeeCalc!F:F,0)),0)</f>
        <v>25541.498423041696</v>
      </c>
      <c r="AO103" s="84">
        <f>IFERROR(INDEX(FeeCalc!S:S,MATCH(C103,FeeCalc!F:F,0)),0)</f>
        <v>1613.191124226053</v>
      </c>
      <c r="AP103" s="84">
        <f t="shared" si="45"/>
        <v>27154.68954726775</v>
      </c>
      <c r="AQ103" s="69">
        <f t="shared" si="46"/>
        <v>11522.603724971221</v>
      </c>
      <c r="AR103" s="69">
        <v>6906.4079098553739</v>
      </c>
      <c r="AS103" s="69">
        <f t="shared" si="55"/>
        <v>4616.1958151158469</v>
      </c>
      <c r="AT103" s="69">
        <f>IFERROR(IFERROR(INDEX('2023 IP UPL Data'!L:L,MATCH(A:A,'2023 IP UPL Data'!B:B,0)),INDEX('2023 IMD UPL Data'!I:I,MATCH(A:A,'2023 IMD UPL Data'!B:B,0))),0)</f>
        <v>0</v>
      </c>
      <c r="AU103" s="69">
        <f>IFERROR(IF(F101="IMD",0,INDEX('2023 OP UPL Data'!J:J,MATCH(A:A,'2023 OP UPL Data'!B:B,0))),0)</f>
        <v>0</v>
      </c>
      <c r="AV103" s="45">
        <f t="shared" si="47"/>
        <v>0</v>
      </c>
      <c r="AW103" s="69">
        <f>IFERROR(IFERROR(INDEX('2023 IP UPL Data'!M:M,MATCH(A:A,'2023 IP UPL Data'!B:B,0)),INDEX('2023 IMD UPL Data'!J:J,MATCH(A:A,'2023 IMD UPL Data'!B:B,0))),0)</f>
        <v>0</v>
      </c>
      <c r="AX103" s="69">
        <f>IFERROR(IF(F101="IMD",0,INDEX('2023 OP UPL Data'!L:L,MATCH(A:A,'2023 OP UPL Data'!B:B,0))),0)</f>
        <v>0</v>
      </c>
      <c r="AY103" s="45">
        <f t="shared" si="48"/>
        <v>0</v>
      </c>
      <c r="AZ103" s="69">
        <v>0</v>
      </c>
      <c r="BA103" s="69">
        <v>0</v>
      </c>
      <c r="BB103" s="69">
        <f t="shared" si="49"/>
        <v>0</v>
      </c>
      <c r="BC103" s="69">
        <f t="shared" si="49"/>
        <v>0</v>
      </c>
      <c r="BD103" s="69">
        <f t="shared" si="50"/>
        <v>0</v>
      </c>
      <c r="BE103" s="91">
        <f t="shared" si="51"/>
        <v>0</v>
      </c>
      <c r="BF103" s="91">
        <f t="shared" si="51"/>
        <v>0</v>
      </c>
      <c r="BG103" s="70">
        <f>IFERROR(INDEX('2023 IP UPL Data'!K:K,MATCH(A103,'2023 IP UPL Data'!B:B,0)),0)</f>
        <v>0</v>
      </c>
    </row>
    <row r="104" spans="1:59">
      <c r="A104" s="120" t="s">
        <v>514</v>
      </c>
      <c r="B104" s="161" t="s">
        <v>514</v>
      </c>
      <c r="C104" s="31" t="s">
        <v>515</v>
      </c>
      <c r="D104" s="193" t="s">
        <v>515</v>
      </c>
      <c r="E104" s="157" t="s">
        <v>3328</v>
      </c>
      <c r="F104" s="117" t="s">
        <v>2987</v>
      </c>
      <c r="G104" s="117" t="s">
        <v>1399</v>
      </c>
      <c r="H104" s="43" t="str">
        <f t="shared" si="33"/>
        <v>Urban Tarrant</v>
      </c>
      <c r="I104" s="45">
        <f>INDEX(FeeCalc!M:M,MATCH(C:C,FeeCalc!F:F,0))</f>
        <v>18357608.915534526</v>
      </c>
      <c r="J104" s="45">
        <f>INDEX(FeeCalc!L:L,MATCH(C:C,FeeCalc!F:F,0))</f>
        <v>2396053.7799803982</v>
      </c>
      <c r="K104" s="45">
        <f t="shared" si="34"/>
        <v>20753662.695514925</v>
      </c>
      <c r="L104" s="45">
        <f>IFERROR(IFERROR(INDEX('2023 IP UPL Data'!N:N,MATCH(A:A,'2023 IP UPL Data'!B:B,0)),INDEX('2023 IMD UPL Data'!M:M,MATCH(A:A,'2023 IMD UPL Data'!B:B,0))),0)</f>
        <v>18681114.5975</v>
      </c>
      <c r="M104" s="45">
        <f>IFERROR((IF(F104="IMD",0,INDEX('2023 OP UPL Data'!M:M,MATCH(A:A,'2023 OP UPL Data'!B:B,0)))),0)</f>
        <v>4828232.4362499993</v>
      </c>
      <c r="N104" s="45">
        <f t="shared" si="35"/>
        <v>23509347.033749998</v>
      </c>
      <c r="O104" s="45">
        <v>48943139.290803298</v>
      </c>
      <c r="P104" s="45">
        <v>7091695.9354438242</v>
      </c>
      <c r="Q104" s="45">
        <f t="shared" si="36"/>
        <v>56034835.226247124</v>
      </c>
      <c r="R104" s="45" t="str">
        <f t="shared" si="37"/>
        <v>Yes</v>
      </c>
      <c r="S104" s="46" t="str">
        <f t="shared" si="37"/>
        <v>Yes</v>
      </c>
      <c r="T104" s="47">
        <f>ROUND(INDEX(Summary!H:H,MATCH(H:H,Summary!A:A,0)),2)</f>
        <v>1.51</v>
      </c>
      <c r="U104" s="47">
        <f>ROUND(INDEX(Summary!I:I,MATCH(H:H,Summary!A:A,0)),2)</f>
        <v>1.43</v>
      </c>
      <c r="V104" s="82">
        <f t="shared" si="38"/>
        <v>27719989.462457135</v>
      </c>
      <c r="W104" s="82">
        <f t="shared" si="38"/>
        <v>3426356.9053719696</v>
      </c>
      <c r="X104" s="45">
        <f t="shared" si="39"/>
        <v>31146346.367829107</v>
      </c>
      <c r="Y104" s="45" t="s">
        <v>18726</v>
      </c>
      <c r="Z104" s="45" t="str">
        <f t="shared" si="40"/>
        <v>Yes</v>
      </c>
      <c r="AA104" s="45" t="str">
        <f t="shared" si="40"/>
        <v>Yes</v>
      </c>
      <c r="AB104" s="45" t="str">
        <f t="shared" si="41"/>
        <v>Yes</v>
      </c>
      <c r="AC104" s="83">
        <f t="shared" si="52"/>
        <v>0.81</v>
      </c>
      <c r="AD104" s="83">
        <f t="shared" si="53"/>
        <v>1.07</v>
      </c>
      <c r="AE104" s="45">
        <f t="shared" si="54"/>
        <v>14869663.221582968</v>
      </c>
      <c r="AF104" s="45">
        <f t="shared" si="54"/>
        <v>2563777.5445790263</v>
      </c>
      <c r="AG104" s="45">
        <f t="shared" si="42"/>
        <v>17433440.766161993</v>
      </c>
      <c r="AH104" s="47">
        <f>IF(Y104="No",0,IFERROR(ROUNDDOWN(INDEX('90% of ACR'!K:K,MATCH(H:H,'90% of ACR'!A:A,0))*IF(I104&gt;0,IF(O104&gt;0,$R$4*MAX(O104-V104,0),0),0)/I104,2),0))</f>
        <v>0.8</v>
      </c>
      <c r="AI104" s="83">
        <f>IF(Y104="No",0,IFERROR(ROUNDDOWN(INDEX('90% of ACR'!R:R,MATCH(H:H,'90% of ACR'!A:A,0))*IF(J104&gt;0,IF(P104&gt;0,$R$4*MAX(P104-W104,0),0),0)/J104,2),0))</f>
        <v>0.86</v>
      </c>
      <c r="AJ104" s="45">
        <f t="shared" si="43"/>
        <v>14686087.132427622</v>
      </c>
      <c r="AK104" s="45">
        <f t="shared" si="43"/>
        <v>2060606.2507831424</v>
      </c>
      <c r="AL104" s="47">
        <f t="shared" si="44"/>
        <v>2.31</v>
      </c>
      <c r="AM104" s="47">
        <f t="shared" si="44"/>
        <v>2.29</v>
      </c>
      <c r="AN104" s="84">
        <f>IFERROR(INDEX(FeeCalc!P:P,MATCH(C104,FeeCalc!F:F,0)),0)</f>
        <v>47893039.751039863</v>
      </c>
      <c r="AO104" s="84">
        <f>IFERROR(INDEX(FeeCalc!S:S,MATCH(C104,FeeCalc!F:F,0)),0)</f>
        <v>2935748.3036269359</v>
      </c>
      <c r="AP104" s="84">
        <f t="shared" si="45"/>
        <v>50828788.054666802</v>
      </c>
      <c r="AQ104" s="69">
        <f t="shared" si="46"/>
        <v>21568281.292812876</v>
      </c>
      <c r="AR104" s="69">
        <v>10695030.546881828</v>
      </c>
      <c r="AS104" s="69">
        <f t="shared" si="55"/>
        <v>10873250.745931048</v>
      </c>
      <c r="AT104" s="69">
        <f>IFERROR(IFERROR(INDEX('2023 IP UPL Data'!L:L,MATCH(A:A,'2023 IP UPL Data'!B:B,0)),INDEX('2023 IMD UPL Data'!I:I,MATCH(A:A,'2023 IMD UPL Data'!B:B,0))),0)</f>
        <v>14831298.362500001</v>
      </c>
      <c r="AU104" s="69">
        <f>IFERROR(IF(F102="IMD",0,INDEX('2023 OP UPL Data'!J:J,MATCH(A:A,'2023 OP UPL Data'!B:B,0))),0)</f>
        <v>1264923.1937500001</v>
      </c>
      <c r="AV104" s="45">
        <f t="shared" si="47"/>
        <v>16096221.55625</v>
      </c>
      <c r="AW104" s="69">
        <f>IFERROR(IFERROR(INDEX('2023 IP UPL Data'!M:M,MATCH(A:A,'2023 IP UPL Data'!B:B,0)),INDEX('2023 IMD UPL Data'!J:J,MATCH(A:A,'2023 IMD UPL Data'!B:B,0))),0)</f>
        <v>33512412.960000001</v>
      </c>
      <c r="AX104" s="69">
        <f>IFERROR(IF(F102="IMD",0,INDEX('2023 OP UPL Data'!L:L,MATCH(A:A,'2023 OP UPL Data'!B:B,0))),0)</f>
        <v>6093155.6299999999</v>
      </c>
      <c r="AY104" s="45">
        <f t="shared" si="48"/>
        <v>39605568.590000004</v>
      </c>
      <c r="AZ104" s="69">
        <v>63774437.653303303</v>
      </c>
      <c r="BA104" s="69">
        <v>8356619.1291938247</v>
      </c>
      <c r="BB104" s="69">
        <f t="shared" si="49"/>
        <v>36054448.190846168</v>
      </c>
      <c r="BC104" s="69">
        <f t="shared" si="49"/>
        <v>4930262.2238218552</v>
      </c>
      <c r="BD104" s="69">
        <f t="shared" si="50"/>
        <v>40984710.414668016</v>
      </c>
      <c r="BE104" s="91">
        <f t="shared" si="51"/>
        <v>30262024.693303302</v>
      </c>
      <c r="BF104" s="91">
        <f t="shared" si="51"/>
        <v>2263463.4991938248</v>
      </c>
      <c r="BG104" s="70">
        <f>IFERROR(INDEX('2023 IP UPL Data'!K:K,MATCH(A104,'2023 IP UPL Data'!B:B,0)),0)</f>
        <v>0</v>
      </c>
    </row>
    <row r="105" spans="1:59">
      <c r="A105" s="120" t="s">
        <v>1512</v>
      </c>
      <c r="B105" s="161" t="s">
        <v>1512</v>
      </c>
      <c r="C105" s="31" t="s">
        <v>1513</v>
      </c>
      <c r="D105" s="193" t="s">
        <v>1513</v>
      </c>
      <c r="E105" s="157" t="s">
        <v>23090</v>
      </c>
      <c r="F105" s="117" t="s">
        <v>2987</v>
      </c>
      <c r="G105" s="117" t="s">
        <v>1219</v>
      </c>
      <c r="H105" s="43" t="str">
        <f t="shared" si="33"/>
        <v>Urban Travis</v>
      </c>
      <c r="I105" s="45">
        <f>INDEX(FeeCalc!M:M,MATCH(C:C,FeeCalc!F:F,0))</f>
        <v>135367.90552923118</v>
      </c>
      <c r="J105" s="45">
        <f>INDEX(FeeCalc!L:L,MATCH(C:C,FeeCalc!F:F,0))</f>
        <v>390965.42980518518</v>
      </c>
      <c r="K105" s="45">
        <f t="shared" si="34"/>
        <v>526333.33533441636</v>
      </c>
      <c r="L105" s="45">
        <f>IFERROR(IFERROR(INDEX('2023 IP UPL Data'!N:N,MATCH(A:A,'2023 IP UPL Data'!B:B,0)),INDEX('2023 IMD UPL Data'!M:M,MATCH(A:A,'2023 IMD UPL Data'!B:B,0))),0)</f>
        <v>90281.008987341775</v>
      </c>
      <c r="M105" s="45">
        <f>IFERROR((IF(F105="IMD",0,INDEX('2023 OP UPL Data'!M:M,MATCH(A:A,'2023 OP UPL Data'!B:B,0)))),0)</f>
        <v>380922.5517721519</v>
      </c>
      <c r="N105" s="45">
        <f t="shared" si="35"/>
        <v>471203.56075949367</v>
      </c>
      <c r="O105" s="45">
        <v>313371.90006095258</v>
      </c>
      <c r="P105" s="45">
        <v>583580.61741361488</v>
      </c>
      <c r="Q105" s="45">
        <f t="shared" si="36"/>
        <v>896952.51747456752</v>
      </c>
      <c r="R105" s="45" t="str">
        <f t="shared" si="37"/>
        <v>Yes</v>
      </c>
      <c r="S105" s="46" t="str">
        <f t="shared" si="37"/>
        <v>Yes</v>
      </c>
      <c r="T105" s="47">
        <f>ROUND(INDEX(Summary!H:H,MATCH(H:H,Summary!A:A,0)),2)</f>
        <v>0.75</v>
      </c>
      <c r="U105" s="47">
        <f>ROUND(INDEX(Summary!I:I,MATCH(H:H,Summary!A:A,0)),2)</f>
        <v>2.0299999999999998</v>
      </c>
      <c r="V105" s="82">
        <f t="shared" si="38"/>
        <v>101525.92914692339</v>
      </c>
      <c r="W105" s="82">
        <f t="shared" si="38"/>
        <v>793659.82250452589</v>
      </c>
      <c r="X105" s="45">
        <f t="shared" si="39"/>
        <v>895185.75165144925</v>
      </c>
      <c r="Y105" s="45" t="s">
        <v>18726</v>
      </c>
      <c r="Z105" s="45" t="str">
        <f t="shared" si="40"/>
        <v>Yes</v>
      </c>
      <c r="AA105" s="45" t="str">
        <f t="shared" si="40"/>
        <v>No</v>
      </c>
      <c r="AB105" s="45" t="str">
        <f t="shared" si="41"/>
        <v>Yes</v>
      </c>
      <c r="AC105" s="83">
        <f t="shared" si="52"/>
        <v>1.0900000000000001</v>
      </c>
      <c r="AD105" s="83">
        <f t="shared" si="53"/>
        <v>0</v>
      </c>
      <c r="AE105" s="45">
        <f t="shared" si="54"/>
        <v>147551.01702686201</v>
      </c>
      <c r="AF105" s="45">
        <f t="shared" si="54"/>
        <v>0</v>
      </c>
      <c r="AG105" s="45">
        <f t="shared" si="42"/>
        <v>147551.01702686201</v>
      </c>
      <c r="AH105" s="47">
        <f>IF(Y105="No",0,IFERROR(ROUNDDOWN(INDEX('90% of ACR'!K:K,MATCH(H:H,'90% of ACR'!A:A,0))*IF(I105&gt;0,IF(O105&gt;0,$R$4*MAX(O105-V105,0),0),0)/I105,2),0))</f>
        <v>1.0900000000000001</v>
      </c>
      <c r="AI105" s="83">
        <f>IF(Y105="No",0,IFERROR(ROUNDDOWN(INDEX('90% of ACR'!R:R,MATCH(H:H,'90% of ACR'!A:A,0))*IF(J105&gt;0,IF(P105&gt;0,$R$4*MAX(P105-W105,0),0),0)/J105,2),0))</f>
        <v>0</v>
      </c>
      <c r="AJ105" s="45">
        <f t="shared" si="43"/>
        <v>147551.01702686201</v>
      </c>
      <c r="AK105" s="45">
        <f t="shared" si="43"/>
        <v>0</v>
      </c>
      <c r="AL105" s="47">
        <f t="shared" si="44"/>
        <v>1.84</v>
      </c>
      <c r="AM105" s="47">
        <f t="shared" si="44"/>
        <v>2.0299999999999998</v>
      </c>
      <c r="AN105" s="84">
        <f>IFERROR(INDEX(FeeCalc!P:P,MATCH(C105,FeeCalc!F:F,0)),0)</f>
        <v>1042736.7686783113</v>
      </c>
      <c r="AO105" s="84">
        <f>IFERROR(INDEX(FeeCalc!S:S,MATCH(C105,FeeCalc!F:F,0)),0)</f>
        <v>64720.235375374272</v>
      </c>
      <c r="AP105" s="84">
        <f t="shared" si="45"/>
        <v>1107457.0040536856</v>
      </c>
      <c r="AQ105" s="69">
        <f t="shared" si="46"/>
        <v>469929.44544410857</v>
      </c>
      <c r="AR105" s="69">
        <v>234632.41953185154</v>
      </c>
      <c r="AS105" s="69">
        <f t="shared" si="55"/>
        <v>235297.02591225703</v>
      </c>
      <c r="AT105" s="69">
        <f>IFERROR(IFERROR(INDEX('2023 IP UPL Data'!L:L,MATCH(A:A,'2023 IP UPL Data'!B:B,0)),INDEX('2023 IMD UPL Data'!I:I,MATCH(A:A,'2023 IMD UPL Data'!B:B,0))),0)</f>
        <v>163709.98101265822</v>
      </c>
      <c r="AU105" s="69">
        <f>IFERROR(IF(F103="IMD",0,INDEX('2023 OP UPL Data'!J:J,MATCH(A:A,'2023 OP UPL Data'!B:B,0))),0)</f>
        <v>184084.15822784806</v>
      </c>
      <c r="AV105" s="45">
        <f t="shared" si="47"/>
        <v>347794.13924050628</v>
      </c>
      <c r="AW105" s="69">
        <f>IFERROR(IFERROR(INDEX('2023 IP UPL Data'!M:M,MATCH(A:A,'2023 IP UPL Data'!B:B,0)),INDEX('2023 IMD UPL Data'!J:J,MATCH(A:A,'2023 IMD UPL Data'!B:B,0))),0)</f>
        <v>253990.99</v>
      </c>
      <c r="AX105" s="69">
        <f>IFERROR(IF(F103="IMD",0,INDEX('2023 OP UPL Data'!L:L,MATCH(A:A,'2023 OP UPL Data'!B:B,0))),0)</f>
        <v>565006.71</v>
      </c>
      <c r="AY105" s="45">
        <f t="shared" si="48"/>
        <v>818997.7</v>
      </c>
      <c r="AZ105" s="69">
        <v>477081.8810736108</v>
      </c>
      <c r="BA105" s="69">
        <v>767664.775641463</v>
      </c>
      <c r="BB105" s="69">
        <f t="shared" si="49"/>
        <v>375555.95192668738</v>
      </c>
      <c r="BC105" s="69">
        <f t="shared" si="49"/>
        <v>0</v>
      </c>
      <c r="BD105" s="69">
        <f t="shared" si="50"/>
        <v>349560.90506362461</v>
      </c>
      <c r="BE105" s="91">
        <f t="shared" si="51"/>
        <v>223090.89107361081</v>
      </c>
      <c r="BF105" s="91">
        <f t="shared" si="51"/>
        <v>202658.06564146304</v>
      </c>
      <c r="BG105" s="70">
        <f>IFERROR(INDEX('2023 IP UPL Data'!K:K,MATCH(A105,'2023 IP UPL Data'!B:B,0)),0)</f>
        <v>0</v>
      </c>
    </row>
    <row r="106" spans="1:59">
      <c r="A106" s="120" t="s">
        <v>25</v>
      </c>
      <c r="B106" s="161" t="s">
        <v>25</v>
      </c>
      <c r="C106" s="31" t="s">
        <v>26</v>
      </c>
      <c r="D106" s="193" t="s">
        <v>26</v>
      </c>
      <c r="E106" s="157" t="s">
        <v>23091</v>
      </c>
      <c r="F106" s="117" t="s">
        <v>2987</v>
      </c>
      <c r="G106" s="117" t="s">
        <v>224</v>
      </c>
      <c r="H106" s="43" t="str">
        <f t="shared" si="33"/>
        <v>Urban Dallas</v>
      </c>
      <c r="I106" s="45">
        <f>INDEX(FeeCalc!M:M,MATCH(C:C,FeeCalc!F:F,0))</f>
        <v>114315.14487269844</v>
      </c>
      <c r="J106" s="45">
        <f>INDEX(FeeCalc!L:L,MATCH(C:C,FeeCalc!F:F,0))</f>
        <v>12662.110105037062</v>
      </c>
      <c r="K106" s="45">
        <f t="shared" si="34"/>
        <v>126977.2549777355</v>
      </c>
      <c r="L106" s="45">
        <f>IFERROR(IFERROR(INDEX('2023 IP UPL Data'!N:N,MATCH(A:A,'2023 IP UPL Data'!B:B,0)),INDEX('2023 IMD UPL Data'!M:M,MATCH(A:A,'2023 IMD UPL Data'!B:B,0))),0)</f>
        <v>537043.34759036137</v>
      </c>
      <c r="M106" s="45">
        <f>IFERROR((IF(F106="IMD",0,INDEX('2023 OP UPL Data'!M:M,MATCH(A:A,'2023 OP UPL Data'!B:B,0)))),0)</f>
        <v>429969.08409638552</v>
      </c>
      <c r="N106" s="45">
        <f t="shared" si="35"/>
        <v>967012.43168674689</v>
      </c>
      <c r="O106" s="45">
        <v>1827044.7416459839</v>
      </c>
      <c r="P106" s="45">
        <v>792435.233969589</v>
      </c>
      <c r="Q106" s="45">
        <f t="shared" si="36"/>
        <v>2619479.9756155731</v>
      </c>
      <c r="R106" s="45" t="str">
        <f t="shared" si="37"/>
        <v>Yes</v>
      </c>
      <c r="S106" s="46" t="str">
        <f t="shared" si="37"/>
        <v>Yes</v>
      </c>
      <c r="T106" s="47">
        <f>ROUND(INDEX(Summary!H:H,MATCH(H:H,Summary!A:A,0)),2)</f>
        <v>1.04</v>
      </c>
      <c r="U106" s="47">
        <f>ROUND(INDEX(Summary!I:I,MATCH(H:H,Summary!A:A,0)),2)</f>
        <v>1.04</v>
      </c>
      <c r="V106" s="82">
        <f t="shared" si="38"/>
        <v>118887.75066760638</v>
      </c>
      <c r="W106" s="82">
        <f t="shared" si="38"/>
        <v>13168.594509238545</v>
      </c>
      <c r="X106" s="45">
        <f t="shared" si="39"/>
        <v>132056.34517684492</v>
      </c>
      <c r="Y106" s="45" t="s">
        <v>18726</v>
      </c>
      <c r="Z106" s="45" t="str">
        <f t="shared" si="40"/>
        <v>Yes</v>
      </c>
      <c r="AA106" s="45" t="str">
        <f t="shared" si="40"/>
        <v>Yes</v>
      </c>
      <c r="AB106" s="45" t="str">
        <f t="shared" si="41"/>
        <v>Yes</v>
      </c>
      <c r="AC106" s="83">
        <f t="shared" si="52"/>
        <v>10.41</v>
      </c>
      <c r="AD106" s="83">
        <f t="shared" si="53"/>
        <v>42.87</v>
      </c>
      <c r="AE106" s="45">
        <f t="shared" si="54"/>
        <v>1190020.6581247908</v>
      </c>
      <c r="AF106" s="45">
        <f t="shared" si="54"/>
        <v>542824.66020293883</v>
      </c>
      <c r="AG106" s="45">
        <f t="shared" si="42"/>
        <v>1732845.3183277296</v>
      </c>
      <c r="AH106" s="47">
        <f>IF(Y106="No",0,IFERROR(ROUNDDOWN(INDEX('90% of ACR'!K:K,MATCH(H:H,'90% of ACR'!A:A,0))*IF(I106&gt;0,IF(O106&gt;0,$R$4*MAX(O106-V106,0),0),0)/I106,2),0))</f>
        <v>10.050000000000001</v>
      </c>
      <c r="AI106" s="83">
        <f>IF(Y106="No",0,IFERROR(ROUNDDOWN(INDEX('90% of ACR'!R:R,MATCH(H:H,'90% of ACR'!A:A,0))*IF(J106&gt;0,IF(P106&gt;0,$R$4*MAX(P106-W106,0),0),0)/J106,2),0))</f>
        <v>42.87</v>
      </c>
      <c r="AJ106" s="45">
        <f t="shared" si="43"/>
        <v>1148867.2059706193</v>
      </c>
      <c r="AK106" s="45">
        <f t="shared" si="43"/>
        <v>542824.66020293883</v>
      </c>
      <c r="AL106" s="47">
        <f t="shared" si="44"/>
        <v>11.09</v>
      </c>
      <c r="AM106" s="47">
        <f t="shared" si="44"/>
        <v>43.91</v>
      </c>
      <c r="AN106" s="84">
        <f>IFERROR(INDEX(FeeCalc!P:P,MATCH(C106,FeeCalc!F:F,0)),0)</f>
        <v>1823748.2113504028</v>
      </c>
      <c r="AO106" s="84">
        <f>IFERROR(INDEX(FeeCalc!S:S,MATCH(C106,FeeCalc!F:F,0)),0)</f>
        <v>116409.4602989619</v>
      </c>
      <c r="AP106" s="84">
        <f t="shared" si="45"/>
        <v>1940157.6716493648</v>
      </c>
      <c r="AQ106" s="69">
        <f t="shared" si="46"/>
        <v>823270.98512631841</v>
      </c>
      <c r="AR106" s="69">
        <v>413045.14594867424</v>
      </c>
      <c r="AS106" s="69">
        <f t="shared" si="55"/>
        <v>410225.83917764417</v>
      </c>
      <c r="AT106" s="69">
        <f>IFERROR(IFERROR(INDEX('2023 IP UPL Data'!L:L,MATCH(A:A,'2023 IP UPL Data'!B:B,0)),INDEX('2023 IMD UPL Data'!I:I,MATCH(A:A,'2023 IMD UPL Data'!B:B,0))),0)</f>
        <v>429765.60240963858</v>
      </c>
      <c r="AU106" s="69">
        <f>IFERROR(IF(F104="IMD",0,INDEX('2023 OP UPL Data'!J:J,MATCH(A:A,'2023 OP UPL Data'!B:B,0))),0)</f>
        <v>42267.475903614453</v>
      </c>
      <c r="AV106" s="45">
        <f t="shared" si="47"/>
        <v>472033.07831325301</v>
      </c>
      <c r="AW106" s="69">
        <f>IFERROR(IFERROR(INDEX('2023 IP UPL Data'!M:M,MATCH(A:A,'2023 IP UPL Data'!B:B,0)),INDEX('2023 IMD UPL Data'!J:J,MATCH(A:A,'2023 IMD UPL Data'!B:B,0))),0)</f>
        <v>966808.95</v>
      </c>
      <c r="AX106" s="69">
        <f>IFERROR(IF(F104="IMD",0,INDEX('2023 OP UPL Data'!L:L,MATCH(A:A,'2023 OP UPL Data'!B:B,0))),0)</f>
        <v>472236.56</v>
      </c>
      <c r="AY106" s="45">
        <f t="shared" si="48"/>
        <v>1439045.51</v>
      </c>
      <c r="AZ106" s="69">
        <v>2256810.3440556224</v>
      </c>
      <c r="BA106" s="69">
        <v>834702.70987320342</v>
      </c>
      <c r="BB106" s="69">
        <f t="shared" si="49"/>
        <v>2137922.5933880159</v>
      </c>
      <c r="BC106" s="69">
        <f t="shared" si="49"/>
        <v>821534.11536396493</v>
      </c>
      <c r="BD106" s="69">
        <f t="shared" si="50"/>
        <v>2959456.7087519811</v>
      </c>
      <c r="BE106" s="91">
        <f t="shared" si="51"/>
        <v>1290001.3940556224</v>
      </c>
      <c r="BF106" s="91">
        <f t="shared" si="51"/>
        <v>362466.14987320342</v>
      </c>
      <c r="BG106" s="70">
        <f>IFERROR(INDEX('2023 IP UPL Data'!K:K,MATCH(A106,'2023 IP UPL Data'!B:B,0)),0)</f>
        <v>0</v>
      </c>
    </row>
    <row r="107" spans="1:59">
      <c r="A107" s="120" t="s">
        <v>31</v>
      </c>
      <c r="B107" s="161" t="s">
        <v>3554</v>
      </c>
      <c r="C107" s="31" t="s">
        <v>32</v>
      </c>
      <c r="D107" s="193" t="s">
        <v>32</v>
      </c>
      <c r="E107" s="157" t="s">
        <v>23092</v>
      </c>
      <c r="F107" s="117" t="s">
        <v>2987</v>
      </c>
      <c r="G107" s="117" t="s">
        <v>224</v>
      </c>
      <c r="H107" s="43" t="str">
        <f t="shared" si="33"/>
        <v>Urban Dallas</v>
      </c>
      <c r="I107" s="45">
        <f>INDEX(FeeCalc!M:M,MATCH(C:C,FeeCalc!F:F,0))</f>
        <v>4362013.3530754866</v>
      </c>
      <c r="J107" s="45">
        <f>INDEX(FeeCalc!L:L,MATCH(C:C,FeeCalc!F:F,0))</f>
        <v>1763790.7833154728</v>
      </c>
      <c r="K107" s="45">
        <f t="shared" si="34"/>
        <v>6125804.1363909598</v>
      </c>
      <c r="L107" s="45">
        <f>IFERROR(IFERROR(INDEX('2023 IP UPL Data'!N:N,MATCH(A:A,'2023 IP UPL Data'!B:B,0)),INDEX('2023 IMD UPL Data'!M:M,MATCH(A:A,'2023 IMD UPL Data'!B:B,0))),0)</f>
        <v>8039417.1914457846</v>
      </c>
      <c r="M107" s="45">
        <f>IFERROR((IF(F107="IMD",0,INDEX('2023 OP UPL Data'!M:M,MATCH(A:A,'2023 OP UPL Data'!B:B,0)))),0)</f>
        <v>4764314.1068674698</v>
      </c>
      <c r="N107" s="45">
        <f t="shared" si="35"/>
        <v>12803731.298313254</v>
      </c>
      <c r="O107" s="45">
        <v>14173013.011953428</v>
      </c>
      <c r="P107" s="45">
        <v>8893498.0335334111</v>
      </c>
      <c r="Q107" s="45">
        <f t="shared" si="36"/>
        <v>23066511.045486838</v>
      </c>
      <c r="R107" s="45" t="str">
        <f t="shared" si="37"/>
        <v>Yes</v>
      </c>
      <c r="S107" s="46" t="str">
        <f t="shared" si="37"/>
        <v>Yes</v>
      </c>
      <c r="T107" s="47">
        <f>ROUND(INDEX(Summary!H:H,MATCH(H:H,Summary!A:A,0)),2)</f>
        <v>1.04</v>
      </c>
      <c r="U107" s="47">
        <f>ROUND(INDEX(Summary!I:I,MATCH(H:H,Summary!A:A,0)),2)</f>
        <v>1.04</v>
      </c>
      <c r="V107" s="82">
        <f t="shared" si="38"/>
        <v>4536493.8871985059</v>
      </c>
      <c r="W107" s="82">
        <f t="shared" si="38"/>
        <v>1834342.4146480917</v>
      </c>
      <c r="X107" s="45">
        <f t="shared" si="39"/>
        <v>6370836.3018465973</v>
      </c>
      <c r="Y107" s="45" t="s">
        <v>18726</v>
      </c>
      <c r="Z107" s="45" t="str">
        <f t="shared" si="40"/>
        <v>Yes</v>
      </c>
      <c r="AA107" s="45" t="str">
        <f t="shared" si="40"/>
        <v>Yes</v>
      </c>
      <c r="AB107" s="45" t="str">
        <f t="shared" si="41"/>
        <v>Yes</v>
      </c>
      <c r="AC107" s="83">
        <f t="shared" si="52"/>
        <v>1.54</v>
      </c>
      <c r="AD107" s="83">
        <f t="shared" si="53"/>
        <v>2.79</v>
      </c>
      <c r="AE107" s="45">
        <f t="shared" si="54"/>
        <v>6717500.5637362497</v>
      </c>
      <c r="AF107" s="45">
        <f t="shared" si="54"/>
        <v>4920976.2854501689</v>
      </c>
      <c r="AG107" s="45">
        <f t="shared" si="42"/>
        <v>11638476.849186419</v>
      </c>
      <c r="AH107" s="47">
        <f>IF(Y107="No",0,IFERROR(ROUNDDOWN(INDEX('90% of ACR'!K:K,MATCH(H:H,'90% of ACR'!A:A,0))*IF(I107&gt;0,IF(O107&gt;0,$R$4*MAX(O107-V107,0),0),0)/I107,2),0))</f>
        <v>1.48</v>
      </c>
      <c r="AI107" s="83">
        <f>IF(Y107="No",0,IFERROR(ROUNDDOWN(INDEX('90% of ACR'!R:R,MATCH(H:H,'90% of ACR'!A:A,0))*IF(J107&gt;0,IF(P107&gt;0,$R$4*MAX(P107-W107,0),0),0)/J107,2),0))</f>
        <v>2.78</v>
      </c>
      <c r="AJ107" s="45">
        <f t="shared" si="43"/>
        <v>6455779.7625517203</v>
      </c>
      <c r="AK107" s="45">
        <f t="shared" si="43"/>
        <v>4903338.3776170136</v>
      </c>
      <c r="AL107" s="47">
        <f t="shared" si="44"/>
        <v>2.52</v>
      </c>
      <c r="AM107" s="47">
        <f t="shared" si="44"/>
        <v>3.82</v>
      </c>
      <c r="AN107" s="84">
        <f>IFERROR(INDEX(FeeCalc!P:P,MATCH(C107,FeeCalc!F:F,0)),0)</f>
        <v>17729954.442015335</v>
      </c>
      <c r="AO107" s="84">
        <f>IFERROR(INDEX(FeeCalc!S:S,MATCH(C107,FeeCalc!F:F,0)),0)</f>
        <v>1092742.7227940655</v>
      </c>
      <c r="AP107" s="84">
        <f t="shared" si="45"/>
        <v>18822697.164809402</v>
      </c>
      <c r="AQ107" s="69">
        <f t="shared" si="46"/>
        <v>7987072.7333379043</v>
      </c>
      <c r="AR107" s="69">
        <v>4000015.0054194145</v>
      </c>
      <c r="AS107" s="69">
        <f t="shared" si="55"/>
        <v>3987057.7279184898</v>
      </c>
      <c r="AT107" s="69">
        <f>IFERROR(IFERROR(INDEX('2023 IP UPL Data'!L:L,MATCH(A:A,'2023 IP UPL Data'!B:B,0)),INDEX('2023 IMD UPL Data'!I:I,MATCH(A:A,'2023 IMD UPL Data'!B:B,0))),0)</f>
        <v>4238175.6385542154</v>
      </c>
      <c r="AU107" s="69">
        <f>IFERROR(IF(F105="IMD",0,INDEX('2023 OP UPL Data'!J:J,MATCH(A:A,'2023 OP UPL Data'!B:B,0))),0)</f>
        <v>1062245.2831325301</v>
      </c>
      <c r="AV107" s="45">
        <f t="shared" si="47"/>
        <v>5300420.9216867452</v>
      </c>
      <c r="AW107" s="69">
        <f>IFERROR(IFERROR(INDEX('2023 IP UPL Data'!M:M,MATCH(A:A,'2023 IP UPL Data'!B:B,0)),INDEX('2023 IMD UPL Data'!J:J,MATCH(A:A,'2023 IMD UPL Data'!B:B,0))),0)</f>
        <v>12277592.83</v>
      </c>
      <c r="AX107" s="69">
        <f>IFERROR(IF(F105="IMD",0,INDEX('2023 OP UPL Data'!L:L,MATCH(A:A,'2023 OP UPL Data'!B:B,0))),0)</f>
        <v>5826559.3899999997</v>
      </c>
      <c r="AY107" s="45">
        <f t="shared" si="48"/>
        <v>18104152.219999999</v>
      </c>
      <c r="AZ107" s="69">
        <v>18411188.650507644</v>
      </c>
      <c r="BA107" s="69">
        <v>9955743.3166659418</v>
      </c>
      <c r="BB107" s="69">
        <f t="shared" si="49"/>
        <v>13874694.763309138</v>
      </c>
      <c r="BC107" s="69">
        <f t="shared" si="49"/>
        <v>8121400.9020178504</v>
      </c>
      <c r="BD107" s="69">
        <f t="shared" si="50"/>
        <v>21996095.665326986</v>
      </c>
      <c r="BE107" s="91">
        <f t="shared" si="51"/>
        <v>6133595.8205076437</v>
      </c>
      <c r="BF107" s="91">
        <f t="shared" si="51"/>
        <v>4129183.9266659422</v>
      </c>
      <c r="BG107" s="70">
        <f>IFERROR(INDEX('2023 IP UPL Data'!K:K,MATCH(A107,'2023 IP UPL Data'!B:B,0)),0)</f>
        <v>0</v>
      </c>
    </row>
    <row r="108" spans="1:59">
      <c r="A108" s="120" t="s">
        <v>34</v>
      </c>
      <c r="B108" s="161" t="s">
        <v>34</v>
      </c>
      <c r="C108" s="31" t="s">
        <v>35</v>
      </c>
      <c r="D108" s="193" t="s">
        <v>35</v>
      </c>
      <c r="E108" s="157" t="s">
        <v>23093</v>
      </c>
      <c r="F108" s="117" t="s">
        <v>2987</v>
      </c>
      <c r="G108" s="117" t="s">
        <v>224</v>
      </c>
      <c r="H108" s="43" t="str">
        <f t="shared" si="33"/>
        <v>Urban Dallas</v>
      </c>
      <c r="I108" s="45">
        <f>INDEX(FeeCalc!M:M,MATCH(C:C,FeeCalc!F:F,0))</f>
        <v>1512934.063796083</v>
      </c>
      <c r="J108" s="45">
        <f>INDEX(FeeCalc!L:L,MATCH(C:C,FeeCalc!F:F,0))</f>
        <v>360050.93670377514</v>
      </c>
      <c r="K108" s="45">
        <f t="shared" si="34"/>
        <v>1872985.0004998581</v>
      </c>
      <c r="L108" s="45">
        <f>IFERROR(IFERROR(INDEX('2023 IP UPL Data'!N:N,MATCH(A:A,'2023 IP UPL Data'!B:B,0)),INDEX('2023 IMD UPL Data'!M:M,MATCH(A:A,'2023 IMD UPL Data'!B:B,0))),0)</f>
        <v>1720031.4090361444</v>
      </c>
      <c r="M108" s="45">
        <f>IFERROR((IF(F108="IMD",0,INDEX('2023 OP UPL Data'!M:M,MATCH(A:A,'2023 OP UPL Data'!B:B,0)))),0)</f>
        <v>1611789.0628915664</v>
      </c>
      <c r="N108" s="45">
        <f t="shared" si="35"/>
        <v>3331820.4719277108</v>
      </c>
      <c r="O108" s="45">
        <v>5697470.0173823182</v>
      </c>
      <c r="P108" s="45">
        <v>3178395.4984271321</v>
      </c>
      <c r="Q108" s="45">
        <f t="shared" si="36"/>
        <v>8875865.5158094503</v>
      </c>
      <c r="R108" s="45" t="str">
        <f t="shared" si="37"/>
        <v>Yes</v>
      </c>
      <c r="S108" s="46" t="str">
        <f t="shared" si="37"/>
        <v>Yes</v>
      </c>
      <c r="T108" s="47">
        <f>ROUND(INDEX(Summary!H:H,MATCH(H:H,Summary!A:A,0)),2)</f>
        <v>1.04</v>
      </c>
      <c r="U108" s="47">
        <f>ROUND(INDEX(Summary!I:I,MATCH(H:H,Summary!A:A,0)),2)</f>
        <v>1.04</v>
      </c>
      <c r="V108" s="82">
        <f t="shared" si="38"/>
        <v>1573451.4263479263</v>
      </c>
      <c r="W108" s="82">
        <f t="shared" si="38"/>
        <v>374452.97417192615</v>
      </c>
      <c r="X108" s="45">
        <f t="shared" si="39"/>
        <v>1947904.4005198525</v>
      </c>
      <c r="Y108" s="45" t="s">
        <v>18726</v>
      </c>
      <c r="Z108" s="45" t="str">
        <f t="shared" si="40"/>
        <v>Yes</v>
      </c>
      <c r="AA108" s="45" t="str">
        <f t="shared" si="40"/>
        <v>Yes</v>
      </c>
      <c r="AB108" s="45" t="str">
        <f t="shared" si="41"/>
        <v>Yes</v>
      </c>
      <c r="AC108" s="83">
        <f t="shared" si="52"/>
        <v>1.9</v>
      </c>
      <c r="AD108" s="83">
        <f t="shared" si="53"/>
        <v>5.43</v>
      </c>
      <c r="AE108" s="45">
        <f t="shared" si="54"/>
        <v>2874574.7212125575</v>
      </c>
      <c r="AF108" s="45">
        <f t="shared" si="54"/>
        <v>1955076.5863014988</v>
      </c>
      <c r="AG108" s="45">
        <f t="shared" si="42"/>
        <v>4829651.3075140566</v>
      </c>
      <c r="AH108" s="47">
        <f>IF(Y108="No",0,IFERROR(ROUNDDOWN(INDEX('90% of ACR'!K:K,MATCH(H:H,'90% of ACR'!A:A,0))*IF(I108&gt;0,IF(O108&gt;0,$R$4*MAX(O108-V108,0),0),0)/I108,2),0))</f>
        <v>1.83</v>
      </c>
      <c r="AI108" s="83">
        <f>IF(Y108="No",0,IFERROR(ROUNDDOWN(INDEX('90% of ACR'!R:R,MATCH(H:H,'90% of ACR'!A:A,0))*IF(J108&gt;0,IF(P108&gt;0,$R$4*MAX(P108-W108,0),0),0)/J108,2),0))</f>
        <v>5.42</v>
      </c>
      <c r="AJ108" s="45">
        <f t="shared" si="43"/>
        <v>2768669.3367468319</v>
      </c>
      <c r="AK108" s="45">
        <f t="shared" si="43"/>
        <v>1951476.0769344612</v>
      </c>
      <c r="AL108" s="47">
        <f t="shared" si="44"/>
        <v>2.87</v>
      </c>
      <c r="AM108" s="47">
        <f t="shared" si="44"/>
        <v>6.46</v>
      </c>
      <c r="AN108" s="84">
        <f>IFERROR(INDEX(FeeCalc!P:P,MATCH(C108,FeeCalc!F:F,0)),0)</f>
        <v>6668049.8142011464</v>
      </c>
      <c r="AO108" s="84">
        <f>IFERROR(INDEX(FeeCalc!S:S,MATCH(C108,FeeCalc!F:F,0)),0)</f>
        <v>413846.75697454985</v>
      </c>
      <c r="AP108" s="84">
        <f t="shared" si="45"/>
        <v>7081896.5711756963</v>
      </c>
      <c r="AQ108" s="69">
        <f t="shared" si="46"/>
        <v>3005075.335840126</v>
      </c>
      <c r="AR108" s="69">
        <v>1493775.5674178025</v>
      </c>
      <c r="AS108" s="69">
        <f t="shared" si="55"/>
        <v>1511299.7684223235</v>
      </c>
      <c r="AT108" s="69">
        <f>IFERROR(IFERROR(INDEX('2023 IP UPL Data'!L:L,MATCH(A:A,'2023 IP UPL Data'!B:B,0)),INDEX('2023 IMD UPL Data'!I:I,MATCH(A:A,'2023 IMD UPL Data'!B:B,0))),0)</f>
        <v>1519055.2409638555</v>
      </c>
      <c r="AU108" s="69">
        <f>IFERROR(IF(F106="IMD",0,INDEX('2023 OP UPL Data'!J:J,MATCH(A:A,'2023 OP UPL Data'!B:B,0))),0)</f>
        <v>441624.27710843371</v>
      </c>
      <c r="AV108" s="45">
        <f t="shared" si="47"/>
        <v>1960679.5180722892</v>
      </c>
      <c r="AW108" s="69">
        <f>IFERROR(IFERROR(INDEX('2023 IP UPL Data'!M:M,MATCH(A:A,'2023 IP UPL Data'!B:B,0)),INDEX('2023 IMD UPL Data'!J:J,MATCH(A:A,'2023 IMD UPL Data'!B:B,0))),0)</f>
        <v>3239086.65</v>
      </c>
      <c r="AX108" s="69">
        <f>IFERROR(IF(F106="IMD",0,INDEX('2023 OP UPL Data'!L:L,MATCH(A:A,'2023 OP UPL Data'!B:B,0))),0)</f>
        <v>2053413.34</v>
      </c>
      <c r="AY108" s="45">
        <f t="shared" si="48"/>
        <v>5292499.99</v>
      </c>
      <c r="AZ108" s="69">
        <v>7216525.2583461739</v>
      </c>
      <c r="BA108" s="69">
        <v>3620019.7755355658</v>
      </c>
      <c r="BB108" s="69">
        <f t="shared" si="49"/>
        <v>5643073.8319982477</v>
      </c>
      <c r="BC108" s="69">
        <f t="shared" si="49"/>
        <v>3245566.8013636395</v>
      </c>
      <c r="BD108" s="69">
        <f t="shared" si="50"/>
        <v>8888640.6333618872</v>
      </c>
      <c r="BE108" s="91">
        <f t="shared" si="51"/>
        <v>3977438.608346174</v>
      </c>
      <c r="BF108" s="91">
        <f t="shared" si="51"/>
        <v>1566606.4355355657</v>
      </c>
      <c r="BG108" s="70">
        <f>IFERROR(INDEX('2023 IP UPL Data'!K:K,MATCH(A108,'2023 IP UPL Data'!B:B,0)),0)</f>
        <v>0</v>
      </c>
    </row>
    <row r="109" spans="1:59">
      <c r="A109" s="120" t="s">
        <v>523</v>
      </c>
      <c r="B109" s="161" t="s">
        <v>523</v>
      </c>
      <c r="C109" s="31" t="s">
        <v>524</v>
      </c>
      <c r="D109" s="193" t="s">
        <v>524</v>
      </c>
      <c r="E109" s="157" t="s">
        <v>3467</v>
      </c>
      <c r="F109" s="117" t="s">
        <v>2987</v>
      </c>
      <c r="G109" s="117" t="s">
        <v>224</v>
      </c>
      <c r="H109" s="43" t="str">
        <f t="shared" si="33"/>
        <v>Urban Dallas</v>
      </c>
      <c r="I109" s="45">
        <f>INDEX(FeeCalc!M:M,MATCH(C:C,FeeCalc!F:F,0))</f>
        <v>2113955.7828326467</v>
      </c>
      <c r="J109" s="45">
        <f>INDEX(FeeCalc!L:L,MATCH(C:C,FeeCalc!F:F,0))</f>
        <v>1441363.9943622812</v>
      </c>
      <c r="K109" s="45">
        <f t="shared" si="34"/>
        <v>3555319.7771949279</v>
      </c>
      <c r="L109" s="45">
        <f>IFERROR(IFERROR(INDEX('2023 IP UPL Data'!N:N,MATCH(A:A,'2023 IP UPL Data'!B:B,0)),INDEX('2023 IMD UPL Data'!M:M,MATCH(A:A,'2023 IMD UPL Data'!B:B,0))),0)</f>
        <v>1800609.0297590364</v>
      </c>
      <c r="M109" s="45">
        <f>IFERROR((IF(F109="IMD",0,INDEX('2023 OP UPL Data'!M:M,MATCH(A:A,'2023 OP UPL Data'!B:B,0)))),0)</f>
        <v>3359804.9606024092</v>
      </c>
      <c r="N109" s="45">
        <f t="shared" si="35"/>
        <v>5160413.9903614456</v>
      </c>
      <c r="O109" s="45">
        <v>6361553.9458149187</v>
      </c>
      <c r="P109" s="45">
        <v>5964949.6914153183</v>
      </c>
      <c r="Q109" s="45">
        <f t="shared" si="36"/>
        <v>12326503.637230236</v>
      </c>
      <c r="R109" s="45" t="str">
        <f t="shared" si="37"/>
        <v>Yes</v>
      </c>
      <c r="S109" s="46" t="str">
        <f t="shared" si="37"/>
        <v>Yes</v>
      </c>
      <c r="T109" s="47">
        <f>ROUND(INDEX(Summary!H:H,MATCH(H:H,Summary!A:A,0)),2)</f>
        <v>1.04</v>
      </c>
      <c r="U109" s="47">
        <f>ROUND(INDEX(Summary!I:I,MATCH(H:H,Summary!A:A,0)),2)</f>
        <v>1.04</v>
      </c>
      <c r="V109" s="82">
        <f t="shared" si="38"/>
        <v>2198514.0141459526</v>
      </c>
      <c r="W109" s="82">
        <f t="shared" si="38"/>
        <v>1499018.5541367724</v>
      </c>
      <c r="X109" s="45">
        <f t="shared" si="39"/>
        <v>3697532.5682827253</v>
      </c>
      <c r="Y109" s="45" t="s">
        <v>18726</v>
      </c>
      <c r="Z109" s="45" t="str">
        <f t="shared" si="40"/>
        <v>Yes</v>
      </c>
      <c r="AA109" s="45" t="str">
        <f t="shared" si="40"/>
        <v>Yes</v>
      </c>
      <c r="AB109" s="45" t="str">
        <f t="shared" si="41"/>
        <v>Yes</v>
      </c>
      <c r="AC109" s="83">
        <f t="shared" si="52"/>
        <v>1.37</v>
      </c>
      <c r="AD109" s="83">
        <f t="shared" si="53"/>
        <v>2.16</v>
      </c>
      <c r="AE109" s="45">
        <f t="shared" si="54"/>
        <v>2896119.4224807261</v>
      </c>
      <c r="AF109" s="45">
        <f t="shared" si="54"/>
        <v>3113346.2278225278</v>
      </c>
      <c r="AG109" s="45">
        <f t="shared" si="42"/>
        <v>6009465.6503032539</v>
      </c>
      <c r="AH109" s="47">
        <f>IF(Y109="No",0,IFERROR(ROUNDDOWN(INDEX('90% of ACR'!K:K,MATCH(H:H,'90% of ACR'!A:A,0))*IF(I109&gt;0,IF(O109&gt;0,$R$4*MAX(O109-V109,0),0),0)/I109,2),0))</f>
        <v>1.32</v>
      </c>
      <c r="AI109" s="83">
        <f>IF(Y109="No",0,IFERROR(ROUNDDOWN(INDEX('90% of ACR'!R:R,MATCH(H:H,'90% of ACR'!A:A,0))*IF(J109&gt;0,IF(P109&gt;0,$R$4*MAX(P109-W109,0),0),0)/J109,2),0))</f>
        <v>2.15</v>
      </c>
      <c r="AJ109" s="45">
        <f t="shared" si="43"/>
        <v>2790421.633339094</v>
      </c>
      <c r="AK109" s="45">
        <f t="shared" si="43"/>
        <v>3098932.5878789043</v>
      </c>
      <c r="AL109" s="47">
        <f t="shared" si="44"/>
        <v>2.3600000000000003</v>
      </c>
      <c r="AM109" s="47">
        <f t="shared" si="44"/>
        <v>3.19</v>
      </c>
      <c r="AN109" s="84">
        <f>IFERROR(INDEX(FeeCalc!P:P,MATCH(C109,FeeCalc!F:F,0)),0)</f>
        <v>9586886.7895007245</v>
      </c>
      <c r="AO109" s="84">
        <f>IFERROR(INDEX(FeeCalc!S:S,MATCH(C109,FeeCalc!F:F,0)),0)</f>
        <v>597734.60628121882</v>
      </c>
      <c r="AP109" s="84">
        <f t="shared" si="45"/>
        <v>10184621.395781944</v>
      </c>
      <c r="AQ109" s="69">
        <f t="shared" si="46"/>
        <v>4321660.7661149446</v>
      </c>
      <c r="AR109" s="69">
        <v>2169177.7813986824</v>
      </c>
      <c r="AS109" s="69">
        <f t="shared" si="55"/>
        <v>2152482.9847162622</v>
      </c>
      <c r="AT109" s="69">
        <f>IFERROR(IFERROR(INDEX('2023 IP UPL Data'!L:L,MATCH(A:A,'2023 IP UPL Data'!B:B,0)),INDEX('2023 IMD UPL Data'!I:I,MATCH(A:A,'2023 IMD UPL Data'!B:B,0))),0)</f>
        <v>2110393.5602409635</v>
      </c>
      <c r="AU109" s="69">
        <f>IFERROR(IF(F107="IMD",0,INDEX('2023 OP UPL Data'!J:J,MATCH(A:A,'2023 OP UPL Data'!B:B,0))),0)</f>
        <v>1185158.8493975904</v>
      </c>
      <c r="AV109" s="45">
        <f t="shared" si="47"/>
        <v>3295552.4096385539</v>
      </c>
      <c r="AW109" s="69">
        <f>IFERROR(IFERROR(INDEX('2023 IP UPL Data'!M:M,MATCH(A:A,'2023 IP UPL Data'!B:B,0)),INDEX('2023 IMD UPL Data'!J:J,MATCH(A:A,'2023 IMD UPL Data'!B:B,0))),0)</f>
        <v>3911002.59</v>
      </c>
      <c r="AX109" s="69">
        <f>IFERROR(IF(F107="IMD",0,INDEX('2023 OP UPL Data'!L:L,MATCH(A:A,'2023 OP UPL Data'!B:B,0))),0)</f>
        <v>4544963.8099999996</v>
      </c>
      <c r="AY109" s="45">
        <f t="shared" si="48"/>
        <v>8455966.3999999985</v>
      </c>
      <c r="AZ109" s="69">
        <v>8471947.5060558822</v>
      </c>
      <c r="BA109" s="69">
        <v>7150108.5408129087</v>
      </c>
      <c r="BB109" s="69">
        <f t="shared" si="49"/>
        <v>6273433.4919099296</v>
      </c>
      <c r="BC109" s="69">
        <f t="shared" si="49"/>
        <v>5651089.986676136</v>
      </c>
      <c r="BD109" s="69">
        <f t="shared" si="50"/>
        <v>11924523.478586065</v>
      </c>
      <c r="BE109" s="91">
        <f t="shared" si="51"/>
        <v>4560944.9160558823</v>
      </c>
      <c r="BF109" s="91">
        <f t="shared" si="51"/>
        <v>2605144.7308129091</v>
      </c>
      <c r="BG109" s="70">
        <f>IFERROR(INDEX('2023 IP UPL Data'!K:K,MATCH(A109,'2023 IP UPL Data'!B:B,0)),0)</f>
        <v>0</v>
      </c>
    </row>
    <row r="110" spans="1:59">
      <c r="A110" s="120" t="s">
        <v>946</v>
      </c>
      <c r="B110" s="161" t="s">
        <v>946</v>
      </c>
      <c r="C110" s="31" t="s">
        <v>947</v>
      </c>
      <c r="D110" s="193" t="s">
        <v>947</v>
      </c>
      <c r="E110" s="157" t="s">
        <v>3468</v>
      </c>
      <c r="F110" s="117" t="s">
        <v>2987</v>
      </c>
      <c r="G110" s="117" t="s">
        <v>1399</v>
      </c>
      <c r="H110" s="43" t="str">
        <f t="shared" si="33"/>
        <v>Urban Tarrant</v>
      </c>
      <c r="I110" s="45">
        <f>INDEX(FeeCalc!M:M,MATCH(C:C,FeeCalc!F:F,0))</f>
        <v>0</v>
      </c>
      <c r="J110" s="45">
        <f>INDEX(FeeCalc!L:L,MATCH(C:C,FeeCalc!F:F,0))</f>
        <v>0</v>
      </c>
      <c r="K110" s="45">
        <f t="shared" si="34"/>
        <v>0</v>
      </c>
      <c r="L110" s="45">
        <f>IFERROR(IFERROR(INDEX('2023 IP UPL Data'!N:N,MATCH(A:A,'2023 IP UPL Data'!B:B,0)),INDEX('2023 IMD UPL Data'!M:M,MATCH(A:A,'2023 IMD UPL Data'!B:B,0))),0)</f>
        <v>1152162.1187500004</v>
      </c>
      <c r="M110" s="45">
        <f>IFERROR((IF(F110="IMD",0,INDEX('2023 OP UPL Data'!M:M,MATCH(A:A,'2023 OP UPL Data'!B:B,0)))),0)</f>
        <v>947515.38250000007</v>
      </c>
      <c r="N110" s="45">
        <f t="shared" si="35"/>
        <v>2099677.5012500007</v>
      </c>
      <c r="O110" s="45">
        <v>3660774.125145881</v>
      </c>
      <c r="P110" s="45">
        <v>1731106.8091716128</v>
      </c>
      <c r="Q110" s="45">
        <f t="shared" si="36"/>
        <v>5391880.9343174938</v>
      </c>
      <c r="R110" s="45" t="str">
        <f t="shared" si="37"/>
        <v>Yes</v>
      </c>
      <c r="S110" s="46" t="str">
        <f t="shared" si="37"/>
        <v>Yes</v>
      </c>
      <c r="T110" s="47">
        <f>ROUND(INDEX(Summary!H:H,MATCH(H:H,Summary!A:A,0)),2)</f>
        <v>1.51</v>
      </c>
      <c r="U110" s="47">
        <f>ROUND(INDEX(Summary!I:I,MATCH(H:H,Summary!A:A,0)),2)</f>
        <v>1.43</v>
      </c>
      <c r="V110" s="82">
        <f t="shared" si="38"/>
        <v>0</v>
      </c>
      <c r="W110" s="82">
        <f t="shared" si="38"/>
        <v>0</v>
      </c>
      <c r="X110" s="45">
        <f t="shared" si="39"/>
        <v>0</v>
      </c>
      <c r="Y110" s="45" t="s">
        <v>18726</v>
      </c>
      <c r="Z110" s="45" t="str">
        <f t="shared" si="40"/>
        <v>No</v>
      </c>
      <c r="AA110" s="45" t="str">
        <f t="shared" si="40"/>
        <v>No</v>
      </c>
      <c r="AB110" s="45" t="str">
        <f t="shared" si="41"/>
        <v>No</v>
      </c>
      <c r="AC110" s="83">
        <f t="shared" si="52"/>
        <v>0</v>
      </c>
      <c r="AD110" s="83">
        <f t="shared" si="53"/>
        <v>0</v>
      </c>
      <c r="AE110" s="45">
        <f t="shared" si="54"/>
        <v>0</v>
      </c>
      <c r="AF110" s="45">
        <f t="shared" si="54"/>
        <v>0</v>
      </c>
      <c r="AG110" s="45">
        <f t="shared" si="42"/>
        <v>0</v>
      </c>
      <c r="AH110" s="47">
        <f>IF(Y110="No",0,IFERROR(ROUNDDOWN(INDEX('90% of ACR'!K:K,MATCH(H:H,'90% of ACR'!A:A,0))*IF(I110&gt;0,IF(O110&gt;0,$R$4*MAX(O110-V110,0),0),0)/I110,2),0))</f>
        <v>0</v>
      </c>
      <c r="AI110" s="83">
        <f>IF(Y110="No",0,IFERROR(ROUNDDOWN(INDEX('90% of ACR'!R:R,MATCH(H:H,'90% of ACR'!A:A,0))*IF(J110&gt;0,IF(P110&gt;0,$R$4*MAX(P110-W110,0),0),0)/J110,2),0))</f>
        <v>0</v>
      </c>
      <c r="AJ110" s="45">
        <f t="shared" si="43"/>
        <v>0</v>
      </c>
      <c r="AK110" s="45">
        <f t="shared" si="43"/>
        <v>0</v>
      </c>
      <c r="AL110" s="47">
        <f t="shared" si="44"/>
        <v>1.51</v>
      </c>
      <c r="AM110" s="47">
        <f t="shared" si="44"/>
        <v>1.43</v>
      </c>
      <c r="AN110" s="84">
        <f>IFERROR(INDEX(FeeCalc!P:P,MATCH(C110,FeeCalc!F:F,0)),0)</f>
        <v>0</v>
      </c>
      <c r="AO110" s="84">
        <f>IFERROR(INDEX(FeeCalc!S:S,MATCH(C110,FeeCalc!F:F,0)),0)</f>
        <v>0</v>
      </c>
      <c r="AP110" s="84">
        <f t="shared" si="45"/>
        <v>0</v>
      </c>
      <c r="AQ110" s="69">
        <f t="shared" si="46"/>
        <v>0</v>
      </c>
      <c r="AR110" s="69">
        <v>0</v>
      </c>
      <c r="AS110" s="69">
        <f t="shared" si="55"/>
        <v>0</v>
      </c>
      <c r="AT110" s="69">
        <f>IFERROR(IFERROR(INDEX('2023 IP UPL Data'!L:L,MATCH(A:A,'2023 IP UPL Data'!B:B,0)),INDEX('2023 IMD UPL Data'!I:I,MATCH(A:A,'2023 IMD UPL Data'!B:B,0))),0)</f>
        <v>706603.48124999984</v>
      </c>
      <c r="AU110" s="69">
        <f>IFERROR(IF(F108="IMD",0,INDEX('2023 OP UPL Data'!J:J,MATCH(A:A,'2023 OP UPL Data'!B:B,0))),0)</f>
        <v>168038.63750000001</v>
      </c>
      <c r="AV110" s="45">
        <f t="shared" si="47"/>
        <v>874642.11874999991</v>
      </c>
      <c r="AW110" s="69">
        <f>IFERROR(IFERROR(INDEX('2023 IP UPL Data'!M:M,MATCH(A:A,'2023 IP UPL Data'!B:B,0)),INDEX('2023 IMD UPL Data'!J:J,MATCH(A:A,'2023 IMD UPL Data'!B:B,0))),0)</f>
        <v>1858765.6</v>
      </c>
      <c r="AX110" s="69">
        <f>IFERROR(IF(F108="IMD",0,INDEX('2023 OP UPL Data'!L:L,MATCH(A:A,'2023 OP UPL Data'!B:B,0))),0)</f>
        <v>1115554.02</v>
      </c>
      <c r="AY110" s="45">
        <f t="shared" si="48"/>
        <v>2974319.62</v>
      </c>
      <c r="AZ110" s="69">
        <v>4367377.6063958807</v>
      </c>
      <c r="BA110" s="69">
        <v>1899145.4466716128</v>
      </c>
      <c r="BB110" s="69">
        <f t="shared" si="49"/>
        <v>4367377.6063958807</v>
      </c>
      <c r="BC110" s="69">
        <f t="shared" si="49"/>
        <v>1899145.4466716128</v>
      </c>
      <c r="BD110" s="69">
        <f t="shared" si="50"/>
        <v>6266523.0530674933</v>
      </c>
      <c r="BE110" s="91">
        <f t="shared" si="51"/>
        <v>2508612.0063958806</v>
      </c>
      <c r="BF110" s="91">
        <f t="shared" si="51"/>
        <v>783591.42667161277</v>
      </c>
      <c r="BG110" s="70">
        <f>IFERROR(INDEX('2023 IP UPL Data'!K:K,MATCH(A110,'2023 IP UPL Data'!B:B,0)),0)</f>
        <v>0</v>
      </c>
    </row>
    <row r="111" spans="1:59">
      <c r="A111" s="120" t="s">
        <v>529</v>
      </c>
      <c r="B111" s="161" t="s">
        <v>529</v>
      </c>
      <c r="C111" s="31" t="s">
        <v>530</v>
      </c>
      <c r="D111" s="193" t="s">
        <v>530</v>
      </c>
      <c r="E111" s="157" t="s">
        <v>3330</v>
      </c>
      <c r="F111" s="117" t="s">
        <v>2987</v>
      </c>
      <c r="G111" s="117" t="s">
        <v>224</v>
      </c>
      <c r="H111" s="43" t="str">
        <f t="shared" si="33"/>
        <v>Urban Dallas</v>
      </c>
      <c r="I111" s="45">
        <f>INDEX(FeeCalc!M:M,MATCH(C:C,FeeCalc!F:F,0))</f>
        <v>36672424.520627059</v>
      </c>
      <c r="J111" s="45">
        <f>INDEX(FeeCalc!L:L,MATCH(C:C,FeeCalc!F:F,0))</f>
        <v>4378745.3323052507</v>
      </c>
      <c r="K111" s="45">
        <f t="shared" si="34"/>
        <v>41051169.852932312</v>
      </c>
      <c r="L111" s="45">
        <f>IFERROR(IFERROR(INDEX('2023 IP UPL Data'!N:N,MATCH(A:A,'2023 IP UPL Data'!B:B,0)),INDEX('2023 IMD UPL Data'!M:M,MATCH(A:A,'2023 IMD UPL Data'!B:B,0))),0)</f>
        <v>26376399.778313264</v>
      </c>
      <c r="M111" s="45">
        <f>IFERROR((IF(F111="IMD",0,INDEX('2023 OP UPL Data'!M:M,MATCH(A:A,'2023 OP UPL Data'!B:B,0)))),0)</f>
        <v>6909482.8459036145</v>
      </c>
      <c r="N111" s="45">
        <f t="shared" si="35"/>
        <v>33285882.624216877</v>
      </c>
      <c r="O111" s="45">
        <v>54764118.274789587</v>
      </c>
      <c r="P111" s="45">
        <v>11608318.930447454</v>
      </c>
      <c r="Q111" s="45">
        <f t="shared" si="36"/>
        <v>66372437.205237038</v>
      </c>
      <c r="R111" s="45" t="str">
        <f t="shared" si="37"/>
        <v>Yes</v>
      </c>
      <c r="S111" s="46" t="str">
        <f t="shared" si="37"/>
        <v>Yes</v>
      </c>
      <c r="T111" s="47">
        <f>ROUND(INDEX(Summary!H:H,MATCH(H:H,Summary!A:A,0)),2)</f>
        <v>1.04</v>
      </c>
      <c r="U111" s="47">
        <f>ROUND(INDEX(Summary!I:I,MATCH(H:H,Summary!A:A,0)),2)</f>
        <v>1.04</v>
      </c>
      <c r="V111" s="82">
        <f t="shared" si="38"/>
        <v>38139321.501452141</v>
      </c>
      <c r="W111" s="82">
        <f t="shared" si="38"/>
        <v>4553895.1455974607</v>
      </c>
      <c r="X111" s="45">
        <f t="shared" si="39"/>
        <v>42693216.647049598</v>
      </c>
      <c r="Y111" s="45" t="s">
        <v>18726</v>
      </c>
      <c r="Z111" s="45" t="str">
        <f t="shared" si="40"/>
        <v>Yes</v>
      </c>
      <c r="AA111" s="45" t="str">
        <f t="shared" si="40"/>
        <v>Yes</v>
      </c>
      <c r="AB111" s="45" t="str">
        <f t="shared" si="41"/>
        <v>Yes</v>
      </c>
      <c r="AC111" s="83">
        <f t="shared" si="52"/>
        <v>0.32</v>
      </c>
      <c r="AD111" s="83">
        <f t="shared" si="53"/>
        <v>1.1200000000000001</v>
      </c>
      <c r="AE111" s="45">
        <f t="shared" si="54"/>
        <v>11735175.846600659</v>
      </c>
      <c r="AF111" s="45">
        <f t="shared" si="54"/>
        <v>4904194.7721818816</v>
      </c>
      <c r="AG111" s="45">
        <f t="shared" si="42"/>
        <v>16639370.618782541</v>
      </c>
      <c r="AH111" s="47">
        <f>IF(Y111="No",0,IFERROR(ROUNDDOWN(INDEX('90% of ACR'!K:K,MATCH(H:H,'90% of ACR'!A:A,0))*IF(I111&gt;0,IF(O111&gt;0,$R$4*MAX(O111-V111,0),0),0)/I111,2),0))</f>
        <v>0.3</v>
      </c>
      <c r="AI111" s="83">
        <f>IF(Y111="No",0,IFERROR(ROUNDDOWN(INDEX('90% of ACR'!R:R,MATCH(H:H,'90% of ACR'!A:A,0))*IF(J111&gt;0,IF(P111&gt;0,$R$4*MAX(P111-W111,0),0),0)/J111,2),0))</f>
        <v>1.1200000000000001</v>
      </c>
      <c r="AJ111" s="45">
        <f t="shared" si="43"/>
        <v>11001727.356188117</v>
      </c>
      <c r="AK111" s="45">
        <f t="shared" si="43"/>
        <v>4904194.7721818816</v>
      </c>
      <c r="AL111" s="47">
        <f t="shared" si="44"/>
        <v>1.34</v>
      </c>
      <c r="AM111" s="47">
        <f t="shared" si="44"/>
        <v>2.16</v>
      </c>
      <c r="AN111" s="84">
        <f>IFERROR(INDEX(FeeCalc!P:P,MATCH(C111,FeeCalc!F:F,0)),0)</f>
        <v>58599138.7754196</v>
      </c>
      <c r="AO111" s="84">
        <f>IFERROR(INDEX(FeeCalc!S:S,MATCH(C111,FeeCalc!F:F,0)),0)</f>
        <v>3676244.7241624221</v>
      </c>
      <c r="AP111" s="84">
        <f t="shared" si="45"/>
        <v>62275383.499582022</v>
      </c>
      <c r="AQ111" s="69">
        <f t="shared" si="46"/>
        <v>26425438.031144641</v>
      </c>
      <c r="AR111" s="69">
        <v>13310080.75266533</v>
      </c>
      <c r="AS111" s="69">
        <f t="shared" si="55"/>
        <v>13115357.278479312</v>
      </c>
      <c r="AT111" s="69">
        <f>IFERROR(IFERROR(INDEX('2023 IP UPL Data'!L:L,MATCH(A:A,'2023 IP UPL Data'!B:B,0)),INDEX('2023 IMD UPL Data'!I:I,MATCH(A:A,'2023 IMD UPL Data'!B:B,0))),0)</f>
        <v>25166630.921686739</v>
      </c>
      <c r="AU111" s="69">
        <f>IFERROR(IF(F109="IMD",0,INDEX('2023 OP UPL Data'!J:J,MATCH(A:A,'2023 OP UPL Data'!B:B,0))),0)</f>
        <v>2493004.5240963851</v>
      </c>
      <c r="AV111" s="45">
        <f t="shared" si="47"/>
        <v>27659635.445783123</v>
      </c>
      <c r="AW111" s="69">
        <f>IFERROR(IFERROR(INDEX('2023 IP UPL Data'!M:M,MATCH(A:A,'2023 IP UPL Data'!B:B,0)),INDEX('2023 IMD UPL Data'!J:J,MATCH(A:A,'2023 IMD UPL Data'!B:B,0))),0)</f>
        <v>51543030.700000003</v>
      </c>
      <c r="AX111" s="69">
        <f>IFERROR(IF(F109="IMD",0,INDEX('2023 OP UPL Data'!L:L,MATCH(A:A,'2023 OP UPL Data'!B:B,0))),0)</f>
        <v>9402487.3699999992</v>
      </c>
      <c r="AY111" s="45">
        <f t="shared" si="48"/>
        <v>60945518.07</v>
      </c>
      <c r="AZ111" s="69">
        <v>79930749.196476325</v>
      </c>
      <c r="BA111" s="69">
        <v>14101323.454543838</v>
      </c>
      <c r="BB111" s="69">
        <f t="shared" si="49"/>
        <v>41791427.695024185</v>
      </c>
      <c r="BC111" s="69">
        <f t="shared" si="49"/>
        <v>9547428.3089463785</v>
      </c>
      <c r="BD111" s="69">
        <f t="shared" si="50"/>
        <v>51338856.003970571</v>
      </c>
      <c r="BE111" s="91">
        <f t="shared" si="51"/>
        <v>28387718.496476322</v>
      </c>
      <c r="BF111" s="91">
        <f t="shared" si="51"/>
        <v>4698836.0845438391</v>
      </c>
      <c r="BG111" s="70">
        <f>IFERROR(INDEX('2023 IP UPL Data'!K:K,MATCH(A111,'2023 IP UPL Data'!B:B,0)),0)</f>
        <v>0</v>
      </c>
    </row>
    <row r="112" spans="1:59">
      <c r="A112" s="120" t="s">
        <v>526</v>
      </c>
      <c r="B112" s="161" t="s">
        <v>3555</v>
      </c>
      <c r="C112" s="31" t="s">
        <v>527</v>
      </c>
      <c r="D112" s="193" t="s">
        <v>527</v>
      </c>
      <c r="E112" s="157" t="s">
        <v>23094</v>
      </c>
      <c r="F112" s="117" t="s">
        <v>2987</v>
      </c>
      <c r="G112" s="117" t="s">
        <v>224</v>
      </c>
      <c r="H112" s="43" t="str">
        <f t="shared" si="33"/>
        <v>Urban Dallas</v>
      </c>
      <c r="I112" s="45">
        <f>INDEX(FeeCalc!M:M,MATCH(C:C,FeeCalc!F:F,0))</f>
        <v>799555.70419739303</v>
      </c>
      <c r="J112" s="45">
        <f>INDEX(FeeCalc!L:L,MATCH(C:C,FeeCalc!F:F,0))</f>
        <v>112587.28970579471</v>
      </c>
      <c r="K112" s="45">
        <f t="shared" si="34"/>
        <v>912142.9939031878</v>
      </c>
      <c r="L112" s="45">
        <f>IFERROR(IFERROR(INDEX('2023 IP UPL Data'!N:N,MATCH(A:A,'2023 IP UPL Data'!B:B,0)),INDEX('2023 IMD UPL Data'!M:M,MATCH(A:A,'2023 IMD UPL Data'!B:B,0))),0)</f>
        <v>293365.39819277113</v>
      </c>
      <c r="M112" s="45">
        <f>IFERROR((IF(F112="IMD",0,INDEX('2023 OP UPL Data'!M:M,MATCH(A:A,'2023 OP UPL Data'!B:B,0)))),0)</f>
        <v>712126.56433734938</v>
      </c>
      <c r="N112" s="45">
        <f t="shared" si="35"/>
        <v>1005491.9625301205</v>
      </c>
      <c r="O112" s="45">
        <v>1108093.3719750387</v>
      </c>
      <c r="P112" s="45">
        <v>1136372.1057786122</v>
      </c>
      <c r="Q112" s="45">
        <f t="shared" si="36"/>
        <v>2244465.4777536509</v>
      </c>
      <c r="R112" s="45" t="str">
        <f t="shared" si="37"/>
        <v>Yes</v>
      </c>
      <c r="S112" s="46" t="str">
        <f t="shared" si="37"/>
        <v>Yes</v>
      </c>
      <c r="T112" s="47">
        <f>ROUND(INDEX(Summary!H:H,MATCH(H:H,Summary!A:A,0)),2)</f>
        <v>1.04</v>
      </c>
      <c r="U112" s="47">
        <f>ROUND(INDEX(Summary!I:I,MATCH(H:H,Summary!A:A,0)),2)</f>
        <v>1.04</v>
      </c>
      <c r="V112" s="82">
        <f t="shared" si="38"/>
        <v>831537.93236528873</v>
      </c>
      <c r="W112" s="82">
        <f t="shared" si="38"/>
        <v>117090.7812940265</v>
      </c>
      <c r="X112" s="45">
        <f t="shared" si="39"/>
        <v>948628.71365931525</v>
      </c>
      <c r="Y112" s="45" t="s">
        <v>18726</v>
      </c>
      <c r="Z112" s="45" t="str">
        <f t="shared" si="40"/>
        <v>Yes</v>
      </c>
      <c r="AA112" s="45" t="str">
        <f t="shared" si="40"/>
        <v>Yes</v>
      </c>
      <c r="AB112" s="45" t="str">
        <f t="shared" si="41"/>
        <v>Yes</v>
      </c>
      <c r="AC112" s="83">
        <f t="shared" si="52"/>
        <v>0.24</v>
      </c>
      <c r="AD112" s="83">
        <f t="shared" si="53"/>
        <v>6.31</v>
      </c>
      <c r="AE112" s="45">
        <f t="shared" si="54"/>
        <v>191893.36900737433</v>
      </c>
      <c r="AF112" s="45">
        <f t="shared" si="54"/>
        <v>710425.79804356454</v>
      </c>
      <c r="AG112" s="45">
        <f t="shared" si="42"/>
        <v>902319.16705093882</v>
      </c>
      <c r="AH112" s="47">
        <f>IF(Y112="No",0,IFERROR(ROUNDDOWN(INDEX('90% of ACR'!K:K,MATCH(H:H,'90% of ACR'!A:A,0))*IF(I112&gt;0,IF(O112&gt;0,$R$4*MAX(O112-V112,0),0),0)/I112,2),0))</f>
        <v>0.23</v>
      </c>
      <c r="AI112" s="83">
        <f>IF(Y112="No",0,IFERROR(ROUNDDOWN(INDEX('90% of ACR'!R:R,MATCH(H:H,'90% of ACR'!A:A,0))*IF(J112&gt;0,IF(P112&gt;0,$R$4*MAX(P112-W112,0),0),0)/J112,2),0))</f>
        <v>6.3</v>
      </c>
      <c r="AJ112" s="45">
        <f t="shared" si="43"/>
        <v>183897.81196540041</v>
      </c>
      <c r="AK112" s="45">
        <f t="shared" si="43"/>
        <v>709299.92514650663</v>
      </c>
      <c r="AL112" s="47">
        <f t="shared" si="44"/>
        <v>1.27</v>
      </c>
      <c r="AM112" s="47">
        <f t="shared" si="44"/>
        <v>7.34</v>
      </c>
      <c r="AN112" s="84">
        <f>IFERROR(INDEX(FeeCalc!P:P,MATCH(C112,FeeCalc!F:F,0)),0)</f>
        <v>1841826.4507712224</v>
      </c>
      <c r="AO112" s="84">
        <f>IFERROR(INDEX(FeeCalc!S:S,MATCH(C112,FeeCalc!F:F,0)),0)</f>
        <v>117563.3904747589</v>
      </c>
      <c r="AP112" s="84">
        <f t="shared" si="45"/>
        <v>1959389.8412459812</v>
      </c>
      <c r="AQ112" s="69">
        <f t="shared" si="46"/>
        <v>831431.81011558976</v>
      </c>
      <c r="AR112" s="69">
        <v>422871.56835438637</v>
      </c>
      <c r="AS112" s="69">
        <f t="shared" si="55"/>
        <v>408560.24176120339</v>
      </c>
      <c r="AT112" s="69">
        <f>IFERROR(IFERROR(INDEX('2023 IP UPL Data'!L:L,MATCH(A:A,'2023 IP UPL Data'!B:B,0)),INDEX('2023 IMD UPL Data'!I:I,MATCH(A:A,'2023 IMD UPL Data'!B:B,0))),0)</f>
        <v>313479.45180722885</v>
      </c>
      <c r="AU112" s="69">
        <f>IFERROR(IF(F110="IMD",0,INDEX('2023 OP UPL Data'!J:J,MATCH(A:A,'2023 OP UPL Data'!B:B,0))),0)</f>
        <v>124458.9156626506</v>
      </c>
      <c r="AV112" s="45">
        <f t="shared" si="47"/>
        <v>437938.36746987945</v>
      </c>
      <c r="AW112" s="69">
        <f>IFERROR(IFERROR(INDEX('2023 IP UPL Data'!M:M,MATCH(A:A,'2023 IP UPL Data'!B:B,0)),INDEX('2023 IMD UPL Data'!J:J,MATCH(A:A,'2023 IMD UPL Data'!B:B,0))),0)</f>
        <v>606844.85</v>
      </c>
      <c r="AX112" s="69">
        <f>IFERROR(IF(F110="IMD",0,INDEX('2023 OP UPL Data'!L:L,MATCH(A:A,'2023 OP UPL Data'!B:B,0))),0)</f>
        <v>836585.48</v>
      </c>
      <c r="AY112" s="45">
        <f t="shared" si="48"/>
        <v>1443430.33</v>
      </c>
      <c r="AZ112" s="69">
        <v>1421572.8237822675</v>
      </c>
      <c r="BA112" s="69">
        <v>1260831.0214412629</v>
      </c>
      <c r="BB112" s="69">
        <f t="shared" si="49"/>
        <v>590034.89141697879</v>
      </c>
      <c r="BC112" s="69">
        <f t="shared" si="49"/>
        <v>1143740.2401472365</v>
      </c>
      <c r="BD112" s="69">
        <f t="shared" si="50"/>
        <v>1733775.1315642148</v>
      </c>
      <c r="BE112" s="91">
        <f t="shared" si="51"/>
        <v>814727.97378226754</v>
      </c>
      <c r="BF112" s="91">
        <f t="shared" si="51"/>
        <v>424245.54144126293</v>
      </c>
      <c r="BG112" s="70">
        <f>IFERROR(INDEX('2023 IP UPL Data'!K:K,MATCH(A112,'2023 IP UPL Data'!B:B,0)),0)</f>
        <v>0</v>
      </c>
    </row>
    <row r="113" spans="1:59">
      <c r="A113" s="120" t="s">
        <v>1024</v>
      </c>
      <c r="B113" s="161" t="s">
        <v>1024</v>
      </c>
      <c r="C113" s="381" t="s">
        <v>1025</v>
      </c>
      <c r="D113" s="381" t="s">
        <v>1025</v>
      </c>
      <c r="E113" s="157" t="s">
        <v>3556</v>
      </c>
      <c r="F113" s="117" t="s">
        <v>3071</v>
      </c>
      <c r="G113" s="117" t="s">
        <v>1530</v>
      </c>
      <c r="H113" s="43" t="str">
        <f t="shared" si="33"/>
        <v>Rural MRSA Central</v>
      </c>
      <c r="I113" s="45">
        <f>INDEX(FeeCalc!M:M,MATCH(C:C,FeeCalc!F:F,0))</f>
        <v>2015407.1933295303</v>
      </c>
      <c r="J113" s="45">
        <f>INDEX(FeeCalc!L:L,MATCH(C:C,FeeCalc!F:F,0))</f>
        <v>1312256.7053631996</v>
      </c>
      <c r="K113" s="45">
        <f t="shared" si="34"/>
        <v>3327663.8986927299</v>
      </c>
      <c r="L113" s="45">
        <f>IFERROR(IFERROR(INDEX('2023 IP UPL Data'!N:N,MATCH(A:A,'2023 IP UPL Data'!B:B,0)),INDEX('2023 IMD UPL Data'!M:M,MATCH(A:A,'2023 IMD UPL Data'!B:B,0))),0)</f>
        <v>-466466.34752533562</v>
      </c>
      <c r="M113" s="45">
        <f>IFERROR((IF(F113="IMD",0,INDEX('2023 OP UPL Data'!M:M,MATCH(A:A,'2023 OP UPL Data'!B:B,0)))),0)</f>
        <v>722996.34821192035</v>
      </c>
      <c r="N113" s="45">
        <f t="shared" si="35"/>
        <v>256530.00068658474</v>
      </c>
      <c r="O113" s="45">
        <v>60966.60817667935</v>
      </c>
      <c r="P113" s="45">
        <v>1397296.956984404</v>
      </c>
      <c r="Q113" s="45">
        <f t="shared" si="36"/>
        <v>1458263.5651610834</v>
      </c>
      <c r="R113" s="45" t="str">
        <f t="shared" si="37"/>
        <v>Yes</v>
      </c>
      <c r="S113" s="46" t="str">
        <f t="shared" si="37"/>
        <v>Yes</v>
      </c>
      <c r="T113" s="47">
        <f>ROUND(INDEX(Summary!H:H,MATCH(H:H,Summary!A:A,0)),2)</f>
        <v>0</v>
      </c>
      <c r="U113" s="47">
        <f>ROUND(INDEX(Summary!I:I,MATCH(H:H,Summary!A:A,0)),2)</f>
        <v>0.17</v>
      </c>
      <c r="V113" s="82">
        <f t="shared" si="38"/>
        <v>0</v>
      </c>
      <c r="W113" s="82">
        <f t="shared" si="38"/>
        <v>223083.63991174396</v>
      </c>
      <c r="X113" s="45">
        <f t="shared" si="39"/>
        <v>223083.63991174396</v>
      </c>
      <c r="Y113" s="45" t="s">
        <v>18726</v>
      </c>
      <c r="Z113" s="45" t="str">
        <f t="shared" si="40"/>
        <v>No</v>
      </c>
      <c r="AA113" s="45" t="str">
        <f t="shared" si="40"/>
        <v>Yes</v>
      </c>
      <c r="AB113" s="45" t="str">
        <f t="shared" si="41"/>
        <v>Yes</v>
      </c>
      <c r="AC113" s="83">
        <f t="shared" si="52"/>
        <v>0.02</v>
      </c>
      <c r="AD113" s="83">
        <f t="shared" si="53"/>
        <v>0.62</v>
      </c>
      <c r="AE113" s="45">
        <f t="shared" si="54"/>
        <v>40308.14386659061</v>
      </c>
      <c r="AF113" s="45">
        <f t="shared" si="54"/>
        <v>813599.15732518374</v>
      </c>
      <c r="AG113" s="45">
        <f t="shared" si="42"/>
        <v>853907.30119177431</v>
      </c>
      <c r="AH113" s="47">
        <f>IF(Y113="No",0,IFERROR(ROUNDDOWN(INDEX('90% of ACR'!K:K,MATCH(H:H,'90% of ACR'!A:A,0))*IF(I113&gt;0,IF(O113&gt;0,$R$4*MAX(O113-V113,0),0),0)/I113,2),0))</f>
        <v>0</v>
      </c>
      <c r="AI113" s="83">
        <f>IF(Y113="No",0,IFERROR(ROUNDDOWN(INDEX('90% of ACR'!R:R,MATCH(H:H,'90% of ACR'!A:A,0))*IF(J113&gt;0,IF(P113&gt;0,$R$4*MAX(P113-W113,0),0),0)/J113,2),0))</f>
        <v>0.62</v>
      </c>
      <c r="AJ113" s="45">
        <f t="shared" si="43"/>
        <v>0</v>
      </c>
      <c r="AK113" s="45">
        <f t="shared" si="43"/>
        <v>813599.15732518374</v>
      </c>
      <c r="AL113" s="47">
        <f t="shared" si="44"/>
        <v>0</v>
      </c>
      <c r="AM113" s="47">
        <f t="shared" si="44"/>
        <v>0.79</v>
      </c>
      <c r="AN113" s="84">
        <f>IFERROR(INDEX(FeeCalc!P:P,MATCH(C113,FeeCalc!F:F,0)),0)</f>
        <v>1036682.7972369277</v>
      </c>
      <c r="AO113" s="84">
        <f>IFERROR(INDEX(FeeCalc!S:S,MATCH(C113,FeeCalc!F:F,0)),0)</f>
        <v>64076.27869194634</v>
      </c>
      <c r="AP113" s="84">
        <f t="shared" si="45"/>
        <v>1100759.0759288741</v>
      </c>
      <c r="AQ113" s="69">
        <f t="shared" si="46"/>
        <v>467087.30020705104</v>
      </c>
      <c r="AR113" s="69">
        <v>235235.03364816727</v>
      </c>
      <c r="AS113" s="69">
        <f t="shared" si="55"/>
        <v>231852.26655888377</v>
      </c>
      <c r="AT113" s="69">
        <f>IFERROR(IFERROR(INDEX('2023 IP UPL Data'!L:L,MATCH(A:A,'2023 IP UPL Data'!B:B,0)),INDEX('2023 IMD UPL Data'!I:I,MATCH(A:A,'2023 IMD UPL Data'!B:B,0))),0)</f>
        <v>1971238.9475253357</v>
      </c>
      <c r="AU113" s="69">
        <f>IFERROR(IF(F111="IMD",0,INDEX('2023 OP UPL Data'!J:J,MATCH(A:A,'2023 OP UPL Data'!B:B,0))),0)</f>
        <v>696068.83178807958</v>
      </c>
      <c r="AV113" s="45">
        <f t="shared" si="47"/>
        <v>2667307.7793134153</v>
      </c>
      <c r="AW113" s="69">
        <f>IFERROR(IFERROR(INDEX('2023 IP UPL Data'!M:M,MATCH(A:A,'2023 IP UPL Data'!B:B,0)),INDEX('2023 IMD UPL Data'!J:J,MATCH(A:A,'2023 IMD UPL Data'!B:B,0))),0)</f>
        <v>1504772.6</v>
      </c>
      <c r="AX113" s="69">
        <f>IFERROR(IF(F111="IMD",0,INDEX('2023 OP UPL Data'!L:L,MATCH(A:A,'2023 OP UPL Data'!B:B,0))),0)</f>
        <v>1419065.18</v>
      </c>
      <c r="AY113" s="45">
        <f t="shared" si="48"/>
        <v>2923837.7800000003</v>
      </c>
      <c r="AZ113" s="69">
        <v>2032205.5557020151</v>
      </c>
      <c r="BA113" s="69">
        <v>2093365.7887724836</v>
      </c>
      <c r="BB113" s="69">
        <f t="shared" si="49"/>
        <v>2032205.5557020151</v>
      </c>
      <c r="BC113" s="69">
        <f t="shared" si="49"/>
        <v>1870282.1488607395</v>
      </c>
      <c r="BD113" s="69">
        <f t="shared" si="50"/>
        <v>3902487.7045627548</v>
      </c>
      <c r="BE113" s="91">
        <f t="shared" si="51"/>
        <v>527432.95570201497</v>
      </c>
      <c r="BF113" s="91">
        <f t="shared" si="51"/>
        <v>674300.60877248365</v>
      </c>
      <c r="BG113" s="70">
        <f>IFERROR(INDEX('2023 IP UPL Data'!K:K,MATCH(A113,'2023 IP UPL Data'!B:B,0)),0)</f>
        <v>0</v>
      </c>
    </row>
    <row r="114" spans="1:59">
      <c r="A114" s="120" t="s">
        <v>1018</v>
      </c>
      <c r="B114" s="161" t="s">
        <v>1018</v>
      </c>
      <c r="C114" s="31" t="s">
        <v>1019</v>
      </c>
      <c r="D114" s="193" t="s">
        <v>1019</v>
      </c>
      <c r="E114" s="157" t="s">
        <v>3559</v>
      </c>
      <c r="F114" s="117" t="s">
        <v>3071</v>
      </c>
      <c r="G114" s="117" t="s">
        <v>1219</v>
      </c>
      <c r="H114" s="43" t="str">
        <f t="shared" si="33"/>
        <v>Rural Travis</v>
      </c>
      <c r="I114" s="45">
        <f>INDEX(FeeCalc!M:M,MATCH(C:C,FeeCalc!F:F,0))</f>
        <v>279344.83431869216</v>
      </c>
      <c r="J114" s="45">
        <f>INDEX(FeeCalc!L:L,MATCH(C:C,FeeCalc!F:F,0))</f>
        <v>1227355.8051362594</v>
      </c>
      <c r="K114" s="45">
        <f t="shared" si="34"/>
        <v>1506700.6394549515</v>
      </c>
      <c r="L114" s="45">
        <f>IFERROR(IFERROR(INDEX('2023 IP UPL Data'!N:N,MATCH(A:A,'2023 IP UPL Data'!B:B,0)),INDEX('2023 IMD UPL Data'!M:M,MATCH(A:A,'2023 IMD UPL Data'!B:B,0))),0)</f>
        <v>-111068.20480956181</v>
      </c>
      <c r="M114" s="45">
        <f>IFERROR((IF(F114="IMD",0,INDEX('2023 OP UPL Data'!M:M,MATCH(A:A,'2023 OP UPL Data'!B:B,0)))),0)</f>
        <v>-355849.62139240501</v>
      </c>
      <c r="N114" s="45">
        <f t="shared" si="35"/>
        <v>-466917.82620196685</v>
      </c>
      <c r="O114" s="45">
        <v>-50839.496723290446</v>
      </c>
      <c r="P114" s="45">
        <v>971886.30029876216</v>
      </c>
      <c r="Q114" s="45">
        <f t="shared" si="36"/>
        <v>921046.80357547174</v>
      </c>
      <c r="R114" s="45" t="str">
        <f t="shared" si="37"/>
        <v>No</v>
      </c>
      <c r="S114" s="46" t="str">
        <f t="shared" si="37"/>
        <v>Yes</v>
      </c>
      <c r="T114" s="47">
        <f>ROUND(INDEX(Summary!H:H,MATCH(H:H,Summary!A:A,0)),2)</f>
        <v>0</v>
      </c>
      <c r="U114" s="47">
        <f>ROUND(INDEX(Summary!I:I,MATCH(H:H,Summary!A:A,0)),2)</f>
        <v>0.05</v>
      </c>
      <c r="V114" s="82">
        <f t="shared" si="38"/>
        <v>0</v>
      </c>
      <c r="W114" s="82">
        <f t="shared" si="38"/>
        <v>61367.790256812972</v>
      </c>
      <c r="X114" s="45">
        <f t="shared" si="39"/>
        <v>61367.790256812972</v>
      </c>
      <c r="Y114" s="45" t="s">
        <v>18726</v>
      </c>
      <c r="Z114" s="45" t="str">
        <f t="shared" si="40"/>
        <v>No</v>
      </c>
      <c r="AA114" s="45" t="str">
        <f t="shared" si="40"/>
        <v>Yes</v>
      </c>
      <c r="AB114" s="45" t="str">
        <f t="shared" si="41"/>
        <v>Yes</v>
      </c>
      <c r="AC114" s="83">
        <f t="shared" si="52"/>
        <v>0</v>
      </c>
      <c r="AD114" s="83">
        <f t="shared" si="53"/>
        <v>0.52</v>
      </c>
      <c r="AE114" s="45">
        <f t="shared" si="54"/>
        <v>0</v>
      </c>
      <c r="AF114" s="45">
        <f t="shared" si="54"/>
        <v>638225.01867085497</v>
      </c>
      <c r="AG114" s="45">
        <f t="shared" si="42"/>
        <v>638225.01867085497</v>
      </c>
      <c r="AH114" s="47">
        <f>IF(Y114="No",0,IFERROR(ROUNDDOWN(INDEX('90% of ACR'!K:K,MATCH(H:H,'90% of ACR'!A:A,0))*IF(I114&gt;0,IF(O114&gt;0,$R$4*MAX(O114-V114,0),0),0)/I114,2),0))</f>
        <v>0</v>
      </c>
      <c r="AI114" s="83">
        <f>IF(Y114="No",0,IFERROR(ROUNDDOWN(INDEX('90% of ACR'!R:R,MATCH(H:H,'90% of ACR'!A:A,0))*IF(J114&gt;0,IF(P114&gt;0,$R$4*MAX(P114-W114,0),0),0)/J114,2),0))</f>
        <v>0.51</v>
      </c>
      <c r="AJ114" s="45">
        <f t="shared" si="43"/>
        <v>0</v>
      </c>
      <c r="AK114" s="45">
        <f t="shared" si="43"/>
        <v>625951.46061949234</v>
      </c>
      <c r="AL114" s="47">
        <f t="shared" si="44"/>
        <v>0</v>
      </c>
      <c r="AM114" s="47">
        <f t="shared" si="44"/>
        <v>0.56000000000000005</v>
      </c>
      <c r="AN114" s="84">
        <f>IFERROR(INDEX(FeeCalc!P:P,MATCH(C114,FeeCalc!F:F,0)),0)</f>
        <v>687319.25087630539</v>
      </c>
      <c r="AO114" s="84">
        <f>IFERROR(INDEX(FeeCalc!S:S,MATCH(C114,FeeCalc!F:F,0)),0)</f>
        <v>42448.251734289806</v>
      </c>
      <c r="AP114" s="84">
        <f t="shared" si="45"/>
        <v>729767.5026105952</v>
      </c>
      <c r="AQ114" s="69">
        <f t="shared" si="46"/>
        <v>309663.70391775912</v>
      </c>
      <c r="AR114" s="69">
        <v>165938.6521815387</v>
      </c>
      <c r="AS114" s="69">
        <f t="shared" si="55"/>
        <v>143725.05173622043</v>
      </c>
      <c r="AT114" s="69">
        <f>IFERROR(IFERROR(INDEX('2023 IP UPL Data'!L:L,MATCH(A:A,'2023 IP UPL Data'!B:B,0)),INDEX('2023 IMD UPL Data'!I:I,MATCH(A:A,'2023 IMD UPL Data'!B:B,0))),0)</f>
        <v>280029.43480956182</v>
      </c>
      <c r="AU114" s="69">
        <f>IFERROR(IF(F112="IMD",0,INDEX('2023 OP UPL Data'!J:J,MATCH(A:A,'2023 OP UPL Data'!B:B,0))),0)</f>
        <v>748856.611392405</v>
      </c>
      <c r="AV114" s="45">
        <f t="shared" si="47"/>
        <v>1028886.0462019668</v>
      </c>
      <c r="AW114" s="69">
        <f>IFERROR(IFERROR(INDEX('2023 IP UPL Data'!M:M,MATCH(A:A,'2023 IP UPL Data'!B:B,0)),INDEX('2023 IMD UPL Data'!J:J,MATCH(A:A,'2023 IMD UPL Data'!B:B,0))),0)</f>
        <v>168961.23</v>
      </c>
      <c r="AX114" s="69">
        <f>IFERROR(IF(F112="IMD",0,INDEX('2023 OP UPL Data'!L:L,MATCH(A:A,'2023 OP UPL Data'!B:B,0))),0)</f>
        <v>393006.99</v>
      </c>
      <c r="AY114" s="45">
        <f t="shared" si="48"/>
        <v>561968.22</v>
      </c>
      <c r="AZ114" s="69">
        <v>229189.93808627137</v>
      </c>
      <c r="BA114" s="69">
        <v>1720742.9116911672</v>
      </c>
      <c r="BB114" s="69">
        <f t="shared" si="49"/>
        <v>229189.93808627137</v>
      </c>
      <c r="BC114" s="69">
        <f t="shared" si="49"/>
        <v>1659375.1214343542</v>
      </c>
      <c r="BD114" s="69">
        <f t="shared" si="50"/>
        <v>1888565.0595206255</v>
      </c>
      <c r="BE114" s="91">
        <f t="shared" si="51"/>
        <v>60228.708086271363</v>
      </c>
      <c r="BF114" s="91">
        <f t="shared" si="51"/>
        <v>1327735.9216911672</v>
      </c>
      <c r="BG114" s="70">
        <f>IFERROR(INDEX('2023 IP UPL Data'!K:K,MATCH(A114,'2023 IP UPL Data'!B:B,0)),0)</f>
        <v>0</v>
      </c>
    </row>
    <row r="115" spans="1:59">
      <c r="A115" s="120" t="s">
        <v>444</v>
      </c>
      <c r="B115" s="161" t="s">
        <v>444</v>
      </c>
      <c r="C115" s="31" t="s">
        <v>445</v>
      </c>
      <c r="D115" s="193" t="s">
        <v>445</v>
      </c>
      <c r="E115" s="157" t="s">
        <v>23095</v>
      </c>
      <c r="F115" s="117" t="s">
        <v>2987</v>
      </c>
      <c r="G115" s="117" t="s">
        <v>1399</v>
      </c>
      <c r="H115" s="43" t="str">
        <f t="shared" si="33"/>
        <v>Urban Tarrant</v>
      </c>
      <c r="I115" s="45">
        <f>INDEX(FeeCalc!M:M,MATCH(C:C,FeeCalc!F:F,0))</f>
        <v>0</v>
      </c>
      <c r="J115" s="45">
        <f>INDEX(FeeCalc!L:L,MATCH(C:C,FeeCalc!F:F,0))</f>
        <v>0</v>
      </c>
      <c r="K115" s="45">
        <f t="shared" si="34"/>
        <v>0</v>
      </c>
      <c r="L115" s="45">
        <f>IFERROR(IFERROR(INDEX('2023 IP UPL Data'!N:N,MATCH(A:A,'2023 IP UPL Data'!B:B,0)),INDEX('2023 IMD UPL Data'!M:M,MATCH(A:A,'2023 IMD UPL Data'!B:B,0))),0)</f>
        <v>51870.775000000001</v>
      </c>
      <c r="M115" s="45">
        <f>IFERROR((IF(F115="IMD",0,INDEX('2023 OP UPL Data'!M:M,MATCH(A:A,'2023 OP UPL Data'!B:B,0)))),0)</f>
        <v>17203.793749999997</v>
      </c>
      <c r="N115" s="45">
        <f t="shared" si="35"/>
        <v>69074.568750000006</v>
      </c>
      <c r="O115" s="45">
        <v>172785.11153978552</v>
      </c>
      <c r="P115" s="45">
        <v>41125.777716704208</v>
      </c>
      <c r="Q115" s="45">
        <f t="shared" si="36"/>
        <v>213910.88925648973</v>
      </c>
      <c r="R115" s="45" t="str">
        <f t="shared" si="37"/>
        <v>Yes</v>
      </c>
      <c r="S115" s="46" t="str">
        <f t="shared" si="37"/>
        <v>Yes</v>
      </c>
      <c r="T115" s="47">
        <f>ROUND(INDEX(Summary!H:H,MATCH(H:H,Summary!A:A,0)),2)</f>
        <v>1.51</v>
      </c>
      <c r="U115" s="47">
        <f>ROUND(INDEX(Summary!I:I,MATCH(H:H,Summary!A:A,0)),2)</f>
        <v>1.43</v>
      </c>
      <c r="V115" s="82">
        <f t="shared" si="38"/>
        <v>0</v>
      </c>
      <c r="W115" s="82">
        <f t="shared" si="38"/>
        <v>0</v>
      </c>
      <c r="X115" s="45">
        <f t="shared" si="39"/>
        <v>0</v>
      </c>
      <c r="Y115" s="45" t="s">
        <v>18726</v>
      </c>
      <c r="Z115" s="45" t="str">
        <f t="shared" si="40"/>
        <v>No</v>
      </c>
      <c r="AA115" s="45" t="str">
        <f t="shared" si="40"/>
        <v>No</v>
      </c>
      <c r="AB115" s="45" t="str">
        <f t="shared" si="41"/>
        <v>No</v>
      </c>
      <c r="AC115" s="83">
        <f t="shared" si="52"/>
        <v>0</v>
      </c>
      <c r="AD115" s="83">
        <f t="shared" si="53"/>
        <v>0</v>
      </c>
      <c r="AE115" s="45">
        <f t="shared" si="54"/>
        <v>0</v>
      </c>
      <c r="AF115" s="45">
        <f t="shared" si="54"/>
        <v>0</v>
      </c>
      <c r="AG115" s="45">
        <f t="shared" si="42"/>
        <v>0</v>
      </c>
      <c r="AH115" s="47">
        <f>IF(Y115="No",0,IFERROR(ROUNDDOWN(INDEX('90% of ACR'!K:K,MATCH(H:H,'90% of ACR'!A:A,0))*IF(I115&gt;0,IF(O115&gt;0,$R$4*MAX(O115-V115,0),0),0)/I115,2),0))</f>
        <v>0</v>
      </c>
      <c r="AI115" s="83">
        <f>IF(Y115="No",0,IFERROR(ROUNDDOWN(INDEX('90% of ACR'!R:R,MATCH(H:H,'90% of ACR'!A:A,0))*IF(J115&gt;0,IF(P115&gt;0,$R$4*MAX(P115-W115,0),0),0)/J115,2),0))</f>
        <v>0</v>
      </c>
      <c r="AJ115" s="45">
        <f t="shared" si="43"/>
        <v>0</v>
      </c>
      <c r="AK115" s="45">
        <f t="shared" si="43"/>
        <v>0</v>
      </c>
      <c r="AL115" s="47">
        <f t="shared" si="44"/>
        <v>1.51</v>
      </c>
      <c r="AM115" s="47">
        <f t="shared" si="44"/>
        <v>1.43</v>
      </c>
      <c r="AN115" s="84">
        <f>IFERROR(INDEX(FeeCalc!P:P,MATCH(C115,FeeCalc!F:F,0)),0)</f>
        <v>0</v>
      </c>
      <c r="AO115" s="84">
        <f>IFERROR(INDEX(FeeCalc!S:S,MATCH(C115,FeeCalc!F:F,0)),0)</f>
        <v>0</v>
      </c>
      <c r="AP115" s="84">
        <f t="shared" si="45"/>
        <v>0</v>
      </c>
      <c r="AQ115" s="69">
        <f t="shared" si="46"/>
        <v>0</v>
      </c>
      <c r="AR115" s="69">
        <v>0</v>
      </c>
      <c r="AS115" s="69">
        <f t="shared" si="55"/>
        <v>0</v>
      </c>
      <c r="AT115" s="69">
        <f>IFERROR(IFERROR(INDEX('2023 IP UPL Data'!L:L,MATCH(A:A,'2023 IP UPL Data'!B:B,0)),INDEX('2023 IMD UPL Data'!I:I,MATCH(A:A,'2023 IMD UPL Data'!B:B,0))),0)</f>
        <v>26414.075000000004</v>
      </c>
      <c r="AU115" s="69">
        <f>IFERROR(IF(F113="IMD",0,INDEX('2023 OP UPL Data'!J:J,MATCH(A:A,'2023 OP UPL Data'!B:B,0))),0)</f>
        <v>4334.2562500000004</v>
      </c>
      <c r="AV115" s="45">
        <f t="shared" si="47"/>
        <v>30748.331250000003</v>
      </c>
      <c r="AW115" s="69">
        <f>IFERROR(IFERROR(INDEX('2023 IP UPL Data'!M:M,MATCH(A:A,'2023 IP UPL Data'!B:B,0)),INDEX('2023 IMD UPL Data'!J:J,MATCH(A:A,'2023 IMD UPL Data'!B:B,0))),0)</f>
        <v>78284.850000000006</v>
      </c>
      <c r="AX115" s="69">
        <f>IFERROR(IF(F113="IMD",0,INDEX('2023 OP UPL Data'!L:L,MATCH(A:A,'2023 OP UPL Data'!B:B,0))),0)</f>
        <v>21538.05</v>
      </c>
      <c r="AY115" s="45">
        <f t="shared" si="48"/>
        <v>99822.900000000009</v>
      </c>
      <c r="AZ115" s="69">
        <v>199199.18653978553</v>
      </c>
      <c r="BA115" s="69">
        <v>45460.033966704206</v>
      </c>
      <c r="BB115" s="69">
        <f t="shared" si="49"/>
        <v>199199.18653978553</v>
      </c>
      <c r="BC115" s="69">
        <f t="shared" si="49"/>
        <v>45460.033966704206</v>
      </c>
      <c r="BD115" s="69">
        <f t="shared" si="50"/>
        <v>244659.22050648974</v>
      </c>
      <c r="BE115" s="91">
        <f t="shared" si="51"/>
        <v>120914.33653978552</v>
      </c>
      <c r="BF115" s="91">
        <f t="shared" si="51"/>
        <v>23921.983966704207</v>
      </c>
      <c r="BG115" s="70">
        <f>IFERROR(INDEX('2023 IP UPL Data'!K:K,MATCH(A115,'2023 IP UPL Data'!B:B,0)),0)</f>
        <v>0</v>
      </c>
    </row>
    <row r="116" spans="1:59">
      <c r="A116" s="120" t="s">
        <v>432</v>
      </c>
      <c r="B116" s="161" t="s">
        <v>432</v>
      </c>
      <c r="C116" s="31" t="s">
        <v>433</v>
      </c>
      <c r="D116" s="193" t="s">
        <v>433</v>
      </c>
      <c r="E116" s="157" t="s">
        <v>23096</v>
      </c>
      <c r="F116" s="117" t="s">
        <v>2987</v>
      </c>
      <c r="G116" s="117" t="s">
        <v>224</v>
      </c>
      <c r="H116" s="43" t="str">
        <f t="shared" si="33"/>
        <v>Urban Dallas</v>
      </c>
      <c r="I116" s="45">
        <f>INDEX(FeeCalc!M:M,MATCH(C:C,FeeCalc!F:F,0))</f>
        <v>275097.29804783082</v>
      </c>
      <c r="J116" s="45">
        <f>INDEX(FeeCalc!L:L,MATCH(C:C,FeeCalc!F:F,0))</f>
        <v>50190.578094260025</v>
      </c>
      <c r="K116" s="45">
        <f t="shared" si="34"/>
        <v>325287.87614209083</v>
      </c>
      <c r="L116" s="45">
        <f>IFERROR(IFERROR(INDEX('2023 IP UPL Data'!N:N,MATCH(A:A,'2023 IP UPL Data'!B:B,0)),INDEX('2023 IMD UPL Data'!M:M,MATCH(A:A,'2023 IMD UPL Data'!B:B,0))),0)</f>
        <v>865570.79481927725</v>
      </c>
      <c r="M116" s="45">
        <f>IFERROR((IF(F116="IMD",0,INDEX('2023 OP UPL Data'!M:M,MATCH(A:A,'2023 OP UPL Data'!B:B,0)))),0)</f>
        <v>287794.83084337349</v>
      </c>
      <c r="N116" s="45">
        <f t="shared" si="35"/>
        <v>1153365.6256626507</v>
      </c>
      <c r="O116" s="45">
        <v>3243452.5836085649</v>
      </c>
      <c r="P116" s="45">
        <v>671194.66447479185</v>
      </c>
      <c r="Q116" s="45">
        <f t="shared" si="36"/>
        <v>3914647.2480833568</v>
      </c>
      <c r="R116" s="45" t="str">
        <f t="shared" si="37"/>
        <v>Yes</v>
      </c>
      <c r="S116" s="46" t="str">
        <f t="shared" si="37"/>
        <v>Yes</v>
      </c>
      <c r="T116" s="47">
        <f>ROUND(INDEX(Summary!H:H,MATCH(H:H,Summary!A:A,0)),2)</f>
        <v>1.04</v>
      </c>
      <c r="U116" s="47">
        <f>ROUND(INDEX(Summary!I:I,MATCH(H:H,Summary!A:A,0)),2)</f>
        <v>1.04</v>
      </c>
      <c r="V116" s="82">
        <f t="shared" si="38"/>
        <v>286101.18996974407</v>
      </c>
      <c r="W116" s="82">
        <f t="shared" si="38"/>
        <v>52198.20121803043</v>
      </c>
      <c r="X116" s="45">
        <f t="shared" si="39"/>
        <v>338299.39118777448</v>
      </c>
      <c r="Y116" s="45" t="s">
        <v>18726</v>
      </c>
      <c r="Z116" s="45" t="str">
        <f t="shared" si="40"/>
        <v>Yes</v>
      </c>
      <c r="AA116" s="45" t="str">
        <f t="shared" si="40"/>
        <v>Yes</v>
      </c>
      <c r="AB116" s="45" t="str">
        <f t="shared" si="41"/>
        <v>Yes</v>
      </c>
      <c r="AC116" s="83">
        <f t="shared" si="52"/>
        <v>7.49</v>
      </c>
      <c r="AD116" s="83">
        <f t="shared" si="53"/>
        <v>8.59</v>
      </c>
      <c r="AE116" s="45">
        <f t="shared" si="54"/>
        <v>2060478.7623782528</v>
      </c>
      <c r="AF116" s="45">
        <f t="shared" si="54"/>
        <v>431137.06582969363</v>
      </c>
      <c r="AG116" s="45">
        <f t="shared" si="42"/>
        <v>2491615.8282079464</v>
      </c>
      <c r="AH116" s="47">
        <f>IF(Y116="No",0,IFERROR(ROUNDDOWN(INDEX('90% of ACR'!K:K,MATCH(H:H,'90% of ACR'!A:A,0))*IF(I116&gt;0,IF(O116&gt;0,$R$4*MAX(O116-V116,0),0),0)/I116,2),0))</f>
        <v>7.23</v>
      </c>
      <c r="AI116" s="83">
        <f>IF(Y116="No",0,IFERROR(ROUNDDOWN(INDEX('90% of ACR'!R:R,MATCH(H:H,'90% of ACR'!A:A,0))*IF(J116&gt;0,IF(P116&gt;0,$R$4*MAX(P116-W116,0),0),0)/J116,2),0))</f>
        <v>8.59</v>
      </c>
      <c r="AJ116" s="45">
        <f t="shared" si="43"/>
        <v>1988953.4648858169</v>
      </c>
      <c r="AK116" s="45">
        <f t="shared" si="43"/>
        <v>431137.06582969363</v>
      </c>
      <c r="AL116" s="47">
        <f t="shared" si="44"/>
        <v>8.27</v>
      </c>
      <c r="AM116" s="47">
        <f t="shared" si="44"/>
        <v>9.629999999999999</v>
      </c>
      <c r="AN116" s="84">
        <f>IFERROR(INDEX(FeeCalc!P:P,MATCH(C116,FeeCalc!F:F,0)),0)</f>
        <v>2758389.9219032843</v>
      </c>
      <c r="AO116" s="84">
        <f>IFERROR(INDEX(FeeCalc!S:S,MATCH(C116,FeeCalc!F:F,0)),0)</f>
        <v>176067.44182361392</v>
      </c>
      <c r="AP116" s="84">
        <f t="shared" si="45"/>
        <v>2934457.3637268981</v>
      </c>
      <c r="AQ116" s="69">
        <f t="shared" si="46"/>
        <v>1245184.1620649623</v>
      </c>
      <c r="AR116" s="69">
        <v>627372.68852541735</v>
      </c>
      <c r="AS116" s="69">
        <f t="shared" si="55"/>
        <v>617811.47353954497</v>
      </c>
      <c r="AT116" s="69">
        <f>IFERROR(IFERROR(INDEX('2023 IP UPL Data'!L:L,MATCH(A:A,'2023 IP UPL Data'!B:B,0)),INDEX('2023 IMD UPL Data'!I:I,MATCH(A:A,'2023 IMD UPL Data'!B:B,0))),0)</f>
        <v>452647.7951807229</v>
      </c>
      <c r="AU116" s="69">
        <f>IFERROR(IF(F114="IMD",0,INDEX('2023 OP UPL Data'!J:J,MATCH(A:A,'2023 OP UPL Data'!B:B,0))),0)</f>
        <v>77982.789156626503</v>
      </c>
      <c r="AV116" s="45">
        <f t="shared" si="47"/>
        <v>530630.5843373494</v>
      </c>
      <c r="AW116" s="69">
        <f>IFERROR(IFERROR(INDEX('2023 IP UPL Data'!M:M,MATCH(A:A,'2023 IP UPL Data'!B:B,0)),INDEX('2023 IMD UPL Data'!J:J,MATCH(A:A,'2023 IMD UPL Data'!B:B,0))),0)</f>
        <v>1318218.5900000001</v>
      </c>
      <c r="AX116" s="69">
        <f>IFERROR(IF(F114="IMD",0,INDEX('2023 OP UPL Data'!L:L,MATCH(A:A,'2023 OP UPL Data'!B:B,0))),0)</f>
        <v>365777.62</v>
      </c>
      <c r="AY116" s="45">
        <f t="shared" si="48"/>
        <v>1683996.21</v>
      </c>
      <c r="AZ116" s="69">
        <v>3696100.378789288</v>
      </c>
      <c r="BA116" s="69">
        <v>749177.45363141841</v>
      </c>
      <c r="BB116" s="69">
        <f t="shared" si="49"/>
        <v>3409999.1888195439</v>
      </c>
      <c r="BC116" s="69">
        <f t="shared" si="49"/>
        <v>696979.25241338799</v>
      </c>
      <c r="BD116" s="69">
        <f t="shared" si="50"/>
        <v>4106978.4412329323</v>
      </c>
      <c r="BE116" s="91">
        <f t="shared" si="51"/>
        <v>2377881.7887892881</v>
      </c>
      <c r="BF116" s="91">
        <f t="shared" si="51"/>
        <v>383399.83363141841</v>
      </c>
      <c r="BG116" s="70">
        <f>IFERROR(INDEX('2023 IP UPL Data'!K:K,MATCH(A116,'2023 IP UPL Data'!B:B,0)),0)</f>
        <v>0</v>
      </c>
    </row>
    <row r="117" spans="1:59">
      <c r="A117" s="120" t="s">
        <v>2994</v>
      </c>
      <c r="B117" s="161" t="s">
        <v>2994</v>
      </c>
      <c r="C117" s="31" t="s">
        <v>2995</v>
      </c>
      <c r="D117" s="193" t="s">
        <v>2995</v>
      </c>
      <c r="E117" s="157" t="s">
        <v>23097</v>
      </c>
      <c r="F117" s="117" t="s">
        <v>2987</v>
      </c>
      <c r="G117" s="117" t="s">
        <v>1219</v>
      </c>
      <c r="H117" s="43" t="str">
        <f t="shared" si="33"/>
        <v>Urban Travis</v>
      </c>
      <c r="I117" s="45">
        <f>INDEX(FeeCalc!M:M,MATCH(C:C,FeeCalc!F:F,0))</f>
        <v>61332.980292672219</v>
      </c>
      <c r="J117" s="45">
        <f>INDEX(FeeCalc!L:L,MATCH(C:C,FeeCalc!F:F,0))</f>
        <v>262195.80299427337</v>
      </c>
      <c r="K117" s="45">
        <f t="shared" si="34"/>
        <v>323528.7832869456</v>
      </c>
      <c r="L117" s="45">
        <f>IFERROR(IFERROR(INDEX('2023 IP UPL Data'!N:N,MATCH(A:A,'2023 IP UPL Data'!B:B,0)),INDEX('2023 IMD UPL Data'!M:M,MATCH(A:A,'2023 IMD UPL Data'!B:B,0))),0)</f>
        <v>56188.90417721519</v>
      </c>
      <c r="M117" s="45">
        <f>IFERROR((IF(F117="IMD",0,INDEX('2023 OP UPL Data'!M:M,MATCH(A:A,'2023 OP UPL Data'!B:B,0)))),0)</f>
        <v>37553.941265822796</v>
      </c>
      <c r="N117" s="45">
        <f t="shared" si="35"/>
        <v>93742.845443037979</v>
      </c>
      <c r="O117" s="45">
        <v>71600.927125606395</v>
      </c>
      <c r="P117" s="45">
        <v>110929.50693819919</v>
      </c>
      <c r="Q117" s="45">
        <f t="shared" si="36"/>
        <v>182530.43406380559</v>
      </c>
      <c r="R117" s="45" t="str">
        <f t="shared" si="37"/>
        <v>Yes</v>
      </c>
      <c r="S117" s="46" t="str">
        <f t="shared" si="37"/>
        <v>Yes</v>
      </c>
      <c r="T117" s="47">
        <f>ROUND(INDEX(Summary!H:H,MATCH(H:H,Summary!A:A,0)),2)</f>
        <v>0.75</v>
      </c>
      <c r="U117" s="47">
        <f>ROUND(INDEX(Summary!I:I,MATCH(H:H,Summary!A:A,0)),2)</f>
        <v>2.0299999999999998</v>
      </c>
      <c r="V117" s="82">
        <f t="shared" si="38"/>
        <v>45999.73521950416</v>
      </c>
      <c r="W117" s="82">
        <f t="shared" si="38"/>
        <v>532257.48007837485</v>
      </c>
      <c r="X117" s="45">
        <f t="shared" si="39"/>
        <v>578257.21529787895</v>
      </c>
      <c r="Y117" s="45" t="s">
        <v>18726</v>
      </c>
      <c r="Z117" s="45" t="str">
        <f t="shared" si="40"/>
        <v>Yes</v>
      </c>
      <c r="AA117" s="45" t="str">
        <f t="shared" si="40"/>
        <v>No</v>
      </c>
      <c r="AB117" s="45" t="str">
        <f t="shared" si="41"/>
        <v>Yes</v>
      </c>
      <c r="AC117" s="83">
        <f t="shared" si="52"/>
        <v>0.28999999999999998</v>
      </c>
      <c r="AD117" s="83">
        <f t="shared" si="53"/>
        <v>0</v>
      </c>
      <c r="AE117" s="45">
        <f t="shared" si="54"/>
        <v>17786.564284874941</v>
      </c>
      <c r="AF117" s="45">
        <f t="shared" si="54"/>
        <v>0</v>
      </c>
      <c r="AG117" s="45">
        <f t="shared" si="42"/>
        <v>17786.564284874941</v>
      </c>
      <c r="AH117" s="47">
        <f>IF(Y117="No",0,IFERROR(ROUNDDOWN(INDEX('90% of ACR'!K:K,MATCH(H:H,'90% of ACR'!A:A,0))*IF(I117&gt;0,IF(O117&gt;0,$R$4*MAX(O117-V117,0),0),0)/I117,2),0))</f>
        <v>0.28999999999999998</v>
      </c>
      <c r="AI117" s="83">
        <f>IF(Y117="No",0,IFERROR(ROUNDDOWN(INDEX('90% of ACR'!R:R,MATCH(H:H,'90% of ACR'!A:A,0))*IF(J117&gt;0,IF(P117&gt;0,$R$4*MAX(P117-W117,0),0),0)/J117,2),0))</f>
        <v>0</v>
      </c>
      <c r="AJ117" s="45">
        <f t="shared" si="43"/>
        <v>17786.564284874941</v>
      </c>
      <c r="AK117" s="45">
        <f t="shared" si="43"/>
        <v>0</v>
      </c>
      <c r="AL117" s="47">
        <f t="shared" si="44"/>
        <v>1.04</v>
      </c>
      <c r="AM117" s="47">
        <f t="shared" si="44"/>
        <v>2.0299999999999998</v>
      </c>
      <c r="AN117" s="84">
        <f>IFERROR(INDEX(FeeCalc!P:P,MATCH(C117,FeeCalc!F:F,0)),0)</f>
        <v>596043.77958275401</v>
      </c>
      <c r="AO117" s="84">
        <f>IFERROR(INDEX(FeeCalc!S:S,MATCH(C117,FeeCalc!F:F,0)),0)</f>
        <v>37480.458682446304</v>
      </c>
      <c r="AP117" s="84">
        <f t="shared" si="45"/>
        <v>633524.23826520029</v>
      </c>
      <c r="AQ117" s="69">
        <f t="shared" si="46"/>
        <v>268824.60707154899</v>
      </c>
      <c r="AR117" s="69">
        <v>131042.49126922441</v>
      </c>
      <c r="AS117" s="69">
        <f t="shared" si="55"/>
        <v>137782.11580232458</v>
      </c>
      <c r="AT117" s="69">
        <f>IFERROR(IFERROR(INDEX('2023 IP UPL Data'!L:L,MATCH(A:A,'2023 IP UPL Data'!B:B,0)),INDEX('2023 IMD UPL Data'!I:I,MATCH(A:A,'2023 IMD UPL Data'!B:B,0))),0)</f>
        <v>43071.295822784807</v>
      </c>
      <c r="AU117" s="69">
        <f>IFERROR(IF(F115="IMD",0,INDEX('2023 OP UPL Data'!J:J,MATCH(A:A,'2023 OP UPL Data'!B:B,0))),0)</f>
        <v>122851.9587341772</v>
      </c>
      <c r="AV117" s="45">
        <f t="shared" si="47"/>
        <v>165923.254556962</v>
      </c>
      <c r="AW117" s="69">
        <f>IFERROR(IFERROR(INDEX('2023 IP UPL Data'!M:M,MATCH(A:A,'2023 IP UPL Data'!B:B,0)),INDEX('2023 IMD UPL Data'!J:J,MATCH(A:A,'2023 IMD UPL Data'!B:B,0))),0)</f>
        <v>99260.2</v>
      </c>
      <c r="AX117" s="69">
        <f>IFERROR(IF(F115="IMD",0,INDEX('2023 OP UPL Data'!L:L,MATCH(A:A,'2023 OP UPL Data'!B:B,0))),0)</f>
        <v>160405.9</v>
      </c>
      <c r="AY117" s="45">
        <f t="shared" si="48"/>
        <v>259666.09999999998</v>
      </c>
      <c r="AZ117" s="69">
        <v>114672.22294839121</v>
      </c>
      <c r="BA117" s="69">
        <v>233781.46567237639</v>
      </c>
      <c r="BB117" s="69">
        <f t="shared" si="49"/>
        <v>68672.487728887048</v>
      </c>
      <c r="BC117" s="69">
        <f t="shared" si="49"/>
        <v>0</v>
      </c>
      <c r="BD117" s="69">
        <f t="shared" si="50"/>
        <v>0</v>
      </c>
      <c r="BE117" s="91">
        <f t="shared" si="51"/>
        <v>15412.022948391212</v>
      </c>
      <c r="BF117" s="91">
        <f t="shared" si="51"/>
        <v>73375.565672376397</v>
      </c>
      <c r="BG117" s="70">
        <f>IFERROR(INDEX('2023 IP UPL Data'!K:K,MATCH(A117,'2023 IP UPL Data'!B:B,0)),0)</f>
        <v>0</v>
      </c>
    </row>
    <row r="118" spans="1:59">
      <c r="A118" s="120" t="s">
        <v>37</v>
      </c>
      <c r="B118" s="161" t="s">
        <v>1595</v>
      </c>
      <c r="C118" s="31" t="s">
        <v>38</v>
      </c>
      <c r="D118" s="193" t="s">
        <v>38</v>
      </c>
      <c r="E118" s="157" t="s">
        <v>23098</v>
      </c>
      <c r="F118" s="117" t="s">
        <v>2987</v>
      </c>
      <c r="G118" s="117" t="s">
        <v>224</v>
      </c>
      <c r="H118" s="43" t="str">
        <f t="shared" si="33"/>
        <v>Urban Dallas</v>
      </c>
      <c r="I118" s="45">
        <f>INDEX(FeeCalc!M:M,MATCH(C:C,FeeCalc!F:F,0))</f>
        <v>379264.31550485571</v>
      </c>
      <c r="J118" s="45">
        <f>INDEX(FeeCalc!L:L,MATCH(C:C,FeeCalc!F:F,0))</f>
        <v>315702.76840129064</v>
      </c>
      <c r="K118" s="45">
        <f t="shared" si="34"/>
        <v>694967.08390614635</v>
      </c>
      <c r="L118" s="45">
        <f>IFERROR(IFERROR(INDEX('2023 IP UPL Data'!N:N,MATCH(A:A,'2023 IP UPL Data'!B:B,0)),INDEX('2023 IMD UPL Data'!M:M,MATCH(A:A,'2023 IMD UPL Data'!B:B,0))),0)</f>
        <v>335458.74445783126</v>
      </c>
      <c r="M118" s="45">
        <f>IFERROR((IF(F118="IMD",0,INDEX('2023 OP UPL Data'!M:M,MATCH(A:A,'2023 OP UPL Data'!B:B,0)))),0)</f>
        <v>552233.52903614461</v>
      </c>
      <c r="N118" s="45">
        <f t="shared" si="35"/>
        <v>887692.27349397587</v>
      </c>
      <c r="O118" s="45">
        <v>1024564.6754521953</v>
      </c>
      <c r="P118" s="45">
        <v>993110.74330655241</v>
      </c>
      <c r="Q118" s="45">
        <f t="shared" si="36"/>
        <v>2017675.4187587476</v>
      </c>
      <c r="R118" s="45" t="str">
        <f t="shared" si="37"/>
        <v>Yes</v>
      </c>
      <c r="S118" s="46" t="str">
        <f t="shared" si="37"/>
        <v>Yes</v>
      </c>
      <c r="T118" s="47">
        <f>ROUND(INDEX(Summary!H:H,MATCH(H:H,Summary!A:A,0)),2)</f>
        <v>1.04</v>
      </c>
      <c r="U118" s="47">
        <f>ROUND(INDEX(Summary!I:I,MATCH(H:H,Summary!A:A,0)),2)</f>
        <v>1.04</v>
      </c>
      <c r="V118" s="82">
        <f t="shared" si="38"/>
        <v>394434.88812504994</v>
      </c>
      <c r="W118" s="82">
        <f t="shared" si="38"/>
        <v>328330.87913734227</v>
      </c>
      <c r="X118" s="45">
        <f t="shared" si="39"/>
        <v>722765.76726239221</v>
      </c>
      <c r="Y118" s="45" t="s">
        <v>18726</v>
      </c>
      <c r="Z118" s="45" t="str">
        <f t="shared" si="40"/>
        <v>Yes</v>
      </c>
      <c r="AA118" s="45" t="str">
        <f t="shared" si="40"/>
        <v>Yes</v>
      </c>
      <c r="AB118" s="45" t="str">
        <f t="shared" si="41"/>
        <v>Yes</v>
      </c>
      <c r="AC118" s="83">
        <f t="shared" si="52"/>
        <v>1.1599999999999999</v>
      </c>
      <c r="AD118" s="83">
        <f t="shared" si="53"/>
        <v>1.47</v>
      </c>
      <c r="AE118" s="45">
        <f t="shared" si="54"/>
        <v>439946.60598563257</v>
      </c>
      <c r="AF118" s="45">
        <f t="shared" si="54"/>
        <v>464083.06954989722</v>
      </c>
      <c r="AG118" s="45">
        <f t="shared" si="42"/>
        <v>904029.67553552985</v>
      </c>
      <c r="AH118" s="47">
        <f>IF(Y118="No",0,IFERROR(ROUNDDOWN(INDEX('90% of ACR'!K:K,MATCH(H:H,'90% of ACR'!A:A,0))*IF(I118&gt;0,IF(O118&gt;0,$R$4*MAX(O118-V118,0),0),0)/I118,2),0))</f>
        <v>1.1100000000000001</v>
      </c>
      <c r="AI118" s="83">
        <f>IF(Y118="No",0,IFERROR(ROUNDDOWN(INDEX('90% of ACR'!R:R,MATCH(H:H,'90% of ACR'!A:A,0))*IF(J118&gt;0,IF(P118&gt;0,$R$4*MAX(P118-W118,0),0),0)/J118,2),0))</f>
        <v>1.46</v>
      </c>
      <c r="AJ118" s="45">
        <f t="shared" si="43"/>
        <v>420983.39021038986</v>
      </c>
      <c r="AK118" s="45">
        <f t="shared" si="43"/>
        <v>460926.04186588433</v>
      </c>
      <c r="AL118" s="47">
        <f t="shared" si="44"/>
        <v>2.1500000000000004</v>
      </c>
      <c r="AM118" s="47">
        <f t="shared" si="44"/>
        <v>2.5</v>
      </c>
      <c r="AN118" s="84">
        <f>IFERROR(INDEX(FeeCalc!P:P,MATCH(C118,FeeCalc!F:F,0)),0)</f>
        <v>1604675.1993386666</v>
      </c>
      <c r="AO118" s="84">
        <f>IFERROR(INDEX(FeeCalc!S:S,MATCH(C118,FeeCalc!F:F,0)),0)</f>
        <v>99710.688477945456</v>
      </c>
      <c r="AP118" s="84">
        <f t="shared" si="45"/>
        <v>1704385.8878166121</v>
      </c>
      <c r="AQ118" s="69">
        <f t="shared" si="46"/>
        <v>723225.47254899878</v>
      </c>
      <c r="AR118" s="69">
        <v>363530.64911012194</v>
      </c>
      <c r="AS118" s="69">
        <f t="shared" si="55"/>
        <v>359694.82343887683</v>
      </c>
      <c r="AT118" s="69">
        <f>IFERROR(IFERROR(INDEX('2023 IP UPL Data'!L:L,MATCH(A:A,'2023 IP UPL Data'!B:B,0)),INDEX('2023 IMD UPL Data'!I:I,MATCH(A:A,'2023 IMD UPL Data'!B:B,0))),0)</f>
        <v>478234.38554216875</v>
      </c>
      <c r="AU118" s="69">
        <f>IFERROR(IF(F116="IMD",0,INDEX('2023 OP UPL Data'!J:J,MATCH(A:A,'2023 OP UPL Data'!B:B,0))),0)</f>
        <v>168362.24096385541</v>
      </c>
      <c r="AV118" s="45">
        <f t="shared" si="47"/>
        <v>646596.62650602416</v>
      </c>
      <c r="AW118" s="69">
        <f>IFERROR(IFERROR(INDEX('2023 IP UPL Data'!M:M,MATCH(A:A,'2023 IP UPL Data'!B:B,0)),INDEX('2023 IMD UPL Data'!J:J,MATCH(A:A,'2023 IMD UPL Data'!B:B,0))),0)</f>
        <v>813693.13</v>
      </c>
      <c r="AX118" s="69">
        <f>IFERROR(IF(F116="IMD",0,INDEX('2023 OP UPL Data'!L:L,MATCH(A:A,'2023 OP UPL Data'!B:B,0))),0)</f>
        <v>720595.77</v>
      </c>
      <c r="AY118" s="45">
        <f t="shared" si="48"/>
        <v>1534288.9</v>
      </c>
      <c r="AZ118" s="69">
        <v>1502799.0609943641</v>
      </c>
      <c r="BA118" s="69">
        <v>1161472.9842704078</v>
      </c>
      <c r="BB118" s="69">
        <f t="shared" si="49"/>
        <v>1108364.1728693142</v>
      </c>
      <c r="BC118" s="69">
        <f t="shared" si="49"/>
        <v>833142.10513306549</v>
      </c>
      <c r="BD118" s="69">
        <f t="shared" si="50"/>
        <v>1941506.2780023799</v>
      </c>
      <c r="BE118" s="91">
        <f t="shared" si="51"/>
        <v>689105.93099436408</v>
      </c>
      <c r="BF118" s="91">
        <f t="shared" si="51"/>
        <v>440877.2142704078</v>
      </c>
      <c r="BG118" s="70">
        <f>IFERROR(INDEX('2023 IP UPL Data'!K:K,MATCH(A118,'2023 IP UPL Data'!B:B,0)),0)</f>
        <v>0</v>
      </c>
    </row>
    <row r="119" spans="1:59">
      <c r="A119" s="120" t="s">
        <v>1012</v>
      </c>
      <c r="B119" s="161" t="s">
        <v>1012</v>
      </c>
      <c r="C119" s="31" t="s">
        <v>1013</v>
      </c>
      <c r="D119" s="193" t="s">
        <v>1013</v>
      </c>
      <c r="E119" s="157" t="s">
        <v>23099</v>
      </c>
      <c r="F119" s="117" t="s">
        <v>2987</v>
      </c>
      <c r="G119" s="117" t="s">
        <v>1530</v>
      </c>
      <c r="H119" s="43" t="str">
        <f t="shared" si="33"/>
        <v>Urban MRSA Central</v>
      </c>
      <c r="I119" s="45">
        <f>INDEX(FeeCalc!M:M,MATCH(C:C,FeeCalc!F:F,0))</f>
        <v>3976969.7912379457</v>
      </c>
      <c r="J119" s="45">
        <f>INDEX(FeeCalc!L:L,MATCH(C:C,FeeCalc!F:F,0))</f>
        <v>5062754.4818115905</v>
      </c>
      <c r="K119" s="45">
        <f t="shared" si="34"/>
        <v>9039724.2730495371</v>
      </c>
      <c r="L119" s="45">
        <f>IFERROR(IFERROR(INDEX('2023 IP UPL Data'!N:N,MATCH(A:A,'2023 IP UPL Data'!B:B,0)),INDEX('2023 IMD UPL Data'!M:M,MATCH(A:A,'2023 IMD UPL Data'!B:B,0))),0)</f>
        <v>3055362.1072189352</v>
      </c>
      <c r="M119" s="45">
        <f>IFERROR((IF(F119="IMD",0,INDEX('2023 OP UPL Data'!M:M,MATCH(A:A,'2023 OP UPL Data'!B:B,0)))),0)</f>
        <v>5108502.5102958586</v>
      </c>
      <c r="N119" s="45">
        <f t="shared" si="35"/>
        <v>8163864.6175147938</v>
      </c>
      <c r="O119" s="45">
        <v>9165483.181717813</v>
      </c>
      <c r="P119" s="45">
        <v>5149796.9739869963</v>
      </c>
      <c r="Q119" s="45">
        <f t="shared" si="36"/>
        <v>14315280.155704809</v>
      </c>
      <c r="R119" s="45" t="str">
        <f t="shared" si="37"/>
        <v>Yes</v>
      </c>
      <c r="S119" s="46" t="str">
        <f t="shared" si="37"/>
        <v>Yes</v>
      </c>
      <c r="T119" s="47">
        <f>ROUND(INDEX(Summary!H:H,MATCH(H:H,Summary!A:A,0)),2)</f>
        <v>0.78</v>
      </c>
      <c r="U119" s="47">
        <f>ROUND(INDEX(Summary!I:I,MATCH(H:H,Summary!A:A,0)),2)</f>
        <v>1.4</v>
      </c>
      <c r="V119" s="82">
        <f t="shared" si="38"/>
        <v>3102036.4371655979</v>
      </c>
      <c r="W119" s="82">
        <f t="shared" si="38"/>
        <v>7087856.2745362259</v>
      </c>
      <c r="X119" s="45">
        <f t="shared" si="39"/>
        <v>10189892.711701823</v>
      </c>
      <c r="Y119" s="45" t="s">
        <v>18726</v>
      </c>
      <c r="Z119" s="45" t="str">
        <f t="shared" si="40"/>
        <v>Yes</v>
      </c>
      <c r="AA119" s="45" t="str">
        <f t="shared" si="40"/>
        <v>No</v>
      </c>
      <c r="AB119" s="45" t="str">
        <f t="shared" si="41"/>
        <v>Yes</v>
      </c>
      <c r="AC119" s="83">
        <f t="shared" si="52"/>
        <v>1.06</v>
      </c>
      <c r="AD119" s="83">
        <f t="shared" si="53"/>
        <v>0</v>
      </c>
      <c r="AE119" s="45">
        <f t="shared" si="54"/>
        <v>4215587.9787122225</v>
      </c>
      <c r="AF119" s="45">
        <f t="shared" si="54"/>
        <v>0</v>
      </c>
      <c r="AG119" s="45">
        <f t="shared" si="42"/>
        <v>4215587.9787122225</v>
      </c>
      <c r="AH119" s="47">
        <f>IF(Y119="No",0,IFERROR(ROUNDDOWN(INDEX('90% of ACR'!K:K,MATCH(H:H,'90% of ACR'!A:A,0))*IF(I119&gt;0,IF(O119&gt;0,$R$4*MAX(O119-V119,0),0),0)/I119,2),0))</f>
        <v>1.06</v>
      </c>
      <c r="AI119" s="83">
        <f>IF(Y119="No",0,IFERROR(ROUNDDOWN(INDEX('90% of ACR'!R:R,MATCH(H:H,'90% of ACR'!A:A,0))*IF(J119&gt;0,IF(P119&gt;0,$R$4*MAX(P119-W119,0),0),0)/J119,2),0))</f>
        <v>0</v>
      </c>
      <c r="AJ119" s="45">
        <f t="shared" si="43"/>
        <v>4215587.9787122225</v>
      </c>
      <c r="AK119" s="45">
        <f t="shared" si="43"/>
        <v>0</v>
      </c>
      <c r="AL119" s="47">
        <f t="shared" si="44"/>
        <v>1.84</v>
      </c>
      <c r="AM119" s="47">
        <f t="shared" si="44"/>
        <v>1.4</v>
      </c>
      <c r="AN119" s="84">
        <f>IFERROR(INDEX(FeeCalc!P:P,MATCH(C119,FeeCalc!F:F,0)),0)</f>
        <v>14405480.690414045</v>
      </c>
      <c r="AO119" s="84">
        <f>IFERROR(INDEX(FeeCalc!S:S,MATCH(C119,FeeCalc!F:F,0)),0)</f>
        <v>888096.94622422941</v>
      </c>
      <c r="AP119" s="84">
        <f t="shared" si="45"/>
        <v>15293577.636638274</v>
      </c>
      <c r="AQ119" s="69">
        <f t="shared" si="46"/>
        <v>6489554.3857099926</v>
      </c>
      <c r="AR119" s="69">
        <v>3274847.619786636</v>
      </c>
      <c r="AS119" s="69">
        <f t="shared" si="55"/>
        <v>3214706.7659233566</v>
      </c>
      <c r="AT119" s="69">
        <f>IFERROR(IFERROR(INDEX('2023 IP UPL Data'!L:L,MATCH(A:A,'2023 IP UPL Data'!B:B,0)),INDEX('2023 IMD UPL Data'!I:I,MATCH(A:A,'2023 IMD UPL Data'!B:B,0))),0)</f>
        <v>3964695.3727810653</v>
      </c>
      <c r="AU119" s="69">
        <f>IFERROR(IF(F117="IMD",0,INDEX('2023 OP UPL Data'!J:J,MATCH(A:A,'2023 OP UPL Data'!B:B,0))),0)</f>
        <v>3302645.4497041423</v>
      </c>
      <c r="AV119" s="45">
        <f t="shared" si="47"/>
        <v>7267340.8224852076</v>
      </c>
      <c r="AW119" s="69">
        <f>IFERROR(IFERROR(INDEX('2023 IP UPL Data'!M:M,MATCH(A:A,'2023 IP UPL Data'!B:B,0)),INDEX('2023 IMD UPL Data'!J:J,MATCH(A:A,'2023 IMD UPL Data'!B:B,0))),0)</f>
        <v>7020057.4800000004</v>
      </c>
      <c r="AX119" s="69">
        <f>IFERROR(IF(F117="IMD",0,INDEX('2023 OP UPL Data'!L:L,MATCH(A:A,'2023 OP UPL Data'!B:B,0))),0)</f>
        <v>8411147.9600000009</v>
      </c>
      <c r="AY119" s="45">
        <f t="shared" si="48"/>
        <v>15431205.440000001</v>
      </c>
      <c r="AZ119" s="69">
        <v>13130178.554498879</v>
      </c>
      <c r="BA119" s="69">
        <v>8452442.4236911386</v>
      </c>
      <c r="BB119" s="69">
        <f t="shared" si="49"/>
        <v>10028142.117333282</v>
      </c>
      <c r="BC119" s="69">
        <f t="shared" si="49"/>
        <v>1364586.1491549127</v>
      </c>
      <c r="BD119" s="69">
        <f t="shared" si="50"/>
        <v>11392728.266488196</v>
      </c>
      <c r="BE119" s="91">
        <f t="shared" si="51"/>
        <v>6110121.0744988788</v>
      </c>
      <c r="BF119" s="91">
        <f t="shared" si="51"/>
        <v>41294.463691137731</v>
      </c>
      <c r="BG119" s="70">
        <f>IFERROR(INDEX('2023 IP UPL Data'!K:K,MATCH(A119,'2023 IP UPL Data'!B:B,0)),0)</f>
        <v>0</v>
      </c>
    </row>
    <row r="120" spans="1:59">
      <c r="A120" s="120" t="s">
        <v>790</v>
      </c>
      <c r="B120" s="161" t="s">
        <v>790</v>
      </c>
      <c r="C120" s="31" t="s">
        <v>791</v>
      </c>
      <c r="D120" s="193" t="s">
        <v>791</v>
      </c>
      <c r="E120" s="157" t="s">
        <v>3558</v>
      </c>
      <c r="F120" s="117" t="s">
        <v>2987</v>
      </c>
      <c r="G120" s="117" t="s">
        <v>224</v>
      </c>
      <c r="H120" s="43" t="str">
        <f t="shared" si="33"/>
        <v>Urban Dallas</v>
      </c>
      <c r="I120" s="45">
        <f>INDEX(FeeCalc!M:M,MATCH(C:C,FeeCalc!F:F,0))</f>
        <v>4863991.7484498555</v>
      </c>
      <c r="J120" s="45">
        <f>INDEX(FeeCalc!L:L,MATCH(C:C,FeeCalc!F:F,0))</f>
        <v>2117687.9256315487</v>
      </c>
      <c r="K120" s="45">
        <f t="shared" si="34"/>
        <v>6981679.6740814038</v>
      </c>
      <c r="L120" s="45">
        <f>IFERROR(IFERROR(INDEX('2023 IP UPL Data'!N:N,MATCH(A:A,'2023 IP UPL Data'!B:B,0)),INDEX('2023 IMD UPL Data'!M:M,MATCH(A:A,'2023 IMD UPL Data'!B:B,0))),0)</f>
        <v>2064977.2344578318</v>
      </c>
      <c r="M120" s="45">
        <f>IFERROR((IF(F120="IMD",0,INDEX('2023 OP UPL Data'!M:M,MATCH(A:A,'2023 OP UPL Data'!B:B,0)))),0)</f>
        <v>4058081.0234939763</v>
      </c>
      <c r="N120" s="45">
        <f t="shared" si="35"/>
        <v>6123058.2579518082</v>
      </c>
      <c r="O120" s="45">
        <v>7474154.0230269777</v>
      </c>
      <c r="P120" s="45">
        <v>7488660.6489133416</v>
      </c>
      <c r="Q120" s="45">
        <f t="shared" si="36"/>
        <v>14962814.671940319</v>
      </c>
      <c r="R120" s="45" t="str">
        <f t="shared" si="37"/>
        <v>Yes</v>
      </c>
      <c r="S120" s="46" t="str">
        <f t="shared" si="37"/>
        <v>Yes</v>
      </c>
      <c r="T120" s="47">
        <f>ROUND(INDEX(Summary!H:H,MATCH(H:H,Summary!A:A,0)),2)</f>
        <v>1.04</v>
      </c>
      <c r="U120" s="47">
        <f>ROUND(INDEX(Summary!I:I,MATCH(H:H,Summary!A:A,0)),2)</f>
        <v>1.04</v>
      </c>
      <c r="V120" s="82">
        <f t="shared" si="38"/>
        <v>5058551.4183878498</v>
      </c>
      <c r="W120" s="82">
        <f t="shared" si="38"/>
        <v>2202395.4426568109</v>
      </c>
      <c r="X120" s="45">
        <f t="shared" si="39"/>
        <v>7260946.8610446602</v>
      </c>
      <c r="Y120" s="45" t="s">
        <v>18726</v>
      </c>
      <c r="Z120" s="45" t="str">
        <f t="shared" si="40"/>
        <v>Yes</v>
      </c>
      <c r="AA120" s="45" t="str">
        <f t="shared" si="40"/>
        <v>Yes</v>
      </c>
      <c r="AB120" s="45" t="str">
        <f t="shared" si="41"/>
        <v>Yes</v>
      </c>
      <c r="AC120" s="83">
        <f t="shared" si="52"/>
        <v>0.35</v>
      </c>
      <c r="AD120" s="83">
        <f t="shared" si="53"/>
        <v>1.74</v>
      </c>
      <c r="AE120" s="45">
        <f t="shared" si="54"/>
        <v>1702397.1119574492</v>
      </c>
      <c r="AF120" s="45">
        <f t="shared" si="54"/>
        <v>3684776.9905988947</v>
      </c>
      <c r="AG120" s="45">
        <f t="shared" si="42"/>
        <v>5387174.1025563441</v>
      </c>
      <c r="AH120" s="47">
        <f>IF(Y120="No",0,IFERROR(ROUNDDOWN(INDEX('90% of ACR'!K:K,MATCH(H:H,'90% of ACR'!A:A,0))*IF(I120&gt;0,IF(O120&gt;0,$R$4*MAX(O120-V120,0),0),0)/I120,2),0))</f>
        <v>0.33</v>
      </c>
      <c r="AI120" s="83">
        <f>IF(Y120="No",0,IFERROR(ROUNDDOWN(INDEX('90% of ACR'!R:R,MATCH(H:H,'90% of ACR'!A:A,0))*IF(J120&gt;0,IF(P120&gt;0,$R$4*MAX(P120-W120,0),0),0)/J120,2),0))</f>
        <v>1.73</v>
      </c>
      <c r="AJ120" s="45">
        <f t="shared" si="43"/>
        <v>1605117.2769884523</v>
      </c>
      <c r="AK120" s="45">
        <f t="shared" si="43"/>
        <v>3663600.1113425791</v>
      </c>
      <c r="AL120" s="47">
        <f t="shared" si="44"/>
        <v>1.37</v>
      </c>
      <c r="AM120" s="47">
        <f t="shared" si="44"/>
        <v>2.77</v>
      </c>
      <c r="AN120" s="84">
        <f>IFERROR(INDEX(FeeCalc!P:P,MATCH(C120,FeeCalc!F:F,0)),0)</f>
        <v>12529664.249375694</v>
      </c>
      <c r="AO120" s="84">
        <f>IFERROR(INDEX(FeeCalc!S:S,MATCH(C120,FeeCalc!F:F,0)),0)</f>
        <v>774030.06628481753</v>
      </c>
      <c r="AP120" s="84">
        <f t="shared" si="45"/>
        <v>13303694.31566051</v>
      </c>
      <c r="AQ120" s="69">
        <f t="shared" si="46"/>
        <v>5645183.2163528567</v>
      </c>
      <c r="AR120" s="69">
        <v>2801515.692079742</v>
      </c>
      <c r="AS120" s="69">
        <f t="shared" si="55"/>
        <v>2843667.5242731147</v>
      </c>
      <c r="AT120" s="69">
        <f>IFERROR(IFERROR(INDEX('2023 IP UPL Data'!L:L,MATCH(A:A,'2023 IP UPL Data'!B:B,0)),INDEX('2023 IMD UPL Data'!I:I,MATCH(A:A,'2023 IMD UPL Data'!B:B,0))),0)</f>
        <v>3302369.8855421683</v>
      </c>
      <c r="AU120" s="69">
        <f>IFERROR(IF(F118="IMD",0,INDEX('2023 OP UPL Data'!J:J,MATCH(A:A,'2023 OP UPL Data'!B:B,0))),0)</f>
        <v>830518.62650602404</v>
      </c>
      <c r="AV120" s="45">
        <f t="shared" si="47"/>
        <v>4132888.5120481923</v>
      </c>
      <c r="AW120" s="69">
        <f>IFERROR(IFERROR(INDEX('2023 IP UPL Data'!M:M,MATCH(A:A,'2023 IP UPL Data'!B:B,0)),INDEX('2023 IMD UPL Data'!J:J,MATCH(A:A,'2023 IMD UPL Data'!B:B,0))),0)</f>
        <v>5367347.12</v>
      </c>
      <c r="AX120" s="69">
        <f>IFERROR(IF(F118="IMD",0,INDEX('2023 OP UPL Data'!L:L,MATCH(A:A,'2023 OP UPL Data'!B:B,0))),0)</f>
        <v>4888599.6500000004</v>
      </c>
      <c r="AY120" s="45">
        <f t="shared" si="48"/>
        <v>10255946.77</v>
      </c>
      <c r="AZ120" s="69">
        <v>10776523.908569146</v>
      </c>
      <c r="BA120" s="69">
        <v>8319179.2754193656</v>
      </c>
      <c r="BB120" s="69">
        <f t="shared" si="49"/>
        <v>5717972.4901812961</v>
      </c>
      <c r="BC120" s="69">
        <f t="shared" si="49"/>
        <v>6116783.8327625543</v>
      </c>
      <c r="BD120" s="69">
        <f t="shared" si="50"/>
        <v>11834756.322943851</v>
      </c>
      <c r="BE120" s="91">
        <f t="shared" si="51"/>
        <v>5409176.7885691458</v>
      </c>
      <c r="BF120" s="91">
        <f t="shared" si="51"/>
        <v>3430579.6254193652</v>
      </c>
      <c r="BG120" s="70">
        <f>IFERROR(INDEX('2023 IP UPL Data'!K:K,MATCH(A120,'2023 IP UPL Data'!B:B,0)),0)</f>
        <v>0</v>
      </c>
    </row>
    <row r="121" spans="1:59">
      <c r="A121" s="120" t="s">
        <v>375</v>
      </c>
      <c r="B121" s="161" t="s">
        <v>375</v>
      </c>
      <c r="C121" s="31" t="s">
        <v>376</v>
      </c>
      <c r="D121" s="193" t="s">
        <v>376</v>
      </c>
      <c r="E121" s="157" t="s">
        <v>22955</v>
      </c>
      <c r="F121" s="117" t="s">
        <v>3071</v>
      </c>
      <c r="G121" s="117" t="s">
        <v>1219</v>
      </c>
      <c r="H121" s="43" t="str">
        <f t="shared" si="33"/>
        <v>Rural Travis</v>
      </c>
      <c r="I121" s="45">
        <f>INDEX(FeeCalc!M:M,MATCH(C:C,FeeCalc!F:F,0))</f>
        <v>2102877.2407140578</v>
      </c>
      <c r="J121" s="45">
        <f>INDEX(FeeCalc!L:L,MATCH(C:C,FeeCalc!F:F,0))</f>
        <v>2810953.7272984786</v>
      </c>
      <c r="K121" s="45">
        <f t="shared" si="34"/>
        <v>4913830.9680125359</v>
      </c>
      <c r="L121" s="45">
        <f>IFERROR(IFERROR(INDEX('2023 IP UPL Data'!N:N,MATCH(A:A,'2023 IP UPL Data'!B:B,0)),INDEX('2023 IMD UPL Data'!M:M,MATCH(A:A,'2023 IMD UPL Data'!B:B,0))),0)</f>
        <v>-728107.84002114879</v>
      </c>
      <c r="M121" s="45">
        <f>IFERROR((IF(F121="IMD",0,INDEX('2023 OP UPL Data'!M:M,MATCH(A:A,'2023 OP UPL Data'!B:B,0)))),0)</f>
        <v>1599218.8207594939</v>
      </c>
      <c r="N121" s="45">
        <f t="shared" si="35"/>
        <v>871110.98073834507</v>
      </c>
      <c r="O121" s="45">
        <v>311332.70415260317</v>
      </c>
      <c r="P121" s="45">
        <v>2073488.307934836</v>
      </c>
      <c r="Q121" s="45">
        <f t="shared" si="36"/>
        <v>2384821.0120874392</v>
      </c>
      <c r="R121" s="45" t="str">
        <f t="shared" si="37"/>
        <v>Yes</v>
      </c>
      <c r="S121" s="46" t="str">
        <f t="shared" si="37"/>
        <v>Yes</v>
      </c>
      <c r="T121" s="47">
        <f>ROUND(INDEX(Summary!H:H,MATCH(H:H,Summary!A:A,0)),2)</f>
        <v>0</v>
      </c>
      <c r="U121" s="47">
        <f>ROUND(INDEX(Summary!I:I,MATCH(H:H,Summary!A:A,0)),2)</f>
        <v>0.05</v>
      </c>
      <c r="V121" s="82">
        <f t="shared" si="38"/>
        <v>0</v>
      </c>
      <c r="W121" s="82">
        <f t="shared" si="38"/>
        <v>140547.68636492392</v>
      </c>
      <c r="X121" s="45">
        <f t="shared" si="39"/>
        <v>140547.68636492392</v>
      </c>
      <c r="Y121" s="45" t="s">
        <v>18726</v>
      </c>
      <c r="Z121" s="45" t="str">
        <f t="shared" si="40"/>
        <v>Yes</v>
      </c>
      <c r="AA121" s="45" t="str">
        <f t="shared" si="40"/>
        <v>Yes</v>
      </c>
      <c r="AB121" s="45" t="str">
        <f t="shared" si="41"/>
        <v>Yes</v>
      </c>
      <c r="AC121" s="83">
        <f t="shared" si="52"/>
        <v>0.1</v>
      </c>
      <c r="AD121" s="83">
        <f t="shared" si="53"/>
        <v>0.48</v>
      </c>
      <c r="AE121" s="45">
        <f t="shared" si="54"/>
        <v>210287.7240714058</v>
      </c>
      <c r="AF121" s="45">
        <f t="shared" si="54"/>
        <v>1349257.7891032696</v>
      </c>
      <c r="AG121" s="45">
        <f t="shared" si="42"/>
        <v>1559545.5131746754</v>
      </c>
      <c r="AH121" s="47">
        <f>IF(Y121="No",0,IFERROR(ROUNDDOWN(INDEX('90% of ACR'!K:K,MATCH(H:H,'90% of ACR'!A:A,0))*IF(I121&gt;0,IF(O121&gt;0,$R$4*MAX(O121-V121,0),0),0)/I121,2),0))</f>
        <v>0.1</v>
      </c>
      <c r="AI121" s="83">
        <f>IF(Y121="No",0,IFERROR(ROUNDDOWN(INDEX('90% of ACR'!R:R,MATCH(H:H,'90% of ACR'!A:A,0))*IF(J121&gt;0,IF(P121&gt;0,$R$4*MAX(P121-W121,0),0),0)/J121,2),0))</f>
        <v>0.47</v>
      </c>
      <c r="AJ121" s="45">
        <f t="shared" si="43"/>
        <v>210287.7240714058</v>
      </c>
      <c r="AK121" s="45">
        <f t="shared" si="43"/>
        <v>1321148.2518302849</v>
      </c>
      <c r="AL121" s="47">
        <f t="shared" si="44"/>
        <v>0.1</v>
      </c>
      <c r="AM121" s="47">
        <f t="shared" si="44"/>
        <v>0.52</v>
      </c>
      <c r="AN121" s="84">
        <f>IFERROR(INDEX(FeeCalc!P:P,MATCH(C121,FeeCalc!F:F,0)),0)</f>
        <v>1671983.6622666148</v>
      </c>
      <c r="AO121" s="84">
        <f>IFERROR(INDEX(FeeCalc!S:S,MATCH(C121,FeeCalc!F:F,0)),0)</f>
        <v>103625.01786216036</v>
      </c>
      <c r="AP121" s="84">
        <f t="shared" si="45"/>
        <v>1775608.6801287753</v>
      </c>
      <c r="AQ121" s="69">
        <f t="shared" si="46"/>
        <v>753447.58245640364</v>
      </c>
      <c r="AR121" s="69">
        <v>408693.72500374413</v>
      </c>
      <c r="AS121" s="69">
        <f t="shared" si="55"/>
        <v>344753.85745265952</v>
      </c>
      <c r="AT121" s="69">
        <f>IFERROR(IFERROR(INDEX('2023 IP UPL Data'!L:L,MATCH(A:A,'2023 IP UPL Data'!B:B,0)),INDEX('2023 IMD UPL Data'!I:I,MATCH(A:A,'2023 IMD UPL Data'!B:B,0))),0)</f>
        <v>2474786.7400211487</v>
      </c>
      <c r="AU121" s="69">
        <f>IFERROR(IF(F119="IMD",0,INDEX('2023 OP UPL Data'!J:J,MATCH(A:A,'2023 OP UPL Data'!B:B,0))),0)</f>
        <v>1858097.7792405062</v>
      </c>
      <c r="AV121" s="45">
        <f t="shared" si="47"/>
        <v>4332884.5192616545</v>
      </c>
      <c r="AW121" s="69">
        <f>IFERROR(IFERROR(INDEX('2023 IP UPL Data'!M:M,MATCH(A:A,'2023 IP UPL Data'!B:B,0)),INDEX('2023 IMD UPL Data'!J:J,MATCH(A:A,'2023 IMD UPL Data'!B:B,0))),0)</f>
        <v>1746678.9</v>
      </c>
      <c r="AX121" s="69">
        <f>IFERROR(IF(F119="IMD",0,INDEX('2023 OP UPL Data'!L:L,MATCH(A:A,'2023 OP UPL Data'!B:B,0))),0)</f>
        <v>3457316.6</v>
      </c>
      <c r="AY121" s="45">
        <f t="shared" si="48"/>
        <v>5203995.5</v>
      </c>
      <c r="AZ121" s="69">
        <v>2786119.4441737519</v>
      </c>
      <c r="BA121" s="69">
        <v>3931586.0871753423</v>
      </c>
      <c r="BB121" s="69">
        <f t="shared" si="49"/>
        <v>2786119.4441737519</v>
      </c>
      <c r="BC121" s="69">
        <f t="shared" si="49"/>
        <v>3791038.4008104182</v>
      </c>
      <c r="BD121" s="69">
        <f t="shared" si="50"/>
        <v>6577157.844984171</v>
      </c>
      <c r="BE121" s="91">
        <f t="shared" si="51"/>
        <v>1039440.544173752</v>
      </c>
      <c r="BF121" s="91">
        <f t="shared" si="51"/>
        <v>474269.48717534216</v>
      </c>
      <c r="BG121" s="70">
        <f>IFERROR(INDEX('2023 IP UPL Data'!K:K,MATCH(A121,'2023 IP UPL Data'!B:B,0)),0)</f>
        <v>0</v>
      </c>
    </row>
    <row r="122" spans="1:59">
      <c r="A122" s="120" t="s">
        <v>1015</v>
      </c>
      <c r="B122" s="161" t="s">
        <v>1015</v>
      </c>
      <c r="C122" s="31" t="s">
        <v>1016</v>
      </c>
      <c r="D122" s="193" t="s">
        <v>1016</v>
      </c>
      <c r="E122" s="157" t="s">
        <v>23100</v>
      </c>
      <c r="F122" s="117" t="s">
        <v>2987</v>
      </c>
      <c r="G122" s="117" t="s">
        <v>1219</v>
      </c>
      <c r="H122" s="43" t="str">
        <f t="shared" si="33"/>
        <v>Urban Travis</v>
      </c>
      <c r="I122" s="45">
        <f>INDEX(FeeCalc!M:M,MATCH(C:C,FeeCalc!F:F,0))</f>
        <v>1008092.4523690434</v>
      </c>
      <c r="J122" s="45">
        <f>INDEX(FeeCalc!L:L,MATCH(C:C,FeeCalc!F:F,0))</f>
        <v>2463552.367203909</v>
      </c>
      <c r="K122" s="45">
        <f t="shared" si="34"/>
        <v>3471644.8195729526</v>
      </c>
      <c r="L122" s="45">
        <f>IFERROR(IFERROR(INDEX('2023 IP UPL Data'!N:N,MATCH(A:A,'2023 IP UPL Data'!B:B,0)),INDEX('2023 IMD UPL Data'!M:M,MATCH(A:A,'2023 IMD UPL Data'!B:B,0))),0)</f>
        <v>1454174.4902531644</v>
      </c>
      <c r="M122" s="45">
        <f>IFERROR((IF(F122="IMD",0,INDEX('2023 OP UPL Data'!M:M,MATCH(A:A,'2023 OP UPL Data'!B:B,0)))),0)</f>
        <v>3103512.0768354433</v>
      </c>
      <c r="N122" s="45">
        <f t="shared" si="35"/>
        <v>4557686.5670886077</v>
      </c>
      <c r="O122" s="45">
        <v>4892092.9992043935</v>
      </c>
      <c r="P122" s="45">
        <v>3982187.8048507301</v>
      </c>
      <c r="Q122" s="45">
        <f t="shared" si="36"/>
        <v>8874280.8040551245</v>
      </c>
      <c r="R122" s="45" t="str">
        <f t="shared" si="37"/>
        <v>Yes</v>
      </c>
      <c r="S122" s="46" t="str">
        <f t="shared" si="37"/>
        <v>Yes</v>
      </c>
      <c r="T122" s="47">
        <f>ROUND(INDEX(Summary!H:H,MATCH(H:H,Summary!A:A,0)),2)</f>
        <v>0.75</v>
      </c>
      <c r="U122" s="47">
        <f>ROUND(INDEX(Summary!I:I,MATCH(H:H,Summary!A:A,0)),2)</f>
        <v>2.0299999999999998</v>
      </c>
      <c r="V122" s="82">
        <f t="shared" si="38"/>
        <v>756069.33927678247</v>
      </c>
      <c r="W122" s="82">
        <f t="shared" si="38"/>
        <v>5001011.3054239349</v>
      </c>
      <c r="X122" s="45">
        <f t="shared" si="39"/>
        <v>5757080.6447007172</v>
      </c>
      <c r="Y122" s="45" t="s">
        <v>18726</v>
      </c>
      <c r="Z122" s="45" t="str">
        <f t="shared" si="40"/>
        <v>Yes</v>
      </c>
      <c r="AA122" s="45" t="str">
        <f t="shared" si="40"/>
        <v>No</v>
      </c>
      <c r="AB122" s="45" t="str">
        <f t="shared" si="41"/>
        <v>Yes</v>
      </c>
      <c r="AC122" s="83">
        <f t="shared" si="52"/>
        <v>2.86</v>
      </c>
      <c r="AD122" s="83">
        <f t="shared" si="53"/>
        <v>0</v>
      </c>
      <c r="AE122" s="45">
        <f t="shared" si="54"/>
        <v>2883144.4137754641</v>
      </c>
      <c r="AF122" s="45">
        <f t="shared" si="54"/>
        <v>0</v>
      </c>
      <c r="AG122" s="45">
        <f t="shared" si="42"/>
        <v>2883144.4137754641</v>
      </c>
      <c r="AH122" s="47">
        <f>IF(Y122="No",0,IFERROR(ROUNDDOWN(INDEX('90% of ACR'!K:K,MATCH(H:H,'90% of ACR'!A:A,0))*IF(I122&gt;0,IF(O122&gt;0,$R$4*MAX(O122-V122,0),0),0)/I122,2),0))</f>
        <v>2.85</v>
      </c>
      <c r="AI122" s="83">
        <f>IF(Y122="No",0,IFERROR(ROUNDDOWN(INDEX('90% of ACR'!R:R,MATCH(H:H,'90% of ACR'!A:A,0))*IF(J122&gt;0,IF(P122&gt;0,$R$4*MAX(P122-W122,0),0),0)/J122,2),0))</f>
        <v>0</v>
      </c>
      <c r="AJ122" s="45">
        <f t="shared" si="43"/>
        <v>2873063.4892517738</v>
      </c>
      <c r="AK122" s="45">
        <f t="shared" si="43"/>
        <v>0</v>
      </c>
      <c r="AL122" s="47">
        <f t="shared" si="44"/>
        <v>3.6</v>
      </c>
      <c r="AM122" s="47">
        <f t="shared" si="44"/>
        <v>2.0299999999999998</v>
      </c>
      <c r="AN122" s="84">
        <f>IFERROR(INDEX(FeeCalc!P:P,MATCH(C122,FeeCalc!F:F,0)),0)</f>
        <v>8630144.133952491</v>
      </c>
      <c r="AO122" s="84">
        <f>IFERROR(INDEX(FeeCalc!S:S,MATCH(C122,FeeCalc!F:F,0)),0)</f>
        <v>540184.5537479925</v>
      </c>
      <c r="AP122" s="84">
        <f t="shared" si="45"/>
        <v>9170328.6877004839</v>
      </c>
      <c r="AQ122" s="69">
        <f t="shared" si="46"/>
        <v>3891263.9127093223</v>
      </c>
      <c r="AR122" s="69">
        <v>1917400.5460550927</v>
      </c>
      <c r="AS122" s="69">
        <f t="shared" si="55"/>
        <v>1973863.3666542296</v>
      </c>
      <c r="AT122" s="69">
        <f>IFERROR(IFERROR(INDEX('2023 IP UPL Data'!L:L,MATCH(A:A,'2023 IP UPL Data'!B:B,0)),INDEX('2023 IMD UPL Data'!I:I,MATCH(A:A,'2023 IMD UPL Data'!B:B,0))),0)</f>
        <v>1740348.8797468357</v>
      </c>
      <c r="AU122" s="69">
        <f>IFERROR(IF(F120="IMD",0,INDEX('2023 OP UPL Data'!J:J,MATCH(A:A,'2023 OP UPL Data'!B:B,0))),0)</f>
        <v>1806755.2531645568</v>
      </c>
      <c r="AV122" s="45">
        <f t="shared" si="47"/>
        <v>3547104.1329113925</v>
      </c>
      <c r="AW122" s="69">
        <f>IFERROR(IFERROR(INDEX('2023 IP UPL Data'!M:M,MATCH(A:A,'2023 IP UPL Data'!B:B,0)),INDEX('2023 IMD UPL Data'!J:J,MATCH(A:A,'2023 IMD UPL Data'!B:B,0))),0)</f>
        <v>3194523.37</v>
      </c>
      <c r="AX122" s="69">
        <f>IFERROR(IF(F120="IMD",0,INDEX('2023 OP UPL Data'!L:L,MATCH(A:A,'2023 OP UPL Data'!B:B,0))),0)</f>
        <v>4910267.33</v>
      </c>
      <c r="AY122" s="45">
        <f t="shared" si="48"/>
        <v>8104790.7000000002</v>
      </c>
      <c r="AZ122" s="69">
        <v>6632441.8789512292</v>
      </c>
      <c r="BA122" s="69">
        <v>5788943.0580152869</v>
      </c>
      <c r="BB122" s="69">
        <f t="shared" si="49"/>
        <v>5876372.5396744469</v>
      </c>
      <c r="BC122" s="69">
        <f t="shared" si="49"/>
        <v>787931.75259135198</v>
      </c>
      <c r="BD122" s="69">
        <f t="shared" si="50"/>
        <v>6664304.2922657989</v>
      </c>
      <c r="BE122" s="91">
        <f t="shared" si="51"/>
        <v>3437918.508951229</v>
      </c>
      <c r="BF122" s="91">
        <f t="shared" si="51"/>
        <v>878675.72801528685</v>
      </c>
      <c r="BG122" s="70">
        <f>IFERROR(INDEX('2023 IP UPL Data'!K:K,MATCH(A122,'2023 IP UPL Data'!B:B,0)),0)</f>
        <v>0</v>
      </c>
    </row>
    <row r="123" spans="1:59">
      <c r="A123" s="120" t="s">
        <v>1534</v>
      </c>
      <c r="B123" s="161" t="s">
        <v>1534</v>
      </c>
      <c r="C123" s="31" t="s">
        <v>1535</v>
      </c>
      <c r="D123" s="193" t="s">
        <v>1535</v>
      </c>
      <c r="E123" s="157" t="s">
        <v>3557</v>
      </c>
      <c r="F123" s="117" t="s">
        <v>2987</v>
      </c>
      <c r="G123" s="117" t="s">
        <v>1530</v>
      </c>
      <c r="H123" s="43" t="str">
        <f t="shared" si="33"/>
        <v>Urban MRSA Central</v>
      </c>
      <c r="I123" s="45">
        <f>INDEX(FeeCalc!M:M,MATCH(C:C,FeeCalc!F:F,0))</f>
        <v>0</v>
      </c>
      <c r="J123" s="45">
        <f>INDEX(FeeCalc!L:L,MATCH(C:C,FeeCalc!F:F,0))</f>
        <v>126.73495154725386</v>
      </c>
      <c r="K123" s="45">
        <f t="shared" si="34"/>
        <v>126.73495154725386</v>
      </c>
      <c r="L123" s="45">
        <f>IFERROR(IFERROR(INDEX('2023 IP UPL Data'!N:N,MATCH(A:A,'2023 IP UPL Data'!B:B,0)),INDEX('2023 IMD UPL Data'!M:M,MATCH(A:A,'2023 IMD UPL Data'!B:B,0))),0)</f>
        <v>-2551.307218934915</v>
      </c>
      <c r="M123" s="45">
        <f>IFERROR((IF(F123="IMD",0,INDEX('2023 OP UPL Data'!M:M,MATCH(A:A,'2023 OP UPL Data'!B:B,0)))),0)</f>
        <v>0</v>
      </c>
      <c r="N123" s="45">
        <f t="shared" si="35"/>
        <v>-2551.307218934915</v>
      </c>
      <c r="O123" s="45">
        <v>18684.608577375122</v>
      </c>
      <c r="P123" s="45">
        <v>0</v>
      </c>
      <c r="Q123" s="45">
        <f t="shared" si="36"/>
        <v>18684.608577375122</v>
      </c>
      <c r="R123" s="45" t="str">
        <f t="shared" si="37"/>
        <v>Yes</v>
      </c>
      <c r="S123" s="46" t="str">
        <f t="shared" si="37"/>
        <v>No</v>
      </c>
      <c r="T123" s="47">
        <f>ROUND(INDEX(Summary!H:H,MATCH(H:H,Summary!A:A,0)),2)</f>
        <v>0.78</v>
      </c>
      <c r="U123" s="47">
        <f>ROUND(INDEX(Summary!I:I,MATCH(H:H,Summary!A:A,0)),2)</f>
        <v>1.4</v>
      </c>
      <c r="V123" s="82">
        <f t="shared" si="38"/>
        <v>0</v>
      </c>
      <c r="W123" s="82">
        <f t="shared" si="38"/>
        <v>177.42893216615539</v>
      </c>
      <c r="X123" s="45">
        <f t="shared" si="39"/>
        <v>177.42893216615539</v>
      </c>
      <c r="Y123" s="45" t="s">
        <v>18726</v>
      </c>
      <c r="Z123" s="45" t="str">
        <f t="shared" si="40"/>
        <v>No</v>
      </c>
      <c r="AA123" s="45" t="str">
        <f t="shared" si="40"/>
        <v>No</v>
      </c>
      <c r="AB123" s="45" t="str">
        <f t="shared" si="41"/>
        <v>No</v>
      </c>
      <c r="AC123" s="83">
        <f t="shared" si="52"/>
        <v>0</v>
      </c>
      <c r="AD123" s="83">
        <f t="shared" si="53"/>
        <v>0</v>
      </c>
      <c r="AE123" s="45">
        <f t="shared" si="54"/>
        <v>0</v>
      </c>
      <c r="AF123" s="45">
        <f t="shared" si="54"/>
        <v>0</v>
      </c>
      <c r="AG123" s="45">
        <f t="shared" si="42"/>
        <v>0</v>
      </c>
      <c r="AH123" s="47">
        <f>IF(Y123="No",0,IFERROR(ROUNDDOWN(INDEX('90% of ACR'!K:K,MATCH(H:H,'90% of ACR'!A:A,0))*IF(I123&gt;0,IF(O123&gt;0,$R$4*MAX(O123-V123,0),0),0)/I123,2),0))</f>
        <v>0</v>
      </c>
      <c r="AI123" s="83">
        <f>IF(Y123="No",0,IFERROR(ROUNDDOWN(INDEX('90% of ACR'!R:R,MATCH(H:H,'90% of ACR'!A:A,0))*IF(J123&gt;0,IF(P123&gt;0,$R$4*MAX(P123-W123,0),0),0)/J123,2),0))</f>
        <v>0</v>
      </c>
      <c r="AJ123" s="45">
        <f t="shared" si="43"/>
        <v>0</v>
      </c>
      <c r="AK123" s="45">
        <f t="shared" si="43"/>
        <v>0</v>
      </c>
      <c r="AL123" s="47">
        <f t="shared" si="44"/>
        <v>0.78</v>
      </c>
      <c r="AM123" s="47">
        <f t="shared" si="44"/>
        <v>1.4</v>
      </c>
      <c r="AN123" s="84">
        <f>IFERROR(INDEX(FeeCalc!P:P,MATCH(C123,FeeCalc!F:F,0)),0)</f>
        <v>177.42893216615539</v>
      </c>
      <c r="AO123" s="84">
        <f>IFERROR(INDEX(FeeCalc!S:S,MATCH(C123,FeeCalc!F:F,0)),0)</f>
        <v>10.824576763452452</v>
      </c>
      <c r="AP123" s="84">
        <f t="shared" si="45"/>
        <v>188.25350892960785</v>
      </c>
      <c r="AQ123" s="69">
        <f t="shared" si="46"/>
        <v>79.881987951118376</v>
      </c>
      <c r="AR123" s="69">
        <v>35.779591238957408</v>
      </c>
      <c r="AS123" s="69">
        <f t="shared" si="55"/>
        <v>44.102396712160967</v>
      </c>
      <c r="AT123" s="69">
        <f>IFERROR(IFERROR(INDEX('2023 IP UPL Data'!L:L,MATCH(A:A,'2023 IP UPL Data'!B:B,0)),INDEX('2023 IMD UPL Data'!I:I,MATCH(A:A,'2023 IMD UPL Data'!B:B,0))),0)</f>
        <v>25615.627218934915</v>
      </c>
      <c r="AU123" s="69">
        <f>IFERROR(IF(F121="IMD",0,INDEX('2023 OP UPL Data'!J:J,MATCH(A:A,'2023 OP UPL Data'!B:B,0))),0)</f>
        <v>0</v>
      </c>
      <c r="AV123" s="45">
        <f t="shared" si="47"/>
        <v>25615.627218934915</v>
      </c>
      <c r="AW123" s="69">
        <f>IFERROR(IFERROR(INDEX('2023 IP UPL Data'!M:M,MATCH(A:A,'2023 IP UPL Data'!B:B,0)),INDEX('2023 IMD UPL Data'!J:J,MATCH(A:A,'2023 IMD UPL Data'!B:B,0))),0)</f>
        <v>23064.32</v>
      </c>
      <c r="AX123" s="69">
        <f>IFERROR(IF(F121="IMD",0,INDEX('2023 OP UPL Data'!L:L,MATCH(A:A,'2023 OP UPL Data'!B:B,0))),0)</f>
        <v>0</v>
      </c>
      <c r="AY123" s="45">
        <f t="shared" si="48"/>
        <v>23064.32</v>
      </c>
      <c r="AZ123" s="69">
        <v>44300.235796310037</v>
      </c>
      <c r="BA123" s="69">
        <v>0</v>
      </c>
      <c r="BB123" s="69">
        <f t="shared" si="49"/>
        <v>44300.235796310037</v>
      </c>
      <c r="BC123" s="69">
        <f t="shared" si="49"/>
        <v>0</v>
      </c>
      <c r="BD123" s="69">
        <f t="shared" si="50"/>
        <v>44122.80686414388</v>
      </c>
      <c r="BE123" s="91">
        <f t="shared" si="51"/>
        <v>21235.915796310037</v>
      </c>
      <c r="BF123" s="91">
        <f t="shared" si="51"/>
        <v>0</v>
      </c>
      <c r="BG123" s="70">
        <f>IFERROR(INDEX('2023 IP UPL Data'!K:K,MATCH(A123,'2023 IP UPL Data'!B:B,0)),0)</f>
        <v>0</v>
      </c>
    </row>
    <row r="124" spans="1:59">
      <c r="A124" s="120" t="s">
        <v>763</v>
      </c>
      <c r="B124" s="161" t="s">
        <v>763</v>
      </c>
      <c r="C124" s="31" t="s">
        <v>764</v>
      </c>
      <c r="D124" s="193" t="s">
        <v>764</v>
      </c>
      <c r="E124" s="157" t="s">
        <v>23101</v>
      </c>
      <c r="F124" s="117" t="s">
        <v>2987</v>
      </c>
      <c r="G124" s="117" t="s">
        <v>1530</v>
      </c>
      <c r="H124" s="43" t="str">
        <f t="shared" si="33"/>
        <v>Urban MRSA Central</v>
      </c>
      <c r="I124" s="45">
        <f>INDEX(FeeCalc!M:M,MATCH(C:C,FeeCalc!F:F,0))</f>
        <v>12691552.652178956</v>
      </c>
      <c r="J124" s="45">
        <f>INDEX(FeeCalc!L:L,MATCH(C:C,FeeCalc!F:F,0))</f>
        <v>6134579.233925337</v>
      </c>
      <c r="K124" s="45">
        <f t="shared" si="34"/>
        <v>18826131.886104293</v>
      </c>
      <c r="L124" s="45">
        <f>IFERROR(IFERROR(INDEX('2023 IP UPL Data'!N:N,MATCH(A:A,'2023 IP UPL Data'!B:B,0)),INDEX('2023 IMD UPL Data'!M:M,MATCH(A:A,'2023 IMD UPL Data'!B:B,0))),0)</f>
        <v>11202319.578106508</v>
      </c>
      <c r="M124" s="45">
        <f>IFERROR((IF(F124="IMD",0,INDEX('2023 OP UPL Data'!M:M,MATCH(A:A,'2023 OP UPL Data'!B:B,0)))),0)</f>
        <v>10593814.906508876</v>
      </c>
      <c r="N124" s="45">
        <f t="shared" si="35"/>
        <v>21796134.484615386</v>
      </c>
      <c r="O124" s="45">
        <v>19539874.076053251</v>
      </c>
      <c r="P124" s="45">
        <v>12995903.077707514</v>
      </c>
      <c r="Q124" s="45">
        <f t="shared" si="36"/>
        <v>32535777.153760765</v>
      </c>
      <c r="R124" s="45" t="str">
        <f t="shared" si="37"/>
        <v>Yes</v>
      </c>
      <c r="S124" s="46" t="str">
        <f t="shared" si="37"/>
        <v>Yes</v>
      </c>
      <c r="T124" s="47">
        <f>ROUND(INDEX(Summary!H:H,MATCH(H:H,Summary!A:A,0)),2)</f>
        <v>0.78</v>
      </c>
      <c r="U124" s="47">
        <f>ROUND(INDEX(Summary!I:I,MATCH(H:H,Summary!A:A,0)),2)</f>
        <v>1.4</v>
      </c>
      <c r="V124" s="82">
        <f t="shared" si="38"/>
        <v>9899411.0686995853</v>
      </c>
      <c r="W124" s="82">
        <f t="shared" si="38"/>
        <v>8588410.9274954721</v>
      </c>
      <c r="X124" s="45">
        <f t="shared" si="39"/>
        <v>18487821.996195056</v>
      </c>
      <c r="Y124" s="45" t="s">
        <v>18726</v>
      </c>
      <c r="Z124" s="45" t="str">
        <f t="shared" si="40"/>
        <v>Yes</v>
      </c>
      <c r="AA124" s="45" t="str">
        <f t="shared" si="40"/>
        <v>Yes</v>
      </c>
      <c r="AB124" s="45" t="str">
        <f t="shared" si="41"/>
        <v>Yes</v>
      </c>
      <c r="AC124" s="83">
        <f t="shared" si="52"/>
        <v>0.53</v>
      </c>
      <c r="AD124" s="83">
        <f t="shared" si="53"/>
        <v>0.5</v>
      </c>
      <c r="AE124" s="45">
        <f t="shared" si="54"/>
        <v>6726522.9056548467</v>
      </c>
      <c r="AF124" s="45">
        <f t="shared" si="54"/>
        <v>3067289.6169626685</v>
      </c>
      <c r="AG124" s="45">
        <f t="shared" si="42"/>
        <v>9793812.5226175152</v>
      </c>
      <c r="AH124" s="47">
        <f>IF(Y124="No",0,IFERROR(ROUNDDOWN(INDEX('90% of ACR'!K:K,MATCH(H:H,'90% of ACR'!A:A,0))*IF(I124&gt;0,IF(O124&gt;0,$R$4*MAX(O124-V124,0),0),0)/I124,2),0))</f>
        <v>0.52</v>
      </c>
      <c r="AI124" s="83">
        <f>IF(Y124="No",0,IFERROR(ROUNDDOWN(INDEX('90% of ACR'!R:R,MATCH(H:H,'90% of ACR'!A:A,0))*IF(J124&gt;0,IF(P124&gt;0,$R$4*MAX(P124-W124,0),0),0)/J124,2),0))</f>
        <v>0.04</v>
      </c>
      <c r="AJ124" s="45">
        <f t="shared" si="43"/>
        <v>6599607.3791330578</v>
      </c>
      <c r="AK124" s="45">
        <f t="shared" si="43"/>
        <v>245383.16935701348</v>
      </c>
      <c r="AL124" s="47">
        <f t="shared" si="44"/>
        <v>1.3</v>
      </c>
      <c r="AM124" s="47">
        <f t="shared" si="44"/>
        <v>1.44</v>
      </c>
      <c r="AN124" s="84">
        <f>IFERROR(INDEX(FeeCalc!P:P,MATCH(C124,FeeCalc!F:F,0)),0)</f>
        <v>25332812.544685129</v>
      </c>
      <c r="AO124" s="84">
        <f>IFERROR(INDEX(FeeCalc!S:S,MATCH(C124,FeeCalc!F:F,0)),0)</f>
        <v>1568613.4507542192</v>
      </c>
      <c r="AP124" s="84">
        <f t="shared" si="45"/>
        <v>26901425.995439347</v>
      </c>
      <c r="AQ124" s="69">
        <f t="shared" si="46"/>
        <v>11415135.895496771</v>
      </c>
      <c r="AR124" s="69">
        <v>5657279.4672136698</v>
      </c>
      <c r="AS124" s="69">
        <f t="shared" si="55"/>
        <v>5757856.4282831009</v>
      </c>
      <c r="AT124" s="69">
        <f>IFERROR(IFERROR(INDEX('2023 IP UPL Data'!L:L,MATCH(A:A,'2023 IP UPL Data'!B:B,0)),INDEX('2023 IMD UPL Data'!I:I,MATCH(A:A,'2023 IMD UPL Data'!B:B,0))),0)</f>
        <v>11119618.721893493</v>
      </c>
      <c r="AU124" s="69">
        <f>IFERROR(IF(F122="IMD",0,INDEX('2023 OP UPL Data'!J:J,MATCH(A:A,'2023 OP UPL Data'!B:B,0))),0)</f>
        <v>3340968.8934911247</v>
      </c>
      <c r="AV124" s="45">
        <f t="shared" si="47"/>
        <v>14460587.615384618</v>
      </c>
      <c r="AW124" s="69">
        <f>IFERROR(IFERROR(INDEX('2023 IP UPL Data'!M:M,MATCH(A:A,'2023 IP UPL Data'!B:B,0)),INDEX('2023 IMD UPL Data'!J:J,MATCH(A:A,'2023 IMD UPL Data'!B:B,0))),0)</f>
        <v>22321938.300000001</v>
      </c>
      <c r="AX124" s="69">
        <f>IFERROR(IF(F122="IMD",0,INDEX('2023 OP UPL Data'!L:L,MATCH(A:A,'2023 OP UPL Data'!B:B,0))),0)</f>
        <v>13934783.800000001</v>
      </c>
      <c r="AY124" s="45">
        <f t="shared" si="48"/>
        <v>36256722.100000001</v>
      </c>
      <c r="AZ124" s="69">
        <v>30659492.797946744</v>
      </c>
      <c r="BA124" s="69">
        <v>16336871.971198639</v>
      </c>
      <c r="BB124" s="69">
        <f t="shared" si="49"/>
        <v>20760081.72924716</v>
      </c>
      <c r="BC124" s="69">
        <f t="shared" si="49"/>
        <v>7748461.0437031668</v>
      </c>
      <c r="BD124" s="69">
        <f t="shared" si="50"/>
        <v>28508542.772950329</v>
      </c>
      <c r="BE124" s="91">
        <f t="shared" si="51"/>
        <v>8337554.4979467429</v>
      </c>
      <c r="BF124" s="91">
        <f t="shared" si="51"/>
        <v>2402088.1711986382</v>
      </c>
      <c r="BG124" s="70">
        <f>IFERROR(INDEX('2023 IP UPL Data'!K:K,MATCH(A124,'2023 IP UPL Data'!B:B,0)),0)</f>
        <v>0</v>
      </c>
    </row>
    <row r="125" spans="1:59">
      <c r="A125" s="120" t="s">
        <v>1021</v>
      </c>
      <c r="B125" s="161" t="s">
        <v>1021</v>
      </c>
      <c r="C125" s="31" t="s">
        <v>1022</v>
      </c>
      <c r="D125" s="193" t="s">
        <v>1022</v>
      </c>
      <c r="E125" s="157" t="s">
        <v>23102</v>
      </c>
      <c r="F125" s="117" t="s">
        <v>2987</v>
      </c>
      <c r="G125" s="117" t="s">
        <v>1530</v>
      </c>
      <c r="H125" s="43" t="str">
        <f t="shared" si="33"/>
        <v>Urban MRSA Central</v>
      </c>
      <c r="I125" s="45">
        <f>INDEX(FeeCalc!M:M,MATCH(C:C,FeeCalc!F:F,0))</f>
        <v>39287853.409018964</v>
      </c>
      <c r="J125" s="45">
        <f>INDEX(FeeCalc!L:L,MATCH(C:C,FeeCalc!F:F,0))</f>
        <v>31186166.833339814</v>
      </c>
      <c r="K125" s="45">
        <f t="shared" si="34"/>
        <v>70474020.242358774</v>
      </c>
      <c r="L125" s="45">
        <f>IFERROR(IFERROR(INDEX('2023 IP UPL Data'!N:N,MATCH(A:A,'2023 IP UPL Data'!B:B,0)),INDEX('2023 IMD UPL Data'!M:M,MATCH(A:A,'2023 IMD UPL Data'!B:B,0))),0)</f>
        <v>27169522.689999998</v>
      </c>
      <c r="M125" s="45">
        <f>IFERROR((IF(F125="IMD",0,INDEX('2023 OP UPL Data'!M:M,MATCH(A:A,'2023 OP UPL Data'!B:B,0)))),0)</f>
        <v>41451996.316153862</v>
      </c>
      <c r="N125" s="45">
        <f t="shared" si="35"/>
        <v>68621519.006153852</v>
      </c>
      <c r="O125" s="45">
        <v>62956635.34280619</v>
      </c>
      <c r="P125" s="45">
        <v>45463400.778894506</v>
      </c>
      <c r="Q125" s="45">
        <f t="shared" si="36"/>
        <v>108420036.1217007</v>
      </c>
      <c r="R125" s="45" t="str">
        <f t="shared" si="37"/>
        <v>Yes</v>
      </c>
      <c r="S125" s="46" t="str">
        <f t="shared" si="37"/>
        <v>Yes</v>
      </c>
      <c r="T125" s="47">
        <f>ROUND(INDEX(Summary!H:H,MATCH(H:H,Summary!A:A,0)),2)</f>
        <v>0.78</v>
      </c>
      <c r="U125" s="47">
        <f>ROUND(INDEX(Summary!I:I,MATCH(H:H,Summary!A:A,0)),2)</f>
        <v>1.4</v>
      </c>
      <c r="V125" s="82">
        <f t="shared" si="38"/>
        <v>30644525.659034792</v>
      </c>
      <c r="W125" s="82">
        <f t="shared" si="38"/>
        <v>43660633.566675738</v>
      </c>
      <c r="X125" s="45">
        <f t="shared" si="39"/>
        <v>74305159.225710526</v>
      </c>
      <c r="Y125" s="45" t="s">
        <v>18726</v>
      </c>
      <c r="Z125" s="45" t="str">
        <f t="shared" si="40"/>
        <v>Yes</v>
      </c>
      <c r="AA125" s="45" t="str">
        <f t="shared" si="40"/>
        <v>No</v>
      </c>
      <c r="AB125" s="45" t="str">
        <f t="shared" si="41"/>
        <v>Yes</v>
      </c>
      <c r="AC125" s="83">
        <f t="shared" si="52"/>
        <v>0.56999999999999995</v>
      </c>
      <c r="AD125" s="83">
        <f t="shared" si="53"/>
        <v>0.04</v>
      </c>
      <c r="AE125" s="45">
        <f t="shared" si="54"/>
        <v>22394076.443140808</v>
      </c>
      <c r="AF125" s="45">
        <f t="shared" si="54"/>
        <v>1247446.6733335925</v>
      </c>
      <c r="AG125" s="45">
        <f t="shared" si="42"/>
        <v>23641523.116474401</v>
      </c>
      <c r="AH125" s="47">
        <f>IF(Y125="No",0,IFERROR(ROUNDDOWN(INDEX('90% of ACR'!K:K,MATCH(H:H,'90% of ACR'!A:A,0))*IF(I125&gt;0,IF(O125&gt;0,$R$4*MAX(O125-V125,0),0),0)/I125,2),0))</f>
        <v>0.56999999999999995</v>
      </c>
      <c r="AI125" s="83">
        <f>IF(Y125="No",0,IFERROR(ROUNDDOWN(INDEX('90% of ACR'!R:R,MATCH(H:H,'90% of ACR'!A:A,0))*IF(J125&gt;0,IF(P125&gt;0,$R$4*MAX(P125-W125,0),0),0)/J125,2),0))</f>
        <v>0</v>
      </c>
      <c r="AJ125" s="45">
        <f t="shared" si="43"/>
        <v>22394076.443140808</v>
      </c>
      <c r="AK125" s="45">
        <f t="shared" si="43"/>
        <v>0</v>
      </c>
      <c r="AL125" s="47">
        <f t="shared" si="44"/>
        <v>1.35</v>
      </c>
      <c r="AM125" s="47">
        <f t="shared" si="44"/>
        <v>1.4</v>
      </c>
      <c r="AN125" s="84">
        <f>IFERROR(INDEX(FeeCalc!P:P,MATCH(C125,FeeCalc!F:F,0)),0)</f>
        <v>96699235.668851346</v>
      </c>
      <c r="AO125" s="84">
        <f>IFERROR(INDEX(FeeCalc!S:S,MATCH(C125,FeeCalc!F:F,0)),0)</f>
        <v>5981267.5987473978</v>
      </c>
      <c r="AP125" s="84">
        <f t="shared" si="45"/>
        <v>102680503.26759875</v>
      </c>
      <c r="AQ125" s="69">
        <f t="shared" si="46"/>
        <v>43570623.312546715</v>
      </c>
      <c r="AR125" s="69">
        <v>21672519.224296931</v>
      </c>
      <c r="AS125" s="69">
        <f t="shared" si="55"/>
        <v>21898104.088249784</v>
      </c>
      <c r="AT125" s="69">
        <f>IFERROR(IFERROR(INDEX('2023 IP UPL Data'!L:L,MATCH(A:A,'2023 IP UPL Data'!B:B,0)),INDEX('2023 IMD UPL Data'!I:I,MATCH(A:A,'2023 IMD UPL Data'!B:B,0))),0)</f>
        <v>36896774</v>
      </c>
      <c r="AU125" s="69">
        <f>IFERROR(IF(F123="IMD",0,INDEX('2023 OP UPL Data'!J:J,MATCH(A:A,'2023 OP UPL Data'!B:B,0))),0)</f>
        <v>19229592.153846137</v>
      </c>
      <c r="AV125" s="45">
        <f t="shared" si="47"/>
        <v>56126366.153846137</v>
      </c>
      <c r="AW125" s="69">
        <f>IFERROR(IFERROR(INDEX('2023 IP UPL Data'!M:M,MATCH(A:A,'2023 IP UPL Data'!B:B,0)),INDEX('2023 IMD UPL Data'!J:J,MATCH(A:A,'2023 IMD UPL Data'!B:B,0))),0)</f>
        <v>64066296.689999998</v>
      </c>
      <c r="AX125" s="69">
        <f>IFERROR(IF(F123="IMD",0,INDEX('2023 OP UPL Data'!L:L,MATCH(A:A,'2023 OP UPL Data'!B:B,0))),0)</f>
        <v>60681588.469999999</v>
      </c>
      <c r="AY125" s="45">
        <f t="shared" si="48"/>
        <v>124747885.16</v>
      </c>
      <c r="AZ125" s="69">
        <v>99853409.34280619</v>
      </c>
      <c r="BA125" s="69">
        <v>64692992.932740644</v>
      </c>
      <c r="BB125" s="69">
        <f t="shared" si="49"/>
        <v>69208883.683771402</v>
      </c>
      <c r="BC125" s="69">
        <f t="shared" si="49"/>
        <v>21032359.366064906</v>
      </c>
      <c r="BD125" s="69">
        <f t="shared" si="50"/>
        <v>90241243.049836323</v>
      </c>
      <c r="BE125" s="91">
        <f t="shared" si="51"/>
        <v>35787112.652806193</v>
      </c>
      <c r="BF125" s="91">
        <f t="shared" si="51"/>
        <v>4011404.4627406448</v>
      </c>
      <c r="BG125" s="70">
        <f>IFERROR(INDEX('2023 IP UPL Data'!K:K,MATCH(A125,'2023 IP UPL Data'!B:B,0)),0)</f>
        <v>0</v>
      </c>
    </row>
    <row r="126" spans="1:59">
      <c r="A126" s="120" t="s">
        <v>2997</v>
      </c>
      <c r="B126" s="161" t="s">
        <v>2997</v>
      </c>
      <c r="C126" s="31" t="s">
        <v>2998</v>
      </c>
      <c r="D126" s="193" t="s">
        <v>2998</v>
      </c>
      <c r="E126" s="157" t="s">
        <v>23103</v>
      </c>
      <c r="F126" s="117" t="s">
        <v>2987</v>
      </c>
      <c r="G126" s="117" t="s">
        <v>1219</v>
      </c>
      <c r="H126" s="43" t="str">
        <f t="shared" si="33"/>
        <v>Urban Travis</v>
      </c>
      <c r="I126" s="45">
        <f>INDEX(FeeCalc!M:M,MATCH(C:C,FeeCalc!F:F,0))</f>
        <v>42528.29827572361</v>
      </c>
      <c r="J126" s="45">
        <f>INDEX(FeeCalc!L:L,MATCH(C:C,FeeCalc!F:F,0))</f>
        <v>381377.35444859735</v>
      </c>
      <c r="K126" s="45">
        <f t="shared" si="34"/>
        <v>423905.65272432094</v>
      </c>
      <c r="L126" s="45">
        <f>IFERROR(IFERROR(INDEX('2023 IP UPL Data'!N:N,MATCH(A:A,'2023 IP UPL Data'!B:B,0)),INDEX('2023 IMD UPL Data'!M:M,MATCH(A:A,'2023 IMD UPL Data'!B:B,0))),0)</f>
        <v>171562.06620253166</v>
      </c>
      <c r="M126" s="45">
        <f>IFERROR((IF(F126="IMD",0,INDEX('2023 OP UPL Data'!M:M,MATCH(A:A,'2023 OP UPL Data'!B:B,0)))),0)</f>
        <v>36820.367848101305</v>
      </c>
      <c r="N126" s="45">
        <f t="shared" si="35"/>
        <v>208382.43405063296</v>
      </c>
      <c r="O126" s="45">
        <v>213646.2554074362</v>
      </c>
      <c r="P126" s="45">
        <v>220170.42123013869</v>
      </c>
      <c r="Q126" s="45">
        <f t="shared" si="36"/>
        <v>433816.67663757491</v>
      </c>
      <c r="R126" s="45" t="str">
        <f t="shared" si="37"/>
        <v>Yes</v>
      </c>
      <c r="S126" s="46" t="str">
        <f t="shared" si="37"/>
        <v>Yes</v>
      </c>
      <c r="T126" s="47">
        <f>ROUND(INDEX(Summary!H:H,MATCH(H:H,Summary!A:A,0)),2)</f>
        <v>0.75</v>
      </c>
      <c r="U126" s="47">
        <f>ROUND(INDEX(Summary!I:I,MATCH(H:H,Summary!A:A,0)),2)</f>
        <v>2.0299999999999998</v>
      </c>
      <c r="V126" s="82">
        <f t="shared" si="38"/>
        <v>31896.223706792705</v>
      </c>
      <c r="W126" s="82">
        <f t="shared" si="38"/>
        <v>774196.02953065257</v>
      </c>
      <c r="X126" s="45">
        <f t="shared" si="39"/>
        <v>806092.25323744526</v>
      </c>
      <c r="Y126" s="45" t="s">
        <v>18726</v>
      </c>
      <c r="Z126" s="45" t="str">
        <f t="shared" si="40"/>
        <v>Yes</v>
      </c>
      <c r="AA126" s="45" t="str">
        <f t="shared" si="40"/>
        <v>No</v>
      </c>
      <c r="AB126" s="45" t="str">
        <f t="shared" si="41"/>
        <v>Yes</v>
      </c>
      <c r="AC126" s="83">
        <f t="shared" si="52"/>
        <v>2.98</v>
      </c>
      <c r="AD126" s="83">
        <f t="shared" si="53"/>
        <v>0</v>
      </c>
      <c r="AE126" s="45">
        <f t="shared" si="54"/>
        <v>126734.32886165635</v>
      </c>
      <c r="AF126" s="45">
        <f t="shared" si="54"/>
        <v>0</v>
      </c>
      <c r="AG126" s="45">
        <f t="shared" si="42"/>
        <v>126734.32886165635</v>
      </c>
      <c r="AH126" s="47">
        <f>IF(Y126="No",0,IFERROR(ROUNDDOWN(INDEX('90% of ACR'!K:K,MATCH(H:H,'90% of ACR'!A:A,0))*IF(I126&gt;0,IF(O126&gt;0,$R$4*MAX(O126-V126,0),0),0)/I126,2),0))</f>
        <v>2.97</v>
      </c>
      <c r="AI126" s="83">
        <f>IF(Y126="No",0,IFERROR(ROUNDDOWN(INDEX('90% of ACR'!R:R,MATCH(H:H,'90% of ACR'!A:A,0))*IF(J126&gt;0,IF(P126&gt;0,$R$4*MAX(P126-W126,0),0),0)/J126,2),0))</f>
        <v>0</v>
      </c>
      <c r="AJ126" s="45">
        <f t="shared" si="43"/>
        <v>126309.04587889912</v>
      </c>
      <c r="AK126" s="45">
        <f t="shared" si="43"/>
        <v>0</v>
      </c>
      <c r="AL126" s="47">
        <f t="shared" si="44"/>
        <v>3.72</v>
      </c>
      <c r="AM126" s="47">
        <f t="shared" si="44"/>
        <v>2.0299999999999998</v>
      </c>
      <c r="AN126" s="84">
        <f>IFERROR(INDEX(FeeCalc!P:P,MATCH(C126,FeeCalc!F:F,0)),0)</f>
        <v>932401.29911634442</v>
      </c>
      <c r="AO126" s="84">
        <f>IFERROR(INDEX(FeeCalc!S:S,MATCH(C126,FeeCalc!F:F,0)),0)</f>
        <v>57941.818799430337</v>
      </c>
      <c r="AP126" s="84">
        <f t="shared" si="45"/>
        <v>990343.11791577481</v>
      </c>
      <c r="AQ126" s="69">
        <f t="shared" si="46"/>
        <v>420234.27591143659</v>
      </c>
      <c r="AR126" s="69">
        <v>211340.55981298245</v>
      </c>
      <c r="AS126" s="69">
        <f t="shared" si="55"/>
        <v>208893.71609845414</v>
      </c>
      <c r="AT126" s="69">
        <f>IFERROR(IFERROR(INDEX('2023 IP UPL Data'!L:L,MATCH(A:A,'2023 IP UPL Data'!B:B,0)),INDEX('2023 IMD UPL Data'!I:I,MATCH(A:A,'2023 IMD UPL Data'!B:B,0))),0)</f>
        <v>98715.443797468353</v>
      </c>
      <c r="AU126" s="69">
        <f>IFERROR(IF(F124="IMD",0,INDEX('2023 OP UPL Data'!J:J,MATCH(A:A,'2023 OP UPL Data'!B:B,0))),0)</f>
        <v>308541.97215189872</v>
      </c>
      <c r="AV126" s="45">
        <f t="shared" si="47"/>
        <v>407257.4159493671</v>
      </c>
      <c r="AW126" s="69">
        <f>IFERROR(IFERROR(INDEX('2023 IP UPL Data'!M:M,MATCH(A:A,'2023 IP UPL Data'!B:B,0)),INDEX('2023 IMD UPL Data'!J:J,MATCH(A:A,'2023 IMD UPL Data'!B:B,0))),0)</f>
        <v>270277.51</v>
      </c>
      <c r="AX126" s="69">
        <f>IFERROR(IF(F124="IMD",0,INDEX('2023 OP UPL Data'!L:L,MATCH(A:A,'2023 OP UPL Data'!B:B,0))),0)</f>
        <v>345362.34</v>
      </c>
      <c r="AY126" s="45">
        <f t="shared" si="48"/>
        <v>615639.85000000009</v>
      </c>
      <c r="AZ126" s="69">
        <v>312361.69920490455</v>
      </c>
      <c r="BA126" s="69">
        <v>528712.39338203741</v>
      </c>
      <c r="BB126" s="69">
        <f t="shared" si="49"/>
        <v>280465.47549811186</v>
      </c>
      <c r="BC126" s="69">
        <f t="shared" si="49"/>
        <v>0</v>
      </c>
      <c r="BD126" s="69">
        <f t="shared" si="50"/>
        <v>34981.83934949676</v>
      </c>
      <c r="BE126" s="91">
        <f t="shared" si="51"/>
        <v>42084.189204904542</v>
      </c>
      <c r="BF126" s="91">
        <f t="shared" si="51"/>
        <v>183350.05338203738</v>
      </c>
      <c r="BG126" s="70">
        <f>IFERROR(INDEX('2023 IP UPL Data'!K:K,MATCH(A126,'2023 IP UPL Data'!B:B,0)),0)</f>
        <v>0</v>
      </c>
    </row>
    <row r="127" spans="1:59">
      <c r="A127" s="120" t="s">
        <v>1528</v>
      </c>
      <c r="B127" s="161" t="s">
        <v>1528</v>
      </c>
      <c r="C127" s="31" t="s">
        <v>1529</v>
      </c>
      <c r="D127" s="193" t="s">
        <v>1529</v>
      </c>
      <c r="E127" s="157" t="s">
        <v>23026</v>
      </c>
      <c r="F127" s="117" t="s">
        <v>3071</v>
      </c>
      <c r="G127" s="117" t="s">
        <v>1530</v>
      </c>
      <c r="H127" s="43" t="str">
        <f t="shared" si="33"/>
        <v>Rural MRSA Central</v>
      </c>
      <c r="I127" s="45">
        <f>INDEX(FeeCalc!M:M,MATCH(C:C,FeeCalc!F:F,0))</f>
        <v>1505704.6449501135</v>
      </c>
      <c r="J127" s="45">
        <f>INDEX(FeeCalc!L:L,MATCH(C:C,FeeCalc!F:F,0))</f>
        <v>1079878.1822300768</v>
      </c>
      <c r="K127" s="45">
        <f t="shared" si="34"/>
        <v>2585582.82718019</v>
      </c>
      <c r="L127" s="45">
        <f>IFERROR(IFERROR(INDEX('2023 IP UPL Data'!N:N,MATCH(A:A,'2023 IP UPL Data'!B:B,0)),INDEX('2023 IMD UPL Data'!M:M,MATCH(A:A,'2023 IMD UPL Data'!B:B,0))),0)</f>
        <v>-43817.070343969623</v>
      </c>
      <c r="M127" s="45">
        <f>IFERROR((IF(F127="IMD",0,INDEX('2023 OP UPL Data'!M:M,MATCH(A:A,'2023 OP UPL Data'!B:B,0)))),0)</f>
        <v>-241638.26195266272</v>
      </c>
      <c r="N127" s="45">
        <f t="shared" si="35"/>
        <v>-285455.33229663235</v>
      </c>
      <c r="O127" s="45">
        <v>385308.15965175023</v>
      </c>
      <c r="P127" s="45">
        <v>842512.65369604039</v>
      </c>
      <c r="Q127" s="45">
        <f t="shared" si="36"/>
        <v>1227820.8133477906</v>
      </c>
      <c r="R127" s="45" t="str">
        <f t="shared" si="37"/>
        <v>Yes</v>
      </c>
      <c r="S127" s="46" t="str">
        <f t="shared" si="37"/>
        <v>Yes</v>
      </c>
      <c r="T127" s="47">
        <f>ROUND(INDEX(Summary!H:H,MATCH(H:H,Summary!A:A,0)),2)</f>
        <v>0</v>
      </c>
      <c r="U127" s="47">
        <f>ROUND(INDEX(Summary!I:I,MATCH(H:H,Summary!A:A,0)),2)</f>
        <v>0.17</v>
      </c>
      <c r="V127" s="82">
        <f t="shared" si="38"/>
        <v>0</v>
      </c>
      <c r="W127" s="82">
        <f t="shared" si="38"/>
        <v>183579.29097911305</v>
      </c>
      <c r="X127" s="45">
        <f t="shared" si="39"/>
        <v>183579.29097911305</v>
      </c>
      <c r="Y127" s="45" t="s">
        <v>18726</v>
      </c>
      <c r="Z127" s="45" t="str">
        <f t="shared" si="40"/>
        <v>No</v>
      </c>
      <c r="AA127" s="45" t="str">
        <f t="shared" si="40"/>
        <v>Yes</v>
      </c>
      <c r="AB127" s="45" t="str">
        <f t="shared" si="41"/>
        <v>Yes</v>
      </c>
      <c r="AC127" s="83">
        <f t="shared" si="52"/>
        <v>0.18</v>
      </c>
      <c r="AD127" s="83">
        <f t="shared" si="53"/>
        <v>0.43</v>
      </c>
      <c r="AE127" s="45">
        <f t="shared" si="54"/>
        <v>271026.83609102044</v>
      </c>
      <c r="AF127" s="45">
        <f t="shared" si="54"/>
        <v>464347.61835893302</v>
      </c>
      <c r="AG127" s="45">
        <f t="shared" si="42"/>
        <v>735374.45444995351</v>
      </c>
      <c r="AH127" s="47">
        <f>IF(Y127="No",0,IFERROR(ROUNDDOWN(INDEX('90% of ACR'!K:K,MATCH(H:H,'90% of ACR'!A:A,0))*IF(I127&gt;0,IF(O127&gt;0,$R$4*MAX(O127-V127,0),0),0)/I127,2),0))</f>
        <v>0</v>
      </c>
      <c r="AI127" s="83">
        <f>IF(Y127="No",0,IFERROR(ROUNDDOWN(INDEX('90% of ACR'!R:R,MATCH(H:H,'90% of ACR'!A:A,0))*IF(J127&gt;0,IF(P127&gt;0,$R$4*MAX(P127-W127,0),0),0)/J127,2),0))</f>
        <v>0.42</v>
      </c>
      <c r="AJ127" s="45">
        <f t="shared" si="43"/>
        <v>0</v>
      </c>
      <c r="AK127" s="45">
        <f t="shared" si="43"/>
        <v>453548.83653663221</v>
      </c>
      <c r="AL127" s="47">
        <f t="shared" si="44"/>
        <v>0</v>
      </c>
      <c r="AM127" s="47">
        <f t="shared" si="44"/>
        <v>0.59</v>
      </c>
      <c r="AN127" s="84">
        <f>IFERROR(INDEX(FeeCalc!P:P,MATCH(C127,FeeCalc!F:F,0)),0)</f>
        <v>637128.12751574523</v>
      </c>
      <c r="AO127" s="84">
        <f>IFERROR(INDEX(FeeCalc!S:S,MATCH(C127,FeeCalc!F:F,0)),0)</f>
        <v>39433.753579435768</v>
      </c>
      <c r="AP127" s="84">
        <f t="shared" si="45"/>
        <v>676561.88109518099</v>
      </c>
      <c r="AQ127" s="69">
        <f t="shared" si="46"/>
        <v>287086.85612888035</v>
      </c>
      <c r="AR127" s="69">
        <v>145768.90018518522</v>
      </c>
      <c r="AS127" s="69">
        <f t="shared" si="55"/>
        <v>141317.95594369512</v>
      </c>
      <c r="AT127" s="69">
        <f>IFERROR(IFERROR(INDEX('2023 IP UPL Data'!L:L,MATCH(A:A,'2023 IP UPL Data'!B:B,0)),INDEX('2023 IMD UPL Data'!I:I,MATCH(A:A,'2023 IMD UPL Data'!B:B,0))),0)</f>
        <v>1637365.8503439697</v>
      </c>
      <c r="AU127" s="69">
        <f>IFERROR(IF(F125="IMD",0,INDEX('2023 OP UPL Data'!J:J,MATCH(A:A,'2023 OP UPL Data'!B:B,0))),0)</f>
        <v>399282.39195266273</v>
      </c>
      <c r="AV127" s="45">
        <f t="shared" si="47"/>
        <v>2036648.2422966324</v>
      </c>
      <c r="AW127" s="69">
        <f>IFERROR(IFERROR(INDEX('2023 IP UPL Data'!M:M,MATCH(A:A,'2023 IP UPL Data'!B:B,0)),INDEX('2023 IMD UPL Data'!J:J,MATCH(A:A,'2023 IMD UPL Data'!B:B,0))),0)</f>
        <v>1593548.78</v>
      </c>
      <c r="AX127" s="69">
        <f>IFERROR(IF(F125="IMD",0,INDEX('2023 OP UPL Data'!L:L,MATCH(A:A,'2023 OP UPL Data'!B:B,0))),0)</f>
        <v>157644.13</v>
      </c>
      <c r="AY127" s="45">
        <f t="shared" si="48"/>
        <v>1751192.9100000001</v>
      </c>
      <c r="AZ127" s="69">
        <v>2022674.0099957199</v>
      </c>
      <c r="BA127" s="69">
        <v>1241795.0456487031</v>
      </c>
      <c r="BB127" s="69">
        <f t="shared" si="49"/>
        <v>2022674.0099957199</v>
      </c>
      <c r="BC127" s="69">
        <f t="shared" si="49"/>
        <v>1058215.7546695902</v>
      </c>
      <c r="BD127" s="69">
        <f t="shared" si="50"/>
        <v>3080889.7646653098</v>
      </c>
      <c r="BE127" s="91">
        <f t="shared" si="51"/>
        <v>429125.22999571986</v>
      </c>
      <c r="BF127" s="91">
        <f t="shared" si="51"/>
        <v>1084150.915648703</v>
      </c>
      <c r="BG127" s="70">
        <f>IFERROR(INDEX('2023 IP UPL Data'!K:K,MATCH(A127,'2023 IP UPL Data'!B:B,0)),0)</f>
        <v>0</v>
      </c>
    </row>
    <row r="128" spans="1:59">
      <c r="A128" s="120" t="s">
        <v>904</v>
      </c>
      <c r="B128" s="161" t="s">
        <v>904</v>
      </c>
      <c r="C128" s="409" t="s">
        <v>905</v>
      </c>
      <c r="D128" s="193" t="s">
        <v>23200</v>
      </c>
      <c r="E128" s="157" t="s">
        <v>3464</v>
      </c>
      <c r="F128" s="117" t="s">
        <v>3071</v>
      </c>
      <c r="G128" s="117" t="s">
        <v>228</v>
      </c>
      <c r="H128" s="43" t="str">
        <f t="shared" si="33"/>
        <v>Rural MRSA West</v>
      </c>
      <c r="I128" s="45">
        <f>INDEX(FeeCalc!M:M,MATCH(C:C,FeeCalc!F:F,0))</f>
        <v>1451200.0141523064</v>
      </c>
      <c r="J128" s="45">
        <f>INDEX(FeeCalc!L:L,MATCH(C:C,FeeCalc!F:F,0))</f>
        <v>858476.16787378455</v>
      </c>
      <c r="K128" s="45">
        <f t="shared" si="34"/>
        <v>2309676.182026091</v>
      </c>
      <c r="L128" s="45">
        <f>IFERROR(IFERROR(INDEX('2023 IP UPL Data'!N:N,MATCH(A:A,'2023 IP UPL Data'!B:B,0)),INDEX('2023 IMD UPL Data'!M:M,MATCH(A:A,'2023 IMD UPL Data'!B:B,0))),0)</f>
        <v>-302651.14825736568</v>
      </c>
      <c r="M128" s="45">
        <f>IFERROR((IF(F128="IMD",0,INDEX('2023 OP UPL Data'!M:M,MATCH(A:A,'2023 OP UPL Data'!B:B,0)))),0)</f>
        <v>1852.9632500000298</v>
      </c>
      <c r="N128" s="45">
        <f t="shared" si="35"/>
        <v>-300798.18500736565</v>
      </c>
      <c r="O128" s="45">
        <v>-11316.053611986223</v>
      </c>
      <c r="P128" s="45">
        <v>846528.19002597942</v>
      </c>
      <c r="Q128" s="45">
        <f t="shared" si="36"/>
        <v>835212.1364139932</v>
      </c>
      <c r="R128" s="45" t="str">
        <f t="shared" si="37"/>
        <v>No</v>
      </c>
      <c r="S128" s="46" t="str">
        <f t="shared" si="37"/>
        <v>Yes</v>
      </c>
      <c r="T128" s="47">
        <f>ROUND(INDEX(Summary!H:H,MATCH(H:H,Summary!A:A,0)),2)</f>
        <v>0</v>
      </c>
      <c r="U128" s="47">
        <f>ROUND(INDEX(Summary!I:I,MATCH(H:H,Summary!A:A,0)),2)</f>
        <v>0.25</v>
      </c>
      <c r="V128" s="82">
        <f t="shared" si="38"/>
        <v>0</v>
      </c>
      <c r="W128" s="82">
        <f t="shared" si="38"/>
        <v>214619.04196844614</v>
      </c>
      <c r="X128" s="45">
        <f t="shared" si="39"/>
        <v>214619.04196844614</v>
      </c>
      <c r="Y128" s="45" t="s">
        <v>18726</v>
      </c>
      <c r="Z128" s="45" t="str">
        <f t="shared" si="40"/>
        <v>No</v>
      </c>
      <c r="AA128" s="45" t="str">
        <f t="shared" si="40"/>
        <v>Yes</v>
      </c>
      <c r="AB128" s="45" t="str">
        <f t="shared" si="41"/>
        <v>Yes</v>
      </c>
      <c r="AC128" s="83">
        <f t="shared" si="52"/>
        <v>0</v>
      </c>
      <c r="AD128" s="83">
        <f t="shared" si="53"/>
        <v>0.51</v>
      </c>
      <c r="AE128" s="45">
        <f t="shared" si="54"/>
        <v>0</v>
      </c>
      <c r="AF128" s="45">
        <f t="shared" si="54"/>
        <v>437822.84561563015</v>
      </c>
      <c r="AG128" s="45">
        <f t="shared" si="42"/>
        <v>437822.84561563015</v>
      </c>
      <c r="AH128" s="47">
        <f>IF(Y128="No",0,IFERROR(ROUNDDOWN(INDEX('90% of ACR'!K:K,MATCH(H:H,'90% of ACR'!A:A,0))*IF(I128&gt;0,IF(O128&gt;0,$R$4*MAX(O128-V128,0),0),0)/I128,2),0))</f>
        <v>0</v>
      </c>
      <c r="AI128" s="83">
        <f>IF(Y128="No",0,IFERROR(ROUNDDOWN(INDEX('90% of ACR'!R:R,MATCH(H:H,'90% of ACR'!A:A,0))*IF(J128&gt;0,IF(P128&gt;0,$R$4*MAX(P128-W128,0),0),0)/J128,2),0))</f>
        <v>0.51</v>
      </c>
      <c r="AJ128" s="45">
        <f t="shared" si="43"/>
        <v>0</v>
      </c>
      <c r="AK128" s="45">
        <f t="shared" si="43"/>
        <v>437822.84561563015</v>
      </c>
      <c r="AL128" s="47">
        <f t="shared" si="44"/>
        <v>0</v>
      </c>
      <c r="AM128" s="47">
        <f t="shared" si="44"/>
        <v>0.76</v>
      </c>
      <c r="AN128" s="84">
        <f>IFERROR(INDEX(FeeCalc!P:P,MATCH(C128,FeeCalc!F:F,0)),0)</f>
        <v>652441.88758407626</v>
      </c>
      <c r="AO128" s="84">
        <f>IFERROR(INDEX(FeeCalc!S:S,MATCH(C128,FeeCalc!F:F,0)),0)</f>
        <v>39933.717847775079</v>
      </c>
      <c r="AP128" s="84">
        <f t="shared" si="45"/>
        <v>692375.60543185135</v>
      </c>
      <c r="AQ128" s="69">
        <f t="shared" si="46"/>
        <v>293797.12540410837</v>
      </c>
      <c r="AR128" s="69">
        <v>150538.03020351121</v>
      </c>
      <c r="AS128" s="69">
        <f t="shared" si="55"/>
        <v>143259.09520059716</v>
      </c>
      <c r="AT128" s="69">
        <f>IFERROR(IFERROR(INDEX('2023 IP UPL Data'!L:L,MATCH(A:A,'2023 IP UPL Data'!B:B,0)),INDEX('2023 IMD UPL Data'!I:I,MATCH(A:A,'2023 IMD UPL Data'!B:B,0))),0)</f>
        <v>798963.51825736568</v>
      </c>
      <c r="AU128" s="69">
        <f>IFERROR(IF(F126="IMD",0,INDEX('2023 OP UPL Data'!J:J,MATCH(A:A,'2023 OP UPL Data'!B:B,0))),0)</f>
        <v>338685.94674999994</v>
      </c>
      <c r="AV128" s="45">
        <f t="shared" si="47"/>
        <v>1137649.4650073657</v>
      </c>
      <c r="AW128" s="69">
        <f>IFERROR(IFERROR(INDEX('2023 IP UPL Data'!M:M,MATCH(A:A,'2023 IP UPL Data'!B:B,0)),INDEX('2023 IMD UPL Data'!J:J,MATCH(A:A,'2023 IMD UPL Data'!B:B,0))),0)</f>
        <v>496312.37</v>
      </c>
      <c r="AX128" s="69">
        <f>IFERROR(IF(F126="IMD",0,INDEX('2023 OP UPL Data'!L:L,MATCH(A:A,'2023 OP UPL Data'!B:B,0))),0)</f>
        <v>340538.91</v>
      </c>
      <c r="AY128" s="45">
        <f t="shared" si="48"/>
        <v>836851.28</v>
      </c>
      <c r="AZ128" s="69">
        <v>787647.46464537946</v>
      </c>
      <c r="BA128" s="69">
        <v>1185214.1367759793</v>
      </c>
      <c r="BB128" s="69">
        <f t="shared" si="49"/>
        <v>787647.46464537946</v>
      </c>
      <c r="BC128" s="69">
        <f t="shared" si="49"/>
        <v>970595.0948075332</v>
      </c>
      <c r="BD128" s="69">
        <f t="shared" si="50"/>
        <v>1758242.5594529125</v>
      </c>
      <c r="BE128" s="91">
        <f t="shared" si="51"/>
        <v>291335.09464537946</v>
      </c>
      <c r="BF128" s="91">
        <f t="shared" si="51"/>
        <v>844675.22677597939</v>
      </c>
      <c r="BG128" s="70">
        <f>IFERROR(INDEX('2023 IP UPL Data'!K:K,MATCH(A128,'2023 IP UPL Data'!B:B,0)),0)</f>
        <v>0</v>
      </c>
    </row>
    <row r="129" spans="1:59">
      <c r="A129" s="120" t="s">
        <v>952</v>
      </c>
      <c r="B129" s="161" t="s">
        <v>952</v>
      </c>
      <c r="C129" s="31" t="s">
        <v>953</v>
      </c>
      <c r="D129" s="193" t="s">
        <v>953</v>
      </c>
      <c r="E129" s="157" t="s">
        <v>2388</v>
      </c>
      <c r="F129" s="117" t="s">
        <v>3071</v>
      </c>
      <c r="G129" s="117" t="s">
        <v>228</v>
      </c>
      <c r="H129" s="43" t="str">
        <f t="shared" si="33"/>
        <v>Rural MRSA West</v>
      </c>
      <c r="I129" s="45">
        <f>INDEX(FeeCalc!M:M,MATCH(C:C,FeeCalc!F:F,0))</f>
        <v>695315.2608121871</v>
      </c>
      <c r="J129" s="45">
        <f>INDEX(FeeCalc!L:L,MATCH(C:C,FeeCalc!F:F,0))</f>
        <v>606378.94163411914</v>
      </c>
      <c r="K129" s="45">
        <f t="shared" si="34"/>
        <v>1301694.2024463061</v>
      </c>
      <c r="L129" s="45">
        <f>IFERROR(IFERROR(INDEX('2023 IP UPL Data'!N:N,MATCH(A:A,'2023 IP UPL Data'!B:B,0)),INDEX('2023 IMD UPL Data'!M:M,MATCH(A:A,'2023 IMD UPL Data'!B:B,0))),0)</f>
        <v>48436.369269586285</v>
      </c>
      <c r="M129" s="45">
        <f>IFERROR((IF(F129="IMD",0,INDEX('2023 OP UPL Data'!M:M,MATCH(A:A,'2023 OP UPL Data'!B:B,0)))),0)</f>
        <v>96571.145750000025</v>
      </c>
      <c r="N129" s="45">
        <f t="shared" si="35"/>
        <v>145007.51501958631</v>
      </c>
      <c r="O129" s="45">
        <v>-98806.00102076272</v>
      </c>
      <c r="P129" s="45">
        <v>229236.6542300994</v>
      </c>
      <c r="Q129" s="45">
        <f t="shared" si="36"/>
        <v>130430.65320933668</v>
      </c>
      <c r="R129" s="45" t="str">
        <f t="shared" si="37"/>
        <v>No</v>
      </c>
      <c r="S129" s="46" t="str">
        <f t="shared" si="37"/>
        <v>Yes</v>
      </c>
      <c r="T129" s="47">
        <f>ROUND(INDEX(Summary!H:H,MATCH(H:H,Summary!A:A,0)),2)</f>
        <v>0</v>
      </c>
      <c r="U129" s="47">
        <f>ROUND(INDEX(Summary!I:I,MATCH(H:H,Summary!A:A,0)),2)</f>
        <v>0.25</v>
      </c>
      <c r="V129" s="82">
        <f t="shared" si="38"/>
        <v>0</v>
      </c>
      <c r="W129" s="82">
        <f t="shared" si="38"/>
        <v>151594.73540852978</v>
      </c>
      <c r="X129" s="45">
        <f t="shared" si="39"/>
        <v>151594.73540852978</v>
      </c>
      <c r="Y129" s="45" t="s">
        <v>18726</v>
      </c>
      <c r="Z129" s="45" t="str">
        <f t="shared" si="40"/>
        <v>No</v>
      </c>
      <c r="AA129" s="45" t="str">
        <f t="shared" si="40"/>
        <v>Yes</v>
      </c>
      <c r="AB129" s="45" t="str">
        <f t="shared" si="41"/>
        <v>Yes</v>
      </c>
      <c r="AC129" s="83">
        <f t="shared" si="52"/>
        <v>0</v>
      </c>
      <c r="AD129" s="83">
        <f t="shared" si="53"/>
        <v>0.09</v>
      </c>
      <c r="AE129" s="45">
        <f t="shared" si="54"/>
        <v>0</v>
      </c>
      <c r="AF129" s="45">
        <f t="shared" si="54"/>
        <v>54574.10474707072</v>
      </c>
      <c r="AG129" s="45">
        <f t="shared" si="42"/>
        <v>54574.10474707072</v>
      </c>
      <c r="AH129" s="47">
        <f>IF(Y129="No",0,IFERROR(ROUNDDOWN(INDEX('90% of ACR'!K:K,MATCH(H:H,'90% of ACR'!A:A,0))*IF(I129&gt;0,IF(O129&gt;0,$R$4*MAX(O129-V129,0),0),0)/I129,2),0))</f>
        <v>0</v>
      </c>
      <c r="AI129" s="83">
        <f>IF(Y129="No",0,IFERROR(ROUNDDOWN(INDEX('90% of ACR'!R:R,MATCH(H:H,'90% of ACR'!A:A,0))*IF(J129&gt;0,IF(P129&gt;0,$R$4*MAX(P129-W129,0),0),0)/J129,2),0))</f>
        <v>0.08</v>
      </c>
      <c r="AJ129" s="45">
        <f t="shared" si="43"/>
        <v>0</v>
      </c>
      <c r="AK129" s="45">
        <f t="shared" si="43"/>
        <v>48510.315330729529</v>
      </c>
      <c r="AL129" s="47">
        <f t="shared" si="44"/>
        <v>0</v>
      </c>
      <c r="AM129" s="47">
        <f t="shared" si="44"/>
        <v>0.33</v>
      </c>
      <c r="AN129" s="84">
        <f>IFERROR(INDEX(FeeCalc!P:P,MATCH(C129,FeeCalc!F:F,0)),0)</f>
        <v>200105.05073925931</v>
      </c>
      <c r="AO129" s="84">
        <f>IFERROR(INDEX(FeeCalc!S:S,MATCH(C129,FeeCalc!F:F,0)),0)</f>
        <v>12260.966131232095</v>
      </c>
      <c r="AP129" s="84">
        <f t="shared" si="45"/>
        <v>212366.01687049141</v>
      </c>
      <c r="AQ129" s="69">
        <f t="shared" si="46"/>
        <v>90113.696670689373</v>
      </c>
      <c r="AR129" s="69">
        <v>47520.7861264276</v>
      </c>
      <c r="AS129" s="69">
        <f t="shared" si="55"/>
        <v>42592.910544261773</v>
      </c>
      <c r="AT129" s="69">
        <f>IFERROR(IFERROR(INDEX('2023 IP UPL Data'!L:L,MATCH(A:A,'2023 IP UPL Data'!B:B,0)),INDEX('2023 IMD UPL Data'!I:I,MATCH(A:A,'2023 IMD UPL Data'!B:B,0))),0)</f>
        <v>599204.45073041366</v>
      </c>
      <c r="AU129" s="69">
        <f>IFERROR(IF(F127="IMD",0,INDEX('2023 OP UPL Data'!J:J,MATCH(A:A,'2023 OP UPL Data'!B:B,0))),0)</f>
        <v>154225.28424999997</v>
      </c>
      <c r="AV129" s="45">
        <f t="shared" si="47"/>
        <v>753429.73498041369</v>
      </c>
      <c r="AW129" s="69">
        <f>IFERROR(IFERROR(INDEX('2023 IP UPL Data'!M:M,MATCH(A:A,'2023 IP UPL Data'!B:B,0)),INDEX('2023 IMD UPL Data'!J:J,MATCH(A:A,'2023 IMD UPL Data'!B:B,0))),0)</f>
        <v>647640.81999999995</v>
      </c>
      <c r="AX129" s="69">
        <f>IFERROR(IF(F127="IMD",0,INDEX('2023 OP UPL Data'!L:L,MATCH(A:A,'2023 OP UPL Data'!B:B,0))),0)</f>
        <v>250796.43</v>
      </c>
      <c r="AY129" s="45">
        <f t="shared" si="48"/>
        <v>898437.25</v>
      </c>
      <c r="AZ129" s="69">
        <v>500398.44970965094</v>
      </c>
      <c r="BA129" s="69">
        <v>383461.93848009937</v>
      </c>
      <c r="BB129" s="69">
        <f t="shared" si="49"/>
        <v>500398.44970965094</v>
      </c>
      <c r="BC129" s="69">
        <f t="shared" si="49"/>
        <v>231867.20307156959</v>
      </c>
      <c r="BD129" s="69">
        <f t="shared" si="50"/>
        <v>732265.6527812205</v>
      </c>
      <c r="BE129" s="91">
        <f t="shared" si="51"/>
        <v>0</v>
      </c>
      <c r="BF129" s="91">
        <f t="shared" si="51"/>
        <v>132665.50848009938</v>
      </c>
      <c r="BG129" s="70">
        <f>IFERROR(INDEX('2023 IP UPL Data'!K:K,MATCH(A129,'2023 IP UPL Data'!B:B,0)),0)</f>
        <v>0</v>
      </c>
    </row>
    <row r="130" spans="1:59">
      <c r="A130" s="120" t="s">
        <v>673</v>
      </c>
      <c r="B130" s="161" t="s">
        <v>673</v>
      </c>
      <c r="C130" s="31" t="s">
        <v>674</v>
      </c>
      <c r="D130" s="193" t="s">
        <v>674</v>
      </c>
      <c r="E130" s="157" t="s">
        <v>22925</v>
      </c>
      <c r="F130" s="117" t="s">
        <v>3071</v>
      </c>
      <c r="G130" s="117" t="s">
        <v>228</v>
      </c>
      <c r="H130" s="43" t="str">
        <f t="shared" si="33"/>
        <v>Rural MRSA West</v>
      </c>
      <c r="I130" s="45">
        <f>INDEX(FeeCalc!M:M,MATCH(C:C,FeeCalc!F:F,0))</f>
        <v>404884.75727687479</v>
      </c>
      <c r="J130" s="45">
        <f>INDEX(FeeCalc!L:L,MATCH(C:C,FeeCalc!F:F,0))</f>
        <v>902081.18699801096</v>
      </c>
      <c r="K130" s="45">
        <f t="shared" si="34"/>
        <v>1306965.9442748858</v>
      </c>
      <c r="L130" s="45">
        <f>IFERROR(IFERROR(INDEX('2023 IP UPL Data'!N:N,MATCH(A:A,'2023 IP UPL Data'!B:B,0)),INDEX('2023 IMD UPL Data'!M:M,MATCH(A:A,'2023 IMD UPL Data'!B:B,0))),0)</f>
        <v>377166.15235785849</v>
      </c>
      <c r="M130" s="45">
        <f>IFERROR((IF(F130="IMD",0,INDEX('2023 OP UPL Data'!M:M,MATCH(A:A,'2023 OP UPL Data'!B:B,0)))),0)</f>
        <v>209402.85325000016</v>
      </c>
      <c r="N130" s="45">
        <f t="shared" si="35"/>
        <v>586569.00560785865</v>
      </c>
      <c r="O130" s="45">
        <v>-54096.174868130329</v>
      </c>
      <c r="P130" s="45">
        <v>433008.45936975698</v>
      </c>
      <c r="Q130" s="45">
        <f t="shared" si="36"/>
        <v>378912.28450162662</v>
      </c>
      <c r="R130" s="45" t="str">
        <f t="shared" si="37"/>
        <v>No</v>
      </c>
      <c r="S130" s="46" t="str">
        <f t="shared" si="37"/>
        <v>Yes</v>
      </c>
      <c r="T130" s="47">
        <f>ROUND(INDEX(Summary!H:H,MATCH(H:H,Summary!A:A,0)),2)</f>
        <v>0</v>
      </c>
      <c r="U130" s="47">
        <f>ROUND(INDEX(Summary!I:I,MATCH(H:H,Summary!A:A,0)),2)</f>
        <v>0.25</v>
      </c>
      <c r="V130" s="82">
        <f t="shared" si="38"/>
        <v>0</v>
      </c>
      <c r="W130" s="82">
        <f t="shared" si="38"/>
        <v>225520.29674950274</v>
      </c>
      <c r="X130" s="45">
        <f t="shared" si="39"/>
        <v>225520.29674950274</v>
      </c>
      <c r="Y130" s="45" t="s">
        <v>18726</v>
      </c>
      <c r="Z130" s="45" t="str">
        <f t="shared" si="40"/>
        <v>No</v>
      </c>
      <c r="AA130" s="45" t="str">
        <f t="shared" si="40"/>
        <v>Yes</v>
      </c>
      <c r="AB130" s="45" t="str">
        <f t="shared" si="41"/>
        <v>Yes</v>
      </c>
      <c r="AC130" s="83">
        <f t="shared" si="52"/>
        <v>0</v>
      </c>
      <c r="AD130" s="83">
        <f t="shared" si="53"/>
        <v>0.16</v>
      </c>
      <c r="AE130" s="45">
        <f t="shared" si="54"/>
        <v>0</v>
      </c>
      <c r="AF130" s="45">
        <f t="shared" si="54"/>
        <v>144332.98991968177</v>
      </c>
      <c r="AG130" s="45">
        <f t="shared" si="42"/>
        <v>144332.98991968177</v>
      </c>
      <c r="AH130" s="47">
        <f>IF(Y130="No",0,IFERROR(ROUNDDOWN(INDEX('90% of ACR'!K:K,MATCH(H:H,'90% of ACR'!A:A,0))*IF(I130&gt;0,IF(O130&gt;0,$R$4*MAX(O130-V130,0),0),0)/I130,2),0))</f>
        <v>0</v>
      </c>
      <c r="AI130" s="83">
        <f>IF(Y130="No",0,IFERROR(ROUNDDOWN(INDEX('90% of ACR'!R:R,MATCH(H:H,'90% of ACR'!A:A,0))*IF(J130&gt;0,IF(P130&gt;0,$R$4*MAX(P130-W130,0),0),0)/J130,2),0))</f>
        <v>0.16</v>
      </c>
      <c r="AJ130" s="45">
        <f t="shared" si="43"/>
        <v>0</v>
      </c>
      <c r="AK130" s="45">
        <f t="shared" si="43"/>
        <v>144332.98991968177</v>
      </c>
      <c r="AL130" s="47">
        <f t="shared" si="44"/>
        <v>0</v>
      </c>
      <c r="AM130" s="47">
        <f t="shared" si="44"/>
        <v>0.41000000000000003</v>
      </c>
      <c r="AN130" s="84">
        <f>IFERROR(INDEX(FeeCalc!P:P,MATCH(C130,FeeCalc!F:F,0)),0)</f>
        <v>369853.28666918451</v>
      </c>
      <c r="AO130" s="84">
        <f>IFERROR(INDEX(FeeCalc!S:S,MATCH(C130,FeeCalc!F:F,0)),0)</f>
        <v>22673.636038758403</v>
      </c>
      <c r="AP130" s="84">
        <f t="shared" si="45"/>
        <v>392526.9227079429</v>
      </c>
      <c r="AQ130" s="69">
        <f t="shared" si="46"/>
        <v>166561.73416650685</v>
      </c>
      <c r="AR130" s="69">
        <v>86233.264498480305</v>
      </c>
      <c r="AS130" s="69">
        <f t="shared" si="55"/>
        <v>80328.469668026548</v>
      </c>
      <c r="AT130" s="69">
        <f>IFERROR(IFERROR(INDEX('2023 IP UPL Data'!L:L,MATCH(A:A,'2023 IP UPL Data'!B:B,0)),INDEX('2023 IMD UPL Data'!I:I,MATCH(A:A,'2023 IMD UPL Data'!B:B,0))),0)</f>
        <v>304051.26764214155</v>
      </c>
      <c r="AU130" s="69">
        <f>IFERROR(IF(F128="IMD",0,INDEX('2023 OP UPL Data'!J:J,MATCH(A:A,'2023 OP UPL Data'!B:B,0))),0)</f>
        <v>548218.19674999989</v>
      </c>
      <c r="AV130" s="45">
        <f t="shared" si="47"/>
        <v>852269.46439214144</v>
      </c>
      <c r="AW130" s="69">
        <f>IFERROR(IFERROR(INDEX('2023 IP UPL Data'!M:M,MATCH(A:A,'2023 IP UPL Data'!B:B,0)),INDEX('2023 IMD UPL Data'!J:J,MATCH(A:A,'2023 IMD UPL Data'!B:B,0))),0)</f>
        <v>681217.42</v>
      </c>
      <c r="AX130" s="69">
        <f>IFERROR(IF(F128="IMD",0,INDEX('2023 OP UPL Data'!L:L,MATCH(A:A,'2023 OP UPL Data'!B:B,0))),0)</f>
        <v>757621.05</v>
      </c>
      <c r="AY130" s="45">
        <f t="shared" si="48"/>
        <v>1438838.4700000002</v>
      </c>
      <c r="AZ130" s="69">
        <v>249955.09277401122</v>
      </c>
      <c r="BA130" s="69">
        <v>981226.65611975687</v>
      </c>
      <c r="BB130" s="69">
        <f t="shared" si="49"/>
        <v>249955.09277401122</v>
      </c>
      <c r="BC130" s="69">
        <f t="shared" si="49"/>
        <v>755706.3593702541</v>
      </c>
      <c r="BD130" s="69">
        <f t="shared" si="50"/>
        <v>1005661.4521442653</v>
      </c>
      <c r="BE130" s="91">
        <f t="shared" si="51"/>
        <v>0</v>
      </c>
      <c r="BF130" s="91">
        <f t="shared" si="51"/>
        <v>223605.60611975682</v>
      </c>
      <c r="BG130" s="70">
        <f>IFERROR(INDEX('2023 IP UPL Data'!K:K,MATCH(A130,'2023 IP UPL Data'!B:B,0)),0)</f>
        <v>0</v>
      </c>
    </row>
    <row r="131" spans="1:59">
      <c r="A131" s="120" t="s">
        <v>829</v>
      </c>
      <c r="B131" s="161" t="s">
        <v>829</v>
      </c>
      <c r="C131" s="31" t="s">
        <v>830</v>
      </c>
      <c r="D131" s="193" t="s">
        <v>830</v>
      </c>
      <c r="E131" s="157" t="s">
        <v>22953</v>
      </c>
      <c r="F131" s="117" t="s">
        <v>3071</v>
      </c>
      <c r="G131" s="117" t="s">
        <v>301</v>
      </c>
      <c r="H131" s="43" t="str">
        <f t="shared" si="33"/>
        <v>Rural Harris</v>
      </c>
      <c r="I131" s="45">
        <f>INDEX(FeeCalc!M:M,MATCH(C:C,FeeCalc!F:F,0))</f>
        <v>2708844.2698913254</v>
      </c>
      <c r="J131" s="45">
        <f>INDEX(FeeCalc!L:L,MATCH(C:C,FeeCalc!F:F,0))</f>
        <v>2392310.0996406428</v>
      </c>
      <c r="K131" s="45">
        <f t="shared" si="34"/>
        <v>5101154.3695319686</v>
      </c>
      <c r="L131" s="45">
        <f>IFERROR(IFERROR(INDEX('2023 IP UPL Data'!N:N,MATCH(A:A,'2023 IP UPL Data'!B:B,0)),INDEX('2023 IMD UPL Data'!M:M,MATCH(A:A,'2023 IMD UPL Data'!B:B,0))),0)</f>
        <v>-385844.87597692059</v>
      </c>
      <c r="M131" s="45">
        <f>IFERROR((IF(F131="IMD",0,INDEX('2023 OP UPL Data'!M:M,MATCH(A:A,'2023 OP UPL Data'!B:B,0)))),0)</f>
        <v>2300588.3817054266</v>
      </c>
      <c r="N131" s="45">
        <f t="shared" si="35"/>
        <v>1914743.505728506</v>
      </c>
      <c r="O131" s="45">
        <v>-863943.54146332806</v>
      </c>
      <c r="P131" s="45">
        <v>2879919.1836045827</v>
      </c>
      <c r="Q131" s="45">
        <f t="shared" si="36"/>
        <v>2015975.6421412546</v>
      </c>
      <c r="R131" s="45" t="str">
        <f t="shared" si="37"/>
        <v>No</v>
      </c>
      <c r="S131" s="46" t="str">
        <f t="shared" si="37"/>
        <v>Yes</v>
      </c>
      <c r="T131" s="47">
        <f>ROUND(INDEX(Summary!H:H,MATCH(H:H,Summary!A:A,0)),2)</f>
        <v>0</v>
      </c>
      <c r="U131" s="47">
        <f>ROUND(INDEX(Summary!I:I,MATCH(H:H,Summary!A:A,0)),2)</f>
        <v>0.74</v>
      </c>
      <c r="V131" s="82">
        <f t="shared" si="38"/>
        <v>0</v>
      </c>
      <c r="W131" s="82">
        <f t="shared" si="38"/>
        <v>1770309.4737340757</v>
      </c>
      <c r="X131" s="45">
        <f t="shared" si="39"/>
        <v>1770309.4737340757</v>
      </c>
      <c r="Y131" s="45" t="s">
        <v>18726</v>
      </c>
      <c r="Z131" s="45" t="str">
        <f t="shared" si="40"/>
        <v>No</v>
      </c>
      <c r="AA131" s="45" t="str">
        <f t="shared" si="40"/>
        <v>No</v>
      </c>
      <c r="AB131" s="45" t="str">
        <f t="shared" si="41"/>
        <v>Yes</v>
      </c>
      <c r="AC131" s="83">
        <f t="shared" si="52"/>
        <v>0</v>
      </c>
      <c r="AD131" s="83">
        <f t="shared" si="53"/>
        <v>0.32</v>
      </c>
      <c r="AE131" s="45">
        <f t="shared" si="54"/>
        <v>0</v>
      </c>
      <c r="AF131" s="45">
        <f t="shared" si="54"/>
        <v>765539.23188500572</v>
      </c>
      <c r="AG131" s="45">
        <f t="shared" si="42"/>
        <v>765539.23188500572</v>
      </c>
      <c r="AH131" s="47">
        <f>IF(Y131="No",0,IFERROR(ROUNDDOWN(INDEX('90% of ACR'!K:K,MATCH(H:H,'90% of ACR'!A:A,0))*IF(I131&gt;0,IF(O131&gt;0,$R$4*MAX(O131-V131,0),0),0)/I131,2),0))</f>
        <v>0</v>
      </c>
      <c r="AI131" s="83">
        <f>IF(Y131="No",0,IFERROR(ROUNDDOWN(INDEX('90% of ACR'!R:R,MATCH(H:H,'90% of ACR'!A:A,0))*IF(J131&gt;0,IF(P131&gt;0,$R$4*MAX(P131-W131,0),0),0)/J131,2),0))</f>
        <v>0</v>
      </c>
      <c r="AJ131" s="45">
        <f t="shared" si="43"/>
        <v>0</v>
      </c>
      <c r="AK131" s="45">
        <f t="shared" si="43"/>
        <v>0</v>
      </c>
      <c r="AL131" s="47">
        <f t="shared" si="44"/>
        <v>0</v>
      </c>
      <c r="AM131" s="47">
        <f t="shared" si="44"/>
        <v>0.74</v>
      </c>
      <c r="AN131" s="84">
        <f>IFERROR(INDEX(FeeCalc!P:P,MATCH(C131,FeeCalc!F:F,0)),0)</f>
        <v>1770309.4737340757</v>
      </c>
      <c r="AO131" s="84">
        <f>IFERROR(INDEX(FeeCalc!S:S,MATCH(C131,FeeCalc!F:F,0)),0)</f>
        <v>109092.44349870703</v>
      </c>
      <c r="AP131" s="84">
        <f t="shared" si="45"/>
        <v>1879401.9172327826</v>
      </c>
      <c r="AQ131" s="69">
        <f t="shared" si="46"/>
        <v>797490.37434322131</v>
      </c>
      <c r="AR131" s="69">
        <v>398275.4253565984</v>
      </c>
      <c r="AS131" s="69">
        <f t="shared" si="55"/>
        <v>399214.94898662291</v>
      </c>
      <c r="AT131" s="69">
        <f>IFERROR(IFERROR(INDEX('2023 IP UPL Data'!L:L,MATCH(A:A,'2023 IP UPL Data'!B:B,0)),INDEX('2023 IMD UPL Data'!I:I,MATCH(A:A,'2023 IMD UPL Data'!B:B,0))),0)</f>
        <v>3034622.6859769206</v>
      </c>
      <c r="AU131" s="69">
        <f>IFERROR(IF(F129="IMD",0,INDEX('2023 OP UPL Data'!J:J,MATCH(A:A,'2023 OP UPL Data'!B:B,0))),0)</f>
        <v>1259164.5782945734</v>
      </c>
      <c r="AV131" s="45">
        <f t="shared" si="47"/>
        <v>4293787.264271494</v>
      </c>
      <c r="AW131" s="69">
        <f>IFERROR(IFERROR(INDEX('2023 IP UPL Data'!M:M,MATCH(A:A,'2023 IP UPL Data'!B:B,0)),INDEX('2023 IMD UPL Data'!J:J,MATCH(A:A,'2023 IMD UPL Data'!B:B,0))),0)</f>
        <v>2648777.81</v>
      </c>
      <c r="AX131" s="69">
        <f>IFERROR(IF(F129="IMD",0,INDEX('2023 OP UPL Data'!L:L,MATCH(A:A,'2023 OP UPL Data'!B:B,0))),0)</f>
        <v>3559752.96</v>
      </c>
      <c r="AY131" s="45">
        <f t="shared" si="48"/>
        <v>6208530.7699999996</v>
      </c>
      <c r="AZ131" s="69">
        <v>2170679.1445135926</v>
      </c>
      <c r="BA131" s="69">
        <v>4139083.761899156</v>
      </c>
      <c r="BB131" s="69">
        <f t="shared" si="49"/>
        <v>2170679.1445135926</v>
      </c>
      <c r="BC131" s="69">
        <f t="shared" si="49"/>
        <v>2368774.2881650804</v>
      </c>
      <c r="BD131" s="69">
        <f t="shared" si="50"/>
        <v>4539453.4326786734</v>
      </c>
      <c r="BE131" s="91">
        <f t="shared" si="51"/>
        <v>0</v>
      </c>
      <c r="BF131" s="91">
        <f t="shared" si="51"/>
        <v>579330.80189915607</v>
      </c>
      <c r="BG131" s="70">
        <f>IFERROR(INDEX('2023 IP UPL Data'!K:K,MATCH(A131,'2023 IP UPL Data'!B:B,0)),0)</f>
        <v>0</v>
      </c>
    </row>
    <row r="132" spans="1:59">
      <c r="A132" s="120" t="s">
        <v>94</v>
      </c>
      <c r="B132" s="161" t="s">
        <v>94</v>
      </c>
      <c r="C132" s="31" t="s">
        <v>95</v>
      </c>
      <c r="D132" s="193" t="s">
        <v>95</v>
      </c>
      <c r="E132" s="157" t="s">
        <v>23104</v>
      </c>
      <c r="F132" s="117" t="s">
        <v>2987</v>
      </c>
      <c r="G132" s="117" t="s">
        <v>1399</v>
      </c>
      <c r="H132" s="43" t="str">
        <f t="shared" si="33"/>
        <v>Urban Tarrant</v>
      </c>
      <c r="I132" s="45">
        <f>INDEX(FeeCalc!M:M,MATCH(C:C,FeeCalc!F:F,0))</f>
        <v>0</v>
      </c>
      <c r="J132" s="45">
        <f>INDEX(FeeCalc!L:L,MATCH(C:C,FeeCalc!F:F,0))</f>
        <v>95476.068573642755</v>
      </c>
      <c r="K132" s="45">
        <f t="shared" si="34"/>
        <v>95476.068573642755</v>
      </c>
      <c r="L132" s="45">
        <f>IFERROR(IFERROR(INDEX('2023 IP UPL Data'!N:N,MATCH(A:A,'2023 IP UPL Data'!B:B,0)),INDEX('2023 IMD UPL Data'!M:M,MATCH(A:A,'2023 IMD UPL Data'!B:B,0))),0)</f>
        <v>22349.860240963855</v>
      </c>
      <c r="M132" s="45">
        <f>IFERROR((IF(F132="IMD",0,INDEX('2023 OP UPL Data'!M:M,MATCH(A:A,'2023 OP UPL Data'!B:B,0)))),0)</f>
        <v>1063089.9878313253</v>
      </c>
      <c r="N132" s="45">
        <f t="shared" si="35"/>
        <v>1085439.848072289</v>
      </c>
      <c r="O132" s="45">
        <v>44564.12298424061</v>
      </c>
      <c r="P132" s="45">
        <v>2858937.4979166975</v>
      </c>
      <c r="Q132" s="45">
        <f t="shared" si="36"/>
        <v>2903501.6209009383</v>
      </c>
      <c r="R132" s="45" t="str">
        <f t="shared" si="37"/>
        <v>Yes</v>
      </c>
      <c r="S132" s="46" t="str">
        <f t="shared" si="37"/>
        <v>Yes</v>
      </c>
      <c r="T132" s="47">
        <f>ROUND(INDEX(Summary!H:H,MATCH(H:H,Summary!A:A,0)),2)</f>
        <v>1.51</v>
      </c>
      <c r="U132" s="47">
        <f>ROUND(INDEX(Summary!I:I,MATCH(H:H,Summary!A:A,0)),2)</f>
        <v>1.43</v>
      </c>
      <c r="V132" s="82">
        <f t="shared" si="38"/>
        <v>0</v>
      </c>
      <c r="W132" s="82">
        <f t="shared" si="38"/>
        <v>136530.77806030912</v>
      </c>
      <c r="X132" s="45">
        <f t="shared" si="39"/>
        <v>136530.77806030912</v>
      </c>
      <c r="Y132" s="45" t="s">
        <v>18726</v>
      </c>
      <c r="Z132" s="45" t="str">
        <f t="shared" si="40"/>
        <v>No</v>
      </c>
      <c r="AA132" s="45" t="str">
        <f t="shared" si="40"/>
        <v>Yes</v>
      </c>
      <c r="AB132" s="45" t="str">
        <f t="shared" si="41"/>
        <v>Yes</v>
      </c>
      <c r="AC132" s="83">
        <f t="shared" si="52"/>
        <v>0</v>
      </c>
      <c r="AD132" s="83">
        <f t="shared" si="53"/>
        <v>19.86</v>
      </c>
      <c r="AE132" s="45">
        <f t="shared" si="54"/>
        <v>0</v>
      </c>
      <c r="AF132" s="45">
        <f t="shared" si="54"/>
        <v>1896154.7218725451</v>
      </c>
      <c r="AG132" s="45">
        <f t="shared" si="42"/>
        <v>1896154.7218725451</v>
      </c>
      <c r="AH132" s="47">
        <f>IF(Y132="No",0,IFERROR(ROUNDDOWN(INDEX('90% of ACR'!K:K,MATCH(H:H,'90% of ACR'!A:A,0))*IF(I132&gt;0,IF(O132&gt;0,$R$4*MAX(O132-V132,0),0),0)/I132,2),0))</f>
        <v>0</v>
      </c>
      <c r="AI132" s="83">
        <f>IF(Y132="No",0,IFERROR(ROUNDDOWN(INDEX('90% of ACR'!R:R,MATCH(H:H,'90% of ACR'!A:A,0))*IF(J132&gt;0,IF(P132&gt;0,$R$4*MAX(P132-W132,0),0),0)/J132,2),0))</f>
        <v>16.170000000000002</v>
      </c>
      <c r="AJ132" s="45">
        <f t="shared" si="43"/>
        <v>0</v>
      </c>
      <c r="AK132" s="45">
        <f t="shared" si="43"/>
        <v>1543848.0288358035</v>
      </c>
      <c r="AL132" s="47">
        <f t="shared" si="44"/>
        <v>1.51</v>
      </c>
      <c r="AM132" s="47">
        <f t="shared" si="44"/>
        <v>17.600000000000001</v>
      </c>
      <c r="AN132" s="84">
        <f>IFERROR(INDEX(FeeCalc!P:P,MATCH(C132,FeeCalc!F:F,0)),0)</f>
        <v>1680378.8068961126</v>
      </c>
      <c r="AO132" s="84">
        <f>IFERROR(INDEX(FeeCalc!S:S,MATCH(C132,FeeCalc!F:F,0)),0)</f>
        <v>102516.47893530662</v>
      </c>
      <c r="AP132" s="84">
        <f t="shared" si="45"/>
        <v>1782895.2858314193</v>
      </c>
      <c r="AQ132" s="69">
        <f t="shared" si="46"/>
        <v>756539.52242741792</v>
      </c>
      <c r="AR132" s="69">
        <v>378776.31158943649</v>
      </c>
      <c r="AS132" s="69">
        <f t="shared" si="55"/>
        <v>377763.21083798143</v>
      </c>
      <c r="AT132" s="69">
        <f>IFERROR(IFERROR(INDEX('2023 IP UPL Data'!L:L,MATCH(A:A,'2023 IP UPL Data'!B:B,0)),INDEX('2023 IMD UPL Data'!I:I,MATCH(A:A,'2023 IMD UPL Data'!B:B,0))),0)</f>
        <v>19769.439759036148</v>
      </c>
      <c r="AU132" s="69">
        <f>IFERROR(IF(F130="IMD",0,INDEX('2023 OP UPL Data'!J:J,MATCH(A:A,'2023 OP UPL Data'!B:B,0))),0)</f>
        <v>257608.04216867467</v>
      </c>
      <c r="AV132" s="45">
        <f t="shared" si="47"/>
        <v>277377.48192771082</v>
      </c>
      <c r="AW132" s="69">
        <f>IFERROR(IFERROR(INDEX('2023 IP UPL Data'!M:M,MATCH(A:A,'2023 IP UPL Data'!B:B,0)),INDEX('2023 IMD UPL Data'!J:J,MATCH(A:A,'2023 IMD UPL Data'!B:B,0))),0)</f>
        <v>42119.3</v>
      </c>
      <c r="AX132" s="69">
        <f>IFERROR(IF(F130="IMD",0,INDEX('2023 OP UPL Data'!L:L,MATCH(A:A,'2023 OP UPL Data'!B:B,0))),0)</f>
        <v>1320698.03</v>
      </c>
      <c r="AY132" s="45">
        <f t="shared" si="48"/>
        <v>1362817.33</v>
      </c>
      <c r="AZ132" s="69">
        <v>64333.562743276758</v>
      </c>
      <c r="BA132" s="69">
        <v>3116545.540085372</v>
      </c>
      <c r="BB132" s="69">
        <f t="shared" si="49"/>
        <v>64333.562743276758</v>
      </c>
      <c r="BC132" s="69">
        <f t="shared" si="49"/>
        <v>2980014.7620250629</v>
      </c>
      <c r="BD132" s="69">
        <f t="shared" si="50"/>
        <v>3044348.3247683397</v>
      </c>
      <c r="BE132" s="91">
        <f t="shared" si="51"/>
        <v>22214.262743276755</v>
      </c>
      <c r="BF132" s="91">
        <f t="shared" si="51"/>
        <v>1795847.510085372</v>
      </c>
      <c r="BG132" s="70">
        <f>IFERROR(INDEX('2023 IP UPL Data'!K:K,MATCH(A132,'2023 IP UPL Data'!B:B,0)),0)</f>
        <v>0</v>
      </c>
    </row>
    <row r="133" spans="1:59" ht="25.5">
      <c r="A133" s="120" t="s">
        <v>1560</v>
      </c>
      <c r="B133" s="161" t="s">
        <v>1560</v>
      </c>
      <c r="C133" s="31" t="s">
        <v>1561</v>
      </c>
      <c r="D133" s="193" t="s">
        <v>1561</v>
      </c>
      <c r="E133" s="157" t="s">
        <v>18700</v>
      </c>
      <c r="F133" s="117" t="s">
        <v>3537</v>
      </c>
      <c r="G133" s="117" t="s">
        <v>301</v>
      </c>
      <c r="H133" s="43" t="str">
        <f t="shared" si="33"/>
        <v>Non-state-owned IMD Harris</v>
      </c>
      <c r="I133" s="45">
        <f>INDEX(FeeCalc!M:M,MATCH(C:C,FeeCalc!F:F,0))</f>
        <v>1041081.9248607856</v>
      </c>
      <c r="J133" s="45">
        <f>INDEX(FeeCalc!L:L,MATCH(C:C,FeeCalc!F:F,0))</f>
        <v>0</v>
      </c>
      <c r="K133" s="45">
        <f t="shared" si="34"/>
        <v>1041081.9248607856</v>
      </c>
      <c r="L133" s="45">
        <f>IFERROR(IFERROR(INDEX('2023 IP UPL Data'!N:N,MATCH(A:A,'2023 IP UPL Data'!B:B,0)),INDEX('2023 IMD UPL Data'!M:M,MATCH(A:A,'2023 IMD UPL Data'!B:B,0))),0)</f>
        <v>739831.68</v>
      </c>
      <c r="M133" s="45">
        <f>IFERROR((IF(F133="IMD",0,INDEX('2023 OP UPL Data'!M:M,MATCH(A:A,'2023 OP UPL Data'!B:B,0)))),0)</f>
        <v>0</v>
      </c>
      <c r="N133" s="45">
        <f t="shared" si="35"/>
        <v>739831.68</v>
      </c>
      <c r="O133" s="45">
        <v>533951.68738118664</v>
      </c>
      <c r="P133" s="45">
        <v>0</v>
      </c>
      <c r="Q133" s="45">
        <f t="shared" si="36"/>
        <v>533951.68738118664</v>
      </c>
      <c r="R133" s="45" t="str">
        <f t="shared" si="37"/>
        <v>Yes</v>
      </c>
      <c r="S133" s="46" t="str">
        <f t="shared" si="37"/>
        <v>No</v>
      </c>
      <c r="T133" s="47">
        <f>ROUND(INDEX(Summary!H:H,MATCH(H:H,Summary!A:A,0)),2)</f>
        <v>0.38</v>
      </c>
      <c r="U133" s="47">
        <f>ROUND(INDEX(Summary!I:I,MATCH(H:H,Summary!A:A,0)),2)</f>
        <v>0</v>
      </c>
      <c r="V133" s="82">
        <f t="shared" si="38"/>
        <v>395611.13144709851</v>
      </c>
      <c r="W133" s="82">
        <f t="shared" si="38"/>
        <v>0</v>
      </c>
      <c r="X133" s="45">
        <f t="shared" si="39"/>
        <v>395611.13144709851</v>
      </c>
      <c r="Y133" s="45" t="s">
        <v>18726</v>
      </c>
      <c r="Z133" s="45" t="str">
        <f t="shared" si="40"/>
        <v>No</v>
      </c>
      <c r="AA133" s="45" t="str">
        <f t="shared" si="40"/>
        <v>No</v>
      </c>
      <c r="AB133" s="45" t="str">
        <f t="shared" si="41"/>
        <v>Yes</v>
      </c>
      <c r="AC133" s="83">
        <f t="shared" si="52"/>
        <v>0.09</v>
      </c>
      <c r="AD133" s="83">
        <f t="shared" si="53"/>
        <v>0</v>
      </c>
      <c r="AE133" s="45">
        <f t="shared" si="54"/>
        <v>93697.373237470703</v>
      </c>
      <c r="AF133" s="45">
        <f t="shared" si="54"/>
        <v>0</v>
      </c>
      <c r="AG133" s="45">
        <f t="shared" si="42"/>
        <v>93697.373237470703</v>
      </c>
      <c r="AH133" s="47">
        <f>IF(Y133="No",0,IFERROR(ROUNDDOWN(INDEX('90% of ACR'!K:K,MATCH(H:H,'90% of ACR'!A:A,0))*IF(I133&gt;0,IF(O133&gt;0,$R$4*MAX(O133-V133,0),0),0)/I133,2),0))</f>
        <v>0</v>
      </c>
      <c r="AI133" s="83">
        <f>IF(Y133="No",0,IFERROR(ROUNDDOWN(INDEX('90% of ACR'!R:R,MATCH(H:H,'90% of ACR'!A:A,0))*IF(J133&gt;0,IF(P133&gt;0,$R$4*MAX(P133-W133,0),0),0)/J133,2),0))</f>
        <v>0</v>
      </c>
      <c r="AJ133" s="45">
        <f t="shared" si="43"/>
        <v>0</v>
      </c>
      <c r="AK133" s="45">
        <f t="shared" si="43"/>
        <v>0</v>
      </c>
      <c r="AL133" s="47">
        <f t="shared" si="44"/>
        <v>0.38</v>
      </c>
      <c r="AM133" s="47">
        <f t="shared" si="44"/>
        <v>0</v>
      </c>
      <c r="AN133" s="84">
        <f>IFERROR(INDEX(FeeCalc!P:P,MATCH(C133,FeeCalc!F:F,0)),0)</f>
        <v>395611.13144709851</v>
      </c>
      <c r="AO133" s="84">
        <f>IFERROR(INDEX(FeeCalc!S:S,MATCH(C133,FeeCalc!F:F,0)),0)</f>
        <v>24135.427117462244</v>
      </c>
      <c r="AP133" s="84">
        <f t="shared" si="45"/>
        <v>419746.55856456078</v>
      </c>
      <c r="AQ133" s="69">
        <f t="shared" si="46"/>
        <v>178111.89668881721</v>
      </c>
      <c r="AR133" s="69">
        <v>93070.474768361353</v>
      </c>
      <c r="AS133" s="69">
        <f t="shared" si="55"/>
        <v>85041.421920455861</v>
      </c>
      <c r="AT133" s="69">
        <f>IFERROR(IFERROR(INDEX('2023 IP UPL Data'!L:L,MATCH(A:A,'2023 IP UPL Data'!B:B,0)),INDEX('2023 IMD UPL Data'!I:I,MATCH(A:A,'2023 IMD UPL Data'!B:B,0))),0)</f>
        <v>958646.16</v>
      </c>
      <c r="AU133" s="69">
        <f>IFERROR(IF(F131="IMD",0,INDEX('2023 OP UPL Data'!J:J,MATCH(A:A,'2023 OP UPL Data'!B:B,0))),0)</f>
        <v>0</v>
      </c>
      <c r="AV133" s="45">
        <f t="shared" si="47"/>
        <v>958646.16</v>
      </c>
      <c r="AW133" s="69">
        <f>IFERROR(IFERROR(INDEX('2023 IP UPL Data'!M:M,MATCH(A:A,'2023 IP UPL Data'!B:B,0)),INDEX('2023 IMD UPL Data'!J:J,MATCH(A:A,'2023 IMD UPL Data'!B:B,0))),0)</f>
        <v>1698477.84</v>
      </c>
      <c r="AX133" s="69">
        <f>IFERROR(IF(F131="IMD",0,INDEX('2023 OP UPL Data'!L:L,MATCH(A:A,'2023 OP UPL Data'!B:B,0))),0)</f>
        <v>0</v>
      </c>
      <c r="AY133" s="45">
        <f t="shared" si="48"/>
        <v>1698477.84</v>
      </c>
      <c r="AZ133" s="69">
        <v>1492597.8473811867</v>
      </c>
      <c r="BA133" s="69">
        <v>0</v>
      </c>
      <c r="BB133" s="69">
        <f t="shared" si="49"/>
        <v>1096986.7159340882</v>
      </c>
      <c r="BC133" s="69">
        <f t="shared" si="49"/>
        <v>0</v>
      </c>
      <c r="BD133" s="69">
        <f t="shared" si="50"/>
        <v>1096986.7159340882</v>
      </c>
      <c r="BE133" s="91">
        <f t="shared" si="51"/>
        <v>0</v>
      </c>
      <c r="BF133" s="91">
        <f t="shared" si="51"/>
        <v>0</v>
      </c>
      <c r="BG133" s="70">
        <f>IFERROR(INDEX('2023 IP UPL Data'!K:K,MATCH(A133,'2023 IP UPL Data'!B:B,0)),0)</f>
        <v>0</v>
      </c>
    </row>
    <row r="134" spans="1:59">
      <c r="A134" s="120" t="s">
        <v>339</v>
      </c>
      <c r="B134" s="161" t="s">
        <v>339</v>
      </c>
      <c r="C134" s="31" t="s">
        <v>340</v>
      </c>
      <c r="D134" s="193" t="s">
        <v>340</v>
      </c>
      <c r="E134" s="157" t="s">
        <v>3614</v>
      </c>
      <c r="F134" s="117" t="s">
        <v>3071</v>
      </c>
      <c r="G134" s="117" t="s">
        <v>228</v>
      </c>
      <c r="H134" s="43" t="str">
        <f t="shared" ref="H134:H197" si="56">CONCATENATE(F134," ",G134)</f>
        <v>Rural MRSA West</v>
      </c>
      <c r="I134" s="45">
        <f>INDEX(FeeCalc!M:M,MATCH(C:C,FeeCalc!F:F,0))</f>
        <v>68491.853188170993</v>
      </c>
      <c r="J134" s="45">
        <f>INDEX(FeeCalc!L:L,MATCH(C:C,FeeCalc!F:F,0))</f>
        <v>725184.26433909638</v>
      </c>
      <c r="K134" s="45">
        <f t="shared" ref="K134:K197" si="57">I134+J134</f>
        <v>793676.11752726743</v>
      </c>
      <c r="L134" s="45">
        <f>IFERROR(IFERROR(INDEX('2023 IP UPL Data'!N:N,MATCH(A:A,'2023 IP UPL Data'!B:B,0)),INDEX('2023 IMD UPL Data'!M:M,MATCH(A:A,'2023 IMD UPL Data'!B:B,0))),0)</f>
        <v>-62419.769152022869</v>
      </c>
      <c r="M134" s="45">
        <f>IFERROR((IF(F134="IMD",0,INDEX('2023 OP UPL Data'!M:M,MATCH(A:A,'2023 OP UPL Data'!B:B,0)))),0)</f>
        <v>99789.369319727935</v>
      </c>
      <c r="N134" s="45">
        <f t="shared" ref="N134:N197" si="58">+L134+M134</f>
        <v>37369.600167705066</v>
      </c>
      <c r="O134" s="45">
        <v>-106087.70476605551</v>
      </c>
      <c r="P134" s="45">
        <v>133616.29383236205</v>
      </c>
      <c r="Q134" s="45">
        <f t="shared" ref="Q134:Q197" si="59">O134+P134</f>
        <v>27528.589066306537</v>
      </c>
      <c r="R134" s="45" t="str">
        <f t="shared" ref="R134:S197" si="60">IF(O134&gt;0,"Yes","No")</f>
        <v>No</v>
      </c>
      <c r="S134" s="46" t="str">
        <f t="shared" si="60"/>
        <v>Yes</v>
      </c>
      <c r="T134" s="47">
        <f>ROUND(INDEX(Summary!H:H,MATCH(H:H,Summary!A:A,0)),2)</f>
        <v>0</v>
      </c>
      <c r="U134" s="47">
        <f>ROUND(INDEX(Summary!I:I,MATCH(H:H,Summary!A:A,0)),2)</f>
        <v>0.25</v>
      </c>
      <c r="V134" s="82">
        <f t="shared" ref="V134:W197" si="61">+T134*I134</f>
        <v>0</v>
      </c>
      <c r="W134" s="82">
        <f t="shared" si="61"/>
        <v>181296.06608477409</v>
      </c>
      <c r="X134" s="45">
        <f t="shared" ref="X134:X197" si="62">+V134+W134</f>
        <v>181296.06608477409</v>
      </c>
      <c r="Y134" s="45" t="s">
        <v>18726</v>
      </c>
      <c r="Z134" s="45" t="str">
        <f t="shared" ref="Z134:AA197" si="63">IF(AJ134&gt;0,"Yes","No")</f>
        <v>No</v>
      </c>
      <c r="AA134" s="45" t="str">
        <f t="shared" si="63"/>
        <v>No</v>
      </c>
      <c r="AB134" s="45" t="str">
        <f t="shared" ref="AB134:AB197" si="64">IF(AG134&gt;0,"Yes","No")</f>
        <v>No</v>
      </c>
      <c r="AC134" s="83">
        <f t="shared" si="52"/>
        <v>0</v>
      </c>
      <c r="AD134" s="83">
        <f t="shared" si="53"/>
        <v>0</v>
      </c>
      <c r="AE134" s="45">
        <f t="shared" si="54"/>
        <v>0</v>
      </c>
      <c r="AF134" s="45">
        <f t="shared" si="54"/>
        <v>0</v>
      </c>
      <c r="AG134" s="45">
        <f t="shared" ref="AG134:AG197" si="65">AE134+AF134</f>
        <v>0</v>
      </c>
      <c r="AH134" s="47">
        <f>IF(Y134="No",0,IFERROR(ROUNDDOWN(INDEX('90% of ACR'!K:K,MATCH(H:H,'90% of ACR'!A:A,0))*IF(I134&gt;0,IF(O134&gt;0,$R$4*MAX(O134-V134,0),0),0)/I134,2),0))</f>
        <v>0</v>
      </c>
      <c r="AI134" s="83">
        <f>IF(Y134="No",0,IFERROR(ROUNDDOWN(INDEX('90% of ACR'!R:R,MATCH(H:H,'90% of ACR'!A:A,0))*IF(J134&gt;0,IF(P134&gt;0,$R$4*MAX(P134-W134,0),0),0)/J134,2),0))</f>
        <v>0</v>
      </c>
      <c r="AJ134" s="45">
        <f t="shared" ref="AJ134:AK197" si="66">I134*AH134</f>
        <v>0</v>
      </c>
      <c r="AK134" s="45">
        <f t="shared" si="66"/>
        <v>0</v>
      </c>
      <c r="AL134" s="47">
        <f t="shared" ref="AL134:AM197" si="67">T134+AH134</f>
        <v>0</v>
      </c>
      <c r="AM134" s="47">
        <f t="shared" si="67"/>
        <v>0.25</v>
      </c>
      <c r="AN134" s="84">
        <f>IFERROR(INDEX(FeeCalc!P:P,MATCH(C134,FeeCalc!F:F,0)),0)</f>
        <v>181296.06608477409</v>
      </c>
      <c r="AO134" s="84">
        <f>IFERROR(INDEX(FeeCalc!S:S,MATCH(C134,FeeCalc!F:F,0)),0)</f>
        <v>11203.825954171742</v>
      </c>
      <c r="AP134" s="84">
        <f t="shared" ref="AP134:AP197" si="68">AN134+AO134</f>
        <v>192499.89203894584</v>
      </c>
      <c r="AQ134" s="69">
        <f t="shared" ref="AQ134:AQ197" si="69">$AQ$3*AP134*1.08</f>
        <v>81683.864188669977</v>
      </c>
      <c r="AR134" s="69">
        <v>0</v>
      </c>
      <c r="AS134" s="69">
        <f t="shared" si="55"/>
        <v>81683.864188669977</v>
      </c>
      <c r="AT134" s="69">
        <f>IFERROR(IFERROR(INDEX('2023 IP UPL Data'!L:L,MATCH(A:A,'2023 IP UPL Data'!B:B,0)),INDEX('2023 IMD UPL Data'!I:I,MATCH(A:A,'2023 IMD UPL Data'!B:B,0))),0)</f>
        <v>235837.56915202286</v>
      </c>
      <c r="AU134" s="69">
        <f>IFERROR(IF(F132="IMD",0,INDEX('2023 OP UPL Data'!J:J,MATCH(A:A,'2023 OP UPL Data'!B:B,0))),0)</f>
        <v>214530.06068027206</v>
      </c>
      <c r="AV134" s="45">
        <f t="shared" ref="AV134:AV197" si="70">AT134+AU134</f>
        <v>450367.62983229489</v>
      </c>
      <c r="AW134" s="69">
        <f>IFERROR(IFERROR(INDEX('2023 IP UPL Data'!M:M,MATCH(A:A,'2023 IP UPL Data'!B:B,0)),INDEX('2023 IMD UPL Data'!J:J,MATCH(A:A,'2023 IMD UPL Data'!B:B,0))),0)</f>
        <v>173417.8</v>
      </c>
      <c r="AX134" s="69">
        <f>IFERROR(IF(F132="IMD",0,INDEX('2023 OP UPL Data'!L:L,MATCH(A:A,'2023 OP UPL Data'!B:B,0))),0)</f>
        <v>314319.43</v>
      </c>
      <c r="AY134" s="45">
        <f t="shared" ref="AY134:AY197" si="71">AW134+AX134</f>
        <v>487737.23</v>
      </c>
      <c r="AZ134" s="69">
        <v>129749.86438596735</v>
      </c>
      <c r="BA134" s="69">
        <v>348146.35451263411</v>
      </c>
      <c r="BB134" s="69">
        <f t="shared" ref="BB134:BC197" si="72">IF(AZ134&gt;V134,AZ134-V134,0)</f>
        <v>129749.86438596735</v>
      </c>
      <c r="BC134" s="69">
        <f t="shared" si="72"/>
        <v>166850.28842786001</v>
      </c>
      <c r="BD134" s="69">
        <f t="shared" ref="BD134:BD197" si="73">IF(AZ134+BA134&gt;X134,AZ134+BA134-X134,0)</f>
        <v>296600.15281382739</v>
      </c>
      <c r="BE134" s="91">
        <f t="shared" ref="BE134:BF197" si="74">IF(AZ134&gt;AW134,AZ134-AW134,0)</f>
        <v>0</v>
      </c>
      <c r="BF134" s="91">
        <f t="shared" si="74"/>
        <v>33826.924512634112</v>
      </c>
      <c r="BG134" s="70">
        <f>IFERROR(INDEX('2023 IP UPL Data'!K:K,MATCH(A134,'2023 IP UPL Data'!B:B,0)),0)</f>
        <v>0</v>
      </c>
    </row>
    <row r="135" spans="1:59">
      <c r="A135" s="120" t="s">
        <v>16</v>
      </c>
      <c r="B135" s="161" t="s">
        <v>16</v>
      </c>
      <c r="C135" s="31" t="s">
        <v>17</v>
      </c>
      <c r="D135" s="193" t="s">
        <v>17</v>
      </c>
      <c r="E135" s="157" t="s">
        <v>23105</v>
      </c>
      <c r="F135" s="117" t="s">
        <v>2987</v>
      </c>
      <c r="G135" s="117" t="s">
        <v>311</v>
      </c>
      <c r="H135" s="43" t="str">
        <f t="shared" si="56"/>
        <v>Urban MRSA Northeast</v>
      </c>
      <c r="I135" s="45">
        <f>INDEX(FeeCalc!M:M,MATCH(C:C,FeeCalc!F:F,0))</f>
        <v>2397590.9887190703</v>
      </c>
      <c r="J135" s="45">
        <f>INDEX(FeeCalc!L:L,MATCH(C:C,FeeCalc!F:F,0))</f>
        <v>2530983.5977646904</v>
      </c>
      <c r="K135" s="45">
        <f t="shared" si="57"/>
        <v>4928574.5864837607</v>
      </c>
      <c r="L135" s="45">
        <f>IFERROR(IFERROR(INDEX('2023 IP UPL Data'!N:N,MATCH(A:A,'2023 IP UPL Data'!B:B,0)),INDEX('2023 IMD UPL Data'!M:M,MATCH(A:A,'2023 IMD UPL Data'!B:B,0))),0)</f>
        <v>3741872.8489130433</v>
      </c>
      <c r="M135" s="45">
        <f>IFERROR((IF(F135="IMD",0,INDEX('2023 OP UPL Data'!M:M,MATCH(A:A,'2023 OP UPL Data'!B:B,0)))),0)</f>
        <v>3909827.28673913</v>
      </c>
      <c r="N135" s="45">
        <f t="shared" si="58"/>
        <v>7651700.1356521733</v>
      </c>
      <c r="O135" s="45">
        <v>8400160.0760232322</v>
      </c>
      <c r="P135" s="45">
        <v>8696170.6626371238</v>
      </c>
      <c r="Q135" s="45">
        <f t="shared" si="59"/>
        <v>17096330.738660358</v>
      </c>
      <c r="R135" s="45" t="str">
        <f t="shared" si="60"/>
        <v>Yes</v>
      </c>
      <c r="S135" s="46" t="str">
        <f t="shared" si="60"/>
        <v>Yes</v>
      </c>
      <c r="T135" s="47">
        <f>ROUND(INDEX(Summary!H:H,MATCH(H:H,Summary!A:A,0)),2)</f>
        <v>0.81</v>
      </c>
      <c r="U135" s="47">
        <f>ROUND(INDEX(Summary!I:I,MATCH(H:H,Summary!A:A,0)),2)</f>
        <v>1.32</v>
      </c>
      <c r="V135" s="82">
        <f t="shared" si="61"/>
        <v>1942048.700862447</v>
      </c>
      <c r="W135" s="82">
        <f t="shared" si="61"/>
        <v>3340898.3490493917</v>
      </c>
      <c r="X135" s="45">
        <f t="shared" si="62"/>
        <v>5282947.049911839</v>
      </c>
      <c r="Y135" s="45" t="s">
        <v>18726</v>
      </c>
      <c r="Z135" s="45" t="str">
        <f t="shared" si="63"/>
        <v>Yes</v>
      </c>
      <c r="AA135" s="45" t="str">
        <f t="shared" si="63"/>
        <v>Yes</v>
      </c>
      <c r="AB135" s="45" t="str">
        <f t="shared" si="64"/>
        <v>Yes</v>
      </c>
      <c r="AC135" s="83">
        <f t="shared" ref="AC135:AC198" si="75">IF(Y135="No",0,IFERROR(ROUND(IF(I135&gt;0,IF(O135&gt;0,$R$4*MAX(O135-V135,0),0),0)/I135,2),0))</f>
        <v>1.88</v>
      </c>
      <c r="AD135" s="83">
        <f t="shared" ref="AD135:AD198" si="76">IF(Y135="No",0,IFERROR(ROUND(IF(J135&gt;0,IF(P135&gt;0,$R$4*MAX(P135-W135,0),0),0)/J135,2),0))</f>
        <v>1.47</v>
      </c>
      <c r="AE135" s="45">
        <f t="shared" ref="AE135:AF198" si="77">AC135*I135</f>
        <v>4507471.0587918516</v>
      </c>
      <c r="AF135" s="45">
        <f t="shared" si="77"/>
        <v>3720545.8887140946</v>
      </c>
      <c r="AG135" s="45">
        <f t="shared" si="65"/>
        <v>8228016.9475059463</v>
      </c>
      <c r="AH135" s="47">
        <f>IF(Y135="No",0,IFERROR(ROUNDDOWN(INDEX('90% of ACR'!K:K,MATCH(H:H,'90% of ACR'!A:A,0))*IF(I135&gt;0,IF(O135&gt;0,$R$4*MAX(O135-V135,0),0),0)/I135,2),0))</f>
        <v>1.87</v>
      </c>
      <c r="AI135" s="83">
        <f>IF(Y135="No",0,IFERROR(ROUNDDOWN(INDEX('90% of ACR'!R:R,MATCH(H:H,'90% of ACR'!A:A,0))*IF(J135&gt;0,IF(P135&gt;0,$R$4*MAX(P135-W135,0),0),0)/J135,2),0))</f>
        <v>1.47</v>
      </c>
      <c r="AJ135" s="45">
        <f t="shared" si="66"/>
        <v>4483495.1489046616</v>
      </c>
      <c r="AK135" s="45">
        <f t="shared" si="66"/>
        <v>3720545.8887140946</v>
      </c>
      <c r="AL135" s="47">
        <f t="shared" si="67"/>
        <v>2.68</v>
      </c>
      <c r="AM135" s="47">
        <f t="shared" si="67"/>
        <v>2.79</v>
      </c>
      <c r="AN135" s="84">
        <f>IFERROR(INDEX(FeeCalc!P:P,MATCH(C135,FeeCalc!F:F,0)),0)</f>
        <v>13486988.087530594</v>
      </c>
      <c r="AO135" s="84">
        <f>IFERROR(INDEX(FeeCalc!S:S,MATCH(C135,FeeCalc!F:F,0)),0)</f>
        <v>837957.19609402074</v>
      </c>
      <c r="AP135" s="84">
        <f t="shared" si="68"/>
        <v>14324945.283624616</v>
      </c>
      <c r="AQ135" s="69">
        <f t="shared" si="69"/>
        <v>6078532.6820910005</v>
      </c>
      <c r="AR135" s="69">
        <v>3040263.163150344</v>
      </c>
      <c r="AS135" s="69">
        <f t="shared" ref="AS135:AS198" si="78">AQ135-AR135</f>
        <v>3038269.5189406564</v>
      </c>
      <c r="AT135" s="69">
        <f>IFERROR(IFERROR(INDEX('2023 IP UPL Data'!L:L,MATCH(A:A,'2023 IP UPL Data'!B:B,0)),INDEX('2023 IMD UPL Data'!I:I,MATCH(A:A,'2023 IMD UPL Data'!B:B,0))),0)</f>
        <v>2455704.4510869565</v>
      </c>
      <c r="AU135" s="69">
        <f>IFERROR(IF(F133="IMD",0,INDEX('2023 OP UPL Data'!J:J,MATCH(A:A,'2023 OP UPL Data'!B:B,0))),0)</f>
        <v>1084430.1032608696</v>
      </c>
      <c r="AV135" s="45">
        <f t="shared" si="70"/>
        <v>3540134.5543478262</v>
      </c>
      <c r="AW135" s="69">
        <f>IFERROR(IFERROR(INDEX('2023 IP UPL Data'!M:M,MATCH(A:A,'2023 IP UPL Data'!B:B,0)),INDEX('2023 IMD UPL Data'!J:J,MATCH(A:A,'2023 IMD UPL Data'!B:B,0))),0)</f>
        <v>6197577.2999999998</v>
      </c>
      <c r="AX135" s="69">
        <f>IFERROR(IF(F133="IMD",0,INDEX('2023 OP UPL Data'!L:L,MATCH(A:A,'2023 OP UPL Data'!B:B,0))),0)</f>
        <v>4994257.3899999997</v>
      </c>
      <c r="AY135" s="45">
        <f t="shared" si="71"/>
        <v>11191834.689999999</v>
      </c>
      <c r="AZ135" s="69">
        <v>10855864.527110189</v>
      </c>
      <c r="BA135" s="69">
        <v>9780600.765897993</v>
      </c>
      <c r="BB135" s="69">
        <f t="shared" si="72"/>
        <v>8913815.8262477424</v>
      </c>
      <c r="BC135" s="69">
        <f t="shared" si="72"/>
        <v>6439702.4168486018</v>
      </c>
      <c r="BD135" s="69">
        <f t="shared" si="73"/>
        <v>15353518.243096344</v>
      </c>
      <c r="BE135" s="91">
        <f t="shared" si="74"/>
        <v>4658287.2271101894</v>
      </c>
      <c r="BF135" s="91">
        <f t="shared" si="74"/>
        <v>4786343.3758979933</v>
      </c>
      <c r="BG135" s="70">
        <f>IFERROR(INDEX('2023 IP UPL Data'!K:K,MATCH(A135,'2023 IP UPL Data'!B:B,0)),0)</f>
        <v>0</v>
      </c>
    </row>
    <row r="136" spans="1:59">
      <c r="A136" s="120" t="s">
        <v>49</v>
      </c>
      <c r="B136" s="161" t="s">
        <v>49</v>
      </c>
      <c r="C136" s="31" t="s">
        <v>50</v>
      </c>
      <c r="D136" s="193" t="s">
        <v>50</v>
      </c>
      <c r="E136" s="157" t="s">
        <v>23106</v>
      </c>
      <c r="F136" s="117" t="s">
        <v>3071</v>
      </c>
      <c r="G136" s="117" t="s">
        <v>311</v>
      </c>
      <c r="H136" s="43" t="str">
        <f t="shared" si="56"/>
        <v>Rural MRSA Northeast</v>
      </c>
      <c r="I136" s="45">
        <f>INDEX(FeeCalc!M:M,MATCH(C:C,FeeCalc!F:F,0))</f>
        <v>280696.76195202087</v>
      </c>
      <c r="J136" s="45">
        <f>INDEX(FeeCalc!L:L,MATCH(C:C,FeeCalc!F:F,0))</f>
        <v>945612.22216296487</v>
      </c>
      <c r="K136" s="45">
        <f t="shared" si="57"/>
        <v>1226308.9841149857</v>
      </c>
      <c r="L136" s="45">
        <f>IFERROR(IFERROR(INDEX('2023 IP UPL Data'!N:N,MATCH(A:A,'2023 IP UPL Data'!B:B,0)),INDEX('2023 IMD UPL Data'!M:M,MATCH(A:A,'2023 IMD UPL Data'!B:B,0))),0)</f>
        <v>-96741.038035671925</v>
      </c>
      <c r="M136" s="45">
        <f>IFERROR((IF(F136="IMD",0,INDEX('2023 OP UPL Data'!M:M,MATCH(A:A,'2023 OP UPL Data'!B:B,0)))),0)</f>
        <v>443179.93213836476</v>
      </c>
      <c r="N136" s="45">
        <f t="shared" si="58"/>
        <v>346438.89410269284</v>
      </c>
      <c r="O136" s="45">
        <v>152346.09094777209</v>
      </c>
      <c r="P136" s="45">
        <v>1679296.1290496816</v>
      </c>
      <c r="Q136" s="45">
        <f t="shared" si="59"/>
        <v>1831642.2199974537</v>
      </c>
      <c r="R136" s="45" t="str">
        <f t="shared" si="60"/>
        <v>Yes</v>
      </c>
      <c r="S136" s="46" t="str">
        <f t="shared" si="60"/>
        <v>Yes</v>
      </c>
      <c r="T136" s="47">
        <f>ROUND(INDEX(Summary!H:H,MATCH(H:H,Summary!A:A,0)),2)</f>
        <v>0.17</v>
      </c>
      <c r="U136" s="47">
        <f>ROUND(INDEX(Summary!I:I,MATCH(H:H,Summary!A:A,0)),2)</f>
        <v>0.45</v>
      </c>
      <c r="V136" s="82">
        <f t="shared" si="61"/>
        <v>47718.449531843551</v>
      </c>
      <c r="W136" s="82">
        <f t="shared" si="61"/>
        <v>425525.4999733342</v>
      </c>
      <c r="X136" s="45">
        <f t="shared" si="62"/>
        <v>473243.94950517773</v>
      </c>
      <c r="Y136" s="45" t="s">
        <v>18726</v>
      </c>
      <c r="Z136" s="45" t="str">
        <f t="shared" si="63"/>
        <v>Yes</v>
      </c>
      <c r="AA136" s="45" t="str">
        <f t="shared" si="63"/>
        <v>Yes</v>
      </c>
      <c r="AB136" s="45" t="str">
        <f t="shared" si="64"/>
        <v>Yes</v>
      </c>
      <c r="AC136" s="83">
        <f t="shared" si="75"/>
        <v>0.26</v>
      </c>
      <c r="AD136" s="83">
        <f t="shared" si="76"/>
        <v>0.92</v>
      </c>
      <c r="AE136" s="45">
        <f t="shared" si="77"/>
        <v>72981.158107525422</v>
      </c>
      <c r="AF136" s="45">
        <f t="shared" si="77"/>
        <v>869963.24438992771</v>
      </c>
      <c r="AG136" s="45">
        <f t="shared" si="65"/>
        <v>942944.40249745315</v>
      </c>
      <c r="AH136" s="47">
        <f>IF(Y136="No",0,IFERROR(ROUNDDOWN(INDEX('90% of ACR'!K:K,MATCH(H:H,'90% of ACR'!A:A,0))*IF(I136&gt;0,IF(O136&gt;0,$R$4*MAX(O136-V136,0),0),0)/I136,2),0))</f>
        <v>0.12</v>
      </c>
      <c r="AI136" s="83">
        <f>IF(Y136="No",0,IFERROR(ROUNDDOWN(INDEX('90% of ACR'!R:R,MATCH(H:H,'90% of ACR'!A:A,0))*IF(J136&gt;0,IF(P136&gt;0,$R$4*MAX(P136-W136,0),0),0)/J136,2),0))</f>
        <v>0.92</v>
      </c>
      <c r="AJ136" s="45">
        <f t="shared" si="66"/>
        <v>33683.611434242506</v>
      </c>
      <c r="AK136" s="45">
        <f t="shared" si="66"/>
        <v>869963.24438992771</v>
      </c>
      <c r="AL136" s="47">
        <f t="shared" si="67"/>
        <v>0.29000000000000004</v>
      </c>
      <c r="AM136" s="47">
        <f t="shared" si="67"/>
        <v>1.37</v>
      </c>
      <c r="AN136" s="84">
        <f>IFERROR(INDEX(FeeCalc!P:P,MATCH(C136,FeeCalc!F:F,0)),0)</f>
        <v>1376890.8053293482</v>
      </c>
      <c r="AO136" s="84">
        <f>IFERROR(INDEX(FeeCalc!S:S,MATCH(C136,FeeCalc!F:F,0)),0)</f>
        <v>85595.644853964535</v>
      </c>
      <c r="AP136" s="84">
        <f t="shared" si="68"/>
        <v>1462486.4501833126</v>
      </c>
      <c r="AQ136" s="69">
        <f t="shared" si="69"/>
        <v>620579.80037918559</v>
      </c>
      <c r="AR136" s="69">
        <v>310286.4456677055</v>
      </c>
      <c r="AS136" s="69">
        <f t="shared" si="78"/>
        <v>310293.35471148009</v>
      </c>
      <c r="AT136" s="69">
        <f>IFERROR(IFERROR(INDEX('2023 IP UPL Data'!L:L,MATCH(A:A,'2023 IP UPL Data'!B:B,0)),INDEX('2023 IMD UPL Data'!I:I,MATCH(A:A,'2023 IMD UPL Data'!B:B,0))),0)</f>
        <v>281178.46803567192</v>
      </c>
      <c r="AU136" s="69">
        <f>IFERROR(IF(F134="IMD",0,INDEX('2023 OP UPL Data'!J:J,MATCH(A:A,'2023 OP UPL Data'!B:B,0))),0)</f>
        <v>261824.65786163521</v>
      </c>
      <c r="AV136" s="45">
        <f t="shared" si="70"/>
        <v>543003.12589730718</v>
      </c>
      <c r="AW136" s="69">
        <f>IFERROR(IFERROR(INDEX('2023 IP UPL Data'!M:M,MATCH(A:A,'2023 IP UPL Data'!B:B,0)),INDEX('2023 IMD UPL Data'!J:J,MATCH(A:A,'2023 IMD UPL Data'!B:B,0))),0)</f>
        <v>184437.43</v>
      </c>
      <c r="AX136" s="69">
        <f>IFERROR(IF(F134="IMD",0,INDEX('2023 OP UPL Data'!L:L,MATCH(A:A,'2023 OP UPL Data'!B:B,0))),0)</f>
        <v>705004.59</v>
      </c>
      <c r="AY136" s="45">
        <f t="shared" si="71"/>
        <v>889442.02</v>
      </c>
      <c r="AZ136" s="69">
        <v>433524.558983444</v>
      </c>
      <c r="BA136" s="69">
        <v>1941120.7869113169</v>
      </c>
      <c r="BB136" s="69">
        <f t="shared" si="72"/>
        <v>385806.10945160047</v>
      </c>
      <c r="BC136" s="69">
        <f t="shared" si="72"/>
        <v>1515595.2869379828</v>
      </c>
      <c r="BD136" s="69">
        <f t="shared" si="73"/>
        <v>1901401.3963895831</v>
      </c>
      <c r="BE136" s="91">
        <f t="shared" si="74"/>
        <v>249087.12898344401</v>
      </c>
      <c r="BF136" s="91">
        <f t="shared" si="74"/>
        <v>1236116.1969113168</v>
      </c>
      <c r="BG136" s="70">
        <f>IFERROR(INDEX('2023 IP UPL Data'!K:K,MATCH(A136,'2023 IP UPL Data'!B:B,0)),0)</f>
        <v>0</v>
      </c>
    </row>
    <row r="137" spans="1:59">
      <c r="A137" s="120" t="s">
        <v>348</v>
      </c>
      <c r="B137" s="161" t="s">
        <v>348</v>
      </c>
      <c r="C137" s="31" t="s">
        <v>349</v>
      </c>
      <c r="D137" s="193" t="s">
        <v>349</v>
      </c>
      <c r="E137" s="157" t="s">
        <v>3580</v>
      </c>
      <c r="F137" s="117" t="s">
        <v>3071</v>
      </c>
      <c r="G137" s="117" t="s">
        <v>228</v>
      </c>
      <c r="H137" s="43" t="str">
        <f t="shared" si="56"/>
        <v>Rural MRSA West</v>
      </c>
      <c r="I137" s="45">
        <f>INDEX(FeeCalc!M:M,MATCH(C:C,FeeCalc!F:F,0))</f>
        <v>0</v>
      </c>
      <c r="J137" s="45">
        <f>INDEX(FeeCalc!L:L,MATCH(C:C,FeeCalc!F:F,0))</f>
        <v>203550.34046343373</v>
      </c>
      <c r="K137" s="45">
        <f t="shared" si="57"/>
        <v>203550.34046343373</v>
      </c>
      <c r="L137" s="45">
        <f>IFERROR(IFERROR(INDEX('2023 IP UPL Data'!N:N,MATCH(A:A,'2023 IP UPL Data'!B:B,0)),INDEX('2023 IMD UPL Data'!M:M,MATCH(A:A,'2023 IMD UPL Data'!B:B,0))),0)</f>
        <v>6222.0218685412128</v>
      </c>
      <c r="M137" s="45">
        <f>IFERROR((IF(F137="IMD",0,INDEX('2023 OP UPL Data'!M:M,MATCH(A:A,'2023 OP UPL Data'!B:B,0)))),0)</f>
        <v>198317.59394557824</v>
      </c>
      <c r="N137" s="45">
        <f t="shared" si="58"/>
        <v>204539.61581411946</v>
      </c>
      <c r="O137" s="45">
        <v>7964.7207511720298</v>
      </c>
      <c r="P137" s="45">
        <v>152918.31799482173</v>
      </c>
      <c r="Q137" s="45">
        <f t="shared" si="59"/>
        <v>160883.03874599375</v>
      </c>
      <c r="R137" s="45" t="str">
        <f t="shared" si="60"/>
        <v>Yes</v>
      </c>
      <c r="S137" s="46" t="str">
        <f t="shared" si="60"/>
        <v>Yes</v>
      </c>
      <c r="T137" s="47">
        <f>ROUND(INDEX(Summary!H:H,MATCH(H:H,Summary!A:A,0)),2)</f>
        <v>0</v>
      </c>
      <c r="U137" s="47">
        <f>ROUND(INDEX(Summary!I:I,MATCH(H:H,Summary!A:A,0)),2)</f>
        <v>0.25</v>
      </c>
      <c r="V137" s="82">
        <f t="shared" si="61"/>
        <v>0</v>
      </c>
      <c r="W137" s="82">
        <f t="shared" si="61"/>
        <v>50887.585115858434</v>
      </c>
      <c r="X137" s="45">
        <f t="shared" si="62"/>
        <v>50887.585115858434</v>
      </c>
      <c r="Y137" s="45" t="s">
        <v>18726</v>
      </c>
      <c r="Z137" s="45" t="str">
        <f t="shared" si="63"/>
        <v>No</v>
      </c>
      <c r="AA137" s="45" t="str">
        <f t="shared" si="63"/>
        <v>Yes</v>
      </c>
      <c r="AB137" s="45" t="str">
        <f t="shared" si="64"/>
        <v>Yes</v>
      </c>
      <c r="AC137" s="83">
        <f t="shared" si="75"/>
        <v>0</v>
      </c>
      <c r="AD137" s="83">
        <f t="shared" si="76"/>
        <v>0.35</v>
      </c>
      <c r="AE137" s="45">
        <f t="shared" si="77"/>
        <v>0</v>
      </c>
      <c r="AF137" s="45">
        <f t="shared" si="77"/>
        <v>71242.619162201809</v>
      </c>
      <c r="AG137" s="45">
        <f t="shared" si="65"/>
        <v>71242.619162201809</v>
      </c>
      <c r="AH137" s="47">
        <f>IF(Y137="No",0,IFERROR(ROUNDDOWN(INDEX('90% of ACR'!K:K,MATCH(H:H,'90% of ACR'!A:A,0))*IF(I137&gt;0,IF(O137&gt;0,$R$4*MAX(O137-V137,0),0),0)/I137,2),0))</f>
        <v>0</v>
      </c>
      <c r="AI137" s="83">
        <f>IF(Y137="No",0,IFERROR(ROUNDDOWN(INDEX('90% of ACR'!R:R,MATCH(H:H,'90% of ACR'!A:A,0))*IF(J137&gt;0,IF(P137&gt;0,$R$4*MAX(P137-W137,0),0),0)/J137,2),0))</f>
        <v>0.34</v>
      </c>
      <c r="AJ137" s="45">
        <f t="shared" si="66"/>
        <v>0</v>
      </c>
      <c r="AK137" s="45">
        <f t="shared" si="66"/>
        <v>69207.115757567473</v>
      </c>
      <c r="AL137" s="47">
        <f t="shared" si="67"/>
        <v>0</v>
      </c>
      <c r="AM137" s="47">
        <f t="shared" si="67"/>
        <v>0.59000000000000008</v>
      </c>
      <c r="AN137" s="84">
        <f>IFERROR(INDEX(FeeCalc!P:P,MATCH(C137,FeeCalc!F:F,0)),0)</f>
        <v>120094.70087342591</v>
      </c>
      <c r="AO137" s="84">
        <f>IFERROR(INDEX(FeeCalc!S:S,MATCH(C137,FeeCalc!F:F,0)),0)</f>
        <v>7378.0276434749012</v>
      </c>
      <c r="AP137" s="84">
        <f t="shared" si="68"/>
        <v>127472.72851690081</v>
      </c>
      <c r="AQ137" s="69">
        <f t="shared" si="69"/>
        <v>54090.757837033561</v>
      </c>
      <c r="AR137" s="69">
        <v>24983.484468923925</v>
      </c>
      <c r="AS137" s="69">
        <f t="shared" si="78"/>
        <v>29107.273368109636</v>
      </c>
      <c r="AT137" s="69">
        <f>IFERROR(IFERROR(INDEX('2023 IP UPL Data'!L:L,MATCH(A:A,'2023 IP UPL Data'!B:B,0)),INDEX('2023 IMD UPL Data'!I:I,MATCH(A:A,'2023 IMD UPL Data'!B:B,0))),0)</f>
        <v>6835.4081314587875</v>
      </c>
      <c r="AU137" s="69">
        <f>IFERROR(IF(F135="IMD",0,INDEX('2023 OP UPL Data'!J:J,MATCH(A:A,'2023 OP UPL Data'!B:B,0))),0)</f>
        <v>104942.29605442178</v>
      </c>
      <c r="AV137" s="45">
        <f t="shared" si="70"/>
        <v>111777.70418588056</v>
      </c>
      <c r="AW137" s="69">
        <f>IFERROR(IFERROR(INDEX('2023 IP UPL Data'!M:M,MATCH(A:A,'2023 IP UPL Data'!B:B,0)),INDEX('2023 IMD UPL Data'!J:J,MATCH(A:A,'2023 IMD UPL Data'!B:B,0))),0)</f>
        <v>13057.43</v>
      </c>
      <c r="AX137" s="69">
        <f>IFERROR(IF(F135="IMD",0,INDEX('2023 OP UPL Data'!L:L,MATCH(A:A,'2023 OP UPL Data'!B:B,0))),0)</f>
        <v>303259.89</v>
      </c>
      <c r="AY137" s="45">
        <f t="shared" si="71"/>
        <v>316317.32</v>
      </c>
      <c r="AZ137" s="69">
        <v>14800.128882630817</v>
      </c>
      <c r="BA137" s="69">
        <v>257860.61404924351</v>
      </c>
      <c r="BB137" s="69">
        <f t="shared" si="72"/>
        <v>14800.128882630817</v>
      </c>
      <c r="BC137" s="69">
        <f t="shared" si="72"/>
        <v>206973.02893338507</v>
      </c>
      <c r="BD137" s="69">
        <f t="shared" si="73"/>
        <v>221773.15781601591</v>
      </c>
      <c r="BE137" s="91">
        <f t="shared" si="74"/>
        <v>1742.698882630817</v>
      </c>
      <c r="BF137" s="91">
        <f t="shared" si="74"/>
        <v>0</v>
      </c>
      <c r="BG137" s="70">
        <f>IFERROR(INDEX('2023 IP UPL Data'!K:K,MATCH(A137,'2023 IP UPL Data'!B:B,0)),0)</f>
        <v>0</v>
      </c>
    </row>
    <row r="138" spans="1:59">
      <c r="A138" s="120" t="s">
        <v>175</v>
      </c>
      <c r="B138" s="161" t="s">
        <v>175</v>
      </c>
      <c r="C138" s="31" t="s">
        <v>176</v>
      </c>
      <c r="D138" s="193" t="s">
        <v>176</v>
      </c>
      <c r="E138" s="157" t="s">
        <v>23107</v>
      </c>
      <c r="F138" s="117" t="s">
        <v>3071</v>
      </c>
      <c r="G138" s="117" t="s">
        <v>311</v>
      </c>
      <c r="H138" s="43" t="str">
        <f t="shared" si="56"/>
        <v>Rural MRSA Northeast</v>
      </c>
      <c r="I138" s="45">
        <f>INDEX(FeeCalc!M:M,MATCH(C:C,FeeCalc!F:F,0))</f>
        <v>1705471.3160753422</v>
      </c>
      <c r="J138" s="45">
        <f>INDEX(FeeCalc!L:L,MATCH(C:C,FeeCalc!F:F,0))</f>
        <v>1937344.5993042632</v>
      </c>
      <c r="K138" s="45">
        <f t="shared" si="57"/>
        <v>3642815.9153796053</v>
      </c>
      <c r="L138" s="45">
        <f>IFERROR(IFERROR(INDEX('2023 IP UPL Data'!N:N,MATCH(A:A,'2023 IP UPL Data'!B:B,0)),INDEX('2023 IMD UPL Data'!M:M,MATCH(A:A,'2023 IMD UPL Data'!B:B,0))),0)</f>
        <v>-473730.54566599731</v>
      </c>
      <c r="M138" s="45">
        <f>IFERROR((IF(F138="IMD",0,INDEX('2023 OP UPL Data'!M:M,MATCH(A:A,'2023 OP UPL Data'!B:B,0)))),0)</f>
        <v>646659.23383647809</v>
      </c>
      <c r="N138" s="45">
        <f t="shared" si="58"/>
        <v>172928.68817048077</v>
      </c>
      <c r="O138" s="45">
        <v>843404.59051339794</v>
      </c>
      <c r="P138" s="45">
        <v>2566849.5993263107</v>
      </c>
      <c r="Q138" s="45">
        <f t="shared" si="59"/>
        <v>3410254.1898397086</v>
      </c>
      <c r="R138" s="45" t="str">
        <f t="shared" si="60"/>
        <v>Yes</v>
      </c>
      <c r="S138" s="46" t="str">
        <f t="shared" si="60"/>
        <v>Yes</v>
      </c>
      <c r="T138" s="47">
        <f>ROUND(INDEX(Summary!H:H,MATCH(H:H,Summary!A:A,0)),2)</f>
        <v>0.17</v>
      </c>
      <c r="U138" s="47">
        <f>ROUND(INDEX(Summary!I:I,MATCH(H:H,Summary!A:A,0)),2)</f>
        <v>0.45</v>
      </c>
      <c r="V138" s="82">
        <f t="shared" si="61"/>
        <v>289930.12373280822</v>
      </c>
      <c r="W138" s="82">
        <f t="shared" si="61"/>
        <v>871805.06968691852</v>
      </c>
      <c r="X138" s="45">
        <f t="shared" si="62"/>
        <v>1161735.1934197268</v>
      </c>
      <c r="Y138" s="45" t="s">
        <v>18726</v>
      </c>
      <c r="Z138" s="45" t="str">
        <f t="shared" si="63"/>
        <v>Yes</v>
      </c>
      <c r="AA138" s="45" t="str">
        <f t="shared" si="63"/>
        <v>Yes</v>
      </c>
      <c r="AB138" s="45" t="str">
        <f t="shared" si="64"/>
        <v>Yes</v>
      </c>
      <c r="AC138" s="83">
        <f t="shared" si="75"/>
        <v>0.23</v>
      </c>
      <c r="AD138" s="83">
        <f t="shared" si="76"/>
        <v>0.61</v>
      </c>
      <c r="AE138" s="45">
        <f t="shared" si="77"/>
        <v>392258.40269732871</v>
      </c>
      <c r="AF138" s="45">
        <f t="shared" si="77"/>
        <v>1181780.2055756005</v>
      </c>
      <c r="AG138" s="45">
        <f t="shared" si="65"/>
        <v>1574038.6082729292</v>
      </c>
      <c r="AH138" s="47">
        <f>IF(Y138="No",0,IFERROR(ROUNDDOWN(INDEX('90% of ACR'!K:K,MATCH(H:H,'90% of ACR'!A:A,0))*IF(I138&gt;0,IF(O138&gt;0,$R$4*MAX(O138-V138,0),0),0)/I138,2),0))</f>
        <v>0.1</v>
      </c>
      <c r="AI138" s="83">
        <f>IF(Y138="No",0,IFERROR(ROUNDDOWN(INDEX('90% of ACR'!R:R,MATCH(H:H,'90% of ACR'!A:A,0))*IF(J138&gt;0,IF(P138&gt;0,$R$4*MAX(P138-W138,0),0),0)/J138,2),0))</f>
        <v>0.6</v>
      </c>
      <c r="AJ138" s="45">
        <f t="shared" si="66"/>
        <v>170547.13160753425</v>
      </c>
      <c r="AK138" s="45">
        <f t="shared" si="66"/>
        <v>1162406.7595825579</v>
      </c>
      <c r="AL138" s="47">
        <f t="shared" si="67"/>
        <v>0.27</v>
      </c>
      <c r="AM138" s="47">
        <f t="shared" si="67"/>
        <v>1.05</v>
      </c>
      <c r="AN138" s="84">
        <f>IFERROR(INDEX(FeeCalc!P:P,MATCH(C138,FeeCalc!F:F,0)),0)</f>
        <v>2494689.0846098186</v>
      </c>
      <c r="AO138" s="84">
        <f>IFERROR(INDEX(FeeCalc!S:S,MATCH(C138,FeeCalc!F:F,0)),0)</f>
        <v>154654.13598009275</v>
      </c>
      <c r="AP138" s="84">
        <f t="shared" si="68"/>
        <v>2649343.2205899116</v>
      </c>
      <c r="AQ138" s="69">
        <f t="shared" si="69"/>
        <v>1124201.1074793586</v>
      </c>
      <c r="AR138" s="69">
        <v>565135.53292315104</v>
      </c>
      <c r="AS138" s="69">
        <f t="shared" si="78"/>
        <v>559065.57455620752</v>
      </c>
      <c r="AT138" s="69">
        <f>IFERROR(IFERROR(INDEX('2023 IP UPL Data'!L:L,MATCH(A:A,'2023 IP UPL Data'!B:B,0)),INDEX('2023 IMD UPL Data'!I:I,MATCH(A:A,'2023 IMD UPL Data'!B:B,0))),0)</f>
        <v>1918938.4756659972</v>
      </c>
      <c r="AU138" s="69">
        <f>IFERROR(IF(F136="IMD",0,INDEX('2023 OP UPL Data'!J:J,MATCH(A:A,'2023 OP UPL Data'!B:B,0))),0)</f>
        <v>900984.98616352188</v>
      </c>
      <c r="AV138" s="45">
        <f t="shared" si="70"/>
        <v>2819923.4618295189</v>
      </c>
      <c r="AW138" s="69">
        <f>IFERROR(IFERROR(INDEX('2023 IP UPL Data'!M:M,MATCH(A:A,'2023 IP UPL Data'!B:B,0)),INDEX('2023 IMD UPL Data'!J:J,MATCH(A:A,'2023 IMD UPL Data'!B:B,0))),0)</f>
        <v>1445207.93</v>
      </c>
      <c r="AX138" s="69">
        <f>IFERROR(IF(F136="IMD",0,INDEX('2023 OP UPL Data'!L:L,MATCH(A:A,'2023 OP UPL Data'!B:B,0))),0)</f>
        <v>1547644.22</v>
      </c>
      <c r="AY138" s="45">
        <f t="shared" si="71"/>
        <v>2992852.15</v>
      </c>
      <c r="AZ138" s="69">
        <v>2762343.0661793952</v>
      </c>
      <c r="BA138" s="69">
        <v>3467834.5854898323</v>
      </c>
      <c r="BB138" s="69">
        <f t="shared" si="72"/>
        <v>2472412.9424465871</v>
      </c>
      <c r="BC138" s="69">
        <f t="shared" si="72"/>
        <v>2596029.5158029138</v>
      </c>
      <c r="BD138" s="69">
        <f t="shared" si="73"/>
        <v>5068442.458249501</v>
      </c>
      <c r="BE138" s="91">
        <f t="shared" si="74"/>
        <v>1317135.1361793953</v>
      </c>
      <c r="BF138" s="91">
        <f t="shared" si="74"/>
        <v>1920190.3654898324</v>
      </c>
      <c r="BG138" s="70">
        <f>IFERROR(INDEX('2023 IP UPL Data'!K:K,MATCH(A138,'2023 IP UPL Data'!B:B,0)),0)</f>
        <v>0</v>
      </c>
    </row>
    <row r="139" spans="1:59">
      <c r="A139" s="120" t="s">
        <v>193</v>
      </c>
      <c r="B139" s="161" t="s">
        <v>193</v>
      </c>
      <c r="C139" s="31" t="s">
        <v>194</v>
      </c>
      <c r="D139" s="193" t="s">
        <v>194</v>
      </c>
      <c r="E139" s="157" t="s">
        <v>23108</v>
      </c>
      <c r="F139" s="117" t="s">
        <v>3071</v>
      </c>
      <c r="G139" s="117" t="s">
        <v>311</v>
      </c>
      <c r="H139" s="43" t="str">
        <f t="shared" si="56"/>
        <v>Rural MRSA Northeast</v>
      </c>
      <c r="I139" s="45">
        <f>INDEX(FeeCalc!M:M,MATCH(C:C,FeeCalc!F:F,0))</f>
        <v>2257267.2682283241</v>
      </c>
      <c r="J139" s="45">
        <f>INDEX(FeeCalc!L:L,MATCH(C:C,FeeCalc!F:F,0))</f>
        <v>2622412.2191745909</v>
      </c>
      <c r="K139" s="45">
        <f t="shared" si="57"/>
        <v>4879679.487402915</v>
      </c>
      <c r="L139" s="45">
        <f>IFERROR(IFERROR(INDEX('2023 IP UPL Data'!N:N,MATCH(A:A,'2023 IP UPL Data'!B:B,0)),INDEX('2023 IMD UPL Data'!M:M,MATCH(A:A,'2023 IMD UPL Data'!B:B,0))),0)</f>
        <v>-246749.35853259312</v>
      </c>
      <c r="M139" s="45">
        <f>IFERROR((IF(F139="IMD",0,INDEX('2023 OP UPL Data'!M:M,MATCH(A:A,'2023 OP UPL Data'!B:B,0)))),0)</f>
        <v>859043.55320754717</v>
      </c>
      <c r="N139" s="45">
        <f t="shared" si="58"/>
        <v>612294.19467495405</v>
      </c>
      <c r="O139" s="45">
        <v>1542211.4661078518</v>
      </c>
      <c r="P139" s="45">
        <v>3587019.2385379178</v>
      </c>
      <c r="Q139" s="45">
        <f t="shared" si="59"/>
        <v>5129230.7046457697</v>
      </c>
      <c r="R139" s="45" t="str">
        <f t="shared" si="60"/>
        <v>Yes</v>
      </c>
      <c r="S139" s="46" t="str">
        <f t="shared" si="60"/>
        <v>Yes</v>
      </c>
      <c r="T139" s="47">
        <f>ROUND(INDEX(Summary!H:H,MATCH(H:H,Summary!A:A,0)),2)</f>
        <v>0.17</v>
      </c>
      <c r="U139" s="47">
        <f>ROUND(INDEX(Summary!I:I,MATCH(H:H,Summary!A:A,0)),2)</f>
        <v>0.45</v>
      </c>
      <c r="V139" s="82">
        <f t="shared" si="61"/>
        <v>383735.43559881515</v>
      </c>
      <c r="W139" s="82">
        <f t="shared" si="61"/>
        <v>1180085.498628566</v>
      </c>
      <c r="X139" s="45">
        <f t="shared" si="62"/>
        <v>1563820.9342273811</v>
      </c>
      <c r="Y139" s="45" t="s">
        <v>18726</v>
      </c>
      <c r="Z139" s="45" t="str">
        <f t="shared" si="63"/>
        <v>Yes</v>
      </c>
      <c r="AA139" s="45" t="str">
        <f t="shared" si="63"/>
        <v>Yes</v>
      </c>
      <c r="AB139" s="45" t="str">
        <f t="shared" si="64"/>
        <v>Yes</v>
      </c>
      <c r="AC139" s="83">
        <f t="shared" si="75"/>
        <v>0.36</v>
      </c>
      <c r="AD139" s="83">
        <f t="shared" si="76"/>
        <v>0.64</v>
      </c>
      <c r="AE139" s="45">
        <f t="shared" si="77"/>
        <v>812616.21656219661</v>
      </c>
      <c r="AF139" s="45">
        <f t="shared" si="77"/>
        <v>1678343.8202717381</v>
      </c>
      <c r="AG139" s="45">
        <f t="shared" si="65"/>
        <v>2490960.0368339345</v>
      </c>
      <c r="AH139" s="47">
        <f>IF(Y139="No",0,IFERROR(ROUNDDOWN(INDEX('90% of ACR'!K:K,MATCH(H:H,'90% of ACR'!A:A,0))*IF(I139&gt;0,IF(O139&gt;0,$R$4*MAX(O139-V139,0),0),0)/I139,2),0))</f>
        <v>0.16</v>
      </c>
      <c r="AI139" s="83">
        <f>IF(Y139="No",0,IFERROR(ROUNDDOWN(INDEX('90% of ACR'!R:R,MATCH(H:H,'90% of ACR'!A:A,0))*IF(J139&gt;0,IF(P139&gt;0,$R$4*MAX(P139-W139,0),0),0)/J139,2),0))</f>
        <v>0.63</v>
      </c>
      <c r="AJ139" s="45">
        <f t="shared" si="66"/>
        <v>361162.76291653188</v>
      </c>
      <c r="AK139" s="45">
        <f t="shared" si="66"/>
        <v>1652119.6980799923</v>
      </c>
      <c r="AL139" s="47">
        <f t="shared" si="67"/>
        <v>0.33</v>
      </c>
      <c r="AM139" s="47">
        <f t="shared" si="67"/>
        <v>1.08</v>
      </c>
      <c r="AN139" s="84">
        <f>IFERROR(INDEX(FeeCalc!P:P,MATCH(C139,FeeCalc!F:F,0)),0)</f>
        <v>3577103.3952239053</v>
      </c>
      <c r="AO139" s="84">
        <f>IFERROR(INDEX(FeeCalc!S:S,MATCH(C139,FeeCalc!F:F,0)),0)</f>
        <v>221128.77185285394</v>
      </c>
      <c r="AP139" s="84">
        <f t="shared" si="68"/>
        <v>3798232.167076759</v>
      </c>
      <c r="AQ139" s="69">
        <f t="shared" si="69"/>
        <v>1611711.4519200155</v>
      </c>
      <c r="AR139" s="69">
        <v>811373.97622852877</v>
      </c>
      <c r="AS139" s="69">
        <f t="shared" si="78"/>
        <v>800337.47569148673</v>
      </c>
      <c r="AT139" s="69">
        <f>IFERROR(IFERROR(INDEX('2023 IP UPL Data'!L:L,MATCH(A:A,'2023 IP UPL Data'!B:B,0)),INDEX('2023 IMD UPL Data'!I:I,MATCH(A:A,'2023 IMD UPL Data'!B:B,0))),0)</f>
        <v>2651506.2985325931</v>
      </c>
      <c r="AU139" s="69">
        <f>IFERROR(IF(F137="IMD",0,INDEX('2023 OP UPL Data'!J:J,MATCH(A:A,'2023 OP UPL Data'!B:B,0))),0)</f>
        <v>822133.60679245275</v>
      </c>
      <c r="AV139" s="45">
        <f t="shared" si="70"/>
        <v>3473639.9053250458</v>
      </c>
      <c r="AW139" s="69">
        <f>IFERROR(IFERROR(INDEX('2023 IP UPL Data'!M:M,MATCH(A:A,'2023 IP UPL Data'!B:B,0)),INDEX('2023 IMD UPL Data'!J:J,MATCH(A:A,'2023 IMD UPL Data'!B:B,0))),0)</f>
        <v>2404756.94</v>
      </c>
      <c r="AX139" s="69">
        <f>IFERROR(IF(F137="IMD",0,INDEX('2023 OP UPL Data'!L:L,MATCH(A:A,'2023 OP UPL Data'!B:B,0))),0)</f>
        <v>1681177.16</v>
      </c>
      <c r="AY139" s="45">
        <f t="shared" si="71"/>
        <v>4085934.0999999996</v>
      </c>
      <c r="AZ139" s="69">
        <v>4193717.7646404449</v>
      </c>
      <c r="BA139" s="69">
        <v>4409152.8453303706</v>
      </c>
      <c r="BB139" s="69">
        <f t="shared" si="72"/>
        <v>3809982.3290416296</v>
      </c>
      <c r="BC139" s="69">
        <f t="shared" si="72"/>
        <v>3229067.3467018045</v>
      </c>
      <c r="BD139" s="69">
        <f t="shared" si="73"/>
        <v>7039049.6757434346</v>
      </c>
      <c r="BE139" s="91">
        <f t="shared" si="74"/>
        <v>1788960.8246404449</v>
      </c>
      <c r="BF139" s="91">
        <f t="shared" si="74"/>
        <v>2727975.6853303704</v>
      </c>
      <c r="BG139" s="70">
        <f>IFERROR(INDEX('2023 IP UPL Data'!K:K,MATCH(A139,'2023 IP UPL Data'!B:B,0)),0)</f>
        <v>0</v>
      </c>
    </row>
    <row r="140" spans="1:59">
      <c r="A140" s="120" t="s">
        <v>321</v>
      </c>
      <c r="B140" s="161" t="s">
        <v>321</v>
      </c>
      <c r="C140" s="31" t="s">
        <v>322</v>
      </c>
      <c r="D140" s="193" t="s">
        <v>322</v>
      </c>
      <c r="E140" s="157" t="s">
        <v>23109</v>
      </c>
      <c r="F140" s="117" t="s">
        <v>3071</v>
      </c>
      <c r="G140" s="117" t="s">
        <v>311</v>
      </c>
      <c r="H140" s="43" t="str">
        <f t="shared" si="56"/>
        <v>Rural MRSA Northeast</v>
      </c>
      <c r="I140" s="45">
        <f>INDEX(FeeCalc!M:M,MATCH(C:C,FeeCalc!F:F,0))</f>
        <v>238770.35770363209</v>
      </c>
      <c r="J140" s="45">
        <f>INDEX(FeeCalc!L:L,MATCH(C:C,FeeCalc!F:F,0))</f>
        <v>1448331.7612550913</v>
      </c>
      <c r="K140" s="45">
        <f t="shared" si="57"/>
        <v>1687102.1189587233</v>
      </c>
      <c r="L140" s="45">
        <f>IFERROR(IFERROR(INDEX('2023 IP UPL Data'!N:N,MATCH(A:A,'2023 IP UPL Data'!B:B,0)),INDEX('2023 IMD UPL Data'!M:M,MATCH(A:A,'2023 IMD UPL Data'!B:B,0))),0)</f>
        <v>42987.057308051735</v>
      </c>
      <c r="M140" s="45">
        <f>IFERROR((IF(F140="IMD",0,INDEX('2023 OP UPL Data'!M:M,MATCH(A:A,'2023 OP UPL Data'!B:B,0)))),0)</f>
        <v>-653159.20729559753</v>
      </c>
      <c r="N140" s="45">
        <f t="shared" si="58"/>
        <v>-610172.1499875458</v>
      </c>
      <c r="O140" s="45">
        <v>241948.2666043514</v>
      </c>
      <c r="P140" s="45">
        <v>2424332.3099098327</v>
      </c>
      <c r="Q140" s="45">
        <f t="shared" si="59"/>
        <v>2666280.576514184</v>
      </c>
      <c r="R140" s="45" t="str">
        <f t="shared" si="60"/>
        <v>Yes</v>
      </c>
      <c r="S140" s="46" t="str">
        <f t="shared" si="60"/>
        <v>Yes</v>
      </c>
      <c r="T140" s="47">
        <f>ROUND(INDEX(Summary!H:H,MATCH(H:H,Summary!A:A,0)),2)</f>
        <v>0.17</v>
      </c>
      <c r="U140" s="47">
        <f>ROUND(INDEX(Summary!I:I,MATCH(H:H,Summary!A:A,0)),2)</f>
        <v>0.45</v>
      </c>
      <c r="V140" s="82">
        <f t="shared" si="61"/>
        <v>40590.960809617456</v>
      </c>
      <c r="W140" s="82">
        <f t="shared" si="61"/>
        <v>651749.29256479105</v>
      </c>
      <c r="X140" s="45">
        <f t="shared" si="62"/>
        <v>692340.25337440846</v>
      </c>
      <c r="Y140" s="45" t="s">
        <v>18726</v>
      </c>
      <c r="Z140" s="45" t="str">
        <f t="shared" si="63"/>
        <v>Yes</v>
      </c>
      <c r="AA140" s="45" t="str">
        <f t="shared" si="63"/>
        <v>Yes</v>
      </c>
      <c r="AB140" s="45" t="str">
        <f t="shared" si="64"/>
        <v>Yes</v>
      </c>
      <c r="AC140" s="83">
        <f t="shared" si="75"/>
        <v>0.59</v>
      </c>
      <c r="AD140" s="83">
        <f t="shared" si="76"/>
        <v>0.85</v>
      </c>
      <c r="AE140" s="45">
        <f t="shared" si="77"/>
        <v>140874.51104514292</v>
      </c>
      <c r="AF140" s="45">
        <f t="shared" si="77"/>
        <v>1231081.9970668275</v>
      </c>
      <c r="AG140" s="45">
        <f t="shared" si="65"/>
        <v>1371956.5081119705</v>
      </c>
      <c r="AH140" s="47">
        <f>IF(Y140="No",0,IFERROR(ROUNDDOWN(INDEX('90% of ACR'!K:K,MATCH(H:H,'90% of ACR'!A:A,0))*IF(I140&gt;0,IF(O140&gt;0,$R$4*MAX(O140-V140,0),0),0)/I140,2),0))</f>
        <v>0.27</v>
      </c>
      <c r="AI140" s="83">
        <f>IF(Y140="No",0,IFERROR(ROUNDDOWN(INDEX('90% of ACR'!R:R,MATCH(H:H,'90% of ACR'!A:A,0))*IF(J140&gt;0,IF(P140&gt;0,$R$4*MAX(P140-W140,0),0),0)/J140,2),0))</f>
        <v>0.85</v>
      </c>
      <c r="AJ140" s="45">
        <f t="shared" si="66"/>
        <v>64467.996579980667</v>
      </c>
      <c r="AK140" s="45">
        <f t="shared" si="66"/>
        <v>1231081.9970668275</v>
      </c>
      <c r="AL140" s="47">
        <f t="shared" si="67"/>
        <v>0.44000000000000006</v>
      </c>
      <c r="AM140" s="47">
        <f t="shared" si="67"/>
        <v>1.3</v>
      </c>
      <c r="AN140" s="84">
        <f>IFERROR(INDEX(FeeCalc!P:P,MATCH(C140,FeeCalc!F:F,0)),0)</f>
        <v>1987890.2470212169</v>
      </c>
      <c r="AO140" s="84">
        <f>IFERROR(INDEX(FeeCalc!S:S,MATCH(C140,FeeCalc!F:F,0)),0)</f>
        <v>123324.22817599498</v>
      </c>
      <c r="AP140" s="84">
        <f t="shared" si="68"/>
        <v>2111214.4751972118</v>
      </c>
      <c r="AQ140" s="69">
        <f t="shared" si="69"/>
        <v>895855.86068938347</v>
      </c>
      <c r="AR140" s="69">
        <v>449333.76832330914</v>
      </c>
      <c r="AS140" s="69">
        <f t="shared" si="78"/>
        <v>446522.09236607433</v>
      </c>
      <c r="AT140" s="69">
        <f>IFERROR(IFERROR(INDEX('2023 IP UPL Data'!L:L,MATCH(A:A,'2023 IP UPL Data'!B:B,0)),INDEX('2023 IMD UPL Data'!I:I,MATCH(A:A,'2023 IMD UPL Data'!B:B,0))),0)</f>
        <v>393546.86269194825</v>
      </c>
      <c r="AU140" s="69">
        <f>IFERROR(IF(F138="IMD",0,INDEX('2023 OP UPL Data'!J:J,MATCH(A:A,'2023 OP UPL Data'!B:B,0))),0)</f>
        <v>819937.88729559747</v>
      </c>
      <c r="AV140" s="45">
        <f t="shared" si="70"/>
        <v>1213484.7499875457</v>
      </c>
      <c r="AW140" s="69">
        <f>IFERROR(IFERROR(INDEX('2023 IP UPL Data'!M:M,MATCH(A:A,'2023 IP UPL Data'!B:B,0)),INDEX('2023 IMD UPL Data'!J:J,MATCH(A:A,'2023 IMD UPL Data'!B:B,0))),0)</f>
        <v>436533.92</v>
      </c>
      <c r="AX140" s="69">
        <f>IFERROR(IF(F138="IMD",0,INDEX('2023 OP UPL Data'!L:L,MATCH(A:A,'2023 OP UPL Data'!B:B,0))),0)</f>
        <v>166778.68</v>
      </c>
      <c r="AY140" s="45">
        <f t="shared" si="71"/>
        <v>603312.6</v>
      </c>
      <c r="AZ140" s="69">
        <v>635495.12929629965</v>
      </c>
      <c r="BA140" s="69">
        <v>3244270.1972054299</v>
      </c>
      <c r="BB140" s="69">
        <f t="shared" si="72"/>
        <v>594904.16848668223</v>
      </c>
      <c r="BC140" s="69">
        <f t="shared" si="72"/>
        <v>2592520.9046406387</v>
      </c>
      <c r="BD140" s="69">
        <f t="shared" si="73"/>
        <v>3187425.073127321</v>
      </c>
      <c r="BE140" s="91">
        <f t="shared" si="74"/>
        <v>198961.20929629967</v>
      </c>
      <c r="BF140" s="91">
        <f t="shared" si="74"/>
        <v>3077491.5172054297</v>
      </c>
      <c r="BG140" s="70">
        <f>IFERROR(INDEX('2023 IP UPL Data'!K:K,MATCH(A140,'2023 IP UPL Data'!B:B,0)),0)</f>
        <v>0</v>
      </c>
    </row>
    <row r="141" spans="1:59">
      <c r="A141" s="120" t="s">
        <v>357</v>
      </c>
      <c r="B141" s="161" t="s">
        <v>357</v>
      </c>
      <c r="C141" s="31" t="s">
        <v>358</v>
      </c>
      <c r="D141" s="193" t="s">
        <v>358</v>
      </c>
      <c r="E141" s="157" t="s">
        <v>23110</v>
      </c>
      <c r="F141" s="117" t="s">
        <v>3071</v>
      </c>
      <c r="G141" s="117" t="s">
        <v>311</v>
      </c>
      <c r="H141" s="43" t="str">
        <f t="shared" si="56"/>
        <v>Rural MRSA Northeast</v>
      </c>
      <c r="I141" s="45">
        <f>INDEX(FeeCalc!M:M,MATCH(C:C,FeeCalc!F:F,0))</f>
        <v>293182.57162615255</v>
      </c>
      <c r="J141" s="45">
        <f>INDEX(FeeCalc!L:L,MATCH(C:C,FeeCalc!F:F,0))</f>
        <v>935657.80020366865</v>
      </c>
      <c r="K141" s="45">
        <f t="shared" si="57"/>
        <v>1228840.3718298213</v>
      </c>
      <c r="L141" s="45">
        <f>IFERROR(IFERROR(INDEX('2023 IP UPL Data'!N:N,MATCH(A:A,'2023 IP UPL Data'!B:B,0)),INDEX('2023 IMD UPL Data'!M:M,MATCH(A:A,'2023 IMD UPL Data'!B:B,0))),0)</f>
        <v>-104877.51961546991</v>
      </c>
      <c r="M141" s="45">
        <f>IFERROR((IF(F141="IMD",0,INDEX('2023 OP UPL Data'!M:M,MATCH(A:A,'2023 OP UPL Data'!B:B,0)))),0)</f>
        <v>-449325.44867924531</v>
      </c>
      <c r="N141" s="45">
        <f t="shared" si="58"/>
        <v>-554202.96829471528</v>
      </c>
      <c r="O141" s="45">
        <v>260358.59289333335</v>
      </c>
      <c r="P141" s="45">
        <v>1659897.1721638478</v>
      </c>
      <c r="Q141" s="45">
        <f t="shared" si="59"/>
        <v>1920255.7650571812</v>
      </c>
      <c r="R141" s="45" t="str">
        <f t="shared" si="60"/>
        <v>Yes</v>
      </c>
      <c r="S141" s="46" t="str">
        <f t="shared" si="60"/>
        <v>Yes</v>
      </c>
      <c r="T141" s="47">
        <f>ROUND(INDEX(Summary!H:H,MATCH(H:H,Summary!A:A,0)),2)</f>
        <v>0.17</v>
      </c>
      <c r="U141" s="47">
        <f>ROUND(INDEX(Summary!I:I,MATCH(H:H,Summary!A:A,0)),2)</f>
        <v>0.45</v>
      </c>
      <c r="V141" s="82">
        <f t="shared" si="61"/>
        <v>49841.037176445934</v>
      </c>
      <c r="W141" s="82">
        <f t="shared" si="61"/>
        <v>421046.01009165088</v>
      </c>
      <c r="X141" s="45">
        <f t="shared" si="62"/>
        <v>470887.04726809682</v>
      </c>
      <c r="Y141" s="45" t="s">
        <v>18726</v>
      </c>
      <c r="Z141" s="45" t="str">
        <f t="shared" si="63"/>
        <v>Yes</v>
      </c>
      <c r="AA141" s="45" t="str">
        <f t="shared" si="63"/>
        <v>Yes</v>
      </c>
      <c r="AB141" s="45" t="str">
        <f t="shared" si="64"/>
        <v>Yes</v>
      </c>
      <c r="AC141" s="83">
        <f t="shared" si="75"/>
        <v>0.5</v>
      </c>
      <c r="AD141" s="83">
        <f t="shared" si="76"/>
        <v>0.92</v>
      </c>
      <c r="AE141" s="45">
        <f t="shared" si="77"/>
        <v>146591.28581307628</v>
      </c>
      <c r="AF141" s="45">
        <f t="shared" si="77"/>
        <v>860805.17618737521</v>
      </c>
      <c r="AG141" s="45">
        <f t="shared" si="65"/>
        <v>1007396.4620004515</v>
      </c>
      <c r="AH141" s="47">
        <f>IF(Y141="No",0,IFERROR(ROUNDDOWN(INDEX('90% of ACR'!K:K,MATCH(H:H,'90% of ACR'!A:A,0))*IF(I141&gt;0,IF(O141&gt;0,$R$4*MAX(O141-V141,0),0),0)/I141,2),0))</f>
        <v>0.23</v>
      </c>
      <c r="AI141" s="83">
        <f>IF(Y141="No",0,IFERROR(ROUNDDOWN(INDEX('90% of ACR'!R:R,MATCH(H:H,'90% of ACR'!A:A,0))*IF(J141&gt;0,IF(P141&gt;0,$R$4*MAX(P141-W141,0),0),0)/J141,2),0))</f>
        <v>0.92</v>
      </c>
      <c r="AJ141" s="45">
        <f t="shared" si="66"/>
        <v>67431.991474015085</v>
      </c>
      <c r="AK141" s="45">
        <f t="shared" si="66"/>
        <v>860805.17618737521</v>
      </c>
      <c r="AL141" s="47">
        <f t="shared" si="67"/>
        <v>0.4</v>
      </c>
      <c r="AM141" s="47">
        <f t="shared" si="67"/>
        <v>1.37</v>
      </c>
      <c r="AN141" s="84">
        <f>IFERROR(INDEX(FeeCalc!P:P,MATCH(C141,FeeCalc!F:F,0)),0)</f>
        <v>1399124.2149294871</v>
      </c>
      <c r="AO141" s="84">
        <f>IFERROR(INDEX(FeeCalc!S:S,MATCH(C141,FeeCalc!F:F,0)),0)</f>
        <v>87087.964163032826</v>
      </c>
      <c r="AP141" s="84">
        <f t="shared" si="68"/>
        <v>1486212.1790925199</v>
      </c>
      <c r="AQ141" s="69">
        <f t="shared" si="69"/>
        <v>630647.38637868722</v>
      </c>
      <c r="AR141" s="69">
        <v>315952.50804195873</v>
      </c>
      <c r="AS141" s="69">
        <f t="shared" si="78"/>
        <v>314694.87833672849</v>
      </c>
      <c r="AT141" s="69">
        <f>IFERROR(IFERROR(INDEX('2023 IP UPL Data'!L:L,MATCH(A:A,'2023 IP UPL Data'!B:B,0)),INDEX('2023 IMD UPL Data'!I:I,MATCH(A:A,'2023 IMD UPL Data'!B:B,0))),0)</f>
        <v>415552.52961546992</v>
      </c>
      <c r="AU141" s="69">
        <f>IFERROR(IF(F139="IMD",0,INDEX('2023 OP UPL Data'!J:J,MATCH(A:A,'2023 OP UPL Data'!B:B,0))),0)</f>
        <v>489169.54867924529</v>
      </c>
      <c r="AV141" s="45">
        <f t="shared" si="70"/>
        <v>904722.07829471515</v>
      </c>
      <c r="AW141" s="69">
        <f>IFERROR(IFERROR(INDEX('2023 IP UPL Data'!M:M,MATCH(A:A,'2023 IP UPL Data'!B:B,0)),INDEX('2023 IMD UPL Data'!J:J,MATCH(A:A,'2023 IMD UPL Data'!B:B,0))),0)</f>
        <v>310675.01</v>
      </c>
      <c r="AX141" s="69">
        <f>IFERROR(IF(F139="IMD",0,INDEX('2023 OP UPL Data'!L:L,MATCH(A:A,'2023 OP UPL Data'!B:B,0))),0)</f>
        <v>39844.1</v>
      </c>
      <c r="AY141" s="45">
        <f t="shared" si="71"/>
        <v>350519.11</v>
      </c>
      <c r="AZ141" s="69">
        <v>675911.12250880327</v>
      </c>
      <c r="BA141" s="69">
        <v>2149066.720843093</v>
      </c>
      <c r="BB141" s="69">
        <f t="shared" si="72"/>
        <v>626070.08533235732</v>
      </c>
      <c r="BC141" s="69">
        <f t="shared" si="72"/>
        <v>1728020.7107514422</v>
      </c>
      <c r="BD141" s="69">
        <f t="shared" si="73"/>
        <v>2354090.7960837996</v>
      </c>
      <c r="BE141" s="91">
        <f t="shared" si="74"/>
        <v>365236.11250880326</v>
      </c>
      <c r="BF141" s="91">
        <f t="shared" si="74"/>
        <v>2109222.6208430929</v>
      </c>
      <c r="BG141" s="70">
        <f>IFERROR(INDEX('2023 IP UPL Data'!K:K,MATCH(A141,'2023 IP UPL Data'!B:B,0)),0)</f>
        <v>0</v>
      </c>
    </row>
    <row r="142" spans="1:59">
      <c r="A142" s="120" t="s">
        <v>1545</v>
      </c>
      <c r="B142" s="161" t="s">
        <v>1545</v>
      </c>
      <c r="C142" s="31" t="s">
        <v>1546</v>
      </c>
      <c r="D142" s="193" t="s">
        <v>1546</v>
      </c>
      <c r="E142" s="157" t="s">
        <v>23111</v>
      </c>
      <c r="F142" s="117" t="s">
        <v>2987</v>
      </c>
      <c r="G142" s="117" t="s">
        <v>311</v>
      </c>
      <c r="H142" s="43" t="str">
        <f t="shared" si="56"/>
        <v>Urban MRSA Northeast</v>
      </c>
      <c r="I142" s="45">
        <f>INDEX(FeeCalc!M:M,MATCH(C:C,FeeCalc!F:F,0))</f>
        <v>8189.3277288742675</v>
      </c>
      <c r="J142" s="45">
        <f>INDEX(FeeCalc!L:L,MATCH(C:C,FeeCalc!F:F,0))</f>
        <v>100179.79210941923</v>
      </c>
      <c r="K142" s="45">
        <f t="shared" si="57"/>
        <v>108369.1198382935</v>
      </c>
      <c r="L142" s="45">
        <f>IFERROR(IFERROR(INDEX('2023 IP UPL Data'!N:N,MATCH(A:A,'2023 IP UPL Data'!B:B,0)),INDEX('2023 IMD UPL Data'!M:M,MATCH(A:A,'2023 IMD UPL Data'!B:B,0))),0)</f>
        <v>0</v>
      </c>
      <c r="M142" s="45">
        <f>IFERROR((IF(F142="IMD",0,INDEX('2023 OP UPL Data'!M:M,MATCH(A:A,'2023 OP UPL Data'!B:B,0)))),0)</f>
        <v>189452.89883061979</v>
      </c>
      <c r="N142" s="45">
        <f t="shared" si="58"/>
        <v>189452.89883061979</v>
      </c>
      <c r="O142" s="45">
        <v>0</v>
      </c>
      <c r="P142" s="45">
        <v>425589.11006243736</v>
      </c>
      <c r="Q142" s="45">
        <f t="shared" si="59"/>
        <v>425589.11006243736</v>
      </c>
      <c r="R142" s="45" t="str">
        <f t="shared" si="60"/>
        <v>No</v>
      </c>
      <c r="S142" s="46" t="str">
        <f t="shared" si="60"/>
        <v>Yes</v>
      </c>
      <c r="T142" s="47">
        <f>ROUND(INDEX(Summary!H:H,MATCH(H:H,Summary!A:A,0)),2)</f>
        <v>0.81</v>
      </c>
      <c r="U142" s="47">
        <f>ROUND(INDEX(Summary!I:I,MATCH(H:H,Summary!A:A,0)),2)</f>
        <v>1.32</v>
      </c>
      <c r="V142" s="82">
        <f t="shared" si="61"/>
        <v>6633.3554603881566</v>
      </c>
      <c r="W142" s="82">
        <f t="shared" si="61"/>
        <v>132237.32558443339</v>
      </c>
      <c r="X142" s="45">
        <f t="shared" si="62"/>
        <v>138870.68104482154</v>
      </c>
      <c r="Y142" s="45" t="s">
        <v>18726</v>
      </c>
      <c r="Z142" s="45" t="str">
        <f t="shared" si="63"/>
        <v>No</v>
      </c>
      <c r="AA142" s="45" t="str">
        <f t="shared" si="63"/>
        <v>Yes</v>
      </c>
      <c r="AB142" s="45" t="str">
        <f t="shared" si="64"/>
        <v>Yes</v>
      </c>
      <c r="AC142" s="83">
        <f t="shared" si="75"/>
        <v>0</v>
      </c>
      <c r="AD142" s="83">
        <f t="shared" si="76"/>
        <v>2.04</v>
      </c>
      <c r="AE142" s="45">
        <f t="shared" si="77"/>
        <v>0</v>
      </c>
      <c r="AF142" s="45">
        <f t="shared" si="77"/>
        <v>204366.77590321522</v>
      </c>
      <c r="AG142" s="45">
        <f t="shared" si="65"/>
        <v>204366.77590321522</v>
      </c>
      <c r="AH142" s="47">
        <f>IF(Y142="No",0,IFERROR(ROUNDDOWN(INDEX('90% of ACR'!K:K,MATCH(H:H,'90% of ACR'!A:A,0))*IF(I142&gt;0,IF(O142&gt;0,$R$4*MAX(O142-V142,0),0),0)/I142,2),0))</f>
        <v>0</v>
      </c>
      <c r="AI142" s="83">
        <f>IF(Y142="No",0,IFERROR(ROUNDDOWN(INDEX('90% of ACR'!R:R,MATCH(H:H,'90% of ACR'!A:A,0))*IF(J142&gt;0,IF(P142&gt;0,$R$4*MAX(P142-W142,0),0),0)/J142,2),0))</f>
        <v>2.0299999999999998</v>
      </c>
      <c r="AJ142" s="45">
        <f t="shared" si="66"/>
        <v>0</v>
      </c>
      <c r="AK142" s="45">
        <f t="shared" si="66"/>
        <v>203364.97798212102</v>
      </c>
      <c r="AL142" s="47">
        <f t="shared" si="67"/>
        <v>0.81</v>
      </c>
      <c r="AM142" s="47">
        <f t="shared" si="67"/>
        <v>3.3499999999999996</v>
      </c>
      <c r="AN142" s="84">
        <f>IFERROR(INDEX(FeeCalc!P:P,MATCH(C142,FeeCalc!F:F,0)),0)</f>
        <v>342235.65902694257</v>
      </c>
      <c r="AO142" s="84">
        <f>IFERROR(INDEX(FeeCalc!S:S,MATCH(C142,FeeCalc!F:F,0)),0)</f>
        <v>21421.773330305467</v>
      </c>
      <c r="AP142" s="84">
        <f t="shared" si="68"/>
        <v>363657.43235724804</v>
      </c>
      <c r="AQ142" s="69">
        <f t="shared" si="69"/>
        <v>154311.48558701581</v>
      </c>
      <c r="AR142" s="69">
        <v>77365.286945964224</v>
      </c>
      <c r="AS142" s="69">
        <f t="shared" si="78"/>
        <v>76946.198641051582</v>
      </c>
      <c r="AT142" s="69">
        <f>IFERROR(IFERROR(INDEX('2023 IP UPL Data'!L:L,MATCH(A:A,'2023 IP UPL Data'!B:B,0)),INDEX('2023 IMD UPL Data'!I:I,MATCH(A:A,'2023 IMD UPL Data'!B:B,0))),0)</f>
        <v>0</v>
      </c>
      <c r="AU142" s="69">
        <f>IFERROR(IF(F140="IMD",0,INDEX('2023 OP UPL Data'!J:J,MATCH(A:A,'2023 OP UPL Data'!B:B,0))),0)</f>
        <v>131830.45116938019</v>
      </c>
      <c r="AV142" s="45">
        <f t="shared" si="70"/>
        <v>131830.45116938019</v>
      </c>
      <c r="AW142" s="69">
        <f>IFERROR(IFERROR(INDEX('2023 IP UPL Data'!M:M,MATCH(A:A,'2023 IP UPL Data'!B:B,0)),INDEX('2023 IMD UPL Data'!J:J,MATCH(A:A,'2023 IMD UPL Data'!B:B,0))),0)</f>
        <v>0</v>
      </c>
      <c r="AX142" s="69">
        <f>IFERROR(IF(F140="IMD",0,INDEX('2023 OP UPL Data'!L:L,MATCH(A:A,'2023 OP UPL Data'!B:B,0))),0)</f>
        <v>321283.34999999998</v>
      </c>
      <c r="AY142" s="45">
        <f t="shared" si="71"/>
        <v>321283.34999999998</v>
      </c>
      <c r="AZ142" s="69">
        <v>0</v>
      </c>
      <c r="BA142" s="69">
        <v>557419.56123181758</v>
      </c>
      <c r="BB142" s="69">
        <f t="shared" si="72"/>
        <v>0</v>
      </c>
      <c r="BC142" s="69">
        <f t="shared" si="72"/>
        <v>425182.23564738419</v>
      </c>
      <c r="BD142" s="69">
        <f t="shared" si="73"/>
        <v>418548.88018699607</v>
      </c>
      <c r="BE142" s="91">
        <f t="shared" si="74"/>
        <v>0</v>
      </c>
      <c r="BF142" s="91">
        <f t="shared" si="74"/>
        <v>236136.21123181761</v>
      </c>
      <c r="BG142" s="70">
        <f>IFERROR(INDEX('2023 IP UPL Data'!K:K,MATCH(A142,'2023 IP UPL Data'!B:B,0)),0)</f>
        <v>0</v>
      </c>
    </row>
    <row r="143" spans="1:59">
      <c r="A143" s="120" t="s">
        <v>462</v>
      </c>
      <c r="B143" s="161" t="s">
        <v>462</v>
      </c>
      <c r="C143" s="31" t="s">
        <v>463</v>
      </c>
      <c r="D143" s="193" t="s">
        <v>463</v>
      </c>
      <c r="E143" s="157" t="s">
        <v>23112</v>
      </c>
      <c r="F143" s="117" t="s">
        <v>2987</v>
      </c>
      <c r="G143" s="117" t="s">
        <v>311</v>
      </c>
      <c r="H143" s="43" t="str">
        <f t="shared" si="56"/>
        <v>Urban MRSA Northeast</v>
      </c>
      <c r="I143" s="45">
        <f>INDEX(FeeCalc!M:M,MATCH(C:C,FeeCalc!F:F,0))</f>
        <v>8917306.0084098205</v>
      </c>
      <c r="J143" s="45">
        <f>INDEX(FeeCalc!L:L,MATCH(C:C,FeeCalc!F:F,0))</f>
        <v>4833936.1009830199</v>
      </c>
      <c r="K143" s="45">
        <f t="shared" si="57"/>
        <v>13751242.10939284</v>
      </c>
      <c r="L143" s="45">
        <f>IFERROR(IFERROR(INDEX('2023 IP UPL Data'!N:N,MATCH(A:A,'2023 IP UPL Data'!B:B,0)),INDEX('2023 IMD UPL Data'!M:M,MATCH(A:A,'2023 IMD UPL Data'!B:B,0))),0)</f>
        <v>5123372.7054347806</v>
      </c>
      <c r="M143" s="45">
        <f>IFERROR((IF(F143="IMD",0,INDEX('2023 OP UPL Data'!M:M,MATCH(A:A,'2023 OP UPL Data'!B:B,0)))),0)</f>
        <v>7362814.40478261</v>
      </c>
      <c r="N143" s="45">
        <f t="shared" si="58"/>
        <v>12486187.110217391</v>
      </c>
      <c r="O143" s="45">
        <v>28863098.966136426</v>
      </c>
      <c r="P143" s="45">
        <v>12886437.355099872</v>
      </c>
      <c r="Q143" s="45">
        <f t="shared" si="59"/>
        <v>41749536.321236297</v>
      </c>
      <c r="R143" s="45" t="str">
        <f t="shared" si="60"/>
        <v>Yes</v>
      </c>
      <c r="S143" s="46" t="str">
        <f t="shared" si="60"/>
        <v>Yes</v>
      </c>
      <c r="T143" s="47">
        <f>ROUND(INDEX(Summary!H:H,MATCH(H:H,Summary!A:A,0)),2)</f>
        <v>0.81</v>
      </c>
      <c r="U143" s="47">
        <f>ROUND(INDEX(Summary!I:I,MATCH(H:H,Summary!A:A,0)),2)</f>
        <v>1.32</v>
      </c>
      <c r="V143" s="82">
        <f t="shared" si="61"/>
        <v>7223017.8668119553</v>
      </c>
      <c r="W143" s="82">
        <f t="shared" si="61"/>
        <v>6380795.6532975864</v>
      </c>
      <c r="X143" s="45">
        <f t="shared" si="62"/>
        <v>13603813.520109542</v>
      </c>
      <c r="Y143" s="45" t="s">
        <v>18726</v>
      </c>
      <c r="Z143" s="45" t="str">
        <f t="shared" si="63"/>
        <v>Yes</v>
      </c>
      <c r="AA143" s="45" t="str">
        <f t="shared" si="63"/>
        <v>Yes</v>
      </c>
      <c r="AB143" s="45" t="str">
        <f t="shared" si="64"/>
        <v>Yes</v>
      </c>
      <c r="AC143" s="83">
        <f t="shared" si="75"/>
        <v>1.69</v>
      </c>
      <c r="AD143" s="83">
        <f t="shared" si="76"/>
        <v>0.94</v>
      </c>
      <c r="AE143" s="45">
        <f t="shared" si="77"/>
        <v>15070247.154212596</v>
      </c>
      <c r="AF143" s="45">
        <f t="shared" si="77"/>
        <v>4543899.9349240381</v>
      </c>
      <c r="AG143" s="45">
        <f t="shared" si="65"/>
        <v>19614147.089136634</v>
      </c>
      <c r="AH143" s="47">
        <f>IF(Y143="No",0,IFERROR(ROUNDDOWN(INDEX('90% of ACR'!K:K,MATCH(H:H,'90% of ACR'!A:A,0))*IF(I143&gt;0,IF(O143&gt;0,$R$4*MAX(O143-V143,0),0),0)/I143,2),0))</f>
        <v>1.69</v>
      </c>
      <c r="AI143" s="83">
        <f>IF(Y143="No",0,IFERROR(ROUNDDOWN(INDEX('90% of ACR'!R:R,MATCH(H:H,'90% of ACR'!A:A,0))*IF(J143&gt;0,IF(P143&gt;0,$R$4*MAX(P143-W143,0),0),0)/J143,2),0))</f>
        <v>0.93</v>
      </c>
      <c r="AJ143" s="45">
        <f t="shared" si="66"/>
        <v>15070247.154212596</v>
      </c>
      <c r="AK143" s="45">
        <f t="shared" si="66"/>
        <v>4495560.5739142084</v>
      </c>
      <c r="AL143" s="47">
        <f t="shared" si="67"/>
        <v>2.5</v>
      </c>
      <c r="AM143" s="47">
        <f t="shared" si="67"/>
        <v>2.25</v>
      </c>
      <c r="AN143" s="84">
        <f>IFERROR(INDEX(FeeCalc!P:P,MATCH(C143,FeeCalc!F:F,0)),0)</f>
        <v>33169621.248236347</v>
      </c>
      <c r="AO143" s="84">
        <f>IFERROR(INDEX(FeeCalc!S:S,MATCH(C143,FeeCalc!F:F,0)),0)</f>
        <v>2087243.3094939832</v>
      </c>
      <c r="AP143" s="84">
        <f t="shared" si="68"/>
        <v>35256864.557730332</v>
      </c>
      <c r="AQ143" s="69">
        <f t="shared" si="69"/>
        <v>14960615.851510828</v>
      </c>
      <c r="AR143" s="69">
        <v>7496227.9080996243</v>
      </c>
      <c r="AS143" s="69">
        <f t="shared" si="78"/>
        <v>7464387.943411204</v>
      </c>
      <c r="AT143" s="69">
        <f>IFERROR(IFERROR(INDEX('2023 IP UPL Data'!L:L,MATCH(A:A,'2023 IP UPL Data'!B:B,0)),INDEX('2023 IMD UPL Data'!I:I,MATCH(A:A,'2023 IMD UPL Data'!B:B,0))),0)</f>
        <v>10054028.244565219</v>
      </c>
      <c r="AU143" s="69">
        <f>IFERROR(IF(F141="IMD",0,INDEX('2023 OP UPL Data'!J:J,MATCH(A:A,'2023 OP UPL Data'!B:B,0))),0)</f>
        <v>1611037.8152173904</v>
      </c>
      <c r="AV143" s="45">
        <f t="shared" si="70"/>
        <v>11665066.059782609</v>
      </c>
      <c r="AW143" s="69">
        <f>IFERROR(IFERROR(INDEX('2023 IP UPL Data'!M:M,MATCH(A:A,'2023 IP UPL Data'!B:B,0)),INDEX('2023 IMD UPL Data'!J:J,MATCH(A:A,'2023 IMD UPL Data'!B:B,0))),0)</f>
        <v>15177400.949999999</v>
      </c>
      <c r="AX143" s="69">
        <f>IFERROR(IF(F141="IMD",0,INDEX('2023 OP UPL Data'!L:L,MATCH(A:A,'2023 OP UPL Data'!B:B,0))),0)</f>
        <v>8973852.2200000007</v>
      </c>
      <c r="AY143" s="45">
        <f t="shared" si="71"/>
        <v>24151253.170000002</v>
      </c>
      <c r="AZ143" s="69">
        <v>38917127.210701644</v>
      </c>
      <c r="BA143" s="69">
        <v>14497475.170317262</v>
      </c>
      <c r="BB143" s="69">
        <f t="shared" si="72"/>
        <v>31694109.343889691</v>
      </c>
      <c r="BC143" s="69">
        <f t="shared" si="72"/>
        <v>8116679.517019676</v>
      </c>
      <c r="BD143" s="69">
        <f t="shared" si="73"/>
        <v>39810788.860909365</v>
      </c>
      <c r="BE143" s="91">
        <f t="shared" si="74"/>
        <v>23739726.260701645</v>
      </c>
      <c r="BF143" s="91">
        <f t="shared" si="74"/>
        <v>5523622.9503172617</v>
      </c>
      <c r="BG143" s="70">
        <f>IFERROR(INDEX('2023 IP UPL Data'!K:K,MATCH(A143,'2023 IP UPL Data'!B:B,0)),0)</f>
        <v>0</v>
      </c>
    </row>
    <row r="144" spans="1:59">
      <c r="A144" s="120" t="s">
        <v>1054</v>
      </c>
      <c r="B144" s="161" t="s">
        <v>1054</v>
      </c>
      <c r="C144" s="31" t="s">
        <v>1055</v>
      </c>
      <c r="D144" s="193" t="s">
        <v>1055</v>
      </c>
      <c r="E144" s="157" t="s">
        <v>23113</v>
      </c>
      <c r="F144" s="117" t="s">
        <v>2987</v>
      </c>
      <c r="G144" s="117" t="s">
        <v>301</v>
      </c>
      <c r="H144" s="43" t="str">
        <f t="shared" si="56"/>
        <v>Urban Harris</v>
      </c>
      <c r="I144" s="45">
        <f>INDEX(FeeCalc!M:M,MATCH(C:C,FeeCalc!F:F,0))</f>
        <v>15339492.008301778</v>
      </c>
      <c r="J144" s="45">
        <f>INDEX(FeeCalc!L:L,MATCH(C:C,FeeCalc!F:F,0))</f>
        <v>8869106.1033484638</v>
      </c>
      <c r="K144" s="45">
        <f t="shared" si="57"/>
        <v>24208598.111650243</v>
      </c>
      <c r="L144" s="45">
        <f>IFERROR(IFERROR(INDEX('2023 IP UPL Data'!N:N,MATCH(A:A,'2023 IP UPL Data'!B:B,0)),INDEX('2023 IMD UPL Data'!M:M,MATCH(A:A,'2023 IMD UPL Data'!B:B,0))),0)</f>
        <v>30709310.167647053</v>
      </c>
      <c r="M144" s="45">
        <f>IFERROR((IF(F144="IMD",0,INDEX('2023 OP UPL Data'!M:M,MATCH(A:A,'2023 OP UPL Data'!B:B,0)))),0)</f>
        <v>11789353.543676469</v>
      </c>
      <c r="N144" s="45">
        <f t="shared" si="58"/>
        <v>42498663.711323522</v>
      </c>
      <c r="O144" s="45">
        <v>40493174.201313689</v>
      </c>
      <c r="P144" s="45">
        <v>10684622.54973104</v>
      </c>
      <c r="Q144" s="45">
        <f t="shared" si="59"/>
        <v>51177796.751044728</v>
      </c>
      <c r="R144" s="45" t="str">
        <f t="shared" si="60"/>
        <v>Yes</v>
      </c>
      <c r="S144" s="46" t="str">
        <f t="shared" si="60"/>
        <v>Yes</v>
      </c>
      <c r="T144" s="47">
        <f>ROUND(INDEX(Summary!H:H,MATCH(H:H,Summary!A:A,0)),2)</f>
        <v>1.96</v>
      </c>
      <c r="U144" s="47">
        <f>ROUND(INDEX(Summary!I:I,MATCH(H:H,Summary!A:A,0)),2)</f>
        <v>0.74</v>
      </c>
      <c r="V144" s="82">
        <f t="shared" si="61"/>
        <v>30065404.336271483</v>
      </c>
      <c r="W144" s="82">
        <f t="shared" si="61"/>
        <v>6563138.5164778633</v>
      </c>
      <c r="X144" s="45">
        <f t="shared" si="62"/>
        <v>36628542.852749348</v>
      </c>
      <c r="Y144" s="45" t="s">
        <v>18726</v>
      </c>
      <c r="Z144" s="45" t="str">
        <f t="shared" si="63"/>
        <v>No</v>
      </c>
      <c r="AA144" s="45" t="str">
        <f t="shared" si="63"/>
        <v>Yes</v>
      </c>
      <c r="AB144" s="45" t="str">
        <f t="shared" si="64"/>
        <v>Yes</v>
      </c>
      <c r="AC144" s="83">
        <f t="shared" si="75"/>
        <v>0.47</v>
      </c>
      <c r="AD144" s="83">
        <f t="shared" si="76"/>
        <v>0.32</v>
      </c>
      <c r="AE144" s="45">
        <f t="shared" si="77"/>
        <v>7209561.2439018348</v>
      </c>
      <c r="AF144" s="45">
        <f t="shared" si="77"/>
        <v>2838113.9530715086</v>
      </c>
      <c r="AG144" s="45">
        <f t="shared" si="65"/>
        <v>10047675.196973342</v>
      </c>
      <c r="AH144" s="47">
        <f>IF(Y144="No",0,IFERROR(ROUNDDOWN(INDEX('90% of ACR'!K:K,MATCH(H:H,'90% of ACR'!A:A,0))*IF(I144&gt;0,IF(O144&gt;0,$R$4*MAX(O144-V144,0),0),0)/I144,2),0))</f>
        <v>0</v>
      </c>
      <c r="AI144" s="83">
        <f>IF(Y144="No",0,IFERROR(ROUNDDOWN(INDEX('90% of ACR'!R:R,MATCH(H:H,'90% of ACR'!A:A,0))*IF(J144&gt;0,IF(P144&gt;0,$R$4*MAX(P144-W144,0),0),0)/J144,2),0))</f>
        <v>0.24</v>
      </c>
      <c r="AJ144" s="45">
        <f t="shared" si="66"/>
        <v>0</v>
      </c>
      <c r="AK144" s="45">
        <f t="shared" si="66"/>
        <v>2128585.4648036314</v>
      </c>
      <c r="AL144" s="47">
        <f t="shared" si="67"/>
        <v>1.96</v>
      </c>
      <c r="AM144" s="47">
        <f t="shared" si="67"/>
        <v>0.98</v>
      </c>
      <c r="AN144" s="84">
        <f>IFERROR(INDEX(FeeCalc!P:P,MATCH(C144,FeeCalc!F:F,0)),0)</f>
        <v>38757128.317552976</v>
      </c>
      <c r="AO144" s="84">
        <f>IFERROR(INDEX(FeeCalc!S:S,MATCH(C144,FeeCalc!F:F,0)),0)</f>
        <v>2452401.0010970854</v>
      </c>
      <c r="AP144" s="84">
        <f t="shared" si="68"/>
        <v>41209529.318650059</v>
      </c>
      <c r="AQ144" s="69">
        <f t="shared" si="69"/>
        <v>17486521.994841419</v>
      </c>
      <c r="AR144" s="69">
        <v>9814874.2171190493</v>
      </c>
      <c r="AS144" s="69">
        <f t="shared" si="78"/>
        <v>7671647.7777223699</v>
      </c>
      <c r="AT144" s="69">
        <f>IFERROR(IFERROR(INDEX('2023 IP UPL Data'!L:L,MATCH(A:A,'2023 IP UPL Data'!B:B,0)),INDEX('2023 IMD UPL Data'!I:I,MATCH(A:A,'2023 IMD UPL Data'!B:B,0))),0)</f>
        <v>14229672.632352944</v>
      </c>
      <c r="AU144" s="69">
        <f>IFERROR(IF(F142="IMD",0,INDEX('2023 OP UPL Data'!J:J,MATCH(A:A,'2023 OP UPL Data'!B:B,0))),0)</f>
        <v>5022207.4963235296</v>
      </c>
      <c r="AV144" s="45">
        <f t="shared" si="70"/>
        <v>19251880.128676474</v>
      </c>
      <c r="AW144" s="69">
        <f>IFERROR(IFERROR(INDEX('2023 IP UPL Data'!M:M,MATCH(A:A,'2023 IP UPL Data'!B:B,0)),INDEX('2023 IMD UPL Data'!J:J,MATCH(A:A,'2023 IMD UPL Data'!B:B,0))),0)</f>
        <v>44938982.799999997</v>
      </c>
      <c r="AX144" s="69">
        <f>IFERROR(IF(F142="IMD",0,INDEX('2023 OP UPL Data'!L:L,MATCH(A:A,'2023 OP UPL Data'!B:B,0))),0)</f>
        <v>16811561.039999999</v>
      </c>
      <c r="AY144" s="45">
        <f t="shared" si="71"/>
        <v>61750543.839999996</v>
      </c>
      <c r="AZ144" s="69">
        <v>54722846.83366663</v>
      </c>
      <c r="BA144" s="69">
        <v>15706830.04605457</v>
      </c>
      <c r="BB144" s="69">
        <f t="shared" si="72"/>
        <v>24657442.497395147</v>
      </c>
      <c r="BC144" s="69">
        <f t="shared" si="72"/>
        <v>9143691.5295767076</v>
      </c>
      <c r="BD144" s="69">
        <f t="shared" si="73"/>
        <v>33801134.026971847</v>
      </c>
      <c r="BE144" s="91">
        <f t="shared" si="74"/>
        <v>9783864.0336666331</v>
      </c>
      <c r="BF144" s="91">
        <f t="shared" si="74"/>
        <v>0</v>
      </c>
      <c r="BG144" s="70">
        <f>IFERROR(INDEX('2023 IP UPL Data'!K:K,MATCH(A144,'2023 IP UPL Data'!B:B,0)),0)</f>
        <v>0</v>
      </c>
    </row>
    <row r="145" spans="1:59">
      <c r="A145" s="120" t="s">
        <v>1342</v>
      </c>
      <c r="B145" s="161" t="s">
        <v>1342</v>
      </c>
      <c r="C145" s="31" t="s">
        <v>1343</v>
      </c>
      <c r="D145" s="193" t="s">
        <v>1343</v>
      </c>
      <c r="E145" s="157" t="s">
        <v>23114</v>
      </c>
      <c r="F145" s="117" t="s">
        <v>2987</v>
      </c>
      <c r="G145" s="117" t="s">
        <v>301</v>
      </c>
      <c r="H145" s="43" t="str">
        <f t="shared" si="56"/>
        <v>Urban Harris</v>
      </c>
      <c r="I145" s="45">
        <f>INDEX(FeeCalc!M:M,MATCH(C:C,FeeCalc!F:F,0))</f>
        <v>4821607.2033866681</v>
      </c>
      <c r="J145" s="45">
        <f>INDEX(FeeCalc!L:L,MATCH(C:C,FeeCalc!F:F,0))</f>
        <v>3552449.8038589116</v>
      </c>
      <c r="K145" s="45">
        <f t="shared" si="57"/>
        <v>8374057.0072455797</v>
      </c>
      <c r="L145" s="45">
        <f>IFERROR(IFERROR(INDEX('2023 IP UPL Data'!N:N,MATCH(A:A,'2023 IP UPL Data'!B:B,0)),INDEX('2023 IMD UPL Data'!M:M,MATCH(A:A,'2023 IMD UPL Data'!B:B,0))),0)</f>
        <v>5268496.3251470588</v>
      </c>
      <c r="M145" s="45">
        <f>IFERROR((IF(F145="IMD",0,INDEX('2023 OP UPL Data'!M:M,MATCH(A:A,'2023 OP UPL Data'!B:B,0)))),0)</f>
        <v>3980104.3175000004</v>
      </c>
      <c r="N145" s="45">
        <f t="shared" si="58"/>
        <v>9248600.6426470596</v>
      </c>
      <c r="O145" s="45">
        <v>8775649.7365239542</v>
      </c>
      <c r="P145" s="45">
        <v>4687057.9227209352</v>
      </c>
      <c r="Q145" s="45">
        <f t="shared" si="59"/>
        <v>13462707.659244889</v>
      </c>
      <c r="R145" s="45" t="str">
        <f t="shared" si="60"/>
        <v>Yes</v>
      </c>
      <c r="S145" s="46" t="str">
        <f t="shared" si="60"/>
        <v>Yes</v>
      </c>
      <c r="T145" s="47">
        <f>ROUND(INDEX(Summary!H:H,MATCH(H:H,Summary!A:A,0)),2)</f>
        <v>1.96</v>
      </c>
      <c r="U145" s="47">
        <f>ROUND(INDEX(Summary!I:I,MATCH(H:H,Summary!A:A,0)),2)</f>
        <v>0.74</v>
      </c>
      <c r="V145" s="82">
        <f t="shared" si="61"/>
        <v>9450350.1186378691</v>
      </c>
      <c r="W145" s="82">
        <f t="shared" si="61"/>
        <v>2628812.8548555947</v>
      </c>
      <c r="X145" s="45">
        <f t="shared" si="62"/>
        <v>12079162.973493464</v>
      </c>
      <c r="Y145" s="45" t="s">
        <v>18726</v>
      </c>
      <c r="Z145" s="45" t="str">
        <f t="shared" si="63"/>
        <v>No</v>
      </c>
      <c r="AA145" s="45" t="str">
        <f t="shared" si="63"/>
        <v>Yes</v>
      </c>
      <c r="AB145" s="45" t="str">
        <f t="shared" si="64"/>
        <v>Yes</v>
      </c>
      <c r="AC145" s="83">
        <f t="shared" si="75"/>
        <v>0</v>
      </c>
      <c r="AD145" s="83">
        <f t="shared" si="76"/>
        <v>0.4</v>
      </c>
      <c r="AE145" s="45">
        <f t="shared" si="77"/>
        <v>0</v>
      </c>
      <c r="AF145" s="45">
        <f t="shared" si="77"/>
        <v>1420979.9215435646</v>
      </c>
      <c r="AG145" s="45">
        <f t="shared" si="65"/>
        <v>1420979.9215435646</v>
      </c>
      <c r="AH145" s="47">
        <f>IF(Y145="No",0,IFERROR(ROUNDDOWN(INDEX('90% of ACR'!K:K,MATCH(H:H,'90% of ACR'!A:A,0))*IF(I145&gt;0,IF(O145&gt;0,$R$4*MAX(O145-V145,0),0),0)/I145,2),0))</f>
        <v>0</v>
      </c>
      <c r="AI145" s="83">
        <f>IF(Y145="No",0,IFERROR(ROUNDDOWN(INDEX('90% of ACR'!R:R,MATCH(H:H,'90% of ACR'!A:A,0))*IF(J145&gt;0,IF(P145&gt;0,$R$4*MAX(P145-W145,0),0),0)/J145,2),0))</f>
        <v>0.3</v>
      </c>
      <c r="AJ145" s="45">
        <f t="shared" si="66"/>
        <v>0</v>
      </c>
      <c r="AK145" s="45">
        <f t="shared" si="66"/>
        <v>1065734.9411576735</v>
      </c>
      <c r="AL145" s="47">
        <f t="shared" si="67"/>
        <v>1.96</v>
      </c>
      <c r="AM145" s="47">
        <f t="shared" si="67"/>
        <v>1.04</v>
      </c>
      <c r="AN145" s="84">
        <f>IFERROR(INDEX(FeeCalc!P:P,MATCH(C145,FeeCalc!F:F,0)),0)</f>
        <v>13144897.914651137</v>
      </c>
      <c r="AO145" s="84">
        <f>IFERROR(INDEX(FeeCalc!S:S,MATCH(C145,FeeCalc!F:F,0)),0)</f>
        <v>817458.63558517373</v>
      </c>
      <c r="AP145" s="84">
        <f t="shared" si="68"/>
        <v>13962356.550236311</v>
      </c>
      <c r="AQ145" s="69">
        <f t="shared" si="69"/>
        <v>5924674.6796748759</v>
      </c>
      <c r="AR145" s="69">
        <v>3168568.8978114971</v>
      </c>
      <c r="AS145" s="69">
        <f t="shared" si="78"/>
        <v>2756105.7818633788</v>
      </c>
      <c r="AT145" s="69">
        <f>IFERROR(IFERROR(INDEX('2023 IP UPL Data'!L:L,MATCH(A:A,'2023 IP UPL Data'!B:B,0)),INDEX('2023 IMD UPL Data'!I:I,MATCH(A:A,'2023 IMD UPL Data'!B:B,0))),0)</f>
        <v>3636085.9448529407</v>
      </c>
      <c r="AU145" s="69">
        <f>IFERROR(IF(F143="IMD",0,INDEX('2023 OP UPL Data'!J:J,MATCH(A:A,'2023 OP UPL Data'!B:B,0))),0)</f>
        <v>1681479.0624999995</v>
      </c>
      <c r="AV145" s="45">
        <f t="shared" si="70"/>
        <v>5317565.0073529407</v>
      </c>
      <c r="AW145" s="69">
        <f>IFERROR(IFERROR(INDEX('2023 IP UPL Data'!M:M,MATCH(A:A,'2023 IP UPL Data'!B:B,0)),INDEX('2023 IMD UPL Data'!J:J,MATCH(A:A,'2023 IMD UPL Data'!B:B,0))),0)</f>
        <v>8904582.2699999996</v>
      </c>
      <c r="AX145" s="69">
        <f>IFERROR(IF(F143="IMD",0,INDEX('2023 OP UPL Data'!L:L,MATCH(A:A,'2023 OP UPL Data'!B:B,0))),0)</f>
        <v>5661583.3799999999</v>
      </c>
      <c r="AY145" s="45">
        <f t="shared" si="71"/>
        <v>14566165.649999999</v>
      </c>
      <c r="AZ145" s="69">
        <v>12411735.681376895</v>
      </c>
      <c r="BA145" s="69">
        <v>6368536.9852209352</v>
      </c>
      <c r="BB145" s="69">
        <f t="shared" si="72"/>
        <v>2961385.5627390258</v>
      </c>
      <c r="BC145" s="69">
        <f t="shared" si="72"/>
        <v>3739724.1303653405</v>
      </c>
      <c r="BD145" s="69">
        <f t="shared" si="73"/>
        <v>6701109.693104364</v>
      </c>
      <c r="BE145" s="91">
        <f t="shared" si="74"/>
        <v>3507153.4113768954</v>
      </c>
      <c r="BF145" s="91">
        <f t="shared" si="74"/>
        <v>706953.60522093531</v>
      </c>
      <c r="BG145" s="70">
        <f>IFERROR(INDEX('2023 IP UPL Data'!K:K,MATCH(A145,'2023 IP UPL Data'!B:B,0)),0)</f>
        <v>0</v>
      </c>
    </row>
    <row r="146" spans="1:59">
      <c r="A146" s="120" t="s">
        <v>3008</v>
      </c>
      <c r="B146" s="161" t="s">
        <v>3008</v>
      </c>
      <c r="C146" s="31" t="s">
        <v>677</v>
      </c>
      <c r="D146" s="193" t="s">
        <v>677</v>
      </c>
      <c r="E146" s="157" t="s">
        <v>3465</v>
      </c>
      <c r="F146" s="117" t="s">
        <v>2987</v>
      </c>
      <c r="G146" s="117" t="s">
        <v>1574</v>
      </c>
      <c r="H146" s="43" t="str">
        <f t="shared" si="56"/>
        <v>Urban Lubbock</v>
      </c>
      <c r="I146" s="45">
        <f>INDEX(FeeCalc!M:M,MATCH(C:C,FeeCalc!F:F,0))</f>
        <v>4809752.8867387259</v>
      </c>
      <c r="J146" s="45">
        <f>INDEX(FeeCalc!L:L,MATCH(C:C,FeeCalc!F:F,0))</f>
        <v>2380869.2342462074</v>
      </c>
      <c r="K146" s="45">
        <f t="shared" si="57"/>
        <v>7190622.1209849333</v>
      </c>
      <c r="L146" s="45">
        <f>IFERROR(IFERROR(INDEX('2023 IP UPL Data'!N:N,MATCH(A:A,'2023 IP UPL Data'!B:B,0)),INDEX('2023 IMD UPL Data'!M:M,MATCH(A:A,'2023 IMD UPL Data'!B:B,0))),0)</f>
        <v>4424322.8337500002</v>
      </c>
      <c r="M146" s="45">
        <f>IFERROR((IF(F146="IMD",0,INDEX('2023 OP UPL Data'!M:M,MATCH(A:A,'2023 OP UPL Data'!B:B,0)))),0)</f>
        <v>5283355.5875000004</v>
      </c>
      <c r="N146" s="45">
        <f t="shared" si="58"/>
        <v>9707678.4212500006</v>
      </c>
      <c r="O146" s="45">
        <v>16708910.54172338</v>
      </c>
      <c r="P146" s="45">
        <v>8369862.4948811308</v>
      </c>
      <c r="Q146" s="45">
        <f t="shared" si="59"/>
        <v>25078773.036604509</v>
      </c>
      <c r="R146" s="45" t="str">
        <f t="shared" si="60"/>
        <v>Yes</v>
      </c>
      <c r="S146" s="46" t="str">
        <f t="shared" si="60"/>
        <v>Yes</v>
      </c>
      <c r="T146" s="47">
        <f>ROUND(INDEX(Summary!H:H,MATCH(H:H,Summary!A:A,0)),2)</f>
        <v>0</v>
      </c>
      <c r="U146" s="47">
        <f>ROUND(INDEX(Summary!I:I,MATCH(H:H,Summary!A:A,0)),2)</f>
        <v>0.92</v>
      </c>
      <c r="V146" s="82">
        <f t="shared" si="61"/>
        <v>0</v>
      </c>
      <c r="W146" s="82">
        <f t="shared" si="61"/>
        <v>2190399.6955065108</v>
      </c>
      <c r="X146" s="45">
        <f t="shared" si="62"/>
        <v>2190399.6955065108</v>
      </c>
      <c r="Y146" s="45" t="s">
        <v>18726</v>
      </c>
      <c r="Z146" s="45" t="str">
        <f t="shared" si="63"/>
        <v>Yes</v>
      </c>
      <c r="AA146" s="45" t="str">
        <f t="shared" si="63"/>
        <v>Yes</v>
      </c>
      <c r="AB146" s="45" t="str">
        <f t="shared" si="64"/>
        <v>Yes</v>
      </c>
      <c r="AC146" s="83">
        <f t="shared" si="75"/>
        <v>2.42</v>
      </c>
      <c r="AD146" s="83">
        <f t="shared" si="76"/>
        <v>1.81</v>
      </c>
      <c r="AE146" s="45">
        <f t="shared" si="77"/>
        <v>11639601.985907717</v>
      </c>
      <c r="AF146" s="45">
        <f t="shared" si="77"/>
        <v>4309373.3139856355</v>
      </c>
      <c r="AG146" s="45">
        <f t="shared" si="65"/>
        <v>15948975.299893353</v>
      </c>
      <c r="AH146" s="47">
        <f>IF(Y146="No",0,IFERROR(ROUNDDOWN(INDEX('90% of ACR'!K:K,MATCH(H:H,'90% of ACR'!A:A,0))*IF(I146&gt;0,IF(O146&gt;0,$R$4*MAX(O146-V146,0),0),0)/I146,2),0))</f>
        <v>0.54</v>
      </c>
      <c r="AI146" s="83">
        <f>IF(Y146="No",0,IFERROR(ROUNDDOWN(INDEX('90% of ACR'!R:R,MATCH(H:H,'90% of ACR'!A:A,0))*IF(J146&gt;0,IF(P146&gt;0,$R$4*MAX(P146-W146,0),0),0)/J146,2),0))</f>
        <v>1.79</v>
      </c>
      <c r="AJ146" s="45">
        <f t="shared" si="66"/>
        <v>2597266.5588389123</v>
      </c>
      <c r="AK146" s="45">
        <f t="shared" si="66"/>
        <v>4261755.9293007115</v>
      </c>
      <c r="AL146" s="47">
        <f t="shared" si="67"/>
        <v>0.54</v>
      </c>
      <c r="AM146" s="47">
        <f t="shared" si="67"/>
        <v>2.71</v>
      </c>
      <c r="AN146" s="84">
        <f>IFERROR(INDEX(FeeCalc!P:P,MATCH(C146,FeeCalc!F:F,0)),0)</f>
        <v>9049422.183646135</v>
      </c>
      <c r="AO146" s="84">
        <f>IFERROR(INDEX(FeeCalc!S:S,MATCH(C146,FeeCalc!F:F,0)),0)</f>
        <v>563416.80161681899</v>
      </c>
      <c r="AP146" s="84">
        <f t="shared" si="68"/>
        <v>9612838.9852629546</v>
      </c>
      <c r="AQ146" s="69">
        <f t="shared" si="69"/>
        <v>4079035.1922946004</v>
      </c>
      <c r="AR146" s="69">
        <v>2045910.4731426693</v>
      </c>
      <c r="AS146" s="69">
        <f t="shared" si="78"/>
        <v>2033124.7191519311</v>
      </c>
      <c r="AT146" s="69">
        <f>IFERROR(IFERROR(INDEX('2023 IP UPL Data'!L:L,MATCH(A:A,'2023 IP UPL Data'!B:B,0)),INDEX('2023 IMD UPL Data'!I:I,MATCH(A:A,'2023 IMD UPL Data'!B:B,0))),0)</f>
        <v>5313856.9562499989</v>
      </c>
      <c r="AU146" s="69">
        <f>IFERROR(IF(F144="IMD",0,INDEX('2023 OP UPL Data'!J:J,MATCH(A:A,'2023 OP UPL Data'!B:B,0))),0)</f>
        <v>1630163.7124999999</v>
      </c>
      <c r="AV146" s="45">
        <f t="shared" si="70"/>
        <v>6944020.6687499993</v>
      </c>
      <c r="AW146" s="69">
        <f>IFERROR(IFERROR(INDEX('2023 IP UPL Data'!M:M,MATCH(A:A,'2023 IP UPL Data'!B:B,0)),INDEX('2023 IMD UPL Data'!J:J,MATCH(A:A,'2023 IMD UPL Data'!B:B,0))),0)</f>
        <v>9738179.7899999991</v>
      </c>
      <c r="AX146" s="69">
        <f>IFERROR(IF(F144="IMD",0,INDEX('2023 OP UPL Data'!L:L,MATCH(A:A,'2023 OP UPL Data'!B:B,0))),0)</f>
        <v>6913519.2999999998</v>
      </c>
      <c r="AY146" s="45">
        <f t="shared" si="71"/>
        <v>16651699.09</v>
      </c>
      <c r="AZ146" s="69">
        <v>22022767.497973379</v>
      </c>
      <c r="BA146" s="69">
        <v>10000026.207381131</v>
      </c>
      <c r="BB146" s="69">
        <f t="shared" si="72"/>
        <v>22022767.497973379</v>
      </c>
      <c r="BC146" s="69">
        <f t="shared" si="72"/>
        <v>7809626.5118746199</v>
      </c>
      <c r="BD146" s="69">
        <f t="shared" si="73"/>
        <v>29832394.009848002</v>
      </c>
      <c r="BE146" s="91">
        <f t="shared" si="74"/>
        <v>12284587.70797338</v>
      </c>
      <c r="BF146" s="91">
        <f t="shared" si="74"/>
        <v>3086506.9073811313</v>
      </c>
      <c r="BG146" s="70">
        <f>IFERROR(INDEX('2023 IP UPL Data'!K:K,MATCH(A146,'2023 IP UPL Data'!B:B,0)),0)</f>
        <v>0</v>
      </c>
    </row>
    <row r="147" spans="1:59">
      <c r="A147" s="120" t="s">
        <v>892</v>
      </c>
      <c r="B147" s="161" t="s">
        <v>892</v>
      </c>
      <c r="C147" s="31" t="s">
        <v>893</v>
      </c>
      <c r="D147" s="193" t="s">
        <v>893</v>
      </c>
      <c r="E147" s="157" t="s">
        <v>23115</v>
      </c>
      <c r="F147" s="117" t="s">
        <v>1596</v>
      </c>
      <c r="G147" s="117" t="s">
        <v>1574</v>
      </c>
      <c r="H147" s="43" t="str">
        <f t="shared" si="56"/>
        <v>Children's Lubbock</v>
      </c>
      <c r="I147" s="45">
        <f>INDEX(FeeCalc!M:M,MATCH(C:C,FeeCalc!F:F,0))</f>
        <v>32103020.944527794</v>
      </c>
      <c r="J147" s="45">
        <f>INDEX(FeeCalc!L:L,MATCH(C:C,FeeCalc!F:F,0))</f>
        <v>7983329.4352610931</v>
      </c>
      <c r="K147" s="45">
        <f t="shared" si="57"/>
        <v>40086350.37978889</v>
      </c>
      <c r="L147" s="45">
        <f>IFERROR(IFERROR(INDEX('2023 IP UPL Data'!N:N,MATCH(A:A,'2023 IP UPL Data'!B:B,0)),INDEX('2023 IMD UPL Data'!M:M,MATCH(A:A,'2023 IMD UPL Data'!B:B,0))),0)</f>
        <v>20987647.937966101</v>
      </c>
      <c r="M147" s="45">
        <f>IFERROR((IF(F147="IMD",0,INDEX('2023 OP UPL Data'!M:M,MATCH(A:A,'2023 OP UPL Data'!B:B,0)))),0)</f>
        <v>12237124.342372883</v>
      </c>
      <c r="N147" s="45">
        <f t="shared" si="58"/>
        <v>33224772.280338984</v>
      </c>
      <c r="O147" s="45">
        <v>17612804.786233917</v>
      </c>
      <c r="P147" s="45">
        <v>29241919.079181448</v>
      </c>
      <c r="Q147" s="45">
        <f t="shared" si="59"/>
        <v>46854723.865415365</v>
      </c>
      <c r="R147" s="45" t="str">
        <f t="shared" si="60"/>
        <v>Yes</v>
      </c>
      <c r="S147" s="46" t="str">
        <f t="shared" si="60"/>
        <v>Yes</v>
      </c>
      <c r="T147" s="47">
        <f>ROUND(INDEX(Summary!H:H,MATCH(H:H,Summary!A:A,0)),2)</f>
        <v>0.65</v>
      </c>
      <c r="U147" s="47">
        <f>ROUND(INDEX(Summary!I:I,MATCH(H:H,Summary!A:A,0)),2)</f>
        <v>1.53</v>
      </c>
      <c r="V147" s="82">
        <f t="shared" si="61"/>
        <v>20866963.613943066</v>
      </c>
      <c r="W147" s="82">
        <f t="shared" si="61"/>
        <v>12214494.035949472</v>
      </c>
      <c r="X147" s="45">
        <f t="shared" si="62"/>
        <v>33081457.649892539</v>
      </c>
      <c r="Y147" s="45" t="s">
        <v>18726</v>
      </c>
      <c r="Z147" s="45" t="str">
        <f t="shared" si="63"/>
        <v>No</v>
      </c>
      <c r="AA147" s="45" t="str">
        <f t="shared" si="63"/>
        <v>Yes</v>
      </c>
      <c r="AB147" s="45" t="str">
        <f t="shared" si="64"/>
        <v>Yes</v>
      </c>
      <c r="AC147" s="83">
        <f t="shared" si="75"/>
        <v>0</v>
      </c>
      <c r="AD147" s="83">
        <f t="shared" si="76"/>
        <v>1.49</v>
      </c>
      <c r="AE147" s="45">
        <f t="shared" si="77"/>
        <v>0</v>
      </c>
      <c r="AF147" s="45">
        <f t="shared" si="77"/>
        <v>11895160.858539028</v>
      </c>
      <c r="AG147" s="45">
        <f t="shared" si="65"/>
        <v>11895160.858539028</v>
      </c>
      <c r="AH147" s="47">
        <f>IF(Y147="No",0,IFERROR(ROUNDDOWN(INDEX('90% of ACR'!K:K,MATCH(H:H,'90% of ACR'!A:A,0))*IF(I147&gt;0,IF(O147&gt;0,$R$4*MAX(O147-V147,0),0),0)/I147,2),0))</f>
        <v>0</v>
      </c>
      <c r="AI147" s="83">
        <f>IF(Y147="No",0,IFERROR(ROUNDDOWN(INDEX('90% of ACR'!R:R,MATCH(H:H,'90% of ACR'!A:A,0))*IF(J147&gt;0,IF(P147&gt;0,$R$4*MAX(P147-W147,0),0),0)/J147,2),0))</f>
        <v>1.48</v>
      </c>
      <c r="AJ147" s="45">
        <f t="shared" si="66"/>
        <v>0</v>
      </c>
      <c r="AK147" s="45">
        <f t="shared" si="66"/>
        <v>11815327.564186418</v>
      </c>
      <c r="AL147" s="47">
        <f t="shared" si="67"/>
        <v>0.65</v>
      </c>
      <c r="AM147" s="47">
        <f t="shared" si="67"/>
        <v>3.01</v>
      </c>
      <c r="AN147" s="84">
        <f>IFERROR(INDEX(FeeCalc!P:P,MATCH(C147,FeeCalc!F:F,0)),0)</f>
        <v>44896785.214078955</v>
      </c>
      <c r="AO147" s="84">
        <f>IFERROR(INDEX(FeeCalc!S:S,MATCH(C147,FeeCalc!F:F,0)),0)</f>
        <v>2755231.1643559453</v>
      </c>
      <c r="AP147" s="84">
        <f t="shared" si="68"/>
        <v>47652016.378434904</v>
      </c>
      <c r="AQ147" s="69">
        <f t="shared" si="69"/>
        <v>20220275.413894042</v>
      </c>
      <c r="AR147" s="69">
        <v>10104193.215774653</v>
      </c>
      <c r="AS147" s="69">
        <f t="shared" si="78"/>
        <v>10116082.198119389</v>
      </c>
      <c r="AT147" s="69">
        <f>IFERROR(IFERROR(INDEX('2023 IP UPL Data'!L:L,MATCH(A:A,'2023 IP UPL Data'!B:B,0)),INDEX('2023 IMD UPL Data'!I:I,MATCH(A:A,'2023 IMD UPL Data'!B:B,0))),0)</f>
        <v>22115185.822033897</v>
      </c>
      <c r="AU147" s="69">
        <f>IFERROR(IF(F145="IMD",0,INDEX('2023 OP UPL Data'!J:J,MATCH(A:A,'2023 OP UPL Data'!B:B,0))),0)</f>
        <v>5244843.9576271186</v>
      </c>
      <c r="AV147" s="45">
        <f t="shared" si="70"/>
        <v>27360029.779661015</v>
      </c>
      <c r="AW147" s="69">
        <f>IFERROR(IFERROR(INDEX('2023 IP UPL Data'!M:M,MATCH(A:A,'2023 IP UPL Data'!B:B,0)),INDEX('2023 IMD UPL Data'!J:J,MATCH(A:A,'2023 IMD UPL Data'!B:B,0))),0)</f>
        <v>43102833.759999998</v>
      </c>
      <c r="AX147" s="69">
        <f>IFERROR(IF(F145="IMD",0,INDEX('2023 OP UPL Data'!L:L,MATCH(A:A,'2023 OP UPL Data'!B:B,0))),0)</f>
        <v>17481968.300000001</v>
      </c>
      <c r="AY147" s="45">
        <f t="shared" si="71"/>
        <v>60584802.060000002</v>
      </c>
      <c r="AZ147" s="69">
        <v>39727990.608267814</v>
      </c>
      <c r="BA147" s="69">
        <v>34486763.036808565</v>
      </c>
      <c r="BB147" s="69">
        <f t="shared" si="72"/>
        <v>18861026.994324747</v>
      </c>
      <c r="BC147" s="69">
        <f t="shared" si="72"/>
        <v>22272269.000859093</v>
      </c>
      <c r="BD147" s="69">
        <f t="shared" si="73"/>
        <v>41133295.99518384</v>
      </c>
      <c r="BE147" s="91">
        <f t="shared" si="74"/>
        <v>0</v>
      </c>
      <c r="BF147" s="91">
        <f t="shared" si="74"/>
        <v>17004794.736808565</v>
      </c>
      <c r="BG147" s="70">
        <f>IFERROR(INDEX('2023 IP UPL Data'!K:K,MATCH(A147,'2023 IP UPL Data'!B:B,0)),0)</f>
        <v>0</v>
      </c>
    </row>
    <row r="148" spans="1:59">
      <c r="A148" s="120" t="s">
        <v>880</v>
      </c>
      <c r="B148" s="161" t="s">
        <v>880</v>
      </c>
      <c r="C148" s="31" t="s">
        <v>881</v>
      </c>
      <c r="D148" s="193" t="s">
        <v>881</v>
      </c>
      <c r="E148" s="157" t="s">
        <v>23116</v>
      </c>
      <c r="F148" s="117" t="s">
        <v>3071</v>
      </c>
      <c r="G148" s="117" t="s">
        <v>1574</v>
      </c>
      <c r="H148" s="43" t="str">
        <f t="shared" si="56"/>
        <v>Rural Lubbock</v>
      </c>
      <c r="I148" s="45">
        <f>INDEX(FeeCalc!M:M,MATCH(C:C,FeeCalc!F:F,0))</f>
        <v>1619755.9669100891</v>
      </c>
      <c r="J148" s="45">
        <f>INDEX(FeeCalc!L:L,MATCH(C:C,FeeCalc!F:F,0))</f>
        <v>1048711.2990971047</v>
      </c>
      <c r="K148" s="45">
        <f t="shared" si="57"/>
        <v>2668467.2660071938</v>
      </c>
      <c r="L148" s="45">
        <f>IFERROR(IFERROR(INDEX('2023 IP UPL Data'!N:N,MATCH(A:A,'2023 IP UPL Data'!B:B,0)),INDEX('2023 IMD UPL Data'!M:M,MATCH(A:A,'2023 IMD UPL Data'!B:B,0))),0)</f>
        <v>680450.3792586273</v>
      </c>
      <c r="M148" s="45">
        <f>IFERROR((IF(F148="IMD",0,INDEX('2023 OP UPL Data'!M:M,MATCH(A:A,'2023 OP UPL Data'!B:B,0)))),0)</f>
        <v>816477.91648648644</v>
      </c>
      <c r="N148" s="45">
        <f t="shared" si="58"/>
        <v>1496928.2957451139</v>
      </c>
      <c r="O148" s="45">
        <v>369644.18794380245</v>
      </c>
      <c r="P148" s="45">
        <v>-329025.41143342754</v>
      </c>
      <c r="Q148" s="45">
        <f t="shared" si="59"/>
        <v>40618.776510374912</v>
      </c>
      <c r="R148" s="45" t="str">
        <f t="shared" si="60"/>
        <v>Yes</v>
      </c>
      <c r="S148" s="46" t="str">
        <f t="shared" si="60"/>
        <v>No</v>
      </c>
      <c r="T148" s="47">
        <f>ROUND(INDEX(Summary!H:H,MATCH(H:H,Summary!A:A,0)),2)</f>
        <v>0.3</v>
      </c>
      <c r="U148" s="47">
        <f>ROUND(INDEX(Summary!I:I,MATCH(H:H,Summary!A:A,0)),2)</f>
        <v>0.35</v>
      </c>
      <c r="V148" s="82">
        <f t="shared" si="61"/>
        <v>485926.79007302673</v>
      </c>
      <c r="W148" s="82">
        <f t="shared" si="61"/>
        <v>367048.95468398661</v>
      </c>
      <c r="X148" s="45">
        <f t="shared" si="62"/>
        <v>852975.7447570134</v>
      </c>
      <c r="Y148" s="45" t="s">
        <v>18726</v>
      </c>
      <c r="Z148" s="45" t="str">
        <f t="shared" si="63"/>
        <v>No</v>
      </c>
      <c r="AA148" s="45" t="str">
        <f t="shared" si="63"/>
        <v>No</v>
      </c>
      <c r="AB148" s="45" t="str">
        <f t="shared" si="64"/>
        <v>No</v>
      </c>
      <c r="AC148" s="83">
        <f t="shared" si="75"/>
        <v>0</v>
      </c>
      <c r="AD148" s="83">
        <f t="shared" si="76"/>
        <v>0</v>
      </c>
      <c r="AE148" s="45">
        <f t="shared" si="77"/>
        <v>0</v>
      </c>
      <c r="AF148" s="45">
        <f t="shared" si="77"/>
        <v>0</v>
      </c>
      <c r="AG148" s="45">
        <f t="shared" si="65"/>
        <v>0</v>
      </c>
      <c r="AH148" s="47">
        <f>IF(Y148="No",0,IFERROR(ROUNDDOWN(INDEX('90% of ACR'!K:K,MATCH(H:H,'90% of ACR'!A:A,0))*IF(I148&gt;0,IF(O148&gt;0,$R$4*MAX(O148-V148,0),0),0)/I148,2),0))</f>
        <v>0</v>
      </c>
      <c r="AI148" s="83">
        <f>IF(Y148="No",0,IFERROR(ROUNDDOWN(INDEX('90% of ACR'!R:R,MATCH(H:H,'90% of ACR'!A:A,0))*IF(J148&gt;0,IF(P148&gt;0,$R$4*MAX(P148-W148,0),0),0)/J148,2),0))</f>
        <v>0</v>
      </c>
      <c r="AJ148" s="45">
        <f t="shared" si="66"/>
        <v>0</v>
      </c>
      <c r="AK148" s="45">
        <f t="shared" si="66"/>
        <v>0</v>
      </c>
      <c r="AL148" s="47">
        <f t="shared" si="67"/>
        <v>0.3</v>
      </c>
      <c r="AM148" s="47">
        <f t="shared" si="67"/>
        <v>0.35</v>
      </c>
      <c r="AN148" s="84">
        <f>IFERROR(INDEX(FeeCalc!P:P,MATCH(C148,FeeCalc!F:F,0)),0)</f>
        <v>852975.7447570134</v>
      </c>
      <c r="AO148" s="84">
        <f>IFERROR(INDEX(FeeCalc!S:S,MATCH(C148,FeeCalc!F:F,0)),0)</f>
        <v>52220.706975784349</v>
      </c>
      <c r="AP148" s="84">
        <f t="shared" si="68"/>
        <v>905196.45173279778</v>
      </c>
      <c r="AQ148" s="69">
        <f t="shared" si="69"/>
        <v>384103.82075668161</v>
      </c>
      <c r="AR148" s="69">
        <v>192309.79775343213</v>
      </c>
      <c r="AS148" s="69">
        <f t="shared" si="78"/>
        <v>191794.02300324949</v>
      </c>
      <c r="AT148" s="69">
        <f>IFERROR(IFERROR(INDEX('2023 IP UPL Data'!L:L,MATCH(A:A,'2023 IP UPL Data'!B:B,0)),INDEX('2023 IMD UPL Data'!I:I,MATCH(A:A,'2023 IMD UPL Data'!B:B,0))),0)</f>
        <v>1626035.1107413729</v>
      </c>
      <c r="AU148" s="69">
        <f>IFERROR(IF(F146="IMD",0,INDEX('2023 OP UPL Data'!J:J,MATCH(A:A,'2023 OP UPL Data'!B:B,0))),0)</f>
        <v>522298.72351351345</v>
      </c>
      <c r="AV148" s="45">
        <f t="shared" si="70"/>
        <v>2148333.8342548865</v>
      </c>
      <c r="AW148" s="69">
        <f>IFERROR(IFERROR(INDEX('2023 IP UPL Data'!M:M,MATCH(A:A,'2023 IP UPL Data'!B:B,0)),INDEX('2023 IMD UPL Data'!J:J,MATCH(A:A,'2023 IMD UPL Data'!B:B,0))),0)</f>
        <v>2306485.4900000002</v>
      </c>
      <c r="AX148" s="69">
        <f>IFERROR(IF(F146="IMD",0,INDEX('2023 OP UPL Data'!L:L,MATCH(A:A,'2023 OP UPL Data'!B:B,0))),0)</f>
        <v>1338776.6399999999</v>
      </c>
      <c r="AY148" s="45">
        <f t="shared" si="71"/>
        <v>3645262.13</v>
      </c>
      <c r="AZ148" s="69">
        <v>1995679.2986851754</v>
      </c>
      <c r="BA148" s="69">
        <v>193273.31208008592</v>
      </c>
      <c r="BB148" s="69">
        <f t="shared" si="72"/>
        <v>1509752.5086121487</v>
      </c>
      <c r="BC148" s="69">
        <f t="shared" si="72"/>
        <v>0</v>
      </c>
      <c r="BD148" s="69">
        <f t="shared" si="73"/>
        <v>1335976.8660082477</v>
      </c>
      <c r="BE148" s="91">
        <f t="shared" si="74"/>
        <v>0</v>
      </c>
      <c r="BF148" s="91">
        <f t="shared" si="74"/>
        <v>0</v>
      </c>
      <c r="BG148" s="70">
        <f>IFERROR(INDEX('2023 IP UPL Data'!K:K,MATCH(A148,'2023 IP UPL Data'!B:B,0)),0)</f>
        <v>0</v>
      </c>
    </row>
    <row r="149" spans="1:59">
      <c r="A149" s="120" t="s">
        <v>886</v>
      </c>
      <c r="B149" s="161" t="s">
        <v>886</v>
      </c>
      <c r="C149" s="31" t="s">
        <v>887</v>
      </c>
      <c r="D149" s="193" t="s">
        <v>887</v>
      </c>
      <c r="E149" s="157" t="s">
        <v>23117</v>
      </c>
      <c r="F149" s="117" t="s">
        <v>3071</v>
      </c>
      <c r="G149" s="117" t="s">
        <v>1574</v>
      </c>
      <c r="H149" s="43" t="str">
        <f t="shared" si="56"/>
        <v>Rural Lubbock</v>
      </c>
      <c r="I149" s="45">
        <f>INDEX(FeeCalc!M:M,MATCH(C:C,FeeCalc!F:F,0))</f>
        <v>2779960.868570854</v>
      </c>
      <c r="J149" s="45">
        <f>INDEX(FeeCalc!L:L,MATCH(C:C,FeeCalc!F:F,0))</f>
        <v>2102208.1948193125</v>
      </c>
      <c r="K149" s="45">
        <f t="shared" si="57"/>
        <v>4882169.0633901665</v>
      </c>
      <c r="L149" s="45">
        <f>IFERROR(IFERROR(INDEX('2023 IP UPL Data'!N:N,MATCH(A:A,'2023 IP UPL Data'!B:B,0)),INDEX('2023 IMD UPL Data'!M:M,MATCH(A:A,'2023 IMD UPL Data'!B:B,0))),0)</f>
        <v>116030.55331719108</v>
      </c>
      <c r="M149" s="45">
        <f>IFERROR((IF(F149="IMD",0,INDEX('2023 OP UPL Data'!M:M,MATCH(A:A,'2023 OP UPL Data'!B:B,0)))),0)</f>
        <v>1885554.0524324323</v>
      </c>
      <c r="N149" s="45">
        <f t="shared" si="58"/>
        <v>2001584.6057496234</v>
      </c>
      <c r="O149" s="45">
        <v>800179.28725996567</v>
      </c>
      <c r="P149" s="45">
        <v>3243870.1828804249</v>
      </c>
      <c r="Q149" s="45">
        <f t="shared" si="59"/>
        <v>4044049.4701403906</v>
      </c>
      <c r="R149" s="45" t="str">
        <f t="shared" si="60"/>
        <v>Yes</v>
      </c>
      <c r="S149" s="46" t="str">
        <f t="shared" si="60"/>
        <v>Yes</v>
      </c>
      <c r="T149" s="47">
        <f>ROUND(INDEX(Summary!H:H,MATCH(H:H,Summary!A:A,0)),2)</f>
        <v>0.3</v>
      </c>
      <c r="U149" s="47">
        <f>ROUND(INDEX(Summary!I:I,MATCH(H:H,Summary!A:A,0)),2)</f>
        <v>0.35</v>
      </c>
      <c r="V149" s="82">
        <f t="shared" si="61"/>
        <v>833988.26057125616</v>
      </c>
      <c r="W149" s="82">
        <f t="shared" si="61"/>
        <v>735772.8681867593</v>
      </c>
      <c r="X149" s="45">
        <f t="shared" si="62"/>
        <v>1569761.1287580156</v>
      </c>
      <c r="Y149" s="45" t="s">
        <v>18726</v>
      </c>
      <c r="Z149" s="45" t="str">
        <f t="shared" si="63"/>
        <v>No</v>
      </c>
      <c r="AA149" s="45" t="str">
        <f t="shared" si="63"/>
        <v>Yes</v>
      </c>
      <c r="AB149" s="45" t="str">
        <f t="shared" si="64"/>
        <v>Yes</v>
      </c>
      <c r="AC149" s="83">
        <f t="shared" si="75"/>
        <v>0</v>
      </c>
      <c r="AD149" s="83">
        <f t="shared" si="76"/>
        <v>0.83</v>
      </c>
      <c r="AE149" s="45">
        <f t="shared" si="77"/>
        <v>0</v>
      </c>
      <c r="AF149" s="45">
        <f t="shared" si="77"/>
        <v>1744832.8017000293</v>
      </c>
      <c r="AG149" s="45">
        <f t="shared" si="65"/>
        <v>1744832.8017000293</v>
      </c>
      <c r="AH149" s="47">
        <f>IF(Y149="No",0,IFERROR(ROUNDDOWN(INDEX('90% of ACR'!K:K,MATCH(H:H,'90% of ACR'!A:A,0))*IF(I149&gt;0,IF(O149&gt;0,$R$4*MAX(O149-V149,0),0),0)/I149,2),0))</f>
        <v>0</v>
      </c>
      <c r="AI149" s="83">
        <f>IF(Y149="No",0,IFERROR(ROUNDDOWN(INDEX('90% of ACR'!R:R,MATCH(H:H,'90% of ACR'!A:A,0))*IF(J149&gt;0,IF(P149&gt;0,$R$4*MAX(P149-W149,0),0),0)/J149,2),0))</f>
        <v>0.3</v>
      </c>
      <c r="AJ149" s="45">
        <f t="shared" si="66"/>
        <v>0</v>
      </c>
      <c r="AK149" s="45">
        <f t="shared" si="66"/>
        <v>630662.45844579372</v>
      </c>
      <c r="AL149" s="47">
        <f t="shared" si="67"/>
        <v>0.3</v>
      </c>
      <c r="AM149" s="47">
        <f t="shared" si="67"/>
        <v>0.64999999999999991</v>
      </c>
      <c r="AN149" s="84">
        <f>IFERROR(INDEX(FeeCalc!P:P,MATCH(C149,FeeCalc!F:F,0)),0)</f>
        <v>2200423.5872038091</v>
      </c>
      <c r="AO149" s="84">
        <f>IFERROR(INDEX(FeeCalc!S:S,MATCH(C149,FeeCalc!F:F,0)),0)</f>
        <v>135068.30825528808</v>
      </c>
      <c r="AP149" s="84">
        <f t="shared" si="68"/>
        <v>2335491.8954590973</v>
      </c>
      <c r="AQ149" s="69">
        <f t="shared" si="69"/>
        <v>991023.94698394986</v>
      </c>
      <c r="AR149" s="69">
        <v>486816.06713185902</v>
      </c>
      <c r="AS149" s="69">
        <f t="shared" si="78"/>
        <v>504207.87985209085</v>
      </c>
      <c r="AT149" s="69">
        <f>IFERROR(IFERROR(INDEX('2023 IP UPL Data'!L:L,MATCH(A:A,'2023 IP UPL Data'!B:B,0)),INDEX('2023 IMD UPL Data'!I:I,MATCH(A:A,'2023 IMD UPL Data'!B:B,0))),0)</f>
        <v>2958192.256682809</v>
      </c>
      <c r="AU149" s="69">
        <f>IFERROR(IF(F147="IMD",0,INDEX('2023 OP UPL Data'!J:J,MATCH(A:A,'2023 OP UPL Data'!B:B,0))),0)</f>
        <v>942720.80756756756</v>
      </c>
      <c r="AV149" s="45">
        <f t="shared" si="70"/>
        <v>3900913.0642503765</v>
      </c>
      <c r="AW149" s="69">
        <f>IFERROR(IFERROR(INDEX('2023 IP UPL Data'!M:M,MATCH(A:A,'2023 IP UPL Data'!B:B,0)),INDEX('2023 IMD UPL Data'!J:J,MATCH(A:A,'2023 IMD UPL Data'!B:B,0))),0)</f>
        <v>3074222.81</v>
      </c>
      <c r="AX149" s="69">
        <f>IFERROR(IF(F147="IMD",0,INDEX('2023 OP UPL Data'!L:L,MATCH(A:A,'2023 OP UPL Data'!B:B,0))),0)</f>
        <v>2828274.86</v>
      </c>
      <c r="AY149" s="45">
        <f t="shared" si="71"/>
        <v>5902497.6699999999</v>
      </c>
      <c r="AZ149" s="69">
        <v>3758371.5439427746</v>
      </c>
      <c r="BA149" s="69">
        <v>4186590.9904479925</v>
      </c>
      <c r="BB149" s="69">
        <f t="shared" si="72"/>
        <v>2924383.2833715184</v>
      </c>
      <c r="BC149" s="69">
        <f t="shared" si="72"/>
        <v>3450818.1222612332</v>
      </c>
      <c r="BD149" s="69">
        <f t="shared" si="73"/>
        <v>6375201.4056327511</v>
      </c>
      <c r="BE149" s="91">
        <f t="shared" si="74"/>
        <v>684148.73394277459</v>
      </c>
      <c r="BF149" s="91">
        <f t="shared" si="74"/>
        <v>1358316.1304479926</v>
      </c>
      <c r="BG149" s="70">
        <f>IFERROR(INDEX('2023 IP UPL Data'!K:K,MATCH(A149,'2023 IP UPL Data'!B:B,0)),0)</f>
        <v>0</v>
      </c>
    </row>
    <row r="150" spans="1:59">
      <c r="A150" s="120" t="s">
        <v>351</v>
      </c>
      <c r="B150" s="161" t="s">
        <v>351</v>
      </c>
      <c r="C150" s="31" t="s">
        <v>352</v>
      </c>
      <c r="D150" s="193" t="s">
        <v>352</v>
      </c>
      <c r="E150" s="157" t="s">
        <v>3575</v>
      </c>
      <c r="F150" s="117" t="s">
        <v>3071</v>
      </c>
      <c r="G150" s="117" t="s">
        <v>228</v>
      </c>
      <c r="H150" s="43" t="str">
        <f t="shared" si="56"/>
        <v>Rural MRSA West</v>
      </c>
      <c r="I150" s="45">
        <f>INDEX(FeeCalc!M:M,MATCH(C:C,FeeCalc!F:F,0))</f>
        <v>1774.3465654592751</v>
      </c>
      <c r="J150" s="45">
        <f>INDEX(FeeCalc!L:L,MATCH(C:C,FeeCalc!F:F,0))</f>
        <v>236824.3876921683</v>
      </c>
      <c r="K150" s="45">
        <f t="shared" si="57"/>
        <v>238598.73425762757</v>
      </c>
      <c r="L150" s="45">
        <f>IFERROR(IFERROR(INDEX('2023 IP UPL Data'!N:N,MATCH(A:A,'2023 IP UPL Data'!B:B,0)),INDEX('2023 IMD UPL Data'!M:M,MATCH(A:A,'2023 IMD UPL Data'!B:B,0))),0)</f>
        <v>-3093.2609843321043</v>
      </c>
      <c r="M150" s="45">
        <f>IFERROR((IF(F150="IMD",0,INDEX('2023 OP UPL Data'!M:M,MATCH(A:A,'2023 OP UPL Data'!B:B,0)))),0)</f>
        <v>130667.43047619046</v>
      </c>
      <c r="N150" s="45">
        <f t="shared" si="58"/>
        <v>127574.16949185837</v>
      </c>
      <c r="O150" s="45">
        <v>-5509.6967092128243</v>
      </c>
      <c r="P150" s="45">
        <v>207114.36331511426</v>
      </c>
      <c r="Q150" s="45">
        <f t="shared" si="59"/>
        <v>201604.66660590144</v>
      </c>
      <c r="R150" s="45" t="str">
        <f t="shared" si="60"/>
        <v>No</v>
      </c>
      <c r="S150" s="46" t="str">
        <f t="shared" si="60"/>
        <v>Yes</v>
      </c>
      <c r="T150" s="47">
        <f>ROUND(INDEX(Summary!H:H,MATCH(H:H,Summary!A:A,0)),2)</f>
        <v>0</v>
      </c>
      <c r="U150" s="47">
        <f>ROUND(INDEX(Summary!I:I,MATCH(H:H,Summary!A:A,0)),2)</f>
        <v>0.25</v>
      </c>
      <c r="V150" s="82">
        <f t="shared" si="61"/>
        <v>0</v>
      </c>
      <c r="W150" s="82">
        <f t="shared" si="61"/>
        <v>59206.096923042074</v>
      </c>
      <c r="X150" s="45">
        <f t="shared" si="62"/>
        <v>59206.096923042074</v>
      </c>
      <c r="Y150" s="45" t="s">
        <v>18726</v>
      </c>
      <c r="Z150" s="45" t="str">
        <f t="shared" si="63"/>
        <v>No</v>
      </c>
      <c r="AA150" s="45" t="str">
        <f t="shared" si="63"/>
        <v>Yes</v>
      </c>
      <c r="AB150" s="45" t="str">
        <f t="shared" si="64"/>
        <v>Yes</v>
      </c>
      <c r="AC150" s="83">
        <f t="shared" si="75"/>
        <v>0</v>
      </c>
      <c r="AD150" s="83">
        <f t="shared" si="76"/>
        <v>0.44</v>
      </c>
      <c r="AE150" s="45">
        <f t="shared" si="77"/>
        <v>0</v>
      </c>
      <c r="AF150" s="45">
        <f t="shared" si="77"/>
        <v>104202.73058455405</v>
      </c>
      <c r="AG150" s="45">
        <f t="shared" si="65"/>
        <v>104202.73058455405</v>
      </c>
      <c r="AH150" s="47">
        <f>IF(Y150="No",0,IFERROR(ROUNDDOWN(INDEX('90% of ACR'!K:K,MATCH(H:H,'90% of ACR'!A:A,0))*IF(I150&gt;0,IF(O150&gt;0,$R$4*MAX(O150-V150,0),0),0)/I150,2),0))</f>
        <v>0</v>
      </c>
      <c r="AI150" s="83">
        <f>IF(Y150="No",0,IFERROR(ROUNDDOWN(INDEX('90% of ACR'!R:R,MATCH(H:H,'90% of ACR'!A:A,0))*IF(J150&gt;0,IF(P150&gt;0,$R$4*MAX(P150-W150,0),0),0)/J150,2),0))</f>
        <v>0.43</v>
      </c>
      <c r="AJ150" s="45">
        <f t="shared" si="66"/>
        <v>0</v>
      </c>
      <c r="AK150" s="45">
        <f t="shared" si="66"/>
        <v>101834.48670763237</v>
      </c>
      <c r="AL150" s="47">
        <f t="shared" si="67"/>
        <v>0</v>
      </c>
      <c r="AM150" s="47">
        <f t="shared" si="67"/>
        <v>0.67999999999999994</v>
      </c>
      <c r="AN150" s="84">
        <f>IFERROR(INDEX(FeeCalc!P:P,MATCH(C150,FeeCalc!F:F,0)),0)</f>
        <v>161040.58363067443</v>
      </c>
      <c r="AO150" s="84">
        <f>IFERROR(INDEX(FeeCalc!S:S,MATCH(C150,FeeCalc!F:F,0)),0)</f>
        <v>9857.5393988391916</v>
      </c>
      <c r="AP150" s="84">
        <f t="shared" si="68"/>
        <v>170898.12302951363</v>
      </c>
      <c r="AQ150" s="69">
        <f t="shared" si="69"/>
        <v>72517.542341359585</v>
      </c>
      <c r="AR150" s="69">
        <v>36827.01707491999</v>
      </c>
      <c r="AS150" s="69">
        <f t="shared" si="78"/>
        <v>35690.525266439596</v>
      </c>
      <c r="AT150" s="69">
        <f>IFERROR(IFERROR(INDEX('2023 IP UPL Data'!L:L,MATCH(A:A,'2023 IP UPL Data'!B:B,0)),INDEX('2023 IMD UPL Data'!I:I,MATCH(A:A,'2023 IMD UPL Data'!B:B,0))),0)</f>
        <v>10009.330984332104</v>
      </c>
      <c r="AU150" s="69">
        <f>IFERROR(IF(F148="IMD",0,INDEX('2023 OP UPL Data'!J:J,MATCH(A:A,'2023 OP UPL Data'!B:B,0))),0)</f>
        <v>101280.64952380952</v>
      </c>
      <c r="AV150" s="45">
        <f t="shared" si="70"/>
        <v>111289.98050814163</v>
      </c>
      <c r="AW150" s="69">
        <f>IFERROR(IFERROR(INDEX('2023 IP UPL Data'!M:M,MATCH(A:A,'2023 IP UPL Data'!B:B,0)),INDEX('2023 IMD UPL Data'!J:J,MATCH(A:A,'2023 IMD UPL Data'!B:B,0))),0)</f>
        <v>6916.07</v>
      </c>
      <c r="AX150" s="69">
        <f>IFERROR(IF(F148="IMD",0,INDEX('2023 OP UPL Data'!L:L,MATCH(A:A,'2023 OP UPL Data'!B:B,0))),0)</f>
        <v>231948.08</v>
      </c>
      <c r="AY150" s="45">
        <f t="shared" si="71"/>
        <v>238864.15</v>
      </c>
      <c r="AZ150" s="69">
        <v>4499.6342751192797</v>
      </c>
      <c r="BA150" s="69">
        <v>308395.01283892378</v>
      </c>
      <c r="BB150" s="69">
        <f t="shared" si="72"/>
        <v>4499.6342751192797</v>
      </c>
      <c r="BC150" s="69">
        <f t="shared" si="72"/>
        <v>249188.91591588169</v>
      </c>
      <c r="BD150" s="69">
        <f t="shared" si="73"/>
        <v>253688.55019100098</v>
      </c>
      <c r="BE150" s="91">
        <f t="shared" si="74"/>
        <v>0</v>
      </c>
      <c r="BF150" s="91">
        <f t="shared" si="74"/>
        <v>76446.932838923793</v>
      </c>
      <c r="BG150" s="70">
        <f>IFERROR(INDEX('2023 IP UPL Data'!K:K,MATCH(A150,'2023 IP UPL Data'!B:B,0)),0)</f>
        <v>0</v>
      </c>
    </row>
    <row r="151" spans="1:59">
      <c r="A151" s="120" t="s">
        <v>2169</v>
      </c>
      <c r="B151" s="161" t="s">
        <v>2169</v>
      </c>
      <c r="C151" s="31" t="s">
        <v>2171</v>
      </c>
      <c r="D151" s="193" t="s">
        <v>2171</v>
      </c>
      <c r="E151" s="157" t="s">
        <v>3582</v>
      </c>
      <c r="F151" s="117" t="s">
        <v>3071</v>
      </c>
      <c r="G151" s="117" t="s">
        <v>1530</v>
      </c>
      <c r="H151" s="43" t="str">
        <f t="shared" si="56"/>
        <v>Rural MRSA Central</v>
      </c>
      <c r="I151" s="45">
        <f>INDEX(FeeCalc!M:M,MATCH(C:C,FeeCalc!F:F,0))</f>
        <v>92466.656962314024</v>
      </c>
      <c r="J151" s="45">
        <f>INDEX(FeeCalc!L:L,MATCH(C:C,FeeCalc!F:F,0))</f>
        <v>522334.51164382324</v>
      </c>
      <c r="K151" s="45">
        <f t="shared" si="57"/>
        <v>614801.16860613727</v>
      </c>
      <c r="L151" s="45">
        <f>IFERROR(IFERROR(INDEX('2023 IP UPL Data'!N:N,MATCH(A:A,'2023 IP UPL Data'!B:B,0)),INDEX('2023 IMD UPL Data'!M:M,MATCH(A:A,'2023 IMD UPL Data'!B:B,0))),0)</f>
        <v>-3521.5529725994274</v>
      </c>
      <c r="M151" s="45">
        <f>IFERROR((IF(F151="IMD",0,INDEX('2023 OP UPL Data'!M:M,MATCH(A:A,'2023 OP UPL Data'!B:B,0)))),0)</f>
        <v>19711.982450331154</v>
      </c>
      <c r="N151" s="45">
        <f t="shared" si="58"/>
        <v>16190.429477731726</v>
      </c>
      <c r="O151" s="45">
        <v>-83495.825203513319</v>
      </c>
      <c r="P151" s="45">
        <v>191283.02694480901</v>
      </c>
      <c r="Q151" s="45">
        <f t="shared" si="59"/>
        <v>107787.20174129569</v>
      </c>
      <c r="R151" s="45" t="str">
        <f t="shared" si="60"/>
        <v>No</v>
      </c>
      <c r="S151" s="46" t="str">
        <f t="shared" si="60"/>
        <v>Yes</v>
      </c>
      <c r="T151" s="47">
        <f>ROUND(INDEX(Summary!H:H,MATCH(H:H,Summary!A:A,0)),2)</f>
        <v>0</v>
      </c>
      <c r="U151" s="47">
        <f>ROUND(INDEX(Summary!I:I,MATCH(H:H,Summary!A:A,0)),2)</f>
        <v>0.17</v>
      </c>
      <c r="V151" s="82">
        <f t="shared" si="61"/>
        <v>0</v>
      </c>
      <c r="W151" s="82">
        <f t="shared" si="61"/>
        <v>88796.866979449958</v>
      </c>
      <c r="X151" s="45">
        <f t="shared" si="62"/>
        <v>88796.866979449958</v>
      </c>
      <c r="Y151" s="45" t="s">
        <v>18726</v>
      </c>
      <c r="Z151" s="45" t="str">
        <f t="shared" si="63"/>
        <v>No</v>
      </c>
      <c r="AA151" s="45" t="str">
        <f t="shared" si="63"/>
        <v>Yes</v>
      </c>
      <c r="AB151" s="45" t="str">
        <f t="shared" si="64"/>
        <v>Yes</v>
      </c>
      <c r="AC151" s="83">
        <f t="shared" si="75"/>
        <v>0</v>
      </c>
      <c r="AD151" s="83">
        <f t="shared" si="76"/>
        <v>0.14000000000000001</v>
      </c>
      <c r="AE151" s="45">
        <f t="shared" si="77"/>
        <v>0</v>
      </c>
      <c r="AF151" s="45">
        <f t="shared" si="77"/>
        <v>73126.831630135261</v>
      </c>
      <c r="AG151" s="45">
        <f t="shared" si="65"/>
        <v>73126.831630135261</v>
      </c>
      <c r="AH151" s="47">
        <f>IF(Y151="No",0,IFERROR(ROUNDDOWN(INDEX('90% of ACR'!K:K,MATCH(H:H,'90% of ACR'!A:A,0))*IF(I151&gt;0,IF(O151&gt;0,$R$4*MAX(O151-V151,0),0),0)/I151,2),0))</f>
        <v>0</v>
      </c>
      <c r="AI151" s="83">
        <f>IF(Y151="No",0,IFERROR(ROUNDDOWN(INDEX('90% of ACR'!R:R,MATCH(H:H,'90% of ACR'!A:A,0))*IF(J151&gt;0,IF(P151&gt;0,$R$4*MAX(P151-W151,0),0),0)/J151,2),0))</f>
        <v>0.13</v>
      </c>
      <c r="AJ151" s="45">
        <f t="shared" si="66"/>
        <v>0</v>
      </c>
      <c r="AK151" s="45">
        <f t="shared" si="66"/>
        <v>67903.486513697018</v>
      </c>
      <c r="AL151" s="47">
        <f t="shared" si="67"/>
        <v>0</v>
      </c>
      <c r="AM151" s="47">
        <f t="shared" si="67"/>
        <v>0.30000000000000004</v>
      </c>
      <c r="AN151" s="84">
        <f>IFERROR(INDEX(FeeCalc!P:P,MATCH(C151,FeeCalc!F:F,0)),0)</f>
        <v>156700.35349314701</v>
      </c>
      <c r="AO151" s="84">
        <f>IFERROR(INDEX(FeeCalc!S:S,MATCH(C151,FeeCalc!F:F,0)),0)</f>
        <v>9709.9122715295707</v>
      </c>
      <c r="AP151" s="84">
        <f t="shared" si="68"/>
        <v>166410.26576467659</v>
      </c>
      <c r="AQ151" s="69">
        <f t="shared" si="69"/>
        <v>70613.200892456749</v>
      </c>
      <c r="AR151" s="69">
        <v>36052.053466922291</v>
      </c>
      <c r="AS151" s="69">
        <f t="shared" si="78"/>
        <v>34561.147425534458</v>
      </c>
      <c r="AT151" s="69">
        <f>IFERROR(IFERROR(INDEX('2023 IP UPL Data'!L:L,MATCH(A:A,'2023 IP UPL Data'!B:B,0)),INDEX('2023 IMD UPL Data'!I:I,MATCH(A:A,'2023 IMD UPL Data'!B:B,0))),0)</f>
        <v>172744.10297259942</v>
      </c>
      <c r="AU151" s="69">
        <f>IFERROR(IF(F149="IMD",0,INDEX('2023 OP UPL Data'!J:J,MATCH(A:A,'2023 OP UPL Data'!B:B,0))),0)</f>
        <v>208998.46754966886</v>
      </c>
      <c r="AV151" s="45">
        <f t="shared" si="70"/>
        <v>381742.5705222683</v>
      </c>
      <c r="AW151" s="69">
        <f>IFERROR(IFERROR(INDEX('2023 IP UPL Data'!M:M,MATCH(A:A,'2023 IP UPL Data'!B:B,0)),INDEX('2023 IMD UPL Data'!J:J,MATCH(A:A,'2023 IMD UPL Data'!B:B,0))),0)</f>
        <v>169222.55</v>
      </c>
      <c r="AX151" s="69">
        <f>IFERROR(IF(F149="IMD",0,INDEX('2023 OP UPL Data'!L:L,MATCH(A:A,'2023 OP UPL Data'!B:B,0))),0)</f>
        <v>228710.45</v>
      </c>
      <c r="AY151" s="45">
        <f t="shared" si="71"/>
        <v>397933</v>
      </c>
      <c r="AZ151" s="69">
        <v>89248.277769086097</v>
      </c>
      <c r="BA151" s="69">
        <v>400281.49449447787</v>
      </c>
      <c r="BB151" s="69">
        <f t="shared" si="72"/>
        <v>89248.277769086097</v>
      </c>
      <c r="BC151" s="69">
        <f t="shared" si="72"/>
        <v>311484.62751502788</v>
      </c>
      <c r="BD151" s="69">
        <f t="shared" si="73"/>
        <v>400732.90528411395</v>
      </c>
      <c r="BE151" s="91">
        <f t="shared" si="74"/>
        <v>0</v>
      </c>
      <c r="BF151" s="91">
        <f t="shared" si="74"/>
        <v>171571.04449447786</v>
      </c>
      <c r="BG151" s="70">
        <f>IFERROR(INDEX('2023 IP UPL Data'!K:K,MATCH(A151,'2023 IP UPL Data'!B:B,0)),0)</f>
        <v>0</v>
      </c>
    </row>
    <row r="152" spans="1:59" ht="25.5">
      <c r="A152" s="120" t="s">
        <v>1282</v>
      </c>
      <c r="B152" s="161" t="s">
        <v>1282</v>
      </c>
      <c r="C152" s="31" t="s">
        <v>1283</v>
      </c>
      <c r="D152" s="193" t="s">
        <v>1283</v>
      </c>
      <c r="E152" s="157" t="s">
        <v>3568</v>
      </c>
      <c r="F152" s="117" t="s">
        <v>3537</v>
      </c>
      <c r="G152" s="117" t="s">
        <v>1530</v>
      </c>
      <c r="H152" s="43" t="str">
        <f t="shared" si="56"/>
        <v>Non-state-owned IMD MRSA Central</v>
      </c>
      <c r="I152" s="45">
        <f>INDEX(FeeCalc!M:M,MATCH(C:C,FeeCalc!F:F,0))</f>
        <v>1385535.3303187946</v>
      </c>
      <c r="J152" s="45">
        <f>INDEX(FeeCalc!L:L,MATCH(C:C,FeeCalc!F:F,0))</f>
        <v>0</v>
      </c>
      <c r="K152" s="45">
        <f t="shared" si="57"/>
        <v>1385535.3303187946</v>
      </c>
      <c r="L152" s="45">
        <f>IFERROR(IFERROR(INDEX('2023 IP UPL Data'!N:N,MATCH(A:A,'2023 IP UPL Data'!B:B,0)),INDEX('2023 IMD UPL Data'!M:M,MATCH(A:A,'2023 IMD UPL Data'!B:B,0))),0)</f>
        <v>879176.46</v>
      </c>
      <c r="M152" s="45">
        <f>IFERROR((IF(F152="IMD",0,INDEX('2023 OP UPL Data'!M:M,MATCH(A:A,'2023 OP UPL Data'!B:B,0)))),0)</f>
        <v>0</v>
      </c>
      <c r="N152" s="45">
        <f t="shared" si="58"/>
        <v>879176.46</v>
      </c>
      <c r="O152" s="45">
        <v>479594.46658541344</v>
      </c>
      <c r="P152" s="45">
        <v>0</v>
      </c>
      <c r="Q152" s="45">
        <f t="shared" si="59"/>
        <v>479594.46658541344</v>
      </c>
      <c r="R152" s="45" t="str">
        <f t="shared" si="60"/>
        <v>Yes</v>
      </c>
      <c r="S152" s="46" t="str">
        <f t="shared" si="60"/>
        <v>No</v>
      </c>
      <c r="T152" s="47">
        <f>ROUND(INDEX(Summary!H:H,MATCH(H:H,Summary!A:A,0)),2)</f>
        <v>0.48</v>
      </c>
      <c r="U152" s="47">
        <f>ROUND(INDEX(Summary!I:I,MATCH(H:H,Summary!A:A,0)),2)</f>
        <v>0</v>
      </c>
      <c r="V152" s="82">
        <f t="shared" si="61"/>
        <v>665056.95855302142</v>
      </c>
      <c r="W152" s="82">
        <f t="shared" si="61"/>
        <v>0</v>
      </c>
      <c r="X152" s="45">
        <f t="shared" si="62"/>
        <v>665056.95855302142</v>
      </c>
      <c r="Y152" s="45" t="s">
        <v>18726</v>
      </c>
      <c r="Z152" s="45" t="str">
        <f t="shared" si="63"/>
        <v>No</v>
      </c>
      <c r="AA152" s="45" t="str">
        <f t="shared" si="63"/>
        <v>No</v>
      </c>
      <c r="AB152" s="45" t="str">
        <f t="shared" si="64"/>
        <v>No</v>
      </c>
      <c r="AC152" s="83">
        <f t="shared" si="75"/>
        <v>0</v>
      </c>
      <c r="AD152" s="83">
        <f t="shared" si="76"/>
        <v>0</v>
      </c>
      <c r="AE152" s="45">
        <f t="shared" si="77"/>
        <v>0</v>
      </c>
      <c r="AF152" s="45">
        <f t="shared" si="77"/>
        <v>0</v>
      </c>
      <c r="AG152" s="45">
        <f t="shared" si="65"/>
        <v>0</v>
      </c>
      <c r="AH152" s="47">
        <f>IF(Y152="No",0,IFERROR(ROUNDDOWN(INDEX('90% of ACR'!K:K,MATCH(H:H,'90% of ACR'!A:A,0))*IF(I152&gt;0,IF(O152&gt;0,$R$4*MAX(O152-V152,0),0),0)/I152,2),0))</f>
        <v>0</v>
      </c>
      <c r="AI152" s="83">
        <f>IF(Y152="No",0,IFERROR(ROUNDDOWN(INDEX('90% of ACR'!R:R,MATCH(H:H,'90% of ACR'!A:A,0))*IF(J152&gt;0,IF(P152&gt;0,$R$4*MAX(P152-W152,0),0),0)/J152,2),0))</f>
        <v>0</v>
      </c>
      <c r="AJ152" s="45">
        <f t="shared" si="66"/>
        <v>0</v>
      </c>
      <c r="AK152" s="45">
        <f t="shared" si="66"/>
        <v>0</v>
      </c>
      <c r="AL152" s="47">
        <f t="shared" si="67"/>
        <v>0.48</v>
      </c>
      <c r="AM152" s="47">
        <f t="shared" si="67"/>
        <v>0</v>
      </c>
      <c r="AN152" s="84">
        <f>IFERROR(INDEX(FeeCalc!P:P,MATCH(C152,FeeCalc!F:F,0)),0)</f>
        <v>665056.95855302142</v>
      </c>
      <c r="AO152" s="84">
        <f>IFERROR(INDEX(FeeCalc!S:S,MATCH(C152,FeeCalc!F:F,0)),0)</f>
        <v>40573.766702173714</v>
      </c>
      <c r="AP152" s="84">
        <f t="shared" si="68"/>
        <v>705630.72525519517</v>
      </c>
      <c r="AQ152" s="69">
        <f t="shared" si="69"/>
        <v>299421.69690898753</v>
      </c>
      <c r="AR152" s="69">
        <v>148599.18895510383</v>
      </c>
      <c r="AS152" s="69">
        <f t="shared" si="78"/>
        <v>150822.5079538837</v>
      </c>
      <c r="AT152" s="69">
        <f>IFERROR(IFERROR(INDEX('2023 IP UPL Data'!L:L,MATCH(A:A,'2023 IP UPL Data'!B:B,0)),INDEX('2023 IMD UPL Data'!I:I,MATCH(A:A,'2023 IMD UPL Data'!B:B,0))),0)</f>
        <v>985690.08</v>
      </c>
      <c r="AU152" s="69">
        <f>IFERROR(IF(F150="IMD",0,INDEX('2023 OP UPL Data'!J:J,MATCH(A:A,'2023 OP UPL Data'!B:B,0))),0)</f>
        <v>0</v>
      </c>
      <c r="AV152" s="45">
        <f t="shared" si="70"/>
        <v>985690.08</v>
      </c>
      <c r="AW152" s="69">
        <f>IFERROR(IFERROR(INDEX('2023 IP UPL Data'!M:M,MATCH(A:A,'2023 IP UPL Data'!B:B,0)),INDEX('2023 IMD UPL Data'!J:J,MATCH(A:A,'2023 IMD UPL Data'!B:B,0))),0)</f>
        <v>1864866.54</v>
      </c>
      <c r="AX152" s="69">
        <f>IFERROR(IF(F150="IMD",0,INDEX('2023 OP UPL Data'!L:L,MATCH(A:A,'2023 OP UPL Data'!B:B,0))),0)</f>
        <v>0</v>
      </c>
      <c r="AY152" s="45">
        <f t="shared" si="71"/>
        <v>1864866.54</v>
      </c>
      <c r="AZ152" s="69">
        <v>1465284.5465854134</v>
      </c>
      <c r="BA152" s="69">
        <v>0</v>
      </c>
      <c r="BB152" s="69">
        <f t="shared" si="72"/>
        <v>800227.58803239197</v>
      </c>
      <c r="BC152" s="69">
        <f t="shared" si="72"/>
        <v>0</v>
      </c>
      <c r="BD152" s="69">
        <f t="shared" si="73"/>
        <v>800227.58803239197</v>
      </c>
      <c r="BE152" s="91">
        <f t="shared" si="74"/>
        <v>0</v>
      </c>
      <c r="BF152" s="91">
        <f t="shared" si="74"/>
        <v>0</v>
      </c>
      <c r="BG152" s="70">
        <f>IFERROR(INDEX('2023 IP UPL Data'!K:K,MATCH(A152,'2023 IP UPL Data'!B:B,0)),0)</f>
        <v>0</v>
      </c>
    </row>
    <row r="153" spans="1:59" ht="25.5">
      <c r="A153" s="120" t="s">
        <v>1231</v>
      </c>
      <c r="B153" s="161" t="s">
        <v>1231</v>
      </c>
      <c r="C153" s="31" t="s">
        <v>1232</v>
      </c>
      <c r="D153" s="193" t="s">
        <v>1232</v>
      </c>
      <c r="E153" s="157" t="s">
        <v>23027</v>
      </c>
      <c r="F153" s="117" t="s">
        <v>3537</v>
      </c>
      <c r="G153" s="117" t="s">
        <v>1219</v>
      </c>
      <c r="H153" s="43" t="str">
        <f t="shared" si="56"/>
        <v>Non-state-owned IMD Travis</v>
      </c>
      <c r="I153" s="45">
        <f>INDEX(FeeCalc!M:M,MATCH(C:C,FeeCalc!F:F,0))</f>
        <v>993534.4819470027</v>
      </c>
      <c r="J153" s="45">
        <f>INDEX(FeeCalc!L:L,MATCH(C:C,FeeCalc!F:F,0))</f>
        <v>0</v>
      </c>
      <c r="K153" s="45">
        <f t="shared" si="57"/>
        <v>993534.4819470027</v>
      </c>
      <c r="L153" s="45">
        <f>IFERROR(IFERROR(INDEX('2023 IP UPL Data'!N:N,MATCH(A:A,'2023 IP UPL Data'!B:B,0)),INDEX('2023 IMD UPL Data'!M:M,MATCH(A:A,'2023 IMD UPL Data'!B:B,0))),0)</f>
        <v>990297.84</v>
      </c>
      <c r="M153" s="45">
        <f>IFERROR((IF(F153="IMD",0,INDEX('2023 OP UPL Data'!M:M,MATCH(A:A,'2023 OP UPL Data'!B:B,0)))),0)</f>
        <v>0</v>
      </c>
      <c r="N153" s="45">
        <f t="shared" si="58"/>
        <v>990297.84</v>
      </c>
      <c r="O153" s="45">
        <v>679692.88926580292</v>
      </c>
      <c r="P153" s="45">
        <v>0</v>
      </c>
      <c r="Q153" s="45">
        <f t="shared" si="59"/>
        <v>679692.88926580292</v>
      </c>
      <c r="R153" s="45" t="str">
        <f t="shared" si="60"/>
        <v>Yes</v>
      </c>
      <c r="S153" s="46" t="str">
        <f t="shared" si="60"/>
        <v>No</v>
      </c>
      <c r="T153" s="47">
        <f>ROUND(INDEX(Summary!H:H,MATCH(H:H,Summary!A:A,0)),2)</f>
        <v>0.72</v>
      </c>
      <c r="U153" s="47">
        <f>ROUND(INDEX(Summary!I:I,MATCH(H:H,Summary!A:A,0)),2)</f>
        <v>0</v>
      </c>
      <c r="V153" s="82">
        <f t="shared" si="61"/>
        <v>715344.82700184197</v>
      </c>
      <c r="W153" s="82">
        <f t="shared" si="61"/>
        <v>0</v>
      </c>
      <c r="X153" s="45">
        <f t="shared" si="62"/>
        <v>715344.82700184197</v>
      </c>
      <c r="Y153" s="45" t="s">
        <v>18726</v>
      </c>
      <c r="Z153" s="45" t="str">
        <f t="shared" si="63"/>
        <v>No</v>
      </c>
      <c r="AA153" s="45" t="str">
        <f t="shared" si="63"/>
        <v>No</v>
      </c>
      <c r="AB153" s="45" t="str">
        <f t="shared" si="64"/>
        <v>No</v>
      </c>
      <c r="AC153" s="83">
        <f t="shared" si="75"/>
        <v>0</v>
      </c>
      <c r="AD153" s="83">
        <f t="shared" si="76"/>
        <v>0</v>
      </c>
      <c r="AE153" s="45">
        <f t="shared" si="77"/>
        <v>0</v>
      </c>
      <c r="AF153" s="45">
        <f t="shared" si="77"/>
        <v>0</v>
      </c>
      <c r="AG153" s="45">
        <f t="shared" si="65"/>
        <v>0</v>
      </c>
      <c r="AH153" s="47">
        <f>IF(Y153="No",0,IFERROR(ROUNDDOWN(INDEX('90% of ACR'!K:K,MATCH(H:H,'90% of ACR'!A:A,0))*IF(I153&gt;0,IF(O153&gt;0,$R$4*MAX(O153-V153,0),0),0)/I153,2),0))</f>
        <v>0</v>
      </c>
      <c r="AI153" s="83">
        <f>IF(Y153="No",0,IFERROR(ROUNDDOWN(INDEX('90% of ACR'!R:R,MATCH(H:H,'90% of ACR'!A:A,0))*IF(J153&gt;0,IF(P153&gt;0,$R$4*MAX(P153-W153,0),0),0)/J153,2),0))</f>
        <v>0</v>
      </c>
      <c r="AJ153" s="45">
        <f t="shared" si="66"/>
        <v>0</v>
      </c>
      <c r="AK153" s="45">
        <f t="shared" si="66"/>
        <v>0</v>
      </c>
      <c r="AL153" s="47">
        <f t="shared" si="67"/>
        <v>0.72</v>
      </c>
      <c r="AM153" s="47">
        <f t="shared" si="67"/>
        <v>0</v>
      </c>
      <c r="AN153" s="84">
        <f>IFERROR(INDEX(FeeCalc!P:P,MATCH(C153,FeeCalc!F:F,0)),0)</f>
        <v>715344.82700184197</v>
      </c>
      <c r="AO153" s="84">
        <f>IFERROR(INDEX(FeeCalc!S:S,MATCH(C153,FeeCalc!F:F,0)),0)</f>
        <v>43641.726846266218</v>
      </c>
      <c r="AP153" s="84">
        <f t="shared" si="68"/>
        <v>758986.55384810816</v>
      </c>
      <c r="AQ153" s="69">
        <f t="shared" si="69"/>
        <v>322062.28236747551</v>
      </c>
      <c r="AR153" s="69">
        <v>163060.97456842553</v>
      </c>
      <c r="AS153" s="69">
        <f t="shared" si="78"/>
        <v>159001.30779904997</v>
      </c>
      <c r="AT153" s="69">
        <f>IFERROR(IFERROR(INDEX('2023 IP UPL Data'!L:L,MATCH(A:A,'2023 IP UPL Data'!B:B,0)),INDEX('2023 IMD UPL Data'!I:I,MATCH(A:A,'2023 IMD UPL Data'!B:B,0))),0)</f>
        <v>1291036.32</v>
      </c>
      <c r="AU153" s="69">
        <f>IFERROR(IF(F151="IMD",0,INDEX('2023 OP UPL Data'!J:J,MATCH(A:A,'2023 OP UPL Data'!B:B,0))),0)</f>
        <v>0</v>
      </c>
      <c r="AV153" s="45">
        <f t="shared" si="70"/>
        <v>1291036.32</v>
      </c>
      <c r="AW153" s="69">
        <f>IFERROR(IFERROR(INDEX('2023 IP UPL Data'!M:M,MATCH(A:A,'2023 IP UPL Data'!B:B,0)),INDEX('2023 IMD UPL Data'!J:J,MATCH(A:A,'2023 IMD UPL Data'!B:B,0))),0)</f>
        <v>2281334.16</v>
      </c>
      <c r="AX153" s="69">
        <f>IFERROR(IF(F151="IMD",0,INDEX('2023 OP UPL Data'!L:L,MATCH(A:A,'2023 OP UPL Data'!B:B,0))),0)</f>
        <v>0</v>
      </c>
      <c r="AY153" s="45">
        <f t="shared" si="71"/>
        <v>2281334.16</v>
      </c>
      <c r="AZ153" s="69">
        <v>1970729.209265803</v>
      </c>
      <c r="BA153" s="69">
        <v>0</v>
      </c>
      <c r="BB153" s="69">
        <f t="shared" si="72"/>
        <v>1255384.382263961</v>
      </c>
      <c r="BC153" s="69">
        <f t="shared" si="72"/>
        <v>0</v>
      </c>
      <c r="BD153" s="69">
        <f t="shared" si="73"/>
        <v>1255384.382263961</v>
      </c>
      <c r="BE153" s="91">
        <f t="shared" si="74"/>
        <v>0</v>
      </c>
      <c r="BF153" s="91">
        <f t="shared" si="74"/>
        <v>0</v>
      </c>
      <c r="BG153" s="70">
        <f>IFERROR(INDEX('2023 IP UPL Data'!K:K,MATCH(A153,'2023 IP UPL Data'!B:B,0)),0)</f>
        <v>0</v>
      </c>
    </row>
    <row r="154" spans="1:59" ht="25.5">
      <c r="A154" s="120" t="s">
        <v>1324</v>
      </c>
      <c r="B154" s="161" t="s">
        <v>1324</v>
      </c>
      <c r="C154" s="31" t="s">
        <v>1325</v>
      </c>
      <c r="D154" s="193" t="s">
        <v>1325</v>
      </c>
      <c r="E154" s="157" t="s">
        <v>3569</v>
      </c>
      <c r="F154" s="117" t="s">
        <v>3537</v>
      </c>
      <c r="G154" s="117" t="s">
        <v>228</v>
      </c>
      <c r="H154" s="43" t="str">
        <f t="shared" si="56"/>
        <v>Non-state-owned IMD MRSA West</v>
      </c>
      <c r="I154" s="45">
        <f>INDEX(FeeCalc!M:M,MATCH(C:C,FeeCalc!F:F,0))</f>
        <v>843843.6784227218</v>
      </c>
      <c r="J154" s="45">
        <f>INDEX(FeeCalc!L:L,MATCH(C:C,FeeCalc!F:F,0))</f>
        <v>0</v>
      </c>
      <c r="K154" s="45">
        <f t="shared" si="57"/>
        <v>843843.6784227218</v>
      </c>
      <c r="L154" s="45">
        <f>IFERROR(IFERROR(INDEX('2023 IP UPL Data'!N:N,MATCH(A:A,'2023 IP UPL Data'!B:B,0)),INDEX('2023 IMD UPL Data'!M:M,MATCH(A:A,'2023 IMD UPL Data'!B:B,0))),0)</f>
        <v>313229.12</v>
      </c>
      <c r="M154" s="45">
        <f>IFERROR((IF(F154="IMD",0,INDEX('2023 OP UPL Data'!M:M,MATCH(A:A,'2023 OP UPL Data'!B:B,0)))),0)</f>
        <v>0</v>
      </c>
      <c r="N154" s="45">
        <f t="shared" si="58"/>
        <v>313229.12</v>
      </c>
      <c r="O154" s="45">
        <v>28794.27789473685</v>
      </c>
      <c r="P154" s="45">
        <v>0</v>
      </c>
      <c r="Q154" s="45">
        <f t="shared" si="59"/>
        <v>28794.27789473685</v>
      </c>
      <c r="R154" s="45" t="str">
        <f t="shared" si="60"/>
        <v>Yes</v>
      </c>
      <c r="S154" s="46" t="str">
        <f t="shared" si="60"/>
        <v>No</v>
      </c>
      <c r="T154" s="47">
        <f>ROUND(INDEX(Summary!H:H,MATCH(H:H,Summary!A:A,0)),2)</f>
        <v>0.37</v>
      </c>
      <c r="U154" s="47">
        <f>ROUND(INDEX(Summary!I:I,MATCH(H:H,Summary!A:A,0)),2)</f>
        <v>0</v>
      </c>
      <c r="V154" s="82">
        <f t="shared" si="61"/>
        <v>312222.16101640707</v>
      </c>
      <c r="W154" s="82">
        <f t="shared" si="61"/>
        <v>0</v>
      </c>
      <c r="X154" s="45">
        <f t="shared" si="62"/>
        <v>312222.16101640707</v>
      </c>
      <c r="Y154" s="45" t="s">
        <v>18726</v>
      </c>
      <c r="Z154" s="45" t="str">
        <f t="shared" si="63"/>
        <v>No</v>
      </c>
      <c r="AA154" s="45" t="str">
        <f t="shared" si="63"/>
        <v>No</v>
      </c>
      <c r="AB154" s="45" t="str">
        <f t="shared" si="64"/>
        <v>No</v>
      </c>
      <c r="AC154" s="83">
        <f t="shared" si="75"/>
        <v>0</v>
      </c>
      <c r="AD154" s="83">
        <f t="shared" si="76"/>
        <v>0</v>
      </c>
      <c r="AE154" s="45">
        <f t="shared" si="77"/>
        <v>0</v>
      </c>
      <c r="AF154" s="45">
        <f t="shared" si="77"/>
        <v>0</v>
      </c>
      <c r="AG154" s="45">
        <f t="shared" si="65"/>
        <v>0</v>
      </c>
      <c r="AH154" s="47">
        <f>IF(Y154="No",0,IFERROR(ROUNDDOWN(INDEX('90% of ACR'!K:K,MATCH(H:H,'90% of ACR'!A:A,0))*IF(I154&gt;0,IF(O154&gt;0,$R$4*MAX(O154-V154,0),0),0)/I154,2),0))</f>
        <v>0</v>
      </c>
      <c r="AI154" s="83">
        <f>IF(Y154="No",0,IFERROR(ROUNDDOWN(INDEX('90% of ACR'!R:R,MATCH(H:H,'90% of ACR'!A:A,0))*IF(J154&gt;0,IF(P154&gt;0,$R$4*MAX(P154-W154,0),0),0)/J154,2),0))</f>
        <v>0</v>
      </c>
      <c r="AJ154" s="45">
        <f t="shared" si="66"/>
        <v>0</v>
      </c>
      <c r="AK154" s="45">
        <f t="shared" si="66"/>
        <v>0</v>
      </c>
      <c r="AL154" s="47">
        <f t="shared" si="67"/>
        <v>0.37</v>
      </c>
      <c r="AM154" s="47">
        <f t="shared" si="67"/>
        <v>0</v>
      </c>
      <c r="AN154" s="84">
        <f>IFERROR(INDEX(FeeCalc!P:P,MATCH(C154,FeeCalc!F:F,0)),0)</f>
        <v>312222.16101640707</v>
      </c>
      <c r="AO154" s="84">
        <f>IFERROR(INDEX(FeeCalc!S:S,MATCH(C154,FeeCalc!F:F,0)),0)</f>
        <v>19048.03634848107</v>
      </c>
      <c r="AP154" s="84">
        <f t="shared" si="68"/>
        <v>331270.19736488815</v>
      </c>
      <c r="AQ154" s="69">
        <f t="shared" si="69"/>
        <v>140568.54538823775</v>
      </c>
      <c r="AR154" s="69">
        <v>71621.903871290328</v>
      </c>
      <c r="AS154" s="69">
        <f t="shared" si="78"/>
        <v>68946.64151694742</v>
      </c>
      <c r="AT154" s="69">
        <f>IFERROR(IFERROR(INDEX('2023 IP UPL Data'!L:L,MATCH(A:A,'2023 IP UPL Data'!B:B,0)),INDEX('2023 IMD UPL Data'!I:I,MATCH(A:A,'2023 IMD UPL Data'!B:B,0))),0)</f>
        <v>887364.88</v>
      </c>
      <c r="AU154" s="69">
        <f>IFERROR(IF(F152="IMD",0,INDEX('2023 OP UPL Data'!J:J,MATCH(A:A,'2023 OP UPL Data'!B:B,0))),0)</f>
        <v>0</v>
      </c>
      <c r="AV154" s="45">
        <f t="shared" si="70"/>
        <v>887364.88</v>
      </c>
      <c r="AW154" s="69">
        <f>IFERROR(IFERROR(INDEX('2023 IP UPL Data'!M:M,MATCH(A:A,'2023 IP UPL Data'!B:B,0)),INDEX('2023 IMD UPL Data'!J:J,MATCH(A:A,'2023 IMD UPL Data'!B:B,0))),0)</f>
        <v>1200594</v>
      </c>
      <c r="AX154" s="69">
        <f>IFERROR(IF(F152="IMD",0,INDEX('2023 OP UPL Data'!L:L,MATCH(A:A,'2023 OP UPL Data'!B:B,0))),0)</f>
        <v>0</v>
      </c>
      <c r="AY154" s="45">
        <f t="shared" si="71"/>
        <v>1200594</v>
      </c>
      <c r="AZ154" s="69">
        <v>916159.15789473685</v>
      </c>
      <c r="BA154" s="69">
        <v>0</v>
      </c>
      <c r="BB154" s="69">
        <f t="shared" si="72"/>
        <v>603936.99687832978</v>
      </c>
      <c r="BC154" s="69">
        <f t="shared" si="72"/>
        <v>0</v>
      </c>
      <c r="BD154" s="69">
        <f t="shared" si="73"/>
        <v>603936.99687832978</v>
      </c>
      <c r="BE154" s="91">
        <f t="shared" si="74"/>
        <v>0</v>
      </c>
      <c r="BF154" s="91">
        <f t="shared" si="74"/>
        <v>0</v>
      </c>
      <c r="BG154" s="70">
        <f>IFERROR(INDEX('2023 IP UPL Data'!K:K,MATCH(A154,'2023 IP UPL Data'!B:B,0)),0)</f>
        <v>0</v>
      </c>
    </row>
    <row r="155" spans="1:59" ht="25.5">
      <c r="A155" s="120" t="s">
        <v>1540</v>
      </c>
      <c r="B155" s="161" t="s">
        <v>1540</v>
      </c>
      <c r="C155" s="31" t="s">
        <v>1541</v>
      </c>
      <c r="D155" s="193" t="s">
        <v>1541</v>
      </c>
      <c r="E155" s="157" t="s">
        <v>3540</v>
      </c>
      <c r="F155" s="117" t="s">
        <v>3537</v>
      </c>
      <c r="G155" s="117" t="s">
        <v>1206</v>
      </c>
      <c r="H155" s="43" t="str">
        <f t="shared" si="56"/>
        <v>Non-state-owned IMD El Paso</v>
      </c>
      <c r="I155" s="45">
        <f>INDEX(FeeCalc!M:M,MATCH(C:C,FeeCalc!F:F,0))</f>
        <v>2160396.5762870088</v>
      </c>
      <c r="J155" s="45">
        <f>INDEX(FeeCalc!L:L,MATCH(C:C,FeeCalc!F:F,0))</f>
        <v>0</v>
      </c>
      <c r="K155" s="45">
        <f t="shared" si="57"/>
        <v>2160396.5762870088</v>
      </c>
      <c r="L155" s="45">
        <f>IFERROR(IFERROR(INDEX('2023 IP UPL Data'!N:N,MATCH(A:A,'2023 IP UPL Data'!B:B,0)),INDEX('2023 IMD UPL Data'!M:M,MATCH(A:A,'2023 IMD UPL Data'!B:B,0))),0)</f>
        <v>206365</v>
      </c>
      <c r="M155" s="45">
        <f>IFERROR((IF(F155="IMD",0,INDEX('2023 OP UPL Data'!M:M,MATCH(A:A,'2023 OP UPL Data'!B:B,0)))),0)</f>
        <v>0</v>
      </c>
      <c r="N155" s="45">
        <f t="shared" si="58"/>
        <v>206365</v>
      </c>
      <c r="O155" s="45">
        <v>194938.96370808664</v>
      </c>
      <c r="P155" s="45">
        <v>0</v>
      </c>
      <c r="Q155" s="45">
        <f t="shared" si="59"/>
        <v>194938.96370808664</v>
      </c>
      <c r="R155" s="45" t="str">
        <f t="shared" si="60"/>
        <v>Yes</v>
      </c>
      <c r="S155" s="46" t="str">
        <f t="shared" si="60"/>
        <v>No</v>
      </c>
      <c r="T155" s="47">
        <f>ROUND(INDEX(Summary!H:H,MATCH(H:H,Summary!A:A,0)),2)</f>
        <v>0.13</v>
      </c>
      <c r="U155" s="47">
        <f>ROUND(INDEX(Summary!I:I,MATCH(H:H,Summary!A:A,0)),2)</f>
        <v>0</v>
      </c>
      <c r="V155" s="82">
        <f t="shared" si="61"/>
        <v>280851.55491731118</v>
      </c>
      <c r="W155" s="82">
        <f t="shared" si="61"/>
        <v>0</v>
      </c>
      <c r="X155" s="45">
        <f t="shared" si="62"/>
        <v>280851.55491731118</v>
      </c>
      <c r="Y155" s="45" t="s">
        <v>18726</v>
      </c>
      <c r="Z155" s="45" t="str">
        <f t="shared" si="63"/>
        <v>No</v>
      </c>
      <c r="AA155" s="45" t="str">
        <f t="shared" si="63"/>
        <v>No</v>
      </c>
      <c r="AB155" s="45" t="str">
        <f t="shared" si="64"/>
        <v>No</v>
      </c>
      <c r="AC155" s="83">
        <f t="shared" si="75"/>
        <v>0</v>
      </c>
      <c r="AD155" s="83">
        <f t="shared" si="76"/>
        <v>0</v>
      </c>
      <c r="AE155" s="45">
        <f t="shared" si="77"/>
        <v>0</v>
      </c>
      <c r="AF155" s="45">
        <f t="shared" si="77"/>
        <v>0</v>
      </c>
      <c r="AG155" s="45">
        <f t="shared" si="65"/>
        <v>0</v>
      </c>
      <c r="AH155" s="47">
        <f>IF(Y155="No",0,IFERROR(ROUNDDOWN(INDEX('90% of ACR'!K:K,MATCH(H:H,'90% of ACR'!A:A,0))*IF(I155&gt;0,IF(O155&gt;0,$R$4*MAX(O155-V155,0),0),0)/I155,2),0))</f>
        <v>0</v>
      </c>
      <c r="AI155" s="83">
        <f>IF(Y155="No",0,IFERROR(ROUNDDOWN(INDEX('90% of ACR'!R:R,MATCH(H:H,'90% of ACR'!A:A,0))*IF(J155&gt;0,IF(P155&gt;0,$R$4*MAX(P155-W155,0),0),0)/J155,2),0))</f>
        <v>0</v>
      </c>
      <c r="AJ155" s="45">
        <f t="shared" si="66"/>
        <v>0</v>
      </c>
      <c r="AK155" s="45">
        <f t="shared" si="66"/>
        <v>0</v>
      </c>
      <c r="AL155" s="47">
        <f t="shared" si="67"/>
        <v>0.13</v>
      </c>
      <c r="AM155" s="47">
        <f t="shared" si="67"/>
        <v>0</v>
      </c>
      <c r="AN155" s="84">
        <f>IFERROR(INDEX(FeeCalc!P:P,MATCH(C155,FeeCalc!F:F,0)),0)</f>
        <v>280851.55491731118</v>
      </c>
      <c r="AO155" s="84">
        <f>IFERROR(INDEX(FeeCalc!S:S,MATCH(C155,FeeCalc!F:F,0)),0)</f>
        <v>17134.179742965935</v>
      </c>
      <c r="AP155" s="84">
        <f t="shared" si="68"/>
        <v>297985.73466027714</v>
      </c>
      <c r="AQ155" s="69">
        <f t="shared" si="69"/>
        <v>126444.88275986473</v>
      </c>
      <c r="AR155" s="69">
        <v>63392.56440253539</v>
      </c>
      <c r="AS155" s="69">
        <f t="shared" si="78"/>
        <v>63052.318357329343</v>
      </c>
      <c r="AT155" s="69">
        <f>IFERROR(IFERROR(INDEX('2023 IP UPL Data'!L:L,MATCH(A:A,'2023 IP UPL Data'!B:B,0)),INDEX('2023 IMD UPL Data'!I:I,MATCH(A:A,'2023 IMD UPL Data'!B:B,0))),0)</f>
        <v>790325.8</v>
      </c>
      <c r="AU155" s="69">
        <f>IFERROR(IF(F153="IMD",0,INDEX('2023 OP UPL Data'!J:J,MATCH(A:A,'2023 OP UPL Data'!B:B,0))),0)</f>
        <v>0</v>
      </c>
      <c r="AV155" s="45">
        <f t="shared" si="70"/>
        <v>790325.8</v>
      </c>
      <c r="AW155" s="69">
        <f>IFERROR(IFERROR(INDEX('2023 IP UPL Data'!M:M,MATCH(A:A,'2023 IP UPL Data'!B:B,0)),INDEX('2023 IMD UPL Data'!J:J,MATCH(A:A,'2023 IMD UPL Data'!B:B,0))),0)</f>
        <v>996690.8</v>
      </c>
      <c r="AX155" s="69">
        <f>IFERROR(IF(F153="IMD",0,INDEX('2023 OP UPL Data'!L:L,MATCH(A:A,'2023 OP UPL Data'!B:B,0))),0)</f>
        <v>0</v>
      </c>
      <c r="AY155" s="45">
        <f t="shared" si="71"/>
        <v>996690.8</v>
      </c>
      <c r="AZ155" s="69">
        <v>985264.76370808668</v>
      </c>
      <c r="BA155" s="69">
        <v>0</v>
      </c>
      <c r="BB155" s="69">
        <f t="shared" si="72"/>
        <v>704413.2087907755</v>
      </c>
      <c r="BC155" s="69">
        <f t="shared" si="72"/>
        <v>0</v>
      </c>
      <c r="BD155" s="69">
        <f t="shared" si="73"/>
        <v>704413.2087907755</v>
      </c>
      <c r="BE155" s="91">
        <f t="shared" si="74"/>
        <v>0</v>
      </c>
      <c r="BF155" s="91">
        <f t="shared" si="74"/>
        <v>0</v>
      </c>
      <c r="BG155" s="70">
        <f>IFERROR(INDEX('2023 IP UPL Data'!K:K,MATCH(A155,'2023 IP UPL Data'!B:B,0)),0)</f>
        <v>0</v>
      </c>
    </row>
    <row r="156" spans="1:59">
      <c r="A156" s="120" t="s">
        <v>159</v>
      </c>
      <c r="B156" s="161" t="s">
        <v>160</v>
      </c>
      <c r="C156" s="31" t="s">
        <v>161</v>
      </c>
      <c r="D156" s="193" t="s">
        <v>161</v>
      </c>
      <c r="E156" s="157" t="s">
        <v>23118</v>
      </c>
      <c r="F156" s="117" t="s">
        <v>3071</v>
      </c>
      <c r="G156" s="117" t="s">
        <v>1530</v>
      </c>
      <c r="H156" s="43" t="str">
        <f t="shared" si="56"/>
        <v>Rural MRSA Central</v>
      </c>
      <c r="I156" s="45">
        <f>INDEX(FeeCalc!M:M,MATCH(C:C,FeeCalc!F:F,0))</f>
        <v>366552.69775516709</v>
      </c>
      <c r="J156" s="45">
        <f>INDEX(FeeCalc!L:L,MATCH(C:C,FeeCalc!F:F,0))</f>
        <v>1138955.2737003504</v>
      </c>
      <c r="K156" s="45">
        <f t="shared" si="57"/>
        <v>1505507.9714555175</v>
      </c>
      <c r="L156" s="45">
        <f>IFERROR(IFERROR(INDEX('2023 IP UPL Data'!N:N,MATCH(A:A,'2023 IP UPL Data'!B:B,0)),INDEX('2023 IMD UPL Data'!M:M,MATCH(A:A,'2023 IMD UPL Data'!B:B,0))),0)</f>
        <v>0</v>
      </c>
      <c r="M156" s="45">
        <f>IFERROR((IF(F156="IMD",0,INDEX('2023 OP UPL Data'!M:M,MATCH(A:A,'2023 OP UPL Data'!B:B,0)))),0)</f>
        <v>-124320.66516556288</v>
      </c>
      <c r="N156" s="45">
        <f t="shared" si="58"/>
        <v>-124320.66516556288</v>
      </c>
      <c r="O156" s="45">
        <v>0</v>
      </c>
      <c r="P156" s="45">
        <v>532711.12468237802</v>
      </c>
      <c r="Q156" s="45">
        <f t="shared" si="59"/>
        <v>532711.12468237802</v>
      </c>
      <c r="R156" s="45" t="str">
        <f t="shared" si="60"/>
        <v>No</v>
      </c>
      <c r="S156" s="46" t="str">
        <f t="shared" si="60"/>
        <v>Yes</v>
      </c>
      <c r="T156" s="47">
        <f>ROUND(INDEX(Summary!H:H,MATCH(H:H,Summary!A:A,0)),2)</f>
        <v>0</v>
      </c>
      <c r="U156" s="47">
        <f>ROUND(INDEX(Summary!I:I,MATCH(H:H,Summary!A:A,0)),2)</f>
        <v>0.17</v>
      </c>
      <c r="V156" s="82">
        <f t="shared" si="61"/>
        <v>0</v>
      </c>
      <c r="W156" s="82">
        <f t="shared" si="61"/>
        <v>193622.3965290596</v>
      </c>
      <c r="X156" s="45">
        <f t="shared" si="62"/>
        <v>193622.3965290596</v>
      </c>
      <c r="Y156" s="45" t="s">
        <v>18726</v>
      </c>
      <c r="Z156" s="45" t="str">
        <f t="shared" si="63"/>
        <v>No</v>
      </c>
      <c r="AA156" s="45" t="str">
        <f t="shared" si="63"/>
        <v>Yes</v>
      </c>
      <c r="AB156" s="45" t="str">
        <f t="shared" si="64"/>
        <v>Yes</v>
      </c>
      <c r="AC156" s="83">
        <f t="shared" si="75"/>
        <v>0</v>
      </c>
      <c r="AD156" s="83">
        <f t="shared" si="76"/>
        <v>0.21</v>
      </c>
      <c r="AE156" s="45">
        <f t="shared" si="77"/>
        <v>0</v>
      </c>
      <c r="AF156" s="45">
        <f t="shared" si="77"/>
        <v>239180.60747707359</v>
      </c>
      <c r="AG156" s="45">
        <f t="shared" si="65"/>
        <v>239180.60747707359</v>
      </c>
      <c r="AH156" s="47">
        <f>IF(Y156="No",0,IFERROR(ROUNDDOWN(INDEX('90% of ACR'!K:K,MATCH(H:H,'90% of ACR'!A:A,0))*IF(I156&gt;0,IF(O156&gt;0,$R$4*MAX(O156-V156,0),0),0)/I156,2),0))</f>
        <v>0</v>
      </c>
      <c r="AI156" s="83">
        <f>IF(Y156="No",0,IFERROR(ROUNDDOWN(INDEX('90% of ACR'!R:R,MATCH(H:H,'90% of ACR'!A:A,0))*IF(J156&gt;0,IF(P156&gt;0,$R$4*MAX(P156-W156,0),0),0)/J156,2),0))</f>
        <v>0.2</v>
      </c>
      <c r="AJ156" s="45">
        <f t="shared" si="66"/>
        <v>0</v>
      </c>
      <c r="AK156" s="45">
        <f t="shared" si="66"/>
        <v>227791.0547400701</v>
      </c>
      <c r="AL156" s="47">
        <f t="shared" si="67"/>
        <v>0</v>
      </c>
      <c r="AM156" s="47">
        <f t="shared" si="67"/>
        <v>0.37</v>
      </c>
      <c r="AN156" s="84">
        <f>IFERROR(INDEX(FeeCalc!P:P,MATCH(C156,FeeCalc!F:F,0)),0)</f>
        <v>421413.45126912964</v>
      </c>
      <c r="AO156" s="84">
        <f>IFERROR(INDEX(FeeCalc!S:S,MATCH(C156,FeeCalc!F:F,0)),0)</f>
        <v>26055.137350145214</v>
      </c>
      <c r="AP156" s="84">
        <f t="shared" si="68"/>
        <v>447468.58861927484</v>
      </c>
      <c r="AQ156" s="69">
        <f t="shared" si="69"/>
        <v>189875.24114599416</v>
      </c>
      <c r="AR156" s="69">
        <v>94193.722363926223</v>
      </c>
      <c r="AS156" s="69">
        <f t="shared" si="78"/>
        <v>95681.518782067942</v>
      </c>
      <c r="AT156" s="69">
        <f>IFERROR(IFERROR(INDEX('2023 IP UPL Data'!L:L,MATCH(A:A,'2023 IP UPL Data'!B:B,0)),INDEX('2023 IMD UPL Data'!I:I,MATCH(A:A,'2023 IMD UPL Data'!B:B,0))),0)</f>
        <v>0</v>
      </c>
      <c r="AU156" s="69">
        <f>IFERROR(IF(F154="IMD",0,INDEX('2023 OP UPL Data'!J:J,MATCH(A:A,'2023 OP UPL Data'!B:B,0))),0)</f>
        <v>552625.90516556287</v>
      </c>
      <c r="AV156" s="45">
        <f t="shared" si="70"/>
        <v>552625.90516556287</v>
      </c>
      <c r="AW156" s="69">
        <f>IFERROR(IFERROR(INDEX('2023 IP UPL Data'!M:M,MATCH(A:A,'2023 IP UPL Data'!B:B,0)),INDEX('2023 IMD UPL Data'!J:J,MATCH(A:A,'2023 IMD UPL Data'!B:B,0))),0)</f>
        <v>0</v>
      </c>
      <c r="AX156" s="69">
        <f>IFERROR(IF(F154="IMD",0,INDEX('2023 OP UPL Data'!L:L,MATCH(A:A,'2023 OP UPL Data'!B:B,0))),0)</f>
        <v>428305.24</v>
      </c>
      <c r="AY156" s="45">
        <f t="shared" si="71"/>
        <v>428305.24</v>
      </c>
      <c r="AZ156" s="69">
        <v>0</v>
      </c>
      <c r="BA156" s="69">
        <v>1085337.0298479409</v>
      </c>
      <c r="BB156" s="69">
        <f t="shared" si="72"/>
        <v>0</v>
      </c>
      <c r="BC156" s="69">
        <f t="shared" si="72"/>
        <v>891714.63331888127</v>
      </c>
      <c r="BD156" s="69">
        <f t="shared" si="73"/>
        <v>891714.63331888127</v>
      </c>
      <c r="BE156" s="91">
        <f t="shared" si="74"/>
        <v>0</v>
      </c>
      <c r="BF156" s="91">
        <f t="shared" si="74"/>
        <v>657031.78984794091</v>
      </c>
      <c r="BG156" s="70">
        <f>IFERROR(INDEX('2023 IP UPL Data'!K:K,MATCH(A156,'2023 IP UPL Data'!B:B,0)),0)</f>
        <v>0</v>
      </c>
    </row>
    <row r="157" spans="1:59">
      <c r="A157" s="120" t="s">
        <v>1188</v>
      </c>
      <c r="B157" s="161" t="s">
        <v>1188</v>
      </c>
      <c r="C157" s="31" t="s">
        <v>1189</v>
      </c>
      <c r="D157" s="193" t="s">
        <v>1189</v>
      </c>
      <c r="E157" s="157" t="s">
        <v>3607</v>
      </c>
      <c r="F157" s="117" t="s">
        <v>3071</v>
      </c>
      <c r="G157" s="117" t="s">
        <v>492</v>
      </c>
      <c r="H157" s="43" t="str">
        <f t="shared" si="56"/>
        <v>Rural Bexar</v>
      </c>
      <c r="I157" s="45">
        <f>INDEX(FeeCalc!M:M,MATCH(C:C,FeeCalc!F:F,0))</f>
        <v>127434.00087938052</v>
      </c>
      <c r="J157" s="45">
        <f>INDEX(FeeCalc!L:L,MATCH(C:C,FeeCalc!F:F,0))</f>
        <v>934857.02449607837</v>
      </c>
      <c r="K157" s="45">
        <f t="shared" si="57"/>
        <v>1062291.0253754589</v>
      </c>
      <c r="L157" s="45">
        <f>IFERROR(IFERROR(INDEX('2023 IP UPL Data'!N:N,MATCH(A:A,'2023 IP UPL Data'!B:B,0)),INDEX('2023 IMD UPL Data'!M:M,MATCH(A:A,'2023 IMD UPL Data'!B:B,0))),0)</f>
        <v>-66384.508371569769</v>
      </c>
      <c r="M157" s="45">
        <f>IFERROR((IF(F157="IMD",0,INDEX('2023 OP UPL Data'!M:M,MATCH(A:A,'2023 OP UPL Data'!B:B,0)))),0)</f>
        <v>593549.69657142856</v>
      </c>
      <c r="N157" s="45">
        <f t="shared" si="58"/>
        <v>527165.18819985876</v>
      </c>
      <c r="O157" s="45">
        <v>24999.457695018908</v>
      </c>
      <c r="P157" s="45">
        <v>971518.19201738574</v>
      </c>
      <c r="Q157" s="45">
        <f t="shared" si="59"/>
        <v>996517.6497124047</v>
      </c>
      <c r="R157" s="45" t="str">
        <f t="shared" si="60"/>
        <v>Yes</v>
      </c>
      <c r="S157" s="46" t="str">
        <f t="shared" si="60"/>
        <v>Yes</v>
      </c>
      <c r="T157" s="47">
        <f>ROUND(INDEX(Summary!H:H,MATCH(H:H,Summary!A:A,0)),2)</f>
        <v>0.2</v>
      </c>
      <c r="U157" s="47">
        <f>ROUND(INDEX(Summary!I:I,MATCH(H:H,Summary!A:A,0)),2)</f>
        <v>0.28000000000000003</v>
      </c>
      <c r="V157" s="82">
        <f t="shared" si="61"/>
        <v>25486.800175876106</v>
      </c>
      <c r="W157" s="82">
        <f t="shared" si="61"/>
        <v>261759.96685890196</v>
      </c>
      <c r="X157" s="45">
        <f t="shared" si="62"/>
        <v>287246.76703477808</v>
      </c>
      <c r="Y157" s="45" t="s">
        <v>18726</v>
      </c>
      <c r="Z157" s="45" t="str">
        <f t="shared" si="63"/>
        <v>No</v>
      </c>
      <c r="AA157" s="45" t="str">
        <f t="shared" si="63"/>
        <v>Yes</v>
      </c>
      <c r="AB157" s="45" t="str">
        <f t="shared" si="64"/>
        <v>Yes</v>
      </c>
      <c r="AC157" s="83">
        <f t="shared" si="75"/>
        <v>0</v>
      </c>
      <c r="AD157" s="83">
        <f t="shared" si="76"/>
        <v>0.53</v>
      </c>
      <c r="AE157" s="45">
        <f t="shared" si="77"/>
        <v>0</v>
      </c>
      <c r="AF157" s="45">
        <f t="shared" si="77"/>
        <v>495474.22298292158</v>
      </c>
      <c r="AG157" s="45">
        <f t="shared" si="65"/>
        <v>495474.22298292158</v>
      </c>
      <c r="AH157" s="47">
        <f>IF(Y157="No",0,IFERROR(ROUNDDOWN(INDEX('90% of ACR'!K:K,MATCH(H:H,'90% of ACR'!A:A,0))*IF(I157&gt;0,IF(O157&gt;0,$R$4*MAX(O157-V157,0),0),0)/I157,2),0))</f>
        <v>0</v>
      </c>
      <c r="AI157" s="83">
        <f>IF(Y157="No",0,IFERROR(ROUNDDOWN(INDEX('90% of ACR'!R:R,MATCH(H:H,'90% of ACR'!A:A,0))*IF(J157&gt;0,IF(P157&gt;0,$R$4*MAX(P157-W157,0),0),0)/J157,2),0))</f>
        <v>0.52</v>
      </c>
      <c r="AJ157" s="45">
        <f t="shared" si="66"/>
        <v>0</v>
      </c>
      <c r="AK157" s="45">
        <f t="shared" si="66"/>
        <v>486125.65273796074</v>
      </c>
      <c r="AL157" s="47">
        <f t="shared" si="67"/>
        <v>0.2</v>
      </c>
      <c r="AM157" s="47">
        <f t="shared" si="67"/>
        <v>0.8</v>
      </c>
      <c r="AN157" s="84">
        <f>IFERROR(INDEX(FeeCalc!P:P,MATCH(C157,FeeCalc!F:F,0)),0)</f>
        <v>773372.41977273882</v>
      </c>
      <c r="AO157" s="84">
        <f>IFERROR(INDEX(FeeCalc!S:S,MATCH(C157,FeeCalc!F:F,0)),0)</f>
        <v>47239.020217785997</v>
      </c>
      <c r="AP157" s="84">
        <f t="shared" si="68"/>
        <v>820611.43999052478</v>
      </c>
      <c r="AQ157" s="69">
        <f t="shared" si="69"/>
        <v>348211.69355405937</v>
      </c>
      <c r="AR157" s="69">
        <v>173541.47057374526</v>
      </c>
      <c r="AS157" s="69">
        <f t="shared" si="78"/>
        <v>174670.22298031411</v>
      </c>
      <c r="AT157" s="69">
        <f>IFERROR(IFERROR(INDEX('2023 IP UPL Data'!L:L,MATCH(A:A,'2023 IP UPL Data'!B:B,0)),INDEX('2023 IMD UPL Data'!I:I,MATCH(A:A,'2023 IMD UPL Data'!B:B,0))),0)</f>
        <v>235377.40837156976</v>
      </c>
      <c r="AU157" s="69">
        <f>IFERROR(IF(F155="IMD",0,INDEX('2023 OP UPL Data'!J:J,MATCH(A:A,'2023 OP UPL Data'!B:B,0))),0)</f>
        <v>512561.35342857148</v>
      </c>
      <c r="AV157" s="45">
        <f t="shared" si="70"/>
        <v>747938.76180014131</v>
      </c>
      <c r="AW157" s="69">
        <f>IFERROR(IFERROR(INDEX('2023 IP UPL Data'!M:M,MATCH(A:A,'2023 IP UPL Data'!B:B,0)),INDEX('2023 IMD UPL Data'!J:J,MATCH(A:A,'2023 IMD UPL Data'!B:B,0))),0)</f>
        <v>168992.9</v>
      </c>
      <c r="AX157" s="69">
        <f>IFERROR(IF(F155="IMD",0,INDEX('2023 OP UPL Data'!L:L,MATCH(A:A,'2023 OP UPL Data'!B:B,0))),0)</f>
        <v>1106111.05</v>
      </c>
      <c r="AY157" s="45">
        <f t="shared" si="71"/>
        <v>1275103.95</v>
      </c>
      <c r="AZ157" s="69">
        <v>260376.86606658867</v>
      </c>
      <c r="BA157" s="69">
        <v>1484079.5454459572</v>
      </c>
      <c r="BB157" s="69">
        <f t="shared" si="72"/>
        <v>234890.06589071258</v>
      </c>
      <c r="BC157" s="69">
        <f t="shared" si="72"/>
        <v>1222319.5785870552</v>
      </c>
      <c r="BD157" s="69">
        <f t="shared" si="73"/>
        <v>1457209.6444777676</v>
      </c>
      <c r="BE157" s="91">
        <f t="shared" si="74"/>
        <v>91383.966066588677</v>
      </c>
      <c r="BF157" s="91">
        <f t="shared" si="74"/>
        <v>377968.49544595717</v>
      </c>
      <c r="BG157" s="70">
        <f>IFERROR(INDEX('2023 IP UPL Data'!K:K,MATCH(A157,'2023 IP UPL Data'!B:B,0)),0)</f>
        <v>0</v>
      </c>
    </row>
    <row r="158" spans="1:59">
      <c r="A158" s="120" t="s">
        <v>46</v>
      </c>
      <c r="B158" s="161" t="s">
        <v>46</v>
      </c>
      <c r="C158" s="31" t="s">
        <v>47</v>
      </c>
      <c r="D158" s="193" t="s">
        <v>47</v>
      </c>
      <c r="E158" s="157" t="s">
        <v>23119</v>
      </c>
      <c r="F158" s="117" t="s">
        <v>2987</v>
      </c>
      <c r="G158" s="117" t="s">
        <v>1574</v>
      </c>
      <c r="H158" s="43" t="str">
        <f t="shared" si="56"/>
        <v>Urban Lubbock</v>
      </c>
      <c r="I158" s="45">
        <f>INDEX(FeeCalc!M:M,MATCH(C:C,FeeCalc!F:F,0))</f>
        <v>5753125.0893641282</v>
      </c>
      <c r="J158" s="45">
        <f>INDEX(FeeCalc!L:L,MATCH(C:C,FeeCalc!F:F,0))</f>
        <v>4530839.7612093203</v>
      </c>
      <c r="K158" s="45">
        <f t="shared" si="57"/>
        <v>10283964.850573448</v>
      </c>
      <c r="L158" s="45">
        <f>IFERROR(IFERROR(INDEX('2023 IP UPL Data'!N:N,MATCH(A:A,'2023 IP UPL Data'!B:B,0)),INDEX('2023 IMD UPL Data'!M:M,MATCH(A:A,'2023 IMD UPL Data'!B:B,0))),0)</f>
        <v>4077467.9787500016</v>
      </c>
      <c r="M158" s="45">
        <f>IFERROR((IF(F158="IMD",0,INDEX('2023 OP UPL Data'!M:M,MATCH(A:A,'2023 OP UPL Data'!B:B,0)))),0)</f>
        <v>5792049.3350000009</v>
      </c>
      <c r="N158" s="45">
        <f t="shared" si="58"/>
        <v>9869517.3137500025</v>
      </c>
      <c r="O158" s="45">
        <v>18824189.388025567</v>
      </c>
      <c r="P158" s="45">
        <v>13656454.795142541</v>
      </c>
      <c r="Q158" s="45">
        <f t="shared" si="59"/>
        <v>32480644.183168106</v>
      </c>
      <c r="R158" s="45" t="str">
        <f t="shared" si="60"/>
        <v>Yes</v>
      </c>
      <c r="S158" s="46" t="str">
        <f t="shared" si="60"/>
        <v>Yes</v>
      </c>
      <c r="T158" s="47">
        <f>ROUND(INDEX(Summary!H:H,MATCH(H:H,Summary!A:A,0)),2)</f>
        <v>0</v>
      </c>
      <c r="U158" s="47">
        <f>ROUND(INDEX(Summary!I:I,MATCH(H:H,Summary!A:A,0)),2)</f>
        <v>0.92</v>
      </c>
      <c r="V158" s="82">
        <f t="shared" si="61"/>
        <v>0</v>
      </c>
      <c r="W158" s="82">
        <f t="shared" si="61"/>
        <v>4168372.5803125747</v>
      </c>
      <c r="X158" s="45">
        <f t="shared" si="62"/>
        <v>4168372.5803125747</v>
      </c>
      <c r="Y158" s="45" t="s">
        <v>18726</v>
      </c>
      <c r="Z158" s="45" t="str">
        <f t="shared" si="63"/>
        <v>Yes</v>
      </c>
      <c r="AA158" s="45" t="str">
        <f t="shared" si="63"/>
        <v>Yes</v>
      </c>
      <c r="AB158" s="45" t="str">
        <f t="shared" si="64"/>
        <v>Yes</v>
      </c>
      <c r="AC158" s="83">
        <f t="shared" si="75"/>
        <v>2.2799999999999998</v>
      </c>
      <c r="AD158" s="83">
        <f t="shared" si="76"/>
        <v>1.46</v>
      </c>
      <c r="AE158" s="45">
        <f t="shared" si="77"/>
        <v>13117125.203750212</v>
      </c>
      <c r="AF158" s="45">
        <f t="shared" si="77"/>
        <v>6615026.0513656074</v>
      </c>
      <c r="AG158" s="45">
        <f t="shared" si="65"/>
        <v>19732151.255115818</v>
      </c>
      <c r="AH158" s="47">
        <f>IF(Y158="No",0,IFERROR(ROUNDDOWN(INDEX('90% of ACR'!K:K,MATCH(H:H,'90% of ACR'!A:A,0))*IF(I158&gt;0,IF(O158&gt;0,$R$4*MAX(O158-V158,0),0),0)/I158,2),0))</f>
        <v>0.51</v>
      </c>
      <c r="AI158" s="83">
        <f>IF(Y158="No",0,IFERROR(ROUNDDOWN(INDEX('90% of ACR'!R:R,MATCH(H:H,'90% of ACR'!A:A,0))*IF(J158&gt;0,IF(P158&gt;0,$R$4*MAX(P158-W158,0),0),0)/J158,2),0))</f>
        <v>1.45</v>
      </c>
      <c r="AJ158" s="45">
        <f t="shared" si="66"/>
        <v>2934093.7955757054</v>
      </c>
      <c r="AK158" s="45">
        <f t="shared" si="66"/>
        <v>6569717.6537535144</v>
      </c>
      <c r="AL158" s="47">
        <f t="shared" si="67"/>
        <v>0.51</v>
      </c>
      <c r="AM158" s="47">
        <f t="shared" si="67"/>
        <v>2.37</v>
      </c>
      <c r="AN158" s="84">
        <f>IFERROR(INDEX(FeeCalc!P:P,MATCH(C158,FeeCalc!F:F,0)),0)</f>
        <v>13672184.029641796</v>
      </c>
      <c r="AO158" s="84">
        <f>IFERROR(INDEX(FeeCalc!S:S,MATCH(C158,FeeCalc!F:F,0)),0)</f>
        <v>848583.55992078804</v>
      </c>
      <c r="AP158" s="84">
        <f t="shared" si="68"/>
        <v>14520767.589562584</v>
      </c>
      <c r="AQ158" s="69">
        <f t="shared" si="69"/>
        <v>6161626.3528142711</v>
      </c>
      <c r="AR158" s="69">
        <v>3080327.0526942215</v>
      </c>
      <c r="AS158" s="69">
        <f t="shared" si="78"/>
        <v>3081299.3001200496</v>
      </c>
      <c r="AT158" s="69">
        <f>IFERROR(IFERROR(INDEX('2023 IP UPL Data'!L:L,MATCH(A:A,'2023 IP UPL Data'!B:B,0)),INDEX('2023 IMD UPL Data'!I:I,MATCH(A:A,'2023 IMD UPL Data'!B:B,0))),0)</f>
        <v>6436043.0812499989</v>
      </c>
      <c r="AU158" s="69">
        <f>IFERROR(IF(F156="IMD",0,INDEX('2023 OP UPL Data'!J:J,MATCH(A:A,'2023 OP UPL Data'!B:B,0))),0)</f>
        <v>3060369.5749999997</v>
      </c>
      <c r="AV158" s="45">
        <f t="shared" si="70"/>
        <v>9496412.6562499981</v>
      </c>
      <c r="AW158" s="69">
        <f>IFERROR(IFERROR(INDEX('2023 IP UPL Data'!M:M,MATCH(A:A,'2023 IP UPL Data'!B:B,0)),INDEX('2023 IMD UPL Data'!J:J,MATCH(A:A,'2023 IMD UPL Data'!B:B,0))),0)</f>
        <v>10513511.060000001</v>
      </c>
      <c r="AX158" s="69">
        <f>IFERROR(IF(F156="IMD",0,INDEX('2023 OP UPL Data'!L:L,MATCH(A:A,'2023 OP UPL Data'!B:B,0))),0)</f>
        <v>8852418.9100000001</v>
      </c>
      <c r="AY158" s="45">
        <f t="shared" si="71"/>
        <v>19365929.969999999</v>
      </c>
      <c r="AZ158" s="69">
        <v>25260232.469275568</v>
      </c>
      <c r="BA158" s="69">
        <v>16716824.37014254</v>
      </c>
      <c r="BB158" s="69">
        <f t="shared" si="72"/>
        <v>25260232.469275568</v>
      </c>
      <c r="BC158" s="69">
        <f t="shared" si="72"/>
        <v>12548451.789829966</v>
      </c>
      <c r="BD158" s="69">
        <f t="shared" si="73"/>
        <v>37808684.259105533</v>
      </c>
      <c r="BE158" s="91">
        <f t="shared" si="74"/>
        <v>14746721.409275567</v>
      </c>
      <c r="BF158" s="91">
        <f t="shared" si="74"/>
        <v>7864405.4601425398</v>
      </c>
      <c r="BG158" s="70">
        <f>IFERROR(INDEX('2023 IP UPL Data'!K:K,MATCH(A158,'2023 IP UPL Data'!B:B,0)),0)</f>
        <v>0</v>
      </c>
    </row>
    <row r="159" spans="1:59">
      <c r="A159" s="120" t="s">
        <v>757</v>
      </c>
      <c r="B159" s="161" t="s">
        <v>757</v>
      </c>
      <c r="C159" s="31" t="s">
        <v>758</v>
      </c>
      <c r="D159" s="193" t="s">
        <v>758</v>
      </c>
      <c r="E159" s="157" t="s">
        <v>23120</v>
      </c>
      <c r="F159" s="117" t="s">
        <v>2987</v>
      </c>
      <c r="G159" s="117" t="s">
        <v>1530</v>
      </c>
      <c r="H159" s="43" t="str">
        <f t="shared" si="56"/>
        <v>Urban MRSA Central</v>
      </c>
      <c r="I159" s="45">
        <f>INDEX(FeeCalc!M:M,MATCH(C:C,FeeCalc!F:F,0))</f>
        <v>2289869.9806067385</v>
      </c>
      <c r="J159" s="45">
        <f>INDEX(FeeCalc!L:L,MATCH(C:C,FeeCalc!F:F,0))</f>
        <v>3237442.5068693743</v>
      </c>
      <c r="K159" s="45">
        <f t="shared" si="57"/>
        <v>5527312.4874761123</v>
      </c>
      <c r="L159" s="45">
        <f>IFERROR(IFERROR(INDEX('2023 IP UPL Data'!N:N,MATCH(A:A,'2023 IP UPL Data'!B:B,0)),INDEX('2023 IMD UPL Data'!M:M,MATCH(A:A,'2023 IMD UPL Data'!B:B,0))),0)</f>
        <v>2589531.7892307686</v>
      </c>
      <c r="M159" s="45">
        <f>IFERROR((IF(F159="IMD",0,INDEX('2023 OP UPL Data'!M:M,MATCH(A:A,'2023 OP UPL Data'!B:B,0)))),0)</f>
        <v>5504240.5472781062</v>
      </c>
      <c r="N159" s="45">
        <f t="shared" si="58"/>
        <v>8093772.3365088748</v>
      </c>
      <c r="O159" s="45">
        <v>5718698.0899087414</v>
      </c>
      <c r="P159" s="45">
        <v>9264012.5136894919</v>
      </c>
      <c r="Q159" s="45">
        <f t="shared" si="59"/>
        <v>14982710.603598233</v>
      </c>
      <c r="R159" s="45" t="str">
        <f t="shared" si="60"/>
        <v>Yes</v>
      </c>
      <c r="S159" s="46" t="str">
        <f t="shared" si="60"/>
        <v>Yes</v>
      </c>
      <c r="T159" s="47">
        <f>ROUND(INDEX(Summary!H:H,MATCH(H:H,Summary!A:A,0)),2)</f>
        <v>0.78</v>
      </c>
      <c r="U159" s="47">
        <f>ROUND(INDEX(Summary!I:I,MATCH(H:H,Summary!A:A,0)),2)</f>
        <v>1.4</v>
      </c>
      <c r="V159" s="82">
        <f t="shared" si="61"/>
        <v>1786098.584873256</v>
      </c>
      <c r="W159" s="82">
        <f t="shared" si="61"/>
        <v>4532419.5096171238</v>
      </c>
      <c r="X159" s="45">
        <f t="shared" si="62"/>
        <v>6318518.09449038</v>
      </c>
      <c r="Y159" s="45" t="s">
        <v>18726</v>
      </c>
      <c r="Z159" s="45" t="str">
        <f t="shared" si="63"/>
        <v>Yes</v>
      </c>
      <c r="AA159" s="45" t="str">
        <f t="shared" si="63"/>
        <v>Yes</v>
      </c>
      <c r="AB159" s="45" t="str">
        <f t="shared" si="64"/>
        <v>Yes</v>
      </c>
      <c r="AC159" s="83">
        <f t="shared" si="75"/>
        <v>1.2</v>
      </c>
      <c r="AD159" s="83">
        <f t="shared" si="76"/>
        <v>1.02</v>
      </c>
      <c r="AE159" s="45">
        <f t="shared" si="77"/>
        <v>2747843.9767280859</v>
      </c>
      <c r="AF159" s="45">
        <f t="shared" si="77"/>
        <v>3302191.3570067617</v>
      </c>
      <c r="AG159" s="45">
        <f t="shared" si="65"/>
        <v>6050035.3337348476</v>
      </c>
      <c r="AH159" s="47">
        <f>IF(Y159="No",0,IFERROR(ROUNDDOWN(INDEX('90% of ACR'!K:K,MATCH(H:H,'90% of ACR'!A:A,0))*IF(I159&gt;0,IF(O159&gt;0,$R$4*MAX(O159-V159,0),0),0)/I159,2),0))</f>
        <v>1.19</v>
      </c>
      <c r="AI159" s="83">
        <f>IF(Y159="No",0,IFERROR(ROUNDDOWN(INDEX('90% of ACR'!R:R,MATCH(H:H,'90% of ACR'!A:A,0))*IF(J159&gt;0,IF(P159&gt;0,$R$4*MAX(P159-W159,0),0),0)/J159,2),0))</f>
        <v>0.09</v>
      </c>
      <c r="AJ159" s="45">
        <f t="shared" si="66"/>
        <v>2724945.2769220187</v>
      </c>
      <c r="AK159" s="45">
        <f t="shared" si="66"/>
        <v>291369.82561824366</v>
      </c>
      <c r="AL159" s="47">
        <f t="shared" si="67"/>
        <v>1.97</v>
      </c>
      <c r="AM159" s="47">
        <f t="shared" si="67"/>
        <v>1.49</v>
      </c>
      <c r="AN159" s="84">
        <f>IFERROR(INDEX(FeeCalc!P:P,MATCH(C159,FeeCalc!F:F,0)),0)</f>
        <v>9334833.1970306411</v>
      </c>
      <c r="AO159" s="84">
        <f>IFERROR(INDEX(FeeCalc!S:S,MATCH(C159,FeeCalc!F:F,0)),0)</f>
        <v>577884.24328595563</v>
      </c>
      <c r="AP159" s="84">
        <f t="shared" si="68"/>
        <v>9912717.440316597</v>
      </c>
      <c r="AQ159" s="69">
        <f t="shared" si="69"/>
        <v>4206283.216884423</v>
      </c>
      <c r="AR159" s="69">
        <v>2168729.4516670946</v>
      </c>
      <c r="AS159" s="69">
        <f t="shared" si="78"/>
        <v>2037553.7652173284</v>
      </c>
      <c r="AT159" s="69">
        <f>IFERROR(IFERROR(INDEX('2023 IP UPL Data'!L:L,MATCH(A:A,'2023 IP UPL Data'!B:B,0)),INDEX('2023 IMD UPL Data'!I:I,MATCH(A:A,'2023 IMD UPL Data'!B:B,0))),0)</f>
        <v>2146396.230769231</v>
      </c>
      <c r="AU159" s="69">
        <f>IFERROR(IF(F157="IMD",0,INDEX('2023 OP UPL Data'!J:J,MATCH(A:A,'2023 OP UPL Data'!B:B,0))),0)</f>
        <v>2026727.6627218938</v>
      </c>
      <c r="AV159" s="45">
        <f t="shared" si="70"/>
        <v>4173123.8934911247</v>
      </c>
      <c r="AW159" s="69">
        <f>IFERROR(IFERROR(INDEX('2023 IP UPL Data'!M:M,MATCH(A:A,'2023 IP UPL Data'!B:B,0)),INDEX('2023 IMD UPL Data'!J:J,MATCH(A:A,'2023 IMD UPL Data'!B:B,0))),0)</f>
        <v>4735928.0199999996</v>
      </c>
      <c r="AX159" s="69">
        <f>IFERROR(IF(F157="IMD",0,INDEX('2023 OP UPL Data'!L:L,MATCH(A:A,'2023 OP UPL Data'!B:B,0))),0)</f>
        <v>7530968.21</v>
      </c>
      <c r="AY159" s="45">
        <f t="shared" si="71"/>
        <v>12266896.23</v>
      </c>
      <c r="AZ159" s="69">
        <v>7865094.3206779724</v>
      </c>
      <c r="BA159" s="69">
        <v>11290740.176411385</v>
      </c>
      <c r="BB159" s="69">
        <f t="shared" si="72"/>
        <v>6078995.7358047161</v>
      </c>
      <c r="BC159" s="69">
        <f t="shared" si="72"/>
        <v>6758320.666794261</v>
      </c>
      <c r="BD159" s="69">
        <f t="shared" si="73"/>
        <v>12837316.402598977</v>
      </c>
      <c r="BE159" s="91">
        <f t="shared" si="74"/>
        <v>3129166.3006779728</v>
      </c>
      <c r="BF159" s="91">
        <f t="shared" si="74"/>
        <v>3759771.9664113848</v>
      </c>
      <c r="BG159" s="70">
        <f>IFERROR(INDEX('2023 IP UPL Data'!K:K,MATCH(A159,'2023 IP UPL Data'!B:B,0)),0)</f>
        <v>0</v>
      </c>
    </row>
    <row r="160" spans="1:59">
      <c r="A160" s="120" t="s">
        <v>318</v>
      </c>
      <c r="B160" s="161" t="s">
        <v>318</v>
      </c>
      <c r="C160" s="31" t="s">
        <v>319</v>
      </c>
      <c r="D160" s="193" t="s">
        <v>319</v>
      </c>
      <c r="E160" s="157" t="s">
        <v>23121</v>
      </c>
      <c r="F160" s="117" t="s">
        <v>2987</v>
      </c>
      <c r="G160" s="117" t="s">
        <v>1574</v>
      </c>
      <c r="H160" s="43" t="str">
        <f t="shared" si="56"/>
        <v>Urban Lubbock</v>
      </c>
      <c r="I160" s="45">
        <f>INDEX(FeeCalc!M:M,MATCH(C:C,FeeCalc!F:F,0))</f>
        <v>64516.639091548415</v>
      </c>
      <c r="J160" s="45">
        <f>INDEX(FeeCalc!L:L,MATCH(C:C,FeeCalc!F:F,0))</f>
        <v>304625.95623819774</v>
      </c>
      <c r="K160" s="45">
        <f t="shared" si="57"/>
        <v>369142.59532974614</v>
      </c>
      <c r="L160" s="45">
        <f>IFERROR(IFERROR(INDEX('2023 IP UPL Data'!N:N,MATCH(A:A,'2023 IP UPL Data'!B:B,0)),INDEX('2023 IMD UPL Data'!M:M,MATCH(A:A,'2023 IMD UPL Data'!B:B,0))),0)</f>
        <v>4459.9075000000048</v>
      </c>
      <c r="M160" s="45">
        <f>IFERROR((IF(F160="IMD",0,INDEX('2023 OP UPL Data'!M:M,MATCH(A:A,'2023 OP UPL Data'!B:B,0)))),0)</f>
        <v>784082.4425</v>
      </c>
      <c r="N160" s="45">
        <f t="shared" si="58"/>
        <v>788542.35</v>
      </c>
      <c r="O160" s="45">
        <v>43342.534578198887</v>
      </c>
      <c r="P160" s="45">
        <v>1029345.5870347559</v>
      </c>
      <c r="Q160" s="45">
        <f t="shared" si="59"/>
        <v>1072688.1216129547</v>
      </c>
      <c r="R160" s="45" t="str">
        <f t="shared" si="60"/>
        <v>Yes</v>
      </c>
      <c r="S160" s="46" t="str">
        <f t="shared" si="60"/>
        <v>Yes</v>
      </c>
      <c r="T160" s="47">
        <f>ROUND(INDEX(Summary!H:H,MATCH(H:H,Summary!A:A,0)),2)</f>
        <v>0</v>
      </c>
      <c r="U160" s="47">
        <f>ROUND(INDEX(Summary!I:I,MATCH(H:H,Summary!A:A,0)),2)</f>
        <v>0.92</v>
      </c>
      <c r="V160" s="82">
        <f t="shared" si="61"/>
        <v>0</v>
      </c>
      <c r="W160" s="82">
        <f t="shared" si="61"/>
        <v>280255.87973914196</v>
      </c>
      <c r="X160" s="45">
        <f t="shared" si="62"/>
        <v>280255.87973914196</v>
      </c>
      <c r="Y160" s="45" t="s">
        <v>18726</v>
      </c>
      <c r="Z160" s="45" t="str">
        <f t="shared" si="63"/>
        <v>Yes</v>
      </c>
      <c r="AA160" s="45" t="str">
        <f t="shared" si="63"/>
        <v>Yes</v>
      </c>
      <c r="AB160" s="45" t="str">
        <f t="shared" si="64"/>
        <v>Yes</v>
      </c>
      <c r="AC160" s="83">
        <f t="shared" si="75"/>
        <v>0.47</v>
      </c>
      <c r="AD160" s="83">
        <f t="shared" si="76"/>
        <v>1.71</v>
      </c>
      <c r="AE160" s="45">
        <f t="shared" si="77"/>
        <v>30322.820373027753</v>
      </c>
      <c r="AF160" s="45">
        <f t="shared" si="77"/>
        <v>520910.38516731811</v>
      </c>
      <c r="AG160" s="45">
        <f t="shared" si="65"/>
        <v>551233.20554034587</v>
      </c>
      <c r="AH160" s="47">
        <f>IF(Y160="No",0,IFERROR(ROUNDDOWN(INDEX('90% of ACR'!K:K,MATCH(H:H,'90% of ACR'!A:A,0))*IF(I160&gt;0,IF(O160&gt;0,$R$4*MAX(O160-V160,0),0),0)/I160,2),0))</f>
        <v>0.1</v>
      </c>
      <c r="AI160" s="83">
        <f>IF(Y160="No",0,IFERROR(ROUNDDOWN(INDEX('90% of ACR'!R:R,MATCH(H:H,'90% of ACR'!A:A,0))*IF(J160&gt;0,IF(P160&gt;0,$R$4*MAX(P160-W160,0),0),0)/J160,2),0))</f>
        <v>1.7</v>
      </c>
      <c r="AJ160" s="45">
        <f t="shared" si="66"/>
        <v>6451.6639091548423</v>
      </c>
      <c r="AK160" s="45">
        <f t="shared" si="66"/>
        <v>517864.12560493615</v>
      </c>
      <c r="AL160" s="47">
        <f t="shared" si="67"/>
        <v>0.1</v>
      </c>
      <c r="AM160" s="47">
        <f t="shared" si="67"/>
        <v>2.62</v>
      </c>
      <c r="AN160" s="84">
        <f>IFERROR(INDEX(FeeCalc!P:P,MATCH(C160,FeeCalc!F:F,0)),0)</f>
        <v>804571.66925323301</v>
      </c>
      <c r="AO160" s="84">
        <f>IFERROR(INDEX(FeeCalc!S:S,MATCH(C160,FeeCalc!F:F,0)),0)</f>
        <v>49228.614047499672</v>
      </c>
      <c r="AP160" s="84">
        <f t="shared" si="68"/>
        <v>853800.28330073273</v>
      </c>
      <c r="AQ160" s="69">
        <f t="shared" si="69"/>
        <v>362294.78181356657</v>
      </c>
      <c r="AR160" s="69">
        <v>181873.81770825433</v>
      </c>
      <c r="AS160" s="69">
        <f t="shared" si="78"/>
        <v>180420.96410531225</v>
      </c>
      <c r="AT160" s="69">
        <f>IFERROR(IFERROR(INDEX('2023 IP UPL Data'!L:L,MATCH(A:A,'2023 IP UPL Data'!B:B,0)),INDEX('2023 IMD UPL Data'!I:I,MATCH(A:A,'2023 IMD UPL Data'!B:B,0))),0)</f>
        <v>25501.562499999996</v>
      </c>
      <c r="AU160" s="69">
        <f>IFERROR(IF(F158="IMD",0,INDEX('2023 OP UPL Data'!J:J,MATCH(A:A,'2023 OP UPL Data'!B:B,0))),0)</f>
        <v>15957.787499999999</v>
      </c>
      <c r="AV160" s="45">
        <f t="shared" si="70"/>
        <v>41459.349999999991</v>
      </c>
      <c r="AW160" s="69">
        <f>IFERROR(IFERROR(INDEX('2023 IP UPL Data'!M:M,MATCH(A:A,'2023 IP UPL Data'!B:B,0)),INDEX('2023 IMD UPL Data'!J:J,MATCH(A:A,'2023 IMD UPL Data'!B:B,0))),0)</f>
        <v>29961.47</v>
      </c>
      <c r="AX160" s="69">
        <f>IFERROR(IF(F158="IMD",0,INDEX('2023 OP UPL Data'!L:L,MATCH(A:A,'2023 OP UPL Data'!B:B,0))),0)</f>
        <v>800040.23</v>
      </c>
      <c r="AY160" s="45">
        <f t="shared" si="71"/>
        <v>830001.7</v>
      </c>
      <c r="AZ160" s="69">
        <v>68844.097078198887</v>
      </c>
      <c r="BA160" s="69">
        <v>1045303.3745347558</v>
      </c>
      <c r="BB160" s="69">
        <f t="shared" si="72"/>
        <v>68844.097078198887</v>
      </c>
      <c r="BC160" s="69">
        <f t="shared" si="72"/>
        <v>765047.49479561392</v>
      </c>
      <c r="BD160" s="69">
        <f t="shared" si="73"/>
        <v>833891.59187381272</v>
      </c>
      <c r="BE160" s="91">
        <f t="shared" si="74"/>
        <v>38882.627078198886</v>
      </c>
      <c r="BF160" s="91">
        <f t="shared" si="74"/>
        <v>245263.14453475585</v>
      </c>
      <c r="BG160" s="70">
        <f>IFERROR(INDEX('2023 IP UPL Data'!K:K,MATCH(A160,'2023 IP UPL Data'!B:B,0)),0)</f>
        <v>0</v>
      </c>
    </row>
    <row r="161" spans="1:59">
      <c r="A161" s="120" t="s">
        <v>568</v>
      </c>
      <c r="B161" s="161" t="s">
        <v>568</v>
      </c>
      <c r="C161" s="31" t="s">
        <v>569</v>
      </c>
      <c r="D161" s="193" t="s">
        <v>569</v>
      </c>
      <c r="E161" s="157" t="s">
        <v>3588</v>
      </c>
      <c r="F161" s="117" t="s">
        <v>2987</v>
      </c>
      <c r="G161" s="117" t="s">
        <v>301</v>
      </c>
      <c r="H161" s="43" t="str">
        <f t="shared" si="56"/>
        <v>Urban Harris</v>
      </c>
      <c r="I161" s="45">
        <f>INDEX(FeeCalc!M:M,MATCH(C:C,FeeCalc!F:F,0))</f>
        <v>7816974.4683098756</v>
      </c>
      <c r="J161" s="45">
        <f>INDEX(FeeCalc!L:L,MATCH(C:C,FeeCalc!F:F,0))</f>
        <v>5538684.0399381015</v>
      </c>
      <c r="K161" s="45">
        <f t="shared" si="57"/>
        <v>13355658.508247977</v>
      </c>
      <c r="L161" s="45">
        <f>IFERROR(IFERROR(INDEX('2023 IP UPL Data'!N:N,MATCH(A:A,'2023 IP UPL Data'!B:B,0)),INDEX('2023 IMD UPL Data'!M:M,MATCH(A:A,'2023 IMD UPL Data'!B:B,0))),0)</f>
        <v>8295747.2316176463</v>
      </c>
      <c r="M161" s="45">
        <f>IFERROR((IF(F161="IMD",0,INDEX('2023 OP UPL Data'!M:M,MATCH(A:A,'2023 OP UPL Data'!B:B,0)))),0)</f>
        <v>2998624.6605882356</v>
      </c>
      <c r="N161" s="45">
        <f t="shared" si="58"/>
        <v>11294371.892205883</v>
      </c>
      <c r="O161" s="45">
        <v>13708749.919646664</v>
      </c>
      <c r="P161" s="45">
        <v>4392463.4567387654</v>
      </c>
      <c r="Q161" s="45">
        <f t="shared" si="59"/>
        <v>18101213.376385428</v>
      </c>
      <c r="R161" s="45" t="str">
        <f t="shared" si="60"/>
        <v>Yes</v>
      </c>
      <c r="S161" s="46" t="str">
        <f t="shared" si="60"/>
        <v>Yes</v>
      </c>
      <c r="T161" s="47">
        <f>ROUND(INDEX(Summary!H:H,MATCH(H:H,Summary!A:A,0)),2)</f>
        <v>1.96</v>
      </c>
      <c r="U161" s="47">
        <f>ROUND(INDEX(Summary!I:I,MATCH(H:H,Summary!A:A,0)),2)</f>
        <v>0.74</v>
      </c>
      <c r="V161" s="82">
        <f t="shared" si="61"/>
        <v>15321269.957887355</v>
      </c>
      <c r="W161" s="82">
        <f t="shared" si="61"/>
        <v>4098626.1895541949</v>
      </c>
      <c r="X161" s="45">
        <f t="shared" si="62"/>
        <v>19419896.147441551</v>
      </c>
      <c r="Y161" s="45" t="s">
        <v>18726</v>
      </c>
      <c r="Z161" s="45" t="str">
        <f t="shared" si="63"/>
        <v>No</v>
      </c>
      <c r="AA161" s="45" t="str">
        <f t="shared" si="63"/>
        <v>Yes</v>
      </c>
      <c r="AB161" s="45" t="str">
        <f t="shared" si="64"/>
        <v>Yes</v>
      </c>
      <c r="AC161" s="83">
        <f t="shared" si="75"/>
        <v>0</v>
      </c>
      <c r="AD161" s="83">
        <f t="shared" si="76"/>
        <v>0.04</v>
      </c>
      <c r="AE161" s="45">
        <f t="shared" si="77"/>
        <v>0</v>
      </c>
      <c r="AF161" s="45">
        <f t="shared" si="77"/>
        <v>221547.36159752405</v>
      </c>
      <c r="AG161" s="45">
        <f t="shared" si="65"/>
        <v>221547.36159752405</v>
      </c>
      <c r="AH161" s="47">
        <f>IF(Y161="No",0,IFERROR(ROUNDDOWN(INDEX('90% of ACR'!K:K,MATCH(H:H,'90% of ACR'!A:A,0))*IF(I161&gt;0,IF(O161&gt;0,$R$4*MAX(O161-V161,0),0),0)/I161,2),0))</f>
        <v>0</v>
      </c>
      <c r="AI161" s="83">
        <f>IF(Y161="No",0,IFERROR(ROUNDDOWN(INDEX('90% of ACR'!R:R,MATCH(H:H,'90% of ACR'!A:A,0))*IF(J161&gt;0,IF(P161&gt;0,$R$4*MAX(P161-W161,0),0),0)/J161,2),0))</f>
        <v>0.02</v>
      </c>
      <c r="AJ161" s="45">
        <f t="shared" si="66"/>
        <v>0</v>
      </c>
      <c r="AK161" s="45">
        <f t="shared" si="66"/>
        <v>110773.68079876203</v>
      </c>
      <c r="AL161" s="47">
        <f t="shared" si="67"/>
        <v>1.96</v>
      </c>
      <c r="AM161" s="47">
        <f t="shared" si="67"/>
        <v>0.76</v>
      </c>
      <c r="AN161" s="84">
        <f>IFERROR(INDEX(FeeCalc!P:P,MATCH(C161,FeeCalc!F:F,0)),0)</f>
        <v>19530669.828240313</v>
      </c>
      <c r="AO161" s="84">
        <f>IFERROR(INDEX(FeeCalc!S:S,MATCH(C161,FeeCalc!F:F,0)),0)</f>
        <v>1212174.7355397332</v>
      </c>
      <c r="AP161" s="84">
        <f t="shared" si="68"/>
        <v>20742844.563780047</v>
      </c>
      <c r="AQ161" s="69">
        <f t="shared" si="69"/>
        <v>8801852.7194379158</v>
      </c>
      <c r="AR161" s="69">
        <v>4652440.8378016977</v>
      </c>
      <c r="AS161" s="69">
        <f t="shared" si="78"/>
        <v>4149411.8816362182</v>
      </c>
      <c r="AT161" s="69">
        <f>IFERROR(IFERROR(INDEX('2023 IP UPL Data'!L:L,MATCH(A:A,'2023 IP UPL Data'!B:B,0)),INDEX('2023 IMD UPL Data'!I:I,MATCH(A:A,'2023 IMD UPL Data'!B:B,0))),0)</f>
        <v>6937318.0183823537</v>
      </c>
      <c r="AU161" s="69">
        <f>IFERROR(IF(F159="IMD",0,INDEX('2023 OP UPL Data'!J:J,MATCH(A:A,'2023 OP UPL Data'!B:B,0))),0)</f>
        <v>3110619.2794117648</v>
      </c>
      <c r="AV161" s="45">
        <f t="shared" si="70"/>
        <v>10047937.297794119</v>
      </c>
      <c r="AW161" s="69">
        <f>IFERROR(IFERROR(INDEX('2023 IP UPL Data'!M:M,MATCH(A:A,'2023 IP UPL Data'!B:B,0)),INDEX('2023 IMD UPL Data'!J:J,MATCH(A:A,'2023 IMD UPL Data'!B:B,0))),0)</f>
        <v>15233065.25</v>
      </c>
      <c r="AX161" s="69">
        <f>IFERROR(IF(F159="IMD",0,INDEX('2023 OP UPL Data'!L:L,MATCH(A:A,'2023 OP UPL Data'!B:B,0))),0)</f>
        <v>6109243.9400000004</v>
      </c>
      <c r="AY161" s="45">
        <f t="shared" si="71"/>
        <v>21342309.190000001</v>
      </c>
      <c r="AZ161" s="69">
        <v>20646067.938029017</v>
      </c>
      <c r="BA161" s="69">
        <v>7503082.7361505302</v>
      </c>
      <c r="BB161" s="69">
        <f t="shared" si="72"/>
        <v>5324797.9801416621</v>
      </c>
      <c r="BC161" s="69">
        <f t="shared" si="72"/>
        <v>3404456.5465963352</v>
      </c>
      <c r="BD161" s="69">
        <f t="shared" si="73"/>
        <v>8729254.5267379954</v>
      </c>
      <c r="BE161" s="91">
        <f t="shared" si="74"/>
        <v>5413002.6880290173</v>
      </c>
      <c r="BF161" s="91">
        <f t="shared" si="74"/>
        <v>1393838.7961505298</v>
      </c>
      <c r="BG161" s="70">
        <f>IFERROR(INDEX('2023 IP UPL Data'!K:K,MATCH(A161,'2023 IP UPL Data'!B:B,0)),0)</f>
        <v>0</v>
      </c>
    </row>
    <row r="162" spans="1:59">
      <c r="A162" s="120" t="s">
        <v>1093</v>
      </c>
      <c r="B162" s="161" t="s">
        <v>1093</v>
      </c>
      <c r="C162" s="31" t="s">
        <v>1094</v>
      </c>
      <c r="D162" s="193" t="s">
        <v>1094</v>
      </c>
      <c r="E162" s="157" t="s">
        <v>22922</v>
      </c>
      <c r="F162" s="117" t="s">
        <v>3071</v>
      </c>
      <c r="G162" s="117" t="s">
        <v>1399</v>
      </c>
      <c r="H162" s="43" t="str">
        <f t="shared" si="56"/>
        <v>Rural Tarrant</v>
      </c>
      <c r="I162" s="45">
        <f>INDEX(FeeCalc!M:M,MATCH(C:C,FeeCalc!F:F,0))</f>
        <v>3771802.8232894558</v>
      </c>
      <c r="J162" s="45">
        <f>INDEX(FeeCalc!L:L,MATCH(C:C,FeeCalc!F:F,0))</f>
        <v>2890521.5316279596</v>
      </c>
      <c r="K162" s="45">
        <f t="shared" si="57"/>
        <v>6662324.3549174154</v>
      </c>
      <c r="L162" s="45">
        <f>IFERROR(IFERROR(INDEX('2023 IP UPL Data'!N:N,MATCH(A:A,'2023 IP UPL Data'!B:B,0)),INDEX('2023 IMD UPL Data'!M:M,MATCH(A:A,'2023 IMD UPL Data'!B:B,0))),0)</f>
        <v>147923.44567762455</v>
      </c>
      <c r="M162" s="45">
        <f>IFERROR((IF(F162="IMD",0,INDEX('2023 OP UPL Data'!M:M,MATCH(A:A,'2023 OP UPL Data'!B:B,0)))),0)</f>
        <v>1814302.2413071895</v>
      </c>
      <c r="N162" s="45">
        <f t="shared" si="58"/>
        <v>1962225.686984814</v>
      </c>
      <c r="O162" s="45">
        <v>2501114.9703316772</v>
      </c>
      <c r="P162" s="45">
        <v>5007293.8934419295</v>
      </c>
      <c r="Q162" s="45">
        <f t="shared" si="59"/>
        <v>7508408.8637736067</v>
      </c>
      <c r="R162" s="45" t="str">
        <f t="shared" si="60"/>
        <v>Yes</v>
      </c>
      <c r="S162" s="46" t="str">
        <f t="shared" si="60"/>
        <v>Yes</v>
      </c>
      <c r="T162" s="47">
        <f>ROUND(INDEX(Summary!H:H,MATCH(H:H,Summary!A:A,0)),2)</f>
        <v>0</v>
      </c>
      <c r="U162" s="47">
        <f>ROUND(INDEX(Summary!I:I,MATCH(H:H,Summary!A:A,0)),2)</f>
        <v>0.89</v>
      </c>
      <c r="V162" s="82">
        <f t="shared" si="61"/>
        <v>0</v>
      </c>
      <c r="W162" s="82">
        <f t="shared" si="61"/>
        <v>2572564.1631488842</v>
      </c>
      <c r="X162" s="45">
        <f t="shared" si="62"/>
        <v>2572564.1631488842</v>
      </c>
      <c r="Y162" s="45" t="s">
        <v>18726</v>
      </c>
      <c r="Z162" s="45" t="str">
        <f t="shared" si="63"/>
        <v>Yes</v>
      </c>
      <c r="AA162" s="45" t="str">
        <f t="shared" si="63"/>
        <v>Yes</v>
      </c>
      <c r="AB162" s="45" t="str">
        <f t="shared" si="64"/>
        <v>Yes</v>
      </c>
      <c r="AC162" s="83">
        <f t="shared" si="75"/>
        <v>0.46</v>
      </c>
      <c r="AD162" s="83">
        <f t="shared" si="76"/>
        <v>0.59</v>
      </c>
      <c r="AE162" s="45">
        <f t="shared" si="77"/>
        <v>1735029.2987131497</v>
      </c>
      <c r="AF162" s="45">
        <f t="shared" si="77"/>
        <v>1705407.703660496</v>
      </c>
      <c r="AG162" s="45">
        <f t="shared" si="65"/>
        <v>3440437.002373646</v>
      </c>
      <c r="AH162" s="47">
        <f>IF(Y162="No",0,IFERROR(ROUNDDOWN(INDEX('90% of ACR'!K:K,MATCH(H:H,'90% of ACR'!A:A,0))*IF(I162&gt;0,IF(O162&gt;0,$R$4*MAX(O162-V162,0),0),0)/I162,2),0))</f>
        <v>0.46</v>
      </c>
      <c r="AI162" s="83">
        <f>IF(Y162="No",0,IFERROR(ROUNDDOWN(INDEX('90% of ACR'!R:R,MATCH(H:H,'90% of ACR'!A:A,0))*IF(J162&gt;0,IF(P162&gt;0,$R$4*MAX(P162-W162,0),0),0)/J162,2),0))</f>
        <v>0.57999999999999996</v>
      </c>
      <c r="AJ162" s="45">
        <f t="shared" si="66"/>
        <v>1735029.2987131497</v>
      </c>
      <c r="AK162" s="45">
        <f t="shared" si="66"/>
        <v>1676502.4883442165</v>
      </c>
      <c r="AL162" s="47">
        <f t="shared" si="67"/>
        <v>0.46</v>
      </c>
      <c r="AM162" s="47">
        <f t="shared" si="67"/>
        <v>1.47</v>
      </c>
      <c r="AN162" s="84">
        <f>IFERROR(INDEX(FeeCalc!P:P,MATCH(C162,FeeCalc!F:F,0)),0)</f>
        <v>5984095.95020625</v>
      </c>
      <c r="AO162" s="84">
        <f>IFERROR(INDEX(FeeCalc!S:S,MATCH(C162,FeeCalc!F:F,0)),0)</f>
        <v>371508.22558773169</v>
      </c>
      <c r="AP162" s="84">
        <f t="shared" si="68"/>
        <v>6355604.1757939812</v>
      </c>
      <c r="AQ162" s="69">
        <f t="shared" si="69"/>
        <v>2696886.231123012</v>
      </c>
      <c r="AR162" s="69">
        <v>1349508.6116218283</v>
      </c>
      <c r="AS162" s="69">
        <f t="shared" si="78"/>
        <v>1347377.6195011837</v>
      </c>
      <c r="AT162" s="69">
        <f>IFERROR(IFERROR(INDEX('2023 IP UPL Data'!L:L,MATCH(A:A,'2023 IP UPL Data'!B:B,0)),INDEX('2023 IMD UPL Data'!I:I,MATCH(A:A,'2023 IMD UPL Data'!B:B,0))),0)</f>
        <v>3485917.7743223757</v>
      </c>
      <c r="AU162" s="69">
        <f>IFERROR(IF(F160="IMD",0,INDEX('2023 OP UPL Data'!J:J,MATCH(A:A,'2023 OP UPL Data'!B:B,0))),0)</f>
        <v>1857076.3586928106</v>
      </c>
      <c r="AV162" s="45">
        <f t="shared" si="70"/>
        <v>5342994.1330151865</v>
      </c>
      <c r="AW162" s="69">
        <f>IFERROR(IFERROR(INDEX('2023 IP UPL Data'!M:M,MATCH(A:A,'2023 IP UPL Data'!B:B,0)),INDEX('2023 IMD UPL Data'!J:J,MATCH(A:A,'2023 IMD UPL Data'!B:B,0))),0)</f>
        <v>3633841.22</v>
      </c>
      <c r="AX162" s="69">
        <f>IFERROR(IF(F160="IMD",0,INDEX('2023 OP UPL Data'!L:L,MATCH(A:A,'2023 OP UPL Data'!B:B,0))),0)</f>
        <v>3671378.6</v>
      </c>
      <c r="AY162" s="45">
        <f t="shared" si="71"/>
        <v>7305219.8200000003</v>
      </c>
      <c r="AZ162" s="69">
        <v>5987032.7446540529</v>
      </c>
      <c r="BA162" s="69">
        <v>6864370.2521347404</v>
      </c>
      <c r="BB162" s="69">
        <f t="shared" si="72"/>
        <v>5987032.7446540529</v>
      </c>
      <c r="BC162" s="69">
        <f t="shared" si="72"/>
        <v>4291806.0889858566</v>
      </c>
      <c r="BD162" s="69">
        <f t="shared" si="73"/>
        <v>10278838.833639909</v>
      </c>
      <c r="BE162" s="91">
        <f t="shared" si="74"/>
        <v>2353191.5246540527</v>
      </c>
      <c r="BF162" s="91">
        <f t="shared" si="74"/>
        <v>3192991.6521347403</v>
      </c>
      <c r="BG162" s="70">
        <f>IFERROR(INDEX('2023 IP UPL Data'!K:K,MATCH(A162,'2023 IP UPL Data'!B:B,0)),0)</f>
        <v>0</v>
      </c>
    </row>
    <row r="163" spans="1:59">
      <c r="A163" s="120" t="s">
        <v>649</v>
      </c>
      <c r="B163" s="161" t="s">
        <v>649</v>
      </c>
      <c r="C163" s="31" t="s">
        <v>650</v>
      </c>
      <c r="D163" s="193" t="s">
        <v>650</v>
      </c>
      <c r="E163" s="157" t="s">
        <v>3606</v>
      </c>
      <c r="F163" s="117" t="s">
        <v>2987</v>
      </c>
      <c r="G163" s="117" t="s">
        <v>1559</v>
      </c>
      <c r="H163" s="43" t="str">
        <f t="shared" si="56"/>
        <v>Urban Hidalgo</v>
      </c>
      <c r="I163" s="45">
        <f>INDEX(FeeCalc!M:M,MATCH(C:C,FeeCalc!F:F,0))</f>
        <v>6968268.5596573669</v>
      </c>
      <c r="J163" s="45">
        <f>INDEX(FeeCalc!L:L,MATCH(C:C,FeeCalc!F:F,0))</f>
        <v>2397109.885193639</v>
      </c>
      <c r="K163" s="45">
        <f t="shared" si="57"/>
        <v>9365378.4448510054</v>
      </c>
      <c r="L163" s="45">
        <f>IFERROR(IFERROR(INDEX('2023 IP UPL Data'!N:N,MATCH(A:A,'2023 IP UPL Data'!B:B,0)),INDEX('2023 IMD UPL Data'!M:M,MATCH(A:A,'2023 IMD UPL Data'!B:B,0))),0)</f>
        <v>7128916.7026627213</v>
      </c>
      <c r="M163" s="45">
        <f>IFERROR((IF(F163="IMD",0,INDEX('2023 OP UPL Data'!M:M,MATCH(A:A,'2023 OP UPL Data'!B:B,0)))),0)</f>
        <v>4101937.1569822486</v>
      </c>
      <c r="N163" s="45">
        <f t="shared" si="58"/>
        <v>11230853.85964497</v>
      </c>
      <c r="O163" s="45">
        <v>23043225.117067602</v>
      </c>
      <c r="P163" s="45">
        <v>5970379.612518047</v>
      </c>
      <c r="Q163" s="45">
        <f t="shared" si="59"/>
        <v>29013604.729585648</v>
      </c>
      <c r="R163" s="45" t="str">
        <f t="shared" si="60"/>
        <v>Yes</v>
      </c>
      <c r="S163" s="46" t="str">
        <f t="shared" si="60"/>
        <v>Yes</v>
      </c>
      <c r="T163" s="47">
        <f>ROUND(INDEX(Summary!H:H,MATCH(H:H,Summary!A:A,0)),2)</f>
        <v>0.99</v>
      </c>
      <c r="U163" s="47">
        <f>ROUND(INDEX(Summary!I:I,MATCH(H:H,Summary!A:A,0)),2)</f>
        <v>0.85</v>
      </c>
      <c r="V163" s="82">
        <f t="shared" si="61"/>
        <v>6898585.8740607928</v>
      </c>
      <c r="W163" s="82">
        <f t="shared" si="61"/>
        <v>2037543.4024145931</v>
      </c>
      <c r="X163" s="45">
        <f t="shared" si="62"/>
        <v>8936129.2764753867</v>
      </c>
      <c r="Y163" s="45" t="s">
        <v>18726</v>
      </c>
      <c r="Z163" s="45" t="str">
        <f t="shared" si="63"/>
        <v>Yes</v>
      </c>
      <c r="AA163" s="45" t="str">
        <f t="shared" si="63"/>
        <v>Yes</v>
      </c>
      <c r="AB163" s="45" t="str">
        <f t="shared" si="64"/>
        <v>Yes</v>
      </c>
      <c r="AC163" s="83">
        <f t="shared" si="75"/>
        <v>1.61</v>
      </c>
      <c r="AD163" s="83">
        <f t="shared" si="76"/>
        <v>1.1399999999999999</v>
      </c>
      <c r="AE163" s="45">
        <f t="shared" si="77"/>
        <v>11218912.381048361</v>
      </c>
      <c r="AF163" s="45">
        <f t="shared" si="77"/>
        <v>2732705.2691207482</v>
      </c>
      <c r="AG163" s="45">
        <f t="shared" si="65"/>
        <v>13951617.650169108</v>
      </c>
      <c r="AH163" s="47">
        <f>IF(Y163="No",0,IFERROR(ROUNDDOWN(INDEX('90% of ACR'!K:K,MATCH(H:H,'90% of ACR'!A:A,0))*IF(I163&gt;0,IF(O163&gt;0,$R$4*MAX(O163-V163,0),0),0)/I163,2),0))</f>
        <v>1.55</v>
      </c>
      <c r="AI163" s="83">
        <f>IF(Y163="No",0,IFERROR(ROUNDDOWN(INDEX('90% of ACR'!R:R,MATCH(H:H,'90% of ACR'!A:A,0))*IF(J163&gt;0,IF(P163&gt;0,$R$4*MAX(P163-W163,0),0),0)/J163,2),0))</f>
        <v>0.84</v>
      </c>
      <c r="AJ163" s="45">
        <f t="shared" si="66"/>
        <v>10800816.26746892</v>
      </c>
      <c r="AK163" s="45">
        <f t="shared" si="66"/>
        <v>2013572.3035626567</v>
      </c>
      <c r="AL163" s="47">
        <f t="shared" si="67"/>
        <v>2.54</v>
      </c>
      <c r="AM163" s="47">
        <f t="shared" si="67"/>
        <v>1.69</v>
      </c>
      <c r="AN163" s="84">
        <f>IFERROR(INDEX(FeeCalc!P:P,MATCH(C163,FeeCalc!F:F,0)),0)</f>
        <v>21750517.847506963</v>
      </c>
      <c r="AO163" s="84">
        <f>IFERROR(INDEX(FeeCalc!S:S,MATCH(C163,FeeCalc!F:F,0)),0)</f>
        <v>1347447.0152573446</v>
      </c>
      <c r="AP163" s="84">
        <f t="shared" si="68"/>
        <v>23097964.862764306</v>
      </c>
      <c r="AQ163" s="69">
        <f t="shared" si="69"/>
        <v>9801205.6261465047</v>
      </c>
      <c r="AR163" s="69">
        <v>4903763.5626521306</v>
      </c>
      <c r="AS163" s="69">
        <f t="shared" si="78"/>
        <v>4897442.063494374</v>
      </c>
      <c r="AT163" s="69">
        <f>IFERROR(IFERROR(INDEX('2023 IP UPL Data'!L:L,MATCH(A:A,'2023 IP UPL Data'!B:B,0)),INDEX('2023 IMD UPL Data'!I:I,MATCH(A:A,'2023 IMD UPL Data'!B:B,0))),0)</f>
        <v>8521061.0473372787</v>
      </c>
      <c r="AU163" s="69">
        <f>IFERROR(IF(F161="IMD",0,INDEX('2023 OP UPL Data'!J:J,MATCH(A:A,'2023 OP UPL Data'!B:B,0))),0)</f>
        <v>1447909.2130177515</v>
      </c>
      <c r="AV163" s="45">
        <f t="shared" si="70"/>
        <v>9968970.2603550293</v>
      </c>
      <c r="AW163" s="69">
        <f>IFERROR(IFERROR(INDEX('2023 IP UPL Data'!M:M,MATCH(A:A,'2023 IP UPL Data'!B:B,0)),INDEX('2023 IMD UPL Data'!J:J,MATCH(A:A,'2023 IMD UPL Data'!B:B,0))),0)</f>
        <v>15649977.75</v>
      </c>
      <c r="AX163" s="69">
        <f>IFERROR(IF(F161="IMD",0,INDEX('2023 OP UPL Data'!L:L,MATCH(A:A,'2023 OP UPL Data'!B:B,0))),0)</f>
        <v>5549846.3700000001</v>
      </c>
      <c r="AY163" s="45">
        <f t="shared" si="71"/>
        <v>21199824.120000001</v>
      </c>
      <c r="AZ163" s="69">
        <v>31564286.16440488</v>
      </c>
      <c r="BA163" s="69">
        <v>7418288.8255357984</v>
      </c>
      <c r="BB163" s="69">
        <f t="shared" si="72"/>
        <v>24665700.290344089</v>
      </c>
      <c r="BC163" s="69">
        <f t="shared" si="72"/>
        <v>5380745.4231212055</v>
      </c>
      <c r="BD163" s="69">
        <f t="shared" si="73"/>
        <v>30046445.713465296</v>
      </c>
      <c r="BE163" s="91">
        <f t="shared" si="74"/>
        <v>15914308.41440488</v>
      </c>
      <c r="BF163" s="91">
        <f t="shared" si="74"/>
        <v>1868442.4555357983</v>
      </c>
      <c r="BG163" s="70">
        <f>IFERROR(INDEX('2023 IP UPL Data'!K:K,MATCH(A163,'2023 IP UPL Data'!B:B,0)),0)</f>
        <v>0</v>
      </c>
    </row>
    <row r="164" spans="1:59">
      <c r="A164" s="120" t="s">
        <v>511</v>
      </c>
      <c r="B164" s="161" t="s">
        <v>511</v>
      </c>
      <c r="C164" s="31" t="s">
        <v>512</v>
      </c>
      <c r="D164" s="193" t="s">
        <v>512</v>
      </c>
      <c r="E164" s="157" t="s">
        <v>3335</v>
      </c>
      <c r="F164" s="117" t="s">
        <v>2987</v>
      </c>
      <c r="G164" s="117" t="s">
        <v>1597</v>
      </c>
      <c r="H164" s="43" t="str">
        <f t="shared" si="56"/>
        <v>Urban Nueces</v>
      </c>
      <c r="I164" s="45">
        <f>INDEX(FeeCalc!M:M,MATCH(C:C,FeeCalc!F:F,0))</f>
        <v>23165915.999637172</v>
      </c>
      <c r="J164" s="45">
        <f>INDEX(FeeCalc!L:L,MATCH(C:C,FeeCalc!F:F,0))</f>
        <v>4580958.8057906283</v>
      </c>
      <c r="K164" s="45">
        <f t="shared" si="57"/>
        <v>27746874.805427801</v>
      </c>
      <c r="L164" s="45">
        <f>IFERROR(IFERROR(INDEX('2023 IP UPL Data'!N:N,MATCH(A:A,'2023 IP UPL Data'!B:B,0)),INDEX('2023 IMD UPL Data'!M:M,MATCH(A:A,'2023 IMD UPL Data'!B:B,0))),0)</f>
        <v>17681201.120246917</v>
      </c>
      <c r="M164" s="45">
        <f>IFERROR((IF(F164="IMD",0,INDEX('2023 OP UPL Data'!M:M,MATCH(A:A,'2023 OP UPL Data'!B:B,0)))),0)</f>
        <v>7959555.1788888881</v>
      </c>
      <c r="N164" s="45">
        <f t="shared" si="58"/>
        <v>25640756.299135804</v>
      </c>
      <c r="O164" s="45">
        <v>49349260.584269144</v>
      </c>
      <c r="P164" s="45">
        <v>12242855.424066316</v>
      </c>
      <c r="Q164" s="45">
        <f t="shared" si="59"/>
        <v>61592116.008335456</v>
      </c>
      <c r="R164" s="45" t="str">
        <f t="shared" si="60"/>
        <v>Yes</v>
      </c>
      <c r="S164" s="46" t="str">
        <f t="shared" si="60"/>
        <v>Yes</v>
      </c>
      <c r="T164" s="47">
        <f>ROUND(INDEX(Summary!H:H,MATCH(H:H,Summary!A:A,0)),2)</f>
        <v>0.65</v>
      </c>
      <c r="U164" s="47">
        <f>ROUND(INDEX(Summary!I:I,MATCH(H:H,Summary!A:A,0)),2)</f>
        <v>1.56</v>
      </c>
      <c r="V164" s="82">
        <f t="shared" si="61"/>
        <v>15057845.399764162</v>
      </c>
      <c r="W164" s="82">
        <f t="shared" si="61"/>
        <v>7146295.7370333802</v>
      </c>
      <c r="X164" s="45">
        <f t="shared" si="62"/>
        <v>22204141.13679754</v>
      </c>
      <c r="Y164" s="45" t="s">
        <v>18726</v>
      </c>
      <c r="Z164" s="45" t="str">
        <f t="shared" si="63"/>
        <v>Yes</v>
      </c>
      <c r="AA164" s="45" t="str">
        <f t="shared" si="63"/>
        <v>Yes</v>
      </c>
      <c r="AB164" s="45" t="str">
        <f t="shared" si="64"/>
        <v>Yes</v>
      </c>
      <c r="AC164" s="83">
        <f t="shared" si="75"/>
        <v>1.03</v>
      </c>
      <c r="AD164" s="83">
        <f t="shared" si="76"/>
        <v>0.78</v>
      </c>
      <c r="AE164" s="45">
        <f t="shared" si="77"/>
        <v>23860893.479626287</v>
      </c>
      <c r="AF164" s="45">
        <f t="shared" si="77"/>
        <v>3573147.8685166901</v>
      </c>
      <c r="AG164" s="45">
        <f t="shared" si="65"/>
        <v>27434041.348142978</v>
      </c>
      <c r="AH164" s="47">
        <f>IF(Y164="No",0,IFERROR(ROUNDDOWN(INDEX('90% of ACR'!K:K,MATCH(H:H,'90% of ACR'!A:A,0))*IF(I164&gt;0,IF(O164&gt;0,$R$4*MAX(O164-V164,0),0),0)/I164,2),0))</f>
        <v>1.03</v>
      </c>
      <c r="AI164" s="83">
        <f>IF(Y164="No",0,IFERROR(ROUNDDOWN(INDEX('90% of ACR'!R:R,MATCH(H:H,'90% of ACR'!A:A,0))*IF(J164&gt;0,IF(P164&gt;0,$R$4*MAX(P164-W164,0),0),0)/J164,2),0))</f>
        <v>0.64</v>
      </c>
      <c r="AJ164" s="45">
        <f t="shared" si="66"/>
        <v>23860893.479626287</v>
      </c>
      <c r="AK164" s="45">
        <f t="shared" si="66"/>
        <v>2931813.6357060024</v>
      </c>
      <c r="AL164" s="47">
        <f t="shared" si="67"/>
        <v>1.6800000000000002</v>
      </c>
      <c r="AM164" s="47">
        <f t="shared" si="67"/>
        <v>2.2000000000000002</v>
      </c>
      <c r="AN164" s="84">
        <f>IFERROR(INDEX(FeeCalc!P:P,MATCH(C164,FeeCalc!F:F,0)),0)</f>
        <v>48996848.25212983</v>
      </c>
      <c r="AO164" s="84">
        <f>IFERROR(INDEX(FeeCalc!S:S,MATCH(C164,FeeCalc!F:F,0)),0)</f>
        <v>3032038.968984833</v>
      </c>
      <c r="AP164" s="84">
        <f t="shared" si="68"/>
        <v>52028887.221114665</v>
      </c>
      <c r="AQ164" s="69">
        <f t="shared" si="69"/>
        <v>22077521.77231003</v>
      </c>
      <c r="AR164" s="69">
        <v>11031319.642385667</v>
      </c>
      <c r="AS164" s="69">
        <f t="shared" si="78"/>
        <v>11046202.129924363</v>
      </c>
      <c r="AT164" s="69">
        <f>IFERROR(IFERROR(INDEX('2023 IP UPL Data'!L:L,MATCH(A:A,'2023 IP UPL Data'!B:B,0)),INDEX('2023 IMD UPL Data'!I:I,MATCH(A:A,'2023 IMD UPL Data'!B:B,0))),0)</f>
        <v>22547635.419753082</v>
      </c>
      <c r="AU164" s="69">
        <f>IFERROR(IF(F162="IMD",0,INDEX('2023 OP UPL Data'!J:J,MATCH(A:A,'2023 OP UPL Data'!B:B,0))),0)</f>
        <v>2895999.111111111</v>
      </c>
      <c r="AV164" s="45">
        <f t="shared" si="70"/>
        <v>25443634.530864194</v>
      </c>
      <c r="AW164" s="69">
        <f>IFERROR(IFERROR(INDEX('2023 IP UPL Data'!M:M,MATCH(A:A,'2023 IP UPL Data'!B:B,0)),INDEX('2023 IMD UPL Data'!J:J,MATCH(A:A,'2023 IMD UPL Data'!B:B,0))),0)</f>
        <v>40228836.539999999</v>
      </c>
      <c r="AX164" s="69">
        <f>IFERROR(IF(F162="IMD",0,INDEX('2023 OP UPL Data'!L:L,MATCH(A:A,'2023 OP UPL Data'!B:B,0))),0)</f>
        <v>10855554.289999999</v>
      </c>
      <c r="AY164" s="45">
        <f t="shared" si="71"/>
        <v>51084390.829999998</v>
      </c>
      <c r="AZ164" s="69">
        <v>71896896.004022226</v>
      </c>
      <c r="BA164" s="69">
        <v>15138854.535177426</v>
      </c>
      <c r="BB164" s="69">
        <f t="shared" si="72"/>
        <v>56839050.60425806</v>
      </c>
      <c r="BC164" s="69">
        <f t="shared" si="72"/>
        <v>7992558.7981440462</v>
      </c>
      <c r="BD164" s="69">
        <f t="shared" si="73"/>
        <v>64831609.40240211</v>
      </c>
      <c r="BE164" s="91">
        <f t="shared" si="74"/>
        <v>31668059.464022227</v>
      </c>
      <c r="BF164" s="91">
        <f t="shared" si="74"/>
        <v>4283300.2451774273</v>
      </c>
      <c r="BG164" s="70">
        <f>IFERROR(INDEX('2023 IP UPL Data'!K:K,MATCH(A164,'2023 IP UPL Data'!B:B,0)),0)</f>
        <v>0</v>
      </c>
    </row>
    <row r="165" spans="1:59">
      <c r="A165" s="120" t="s">
        <v>565</v>
      </c>
      <c r="B165" s="161" t="s">
        <v>565</v>
      </c>
      <c r="C165" s="31" t="s">
        <v>566</v>
      </c>
      <c r="D165" s="193" t="s">
        <v>566</v>
      </c>
      <c r="E165" s="157" t="s">
        <v>3587</v>
      </c>
      <c r="F165" s="117" t="s">
        <v>2987</v>
      </c>
      <c r="G165" s="117" t="s">
        <v>301</v>
      </c>
      <c r="H165" s="43" t="str">
        <f t="shared" si="56"/>
        <v>Urban Harris</v>
      </c>
      <c r="I165" s="45">
        <f>INDEX(FeeCalc!M:M,MATCH(C:C,FeeCalc!F:F,0))</f>
        <v>23684720.052054115</v>
      </c>
      <c r="J165" s="45">
        <f>INDEX(FeeCalc!L:L,MATCH(C:C,FeeCalc!F:F,0))</f>
        <v>9689549.7765122335</v>
      </c>
      <c r="K165" s="45">
        <f t="shared" si="57"/>
        <v>33374269.82856635</v>
      </c>
      <c r="L165" s="45">
        <f>IFERROR(IFERROR(INDEX('2023 IP UPL Data'!N:N,MATCH(A:A,'2023 IP UPL Data'!B:B,0)),INDEX('2023 IMD UPL Data'!M:M,MATCH(A:A,'2023 IMD UPL Data'!B:B,0))),0)</f>
        <v>19540379.781617641</v>
      </c>
      <c r="M165" s="45">
        <f>IFERROR((IF(F165="IMD",0,INDEX('2023 OP UPL Data'!M:M,MATCH(A:A,'2023 OP UPL Data'!B:B,0)))),0)</f>
        <v>5112169.6038235296</v>
      </c>
      <c r="N165" s="45">
        <f t="shared" si="58"/>
        <v>24652549.385441169</v>
      </c>
      <c r="O165" s="45">
        <v>51913967.49190329</v>
      </c>
      <c r="P165" s="45">
        <v>6515049.3970518578</v>
      </c>
      <c r="Q165" s="45">
        <f t="shared" si="59"/>
        <v>58429016.888955146</v>
      </c>
      <c r="R165" s="45" t="str">
        <f t="shared" si="60"/>
        <v>Yes</v>
      </c>
      <c r="S165" s="46" t="str">
        <f t="shared" si="60"/>
        <v>Yes</v>
      </c>
      <c r="T165" s="47">
        <f>ROUND(INDEX(Summary!H:H,MATCH(H:H,Summary!A:A,0)),2)</f>
        <v>1.96</v>
      </c>
      <c r="U165" s="47">
        <f>ROUND(INDEX(Summary!I:I,MATCH(H:H,Summary!A:A,0)),2)</f>
        <v>0.74</v>
      </c>
      <c r="V165" s="82">
        <f t="shared" si="61"/>
        <v>46422051.302026063</v>
      </c>
      <c r="W165" s="82">
        <f t="shared" si="61"/>
        <v>7170266.8346190527</v>
      </c>
      <c r="X165" s="45">
        <f t="shared" si="62"/>
        <v>53592318.136645116</v>
      </c>
      <c r="Y165" s="45" t="s">
        <v>18726</v>
      </c>
      <c r="Z165" s="45" t="str">
        <f t="shared" si="63"/>
        <v>No</v>
      </c>
      <c r="AA165" s="45" t="str">
        <f t="shared" si="63"/>
        <v>No</v>
      </c>
      <c r="AB165" s="45" t="str">
        <f t="shared" si="64"/>
        <v>Yes</v>
      </c>
      <c r="AC165" s="83">
        <f t="shared" si="75"/>
        <v>0.16</v>
      </c>
      <c r="AD165" s="83">
        <f t="shared" si="76"/>
        <v>0</v>
      </c>
      <c r="AE165" s="45">
        <f t="shared" si="77"/>
        <v>3789555.2083286582</v>
      </c>
      <c r="AF165" s="45">
        <f t="shared" si="77"/>
        <v>0</v>
      </c>
      <c r="AG165" s="45">
        <f t="shared" si="65"/>
        <v>3789555.2083286582</v>
      </c>
      <c r="AH165" s="47">
        <f>IF(Y165="No",0,IFERROR(ROUNDDOWN(INDEX('90% of ACR'!K:K,MATCH(H:H,'90% of ACR'!A:A,0))*IF(I165&gt;0,IF(O165&gt;0,$R$4*MAX(O165-V165,0),0),0)/I165,2),0))</f>
        <v>0</v>
      </c>
      <c r="AI165" s="83">
        <f>IF(Y165="No",0,IFERROR(ROUNDDOWN(INDEX('90% of ACR'!R:R,MATCH(H:H,'90% of ACR'!A:A,0))*IF(J165&gt;0,IF(P165&gt;0,$R$4*MAX(P165-W165,0),0),0)/J165,2),0))</f>
        <v>0</v>
      </c>
      <c r="AJ165" s="45">
        <f t="shared" si="66"/>
        <v>0</v>
      </c>
      <c r="AK165" s="45">
        <f t="shared" si="66"/>
        <v>0</v>
      </c>
      <c r="AL165" s="47">
        <f t="shared" si="67"/>
        <v>1.96</v>
      </c>
      <c r="AM165" s="47">
        <f t="shared" si="67"/>
        <v>0.74</v>
      </c>
      <c r="AN165" s="84">
        <f>IFERROR(INDEX(FeeCalc!P:P,MATCH(C165,FeeCalc!F:F,0)),0)</f>
        <v>53592318.136645116</v>
      </c>
      <c r="AO165" s="84">
        <f>IFERROR(INDEX(FeeCalc!S:S,MATCH(C165,FeeCalc!F:F,0)),0)</f>
        <v>3303453.9724050597</v>
      </c>
      <c r="AP165" s="84">
        <f t="shared" si="68"/>
        <v>56895772.109050177</v>
      </c>
      <c r="AQ165" s="69">
        <f t="shared" si="69"/>
        <v>24142696.770577487</v>
      </c>
      <c r="AR165" s="69">
        <v>11811425.986142095</v>
      </c>
      <c r="AS165" s="69">
        <f t="shared" si="78"/>
        <v>12331270.784435391</v>
      </c>
      <c r="AT165" s="69">
        <f>IFERROR(IFERROR(INDEX('2023 IP UPL Data'!L:L,MATCH(A:A,'2023 IP UPL Data'!B:B,0)),INDEX('2023 IMD UPL Data'!I:I,MATCH(A:A,'2023 IMD UPL Data'!B:B,0))),0)</f>
        <v>19362868.518382356</v>
      </c>
      <c r="AU165" s="69">
        <f>IFERROR(IF(F163="IMD",0,INDEX('2023 OP UPL Data'!J:J,MATCH(A:A,'2023 OP UPL Data'!B:B,0))),0)</f>
        <v>5561021.0661764704</v>
      </c>
      <c r="AV165" s="45">
        <f t="shared" si="70"/>
        <v>24923889.584558826</v>
      </c>
      <c r="AW165" s="69">
        <f>IFERROR(IFERROR(INDEX('2023 IP UPL Data'!M:M,MATCH(A:A,'2023 IP UPL Data'!B:B,0)),INDEX('2023 IMD UPL Data'!J:J,MATCH(A:A,'2023 IMD UPL Data'!B:B,0))),0)</f>
        <v>38903248.299999997</v>
      </c>
      <c r="AX165" s="69">
        <f>IFERROR(IF(F163="IMD",0,INDEX('2023 OP UPL Data'!L:L,MATCH(A:A,'2023 OP UPL Data'!B:B,0))),0)</f>
        <v>10673190.67</v>
      </c>
      <c r="AY165" s="45">
        <f t="shared" si="71"/>
        <v>49576438.969999999</v>
      </c>
      <c r="AZ165" s="69">
        <v>71276836.010285646</v>
      </c>
      <c r="BA165" s="69">
        <v>12076070.463228328</v>
      </c>
      <c r="BB165" s="69">
        <f t="shared" si="72"/>
        <v>24854784.708259583</v>
      </c>
      <c r="BC165" s="69">
        <f t="shared" si="72"/>
        <v>4905803.6286092754</v>
      </c>
      <c r="BD165" s="69">
        <f t="shared" si="73"/>
        <v>29760588.33686886</v>
      </c>
      <c r="BE165" s="91">
        <f t="shared" si="74"/>
        <v>32373587.710285649</v>
      </c>
      <c r="BF165" s="91">
        <f t="shared" si="74"/>
        <v>1402879.7932283282</v>
      </c>
      <c r="BG165" s="70">
        <f>IFERROR(INDEX('2023 IP UPL Data'!K:K,MATCH(A165,'2023 IP UPL Data'!B:B,0)),0)</f>
        <v>0</v>
      </c>
    </row>
    <row r="166" spans="1:59">
      <c r="A166" s="120" t="s">
        <v>187</v>
      </c>
      <c r="B166" s="161" t="s">
        <v>187</v>
      </c>
      <c r="C166" s="31" t="s">
        <v>188</v>
      </c>
      <c r="D166" s="193" t="s">
        <v>188</v>
      </c>
      <c r="E166" s="157" t="s">
        <v>3590</v>
      </c>
      <c r="F166" s="117" t="s">
        <v>2987</v>
      </c>
      <c r="G166" s="117" t="s">
        <v>301</v>
      </c>
      <c r="H166" s="43" t="str">
        <f t="shared" si="56"/>
        <v>Urban Harris</v>
      </c>
      <c r="I166" s="45">
        <f>INDEX(FeeCalc!M:M,MATCH(C:C,FeeCalc!F:F,0))</f>
        <v>3127665.1669135406</v>
      </c>
      <c r="J166" s="45">
        <f>INDEX(FeeCalc!L:L,MATCH(C:C,FeeCalc!F:F,0))</f>
        <v>1010260.5012539538</v>
      </c>
      <c r="K166" s="45">
        <f t="shared" si="57"/>
        <v>4137925.6681674942</v>
      </c>
      <c r="L166" s="45">
        <f>IFERROR(IFERROR(INDEX('2023 IP UPL Data'!N:N,MATCH(A:A,'2023 IP UPL Data'!B:B,0)),INDEX('2023 IMD UPL Data'!M:M,MATCH(A:A,'2023 IMD UPL Data'!B:B,0))),0)</f>
        <v>2934978.6149999993</v>
      </c>
      <c r="M166" s="45">
        <f>IFERROR((IF(F166="IMD",0,INDEX('2023 OP UPL Data'!M:M,MATCH(A:A,'2023 OP UPL Data'!B:B,0)))),0)</f>
        <v>1745131.2297058823</v>
      </c>
      <c r="N166" s="45">
        <f t="shared" si="58"/>
        <v>4680109.8447058816</v>
      </c>
      <c r="O166" s="45">
        <v>5892085.320208462</v>
      </c>
      <c r="P166" s="45">
        <v>1857929.4888766999</v>
      </c>
      <c r="Q166" s="45">
        <f t="shared" si="59"/>
        <v>7750014.8090851624</v>
      </c>
      <c r="R166" s="45" t="str">
        <f t="shared" si="60"/>
        <v>Yes</v>
      </c>
      <c r="S166" s="46" t="str">
        <f t="shared" si="60"/>
        <v>Yes</v>
      </c>
      <c r="T166" s="47">
        <f>ROUND(INDEX(Summary!H:H,MATCH(H:H,Summary!A:A,0)),2)</f>
        <v>1.96</v>
      </c>
      <c r="U166" s="47">
        <f>ROUND(INDEX(Summary!I:I,MATCH(H:H,Summary!A:A,0)),2)</f>
        <v>0.74</v>
      </c>
      <c r="V166" s="82">
        <f t="shared" si="61"/>
        <v>6130223.7271505399</v>
      </c>
      <c r="W166" s="82">
        <f t="shared" si="61"/>
        <v>747592.77092792583</v>
      </c>
      <c r="X166" s="45">
        <f t="shared" si="62"/>
        <v>6877816.4980784655</v>
      </c>
      <c r="Y166" s="45" t="s">
        <v>18726</v>
      </c>
      <c r="Z166" s="45" t="str">
        <f t="shared" si="63"/>
        <v>No</v>
      </c>
      <c r="AA166" s="45" t="str">
        <f t="shared" si="63"/>
        <v>Yes</v>
      </c>
      <c r="AB166" s="45" t="str">
        <f t="shared" si="64"/>
        <v>Yes</v>
      </c>
      <c r="AC166" s="83">
        <f t="shared" si="75"/>
        <v>0</v>
      </c>
      <c r="AD166" s="83">
        <f t="shared" si="76"/>
        <v>0.77</v>
      </c>
      <c r="AE166" s="45">
        <f t="shared" si="77"/>
        <v>0</v>
      </c>
      <c r="AF166" s="45">
        <f t="shared" si="77"/>
        <v>777900.58596554445</v>
      </c>
      <c r="AG166" s="45">
        <f t="shared" si="65"/>
        <v>777900.58596554445</v>
      </c>
      <c r="AH166" s="47">
        <f>IF(Y166="No",0,IFERROR(ROUNDDOWN(INDEX('90% of ACR'!K:K,MATCH(H:H,'90% of ACR'!A:A,0))*IF(I166&gt;0,IF(O166&gt;0,$R$4*MAX(O166-V166,0),0),0)/I166,2),0))</f>
        <v>0</v>
      </c>
      <c r="AI166" s="83">
        <f>IF(Y166="No",0,IFERROR(ROUNDDOWN(INDEX('90% of ACR'!R:R,MATCH(H:H,'90% of ACR'!A:A,0))*IF(J166&gt;0,IF(P166&gt;0,$R$4*MAX(P166-W166,0),0),0)/J166,2),0))</f>
        <v>0.56999999999999995</v>
      </c>
      <c r="AJ166" s="45">
        <f t="shared" si="66"/>
        <v>0</v>
      </c>
      <c r="AK166" s="45">
        <f t="shared" si="66"/>
        <v>575848.48571475362</v>
      </c>
      <c r="AL166" s="47">
        <f t="shared" si="67"/>
        <v>1.96</v>
      </c>
      <c r="AM166" s="47">
        <f t="shared" si="67"/>
        <v>1.31</v>
      </c>
      <c r="AN166" s="84">
        <f>IFERROR(INDEX(FeeCalc!P:P,MATCH(C166,FeeCalc!F:F,0)),0)</f>
        <v>7453664.9837932196</v>
      </c>
      <c r="AO166" s="84">
        <f>IFERROR(INDEX(FeeCalc!S:S,MATCH(C166,FeeCalc!F:F,0)),0)</f>
        <v>469039.10278291983</v>
      </c>
      <c r="AP166" s="84">
        <f t="shared" si="68"/>
        <v>7922704.0865761396</v>
      </c>
      <c r="AQ166" s="69">
        <f t="shared" si="69"/>
        <v>3361856.8704650267</v>
      </c>
      <c r="AR166" s="69">
        <v>1885620.9676808694</v>
      </c>
      <c r="AS166" s="69">
        <f t="shared" si="78"/>
        <v>1476235.9027841573</v>
      </c>
      <c r="AT166" s="69">
        <f>IFERROR(IFERROR(INDEX('2023 IP UPL Data'!L:L,MATCH(A:A,'2023 IP UPL Data'!B:B,0)),INDEX('2023 IMD UPL Data'!I:I,MATCH(A:A,'2023 IMD UPL Data'!B:B,0))),0)</f>
        <v>2197579.1250000009</v>
      </c>
      <c r="AU166" s="69">
        <f>IFERROR(IF(F164="IMD",0,INDEX('2023 OP UPL Data'!J:J,MATCH(A:A,'2023 OP UPL Data'!B:B,0))),0)</f>
        <v>340359.11029411771</v>
      </c>
      <c r="AV166" s="45">
        <f t="shared" si="70"/>
        <v>2537938.2352941185</v>
      </c>
      <c r="AW166" s="69">
        <f>IFERROR(IFERROR(INDEX('2023 IP UPL Data'!M:M,MATCH(A:A,'2023 IP UPL Data'!B:B,0)),INDEX('2023 IMD UPL Data'!J:J,MATCH(A:A,'2023 IMD UPL Data'!B:B,0))),0)</f>
        <v>5132557.74</v>
      </c>
      <c r="AX166" s="69">
        <f>IFERROR(IF(F164="IMD",0,INDEX('2023 OP UPL Data'!L:L,MATCH(A:A,'2023 OP UPL Data'!B:B,0))),0)</f>
        <v>2085490.34</v>
      </c>
      <c r="AY166" s="45">
        <f t="shared" si="71"/>
        <v>7218048.0800000001</v>
      </c>
      <c r="AZ166" s="69">
        <v>8089664.4452084629</v>
      </c>
      <c r="BA166" s="69">
        <v>2198288.5991708175</v>
      </c>
      <c r="BB166" s="69">
        <f t="shared" si="72"/>
        <v>1959440.718057923</v>
      </c>
      <c r="BC166" s="69">
        <f t="shared" si="72"/>
        <v>1450695.8282428917</v>
      </c>
      <c r="BD166" s="69">
        <f t="shared" si="73"/>
        <v>3410136.5463008154</v>
      </c>
      <c r="BE166" s="91">
        <f t="shared" si="74"/>
        <v>2957106.7052084627</v>
      </c>
      <c r="BF166" s="91">
        <f t="shared" si="74"/>
        <v>112798.25917081744</v>
      </c>
      <c r="BG166" s="70">
        <f>IFERROR(INDEX('2023 IP UPL Data'!K:K,MATCH(A166,'2023 IP UPL Data'!B:B,0)),0)</f>
        <v>0</v>
      </c>
    </row>
    <row r="167" spans="1:59">
      <c r="A167" s="120" t="s">
        <v>766</v>
      </c>
      <c r="B167" s="161" t="s">
        <v>766</v>
      </c>
      <c r="C167" s="31" t="s">
        <v>767</v>
      </c>
      <c r="D167" s="193" t="s">
        <v>767</v>
      </c>
      <c r="E167" s="157" t="s">
        <v>3591</v>
      </c>
      <c r="F167" s="117" t="s">
        <v>2987</v>
      </c>
      <c r="G167" s="117" t="s">
        <v>301</v>
      </c>
      <c r="H167" s="43" t="str">
        <f t="shared" si="56"/>
        <v>Urban Harris</v>
      </c>
      <c r="I167" s="45">
        <f>INDEX(FeeCalc!M:M,MATCH(C:C,FeeCalc!F:F,0))</f>
        <v>14421089.116602378</v>
      </c>
      <c r="J167" s="45">
        <f>INDEX(FeeCalc!L:L,MATCH(C:C,FeeCalc!F:F,0))</f>
        <v>3608734.5279537681</v>
      </c>
      <c r="K167" s="45">
        <f t="shared" si="57"/>
        <v>18029823.644556146</v>
      </c>
      <c r="L167" s="45">
        <f>IFERROR(IFERROR(INDEX('2023 IP UPL Data'!N:N,MATCH(A:A,'2023 IP UPL Data'!B:B,0)),INDEX('2023 IMD UPL Data'!M:M,MATCH(A:A,'2023 IMD UPL Data'!B:B,0))),0)</f>
        <v>20230157.521323524</v>
      </c>
      <c r="M167" s="45">
        <f>IFERROR((IF(F167="IMD",0,INDEX('2023 OP UPL Data'!M:M,MATCH(A:A,'2023 OP UPL Data'!B:B,0)))),0)</f>
        <v>5276300.0805882355</v>
      </c>
      <c r="N167" s="45">
        <f t="shared" si="58"/>
        <v>25506457.601911761</v>
      </c>
      <c r="O167" s="45">
        <v>32872775.941963203</v>
      </c>
      <c r="P167" s="45">
        <v>7160091.9001010917</v>
      </c>
      <c r="Q167" s="45">
        <f t="shared" si="59"/>
        <v>40032867.842064291</v>
      </c>
      <c r="R167" s="45" t="str">
        <f t="shared" si="60"/>
        <v>Yes</v>
      </c>
      <c r="S167" s="46" t="str">
        <f t="shared" si="60"/>
        <v>Yes</v>
      </c>
      <c r="T167" s="47">
        <f>ROUND(INDEX(Summary!H:H,MATCH(H:H,Summary!A:A,0)),2)</f>
        <v>1.96</v>
      </c>
      <c r="U167" s="47">
        <f>ROUND(INDEX(Summary!I:I,MATCH(H:H,Summary!A:A,0)),2)</f>
        <v>0.74</v>
      </c>
      <c r="V167" s="82">
        <f t="shared" si="61"/>
        <v>28265334.66854066</v>
      </c>
      <c r="W167" s="82">
        <f t="shared" si="61"/>
        <v>2670463.5506857885</v>
      </c>
      <c r="X167" s="45">
        <f t="shared" si="62"/>
        <v>30935798.21922645</v>
      </c>
      <c r="Y167" s="45" t="s">
        <v>18726</v>
      </c>
      <c r="Z167" s="45" t="str">
        <f t="shared" si="63"/>
        <v>No</v>
      </c>
      <c r="AA167" s="45" t="str">
        <f t="shared" si="63"/>
        <v>Yes</v>
      </c>
      <c r="AB167" s="45" t="str">
        <f t="shared" si="64"/>
        <v>Yes</v>
      </c>
      <c r="AC167" s="83">
        <f t="shared" si="75"/>
        <v>0.22</v>
      </c>
      <c r="AD167" s="83">
        <f t="shared" si="76"/>
        <v>0.87</v>
      </c>
      <c r="AE167" s="45">
        <f t="shared" si="77"/>
        <v>3172639.6056525232</v>
      </c>
      <c r="AF167" s="45">
        <f t="shared" si="77"/>
        <v>3139599.0393197783</v>
      </c>
      <c r="AG167" s="45">
        <f t="shared" si="65"/>
        <v>6312238.644972302</v>
      </c>
      <c r="AH167" s="47">
        <f>IF(Y167="No",0,IFERROR(ROUNDDOWN(INDEX('90% of ACR'!K:K,MATCH(H:H,'90% of ACR'!A:A,0))*IF(I167&gt;0,IF(O167&gt;0,$R$4*MAX(O167-V167,0),0),0)/I167,2),0))</f>
        <v>0</v>
      </c>
      <c r="AI167" s="83">
        <f>IF(Y167="No",0,IFERROR(ROUNDDOWN(INDEX('90% of ACR'!R:R,MATCH(H:H,'90% of ACR'!A:A,0))*IF(J167&gt;0,IF(P167&gt;0,$R$4*MAX(P167-W167,0),0),0)/J167,2),0))</f>
        <v>0.65</v>
      </c>
      <c r="AJ167" s="45">
        <f t="shared" si="66"/>
        <v>0</v>
      </c>
      <c r="AK167" s="45">
        <f t="shared" si="66"/>
        <v>2345677.4431699496</v>
      </c>
      <c r="AL167" s="47">
        <f t="shared" si="67"/>
        <v>1.96</v>
      </c>
      <c r="AM167" s="47">
        <f t="shared" si="67"/>
        <v>1.3900000000000001</v>
      </c>
      <c r="AN167" s="84">
        <f>IFERROR(INDEX(FeeCalc!P:P,MATCH(C167,FeeCalc!F:F,0)),0)</f>
        <v>33281475.662396397</v>
      </c>
      <c r="AO167" s="84">
        <f>IFERROR(INDEX(FeeCalc!S:S,MATCH(C167,FeeCalc!F:F,0)),0)</f>
        <v>2062306.171711867</v>
      </c>
      <c r="AP167" s="84">
        <f t="shared" si="68"/>
        <v>35343781.834108263</v>
      </c>
      <c r="AQ167" s="69">
        <f t="shared" si="69"/>
        <v>14997497.63323083</v>
      </c>
      <c r="AR167" s="69">
        <v>7836472.8957277462</v>
      </c>
      <c r="AS167" s="69">
        <f t="shared" si="78"/>
        <v>7161024.7375030834</v>
      </c>
      <c r="AT167" s="69">
        <f>IFERROR(IFERROR(INDEX('2023 IP UPL Data'!L:L,MATCH(A:A,'2023 IP UPL Data'!B:B,0)),INDEX('2023 IMD UPL Data'!I:I,MATCH(A:A,'2023 IMD UPL Data'!B:B,0))),0)</f>
        <v>13018274.378676474</v>
      </c>
      <c r="AU167" s="69">
        <f>IFERROR(IF(F165="IMD",0,INDEX('2023 OP UPL Data'!J:J,MATCH(A:A,'2023 OP UPL Data'!B:B,0))),0)</f>
        <v>2079498.0294117648</v>
      </c>
      <c r="AV167" s="45">
        <f t="shared" si="70"/>
        <v>15097772.408088239</v>
      </c>
      <c r="AW167" s="69">
        <f>IFERROR(IFERROR(INDEX('2023 IP UPL Data'!M:M,MATCH(A:A,'2023 IP UPL Data'!B:B,0)),INDEX('2023 IMD UPL Data'!J:J,MATCH(A:A,'2023 IMD UPL Data'!B:B,0))),0)</f>
        <v>33248431.899999999</v>
      </c>
      <c r="AX167" s="69">
        <f>IFERROR(IF(F165="IMD",0,INDEX('2023 OP UPL Data'!L:L,MATCH(A:A,'2023 OP UPL Data'!B:B,0))),0)</f>
        <v>7355798.1100000003</v>
      </c>
      <c r="AY167" s="45">
        <f t="shared" si="71"/>
        <v>40604230.009999998</v>
      </c>
      <c r="AZ167" s="69">
        <v>45891050.320639677</v>
      </c>
      <c r="BA167" s="69">
        <v>9239589.9295128565</v>
      </c>
      <c r="BB167" s="69">
        <f t="shared" si="72"/>
        <v>17625715.652099017</v>
      </c>
      <c r="BC167" s="69">
        <f t="shared" si="72"/>
        <v>6569126.378827068</v>
      </c>
      <c r="BD167" s="69">
        <f t="shared" si="73"/>
        <v>24194842.030926086</v>
      </c>
      <c r="BE167" s="91">
        <f t="shared" si="74"/>
        <v>12642618.420639679</v>
      </c>
      <c r="BF167" s="91">
        <f t="shared" si="74"/>
        <v>1883791.8195128562</v>
      </c>
      <c r="BG167" s="70">
        <f>IFERROR(INDEX('2023 IP UPL Data'!K:K,MATCH(A167,'2023 IP UPL Data'!B:B,0)),0)</f>
        <v>0</v>
      </c>
    </row>
    <row r="168" spans="1:59">
      <c r="A168" s="120" t="s">
        <v>646</v>
      </c>
      <c r="B168" s="161" t="s">
        <v>646</v>
      </c>
      <c r="C168" s="31" t="s">
        <v>647</v>
      </c>
      <c r="D168" s="193" t="s">
        <v>647</v>
      </c>
      <c r="E168" s="157" t="s">
        <v>3623</v>
      </c>
      <c r="F168" s="117" t="s">
        <v>2987</v>
      </c>
      <c r="G168" s="117" t="s">
        <v>1559</v>
      </c>
      <c r="H168" s="43" t="str">
        <f t="shared" si="56"/>
        <v>Urban Hidalgo</v>
      </c>
      <c r="I168" s="45">
        <f>INDEX(FeeCalc!M:M,MATCH(C:C,FeeCalc!F:F,0))</f>
        <v>12878391.491720639</v>
      </c>
      <c r="J168" s="45">
        <f>INDEX(FeeCalc!L:L,MATCH(C:C,FeeCalc!F:F,0))</f>
        <v>5861756.5919447541</v>
      </c>
      <c r="K168" s="45">
        <f t="shared" si="57"/>
        <v>18740148.083665393</v>
      </c>
      <c r="L168" s="45">
        <f>IFERROR(IFERROR(INDEX('2023 IP UPL Data'!N:N,MATCH(A:A,'2023 IP UPL Data'!B:B,0)),INDEX('2023 IMD UPL Data'!M:M,MATCH(A:A,'2023 IMD UPL Data'!B:B,0))),0)</f>
        <v>10193420.458224852</v>
      </c>
      <c r="M168" s="45">
        <f>IFERROR((IF(F168="IMD",0,INDEX('2023 OP UPL Data'!M:M,MATCH(A:A,'2023 OP UPL Data'!B:B,0)))),0)</f>
        <v>4890792.0729585793</v>
      </c>
      <c r="N168" s="45">
        <f t="shared" si="58"/>
        <v>15084212.531183431</v>
      </c>
      <c r="O168" s="45">
        <v>21787764.025714956</v>
      </c>
      <c r="P168" s="45">
        <v>6405892.7305877656</v>
      </c>
      <c r="Q168" s="45">
        <f t="shared" si="59"/>
        <v>28193656.756302722</v>
      </c>
      <c r="R168" s="45" t="str">
        <f t="shared" si="60"/>
        <v>Yes</v>
      </c>
      <c r="S168" s="46" t="str">
        <f t="shared" si="60"/>
        <v>Yes</v>
      </c>
      <c r="T168" s="47">
        <f>ROUND(INDEX(Summary!H:H,MATCH(H:H,Summary!A:A,0)),2)</f>
        <v>0.99</v>
      </c>
      <c r="U168" s="47">
        <f>ROUND(INDEX(Summary!I:I,MATCH(H:H,Summary!A:A,0)),2)</f>
        <v>0.85</v>
      </c>
      <c r="V168" s="82">
        <f t="shared" si="61"/>
        <v>12749607.576803433</v>
      </c>
      <c r="W168" s="82">
        <f t="shared" si="61"/>
        <v>4982493.1031530406</v>
      </c>
      <c r="X168" s="45">
        <f t="shared" si="62"/>
        <v>17732100.679956473</v>
      </c>
      <c r="Y168" s="45" t="s">
        <v>18726</v>
      </c>
      <c r="Z168" s="45" t="str">
        <f t="shared" si="63"/>
        <v>Yes</v>
      </c>
      <c r="AA168" s="45" t="str">
        <f t="shared" si="63"/>
        <v>Yes</v>
      </c>
      <c r="AB168" s="45" t="str">
        <f t="shared" si="64"/>
        <v>Yes</v>
      </c>
      <c r="AC168" s="83">
        <f t="shared" si="75"/>
        <v>0.49</v>
      </c>
      <c r="AD168" s="83">
        <f t="shared" si="76"/>
        <v>0.17</v>
      </c>
      <c r="AE168" s="45">
        <f t="shared" si="77"/>
        <v>6310411.8309431132</v>
      </c>
      <c r="AF168" s="45">
        <f t="shared" si="77"/>
        <v>996498.62063060829</v>
      </c>
      <c r="AG168" s="45">
        <f t="shared" si="65"/>
        <v>7306910.4515737211</v>
      </c>
      <c r="AH168" s="47">
        <f>IF(Y168="No",0,IFERROR(ROUNDDOWN(INDEX('90% of ACR'!K:K,MATCH(H:H,'90% of ACR'!A:A,0))*IF(I168&gt;0,IF(O168&gt;0,$R$4*MAX(O168-V168,0),0),0)/I168,2),0))</f>
        <v>0.47</v>
      </c>
      <c r="AI168" s="83">
        <f>IF(Y168="No",0,IFERROR(ROUNDDOWN(INDEX('90% of ACR'!R:R,MATCH(H:H,'90% of ACR'!A:A,0))*IF(J168&gt;0,IF(P168&gt;0,$R$4*MAX(P168-W168,0),0),0)/J168,2),0))</f>
        <v>0.12</v>
      </c>
      <c r="AJ168" s="45">
        <f t="shared" si="66"/>
        <v>6052844.0011087004</v>
      </c>
      <c r="AK168" s="45">
        <f t="shared" si="66"/>
        <v>703410.79103337042</v>
      </c>
      <c r="AL168" s="47">
        <f t="shared" si="67"/>
        <v>1.46</v>
      </c>
      <c r="AM168" s="47">
        <f t="shared" si="67"/>
        <v>0.97</v>
      </c>
      <c r="AN168" s="84">
        <f>IFERROR(INDEX(FeeCalc!P:P,MATCH(C168,FeeCalc!F:F,0)),0)</f>
        <v>24488355.472098544</v>
      </c>
      <c r="AO168" s="84">
        <f>IFERROR(INDEX(FeeCalc!S:S,MATCH(C168,FeeCalc!F:F,0)),0)</f>
        <v>1508676.3601628814</v>
      </c>
      <c r="AP168" s="84">
        <f t="shared" si="68"/>
        <v>25997031.832261425</v>
      </c>
      <c r="AQ168" s="69">
        <f t="shared" si="69"/>
        <v>11031372.511447158</v>
      </c>
      <c r="AR168" s="69">
        <v>5496806.7604377959</v>
      </c>
      <c r="AS168" s="69">
        <f t="shared" si="78"/>
        <v>5534565.7510093618</v>
      </c>
      <c r="AT168" s="69">
        <f>IFERROR(IFERROR(INDEX('2023 IP UPL Data'!L:L,MATCH(A:A,'2023 IP UPL Data'!B:B,0)),INDEX('2023 IMD UPL Data'!I:I,MATCH(A:A,'2023 IMD UPL Data'!B:B,0))),0)</f>
        <v>12366336.30177515</v>
      </c>
      <c r="AU168" s="69">
        <f>IFERROR(IF(F166="IMD",0,INDEX('2023 OP UPL Data'!J:J,MATCH(A:A,'2023 OP UPL Data'!B:B,0))),0)</f>
        <v>2496907.497041421</v>
      </c>
      <c r="AV168" s="45">
        <f t="shared" si="70"/>
        <v>14863243.798816571</v>
      </c>
      <c r="AW168" s="69">
        <f>IFERROR(IFERROR(INDEX('2023 IP UPL Data'!M:M,MATCH(A:A,'2023 IP UPL Data'!B:B,0)),INDEX('2023 IMD UPL Data'!J:J,MATCH(A:A,'2023 IMD UPL Data'!B:B,0))),0)</f>
        <v>22559756.760000002</v>
      </c>
      <c r="AX168" s="69">
        <f>IFERROR(IF(F166="IMD",0,INDEX('2023 OP UPL Data'!L:L,MATCH(A:A,'2023 OP UPL Data'!B:B,0))),0)</f>
        <v>7387699.5700000003</v>
      </c>
      <c r="AY168" s="45">
        <f t="shared" si="71"/>
        <v>29947456.330000002</v>
      </c>
      <c r="AZ168" s="69">
        <v>34154100.327490106</v>
      </c>
      <c r="BA168" s="69">
        <v>8902800.2276291866</v>
      </c>
      <c r="BB168" s="69">
        <f t="shared" si="72"/>
        <v>21404492.750686675</v>
      </c>
      <c r="BC168" s="69">
        <f t="shared" si="72"/>
        <v>3920307.124476146</v>
      </c>
      <c r="BD168" s="69">
        <f t="shared" si="73"/>
        <v>25324799.875162818</v>
      </c>
      <c r="BE168" s="91">
        <f t="shared" si="74"/>
        <v>11594343.567490105</v>
      </c>
      <c r="BF168" s="91">
        <f t="shared" si="74"/>
        <v>1515100.6576291863</v>
      </c>
      <c r="BG168" s="70">
        <f>IFERROR(INDEX('2023 IP UPL Data'!K:K,MATCH(A168,'2023 IP UPL Data'!B:B,0)),0)</f>
        <v>0</v>
      </c>
    </row>
    <row r="169" spans="1:59">
      <c r="A169" s="120" t="s">
        <v>778</v>
      </c>
      <c r="B169" s="161" t="s">
        <v>778</v>
      </c>
      <c r="C169" s="31" t="s">
        <v>779</v>
      </c>
      <c r="D169" s="193" t="s">
        <v>779</v>
      </c>
      <c r="E169" s="157" t="s">
        <v>3601</v>
      </c>
      <c r="F169" s="117" t="s">
        <v>2987</v>
      </c>
      <c r="G169" s="117" t="s">
        <v>301</v>
      </c>
      <c r="H169" s="43" t="str">
        <f t="shared" si="56"/>
        <v>Urban Harris</v>
      </c>
      <c r="I169" s="45">
        <f>INDEX(FeeCalc!M:M,MATCH(C:C,FeeCalc!F:F,0))</f>
        <v>15861477.249294454</v>
      </c>
      <c r="J169" s="45">
        <f>INDEX(FeeCalc!L:L,MATCH(C:C,FeeCalc!F:F,0))</f>
        <v>10841509.972876925</v>
      </c>
      <c r="K169" s="45">
        <f t="shared" si="57"/>
        <v>26702987.222171381</v>
      </c>
      <c r="L169" s="45">
        <f>IFERROR(IFERROR(INDEX('2023 IP UPL Data'!N:N,MATCH(A:A,'2023 IP UPL Data'!B:B,0)),INDEX('2023 IMD UPL Data'!M:M,MATCH(A:A,'2023 IMD UPL Data'!B:B,0))),0)</f>
        <v>18073990.194705877</v>
      </c>
      <c r="M169" s="45">
        <f>IFERROR((IF(F169="IMD",0,INDEX('2023 OP UPL Data'!M:M,MATCH(A:A,'2023 OP UPL Data'!B:B,0)))),0)</f>
        <v>5217864.6342647057</v>
      </c>
      <c r="N169" s="45">
        <f t="shared" si="58"/>
        <v>23291854.828970581</v>
      </c>
      <c r="O169" s="45">
        <v>36529965.712075099</v>
      </c>
      <c r="P169" s="45">
        <v>8764798.116954159</v>
      </c>
      <c r="Q169" s="45">
        <f t="shared" si="59"/>
        <v>45294763.829029262</v>
      </c>
      <c r="R169" s="45" t="str">
        <f t="shared" si="60"/>
        <v>Yes</v>
      </c>
      <c r="S169" s="46" t="str">
        <f t="shared" si="60"/>
        <v>Yes</v>
      </c>
      <c r="T169" s="47">
        <f>ROUND(INDEX(Summary!H:H,MATCH(H:H,Summary!A:A,0)),2)</f>
        <v>1.96</v>
      </c>
      <c r="U169" s="47">
        <f>ROUND(INDEX(Summary!I:I,MATCH(H:H,Summary!A:A,0)),2)</f>
        <v>0.74</v>
      </c>
      <c r="V169" s="82">
        <f t="shared" si="61"/>
        <v>31088495.408617131</v>
      </c>
      <c r="W169" s="82">
        <f t="shared" si="61"/>
        <v>8022717.3799289241</v>
      </c>
      <c r="X169" s="45">
        <f t="shared" si="62"/>
        <v>39111212.788546056</v>
      </c>
      <c r="Y169" s="45" t="s">
        <v>18726</v>
      </c>
      <c r="Z169" s="45" t="str">
        <f t="shared" si="63"/>
        <v>No</v>
      </c>
      <c r="AA169" s="45" t="str">
        <f t="shared" si="63"/>
        <v>Yes</v>
      </c>
      <c r="AB169" s="45" t="str">
        <f t="shared" si="64"/>
        <v>Yes</v>
      </c>
      <c r="AC169" s="83">
        <f t="shared" si="75"/>
        <v>0.24</v>
      </c>
      <c r="AD169" s="83">
        <f t="shared" si="76"/>
        <v>0.05</v>
      </c>
      <c r="AE169" s="45">
        <f t="shared" si="77"/>
        <v>3806754.5398306688</v>
      </c>
      <c r="AF169" s="45">
        <f t="shared" si="77"/>
        <v>542075.49864384625</v>
      </c>
      <c r="AG169" s="45">
        <f t="shared" si="65"/>
        <v>4348830.0384745151</v>
      </c>
      <c r="AH169" s="47">
        <f>IF(Y169="No",0,IFERROR(ROUNDDOWN(INDEX('90% of ACR'!K:K,MATCH(H:H,'90% of ACR'!A:A,0))*IF(I169&gt;0,IF(O169&gt;0,$R$4*MAX(O169-V169,0),0),0)/I169,2),0))</f>
        <v>0</v>
      </c>
      <c r="AI169" s="83">
        <f>IF(Y169="No",0,IFERROR(ROUNDDOWN(INDEX('90% of ACR'!R:R,MATCH(H:H,'90% of ACR'!A:A,0))*IF(J169&gt;0,IF(P169&gt;0,$R$4*MAX(P169-W169,0),0),0)/J169,2),0))</f>
        <v>0.03</v>
      </c>
      <c r="AJ169" s="45">
        <f t="shared" si="66"/>
        <v>0</v>
      </c>
      <c r="AK169" s="45">
        <f t="shared" si="66"/>
        <v>325245.29918630776</v>
      </c>
      <c r="AL169" s="47">
        <f t="shared" si="67"/>
        <v>1.96</v>
      </c>
      <c r="AM169" s="47">
        <f t="shared" si="67"/>
        <v>0.77</v>
      </c>
      <c r="AN169" s="84">
        <f>IFERROR(INDEX(FeeCalc!P:P,MATCH(C169,FeeCalc!F:F,0)),0)</f>
        <v>39436458.08773236</v>
      </c>
      <c r="AO169" s="84">
        <f>IFERROR(INDEX(FeeCalc!S:S,MATCH(C169,FeeCalc!F:F,0)),0)</f>
        <v>2451841.0896909968</v>
      </c>
      <c r="AP169" s="84">
        <f t="shared" si="68"/>
        <v>41888299.177423358</v>
      </c>
      <c r="AQ169" s="69">
        <f t="shared" si="69"/>
        <v>17774545.766554412</v>
      </c>
      <c r="AR169" s="69">
        <v>9512279.6110674087</v>
      </c>
      <c r="AS169" s="69">
        <f t="shared" si="78"/>
        <v>8262266.1554870028</v>
      </c>
      <c r="AT169" s="69">
        <f>IFERROR(IFERROR(INDEX('2023 IP UPL Data'!L:L,MATCH(A:A,'2023 IP UPL Data'!B:B,0)),INDEX('2023 IMD UPL Data'!I:I,MATCH(A:A,'2023 IMD UPL Data'!B:B,0))),0)</f>
        <v>13874992.985294122</v>
      </c>
      <c r="AU169" s="69">
        <f>IFERROR(IF(F167="IMD",0,INDEX('2023 OP UPL Data'!J:J,MATCH(A:A,'2023 OP UPL Data'!B:B,0))),0)</f>
        <v>6201957.5257352944</v>
      </c>
      <c r="AV169" s="45">
        <f t="shared" si="70"/>
        <v>20076950.511029415</v>
      </c>
      <c r="AW169" s="69">
        <f>IFERROR(IFERROR(INDEX('2023 IP UPL Data'!M:M,MATCH(A:A,'2023 IP UPL Data'!B:B,0)),INDEX('2023 IMD UPL Data'!J:J,MATCH(A:A,'2023 IMD UPL Data'!B:B,0))),0)</f>
        <v>31948983.18</v>
      </c>
      <c r="AX169" s="69">
        <f>IFERROR(IF(F167="IMD",0,INDEX('2023 OP UPL Data'!L:L,MATCH(A:A,'2023 OP UPL Data'!B:B,0))),0)</f>
        <v>11419822.16</v>
      </c>
      <c r="AY169" s="45">
        <f t="shared" si="71"/>
        <v>43368805.340000004</v>
      </c>
      <c r="AZ169" s="69">
        <v>50404958.697369218</v>
      </c>
      <c r="BA169" s="69">
        <v>14966755.642689453</v>
      </c>
      <c r="BB169" s="69">
        <f t="shared" si="72"/>
        <v>19316463.288752086</v>
      </c>
      <c r="BC169" s="69">
        <f t="shared" si="72"/>
        <v>6944038.2627605293</v>
      </c>
      <c r="BD169" s="69">
        <f t="shared" si="73"/>
        <v>26260501.551512614</v>
      </c>
      <c r="BE169" s="91">
        <f t="shared" si="74"/>
        <v>18455975.517369218</v>
      </c>
      <c r="BF169" s="91">
        <f t="shared" si="74"/>
        <v>3546933.4826894533</v>
      </c>
      <c r="BG169" s="70">
        <f>IFERROR(INDEX('2023 IP UPL Data'!K:K,MATCH(A169,'2023 IP UPL Data'!B:B,0)),0)</f>
        <v>0</v>
      </c>
    </row>
    <row r="170" spans="1:59">
      <c r="A170" s="120" t="s">
        <v>1090</v>
      </c>
      <c r="B170" s="161" t="s">
        <v>1090</v>
      </c>
      <c r="C170" s="31" t="s">
        <v>1091</v>
      </c>
      <c r="D170" s="193" t="s">
        <v>1091</v>
      </c>
      <c r="E170" s="157" t="s">
        <v>3597</v>
      </c>
      <c r="F170" s="117" t="s">
        <v>3071</v>
      </c>
      <c r="G170" s="117" t="s">
        <v>1574</v>
      </c>
      <c r="H170" s="43" t="str">
        <f t="shared" si="56"/>
        <v>Rural Lubbock</v>
      </c>
      <c r="I170" s="45">
        <f>INDEX(FeeCalc!M:M,MATCH(C:C,FeeCalc!F:F,0))</f>
        <v>23133.61845309757</v>
      </c>
      <c r="J170" s="45">
        <f>INDEX(FeeCalc!L:L,MATCH(C:C,FeeCalc!F:F,0))</f>
        <v>531129.99954333063</v>
      </c>
      <c r="K170" s="45">
        <f t="shared" si="57"/>
        <v>554263.61799642816</v>
      </c>
      <c r="L170" s="45">
        <f>IFERROR(IFERROR(INDEX('2023 IP UPL Data'!N:N,MATCH(A:A,'2023 IP UPL Data'!B:B,0)),INDEX('2023 IMD UPL Data'!M:M,MATCH(A:A,'2023 IMD UPL Data'!B:B,0))),0)</f>
        <v>11461.024253577212</v>
      </c>
      <c r="M170" s="45">
        <f>IFERROR((IF(F170="IMD",0,INDEX('2023 OP UPL Data'!M:M,MATCH(A:A,'2023 OP UPL Data'!B:B,0)))),0)</f>
        <v>-63213.392178770941</v>
      </c>
      <c r="N170" s="45">
        <f t="shared" si="58"/>
        <v>-51752.367925193728</v>
      </c>
      <c r="O170" s="45">
        <v>12714.187011399037</v>
      </c>
      <c r="P170" s="45">
        <v>138663.76299044734</v>
      </c>
      <c r="Q170" s="45">
        <f t="shared" si="59"/>
        <v>151377.95000184639</v>
      </c>
      <c r="R170" s="45" t="str">
        <f t="shared" si="60"/>
        <v>Yes</v>
      </c>
      <c r="S170" s="46" t="str">
        <f t="shared" si="60"/>
        <v>Yes</v>
      </c>
      <c r="T170" s="47">
        <f>ROUND(INDEX(Summary!H:H,MATCH(H:H,Summary!A:A,0)),2)</f>
        <v>0.3</v>
      </c>
      <c r="U170" s="47">
        <f>ROUND(INDEX(Summary!I:I,MATCH(H:H,Summary!A:A,0)),2)</f>
        <v>0.35</v>
      </c>
      <c r="V170" s="82">
        <f t="shared" si="61"/>
        <v>6940.0855359292709</v>
      </c>
      <c r="W170" s="82">
        <f t="shared" si="61"/>
        <v>185895.49984016572</v>
      </c>
      <c r="X170" s="45">
        <f t="shared" si="62"/>
        <v>192835.585376095</v>
      </c>
      <c r="Y170" s="45" t="s">
        <v>18726</v>
      </c>
      <c r="Z170" s="45" t="str">
        <f t="shared" si="63"/>
        <v>No</v>
      </c>
      <c r="AA170" s="45" t="str">
        <f t="shared" si="63"/>
        <v>No</v>
      </c>
      <c r="AB170" s="45" t="str">
        <f t="shared" si="64"/>
        <v>Yes</v>
      </c>
      <c r="AC170" s="83">
        <f t="shared" si="75"/>
        <v>0.17</v>
      </c>
      <c r="AD170" s="83">
        <f t="shared" si="76"/>
        <v>0</v>
      </c>
      <c r="AE170" s="45">
        <f t="shared" si="77"/>
        <v>3932.7151370265869</v>
      </c>
      <c r="AF170" s="45">
        <f t="shared" si="77"/>
        <v>0</v>
      </c>
      <c r="AG170" s="45">
        <f t="shared" si="65"/>
        <v>3932.7151370265869</v>
      </c>
      <c r="AH170" s="47">
        <f>IF(Y170="No",0,IFERROR(ROUNDDOWN(INDEX('90% of ACR'!K:K,MATCH(H:H,'90% of ACR'!A:A,0))*IF(I170&gt;0,IF(O170&gt;0,$R$4*MAX(O170-V170,0),0),0)/I170,2),0))</f>
        <v>0</v>
      </c>
      <c r="AI170" s="83">
        <f>IF(Y170="No",0,IFERROR(ROUNDDOWN(INDEX('90% of ACR'!R:R,MATCH(H:H,'90% of ACR'!A:A,0))*IF(J170&gt;0,IF(P170&gt;0,$R$4*MAX(P170-W170,0),0),0)/J170,2),0))</f>
        <v>0</v>
      </c>
      <c r="AJ170" s="45">
        <f t="shared" si="66"/>
        <v>0</v>
      </c>
      <c r="AK170" s="45">
        <f t="shared" si="66"/>
        <v>0</v>
      </c>
      <c r="AL170" s="47">
        <f t="shared" si="67"/>
        <v>0.3</v>
      </c>
      <c r="AM170" s="47">
        <f t="shared" si="67"/>
        <v>0.35</v>
      </c>
      <c r="AN170" s="84">
        <f>IFERROR(INDEX(FeeCalc!P:P,MATCH(C170,FeeCalc!F:F,0)),0)</f>
        <v>192835.585376095</v>
      </c>
      <c r="AO170" s="84">
        <f>IFERROR(INDEX(FeeCalc!S:S,MATCH(C170,FeeCalc!F:F,0)),0)</f>
        <v>11834.023883630616</v>
      </c>
      <c r="AP170" s="84">
        <f t="shared" si="68"/>
        <v>204669.60925972561</v>
      </c>
      <c r="AQ170" s="69">
        <f t="shared" si="69"/>
        <v>86847.864636397906</v>
      </c>
      <c r="AR170" s="69">
        <v>43459.256006733813</v>
      </c>
      <c r="AS170" s="69">
        <f t="shared" si="78"/>
        <v>43388.608629664093</v>
      </c>
      <c r="AT170" s="69">
        <f>IFERROR(IFERROR(INDEX('2023 IP UPL Data'!L:L,MATCH(A:A,'2023 IP UPL Data'!B:B,0)),INDEX('2023 IMD UPL Data'!I:I,MATCH(A:A,'2023 IMD UPL Data'!B:B,0))),0)</f>
        <v>5897.6157464227872</v>
      </c>
      <c r="AU170" s="69">
        <f>IFERROR(IF(F168="IMD",0,INDEX('2023 OP UPL Data'!J:J,MATCH(A:A,'2023 OP UPL Data'!B:B,0))),0)</f>
        <v>238281.67217877094</v>
      </c>
      <c r="AV170" s="45">
        <f t="shared" si="70"/>
        <v>244179.28792519373</v>
      </c>
      <c r="AW170" s="69">
        <f>IFERROR(IFERROR(INDEX('2023 IP UPL Data'!M:M,MATCH(A:A,'2023 IP UPL Data'!B:B,0)),INDEX('2023 IMD UPL Data'!J:J,MATCH(A:A,'2023 IMD UPL Data'!B:B,0))),0)</f>
        <v>17358.64</v>
      </c>
      <c r="AX170" s="69">
        <f>IFERROR(IF(F168="IMD",0,INDEX('2023 OP UPL Data'!L:L,MATCH(A:A,'2023 OP UPL Data'!B:B,0))),0)</f>
        <v>175068.28</v>
      </c>
      <c r="AY170" s="45">
        <f t="shared" si="71"/>
        <v>192426.91999999998</v>
      </c>
      <c r="AZ170" s="69">
        <v>18611.802757821824</v>
      </c>
      <c r="BA170" s="69">
        <v>376945.43516921828</v>
      </c>
      <c r="BB170" s="69">
        <f t="shared" si="72"/>
        <v>11671.717221892553</v>
      </c>
      <c r="BC170" s="69">
        <f t="shared" si="72"/>
        <v>191049.93532905256</v>
      </c>
      <c r="BD170" s="69">
        <f t="shared" si="73"/>
        <v>202721.65255094509</v>
      </c>
      <c r="BE170" s="91">
        <f t="shared" si="74"/>
        <v>1253.1627578218249</v>
      </c>
      <c r="BF170" s="91">
        <f t="shared" si="74"/>
        <v>201877.15516921828</v>
      </c>
      <c r="BG170" s="70">
        <f>IFERROR(INDEX('2023 IP UPL Data'!K:K,MATCH(A170,'2023 IP UPL Data'!B:B,0)),0)</f>
        <v>0</v>
      </c>
    </row>
    <row r="171" spans="1:59">
      <c r="A171" s="120" t="s">
        <v>571</v>
      </c>
      <c r="B171" s="161" t="s">
        <v>571</v>
      </c>
      <c r="C171" s="31" t="s">
        <v>572</v>
      </c>
      <c r="D171" s="193" t="s">
        <v>572</v>
      </c>
      <c r="E171" s="157" t="s">
        <v>22956</v>
      </c>
      <c r="F171" s="117" t="s">
        <v>2987</v>
      </c>
      <c r="G171" s="117" t="s">
        <v>301</v>
      </c>
      <c r="H171" s="43" t="str">
        <f t="shared" si="56"/>
        <v>Urban Harris</v>
      </c>
      <c r="I171" s="45">
        <f>INDEX(FeeCalc!M:M,MATCH(C:C,FeeCalc!F:F,0))</f>
        <v>2442461.9252725588</v>
      </c>
      <c r="J171" s="45">
        <f>INDEX(FeeCalc!L:L,MATCH(C:C,FeeCalc!F:F,0))</f>
        <v>1355100.8756171325</v>
      </c>
      <c r="K171" s="45">
        <f t="shared" si="57"/>
        <v>3797562.8008896913</v>
      </c>
      <c r="L171" s="45">
        <f>IFERROR(IFERROR(INDEX('2023 IP UPL Data'!N:N,MATCH(A:A,'2023 IP UPL Data'!B:B,0)),INDEX('2023 IMD UPL Data'!M:M,MATCH(A:A,'2023 IMD UPL Data'!B:B,0))),0)</f>
        <v>2144898.5723529411</v>
      </c>
      <c r="M171" s="45">
        <f>IFERROR((IF(F171="IMD",0,INDEX('2023 OP UPL Data'!M:M,MATCH(A:A,'2023 OP UPL Data'!B:B,0)))),0)</f>
        <v>1524397.5170588235</v>
      </c>
      <c r="N171" s="45">
        <f t="shared" si="58"/>
        <v>3669296.0894117644</v>
      </c>
      <c r="O171" s="45">
        <v>4413860.5687132441</v>
      </c>
      <c r="P171" s="45">
        <v>2245452.6266082553</v>
      </c>
      <c r="Q171" s="45">
        <f t="shared" si="59"/>
        <v>6659313.1953214994</v>
      </c>
      <c r="R171" s="45" t="str">
        <f t="shared" si="60"/>
        <v>Yes</v>
      </c>
      <c r="S171" s="46" t="str">
        <f t="shared" si="60"/>
        <v>Yes</v>
      </c>
      <c r="T171" s="47">
        <f>ROUND(INDEX(Summary!H:H,MATCH(H:H,Summary!A:A,0)),2)</f>
        <v>1.96</v>
      </c>
      <c r="U171" s="47">
        <f>ROUND(INDEX(Summary!I:I,MATCH(H:H,Summary!A:A,0)),2)</f>
        <v>0.74</v>
      </c>
      <c r="V171" s="82">
        <f t="shared" si="61"/>
        <v>4787225.3735342156</v>
      </c>
      <c r="W171" s="82">
        <f t="shared" si="61"/>
        <v>1002774.6479566781</v>
      </c>
      <c r="X171" s="45">
        <f t="shared" si="62"/>
        <v>5790000.0214908933</v>
      </c>
      <c r="Y171" s="45" t="s">
        <v>18726</v>
      </c>
      <c r="Z171" s="45" t="str">
        <f t="shared" si="63"/>
        <v>No</v>
      </c>
      <c r="AA171" s="45" t="str">
        <f t="shared" si="63"/>
        <v>Yes</v>
      </c>
      <c r="AB171" s="45" t="str">
        <f t="shared" si="64"/>
        <v>Yes</v>
      </c>
      <c r="AC171" s="83">
        <f t="shared" si="75"/>
        <v>0</v>
      </c>
      <c r="AD171" s="83">
        <f t="shared" si="76"/>
        <v>0.64</v>
      </c>
      <c r="AE171" s="45">
        <f t="shared" si="77"/>
        <v>0</v>
      </c>
      <c r="AF171" s="45">
        <f t="shared" si="77"/>
        <v>867264.56039496488</v>
      </c>
      <c r="AG171" s="45">
        <f t="shared" si="65"/>
        <v>867264.56039496488</v>
      </c>
      <c r="AH171" s="47">
        <f>IF(Y171="No",0,IFERROR(ROUNDDOWN(INDEX('90% of ACR'!K:K,MATCH(H:H,'90% of ACR'!A:A,0))*IF(I171&gt;0,IF(O171&gt;0,$R$4*MAX(O171-V171,0),0),0)/I171,2),0))</f>
        <v>0</v>
      </c>
      <c r="AI171" s="83">
        <f>IF(Y171="No",0,IFERROR(ROUNDDOWN(INDEX('90% of ACR'!R:R,MATCH(H:H,'90% of ACR'!A:A,0))*IF(J171&gt;0,IF(P171&gt;0,$R$4*MAX(P171-W171,0),0),0)/J171,2),0))</f>
        <v>0.48</v>
      </c>
      <c r="AJ171" s="45">
        <f t="shared" si="66"/>
        <v>0</v>
      </c>
      <c r="AK171" s="45">
        <f t="shared" si="66"/>
        <v>650448.4202962236</v>
      </c>
      <c r="AL171" s="47">
        <f t="shared" si="67"/>
        <v>1.96</v>
      </c>
      <c r="AM171" s="47">
        <f t="shared" si="67"/>
        <v>1.22</v>
      </c>
      <c r="AN171" s="84">
        <f>IFERROR(INDEX(FeeCalc!P:P,MATCH(C171,FeeCalc!F:F,0)),0)</f>
        <v>6440448.4417871172</v>
      </c>
      <c r="AO171" s="84">
        <f>IFERROR(INDEX(FeeCalc!S:S,MATCH(C171,FeeCalc!F:F,0)),0)</f>
        <v>406085.45183820475</v>
      </c>
      <c r="AP171" s="84">
        <f t="shared" si="68"/>
        <v>6846533.8936253218</v>
      </c>
      <c r="AQ171" s="69">
        <f t="shared" si="69"/>
        <v>2905203.4201498209</v>
      </c>
      <c r="AR171" s="69">
        <v>1591129.8621819089</v>
      </c>
      <c r="AS171" s="69">
        <f t="shared" si="78"/>
        <v>1314073.5579679119</v>
      </c>
      <c r="AT171" s="69">
        <f>IFERROR(IFERROR(INDEX('2023 IP UPL Data'!L:L,MATCH(A:A,'2023 IP UPL Data'!B:B,0)),INDEX('2023 IMD UPL Data'!I:I,MATCH(A:A,'2023 IMD UPL Data'!B:B,0))),0)</f>
        <v>1487491.8676470588</v>
      </c>
      <c r="AU171" s="69">
        <f>IFERROR(IF(F169="IMD",0,INDEX('2023 OP UPL Data'!J:J,MATCH(A:A,'2023 OP UPL Data'!B:B,0))),0)</f>
        <v>600216.35294117662</v>
      </c>
      <c r="AV171" s="45">
        <f t="shared" si="70"/>
        <v>2087708.2205882354</v>
      </c>
      <c r="AW171" s="69">
        <f>IFERROR(IFERROR(INDEX('2023 IP UPL Data'!M:M,MATCH(A:A,'2023 IP UPL Data'!B:B,0)),INDEX('2023 IMD UPL Data'!J:J,MATCH(A:A,'2023 IMD UPL Data'!B:B,0))),0)</f>
        <v>3632390.44</v>
      </c>
      <c r="AX171" s="69">
        <f>IFERROR(IF(F169="IMD",0,INDEX('2023 OP UPL Data'!L:L,MATCH(A:A,'2023 OP UPL Data'!B:B,0))),0)</f>
        <v>2124613.87</v>
      </c>
      <c r="AY171" s="45">
        <f t="shared" si="71"/>
        <v>5757004.3100000005</v>
      </c>
      <c r="AZ171" s="69">
        <v>5901352.4363603033</v>
      </c>
      <c r="BA171" s="69">
        <v>2845668.9795494317</v>
      </c>
      <c r="BB171" s="69">
        <f t="shared" si="72"/>
        <v>1114127.0628260877</v>
      </c>
      <c r="BC171" s="69">
        <f t="shared" si="72"/>
        <v>1842894.3315927535</v>
      </c>
      <c r="BD171" s="69">
        <f t="shared" si="73"/>
        <v>2957021.3944188422</v>
      </c>
      <c r="BE171" s="91">
        <f t="shared" si="74"/>
        <v>2268961.9963603034</v>
      </c>
      <c r="BF171" s="91">
        <f t="shared" si="74"/>
        <v>721055.1095494316</v>
      </c>
      <c r="BG171" s="70">
        <f>IFERROR(INDEX('2023 IP UPL Data'!K:K,MATCH(A171,'2023 IP UPL Data'!B:B,0)),0)</f>
        <v>0</v>
      </c>
    </row>
    <row r="172" spans="1:59">
      <c r="A172" s="120" t="s">
        <v>961</v>
      </c>
      <c r="B172" s="161" t="s">
        <v>961</v>
      </c>
      <c r="C172" s="31" t="s">
        <v>962</v>
      </c>
      <c r="D172" s="193" t="s">
        <v>962</v>
      </c>
      <c r="E172" s="157" t="s">
        <v>3592</v>
      </c>
      <c r="F172" s="117" t="s">
        <v>2987</v>
      </c>
      <c r="G172" s="117" t="s">
        <v>301</v>
      </c>
      <c r="H172" s="43" t="str">
        <f t="shared" si="56"/>
        <v>Urban Harris</v>
      </c>
      <c r="I172" s="45">
        <f>INDEX(FeeCalc!M:M,MATCH(C:C,FeeCalc!F:F,0))</f>
        <v>273063.62064728339</v>
      </c>
      <c r="J172" s="45">
        <f>INDEX(FeeCalc!L:L,MATCH(C:C,FeeCalc!F:F,0))</f>
        <v>1553731.2033964407</v>
      </c>
      <c r="K172" s="45">
        <f t="shared" si="57"/>
        <v>1826794.8240437242</v>
      </c>
      <c r="L172" s="45">
        <f>IFERROR(IFERROR(INDEX('2023 IP UPL Data'!N:N,MATCH(A:A,'2023 IP UPL Data'!B:B,0)),INDEX('2023 IMD UPL Data'!M:M,MATCH(A:A,'2023 IMD UPL Data'!B:B,0))),0)</f>
        <v>308463.27088235295</v>
      </c>
      <c r="M172" s="45">
        <f>IFERROR((IF(F172="IMD",0,INDEX('2023 OP UPL Data'!M:M,MATCH(A:A,'2023 OP UPL Data'!B:B,0)))),0)</f>
        <v>482160.71029411769</v>
      </c>
      <c r="N172" s="45">
        <f t="shared" si="58"/>
        <v>790623.98117647064</v>
      </c>
      <c r="O172" s="45">
        <v>1204834.4508887394</v>
      </c>
      <c r="P172" s="45">
        <v>1145484.0189649416</v>
      </c>
      <c r="Q172" s="45">
        <f t="shared" si="59"/>
        <v>2350318.469853681</v>
      </c>
      <c r="R172" s="45" t="str">
        <f t="shared" si="60"/>
        <v>Yes</v>
      </c>
      <c r="S172" s="46" t="str">
        <f t="shared" si="60"/>
        <v>Yes</v>
      </c>
      <c r="T172" s="47">
        <f>ROUND(INDEX(Summary!H:H,MATCH(H:H,Summary!A:A,0)),2)</f>
        <v>1.96</v>
      </c>
      <c r="U172" s="47">
        <f>ROUND(INDEX(Summary!I:I,MATCH(H:H,Summary!A:A,0)),2)</f>
        <v>0.74</v>
      </c>
      <c r="V172" s="82">
        <f t="shared" si="61"/>
        <v>535204.69646867539</v>
      </c>
      <c r="W172" s="82">
        <f t="shared" si="61"/>
        <v>1149761.090513366</v>
      </c>
      <c r="X172" s="45">
        <f t="shared" si="62"/>
        <v>1684965.7869820413</v>
      </c>
      <c r="Y172" s="45" t="s">
        <v>18726</v>
      </c>
      <c r="Z172" s="45" t="str">
        <f t="shared" si="63"/>
        <v>No</v>
      </c>
      <c r="AA172" s="45" t="str">
        <f t="shared" si="63"/>
        <v>No</v>
      </c>
      <c r="AB172" s="45" t="str">
        <f t="shared" si="64"/>
        <v>Yes</v>
      </c>
      <c r="AC172" s="83">
        <f t="shared" si="75"/>
        <v>1.71</v>
      </c>
      <c r="AD172" s="83">
        <f t="shared" si="76"/>
        <v>0</v>
      </c>
      <c r="AE172" s="45">
        <f t="shared" si="77"/>
        <v>466938.79130685457</v>
      </c>
      <c r="AF172" s="45">
        <f t="shared" si="77"/>
        <v>0</v>
      </c>
      <c r="AG172" s="45">
        <f t="shared" si="65"/>
        <v>466938.79130685457</v>
      </c>
      <c r="AH172" s="47">
        <f>IF(Y172="No",0,IFERROR(ROUNDDOWN(INDEX('90% of ACR'!K:K,MATCH(H:H,'90% of ACR'!A:A,0))*IF(I172&gt;0,IF(O172&gt;0,$R$4*MAX(O172-V172,0),0),0)/I172,2),0))</f>
        <v>0</v>
      </c>
      <c r="AI172" s="83">
        <f>IF(Y172="No",0,IFERROR(ROUNDDOWN(INDEX('90% of ACR'!R:R,MATCH(H:H,'90% of ACR'!A:A,0))*IF(J172&gt;0,IF(P172&gt;0,$R$4*MAX(P172-W172,0),0),0)/J172,2),0))</f>
        <v>0</v>
      </c>
      <c r="AJ172" s="45">
        <f t="shared" si="66"/>
        <v>0</v>
      </c>
      <c r="AK172" s="45">
        <f t="shared" si="66"/>
        <v>0</v>
      </c>
      <c r="AL172" s="47">
        <f t="shared" si="67"/>
        <v>1.96</v>
      </c>
      <c r="AM172" s="47">
        <f t="shared" si="67"/>
        <v>0.74</v>
      </c>
      <c r="AN172" s="84">
        <f>IFERROR(INDEX(FeeCalc!P:P,MATCH(C172,FeeCalc!F:F,0)),0)</f>
        <v>1684965.7869820413</v>
      </c>
      <c r="AO172" s="84">
        <f>IFERROR(INDEX(FeeCalc!S:S,MATCH(C172,FeeCalc!F:F,0)),0)</f>
        <v>104170.4130144161</v>
      </c>
      <c r="AP172" s="84">
        <f t="shared" si="68"/>
        <v>1789136.1999964574</v>
      </c>
      <c r="AQ172" s="69">
        <f t="shared" si="69"/>
        <v>759187.74201689695</v>
      </c>
      <c r="AR172" s="69">
        <v>403874.6203973887</v>
      </c>
      <c r="AS172" s="69">
        <f t="shared" si="78"/>
        <v>355313.12161950825</v>
      </c>
      <c r="AT172" s="69">
        <f>IFERROR(IFERROR(INDEX('2023 IP UPL Data'!L:L,MATCH(A:A,'2023 IP UPL Data'!B:B,0)),INDEX('2023 IMD UPL Data'!I:I,MATCH(A:A,'2023 IMD UPL Data'!B:B,0))),0)</f>
        <v>244269.66911764699</v>
      </c>
      <c r="AU172" s="69">
        <f>IFERROR(IF(F170="IMD",0,INDEX('2023 OP UPL Data'!J:J,MATCH(A:A,'2023 OP UPL Data'!B:B,0))),0)</f>
        <v>792521.88970588241</v>
      </c>
      <c r="AV172" s="45">
        <f t="shared" si="70"/>
        <v>1036791.5588235294</v>
      </c>
      <c r="AW172" s="69">
        <f>IFERROR(IFERROR(INDEX('2023 IP UPL Data'!M:M,MATCH(A:A,'2023 IP UPL Data'!B:B,0)),INDEX('2023 IMD UPL Data'!J:J,MATCH(A:A,'2023 IMD UPL Data'!B:B,0))),0)</f>
        <v>552732.93999999994</v>
      </c>
      <c r="AX172" s="69">
        <f>IFERROR(IF(F170="IMD",0,INDEX('2023 OP UPL Data'!L:L,MATCH(A:A,'2023 OP UPL Data'!B:B,0))),0)</f>
        <v>1274682.6000000001</v>
      </c>
      <c r="AY172" s="45">
        <f t="shared" si="71"/>
        <v>1827415.54</v>
      </c>
      <c r="AZ172" s="69">
        <v>1449104.1200063864</v>
      </c>
      <c r="BA172" s="69">
        <v>1938005.908670824</v>
      </c>
      <c r="BB172" s="69">
        <f t="shared" si="72"/>
        <v>913899.42353771103</v>
      </c>
      <c r="BC172" s="69">
        <f t="shared" si="72"/>
        <v>788244.81815745798</v>
      </c>
      <c r="BD172" s="69">
        <f t="shared" si="73"/>
        <v>1702144.2416951689</v>
      </c>
      <c r="BE172" s="91">
        <f t="shared" si="74"/>
        <v>896371.18000638648</v>
      </c>
      <c r="BF172" s="91">
        <f t="shared" si="74"/>
        <v>663323.30867082393</v>
      </c>
      <c r="BG172" s="70">
        <f>IFERROR(INDEX('2023 IP UPL Data'!K:K,MATCH(A172,'2023 IP UPL Data'!B:B,0)),0)</f>
        <v>0</v>
      </c>
    </row>
    <row r="173" spans="1:59">
      <c r="A173" s="120" t="s">
        <v>577</v>
      </c>
      <c r="B173" s="161" t="s">
        <v>577</v>
      </c>
      <c r="C173" s="31" t="s">
        <v>578</v>
      </c>
      <c r="D173" s="193" t="s">
        <v>578</v>
      </c>
      <c r="E173" s="157" t="s">
        <v>3624</v>
      </c>
      <c r="F173" s="117" t="s">
        <v>2987</v>
      </c>
      <c r="G173" s="117" t="s">
        <v>301</v>
      </c>
      <c r="H173" s="43" t="str">
        <f t="shared" si="56"/>
        <v>Urban Harris</v>
      </c>
      <c r="I173" s="45">
        <f>INDEX(FeeCalc!M:M,MATCH(C:C,FeeCalc!F:F,0))</f>
        <v>32882089.974086583</v>
      </c>
      <c r="J173" s="45">
        <f>INDEX(FeeCalc!L:L,MATCH(C:C,FeeCalc!F:F,0))</f>
        <v>3884856.5616973098</v>
      </c>
      <c r="K173" s="45">
        <f t="shared" si="57"/>
        <v>36766946.535783894</v>
      </c>
      <c r="L173" s="45">
        <f>IFERROR(IFERROR(INDEX('2023 IP UPL Data'!N:N,MATCH(A:A,'2023 IP UPL Data'!B:B,0)),INDEX('2023 IMD UPL Data'!M:M,MATCH(A:A,'2023 IMD UPL Data'!B:B,0))),0)</f>
        <v>228503413.53867647</v>
      </c>
      <c r="M173" s="45">
        <f>IFERROR((IF(F173="IMD",0,INDEX('2023 OP UPL Data'!M:M,MATCH(A:A,'2023 OP UPL Data'!B:B,0)))),0)</f>
        <v>5774632.8005882353</v>
      </c>
      <c r="N173" s="45">
        <f t="shared" si="58"/>
        <v>234278046.33926469</v>
      </c>
      <c r="O173" s="45">
        <v>139341261.91890645</v>
      </c>
      <c r="P173" s="45">
        <v>4347062.3990452597</v>
      </c>
      <c r="Q173" s="45">
        <f t="shared" si="59"/>
        <v>143688324.31795171</v>
      </c>
      <c r="R173" s="45" t="str">
        <f t="shared" si="60"/>
        <v>Yes</v>
      </c>
      <c r="S173" s="46" t="str">
        <f t="shared" si="60"/>
        <v>Yes</v>
      </c>
      <c r="T173" s="47">
        <f>ROUND(INDEX(Summary!H:H,MATCH(H:H,Summary!A:A,0)),2)</f>
        <v>1.96</v>
      </c>
      <c r="U173" s="47">
        <f>ROUND(INDEX(Summary!I:I,MATCH(H:H,Summary!A:A,0)),2)</f>
        <v>0.74</v>
      </c>
      <c r="V173" s="82">
        <f t="shared" si="61"/>
        <v>64448896.349209704</v>
      </c>
      <c r="W173" s="82">
        <f t="shared" si="61"/>
        <v>2874793.8556560092</v>
      </c>
      <c r="X173" s="45">
        <f t="shared" si="62"/>
        <v>67323690.204865709</v>
      </c>
      <c r="Y173" s="45" t="s">
        <v>18726</v>
      </c>
      <c r="Z173" s="45" t="str">
        <f t="shared" si="63"/>
        <v>No</v>
      </c>
      <c r="AA173" s="45" t="str">
        <f t="shared" si="63"/>
        <v>Yes</v>
      </c>
      <c r="AB173" s="45" t="str">
        <f t="shared" si="64"/>
        <v>Yes</v>
      </c>
      <c r="AC173" s="83">
        <f t="shared" si="75"/>
        <v>1.59</v>
      </c>
      <c r="AD173" s="83">
        <f t="shared" si="76"/>
        <v>0.26</v>
      </c>
      <c r="AE173" s="45">
        <f t="shared" si="77"/>
        <v>52282523.058797672</v>
      </c>
      <c r="AF173" s="45">
        <f t="shared" si="77"/>
        <v>1010062.7060413006</v>
      </c>
      <c r="AG173" s="45">
        <f t="shared" si="65"/>
        <v>53292585.764838971</v>
      </c>
      <c r="AH173" s="47">
        <f>IF(Y173="No",0,IFERROR(ROUNDDOWN(INDEX('90% of ACR'!K:K,MATCH(H:H,'90% of ACR'!A:A,0))*IF(I173&gt;0,IF(O173&gt;0,$R$4*MAX(O173-V173,0),0),0)/I173,2),0))</f>
        <v>0</v>
      </c>
      <c r="AI173" s="83">
        <f>IF(Y173="No",0,IFERROR(ROUNDDOWN(INDEX('90% of ACR'!R:R,MATCH(H:H,'90% of ACR'!A:A,0))*IF(J173&gt;0,IF(P173&gt;0,$R$4*MAX(P173-W173,0),0),0)/J173,2),0))</f>
        <v>0.19</v>
      </c>
      <c r="AJ173" s="45">
        <f t="shared" si="66"/>
        <v>0</v>
      </c>
      <c r="AK173" s="45">
        <f t="shared" si="66"/>
        <v>738122.7467224889</v>
      </c>
      <c r="AL173" s="47">
        <f t="shared" si="67"/>
        <v>1.96</v>
      </c>
      <c r="AM173" s="47">
        <f t="shared" si="67"/>
        <v>0.92999999999999994</v>
      </c>
      <c r="AN173" s="84">
        <f>IFERROR(INDEX(FeeCalc!P:P,MATCH(C173,FeeCalc!F:F,0)),0)</f>
        <v>68061812.951588199</v>
      </c>
      <c r="AO173" s="84">
        <f>IFERROR(INDEX(FeeCalc!S:S,MATCH(C173,FeeCalc!F:F,0)),0)</f>
        <v>4153150.487560967</v>
      </c>
      <c r="AP173" s="84">
        <f t="shared" si="68"/>
        <v>72214963.439149171</v>
      </c>
      <c r="AQ173" s="69">
        <f t="shared" si="69"/>
        <v>30643119.866061047</v>
      </c>
      <c r="AR173" s="69">
        <v>13240500.080880325</v>
      </c>
      <c r="AS173" s="69">
        <f t="shared" si="78"/>
        <v>17402619.785180721</v>
      </c>
      <c r="AT173" s="69">
        <f>IFERROR(IFERROR(INDEX('2023 IP UPL Data'!L:L,MATCH(A:A,'2023 IP UPL Data'!B:B,0)),INDEX('2023 IMD UPL Data'!I:I,MATCH(A:A,'2023 IMD UPL Data'!B:B,0))),0)</f>
        <v>33023826.621323533</v>
      </c>
      <c r="AU173" s="69">
        <f>IFERROR(IF(F171="IMD",0,INDEX('2023 OP UPL Data'!J:J,MATCH(A:A,'2023 OP UPL Data'!B:B,0))),0)</f>
        <v>2779932.0294117648</v>
      </c>
      <c r="AV173" s="45">
        <f t="shared" si="70"/>
        <v>35803758.650735296</v>
      </c>
      <c r="AW173" s="69">
        <f>IFERROR(IFERROR(INDEX('2023 IP UPL Data'!M:M,MATCH(A:A,'2023 IP UPL Data'!B:B,0)),INDEX('2023 IMD UPL Data'!J:J,MATCH(A:A,'2023 IMD UPL Data'!B:B,0))),0)</f>
        <v>261527240.16</v>
      </c>
      <c r="AX173" s="69">
        <f>IFERROR(IF(F171="IMD",0,INDEX('2023 OP UPL Data'!L:L,MATCH(A:A,'2023 OP UPL Data'!B:B,0))),0)</f>
        <v>8554564.8300000001</v>
      </c>
      <c r="AY173" s="45">
        <f t="shared" si="71"/>
        <v>270081804.99000001</v>
      </c>
      <c r="AZ173" s="69">
        <v>172365088.54022998</v>
      </c>
      <c r="BA173" s="69">
        <v>7126994.4284570245</v>
      </c>
      <c r="BB173" s="69">
        <f t="shared" si="72"/>
        <v>107916192.19102028</v>
      </c>
      <c r="BC173" s="69">
        <f t="shared" si="72"/>
        <v>4252200.5728010153</v>
      </c>
      <c r="BD173" s="69">
        <f t="shared" si="73"/>
        <v>112168392.76382129</v>
      </c>
      <c r="BE173" s="91">
        <f t="shared" si="74"/>
        <v>0</v>
      </c>
      <c r="BF173" s="91">
        <f t="shared" si="74"/>
        <v>0</v>
      </c>
      <c r="BG173" s="70">
        <f>IFERROR(INDEX('2023 IP UPL Data'!K:K,MATCH(A173,'2023 IP UPL Data'!B:B,0)),0)</f>
        <v>0</v>
      </c>
    </row>
    <row r="174" spans="1:59">
      <c r="A174" s="120" t="s">
        <v>3065</v>
      </c>
      <c r="B174" s="161" t="s">
        <v>3065</v>
      </c>
      <c r="C174" s="31" t="s">
        <v>701</v>
      </c>
      <c r="D174" s="193" t="s">
        <v>701</v>
      </c>
      <c r="E174" s="157" t="s">
        <v>23122</v>
      </c>
      <c r="F174" s="117" t="s">
        <v>3071</v>
      </c>
      <c r="G174" s="117" t="s">
        <v>228</v>
      </c>
      <c r="H174" s="43" t="str">
        <f t="shared" si="56"/>
        <v>Rural MRSA West</v>
      </c>
      <c r="I174" s="45">
        <f>INDEX(FeeCalc!M:M,MATCH(C:C,FeeCalc!F:F,0))</f>
        <v>2522.0899704064332</v>
      </c>
      <c r="J174" s="45">
        <f>INDEX(FeeCalc!L:L,MATCH(C:C,FeeCalc!F:F,0))</f>
        <v>283193.38342222117</v>
      </c>
      <c r="K174" s="45">
        <f t="shared" si="57"/>
        <v>285715.47339262761</v>
      </c>
      <c r="L174" s="45">
        <f>IFERROR(IFERROR(INDEX('2023 IP UPL Data'!N:N,MATCH(A:A,'2023 IP UPL Data'!B:B,0)),INDEX('2023 IMD UPL Data'!M:M,MATCH(A:A,'2023 IMD UPL Data'!B:B,0))),0)</f>
        <v>59423.704412999818</v>
      </c>
      <c r="M174" s="45">
        <f>IFERROR((IF(F174="IMD",0,INDEX('2023 OP UPL Data'!M:M,MATCH(A:A,'2023 OP UPL Data'!B:B,0)))),0)</f>
        <v>110712.37299999999</v>
      </c>
      <c r="N174" s="45">
        <f t="shared" si="58"/>
        <v>170136.07741299982</v>
      </c>
      <c r="O174" s="45">
        <v>3181.7221604436781</v>
      </c>
      <c r="P174" s="45">
        <v>83983.490861242404</v>
      </c>
      <c r="Q174" s="45">
        <f t="shared" si="59"/>
        <v>87165.213021686082</v>
      </c>
      <c r="R174" s="45" t="str">
        <f t="shared" si="60"/>
        <v>Yes</v>
      </c>
      <c r="S174" s="46" t="str">
        <f t="shared" si="60"/>
        <v>Yes</v>
      </c>
      <c r="T174" s="47">
        <f>ROUND(INDEX(Summary!H:H,MATCH(H:H,Summary!A:A,0)),2)</f>
        <v>0</v>
      </c>
      <c r="U174" s="47">
        <f>ROUND(INDEX(Summary!I:I,MATCH(H:H,Summary!A:A,0)),2)</f>
        <v>0.25</v>
      </c>
      <c r="V174" s="82">
        <f t="shared" si="61"/>
        <v>0</v>
      </c>
      <c r="W174" s="82">
        <f t="shared" si="61"/>
        <v>70798.345855555293</v>
      </c>
      <c r="X174" s="45">
        <f t="shared" si="62"/>
        <v>70798.345855555293</v>
      </c>
      <c r="Y174" s="45" t="s">
        <v>18726</v>
      </c>
      <c r="Z174" s="45" t="str">
        <f t="shared" si="63"/>
        <v>No</v>
      </c>
      <c r="AA174" s="45" t="str">
        <f t="shared" si="63"/>
        <v>Yes</v>
      </c>
      <c r="AB174" s="45" t="str">
        <f t="shared" si="64"/>
        <v>Yes</v>
      </c>
      <c r="AC174" s="83">
        <f t="shared" si="75"/>
        <v>0.88</v>
      </c>
      <c r="AD174" s="83">
        <f t="shared" si="76"/>
        <v>0.03</v>
      </c>
      <c r="AE174" s="45">
        <f t="shared" si="77"/>
        <v>2219.4391739576613</v>
      </c>
      <c r="AF174" s="45">
        <f t="shared" si="77"/>
        <v>8495.8015026666344</v>
      </c>
      <c r="AG174" s="45">
        <f t="shared" si="65"/>
        <v>10715.240676624297</v>
      </c>
      <c r="AH174" s="47">
        <f>IF(Y174="No",0,IFERROR(ROUNDDOWN(INDEX('90% of ACR'!K:K,MATCH(H:H,'90% of ACR'!A:A,0))*IF(I174&gt;0,IF(O174&gt;0,$R$4*MAX(O174-V174,0),0),0)/I174,2),0))</f>
        <v>0</v>
      </c>
      <c r="AI174" s="83">
        <f>IF(Y174="No",0,IFERROR(ROUNDDOWN(INDEX('90% of ACR'!R:R,MATCH(H:H,'90% of ACR'!A:A,0))*IF(J174&gt;0,IF(P174&gt;0,$R$4*MAX(P174-W174,0),0),0)/J174,2),0))</f>
        <v>0.03</v>
      </c>
      <c r="AJ174" s="45">
        <f t="shared" si="66"/>
        <v>0</v>
      </c>
      <c r="AK174" s="45">
        <f t="shared" si="66"/>
        <v>8495.8015026666344</v>
      </c>
      <c r="AL174" s="47">
        <f t="shared" si="67"/>
        <v>0</v>
      </c>
      <c r="AM174" s="47">
        <f t="shared" si="67"/>
        <v>0.28000000000000003</v>
      </c>
      <c r="AN174" s="84">
        <f>IFERROR(INDEX(FeeCalc!P:P,MATCH(C174,FeeCalc!F:F,0)),0)</f>
        <v>79294.147358221933</v>
      </c>
      <c r="AO174" s="84">
        <f>IFERROR(INDEX(FeeCalc!S:S,MATCH(C174,FeeCalc!F:F,0)),0)</f>
        <v>4864.7904205452114</v>
      </c>
      <c r="AP174" s="84">
        <f t="shared" si="68"/>
        <v>84158.93777876714</v>
      </c>
      <c r="AQ174" s="69">
        <f t="shared" si="69"/>
        <v>35711.330385539826</v>
      </c>
      <c r="AR174" s="69">
        <v>18056.757995808628</v>
      </c>
      <c r="AS174" s="69">
        <f t="shared" si="78"/>
        <v>17654.572389731198</v>
      </c>
      <c r="AT174" s="69">
        <f>IFERROR(IFERROR(INDEX('2023 IP UPL Data'!L:L,MATCH(A:A,'2023 IP UPL Data'!B:B,0)),INDEX('2023 IMD UPL Data'!I:I,MATCH(A:A,'2023 IMD UPL Data'!B:B,0))),0)</f>
        <v>57994.255587000189</v>
      </c>
      <c r="AU174" s="69">
        <f>IFERROR(IF(F172="IMD",0,INDEX('2023 OP UPL Data'!J:J,MATCH(A:A,'2023 OP UPL Data'!B:B,0))),0)</f>
        <v>150367.40700000001</v>
      </c>
      <c r="AV174" s="45">
        <f t="shared" si="70"/>
        <v>208361.6625870002</v>
      </c>
      <c r="AW174" s="69">
        <f>IFERROR(IFERROR(INDEX('2023 IP UPL Data'!M:M,MATCH(A:A,'2023 IP UPL Data'!B:B,0)),INDEX('2023 IMD UPL Data'!J:J,MATCH(A:A,'2023 IMD UPL Data'!B:B,0))),0)</f>
        <v>117417.96</v>
      </c>
      <c r="AX174" s="69">
        <f>IFERROR(IF(F172="IMD",0,INDEX('2023 OP UPL Data'!L:L,MATCH(A:A,'2023 OP UPL Data'!B:B,0))),0)</f>
        <v>261079.78</v>
      </c>
      <c r="AY174" s="45">
        <f t="shared" si="71"/>
        <v>378497.74</v>
      </c>
      <c r="AZ174" s="69">
        <v>61175.977747443867</v>
      </c>
      <c r="BA174" s="69">
        <v>234350.89786124241</v>
      </c>
      <c r="BB174" s="69">
        <f t="shared" si="72"/>
        <v>61175.977747443867</v>
      </c>
      <c r="BC174" s="69">
        <f t="shared" si="72"/>
        <v>163552.55200568712</v>
      </c>
      <c r="BD174" s="69">
        <f t="shared" si="73"/>
        <v>224728.52975313101</v>
      </c>
      <c r="BE174" s="91">
        <f t="shared" si="74"/>
        <v>0</v>
      </c>
      <c r="BF174" s="91">
        <f t="shared" si="74"/>
        <v>0</v>
      </c>
      <c r="BG174" s="70">
        <f>IFERROR(INDEX('2023 IP UPL Data'!K:K,MATCH(A174,'2023 IP UPL Data'!B:B,0)),0)</f>
        <v>0</v>
      </c>
    </row>
    <row r="175" spans="1:59">
      <c r="A175" s="120" t="s">
        <v>772</v>
      </c>
      <c r="B175" s="161" t="s">
        <v>772</v>
      </c>
      <c r="C175" s="31" t="s">
        <v>773</v>
      </c>
      <c r="D175" s="193" t="s">
        <v>773</v>
      </c>
      <c r="E175" s="157" t="s">
        <v>23123</v>
      </c>
      <c r="F175" s="117" t="s">
        <v>3071</v>
      </c>
      <c r="G175" s="117" t="s">
        <v>228</v>
      </c>
      <c r="H175" s="43" t="str">
        <f t="shared" si="56"/>
        <v>Rural MRSA West</v>
      </c>
      <c r="I175" s="45">
        <f>INDEX(FeeCalc!M:M,MATCH(C:C,FeeCalc!F:F,0))</f>
        <v>1130404.8177087549</v>
      </c>
      <c r="J175" s="45">
        <f>INDEX(FeeCalc!L:L,MATCH(C:C,FeeCalc!F:F,0))</f>
        <v>1250573.2684751034</v>
      </c>
      <c r="K175" s="45">
        <f t="shared" si="57"/>
        <v>2380978.0861838581</v>
      </c>
      <c r="L175" s="45">
        <f>IFERROR(IFERROR(INDEX('2023 IP UPL Data'!N:N,MATCH(A:A,'2023 IP UPL Data'!B:B,0)),INDEX('2023 IMD UPL Data'!M:M,MATCH(A:A,'2023 IMD UPL Data'!B:B,0))),0)</f>
        <v>-21984.833539362531</v>
      </c>
      <c r="M175" s="45">
        <f>IFERROR((IF(F175="IMD",0,INDEX('2023 OP UPL Data'!M:M,MATCH(A:A,'2023 OP UPL Data'!B:B,0)))),0)</f>
        <v>664406.00725000002</v>
      </c>
      <c r="N175" s="45">
        <f t="shared" si="58"/>
        <v>642421.17371063749</v>
      </c>
      <c r="O175" s="45">
        <v>-114117.0751329459</v>
      </c>
      <c r="P175" s="45">
        <v>463965.94736556918</v>
      </c>
      <c r="Q175" s="45">
        <f t="shared" si="59"/>
        <v>349848.87223262328</v>
      </c>
      <c r="R175" s="45" t="str">
        <f t="shared" si="60"/>
        <v>No</v>
      </c>
      <c r="S175" s="46" t="str">
        <f t="shared" si="60"/>
        <v>Yes</v>
      </c>
      <c r="T175" s="47">
        <f>ROUND(INDEX(Summary!H:H,MATCH(H:H,Summary!A:A,0)),2)</f>
        <v>0</v>
      </c>
      <c r="U175" s="47">
        <f>ROUND(INDEX(Summary!I:I,MATCH(H:H,Summary!A:A,0)),2)</f>
        <v>0.25</v>
      </c>
      <c r="V175" s="82">
        <f t="shared" si="61"/>
        <v>0</v>
      </c>
      <c r="W175" s="82">
        <f t="shared" si="61"/>
        <v>312643.31711877586</v>
      </c>
      <c r="X175" s="45">
        <f t="shared" si="62"/>
        <v>312643.31711877586</v>
      </c>
      <c r="Y175" s="45" t="s">
        <v>18726</v>
      </c>
      <c r="Z175" s="45" t="str">
        <f t="shared" si="63"/>
        <v>No</v>
      </c>
      <c r="AA175" s="45" t="str">
        <f t="shared" si="63"/>
        <v>Yes</v>
      </c>
      <c r="AB175" s="45" t="str">
        <f t="shared" si="64"/>
        <v>Yes</v>
      </c>
      <c r="AC175" s="83">
        <f t="shared" si="75"/>
        <v>0</v>
      </c>
      <c r="AD175" s="83">
        <f t="shared" si="76"/>
        <v>0.08</v>
      </c>
      <c r="AE175" s="45">
        <f t="shared" si="77"/>
        <v>0</v>
      </c>
      <c r="AF175" s="45">
        <f t="shared" si="77"/>
        <v>100045.86147800827</v>
      </c>
      <c r="AG175" s="45">
        <f t="shared" si="65"/>
        <v>100045.86147800827</v>
      </c>
      <c r="AH175" s="47">
        <f>IF(Y175="No",0,IFERROR(ROUNDDOWN(INDEX('90% of ACR'!K:K,MATCH(H:H,'90% of ACR'!A:A,0))*IF(I175&gt;0,IF(O175&gt;0,$R$4*MAX(O175-V175,0),0),0)/I175,2),0))</f>
        <v>0</v>
      </c>
      <c r="AI175" s="83">
        <f>IF(Y175="No",0,IFERROR(ROUNDDOWN(INDEX('90% of ACR'!R:R,MATCH(H:H,'90% of ACR'!A:A,0))*IF(J175&gt;0,IF(P175&gt;0,$R$4*MAX(P175-W175,0),0),0)/J175,2),0))</f>
        <v>0.08</v>
      </c>
      <c r="AJ175" s="45">
        <f t="shared" si="66"/>
        <v>0</v>
      </c>
      <c r="AK175" s="45">
        <f t="shared" si="66"/>
        <v>100045.86147800827</v>
      </c>
      <c r="AL175" s="47">
        <f t="shared" si="67"/>
        <v>0</v>
      </c>
      <c r="AM175" s="47">
        <f t="shared" si="67"/>
        <v>0.33</v>
      </c>
      <c r="AN175" s="84">
        <f>IFERROR(INDEX(FeeCalc!P:P,MATCH(C175,FeeCalc!F:F,0)),0)</f>
        <v>412689.17859678413</v>
      </c>
      <c r="AO175" s="84">
        <f>IFERROR(INDEX(FeeCalc!S:S,MATCH(C175,FeeCalc!F:F,0)),0)</f>
        <v>25333.357975800758</v>
      </c>
      <c r="AP175" s="84">
        <f t="shared" si="68"/>
        <v>438022.53657258488</v>
      </c>
      <c r="AQ175" s="69">
        <f t="shared" si="69"/>
        <v>185866.9789889181</v>
      </c>
      <c r="AR175" s="69">
        <v>98650.891743334738</v>
      </c>
      <c r="AS175" s="69">
        <f t="shared" si="78"/>
        <v>87216.08724558336</v>
      </c>
      <c r="AT175" s="69">
        <f>IFERROR(IFERROR(INDEX('2023 IP UPL Data'!L:L,MATCH(A:A,'2023 IP UPL Data'!B:B,0)),INDEX('2023 IMD UPL Data'!I:I,MATCH(A:A,'2023 IMD UPL Data'!B:B,0))),0)</f>
        <v>731265.86353936256</v>
      </c>
      <c r="AU175" s="69">
        <f>IFERROR(IF(F173="IMD",0,INDEX('2023 OP UPL Data'!J:J,MATCH(A:A,'2023 OP UPL Data'!B:B,0))),0)</f>
        <v>652655.72274999996</v>
      </c>
      <c r="AV175" s="45">
        <f t="shared" si="70"/>
        <v>1383921.5862893625</v>
      </c>
      <c r="AW175" s="69">
        <f>IFERROR(IFERROR(INDEX('2023 IP UPL Data'!M:M,MATCH(A:A,'2023 IP UPL Data'!B:B,0)),INDEX('2023 IMD UPL Data'!J:J,MATCH(A:A,'2023 IMD UPL Data'!B:B,0))),0)</f>
        <v>709281.03</v>
      </c>
      <c r="AX175" s="69">
        <f>IFERROR(IF(F173="IMD",0,INDEX('2023 OP UPL Data'!L:L,MATCH(A:A,'2023 OP UPL Data'!B:B,0))),0)</f>
        <v>1317061.73</v>
      </c>
      <c r="AY175" s="45">
        <f t="shared" si="71"/>
        <v>2026342.76</v>
      </c>
      <c r="AZ175" s="69">
        <v>617148.78840641666</v>
      </c>
      <c r="BA175" s="69">
        <v>1116621.6701155691</v>
      </c>
      <c r="BB175" s="69">
        <f t="shared" si="72"/>
        <v>617148.78840641666</v>
      </c>
      <c r="BC175" s="69">
        <f t="shared" si="72"/>
        <v>803978.35299679334</v>
      </c>
      <c r="BD175" s="69">
        <f t="shared" si="73"/>
        <v>1421127.1414032101</v>
      </c>
      <c r="BE175" s="91">
        <f t="shared" si="74"/>
        <v>0</v>
      </c>
      <c r="BF175" s="91">
        <f t="shared" si="74"/>
        <v>0</v>
      </c>
      <c r="BG175" s="70">
        <f>IFERROR(INDEX('2023 IP UPL Data'!K:K,MATCH(A175,'2023 IP UPL Data'!B:B,0)),0)</f>
        <v>0</v>
      </c>
    </row>
    <row r="176" spans="1:59">
      <c r="A176" s="120" t="s">
        <v>562</v>
      </c>
      <c r="B176" s="161" t="s">
        <v>562</v>
      </c>
      <c r="C176" s="31" t="s">
        <v>563</v>
      </c>
      <c r="D176" s="193" t="s">
        <v>563</v>
      </c>
      <c r="E176" s="157" t="s">
        <v>3589</v>
      </c>
      <c r="F176" s="117" t="s">
        <v>2987</v>
      </c>
      <c r="G176" s="117" t="s">
        <v>301</v>
      </c>
      <c r="H176" s="43" t="str">
        <f t="shared" si="56"/>
        <v>Urban Harris</v>
      </c>
      <c r="I176" s="45">
        <f>INDEX(FeeCalc!M:M,MATCH(C:C,FeeCalc!F:F,0))</f>
        <v>12501990.442902919</v>
      </c>
      <c r="J176" s="45">
        <f>INDEX(FeeCalc!L:L,MATCH(C:C,FeeCalc!F:F,0))</f>
        <v>13621228.611198727</v>
      </c>
      <c r="K176" s="45">
        <f t="shared" si="57"/>
        <v>26123219.054101646</v>
      </c>
      <c r="L176" s="45">
        <f>IFERROR(IFERROR(INDEX('2023 IP UPL Data'!N:N,MATCH(A:A,'2023 IP UPL Data'!B:B,0)),INDEX('2023 IMD UPL Data'!M:M,MATCH(A:A,'2023 IMD UPL Data'!B:B,0))),0)</f>
        <v>18321081.717352942</v>
      </c>
      <c r="M176" s="45">
        <f>IFERROR((IF(F176="IMD",0,INDEX('2023 OP UPL Data'!M:M,MATCH(A:A,'2023 OP UPL Data'!B:B,0)))),0)</f>
        <v>4792508.008823528</v>
      </c>
      <c r="N176" s="45">
        <f t="shared" si="58"/>
        <v>23113589.726176471</v>
      </c>
      <c r="O176" s="45">
        <v>24050112.74268616</v>
      </c>
      <c r="P176" s="45">
        <v>7613853.8105244068</v>
      </c>
      <c r="Q176" s="45">
        <f t="shared" si="59"/>
        <v>31663966.553210568</v>
      </c>
      <c r="R176" s="45" t="str">
        <f t="shared" si="60"/>
        <v>Yes</v>
      </c>
      <c r="S176" s="46" t="str">
        <f t="shared" si="60"/>
        <v>Yes</v>
      </c>
      <c r="T176" s="47">
        <f>ROUND(INDEX(Summary!H:H,MATCH(H:H,Summary!A:A,0)),2)</f>
        <v>1.96</v>
      </c>
      <c r="U176" s="47">
        <f>ROUND(INDEX(Summary!I:I,MATCH(H:H,Summary!A:A,0)),2)</f>
        <v>0.74</v>
      </c>
      <c r="V176" s="82">
        <f t="shared" si="61"/>
        <v>24503901.268089719</v>
      </c>
      <c r="W176" s="82">
        <f t="shared" si="61"/>
        <v>10079709.172287058</v>
      </c>
      <c r="X176" s="45">
        <f t="shared" si="62"/>
        <v>34583610.440376773</v>
      </c>
      <c r="Y176" s="45" t="s">
        <v>18726</v>
      </c>
      <c r="Z176" s="45" t="str">
        <f t="shared" si="63"/>
        <v>No</v>
      </c>
      <c r="AA176" s="45" t="str">
        <f t="shared" si="63"/>
        <v>No</v>
      </c>
      <c r="AB176" s="45" t="str">
        <f t="shared" si="64"/>
        <v>No</v>
      </c>
      <c r="AC176" s="83">
        <f t="shared" si="75"/>
        <v>0</v>
      </c>
      <c r="AD176" s="83">
        <f t="shared" si="76"/>
        <v>0</v>
      </c>
      <c r="AE176" s="45">
        <f t="shared" si="77"/>
        <v>0</v>
      </c>
      <c r="AF176" s="45">
        <f t="shared" si="77"/>
        <v>0</v>
      </c>
      <c r="AG176" s="45">
        <f t="shared" si="65"/>
        <v>0</v>
      </c>
      <c r="AH176" s="47">
        <f>IF(Y176="No",0,IFERROR(ROUNDDOWN(INDEX('90% of ACR'!K:K,MATCH(H:H,'90% of ACR'!A:A,0))*IF(I176&gt;0,IF(O176&gt;0,$R$4*MAX(O176-V176,0),0),0)/I176,2),0))</f>
        <v>0</v>
      </c>
      <c r="AI176" s="83">
        <f>IF(Y176="No",0,IFERROR(ROUNDDOWN(INDEX('90% of ACR'!R:R,MATCH(H:H,'90% of ACR'!A:A,0))*IF(J176&gt;0,IF(P176&gt;0,$R$4*MAX(P176-W176,0),0),0)/J176,2),0))</f>
        <v>0</v>
      </c>
      <c r="AJ176" s="45">
        <f t="shared" si="66"/>
        <v>0</v>
      </c>
      <c r="AK176" s="45">
        <f t="shared" si="66"/>
        <v>0</v>
      </c>
      <c r="AL176" s="47">
        <f t="shared" si="67"/>
        <v>1.96</v>
      </c>
      <c r="AM176" s="47">
        <f t="shared" si="67"/>
        <v>0.74</v>
      </c>
      <c r="AN176" s="84">
        <f>IFERROR(INDEX(FeeCalc!P:P,MATCH(C176,FeeCalc!F:F,0)),0)</f>
        <v>34583610.440376773</v>
      </c>
      <c r="AO176" s="84">
        <f>IFERROR(INDEX(FeeCalc!S:S,MATCH(C176,FeeCalc!F:F,0)),0)</f>
        <v>2135925.7524783453</v>
      </c>
      <c r="AP176" s="84">
        <f t="shared" si="68"/>
        <v>36719536.19285512</v>
      </c>
      <c r="AQ176" s="69">
        <f t="shared" si="69"/>
        <v>15581274.231786599</v>
      </c>
      <c r="AR176" s="69">
        <v>7882014.2816529516</v>
      </c>
      <c r="AS176" s="69">
        <f t="shared" si="78"/>
        <v>7699259.9501336478</v>
      </c>
      <c r="AT176" s="69">
        <f>IFERROR(IFERROR(INDEX('2023 IP UPL Data'!L:L,MATCH(A:A,'2023 IP UPL Data'!B:B,0)),INDEX('2023 IMD UPL Data'!I:I,MATCH(A:A,'2023 IMD UPL Data'!B:B,0))),0)</f>
        <v>11485421.742647059</v>
      </c>
      <c r="AU176" s="69">
        <f>IFERROR(IF(F174="IMD",0,INDEX('2023 OP UPL Data'!J:J,MATCH(A:A,'2023 OP UPL Data'!B:B,0))),0)</f>
        <v>8374781.4411764713</v>
      </c>
      <c r="AV176" s="45">
        <f t="shared" si="70"/>
        <v>19860203.18382353</v>
      </c>
      <c r="AW176" s="69">
        <f>IFERROR(IFERROR(INDEX('2023 IP UPL Data'!M:M,MATCH(A:A,'2023 IP UPL Data'!B:B,0)),INDEX('2023 IMD UPL Data'!J:J,MATCH(A:A,'2023 IMD UPL Data'!B:B,0))),0)</f>
        <v>29806503.460000001</v>
      </c>
      <c r="AX176" s="69">
        <f>IFERROR(IF(F174="IMD",0,INDEX('2023 OP UPL Data'!L:L,MATCH(A:A,'2023 OP UPL Data'!B:B,0))),0)</f>
        <v>13167289.449999999</v>
      </c>
      <c r="AY176" s="45">
        <f t="shared" si="71"/>
        <v>42973792.909999996</v>
      </c>
      <c r="AZ176" s="69">
        <v>35535534.485333219</v>
      </c>
      <c r="BA176" s="69">
        <v>15988635.251700878</v>
      </c>
      <c r="BB176" s="69">
        <f t="shared" si="72"/>
        <v>11031633.2172435</v>
      </c>
      <c r="BC176" s="69">
        <f t="shared" si="72"/>
        <v>5908926.0794138201</v>
      </c>
      <c r="BD176" s="69">
        <f t="shared" si="73"/>
        <v>16940559.296657324</v>
      </c>
      <c r="BE176" s="91">
        <f t="shared" si="74"/>
        <v>5729031.0253332183</v>
      </c>
      <c r="BF176" s="91">
        <f t="shared" si="74"/>
        <v>2821345.8017008789</v>
      </c>
      <c r="BG176" s="70">
        <f>IFERROR(INDEX('2023 IP UPL Data'!K:K,MATCH(A176,'2023 IP UPL Data'!B:B,0)),0)</f>
        <v>0</v>
      </c>
    </row>
    <row r="177" spans="1:59">
      <c r="A177" s="120" t="s">
        <v>574</v>
      </c>
      <c r="B177" s="161" t="s">
        <v>574</v>
      </c>
      <c r="C177" s="31" t="s">
        <v>575</v>
      </c>
      <c r="D177" s="193" t="s">
        <v>575</v>
      </c>
      <c r="E177" s="157" t="s">
        <v>3595</v>
      </c>
      <c r="F177" s="117" t="s">
        <v>2987</v>
      </c>
      <c r="G177" s="117" t="s">
        <v>301</v>
      </c>
      <c r="H177" s="43" t="str">
        <f t="shared" si="56"/>
        <v>Urban Harris</v>
      </c>
      <c r="I177" s="45">
        <f>INDEX(FeeCalc!M:M,MATCH(C:C,FeeCalc!F:F,0))</f>
        <v>5980666.3671739921</v>
      </c>
      <c r="J177" s="45">
        <f>INDEX(FeeCalc!L:L,MATCH(C:C,FeeCalc!F:F,0))</f>
        <v>4601272.1203178102</v>
      </c>
      <c r="K177" s="45">
        <f t="shared" si="57"/>
        <v>10581938.487491801</v>
      </c>
      <c r="L177" s="45">
        <f>IFERROR(IFERROR(INDEX('2023 IP UPL Data'!N:N,MATCH(A:A,'2023 IP UPL Data'!B:B,0)),INDEX('2023 IMD UPL Data'!M:M,MATCH(A:A,'2023 IMD UPL Data'!B:B,0))),0)</f>
        <v>14725431.357647056</v>
      </c>
      <c r="M177" s="45">
        <f>IFERROR((IF(F177="IMD",0,INDEX('2023 OP UPL Data'!M:M,MATCH(A:A,'2023 OP UPL Data'!B:B,0)))),0)</f>
        <v>2708011.1513235299</v>
      </c>
      <c r="N177" s="45">
        <f t="shared" si="58"/>
        <v>17433442.508970585</v>
      </c>
      <c r="O177" s="45">
        <v>16153794.179840488</v>
      </c>
      <c r="P177" s="45">
        <v>3193602.4851525454</v>
      </c>
      <c r="Q177" s="45">
        <f t="shared" si="59"/>
        <v>19347396.664993033</v>
      </c>
      <c r="R177" s="45" t="str">
        <f t="shared" si="60"/>
        <v>Yes</v>
      </c>
      <c r="S177" s="46" t="str">
        <f t="shared" si="60"/>
        <v>Yes</v>
      </c>
      <c r="T177" s="47">
        <f>ROUND(INDEX(Summary!H:H,MATCH(H:H,Summary!A:A,0)),2)</f>
        <v>1.96</v>
      </c>
      <c r="U177" s="47">
        <f>ROUND(INDEX(Summary!I:I,MATCH(H:H,Summary!A:A,0)),2)</f>
        <v>0.74</v>
      </c>
      <c r="V177" s="82">
        <f t="shared" si="61"/>
        <v>11722106.079661025</v>
      </c>
      <c r="W177" s="82">
        <f t="shared" si="61"/>
        <v>3404941.3690351797</v>
      </c>
      <c r="X177" s="45">
        <f t="shared" si="62"/>
        <v>15127047.448696204</v>
      </c>
      <c r="Y177" s="45" t="s">
        <v>18726</v>
      </c>
      <c r="Z177" s="45" t="str">
        <f t="shared" si="63"/>
        <v>No</v>
      </c>
      <c r="AA177" s="45" t="str">
        <f t="shared" si="63"/>
        <v>No</v>
      </c>
      <c r="AB177" s="45" t="str">
        <f t="shared" si="64"/>
        <v>Yes</v>
      </c>
      <c r="AC177" s="83">
        <f t="shared" si="75"/>
        <v>0.52</v>
      </c>
      <c r="AD177" s="83">
        <f t="shared" si="76"/>
        <v>0</v>
      </c>
      <c r="AE177" s="45">
        <f t="shared" si="77"/>
        <v>3109946.5109304758</v>
      </c>
      <c r="AF177" s="45">
        <f t="shared" si="77"/>
        <v>0</v>
      </c>
      <c r="AG177" s="45">
        <f t="shared" si="65"/>
        <v>3109946.5109304758</v>
      </c>
      <c r="AH177" s="47">
        <f>IF(Y177="No",0,IFERROR(ROUNDDOWN(INDEX('90% of ACR'!K:K,MATCH(H:H,'90% of ACR'!A:A,0))*IF(I177&gt;0,IF(O177&gt;0,$R$4*MAX(O177-V177,0),0),0)/I177,2),0))</f>
        <v>0</v>
      </c>
      <c r="AI177" s="83">
        <f>IF(Y177="No",0,IFERROR(ROUNDDOWN(INDEX('90% of ACR'!R:R,MATCH(H:H,'90% of ACR'!A:A,0))*IF(J177&gt;0,IF(P177&gt;0,$R$4*MAX(P177-W177,0),0),0)/J177,2),0))</f>
        <v>0</v>
      </c>
      <c r="AJ177" s="45">
        <f t="shared" si="66"/>
        <v>0</v>
      </c>
      <c r="AK177" s="45">
        <f t="shared" si="66"/>
        <v>0</v>
      </c>
      <c r="AL177" s="47">
        <f t="shared" si="67"/>
        <v>1.96</v>
      </c>
      <c r="AM177" s="47">
        <f t="shared" si="67"/>
        <v>0.74</v>
      </c>
      <c r="AN177" s="84">
        <f>IFERROR(INDEX(FeeCalc!P:P,MATCH(C177,FeeCalc!F:F,0)),0)</f>
        <v>15127047.448696204</v>
      </c>
      <c r="AO177" s="84">
        <f>IFERROR(INDEX(FeeCalc!S:S,MATCH(C177,FeeCalc!F:F,0)),0)</f>
        <v>940916.0930383068</v>
      </c>
      <c r="AP177" s="84">
        <f t="shared" si="68"/>
        <v>16067963.541734511</v>
      </c>
      <c r="AQ177" s="69">
        <f t="shared" si="69"/>
        <v>6818151.1055912897</v>
      </c>
      <c r="AR177" s="69">
        <v>3611261.7226969614</v>
      </c>
      <c r="AS177" s="69">
        <f t="shared" si="78"/>
        <v>3206889.3828943283</v>
      </c>
      <c r="AT177" s="69">
        <f>IFERROR(IFERROR(INDEX('2023 IP UPL Data'!L:L,MATCH(A:A,'2023 IP UPL Data'!B:B,0)),INDEX('2023 IMD UPL Data'!I:I,MATCH(A:A,'2023 IMD UPL Data'!B:B,0))),0)</f>
        <v>7556161.6323529426</v>
      </c>
      <c r="AU177" s="69">
        <f>IFERROR(IF(F175="IMD",0,INDEX('2023 OP UPL Data'!J:J,MATCH(A:A,'2023 OP UPL Data'!B:B,0))),0)</f>
        <v>2904837.8786764704</v>
      </c>
      <c r="AV177" s="45">
        <f t="shared" si="70"/>
        <v>10460999.511029413</v>
      </c>
      <c r="AW177" s="69">
        <f>IFERROR(IFERROR(INDEX('2023 IP UPL Data'!M:M,MATCH(A:A,'2023 IP UPL Data'!B:B,0)),INDEX('2023 IMD UPL Data'!J:J,MATCH(A:A,'2023 IMD UPL Data'!B:B,0))),0)</f>
        <v>22281592.989999998</v>
      </c>
      <c r="AX177" s="69">
        <f>IFERROR(IF(F175="IMD",0,INDEX('2023 OP UPL Data'!L:L,MATCH(A:A,'2023 OP UPL Data'!B:B,0))),0)</f>
        <v>5612849.0300000003</v>
      </c>
      <c r="AY177" s="45">
        <f t="shared" si="71"/>
        <v>27894442.02</v>
      </c>
      <c r="AZ177" s="69">
        <v>23709955.812193431</v>
      </c>
      <c r="BA177" s="69">
        <v>6098440.3638290158</v>
      </c>
      <c r="BB177" s="69">
        <f t="shared" si="72"/>
        <v>11987849.732532406</v>
      </c>
      <c r="BC177" s="69">
        <f t="shared" si="72"/>
        <v>2693498.994793836</v>
      </c>
      <c r="BD177" s="69">
        <f t="shared" si="73"/>
        <v>14681348.727326244</v>
      </c>
      <c r="BE177" s="91">
        <f t="shared" si="74"/>
        <v>1428362.8221934326</v>
      </c>
      <c r="BF177" s="91">
        <f t="shared" si="74"/>
        <v>485591.33382901549</v>
      </c>
      <c r="BG177" s="70">
        <f>IFERROR(INDEX('2023 IP UPL Data'!K:K,MATCH(A177,'2023 IP UPL Data'!B:B,0)),0)</f>
        <v>0</v>
      </c>
    </row>
    <row r="178" spans="1:59">
      <c r="A178" s="120" t="s">
        <v>3026</v>
      </c>
      <c r="B178" s="161" t="s">
        <v>1445</v>
      </c>
      <c r="C178" s="31" t="s">
        <v>1891</v>
      </c>
      <c r="D178" s="193" t="s">
        <v>1891</v>
      </c>
      <c r="E178" s="157" t="s">
        <v>3599</v>
      </c>
      <c r="F178" s="117" t="s">
        <v>2987</v>
      </c>
      <c r="G178" s="117" t="s">
        <v>301</v>
      </c>
      <c r="H178" s="43" t="str">
        <f t="shared" si="56"/>
        <v>Urban Harris</v>
      </c>
      <c r="I178" s="45">
        <f>INDEX(FeeCalc!M:M,MATCH(C:C,FeeCalc!F:F,0))</f>
        <v>3717625.3513515173</v>
      </c>
      <c r="J178" s="45">
        <f>INDEX(FeeCalc!L:L,MATCH(C:C,FeeCalc!F:F,0))</f>
        <v>2265731.78707131</v>
      </c>
      <c r="K178" s="45">
        <f t="shared" si="57"/>
        <v>5983357.1384228272</v>
      </c>
      <c r="L178" s="45">
        <f>IFERROR(IFERROR(INDEX('2023 IP UPL Data'!N:N,MATCH(A:A,'2023 IP UPL Data'!B:B,0)),INDEX('2023 IMD UPL Data'!M:M,MATCH(A:A,'2023 IMD UPL Data'!B:B,0))),0)</f>
        <v>4872113.9891176466</v>
      </c>
      <c r="M178" s="45">
        <f>IFERROR((IF(F178="IMD",0,INDEX('2023 OP UPL Data'!M:M,MATCH(A:A,'2023 OP UPL Data'!B:B,0)))),0)</f>
        <v>3507381.5414705887</v>
      </c>
      <c r="N178" s="45">
        <f t="shared" si="58"/>
        <v>8379495.5305882357</v>
      </c>
      <c r="O178" s="45">
        <v>8424216.0470963772</v>
      </c>
      <c r="P178" s="45">
        <v>4337277.8000325374</v>
      </c>
      <c r="Q178" s="45">
        <f t="shared" si="59"/>
        <v>12761493.847128915</v>
      </c>
      <c r="R178" s="45" t="str">
        <f t="shared" si="60"/>
        <v>Yes</v>
      </c>
      <c r="S178" s="46" t="str">
        <f t="shared" si="60"/>
        <v>Yes</v>
      </c>
      <c r="T178" s="47">
        <f>ROUND(INDEX(Summary!H:H,MATCH(H:H,Summary!A:A,0)),2)</f>
        <v>1.96</v>
      </c>
      <c r="U178" s="47">
        <f>ROUND(INDEX(Summary!I:I,MATCH(H:H,Summary!A:A,0)),2)</f>
        <v>0.74</v>
      </c>
      <c r="V178" s="82">
        <f t="shared" si="61"/>
        <v>7286545.6886489736</v>
      </c>
      <c r="W178" s="82">
        <f t="shared" si="61"/>
        <v>1676641.5224327694</v>
      </c>
      <c r="X178" s="45">
        <f t="shared" si="62"/>
        <v>8963187.2110817432</v>
      </c>
      <c r="Y178" s="45" t="s">
        <v>18726</v>
      </c>
      <c r="Z178" s="45" t="str">
        <f t="shared" si="63"/>
        <v>No</v>
      </c>
      <c r="AA178" s="45" t="str">
        <f t="shared" si="63"/>
        <v>Yes</v>
      </c>
      <c r="AB178" s="45" t="str">
        <f t="shared" si="64"/>
        <v>Yes</v>
      </c>
      <c r="AC178" s="83">
        <f t="shared" si="75"/>
        <v>0.21</v>
      </c>
      <c r="AD178" s="83">
        <f t="shared" si="76"/>
        <v>0.82</v>
      </c>
      <c r="AE178" s="45">
        <f t="shared" si="77"/>
        <v>780701.32378381863</v>
      </c>
      <c r="AF178" s="45">
        <f t="shared" si="77"/>
        <v>1857900.065398474</v>
      </c>
      <c r="AG178" s="45">
        <f t="shared" si="65"/>
        <v>2638601.3891822929</v>
      </c>
      <c r="AH178" s="47">
        <f>IF(Y178="No",0,IFERROR(ROUNDDOWN(INDEX('90% of ACR'!K:K,MATCH(H:H,'90% of ACR'!A:A,0))*IF(I178&gt;0,IF(O178&gt;0,$R$4*MAX(O178-V178,0),0),0)/I178,2),0))</f>
        <v>0</v>
      </c>
      <c r="AI178" s="83">
        <f>IF(Y178="No",0,IFERROR(ROUNDDOWN(INDEX('90% of ACR'!R:R,MATCH(H:H,'90% of ACR'!A:A,0))*IF(J178&gt;0,IF(P178&gt;0,$R$4*MAX(P178-W178,0),0),0)/J178,2),0))</f>
        <v>0.61</v>
      </c>
      <c r="AJ178" s="45">
        <f t="shared" si="66"/>
        <v>0</v>
      </c>
      <c r="AK178" s="45">
        <f t="shared" si="66"/>
        <v>1382096.390113499</v>
      </c>
      <c r="AL178" s="47">
        <f t="shared" si="67"/>
        <v>1.96</v>
      </c>
      <c r="AM178" s="47">
        <f t="shared" si="67"/>
        <v>1.35</v>
      </c>
      <c r="AN178" s="84">
        <f>IFERROR(INDEX(FeeCalc!P:P,MATCH(C178,FeeCalc!F:F,0)),0)</f>
        <v>10345283.601195242</v>
      </c>
      <c r="AO178" s="84">
        <f>IFERROR(INDEX(FeeCalc!S:S,MATCH(C178,FeeCalc!F:F,0)),0)</f>
        <v>641501.32633329753</v>
      </c>
      <c r="AP178" s="84">
        <f t="shared" si="68"/>
        <v>10986784.92752854</v>
      </c>
      <c r="AQ178" s="69">
        <f t="shared" si="69"/>
        <v>4662044.4218680412</v>
      </c>
      <c r="AR178" s="69">
        <v>2425267.3606291139</v>
      </c>
      <c r="AS178" s="69">
        <f t="shared" si="78"/>
        <v>2236777.0612389273</v>
      </c>
      <c r="AT178" s="69">
        <f>IFERROR(IFERROR(INDEX('2023 IP UPL Data'!L:L,MATCH(A:A,'2023 IP UPL Data'!B:B,0)),INDEX('2023 IMD UPL Data'!I:I,MATCH(A:A,'2023 IMD UPL Data'!B:B,0))),0)</f>
        <v>3452654.8308823537</v>
      </c>
      <c r="AU178" s="69">
        <f>IFERROR(IF(F176="IMD",0,INDEX('2023 OP UPL Data'!J:J,MATCH(A:A,'2023 OP UPL Data'!B:B,0))),0)</f>
        <v>1234973.4485294116</v>
      </c>
      <c r="AV178" s="45">
        <f t="shared" si="70"/>
        <v>4687628.2794117648</v>
      </c>
      <c r="AW178" s="69">
        <f>IFERROR(IFERROR(INDEX('2023 IP UPL Data'!M:M,MATCH(A:A,'2023 IP UPL Data'!B:B,0)),INDEX('2023 IMD UPL Data'!J:J,MATCH(A:A,'2023 IMD UPL Data'!B:B,0))),0)</f>
        <v>8324768.8200000003</v>
      </c>
      <c r="AX178" s="69">
        <f>IFERROR(IF(F176="IMD",0,INDEX('2023 OP UPL Data'!L:L,MATCH(A:A,'2023 OP UPL Data'!B:B,0))),0)</f>
        <v>4742354.99</v>
      </c>
      <c r="AY178" s="45">
        <f t="shared" si="71"/>
        <v>13067123.810000001</v>
      </c>
      <c r="AZ178" s="69">
        <v>11876870.877978731</v>
      </c>
      <c r="BA178" s="69">
        <v>5572251.2485619495</v>
      </c>
      <c r="BB178" s="69">
        <f t="shared" si="72"/>
        <v>4590325.1893297574</v>
      </c>
      <c r="BC178" s="69">
        <f t="shared" si="72"/>
        <v>3895609.7261291798</v>
      </c>
      <c r="BD178" s="69">
        <f t="shared" si="73"/>
        <v>8485934.9154589362</v>
      </c>
      <c r="BE178" s="91">
        <f t="shared" si="74"/>
        <v>3552102.0579787306</v>
      </c>
      <c r="BF178" s="91">
        <f t="shared" si="74"/>
        <v>829896.25856194925</v>
      </c>
      <c r="BG178" s="70">
        <f>IFERROR(INDEX('2023 IP UPL Data'!K:K,MATCH(A178,'2023 IP UPL Data'!B:B,0)),0)</f>
        <v>0</v>
      </c>
    </row>
    <row r="179" spans="1:59" ht="25.5">
      <c r="A179" s="120" t="s">
        <v>1267</v>
      </c>
      <c r="B179" s="161" t="s">
        <v>1267</v>
      </c>
      <c r="C179" s="31" t="s">
        <v>1268</v>
      </c>
      <c r="D179" s="193" t="s">
        <v>1268</v>
      </c>
      <c r="E179" s="157" t="s">
        <v>18701</v>
      </c>
      <c r="F179" s="117" t="s">
        <v>3537</v>
      </c>
      <c r="G179" s="117" t="s">
        <v>1219</v>
      </c>
      <c r="H179" s="43" t="str">
        <f t="shared" si="56"/>
        <v>Non-state-owned IMD Travis</v>
      </c>
      <c r="I179" s="45">
        <f>INDEX(FeeCalc!M:M,MATCH(C:C,FeeCalc!F:F,0))</f>
        <v>925826.16798703931</v>
      </c>
      <c r="J179" s="45">
        <f>INDEX(FeeCalc!L:L,MATCH(C:C,FeeCalc!F:F,0))</f>
        <v>0</v>
      </c>
      <c r="K179" s="45">
        <f t="shared" si="57"/>
        <v>925826.16798703931</v>
      </c>
      <c r="L179" s="45">
        <f>IFERROR(IFERROR(INDEX('2023 IP UPL Data'!N:N,MATCH(A:A,'2023 IP UPL Data'!B:B,0)),INDEX('2023 IMD UPL Data'!M:M,MATCH(A:A,'2023 IMD UPL Data'!B:B,0))),0)</f>
        <v>425927.84</v>
      </c>
      <c r="M179" s="45">
        <f>IFERROR((IF(F179="IMD",0,INDEX('2023 OP UPL Data'!M:M,MATCH(A:A,'2023 OP UPL Data'!B:B,0)))),0)</f>
        <v>0</v>
      </c>
      <c r="N179" s="45">
        <f t="shared" si="58"/>
        <v>425927.84</v>
      </c>
      <c r="O179" s="45">
        <v>554141.31195073703</v>
      </c>
      <c r="P179" s="45">
        <v>0</v>
      </c>
      <c r="Q179" s="45">
        <f t="shared" si="59"/>
        <v>554141.31195073703</v>
      </c>
      <c r="R179" s="45" t="str">
        <f t="shared" si="60"/>
        <v>Yes</v>
      </c>
      <c r="S179" s="46" t="str">
        <f t="shared" si="60"/>
        <v>No</v>
      </c>
      <c r="T179" s="47">
        <f>ROUND(INDEX(Summary!H:H,MATCH(H:H,Summary!A:A,0)),2)</f>
        <v>0.72</v>
      </c>
      <c r="U179" s="47">
        <f>ROUND(INDEX(Summary!I:I,MATCH(H:H,Summary!A:A,0)),2)</f>
        <v>0</v>
      </c>
      <c r="V179" s="82">
        <f t="shared" si="61"/>
        <v>666594.84095066832</v>
      </c>
      <c r="W179" s="82">
        <f t="shared" si="61"/>
        <v>0</v>
      </c>
      <c r="X179" s="45">
        <f t="shared" si="62"/>
        <v>666594.84095066832</v>
      </c>
      <c r="Y179" s="45" t="s">
        <v>18726</v>
      </c>
      <c r="Z179" s="45" t="str">
        <f t="shared" si="63"/>
        <v>No</v>
      </c>
      <c r="AA179" s="45" t="str">
        <f t="shared" si="63"/>
        <v>No</v>
      </c>
      <c r="AB179" s="45" t="str">
        <f t="shared" si="64"/>
        <v>No</v>
      </c>
      <c r="AC179" s="83">
        <f t="shared" si="75"/>
        <v>0</v>
      </c>
      <c r="AD179" s="83">
        <f t="shared" si="76"/>
        <v>0</v>
      </c>
      <c r="AE179" s="45">
        <f t="shared" si="77"/>
        <v>0</v>
      </c>
      <c r="AF179" s="45">
        <f t="shared" si="77"/>
        <v>0</v>
      </c>
      <c r="AG179" s="45">
        <f t="shared" si="65"/>
        <v>0</v>
      </c>
      <c r="AH179" s="47">
        <f>IF(Y179="No",0,IFERROR(ROUNDDOWN(INDEX('90% of ACR'!K:K,MATCH(H:H,'90% of ACR'!A:A,0))*IF(I179&gt;0,IF(O179&gt;0,$R$4*MAX(O179-V179,0),0),0)/I179,2),0))</f>
        <v>0</v>
      </c>
      <c r="AI179" s="83">
        <f>IF(Y179="No",0,IFERROR(ROUNDDOWN(INDEX('90% of ACR'!R:R,MATCH(H:H,'90% of ACR'!A:A,0))*IF(J179&gt;0,IF(P179&gt;0,$R$4*MAX(P179-W179,0),0),0)/J179,2),0))</f>
        <v>0</v>
      </c>
      <c r="AJ179" s="45">
        <f t="shared" si="66"/>
        <v>0</v>
      </c>
      <c r="AK179" s="45">
        <f t="shared" si="66"/>
        <v>0</v>
      </c>
      <c r="AL179" s="47">
        <f t="shared" si="67"/>
        <v>0.72</v>
      </c>
      <c r="AM179" s="47">
        <f t="shared" si="67"/>
        <v>0</v>
      </c>
      <c r="AN179" s="84">
        <f>IFERROR(INDEX(FeeCalc!P:P,MATCH(C179,FeeCalc!F:F,0)),0)</f>
        <v>666594.84095066832</v>
      </c>
      <c r="AO179" s="84">
        <f>IFERROR(INDEX(FeeCalc!S:S,MATCH(C179,FeeCalc!F:F,0)),0)</f>
        <v>40667.589766221143</v>
      </c>
      <c r="AP179" s="84">
        <f t="shared" si="68"/>
        <v>707262.43071688944</v>
      </c>
      <c r="AQ179" s="69">
        <f t="shared" si="69"/>
        <v>300114.08175095916</v>
      </c>
      <c r="AR179" s="69">
        <v>149015.28389546336</v>
      </c>
      <c r="AS179" s="69">
        <f t="shared" si="78"/>
        <v>151098.7978554958</v>
      </c>
      <c r="AT179" s="69">
        <f>IFERROR(IFERROR(INDEX('2023 IP UPL Data'!L:L,MATCH(A:A,'2023 IP UPL Data'!B:B,0)),INDEX('2023 IMD UPL Data'!I:I,MATCH(A:A,'2023 IMD UPL Data'!B:B,0))),0)</f>
        <v>749766.4</v>
      </c>
      <c r="AU179" s="69">
        <f>IFERROR(IF(F177="IMD",0,INDEX('2023 OP UPL Data'!J:J,MATCH(A:A,'2023 OP UPL Data'!B:B,0))),0)</f>
        <v>0</v>
      </c>
      <c r="AV179" s="45">
        <f t="shared" si="70"/>
        <v>749766.4</v>
      </c>
      <c r="AW179" s="69">
        <f>IFERROR(IFERROR(INDEX('2023 IP UPL Data'!M:M,MATCH(A:A,'2023 IP UPL Data'!B:B,0)),INDEX('2023 IMD UPL Data'!J:J,MATCH(A:A,'2023 IMD UPL Data'!B:B,0))),0)</f>
        <v>1175694.24</v>
      </c>
      <c r="AX179" s="69">
        <f>IFERROR(IF(F177="IMD",0,INDEX('2023 OP UPL Data'!L:L,MATCH(A:A,'2023 OP UPL Data'!B:B,0))),0)</f>
        <v>0</v>
      </c>
      <c r="AY179" s="45">
        <f t="shared" si="71"/>
        <v>1175694.24</v>
      </c>
      <c r="AZ179" s="69">
        <v>1303907.7119507371</v>
      </c>
      <c r="BA179" s="69">
        <v>0</v>
      </c>
      <c r="BB179" s="69">
        <f t="shared" si="72"/>
        <v>637312.87100006873</v>
      </c>
      <c r="BC179" s="69">
        <f t="shared" si="72"/>
        <v>0</v>
      </c>
      <c r="BD179" s="69">
        <f t="shared" si="73"/>
        <v>637312.87100006873</v>
      </c>
      <c r="BE179" s="91">
        <f t="shared" si="74"/>
        <v>128213.47195073706</v>
      </c>
      <c r="BF179" s="91">
        <f t="shared" si="74"/>
        <v>0</v>
      </c>
      <c r="BG179" s="70">
        <f>IFERROR(INDEX('2023 IP UPL Data'!K:K,MATCH(A179,'2023 IP UPL Data'!B:B,0)),0)</f>
        <v>0</v>
      </c>
    </row>
    <row r="180" spans="1:59">
      <c r="A180" s="120" t="s">
        <v>97</v>
      </c>
      <c r="B180" s="161" t="s">
        <v>97</v>
      </c>
      <c r="C180" s="31" t="s">
        <v>98</v>
      </c>
      <c r="D180" s="193" t="s">
        <v>98</v>
      </c>
      <c r="E180" s="157" t="s">
        <v>22975</v>
      </c>
      <c r="F180" s="117" t="s">
        <v>3071</v>
      </c>
      <c r="G180" s="117" t="s">
        <v>1530</v>
      </c>
      <c r="H180" s="43" t="str">
        <f t="shared" si="56"/>
        <v>Rural MRSA Central</v>
      </c>
      <c r="I180" s="45">
        <f>INDEX(FeeCalc!M:M,MATCH(C:C,FeeCalc!F:F,0))</f>
        <v>1047864.3797440785</v>
      </c>
      <c r="J180" s="45">
        <f>INDEX(FeeCalc!L:L,MATCH(C:C,FeeCalc!F:F,0))</f>
        <v>1498841.3710481562</v>
      </c>
      <c r="K180" s="45">
        <f t="shared" si="57"/>
        <v>2546705.7507922347</v>
      </c>
      <c r="L180" s="45">
        <f>IFERROR(IFERROR(INDEX('2023 IP UPL Data'!N:N,MATCH(A:A,'2023 IP UPL Data'!B:B,0)),INDEX('2023 IMD UPL Data'!M:M,MATCH(A:A,'2023 IMD UPL Data'!B:B,0))),0)</f>
        <v>54696.340874397429</v>
      </c>
      <c r="M180" s="45">
        <f>IFERROR((IF(F180="IMD",0,INDEX('2023 OP UPL Data'!M:M,MATCH(A:A,'2023 OP UPL Data'!B:B,0)))),0)</f>
        <v>443241.07629139116</v>
      </c>
      <c r="N180" s="45">
        <f t="shared" si="58"/>
        <v>497937.41716578859</v>
      </c>
      <c r="O180" s="45">
        <v>601093.8169973758</v>
      </c>
      <c r="P180" s="45">
        <v>2307213.647519866</v>
      </c>
      <c r="Q180" s="45">
        <f t="shared" si="59"/>
        <v>2908307.4645172418</v>
      </c>
      <c r="R180" s="45" t="str">
        <f t="shared" si="60"/>
        <v>Yes</v>
      </c>
      <c r="S180" s="46" t="str">
        <f t="shared" si="60"/>
        <v>Yes</v>
      </c>
      <c r="T180" s="47">
        <f>ROUND(INDEX(Summary!H:H,MATCH(H:H,Summary!A:A,0)),2)</f>
        <v>0</v>
      </c>
      <c r="U180" s="47">
        <f>ROUND(INDEX(Summary!I:I,MATCH(H:H,Summary!A:A,0)),2)</f>
        <v>0.17</v>
      </c>
      <c r="V180" s="82">
        <f t="shared" si="61"/>
        <v>0</v>
      </c>
      <c r="W180" s="82">
        <f t="shared" si="61"/>
        <v>254803.03307818656</v>
      </c>
      <c r="X180" s="45">
        <f t="shared" si="62"/>
        <v>254803.03307818656</v>
      </c>
      <c r="Y180" s="45" t="s">
        <v>18726</v>
      </c>
      <c r="Z180" s="45" t="str">
        <f t="shared" si="63"/>
        <v>No</v>
      </c>
      <c r="AA180" s="45" t="str">
        <f t="shared" si="63"/>
        <v>Yes</v>
      </c>
      <c r="AB180" s="45" t="str">
        <f t="shared" si="64"/>
        <v>Yes</v>
      </c>
      <c r="AC180" s="83">
        <f t="shared" si="75"/>
        <v>0.4</v>
      </c>
      <c r="AD180" s="83">
        <f t="shared" si="76"/>
        <v>0.95</v>
      </c>
      <c r="AE180" s="45">
        <f t="shared" si="77"/>
        <v>419145.75189763145</v>
      </c>
      <c r="AF180" s="45">
        <f t="shared" si="77"/>
        <v>1423899.3024957483</v>
      </c>
      <c r="AG180" s="45">
        <f t="shared" si="65"/>
        <v>1843045.0543933797</v>
      </c>
      <c r="AH180" s="47">
        <f>IF(Y180="No",0,IFERROR(ROUNDDOWN(INDEX('90% of ACR'!K:K,MATCH(H:H,'90% of ACR'!A:A,0))*IF(I180&gt;0,IF(O180&gt;0,$R$4*MAX(O180-V180,0),0),0)/I180,2),0))</f>
        <v>0</v>
      </c>
      <c r="AI180" s="83">
        <f>IF(Y180="No",0,IFERROR(ROUNDDOWN(INDEX('90% of ACR'!R:R,MATCH(H:H,'90% of ACR'!A:A,0))*IF(J180&gt;0,IF(P180&gt;0,$R$4*MAX(P180-W180,0),0),0)/J180,2),0))</f>
        <v>0.95</v>
      </c>
      <c r="AJ180" s="45">
        <f t="shared" si="66"/>
        <v>0</v>
      </c>
      <c r="AK180" s="45">
        <f t="shared" si="66"/>
        <v>1423899.3024957483</v>
      </c>
      <c r="AL180" s="47">
        <f t="shared" si="67"/>
        <v>0</v>
      </c>
      <c r="AM180" s="47">
        <f t="shared" si="67"/>
        <v>1.1199999999999999</v>
      </c>
      <c r="AN180" s="84">
        <f>IFERROR(INDEX(FeeCalc!P:P,MATCH(C180,FeeCalc!F:F,0)),0)</f>
        <v>1678702.3355739347</v>
      </c>
      <c r="AO180" s="84">
        <f>IFERROR(INDEX(FeeCalc!S:S,MATCH(C180,FeeCalc!F:F,0)),0)</f>
        <v>103645.84933170505</v>
      </c>
      <c r="AP180" s="84">
        <f t="shared" si="68"/>
        <v>1782348.1849056398</v>
      </c>
      <c r="AQ180" s="69">
        <f t="shared" si="69"/>
        <v>756307.36999738007</v>
      </c>
      <c r="AR180" s="69">
        <v>378354.55947020231</v>
      </c>
      <c r="AS180" s="69">
        <f t="shared" si="78"/>
        <v>377952.81052717776</v>
      </c>
      <c r="AT180" s="69">
        <f>IFERROR(IFERROR(INDEX('2023 IP UPL Data'!L:L,MATCH(A:A,'2023 IP UPL Data'!B:B,0)),INDEX('2023 IMD UPL Data'!I:I,MATCH(A:A,'2023 IMD UPL Data'!B:B,0))),0)</f>
        <v>1134305.5391256025</v>
      </c>
      <c r="AU180" s="69">
        <f>IFERROR(IF(F178="IMD",0,INDEX('2023 OP UPL Data'!J:J,MATCH(A:A,'2023 OP UPL Data'!B:B,0))),0)</f>
        <v>668491.28370860894</v>
      </c>
      <c r="AV180" s="45">
        <f t="shared" si="70"/>
        <v>1802796.8228342114</v>
      </c>
      <c r="AW180" s="69">
        <f>IFERROR(IFERROR(INDEX('2023 IP UPL Data'!M:M,MATCH(A:A,'2023 IP UPL Data'!B:B,0)),INDEX('2023 IMD UPL Data'!J:J,MATCH(A:A,'2023 IMD UPL Data'!B:B,0))),0)</f>
        <v>1189001.8799999999</v>
      </c>
      <c r="AX180" s="69">
        <f>IFERROR(IF(F178="IMD",0,INDEX('2023 OP UPL Data'!L:L,MATCH(A:A,'2023 OP UPL Data'!B:B,0))),0)</f>
        <v>1111732.3600000001</v>
      </c>
      <c r="AY180" s="45">
        <f t="shared" si="71"/>
        <v>2300734.2400000002</v>
      </c>
      <c r="AZ180" s="69">
        <v>1735399.3561229783</v>
      </c>
      <c r="BA180" s="69">
        <v>2975704.9312284752</v>
      </c>
      <c r="BB180" s="69">
        <f t="shared" si="72"/>
        <v>1735399.3561229783</v>
      </c>
      <c r="BC180" s="69">
        <f t="shared" si="72"/>
        <v>2720901.8981502885</v>
      </c>
      <c r="BD180" s="69">
        <f t="shared" si="73"/>
        <v>4456301.2542732675</v>
      </c>
      <c r="BE180" s="91">
        <f t="shared" si="74"/>
        <v>546397.47612297838</v>
      </c>
      <c r="BF180" s="91">
        <f t="shared" si="74"/>
        <v>1863972.5712284751</v>
      </c>
      <c r="BG180" s="70">
        <f>IFERROR(INDEX('2023 IP UPL Data'!K:K,MATCH(A180,'2023 IP UPL Data'!B:B,0)),0)</f>
        <v>0</v>
      </c>
    </row>
    <row r="181" spans="1:59" ht="25.5">
      <c r="A181" s="120" t="s">
        <v>1255</v>
      </c>
      <c r="B181" s="161" t="s">
        <v>1255</v>
      </c>
      <c r="C181" s="31" t="s">
        <v>1256</v>
      </c>
      <c r="D181" s="193" t="s">
        <v>1256</v>
      </c>
      <c r="E181" s="157" t="s">
        <v>3551</v>
      </c>
      <c r="F181" s="117" t="s">
        <v>3537</v>
      </c>
      <c r="G181" s="117" t="s">
        <v>224</v>
      </c>
      <c r="H181" s="43" t="str">
        <f t="shared" si="56"/>
        <v>Non-state-owned IMD Dallas</v>
      </c>
      <c r="I181" s="45">
        <f>INDEX(FeeCalc!M:M,MATCH(C:C,FeeCalc!F:F,0))</f>
        <v>2052376.9521308017</v>
      </c>
      <c r="J181" s="45">
        <f>INDEX(FeeCalc!L:L,MATCH(C:C,FeeCalc!F:F,0))</f>
        <v>0</v>
      </c>
      <c r="K181" s="45">
        <f t="shared" si="57"/>
        <v>2052376.9521308017</v>
      </c>
      <c r="L181" s="45">
        <f>IFERROR(IFERROR(INDEX('2023 IP UPL Data'!N:N,MATCH(A:A,'2023 IP UPL Data'!B:B,0)),INDEX('2023 IMD UPL Data'!M:M,MATCH(A:A,'2023 IMD UPL Data'!B:B,0))),0)</f>
        <v>540116.99</v>
      </c>
      <c r="M181" s="45">
        <f>IFERROR((IF(F181="IMD",0,INDEX('2023 OP UPL Data'!M:M,MATCH(A:A,'2023 OP UPL Data'!B:B,0)))),0)</f>
        <v>0</v>
      </c>
      <c r="N181" s="45">
        <f t="shared" si="58"/>
        <v>540116.99</v>
      </c>
      <c r="O181" s="45">
        <v>609841.04704110126</v>
      </c>
      <c r="P181" s="45">
        <v>0</v>
      </c>
      <c r="Q181" s="45">
        <f t="shared" si="59"/>
        <v>609841.04704110126</v>
      </c>
      <c r="R181" s="45" t="str">
        <f t="shared" si="60"/>
        <v>Yes</v>
      </c>
      <c r="S181" s="46" t="str">
        <f t="shared" si="60"/>
        <v>No</v>
      </c>
      <c r="T181" s="47">
        <f>ROUND(INDEX(Summary!H:H,MATCH(H:H,Summary!A:A,0)),2)</f>
        <v>0.02</v>
      </c>
      <c r="U181" s="47">
        <f>ROUND(INDEX(Summary!I:I,MATCH(H:H,Summary!A:A,0)),2)</f>
        <v>0</v>
      </c>
      <c r="V181" s="82">
        <f t="shared" si="61"/>
        <v>41047.539042616037</v>
      </c>
      <c r="W181" s="82">
        <f t="shared" si="61"/>
        <v>0</v>
      </c>
      <c r="X181" s="45">
        <f t="shared" si="62"/>
        <v>41047.539042616037</v>
      </c>
      <c r="Y181" s="45" t="s">
        <v>18726</v>
      </c>
      <c r="Z181" s="45" t="str">
        <f t="shared" si="63"/>
        <v>Yes</v>
      </c>
      <c r="AA181" s="45" t="str">
        <f t="shared" si="63"/>
        <v>No</v>
      </c>
      <c r="AB181" s="45" t="str">
        <f t="shared" si="64"/>
        <v>Yes</v>
      </c>
      <c r="AC181" s="83">
        <f t="shared" si="75"/>
        <v>0.19</v>
      </c>
      <c r="AD181" s="83">
        <f t="shared" si="76"/>
        <v>0</v>
      </c>
      <c r="AE181" s="45">
        <f t="shared" si="77"/>
        <v>389951.62090485235</v>
      </c>
      <c r="AF181" s="45">
        <f t="shared" si="77"/>
        <v>0</v>
      </c>
      <c r="AG181" s="45">
        <f t="shared" si="65"/>
        <v>389951.62090485235</v>
      </c>
      <c r="AH181" s="47">
        <f>IF(Y181="No",0,IFERROR(ROUNDDOWN(INDEX('90% of ACR'!K:K,MATCH(H:H,'90% of ACR'!A:A,0))*IF(I181&gt;0,IF(O181&gt;0,$R$4*MAX(O181-V181,0),0),0)/I181,2),0))</f>
        <v>0.16</v>
      </c>
      <c r="AI181" s="83">
        <f>IF(Y181="No",0,IFERROR(ROUNDDOWN(INDEX('90% of ACR'!R:R,MATCH(H:H,'90% of ACR'!A:A,0))*IF(J181&gt;0,IF(P181&gt;0,$R$4*MAX(P181-W181,0),0),0)/J181,2),0))</f>
        <v>0</v>
      </c>
      <c r="AJ181" s="45">
        <f t="shared" si="66"/>
        <v>328380.3123409283</v>
      </c>
      <c r="AK181" s="45">
        <f t="shared" si="66"/>
        <v>0</v>
      </c>
      <c r="AL181" s="47">
        <f t="shared" si="67"/>
        <v>0.18</v>
      </c>
      <c r="AM181" s="47">
        <f t="shared" si="67"/>
        <v>0</v>
      </c>
      <c r="AN181" s="84">
        <f>IFERROR(INDEX(FeeCalc!P:P,MATCH(C181,FeeCalc!F:F,0)),0)</f>
        <v>369427.85138354427</v>
      </c>
      <c r="AO181" s="84">
        <f>IFERROR(INDEX(FeeCalc!S:S,MATCH(C181,FeeCalc!F:F,0)),0)</f>
        <v>22538.038678571669</v>
      </c>
      <c r="AP181" s="84">
        <f t="shared" si="68"/>
        <v>391965.89006211597</v>
      </c>
      <c r="AQ181" s="69">
        <f t="shared" si="69"/>
        <v>166323.67006183779</v>
      </c>
      <c r="AR181" s="69">
        <v>86668.909458608498</v>
      </c>
      <c r="AS181" s="69">
        <f t="shared" si="78"/>
        <v>79654.760603229297</v>
      </c>
      <c r="AT181" s="69">
        <f>IFERROR(IFERROR(INDEX('2023 IP UPL Data'!L:L,MATCH(A:A,'2023 IP UPL Data'!B:B,0)),INDEX('2023 IMD UPL Data'!I:I,MATCH(A:A,'2023 IMD UPL Data'!B:B,0))),0)</f>
        <v>860687.9</v>
      </c>
      <c r="AU181" s="69">
        <f>IFERROR(IF(F179="IMD",0,INDEX('2023 OP UPL Data'!J:J,MATCH(A:A,'2023 OP UPL Data'!B:B,0))),0)</f>
        <v>0</v>
      </c>
      <c r="AV181" s="45">
        <f t="shared" si="70"/>
        <v>860687.9</v>
      </c>
      <c r="AW181" s="69">
        <f>IFERROR(IFERROR(INDEX('2023 IP UPL Data'!M:M,MATCH(A:A,'2023 IP UPL Data'!B:B,0)),INDEX('2023 IMD UPL Data'!J:J,MATCH(A:A,'2023 IMD UPL Data'!B:B,0))),0)</f>
        <v>1400804.89</v>
      </c>
      <c r="AX181" s="69">
        <f>IFERROR(IF(F179="IMD",0,INDEX('2023 OP UPL Data'!L:L,MATCH(A:A,'2023 OP UPL Data'!B:B,0))),0)</f>
        <v>0</v>
      </c>
      <c r="AY181" s="45">
        <f t="shared" si="71"/>
        <v>1400804.89</v>
      </c>
      <c r="AZ181" s="69">
        <v>1470528.9470411013</v>
      </c>
      <c r="BA181" s="69">
        <v>0</v>
      </c>
      <c r="BB181" s="69">
        <f t="shared" si="72"/>
        <v>1429481.4079984853</v>
      </c>
      <c r="BC181" s="69">
        <f t="shared" si="72"/>
        <v>0</v>
      </c>
      <c r="BD181" s="69">
        <f t="shared" si="73"/>
        <v>1429481.4079984853</v>
      </c>
      <c r="BE181" s="91">
        <f t="shared" si="74"/>
        <v>69724.05704110139</v>
      </c>
      <c r="BF181" s="91">
        <f t="shared" si="74"/>
        <v>0</v>
      </c>
      <c r="BG181" s="70">
        <f>IFERROR(INDEX('2023 IP UPL Data'!K:K,MATCH(A181,'2023 IP UPL Data'!B:B,0)),0)</f>
        <v>0</v>
      </c>
    </row>
    <row r="182" spans="1:59">
      <c r="A182" s="120" t="s">
        <v>55</v>
      </c>
      <c r="B182" s="161" t="s">
        <v>55</v>
      </c>
      <c r="C182" s="31" t="s">
        <v>56</v>
      </c>
      <c r="D182" s="193" t="s">
        <v>56</v>
      </c>
      <c r="E182" s="157" t="s">
        <v>23024</v>
      </c>
      <c r="F182" s="117" t="s">
        <v>1596</v>
      </c>
      <c r="G182" s="117" t="s">
        <v>224</v>
      </c>
      <c r="H182" s="43" t="str">
        <f t="shared" si="56"/>
        <v>Children's Dallas</v>
      </c>
      <c r="I182" s="45">
        <f>INDEX(FeeCalc!M:M,MATCH(C:C,FeeCalc!F:F,0))</f>
        <v>205234639.42009944</v>
      </c>
      <c r="J182" s="45">
        <f>INDEX(FeeCalc!L:L,MATCH(C:C,FeeCalc!F:F,0))</f>
        <v>173976752.67893389</v>
      </c>
      <c r="K182" s="45">
        <f t="shared" si="57"/>
        <v>379211392.09903336</v>
      </c>
      <c r="L182" s="45">
        <f>IFERROR(IFERROR(INDEX('2023 IP UPL Data'!N:N,MATCH(A:A,'2023 IP UPL Data'!B:B,0)),INDEX('2023 IMD UPL Data'!M:M,MATCH(A:A,'2023 IMD UPL Data'!B:B,0))),0)</f>
        <v>287056535.66895103</v>
      </c>
      <c r="M182" s="45">
        <f>IFERROR((IF(F182="IMD",0,INDEX('2023 OP UPL Data'!M:M,MATCH(A:A,'2023 OP UPL Data'!B:B,0)))),0)</f>
        <v>552971.80349649489</v>
      </c>
      <c r="N182" s="45">
        <f t="shared" si="58"/>
        <v>287609507.47244751</v>
      </c>
      <c r="O182" s="45">
        <v>197043933.24503368</v>
      </c>
      <c r="P182" s="45">
        <v>95926726.935356319</v>
      </c>
      <c r="Q182" s="45">
        <f t="shared" si="59"/>
        <v>292970660.18039</v>
      </c>
      <c r="R182" s="45" t="str">
        <f t="shared" si="60"/>
        <v>Yes</v>
      </c>
      <c r="S182" s="46" t="str">
        <f t="shared" si="60"/>
        <v>Yes</v>
      </c>
      <c r="T182" s="47">
        <f>ROUND(INDEX(Summary!H:H,MATCH(H:H,Summary!A:A,0)),2)</f>
        <v>1.27</v>
      </c>
      <c r="U182" s="47">
        <f>ROUND(INDEX(Summary!I:I,MATCH(H:H,Summary!A:A,0)),2)</f>
        <v>0</v>
      </c>
      <c r="V182" s="82">
        <f t="shared" si="61"/>
        <v>260647992.0635263</v>
      </c>
      <c r="W182" s="82">
        <f t="shared" si="61"/>
        <v>0</v>
      </c>
      <c r="X182" s="45">
        <f t="shared" si="62"/>
        <v>260647992.0635263</v>
      </c>
      <c r="Y182" s="45" t="s">
        <v>18726</v>
      </c>
      <c r="Z182" s="45" t="str">
        <f t="shared" si="63"/>
        <v>No</v>
      </c>
      <c r="AA182" s="45" t="str">
        <f t="shared" si="63"/>
        <v>Yes</v>
      </c>
      <c r="AB182" s="45" t="str">
        <f t="shared" si="64"/>
        <v>Yes</v>
      </c>
      <c r="AC182" s="83">
        <f t="shared" si="75"/>
        <v>0</v>
      </c>
      <c r="AD182" s="83">
        <f t="shared" si="76"/>
        <v>0.38</v>
      </c>
      <c r="AE182" s="45">
        <f t="shared" si="77"/>
        <v>0</v>
      </c>
      <c r="AF182" s="45">
        <f t="shared" si="77"/>
        <v>66111166.017994881</v>
      </c>
      <c r="AG182" s="45">
        <f t="shared" si="65"/>
        <v>66111166.017994881</v>
      </c>
      <c r="AH182" s="47">
        <f>IF(Y182="No",0,IFERROR(ROUNDDOWN(INDEX('90% of ACR'!K:K,MATCH(H:H,'90% of ACR'!A:A,0))*IF(I182&gt;0,IF(O182&gt;0,$R$4*MAX(O182-V182,0),0),0)/I182,2),0))</f>
        <v>0</v>
      </c>
      <c r="AI182" s="83">
        <f>IF(Y182="No",0,IFERROR(ROUNDDOWN(INDEX('90% of ACR'!R:R,MATCH(H:H,'90% of ACR'!A:A,0))*IF(J182&gt;0,IF(P182&gt;0,$R$4*MAX(P182-W182,0),0),0)/J182,2),0))</f>
        <v>0.38</v>
      </c>
      <c r="AJ182" s="45">
        <f t="shared" si="66"/>
        <v>0</v>
      </c>
      <c r="AK182" s="45">
        <f t="shared" si="66"/>
        <v>66111166.017994881</v>
      </c>
      <c r="AL182" s="47">
        <f t="shared" si="67"/>
        <v>1.27</v>
      </c>
      <c r="AM182" s="47">
        <f t="shared" si="67"/>
        <v>0.38</v>
      </c>
      <c r="AN182" s="84">
        <f>IFERROR(INDEX(FeeCalc!P:P,MATCH(C182,FeeCalc!F:F,0)),0)</f>
        <v>326759158.08152115</v>
      </c>
      <c r="AO182" s="84">
        <f>IFERROR(INDEX(FeeCalc!S:S,MATCH(C182,FeeCalc!F:F,0)),0)</f>
        <v>19937314.076469898</v>
      </c>
      <c r="AP182" s="84">
        <f t="shared" si="68"/>
        <v>346696472.15799105</v>
      </c>
      <c r="AQ182" s="69">
        <f t="shared" si="69"/>
        <v>147114407.42374468</v>
      </c>
      <c r="AR182" s="69">
        <v>73031275.15391393</v>
      </c>
      <c r="AS182" s="69">
        <f t="shared" si="78"/>
        <v>74083132.269830748</v>
      </c>
      <c r="AT182" s="69">
        <f>IFERROR(IFERROR(INDEX('2023 IP UPL Data'!L:L,MATCH(A:A,'2023 IP UPL Data'!B:B,0)),INDEX('2023 IMD UPL Data'!I:I,MATCH(A:A,'2023 IMD UPL Data'!B:B,0))),0)</f>
        <v>151024749.95104897</v>
      </c>
      <c r="AU182" s="69">
        <f>IFERROR(IF(F180="IMD",0,INDEX('2023 OP UPL Data'!J:J,MATCH(A:A,'2023 OP UPL Data'!B:B,0))),0)</f>
        <v>116994401.4965035</v>
      </c>
      <c r="AV182" s="45">
        <f t="shared" si="70"/>
        <v>268019151.44755247</v>
      </c>
      <c r="AW182" s="69">
        <f>IFERROR(IFERROR(INDEX('2023 IP UPL Data'!M:M,MATCH(A:A,'2023 IP UPL Data'!B:B,0)),INDEX('2023 IMD UPL Data'!J:J,MATCH(A:A,'2023 IMD UPL Data'!B:B,0))),0)</f>
        <v>438081285.62</v>
      </c>
      <c r="AX182" s="69">
        <f>IFERROR(IF(F180="IMD",0,INDEX('2023 OP UPL Data'!L:L,MATCH(A:A,'2023 OP UPL Data'!B:B,0))),0)</f>
        <v>117547373.3</v>
      </c>
      <c r="AY182" s="45">
        <f t="shared" si="71"/>
        <v>555628658.91999996</v>
      </c>
      <c r="AZ182" s="69">
        <v>348068683.19608265</v>
      </c>
      <c r="BA182" s="69">
        <v>212921128.43185982</v>
      </c>
      <c r="BB182" s="69">
        <f t="shared" si="72"/>
        <v>87420691.132556349</v>
      </c>
      <c r="BC182" s="69">
        <f t="shared" si="72"/>
        <v>212921128.43185982</v>
      </c>
      <c r="BD182" s="69">
        <f t="shared" si="73"/>
        <v>300341819.56441617</v>
      </c>
      <c r="BE182" s="91">
        <f t="shared" si="74"/>
        <v>0</v>
      </c>
      <c r="BF182" s="91">
        <f t="shared" si="74"/>
        <v>95373755.131859824</v>
      </c>
      <c r="BG182" s="70">
        <f>IFERROR(INDEX('2023 IP UPL Data'!K:K,MATCH(A182,'2023 IP UPL Data'!B:B,0)),0)</f>
        <v>0</v>
      </c>
    </row>
    <row r="183" spans="1:59">
      <c r="A183" s="120" t="s">
        <v>58</v>
      </c>
      <c r="B183" s="161" t="s">
        <v>58</v>
      </c>
      <c r="C183" s="31" t="s">
        <v>59</v>
      </c>
      <c r="D183" s="162" t="s">
        <v>59</v>
      </c>
      <c r="E183" s="157" t="s">
        <v>3566</v>
      </c>
      <c r="F183" s="117" t="s">
        <v>1596</v>
      </c>
      <c r="G183" s="117" t="s">
        <v>224</v>
      </c>
      <c r="H183" s="43" t="str">
        <f t="shared" si="56"/>
        <v>Children's Dallas</v>
      </c>
      <c r="I183" s="45">
        <f>INDEX(FeeCalc!M:M,MATCH(C:C,FeeCalc!F:F,0))</f>
        <v>19771548.726610862</v>
      </c>
      <c r="J183" s="45">
        <f>INDEX(FeeCalc!L:L,MATCH(C:C,FeeCalc!F:F,0))</f>
        <v>39922358.499647431</v>
      </c>
      <c r="K183" s="45">
        <f t="shared" si="57"/>
        <v>59693907.226258293</v>
      </c>
      <c r="L183" s="45">
        <f>IFERROR(IFERROR(INDEX('2023 IP UPL Data'!N:N,MATCH(A:A,'2023 IP UPL Data'!B:B,0)),INDEX('2023 IMD UPL Data'!M:M,MATCH(A:A,'2023 IMD UPL Data'!B:B,0))),0)</f>
        <v>9736210.8006293699</v>
      </c>
      <c r="M183" s="45">
        <f>IFERROR((IF(F183="IMD",0,INDEX('2023 OP UPL Data'!M:M,MATCH(A:A,'2023 OP UPL Data'!B:B,0)))),0)</f>
        <v>-3653370.8040559441</v>
      </c>
      <c r="N183" s="45">
        <f t="shared" si="58"/>
        <v>6082839.9965734258</v>
      </c>
      <c r="O183" s="45">
        <v>8892263.9698990695</v>
      </c>
      <c r="P183" s="45">
        <v>22094524.581953652</v>
      </c>
      <c r="Q183" s="45">
        <f t="shared" si="59"/>
        <v>30986788.551852722</v>
      </c>
      <c r="R183" s="45" t="str">
        <f t="shared" si="60"/>
        <v>Yes</v>
      </c>
      <c r="S183" s="46" t="str">
        <f t="shared" si="60"/>
        <v>Yes</v>
      </c>
      <c r="T183" s="47">
        <f>ROUND(INDEX(Summary!H:H,MATCH(H:H,Summary!A:A,0)),2)</f>
        <v>1.27</v>
      </c>
      <c r="U183" s="47">
        <f>ROUND(INDEX(Summary!I:I,MATCH(H:H,Summary!A:A,0)),2)</f>
        <v>0</v>
      </c>
      <c r="V183" s="82">
        <f t="shared" si="61"/>
        <v>25109866.882795796</v>
      </c>
      <c r="W183" s="82">
        <f t="shared" si="61"/>
        <v>0</v>
      </c>
      <c r="X183" s="45">
        <f t="shared" si="62"/>
        <v>25109866.882795796</v>
      </c>
      <c r="Y183" s="45" t="s">
        <v>18726</v>
      </c>
      <c r="Z183" s="45" t="str">
        <f t="shared" si="63"/>
        <v>No</v>
      </c>
      <c r="AA183" s="45" t="str">
        <f t="shared" si="63"/>
        <v>Yes</v>
      </c>
      <c r="AB183" s="45" t="str">
        <f t="shared" si="64"/>
        <v>Yes</v>
      </c>
      <c r="AC183" s="83">
        <f t="shared" si="75"/>
        <v>0</v>
      </c>
      <c r="AD183" s="83">
        <f t="shared" si="76"/>
        <v>0.39</v>
      </c>
      <c r="AE183" s="45">
        <f t="shared" si="77"/>
        <v>0</v>
      </c>
      <c r="AF183" s="45">
        <f t="shared" si="77"/>
        <v>15569719.814862499</v>
      </c>
      <c r="AG183" s="45">
        <f t="shared" si="65"/>
        <v>15569719.814862499</v>
      </c>
      <c r="AH183" s="47">
        <f>IF(Y183="No",0,IFERROR(ROUNDDOWN(INDEX('90% of ACR'!K:K,MATCH(H:H,'90% of ACR'!A:A,0))*IF(I183&gt;0,IF(O183&gt;0,$R$4*MAX(O183-V183,0),0),0)/I183,2),0))</f>
        <v>0</v>
      </c>
      <c r="AI183" s="83">
        <f>IF(Y183="No",0,IFERROR(ROUNDDOWN(INDEX('90% of ACR'!R:R,MATCH(H:H,'90% of ACR'!A:A,0))*IF(J183&gt;0,IF(P183&gt;0,$R$4*MAX(P183-W183,0),0),0)/J183,2),0))</f>
        <v>0.38</v>
      </c>
      <c r="AJ183" s="45">
        <f t="shared" si="66"/>
        <v>0</v>
      </c>
      <c r="AK183" s="45">
        <f t="shared" si="66"/>
        <v>15170496.229866024</v>
      </c>
      <c r="AL183" s="47">
        <f t="shared" si="67"/>
        <v>1.27</v>
      </c>
      <c r="AM183" s="47">
        <f t="shared" si="67"/>
        <v>0.38</v>
      </c>
      <c r="AN183" s="84">
        <f>IFERROR(INDEX(FeeCalc!P:P,MATCH(C183,FeeCalc!F:F,0)),0)</f>
        <v>40280363.112661824</v>
      </c>
      <c r="AO183" s="84">
        <f>IFERROR(INDEX(FeeCalc!S:S,MATCH(C183,FeeCalc!F:F,0)),0)</f>
        <v>2457459.0737465504</v>
      </c>
      <c r="AP183" s="84">
        <f t="shared" si="68"/>
        <v>42737822.186408371</v>
      </c>
      <c r="AQ183" s="69">
        <f t="shared" si="69"/>
        <v>18135025.564003039</v>
      </c>
      <c r="AR183" s="69">
        <v>9422655.7521078661</v>
      </c>
      <c r="AS183" s="69">
        <f t="shared" si="78"/>
        <v>8712369.811895173</v>
      </c>
      <c r="AT183" s="69">
        <f>IFERROR(IFERROR(INDEX('2023 IP UPL Data'!L:L,MATCH(A:A,'2023 IP UPL Data'!B:B,0)),INDEX('2023 IMD UPL Data'!I:I,MATCH(A:A,'2023 IMD UPL Data'!B:B,0))),0)</f>
        <v>9674609.6293706298</v>
      </c>
      <c r="AU183" s="69">
        <f>IFERROR(IF(F181="IMD",0,INDEX('2023 OP UPL Data'!J:J,MATCH(A:A,'2023 OP UPL Data'!B:B,0))),0)</f>
        <v>24374120.944055945</v>
      </c>
      <c r="AV183" s="45">
        <f t="shared" si="70"/>
        <v>34048730.573426574</v>
      </c>
      <c r="AW183" s="69">
        <f>IFERROR(IFERROR(INDEX('2023 IP UPL Data'!M:M,MATCH(A:A,'2023 IP UPL Data'!B:B,0)),INDEX('2023 IMD UPL Data'!J:J,MATCH(A:A,'2023 IMD UPL Data'!B:B,0))),0)</f>
        <v>19410820.43</v>
      </c>
      <c r="AX183" s="69">
        <f>IFERROR(IF(F181="IMD",0,INDEX('2023 OP UPL Data'!L:L,MATCH(A:A,'2023 OP UPL Data'!B:B,0))),0)</f>
        <v>20720750.140000001</v>
      </c>
      <c r="AY183" s="45">
        <f t="shared" si="71"/>
        <v>40131570.57</v>
      </c>
      <c r="AZ183" s="69">
        <v>18566873.599269699</v>
      </c>
      <c r="BA183" s="69">
        <v>46468645.526009597</v>
      </c>
      <c r="BB183" s="69">
        <f t="shared" si="72"/>
        <v>0</v>
      </c>
      <c r="BC183" s="69">
        <f t="shared" si="72"/>
        <v>46468645.526009597</v>
      </c>
      <c r="BD183" s="69">
        <f t="shared" si="73"/>
        <v>39925652.242483497</v>
      </c>
      <c r="BE183" s="91">
        <f t="shared" si="74"/>
        <v>0</v>
      </c>
      <c r="BF183" s="91">
        <f t="shared" si="74"/>
        <v>25747895.386009596</v>
      </c>
      <c r="BG183" s="70">
        <f>IFERROR(INDEX('2023 IP UPL Data'!K:K,MATCH(A183,'2023 IP UPL Data'!B:B,0)),0)</f>
        <v>0</v>
      </c>
    </row>
    <row r="184" spans="1:59" ht="25.5">
      <c r="A184" s="120" t="s">
        <v>1234</v>
      </c>
      <c r="B184" s="161" t="s">
        <v>1234</v>
      </c>
      <c r="C184" s="31" t="s">
        <v>1235</v>
      </c>
      <c r="D184" s="193" t="s">
        <v>1235</v>
      </c>
      <c r="E184" s="157" t="s">
        <v>22932</v>
      </c>
      <c r="F184" s="117" t="s">
        <v>3537</v>
      </c>
      <c r="G184" s="117" t="s">
        <v>228</v>
      </c>
      <c r="H184" s="43" t="str">
        <f t="shared" si="56"/>
        <v>Non-state-owned IMD MRSA West</v>
      </c>
      <c r="I184" s="45">
        <f>INDEX(FeeCalc!M:M,MATCH(C:C,FeeCalc!F:F,0))</f>
        <v>1058766.2743090258</v>
      </c>
      <c r="J184" s="45">
        <f>INDEX(FeeCalc!L:L,MATCH(C:C,FeeCalc!F:F,0))</f>
        <v>0</v>
      </c>
      <c r="K184" s="45">
        <f t="shared" si="57"/>
        <v>1058766.2743090258</v>
      </c>
      <c r="L184" s="45">
        <f>IFERROR(IFERROR(INDEX('2023 IP UPL Data'!N:N,MATCH(A:A,'2023 IP UPL Data'!B:B,0)),INDEX('2023 IMD UPL Data'!M:M,MATCH(A:A,'2023 IMD UPL Data'!B:B,0))),0)</f>
        <v>322383.38</v>
      </c>
      <c r="M184" s="45">
        <f>IFERROR((IF(F184="IMD",0,INDEX('2023 OP UPL Data'!M:M,MATCH(A:A,'2023 OP UPL Data'!B:B,0)))),0)</f>
        <v>0</v>
      </c>
      <c r="N184" s="45">
        <f t="shared" si="58"/>
        <v>322383.38</v>
      </c>
      <c r="O184" s="45">
        <v>255059.76461285172</v>
      </c>
      <c r="P184" s="45">
        <v>0</v>
      </c>
      <c r="Q184" s="45">
        <f t="shared" si="59"/>
        <v>255059.76461285172</v>
      </c>
      <c r="R184" s="45" t="str">
        <f t="shared" si="60"/>
        <v>Yes</v>
      </c>
      <c r="S184" s="46" t="str">
        <f t="shared" si="60"/>
        <v>No</v>
      </c>
      <c r="T184" s="47">
        <f>ROUND(INDEX(Summary!H:H,MATCH(H:H,Summary!A:A,0)),2)</f>
        <v>0.37</v>
      </c>
      <c r="U184" s="47">
        <f>ROUND(INDEX(Summary!I:I,MATCH(H:H,Summary!A:A,0)),2)</f>
        <v>0</v>
      </c>
      <c r="V184" s="82">
        <f t="shared" si="61"/>
        <v>391743.52149433957</v>
      </c>
      <c r="W184" s="82">
        <f t="shared" si="61"/>
        <v>0</v>
      </c>
      <c r="X184" s="45">
        <f t="shared" si="62"/>
        <v>391743.52149433957</v>
      </c>
      <c r="Y184" s="45" t="s">
        <v>18727</v>
      </c>
      <c r="Z184" s="45" t="str">
        <f t="shared" si="63"/>
        <v>No</v>
      </c>
      <c r="AA184" s="45" t="str">
        <f t="shared" si="63"/>
        <v>No</v>
      </c>
      <c r="AB184" s="45" t="str">
        <f t="shared" si="64"/>
        <v>No</v>
      </c>
      <c r="AC184" s="83">
        <f t="shared" si="75"/>
        <v>0</v>
      </c>
      <c r="AD184" s="83">
        <f t="shared" si="76"/>
        <v>0</v>
      </c>
      <c r="AE184" s="45">
        <f t="shared" si="77"/>
        <v>0</v>
      </c>
      <c r="AF184" s="45">
        <f t="shared" si="77"/>
        <v>0</v>
      </c>
      <c r="AG184" s="45">
        <f t="shared" si="65"/>
        <v>0</v>
      </c>
      <c r="AH184" s="47">
        <f>IF(Y184="No",0,IFERROR(ROUNDDOWN(INDEX('90% of ACR'!K:K,MATCH(H:H,'90% of ACR'!A:A,0))*IF(I184&gt;0,IF(O184&gt;0,$R$4*MAX(O184-V184,0),0),0)/I184,2),0))</f>
        <v>0</v>
      </c>
      <c r="AI184" s="83">
        <f>IF(Y184="No",0,IFERROR(ROUNDDOWN(INDEX('90% of ACR'!R:R,MATCH(H:H,'90% of ACR'!A:A,0))*IF(J184&gt;0,IF(P184&gt;0,$R$4*MAX(P184-W184,0),0),0)/J184,2),0))</f>
        <v>0</v>
      </c>
      <c r="AJ184" s="45">
        <f t="shared" si="66"/>
        <v>0</v>
      </c>
      <c r="AK184" s="45">
        <f t="shared" si="66"/>
        <v>0</v>
      </c>
      <c r="AL184" s="47">
        <f t="shared" si="67"/>
        <v>0.37</v>
      </c>
      <c r="AM184" s="47">
        <f t="shared" si="67"/>
        <v>0</v>
      </c>
      <c r="AN184" s="84">
        <f>IFERROR(INDEX(FeeCalc!P:P,MATCH(C184,FeeCalc!F:F,0)),0)</f>
        <v>391743.52149433957</v>
      </c>
      <c r="AO184" s="84">
        <f>IFERROR(INDEX(FeeCalc!S:S,MATCH(C184,FeeCalc!F:F,0)),0)</f>
        <v>23899.472133606923</v>
      </c>
      <c r="AP184" s="84">
        <f t="shared" si="68"/>
        <v>415642.99362794647</v>
      </c>
      <c r="AQ184" s="69">
        <f t="shared" si="69"/>
        <v>176370.62277213382</v>
      </c>
      <c r="AR184" s="69">
        <v>87592.546294356827</v>
      </c>
      <c r="AS184" s="69">
        <f t="shared" si="78"/>
        <v>88778.076477776995</v>
      </c>
      <c r="AT184" s="69">
        <f>IFERROR(IFERROR(INDEX('2023 IP UPL Data'!L:L,MATCH(A:A,'2023 IP UPL Data'!B:B,0)),INDEX('2023 IMD UPL Data'!I:I,MATCH(A:A,'2023 IMD UPL Data'!B:B,0))),0)</f>
        <v>513088.29</v>
      </c>
      <c r="AU184" s="69">
        <f>IFERROR(IF(F182="IMD",0,INDEX('2023 OP UPL Data'!J:J,MATCH(A:A,'2023 OP UPL Data'!B:B,0))),0)</f>
        <v>0</v>
      </c>
      <c r="AV184" s="45">
        <f t="shared" si="70"/>
        <v>513088.29</v>
      </c>
      <c r="AW184" s="69">
        <f>IFERROR(IFERROR(INDEX('2023 IP UPL Data'!M:M,MATCH(A:A,'2023 IP UPL Data'!B:B,0)),INDEX('2023 IMD UPL Data'!J:J,MATCH(A:A,'2023 IMD UPL Data'!B:B,0))),0)</f>
        <v>835471.67</v>
      </c>
      <c r="AX184" s="69">
        <f>IFERROR(IF(F182="IMD",0,INDEX('2023 OP UPL Data'!L:L,MATCH(A:A,'2023 OP UPL Data'!B:B,0))),0)</f>
        <v>0</v>
      </c>
      <c r="AY184" s="45">
        <f t="shared" si="71"/>
        <v>835471.67</v>
      </c>
      <c r="AZ184" s="69">
        <v>768148.0546128517</v>
      </c>
      <c r="BA184" s="69">
        <v>0</v>
      </c>
      <c r="BB184" s="69">
        <f t="shared" si="72"/>
        <v>376404.53311851213</v>
      </c>
      <c r="BC184" s="69">
        <f t="shared" si="72"/>
        <v>0</v>
      </c>
      <c r="BD184" s="69">
        <f t="shared" si="73"/>
        <v>376404.53311851213</v>
      </c>
      <c r="BE184" s="91">
        <f t="shared" si="74"/>
        <v>0</v>
      </c>
      <c r="BF184" s="91">
        <f t="shared" si="74"/>
        <v>0</v>
      </c>
      <c r="BG184" s="70">
        <f>IFERROR(INDEX('2023 IP UPL Data'!K:K,MATCH(A184,'2023 IP UPL Data'!B:B,0)),0)</f>
        <v>0</v>
      </c>
    </row>
    <row r="185" spans="1:59" ht="25.5">
      <c r="A185" s="120" t="s">
        <v>1309</v>
      </c>
      <c r="B185" s="161" t="s">
        <v>1309</v>
      </c>
      <c r="C185" s="31" t="s">
        <v>1310</v>
      </c>
      <c r="D185" s="193" t="s">
        <v>1310</v>
      </c>
      <c r="E185" s="157" t="s">
        <v>22931</v>
      </c>
      <c r="F185" s="117" t="s">
        <v>3537</v>
      </c>
      <c r="G185" s="117" t="s">
        <v>228</v>
      </c>
      <c r="H185" s="43" t="str">
        <f t="shared" si="56"/>
        <v>Non-state-owned IMD MRSA West</v>
      </c>
      <c r="I185" s="45">
        <f>INDEX(FeeCalc!M:M,MATCH(C:C,FeeCalc!F:F,0))</f>
        <v>1014328.9699460827</v>
      </c>
      <c r="J185" s="45">
        <f>INDEX(FeeCalc!L:L,MATCH(C:C,FeeCalc!F:F,0))</f>
        <v>0</v>
      </c>
      <c r="K185" s="45">
        <f t="shared" si="57"/>
        <v>1014328.9699460827</v>
      </c>
      <c r="L185" s="45">
        <f>IFERROR(IFERROR(INDEX('2023 IP UPL Data'!N:N,MATCH(A:A,'2023 IP UPL Data'!B:B,0)),INDEX('2023 IMD UPL Data'!M:M,MATCH(A:A,'2023 IMD UPL Data'!B:B,0))),0)</f>
        <v>662688</v>
      </c>
      <c r="M185" s="45">
        <f>IFERROR((IF(F185="IMD",0,INDEX('2023 OP UPL Data'!M:M,MATCH(A:A,'2023 OP UPL Data'!B:B,0)))),0)</f>
        <v>0</v>
      </c>
      <c r="N185" s="45">
        <f t="shared" si="58"/>
        <v>662688</v>
      </c>
      <c r="O185" s="45">
        <v>592778.30157982279</v>
      </c>
      <c r="P185" s="45">
        <v>0</v>
      </c>
      <c r="Q185" s="45">
        <f t="shared" si="59"/>
        <v>592778.30157982279</v>
      </c>
      <c r="R185" s="45" t="str">
        <f t="shared" si="60"/>
        <v>Yes</v>
      </c>
      <c r="S185" s="46" t="str">
        <f t="shared" si="60"/>
        <v>No</v>
      </c>
      <c r="T185" s="47">
        <f>ROUND(INDEX(Summary!H:H,MATCH(H:H,Summary!A:A,0)),2)</f>
        <v>0.37</v>
      </c>
      <c r="U185" s="47">
        <f>ROUND(INDEX(Summary!I:I,MATCH(H:H,Summary!A:A,0)),2)</f>
        <v>0</v>
      </c>
      <c r="V185" s="82">
        <f t="shared" si="61"/>
        <v>375301.71888005058</v>
      </c>
      <c r="W185" s="82">
        <f t="shared" si="61"/>
        <v>0</v>
      </c>
      <c r="X185" s="45">
        <f t="shared" si="62"/>
        <v>375301.71888005058</v>
      </c>
      <c r="Y185" s="45" t="s">
        <v>18727</v>
      </c>
      <c r="Z185" s="45" t="str">
        <f t="shared" si="63"/>
        <v>No</v>
      </c>
      <c r="AA185" s="45" t="str">
        <f t="shared" si="63"/>
        <v>No</v>
      </c>
      <c r="AB185" s="45" t="str">
        <f t="shared" si="64"/>
        <v>No</v>
      </c>
      <c r="AC185" s="83">
        <f t="shared" si="75"/>
        <v>0</v>
      </c>
      <c r="AD185" s="83">
        <f t="shared" si="76"/>
        <v>0</v>
      </c>
      <c r="AE185" s="45">
        <f t="shared" si="77"/>
        <v>0</v>
      </c>
      <c r="AF185" s="45">
        <f t="shared" si="77"/>
        <v>0</v>
      </c>
      <c r="AG185" s="45">
        <f t="shared" si="65"/>
        <v>0</v>
      </c>
      <c r="AH185" s="47">
        <f>IF(Y185="No",0,IFERROR(ROUNDDOWN(INDEX('90% of ACR'!K:K,MATCH(H:H,'90% of ACR'!A:A,0))*IF(I185&gt;0,IF(O185&gt;0,$R$4*MAX(O185-V185,0),0),0)/I185,2),0))</f>
        <v>0</v>
      </c>
      <c r="AI185" s="83">
        <f>IF(Y185="No",0,IFERROR(ROUNDDOWN(INDEX('90% of ACR'!R:R,MATCH(H:H,'90% of ACR'!A:A,0))*IF(J185&gt;0,IF(P185&gt;0,$R$4*MAX(P185-W185,0),0),0)/J185,2),0))</f>
        <v>0</v>
      </c>
      <c r="AJ185" s="45">
        <f t="shared" si="66"/>
        <v>0</v>
      </c>
      <c r="AK185" s="45">
        <f t="shared" si="66"/>
        <v>0</v>
      </c>
      <c r="AL185" s="47">
        <f t="shared" si="67"/>
        <v>0.37</v>
      </c>
      <c r="AM185" s="47">
        <f t="shared" si="67"/>
        <v>0</v>
      </c>
      <c r="AN185" s="84">
        <f>IFERROR(INDEX(FeeCalc!P:P,MATCH(C185,FeeCalc!F:F,0)),0)</f>
        <v>375301.71888005058</v>
      </c>
      <c r="AO185" s="84">
        <f>IFERROR(INDEX(FeeCalc!S:S,MATCH(C185,FeeCalc!F:F,0)),0)</f>
        <v>22896.391337509718</v>
      </c>
      <c r="AP185" s="84">
        <f t="shared" si="68"/>
        <v>398198.11021756032</v>
      </c>
      <c r="AQ185" s="69">
        <f t="shared" si="69"/>
        <v>168968.20050483782</v>
      </c>
      <c r="AR185" s="69">
        <v>85515.767368080385</v>
      </c>
      <c r="AS185" s="69">
        <f t="shared" si="78"/>
        <v>83452.433136757434</v>
      </c>
      <c r="AT185" s="69">
        <f>IFERROR(IFERROR(INDEX('2023 IP UPL Data'!L:L,MATCH(A:A,'2023 IP UPL Data'!B:B,0)),INDEX('2023 IMD UPL Data'!I:I,MATCH(A:A,'2023 IMD UPL Data'!B:B,0))),0)</f>
        <v>1291704.96</v>
      </c>
      <c r="AU185" s="69">
        <f>IFERROR(IF(F183="IMD",0,INDEX('2023 OP UPL Data'!J:J,MATCH(A:A,'2023 OP UPL Data'!B:B,0))),0)</f>
        <v>0</v>
      </c>
      <c r="AV185" s="45">
        <f t="shared" si="70"/>
        <v>1291704.96</v>
      </c>
      <c r="AW185" s="69">
        <f>IFERROR(IFERROR(INDEX('2023 IP UPL Data'!M:M,MATCH(A:A,'2023 IP UPL Data'!B:B,0)),INDEX('2023 IMD UPL Data'!J:J,MATCH(A:A,'2023 IMD UPL Data'!B:B,0))),0)</f>
        <v>1954392.96</v>
      </c>
      <c r="AX185" s="69">
        <f>IFERROR(IF(F183="IMD",0,INDEX('2023 OP UPL Data'!L:L,MATCH(A:A,'2023 OP UPL Data'!B:B,0))),0)</f>
        <v>0</v>
      </c>
      <c r="AY185" s="45">
        <f t="shared" si="71"/>
        <v>1954392.96</v>
      </c>
      <c r="AZ185" s="69">
        <v>1884483.2615798227</v>
      </c>
      <c r="BA185" s="69">
        <v>0</v>
      </c>
      <c r="BB185" s="69">
        <f t="shared" si="72"/>
        <v>1509181.5426997722</v>
      </c>
      <c r="BC185" s="69">
        <f t="shared" si="72"/>
        <v>0</v>
      </c>
      <c r="BD185" s="69">
        <f t="shared" si="73"/>
        <v>1509181.5426997722</v>
      </c>
      <c r="BE185" s="91">
        <f t="shared" si="74"/>
        <v>0</v>
      </c>
      <c r="BF185" s="91">
        <f t="shared" si="74"/>
        <v>0</v>
      </c>
      <c r="BG185" s="70">
        <f>IFERROR(INDEX('2023 IP UPL Data'!K:K,MATCH(A185,'2023 IP UPL Data'!B:B,0)),0)</f>
        <v>0</v>
      </c>
    </row>
    <row r="186" spans="1:59">
      <c r="A186" s="120" t="s">
        <v>1066</v>
      </c>
      <c r="B186" s="161" t="s">
        <v>1066</v>
      </c>
      <c r="C186" s="31" t="s">
        <v>1067</v>
      </c>
      <c r="D186" s="193" t="s">
        <v>1067</v>
      </c>
      <c r="E186" s="157" t="s">
        <v>23124</v>
      </c>
      <c r="F186" s="117" t="s">
        <v>3071</v>
      </c>
      <c r="G186" s="117" t="s">
        <v>1559</v>
      </c>
      <c r="H186" s="43" t="str">
        <f t="shared" si="56"/>
        <v>Rural Hidalgo</v>
      </c>
      <c r="I186" s="45">
        <f>INDEX(FeeCalc!M:M,MATCH(C:C,FeeCalc!F:F,0))</f>
        <v>1285522.7076783311</v>
      </c>
      <c r="J186" s="45">
        <f>INDEX(FeeCalc!L:L,MATCH(C:C,FeeCalc!F:F,0))</f>
        <v>3298255.450964429</v>
      </c>
      <c r="K186" s="45">
        <f t="shared" si="57"/>
        <v>4583778.1586427595</v>
      </c>
      <c r="L186" s="45">
        <f>IFERROR(IFERROR(INDEX('2023 IP UPL Data'!N:N,MATCH(A:A,'2023 IP UPL Data'!B:B,0)),INDEX('2023 IMD UPL Data'!M:M,MATCH(A:A,'2023 IMD UPL Data'!B:B,0))),0)</f>
        <v>-180436.83608703269</v>
      </c>
      <c r="M186" s="45">
        <f>IFERROR((IF(F186="IMD",0,INDEX('2023 OP UPL Data'!M:M,MATCH(A:A,'2023 OP UPL Data'!B:B,0)))),0)</f>
        <v>-25711.35975609743</v>
      </c>
      <c r="N186" s="45">
        <f t="shared" si="58"/>
        <v>-206148.19584313012</v>
      </c>
      <c r="O186" s="45">
        <v>-281924.80837749771</v>
      </c>
      <c r="P186" s="45">
        <v>-181680.57760515111</v>
      </c>
      <c r="Q186" s="45">
        <f t="shared" si="59"/>
        <v>-463605.38598264882</v>
      </c>
      <c r="R186" s="45" t="str">
        <f t="shared" si="60"/>
        <v>No</v>
      </c>
      <c r="S186" s="46" t="str">
        <f t="shared" si="60"/>
        <v>No</v>
      </c>
      <c r="T186" s="47">
        <f>ROUND(INDEX(Summary!H:H,MATCH(H:H,Summary!A:A,0)),2)</f>
        <v>0</v>
      </c>
      <c r="U186" s="47">
        <f>ROUND(INDEX(Summary!I:I,MATCH(H:H,Summary!A:A,0)),2)</f>
        <v>0.06</v>
      </c>
      <c r="V186" s="82">
        <f t="shared" si="61"/>
        <v>0</v>
      </c>
      <c r="W186" s="82">
        <f t="shared" si="61"/>
        <v>197895.32705786574</v>
      </c>
      <c r="X186" s="45">
        <f t="shared" si="62"/>
        <v>197895.32705786574</v>
      </c>
      <c r="Y186" s="45" t="s">
        <v>18726</v>
      </c>
      <c r="Z186" s="45" t="str">
        <f t="shared" si="63"/>
        <v>No</v>
      </c>
      <c r="AA186" s="45" t="str">
        <f t="shared" si="63"/>
        <v>No</v>
      </c>
      <c r="AB186" s="45" t="str">
        <f t="shared" si="64"/>
        <v>No</v>
      </c>
      <c r="AC186" s="83">
        <f t="shared" si="75"/>
        <v>0</v>
      </c>
      <c r="AD186" s="83">
        <f t="shared" si="76"/>
        <v>0</v>
      </c>
      <c r="AE186" s="45">
        <f t="shared" si="77"/>
        <v>0</v>
      </c>
      <c r="AF186" s="45">
        <f t="shared" si="77"/>
        <v>0</v>
      </c>
      <c r="AG186" s="45">
        <f t="shared" si="65"/>
        <v>0</v>
      </c>
      <c r="AH186" s="47">
        <f>IF(Y186="No",0,IFERROR(ROUNDDOWN(INDEX('90% of ACR'!K:K,MATCH(H:H,'90% of ACR'!A:A,0))*IF(I186&gt;0,IF(O186&gt;0,$R$4*MAX(O186-V186,0),0),0)/I186,2),0))</f>
        <v>0</v>
      </c>
      <c r="AI186" s="83">
        <f>IF(Y186="No",0,IFERROR(ROUNDDOWN(INDEX('90% of ACR'!R:R,MATCH(H:H,'90% of ACR'!A:A,0))*IF(J186&gt;0,IF(P186&gt;0,$R$4*MAX(P186-W186,0),0),0)/J186,2),0))</f>
        <v>0</v>
      </c>
      <c r="AJ186" s="45">
        <f t="shared" si="66"/>
        <v>0</v>
      </c>
      <c r="AK186" s="45">
        <f t="shared" si="66"/>
        <v>0</v>
      </c>
      <c r="AL186" s="47">
        <f t="shared" si="67"/>
        <v>0</v>
      </c>
      <c r="AM186" s="47">
        <f t="shared" si="67"/>
        <v>0.06</v>
      </c>
      <c r="AN186" s="84">
        <f>IFERROR(INDEX(FeeCalc!P:P,MATCH(C186,FeeCalc!F:F,0)),0)</f>
        <v>197895.32705786574</v>
      </c>
      <c r="AO186" s="84">
        <f>IFERROR(INDEX(FeeCalc!S:S,MATCH(C186,FeeCalc!F:F,0)),0)</f>
        <v>12166.038631560561</v>
      </c>
      <c r="AP186" s="84">
        <f t="shared" si="68"/>
        <v>210061.36568942631</v>
      </c>
      <c r="AQ186" s="69">
        <f t="shared" si="69"/>
        <v>89135.759425725657</v>
      </c>
      <c r="AR186" s="69">
        <v>47479.167378939033</v>
      </c>
      <c r="AS186" s="69">
        <f t="shared" si="78"/>
        <v>41656.592046786624</v>
      </c>
      <c r="AT186" s="69">
        <f>IFERROR(IFERROR(INDEX('2023 IP UPL Data'!L:L,MATCH(A:A,'2023 IP UPL Data'!B:B,0)),INDEX('2023 IMD UPL Data'!I:I,MATCH(A:A,'2023 IMD UPL Data'!B:B,0))),0)</f>
        <v>1229390.4660870326</v>
      </c>
      <c r="AU186" s="69">
        <f>IFERROR(IF(F184="IMD",0,INDEX('2023 OP UPL Data'!J:J,MATCH(A:A,'2023 OP UPL Data'!B:B,0))),0)</f>
        <v>1333079.9997560973</v>
      </c>
      <c r="AV186" s="45">
        <f t="shared" si="70"/>
        <v>2562470.4658431299</v>
      </c>
      <c r="AW186" s="69">
        <f>IFERROR(IFERROR(INDEX('2023 IP UPL Data'!M:M,MATCH(A:A,'2023 IP UPL Data'!B:B,0)),INDEX('2023 IMD UPL Data'!J:J,MATCH(A:A,'2023 IMD UPL Data'!B:B,0))),0)</f>
        <v>1048953.6299999999</v>
      </c>
      <c r="AX186" s="69">
        <f>IFERROR(IF(F184="IMD",0,INDEX('2023 OP UPL Data'!L:L,MATCH(A:A,'2023 OP UPL Data'!B:B,0))),0)</f>
        <v>1307368.6399999999</v>
      </c>
      <c r="AY186" s="45">
        <f t="shared" si="71"/>
        <v>2356322.2699999996</v>
      </c>
      <c r="AZ186" s="69">
        <v>947465.65770953486</v>
      </c>
      <c r="BA186" s="69">
        <v>1151399.4221509462</v>
      </c>
      <c r="BB186" s="69">
        <f t="shared" si="72"/>
        <v>947465.65770953486</v>
      </c>
      <c r="BC186" s="69">
        <f t="shared" si="72"/>
        <v>953504.09509308054</v>
      </c>
      <c r="BD186" s="69">
        <f t="shared" si="73"/>
        <v>1900969.7528026153</v>
      </c>
      <c r="BE186" s="91">
        <f t="shared" si="74"/>
        <v>0</v>
      </c>
      <c r="BF186" s="91">
        <f t="shared" si="74"/>
        <v>0</v>
      </c>
      <c r="BG186" s="70">
        <f>IFERROR(INDEX('2023 IP UPL Data'!K:K,MATCH(A186,'2023 IP UPL Data'!B:B,0)),0)</f>
        <v>0</v>
      </c>
    </row>
    <row r="187" spans="1:59" ht="25.5">
      <c r="A187" s="120" t="s">
        <v>1667</v>
      </c>
      <c r="B187" s="161" t="s">
        <v>1667</v>
      </c>
      <c r="C187" s="31" t="s">
        <v>1669</v>
      </c>
      <c r="D187" s="193" t="s">
        <v>1669</v>
      </c>
      <c r="E187" s="157" t="s">
        <v>3618</v>
      </c>
      <c r="F187" s="117" t="s">
        <v>22998</v>
      </c>
      <c r="G187" s="117" t="s">
        <v>311</v>
      </c>
      <c r="H187" s="43" t="str">
        <f t="shared" si="56"/>
        <v>State-owned non-IMD MRSA Northeast</v>
      </c>
      <c r="I187" s="45">
        <f>INDEX(FeeCalc!M:M,MATCH(C:C,FeeCalc!F:F,0))</f>
        <v>2626249.5139874364</v>
      </c>
      <c r="J187" s="45">
        <f>INDEX(FeeCalc!L:L,MATCH(C:C,FeeCalc!F:F,0))</f>
        <v>6430459.1149350423</v>
      </c>
      <c r="K187" s="45">
        <f t="shared" si="57"/>
        <v>9056708.6289224792</v>
      </c>
      <c r="L187" s="45">
        <f>IFERROR(IFERROR(INDEX('2023 IP UPL Data'!N:N,MATCH(A:A,'2023 IP UPL Data'!B:B,0)),INDEX('2023 IMD UPL Data'!M:M,MATCH(A:A,'2023 IMD UPL Data'!B:B,0))),0)</f>
        <v>833549.57999999984</v>
      </c>
      <c r="M187" s="45">
        <f>IFERROR((IF(F187="IMD",0,INDEX('2023 OP UPL Data'!M:M,MATCH(A:A,'2023 OP UPL Data'!B:B,0)))),0)</f>
        <v>3640364.629999999</v>
      </c>
      <c r="N187" s="45">
        <f t="shared" si="58"/>
        <v>4473914.209999999</v>
      </c>
      <c r="O187" s="45">
        <v>380281.33437732747</v>
      </c>
      <c r="P187" s="45">
        <v>5716328.1120285224</v>
      </c>
      <c r="Q187" s="45">
        <f t="shared" si="59"/>
        <v>6096609.4464058504</v>
      </c>
      <c r="R187" s="45" t="str">
        <f t="shared" si="60"/>
        <v>Yes</v>
      </c>
      <c r="S187" s="46" t="str">
        <f t="shared" si="60"/>
        <v>Yes</v>
      </c>
      <c r="T187" s="47">
        <f>ROUND(INDEX(Summary!H:H,MATCH(H:H,Summary!A:A,0)),2)</f>
        <v>0.32</v>
      </c>
      <c r="U187" s="47">
        <f>ROUND(INDEX(Summary!I:I,MATCH(H:H,Summary!A:A,0)),2)</f>
        <v>0.56999999999999995</v>
      </c>
      <c r="V187" s="82">
        <f t="shared" si="61"/>
        <v>840399.84447597968</v>
      </c>
      <c r="W187" s="82">
        <f t="shared" si="61"/>
        <v>3665361.6955129737</v>
      </c>
      <c r="X187" s="45">
        <f t="shared" si="62"/>
        <v>4505761.5399889536</v>
      </c>
      <c r="Y187" s="45" t="s">
        <v>18726</v>
      </c>
      <c r="Z187" s="45" t="str">
        <f t="shared" si="63"/>
        <v>No</v>
      </c>
      <c r="AA187" s="45" t="str">
        <f t="shared" si="63"/>
        <v>Yes</v>
      </c>
      <c r="AB187" s="45" t="str">
        <f t="shared" si="64"/>
        <v>Yes</v>
      </c>
      <c r="AC187" s="83">
        <f t="shared" si="75"/>
        <v>0</v>
      </c>
      <c r="AD187" s="83">
        <f t="shared" si="76"/>
        <v>0.22</v>
      </c>
      <c r="AE187" s="45">
        <f t="shared" si="77"/>
        <v>0</v>
      </c>
      <c r="AF187" s="45">
        <f t="shared" si="77"/>
        <v>1414701.0052857094</v>
      </c>
      <c r="AG187" s="45">
        <f t="shared" si="65"/>
        <v>1414701.0052857094</v>
      </c>
      <c r="AH187" s="47">
        <f>IF(Y187="No",0,IFERROR(ROUNDDOWN(INDEX('90% of ACR'!K:K,MATCH(H:H,'90% of ACR'!A:A,0))*IF(I187&gt;0,IF(O187&gt;0,$R$4*MAX(O187-V187,0),0),0)/I187,2),0))</f>
        <v>0</v>
      </c>
      <c r="AI187" s="83">
        <f>IF(Y187="No",0,IFERROR(ROUNDDOWN(INDEX('90% of ACR'!R:R,MATCH(H:H,'90% of ACR'!A:A,0))*IF(J187&gt;0,IF(P187&gt;0,$R$4*MAX(P187-W187,0),0),0)/J187,2),0))</f>
        <v>0.14000000000000001</v>
      </c>
      <c r="AJ187" s="45">
        <f t="shared" si="66"/>
        <v>0</v>
      </c>
      <c r="AK187" s="45">
        <f t="shared" si="66"/>
        <v>900264.276090906</v>
      </c>
      <c r="AL187" s="47">
        <f t="shared" si="67"/>
        <v>0.32</v>
      </c>
      <c r="AM187" s="47">
        <f t="shared" si="67"/>
        <v>0.71</v>
      </c>
      <c r="AN187" s="84">
        <f>IFERROR(INDEX(FeeCalc!P:P,MATCH(C187,FeeCalc!F:F,0)),0)</f>
        <v>5406025.8160798596</v>
      </c>
      <c r="AO187" s="84">
        <f>IFERROR(INDEX(FeeCalc!S:S,MATCH(C187,FeeCalc!F:F,0)),0)</f>
        <v>342158.75311025284</v>
      </c>
      <c r="AP187" s="84">
        <f t="shared" si="68"/>
        <v>5748184.5691901129</v>
      </c>
      <c r="AQ187" s="69">
        <f t="shared" si="69"/>
        <v>2439138.6546135792</v>
      </c>
      <c r="AR187" s="69">
        <v>1224776.6710592331</v>
      </c>
      <c r="AS187" s="69">
        <f t="shared" si="78"/>
        <v>1214361.983554346</v>
      </c>
      <c r="AT187" s="69">
        <f>IFERROR(IFERROR(INDEX('2023 IP UPL Data'!L:L,MATCH(A:A,'2023 IP UPL Data'!B:B,0)),INDEX('2023 IMD UPL Data'!I:I,MATCH(A:A,'2023 IMD UPL Data'!B:B,0))),0)</f>
        <v>1504385.4600000002</v>
      </c>
      <c r="AU187" s="69">
        <f>IFERROR(IF(F185="IMD",0,INDEX('2023 OP UPL Data'!J:J,MATCH(A:A,'2023 OP UPL Data'!B:B,0))),0)</f>
        <v>5361968.9800000004</v>
      </c>
      <c r="AV187" s="45">
        <f t="shared" si="70"/>
        <v>6866354.4400000004</v>
      </c>
      <c r="AW187" s="69">
        <f>IFERROR(IFERROR(INDEX('2023 IP UPL Data'!M:M,MATCH(A:A,'2023 IP UPL Data'!B:B,0)),INDEX('2023 IMD UPL Data'!J:J,MATCH(A:A,'2023 IMD UPL Data'!B:B,0))),0)</f>
        <v>2337935.04</v>
      </c>
      <c r="AX187" s="69">
        <f>IFERROR(IF(F185="IMD",0,INDEX('2023 OP UPL Data'!L:L,MATCH(A:A,'2023 OP UPL Data'!B:B,0))),0)</f>
        <v>9002333.6099999994</v>
      </c>
      <c r="AY187" s="45">
        <f t="shared" si="71"/>
        <v>11340268.649999999</v>
      </c>
      <c r="AZ187" s="69">
        <v>1884666.7943773277</v>
      </c>
      <c r="BA187" s="69">
        <v>11078297.092028523</v>
      </c>
      <c r="BB187" s="69">
        <f t="shared" si="72"/>
        <v>1044266.949901348</v>
      </c>
      <c r="BC187" s="69">
        <f t="shared" si="72"/>
        <v>7412935.3965155492</v>
      </c>
      <c r="BD187" s="69">
        <f t="shared" si="73"/>
        <v>8457202.3464168962</v>
      </c>
      <c r="BE187" s="91">
        <f t="shared" si="74"/>
        <v>0</v>
      </c>
      <c r="BF187" s="91">
        <f t="shared" si="74"/>
        <v>2075963.4820285235</v>
      </c>
      <c r="BG187" s="70">
        <f>IFERROR(INDEX('2023 IP UPL Data'!K:K,MATCH(A187,'2023 IP UPL Data'!B:B,0)),0)</f>
        <v>0</v>
      </c>
    </row>
    <row r="188" spans="1:59">
      <c r="A188" s="120" t="s">
        <v>106</v>
      </c>
      <c r="B188" s="161" t="s">
        <v>106</v>
      </c>
      <c r="C188" s="31" t="s">
        <v>107</v>
      </c>
      <c r="D188" s="193" t="s">
        <v>107</v>
      </c>
      <c r="E188" s="157" t="s">
        <v>23125</v>
      </c>
      <c r="F188" s="117" t="s">
        <v>3071</v>
      </c>
      <c r="G188" s="117" t="s">
        <v>228</v>
      </c>
      <c r="H188" s="43" t="str">
        <f t="shared" si="56"/>
        <v>Rural MRSA West</v>
      </c>
      <c r="I188" s="45">
        <f>INDEX(FeeCalc!M:M,MATCH(C:C,FeeCalc!F:F,0))</f>
        <v>194016.84697458858</v>
      </c>
      <c r="J188" s="45">
        <f>INDEX(FeeCalc!L:L,MATCH(C:C,FeeCalc!F:F,0))</f>
        <v>736776.00159529352</v>
      </c>
      <c r="K188" s="45">
        <f t="shared" si="57"/>
        <v>930792.8485698821</v>
      </c>
      <c r="L188" s="45">
        <f>IFERROR(IFERROR(INDEX('2023 IP UPL Data'!N:N,MATCH(A:A,'2023 IP UPL Data'!B:B,0)),INDEX('2023 IMD UPL Data'!M:M,MATCH(A:A,'2023 IMD UPL Data'!B:B,0))),0)</f>
        <v>47495.070019371909</v>
      </c>
      <c r="M188" s="45">
        <f>IFERROR((IF(F188="IMD",0,INDEX('2023 OP UPL Data'!M:M,MATCH(A:A,'2023 OP UPL Data'!B:B,0)))),0)</f>
        <v>378836.05975000001</v>
      </c>
      <c r="N188" s="45">
        <f t="shared" si="58"/>
        <v>426331.12976937194</v>
      </c>
      <c r="O188" s="45">
        <v>-7651.5006411880167</v>
      </c>
      <c r="P188" s="45">
        <v>264210.76759114605</v>
      </c>
      <c r="Q188" s="45">
        <f t="shared" si="59"/>
        <v>256559.26694995805</v>
      </c>
      <c r="R188" s="45" t="str">
        <f t="shared" si="60"/>
        <v>No</v>
      </c>
      <c r="S188" s="46" t="str">
        <f t="shared" si="60"/>
        <v>Yes</v>
      </c>
      <c r="T188" s="47">
        <f>ROUND(INDEX(Summary!H:H,MATCH(H:H,Summary!A:A,0)),2)</f>
        <v>0</v>
      </c>
      <c r="U188" s="47">
        <f>ROUND(INDEX(Summary!I:I,MATCH(H:H,Summary!A:A,0)),2)</f>
        <v>0.25</v>
      </c>
      <c r="V188" s="82">
        <f t="shared" si="61"/>
        <v>0</v>
      </c>
      <c r="W188" s="82">
        <f t="shared" si="61"/>
        <v>184194.00039882338</v>
      </c>
      <c r="X188" s="45">
        <f t="shared" si="62"/>
        <v>184194.00039882338</v>
      </c>
      <c r="Y188" s="45" t="s">
        <v>18726</v>
      </c>
      <c r="Z188" s="45" t="str">
        <f t="shared" si="63"/>
        <v>No</v>
      </c>
      <c r="AA188" s="45" t="str">
        <f t="shared" si="63"/>
        <v>Yes</v>
      </c>
      <c r="AB188" s="45" t="str">
        <f t="shared" si="64"/>
        <v>Yes</v>
      </c>
      <c r="AC188" s="83">
        <f t="shared" si="75"/>
        <v>0</v>
      </c>
      <c r="AD188" s="83">
        <f t="shared" si="76"/>
        <v>0.08</v>
      </c>
      <c r="AE188" s="45">
        <f t="shared" si="77"/>
        <v>0</v>
      </c>
      <c r="AF188" s="45">
        <f t="shared" si="77"/>
        <v>58942.080127623485</v>
      </c>
      <c r="AG188" s="45">
        <f t="shared" si="65"/>
        <v>58942.080127623485</v>
      </c>
      <c r="AH188" s="47">
        <f>IF(Y188="No",0,IFERROR(ROUNDDOWN(INDEX('90% of ACR'!K:K,MATCH(H:H,'90% of ACR'!A:A,0))*IF(I188&gt;0,IF(O188&gt;0,$R$4*MAX(O188-V188,0),0),0)/I188,2),0))</f>
        <v>0</v>
      </c>
      <c r="AI188" s="83">
        <f>IF(Y188="No",0,IFERROR(ROUNDDOWN(INDEX('90% of ACR'!R:R,MATCH(H:H,'90% of ACR'!A:A,0))*IF(J188&gt;0,IF(P188&gt;0,$R$4*MAX(P188-W188,0),0),0)/J188,2),0))</f>
        <v>7.0000000000000007E-2</v>
      </c>
      <c r="AJ188" s="45">
        <f t="shared" si="66"/>
        <v>0</v>
      </c>
      <c r="AK188" s="45">
        <f t="shared" si="66"/>
        <v>51574.320111670553</v>
      </c>
      <c r="AL188" s="47">
        <f t="shared" si="67"/>
        <v>0</v>
      </c>
      <c r="AM188" s="47">
        <f t="shared" si="67"/>
        <v>0.32</v>
      </c>
      <c r="AN188" s="84">
        <f>IFERROR(INDEX(FeeCalc!P:P,MATCH(C188,FeeCalc!F:F,0)),0)</f>
        <v>235768.32051049394</v>
      </c>
      <c r="AO188" s="84">
        <f>IFERROR(INDEX(FeeCalc!S:S,MATCH(C188,FeeCalc!F:F,0)),0)</f>
        <v>14451.46265784081</v>
      </c>
      <c r="AP188" s="84">
        <f t="shared" si="68"/>
        <v>250219.78316833475</v>
      </c>
      <c r="AQ188" s="69">
        <f t="shared" si="69"/>
        <v>106176.26103138583</v>
      </c>
      <c r="AR188" s="69">
        <v>55931.479046582441</v>
      </c>
      <c r="AS188" s="69">
        <f t="shared" si="78"/>
        <v>50244.781984803391</v>
      </c>
      <c r="AT188" s="69">
        <f>IFERROR(IFERROR(INDEX('2023 IP UPL Data'!L:L,MATCH(A:A,'2023 IP UPL Data'!B:B,0)),INDEX('2023 IMD UPL Data'!I:I,MATCH(A:A,'2023 IMD UPL Data'!B:B,0))),0)</f>
        <v>115550.50998062808</v>
      </c>
      <c r="AU188" s="69">
        <f>IFERROR(IF(F186="IMD",0,INDEX('2023 OP UPL Data'!J:J,MATCH(A:A,'2023 OP UPL Data'!B:B,0))),0)</f>
        <v>358697.15024999995</v>
      </c>
      <c r="AV188" s="45">
        <f t="shared" si="70"/>
        <v>474247.66023062804</v>
      </c>
      <c r="AW188" s="69">
        <f>IFERROR(IFERROR(INDEX('2023 IP UPL Data'!M:M,MATCH(A:A,'2023 IP UPL Data'!B:B,0)),INDEX('2023 IMD UPL Data'!J:J,MATCH(A:A,'2023 IMD UPL Data'!B:B,0))),0)</f>
        <v>163045.57999999999</v>
      </c>
      <c r="AX188" s="69">
        <f>IFERROR(IF(F186="IMD",0,INDEX('2023 OP UPL Data'!L:L,MATCH(A:A,'2023 OP UPL Data'!B:B,0))),0)</f>
        <v>737533.21</v>
      </c>
      <c r="AY188" s="45">
        <f t="shared" si="71"/>
        <v>900578.78999999992</v>
      </c>
      <c r="AZ188" s="69">
        <v>107899.00933944006</v>
      </c>
      <c r="BA188" s="69">
        <v>622907.917841146</v>
      </c>
      <c r="BB188" s="69">
        <f t="shared" si="72"/>
        <v>107899.00933944006</v>
      </c>
      <c r="BC188" s="69">
        <f t="shared" si="72"/>
        <v>438713.91744232259</v>
      </c>
      <c r="BD188" s="69">
        <f t="shared" si="73"/>
        <v>546612.92678176262</v>
      </c>
      <c r="BE188" s="91">
        <f t="shared" si="74"/>
        <v>0</v>
      </c>
      <c r="BF188" s="91">
        <f t="shared" si="74"/>
        <v>0</v>
      </c>
      <c r="BG188" s="70">
        <f>IFERROR(INDEX('2023 IP UPL Data'!K:K,MATCH(A188,'2023 IP UPL Data'!B:B,0)),0)</f>
        <v>0</v>
      </c>
    </row>
    <row r="189" spans="1:59">
      <c r="A189" s="120" t="s">
        <v>19860</v>
      </c>
      <c r="B189" s="161" t="s">
        <v>19860</v>
      </c>
      <c r="C189" s="31" t="s">
        <v>19859</v>
      </c>
      <c r="D189" s="193" t="s">
        <v>19859</v>
      </c>
      <c r="E189" s="157" t="s">
        <v>23126</v>
      </c>
      <c r="F189" s="117" t="s">
        <v>2987</v>
      </c>
      <c r="G189" s="117" t="s">
        <v>1206</v>
      </c>
      <c r="H189" s="43" t="str">
        <f t="shared" si="56"/>
        <v>Urban El Paso</v>
      </c>
      <c r="I189" s="45">
        <f>INDEX(FeeCalc!M:M,MATCH(C:C,FeeCalc!F:F,0))</f>
        <v>0</v>
      </c>
      <c r="J189" s="45">
        <f>INDEX(FeeCalc!L:L,MATCH(C:C,FeeCalc!F:F,0))</f>
        <v>0</v>
      </c>
      <c r="K189" s="45">
        <f t="shared" si="57"/>
        <v>0</v>
      </c>
      <c r="L189" s="45">
        <f>IFERROR(IFERROR(INDEX('2023 IP UPL Data'!N:N,MATCH(A:A,'2023 IP UPL Data'!B:B,0)),INDEX('2023 IMD UPL Data'!M:M,MATCH(A:A,'2023 IMD UPL Data'!B:B,0))),0)</f>
        <v>0</v>
      </c>
      <c r="M189" s="45">
        <f>IFERROR((IF(F189="IMD",0,INDEX('2023 OP UPL Data'!M:M,MATCH(A:A,'2023 OP UPL Data'!B:B,0)))),0)</f>
        <v>0</v>
      </c>
      <c r="N189" s="45">
        <f t="shared" si="58"/>
        <v>0</v>
      </c>
      <c r="O189" s="45">
        <v>0</v>
      </c>
      <c r="P189" s="45">
        <v>0</v>
      </c>
      <c r="Q189" s="45">
        <f t="shared" si="59"/>
        <v>0</v>
      </c>
      <c r="R189" s="45" t="str">
        <f t="shared" si="60"/>
        <v>No</v>
      </c>
      <c r="S189" s="46" t="str">
        <f t="shared" si="60"/>
        <v>No</v>
      </c>
      <c r="T189" s="47">
        <f>ROUND(INDEX(Summary!H:H,MATCH(H:H,Summary!A:A,0)),2)</f>
        <v>0.46</v>
      </c>
      <c r="U189" s="47">
        <f>ROUND(INDEX(Summary!I:I,MATCH(H:H,Summary!A:A,0)),2)</f>
        <v>0.97</v>
      </c>
      <c r="V189" s="82">
        <f t="shared" si="61"/>
        <v>0</v>
      </c>
      <c r="W189" s="82">
        <f t="shared" si="61"/>
        <v>0</v>
      </c>
      <c r="X189" s="45">
        <f t="shared" si="62"/>
        <v>0</v>
      </c>
      <c r="Y189" s="45" t="s">
        <v>18726</v>
      </c>
      <c r="Z189" s="45" t="str">
        <f t="shared" si="63"/>
        <v>No</v>
      </c>
      <c r="AA189" s="45" t="str">
        <f t="shared" si="63"/>
        <v>No</v>
      </c>
      <c r="AB189" s="45" t="str">
        <f t="shared" si="64"/>
        <v>No</v>
      </c>
      <c r="AC189" s="83">
        <f t="shared" si="75"/>
        <v>0</v>
      </c>
      <c r="AD189" s="83">
        <f t="shared" si="76"/>
        <v>0</v>
      </c>
      <c r="AE189" s="45">
        <f t="shared" si="77"/>
        <v>0</v>
      </c>
      <c r="AF189" s="45">
        <f t="shared" si="77"/>
        <v>0</v>
      </c>
      <c r="AG189" s="45">
        <f t="shared" si="65"/>
        <v>0</v>
      </c>
      <c r="AH189" s="47">
        <f>IF(Y189="No",0,IFERROR(ROUNDDOWN(INDEX('90% of ACR'!K:K,MATCH(H:H,'90% of ACR'!A:A,0))*IF(I189&gt;0,IF(O189&gt;0,$R$4*MAX(O189-V189,0),0),0)/I189,2),0))</f>
        <v>0</v>
      </c>
      <c r="AI189" s="83">
        <f>IF(Y189="No",0,IFERROR(ROUNDDOWN(INDEX('90% of ACR'!R:R,MATCH(H:H,'90% of ACR'!A:A,0))*IF(J189&gt;0,IF(P189&gt;0,$R$4*MAX(P189-W189,0),0),0)/J189,2),0))</f>
        <v>0</v>
      </c>
      <c r="AJ189" s="45">
        <f t="shared" si="66"/>
        <v>0</v>
      </c>
      <c r="AK189" s="45">
        <f t="shared" si="66"/>
        <v>0</v>
      </c>
      <c r="AL189" s="47">
        <f t="shared" si="67"/>
        <v>0.46</v>
      </c>
      <c r="AM189" s="47">
        <f t="shared" si="67"/>
        <v>0.97</v>
      </c>
      <c r="AN189" s="84">
        <f>IFERROR(INDEX(FeeCalc!P:P,MATCH(C189,FeeCalc!F:F,0)),0)</f>
        <v>0</v>
      </c>
      <c r="AO189" s="84">
        <f>IFERROR(INDEX(FeeCalc!S:S,MATCH(C189,FeeCalc!F:F,0)),0)</f>
        <v>0</v>
      </c>
      <c r="AP189" s="84">
        <f t="shared" si="68"/>
        <v>0</v>
      </c>
      <c r="AQ189" s="69">
        <f t="shared" si="69"/>
        <v>0</v>
      </c>
      <c r="AR189" s="69">
        <v>0</v>
      </c>
      <c r="AS189" s="69">
        <f t="shared" si="78"/>
        <v>0</v>
      </c>
      <c r="AT189" s="69">
        <f>IFERROR(IFERROR(INDEX('2023 IP UPL Data'!L:L,MATCH(A:A,'2023 IP UPL Data'!B:B,0)),INDEX('2023 IMD UPL Data'!I:I,MATCH(A:A,'2023 IMD UPL Data'!B:B,0))),0)</f>
        <v>0</v>
      </c>
      <c r="AU189" s="69">
        <f>IFERROR(IF(F187="IMD",0,INDEX('2023 OP UPL Data'!J:J,MATCH(A:A,'2023 OP UPL Data'!B:B,0))),0)</f>
        <v>0</v>
      </c>
      <c r="AV189" s="45">
        <f t="shared" si="70"/>
        <v>0</v>
      </c>
      <c r="AW189" s="69">
        <f>IFERROR(IFERROR(INDEX('2023 IP UPL Data'!M:M,MATCH(A:A,'2023 IP UPL Data'!B:B,0)),INDEX('2023 IMD UPL Data'!J:J,MATCH(A:A,'2023 IMD UPL Data'!B:B,0))),0)</f>
        <v>0</v>
      </c>
      <c r="AX189" s="69">
        <f>IFERROR(IF(F187="IMD",0,INDEX('2023 OP UPL Data'!L:L,MATCH(A:A,'2023 OP UPL Data'!B:B,0))),0)</f>
        <v>0</v>
      </c>
      <c r="AY189" s="45">
        <f t="shared" si="71"/>
        <v>0</v>
      </c>
      <c r="AZ189" s="69">
        <v>0</v>
      </c>
      <c r="BA189" s="69">
        <v>0</v>
      </c>
      <c r="BB189" s="69">
        <f t="shared" si="72"/>
        <v>0</v>
      </c>
      <c r="BC189" s="69">
        <f t="shared" si="72"/>
        <v>0</v>
      </c>
      <c r="BD189" s="69">
        <f t="shared" si="73"/>
        <v>0</v>
      </c>
      <c r="BE189" s="91">
        <f t="shared" si="74"/>
        <v>0</v>
      </c>
      <c r="BF189" s="91">
        <f t="shared" si="74"/>
        <v>0</v>
      </c>
      <c r="BG189" s="70">
        <f>IFERROR(INDEX('2023 IP UPL Data'!K:K,MATCH(A189,'2023 IP UPL Data'!B:B,0)),0)</f>
        <v>0</v>
      </c>
    </row>
    <row r="190" spans="1:59">
      <c r="A190" s="120" t="s">
        <v>931</v>
      </c>
      <c r="B190" s="161" t="s">
        <v>931</v>
      </c>
      <c r="C190" s="31" t="s">
        <v>932</v>
      </c>
      <c r="D190" s="193" t="s">
        <v>932</v>
      </c>
      <c r="E190" s="157" t="s">
        <v>3181</v>
      </c>
      <c r="F190" s="117" t="s">
        <v>3071</v>
      </c>
      <c r="G190" s="117" t="s">
        <v>311</v>
      </c>
      <c r="H190" s="43" t="str">
        <f t="shared" si="56"/>
        <v>Rural MRSA Northeast</v>
      </c>
      <c r="I190" s="45">
        <f>INDEX(FeeCalc!M:M,MATCH(C:C,FeeCalc!F:F,0))</f>
        <v>62814.722967286594</v>
      </c>
      <c r="J190" s="45">
        <f>INDEX(FeeCalc!L:L,MATCH(C:C,FeeCalc!F:F,0))</f>
        <v>178602.25489019891</v>
      </c>
      <c r="K190" s="45">
        <f t="shared" si="57"/>
        <v>241416.9778574855</v>
      </c>
      <c r="L190" s="45">
        <f>IFERROR(IFERROR(INDEX('2023 IP UPL Data'!N:N,MATCH(A:A,'2023 IP UPL Data'!B:B,0)),INDEX('2023 IMD UPL Data'!M:M,MATCH(A:A,'2023 IMD UPL Data'!B:B,0))),0)</f>
        <v>778.15913985907537</v>
      </c>
      <c r="M190" s="45">
        <f>IFERROR((IF(F190="IMD",0,INDEX('2023 OP UPL Data'!M:M,MATCH(A:A,'2023 OP UPL Data'!B:B,0)))),0)</f>
        <v>121983.71451612902</v>
      </c>
      <c r="N190" s="45">
        <f t="shared" si="58"/>
        <v>122761.87365598811</v>
      </c>
      <c r="O190" s="45">
        <v>-10944.012889217014</v>
      </c>
      <c r="P190" s="45">
        <v>29310.119012874813</v>
      </c>
      <c r="Q190" s="45">
        <f t="shared" si="59"/>
        <v>18366.106123657799</v>
      </c>
      <c r="R190" s="45" t="str">
        <f t="shared" si="60"/>
        <v>No</v>
      </c>
      <c r="S190" s="46" t="str">
        <f t="shared" si="60"/>
        <v>Yes</v>
      </c>
      <c r="T190" s="47">
        <f>ROUND(INDEX(Summary!H:H,MATCH(H:H,Summary!A:A,0)),2)</f>
        <v>0.17</v>
      </c>
      <c r="U190" s="47">
        <f>ROUND(INDEX(Summary!I:I,MATCH(H:H,Summary!A:A,0)),2)</f>
        <v>0.45</v>
      </c>
      <c r="V190" s="82">
        <f t="shared" si="61"/>
        <v>10678.502904438721</v>
      </c>
      <c r="W190" s="82">
        <f t="shared" si="61"/>
        <v>80371.014700589512</v>
      </c>
      <c r="X190" s="45">
        <f t="shared" si="62"/>
        <v>91049.517605028232</v>
      </c>
      <c r="Y190" s="45" t="s">
        <v>18726</v>
      </c>
      <c r="Z190" s="45" t="str">
        <f t="shared" si="63"/>
        <v>No</v>
      </c>
      <c r="AA190" s="45" t="str">
        <f t="shared" si="63"/>
        <v>No</v>
      </c>
      <c r="AB190" s="45" t="str">
        <f t="shared" si="64"/>
        <v>No</v>
      </c>
      <c r="AC190" s="83">
        <f t="shared" si="75"/>
        <v>0</v>
      </c>
      <c r="AD190" s="83">
        <f t="shared" si="76"/>
        <v>0</v>
      </c>
      <c r="AE190" s="45">
        <f t="shared" si="77"/>
        <v>0</v>
      </c>
      <c r="AF190" s="45">
        <f t="shared" si="77"/>
        <v>0</v>
      </c>
      <c r="AG190" s="45">
        <f t="shared" si="65"/>
        <v>0</v>
      </c>
      <c r="AH190" s="47">
        <f>IF(Y190="No",0,IFERROR(ROUNDDOWN(INDEX('90% of ACR'!K:K,MATCH(H:H,'90% of ACR'!A:A,0))*IF(I190&gt;0,IF(O190&gt;0,$R$4*MAX(O190-V190,0),0),0)/I190,2),0))</f>
        <v>0</v>
      </c>
      <c r="AI190" s="83">
        <f>IF(Y190="No",0,IFERROR(ROUNDDOWN(INDEX('90% of ACR'!R:R,MATCH(H:H,'90% of ACR'!A:A,0))*IF(J190&gt;0,IF(P190&gt;0,$R$4*MAX(P190-W190,0),0),0)/J190,2),0))</f>
        <v>0</v>
      </c>
      <c r="AJ190" s="45">
        <f t="shared" si="66"/>
        <v>0</v>
      </c>
      <c r="AK190" s="45">
        <f t="shared" si="66"/>
        <v>0</v>
      </c>
      <c r="AL190" s="47">
        <f t="shared" si="67"/>
        <v>0.17</v>
      </c>
      <c r="AM190" s="47">
        <f t="shared" si="67"/>
        <v>0.45</v>
      </c>
      <c r="AN190" s="84">
        <f>IFERROR(INDEX(FeeCalc!P:P,MATCH(C190,FeeCalc!F:F,0)),0)</f>
        <v>91049.517605028232</v>
      </c>
      <c r="AO190" s="84">
        <f>IFERROR(INDEX(FeeCalc!S:S,MATCH(C190,FeeCalc!F:F,0)),0)</f>
        <v>5608.878797151664</v>
      </c>
      <c r="AP190" s="84">
        <f t="shared" si="68"/>
        <v>96658.396402179889</v>
      </c>
      <c r="AQ190" s="69">
        <f t="shared" si="69"/>
        <v>41015.250662129802</v>
      </c>
      <c r="AR190" s="69">
        <v>21704.116109376686</v>
      </c>
      <c r="AS190" s="69">
        <f t="shared" si="78"/>
        <v>19311.134552753116</v>
      </c>
      <c r="AT190" s="69">
        <f>IFERROR(IFERROR(INDEX('2023 IP UPL Data'!L:L,MATCH(A:A,'2023 IP UPL Data'!B:B,0)),INDEX('2023 IMD UPL Data'!I:I,MATCH(A:A,'2023 IMD UPL Data'!B:B,0))),0)</f>
        <v>27252.100860140923</v>
      </c>
      <c r="AU190" s="69">
        <f>IFERROR(IF(F188="IMD",0,INDEX('2023 OP UPL Data'!J:J,MATCH(A:A,'2023 OP UPL Data'!B:B,0))),0)</f>
        <v>70783.555483870965</v>
      </c>
      <c r="AV190" s="45">
        <f t="shared" si="70"/>
        <v>98035.656344011892</v>
      </c>
      <c r="AW190" s="69">
        <f>IFERROR(IFERROR(INDEX('2023 IP UPL Data'!M:M,MATCH(A:A,'2023 IP UPL Data'!B:B,0)),INDEX('2023 IMD UPL Data'!J:J,MATCH(A:A,'2023 IMD UPL Data'!B:B,0))),0)</f>
        <v>28030.26</v>
      </c>
      <c r="AX190" s="69">
        <f>IFERROR(IF(F188="IMD",0,INDEX('2023 OP UPL Data'!L:L,MATCH(A:A,'2023 OP UPL Data'!B:B,0))),0)</f>
        <v>192767.27</v>
      </c>
      <c r="AY190" s="45">
        <f t="shared" si="71"/>
        <v>220797.53</v>
      </c>
      <c r="AZ190" s="69">
        <v>16308.087970923909</v>
      </c>
      <c r="BA190" s="69">
        <v>100093.67449674578</v>
      </c>
      <c r="BB190" s="69">
        <f t="shared" si="72"/>
        <v>5629.5850664851878</v>
      </c>
      <c r="BC190" s="69">
        <f t="shared" si="72"/>
        <v>19722.659796156266</v>
      </c>
      <c r="BD190" s="69">
        <f t="shared" si="73"/>
        <v>25352.244862641455</v>
      </c>
      <c r="BE190" s="91">
        <f t="shared" si="74"/>
        <v>0</v>
      </c>
      <c r="BF190" s="91">
        <f t="shared" si="74"/>
        <v>0</v>
      </c>
      <c r="BG190" s="70">
        <f>IFERROR(INDEX('2023 IP UPL Data'!K:K,MATCH(A190,'2023 IP UPL Data'!B:B,0)),0)</f>
        <v>0</v>
      </c>
    </row>
    <row r="191" spans="1:59">
      <c r="A191" s="120" t="s">
        <v>625</v>
      </c>
      <c r="B191" s="161" t="s">
        <v>625</v>
      </c>
      <c r="C191" s="31" t="s">
        <v>626</v>
      </c>
      <c r="D191" s="193" t="s">
        <v>626</v>
      </c>
      <c r="E191" s="157" t="s">
        <v>22976</v>
      </c>
      <c r="F191" s="117" t="s">
        <v>3071</v>
      </c>
      <c r="G191" s="117" t="s">
        <v>228</v>
      </c>
      <c r="H191" s="43" t="str">
        <f t="shared" si="56"/>
        <v>Rural MRSA West</v>
      </c>
      <c r="I191" s="45">
        <f>INDEX(FeeCalc!M:M,MATCH(C:C,FeeCalc!F:F,0))</f>
        <v>366466.29115359642</v>
      </c>
      <c r="J191" s="45">
        <f>INDEX(FeeCalc!L:L,MATCH(C:C,FeeCalc!F:F,0))</f>
        <v>914627.86071069003</v>
      </c>
      <c r="K191" s="45">
        <f t="shared" si="57"/>
        <v>1281094.1518642865</v>
      </c>
      <c r="L191" s="45">
        <f>IFERROR(IFERROR(INDEX('2023 IP UPL Data'!N:N,MATCH(A:A,'2023 IP UPL Data'!B:B,0)),INDEX('2023 IMD UPL Data'!M:M,MATCH(A:A,'2023 IMD UPL Data'!B:B,0))),0)</f>
        <v>802.86017179471673</v>
      </c>
      <c r="M191" s="45">
        <f>IFERROR((IF(F191="IMD",0,INDEX('2023 OP UPL Data'!M:M,MATCH(A:A,'2023 OP UPL Data'!B:B,0)))),0)</f>
        <v>258027.1032500001</v>
      </c>
      <c r="N191" s="45">
        <f t="shared" si="58"/>
        <v>258829.96342179482</v>
      </c>
      <c r="O191" s="45">
        <v>-31211.549083533871</v>
      </c>
      <c r="P191" s="45">
        <v>207583.25450041861</v>
      </c>
      <c r="Q191" s="45">
        <f t="shared" si="59"/>
        <v>176371.70541688474</v>
      </c>
      <c r="R191" s="45" t="str">
        <f t="shared" si="60"/>
        <v>No</v>
      </c>
      <c r="S191" s="46" t="str">
        <f t="shared" si="60"/>
        <v>Yes</v>
      </c>
      <c r="T191" s="47">
        <f>ROUND(INDEX(Summary!H:H,MATCH(H:H,Summary!A:A,0)),2)</f>
        <v>0</v>
      </c>
      <c r="U191" s="47">
        <f>ROUND(INDEX(Summary!I:I,MATCH(H:H,Summary!A:A,0)),2)</f>
        <v>0.25</v>
      </c>
      <c r="V191" s="82">
        <f t="shared" si="61"/>
        <v>0</v>
      </c>
      <c r="W191" s="82">
        <f t="shared" si="61"/>
        <v>228656.96517767251</v>
      </c>
      <c r="X191" s="45">
        <f t="shared" si="62"/>
        <v>228656.96517767251</v>
      </c>
      <c r="Y191" s="45" t="s">
        <v>18726</v>
      </c>
      <c r="Z191" s="45" t="str">
        <f t="shared" si="63"/>
        <v>No</v>
      </c>
      <c r="AA191" s="45" t="str">
        <f t="shared" si="63"/>
        <v>No</v>
      </c>
      <c r="AB191" s="45" t="str">
        <f t="shared" si="64"/>
        <v>No</v>
      </c>
      <c r="AC191" s="83">
        <f t="shared" si="75"/>
        <v>0</v>
      </c>
      <c r="AD191" s="83">
        <f t="shared" si="76"/>
        <v>0</v>
      </c>
      <c r="AE191" s="45">
        <f t="shared" si="77"/>
        <v>0</v>
      </c>
      <c r="AF191" s="45">
        <f t="shared" si="77"/>
        <v>0</v>
      </c>
      <c r="AG191" s="45">
        <f t="shared" si="65"/>
        <v>0</v>
      </c>
      <c r="AH191" s="47">
        <f>IF(Y191="No",0,IFERROR(ROUNDDOWN(INDEX('90% of ACR'!K:K,MATCH(H:H,'90% of ACR'!A:A,0))*IF(I191&gt;0,IF(O191&gt;0,$R$4*MAX(O191-V191,0),0),0)/I191,2),0))</f>
        <v>0</v>
      </c>
      <c r="AI191" s="83">
        <f>IF(Y191="No",0,IFERROR(ROUNDDOWN(INDEX('90% of ACR'!R:R,MATCH(H:H,'90% of ACR'!A:A,0))*IF(J191&gt;0,IF(P191&gt;0,$R$4*MAX(P191-W191,0),0),0)/J191,2),0))</f>
        <v>0</v>
      </c>
      <c r="AJ191" s="45">
        <f t="shared" si="66"/>
        <v>0</v>
      </c>
      <c r="AK191" s="45">
        <f t="shared" si="66"/>
        <v>0</v>
      </c>
      <c r="AL191" s="47">
        <f t="shared" si="67"/>
        <v>0</v>
      </c>
      <c r="AM191" s="47">
        <f t="shared" si="67"/>
        <v>0.25</v>
      </c>
      <c r="AN191" s="84">
        <f>IFERROR(INDEX(FeeCalc!P:P,MATCH(C191,FeeCalc!F:F,0)),0)</f>
        <v>228656.96517767251</v>
      </c>
      <c r="AO191" s="84">
        <f>IFERROR(INDEX(FeeCalc!S:S,MATCH(C191,FeeCalc!F:F,0)),0)</f>
        <v>14146.137545006521</v>
      </c>
      <c r="AP191" s="84">
        <f t="shared" si="68"/>
        <v>242803.10272267903</v>
      </c>
      <c r="AQ191" s="69">
        <f t="shared" si="69"/>
        <v>103029.12618451985</v>
      </c>
      <c r="AR191" s="69">
        <v>65732.653979693059</v>
      </c>
      <c r="AS191" s="69">
        <f t="shared" si="78"/>
        <v>37296.472204826787</v>
      </c>
      <c r="AT191" s="69">
        <f>IFERROR(IFERROR(INDEX('2023 IP UPL Data'!L:L,MATCH(A:A,'2023 IP UPL Data'!B:B,0)),INDEX('2023 IMD UPL Data'!I:I,MATCH(A:A,'2023 IMD UPL Data'!B:B,0))),0)</f>
        <v>401918.7198282053</v>
      </c>
      <c r="AU191" s="69">
        <f>IFERROR(IF(F189="IMD",0,INDEX('2023 OP UPL Data'!J:J,MATCH(A:A,'2023 OP UPL Data'!B:B,0))),0)</f>
        <v>305148.0267499999</v>
      </c>
      <c r="AV191" s="45">
        <f t="shared" si="70"/>
        <v>707066.74657820514</v>
      </c>
      <c r="AW191" s="69">
        <f>IFERROR(IFERROR(INDEX('2023 IP UPL Data'!M:M,MATCH(A:A,'2023 IP UPL Data'!B:B,0)),INDEX('2023 IMD UPL Data'!J:J,MATCH(A:A,'2023 IMD UPL Data'!B:B,0))),0)</f>
        <v>402721.58</v>
      </c>
      <c r="AX191" s="69">
        <f>IFERROR(IF(F189="IMD",0,INDEX('2023 OP UPL Data'!L:L,MATCH(A:A,'2023 OP UPL Data'!B:B,0))),0)</f>
        <v>563175.13</v>
      </c>
      <c r="AY191" s="45">
        <f t="shared" si="71"/>
        <v>965896.71</v>
      </c>
      <c r="AZ191" s="69">
        <v>370707.17074467143</v>
      </c>
      <c r="BA191" s="69">
        <v>512731.28125041851</v>
      </c>
      <c r="BB191" s="69">
        <f t="shared" si="72"/>
        <v>370707.17074467143</v>
      </c>
      <c r="BC191" s="69">
        <f t="shared" si="72"/>
        <v>284074.31607274601</v>
      </c>
      <c r="BD191" s="69">
        <f t="shared" si="73"/>
        <v>654781.48681741743</v>
      </c>
      <c r="BE191" s="91">
        <f t="shared" si="74"/>
        <v>0</v>
      </c>
      <c r="BF191" s="91">
        <f t="shared" si="74"/>
        <v>0</v>
      </c>
      <c r="BG191" s="70">
        <f>IFERROR(INDEX('2023 IP UPL Data'!K:K,MATCH(A191,'2023 IP UPL Data'!B:B,0)),0)</f>
        <v>0</v>
      </c>
    </row>
    <row r="192" spans="1:59" ht="25.5">
      <c r="A192" s="120" t="s">
        <v>1288</v>
      </c>
      <c r="B192" s="161" t="s">
        <v>1288</v>
      </c>
      <c r="C192" s="31" t="s">
        <v>1289</v>
      </c>
      <c r="D192" s="193" t="s">
        <v>1289</v>
      </c>
      <c r="E192" s="157" t="s">
        <v>22986</v>
      </c>
      <c r="F192" s="117" t="s">
        <v>3537</v>
      </c>
      <c r="G192" s="117" t="s">
        <v>301</v>
      </c>
      <c r="H192" s="43" t="str">
        <f t="shared" si="56"/>
        <v>Non-state-owned IMD Harris</v>
      </c>
      <c r="I192" s="45">
        <f>INDEX(FeeCalc!M:M,MATCH(C:C,FeeCalc!F:F,0))</f>
        <v>3082000.1385795036</v>
      </c>
      <c r="J192" s="45">
        <f>INDEX(FeeCalc!L:L,MATCH(C:C,FeeCalc!F:F,0))</f>
        <v>0</v>
      </c>
      <c r="K192" s="45">
        <f t="shared" si="57"/>
        <v>3082000.1385795036</v>
      </c>
      <c r="L192" s="45">
        <f>IFERROR(IFERROR(INDEX('2023 IP UPL Data'!N:N,MATCH(A:A,'2023 IP UPL Data'!B:B,0)),INDEX('2023 IMD UPL Data'!M:M,MATCH(A:A,'2023 IMD UPL Data'!B:B,0))),0)</f>
        <v>1989023.48</v>
      </c>
      <c r="M192" s="45">
        <f>IFERROR((IF(F192="IMD",0,INDEX('2023 OP UPL Data'!M:M,MATCH(A:A,'2023 OP UPL Data'!B:B,0)))),0)</f>
        <v>0</v>
      </c>
      <c r="N192" s="45">
        <f t="shared" si="58"/>
        <v>1989023.48</v>
      </c>
      <c r="O192" s="45">
        <v>1734690.0121873533</v>
      </c>
      <c r="P192" s="45">
        <v>0</v>
      </c>
      <c r="Q192" s="45">
        <f t="shared" si="59"/>
        <v>1734690.0121873533</v>
      </c>
      <c r="R192" s="45" t="str">
        <f t="shared" si="60"/>
        <v>Yes</v>
      </c>
      <c r="S192" s="46" t="str">
        <f t="shared" si="60"/>
        <v>No</v>
      </c>
      <c r="T192" s="47">
        <f>ROUND(INDEX(Summary!H:H,MATCH(H:H,Summary!A:A,0)),2)</f>
        <v>0.38</v>
      </c>
      <c r="U192" s="47">
        <f>ROUND(INDEX(Summary!I:I,MATCH(H:H,Summary!A:A,0)),2)</f>
        <v>0</v>
      </c>
      <c r="V192" s="82">
        <f t="shared" si="61"/>
        <v>1171160.0526602115</v>
      </c>
      <c r="W192" s="82">
        <f t="shared" si="61"/>
        <v>0</v>
      </c>
      <c r="X192" s="45">
        <f t="shared" si="62"/>
        <v>1171160.0526602115</v>
      </c>
      <c r="Y192" s="45" t="s">
        <v>18726</v>
      </c>
      <c r="Z192" s="45" t="str">
        <f t="shared" si="63"/>
        <v>No</v>
      </c>
      <c r="AA192" s="45" t="str">
        <f t="shared" si="63"/>
        <v>No</v>
      </c>
      <c r="AB192" s="45" t="str">
        <f t="shared" si="64"/>
        <v>Yes</v>
      </c>
      <c r="AC192" s="83">
        <f t="shared" si="75"/>
        <v>0.13</v>
      </c>
      <c r="AD192" s="83">
        <f t="shared" si="76"/>
        <v>0</v>
      </c>
      <c r="AE192" s="45">
        <f t="shared" si="77"/>
        <v>400660.01801533549</v>
      </c>
      <c r="AF192" s="45">
        <f t="shared" si="77"/>
        <v>0</v>
      </c>
      <c r="AG192" s="45">
        <f t="shared" si="65"/>
        <v>400660.01801533549</v>
      </c>
      <c r="AH192" s="47">
        <f>IF(Y192="No",0,IFERROR(ROUNDDOWN(INDEX('90% of ACR'!K:K,MATCH(H:H,'90% of ACR'!A:A,0))*IF(I192&gt;0,IF(O192&gt;0,$R$4*MAX(O192-V192,0),0),0)/I192,2),0))</f>
        <v>0</v>
      </c>
      <c r="AI192" s="83">
        <f>IF(Y192="No",0,IFERROR(ROUNDDOWN(INDEX('90% of ACR'!R:R,MATCH(H:H,'90% of ACR'!A:A,0))*IF(J192&gt;0,IF(P192&gt;0,$R$4*MAX(P192-W192,0),0),0)/J192,2),0))</f>
        <v>0</v>
      </c>
      <c r="AJ192" s="45">
        <f t="shared" si="66"/>
        <v>0</v>
      </c>
      <c r="AK192" s="45">
        <f t="shared" si="66"/>
        <v>0</v>
      </c>
      <c r="AL192" s="47">
        <f t="shared" si="67"/>
        <v>0.38</v>
      </c>
      <c r="AM192" s="47">
        <f t="shared" si="67"/>
        <v>0</v>
      </c>
      <c r="AN192" s="84">
        <f>IFERROR(INDEX(FeeCalc!P:P,MATCH(C192,FeeCalc!F:F,0)),0)</f>
        <v>1171160.0526602115</v>
      </c>
      <c r="AO192" s="84">
        <f>IFERROR(INDEX(FeeCalc!S:S,MATCH(C192,FeeCalc!F:F,0)),0)</f>
        <v>71450.082788288768</v>
      </c>
      <c r="AP192" s="84">
        <f t="shared" si="68"/>
        <v>1242610.1354485003</v>
      </c>
      <c r="AQ192" s="69">
        <f t="shared" si="69"/>
        <v>527279.24399513309</v>
      </c>
      <c r="AR192" s="69">
        <v>271753.11052822578</v>
      </c>
      <c r="AS192" s="69">
        <f t="shared" si="78"/>
        <v>255526.13346690731</v>
      </c>
      <c r="AT192" s="69">
        <f>IFERROR(IFERROR(INDEX('2023 IP UPL Data'!L:L,MATCH(A:A,'2023 IP UPL Data'!B:B,0)),INDEX('2023 IMD UPL Data'!I:I,MATCH(A:A,'2023 IMD UPL Data'!B:B,0))),0)</f>
        <v>3120004.26</v>
      </c>
      <c r="AU192" s="69">
        <f>IFERROR(IF(F190="IMD",0,INDEX('2023 OP UPL Data'!J:J,MATCH(A:A,'2023 OP UPL Data'!B:B,0))),0)</f>
        <v>0</v>
      </c>
      <c r="AV192" s="45">
        <f t="shared" si="70"/>
        <v>3120004.26</v>
      </c>
      <c r="AW192" s="69">
        <f>IFERROR(IFERROR(INDEX('2023 IP UPL Data'!M:M,MATCH(A:A,'2023 IP UPL Data'!B:B,0)),INDEX('2023 IMD UPL Data'!J:J,MATCH(A:A,'2023 IMD UPL Data'!B:B,0))),0)</f>
        <v>5109027.74</v>
      </c>
      <c r="AX192" s="69">
        <f>IFERROR(IF(F190="IMD",0,INDEX('2023 OP UPL Data'!L:L,MATCH(A:A,'2023 OP UPL Data'!B:B,0))),0)</f>
        <v>0</v>
      </c>
      <c r="AY192" s="45">
        <f t="shared" si="71"/>
        <v>5109027.74</v>
      </c>
      <c r="AZ192" s="69">
        <v>4854694.2721873531</v>
      </c>
      <c r="BA192" s="69">
        <v>0</v>
      </c>
      <c r="BB192" s="69">
        <f t="shared" si="72"/>
        <v>3683534.2195271417</v>
      </c>
      <c r="BC192" s="69">
        <f t="shared" si="72"/>
        <v>0</v>
      </c>
      <c r="BD192" s="69">
        <f t="shared" si="73"/>
        <v>3683534.2195271417</v>
      </c>
      <c r="BE192" s="91">
        <f t="shared" si="74"/>
        <v>0</v>
      </c>
      <c r="BF192" s="91">
        <f t="shared" si="74"/>
        <v>0</v>
      </c>
      <c r="BG192" s="70">
        <f>IFERROR(INDEX('2023 IP UPL Data'!K:K,MATCH(A192,'2023 IP UPL Data'!B:B,0)),0)</f>
        <v>0</v>
      </c>
    </row>
    <row r="193" spans="1:59">
      <c r="A193" s="120" t="s">
        <v>736</v>
      </c>
      <c r="B193" s="161" t="s">
        <v>736</v>
      </c>
      <c r="C193" s="31" t="s">
        <v>737</v>
      </c>
      <c r="D193" s="193" t="s">
        <v>737</v>
      </c>
      <c r="E193" s="157" t="s">
        <v>3313</v>
      </c>
      <c r="F193" s="117" t="s">
        <v>3071</v>
      </c>
      <c r="G193" s="117" t="s">
        <v>228</v>
      </c>
      <c r="H193" s="43" t="str">
        <f t="shared" si="56"/>
        <v>Rural MRSA West</v>
      </c>
      <c r="I193" s="45">
        <f>INDEX(FeeCalc!M:M,MATCH(C:C,FeeCalc!F:F,0))</f>
        <v>148484.8563352256</v>
      </c>
      <c r="J193" s="45">
        <f>INDEX(FeeCalc!L:L,MATCH(C:C,FeeCalc!F:F,0))</f>
        <v>433018.68457111093</v>
      </c>
      <c r="K193" s="45">
        <f t="shared" si="57"/>
        <v>581503.54090633651</v>
      </c>
      <c r="L193" s="45">
        <f>IFERROR(IFERROR(INDEX('2023 IP UPL Data'!N:N,MATCH(A:A,'2023 IP UPL Data'!B:B,0)),INDEX('2023 IMD UPL Data'!M:M,MATCH(A:A,'2023 IMD UPL Data'!B:B,0))),0)</f>
        <v>-43807.94649704847</v>
      </c>
      <c r="M193" s="45">
        <f>IFERROR((IF(F193="IMD",0,INDEX('2023 OP UPL Data'!M:M,MATCH(A:A,'2023 OP UPL Data'!B:B,0)))),0)</f>
        <v>78226.959750000009</v>
      </c>
      <c r="N193" s="45">
        <f t="shared" si="58"/>
        <v>34419.013252951539</v>
      </c>
      <c r="O193" s="45">
        <v>-40126.690753185263</v>
      </c>
      <c r="P193" s="45">
        <v>371132.49539614003</v>
      </c>
      <c r="Q193" s="45">
        <f t="shared" si="59"/>
        <v>331005.80464295478</v>
      </c>
      <c r="R193" s="45" t="str">
        <f t="shared" si="60"/>
        <v>No</v>
      </c>
      <c r="S193" s="46" t="str">
        <f t="shared" si="60"/>
        <v>Yes</v>
      </c>
      <c r="T193" s="47">
        <f>ROUND(INDEX(Summary!H:H,MATCH(H:H,Summary!A:A,0)),2)</f>
        <v>0</v>
      </c>
      <c r="U193" s="47">
        <f>ROUND(INDEX(Summary!I:I,MATCH(H:H,Summary!A:A,0)),2)</f>
        <v>0.25</v>
      </c>
      <c r="V193" s="82">
        <f t="shared" si="61"/>
        <v>0</v>
      </c>
      <c r="W193" s="82">
        <f t="shared" si="61"/>
        <v>108254.67114277773</v>
      </c>
      <c r="X193" s="45">
        <f t="shared" si="62"/>
        <v>108254.67114277773</v>
      </c>
      <c r="Y193" s="45" t="s">
        <v>18726</v>
      </c>
      <c r="Z193" s="45" t="str">
        <f t="shared" si="63"/>
        <v>No</v>
      </c>
      <c r="AA193" s="45" t="str">
        <f t="shared" si="63"/>
        <v>Yes</v>
      </c>
      <c r="AB193" s="45" t="str">
        <f t="shared" si="64"/>
        <v>Yes</v>
      </c>
      <c r="AC193" s="83">
        <f t="shared" si="75"/>
        <v>0</v>
      </c>
      <c r="AD193" s="83">
        <f t="shared" si="76"/>
        <v>0.42</v>
      </c>
      <c r="AE193" s="45">
        <f t="shared" si="77"/>
        <v>0</v>
      </c>
      <c r="AF193" s="45">
        <f t="shared" si="77"/>
        <v>181867.8475198666</v>
      </c>
      <c r="AG193" s="45">
        <f t="shared" si="65"/>
        <v>181867.8475198666</v>
      </c>
      <c r="AH193" s="47">
        <f>IF(Y193="No",0,IFERROR(ROUNDDOWN(INDEX('90% of ACR'!K:K,MATCH(H:H,'90% of ACR'!A:A,0))*IF(I193&gt;0,IF(O193&gt;0,$R$4*MAX(O193-V193,0),0),0)/I193,2),0))</f>
        <v>0</v>
      </c>
      <c r="AI193" s="83">
        <f>IF(Y193="No",0,IFERROR(ROUNDDOWN(INDEX('90% of ACR'!R:R,MATCH(H:H,'90% of ACR'!A:A,0))*IF(J193&gt;0,IF(P193&gt;0,$R$4*MAX(P193-W193,0),0),0)/J193,2),0))</f>
        <v>0.42</v>
      </c>
      <c r="AJ193" s="45">
        <f t="shared" si="66"/>
        <v>0</v>
      </c>
      <c r="AK193" s="45">
        <f t="shared" si="66"/>
        <v>181867.8475198666</v>
      </c>
      <c r="AL193" s="47">
        <f t="shared" si="67"/>
        <v>0</v>
      </c>
      <c r="AM193" s="47">
        <f t="shared" si="67"/>
        <v>0.66999999999999993</v>
      </c>
      <c r="AN193" s="84">
        <f>IFERROR(INDEX(FeeCalc!P:P,MATCH(C193,FeeCalc!F:F,0)),0)</f>
        <v>290122.51866264432</v>
      </c>
      <c r="AO193" s="84">
        <f>IFERROR(INDEX(FeeCalc!S:S,MATCH(C193,FeeCalc!F:F,0)),0)</f>
        <v>17942.886288621768</v>
      </c>
      <c r="AP193" s="84">
        <f t="shared" si="68"/>
        <v>308065.40495126607</v>
      </c>
      <c r="AQ193" s="69">
        <f t="shared" si="69"/>
        <v>130722.00941378066</v>
      </c>
      <c r="AR193" s="69">
        <v>67082.569847221865</v>
      </c>
      <c r="AS193" s="69">
        <f t="shared" si="78"/>
        <v>63639.439566558794</v>
      </c>
      <c r="AT193" s="69">
        <f>IFERROR(IFERROR(INDEX('2023 IP UPL Data'!L:L,MATCH(A:A,'2023 IP UPL Data'!B:B,0)),INDEX('2023 IMD UPL Data'!I:I,MATCH(A:A,'2023 IMD UPL Data'!B:B,0))),0)</f>
        <v>95500.606497048473</v>
      </c>
      <c r="AU193" s="69">
        <f>IFERROR(IF(F191="IMD",0,INDEX('2023 OP UPL Data'!J:J,MATCH(A:A,'2023 OP UPL Data'!B:B,0))),0)</f>
        <v>139600.41024999999</v>
      </c>
      <c r="AV193" s="45">
        <f t="shared" si="70"/>
        <v>235101.01674704847</v>
      </c>
      <c r="AW193" s="69">
        <f>IFERROR(IFERROR(INDEX('2023 IP UPL Data'!M:M,MATCH(A:A,'2023 IP UPL Data'!B:B,0)),INDEX('2023 IMD UPL Data'!J:J,MATCH(A:A,'2023 IMD UPL Data'!B:B,0))),0)</f>
        <v>51692.66</v>
      </c>
      <c r="AX193" s="69">
        <f>IFERROR(IF(F191="IMD",0,INDEX('2023 OP UPL Data'!L:L,MATCH(A:A,'2023 OP UPL Data'!B:B,0))),0)</f>
        <v>217827.37</v>
      </c>
      <c r="AY193" s="45">
        <f t="shared" si="71"/>
        <v>269520.03000000003</v>
      </c>
      <c r="AZ193" s="69">
        <v>55373.91574386321</v>
      </c>
      <c r="BA193" s="69">
        <v>510732.90564614005</v>
      </c>
      <c r="BB193" s="69">
        <f t="shared" si="72"/>
        <v>55373.91574386321</v>
      </c>
      <c r="BC193" s="69">
        <f t="shared" si="72"/>
        <v>402478.23450336233</v>
      </c>
      <c r="BD193" s="69">
        <f t="shared" si="73"/>
        <v>457852.15024722548</v>
      </c>
      <c r="BE193" s="91">
        <f t="shared" si="74"/>
        <v>3681.2557438632066</v>
      </c>
      <c r="BF193" s="91">
        <f t="shared" si="74"/>
        <v>292905.53564614005</v>
      </c>
      <c r="BG193" s="70">
        <f>IFERROR(INDEX('2023 IP UPL Data'!K:K,MATCH(A193,'2023 IP UPL Data'!B:B,0)),0)</f>
        <v>0</v>
      </c>
    </row>
    <row r="194" spans="1:59">
      <c r="A194" s="120" t="s">
        <v>411</v>
      </c>
      <c r="B194" s="161" t="s">
        <v>411</v>
      </c>
      <c r="C194" s="31" t="s">
        <v>412</v>
      </c>
      <c r="D194" s="193" t="s">
        <v>412</v>
      </c>
      <c r="E194" s="157" t="s">
        <v>23127</v>
      </c>
      <c r="F194" s="117" t="s">
        <v>2987</v>
      </c>
      <c r="G194" s="117" t="s">
        <v>301</v>
      </c>
      <c r="H194" s="43" t="str">
        <f t="shared" si="56"/>
        <v>Urban Harris</v>
      </c>
      <c r="I194" s="45">
        <f>INDEX(FeeCalc!M:M,MATCH(C:C,FeeCalc!F:F,0))</f>
        <v>2810024.5740528572</v>
      </c>
      <c r="J194" s="45">
        <f>INDEX(FeeCalc!L:L,MATCH(C:C,FeeCalc!F:F,0))</f>
        <v>1579190.065703379</v>
      </c>
      <c r="K194" s="45">
        <f t="shared" si="57"/>
        <v>4389214.6397562362</v>
      </c>
      <c r="L194" s="45">
        <f>IFERROR(IFERROR(INDEX('2023 IP UPL Data'!N:N,MATCH(A:A,'2023 IP UPL Data'!B:B,0)),INDEX('2023 IMD UPL Data'!M:M,MATCH(A:A,'2023 IMD UPL Data'!B:B,0))),0)</f>
        <v>4087250.7623529416</v>
      </c>
      <c r="M194" s="45">
        <f>IFERROR((IF(F194="IMD",0,INDEX('2023 OP UPL Data'!M:M,MATCH(A:A,'2023 OP UPL Data'!B:B,0)))),0)</f>
        <v>1269708.9942647058</v>
      </c>
      <c r="N194" s="45">
        <f t="shared" si="58"/>
        <v>5356959.7566176476</v>
      </c>
      <c r="O194" s="45">
        <v>5998071.6764917979</v>
      </c>
      <c r="P194" s="45">
        <v>1410397.4425585016</v>
      </c>
      <c r="Q194" s="45">
        <f t="shared" si="59"/>
        <v>7408469.1190502997</v>
      </c>
      <c r="R194" s="45" t="str">
        <f t="shared" si="60"/>
        <v>Yes</v>
      </c>
      <c r="S194" s="46" t="str">
        <f t="shared" si="60"/>
        <v>Yes</v>
      </c>
      <c r="T194" s="47">
        <f>ROUND(INDEX(Summary!H:H,MATCH(H:H,Summary!A:A,0)),2)</f>
        <v>1.96</v>
      </c>
      <c r="U194" s="47">
        <f>ROUND(INDEX(Summary!I:I,MATCH(H:H,Summary!A:A,0)),2)</f>
        <v>0.74</v>
      </c>
      <c r="V194" s="82">
        <f t="shared" si="61"/>
        <v>5507648.1651435997</v>
      </c>
      <c r="W194" s="82">
        <f t="shared" si="61"/>
        <v>1168600.6486205005</v>
      </c>
      <c r="X194" s="45">
        <f t="shared" si="62"/>
        <v>6676248.8137641</v>
      </c>
      <c r="Y194" s="45" t="s">
        <v>18726</v>
      </c>
      <c r="Z194" s="45" t="str">
        <f t="shared" si="63"/>
        <v>No</v>
      </c>
      <c r="AA194" s="45" t="str">
        <f t="shared" si="63"/>
        <v>Yes</v>
      </c>
      <c r="AB194" s="45" t="str">
        <f t="shared" si="64"/>
        <v>Yes</v>
      </c>
      <c r="AC194" s="83">
        <f t="shared" si="75"/>
        <v>0.12</v>
      </c>
      <c r="AD194" s="83">
        <f t="shared" si="76"/>
        <v>0.11</v>
      </c>
      <c r="AE194" s="45">
        <f t="shared" si="77"/>
        <v>337202.94888634287</v>
      </c>
      <c r="AF194" s="45">
        <f t="shared" si="77"/>
        <v>173710.9072273717</v>
      </c>
      <c r="AG194" s="45">
        <f t="shared" si="65"/>
        <v>510913.85611371457</v>
      </c>
      <c r="AH194" s="47">
        <f>IF(Y194="No",0,IFERROR(ROUNDDOWN(INDEX('90% of ACR'!K:K,MATCH(H:H,'90% of ACR'!A:A,0))*IF(I194&gt;0,IF(O194&gt;0,$R$4*MAX(O194-V194,0),0),0)/I194,2),0))</f>
        <v>0</v>
      </c>
      <c r="AI194" s="83">
        <f>IF(Y194="No",0,IFERROR(ROUNDDOWN(INDEX('90% of ACR'!R:R,MATCH(H:H,'90% of ACR'!A:A,0))*IF(J194&gt;0,IF(P194&gt;0,$R$4*MAX(P194-W194,0),0),0)/J194,2),0))</f>
        <v>0.08</v>
      </c>
      <c r="AJ194" s="45">
        <f t="shared" si="66"/>
        <v>0</v>
      </c>
      <c r="AK194" s="45">
        <f t="shared" si="66"/>
        <v>126335.20525627032</v>
      </c>
      <c r="AL194" s="47">
        <f t="shared" si="67"/>
        <v>1.96</v>
      </c>
      <c r="AM194" s="47">
        <f t="shared" si="67"/>
        <v>0.82</v>
      </c>
      <c r="AN194" s="84">
        <f>IFERROR(INDEX(FeeCalc!P:P,MATCH(C194,FeeCalc!F:F,0)),0)</f>
        <v>6802584.0190203702</v>
      </c>
      <c r="AO194" s="84">
        <f>IFERROR(INDEX(FeeCalc!S:S,MATCH(C194,FeeCalc!F:F,0)),0)</f>
        <v>423787.08484605292</v>
      </c>
      <c r="AP194" s="84">
        <f t="shared" si="68"/>
        <v>7226371.1038664235</v>
      </c>
      <c r="AQ194" s="69">
        <f t="shared" si="69"/>
        <v>3066380.5032458478</v>
      </c>
      <c r="AR194" s="69">
        <v>1593097.1138176462</v>
      </c>
      <c r="AS194" s="69">
        <f t="shared" si="78"/>
        <v>1473283.3894282016</v>
      </c>
      <c r="AT194" s="69">
        <f>IFERROR(IFERROR(INDEX('2023 IP UPL Data'!L:L,MATCH(A:A,'2023 IP UPL Data'!B:B,0)),INDEX('2023 IMD UPL Data'!I:I,MATCH(A:A,'2023 IMD UPL Data'!B:B,0))),0)</f>
        <v>2569771.6176470583</v>
      </c>
      <c r="AU194" s="69">
        <f>IFERROR(IF(F192="IMD",0,INDEX('2023 OP UPL Data'!J:J,MATCH(A:A,'2023 OP UPL Data'!B:B,0))),0)</f>
        <v>776616.52573529421</v>
      </c>
      <c r="AV194" s="45">
        <f t="shared" si="70"/>
        <v>3346388.1433823528</v>
      </c>
      <c r="AW194" s="69">
        <f>IFERROR(IFERROR(INDEX('2023 IP UPL Data'!M:M,MATCH(A:A,'2023 IP UPL Data'!B:B,0)),INDEX('2023 IMD UPL Data'!J:J,MATCH(A:A,'2023 IMD UPL Data'!B:B,0))),0)</f>
        <v>6657022.3799999999</v>
      </c>
      <c r="AX194" s="69">
        <f>IFERROR(IF(F192="IMD",0,INDEX('2023 OP UPL Data'!L:L,MATCH(A:A,'2023 OP UPL Data'!B:B,0))),0)</f>
        <v>2046325.52</v>
      </c>
      <c r="AY194" s="45">
        <f t="shared" si="71"/>
        <v>8703347.9000000004</v>
      </c>
      <c r="AZ194" s="69">
        <v>8567843.2941388562</v>
      </c>
      <c r="BA194" s="69">
        <v>2187013.9682937958</v>
      </c>
      <c r="BB194" s="69">
        <f t="shared" si="72"/>
        <v>3060195.1289952565</v>
      </c>
      <c r="BC194" s="69">
        <f t="shared" si="72"/>
        <v>1018413.3196732954</v>
      </c>
      <c r="BD194" s="69">
        <f t="shared" si="73"/>
        <v>4078608.4486685516</v>
      </c>
      <c r="BE194" s="91">
        <f t="shared" si="74"/>
        <v>1910820.9141388563</v>
      </c>
      <c r="BF194" s="91">
        <f t="shared" si="74"/>
        <v>140688.44829379581</v>
      </c>
      <c r="BG194" s="70">
        <f>IFERROR(INDEX('2023 IP UPL Data'!K:K,MATCH(A194,'2023 IP UPL Data'!B:B,0)),0)</f>
        <v>0</v>
      </c>
    </row>
    <row r="195" spans="1:59">
      <c r="A195" s="120" t="s">
        <v>417</v>
      </c>
      <c r="B195" s="161" t="s">
        <v>417</v>
      </c>
      <c r="C195" s="31" t="s">
        <v>418</v>
      </c>
      <c r="D195" s="193" t="s">
        <v>418</v>
      </c>
      <c r="E195" s="157" t="s">
        <v>23128</v>
      </c>
      <c r="F195" s="117" t="s">
        <v>2987</v>
      </c>
      <c r="G195" s="117" t="s">
        <v>301</v>
      </c>
      <c r="H195" s="43" t="str">
        <f t="shared" si="56"/>
        <v>Urban Harris</v>
      </c>
      <c r="I195" s="45">
        <f>INDEX(FeeCalc!M:M,MATCH(C:C,FeeCalc!F:F,0))</f>
        <v>69937.13560111649</v>
      </c>
      <c r="J195" s="45">
        <f>INDEX(FeeCalc!L:L,MATCH(C:C,FeeCalc!F:F,0))</f>
        <v>493900.73051145324</v>
      </c>
      <c r="K195" s="45">
        <f t="shared" si="57"/>
        <v>563837.8661125697</v>
      </c>
      <c r="L195" s="45">
        <f>IFERROR(IFERROR(INDEX('2023 IP UPL Data'!N:N,MATCH(A:A,'2023 IP UPL Data'!B:B,0)),INDEX('2023 IMD UPL Data'!M:M,MATCH(A:A,'2023 IMD UPL Data'!B:B,0))),0)</f>
        <v>31776.408529411754</v>
      </c>
      <c r="M195" s="45">
        <f>IFERROR((IF(F195="IMD",0,INDEX('2023 OP UPL Data'!M:M,MATCH(A:A,'2023 OP UPL Data'!B:B,0)))),0)</f>
        <v>777948.64735294122</v>
      </c>
      <c r="N195" s="45">
        <f t="shared" si="58"/>
        <v>809725.05588235299</v>
      </c>
      <c r="O195" s="45">
        <v>112574.27298327049</v>
      </c>
      <c r="P195" s="45">
        <v>858291.57172849576</v>
      </c>
      <c r="Q195" s="45">
        <f t="shared" si="59"/>
        <v>970865.84471176623</v>
      </c>
      <c r="R195" s="45" t="str">
        <f t="shared" si="60"/>
        <v>Yes</v>
      </c>
      <c r="S195" s="46" t="str">
        <f t="shared" si="60"/>
        <v>Yes</v>
      </c>
      <c r="T195" s="47">
        <f>ROUND(INDEX(Summary!H:H,MATCH(H:H,Summary!A:A,0)),2)</f>
        <v>1.96</v>
      </c>
      <c r="U195" s="47">
        <f>ROUND(INDEX(Summary!I:I,MATCH(H:H,Summary!A:A,0)),2)</f>
        <v>0.74</v>
      </c>
      <c r="V195" s="82">
        <f t="shared" si="61"/>
        <v>137076.78577818832</v>
      </c>
      <c r="W195" s="82">
        <f t="shared" si="61"/>
        <v>365486.5405784754</v>
      </c>
      <c r="X195" s="45">
        <f t="shared" si="62"/>
        <v>502563.32635666372</v>
      </c>
      <c r="Y195" s="45" t="s">
        <v>18726</v>
      </c>
      <c r="Z195" s="45" t="str">
        <f t="shared" si="63"/>
        <v>No</v>
      </c>
      <c r="AA195" s="45" t="str">
        <f t="shared" si="63"/>
        <v>Yes</v>
      </c>
      <c r="AB195" s="45" t="str">
        <f t="shared" si="64"/>
        <v>Yes</v>
      </c>
      <c r="AC195" s="83">
        <f t="shared" si="75"/>
        <v>0</v>
      </c>
      <c r="AD195" s="83">
        <f t="shared" si="76"/>
        <v>0.7</v>
      </c>
      <c r="AE195" s="45">
        <f t="shared" si="77"/>
        <v>0</v>
      </c>
      <c r="AF195" s="45">
        <f t="shared" si="77"/>
        <v>345730.51135801722</v>
      </c>
      <c r="AG195" s="45">
        <f t="shared" si="65"/>
        <v>345730.51135801722</v>
      </c>
      <c r="AH195" s="47">
        <f>IF(Y195="No",0,IFERROR(ROUNDDOWN(INDEX('90% of ACR'!K:K,MATCH(H:H,'90% of ACR'!A:A,0))*IF(I195&gt;0,IF(O195&gt;0,$R$4*MAX(O195-V195,0),0),0)/I195,2),0))</f>
        <v>0</v>
      </c>
      <c r="AI195" s="83">
        <f>IF(Y195="No",0,IFERROR(ROUNDDOWN(INDEX('90% of ACR'!R:R,MATCH(H:H,'90% of ACR'!A:A,0))*IF(J195&gt;0,IF(P195&gt;0,$R$4*MAX(P195-W195,0),0),0)/J195,2),0))</f>
        <v>0.52</v>
      </c>
      <c r="AJ195" s="45">
        <f t="shared" si="66"/>
        <v>0</v>
      </c>
      <c r="AK195" s="45">
        <f t="shared" si="66"/>
        <v>256828.37986595568</v>
      </c>
      <c r="AL195" s="47">
        <f t="shared" si="67"/>
        <v>1.96</v>
      </c>
      <c r="AM195" s="47">
        <f t="shared" si="67"/>
        <v>1.26</v>
      </c>
      <c r="AN195" s="84">
        <f>IFERROR(INDEX(FeeCalc!P:P,MATCH(C195,FeeCalc!F:F,0)),0)</f>
        <v>759391.7062226194</v>
      </c>
      <c r="AO195" s="84">
        <f>IFERROR(INDEX(FeeCalc!S:S,MATCH(C195,FeeCalc!F:F,0)),0)</f>
        <v>47227.264423188841</v>
      </c>
      <c r="AP195" s="84">
        <f t="shared" si="68"/>
        <v>806618.97064580827</v>
      </c>
      <c r="AQ195" s="69">
        <f t="shared" si="69"/>
        <v>342274.24105207715</v>
      </c>
      <c r="AR195" s="69">
        <v>178184.82180012297</v>
      </c>
      <c r="AS195" s="69">
        <f t="shared" si="78"/>
        <v>164089.41925195418</v>
      </c>
      <c r="AT195" s="69">
        <f>IFERROR(IFERROR(INDEX('2023 IP UPL Data'!L:L,MATCH(A:A,'2023 IP UPL Data'!B:B,0)),INDEX('2023 IMD UPL Data'!I:I,MATCH(A:A,'2023 IMD UPL Data'!B:B,0))),0)</f>
        <v>38032.801470588252</v>
      </c>
      <c r="AU195" s="69">
        <f>IFERROR(IF(F193="IMD",0,INDEX('2023 OP UPL Data'!J:J,MATCH(A:A,'2023 OP UPL Data'!B:B,0))),0)</f>
        <v>181981.49264705883</v>
      </c>
      <c r="AV195" s="45">
        <f t="shared" si="70"/>
        <v>220014.29411764708</v>
      </c>
      <c r="AW195" s="69">
        <f>IFERROR(IFERROR(INDEX('2023 IP UPL Data'!M:M,MATCH(A:A,'2023 IP UPL Data'!B:B,0)),INDEX('2023 IMD UPL Data'!J:J,MATCH(A:A,'2023 IMD UPL Data'!B:B,0))),0)</f>
        <v>69809.210000000006</v>
      </c>
      <c r="AX195" s="69">
        <f>IFERROR(IF(F193="IMD",0,INDEX('2023 OP UPL Data'!L:L,MATCH(A:A,'2023 OP UPL Data'!B:B,0))),0)</f>
        <v>959930.14</v>
      </c>
      <c r="AY195" s="45">
        <f t="shared" si="71"/>
        <v>1029739.35</v>
      </c>
      <c r="AZ195" s="69">
        <v>150607.07445385875</v>
      </c>
      <c r="BA195" s="69">
        <v>1040273.0643755546</v>
      </c>
      <c r="BB195" s="69">
        <f t="shared" si="72"/>
        <v>13530.288675670425</v>
      </c>
      <c r="BC195" s="69">
        <f t="shared" si="72"/>
        <v>674786.52379707922</v>
      </c>
      <c r="BD195" s="69">
        <f t="shared" si="73"/>
        <v>688316.81247274962</v>
      </c>
      <c r="BE195" s="91">
        <f t="shared" si="74"/>
        <v>80797.86445385874</v>
      </c>
      <c r="BF195" s="91">
        <f t="shared" si="74"/>
        <v>80342.924375554547</v>
      </c>
      <c r="BG195" s="70">
        <f>IFERROR(INDEX('2023 IP UPL Data'!K:K,MATCH(A195,'2023 IP UPL Data'!B:B,0)),0)</f>
        <v>0</v>
      </c>
    </row>
    <row r="196" spans="1:59">
      <c r="A196" s="120" t="s">
        <v>1760</v>
      </c>
      <c r="B196" s="161" t="s">
        <v>18147</v>
      </c>
      <c r="C196" s="31" t="s">
        <v>1762</v>
      </c>
      <c r="D196" s="193" t="s">
        <v>1762</v>
      </c>
      <c r="E196" s="157" t="s">
        <v>23129</v>
      </c>
      <c r="F196" s="117" t="s">
        <v>2987</v>
      </c>
      <c r="G196" s="117" t="s">
        <v>301</v>
      </c>
      <c r="H196" s="43" t="str">
        <f t="shared" si="56"/>
        <v>Urban Harris</v>
      </c>
      <c r="I196" s="45">
        <f>INDEX(FeeCalc!M:M,MATCH(C:C,FeeCalc!F:F,0))</f>
        <v>2953762.5477208649</v>
      </c>
      <c r="J196" s="45">
        <f>INDEX(FeeCalc!L:L,MATCH(C:C,FeeCalc!F:F,0))</f>
        <v>1794218.4584871433</v>
      </c>
      <c r="K196" s="45">
        <f t="shared" si="57"/>
        <v>4747981.0062080082</v>
      </c>
      <c r="L196" s="45">
        <f>IFERROR(IFERROR(INDEX('2023 IP UPL Data'!N:N,MATCH(A:A,'2023 IP UPL Data'!B:B,0)),INDEX('2023 IMD UPL Data'!M:M,MATCH(A:A,'2023 IMD UPL Data'!B:B,0))),0)</f>
        <v>2560708.5639705877</v>
      </c>
      <c r="M196" s="45">
        <f>IFERROR((IF(F196="IMD",0,INDEX('2023 OP UPL Data'!M:M,MATCH(A:A,'2023 OP UPL Data'!B:B,0)))),0)</f>
        <v>1789230.4408823529</v>
      </c>
      <c r="N196" s="45">
        <f t="shared" si="58"/>
        <v>4349939.0048529403</v>
      </c>
      <c r="O196" s="45">
        <v>4231127.210813012</v>
      </c>
      <c r="P196" s="45">
        <v>1977220.4590984823</v>
      </c>
      <c r="Q196" s="45">
        <f t="shared" si="59"/>
        <v>6208347.6699114945</v>
      </c>
      <c r="R196" s="45" t="str">
        <f t="shared" si="60"/>
        <v>Yes</v>
      </c>
      <c r="S196" s="46" t="str">
        <f t="shared" si="60"/>
        <v>Yes</v>
      </c>
      <c r="T196" s="47">
        <f>ROUND(INDEX(Summary!H:H,MATCH(H:H,Summary!A:A,0)),2)</f>
        <v>1.96</v>
      </c>
      <c r="U196" s="47">
        <f>ROUND(INDEX(Summary!I:I,MATCH(H:H,Summary!A:A,0)),2)</f>
        <v>0.74</v>
      </c>
      <c r="V196" s="82">
        <f t="shared" si="61"/>
        <v>5789374.5935328947</v>
      </c>
      <c r="W196" s="82">
        <f t="shared" si="61"/>
        <v>1327721.6592804859</v>
      </c>
      <c r="X196" s="45">
        <f t="shared" si="62"/>
        <v>7117096.2528133802</v>
      </c>
      <c r="Y196" s="45" t="s">
        <v>18726</v>
      </c>
      <c r="Z196" s="45" t="str">
        <f t="shared" si="63"/>
        <v>No</v>
      </c>
      <c r="AA196" s="45" t="str">
        <f t="shared" si="63"/>
        <v>Yes</v>
      </c>
      <c r="AB196" s="45" t="str">
        <f t="shared" si="64"/>
        <v>Yes</v>
      </c>
      <c r="AC196" s="83">
        <f t="shared" si="75"/>
        <v>0</v>
      </c>
      <c r="AD196" s="83">
        <f t="shared" si="76"/>
        <v>0.25</v>
      </c>
      <c r="AE196" s="45">
        <f t="shared" si="77"/>
        <v>0</v>
      </c>
      <c r="AF196" s="45">
        <f t="shared" si="77"/>
        <v>448554.61462178582</v>
      </c>
      <c r="AG196" s="45">
        <f t="shared" si="65"/>
        <v>448554.61462178582</v>
      </c>
      <c r="AH196" s="47">
        <f>IF(Y196="No",0,IFERROR(ROUNDDOWN(INDEX('90% of ACR'!K:K,MATCH(H:H,'90% of ACR'!A:A,0))*IF(I196&gt;0,IF(O196&gt;0,$R$4*MAX(O196-V196,0),0),0)/I196,2),0))</f>
        <v>0</v>
      </c>
      <c r="AI196" s="83">
        <f>IF(Y196="No",0,IFERROR(ROUNDDOWN(INDEX('90% of ACR'!R:R,MATCH(H:H,'90% of ACR'!A:A,0))*IF(J196&gt;0,IF(P196&gt;0,$R$4*MAX(P196-W196,0),0),0)/J196,2),0))</f>
        <v>0.19</v>
      </c>
      <c r="AJ196" s="45">
        <f t="shared" si="66"/>
        <v>0</v>
      </c>
      <c r="AK196" s="45">
        <f t="shared" si="66"/>
        <v>340901.50711255724</v>
      </c>
      <c r="AL196" s="47">
        <f t="shared" si="67"/>
        <v>1.96</v>
      </c>
      <c r="AM196" s="47">
        <f t="shared" si="67"/>
        <v>0.92999999999999994</v>
      </c>
      <c r="AN196" s="84">
        <f>IFERROR(INDEX(FeeCalc!P:P,MATCH(C196,FeeCalc!F:F,0)),0)</f>
        <v>7457997.7599259382</v>
      </c>
      <c r="AO196" s="84">
        <f>IFERROR(INDEX(FeeCalc!S:S,MATCH(C196,FeeCalc!F:F,0)),0)</f>
        <v>461878.65568653884</v>
      </c>
      <c r="AP196" s="84">
        <f t="shared" si="68"/>
        <v>7919876.4156124769</v>
      </c>
      <c r="AQ196" s="69">
        <f t="shared" si="69"/>
        <v>3360656.9991896739</v>
      </c>
      <c r="AR196" s="69">
        <v>1770284.2481257257</v>
      </c>
      <c r="AS196" s="69">
        <f t="shared" si="78"/>
        <v>1590372.7510639483</v>
      </c>
      <c r="AT196" s="69">
        <f>IFERROR(IFERROR(INDEX('2023 IP UPL Data'!L:L,MATCH(A:A,'2023 IP UPL Data'!B:B,0)),INDEX('2023 IMD UPL Data'!I:I,MATCH(A:A,'2023 IMD UPL Data'!B:B,0))),0)</f>
        <v>2012354.8860294125</v>
      </c>
      <c r="AU196" s="69">
        <f>IFERROR(IF(F194="IMD",0,INDEX('2023 OP UPL Data'!J:J,MATCH(A:A,'2023 OP UPL Data'!B:B,0))),0)</f>
        <v>796854.16911764699</v>
      </c>
      <c r="AV196" s="45">
        <f t="shared" si="70"/>
        <v>2809209.0551470593</v>
      </c>
      <c r="AW196" s="69">
        <f>IFERROR(IFERROR(INDEX('2023 IP UPL Data'!M:M,MATCH(A:A,'2023 IP UPL Data'!B:B,0)),INDEX('2023 IMD UPL Data'!J:J,MATCH(A:A,'2023 IMD UPL Data'!B:B,0))),0)</f>
        <v>4573063.45</v>
      </c>
      <c r="AX196" s="69">
        <f>IFERROR(IF(F194="IMD",0,INDEX('2023 OP UPL Data'!L:L,MATCH(A:A,'2023 OP UPL Data'!B:B,0))),0)</f>
        <v>2586084.61</v>
      </c>
      <c r="AY196" s="45">
        <f t="shared" si="71"/>
        <v>7159148.0600000005</v>
      </c>
      <c r="AZ196" s="69">
        <v>6243482.0968424249</v>
      </c>
      <c r="BA196" s="69">
        <v>2774074.6282161293</v>
      </c>
      <c r="BB196" s="69">
        <f t="shared" si="72"/>
        <v>454107.50330953021</v>
      </c>
      <c r="BC196" s="69">
        <f t="shared" si="72"/>
        <v>1446352.9689356433</v>
      </c>
      <c r="BD196" s="69">
        <f t="shared" si="73"/>
        <v>1900460.4722451735</v>
      </c>
      <c r="BE196" s="91">
        <f t="shared" si="74"/>
        <v>1670418.6468424248</v>
      </c>
      <c r="BF196" s="91">
        <f t="shared" si="74"/>
        <v>187990.01821612939</v>
      </c>
      <c r="BG196" s="70">
        <f>IFERROR(INDEX('2023 IP UPL Data'!K:K,MATCH(A196,'2023 IP UPL Data'!B:B,0)),0)</f>
        <v>0</v>
      </c>
    </row>
    <row r="197" spans="1:59">
      <c r="A197" s="120" t="s">
        <v>420</v>
      </c>
      <c r="B197" s="161" t="s">
        <v>420</v>
      </c>
      <c r="C197" s="31" t="s">
        <v>421</v>
      </c>
      <c r="D197" s="193" t="s">
        <v>421</v>
      </c>
      <c r="E197" s="157" t="s">
        <v>23130</v>
      </c>
      <c r="F197" s="117" t="s">
        <v>2987</v>
      </c>
      <c r="G197" s="117" t="s">
        <v>301</v>
      </c>
      <c r="H197" s="43" t="str">
        <f t="shared" si="56"/>
        <v>Urban Harris</v>
      </c>
      <c r="I197" s="45">
        <f>INDEX(FeeCalc!M:M,MATCH(C:C,FeeCalc!F:F,0))</f>
        <v>665242.36778441619</v>
      </c>
      <c r="J197" s="45">
        <f>INDEX(FeeCalc!L:L,MATCH(C:C,FeeCalc!F:F,0))</f>
        <v>256950.29717605247</v>
      </c>
      <c r="K197" s="45">
        <f t="shared" si="57"/>
        <v>922192.66496046865</v>
      </c>
      <c r="L197" s="45">
        <f>IFERROR(IFERROR(INDEX('2023 IP UPL Data'!N:N,MATCH(A:A,'2023 IP UPL Data'!B:B,0)),INDEX('2023 IMD UPL Data'!M:M,MATCH(A:A,'2023 IMD UPL Data'!B:B,0))),0)</f>
        <v>1013555.0557352941</v>
      </c>
      <c r="M197" s="45">
        <f>IFERROR((IF(F197="IMD",0,INDEX('2023 OP UPL Data'!M:M,MATCH(A:A,'2023 OP UPL Data'!B:B,0)))),0)</f>
        <v>973182.98088235292</v>
      </c>
      <c r="N197" s="45">
        <f t="shared" si="58"/>
        <v>1986738.0366176469</v>
      </c>
      <c r="O197" s="45">
        <v>1668813.8399927802</v>
      </c>
      <c r="P197" s="45">
        <v>948741.69637439726</v>
      </c>
      <c r="Q197" s="45">
        <f t="shared" si="59"/>
        <v>2617555.5363671775</v>
      </c>
      <c r="R197" s="45" t="str">
        <f t="shared" si="60"/>
        <v>Yes</v>
      </c>
      <c r="S197" s="46" t="str">
        <f t="shared" si="60"/>
        <v>Yes</v>
      </c>
      <c r="T197" s="47">
        <f>ROUND(INDEX(Summary!H:H,MATCH(H:H,Summary!A:A,0)),2)</f>
        <v>1.96</v>
      </c>
      <c r="U197" s="47">
        <f>ROUND(INDEX(Summary!I:I,MATCH(H:H,Summary!A:A,0)),2)</f>
        <v>0.74</v>
      </c>
      <c r="V197" s="82">
        <f t="shared" si="61"/>
        <v>1303875.0408574557</v>
      </c>
      <c r="W197" s="82">
        <f t="shared" si="61"/>
        <v>190143.21991027883</v>
      </c>
      <c r="X197" s="45">
        <f t="shared" si="62"/>
        <v>1494018.2607677346</v>
      </c>
      <c r="Y197" s="45" t="s">
        <v>18726</v>
      </c>
      <c r="Z197" s="45" t="str">
        <f t="shared" si="63"/>
        <v>No</v>
      </c>
      <c r="AA197" s="45" t="str">
        <f t="shared" si="63"/>
        <v>Yes</v>
      </c>
      <c r="AB197" s="45" t="str">
        <f t="shared" si="64"/>
        <v>Yes</v>
      </c>
      <c r="AC197" s="83">
        <f t="shared" si="75"/>
        <v>0.38</v>
      </c>
      <c r="AD197" s="83">
        <f t="shared" si="76"/>
        <v>2.06</v>
      </c>
      <c r="AE197" s="45">
        <f t="shared" si="77"/>
        <v>252792.09975807814</v>
      </c>
      <c r="AF197" s="45">
        <f t="shared" si="77"/>
        <v>529317.61218266806</v>
      </c>
      <c r="AG197" s="45">
        <f t="shared" si="65"/>
        <v>782109.71194074617</v>
      </c>
      <c r="AH197" s="47">
        <f>IF(Y197="No",0,IFERROR(ROUNDDOWN(INDEX('90% of ACR'!K:K,MATCH(H:H,'90% of ACR'!A:A,0))*IF(I197&gt;0,IF(O197&gt;0,$R$4*MAX(O197-V197,0),0),0)/I197,2),0))</f>
        <v>0</v>
      </c>
      <c r="AI197" s="83">
        <f>IF(Y197="No",0,IFERROR(ROUNDDOWN(INDEX('90% of ACR'!R:R,MATCH(H:H,'90% of ACR'!A:A,0))*IF(J197&gt;0,IF(P197&gt;0,$R$4*MAX(P197-W197,0),0),0)/J197,2),0))</f>
        <v>1.55</v>
      </c>
      <c r="AJ197" s="45">
        <f t="shared" si="66"/>
        <v>0</v>
      </c>
      <c r="AK197" s="45">
        <f t="shared" si="66"/>
        <v>398272.96062288131</v>
      </c>
      <c r="AL197" s="47">
        <f t="shared" si="67"/>
        <v>1.96</v>
      </c>
      <c r="AM197" s="47">
        <f t="shared" si="67"/>
        <v>2.29</v>
      </c>
      <c r="AN197" s="84">
        <f>IFERROR(INDEX(FeeCalc!P:P,MATCH(C197,FeeCalc!F:F,0)),0)</f>
        <v>1892291.2213906157</v>
      </c>
      <c r="AO197" s="84">
        <f>IFERROR(INDEX(FeeCalc!S:S,MATCH(C197,FeeCalc!F:F,0)),0)</f>
        <v>120038.16869687955</v>
      </c>
      <c r="AP197" s="84">
        <f t="shared" si="68"/>
        <v>2012329.3900874953</v>
      </c>
      <c r="AQ197" s="69">
        <f t="shared" si="69"/>
        <v>853895.75475460722</v>
      </c>
      <c r="AR197" s="69">
        <v>447460.18595890689</v>
      </c>
      <c r="AS197" s="69">
        <f t="shared" si="78"/>
        <v>406435.56879570032</v>
      </c>
      <c r="AT197" s="69">
        <f>IFERROR(IFERROR(INDEX('2023 IP UPL Data'!L:L,MATCH(A:A,'2023 IP UPL Data'!B:B,0)),INDEX('2023 IMD UPL Data'!I:I,MATCH(A:A,'2023 IMD UPL Data'!B:B,0))),0)</f>
        <v>413420.9742647059</v>
      </c>
      <c r="AU197" s="69">
        <f>IFERROR(IF(F195="IMD",0,INDEX('2023 OP UPL Data'!J:J,MATCH(A:A,'2023 OP UPL Data'!B:B,0))),0)</f>
        <v>136061.16911764705</v>
      </c>
      <c r="AV197" s="45">
        <f t="shared" si="70"/>
        <v>549482.14338235301</v>
      </c>
      <c r="AW197" s="69">
        <f>IFERROR(IFERROR(INDEX('2023 IP UPL Data'!M:M,MATCH(A:A,'2023 IP UPL Data'!B:B,0)),INDEX('2023 IMD UPL Data'!J:J,MATCH(A:A,'2023 IMD UPL Data'!B:B,0))),0)</f>
        <v>1426976.03</v>
      </c>
      <c r="AX197" s="69">
        <f>IFERROR(IF(F195="IMD",0,INDEX('2023 OP UPL Data'!L:L,MATCH(A:A,'2023 OP UPL Data'!B:B,0))),0)</f>
        <v>1109244.1499999999</v>
      </c>
      <c r="AY197" s="45">
        <f t="shared" si="71"/>
        <v>2536220.1799999997</v>
      </c>
      <c r="AZ197" s="69">
        <v>2082234.8142574863</v>
      </c>
      <c r="BA197" s="69">
        <v>1084802.8654920442</v>
      </c>
      <c r="BB197" s="69">
        <f t="shared" si="72"/>
        <v>778359.77340003056</v>
      </c>
      <c r="BC197" s="69">
        <f t="shared" si="72"/>
        <v>894659.64558176545</v>
      </c>
      <c r="BD197" s="69">
        <f t="shared" si="73"/>
        <v>1673019.4189817961</v>
      </c>
      <c r="BE197" s="91">
        <f t="shared" si="74"/>
        <v>655258.78425748623</v>
      </c>
      <c r="BF197" s="91">
        <f t="shared" si="74"/>
        <v>0</v>
      </c>
      <c r="BG197" s="70">
        <f>IFERROR(INDEX('2023 IP UPL Data'!K:K,MATCH(A197,'2023 IP UPL Data'!B:B,0)),0)</f>
        <v>0</v>
      </c>
    </row>
    <row r="198" spans="1:59">
      <c r="A198" s="120" t="s">
        <v>652</v>
      </c>
      <c r="B198" s="161" t="s">
        <v>652</v>
      </c>
      <c r="C198" s="31" t="s">
        <v>653</v>
      </c>
      <c r="D198" s="193" t="s">
        <v>653</v>
      </c>
      <c r="E198" s="157" t="s">
        <v>23131</v>
      </c>
      <c r="F198" s="117" t="s">
        <v>2987</v>
      </c>
      <c r="G198" s="117" t="s">
        <v>301</v>
      </c>
      <c r="H198" s="43" t="str">
        <f t="shared" ref="H198:H261" si="79">CONCATENATE(F198," ",G198)</f>
        <v>Urban Harris</v>
      </c>
      <c r="I198" s="45">
        <f>INDEX(FeeCalc!M:M,MATCH(C:C,FeeCalc!F:F,0))</f>
        <v>858691.62285119621</v>
      </c>
      <c r="J198" s="45">
        <f>INDEX(FeeCalc!L:L,MATCH(C:C,FeeCalc!F:F,0))</f>
        <v>2011959.2481533061</v>
      </c>
      <c r="K198" s="45">
        <f t="shared" ref="K198:K261" si="80">I198+J198</f>
        <v>2870650.8710045023</v>
      </c>
      <c r="L198" s="45">
        <f>IFERROR(IFERROR(INDEX('2023 IP UPL Data'!N:N,MATCH(A:A,'2023 IP UPL Data'!B:B,0)),INDEX('2023 IMD UPL Data'!M:M,MATCH(A:A,'2023 IMD UPL Data'!B:B,0))),0)</f>
        <v>1579801.1810294117</v>
      </c>
      <c r="M198" s="45">
        <f>IFERROR((IF(F198="IMD",0,INDEX('2023 OP UPL Data'!M:M,MATCH(A:A,'2023 OP UPL Data'!B:B,0)))),0)</f>
        <v>1301486.0030882354</v>
      </c>
      <c r="N198" s="45">
        <f t="shared" ref="N198:N261" si="81">+L198+M198</f>
        <v>2881287.1841176469</v>
      </c>
      <c r="O198" s="45">
        <v>1071051.7801071992</v>
      </c>
      <c r="P198" s="45">
        <v>1492773.3523063376</v>
      </c>
      <c r="Q198" s="45">
        <f t="shared" ref="Q198:Q261" si="82">O198+P198</f>
        <v>2563825.1324135368</v>
      </c>
      <c r="R198" s="45" t="str">
        <f t="shared" ref="R198:S261" si="83">IF(O198&gt;0,"Yes","No")</f>
        <v>Yes</v>
      </c>
      <c r="S198" s="46" t="str">
        <f t="shared" si="83"/>
        <v>Yes</v>
      </c>
      <c r="T198" s="47">
        <f>ROUND(INDEX(Summary!H:H,MATCH(H:H,Summary!A:A,0)),2)</f>
        <v>1.96</v>
      </c>
      <c r="U198" s="47">
        <f>ROUND(INDEX(Summary!I:I,MATCH(H:H,Summary!A:A,0)),2)</f>
        <v>0.74</v>
      </c>
      <c r="V198" s="82">
        <f t="shared" ref="V198:W261" si="84">+T198*I198</f>
        <v>1683035.5807883446</v>
      </c>
      <c r="W198" s="82">
        <f t="shared" si="84"/>
        <v>1488849.8436334464</v>
      </c>
      <c r="X198" s="45">
        <f t="shared" ref="X198:X261" si="85">+V198+W198</f>
        <v>3171885.424421791</v>
      </c>
      <c r="Y198" s="45" t="s">
        <v>18726</v>
      </c>
      <c r="Z198" s="45" t="str">
        <f t="shared" ref="Z198:AA261" si="86">IF(AJ198&gt;0,"Yes","No")</f>
        <v>No</v>
      </c>
      <c r="AA198" s="45" t="str">
        <f t="shared" si="86"/>
        <v>No</v>
      </c>
      <c r="AB198" s="45" t="str">
        <f t="shared" ref="AB198:AB261" si="87">IF(AG198&gt;0,"Yes","No")</f>
        <v>No</v>
      </c>
      <c r="AC198" s="83">
        <f t="shared" si="75"/>
        <v>0</v>
      </c>
      <c r="AD198" s="83">
        <f t="shared" si="76"/>
        <v>0</v>
      </c>
      <c r="AE198" s="45">
        <f t="shared" si="77"/>
        <v>0</v>
      </c>
      <c r="AF198" s="45">
        <f t="shared" si="77"/>
        <v>0</v>
      </c>
      <c r="AG198" s="45">
        <f t="shared" ref="AG198:AG261" si="88">AE198+AF198</f>
        <v>0</v>
      </c>
      <c r="AH198" s="47">
        <f>IF(Y198="No",0,IFERROR(ROUNDDOWN(INDEX('90% of ACR'!K:K,MATCH(H:H,'90% of ACR'!A:A,0))*IF(I198&gt;0,IF(O198&gt;0,$R$4*MAX(O198-V198,0),0),0)/I198,2),0))</f>
        <v>0</v>
      </c>
      <c r="AI198" s="83">
        <f>IF(Y198="No",0,IFERROR(ROUNDDOWN(INDEX('90% of ACR'!R:R,MATCH(H:H,'90% of ACR'!A:A,0))*IF(J198&gt;0,IF(P198&gt;0,$R$4*MAX(P198-W198,0),0),0)/J198,2),0))</f>
        <v>0</v>
      </c>
      <c r="AJ198" s="45">
        <f t="shared" ref="AJ198:AK261" si="89">I198*AH198</f>
        <v>0</v>
      </c>
      <c r="AK198" s="45">
        <f t="shared" si="89"/>
        <v>0</v>
      </c>
      <c r="AL198" s="47">
        <f t="shared" ref="AL198:AM261" si="90">T198+AH198</f>
        <v>1.96</v>
      </c>
      <c r="AM198" s="47">
        <f t="shared" si="90"/>
        <v>0.74</v>
      </c>
      <c r="AN198" s="84">
        <f>IFERROR(INDEX(FeeCalc!P:P,MATCH(C198,FeeCalc!F:F,0)),0)</f>
        <v>3171885.424421791</v>
      </c>
      <c r="AO198" s="84">
        <f>IFERROR(INDEX(FeeCalc!S:S,MATCH(C198,FeeCalc!F:F,0)),0)</f>
        <v>197240.22677880456</v>
      </c>
      <c r="AP198" s="84">
        <f t="shared" ref="AP198:AP261" si="91">AN198+AO198</f>
        <v>3369125.6512005953</v>
      </c>
      <c r="AQ198" s="69">
        <f t="shared" ref="AQ198:AQ261" si="92">$AQ$3*AP198*1.08</f>
        <v>1429627.8258252512</v>
      </c>
      <c r="AR198" s="69">
        <v>748689.9156048178</v>
      </c>
      <c r="AS198" s="69">
        <f t="shared" si="78"/>
        <v>680937.91022043338</v>
      </c>
      <c r="AT198" s="69">
        <f>IFERROR(IFERROR(INDEX('2023 IP UPL Data'!L:L,MATCH(A:A,'2023 IP UPL Data'!B:B,0)),INDEX('2023 IMD UPL Data'!I:I,MATCH(A:A,'2023 IMD UPL Data'!B:B,0))),0)</f>
        <v>751076.23897058819</v>
      </c>
      <c r="AU198" s="69">
        <f>IFERROR(IF(F196="IMD",0,INDEX('2023 OP UPL Data'!J:J,MATCH(A:A,'2023 OP UPL Data'!B:B,0))),0)</f>
        <v>1118716.2169117648</v>
      </c>
      <c r="AV198" s="45">
        <f t="shared" ref="AV198:AV261" si="93">AT198+AU198</f>
        <v>1869792.455882353</v>
      </c>
      <c r="AW198" s="69">
        <f>IFERROR(IFERROR(INDEX('2023 IP UPL Data'!M:M,MATCH(A:A,'2023 IP UPL Data'!B:B,0)),INDEX('2023 IMD UPL Data'!J:J,MATCH(A:A,'2023 IMD UPL Data'!B:B,0))),0)</f>
        <v>2330877.42</v>
      </c>
      <c r="AX198" s="69">
        <f>IFERROR(IF(F196="IMD",0,INDEX('2023 OP UPL Data'!L:L,MATCH(A:A,'2023 OP UPL Data'!B:B,0))),0)</f>
        <v>2420202.2200000002</v>
      </c>
      <c r="AY198" s="45">
        <f t="shared" ref="AY198:AY261" si="94">AW198+AX198</f>
        <v>4751079.6400000006</v>
      </c>
      <c r="AZ198" s="69">
        <v>1822128.0190777874</v>
      </c>
      <c r="BA198" s="69">
        <v>2611489.5692181024</v>
      </c>
      <c r="BB198" s="69">
        <f t="shared" ref="BB198:BC261" si="95">IF(AZ198&gt;V198,AZ198-V198,0)</f>
        <v>139092.4382894428</v>
      </c>
      <c r="BC198" s="69">
        <f t="shared" si="95"/>
        <v>1122639.725584656</v>
      </c>
      <c r="BD198" s="69">
        <f t="shared" ref="BD198:BD261" si="96">IF(AZ198+BA198&gt;X198,AZ198+BA198-X198,0)</f>
        <v>1261732.163874099</v>
      </c>
      <c r="BE198" s="91">
        <f t="shared" ref="BE198:BF261" si="97">IF(AZ198&gt;AW198,AZ198-AW198,0)</f>
        <v>0</v>
      </c>
      <c r="BF198" s="91">
        <f t="shared" si="97"/>
        <v>191287.34921810217</v>
      </c>
      <c r="BG198" s="70">
        <f>IFERROR(INDEX('2023 IP UPL Data'!K:K,MATCH(A198,'2023 IP UPL Data'!B:B,0)),0)</f>
        <v>0</v>
      </c>
    </row>
    <row r="199" spans="1:59">
      <c r="A199" s="120" t="s">
        <v>862</v>
      </c>
      <c r="B199" s="161" t="s">
        <v>862</v>
      </c>
      <c r="C199" s="31" t="s">
        <v>863</v>
      </c>
      <c r="D199" s="193" t="s">
        <v>863</v>
      </c>
      <c r="E199" s="157" t="s">
        <v>23132</v>
      </c>
      <c r="F199" s="117" t="s">
        <v>3071</v>
      </c>
      <c r="G199" s="117" t="s">
        <v>311</v>
      </c>
      <c r="H199" s="43" t="str">
        <f t="shared" si="79"/>
        <v>Rural MRSA Northeast</v>
      </c>
      <c r="I199" s="45">
        <f>INDEX(FeeCalc!M:M,MATCH(C:C,FeeCalc!F:F,0))</f>
        <v>4079406.5435177665</v>
      </c>
      <c r="J199" s="45">
        <f>INDEX(FeeCalc!L:L,MATCH(C:C,FeeCalc!F:F,0))</f>
        <v>3422517.455139122</v>
      </c>
      <c r="K199" s="45">
        <f t="shared" si="80"/>
        <v>7501923.9986568885</v>
      </c>
      <c r="L199" s="45">
        <f>IFERROR(IFERROR(INDEX('2023 IP UPL Data'!N:N,MATCH(A:A,'2023 IP UPL Data'!B:B,0)),INDEX('2023 IMD UPL Data'!M:M,MATCH(A:A,'2023 IMD UPL Data'!B:B,0))),0)</f>
        <v>-44297.235522505827</v>
      </c>
      <c r="M199" s="45">
        <f>IFERROR((IF(F199="IMD",0,INDEX('2023 OP UPL Data'!M:M,MATCH(A:A,'2023 OP UPL Data'!B:B,0)))),0)</f>
        <v>2369965.8533333335</v>
      </c>
      <c r="N199" s="45">
        <f t="shared" si="81"/>
        <v>2325668.6178108277</v>
      </c>
      <c r="O199" s="45">
        <v>788335.12885420118</v>
      </c>
      <c r="P199" s="45">
        <v>3396884.2768755145</v>
      </c>
      <c r="Q199" s="45">
        <f t="shared" si="82"/>
        <v>4185219.4057297157</v>
      </c>
      <c r="R199" s="45" t="str">
        <f t="shared" si="83"/>
        <v>Yes</v>
      </c>
      <c r="S199" s="46" t="str">
        <f t="shared" si="83"/>
        <v>Yes</v>
      </c>
      <c r="T199" s="47">
        <f>ROUND(INDEX(Summary!H:H,MATCH(H:H,Summary!A:A,0)),2)</f>
        <v>0.17</v>
      </c>
      <c r="U199" s="47">
        <f>ROUND(INDEX(Summary!I:I,MATCH(H:H,Summary!A:A,0)),2)</f>
        <v>0.45</v>
      </c>
      <c r="V199" s="82">
        <f t="shared" si="84"/>
        <v>693499.11239802034</v>
      </c>
      <c r="W199" s="82">
        <f t="shared" si="84"/>
        <v>1540132.8548126048</v>
      </c>
      <c r="X199" s="45">
        <f t="shared" si="85"/>
        <v>2233631.9672106253</v>
      </c>
      <c r="Y199" s="45" t="s">
        <v>18726</v>
      </c>
      <c r="Z199" s="45" t="str">
        <f t="shared" si="86"/>
        <v>No</v>
      </c>
      <c r="AA199" s="45" t="str">
        <f t="shared" si="86"/>
        <v>Yes</v>
      </c>
      <c r="AB199" s="45" t="str">
        <f t="shared" si="87"/>
        <v>Yes</v>
      </c>
      <c r="AC199" s="83">
        <f t="shared" ref="AC199:AC262" si="98">IF(Y199="No",0,IFERROR(ROUND(IF(I199&gt;0,IF(O199&gt;0,$R$4*MAX(O199-V199,0),0),0)/I199,2),0))</f>
        <v>0.02</v>
      </c>
      <c r="AD199" s="83">
        <f t="shared" ref="AD199:AD262" si="99">IF(Y199="No",0,IFERROR(ROUND(IF(J199&gt;0,IF(P199&gt;0,$R$4*MAX(P199-W199,0),0),0)/J199,2),0))</f>
        <v>0.38</v>
      </c>
      <c r="AE199" s="45">
        <f t="shared" ref="AE199:AF262" si="100">AC199*I199</f>
        <v>81588.130870355337</v>
      </c>
      <c r="AF199" s="45">
        <f t="shared" si="100"/>
        <v>1300556.6329528664</v>
      </c>
      <c r="AG199" s="45">
        <f t="shared" si="88"/>
        <v>1382144.7638232217</v>
      </c>
      <c r="AH199" s="47">
        <f>IF(Y199="No",0,IFERROR(ROUNDDOWN(INDEX('90% of ACR'!K:K,MATCH(H:H,'90% of ACR'!A:A,0))*IF(I199&gt;0,IF(O199&gt;0,$R$4*MAX(O199-V199,0),0),0)/I199,2),0))</f>
        <v>0</v>
      </c>
      <c r="AI199" s="83">
        <f>IF(Y199="No",0,IFERROR(ROUNDDOWN(INDEX('90% of ACR'!R:R,MATCH(H:H,'90% of ACR'!A:A,0))*IF(J199&gt;0,IF(P199&gt;0,$R$4*MAX(P199-W199,0),0),0)/J199,2),0))</f>
        <v>0.37</v>
      </c>
      <c r="AJ199" s="45">
        <f t="shared" si="89"/>
        <v>0</v>
      </c>
      <c r="AK199" s="45">
        <f t="shared" si="89"/>
        <v>1266331.4584014751</v>
      </c>
      <c r="AL199" s="47">
        <f t="shared" si="90"/>
        <v>0.17</v>
      </c>
      <c r="AM199" s="47">
        <f t="shared" si="90"/>
        <v>0.82000000000000006</v>
      </c>
      <c r="AN199" s="84">
        <f>IFERROR(INDEX(FeeCalc!P:P,MATCH(C199,FeeCalc!F:F,0)),0)</f>
        <v>3499963.4256121009</v>
      </c>
      <c r="AO199" s="84">
        <f>IFERROR(INDEX(FeeCalc!S:S,MATCH(C199,FeeCalc!F:F,0)),0)</f>
        <v>216657.19095403719</v>
      </c>
      <c r="AP199" s="84">
        <f t="shared" si="91"/>
        <v>3716620.6165661379</v>
      </c>
      <c r="AQ199" s="69">
        <f t="shared" si="92"/>
        <v>1577081.0594687427</v>
      </c>
      <c r="AR199" s="69">
        <v>791159.84203303757</v>
      </c>
      <c r="AS199" s="69">
        <f t="shared" ref="AS199:AS262" si="101">AQ199-AR199</f>
        <v>785921.21743570513</v>
      </c>
      <c r="AT199" s="69">
        <f>IFERROR(IFERROR(INDEX('2023 IP UPL Data'!L:L,MATCH(A:A,'2023 IP UPL Data'!B:B,0)),INDEX('2023 IMD UPL Data'!I:I,MATCH(A:A,'2023 IMD UPL Data'!B:B,0))),0)</f>
        <v>5991233.2755225059</v>
      </c>
      <c r="AU199" s="69">
        <f>IFERROR(IF(F197="IMD",0,INDEX('2023 OP UPL Data'!J:J,MATCH(A:A,'2023 OP UPL Data'!B:B,0))),0)</f>
        <v>1339350.3066666669</v>
      </c>
      <c r="AV199" s="45">
        <f t="shared" si="93"/>
        <v>7330583.5821891725</v>
      </c>
      <c r="AW199" s="69">
        <f>IFERROR(IFERROR(INDEX('2023 IP UPL Data'!M:M,MATCH(A:A,'2023 IP UPL Data'!B:B,0)),INDEX('2023 IMD UPL Data'!J:J,MATCH(A:A,'2023 IMD UPL Data'!B:B,0))),0)</f>
        <v>5946936.04</v>
      </c>
      <c r="AX199" s="69">
        <f>IFERROR(IF(F197="IMD",0,INDEX('2023 OP UPL Data'!L:L,MATCH(A:A,'2023 OP UPL Data'!B:B,0))),0)</f>
        <v>3709316.16</v>
      </c>
      <c r="AY199" s="45">
        <f t="shared" si="94"/>
        <v>9656252.1999999993</v>
      </c>
      <c r="AZ199" s="69">
        <v>6779568.404376707</v>
      </c>
      <c r="BA199" s="69">
        <v>4736234.5835421812</v>
      </c>
      <c r="BB199" s="69">
        <f t="shared" si="95"/>
        <v>6086069.291978687</v>
      </c>
      <c r="BC199" s="69">
        <f t="shared" si="95"/>
        <v>3196101.7287295763</v>
      </c>
      <c r="BD199" s="69">
        <f t="shared" si="96"/>
        <v>9282171.0207082629</v>
      </c>
      <c r="BE199" s="91">
        <f t="shared" si="97"/>
        <v>832632.364376707</v>
      </c>
      <c r="BF199" s="91">
        <f t="shared" si="97"/>
        <v>1026918.423542181</v>
      </c>
      <c r="BG199" s="70">
        <f>IFERROR(INDEX('2023 IP UPL Data'!K:K,MATCH(A199,'2023 IP UPL Data'!B:B,0)),0)</f>
        <v>0</v>
      </c>
    </row>
    <row r="200" spans="1:59">
      <c r="A200" s="120" t="s">
        <v>856</v>
      </c>
      <c r="B200" s="161" t="s">
        <v>856</v>
      </c>
      <c r="C200" s="31" t="s">
        <v>857</v>
      </c>
      <c r="D200" s="193" t="s">
        <v>857</v>
      </c>
      <c r="E200" s="157" t="s">
        <v>23133</v>
      </c>
      <c r="F200" s="117" t="s">
        <v>3071</v>
      </c>
      <c r="G200" s="117" t="s">
        <v>1599</v>
      </c>
      <c r="H200" s="43" t="str">
        <f t="shared" si="79"/>
        <v>Rural Jefferson</v>
      </c>
      <c r="I200" s="45">
        <f>INDEX(FeeCalc!M:M,MATCH(C:C,FeeCalc!F:F,0))</f>
        <v>1741377.0660029394</v>
      </c>
      <c r="J200" s="45">
        <f>INDEX(FeeCalc!L:L,MATCH(C:C,FeeCalc!F:F,0))</f>
        <v>2390077.6812997493</v>
      </c>
      <c r="K200" s="45">
        <f t="shared" si="80"/>
        <v>4131454.7473026887</v>
      </c>
      <c r="L200" s="45">
        <f>IFERROR(IFERROR(INDEX('2023 IP UPL Data'!N:N,MATCH(A:A,'2023 IP UPL Data'!B:B,0)),INDEX('2023 IMD UPL Data'!M:M,MATCH(A:A,'2023 IMD UPL Data'!B:B,0))),0)</f>
        <v>-295192.98700666986</v>
      </c>
      <c r="M200" s="45">
        <f>IFERROR((IF(F200="IMD",0,INDEX('2023 OP UPL Data'!M:M,MATCH(A:A,'2023 OP UPL Data'!B:B,0)))),0)</f>
        <v>1277684.6265454546</v>
      </c>
      <c r="N200" s="45">
        <f t="shared" si="81"/>
        <v>982491.63953878474</v>
      </c>
      <c r="O200" s="45">
        <v>23939.147583257873</v>
      </c>
      <c r="P200" s="45">
        <v>3396621.350612835</v>
      </c>
      <c r="Q200" s="45">
        <f t="shared" si="82"/>
        <v>3420560.4981960929</v>
      </c>
      <c r="R200" s="45" t="str">
        <f t="shared" si="83"/>
        <v>Yes</v>
      </c>
      <c r="S200" s="46" t="str">
        <f t="shared" si="83"/>
        <v>Yes</v>
      </c>
      <c r="T200" s="47">
        <f>ROUND(INDEX(Summary!H:H,MATCH(H:H,Summary!A:A,0)),2)</f>
        <v>0</v>
      </c>
      <c r="U200" s="47">
        <f>ROUND(INDEX(Summary!I:I,MATCH(H:H,Summary!A:A,0)),2)</f>
        <v>0.37</v>
      </c>
      <c r="V200" s="82">
        <f t="shared" si="84"/>
        <v>0</v>
      </c>
      <c r="W200" s="82">
        <f t="shared" si="84"/>
        <v>884328.74208090722</v>
      </c>
      <c r="X200" s="45">
        <f t="shared" si="85"/>
        <v>884328.74208090722</v>
      </c>
      <c r="Y200" s="45" t="s">
        <v>18726</v>
      </c>
      <c r="Z200" s="45" t="str">
        <f t="shared" si="86"/>
        <v>No</v>
      </c>
      <c r="AA200" s="45" t="str">
        <f t="shared" si="86"/>
        <v>Yes</v>
      </c>
      <c r="AB200" s="45" t="str">
        <f t="shared" si="87"/>
        <v>Yes</v>
      </c>
      <c r="AC200" s="83">
        <f t="shared" si="98"/>
        <v>0.01</v>
      </c>
      <c r="AD200" s="83">
        <f t="shared" si="99"/>
        <v>0.73</v>
      </c>
      <c r="AE200" s="45">
        <f t="shared" si="100"/>
        <v>17413.770660029393</v>
      </c>
      <c r="AF200" s="45">
        <f t="shared" si="100"/>
        <v>1744756.707348817</v>
      </c>
      <c r="AG200" s="45">
        <f t="shared" si="88"/>
        <v>1762170.4780088465</v>
      </c>
      <c r="AH200" s="47">
        <f>IF(Y200="No",0,IFERROR(ROUNDDOWN(INDEX('90% of ACR'!K:K,MATCH(H:H,'90% of ACR'!A:A,0))*IF(I200&gt;0,IF(O200&gt;0,$R$4*MAX(O200-V200,0),0),0)/I200,2),0))</f>
        <v>0</v>
      </c>
      <c r="AI200" s="83">
        <f>IF(Y200="No",0,IFERROR(ROUNDDOWN(INDEX('90% of ACR'!R:R,MATCH(H:H,'90% of ACR'!A:A,0))*IF(J200&gt;0,IF(P200&gt;0,$R$4*MAX(P200-W200,0),0),0)/J200,2),0))</f>
        <v>0.72</v>
      </c>
      <c r="AJ200" s="45">
        <f t="shared" si="89"/>
        <v>0</v>
      </c>
      <c r="AK200" s="45">
        <f t="shared" si="89"/>
        <v>1720855.9305358194</v>
      </c>
      <c r="AL200" s="47">
        <f t="shared" si="90"/>
        <v>0</v>
      </c>
      <c r="AM200" s="47">
        <f t="shared" si="90"/>
        <v>1.0899999999999999</v>
      </c>
      <c r="AN200" s="84">
        <f>IFERROR(INDEX(FeeCalc!P:P,MATCH(C200,FeeCalc!F:F,0)),0)</f>
        <v>2605184.6726167263</v>
      </c>
      <c r="AO200" s="84">
        <f>IFERROR(INDEX(FeeCalc!S:S,MATCH(C200,FeeCalc!F:F,0)),0)</f>
        <v>161584.78810923145</v>
      </c>
      <c r="AP200" s="84">
        <f t="shared" si="91"/>
        <v>2766769.4607259575</v>
      </c>
      <c r="AQ200" s="69">
        <f t="shared" si="92"/>
        <v>1174028.818808767</v>
      </c>
      <c r="AR200" s="69">
        <v>589939.51372330356</v>
      </c>
      <c r="AS200" s="69">
        <f t="shared" si="101"/>
        <v>584089.30508546345</v>
      </c>
      <c r="AT200" s="69">
        <f>IFERROR(IFERROR(INDEX('2023 IP UPL Data'!L:L,MATCH(A:A,'2023 IP UPL Data'!B:B,0)),INDEX('2023 IMD UPL Data'!I:I,MATCH(A:A,'2023 IMD UPL Data'!B:B,0))),0)</f>
        <v>2784512.1370066698</v>
      </c>
      <c r="AU200" s="69">
        <f>IFERROR(IF(F198="IMD",0,INDEX('2023 OP UPL Data'!J:J,MATCH(A:A,'2023 OP UPL Data'!B:B,0))),0)</f>
        <v>1268608.3534545454</v>
      </c>
      <c r="AV200" s="45">
        <f t="shared" si="93"/>
        <v>4053120.4904612154</v>
      </c>
      <c r="AW200" s="69">
        <f>IFERROR(IFERROR(INDEX('2023 IP UPL Data'!M:M,MATCH(A:A,'2023 IP UPL Data'!B:B,0)),INDEX('2023 IMD UPL Data'!J:J,MATCH(A:A,'2023 IMD UPL Data'!B:B,0))),0)</f>
        <v>2489319.15</v>
      </c>
      <c r="AX200" s="69">
        <f>IFERROR(IF(F198="IMD",0,INDEX('2023 OP UPL Data'!L:L,MATCH(A:A,'2023 OP UPL Data'!B:B,0))),0)</f>
        <v>2546292.98</v>
      </c>
      <c r="AY200" s="45">
        <f t="shared" si="94"/>
        <v>5035612.13</v>
      </c>
      <c r="AZ200" s="69">
        <v>2808451.2845899276</v>
      </c>
      <c r="BA200" s="69">
        <v>4665229.7040673802</v>
      </c>
      <c r="BB200" s="69">
        <f t="shared" si="95"/>
        <v>2808451.2845899276</v>
      </c>
      <c r="BC200" s="69">
        <f t="shared" si="95"/>
        <v>3780900.9619864728</v>
      </c>
      <c r="BD200" s="69">
        <f t="shared" si="96"/>
        <v>6589352.2465764005</v>
      </c>
      <c r="BE200" s="91">
        <f t="shared" si="97"/>
        <v>319132.13458992774</v>
      </c>
      <c r="BF200" s="91">
        <f t="shared" si="97"/>
        <v>2118936.7240673802</v>
      </c>
      <c r="BG200" s="70">
        <f>IFERROR(INDEX('2023 IP UPL Data'!K:K,MATCH(A200,'2023 IP UPL Data'!B:B,0)),0)</f>
        <v>0</v>
      </c>
    </row>
    <row r="201" spans="1:59">
      <c r="A201" s="120" t="s">
        <v>865</v>
      </c>
      <c r="B201" s="161" t="s">
        <v>865</v>
      </c>
      <c r="C201" s="31" t="s">
        <v>866</v>
      </c>
      <c r="D201" s="193" t="s">
        <v>866</v>
      </c>
      <c r="E201" s="157" t="s">
        <v>23134</v>
      </c>
      <c r="F201" s="117" t="s">
        <v>3071</v>
      </c>
      <c r="G201" s="117" t="s">
        <v>311</v>
      </c>
      <c r="H201" s="43" t="str">
        <f t="shared" si="79"/>
        <v>Rural MRSA Northeast</v>
      </c>
      <c r="I201" s="45">
        <f>INDEX(FeeCalc!M:M,MATCH(C:C,FeeCalc!F:F,0))</f>
        <v>32946.80195740654</v>
      </c>
      <c r="J201" s="45">
        <f>INDEX(FeeCalc!L:L,MATCH(C:C,FeeCalc!F:F,0))</f>
        <v>550533.39535188314</v>
      </c>
      <c r="K201" s="45">
        <f t="shared" si="80"/>
        <v>583480.19730928971</v>
      </c>
      <c r="L201" s="45">
        <f>IFERROR(IFERROR(INDEX('2023 IP UPL Data'!N:N,MATCH(A:A,'2023 IP UPL Data'!B:B,0)),INDEX('2023 IMD UPL Data'!M:M,MATCH(A:A,'2023 IMD UPL Data'!B:B,0))),0)</f>
        <v>81137.070469656406</v>
      </c>
      <c r="M201" s="45">
        <f>IFERROR((IF(F201="IMD",0,INDEX('2023 OP UPL Data'!M:M,MATCH(A:A,'2023 OP UPL Data'!B:B,0)))),0)</f>
        <v>112334.04113207545</v>
      </c>
      <c r="N201" s="45">
        <f t="shared" si="81"/>
        <v>193471.11160173186</v>
      </c>
      <c r="O201" s="45">
        <v>-7101.9812905175204</v>
      </c>
      <c r="P201" s="45">
        <v>432386.69531898957</v>
      </c>
      <c r="Q201" s="45">
        <f t="shared" si="82"/>
        <v>425284.71402847208</v>
      </c>
      <c r="R201" s="45" t="str">
        <f t="shared" si="83"/>
        <v>No</v>
      </c>
      <c r="S201" s="46" t="str">
        <f t="shared" si="83"/>
        <v>Yes</v>
      </c>
      <c r="T201" s="47">
        <f>ROUND(INDEX(Summary!H:H,MATCH(H:H,Summary!A:A,0)),2)</f>
        <v>0.17</v>
      </c>
      <c r="U201" s="47">
        <f>ROUND(INDEX(Summary!I:I,MATCH(H:H,Summary!A:A,0)),2)</f>
        <v>0.45</v>
      </c>
      <c r="V201" s="82">
        <f t="shared" si="84"/>
        <v>5600.9563327591122</v>
      </c>
      <c r="W201" s="82">
        <f t="shared" si="84"/>
        <v>247740.02790834743</v>
      </c>
      <c r="X201" s="45">
        <f t="shared" si="85"/>
        <v>253340.98424110655</v>
      </c>
      <c r="Y201" s="45" t="s">
        <v>18726</v>
      </c>
      <c r="Z201" s="45" t="str">
        <f t="shared" si="86"/>
        <v>No</v>
      </c>
      <c r="AA201" s="45" t="str">
        <f t="shared" si="86"/>
        <v>Yes</v>
      </c>
      <c r="AB201" s="45" t="str">
        <f t="shared" si="87"/>
        <v>Yes</v>
      </c>
      <c r="AC201" s="83">
        <f t="shared" si="98"/>
        <v>0</v>
      </c>
      <c r="AD201" s="83">
        <f t="shared" si="99"/>
        <v>0.23</v>
      </c>
      <c r="AE201" s="45">
        <f t="shared" si="100"/>
        <v>0</v>
      </c>
      <c r="AF201" s="45">
        <f t="shared" si="100"/>
        <v>126622.68093093313</v>
      </c>
      <c r="AG201" s="45">
        <f t="shared" si="88"/>
        <v>126622.68093093313</v>
      </c>
      <c r="AH201" s="47">
        <f>IF(Y201="No",0,IFERROR(ROUNDDOWN(INDEX('90% of ACR'!K:K,MATCH(H:H,'90% of ACR'!A:A,0))*IF(I201&gt;0,IF(O201&gt;0,$R$4*MAX(O201-V201,0),0),0)/I201,2),0))</f>
        <v>0</v>
      </c>
      <c r="AI201" s="83">
        <f>IF(Y201="No",0,IFERROR(ROUNDDOWN(INDEX('90% of ACR'!R:R,MATCH(H:H,'90% of ACR'!A:A,0))*IF(J201&gt;0,IF(P201&gt;0,$R$4*MAX(P201-W201,0),0),0)/J201,2),0))</f>
        <v>0.23</v>
      </c>
      <c r="AJ201" s="45">
        <f t="shared" si="89"/>
        <v>0</v>
      </c>
      <c r="AK201" s="45">
        <f t="shared" si="89"/>
        <v>126622.68093093313</v>
      </c>
      <c r="AL201" s="47">
        <f t="shared" si="90"/>
        <v>0.17</v>
      </c>
      <c r="AM201" s="47">
        <f t="shared" si="90"/>
        <v>0.68</v>
      </c>
      <c r="AN201" s="84">
        <f>IFERROR(INDEX(FeeCalc!P:P,MATCH(C201,FeeCalc!F:F,0)),0)</f>
        <v>379963.66517203971</v>
      </c>
      <c r="AO201" s="84">
        <f>IFERROR(INDEX(FeeCalc!S:S,MATCH(C201,FeeCalc!F:F,0)),0)</f>
        <v>23615.534141220225</v>
      </c>
      <c r="AP201" s="84">
        <f t="shared" si="91"/>
        <v>403579.19931325992</v>
      </c>
      <c r="AQ201" s="69">
        <f t="shared" si="92"/>
        <v>171251.56880299424</v>
      </c>
      <c r="AR201" s="69">
        <v>22860.877360232298</v>
      </c>
      <c r="AS201" s="69">
        <f t="shared" si="101"/>
        <v>148390.69144276195</v>
      </c>
      <c r="AT201" s="69">
        <f>IFERROR(IFERROR(INDEX('2023 IP UPL Data'!L:L,MATCH(A:A,'2023 IP UPL Data'!B:B,0)),INDEX('2023 IMD UPL Data'!I:I,MATCH(A:A,'2023 IMD UPL Data'!B:B,0))),0)</f>
        <v>92483.869530343596</v>
      </c>
      <c r="AU201" s="69">
        <f>IFERROR(IF(F199="IMD",0,INDEX('2023 OP UPL Data'!J:J,MATCH(A:A,'2023 OP UPL Data'!B:B,0))),0)</f>
        <v>242818.37886792453</v>
      </c>
      <c r="AV201" s="45">
        <f t="shared" si="93"/>
        <v>335302.24839826813</v>
      </c>
      <c r="AW201" s="69">
        <f>IFERROR(IFERROR(INDEX('2023 IP UPL Data'!M:M,MATCH(A:A,'2023 IP UPL Data'!B:B,0)),INDEX('2023 IMD UPL Data'!J:J,MATCH(A:A,'2023 IMD UPL Data'!B:B,0))),0)</f>
        <v>173620.94</v>
      </c>
      <c r="AX201" s="69">
        <f>IFERROR(IF(F199="IMD",0,INDEX('2023 OP UPL Data'!L:L,MATCH(A:A,'2023 OP UPL Data'!B:B,0))),0)</f>
        <v>355152.42</v>
      </c>
      <c r="AY201" s="45">
        <f t="shared" si="94"/>
        <v>528773.36</v>
      </c>
      <c r="AZ201" s="69">
        <v>85381.888239826076</v>
      </c>
      <c r="BA201" s="69">
        <v>675205.07418691413</v>
      </c>
      <c r="BB201" s="69">
        <f t="shared" si="95"/>
        <v>79780.931907066959</v>
      </c>
      <c r="BC201" s="69">
        <f t="shared" si="95"/>
        <v>427465.0462785667</v>
      </c>
      <c r="BD201" s="69">
        <f t="shared" si="96"/>
        <v>507245.97818563366</v>
      </c>
      <c r="BE201" s="91">
        <f t="shared" si="97"/>
        <v>0</v>
      </c>
      <c r="BF201" s="91">
        <f t="shared" si="97"/>
        <v>320052.65418691415</v>
      </c>
      <c r="BG201" s="70">
        <f>IFERROR(INDEX('2023 IP UPL Data'!K:K,MATCH(A201,'2023 IP UPL Data'!B:B,0)),0)</f>
        <v>0</v>
      </c>
    </row>
    <row r="202" spans="1:59">
      <c r="A202" s="120" t="s">
        <v>1006</v>
      </c>
      <c r="B202" s="161" t="s">
        <v>1006</v>
      </c>
      <c r="C202" s="31" t="s">
        <v>1007</v>
      </c>
      <c r="D202" s="193" t="s">
        <v>1007</v>
      </c>
      <c r="E202" s="157" t="s">
        <v>23135</v>
      </c>
      <c r="F202" s="117" t="s">
        <v>2987</v>
      </c>
      <c r="G202" s="117" t="s">
        <v>1530</v>
      </c>
      <c r="H202" s="43" t="str">
        <f t="shared" si="79"/>
        <v>Urban MRSA Central</v>
      </c>
      <c r="I202" s="45">
        <f>INDEX(FeeCalc!M:M,MATCH(C:C,FeeCalc!F:F,0))</f>
        <v>8795163.6580137834</v>
      </c>
      <c r="J202" s="45">
        <f>INDEX(FeeCalc!L:L,MATCH(C:C,FeeCalc!F:F,0))</f>
        <v>5059192.5473126462</v>
      </c>
      <c r="K202" s="45">
        <f t="shared" si="80"/>
        <v>13854356.20532643</v>
      </c>
      <c r="L202" s="45">
        <f>IFERROR(IFERROR(INDEX('2023 IP UPL Data'!N:N,MATCH(A:A,'2023 IP UPL Data'!B:B,0)),INDEX('2023 IMD UPL Data'!M:M,MATCH(A:A,'2023 IMD UPL Data'!B:B,0))),0)</f>
        <v>8449528.9436686393</v>
      </c>
      <c r="M202" s="45">
        <f>IFERROR((IF(F202="IMD",0,INDEX('2023 OP UPL Data'!M:M,MATCH(A:A,'2023 OP UPL Data'!B:B,0)))),0)</f>
        <v>6221251.6589940842</v>
      </c>
      <c r="N202" s="45">
        <f t="shared" si="81"/>
        <v>14670780.602662724</v>
      </c>
      <c r="O202" s="45">
        <v>12711547.814905927</v>
      </c>
      <c r="P202" s="45">
        <v>7604996.8548988905</v>
      </c>
      <c r="Q202" s="45">
        <f t="shared" si="82"/>
        <v>20316544.669804819</v>
      </c>
      <c r="R202" s="45" t="str">
        <f t="shared" si="83"/>
        <v>Yes</v>
      </c>
      <c r="S202" s="46" t="str">
        <f t="shared" si="83"/>
        <v>Yes</v>
      </c>
      <c r="T202" s="47">
        <f>ROUND(INDEX(Summary!H:H,MATCH(H:H,Summary!A:A,0)),2)</f>
        <v>0.78</v>
      </c>
      <c r="U202" s="47">
        <f>ROUND(INDEX(Summary!I:I,MATCH(H:H,Summary!A:A,0)),2)</f>
        <v>1.4</v>
      </c>
      <c r="V202" s="82">
        <f t="shared" si="84"/>
        <v>6860227.6532507511</v>
      </c>
      <c r="W202" s="82">
        <f t="shared" si="84"/>
        <v>7082869.5662377039</v>
      </c>
      <c r="X202" s="45">
        <f t="shared" si="85"/>
        <v>13943097.219488455</v>
      </c>
      <c r="Y202" s="45" t="s">
        <v>18726</v>
      </c>
      <c r="Z202" s="45" t="str">
        <f t="shared" si="86"/>
        <v>Yes</v>
      </c>
      <c r="AA202" s="45" t="str">
        <f t="shared" si="86"/>
        <v>No</v>
      </c>
      <c r="AB202" s="45" t="str">
        <f t="shared" si="87"/>
        <v>Yes</v>
      </c>
      <c r="AC202" s="83">
        <f t="shared" si="98"/>
        <v>0.46</v>
      </c>
      <c r="AD202" s="83">
        <f t="shared" si="99"/>
        <v>7.0000000000000007E-2</v>
      </c>
      <c r="AE202" s="45">
        <f t="shared" si="100"/>
        <v>4045775.2826863406</v>
      </c>
      <c r="AF202" s="45">
        <f t="shared" si="100"/>
        <v>354143.47831188526</v>
      </c>
      <c r="AG202" s="45">
        <f t="shared" si="88"/>
        <v>4399918.7609982258</v>
      </c>
      <c r="AH202" s="47">
        <f>IF(Y202="No",0,IFERROR(ROUNDDOWN(INDEX('90% of ACR'!K:K,MATCH(H:H,'90% of ACR'!A:A,0))*IF(I202&gt;0,IF(O202&gt;0,$R$4*MAX(O202-V202,0),0),0)/I202,2),0))</f>
        <v>0.46</v>
      </c>
      <c r="AI202" s="83">
        <f>IF(Y202="No",0,IFERROR(ROUNDDOWN(INDEX('90% of ACR'!R:R,MATCH(H:H,'90% of ACR'!A:A,0))*IF(J202&gt;0,IF(P202&gt;0,$R$4*MAX(P202-W202,0),0),0)/J202,2),0))</f>
        <v>0</v>
      </c>
      <c r="AJ202" s="45">
        <f t="shared" si="89"/>
        <v>4045775.2826863406</v>
      </c>
      <c r="AK202" s="45">
        <f t="shared" si="89"/>
        <v>0</v>
      </c>
      <c r="AL202" s="47">
        <f t="shared" si="90"/>
        <v>1.24</v>
      </c>
      <c r="AM202" s="47">
        <f t="shared" si="90"/>
        <v>1.4</v>
      </c>
      <c r="AN202" s="84">
        <f>IFERROR(INDEX(FeeCalc!P:P,MATCH(C202,FeeCalc!F:F,0)),0)</f>
        <v>17988872.502174795</v>
      </c>
      <c r="AO202" s="84">
        <f>IFERROR(INDEX(FeeCalc!S:S,MATCH(C202,FeeCalc!F:F,0)),0)</f>
        <v>1119567.4029789153</v>
      </c>
      <c r="AP202" s="84">
        <f t="shared" si="91"/>
        <v>19108439.90515371</v>
      </c>
      <c r="AQ202" s="69">
        <f t="shared" si="92"/>
        <v>8108322.5218336852</v>
      </c>
      <c r="AR202" s="69">
        <v>4078821.2386759245</v>
      </c>
      <c r="AS202" s="69">
        <f t="shared" si="101"/>
        <v>4029501.2831577607</v>
      </c>
      <c r="AT202" s="69">
        <f>IFERROR(IFERROR(INDEX('2023 IP UPL Data'!L:L,MATCH(A:A,'2023 IP UPL Data'!B:B,0)),INDEX('2023 IMD UPL Data'!I:I,MATCH(A:A,'2023 IMD UPL Data'!B:B,0))),0)</f>
        <v>7612823.9763313606</v>
      </c>
      <c r="AU202" s="69">
        <f>IFERROR(IF(F200="IMD",0,INDEX('2023 OP UPL Data'!J:J,MATCH(A:A,'2023 OP UPL Data'!B:B,0))),0)</f>
        <v>1827742.0710059167</v>
      </c>
      <c r="AV202" s="45">
        <f t="shared" si="93"/>
        <v>9440566.0473372769</v>
      </c>
      <c r="AW202" s="69">
        <f>IFERROR(IFERROR(INDEX('2023 IP UPL Data'!M:M,MATCH(A:A,'2023 IP UPL Data'!B:B,0)),INDEX('2023 IMD UPL Data'!J:J,MATCH(A:A,'2023 IMD UPL Data'!B:B,0))),0)</f>
        <v>16062352.92</v>
      </c>
      <c r="AX202" s="69">
        <f>IFERROR(IF(F200="IMD",0,INDEX('2023 OP UPL Data'!L:L,MATCH(A:A,'2023 OP UPL Data'!B:B,0))),0)</f>
        <v>8048993.7300000004</v>
      </c>
      <c r="AY202" s="45">
        <f t="shared" si="94"/>
        <v>24111346.649999999</v>
      </c>
      <c r="AZ202" s="69">
        <v>20324371.791237287</v>
      </c>
      <c r="BA202" s="69">
        <v>9432738.9259048067</v>
      </c>
      <c r="BB202" s="69">
        <f t="shared" si="95"/>
        <v>13464144.137986537</v>
      </c>
      <c r="BC202" s="69">
        <f t="shared" si="95"/>
        <v>2349869.3596671028</v>
      </c>
      <c r="BD202" s="69">
        <f t="shared" si="96"/>
        <v>15814013.497653639</v>
      </c>
      <c r="BE202" s="91">
        <f t="shared" si="97"/>
        <v>4262018.8712372873</v>
      </c>
      <c r="BF202" s="91">
        <f t="shared" si="97"/>
        <v>1383745.1959048063</v>
      </c>
      <c r="BG202" s="70">
        <f>IFERROR(INDEX('2023 IP UPL Data'!K:K,MATCH(A202,'2023 IP UPL Data'!B:B,0)),0)</f>
        <v>0</v>
      </c>
    </row>
    <row r="203" spans="1:59">
      <c r="A203" s="120" t="s">
        <v>547</v>
      </c>
      <c r="B203" s="161" t="s">
        <v>547</v>
      </c>
      <c r="C203" s="31" t="s">
        <v>548</v>
      </c>
      <c r="D203" s="193" t="s">
        <v>548</v>
      </c>
      <c r="E203" s="157" t="s">
        <v>23136</v>
      </c>
      <c r="F203" s="117" t="s">
        <v>3071</v>
      </c>
      <c r="G203" s="117" t="s">
        <v>1530</v>
      </c>
      <c r="H203" s="43" t="str">
        <f t="shared" si="79"/>
        <v>Rural MRSA Central</v>
      </c>
      <c r="I203" s="45">
        <f>INDEX(FeeCalc!M:M,MATCH(C:C,FeeCalc!F:F,0))</f>
        <v>12139.277735902753</v>
      </c>
      <c r="J203" s="45">
        <f>INDEX(FeeCalc!L:L,MATCH(C:C,FeeCalc!F:F,0))</f>
        <v>893761.93716500013</v>
      </c>
      <c r="K203" s="45">
        <f t="shared" si="80"/>
        <v>905901.21490090294</v>
      </c>
      <c r="L203" s="45">
        <f>IFERROR(IFERROR(INDEX('2023 IP UPL Data'!N:N,MATCH(A:A,'2023 IP UPL Data'!B:B,0)),INDEX('2023 IMD UPL Data'!M:M,MATCH(A:A,'2023 IMD UPL Data'!B:B,0))),0)</f>
        <v>-25235.244405913461</v>
      </c>
      <c r="M203" s="45">
        <f>IFERROR((IF(F203="IMD",0,INDEX('2023 OP UPL Data'!M:M,MATCH(A:A,'2023 OP UPL Data'!B:B,0)))),0)</f>
        <v>-19384.166887417203</v>
      </c>
      <c r="N203" s="45">
        <f t="shared" si="81"/>
        <v>-44619.411293330661</v>
      </c>
      <c r="O203" s="45">
        <v>44208.336949480923</v>
      </c>
      <c r="P203" s="45">
        <v>481468.91618935636</v>
      </c>
      <c r="Q203" s="45">
        <f t="shared" si="82"/>
        <v>525677.25313883729</v>
      </c>
      <c r="R203" s="45" t="str">
        <f t="shared" si="83"/>
        <v>Yes</v>
      </c>
      <c r="S203" s="46" t="str">
        <f t="shared" si="83"/>
        <v>Yes</v>
      </c>
      <c r="T203" s="47">
        <f>ROUND(INDEX(Summary!H:H,MATCH(H:H,Summary!A:A,0)),2)</f>
        <v>0</v>
      </c>
      <c r="U203" s="47">
        <f>ROUND(INDEX(Summary!I:I,MATCH(H:H,Summary!A:A,0)),2)</f>
        <v>0.17</v>
      </c>
      <c r="V203" s="82">
        <f t="shared" si="84"/>
        <v>0</v>
      </c>
      <c r="W203" s="82">
        <f t="shared" si="84"/>
        <v>151939.52931805004</v>
      </c>
      <c r="X203" s="45">
        <f t="shared" si="85"/>
        <v>151939.52931805004</v>
      </c>
      <c r="Y203" s="45" t="s">
        <v>18726</v>
      </c>
      <c r="Z203" s="45" t="str">
        <f t="shared" si="86"/>
        <v>No</v>
      </c>
      <c r="AA203" s="45" t="str">
        <f t="shared" si="86"/>
        <v>Yes</v>
      </c>
      <c r="AB203" s="45" t="str">
        <f t="shared" si="87"/>
        <v>Yes</v>
      </c>
      <c r="AC203" s="83">
        <f t="shared" si="98"/>
        <v>2.54</v>
      </c>
      <c r="AD203" s="83">
        <f t="shared" si="99"/>
        <v>0.26</v>
      </c>
      <c r="AE203" s="45">
        <f t="shared" si="100"/>
        <v>30833.765449192993</v>
      </c>
      <c r="AF203" s="45">
        <f t="shared" si="100"/>
        <v>232378.10366290004</v>
      </c>
      <c r="AG203" s="45">
        <f t="shared" si="88"/>
        <v>263211.86911209306</v>
      </c>
      <c r="AH203" s="47">
        <f>IF(Y203="No",0,IFERROR(ROUNDDOWN(INDEX('90% of ACR'!K:K,MATCH(H:H,'90% of ACR'!A:A,0))*IF(I203&gt;0,IF(O203&gt;0,$R$4*MAX(O203-V203,0),0),0)/I203,2),0))</f>
        <v>0</v>
      </c>
      <c r="AI203" s="83">
        <f>IF(Y203="No",0,IFERROR(ROUNDDOWN(INDEX('90% of ACR'!R:R,MATCH(H:H,'90% of ACR'!A:A,0))*IF(J203&gt;0,IF(P203&gt;0,$R$4*MAX(P203-W203,0),0),0)/J203,2),0))</f>
        <v>0.25</v>
      </c>
      <c r="AJ203" s="45">
        <f t="shared" si="89"/>
        <v>0</v>
      </c>
      <c r="AK203" s="45">
        <f t="shared" si="89"/>
        <v>223440.48429125003</v>
      </c>
      <c r="AL203" s="47">
        <f t="shared" si="90"/>
        <v>0</v>
      </c>
      <c r="AM203" s="47">
        <f t="shared" si="90"/>
        <v>0.42000000000000004</v>
      </c>
      <c r="AN203" s="84">
        <f>IFERROR(INDEX(FeeCalc!P:P,MATCH(C203,FeeCalc!F:F,0)),0)</f>
        <v>375380.01360930008</v>
      </c>
      <c r="AO203" s="84">
        <f>IFERROR(INDEX(FeeCalc!S:S,MATCH(C203,FeeCalc!F:F,0)),0)</f>
        <v>23254.048663427839</v>
      </c>
      <c r="AP203" s="84">
        <f t="shared" si="91"/>
        <v>398634.0622727279</v>
      </c>
      <c r="AQ203" s="69">
        <f t="shared" si="92"/>
        <v>169153.18891231119</v>
      </c>
      <c r="AR203" s="69">
        <v>85753.029071484882</v>
      </c>
      <c r="AS203" s="69">
        <f t="shared" si="101"/>
        <v>83400.159840826309</v>
      </c>
      <c r="AT203" s="69">
        <f>IFERROR(IFERROR(INDEX('2023 IP UPL Data'!L:L,MATCH(A:A,'2023 IP UPL Data'!B:B,0)),INDEX('2023 IMD UPL Data'!I:I,MATCH(A:A,'2023 IMD UPL Data'!B:B,0))),0)</f>
        <v>49029.974405913461</v>
      </c>
      <c r="AU203" s="69">
        <f>IFERROR(IF(F201="IMD",0,INDEX('2023 OP UPL Data'!J:J,MATCH(A:A,'2023 OP UPL Data'!B:B,0))),0)</f>
        <v>331324.44688741723</v>
      </c>
      <c r="AV203" s="45">
        <f t="shared" si="93"/>
        <v>380354.42129333067</v>
      </c>
      <c r="AW203" s="69">
        <f>IFERROR(IFERROR(INDEX('2023 IP UPL Data'!M:M,MATCH(A:A,'2023 IP UPL Data'!B:B,0)),INDEX('2023 IMD UPL Data'!J:J,MATCH(A:A,'2023 IMD UPL Data'!B:B,0))),0)</f>
        <v>23794.73</v>
      </c>
      <c r="AX203" s="69">
        <f>IFERROR(IF(F201="IMD",0,INDEX('2023 OP UPL Data'!L:L,MATCH(A:A,'2023 OP UPL Data'!B:B,0))),0)</f>
        <v>311940.28000000003</v>
      </c>
      <c r="AY203" s="45">
        <f t="shared" si="94"/>
        <v>335735.01</v>
      </c>
      <c r="AZ203" s="69">
        <v>93238.311355394384</v>
      </c>
      <c r="BA203" s="69">
        <v>812793.36307677359</v>
      </c>
      <c r="BB203" s="69">
        <f t="shared" si="95"/>
        <v>93238.311355394384</v>
      </c>
      <c r="BC203" s="69">
        <f t="shared" si="95"/>
        <v>660853.83375872357</v>
      </c>
      <c r="BD203" s="69">
        <f t="shared" si="96"/>
        <v>754092.145114118</v>
      </c>
      <c r="BE203" s="91">
        <f t="shared" si="97"/>
        <v>69443.581355394388</v>
      </c>
      <c r="BF203" s="91">
        <f t="shared" si="97"/>
        <v>500853.08307677356</v>
      </c>
      <c r="BG203" s="70">
        <f>IFERROR(INDEX('2023 IP UPL Data'!K:K,MATCH(A203,'2023 IP UPL Data'!B:B,0)),0)</f>
        <v>0</v>
      </c>
    </row>
    <row r="204" spans="1:59">
      <c r="A204" s="120" t="s">
        <v>730</v>
      </c>
      <c r="B204" s="161" t="s">
        <v>730</v>
      </c>
      <c r="C204" s="31" t="s">
        <v>731</v>
      </c>
      <c r="D204" s="193" t="s">
        <v>731</v>
      </c>
      <c r="E204" s="157" t="s">
        <v>23137</v>
      </c>
      <c r="F204" s="117" t="s">
        <v>3071</v>
      </c>
      <c r="G204" s="117" t="s">
        <v>1530</v>
      </c>
      <c r="H204" s="43" t="str">
        <f t="shared" si="79"/>
        <v>Rural MRSA Central</v>
      </c>
      <c r="I204" s="45">
        <f>INDEX(FeeCalc!M:M,MATCH(C:C,FeeCalc!F:F,0))</f>
        <v>18040.658049873713</v>
      </c>
      <c r="J204" s="45">
        <f>INDEX(FeeCalc!L:L,MATCH(C:C,FeeCalc!F:F,0))</f>
        <v>880721.32267724199</v>
      </c>
      <c r="K204" s="45">
        <f t="shared" si="80"/>
        <v>898761.98072711565</v>
      </c>
      <c r="L204" s="45">
        <f>IFERROR(IFERROR(INDEX('2023 IP UPL Data'!N:N,MATCH(A:A,'2023 IP UPL Data'!B:B,0)),INDEX('2023 IMD UPL Data'!M:M,MATCH(A:A,'2023 IMD UPL Data'!B:B,0))),0)</f>
        <v>-23644.912168656814</v>
      </c>
      <c r="M204" s="45">
        <f>IFERROR((IF(F204="IMD",0,INDEX('2023 OP UPL Data'!M:M,MATCH(A:A,'2023 OP UPL Data'!B:B,0)))),0)</f>
        <v>7178.3313245034078</v>
      </c>
      <c r="N204" s="45">
        <f t="shared" si="81"/>
        <v>-16466.580844153406</v>
      </c>
      <c r="O204" s="45">
        <v>-13218.537984097165</v>
      </c>
      <c r="P204" s="45">
        <v>301382.09863898309</v>
      </c>
      <c r="Q204" s="45">
        <f t="shared" si="82"/>
        <v>288163.56065488595</v>
      </c>
      <c r="R204" s="45" t="str">
        <f t="shared" si="83"/>
        <v>No</v>
      </c>
      <c r="S204" s="46" t="str">
        <f t="shared" si="83"/>
        <v>Yes</v>
      </c>
      <c r="T204" s="47">
        <f>ROUND(INDEX(Summary!H:H,MATCH(H:H,Summary!A:A,0)),2)</f>
        <v>0</v>
      </c>
      <c r="U204" s="47">
        <f>ROUND(INDEX(Summary!I:I,MATCH(H:H,Summary!A:A,0)),2)</f>
        <v>0.17</v>
      </c>
      <c r="V204" s="82">
        <f t="shared" si="84"/>
        <v>0</v>
      </c>
      <c r="W204" s="82">
        <f t="shared" si="84"/>
        <v>149722.62485513114</v>
      </c>
      <c r="X204" s="45">
        <f t="shared" si="85"/>
        <v>149722.62485513114</v>
      </c>
      <c r="Y204" s="45" t="s">
        <v>18726</v>
      </c>
      <c r="Z204" s="45" t="str">
        <f t="shared" si="86"/>
        <v>No</v>
      </c>
      <c r="AA204" s="45" t="str">
        <f t="shared" si="86"/>
        <v>Yes</v>
      </c>
      <c r="AB204" s="45" t="str">
        <f t="shared" si="87"/>
        <v>Yes</v>
      </c>
      <c r="AC204" s="83">
        <f t="shared" si="98"/>
        <v>0</v>
      </c>
      <c r="AD204" s="83">
        <f t="shared" si="99"/>
        <v>0.12</v>
      </c>
      <c r="AE204" s="45">
        <f t="shared" si="100"/>
        <v>0</v>
      </c>
      <c r="AF204" s="45">
        <f t="shared" si="100"/>
        <v>105686.55872126903</v>
      </c>
      <c r="AG204" s="45">
        <f t="shared" si="88"/>
        <v>105686.55872126903</v>
      </c>
      <c r="AH204" s="47">
        <f>IF(Y204="No",0,IFERROR(ROUNDDOWN(INDEX('90% of ACR'!K:K,MATCH(H:H,'90% of ACR'!A:A,0))*IF(I204&gt;0,IF(O204&gt;0,$R$4*MAX(O204-V204,0),0),0)/I204,2),0))</f>
        <v>0</v>
      </c>
      <c r="AI204" s="83">
        <f>IF(Y204="No",0,IFERROR(ROUNDDOWN(INDEX('90% of ACR'!R:R,MATCH(H:H,'90% of ACR'!A:A,0))*IF(J204&gt;0,IF(P204&gt;0,$R$4*MAX(P204-W204,0),0),0)/J204,2),0))</f>
        <v>0.11</v>
      </c>
      <c r="AJ204" s="45">
        <f t="shared" si="89"/>
        <v>0</v>
      </c>
      <c r="AK204" s="45">
        <f t="shared" si="89"/>
        <v>96879.345494496622</v>
      </c>
      <c r="AL204" s="47">
        <f t="shared" si="90"/>
        <v>0</v>
      </c>
      <c r="AM204" s="47">
        <f t="shared" si="90"/>
        <v>0.28000000000000003</v>
      </c>
      <c r="AN204" s="84">
        <f>IFERROR(INDEX(FeeCalc!P:P,MATCH(C204,FeeCalc!F:F,0)),0)</f>
        <v>246601.97034962778</v>
      </c>
      <c r="AO204" s="84">
        <f>IFERROR(INDEX(FeeCalc!S:S,MATCH(C204,FeeCalc!F:F,0)),0)</f>
        <v>15242.015072824808</v>
      </c>
      <c r="AP204" s="84">
        <f t="shared" si="91"/>
        <v>261843.98542245259</v>
      </c>
      <c r="AQ204" s="69">
        <f t="shared" si="92"/>
        <v>111108.78202228017</v>
      </c>
      <c r="AR204" s="69">
        <v>57766.015912888375</v>
      </c>
      <c r="AS204" s="69">
        <f t="shared" si="101"/>
        <v>53342.766109391792</v>
      </c>
      <c r="AT204" s="69">
        <f>IFERROR(IFERROR(INDEX('2023 IP UPL Data'!L:L,MATCH(A:A,'2023 IP UPL Data'!B:B,0)),INDEX('2023 IMD UPL Data'!I:I,MATCH(A:A,'2023 IMD UPL Data'!B:B,0))),0)</f>
        <v>26076.792168656815</v>
      </c>
      <c r="AU204" s="69">
        <f>IFERROR(IF(F202="IMD",0,INDEX('2023 OP UPL Data'!J:J,MATCH(A:A,'2023 OP UPL Data'!B:B,0))),0)</f>
        <v>449511.43867549661</v>
      </c>
      <c r="AV204" s="45">
        <f t="shared" si="93"/>
        <v>475588.23084415344</v>
      </c>
      <c r="AW204" s="69">
        <f>IFERROR(IFERROR(INDEX('2023 IP UPL Data'!M:M,MATCH(A:A,'2023 IP UPL Data'!B:B,0)),INDEX('2023 IMD UPL Data'!J:J,MATCH(A:A,'2023 IMD UPL Data'!B:B,0))),0)</f>
        <v>2431.88</v>
      </c>
      <c r="AX204" s="69">
        <f>IFERROR(IF(F202="IMD",0,INDEX('2023 OP UPL Data'!L:L,MATCH(A:A,'2023 OP UPL Data'!B:B,0))),0)</f>
        <v>456689.77</v>
      </c>
      <c r="AY204" s="45">
        <f t="shared" si="94"/>
        <v>459121.65</v>
      </c>
      <c r="AZ204" s="69">
        <v>12858.25418455965</v>
      </c>
      <c r="BA204" s="69">
        <v>750893.5373144797</v>
      </c>
      <c r="BB204" s="69">
        <f t="shared" si="95"/>
        <v>12858.25418455965</v>
      </c>
      <c r="BC204" s="69">
        <f t="shared" si="95"/>
        <v>601170.91245934856</v>
      </c>
      <c r="BD204" s="69">
        <f t="shared" si="96"/>
        <v>614029.16664390825</v>
      </c>
      <c r="BE204" s="91">
        <f t="shared" si="97"/>
        <v>10426.374184559649</v>
      </c>
      <c r="BF204" s="91">
        <f t="shared" si="97"/>
        <v>294203.76731447969</v>
      </c>
      <c r="BG204" s="70">
        <f>IFERROR(INDEX('2023 IP UPL Data'!K:K,MATCH(A204,'2023 IP UPL Data'!B:B,0)),0)</f>
        <v>0</v>
      </c>
    </row>
    <row r="205" spans="1:59">
      <c r="A205" s="120" t="s">
        <v>823</v>
      </c>
      <c r="B205" s="161" t="s">
        <v>823</v>
      </c>
      <c r="C205" s="31" t="s">
        <v>824</v>
      </c>
      <c r="D205" s="193" t="s">
        <v>824</v>
      </c>
      <c r="E205" s="157" t="s">
        <v>23138</v>
      </c>
      <c r="F205" s="117" t="s">
        <v>3071</v>
      </c>
      <c r="G205" s="117" t="s">
        <v>1530</v>
      </c>
      <c r="H205" s="43" t="str">
        <f t="shared" si="79"/>
        <v>Rural MRSA Central</v>
      </c>
      <c r="I205" s="45">
        <f>INDEX(FeeCalc!M:M,MATCH(C:C,FeeCalc!F:F,0))</f>
        <v>863.22093508449302</v>
      </c>
      <c r="J205" s="45">
        <f>INDEX(FeeCalc!L:L,MATCH(C:C,FeeCalc!F:F,0))</f>
        <v>854708.49963162455</v>
      </c>
      <c r="K205" s="45">
        <f t="shared" si="80"/>
        <v>855571.72056670906</v>
      </c>
      <c r="L205" s="45">
        <f>IFERROR(IFERROR(INDEX('2023 IP UPL Data'!N:N,MATCH(A:A,'2023 IP UPL Data'!B:B,0)),INDEX('2023 IMD UPL Data'!M:M,MATCH(A:A,'2023 IMD UPL Data'!B:B,0))),0)</f>
        <v>3706.9017277010075</v>
      </c>
      <c r="M205" s="45">
        <f>IFERROR((IF(F205="IMD",0,INDEX('2023 OP UPL Data'!M:M,MATCH(A:A,'2023 OP UPL Data'!B:B,0)))),0)</f>
        <v>-176039.09245033111</v>
      </c>
      <c r="N205" s="45">
        <f t="shared" si="81"/>
        <v>-172332.1907226301</v>
      </c>
      <c r="O205" s="45">
        <v>33303.094197078863</v>
      </c>
      <c r="P205" s="45">
        <v>495761.38011828065</v>
      </c>
      <c r="Q205" s="45">
        <f t="shared" si="82"/>
        <v>529064.47431535949</v>
      </c>
      <c r="R205" s="45" t="str">
        <f t="shared" si="83"/>
        <v>Yes</v>
      </c>
      <c r="S205" s="46" t="str">
        <f t="shared" si="83"/>
        <v>Yes</v>
      </c>
      <c r="T205" s="47">
        <f>ROUND(INDEX(Summary!H:H,MATCH(H:H,Summary!A:A,0)),2)</f>
        <v>0</v>
      </c>
      <c r="U205" s="47">
        <f>ROUND(INDEX(Summary!I:I,MATCH(H:H,Summary!A:A,0)),2)</f>
        <v>0.17</v>
      </c>
      <c r="V205" s="82">
        <f t="shared" si="84"/>
        <v>0</v>
      </c>
      <c r="W205" s="82">
        <f t="shared" si="84"/>
        <v>145300.44493737619</v>
      </c>
      <c r="X205" s="45">
        <f t="shared" si="85"/>
        <v>145300.44493737619</v>
      </c>
      <c r="Y205" s="45" t="s">
        <v>18726</v>
      </c>
      <c r="Z205" s="45" t="str">
        <f t="shared" si="86"/>
        <v>No</v>
      </c>
      <c r="AA205" s="45" t="str">
        <f t="shared" si="86"/>
        <v>Yes</v>
      </c>
      <c r="AB205" s="45" t="str">
        <f t="shared" si="87"/>
        <v>Yes</v>
      </c>
      <c r="AC205" s="83">
        <f t="shared" si="98"/>
        <v>26.88</v>
      </c>
      <c r="AD205" s="83">
        <f t="shared" si="99"/>
        <v>0.28999999999999998</v>
      </c>
      <c r="AE205" s="45">
        <f t="shared" si="100"/>
        <v>23203.378735071172</v>
      </c>
      <c r="AF205" s="45">
        <f t="shared" si="100"/>
        <v>247865.4648931711</v>
      </c>
      <c r="AG205" s="45">
        <f t="shared" si="88"/>
        <v>271068.84362824226</v>
      </c>
      <c r="AH205" s="47">
        <f>IF(Y205="No",0,IFERROR(ROUNDDOWN(INDEX('90% of ACR'!K:K,MATCH(H:H,'90% of ACR'!A:A,0))*IF(I205&gt;0,IF(O205&gt;0,$R$4*MAX(O205-V205,0),0),0)/I205,2),0))</f>
        <v>0</v>
      </c>
      <c r="AI205" s="83">
        <f>IF(Y205="No",0,IFERROR(ROUNDDOWN(INDEX('90% of ACR'!R:R,MATCH(H:H,'90% of ACR'!A:A,0))*IF(J205&gt;0,IF(P205&gt;0,$R$4*MAX(P205-W205,0),0),0)/J205,2),0))</f>
        <v>0.28000000000000003</v>
      </c>
      <c r="AJ205" s="45">
        <f t="shared" si="89"/>
        <v>0</v>
      </c>
      <c r="AK205" s="45">
        <f t="shared" si="89"/>
        <v>239318.37989685489</v>
      </c>
      <c r="AL205" s="47">
        <f t="shared" si="90"/>
        <v>0</v>
      </c>
      <c r="AM205" s="47">
        <f t="shared" si="90"/>
        <v>0.45000000000000007</v>
      </c>
      <c r="AN205" s="84">
        <f>IFERROR(INDEX(FeeCalc!P:P,MATCH(C205,FeeCalc!F:F,0)),0)</f>
        <v>384618.82483423111</v>
      </c>
      <c r="AO205" s="84">
        <f>IFERROR(INDEX(FeeCalc!S:S,MATCH(C205,FeeCalc!F:F,0)),0)</f>
        <v>23724.942152069838</v>
      </c>
      <c r="AP205" s="84">
        <f t="shared" si="91"/>
        <v>408343.76698630094</v>
      </c>
      <c r="AQ205" s="69">
        <f t="shared" si="92"/>
        <v>173273.32733283108</v>
      </c>
      <c r="AR205" s="69">
        <v>87602.689922014644</v>
      </c>
      <c r="AS205" s="69">
        <f t="shared" si="101"/>
        <v>85670.637410816431</v>
      </c>
      <c r="AT205" s="69">
        <f>IFERROR(IFERROR(INDEX('2023 IP UPL Data'!L:L,MATCH(A:A,'2023 IP UPL Data'!B:B,0)),INDEX('2023 IMD UPL Data'!I:I,MATCH(A:A,'2023 IMD UPL Data'!B:B,0))),0)</f>
        <v>516.06827229899284</v>
      </c>
      <c r="AU205" s="69">
        <f>IFERROR(IF(F203="IMD",0,INDEX('2023 OP UPL Data'!J:J,MATCH(A:A,'2023 OP UPL Data'!B:B,0))),0)</f>
        <v>376439.6124503311</v>
      </c>
      <c r="AV205" s="45">
        <f t="shared" si="93"/>
        <v>376955.68072263012</v>
      </c>
      <c r="AW205" s="69">
        <f>IFERROR(IFERROR(INDEX('2023 IP UPL Data'!M:M,MATCH(A:A,'2023 IP UPL Data'!B:B,0)),INDEX('2023 IMD UPL Data'!J:J,MATCH(A:A,'2023 IMD UPL Data'!B:B,0))),0)</f>
        <v>4222.97</v>
      </c>
      <c r="AX205" s="69">
        <f>IFERROR(IF(F203="IMD",0,INDEX('2023 OP UPL Data'!L:L,MATCH(A:A,'2023 OP UPL Data'!B:B,0))),0)</f>
        <v>200400.52</v>
      </c>
      <c r="AY205" s="45">
        <f t="shared" si="94"/>
        <v>204623.49</v>
      </c>
      <c r="AZ205" s="69">
        <v>33819.162469377858</v>
      </c>
      <c r="BA205" s="69">
        <v>872200.99256861175</v>
      </c>
      <c r="BB205" s="69">
        <f t="shared" si="95"/>
        <v>33819.162469377858</v>
      </c>
      <c r="BC205" s="69">
        <f t="shared" si="95"/>
        <v>726900.54763123556</v>
      </c>
      <c r="BD205" s="69">
        <f t="shared" si="96"/>
        <v>760719.71010061342</v>
      </c>
      <c r="BE205" s="91">
        <f t="shared" si="97"/>
        <v>29596.192469377856</v>
      </c>
      <c r="BF205" s="91">
        <f t="shared" si="97"/>
        <v>671800.47256861173</v>
      </c>
      <c r="BG205" s="70">
        <f>IFERROR(INDEX('2023 IP UPL Data'!K:K,MATCH(A205,'2023 IP UPL Data'!B:B,0)),0)</f>
        <v>0</v>
      </c>
    </row>
    <row r="206" spans="1:59">
      <c r="A206" s="120" t="s">
        <v>1101</v>
      </c>
      <c r="B206" s="161" t="s">
        <v>1101</v>
      </c>
      <c r="C206" s="31" t="s">
        <v>1102</v>
      </c>
      <c r="D206" s="193" t="s">
        <v>1102</v>
      </c>
      <c r="E206" s="157" t="s">
        <v>23139</v>
      </c>
      <c r="F206" s="117" t="s">
        <v>3071</v>
      </c>
      <c r="G206" s="117" t="s">
        <v>1574</v>
      </c>
      <c r="H206" s="43" t="str">
        <f t="shared" si="79"/>
        <v>Rural Lubbock</v>
      </c>
      <c r="I206" s="45">
        <f>INDEX(FeeCalc!M:M,MATCH(C:C,FeeCalc!F:F,0))</f>
        <v>266638.39734562684</v>
      </c>
      <c r="J206" s="45">
        <f>INDEX(FeeCalc!L:L,MATCH(C:C,FeeCalc!F:F,0))</f>
        <v>504527.21766707324</v>
      </c>
      <c r="K206" s="45">
        <f t="shared" si="80"/>
        <v>771165.61501270009</v>
      </c>
      <c r="L206" s="45">
        <f>IFERROR(IFERROR(INDEX('2023 IP UPL Data'!N:N,MATCH(A:A,'2023 IP UPL Data'!B:B,0)),INDEX('2023 IMD UPL Data'!M:M,MATCH(A:A,'2023 IMD UPL Data'!B:B,0))),0)</f>
        <v>622908.50337049691</v>
      </c>
      <c r="M206" s="45">
        <f>IFERROR((IF(F206="IMD",0,INDEX('2023 OP UPL Data'!M:M,MATCH(A:A,'2023 OP UPL Data'!B:B,0)))),0)</f>
        <v>288411.57983240223</v>
      </c>
      <c r="N206" s="45">
        <f t="shared" si="81"/>
        <v>911320.0832028992</v>
      </c>
      <c r="O206" s="45">
        <v>704738.67321026628</v>
      </c>
      <c r="P206" s="45">
        <v>772228.80419156712</v>
      </c>
      <c r="Q206" s="45">
        <f t="shared" si="82"/>
        <v>1476967.4774018335</v>
      </c>
      <c r="R206" s="45" t="str">
        <f t="shared" si="83"/>
        <v>Yes</v>
      </c>
      <c r="S206" s="46" t="str">
        <f t="shared" si="83"/>
        <v>Yes</v>
      </c>
      <c r="T206" s="47">
        <f>ROUND(INDEX(Summary!H:H,MATCH(H:H,Summary!A:A,0)),2)</f>
        <v>0.3</v>
      </c>
      <c r="U206" s="47">
        <f>ROUND(INDEX(Summary!I:I,MATCH(H:H,Summary!A:A,0)),2)</f>
        <v>0.35</v>
      </c>
      <c r="V206" s="82">
        <f t="shared" si="84"/>
        <v>79991.519203688047</v>
      </c>
      <c r="W206" s="82">
        <f t="shared" si="84"/>
        <v>176584.52618347562</v>
      </c>
      <c r="X206" s="45">
        <f t="shared" si="85"/>
        <v>256576.04538716367</v>
      </c>
      <c r="Y206" s="45" t="s">
        <v>18727</v>
      </c>
      <c r="Z206" s="45" t="str">
        <f t="shared" si="86"/>
        <v>No</v>
      </c>
      <c r="AA206" s="45" t="str">
        <f t="shared" si="86"/>
        <v>No</v>
      </c>
      <c r="AB206" s="45" t="str">
        <f t="shared" si="87"/>
        <v>No</v>
      </c>
      <c r="AC206" s="83">
        <f t="shared" si="98"/>
        <v>0</v>
      </c>
      <c r="AD206" s="83">
        <f t="shared" si="99"/>
        <v>0</v>
      </c>
      <c r="AE206" s="45">
        <f t="shared" si="100"/>
        <v>0</v>
      </c>
      <c r="AF206" s="45">
        <f t="shared" si="100"/>
        <v>0</v>
      </c>
      <c r="AG206" s="45">
        <f t="shared" si="88"/>
        <v>0</v>
      </c>
      <c r="AH206" s="47">
        <f>IF(Y206="No",0,IFERROR(ROUNDDOWN(INDEX('90% of ACR'!K:K,MATCH(H:H,'90% of ACR'!A:A,0))*IF(I206&gt;0,IF(O206&gt;0,$R$4*MAX(O206-V206,0),0),0)/I206,2),0))</f>
        <v>0</v>
      </c>
      <c r="AI206" s="83">
        <f>IF(Y206="No",0,IFERROR(ROUNDDOWN(INDEX('90% of ACR'!R:R,MATCH(H:H,'90% of ACR'!A:A,0))*IF(J206&gt;0,IF(P206&gt;0,$R$4*MAX(P206-W206,0),0),0)/J206,2),0))</f>
        <v>0</v>
      </c>
      <c r="AJ206" s="45">
        <f t="shared" si="89"/>
        <v>0</v>
      </c>
      <c r="AK206" s="45">
        <f t="shared" si="89"/>
        <v>0</v>
      </c>
      <c r="AL206" s="47">
        <f t="shared" si="90"/>
        <v>0.3</v>
      </c>
      <c r="AM206" s="47">
        <f t="shared" si="90"/>
        <v>0.35</v>
      </c>
      <c r="AN206" s="84">
        <f>IFERROR(INDEX(FeeCalc!P:P,MATCH(C206,FeeCalc!F:F,0)),0)</f>
        <v>256576.04538716367</v>
      </c>
      <c r="AO206" s="84">
        <f>IFERROR(INDEX(FeeCalc!S:S,MATCH(C206,FeeCalc!F:F,0)),0)</f>
        <v>15748.036887929549</v>
      </c>
      <c r="AP206" s="84">
        <f t="shared" si="91"/>
        <v>272324.08227509324</v>
      </c>
      <c r="AQ206" s="69">
        <f t="shared" si="92"/>
        <v>115555.82247995488</v>
      </c>
      <c r="AR206" s="69">
        <v>58855.677409166077</v>
      </c>
      <c r="AS206" s="69">
        <f t="shared" si="101"/>
        <v>56700.1450707888</v>
      </c>
      <c r="AT206" s="69">
        <f>IFERROR(IFERROR(INDEX('2023 IP UPL Data'!L:L,MATCH(A:A,'2023 IP UPL Data'!B:B,0)),INDEX('2023 IMD UPL Data'!I:I,MATCH(A:A,'2023 IMD UPL Data'!B:B,0))),0)</f>
        <v>291389.466629503</v>
      </c>
      <c r="AU206" s="69">
        <f>IFERROR(IF(F204="IMD",0,INDEX('2023 OP UPL Data'!J:J,MATCH(A:A,'2023 OP UPL Data'!B:B,0))),0)</f>
        <v>194001.99016759777</v>
      </c>
      <c r="AV206" s="45">
        <f t="shared" si="93"/>
        <v>485391.45679710078</v>
      </c>
      <c r="AW206" s="69">
        <f>IFERROR(IFERROR(INDEX('2023 IP UPL Data'!M:M,MATCH(A:A,'2023 IP UPL Data'!B:B,0)),INDEX('2023 IMD UPL Data'!J:J,MATCH(A:A,'2023 IMD UPL Data'!B:B,0))),0)</f>
        <v>914297.97</v>
      </c>
      <c r="AX206" s="69">
        <f>IFERROR(IF(F204="IMD",0,INDEX('2023 OP UPL Data'!L:L,MATCH(A:A,'2023 OP UPL Data'!B:B,0))),0)</f>
        <v>482413.57</v>
      </c>
      <c r="AY206" s="45">
        <f t="shared" si="94"/>
        <v>1396711.54</v>
      </c>
      <c r="AZ206" s="69">
        <v>996128.13983976922</v>
      </c>
      <c r="BA206" s="69">
        <v>966230.79435916489</v>
      </c>
      <c r="BB206" s="69">
        <f t="shared" si="95"/>
        <v>916136.62063608121</v>
      </c>
      <c r="BC206" s="69">
        <f t="shared" si="95"/>
        <v>789646.26817568927</v>
      </c>
      <c r="BD206" s="69">
        <f t="shared" si="96"/>
        <v>1705782.8888117704</v>
      </c>
      <c r="BE206" s="91">
        <f t="shared" si="97"/>
        <v>81830.169839769253</v>
      </c>
      <c r="BF206" s="91">
        <f t="shared" si="97"/>
        <v>483817.22435916489</v>
      </c>
      <c r="BG206" s="70">
        <f>IFERROR(INDEX('2023 IP UPL Data'!K:K,MATCH(A206,'2023 IP UPL Data'!B:B,0)),0)</f>
        <v>0</v>
      </c>
    </row>
    <row r="207" spans="1:59">
      <c r="A207" s="120" t="s">
        <v>23276</v>
      </c>
      <c r="B207" s="161" t="s">
        <v>23276</v>
      </c>
      <c r="C207" s="31" t="s">
        <v>23004</v>
      </c>
      <c r="D207" s="193" t="s">
        <v>23004</v>
      </c>
      <c r="E207" s="157" t="s">
        <v>22996</v>
      </c>
      <c r="F207" s="117" t="s">
        <v>2987</v>
      </c>
      <c r="G207" s="117" t="s">
        <v>1399</v>
      </c>
      <c r="H207" s="43" t="str">
        <f t="shared" si="79"/>
        <v>Urban Tarrant</v>
      </c>
      <c r="I207" s="45">
        <f>INDEX(FeeCalc!M:M,MATCH(C:C,FeeCalc!F:F,0))</f>
        <v>0</v>
      </c>
      <c r="J207" s="45">
        <f>INDEX(FeeCalc!L:L,MATCH(C:C,FeeCalc!F:F,0))</f>
        <v>2457.8775889655499</v>
      </c>
      <c r="K207" s="45">
        <f t="shared" si="80"/>
        <v>2457.8775889655499</v>
      </c>
      <c r="L207" s="45">
        <f>IFERROR(IFERROR(INDEX('2023 IP UPL Data'!N:N,MATCH(A:A,'2023 IP UPL Data'!B:B,0)),INDEX('2023 IMD UPL Data'!M:M,MATCH(A:A,'2023 IMD UPL Data'!B:B,0))),0)</f>
        <v>0</v>
      </c>
      <c r="M207" s="45">
        <f>IFERROR((IF(F207="IMD",0,INDEX('2023 OP UPL Data'!M:M,MATCH(A:A,'2023 OP UPL Data'!B:B,0)))),0)</f>
        <v>955.90000000000032</v>
      </c>
      <c r="N207" s="45">
        <f t="shared" si="81"/>
        <v>955.90000000000032</v>
      </c>
      <c r="O207" s="45">
        <v>0</v>
      </c>
      <c r="P207" s="45">
        <v>3010.3525369405443</v>
      </c>
      <c r="Q207" s="45">
        <f t="shared" si="82"/>
        <v>3010.3525369405443</v>
      </c>
      <c r="R207" s="45" t="str">
        <f t="shared" si="83"/>
        <v>No</v>
      </c>
      <c r="S207" s="46" t="str">
        <f t="shared" si="83"/>
        <v>Yes</v>
      </c>
      <c r="T207" s="47">
        <f>ROUND(INDEX(Summary!H:H,MATCH(H:H,Summary!A:A,0)),2)</f>
        <v>1.51</v>
      </c>
      <c r="U207" s="47">
        <f>ROUND(INDEX(Summary!I:I,MATCH(H:H,Summary!A:A,0)),2)</f>
        <v>1.43</v>
      </c>
      <c r="V207" s="82">
        <f t="shared" si="84"/>
        <v>0</v>
      </c>
      <c r="W207" s="82">
        <f t="shared" si="84"/>
        <v>3514.7649522207362</v>
      </c>
      <c r="X207" s="45">
        <f t="shared" si="85"/>
        <v>3514.7649522207362</v>
      </c>
      <c r="Y207" s="45" t="s">
        <v>18726</v>
      </c>
      <c r="Z207" s="45" t="str">
        <f t="shared" si="86"/>
        <v>No</v>
      </c>
      <c r="AA207" s="45" t="str">
        <f t="shared" si="86"/>
        <v>No</v>
      </c>
      <c r="AB207" s="45" t="str">
        <f t="shared" si="87"/>
        <v>No</v>
      </c>
      <c r="AC207" s="83">
        <f t="shared" si="98"/>
        <v>0</v>
      </c>
      <c r="AD207" s="83">
        <f t="shared" si="99"/>
        <v>0</v>
      </c>
      <c r="AE207" s="45">
        <f t="shared" si="100"/>
        <v>0</v>
      </c>
      <c r="AF207" s="45">
        <f t="shared" si="100"/>
        <v>0</v>
      </c>
      <c r="AG207" s="45">
        <f t="shared" si="88"/>
        <v>0</v>
      </c>
      <c r="AH207" s="47">
        <f>IF(Y207="No",0,IFERROR(ROUNDDOWN(INDEX('90% of ACR'!K:K,MATCH(H:H,'90% of ACR'!A:A,0))*IF(I207&gt;0,IF(O207&gt;0,$R$4*MAX(O207-V207,0),0),0)/I207,2),0))</f>
        <v>0</v>
      </c>
      <c r="AI207" s="83">
        <f>IF(Y207="No",0,IFERROR(ROUNDDOWN(INDEX('90% of ACR'!R:R,MATCH(H:H,'90% of ACR'!A:A,0))*IF(J207&gt;0,IF(P207&gt;0,$R$4*MAX(P207-W207,0),0),0)/J207,2),0))</f>
        <v>0</v>
      </c>
      <c r="AJ207" s="45">
        <f t="shared" si="89"/>
        <v>0</v>
      </c>
      <c r="AK207" s="45">
        <f t="shared" si="89"/>
        <v>0</v>
      </c>
      <c r="AL207" s="47">
        <f t="shared" si="90"/>
        <v>1.51</v>
      </c>
      <c r="AM207" s="47">
        <f t="shared" si="90"/>
        <v>1.43</v>
      </c>
      <c r="AN207" s="84">
        <f>IFERROR(INDEX(FeeCalc!P:P,MATCH(C207,FeeCalc!F:F,0)),0)</f>
        <v>3514.7649522207362</v>
      </c>
      <c r="AO207" s="84">
        <f>IFERROR(INDEX(FeeCalc!S:S,MATCH(C207,FeeCalc!F:F,0)),0)</f>
        <v>214.65084678730554</v>
      </c>
      <c r="AP207" s="84">
        <f t="shared" si="91"/>
        <v>3729.4157990080416</v>
      </c>
      <c r="AQ207" s="69">
        <f t="shared" si="92"/>
        <v>1582.5104648246806</v>
      </c>
      <c r="AR207" s="69">
        <v>804.81310722269495</v>
      </c>
      <c r="AS207" s="69">
        <f t="shared" si="101"/>
        <v>777.69735760198569</v>
      </c>
      <c r="AT207" s="69">
        <f>IFERROR(IFERROR(INDEX('2023 IP UPL Data'!L:L,MATCH(A:A,'2023 IP UPL Data'!B:B,0)),INDEX('2023 IMD UPL Data'!I:I,MATCH(A:A,'2023 IMD UPL Data'!B:B,0))),0)</f>
        <v>0</v>
      </c>
      <c r="AU207" s="69">
        <f>IFERROR(IF(F205="IMD",0,INDEX('2023 OP UPL Data'!J:J,MATCH(A:A,'2023 OP UPL Data'!B:B,0))),0)</f>
        <v>1130.1499999999999</v>
      </c>
      <c r="AV207" s="45">
        <f t="shared" si="93"/>
        <v>1130.1499999999999</v>
      </c>
      <c r="AW207" s="69">
        <f>IFERROR(IFERROR(INDEX('2023 IP UPL Data'!M:M,MATCH(A:A,'2023 IP UPL Data'!B:B,0)),INDEX('2023 IMD UPL Data'!J:J,MATCH(A:A,'2023 IMD UPL Data'!B:B,0))),0)</f>
        <v>0</v>
      </c>
      <c r="AX207" s="69">
        <f>IFERROR(IF(F205="IMD",0,INDEX('2023 OP UPL Data'!L:L,MATCH(A:A,'2023 OP UPL Data'!B:B,0))),0)</f>
        <v>2086.0500000000002</v>
      </c>
      <c r="AY207" s="45">
        <f t="shared" si="94"/>
        <v>2086.0500000000002</v>
      </c>
      <c r="AZ207" s="69">
        <v>0</v>
      </c>
      <c r="BA207" s="69">
        <v>4140.5025369405439</v>
      </c>
      <c r="BB207" s="69">
        <f t="shared" si="95"/>
        <v>0</v>
      </c>
      <c r="BC207" s="69">
        <f t="shared" si="95"/>
        <v>625.73758471980773</v>
      </c>
      <c r="BD207" s="69">
        <f t="shared" si="96"/>
        <v>625.73758471980773</v>
      </c>
      <c r="BE207" s="91">
        <f t="shared" si="97"/>
        <v>0</v>
      </c>
      <c r="BF207" s="91">
        <f t="shared" si="97"/>
        <v>2054.4525369405437</v>
      </c>
      <c r="BG207" s="70">
        <f>IFERROR(INDEX('2023 IP UPL Data'!K:K,MATCH(A207,'2023 IP UPL Data'!B:B,0)),0)</f>
        <v>0</v>
      </c>
    </row>
    <row r="208" spans="1:59">
      <c r="A208" s="120" t="s">
        <v>265</v>
      </c>
      <c r="B208" s="161" t="s">
        <v>265</v>
      </c>
      <c r="C208" s="31" t="s">
        <v>266</v>
      </c>
      <c r="D208" s="193" t="s">
        <v>266</v>
      </c>
      <c r="E208" s="157" t="s">
        <v>22959</v>
      </c>
      <c r="F208" s="117" t="s">
        <v>2987</v>
      </c>
      <c r="G208" s="117" t="s">
        <v>1399</v>
      </c>
      <c r="H208" s="43" t="str">
        <f t="shared" si="79"/>
        <v>Urban Tarrant</v>
      </c>
      <c r="I208" s="45">
        <f>INDEX(FeeCalc!M:M,MATCH(C:C,FeeCalc!F:F,0))</f>
        <v>3220621.9171279641</v>
      </c>
      <c r="J208" s="45">
        <f>INDEX(FeeCalc!L:L,MATCH(C:C,FeeCalc!F:F,0))</f>
        <v>1093057.220616411</v>
      </c>
      <c r="K208" s="45">
        <f t="shared" si="80"/>
        <v>4313679.1377443746</v>
      </c>
      <c r="L208" s="45">
        <f>IFERROR(IFERROR(INDEX('2023 IP UPL Data'!N:N,MATCH(A:A,'2023 IP UPL Data'!B:B,0)),INDEX('2023 IMD UPL Data'!M:M,MATCH(A:A,'2023 IMD UPL Data'!B:B,0))),0)</f>
        <v>2193048.7962500001</v>
      </c>
      <c r="M208" s="45">
        <f>IFERROR((IF(F208="IMD",0,INDEX('2023 OP UPL Data'!M:M,MATCH(A:A,'2023 OP UPL Data'!B:B,0)))),0)</f>
        <v>1873605.96875</v>
      </c>
      <c r="N208" s="45">
        <f t="shared" si="81"/>
        <v>4066654.7650000001</v>
      </c>
      <c r="O208" s="45">
        <v>10785976.693813233</v>
      </c>
      <c r="P208" s="45">
        <v>3780988.5583399762</v>
      </c>
      <c r="Q208" s="45">
        <f t="shared" si="82"/>
        <v>14566965.252153208</v>
      </c>
      <c r="R208" s="45" t="str">
        <f t="shared" si="83"/>
        <v>Yes</v>
      </c>
      <c r="S208" s="46" t="str">
        <f t="shared" si="83"/>
        <v>Yes</v>
      </c>
      <c r="T208" s="47">
        <f>ROUND(INDEX(Summary!H:H,MATCH(H:H,Summary!A:A,0)),2)</f>
        <v>1.51</v>
      </c>
      <c r="U208" s="47">
        <f>ROUND(INDEX(Summary!I:I,MATCH(H:H,Summary!A:A,0)),2)</f>
        <v>1.43</v>
      </c>
      <c r="V208" s="82">
        <f t="shared" si="84"/>
        <v>4863139.0948632257</v>
      </c>
      <c r="W208" s="82">
        <f t="shared" si="84"/>
        <v>1563071.8254814676</v>
      </c>
      <c r="X208" s="45">
        <f t="shared" si="85"/>
        <v>6426210.9203446936</v>
      </c>
      <c r="Y208" s="45" t="s">
        <v>18726</v>
      </c>
      <c r="Z208" s="45" t="str">
        <f t="shared" si="86"/>
        <v>Yes</v>
      </c>
      <c r="AA208" s="45" t="str">
        <f t="shared" si="86"/>
        <v>Yes</v>
      </c>
      <c r="AB208" s="45" t="str">
        <f t="shared" si="87"/>
        <v>Yes</v>
      </c>
      <c r="AC208" s="83">
        <f t="shared" si="98"/>
        <v>1.28</v>
      </c>
      <c r="AD208" s="83">
        <f t="shared" si="99"/>
        <v>1.41</v>
      </c>
      <c r="AE208" s="45">
        <f t="shared" si="100"/>
        <v>4122396.0539237941</v>
      </c>
      <c r="AF208" s="45">
        <f t="shared" si="100"/>
        <v>1541210.6810691394</v>
      </c>
      <c r="AG208" s="45">
        <f t="shared" si="88"/>
        <v>5663606.7349929335</v>
      </c>
      <c r="AH208" s="47">
        <f>IF(Y208="No",0,IFERROR(ROUNDDOWN(INDEX('90% of ACR'!K:K,MATCH(H:H,'90% of ACR'!A:A,0))*IF(I208&gt;0,IF(O208&gt;0,$R$4*MAX(O208-V208,0),0),0)/I208,2),0))</f>
        <v>1.28</v>
      </c>
      <c r="AI208" s="83">
        <f>IF(Y208="No",0,IFERROR(ROUNDDOWN(INDEX('90% of ACR'!R:R,MATCH(H:H,'90% of ACR'!A:A,0))*IF(J208&gt;0,IF(P208&gt;0,$R$4*MAX(P208-W208,0),0),0)/J208,2),0))</f>
        <v>1.1499999999999999</v>
      </c>
      <c r="AJ208" s="45">
        <f t="shared" si="89"/>
        <v>4122396.0539237941</v>
      </c>
      <c r="AK208" s="45">
        <f t="shared" si="89"/>
        <v>1257015.8037088725</v>
      </c>
      <c r="AL208" s="47">
        <f t="shared" si="90"/>
        <v>2.79</v>
      </c>
      <c r="AM208" s="47">
        <f t="shared" si="90"/>
        <v>2.58</v>
      </c>
      <c r="AN208" s="84">
        <f>IFERROR(INDEX(FeeCalc!P:P,MATCH(C208,FeeCalc!F:F,0)),0)</f>
        <v>11805622.77797736</v>
      </c>
      <c r="AO208" s="84">
        <f>IFERROR(INDEX(FeeCalc!S:S,MATCH(C208,FeeCalc!F:F,0)),0)</f>
        <v>729590.50831079425</v>
      </c>
      <c r="AP208" s="84">
        <f t="shared" si="91"/>
        <v>12535213.286288155</v>
      </c>
      <c r="AQ208" s="69">
        <f t="shared" si="92"/>
        <v>5319092.124197226</v>
      </c>
      <c r="AR208" s="69">
        <v>2661420.1896459484</v>
      </c>
      <c r="AS208" s="69">
        <f t="shared" si="101"/>
        <v>2657671.9345512777</v>
      </c>
      <c r="AT208" s="69">
        <f>IFERROR(IFERROR(INDEX('2023 IP UPL Data'!L:L,MATCH(A:A,'2023 IP UPL Data'!B:B,0)),INDEX('2023 IMD UPL Data'!I:I,MATCH(A:A,'2023 IMD UPL Data'!B:B,0))),0)</f>
        <v>2598574.8437499995</v>
      </c>
      <c r="AU208" s="69">
        <f>IFERROR(IF(F206="IMD",0,INDEX('2023 OP UPL Data'!J:J,MATCH(A:A,'2023 OP UPL Data'!B:B,0))),0)</f>
        <v>424683.18125000002</v>
      </c>
      <c r="AV208" s="45">
        <f t="shared" si="93"/>
        <v>3023258.0249999994</v>
      </c>
      <c r="AW208" s="69">
        <f>IFERROR(IFERROR(INDEX('2023 IP UPL Data'!M:M,MATCH(A:A,'2023 IP UPL Data'!B:B,0)),INDEX('2023 IMD UPL Data'!J:J,MATCH(A:A,'2023 IMD UPL Data'!B:B,0))),0)</f>
        <v>4791623.6399999997</v>
      </c>
      <c r="AX208" s="69">
        <f>IFERROR(IF(F206="IMD",0,INDEX('2023 OP UPL Data'!L:L,MATCH(A:A,'2023 OP UPL Data'!B:B,0))),0)</f>
        <v>2298289.15</v>
      </c>
      <c r="AY208" s="45">
        <f t="shared" si="94"/>
        <v>7089912.7899999991</v>
      </c>
      <c r="AZ208" s="69">
        <v>13384551.537563233</v>
      </c>
      <c r="BA208" s="69">
        <v>4205671.7395899761</v>
      </c>
      <c r="BB208" s="69">
        <f t="shared" si="95"/>
        <v>8521412.4427000061</v>
      </c>
      <c r="BC208" s="69">
        <f t="shared" si="95"/>
        <v>2642599.9141085083</v>
      </c>
      <c r="BD208" s="69">
        <f t="shared" si="96"/>
        <v>11164012.356808515</v>
      </c>
      <c r="BE208" s="91">
        <f t="shared" si="97"/>
        <v>8592927.897563234</v>
      </c>
      <c r="BF208" s="91">
        <f t="shared" si="97"/>
        <v>1907382.5895899762</v>
      </c>
      <c r="BG208" s="70">
        <f>IFERROR(INDEX('2023 IP UPL Data'!K:K,MATCH(A208,'2023 IP UPL Data'!B:B,0)),0)</f>
        <v>0</v>
      </c>
    </row>
    <row r="209" spans="1:59">
      <c r="A209" s="120" t="s">
        <v>23272</v>
      </c>
      <c r="B209" s="161" t="s">
        <v>23272</v>
      </c>
      <c r="C209" s="31" t="s">
        <v>3545</v>
      </c>
      <c r="D209" s="193" t="s">
        <v>3545</v>
      </c>
      <c r="E209" s="157" t="s">
        <v>3546</v>
      </c>
      <c r="F209" s="117" t="s">
        <v>2987</v>
      </c>
      <c r="G209" s="117" t="s">
        <v>224</v>
      </c>
      <c r="H209" s="43" t="str">
        <f t="shared" si="79"/>
        <v>Urban Dallas</v>
      </c>
      <c r="I209" s="45">
        <f>INDEX(FeeCalc!M:M,MATCH(C:C,FeeCalc!F:F,0))</f>
        <v>342633.87823544384</v>
      </c>
      <c r="J209" s="45">
        <f>INDEX(FeeCalc!L:L,MATCH(C:C,FeeCalc!F:F,0))</f>
        <v>873475.0744594133</v>
      </c>
      <c r="K209" s="45">
        <f t="shared" si="80"/>
        <v>1216108.952694857</v>
      </c>
      <c r="L209" s="45">
        <f>IFERROR(IFERROR(INDEX('2023 IP UPL Data'!N:N,MATCH(A:A,'2023 IP UPL Data'!B:B,0)),INDEX('2023 IMD UPL Data'!M:M,MATCH(A:A,'2023 IMD UPL Data'!B:B,0))),0)</f>
        <v>54392.67</v>
      </c>
      <c r="M209" s="45">
        <f>IFERROR((IF(F209="IMD",0,INDEX('2023 OP UPL Data'!M:M,MATCH(A:A,'2023 OP UPL Data'!B:B,0)))),0)</f>
        <v>68711.639999999956</v>
      </c>
      <c r="N209" s="45">
        <f t="shared" si="81"/>
        <v>123104.30999999995</v>
      </c>
      <c r="O209" s="45">
        <v>108739.98323281751</v>
      </c>
      <c r="P209" s="45">
        <v>306518.78805190988</v>
      </c>
      <c r="Q209" s="45">
        <f t="shared" si="82"/>
        <v>415258.77128472738</v>
      </c>
      <c r="R209" s="45" t="str">
        <f t="shared" si="83"/>
        <v>Yes</v>
      </c>
      <c r="S209" s="46" t="str">
        <f t="shared" si="83"/>
        <v>Yes</v>
      </c>
      <c r="T209" s="47">
        <f>ROUND(INDEX(Summary!H:H,MATCH(H:H,Summary!A:A,0)),2)</f>
        <v>1.04</v>
      </c>
      <c r="U209" s="47">
        <f>ROUND(INDEX(Summary!I:I,MATCH(H:H,Summary!A:A,0)),2)</f>
        <v>1.04</v>
      </c>
      <c r="V209" s="82">
        <f t="shared" si="84"/>
        <v>356339.23336486163</v>
      </c>
      <c r="W209" s="82">
        <f t="shared" si="84"/>
        <v>908414.07743778988</v>
      </c>
      <c r="X209" s="45">
        <f t="shared" si="85"/>
        <v>1264753.3108026516</v>
      </c>
      <c r="Y209" s="45" t="s">
        <v>18726</v>
      </c>
      <c r="Z209" s="45" t="str">
        <f t="shared" si="86"/>
        <v>No</v>
      </c>
      <c r="AA209" s="45" t="str">
        <f t="shared" si="86"/>
        <v>No</v>
      </c>
      <c r="AB209" s="45" t="str">
        <f t="shared" si="87"/>
        <v>No</v>
      </c>
      <c r="AC209" s="83">
        <f t="shared" si="98"/>
        <v>0</v>
      </c>
      <c r="AD209" s="83">
        <f t="shared" si="99"/>
        <v>0</v>
      </c>
      <c r="AE209" s="45">
        <f t="shared" si="100"/>
        <v>0</v>
      </c>
      <c r="AF209" s="45">
        <f t="shared" si="100"/>
        <v>0</v>
      </c>
      <c r="AG209" s="45">
        <f t="shared" si="88"/>
        <v>0</v>
      </c>
      <c r="AH209" s="47">
        <f>IF(Y209="No",0,IFERROR(ROUNDDOWN(INDEX('90% of ACR'!K:K,MATCH(H:H,'90% of ACR'!A:A,0))*IF(I209&gt;0,IF(O209&gt;0,$R$4*MAX(O209-V209,0),0),0)/I209,2),0))</f>
        <v>0</v>
      </c>
      <c r="AI209" s="83">
        <f>IF(Y209="No",0,IFERROR(ROUNDDOWN(INDEX('90% of ACR'!R:R,MATCH(H:H,'90% of ACR'!A:A,0))*IF(J209&gt;0,IF(P209&gt;0,$R$4*MAX(P209-W209,0),0),0)/J209,2),0))</f>
        <v>0</v>
      </c>
      <c r="AJ209" s="45">
        <f t="shared" si="89"/>
        <v>0</v>
      </c>
      <c r="AK209" s="45">
        <f t="shared" si="89"/>
        <v>0</v>
      </c>
      <c r="AL209" s="47">
        <f t="shared" si="90"/>
        <v>1.04</v>
      </c>
      <c r="AM209" s="47">
        <f t="shared" si="90"/>
        <v>1.04</v>
      </c>
      <c r="AN209" s="84">
        <f>IFERROR(INDEX(FeeCalc!P:P,MATCH(C209,FeeCalc!F:F,0)),0)</f>
        <v>1264753.3108026516</v>
      </c>
      <c r="AO209" s="84">
        <f>IFERROR(INDEX(FeeCalc!S:S,MATCH(C209,FeeCalc!F:F,0)),0)</f>
        <v>78304.591091088543</v>
      </c>
      <c r="AP209" s="84">
        <f t="shared" si="91"/>
        <v>1343057.9018937401</v>
      </c>
      <c r="AQ209" s="69">
        <f t="shared" si="92"/>
        <v>569902.44562637457</v>
      </c>
      <c r="AR209" s="69">
        <v>289069.24247044203</v>
      </c>
      <c r="AS209" s="69">
        <f t="shared" si="101"/>
        <v>280833.20315593254</v>
      </c>
      <c r="AT209" s="69">
        <f>IFERROR(IFERROR(INDEX('2023 IP UPL Data'!L:L,MATCH(A:A,'2023 IP UPL Data'!B:B,0)),INDEX('2023 IMD UPL Data'!I:I,MATCH(A:A,'2023 IMD UPL Data'!B:B,0))),0)</f>
        <v>25781.77</v>
      </c>
      <c r="AU209" s="69">
        <f>IFERROR(IF(F207="IMD",0,INDEX('2023 OP UPL Data'!J:J,MATCH(A:A,'2023 OP UPL Data'!B:B,0))),0)</f>
        <v>176032.01000000004</v>
      </c>
      <c r="AV209" s="45">
        <f t="shared" si="93"/>
        <v>201813.78000000003</v>
      </c>
      <c r="AW209" s="69">
        <f>IFERROR(IFERROR(INDEX('2023 IP UPL Data'!M:M,MATCH(A:A,'2023 IP UPL Data'!B:B,0)),INDEX('2023 IMD UPL Data'!J:J,MATCH(A:A,'2023 IMD UPL Data'!B:B,0))),0)</f>
        <v>80174.44</v>
      </c>
      <c r="AX209" s="69">
        <f>IFERROR(IF(F207="IMD",0,INDEX('2023 OP UPL Data'!L:L,MATCH(A:A,'2023 OP UPL Data'!B:B,0))),0)</f>
        <v>244743.65</v>
      </c>
      <c r="AY209" s="45">
        <f t="shared" si="94"/>
        <v>324918.08999999997</v>
      </c>
      <c r="AZ209" s="69">
        <v>134521.75323281751</v>
      </c>
      <c r="BA209" s="69">
        <v>482550.79805190989</v>
      </c>
      <c r="BB209" s="69">
        <f t="shared" si="95"/>
        <v>0</v>
      </c>
      <c r="BC209" s="69">
        <f t="shared" si="95"/>
        <v>0</v>
      </c>
      <c r="BD209" s="69">
        <f t="shared" si="96"/>
        <v>0</v>
      </c>
      <c r="BE209" s="91">
        <f t="shared" si="97"/>
        <v>54347.313232817512</v>
      </c>
      <c r="BF209" s="91">
        <f t="shared" si="97"/>
        <v>237807.1480519099</v>
      </c>
      <c r="BG209" s="70">
        <f>IFERROR(INDEX('2023 IP UPL Data'!K:K,MATCH(A209,'2023 IP UPL Data'!B:B,0)),0)</f>
        <v>0</v>
      </c>
    </row>
    <row r="210" spans="1:59">
      <c r="A210" s="120" t="s">
        <v>889</v>
      </c>
      <c r="B210" s="161" t="s">
        <v>889</v>
      </c>
      <c r="C210" s="31" t="s">
        <v>890</v>
      </c>
      <c r="D210" s="193" t="s">
        <v>890</v>
      </c>
      <c r="E210" s="157" t="s">
        <v>22958</v>
      </c>
      <c r="F210" s="117" t="s">
        <v>2987</v>
      </c>
      <c r="G210" s="117" t="s">
        <v>224</v>
      </c>
      <c r="H210" s="43" t="str">
        <f t="shared" si="79"/>
        <v>Urban Dallas</v>
      </c>
      <c r="I210" s="45">
        <f>INDEX(FeeCalc!M:M,MATCH(C:C,FeeCalc!F:F,0))</f>
        <v>18412124.964762669</v>
      </c>
      <c r="J210" s="45">
        <f>INDEX(FeeCalc!L:L,MATCH(C:C,FeeCalc!F:F,0))</f>
        <v>4163685.1762680975</v>
      </c>
      <c r="K210" s="45">
        <f t="shared" si="80"/>
        <v>22575810.141030766</v>
      </c>
      <c r="L210" s="45">
        <f>IFERROR(IFERROR(INDEX('2023 IP UPL Data'!N:N,MATCH(A:A,'2023 IP UPL Data'!B:B,0)),INDEX('2023 IMD UPL Data'!M:M,MATCH(A:A,'2023 IMD UPL Data'!B:B,0))),0)</f>
        <v>20887696.189156629</v>
      </c>
      <c r="M210" s="45">
        <f>IFERROR((IF(F210="IMD",0,INDEX('2023 OP UPL Data'!M:M,MATCH(A:A,'2023 OP UPL Data'!B:B,0)))),0)</f>
        <v>8889837.4825301208</v>
      </c>
      <c r="N210" s="45">
        <f t="shared" si="81"/>
        <v>29777533.67168675</v>
      </c>
      <c r="O210" s="45">
        <v>44546347.497417755</v>
      </c>
      <c r="P210" s="45">
        <v>13138543.717848495</v>
      </c>
      <c r="Q210" s="45">
        <f t="shared" si="82"/>
        <v>57684891.21526625</v>
      </c>
      <c r="R210" s="45" t="str">
        <f t="shared" si="83"/>
        <v>Yes</v>
      </c>
      <c r="S210" s="46" t="str">
        <f t="shared" si="83"/>
        <v>Yes</v>
      </c>
      <c r="T210" s="47">
        <f>ROUND(INDEX(Summary!H:H,MATCH(H:H,Summary!A:A,0)),2)</f>
        <v>1.04</v>
      </c>
      <c r="U210" s="47">
        <f>ROUND(INDEX(Summary!I:I,MATCH(H:H,Summary!A:A,0)),2)</f>
        <v>1.04</v>
      </c>
      <c r="V210" s="82">
        <f t="shared" si="84"/>
        <v>19148609.963353176</v>
      </c>
      <c r="W210" s="82">
        <f t="shared" si="84"/>
        <v>4330232.5833188212</v>
      </c>
      <c r="X210" s="45">
        <f t="shared" si="85"/>
        <v>23478842.546671998</v>
      </c>
      <c r="Y210" s="45" t="s">
        <v>18726</v>
      </c>
      <c r="Z210" s="45" t="str">
        <f t="shared" si="86"/>
        <v>Yes</v>
      </c>
      <c r="AA210" s="45" t="str">
        <f t="shared" si="86"/>
        <v>Yes</v>
      </c>
      <c r="AB210" s="45" t="str">
        <f t="shared" si="87"/>
        <v>Yes</v>
      </c>
      <c r="AC210" s="83">
        <f t="shared" si="98"/>
        <v>0.96</v>
      </c>
      <c r="AD210" s="83">
        <f t="shared" si="99"/>
        <v>1.47</v>
      </c>
      <c r="AE210" s="45">
        <f t="shared" si="100"/>
        <v>17675639.966172162</v>
      </c>
      <c r="AF210" s="45">
        <f t="shared" si="100"/>
        <v>6120617.2091141036</v>
      </c>
      <c r="AG210" s="45">
        <f t="shared" si="88"/>
        <v>23796257.175286267</v>
      </c>
      <c r="AH210" s="47">
        <f>IF(Y210="No",0,IFERROR(ROUNDDOWN(INDEX('90% of ACR'!K:K,MATCH(H:H,'90% of ACR'!A:A,0))*IF(I210&gt;0,IF(O210&gt;0,$R$4*MAX(O210-V210,0),0),0)/I210,2),0))</f>
        <v>0.92</v>
      </c>
      <c r="AI210" s="83">
        <f>IF(Y210="No",0,IFERROR(ROUNDDOWN(INDEX('90% of ACR'!R:R,MATCH(H:H,'90% of ACR'!A:A,0))*IF(J210&gt;0,IF(P210&gt;0,$R$4*MAX(P210-W210,0),0),0)/J210,2),0))</f>
        <v>1.47</v>
      </c>
      <c r="AJ210" s="45">
        <f t="shared" si="89"/>
        <v>16939154.967581656</v>
      </c>
      <c r="AK210" s="45">
        <f t="shared" si="89"/>
        <v>6120617.2091141036</v>
      </c>
      <c r="AL210" s="47">
        <f t="shared" si="90"/>
        <v>1.96</v>
      </c>
      <c r="AM210" s="47">
        <f t="shared" si="90"/>
        <v>2.5099999999999998</v>
      </c>
      <c r="AN210" s="84">
        <f>IFERROR(INDEX(FeeCalc!P:P,MATCH(C210,FeeCalc!F:F,0)),0)</f>
        <v>46538614.723367751</v>
      </c>
      <c r="AO210" s="84">
        <f>IFERROR(INDEX(FeeCalc!S:S,MATCH(C210,FeeCalc!F:F,0)),0)</f>
        <v>2895296.476547821</v>
      </c>
      <c r="AP210" s="84">
        <f t="shared" si="91"/>
        <v>49433911.199915573</v>
      </c>
      <c r="AQ210" s="69">
        <f t="shared" si="92"/>
        <v>20976390.40728258</v>
      </c>
      <c r="AR210" s="69">
        <v>10487616.173380895</v>
      </c>
      <c r="AS210" s="69">
        <f t="shared" si="101"/>
        <v>10488774.233901685</v>
      </c>
      <c r="AT210" s="69">
        <f>IFERROR(IFERROR(INDEX('2023 IP UPL Data'!L:L,MATCH(A:A,'2023 IP UPL Data'!B:B,0)),INDEX('2023 IMD UPL Data'!I:I,MATCH(A:A,'2023 IMD UPL Data'!B:B,0))),0)</f>
        <v>18201051.210843369</v>
      </c>
      <c r="AU210" s="69">
        <f>IFERROR(IF(F208="IMD",0,INDEX('2023 OP UPL Data'!J:J,MATCH(A:A,'2023 OP UPL Data'!B:B,0))),0)</f>
        <v>1923102.8674698789</v>
      </c>
      <c r="AV210" s="45">
        <f t="shared" si="93"/>
        <v>20124154.078313246</v>
      </c>
      <c r="AW210" s="69">
        <f>IFERROR(IFERROR(INDEX('2023 IP UPL Data'!M:M,MATCH(A:A,'2023 IP UPL Data'!B:B,0)),INDEX('2023 IMD UPL Data'!J:J,MATCH(A:A,'2023 IMD UPL Data'!B:B,0))),0)</f>
        <v>39088747.399999999</v>
      </c>
      <c r="AX210" s="69">
        <f>IFERROR(IF(F208="IMD",0,INDEX('2023 OP UPL Data'!L:L,MATCH(A:A,'2023 OP UPL Data'!B:B,0))),0)</f>
        <v>10812940.35</v>
      </c>
      <c r="AY210" s="45">
        <f t="shared" si="94"/>
        <v>49901687.75</v>
      </c>
      <c r="AZ210" s="69">
        <v>62747398.708261125</v>
      </c>
      <c r="BA210" s="69">
        <v>15061646.585318374</v>
      </c>
      <c r="BB210" s="69">
        <f t="shared" si="95"/>
        <v>43598788.744907945</v>
      </c>
      <c r="BC210" s="69">
        <f t="shared" si="95"/>
        <v>10731414.001999553</v>
      </c>
      <c r="BD210" s="69">
        <f t="shared" si="96"/>
        <v>54330202.746907502</v>
      </c>
      <c r="BE210" s="91">
        <f t="shared" si="97"/>
        <v>23658651.308261126</v>
      </c>
      <c r="BF210" s="91">
        <f t="shared" si="97"/>
        <v>4248706.2353183739</v>
      </c>
      <c r="BG210" s="70">
        <f>IFERROR(INDEX('2023 IP UPL Data'!K:K,MATCH(A210,'2023 IP UPL Data'!B:B,0)),0)</f>
        <v>0</v>
      </c>
    </row>
    <row r="211" spans="1:59">
      <c r="A211" s="120" t="s">
        <v>883</v>
      </c>
      <c r="B211" s="161" t="s">
        <v>883</v>
      </c>
      <c r="C211" s="31" t="s">
        <v>884</v>
      </c>
      <c r="D211" s="193" t="s">
        <v>884</v>
      </c>
      <c r="E211" s="157" t="s">
        <v>22957</v>
      </c>
      <c r="F211" s="117" t="s">
        <v>2987</v>
      </c>
      <c r="G211" s="117" t="s">
        <v>224</v>
      </c>
      <c r="H211" s="43" t="str">
        <f t="shared" si="79"/>
        <v>Urban Dallas</v>
      </c>
      <c r="I211" s="45">
        <f>INDEX(FeeCalc!M:M,MATCH(C:C,FeeCalc!F:F,0))</f>
        <v>9225768.214959925</v>
      </c>
      <c r="J211" s="45">
        <f>INDEX(FeeCalc!L:L,MATCH(C:C,FeeCalc!F:F,0))</f>
        <v>3621005.9113496486</v>
      </c>
      <c r="K211" s="45">
        <f t="shared" si="80"/>
        <v>12846774.126309574</v>
      </c>
      <c r="L211" s="45">
        <f>IFERROR(IFERROR(INDEX('2023 IP UPL Data'!N:N,MATCH(A:A,'2023 IP UPL Data'!B:B,0)),INDEX('2023 IMD UPL Data'!M:M,MATCH(A:A,'2023 IMD UPL Data'!B:B,0))),0)</f>
        <v>8890180.4127710853</v>
      </c>
      <c r="M211" s="45">
        <f>IFERROR((IF(F211="IMD",0,INDEX('2023 OP UPL Data'!M:M,MATCH(A:A,'2023 OP UPL Data'!B:B,0)))),0)</f>
        <v>4643192.178192771</v>
      </c>
      <c r="N211" s="45">
        <f t="shared" si="81"/>
        <v>13533372.590963855</v>
      </c>
      <c r="O211" s="45">
        <v>27930174.41834192</v>
      </c>
      <c r="P211" s="45">
        <v>9692644.8716171645</v>
      </c>
      <c r="Q211" s="45">
        <f t="shared" si="82"/>
        <v>37622819.289959088</v>
      </c>
      <c r="R211" s="45" t="str">
        <f t="shared" si="83"/>
        <v>Yes</v>
      </c>
      <c r="S211" s="46" t="str">
        <f t="shared" si="83"/>
        <v>Yes</v>
      </c>
      <c r="T211" s="47">
        <f>ROUND(INDEX(Summary!H:H,MATCH(H:H,Summary!A:A,0)),2)</f>
        <v>1.04</v>
      </c>
      <c r="U211" s="47">
        <f>ROUND(INDEX(Summary!I:I,MATCH(H:H,Summary!A:A,0)),2)</f>
        <v>1.04</v>
      </c>
      <c r="V211" s="82">
        <f t="shared" si="84"/>
        <v>9594798.9435583223</v>
      </c>
      <c r="W211" s="82">
        <f t="shared" si="84"/>
        <v>3765846.1478036349</v>
      </c>
      <c r="X211" s="45">
        <f t="shared" si="85"/>
        <v>13360645.091361957</v>
      </c>
      <c r="Y211" s="45" t="s">
        <v>18726</v>
      </c>
      <c r="Z211" s="45" t="str">
        <f t="shared" si="86"/>
        <v>Yes</v>
      </c>
      <c r="AA211" s="45" t="str">
        <f t="shared" si="86"/>
        <v>Yes</v>
      </c>
      <c r="AB211" s="45" t="str">
        <f t="shared" si="87"/>
        <v>Yes</v>
      </c>
      <c r="AC211" s="83">
        <f t="shared" si="98"/>
        <v>1.38</v>
      </c>
      <c r="AD211" s="83">
        <f t="shared" si="99"/>
        <v>1.1399999999999999</v>
      </c>
      <c r="AE211" s="45">
        <f t="shared" si="100"/>
        <v>12731560.136644695</v>
      </c>
      <c r="AF211" s="45">
        <f t="shared" si="100"/>
        <v>4127946.7389385989</v>
      </c>
      <c r="AG211" s="45">
        <f t="shared" si="88"/>
        <v>16859506.875583295</v>
      </c>
      <c r="AH211" s="47">
        <f>IF(Y211="No",0,IFERROR(ROUNDDOWN(INDEX('90% of ACR'!K:K,MATCH(H:H,'90% of ACR'!A:A,0))*IF(I211&gt;0,IF(O211&gt;0,$R$4*MAX(O211-V211,0),0),0)/I211,2),0))</f>
        <v>1.33</v>
      </c>
      <c r="AI211" s="83">
        <f>IF(Y211="No",0,IFERROR(ROUNDDOWN(INDEX('90% of ACR'!R:R,MATCH(H:H,'90% of ACR'!A:A,0))*IF(J211&gt;0,IF(P211&gt;0,$R$4*MAX(P211-W211,0),0),0)/J211,2),0))</f>
        <v>1.1399999999999999</v>
      </c>
      <c r="AJ211" s="45">
        <f t="shared" si="89"/>
        <v>12270271.725896701</v>
      </c>
      <c r="AK211" s="45">
        <f t="shared" si="89"/>
        <v>4127946.7389385989</v>
      </c>
      <c r="AL211" s="47">
        <f t="shared" si="90"/>
        <v>2.37</v>
      </c>
      <c r="AM211" s="47">
        <f t="shared" si="90"/>
        <v>2.1799999999999997</v>
      </c>
      <c r="AN211" s="84">
        <f>IFERROR(INDEX(FeeCalc!P:P,MATCH(C211,FeeCalc!F:F,0)),0)</f>
        <v>29758863.556197256</v>
      </c>
      <c r="AO211" s="84">
        <f>IFERROR(INDEX(FeeCalc!S:S,MATCH(C211,FeeCalc!F:F,0)),0)</f>
        <v>1865327.6948300216</v>
      </c>
      <c r="AP211" s="84">
        <f t="shared" si="91"/>
        <v>31624191.251027279</v>
      </c>
      <c r="AQ211" s="69">
        <f t="shared" si="92"/>
        <v>13419156.32193091</v>
      </c>
      <c r="AR211" s="69">
        <v>6762135.5154038249</v>
      </c>
      <c r="AS211" s="69">
        <f t="shared" si="101"/>
        <v>6657020.8065270847</v>
      </c>
      <c r="AT211" s="69">
        <f>IFERROR(IFERROR(INDEX('2023 IP UPL Data'!L:L,MATCH(A:A,'2023 IP UPL Data'!B:B,0)),INDEX('2023 IMD UPL Data'!I:I,MATCH(A:A,'2023 IMD UPL Data'!B:B,0))),0)</f>
        <v>8347682.3072289135</v>
      </c>
      <c r="AU211" s="69">
        <f>IFERROR(IF(F209="IMD",0,INDEX('2023 OP UPL Data'!J:J,MATCH(A:A,'2023 OP UPL Data'!B:B,0))),0)</f>
        <v>1609091.4518072288</v>
      </c>
      <c r="AV211" s="45">
        <f t="shared" si="93"/>
        <v>9956773.7590361424</v>
      </c>
      <c r="AW211" s="69">
        <f>IFERROR(IFERROR(INDEX('2023 IP UPL Data'!M:M,MATCH(A:A,'2023 IP UPL Data'!B:B,0)),INDEX('2023 IMD UPL Data'!J:J,MATCH(A:A,'2023 IMD UPL Data'!B:B,0))),0)</f>
        <v>17237862.719999999</v>
      </c>
      <c r="AX211" s="69">
        <f>IFERROR(IF(F209="IMD",0,INDEX('2023 OP UPL Data'!L:L,MATCH(A:A,'2023 OP UPL Data'!B:B,0))),0)</f>
        <v>6252283.6299999999</v>
      </c>
      <c r="AY211" s="45">
        <f t="shared" si="94"/>
        <v>23490146.349999998</v>
      </c>
      <c r="AZ211" s="69">
        <v>36277856.725570835</v>
      </c>
      <c r="BA211" s="69">
        <v>11301736.323424393</v>
      </c>
      <c r="BB211" s="69">
        <f t="shared" si="95"/>
        <v>26683057.782012515</v>
      </c>
      <c r="BC211" s="69">
        <f t="shared" si="95"/>
        <v>7535890.1756207589</v>
      </c>
      <c r="BD211" s="69">
        <f t="shared" si="96"/>
        <v>34218947.957633272</v>
      </c>
      <c r="BE211" s="91">
        <f t="shared" si="97"/>
        <v>19039994.005570836</v>
      </c>
      <c r="BF211" s="91">
        <f t="shared" si="97"/>
        <v>5049452.6934243934</v>
      </c>
      <c r="BG211" s="70">
        <f>IFERROR(INDEX('2023 IP UPL Data'!K:K,MATCH(A211,'2023 IP UPL Data'!B:B,0)),0)</f>
        <v>0</v>
      </c>
    </row>
    <row r="212" spans="1:59">
      <c r="A212" s="120" t="s">
        <v>268</v>
      </c>
      <c r="B212" s="161" t="s">
        <v>268</v>
      </c>
      <c r="C212" s="31" t="s">
        <v>269</v>
      </c>
      <c r="D212" s="193" t="s">
        <v>269</v>
      </c>
      <c r="E212" s="157" t="s">
        <v>22960</v>
      </c>
      <c r="F212" s="117" t="s">
        <v>2987</v>
      </c>
      <c r="G212" s="117" t="s">
        <v>224</v>
      </c>
      <c r="H212" s="43" t="str">
        <f t="shared" si="79"/>
        <v>Urban Dallas</v>
      </c>
      <c r="I212" s="45">
        <f>INDEX(FeeCalc!M:M,MATCH(C:C,FeeCalc!F:F,0))</f>
        <v>4663111.6655502953</v>
      </c>
      <c r="J212" s="45">
        <f>INDEX(FeeCalc!L:L,MATCH(C:C,FeeCalc!F:F,0))</f>
        <v>1840983.6391880973</v>
      </c>
      <c r="K212" s="45">
        <f t="shared" si="80"/>
        <v>6504095.3047383931</v>
      </c>
      <c r="L212" s="45">
        <f>IFERROR(IFERROR(INDEX('2023 IP UPL Data'!N:N,MATCH(A:A,'2023 IP UPL Data'!B:B,0)),INDEX('2023 IMD UPL Data'!M:M,MATCH(A:A,'2023 IMD UPL Data'!B:B,0))),0)</f>
        <v>4620587.7357831318</v>
      </c>
      <c r="M212" s="45">
        <f>IFERROR((IF(F212="IMD",0,INDEX('2023 OP UPL Data'!M:M,MATCH(A:A,'2023 OP UPL Data'!B:B,0)))),0)</f>
        <v>2587362.2181927711</v>
      </c>
      <c r="N212" s="45">
        <f t="shared" si="81"/>
        <v>7207949.9539759029</v>
      </c>
      <c r="O212" s="45">
        <v>16449004.311191378</v>
      </c>
      <c r="P212" s="45">
        <v>4005178.6236726595</v>
      </c>
      <c r="Q212" s="45">
        <f t="shared" si="82"/>
        <v>20454182.934864037</v>
      </c>
      <c r="R212" s="45" t="str">
        <f t="shared" si="83"/>
        <v>Yes</v>
      </c>
      <c r="S212" s="46" t="str">
        <f t="shared" si="83"/>
        <v>Yes</v>
      </c>
      <c r="T212" s="47">
        <f>ROUND(INDEX(Summary!H:H,MATCH(H:H,Summary!A:A,0)),2)</f>
        <v>1.04</v>
      </c>
      <c r="U212" s="47">
        <f>ROUND(INDEX(Summary!I:I,MATCH(H:H,Summary!A:A,0)),2)</f>
        <v>1.04</v>
      </c>
      <c r="V212" s="82">
        <f t="shared" si="84"/>
        <v>4849636.132172307</v>
      </c>
      <c r="W212" s="82">
        <f t="shared" si="84"/>
        <v>1914622.9847556213</v>
      </c>
      <c r="X212" s="45">
        <f t="shared" si="85"/>
        <v>6764259.1169279283</v>
      </c>
      <c r="Y212" s="45" t="s">
        <v>18726</v>
      </c>
      <c r="Z212" s="45" t="str">
        <f t="shared" si="86"/>
        <v>Yes</v>
      </c>
      <c r="AA212" s="45" t="str">
        <f t="shared" si="86"/>
        <v>Yes</v>
      </c>
      <c r="AB212" s="45" t="str">
        <f t="shared" si="87"/>
        <v>Yes</v>
      </c>
      <c r="AC212" s="83">
        <f t="shared" si="98"/>
        <v>1.73</v>
      </c>
      <c r="AD212" s="83">
        <f t="shared" si="99"/>
        <v>0.79</v>
      </c>
      <c r="AE212" s="45">
        <f t="shared" si="100"/>
        <v>8067183.1814020108</v>
      </c>
      <c r="AF212" s="45">
        <f t="shared" si="100"/>
        <v>1454377.0749585968</v>
      </c>
      <c r="AG212" s="45">
        <f t="shared" si="88"/>
        <v>9521560.2563606072</v>
      </c>
      <c r="AH212" s="47">
        <f>IF(Y212="No",0,IFERROR(ROUNDDOWN(INDEX('90% of ACR'!K:K,MATCH(H:H,'90% of ACR'!A:A,0))*IF(I212&gt;0,IF(O212&gt;0,$R$4*MAX(O212-V212,0),0),0)/I212,2),0))</f>
        <v>1.67</v>
      </c>
      <c r="AI212" s="83">
        <f>IF(Y212="No",0,IFERROR(ROUNDDOWN(INDEX('90% of ACR'!R:R,MATCH(H:H,'90% of ACR'!A:A,0))*IF(J212&gt;0,IF(P212&gt;0,$R$4*MAX(P212-W212,0),0),0)/J212,2),0))</f>
        <v>0.79</v>
      </c>
      <c r="AJ212" s="45">
        <f t="shared" si="89"/>
        <v>7787396.4814689923</v>
      </c>
      <c r="AK212" s="45">
        <f t="shared" si="89"/>
        <v>1454377.0749585968</v>
      </c>
      <c r="AL212" s="47">
        <f t="shared" si="90"/>
        <v>2.71</v>
      </c>
      <c r="AM212" s="47">
        <f t="shared" si="90"/>
        <v>1.83</v>
      </c>
      <c r="AN212" s="84">
        <f>IFERROR(INDEX(FeeCalc!P:P,MATCH(C212,FeeCalc!F:F,0)),0)</f>
        <v>16006032.673355518</v>
      </c>
      <c r="AO212" s="84">
        <f>IFERROR(INDEX(FeeCalc!S:S,MATCH(C212,FeeCalc!F:F,0)),0)</f>
        <v>992505.48132684792</v>
      </c>
      <c r="AP212" s="84">
        <f t="shared" si="91"/>
        <v>16998538.154682364</v>
      </c>
      <c r="AQ212" s="69">
        <f t="shared" si="92"/>
        <v>7213023.6922526779</v>
      </c>
      <c r="AR212" s="69">
        <v>3610016.6940371562</v>
      </c>
      <c r="AS212" s="69">
        <f t="shared" si="101"/>
        <v>3603006.9982155217</v>
      </c>
      <c r="AT212" s="69">
        <f>IFERROR(IFERROR(INDEX('2023 IP UPL Data'!L:L,MATCH(A:A,'2023 IP UPL Data'!B:B,0)),INDEX('2023 IMD UPL Data'!I:I,MATCH(A:A,'2023 IMD UPL Data'!B:B,0))),0)</f>
        <v>4510371.5542168673</v>
      </c>
      <c r="AU212" s="69">
        <f>IFERROR(IF(F210="IMD",0,INDEX('2023 OP UPL Data'!J:J,MATCH(A:A,'2023 OP UPL Data'!B:B,0))),0)</f>
        <v>982359.95180722885</v>
      </c>
      <c r="AV212" s="45">
        <f t="shared" si="93"/>
        <v>5492731.5060240962</v>
      </c>
      <c r="AW212" s="69">
        <f>IFERROR(IFERROR(INDEX('2023 IP UPL Data'!M:M,MATCH(A:A,'2023 IP UPL Data'!B:B,0)),INDEX('2023 IMD UPL Data'!J:J,MATCH(A:A,'2023 IMD UPL Data'!B:B,0))),0)</f>
        <v>9130959.2899999991</v>
      </c>
      <c r="AX212" s="69">
        <f>IFERROR(IF(F210="IMD",0,INDEX('2023 OP UPL Data'!L:L,MATCH(A:A,'2023 OP UPL Data'!B:B,0))),0)</f>
        <v>3569722.17</v>
      </c>
      <c r="AY212" s="45">
        <f t="shared" si="94"/>
        <v>12700681.459999999</v>
      </c>
      <c r="AZ212" s="69">
        <v>20959375.865408245</v>
      </c>
      <c r="BA212" s="69">
        <v>4987538.5754798884</v>
      </c>
      <c r="BB212" s="69">
        <f t="shared" si="95"/>
        <v>16109739.733235938</v>
      </c>
      <c r="BC212" s="69">
        <f t="shared" si="95"/>
        <v>3072915.5907242671</v>
      </c>
      <c r="BD212" s="69">
        <f t="shared" si="96"/>
        <v>19182655.323960204</v>
      </c>
      <c r="BE212" s="91">
        <f t="shared" si="97"/>
        <v>11828416.575408246</v>
      </c>
      <c r="BF212" s="91">
        <f t="shared" si="97"/>
        <v>1417816.4054798884</v>
      </c>
      <c r="BG212" s="70">
        <f>IFERROR(INDEX('2023 IP UPL Data'!K:K,MATCH(A212,'2023 IP UPL Data'!B:B,0)),0)</f>
        <v>0</v>
      </c>
    </row>
    <row r="213" spans="1:59">
      <c r="A213" s="120" t="s">
        <v>508</v>
      </c>
      <c r="B213" s="161" t="s">
        <v>508</v>
      </c>
      <c r="C213" s="31" t="s">
        <v>509</v>
      </c>
      <c r="D213" s="193" t="s">
        <v>509</v>
      </c>
      <c r="E213" s="157" t="s">
        <v>3420</v>
      </c>
      <c r="F213" s="117" t="s">
        <v>2987</v>
      </c>
      <c r="G213" s="117" t="s">
        <v>1599</v>
      </c>
      <c r="H213" s="43" t="str">
        <f t="shared" si="79"/>
        <v>Urban Jefferson</v>
      </c>
      <c r="I213" s="45">
        <f>INDEX(FeeCalc!M:M,MATCH(C:C,FeeCalc!F:F,0))</f>
        <v>7824836.3503991803</v>
      </c>
      <c r="J213" s="45">
        <f>INDEX(FeeCalc!L:L,MATCH(C:C,FeeCalc!F:F,0))</f>
        <v>5407417.6904421244</v>
      </c>
      <c r="K213" s="45">
        <f t="shared" si="80"/>
        <v>13232254.040841304</v>
      </c>
      <c r="L213" s="45">
        <f>IFERROR(IFERROR(INDEX('2023 IP UPL Data'!N:N,MATCH(A:A,'2023 IP UPL Data'!B:B,0)),INDEX('2023 IMD UPL Data'!M:M,MATCH(A:A,'2023 IMD UPL Data'!B:B,0))),0)</f>
        <v>8355307.0613973793</v>
      </c>
      <c r="M213" s="45">
        <f>IFERROR((IF(F213="IMD",0,INDEX('2023 OP UPL Data'!M:M,MATCH(A:A,'2023 OP UPL Data'!B:B,0)))),0)</f>
        <v>12185288.500917032</v>
      </c>
      <c r="N213" s="45">
        <f t="shared" si="81"/>
        <v>20540595.562314413</v>
      </c>
      <c r="O213" s="45">
        <v>8521983.3063902799</v>
      </c>
      <c r="P213" s="45">
        <v>12214627.018101797</v>
      </c>
      <c r="Q213" s="45">
        <f t="shared" si="82"/>
        <v>20736610.324492075</v>
      </c>
      <c r="R213" s="45" t="str">
        <f t="shared" si="83"/>
        <v>Yes</v>
      </c>
      <c r="S213" s="46" t="str">
        <f t="shared" si="83"/>
        <v>Yes</v>
      </c>
      <c r="T213" s="47">
        <f>ROUND(INDEX(Summary!H:H,MATCH(H:H,Summary!A:A,0)),2)</f>
        <v>1.18</v>
      </c>
      <c r="U213" s="47">
        <f>ROUND(INDEX(Summary!I:I,MATCH(H:H,Summary!A:A,0)),2)</f>
        <v>1.6</v>
      </c>
      <c r="V213" s="82">
        <f t="shared" si="84"/>
        <v>9233306.8934710324</v>
      </c>
      <c r="W213" s="82">
        <f t="shared" si="84"/>
        <v>8651868.3047073986</v>
      </c>
      <c r="X213" s="45">
        <f t="shared" si="85"/>
        <v>17885175.198178433</v>
      </c>
      <c r="Y213" s="45" t="s">
        <v>18726</v>
      </c>
      <c r="Z213" s="45" t="str">
        <f t="shared" si="86"/>
        <v>No</v>
      </c>
      <c r="AA213" s="45" t="str">
        <f t="shared" si="86"/>
        <v>Yes</v>
      </c>
      <c r="AB213" s="45" t="str">
        <f t="shared" si="87"/>
        <v>Yes</v>
      </c>
      <c r="AC213" s="83">
        <f t="shared" si="98"/>
        <v>0</v>
      </c>
      <c r="AD213" s="83">
        <f t="shared" si="99"/>
        <v>0.46</v>
      </c>
      <c r="AE213" s="45">
        <f t="shared" si="100"/>
        <v>0</v>
      </c>
      <c r="AF213" s="45">
        <f t="shared" si="100"/>
        <v>2487412.1376033775</v>
      </c>
      <c r="AG213" s="45">
        <f t="shared" si="88"/>
        <v>2487412.1376033775</v>
      </c>
      <c r="AH213" s="47">
        <f>IF(Y213="No",0,IFERROR(ROUNDDOWN(INDEX('90% of ACR'!K:K,MATCH(H:H,'90% of ACR'!A:A,0))*IF(I213&gt;0,IF(O213&gt;0,$R$4*MAX(O213-V213,0),0),0)/I213,2),0))</f>
        <v>0</v>
      </c>
      <c r="AI213" s="83">
        <f>IF(Y213="No",0,IFERROR(ROUNDDOWN(INDEX('90% of ACR'!R:R,MATCH(H:H,'90% of ACR'!A:A,0))*IF(J213&gt;0,IF(P213&gt;0,$R$4*MAX(P213-W213,0),0),0)/J213,2),0))</f>
        <v>0.37</v>
      </c>
      <c r="AJ213" s="45">
        <f t="shared" si="89"/>
        <v>0</v>
      </c>
      <c r="AK213" s="45">
        <f t="shared" si="89"/>
        <v>2000744.545463586</v>
      </c>
      <c r="AL213" s="47">
        <f t="shared" si="90"/>
        <v>1.18</v>
      </c>
      <c r="AM213" s="47">
        <f t="shared" si="90"/>
        <v>1.9700000000000002</v>
      </c>
      <c r="AN213" s="84">
        <f>IFERROR(INDEX(FeeCalc!P:P,MATCH(C213,FeeCalc!F:F,0)),0)</f>
        <v>19885919.743642017</v>
      </c>
      <c r="AO213" s="84">
        <f>IFERROR(INDEX(FeeCalc!S:S,MATCH(C213,FeeCalc!F:F,0)),0)</f>
        <v>1237757.7869796441</v>
      </c>
      <c r="AP213" s="84">
        <f t="shared" si="91"/>
        <v>21123677.530621663</v>
      </c>
      <c r="AQ213" s="69">
        <f t="shared" si="92"/>
        <v>8963452.3339237515</v>
      </c>
      <c r="AR213" s="69">
        <v>4469539.3294504043</v>
      </c>
      <c r="AS213" s="69">
        <f t="shared" si="101"/>
        <v>4493913.0044733472</v>
      </c>
      <c r="AT213" s="69">
        <f>IFERROR(IFERROR(INDEX('2023 IP UPL Data'!L:L,MATCH(A:A,'2023 IP UPL Data'!B:B,0)),INDEX('2023 IMD UPL Data'!I:I,MATCH(A:A,'2023 IMD UPL Data'!B:B,0))),0)</f>
        <v>7891350.0786026213</v>
      </c>
      <c r="AU213" s="69">
        <f>IFERROR(IF(F211="IMD",0,INDEX('2023 OP UPL Data'!J:J,MATCH(A:A,'2023 OP UPL Data'!B:B,0))),0)</f>
        <v>2973998.4890829688</v>
      </c>
      <c r="AV213" s="45">
        <f t="shared" si="93"/>
        <v>10865348.567685589</v>
      </c>
      <c r="AW213" s="69">
        <f>IFERROR(IFERROR(INDEX('2023 IP UPL Data'!M:M,MATCH(A:A,'2023 IP UPL Data'!B:B,0)),INDEX('2023 IMD UPL Data'!J:J,MATCH(A:A,'2023 IMD UPL Data'!B:B,0))),0)</f>
        <v>16246657.140000001</v>
      </c>
      <c r="AX213" s="69">
        <f>IFERROR(IF(F211="IMD",0,INDEX('2023 OP UPL Data'!L:L,MATCH(A:A,'2023 OP UPL Data'!B:B,0))),0)</f>
        <v>15159286.99</v>
      </c>
      <c r="AY213" s="45">
        <f t="shared" si="94"/>
        <v>31405944.130000003</v>
      </c>
      <c r="AZ213" s="69">
        <v>16413333.384992901</v>
      </c>
      <c r="BA213" s="69">
        <v>15188625.507184766</v>
      </c>
      <c r="BB213" s="69">
        <f t="shared" si="95"/>
        <v>7180026.4915218689</v>
      </c>
      <c r="BC213" s="69">
        <f t="shared" si="95"/>
        <v>6536757.2024773676</v>
      </c>
      <c r="BD213" s="69">
        <f t="shared" si="96"/>
        <v>13716783.693999235</v>
      </c>
      <c r="BE213" s="91">
        <f t="shared" si="97"/>
        <v>166676.24499290064</v>
      </c>
      <c r="BF213" s="91">
        <f t="shared" si="97"/>
        <v>29338.517184766009</v>
      </c>
      <c r="BG213" s="70">
        <f>IFERROR(INDEX('2023 IP UPL Data'!K:K,MATCH(A213,'2023 IP UPL Data'!B:B,0)),0)</f>
        <v>0</v>
      </c>
    </row>
    <row r="214" spans="1:59">
      <c r="A214" s="120" t="s">
        <v>532</v>
      </c>
      <c r="B214" s="161" t="s">
        <v>532</v>
      </c>
      <c r="C214" s="31" t="s">
        <v>533</v>
      </c>
      <c r="D214" s="193" t="s">
        <v>533</v>
      </c>
      <c r="E214" s="157" t="s">
        <v>23140</v>
      </c>
      <c r="F214" s="117" t="s">
        <v>3071</v>
      </c>
      <c r="G214" s="117" t="s">
        <v>1599</v>
      </c>
      <c r="H214" s="43" t="str">
        <f t="shared" si="79"/>
        <v>Rural Jefferson</v>
      </c>
      <c r="I214" s="45">
        <f>INDEX(FeeCalc!M:M,MATCH(C:C,FeeCalc!F:F,0))</f>
        <v>59936.141676907566</v>
      </c>
      <c r="J214" s="45">
        <f>INDEX(FeeCalc!L:L,MATCH(C:C,FeeCalc!F:F,0))</f>
        <v>565846.86063552031</v>
      </c>
      <c r="K214" s="45">
        <f t="shared" si="80"/>
        <v>625783.00231242785</v>
      </c>
      <c r="L214" s="45">
        <f>IFERROR(IFERROR(INDEX('2023 IP UPL Data'!N:N,MATCH(A:A,'2023 IP UPL Data'!B:B,0)),INDEX('2023 IMD UPL Data'!M:M,MATCH(A:A,'2023 IMD UPL Data'!B:B,0))),0)</f>
        <v>42959.761287757108</v>
      </c>
      <c r="M214" s="45">
        <f>IFERROR((IF(F214="IMD",0,INDEX('2023 OP UPL Data'!M:M,MATCH(A:A,'2023 OP UPL Data'!B:B,0)))),0)</f>
        <v>179711.83339393936</v>
      </c>
      <c r="N214" s="45">
        <f t="shared" si="81"/>
        <v>222671.59468169647</v>
      </c>
      <c r="O214" s="45">
        <v>-51270.815232479654</v>
      </c>
      <c r="P214" s="45">
        <v>196648.53363869479</v>
      </c>
      <c r="Q214" s="45">
        <f t="shared" si="82"/>
        <v>145377.71840621514</v>
      </c>
      <c r="R214" s="45" t="str">
        <f t="shared" si="83"/>
        <v>No</v>
      </c>
      <c r="S214" s="46" t="str">
        <f t="shared" si="83"/>
        <v>Yes</v>
      </c>
      <c r="T214" s="47">
        <f>ROUND(INDEX(Summary!H:H,MATCH(H:H,Summary!A:A,0)),2)</f>
        <v>0</v>
      </c>
      <c r="U214" s="47">
        <f>ROUND(INDEX(Summary!I:I,MATCH(H:H,Summary!A:A,0)),2)</f>
        <v>0.37</v>
      </c>
      <c r="V214" s="82">
        <f t="shared" si="84"/>
        <v>0</v>
      </c>
      <c r="W214" s="82">
        <f t="shared" si="84"/>
        <v>209363.3384351425</v>
      </c>
      <c r="X214" s="45">
        <f t="shared" si="85"/>
        <v>209363.3384351425</v>
      </c>
      <c r="Y214" s="45" t="s">
        <v>18727</v>
      </c>
      <c r="Z214" s="45" t="str">
        <f t="shared" si="86"/>
        <v>No</v>
      </c>
      <c r="AA214" s="45" t="str">
        <f t="shared" si="86"/>
        <v>No</v>
      </c>
      <c r="AB214" s="45" t="str">
        <f t="shared" si="87"/>
        <v>No</v>
      </c>
      <c r="AC214" s="83">
        <f t="shared" si="98"/>
        <v>0</v>
      </c>
      <c r="AD214" s="83">
        <f t="shared" si="99"/>
        <v>0</v>
      </c>
      <c r="AE214" s="45">
        <f t="shared" si="100"/>
        <v>0</v>
      </c>
      <c r="AF214" s="45">
        <f t="shared" si="100"/>
        <v>0</v>
      </c>
      <c r="AG214" s="45">
        <f t="shared" si="88"/>
        <v>0</v>
      </c>
      <c r="AH214" s="47">
        <f>IF(Y214="No",0,IFERROR(ROUNDDOWN(INDEX('90% of ACR'!K:K,MATCH(H:H,'90% of ACR'!A:A,0))*IF(I214&gt;0,IF(O214&gt;0,$R$4*MAX(O214-V214,0),0),0)/I214,2),0))</f>
        <v>0</v>
      </c>
      <c r="AI214" s="83">
        <f>IF(Y214="No",0,IFERROR(ROUNDDOWN(INDEX('90% of ACR'!R:R,MATCH(H:H,'90% of ACR'!A:A,0))*IF(J214&gt;0,IF(P214&gt;0,$R$4*MAX(P214-W214,0),0),0)/J214,2),0))</f>
        <v>0</v>
      </c>
      <c r="AJ214" s="45">
        <f t="shared" si="89"/>
        <v>0</v>
      </c>
      <c r="AK214" s="45">
        <f t="shared" si="89"/>
        <v>0</v>
      </c>
      <c r="AL214" s="47">
        <f t="shared" si="90"/>
        <v>0</v>
      </c>
      <c r="AM214" s="47">
        <f t="shared" si="90"/>
        <v>0.37</v>
      </c>
      <c r="AN214" s="84">
        <f>IFERROR(INDEX(FeeCalc!P:P,MATCH(C214,FeeCalc!F:F,0)),0)</f>
        <v>209363.3384351425</v>
      </c>
      <c r="AO214" s="84">
        <f>IFERROR(INDEX(FeeCalc!S:S,MATCH(C214,FeeCalc!F:F,0)),0)</f>
        <v>12884.252868015043</v>
      </c>
      <c r="AP214" s="84">
        <f t="shared" si="91"/>
        <v>222247.59130315756</v>
      </c>
      <c r="AQ214" s="69">
        <f t="shared" si="92"/>
        <v>94306.764912851475</v>
      </c>
      <c r="AR214" s="69">
        <v>47185.164466886214</v>
      </c>
      <c r="AS214" s="69">
        <f t="shared" si="101"/>
        <v>47121.600445965261</v>
      </c>
      <c r="AT214" s="69">
        <f>IFERROR(IFERROR(INDEX('2023 IP UPL Data'!L:L,MATCH(A:A,'2023 IP UPL Data'!B:B,0)),INDEX('2023 IMD UPL Data'!I:I,MATCH(A:A,'2023 IMD UPL Data'!B:B,0))),0)</f>
        <v>71604.078712242888</v>
      </c>
      <c r="AU214" s="69">
        <f>IFERROR(IF(F212="IMD",0,INDEX('2023 OP UPL Data'!J:J,MATCH(A:A,'2023 OP UPL Data'!B:B,0))),0)</f>
        <v>238755.51660606061</v>
      </c>
      <c r="AV214" s="45">
        <f t="shared" si="93"/>
        <v>310359.5953183035</v>
      </c>
      <c r="AW214" s="69">
        <f>IFERROR(IFERROR(INDEX('2023 IP UPL Data'!M:M,MATCH(A:A,'2023 IP UPL Data'!B:B,0)),INDEX('2023 IMD UPL Data'!J:J,MATCH(A:A,'2023 IMD UPL Data'!B:B,0))),0)</f>
        <v>114563.84</v>
      </c>
      <c r="AX214" s="69">
        <f>IFERROR(IF(F212="IMD",0,INDEX('2023 OP UPL Data'!L:L,MATCH(A:A,'2023 OP UPL Data'!B:B,0))),0)</f>
        <v>418467.35</v>
      </c>
      <c r="AY214" s="45">
        <f t="shared" si="94"/>
        <v>533031.18999999994</v>
      </c>
      <c r="AZ214" s="69">
        <v>20333.263479763231</v>
      </c>
      <c r="BA214" s="69">
        <v>435404.0502447554</v>
      </c>
      <c r="BB214" s="69">
        <f t="shared" si="95"/>
        <v>20333.263479763231</v>
      </c>
      <c r="BC214" s="69">
        <f t="shared" si="95"/>
        <v>226040.7118096129</v>
      </c>
      <c r="BD214" s="69">
        <f t="shared" si="96"/>
        <v>246373.97528937613</v>
      </c>
      <c r="BE214" s="91">
        <f t="shared" si="97"/>
        <v>0</v>
      </c>
      <c r="BF214" s="91">
        <f t="shared" si="97"/>
        <v>16936.700244755426</v>
      </c>
      <c r="BG214" s="70">
        <f>IFERROR(INDEX('2023 IP UPL Data'!K:K,MATCH(A214,'2023 IP UPL Data'!B:B,0)),0)</f>
        <v>0</v>
      </c>
    </row>
    <row r="215" spans="1:59">
      <c r="A215" s="120" t="s">
        <v>877</v>
      </c>
      <c r="B215" s="161" t="s">
        <v>877</v>
      </c>
      <c r="C215" s="31" t="s">
        <v>878</v>
      </c>
      <c r="D215" s="193" t="s">
        <v>878</v>
      </c>
      <c r="E215" s="157" t="s">
        <v>3438</v>
      </c>
      <c r="F215" s="117" t="s">
        <v>2987</v>
      </c>
      <c r="G215" s="117" t="s">
        <v>492</v>
      </c>
      <c r="H215" s="43" t="str">
        <f t="shared" si="79"/>
        <v>Urban Bexar</v>
      </c>
      <c r="I215" s="45">
        <f>INDEX(FeeCalc!M:M,MATCH(C:C,FeeCalc!F:F,0))</f>
        <v>94427079.091409892</v>
      </c>
      <c r="J215" s="45">
        <f>INDEX(FeeCalc!L:L,MATCH(C:C,FeeCalc!F:F,0))</f>
        <v>17011868.418239836</v>
      </c>
      <c r="K215" s="45">
        <f t="shared" si="80"/>
        <v>111438947.50964972</v>
      </c>
      <c r="L215" s="45">
        <f>IFERROR(IFERROR(INDEX('2023 IP UPL Data'!N:N,MATCH(A:A,'2023 IP UPL Data'!B:B,0)),INDEX('2023 IMD UPL Data'!M:M,MATCH(A:A,'2023 IMD UPL Data'!B:B,0))),0)</f>
        <v>46977535.963619635</v>
      </c>
      <c r="M215" s="45">
        <f>IFERROR((IF(F215="IMD",0,INDEX('2023 OP UPL Data'!M:M,MATCH(A:A,'2023 OP UPL Data'!B:B,0)))),0)</f>
        <v>28547029.071656443</v>
      </c>
      <c r="N215" s="45">
        <f t="shared" si="81"/>
        <v>75524565.035276085</v>
      </c>
      <c r="O215" s="45">
        <v>171127851.64859855</v>
      </c>
      <c r="P215" s="45">
        <v>43246875.33826828</v>
      </c>
      <c r="Q215" s="45">
        <f t="shared" si="82"/>
        <v>214374726.98686683</v>
      </c>
      <c r="R215" s="45" t="str">
        <f t="shared" si="83"/>
        <v>Yes</v>
      </c>
      <c r="S215" s="46" t="str">
        <f t="shared" si="83"/>
        <v>Yes</v>
      </c>
      <c r="T215" s="47">
        <f>ROUND(INDEX(Summary!H:H,MATCH(H:H,Summary!A:A,0)),2)</f>
        <v>0.85</v>
      </c>
      <c r="U215" s="47">
        <f>ROUND(INDEX(Summary!I:I,MATCH(H:H,Summary!A:A,0)),2)</f>
        <v>0.9</v>
      </c>
      <c r="V215" s="82">
        <f t="shared" si="84"/>
        <v>80263017.227698401</v>
      </c>
      <c r="W215" s="82">
        <f t="shared" si="84"/>
        <v>15310681.576415852</v>
      </c>
      <c r="X215" s="45">
        <f t="shared" si="85"/>
        <v>95573698.804114252</v>
      </c>
      <c r="Y215" s="45" t="s">
        <v>18726</v>
      </c>
      <c r="Z215" s="45" t="str">
        <f t="shared" si="86"/>
        <v>Yes</v>
      </c>
      <c r="AA215" s="45" t="str">
        <f t="shared" si="86"/>
        <v>Yes</v>
      </c>
      <c r="AB215" s="45" t="str">
        <f t="shared" si="87"/>
        <v>Yes</v>
      </c>
      <c r="AC215" s="83">
        <f t="shared" si="98"/>
        <v>0.67</v>
      </c>
      <c r="AD215" s="83">
        <f t="shared" si="99"/>
        <v>1.1399999999999999</v>
      </c>
      <c r="AE215" s="45">
        <f t="shared" si="100"/>
        <v>63266142.991244629</v>
      </c>
      <c r="AF215" s="45">
        <f t="shared" si="100"/>
        <v>19393529.996793412</v>
      </c>
      <c r="AG215" s="45">
        <f t="shared" si="88"/>
        <v>82659672.988038033</v>
      </c>
      <c r="AH215" s="47">
        <f>IF(Y215="No",0,IFERROR(ROUNDDOWN(INDEX('90% of ACR'!K:K,MATCH(H:H,'90% of ACR'!A:A,0))*IF(I215&gt;0,IF(O215&gt;0,$R$4*MAX(O215-V215,0),0),0)/I215,2),0))</f>
        <v>0.49</v>
      </c>
      <c r="AI215" s="83">
        <f>IF(Y215="No",0,IFERROR(ROUNDDOWN(INDEX('90% of ACR'!R:R,MATCH(H:H,'90% of ACR'!A:A,0))*IF(J215&gt;0,IF(P215&gt;0,$R$4*MAX(P215-W215,0),0),0)/J215,2),0))</f>
        <v>0.74</v>
      </c>
      <c r="AJ215" s="45">
        <f t="shared" si="89"/>
        <v>46269268.754790843</v>
      </c>
      <c r="AK215" s="45">
        <f t="shared" si="89"/>
        <v>12588782.629497478</v>
      </c>
      <c r="AL215" s="47">
        <f t="shared" si="90"/>
        <v>1.3399999999999999</v>
      </c>
      <c r="AM215" s="47">
        <f t="shared" si="90"/>
        <v>1.6400000000000001</v>
      </c>
      <c r="AN215" s="84">
        <f>IFERROR(INDEX(FeeCalc!P:P,MATCH(C215,FeeCalc!F:F,0)),0)</f>
        <v>154431750.18840256</v>
      </c>
      <c r="AO215" s="84">
        <f>IFERROR(INDEX(FeeCalc!S:S,MATCH(C215,FeeCalc!F:F,0)),0)</f>
        <v>9550241.3709602542</v>
      </c>
      <c r="AP215" s="84">
        <f t="shared" si="91"/>
        <v>163981991.55936283</v>
      </c>
      <c r="AQ215" s="69">
        <f t="shared" si="92"/>
        <v>69582806.442367554</v>
      </c>
      <c r="AR215" s="69">
        <v>34479318.293412246</v>
      </c>
      <c r="AS215" s="69">
        <f t="shared" si="101"/>
        <v>35103488.148955308</v>
      </c>
      <c r="AT215" s="69">
        <f>IFERROR(IFERROR(INDEX('2023 IP UPL Data'!L:L,MATCH(A:A,'2023 IP UPL Data'!B:B,0)),INDEX('2023 IMD UPL Data'!I:I,MATCH(A:A,'2023 IMD UPL Data'!B:B,0))),0)</f>
        <v>83557494.926380366</v>
      </c>
      <c r="AU215" s="69">
        <f>IFERROR(IF(F213="IMD",0,INDEX('2023 OP UPL Data'!J:J,MATCH(A:A,'2023 OP UPL Data'!B:B,0))),0)</f>
        <v>11290260.288343558</v>
      </c>
      <c r="AV215" s="45">
        <f t="shared" si="93"/>
        <v>94847755.21472393</v>
      </c>
      <c r="AW215" s="69">
        <f>IFERROR(IFERROR(INDEX('2023 IP UPL Data'!M:M,MATCH(A:A,'2023 IP UPL Data'!B:B,0)),INDEX('2023 IMD UPL Data'!J:J,MATCH(A:A,'2023 IMD UPL Data'!B:B,0))),0)</f>
        <v>130535030.89</v>
      </c>
      <c r="AX215" s="69">
        <f>IFERROR(IF(F213="IMD",0,INDEX('2023 OP UPL Data'!L:L,MATCH(A:A,'2023 OP UPL Data'!B:B,0))),0)</f>
        <v>39837289.359999999</v>
      </c>
      <c r="AY215" s="45">
        <f t="shared" si="94"/>
        <v>170372320.25</v>
      </c>
      <c r="AZ215" s="69">
        <v>254685346.57497892</v>
      </c>
      <c r="BA215" s="69">
        <v>54537135.626611836</v>
      </c>
      <c r="BB215" s="69">
        <f t="shared" si="95"/>
        <v>174422329.3472805</v>
      </c>
      <c r="BC215" s="69">
        <f t="shared" si="95"/>
        <v>39226454.050195985</v>
      </c>
      <c r="BD215" s="69">
        <f t="shared" si="96"/>
        <v>213648783.39747652</v>
      </c>
      <c r="BE215" s="91">
        <f t="shared" si="97"/>
        <v>124150315.68497892</v>
      </c>
      <c r="BF215" s="91">
        <f t="shared" si="97"/>
        <v>14699846.266611837</v>
      </c>
      <c r="BG215" s="70">
        <f>IFERROR(INDEX('2023 IP UPL Data'!K:K,MATCH(A215,'2023 IP UPL Data'!B:B,0)),0)</f>
        <v>0</v>
      </c>
    </row>
    <row r="216" spans="1:59">
      <c r="A216" s="120" t="s">
        <v>871</v>
      </c>
      <c r="B216" s="161" t="s">
        <v>871</v>
      </c>
      <c r="C216" s="31" t="s">
        <v>872</v>
      </c>
      <c r="D216" s="193" t="s">
        <v>872</v>
      </c>
      <c r="E216" s="157" t="s">
        <v>23141</v>
      </c>
      <c r="F216" s="117" t="s">
        <v>3071</v>
      </c>
      <c r="G216" s="117" t="s">
        <v>492</v>
      </c>
      <c r="H216" s="43" t="str">
        <f t="shared" si="79"/>
        <v>Rural Bexar</v>
      </c>
      <c r="I216" s="45">
        <f>INDEX(FeeCalc!M:M,MATCH(C:C,FeeCalc!F:F,0))</f>
        <v>765426.26076141861</v>
      </c>
      <c r="J216" s="45">
        <f>INDEX(FeeCalc!L:L,MATCH(C:C,FeeCalc!F:F,0))</f>
        <v>1524742.8774354891</v>
      </c>
      <c r="K216" s="45">
        <f t="shared" si="80"/>
        <v>2290169.1381969079</v>
      </c>
      <c r="L216" s="45">
        <f>IFERROR(IFERROR(INDEX('2023 IP UPL Data'!N:N,MATCH(A:A,'2023 IP UPL Data'!B:B,0)),INDEX('2023 IMD UPL Data'!M:M,MATCH(A:A,'2023 IMD UPL Data'!B:B,0))),0)</f>
        <v>51581.020487635164</v>
      </c>
      <c r="M216" s="45">
        <f>IFERROR((IF(F216="IMD",0,INDEX('2023 OP UPL Data'!M:M,MATCH(A:A,'2023 OP UPL Data'!B:B,0)))),0)</f>
        <v>973627.62885714299</v>
      </c>
      <c r="N216" s="45">
        <f t="shared" si="81"/>
        <v>1025208.6493447782</v>
      </c>
      <c r="O216" s="45">
        <v>650434.84908726485</v>
      </c>
      <c r="P216" s="45">
        <v>2107932.8499052073</v>
      </c>
      <c r="Q216" s="45">
        <f t="shared" si="82"/>
        <v>2758367.6989924721</v>
      </c>
      <c r="R216" s="45" t="str">
        <f t="shared" si="83"/>
        <v>Yes</v>
      </c>
      <c r="S216" s="46" t="str">
        <f t="shared" si="83"/>
        <v>Yes</v>
      </c>
      <c r="T216" s="47">
        <f>ROUND(INDEX(Summary!H:H,MATCH(H:H,Summary!A:A,0)),2)</f>
        <v>0.2</v>
      </c>
      <c r="U216" s="47">
        <f>ROUND(INDEX(Summary!I:I,MATCH(H:H,Summary!A:A,0)),2)</f>
        <v>0.28000000000000003</v>
      </c>
      <c r="V216" s="82">
        <f t="shared" si="84"/>
        <v>153085.25215228373</v>
      </c>
      <c r="W216" s="82">
        <f t="shared" si="84"/>
        <v>426928.00568193698</v>
      </c>
      <c r="X216" s="45">
        <f t="shared" si="85"/>
        <v>580013.25783422077</v>
      </c>
      <c r="Y216" s="45" t="s">
        <v>18726</v>
      </c>
      <c r="Z216" s="45" t="str">
        <f t="shared" si="86"/>
        <v>Yes</v>
      </c>
      <c r="AA216" s="45" t="str">
        <f t="shared" si="86"/>
        <v>Yes</v>
      </c>
      <c r="AB216" s="45" t="str">
        <f t="shared" si="87"/>
        <v>Yes</v>
      </c>
      <c r="AC216" s="83">
        <f t="shared" si="98"/>
        <v>0.45</v>
      </c>
      <c r="AD216" s="83">
        <f t="shared" si="99"/>
        <v>0.77</v>
      </c>
      <c r="AE216" s="45">
        <f t="shared" si="100"/>
        <v>344441.81734263839</v>
      </c>
      <c r="AF216" s="45">
        <f t="shared" si="100"/>
        <v>1174052.0156253267</v>
      </c>
      <c r="AG216" s="45">
        <f t="shared" si="88"/>
        <v>1518493.8329679649</v>
      </c>
      <c r="AH216" s="47">
        <f>IF(Y216="No",0,IFERROR(ROUNDDOWN(INDEX('90% of ACR'!K:K,MATCH(H:H,'90% of ACR'!A:A,0))*IF(I216&gt;0,IF(O216&gt;0,$R$4*MAX(O216-V216,0),0),0)/I216,2),0))</f>
        <v>0.42</v>
      </c>
      <c r="AI216" s="83">
        <f>IF(Y216="No",0,IFERROR(ROUNDDOWN(INDEX('90% of ACR'!R:R,MATCH(H:H,'90% of ACR'!A:A,0))*IF(J216&gt;0,IF(P216&gt;0,$R$4*MAX(P216-W216,0),0),0)/J216,2),0))</f>
        <v>0.76</v>
      </c>
      <c r="AJ216" s="45">
        <f t="shared" si="89"/>
        <v>321479.02951979579</v>
      </c>
      <c r="AK216" s="45">
        <f t="shared" si="89"/>
        <v>1158804.5868509717</v>
      </c>
      <c r="AL216" s="47">
        <f t="shared" si="90"/>
        <v>0.62</v>
      </c>
      <c r="AM216" s="47">
        <f t="shared" si="90"/>
        <v>1.04</v>
      </c>
      <c r="AN216" s="84">
        <f>IFERROR(INDEX(FeeCalc!P:P,MATCH(C216,FeeCalc!F:F,0)),0)</f>
        <v>2060296.8742049884</v>
      </c>
      <c r="AO216" s="84">
        <f>IFERROR(INDEX(FeeCalc!S:S,MATCH(C216,FeeCalc!F:F,0)),0)</f>
        <v>127825.20133103809</v>
      </c>
      <c r="AP216" s="84">
        <f t="shared" si="91"/>
        <v>2188122.0755360266</v>
      </c>
      <c r="AQ216" s="69">
        <f t="shared" si="92"/>
        <v>928490.21655635326</v>
      </c>
      <c r="AR216" s="69">
        <v>464129.23225337593</v>
      </c>
      <c r="AS216" s="69">
        <f t="shared" si="101"/>
        <v>464360.98430297733</v>
      </c>
      <c r="AT216" s="69">
        <f>IFERROR(IFERROR(INDEX('2023 IP UPL Data'!L:L,MATCH(A:A,'2023 IP UPL Data'!B:B,0)),INDEX('2023 IMD UPL Data'!I:I,MATCH(A:A,'2023 IMD UPL Data'!B:B,0))),0)</f>
        <v>1315437.0695123649</v>
      </c>
      <c r="AU216" s="69">
        <f>IFERROR(IF(F214="IMD",0,INDEX('2023 OP UPL Data'!J:J,MATCH(A:A,'2023 OP UPL Data'!B:B,0))),0)</f>
        <v>655585.40114285704</v>
      </c>
      <c r="AV216" s="45">
        <f t="shared" si="93"/>
        <v>1971022.470655222</v>
      </c>
      <c r="AW216" s="69">
        <f>IFERROR(IFERROR(INDEX('2023 IP UPL Data'!M:M,MATCH(A:A,'2023 IP UPL Data'!B:B,0)),INDEX('2023 IMD UPL Data'!J:J,MATCH(A:A,'2023 IMD UPL Data'!B:B,0))),0)</f>
        <v>1367018.09</v>
      </c>
      <c r="AX216" s="69">
        <f>IFERROR(IF(F214="IMD",0,INDEX('2023 OP UPL Data'!L:L,MATCH(A:A,'2023 OP UPL Data'!B:B,0))),0)</f>
        <v>1629213.03</v>
      </c>
      <c r="AY216" s="45">
        <f t="shared" si="94"/>
        <v>2996231.12</v>
      </c>
      <c r="AZ216" s="69">
        <v>1965871.9185996298</v>
      </c>
      <c r="BA216" s="69">
        <v>2763518.2510480643</v>
      </c>
      <c r="BB216" s="69">
        <f t="shared" si="95"/>
        <v>1812786.6664473461</v>
      </c>
      <c r="BC216" s="69">
        <f t="shared" si="95"/>
        <v>2336590.2453661272</v>
      </c>
      <c r="BD216" s="69">
        <f t="shared" si="96"/>
        <v>4149376.9118134729</v>
      </c>
      <c r="BE216" s="91">
        <f t="shared" si="97"/>
        <v>598853.82859962969</v>
      </c>
      <c r="BF216" s="91">
        <f t="shared" si="97"/>
        <v>1134305.2210480643</v>
      </c>
      <c r="BG216" s="70">
        <f>IFERROR(INDEX('2023 IP UPL Data'!K:K,MATCH(A216,'2023 IP UPL Data'!B:B,0)),0)</f>
        <v>0</v>
      </c>
    </row>
    <row r="217" spans="1:59">
      <c r="A217" s="120" t="s">
        <v>874</v>
      </c>
      <c r="B217" s="161" t="s">
        <v>874</v>
      </c>
      <c r="C217" s="31" t="s">
        <v>875</v>
      </c>
      <c r="D217" s="193" t="s">
        <v>875</v>
      </c>
      <c r="E217" s="157" t="s">
        <v>23142</v>
      </c>
      <c r="F217" s="117" t="s">
        <v>2987</v>
      </c>
      <c r="G217" s="117" t="s">
        <v>492</v>
      </c>
      <c r="H217" s="43" t="str">
        <f t="shared" si="79"/>
        <v>Urban Bexar</v>
      </c>
      <c r="I217" s="45">
        <f>INDEX(FeeCalc!M:M,MATCH(C:C,FeeCalc!F:F,0))</f>
        <v>9702201.2425292693</v>
      </c>
      <c r="J217" s="45">
        <f>INDEX(FeeCalc!L:L,MATCH(C:C,FeeCalc!F:F,0))</f>
        <v>1298070.6099311232</v>
      </c>
      <c r="K217" s="45">
        <f t="shared" si="80"/>
        <v>11000271.852460392</v>
      </c>
      <c r="L217" s="45">
        <f>IFERROR(IFERROR(INDEX('2023 IP UPL Data'!N:N,MATCH(A:A,'2023 IP UPL Data'!B:B,0)),INDEX('2023 IMD UPL Data'!M:M,MATCH(A:A,'2023 IMD UPL Data'!B:B,0))),0)</f>
        <v>3877139.2156441696</v>
      </c>
      <c r="M217" s="45">
        <f>IFERROR((IF(F217="IMD",0,INDEX('2023 OP UPL Data'!M:M,MATCH(A:A,'2023 OP UPL Data'!B:B,0)))),0)</f>
        <v>2283059.0799386501</v>
      </c>
      <c r="N217" s="45">
        <f t="shared" si="81"/>
        <v>6160198.2955828197</v>
      </c>
      <c r="O217" s="45">
        <v>19071197.11521592</v>
      </c>
      <c r="P217" s="45">
        <v>3287590.7447724133</v>
      </c>
      <c r="Q217" s="45">
        <f t="shared" si="82"/>
        <v>22358787.859988332</v>
      </c>
      <c r="R217" s="45" t="str">
        <f t="shared" si="83"/>
        <v>Yes</v>
      </c>
      <c r="S217" s="46" t="str">
        <f t="shared" si="83"/>
        <v>Yes</v>
      </c>
      <c r="T217" s="47">
        <f>ROUND(INDEX(Summary!H:H,MATCH(H:H,Summary!A:A,0)),2)</f>
        <v>0.85</v>
      </c>
      <c r="U217" s="47">
        <f>ROUND(INDEX(Summary!I:I,MATCH(H:H,Summary!A:A,0)),2)</f>
        <v>0.9</v>
      </c>
      <c r="V217" s="82">
        <f t="shared" si="84"/>
        <v>8246871.0561498785</v>
      </c>
      <c r="W217" s="82">
        <f t="shared" si="84"/>
        <v>1168263.5489380108</v>
      </c>
      <c r="X217" s="45">
        <f t="shared" si="85"/>
        <v>9415134.6050878894</v>
      </c>
      <c r="Y217" s="45" t="s">
        <v>18726</v>
      </c>
      <c r="Z217" s="45" t="str">
        <f t="shared" si="86"/>
        <v>Yes</v>
      </c>
      <c r="AA217" s="45" t="str">
        <f t="shared" si="86"/>
        <v>Yes</v>
      </c>
      <c r="AB217" s="45" t="str">
        <f t="shared" si="87"/>
        <v>Yes</v>
      </c>
      <c r="AC217" s="83">
        <f t="shared" si="98"/>
        <v>0.78</v>
      </c>
      <c r="AD217" s="83">
        <f t="shared" si="99"/>
        <v>1.1399999999999999</v>
      </c>
      <c r="AE217" s="45">
        <f t="shared" si="100"/>
        <v>7567716.9691728307</v>
      </c>
      <c r="AF217" s="45">
        <f t="shared" si="100"/>
        <v>1479800.4953214803</v>
      </c>
      <c r="AG217" s="45">
        <f t="shared" si="88"/>
        <v>9047517.4644943103</v>
      </c>
      <c r="AH217" s="47">
        <f>IF(Y217="No",0,IFERROR(ROUNDDOWN(INDEX('90% of ACR'!K:K,MATCH(H:H,'90% of ACR'!A:A,0))*IF(I217&gt;0,IF(O217&gt;0,$R$4*MAX(O217-V217,0),0),0)/I217,2),0))</f>
        <v>0.56000000000000005</v>
      </c>
      <c r="AI217" s="83">
        <f>IF(Y217="No",0,IFERROR(ROUNDDOWN(INDEX('90% of ACR'!R:R,MATCH(H:H,'90% of ACR'!A:A,0))*IF(J217&gt;0,IF(P217&gt;0,$R$4*MAX(P217-W217,0),0),0)/J217,2),0))</f>
        <v>0.73</v>
      </c>
      <c r="AJ217" s="45">
        <f t="shared" si="89"/>
        <v>5433232.6958163911</v>
      </c>
      <c r="AK217" s="45">
        <f t="shared" si="89"/>
        <v>947591.54524971987</v>
      </c>
      <c r="AL217" s="47">
        <f t="shared" si="90"/>
        <v>1.4100000000000001</v>
      </c>
      <c r="AM217" s="47">
        <f t="shared" si="90"/>
        <v>1.63</v>
      </c>
      <c r="AN217" s="84">
        <f>IFERROR(INDEX(FeeCalc!P:P,MATCH(C217,FeeCalc!F:F,0)),0)</f>
        <v>15795958.846154002</v>
      </c>
      <c r="AO217" s="84">
        <f>IFERROR(INDEX(FeeCalc!S:S,MATCH(C217,FeeCalc!F:F,0)),0)</f>
        <v>973333.96623894607</v>
      </c>
      <c r="AP217" s="84">
        <f t="shared" si="91"/>
        <v>16769292.812392948</v>
      </c>
      <c r="AQ217" s="69">
        <f t="shared" si="92"/>
        <v>7115747.5576683255</v>
      </c>
      <c r="AR217" s="69">
        <v>3533874.98519168</v>
      </c>
      <c r="AS217" s="69">
        <f t="shared" si="101"/>
        <v>3581872.5724766455</v>
      </c>
      <c r="AT217" s="69">
        <f>IFERROR(IFERROR(INDEX('2023 IP UPL Data'!L:L,MATCH(A:A,'2023 IP UPL Data'!B:B,0)),INDEX('2023 IMD UPL Data'!I:I,MATCH(A:A,'2023 IMD UPL Data'!B:B,0))),0)</f>
        <v>8679634.8343558311</v>
      </c>
      <c r="AU217" s="69">
        <f>IFERROR(IF(F215="IMD",0,INDEX('2023 OP UPL Data'!J:J,MATCH(A:A,'2023 OP UPL Data'!B:B,0))),0)</f>
        <v>893374.73006134981</v>
      </c>
      <c r="AV217" s="45">
        <f t="shared" si="93"/>
        <v>9573009.5644171815</v>
      </c>
      <c r="AW217" s="69">
        <f>IFERROR(IFERROR(INDEX('2023 IP UPL Data'!M:M,MATCH(A:A,'2023 IP UPL Data'!B:B,0)),INDEX('2023 IMD UPL Data'!J:J,MATCH(A:A,'2023 IMD UPL Data'!B:B,0))),0)</f>
        <v>12556774.050000001</v>
      </c>
      <c r="AX217" s="69">
        <f>IFERROR(IF(F215="IMD",0,INDEX('2023 OP UPL Data'!L:L,MATCH(A:A,'2023 OP UPL Data'!B:B,0))),0)</f>
        <v>3176433.81</v>
      </c>
      <c r="AY217" s="45">
        <f t="shared" si="94"/>
        <v>15733207.860000001</v>
      </c>
      <c r="AZ217" s="69">
        <v>27750831.949571751</v>
      </c>
      <c r="BA217" s="69">
        <v>4180965.4748337632</v>
      </c>
      <c r="BB217" s="69">
        <f t="shared" si="95"/>
        <v>19503960.893421873</v>
      </c>
      <c r="BC217" s="69">
        <f t="shared" si="95"/>
        <v>3012701.9258957524</v>
      </c>
      <c r="BD217" s="69">
        <f t="shared" si="96"/>
        <v>22516662.819317624</v>
      </c>
      <c r="BE217" s="91">
        <f t="shared" si="97"/>
        <v>15194057.89957175</v>
      </c>
      <c r="BF217" s="91">
        <f t="shared" si="97"/>
        <v>1004531.6648337631</v>
      </c>
      <c r="BG217" s="70">
        <f>IFERROR(INDEX('2023 IP UPL Data'!K:K,MATCH(A217,'2023 IP UPL Data'!B:B,0)),0)</f>
        <v>0</v>
      </c>
    </row>
    <row r="218" spans="1:59">
      <c r="A218" s="120" t="s">
        <v>628</v>
      </c>
      <c r="B218" s="161" t="s">
        <v>628</v>
      </c>
      <c r="C218" s="31" t="s">
        <v>629</v>
      </c>
      <c r="D218" s="193" t="s">
        <v>629</v>
      </c>
      <c r="E218" s="157" t="s">
        <v>3428</v>
      </c>
      <c r="F218" s="117" t="s">
        <v>2987</v>
      </c>
      <c r="G218" s="117" t="s">
        <v>1399</v>
      </c>
      <c r="H218" s="43" t="str">
        <f t="shared" si="79"/>
        <v>Urban Tarrant</v>
      </c>
      <c r="I218" s="45">
        <f>INDEX(FeeCalc!M:M,MATCH(C:C,FeeCalc!F:F,0))</f>
        <v>19203519.156931367</v>
      </c>
      <c r="J218" s="45">
        <f>INDEX(FeeCalc!L:L,MATCH(C:C,FeeCalc!F:F,0))</f>
        <v>3018290.7885405943</v>
      </c>
      <c r="K218" s="45">
        <f t="shared" si="80"/>
        <v>22221809.945471961</v>
      </c>
      <c r="L218" s="45">
        <f>IFERROR(IFERROR(INDEX('2023 IP UPL Data'!N:N,MATCH(A:A,'2023 IP UPL Data'!B:B,0)),INDEX('2023 IMD UPL Data'!M:M,MATCH(A:A,'2023 IMD UPL Data'!B:B,0))),0)</f>
        <v>13727345.6525</v>
      </c>
      <c r="M218" s="45">
        <f>IFERROR((IF(F218="IMD",0,INDEX('2023 OP UPL Data'!M:M,MATCH(A:A,'2023 OP UPL Data'!B:B,0)))),0)</f>
        <v>6198587.3887499999</v>
      </c>
      <c r="N218" s="45">
        <f t="shared" si="81"/>
        <v>19925933.041249998</v>
      </c>
      <c r="O218" s="45">
        <v>46129861.798042759</v>
      </c>
      <c r="P218" s="45">
        <v>13366696.585480765</v>
      </c>
      <c r="Q218" s="45">
        <f t="shared" si="82"/>
        <v>59496558.383523524</v>
      </c>
      <c r="R218" s="45" t="str">
        <f t="shared" si="83"/>
        <v>Yes</v>
      </c>
      <c r="S218" s="46" t="str">
        <f t="shared" si="83"/>
        <v>Yes</v>
      </c>
      <c r="T218" s="47">
        <f>ROUND(INDEX(Summary!H:H,MATCH(H:H,Summary!A:A,0)),2)</f>
        <v>1.51</v>
      </c>
      <c r="U218" s="47">
        <f>ROUND(INDEX(Summary!I:I,MATCH(H:H,Summary!A:A,0)),2)</f>
        <v>1.43</v>
      </c>
      <c r="V218" s="82">
        <f t="shared" si="84"/>
        <v>28997313.926966365</v>
      </c>
      <c r="W218" s="82">
        <f t="shared" si="84"/>
        <v>4316155.8276130492</v>
      </c>
      <c r="X218" s="45">
        <f t="shared" si="85"/>
        <v>33313469.754579414</v>
      </c>
      <c r="Y218" s="45" t="s">
        <v>18726</v>
      </c>
      <c r="Z218" s="45" t="str">
        <f t="shared" si="86"/>
        <v>Yes</v>
      </c>
      <c r="AA218" s="45" t="str">
        <f t="shared" si="86"/>
        <v>Yes</v>
      </c>
      <c r="AB218" s="45" t="str">
        <f t="shared" si="87"/>
        <v>Yes</v>
      </c>
      <c r="AC218" s="83">
        <f t="shared" si="98"/>
        <v>0.62</v>
      </c>
      <c r="AD218" s="83">
        <f t="shared" si="99"/>
        <v>2.09</v>
      </c>
      <c r="AE218" s="45">
        <f t="shared" si="100"/>
        <v>11906181.877297448</v>
      </c>
      <c r="AF218" s="45">
        <f t="shared" si="100"/>
        <v>6308227.7480498413</v>
      </c>
      <c r="AG218" s="45">
        <f t="shared" si="88"/>
        <v>18214409.62534729</v>
      </c>
      <c r="AH218" s="47">
        <f>IF(Y218="No",0,IFERROR(ROUNDDOWN(INDEX('90% of ACR'!K:K,MATCH(H:H,'90% of ACR'!A:A,0))*IF(I218&gt;0,IF(O218&gt;0,$R$4*MAX(O218-V218,0),0),0)/I218,2),0))</f>
        <v>0.62</v>
      </c>
      <c r="AI218" s="83">
        <f>IF(Y218="No",0,IFERROR(ROUNDDOWN(INDEX('90% of ACR'!R:R,MATCH(H:H,'90% of ACR'!A:A,0))*IF(J218&gt;0,IF(P218&gt;0,$R$4*MAX(P218-W218,0),0),0)/J218,2),0))</f>
        <v>1.7</v>
      </c>
      <c r="AJ218" s="45">
        <f t="shared" si="89"/>
        <v>11906181.877297448</v>
      </c>
      <c r="AK218" s="45">
        <f t="shared" si="89"/>
        <v>5131094.3405190101</v>
      </c>
      <c r="AL218" s="47">
        <f t="shared" si="90"/>
        <v>2.13</v>
      </c>
      <c r="AM218" s="47">
        <f t="shared" si="90"/>
        <v>3.13</v>
      </c>
      <c r="AN218" s="84">
        <f>IFERROR(INDEX(FeeCalc!P:P,MATCH(C218,FeeCalc!F:F,0)),0)</f>
        <v>50350745.972395867</v>
      </c>
      <c r="AO218" s="84">
        <f>IFERROR(INDEX(FeeCalc!S:S,MATCH(C218,FeeCalc!F:F,0)),0)</f>
        <v>3096215.3092158549</v>
      </c>
      <c r="AP218" s="84">
        <f t="shared" si="91"/>
        <v>53446961.281611726</v>
      </c>
      <c r="AQ218" s="69">
        <f t="shared" si="92"/>
        <v>22679255.974548873</v>
      </c>
      <c r="AR218" s="69">
        <v>11244911.728429824</v>
      </c>
      <c r="AS218" s="69">
        <f t="shared" si="101"/>
        <v>11434344.246119048</v>
      </c>
      <c r="AT218" s="69">
        <f>IFERROR(IFERROR(INDEX('2023 IP UPL Data'!L:L,MATCH(A:A,'2023 IP UPL Data'!B:B,0)),INDEX('2023 IMD UPL Data'!I:I,MATCH(A:A,'2023 IMD UPL Data'!B:B,0))),0)</f>
        <v>19416825.087499999</v>
      </c>
      <c r="AU218" s="69">
        <f>IFERROR(IF(F216="IMD",0,INDEX('2023 OP UPL Data'!J:J,MATCH(A:A,'2023 OP UPL Data'!B:B,0))),0)</f>
        <v>2093132.5812499998</v>
      </c>
      <c r="AV218" s="45">
        <f t="shared" si="93"/>
        <v>21509957.668749999</v>
      </c>
      <c r="AW218" s="69">
        <f>IFERROR(IFERROR(INDEX('2023 IP UPL Data'!M:M,MATCH(A:A,'2023 IP UPL Data'!B:B,0)),INDEX('2023 IMD UPL Data'!J:J,MATCH(A:A,'2023 IMD UPL Data'!B:B,0))),0)</f>
        <v>33144170.739999998</v>
      </c>
      <c r="AX218" s="69">
        <f>IFERROR(IF(F216="IMD",0,INDEX('2023 OP UPL Data'!L:L,MATCH(A:A,'2023 OP UPL Data'!B:B,0))),0)</f>
        <v>8291719.9699999997</v>
      </c>
      <c r="AY218" s="45">
        <f t="shared" si="94"/>
        <v>41435890.710000001</v>
      </c>
      <c r="AZ218" s="69">
        <v>65546686.885542758</v>
      </c>
      <c r="BA218" s="69">
        <v>15459829.166730763</v>
      </c>
      <c r="BB218" s="69">
        <f t="shared" si="95"/>
        <v>36549372.958576396</v>
      </c>
      <c r="BC218" s="69">
        <f t="shared" si="95"/>
        <v>11143673.339117713</v>
      </c>
      <c r="BD218" s="69">
        <f t="shared" si="96"/>
        <v>47693046.297694117</v>
      </c>
      <c r="BE218" s="91">
        <f t="shared" si="97"/>
        <v>32402516.145542759</v>
      </c>
      <c r="BF218" s="91">
        <f t="shared" si="97"/>
        <v>7168109.1967307637</v>
      </c>
      <c r="BG218" s="70">
        <f>IFERROR(INDEX('2023 IP UPL Data'!K:K,MATCH(A218,'2023 IP UPL Data'!B:B,0)),0)</f>
        <v>0</v>
      </c>
    </row>
    <row r="219" spans="1:59">
      <c r="A219" s="120" t="s">
        <v>1598</v>
      </c>
      <c r="B219" s="161" t="s">
        <v>1598</v>
      </c>
      <c r="C219" s="31" t="s">
        <v>110</v>
      </c>
      <c r="D219" s="193" t="s">
        <v>110</v>
      </c>
      <c r="E219" s="157" t="s">
        <v>3426</v>
      </c>
      <c r="F219" s="117" t="s">
        <v>2987</v>
      </c>
      <c r="G219" s="117" t="s">
        <v>224</v>
      </c>
      <c r="H219" s="43" t="str">
        <f t="shared" si="79"/>
        <v>Urban Dallas</v>
      </c>
      <c r="I219" s="45">
        <f>INDEX(FeeCalc!M:M,MATCH(C:C,FeeCalc!F:F,0))</f>
        <v>55412786.932995826</v>
      </c>
      <c r="J219" s="45">
        <f>INDEX(FeeCalc!L:L,MATCH(C:C,FeeCalc!F:F,0))</f>
        <v>7801919.5397215262</v>
      </c>
      <c r="K219" s="45">
        <f t="shared" si="80"/>
        <v>63214706.472717352</v>
      </c>
      <c r="L219" s="45">
        <f>IFERROR(IFERROR(INDEX('2023 IP UPL Data'!N:N,MATCH(A:A,'2023 IP UPL Data'!B:B,0)),INDEX('2023 IMD UPL Data'!M:M,MATCH(A:A,'2023 IMD UPL Data'!B:B,0))),0)</f>
        <v>21333027.208313257</v>
      </c>
      <c r="M219" s="45">
        <f>IFERROR((IF(F219="IMD",0,INDEX('2023 OP UPL Data'!M:M,MATCH(A:A,'2023 OP UPL Data'!B:B,0)))),0)</f>
        <v>9350959.3951807227</v>
      </c>
      <c r="N219" s="45">
        <f t="shared" si="81"/>
        <v>30683986.603493981</v>
      </c>
      <c r="O219" s="45">
        <v>127473717.51374337</v>
      </c>
      <c r="P219" s="45">
        <v>13570622.723553915</v>
      </c>
      <c r="Q219" s="45">
        <f t="shared" si="82"/>
        <v>141044340.2372973</v>
      </c>
      <c r="R219" s="45" t="str">
        <f t="shared" si="83"/>
        <v>Yes</v>
      </c>
      <c r="S219" s="46" t="str">
        <f t="shared" si="83"/>
        <v>Yes</v>
      </c>
      <c r="T219" s="47">
        <f>ROUND(INDEX(Summary!H:H,MATCH(H:H,Summary!A:A,0)),2)</f>
        <v>1.04</v>
      </c>
      <c r="U219" s="47">
        <f>ROUND(INDEX(Summary!I:I,MATCH(H:H,Summary!A:A,0)),2)</f>
        <v>1.04</v>
      </c>
      <c r="V219" s="82">
        <f t="shared" si="84"/>
        <v>57629298.410315663</v>
      </c>
      <c r="W219" s="82">
        <f t="shared" si="84"/>
        <v>8113996.3213103879</v>
      </c>
      <c r="X219" s="45">
        <f t="shared" si="85"/>
        <v>65743294.731626049</v>
      </c>
      <c r="Y219" s="45" t="s">
        <v>18726</v>
      </c>
      <c r="Z219" s="45" t="str">
        <f t="shared" si="86"/>
        <v>Yes</v>
      </c>
      <c r="AA219" s="45" t="str">
        <f t="shared" si="86"/>
        <v>Yes</v>
      </c>
      <c r="AB219" s="45" t="str">
        <f t="shared" si="87"/>
        <v>Yes</v>
      </c>
      <c r="AC219" s="83">
        <f t="shared" si="98"/>
        <v>0.88</v>
      </c>
      <c r="AD219" s="83">
        <f t="shared" si="99"/>
        <v>0.49</v>
      </c>
      <c r="AE219" s="45">
        <f t="shared" si="100"/>
        <v>48763252.501036324</v>
      </c>
      <c r="AF219" s="45">
        <f t="shared" si="100"/>
        <v>3822940.5744635477</v>
      </c>
      <c r="AG219" s="45">
        <f t="shared" si="88"/>
        <v>52586193.07549987</v>
      </c>
      <c r="AH219" s="47">
        <f>IF(Y219="No",0,IFERROR(ROUNDDOWN(INDEX('90% of ACR'!K:K,MATCH(H:H,'90% of ACR'!A:A,0))*IF(I219&gt;0,IF(O219&gt;0,$R$4*MAX(O219-V219,0),0),0)/I219,2),0))</f>
        <v>0.84</v>
      </c>
      <c r="AI219" s="83">
        <f>IF(Y219="No",0,IFERROR(ROUNDDOWN(INDEX('90% of ACR'!R:R,MATCH(H:H,'90% of ACR'!A:A,0))*IF(J219&gt;0,IF(P219&gt;0,$R$4*MAX(P219-W219,0),0),0)/J219,2),0))</f>
        <v>0.48</v>
      </c>
      <c r="AJ219" s="45">
        <f t="shared" si="89"/>
        <v>46546741.023716494</v>
      </c>
      <c r="AK219" s="45">
        <f t="shared" si="89"/>
        <v>3744921.3790663322</v>
      </c>
      <c r="AL219" s="47">
        <f t="shared" si="90"/>
        <v>1.88</v>
      </c>
      <c r="AM219" s="47">
        <f t="shared" si="90"/>
        <v>1.52</v>
      </c>
      <c r="AN219" s="84">
        <f>IFERROR(INDEX(FeeCalc!P:P,MATCH(C219,FeeCalc!F:F,0)),0)</f>
        <v>116034957.13440886</v>
      </c>
      <c r="AO219" s="84">
        <f>IFERROR(INDEX(FeeCalc!S:S,MATCH(C219,FeeCalc!F:F,0)),0)</f>
        <v>7135825.9841289539</v>
      </c>
      <c r="AP219" s="84">
        <f t="shared" si="91"/>
        <v>123170783.11853781</v>
      </c>
      <c r="AQ219" s="69">
        <f t="shared" si="92"/>
        <v>52265304.742255397</v>
      </c>
      <c r="AR219" s="69">
        <v>25878692.536829926</v>
      </c>
      <c r="AS219" s="69">
        <f t="shared" si="101"/>
        <v>26386612.205425471</v>
      </c>
      <c r="AT219" s="69">
        <f>IFERROR(IFERROR(INDEX('2023 IP UPL Data'!L:L,MATCH(A:A,'2023 IP UPL Data'!B:B,0)),INDEX('2023 IMD UPL Data'!I:I,MATCH(A:A,'2023 IMD UPL Data'!B:B,0))),0)</f>
        <v>46639913.921686739</v>
      </c>
      <c r="AU219" s="69">
        <f>IFERROR(IF(F217="IMD",0,INDEX('2023 OP UPL Data'!J:J,MATCH(A:A,'2023 OP UPL Data'!B:B,0))),0)</f>
        <v>4141333.7048192765</v>
      </c>
      <c r="AV219" s="45">
        <f t="shared" si="93"/>
        <v>50781247.626506016</v>
      </c>
      <c r="AW219" s="69">
        <f>IFERROR(IFERROR(INDEX('2023 IP UPL Data'!M:M,MATCH(A:A,'2023 IP UPL Data'!B:B,0)),INDEX('2023 IMD UPL Data'!J:J,MATCH(A:A,'2023 IMD UPL Data'!B:B,0))),0)</f>
        <v>67972941.129999995</v>
      </c>
      <c r="AX219" s="69">
        <f>IFERROR(IF(F217="IMD",0,INDEX('2023 OP UPL Data'!L:L,MATCH(A:A,'2023 OP UPL Data'!B:B,0))),0)</f>
        <v>13492293.1</v>
      </c>
      <c r="AY219" s="45">
        <f t="shared" si="94"/>
        <v>81465234.229999989</v>
      </c>
      <c r="AZ219" s="69">
        <v>174113631.43543011</v>
      </c>
      <c r="BA219" s="69">
        <v>17711956.428373192</v>
      </c>
      <c r="BB219" s="69">
        <f t="shared" si="95"/>
        <v>116484333.02511445</v>
      </c>
      <c r="BC219" s="69">
        <f t="shared" si="95"/>
        <v>9597960.1070628036</v>
      </c>
      <c r="BD219" s="69">
        <f t="shared" si="96"/>
        <v>126082293.13217725</v>
      </c>
      <c r="BE219" s="91">
        <f t="shared" si="97"/>
        <v>106140690.30543011</v>
      </c>
      <c r="BF219" s="91">
        <f t="shared" si="97"/>
        <v>4219663.3283731919</v>
      </c>
      <c r="BG219" s="70">
        <f>IFERROR(INDEX('2023 IP UPL Data'!K:K,MATCH(A219,'2023 IP UPL Data'!B:B,0)),0)</f>
        <v>0</v>
      </c>
    </row>
    <row r="220" spans="1:59">
      <c r="A220" s="120" t="s">
        <v>631</v>
      </c>
      <c r="B220" s="161" t="s">
        <v>631</v>
      </c>
      <c r="C220" s="31" t="s">
        <v>632</v>
      </c>
      <c r="D220" s="193" t="s">
        <v>632</v>
      </c>
      <c r="E220" s="157" t="s">
        <v>3432</v>
      </c>
      <c r="F220" s="117" t="s">
        <v>2987</v>
      </c>
      <c r="G220" s="117" t="s">
        <v>1399</v>
      </c>
      <c r="H220" s="43" t="str">
        <f t="shared" si="79"/>
        <v>Urban Tarrant</v>
      </c>
      <c r="I220" s="45">
        <f>INDEX(FeeCalc!M:M,MATCH(C:C,FeeCalc!F:F,0))</f>
        <v>2035573.8945092936</v>
      </c>
      <c r="J220" s="45">
        <f>INDEX(FeeCalc!L:L,MATCH(C:C,FeeCalc!F:F,0))</f>
        <v>1142311.871417034</v>
      </c>
      <c r="K220" s="45">
        <f t="shared" si="80"/>
        <v>3177885.7659263276</v>
      </c>
      <c r="L220" s="45">
        <f>IFERROR(IFERROR(INDEX('2023 IP UPL Data'!N:N,MATCH(A:A,'2023 IP UPL Data'!B:B,0)),INDEX('2023 IMD UPL Data'!M:M,MATCH(A:A,'2023 IMD UPL Data'!B:B,0))),0)</f>
        <v>2742688.8774999999</v>
      </c>
      <c r="M220" s="45">
        <f>IFERROR((IF(F220="IMD",0,INDEX('2023 OP UPL Data'!M:M,MATCH(A:A,'2023 OP UPL Data'!B:B,0)))),0)</f>
        <v>2697648.6149999998</v>
      </c>
      <c r="N220" s="45">
        <f t="shared" si="81"/>
        <v>5440337.4924999997</v>
      </c>
      <c r="O220" s="45">
        <v>9992249.2393006664</v>
      </c>
      <c r="P220" s="45">
        <v>5054142.6671052594</v>
      </c>
      <c r="Q220" s="45">
        <f t="shared" si="82"/>
        <v>15046391.906405926</v>
      </c>
      <c r="R220" s="45" t="str">
        <f t="shared" si="83"/>
        <v>Yes</v>
      </c>
      <c r="S220" s="46" t="str">
        <f t="shared" si="83"/>
        <v>Yes</v>
      </c>
      <c r="T220" s="47">
        <f>ROUND(INDEX(Summary!H:H,MATCH(H:H,Summary!A:A,0)),2)</f>
        <v>1.51</v>
      </c>
      <c r="U220" s="47">
        <f>ROUND(INDEX(Summary!I:I,MATCH(H:H,Summary!A:A,0)),2)</f>
        <v>1.43</v>
      </c>
      <c r="V220" s="82">
        <f t="shared" si="84"/>
        <v>3073716.5807090332</v>
      </c>
      <c r="W220" s="82">
        <f t="shared" si="84"/>
        <v>1633505.9761263584</v>
      </c>
      <c r="X220" s="45">
        <f t="shared" si="85"/>
        <v>4707222.5568353916</v>
      </c>
      <c r="Y220" s="45" t="s">
        <v>18726</v>
      </c>
      <c r="Z220" s="45" t="str">
        <f t="shared" si="86"/>
        <v>Yes</v>
      </c>
      <c r="AA220" s="45" t="str">
        <f t="shared" si="86"/>
        <v>Yes</v>
      </c>
      <c r="AB220" s="45" t="str">
        <f t="shared" si="87"/>
        <v>Yes</v>
      </c>
      <c r="AC220" s="83">
        <f t="shared" si="98"/>
        <v>2.37</v>
      </c>
      <c r="AD220" s="83">
        <f t="shared" si="99"/>
        <v>2.09</v>
      </c>
      <c r="AE220" s="45">
        <f t="shared" si="100"/>
        <v>4824310.1299870256</v>
      </c>
      <c r="AF220" s="45">
        <f t="shared" si="100"/>
        <v>2387431.8112616008</v>
      </c>
      <c r="AG220" s="45">
        <f t="shared" si="88"/>
        <v>7211741.9412486264</v>
      </c>
      <c r="AH220" s="47">
        <f>IF(Y220="No",0,IFERROR(ROUNDDOWN(INDEX('90% of ACR'!K:K,MATCH(H:H,'90% of ACR'!A:A,0))*IF(I220&gt;0,IF(O220&gt;0,$R$4*MAX(O220-V220,0),0),0)/I220,2),0))</f>
        <v>2.36</v>
      </c>
      <c r="AI220" s="83">
        <f>IF(Y220="No",0,IFERROR(ROUNDDOWN(INDEX('90% of ACR'!R:R,MATCH(H:H,'90% of ACR'!A:A,0))*IF(J220&gt;0,IF(P220&gt;0,$R$4*MAX(P220-W220,0),0),0)/J220,2),0))</f>
        <v>1.69</v>
      </c>
      <c r="AJ220" s="45">
        <f t="shared" si="89"/>
        <v>4803954.3910419326</v>
      </c>
      <c r="AK220" s="45">
        <f t="shared" si="89"/>
        <v>1930507.0626947873</v>
      </c>
      <c r="AL220" s="47">
        <f t="shared" si="90"/>
        <v>3.87</v>
      </c>
      <c r="AM220" s="47">
        <f t="shared" si="90"/>
        <v>3.12</v>
      </c>
      <c r="AN220" s="84">
        <f>IFERROR(INDEX(FeeCalc!P:P,MATCH(C220,FeeCalc!F:F,0)),0)</f>
        <v>11441684.010572113</v>
      </c>
      <c r="AO220" s="84">
        <f>IFERROR(INDEX(FeeCalc!S:S,MATCH(C220,FeeCalc!F:F,0)),0)</f>
        <v>718420.13684571045</v>
      </c>
      <c r="AP220" s="84">
        <f t="shared" si="91"/>
        <v>12160104.147417823</v>
      </c>
      <c r="AQ220" s="69">
        <f t="shared" si="92"/>
        <v>5159921.3130820999</v>
      </c>
      <c r="AR220" s="69">
        <v>2605468.0679509011</v>
      </c>
      <c r="AS220" s="69">
        <f t="shared" si="101"/>
        <v>2554453.2451311988</v>
      </c>
      <c r="AT220" s="69">
        <f>IFERROR(IFERROR(INDEX('2023 IP UPL Data'!L:L,MATCH(A:A,'2023 IP UPL Data'!B:B,0)),INDEX('2023 IMD UPL Data'!I:I,MATCH(A:A,'2023 IMD UPL Data'!B:B,0))),0)</f>
        <v>1954754.4624999999</v>
      </c>
      <c r="AU220" s="69">
        <f>IFERROR(IF(F218="IMD",0,INDEX('2023 OP UPL Data'!J:J,MATCH(A:A,'2023 OP UPL Data'!B:B,0))),0)</f>
        <v>621330.97499999998</v>
      </c>
      <c r="AV220" s="45">
        <f t="shared" si="93"/>
        <v>2576085.4375</v>
      </c>
      <c r="AW220" s="69">
        <f>IFERROR(IFERROR(INDEX('2023 IP UPL Data'!M:M,MATCH(A:A,'2023 IP UPL Data'!B:B,0)),INDEX('2023 IMD UPL Data'!J:J,MATCH(A:A,'2023 IMD UPL Data'!B:B,0))),0)</f>
        <v>4697443.34</v>
      </c>
      <c r="AX220" s="69">
        <f>IFERROR(IF(F218="IMD",0,INDEX('2023 OP UPL Data'!L:L,MATCH(A:A,'2023 OP UPL Data'!B:B,0))),0)</f>
        <v>3318979.59</v>
      </c>
      <c r="AY220" s="45">
        <f t="shared" si="94"/>
        <v>8016422.9299999997</v>
      </c>
      <c r="AZ220" s="69">
        <v>11947003.701800667</v>
      </c>
      <c r="BA220" s="69">
        <v>5675473.642105259</v>
      </c>
      <c r="BB220" s="69">
        <f t="shared" si="95"/>
        <v>8873287.121091634</v>
      </c>
      <c r="BC220" s="69">
        <f t="shared" si="95"/>
        <v>4041967.6659789006</v>
      </c>
      <c r="BD220" s="69">
        <f t="shared" si="96"/>
        <v>12915254.787070535</v>
      </c>
      <c r="BE220" s="91">
        <f t="shared" si="97"/>
        <v>7249560.3618006669</v>
      </c>
      <c r="BF220" s="91">
        <f t="shared" si="97"/>
        <v>2356494.0521052592</v>
      </c>
      <c r="BG220" s="70">
        <f>IFERROR(INDEX('2023 IP UPL Data'!K:K,MATCH(A220,'2023 IP UPL Data'!B:B,0)),0)</f>
        <v>0</v>
      </c>
    </row>
    <row r="221" spans="1:59">
      <c r="A221" s="120" t="s">
        <v>643</v>
      </c>
      <c r="B221" s="161" t="s">
        <v>643</v>
      </c>
      <c r="C221" s="31" t="s">
        <v>644</v>
      </c>
      <c r="D221" s="193" t="s">
        <v>644</v>
      </c>
      <c r="E221" s="157" t="s">
        <v>3429</v>
      </c>
      <c r="F221" s="117" t="s">
        <v>2987</v>
      </c>
      <c r="G221" s="117" t="s">
        <v>1399</v>
      </c>
      <c r="H221" s="43" t="str">
        <f t="shared" si="79"/>
        <v>Urban Tarrant</v>
      </c>
      <c r="I221" s="45">
        <f>INDEX(FeeCalc!M:M,MATCH(C:C,FeeCalc!F:F,0))</f>
        <v>4611634.2319367882</v>
      </c>
      <c r="J221" s="45">
        <f>INDEX(FeeCalc!L:L,MATCH(C:C,FeeCalc!F:F,0))</f>
        <v>2252914.3211734453</v>
      </c>
      <c r="K221" s="45">
        <f t="shared" si="80"/>
        <v>6864548.5531102335</v>
      </c>
      <c r="L221" s="45">
        <f>IFERROR(IFERROR(INDEX('2023 IP UPL Data'!N:N,MATCH(A:A,'2023 IP UPL Data'!B:B,0)),INDEX('2023 IMD UPL Data'!M:M,MATCH(A:A,'2023 IMD UPL Data'!B:B,0))),0)</f>
        <v>9763332.1662500016</v>
      </c>
      <c r="M221" s="45">
        <f>IFERROR((IF(F221="IMD",0,INDEX('2023 OP UPL Data'!M:M,MATCH(A:A,'2023 OP UPL Data'!B:B,0)))),0)</f>
        <v>5949200.4100000001</v>
      </c>
      <c r="N221" s="45">
        <f t="shared" si="81"/>
        <v>15712532.576250002</v>
      </c>
      <c r="O221" s="45">
        <v>20174137.109588128</v>
      </c>
      <c r="P221" s="45">
        <v>9052934.9301801957</v>
      </c>
      <c r="Q221" s="45">
        <f t="shared" si="82"/>
        <v>29227072.039768323</v>
      </c>
      <c r="R221" s="45" t="str">
        <f t="shared" si="83"/>
        <v>Yes</v>
      </c>
      <c r="S221" s="46" t="str">
        <f t="shared" si="83"/>
        <v>Yes</v>
      </c>
      <c r="T221" s="47">
        <f>ROUND(INDEX(Summary!H:H,MATCH(H:H,Summary!A:A,0)),2)</f>
        <v>1.51</v>
      </c>
      <c r="U221" s="47">
        <f>ROUND(INDEX(Summary!I:I,MATCH(H:H,Summary!A:A,0)),2)</f>
        <v>1.43</v>
      </c>
      <c r="V221" s="82">
        <f t="shared" si="84"/>
        <v>6963567.6902245507</v>
      </c>
      <c r="W221" s="82">
        <f t="shared" si="84"/>
        <v>3221667.4792780266</v>
      </c>
      <c r="X221" s="45">
        <f t="shared" si="85"/>
        <v>10185235.169502577</v>
      </c>
      <c r="Y221" s="45" t="s">
        <v>18726</v>
      </c>
      <c r="Z221" s="45" t="str">
        <f t="shared" si="86"/>
        <v>Yes</v>
      </c>
      <c r="AA221" s="45" t="str">
        <f t="shared" si="86"/>
        <v>Yes</v>
      </c>
      <c r="AB221" s="45" t="str">
        <f t="shared" si="87"/>
        <v>Yes</v>
      </c>
      <c r="AC221" s="83">
        <f t="shared" si="98"/>
        <v>2</v>
      </c>
      <c r="AD221" s="83">
        <f t="shared" si="99"/>
        <v>1.8</v>
      </c>
      <c r="AE221" s="45">
        <f t="shared" si="100"/>
        <v>9223268.4638735764</v>
      </c>
      <c r="AF221" s="45">
        <f t="shared" si="100"/>
        <v>4055245.7781122015</v>
      </c>
      <c r="AG221" s="45">
        <f t="shared" si="88"/>
        <v>13278514.241985777</v>
      </c>
      <c r="AH221" s="47">
        <f>IF(Y221="No",0,IFERROR(ROUNDDOWN(INDEX('90% of ACR'!K:K,MATCH(H:H,'90% of ACR'!A:A,0))*IF(I221&gt;0,IF(O221&gt;0,$R$4*MAX(O221-V221,0),0),0)/I221,2),0))</f>
        <v>1.99</v>
      </c>
      <c r="AI221" s="83">
        <f>IF(Y221="No",0,IFERROR(ROUNDDOWN(INDEX('90% of ACR'!R:R,MATCH(H:H,'90% of ACR'!A:A,0))*IF(J221&gt;0,IF(P221&gt;0,$R$4*MAX(P221-W221,0),0),0)/J221,2),0))</f>
        <v>1.46</v>
      </c>
      <c r="AJ221" s="45">
        <f t="shared" si="89"/>
        <v>9177152.1215542089</v>
      </c>
      <c r="AK221" s="45">
        <f t="shared" si="89"/>
        <v>3289254.9089132301</v>
      </c>
      <c r="AL221" s="47">
        <f t="shared" si="90"/>
        <v>3.5</v>
      </c>
      <c r="AM221" s="47">
        <f t="shared" si="90"/>
        <v>2.8899999999999997</v>
      </c>
      <c r="AN221" s="84">
        <f>IFERROR(INDEX(FeeCalc!P:P,MATCH(C221,FeeCalc!F:F,0)),0)</f>
        <v>22651642.199970014</v>
      </c>
      <c r="AO221" s="84">
        <f>IFERROR(INDEX(FeeCalc!S:S,MATCH(C221,FeeCalc!F:F,0)),0)</f>
        <v>1428288.4564124299</v>
      </c>
      <c r="AP221" s="84">
        <f t="shared" si="91"/>
        <v>24079930.656382445</v>
      </c>
      <c r="AQ221" s="69">
        <f t="shared" si="92"/>
        <v>10217885.135284077</v>
      </c>
      <c r="AR221" s="69">
        <v>5164138.6640590029</v>
      </c>
      <c r="AS221" s="69">
        <f t="shared" si="101"/>
        <v>5053746.4712250745</v>
      </c>
      <c r="AT221" s="69">
        <f>IFERROR(IFERROR(INDEX('2023 IP UPL Data'!L:L,MATCH(A:A,'2023 IP UPL Data'!B:B,0)),INDEX('2023 IMD UPL Data'!I:I,MATCH(A:A,'2023 IMD UPL Data'!B:B,0))),0)</f>
        <v>4506284.2937499993</v>
      </c>
      <c r="AU221" s="69">
        <f>IFERROR(IF(F219="IMD",0,INDEX('2023 OP UPL Data'!J:J,MATCH(A:A,'2023 OP UPL Data'!B:B,0))),0)</f>
        <v>1457360.65</v>
      </c>
      <c r="AV221" s="45">
        <f t="shared" si="93"/>
        <v>5963644.9437499996</v>
      </c>
      <c r="AW221" s="69">
        <f>IFERROR(IFERROR(INDEX('2023 IP UPL Data'!M:M,MATCH(A:A,'2023 IP UPL Data'!B:B,0)),INDEX('2023 IMD UPL Data'!J:J,MATCH(A:A,'2023 IMD UPL Data'!B:B,0))),0)</f>
        <v>14269616.460000001</v>
      </c>
      <c r="AX221" s="69">
        <f>IFERROR(IF(F219="IMD",0,INDEX('2023 OP UPL Data'!L:L,MATCH(A:A,'2023 OP UPL Data'!B:B,0))),0)</f>
        <v>7406561.0599999996</v>
      </c>
      <c r="AY221" s="45">
        <f t="shared" si="94"/>
        <v>21676177.52</v>
      </c>
      <c r="AZ221" s="69">
        <v>24680421.403338127</v>
      </c>
      <c r="BA221" s="69">
        <v>10510295.580180196</v>
      </c>
      <c r="BB221" s="69">
        <f t="shared" si="95"/>
        <v>17716853.713113576</v>
      </c>
      <c r="BC221" s="69">
        <f t="shared" si="95"/>
        <v>7288628.1009021699</v>
      </c>
      <c r="BD221" s="69">
        <f t="shared" si="96"/>
        <v>25005481.814015746</v>
      </c>
      <c r="BE221" s="91">
        <f t="shared" si="97"/>
        <v>10410804.943338126</v>
      </c>
      <c r="BF221" s="91">
        <f t="shared" si="97"/>
        <v>3103734.5201801965</v>
      </c>
      <c r="BG221" s="70">
        <f>IFERROR(INDEX('2023 IP UPL Data'!K:K,MATCH(A221,'2023 IP UPL Data'!B:B,0)),0)</f>
        <v>0</v>
      </c>
    </row>
    <row r="222" spans="1:59" ht="25.5">
      <c r="A222" s="120" t="s">
        <v>1273</v>
      </c>
      <c r="B222" s="161" t="s">
        <v>1273</v>
      </c>
      <c r="C222" s="31" t="s">
        <v>1274</v>
      </c>
      <c r="D222" s="193" t="s">
        <v>1274</v>
      </c>
      <c r="E222" s="157" t="s">
        <v>3423</v>
      </c>
      <c r="F222" s="117" t="s">
        <v>3537</v>
      </c>
      <c r="G222" s="117" t="s">
        <v>224</v>
      </c>
      <c r="H222" s="43" t="str">
        <f t="shared" si="79"/>
        <v>Non-state-owned IMD Dallas</v>
      </c>
      <c r="I222" s="45">
        <f>INDEX(FeeCalc!M:M,MATCH(C:C,FeeCalc!F:F,0))</f>
        <v>913421.44898688432</v>
      </c>
      <c r="J222" s="45">
        <f>INDEX(FeeCalc!L:L,MATCH(C:C,FeeCalc!F:F,0))</f>
        <v>0</v>
      </c>
      <c r="K222" s="45">
        <f t="shared" si="80"/>
        <v>913421.44898688432</v>
      </c>
      <c r="L222" s="45">
        <f>IFERROR(IFERROR(INDEX('2023 IP UPL Data'!N:N,MATCH(A:A,'2023 IP UPL Data'!B:B,0)),INDEX('2023 IMD UPL Data'!M:M,MATCH(A:A,'2023 IMD UPL Data'!B:B,0))),0)</f>
        <v>-1142225.1000000001</v>
      </c>
      <c r="M222" s="45">
        <f>IFERROR((IF(F222="IMD",0,INDEX('2023 OP UPL Data'!M:M,MATCH(A:A,'2023 OP UPL Data'!B:B,0)))),0)</f>
        <v>0</v>
      </c>
      <c r="N222" s="45">
        <f t="shared" si="81"/>
        <v>-1142225.1000000001</v>
      </c>
      <c r="O222" s="45">
        <v>1848031.9567328896</v>
      </c>
      <c r="P222" s="45">
        <v>0</v>
      </c>
      <c r="Q222" s="45">
        <f t="shared" si="82"/>
        <v>1848031.9567328896</v>
      </c>
      <c r="R222" s="45" t="str">
        <f t="shared" si="83"/>
        <v>Yes</v>
      </c>
      <c r="S222" s="46" t="str">
        <f t="shared" si="83"/>
        <v>No</v>
      </c>
      <c r="T222" s="47">
        <f>ROUND(INDEX(Summary!H:H,MATCH(H:H,Summary!A:A,0)),2)</f>
        <v>0.02</v>
      </c>
      <c r="U222" s="47">
        <f>ROUND(INDEX(Summary!I:I,MATCH(H:H,Summary!A:A,0)),2)</f>
        <v>0</v>
      </c>
      <c r="V222" s="82">
        <f t="shared" si="84"/>
        <v>18268.428979737688</v>
      </c>
      <c r="W222" s="82">
        <f t="shared" si="84"/>
        <v>0</v>
      </c>
      <c r="X222" s="45">
        <f t="shared" si="85"/>
        <v>18268.428979737688</v>
      </c>
      <c r="Y222" s="45" t="s">
        <v>18726</v>
      </c>
      <c r="Z222" s="45" t="str">
        <f t="shared" si="86"/>
        <v>Yes</v>
      </c>
      <c r="AA222" s="45" t="str">
        <f t="shared" si="86"/>
        <v>No</v>
      </c>
      <c r="AB222" s="45" t="str">
        <f t="shared" si="87"/>
        <v>Yes</v>
      </c>
      <c r="AC222" s="83">
        <f t="shared" si="98"/>
        <v>1.4</v>
      </c>
      <c r="AD222" s="83">
        <f t="shared" si="99"/>
        <v>0</v>
      </c>
      <c r="AE222" s="45">
        <f t="shared" si="100"/>
        <v>1278790.0285816379</v>
      </c>
      <c r="AF222" s="45">
        <f t="shared" si="100"/>
        <v>0</v>
      </c>
      <c r="AG222" s="45">
        <f t="shared" si="88"/>
        <v>1278790.0285816379</v>
      </c>
      <c r="AH222" s="47">
        <f>IF(Y222="No",0,IFERROR(ROUNDDOWN(INDEX('90% of ACR'!K:K,MATCH(H:H,'90% of ACR'!A:A,0))*IF(I222&gt;0,IF(O222&gt;0,$R$4*MAX(O222-V222,0),0),0)/I222,2),0))</f>
        <v>1.2</v>
      </c>
      <c r="AI222" s="83">
        <f>IF(Y222="No",0,IFERROR(ROUNDDOWN(INDEX('90% of ACR'!R:R,MATCH(H:H,'90% of ACR'!A:A,0))*IF(J222&gt;0,IF(P222&gt;0,$R$4*MAX(P222-W222,0),0),0)/J222,2),0))</f>
        <v>0</v>
      </c>
      <c r="AJ222" s="45">
        <f t="shared" si="89"/>
        <v>1096105.738784261</v>
      </c>
      <c r="AK222" s="45">
        <f t="shared" si="89"/>
        <v>0</v>
      </c>
      <c r="AL222" s="47">
        <f t="shared" si="90"/>
        <v>1.22</v>
      </c>
      <c r="AM222" s="47">
        <f t="shared" si="90"/>
        <v>0</v>
      </c>
      <c r="AN222" s="84">
        <f>IFERROR(INDEX(FeeCalc!P:P,MATCH(C222,FeeCalc!F:F,0)),0)</f>
        <v>1114374.167763999</v>
      </c>
      <c r="AO222" s="84">
        <f>IFERROR(INDEX(FeeCalc!S:S,MATCH(C222,FeeCalc!F:F,0)),0)</f>
        <v>67985.691932551665</v>
      </c>
      <c r="AP222" s="84">
        <f t="shared" si="91"/>
        <v>1182359.8596965505</v>
      </c>
      <c r="AQ222" s="69">
        <f t="shared" si="92"/>
        <v>501713.12398475676</v>
      </c>
      <c r="AR222" s="69">
        <v>250060.6530709753</v>
      </c>
      <c r="AS222" s="69">
        <f t="shared" si="101"/>
        <v>251652.47091378146</v>
      </c>
      <c r="AT222" s="69">
        <f>IFERROR(IFERROR(INDEX('2023 IP UPL Data'!L:L,MATCH(A:A,'2023 IP UPL Data'!B:B,0)),INDEX('2023 IMD UPL Data'!I:I,MATCH(A:A,'2023 IMD UPL Data'!B:B,0))),0)</f>
        <v>6548909.1500000004</v>
      </c>
      <c r="AU222" s="69">
        <f>IFERROR(IF(F220="IMD",0,INDEX('2023 OP UPL Data'!J:J,MATCH(A:A,'2023 OP UPL Data'!B:B,0))),0)</f>
        <v>0</v>
      </c>
      <c r="AV222" s="45">
        <f t="shared" si="93"/>
        <v>6548909.1500000004</v>
      </c>
      <c r="AW222" s="69">
        <f>IFERROR(IFERROR(INDEX('2023 IP UPL Data'!M:M,MATCH(A:A,'2023 IP UPL Data'!B:B,0)),INDEX('2023 IMD UPL Data'!J:J,MATCH(A:A,'2023 IMD UPL Data'!B:B,0))),0)</f>
        <v>5406684.0499999998</v>
      </c>
      <c r="AX222" s="69">
        <f>IFERROR(IF(F220="IMD",0,INDEX('2023 OP UPL Data'!L:L,MATCH(A:A,'2023 OP UPL Data'!B:B,0))),0)</f>
        <v>0</v>
      </c>
      <c r="AY222" s="45">
        <f t="shared" si="94"/>
        <v>5406684.0499999998</v>
      </c>
      <c r="AZ222" s="69">
        <v>8396941.10673289</v>
      </c>
      <c r="BA222" s="69">
        <v>0</v>
      </c>
      <c r="BB222" s="69">
        <f t="shared" si="95"/>
        <v>8378672.6777531523</v>
      </c>
      <c r="BC222" s="69">
        <f t="shared" si="95"/>
        <v>0</v>
      </c>
      <c r="BD222" s="69">
        <f t="shared" si="96"/>
        <v>8378672.6777531523</v>
      </c>
      <c r="BE222" s="91">
        <f t="shared" si="97"/>
        <v>2990257.0567328902</v>
      </c>
      <c r="BF222" s="91">
        <f t="shared" si="97"/>
        <v>0</v>
      </c>
      <c r="BG222" s="70">
        <f>IFERROR(INDEX('2023 IP UPL Data'!K:K,MATCH(A222,'2023 IP UPL Data'!B:B,0)),0)</f>
        <v>0</v>
      </c>
    </row>
    <row r="223" spans="1:59">
      <c r="A223" s="120" t="s">
        <v>634</v>
      </c>
      <c r="B223" s="161" t="s">
        <v>634</v>
      </c>
      <c r="C223" s="31" t="s">
        <v>635</v>
      </c>
      <c r="D223" s="193" t="s">
        <v>635</v>
      </c>
      <c r="E223" s="157" t="s">
        <v>3422</v>
      </c>
      <c r="F223" s="117" t="s">
        <v>2987</v>
      </c>
      <c r="G223" s="117" t="s">
        <v>224</v>
      </c>
      <c r="H223" s="43" t="str">
        <f t="shared" si="79"/>
        <v>Urban Dallas</v>
      </c>
      <c r="I223" s="45">
        <f>INDEX(FeeCalc!M:M,MATCH(C:C,FeeCalc!F:F,0))</f>
        <v>3874564.6523354035</v>
      </c>
      <c r="J223" s="45">
        <f>INDEX(FeeCalc!L:L,MATCH(C:C,FeeCalc!F:F,0))</f>
        <v>1198620.4021469196</v>
      </c>
      <c r="K223" s="45">
        <f t="shared" si="80"/>
        <v>5073185.0544823231</v>
      </c>
      <c r="L223" s="45">
        <f>IFERROR(IFERROR(INDEX('2023 IP UPL Data'!N:N,MATCH(A:A,'2023 IP UPL Data'!B:B,0)),INDEX('2023 IMD UPL Data'!M:M,MATCH(A:A,'2023 IMD UPL Data'!B:B,0))),0)</f>
        <v>3727592.1565060243</v>
      </c>
      <c r="M223" s="45">
        <f>IFERROR((IF(F223="IMD",0,INDEX('2023 OP UPL Data'!M:M,MATCH(A:A,'2023 OP UPL Data'!B:B,0)))),0)</f>
        <v>1111637.5859036148</v>
      </c>
      <c r="N223" s="45">
        <f t="shared" si="81"/>
        <v>4839229.7424096391</v>
      </c>
      <c r="O223" s="45">
        <v>10142852.824580416</v>
      </c>
      <c r="P223" s="45">
        <v>2861190.9918971378</v>
      </c>
      <c r="Q223" s="45">
        <f t="shared" si="82"/>
        <v>13004043.816477554</v>
      </c>
      <c r="R223" s="45" t="str">
        <f t="shared" si="83"/>
        <v>Yes</v>
      </c>
      <c r="S223" s="46" t="str">
        <f t="shared" si="83"/>
        <v>Yes</v>
      </c>
      <c r="T223" s="47">
        <f>ROUND(INDEX(Summary!H:H,MATCH(H:H,Summary!A:A,0)),2)</f>
        <v>1.04</v>
      </c>
      <c r="U223" s="47">
        <f>ROUND(INDEX(Summary!I:I,MATCH(H:H,Summary!A:A,0)),2)</f>
        <v>1.04</v>
      </c>
      <c r="V223" s="82">
        <f t="shared" si="84"/>
        <v>4029547.2384288199</v>
      </c>
      <c r="W223" s="82">
        <f t="shared" si="84"/>
        <v>1246565.2182327965</v>
      </c>
      <c r="X223" s="45">
        <f t="shared" si="85"/>
        <v>5276112.4566616165</v>
      </c>
      <c r="Y223" s="45" t="s">
        <v>18726</v>
      </c>
      <c r="Z223" s="45" t="str">
        <f t="shared" si="86"/>
        <v>Yes</v>
      </c>
      <c r="AA223" s="45" t="str">
        <f t="shared" si="86"/>
        <v>Yes</v>
      </c>
      <c r="AB223" s="45" t="str">
        <f t="shared" si="87"/>
        <v>Yes</v>
      </c>
      <c r="AC223" s="83">
        <f t="shared" si="98"/>
        <v>1.1000000000000001</v>
      </c>
      <c r="AD223" s="83">
        <f t="shared" si="99"/>
        <v>0.94</v>
      </c>
      <c r="AE223" s="45">
        <f t="shared" si="100"/>
        <v>4262021.1175689446</v>
      </c>
      <c r="AF223" s="45">
        <f t="shared" si="100"/>
        <v>1126703.1780181043</v>
      </c>
      <c r="AG223" s="45">
        <f t="shared" si="88"/>
        <v>5388724.2955870489</v>
      </c>
      <c r="AH223" s="47">
        <f>IF(Y223="No",0,IFERROR(ROUNDDOWN(INDEX('90% of ACR'!K:K,MATCH(H:H,'90% of ACR'!A:A,0))*IF(I223&gt;0,IF(O223&gt;0,$R$4*MAX(O223-V223,0),0),0)/I223,2),0))</f>
        <v>1.06</v>
      </c>
      <c r="AI223" s="83">
        <f>IF(Y223="No",0,IFERROR(ROUNDDOWN(INDEX('90% of ACR'!R:R,MATCH(H:H,'90% of ACR'!A:A,0))*IF(J223&gt;0,IF(P223&gt;0,$R$4*MAX(P223-W223,0),0),0)/J223,2),0))</f>
        <v>0.93</v>
      </c>
      <c r="AJ223" s="45">
        <f t="shared" si="89"/>
        <v>4107038.5314755277</v>
      </c>
      <c r="AK223" s="45">
        <f t="shared" si="89"/>
        <v>1114716.9739966353</v>
      </c>
      <c r="AL223" s="47">
        <f t="shared" si="90"/>
        <v>2.1</v>
      </c>
      <c r="AM223" s="47">
        <f t="shared" si="90"/>
        <v>1.9700000000000002</v>
      </c>
      <c r="AN223" s="84">
        <f>IFERROR(INDEX(FeeCalc!P:P,MATCH(C223,FeeCalc!F:F,0)),0)</f>
        <v>10497867.96213378</v>
      </c>
      <c r="AO223" s="84">
        <f>IFERROR(INDEX(FeeCalc!S:S,MATCH(C223,FeeCalc!F:F,0)),0)</f>
        <v>644936.89199602301</v>
      </c>
      <c r="AP223" s="84">
        <f t="shared" si="91"/>
        <v>11142804.854129802</v>
      </c>
      <c r="AQ223" s="69">
        <f t="shared" si="92"/>
        <v>4728248.6693626083</v>
      </c>
      <c r="AR223" s="69">
        <v>2351763.1138759679</v>
      </c>
      <c r="AS223" s="69">
        <f t="shared" si="101"/>
        <v>2376485.5554866404</v>
      </c>
      <c r="AT223" s="69">
        <f>IFERROR(IFERROR(INDEX('2023 IP UPL Data'!L:L,MATCH(A:A,'2023 IP UPL Data'!B:B,0)),INDEX('2023 IMD UPL Data'!I:I,MATCH(A:A,'2023 IMD UPL Data'!B:B,0))),0)</f>
        <v>2994985.873493976</v>
      </c>
      <c r="AU223" s="69">
        <f>IFERROR(IF(F221="IMD",0,INDEX('2023 OP UPL Data'!J:J,MATCH(A:A,'2023 OP UPL Data'!B:B,0))),0)</f>
        <v>602493.02409638546</v>
      </c>
      <c r="AV223" s="45">
        <f t="shared" si="93"/>
        <v>3597478.8975903615</v>
      </c>
      <c r="AW223" s="69">
        <f>IFERROR(IFERROR(INDEX('2023 IP UPL Data'!M:M,MATCH(A:A,'2023 IP UPL Data'!B:B,0)),INDEX('2023 IMD UPL Data'!J:J,MATCH(A:A,'2023 IMD UPL Data'!B:B,0))),0)</f>
        <v>6722578.0300000003</v>
      </c>
      <c r="AX223" s="69">
        <f>IFERROR(IF(F221="IMD",0,INDEX('2023 OP UPL Data'!L:L,MATCH(A:A,'2023 OP UPL Data'!B:B,0))),0)</f>
        <v>1714130.61</v>
      </c>
      <c r="AY223" s="45">
        <f t="shared" si="94"/>
        <v>8436708.6400000006</v>
      </c>
      <c r="AZ223" s="69">
        <v>13137838.698074393</v>
      </c>
      <c r="BA223" s="69">
        <v>3463684.0159935234</v>
      </c>
      <c r="BB223" s="69">
        <f t="shared" si="95"/>
        <v>9108291.459645573</v>
      </c>
      <c r="BC223" s="69">
        <f t="shared" si="95"/>
        <v>2217118.7977607269</v>
      </c>
      <c r="BD223" s="69">
        <f t="shared" si="96"/>
        <v>11325410.257406302</v>
      </c>
      <c r="BE223" s="91">
        <f t="shared" si="97"/>
        <v>6415260.6680743927</v>
      </c>
      <c r="BF223" s="91">
        <f t="shared" si="97"/>
        <v>1749553.4059935233</v>
      </c>
      <c r="BG223" s="70">
        <f>IFERROR(INDEX('2023 IP UPL Data'!K:K,MATCH(A223,'2023 IP UPL Data'!B:B,0)),0)</f>
        <v>0</v>
      </c>
    </row>
    <row r="224" spans="1:59">
      <c r="A224" s="120" t="s">
        <v>835</v>
      </c>
      <c r="B224" s="161" t="s">
        <v>835</v>
      </c>
      <c r="C224" s="31" t="s">
        <v>836</v>
      </c>
      <c r="D224" s="193" t="s">
        <v>836</v>
      </c>
      <c r="E224" s="157" t="s">
        <v>3431</v>
      </c>
      <c r="F224" s="117" t="s">
        <v>2987</v>
      </c>
      <c r="G224" s="117" t="s">
        <v>1399</v>
      </c>
      <c r="H224" s="43" t="str">
        <f t="shared" si="79"/>
        <v>Urban Tarrant</v>
      </c>
      <c r="I224" s="45">
        <f>INDEX(FeeCalc!M:M,MATCH(C:C,FeeCalc!F:F,0))</f>
        <v>7186249.6032644175</v>
      </c>
      <c r="J224" s="45">
        <f>INDEX(FeeCalc!L:L,MATCH(C:C,FeeCalc!F:F,0))</f>
        <v>1474159.6253416901</v>
      </c>
      <c r="K224" s="45">
        <f t="shared" si="80"/>
        <v>8660409.2286061086</v>
      </c>
      <c r="L224" s="45">
        <f>IFERROR(IFERROR(INDEX('2023 IP UPL Data'!N:N,MATCH(A:A,'2023 IP UPL Data'!B:B,0)),INDEX('2023 IMD UPL Data'!M:M,MATCH(A:A,'2023 IMD UPL Data'!B:B,0))),0)</f>
        <v>8082543.9474999998</v>
      </c>
      <c r="M224" s="45">
        <f>IFERROR((IF(F224="IMD",0,INDEX('2023 OP UPL Data'!M:M,MATCH(A:A,'2023 OP UPL Data'!B:B,0)))),0)</f>
        <v>2478205.37</v>
      </c>
      <c r="N224" s="45">
        <f t="shared" si="81"/>
        <v>10560749.317499999</v>
      </c>
      <c r="O224" s="45">
        <v>16203962.012608599</v>
      </c>
      <c r="P224" s="45">
        <v>4962694.962187361</v>
      </c>
      <c r="Q224" s="45">
        <f t="shared" si="82"/>
        <v>21166656.97479596</v>
      </c>
      <c r="R224" s="45" t="str">
        <f t="shared" si="83"/>
        <v>Yes</v>
      </c>
      <c r="S224" s="46" t="str">
        <f t="shared" si="83"/>
        <v>Yes</v>
      </c>
      <c r="T224" s="47">
        <f>ROUND(INDEX(Summary!H:H,MATCH(H:H,Summary!A:A,0)),2)</f>
        <v>1.51</v>
      </c>
      <c r="U224" s="47">
        <f>ROUND(INDEX(Summary!I:I,MATCH(H:H,Summary!A:A,0)),2)</f>
        <v>1.43</v>
      </c>
      <c r="V224" s="82">
        <f t="shared" si="84"/>
        <v>10851236.90092927</v>
      </c>
      <c r="W224" s="82">
        <f t="shared" si="84"/>
        <v>2108048.2642386169</v>
      </c>
      <c r="X224" s="45">
        <f t="shared" si="85"/>
        <v>12959285.165167887</v>
      </c>
      <c r="Y224" s="45" t="s">
        <v>18726</v>
      </c>
      <c r="Z224" s="45" t="str">
        <f t="shared" si="86"/>
        <v>Yes</v>
      </c>
      <c r="AA224" s="45" t="str">
        <f t="shared" si="86"/>
        <v>Yes</v>
      </c>
      <c r="AB224" s="45" t="str">
        <f t="shared" si="87"/>
        <v>Yes</v>
      </c>
      <c r="AC224" s="83">
        <f t="shared" si="98"/>
        <v>0.52</v>
      </c>
      <c r="AD224" s="83">
        <f t="shared" si="99"/>
        <v>1.35</v>
      </c>
      <c r="AE224" s="45">
        <f t="shared" si="100"/>
        <v>3736849.7936974973</v>
      </c>
      <c r="AF224" s="45">
        <f t="shared" si="100"/>
        <v>1990115.4942112819</v>
      </c>
      <c r="AG224" s="45">
        <f t="shared" si="88"/>
        <v>5726965.2879087795</v>
      </c>
      <c r="AH224" s="47">
        <f>IF(Y224="No",0,IFERROR(ROUNDDOWN(INDEX('90% of ACR'!K:K,MATCH(H:H,'90% of ACR'!A:A,0))*IF(I224&gt;0,IF(O224&gt;0,$R$4*MAX(O224-V224,0),0),0)/I224,2),0))</f>
        <v>0.51</v>
      </c>
      <c r="AI224" s="83">
        <f>IF(Y224="No",0,IFERROR(ROUNDDOWN(INDEX('90% of ACR'!R:R,MATCH(H:H,'90% of ACR'!A:A,0))*IF(J224&gt;0,IF(P224&gt;0,$R$4*MAX(P224-W224,0),0),0)/J224,2),0))</f>
        <v>1.0900000000000001</v>
      </c>
      <c r="AJ224" s="45">
        <f t="shared" si="89"/>
        <v>3664987.2976648528</v>
      </c>
      <c r="AK224" s="45">
        <f t="shared" si="89"/>
        <v>1606833.9916224424</v>
      </c>
      <c r="AL224" s="47">
        <f t="shared" si="90"/>
        <v>2.02</v>
      </c>
      <c r="AM224" s="47">
        <f t="shared" si="90"/>
        <v>2.52</v>
      </c>
      <c r="AN224" s="84">
        <f>IFERROR(INDEX(FeeCalc!P:P,MATCH(C224,FeeCalc!F:F,0)),0)</f>
        <v>18231106.454455182</v>
      </c>
      <c r="AO224" s="84">
        <f>IFERROR(INDEX(FeeCalc!S:S,MATCH(C224,FeeCalc!F:F,0)),0)</f>
        <v>1119372.0219216372</v>
      </c>
      <c r="AP224" s="84">
        <f t="shared" si="91"/>
        <v>19350478.47637682</v>
      </c>
      <c r="AQ224" s="69">
        <f t="shared" si="92"/>
        <v>8211027.2328379303</v>
      </c>
      <c r="AR224" s="69">
        <v>4057208.7293048305</v>
      </c>
      <c r="AS224" s="69">
        <f t="shared" si="101"/>
        <v>4153818.5035330998</v>
      </c>
      <c r="AT224" s="69">
        <f>IFERROR(IFERROR(INDEX('2023 IP UPL Data'!L:L,MATCH(A:A,'2023 IP UPL Data'!B:B,0)),INDEX('2023 IMD UPL Data'!I:I,MATCH(A:A,'2023 IMD UPL Data'!B:B,0))),0)</f>
        <v>6567241.0625</v>
      </c>
      <c r="AU224" s="69">
        <f>IFERROR(IF(F222="IMD",0,INDEX('2023 OP UPL Data'!J:J,MATCH(A:A,'2023 OP UPL Data'!B:B,0))),0)</f>
        <v>841188.89999999991</v>
      </c>
      <c r="AV224" s="45">
        <f t="shared" si="93"/>
        <v>7408429.9625000004</v>
      </c>
      <c r="AW224" s="69">
        <f>IFERROR(IFERROR(INDEX('2023 IP UPL Data'!M:M,MATCH(A:A,'2023 IP UPL Data'!B:B,0)),INDEX('2023 IMD UPL Data'!J:J,MATCH(A:A,'2023 IMD UPL Data'!B:B,0))),0)</f>
        <v>14649785.01</v>
      </c>
      <c r="AX224" s="69">
        <f>IFERROR(IF(F222="IMD",0,INDEX('2023 OP UPL Data'!L:L,MATCH(A:A,'2023 OP UPL Data'!B:B,0))),0)</f>
        <v>3319394.27</v>
      </c>
      <c r="AY224" s="45">
        <f t="shared" si="94"/>
        <v>17969179.280000001</v>
      </c>
      <c r="AZ224" s="69">
        <v>22771203.075108599</v>
      </c>
      <c r="BA224" s="69">
        <v>5803883.8621873604</v>
      </c>
      <c r="BB224" s="69">
        <f t="shared" si="95"/>
        <v>11919966.174179329</v>
      </c>
      <c r="BC224" s="69">
        <f t="shared" si="95"/>
        <v>3695835.5979487435</v>
      </c>
      <c r="BD224" s="69">
        <f t="shared" si="96"/>
        <v>15615801.772128072</v>
      </c>
      <c r="BE224" s="91">
        <f t="shared" si="97"/>
        <v>8121418.0651085991</v>
      </c>
      <c r="BF224" s="91">
        <f t="shared" si="97"/>
        <v>2484489.5921873604</v>
      </c>
      <c r="BG224" s="70">
        <f>IFERROR(INDEX('2023 IP UPL Data'!K:K,MATCH(A224,'2023 IP UPL Data'!B:B,0)),0)</f>
        <v>0</v>
      </c>
    </row>
    <row r="225" spans="1:59" ht="25.5">
      <c r="A225" s="120" t="s">
        <v>1270</v>
      </c>
      <c r="B225" s="161" t="s">
        <v>1270</v>
      </c>
      <c r="C225" s="31" t="s">
        <v>1271</v>
      </c>
      <c r="D225" s="193" t="s">
        <v>1271</v>
      </c>
      <c r="E225" s="161" t="s">
        <v>22942</v>
      </c>
      <c r="F225" s="117" t="s">
        <v>3537</v>
      </c>
      <c r="G225" s="117" t="s">
        <v>224</v>
      </c>
      <c r="H225" s="43" t="str">
        <f t="shared" si="79"/>
        <v>Non-state-owned IMD Dallas</v>
      </c>
      <c r="I225" s="45">
        <f>INDEX(FeeCalc!M:M,MATCH(C:C,FeeCalc!F:F,0))</f>
        <v>363206.43472652533</v>
      </c>
      <c r="J225" s="45">
        <f>INDEX(FeeCalc!L:L,MATCH(C:C,FeeCalc!F:F,0))</f>
        <v>0</v>
      </c>
      <c r="K225" s="45">
        <f t="shared" si="80"/>
        <v>363206.43472652533</v>
      </c>
      <c r="L225" s="45">
        <f>IFERROR(IFERROR(INDEX('2023 IP UPL Data'!N:N,MATCH(A:A,'2023 IP UPL Data'!B:B,0)),INDEX('2023 IMD UPL Data'!M:M,MATCH(A:A,'2023 IMD UPL Data'!B:B,0))),0)</f>
        <v>721040.76</v>
      </c>
      <c r="M225" s="45">
        <f>IFERROR((IF(F225="IMD",0,INDEX('2023 OP UPL Data'!M:M,MATCH(A:A,'2023 OP UPL Data'!B:B,0)))),0)</f>
        <v>0</v>
      </c>
      <c r="N225" s="45">
        <f t="shared" si="81"/>
        <v>721040.76</v>
      </c>
      <c r="O225" s="45">
        <v>721028.8166795366</v>
      </c>
      <c r="P225" s="45">
        <v>0</v>
      </c>
      <c r="Q225" s="45">
        <f t="shared" si="82"/>
        <v>721028.8166795366</v>
      </c>
      <c r="R225" s="45" t="str">
        <f t="shared" si="83"/>
        <v>Yes</v>
      </c>
      <c r="S225" s="46" t="str">
        <f t="shared" si="83"/>
        <v>No</v>
      </c>
      <c r="T225" s="47">
        <f>ROUND(INDEX(Summary!H:H,MATCH(H:H,Summary!A:A,0)),2)</f>
        <v>0.02</v>
      </c>
      <c r="U225" s="47">
        <f>ROUND(INDEX(Summary!I:I,MATCH(H:H,Summary!A:A,0)),2)</f>
        <v>0</v>
      </c>
      <c r="V225" s="82">
        <f t="shared" si="84"/>
        <v>7264.1286945305064</v>
      </c>
      <c r="W225" s="82">
        <f t="shared" si="84"/>
        <v>0</v>
      </c>
      <c r="X225" s="45">
        <f t="shared" si="85"/>
        <v>7264.1286945305064</v>
      </c>
      <c r="Y225" s="45" t="s">
        <v>18726</v>
      </c>
      <c r="Z225" s="45" t="str">
        <f t="shared" si="86"/>
        <v>Yes</v>
      </c>
      <c r="AA225" s="45" t="str">
        <f t="shared" si="86"/>
        <v>No</v>
      </c>
      <c r="AB225" s="45" t="str">
        <f t="shared" si="87"/>
        <v>Yes</v>
      </c>
      <c r="AC225" s="83">
        <f t="shared" si="98"/>
        <v>1.37</v>
      </c>
      <c r="AD225" s="83">
        <f t="shared" si="99"/>
        <v>0</v>
      </c>
      <c r="AE225" s="45">
        <f t="shared" si="100"/>
        <v>497592.81557533971</v>
      </c>
      <c r="AF225" s="45">
        <f t="shared" si="100"/>
        <v>0</v>
      </c>
      <c r="AG225" s="45">
        <f t="shared" si="88"/>
        <v>497592.81557533971</v>
      </c>
      <c r="AH225" s="47">
        <f>IF(Y225="No",0,IFERROR(ROUNDDOWN(INDEX('90% of ACR'!K:K,MATCH(H:H,'90% of ACR'!A:A,0))*IF(I225&gt;0,IF(O225&gt;0,$R$4*MAX(O225-V225,0),0),0)/I225,2),0))</f>
        <v>1.18</v>
      </c>
      <c r="AI225" s="83">
        <f>IF(Y225="No",0,IFERROR(ROUNDDOWN(INDEX('90% of ACR'!R:R,MATCH(H:H,'90% of ACR'!A:A,0))*IF(J225&gt;0,IF(P225&gt;0,$R$4*MAX(P225-W225,0),0),0)/J225,2),0))</f>
        <v>0</v>
      </c>
      <c r="AJ225" s="45">
        <f t="shared" si="89"/>
        <v>428583.59297729988</v>
      </c>
      <c r="AK225" s="45">
        <f t="shared" si="89"/>
        <v>0</v>
      </c>
      <c r="AL225" s="47">
        <f t="shared" si="90"/>
        <v>1.2</v>
      </c>
      <c r="AM225" s="47">
        <f t="shared" si="90"/>
        <v>0</v>
      </c>
      <c r="AN225" s="84">
        <f>IFERROR(INDEX(FeeCalc!P:P,MATCH(C225,FeeCalc!F:F,0)),0)</f>
        <v>435847.7216718304</v>
      </c>
      <c r="AO225" s="84">
        <f>IFERROR(INDEX(FeeCalc!S:S,MATCH(C225,FeeCalc!F:F,0)),0)</f>
        <v>26590.179306238988</v>
      </c>
      <c r="AP225" s="84">
        <f t="shared" si="91"/>
        <v>462437.9009780694</v>
      </c>
      <c r="AQ225" s="69">
        <f t="shared" si="92"/>
        <v>196227.19939782619</v>
      </c>
      <c r="AR225" s="69">
        <v>97805.171406065201</v>
      </c>
      <c r="AS225" s="69">
        <f t="shared" si="101"/>
        <v>98422.027991760988</v>
      </c>
      <c r="AT225" s="69">
        <f>IFERROR(IFERROR(INDEX('2023 IP UPL Data'!L:L,MATCH(A:A,'2023 IP UPL Data'!B:B,0)),INDEX('2023 IMD UPL Data'!I:I,MATCH(A:A,'2023 IMD UPL Data'!B:B,0))),0)</f>
        <v>1480506.72</v>
      </c>
      <c r="AU225" s="69">
        <f>IFERROR(IF(F223="IMD",0,INDEX('2023 OP UPL Data'!J:J,MATCH(A:A,'2023 OP UPL Data'!B:B,0))),0)</f>
        <v>0</v>
      </c>
      <c r="AV225" s="45">
        <f t="shared" si="93"/>
        <v>1480506.72</v>
      </c>
      <c r="AW225" s="69">
        <f>IFERROR(IFERROR(INDEX('2023 IP UPL Data'!M:M,MATCH(A:A,'2023 IP UPL Data'!B:B,0)),INDEX('2023 IMD UPL Data'!J:J,MATCH(A:A,'2023 IMD UPL Data'!B:B,0))),0)</f>
        <v>2201547.48</v>
      </c>
      <c r="AX225" s="69">
        <f>IFERROR(IF(F223="IMD",0,INDEX('2023 OP UPL Data'!L:L,MATCH(A:A,'2023 OP UPL Data'!B:B,0))),0)</f>
        <v>0</v>
      </c>
      <c r="AY225" s="45">
        <f t="shared" si="94"/>
        <v>2201547.48</v>
      </c>
      <c r="AZ225" s="69">
        <v>2201535.5366795366</v>
      </c>
      <c r="BA225" s="69">
        <v>0</v>
      </c>
      <c r="BB225" s="69">
        <f t="shared" si="95"/>
        <v>2194271.407985006</v>
      </c>
      <c r="BC225" s="69">
        <f t="shared" si="95"/>
        <v>0</v>
      </c>
      <c r="BD225" s="69">
        <f t="shared" si="96"/>
        <v>2194271.407985006</v>
      </c>
      <c r="BE225" s="91">
        <f t="shared" si="97"/>
        <v>0</v>
      </c>
      <c r="BF225" s="91">
        <f t="shared" si="97"/>
        <v>0</v>
      </c>
      <c r="BG225" s="70">
        <f>IFERROR(INDEX('2023 IP UPL Data'!K:K,MATCH(A225,'2023 IP UPL Data'!B:B,0)),0)</f>
        <v>0</v>
      </c>
    </row>
    <row r="226" spans="1:59">
      <c r="A226" s="120" t="s">
        <v>940</v>
      </c>
      <c r="B226" s="161" t="s">
        <v>940</v>
      </c>
      <c r="C226" s="31" t="s">
        <v>941</v>
      </c>
      <c r="D226" s="193" t="s">
        <v>941</v>
      </c>
      <c r="E226" s="157" t="s">
        <v>3424</v>
      </c>
      <c r="F226" s="117" t="s">
        <v>2987</v>
      </c>
      <c r="G226" s="117" t="s">
        <v>1399</v>
      </c>
      <c r="H226" s="43" t="str">
        <f t="shared" si="79"/>
        <v>Urban Tarrant</v>
      </c>
      <c r="I226" s="45">
        <f>INDEX(FeeCalc!M:M,MATCH(C:C,FeeCalc!F:F,0))</f>
        <v>2841467.43022438</v>
      </c>
      <c r="J226" s="45">
        <f>INDEX(FeeCalc!L:L,MATCH(C:C,FeeCalc!F:F,0))</f>
        <v>1276368.2423856992</v>
      </c>
      <c r="K226" s="45">
        <f t="shared" si="80"/>
        <v>4117835.6726100789</v>
      </c>
      <c r="L226" s="45">
        <f>IFERROR(IFERROR(INDEX('2023 IP UPL Data'!N:N,MATCH(A:A,'2023 IP UPL Data'!B:B,0)),INDEX('2023 IMD UPL Data'!M:M,MATCH(A:A,'2023 IMD UPL Data'!B:B,0))),0)</f>
        <v>2260111.4050000003</v>
      </c>
      <c r="M226" s="45">
        <f>IFERROR((IF(F226="IMD",0,INDEX('2023 OP UPL Data'!M:M,MATCH(A:A,'2023 OP UPL Data'!B:B,0)))),0)</f>
        <v>1670324.6575000002</v>
      </c>
      <c r="N226" s="45">
        <f t="shared" si="81"/>
        <v>3930436.0625000005</v>
      </c>
      <c r="O226" s="45">
        <v>6419466.8436175128</v>
      </c>
      <c r="P226" s="45">
        <v>3976065.2166756848</v>
      </c>
      <c r="Q226" s="45">
        <f t="shared" si="82"/>
        <v>10395532.060293198</v>
      </c>
      <c r="R226" s="45" t="str">
        <f t="shared" si="83"/>
        <v>Yes</v>
      </c>
      <c r="S226" s="46" t="str">
        <f t="shared" si="83"/>
        <v>Yes</v>
      </c>
      <c r="T226" s="47">
        <f>ROUND(INDEX(Summary!H:H,MATCH(H:H,Summary!A:A,0)),2)</f>
        <v>1.51</v>
      </c>
      <c r="U226" s="47">
        <f>ROUND(INDEX(Summary!I:I,MATCH(H:H,Summary!A:A,0)),2)</f>
        <v>1.43</v>
      </c>
      <c r="V226" s="82">
        <f t="shared" si="84"/>
        <v>4290615.8196388138</v>
      </c>
      <c r="W226" s="82">
        <f t="shared" si="84"/>
        <v>1825206.5866115498</v>
      </c>
      <c r="X226" s="45">
        <f t="shared" si="85"/>
        <v>6115822.4062503632</v>
      </c>
      <c r="Y226" s="45" t="s">
        <v>18726</v>
      </c>
      <c r="Z226" s="45" t="str">
        <f t="shared" si="86"/>
        <v>Yes</v>
      </c>
      <c r="AA226" s="45" t="str">
        <f t="shared" si="86"/>
        <v>Yes</v>
      </c>
      <c r="AB226" s="45" t="str">
        <f t="shared" si="87"/>
        <v>Yes</v>
      </c>
      <c r="AC226" s="83">
        <f t="shared" si="98"/>
        <v>0.52</v>
      </c>
      <c r="AD226" s="83">
        <f t="shared" si="99"/>
        <v>1.17</v>
      </c>
      <c r="AE226" s="45">
        <f t="shared" si="100"/>
        <v>1477563.0637166777</v>
      </c>
      <c r="AF226" s="45">
        <f t="shared" si="100"/>
        <v>1493350.8435912679</v>
      </c>
      <c r="AG226" s="45">
        <f t="shared" si="88"/>
        <v>2970913.9073079457</v>
      </c>
      <c r="AH226" s="47">
        <f>IF(Y226="No",0,IFERROR(ROUNDDOWN(INDEX('90% of ACR'!K:K,MATCH(H:H,'90% of ACR'!A:A,0))*IF(I226&gt;0,IF(O226&gt;0,$R$4*MAX(O226-V226,0),0),0)/I226,2),0))</f>
        <v>0.52</v>
      </c>
      <c r="AI226" s="83">
        <f>IF(Y226="No",0,IFERROR(ROUNDDOWN(INDEX('90% of ACR'!R:R,MATCH(H:H,'90% of ACR'!A:A,0))*IF(J226&gt;0,IF(P226&gt;0,$R$4*MAX(P226-W226,0),0),0)/J226,2),0))</f>
        <v>0.95</v>
      </c>
      <c r="AJ226" s="45">
        <f t="shared" si="89"/>
        <v>1477563.0637166777</v>
      </c>
      <c r="AK226" s="45">
        <f t="shared" si="89"/>
        <v>1212549.8302664142</v>
      </c>
      <c r="AL226" s="47">
        <f t="shared" si="90"/>
        <v>2.0300000000000002</v>
      </c>
      <c r="AM226" s="47">
        <f t="shared" si="90"/>
        <v>2.38</v>
      </c>
      <c r="AN226" s="84">
        <f>IFERROR(INDEX(FeeCalc!P:P,MATCH(C226,FeeCalc!F:F,0)),0)</f>
        <v>8805935.3002334554</v>
      </c>
      <c r="AO226" s="84">
        <f>IFERROR(INDEX(FeeCalc!S:S,MATCH(C226,FeeCalc!F:F,0)),0)</f>
        <v>541452.5260814412</v>
      </c>
      <c r="AP226" s="84">
        <f t="shared" si="91"/>
        <v>9347387.8263148963</v>
      </c>
      <c r="AQ226" s="69">
        <f t="shared" si="92"/>
        <v>3966395.771115853</v>
      </c>
      <c r="AR226" s="69">
        <v>1975270.1993508511</v>
      </c>
      <c r="AS226" s="69">
        <f t="shared" si="101"/>
        <v>1991125.5717650019</v>
      </c>
      <c r="AT226" s="69">
        <f>IFERROR(IFERROR(INDEX('2023 IP UPL Data'!L:L,MATCH(A:A,'2023 IP UPL Data'!B:B,0)),INDEX('2023 IMD UPL Data'!I:I,MATCH(A:A,'2023 IMD UPL Data'!B:B,0))),0)</f>
        <v>2831340.8250000002</v>
      </c>
      <c r="AU226" s="69">
        <f>IFERROR(IF(F224="IMD",0,INDEX('2023 OP UPL Data'!J:J,MATCH(A:A,'2023 OP UPL Data'!B:B,0))),0)</f>
        <v>579367.5625</v>
      </c>
      <c r="AV226" s="45">
        <f t="shared" si="93"/>
        <v>3410708.3875000002</v>
      </c>
      <c r="AW226" s="69">
        <f>IFERROR(IFERROR(INDEX('2023 IP UPL Data'!M:M,MATCH(A:A,'2023 IP UPL Data'!B:B,0)),INDEX('2023 IMD UPL Data'!J:J,MATCH(A:A,'2023 IMD UPL Data'!B:B,0))),0)</f>
        <v>5091452.2300000004</v>
      </c>
      <c r="AX226" s="69">
        <f>IFERROR(IF(F224="IMD",0,INDEX('2023 OP UPL Data'!L:L,MATCH(A:A,'2023 OP UPL Data'!B:B,0))),0)</f>
        <v>2249692.2200000002</v>
      </c>
      <c r="AY226" s="45">
        <f t="shared" si="94"/>
        <v>7341144.4500000011</v>
      </c>
      <c r="AZ226" s="69">
        <v>9250807.668617513</v>
      </c>
      <c r="BA226" s="69">
        <v>4555432.7791756848</v>
      </c>
      <c r="BB226" s="69">
        <f t="shared" si="95"/>
        <v>4960191.8489786992</v>
      </c>
      <c r="BC226" s="69">
        <f t="shared" si="95"/>
        <v>2730226.192564135</v>
      </c>
      <c r="BD226" s="69">
        <f t="shared" si="96"/>
        <v>7690418.0415428337</v>
      </c>
      <c r="BE226" s="91">
        <f t="shared" si="97"/>
        <v>4159355.4386175126</v>
      </c>
      <c r="BF226" s="91">
        <f t="shared" si="97"/>
        <v>2305740.5591756846</v>
      </c>
      <c r="BG226" s="70">
        <f>IFERROR(INDEX('2023 IP UPL Data'!K:K,MATCH(A226,'2023 IP UPL Data'!B:B,0)),0)</f>
        <v>0</v>
      </c>
    </row>
    <row r="227" spans="1:59" ht="25.5">
      <c r="A227" s="120" t="s">
        <v>1327</v>
      </c>
      <c r="B227" s="161" t="s">
        <v>1327</v>
      </c>
      <c r="C227" s="31" t="s">
        <v>1328</v>
      </c>
      <c r="D227" s="193" t="s">
        <v>1328</v>
      </c>
      <c r="E227" s="157" t="s">
        <v>22943</v>
      </c>
      <c r="F227" s="117" t="s">
        <v>3537</v>
      </c>
      <c r="G227" s="117" t="s">
        <v>228</v>
      </c>
      <c r="H227" s="43" t="str">
        <f t="shared" si="79"/>
        <v>Non-state-owned IMD MRSA West</v>
      </c>
      <c r="I227" s="45">
        <f>INDEX(FeeCalc!M:M,MATCH(C:C,FeeCalc!F:F,0))</f>
        <v>1330978.7409793253</v>
      </c>
      <c r="J227" s="45">
        <f>INDEX(FeeCalc!L:L,MATCH(C:C,FeeCalc!F:F,0))</f>
        <v>0</v>
      </c>
      <c r="K227" s="45">
        <f t="shared" si="80"/>
        <v>1330978.7409793253</v>
      </c>
      <c r="L227" s="45">
        <f>IFERROR(IFERROR(INDEX('2023 IP UPL Data'!N:N,MATCH(A:A,'2023 IP UPL Data'!B:B,0)),INDEX('2023 IMD UPL Data'!M:M,MATCH(A:A,'2023 IMD UPL Data'!B:B,0))),0)</f>
        <v>264612.47999999998</v>
      </c>
      <c r="M227" s="45">
        <f>IFERROR((IF(F227="IMD",0,INDEX('2023 OP UPL Data'!M:M,MATCH(A:A,'2023 OP UPL Data'!B:B,0)))),0)</f>
        <v>0</v>
      </c>
      <c r="N227" s="45">
        <f t="shared" si="81"/>
        <v>264612.47999999998</v>
      </c>
      <c r="O227" s="45">
        <v>1147343.7192390044</v>
      </c>
      <c r="P227" s="45">
        <v>0</v>
      </c>
      <c r="Q227" s="45">
        <f t="shared" si="82"/>
        <v>1147343.7192390044</v>
      </c>
      <c r="R227" s="45" t="str">
        <f t="shared" si="83"/>
        <v>Yes</v>
      </c>
      <c r="S227" s="46" t="str">
        <f t="shared" si="83"/>
        <v>No</v>
      </c>
      <c r="T227" s="47">
        <f>ROUND(INDEX(Summary!H:H,MATCH(H:H,Summary!A:A,0)),2)</f>
        <v>0.37</v>
      </c>
      <c r="U227" s="47">
        <f>ROUND(INDEX(Summary!I:I,MATCH(H:H,Summary!A:A,0)),2)</f>
        <v>0</v>
      </c>
      <c r="V227" s="82">
        <f t="shared" si="84"/>
        <v>492462.13416235032</v>
      </c>
      <c r="W227" s="82">
        <f t="shared" si="84"/>
        <v>0</v>
      </c>
      <c r="X227" s="45">
        <f t="shared" si="85"/>
        <v>492462.13416235032</v>
      </c>
      <c r="Y227" s="45" t="s">
        <v>18726</v>
      </c>
      <c r="Z227" s="45" t="str">
        <f t="shared" si="86"/>
        <v>No</v>
      </c>
      <c r="AA227" s="45" t="str">
        <f t="shared" si="86"/>
        <v>No</v>
      </c>
      <c r="AB227" s="45" t="str">
        <f t="shared" si="87"/>
        <v>Yes</v>
      </c>
      <c r="AC227" s="83">
        <f t="shared" si="98"/>
        <v>0.34</v>
      </c>
      <c r="AD227" s="83">
        <f t="shared" si="99"/>
        <v>0</v>
      </c>
      <c r="AE227" s="45">
        <f t="shared" si="100"/>
        <v>452532.77193297062</v>
      </c>
      <c r="AF227" s="45">
        <f t="shared" si="100"/>
        <v>0</v>
      </c>
      <c r="AG227" s="45">
        <f t="shared" si="88"/>
        <v>452532.77193297062</v>
      </c>
      <c r="AH227" s="47">
        <f>IF(Y227="No",0,IFERROR(ROUNDDOWN(INDEX('90% of ACR'!K:K,MATCH(H:H,'90% of ACR'!A:A,0))*IF(I227&gt;0,IF(O227&gt;0,$R$4*MAX(O227-V227,0),0),0)/I227,2),0))</f>
        <v>0</v>
      </c>
      <c r="AI227" s="83">
        <f>IF(Y227="No",0,IFERROR(ROUNDDOWN(INDEX('90% of ACR'!R:R,MATCH(H:H,'90% of ACR'!A:A,0))*IF(J227&gt;0,IF(P227&gt;0,$R$4*MAX(P227-W227,0),0),0)/J227,2),0))</f>
        <v>0</v>
      </c>
      <c r="AJ227" s="45">
        <f t="shared" si="89"/>
        <v>0</v>
      </c>
      <c r="AK227" s="45">
        <f t="shared" si="89"/>
        <v>0</v>
      </c>
      <c r="AL227" s="47">
        <f t="shared" si="90"/>
        <v>0.37</v>
      </c>
      <c r="AM227" s="47">
        <f t="shared" si="90"/>
        <v>0</v>
      </c>
      <c r="AN227" s="84">
        <f>IFERROR(INDEX(FeeCalc!P:P,MATCH(C227,FeeCalc!F:F,0)),0)</f>
        <v>492462.13416235032</v>
      </c>
      <c r="AO227" s="84">
        <f>IFERROR(INDEX(FeeCalc!S:S,MATCH(C227,FeeCalc!F:F,0)),0)</f>
        <v>30044.108980726942</v>
      </c>
      <c r="AP227" s="84">
        <f t="shared" si="91"/>
        <v>522506.24314307724</v>
      </c>
      <c r="AQ227" s="69">
        <f t="shared" si="92"/>
        <v>221716.11916538829</v>
      </c>
      <c r="AR227" s="69">
        <v>111077.44489910539</v>
      </c>
      <c r="AS227" s="69">
        <f t="shared" si="101"/>
        <v>110638.67426628289</v>
      </c>
      <c r="AT227" s="69">
        <f>IFERROR(IFERROR(INDEX('2023 IP UPL Data'!L:L,MATCH(A:A,'2023 IP UPL Data'!B:B,0)),INDEX('2023 IMD UPL Data'!I:I,MATCH(A:A,'2023 IMD UPL Data'!B:B,0))),0)</f>
        <v>726363</v>
      </c>
      <c r="AU227" s="69">
        <f>IFERROR(IF(F225="IMD",0,INDEX('2023 OP UPL Data'!J:J,MATCH(A:A,'2023 OP UPL Data'!B:B,0))),0)</f>
        <v>0</v>
      </c>
      <c r="AV227" s="45">
        <f t="shared" si="93"/>
        <v>726363</v>
      </c>
      <c r="AW227" s="69">
        <f>IFERROR(IFERROR(INDEX('2023 IP UPL Data'!M:M,MATCH(A:A,'2023 IP UPL Data'!B:B,0)),INDEX('2023 IMD UPL Data'!J:J,MATCH(A:A,'2023 IMD UPL Data'!B:B,0))),0)</f>
        <v>990975.48</v>
      </c>
      <c r="AX227" s="69">
        <f>IFERROR(IF(F225="IMD",0,INDEX('2023 OP UPL Data'!L:L,MATCH(A:A,'2023 OP UPL Data'!B:B,0))),0)</f>
        <v>0</v>
      </c>
      <c r="AY227" s="45">
        <f t="shared" si="94"/>
        <v>990975.48</v>
      </c>
      <c r="AZ227" s="69">
        <v>1873706.7192390044</v>
      </c>
      <c r="BA227" s="69">
        <v>0</v>
      </c>
      <c r="BB227" s="69">
        <f t="shared" si="95"/>
        <v>1381244.5850766541</v>
      </c>
      <c r="BC227" s="69">
        <f t="shared" si="95"/>
        <v>0</v>
      </c>
      <c r="BD227" s="69">
        <f t="shared" si="96"/>
        <v>1381244.5850766541</v>
      </c>
      <c r="BE227" s="91">
        <f t="shared" si="97"/>
        <v>882731.23923900444</v>
      </c>
      <c r="BF227" s="91">
        <f t="shared" si="97"/>
        <v>0</v>
      </c>
      <c r="BG227" s="70">
        <f>IFERROR(INDEX('2023 IP UPL Data'!K:K,MATCH(A227,'2023 IP UPL Data'!B:B,0)),0)</f>
        <v>0</v>
      </c>
    </row>
    <row r="228" spans="1:59" ht="25.5">
      <c r="A228" s="120" t="s">
        <v>1252</v>
      </c>
      <c r="B228" s="161" t="s">
        <v>1252</v>
      </c>
      <c r="C228" s="31" t="s">
        <v>1253</v>
      </c>
      <c r="D228" s="193" t="s">
        <v>1253</v>
      </c>
      <c r="E228" s="157" t="s">
        <v>22944</v>
      </c>
      <c r="F228" s="117" t="s">
        <v>3537</v>
      </c>
      <c r="G228" s="117" t="s">
        <v>301</v>
      </c>
      <c r="H228" s="43" t="str">
        <f t="shared" si="79"/>
        <v>Non-state-owned IMD Harris</v>
      </c>
      <c r="I228" s="45">
        <f>INDEX(FeeCalc!M:M,MATCH(C:C,FeeCalc!F:F,0))</f>
        <v>2872054.2882140945</v>
      </c>
      <c r="J228" s="45">
        <f>INDEX(FeeCalc!L:L,MATCH(C:C,FeeCalc!F:F,0))</f>
        <v>0</v>
      </c>
      <c r="K228" s="45">
        <f t="shared" si="80"/>
        <v>2872054.2882140945</v>
      </c>
      <c r="L228" s="45">
        <f>IFERROR(IFERROR(INDEX('2023 IP UPL Data'!N:N,MATCH(A:A,'2023 IP UPL Data'!B:B,0)),INDEX('2023 IMD UPL Data'!M:M,MATCH(A:A,'2023 IMD UPL Data'!B:B,0))),0)</f>
        <v>1210336.5</v>
      </c>
      <c r="M228" s="45">
        <f>IFERROR((IF(F228="IMD",0,INDEX('2023 OP UPL Data'!M:M,MATCH(A:A,'2023 OP UPL Data'!B:B,0)))),0)</f>
        <v>0</v>
      </c>
      <c r="N228" s="45">
        <f t="shared" si="81"/>
        <v>1210336.5</v>
      </c>
      <c r="O228" s="45">
        <v>1465852.0446382049</v>
      </c>
      <c r="P228" s="45">
        <v>0</v>
      </c>
      <c r="Q228" s="45">
        <f t="shared" si="82"/>
        <v>1465852.0446382049</v>
      </c>
      <c r="R228" s="45" t="str">
        <f t="shared" si="83"/>
        <v>Yes</v>
      </c>
      <c r="S228" s="46" t="str">
        <f t="shared" si="83"/>
        <v>No</v>
      </c>
      <c r="T228" s="47">
        <f>ROUND(INDEX(Summary!H:H,MATCH(H:H,Summary!A:A,0)),2)</f>
        <v>0.38</v>
      </c>
      <c r="U228" s="47">
        <f>ROUND(INDEX(Summary!I:I,MATCH(H:H,Summary!A:A,0)),2)</f>
        <v>0</v>
      </c>
      <c r="V228" s="82">
        <f t="shared" si="84"/>
        <v>1091380.629521356</v>
      </c>
      <c r="W228" s="82">
        <f t="shared" si="84"/>
        <v>0</v>
      </c>
      <c r="X228" s="45">
        <f t="shared" si="85"/>
        <v>1091380.629521356</v>
      </c>
      <c r="Y228" s="45" t="s">
        <v>18726</v>
      </c>
      <c r="Z228" s="45" t="str">
        <f t="shared" si="86"/>
        <v>No</v>
      </c>
      <c r="AA228" s="45" t="str">
        <f t="shared" si="86"/>
        <v>No</v>
      </c>
      <c r="AB228" s="45" t="str">
        <f t="shared" si="87"/>
        <v>Yes</v>
      </c>
      <c r="AC228" s="83">
        <f t="shared" si="98"/>
        <v>0.09</v>
      </c>
      <c r="AD228" s="83">
        <f t="shared" si="99"/>
        <v>0</v>
      </c>
      <c r="AE228" s="45">
        <f t="shared" si="100"/>
        <v>258484.88593926848</v>
      </c>
      <c r="AF228" s="45">
        <f t="shared" si="100"/>
        <v>0</v>
      </c>
      <c r="AG228" s="45">
        <f t="shared" si="88"/>
        <v>258484.88593926848</v>
      </c>
      <c r="AH228" s="47">
        <f>IF(Y228="No",0,IFERROR(ROUNDDOWN(INDEX('90% of ACR'!K:K,MATCH(H:H,'90% of ACR'!A:A,0))*IF(I228&gt;0,IF(O228&gt;0,$R$4*MAX(O228-V228,0),0),0)/I228,2),0))</f>
        <v>0</v>
      </c>
      <c r="AI228" s="83">
        <f>IF(Y228="No",0,IFERROR(ROUNDDOWN(INDEX('90% of ACR'!R:R,MATCH(H:H,'90% of ACR'!A:A,0))*IF(J228&gt;0,IF(P228&gt;0,$R$4*MAX(P228-W228,0),0),0)/J228,2),0))</f>
        <v>0</v>
      </c>
      <c r="AJ228" s="45">
        <f t="shared" si="89"/>
        <v>0</v>
      </c>
      <c r="AK228" s="45">
        <f t="shared" si="89"/>
        <v>0</v>
      </c>
      <c r="AL228" s="47">
        <f t="shared" si="90"/>
        <v>0.38</v>
      </c>
      <c r="AM228" s="47">
        <f t="shared" si="90"/>
        <v>0</v>
      </c>
      <c r="AN228" s="84">
        <f>IFERROR(INDEX(FeeCalc!P:P,MATCH(C228,FeeCalc!F:F,0)),0)</f>
        <v>1091380.629521356</v>
      </c>
      <c r="AO228" s="84">
        <f>IFERROR(INDEX(FeeCalc!S:S,MATCH(C228,FeeCalc!F:F,0)),0)</f>
        <v>66582.903127297584</v>
      </c>
      <c r="AP228" s="84">
        <f t="shared" si="91"/>
        <v>1157963.5326486535</v>
      </c>
      <c r="AQ228" s="69">
        <f t="shared" si="92"/>
        <v>491360.9817358685</v>
      </c>
      <c r="AR228" s="69">
        <v>253772.59522870855</v>
      </c>
      <c r="AS228" s="69">
        <f t="shared" si="101"/>
        <v>237588.38650715994</v>
      </c>
      <c r="AT228" s="69">
        <f>IFERROR(IFERROR(INDEX('2023 IP UPL Data'!L:L,MATCH(A:A,'2023 IP UPL Data'!B:B,0)),INDEX('2023 IMD UPL Data'!I:I,MATCH(A:A,'2023 IMD UPL Data'!B:B,0))),0)</f>
        <v>3335730.6</v>
      </c>
      <c r="AU228" s="69">
        <f>IFERROR(IF(F226="IMD",0,INDEX('2023 OP UPL Data'!J:J,MATCH(A:A,'2023 OP UPL Data'!B:B,0))),0)</f>
        <v>0</v>
      </c>
      <c r="AV228" s="45">
        <f t="shared" si="93"/>
        <v>3335730.6</v>
      </c>
      <c r="AW228" s="69">
        <f>IFERROR(IFERROR(INDEX('2023 IP UPL Data'!M:M,MATCH(A:A,'2023 IP UPL Data'!B:B,0)),INDEX('2023 IMD UPL Data'!J:J,MATCH(A:A,'2023 IMD UPL Data'!B:B,0))),0)</f>
        <v>4546067.0999999996</v>
      </c>
      <c r="AX228" s="69">
        <f>IFERROR(IF(F226="IMD",0,INDEX('2023 OP UPL Data'!L:L,MATCH(A:A,'2023 OP UPL Data'!B:B,0))),0)</f>
        <v>0</v>
      </c>
      <c r="AY228" s="45">
        <f t="shared" si="94"/>
        <v>4546067.0999999996</v>
      </c>
      <c r="AZ228" s="69">
        <v>4801582.6446382049</v>
      </c>
      <c r="BA228" s="69">
        <v>0</v>
      </c>
      <c r="BB228" s="69">
        <f t="shared" si="95"/>
        <v>3710202.015116849</v>
      </c>
      <c r="BC228" s="69">
        <f t="shared" si="95"/>
        <v>0</v>
      </c>
      <c r="BD228" s="69">
        <f t="shared" si="96"/>
        <v>3710202.015116849</v>
      </c>
      <c r="BE228" s="91">
        <f t="shared" si="97"/>
        <v>255515.54463820532</v>
      </c>
      <c r="BF228" s="91">
        <f t="shared" si="97"/>
        <v>0</v>
      </c>
      <c r="BG228" s="70">
        <f>IFERROR(INDEX('2023 IP UPL Data'!K:K,MATCH(A228,'2023 IP UPL Data'!B:B,0)),0)</f>
        <v>0</v>
      </c>
    </row>
    <row r="229" spans="1:59" ht="25.5">
      <c r="A229" s="120" t="s">
        <v>1279</v>
      </c>
      <c r="B229" s="161" t="s">
        <v>1279</v>
      </c>
      <c r="C229" s="31" t="s">
        <v>1280</v>
      </c>
      <c r="D229" s="193" t="s">
        <v>1280</v>
      </c>
      <c r="E229" s="157" t="s">
        <v>23143</v>
      </c>
      <c r="F229" s="117" t="s">
        <v>3537</v>
      </c>
      <c r="G229" s="117" t="s">
        <v>224</v>
      </c>
      <c r="H229" s="43" t="str">
        <f t="shared" si="79"/>
        <v>Non-state-owned IMD Dallas</v>
      </c>
      <c r="I229" s="45">
        <f>INDEX(FeeCalc!M:M,MATCH(C:C,FeeCalc!F:F,0))</f>
        <v>1494997.0411536766</v>
      </c>
      <c r="J229" s="45">
        <f>INDEX(FeeCalc!L:L,MATCH(C:C,FeeCalc!F:F,0))</f>
        <v>0</v>
      </c>
      <c r="K229" s="45">
        <f t="shared" si="80"/>
        <v>1494997.0411536766</v>
      </c>
      <c r="L229" s="45">
        <f>IFERROR(IFERROR(INDEX('2023 IP UPL Data'!N:N,MATCH(A:A,'2023 IP UPL Data'!B:B,0)),INDEX('2023 IMD UPL Data'!M:M,MATCH(A:A,'2023 IMD UPL Data'!B:B,0))),0)</f>
        <v>0</v>
      </c>
      <c r="M229" s="45">
        <f>IFERROR((IF(F229="IMD",0,INDEX('2023 OP UPL Data'!M:M,MATCH(A:A,'2023 OP UPL Data'!B:B,0)))),0)</f>
        <v>0</v>
      </c>
      <c r="N229" s="45">
        <f t="shared" si="81"/>
        <v>0</v>
      </c>
      <c r="O229" s="45">
        <v>0</v>
      </c>
      <c r="P229" s="45">
        <v>0</v>
      </c>
      <c r="Q229" s="45">
        <f t="shared" si="82"/>
        <v>0</v>
      </c>
      <c r="R229" s="45" t="str">
        <f t="shared" si="83"/>
        <v>No</v>
      </c>
      <c r="S229" s="46" t="str">
        <f t="shared" si="83"/>
        <v>No</v>
      </c>
      <c r="T229" s="47">
        <f>ROUND(INDEX(Summary!H:H,MATCH(H:H,Summary!A:A,0)),2)</f>
        <v>0.02</v>
      </c>
      <c r="U229" s="47">
        <f>ROUND(INDEX(Summary!I:I,MATCH(H:H,Summary!A:A,0)),2)</f>
        <v>0</v>
      </c>
      <c r="V229" s="82">
        <f t="shared" si="84"/>
        <v>29899.940823073532</v>
      </c>
      <c r="W229" s="82">
        <f t="shared" si="84"/>
        <v>0</v>
      </c>
      <c r="X229" s="45">
        <f t="shared" si="85"/>
        <v>29899.940823073532</v>
      </c>
      <c r="Y229" s="45" t="s">
        <v>18726</v>
      </c>
      <c r="Z229" s="45" t="str">
        <f t="shared" si="86"/>
        <v>No</v>
      </c>
      <c r="AA229" s="45" t="str">
        <f t="shared" si="86"/>
        <v>No</v>
      </c>
      <c r="AB229" s="45" t="str">
        <f t="shared" si="87"/>
        <v>No</v>
      </c>
      <c r="AC229" s="83">
        <f t="shared" si="98"/>
        <v>0</v>
      </c>
      <c r="AD229" s="83">
        <f t="shared" si="99"/>
        <v>0</v>
      </c>
      <c r="AE229" s="45">
        <f t="shared" si="100"/>
        <v>0</v>
      </c>
      <c r="AF229" s="45">
        <f t="shared" si="100"/>
        <v>0</v>
      </c>
      <c r="AG229" s="45">
        <f t="shared" si="88"/>
        <v>0</v>
      </c>
      <c r="AH229" s="47">
        <f>IF(Y229="No",0,IFERROR(ROUNDDOWN(INDEX('90% of ACR'!K:K,MATCH(H:H,'90% of ACR'!A:A,0))*IF(I229&gt;0,IF(O229&gt;0,$R$4*MAX(O229-V229,0),0),0)/I229,2),0))</f>
        <v>0</v>
      </c>
      <c r="AI229" s="83">
        <f>IF(Y229="No",0,IFERROR(ROUNDDOWN(INDEX('90% of ACR'!R:R,MATCH(H:H,'90% of ACR'!A:A,0))*IF(J229&gt;0,IF(P229&gt;0,$R$4*MAX(P229-W229,0),0),0)/J229,2),0))</f>
        <v>0</v>
      </c>
      <c r="AJ229" s="45">
        <f t="shared" si="89"/>
        <v>0</v>
      </c>
      <c r="AK229" s="45">
        <f t="shared" si="89"/>
        <v>0</v>
      </c>
      <c r="AL229" s="47">
        <f t="shared" si="90"/>
        <v>0.02</v>
      </c>
      <c r="AM229" s="47">
        <f t="shared" si="90"/>
        <v>0</v>
      </c>
      <c r="AN229" s="84">
        <f>IFERROR(INDEX(FeeCalc!P:P,MATCH(C229,FeeCalc!F:F,0)),0)</f>
        <v>29899.940823073532</v>
      </c>
      <c r="AO229" s="84">
        <f>IFERROR(INDEX(FeeCalc!S:S,MATCH(C229,FeeCalc!F:F,0)),0)</f>
        <v>1824.1343207710645</v>
      </c>
      <c r="AP229" s="84">
        <f t="shared" si="91"/>
        <v>31724.075143844595</v>
      </c>
      <c r="AQ229" s="69">
        <f t="shared" si="92"/>
        <v>13461.540253937867</v>
      </c>
      <c r="AR229" s="69">
        <v>9913.6851442730258</v>
      </c>
      <c r="AS229" s="69">
        <f t="shared" si="101"/>
        <v>3547.8551096648407</v>
      </c>
      <c r="AT229" s="69">
        <f>IFERROR(IFERROR(INDEX('2023 IP UPL Data'!L:L,MATCH(A:A,'2023 IP UPL Data'!B:B,0)),INDEX('2023 IMD UPL Data'!I:I,MATCH(A:A,'2023 IMD UPL Data'!B:B,0))),0)</f>
        <v>0</v>
      </c>
      <c r="AU229" s="69">
        <f>IFERROR(IF(F227="IMD",0,INDEX('2023 OP UPL Data'!J:J,MATCH(A:A,'2023 OP UPL Data'!B:B,0))),0)</f>
        <v>0</v>
      </c>
      <c r="AV229" s="45">
        <f t="shared" si="93"/>
        <v>0</v>
      </c>
      <c r="AW229" s="69">
        <f>IFERROR(IFERROR(INDEX('2023 IP UPL Data'!M:M,MATCH(A:A,'2023 IP UPL Data'!B:B,0)),INDEX('2023 IMD UPL Data'!J:J,MATCH(A:A,'2023 IMD UPL Data'!B:B,0))),0)</f>
        <v>0</v>
      </c>
      <c r="AX229" s="69">
        <f>IFERROR(IF(F227="IMD",0,INDEX('2023 OP UPL Data'!L:L,MATCH(A:A,'2023 OP UPL Data'!B:B,0))),0)</f>
        <v>0</v>
      </c>
      <c r="AY229" s="45">
        <f t="shared" si="94"/>
        <v>0</v>
      </c>
      <c r="AZ229" s="69">
        <v>0</v>
      </c>
      <c r="BA229" s="69">
        <v>0</v>
      </c>
      <c r="BB229" s="69">
        <f t="shared" si="95"/>
        <v>0</v>
      </c>
      <c r="BC229" s="69">
        <f t="shared" si="95"/>
        <v>0</v>
      </c>
      <c r="BD229" s="69">
        <f t="shared" si="96"/>
        <v>0</v>
      </c>
      <c r="BE229" s="91">
        <f t="shared" si="97"/>
        <v>0</v>
      </c>
      <c r="BF229" s="91">
        <f t="shared" si="97"/>
        <v>0</v>
      </c>
      <c r="BG229" s="70">
        <f>IFERROR(INDEX('2023 IP UPL Data'!K:K,MATCH(A229,'2023 IP UPL Data'!B:B,0)),0)</f>
        <v>0</v>
      </c>
    </row>
    <row r="230" spans="1:59">
      <c r="A230" s="120" t="s">
        <v>274</v>
      </c>
      <c r="B230" s="161" t="s">
        <v>274</v>
      </c>
      <c r="C230" s="31" t="s">
        <v>275</v>
      </c>
      <c r="D230" s="193" t="s">
        <v>275</v>
      </c>
      <c r="E230" s="157" t="s">
        <v>22935</v>
      </c>
      <c r="F230" s="117" t="s">
        <v>2987</v>
      </c>
      <c r="G230" s="117" t="s">
        <v>301</v>
      </c>
      <c r="H230" s="43" t="str">
        <f t="shared" si="79"/>
        <v>Urban Harris</v>
      </c>
      <c r="I230" s="45">
        <f>INDEX(FeeCalc!M:M,MATCH(C:C,FeeCalc!F:F,0))</f>
        <v>2850272.8556068297</v>
      </c>
      <c r="J230" s="45">
        <f>INDEX(FeeCalc!L:L,MATCH(C:C,FeeCalc!F:F,0))</f>
        <v>3072665.9397898978</v>
      </c>
      <c r="K230" s="45">
        <f t="shared" si="80"/>
        <v>5922938.7953967275</v>
      </c>
      <c r="L230" s="45">
        <f>IFERROR(IFERROR(INDEX('2023 IP UPL Data'!N:N,MATCH(A:A,'2023 IP UPL Data'!B:B,0)),INDEX('2023 IMD UPL Data'!M:M,MATCH(A:A,'2023 IMD UPL Data'!B:B,0))),0)</f>
        <v>4083168.8948529409</v>
      </c>
      <c r="M230" s="45">
        <f>IFERROR((IF(F230="IMD",0,INDEX('2023 OP UPL Data'!M:M,MATCH(A:A,'2023 OP UPL Data'!B:B,0)))),0)</f>
        <v>1793476.495735294</v>
      </c>
      <c r="N230" s="45">
        <f t="shared" si="81"/>
        <v>5876645.3905882351</v>
      </c>
      <c r="O230" s="45">
        <v>12965890.582523817</v>
      </c>
      <c r="P230" s="45">
        <v>4974579.4163790941</v>
      </c>
      <c r="Q230" s="45">
        <f t="shared" si="82"/>
        <v>17940469.998902909</v>
      </c>
      <c r="R230" s="45" t="str">
        <f t="shared" si="83"/>
        <v>Yes</v>
      </c>
      <c r="S230" s="46" t="str">
        <f t="shared" si="83"/>
        <v>Yes</v>
      </c>
      <c r="T230" s="47">
        <f>ROUND(INDEX(Summary!H:H,MATCH(H:H,Summary!A:A,0)),2)</f>
        <v>1.96</v>
      </c>
      <c r="U230" s="47">
        <f>ROUND(INDEX(Summary!I:I,MATCH(H:H,Summary!A:A,0)),2)</f>
        <v>0.74</v>
      </c>
      <c r="V230" s="82">
        <f t="shared" si="84"/>
        <v>5586534.796989386</v>
      </c>
      <c r="W230" s="82">
        <f t="shared" si="84"/>
        <v>2273772.7954445244</v>
      </c>
      <c r="X230" s="45">
        <f t="shared" si="85"/>
        <v>7860307.5924339108</v>
      </c>
      <c r="Y230" s="45" t="s">
        <v>18726</v>
      </c>
      <c r="Z230" s="45" t="str">
        <f t="shared" si="86"/>
        <v>No</v>
      </c>
      <c r="AA230" s="45" t="str">
        <f t="shared" si="86"/>
        <v>Yes</v>
      </c>
      <c r="AB230" s="45" t="str">
        <f t="shared" si="87"/>
        <v>Yes</v>
      </c>
      <c r="AC230" s="83">
        <f t="shared" si="98"/>
        <v>1.8</v>
      </c>
      <c r="AD230" s="83">
        <f t="shared" si="99"/>
        <v>0.61</v>
      </c>
      <c r="AE230" s="45">
        <f t="shared" si="100"/>
        <v>5130491.1400922937</v>
      </c>
      <c r="AF230" s="45">
        <f t="shared" si="100"/>
        <v>1874326.2232718377</v>
      </c>
      <c r="AG230" s="45">
        <f t="shared" si="88"/>
        <v>7004817.3633641312</v>
      </c>
      <c r="AH230" s="47">
        <f>IF(Y230="No",0,IFERROR(ROUNDDOWN(INDEX('90% of ACR'!K:K,MATCH(H:H,'90% of ACR'!A:A,0))*IF(I230&gt;0,IF(O230&gt;0,$R$4*MAX(O230-V230,0),0),0)/I230,2),0))</f>
        <v>0</v>
      </c>
      <c r="AI230" s="83">
        <f>IF(Y230="No",0,IFERROR(ROUNDDOWN(INDEX('90% of ACR'!R:R,MATCH(H:H,'90% of ACR'!A:A,0))*IF(J230&gt;0,IF(P230&gt;0,$R$4*MAX(P230-W230,0),0),0)/J230,2),0))</f>
        <v>0.46</v>
      </c>
      <c r="AJ230" s="45">
        <f t="shared" si="89"/>
        <v>0</v>
      </c>
      <c r="AK230" s="45">
        <f t="shared" si="89"/>
        <v>1413426.3323033531</v>
      </c>
      <c r="AL230" s="47">
        <f t="shared" si="90"/>
        <v>1.96</v>
      </c>
      <c r="AM230" s="47">
        <f t="shared" si="90"/>
        <v>1.2</v>
      </c>
      <c r="AN230" s="84">
        <f>IFERROR(INDEX(FeeCalc!P:P,MATCH(C230,FeeCalc!F:F,0)),0)</f>
        <v>9273733.9247372635</v>
      </c>
      <c r="AO230" s="84">
        <f>IFERROR(INDEX(FeeCalc!S:S,MATCH(C230,FeeCalc!F:F,0)),0)</f>
        <v>572721.25434157404</v>
      </c>
      <c r="AP230" s="84">
        <f t="shared" si="91"/>
        <v>9846455.1790788379</v>
      </c>
      <c r="AQ230" s="69">
        <f t="shared" si="92"/>
        <v>4178166.0190488817</v>
      </c>
      <c r="AR230" s="69">
        <v>2131667.1558762076</v>
      </c>
      <c r="AS230" s="69">
        <f t="shared" si="101"/>
        <v>2046498.8631726741</v>
      </c>
      <c r="AT230" s="69">
        <f>IFERROR(IFERROR(INDEX('2023 IP UPL Data'!L:L,MATCH(A:A,'2023 IP UPL Data'!B:B,0)),INDEX('2023 IMD UPL Data'!I:I,MATCH(A:A,'2023 IMD UPL Data'!B:B,0))),0)</f>
        <v>2431618.3051470593</v>
      </c>
      <c r="AU230" s="69">
        <f>IFERROR(IF(F228="IMD",0,INDEX('2023 OP UPL Data'!J:J,MATCH(A:A,'2023 OP UPL Data'!B:B,0))),0)</f>
        <v>1900003.4742647063</v>
      </c>
      <c r="AV230" s="45">
        <f t="shared" si="93"/>
        <v>4331621.7794117657</v>
      </c>
      <c r="AW230" s="69">
        <f>IFERROR(IFERROR(INDEX('2023 IP UPL Data'!M:M,MATCH(A:A,'2023 IP UPL Data'!B:B,0)),INDEX('2023 IMD UPL Data'!J:J,MATCH(A:A,'2023 IMD UPL Data'!B:B,0))),0)</f>
        <v>6514787.2000000002</v>
      </c>
      <c r="AX230" s="69">
        <f>IFERROR(IF(F228="IMD",0,INDEX('2023 OP UPL Data'!L:L,MATCH(A:A,'2023 OP UPL Data'!B:B,0))),0)</f>
        <v>3693479.97</v>
      </c>
      <c r="AY230" s="45">
        <f t="shared" si="94"/>
        <v>10208267.17</v>
      </c>
      <c r="AZ230" s="69">
        <v>15397508.887670876</v>
      </c>
      <c r="BA230" s="69">
        <v>6874582.8906438006</v>
      </c>
      <c r="BB230" s="69">
        <f t="shared" si="95"/>
        <v>9810974.0906814896</v>
      </c>
      <c r="BC230" s="69">
        <f t="shared" si="95"/>
        <v>4600810.0951992758</v>
      </c>
      <c r="BD230" s="69">
        <f t="shared" si="96"/>
        <v>14411784.185880765</v>
      </c>
      <c r="BE230" s="91">
        <f t="shared" si="97"/>
        <v>8882721.6876708753</v>
      </c>
      <c r="BF230" s="91">
        <f t="shared" si="97"/>
        <v>3181102.9206438004</v>
      </c>
      <c r="BG230" s="70">
        <f>IFERROR(INDEX('2023 IP UPL Data'!K:K,MATCH(A230,'2023 IP UPL Data'!B:B,0)),0)</f>
        <v>0</v>
      </c>
    </row>
    <row r="231" spans="1:59">
      <c r="A231" s="120" t="s">
        <v>345</v>
      </c>
      <c r="B231" s="161" t="s">
        <v>345</v>
      </c>
      <c r="C231" s="31" t="s">
        <v>346</v>
      </c>
      <c r="D231" s="193" t="s">
        <v>346</v>
      </c>
      <c r="E231" s="157" t="s">
        <v>3584</v>
      </c>
      <c r="F231" s="117" t="s">
        <v>3071</v>
      </c>
      <c r="G231" s="117" t="s">
        <v>311</v>
      </c>
      <c r="H231" s="43" t="str">
        <f t="shared" si="79"/>
        <v>Rural MRSA Northeast</v>
      </c>
      <c r="I231" s="45">
        <f>INDEX(FeeCalc!M:M,MATCH(C:C,FeeCalc!F:F,0))</f>
        <v>7809.9675539387054</v>
      </c>
      <c r="J231" s="45">
        <f>INDEX(FeeCalc!L:L,MATCH(C:C,FeeCalc!F:F,0))</f>
        <v>301638.2413017145</v>
      </c>
      <c r="K231" s="45">
        <f t="shared" si="80"/>
        <v>309448.20885565318</v>
      </c>
      <c r="L231" s="45">
        <f>IFERROR(IFERROR(INDEX('2023 IP UPL Data'!N:N,MATCH(A:A,'2023 IP UPL Data'!B:B,0)),INDEX('2023 IMD UPL Data'!M:M,MATCH(A:A,'2023 IMD UPL Data'!B:B,0))),0)</f>
        <v>0</v>
      </c>
      <c r="M231" s="45">
        <f>IFERROR((IF(F231="IMD",0,INDEX('2023 OP UPL Data'!M:M,MATCH(A:A,'2023 OP UPL Data'!B:B,0)))),0)</f>
        <v>-11120.366666666669</v>
      </c>
      <c r="N231" s="45">
        <f t="shared" si="81"/>
        <v>-11120.366666666669</v>
      </c>
      <c r="O231" s="45">
        <v>0</v>
      </c>
      <c r="P231" s="45">
        <v>61475.890023064538</v>
      </c>
      <c r="Q231" s="45">
        <f t="shared" si="82"/>
        <v>61475.890023064538</v>
      </c>
      <c r="R231" s="45" t="str">
        <f t="shared" si="83"/>
        <v>No</v>
      </c>
      <c r="S231" s="46" t="str">
        <f t="shared" si="83"/>
        <v>Yes</v>
      </c>
      <c r="T231" s="47">
        <f>ROUND(INDEX(Summary!H:H,MATCH(H:H,Summary!A:A,0)),2)</f>
        <v>0.17</v>
      </c>
      <c r="U231" s="47">
        <f>ROUND(INDEX(Summary!I:I,MATCH(H:H,Summary!A:A,0)),2)</f>
        <v>0.45</v>
      </c>
      <c r="V231" s="82">
        <f t="shared" si="84"/>
        <v>1327.6944841695799</v>
      </c>
      <c r="W231" s="82">
        <f t="shared" si="84"/>
        <v>135737.20858577153</v>
      </c>
      <c r="X231" s="45">
        <f t="shared" si="85"/>
        <v>137064.90306994109</v>
      </c>
      <c r="Y231" s="45" t="s">
        <v>18726</v>
      </c>
      <c r="Z231" s="45" t="str">
        <f t="shared" si="86"/>
        <v>No</v>
      </c>
      <c r="AA231" s="45" t="str">
        <f t="shared" si="86"/>
        <v>No</v>
      </c>
      <c r="AB231" s="45" t="str">
        <f t="shared" si="87"/>
        <v>No</v>
      </c>
      <c r="AC231" s="83">
        <f t="shared" si="98"/>
        <v>0</v>
      </c>
      <c r="AD231" s="83">
        <f t="shared" si="99"/>
        <v>0</v>
      </c>
      <c r="AE231" s="45">
        <f t="shared" si="100"/>
        <v>0</v>
      </c>
      <c r="AF231" s="45">
        <f t="shared" si="100"/>
        <v>0</v>
      </c>
      <c r="AG231" s="45">
        <f t="shared" si="88"/>
        <v>0</v>
      </c>
      <c r="AH231" s="47">
        <f>IF(Y231="No",0,IFERROR(ROUNDDOWN(INDEX('90% of ACR'!K:K,MATCH(H:H,'90% of ACR'!A:A,0))*IF(I231&gt;0,IF(O231&gt;0,$R$4*MAX(O231-V231,0),0),0)/I231,2),0))</f>
        <v>0</v>
      </c>
      <c r="AI231" s="83">
        <f>IF(Y231="No",0,IFERROR(ROUNDDOWN(INDEX('90% of ACR'!R:R,MATCH(H:H,'90% of ACR'!A:A,0))*IF(J231&gt;0,IF(P231&gt;0,$R$4*MAX(P231-W231,0),0),0)/J231,2),0))</f>
        <v>0</v>
      </c>
      <c r="AJ231" s="45">
        <f t="shared" si="89"/>
        <v>0</v>
      </c>
      <c r="AK231" s="45">
        <f t="shared" si="89"/>
        <v>0</v>
      </c>
      <c r="AL231" s="47">
        <f t="shared" si="90"/>
        <v>0.17</v>
      </c>
      <c r="AM231" s="47">
        <f t="shared" si="90"/>
        <v>0.45</v>
      </c>
      <c r="AN231" s="84">
        <f>IFERROR(INDEX(FeeCalc!P:P,MATCH(C231,FeeCalc!F:F,0)),0)</f>
        <v>137064.90306994109</v>
      </c>
      <c r="AO231" s="84">
        <f>IFERROR(INDEX(FeeCalc!S:S,MATCH(C231,FeeCalc!F:F,0)),0)</f>
        <v>8491.2588878556344</v>
      </c>
      <c r="AP231" s="84">
        <f t="shared" si="91"/>
        <v>145556.16195779672</v>
      </c>
      <c r="AQ231" s="69">
        <f t="shared" si="92"/>
        <v>61764.137315875807</v>
      </c>
      <c r="AR231" s="69">
        <v>31654.212558288327</v>
      </c>
      <c r="AS231" s="69">
        <f t="shared" si="101"/>
        <v>30109.92475758748</v>
      </c>
      <c r="AT231" s="69">
        <f>IFERROR(IFERROR(INDEX('2023 IP UPL Data'!L:L,MATCH(A:A,'2023 IP UPL Data'!B:B,0)),INDEX('2023 IMD UPL Data'!I:I,MATCH(A:A,'2023 IMD UPL Data'!B:B,0))),0)</f>
        <v>0</v>
      </c>
      <c r="AU231" s="69">
        <f>IFERROR(IF(F229="IMD",0,INDEX('2023 OP UPL Data'!J:J,MATCH(A:A,'2023 OP UPL Data'!B:B,0))),0)</f>
        <v>119539.54666666666</v>
      </c>
      <c r="AV231" s="45">
        <f t="shared" si="93"/>
        <v>119539.54666666666</v>
      </c>
      <c r="AW231" s="69">
        <f>IFERROR(IFERROR(INDEX('2023 IP UPL Data'!M:M,MATCH(A:A,'2023 IP UPL Data'!B:B,0)),INDEX('2023 IMD UPL Data'!J:J,MATCH(A:A,'2023 IMD UPL Data'!B:B,0))),0)</f>
        <v>0</v>
      </c>
      <c r="AX231" s="69">
        <f>IFERROR(IF(F229="IMD",0,INDEX('2023 OP UPL Data'!L:L,MATCH(A:A,'2023 OP UPL Data'!B:B,0))),0)</f>
        <v>108419.18</v>
      </c>
      <c r="AY231" s="45">
        <f t="shared" si="94"/>
        <v>108419.18</v>
      </c>
      <c r="AZ231" s="69">
        <v>0</v>
      </c>
      <c r="BA231" s="69">
        <v>181015.4366897312</v>
      </c>
      <c r="BB231" s="69">
        <f t="shared" si="95"/>
        <v>0</v>
      </c>
      <c r="BC231" s="69">
        <f t="shared" si="95"/>
        <v>45278.228103959671</v>
      </c>
      <c r="BD231" s="69">
        <f t="shared" si="96"/>
        <v>43950.533619790105</v>
      </c>
      <c r="BE231" s="91">
        <f t="shared" si="97"/>
        <v>0</v>
      </c>
      <c r="BF231" s="91">
        <f t="shared" si="97"/>
        <v>72596.256689731206</v>
      </c>
      <c r="BG231" s="70">
        <f>IFERROR(INDEX('2023 IP UPL Data'!K:K,MATCH(A231,'2023 IP UPL Data'!B:B,0)),0)</f>
        <v>0</v>
      </c>
    </row>
    <row r="232" spans="1:59">
      <c r="A232" s="120" t="s">
        <v>259</v>
      </c>
      <c r="B232" s="161" t="s">
        <v>259</v>
      </c>
      <c r="C232" s="31" t="s">
        <v>260</v>
      </c>
      <c r="D232" s="193" t="s">
        <v>260</v>
      </c>
      <c r="E232" s="157" t="s">
        <v>22940</v>
      </c>
      <c r="F232" s="117" t="s">
        <v>2987</v>
      </c>
      <c r="G232" s="117" t="s">
        <v>301</v>
      </c>
      <c r="H232" s="43" t="str">
        <f t="shared" si="79"/>
        <v>Urban Harris</v>
      </c>
      <c r="I232" s="45">
        <f>INDEX(FeeCalc!M:M,MATCH(C:C,FeeCalc!F:F,0))</f>
        <v>1105019.2882301032</v>
      </c>
      <c r="J232" s="45">
        <f>INDEX(FeeCalc!L:L,MATCH(C:C,FeeCalc!F:F,0))</f>
        <v>1274218.9704285166</v>
      </c>
      <c r="K232" s="45">
        <f t="shared" si="80"/>
        <v>2379238.2586586196</v>
      </c>
      <c r="L232" s="45">
        <f>IFERROR(IFERROR(INDEX('2023 IP UPL Data'!N:N,MATCH(A:A,'2023 IP UPL Data'!B:B,0)),INDEX('2023 IMD UPL Data'!M:M,MATCH(A:A,'2023 IMD UPL Data'!B:B,0))),0)</f>
        <v>1968874.6807352938</v>
      </c>
      <c r="M232" s="45">
        <f>IFERROR((IF(F232="IMD",0,INDEX('2023 OP UPL Data'!M:M,MATCH(A:A,'2023 OP UPL Data'!B:B,0)))),0)</f>
        <v>613972.14808823518</v>
      </c>
      <c r="N232" s="45">
        <f t="shared" si="81"/>
        <v>2582846.8288235292</v>
      </c>
      <c r="O232" s="45">
        <v>6698054.9175343681</v>
      </c>
      <c r="P232" s="45">
        <v>1998057.7660688395</v>
      </c>
      <c r="Q232" s="45">
        <f t="shared" si="82"/>
        <v>8696112.6836032085</v>
      </c>
      <c r="R232" s="45" t="str">
        <f t="shared" si="83"/>
        <v>Yes</v>
      </c>
      <c r="S232" s="46" t="str">
        <f t="shared" si="83"/>
        <v>Yes</v>
      </c>
      <c r="T232" s="47">
        <f>ROUND(INDEX(Summary!H:H,MATCH(H:H,Summary!A:A,0)),2)</f>
        <v>1.96</v>
      </c>
      <c r="U232" s="47">
        <f>ROUND(INDEX(Summary!I:I,MATCH(H:H,Summary!A:A,0)),2)</f>
        <v>0.74</v>
      </c>
      <c r="V232" s="82">
        <f t="shared" si="84"/>
        <v>2165837.8049310022</v>
      </c>
      <c r="W232" s="82">
        <f t="shared" si="84"/>
        <v>942922.03811710235</v>
      </c>
      <c r="X232" s="45">
        <f t="shared" si="85"/>
        <v>3108759.8430481046</v>
      </c>
      <c r="Y232" s="45" t="s">
        <v>18726</v>
      </c>
      <c r="Z232" s="45" t="str">
        <f t="shared" si="86"/>
        <v>No</v>
      </c>
      <c r="AA232" s="45" t="str">
        <f t="shared" si="86"/>
        <v>Yes</v>
      </c>
      <c r="AB232" s="45" t="str">
        <f t="shared" si="87"/>
        <v>Yes</v>
      </c>
      <c r="AC232" s="83">
        <f t="shared" si="98"/>
        <v>2.86</v>
      </c>
      <c r="AD232" s="83">
        <f t="shared" si="99"/>
        <v>0.57999999999999996</v>
      </c>
      <c r="AE232" s="45">
        <f t="shared" si="100"/>
        <v>3160355.1643380951</v>
      </c>
      <c r="AF232" s="45">
        <f t="shared" si="100"/>
        <v>739047.00284853962</v>
      </c>
      <c r="AG232" s="45">
        <f t="shared" si="88"/>
        <v>3899402.1671866346</v>
      </c>
      <c r="AH232" s="47">
        <f>IF(Y232="No",0,IFERROR(ROUNDDOWN(INDEX('90% of ACR'!K:K,MATCH(H:H,'90% of ACR'!A:A,0))*IF(I232&gt;0,IF(O232&gt;0,$R$4*MAX(O232-V232,0),0),0)/I232,2),0))</f>
        <v>0</v>
      </c>
      <c r="AI232" s="83">
        <f>IF(Y232="No",0,IFERROR(ROUNDDOWN(INDEX('90% of ACR'!R:R,MATCH(H:H,'90% of ACR'!A:A,0))*IF(J232&gt;0,IF(P232&gt;0,$R$4*MAX(P232-W232,0),0),0)/J232,2),0))</f>
        <v>0.43</v>
      </c>
      <c r="AJ232" s="45">
        <f t="shared" si="89"/>
        <v>0</v>
      </c>
      <c r="AK232" s="45">
        <f t="shared" si="89"/>
        <v>547914.15728426212</v>
      </c>
      <c r="AL232" s="47">
        <f t="shared" si="90"/>
        <v>1.96</v>
      </c>
      <c r="AM232" s="47">
        <f t="shared" si="90"/>
        <v>1.17</v>
      </c>
      <c r="AN232" s="84">
        <f>IFERROR(INDEX(FeeCalc!P:P,MATCH(C232,FeeCalc!F:F,0)),0)</f>
        <v>3656674.0003323667</v>
      </c>
      <c r="AO232" s="84">
        <f>IFERROR(INDEX(FeeCalc!S:S,MATCH(C232,FeeCalc!F:F,0)),0)</f>
        <v>226945.05247892742</v>
      </c>
      <c r="AP232" s="84">
        <f t="shared" si="91"/>
        <v>3883619.0528112939</v>
      </c>
      <c r="AQ232" s="69">
        <f t="shared" si="92"/>
        <v>1647943.8399175222</v>
      </c>
      <c r="AR232" s="69">
        <v>881516.21043002093</v>
      </c>
      <c r="AS232" s="69">
        <f t="shared" si="101"/>
        <v>766427.62948750122</v>
      </c>
      <c r="AT232" s="69">
        <f>IFERROR(IFERROR(INDEX('2023 IP UPL Data'!L:L,MATCH(A:A,'2023 IP UPL Data'!B:B,0)),INDEX('2023 IMD UPL Data'!I:I,MATCH(A:A,'2023 IMD UPL Data'!B:B,0))),0)</f>
        <v>818317.34926470602</v>
      </c>
      <c r="AU232" s="69">
        <f>IFERROR(IF(F230="IMD",0,INDEX('2023 OP UPL Data'!J:J,MATCH(A:A,'2023 OP UPL Data'!B:B,0))),0)</f>
        <v>857398.84191176482</v>
      </c>
      <c r="AV232" s="45">
        <f t="shared" si="93"/>
        <v>1675716.1911764708</v>
      </c>
      <c r="AW232" s="69">
        <f>IFERROR(IFERROR(INDEX('2023 IP UPL Data'!M:M,MATCH(A:A,'2023 IP UPL Data'!B:B,0)),INDEX('2023 IMD UPL Data'!J:J,MATCH(A:A,'2023 IMD UPL Data'!B:B,0))),0)</f>
        <v>2787192.03</v>
      </c>
      <c r="AX232" s="69">
        <f>IFERROR(IF(F230="IMD",0,INDEX('2023 OP UPL Data'!L:L,MATCH(A:A,'2023 OP UPL Data'!B:B,0))),0)</f>
        <v>1471370.99</v>
      </c>
      <c r="AY232" s="45">
        <f t="shared" si="94"/>
        <v>4258563.0199999996</v>
      </c>
      <c r="AZ232" s="69">
        <v>7516372.2667990737</v>
      </c>
      <c r="BA232" s="69">
        <v>2855456.6079806043</v>
      </c>
      <c r="BB232" s="69">
        <f t="shared" si="95"/>
        <v>5350534.4618680719</v>
      </c>
      <c r="BC232" s="69">
        <f t="shared" si="95"/>
        <v>1912534.5698635019</v>
      </c>
      <c r="BD232" s="69">
        <f t="shared" si="96"/>
        <v>7263069.0317315739</v>
      </c>
      <c r="BE232" s="91">
        <f t="shared" si="97"/>
        <v>4729180.2367990743</v>
      </c>
      <c r="BF232" s="91">
        <f t="shared" si="97"/>
        <v>1384085.6179806043</v>
      </c>
      <c r="BG232" s="70">
        <f>IFERROR(INDEX('2023 IP UPL Data'!K:K,MATCH(A232,'2023 IP UPL Data'!B:B,0)),0)</f>
        <v>0</v>
      </c>
    </row>
    <row r="233" spans="1:59">
      <c r="A233" s="120" t="s">
        <v>502</v>
      </c>
      <c r="B233" s="161" t="s">
        <v>502</v>
      </c>
      <c r="C233" s="31" t="s">
        <v>503</v>
      </c>
      <c r="D233" s="193" t="s">
        <v>503</v>
      </c>
      <c r="E233" s="157" t="s">
        <v>22981</v>
      </c>
      <c r="F233" s="117" t="s">
        <v>3071</v>
      </c>
      <c r="G233" s="117" t="s">
        <v>228</v>
      </c>
      <c r="H233" s="43" t="str">
        <f t="shared" si="79"/>
        <v>Rural MRSA West</v>
      </c>
      <c r="I233" s="45">
        <f>INDEX(FeeCalc!M:M,MATCH(C:C,FeeCalc!F:F,0))</f>
        <v>1365129.8411039747</v>
      </c>
      <c r="J233" s="45">
        <f>INDEX(FeeCalc!L:L,MATCH(C:C,FeeCalc!F:F,0))</f>
        <v>1671978.4790198528</v>
      </c>
      <c r="K233" s="45">
        <f t="shared" si="80"/>
        <v>3037108.3201238276</v>
      </c>
      <c r="L233" s="45">
        <f>IFERROR(IFERROR(INDEX('2023 IP UPL Data'!N:N,MATCH(A:A,'2023 IP UPL Data'!B:B,0)),INDEX('2023 IMD UPL Data'!M:M,MATCH(A:A,'2023 IMD UPL Data'!B:B,0))),0)</f>
        <v>16146.582730845315</v>
      </c>
      <c r="M233" s="45">
        <f>IFERROR((IF(F233="IMD",0,INDEX('2023 OP UPL Data'!M:M,MATCH(A:A,'2023 OP UPL Data'!B:B,0)))),0)</f>
        <v>94278.280749999918</v>
      </c>
      <c r="N233" s="45">
        <f t="shared" si="81"/>
        <v>110424.86348084523</v>
      </c>
      <c r="O233" s="45">
        <v>-565316.41141428507</v>
      </c>
      <c r="P233" s="45">
        <v>334255.8618388942</v>
      </c>
      <c r="Q233" s="45">
        <f t="shared" si="82"/>
        <v>-231060.54957539088</v>
      </c>
      <c r="R233" s="45" t="str">
        <f t="shared" si="83"/>
        <v>No</v>
      </c>
      <c r="S233" s="46" t="str">
        <f t="shared" si="83"/>
        <v>Yes</v>
      </c>
      <c r="T233" s="47">
        <f>ROUND(INDEX(Summary!H:H,MATCH(H:H,Summary!A:A,0)),2)</f>
        <v>0</v>
      </c>
      <c r="U233" s="47">
        <f>ROUND(INDEX(Summary!I:I,MATCH(H:H,Summary!A:A,0)),2)</f>
        <v>0.25</v>
      </c>
      <c r="V233" s="82">
        <f t="shared" si="84"/>
        <v>0</v>
      </c>
      <c r="W233" s="82">
        <f t="shared" si="84"/>
        <v>417994.61975496321</v>
      </c>
      <c r="X233" s="45">
        <f t="shared" si="85"/>
        <v>417994.61975496321</v>
      </c>
      <c r="Y233" s="45" t="s">
        <v>18726</v>
      </c>
      <c r="Z233" s="45" t="str">
        <f t="shared" si="86"/>
        <v>No</v>
      </c>
      <c r="AA233" s="45" t="str">
        <f t="shared" si="86"/>
        <v>No</v>
      </c>
      <c r="AB233" s="45" t="str">
        <f t="shared" si="87"/>
        <v>No</v>
      </c>
      <c r="AC233" s="83">
        <f t="shared" si="98"/>
        <v>0</v>
      </c>
      <c r="AD233" s="83">
        <f t="shared" si="99"/>
        <v>0</v>
      </c>
      <c r="AE233" s="45">
        <f t="shared" si="100"/>
        <v>0</v>
      </c>
      <c r="AF233" s="45">
        <f t="shared" si="100"/>
        <v>0</v>
      </c>
      <c r="AG233" s="45">
        <f t="shared" si="88"/>
        <v>0</v>
      </c>
      <c r="AH233" s="47">
        <f>IF(Y233="No",0,IFERROR(ROUNDDOWN(INDEX('90% of ACR'!K:K,MATCH(H:H,'90% of ACR'!A:A,0))*IF(I233&gt;0,IF(O233&gt;0,$R$4*MAX(O233-V233,0),0),0)/I233,2),0))</f>
        <v>0</v>
      </c>
      <c r="AI233" s="83">
        <f>IF(Y233="No",0,IFERROR(ROUNDDOWN(INDEX('90% of ACR'!R:R,MATCH(H:H,'90% of ACR'!A:A,0))*IF(J233&gt;0,IF(P233&gt;0,$R$4*MAX(P233-W233,0),0),0)/J233,2),0))</f>
        <v>0</v>
      </c>
      <c r="AJ233" s="45">
        <f t="shared" si="89"/>
        <v>0</v>
      </c>
      <c r="AK233" s="45">
        <f t="shared" si="89"/>
        <v>0</v>
      </c>
      <c r="AL233" s="47">
        <f t="shared" si="90"/>
        <v>0</v>
      </c>
      <c r="AM233" s="47">
        <f t="shared" si="90"/>
        <v>0.25</v>
      </c>
      <c r="AN233" s="84">
        <f>IFERROR(INDEX(FeeCalc!P:P,MATCH(C233,FeeCalc!F:F,0)),0)</f>
        <v>417994.61975496321</v>
      </c>
      <c r="AO233" s="84">
        <f>IFERROR(INDEX(FeeCalc!S:S,MATCH(C233,FeeCalc!F:F,0)),0)</f>
        <v>25631.178115438182</v>
      </c>
      <c r="AP233" s="84">
        <f t="shared" si="91"/>
        <v>443625.79787040141</v>
      </c>
      <c r="AQ233" s="69">
        <f t="shared" si="92"/>
        <v>188244.6220619432</v>
      </c>
      <c r="AR233" s="69">
        <v>119794.3744268158</v>
      </c>
      <c r="AS233" s="69">
        <f t="shared" si="101"/>
        <v>68450.247635127394</v>
      </c>
      <c r="AT233" s="69">
        <f>IFERROR(IFERROR(INDEX('2023 IP UPL Data'!L:L,MATCH(A:A,'2023 IP UPL Data'!B:B,0)),INDEX('2023 IMD UPL Data'!I:I,MATCH(A:A,'2023 IMD UPL Data'!B:B,0))),0)</f>
        <v>1085073.5772691546</v>
      </c>
      <c r="AU233" s="69">
        <f>IFERROR(IF(F231="IMD",0,INDEX('2023 OP UPL Data'!J:J,MATCH(A:A,'2023 OP UPL Data'!B:B,0))),0)</f>
        <v>554686.71925000008</v>
      </c>
      <c r="AV233" s="45">
        <f t="shared" si="93"/>
        <v>1639760.2965191547</v>
      </c>
      <c r="AW233" s="69">
        <f>IFERROR(IFERROR(INDEX('2023 IP UPL Data'!M:M,MATCH(A:A,'2023 IP UPL Data'!B:B,0)),INDEX('2023 IMD UPL Data'!J:J,MATCH(A:A,'2023 IMD UPL Data'!B:B,0))),0)</f>
        <v>1101220.1599999999</v>
      </c>
      <c r="AX233" s="69">
        <f>IFERROR(IF(F231="IMD",0,INDEX('2023 OP UPL Data'!L:L,MATCH(A:A,'2023 OP UPL Data'!B:B,0))),0)</f>
        <v>648965</v>
      </c>
      <c r="AY233" s="45">
        <f t="shared" si="94"/>
        <v>1750185.16</v>
      </c>
      <c r="AZ233" s="69">
        <v>519757.16585486953</v>
      </c>
      <c r="BA233" s="69">
        <v>888942.58108889428</v>
      </c>
      <c r="BB233" s="69">
        <f t="shared" si="95"/>
        <v>519757.16585486953</v>
      </c>
      <c r="BC233" s="69">
        <f t="shared" si="95"/>
        <v>470947.96133393107</v>
      </c>
      <c r="BD233" s="69">
        <f t="shared" si="96"/>
        <v>990705.12718880072</v>
      </c>
      <c r="BE233" s="91">
        <f t="shared" si="97"/>
        <v>0</v>
      </c>
      <c r="BF233" s="91">
        <f t="shared" si="97"/>
        <v>239977.58108889428</v>
      </c>
      <c r="BG233" s="70">
        <f>IFERROR(INDEX('2023 IP UPL Data'!K:K,MATCH(A233,'2023 IP UPL Data'!B:B,0)),0)</f>
        <v>0</v>
      </c>
    </row>
    <row r="234" spans="1:59">
      <c r="A234" s="120" t="s">
        <v>1152</v>
      </c>
      <c r="B234" s="161" t="s">
        <v>1152</v>
      </c>
      <c r="C234" s="31" t="s">
        <v>1153</v>
      </c>
      <c r="D234" s="193" t="s">
        <v>1153</v>
      </c>
      <c r="E234" s="157" t="s">
        <v>22939</v>
      </c>
      <c r="F234" s="117" t="s">
        <v>2987</v>
      </c>
      <c r="G234" s="117" t="s">
        <v>301</v>
      </c>
      <c r="H234" s="43" t="str">
        <f t="shared" si="79"/>
        <v>Urban Harris</v>
      </c>
      <c r="I234" s="45">
        <f>INDEX(FeeCalc!M:M,MATCH(C:C,FeeCalc!F:F,0))</f>
        <v>7838923.718617253</v>
      </c>
      <c r="J234" s="45">
        <f>INDEX(FeeCalc!L:L,MATCH(C:C,FeeCalc!F:F,0))</f>
        <v>7137828.3916805778</v>
      </c>
      <c r="K234" s="45">
        <f t="shared" si="80"/>
        <v>14976752.110297831</v>
      </c>
      <c r="L234" s="45">
        <f>IFERROR(IFERROR(INDEX('2023 IP UPL Data'!N:N,MATCH(A:A,'2023 IP UPL Data'!B:B,0)),INDEX('2023 IMD UPL Data'!M:M,MATCH(A:A,'2023 IMD UPL Data'!B:B,0))),0)</f>
        <v>16517939.789264709</v>
      </c>
      <c r="M234" s="45">
        <f>IFERROR((IF(F234="IMD",0,INDEX('2023 OP UPL Data'!M:M,MATCH(A:A,'2023 OP UPL Data'!B:B,0)))),0)</f>
        <v>5629285.6775000002</v>
      </c>
      <c r="N234" s="45">
        <f t="shared" si="81"/>
        <v>22147225.466764711</v>
      </c>
      <c r="O234" s="45">
        <v>46706332.168901175</v>
      </c>
      <c r="P234" s="45">
        <v>13091259.596208479</v>
      </c>
      <c r="Q234" s="45">
        <f t="shared" si="82"/>
        <v>59797591.765109658</v>
      </c>
      <c r="R234" s="45" t="str">
        <f t="shared" si="83"/>
        <v>Yes</v>
      </c>
      <c r="S234" s="46" t="str">
        <f t="shared" si="83"/>
        <v>Yes</v>
      </c>
      <c r="T234" s="47">
        <f>ROUND(INDEX(Summary!H:H,MATCH(H:H,Summary!A:A,0)),2)</f>
        <v>1.96</v>
      </c>
      <c r="U234" s="47">
        <f>ROUND(INDEX(Summary!I:I,MATCH(H:H,Summary!A:A,0)),2)</f>
        <v>0.74</v>
      </c>
      <c r="V234" s="82">
        <f t="shared" si="84"/>
        <v>15364290.488489816</v>
      </c>
      <c r="W234" s="82">
        <f t="shared" si="84"/>
        <v>5281993.0098436279</v>
      </c>
      <c r="X234" s="45">
        <f t="shared" si="85"/>
        <v>20646283.498333443</v>
      </c>
      <c r="Y234" s="45" t="s">
        <v>18726</v>
      </c>
      <c r="Z234" s="45" t="str">
        <f t="shared" si="86"/>
        <v>No</v>
      </c>
      <c r="AA234" s="45" t="str">
        <f t="shared" si="86"/>
        <v>Yes</v>
      </c>
      <c r="AB234" s="45" t="str">
        <f t="shared" si="87"/>
        <v>Yes</v>
      </c>
      <c r="AC234" s="83">
        <f t="shared" si="98"/>
        <v>2.79</v>
      </c>
      <c r="AD234" s="83">
        <f t="shared" si="99"/>
        <v>0.76</v>
      </c>
      <c r="AE234" s="45">
        <f t="shared" si="100"/>
        <v>21870597.174942136</v>
      </c>
      <c r="AF234" s="45">
        <f t="shared" si="100"/>
        <v>5424749.5776772387</v>
      </c>
      <c r="AG234" s="45">
        <f t="shared" si="88"/>
        <v>27295346.752619375</v>
      </c>
      <c r="AH234" s="47">
        <f>IF(Y234="No",0,IFERROR(ROUNDDOWN(INDEX('90% of ACR'!K:K,MATCH(H:H,'90% of ACR'!A:A,0))*IF(I234&gt;0,IF(O234&gt;0,$R$4*MAX(O234-V234,0),0),0)/I234,2),0))</f>
        <v>0</v>
      </c>
      <c r="AI234" s="83">
        <f>IF(Y234="No",0,IFERROR(ROUNDDOWN(INDEX('90% of ACR'!R:R,MATCH(H:H,'90% of ACR'!A:A,0))*IF(J234&gt;0,IF(P234&gt;0,$R$4*MAX(P234-W234,0),0),0)/J234,2),0))</f>
        <v>0.56999999999999995</v>
      </c>
      <c r="AJ234" s="45">
        <f t="shared" si="89"/>
        <v>0</v>
      </c>
      <c r="AK234" s="45">
        <f t="shared" si="89"/>
        <v>4068562.183257929</v>
      </c>
      <c r="AL234" s="47">
        <f t="shared" si="90"/>
        <v>1.96</v>
      </c>
      <c r="AM234" s="47">
        <f t="shared" si="90"/>
        <v>1.31</v>
      </c>
      <c r="AN234" s="84">
        <f>IFERROR(INDEX(FeeCalc!P:P,MATCH(C234,FeeCalc!F:F,0)),0)</f>
        <v>24714845.681591373</v>
      </c>
      <c r="AO234" s="84">
        <f>IFERROR(INDEX(FeeCalc!S:S,MATCH(C234,FeeCalc!F:F,0)),0)</f>
        <v>1547655.9229070037</v>
      </c>
      <c r="AP234" s="84">
        <f t="shared" si="91"/>
        <v>26262501.604498375</v>
      </c>
      <c r="AQ234" s="69">
        <f t="shared" si="92"/>
        <v>11144019.830840005</v>
      </c>
      <c r="AR234" s="69">
        <v>6045540.0133915702</v>
      </c>
      <c r="AS234" s="69">
        <f t="shared" si="101"/>
        <v>5098479.8174484344</v>
      </c>
      <c r="AT234" s="69">
        <f>IFERROR(IFERROR(INDEX('2023 IP UPL Data'!L:L,MATCH(A:A,'2023 IP UPL Data'!B:B,0)),INDEX('2023 IMD UPL Data'!I:I,MATCH(A:A,'2023 IMD UPL Data'!B:B,0))),0)</f>
        <v>5676429.4007352926</v>
      </c>
      <c r="AU234" s="69">
        <f>IFERROR(IF(F232="IMD",0,INDEX('2023 OP UPL Data'!J:J,MATCH(A:A,'2023 OP UPL Data'!B:B,0))),0)</f>
        <v>2375453.3125</v>
      </c>
      <c r="AV234" s="45">
        <f t="shared" si="93"/>
        <v>8051882.7132352926</v>
      </c>
      <c r="AW234" s="69">
        <f>IFERROR(IFERROR(INDEX('2023 IP UPL Data'!M:M,MATCH(A:A,'2023 IP UPL Data'!B:B,0)),INDEX('2023 IMD UPL Data'!J:J,MATCH(A:A,'2023 IMD UPL Data'!B:B,0))),0)</f>
        <v>22194369.190000001</v>
      </c>
      <c r="AX234" s="69">
        <f>IFERROR(IF(F232="IMD",0,INDEX('2023 OP UPL Data'!L:L,MATCH(A:A,'2023 OP UPL Data'!B:B,0))),0)</f>
        <v>8004738.9900000002</v>
      </c>
      <c r="AY234" s="45">
        <f t="shared" si="94"/>
        <v>30199108.18</v>
      </c>
      <c r="AZ234" s="69">
        <v>52382761.569636464</v>
      </c>
      <c r="BA234" s="69">
        <v>15466712.908708479</v>
      </c>
      <c r="BB234" s="69">
        <f t="shared" si="95"/>
        <v>37018471.08114665</v>
      </c>
      <c r="BC234" s="69">
        <f t="shared" si="95"/>
        <v>10184719.89886485</v>
      </c>
      <c r="BD234" s="69">
        <f t="shared" si="96"/>
        <v>47203190.980011508</v>
      </c>
      <c r="BE234" s="91">
        <f t="shared" si="97"/>
        <v>30188392.379636463</v>
      </c>
      <c r="BF234" s="91">
        <f t="shared" si="97"/>
        <v>7461973.918708479</v>
      </c>
      <c r="BG234" s="70">
        <f>IFERROR(INDEX('2023 IP UPL Data'!K:K,MATCH(A234,'2023 IP UPL Data'!B:B,0)),0)</f>
        <v>0</v>
      </c>
    </row>
    <row r="235" spans="1:59">
      <c r="A235" s="120" t="s">
        <v>277</v>
      </c>
      <c r="B235" s="161" t="s">
        <v>277</v>
      </c>
      <c r="C235" s="31" t="s">
        <v>278</v>
      </c>
      <c r="D235" s="193" t="s">
        <v>278</v>
      </c>
      <c r="E235" s="157" t="s">
        <v>22936</v>
      </c>
      <c r="F235" s="117" t="s">
        <v>2987</v>
      </c>
      <c r="G235" s="117" t="s">
        <v>301</v>
      </c>
      <c r="H235" s="43" t="str">
        <f t="shared" si="79"/>
        <v>Urban Harris</v>
      </c>
      <c r="I235" s="45">
        <f>INDEX(FeeCalc!M:M,MATCH(C:C,FeeCalc!F:F,0))</f>
        <v>6831666.6366969552</v>
      </c>
      <c r="J235" s="45">
        <f>INDEX(FeeCalc!L:L,MATCH(C:C,FeeCalc!F:F,0))</f>
        <v>7570046.3220241163</v>
      </c>
      <c r="K235" s="45">
        <f t="shared" si="80"/>
        <v>14401712.958721071</v>
      </c>
      <c r="L235" s="45">
        <f>IFERROR(IFERROR(INDEX('2023 IP UPL Data'!N:N,MATCH(A:A,'2023 IP UPL Data'!B:B,0)),INDEX('2023 IMD UPL Data'!M:M,MATCH(A:A,'2023 IMD UPL Data'!B:B,0))),0)</f>
        <v>9853462.341176467</v>
      </c>
      <c r="M235" s="45">
        <f>IFERROR((IF(F235="IMD",0,INDEX('2023 OP UPL Data'!M:M,MATCH(A:A,'2023 OP UPL Data'!B:B,0)))),0)</f>
        <v>1477332.2304411763</v>
      </c>
      <c r="N235" s="45">
        <f t="shared" si="81"/>
        <v>11330794.571617644</v>
      </c>
      <c r="O235" s="45">
        <v>30211671.217060581</v>
      </c>
      <c r="P235" s="45">
        <v>7039910.860352587</v>
      </c>
      <c r="Q235" s="45">
        <f t="shared" si="82"/>
        <v>37251582.077413172</v>
      </c>
      <c r="R235" s="45" t="str">
        <f t="shared" si="83"/>
        <v>Yes</v>
      </c>
      <c r="S235" s="46" t="str">
        <f t="shared" si="83"/>
        <v>Yes</v>
      </c>
      <c r="T235" s="47">
        <f>ROUND(INDEX(Summary!H:H,MATCH(H:H,Summary!A:A,0)),2)</f>
        <v>1.96</v>
      </c>
      <c r="U235" s="47">
        <f>ROUND(INDEX(Summary!I:I,MATCH(H:H,Summary!A:A,0)),2)</f>
        <v>0.74</v>
      </c>
      <c r="V235" s="82">
        <f t="shared" si="84"/>
        <v>13390066.607926032</v>
      </c>
      <c r="W235" s="82">
        <f t="shared" si="84"/>
        <v>5601834.2782978462</v>
      </c>
      <c r="X235" s="45">
        <f t="shared" si="85"/>
        <v>18991900.886223879</v>
      </c>
      <c r="Y235" s="45" t="s">
        <v>18726</v>
      </c>
      <c r="Z235" s="45" t="str">
        <f t="shared" si="86"/>
        <v>No</v>
      </c>
      <c r="AA235" s="45" t="str">
        <f t="shared" si="86"/>
        <v>Yes</v>
      </c>
      <c r="AB235" s="45" t="str">
        <f t="shared" si="87"/>
        <v>Yes</v>
      </c>
      <c r="AC235" s="83">
        <f t="shared" si="98"/>
        <v>1.72</v>
      </c>
      <c r="AD235" s="83">
        <f t="shared" si="99"/>
        <v>0.13</v>
      </c>
      <c r="AE235" s="45">
        <f t="shared" si="100"/>
        <v>11750466.615118762</v>
      </c>
      <c r="AF235" s="45">
        <f t="shared" si="100"/>
        <v>984106.02186313516</v>
      </c>
      <c r="AG235" s="45">
        <f t="shared" si="88"/>
        <v>12734572.636981897</v>
      </c>
      <c r="AH235" s="47">
        <f>IF(Y235="No",0,IFERROR(ROUNDDOWN(INDEX('90% of ACR'!K:K,MATCH(H:H,'90% of ACR'!A:A,0))*IF(I235&gt;0,IF(O235&gt;0,$R$4*MAX(O235-V235,0),0),0)/I235,2),0))</f>
        <v>0</v>
      </c>
      <c r="AI235" s="83">
        <f>IF(Y235="No",0,IFERROR(ROUNDDOWN(INDEX('90% of ACR'!R:R,MATCH(H:H,'90% of ACR'!A:A,0))*IF(J235&gt;0,IF(P235&gt;0,$R$4*MAX(P235-W235,0),0),0)/J235,2),0))</f>
        <v>0.1</v>
      </c>
      <c r="AJ235" s="45">
        <f t="shared" si="89"/>
        <v>0</v>
      </c>
      <c r="AK235" s="45">
        <f t="shared" si="89"/>
        <v>757004.63220241165</v>
      </c>
      <c r="AL235" s="47">
        <f t="shared" si="90"/>
        <v>1.96</v>
      </c>
      <c r="AM235" s="47">
        <f t="shared" si="90"/>
        <v>0.84</v>
      </c>
      <c r="AN235" s="84">
        <f>IFERROR(INDEX(FeeCalc!P:P,MATCH(C235,FeeCalc!F:F,0)),0)</f>
        <v>19748905.518426288</v>
      </c>
      <c r="AO235" s="84">
        <f>IFERROR(INDEX(FeeCalc!S:S,MATCH(C235,FeeCalc!F:F,0)),0)</f>
        <v>1215585.8670535109</v>
      </c>
      <c r="AP235" s="84">
        <f t="shared" si="91"/>
        <v>20964491.3854798</v>
      </c>
      <c r="AQ235" s="69">
        <f t="shared" si="92"/>
        <v>8895904.558583416</v>
      </c>
      <c r="AR235" s="69">
        <v>4460813.0715773674</v>
      </c>
      <c r="AS235" s="69">
        <f t="shared" si="101"/>
        <v>4435091.4870060487</v>
      </c>
      <c r="AT235" s="69">
        <f>IFERROR(IFERROR(INDEX('2023 IP UPL Data'!L:L,MATCH(A:A,'2023 IP UPL Data'!B:B,0)),INDEX('2023 IMD UPL Data'!I:I,MATCH(A:A,'2023 IMD UPL Data'!B:B,0))),0)</f>
        <v>6551840.3088235334</v>
      </c>
      <c r="AU235" s="69">
        <f>IFERROR(IF(F233="IMD",0,INDEX('2023 OP UPL Data'!J:J,MATCH(A:A,'2023 OP UPL Data'!B:B,0))),0)</f>
        <v>4624568.2095588241</v>
      </c>
      <c r="AV235" s="45">
        <f t="shared" si="93"/>
        <v>11176408.518382357</v>
      </c>
      <c r="AW235" s="69">
        <f>IFERROR(IFERROR(INDEX('2023 IP UPL Data'!M:M,MATCH(A:A,'2023 IP UPL Data'!B:B,0)),INDEX('2023 IMD UPL Data'!J:J,MATCH(A:A,'2023 IMD UPL Data'!B:B,0))),0)</f>
        <v>16405302.65</v>
      </c>
      <c r="AX235" s="69">
        <f>IFERROR(IF(F233="IMD",0,INDEX('2023 OP UPL Data'!L:L,MATCH(A:A,'2023 OP UPL Data'!B:B,0))),0)</f>
        <v>6101900.4400000004</v>
      </c>
      <c r="AY235" s="45">
        <f t="shared" si="94"/>
        <v>22507203.09</v>
      </c>
      <c r="AZ235" s="69">
        <v>36763511.525884114</v>
      </c>
      <c r="BA235" s="69">
        <v>11664479.069911411</v>
      </c>
      <c r="BB235" s="69">
        <f t="shared" si="95"/>
        <v>23373444.917958081</v>
      </c>
      <c r="BC235" s="69">
        <f t="shared" si="95"/>
        <v>6062644.7916135648</v>
      </c>
      <c r="BD235" s="69">
        <f t="shared" si="96"/>
        <v>29436089.709571648</v>
      </c>
      <c r="BE235" s="91">
        <f t="shared" si="97"/>
        <v>20358208.875884116</v>
      </c>
      <c r="BF235" s="91">
        <f t="shared" si="97"/>
        <v>5562578.6299114106</v>
      </c>
      <c r="BG235" s="70">
        <f>IFERROR(INDEX('2023 IP UPL Data'!K:K,MATCH(A235,'2023 IP UPL Data'!B:B,0)),0)</f>
        <v>0</v>
      </c>
    </row>
    <row r="236" spans="1:59">
      <c r="A236" s="120" t="s">
        <v>1078</v>
      </c>
      <c r="B236" s="161" t="s">
        <v>1078</v>
      </c>
      <c r="C236" s="31" t="s">
        <v>1079</v>
      </c>
      <c r="D236" s="193" t="s">
        <v>1079</v>
      </c>
      <c r="E236" s="157" t="s">
        <v>3435</v>
      </c>
      <c r="F236" s="117" t="s">
        <v>2987</v>
      </c>
      <c r="G236" s="117" t="s">
        <v>1219</v>
      </c>
      <c r="H236" s="43" t="str">
        <f t="shared" si="79"/>
        <v>Urban Travis</v>
      </c>
      <c r="I236" s="45">
        <f>INDEX(FeeCalc!M:M,MATCH(C:C,FeeCalc!F:F,0))</f>
        <v>14737510.386168618</v>
      </c>
      <c r="J236" s="45">
        <f>INDEX(FeeCalc!L:L,MATCH(C:C,FeeCalc!F:F,0))</f>
        <v>2088278.7169565731</v>
      </c>
      <c r="K236" s="45">
        <f t="shared" si="80"/>
        <v>16825789.103125192</v>
      </c>
      <c r="L236" s="45">
        <f>IFERROR(IFERROR(INDEX('2023 IP UPL Data'!N:N,MATCH(A:A,'2023 IP UPL Data'!B:B,0)),INDEX('2023 IMD UPL Data'!M:M,MATCH(A:A,'2023 IMD UPL Data'!B:B,0))),0)</f>
        <v>11812981.936582278</v>
      </c>
      <c r="M236" s="45">
        <f>IFERROR((IF(F236="IMD",0,INDEX('2023 OP UPL Data'!M:M,MATCH(A:A,'2023 OP UPL Data'!B:B,0)))),0)</f>
        <v>7329141.5013924055</v>
      </c>
      <c r="N236" s="45">
        <f t="shared" si="81"/>
        <v>19142123.437974684</v>
      </c>
      <c r="O236" s="45">
        <v>35612498.634097368</v>
      </c>
      <c r="P236" s="45">
        <v>9355072.6642642282</v>
      </c>
      <c r="Q236" s="45">
        <f t="shared" si="82"/>
        <v>44967571.298361599</v>
      </c>
      <c r="R236" s="45" t="str">
        <f t="shared" si="83"/>
        <v>Yes</v>
      </c>
      <c r="S236" s="46" t="str">
        <f t="shared" si="83"/>
        <v>Yes</v>
      </c>
      <c r="T236" s="47">
        <f>ROUND(INDEX(Summary!H:H,MATCH(H:H,Summary!A:A,0)),2)</f>
        <v>0.75</v>
      </c>
      <c r="U236" s="47">
        <f>ROUND(INDEX(Summary!I:I,MATCH(H:H,Summary!A:A,0)),2)</f>
        <v>2.0299999999999998</v>
      </c>
      <c r="V236" s="82">
        <f t="shared" si="84"/>
        <v>11053132.789626464</v>
      </c>
      <c r="W236" s="82">
        <f t="shared" si="84"/>
        <v>4239205.7954218425</v>
      </c>
      <c r="X236" s="45">
        <f t="shared" si="85"/>
        <v>15292338.585048307</v>
      </c>
      <c r="Y236" s="45" t="s">
        <v>18726</v>
      </c>
      <c r="Z236" s="45" t="str">
        <f t="shared" si="86"/>
        <v>Yes</v>
      </c>
      <c r="AA236" s="45" t="str">
        <f t="shared" si="86"/>
        <v>Yes</v>
      </c>
      <c r="AB236" s="45" t="str">
        <f t="shared" si="87"/>
        <v>Yes</v>
      </c>
      <c r="AC236" s="83">
        <f t="shared" si="98"/>
        <v>1.1599999999999999</v>
      </c>
      <c r="AD236" s="83">
        <f t="shared" si="99"/>
        <v>1.71</v>
      </c>
      <c r="AE236" s="45">
        <f t="shared" si="100"/>
        <v>17095512.047955595</v>
      </c>
      <c r="AF236" s="45">
        <f t="shared" si="100"/>
        <v>3570956.6059957398</v>
      </c>
      <c r="AG236" s="45">
        <f t="shared" si="88"/>
        <v>20666468.653951336</v>
      </c>
      <c r="AH236" s="47">
        <f>IF(Y236="No",0,IFERROR(ROUNDDOWN(INDEX('90% of ACR'!K:K,MATCH(H:H,'90% of ACR'!A:A,0))*IF(I236&gt;0,IF(O236&gt;0,$R$4*MAX(O236-V236,0),0),0)/I236,2),0))</f>
        <v>1.1599999999999999</v>
      </c>
      <c r="AI236" s="83">
        <f>IF(Y236="No",0,IFERROR(ROUNDDOWN(INDEX('90% of ACR'!R:R,MATCH(H:H,'90% of ACR'!A:A,0))*IF(J236&gt;0,IF(P236&gt;0,$R$4*MAX(P236-W236,0),0),0)/J236,2),0))</f>
        <v>0.88</v>
      </c>
      <c r="AJ236" s="45">
        <f t="shared" si="89"/>
        <v>17095512.047955595</v>
      </c>
      <c r="AK236" s="45">
        <f t="shared" si="89"/>
        <v>1837685.2709217842</v>
      </c>
      <c r="AL236" s="47">
        <f t="shared" si="90"/>
        <v>1.91</v>
      </c>
      <c r="AM236" s="47">
        <f t="shared" si="90"/>
        <v>2.9099999999999997</v>
      </c>
      <c r="AN236" s="84">
        <f>IFERROR(INDEX(FeeCalc!P:P,MATCH(C236,FeeCalc!F:F,0)),0)</f>
        <v>34225535.903925687</v>
      </c>
      <c r="AO236" s="84">
        <f>IFERROR(INDEX(FeeCalc!S:S,MATCH(C236,FeeCalc!F:F,0)),0)</f>
        <v>2105996.5442403816</v>
      </c>
      <c r="AP236" s="84">
        <f t="shared" si="91"/>
        <v>36331532.448166072</v>
      </c>
      <c r="AQ236" s="69">
        <f t="shared" si="92"/>
        <v>15416631.826795207</v>
      </c>
      <c r="AR236" s="69">
        <v>7666891.3355517229</v>
      </c>
      <c r="AS236" s="69">
        <f t="shared" si="101"/>
        <v>7749740.4912434844</v>
      </c>
      <c r="AT236" s="69">
        <f>IFERROR(IFERROR(INDEX('2023 IP UPL Data'!L:L,MATCH(A:A,'2023 IP UPL Data'!B:B,0)),INDEX('2023 IMD UPL Data'!I:I,MATCH(A:A,'2023 IMD UPL Data'!B:B,0))),0)</f>
        <v>18056937.87341772</v>
      </c>
      <c r="AU236" s="69">
        <f>IFERROR(IF(F234="IMD",0,INDEX('2023 OP UPL Data'!J:J,MATCH(A:A,'2023 OP UPL Data'!B:B,0))),0)</f>
        <v>2014343.0886075948</v>
      </c>
      <c r="AV236" s="45">
        <f t="shared" si="93"/>
        <v>20071280.962025315</v>
      </c>
      <c r="AW236" s="69">
        <f>IFERROR(IFERROR(INDEX('2023 IP UPL Data'!M:M,MATCH(A:A,'2023 IP UPL Data'!B:B,0)),INDEX('2023 IMD UPL Data'!J:J,MATCH(A:A,'2023 IMD UPL Data'!B:B,0))),0)</f>
        <v>29869919.809999999</v>
      </c>
      <c r="AX236" s="69">
        <f>IFERROR(IF(F234="IMD",0,INDEX('2023 OP UPL Data'!L:L,MATCH(A:A,'2023 OP UPL Data'!B:B,0))),0)</f>
        <v>9343484.5899999999</v>
      </c>
      <c r="AY236" s="45">
        <f t="shared" si="94"/>
        <v>39213404.399999999</v>
      </c>
      <c r="AZ236" s="69">
        <v>53669436.507515088</v>
      </c>
      <c r="BA236" s="69">
        <v>11369415.752871823</v>
      </c>
      <c r="BB236" s="69">
        <f t="shared" si="95"/>
        <v>42616303.717888623</v>
      </c>
      <c r="BC236" s="69">
        <f t="shared" si="95"/>
        <v>7130209.9574499801</v>
      </c>
      <c r="BD236" s="69">
        <f t="shared" si="96"/>
        <v>49746513.675338611</v>
      </c>
      <c r="BE236" s="91">
        <f t="shared" si="97"/>
        <v>23799516.697515089</v>
      </c>
      <c r="BF236" s="91">
        <f t="shared" si="97"/>
        <v>2025931.1628718227</v>
      </c>
      <c r="BG236" s="70">
        <f>IFERROR(INDEX('2023 IP UPL Data'!K:K,MATCH(A236,'2023 IP UPL Data'!B:B,0)),0)</f>
        <v>0</v>
      </c>
    </row>
    <row r="237" spans="1:59">
      <c r="A237" s="120" t="s">
        <v>1069</v>
      </c>
      <c r="B237" s="161" t="s">
        <v>1069</v>
      </c>
      <c r="C237" s="31" t="s">
        <v>1070</v>
      </c>
      <c r="D237" s="193" t="s">
        <v>1070</v>
      </c>
      <c r="E237" s="157" t="s">
        <v>3436</v>
      </c>
      <c r="F237" s="117" t="s">
        <v>2987</v>
      </c>
      <c r="G237" s="117" t="s">
        <v>1219</v>
      </c>
      <c r="H237" s="43" t="str">
        <f t="shared" si="79"/>
        <v>Urban Travis</v>
      </c>
      <c r="I237" s="45">
        <f>INDEX(FeeCalc!M:M,MATCH(C:C,FeeCalc!F:F,0))</f>
        <v>19428647.194122523</v>
      </c>
      <c r="J237" s="45">
        <f>INDEX(FeeCalc!L:L,MATCH(C:C,FeeCalc!F:F,0))</f>
        <v>1985442.0639527757</v>
      </c>
      <c r="K237" s="45">
        <f t="shared" si="80"/>
        <v>21414089.258075297</v>
      </c>
      <c r="L237" s="45">
        <f>IFERROR(IFERROR(INDEX('2023 IP UPL Data'!N:N,MATCH(A:A,'2023 IP UPL Data'!B:B,0)),INDEX('2023 IMD UPL Data'!M:M,MATCH(A:A,'2023 IMD UPL Data'!B:B,0))),0)</f>
        <v>5858257.6118987352</v>
      </c>
      <c r="M237" s="45">
        <f>IFERROR((IF(F237="IMD",0,INDEX('2023 OP UPL Data'!M:M,MATCH(A:A,'2023 OP UPL Data'!B:B,0)))),0)</f>
        <v>6463815.1699999999</v>
      </c>
      <c r="N237" s="45">
        <f t="shared" si="81"/>
        <v>12322072.781898735</v>
      </c>
      <c r="O237" s="45">
        <v>38297413.633752652</v>
      </c>
      <c r="P237" s="45">
        <v>9888563.9357622564</v>
      </c>
      <c r="Q237" s="45">
        <f t="shared" si="82"/>
        <v>48185977.569514908</v>
      </c>
      <c r="R237" s="45" t="str">
        <f t="shared" si="83"/>
        <v>Yes</v>
      </c>
      <c r="S237" s="46" t="str">
        <f t="shared" si="83"/>
        <v>Yes</v>
      </c>
      <c r="T237" s="47">
        <f>ROUND(INDEX(Summary!H:H,MATCH(H:H,Summary!A:A,0)),2)</f>
        <v>0.75</v>
      </c>
      <c r="U237" s="47">
        <f>ROUND(INDEX(Summary!I:I,MATCH(H:H,Summary!A:A,0)),2)</f>
        <v>2.0299999999999998</v>
      </c>
      <c r="V237" s="82">
        <f t="shared" si="84"/>
        <v>14571485.395591892</v>
      </c>
      <c r="W237" s="82">
        <f t="shared" si="84"/>
        <v>4030447.3898241343</v>
      </c>
      <c r="X237" s="45">
        <f t="shared" si="85"/>
        <v>18601932.785416026</v>
      </c>
      <c r="Y237" s="45" t="s">
        <v>18726</v>
      </c>
      <c r="Z237" s="45" t="str">
        <f t="shared" si="86"/>
        <v>Yes</v>
      </c>
      <c r="AA237" s="45" t="str">
        <f t="shared" si="86"/>
        <v>Yes</v>
      </c>
      <c r="AB237" s="45" t="str">
        <f t="shared" si="87"/>
        <v>Yes</v>
      </c>
      <c r="AC237" s="83">
        <f t="shared" si="98"/>
        <v>0.85</v>
      </c>
      <c r="AD237" s="83">
        <f t="shared" si="99"/>
        <v>2.06</v>
      </c>
      <c r="AE237" s="45">
        <f t="shared" si="100"/>
        <v>16514350.115004145</v>
      </c>
      <c r="AF237" s="45">
        <f t="shared" si="100"/>
        <v>4090010.6517427182</v>
      </c>
      <c r="AG237" s="45">
        <f t="shared" si="88"/>
        <v>20604360.766746864</v>
      </c>
      <c r="AH237" s="47">
        <f>IF(Y237="No",0,IFERROR(ROUNDDOWN(INDEX('90% of ACR'!K:K,MATCH(H:H,'90% of ACR'!A:A,0))*IF(I237&gt;0,IF(O237&gt;0,$R$4*MAX(O237-V237,0),0),0)/I237,2),0))</f>
        <v>0.85</v>
      </c>
      <c r="AI237" s="83">
        <f>IF(Y237="No",0,IFERROR(ROUNDDOWN(INDEX('90% of ACR'!R:R,MATCH(H:H,'90% of ACR'!A:A,0))*IF(J237&gt;0,IF(P237&gt;0,$R$4*MAX(P237-W237,0),0),0)/J237,2),0))</f>
        <v>1.06</v>
      </c>
      <c r="AJ237" s="45">
        <f t="shared" si="89"/>
        <v>16514350.115004145</v>
      </c>
      <c r="AK237" s="45">
        <f t="shared" si="89"/>
        <v>2104568.5877899425</v>
      </c>
      <c r="AL237" s="47">
        <f t="shared" si="90"/>
        <v>1.6</v>
      </c>
      <c r="AM237" s="47">
        <f t="shared" si="90"/>
        <v>3.09</v>
      </c>
      <c r="AN237" s="84">
        <f>IFERROR(INDEX(FeeCalc!P:P,MATCH(C237,FeeCalc!F:F,0)),0)</f>
        <v>37220851.488210112</v>
      </c>
      <c r="AO237" s="84">
        <f>IFERROR(INDEX(FeeCalc!S:S,MATCH(C237,FeeCalc!F:F,0)),0)</f>
        <v>2303076.7981940284</v>
      </c>
      <c r="AP237" s="84">
        <f t="shared" si="91"/>
        <v>39523928.28640414</v>
      </c>
      <c r="AQ237" s="69">
        <f t="shared" si="92"/>
        <v>16771267.537626445</v>
      </c>
      <c r="AR237" s="69">
        <v>8317277.9059584029</v>
      </c>
      <c r="AS237" s="69">
        <f t="shared" si="101"/>
        <v>8453989.6316680424</v>
      </c>
      <c r="AT237" s="69">
        <f>IFERROR(IFERROR(INDEX('2023 IP UPL Data'!L:L,MATCH(A:A,'2023 IP UPL Data'!B:B,0)),INDEX('2023 IMD UPL Data'!I:I,MATCH(A:A,'2023 IMD UPL Data'!B:B,0))),0)</f>
        <v>21986768.848101266</v>
      </c>
      <c r="AU237" s="69">
        <f>IFERROR(IF(F235="IMD",0,INDEX('2023 OP UPL Data'!J:J,MATCH(A:A,'2023 OP UPL Data'!B:B,0))),0)</f>
        <v>1870939.9999999998</v>
      </c>
      <c r="AV237" s="45">
        <f t="shared" si="93"/>
        <v>23857708.848101266</v>
      </c>
      <c r="AW237" s="69">
        <f>IFERROR(IFERROR(INDEX('2023 IP UPL Data'!M:M,MATCH(A:A,'2023 IP UPL Data'!B:B,0)),INDEX('2023 IMD UPL Data'!J:J,MATCH(A:A,'2023 IMD UPL Data'!B:B,0))),0)</f>
        <v>27845026.460000001</v>
      </c>
      <c r="AX237" s="69">
        <f>IFERROR(IF(F235="IMD",0,INDEX('2023 OP UPL Data'!L:L,MATCH(A:A,'2023 OP UPL Data'!B:B,0))),0)</f>
        <v>8334755.1699999999</v>
      </c>
      <c r="AY237" s="45">
        <f t="shared" si="94"/>
        <v>36179781.630000003</v>
      </c>
      <c r="AZ237" s="69">
        <v>60284182.481853917</v>
      </c>
      <c r="BA237" s="69">
        <v>11759503.935762256</v>
      </c>
      <c r="BB237" s="69">
        <f t="shared" si="95"/>
        <v>45712697.086262025</v>
      </c>
      <c r="BC237" s="69">
        <f t="shared" si="95"/>
        <v>7729056.5459381221</v>
      </c>
      <c r="BD237" s="69">
        <f t="shared" si="96"/>
        <v>53441753.632200152</v>
      </c>
      <c r="BE237" s="91">
        <f t="shared" si="97"/>
        <v>32439156.021853916</v>
      </c>
      <c r="BF237" s="91">
        <f t="shared" si="97"/>
        <v>3424748.7657622565</v>
      </c>
      <c r="BG237" s="70">
        <f>IFERROR(INDEX('2023 IP UPL Data'!K:K,MATCH(A237,'2023 IP UPL Data'!B:B,0)),0)</f>
        <v>0</v>
      </c>
    </row>
    <row r="238" spans="1:59">
      <c r="A238" s="120" t="s">
        <v>262</v>
      </c>
      <c r="B238" s="161" t="s">
        <v>262</v>
      </c>
      <c r="C238" s="31" t="s">
        <v>263</v>
      </c>
      <c r="D238" s="193" t="s">
        <v>263</v>
      </c>
      <c r="E238" s="157" t="s">
        <v>22937</v>
      </c>
      <c r="F238" s="117" t="s">
        <v>2987</v>
      </c>
      <c r="G238" s="117" t="s">
        <v>301</v>
      </c>
      <c r="H238" s="43" t="str">
        <f t="shared" si="79"/>
        <v>Urban Harris</v>
      </c>
      <c r="I238" s="45">
        <f>INDEX(FeeCalc!M:M,MATCH(C:C,FeeCalc!F:F,0))</f>
        <v>5894938.0200012792</v>
      </c>
      <c r="J238" s="45">
        <f>INDEX(FeeCalc!L:L,MATCH(C:C,FeeCalc!F:F,0))</f>
        <v>4290990.4255960537</v>
      </c>
      <c r="K238" s="45">
        <f t="shared" si="80"/>
        <v>10185928.445597332</v>
      </c>
      <c r="L238" s="45">
        <f>IFERROR(IFERROR(INDEX('2023 IP UPL Data'!N:N,MATCH(A:A,'2023 IP UPL Data'!B:B,0)),INDEX('2023 IMD UPL Data'!M:M,MATCH(A:A,'2023 IMD UPL Data'!B:B,0))),0)</f>
        <v>5680745.3294117656</v>
      </c>
      <c r="M238" s="45">
        <f>IFERROR((IF(F238="IMD",0,INDEX('2023 OP UPL Data'!M:M,MATCH(A:A,'2023 OP UPL Data'!B:B,0)))),0)</f>
        <v>1670714.5794117642</v>
      </c>
      <c r="N238" s="45">
        <f t="shared" si="81"/>
        <v>7351459.9088235293</v>
      </c>
      <c r="O238" s="45">
        <v>16729958.206133148</v>
      </c>
      <c r="P238" s="45">
        <v>5509293.4409139026</v>
      </c>
      <c r="Q238" s="45">
        <f t="shared" si="82"/>
        <v>22239251.64704705</v>
      </c>
      <c r="R238" s="45" t="str">
        <f t="shared" si="83"/>
        <v>Yes</v>
      </c>
      <c r="S238" s="46" t="str">
        <f t="shared" si="83"/>
        <v>Yes</v>
      </c>
      <c r="T238" s="47">
        <f>ROUND(INDEX(Summary!H:H,MATCH(H:H,Summary!A:A,0)),2)</f>
        <v>1.96</v>
      </c>
      <c r="U238" s="47">
        <f>ROUND(INDEX(Summary!I:I,MATCH(H:H,Summary!A:A,0)),2)</f>
        <v>0.74</v>
      </c>
      <c r="V238" s="82">
        <f t="shared" si="84"/>
        <v>11554078.519202506</v>
      </c>
      <c r="W238" s="82">
        <f t="shared" si="84"/>
        <v>3175332.9149410799</v>
      </c>
      <c r="X238" s="45">
        <f t="shared" si="85"/>
        <v>14729411.434143586</v>
      </c>
      <c r="Y238" s="45" t="s">
        <v>18726</v>
      </c>
      <c r="Z238" s="45" t="str">
        <f t="shared" si="86"/>
        <v>No</v>
      </c>
      <c r="AA238" s="45" t="str">
        <f t="shared" si="86"/>
        <v>Yes</v>
      </c>
      <c r="AB238" s="45" t="str">
        <f t="shared" si="87"/>
        <v>Yes</v>
      </c>
      <c r="AC238" s="83">
        <f t="shared" si="98"/>
        <v>0.61</v>
      </c>
      <c r="AD238" s="83">
        <f t="shared" si="99"/>
        <v>0.38</v>
      </c>
      <c r="AE238" s="45">
        <f t="shared" si="100"/>
        <v>3595912.1922007804</v>
      </c>
      <c r="AF238" s="45">
        <f t="shared" si="100"/>
        <v>1630576.3617265003</v>
      </c>
      <c r="AG238" s="45">
        <f t="shared" si="88"/>
        <v>5226488.5539272809</v>
      </c>
      <c r="AH238" s="47">
        <f>IF(Y238="No",0,IFERROR(ROUNDDOWN(INDEX('90% of ACR'!K:K,MATCH(H:H,'90% of ACR'!A:A,0))*IF(I238&gt;0,IF(O238&gt;0,$R$4*MAX(O238-V238,0),0),0)/I238,2),0))</f>
        <v>0</v>
      </c>
      <c r="AI238" s="83">
        <f>IF(Y238="No",0,IFERROR(ROUNDDOWN(INDEX('90% of ACR'!R:R,MATCH(H:H,'90% of ACR'!A:A,0))*IF(J238&gt;0,IF(P238&gt;0,$R$4*MAX(P238-W238,0),0),0)/J238,2),0))</f>
        <v>0.28000000000000003</v>
      </c>
      <c r="AJ238" s="45">
        <f t="shared" si="89"/>
        <v>0</v>
      </c>
      <c r="AK238" s="45">
        <f t="shared" si="89"/>
        <v>1201477.3191668952</v>
      </c>
      <c r="AL238" s="47">
        <f t="shared" si="90"/>
        <v>1.96</v>
      </c>
      <c r="AM238" s="47">
        <f t="shared" si="90"/>
        <v>1.02</v>
      </c>
      <c r="AN238" s="84">
        <f>IFERROR(INDEX(FeeCalc!P:P,MATCH(C238,FeeCalc!F:F,0)),0)</f>
        <v>15930888.753310481</v>
      </c>
      <c r="AO238" s="84">
        <f>IFERROR(INDEX(FeeCalc!S:S,MATCH(C238,FeeCalc!F:F,0)),0)</f>
        <v>975240.46224172623</v>
      </c>
      <c r="AP238" s="84">
        <f t="shared" si="91"/>
        <v>16906129.215552207</v>
      </c>
      <c r="AQ238" s="69">
        <f t="shared" si="92"/>
        <v>7173811.6222936995</v>
      </c>
      <c r="AR238" s="69">
        <v>3445403.0814352199</v>
      </c>
      <c r="AS238" s="69">
        <f t="shared" si="101"/>
        <v>3728408.5408584797</v>
      </c>
      <c r="AT238" s="69">
        <f>IFERROR(IFERROR(INDEX('2023 IP UPL Data'!L:L,MATCH(A:A,'2023 IP UPL Data'!B:B,0)),INDEX('2023 IMD UPL Data'!I:I,MATCH(A:A,'2023 IMD UPL Data'!B:B,0))),0)</f>
        <v>4314090.4705882352</v>
      </c>
      <c r="AU238" s="69">
        <f>IFERROR(IF(F236="IMD",0,INDEX('2023 OP UPL Data'!J:J,MATCH(A:A,'2023 OP UPL Data'!B:B,0))),0)</f>
        <v>2342562.7205882357</v>
      </c>
      <c r="AV238" s="45">
        <f t="shared" si="93"/>
        <v>6656653.1911764704</v>
      </c>
      <c r="AW238" s="69">
        <f>IFERROR(IFERROR(INDEX('2023 IP UPL Data'!M:M,MATCH(A:A,'2023 IP UPL Data'!B:B,0)),INDEX('2023 IMD UPL Data'!J:J,MATCH(A:A,'2023 IMD UPL Data'!B:B,0))),0)</f>
        <v>9994835.8000000007</v>
      </c>
      <c r="AX238" s="69">
        <f>IFERROR(IF(F236="IMD",0,INDEX('2023 OP UPL Data'!L:L,MATCH(A:A,'2023 OP UPL Data'!B:B,0))),0)</f>
        <v>4013277.3</v>
      </c>
      <c r="AY238" s="45">
        <f t="shared" si="94"/>
        <v>14008113.100000001</v>
      </c>
      <c r="AZ238" s="69">
        <v>21044048.676721383</v>
      </c>
      <c r="BA238" s="69">
        <v>7851856.1615021387</v>
      </c>
      <c r="BB238" s="69">
        <f t="shared" si="95"/>
        <v>9489970.1575188767</v>
      </c>
      <c r="BC238" s="69">
        <f t="shared" si="95"/>
        <v>4676523.2465610588</v>
      </c>
      <c r="BD238" s="69">
        <f t="shared" si="96"/>
        <v>14166493.404079935</v>
      </c>
      <c r="BE238" s="91">
        <f t="shared" si="97"/>
        <v>11049212.876721382</v>
      </c>
      <c r="BF238" s="91">
        <f t="shared" si="97"/>
        <v>3838578.8615021389</v>
      </c>
      <c r="BG238" s="70">
        <f>IFERROR(INDEX('2023 IP UPL Data'!K:K,MATCH(A238,'2023 IP UPL Data'!B:B,0)),0)</f>
        <v>0</v>
      </c>
    </row>
    <row r="239" spans="1:59">
      <c r="A239" s="120" t="s">
        <v>1075</v>
      </c>
      <c r="B239" s="161" t="s">
        <v>1075</v>
      </c>
      <c r="C239" s="31" t="s">
        <v>1076</v>
      </c>
      <c r="D239" s="193" t="s">
        <v>1076</v>
      </c>
      <c r="E239" s="157" t="s">
        <v>22962</v>
      </c>
      <c r="F239" s="117" t="s">
        <v>2987</v>
      </c>
      <c r="G239" s="117" t="s">
        <v>1219</v>
      </c>
      <c r="H239" s="43" t="str">
        <f t="shared" si="79"/>
        <v>Urban Travis</v>
      </c>
      <c r="I239" s="45">
        <f>INDEX(FeeCalc!M:M,MATCH(C:C,FeeCalc!F:F,0))</f>
        <v>8080236.2778681498</v>
      </c>
      <c r="J239" s="45">
        <f>INDEX(FeeCalc!L:L,MATCH(C:C,FeeCalc!F:F,0))</f>
        <v>1994075.09542047</v>
      </c>
      <c r="K239" s="45">
        <f t="shared" si="80"/>
        <v>10074311.37328862</v>
      </c>
      <c r="L239" s="45">
        <f>IFERROR(IFERROR(INDEX('2023 IP UPL Data'!N:N,MATCH(A:A,'2023 IP UPL Data'!B:B,0)),INDEX('2023 IMD UPL Data'!M:M,MATCH(A:A,'2023 IMD UPL Data'!B:B,0))),0)</f>
        <v>4782477.7872151881</v>
      </c>
      <c r="M239" s="45">
        <f>IFERROR((IF(F239="IMD",0,INDEX('2023 OP UPL Data'!M:M,MATCH(A:A,'2023 OP UPL Data'!B:B,0)))),0)</f>
        <v>5145260.5736708865</v>
      </c>
      <c r="N239" s="45">
        <f t="shared" si="81"/>
        <v>9927738.3608860746</v>
      </c>
      <c r="O239" s="45">
        <v>20189821.788190559</v>
      </c>
      <c r="P239" s="45">
        <v>7180582.0405137055</v>
      </c>
      <c r="Q239" s="45">
        <f t="shared" si="82"/>
        <v>27370403.828704264</v>
      </c>
      <c r="R239" s="45" t="str">
        <f t="shared" si="83"/>
        <v>Yes</v>
      </c>
      <c r="S239" s="46" t="str">
        <f t="shared" si="83"/>
        <v>Yes</v>
      </c>
      <c r="T239" s="47">
        <f>ROUND(INDEX(Summary!H:H,MATCH(H:H,Summary!A:A,0)),2)</f>
        <v>0.75</v>
      </c>
      <c r="U239" s="47">
        <f>ROUND(INDEX(Summary!I:I,MATCH(H:H,Summary!A:A,0)),2)</f>
        <v>2.0299999999999998</v>
      </c>
      <c r="V239" s="82">
        <f t="shared" si="84"/>
        <v>6060177.2084011119</v>
      </c>
      <c r="W239" s="82">
        <f t="shared" si="84"/>
        <v>4047972.4437035536</v>
      </c>
      <c r="X239" s="45">
        <f t="shared" si="85"/>
        <v>10108149.652104665</v>
      </c>
      <c r="Y239" s="45" t="s">
        <v>18726</v>
      </c>
      <c r="Z239" s="45" t="str">
        <f t="shared" si="86"/>
        <v>Yes</v>
      </c>
      <c r="AA239" s="45" t="str">
        <f t="shared" si="86"/>
        <v>Yes</v>
      </c>
      <c r="AB239" s="45" t="str">
        <f t="shared" si="87"/>
        <v>Yes</v>
      </c>
      <c r="AC239" s="83">
        <f t="shared" si="98"/>
        <v>1.22</v>
      </c>
      <c r="AD239" s="83">
        <f t="shared" si="99"/>
        <v>1.0900000000000001</v>
      </c>
      <c r="AE239" s="45">
        <f t="shared" si="100"/>
        <v>9857888.2589991428</v>
      </c>
      <c r="AF239" s="45">
        <f t="shared" si="100"/>
        <v>2173541.8540083123</v>
      </c>
      <c r="AG239" s="45">
        <f t="shared" si="88"/>
        <v>12031430.113007456</v>
      </c>
      <c r="AH239" s="47">
        <f>IF(Y239="No",0,IFERROR(ROUNDDOWN(INDEX('90% of ACR'!K:K,MATCH(H:H,'90% of ACR'!A:A,0))*IF(I239&gt;0,IF(O239&gt;0,$R$4*MAX(O239-V239,0),0),0)/I239,2),0))</f>
        <v>1.21</v>
      </c>
      <c r="AI239" s="83">
        <f>IF(Y239="No",0,IFERROR(ROUNDDOWN(INDEX('90% of ACR'!R:R,MATCH(H:H,'90% of ACR'!A:A,0))*IF(J239&gt;0,IF(P239&gt;0,$R$4*MAX(P239-W239,0),0),0)/J239,2),0))</f>
        <v>0.56000000000000005</v>
      </c>
      <c r="AJ239" s="45">
        <f t="shared" si="89"/>
        <v>9777085.8962204605</v>
      </c>
      <c r="AK239" s="45">
        <f t="shared" si="89"/>
        <v>1116682.0534354632</v>
      </c>
      <c r="AL239" s="47">
        <f t="shared" si="90"/>
        <v>1.96</v>
      </c>
      <c r="AM239" s="47">
        <f t="shared" si="90"/>
        <v>2.59</v>
      </c>
      <c r="AN239" s="84">
        <f>IFERROR(INDEX(FeeCalc!P:P,MATCH(C239,FeeCalc!F:F,0)),0)</f>
        <v>21001917.601760589</v>
      </c>
      <c r="AO239" s="84">
        <f>IFERROR(INDEX(FeeCalc!S:S,MATCH(C239,FeeCalc!F:F,0)),0)</f>
        <v>1309128.3577205963</v>
      </c>
      <c r="AP239" s="84">
        <f t="shared" si="91"/>
        <v>22311045.959481183</v>
      </c>
      <c r="AQ239" s="69">
        <f t="shared" si="92"/>
        <v>9467290.7540785708</v>
      </c>
      <c r="AR239" s="69">
        <v>4786493.7897900315</v>
      </c>
      <c r="AS239" s="69">
        <f t="shared" si="101"/>
        <v>4680796.9642885393</v>
      </c>
      <c r="AT239" s="69">
        <f>IFERROR(IFERROR(INDEX('2023 IP UPL Data'!L:L,MATCH(A:A,'2023 IP UPL Data'!B:B,0)),INDEX('2023 IMD UPL Data'!I:I,MATCH(A:A,'2023 IMD UPL Data'!B:B,0))),0)</f>
        <v>9649724.3227848113</v>
      </c>
      <c r="AU239" s="69">
        <f>IFERROR(IF(F237="IMD",0,INDEX('2023 OP UPL Data'!J:J,MATCH(A:A,'2023 OP UPL Data'!B:B,0))),0)</f>
        <v>1523355.5063291141</v>
      </c>
      <c r="AV239" s="45">
        <f t="shared" si="93"/>
        <v>11173079.829113925</v>
      </c>
      <c r="AW239" s="69">
        <f>IFERROR(IFERROR(INDEX('2023 IP UPL Data'!M:M,MATCH(A:A,'2023 IP UPL Data'!B:B,0)),INDEX('2023 IMD UPL Data'!J:J,MATCH(A:A,'2023 IMD UPL Data'!B:B,0))),0)</f>
        <v>14432202.109999999</v>
      </c>
      <c r="AX239" s="69">
        <f>IFERROR(IF(F237="IMD",0,INDEX('2023 OP UPL Data'!L:L,MATCH(A:A,'2023 OP UPL Data'!B:B,0))),0)</f>
        <v>6668616.0800000001</v>
      </c>
      <c r="AY239" s="45">
        <f t="shared" si="94"/>
        <v>21100818.189999998</v>
      </c>
      <c r="AZ239" s="69">
        <v>29839546.11097537</v>
      </c>
      <c r="BA239" s="69">
        <v>8703937.5468428191</v>
      </c>
      <c r="BB239" s="69">
        <f t="shared" si="95"/>
        <v>23779368.902574256</v>
      </c>
      <c r="BC239" s="69">
        <f t="shared" si="95"/>
        <v>4655965.1031392654</v>
      </c>
      <c r="BD239" s="69">
        <f t="shared" si="96"/>
        <v>28435334.005713526</v>
      </c>
      <c r="BE239" s="91">
        <f t="shared" si="97"/>
        <v>15407344.00097537</v>
      </c>
      <c r="BF239" s="91">
        <f t="shared" si="97"/>
        <v>2035321.466842819</v>
      </c>
      <c r="BG239" s="70">
        <f>IFERROR(INDEX('2023 IP UPL Data'!K:K,MATCH(A239,'2023 IP UPL Data'!B:B,0)),0)</f>
        <v>0</v>
      </c>
    </row>
    <row r="240" spans="1:59">
      <c r="A240" s="120" t="s">
        <v>1613</v>
      </c>
      <c r="B240" s="161" t="s">
        <v>1613</v>
      </c>
      <c r="C240" s="31" t="s">
        <v>1304</v>
      </c>
      <c r="D240" s="193" t="s">
        <v>1304</v>
      </c>
      <c r="E240" s="157" t="s">
        <v>22938</v>
      </c>
      <c r="F240" s="117" t="s">
        <v>2987</v>
      </c>
      <c r="G240" s="117" t="s">
        <v>301</v>
      </c>
      <c r="H240" s="43" t="str">
        <f t="shared" si="79"/>
        <v>Urban Harris</v>
      </c>
      <c r="I240" s="45">
        <f>INDEX(FeeCalc!M:M,MATCH(C:C,FeeCalc!F:F,0))</f>
        <v>5839500.6122565772</v>
      </c>
      <c r="J240" s="45">
        <f>INDEX(FeeCalc!L:L,MATCH(C:C,FeeCalc!F:F,0))</f>
        <v>9627056.7071730178</v>
      </c>
      <c r="K240" s="45">
        <f t="shared" si="80"/>
        <v>15466557.319429595</v>
      </c>
      <c r="L240" s="45">
        <f>IFERROR(IFERROR(INDEX('2023 IP UPL Data'!N:N,MATCH(A:A,'2023 IP UPL Data'!B:B,0)),INDEX('2023 IMD UPL Data'!M:M,MATCH(A:A,'2023 IMD UPL Data'!B:B,0))),0)</f>
        <v>10167862.610441178</v>
      </c>
      <c r="M240" s="45">
        <f>IFERROR((IF(F240="IMD",0,INDEX('2023 OP UPL Data'!M:M,MATCH(A:A,'2023 OP UPL Data'!B:B,0)))),0)</f>
        <v>3135942.2198529411</v>
      </c>
      <c r="N240" s="45">
        <f t="shared" si="81"/>
        <v>13303804.830294119</v>
      </c>
      <c r="O240" s="45">
        <v>27874708.916399069</v>
      </c>
      <c r="P240" s="45">
        <v>12076992.280043971</v>
      </c>
      <c r="Q240" s="45">
        <f t="shared" si="82"/>
        <v>39951701.196443036</v>
      </c>
      <c r="R240" s="45" t="str">
        <f t="shared" si="83"/>
        <v>Yes</v>
      </c>
      <c r="S240" s="46" t="str">
        <f t="shared" si="83"/>
        <v>Yes</v>
      </c>
      <c r="T240" s="47">
        <f>ROUND(INDEX(Summary!H:H,MATCH(H:H,Summary!A:A,0)),2)</f>
        <v>1.96</v>
      </c>
      <c r="U240" s="47">
        <f>ROUND(INDEX(Summary!I:I,MATCH(H:H,Summary!A:A,0)),2)</f>
        <v>0.74</v>
      </c>
      <c r="V240" s="82">
        <f t="shared" si="84"/>
        <v>11445421.200022891</v>
      </c>
      <c r="W240" s="82">
        <f t="shared" si="84"/>
        <v>7124021.9633080335</v>
      </c>
      <c r="X240" s="45">
        <f t="shared" si="85"/>
        <v>18569443.163330924</v>
      </c>
      <c r="Y240" s="45" t="s">
        <v>18726</v>
      </c>
      <c r="Z240" s="45" t="str">
        <f t="shared" si="86"/>
        <v>No</v>
      </c>
      <c r="AA240" s="45" t="str">
        <f t="shared" si="86"/>
        <v>Yes</v>
      </c>
      <c r="AB240" s="45" t="str">
        <f t="shared" si="87"/>
        <v>Yes</v>
      </c>
      <c r="AC240" s="83">
        <f t="shared" si="98"/>
        <v>1.96</v>
      </c>
      <c r="AD240" s="83">
        <f t="shared" si="99"/>
        <v>0.36</v>
      </c>
      <c r="AE240" s="45">
        <f t="shared" si="100"/>
        <v>11445421.200022891</v>
      </c>
      <c r="AF240" s="45">
        <f t="shared" si="100"/>
        <v>3465740.4145822865</v>
      </c>
      <c r="AG240" s="45">
        <f t="shared" si="88"/>
        <v>14911161.614605177</v>
      </c>
      <c r="AH240" s="47">
        <f>IF(Y240="No",0,IFERROR(ROUNDDOWN(INDEX('90% of ACR'!K:K,MATCH(H:H,'90% of ACR'!A:A,0))*IF(I240&gt;0,IF(O240&gt;0,$R$4*MAX(O240-V240,0),0),0)/I240,2),0))</f>
        <v>0</v>
      </c>
      <c r="AI240" s="83">
        <f>IF(Y240="No",0,IFERROR(ROUNDDOWN(INDEX('90% of ACR'!R:R,MATCH(H:H,'90% of ACR'!A:A,0))*IF(J240&gt;0,IF(P240&gt;0,$R$4*MAX(P240-W240,0),0),0)/J240,2),0))</f>
        <v>0.27</v>
      </c>
      <c r="AJ240" s="45">
        <f t="shared" si="89"/>
        <v>0</v>
      </c>
      <c r="AK240" s="45">
        <f t="shared" si="89"/>
        <v>2599305.310936715</v>
      </c>
      <c r="AL240" s="47">
        <f t="shared" si="90"/>
        <v>1.96</v>
      </c>
      <c r="AM240" s="47">
        <f t="shared" si="90"/>
        <v>1.01</v>
      </c>
      <c r="AN240" s="84">
        <f>IFERROR(INDEX(FeeCalc!P:P,MATCH(C240,FeeCalc!F:F,0)),0)</f>
        <v>21168748.474267639</v>
      </c>
      <c r="AO240" s="84">
        <f>IFERROR(INDEX(FeeCalc!S:S,MATCH(C240,FeeCalc!F:F,0)),0)</f>
        <v>1306861.6481660975</v>
      </c>
      <c r="AP240" s="84">
        <f t="shared" si="91"/>
        <v>22475610.122433737</v>
      </c>
      <c r="AQ240" s="69">
        <f t="shared" si="92"/>
        <v>9537120.5944725536</v>
      </c>
      <c r="AR240" s="69">
        <v>4985053.1744308248</v>
      </c>
      <c r="AS240" s="69">
        <f t="shared" si="101"/>
        <v>4552067.4200417288</v>
      </c>
      <c r="AT240" s="69">
        <f>IFERROR(IFERROR(INDEX('2023 IP UPL Data'!L:L,MATCH(A:A,'2023 IP UPL Data'!B:B,0)),INDEX('2023 IMD UPL Data'!I:I,MATCH(A:A,'2023 IMD UPL Data'!B:B,0))),0)</f>
        <v>5705557.2095588222</v>
      </c>
      <c r="AU240" s="69">
        <f>IFERROR(IF(F238="IMD",0,INDEX('2023 OP UPL Data'!J:J,MATCH(A:A,'2023 OP UPL Data'!B:B,0))),0)</f>
        <v>5321929.6801470593</v>
      </c>
      <c r="AV240" s="45">
        <f t="shared" si="93"/>
        <v>11027486.889705881</v>
      </c>
      <c r="AW240" s="69">
        <f>IFERROR(IFERROR(INDEX('2023 IP UPL Data'!M:M,MATCH(A:A,'2023 IP UPL Data'!B:B,0)),INDEX('2023 IMD UPL Data'!J:J,MATCH(A:A,'2023 IMD UPL Data'!B:B,0))),0)</f>
        <v>15873419.82</v>
      </c>
      <c r="AX240" s="69">
        <f>IFERROR(IF(F238="IMD",0,INDEX('2023 OP UPL Data'!L:L,MATCH(A:A,'2023 OP UPL Data'!B:B,0))),0)</f>
        <v>8457871.9000000004</v>
      </c>
      <c r="AY240" s="45">
        <f t="shared" si="94"/>
        <v>24331291.719999999</v>
      </c>
      <c r="AZ240" s="69">
        <v>33580266.125957891</v>
      </c>
      <c r="BA240" s="69">
        <v>17398921.96019103</v>
      </c>
      <c r="BB240" s="69">
        <f t="shared" si="95"/>
        <v>22134844.925935</v>
      </c>
      <c r="BC240" s="69">
        <f t="shared" si="95"/>
        <v>10274899.996882997</v>
      </c>
      <c r="BD240" s="69">
        <f t="shared" si="96"/>
        <v>32409744.922817994</v>
      </c>
      <c r="BE240" s="91">
        <f t="shared" si="97"/>
        <v>17706846.305957891</v>
      </c>
      <c r="BF240" s="91">
        <f t="shared" si="97"/>
        <v>8941050.0601910297</v>
      </c>
      <c r="BG240" s="70">
        <f>IFERROR(INDEX('2023 IP UPL Data'!K:K,MATCH(A240,'2023 IP UPL Data'!B:B,0)),0)</f>
        <v>0</v>
      </c>
    </row>
    <row r="241" spans="1:59">
      <c r="A241" s="120" t="s">
        <v>1072</v>
      </c>
      <c r="B241" s="161" t="s">
        <v>1072</v>
      </c>
      <c r="C241" s="31" t="s">
        <v>1073</v>
      </c>
      <c r="D241" s="193" t="s">
        <v>1073</v>
      </c>
      <c r="E241" s="157" t="s">
        <v>3434</v>
      </c>
      <c r="F241" s="117" t="s">
        <v>2987</v>
      </c>
      <c r="G241" s="117" t="s">
        <v>1219</v>
      </c>
      <c r="H241" s="43" t="str">
        <f t="shared" si="79"/>
        <v>Urban Travis</v>
      </c>
      <c r="I241" s="45">
        <f>INDEX(FeeCalc!M:M,MATCH(C:C,FeeCalc!F:F,0))</f>
        <v>2407287.295050201</v>
      </c>
      <c r="J241" s="45">
        <f>INDEX(FeeCalc!L:L,MATCH(C:C,FeeCalc!F:F,0))</f>
        <v>477689.90344257408</v>
      </c>
      <c r="K241" s="45">
        <f t="shared" si="80"/>
        <v>2884977.1984927752</v>
      </c>
      <c r="L241" s="45">
        <f>IFERROR(IFERROR(INDEX('2023 IP UPL Data'!N:N,MATCH(A:A,'2023 IP UPL Data'!B:B,0)),INDEX('2023 IMD UPL Data'!M:M,MATCH(A:A,'2023 IMD UPL Data'!B:B,0))),0)</f>
        <v>1242011.9374683541</v>
      </c>
      <c r="M241" s="45">
        <f>IFERROR((IF(F241="IMD",0,INDEX('2023 OP UPL Data'!M:M,MATCH(A:A,'2023 OP UPL Data'!B:B,0)))),0)</f>
        <v>2057712.2425316456</v>
      </c>
      <c r="N241" s="45">
        <f t="shared" si="81"/>
        <v>3299724.1799999997</v>
      </c>
      <c r="O241" s="45">
        <v>6062229.0651661362</v>
      </c>
      <c r="P241" s="45">
        <v>2783082.1745047476</v>
      </c>
      <c r="Q241" s="45">
        <f t="shared" si="82"/>
        <v>8845311.2396708839</v>
      </c>
      <c r="R241" s="45" t="str">
        <f t="shared" si="83"/>
        <v>Yes</v>
      </c>
      <c r="S241" s="46" t="str">
        <f t="shared" si="83"/>
        <v>Yes</v>
      </c>
      <c r="T241" s="47">
        <f>ROUND(INDEX(Summary!H:H,MATCH(H:H,Summary!A:A,0)),2)</f>
        <v>0.75</v>
      </c>
      <c r="U241" s="47">
        <f>ROUND(INDEX(Summary!I:I,MATCH(H:H,Summary!A:A,0)),2)</f>
        <v>2.0299999999999998</v>
      </c>
      <c r="V241" s="82">
        <f t="shared" si="84"/>
        <v>1805465.4712876508</v>
      </c>
      <c r="W241" s="82">
        <f t="shared" si="84"/>
        <v>969710.50398842525</v>
      </c>
      <c r="X241" s="45">
        <f t="shared" si="85"/>
        <v>2775175.9752760762</v>
      </c>
      <c r="Y241" s="45" t="s">
        <v>18726</v>
      </c>
      <c r="Z241" s="45" t="str">
        <f t="shared" si="86"/>
        <v>Yes</v>
      </c>
      <c r="AA241" s="45" t="str">
        <f t="shared" si="86"/>
        <v>Yes</v>
      </c>
      <c r="AB241" s="45" t="str">
        <f t="shared" si="87"/>
        <v>Yes</v>
      </c>
      <c r="AC241" s="83">
        <f t="shared" si="98"/>
        <v>1.23</v>
      </c>
      <c r="AD241" s="83">
        <f t="shared" si="99"/>
        <v>2.64</v>
      </c>
      <c r="AE241" s="45">
        <f t="shared" si="100"/>
        <v>2960963.3729117471</v>
      </c>
      <c r="AF241" s="45">
        <f t="shared" si="100"/>
        <v>1261101.3450883955</v>
      </c>
      <c r="AG241" s="45">
        <f t="shared" si="88"/>
        <v>4222064.7180001428</v>
      </c>
      <c r="AH241" s="47">
        <f>IF(Y241="No",0,IFERROR(ROUNDDOWN(INDEX('90% of ACR'!K:K,MATCH(H:H,'90% of ACR'!A:A,0))*IF(I241&gt;0,IF(O241&gt;0,$R$4*MAX(O241-V241,0),0),0)/I241,2),0))</f>
        <v>1.23</v>
      </c>
      <c r="AI241" s="83">
        <f>IF(Y241="No",0,IFERROR(ROUNDDOWN(INDEX('90% of ACR'!R:R,MATCH(H:H,'90% of ACR'!A:A,0))*IF(J241&gt;0,IF(P241&gt;0,$R$4*MAX(P241-W241,0),0),0)/J241,2),0))</f>
        <v>1.36</v>
      </c>
      <c r="AJ241" s="45">
        <f t="shared" si="89"/>
        <v>2960963.3729117471</v>
      </c>
      <c r="AK241" s="45">
        <f t="shared" si="89"/>
        <v>649658.26868190081</v>
      </c>
      <c r="AL241" s="47">
        <f t="shared" si="90"/>
        <v>1.98</v>
      </c>
      <c r="AM241" s="47">
        <f t="shared" si="90"/>
        <v>3.3899999999999997</v>
      </c>
      <c r="AN241" s="84">
        <f>IFERROR(INDEX(FeeCalc!P:P,MATCH(C241,FeeCalc!F:F,0)),0)</f>
        <v>6385797.6168697234</v>
      </c>
      <c r="AO241" s="84">
        <f>IFERROR(INDEX(FeeCalc!S:S,MATCH(C241,FeeCalc!F:F,0)),0)</f>
        <v>398221.67737459566</v>
      </c>
      <c r="AP241" s="84">
        <f t="shared" si="91"/>
        <v>6784019.2942443192</v>
      </c>
      <c r="AQ241" s="69">
        <f t="shared" si="92"/>
        <v>2878676.475165281</v>
      </c>
      <c r="AR241" s="69">
        <v>1448845.4705296913</v>
      </c>
      <c r="AS241" s="69">
        <f t="shared" si="101"/>
        <v>1429831.0046355897</v>
      </c>
      <c r="AT241" s="69">
        <f>IFERROR(IFERROR(INDEX('2023 IP UPL Data'!L:L,MATCH(A:A,'2023 IP UPL Data'!B:B,0)),INDEX('2023 IMD UPL Data'!I:I,MATCH(A:A,'2023 IMD UPL Data'!B:B,0))),0)</f>
        <v>3279798.7025316455</v>
      </c>
      <c r="AU241" s="69">
        <f>IFERROR(IF(F239="IMD",0,INDEX('2023 OP UPL Data'!J:J,MATCH(A:A,'2023 OP UPL Data'!B:B,0))),0)</f>
        <v>522890.2974683544</v>
      </c>
      <c r="AV241" s="45">
        <f t="shared" si="93"/>
        <v>3802689</v>
      </c>
      <c r="AW241" s="69">
        <f>IFERROR(IFERROR(INDEX('2023 IP UPL Data'!M:M,MATCH(A:A,'2023 IP UPL Data'!B:B,0)),INDEX('2023 IMD UPL Data'!J:J,MATCH(A:A,'2023 IMD UPL Data'!B:B,0))),0)</f>
        <v>4521810.6399999997</v>
      </c>
      <c r="AX241" s="69">
        <f>IFERROR(IF(F239="IMD",0,INDEX('2023 OP UPL Data'!L:L,MATCH(A:A,'2023 OP UPL Data'!B:B,0))),0)</f>
        <v>2580602.54</v>
      </c>
      <c r="AY241" s="45">
        <f t="shared" si="94"/>
        <v>7102413.1799999997</v>
      </c>
      <c r="AZ241" s="69">
        <v>9342027.7676977813</v>
      </c>
      <c r="BA241" s="69">
        <v>3305972.4719731021</v>
      </c>
      <c r="BB241" s="69">
        <f t="shared" si="95"/>
        <v>7536562.2964101303</v>
      </c>
      <c r="BC241" s="69">
        <f t="shared" si="95"/>
        <v>2336261.9679846768</v>
      </c>
      <c r="BD241" s="69">
        <f t="shared" si="96"/>
        <v>9872824.2643948086</v>
      </c>
      <c r="BE241" s="91">
        <f t="shared" si="97"/>
        <v>4820217.1276977817</v>
      </c>
      <c r="BF241" s="91">
        <f t="shared" si="97"/>
        <v>725369.93197310204</v>
      </c>
      <c r="BG241" s="70">
        <f>IFERROR(INDEX('2023 IP UPL Data'!K:K,MATCH(A241,'2023 IP UPL Data'!B:B,0)),0)</f>
        <v>0</v>
      </c>
    </row>
    <row r="242" spans="1:59">
      <c r="A242" s="120" t="s">
        <v>184</v>
      </c>
      <c r="B242" s="161" t="s">
        <v>184</v>
      </c>
      <c r="C242" s="31" t="s">
        <v>185</v>
      </c>
      <c r="D242" s="193" t="s">
        <v>185</v>
      </c>
      <c r="E242" s="157" t="s">
        <v>23144</v>
      </c>
      <c r="F242" s="117" t="s">
        <v>2987</v>
      </c>
      <c r="G242" s="117" t="s">
        <v>301</v>
      </c>
      <c r="H242" s="43" t="str">
        <f t="shared" si="79"/>
        <v>Urban Harris</v>
      </c>
      <c r="I242" s="45">
        <f>INDEX(FeeCalc!M:M,MATCH(C:C,FeeCalc!F:F,0))</f>
        <v>968939.38821593602</v>
      </c>
      <c r="J242" s="45">
        <f>INDEX(FeeCalc!L:L,MATCH(C:C,FeeCalc!F:F,0))</f>
        <v>3506461.2081919657</v>
      </c>
      <c r="K242" s="45">
        <f t="shared" si="80"/>
        <v>4475400.5964079015</v>
      </c>
      <c r="L242" s="45">
        <f>IFERROR(IFERROR(INDEX('2023 IP UPL Data'!N:N,MATCH(A:A,'2023 IP UPL Data'!B:B,0)),INDEX('2023 IMD UPL Data'!M:M,MATCH(A:A,'2023 IMD UPL Data'!B:B,0))),0)</f>
        <v>1456295.2101470586</v>
      </c>
      <c r="M242" s="45">
        <f>IFERROR((IF(F242="IMD",0,INDEX('2023 OP UPL Data'!M:M,MATCH(A:A,'2023 OP UPL Data'!B:B,0)))),0)</f>
        <v>737140.09088235209</v>
      </c>
      <c r="N242" s="45">
        <f t="shared" si="81"/>
        <v>2193435.3010294107</v>
      </c>
      <c r="O242" s="45">
        <v>4812372.9169008285</v>
      </c>
      <c r="P242" s="45">
        <v>2953550.3399480986</v>
      </c>
      <c r="Q242" s="45">
        <f t="shared" si="82"/>
        <v>7765923.2568489276</v>
      </c>
      <c r="R242" s="45" t="str">
        <f t="shared" si="83"/>
        <v>Yes</v>
      </c>
      <c r="S242" s="46" t="str">
        <f t="shared" si="83"/>
        <v>Yes</v>
      </c>
      <c r="T242" s="47">
        <f>ROUND(INDEX(Summary!H:H,MATCH(H:H,Summary!A:A,0)),2)</f>
        <v>1.96</v>
      </c>
      <c r="U242" s="47">
        <f>ROUND(INDEX(Summary!I:I,MATCH(H:H,Summary!A:A,0)),2)</f>
        <v>0.74</v>
      </c>
      <c r="V242" s="82">
        <f t="shared" si="84"/>
        <v>1899121.2009032345</v>
      </c>
      <c r="W242" s="82">
        <f t="shared" si="84"/>
        <v>2594781.2940620547</v>
      </c>
      <c r="X242" s="45">
        <f t="shared" si="85"/>
        <v>4493902.4949652888</v>
      </c>
      <c r="Y242" s="45" t="s">
        <v>18726</v>
      </c>
      <c r="Z242" s="45" t="str">
        <f t="shared" si="86"/>
        <v>No</v>
      </c>
      <c r="AA242" s="45" t="str">
        <f t="shared" si="86"/>
        <v>Yes</v>
      </c>
      <c r="AB242" s="45" t="str">
        <f t="shared" si="87"/>
        <v>Yes</v>
      </c>
      <c r="AC242" s="83">
        <f t="shared" si="98"/>
        <v>2.09</v>
      </c>
      <c r="AD242" s="83">
        <f t="shared" si="99"/>
        <v>7.0000000000000007E-2</v>
      </c>
      <c r="AE242" s="45">
        <f t="shared" si="100"/>
        <v>2025083.3213713062</v>
      </c>
      <c r="AF242" s="45">
        <f t="shared" si="100"/>
        <v>245452.28457343762</v>
      </c>
      <c r="AG242" s="45">
        <f t="shared" si="88"/>
        <v>2270535.6059447438</v>
      </c>
      <c r="AH242" s="47">
        <f>IF(Y242="No",0,IFERROR(ROUNDDOWN(INDEX('90% of ACR'!K:K,MATCH(H:H,'90% of ACR'!A:A,0))*IF(I242&gt;0,IF(O242&gt;0,$R$4*MAX(O242-V242,0),0),0)/I242,2),0))</f>
        <v>0</v>
      </c>
      <c r="AI242" s="83">
        <f>IF(Y242="No",0,IFERROR(ROUNDDOWN(INDEX('90% of ACR'!R:R,MATCH(H:H,'90% of ACR'!A:A,0))*IF(J242&gt;0,IF(P242&gt;0,$R$4*MAX(P242-W242,0),0),0)/J242,2),0))</f>
        <v>0.05</v>
      </c>
      <c r="AJ242" s="45">
        <f t="shared" si="89"/>
        <v>0</v>
      </c>
      <c r="AK242" s="45">
        <f t="shared" si="89"/>
        <v>175323.06040959829</v>
      </c>
      <c r="AL242" s="47">
        <f t="shared" si="90"/>
        <v>1.96</v>
      </c>
      <c r="AM242" s="47">
        <f t="shared" si="90"/>
        <v>0.79</v>
      </c>
      <c r="AN242" s="84">
        <f>IFERROR(INDEX(FeeCalc!P:P,MATCH(C242,FeeCalc!F:F,0)),0)</f>
        <v>4669225.5553748878</v>
      </c>
      <c r="AO242" s="84">
        <f>IFERROR(INDEX(FeeCalc!S:S,MATCH(C242,FeeCalc!F:F,0)),0)</f>
        <v>288028.61859649344</v>
      </c>
      <c r="AP242" s="84">
        <f t="shared" si="91"/>
        <v>4957254.173971381</v>
      </c>
      <c r="AQ242" s="69">
        <f t="shared" si="92"/>
        <v>2103521.5781496242</v>
      </c>
      <c r="AR242" s="69">
        <v>1086178.9504680785</v>
      </c>
      <c r="AS242" s="69">
        <f t="shared" si="101"/>
        <v>1017342.6276815457</v>
      </c>
      <c r="AT242" s="69">
        <f>IFERROR(IFERROR(INDEX('2023 IP UPL Data'!L:L,MATCH(A:A,'2023 IP UPL Data'!B:B,0)),INDEX('2023 IMD UPL Data'!I:I,MATCH(A:A,'2023 IMD UPL Data'!B:B,0))),0)</f>
        <v>1127221.5698529412</v>
      </c>
      <c r="AU242" s="69">
        <f>IFERROR(IF(F240="IMD",0,INDEX('2023 OP UPL Data'!J:J,MATCH(A:A,'2023 OP UPL Data'!B:B,0))),0)</f>
        <v>1405919.1691176477</v>
      </c>
      <c r="AV242" s="45">
        <f t="shared" si="93"/>
        <v>2533140.7389705889</v>
      </c>
      <c r="AW242" s="69">
        <f>IFERROR(IFERROR(INDEX('2023 IP UPL Data'!M:M,MATCH(A:A,'2023 IP UPL Data'!B:B,0)),INDEX('2023 IMD UPL Data'!J:J,MATCH(A:A,'2023 IMD UPL Data'!B:B,0))),0)</f>
        <v>2583516.7799999998</v>
      </c>
      <c r="AX242" s="69">
        <f>IFERROR(IF(F240="IMD",0,INDEX('2023 OP UPL Data'!L:L,MATCH(A:A,'2023 OP UPL Data'!B:B,0))),0)</f>
        <v>2143059.2599999998</v>
      </c>
      <c r="AY242" s="45">
        <f t="shared" si="94"/>
        <v>4726576.0399999991</v>
      </c>
      <c r="AZ242" s="69">
        <v>5939594.4867537692</v>
      </c>
      <c r="BA242" s="69">
        <v>4359469.5090657463</v>
      </c>
      <c r="BB242" s="69">
        <f t="shared" si="95"/>
        <v>4040473.2858505347</v>
      </c>
      <c r="BC242" s="69">
        <f t="shared" si="95"/>
        <v>1764688.2150036916</v>
      </c>
      <c r="BD242" s="69">
        <f t="shared" si="96"/>
        <v>5805161.5008542277</v>
      </c>
      <c r="BE242" s="91">
        <f t="shared" si="97"/>
        <v>3356077.7067537694</v>
      </c>
      <c r="BF242" s="91">
        <f t="shared" si="97"/>
        <v>2216410.2490657466</v>
      </c>
      <c r="BG242" s="70">
        <f>IFERROR(INDEX('2023 IP UPL Data'!K:K,MATCH(A242,'2023 IP UPL Data'!B:B,0)),0)</f>
        <v>0</v>
      </c>
    </row>
    <row r="243" spans="1:59">
      <c r="A243" s="120" t="s">
        <v>709</v>
      </c>
      <c r="B243" s="161" t="s">
        <v>709</v>
      </c>
      <c r="C243" s="31" t="s">
        <v>710</v>
      </c>
      <c r="D243" s="193" t="s">
        <v>710</v>
      </c>
      <c r="E243" s="157" t="s">
        <v>22963</v>
      </c>
      <c r="F243" s="117" t="s">
        <v>2987</v>
      </c>
      <c r="G243" s="117" t="s">
        <v>1206</v>
      </c>
      <c r="H243" s="43" t="str">
        <f t="shared" si="79"/>
        <v>Urban El Paso</v>
      </c>
      <c r="I243" s="45">
        <f>INDEX(FeeCalc!M:M,MATCH(C:C,FeeCalc!F:F,0))</f>
        <v>20450418.889085084</v>
      </c>
      <c r="J243" s="45">
        <f>INDEX(FeeCalc!L:L,MATCH(C:C,FeeCalc!F:F,0))</f>
        <v>4731517.882851094</v>
      </c>
      <c r="K243" s="45">
        <f t="shared" si="80"/>
        <v>25181936.771936178</v>
      </c>
      <c r="L243" s="45">
        <f>IFERROR(IFERROR(INDEX('2023 IP UPL Data'!N:N,MATCH(A:A,'2023 IP UPL Data'!B:B,0)),INDEX('2023 IMD UPL Data'!M:M,MATCH(A:A,'2023 IMD UPL Data'!B:B,0))),0)</f>
        <v>25130035.418490566</v>
      </c>
      <c r="M243" s="45">
        <f>IFERROR((IF(F243="IMD",0,INDEX('2023 OP UPL Data'!M:M,MATCH(A:A,'2023 OP UPL Data'!B:B,0)))),0)</f>
        <v>9034543.7449056599</v>
      </c>
      <c r="N243" s="45">
        <f t="shared" si="81"/>
        <v>34164579.163396224</v>
      </c>
      <c r="O243" s="45">
        <v>55889682.792982198</v>
      </c>
      <c r="P243" s="45">
        <v>16576552.961090544</v>
      </c>
      <c r="Q243" s="45">
        <f t="shared" si="82"/>
        <v>72466235.754072741</v>
      </c>
      <c r="R243" s="45" t="str">
        <f t="shared" si="83"/>
        <v>Yes</v>
      </c>
      <c r="S243" s="46" t="str">
        <f t="shared" si="83"/>
        <v>Yes</v>
      </c>
      <c r="T243" s="47">
        <f>ROUND(INDEX(Summary!H:H,MATCH(H:H,Summary!A:A,0)),2)</f>
        <v>0.46</v>
      </c>
      <c r="U243" s="47">
        <f>ROUND(INDEX(Summary!I:I,MATCH(H:H,Summary!A:A,0)),2)</f>
        <v>0.97</v>
      </c>
      <c r="V243" s="82">
        <f t="shared" si="84"/>
        <v>9407192.6889791396</v>
      </c>
      <c r="W243" s="82">
        <f t="shared" si="84"/>
        <v>4589572.3463655608</v>
      </c>
      <c r="X243" s="45">
        <f t="shared" si="85"/>
        <v>13996765.035344701</v>
      </c>
      <c r="Y243" s="45" t="s">
        <v>18726</v>
      </c>
      <c r="Z243" s="45" t="str">
        <f t="shared" si="86"/>
        <v>Yes</v>
      </c>
      <c r="AA243" s="45" t="str">
        <f t="shared" si="86"/>
        <v>Yes</v>
      </c>
      <c r="AB243" s="45" t="str">
        <f t="shared" si="87"/>
        <v>Yes</v>
      </c>
      <c r="AC243" s="83">
        <f t="shared" si="98"/>
        <v>1.58</v>
      </c>
      <c r="AD243" s="83">
        <f t="shared" si="99"/>
        <v>1.76</v>
      </c>
      <c r="AE243" s="45">
        <f t="shared" si="100"/>
        <v>32311661.844754435</v>
      </c>
      <c r="AF243" s="45">
        <f t="shared" si="100"/>
        <v>8327471.4738179259</v>
      </c>
      <c r="AG243" s="45">
        <f t="shared" si="88"/>
        <v>40639133.318572357</v>
      </c>
      <c r="AH243" s="47">
        <f>IF(Y243="No",0,IFERROR(ROUNDDOWN(INDEX('90% of ACR'!K:K,MATCH(H:H,'90% of ACR'!A:A,0))*IF(I243&gt;0,IF(O243&gt;0,$R$4*MAX(O243-V243,0),0),0)/I243,2),0))</f>
        <v>1.35</v>
      </c>
      <c r="AI243" s="83">
        <f>IF(Y243="No",0,IFERROR(ROUNDDOWN(INDEX('90% of ACR'!R:R,MATCH(H:H,'90% of ACR'!A:A,0))*IF(J243&gt;0,IF(P243&gt;0,$R$4*MAX(P243-W243,0),0),0)/J243,2),0))</f>
        <v>1.76</v>
      </c>
      <c r="AJ243" s="45">
        <f t="shared" si="89"/>
        <v>27608065.500264864</v>
      </c>
      <c r="AK243" s="45">
        <f t="shared" si="89"/>
        <v>8327471.4738179259</v>
      </c>
      <c r="AL243" s="47">
        <f t="shared" si="90"/>
        <v>1.81</v>
      </c>
      <c r="AM243" s="47">
        <f t="shared" si="90"/>
        <v>2.73</v>
      </c>
      <c r="AN243" s="84">
        <f>IFERROR(INDEX(FeeCalc!P:P,MATCH(C243,FeeCalc!F:F,0)),0)</f>
        <v>49932302.009427488</v>
      </c>
      <c r="AO243" s="84">
        <f>IFERROR(INDEX(FeeCalc!S:S,MATCH(C243,FeeCalc!F:F,0)),0)</f>
        <v>3079674.0023762155</v>
      </c>
      <c r="AP243" s="84">
        <f t="shared" si="91"/>
        <v>53011976.011803702</v>
      </c>
      <c r="AQ243" s="69">
        <f t="shared" si="92"/>
        <v>22494677.805040695</v>
      </c>
      <c r="AR243" s="69">
        <v>11212255.900750393</v>
      </c>
      <c r="AS243" s="69">
        <f t="shared" si="101"/>
        <v>11282421.904290302</v>
      </c>
      <c r="AT243" s="69">
        <f>IFERROR(IFERROR(INDEX('2023 IP UPL Data'!L:L,MATCH(A:A,'2023 IP UPL Data'!B:B,0)),INDEX('2023 IMD UPL Data'!I:I,MATCH(A:A,'2023 IMD UPL Data'!B:B,0))),0)</f>
        <v>19044403.641509436</v>
      </c>
      <c r="AU243" s="69">
        <f>IFERROR(IF(F241="IMD",0,INDEX('2023 OP UPL Data'!J:J,MATCH(A:A,'2023 OP UPL Data'!B:B,0))),0)</f>
        <v>2914681.4150943402</v>
      </c>
      <c r="AV243" s="45">
        <f t="shared" si="93"/>
        <v>21959085.056603774</v>
      </c>
      <c r="AW243" s="69">
        <f>IFERROR(IFERROR(INDEX('2023 IP UPL Data'!M:M,MATCH(A:A,'2023 IP UPL Data'!B:B,0)),INDEX('2023 IMD UPL Data'!J:J,MATCH(A:A,'2023 IMD UPL Data'!B:B,0))),0)</f>
        <v>44174439.060000002</v>
      </c>
      <c r="AX243" s="69">
        <f>IFERROR(IF(F241="IMD",0,INDEX('2023 OP UPL Data'!L:L,MATCH(A:A,'2023 OP UPL Data'!B:B,0))),0)</f>
        <v>11949225.16</v>
      </c>
      <c r="AY243" s="45">
        <f t="shared" si="94"/>
        <v>56123664.219999999</v>
      </c>
      <c r="AZ243" s="69">
        <v>74934086.434491634</v>
      </c>
      <c r="BA243" s="69">
        <v>19491234.376184884</v>
      </c>
      <c r="BB243" s="69">
        <f t="shared" si="95"/>
        <v>65526893.745512493</v>
      </c>
      <c r="BC243" s="69">
        <f t="shared" si="95"/>
        <v>14901662.029819325</v>
      </c>
      <c r="BD243" s="69">
        <f t="shared" si="96"/>
        <v>80428555.77533181</v>
      </c>
      <c r="BE243" s="91">
        <f t="shared" si="97"/>
        <v>30759647.374491632</v>
      </c>
      <c r="BF243" s="91">
        <f t="shared" si="97"/>
        <v>7542009.2161848843</v>
      </c>
      <c r="BG243" s="70">
        <f>IFERROR(INDEX('2023 IP UPL Data'!K:K,MATCH(A243,'2023 IP UPL Data'!B:B,0)),0)</f>
        <v>0</v>
      </c>
    </row>
    <row r="244" spans="1:59" ht="25.5">
      <c r="A244" s="120" t="s">
        <v>1339</v>
      </c>
      <c r="B244" s="161" t="s">
        <v>1339</v>
      </c>
      <c r="C244" s="31" t="s">
        <v>1340</v>
      </c>
      <c r="D244" s="193" t="s">
        <v>1340</v>
      </c>
      <c r="E244" s="157" t="s">
        <v>22945</v>
      </c>
      <c r="F244" s="117" t="s">
        <v>3537</v>
      </c>
      <c r="G244" s="117" t="s">
        <v>301</v>
      </c>
      <c r="H244" s="43" t="str">
        <f t="shared" si="79"/>
        <v>Non-state-owned IMD Harris</v>
      </c>
      <c r="I244" s="45">
        <f>INDEX(FeeCalc!M:M,MATCH(C:C,FeeCalc!F:F,0))</f>
        <v>4162993.892983438</v>
      </c>
      <c r="J244" s="45">
        <f>INDEX(FeeCalc!L:L,MATCH(C:C,FeeCalc!F:F,0))</f>
        <v>0</v>
      </c>
      <c r="K244" s="45">
        <f t="shared" si="80"/>
        <v>4162993.892983438</v>
      </c>
      <c r="L244" s="45">
        <f>IFERROR(IFERROR(INDEX('2023 IP UPL Data'!N:N,MATCH(A:A,'2023 IP UPL Data'!B:B,0)),INDEX('2023 IMD UPL Data'!M:M,MATCH(A:A,'2023 IMD UPL Data'!B:B,0))),0)</f>
        <v>0</v>
      </c>
      <c r="M244" s="45">
        <f>IFERROR((IF(F244="IMD",0,INDEX('2023 OP UPL Data'!M:M,MATCH(A:A,'2023 OP UPL Data'!B:B,0)))),0)</f>
        <v>0</v>
      </c>
      <c r="N244" s="45">
        <f t="shared" si="81"/>
        <v>0</v>
      </c>
      <c r="O244" s="45">
        <v>0</v>
      </c>
      <c r="P244" s="45">
        <v>0</v>
      </c>
      <c r="Q244" s="45">
        <f t="shared" si="82"/>
        <v>0</v>
      </c>
      <c r="R244" s="45" t="str">
        <f t="shared" si="83"/>
        <v>No</v>
      </c>
      <c r="S244" s="46" t="str">
        <f t="shared" si="83"/>
        <v>No</v>
      </c>
      <c r="T244" s="47">
        <f>ROUND(INDEX(Summary!H:H,MATCH(H:H,Summary!A:A,0)),2)</f>
        <v>0.38</v>
      </c>
      <c r="U244" s="47">
        <f>ROUND(INDEX(Summary!I:I,MATCH(H:H,Summary!A:A,0)),2)</f>
        <v>0</v>
      </c>
      <c r="V244" s="82">
        <f t="shared" si="84"/>
        <v>1581937.6793337064</v>
      </c>
      <c r="W244" s="82">
        <f t="shared" si="84"/>
        <v>0</v>
      </c>
      <c r="X244" s="45">
        <f t="shared" si="85"/>
        <v>1581937.6793337064</v>
      </c>
      <c r="Y244" s="45" t="s">
        <v>18726</v>
      </c>
      <c r="Z244" s="45" t="str">
        <f t="shared" si="86"/>
        <v>No</v>
      </c>
      <c r="AA244" s="45" t="str">
        <f t="shared" si="86"/>
        <v>No</v>
      </c>
      <c r="AB244" s="45" t="str">
        <f t="shared" si="87"/>
        <v>No</v>
      </c>
      <c r="AC244" s="83">
        <f t="shared" si="98"/>
        <v>0</v>
      </c>
      <c r="AD244" s="83">
        <f t="shared" si="99"/>
        <v>0</v>
      </c>
      <c r="AE244" s="45">
        <f t="shared" si="100"/>
        <v>0</v>
      </c>
      <c r="AF244" s="45">
        <f t="shared" si="100"/>
        <v>0</v>
      </c>
      <c r="AG244" s="45">
        <f t="shared" si="88"/>
        <v>0</v>
      </c>
      <c r="AH244" s="47">
        <f>IF(Y244="No",0,IFERROR(ROUNDDOWN(INDEX('90% of ACR'!K:K,MATCH(H:H,'90% of ACR'!A:A,0))*IF(I244&gt;0,IF(O244&gt;0,$R$4*MAX(O244-V244,0),0),0)/I244,2),0))</f>
        <v>0</v>
      </c>
      <c r="AI244" s="83">
        <f>IF(Y244="No",0,IFERROR(ROUNDDOWN(INDEX('90% of ACR'!R:R,MATCH(H:H,'90% of ACR'!A:A,0))*IF(J244&gt;0,IF(P244&gt;0,$R$4*MAX(P244-W244,0),0),0)/J244,2),0))</f>
        <v>0</v>
      </c>
      <c r="AJ244" s="45">
        <f t="shared" si="89"/>
        <v>0</v>
      </c>
      <c r="AK244" s="45">
        <f t="shared" si="89"/>
        <v>0</v>
      </c>
      <c r="AL244" s="47">
        <f t="shared" si="90"/>
        <v>0.38</v>
      </c>
      <c r="AM244" s="47">
        <f t="shared" si="90"/>
        <v>0</v>
      </c>
      <c r="AN244" s="84">
        <f>IFERROR(INDEX(FeeCalc!P:P,MATCH(C244,FeeCalc!F:F,0)),0)</f>
        <v>1581937.6793337064</v>
      </c>
      <c r="AO244" s="84">
        <f>IFERROR(INDEX(FeeCalc!S:S,MATCH(C244,FeeCalc!F:F,0)),0)</f>
        <v>96510.786802852119</v>
      </c>
      <c r="AP244" s="84">
        <f t="shared" si="91"/>
        <v>1678448.4661365584</v>
      </c>
      <c r="AQ244" s="69">
        <f t="shared" si="92"/>
        <v>712219.39453265816</v>
      </c>
      <c r="AR244" s="69">
        <v>363431.53795085824</v>
      </c>
      <c r="AS244" s="69">
        <f t="shared" si="101"/>
        <v>348787.85658179992</v>
      </c>
      <c r="AT244" s="69">
        <f>IFERROR(IFERROR(INDEX('2023 IP UPL Data'!L:L,MATCH(A:A,'2023 IP UPL Data'!B:B,0)),INDEX('2023 IMD UPL Data'!I:I,MATCH(A:A,'2023 IMD UPL Data'!B:B,0))),0)</f>
        <v>0</v>
      </c>
      <c r="AU244" s="69">
        <f>IFERROR(IF(F242="IMD",0,INDEX('2023 OP UPL Data'!J:J,MATCH(A:A,'2023 OP UPL Data'!B:B,0))),0)</f>
        <v>0</v>
      </c>
      <c r="AV244" s="45">
        <f t="shared" si="93"/>
        <v>0</v>
      </c>
      <c r="AW244" s="69">
        <f>IFERROR(IFERROR(INDEX('2023 IP UPL Data'!M:M,MATCH(A:A,'2023 IP UPL Data'!B:B,0)),INDEX('2023 IMD UPL Data'!J:J,MATCH(A:A,'2023 IMD UPL Data'!B:B,0))),0)</f>
        <v>0</v>
      </c>
      <c r="AX244" s="69">
        <f>IFERROR(IF(F242="IMD",0,INDEX('2023 OP UPL Data'!L:L,MATCH(A:A,'2023 OP UPL Data'!B:B,0))),0)</f>
        <v>0</v>
      </c>
      <c r="AY244" s="45">
        <f t="shared" si="94"/>
        <v>0</v>
      </c>
      <c r="AZ244" s="69">
        <v>0</v>
      </c>
      <c r="BA244" s="69">
        <v>0</v>
      </c>
      <c r="BB244" s="69">
        <f t="shared" si="95"/>
        <v>0</v>
      </c>
      <c r="BC244" s="69">
        <f t="shared" si="95"/>
        <v>0</v>
      </c>
      <c r="BD244" s="69">
        <f t="shared" si="96"/>
        <v>0</v>
      </c>
      <c r="BE244" s="91">
        <f t="shared" si="97"/>
        <v>0</v>
      </c>
      <c r="BF244" s="91">
        <f t="shared" si="97"/>
        <v>0</v>
      </c>
      <c r="BG244" s="70">
        <f>IFERROR(INDEX('2023 IP UPL Data'!K:K,MATCH(A244,'2023 IP UPL Data'!B:B,0)),0)</f>
        <v>0</v>
      </c>
    </row>
    <row r="245" spans="1:59">
      <c r="A245" s="120" t="s">
        <v>898</v>
      </c>
      <c r="B245" s="161" t="s">
        <v>898</v>
      </c>
      <c r="C245" s="31" t="s">
        <v>899</v>
      </c>
      <c r="D245" s="193" t="s">
        <v>899</v>
      </c>
      <c r="E245" s="157" t="s">
        <v>22995</v>
      </c>
      <c r="F245" s="117" t="s">
        <v>2987</v>
      </c>
      <c r="G245" s="117" t="s">
        <v>228</v>
      </c>
      <c r="H245" s="43" t="str">
        <f t="shared" si="79"/>
        <v>Urban MRSA West</v>
      </c>
      <c r="I245" s="45">
        <f>INDEX(FeeCalc!M:M,MATCH(C:C,FeeCalc!F:F,0))</f>
        <v>5318578.3393316902</v>
      </c>
      <c r="J245" s="45">
        <f>INDEX(FeeCalc!L:L,MATCH(C:C,FeeCalc!F:F,0))</f>
        <v>5152031.7726541478</v>
      </c>
      <c r="K245" s="45">
        <f t="shared" si="80"/>
        <v>10470610.111985838</v>
      </c>
      <c r="L245" s="45">
        <f>IFERROR(IFERROR(INDEX('2023 IP UPL Data'!N:N,MATCH(A:A,'2023 IP UPL Data'!B:B,0)),INDEX('2023 IMD UPL Data'!M:M,MATCH(A:A,'2023 IMD UPL Data'!B:B,0))),0)</f>
        <v>-9266833.9680662993</v>
      </c>
      <c r="M245" s="45">
        <f>IFERROR((IF(F245="IMD",0,INDEX('2023 OP UPL Data'!M:M,MATCH(A:A,'2023 OP UPL Data'!B:B,0)))),0)</f>
        <v>5231809.3758011051</v>
      </c>
      <c r="N245" s="45">
        <f t="shared" si="81"/>
        <v>-4035024.5922651943</v>
      </c>
      <c r="O245" s="45">
        <v>-5940811.9694232699</v>
      </c>
      <c r="P245" s="45">
        <v>9537617.6474281903</v>
      </c>
      <c r="Q245" s="45">
        <f t="shared" si="82"/>
        <v>3596805.6780049205</v>
      </c>
      <c r="R245" s="45" t="str">
        <f t="shared" si="83"/>
        <v>No</v>
      </c>
      <c r="S245" s="46" t="str">
        <f t="shared" si="83"/>
        <v>Yes</v>
      </c>
      <c r="T245" s="47">
        <f>ROUND(INDEX(Summary!H:H,MATCH(H:H,Summary!A:A,0)),2)</f>
        <v>0.45</v>
      </c>
      <c r="U245" s="47">
        <f>ROUND(INDEX(Summary!I:I,MATCH(H:H,Summary!A:A,0)),2)</f>
        <v>1.3</v>
      </c>
      <c r="V245" s="82">
        <f t="shared" si="84"/>
        <v>2393360.2526992606</v>
      </c>
      <c r="W245" s="82">
        <f t="shared" si="84"/>
        <v>6697641.3044503927</v>
      </c>
      <c r="X245" s="45">
        <f t="shared" si="85"/>
        <v>9091001.5571496524</v>
      </c>
      <c r="Y245" s="45" t="s">
        <v>18726</v>
      </c>
      <c r="Z245" s="45" t="str">
        <f t="shared" si="86"/>
        <v>No</v>
      </c>
      <c r="AA245" s="45" t="str">
        <f t="shared" si="86"/>
        <v>Yes</v>
      </c>
      <c r="AB245" s="45" t="str">
        <f t="shared" si="87"/>
        <v>Yes</v>
      </c>
      <c r="AC245" s="83">
        <f t="shared" si="98"/>
        <v>0</v>
      </c>
      <c r="AD245" s="83">
        <f t="shared" si="99"/>
        <v>0.38</v>
      </c>
      <c r="AE245" s="45">
        <f t="shared" si="100"/>
        <v>0</v>
      </c>
      <c r="AF245" s="45">
        <f t="shared" si="100"/>
        <v>1957772.0736085761</v>
      </c>
      <c r="AG245" s="45">
        <f t="shared" si="88"/>
        <v>1957772.0736085761</v>
      </c>
      <c r="AH245" s="47">
        <f>IF(Y245="No",0,IFERROR(ROUNDDOWN(INDEX('90% of ACR'!K:K,MATCH(H:H,'90% of ACR'!A:A,0))*IF(I245&gt;0,IF(O245&gt;0,$R$4*MAX(O245-V245,0),0),0)/I245,2),0))</f>
        <v>0</v>
      </c>
      <c r="AI245" s="83">
        <f>IF(Y245="No",0,IFERROR(ROUNDDOWN(INDEX('90% of ACR'!R:R,MATCH(H:H,'90% of ACR'!A:A,0))*IF(J245&gt;0,IF(P245&gt;0,$R$4*MAX(P245-W245,0),0),0)/J245,2),0))</f>
        <v>0.36</v>
      </c>
      <c r="AJ245" s="45">
        <f t="shared" si="89"/>
        <v>0</v>
      </c>
      <c r="AK245" s="45">
        <f t="shared" si="89"/>
        <v>1854731.4381554932</v>
      </c>
      <c r="AL245" s="47">
        <f t="shared" si="90"/>
        <v>0.45</v>
      </c>
      <c r="AM245" s="47">
        <f t="shared" si="90"/>
        <v>1.6600000000000001</v>
      </c>
      <c r="AN245" s="84">
        <f>IFERROR(INDEX(FeeCalc!P:P,MATCH(C245,FeeCalc!F:F,0)),0)</f>
        <v>10945732.995305147</v>
      </c>
      <c r="AO245" s="84">
        <f>IFERROR(INDEX(FeeCalc!S:S,MATCH(C245,FeeCalc!F:F,0)),0)</f>
        <v>673828.15540801967</v>
      </c>
      <c r="AP245" s="84">
        <f t="shared" si="91"/>
        <v>11619561.150713166</v>
      </c>
      <c r="AQ245" s="69">
        <f t="shared" si="92"/>
        <v>4930551.6222044192</v>
      </c>
      <c r="AR245" s="69">
        <v>2464234.8079980784</v>
      </c>
      <c r="AS245" s="69">
        <f t="shared" si="101"/>
        <v>2466316.8142063408</v>
      </c>
      <c r="AT245" s="69">
        <f>IFERROR(IFERROR(INDEX('2023 IP UPL Data'!L:L,MATCH(A:A,'2023 IP UPL Data'!B:B,0)),INDEX('2023 IMD UPL Data'!I:I,MATCH(A:A,'2023 IMD UPL Data'!B:B,0))),0)</f>
        <v>18428011.5980663</v>
      </c>
      <c r="AU245" s="69">
        <f>IFERROR(IF(F243="IMD",0,INDEX('2023 OP UPL Data'!J:J,MATCH(A:A,'2023 OP UPL Data'!B:B,0))),0)</f>
        <v>2470166.0441988949</v>
      </c>
      <c r="AV245" s="45">
        <f t="shared" si="93"/>
        <v>20898177.642265193</v>
      </c>
      <c r="AW245" s="69">
        <f>IFERROR(IFERROR(INDEX('2023 IP UPL Data'!M:M,MATCH(A:A,'2023 IP UPL Data'!B:B,0)),INDEX('2023 IMD UPL Data'!J:J,MATCH(A:A,'2023 IMD UPL Data'!B:B,0))),0)</f>
        <v>9161177.6300000008</v>
      </c>
      <c r="AX245" s="69">
        <f>IFERROR(IF(F243="IMD",0,INDEX('2023 OP UPL Data'!L:L,MATCH(A:A,'2023 OP UPL Data'!B:B,0))),0)</f>
        <v>7701975.4199999999</v>
      </c>
      <c r="AY245" s="45">
        <f t="shared" si="94"/>
        <v>16863153.050000001</v>
      </c>
      <c r="AZ245" s="69">
        <v>12487199.62864303</v>
      </c>
      <c r="BA245" s="69">
        <v>12007783.691627085</v>
      </c>
      <c r="BB245" s="69">
        <f t="shared" si="95"/>
        <v>10093839.375943769</v>
      </c>
      <c r="BC245" s="69">
        <f t="shared" si="95"/>
        <v>5310142.3871766925</v>
      </c>
      <c r="BD245" s="69">
        <f t="shared" si="96"/>
        <v>15403981.763120461</v>
      </c>
      <c r="BE245" s="91">
        <f t="shared" si="97"/>
        <v>3326021.9986430295</v>
      </c>
      <c r="BF245" s="91">
        <f t="shared" si="97"/>
        <v>4305808.2716270853</v>
      </c>
      <c r="BG245" s="70">
        <f>IFERROR(INDEX('2023 IP UPL Data'!K:K,MATCH(A245,'2023 IP UPL Data'!B:B,0)),0)</f>
        <v>13199494.25</v>
      </c>
    </row>
    <row r="246" spans="1:59">
      <c r="A246" s="120" t="s">
        <v>610</v>
      </c>
      <c r="B246" s="161" t="s">
        <v>610</v>
      </c>
      <c r="C246" s="31" t="s">
        <v>611</v>
      </c>
      <c r="D246" s="193" t="s">
        <v>611</v>
      </c>
      <c r="E246" s="157" t="s">
        <v>3433</v>
      </c>
      <c r="F246" s="117" t="s">
        <v>2987</v>
      </c>
      <c r="G246" s="117" t="s">
        <v>224</v>
      </c>
      <c r="H246" s="43" t="str">
        <f t="shared" si="79"/>
        <v>Urban Dallas</v>
      </c>
      <c r="I246" s="45">
        <f>INDEX(FeeCalc!M:M,MATCH(C:C,FeeCalc!F:F,0))</f>
        <v>6657905.5175022399</v>
      </c>
      <c r="J246" s="45">
        <f>INDEX(FeeCalc!L:L,MATCH(C:C,FeeCalc!F:F,0))</f>
        <v>1559134.047814976</v>
      </c>
      <c r="K246" s="45">
        <f t="shared" si="80"/>
        <v>8217039.5653172154</v>
      </c>
      <c r="L246" s="45">
        <f>IFERROR(IFERROR(INDEX('2023 IP UPL Data'!N:N,MATCH(A:A,'2023 IP UPL Data'!B:B,0)),INDEX('2023 IMD UPL Data'!M:M,MATCH(A:A,'2023 IMD UPL Data'!B:B,0))),0)</f>
        <v>5438676.9559036158</v>
      </c>
      <c r="M246" s="45">
        <f>IFERROR((IF(F246="IMD",0,INDEX('2023 OP UPL Data'!M:M,MATCH(A:A,'2023 OP UPL Data'!B:B,0)))),0)</f>
        <v>2617905.3283132529</v>
      </c>
      <c r="N246" s="45">
        <f t="shared" si="81"/>
        <v>8056582.2842168687</v>
      </c>
      <c r="O246" s="45">
        <v>16729880.695333291</v>
      </c>
      <c r="P246" s="45">
        <v>4752795.0272091376</v>
      </c>
      <c r="Q246" s="45">
        <f t="shared" si="82"/>
        <v>21482675.722542427</v>
      </c>
      <c r="R246" s="45" t="str">
        <f t="shared" si="83"/>
        <v>Yes</v>
      </c>
      <c r="S246" s="46" t="str">
        <f t="shared" si="83"/>
        <v>Yes</v>
      </c>
      <c r="T246" s="47">
        <f>ROUND(INDEX(Summary!H:H,MATCH(H:H,Summary!A:A,0)),2)</f>
        <v>1.04</v>
      </c>
      <c r="U246" s="47">
        <f>ROUND(INDEX(Summary!I:I,MATCH(H:H,Summary!A:A,0)),2)</f>
        <v>1.04</v>
      </c>
      <c r="V246" s="82">
        <f t="shared" si="84"/>
        <v>6924221.7382023297</v>
      </c>
      <c r="W246" s="82">
        <f t="shared" si="84"/>
        <v>1621499.409727575</v>
      </c>
      <c r="X246" s="45">
        <f t="shared" si="85"/>
        <v>8545721.147929905</v>
      </c>
      <c r="Y246" s="45" t="s">
        <v>18726</v>
      </c>
      <c r="Z246" s="45" t="str">
        <f t="shared" si="86"/>
        <v>Yes</v>
      </c>
      <c r="AA246" s="45" t="str">
        <f t="shared" si="86"/>
        <v>Yes</v>
      </c>
      <c r="AB246" s="45" t="str">
        <f t="shared" si="87"/>
        <v>Yes</v>
      </c>
      <c r="AC246" s="83">
        <f t="shared" si="98"/>
        <v>1.03</v>
      </c>
      <c r="AD246" s="83">
        <f t="shared" si="99"/>
        <v>1.4</v>
      </c>
      <c r="AE246" s="45">
        <f t="shared" si="100"/>
        <v>6857642.6830273075</v>
      </c>
      <c r="AF246" s="45">
        <f t="shared" si="100"/>
        <v>2182787.6669409662</v>
      </c>
      <c r="AG246" s="45">
        <f t="shared" si="88"/>
        <v>9040430.3499682732</v>
      </c>
      <c r="AH246" s="47">
        <f>IF(Y246="No",0,IFERROR(ROUNDDOWN(INDEX('90% of ACR'!K:K,MATCH(H:H,'90% of ACR'!A:A,0))*IF(I246&gt;0,IF(O246&gt;0,$R$4*MAX(O246-V246,0),0),0)/I246,2),0))</f>
        <v>0.99</v>
      </c>
      <c r="AI246" s="83">
        <f>IF(Y246="No",0,IFERROR(ROUNDDOWN(INDEX('90% of ACR'!R:R,MATCH(H:H,'90% of ACR'!A:A,0))*IF(J246&gt;0,IF(P246&gt;0,$R$4*MAX(P246-W246,0),0),0)/J246,2),0))</f>
        <v>1.39</v>
      </c>
      <c r="AJ246" s="45">
        <f t="shared" si="89"/>
        <v>6591326.4623272177</v>
      </c>
      <c r="AK246" s="45">
        <f t="shared" si="89"/>
        <v>2167196.3264628164</v>
      </c>
      <c r="AL246" s="47">
        <f t="shared" si="90"/>
        <v>2.0300000000000002</v>
      </c>
      <c r="AM246" s="47">
        <f t="shared" si="90"/>
        <v>2.4299999999999997</v>
      </c>
      <c r="AN246" s="84">
        <f>IFERROR(INDEX(FeeCalc!P:P,MATCH(C246,FeeCalc!F:F,0)),0)</f>
        <v>17304243.936719939</v>
      </c>
      <c r="AO246" s="84">
        <f>IFERROR(INDEX(FeeCalc!S:S,MATCH(C246,FeeCalc!F:F,0)),0)</f>
        <v>1070362.1907650735</v>
      </c>
      <c r="AP246" s="84">
        <f t="shared" si="91"/>
        <v>18374606.127485014</v>
      </c>
      <c r="AQ246" s="69">
        <f t="shared" si="92"/>
        <v>7796933.367287972</v>
      </c>
      <c r="AR246" s="69">
        <v>3907599.2853238038</v>
      </c>
      <c r="AS246" s="69">
        <f t="shared" si="101"/>
        <v>3889334.0819641682</v>
      </c>
      <c r="AT246" s="69">
        <f>IFERROR(IFERROR(INDEX('2023 IP UPL Data'!L:L,MATCH(A:A,'2023 IP UPL Data'!B:B,0)),INDEX('2023 IMD UPL Data'!I:I,MATCH(A:A,'2023 IMD UPL Data'!B:B,0))),0)</f>
        <v>6604725.5240963846</v>
      </c>
      <c r="AU246" s="69">
        <f>IFERROR(IF(F244="IMD",0,INDEX('2023 OP UPL Data'!J:J,MATCH(A:A,'2023 OP UPL Data'!B:B,0))),0)</f>
        <v>939665.92168674688</v>
      </c>
      <c r="AV246" s="45">
        <f t="shared" si="93"/>
        <v>7544391.4457831318</v>
      </c>
      <c r="AW246" s="69">
        <f>IFERROR(IFERROR(INDEX('2023 IP UPL Data'!M:M,MATCH(A:A,'2023 IP UPL Data'!B:B,0)),INDEX('2023 IMD UPL Data'!J:J,MATCH(A:A,'2023 IMD UPL Data'!B:B,0))),0)</f>
        <v>12043402.48</v>
      </c>
      <c r="AX246" s="69">
        <f>IFERROR(IF(F244="IMD",0,INDEX('2023 OP UPL Data'!L:L,MATCH(A:A,'2023 OP UPL Data'!B:B,0))),0)</f>
        <v>3557571.25</v>
      </c>
      <c r="AY246" s="45">
        <f t="shared" si="94"/>
        <v>15600973.73</v>
      </c>
      <c r="AZ246" s="69">
        <v>23334606.219429675</v>
      </c>
      <c r="BA246" s="69">
        <v>5692460.9488958847</v>
      </c>
      <c r="BB246" s="69">
        <f t="shared" si="95"/>
        <v>16410384.481227346</v>
      </c>
      <c r="BC246" s="69">
        <f t="shared" si="95"/>
        <v>4070961.5391683094</v>
      </c>
      <c r="BD246" s="69">
        <f t="shared" si="96"/>
        <v>20481346.020395651</v>
      </c>
      <c r="BE246" s="91">
        <f t="shared" si="97"/>
        <v>11291203.739429675</v>
      </c>
      <c r="BF246" s="91">
        <f t="shared" si="97"/>
        <v>2134889.6988958847</v>
      </c>
      <c r="BG246" s="70">
        <f>IFERROR(INDEX('2023 IP UPL Data'!K:K,MATCH(A246,'2023 IP UPL Data'!B:B,0)),0)</f>
        <v>0</v>
      </c>
    </row>
    <row r="247" spans="1:59">
      <c r="A247" s="120" t="s">
        <v>640</v>
      </c>
      <c r="B247" s="161" t="s">
        <v>640</v>
      </c>
      <c r="C247" s="31" t="s">
        <v>641</v>
      </c>
      <c r="D247" s="193" t="s">
        <v>641</v>
      </c>
      <c r="E247" s="157" t="s">
        <v>3430</v>
      </c>
      <c r="F247" s="117" t="s">
        <v>2987</v>
      </c>
      <c r="G247" s="117" t="s">
        <v>1399</v>
      </c>
      <c r="H247" s="43" t="str">
        <f t="shared" si="79"/>
        <v>Urban Tarrant</v>
      </c>
      <c r="I247" s="45">
        <f>INDEX(FeeCalc!M:M,MATCH(C:C,FeeCalc!F:F,0))</f>
        <v>1729770.1136073328</v>
      </c>
      <c r="J247" s="45">
        <f>INDEX(FeeCalc!L:L,MATCH(C:C,FeeCalc!F:F,0))</f>
        <v>1325927.8441500163</v>
      </c>
      <c r="K247" s="45">
        <f t="shared" si="80"/>
        <v>3055697.9577573491</v>
      </c>
      <c r="L247" s="45">
        <f>IFERROR(IFERROR(INDEX('2023 IP UPL Data'!N:N,MATCH(A:A,'2023 IP UPL Data'!B:B,0)),INDEX('2023 IMD UPL Data'!M:M,MATCH(A:A,'2023 IMD UPL Data'!B:B,0))),0)</f>
        <v>2400683.30375</v>
      </c>
      <c r="M247" s="45">
        <f>IFERROR((IF(F247="IMD",0,INDEX('2023 OP UPL Data'!M:M,MATCH(A:A,'2023 OP UPL Data'!B:B,0)))),0)</f>
        <v>2229173.1412499999</v>
      </c>
      <c r="N247" s="45">
        <f t="shared" si="81"/>
        <v>4629856.4450000003</v>
      </c>
      <c r="O247" s="45">
        <v>7705372.9226946468</v>
      </c>
      <c r="P247" s="45">
        <v>3545461.0565660181</v>
      </c>
      <c r="Q247" s="45">
        <f t="shared" si="82"/>
        <v>11250833.979260664</v>
      </c>
      <c r="R247" s="45" t="str">
        <f t="shared" si="83"/>
        <v>Yes</v>
      </c>
      <c r="S247" s="46" t="str">
        <f t="shared" si="83"/>
        <v>Yes</v>
      </c>
      <c r="T247" s="47">
        <f>ROUND(INDEX(Summary!H:H,MATCH(H:H,Summary!A:A,0)),2)</f>
        <v>1.51</v>
      </c>
      <c r="U247" s="47">
        <f>ROUND(INDEX(Summary!I:I,MATCH(H:H,Summary!A:A,0)),2)</f>
        <v>1.43</v>
      </c>
      <c r="V247" s="82">
        <f t="shared" si="84"/>
        <v>2611952.8715470727</v>
      </c>
      <c r="W247" s="82">
        <f t="shared" si="84"/>
        <v>1896076.8171345233</v>
      </c>
      <c r="X247" s="45">
        <f t="shared" si="85"/>
        <v>4508029.688681596</v>
      </c>
      <c r="Y247" s="45" t="s">
        <v>18726</v>
      </c>
      <c r="Z247" s="45" t="str">
        <f t="shared" si="86"/>
        <v>Yes</v>
      </c>
      <c r="AA247" s="45" t="str">
        <f t="shared" si="86"/>
        <v>Yes</v>
      </c>
      <c r="AB247" s="45" t="str">
        <f t="shared" si="87"/>
        <v>Yes</v>
      </c>
      <c r="AC247" s="83">
        <f t="shared" si="98"/>
        <v>2.0499999999999998</v>
      </c>
      <c r="AD247" s="83">
        <f t="shared" si="99"/>
        <v>0.87</v>
      </c>
      <c r="AE247" s="45">
        <f t="shared" si="100"/>
        <v>3546028.732895032</v>
      </c>
      <c r="AF247" s="45">
        <f t="shared" si="100"/>
        <v>1153557.2244105141</v>
      </c>
      <c r="AG247" s="45">
        <f t="shared" si="88"/>
        <v>4699585.9573055459</v>
      </c>
      <c r="AH247" s="47">
        <f>IF(Y247="No",0,IFERROR(ROUNDDOWN(INDEX('90% of ACR'!K:K,MATCH(H:H,'90% of ACR'!A:A,0))*IF(I247&gt;0,IF(O247&gt;0,$R$4*MAX(O247-V247,0),0),0)/I247,2),0))</f>
        <v>2.0499999999999998</v>
      </c>
      <c r="AI247" s="83">
        <f>IF(Y247="No",0,IFERROR(ROUNDDOWN(INDEX('90% of ACR'!R:R,MATCH(H:H,'90% of ACR'!A:A,0))*IF(J247&gt;0,IF(P247&gt;0,$R$4*MAX(P247-W247,0),0),0)/J247,2),0))</f>
        <v>0.7</v>
      </c>
      <c r="AJ247" s="45">
        <f t="shared" si="89"/>
        <v>3546028.732895032</v>
      </c>
      <c r="AK247" s="45">
        <f t="shared" si="89"/>
        <v>928149.49090501131</v>
      </c>
      <c r="AL247" s="47">
        <f t="shared" si="90"/>
        <v>3.5599999999999996</v>
      </c>
      <c r="AM247" s="47">
        <f t="shared" si="90"/>
        <v>2.13</v>
      </c>
      <c r="AN247" s="84">
        <f>IFERROR(INDEX(FeeCalc!P:P,MATCH(C247,FeeCalc!F:F,0)),0)</f>
        <v>8982207.9124816395</v>
      </c>
      <c r="AO247" s="84">
        <f>IFERROR(INDEX(FeeCalc!S:S,MATCH(C247,FeeCalc!F:F,0)),0)</f>
        <v>562356.38862417929</v>
      </c>
      <c r="AP247" s="84">
        <f t="shared" si="91"/>
        <v>9544564.3011058196</v>
      </c>
      <c r="AQ247" s="69">
        <f t="shared" si="92"/>
        <v>4050064.0590168354</v>
      </c>
      <c r="AR247" s="69">
        <v>2039906.1824603125</v>
      </c>
      <c r="AS247" s="69">
        <f t="shared" si="101"/>
        <v>2010157.8765565229</v>
      </c>
      <c r="AT247" s="69">
        <f>IFERROR(IFERROR(INDEX('2023 IP UPL Data'!L:L,MATCH(A:A,'2023 IP UPL Data'!B:B,0)),INDEX('2023 IMD UPL Data'!I:I,MATCH(A:A,'2023 IMD UPL Data'!B:B,0))),0)</f>
        <v>1857612.95625</v>
      </c>
      <c r="AU247" s="69">
        <f>IFERROR(IF(F245="IMD",0,INDEX('2023 OP UPL Data'!J:J,MATCH(A:A,'2023 OP UPL Data'!B:B,0))),0)</f>
        <v>521098.86875000002</v>
      </c>
      <c r="AV247" s="45">
        <f t="shared" si="93"/>
        <v>2378711.8250000002</v>
      </c>
      <c r="AW247" s="69">
        <f>IFERROR(IFERROR(INDEX('2023 IP UPL Data'!M:M,MATCH(A:A,'2023 IP UPL Data'!B:B,0)),INDEX('2023 IMD UPL Data'!J:J,MATCH(A:A,'2023 IMD UPL Data'!B:B,0))),0)</f>
        <v>4258296.26</v>
      </c>
      <c r="AX247" s="69">
        <f>IFERROR(IF(F245="IMD",0,INDEX('2023 OP UPL Data'!L:L,MATCH(A:A,'2023 OP UPL Data'!B:B,0))),0)</f>
        <v>2750272.01</v>
      </c>
      <c r="AY247" s="45">
        <f t="shared" si="94"/>
        <v>7008568.2699999996</v>
      </c>
      <c r="AZ247" s="69">
        <v>9562985.8789446466</v>
      </c>
      <c r="BA247" s="69">
        <v>4066559.9253160181</v>
      </c>
      <c r="BB247" s="69">
        <f t="shared" si="95"/>
        <v>6951033.0073975734</v>
      </c>
      <c r="BC247" s="69">
        <f t="shared" si="95"/>
        <v>2170483.1081814948</v>
      </c>
      <c r="BD247" s="69">
        <f t="shared" si="96"/>
        <v>9121516.1155790687</v>
      </c>
      <c r="BE247" s="91">
        <f t="shared" si="97"/>
        <v>5304689.6189446468</v>
      </c>
      <c r="BF247" s="91">
        <f t="shared" si="97"/>
        <v>1316287.9153160183</v>
      </c>
      <c r="BG247" s="70">
        <f>IFERROR(INDEX('2023 IP UPL Data'!K:K,MATCH(A247,'2023 IP UPL Data'!B:B,0)),0)</f>
        <v>0</v>
      </c>
    </row>
    <row r="248" spans="1:59">
      <c r="A248" s="120" t="s">
        <v>769</v>
      </c>
      <c r="B248" s="161" t="s">
        <v>769</v>
      </c>
      <c r="C248" s="31" t="s">
        <v>770</v>
      </c>
      <c r="D248" s="193" t="s">
        <v>770</v>
      </c>
      <c r="E248" s="157" t="s">
        <v>3466</v>
      </c>
      <c r="F248" s="117" t="s">
        <v>2987</v>
      </c>
      <c r="G248" s="117" t="s">
        <v>224</v>
      </c>
      <c r="H248" s="43" t="str">
        <f t="shared" si="79"/>
        <v>Urban Dallas</v>
      </c>
      <c r="I248" s="45">
        <f>INDEX(FeeCalc!M:M,MATCH(C:C,FeeCalc!F:F,0))</f>
        <v>6197387.0020513702</v>
      </c>
      <c r="J248" s="45">
        <f>INDEX(FeeCalc!L:L,MATCH(C:C,FeeCalc!F:F,0))</f>
        <v>6406256.673899617</v>
      </c>
      <c r="K248" s="45">
        <f t="shared" si="80"/>
        <v>12603643.675950987</v>
      </c>
      <c r="L248" s="45">
        <f>IFERROR(IFERROR(INDEX('2023 IP UPL Data'!N:N,MATCH(A:A,'2023 IP UPL Data'!B:B,0)),INDEX('2023 IMD UPL Data'!M:M,MATCH(A:A,'2023 IMD UPL Data'!B:B,0))),0)</f>
        <v>3787296.1652147239</v>
      </c>
      <c r="M248" s="45">
        <f>IFERROR((IF(F248="IMD",0,INDEX('2023 OP UPL Data'!M:M,MATCH(A:A,'2023 OP UPL Data'!B:B,0)))),0)</f>
        <v>2220638.4242944797</v>
      </c>
      <c r="N248" s="45">
        <f t="shared" si="81"/>
        <v>6007934.589509204</v>
      </c>
      <c r="O248" s="45">
        <v>4786204.9326560711</v>
      </c>
      <c r="P248" s="45">
        <v>1871362.2799337921</v>
      </c>
      <c r="Q248" s="45">
        <f t="shared" si="82"/>
        <v>6657567.2125898637</v>
      </c>
      <c r="R248" s="45" t="str">
        <f t="shared" si="83"/>
        <v>Yes</v>
      </c>
      <c r="S248" s="46" t="str">
        <f t="shared" si="83"/>
        <v>Yes</v>
      </c>
      <c r="T248" s="47">
        <f>ROUND(INDEX(Summary!H:H,MATCH(H:H,Summary!A:A,0)),2)</f>
        <v>1.04</v>
      </c>
      <c r="U248" s="47">
        <f>ROUND(INDEX(Summary!I:I,MATCH(H:H,Summary!A:A,0)),2)</f>
        <v>1.04</v>
      </c>
      <c r="V248" s="82">
        <f t="shared" si="84"/>
        <v>6445282.4821334248</v>
      </c>
      <c r="W248" s="82">
        <f t="shared" si="84"/>
        <v>6662506.9408556018</v>
      </c>
      <c r="X248" s="45">
        <f t="shared" si="85"/>
        <v>13107789.422989026</v>
      </c>
      <c r="Y248" s="45" t="s">
        <v>18726</v>
      </c>
      <c r="Z248" s="45" t="str">
        <f t="shared" si="86"/>
        <v>No</v>
      </c>
      <c r="AA248" s="45" t="str">
        <f t="shared" si="86"/>
        <v>No</v>
      </c>
      <c r="AB248" s="45" t="str">
        <f t="shared" si="87"/>
        <v>No</v>
      </c>
      <c r="AC248" s="83">
        <f t="shared" si="98"/>
        <v>0</v>
      </c>
      <c r="AD248" s="83">
        <f t="shared" si="99"/>
        <v>0</v>
      </c>
      <c r="AE248" s="45">
        <f t="shared" si="100"/>
        <v>0</v>
      </c>
      <c r="AF248" s="45">
        <f t="shared" si="100"/>
        <v>0</v>
      </c>
      <c r="AG248" s="45">
        <f t="shared" si="88"/>
        <v>0</v>
      </c>
      <c r="AH248" s="47">
        <f>IF(Y248="No",0,IFERROR(ROUNDDOWN(INDEX('90% of ACR'!K:K,MATCH(H:H,'90% of ACR'!A:A,0))*IF(I248&gt;0,IF(O248&gt;0,$R$4*MAX(O248-V248,0),0),0)/I248,2),0))</f>
        <v>0</v>
      </c>
      <c r="AI248" s="83">
        <f>IF(Y248="No",0,IFERROR(ROUNDDOWN(INDEX('90% of ACR'!R:R,MATCH(H:H,'90% of ACR'!A:A,0))*IF(J248&gt;0,IF(P248&gt;0,$R$4*MAX(P248-W248,0),0),0)/J248,2),0))</f>
        <v>0</v>
      </c>
      <c r="AJ248" s="45">
        <f t="shared" si="89"/>
        <v>0</v>
      </c>
      <c r="AK248" s="45">
        <f t="shared" si="89"/>
        <v>0</v>
      </c>
      <c r="AL248" s="47">
        <f t="shared" si="90"/>
        <v>1.04</v>
      </c>
      <c r="AM248" s="47">
        <f t="shared" si="90"/>
        <v>1.04</v>
      </c>
      <c r="AN248" s="84">
        <f>IFERROR(INDEX(FeeCalc!P:P,MATCH(C248,FeeCalc!F:F,0)),0)</f>
        <v>13107789.422989026</v>
      </c>
      <c r="AO248" s="84">
        <f>IFERROR(INDEX(FeeCalc!S:S,MATCH(C248,FeeCalc!F:F,0)),0)</f>
        <v>808077.20617637597</v>
      </c>
      <c r="AP248" s="84">
        <f t="shared" si="91"/>
        <v>13915866.629165402</v>
      </c>
      <c r="AQ248" s="69">
        <f t="shared" si="92"/>
        <v>5904947.5184870139</v>
      </c>
      <c r="AR248" s="69">
        <v>2948178.8915141285</v>
      </c>
      <c r="AS248" s="69">
        <f t="shared" si="101"/>
        <v>2956768.6269728853</v>
      </c>
      <c r="AT248" s="69">
        <f>IFERROR(IFERROR(INDEX('2023 IP UPL Data'!L:L,MATCH(A:A,'2023 IP UPL Data'!B:B,0)),INDEX('2023 IMD UPL Data'!I:I,MATCH(A:A,'2023 IMD UPL Data'!B:B,0))),0)</f>
        <v>4750353.9447852755</v>
      </c>
      <c r="AU248" s="69">
        <f>IFERROR(IF(F246="IMD",0,INDEX('2023 OP UPL Data'!J:J,MATCH(A:A,'2023 OP UPL Data'!B:B,0))),0)</f>
        <v>2694852.8957055206</v>
      </c>
      <c r="AV248" s="45">
        <f t="shared" si="93"/>
        <v>7445206.8404907957</v>
      </c>
      <c r="AW248" s="69">
        <f>IFERROR(IFERROR(INDEX('2023 IP UPL Data'!M:M,MATCH(A:A,'2023 IP UPL Data'!B:B,0)),INDEX('2023 IMD UPL Data'!J:J,MATCH(A:A,'2023 IMD UPL Data'!B:B,0))),0)</f>
        <v>8537650.1099999994</v>
      </c>
      <c r="AX248" s="69">
        <f>IFERROR(IF(F246="IMD",0,INDEX('2023 OP UPL Data'!L:L,MATCH(A:A,'2023 OP UPL Data'!B:B,0))),0)</f>
        <v>4915491.32</v>
      </c>
      <c r="AY248" s="45">
        <f t="shared" si="94"/>
        <v>13453141.43</v>
      </c>
      <c r="AZ248" s="69">
        <v>9536558.8774413466</v>
      </c>
      <c r="BA248" s="69">
        <v>4566215.1756393127</v>
      </c>
      <c r="BB248" s="69">
        <f t="shared" si="95"/>
        <v>3091276.3953079218</v>
      </c>
      <c r="BC248" s="69">
        <f t="shared" si="95"/>
        <v>0</v>
      </c>
      <c r="BD248" s="69">
        <f t="shared" si="96"/>
        <v>994984.63009163365</v>
      </c>
      <c r="BE248" s="91">
        <f t="shared" si="97"/>
        <v>998908.76744134724</v>
      </c>
      <c r="BF248" s="91">
        <f t="shared" si="97"/>
        <v>0</v>
      </c>
      <c r="BG248" s="70">
        <f>IFERROR(INDEX('2023 IP UPL Data'!K:K,MATCH(A248,'2023 IP UPL Data'!B:B,0)),0)</f>
        <v>0</v>
      </c>
    </row>
    <row r="249" spans="1:59">
      <c r="A249" s="120" t="s">
        <v>637</v>
      </c>
      <c r="B249" s="161" t="s">
        <v>637</v>
      </c>
      <c r="C249" s="31" t="s">
        <v>638</v>
      </c>
      <c r="D249" s="193" t="s">
        <v>638</v>
      </c>
      <c r="E249" s="157" t="s">
        <v>3425</v>
      </c>
      <c r="F249" s="117" t="s">
        <v>2987</v>
      </c>
      <c r="G249" s="117" t="s">
        <v>224</v>
      </c>
      <c r="H249" s="43" t="str">
        <f t="shared" si="79"/>
        <v>Urban Dallas</v>
      </c>
      <c r="I249" s="45">
        <f>INDEX(FeeCalc!M:M,MATCH(C:C,FeeCalc!F:F,0))</f>
        <v>12551629.696902452</v>
      </c>
      <c r="J249" s="45">
        <f>INDEX(FeeCalc!L:L,MATCH(C:C,FeeCalc!F:F,0))</f>
        <v>1866179.8663747944</v>
      </c>
      <c r="K249" s="45">
        <f t="shared" si="80"/>
        <v>14417809.563277246</v>
      </c>
      <c r="L249" s="45">
        <f>IFERROR(IFERROR(INDEX('2023 IP UPL Data'!N:N,MATCH(A:A,'2023 IP UPL Data'!B:B,0)),INDEX('2023 IMD UPL Data'!M:M,MATCH(A:A,'2023 IMD UPL Data'!B:B,0))),0)</f>
        <v>3581753.020963857</v>
      </c>
      <c r="M249" s="45">
        <f>IFERROR((IF(F249="IMD",0,INDEX('2023 OP UPL Data'!M:M,MATCH(A:A,'2023 OP UPL Data'!B:B,0)))),0)</f>
        <v>3422925.5300000003</v>
      </c>
      <c r="N249" s="45">
        <f t="shared" si="81"/>
        <v>7004678.5509638572</v>
      </c>
      <c r="O249" s="45">
        <v>29755686.416197199</v>
      </c>
      <c r="P249" s="45">
        <v>4964402.0232141558</v>
      </c>
      <c r="Q249" s="45">
        <f t="shared" si="82"/>
        <v>34720088.439411357</v>
      </c>
      <c r="R249" s="45" t="str">
        <f t="shared" si="83"/>
        <v>Yes</v>
      </c>
      <c r="S249" s="46" t="str">
        <f t="shared" si="83"/>
        <v>Yes</v>
      </c>
      <c r="T249" s="47">
        <f>ROUND(INDEX(Summary!H:H,MATCH(H:H,Summary!A:A,0)),2)</f>
        <v>1.04</v>
      </c>
      <c r="U249" s="47">
        <f>ROUND(INDEX(Summary!I:I,MATCH(H:H,Summary!A:A,0)),2)</f>
        <v>1.04</v>
      </c>
      <c r="V249" s="82">
        <f t="shared" si="84"/>
        <v>13053694.88477855</v>
      </c>
      <c r="W249" s="82">
        <f t="shared" si="84"/>
        <v>1940827.0610297862</v>
      </c>
      <c r="X249" s="45">
        <f t="shared" si="85"/>
        <v>14994521.945808336</v>
      </c>
      <c r="Y249" s="45" t="s">
        <v>18726</v>
      </c>
      <c r="Z249" s="45" t="str">
        <f t="shared" si="86"/>
        <v>Yes</v>
      </c>
      <c r="AA249" s="45" t="str">
        <f t="shared" si="86"/>
        <v>Yes</v>
      </c>
      <c r="AB249" s="45" t="str">
        <f t="shared" si="87"/>
        <v>Yes</v>
      </c>
      <c r="AC249" s="83">
        <f t="shared" si="98"/>
        <v>0.93</v>
      </c>
      <c r="AD249" s="83">
        <f t="shared" si="99"/>
        <v>1.1299999999999999</v>
      </c>
      <c r="AE249" s="45">
        <f t="shared" si="100"/>
        <v>11673015.618119281</v>
      </c>
      <c r="AF249" s="45">
        <f t="shared" si="100"/>
        <v>2108783.2490035174</v>
      </c>
      <c r="AG249" s="45">
        <f t="shared" si="88"/>
        <v>13781798.867122799</v>
      </c>
      <c r="AH249" s="47">
        <f>IF(Y249="No",0,IFERROR(ROUNDDOWN(INDEX('90% of ACR'!K:K,MATCH(H:H,'90% of ACR'!A:A,0))*IF(I249&gt;0,IF(O249&gt;0,$R$4*MAX(O249-V249,0),0),0)/I249,2),0))</f>
        <v>0.89</v>
      </c>
      <c r="AI249" s="83">
        <f>IF(Y249="No",0,IFERROR(ROUNDDOWN(INDEX('90% of ACR'!R:R,MATCH(H:H,'90% of ACR'!A:A,0))*IF(J249&gt;0,IF(P249&gt;0,$R$4*MAX(P249-W249,0),0),0)/J249,2),0))</f>
        <v>1.1200000000000001</v>
      </c>
      <c r="AJ249" s="45">
        <f t="shared" si="89"/>
        <v>11170950.430243183</v>
      </c>
      <c r="AK249" s="45">
        <f t="shared" si="89"/>
        <v>2090121.4503397699</v>
      </c>
      <c r="AL249" s="47">
        <f t="shared" si="90"/>
        <v>1.9300000000000002</v>
      </c>
      <c r="AM249" s="47">
        <f t="shared" si="90"/>
        <v>2.16</v>
      </c>
      <c r="AN249" s="84">
        <f>IFERROR(INDEX(FeeCalc!P:P,MATCH(C249,FeeCalc!F:F,0)),0)</f>
        <v>28255593.826391291</v>
      </c>
      <c r="AO249" s="84">
        <f>IFERROR(INDEX(FeeCalc!S:S,MATCH(C249,FeeCalc!F:F,0)),0)</f>
        <v>1748329.6392400851</v>
      </c>
      <c r="AP249" s="84">
        <f t="shared" si="91"/>
        <v>30003923.465631377</v>
      </c>
      <c r="AQ249" s="69">
        <f t="shared" si="92"/>
        <v>12731624.852018295</v>
      </c>
      <c r="AR249" s="69">
        <v>6375229.0190048181</v>
      </c>
      <c r="AS249" s="69">
        <f t="shared" si="101"/>
        <v>6356395.8330134768</v>
      </c>
      <c r="AT249" s="69">
        <f>IFERROR(IFERROR(INDEX('2023 IP UPL Data'!L:L,MATCH(A:A,'2023 IP UPL Data'!B:B,0)),INDEX('2023 IMD UPL Data'!I:I,MATCH(A:A,'2023 IMD UPL Data'!B:B,0))),0)</f>
        <v>12718664.759036142</v>
      </c>
      <c r="AU249" s="69">
        <f>IFERROR(IF(F247="IMD",0,INDEX('2023 OP UPL Data'!J:J,MATCH(A:A,'2023 OP UPL Data'!B:B,0))),0)</f>
        <v>957061.49999999977</v>
      </c>
      <c r="AV249" s="45">
        <f t="shared" si="93"/>
        <v>13675726.259036142</v>
      </c>
      <c r="AW249" s="69">
        <f>IFERROR(IFERROR(INDEX('2023 IP UPL Data'!M:M,MATCH(A:A,'2023 IP UPL Data'!B:B,0)),INDEX('2023 IMD UPL Data'!J:J,MATCH(A:A,'2023 IMD UPL Data'!B:B,0))),0)</f>
        <v>16300417.779999999</v>
      </c>
      <c r="AX249" s="69">
        <f>IFERROR(IF(F247="IMD",0,INDEX('2023 OP UPL Data'!L:L,MATCH(A:A,'2023 OP UPL Data'!B:B,0))),0)</f>
        <v>4379987.03</v>
      </c>
      <c r="AY249" s="45">
        <f t="shared" si="94"/>
        <v>20680404.809999999</v>
      </c>
      <c r="AZ249" s="69">
        <v>42474351.175233342</v>
      </c>
      <c r="BA249" s="69">
        <v>5921463.5232141558</v>
      </c>
      <c r="BB249" s="69">
        <f t="shared" si="95"/>
        <v>29420656.29045479</v>
      </c>
      <c r="BC249" s="69">
        <f t="shared" si="95"/>
        <v>3980636.4621843696</v>
      </c>
      <c r="BD249" s="69">
        <f t="shared" si="96"/>
        <v>33401292.75263916</v>
      </c>
      <c r="BE249" s="91">
        <f t="shared" si="97"/>
        <v>26173933.395233341</v>
      </c>
      <c r="BF249" s="91">
        <f t="shared" si="97"/>
        <v>1541476.4932141555</v>
      </c>
      <c r="BG249" s="70">
        <f>IFERROR(INDEX('2023 IP UPL Data'!K:K,MATCH(A249,'2023 IP UPL Data'!B:B,0)),0)</f>
        <v>0</v>
      </c>
    </row>
    <row r="250" spans="1:59">
      <c r="A250" s="120" t="s">
        <v>1185</v>
      </c>
      <c r="B250" s="161" t="s">
        <v>1185</v>
      </c>
      <c r="C250" s="31" t="s">
        <v>1186</v>
      </c>
      <c r="D250" s="193" t="s">
        <v>1186</v>
      </c>
      <c r="E250" s="157" t="s">
        <v>3427</v>
      </c>
      <c r="F250" s="117" t="s">
        <v>2987</v>
      </c>
      <c r="G250" s="117" t="s">
        <v>1399</v>
      </c>
      <c r="H250" s="43" t="str">
        <f t="shared" si="79"/>
        <v>Urban Tarrant</v>
      </c>
      <c r="I250" s="45">
        <f>INDEX(FeeCalc!M:M,MATCH(C:C,FeeCalc!F:F,0))</f>
        <v>1630638.9837981309</v>
      </c>
      <c r="J250" s="45">
        <f>INDEX(FeeCalc!L:L,MATCH(C:C,FeeCalc!F:F,0))</f>
        <v>977074.38638216397</v>
      </c>
      <c r="K250" s="45">
        <f t="shared" si="80"/>
        <v>2607713.3701802948</v>
      </c>
      <c r="L250" s="45">
        <f>IFERROR(IFERROR(INDEX('2023 IP UPL Data'!N:N,MATCH(A:A,'2023 IP UPL Data'!B:B,0)),INDEX('2023 IMD UPL Data'!M:M,MATCH(A:A,'2023 IMD UPL Data'!B:B,0))),0)</f>
        <v>3394134.665</v>
      </c>
      <c r="M250" s="45">
        <f>IFERROR((IF(F250="IMD",0,INDEX('2023 OP UPL Data'!M:M,MATCH(A:A,'2023 OP UPL Data'!B:B,0)))),0)</f>
        <v>2304238.5812500003</v>
      </c>
      <c r="N250" s="45">
        <f t="shared" si="81"/>
        <v>5698373.2462499999</v>
      </c>
      <c r="O250" s="45">
        <v>7266071.74811179</v>
      </c>
      <c r="P250" s="45">
        <v>3376019.9518547934</v>
      </c>
      <c r="Q250" s="45">
        <f t="shared" si="82"/>
        <v>10642091.699966583</v>
      </c>
      <c r="R250" s="45" t="str">
        <f t="shared" si="83"/>
        <v>Yes</v>
      </c>
      <c r="S250" s="46" t="str">
        <f t="shared" si="83"/>
        <v>Yes</v>
      </c>
      <c r="T250" s="47">
        <f>ROUND(INDEX(Summary!H:H,MATCH(H:H,Summary!A:A,0)),2)</f>
        <v>1.51</v>
      </c>
      <c r="U250" s="47">
        <f>ROUND(INDEX(Summary!I:I,MATCH(H:H,Summary!A:A,0)),2)</f>
        <v>1.43</v>
      </c>
      <c r="V250" s="82">
        <f t="shared" si="84"/>
        <v>2462264.8655351778</v>
      </c>
      <c r="W250" s="82">
        <f t="shared" si="84"/>
        <v>1397216.3725264943</v>
      </c>
      <c r="X250" s="45">
        <f t="shared" si="85"/>
        <v>3859481.2380616721</v>
      </c>
      <c r="Y250" s="45" t="s">
        <v>18726</v>
      </c>
      <c r="Z250" s="45" t="str">
        <f t="shared" si="86"/>
        <v>Yes</v>
      </c>
      <c r="AA250" s="45" t="str">
        <f t="shared" si="86"/>
        <v>Yes</v>
      </c>
      <c r="AB250" s="45" t="str">
        <f t="shared" si="87"/>
        <v>Yes</v>
      </c>
      <c r="AC250" s="83">
        <f t="shared" si="98"/>
        <v>2.0499999999999998</v>
      </c>
      <c r="AD250" s="83">
        <f t="shared" si="99"/>
        <v>1.41</v>
      </c>
      <c r="AE250" s="45">
        <f t="shared" si="100"/>
        <v>3342809.9167861682</v>
      </c>
      <c r="AF250" s="45">
        <f t="shared" si="100"/>
        <v>1377674.8847988511</v>
      </c>
      <c r="AG250" s="45">
        <f t="shared" si="88"/>
        <v>4720484.8015850196</v>
      </c>
      <c r="AH250" s="47">
        <f>IF(Y250="No",0,IFERROR(ROUNDDOWN(INDEX('90% of ACR'!K:K,MATCH(H:H,'90% of ACR'!A:A,0))*IF(I250&gt;0,IF(O250&gt;0,$R$4*MAX(O250-V250,0),0),0)/I250,2),0))</f>
        <v>2.0499999999999998</v>
      </c>
      <c r="AI250" s="83">
        <f>IF(Y250="No",0,IFERROR(ROUNDDOWN(INDEX('90% of ACR'!R:R,MATCH(H:H,'90% of ACR'!A:A,0))*IF(J250&gt;0,IF(P250&gt;0,$R$4*MAX(P250-W250,0),0),0)/J250,2),0))</f>
        <v>1.1399999999999999</v>
      </c>
      <c r="AJ250" s="45">
        <f t="shared" si="89"/>
        <v>3342809.9167861682</v>
      </c>
      <c r="AK250" s="45">
        <f t="shared" si="89"/>
        <v>1113864.8004756668</v>
      </c>
      <c r="AL250" s="47">
        <f t="shared" si="90"/>
        <v>3.5599999999999996</v>
      </c>
      <c r="AM250" s="47">
        <f t="shared" si="90"/>
        <v>2.57</v>
      </c>
      <c r="AN250" s="84">
        <f>IFERROR(INDEX(FeeCalc!P:P,MATCH(C250,FeeCalc!F:F,0)),0)</f>
        <v>8316155.9553235061</v>
      </c>
      <c r="AO250" s="84">
        <f>IFERROR(INDEX(FeeCalc!S:S,MATCH(C250,FeeCalc!F:F,0)),0)</f>
        <v>518359.95696393779</v>
      </c>
      <c r="AP250" s="84">
        <f t="shared" si="91"/>
        <v>8834515.9122874439</v>
      </c>
      <c r="AQ250" s="69">
        <f t="shared" si="92"/>
        <v>3748767.8060927563</v>
      </c>
      <c r="AR250" s="69">
        <v>1888781.8369799131</v>
      </c>
      <c r="AS250" s="69">
        <f t="shared" si="101"/>
        <v>1859985.9691128433</v>
      </c>
      <c r="AT250" s="69">
        <f>IFERROR(IFERROR(INDEX('2023 IP UPL Data'!L:L,MATCH(A:A,'2023 IP UPL Data'!B:B,0)),INDEX('2023 IMD UPL Data'!I:I,MATCH(A:A,'2023 IMD UPL Data'!B:B,0))),0)</f>
        <v>1499503.625</v>
      </c>
      <c r="AU250" s="69">
        <f>IFERROR(IF(F248="IMD",0,INDEX('2023 OP UPL Data'!J:J,MATCH(A:A,'2023 OP UPL Data'!B:B,0))),0)</f>
        <v>515524.76874999993</v>
      </c>
      <c r="AV250" s="45">
        <f t="shared" si="93"/>
        <v>2015028.3937499998</v>
      </c>
      <c r="AW250" s="69">
        <f>IFERROR(IFERROR(INDEX('2023 IP UPL Data'!M:M,MATCH(A:A,'2023 IP UPL Data'!B:B,0)),INDEX('2023 IMD UPL Data'!J:J,MATCH(A:A,'2023 IMD UPL Data'!B:B,0))),0)</f>
        <v>4893638.29</v>
      </c>
      <c r="AX250" s="69">
        <f>IFERROR(IF(F248="IMD",0,INDEX('2023 OP UPL Data'!L:L,MATCH(A:A,'2023 OP UPL Data'!B:B,0))),0)</f>
        <v>2819763.35</v>
      </c>
      <c r="AY250" s="45">
        <f t="shared" si="94"/>
        <v>7713401.6400000006</v>
      </c>
      <c r="AZ250" s="69">
        <v>8765575.37311179</v>
      </c>
      <c r="BA250" s="69">
        <v>3891544.7206047932</v>
      </c>
      <c r="BB250" s="69">
        <f t="shared" si="95"/>
        <v>6303310.5075766128</v>
      </c>
      <c r="BC250" s="69">
        <f t="shared" si="95"/>
        <v>2494328.3480782988</v>
      </c>
      <c r="BD250" s="69">
        <f t="shared" si="96"/>
        <v>8797638.8556549121</v>
      </c>
      <c r="BE250" s="91">
        <f t="shared" si="97"/>
        <v>3871937.08311179</v>
      </c>
      <c r="BF250" s="91">
        <f t="shared" si="97"/>
        <v>1071781.3706047931</v>
      </c>
      <c r="BG250" s="70">
        <f>IFERROR(INDEX('2023 IP UPL Data'!K:K,MATCH(A250,'2023 IP UPL Data'!B:B,0)),0)</f>
        <v>0</v>
      </c>
    </row>
    <row r="251" spans="1:59" ht="25.5">
      <c r="A251" s="120" t="s">
        <v>1366</v>
      </c>
      <c r="B251" s="161" t="s">
        <v>1366</v>
      </c>
      <c r="C251" s="31" t="s">
        <v>1367</v>
      </c>
      <c r="D251" s="193" t="s">
        <v>1367</v>
      </c>
      <c r="E251" s="157" t="s">
        <v>22946</v>
      </c>
      <c r="F251" s="117" t="s">
        <v>3537</v>
      </c>
      <c r="G251" s="117" t="s">
        <v>492</v>
      </c>
      <c r="H251" s="43" t="str">
        <f t="shared" si="79"/>
        <v>Non-state-owned IMD Bexar</v>
      </c>
      <c r="I251" s="45">
        <f>INDEX(FeeCalc!M:M,MATCH(C:C,FeeCalc!F:F,0))</f>
        <v>3251317.4404211133</v>
      </c>
      <c r="J251" s="45">
        <f>INDEX(FeeCalc!L:L,MATCH(C:C,FeeCalc!F:F,0))</f>
        <v>0</v>
      </c>
      <c r="K251" s="45">
        <f t="shared" si="80"/>
        <v>3251317.4404211133</v>
      </c>
      <c r="L251" s="45">
        <f>IFERROR(IFERROR(INDEX('2023 IP UPL Data'!N:N,MATCH(A:A,'2023 IP UPL Data'!B:B,0)),INDEX('2023 IMD UPL Data'!M:M,MATCH(A:A,'2023 IMD UPL Data'!B:B,0))),0)</f>
        <v>978490.5</v>
      </c>
      <c r="M251" s="45">
        <f>IFERROR((IF(F251="IMD",0,INDEX('2023 OP UPL Data'!M:M,MATCH(A:A,'2023 OP UPL Data'!B:B,0)))),0)</f>
        <v>0</v>
      </c>
      <c r="N251" s="45">
        <f t="shared" si="81"/>
        <v>978490.5</v>
      </c>
      <c r="O251" s="45">
        <v>1685351.5861442396</v>
      </c>
      <c r="P251" s="45">
        <v>0</v>
      </c>
      <c r="Q251" s="45">
        <f t="shared" si="82"/>
        <v>1685351.5861442396</v>
      </c>
      <c r="R251" s="45" t="str">
        <f t="shared" si="83"/>
        <v>Yes</v>
      </c>
      <c r="S251" s="46" t="str">
        <f t="shared" si="83"/>
        <v>No</v>
      </c>
      <c r="T251" s="47">
        <f>ROUND(INDEX(Summary!H:H,MATCH(H:H,Summary!A:A,0)),2)</f>
        <v>0.19</v>
      </c>
      <c r="U251" s="47">
        <f>ROUND(INDEX(Summary!I:I,MATCH(H:H,Summary!A:A,0)),2)</f>
        <v>0</v>
      </c>
      <c r="V251" s="82">
        <f t="shared" si="84"/>
        <v>617750.31368001155</v>
      </c>
      <c r="W251" s="82">
        <f t="shared" si="84"/>
        <v>0</v>
      </c>
      <c r="X251" s="45">
        <f t="shared" si="85"/>
        <v>617750.31368001155</v>
      </c>
      <c r="Y251" s="45" t="s">
        <v>18726</v>
      </c>
      <c r="Z251" s="45" t="str">
        <f t="shared" si="86"/>
        <v>No</v>
      </c>
      <c r="AA251" s="45" t="str">
        <f t="shared" si="86"/>
        <v>No</v>
      </c>
      <c r="AB251" s="45" t="str">
        <f t="shared" si="87"/>
        <v>Yes</v>
      </c>
      <c r="AC251" s="83">
        <f t="shared" si="98"/>
        <v>0.23</v>
      </c>
      <c r="AD251" s="83">
        <f t="shared" si="99"/>
        <v>0</v>
      </c>
      <c r="AE251" s="45">
        <f t="shared" si="100"/>
        <v>747803.0112968561</v>
      </c>
      <c r="AF251" s="45">
        <f t="shared" si="100"/>
        <v>0</v>
      </c>
      <c r="AG251" s="45">
        <f t="shared" si="88"/>
        <v>747803.0112968561</v>
      </c>
      <c r="AH251" s="47">
        <f>IF(Y251="No",0,IFERROR(ROUNDDOWN(INDEX('90% of ACR'!K:K,MATCH(H:H,'90% of ACR'!A:A,0))*IF(I251&gt;0,IF(O251&gt;0,$R$4*MAX(O251-V251,0),0),0)/I251,2),0))</f>
        <v>0</v>
      </c>
      <c r="AI251" s="83">
        <f>IF(Y251="No",0,IFERROR(ROUNDDOWN(INDEX('90% of ACR'!R:R,MATCH(H:H,'90% of ACR'!A:A,0))*IF(J251&gt;0,IF(P251&gt;0,$R$4*MAX(P251-W251,0),0),0)/J251,2),0))</f>
        <v>0</v>
      </c>
      <c r="AJ251" s="45">
        <f t="shared" si="89"/>
        <v>0</v>
      </c>
      <c r="AK251" s="45">
        <f t="shared" si="89"/>
        <v>0</v>
      </c>
      <c r="AL251" s="47">
        <f t="shared" si="90"/>
        <v>0.19</v>
      </c>
      <c r="AM251" s="47">
        <f t="shared" si="90"/>
        <v>0</v>
      </c>
      <c r="AN251" s="84">
        <f>IFERROR(INDEX(FeeCalc!P:P,MATCH(C251,FeeCalc!F:F,0)),0)</f>
        <v>617750.31368001155</v>
      </c>
      <c r="AO251" s="84">
        <f>IFERROR(INDEX(FeeCalc!S:S,MATCH(C251,FeeCalc!F:F,0)),0)</f>
        <v>37687.684919470194</v>
      </c>
      <c r="AP251" s="84">
        <f t="shared" si="91"/>
        <v>655437.99859948177</v>
      </c>
      <c r="AQ251" s="69">
        <f t="shared" si="92"/>
        <v>278123.31682171533</v>
      </c>
      <c r="AR251" s="69">
        <v>133330.28437641266</v>
      </c>
      <c r="AS251" s="69">
        <f t="shared" si="101"/>
        <v>144793.03244530267</v>
      </c>
      <c r="AT251" s="69">
        <f>IFERROR(IFERROR(INDEX('2023 IP UPL Data'!L:L,MATCH(A:A,'2023 IP UPL Data'!B:B,0)),INDEX('2023 IMD UPL Data'!I:I,MATCH(A:A,'2023 IMD UPL Data'!B:B,0))),0)</f>
        <v>3357965</v>
      </c>
      <c r="AU251" s="69">
        <f>IFERROR(IF(F249="IMD",0,INDEX('2023 OP UPL Data'!J:J,MATCH(A:A,'2023 OP UPL Data'!B:B,0))),0)</f>
        <v>0</v>
      </c>
      <c r="AV251" s="45">
        <f t="shared" si="93"/>
        <v>3357965</v>
      </c>
      <c r="AW251" s="69">
        <f>IFERROR(IFERROR(INDEX('2023 IP UPL Data'!M:M,MATCH(A:A,'2023 IP UPL Data'!B:B,0)),INDEX('2023 IMD UPL Data'!J:J,MATCH(A:A,'2023 IMD UPL Data'!B:B,0))),0)</f>
        <v>4336455.5</v>
      </c>
      <c r="AX251" s="69">
        <f>IFERROR(IF(F249="IMD",0,INDEX('2023 OP UPL Data'!L:L,MATCH(A:A,'2023 OP UPL Data'!B:B,0))),0)</f>
        <v>0</v>
      </c>
      <c r="AY251" s="45">
        <f t="shared" si="94"/>
        <v>4336455.5</v>
      </c>
      <c r="AZ251" s="69">
        <v>5043316.5861442396</v>
      </c>
      <c r="BA251" s="69">
        <v>0</v>
      </c>
      <c r="BB251" s="69">
        <f t="shared" si="95"/>
        <v>4425566.2724642279</v>
      </c>
      <c r="BC251" s="69">
        <f t="shared" si="95"/>
        <v>0</v>
      </c>
      <c r="BD251" s="69">
        <f t="shared" si="96"/>
        <v>4425566.2724642279</v>
      </c>
      <c r="BE251" s="91">
        <f t="shared" si="97"/>
        <v>706861.08614423964</v>
      </c>
      <c r="BF251" s="91">
        <f t="shared" si="97"/>
        <v>0</v>
      </c>
      <c r="BG251" s="70">
        <f>IFERROR(INDEX('2023 IP UPL Data'!K:K,MATCH(A251,'2023 IP UPL Data'!B:B,0)),0)</f>
        <v>0</v>
      </c>
    </row>
    <row r="252" spans="1:59">
      <c r="A252" s="120" t="s">
        <v>76</v>
      </c>
      <c r="B252" s="161" t="s">
        <v>76</v>
      </c>
      <c r="C252" s="31" t="s">
        <v>77</v>
      </c>
      <c r="D252" s="193" t="s">
        <v>77</v>
      </c>
      <c r="E252" s="157" t="s">
        <v>3325</v>
      </c>
      <c r="F252" s="117" t="s">
        <v>3071</v>
      </c>
      <c r="G252" s="117" t="s">
        <v>1530</v>
      </c>
      <c r="H252" s="43" t="str">
        <f t="shared" si="79"/>
        <v>Rural MRSA Central</v>
      </c>
      <c r="I252" s="45">
        <f>INDEX(FeeCalc!M:M,MATCH(C:C,FeeCalc!F:F,0))</f>
        <v>1009045.6966332541</v>
      </c>
      <c r="J252" s="45">
        <f>INDEX(FeeCalc!L:L,MATCH(C:C,FeeCalc!F:F,0))</f>
        <v>997478.2307157832</v>
      </c>
      <c r="K252" s="45">
        <f t="shared" si="80"/>
        <v>2006523.9273490373</v>
      </c>
      <c r="L252" s="45">
        <f>IFERROR(IFERROR(INDEX('2023 IP UPL Data'!N:N,MATCH(A:A,'2023 IP UPL Data'!B:B,0)),INDEX('2023 IMD UPL Data'!M:M,MATCH(A:A,'2023 IMD UPL Data'!B:B,0))),0)</f>
        <v>-44229.137548344908</v>
      </c>
      <c r="M252" s="45">
        <f>IFERROR((IF(F252="IMD",0,INDEX('2023 OP UPL Data'!M:M,MATCH(A:A,'2023 OP UPL Data'!B:B,0)))),0)</f>
        <v>644520.6723178809</v>
      </c>
      <c r="N252" s="45">
        <f t="shared" si="81"/>
        <v>600291.534769536</v>
      </c>
      <c r="O252" s="45">
        <v>-354125.25053542643</v>
      </c>
      <c r="P252" s="45">
        <v>414935.87163711875</v>
      </c>
      <c r="Q252" s="45">
        <f t="shared" si="82"/>
        <v>60810.621101692319</v>
      </c>
      <c r="R252" s="45" t="str">
        <f t="shared" si="83"/>
        <v>No</v>
      </c>
      <c r="S252" s="46" t="str">
        <f t="shared" si="83"/>
        <v>Yes</v>
      </c>
      <c r="T252" s="47">
        <f>ROUND(INDEX(Summary!H:H,MATCH(H:H,Summary!A:A,0)),2)</f>
        <v>0</v>
      </c>
      <c r="U252" s="47">
        <f>ROUND(INDEX(Summary!I:I,MATCH(H:H,Summary!A:A,0)),2)</f>
        <v>0.17</v>
      </c>
      <c r="V252" s="82">
        <f t="shared" si="84"/>
        <v>0</v>
      </c>
      <c r="W252" s="82">
        <f t="shared" si="84"/>
        <v>169571.29922168315</v>
      </c>
      <c r="X252" s="45">
        <f t="shared" si="85"/>
        <v>169571.29922168315</v>
      </c>
      <c r="Y252" s="45" t="s">
        <v>18726</v>
      </c>
      <c r="Z252" s="45" t="str">
        <f t="shared" si="86"/>
        <v>No</v>
      </c>
      <c r="AA252" s="45" t="str">
        <f t="shared" si="86"/>
        <v>Yes</v>
      </c>
      <c r="AB252" s="45" t="str">
        <f t="shared" si="87"/>
        <v>Yes</v>
      </c>
      <c r="AC252" s="83">
        <f t="shared" si="98"/>
        <v>0</v>
      </c>
      <c r="AD252" s="83">
        <f t="shared" si="99"/>
        <v>0.17</v>
      </c>
      <c r="AE252" s="45">
        <f t="shared" si="100"/>
        <v>0</v>
      </c>
      <c r="AF252" s="45">
        <f t="shared" si="100"/>
        <v>169571.29922168315</v>
      </c>
      <c r="AG252" s="45">
        <f t="shared" si="88"/>
        <v>169571.29922168315</v>
      </c>
      <c r="AH252" s="47">
        <f>IF(Y252="No",0,IFERROR(ROUNDDOWN(INDEX('90% of ACR'!K:K,MATCH(H:H,'90% of ACR'!A:A,0))*IF(I252&gt;0,IF(O252&gt;0,$R$4*MAX(O252-V252,0),0),0)/I252,2),0))</f>
        <v>0</v>
      </c>
      <c r="AI252" s="83">
        <f>IF(Y252="No",0,IFERROR(ROUNDDOWN(INDEX('90% of ACR'!R:R,MATCH(H:H,'90% of ACR'!A:A,0))*IF(J252&gt;0,IF(P252&gt;0,$R$4*MAX(P252-W252,0),0),0)/J252,2),0))</f>
        <v>0.17</v>
      </c>
      <c r="AJ252" s="45">
        <f t="shared" si="89"/>
        <v>0</v>
      </c>
      <c r="AK252" s="45">
        <f t="shared" si="89"/>
        <v>169571.29922168315</v>
      </c>
      <c r="AL252" s="47">
        <f t="shared" si="90"/>
        <v>0</v>
      </c>
      <c r="AM252" s="47">
        <f t="shared" si="90"/>
        <v>0.34</v>
      </c>
      <c r="AN252" s="84">
        <f>IFERROR(INDEX(FeeCalc!P:P,MATCH(C252,FeeCalc!F:F,0)),0)</f>
        <v>339142.5984433663</v>
      </c>
      <c r="AO252" s="84">
        <f>IFERROR(INDEX(FeeCalc!S:S,MATCH(C252,FeeCalc!F:F,0)),0)</f>
        <v>20906.436497756778</v>
      </c>
      <c r="AP252" s="84">
        <f t="shared" si="91"/>
        <v>360049.0349411231</v>
      </c>
      <c r="AQ252" s="69">
        <f t="shared" si="92"/>
        <v>152780.32709463665</v>
      </c>
      <c r="AR252" s="69">
        <v>75525.764405768554</v>
      </c>
      <c r="AS252" s="69">
        <f t="shared" si="101"/>
        <v>77254.5626888681</v>
      </c>
      <c r="AT252" s="69">
        <f>IFERROR(IFERROR(INDEX('2023 IP UPL Data'!L:L,MATCH(A:A,'2023 IP UPL Data'!B:B,0)),INDEX('2023 IMD UPL Data'!I:I,MATCH(A:A,'2023 IMD UPL Data'!B:B,0))),0)</f>
        <v>1029923.5475483449</v>
      </c>
      <c r="AU252" s="69">
        <f>IFERROR(IF(F250="IMD",0,INDEX('2023 OP UPL Data'!J:J,MATCH(A:A,'2023 OP UPL Data'!B:B,0))),0)</f>
        <v>420774.92768211919</v>
      </c>
      <c r="AV252" s="45">
        <f t="shared" si="93"/>
        <v>1450698.4752304642</v>
      </c>
      <c r="AW252" s="69">
        <f>IFERROR(IFERROR(INDEX('2023 IP UPL Data'!M:M,MATCH(A:A,'2023 IP UPL Data'!B:B,0)),INDEX('2023 IMD UPL Data'!J:J,MATCH(A:A,'2023 IMD UPL Data'!B:B,0))),0)</f>
        <v>985694.41</v>
      </c>
      <c r="AX252" s="69">
        <f>IFERROR(IF(F250="IMD",0,INDEX('2023 OP UPL Data'!L:L,MATCH(A:A,'2023 OP UPL Data'!B:B,0))),0)</f>
        <v>1065295.6000000001</v>
      </c>
      <c r="AY252" s="45">
        <f t="shared" si="94"/>
        <v>2050990.0100000002</v>
      </c>
      <c r="AZ252" s="69">
        <v>675798.29701291851</v>
      </c>
      <c r="BA252" s="69">
        <v>835710.79931923794</v>
      </c>
      <c r="BB252" s="69">
        <f t="shared" si="95"/>
        <v>675798.29701291851</v>
      </c>
      <c r="BC252" s="69">
        <f t="shared" si="95"/>
        <v>666139.50009755476</v>
      </c>
      <c r="BD252" s="69">
        <f t="shared" si="96"/>
        <v>1341937.7971104735</v>
      </c>
      <c r="BE252" s="91">
        <f t="shared" si="97"/>
        <v>0</v>
      </c>
      <c r="BF252" s="91">
        <f t="shared" si="97"/>
        <v>0</v>
      </c>
      <c r="BG252" s="70">
        <f>IFERROR(INDEX('2023 IP UPL Data'!K:K,MATCH(A252,'2023 IP UPL Data'!B:B,0)),0)</f>
        <v>0</v>
      </c>
    </row>
    <row r="253" spans="1:59" ht="25.5">
      <c r="A253" s="120" t="s">
        <v>1369</v>
      </c>
      <c r="B253" s="161" t="s">
        <v>1369</v>
      </c>
      <c r="C253" s="31" t="s">
        <v>1370</v>
      </c>
      <c r="D253" s="193" t="s">
        <v>1370</v>
      </c>
      <c r="E253" s="157" t="s">
        <v>22948</v>
      </c>
      <c r="F253" s="117" t="s">
        <v>3537</v>
      </c>
      <c r="G253" s="117" t="s">
        <v>1219</v>
      </c>
      <c r="H253" s="43" t="str">
        <f t="shared" si="79"/>
        <v>Non-state-owned IMD Travis</v>
      </c>
      <c r="I253" s="45">
        <f>INDEX(FeeCalc!M:M,MATCH(C:C,FeeCalc!F:F,0))</f>
        <v>639628.88301108405</v>
      </c>
      <c r="J253" s="45">
        <f>INDEX(FeeCalc!L:L,MATCH(C:C,FeeCalc!F:F,0))</f>
        <v>0</v>
      </c>
      <c r="K253" s="45">
        <f t="shared" si="80"/>
        <v>639628.88301108405</v>
      </c>
      <c r="L253" s="45">
        <f>IFERROR(IFERROR(INDEX('2023 IP UPL Data'!N:N,MATCH(A:A,'2023 IP UPL Data'!B:B,0)),INDEX('2023 IMD UPL Data'!M:M,MATCH(A:A,'2023 IMD UPL Data'!B:B,0))),0)</f>
        <v>375127.64</v>
      </c>
      <c r="M253" s="45">
        <f>IFERROR((IF(F253="IMD",0,INDEX('2023 OP UPL Data'!M:M,MATCH(A:A,'2023 OP UPL Data'!B:B,0)))),0)</f>
        <v>0</v>
      </c>
      <c r="N253" s="45">
        <f t="shared" si="81"/>
        <v>375127.64</v>
      </c>
      <c r="O253" s="45">
        <v>781217.51686921925</v>
      </c>
      <c r="P253" s="45">
        <v>0</v>
      </c>
      <c r="Q253" s="45">
        <f t="shared" si="82"/>
        <v>781217.51686921925</v>
      </c>
      <c r="R253" s="45" t="str">
        <f t="shared" si="83"/>
        <v>Yes</v>
      </c>
      <c r="S253" s="46" t="str">
        <f t="shared" si="83"/>
        <v>No</v>
      </c>
      <c r="T253" s="47">
        <f>ROUND(INDEX(Summary!H:H,MATCH(H:H,Summary!A:A,0)),2)</f>
        <v>0.72</v>
      </c>
      <c r="U253" s="47">
        <f>ROUND(INDEX(Summary!I:I,MATCH(H:H,Summary!A:A,0)),2)</f>
        <v>0</v>
      </c>
      <c r="V253" s="82">
        <f t="shared" si="84"/>
        <v>460532.79576798051</v>
      </c>
      <c r="W253" s="82">
        <f t="shared" si="84"/>
        <v>0</v>
      </c>
      <c r="X253" s="45">
        <f t="shared" si="85"/>
        <v>460532.79576798051</v>
      </c>
      <c r="Y253" s="45" t="s">
        <v>18726</v>
      </c>
      <c r="Z253" s="45" t="str">
        <f t="shared" si="86"/>
        <v>No</v>
      </c>
      <c r="AA253" s="45" t="str">
        <f t="shared" si="86"/>
        <v>No</v>
      </c>
      <c r="AB253" s="45" t="str">
        <f t="shared" si="87"/>
        <v>Yes</v>
      </c>
      <c r="AC253" s="83">
        <f t="shared" si="98"/>
        <v>0.35</v>
      </c>
      <c r="AD253" s="83">
        <f t="shared" si="99"/>
        <v>0</v>
      </c>
      <c r="AE253" s="45">
        <f t="shared" si="100"/>
        <v>223870.10905387939</v>
      </c>
      <c r="AF253" s="45">
        <f t="shared" si="100"/>
        <v>0</v>
      </c>
      <c r="AG253" s="45">
        <f t="shared" si="88"/>
        <v>223870.10905387939</v>
      </c>
      <c r="AH253" s="47">
        <f>IF(Y253="No",0,IFERROR(ROUNDDOWN(INDEX('90% of ACR'!K:K,MATCH(H:H,'90% of ACR'!A:A,0))*IF(I253&gt;0,IF(O253&gt;0,$R$4*MAX(O253-V253,0),0),0)/I253,2),0))</f>
        <v>0</v>
      </c>
      <c r="AI253" s="83">
        <f>IF(Y253="No",0,IFERROR(ROUNDDOWN(INDEX('90% of ACR'!R:R,MATCH(H:H,'90% of ACR'!A:A,0))*IF(J253&gt;0,IF(P253&gt;0,$R$4*MAX(P253-W253,0),0),0)/J253,2),0))</f>
        <v>0</v>
      </c>
      <c r="AJ253" s="45">
        <f t="shared" si="89"/>
        <v>0</v>
      </c>
      <c r="AK253" s="45">
        <f t="shared" si="89"/>
        <v>0</v>
      </c>
      <c r="AL253" s="47">
        <f t="shared" si="90"/>
        <v>0.72</v>
      </c>
      <c r="AM253" s="47">
        <f t="shared" si="90"/>
        <v>0</v>
      </c>
      <c r="AN253" s="84">
        <f>IFERROR(INDEX(FeeCalc!P:P,MATCH(C253,FeeCalc!F:F,0)),0)</f>
        <v>460532.79576798051</v>
      </c>
      <c r="AO253" s="84">
        <f>IFERROR(INDEX(FeeCalc!S:S,MATCH(C253,FeeCalc!F:F,0)),0)</f>
        <v>28096.165259054516</v>
      </c>
      <c r="AP253" s="84">
        <f t="shared" si="91"/>
        <v>488628.96102703502</v>
      </c>
      <c r="AQ253" s="69">
        <f t="shared" si="92"/>
        <v>207340.90429052385</v>
      </c>
      <c r="AR253" s="69">
        <v>104645.69216453824</v>
      </c>
      <c r="AS253" s="69">
        <f t="shared" si="101"/>
        <v>102695.21212598561</v>
      </c>
      <c r="AT253" s="69">
        <f>IFERROR(IFERROR(INDEX('2023 IP UPL Data'!L:L,MATCH(A:A,'2023 IP UPL Data'!B:B,0)),INDEX('2023 IMD UPL Data'!I:I,MATCH(A:A,'2023 IMD UPL Data'!B:B,0))),0)</f>
        <v>1158452.8</v>
      </c>
      <c r="AU253" s="69">
        <f>IFERROR(IF(F251="IMD",0,INDEX('2023 OP UPL Data'!J:J,MATCH(A:A,'2023 OP UPL Data'!B:B,0))),0)</f>
        <v>0</v>
      </c>
      <c r="AV253" s="45">
        <f t="shared" si="93"/>
        <v>1158452.8</v>
      </c>
      <c r="AW253" s="69">
        <f>IFERROR(IFERROR(INDEX('2023 IP UPL Data'!M:M,MATCH(A:A,'2023 IP UPL Data'!B:B,0)),INDEX('2023 IMD UPL Data'!J:J,MATCH(A:A,'2023 IMD UPL Data'!B:B,0))),0)</f>
        <v>1533580.44</v>
      </c>
      <c r="AX253" s="69">
        <f>IFERROR(IF(F251="IMD",0,INDEX('2023 OP UPL Data'!L:L,MATCH(A:A,'2023 OP UPL Data'!B:B,0))),0)</f>
        <v>0</v>
      </c>
      <c r="AY253" s="45">
        <f t="shared" si="94"/>
        <v>1533580.44</v>
      </c>
      <c r="AZ253" s="69">
        <v>1939670.3168692193</v>
      </c>
      <c r="BA253" s="69">
        <v>0</v>
      </c>
      <c r="BB253" s="69">
        <f t="shared" si="95"/>
        <v>1479137.5211012387</v>
      </c>
      <c r="BC253" s="69">
        <f t="shared" si="95"/>
        <v>0</v>
      </c>
      <c r="BD253" s="69">
        <f t="shared" si="96"/>
        <v>1479137.5211012387</v>
      </c>
      <c r="BE253" s="91">
        <f t="shared" si="97"/>
        <v>406089.87686921936</v>
      </c>
      <c r="BF253" s="91">
        <f t="shared" si="97"/>
        <v>0</v>
      </c>
      <c r="BG253" s="70">
        <f>IFERROR(INDEX('2023 IP UPL Data'!K:K,MATCH(A253,'2023 IP UPL Data'!B:B,0)),0)</f>
        <v>0</v>
      </c>
    </row>
    <row r="254" spans="1:59" ht="25.5">
      <c r="A254" s="120" t="s">
        <v>1237</v>
      </c>
      <c r="B254" s="161" t="s">
        <v>1237</v>
      </c>
      <c r="C254" s="31" t="s">
        <v>1238</v>
      </c>
      <c r="D254" s="193" t="s">
        <v>1238</v>
      </c>
      <c r="E254" s="157" t="s">
        <v>22949</v>
      </c>
      <c r="F254" s="117" t="s">
        <v>3537</v>
      </c>
      <c r="G254" s="117" t="s">
        <v>301</v>
      </c>
      <c r="H254" s="43" t="str">
        <f t="shared" si="79"/>
        <v>Non-state-owned IMD Harris</v>
      </c>
      <c r="I254" s="45">
        <f>INDEX(FeeCalc!M:M,MATCH(C:C,FeeCalc!F:F,0))</f>
        <v>2242779.4035840272</v>
      </c>
      <c r="J254" s="45">
        <f>INDEX(FeeCalc!L:L,MATCH(C:C,FeeCalc!F:F,0))</f>
        <v>0</v>
      </c>
      <c r="K254" s="45">
        <f t="shared" si="80"/>
        <v>2242779.4035840272</v>
      </c>
      <c r="L254" s="45">
        <f>IFERROR(IFERROR(INDEX('2023 IP UPL Data'!N:N,MATCH(A:A,'2023 IP UPL Data'!B:B,0)),INDEX('2023 IMD UPL Data'!M:M,MATCH(A:A,'2023 IMD UPL Data'!B:B,0))),0)</f>
        <v>2131571.4</v>
      </c>
      <c r="M254" s="45">
        <f>IFERROR((IF(F254="IMD",0,INDEX('2023 OP UPL Data'!M:M,MATCH(A:A,'2023 OP UPL Data'!B:B,0)))),0)</f>
        <v>0</v>
      </c>
      <c r="N254" s="45">
        <f t="shared" si="81"/>
        <v>2131571.4</v>
      </c>
      <c r="O254" s="45">
        <v>1975869.5076936977</v>
      </c>
      <c r="P254" s="45">
        <v>0</v>
      </c>
      <c r="Q254" s="45">
        <f t="shared" si="82"/>
        <v>1975869.5076936977</v>
      </c>
      <c r="R254" s="45" t="str">
        <f t="shared" si="83"/>
        <v>Yes</v>
      </c>
      <c r="S254" s="46" t="str">
        <f t="shared" si="83"/>
        <v>No</v>
      </c>
      <c r="T254" s="47">
        <f>ROUND(INDEX(Summary!H:H,MATCH(H:H,Summary!A:A,0)),2)</f>
        <v>0.38</v>
      </c>
      <c r="U254" s="47">
        <f>ROUND(INDEX(Summary!I:I,MATCH(H:H,Summary!A:A,0)),2)</f>
        <v>0</v>
      </c>
      <c r="V254" s="82">
        <f t="shared" si="84"/>
        <v>852256.1733619303</v>
      </c>
      <c r="W254" s="82">
        <f t="shared" si="84"/>
        <v>0</v>
      </c>
      <c r="X254" s="45">
        <f t="shared" si="85"/>
        <v>852256.1733619303</v>
      </c>
      <c r="Y254" s="45" t="s">
        <v>18726</v>
      </c>
      <c r="Z254" s="45" t="str">
        <f t="shared" si="86"/>
        <v>No</v>
      </c>
      <c r="AA254" s="45" t="str">
        <f t="shared" si="86"/>
        <v>No</v>
      </c>
      <c r="AB254" s="45" t="str">
        <f t="shared" si="87"/>
        <v>Yes</v>
      </c>
      <c r="AC254" s="83">
        <f t="shared" si="98"/>
        <v>0.35</v>
      </c>
      <c r="AD254" s="83">
        <f t="shared" si="99"/>
        <v>0</v>
      </c>
      <c r="AE254" s="45">
        <f t="shared" si="100"/>
        <v>784972.79125440947</v>
      </c>
      <c r="AF254" s="45">
        <f t="shared" si="100"/>
        <v>0</v>
      </c>
      <c r="AG254" s="45">
        <f t="shared" si="88"/>
        <v>784972.79125440947</v>
      </c>
      <c r="AH254" s="47">
        <f>IF(Y254="No",0,IFERROR(ROUNDDOWN(INDEX('90% of ACR'!K:K,MATCH(H:H,'90% of ACR'!A:A,0))*IF(I254&gt;0,IF(O254&gt;0,$R$4*MAX(O254-V254,0),0),0)/I254,2),0))</f>
        <v>0</v>
      </c>
      <c r="AI254" s="83">
        <f>IF(Y254="No",0,IFERROR(ROUNDDOWN(INDEX('90% of ACR'!R:R,MATCH(H:H,'90% of ACR'!A:A,0))*IF(J254&gt;0,IF(P254&gt;0,$R$4*MAX(P254-W254,0),0),0)/J254,2),0))</f>
        <v>0</v>
      </c>
      <c r="AJ254" s="45">
        <f t="shared" si="89"/>
        <v>0</v>
      </c>
      <c r="AK254" s="45">
        <f t="shared" si="89"/>
        <v>0</v>
      </c>
      <c r="AL254" s="47">
        <f t="shared" si="90"/>
        <v>0.38</v>
      </c>
      <c r="AM254" s="47">
        <f t="shared" si="90"/>
        <v>0</v>
      </c>
      <c r="AN254" s="84">
        <f>IFERROR(INDEX(FeeCalc!P:P,MATCH(C254,FeeCalc!F:F,0)),0)</f>
        <v>852256.1733619303</v>
      </c>
      <c r="AO254" s="84">
        <f>IFERROR(INDEX(FeeCalc!S:S,MATCH(C254,FeeCalc!F:F,0)),0)</f>
        <v>51994.408454441371</v>
      </c>
      <c r="AP254" s="84">
        <f t="shared" si="91"/>
        <v>904250.58181637165</v>
      </c>
      <c r="AQ254" s="69">
        <f t="shared" si="92"/>
        <v>383702.45788330468</v>
      </c>
      <c r="AR254" s="69">
        <v>196000.80717261485</v>
      </c>
      <c r="AS254" s="69">
        <f t="shared" si="101"/>
        <v>187701.65071068984</v>
      </c>
      <c r="AT254" s="69">
        <f>IFERROR(IFERROR(INDEX('2023 IP UPL Data'!L:L,MATCH(A:A,'2023 IP UPL Data'!B:B,0)),INDEX('2023 IMD UPL Data'!I:I,MATCH(A:A,'2023 IMD UPL Data'!B:B,0))),0)</f>
        <v>5473195.2000000002</v>
      </c>
      <c r="AU254" s="69">
        <f>IFERROR(IF(F252="IMD",0,INDEX('2023 OP UPL Data'!J:J,MATCH(A:A,'2023 OP UPL Data'!B:B,0))),0)</f>
        <v>0</v>
      </c>
      <c r="AV254" s="45">
        <f t="shared" si="93"/>
        <v>5473195.2000000002</v>
      </c>
      <c r="AW254" s="69">
        <f>IFERROR(IFERROR(INDEX('2023 IP UPL Data'!M:M,MATCH(A:A,'2023 IP UPL Data'!B:B,0)),INDEX('2023 IMD UPL Data'!J:J,MATCH(A:A,'2023 IMD UPL Data'!B:B,0))),0)</f>
        <v>7604766.5999999996</v>
      </c>
      <c r="AX254" s="69">
        <f>IFERROR(IF(F252="IMD",0,INDEX('2023 OP UPL Data'!L:L,MATCH(A:A,'2023 OP UPL Data'!B:B,0))),0)</f>
        <v>0</v>
      </c>
      <c r="AY254" s="45">
        <f t="shared" si="94"/>
        <v>7604766.5999999996</v>
      </c>
      <c r="AZ254" s="69">
        <v>7449064.7076936979</v>
      </c>
      <c r="BA254" s="69">
        <v>0</v>
      </c>
      <c r="BB254" s="69">
        <f t="shared" si="95"/>
        <v>6596808.5343317678</v>
      </c>
      <c r="BC254" s="69">
        <f t="shared" si="95"/>
        <v>0</v>
      </c>
      <c r="BD254" s="69">
        <f t="shared" si="96"/>
        <v>6596808.5343317678</v>
      </c>
      <c r="BE254" s="91">
        <f t="shared" si="97"/>
        <v>0</v>
      </c>
      <c r="BF254" s="91">
        <f t="shared" si="97"/>
        <v>0</v>
      </c>
      <c r="BG254" s="70">
        <f>IFERROR(INDEX('2023 IP UPL Data'!K:K,MATCH(A254,'2023 IP UPL Data'!B:B,0)),0)</f>
        <v>0</v>
      </c>
    </row>
    <row r="255" spans="1:59">
      <c r="A255" s="120" t="s">
        <v>73</v>
      </c>
      <c r="B255" s="161" t="s">
        <v>73</v>
      </c>
      <c r="C255" s="31" t="s">
        <v>74</v>
      </c>
      <c r="D255" s="193" t="s">
        <v>74</v>
      </c>
      <c r="E255" s="157" t="s">
        <v>23145</v>
      </c>
      <c r="F255" s="117" t="s">
        <v>3071</v>
      </c>
      <c r="G255" s="117" t="s">
        <v>1597</v>
      </c>
      <c r="H255" s="43" t="str">
        <f t="shared" si="79"/>
        <v>Rural Nueces</v>
      </c>
      <c r="I255" s="45">
        <f>INDEX(FeeCalc!M:M,MATCH(C:C,FeeCalc!F:F,0))</f>
        <v>1979754.5457372605</v>
      </c>
      <c r="J255" s="45">
        <f>INDEX(FeeCalc!L:L,MATCH(C:C,FeeCalc!F:F,0))</f>
        <v>4441307.1098824358</v>
      </c>
      <c r="K255" s="45">
        <f t="shared" si="80"/>
        <v>6421061.6556196958</v>
      </c>
      <c r="L255" s="45">
        <f>IFERROR(IFERROR(INDEX('2023 IP UPL Data'!N:N,MATCH(A:A,'2023 IP UPL Data'!B:B,0)),INDEX('2023 IMD UPL Data'!M:M,MATCH(A:A,'2023 IMD UPL Data'!B:B,0))),0)</f>
        <v>526663.21285723266</v>
      </c>
      <c r="M255" s="45">
        <f>IFERROR((IF(F255="IMD",0,INDEX('2023 OP UPL Data'!M:M,MATCH(A:A,'2023 OP UPL Data'!B:B,0)))),0)</f>
        <v>1264741.8067901235</v>
      </c>
      <c r="N255" s="45">
        <f t="shared" si="81"/>
        <v>1791405.0196473561</v>
      </c>
      <c r="O255" s="45">
        <v>1887871.4033663657</v>
      </c>
      <c r="P255" s="45">
        <v>3017507.0203962065</v>
      </c>
      <c r="Q255" s="45">
        <f t="shared" si="82"/>
        <v>4905378.423762572</v>
      </c>
      <c r="R255" s="45" t="str">
        <f t="shared" si="83"/>
        <v>Yes</v>
      </c>
      <c r="S255" s="46" t="str">
        <f t="shared" si="83"/>
        <v>Yes</v>
      </c>
      <c r="T255" s="47">
        <f>ROUND(INDEX(Summary!H:H,MATCH(H:H,Summary!A:A,0)),2)</f>
        <v>0.12</v>
      </c>
      <c r="U255" s="47">
        <f>ROUND(INDEX(Summary!I:I,MATCH(H:H,Summary!A:A,0)),2)</f>
        <v>0.18</v>
      </c>
      <c r="V255" s="82">
        <f t="shared" si="84"/>
        <v>237570.54548847125</v>
      </c>
      <c r="W255" s="82">
        <f t="shared" si="84"/>
        <v>799435.27977883839</v>
      </c>
      <c r="X255" s="45">
        <f t="shared" si="85"/>
        <v>1037005.8252673097</v>
      </c>
      <c r="Y255" s="45" t="s">
        <v>18726</v>
      </c>
      <c r="Z255" s="45" t="str">
        <f t="shared" si="86"/>
        <v>Yes</v>
      </c>
      <c r="AA255" s="45" t="str">
        <f t="shared" si="86"/>
        <v>Yes</v>
      </c>
      <c r="AB255" s="45" t="str">
        <f t="shared" si="87"/>
        <v>Yes</v>
      </c>
      <c r="AC255" s="83">
        <f t="shared" si="98"/>
        <v>0.57999999999999996</v>
      </c>
      <c r="AD255" s="83">
        <f t="shared" si="99"/>
        <v>0.35</v>
      </c>
      <c r="AE255" s="45">
        <f t="shared" si="100"/>
        <v>1148257.6365276109</v>
      </c>
      <c r="AF255" s="45">
        <f t="shared" si="100"/>
        <v>1554457.4884588525</v>
      </c>
      <c r="AG255" s="45">
        <f t="shared" si="88"/>
        <v>2702715.1249864632</v>
      </c>
      <c r="AH255" s="47">
        <f>IF(Y255="No",0,IFERROR(ROUNDDOWN(INDEX('90% of ACR'!K:K,MATCH(H:H,'90% of ACR'!A:A,0))*IF(I255&gt;0,IF(O255&gt;0,$R$4*MAX(O255-V255,0),0),0)/I255,2),0))</f>
        <v>0.34</v>
      </c>
      <c r="AI255" s="83">
        <f>IF(Y255="No",0,IFERROR(ROUNDDOWN(INDEX('90% of ACR'!R:R,MATCH(H:H,'90% of ACR'!A:A,0))*IF(J255&gt;0,IF(P255&gt;0,$R$4*MAX(P255-W255,0),0),0)/J255,2),0))</f>
        <v>0.34</v>
      </c>
      <c r="AJ255" s="45">
        <f t="shared" si="89"/>
        <v>673116.54555066861</v>
      </c>
      <c r="AK255" s="45">
        <f t="shared" si="89"/>
        <v>1510044.4173600283</v>
      </c>
      <c r="AL255" s="47">
        <f t="shared" si="90"/>
        <v>0.46</v>
      </c>
      <c r="AM255" s="47">
        <f t="shared" si="90"/>
        <v>0.52</v>
      </c>
      <c r="AN255" s="84">
        <f>IFERROR(INDEX(FeeCalc!P:P,MATCH(C255,FeeCalc!F:F,0)),0)</f>
        <v>3220166.7881780067</v>
      </c>
      <c r="AO255" s="84">
        <f>IFERROR(INDEX(FeeCalc!S:S,MATCH(C255,FeeCalc!F:F,0)),0)</f>
        <v>199871.09271728681</v>
      </c>
      <c r="AP255" s="84">
        <f t="shared" si="91"/>
        <v>3420037.8808952933</v>
      </c>
      <c r="AQ255" s="69">
        <f t="shared" si="92"/>
        <v>1451231.5140760618</v>
      </c>
      <c r="AR255" s="69">
        <v>729646.74304695881</v>
      </c>
      <c r="AS255" s="69">
        <f t="shared" si="101"/>
        <v>721584.77102910297</v>
      </c>
      <c r="AT255" s="69">
        <f>IFERROR(IFERROR(INDEX('2023 IP UPL Data'!L:L,MATCH(A:A,'2023 IP UPL Data'!B:B,0)),INDEX('2023 IMD UPL Data'!I:I,MATCH(A:A,'2023 IMD UPL Data'!B:B,0))),0)</f>
        <v>1836554.7971427671</v>
      </c>
      <c r="AU255" s="69">
        <f>IFERROR(IF(F253="IMD",0,INDEX('2023 OP UPL Data'!J:J,MATCH(A:A,'2023 OP UPL Data'!B:B,0))),0)</f>
        <v>1158239.2632098764</v>
      </c>
      <c r="AV255" s="45">
        <f t="shared" si="93"/>
        <v>2994794.0603526435</v>
      </c>
      <c r="AW255" s="69">
        <f>IFERROR(IFERROR(INDEX('2023 IP UPL Data'!M:M,MATCH(A:A,'2023 IP UPL Data'!B:B,0)),INDEX('2023 IMD UPL Data'!J:J,MATCH(A:A,'2023 IMD UPL Data'!B:B,0))),0)</f>
        <v>2363218.0099999998</v>
      </c>
      <c r="AX255" s="69">
        <f>IFERROR(IF(F253="IMD",0,INDEX('2023 OP UPL Data'!L:L,MATCH(A:A,'2023 OP UPL Data'!B:B,0))),0)</f>
        <v>2422981.0699999998</v>
      </c>
      <c r="AY255" s="45">
        <f t="shared" si="94"/>
        <v>4786199.08</v>
      </c>
      <c r="AZ255" s="69">
        <v>3724426.2005091328</v>
      </c>
      <c r="BA255" s="69">
        <v>4175746.2836060831</v>
      </c>
      <c r="BB255" s="69">
        <f t="shared" si="95"/>
        <v>3486855.6550206617</v>
      </c>
      <c r="BC255" s="69">
        <f t="shared" si="95"/>
        <v>3376311.003827245</v>
      </c>
      <c r="BD255" s="69">
        <f t="shared" si="96"/>
        <v>6863166.6588479066</v>
      </c>
      <c r="BE255" s="91">
        <f t="shared" si="97"/>
        <v>1361208.190509133</v>
      </c>
      <c r="BF255" s="91">
        <f t="shared" si="97"/>
        <v>1752765.2136060833</v>
      </c>
      <c r="BG255" s="70">
        <f>IFERROR(INDEX('2023 IP UPL Data'!K:K,MATCH(A255,'2023 IP UPL Data'!B:B,0)),0)</f>
        <v>0</v>
      </c>
    </row>
    <row r="256" spans="1:59">
      <c r="A256" s="120" t="s">
        <v>607</v>
      </c>
      <c r="B256" s="161" t="s">
        <v>607</v>
      </c>
      <c r="C256" s="31" t="s">
        <v>608</v>
      </c>
      <c r="D256" s="193" t="s">
        <v>608</v>
      </c>
      <c r="E256" s="157" t="s">
        <v>609</v>
      </c>
      <c r="F256" s="117" t="s">
        <v>3071</v>
      </c>
      <c r="G256" s="117" t="s">
        <v>1597</v>
      </c>
      <c r="H256" s="43" t="str">
        <f t="shared" si="79"/>
        <v>Rural Nueces</v>
      </c>
      <c r="I256" s="45">
        <f>INDEX(FeeCalc!M:M,MATCH(C:C,FeeCalc!F:F,0))</f>
        <v>1310701.4481235072</v>
      </c>
      <c r="J256" s="45">
        <f>INDEX(FeeCalc!L:L,MATCH(C:C,FeeCalc!F:F,0))</f>
        <v>2140390.2312613484</v>
      </c>
      <c r="K256" s="45">
        <f t="shared" si="80"/>
        <v>3451091.6793848556</v>
      </c>
      <c r="L256" s="45">
        <f>IFERROR(IFERROR(INDEX('2023 IP UPL Data'!N:N,MATCH(A:A,'2023 IP UPL Data'!B:B,0)),INDEX('2023 IMD UPL Data'!M:M,MATCH(A:A,'2023 IMD UPL Data'!B:B,0))),0)</f>
        <v>194401.28932418744</v>
      </c>
      <c r="M256" s="45">
        <f>IFERROR((IF(F256="IMD",0,INDEX('2023 OP UPL Data'!M:M,MATCH(A:A,'2023 OP UPL Data'!B:B,0)))),0)</f>
        <v>579901.46703703713</v>
      </c>
      <c r="N256" s="45">
        <f t="shared" si="81"/>
        <v>774302.75636122457</v>
      </c>
      <c r="O256" s="45">
        <v>244115.29976019287</v>
      </c>
      <c r="P256" s="45">
        <v>1954311.41232464</v>
      </c>
      <c r="Q256" s="45">
        <f t="shared" si="82"/>
        <v>2198426.7120848326</v>
      </c>
      <c r="R256" s="45" t="str">
        <f t="shared" si="83"/>
        <v>Yes</v>
      </c>
      <c r="S256" s="46" t="str">
        <f t="shared" si="83"/>
        <v>Yes</v>
      </c>
      <c r="T256" s="47">
        <f>ROUND(INDEX(Summary!H:H,MATCH(H:H,Summary!A:A,0)),2)</f>
        <v>0.12</v>
      </c>
      <c r="U256" s="47">
        <f>ROUND(INDEX(Summary!I:I,MATCH(H:H,Summary!A:A,0)),2)</f>
        <v>0.18</v>
      </c>
      <c r="V256" s="82">
        <f t="shared" si="84"/>
        <v>157284.17377482087</v>
      </c>
      <c r="W256" s="82">
        <f t="shared" si="84"/>
        <v>385270.24162704271</v>
      </c>
      <c r="X256" s="45">
        <f t="shared" si="85"/>
        <v>542554.41540186363</v>
      </c>
      <c r="Y256" s="45" t="s">
        <v>18726</v>
      </c>
      <c r="Z256" s="45" t="str">
        <f t="shared" si="86"/>
        <v>Yes</v>
      </c>
      <c r="AA256" s="45" t="str">
        <f t="shared" si="86"/>
        <v>Yes</v>
      </c>
      <c r="AB256" s="45" t="str">
        <f t="shared" si="87"/>
        <v>Yes</v>
      </c>
      <c r="AC256" s="83">
        <f t="shared" si="98"/>
        <v>0.05</v>
      </c>
      <c r="AD256" s="83">
        <f t="shared" si="99"/>
        <v>0.51</v>
      </c>
      <c r="AE256" s="45">
        <f t="shared" si="100"/>
        <v>65535.072406175364</v>
      </c>
      <c r="AF256" s="45">
        <f t="shared" si="100"/>
        <v>1091599.0179432877</v>
      </c>
      <c r="AG256" s="45">
        <f t="shared" si="88"/>
        <v>1157134.090349463</v>
      </c>
      <c r="AH256" s="47">
        <f>IF(Y256="No",0,IFERROR(ROUNDDOWN(INDEX('90% of ACR'!K:K,MATCH(H:H,'90% of ACR'!A:A,0))*IF(I256&gt;0,IF(O256&gt;0,$R$4*MAX(O256-V256,0),0),0)/I256,2),0))</f>
        <v>0.02</v>
      </c>
      <c r="AI256" s="83">
        <f>IF(Y256="No",0,IFERROR(ROUNDDOWN(INDEX('90% of ACR'!R:R,MATCH(H:H,'90% of ACR'!A:A,0))*IF(J256&gt;0,IF(P256&gt;0,$R$4*MAX(P256-W256,0),0),0)/J256,2),0))</f>
        <v>0.51</v>
      </c>
      <c r="AJ256" s="45">
        <f t="shared" si="89"/>
        <v>26214.028962470144</v>
      </c>
      <c r="AK256" s="45">
        <f t="shared" si="89"/>
        <v>1091599.0179432877</v>
      </c>
      <c r="AL256" s="47">
        <f t="shared" si="90"/>
        <v>0.13999999999999999</v>
      </c>
      <c r="AM256" s="47">
        <f t="shared" si="90"/>
        <v>0.69</v>
      </c>
      <c r="AN256" s="84">
        <f>IFERROR(INDEX(FeeCalc!P:P,MATCH(C256,FeeCalc!F:F,0)),0)</f>
        <v>1660367.4623076213</v>
      </c>
      <c r="AO256" s="84">
        <f>IFERROR(INDEX(FeeCalc!S:S,MATCH(C256,FeeCalc!F:F,0)),0)</f>
        <v>102684.37952250018</v>
      </c>
      <c r="AP256" s="84">
        <f t="shared" si="91"/>
        <v>1763051.8418301214</v>
      </c>
      <c r="AQ256" s="69">
        <f t="shared" si="92"/>
        <v>748119.31414745923</v>
      </c>
      <c r="AR256" s="69">
        <v>373957.23108349892</v>
      </c>
      <c r="AS256" s="69">
        <f t="shared" si="101"/>
        <v>374162.08306396031</v>
      </c>
      <c r="AT256" s="69">
        <f>IFERROR(IFERROR(INDEX('2023 IP UPL Data'!L:L,MATCH(A:A,'2023 IP UPL Data'!B:B,0)),INDEX('2023 IMD UPL Data'!I:I,MATCH(A:A,'2023 IMD UPL Data'!B:B,0))),0)</f>
        <v>2066160.0106758124</v>
      </c>
      <c r="AU256" s="69">
        <f>IFERROR(IF(F254="IMD",0,INDEX('2023 OP UPL Data'!J:J,MATCH(A:A,'2023 OP UPL Data'!B:B,0))),0)</f>
        <v>829739.34296296292</v>
      </c>
      <c r="AV256" s="45">
        <f t="shared" si="93"/>
        <v>2895899.3536387752</v>
      </c>
      <c r="AW256" s="69">
        <f>IFERROR(IFERROR(INDEX('2023 IP UPL Data'!M:M,MATCH(A:A,'2023 IP UPL Data'!B:B,0)),INDEX('2023 IMD UPL Data'!J:J,MATCH(A:A,'2023 IMD UPL Data'!B:B,0))),0)</f>
        <v>2260561.2999999998</v>
      </c>
      <c r="AX256" s="69">
        <f>IFERROR(IF(F254="IMD",0,INDEX('2023 OP UPL Data'!L:L,MATCH(A:A,'2023 OP UPL Data'!B:B,0))),0)</f>
        <v>1409640.81</v>
      </c>
      <c r="AY256" s="45">
        <f t="shared" si="94"/>
        <v>3670202.11</v>
      </c>
      <c r="AZ256" s="69">
        <v>2310275.3104360052</v>
      </c>
      <c r="BA256" s="69">
        <v>2784050.755287603</v>
      </c>
      <c r="BB256" s="69">
        <f t="shared" si="95"/>
        <v>2152991.1366611845</v>
      </c>
      <c r="BC256" s="69">
        <f t="shared" si="95"/>
        <v>2398780.5136605604</v>
      </c>
      <c r="BD256" s="69">
        <f t="shared" si="96"/>
        <v>4551771.6503217444</v>
      </c>
      <c r="BE256" s="91">
        <f t="shared" si="97"/>
        <v>49714.010436005425</v>
      </c>
      <c r="BF256" s="91">
        <f t="shared" si="97"/>
        <v>1374409.945287603</v>
      </c>
      <c r="BG256" s="70">
        <f>IFERROR(INDEX('2023 IP UPL Data'!K:K,MATCH(A256,'2023 IP UPL Data'!B:B,0)),0)</f>
        <v>0</v>
      </c>
    </row>
    <row r="257" spans="1:59">
      <c r="A257" s="120" t="s">
        <v>1396</v>
      </c>
      <c r="B257" s="161" t="s">
        <v>1396</v>
      </c>
      <c r="C257" s="31" t="s">
        <v>1397</v>
      </c>
      <c r="D257" s="193" t="s">
        <v>1397</v>
      </c>
      <c r="E257" s="157" t="s">
        <v>22950</v>
      </c>
      <c r="F257" s="117" t="s">
        <v>2987</v>
      </c>
      <c r="G257" s="117" t="s">
        <v>1399</v>
      </c>
      <c r="H257" s="43" t="str">
        <f t="shared" si="79"/>
        <v>Urban Tarrant</v>
      </c>
      <c r="I257" s="45">
        <f>INDEX(FeeCalc!M:M,MATCH(C:C,FeeCalc!F:F,0))</f>
        <v>0</v>
      </c>
      <c r="J257" s="45">
        <f>INDEX(FeeCalc!L:L,MATCH(C:C,FeeCalc!F:F,0))</f>
        <v>72637.733368906192</v>
      </c>
      <c r="K257" s="45">
        <f t="shared" si="80"/>
        <v>72637.733368906192</v>
      </c>
      <c r="L257" s="45">
        <f>IFERROR(IFERROR(INDEX('2023 IP UPL Data'!N:N,MATCH(A:A,'2023 IP UPL Data'!B:B,0)),INDEX('2023 IMD UPL Data'!M:M,MATCH(A:A,'2023 IMD UPL Data'!B:B,0))),0)</f>
        <v>807747.58007518773</v>
      </c>
      <c r="M257" s="45">
        <f>IFERROR((IF(F257="IMD",0,INDEX('2023 OP UPL Data'!M:M,MATCH(A:A,'2023 OP UPL Data'!B:B,0)))),0)</f>
        <v>210644.41037593983</v>
      </c>
      <c r="N257" s="45">
        <f t="shared" si="81"/>
        <v>1018391.9904511275</v>
      </c>
      <c r="O257" s="45">
        <v>713100.67850382987</v>
      </c>
      <c r="P257" s="45">
        <v>75878.640691842302</v>
      </c>
      <c r="Q257" s="45">
        <f t="shared" si="82"/>
        <v>788979.31919567217</v>
      </c>
      <c r="R257" s="45" t="str">
        <f t="shared" si="83"/>
        <v>Yes</v>
      </c>
      <c r="S257" s="46" t="str">
        <f t="shared" si="83"/>
        <v>Yes</v>
      </c>
      <c r="T257" s="47">
        <f>ROUND(INDEX(Summary!H:H,MATCH(H:H,Summary!A:A,0)),2)</f>
        <v>1.51</v>
      </c>
      <c r="U257" s="47">
        <f>ROUND(INDEX(Summary!I:I,MATCH(H:H,Summary!A:A,0)),2)</f>
        <v>1.43</v>
      </c>
      <c r="V257" s="82">
        <f t="shared" si="84"/>
        <v>0</v>
      </c>
      <c r="W257" s="82">
        <f t="shared" si="84"/>
        <v>103871.95871753585</v>
      </c>
      <c r="X257" s="45">
        <f t="shared" si="85"/>
        <v>103871.95871753585</v>
      </c>
      <c r="Y257" s="45" t="s">
        <v>18726</v>
      </c>
      <c r="Z257" s="45" t="str">
        <f t="shared" si="86"/>
        <v>No</v>
      </c>
      <c r="AA257" s="45" t="str">
        <f t="shared" si="86"/>
        <v>No</v>
      </c>
      <c r="AB257" s="45" t="str">
        <f t="shared" si="87"/>
        <v>No</v>
      </c>
      <c r="AC257" s="83">
        <f t="shared" si="98"/>
        <v>0</v>
      </c>
      <c r="AD257" s="83">
        <f t="shared" si="99"/>
        <v>0</v>
      </c>
      <c r="AE257" s="45">
        <f t="shared" si="100"/>
        <v>0</v>
      </c>
      <c r="AF257" s="45">
        <f t="shared" si="100"/>
        <v>0</v>
      </c>
      <c r="AG257" s="45">
        <f t="shared" si="88"/>
        <v>0</v>
      </c>
      <c r="AH257" s="47">
        <f>IF(Y257="No",0,IFERROR(ROUNDDOWN(INDEX('90% of ACR'!K:K,MATCH(H:H,'90% of ACR'!A:A,0))*IF(I257&gt;0,IF(O257&gt;0,$R$4*MAX(O257-V257,0),0),0)/I257,2),0))</f>
        <v>0</v>
      </c>
      <c r="AI257" s="83">
        <f>IF(Y257="No",0,IFERROR(ROUNDDOWN(INDEX('90% of ACR'!R:R,MATCH(H:H,'90% of ACR'!A:A,0))*IF(J257&gt;0,IF(P257&gt;0,$R$4*MAX(P257-W257,0),0),0)/J257,2),0))</f>
        <v>0</v>
      </c>
      <c r="AJ257" s="45">
        <f t="shared" si="89"/>
        <v>0</v>
      </c>
      <c r="AK257" s="45">
        <f t="shared" si="89"/>
        <v>0</v>
      </c>
      <c r="AL257" s="47">
        <f t="shared" si="90"/>
        <v>1.51</v>
      </c>
      <c r="AM257" s="47">
        <f t="shared" si="90"/>
        <v>1.43</v>
      </c>
      <c r="AN257" s="84">
        <f>IFERROR(INDEX(FeeCalc!P:P,MATCH(C257,FeeCalc!F:F,0)),0)</f>
        <v>103871.95871753585</v>
      </c>
      <c r="AO257" s="84">
        <f>IFERROR(INDEX(FeeCalc!S:S,MATCH(C257,FeeCalc!F:F,0)),0)</f>
        <v>6548.996412213236</v>
      </c>
      <c r="AP257" s="84">
        <f t="shared" si="91"/>
        <v>110420.95512974908</v>
      </c>
      <c r="AQ257" s="69">
        <f t="shared" si="92"/>
        <v>46855.144732116692</v>
      </c>
      <c r="AR257" s="69">
        <v>23268.267034639059</v>
      </c>
      <c r="AS257" s="69">
        <f t="shared" si="101"/>
        <v>23586.877697477634</v>
      </c>
      <c r="AT257" s="69">
        <f>IFERROR(IFERROR(INDEX('2023 IP UPL Data'!L:L,MATCH(A:A,'2023 IP UPL Data'!B:B,0)),INDEX('2023 IMD UPL Data'!I:I,MATCH(A:A,'2023 IMD UPL Data'!B:B,0))),0)</f>
        <v>865488.91992481227</v>
      </c>
      <c r="AU257" s="69">
        <f>IFERROR(IF(F255="IMD",0,INDEX('2023 OP UPL Data'!J:J,MATCH(A:A,'2023 OP UPL Data'!B:B,0))),0)</f>
        <v>105368.49962406015</v>
      </c>
      <c r="AV257" s="45">
        <f t="shared" si="93"/>
        <v>970857.41954887239</v>
      </c>
      <c r="AW257" s="69">
        <f>IFERROR(IFERROR(INDEX('2023 IP UPL Data'!M:M,MATCH(A:A,'2023 IP UPL Data'!B:B,0)),INDEX('2023 IMD UPL Data'!J:J,MATCH(A:A,'2023 IMD UPL Data'!B:B,0))),0)</f>
        <v>1673236.5</v>
      </c>
      <c r="AX257" s="69">
        <f>IFERROR(IF(F255="IMD",0,INDEX('2023 OP UPL Data'!L:L,MATCH(A:A,'2023 OP UPL Data'!B:B,0))),0)</f>
        <v>316012.90999999997</v>
      </c>
      <c r="AY257" s="45">
        <f t="shared" si="94"/>
        <v>1989249.41</v>
      </c>
      <c r="AZ257" s="69">
        <v>1578589.5984286421</v>
      </c>
      <c r="BA257" s="69">
        <v>181247.14031590245</v>
      </c>
      <c r="BB257" s="69">
        <f t="shared" si="95"/>
        <v>1578589.5984286421</v>
      </c>
      <c r="BC257" s="69">
        <f t="shared" si="95"/>
        <v>77375.181598366602</v>
      </c>
      <c r="BD257" s="69">
        <f t="shared" si="96"/>
        <v>1655964.7800270086</v>
      </c>
      <c r="BE257" s="91">
        <f t="shared" si="97"/>
        <v>0</v>
      </c>
      <c r="BF257" s="91">
        <f t="shared" si="97"/>
        <v>0</v>
      </c>
      <c r="BG257" s="70">
        <f>IFERROR(INDEX('2023 IP UPL Data'!K:K,MATCH(A257,'2023 IP UPL Data'!B:B,0)),0)</f>
        <v>0</v>
      </c>
    </row>
    <row r="258" spans="1:59">
      <c r="A258" s="120" t="s">
        <v>613</v>
      </c>
      <c r="B258" s="161" t="s">
        <v>613</v>
      </c>
      <c r="C258" s="31" t="s">
        <v>614</v>
      </c>
      <c r="D258" s="193" t="s">
        <v>614</v>
      </c>
      <c r="E258" s="157" t="s">
        <v>615</v>
      </c>
      <c r="F258" s="117" t="s">
        <v>3071</v>
      </c>
      <c r="G258" s="117" t="s">
        <v>1597</v>
      </c>
      <c r="H258" s="43" t="str">
        <f t="shared" si="79"/>
        <v>Rural Nueces</v>
      </c>
      <c r="I258" s="45">
        <f>INDEX(FeeCalc!M:M,MATCH(C:C,FeeCalc!F:F,0))</f>
        <v>2451672.4924865225</v>
      </c>
      <c r="J258" s="45">
        <f>INDEX(FeeCalc!L:L,MATCH(C:C,FeeCalc!F:F,0))</f>
        <v>1932899.6714820829</v>
      </c>
      <c r="K258" s="45">
        <f t="shared" si="80"/>
        <v>4384572.1639686059</v>
      </c>
      <c r="L258" s="45">
        <f>IFERROR(IFERROR(INDEX('2023 IP UPL Data'!N:N,MATCH(A:A,'2023 IP UPL Data'!B:B,0)),INDEX('2023 IMD UPL Data'!M:M,MATCH(A:A,'2023 IMD UPL Data'!B:B,0))),0)</f>
        <v>-173483.55608244147</v>
      </c>
      <c r="M258" s="45">
        <f>IFERROR((IF(F258="IMD",0,INDEX('2023 OP UPL Data'!M:M,MATCH(A:A,'2023 OP UPL Data'!B:B,0)))),0)</f>
        <v>458429.97012345679</v>
      </c>
      <c r="N258" s="45">
        <f t="shared" si="81"/>
        <v>284946.41404101532</v>
      </c>
      <c r="O258" s="45">
        <v>494040.3085947549</v>
      </c>
      <c r="P258" s="45">
        <v>2319025.0922604604</v>
      </c>
      <c r="Q258" s="45">
        <f t="shared" si="82"/>
        <v>2813065.4008552153</v>
      </c>
      <c r="R258" s="45" t="str">
        <f t="shared" si="83"/>
        <v>Yes</v>
      </c>
      <c r="S258" s="46" t="str">
        <f t="shared" si="83"/>
        <v>Yes</v>
      </c>
      <c r="T258" s="47">
        <f>ROUND(INDEX(Summary!H:H,MATCH(H:H,Summary!A:A,0)),2)</f>
        <v>0.12</v>
      </c>
      <c r="U258" s="47">
        <f>ROUND(INDEX(Summary!I:I,MATCH(H:H,Summary!A:A,0)),2)</f>
        <v>0.18</v>
      </c>
      <c r="V258" s="82">
        <f t="shared" si="84"/>
        <v>294200.69909838267</v>
      </c>
      <c r="W258" s="82">
        <f t="shared" si="84"/>
        <v>347921.94086677494</v>
      </c>
      <c r="X258" s="45">
        <f t="shared" si="85"/>
        <v>642122.63996515761</v>
      </c>
      <c r="Y258" s="45" t="s">
        <v>18726</v>
      </c>
      <c r="Z258" s="45" t="str">
        <f t="shared" si="86"/>
        <v>Yes</v>
      </c>
      <c r="AA258" s="45" t="str">
        <f t="shared" si="86"/>
        <v>Yes</v>
      </c>
      <c r="AB258" s="45" t="str">
        <f t="shared" si="87"/>
        <v>Yes</v>
      </c>
      <c r="AC258" s="83">
        <f t="shared" si="98"/>
        <v>0.06</v>
      </c>
      <c r="AD258" s="83">
        <f t="shared" si="99"/>
        <v>0.71</v>
      </c>
      <c r="AE258" s="45">
        <f t="shared" si="100"/>
        <v>147100.34954919133</v>
      </c>
      <c r="AF258" s="45">
        <f t="shared" si="100"/>
        <v>1372358.7667522789</v>
      </c>
      <c r="AG258" s="45">
        <f t="shared" si="88"/>
        <v>1519459.1163014702</v>
      </c>
      <c r="AH258" s="47">
        <f>IF(Y258="No",0,IFERROR(ROUNDDOWN(INDEX('90% of ACR'!K:K,MATCH(H:H,'90% of ACR'!A:A,0))*IF(I258&gt;0,IF(O258&gt;0,$R$4*MAX(O258-V258,0),0),0)/I258,2),0))</f>
        <v>0.03</v>
      </c>
      <c r="AI258" s="83">
        <f>IF(Y258="No",0,IFERROR(ROUNDDOWN(INDEX('90% of ACR'!R:R,MATCH(H:H,'90% of ACR'!A:A,0))*IF(J258&gt;0,IF(P258&gt;0,$R$4*MAX(P258-W258,0),0),0)/J258,2),0))</f>
        <v>0.71</v>
      </c>
      <c r="AJ258" s="45">
        <f t="shared" si="89"/>
        <v>73550.174774595667</v>
      </c>
      <c r="AK258" s="45">
        <f t="shared" si="89"/>
        <v>1372358.7667522789</v>
      </c>
      <c r="AL258" s="47">
        <f t="shared" si="90"/>
        <v>0.15</v>
      </c>
      <c r="AM258" s="47">
        <f t="shared" si="90"/>
        <v>0.8899999999999999</v>
      </c>
      <c r="AN258" s="84">
        <f>IFERROR(INDEX(FeeCalc!P:P,MATCH(C258,FeeCalc!F:F,0)),0)</f>
        <v>2088031.5814920319</v>
      </c>
      <c r="AO258" s="84">
        <f>IFERROR(INDEX(FeeCalc!S:S,MATCH(C258,FeeCalc!F:F,0)),0)</f>
        <v>129256.04616555726</v>
      </c>
      <c r="AP258" s="84">
        <f t="shared" si="91"/>
        <v>2217287.627657589</v>
      </c>
      <c r="AQ258" s="69">
        <f t="shared" si="92"/>
        <v>940866.09361920017</v>
      </c>
      <c r="AR258" s="69">
        <v>469927.08333014412</v>
      </c>
      <c r="AS258" s="69">
        <f t="shared" si="101"/>
        <v>470939.01028905605</v>
      </c>
      <c r="AT258" s="69">
        <f>IFERROR(IFERROR(INDEX('2023 IP UPL Data'!L:L,MATCH(A:A,'2023 IP UPL Data'!B:B,0)),INDEX('2023 IMD UPL Data'!I:I,MATCH(A:A,'2023 IMD UPL Data'!B:B,0))),0)</f>
        <v>3042402.8560824413</v>
      </c>
      <c r="AU258" s="69">
        <f>IFERROR(IF(F256="IMD",0,INDEX('2023 OP UPL Data'!J:J,MATCH(A:A,'2023 OP UPL Data'!B:B,0))),0)</f>
        <v>874215.96987654315</v>
      </c>
      <c r="AV258" s="45">
        <f t="shared" si="93"/>
        <v>3916618.8259589844</v>
      </c>
      <c r="AW258" s="69">
        <f>IFERROR(IFERROR(INDEX('2023 IP UPL Data'!M:M,MATCH(A:A,'2023 IP UPL Data'!B:B,0)),INDEX('2023 IMD UPL Data'!J:J,MATCH(A:A,'2023 IMD UPL Data'!B:B,0))),0)</f>
        <v>2868919.3</v>
      </c>
      <c r="AX258" s="69">
        <f>IFERROR(IF(F256="IMD",0,INDEX('2023 OP UPL Data'!L:L,MATCH(A:A,'2023 OP UPL Data'!B:B,0))),0)</f>
        <v>1332645.94</v>
      </c>
      <c r="AY258" s="45">
        <f t="shared" si="94"/>
        <v>4201565.24</v>
      </c>
      <c r="AZ258" s="69">
        <v>3536443.1646771962</v>
      </c>
      <c r="BA258" s="69">
        <v>3193241.0621370035</v>
      </c>
      <c r="BB258" s="69">
        <f t="shared" si="95"/>
        <v>3242242.4655788136</v>
      </c>
      <c r="BC258" s="69">
        <f t="shared" si="95"/>
        <v>2845319.1212702286</v>
      </c>
      <c r="BD258" s="69">
        <f t="shared" si="96"/>
        <v>6087561.5868490413</v>
      </c>
      <c r="BE258" s="91">
        <f t="shared" si="97"/>
        <v>667523.86467719637</v>
      </c>
      <c r="BF258" s="91">
        <f t="shared" si="97"/>
        <v>1860595.1221370036</v>
      </c>
      <c r="BG258" s="70">
        <f>IFERROR(INDEX('2023 IP UPL Data'!K:K,MATCH(A258,'2023 IP UPL Data'!B:B,0)),0)</f>
        <v>0</v>
      </c>
    </row>
    <row r="259" spans="1:59">
      <c r="A259" s="120" t="s">
        <v>1604</v>
      </c>
      <c r="B259" s="161" t="s">
        <v>1604</v>
      </c>
      <c r="C259" s="31" t="s">
        <v>2195</v>
      </c>
      <c r="D259" s="193" t="s">
        <v>2195</v>
      </c>
      <c r="E259" s="157" t="s">
        <v>735</v>
      </c>
      <c r="F259" s="117" t="s">
        <v>2987</v>
      </c>
      <c r="G259" s="117" t="s">
        <v>1597</v>
      </c>
      <c r="H259" s="43" t="str">
        <f t="shared" si="79"/>
        <v>Urban Nueces</v>
      </c>
      <c r="I259" s="45">
        <f>INDEX(FeeCalc!M:M,MATCH(C:C,FeeCalc!F:F,0))</f>
        <v>16853456.660633218</v>
      </c>
      <c r="J259" s="45">
        <f>INDEX(FeeCalc!L:L,MATCH(C:C,FeeCalc!F:F,0))</f>
        <v>6642410.7673749775</v>
      </c>
      <c r="K259" s="45">
        <f t="shared" si="80"/>
        <v>23495867.428008195</v>
      </c>
      <c r="L259" s="45">
        <f>IFERROR(IFERROR(INDEX('2023 IP UPL Data'!N:N,MATCH(A:A,'2023 IP UPL Data'!B:B,0)),INDEX('2023 IMD UPL Data'!M:M,MATCH(A:A,'2023 IMD UPL Data'!B:B,0))),0)</f>
        <v>5161357.3604938239</v>
      </c>
      <c r="M259" s="45">
        <f>IFERROR((IF(F259="IMD",0,INDEX('2023 OP UPL Data'!M:M,MATCH(A:A,'2023 OP UPL Data'!B:B,0)))),0)</f>
        <v>10946710.855555557</v>
      </c>
      <c r="N259" s="45">
        <f t="shared" si="81"/>
        <v>16108068.216049381</v>
      </c>
      <c r="O259" s="45">
        <v>19044611.200478621</v>
      </c>
      <c r="P259" s="45">
        <v>14556147.661442071</v>
      </c>
      <c r="Q259" s="45">
        <f t="shared" si="82"/>
        <v>33600758.861920692</v>
      </c>
      <c r="R259" s="45" t="str">
        <f t="shared" si="83"/>
        <v>Yes</v>
      </c>
      <c r="S259" s="46" t="str">
        <f t="shared" si="83"/>
        <v>Yes</v>
      </c>
      <c r="T259" s="47">
        <f>ROUND(INDEX(Summary!H:H,MATCH(H:H,Summary!A:A,0)),2)</f>
        <v>0.65</v>
      </c>
      <c r="U259" s="47">
        <f>ROUND(INDEX(Summary!I:I,MATCH(H:H,Summary!A:A,0)),2)</f>
        <v>1.56</v>
      </c>
      <c r="V259" s="82">
        <f t="shared" si="84"/>
        <v>10954746.829411592</v>
      </c>
      <c r="W259" s="82">
        <f t="shared" si="84"/>
        <v>10362160.797104966</v>
      </c>
      <c r="X259" s="45">
        <f t="shared" si="85"/>
        <v>21316907.626516558</v>
      </c>
      <c r="Y259" s="45" t="s">
        <v>18726</v>
      </c>
      <c r="Z259" s="45" t="str">
        <f t="shared" si="86"/>
        <v>Yes</v>
      </c>
      <c r="AA259" s="45" t="str">
        <f t="shared" si="86"/>
        <v>Yes</v>
      </c>
      <c r="AB259" s="45" t="str">
        <f t="shared" si="87"/>
        <v>Yes</v>
      </c>
      <c r="AC259" s="83">
        <f t="shared" si="98"/>
        <v>0.33</v>
      </c>
      <c r="AD259" s="83">
        <f t="shared" si="99"/>
        <v>0.44</v>
      </c>
      <c r="AE259" s="45">
        <f t="shared" si="100"/>
        <v>5561640.698008962</v>
      </c>
      <c r="AF259" s="45">
        <f t="shared" si="100"/>
        <v>2922660.73764499</v>
      </c>
      <c r="AG259" s="45">
        <f t="shared" si="88"/>
        <v>8484301.435653951</v>
      </c>
      <c r="AH259" s="47">
        <f>IF(Y259="No",0,IFERROR(ROUNDDOWN(INDEX('90% of ACR'!K:K,MATCH(H:H,'90% of ACR'!A:A,0))*IF(I259&gt;0,IF(O259&gt;0,$R$4*MAX(O259-V259,0),0),0)/I259,2),0))</f>
        <v>0.33</v>
      </c>
      <c r="AI259" s="83">
        <f>IF(Y259="No",0,IFERROR(ROUNDDOWN(INDEX('90% of ACR'!R:R,MATCH(H:H,'90% of ACR'!A:A,0))*IF(J259&gt;0,IF(P259&gt;0,$R$4*MAX(P259-W259,0),0),0)/J259,2),0))</f>
        <v>0.36</v>
      </c>
      <c r="AJ259" s="45">
        <f t="shared" si="89"/>
        <v>5561640.698008962</v>
      </c>
      <c r="AK259" s="45">
        <f t="shared" si="89"/>
        <v>2391267.8762549916</v>
      </c>
      <c r="AL259" s="47">
        <f t="shared" si="90"/>
        <v>0.98</v>
      </c>
      <c r="AM259" s="47">
        <f t="shared" si="90"/>
        <v>1.92</v>
      </c>
      <c r="AN259" s="84">
        <f>IFERROR(INDEX(FeeCalc!P:P,MATCH(C259,FeeCalc!F:F,0)),0)</f>
        <v>29269816.200780511</v>
      </c>
      <c r="AO259" s="84">
        <f>IFERROR(INDEX(FeeCalc!S:S,MATCH(C259,FeeCalc!F:F,0)),0)</f>
        <v>1827274.403202476</v>
      </c>
      <c r="AP259" s="84">
        <f t="shared" si="91"/>
        <v>31097090.603982985</v>
      </c>
      <c r="AQ259" s="69">
        <f t="shared" si="92"/>
        <v>13195490.650169309</v>
      </c>
      <c r="AR259" s="69">
        <v>6567622.6983462796</v>
      </c>
      <c r="AS259" s="69">
        <f t="shared" si="101"/>
        <v>6627867.9518230297</v>
      </c>
      <c r="AT259" s="69">
        <f>IFERROR(IFERROR(INDEX('2023 IP UPL Data'!L:L,MATCH(A:A,'2023 IP UPL Data'!B:B,0)),INDEX('2023 IMD UPL Data'!I:I,MATCH(A:A,'2023 IMD UPL Data'!B:B,0))),0)</f>
        <v>39684096.529506177</v>
      </c>
      <c r="AU259" s="69">
        <f>IFERROR(IF(F257="IMD",0,INDEX('2023 OP UPL Data'!J:J,MATCH(A:A,'2023 OP UPL Data'!B:B,0))),0)</f>
        <v>5950176.944444444</v>
      </c>
      <c r="AV259" s="45">
        <f t="shared" si="93"/>
        <v>45634273.473950624</v>
      </c>
      <c r="AW259" s="69">
        <f>IFERROR(IFERROR(INDEX('2023 IP UPL Data'!M:M,MATCH(A:A,'2023 IP UPL Data'!B:B,0)),INDEX('2023 IMD UPL Data'!J:J,MATCH(A:A,'2023 IMD UPL Data'!B:B,0))),0)</f>
        <v>44845453.890000001</v>
      </c>
      <c r="AX259" s="69">
        <f>IFERROR(IF(F257="IMD",0,INDEX('2023 OP UPL Data'!L:L,MATCH(A:A,'2023 OP UPL Data'!B:B,0))),0)</f>
        <v>16896887.800000001</v>
      </c>
      <c r="AY259" s="45">
        <f t="shared" si="94"/>
        <v>61742341.689999998</v>
      </c>
      <c r="AZ259" s="69">
        <v>58728707.729984798</v>
      </c>
      <c r="BA259" s="69">
        <v>20506324.605886515</v>
      </c>
      <c r="BB259" s="69">
        <f t="shared" si="95"/>
        <v>47773960.900573209</v>
      </c>
      <c r="BC259" s="69">
        <f t="shared" si="95"/>
        <v>10144163.808781549</v>
      </c>
      <c r="BD259" s="69">
        <f t="shared" si="96"/>
        <v>57918124.709354751</v>
      </c>
      <c r="BE259" s="91">
        <f t="shared" si="97"/>
        <v>13883253.839984797</v>
      </c>
      <c r="BF259" s="91">
        <f t="shared" si="97"/>
        <v>3609436.8058865145</v>
      </c>
      <c r="BG259" s="70">
        <f>IFERROR(INDEX('2023 IP UPL Data'!K:K,MATCH(A259,'2023 IP UPL Data'!B:B,0)),0)</f>
        <v>19989128.190000001</v>
      </c>
    </row>
    <row r="260" spans="1:59">
      <c r="A260" s="120" t="s">
        <v>22887</v>
      </c>
      <c r="B260" s="161" t="s">
        <v>61</v>
      </c>
      <c r="C260" s="31" t="s">
        <v>62</v>
      </c>
      <c r="D260" s="193" t="s">
        <v>62</v>
      </c>
      <c r="E260" s="157" t="s">
        <v>63</v>
      </c>
      <c r="F260" s="117" t="s">
        <v>2987</v>
      </c>
      <c r="G260" s="117" t="s">
        <v>492</v>
      </c>
      <c r="H260" s="43" t="str">
        <f t="shared" si="79"/>
        <v>Urban Bexar</v>
      </c>
      <c r="I260" s="45">
        <f>INDEX(FeeCalc!M:M,MATCH(C:C,FeeCalc!F:F,0))</f>
        <v>9956621.4455904253</v>
      </c>
      <c r="J260" s="45">
        <f>INDEX(FeeCalc!L:L,MATCH(C:C,FeeCalc!F:F,0))</f>
        <v>5862962.4520419259</v>
      </c>
      <c r="K260" s="45">
        <f t="shared" si="80"/>
        <v>15819583.897632351</v>
      </c>
      <c r="L260" s="45">
        <f>IFERROR(IFERROR(INDEX('2023 IP UPL Data'!N:N,MATCH(A:A,'2023 IP UPL Data'!B:B,0)),INDEX('2023 IMD UPL Data'!M:M,MATCH(A:A,'2023 IMD UPL Data'!B:B,0))),0)</f>
        <v>10412894.852269938</v>
      </c>
      <c r="M260" s="45">
        <f>IFERROR((IF(F260="IMD",0,INDEX('2023 OP UPL Data'!M:M,MATCH(A:A,'2023 OP UPL Data'!B:B,0)))),0)</f>
        <v>7378498.3034355817</v>
      </c>
      <c r="N260" s="45">
        <f t="shared" si="81"/>
        <v>17791393.155705519</v>
      </c>
      <c r="O260" s="45">
        <v>22218048.340929352</v>
      </c>
      <c r="P260" s="45">
        <v>11871645.830245432</v>
      </c>
      <c r="Q260" s="45">
        <f t="shared" si="82"/>
        <v>34089694.17117478</v>
      </c>
      <c r="R260" s="45" t="str">
        <f t="shared" si="83"/>
        <v>Yes</v>
      </c>
      <c r="S260" s="46" t="str">
        <f t="shared" si="83"/>
        <v>Yes</v>
      </c>
      <c r="T260" s="47">
        <f>ROUND(INDEX(Summary!H:H,MATCH(H:H,Summary!A:A,0)),2)</f>
        <v>0.85</v>
      </c>
      <c r="U260" s="47">
        <f>ROUND(INDEX(Summary!I:I,MATCH(H:H,Summary!A:A,0)),2)</f>
        <v>0.9</v>
      </c>
      <c r="V260" s="82">
        <f t="shared" si="84"/>
        <v>8463128.2287518606</v>
      </c>
      <c r="W260" s="82">
        <f t="shared" si="84"/>
        <v>5276666.2068377333</v>
      </c>
      <c r="X260" s="45">
        <f t="shared" si="85"/>
        <v>13739794.435589593</v>
      </c>
      <c r="Y260" s="45" t="s">
        <v>18726</v>
      </c>
      <c r="Z260" s="45" t="str">
        <f t="shared" si="86"/>
        <v>Yes</v>
      </c>
      <c r="AA260" s="45" t="str">
        <f t="shared" si="86"/>
        <v>Yes</v>
      </c>
      <c r="AB260" s="45" t="str">
        <f t="shared" si="87"/>
        <v>Yes</v>
      </c>
      <c r="AC260" s="83">
        <f t="shared" si="98"/>
        <v>0.96</v>
      </c>
      <c r="AD260" s="83">
        <f t="shared" si="99"/>
        <v>0.78</v>
      </c>
      <c r="AE260" s="45">
        <f t="shared" si="100"/>
        <v>9558356.5877668075</v>
      </c>
      <c r="AF260" s="45">
        <f t="shared" si="100"/>
        <v>4573110.7125927024</v>
      </c>
      <c r="AG260" s="45">
        <f t="shared" si="88"/>
        <v>14131467.30035951</v>
      </c>
      <c r="AH260" s="47">
        <f>IF(Y260="No",0,IFERROR(ROUNDDOWN(INDEX('90% of ACR'!K:K,MATCH(H:H,'90% of ACR'!A:A,0))*IF(I260&gt;0,IF(O260&gt;0,$R$4*MAX(O260-V260,0),0),0)/I260,2),0))</f>
        <v>0.7</v>
      </c>
      <c r="AI260" s="83">
        <f>IF(Y260="No",0,IFERROR(ROUNDDOWN(INDEX('90% of ACR'!R:R,MATCH(H:H,'90% of ACR'!A:A,0))*IF(J260&gt;0,IF(P260&gt;0,$R$4*MAX(P260-W260,0),0),0)/J260,2),0))</f>
        <v>0.5</v>
      </c>
      <c r="AJ260" s="45">
        <f t="shared" si="89"/>
        <v>6969635.0119132977</v>
      </c>
      <c r="AK260" s="45">
        <f t="shared" si="89"/>
        <v>2931481.2260209629</v>
      </c>
      <c r="AL260" s="47">
        <f t="shared" si="90"/>
        <v>1.5499999999999998</v>
      </c>
      <c r="AM260" s="47">
        <f t="shared" si="90"/>
        <v>1.4</v>
      </c>
      <c r="AN260" s="84">
        <f>IFERROR(INDEX(FeeCalc!P:P,MATCH(C260,FeeCalc!F:F,0)),0)</f>
        <v>23640910.673523854</v>
      </c>
      <c r="AO260" s="84">
        <f>IFERROR(INDEX(FeeCalc!S:S,MATCH(C260,FeeCalc!F:F,0)),0)</f>
        <v>1475344.3140227415</v>
      </c>
      <c r="AP260" s="84">
        <f t="shared" si="91"/>
        <v>25116254.987546597</v>
      </c>
      <c r="AQ260" s="69">
        <f t="shared" si="92"/>
        <v>10657630.711375624</v>
      </c>
      <c r="AR260" s="69">
        <v>5398165.4789825538</v>
      </c>
      <c r="AS260" s="69">
        <f t="shared" si="101"/>
        <v>5259465.2323930701</v>
      </c>
      <c r="AT260" s="69">
        <f>IFERROR(IFERROR(INDEX('2023 IP UPL Data'!L:L,MATCH(A:A,'2023 IP UPL Data'!B:B,0)),INDEX('2023 IMD UPL Data'!I:I,MATCH(A:A,'2023 IMD UPL Data'!B:B,0))),0)</f>
        <v>9229392.9877300616</v>
      </c>
      <c r="AU260" s="69">
        <f>IFERROR(IF(F258="IMD",0,INDEX('2023 OP UPL Data'!J:J,MATCH(A:A,'2023 OP UPL Data'!B:B,0))),0)</f>
        <v>2496701.1165644182</v>
      </c>
      <c r="AV260" s="45">
        <f t="shared" si="93"/>
        <v>11726094.104294479</v>
      </c>
      <c r="AW260" s="69">
        <f>IFERROR(IFERROR(INDEX('2023 IP UPL Data'!M:M,MATCH(A:A,'2023 IP UPL Data'!B:B,0)),INDEX('2023 IMD UPL Data'!J:J,MATCH(A:A,'2023 IMD UPL Data'!B:B,0))),0)</f>
        <v>19642287.84</v>
      </c>
      <c r="AX260" s="69">
        <f>IFERROR(IF(F258="IMD",0,INDEX('2023 OP UPL Data'!L:L,MATCH(A:A,'2023 OP UPL Data'!B:B,0))),0)</f>
        <v>9875199.4199999999</v>
      </c>
      <c r="AY260" s="45">
        <f t="shared" si="94"/>
        <v>29517487.259999998</v>
      </c>
      <c r="AZ260" s="69">
        <v>31447441.328659415</v>
      </c>
      <c r="BA260" s="69">
        <v>14368346.946809849</v>
      </c>
      <c r="BB260" s="69">
        <f t="shared" si="95"/>
        <v>22984313.099907555</v>
      </c>
      <c r="BC260" s="69">
        <f t="shared" si="95"/>
        <v>9091680.7399721146</v>
      </c>
      <c r="BD260" s="69">
        <f t="shared" si="96"/>
        <v>32075993.839879673</v>
      </c>
      <c r="BE260" s="91">
        <f t="shared" si="97"/>
        <v>11805153.488659415</v>
      </c>
      <c r="BF260" s="91">
        <f t="shared" si="97"/>
        <v>4493147.5268098488</v>
      </c>
      <c r="BG260" s="70">
        <f>IFERROR(INDEX('2023 IP UPL Data'!K:K,MATCH(A260,'2023 IP UPL Data'!B:B,0)),0)</f>
        <v>0</v>
      </c>
    </row>
    <row r="261" spans="1:59">
      <c r="A261" s="120" t="s">
        <v>70</v>
      </c>
      <c r="B261" s="161" t="s">
        <v>70</v>
      </c>
      <c r="C261" s="31" t="s">
        <v>71</v>
      </c>
      <c r="D261" s="193" t="s">
        <v>71</v>
      </c>
      <c r="E261" s="157" t="s">
        <v>72</v>
      </c>
      <c r="F261" s="117" t="s">
        <v>1596</v>
      </c>
      <c r="G261" s="117" t="s">
        <v>492</v>
      </c>
      <c r="H261" s="43" t="str">
        <f t="shared" si="79"/>
        <v>Children's Bexar</v>
      </c>
      <c r="I261" s="45">
        <f>INDEX(FeeCalc!M:M,MATCH(C:C,FeeCalc!F:F,0))</f>
        <v>58078179.025862806</v>
      </c>
      <c r="J261" s="45">
        <f>INDEX(FeeCalc!L:L,MATCH(C:C,FeeCalc!F:F,0))</f>
        <v>18983835.904476069</v>
      </c>
      <c r="K261" s="45">
        <f t="shared" si="80"/>
        <v>77062014.930338874</v>
      </c>
      <c r="L261" s="45">
        <f>IFERROR(IFERROR(INDEX('2023 IP UPL Data'!N:N,MATCH(A:A,'2023 IP UPL Data'!B:B,0)),INDEX('2023 IMD UPL Data'!M:M,MATCH(A:A,'2023 IMD UPL Data'!B:B,0))),0)</f>
        <v>5722034.84730158</v>
      </c>
      <c r="M261" s="45">
        <f>IFERROR((IF(F261="IMD",0,INDEX('2023 OP UPL Data'!M:M,MATCH(A:A,'2023 OP UPL Data'!B:B,0)))),0)</f>
        <v>15741769.701111112</v>
      </c>
      <c r="N261" s="45">
        <f t="shared" si="81"/>
        <v>21463804.548412692</v>
      </c>
      <c r="O261" s="45">
        <v>59367616.873857811</v>
      </c>
      <c r="P261" s="45">
        <v>47095682.278802454</v>
      </c>
      <c r="Q261" s="45">
        <f t="shared" si="82"/>
        <v>106463299.15266027</v>
      </c>
      <c r="R261" s="45" t="str">
        <f t="shared" si="83"/>
        <v>Yes</v>
      </c>
      <c r="S261" s="46" t="str">
        <f t="shared" si="83"/>
        <v>Yes</v>
      </c>
      <c r="T261" s="47">
        <f>ROUND(INDEX(Summary!H:H,MATCH(H:H,Summary!A:A,0)),2)</f>
        <v>0.1</v>
      </c>
      <c r="U261" s="47">
        <f>ROUND(INDEX(Summary!I:I,MATCH(H:H,Summary!A:A,0)),2)</f>
        <v>0.83</v>
      </c>
      <c r="V261" s="82">
        <f t="shared" si="84"/>
        <v>5807817.9025862813</v>
      </c>
      <c r="W261" s="82">
        <f t="shared" si="84"/>
        <v>15756583.800715137</v>
      </c>
      <c r="X261" s="45">
        <f t="shared" si="85"/>
        <v>21564401.703301419</v>
      </c>
      <c r="Y261" s="45" t="s">
        <v>18726</v>
      </c>
      <c r="Z261" s="45" t="str">
        <f t="shared" si="86"/>
        <v>Yes</v>
      </c>
      <c r="AA261" s="45" t="str">
        <f t="shared" si="86"/>
        <v>Yes</v>
      </c>
      <c r="AB261" s="45" t="str">
        <f t="shared" si="87"/>
        <v>Yes</v>
      </c>
      <c r="AC261" s="83">
        <f t="shared" si="98"/>
        <v>0.64</v>
      </c>
      <c r="AD261" s="83">
        <f t="shared" si="99"/>
        <v>1.1499999999999999</v>
      </c>
      <c r="AE261" s="45">
        <f t="shared" si="100"/>
        <v>37170034.576552197</v>
      </c>
      <c r="AF261" s="45">
        <f t="shared" si="100"/>
        <v>21831411.290147476</v>
      </c>
      <c r="AG261" s="45">
        <f t="shared" si="88"/>
        <v>59001445.866699673</v>
      </c>
      <c r="AH261" s="47">
        <f>IF(Y261="No",0,IFERROR(ROUNDDOWN(INDEX('90% of ACR'!K:K,MATCH(H:H,'90% of ACR'!A:A,0))*IF(I261&gt;0,IF(O261&gt;0,$R$4*MAX(O261-V261,0),0),0)/I261,2),0))</f>
        <v>0.64</v>
      </c>
      <c r="AI261" s="83">
        <f>IF(Y261="No",0,IFERROR(ROUNDDOWN(INDEX('90% of ACR'!R:R,MATCH(H:H,'90% of ACR'!A:A,0))*IF(J261&gt;0,IF(P261&gt;0,$R$4*MAX(P261-W261,0),0),0)/J261,2),0))</f>
        <v>1.1499999999999999</v>
      </c>
      <c r="AJ261" s="45">
        <f t="shared" si="89"/>
        <v>37170034.576552197</v>
      </c>
      <c r="AK261" s="45">
        <f t="shared" si="89"/>
        <v>21831411.290147476</v>
      </c>
      <c r="AL261" s="47">
        <f t="shared" si="90"/>
        <v>0.74</v>
      </c>
      <c r="AM261" s="47">
        <f t="shared" si="90"/>
        <v>1.98</v>
      </c>
      <c r="AN261" s="84">
        <f>IFERROR(INDEX(FeeCalc!P:P,MATCH(C261,FeeCalc!F:F,0)),0)</f>
        <v>80565847.570001096</v>
      </c>
      <c r="AO261" s="84">
        <f>IFERROR(INDEX(FeeCalc!S:S,MATCH(C261,FeeCalc!F:F,0)),0)</f>
        <v>4915823.8371188287</v>
      </c>
      <c r="AP261" s="84">
        <f t="shared" si="91"/>
        <v>85481671.40711993</v>
      </c>
      <c r="AQ261" s="69">
        <f t="shared" si="92"/>
        <v>36272608.591526017</v>
      </c>
      <c r="AR261" s="69">
        <v>18063273.364346031</v>
      </c>
      <c r="AS261" s="69">
        <f t="shared" si="101"/>
        <v>18209335.227179985</v>
      </c>
      <c r="AT261" s="69">
        <f>IFERROR(IFERROR(INDEX('2023 IP UPL Data'!L:L,MATCH(A:A,'2023 IP UPL Data'!B:B,0)),INDEX('2023 IMD UPL Data'!I:I,MATCH(A:A,'2023 IMD UPL Data'!B:B,0))),0)</f>
        <v>52745059.912698418</v>
      </c>
      <c r="AU261" s="69">
        <f>IFERROR(IF(F259="IMD",0,INDEX('2023 OP UPL Data'!J:J,MATCH(A:A,'2023 OP UPL Data'!B:B,0))),0)</f>
        <v>10188110.888888888</v>
      </c>
      <c r="AV261" s="45">
        <f t="shared" si="93"/>
        <v>62933170.801587306</v>
      </c>
      <c r="AW261" s="69">
        <f>IFERROR(IFERROR(INDEX('2023 IP UPL Data'!M:M,MATCH(A:A,'2023 IP UPL Data'!B:B,0)),INDEX('2023 IMD UPL Data'!J:J,MATCH(A:A,'2023 IMD UPL Data'!B:B,0))),0)</f>
        <v>58467094.759999998</v>
      </c>
      <c r="AX261" s="69">
        <f>IFERROR(IF(F259="IMD",0,INDEX('2023 OP UPL Data'!L:L,MATCH(A:A,'2023 OP UPL Data'!B:B,0))),0)</f>
        <v>25929880.59</v>
      </c>
      <c r="AY261" s="45">
        <f t="shared" si="94"/>
        <v>84396975.349999994</v>
      </c>
      <c r="AZ261" s="69">
        <v>112112676.78655623</v>
      </c>
      <c r="BA261" s="69">
        <v>57283793.167691343</v>
      </c>
      <c r="BB261" s="69">
        <f t="shared" si="95"/>
        <v>106304858.88396995</v>
      </c>
      <c r="BC261" s="69">
        <f t="shared" si="95"/>
        <v>41527209.366976202</v>
      </c>
      <c r="BD261" s="69">
        <f t="shared" si="96"/>
        <v>147832068.25094613</v>
      </c>
      <c r="BE261" s="91">
        <f t="shared" si="97"/>
        <v>53645582.026556231</v>
      </c>
      <c r="BF261" s="91">
        <f t="shared" si="97"/>
        <v>31353912.577691343</v>
      </c>
      <c r="BG261" s="70">
        <f>IFERROR(INDEX('2023 IP UPL Data'!K:K,MATCH(A261,'2023 IP UPL Data'!B:B,0)),0)</f>
        <v>0</v>
      </c>
    </row>
    <row r="262" spans="1:59">
      <c r="A262" s="120" t="s">
        <v>601</v>
      </c>
      <c r="B262" s="161" t="s">
        <v>601</v>
      </c>
      <c r="C262" s="31" t="s">
        <v>602</v>
      </c>
      <c r="D262" s="193" t="s">
        <v>602</v>
      </c>
      <c r="E262" s="157" t="s">
        <v>603</v>
      </c>
      <c r="F262" s="117" t="s">
        <v>3071</v>
      </c>
      <c r="G262" s="117" t="s">
        <v>311</v>
      </c>
      <c r="H262" s="43" t="str">
        <f t="shared" ref="H262:H325" si="102">CONCATENATE(F262," ",G262)</f>
        <v>Rural MRSA Northeast</v>
      </c>
      <c r="I262" s="45">
        <f>INDEX(FeeCalc!M:M,MATCH(C:C,FeeCalc!F:F,0))</f>
        <v>3707217.6294012787</v>
      </c>
      <c r="J262" s="45">
        <f>INDEX(FeeCalc!L:L,MATCH(C:C,FeeCalc!F:F,0))</f>
        <v>3519339.6792735644</v>
      </c>
      <c r="K262" s="45">
        <f t="shared" ref="K262:K325" si="103">I262+J262</f>
        <v>7226557.3086748431</v>
      </c>
      <c r="L262" s="45">
        <f>IFERROR(IFERROR(INDEX('2023 IP UPL Data'!N:N,MATCH(A:A,'2023 IP UPL Data'!B:B,0)),INDEX('2023 IMD UPL Data'!M:M,MATCH(A:A,'2023 IMD UPL Data'!B:B,0))),0)</f>
        <v>-1532890.394478824</v>
      </c>
      <c r="M262" s="45">
        <f>IFERROR((IF(F262="IMD",0,INDEX('2023 OP UPL Data'!M:M,MATCH(A:A,'2023 OP UPL Data'!B:B,0)))),0)</f>
        <v>1448971.3523899373</v>
      </c>
      <c r="N262" s="45">
        <f t="shared" ref="N262:N325" si="104">+L262+M262</f>
        <v>-83919.042088886723</v>
      </c>
      <c r="O262" s="45">
        <v>88422.338559907395</v>
      </c>
      <c r="P262" s="45">
        <v>3571631.9313757187</v>
      </c>
      <c r="Q262" s="45">
        <f t="shared" ref="Q262:Q325" si="105">O262+P262</f>
        <v>3660054.2699356261</v>
      </c>
      <c r="R262" s="45" t="str">
        <f t="shared" ref="R262:S325" si="106">IF(O262&gt;0,"Yes","No")</f>
        <v>Yes</v>
      </c>
      <c r="S262" s="46" t="str">
        <f t="shared" si="106"/>
        <v>Yes</v>
      </c>
      <c r="T262" s="47">
        <f>ROUND(INDEX(Summary!H:H,MATCH(H:H,Summary!A:A,0)),2)</f>
        <v>0.17</v>
      </c>
      <c r="U262" s="47">
        <f>ROUND(INDEX(Summary!I:I,MATCH(H:H,Summary!A:A,0)),2)</f>
        <v>0.45</v>
      </c>
      <c r="V262" s="82">
        <f t="shared" ref="V262:W325" si="107">+T262*I262</f>
        <v>630226.99699821742</v>
      </c>
      <c r="W262" s="82">
        <f t="shared" si="107"/>
        <v>1583702.8556731041</v>
      </c>
      <c r="X262" s="45">
        <f t="shared" ref="X262:X325" si="108">+V262+W262</f>
        <v>2213929.8526713215</v>
      </c>
      <c r="Y262" s="45" t="s">
        <v>18726</v>
      </c>
      <c r="Z262" s="45" t="str">
        <f t="shared" ref="Z262:AA325" si="109">IF(AJ262&gt;0,"Yes","No")</f>
        <v>No</v>
      </c>
      <c r="AA262" s="45" t="str">
        <f t="shared" si="109"/>
        <v>Yes</v>
      </c>
      <c r="AB262" s="45" t="str">
        <f t="shared" ref="AB262:AB325" si="110">IF(AG262&gt;0,"Yes","No")</f>
        <v>Yes</v>
      </c>
      <c r="AC262" s="83">
        <f t="shared" si="98"/>
        <v>0</v>
      </c>
      <c r="AD262" s="83">
        <f t="shared" si="99"/>
        <v>0.39</v>
      </c>
      <c r="AE262" s="45">
        <f t="shared" si="100"/>
        <v>0</v>
      </c>
      <c r="AF262" s="45">
        <f t="shared" si="100"/>
        <v>1372542.4749166903</v>
      </c>
      <c r="AG262" s="45">
        <f t="shared" ref="AG262:AG325" si="111">AE262+AF262</f>
        <v>1372542.4749166903</v>
      </c>
      <c r="AH262" s="47">
        <f>IF(Y262="No",0,IFERROR(ROUNDDOWN(INDEX('90% of ACR'!K:K,MATCH(H:H,'90% of ACR'!A:A,0))*IF(I262&gt;0,IF(O262&gt;0,$R$4*MAX(O262-V262,0),0),0)/I262,2),0))</f>
        <v>0</v>
      </c>
      <c r="AI262" s="83">
        <f>IF(Y262="No",0,IFERROR(ROUNDDOWN(INDEX('90% of ACR'!R:R,MATCH(H:H,'90% of ACR'!A:A,0))*IF(J262&gt;0,IF(P262&gt;0,$R$4*MAX(P262-W262,0),0),0)/J262,2),0))</f>
        <v>0.39</v>
      </c>
      <c r="AJ262" s="45">
        <f t="shared" ref="AJ262:AK325" si="112">I262*AH262</f>
        <v>0</v>
      </c>
      <c r="AK262" s="45">
        <f t="shared" si="112"/>
        <v>1372542.4749166903</v>
      </c>
      <c r="AL262" s="47">
        <f t="shared" ref="AL262:AM325" si="113">T262+AH262</f>
        <v>0.17</v>
      </c>
      <c r="AM262" s="47">
        <f t="shared" si="113"/>
        <v>0.84000000000000008</v>
      </c>
      <c r="AN262" s="84">
        <f>IFERROR(INDEX(FeeCalc!P:P,MATCH(C262,FeeCalc!F:F,0)),0)</f>
        <v>3586472.327588012</v>
      </c>
      <c r="AO262" s="84">
        <f>IFERROR(INDEX(FeeCalc!S:S,MATCH(C262,FeeCalc!F:F,0)),0)</f>
        <v>222697.64608062356</v>
      </c>
      <c r="AP262" s="84">
        <f t="shared" ref="AP262:AP325" si="114">AN262+AO262</f>
        <v>3809169.9736686354</v>
      </c>
      <c r="AQ262" s="69">
        <f t="shared" ref="AQ262:AQ325" si="115">$AQ$3*AP262*1.08</f>
        <v>1616352.7132667594</v>
      </c>
      <c r="AR262" s="69">
        <v>803685.41762341326</v>
      </c>
      <c r="AS262" s="69">
        <f t="shared" si="101"/>
        <v>812667.29564334615</v>
      </c>
      <c r="AT262" s="69">
        <f>IFERROR(IFERROR(INDEX('2023 IP UPL Data'!L:L,MATCH(A:A,'2023 IP UPL Data'!B:B,0)),INDEX('2023 IMD UPL Data'!I:I,MATCH(A:A,'2023 IMD UPL Data'!B:B,0))),0)</f>
        <v>4010198.104478824</v>
      </c>
      <c r="AU262" s="69">
        <f>IFERROR(IF(F260="IMD",0,INDEX('2023 OP UPL Data'!J:J,MATCH(A:A,'2023 OP UPL Data'!B:B,0))),0)</f>
        <v>1367192.0576100629</v>
      </c>
      <c r="AV262" s="45">
        <f t="shared" ref="AV262:AV325" si="116">AT262+AU262</f>
        <v>5377390.1620888868</v>
      </c>
      <c r="AW262" s="69">
        <f>IFERROR(IFERROR(INDEX('2023 IP UPL Data'!M:M,MATCH(A:A,'2023 IP UPL Data'!B:B,0)),INDEX('2023 IMD UPL Data'!J:J,MATCH(A:A,'2023 IMD UPL Data'!B:B,0))),0)</f>
        <v>2477307.71</v>
      </c>
      <c r="AX262" s="69">
        <f>IFERROR(IF(F260="IMD",0,INDEX('2023 OP UPL Data'!L:L,MATCH(A:A,'2023 OP UPL Data'!B:B,0))),0)</f>
        <v>2816163.41</v>
      </c>
      <c r="AY262" s="45">
        <f t="shared" ref="AY262:AY325" si="117">AW262+AX262</f>
        <v>5293471.12</v>
      </c>
      <c r="AZ262" s="69">
        <v>4098620.4430387313</v>
      </c>
      <c r="BA262" s="69">
        <v>4938823.9889857816</v>
      </c>
      <c r="BB262" s="69">
        <f t="shared" ref="BB262:BC325" si="118">IF(AZ262&gt;V262,AZ262-V262,0)</f>
        <v>3468393.4460405139</v>
      </c>
      <c r="BC262" s="69">
        <f t="shared" si="118"/>
        <v>3355121.1333126775</v>
      </c>
      <c r="BD262" s="69">
        <f t="shared" ref="BD262:BD325" si="119">IF(AZ262+BA262&gt;X262,AZ262+BA262-X262,0)</f>
        <v>6823514.579353191</v>
      </c>
      <c r="BE262" s="91">
        <f t="shared" ref="BE262:BF325" si="120">IF(AZ262&gt;AW262,AZ262-AW262,0)</f>
        <v>1621312.7330387314</v>
      </c>
      <c r="BF262" s="91">
        <f t="shared" si="120"/>
        <v>2122660.5789857814</v>
      </c>
      <c r="BG262" s="70">
        <f>IFERROR(INDEX('2023 IP UPL Data'!K:K,MATCH(A262,'2023 IP UPL Data'!B:B,0)),0)</f>
        <v>0</v>
      </c>
    </row>
    <row r="263" spans="1:59">
      <c r="A263" s="120" t="s">
        <v>820</v>
      </c>
      <c r="B263" s="161" t="s">
        <v>820</v>
      </c>
      <c r="C263" s="31" t="s">
        <v>821</v>
      </c>
      <c r="D263" s="193" t="s">
        <v>821</v>
      </c>
      <c r="E263" s="157" t="s">
        <v>3329</v>
      </c>
      <c r="F263" s="117" t="s">
        <v>3071</v>
      </c>
      <c r="G263" s="117" t="s">
        <v>1574</v>
      </c>
      <c r="H263" s="43" t="str">
        <f t="shared" si="102"/>
        <v>Rural Lubbock</v>
      </c>
      <c r="I263" s="45">
        <f>INDEX(FeeCalc!M:M,MATCH(C:C,FeeCalc!F:F,0))</f>
        <v>8661.9953322873662</v>
      </c>
      <c r="J263" s="45">
        <f>INDEX(FeeCalc!L:L,MATCH(C:C,FeeCalc!F:F,0))</f>
        <v>328597.50254741614</v>
      </c>
      <c r="K263" s="45">
        <f t="shared" si="103"/>
        <v>337259.49787970353</v>
      </c>
      <c r="L263" s="45">
        <f>IFERROR(IFERROR(INDEX('2023 IP UPL Data'!N:N,MATCH(A:A,'2023 IP UPL Data'!B:B,0)),INDEX('2023 IMD UPL Data'!M:M,MATCH(A:A,'2023 IMD UPL Data'!B:B,0))),0)</f>
        <v>0</v>
      </c>
      <c r="M263" s="45">
        <f>IFERROR((IF(F263="IMD",0,INDEX('2023 OP UPL Data'!M:M,MATCH(A:A,'2023 OP UPL Data'!B:B,0)))),0)</f>
        <v>83579.199452123576</v>
      </c>
      <c r="N263" s="45">
        <f t="shared" si="104"/>
        <v>83579.199452123576</v>
      </c>
      <c r="O263" s="45">
        <v>0</v>
      </c>
      <c r="P263" s="45">
        <v>8302.1488542221196</v>
      </c>
      <c r="Q263" s="45">
        <f t="shared" si="105"/>
        <v>8302.1488542221196</v>
      </c>
      <c r="R263" s="45" t="str">
        <f t="shared" si="106"/>
        <v>No</v>
      </c>
      <c r="S263" s="46" t="str">
        <f t="shared" si="106"/>
        <v>Yes</v>
      </c>
      <c r="T263" s="47">
        <f>ROUND(INDEX(Summary!H:H,MATCH(H:H,Summary!A:A,0)),2)</f>
        <v>0.3</v>
      </c>
      <c r="U263" s="47">
        <f>ROUND(INDEX(Summary!I:I,MATCH(H:H,Summary!A:A,0)),2)</f>
        <v>0.35</v>
      </c>
      <c r="V263" s="82">
        <f t="shared" si="107"/>
        <v>2598.5985996862096</v>
      </c>
      <c r="W263" s="82">
        <f t="shared" si="107"/>
        <v>115009.12589159564</v>
      </c>
      <c r="X263" s="45">
        <f t="shared" si="108"/>
        <v>117607.72449128186</v>
      </c>
      <c r="Y263" s="45" t="s">
        <v>18726</v>
      </c>
      <c r="Z263" s="45" t="str">
        <f t="shared" si="109"/>
        <v>No</v>
      </c>
      <c r="AA263" s="45" t="str">
        <f t="shared" si="109"/>
        <v>No</v>
      </c>
      <c r="AB263" s="45" t="str">
        <f t="shared" si="110"/>
        <v>No</v>
      </c>
      <c r="AC263" s="83">
        <f t="shared" ref="AC263:AC326" si="121">IF(Y263="No",0,IFERROR(ROUND(IF(I263&gt;0,IF(O263&gt;0,$R$4*MAX(O263-V263,0),0),0)/I263,2),0))</f>
        <v>0</v>
      </c>
      <c r="AD263" s="83">
        <f t="shared" ref="AD263:AD326" si="122">IF(Y263="No",0,IFERROR(ROUND(IF(J263&gt;0,IF(P263&gt;0,$R$4*MAX(P263-W263,0),0),0)/J263,2),0))</f>
        <v>0</v>
      </c>
      <c r="AE263" s="45">
        <f t="shared" ref="AE263:AF326" si="123">AC263*I263</f>
        <v>0</v>
      </c>
      <c r="AF263" s="45">
        <f t="shared" si="123"/>
        <v>0</v>
      </c>
      <c r="AG263" s="45">
        <f t="shared" si="111"/>
        <v>0</v>
      </c>
      <c r="AH263" s="47">
        <f>IF(Y263="No",0,IFERROR(ROUNDDOWN(INDEX('90% of ACR'!K:K,MATCH(H:H,'90% of ACR'!A:A,0))*IF(I263&gt;0,IF(O263&gt;0,$R$4*MAX(O263-V263,0),0),0)/I263,2),0))</f>
        <v>0</v>
      </c>
      <c r="AI263" s="83">
        <f>IF(Y263="No",0,IFERROR(ROUNDDOWN(INDEX('90% of ACR'!R:R,MATCH(H:H,'90% of ACR'!A:A,0))*IF(J263&gt;0,IF(P263&gt;0,$R$4*MAX(P263-W263,0),0),0)/J263,2),0))</f>
        <v>0</v>
      </c>
      <c r="AJ263" s="45">
        <f t="shared" si="112"/>
        <v>0</v>
      </c>
      <c r="AK263" s="45">
        <f t="shared" si="112"/>
        <v>0</v>
      </c>
      <c r="AL263" s="47">
        <f t="shared" si="113"/>
        <v>0.3</v>
      </c>
      <c r="AM263" s="47">
        <f t="shared" si="113"/>
        <v>0.35</v>
      </c>
      <c r="AN263" s="84">
        <f>IFERROR(INDEX(FeeCalc!P:P,MATCH(C263,FeeCalc!F:F,0)),0)</f>
        <v>117607.72449128186</v>
      </c>
      <c r="AO263" s="84">
        <f>IFERROR(INDEX(FeeCalc!S:S,MATCH(C263,FeeCalc!F:F,0)),0)</f>
        <v>7273.7940102008515</v>
      </c>
      <c r="AP263" s="84">
        <f t="shared" si="114"/>
        <v>124881.51850148271</v>
      </c>
      <c r="AQ263" s="69">
        <f t="shared" si="115"/>
        <v>52991.224508771171</v>
      </c>
      <c r="AR263" s="69">
        <v>26685.939137725036</v>
      </c>
      <c r="AS263" s="69">
        <f t="shared" ref="AS263:AS326" si="124">AQ263-AR263</f>
        <v>26305.285371046135</v>
      </c>
      <c r="AT263" s="69">
        <f>IFERROR(IFERROR(INDEX('2023 IP UPL Data'!L:L,MATCH(A:A,'2023 IP UPL Data'!B:B,0)),INDEX('2023 IMD UPL Data'!I:I,MATCH(A:A,'2023 IMD UPL Data'!B:B,0))),0)</f>
        <v>0</v>
      </c>
      <c r="AU263" s="69">
        <f>IFERROR(IF(F261="IMD",0,INDEX('2023 OP UPL Data'!J:J,MATCH(A:A,'2023 OP UPL Data'!B:B,0))),0)</f>
        <v>150133.03054787643</v>
      </c>
      <c r="AV263" s="45">
        <f t="shared" si="116"/>
        <v>150133.03054787643</v>
      </c>
      <c r="AW263" s="69">
        <f>IFERROR(IFERROR(INDEX('2023 IP UPL Data'!M:M,MATCH(A:A,'2023 IP UPL Data'!B:B,0)),INDEX('2023 IMD UPL Data'!J:J,MATCH(A:A,'2023 IMD UPL Data'!B:B,0))),0)</f>
        <v>0</v>
      </c>
      <c r="AX263" s="69">
        <f>IFERROR(IF(F261="IMD",0,INDEX('2023 OP UPL Data'!L:L,MATCH(A:A,'2023 OP UPL Data'!B:B,0))),0)</f>
        <v>233712.23</v>
      </c>
      <c r="AY263" s="45">
        <f t="shared" si="117"/>
        <v>233712.23</v>
      </c>
      <c r="AZ263" s="69">
        <v>0</v>
      </c>
      <c r="BA263" s="69">
        <v>158435.17940209855</v>
      </c>
      <c r="BB263" s="69">
        <f t="shared" si="118"/>
        <v>0</v>
      </c>
      <c r="BC263" s="69">
        <f t="shared" si="118"/>
        <v>43426.053510502912</v>
      </c>
      <c r="BD263" s="69">
        <f t="shared" si="119"/>
        <v>40827.454910816698</v>
      </c>
      <c r="BE263" s="91">
        <f t="shared" si="120"/>
        <v>0</v>
      </c>
      <c r="BF263" s="91">
        <f t="shared" si="120"/>
        <v>0</v>
      </c>
      <c r="BG263" s="70">
        <f>IFERROR(INDEX('2023 IP UPL Data'!K:K,MATCH(A263,'2023 IP UPL Data'!B:B,0)),0)</f>
        <v>0</v>
      </c>
    </row>
    <row r="264" spans="1:59">
      <c r="A264" s="120" t="s">
        <v>289</v>
      </c>
      <c r="B264" s="161" t="s">
        <v>289</v>
      </c>
      <c r="C264" s="31" t="s">
        <v>290</v>
      </c>
      <c r="D264" s="193" t="s">
        <v>290</v>
      </c>
      <c r="E264" s="157" t="s">
        <v>291</v>
      </c>
      <c r="F264" s="117" t="s">
        <v>3071</v>
      </c>
      <c r="G264" s="117" t="s">
        <v>311</v>
      </c>
      <c r="H264" s="43" t="str">
        <f t="shared" si="102"/>
        <v>Rural MRSA Northeast</v>
      </c>
      <c r="I264" s="45">
        <f>INDEX(FeeCalc!M:M,MATCH(C:C,FeeCalc!F:F,0))</f>
        <v>702582.35315052443</v>
      </c>
      <c r="J264" s="45">
        <f>INDEX(FeeCalc!L:L,MATCH(C:C,FeeCalc!F:F,0))</f>
        <v>2224655.0728151095</v>
      </c>
      <c r="K264" s="45">
        <f t="shared" si="103"/>
        <v>2927237.4259656342</v>
      </c>
      <c r="L264" s="45">
        <f>IFERROR(IFERROR(INDEX('2023 IP UPL Data'!N:N,MATCH(A:A,'2023 IP UPL Data'!B:B,0)),INDEX('2023 IMD UPL Data'!M:M,MATCH(A:A,'2023 IMD UPL Data'!B:B,0))),0)</f>
        <v>186.38106674075243</v>
      </c>
      <c r="M264" s="45">
        <f>IFERROR((IF(F264="IMD",0,INDEX('2023 OP UPL Data'!M:M,MATCH(A:A,'2023 OP UPL Data'!B:B,0)))),0)</f>
        <v>-595997.74968553463</v>
      </c>
      <c r="N264" s="45">
        <f t="shared" si="104"/>
        <v>-595811.3686187939</v>
      </c>
      <c r="O264" s="45">
        <v>7100.9755624179379</v>
      </c>
      <c r="P264" s="45">
        <v>1223385.5894004735</v>
      </c>
      <c r="Q264" s="45">
        <f t="shared" si="105"/>
        <v>1230486.5649628914</v>
      </c>
      <c r="R264" s="45" t="str">
        <f t="shared" si="106"/>
        <v>Yes</v>
      </c>
      <c r="S264" s="46" t="str">
        <f t="shared" si="106"/>
        <v>Yes</v>
      </c>
      <c r="T264" s="47">
        <f>ROUND(INDEX(Summary!H:H,MATCH(H:H,Summary!A:A,0)),2)</f>
        <v>0.17</v>
      </c>
      <c r="U264" s="47">
        <f>ROUND(INDEX(Summary!I:I,MATCH(H:H,Summary!A:A,0)),2)</f>
        <v>0.45</v>
      </c>
      <c r="V264" s="82">
        <f t="shared" si="107"/>
        <v>119439.00003558917</v>
      </c>
      <c r="W264" s="82">
        <f t="shared" si="107"/>
        <v>1001094.7827667993</v>
      </c>
      <c r="X264" s="45">
        <f t="shared" si="108"/>
        <v>1120533.7828023885</v>
      </c>
      <c r="Y264" s="45" t="s">
        <v>18726</v>
      </c>
      <c r="Z264" s="45" t="str">
        <f t="shared" si="109"/>
        <v>No</v>
      </c>
      <c r="AA264" s="45" t="str">
        <f t="shared" si="109"/>
        <v>Yes</v>
      </c>
      <c r="AB264" s="45" t="str">
        <f t="shared" si="110"/>
        <v>Yes</v>
      </c>
      <c r="AC264" s="83">
        <f t="shared" si="121"/>
        <v>0</v>
      </c>
      <c r="AD264" s="83">
        <f t="shared" si="122"/>
        <v>7.0000000000000007E-2</v>
      </c>
      <c r="AE264" s="45">
        <f t="shared" si="123"/>
        <v>0</v>
      </c>
      <c r="AF264" s="45">
        <f t="shared" si="123"/>
        <v>155725.85509705768</v>
      </c>
      <c r="AG264" s="45">
        <f t="shared" si="111"/>
        <v>155725.85509705768</v>
      </c>
      <c r="AH264" s="47">
        <f>IF(Y264="No",0,IFERROR(ROUNDDOWN(INDEX('90% of ACR'!K:K,MATCH(H:H,'90% of ACR'!A:A,0))*IF(I264&gt;0,IF(O264&gt;0,$R$4*MAX(O264-V264,0),0),0)/I264,2),0))</f>
        <v>0</v>
      </c>
      <c r="AI264" s="83">
        <f>IF(Y264="No",0,IFERROR(ROUNDDOWN(INDEX('90% of ACR'!R:R,MATCH(H:H,'90% of ACR'!A:A,0))*IF(J264&gt;0,IF(P264&gt;0,$R$4*MAX(P264-W264,0),0),0)/J264,2),0))</f>
        <v>0.06</v>
      </c>
      <c r="AJ264" s="45">
        <f t="shared" si="112"/>
        <v>0</v>
      </c>
      <c r="AK264" s="45">
        <f t="shared" si="112"/>
        <v>133479.30436890657</v>
      </c>
      <c r="AL264" s="47">
        <f t="shared" si="113"/>
        <v>0.17</v>
      </c>
      <c r="AM264" s="47">
        <f t="shared" si="113"/>
        <v>0.51</v>
      </c>
      <c r="AN264" s="84">
        <f>IFERROR(INDEX(FeeCalc!P:P,MATCH(C264,FeeCalc!F:F,0)),0)</f>
        <v>1254013.087171295</v>
      </c>
      <c r="AO264" s="84">
        <f>IFERROR(INDEX(FeeCalc!S:S,MATCH(C264,FeeCalc!F:F,0)),0)</f>
        <v>77787.479417566472</v>
      </c>
      <c r="AP264" s="84">
        <f t="shared" si="114"/>
        <v>1331800.5665888614</v>
      </c>
      <c r="AQ264" s="69">
        <f t="shared" si="115"/>
        <v>565125.5980217848</v>
      </c>
      <c r="AR264" s="69">
        <v>287880.34002572036</v>
      </c>
      <c r="AS264" s="69">
        <f t="shared" si="124"/>
        <v>277245.25799606444</v>
      </c>
      <c r="AT264" s="69">
        <f>IFERROR(IFERROR(INDEX('2023 IP UPL Data'!L:L,MATCH(A:A,'2023 IP UPL Data'!B:B,0)),INDEX('2023 IMD UPL Data'!I:I,MATCH(A:A,'2023 IMD UPL Data'!B:B,0))),0)</f>
        <v>100436.49893325925</v>
      </c>
      <c r="AU264" s="69">
        <f>IFERROR(IF(F262="IMD",0,INDEX('2023 OP UPL Data'!J:J,MATCH(A:A,'2023 OP UPL Data'!B:B,0))),0)</f>
        <v>595997.74968553463</v>
      </c>
      <c r="AV264" s="45">
        <f t="shared" si="116"/>
        <v>696434.24861879391</v>
      </c>
      <c r="AW264" s="69">
        <f>IFERROR(IFERROR(INDEX('2023 IP UPL Data'!M:M,MATCH(A:A,'2023 IP UPL Data'!B:B,0)),INDEX('2023 IMD UPL Data'!J:J,MATCH(A:A,'2023 IMD UPL Data'!B:B,0))),0)</f>
        <v>100622.88</v>
      </c>
      <c r="AX264" s="69">
        <f>IFERROR(IF(F262="IMD",0,INDEX('2023 OP UPL Data'!L:L,MATCH(A:A,'2023 OP UPL Data'!B:B,0))),0)</f>
        <v>0</v>
      </c>
      <c r="AY264" s="45">
        <f t="shared" si="117"/>
        <v>100622.88</v>
      </c>
      <c r="AZ264" s="69">
        <v>107537.47449567719</v>
      </c>
      <c r="BA264" s="69">
        <v>1819383.3390860083</v>
      </c>
      <c r="BB264" s="69">
        <f t="shared" si="118"/>
        <v>0</v>
      </c>
      <c r="BC264" s="69">
        <f t="shared" si="118"/>
        <v>818288.55631920893</v>
      </c>
      <c r="BD264" s="69">
        <f t="shared" si="119"/>
        <v>806387.030779297</v>
      </c>
      <c r="BE264" s="91">
        <f t="shared" si="120"/>
        <v>6914.5944956771855</v>
      </c>
      <c r="BF264" s="91">
        <f t="shared" si="120"/>
        <v>1819383.3390860083</v>
      </c>
      <c r="BG264" s="70">
        <f>IFERROR(INDEX('2023 IP UPL Data'!K:K,MATCH(A264,'2023 IP UPL Data'!B:B,0)),0)</f>
        <v>0</v>
      </c>
    </row>
    <row r="265" spans="1:59">
      <c r="A265" s="120" t="s">
        <v>910</v>
      </c>
      <c r="B265" s="161" t="s">
        <v>910</v>
      </c>
      <c r="C265" s="31" t="s">
        <v>911</v>
      </c>
      <c r="D265" s="193" t="s">
        <v>911</v>
      </c>
      <c r="E265" s="157" t="s">
        <v>912</v>
      </c>
      <c r="F265" s="117" t="s">
        <v>3071</v>
      </c>
      <c r="G265" s="117" t="s">
        <v>311</v>
      </c>
      <c r="H265" s="43" t="str">
        <f t="shared" si="102"/>
        <v>Rural MRSA Northeast</v>
      </c>
      <c r="I265" s="45">
        <f>INDEX(FeeCalc!M:M,MATCH(C:C,FeeCalc!F:F,0))</f>
        <v>35837.451617028244</v>
      </c>
      <c r="J265" s="45">
        <f>INDEX(FeeCalc!L:L,MATCH(C:C,FeeCalc!F:F,0))</f>
        <v>580018.98713487189</v>
      </c>
      <c r="K265" s="45">
        <f t="shared" si="103"/>
        <v>615856.4387519001</v>
      </c>
      <c r="L265" s="45">
        <f>IFERROR(IFERROR(INDEX('2023 IP UPL Data'!N:N,MATCH(A:A,'2023 IP UPL Data'!B:B,0)),INDEX('2023 IMD UPL Data'!M:M,MATCH(A:A,'2023 IMD UPL Data'!B:B,0))),0)</f>
        <v>-6376.3573434434311</v>
      </c>
      <c r="M265" s="45">
        <f>IFERROR((IF(F265="IMD",0,INDEX('2023 OP UPL Data'!M:M,MATCH(A:A,'2023 OP UPL Data'!B:B,0)))),0)</f>
        <v>-186533.55616352207</v>
      </c>
      <c r="N265" s="45">
        <f t="shared" si="104"/>
        <v>-192909.9135069655</v>
      </c>
      <c r="O265" s="45">
        <v>-4412.7068529626731</v>
      </c>
      <c r="P265" s="45">
        <v>460974.87788273674</v>
      </c>
      <c r="Q265" s="45">
        <f t="shared" si="105"/>
        <v>456562.17102977406</v>
      </c>
      <c r="R265" s="45" t="str">
        <f t="shared" si="106"/>
        <v>No</v>
      </c>
      <c r="S265" s="46" t="str">
        <f t="shared" si="106"/>
        <v>Yes</v>
      </c>
      <c r="T265" s="47">
        <f>ROUND(INDEX(Summary!H:H,MATCH(H:H,Summary!A:A,0)),2)</f>
        <v>0.17</v>
      </c>
      <c r="U265" s="47">
        <f>ROUND(INDEX(Summary!I:I,MATCH(H:H,Summary!A:A,0)),2)</f>
        <v>0.45</v>
      </c>
      <c r="V265" s="82">
        <f t="shared" si="107"/>
        <v>6092.3667748948019</v>
      </c>
      <c r="W265" s="82">
        <f t="shared" si="107"/>
        <v>261008.54421069234</v>
      </c>
      <c r="X265" s="45">
        <f t="shared" si="108"/>
        <v>267100.91098558716</v>
      </c>
      <c r="Y265" s="45" t="s">
        <v>18726</v>
      </c>
      <c r="Z265" s="45" t="str">
        <f t="shared" si="109"/>
        <v>No</v>
      </c>
      <c r="AA265" s="45" t="str">
        <f t="shared" si="109"/>
        <v>Yes</v>
      </c>
      <c r="AB265" s="45" t="str">
        <f t="shared" si="110"/>
        <v>Yes</v>
      </c>
      <c r="AC265" s="83">
        <f t="shared" si="121"/>
        <v>0</v>
      </c>
      <c r="AD265" s="83">
        <f t="shared" si="122"/>
        <v>0.24</v>
      </c>
      <c r="AE265" s="45">
        <f t="shared" si="123"/>
        <v>0</v>
      </c>
      <c r="AF265" s="45">
        <f t="shared" si="123"/>
        <v>139204.55691236924</v>
      </c>
      <c r="AG265" s="45">
        <f t="shared" si="111"/>
        <v>139204.55691236924</v>
      </c>
      <c r="AH265" s="47">
        <f>IF(Y265="No",0,IFERROR(ROUNDDOWN(INDEX('90% of ACR'!K:K,MATCH(H:H,'90% of ACR'!A:A,0))*IF(I265&gt;0,IF(O265&gt;0,$R$4*MAX(O265-V265,0),0),0)/I265,2),0))</f>
        <v>0</v>
      </c>
      <c r="AI265" s="83">
        <f>IF(Y265="No",0,IFERROR(ROUNDDOWN(INDEX('90% of ACR'!R:R,MATCH(H:H,'90% of ACR'!A:A,0))*IF(J265&gt;0,IF(P265&gt;0,$R$4*MAX(P265-W265,0),0),0)/J265,2),0))</f>
        <v>0.24</v>
      </c>
      <c r="AJ265" s="45">
        <f t="shared" si="112"/>
        <v>0</v>
      </c>
      <c r="AK265" s="45">
        <f t="shared" si="112"/>
        <v>139204.55691236924</v>
      </c>
      <c r="AL265" s="47">
        <f t="shared" si="113"/>
        <v>0.17</v>
      </c>
      <c r="AM265" s="47">
        <f t="shared" si="113"/>
        <v>0.69</v>
      </c>
      <c r="AN265" s="84">
        <f>IFERROR(INDEX(FeeCalc!P:P,MATCH(C265,FeeCalc!F:F,0)),0)</f>
        <v>406305.46789795638</v>
      </c>
      <c r="AO265" s="84">
        <f>IFERROR(INDEX(FeeCalc!S:S,MATCH(C265,FeeCalc!F:F,0)),0)</f>
        <v>25178.85144081006</v>
      </c>
      <c r="AP265" s="84">
        <f t="shared" si="114"/>
        <v>431484.31933876645</v>
      </c>
      <c r="AQ265" s="69">
        <f t="shared" si="115"/>
        <v>183092.60419365746</v>
      </c>
      <c r="AR265" s="69">
        <v>92234.066824348381</v>
      </c>
      <c r="AS265" s="69">
        <f t="shared" si="124"/>
        <v>90858.537369309081</v>
      </c>
      <c r="AT265" s="69">
        <f>IFERROR(IFERROR(INDEX('2023 IP UPL Data'!L:L,MATCH(A:A,'2023 IP UPL Data'!B:B,0)),INDEX('2023 IMD UPL Data'!I:I,MATCH(A:A,'2023 IMD UPL Data'!B:B,0))),0)</f>
        <v>12584.957343443431</v>
      </c>
      <c r="AU265" s="69">
        <f>IFERROR(IF(F263="IMD",0,INDEX('2023 OP UPL Data'!J:J,MATCH(A:A,'2023 OP UPL Data'!B:B,0))),0)</f>
        <v>264801.54616352206</v>
      </c>
      <c r="AV265" s="45">
        <f t="shared" si="116"/>
        <v>277386.50350696547</v>
      </c>
      <c r="AW265" s="69">
        <f>IFERROR(IFERROR(INDEX('2023 IP UPL Data'!M:M,MATCH(A:A,'2023 IP UPL Data'!B:B,0)),INDEX('2023 IMD UPL Data'!J:J,MATCH(A:A,'2023 IMD UPL Data'!B:B,0))),0)</f>
        <v>6208.6</v>
      </c>
      <c r="AX265" s="69">
        <f>IFERROR(IF(F263="IMD",0,INDEX('2023 OP UPL Data'!L:L,MATCH(A:A,'2023 OP UPL Data'!B:B,0))),0)</f>
        <v>78267.990000000005</v>
      </c>
      <c r="AY265" s="45">
        <f t="shared" si="117"/>
        <v>84476.590000000011</v>
      </c>
      <c r="AZ265" s="69">
        <v>8172.2504904807583</v>
      </c>
      <c r="BA265" s="69">
        <v>725776.42404625879</v>
      </c>
      <c r="BB265" s="69">
        <f t="shared" si="118"/>
        <v>2079.8837155859565</v>
      </c>
      <c r="BC265" s="69">
        <f t="shared" si="118"/>
        <v>464767.87983556645</v>
      </c>
      <c r="BD265" s="69">
        <f t="shared" si="119"/>
        <v>466847.76355115243</v>
      </c>
      <c r="BE265" s="91">
        <f t="shared" si="120"/>
        <v>1963.650490480758</v>
      </c>
      <c r="BF265" s="91">
        <f t="shared" si="120"/>
        <v>647508.4340462588</v>
      </c>
      <c r="BG265" s="70">
        <f>IFERROR(INDEX('2023 IP UPL Data'!K:K,MATCH(A265,'2023 IP UPL Data'!B:B,0)),0)</f>
        <v>0</v>
      </c>
    </row>
    <row r="266" spans="1:59" ht="25.5">
      <c r="A266" s="120" t="s">
        <v>1372</v>
      </c>
      <c r="B266" s="161" t="s">
        <v>1372</v>
      </c>
      <c r="C266" s="31" t="s">
        <v>1373</v>
      </c>
      <c r="D266" s="193" t="s">
        <v>1373</v>
      </c>
      <c r="E266" s="157" t="s">
        <v>22951</v>
      </c>
      <c r="F266" s="117" t="s">
        <v>3537</v>
      </c>
      <c r="G266" s="117" t="s">
        <v>1399</v>
      </c>
      <c r="H266" s="43" t="str">
        <f t="shared" si="102"/>
        <v>Non-state-owned IMD Tarrant</v>
      </c>
      <c r="I266" s="45">
        <f>INDEX(FeeCalc!M:M,MATCH(C:C,FeeCalc!F:F,0))</f>
        <v>1149401.7596065935</v>
      </c>
      <c r="J266" s="45">
        <f>INDEX(FeeCalc!L:L,MATCH(C:C,FeeCalc!F:F,0))</f>
        <v>0</v>
      </c>
      <c r="K266" s="45">
        <f t="shared" si="103"/>
        <v>1149401.7596065935</v>
      </c>
      <c r="L266" s="45">
        <f>IFERROR(IFERROR(INDEX('2023 IP UPL Data'!N:N,MATCH(A:A,'2023 IP UPL Data'!B:B,0)),INDEX('2023 IMD UPL Data'!M:M,MATCH(A:A,'2023 IMD UPL Data'!B:B,0))),0)</f>
        <v>413721.92</v>
      </c>
      <c r="M266" s="45">
        <f>IFERROR((IF(F266="IMD",0,INDEX('2023 OP UPL Data'!M:M,MATCH(A:A,'2023 OP UPL Data'!B:B,0)))),0)</f>
        <v>0</v>
      </c>
      <c r="N266" s="45">
        <f t="shared" si="104"/>
        <v>413721.92</v>
      </c>
      <c r="O266" s="45">
        <v>440155.84626540105</v>
      </c>
      <c r="P266" s="45">
        <v>0</v>
      </c>
      <c r="Q266" s="45">
        <f t="shared" si="105"/>
        <v>440155.84626540105</v>
      </c>
      <c r="R266" s="45" t="str">
        <f t="shared" si="106"/>
        <v>Yes</v>
      </c>
      <c r="S266" s="46" t="str">
        <f t="shared" si="106"/>
        <v>No</v>
      </c>
      <c r="T266" s="47">
        <f>ROUND(INDEX(Summary!H:H,MATCH(H:H,Summary!A:A,0)),2)</f>
        <v>0.38</v>
      </c>
      <c r="U266" s="47">
        <f>ROUND(INDEX(Summary!I:I,MATCH(H:H,Summary!A:A,0)),2)</f>
        <v>0</v>
      </c>
      <c r="V266" s="82">
        <f t="shared" si="107"/>
        <v>436772.66865050554</v>
      </c>
      <c r="W266" s="82">
        <f t="shared" si="107"/>
        <v>0</v>
      </c>
      <c r="X266" s="45">
        <f t="shared" si="108"/>
        <v>436772.66865050554</v>
      </c>
      <c r="Y266" s="45" t="s">
        <v>18726</v>
      </c>
      <c r="Z266" s="45" t="str">
        <f t="shared" si="109"/>
        <v>No</v>
      </c>
      <c r="AA266" s="45" t="str">
        <f t="shared" si="109"/>
        <v>No</v>
      </c>
      <c r="AB266" s="45" t="str">
        <f t="shared" si="110"/>
        <v>No</v>
      </c>
      <c r="AC266" s="83">
        <f t="shared" si="121"/>
        <v>0</v>
      </c>
      <c r="AD266" s="83">
        <f t="shared" si="122"/>
        <v>0</v>
      </c>
      <c r="AE266" s="45">
        <f t="shared" si="123"/>
        <v>0</v>
      </c>
      <c r="AF266" s="45">
        <f t="shared" si="123"/>
        <v>0</v>
      </c>
      <c r="AG266" s="45">
        <f t="shared" si="111"/>
        <v>0</v>
      </c>
      <c r="AH266" s="47">
        <f>IF(Y266="No",0,IFERROR(ROUNDDOWN(INDEX('90% of ACR'!K:K,MATCH(H:H,'90% of ACR'!A:A,0))*IF(I266&gt;0,IF(O266&gt;0,$R$4*MAX(O266-V266,0),0),0)/I266,2),0))</f>
        <v>0</v>
      </c>
      <c r="AI266" s="83">
        <f>IF(Y266="No",0,IFERROR(ROUNDDOWN(INDEX('90% of ACR'!R:R,MATCH(H:H,'90% of ACR'!A:A,0))*IF(J266&gt;0,IF(P266&gt;0,$R$4*MAX(P266-W266,0),0),0)/J266,2),0))</f>
        <v>0</v>
      </c>
      <c r="AJ266" s="45">
        <f t="shared" si="112"/>
        <v>0</v>
      </c>
      <c r="AK266" s="45">
        <f t="shared" si="112"/>
        <v>0</v>
      </c>
      <c r="AL266" s="47">
        <f t="shared" si="113"/>
        <v>0.38</v>
      </c>
      <c r="AM266" s="47">
        <f t="shared" si="113"/>
        <v>0</v>
      </c>
      <c r="AN266" s="84">
        <f>IFERROR(INDEX(FeeCalc!P:P,MATCH(C266,FeeCalc!F:F,0)),0)</f>
        <v>436772.66865050554</v>
      </c>
      <c r="AO266" s="84">
        <f>IFERROR(INDEX(FeeCalc!S:S,MATCH(C266,FeeCalc!F:F,0)),0)</f>
        <v>26646.60843225896</v>
      </c>
      <c r="AP266" s="84">
        <f t="shared" si="114"/>
        <v>463419.27708276449</v>
      </c>
      <c r="AQ266" s="69">
        <f t="shared" si="115"/>
        <v>196643.62868308363</v>
      </c>
      <c r="AR266" s="69">
        <v>99361.428244205381</v>
      </c>
      <c r="AS266" s="69">
        <f t="shared" si="124"/>
        <v>97282.200438878252</v>
      </c>
      <c r="AT266" s="69">
        <f>IFERROR(IFERROR(INDEX('2023 IP UPL Data'!L:L,MATCH(A:A,'2023 IP UPL Data'!B:B,0)),INDEX('2023 IMD UPL Data'!I:I,MATCH(A:A,'2023 IMD UPL Data'!B:B,0))),0)</f>
        <v>466381.32</v>
      </c>
      <c r="AU266" s="69">
        <f>IFERROR(IF(F264="IMD",0,INDEX('2023 OP UPL Data'!J:J,MATCH(A:A,'2023 OP UPL Data'!B:B,0))),0)</f>
        <v>0</v>
      </c>
      <c r="AV266" s="45">
        <f t="shared" si="116"/>
        <v>466381.32</v>
      </c>
      <c r="AW266" s="69">
        <f>IFERROR(IFERROR(INDEX('2023 IP UPL Data'!M:M,MATCH(A:A,'2023 IP UPL Data'!B:B,0)),INDEX('2023 IMD UPL Data'!J:J,MATCH(A:A,'2023 IMD UPL Data'!B:B,0))),0)</f>
        <v>880103.24</v>
      </c>
      <c r="AX266" s="69">
        <f>IFERROR(IF(F264="IMD",0,INDEX('2023 OP UPL Data'!L:L,MATCH(A:A,'2023 OP UPL Data'!B:B,0))),0)</f>
        <v>0</v>
      </c>
      <c r="AY266" s="45">
        <f t="shared" si="117"/>
        <v>880103.24</v>
      </c>
      <c r="AZ266" s="69">
        <v>906537.16626540106</v>
      </c>
      <c r="BA266" s="69">
        <v>0</v>
      </c>
      <c r="BB266" s="69">
        <f t="shared" si="118"/>
        <v>469764.49761489552</v>
      </c>
      <c r="BC266" s="69">
        <f t="shared" si="118"/>
        <v>0</v>
      </c>
      <c r="BD266" s="69">
        <f t="shared" si="119"/>
        <v>469764.49761489552</v>
      </c>
      <c r="BE266" s="91">
        <f t="shared" si="120"/>
        <v>26433.926265401067</v>
      </c>
      <c r="BF266" s="91">
        <f t="shared" si="120"/>
        <v>0</v>
      </c>
      <c r="BG266" s="70">
        <f>IFERROR(INDEX('2023 IP UPL Data'!K:K,MATCH(A266,'2023 IP UPL Data'!B:B,0)),0)</f>
        <v>0</v>
      </c>
    </row>
    <row r="267" spans="1:59">
      <c r="A267" s="120" t="s">
        <v>907</v>
      </c>
      <c r="B267" s="161" t="s">
        <v>907</v>
      </c>
      <c r="C267" s="31" t="s">
        <v>908</v>
      </c>
      <c r="D267" s="193" t="s">
        <v>908</v>
      </c>
      <c r="E267" s="157" t="s">
        <v>909</v>
      </c>
      <c r="F267" s="117" t="s">
        <v>2987</v>
      </c>
      <c r="G267" s="117" t="s">
        <v>311</v>
      </c>
      <c r="H267" s="43" t="str">
        <f t="shared" si="102"/>
        <v>Urban MRSA Northeast</v>
      </c>
      <c r="I267" s="45">
        <f>INDEX(FeeCalc!M:M,MATCH(C:C,FeeCalc!F:F,0))</f>
        <v>18595361.611996055</v>
      </c>
      <c r="J267" s="45">
        <f>INDEX(FeeCalc!L:L,MATCH(C:C,FeeCalc!F:F,0))</f>
        <v>11147001.945797993</v>
      </c>
      <c r="K267" s="45">
        <f t="shared" si="103"/>
        <v>29742363.557794049</v>
      </c>
      <c r="L267" s="45">
        <f>IFERROR(IFERROR(INDEX('2023 IP UPL Data'!N:N,MATCH(A:A,'2023 IP UPL Data'!B:B,0)),INDEX('2023 IMD UPL Data'!M:M,MATCH(A:A,'2023 IMD UPL Data'!B:B,0))),0)</f>
        <v>9857338.973695647</v>
      </c>
      <c r="M267" s="45">
        <f>IFERROR((IF(F267="IMD",0,INDEX('2023 OP UPL Data'!M:M,MATCH(A:A,'2023 OP UPL Data'!B:B,0)))),0)</f>
        <v>10685837.91152174</v>
      </c>
      <c r="N267" s="45">
        <f t="shared" si="104"/>
        <v>20543176.885217387</v>
      </c>
      <c r="O267" s="45">
        <v>30858669.12358924</v>
      </c>
      <c r="P267" s="45">
        <v>14742372.940389778</v>
      </c>
      <c r="Q267" s="45">
        <f t="shared" si="105"/>
        <v>45601042.063979015</v>
      </c>
      <c r="R267" s="45" t="str">
        <f t="shared" si="106"/>
        <v>Yes</v>
      </c>
      <c r="S267" s="46" t="str">
        <f t="shared" si="106"/>
        <v>Yes</v>
      </c>
      <c r="T267" s="47">
        <f>ROUND(INDEX(Summary!H:H,MATCH(H:H,Summary!A:A,0)),2)</f>
        <v>0.81</v>
      </c>
      <c r="U267" s="47">
        <f>ROUND(INDEX(Summary!I:I,MATCH(H:H,Summary!A:A,0)),2)</f>
        <v>1.32</v>
      </c>
      <c r="V267" s="82">
        <f t="shared" si="107"/>
        <v>15062242.905716805</v>
      </c>
      <c r="W267" s="82">
        <f t="shared" si="107"/>
        <v>14714042.568453351</v>
      </c>
      <c r="X267" s="45">
        <f t="shared" si="108"/>
        <v>29776285.474170156</v>
      </c>
      <c r="Y267" s="45" t="s">
        <v>18726</v>
      </c>
      <c r="Z267" s="45" t="str">
        <f t="shared" si="109"/>
        <v>Yes</v>
      </c>
      <c r="AA267" s="45" t="str">
        <f t="shared" si="109"/>
        <v>No</v>
      </c>
      <c r="AB267" s="45" t="str">
        <f t="shared" si="110"/>
        <v>Yes</v>
      </c>
      <c r="AC267" s="83">
        <f t="shared" si="121"/>
        <v>0.59</v>
      </c>
      <c r="AD267" s="83">
        <f t="shared" si="122"/>
        <v>0</v>
      </c>
      <c r="AE267" s="45">
        <f t="shared" si="123"/>
        <v>10971263.351077672</v>
      </c>
      <c r="AF267" s="45">
        <f t="shared" si="123"/>
        <v>0</v>
      </c>
      <c r="AG267" s="45">
        <f t="shared" si="111"/>
        <v>10971263.351077672</v>
      </c>
      <c r="AH267" s="47">
        <f>IF(Y267="No",0,IFERROR(ROUNDDOWN(INDEX('90% of ACR'!K:K,MATCH(H:H,'90% of ACR'!A:A,0))*IF(I267&gt;0,IF(O267&gt;0,$R$4*MAX(O267-V267,0),0),0)/I267,2),0))</f>
        <v>0.59</v>
      </c>
      <c r="AI267" s="83">
        <f>IF(Y267="No",0,IFERROR(ROUNDDOWN(INDEX('90% of ACR'!R:R,MATCH(H:H,'90% of ACR'!A:A,0))*IF(J267&gt;0,IF(P267&gt;0,$R$4*MAX(P267-W267,0),0),0)/J267,2),0))</f>
        <v>0</v>
      </c>
      <c r="AJ267" s="45">
        <f t="shared" si="112"/>
        <v>10971263.351077672</v>
      </c>
      <c r="AK267" s="45">
        <f t="shared" si="112"/>
        <v>0</v>
      </c>
      <c r="AL267" s="47">
        <f t="shared" si="113"/>
        <v>1.4</v>
      </c>
      <c r="AM267" s="47">
        <f t="shared" si="113"/>
        <v>1.32</v>
      </c>
      <c r="AN267" s="84">
        <f>IFERROR(INDEX(FeeCalc!P:P,MATCH(C267,FeeCalc!F:F,0)),0)</f>
        <v>40747548.825247824</v>
      </c>
      <c r="AO267" s="84">
        <f>IFERROR(INDEX(FeeCalc!S:S,MATCH(C267,FeeCalc!F:F,0)),0)</f>
        <v>2529999.7036547037</v>
      </c>
      <c r="AP267" s="84">
        <f t="shared" si="114"/>
        <v>43277548.528902531</v>
      </c>
      <c r="AQ267" s="69">
        <f t="shared" si="115"/>
        <v>18364048.72236627</v>
      </c>
      <c r="AR267" s="69">
        <v>9196178.1313910484</v>
      </c>
      <c r="AS267" s="69">
        <f t="shared" si="124"/>
        <v>9167870.5909752212</v>
      </c>
      <c r="AT267" s="69">
        <f>IFERROR(IFERROR(INDEX('2023 IP UPL Data'!L:L,MATCH(A:A,'2023 IP UPL Data'!B:B,0)),INDEX('2023 IMD UPL Data'!I:I,MATCH(A:A,'2023 IMD UPL Data'!B:B,0))),0)</f>
        <v>16794850.266304351</v>
      </c>
      <c r="AU267" s="69">
        <f>IFERROR(IF(F265="IMD",0,INDEX('2023 OP UPL Data'!J:J,MATCH(A:A,'2023 OP UPL Data'!B:B,0))),0)</f>
        <v>3392756.6684782607</v>
      </c>
      <c r="AV267" s="45">
        <f t="shared" si="116"/>
        <v>20187606.934782613</v>
      </c>
      <c r="AW267" s="69">
        <f>IFERROR(IFERROR(INDEX('2023 IP UPL Data'!M:M,MATCH(A:A,'2023 IP UPL Data'!B:B,0)),INDEX('2023 IMD UPL Data'!J:J,MATCH(A:A,'2023 IMD UPL Data'!B:B,0))),0)</f>
        <v>26652189.239999998</v>
      </c>
      <c r="AX267" s="69">
        <f>IFERROR(IF(F265="IMD",0,INDEX('2023 OP UPL Data'!L:L,MATCH(A:A,'2023 OP UPL Data'!B:B,0))),0)</f>
        <v>14078594.58</v>
      </c>
      <c r="AY267" s="45">
        <f t="shared" si="117"/>
        <v>40730783.82</v>
      </c>
      <c r="AZ267" s="69">
        <v>47653519.389893591</v>
      </c>
      <c r="BA267" s="69">
        <v>18135129.60886804</v>
      </c>
      <c r="BB267" s="69">
        <f t="shared" si="118"/>
        <v>32591276.484176785</v>
      </c>
      <c r="BC267" s="69">
        <f t="shared" si="118"/>
        <v>3421087.0404146891</v>
      </c>
      <c r="BD267" s="69">
        <f t="shared" si="119"/>
        <v>36012363.524591476</v>
      </c>
      <c r="BE267" s="91">
        <f t="shared" si="120"/>
        <v>21001330.149893593</v>
      </c>
      <c r="BF267" s="91">
        <f t="shared" si="120"/>
        <v>4056535.0288680401</v>
      </c>
      <c r="BG267" s="70">
        <f>IFERROR(INDEX('2023 IP UPL Data'!K:K,MATCH(A267,'2023 IP UPL Data'!B:B,0)),0)</f>
        <v>0</v>
      </c>
    </row>
    <row r="268" spans="1:59">
      <c r="A268" s="120" t="s">
        <v>3536</v>
      </c>
      <c r="B268" s="161" t="s">
        <v>3536</v>
      </c>
      <c r="C268" s="31" t="s">
        <v>3612</v>
      </c>
      <c r="D268" s="193" t="s">
        <v>3612</v>
      </c>
      <c r="E268" s="157" t="s">
        <v>23146</v>
      </c>
      <c r="F268" s="117" t="s">
        <v>2987</v>
      </c>
      <c r="G268" s="117" t="s">
        <v>1219</v>
      </c>
      <c r="H268" s="43" t="str">
        <f t="shared" si="102"/>
        <v>Urban Travis</v>
      </c>
      <c r="I268" s="45">
        <f>INDEX(FeeCalc!M:M,MATCH(C:C,FeeCalc!F:F,0))</f>
        <v>1369690.4981908812</v>
      </c>
      <c r="J268" s="45">
        <f>INDEX(FeeCalc!L:L,MATCH(C:C,FeeCalc!F:F,0))</f>
        <v>1177012.0610996166</v>
      </c>
      <c r="K268" s="45">
        <f t="shared" si="103"/>
        <v>2546702.5592904976</v>
      </c>
      <c r="L268" s="45">
        <f>IFERROR(IFERROR(INDEX('2023 IP UPL Data'!N:N,MATCH(A:A,'2023 IP UPL Data'!B:B,0)),INDEX('2023 IMD UPL Data'!M:M,MATCH(A:A,'2023 IMD UPL Data'!B:B,0))),0)</f>
        <v>3133767.4848101265</v>
      </c>
      <c r="M268" s="45">
        <f>IFERROR((IF(F268="IMD",0,INDEX('2023 OP UPL Data'!M:M,MATCH(A:A,'2023 OP UPL Data'!B:B,0)))),0)</f>
        <v>2724484.455949367</v>
      </c>
      <c r="N268" s="45">
        <f t="shared" si="104"/>
        <v>5858251.940759493</v>
      </c>
      <c r="O268" s="45">
        <v>6003747.8286871985</v>
      </c>
      <c r="P268" s="45">
        <v>3128624.0078117726</v>
      </c>
      <c r="Q268" s="45">
        <f t="shared" si="105"/>
        <v>9132371.836498972</v>
      </c>
      <c r="R268" s="45" t="str">
        <f t="shared" si="106"/>
        <v>Yes</v>
      </c>
      <c r="S268" s="46" t="str">
        <f t="shared" si="106"/>
        <v>Yes</v>
      </c>
      <c r="T268" s="47">
        <f>ROUND(INDEX(Summary!H:H,MATCH(H:H,Summary!A:A,0)),2)</f>
        <v>0.75</v>
      </c>
      <c r="U268" s="47">
        <f>ROUND(INDEX(Summary!I:I,MATCH(H:H,Summary!A:A,0)),2)</f>
        <v>2.0299999999999998</v>
      </c>
      <c r="V268" s="82">
        <f t="shared" si="107"/>
        <v>1027267.8736431609</v>
      </c>
      <c r="W268" s="82">
        <f t="shared" si="107"/>
        <v>2389334.4840322216</v>
      </c>
      <c r="X268" s="45">
        <f t="shared" si="108"/>
        <v>3416602.3576753824</v>
      </c>
      <c r="Y268" s="45" t="s">
        <v>18726</v>
      </c>
      <c r="Z268" s="45" t="str">
        <f t="shared" si="109"/>
        <v>Yes</v>
      </c>
      <c r="AA268" s="45" t="str">
        <f t="shared" si="109"/>
        <v>Yes</v>
      </c>
      <c r="AB268" s="45" t="str">
        <f t="shared" si="110"/>
        <v>Yes</v>
      </c>
      <c r="AC268" s="83">
        <f t="shared" si="121"/>
        <v>2.5299999999999998</v>
      </c>
      <c r="AD268" s="83">
        <f t="shared" si="122"/>
        <v>0.44</v>
      </c>
      <c r="AE268" s="45">
        <f t="shared" si="123"/>
        <v>3465316.9604229294</v>
      </c>
      <c r="AF268" s="45">
        <f t="shared" si="123"/>
        <v>517885.30688383128</v>
      </c>
      <c r="AG268" s="45">
        <f t="shared" si="111"/>
        <v>3983202.2673067609</v>
      </c>
      <c r="AH268" s="47">
        <f>IF(Y268="No",0,IFERROR(ROUNDDOWN(INDEX('90% of ACR'!K:K,MATCH(H:H,'90% of ACR'!A:A,0))*IF(I268&gt;0,IF(O268&gt;0,$R$4*MAX(O268-V268,0),0),0)/I268,2),0))</f>
        <v>2.5299999999999998</v>
      </c>
      <c r="AI268" s="83">
        <f>IF(Y268="No",0,IFERROR(ROUNDDOWN(INDEX('90% of ACR'!R:R,MATCH(H:H,'90% of ACR'!A:A,0))*IF(J268&gt;0,IF(P268&gt;0,$R$4*MAX(P268-W268,0),0),0)/J268,2),0))</f>
        <v>0.22</v>
      </c>
      <c r="AJ268" s="45">
        <f t="shared" si="112"/>
        <v>3465316.9604229294</v>
      </c>
      <c r="AK268" s="45">
        <f t="shared" si="112"/>
        <v>258942.65344191564</v>
      </c>
      <c r="AL268" s="47">
        <f t="shared" si="113"/>
        <v>3.28</v>
      </c>
      <c r="AM268" s="47">
        <f t="shared" si="113"/>
        <v>2.25</v>
      </c>
      <c r="AN268" s="84">
        <f>IFERROR(INDEX(FeeCalc!P:P,MATCH(C268,FeeCalc!F:F,0)),0)</f>
        <v>7140861.9715402275</v>
      </c>
      <c r="AO268" s="84">
        <f>IFERROR(INDEX(FeeCalc!S:S,MATCH(C268,FeeCalc!F:F,0)),0)</f>
        <v>440628.51912730769</v>
      </c>
      <c r="AP268" s="84">
        <f t="shared" si="114"/>
        <v>7581490.490667535</v>
      </c>
      <c r="AQ268" s="69">
        <f t="shared" si="115"/>
        <v>3217069.0228859368</v>
      </c>
      <c r="AR268" s="69">
        <v>1637222.5452438092</v>
      </c>
      <c r="AS268" s="69">
        <f t="shared" si="124"/>
        <v>1579846.4776421275</v>
      </c>
      <c r="AT268" s="69">
        <f>IFERROR(IFERROR(INDEX('2023 IP UPL Data'!L:L,MATCH(A:A,'2023 IP UPL Data'!B:B,0)),INDEX('2023 IMD UPL Data'!I:I,MATCH(A:A,'2023 IMD UPL Data'!B:B,0))),0)</f>
        <v>1297761.2151898737</v>
      </c>
      <c r="AU268" s="69">
        <f>IFERROR(IF(F266="IMD",0,INDEX('2023 OP UPL Data'!J:J,MATCH(A:A,'2023 OP UPL Data'!B:B,0))),0)</f>
        <v>833364.92405063286</v>
      </c>
      <c r="AV268" s="45">
        <f t="shared" si="116"/>
        <v>2131126.1392405066</v>
      </c>
      <c r="AW268" s="69">
        <f>IFERROR(IFERROR(INDEX('2023 IP UPL Data'!M:M,MATCH(A:A,'2023 IP UPL Data'!B:B,0)),INDEX('2023 IMD UPL Data'!J:J,MATCH(A:A,'2023 IMD UPL Data'!B:B,0))),0)</f>
        <v>4431528.7</v>
      </c>
      <c r="AX268" s="69">
        <f>IFERROR(IF(F266="IMD",0,INDEX('2023 OP UPL Data'!L:L,MATCH(A:A,'2023 OP UPL Data'!B:B,0))),0)</f>
        <v>3557849.38</v>
      </c>
      <c r="AY268" s="45">
        <f t="shared" si="117"/>
        <v>7989378.0800000001</v>
      </c>
      <c r="AZ268" s="69">
        <v>7301509.0438770726</v>
      </c>
      <c r="BA268" s="69">
        <v>3961988.9318624055</v>
      </c>
      <c r="BB268" s="69">
        <f t="shared" si="118"/>
        <v>6274241.1702339118</v>
      </c>
      <c r="BC268" s="69">
        <f t="shared" si="118"/>
        <v>1572654.4478301839</v>
      </c>
      <c r="BD268" s="69">
        <f t="shared" si="119"/>
        <v>7846895.6180640962</v>
      </c>
      <c r="BE268" s="91">
        <f t="shared" si="120"/>
        <v>2869980.3438770724</v>
      </c>
      <c r="BF268" s="91">
        <f t="shared" si="120"/>
        <v>404139.55186240561</v>
      </c>
      <c r="BG268" s="70">
        <f>IFERROR(INDEX('2023 IP UPL Data'!K:K,MATCH(A268,'2023 IP UPL Data'!B:B,0)),0)</f>
        <v>0</v>
      </c>
    </row>
    <row r="269" spans="1:59" ht="25.5">
      <c r="A269" s="120" t="s">
        <v>1375</v>
      </c>
      <c r="B269" s="161" t="s">
        <v>3563</v>
      </c>
      <c r="C269" s="31" t="s">
        <v>1376</v>
      </c>
      <c r="D269" s="193" t="s">
        <v>1376</v>
      </c>
      <c r="E269" s="157" t="s">
        <v>22952</v>
      </c>
      <c r="F269" s="117" t="s">
        <v>3537</v>
      </c>
      <c r="G269" s="117" t="s">
        <v>1206</v>
      </c>
      <c r="H269" s="43" t="str">
        <f t="shared" si="102"/>
        <v>Non-state-owned IMD El Paso</v>
      </c>
      <c r="I269" s="45">
        <f>INDEX(FeeCalc!M:M,MATCH(C:C,FeeCalc!F:F,0))</f>
        <v>3574533.3188102073</v>
      </c>
      <c r="J269" s="45">
        <f>INDEX(FeeCalc!L:L,MATCH(C:C,FeeCalc!F:F,0))</f>
        <v>0</v>
      </c>
      <c r="K269" s="45">
        <f t="shared" si="103"/>
        <v>3574533.3188102073</v>
      </c>
      <c r="L269" s="45">
        <f>IFERROR(IFERROR(INDEX('2023 IP UPL Data'!N:N,MATCH(A:A,'2023 IP UPL Data'!B:B,0)),INDEX('2023 IMD UPL Data'!M:M,MATCH(A:A,'2023 IMD UPL Data'!B:B,0))),0)</f>
        <v>547557.56000000006</v>
      </c>
      <c r="M269" s="45">
        <f>IFERROR((IF(F269="IMD",0,INDEX('2023 OP UPL Data'!M:M,MATCH(A:A,'2023 OP UPL Data'!B:B,0)))),0)</f>
        <v>0</v>
      </c>
      <c r="N269" s="45">
        <f t="shared" si="104"/>
        <v>547557.56000000006</v>
      </c>
      <c r="O269" s="45">
        <v>925770.51363069518</v>
      </c>
      <c r="P269" s="45">
        <v>0</v>
      </c>
      <c r="Q269" s="45">
        <f t="shared" si="105"/>
        <v>925770.51363069518</v>
      </c>
      <c r="R269" s="45" t="str">
        <f t="shared" si="106"/>
        <v>Yes</v>
      </c>
      <c r="S269" s="46" t="str">
        <f t="shared" si="106"/>
        <v>No</v>
      </c>
      <c r="T269" s="47">
        <f>ROUND(INDEX(Summary!H:H,MATCH(H:H,Summary!A:A,0)),2)</f>
        <v>0.13</v>
      </c>
      <c r="U269" s="47">
        <f>ROUND(INDEX(Summary!I:I,MATCH(H:H,Summary!A:A,0)),2)</f>
        <v>0</v>
      </c>
      <c r="V269" s="82">
        <f t="shared" si="107"/>
        <v>464689.33144532697</v>
      </c>
      <c r="W269" s="82">
        <f t="shared" si="107"/>
        <v>0</v>
      </c>
      <c r="X269" s="45">
        <f t="shared" si="108"/>
        <v>464689.33144532697</v>
      </c>
      <c r="Y269" s="45" t="s">
        <v>18726</v>
      </c>
      <c r="Z269" s="45" t="str">
        <f t="shared" si="109"/>
        <v>No</v>
      </c>
      <c r="AA269" s="45" t="str">
        <f t="shared" si="109"/>
        <v>No</v>
      </c>
      <c r="AB269" s="45" t="str">
        <f t="shared" si="110"/>
        <v>Yes</v>
      </c>
      <c r="AC269" s="83">
        <f t="shared" si="121"/>
        <v>0.09</v>
      </c>
      <c r="AD269" s="83">
        <f t="shared" si="122"/>
        <v>0</v>
      </c>
      <c r="AE269" s="45">
        <f t="shared" si="123"/>
        <v>321707.99869291863</v>
      </c>
      <c r="AF269" s="45">
        <f t="shared" si="123"/>
        <v>0</v>
      </c>
      <c r="AG269" s="45">
        <f t="shared" si="111"/>
        <v>321707.99869291863</v>
      </c>
      <c r="AH269" s="47">
        <f>IF(Y269="No",0,IFERROR(ROUNDDOWN(INDEX('90% of ACR'!K:K,MATCH(H:H,'90% of ACR'!A:A,0))*IF(I269&gt;0,IF(O269&gt;0,$R$4*MAX(O269-V269,0),0),0)/I269,2),0))</f>
        <v>0</v>
      </c>
      <c r="AI269" s="83">
        <f>IF(Y269="No",0,IFERROR(ROUNDDOWN(INDEX('90% of ACR'!R:R,MATCH(H:H,'90% of ACR'!A:A,0))*IF(J269&gt;0,IF(P269&gt;0,$R$4*MAX(P269-W269,0),0),0)/J269,2),0))</f>
        <v>0</v>
      </c>
      <c r="AJ269" s="45">
        <f t="shared" si="112"/>
        <v>0</v>
      </c>
      <c r="AK269" s="45">
        <f t="shared" si="112"/>
        <v>0</v>
      </c>
      <c r="AL269" s="47">
        <f t="shared" si="113"/>
        <v>0.13</v>
      </c>
      <c r="AM269" s="47">
        <f t="shared" si="113"/>
        <v>0</v>
      </c>
      <c r="AN269" s="84">
        <f>IFERROR(INDEX(FeeCalc!P:P,MATCH(C269,FeeCalc!F:F,0)),0)</f>
        <v>464689.33144532697</v>
      </c>
      <c r="AO269" s="84">
        <f>IFERROR(INDEX(FeeCalc!S:S,MATCH(C269,FeeCalc!F:F,0)),0)</f>
        <v>28349.74701125337</v>
      </c>
      <c r="AP269" s="84">
        <f t="shared" si="114"/>
        <v>493039.07845658035</v>
      </c>
      <c r="AQ269" s="69">
        <f t="shared" si="115"/>
        <v>209212.25823963768</v>
      </c>
      <c r="AR269" s="69">
        <v>106356.32606058696</v>
      </c>
      <c r="AS269" s="69">
        <f t="shared" si="124"/>
        <v>102855.93217905072</v>
      </c>
      <c r="AT269" s="69">
        <f>IFERROR(IFERROR(INDEX('2023 IP UPL Data'!L:L,MATCH(A:A,'2023 IP UPL Data'!B:B,0)),INDEX('2023 IMD UPL Data'!I:I,MATCH(A:A,'2023 IMD UPL Data'!B:B,0))),0)</f>
        <v>2520351.02</v>
      </c>
      <c r="AU269" s="69">
        <f>IFERROR(IF(F267="IMD",0,INDEX('2023 OP UPL Data'!J:J,MATCH(A:A,'2023 OP UPL Data'!B:B,0))),0)</f>
        <v>0</v>
      </c>
      <c r="AV269" s="45">
        <f t="shared" si="116"/>
        <v>2520351.02</v>
      </c>
      <c r="AW269" s="69">
        <f>IFERROR(IFERROR(INDEX('2023 IP UPL Data'!M:M,MATCH(A:A,'2023 IP UPL Data'!B:B,0)),INDEX('2023 IMD UPL Data'!J:J,MATCH(A:A,'2023 IMD UPL Data'!B:B,0))),0)</f>
        <v>3067908.58</v>
      </c>
      <c r="AX269" s="69">
        <f>IFERROR(IF(F267="IMD",0,INDEX('2023 OP UPL Data'!L:L,MATCH(A:A,'2023 OP UPL Data'!B:B,0))),0)</f>
        <v>0</v>
      </c>
      <c r="AY269" s="45">
        <f t="shared" si="117"/>
        <v>3067908.58</v>
      </c>
      <c r="AZ269" s="69">
        <v>3446121.5336306952</v>
      </c>
      <c r="BA269" s="69">
        <v>0</v>
      </c>
      <c r="BB269" s="69">
        <f t="shared" si="118"/>
        <v>2981432.2021853682</v>
      </c>
      <c r="BC269" s="69">
        <f t="shared" si="118"/>
        <v>0</v>
      </c>
      <c r="BD269" s="69">
        <f t="shared" si="119"/>
        <v>2981432.2021853682</v>
      </c>
      <c r="BE269" s="91">
        <f t="shared" si="120"/>
        <v>378212.95363069512</v>
      </c>
      <c r="BF269" s="91">
        <f t="shared" si="120"/>
        <v>0</v>
      </c>
      <c r="BG269" s="70">
        <f>IFERROR(INDEX('2023 IP UPL Data'!K:K,MATCH(A269,'2023 IP UPL Data'!B:B,0)),0)</f>
        <v>0</v>
      </c>
    </row>
    <row r="270" spans="1:59">
      <c r="A270" s="120" t="s">
        <v>67</v>
      </c>
      <c r="B270" s="161" t="s">
        <v>67</v>
      </c>
      <c r="C270" s="31" t="s">
        <v>68</v>
      </c>
      <c r="D270" s="193" t="s">
        <v>68</v>
      </c>
      <c r="E270" s="157" t="s">
        <v>23147</v>
      </c>
      <c r="F270" s="117" t="s">
        <v>2987</v>
      </c>
      <c r="G270" s="117" t="s">
        <v>311</v>
      </c>
      <c r="H270" s="43" t="str">
        <f t="shared" si="102"/>
        <v>Urban MRSA Northeast</v>
      </c>
      <c r="I270" s="45">
        <f>INDEX(FeeCalc!M:M,MATCH(C:C,FeeCalc!F:F,0))</f>
        <v>4711758.7144397311</v>
      </c>
      <c r="J270" s="45">
        <f>INDEX(FeeCalc!L:L,MATCH(C:C,FeeCalc!F:F,0))</f>
        <v>4656955.2174284654</v>
      </c>
      <c r="K270" s="45">
        <f t="shared" si="103"/>
        <v>9368713.9318681955</v>
      </c>
      <c r="L270" s="45">
        <f>IFERROR(IFERROR(INDEX('2023 IP UPL Data'!N:N,MATCH(A:A,'2023 IP UPL Data'!B:B,0)),INDEX('2023 IMD UPL Data'!M:M,MATCH(A:A,'2023 IMD UPL Data'!B:B,0))),0)</f>
        <v>4209917.0443478255</v>
      </c>
      <c r="M270" s="45">
        <f>IFERROR((IF(F270="IMD",0,INDEX('2023 OP UPL Data'!M:M,MATCH(A:A,'2023 OP UPL Data'!B:B,0)))),0)</f>
        <v>4476015.9269565213</v>
      </c>
      <c r="N270" s="45">
        <f t="shared" si="104"/>
        <v>8685932.9713043459</v>
      </c>
      <c r="O270" s="45">
        <v>12963962.611892067</v>
      </c>
      <c r="P270" s="45">
        <v>13427238.943181802</v>
      </c>
      <c r="Q270" s="45">
        <f t="shared" si="105"/>
        <v>26391201.555073868</v>
      </c>
      <c r="R270" s="45" t="str">
        <f t="shared" si="106"/>
        <v>Yes</v>
      </c>
      <c r="S270" s="46" t="str">
        <f t="shared" si="106"/>
        <v>Yes</v>
      </c>
      <c r="T270" s="47">
        <f>ROUND(INDEX(Summary!H:H,MATCH(H:H,Summary!A:A,0)),2)</f>
        <v>0.81</v>
      </c>
      <c r="U270" s="47">
        <f>ROUND(INDEX(Summary!I:I,MATCH(H:H,Summary!A:A,0)),2)</f>
        <v>1.32</v>
      </c>
      <c r="V270" s="82">
        <f t="shared" si="107"/>
        <v>3816524.5586961824</v>
      </c>
      <c r="W270" s="82">
        <f t="shared" si="107"/>
        <v>6147180.887005575</v>
      </c>
      <c r="X270" s="45">
        <f t="shared" si="108"/>
        <v>9963705.4457017574</v>
      </c>
      <c r="Y270" s="45" t="s">
        <v>18726</v>
      </c>
      <c r="Z270" s="45" t="str">
        <f t="shared" si="109"/>
        <v>Yes</v>
      </c>
      <c r="AA270" s="45" t="str">
        <f t="shared" si="109"/>
        <v>Yes</v>
      </c>
      <c r="AB270" s="45" t="str">
        <f t="shared" si="110"/>
        <v>Yes</v>
      </c>
      <c r="AC270" s="83">
        <f t="shared" si="121"/>
        <v>1.35</v>
      </c>
      <c r="AD270" s="83">
        <f t="shared" si="122"/>
        <v>1.0900000000000001</v>
      </c>
      <c r="AE270" s="45">
        <f t="shared" si="123"/>
        <v>6360874.2644936377</v>
      </c>
      <c r="AF270" s="45">
        <f t="shared" si="123"/>
        <v>5076081.1869970281</v>
      </c>
      <c r="AG270" s="45">
        <f t="shared" si="111"/>
        <v>11436955.451490667</v>
      </c>
      <c r="AH270" s="47">
        <f>IF(Y270="No",0,IFERROR(ROUNDDOWN(INDEX('90% of ACR'!K:K,MATCH(H:H,'90% of ACR'!A:A,0))*IF(I270&gt;0,IF(O270&gt;0,$R$4*MAX(O270-V270,0),0),0)/I270,2),0))</f>
        <v>1.35</v>
      </c>
      <c r="AI270" s="83">
        <f>IF(Y270="No",0,IFERROR(ROUNDDOWN(INDEX('90% of ACR'!R:R,MATCH(H:H,'90% of ACR'!A:A,0))*IF(J270&gt;0,IF(P270&gt;0,$R$4*MAX(P270-W270,0),0),0)/J270,2),0))</f>
        <v>1.08</v>
      </c>
      <c r="AJ270" s="45">
        <f t="shared" si="112"/>
        <v>6360874.2644936377</v>
      </c>
      <c r="AK270" s="45">
        <f t="shared" si="112"/>
        <v>5029511.634822743</v>
      </c>
      <c r="AL270" s="47">
        <f t="shared" si="113"/>
        <v>2.16</v>
      </c>
      <c r="AM270" s="47">
        <f t="shared" si="113"/>
        <v>2.4000000000000004</v>
      </c>
      <c r="AN270" s="84">
        <f>IFERROR(INDEX(FeeCalc!P:P,MATCH(C270,FeeCalc!F:F,0)),0)</f>
        <v>21354091.345018137</v>
      </c>
      <c r="AO270" s="84">
        <f>IFERROR(INDEX(FeeCalc!S:S,MATCH(C270,FeeCalc!F:F,0)),0)</f>
        <v>1332681.6838966119</v>
      </c>
      <c r="AP270" s="84">
        <f t="shared" si="114"/>
        <v>22686773.02891475</v>
      </c>
      <c r="AQ270" s="69">
        <f t="shared" si="115"/>
        <v>9626723.7729054559</v>
      </c>
      <c r="AR270" s="69">
        <v>4793309.1281963643</v>
      </c>
      <c r="AS270" s="69">
        <f t="shared" si="124"/>
        <v>4833414.6447090916</v>
      </c>
      <c r="AT270" s="69">
        <f>IFERROR(IFERROR(INDEX('2023 IP UPL Data'!L:L,MATCH(A:A,'2023 IP UPL Data'!B:B,0)),INDEX('2023 IMD UPL Data'!I:I,MATCH(A:A,'2023 IMD UPL Data'!B:B,0))),0)</f>
        <v>4100617.4456521748</v>
      </c>
      <c r="AU270" s="69">
        <f>IFERROR(IF(F268="IMD",0,INDEX('2023 OP UPL Data'!J:J,MATCH(A:A,'2023 OP UPL Data'!B:B,0))),0)</f>
        <v>2267377.4130434785</v>
      </c>
      <c r="AV270" s="45">
        <f t="shared" si="116"/>
        <v>6367994.8586956533</v>
      </c>
      <c r="AW270" s="69">
        <f>IFERROR(IFERROR(INDEX('2023 IP UPL Data'!M:M,MATCH(A:A,'2023 IP UPL Data'!B:B,0)),INDEX('2023 IMD UPL Data'!J:J,MATCH(A:A,'2023 IMD UPL Data'!B:B,0))),0)</f>
        <v>8310534.4900000002</v>
      </c>
      <c r="AX270" s="69">
        <f>IFERROR(IF(F268="IMD",0,INDEX('2023 OP UPL Data'!L:L,MATCH(A:A,'2023 OP UPL Data'!B:B,0))),0)</f>
        <v>6743393.3399999999</v>
      </c>
      <c r="AY270" s="45">
        <f t="shared" si="117"/>
        <v>15053927.83</v>
      </c>
      <c r="AZ270" s="69">
        <v>17064580.057544243</v>
      </c>
      <c r="BA270" s="69">
        <v>15694616.35622528</v>
      </c>
      <c r="BB270" s="69">
        <f t="shared" si="118"/>
        <v>13248055.49884806</v>
      </c>
      <c r="BC270" s="69">
        <f t="shared" si="118"/>
        <v>9547435.4692197051</v>
      </c>
      <c r="BD270" s="69">
        <f t="shared" si="119"/>
        <v>22795490.968067765</v>
      </c>
      <c r="BE270" s="91">
        <f t="shared" si="120"/>
        <v>8754045.5675442424</v>
      </c>
      <c r="BF270" s="91">
        <f t="shared" si="120"/>
        <v>8951223.0162252802</v>
      </c>
      <c r="BG270" s="70">
        <f>IFERROR(INDEX('2023 IP UPL Data'!K:K,MATCH(A270,'2023 IP UPL Data'!B:B,0)),0)</f>
        <v>0</v>
      </c>
    </row>
    <row r="271" spans="1:59" ht="25.5">
      <c r="A271" s="120" t="s">
        <v>1384</v>
      </c>
      <c r="B271" s="161" t="s">
        <v>1384</v>
      </c>
      <c r="C271" s="31" t="s">
        <v>1385</v>
      </c>
      <c r="D271" s="193" t="s">
        <v>1385</v>
      </c>
      <c r="E271" s="157" t="s">
        <v>23148</v>
      </c>
      <c r="F271" s="117" t="s">
        <v>3537</v>
      </c>
      <c r="G271" s="117" t="s">
        <v>301</v>
      </c>
      <c r="H271" s="43" t="str">
        <f t="shared" si="102"/>
        <v>Non-state-owned IMD Harris</v>
      </c>
      <c r="I271" s="45">
        <f>INDEX(FeeCalc!M:M,MATCH(C:C,FeeCalc!F:F,0))</f>
        <v>4199493.6407693252</v>
      </c>
      <c r="J271" s="45">
        <f>INDEX(FeeCalc!L:L,MATCH(C:C,FeeCalc!F:F,0))</f>
        <v>0</v>
      </c>
      <c r="K271" s="45">
        <f t="shared" si="103"/>
        <v>4199493.6407693252</v>
      </c>
      <c r="L271" s="45">
        <f>IFERROR(IFERROR(INDEX('2023 IP UPL Data'!N:N,MATCH(A:A,'2023 IP UPL Data'!B:B,0)),INDEX('2023 IMD UPL Data'!M:M,MATCH(A:A,'2023 IMD UPL Data'!B:B,0))),0)</f>
        <v>-15139.74</v>
      </c>
      <c r="M271" s="45">
        <f>IFERROR((IF(F271="IMD",0,INDEX('2023 OP UPL Data'!M:M,MATCH(A:A,'2023 OP UPL Data'!B:B,0)))),0)</f>
        <v>0</v>
      </c>
      <c r="N271" s="45">
        <f t="shared" si="104"/>
        <v>-15139.74</v>
      </c>
      <c r="O271" s="45">
        <v>1853917.3928478453</v>
      </c>
      <c r="P271" s="45">
        <v>0</v>
      </c>
      <c r="Q271" s="45">
        <f t="shared" si="105"/>
        <v>1853917.3928478453</v>
      </c>
      <c r="R271" s="45" t="str">
        <f t="shared" si="106"/>
        <v>Yes</v>
      </c>
      <c r="S271" s="46" t="str">
        <f t="shared" si="106"/>
        <v>No</v>
      </c>
      <c r="T271" s="47">
        <f>ROUND(INDEX(Summary!H:H,MATCH(H:H,Summary!A:A,0)),2)</f>
        <v>0.38</v>
      </c>
      <c r="U271" s="47">
        <f>ROUND(INDEX(Summary!I:I,MATCH(H:H,Summary!A:A,0)),2)</f>
        <v>0</v>
      </c>
      <c r="V271" s="82">
        <f t="shared" si="107"/>
        <v>1595807.5834923435</v>
      </c>
      <c r="W271" s="82">
        <f t="shared" si="107"/>
        <v>0</v>
      </c>
      <c r="X271" s="45">
        <f t="shared" si="108"/>
        <v>1595807.5834923435</v>
      </c>
      <c r="Y271" s="45" t="s">
        <v>18726</v>
      </c>
      <c r="Z271" s="45" t="str">
        <f t="shared" si="109"/>
        <v>No</v>
      </c>
      <c r="AA271" s="45" t="str">
        <f t="shared" si="109"/>
        <v>No</v>
      </c>
      <c r="AB271" s="45" t="str">
        <f t="shared" si="110"/>
        <v>Yes</v>
      </c>
      <c r="AC271" s="83">
        <f t="shared" si="121"/>
        <v>0.04</v>
      </c>
      <c r="AD271" s="83">
        <f t="shared" si="122"/>
        <v>0</v>
      </c>
      <c r="AE271" s="45">
        <f t="shared" si="123"/>
        <v>167979.74563077302</v>
      </c>
      <c r="AF271" s="45">
        <f t="shared" si="123"/>
        <v>0</v>
      </c>
      <c r="AG271" s="45">
        <f t="shared" si="111"/>
        <v>167979.74563077302</v>
      </c>
      <c r="AH271" s="47">
        <f>IF(Y271="No",0,IFERROR(ROUNDDOWN(INDEX('90% of ACR'!K:K,MATCH(H:H,'90% of ACR'!A:A,0))*IF(I271&gt;0,IF(O271&gt;0,$R$4*MAX(O271-V271,0),0),0)/I271,2),0))</f>
        <v>0</v>
      </c>
      <c r="AI271" s="83">
        <f>IF(Y271="No",0,IFERROR(ROUNDDOWN(INDEX('90% of ACR'!R:R,MATCH(H:H,'90% of ACR'!A:A,0))*IF(J271&gt;0,IF(P271&gt;0,$R$4*MAX(P271-W271,0),0),0)/J271,2),0))</f>
        <v>0</v>
      </c>
      <c r="AJ271" s="45">
        <f t="shared" si="112"/>
        <v>0</v>
      </c>
      <c r="AK271" s="45">
        <f t="shared" si="112"/>
        <v>0</v>
      </c>
      <c r="AL271" s="47">
        <f t="shared" si="113"/>
        <v>0.38</v>
      </c>
      <c r="AM271" s="47">
        <f t="shared" si="113"/>
        <v>0</v>
      </c>
      <c r="AN271" s="84">
        <f>IFERROR(INDEX(FeeCalc!P:P,MATCH(C271,FeeCalc!F:F,0)),0)</f>
        <v>1595807.5834923435</v>
      </c>
      <c r="AO271" s="84">
        <f>IFERROR(INDEX(FeeCalc!S:S,MATCH(C271,FeeCalc!F:F,0)),0)</f>
        <v>97356.961327119119</v>
      </c>
      <c r="AP271" s="84">
        <f t="shared" si="114"/>
        <v>1693164.5448194626</v>
      </c>
      <c r="AQ271" s="69">
        <f t="shared" si="115"/>
        <v>718463.89763233229</v>
      </c>
      <c r="AR271" s="69">
        <v>352134.86991954647</v>
      </c>
      <c r="AS271" s="69">
        <f t="shared" si="124"/>
        <v>366329.02771278581</v>
      </c>
      <c r="AT271" s="69">
        <f>IFERROR(IFERROR(INDEX('2023 IP UPL Data'!L:L,MATCH(A:A,'2023 IP UPL Data'!B:B,0)),INDEX('2023 IMD UPL Data'!I:I,MATCH(A:A,'2023 IMD UPL Data'!B:B,0))),0)</f>
        <v>5256111.38</v>
      </c>
      <c r="AU271" s="69">
        <f>IFERROR(IF(F269="IMD",0,INDEX('2023 OP UPL Data'!J:J,MATCH(A:A,'2023 OP UPL Data'!B:B,0))),0)</f>
        <v>0</v>
      </c>
      <c r="AV271" s="45">
        <f t="shared" si="116"/>
        <v>5256111.38</v>
      </c>
      <c r="AW271" s="69">
        <f>IFERROR(IFERROR(INDEX('2023 IP UPL Data'!M:M,MATCH(A:A,'2023 IP UPL Data'!B:B,0)),INDEX('2023 IMD UPL Data'!J:J,MATCH(A:A,'2023 IMD UPL Data'!B:B,0))),0)</f>
        <v>5240971.6399999997</v>
      </c>
      <c r="AX271" s="69">
        <f>IFERROR(IF(F269="IMD",0,INDEX('2023 OP UPL Data'!L:L,MATCH(A:A,'2023 OP UPL Data'!B:B,0))),0)</f>
        <v>0</v>
      </c>
      <c r="AY271" s="45">
        <f t="shared" si="117"/>
        <v>5240971.6399999997</v>
      </c>
      <c r="AZ271" s="69">
        <v>7110028.7728478452</v>
      </c>
      <c r="BA271" s="69">
        <v>0</v>
      </c>
      <c r="BB271" s="69">
        <f t="shared" si="118"/>
        <v>5514221.1893555019</v>
      </c>
      <c r="BC271" s="69">
        <f t="shared" si="118"/>
        <v>0</v>
      </c>
      <c r="BD271" s="69">
        <f t="shared" si="119"/>
        <v>5514221.1893555019</v>
      </c>
      <c r="BE271" s="91">
        <f t="shared" si="120"/>
        <v>1869057.1328478456</v>
      </c>
      <c r="BF271" s="91">
        <f t="shared" si="120"/>
        <v>0</v>
      </c>
      <c r="BG271" s="70">
        <f>IFERROR(INDEX('2023 IP UPL Data'!K:K,MATCH(A271,'2023 IP UPL Data'!B:B,0)),0)</f>
        <v>0</v>
      </c>
    </row>
    <row r="272" spans="1:59">
      <c r="A272" s="120" t="s">
        <v>64</v>
      </c>
      <c r="B272" s="161" t="s">
        <v>64</v>
      </c>
      <c r="C272" s="31" t="s">
        <v>65</v>
      </c>
      <c r="D272" s="193" t="s">
        <v>65</v>
      </c>
      <c r="E272" s="157" t="s">
        <v>66</v>
      </c>
      <c r="F272" s="117" t="s">
        <v>2987</v>
      </c>
      <c r="G272" s="117" t="s">
        <v>311</v>
      </c>
      <c r="H272" s="43" t="str">
        <f t="shared" si="102"/>
        <v>Urban MRSA Northeast</v>
      </c>
      <c r="I272" s="45">
        <f>INDEX(FeeCalc!M:M,MATCH(C:C,FeeCalc!F:F,0))</f>
        <v>11467701.769610632</v>
      </c>
      <c r="J272" s="45">
        <f>INDEX(FeeCalc!L:L,MATCH(C:C,FeeCalc!F:F,0))</f>
        <v>9144902.6342521068</v>
      </c>
      <c r="K272" s="45">
        <f t="shared" si="103"/>
        <v>20612604.403862737</v>
      </c>
      <c r="L272" s="45">
        <f>IFERROR(IFERROR(INDEX('2023 IP UPL Data'!N:N,MATCH(A:A,'2023 IP UPL Data'!B:B,0)),INDEX('2023 IMD UPL Data'!M:M,MATCH(A:A,'2023 IMD UPL Data'!B:B,0))),0)</f>
        <v>13254985.319782607</v>
      </c>
      <c r="M272" s="45">
        <f>IFERROR((IF(F272="IMD",0,INDEX('2023 OP UPL Data'!M:M,MATCH(A:A,'2023 OP UPL Data'!B:B,0)))),0)</f>
        <v>12594663.092826083</v>
      </c>
      <c r="N272" s="45">
        <f t="shared" si="104"/>
        <v>25849648.412608691</v>
      </c>
      <c r="O272" s="45">
        <v>23337319.996874135</v>
      </c>
      <c r="P272" s="45">
        <v>30400029.329931162</v>
      </c>
      <c r="Q272" s="45">
        <f t="shared" si="105"/>
        <v>53737349.326805294</v>
      </c>
      <c r="R272" s="45" t="str">
        <f t="shared" si="106"/>
        <v>Yes</v>
      </c>
      <c r="S272" s="46" t="str">
        <f t="shared" si="106"/>
        <v>Yes</v>
      </c>
      <c r="T272" s="47">
        <f>ROUND(INDEX(Summary!H:H,MATCH(H:H,Summary!A:A,0)),2)</f>
        <v>0.81</v>
      </c>
      <c r="U272" s="47">
        <f>ROUND(INDEX(Summary!I:I,MATCH(H:H,Summary!A:A,0)),2)</f>
        <v>1.32</v>
      </c>
      <c r="V272" s="82">
        <f t="shared" si="107"/>
        <v>9288838.4333846122</v>
      </c>
      <c r="W272" s="82">
        <f t="shared" si="107"/>
        <v>12071271.477212781</v>
      </c>
      <c r="X272" s="45">
        <f t="shared" si="108"/>
        <v>21360109.910597391</v>
      </c>
      <c r="Y272" s="45" t="s">
        <v>18726</v>
      </c>
      <c r="Z272" s="45" t="str">
        <f t="shared" si="109"/>
        <v>Yes</v>
      </c>
      <c r="AA272" s="45" t="str">
        <f t="shared" si="109"/>
        <v>Yes</v>
      </c>
      <c r="AB272" s="45" t="str">
        <f t="shared" si="110"/>
        <v>Yes</v>
      </c>
      <c r="AC272" s="83">
        <f t="shared" si="121"/>
        <v>0.85</v>
      </c>
      <c r="AD272" s="83">
        <f t="shared" si="122"/>
        <v>1.4</v>
      </c>
      <c r="AE272" s="45">
        <f t="shared" si="123"/>
        <v>9747546.5041690376</v>
      </c>
      <c r="AF272" s="45">
        <f t="shared" si="123"/>
        <v>12802863.687952949</v>
      </c>
      <c r="AG272" s="45">
        <f t="shared" si="111"/>
        <v>22550410.192121986</v>
      </c>
      <c r="AH272" s="47">
        <f>IF(Y272="No",0,IFERROR(ROUNDDOWN(INDEX('90% of ACR'!K:K,MATCH(H:H,'90% of ACR'!A:A,0))*IF(I272&gt;0,IF(O272&gt;0,$R$4*MAX(O272-V272,0),0),0)/I272,2),0))</f>
        <v>0.85</v>
      </c>
      <c r="AI272" s="83">
        <f>IF(Y272="No",0,IFERROR(ROUNDDOWN(INDEX('90% of ACR'!R:R,MATCH(H:H,'90% of ACR'!A:A,0))*IF(J272&gt;0,IF(P272&gt;0,$R$4*MAX(P272-W272,0),0),0)/J272,2),0))</f>
        <v>1.39</v>
      </c>
      <c r="AJ272" s="45">
        <f t="shared" si="112"/>
        <v>9747546.5041690376</v>
      </c>
      <c r="AK272" s="45">
        <f t="shared" si="112"/>
        <v>12711414.661610428</v>
      </c>
      <c r="AL272" s="47">
        <f t="shared" si="113"/>
        <v>1.6600000000000001</v>
      </c>
      <c r="AM272" s="47">
        <f t="shared" si="113"/>
        <v>2.71</v>
      </c>
      <c r="AN272" s="84">
        <f>IFERROR(INDEX(FeeCalc!P:P,MATCH(C272,FeeCalc!F:F,0)),0)</f>
        <v>43819071.076376855</v>
      </c>
      <c r="AO272" s="84">
        <f>IFERROR(INDEX(FeeCalc!S:S,MATCH(C272,FeeCalc!F:F,0)),0)</f>
        <v>2735927.4009043477</v>
      </c>
      <c r="AP272" s="84">
        <f t="shared" si="114"/>
        <v>46554998.477281205</v>
      </c>
      <c r="AQ272" s="69">
        <f t="shared" si="115"/>
        <v>19754775.613861691</v>
      </c>
      <c r="AR272" s="69">
        <v>9870937.0199406166</v>
      </c>
      <c r="AS272" s="69">
        <f t="shared" si="124"/>
        <v>9883838.5939210746</v>
      </c>
      <c r="AT272" s="69">
        <f>IFERROR(IFERROR(INDEX('2023 IP UPL Data'!L:L,MATCH(A:A,'2023 IP UPL Data'!B:B,0)),INDEX('2023 IMD UPL Data'!I:I,MATCH(A:A,'2023 IMD UPL Data'!B:B,0))),0)</f>
        <v>10111740.190217394</v>
      </c>
      <c r="AU272" s="69">
        <f>IFERROR(IF(F270="IMD",0,INDEX('2023 OP UPL Data'!J:J,MATCH(A:A,'2023 OP UPL Data'!B:B,0))),0)</f>
        <v>3036793.0271739149</v>
      </c>
      <c r="AV272" s="45">
        <f t="shared" si="116"/>
        <v>13148533.217391308</v>
      </c>
      <c r="AW272" s="69">
        <f>IFERROR(IFERROR(INDEX('2023 IP UPL Data'!M:M,MATCH(A:A,'2023 IP UPL Data'!B:B,0)),INDEX('2023 IMD UPL Data'!J:J,MATCH(A:A,'2023 IMD UPL Data'!B:B,0))),0)</f>
        <v>23366725.510000002</v>
      </c>
      <c r="AX272" s="69">
        <f>IFERROR(IF(F270="IMD",0,INDEX('2023 OP UPL Data'!L:L,MATCH(A:A,'2023 OP UPL Data'!B:B,0))),0)</f>
        <v>15631456.119999999</v>
      </c>
      <c r="AY272" s="45">
        <f t="shared" si="117"/>
        <v>38998181.630000003</v>
      </c>
      <c r="AZ272" s="69">
        <v>33449060.187091529</v>
      </c>
      <c r="BA272" s="69">
        <v>33436822.357105076</v>
      </c>
      <c r="BB272" s="69">
        <f t="shared" si="118"/>
        <v>24160221.753706917</v>
      </c>
      <c r="BC272" s="69">
        <f t="shared" si="118"/>
        <v>21365550.879892297</v>
      </c>
      <c r="BD272" s="69">
        <f t="shared" si="119"/>
        <v>45525772.633599214</v>
      </c>
      <c r="BE272" s="91">
        <f t="shared" si="120"/>
        <v>10082334.677091528</v>
      </c>
      <c r="BF272" s="91">
        <f t="shared" si="120"/>
        <v>17805366.237105079</v>
      </c>
      <c r="BG272" s="70">
        <f>IFERROR(INDEX('2023 IP UPL Data'!K:K,MATCH(A272,'2023 IP UPL Data'!B:B,0)),0)</f>
        <v>0</v>
      </c>
    </row>
    <row r="273" spans="1:59" ht="25.5">
      <c r="A273" s="120" t="s">
        <v>23333</v>
      </c>
      <c r="B273" s="161" t="s">
        <v>23333</v>
      </c>
      <c r="C273" s="31" t="s">
        <v>23003</v>
      </c>
      <c r="D273" s="193" t="s">
        <v>23003</v>
      </c>
      <c r="E273" s="157" t="s">
        <v>23149</v>
      </c>
      <c r="F273" s="117" t="s">
        <v>3537</v>
      </c>
      <c r="G273" s="117" t="s">
        <v>1530</v>
      </c>
      <c r="H273" s="43" t="str">
        <f t="shared" si="102"/>
        <v>Non-state-owned IMD MRSA Central</v>
      </c>
      <c r="I273" s="45">
        <f>INDEX(FeeCalc!M:M,MATCH(C:C,FeeCalc!F:F,0))</f>
        <v>650036.6807272064</v>
      </c>
      <c r="J273" s="45">
        <f>INDEX(FeeCalc!L:L,MATCH(C:C,FeeCalc!F:F,0))</f>
        <v>0</v>
      </c>
      <c r="K273" s="45">
        <f t="shared" si="103"/>
        <v>650036.6807272064</v>
      </c>
      <c r="L273" s="45">
        <f>IFERROR(IFERROR(INDEX('2023 IP UPL Data'!N:N,MATCH(A:A,'2023 IP UPL Data'!B:B,0)),INDEX('2023 IMD UPL Data'!M:M,MATCH(A:A,'2023 IMD UPL Data'!B:B,0))),0)</f>
        <v>104738.94</v>
      </c>
      <c r="M273" s="45">
        <f>IFERROR((IF(F273="IMD",0,INDEX('2023 OP UPL Data'!M:M,MATCH(A:A,'2023 OP UPL Data'!B:B,0)))),0)</f>
        <v>0</v>
      </c>
      <c r="N273" s="45">
        <f t="shared" si="104"/>
        <v>104738.94</v>
      </c>
      <c r="O273" s="45">
        <v>71115.979630171729</v>
      </c>
      <c r="P273" s="45">
        <v>0</v>
      </c>
      <c r="Q273" s="45">
        <f t="shared" si="105"/>
        <v>71115.979630171729</v>
      </c>
      <c r="R273" s="45" t="str">
        <f t="shared" si="106"/>
        <v>Yes</v>
      </c>
      <c r="S273" s="46" t="str">
        <f t="shared" si="106"/>
        <v>No</v>
      </c>
      <c r="T273" s="47">
        <f>ROUND(INDEX(Summary!H:H,MATCH(H:H,Summary!A:A,0)),2)</f>
        <v>0.48</v>
      </c>
      <c r="U273" s="47">
        <f>ROUND(INDEX(Summary!I:I,MATCH(H:H,Summary!A:A,0)),2)</f>
        <v>0</v>
      </c>
      <c r="V273" s="82">
        <f t="shared" si="107"/>
        <v>312017.60674905905</v>
      </c>
      <c r="W273" s="82">
        <f t="shared" si="107"/>
        <v>0</v>
      </c>
      <c r="X273" s="45">
        <f t="shared" si="108"/>
        <v>312017.60674905905</v>
      </c>
      <c r="Y273" s="45" t="s">
        <v>18726</v>
      </c>
      <c r="Z273" s="45" t="str">
        <f t="shared" si="109"/>
        <v>No</v>
      </c>
      <c r="AA273" s="45" t="str">
        <f t="shared" si="109"/>
        <v>No</v>
      </c>
      <c r="AB273" s="45" t="str">
        <f t="shared" si="110"/>
        <v>No</v>
      </c>
      <c r="AC273" s="83">
        <f t="shared" si="121"/>
        <v>0</v>
      </c>
      <c r="AD273" s="83">
        <f t="shared" si="122"/>
        <v>0</v>
      </c>
      <c r="AE273" s="45">
        <f t="shared" si="123"/>
        <v>0</v>
      </c>
      <c r="AF273" s="45">
        <f t="shared" si="123"/>
        <v>0</v>
      </c>
      <c r="AG273" s="45">
        <f t="shared" si="111"/>
        <v>0</v>
      </c>
      <c r="AH273" s="47">
        <f>IF(Y273="No",0,IFERROR(ROUNDDOWN(INDEX('90% of ACR'!K:K,MATCH(H:H,'90% of ACR'!A:A,0))*IF(I273&gt;0,IF(O273&gt;0,$R$4*MAX(O273-V273,0),0),0)/I273,2),0))</f>
        <v>0</v>
      </c>
      <c r="AI273" s="83">
        <f>IF(Y273="No",0,IFERROR(ROUNDDOWN(INDEX('90% of ACR'!R:R,MATCH(H:H,'90% of ACR'!A:A,0))*IF(J273&gt;0,IF(P273&gt;0,$R$4*MAX(P273-W273,0),0),0)/J273,2),0))</f>
        <v>0</v>
      </c>
      <c r="AJ273" s="45">
        <f t="shared" si="112"/>
        <v>0</v>
      </c>
      <c r="AK273" s="45">
        <f t="shared" si="112"/>
        <v>0</v>
      </c>
      <c r="AL273" s="47">
        <f t="shared" si="113"/>
        <v>0.48</v>
      </c>
      <c r="AM273" s="47">
        <f t="shared" si="113"/>
        <v>0</v>
      </c>
      <c r="AN273" s="84">
        <f>IFERROR(INDEX(FeeCalc!P:P,MATCH(C273,FeeCalc!F:F,0)),0)</f>
        <v>312017.60674905905</v>
      </c>
      <c r="AO273" s="84">
        <f>IFERROR(INDEX(FeeCalc!S:S,MATCH(C273,FeeCalc!F:F,0)),0)</f>
        <v>19035.556910420048</v>
      </c>
      <c r="AP273" s="84">
        <f t="shared" si="114"/>
        <v>331053.16365947912</v>
      </c>
      <c r="AQ273" s="69">
        <f t="shared" si="115"/>
        <v>140476.4510419541</v>
      </c>
      <c r="AR273" s="69">
        <v>75235.922452096871</v>
      </c>
      <c r="AS273" s="69">
        <f t="shared" si="124"/>
        <v>65240.528589857233</v>
      </c>
      <c r="AT273" s="69">
        <f>IFERROR(IFERROR(INDEX('2023 IP UPL Data'!L:L,MATCH(A:A,'2023 IP UPL Data'!B:B,0)),INDEX('2023 IMD UPL Data'!I:I,MATCH(A:A,'2023 IMD UPL Data'!B:B,0))),0)</f>
        <v>239866.32</v>
      </c>
      <c r="AU273" s="69">
        <f>IFERROR(IF(F271="IMD",0,INDEX('2023 OP UPL Data'!J:J,MATCH(A:A,'2023 OP UPL Data'!B:B,0))),0)</f>
        <v>0</v>
      </c>
      <c r="AV273" s="45">
        <f t="shared" si="116"/>
        <v>239866.32</v>
      </c>
      <c r="AW273" s="69">
        <f>IFERROR(IFERROR(INDEX('2023 IP UPL Data'!M:M,MATCH(A:A,'2023 IP UPL Data'!B:B,0)),INDEX('2023 IMD UPL Data'!J:J,MATCH(A:A,'2023 IMD UPL Data'!B:B,0))),0)</f>
        <v>344605.26</v>
      </c>
      <c r="AX273" s="69">
        <f>IFERROR(IF(F271="IMD",0,INDEX('2023 OP UPL Data'!L:L,MATCH(A:A,'2023 OP UPL Data'!B:B,0))),0)</f>
        <v>0</v>
      </c>
      <c r="AY273" s="45">
        <f t="shared" si="117"/>
        <v>344605.26</v>
      </c>
      <c r="AZ273" s="69">
        <v>310982.29963017174</v>
      </c>
      <c r="BA273" s="69">
        <v>0</v>
      </c>
      <c r="BB273" s="69">
        <f t="shared" si="118"/>
        <v>0</v>
      </c>
      <c r="BC273" s="69">
        <f t="shared" si="118"/>
        <v>0</v>
      </c>
      <c r="BD273" s="69">
        <f t="shared" si="119"/>
        <v>0</v>
      </c>
      <c r="BE273" s="91">
        <f t="shared" si="120"/>
        <v>0</v>
      </c>
      <c r="BF273" s="91">
        <f t="shared" si="120"/>
        <v>0</v>
      </c>
      <c r="BG273" s="70">
        <f>IFERROR(INDEX('2023 IP UPL Data'!K:K,MATCH(A273,'2023 IP UPL Data'!B:B,0)),0)</f>
        <v>0</v>
      </c>
    </row>
    <row r="274" spans="1:59">
      <c r="A274" s="120" t="s">
        <v>604</v>
      </c>
      <c r="B274" s="161" t="s">
        <v>604</v>
      </c>
      <c r="C274" s="31" t="s">
        <v>605</v>
      </c>
      <c r="D274" s="193" t="s">
        <v>605</v>
      </c>
      <c r="E274" s="157" t="s">
        <v>606</v>
      </c>
      <c r="F274" s="117" t="s">
        <v>3071</v>
      </c>
      <c r="G274" s="117" t="s">
        <v>1599</v>
      </c>
      <c r="H274" s="43" t="str">
        <f t="shared" si="102"/>
        <v>Rural Jefferson</v>
      </c>
      <c r="I274" s="45">
        <f>INDEX(FeeCalc!M:M,MATCH(C:C,FeeCalc!F:F,0))</f>
        <v>547994.73133430467</v>
      </c>
      <c r="J274" s="45">
        <f>INDEX(FeeCalc!L:L,MATCH(C:C,FeeCalc!F:F,0))</f>
        <v>1852177.4278068049</v>
      </c>
      <c r="K274" s="45">
        <f t="shared" si="103"/>
        <v>2400172.1591411093</v>
      </c>
      <c r="L274" s="45">
        <f>IFERROR(IFERROR(INDEX('2023 IP UPL Data'!N:N,MATCH(A:A,'2023 IP UPL Data'!B:B,0)),INDEX('2023 IMD UPL Data'!M:M,MATCH(A:A,'2023 IMD UPL Data'!B:B,0))),0)</f>
        <v>26541.615438341745</v>
      </c>
      <c r="M274" s="45">
        <f>IFERROR((IF(F274="IMD",0,INDEX('2023 OP UPL Data'!M:M,MATCH(A:A,'2023 OP UPL Data'!B:B,0)))),0)</f>
        <v>453296.03012121201</v>
      </c>
      <c r="N274" s="45">
        <f t="shared" si="104"/>
        <v>479837.64555955376</v>
      </c>
      <c r="O274" s="45">
        <v>-119233.56216785673</v>
      </c>
      <c r="P274" s="45">
        <v>1830355.7216109019</v>
      </c>
      <c r="Q274" s="45">
        <f t="shared" si="105"/>
        <v>1711122.159443045</v>
      </c>
      <c r="R274" s="45" t="str">
        <f t="shared" si="106"/>
        <v>No</v>
      </c>
      <c r="S274" s="46" t="str">
        <f t="shared" si="106"/>
        <v>Yes</v>
      </c>
      <c r="T274" s="47">
        <f>ROUND(INDEX(Summary!H:H,MATCH(H:H,Summary!A:A,0)),2)</f>
        <v>0</v>
      </c>
      <c r="U274" s="47">
        <f>ROUND(INDEX(Summary!I:I,MATCH(H:H,Summary!A:A,0)),2)</f>
        <v>0.37</v>
      </c>
      <c r="V274" s="82">
        <f t="shared" si="107"/>
        <v>0</v>
      </c>
      <c r="W274" s="82">
        <f t="shared" si="107"/>
        <v>685305.64828851784</v>
      </c>
      <c r="X274" s="45">
        <f t="shared" si="108"/>
        <v>685305.64828851784</v>
      </c>
      <c r="Y274" s="45" t="s">
        <v>18726</v>
      </c>
      <c r="Z274" s="45" t="str">
        <f t="shared" si="109"/>
        <v>No</v>
      </c>
      <c r="AA274" s="45" t="str">
        <f t="shared" si="109"/>
        <v>Yes</v>
      </c>
      <c r="AB274" s="45" t="str">
        <f t="shared" si="110"/>
        <v>Yes</v>
      </c>
      <c r="AC274" s="83">
        <f t="shared" si="121"/>
        <v>0</v>
      </c>
      <c r="AD274" s="83">
        <f t="shared" si="122"/>
        <v>0.43</v>
      </c>
      <c r="AE274" s="45">
        <f t="shared" si="123"/>
        <v>0</v>
      </c>
      <c r="AF274" s="45">
        <f t="shared" si="123"/>
        <v>796436.29395692609</v>
      </c>
      <c r="AG274" s="45">
        <f t="shared" si="111"/>
        <v>796436.29395692609</v>
      </c>
      <c r="AH274" s="47">
        <f>IF(Y274="No",0,IFERROR(ROUNDDOWN(INDEX('90% of ACR'!K:K,MATCH(H:H,'90% of ACR'!A:A,0))*IF(I274&gt;0,IF(O274&gt;0,$R$4*MAX(O274-V274,0),0),0)/I274,2),0))</f>
        <v>0</v>
      </c>
      <c r="AI274" s="83">
        <f>IF(Y274="No",0,IFERROR(ROUNDDOWN(INDEX('90% of ACR'!R:R,MATCH(H:H,'90% of ACR'!A:A,0))*IF(J274&gt;0,IF(P274&gt;0,$R$4*MAX(P274-W274,0),0),0)/J274,2),0))</f>
        <v>0.42</v>
      </c>
      <c r="AJ274" s="45">
        <f t="shared" si="112"/>
        <v>0</v>
      </c>
      <c r="AK274" s="45">
        <f t="shared" si="112"/>
        <v>777914.51967885799</v>
      </c>
      <c r="AL274" s="47">
        <f t="shared" si="113"/>
        <v>0</v>
      </c>
      <c r="AM274" s="47">
        <f t="shared" si="113"/>
        <v>0.79</v>
      </c>
      <c r="AN274" s="84">
        <f>IFERROR(INDEX(FeeCalc!P:P,MATCH(C274,FeeCalc!F:F,0)),0)</f>
        <v>1463220.1679673758</v>
      </c>
      <c r="AO274" s="84">
        <f>IFERROR(INDEX(FeeCalc!S:S,MATCH(C274,FeeCalc!F:F,0)),0)</f>
        <v>90588.845033519683</v>
      </c>
      <c r="AP274" s="84">
        <f t="shared" si="114"/>
        <v>1553809.0130008955</v>
      </c>
      <c r="AQ274" s="69">
        <f t="shared" si="115"/>
        <v>659330.88610469608</v>
      </c>
      <c r="AR274" s="69">
        <v>329298.73056374345</v>
      </c>
      <c r="AS274" s="69">
        <f t="shared" si="124"/>
        <v>330032.15554095263</v>
      </c>
      <c r="AT274" s="69">
        <f>IFERROR(IFERROR(INDEX('2023 IP UPL Data'!L:L,MATCH(A:A,'2023 IP UPL Data'!B:B,0)),INDEX('2023 IMD UPL Data'!I:I,MATCH(A:A,'2023 IMD UPL Data'!B:B,0))),0)</f>
        <v>642144.28456165828</v>
      </c>
      <c r="AU274" s="69">
        <f>IFERROR(IF(F272="IMD",0,INDEX('2023 OP UPL Data'!J:J,MATCH(A:A,'2023 OP UPL Data'!B:B,0))),0)</f>
        <v>657744.09987878788</v>
      </c>
      <c r="AV274" s="45">
        <f t="shared" si="116"/>
        <v>1299888.3844404463</v>
      </c>
      <c r="AW274" s="69">
        <f>IFERROR(IFERROR(INDEX('2023 IP UPL Data'!M:M,MATCH(A:A,'2023 IP UPL Data'!B:B,0)),INDEX('2023 IMD UPL Data'!J:J,MATCH(A:A,'2023 IMD UPL Data'!B:B,0))),0)</f>
        <v>668685.9</v>
      </c>
      <c r="AX274" s="69">
        <f>IFERROR(IF(F272="IMD",0,INDEX('2023 OP UPL Data'!L:L,MATCH(A:A,'2023 OP UPL Data'!B:B,0))),0)</f>
        <v>1111040.1299999999</v>
      </c>
      <c r="AY274" s="45">
        <f t="shared" si="117"/>
        <v>1779726.0299999998</v>
      </c>
      <c r="AZ274" s="69">
        <v>522910.72239380155</v>
      </c>
      <c r="BA274" s="69">
        <v>2488099.8214896899</v>
      </c>
      <c r="BB274" s="69">
        <f t="shared" si="118"/>
        <v>522910.72239380155</v>
      </c>
      <c r="BC274" s="69">
        <f t="shared" si="118"/>
        <v>1802794.1732011721</v>
      </c>
      <c r="BD274" s="69">
        <f t="shared" si="119"/>
        <v>2325704.8955949736</v>
      </c>
      <c r="BE274" s="91">
        <f t="shared" si="120"/>
        <v>0</v>
      </c>
      <c r="BF274" s="91">
        <f t="shared" si="120"/>
        <v>1377059.69148969</v>
      </c>
      <c r="BG274" s="70">
        <f>IFERROR(INDEX('2023 IP UPL Data'!K:K,MATCH(A274,'2023 IP UPL Data'!B:B,0)),0)</f>
        <v>0</v>
      </c>
    </row>
    <row r="275" spans="1:59">
      <c r="A275" s="120" t="s">
        <v>598</v>
      </c>
      <c r="B275" s="161" t="s">
        <v>598</v>
      </c>
      <c r="C275" s="31" t="s">
        <v>599</v>
      </c>
      <c r="D275" s="193" t="s">
        <v>599</v>
      </c>
      <c r="E275" s="157" t="s">
        <v>600</v>
      </c>
      <c r="F275" s="117" t="s">
        <v>2987</v>
      </c>
      <c r="G275" s="117" t="s">
        <v>1599</v>
      </c>
      <c r="H275" s="43" t="str">
        <f t="shared" si="102"/>
        <v>Urban Jefferson</v>
      </c>
      <c r="I275" s="45">
        <f>INDEX(FeeCalc!M:M,MATCH(C:C,FeeCalc!F:F,0))</f>
        <v>9616319.225063514</v>
      </c>
      <c r="J275" s="45">
        <f>INDEX(FeeCalc!L:L,MATCH(C:C,FeeCalc!F:F,0))</f>
        <v>6861762.1469281642</v>
      </c>
      <c r="K275" s="45">
        <f t="shared" si="103"/>
        <v>16478081.371991679</v>
      </c>
      <c r="L275" s="45">
        <f>IFERROR(IFERROR(INDEX('2023 IP UPL Data'!N:N,MATCH(A:A,'2023 IP UPL Data'!B:B,0)),INDEX('2023 IMD UPL Data'!M:M,MATCH(A:A,'2023 IMD UPL Data'!B:B,0))),0)</f>
        <v>11534393.078602619</v>
      </c>
      <c r="M275" s="45">
        <f>IFERROR((IF(F275="IMD",0,INDEX('2023 OP UPL Data'!M:M,MATCH(A:A,'2023 OP UPL Data'!B:B,0)))),0)</f>
        <v>8182123.0548908301</v>
      </c>
      <c r="N275" s="45">
        <f t="shared" si="104"/>
        <v>19716516.13349345</v>
      </c>
      <c r="O275" s="45">
        <v>23300590.68138263</v>
      </c>
      <c r="P275" s="45">
        <v>14183768.951049859</v>
      </c>
      <c r="Q275" s="45">
        <f t="shared" si="105"/>
        <v>37484359.632432491</v>
      </c>
      <c r="R275" s="45" t="str">
        <f t="shared" si="106"/>
        <v>Yes</v>
      </c>
      <c r="S275" s="46" t="str">
        <f t="shared" si="106"/>
        <v>Yes</v>
      </c>
      <c r="T275" s="47">
        <f>ROUND(INDEX(Summary!H:H,MATCH(H:H,Summary!A:A,0)),2)</f>
        <v>1.18</v>
      </c>
      <c r="U275" s="47">
        <f>ROUND(INDEX(Summary!I:I,MATCH(H:H,Summary!A:A,0)),2)</f>
        <v>1.6</v>
      </c>
      <c r="V275" s="82">
        <f t="shared" si="107"/>
        <v>11347256.685574945</v>
      </c>
      <c r="W275" s="82">
        <f t="shared" si="107"/>
        <v>10978819.435085064</v>
      </c>
      <c r="X275" s="45">
        <f t="shared" si="108"/>
        <v>22326076.120660007</v>
      </c>
      <c r="Y275" s="45" t="s">
        <v>18726</v>
      </c>
      <c r="Z275" s="45" t="str">
        <f t="shared" si="109"/>
        <v>Yes</v>
      </c>
      <c r="AA275" s="45" t="str">
        <f t="shared" si="109"/>
        <v>Yes</v>
      </c>
      <c r="AB275" s="45" t="str">
        <f t="shared" si="110"/>
        <v>Yes</v>
      </c>
      <c r="AC275" s="83">
        <f t="shared" si="121"/>
        <v>0.87</v>
      </c>
      <c r="AD275" s="83">
        <f t="shared" si="122"/>
        <v>0.33</v>
      </c>
      <c r="AE275" s="45">
        <f t="shared" si="123"/>
        <v>8366197.7258052574</v>
      </c>
      <c r="AF275" s="45">
        <f t="shared" si="123"/>
        <v>2264381.5084862942</v>
      </c>
      <c r="AG275" s="45">
        <f t="shared" si="111"/>
        <v>10630579.234291552</v>
      </c>
      <c r="AH275" s="47">
        <f>IF(Y275="No",0,IFERROR(ROUNDDOWN(INDEX('90% of ACR'!K:K,MATCH(H:H,'90% of ACR'!A:A,0))*IF(I275&gt;0,IF(O275&gt;0,$R$4*MAX(O275-V275,0),0),0)/I275,2),0))</f>
        <v>0.74</v>
      </c>
      <c r="AI275" s="83">
        <f>IF(Y275="No",0,IFERROR(ROUNDDOWN(INDEX('90% of ACR'!R:R,MATCH(H:H,'90% of ACR'!A:A,0))*IF(J275&gt;0,IF(P275&gt;0,$R$4*MAX(P275-W275,0),0),0)/J275,2),0))</f>
        <v>0.26</v>
      </c>
      <c r="AJ275" s="45">
        <f t="shared" si="112"/>
        <v>7116076.226547</v>
      </c>
      <c r="AK275" s="45">
        <f t="shared" si="112"/>
        <v>1784058.1582013227</v>
      </c>
      <c r="AL275" s="47">
        <f t="shared" si="113"/>
        <v>1.92</v>
      </c>
      <c r="AM275" s="47">
        <f t="shared" si="113"/>
        <v>1.86</v>
      </c>
      <c r="AN275" s="84">
        <f>IFERROR(INDEX(FeeCalc!P:P,MATCH(C275,FeeCalc!F:F,0)),0)</f>
        <v>31226210.505408332</v>
      </c>
      <c r="AO275" s="84">
        <f>IFERROR(INDEX(FeeCalc!S:S,MATCH(C275,FeeCalc!F:F,0)),0)</f>
        <v>1943083.1786740411</v>
      </c>
      <c r="AP275" s="84">
        <f t="shared" si="114"/>
        <v>33169293.684082374</v>
      </c>
      <c r="AQ275" s="69">
        <f t="shared" si="115"/>
        <v>14074792.727554044</v>
      </c>
      <c r="AR275" s="69">
        <v>7075485.9372137804</v>
      </c>
      <c r="AS275" s="69">
        <f t="shared" si="124"/>
        <v>6999306.7903402634</v>
      </c>
      <c r="AT275" s="69">
        <f>IFERROR(IFERROR(INDEX('2023 IP UPL Data'!L:L,MATCH(A:A,'2023 IP UPL Data'!B:B,0)),INDEX('2023 IMD UPL Data'!I:I,MATCH(A:A,'2023 IMD UPL Data'!B:B,0))),0)</f>
        <v>8386515.9213973805</v>
      </c>
      <c r="AU275" s="69">
        <f>IFERROR(IF(F273="IMD",0,INDEX('2023 OP UPL Data'!J:J,MATCH(A:A,'2023 OP UPL Data'!B:B,0))),0)</f>
        <v>2853938.27510917</v>
      </c>
      <c r="AV275" s="45">
        <f t="shared" si="116"/>
        <v>11240454.196506551</v>
      </c>
      <c r="AW275" s="69">
        <f>IFERROR(IFERROR(INDEX('2023 IP UPL Data'!M:M,MATCH(A:A,'2023 IP UPL Data'!B:B,0)),INDEX('2023 IMD UPL Data'!J:J,MATCH(A:A,'2023 IMD UPL Data'!B:B,0))),0)</f>
        <v>19920909</v>
      </c>
      <c r="AX275" s="69">
        <f>IFERROR(IF(F273="IMD",0,INDEX('2023 OP UPL Data'!L:L,MATCH(A:A,'2023 OP UPL Data'!B:B,0))),0)</f>
        <v>11036061.33</v>
      </c>
      <c r="AY275" s="45">
        <f t="shared" si="117"/>
        <v>30956970.329999998</v>
      </c>
      <c r="AZ275" s="69">
        <v>31687106.602780011</v>
      </c>
      <c r="BA275" s="69">
        <v>17037707.226159029</v>
      </c>
      <c r="BB275" s="69">
        <f t="shared" si="118"/>
        <v>20339849.917205065</v>
      </c>
      <c r="BC275" s="69">
        <f t="shared" si="118"/>
        <v>6058887.7910739649</v>
      </c>
      <c r="BD275" s="69">
        <f t="shared" si="119"/>
        <v>26398737.708279029</v>
      </c>
      <c r="BE275" s="91">
        <f t="shared" si="120"/>
        <v>11766197.602780011</v>
      </c>
      <c r="BF275" s="91">
        <f t="shared" si="120"/>
        <v>6001645.8961590286</v>
      </c>
      <c r="BG275" s="70">
        <f>IFERROR(INDEX('2023 IP UPL Data'!K:K,MATCH(A275,'2023 IP UPL Data'!B:B,0)),0)</f>
        <v>0</v>
      </c>
    </row>
    <row r="276" spans="1:59">
      <c r="A276" s="120" t="s">
        <v>1179</v>
      </c>
      <c r="B276" s="161" t="s">
        <v>1179</v>
      </c>
      <c r="C276" s="31" t="s">
        <v>1180</v>
      </c>
      <c r="D276" s="193" t="s">
        <v>1180</v>
      </c>
      <c r="E276" s="157" t="s">
        <v>3609</v>
      </c>
      <c r="F276" s="117" t="s">
        <v>2987</v>
      </c>
      <c r="G276" s="117" t="s">
        <v>228</v>
      </c>
      <c r="H276" s="43" t="str">
        <f t="shared" si="102"/>
        <v>Urban MRSA West</v>
      </c>
      <c r="I276" s="45">
        <f>INDEX(FeeCalc!M:M,MATCH(C:C,FeeCalc!F:F,0))</f>
        <v>8028912.0856768377</v>
      </c>
      <c r="J276" s="45">
        <f>INDEX(FeeCalc!L:L,MATCH(C:C,FeeCalc!F:F,0))</f>
        <v>5200488.3587370487</v>
      </c>
      <c r="K276" s="45">
        <f t="shared" si="103"/>
        <v>13229400.444413885</v>
      </c>
      <c r="L276" s="45">
        <f>IFERROR(IFERROR(INDEX('2023 IP UPL Data'!N:N,MATCH(A:A,'2023 IP UPL Data'!B:B,0)),INDEX('2023 IMD UPL Data'!M:M,MATCH(A:A,'2023 IMD UPL Data'!B:B,0))),0)</f>
        <v>6715481.0775138121</v>
      </c>
      <c r="M276" s="45">
        <f>IFERROR((IF(F276="IMD",0,INDEX('2023 OP UPL Data'!M:M,MATCH(A:A,'2023 OP UPL Data'!B:B,0)))),0)</f>
        <v>5625045.0113259675</v>
      </c>
      <c r="N276" s="45">
        <f t="shared" si="104"/>
        <v>12340526.088839781</v>
      </c>
      <c r="O276" s="45">
        <v>8006507.5270550195</v>
      </c>
      <c r="P276" s="45">
        <v>6832523.5541145951</v>
      </c>
      <c r="Q276" s="45">
        <f t="shared" si="105"/>
        <v>14839031.081169615</v>
      </c>
      <c r="R276" s="45" t="str">
        <f t="shared" si="106"/>
        <v>Yes</v>
      </c>
      <c r="S276" s="46" t="str">
        <f t="shared" si="106"/>
        <v>Yes</v>
      </c>
      <c r="T276" s="47">
        <f>ROUND(INDEX(Summary!H:H,MATCH(H:H,Summary!A:A,0)),2)</f>
        <v>0.45</v>
      </c>
      <c r="U276" s="47">
        <f>ROUND(INDEX(Summary!I:I,MATCH(H:H,Summary!A:A,0)),2)</f>
        <v>1.3</v>
      </c>
      <c r="V276" s="82">
        <f t="shared" si="107"/>
        <v>3613010.4385545771</v>
      </c>
      <c r="W276" s="82">
        <f t="shared" si="107"/>
        <v>6760634.8663581638</v>
      </c>
      <c r="X276" s="45">
        <f t="shared" si="108"/>
        <v>10373645.30491274</v>
      </c>
      <c r="Y276" s="45" t="s">
        <v>18726</v>
      </c>
      <c r="Z276" s="45" t="str">
        <f t="shared" si="109"/>
        <v>Yes</v>
      </c>
      <c r="AA276" s="45" t="str">
        <f t="shared" si="109"/>
        <v>No</v>
      </c>
      <c r="AB276" s="45" t="str">
        <f t="shared" si="110"/>
        <v>Yes</v>
      </c>
      <c r="AC276" s="83">
        <f t="shared" si="121"/>
        <v>0.38</v>
      </c>
      <c r="AD276" s="83">
        <f t="shared" si="122"/>
        <v>0.01</v>
      </c>
      <c r="AE276" s="45">
        <f t="shared" si="123"/>
        <v>3050986.5925571984</v>
      </c>
      <c r="AF276" s="45">
        <f t="shared" si="123"/>
        <v>52004.883587370488</v>
      </c>
      <c r="AG276" s="45">
        <f t="shared" si="111"/>
        <v>3102991.476144569</v>
      </c>
      <c r="AH276" s="47">
        <f>IF(Y276="No",0,IFERROR(ROUNDDOWN(INDEX('90% of ACR'!K:K,MATCH(H:H,'90% of ACR'!A:A,0))*IF(I276&gt;0,IF(O276&gt;0,$R$4*MAX(O276-V276,0),0),0)/I276,2),0))</f>
        <v>0.38</v>
      </c>
      <c r="AI276" s="83">
        <f>IF(Y276="No",0,IFERROR(ROUNDDOWN(INDEX('90% of ACR'!R:R,MATCH(H:H,'90% of ACR'!A:A,0))*IF(J276&gt;0,IF(P276&gt;0,$R$4*MAX(P276-W276,0),0),0)/J276,2),0))</f>
        <v>0</v>
      </c>
      <c r="AJ276" s="45">
        <f t="shared" si="112"/>
        <v>3050986.5925571984</v>
      </c>
      <c r="AK276" s="45">
        <f t="shared" si="112"/>
        <v>0</v>
      </c>
      <c r="AL276" s="47">
        <f t="shared" si="113"/>
        <v>0.83000000000000007</v>
      </c>
      <c r="AM276" s="47">
        <f t="shared" si="113"/>
        <v>1.3</v>
      </c>
      <c r="AN276" s="84">
        <f>IFERROR(INDEX(FeeCalc!P:P,MATCH(C276,FeeCalc!F:F,0)),0)</f>
        <v>13424631.89746994</v>
      </c>
      <c r="AO276" s="84">
        <f>IFERROR(INDEX(FeeCalc!S:S,MATCH(C276,FeeCalc!F:F,0)),0)</f>
        <v>828184.13504848885</v>
      </c>
      <c r="AP276" s="84">
        <f t="shared" si="114"/>
        <v>14252816.032518428</v>
      </c>
      <c r="AQ276" s="69">
        <f t="shared" si="115"/>
        <v>6047925.9327106103</v>
      </c>
      <c r="AR276" s="69">
        <v>3010812.3387655835</v>
      </c>
      <c r="AS276" s="69">
        <f t="shared" si="124"/>
        <v>3037113.5939450269</v>
      </c>
      <c r="AT276" s="69">
        <f>IFERROR(IFERROR(INDEX('2023 IP UPL Data'!L:L,MATCH(A:A,'2023 IP UPL Data'!B:B,0)),INDEX('2023 IMD UPL Data'!I:I,MATCH(A:A,'2023 IMD UPL Data'!B:B,0))),0)</f>
        <v>7135826.5524861887</v>
      </c>
      <c r="AU276" s="69">
        <f>IFERROR(IF(F274="IMD",0,INDEX('2023 OP UPL Data'!J:J,MATCH(A:A,'2023 OP UPL Data'!B:B,0))),0)</f>
        <v>2206708.0386740323</v>
      </c>
      <c r="AV276" s="45">
        <f t="shared" si="116"/>
        <v>9342534.591160221</v>
      </c>
      <c r="AW276" s="69">
        <f>IFERROR(IFERROR(INDEX('2023 IP UPL Data'!M:M,MATCH(A:A,'2023 IP UPL Data'!B:B,0)),INDEX('2023 IMD UPL Data'!J:J,MATCH(A:A,'2023 IMD UPL Data'!B:B,0))),0)</f>
        <v>13851307.630000001</v>
      </c>
      <c r="AX276" s="69">
        <f>IFERROR(IF(F274="IMD",0,INDEX('2023 OP UPL Data'!L:L,MATCH(A:A,'2023 OP UPL Data'!B:B,0))),0)</f>
        <v>7831753.0499999998</v>
      </c>
      <c r="AY276" s="45">
        <f t="shared" si="117"/>
        <v>21683060.68</v>
      </c>
      <c r="AZ276" s="69">
        <v>15142334.079541208</v>
      </c>
      <c r="BA276" s="69">
        <v>9039231.5927886274</v>
      </c>
      <c r="BB276" s="69">
        <f t="shared" si="118"/>
        <v>11529323.640986631</v>
      </c>
      <c r="BC276" s="69">
        <f t="shared" si="118"/>
        <v>2278596.7264304636</v>
      </c>
      <c r="BD276" s="69">
        <f t="shared" si="119"/>
        <v>13807920.367417095</v>
      </c>
      <c r="BE276" s="91">
        <f t="shared" si="120"/>
        <v>1291026.4495412074</v>
      </c>
      <c r="BF276" s="91">
        <f t="shared" si="120"/>
        <v>1207478.5427886276</v>
      </c>
      <c r="BG276" s="70">
        <f>IFERROR(INDEX('2023 IP UPL Data'!K:K,MATCH(A276,'2023 IP UPL Data'!B:B,0)),0)</f>
        <v>0</v>
      </c>
    </row>
    <row r="277" spans="1:59">
      <c r="A277" s="120" t="s">
        <v>688</v>
      </c>
      <c r="B277" s="161" t="s">
        <v>688</v>
      </c>
      <c r="C277" s="31" t="s">
        <v>689</v>
      </c>
      <c r="D277" s="193" t="s">
        <v>689</v>
      </c>
      <c r="E277" s="157" t="s">
        <v>22965</v>
      </c>
      <c r="F277" s="117" t="s">
        <v>3071</v>
      </c>
      <c r="G277" s="117" t="s">
        <v>1574</v>
      </c>
      <c r="H277" s="43" t="str">
        <f t="shared" si="102"/>
        <v>Rural Lubbock</v>
      </c>
      <c r="I277" s="45">
        <f>INDEX(FeeCalc!M:M,MATCH(C:C,FeeCalc!F:F,0))</f>
        <v>664750.73636451724</v>
      </c>
      <c r="J277" s="45">
        <f>INDEX(FeeCalc!L:L,MATCH(C:C,FeeCalc!F:F,0))</f>
        <v>1781883.206493692</v>
      </c>
      <c r="K277" s="45">
        <f t="shared" si="103"/>
        <v>2446633.9428582094</v>
      </c>
      <c r="L277" s="45">
        <f>IFERROR(IFERROR(INDEX('2023 IP UPL Data'!N:N,MATCH(A:A,'2023 IP UPL Data'!B:B,0)),INDEX('2023 IMD UPL Data'!M:M,MATCH(A:A,'2023 IMD UPL Data'!B:B,0))),0)</f>
        <v>329361.84192150133</v>
      </c>
      <c r="M277" s="45">
        <f>IFERROR((IF(F277="IMD",0,INDEX('2023 OP UPL Data'!M:M,MATCH(A:A,'2023 OP UPL Data'!B:B,0)))),0)</f>
        <v>90061.476089385571</v>
      </c>
      <c r="N277" s="45">
        <f t="shared" si="104"/>
        <v>419423.3180108869</v>
      </c>
      <c r="O277" s="45">
        <v>-26929.959462683881</v>
      </c>
      <c r="P277" s="45">
        <v>465577.11790094303</v>
      </c>
      <c r="Q277" s="45">
        <f t="shared" si="105"/>
        <v>438647.15843825915</v>
      </c>
      <c r="R277" s="45" t="str">
        <f t="shared" si="106"/>
        <v>No</v>
      </c>
      <c r="S277" s="46" t="str">
        <f t="shared" si="106"/>
        <v>Yes</v>
      </c>
      <c r="T277" s="47">
        <f>ROUND(INDEX(Summary!H:H,MATCH(H:H,Summary!A:A,0)),2)</f>
        <v>0.3</v>
      </c>
      <c r="U277" s="47">
        <f>ROUND(INDEX(Summary!I:I,MATCH(H:H,Summary!A:A,0)),2)</f>
        <v>0.35</v>
      </c>
      <c r="V277" s="82">
        <f t="shared" si="107"/>
        <v>199425.22090935518</v>
      </c>
      <c r="W277" s="82">
        <f t="shared" si="107"/>
        <v>623659.12227279216</v>
      </c>
      <c r="X277" s="45">
        <f t="shared" si="108"/>
        <v>823084.34318214736</v>
      </c>
      <c r="Y277" s="45" t="s">
        <v>18726</v>
      </c>
      <c r="Z277" s="45" t="str">
        <f t="shared" si="109"/>
        <v>No</v>
      </c>
      <c r="AA277" s="45" t="str">
        <f t="shared" si="109"/>
        <v>No</v>
      </c>
      <c r="AB277" s="45" t="str">
        <f t="shared" si="110"/>
        <v>No</v>
      </c>
      <c r="AC277" s="83">
        <f t="shared" si="121"/>
        <v>0</v>
      </c>
      <c r="AD277" s="83">
        <f t="shared" si="122"/>
        <v>0</v>
      </c>
      <c r="AE277" s="45">
        <f t="shared" si="123"/>
        <v>0</v>
      </c>
      <c r="AF277" s="45">
        <f t="shared" si="123"/>
        <v>0</v>
      </c>
      <c r="AG277" s="45">
        <f t="shared" si="111"/>
        <v>0</v>
      </c>
      <c r="AH277" s="47">
        <f>IF(Y277="No",0,IFERROR(ROUNDDOWN(INDEX('90% of ACR'!K:K,MATCH(H:H,'90% of ACR'!A:A,0))*IF(I277&gt;0,IF(O277&gt;0,$R$4*MAX(O277-V277,0),0),0)/I277,2),0))</f>
        <v>0</v>
      </c>
      <c r="AI277" s="83">
        <f>IF(Y277="No",0,IFERROR(ROUNDDOWN(INDEX('90% of ACR'!R:R,MATCH(H:H,'90% of ACR'!A:A,0))*IF(J277&gt;0,IF(P277&gt;0,$R$4*MAX(P277-W277,0),0),0)/J277,2),0))</f>
        <v>0</v>
      </c>
      <c r="AJ277" s="45">
        <f t="shared" si="112"/>
        <v>0</v>
      </c>
      <c r="AK277" s="45">
        <f t="shared" si="112"/>
        <v>0</v>
      </c>
      <c r="AL277" s="47">
        <f t="shared" si="113"/>
        <v>0.3</v>
      </c>
      <c r="AM277" s="47">
        <f t="shared" si="113"/>
        <v>0.35</v>
      </c>
      <c r="AN277" s="84">
        <f>IFERROR(INDEX(FeeCalc!P:P,MATCH(C277,FeeCalc!F:F,0)),0)</f>
        <v>823084.34318214736</v>
      </c>
      <c r="AO277" s="84">
        <f>IFERROR(INDEX(FeeCalc!S:S,MATCH(C277,FeeCalc!F:F,0)),0)</f>
        <v>50353.454709526603</v>
      </c>
      <c r="AP277" s="84">
        <f t="shared" si="114"/>
        <v>873437.79789167398</v>
      </c>
      <c r="AQ277" s="69">
        <f t="shared" si="115"/>
        <v>370627.60765496985</v>
      </c>
      <c r="AR277" s="69">
        <v>187324.94823429783</v>
      </c>
      <c r="AS277" s="69">
        <f t="shared" si="124"/>
        <v>183302.65942067202</v>
      </c>
      <c r="AT277" s="69">
        <f>IFERROR(IFERROR(INDEX('2023 IP UPL Data'!L:L,MATCH(A:A,'2023 IP UPL Data'!B:B,0)),INDEX('2023 IMD UPL Data'!I:I,MATCH(A:A,'2023 IMD UPL Data'!B:B,0))),0)</f>
        <v>676517.17807849869</v>
      </c>
      <c r="AU277" s="69">
        <f>IFERROR(IF(F275="IMD",0,INDEX('2023 OP UPL Data'!J:J,MATCH(A:A,'2023 OP UPL Data'!B:B,0))),0)</f>
        <v>929623.8639106144</v>
      </c>
      <c r="AV277" s="45">
        <f t="shared" si="116"/>
        <v>1606141.0419891132</v>
      </c>
      <c r="AW277" s="69">
        <f>IFERROR(IFERROR(INDEX('2023 IP UPL Data'!M:M,MATCH(A:A,'2023 IP UPL Data'!B:B,0)),INDEX('2023 IMD UPL Data'!J:J,MATCH(A:A,'2023 IMD UPL Data'!B:B,0))),0)</f>
        <v>1005879.02</v>
      </c>
      <c r="AX277" s="69">
        <f>IFERROR(IF(F275="IMD",0,INDEX('2023 OP UPL Data'!L:L,MATCH(A:A,'2023 OP UPL Data'!B:B,0))),0)</f>
        <v>1019685.34</v>
      </c>
      <c r="AY277" s="45">
        <f t="shared" si="117"/>
        <v>2025564.3599999999</v>
      </c>
      <c r="AZ277" s="69">
        <v>649587.21861581481</v>
      </c>
      <c r="BA277" s="69">
        <v>1395200.9818115574</v>
      </c>
      <c r="BB277" s="69">
        <f t="shared" si="118"/>
        <v>450161.9977064596</v>
      </c>
      <c r="BC277" s="69">
        <f t="shared" si="118"/>
        <v>771541.85953876527</v>
      </c>
      <c r="BD277" s="69">
        <f t="shared" si="119"/>
        <v>1221703.857245225</v>
      </c>
      <c r="BE277" s="91">
        <f t="shared" si="120"/>
        <v>0</v>
      </c>
      <c r="BF277" s="91">
        <f t="shared" si="120"/>
        <v>375515.64181155746</v>
      </c>
      <c r="BG277" s="70">
        <f>IFERROR(INDEX('2023 IP UPL Data'!K:K,MATCH(A277,'2023 IP UPL Data'!B:B,0)),0)</f>
        <v>0</v>
      </c>
    </row>
    <row r="278" spans="1:59" ht="25.5">
      <c r="A278" s="120" t="s">
        <v>1360</v>
      </c>
      <c r="B278" s="161" t="s">
        <v>1360</v>
      </c>
      <c r="C278" s="31" t="s">
        <v>1361</v>
      </c>
      <c r="D278" s="193" t="s">
        <v>1361</v>
      </c>
      <c r="E278" s="157" t="s">
        <v>23150</v>
      </c>
      <c r="F278" s="117" t="s">
        <v>3537</v>
      </c>
      <c r="G278" s="117" t="s">
        <v>301</v>
      </c>
      <c r="H278" s="43" t="str">
        <f t="shared" si="102"/>
        <v>Non-state-owned IMD Harris</v>
      </c>
      <c r="I278" s="45">
        <f>INDEX(FeeCalc!M:M,MATCH(C:C,FeeCalc!F:F,0))</f>
        <v>3907414.2502832846</v>
      </c>
      <c r="J278" s="45">
        <f>INDEX(FeeCalc!L:L,MATCH(C:C,FeeCalc!F:F,0))</f>
        <v>0</v>
      </c>
      <c r="K278" s="45">
        <f t="shared" si="103"/>
        <v>3907414.2502832846</v>
      </c>
      <c r="L278" s="45">
        <f>IFERROR(IFERROR(INDEX('2023 IP UPL Data'!N:N,MATCH(A:A,'2023 IP UPL Data'!B:B,0)),INDEX('2023 IMD UPL Data'!M:M,MATCH(A:A,'2023 IMD UPL Data'!B:B,0))),0)</f>
        <v>1936036.86</v>
      </c>
      <c r="M278" s="45">
        <f>IFERROR((IF(F278="IMD",0,INDEX('2023 OP UPL Data'!M:M,MATCH(A:A,'2023 OP UPL Data'!B:B,0)))),0)</f>
        <v>0</v>
      </c>
      <c r="N278" s="45">
        <f t="shared" si="104"/>
        <v>1936036.86</v>
      </c>
      <c r="O278" s="45">
        <v>1797853.2975665806</v>
      </c>
      <c r="P278" s="45">
        <v>0</v>
      </c>
      <c r="Q278" s="45">
        <f t="shared" si="105"/>
        <v>1797853.2975665806</v>
      </c>
      <c r="R278" s="45" t="str">
        <f t="shared" si="106"/>
        <v>Yes</v>
      </c>
      <c r="S278" s="46" t="str">
        <f t="shared" si="106"/>
        <v>No</v>
      </c>
      <c r="T278" s="47">
        <f>ROUND(INDEX(Summary!H:H,MATCH(H:H,Summary!A:A,0)),2)</f>
        <v>0.38</v>
      </c>
      <c r="U278" s="47">
        <f>ROUND(INDEX(Summary!I:I,MATCH(H:H,Summary!A:A,0)),2)</f>
        <v>0</v>
      </c>
      <c r="V278" s="82">
        <f t="shared" si="107"/>
        <v>1484817.4151076481</v>
      </c>
      <c r="W278" s="82">
        <f t="shared" si="107"/>
        <v>0</v>
      </c>
      <c r="X278" s="45">
        <f t="shared" si="108"/>
        <v>1484817.4151076481</v>
      </c>
      <c r="Y278" s="45" t="s">
        <v>18726</v>
      </c>
      <c r="Z278" s="45" t="str">
        <f t="shared" si="109"/>
        <v>No</v>
      </c>
      <c r="AA278" s="45" t="str">
        <f t="shared" si="109"/>
        <v>No</v>
      </c>
      <c r="AB278" s="45" t="str">
        <f t="shared" si="110"/>
        <v>Yes</v>
      </c>
      <c r="AC278" s="83">
        <f t="shared" si="121"/>
        <v>0.06</v>
      </c>
      <c r="AD278" s="83">
        <f t="shared" si="122"/>
        <v>0</v>
      </c>
      <c r="AE278" s="45">
        <f t="shared" si="123"/>
        <v>234444.85501699705</v>
      </c>
      <c r="AF278" s="45">
        <f t="shared" si="123"/>
        <v>0</v>
      </c>
      <c r="AG278" s="45">
        <f t="shared" si="111"/>
        <v>234444.85501699705</v>
      </c>
      <c r="AH278" s="47">
        <f>IF(Y278="No",0,IFERROR(ROUNDDOWN(INDEX('90% of ACR'!K:K,MATCH(H:H,'90% of ACR'!A:A,0))*IF(I278&gt;0,IF(O278&gt;0,$R$4*MAX(O278-V278,0),0),0)/I278,2),0))</f>
        <v>0</v>
      </c>
      <c r="AI278" s="83">
        <f>IF(Y278="No",0,IFERROR(ROUNDDOWN(INDEX('90% of ACR'!R:R,MATCH(H:H,'90% of ACR'!A:A,0))*IF(J278&gt;0,IF(P278&gt;0,$R$4*MAX(P278-W278,0),0),0)/J278,2),0))</f>
        <v>0</v>
      </c>
      <c r="AJ278" s="45">
        <f t="shared" si="112"/>
        <v>0</v>
      </c>
      <c r="AK278" s="45">
        <f t="shared" si="112"/>
        <v>0</v>
      </c>
      <c r="AL278" s="47">
        <f t="shared" si="113"/>
        <v>0.38</v>
      </c>
      <c r="AM278" s="47">
        <f t="shared" si="113"/>
        <v>0</v>
      </c>
      <c r="AN278" s="84">
        <f>IFERROR(INDEX(FeeCalc!P:P,MATCH(C278,FeeCalc!F:F,0)),0)</f>
        <v>1484817.4151076481</v>
      </c>
      <c r="AO278" s="84">
        <f>IFERROR(INDEX(FeeCalc!S:S,MATCH(C278,FeeCalc!F:F,0)),0)</f>
        <v>90585.67784476369</v>
      </c>
      <c r="AP278" s="84">
        <f t="shared" si="114"/>
        <v>1575403.0929524119</v>
      </c>
      <c r="AQ278" s="69">
        <f t="shared" si="115"/>
        <v>668493.94523868291</v>
      </c>
      <c r="AR278" s="69">
        <v>331359.31493985961</v>
      </c>
      <c r="AS278" s="69">
        <f t="shared" si="124"/>
        <v>337134.63029882329</v>
      </c>
      <c r="AT278" s="69">
        <f>IFERROR(IFERROR(INDEX('2023 IP UPL Data'!L:L,MATCH(A:A,'2023 IP UPL Data'!B:B,0)),INDEX('2023 IMD UPL Data'!I:I,MATCH(A:A,'2023 IMD UPL Data'!B:B,0))),0)</f>
        <v>2764364.62</v>
      </c>
      <c r="AU278" s="69">
        <f>IFERROR(IF(F276="IMD",0,INDEX('2023 OP UPL Data'!J:J,MATCH(A:A,'2023 OP UPL Data'!B:B,0))),0)</f>
        <v>0</v>
      </c>
      <c r="AV278" s="45">
        <f t="shared" si="116"/>
        <v>2764364.62</v>
      </c>
      <c r="AW278" s="69">
        <f>IFERROR(IFERROR(INDEX('2023 IP UPL Data'!M:M,MATCH(A:A,'2023 IP UPL Data'!B:B,0)),INDEX('2023 IMD UPL Data'!J:J,MATCH(A:A,'2023 IMD UPL Data'!B:B,0))),0)</f>
        <v>4700401.4800000004</v>
      </c>
      <c r="AX278" s="69">
        <f>IFERROR(IF(F276="IMD",0,INDEX('2023 OP UPL Data'!L:L,MATCH(A:A,'2023 OP UPL Data'!B:B,0))),0)</f>
        <v>0</v>
      </c>
      <c r="AY278" s="45">
        <f t="shared" si="117"/>
        <v>4700401.4800000004</v>
      </c>
      <c r="AZ278" s="69">
        <v>4562217.9175665807</v>
      </c>
      <c r="BA278" s="69">
        <v>0</v>
      </c>
      <c r="BB278" s="69">
        <f t="shared" si="118"/>
        <v>3077400.5024589328</v>
      </c>
      <c r="BC278" s="69">
        <f t="shared" si="118"/>
        <v>0</v>
      </c>
      <c r="BD278" s="69">
        <f t="shared" si="119"/>
        <v>3077400.5024589328</v>
      </c>
      <c r="BE278" s="91">
        <f t="shared" si="120"/>
        <v>0</v>
      </c>
      <c r="BF278" s="91">
        <f t="shared" si="120"/>
        <v>0</v>
      </c>
      <c r="BG278" s="70">
        <f>IFERROR(INDEX('2023 IP UPL Data'!K:K,MATCH(A278,'2023 IP UPL Data'!B:B,0)),0)</f>
        <v>0</v>
      </c>
    </row>
    <row r="279" spans="1:59">
      <c r="A279" s="120" t="s">
        <v>1345</v>
      </c>
      <c r="B279" s="161" t="s">
        <v>1345</v>
      </c>
      <c r="C279" s="31" t="s">
        <v>1346</v>
      </c>
      <c r="D279" s="193" t="s">
        <v>1346</v>
      </c>
      <c r="E279" s="157" t="s">
        <v>3562</v>
      </c>
      <c r="F279" s="117" t="s">
        <v>2987</v>
      </c>
      <c r="G279" s="117" t="s">
        <v>1559</v>
      </c>
      <c r="H279" s="43" t="str">
        <f t="shared" si="102"/>
        <v>Urban Hidalgo</v>
      </c>
      <c r="I279" s="45">
        <f>INDEX(FeeCalc!M:M,MATCH(C:C,FeeCalc!F:F,0))</f>
        <v>51250827.11865139</v>
      </c>
      <c r="J279" s="45">
        <f>INDEX(FeeCalc!L:L,MATCH(C:C,FeeCalc!F:F,0))</f>
        <v>18775348.205101326</v>
      </c>
      <c r="K279" s="45">
        <f t="shared" si="103"/>
        <v>70026175.323752716</v>
      </c>
      <c r="L279" s="45">
        <f>IFERROR(IFERROR(INDEX('2023 IP UPL Data'!N:N,MATCH(A:A,'2023 IP UPL Data'!B:B,0)),INDEX('2023 IMD UPL Data'!M:M,MATCH(A:A,'2023 IMD UPL Data'!B:B,0))),0)</f>
        <v>57737183.844437875</v>
      </c>
      <c r="M279" s="45">
        <f>IFERROR((IF(F279="IMD",0,INDEX('2023 OP UPL Data'!M:M,MATCH(A:A,'2023 OP UPL Data'!B:B,0)))),0)</f>
        <v>14837872.932070993</v>
      </c>
      <c r="N279" s="45">
        <f t="shared" si="104"/>
        <v>72575056.776508868</v>
      </c>
      <c r="O279" s="45">
        <v>56281595.772540815</v>
      </c>
      <c r="P279" s="45">
        <v>10734371.476428475</v>
      </c>
      <c r="Q279" s="45">
        <f t="shared" si="105"/>
        <v>67015967.248969287</v>
      </c>
      <c r="R279" s="45" t="str">
        <f t="shared" si="106"/>
        <v>Yes</v>
      </c>
      <c r="S279" s="46" t="str">
        <f t="shared" si="106"/>
        <v>Yes</v>
      </c>
      <c r="T279" s="47">
        <f>ROUND(INDEX(Summary!H:H,MATCH(H:H,Summary!A:A,0)),2)</f>
        <v>0.99</v>
      </c>
      <c r="U279" s="47">
        <f>ROUND(INDEX(Summary!I:I,MATCH(H:H,Summary!A:A,0)),2)</f>
        <v>0.85</v>
      </c>
      <c r="V279" s="82">
        <f t="shared" si="107"/>
        <v>50738318.847464874</v>
      </c>
      <c r="W279" s="82">
        <f t="shared" si="107"/>
        <v>15959045.974336127</v>
      </c>
      <c r="X279" s="45">
        <f t="shared" si="108"/>
        <v>66697364.821800999</v>
      </c>
      <c r="Y279" s="45" t="s">
        <v>18726</v>
      </c>
      <c r="Z279" s="45" t="str">
        <f t="shared" si="109"/>
        <v>Yes</v>
      </c>
      <c r="AA279" s="45" t="str">
        <f t="shared" si="109"/>
        <v>No</v>
      </c>
      <c r="AB279" s="45" t="str">
        <f t="shared" si="110"/>
        <v>Yes</v>
      </c>
      <c r="AC279" s="83">
        <f t="shared" si="121"/>
        <v>0.08</v>
      </c>
      <c r="AD279" s="83">
        <f t="shared" si="122"/>
        <v>0</v>
      </c>
      <c r="AE279" s="45">
        <f t="shared" si="123"/>
        <v>4100066.1694921111</v>
      </c>
      <c r="AF279" s="45">
        <f t="shared" si="123"/>
        <v>0</v>
      </c>
      <c r="AG279" s="45">
        <f t="shared" si="111"/>
        <v>4100066.1694921111</v>
      </c>
      <c r="AH279" s="47">
        <f>IF(Y279="No",0,IFERROR(ROUNDDOWN(INDEX('90% of ACR'!K:K,MATCH(H:H,'90% of ACR'!A:A,0))*IF(I279&gt;0,IF(O279&gt;0,$R$4*MAX(O279-V279,0),0),0)/I279,2),0))</f>
        <v>7.0000000000000007E-2</v>
      </c>
      <c r="AI279" s="83">
        <f>IF(Y279="No",0,IFERROR(ROUNDDOWN(INDEX('90% of ACR'!R:R,MATCH(H:H,'90% of ACR'!A:A,0))*IF(J279&gt;0,IF(P279&gt;0,$R$4*MAX(P279-W279,0),0),0)/J279,2),0))</f>
        <v>0</v>
      </c>
      <c r="AJ279" s="45">
        <f t="shared" si="112"/>
        <v>3587557.8983055977</v>
      </c>
      <c r="AK279" s="45">
        <f t="shared" si="112"/>
        <v>0</v>
      </c>
      <c r="AL279" s="47">
        <f t="shared" si="113"/>
        <v>1.06</v>
      </c>
      <c r="AM279" s="47">
        <f t="shared" si="113"/>
        <v>0.85</v>
      </c>
      <c r="AN279" s="84">
        <f>IFERROR(INDEX(FeeCalc!P:P,MATCH(C279,FeeCalc!F:F,0)),0)</f>
        <v>70284922.720106602</v>
      </c>
      <c r="AO279" s="84">
        <f>IFERROR(INDEX(FeeCalc!S:S,MATCH(C279,FeeCalc!F:F,0)),0)</f>
        <v>4325281.7516217511</v>
      </c>
      <c r="AP279" s="84">
        <f t="shared" si="114"/>
        <v>74610204.471728355</v>
      </c>
      <c r="AQ279" s="69">
        <f t="shared" si="115"/>
        <v>31659497.283897441</v>
      </c>
      <c r="AR279" s="69">
        <v>15773286.808624385</v>
      </c>
      <c r="AS279" s="69">
        <f t="shared" si="124"/>
        <v>15886210.475273056</v>
      </c>
      <c r="AT279" s="69">
        <f>IFERROR(IFERROR(INDEX('2023 IP UPL Data'!L:L,MATCH(A:A,'2023 IP UPL Data'!B:B,0)),INDEX('2023 IMD UPL Data'!I:I,MATCH(A:A,'2023 IMD UPL Data'!B:B,0))),0)</f>
        <v>36544303.745562129</v>
      </c>
      <c r="AU279" s="69">
        <f>IFERROR(IF(F277="IMD",0,INDEX('2023 OP UPL Data'!J:J,MATCH(A:A,'2023 OP UPL Data'!B:B,0))),0)</f>
        <v>8387776.1479290063</v>
      </c>
      <c r="AV279" s="45">
        <f t="shared" si="116"/>
        <v>44932079.893491134</v>
      </c>
      <c r="AW279" s="69">
        <f>IFERROR(IFERROR(INDEX('2023 IP UPL Data'!M:M,MATCH(A:A,'2023 IP UPL Data'!B:B,0)),INDEX('2023 IMD UPL Data'!J:J,MATCH(A:A,'2023 IMD UPL Data'!B:B,0))),0)</f>
        <v>94281487.590000004</v>
      </c>
      <c r="AX279" s="69">
        <f>IFERROR(IF(F277="IMD",0,INDEX('2023 OP UPL Data'!L:L,MATCH(A:A,'2023 OP UPL Data'!B:B,0))),0)</f>
        <v>23225649.079999998</v>
      </c>
      <c r="AY279" s="45">
        <f t="shared" si="117"/>
        <v>117507136.67</v>
      </c>
      <c r="AZ279" s="69">
        <v>92825899.518102944</v>
      </c>
      <c r="BA279" s="69">
        <v>19122147.624357481</v>
      </c>
      <c r="BB279" s="69">
        <f t="shared" si="118"/>
        <v>42087580.67063807</v>
      </c>
      <c r="BC279" s="69">
        <f t="shared" si="118"/>
        <v>3163101.6500213537</v>
      </c>
      <c r="BD279" s="69">
        <f t="shared" si="119"/>
        <v>45250682.320659421</v>
      </c>
      <c r="BE279" s="91">
        <f t="shared" si="120"/>
        <v>0</v>
      </c>
      <c r="BF279" s="91">
        <f t="shared" si="120"/>
        <v>0</v>
      </c>
      <c r="BG279" s="70">
        <f>IFERROR(INDEX('2023 IP UPL Data'!K:K,MATCH(A279,'2023 IP UPL Data'!B:B,0)),0)</f>
        <v>0</v>
      </c>
    </row>
    <row r="280" spans="1:59" ht="25.5">
      <c r="A280" s="120" t="s">
        <v>1357</v>
      </c>
      <c r="B280" s="161" t="s">
        <v>1357</v>
      </c>
      <c r="C280" s="31" t="s">
        <v>1358</v>
      </c>
      <c r="D280" s="193" t="s">
        <v>1358</v>
      </c>
      <c r="E280" s="157" t="s">
        <v>23151</v>
      </c>
      <c r="F280" s="117" t="s">
        <v>3537</v>
      </c>
      <c r="G280" s="117" t="s">
        <v>1559</v>
      </c>
      <c r="H280" s="43" t="str">
        <f t="shared" si="102"/>
        <v>Non-state-owned IMD Hidalgo</v>
      </c>
      <c r="I280" s="45">
        <f>INDEX(FeeCalc!M:M,MATCH(C:C,FeeCalc!F:F,0))</f>
        <v>1655852.8207210649</v>
      </c>
      <c r="J280" s="45">
        <f>INDEX(FeeCalc!L:L,MATCH(C:C,FeeCalc!F:F,0))</f>
        <v>0</v>
      </c>
      <c r="K280" s="45">
        <f t="shared" si="103"/>
        <v>1655852.8207210649</v>
      </c>
      <c r="L280" s="45">
        <f>IFERROR(IFERROR(INDEX('2023 IP UPL Data'!N:N,MATCH(A:A,'2023 IP UPL Data'!B:B,0)),INDEX('2023 IMD UPL Data'!M:M,MATCH(A:A,'2023 IMD UPL Data'!B:B,0))),0)</f>
        <v>367171.75</v>
      </c>
      <c r="M280" s="45">
        <f>IFERROR((IF(F280="IMD",0,INDEX('2023 OP UPL Data'!M:M,MATCH(A:A,'2023 OP UPL Data'!B:B,0)))),0)</f>
        <v>0</v>
      </c>
      <c r="N280" s="45">
        <f t="shared" si="104"/>
        <v>367171.75</v>
      </c>
      <c r="O280" s="45">
        <v>122464.0776505305</v>
      </c>
      <c r="P280" s="45">
        <v>0</v>
      </c>
      <c r="Q280" s="45">
        <f t="shared" si="105"/>
        <v>122464.0776505305</v>
      </c>
      <c r="R280" s="45" t="str">
        <f t="shared" si="106"/>
        <v>Yes</v>
      </c>
      <c r="S280" s="46" t="str">
        <f t="shared" si="106"/>
        <v>No</v>
      </c>
      <c r="T280" s="47">
        <f>ROUND(INDEX(Summary!H:H,MATCH(H:H,Summary!A:A,0)),2)</f>
        <v>0.22</v>
      </c>
      <c r="U280" s="47">
        <f>ROUND(INDEX(Summary!I:I,MATCH(H:H,Summary!A:A,0)),2)</f>
        <v>0</v>
      </c>
      <c r="V280" s="82">
        <f t="shared" si="107"/>
        <v>364287.62055863428</v>
      </c>
      <c r="W280" s="82">
        <f t="shared" si="107"/>
        <v>0</v>
      </c>
      <c r="X280" s="45">
        <f t="shared" si="108"/>
        <v>364287.62055863428</v>
      </c>
      <c r="Y280" s="45" t="s">
        <v>18726</v>
      </c>
      <c r="Z280" s="45" t="str">
        <f t="shared" si="109"/>
        <v>No</v>
      </c>
      <c r="AA280" s="45" t="str">
        <f t="shared" si="109"/>
        <v>No</v>
      </c>
      <c r="AB280" s="45" t="str">
        <f t="shared" si="110"/>
        <v>No</v>
      </c>
      <c r="AC280" s="83">
        <f t="shared" si="121"/>
        <v>0</v>
      </c>
      <c r="AD280" s="83">
        <f t="shared" si="122"/>
        <v>0</v>
      </c>
      <c r="AE280" s="45">
        <f t="shared" si="123"/>
        <v>0</v>
      </c>
      <c r="AF280" s="45">
        <f t="shared" si="123"/>
        <v>0</v>
      </c>
      <c r="AG280" s="45">
        <f t="shared" si="111"/>
        <v>0</v>
      </c>
      <c r="AH280" s="47">
        <f>IF(Y280="No",0,IFERROR(ROUNDDOWN(INDEX('90% of ACR'!K:K,MATCH(H:H,'90% of ACR'!A:A,0))*IF(I280&gt;0,IF(O280&gt;0,$R$4*MAX(O280-V280,0),0),0)/I280,2),0))</f>
        <v>0</v>
      </c>
      <c r="AI280" s="83">
        <f>IF(Y280="No",0,IFERROR(ROUNDDOWN(INDEX('90% of ACR'!R:R,MATCH(H:H,'90% of ACR'!A:A,0))*IF(J280&gt;0,IF(P280&gt;0,$R$4*MAX(P280-W280,0),0),0)/J280,2),0))</f>
        <v>0</v>
      </c>
      <c r="AJ280" s="45">
        <f t="shared" si="112"/>
        <v>0</v>
      </c>
      <c r="AK280" s="45">
        <f t="shared" si="112"/>
        <v>0</v>
      </c>
      <c r="AL280" s="47">
        <f t="shared" si="113"/>
        <v>0.22</v>
      </c>
      <c r="AM280" s="47">
        <f t="shared" si="113"/>
        <v>0</v>
      </c>
      <c r="AN280" s="84">
        <f>IFERROR(INDEX(FeeCalc!P:P,MATCH(C280,FeeCalc!F:F,0)),0)</f>
        <v>364287.62055863428</v>
      </c>
      <c r="AO280" s="84">
        <f>IFERROR(INDEX(FeeCalc!S:S,MATCH(C280,FeeCalc!F:F,0)),0)</f>
        <v>22224.443694558591</v>
      </c>
      <c r="AP280" s="84">
        <f t="shared" si="114"/>
        <v>386512.06425319286</v>
      </c>
      <c r="AQ280" s="69">
        <f t="shared" si="115"/>
        <v>164009.43724868583</v>
      </c>
      <c r="AR280" s="69">
        <v>82481.757209752148</v>
      </c>
      <c r="AS280" s="69">
        <f t="shared" si="124"/>
        <v>81527.680038933686</v>
      </c>
      <c r="AT280" s="69">
        <f>IFERROR(IFERROR(INDEX('2023 IP UPL Data'!L:L,MATCH(A:A,'2023 IP UPL Data'!B:B,0)),INDEX('2023 IMD UPL Data'!I:I,MATCH(A:A,'2023 IMD UPL Data'!B:B,0))),0)</f>
        <v>1238019.4099999999</v>
      </c>
      <c r="AU280" s="69">
        <f>IFERROR(IF(F278="IMD",0,INDEX('2023 OP UPL Data'!J:J,MATCH(A:A,'2023 OP UPL Data'!B:B,0))),0)</f>
        <v>0</v>
      </c>
      <c r="AV280" s="45">
        <f t="shared" si="116"/>
        <v>1238019.4099999999</v>
      </c>
      <c r="AW280" s="69">
        <f>IFERROR(IFERROR(INDEX('2023 IP UPL Data'!M:M,MATCH(A:A,'2023 IP UPL Data'!B:B,0)),INDEX('2023 IMD UPL Data'!J:J,MATCH(A:A,'2023 IMD UPL Data'!B:B,0))),0)</f>
        <v>1605191.16</v>
      </c>
      <c r="AX280" s="69">
        <f>IFERROR(IF(F278="IMD",0,INDEX('2023 OP UPL Data'!L:L,MATCH(A:A,'2023 OP UPL Data'!B:B,0))),0)</f>
        <v>0</v>
      </c>
      <c r="AY280" s="45">
        <f t="shared" si="117"/>
        <v>1605191.16</v>
      </c>
      <c r="AZ280" s="69">
        <v>1360483.4876505304</v>
      </c>
      <c r="BA280" s="69">
        <v>0</v>
      </c>
      <c r="BB280" s="69">
        <f t="shared" si="118"/>
        <v>996195.86709189613</v>
      </c>
      <c r="BC280" s="69">
        <f t="shared" si="118"/>
        <v>0</v>
      </c>
      <c r="BD280" s="69">
        <f t="shared" si="119"/>
        <v>996195.86709189613</v>
      </c>
      <c r="BE280" s="91">
        <f t="shared" si="120"/>
        <v>0</v>
      </c>
      <c r="BF280" s="91">
        <f t="shared" si="120"/>
        <v>0</v>
      </c>
      <c r="BG280" s="70">
        <f>IFERROR(INDEX('2023 IP UPL Data'!K:K,MATCH(A280,'2023 IP UPL Data'!B:B,0)),0)</f>
        <v>0</v>
      </c>
    </row>
    <row r="281" spans="1:59">
      <c r="A281" s="120" t="s">
        <v>706</v>
      </c>
      <c r="B281" s="161" t="s">
        <v>706</v>
      </c>
      <c r="C281" s="31" t="s">
        <v>707</v>
      </c>
      <c r="D281" s="193" t="s">
        <v>707</v>
      </c>
      <c r="E281" s="157" t="s">
        <v>22988</v>
      </c>
      <c r="F281" s="117" t="s">
        <v>2987</v>
      </c>
      <c r="G281" s="117" t="s">
        <v>1206</v>
      </c>
      <c r="H281" s="43" t="str">
        <f t="shared" si="102"/>
        <v>Urban El Paso</v>
      </c>
      <c r="I281" s="45">
        <f>INDEX(FeeCalc!M:M,MATCH(C:C,FeeCalc!F:F,0))</f>
        <v>10372394.971448418</v>
      </c>
      <c r="J281" s="45">
        <f>INDEX(FeeCalc!L:L,MATCH(C:C,FeeCalc!F:F,0))</f>
        <v>10150823.689268982</v>
      </c>
      <c r="K281" s="45">
        <f t="shared" si="103"/>
        <v>20523218.660717398</v>
      </c>
      <c r="L281" s="45">
        <f>IFERROR(IFERROR(INDEX('2023 IP UPL Data'!N:N,MATCH(A:A,'2023 IP UPL Data'!B:B,0)),INDEX('2023 IMD UPL Data'!M:M,MATCH(A:A,'2023 IMD UPL Data'!B:B,0))),0)</f>
        <v>-18184262.507105261</v>
      </c>
      <c r="M281" s="45">
        <f>IFERROR((IF(F281="IMD",0,INDEX('2023 OP UPL Data'!M:M,MATCH(A:A,'2023 OP UPL Data'!B:B,0)))),0)</f>
        <v>5014138.6131578945</v>
      </c>
      <c r="N281" s="45">
        <f t="shared" si="104"/>
        <v>-13170123.893947367</v>
      </c>
      <c r="O281" s="45">
        <v>-28344796.065726727</v>
      </c>
      <c r="P281" s="45">
        <v>8230158.9790170193</v>
      </c>
      <c r="Q281" s="45">
        <f t="shared" si="105"/>
        <v>-20114637.086709708</v>
      </c>
      <c r="R281" s="45" t="str">
        <f t="shared" si="106"/>
        <v>No</v>
      </c>
      <c r="S281" s="46" t="str">
        <f t="shared" si="106"/>
        <v>Yes</v>
      </c>
      <c r="T281" s="47">
        <f>ROUND(INDEX(Summary!H:H,MATCH(H:H,Summary!A:A,0)),2)</f>
        <v>0.46</v>
      </c>
      <c r="U281" s="47">
        <f>ROUND(INDEX(Summary!I:I,MATCH(H:H,Summary!A:A,0)),2)</f>
        <v>0.97</v>
      </c>
      <c r="V281" s="82">
        <f t="shared" si="107"/>
        <v>4771301.6868662722</v>
      </c>
      <c r="W281" s="82">
        <f t="shared" si="107"/>
        <v>9846298.9785909131</v>
      </c>
      <c r="X281" s="45">
        <f t="shared" si="108"/>
        <v>14617600.665457185</v>
      </c>
      <c r="Y281" s="45" t="s">
        <v>18726</v>
      </c>
      <c r="Z281" s="45" t="str">
        <f t="shared" si="109"/>
        <v>No</v>
      </c>
      <c r="AA281" s="45" t="str">
        <f t="shared" si="109"/>
        <v>No</v>
      </c>
      <c r="AB281" s="45" t="str">
        <f t="shared" si="110"/>
        <v>No</v>
      </c>
      <c r="AC281" s="83">
        <f t="shared" si="121"/>
        <v>0</v>
      </c>
      <c r="AD281" s="83">
        <f t="shared" si="122"/>
        <v>0</v>
      </c>
      <c r="AE281" s="45">
        <f t="shared" si="123"/>
        <v>0</v>
      </c>
      <c r="AF281" s="45">
        <f t="shared" si="123"/>
        <v>0</v>
      </c>
      <c r="AG281" s="45">
        <f t="shared" si="111"/>
        <v>0</v>
      </c>
      <c r="AH281" s="47">
        <f>IF(Y281="No",0,IFERROR(ROUNDDOWN(INDEX('90% of ACR'!K:K,MATCH(H:H,'90% of ACR'!A:A,0))*IF(I281&gt;0,IF(O281&gt;0,$R$4*MAX(O281-V281,0),0),0)/I281,2),0))</f>
        <v>0</v>
      </c>
      <c r="AI281" s="83">
        <f>IF(Y281="No",0,IFERROR(ROUNDDOWN(INDEX('90% of ACR'!R:R,MATCH(H:H,'90% of ACR'!A:A,0))*IF(J281&gt;0,IF(P281&gt;0,$R$4*MAX(P281-W281,0),0),0)/J281,2),0))</f>
        <v>0</v>
      </c>
      <c r="AJ281" s="45">
        <f t="shared" si="112"/>
        <v>0</v>
      </c>
      <c r="AK281" s="45">
        <f t="shared" si="112"/>
        <v>0</v>
      </c>
      <c r="AL281" s="47">
        <f t="shared" si="113"/>
        <v>0.46</v>
      </c>
      <c r="AM281" s="47">
        <f t="shared" si="113"/>
        <v>0.97</v>
      </c>
      <c r="AN281" s="84">
        <f>IFERROR(INDEX(FeeCalc!P:P,MATCH(C281,FeeCalc!F:F,0)),0)</f>
        <v>14617600.665457185</v>
      </c>
      <c r="AO281" s="84">
        <f>IFERROR(INDEX(FeeCalc!S:S,MATCH(C281,FeeCalc!F:F,0)),0)</f>
        <v>911627.93896160787</v>
      </c>
      <c r="AP281" s="84">
        <f t="shared" si="114"/>
        <v>15529228.604418794</v>
      </c>
      <c r="AQ281" s="69">
        <f t="shared" si="115"/>
        <v>6589548.6321702367</v>
      </c>
      <c r="AR281" s="69">
        <v>3381072.5153752347</v>
      </c>
      <c r="AS281" s="69">
        <f t="shared" si="124"/>
        <v>3208476.116795002</v>
      </c>
      <c r="AT281" s="69">
        <f>IFERROR(IFERROR(INDEX('2023 IP UPL Data'!L:L,MATCH(A:A,'2023 IP UPL Data'!B:B,0)),INDEX('2023 IMD UPL Data'!I:I,MATCH(A:A,'2023 IMD UPL Data'!B:B,0))),0)</f>
        <v>41970930.717105262</v>
      </c>
      <c r="AU281" s="69">
        <f>IFERROR(IF(F279="IMD",0,INDEX('2023 OP UPL Data'!J:J,MATCH(A:A,'2023 OP UPL Data'!B:B,0))),0)</f>
        <v>6871530.4868421052</v>
      </c>
      <c r="AV281" s="45">
        <f t="shared" si="116"/>
        <v>48842461.203947365</v>
      </c>
      <c r="AW281" s="69">
        <f>IFERROR(IFERROR(INDEX('2023 IP UPL Data'!M:M,MATCH(A:A,'2023 IP UPL Data'!B:B,0)),INDEX('2023 IMD UPL Data'!J:J,MATCH(A:A,'2023 IMD UPL Data'!B:B,0))),0)</f>
        <v>23786668.210000001</v>
      </c>
      <c r="AX281" s="69">
        <f>IFERROR(IF(F279="IMD",0,INDEX('2023 OP UPL Data'!L:L,MATCH(A:A,'2023 OP UPL Data'!B:B,0))),0)</f>
        <v>11885669.1</v>
      </c>
      <c r="AY281" s="45">
        <f t="shared" si="117"/>
        <v>35672337.310000002</v>
      </c>
      <c r="AZ281" s="69">
        <v>13626134.651378537</v>
      </c>
      <c r="BA281" s="69">
        <v>15101689.465859124</v>
      </c>
      <c r="BB281" s="69">
        <f t="shared" si="118"/>
        <v>8854832.9645122644</v>
      </c>
      <c r="BC281" s="69">
        <f t="shared" si="118"/>
        <v>5255390.4872682113</v>
      </c>
      <c r="BD281" s="69">
        <f t="shared" si="119"/>
        <v>14110223.451780476</v>
      </c>
      <c r="BE281" s="91">
        <f t="shared" si="120"/>
        <v>0</v>
      </c>
      <c r="BF281" s="91">
        <f t="shared" si="120"/>
        <v>3216020.3658591248</v>
      </c>
      <c r="BG281" s="70">
        <f>IFERROR(INDEX('2023 IP UPL Data'!K:K,MATCH(A281,'2023 IP UPL Data'!B:B,0)),0)</f>
        <v>34361194.25</v>
      </c>
    </row>
    <row r="282" spans="1:59">
      <c r="A282" s="405" t="s">
        <v>27225</v>
      </c>
      <c r="B282" s="405" t="s">
        <v>27225</v>
      </c>
      <c r="C282" s="120" t="s">
        <v>23201</v>
      </c>
      <c r="D282" s="193" t="s">
        <v>23201</v>
      </c>
      <c r="E282" s="157" t="s">
        <v>23152</v>
      </c>
      <c r="F282" s="117" t="s">
        <v>3071</v>
      </c>
      <c r="G282" s="117" t="s">
        <v>311</v>
      </c>
      <c r="H282" s="43" t="str">
        <f t="shared" si="102"/>
        <v>Rural MRSA Northeast</v>
      </c>
      <c r="I282" s="45">
        <f>INDEX(FeeCalc!M:M,MATCH(C:C,FeeCalc!F:F,0))</f>
        <v>1420924.4078770312</v>
      </c>
      <c r="J282" s="45">
        <f>INDEX(FeeCalc!L:L,MATCH(C:C,FeeCalc!F:F,0))</f>
        <v>700286.7975898108</v>
      </c>
      <c r="K282" s="45">
        <f t="shared" si="103"/>
        <v>2121211.2054668423</v>
      </c>
      <c r="L282" s="45">
        <f>IFERROR(IFERROR(INDEX('2023 IP UPL Data'!N:N,MATCH(A:A,'2023 IP UPL Data'!B:B,0)),INDEX('2023 IMD UPL Data'!M:M,MATCH(A:A,'2023 IMD UPL Data'!B:B,0))),0)</f>
        <v>-496551.70894326922</v>
      </c>
      <c r="M282" s="45">
        <f>IFERROR((IF(F282="IMD",0,INDEX('2023 OP UPL Data'!M:M,MATCH(A:A,'2023 OP UPL Data'!B:B,0)))),0)</f>
        <v>1016868.2435483872</v>
      </c>
      <c r="N282" s="45">
        <f t="shared" si="104"/>
        <v>520316.53460511798</v>
      </c>
      <c r="O282" s="45">
        <v>128533.86100221984</v>
      </c>
      <c r="P282" s="45">
        <v>1319417.3101077208</v>
      </c>
      <c r="Q282" s="45">
        <f t="shared" si="105"/>
        <v>1447951.1711099406</v>
      </c>
      <c r="R282" s="45" t="str">
        <f t="shared" si="106"/>
        <v>Yes</v>
      </c>
      <c r="S282" s="46" t="str">
        <f t="shared" si="106"/>
        <v>Yes</v>
      </c>
      <c r="T282" s="47">
        <f>ROUND(INDEX(Summary!H:H,MATCH(H:H,Summary!A:A,0)),2)</f>
        <v>0.17</v>
      </c>
      <c r="U282" s="47">
        <f>ROUND(INDEX(Summary!I:I,MATCH(H:H,Summary!A:A,0)),2)</f>
        <v>0.45</v>
      </c>
      <c r="V282" s="82">
        <f t="shared" si="107"/>
        <v>241557.14933909534</v>
      </c>
      <c r="W282" s="82">
        <f t="shared" si="107"/>
        <v>315129.05891541485</v>
      </c>
      <c r="X282" s="45">
        <f t="shared" si="108"/>
        <v>556686.20825451019</v>
      </c>
      <c r="Y282" s="45" t="s">
        <v>18726</v>
      </c>
      <c r="Z282" s="45" t="str">
        <f t="shared" si="109"/>
        <v>No</v>
      </c>
      <c r="AA282" s="45" t="str">
        <f t="shared" si="109"/>
        <v>Yes</v>
      </c>
      <c r="AB282" s="45" t="str">
        <f t="shared" si="110"/>
        <v>Yes</v>
      </c>
      <c r="AC282" s="83">
        <f t="shared" si="121"/>
        <v>0</v>
      </c>
      <c r="AD282" s="83">
        <f t="shared" si="122"/>
        <v>1</v>
      </c>
      <c r="AE282" s="45">
        <f t="shared" si="123"/>
        <v>0</v>
      </c>
      <c r="AF282" s="45">
        <f t="shared" si="123"/>
        <v>700286.7975898108</v>
      </c>
      <c r="AG282" s="45">
        <f t="shared" si="111"/>
        <v>700286.7975898108</v>
      </c>
      <c r="AH282" s="47">
        <f>IF(Y282="No",0,IFERROR(ROUNDDOWN(INDEX('90% of ACR'!K:K,MATCH(H:H,'90% of ACR'!A:A,0))*IF(I282&gt;0,IF(O282&gt;0,$R$4*MAX(O282-V282,0),0),0)/I282,2),0))</f>
        <v>0</v>
      </c>
      <c r="AI282" s="83">
        <f>IF(Y282="No",0,IFERROR(ROUNDDOWN(INDEX('90% of ACR'!R:R,MATCH(H:H,'90% of ACR'!A:A,0))*IF(J282&gt;0,IF(P282&gt;0,$R$4*MAX(P282-W282,0),0),0)/J282,2),0))</f>
        <v>0.99</v>
      </c>
      <c r="AJ282" s="45">
        <f t="shared" si="112"/>
        <v>0</v>
      </c>
      <c r="AK282" s="45">
        <f t="shared" si="112"/>
        <v>693283.92961391271</v>
      </c>
      <c r="AL282" s="47">
        <f t="shared" si="113"/>
        <v>0.17</v>
      </c>
      <c r="AM282" s="47">
        <f t="shared" si="113"/>
        <v>1.44</v>
      </c>
      <c r="AN282" s="84">
        <f>IFERROR(INDEX(FeeCalc!P:P,MATCH(C282,FeeCalc!F:F,0)),0)</f>
        <v>1249970.137868423</v>
      </c>
      <c r="AO282" s="84">
        <f>IFERROR(INDEX(FeeCalc!S:S,MATCH(C282,FeeCalc!F:F,0)),0)</f>
        <v>78461.834732427131</v>
      </c>
      <c r="AP282" s="84">
        <f t="shared" si="114"/>
        <v>1328431.97260085</v>
      </c>
      <c r="AQ282" s="69">
        <f t="shared" si="115"/>
        <v>563696.195797664</v>
      </c>
      <c r="AR282" s="69">
        <v>279534.0631033738</v>
      </c>
      <c r="AS282" s="69">
        <f t="shared" si="124"/>
        <v>284162.13269429019</v>
      </c>
      <c r="AT282" s="69">
        <f>IFERROR(IFERROR(INDEX('2023 IP UPL Data'!L:L,MATCH(A:A,'2023 IP UPL Data'!B:B,0)),INDEX('2023 IMD UPL Data'!I:I,MATCH(A:A,'2023 IMD UPL Data'!B:B,0))),0)</f>
        <v>4346847.1589432694</v>
      </c>
      <c r="AU282" s="69">
        <f>IFERROR(IF(F280="IMD",0,INDEX('2023 OP UPL Data'!J:J,MATCH(A:A,'2023 OP UPL Data'!B:B,0))),0)</f>
        <v>941303.07645161287</v>
      </c>
      <c r="AV282" s="45">
        <f t="shared" si="116"/>
        <v>5288150.235394882</v>
      </c>
      <c r="AW282" s="69">
        <f>IFERROR(IFERROR(INDEX('2023 IP UPL Data'!M:M,MATCH(A:A,'2023 IP UPL Data'!B:B,0)),INDEX('2023 IMD UPL Data'!J:J,MATCH(A:A,'2023 IMD UPL Data'!B:B,0))),0)</f>
        <v>3850295.45</v>
      </c>
      <c r="AX282" s="69">
        <f>IFERROR(IF(F280="IMD",0,INDEX('2023 OP UPL Data'!L:L,MATCH(A:A,'2023 OP UPL Data'!B:B,0))),0)</f>
        <v>1958171.32</v>
      </c>
      <c r="AY282" s="45">
        <f t="shared" si="117"/>
        <v>5808466.7700000005</v>
      </c>
      <c r="AZ282" s="69">
        <v>4475381.0199454892</v>
      </c>
      <c r="BA282" s="69">
        <v>2260720.3865593337</v>
      </c>
      <c r="BB282" s="69">
        <f t="shared" si="118"/>
        <v>4233823.8706063936</v>
      </c>
      <c r="BC282" s="69">
        <f t="shared" si="118"/>
        <v>1945591.3276439188</v>
      </c>
      <c r="BD282" s="69">
        <f t="shared" si="119"/>
        <v>6179415.1982503124</v>
      </c>
      <c r="BE282" s="91">
        <f t="shared" si="120"/>
        <v>625085.56994548906</v>
      </c>
      <c r="BF282" s="91">
        <f t="shared" si="120"/>
        <v>302549.06655933359</v>
      </c>
      <c r="BG282" s="70">
        <f>IFERROR(INDEX('2023 IP UPL Data'!K:K,MATCH(A282,'2023 IP UPL Data'!B:B,0)),0)</f>
        <v>0</v>
      </c>
    </row>
    <row r="283" spans="1:59">
      <c r="A283" s="120" t="s">
        <v>315</v>
      </c>
      <c r="B283" s="161" t="s">
        <v>315</v>
      </c>
      <c r="C283" s="31" t="s">
        <v>316</v>
      </c>
      <c r="D283" s="193" t="s">
        <v>316</v>
      </c>
      <c r="E283" s="157" t="s">
        <v>1863</v>
      </c>
      <c r="F283" s="117" t="s">
        <v>3071</v>
      </c>
      <c r="G283" s="117" t="s">
        <v>228</v>
      </c>
      <c r="H283" s="43" t="str">
        <f t="shared" si="102"/>
        <v>Rural MRSA West</v>
      </c>
      <c r="I283" s="45">
        <f>INDEX(FeeCalc!M:M,MATCH(C:C,FeeCalc!F:F,0))</f>
        <v>842415.00345387484</v>
      </c>
      <c r="J283" s="45">
        <f>INDEX(FeeCalc!L:L,MATCH(C:C,FeeCalc!F:F,0))</f>
        <v>614189.56980688544</v>
      </c>
      <c r="K283" s="45">
        <f t="shared" si="103"/>
        <v>1456604.5732607604</v>
      </c>
      <c r="L283" s="45">
        <f>IFERROR(IFERROR(INDEX('2023 IP UPL Data'!N:N,MATCH(A:A,'2023 IP UPL Data'!B:B,0)),INDEX('2023 IMD UPL Data'!M:M,MATCH(A:A,'2023 IMD UPL Data'!B:B,0))),0)</f>
        <v>-2984.6542011573911</v>
      </c>
      <c r="M283" s="45">
        <f>IFERROR((IF(F283="IMD",0,INDEX('2023 OP UPL Data'!M:M,MATCH(A:A,'2023 OP UPL Data'!B:B,0)))),0)</f>
        <v>92116.368750000023</v>
      </c>
      <c r="N283" s="45">
        <f t="shared" si="104"/>
        <v>89131.714548842632</v>
      </c>
      <c r="O283" s="45">
        <v>-300278.60346114723</v>
      </c>
      <c r="P283" s="45">
        <v>356363.23663698154</v>
      </c>
      <c r="Q283" s="45">
        <f t="shared" si="105"/>
        <v>56084.633175834315</v>
      </c>
      <c r="R283" s="45" t="str">
        <f t="shared" si="106"/>
        <v>No</v>
      </c>
      <c r="S283" s="46" t="str">
        <f t="shared" si="106"/>
        <v>Yes</v>
      </c>
      <c r="T283" s="47">
        <f>ROUND(INDEX(Summary!H:H,MATCH(H:H,Summary!A:A,0)),2)</f>
        <v>0</v>
      </c>
      <c r="U283" s="47">
        <f>ROUND(INDEX(Summary!I:I,MATCH(H:H,Summary!A:A,0)),2)</f>
        <v>0.25</v>
      </c>
      <c r="V283" s="82">
        <f t="shared" si="107"/>
        <v>0</v>
      </c>
      <c r="W283" s="82">
        <f t="shared" si="107"/>
        <v>153547.39245172136</v>
      </c>
      <c r="X283" s="45">
        <f t="shared" si="108"/>
        <v>153547.39245172136</v>
      </c>
      <c r="Y283" s="45" t="s">
        <v>18726</v>
      </c>
      <c r="Z283" s="45" t="str">
        <f t="shared" si="109"/>
        <v>No</v>
      </c>
      <c r="AA283" s="45" t="str">
        <f t="shared" si="109"/>
        <v>Yes</v>
      </c>
      <c r="AB283" s="45" t="str">
        <f t="shared" si="110"/>
        <v>Yes</v>
      </c>
      <c r="AC283" s="83">
        <f t="shared" si="121"/>
        <v>0</v>
      </c>
      <c r="AD283" s="83">
        <f t="shared" si="122"/>
        <v>0.23</v>
      </c>
      <c r="AE283" s="45">
        <f t="shared" si="123"/>
        <v>0</v>
      </c>
      <c r="AF283" s="45">
        <f t="shared" si="123"/>
        <v>141263.60105558365</v>
      </c>
      <c r="AG283" s="45">
        <f t="shared" si="111"/>
        <v>141263.60105558365</v>
      </c>
      <c r="AH283" s="47">
        <f>IF(Y283="No",0,IFERROR(ROUNDDOWN(INDEX('90% of ACR'!K:K,MATCH(H:H,'90% of ACR'!A:A,0))*IF(I283&gt;0,IF(O283&gt;0,$R$4*MAX(O283-V283,0),0),0)/I283,2),0))</f>
        <v>0</v>
      </c>
      <c r="AI283" s="83">
        <f>IF(Y283="No",0,IFERROR(ROUNDDOWN(INDEX('90% of ACR'!R:R,MATCH(H:H,'90% of ACR'!A:A,0))*IF(J283&gt;0,IF(P283&gt;0,$R$4*MAX(P283-W283,0),0),0)/J283,2),0))</f>
        <v>0.23</v>
      </c>
      <c r="AJ283" s="45">
        <f t="shared" si="112"/>
        <v>0</v>
      </c>
      <c r="AK283" s="45">
        <f t="shared" si="112"/>
        <v>141263.60105558365</v>
      </c>
      <c r="AL283" s="47">
        <f t="shared" si="113"/>
        <v>0</v>
      </c>
      <c r="AM283" s="47">
        <f t="shared" si="113"/>
        <v>0.48</v>
      </c>
      <c r="AN283" s="84">
        <f>IFERROR(INDEX(FeeCalc!P:P,MATCH(C283,FeeCalc!F:F,0)),0)</f>
        <v>294810.99350730499</v>
      </c>
      <c r="AO283" s="84">
        <f>IFERROR(INDEX(FeeCalc!S:S,MATCH(C283,FeeCalc!F:F,0)),0)</f>
        <v>18127.133923156565</v>
      </c>
      <c r="AP283" s="84">
        <f t="shared" si="114"/>
        <v>312938.12743046158</v>
      </c>
      <c r="AQ283" s="69">
        <f t="shared" si="115"/>
        <v>132789.66148882263</v>
      </c>
      <c r="AR283" s="69">
        <v>68578.729466552424</v>
      </c>
      <c r="AS283" s="69">
        <f t="shared" si="124"/>
        <v>64210.932022270208</v>
      </c>
      <c r="AT283" s="69">
        <f>IFERROR(IFERROR(INDEX('2023 IP UPL Data'!L:L,MATCH(A:A,'2023 IP UPL Data'!B:B,0)),INDEX('2023 IMD UPL Data'!I:I,MATCH(A:A,'2023 IMD UPL Data'!B:B,0))),0)</f>
        <v>651654.76420115738</v>
      </c>
      <c r="AU283" s="69">
        <f>IFERROR(IF(F281="IMD",0,INDEX('2023 OP UPL Data'!J:J,MATCH(A:A,'2023 OP UPL Data'!B:B,0))),0)</f>
        <v>238237.21124999999</v>
      </c>
      <c r="AV283" s="45">
        <f t="shared" si="116"/>
        <v>889891.97545115743</v>
      </c>
      <c r="AW283" s="69">
        <f>IFERROR(IFERROR(INDEX('2023 IP UPL Data'!M:M,MATCH(A:A,'2023 IP UPL Data'!B:B,0)),INDEX('2023 IMD UPL Data'!J:J,MATCH(A:A,'2023 IMD UPL Data'!B:B,0))),0)</f>
        <v>648670.11</v>
      </c>
      <c r="AX283" s="69">
        <f>IFERROR(IF(F281="IMD",0,INDEX('2023 OP UPL Data'!L:L,MATCH(A:A,'2023 OP UPL Data'!B:B,0))),0)</f>
        <v>330353.58</v>
      </c>
      <c r="AY283" s="45">
        <f t="shared" si="117"/>
        <v>979023.69</v>
      </c>
      <c r="AZ283" s="69">
        <v>351376.16074001015</v>
      </c>
      <c r="BA283" s="69">
        <v>594600.44788698154</v>
      </c>
      <c r="BB283" s="69">
        <f t="shared" si="118"/>
        <v>351376.16074001015</v>
      </c>
      <c r="BC283" s="69">
        <f t="shared" si="118"/>
        <v>441053.05543526018</v>
      </c>
      <c r="BD283" s="69">
        <f t="shared" si="119"/>
        <v>792429.21617527038</v>
      </c>
      <c r="BE283" s="91">
        <f t="shared" si="120"/>
        <v>0</v>
      </c>
      <c r="BF283" s="91">
        <f t="shared" si="120"/>
        <v>264246.86788698152</v>
      </c>
      <c r="BG283" s="70">
        <f>IFERROR(INDEX('2023 IP UPL Data'!K:K,MATCH(A283,'2023 IP UPL Data'!B:B,0)),0)</f>
        <v>0</v>
      </c>
    </row>
    <row r="284" spans="1:59">
      <c r="A284" s="120" t="s">
        <v>697</v>
      </c>
      <c r="B284" s="161" t="s">
        <v>697</v>
      </c>
      <c r="C284" s="31" t="s">
        <v>698</v>
      </c>
      <c r="D284" s="193" t="s">
        <v>698</v>
      </c>
      <c r="E284" s="157" t="s">
        <v>3450</v>
      </c>
      <c r="F284" s="117" t="s">
        <v>3071</v>
      </c>
      <c r="G284" s="117" t="s">
        <v>228</v>
      </c>
      <c r="H284" s="43" t="str">
        <f t="shared" si="102"/>
        <v>Rural MRSA West</v>
      </c>
      <c r="I284" s="45">
        <f>INDEX(FeeCalc!M:M,MATCH(C:C,FeeCalc!F:F,0))</f>
        <v>197062.87993945327</v>
      </c>
      <c r="J284" s="45">
        <f>INDEX(FeeCalc!L:L,MATCH(C:C,FeeCalc!F:F,0))</f>
        <v>674497.24784070312</v>
      </c>
      <c r="K284" s="45">
        <f t="shared" si="103"/>
        <v>871560.12778015644</v>
      </c>
      <c r="L284" s="45">
        <f>IFERROR(IFERROR(INDEX('2023 IP UPL Data'!N:N,MATCH(A:A,'2023 IP UPL Data'!B:B,0)),INDEX('2023 IMD UPL Data'!M:M,MATCH(A:A,'2023 IMD UPL Data'!B:B,0))),0)</f>
        <v>40065.115715963708</v>
      </c>
      <c r="M284" s="45">
        <f>IFERROR((IF(F284="IMD",0,INDEX('2023 OP UPL Data'!M:M,MATCH(A:A,'2023 OP UPL Data'!B:B,0)))),0)</f>
        <v>457301.32800000004</v>
      </c>
      <c r="N284" s="45">
        <f t="shared" si="104"/>
        <v>497366.44371596375</v>
      </c>
      <c r="O284" s="45">
        <v>72673.731259893451</v>
      </c>
      <c r="P284" s="45">
        <v>301806.19503320119</v>
      </c>
      <c r="Q284" s="45">
        <f t="shared" si="105"/>
        <v>374479.92629309464</v>
      </c>
      <c r="R284" s="45" t="str">
        <f t="shared" si="106"/>
        <v>Yes</v>
      </c>
      <c r="S284" s="46" t="str">
        <f t="shared" si="106"/>
        <v>Yes</v>
      </c>
      <c r="T284" s="47">
        <f>ROUND(INDEX(Summary!H:H,MATCH(H:H,Summary!A:A,0)),2)</f>
        <v>0</v>
      </c>
      <c r="U284" s="47">
        <f>ROUND(INDEX(Summary!I:I,MATCH(H:H,Summary!A:A,0)),2)</f>
        <v>0.25</v>
      </c>
      <c r="V284" s="82">
        <f t="shared" si="107"/>
        <v>0</v>
      </c>
      <c r="W284" s="82">
        <f t="shared" si="107"/>
        <v>168624.31196017578</v>
      </c>
      <c r="X284" s="45">
        <f t="shared" si="108"/>
        <v>168624.31196017578</v>
      </c>
      <c r="Y284" s="45" t="s">
        <v>18726</v>
      </c>
      <c r="Z284" s="45" t="str">
        <f t="shared" si="109"/>
        <v>No</v>
      </c>
      <c r="AA284" s="45" t="str">
        <f t="shared" si="109"/>
        <v>Yes</v>
      </c>
      <c r="AB284" s="45" t="str">
        <f t="shared" si="110"/>
        <v>Yes</v>
      </c>
      <c r="AC284" s="83">
        <f t="shared" si="121"/>
        <v>0.26</v>
      </c>
      <c r="AD284" s="83">
        <f t="shared" si="122"/>
        <v>0.14000000000000001</v>
      </c>
      <c r="AE284" s="45">
        <f t="shared" si="123"/>
        <v>51236.348784257854</v>
      </c>
      <c r="AF284" s="45">
        <f t="shared" si="123"/>
        <v>94429.614697698446</v>
      </c>
      <c r="AG284" s="45">
        <f t="shared" si="111"/>
        <v>145665.96348195631</v>
      </c>
      <c r="AH284" s="47">
        <f>IF(Y284="No",0,IFERROR(ROUNDDOWN(INDEX('90% of ACR'!K:K,MATCH(H:H,'90% of ACR'!A:A,0))*IF(I284&gt;0,IF(O284&gt;0,$R$4*MAX(O284-V284,0),0),0)/I284,2),0))</f>
        <v>0</v>
      </c>
      <c r="AI284" s="83">
        <f>IF(Y284="No",0,IFERROR(ROUNDDOWN(INDEX('90% of ACR'!R:R,MATCH(H:H,'90% of ACR'!A:A,0))*IF(J284&gt;0,IF(P284&gt;0,$R$4*MAX(P284-W284,0),0),0)/J284,2),0))</f>
        <v>0.13</v>
      </c>
      <c r="AJ284" s="45">
        <f t="shared" si="112"/>
        <v>0</v>
      </c>
      <c r="AK284" s="45">
        <f t="shared" si="112"/>
        <v>87684.642219291403</v>
      </c>
      <c r="AL284" s="47">
        <f t="shared" si="113"/>
        <v>0</v>
      </c>
      <c r="AM284" s="47">
        <f t="shared" si="113"/>
        <v>0.38</v>
      </c>
      <c r="AN284" s="84">
        <f>IFERROR(INDEX(FeeCalc!P:P,MATCH(C284,FeeCalc!F:F,0)),0)</f>
        <v>256308.9541794672</v>
      </c>
      <c r="AO284" s="84">
        <f>IFERROR(INDEX(FeeCalc!S:S,MATCH(C284,FeeCalc!F:F,0)),0)</f>
        <v>15842.89118959695</v>
      </c>
      <c r="AP284" s="84">
        <f t="shared" si="114"/>
        <v>272151.84536906413</v>
      </c>
      <c r="AQ284" s="69">
        <f t="shared" si="115"/>
        <v>115482.73684914573</v>
      </c>
      <c r="AR284" s="69">
        <v>60335.940844606295</v>
      </c>
      <c r="AS284" s="69">
        <f t="shared" si="124"/>
        <v>55146.796004539436</v>
      </c>
      <c r="AT284" s="69">
        <f>IFERROR(IFERROR(INDEX('2023 IP UPL Data'!L:L,MATCH(A:A,'2023 IP UPL Data'!B:B,0)),INDEX('2023 IMD UPL Data'!I:I,MATCH(A:A,'2023 IMD UPL Data'!B:B,0))),0)</f>
        <v>132630.6142840363</v>
      </c>
      <c r="AU284" s="69">
        <f>IFERROR(IF(F282="IMD",0,INDEX('2023 OP UPL Data'!J:J,MATCH(A:A,'2023 OP UPL Data'!B:B,0))),0)</f>
        <v>441544.66199999995</v>
      </c>
      <c r="AV284" s="45">
        <f t="shared" si="116"/>
        <v>574175.27628403623</v>
      </c>
      <c r="AW284" s="69">
        <f>IFERROR(IFERROR(INDEX('2023 IP UPL Data'!M:M,MATCH(A:A,'2023 IP UPL Data'!B:B,0)),INDEX('2023 IMD UPL Data'!J:J,MATCH(A:A,'2023 IMD UPL Data'!B:B,0))),0)</f>
        <v>172695.73</v>
      </c>
      <c r="AX284" s="69">
        <f>IFERROR(IF(F282="IMD",0,INDEX('2023 OP UPL Data'!L:L,MATCH(A:A,'2023 OP UPL Data'!B:B,0))),0)</f>
        <v>898845.99</v>
      </c>
      <c r="AY284" s="45">
        <f t="shared" si="117"/>
        <v>1071541.72</v>
      </c>
      <c r="AZ284" s="69">
        <v>205304.34554392975</v>
      </c>
      <c r="BA284" s="69">
        <v>743350.85703320114</v>
      </c>
      <c r="BB284" s="69">
        <f t="shared" si="118"/>
        <v>205304.34554392975</v>
      </c>
      <c r="BC284" s="69">
        <f t="shared" si="118"/>
        <v>574726.54507302539</v>
      </c>
      <c r="BD284" s="69">
        <f t="shared" si="119"/>
        <v>780030.89061695512</v>
      </c>
      <c r="BE284" s="91">
        <f t="shared" si="120"/>
        <v>32608.615543929744</v>
      </c>
      <c r="BF284" s="91">
        <f t="shared" si="120"/>
        <v>0</v>
      </c>
      <c r="BG284" s="70">
        <f>IFERROR(INDEX('2023 IP UPL Data'!K:K,MATCH(A284,'2023 IP UPL Data'!B:B,0)),0)</f>
        <v>0</v>
      </c>
    </row>
    <row r="285" spans="1:59">
      <c r="A285" s="120" t="s">
        <v>3068</v>
      </c>
      <c r="B285" s="161" t="s">
        <v>3068</v>
      </c>
      <c r="C285" s="31" t="s">
        <v>2628</v>
      </c>
      <c r="D285" s="193" t="s">
        <v>2628</v>
      </c>
      <c r="E285" s="157" t="s">
        <v>22977</v>
      </c>
      <c r="F285" s="117" t="s">
        <v>3071</v>
      </c>
      <c r="G285" s="117" t="s">
        <v>228</v>
      </c>
      <c r="H285" s="43" t="str">
        <f t="shared" si="102"/>
        <v>Rural MRSA West</v>
      </c>
      <c r="I285" s="45">
        <f>INDEX(FeeCalc!M:M,MATCH(C:C,FeeCalc!F:F,0))</f>
        <v>2318075.6160666207</v>
      </c>
      <c r="J285" s="45">
        <f>INDEX(FeeCalc!L:L,MATCH(C:C,FeeCalc!F:F,0))</f>
        <v>1420449.2046322573</v>
      </c>
      <c r="K285" s="45">
        <f t="shared" si="103"/>
        <v>3738524.8206988778</v>
      </c>
      <c r="L285" s="45">
        <f>IFERROR(IFERROR(INDEX('2023 IP UPL Data'!N:N,MATCH(A:A,'2023 IP UPL Data'!B:B,0)),INDEX('2023 IMD UPL Data'!M:M,MATCH(A:A,'2023 IMD UPL Data'!B:B,0))),0)</f>
        <v>342681.39749108814</v>
      </c>
      <c r="M285" s="45">
        <f>IFERROR((IF(F285="IMD",0,INDEX('2023 OP UPL Data'!M:M,MATCH(A:A,'2023 OP UPL Data'!B:B,0)))),0)</f>
        <v>730904.76857142872</v>
      </c>
      <c r="N285" s="45">
        <f t="shared" si="104"/>
        <v>1073586.1660625169</v>
      </c>
      <c r="O285" s="45">
        <v>536167.07582923025</v>
      </c>
      <c r="P285" s="45">
        <v>2402640.8651405019</v>
      </c>
      <c r="Q285" s="45">
        <f t="shared" si="105"/>
        <v>2938807.9409697321</v>
      </c>
      <c r="R285" s="45" t="str">
        <f t="shared" si="106"/>
        <v>Yes</v>
      </c>
      <c r="S285" s="46" t="str">
        <f t="shared" si="106"/>
        <v>Yes</v>
      </c>
      <c r="T285" s="47">
        <f>ROUND(INDEX(Summary!H:H,MATCH(H:H,Summary!A:A,0)),2)</f>
        <v>0</v>
      </c>
      <c r="U285" s="47">
        <f>ROUND(INDEX(Summary!I:I,MATCH(H:H,Summary!A:A,0)),2)</f>
        <v>0.25</v>
      </c>
      <c r="V285" s="82">
        <f t="shared" si="107"/>
        <v>0</v>
      </c>
      <c r="W285" s="82">
        <f t="shared" si="107"/>
        <v>355112.30115806434</v>
      </c>
      <c r="X285" s="45">
        <f t="shared" si="108"/>
        <v>355112.30115806434</v>
      </c>
      <c r="Y285" s="45" t="s">
        <v>18726</v>
      </c>
      <c r="Z285" s="45" t="str">
        <f t="shared" si="109"/>
        <v>No</v>
      </c>
      <c r="AA285" s="45" t="str">
        <f t="shared" si="109"/>
        <v>Yes</v>
      </c>
      <c r="AB285" s="45" t="str">
        <f t="shared" si="110"/>
        <v>Yes</v>
      </c>
      <c r="AC285" s="83">
        <f t="shared" si="121"/>
        <v>0.16</v>
      </c>
      <c r="AD285" s="83">
        <f t="shared" si="122"/>
        <v>1</v>
      </c>
      <c r="AE285" s="45">
        <f t="shared" si="123"/>
        <v>370892.09857065929</v>
      </c>
      <c r="AF285" s="45">
        <f t="shared" si="123"/>
        <v>1420449.2046322573</v>
      </c>
      <c r="AG285" s="45">
        <f t="shared" si="111"/>
        <v>1791341.3032029166</v>
      </c>
      <c r="AH285" s="47">
        <f>IF(Y285="No",0,IFERROR(ROUNDDOWN(INDEX('90% of ACR'!K:K,MATCH(H:H,'90% of ACR'!A:A,0))*IF(I285&gt;0,IF(O285&gt;0,$R$4*MAX(O285-V285,0),0),0)/I285,2),0))</f>
        <v>0</v>
      </c>
      <c r="AI285" s="83">
        <f>IF(Y285="No",0,IFERROR(ROUNDDOWN(INDEX('90% of ACR'!R:R,MATCH(H:H,'90% of ACR'!A:A,0))*IF(J285&gt;0,IF(P285&gt;0,$R$4*MAX(P285-W285,0),0),0)/J285,2),0))</f>
        <v>1</v>
      </c>
      <c r="AJ285" s="45">
        <f t="shared" si="112"/>
        <v>0</v>
      </c>
      <c r="AK285" s="45">
        <f t="shared" si="112"/>
        <v>1420449.2046322573</v>
      </c>
      <c r="AL285" s="47">
        <f t="shared" si="113"/>
        <v>0</v>
      </c>
      <c r="AM285" s="47">
        <f t="shared" si="113"/>
        <v>1.25</v>
      </c>
      <c r="AN285" s="84">
        <f>IFERROR(INDEX(FeeCalc!P:P,MATCH(C285,FeeCalc!F:F,0)),0)</f>
        <v>1775561.5057903216</v>
      </c>
      <c r="AO285" s="84">
        <f>IFERROR(INDEX(FeeCalc!S:S,MATCH(C285,FeeCalc!F:F,0)),0)</f>
        <v>109237.73087300915</v>
      </c>
      <c r="AP285" s="84">
        <f t="shared" si="114"/>
        <v>1884799.2366633308</v>
      </c>
      <c r="AQ285" s="69">
        <f t="shared" si="115"/>
        <v>799780.62969182467</v>
      </c>
      <c r="AR285" s="69">
        <v>401690.06924359774</v>
      </c>
      <c r="AS285" s="69">
        <f t="shared" si="124"/>
        <v>398090.56044822693</v>
      </c>
      <c r="AT285" s="69">
        <f>IFERROR(IFERROR(INDEX('2023 IP UPL Data'!L:L,MATCH(A:A,'2023 IP UPL Data'!B:B,0)),INDEX('2023 IMD UPL Data'!I:I,MATCH(A:A,'2023 IMD UPL Data'!B:B,0))),0)</f>
        <v>1954798.0025089118</v>
      </c>
      <c r="AU285" s="69">
        <f>IFERROR(IF(F283="IMD",0,INDEX('2023 OP UPL Data'!J:J,MATCH(A:A,'2023 OP UPL Data'!B:B,0))),0)</f>
        <v>456509.05142857134</v>
      </c>
      <c r="AV285" s="45">
        <f t="shared" si="116"/>
        <v>2411307.0539374831</v>
      </c>
      <c r="AW285" s="69">
        <f>IFERROR(IFERROR(INDEX('2023 IP UPL Data'!M:M,MATCH(A:A,'2023 IP UPL Data'!B:B,0)),INDEX('2023 IMD UPL Data'!J:J,MATCH(A:A,'2023 IMD UPL Data'!B:B,0))),0)</f>
        <v>2297479.4</v>
      </c>
      <c r="AX285" s="69">
        <f>IFERROR(IF(F283="IMD",0,INDEX('2023 OP UPL Data'!L:L,MATCH(A:A,'2023 OP UPL Data'!B:B,0))),0)</f>
        <v>1187413.82</v>
      </c>
      <c r="AY285" s="45">
        <f t="shared" si="117"/>
        <v>3484893.2199999997</v>
      </c>
      <c r="AZ285" s="69">
        <v>2490965.078338142</v>
      </c>
      <c r="BA285" s="69">
        <v>2859149.9165690732</v>
      </c>
      <c r="BB285" s="69">
        <f t="shared" si="118"/>
        <v>2490965.078338142</v>
      </c>
      <c r="BC285" s="69">
        <f t="shared" si="118"/>
        <v>2504037.6154110087</v>
      </c>
      <c r="BD285" s="69">
        <f t="shared" si="119"/>
        <v>4995002.6937491512</v>
      </c>
      <c r="BE285" s="91">
        <f t="shared" si="120"/>
        <v>193485.67833814211</v>
      </c>
      <c r="BF285" s="91">
        <f t="shared" si="120"/>
        <v>1671736.0965690732</v>
      </c>
      <c r="BG285" s="70">
        <f>IFERROR(INDEX('2023 IP UPL Data'!K:K,MATCH(A285,'2023 IP UPL Data'!B:B,0)),0)</f>
        <v>0</v>
      </c>
    </row>
    <row r="286" spans="1:59">
      <c r="A286" s="120" t="s">
        <v>1246</v>
      </c>
      <c r="B286" s="161" t="s">
        <v>1246</v>
      </c>
      <c r="C286" s="31" t="s">
        <v>1247</v>
      </c>
      <c r="D286" s="193" t="s">
        <v>1247</v>
      </c>
      <c r="E286" s="157" t="s">
        <v>22985</v>
      </c>
      <c r="F286" s="117" t="s">
        <v>2987</v>
      </c>
      <c r="G286" s="117" t="s">
        <v>492</v>
      </c>
      <c r="H286" s="43" t="str">
        <f t="shared" si="102"/>
        <v>Urban Bexar</v>
      </c>
      <c r="I286" s="45">
        <f>INDEX(FeeCalc!M:M,MATCH(C:C,FeeCalc!F:F,0))</f>
        <v>9494036.8817171864</v>
      </c>
      <c r="J286" s="45">
        <f>INDEX(FeeCalc!L:L,MATCH(C:C,FeeCalc!F:F,0))</f>
        <v>2316704.8986333152</v>
      </c>
      <c r="K286" s="45">
        <f t="shared" si="103"/>
        <v>11810741.780350503</v>
      </c>
      <c r="L286" s="45">
        <f>IFERROR(IFERROR(INDEX('2023 IP UPL Data'!N:N,MATCH(A:A,'2023 IP UPL Data'!B:B,0)),INDEX('2023 IMD UPL Data'!M:M,MATCH(A:A,'2023 IMD UPL Data'!B:B,0))),0)</f>
        <v>13230778.639570549</v>
      </c>
      <c r="M286" s="45">
        <f>IFERROR((IF(F286="IMD",0,INDEX('2023 OP UPL Data'!M:M,MATCH(A:A,'2023 OP UPL Data'!B:B,0)))),0)</f>
        <v>3589497.8979141102</v>
      </c>
      <c r="N286" s="45">
        <f t="shared" si="104"/>
        <v>16820276.537484661</v>
      </c>
      <c r="O286" s="45">
        <v>24637608.206991453</v>
      </c>
      <c r="P286" s="45">
        <v>6273258.6316785607</v>
      </c>
      <c r="Q286" s="45">
        <f t="shared" si="105"/>
        <v>30910866.838670015</v>
      </c>
      <c r="R286" s="45" t="str">
        <f t="shared" si="106"/>
        <v>Yes</v>
      </c>
      <c r="S286" s="46" t="str">
        <f t="shared" si="106"/>
        <v>Yes</v>
      </c>
      <c r="T286" s="47">
        <f>ROUND(INDEX(Summary!H:H,MATCH(H:H,Summary!A:A,0)),2)</f>
        <v>0.85</v>
      </c>
      <c r="U286" s="47">
        <f>ROUND(INDEX(Summary!I:I,MATCH(H:H,Summary!A:A,0)),2)</f>
        <v>0.9</v>
      </c>
      <c r="V286" s="82">
        <f t="shared" si="107"/>
        <v>8069931.3494596081</v>
      </c>
      <c r="W286" s="82">
        <f t="shared" si="107"/>
        <v>2085034.4087699838</v>
      </c>
      <c r="X286" s="45">
        <f t="shared" si="108"/>
        <v>10154965.758229591</v>
      </c>
      <c r="Y286" s="45" t="s">
        <v>18726</v>
      </c>
      <c r="Z286" s="45" t="str">
        <f t="shared" si="109"/>
        <v>Yes</v>
      </c>
      <c r="AA286" s="45" t="str">
        <f t="shared" si="109"/>
        <v>Yes</v>
      </c>
      <c r="AB286" s="45" t="str">
        <f t="shared" si="110"/>
        <v>Yes</v>
      </c>
      <c r="AC286" s="83">
        <f t="shared" si="121"/>
        <v>1.22</v>
      </c>
      <c r="AD286" s="83">
        <f t="shared" si="122"/>
        <v>1.26</v>
      </c>
      <c r="AE286" s="45">
        <f t="shared" si="123"/>
        <v>11582724.995694967</v>
      </c>
      <c r="AF286" s="45">
        <f t="shared" si="123"/>
        <v>2919048.1722779772</v>
      </c>
      <c r="AG286" s="45">
        <f t="shared" si="111"/>
        <v>14501773.167972945</v>
      </c>
      <c r="AH286" s="47">
        <f>IF(Y286="No",0,IFERROR(ROUNDDOWN(INDEX('90% of ACR'!K:K,MATCH(H:H,'90% of ACR'!A:A,0))*IF(I286&gt;0,IF(O286&gt;0,$R$4*MAX(O286-V286,0),0),0)/I286,2),0))</f>
        <v>0.89</v>
      </c>
      <c r="AI286" s="83">
        <f>IF(Y286="No",0,IFERROR(ROUNDDOWN(INDEX('90% of ACR'!R:R,MATCH(H:H,'90% of ACR'!A:A,0))*IF(J286&gt;0,IF(P286&gt;0,$R$4*MAX(P286-W286,0),0),0)/J286,2),0))</f>
        <v>0.81</v>
      </c>
      <c r="AJ286" s="45">
        <f t="shared" si="112"/>
        <v>8449692.8247282952</v>
      </c>
      <c r="AK286" s="45">
        <f t="shared" si="112"/>
        <v>1876530.9678929856</v>
      </c>
      <c r="AL286" s="47">
        <f t="shared" si="113"/>
        <v>1.74</v>
      </c>
      <c r="AM286" s="47">
        <f t="shared" si="113"/>
        <v>1.71</v>
      </c>
      <c r="AN286" s="84">
        <f>IFERROR(INDEX(FeeCalc!P:P,MATCH(C286,FeeCalc!F:F,0)),0)</f>
        <v>20481189.550850872</v>
      </c>
      <c r="AO286" s="84">
        <f>IFERROR(INDEX(FeeCalc!S:S,MATCH(C286,FeeCalc!F:F,0)),0)</f>
        <v>1268480.8820210048</v>
      </c>
      <c r="AP286" s="84">
        <f t="shared" si="114"/>
        <v>21749670.432871878</v>
      </c>
      <c r="AQ286" s="69">
        <f t="shared" si="115"/>
        <v>9229081.1541213896</v>
      </c>
      <c r="AR286" s="69">
        <v>4633076.5169494571</v>
      </c>
      <c r="AS286" s="69">
        <f t="shared" si="124"/>
        <v>4596004.6371719325</v>
      </c>
      <c r="AT286" s="69">
        <f>IFERROR(IFERROR(INDEX('2023 IP UPL Data'!L:L,MATCH(A:A,'2023 IP UPL Data'!B:B,0)),INDEX('2023 IMD UPL Data'!I:I,MATCH(A:A,'2023 IMD UPL Data'!B:B,0))),0)</f>
        <v>8098324.1104294499</v>
      </c>
      <c r="AU286" s="69">
        <f>IFERROR(IF(F284="IMD",0,INDEX('2023 OP UPL Data'!J:J,MATCH(A:A,'2023 OP UPL Data'!B:B,0))),0)</f>
        <v>1526440.8220858895</v>
      </c>
      <c r="AV286" s="45">
        <f t="shared" si="116"/>
        <v>9624764.9325153399</v>
      </c>
      <c r="AW286" s="69">
        <f>IFERROR(IFERROR(INDEX('2023 IP UPL Data'!M:M,MATCH(A:A,'2023 IP UPL Data'!B:B,0)),INDEX('2023 IMD UPL Data'!J:J,MATCH(A:A,'2023 IMD UPL Data'!B:B,0))),0)</f>
        <v>21329102.75</v>
      </c>
      <c r="AX286" s="69">
        <f>IFERROR(IF(F284="IMD",0,INDEX('2023 OP UPL Data'!L:L,MATCH(A:A,'2023 OP UPL Data'!B:B,0))),0)</f>
        <v>5115938.72</v>
      </c>
      <c r="AY286" s="45">
        <f t="shared" si="117"/>
        <v>26445041.469999999</v>
      </c>
      <c r="AZ286" s="69">
        <v>32735932.317420904</v>
      </c>
      <c r="BA286" s="69">
        <v>7799699.4537644507</v>
      </c>
      <c r="BB286" s="69">
        <f t="shared" si="118"/>
        <v>24666000.967961296</v>
      </c>
      <c r="BC286" s="69">
        <f t="shared" si="118"/>
        <v>5714665.0449944669</v>
      </c>
      <c r="BD286" s="69">
        <f t="shared" si="119"/>
        <v>30380666.012955762</v>
      </c>
      <c r="BE286" s="91">
        <f t="shared" si="120"/>
        <v>11406829.567420904</v>
      </c>
      <c r="BF286" s="91">
        <f t="shared" si="120"/>
        <v>2683760.733764451</v>
      </c>
      <c r="BG286" s="70">
        <f>IFERROR(INDEX('2023 IP UPL Data'!K:K,MATCH(A286,'2023 IP UPL Data'!B:B,0)),0)</f>
        <v>0</v>
      </c>
    </row>
    <row r="287" spans="1:59">
      <c r="A287" s="120" t="s">
        <v>955</v>
      </c>
      <c r="B287" s="161" t="s">
        <v>955</v>
      </c>
      <c r="C287" s="31" t="s">
        <v>956</v>
      </c>
      <c r="D287" s="193" t="s">
        <v>956</v>
      </c>
      <c r="E287" s="157" t="s">
        <v>22978</v>
      </c>
      <c r="F287" s="117" t="s">
        <v>2987</v>
      </c>
      <c r="G287" s="117" t="s">
        <v>228</v>
      </c>
      <c r="H287" s="43" t="str">
        <f t="shared" si="102"/>
        <v>Urban MRSA West</v>
      </c>
      <c r="I287" s="45">
        <f>INDEX(FeeCalc!M:M,MATCH(C:C,FeeCalc!F:F,0))</f>
        <v>8341653.6337196259</v>
      </c>
      <c r="J287" s="45">
        <f>INDEX(FeeCalc!L:L,MATCH(C:C,FeeCalc!F:F,0))</f>
        <v>1583840.854400933</v>
      </c>
      <c r="K287" s="45">
        <f t="shared" si="103"/>
        <v>9925494.4881205596</v>
      </c>
      <c r="L287" s="45">
        <f>IFERROR(IFERROR(INDEX('2023 IP UPL Data'!N:N,MATCH(A:A,'2023 IP UPL Data'!B:B,0)),INDEX('2023 IMD UPL Data'!M:M,MATCH(A:A,'2023 IMD UPL Data'!B:B,0))),0)</f>
        <v>6319051.0828571422</v>
      </c>
      <c r="M287" s="45">
        <f>IFERROR((IF(F287="IMD",0,INDEX('2023 OP UPL Data'!M:M,MATCH(A:A,'2023 OP UPL Data'!B:B,0)))),0)</f>
        <v>3173550.3785714284</v>
      </c>
      <c r="N287" s="45">
        <f t="shared" si="104"/>
        <v>9492601.4614285715</v>
      </c>
      <c r="O287" s="45">
        <v>29889291.158573359</v>
      </c>
      <c r="P287" s="45">
        <v>6422335.5289146509</v>
      </c>
      <c r="Q287" s="45">
        <f t="shared" si="105"/>
        <v>36311626.687488012</v>
      </c>
      <c r="R287" s="45" t="str">
        <f t="shared" si="106"/>
        <v>Yes</v>
      </c>
      <c r="S287" s="46" t="str">
        <f t="shared" si="106"/>
        <v>Yes</v>
      </c>
      <c r="T287" s="47">
        <f>ROUND(INDEX(Summary!H:H,MATCH(H:H,Summary!A:A,0)),2)</f>
        <v>0.45</v>
      </c>
      <c r="U287" s="47">
        <f>ROUND(INDEX(Summary!I:I,MATCH(H:H,Summary!A:A,0)),2)</f>
        <v>1.3</v>
      </c>
      <c r="V287" s="82">
        <f t="shared" si="107"/>
        <v>3753744.1351738316</v>
      </c>
      <c r="W287" s="82">
        <f t="shared" si="107"/>
        <v>2058993.110721213</v>
      </c>
      <c r="X287" s="45">
        <f t="shared" si="108"/>
        <v>5812737.2458950449</v>
      </c>
      <c r="Y287" s="45" t="s">
        <v>18726</v>
      </c>
      <c r="Z287" s="45" t="str">
        <f t="shared" si="109"/>
        <v>Yes</v>
      </c>
      <c r="AA287" s="45" t="str">
        <f t="shared" si="109"/>
        <v>Yes</v>
      </c>
      <c r="AB287" s="45" t="str">
        <f t="shared" si="110"/>
        <v>Yes</v>
      </c>
      <c r="AC287" s="83">
        <f t="shared" si="121"/>
        <v>2.1800000000000002</v>
      </c>
      <c r="AD287" s="83">
        <f t="shared" si="122"/>
        <v>1.92</v>
      </c>
      <c r="AE287" s="45">
        <f t="shared" si="123"/>
        <v>18184804.921508785</v>
      </c>
      <c r="AF287" s="45">
        <f t="shared" si="123"/>
        <v>3040974.4404497915</v>
      </c>
      <c r="AG287" s="45">
        <f t="shared" si="111"/>
        <v>21225779.361958578</v>
      </c>
      <c r="AH287" s="47">
        <f>IF(Y287="No",0,IFERROR(ROUNDDOWN(INDEX('90% of ACR'!K:K,MATCH(H:H,'90% of ACR'!A:A,0))*IF(I287&gt;0,IF(O287&gt;0,$R$4*MAX(O287-V287,0),0),0)/I287,2),0))</f>
        <v>2.1800000000000002</v>
      </c>
      <c r="AI287" s="83">
        <f>IF(Y287="No",0,IFERROR(ROUNDDOWN(INDEX('90% of ACR'!R:R,MATCH(H:H,'90% of ACR'!A:A,0))*IF(J287&gt;0,IF(P287&gt;0,$R$4*MAX(P287-W287,0),0),0)/J287,2),0))</f>
        <v>1.83</v>
      </c>
      <c r="AJ287" s="45">
        <f t="shared" si="112"/>
        <v>18184804.921508785</v>
      </c>
      <c r="AK287" s="45">
        <f t="shared" si="112"/>
        <v>2898428.7635537074</v>
      </c>
      <c r="AL287" s="47">
        <f t="shared" si="113"/>
        <v>2.6300000000000003</v>
      </c>
      <c r="AM287" s="47">
        <f t="shared" si="113"/>
        <v>3.13</v>
      </c>
      <c r="AN287" s="84">
        <f>IFERROR(INDEX(FeeCalc!P:P,MATCH(C287,FeeCalc!F:F,0)),0)</f>
        <v>26895970.930957541</v>
      </c>
      <c r="AO287" s="84">
        <f>IFERROR(INDEX(FeeCalc!S:S,MATCH(C287,FeeCalc!F:F,0)),0)</f>
        <v>1647283.0096498579</v>
      </c>
      <c r="AP287" s="84">
        <f t="shared" si="114"/>
        <v>28543253.940607399</v>
      </c>
      <c r="AQ287" s="69">
        <f t="shared" si="115"/>
        <v>12111816.031125821</v>
      </c>
      <c r="AR287" s="69">
        <v>6038161.7300953828</v>
      </c>
      <c r="AS287" s="69">
        <f t="shared" si="124"/>
        <v>6073654.3010304384</v>
      </c>
      <c r="AT287" s="69">
        <f>IFERROR(IFERROR(INDEX('2023 IP UPL Data'!L:L,MATCH(A:A,'2023 IP UPL Data'!B:B,0)),INDEX('2023 IMD UPL Data'!I:I,MATCH(A:A,'2023 IMD UPL Data'!B:B,0))),0)</f>
        <v>7843799.1371428585</v>
      </c>
      <c r="AU287" s="69">
        <f>IFERROR(IF(F285="IMD",0,INDEX('2023 OP UPL Data'!J:J,MATCH(A:A,'2023 OP UPL Data'!B:B,0))),0)</f>
        <v>785952.65142857144</v>
      </c>
      <c r="AV287" s="45">
        <f t="shared" si="116"/>
        <v>8629751.7885714304</v>
      </c>
      <c r="AW287" s="69">
        <f>IFERROR(IFERROR(INDEX('2023 IP UPL Data'!M:M,MATCH(A:A,'2023 IP UPL Data'!B:B,0)),INDEX('2023 IMD UPL Data'!J:J,MATCH(A:A,'2023 IMD UPL Data'!B:B,0))),0)</f>
        <v>14162850.220000001</v>
      </c>
      <c r="AX287" s="69">
        <f>IFERROR(IF(F285="IMD",0,INDEX('2023 OP UPL Data'!L:L,MATCH(A:A,'2023 OP UPL Data'!B:B,0))),0)</f>
        <v>3959503.03</v>
      </c>
      <c r="AY287" s="45">
        <f t="shared" si="117"/>
        <v>18122353.25</v>
      </c>
      <c r="AZ287" s="69">
        <v>37733090.295716219</v>
      </c>
      <c r="BA287" s="69">
        <v>7208288.1803432228</v>
      </c>
      <c r="BB287" s="69">
        <f t="shared" si="118"/>
        <v>33979346.160542384</v>
      </c>
      <c r="BC287" s="69">
        <f t="shared" si="118"/>
        <v>5149295.06962201</v>
      </c>
      <c r="BD287" s="69">
        <f t="shared" si="119"/>
        <v>39128641.230164401</v>
      </c>
      <c r="BE287" s="91">
        <f t="shared" si="120"/>
        <v>23570240.07571622</v>
      </c>
      <c r="BF287" s="91">
        <f t="shared" si="120"/>
        <v>3248785.150343223</v>
      </c>
      <c r="BG287" s="70">
        <f>IFERROR(INDEX('2023 IP UPL Data'!K:K,MATCH(A287,'2023 IP UPL Data'!B:B,0)),0)</f>
        <v>0</v>
      </c>
    </row>
    <row r="288" spans="1:59">
      <c r="A288" s="120" t="s">
        <v>1149</v>
      </c>
      <c r="B288" s="161" t="s">
        <v>1149</v>
      </c>
      <c r="C288" s="31" t="s">
        <v>1150</v>
      </c>
      <c r="D288" s="193" t="s">
        <v>1150</v>
      </c>
      <c r="E288" s="157" t="s">
        <v>22979</v>
      </c>
      <c r="F288" s="117" t="s">
        <v>2987</v>
      </c>
      <c r="G288" s="117" t="s">
        <v>1599</v>
      </c>
      <c r="H288" s="43" t="str">
        <f t="shared" si="102"/>
        <v>Urban Jefferson</v>
      </c>
      <c r="I288" s="45">
        <f>INDEX(FeeCalc!M:M,MATCH(C:C,FeeCalc!F:F,0))</f>
        <v>3834989.731202276</v>
      </c>
      <c r="J288" s="45">
        <f>INDEX(FeeCalc!L:L,MATCH(C:C,FeeCalc!F:F,0))</f>
        <v>2492836.5924520814</v>
      </c>
      <c r="K288" s="45">
        <f t="shared" si="103"/>
        <v>6327826.3236543573</v>
      </c>
      <c r="L288" s="45">
        <f>IFERROR(IFERROR(INDEX('2023 IP UPL Data'!N:N,MATCH(A:A,'2023 IP UPL Data'!B:B,0)),INDEX('2023 IMD UPL Data'!M:M,MATCH(A:A,'2023 IMD UPL Data'!B:B,0))),0)</f>
        <v>5025736.0917903939</v>
      </c>
      <c r="M288" s="45">
        <f>IFERROR((IF(F288="IMD",0,INDEX('2023 OP UPL Data'!M:M,MATCH(A:A,'2023 OP UPL Data'!B:B,0)))),0)</f>
        <v>3489356.5520524019</v>
      </c>
      <c r="N288" s="45">
        <f t="shared" si="104"/>
        <v>8515092.6438427959</v>
      </c>
      <c r="O288" s="45">
        <v>10347110.774558879</v>
      </c>
      <c r="P288" s="45">
        <v>7153723.3976292564</v>
      </c>
      <c r="Q288" s="45">
        <f t="shared" si="105"/>
        <v>17500834.172188137</v>
      </c>
      <c r="R288" s="45" t="str">
        <f t="shared" si="106"/>
        <v>Yes</v>
      </c>
      <c r="S288" s="46" t="str">
        <f t="shared" si="106"/>
        <v>Yes</v>
      </c>
      <c r="T288" s="47">
        <f>ROUND(INDEX(Summary!H:H,MATCH(H:H,Summary!A:A,0)),2)</f>
        <v>1.18</v>
      </c>
      <c r="U288" s="47">
        <f>ROUND(INDEX(Summary!I:I,MATCH(H:H,Summary!A:A,0)),2)</f>
        <v>1.6</v>
      </c>
      <c r="V288" s="82">
        <f t="shared" si="107"/>
        <v>4525287.8828186858</v>
      </c>
      <c r="W288" s="82">
        <f t="shared" si="107"/>
        <v>3988538.5479233302</v>
      </c>
      <c r="X288" s="45">
        <f t="shared" si="108"/>
        <v>8513826.4307420161</v>
      </c>
      <c r="Y288" s="45" t="s">
        <v>18726</v>
      </c>
      <c r="Z288" s="45" t="str">
        <f t="shared" si="109"/>
        <v>Yes</v>
      </c>
      <c r="AA288" s="45" t="str">
        <f t="shared" si="109"/>
        <v>Yes</v>
      </c>
      <c r="AB288" s="45" t="str">
        <f t="shared" si="110"/>
        <v>Yes</v>
      </c>
      <c r="AC288" s="83">
        <f t="shared" si="121"/>
        <v>1.06</v>
      </c>
      <c r="AD288" s="83">
        <f t="shared" si="122"/>
        <v>0.88</v>
      </c>
      <c r="AE288" s="45">
        <f t="shared" si="123"/>
        <v>4065089.1150744129</v>
      </c>
      <c r="AF288" s="45">
        <f t="shared" si="123"/>
        <v>2193696.2013578317</v>
      </c>
      <c r="AG288" s="45">
        <f t="shared" si="111"/>
        <v>6258785.3164322451</v>
      </c>
      <c r="AH288" s="47">
        <f>IF(Y288="No",0,IFERROR(ROUNDDOWN(INDEX('90% of ACR'!K:K,MATCH(H:H,'90% of ACR'!A:A,0))*IF(I288&gt;0,IF(O288&gt;0,$R$4*MAX(O288-V288,0),0),0)/I288,2),0))</f>
        <v>0.91</v>
      </c>
      <c r="AI288" s="83">
        <f>IF(Y288="No",0,IFERROR(ROUNDDOWN(INDEX('90% of ACR'!R:R,MATCH(H:H,'90% of ACR'!A:A,0))*IF(J288&gt;0,IF(P288&gt;0,$R$4*MAX(P288-W288,0),0),0)/J288,2),0))</f>
        <v>0.72</v>
      </c>
      <c r="AJ288" s="45">
        <f t="shared" si="112"/>
        <v>3489840.6553940712</v>
      </c>
      <c r="AK288" s="45">
        <f t="shared" si="112"/>
        <v>1794842.3465654985</v>
      </c>
      <c r="AL288" s="47">
        <f t="shared" si="113"/>
        <v>2.09</v>
      </c>
      <c r="AM288" s="47">
        <f t="shared" si="113"/>
        <v>2.3200000000000003</v>
      </c>
      <c r="AN288" s="84">
        <f>IFERROR(INDEX(FeeCalc!P:P,MATCH(C288,FeeCalc!F:F,0)),0)</f>
        <v>13798509.432701586</v>
      </c>
      <c r="AO288" s="84">
        <f>IFERROR(INDEX(FeeCalc!S:S,MATCH(C288,FeeCalc!F:F,0)),0)</f>
        <v>852422.905284254</v>
      </c>
      <c r="AP288" s="84">
        <f t="shared" si="114"/>
        <v>14650932.33798584</v>
      </c>
      <c r="AQ288" s="69">
        <f t="shared" si="115"/>
        <v>6216859.420842208</v>
      </c>
      <c r="AR288" s="69">
        <v>3104365.6969996537</v>
      </c>
      <c r="AS288" s="69">
        <f t="shared" si="124"/>
        <v>3112493.7238425543</v>
      </c>
      <c r="AT288" s="69">
        <f>IFERROR(IFERROR(INDEX('2023 IP UPL Data'!L:L,MATCH(A:A,'2023 IP UPL Data'!B:B,0)),INDEX('2023 IMD UPL Data'!I:I,MATCH(A:A,'2023 IMD UPL Data'!B:B,0))),0)</f>
        <v>3386008.2882096069</v>
      </c>
      <c r="AU288" s="69">
        <f>IFERROR(IF(F286="IMD",0,INDEX('2023 OP UPL Data'!J:J,MATCH(A:A,'2023 OP UPL Data'!B:B,0))),0)</f>
        <v>1243856.4279475983</v>
      </c>
      <c r="AV288" s="45">
        <f t="shared" si="116"/>
        <v>4629864.7161572054</v>
      </c>
      <c r="AW288" s="69">
        <f>IFERROR(IFERROR(INDEX('2023 IP UPL Data'!M:M,MATCH(A:A,'2023 IP UPL Data'!B:B,0)),INDEX('2023 IMD UPL Data'!J:J,MATCH(A:A,'2023 IMD UPL Data'!B:B,0))),0)</f>
        <v>8411744.3800000008</v>
      </c>
      <c r="AX288" s="69">
        <f>IFERROR(IF(F286="IMD",0,INDEX('2023 OP UPL Data'!L:L,MATCH(A:A,'2023 OP UPL Data'!B:B,0))),0)</f>
        <v>4733212.9800000004</v>
      </c>
      <c r="AY288" s="45">
        <f t="shared" si="117"/>
        <v>13144957.360000001</v>
      </c>
      <c r="AZ288" s="69">
        <v>13733119.062768485</v>
      </c>
      <c r="BA288" s="69">
        <v>8397579.8255768549</v>
      </c>
      <c r="BB288" s="69">
        <f t="shared" si="118"/>
        <v>9207831.1799497996</v>
      </c>
      <c r="BC288" s="69">
        <f t="shared" si="118"/>
        <v>4409041.2776535247</v>
      </c>
      <c r="BD288" s="69">
        <f t="shared" si="119"/>
        <v>13616872.457603322</v>
      </c>
      <c r="BE288" s="91">
        <f t="shared" si="120"/>
        <v>5321374.6827684846</v>
      </c>
      <c r="BF288" s="91">
        <f t="shared" si="120"/>
        <v>3664366.8455768544</v>
      </c>
      <c r="BG288" s="70">
        <f>IFERROR(INDEX('2023 IP UPL Data'!K:K,MATCH(A288,'2023 IP UPL Data'!B:B,0)),0)</f>
        <v>0</v>
      </c>
    </row>
    <row r="289" spans="1:59">
      <c r="A289" s="120" t="s">
        <v>541</v>
      </c>
      <c r="B289" s="161" t="s">
        <v>541</v>
      </c>
      <c r="C289" s="31" t="s">
        <v>542</v>
      </c>
      <c r="D289" s="193" t="s">
        <v>542</v>
      </c>
      <c r="E289" s="157" t="s">
        <v>22980</v>
      </c>
      <c r="F289" s="117" t="s">
        <v>2987</v>
      </c>
      <c r="G289" s="117" t="s">
        <v>311</v>
      </c>
      <c r="H289" s="43" t="str">
        <f t="shared" si="102"/>
        <v>Urban MRSA Northeast</v>
      </c>
      <c r="I289" s="45">
        <f>INDEX(FeeCalc!M:M,MATCH(C:C,FeeCalc!F:F,0))</f>
        <v>1696229.6349509852</v>
      </c>
      <c r="J289" s="45">
        <f>INDEX(FeeCalc!L:L,MATCH(C:C,FeeCalc!F:F,0))</f>
        <v>716992.07631327084</v>
      </c>
      <c r="K289" s="45">
        <f t="shared" si="103"/>
        <v>2413221.7112642559</v>
      </c>
      <c r="L289" s="45">
        <f>IFERROR(IFERROR(INDEX('2023 IP UPL Data'!N:N,MATCH(A:A,'2023 IP UPL Data'!B:B,0)),INDEX('2023 IMD UPL Data'!M:M,MATCH(A:A,'2023 IMD UPL Data'!B:B,0))),0)</f>
        <v>1893426.9360869564</v>
      </c>
      <c r="M289" s="45">
        <f>IFERROR((IF(F289="IMD",0,INDEX('2023 OP UPL Data'!M:M,MATCH(A:A,'2023 OP UPL Data'!B:B,0)))),0)</f>
        <v>1343596.0478260869</v>
      </c>
      <c r="N289" s="45">
        <f t="shared" si="104"/>
        <v>3237022.9839130435</v>
      </c>
      <c r="O289" s="45">
        <v>2954730.6775515233</v>
      </c>
      <c r="P289" s="45">
        <v>1447221.3576296407</v>
      </c>
      <c r="Q289" s="45">
        <f t="shared" si="105"/>
        <v>4401952.0351811638</v>
      </c>
      <c r="R289" s="45" t="str">
        <f t="shared" si="106"/>
        <v>Yes</v>
      </c>
      <c r="S289" s="46" t="str">
        <f t="shared" si="106"/>
        <v>Yes</v>
      </c>
      <c r="T289" s="47">
        <f>ROUND(INDEX(Summary!H:H,MATCH(H:H,Summary!A:A,0)),2)</f>
        <v>0.81</v>
      </c>
      <c r="U289" s="47">
        <f>ROUND(INDEX(Summary!I:I,MATCH(H:H,Summary!A:A,0)),2)</f>
        <v>1.32</v>
      </c>
      <c r="V289" s="82">
        <f t="shared" si="107"/>
        <v>1373946.004310298</v>
      </c>
      <c r="W289" s="82">
        <f t="shared" si="107"/>
        <v>946429.5407335175</v>
      </c>
      <c r="X289" s="45">
        <f t="shared" si="108"/>
        <v>2320375.5450438154</v>
      </c>
      <c r="Y289" s="45" t="s">
        <v>18726</v>
      </c>
      <c r="Z289" s="45" t="str">
        <f t="shared" si="109"/>
        <v>Yes</v>
      </c>
      <c r="AA289" s="45" t="str">
        <f t="shared" si="109"/>
        <v>Yes</v>
      </c>
      <c r="AB289" s="45" t="str">
        <f t="shared" si="110"/>
        <v>Yes</v>
      </c>
      <c r="AC289" s="83">
        <f t="shared" si="121"/>
        <v>0.65</v>
      </c>
      <c r="AD289" s="83">
        <f t="shared" si="122"/>
        <v>0.49</v>
      </c>
      <c r="AE289" s="45">
        <f t="shared" si="123"/>
        <v>1102549.2627181404</v>
      </c>
      <c r="AF289" s="45">
        <f t="shared" si="123"/>
        <v>351326.11739350273</v>
      </c>
      <c r="AG289" s="45">
        <f t="shared" si="111"/>
        <v>1453875.3801116431</v>
      </c>
      <c r="AH289" s="47">
        <f>IF(Y289="No",0,IFERROR(ROUNDDOWN(INDEX('90% of ACR'!K:K,MATCH(H:H,'90% of ACR'!A:A,0))*IF(I289&gt;0,IF(O289&gt;0,$R$4*MAX(O289-V289,0),0),0)/I289,2),0))</f>
        <v>0.64</v>
      </c>
      <c r="AI289" s="83">
        <f>IF(Y289="No",0,IFERROR(ROUNDDOWN(INDEX('90% of ACR'!R:R,MATCH(H:H,'90% of ACR'!A:A,0))*IF(J289&gt;0,IF(P289&gt;0,$R$4*MAX(P289-W289,0),0),0)/J289,2),0))</f>
        <v>0.48</v>
      </c>
      <c r="AJ289" s="45">
        <f t="shared" si="112"/>
        <v>1085586.9663686305</v>
      </c>
      <c r="AK289" s="45">
        <f t="shared" si="112"/>
        <v>344156.19663036999</v>
      </c>
      <c r="AL289" s="47">
        <f t="shared" si="113"/>
        <v>1.4500000000000002</v>
      </c>
      <c r="AM289" s="47">
        <f t="shared" si="113"/>
        <v>1.8</v>
      </c>
      <c r="AN289" s="84">
        <f>IFERROR(INDEX(FeeCalc!P:P,MATCH(C289,FeeCalc!F:F,0)),0)</f>
        <v>3750118.7080428163</v>
      </c>
      <c r="AO289" s="84">
        <f>IFERROR(INDEX(FeeCalc!S:S,MATCH(C289,FeeCalc!F:F,0)),0)</f>
        <v>233302.88701589408</v>
      </c>
      <c r="AP289" s="84">
        <f t="shared" si="114"/>
        <v>3983421.5950587103</v>
      </c>
      <c r="AQ289" s="69">
        <f t="shared" si="115"/>
        <v>1690293.2522744529</v>
      </c>
      <c r="AR289" s="69">
        <v>850420.52294328145</v>
      </c>
      <c r="AS289" s="69">
        <f t="shared" si="124"/>
        <v>839872.72933117149</v>
      </c>
      <c r="AT289" s="69">
        <f>IFERROR(IFERROR(INDEX('2023 IP UPL Data'!L:L,MATCH(A:A,'2023 IP UPL Data'!B:B,0)),INDEX('2023 IMD UPL Data'!I:I,MATCH(A:A,'2023 IMD UPL Data'!B:B,0))),0)</f>
        <v>1483571.1739130435</v>
      </c>
      <c r="AU289" s="69">
        <f>IFERROR(IF(F287="IMD",0,INDEX('2023 OP UPL Data'!J:J,MATCH(A:A,'2023 OP UPL Data'!B:B,0))),0)</f>
        <v>394386.15217391308</v>
      </c>
      <c r="AV289" s="45">
        <f t="shared" si="116"/>
        <v>1877957.3260869565</v>
      </c>
      <c r="AW289" s="69">
        <f>IFERROR(IFERROR(INDEX('2023 IP UPL Data'!M:M,MATCH(A:A,'2023 IP UPL Data'!B:B,0)),INDEX('2023 IMD UPL Data'!J:J,MATCH(A:A,'2023 IMD UPL Data'!B:B,0))),0)</f>
        <v>3376998.11</v>
      </c>
      <c r="AX289" s="69">
        <f>IFERROR(IF(F287="IMD",0,INDEX('2023 OP UPL Data'!L:L,MATCH(A:A,'2023 OP UPL Data'!B:B,0))),0)</f>
        <v>1737982.2</v>
      </c>
      <c r="AY289" s="45">
        <f t="shared" si="117"/>
        <v>5114980.3099999996</v>
      </c>
      <c r="AZ289" s="69">
        <v>4438301.8514645668</v>
      </c>
      <c r="BA289" s="69">
        <v>1841607.5098035538</v>
      </c>
      <c r="BB289" s="69">
        <f t="shared" si="118"/>
        <v>3064355.847154269</v>
      </c>
      <c r="BC289" s="69">
        <f t="shared" si="118"/>
        <v>895177.96907003631</v>
      </c>
      <c r="BD289" s="69">
        <f t="shared" si="119"/>
        <v>3959533.8162243054</v>
      </c>
      <c r="BE289" s="91">
        <f t="shared" si="120"/>
        <v>1061303.7414645669</v>
      </c>
      <c r="BF289" s="91">
        <f t="shared" si="120"/>
        <v>103625.30980355386</v>
      </c>
      <c r="BG289" s="70">
        <f>IFERROR(INDEX('2023 IP UPL Data'!K:K,MATCH(A289,'2023 IP UPL Data'!B:B,0)),0)</f>
        <v>0</v>
      </c>
    </row>
    <row r="290" spans="1:59">
      <c r="A290" s="120" t="s">
        <v>1779</v>
      </c>
      <c r="B290" s="161" t="s">
        <v>1779</v>
      </c>
      <c r="C290" s="31" t="s">
        <v>1781</v>
      </c>
      <c r="D290" s="193" t="s">
        <v>1781</v>
      </c>
      <c r="E290" s="157" t="s">
        <v>2826</v>
      </c>
      <c r="F290" s="117" t="s">
        <v>2987</v>
      </c>
      <c r="G290" s="117" t="s">
        <v>301</v>
      </c>
      <c r="H290" s="43" t="str">
        <f t="shared" si="102"/>
        <v>Urban Harris</v>
      </c>
      <c r="I290" s="45">
        <f>INDEX(FeeCalc!M:M,MATCH(C:C,FeeCalc!F:F,0))</f>
        <v>12453569.953286164</v>
      </c>
      <c r="J290" s="45">
        <f>INDEX(FeeCalc!L:L,MATCH(C:C,FeeCalc!F:F,0))</f>
        <v>2257089.8198940828</v>
      </c>
      <c r="K290" s="45">
        <f t="shared" si="103"/>
        <v>14710659.773180246</v>
      </c>
      <c r="L290" s="45">
        <f>IFERROR(IFERROR(INDEX('2023 IP UPL Data'!N:N,MATCH(A:A,'2023 IP UPL Data'!B:B,0)),INDEX('2023 IMD UPL Data'!M:M,MATCH(A:A,'2023 IMD UPL Data'!B:B,0))),0)</f>
        <v>30275019.28602941</v>
      </c>
      <c r="M290" s="45">
        <f>IFERROR((IF(F290="IMD",0,INDEX('2023 OP UPL Data'!M:M,MATCH(A:A,'2023 OP UPL Data'!B:B,0)))),0)</f>
        <v>4316000.4649999999</v>
      </c>
      <c r="N290" s="45">
        <f t="shared" si="104"/>
        <v>34591019.751029409</v>
      </c>
      <c r="O290" s="45">
        <v>26795786.909968805</v>
      </c>
      <c r="P290" s="45">
        <v>5277209.798526478</v>
      </c>
      <c r="Q290" s="45">
        <f t="shared" si="105"/>
        <v>32072996.708495282</v>
      </c>
      <c r="R290" s="45" t="str">
        <f t="shared" si="106"/>
        <v>Yes</v>
      </c>
      <c r="S290" s="46" t="str">
        <f t="shared" si="106"/>
        <v>Yes</v>
      </c>
      <c r="T290" s="47">
        <f>ROUND(INDEX(Summary!H:H,MATCH(H:H,Summary!A:A,0)),2)</f>
        <v>1.96</v>
      </c>
      <c r="U290" s="47">
        <f>ROUND(INDEX(Summary!I:I,MATCH(H:H,Summary!A:A,0)),2)</f>
        <v>0.74</v>
      </c>
      <c r="V290" s="82">
        <f t="shared" si="107"/>
        <v>24408997.10844088</v>
      </c>
      <c r="W290" s="82">
        <f t="shared" si="107"/>
        <v>1670246.4667216213</v>
      </c>
      <c r="X290" s="45">
        <f t="shared" si="108"/>
        <v>26079243.5751625</v>
      </c>
      <c r="Y290" s="45" t="s">
        <v>18726</v>
      </c>
      <c r="Z290" s="45" t="str">
        <f t="shared" si="109"/>
        <v>No</v>
      </c>
      <c r="AA290" s="45" t="str">
        <f t="shared" si="109"/>
        <v>Yes</v>
      </c>
      <c r="AB290" s="45" t="str">
        <f t="shared" si="110"/>
        <v>Yes</v>
      </c>
      <c r="AC290" s="83">
        <f t="shared" si="121"/>
        <v>0.13</v>
      </c>
      <c r="AD290" s="83">
        <f t="shared" si="122"/>
        <v>1.1100000000000001</v>
      </c>
      <c r="AE290" s="45">
        <f t="shared" si="123"/>
        <v>1618964.0939272013</v>
      </c>
      <c r="AF290" s="45">
        <f t="shared" si="123"/>
        <v>2505369.700082432</v>
      </c>
      <c r="AG290" s="45">
        <f t="shared" si="111"/>
        <v>4124333.7940096334</v>
      </c>
      <c r="AH290" s="47">
        <f>IF(Y290="No",0,IFERROR(ROUNDDOWN(INDEX('90% of ACR'!K:K,MATCH(H:H,'90% of ACR'!A:A,0))*IF(I290&gt;0,IF(O290&gt;0,$R$4*MAX(O290-V290,0),0),0)/I290,2),0))</f>
        <v>0</v>
      </c>
      <c r="AI290" s="83">
        <f>IF(Y290="No",0,IFERROR(ROUNDDOWN(INDEX('90% of ACR'!R:R,MATCH(H:H,'90% of ACR'!A:A,0))*IF(J290&gt;0,IF(P290&gt;0,$R$4*MAX(P290-W290,0),0),0)/J290,2),0))</f>
        <v>0.84</v>
      </c>
      <c r="AJ290" s="45">
        <f t="shared" si="112"/>
        <v>0</v>
      </c>
      <c r="AK290" s="45">
        <f t="shared" si="112"/>
        <v>1895955.4487110295</v>
      </c>
      <c r="AL290" s="47">
        <f t="shared" si="113"/>
        <v>1.96</v>
      </c>
      <c r="AM290" s="47">
        <f t="shared" si="113"/>
        <v>1.58</v>
      </c>
      <c r="AN290" s="84">
        <f>IFERROR(INDEX(FeeCalc!P:P,MATCH(C290,FeeCalc!F:F,0)),0)</f>
        <v>27975199.02387353</v>
      </c>
      <c r="AO290" s="84">
        <f>IFERROR(INDEX(FeeCalc!S:S,MATCH(C290,FeeCalc!F:F,0)),0)</f>
        <v>1738544.7779167003</v>
      </c>
      <c r="AP290" s="84">
        <f t="shared" si="114"/>
        <v>29713743.80179023</v>
      </c>
      <c r="AQ290" s="69">
        <f t="shared" si="115"/>
        <v>12608492.334901253</v>
      </c>
      <c r="AR290" s="69">
        <v>6278133.4311544476</v>
      </c>
      <c r="AS290" s="69">
        <f t="shared" si="124"/>
        <v>6330358.9037468052</v>
      </c>
      <c r="AT290" s="69">
        <f>IFERROR(IFERROR(INDEX('2023 IP UPL Data'!L:L,MATCH(A:A,'2023 IP UPL Data'!B:B,0)),INDEX('2023 IMD UPL Data'!I:I,MATCH(A:A,'2023 IMD UPL Data'!B:B,0))),0)</f>
        <v>14159248.113970589</v>
      </c>
      <c r="AU290" s="69">
        <f>IFERROR(IF(F288="IMD",0,INDEX('2023 OP UPL Data'!J:J,MATCH(A:A,'2023 OP UPL Data'!B:B,0))),0)</f>
        <v>1277154.625</v>
      </c>
      <c r="AV290" s="45">
        <f t="shared" si="116"/>
        <v>15436402.738970589</v>
      </c>
      <c r="AW290" s="69">
        <f>IFERROR(IFERROR(INDEX('2023 IP UPL Data'!M:M,MATCH(A:A,'2023 IP UPL Data'!B:B,0)),INDEX('2023 IMD UPL Data'!J:J,MATCH(A:A,'2023 IMD UPL Data'!B:B,0))),0)</f>
        <v>44434267.399999999</v>
      </c>
      <c r="AX290" s="69">
        <f>IFERROR(IF(F288="IMD",0,INDEX('2023 OP UPL Data'!L:L,MATCH(A:A,'2023 OP UPL Data'!B:B,0))),0)</f>
        <v>5593155.0899999999</v>
      </c>
      <c r="AY290" s="45">
        <f t="shared" si="117"/>
        <v>50027422.489999995</v>
      </c>
      <c r="AZ290" s="69">
        <v>40955035.023939393</v>
      </c>
      <c r="BA290" s="69">
        <v>6554364.423526478</v>
      </c>
      <c r="BB290" s="69">
        <f t="shared" si="118"/>
        <v>16546037.915498514</v>
      </c>
      <c r="BC290" s="69">
        <f t="shared" si="118"/>
        <v>4884117.9568048567</v>
      </c>
      <c r="BD290" s="69">
        <f t="shared" si="119"/>
        <v>21430155.872303374</v>
      </c>
      <c r="BE290" s="91">
        <f t="shared" si="120"/>
        <v>0</v>
      </c>
      <c r="BF290" s="91">
        <f t="shared" si="120"/>
        <v>961209.33352647815</v>
      </c>
      <c r="BG290" s="70">
        <f>IFERROR(INDEX('2023 IP UPL Data'!K:K,MATCH(A290,'2023 IP UPL Data'!B:B,0)),0)</f>
        <v>0</v>
      </c>
    </row>
    <row r="291" spans="1:59">
      <c r="A291" s="120" t="s">
        <v>229</v>
      </c>
      <c r="B291" s="161" t="s">
        <v>229</v>
      </c>
      <c r="C291" s="31" t="s">
        <v>230</v>
      </c>
      <c r="D291" s="193" t="s">
        <v>230</v>
      </c>
      <c r="E291" s="157" t="s">
        <v>23153</v>
      </c>
      <c r="F291" s="117" t="s">
        <v>2987</v>
      </c>
      <c r="G291" s="117" t="s">
        <v>224</v>
      </c>
      <c r="H291" s="43" t="str">
        <f t="shared" si="102"/>
        <v>Urban Dallas</v>
      </c>
      <c r="I291" s="45">
        <f>INDEX(FeeCalc!M:M,MATCH(C:C,FeeCalc!F:F,0))</f>
        <v>374395.00648982602</v>
      </c>
      <c r="J291" s="45">
        <f>INDEX(FeeCalc!L:L,MATCH(C:C,FeeCalc!F:F,0))</f>
        <v>447775.66730288847</v>
      </c>
      <c r="K291" s="45">
        <f t="shared" si="103"/>
        <v>822170.67379271449</v>
      </c>
      <c r="L291" s="45">
        <f>IFERROR(IFERROR(INDEX('2023 IP UPL Data'!N:N,MATCH(A:A,'2023 IP UPL Data'!B:B,0)),INDEX('2023 IMD UPL Data'!M:M,MATCH(A:A,'2023 IMD UPL Data'!B:B,0))),0)</f>
        <v>137621.48650602414</v>
      </c>
      <c r="M291" s="45">
        <f>IFERROR((IF(F291="IMD",0,INDEX('2023 OP UPL Data'!M:M,MATCH(A:A,'2023 OP UPL Data'!B:B,0)))),0)</f>
        <v>989074.1574698796</v>
      </c>
      <c r="N291" s="45">
        <f t="shared" si="104"/>
        <v>1126695.6439759037</v>
      </c>
      <c r="O291" s="45">
        <v>348011.18646738015</v>
      </c>
      <c r="P291" s="45">
        <v>1487386.7222081416</v>
      </c>
      <c r="Q291" s="45">
        <f t="shared" si="105"/>
        <v>1835397.9086755216</v>
      </c>
      <c r="R291" s="45" t="str">
        <f t="shared" si="106"/>
        <v>Yes</v>
      </c>
      <c r="S291" s="46" t="str">
        <f t="shared" si="106"/>
        <v>Yes</v>
      </c>
      <c r="T291" s="47">
        <f>ROUND(INDEX(Summary!H:H,MATCH(H:H,Summary!A:A,0)),2)</f>
        <v>1.04</v>
      </c>
      <c r="U291" s="47">
        <f>ROUND(INDEX(Summary!I:I,MATCH(H:H,Summary!A:A,0)),2)</f>
        <v>1.04</v>
      </c>
      <c r="V291" s="82">
        <f t="shared" si="107"/>
        <v>389370.80674941908</v>
      </c>
      <c r="W291" s="82">
        <f t="shared" si="107"/>
        <v>465686.693995004</v>
      </c>
      <c r="X291" s="45">
        <f t="shared" si="108"/>
        <v>855057.50074442313</v>
      </c>
      <c r="Y291" s="45" t="s">
        <v>18726</v>
      </c>
      <c r="Z291" s="45" t="str">
        <f t="shared" si="109"/>
        <v>No</v>
      </c>
      <c r="AA291" s="45" t="str">
        <f t="shared" si="109"/>
        <v>Yes</v>
      </c>
      <c r="AB291" s="45" t="str">
        <f t="shared" si="110"/>
        <v>Yes</v>
      </c>
      <c r="AC291" s="83">
        <f t="shared" si="121"/>
        <v>0</v>
      </c>
      <c r="AD291" s="83">
        <f t="shared" si="122"/>
        <v>1.59</v>
      </c>
      <c r="AE291" s="45">
        <f t="shared" si="123"/>
        <v>0</v>
      </c>
      <c r="AF291" s="45">
        <f t="shared" si="123"/>
        <v>711963.31101159274</v>
      </c>
      <c r="AG291" s="45">
        <f t="shared" si="111"/>
        <v>711963.31101159274</v>
      </c>
      <c r="AH291" s="47">
        <f>IF(Y291="No",0,IFERROR(ROUNDDOWN(INDEX('90% of ACR'!K:K,MATCH(H:H,'90% of ACR'!A:A,0))*IF(I291&gt;0,IF(O291&gt;0,$R$4*MAX(O291-V291,0),0),0)/I291,2),0))</f>
        <v>0</v>
      </c>
      <c r="AI291" s="83">
        <f>IF(Y291="No",0,IFERROR(ROUNDDOWN(INDEX('90% of ACR'!R:R,MATCH(H:H,'90% of ACR'!A:A,0))*IF(J291&gt;0,IF(P291&gt;0,$R$4*MAX(P291-W291,0),0),0)/J291,2),0))</f>
        <v>1.58</v>
      </c>
      <c r="AJ291" s="45">
        <f t="shared" si="112"/>
        <v>0</v>
      </c>
      <c r="AK291" s="45">
        <f t="shared" si="112"/>
        <v>707485.55433856382</v>
      </c>
      <c r="AL291" s="47">
        <f t="shared" si="113"/>
        <v>1.04</v>
      </c>
      <c r="AM291" s="47">
        <f t="shared" si="113"/>
        <v>2.62</v>
      </c>
      <c r="AN291" s="84">
        <f>IFERROR(INDEX(FeeCalc!P:P,MATCH(C291,FeeCalc!F:F,0)),0)</f>
        <v>1562543.0550829868</v>
      </c>
      <c r="AO291" s="84">
        <f>IFERROR(INDEX(FeeCalc!S:S,MATCH(C291,FeeCalc!F:F,0)),0)</f>
        <v>98295.314623033628</v>
      </c>
      <c r="AP291" s="84">
        <f t="shared" si="114"/>
        <v>1660838.3697060205</v>
      </c>
      <c r="AQ291" s="69">
        <f t="shared" si="115"/>
        <v>704746.8670940951</v>
      </c>
      <c r="AR291" s="69">
        <v>365704.45055709785</v>
      </c>
      <c r="AS291" s="69">
        <f t="shared" si="124"/>
        <v>339042.41653699725</v>
      </c>
      <c r="AT291" s="69">
        <f>IFERROR(IFERROR(INDEX('2023 IP UPL Data'!L:L,MATCH(A:A,'2023 IP UPL Data'!B:B,0)),INDEX('2023 IMD UPL Data'!I:I,MATCH(A:A,'2023 IMD UPL Data'!B:B,0))),0)</f>
        <v>264110.37349397584</v>
      </c>
      <c r="AU291" s="69">
        <f>IFERROR(IF(F289="IMD",0,INDEX('2023 OP UPL Data'!J:J,MATCH(A:A,'2023 OP UPL Data'!B:B,0))),0)</f>
        <v>174469.63253012038</v>
      </c>
      <c r="AV291" s="45">
        <f t="shared" si="116"/>
        <v>438580.00602409622</v>
      </c>
      <c r="AW291" s="69">
        <f>IFERROR(IFERROR(INDEX('2023 IP UPL Data'!M:M,MATCH(A:A,'2023 IP UPL Data'!B:B,0)),INDEX('2023 IMD UPL Data'!J:J,MATCH(A:A,'2023 IMD UPL Data'!B:B,0))),0)</f>
        <v>401731.86</v>
      </c>
      <c r="AX291" s="69">
        <f>IFERROR(IF(F289="IMD",0,INDEX('2023 OP UPL Data'!L:L,MATCH(A:A,'2023 OP UPL Data'!B:B,0))),0)</f>
        <v>1163543.79</v>
      </c>
      <c r="AY291" s="45">
        <f t="shared" si="117"/>
        <v>1565275.65</v>
      </c>
      <c r="AZ291" s="69">
        <v>612121.55996135599</v>
      </c>
      <c r="BA291" s="69">
        <v>1661856.354738262</v>
      </c>
      <c r="BB291" s="69">
        <f t="shared" si="118"/>
        <v>222750.75321193691</v>
      </c>
      <c r="BC291" s="69">
        <f t="shared" si="118"/>
        <v>1196169.660743258</v>
      </c>
      <c r="BD291" s="69">
        <f t="shared" si="119"/>
        <v>1418920.4139551946</v>
      </c>
      <c r="BE291" s="91">
        <f t="shared" si="120"/>
        <v>210389.699961356</v>
      </c>
      <c r="BF291" s="91">
        <f t="shared" si="120"/>
        <v>498312.56473826198</v>
      </c>
      <c r="BG291" s="70">
        <f>IFERROR(INDEX('2023 IP UPL Data'!K:K,MATCH(A291,'2023 IP UPL Data'!B:B,0)),0)</f>
        <v>0</v>
      </c>
    </row>
    <row r="292" spans="1:59" ht="25.5">
      <c r="A292" s="120" t="s">
        <v>1664</v>
      </c>
      <c r="B292" s="161" t="s">
        <v>1664</v>
      </c>
      <c r="C292" s="31" t="s">
        <v>1666</v>
      </c>
      <c r="D292" s="193" t="s">
        <v>1666</v>
      </c>
      <c r="E292" s="157" t="s">
        <v>23154</v>
      </c>
      <c r="F292" s="117" t="s">
        <v>22998</v>
      </c>
      <c r="G292" s="117" t="s">
        <v>301</v>
      </c>
      <c r="H292" s="43" t="str">
        <f t="shared" si="102"/>
        <v>State-owned non-IMD Harris</v>
      </c>
      <c r="I292" s="45">
        <f>INDEX(FeeCalc!M:M,MATCH(C:C,FeeCalc!F:F,0))</f>
        <v>87294746.617135882</v>
      </c>
      <c r="J292" s="45">
        <f>INDEX(FeeCalc!L:L,MATCH(C:C,FeeCalc!F:F,0))</f>
        <v>58599015.243956521</v>
      </c>
      <c r="K292" s="45">
        <f t="shared" si="103"/>
        <v>145893761.86109239</v>
      </c>
      <c r="L292" s="45">
        <f>IFERROR(IFERROR(INDEX('2023 IP UPL Data'!N:N,MATCH(A:A,'2023 IP UPL Data'!B:B,0)),INDEX('2023 IMD UPL Data'!M:M,MATCH(A:A,'2023 IMD UPL Data'!B:B,0))),0)</f>
        <v>22583751.920000002</v>
      </c>
      <c r="M292" s="45">
        <f>IFERROR((IF(F292="IMD",0,INDEX('2023 OP UPL Data'!M:M,MATCH(A:A,'2023 OP UPL Data'!B:B,0)))),0)</f>
        <v>32756354.76000002</v>
      </c>
      <c r="N292" s="45">
        <f t="shared" si="104"/>
        <v>55340106.680000022</v>
      </c>
      <c r="O292" s="45">
        <v>25252149.090937197</v>
      </c>
      <c r="P292" s="45">
        <v>32140384.562597707</v>
      </c>
      <c r="Q292" s="45">
        <f t="shared" si="105"/>
        <v>57392533.653534904</v>
      </c>
      <c r="R292" s="45" t="str">
        <f t="shared" si="106"/>
        <v>Yes</v>
      </c>
      <c r="S292" s="46" t="str">
        <f t="shared" si="106"/>
        <v>Yes</v>
      </c>
      <c r="T292" s="47">
        <f>ROUND(INDEX(Summary!H:H,MATCH(H:H,Summary!A:A,0)),2)</f>
        <v>0.26</v>
      </c>
      <c r="U292" s="47">
        <f>ROUND(INDEX(Summary!I:I,MATCH(H:H,Summary!A:A,0)),2)</f>
        <v>0.56000000000000005</v>
      </c>
      <c r="V292" s="82">
        <f t="shared" si="107"/>
        <v>22696634.120455328</v>
      </c>
      <c r="W292" s="82">
        <f t="shared" si="107"/>
        <v>32815448.536615655</v>
      </c>
      <c r="X292" s="45">
        <f t="shared" si="108"/>
        <v>55512082.657070979</v>
      </c>
      <c r="Y292" s="45" t="s">
        <v>18726</v>
      </c>
      <c r="Z292" s="45" t="str">
        <f t="shared" si="109"/>
        <v>No</v>
      </c>
      <c r="AA292" s="45" t="str">
        <f t="shared" si="109"/>
        <v>No</v>
      </c>
      <c r="AB292" s="45" t="str">
        <f t="shared" si="110"/>
        <v>Yes</v>
      </c>
      <c r="AC292" s="83">
        <f t="shared" si="121"/>
        <v>0.02</v>
      </c>
      <c r="AD292" s="83">
        <f t="shared" si="122"/>
        <v>0</v>
      </c>
      <c r="AE292" s="45">
        <f t="shared" si="123"/>
        <v>1745894.9323427177</v>
      </c>
      <c r="AF292" s="45">
        <f t="shared" si="123"/>
        <v>0</v>
      </c>
      <c r="AG292" s="45">
        <f t="shared" si="111"/>
        <v>1745894.9323427177</v>
      </c>
      <c r="AH292" s="47">
        <f>IF(Y292="No",0,IFERROR(ROUNDDOWN(INDEX('90% of ACR'!K:K,MATCH(H:H,'90% of ACR'!A:A,0))*IF(I292&gt;0,IF(O292&gt;0,$R$4*MAX(O292-V292,0),0),0)/I292,2),0))</f>
        <v>0</v>
      </c>
      <c r="AI292" s="83">
        <f>IF(Y292="No",0,IFERROR(ROUNDDOWN(INDEX('90% of ACR'!R:R,MATCH(H:H,'90% of ACR'!A:A,0))*IF(J292&gt;0,IF(P292&gt;0,$R$4*MAX(P292-W292,0),0),0)/J292,2),0))</f>
        <v>0</v>
      </c>
      <c r="AJ292" s="45">
        <f t="shared" si="112"/>
        <v>0</v>
      </c>
      <c r="AK292" s="45">
        <f t="shared" si="112"/>
        <v>0</v>
      </c>
      <c r="AL292" s="47">
        <f t="shared" si="113"/>
        <v>0.26</v>
      </c>
      <c r="AM292" s="47">
        <f t="shared" si="113"/>
        <v>0.56000000000000005</v>
      </c>
      <c r="AN292" s="84">
        <f>IFERROR(INDEX(FeeCalc!P:P,MATCH(C292,FeeCalc!F:F,0)),0)</f>
        <v>55512082.657070979</v>
      </c>
      <c r="AO292" s="84">
        <f>IFERROR(INDEX(FeeCalc!S:S,MATCH(C292,FeeCalc!F:F,0)),0)</f>
        <v>3427224.7144607739</v>
      </c>
      <c r="AP292" s="84">
        <f t="shared" si="114"/>
        <v>58939307.371531755</v>
      </c>
      <c r="AQ292" s="69">
        <f t="shared" si="115"/>
        <v>25009834.175576814</v>
      </c>
      <c r="AR292" s="69">
        <v>12410387.452274913</v>
      </c>
      <c r="AS292" s="69">
        <f t="shared" si="124"/>
        <v>12599446.723301901</v>
      </c>
      <c r="AT292" s="69">
        <f>IFERROR(IFERROR(INDEX('2023 IP UPL Data'!L:L,MATCH(A:A,'2023 IP UPL Data'!B:B,0)),INDEX('2023 IMD UPL Data'!I:I,MATCH(A:A,'2023 IMD UPL Data'!B:B,0))),0)</f>
        <v>79421619.609999999</v>
      </c>
      <c r="AU292" s="69">
        <f>IFERROR(IF(F290="IMD",0,INDEX('2023 OP UPL Data'!J:J,MATCH(A:A,'2023 OP UPL Data'!B:B,0))),0)</f>
        <v>34493133.359999985</v>
      </c>
      <c r="AV292" s="45">
        <f t="shared" si="116"/>
        <v>113914752.96999998</v>
      </c>
      <c r="AW292" s="69">
        <f>IFERROR(IFERROR(INDEX('2023 IP UPL Data'!M:M,MATCH(A:A,'2023 IP UPL Data'!B:B,0)),INDEX('2023 IMD UPL Data'!J:J,MATCH(A:A,'2023 IMD UPL Data'!B:B,0))),0)</f>
        <v>102005371.53</v>
      </c>
      <c r="AX292" s="69">
        <f>IFERROR(IF(F290="IMD",0,INDEX('2023 OP UPL Data'!L:L,MATCH(A:A,'2023 OP UPL Data'!B:B,0))),0)</f>
        <v>67249488.120000005</v>
      </c>
      <c r="AY292" s="45">
        <f t="shared" si="117"/>
        <v>169254859.65000001</v>
      </c>
      <c r="AZ292" s="69">
        <v>104673768.7009372</v>
      </c>
      <c r="BA292" s="69">
        <v>66633517.922597691</v>
      </c>
      <c r="BB292" s="69">
        <f t="shared" si="118"/>
        <v>81977134.580481872</v>
      </c>
      <c r="BC292" s="69">
        <f t="shared" si="118"/>
        <v>33818069.385982037</v>
      </c>
      <c r="BD292" s="69">
        <f t="shared" si="119"/>
        <v>115795203.96646391</v>
      </c>
      <c r="BE292" s="91">
        <f t="shared" si="120"/>
        <v>2668397.1709371954</v>
      </c>
      <c r="BF292" s="91">
        <f t="shared" si="120"/>
        <v>0</v>
      </c>
      <c r="BG292" s="70">
        <f>IFERROR(INDEX('2023 IP UPL Data'!K:K,MATCH(A292,'2023 IP UPL Data'!B:B,0)),0)</f>
        <v>0</v>
      </c>
    </row>
    <row r="293" spans="1:59">
      <c r="A293" s="120" t="s">
        <v>127</v>
      </c>
      <c r="B293" s="161" t="s">
        <v>127</v>
      </c>
      <c r="C293" s="31" t="s">
        <v>128</v>
      </c>
      <c r="D293" s="193" t="s">
        <v>128</v>
      </c>
      <c r="E293" s="157" t="s">
        <v>23155</v>
      </c>
      <c r="F293" s="117" t="s">
        <v>1596</v>
      </c>
      <c r="G293" s="117" t="s">
        <v>1206</v>
      </c>
      <c r="H293" s="43" t="str">
        <f t="shared" si="102"/>
        <v>Children's El Paso</v>
      </c>
      <c r="I293" s="45">
        <f>INDEX(FeeCalc!M:M,MATCH(C:C,FeeCalc!F:F,0))</f>
        <v>26504809.585063107</v>
      </c>
      <c r="J293" s="45">
        <f>INDEX(FeeCalc!L:L,MATCH(C:C,FeeCalc!F:F,0))</f>
        <v>5482121.0313787255</v>
      </c>
      <c r="K293" s="45">
        <f t="shared" si="103"/>
        <v>31986930.616441831</v>
      </c>
      <c r="L293" s="45">
        <f>IFERROR(IFERROR(INDEX('2023 IP UPL Data'!N:N,MATCH(A:A,'2023 IP UPL Data'!B:B,0)),INDEX('2023 IMD UPL Data'!M:M,MATCH(A:A,'2023 IMD UPL Data'!B:B,0))),0)</f>
        <v>637335.33675159141</v>
      </c>
      <c r="M293" s="45">
        <f>IFERROR((IF(F293="IMD",0,INDEX('2023 OP UPL Data'!M:M,MATCH(A:A,'2023 OP UPL Data'!B:B,0)))),0)</f>
        <v>3531383.07433121</v>
      </c>
      <c r="N293" s="45">
        <f t="shared" si="104"/>
        <v>4168718.4110828014</v>
      </c>
      <c r="O293" s="45">
        <v>16699393.166092157</v>
      </c>
      <c r="P293" s="45">
        <v>14966116.000994954</v>
      </c>
      <c r="Q293" s="45">
        <f t="shared" si="105"/>
        <v>31665509.167087112</v>
      </c>
      <c r="R293" s="45" t="str">
        <f t="shared" si="106"/>
        <v>Yes</v>
      </c>
      <c r="S293" s="46" t="str">
        <f t="shared" si="106"/>
        <v>Yes</v>
      </c>
      <c r="T293" s="47">
        <f>ROUND(INDEX(Summary!H:H,MATCH(H:H,Summary!A:A,0)),2)</f>
        <v>0.02</v>
      </c>
      <c r="U293" s="47">
        <f>ROUND(INDEX(Summary!I:I,MATCH(H:H,Summary!A:A,0)),2)</f>
        <v>0.64</v>
      </c>
      <c r="V293" s="82">
        <f t="shared" si="107"/>
        <v>530096.19170126214</v>
      </c>
      <c r="W293" s="82">
        <f t="shared" si="107"/>
        <v>3508557.4600823843</v>
      </c>
      <c r="X293" s="45">
        <f t="shared" si="108"/>
        <v>4038653.6517836466</v>
      </c>
      <c r="Y293" s="45" t="s">
        <v>18726</v>
      </c>
      <c r="Z293" s="45" t="str">
        <f t="shared" si="109"/>
        <v>Yes</v>
      </c>
      <c r="AA293" s="45" t="str">
        <f t="shared" si="109"/>
        <v>Yes</v>
      </c>
      <c r="AB293" s="45" t="str">
        <f t="shared" si="110"/>
        <v>Yes</v>
      </c>
      <c r="AC293" s="83">
        <f t="shared" si="121"/>
        <v>0.42</v>
      </c>
      <c r="AD293" s="83">
        <f t="shared" si="122"/>
        <v>1.46</v>
      </c>
      <c r="AE293" s="45">
        <f t="shared" si="123"/>
        <v>11132020.025726505</v>
      </c>
      <c r="AF293" s="45">
        <f t="shared" si="123"/>
        <v>8003896.7058129394</v>
      </c>
      <c r="AG293" s="45">
        <f t="shared" si="111"/>
        <v>19135916.731539443</v>
      </c>
      <c r="AH293" s="47">
        <f>IF(Y293="No",0,IFERROR(ROUNDDOWN(INDEX('90% of ACR'!K:K,MATCH(H:H,'90% of ACR'!A:A,0))*IF(I293&gt;0,IF(O293&gt;0,$R$4*MAX(O293-V293,0),0),0)/I293,2),0))</f>
        <v>0.42</v>
      </c>
      <c r="AI293" s="83">
        <f>IF(Y293="No",0,IFERROR(ROUNDDOWN(INDEX('90% of ACR'!R:R,MATCH(H:H,'90% of ACR'!A:A,0))*IF(J293&gt;0,IF(P293&gt;0,$R$4*MAX(P293-W293,0),0),0)/J293,2),0))</f>
        <v>1.45</v>
      </c>
      <c r="AJ293" s="45">
        <f t="shared" si="112"/>
        <v>11132020.025726505</v>
      </c>
      <c r="AK293" s="45">
        <f t="shared" si="112"/>
        <v>7949075.4954991518</v>
      </c>
      <c r="AL293" s="47">
        <f t="shared" si="113"/>
        <v>0.44</v>
      </c>
      <c r="AM293" s="47">
        <f t="shared" si="113"/>
        <v>2.09</v>
      </c>
      <c r="AN293" s="84">
        <f>IFERROR(INDEX(FeeCalc!P:P,MATCH(C293,FeeCalc!F:F,0)),0)</f>
        <v>23119749.173009306</v>
      </c>
      <c r="AO293" s="84">
        <f>IFERROR(INDEX(FeeCalc!S:S,MATCH(C293,FeeCalc!F:F,0)),0)</f>
        <v>1410713.6822841594</v>
      </c>
      <c r="AP293" s="84">
        <f t="shared" si="114"/>
        <v>24530462.855293464</v>
      </c>
      <c r="AQ293" s="69">
        <f t="shared" si="115"/>
        <v>10409060.364312388</v>
      </c>
      <c r="AR293" s="69">
        <v>5213613.5215835143</v>
      </c>
      <c r="AS293" s="69">
        <f t="shared" si="124"/>
        <v>5195446.8427288737</v>
      </c>
      <c r="AT293" s="69">
        <f>IFERROR(IFERROR(INDEX('2023 IP UPL Data'!L:L,MATCH(A:A,'2023 IP UPL Data'!B:B,0)),INDEX('2023 IMD UPL Data'!I:I,MATCH(A:A,'2023 IMD UPL Data'!B:B,0))),0)</f>
        <v>19569075.573248409</v>
      </c>
      <c r="AU293" s="69">
        <f>IFERROR(IF(F291="IMD",0,INDEX('2023 OP UPL Data'!J:J,MATCH(A:A,'2023 OP UPL Data'!B:B,0))),0)</f>
        <v>2212158.2356687896</v>
      </c>
      <c r="AV293" s="45">
        <f t="shared" si="116"/>
        <v>21781233.808917198</v>
      </c>
      <c r="AW293" s="69">
        <f>IFERROR(IFERROR(INDEX('2023 IP UPL Data'!M:M,MATCH(A:A,'2023 IP UPL Data'!B:B,0)),INDEX('2023 IMD UPL Data'!J:J,MATCH(A:A,'2023 IMD UPL Data'!B:B,0))),0)</f>
        <v>20206410.91</v>
      </c>
      <c r="AX293" s="69">
        <f>IFERROR(IF(F291="IMD",0,INDEX('2023 OP UPL Data'!L:L,MATCH(A:A,'2023 OP UPL Data'!B:B,0))),0)</f>
        <v>5743541.3099999996</v>
      </c>
      <c r="AY293" s="45">
        <f t="shared" si="117"/>
        <v>25949952.219999999</v>
      </c>
      <c r="AZ293" s="69">
        <v>36268468.739340566</v>
      </c>
      <c r="BA293" s="69">
        <v>17178274.236663744</v>
      </c>
      <c r="BB293" s="69">
        <f t="shared" si="118"/>
        <v>35738372.547639303</v>
      </c>
      <c r="BC293" s="69">
        <f t="shared" si="118"/>
        <v>13669716.77658136</v>
      </c>
      <c r="BD293" s="69">
        <f t="shared" si="119"/>
        <v>49408089.324220665</v>
      </c>
      <c r="BE293" s="91">
        <f t="shared" si="120"/>
        <v>16062057.829340566</v>
      </c>
      <c r="BF293" s="91">
        <f t="shared" si="120"/>
        <v>11434732.926663745</v>
      </c>
      <c r="BG293" s="70">
        <f>IFERROR(INDEX('2023 IP UPL Data'!K:K,MATCH(A293,'2023 IP UPL Data'!B:B,0)),0)</f>
        <v>0</v>
      </c>
    </row>
    <row r="294" spans="1:59">
      <c r="A294" s="120" t="s">
        <v>715</v>
      </c>
      <c r="B294" s="161" t="s">
        <v>715</v>
      </c>
      <c r="C294" s="31" t="s">
        <v>716</v>
      </c>
      <c r="D294" s="193" t="s">
        <v>716</v>
      </c>
      <c r="E294" s="157" t="s">
        <v>3571</v>
      </c>
      <c r="F294" s="117" t="s">
        <v>3071</v>
      </c>
      <c r="G294" s="117" t="s">
        <v>228</v>
      </c>
      <c r="H294" s="43" t="str">
        <f t="shared" si="102"/>
        <v>Rural MRSA West</v>
      </c>
      <c r="I294" s="45">
        <f>INDEX(FeeCalc!M:M,MATCH(C:C,FeeCalc!F:F,0))</f>
        <v>8033.9150794739526</v>
      </c>
      <c r="J294" s="45">
        <f>INDEX(FeeCalc!L:L,MATCH(C:C,FeeCalc!F:F,0))</f>
        <v>212435.84859484783</v>
      </c>
      <c r="K294" s="45">
        <f t="shared" si="103"/>
        <v>220469.76367432179</v>
      </c>
      <c r="L294" s="45">
        <f>IFERROR(IFERROR(INDEX('2023 IP UPL Data'!N:N,MATCH(A:A,'2023 IP UPL Data'!B:B,0)),INDEX('2023 IMD UPL Data'!M:M,MATCH(A:A,'2023 IMD UPL Data'!B:B,0))),0)</f>
        <v>1924.5389266418206</v>
      </c>
      <c r="M294" s="45">
        <f>IFERROR((IF(F294="IMD",0,INDEX('2023 OP UPL Data'!M:M,MATCH(A:A,'2023 OP UPL Data'!B:B,0)))),0)</f>
        <v>43078.611500000006</v>
      </c>
      <c r="N294" s="45">
        <f t="shared" si="104"/>
        <v>45003.150426641827</v>
      </c>
      <c r="O294" s="45">
        <v>1214.3829665018784</v>
      </c>
      <c r="P294" s="45">
        <v>112278.61567360008</v>
      </c>
      <c r="Q294" s="45">
        <f t="shared" si="105"/>
        <v>113492.99864010196</v>
      </c>
      <c r="R294" s="45" t="str">
        <f t="shared" si="106"/>
        <v>Yes</v>
      </c>
      <c r="S294" s="46" t="str">
        <f t="shared" si="106"/>
        <v>Yes</v>
      </c>
      <c r="T294" s="47">
        <f>ROUND(INDEX(Summary!H:H,MATCH(H:H,Summary!A:A,0)),2)</f>
        <v>0</v>
      </c>
      <c r="U294" s="47">
        <f>ROUND(INDEX(Summary!I:I,MATCH(H:H,Summary!A:A,0)),2)</f>
        <v>0.25</v>
      </c>
      <c r="V294" s="82">
        <f t="shared" si="107"/>
        <v>0</v>
      </c>
      <c r="W294" s="82">
        <f t="shared" si="107"/>
        <v>53108.962148711958</v>
      </c>
      <c r="X294" s="45">
        <f t="shared" si="108"/>
        <v>53108.962148711958</v>
      </c>
      <c r="Y294" s="45" t="s">
        <v>18726</v>
      </c>
      <c r="Z294" s="45" t="str">
        <f t="shared" si="109"/>
        <v>No</v>
      </c>
      <c r="AA294" s="45" t="str">
        <f t="shared" si="109"/>
        <v>Yes</v>
      </c>
      <c r="AB294" s="45" t="str">
        <f t="shared" si="110"/>
        <v>Yes</v>
      </c>
      <c r="AC294" s="83">
        <f t="shared" si="121"/>
        <v>0.11</v>
      </c>
      <c r="AD294" s="83">
        <f t="shared" si="122"/>
        <v>0.19</v>
      </c>
      <c r="AE294" s="45">
        <f t="shared" si="123"/>
        <v>883.73065874213478</v>
      </c>
      <c r="AF294" s="45">
        <f t="shared" si="123"/>
        <v>40362.811233021086</v>
      </c>
      <c r="AG294" s="45">
        <f t="shared" si="111"/>
        <v>41246.54189176322</v>
      </c>
      <c r="AH294" s="47">
        <f>IF(Y294="No",0,IFERROR(ROUNDDOWN(INDEX('90% of ACR'!K:K,MATCH(H:H,'90% of ACR'!A:A,0))*IF(I294&gt;0,IF(O294&gt;0,$R$4*MAX(O294-V294,0),0),0)/I294,2),0))</f>
        <v>0</v>
      </c>
      <c r="AI294" s="83">
        <f>IF(Y294="No",0,IFERROR(ROUNDDOWN(INDEX('90% of ACR'!R:R,MATCH(H:H,'90% of ACR'!A:A,0))*IF(J294&gt;0,IF(P294&gt;0,$R$4*MAX(P294-W294,0),0),0)/J294,2),0))</f>
        <v>0.19</v>
      </c>
      <c r="AJ294" s="45">
        <f t="shared" si="112"/>
        <v>0</v>
      </c>
      <c r="AK294" s="45">
        <f t="shared" si="112"/>
        <v>40362.811233021086</v>
      </c>
      <c r="AL294" s="47">
        <f t="shared" si="113"/>
        <v>0</v>
      </c>
      <c r="AM294" s="47">
        <f t="shared" si="113"/>
        <v>0.44</v>
      </c>
      <c r="AN294" s="84">
        <f>IFERROR(INDEX(FeeCalc!P:P,MATCH(C294,FeeCalc!F:F,0)),0)</f>
        <v>93471.773381733045</v>
      </c>
      <c r="AO294" s="84">
        <f>IFERROR(INDEX(FeeCalc!S:S,MATCH(C294,FeeCalc!F:F,0)),0)</f>
        <v>5800.820399308599</v>
      </c>
      <c r="AP294" s="84">
        <f t="shared" si="114"/>
        <v>99272.593781041651</v>
      </c>
      <c r="AQ294" s="69">
        <f t="shared" si="115"/>
        <v>42124.538264296971</v>
      </c>
      <c r="AR294" s="69">
        <v>21701.313429615799</v>
      </c>
      <c r="AS294" s="69">
        <f t="shared" si="124"/>
        <v>20423.224834681172</v>
      </c>
      <c r="AT294" s="69">
        <f>IFERROR(IFERROR(INDEX('2023 IP UPL Data'!L:L,MATCH(A:A,'2023 IP UPL Data'!B:B,0)),INDEX('2023 IMD UPL Data'!I:I,MATCH(A:A,'2023 IMD UPL Data'!B:B,0))),0)</f>
        <v>6973.6610733581801</v>
      </c>
      <c r="AU294" s="69">
        <f>IFERROR(IF(F292="IMD",0,INDEX('2023 OP UPL Data'!J:J,MATCH(A:A,'2023 OP UPL Data'!B:B,0))),0)</f>
        <v>62924.388499999994</v>
      </c>
      <c r="AV294" s="45">
        <f t="shared" si="116"/>
        <v>69898.049573358177</v>
      </c>
      <c r="AW294" s="69">
        <f>IFERROR(IFERROR(INDEX('2023 IP UPL Data'!M:M,MATCH(A:A,'2023 IP UPL Data'!B:B,0)),INDEX('2023 IMD UPL Data'!J:J,MATCH(A:A,'2023 IMD UPL Data'!B:B,0))),0)</f>
        <v>8898.2000000000007</v>
      </c>
      <c r="AX294" s="69">
        <f>IFERROR(IF(F292="IMD",0,INDEX('2023 OP UPL Data'!L:L,MATCH(A:A,'2023 OP UPL Data'!B:B,0))),0)</f>
        <v>106003</v>
      </c>
      <c r="AY294" s="45">
        <f t="shared" si="117"/>
        <v>114901.2</v>
      </c>
      <c r="AZ294" s="69">
        <v>8188.0440398600585</v>
      </c>
      <c r="BA294" s="69">
        <v>175203.00417360009</v>
      </c>
      <c r="BB294" s="69">
        <f t="shared" si="118"/>
        <v>8188.0440398600585</v>
      </c>
      <c r="BC294" s="69">
        <f t="shared" si="118"/>
        <v>122094.04202488813</v>
      </c>
      <c r="BD294" s="69">
        <f t="shared" si="119"/>
        <v>130282.08606474817</v>
      </c>
      <c r="BE294" s="91">
        <f t="shared" si="120"/>
        <v>0</v>
      </c>
      <c r="BF294" s="91">
        <f t="shared" si="120"/>
        <v>69200.004173600086</v>
      </c>
      <c r="BG294" s="70">
        <f>IFERROR(INDEX('2023 IP UPL Data'!K:K,MATCH(A294,'2023 IP UPL Data'!B:B,0)),0)</f>
        <v>0</v>
      </c>
    </row>
    <row r="295" spans="1:59">
      <c r="A295" s="120" t="s">
        <v>517</v>
      </c>
      <c r="B295" s="161" t="s">
        <v>517</v>
      </c>
      <c r="C295" s="31" t="s">
        <v>518</v>
      </c>
      <c r="D295" s="193" t="s">
        <v>518</v>
      </c>
      <c r="E295" s="157" t="s">
        <v>3628</v>
      </c>
      <c r="F295" s="117" t="s">
        <v>3071</v>
      </c>
      <c r="G295" s="117" t="s">
        <v>228</v>
      </c>
      <c r="H295" s="43" t="str">
        <f t="shared" si="102"/>
        <v>Rural MRSA West</v>
      </c>
      <c r="I295" s="45">
        <f>INDEX(FeeCalc!M:M,MATCH(C:C,FeeCalc!F:F,0))</f>
        <v>501994.66930434114</v>
      </c>
      <c r="J295" s="45">
        <f>INDEX(FeeCalc!L:L,MATCH(C:C,FeeCalc!F:F,0))</f>
        <v>300062.71523496276</v>
      </c>
      <c r="K295" s="45">
        <f t="shared" si="103"/>
        <v>802057.38453930384</v>
      </c>
      <c r="L295" s="45">
        <f>IFERROR(IFERROR(INDEX('2023 IP UPL Data'!N:N,MATCH(A:A,'2023 IP UPL Data'!B:B,0)),INDEX('2023 IMD UPL Data'!M:M,MATCH(A:A,'2023 IMD UPL Data'!B:B,0))),0)</f>
        <v>-37559.784349676542</v>
      </c>
      <c r="M295" s="45">
        <f>IFERROR((IF(F295="IMD",0,INDEX('2023 OP UPL Data'!M:M,MATCH(A:A,'2023 OP UPL Data'!B:B,0)))),0)</f>
        <v>62334.229500000001</v>
      </c>
      <c r="N295" s="45">
        <f t="shared" si="104"/>
        <v>24774.44515032346</v>
      </c>
      <c r="O295" s="45">
        <v>-23007.991151096474</v>
      </c>
      <c r="P295" s="45">
        <v>74728.615536285259</v>
      </c>
      <c r="Q295" s="45">
        <f t="shared" si="105"/>
        <v>51720.624385188785</v>
      </c>
      <c r="R295" s="45" t="str">
        <f t="shared" si="106"/>
        <v>No</v>
      </c>
      <c r="S295" s="46" t="str">
        <f t="shared" si="106"/>
        <v>Yes</v>
      </c>
      <c r="T295" s="47">
        <f>ROUND(INDEX(Summary!H:H,MATCH(H:H,Summary!A:A,0)),2)</f>
        <v>0</v>
      </c>
      <c r="U295" s="47">
        <f>ROUND(INDEX(Summary!I:I,MATCH(H:H,Summary!A:A,0)),2)</f>
        <v>0.25</v>
      </c>
      <c r="V295" s="82">
        <f t="shared" si="107"/>
        <v>0</v>
      </c>
      <c r="W295" s="82">
        <f t="shared" si="107"/>
        <v>75015.678808740689</v>
      </c>
      <c r="X295" s="45">
        <f t="shared" si="108"/>
        <v>75015.678808740689</v>
      </c>
      <c r="Y295" s="45" t="s">
        <v>18726</v>
      </c>
      <c r="Z295" s="45" t="str">
        <f t="shared" si="109"/>
        <v>No</v>
      </c>
      <c r="AA295" s="45" t="str">
        <f t="shared" si="109"/>
        <v>No</v>
      </c>
      <c r="AB295" s="45" t="str">
        <f t="shared" si="110"/>
        <v>No</v>
      </c>
      <c r="AC295" s="83">
        <f t="shared" si="121"/>
        <v>0</v>
      </c>
      <c r="AD295" s="83">
        <f t="shared" si="122"/>
        <v>0</v>
      </c>
      <c r="AE295" s="45">
        <f t="shared" si="123"/>
        <v>0</v>
      </c>
      <c r="AF295" s="45">
        <f t="shared" si="123"/>
        <v>0</v>
      </c>
      <c r="AG295" s="45">
        <f t="shared" si="111"/>
        <v>0</v>
      </c>
      <c r="AH295" s="47">
        <f>IF(Y295="No",0,IFERROR(ROUNDDOWN(INDEX('90% of ACR'!K:K,MATCH(H:H,'90% of ACR'!A:A,0))*IF(I295&gt;0,IF(O295&gt;0,$R$4*MAX(O295-V295,0),0),0)/I295,2),0))</f>
        <v>0</v>
      </c>
      <c r="AI295" s="83">
        <f>IF(Y295="No",0,IFERROR(ROUNDDOWN(INDEX('90% of ACR'!R:R,MATCH(H:H,'90% of ACR'!A:A,0))*IF(J295&gt;0,IF(P295&gt;0,$R$4*MAX(P295-W295,0),0),0)/J295,2),0))</f>
        <v>0</v>
      </c>
      <c r="AJ295" s="45">
        <f t="shared" si="112"/>
        <v>0</v>
      </c>
      <c r="AK295" s="45">
        <f t="shared" si="112"/>
        <v>0</v>
      </c>
      <c r="AL295" s="47">
        <f t="shared" si="113"/>
        <v>0</v>
      </c>
      <c r="AM295" s="47">
        <f t="shared" si="113"/>
        <v>0.25</v>
      </c>
      <c r="AN295" s="84">
        <f>IFERROR(INDEX(FeeCalc!P:P,MATCH(C295,FeeCalc!F:F,0)),0)</f>
        <v>75015.678808740689</v>
      </c>
      <c r="AO295" s="84">
        <f>IFERROR(INDEX(FeeCalc!S:S,MATCH(C295,FeeCalc!F:F,0)),0)</f>
        <v>4641.2004798813941</v>
      </c>
      <c r="AP295" s="84">
        <f t="shared" si="114"/>
        <v>79656.879288622091</v>
      </c>
      <c r="AQ295" s="69">
        <f t="shared" si="115"/>
        <v>33800.962902299594</v>
      </c>
      <c r="AR295" s="69">
        <v>21516.134983226053</v>
      </c>
      <c r="AS295" s="69">
        <f t="shared" si="124"/>
        <v>12284.827919073541</v>
      </c>
      <c r="AT295" s="69">
        <f>IFERROR(IFERROR(INDEX('2023 IP UPL Data'!L:L,MATCH(A:A,'2023 IP UPL Data'!B:B,0)),INDEX('2023 IMD UPL Data'!I:I,MATCH(A:A,'2023 IMD UPL Data'!B:B,0))),0)</f>
        <v>230998.26434967655</v>
      </c>
      <c r="AU295" s="69">
        <f>IFERROR(IF(F293="IMD",0,INDEX('2023 OP UPL Data'!J:J,MATCH(A:A,'2023 OP UPL Data'!B:B,0))),0)</f>
        <v>115718.54049999999</v>
      </c>
      <c r="AV295" s="45">
        <f t="shared" si="116"/>
        <v>346716.80484967656</v>
      </c>
      <c r="AW295" s="69">
        <f>IFERROR(IFERROR(INDEX('2023 IP UPL Data'!M:M,MATCH(A:A,'2023 IP UPL Data'!B:B,0)),INDEX('2023 IMD UPL Data'!J:J,MATCH(A:A,'2023 IMD UPL Data'!B:B,0))),0)</f>
        <v>193438.48</v>
      </c>
      <c r="AX295" s="69">
        <f>IFERROR(IF(F293="IMD",0,INDEX('2023 OP UPL Data'!L:L,MATCH(A:A,'2023 OP UPL Data'!B:B,0))),0)</f>
        <v>178052.77</v>
      </c>
      <c r="AY295" s="45">
        <f t="shared" si="117"/>
        <v>371491.25</v>
      </c>
      <c r="AZ295" s="69">
        <v>207990.27319858008</v>
      </c>
      <c r="BA295" s="69">
        <v>190447.15603628525</v>
      </c>
      <c r="BB295" s="69">
        <f t="shared" si="118"/>
        <v>207990.27319858008</v>
      </c>
      <c r="BC295" s="69">
        <f t="shared" si="118"/>
        <v>115431.47722754456</v>
      </c>
      <c r="BD295" s="69">
        <f t="shared" si="119"/>
        <v>323421.75042612466</v>
      </c>
      <c r="BE295" s="91">
        <f t="shared" si="120"/>
        <v>14551.793198580068</v>
      </c>
      <c r="BF295" s="91">
        <f t="shared" si="120"/>
        <v>12394.386036285257</v>
      </c>
      <c r="BG295" s="70">
        <f>IFERROR(INDEX('2023 IP UPL Data'!K:K,MATCH(A295,'2023 IP UPL Data'!B:B,0)),0)</f>
        <v>0</v>
      </c>
    </row>
    <row r="296" spans="1:59">
      <c r="A296" s="120" t="s">
        <v>901</v>
      </c>
      <c r="B296" s="161" t="s">
        <v>901</v>
      </c>
      <c r="C296" s="31" t="s">
        <v>902</v>
      </c>
      <c r="D296" s="193" t="s">
        <v>902</v>
      </c>
      <c r="E296" s="157" t="s">
        <v>3463</v>
      </c>
      <c r="F296" s="117" t="s">
        <v>3071</v>
      </c>
      <c r="G296" s="117" t="s">
        <v>228</v>
      </c>
      <c r="H296" s="43" t="str">
        <f t="shared" si="102"/>
        <v>Rural MRSA West</v>
      </c>
      <c r="I296" s="45">
        <f>INDEX(FeeCalc!M:M,MATCH(C:C,FeeCalc!F:F,0))</f>
        <v>39901.156393720419</v>
      </c>
      <c r="J296" s="45">
        <f>INDEX(FeeCalc!L:L,MATCH(C:C,FeeCalc!F:F,0))</f>
        <v>308464.28526551719</v>
      </c>
      <c r="K296" s="45">
        <f t="shared" si="103"/>
        <v>348365.44165923761</v>
      </c>
      <c r="L296" s="45">
        <f>IFERROR(IFERROR(INDEX('2023 IP UPL Data'!N:N,MATCH(A:A,'2023 IP UPL Data'!B:B,0)),INDEX('2023 IMD UPL Data'!M:M,MATCH(A:A,'2023 IMD UPL Data'!B:B,0))),0)</f>
        <v>70120.915242261166</v>
      </c>
      <c r="M296" s="45">
        <f>IFERROR((IF(F296="IMD",0,INDEX('2023 OP UPL Data'!M:M,MATCH(A:A,'2023 OP UPL Data'!B:B,0)))),0)</f>
        <v>120974.1885</v>
      </c>
      <c r="N296" s="45">
        <f t="shared" si="104"/>
        <v>191095.10374226118</v>
      </c>
      <c r="O296" s="45">
        <v>17291.025102699932</v>
      </c>
      <c r="P296" s="45">
        <v>75379.493049549739</v>
      </c>
      <c r="Q296" s="45">
        <f t="shared" si="105"/>
        <v>92670.518152249671</v>
      </c>
      <c r="R296" s="45" t="str">
        <f t="shared" si="106"/>
        <v>Yes</v>
      </c>
      <c r="S296" s="46" t="str">
        <f t="shared" si="106"/>
        <v>Yes</v>
      </c>
      <c r="T296" s="47">
        <f>ROUND(INDEX(Summary!H:H,MATCH(H:H,Summary!A:A,0)),2)</f>
        <v>0</v>
      </c>
      <c r="U296" s="47">
        <f>ROUND(INDEX(Summary!I:I,MATCH(H:H,Summary!A:A,0)),2)</f>
        <v>0.25</v>
      </c>
      <c r="V296" s="82">
        <f t="shared" si="107"/>
        <v>0</v>
      </c>
      <c r="W296" s="82">
        <f t="shared" si="107"/>
        <v>77116.071316379297</v>
      </c>
      <c r="X296" s="45">
        <f t="shared" si="108"/>
        <v>77116.071316379297</v>
      </c>
      <c r="Y296" s="45" t="s">
        <v>18726</v>
      </c>
      <c r="Z296" s="45" t="str">
        <f t="shared" si="109"/>
        <v>No</v>
      </c>
      <c r="AA296" s="45" t="str">
        <f t="shared" si="109"/>
        <v>No</v>
      </c>
      <c r="AB296" s="45" t="str">
        <f t="shared" si="110"/>
        <v>Yes</v>
      </c>
      <c r="AC296" s="83">
        <f t="shared" si="121"/>
        <v>0.3</v>
      </c>
      <c r="AD296" s="83">
        <f t="shared" si="122"/>
        <v>0</v>
      </c>
      <c r="AE296" s="45">
        <f t="shared" si="123"/>
        <v>11970.346918116125</v>
      </c>
      <c r="AF296" s="45">
        <f t="shared" si="123"/>
        <v>0</v>
      </c>
      <c r="AG296" s="45">
        <f t="shared" si="111"/>
        <v>11970.346918116125</v>
      </c>
      <c r="AH296" s="47">
        <f>IF(Y296="No",0,IFERROR(ROUNDDOWN(INDEX('90% of ACR'!K:K,MATCH(H:H,'90% of ACR'!A:A,0))*IF(I296&gt;0,IF(O296&gt;0,$R$4*MAX(O296-V296,0),0),0)/I296,2),0))</f>
        <v>0</v>
      </c>
      <c r="AI296" s="83">
        <f>IF(Y296="No",0,IFERROR(ROUNDDOWN(INDEX('90% of ACR'!R:R,MATCH(H:H,'90% of ACR'!A:A,0))*IF(J296&gt;0,IF(P296&gt;0,$R$4*MAX(P296-W296,0),0),0)/J296,2),0))</f>
        <v>0</v>
      </c>
      <c r="AJ296" s="45">
        <f t="shared" si="112"/>
        <v>0</v>
      </c>
      <c r="AK296" s="45">
        <f t="shared" si="112"/>
        <v>0</v>
      </c>
      <c r="AL296" s="47">
        <f t="shared" si="113"/>
        <v>0</v>
      </c>
      <c r="AM296" s="47">
        <f t="shared" si="113"/>
        <v>0.25</v>
      </c>
      <c r="AN296" s="84">
        <f>IFERROR(INDEX(FeeCalc!P:P,MATCH(C296,FeeCalc!F:F,0)),0)</f>
        <v>77116.071316379297</v>
      </c>
      <c r="AO296" s="84">
        <f>IFERROR(INDEX(FeeCalc!S:S,MATCH(C296,FeeCalc!F:F,0)),0)</f>
        <v>4757.4148694225851</v>
      </c>
      <c r="AP296" s="84">
        <f t="shared" si="114"/>
        <v>81873.486185801885</v>
      </c>
      <c r="AQ296" s="69">
        <f t="shared" si="115"/>
        <v>34741.540140193691</v>
      </c>
      <c r="AR296" s="69">
        <v>21577.115356088263</v>
      </c>
      <c r="AS296" s="69">
        <f t="shared" si="124"/>
        <v>13164.424784105428</v>
      </c>
      <c r="AT296" s="69">
        <f>IFERROR(IFERROR(INDEX('2023 IP UPL Data'!L:L,MATCH(A:A,'2023 IP UPL Data'!B:B,0)),INDEX('2023 IMD UPL Data'!I:I,MATCH(A:A,'2023 IMD UPL Data'!B:B,0))),0)</f>
        <v>21857.764757738834</v>
      </c>
      <c r="AU296" s="69">
        <f>IFERROR(IF(F294="IMD",0,INDEX('2023 OP UPL Data'!J:J,MATCH(A:A,'2023 OP UPL Data'!B:B,0))),0)</f>
        <v>126806.08149999999</v>
      </c>
      <c r="AV296" s="45">
        <f t="shared" si="116"/>
        <v>148663.84625773883</v>
      </c>
      <c r="AW296" s="69">
        <f>IFERROR(IFERROR(INDEX('2023 IP UPL Data'!M:M,MATCH(A:A,'2023 IP UPL Data'!B:B,0)),INDEX('2023 IMD UPL Data'!J:J,MATCH(A:A,'2023 IMD UPL Data'!B:B,0))),0)</f>
        <v>91978.68</v>
      </c>
      <c r="AX296" s="69">
        <f>IFERROR(IF(F294="IMD",0,INDEX('2023 OP UPL Data'!L:L,MATCH(A:A,'2023 OP UPL Data'!B:B,0))),0)</f>
        <v>247780.27</v>
      </c>
      <c r="AY296" s="45">
        <f t="shared" si="117"/>
        <v>339758.94999999995</v>
      </c>
      <c r="AZ296" s="69">
        <v>39148.789860438766</v>
      </c>
      <c r="BA296" s="69">
        <v>202185.57454954972</v>
      </c>
      <c r="BB296" s="69">
        <f t="shared" si="118"/>
        <v>39148.789860438766</v>
      </c>
      <c r="BC296" s="69">
        <f t="shared" si="118"/>
        <v>125069.50323317043</v>
      </c>
      <c r="BD296" s="69">
        <f t="shared" si="119"/>
        <v>164218.29309360919</v>
      </c>
      <c r="BE296" s="91">
        <f t="shared" si="120"/>
        <v>0</v>
      </c>
      <c r="BF296" s="91">
        <f t="shared" si="120"/>
        <v>0</v>
      </c>
      <c r="BG296" s="70">
        <f>IFERROR(INDEX('2023 IP UPL Data'!K:K,MATCH(A296,'2023 IP UPL Data'!B:B,0)),0)</f>
        <v>0</v>
      </c>
    </row>
    <row r="297" spans="1:59">
      <c r="A297" s="120" t="s">
        <v>1087</v>
      </c>
      <c r="B297" s="161" t="s">
        <v>1087</v>
      </c>
      <c r="C297" s="31" t="s">
        <v>1088</v>
      </c>
      <c r="D297" s="193" t="s">
        <v>1088</v>
      </c>
      <c r="E297" s="157" t="s">
        <v>22984</v>
      </c>
      <c r="F297" s="117" t="s">
        <v>3071</v>
      </c>
      <c r="G297" s="117" t="s">
        <v>301</v>
      </c>
      <c r="H297" s="43" t="str">
        <f t="shared" si="102"/>
        <v>Rural Harris</v>
      </c>
      <c r="I297" s="45">
        <f>INDEX(FeeCalc!M:M,MATCH(C:C,FeeCalc!F:F,0))</f>
        <v>109547.56848987736</v>
      </c>
      <c r="J297" s="45">
        <f>INDEX(FeeCalc!L:L,MATCH(C:C,FeeCalc!F:F,0))</f>
        <v>864480.06737912272</v>
      </c>
      <c r="K297" s="45">
        <f t="shared" si="103"/>
        <v>974027.63586900011</v>
      </c>
      <c r="L297" s="45">
        <f>IFERROR(IFERROR(INDEX('2023 IP UPL Data'!N:N,MATCH(A:A,'2023 IP UPL Data'!B:B,0)),INDEX('2023 IMD UPL Data'!M:M,MATCH(A:A,'2023 IMD UPL Data'!B:B,0))),0)</f>
        <v>-17674.455594262778</v>
      </c>
      <c r="M297" s="45">
        <f>IFERROR((IF(F297="IMD",0,INDEX('2023 OP UPL Data'!M:M,MATCH(A:A,'2023 OP UPL Data'!B:B,0)))),0)</f>
        <v>114163.52565891476</v>
      </c>
      <c r="N297" s="45">
        <f t="shared" si="104"/>
        <v>96489.070064651984</v>
      </c>
      <c r="O297" s="45">
        <v>-72273.598987764897</v>
      </c>
      <c r="P297" s="45">
        <v>113706.36058922985</v>
      </c>
      <c r="Q297" s="45">
        <f t="shared" si="105"/>
        <v>41432.761601464954</v>
      </c>
      <c r="R297" s="45" t="str">
        <f t="shared" si="106"/>
        <v>No</v>
      </c>
      <c r="S297" s="46" t="str">
        <f t="shared" si="106"/>
        <v>Yes</v>
      </c>
      <c r="T297" s="47">
        <f>ROUND(INDEX(Summary!H:H,MATCH(H:H,Summary!A:A,0)),2)</f>
        <v>0</v>
      </c>
      <c r="U297" s="47">
        <f>ROUND(INDEX(Summary!I:I,MATCH(H:H,Summary!A:A,0)),2)</f>
        <v>0.74</v>
      </c>
      <c r="V297" s="82">
        <f t="shared" si="107"/>
        <v>0</v>
      </c>
      <c r="W297" s="82">
        <f t="shared" si="107"/>
        <v>639715.24986055086</v>
      </c>
      <c r="X297" s="45">
        <f t="shared" si="108"/>
        <v>639715.24986055086</v>
      </c>
      <c r="Y297" s="45" t="s">
        <v>18726</v>
      </c>
      <c r="Z297" s="45" t="str">
        <f t="shared" si="109"/>
        <v>No</v>
      </c>
      <c r="AA297" s="45" t="str">
        <f t="shared" si="109"/>
        <v>No</v>
      </c>
      <c r="AB297" s="45" t="str">
        <f t="shared" si="110"/>
        <v>No</v>
      </c>
      <c r="AC297" s="83">
        <f t="shared" si="121"/>
        <v>0</v>
      </c>
      <c r="AD297" s="83">
        <f t="shared" si="122"/>
        <v>0</v>
      </c>
      <c r="AE297" s="45">
        <f t="shared" si="123"/>
        <v>0</v>
      </c>
      <c r="AF297" s="45">
        <f t="shared" si="123"/>
        <v>0</v>
      </c>
      <c r="AG297" s="45">
        <f t="shared" si="111"/>
        <v>0</v>
      </c>
      <c r="AH297" s="47">
        <f>IF(Y297="No",0,IFERROR(ROUNDDOWN(INDEX('90% of ACR'!K:K,MATCH(H:H,'90% of ACR'!A:A,0))*IF(I297&gt;0,IF(O297&gt;0,$R$4*MAX(O297-V297,0),0),0)/I297,2),0))</f>
        <v>0</v>
      </c>
      <c r="AI297" s="83">
        <f>IF(Y297="No",0,IFERROR(ROUNDDOWN(INDEX('90% of ACR'!R:R,MATCH(H:H,'90% of ACR'!A:A,0))*IF(J297&gt;0,IF(P297&gt;0,$R$4*MAX(P297-W297,0),0),0)/J297,2),0))</f>
        <v>0</v>
      </c>
      <c r="AJ297" s="45">
        <f t="shared" si="112"/>
        <v>0</v>
      </c>
      <c r="AK297" s="45">
        <f t="shared" si="112"/>
        <v>0</v>
      </c>
      <c r="AL297" s="47">
        <f t="shared" si="113"/>
        <v>0</v>
      </c>
      <c r="AM297" s="47">
        <f t="shared" si="113"/>
        <v>0.74</v>
      </c>
      <c r="AN297" s="84">
        <f>IFERROR(INDEX(FeeCalc!P:P,MATCH(C297,FeeCalc!F:F,0)),0)</f>
        <v>639715.24986055086</v>
      </c>
      <c r="AO297" s="84">
        <f>IFERROR(INDEX(FeeCalc!S:S,MATCH(C297,FeeCalc!F:F,0)),0)</f>
        <v>39544.292068074137</v>
      </c>
      <c r="AP297" s="84">
        <f t="shared" si="114"/>
        <v>679259.54192862497</v>
      </c>
      <c r="AQ297" s="69">
        <f t="shared" si="115"/>
        <v>288231.55994565733</v>
      </c>
      <c r="AR297" s="69">
        <v>139875.24896010361</v>
      </c>
      <c r="AS297" s="69">
        <f t="shared" si="124"/>
        <v>148356.31098555372</v>
      </c>
      <c r="AT297" s="69">
        <f>IFERROR(IFERROR(INDEX('2023 IP UPL Data'!L:L,MATCH(A:A,'2023 IP UPL Data'!B:B,0)),INDEX('2023 IMD UPL Data'!I:I,MATCH(A:A,'2023 IMD UPL Data'!B:B,0))),0)</f>
        <v>154732.41559426277</v>
      </c>
      <c r="AU297" s="69">
        <f>IFERROR(IF(F295="IMD",0,INDEX('2023 OP UPL Data'!J:J,MATCH(A:A,'2023 OP UPL Data'!B:B,0))),0)</f>
        <v>355312.24434108526</v>
      </c>
      <c r="AV297" s="45">
        <f t="shared" si="116"/>
        <v>510044.65993534803</v>
      </c>
      <c r="AW297" s="69">
        <f>IFERROR(IFERROR(INDEX('2023 IP UPL Data'!M:M,MATCH(A:A,'2023 IP UPL Data'!B:B,0)),INDEX('2023 IMD UPL Data'!J:J,MATCH(A:A,'2023 IMD UPL Data'!B:B,0))),0)</f>
        <v>137057.96</v>
      </c>
      <c r="AX297" s="69">
        <f>IFERROR(IF(F295="IMD",0,INDEX('2023 OP UPL Data'!L:L,MATCH(A:A,'2023 OP UPL Data'!B:B,0))),0)</f>
        <v>469475.77</v>
      </c>
      <c r="AY297" s="45">
        <f t="shared" si="117"/>
        <v>606533.73</v>
      </c>
      <c r="AZ297" s="69">
        <v>82458.816606497872</v>
      </c>
      <c r="BA297" s="69">
        <v>469018.60493031511</v>
      </c>
      <c r="BB297" s="69">
        <f t="shared" si="118"/>
        <v>82458.816606497872</v>
      </c>
      <c r="BC297" s="69">
        <f t="shared" si="118"/>
        <v>0</v>
      </c>
      <c r="BD297" s="69">
        <f t="shared" si="119"/>
        <v>0</v>
      </c>
      <c r="BE297" s="91">
        <f t="shared" si="120"/>
        <v>0</v>
      </c>
      <c r="BF297" s="91">
        <f t="shared" si="120"/>
        <v>0</v>
      </c>
      <c r="BG297" s="70">
        <f>IFERROR(INDEX('2023 IP UPL Data'!K:K,MATCH(A297,'2023 IP UPL Data'!B:B,0)),0)</f>
        <v>0</v>
      </c>
    </row>
    <row r="298" spans="1:59">
      <c r="A298" s="120" t="s">
        <v>1200</v>
      </c>
      <c r="B298" s="161" t="s">
        <v>1200</v>
      </c>
      <c r="C298" s="31" t="s">
        <v>1201</v>
      </c>
      <c r="D298" s="193" t="s">
        <v>1201</v>
      </c>
      <c r="E298" s="157" t="s">
        <v>1623</v>
      </c>
      <c r="F298" s="117" t="s">
        <v>3071</v>
      </c>
      <c r="G298" s="117" t="s">
        <v>1530</v>
      </c>
      <c r="H298" s="43" t="str">
        <f t="shared" si="102"/>
        <v>Rural MRSA Central</v>
      </c>
      <c r="I298" s="45">
        <f>INDEX(FeeCalc!M:M,MATCH(C:C,FeeCalc!F:F,0))</f>
        <v>332100.54395512876</v>
      </c>
      <c r="J298" s="45">
        <f>INDEX(FeeCalc!L:L,MATCH(C:C,FeeCalc!F:F,0))</f>
        <v>750905.77962111798</v>
      </c>
      <c r="K298" s="45">
        <f t="shared" si="103"/>
        <v>1083006.3235762469</v>
      </c>
      <c r="L298" s="45">
        <f>IFERROR(IFERROR(INDEX('2023 IP UPL Data'!N:N,MATCH(A:A,'2023 IP UPL Data'!B:B,0)),INDEX('2023 IMD UPL Data'!M:M,MATCH(A:A,'2023 IMD UPL Data'!B:B,0))),0)</f>
        <v>-5307.0516237952688</v>
      </c>
      <c r="M298" s="45">
        <f>IFERROR((IF(F298="IMD",0,INDEX('2023 OP UPL Data'!M:M,MATCH(A:A,'2023 OP UPL Data'!B:B,0)))),0)</f>
        <v>270318.37735099334</v>
      </c>
      <c r="N298" s="45">
        <f t="shared" si="104"/>
        <v>265011.32572719804</v>
      </c>
      <c r="O298" s="45">
        <v>54598.793999034417</v>
      </c>
      <c r="P298" s="45">
        <v>818029.04214022716</v>
      </c>
      <c r="Q298" s="45">
        <f t="shared" si="105"/>
        <v>872627.83613926161</v>
      </c>
      <c r="R298" s="45" t="str">
        <f t="shared" si="106"/>
        <v>Yes</v>
      </c>
      <c r="S298" s="46" t="str">
        <f t="shared" si="106"/>
        <v>Yes</v>
      </c>
      <c r="T298" s="47">
        <f>ROUND(INDEX(Summary!H:H,MATCH(H:H,Summary!A:A,0)),2)</f>
        <v>0</v>
      </c>
      <c r="U298" s="47">
        <f>ROUND(INDEX(Summary!I:I,MATCH(H:H,Summary!A:A,0)),2)</f>
        <v>0.17</v>
      </c>
      <c r="V298" s="82">
        <f t="shared" si="107"/>
        <v>0</v>
      </c>
      <c r="W298" s="82">
        <f t="shared" si="107"/>
        <v>127653.98253559007</v>
      </c>
      <c r="X298" s="45">
        <f t="shared" si="108"/>
        <v>127653.98253559007</v>
      </c>
      <c r="Y298" s="45" t="s">
        <v>18726</v>
      </c>
      <c r="Z298" s="45" t="str">
        <f t="shared" si="109"/>
        <v>No</v>
      </c>
      <c r="AA298" s="45" t="str">
        <f t="shared" si="109"/>
        <v>Yes</v>
      </c>
      <c r="AB298" s="45" t="str">
        <f t="shared" si="110"/>
        <v>Yes</v>
      </c>
      <c r="AC298" s="83">
        <f t="shared" si="121"/>
        <v>0.11</v>
      </c>
      <c r="AD298" s="83">
        <f t="shared" si="122"/>
        <v>0.64</v>
      </c>
      <c r="AE298" s="45">
        <f t="shared" si="123"/>
        <v>36531.059835064167</v>
      </c>
      <c r="AF298" s="45">
        <f t="shared" si="123"/>
        <v>480579.69895751553</v>
      </c>
      <c r="AG298" s="45">
        <f t="shared" si="111"/>
        <v>517110.7587925797</v>
      </c>
      <c r="AH298" s="47">
        <f>IF(Y298="No",0,IFERROR(ROUNDDOWN(INDEX('90% of ACR'!K:K,MATCH(H:H,'90% of ACR'!A:A,0))*IF(I298&gt;0,IF(O298&gt;0,$R$4*MAX(O298-V298,0),0),0)/I298,2),0))</f>
        <v>0</v>
      </c>
      <c r="AI298" s="83">
        <f>IF(Y298="No",0,IFERROR(ROUNDDOWN(INDEX('90% of ACR'!R:R,MATCH(H:H,'90% of ACR'!A:A,0))*IF(J298&gt;0,IF(P298&gt;0,$R$4*MAX(P298-W298,0),0),0)/J298,2),0))</f>
        <v>0.64</v>
      </c>
      <c r="AJ298" s="45">
        <f t="shared" si="112"/>
        <v>0</v>
      </c>
      <c r="AK298" s="45">
        <f t="shared" si="112"/>
        <v>480579.69895751553</v>
      </c>
      <c r="AL298" s="47">
        <f t="shared" si="113"/>
        <v>0</v>
      </c>
      <c r="AM298" s="47">
        <f t="shared" si="113"/>
        <v>0.81</v>
      </c>
      <c r="AN298" s="84">
        <f>IFERROR(INDEX(FeeCalc!P:P,MATCH(C298,FeeCalc!F:F,0)),0)</f>
        <v>608233.6814931056</v>
      </c>
      <c r="AO298" s="84">
        <f>IFERROR(INDEX(FeeCalc!S:S,MATCH(C298,FeeCalc!F:F,0)),0)</f>
        <v>37568.235776911781</v>
      </c>
      <c r="AP298" s="84">
        <f t="shared" si="114"/>
        <v>645801.91727001732</v>
      </c>
      <c r="AQ298" s="69">
        <f t="shared" si="115"/>
        <v>274034.41915902105</v>
      </c>
      <c r="AR298" s="69">
        <v>137208.83862266759</v>
      </c>
      <c r="AS298" s="69">
        <f t="shared" si="124"/>
        <v>136825.58053635346</v>
      </c>
      <c r="AT298" s="69">
        <f>IFERROR(IFERROR(INDEX('2023 IP UPL Data'!L:L,MATCH(A:A,'2023 IP UPL Data'!B:B,0)),INDEX('2023 IMD UPL Data'!I:I,MATCH(A:A,'2023 IMD UPL Data'!B:B,0))),0)</f>
        <v>200094.40162379527</v>
      </c>
      <c r="AU298" s="69">
        <f>IFERROR(IF(F296="IMD",0,INDEX('2023 OP UPL Data'!J:J,MATCH(A:A,'2023 OP UPL Data'!B:B,0))),0)</f>
        <v>287776.60264900664</v>
      </c>
      <c r="AV298" s="45">
        <f t="shared" si="116"/>
        <v>487871.00427280192</v>
      </c>
      <c r="AW298" s="69">
        <f>IFERROR(IFERROR(INDEX('2023 IP UPL Data'!M:M,MATCH(A:A,'2023 IP UPL Data'!B:B,0)),INDEX('2023 IMD UPL Data'!J:J,MATCH(A:A,'2023 IMD UPL Data'!B:B,0))),0)</f>
        <v>194787.35</v>
      </c>
      <c r="AX298" s="69">
        <f>IFERROR(IF(F296="IMD",0,INDEX('2023 OP UPL Data'!L:L,MATCH(A:A,'2023 OP UPL Data'!B:B,0))),0)</f>
        <v>558094.98</v>
      </c>
      <c r="AY298" s="45">
        <f t="shared" si="117"/>
        <v>752882.33</v>
      </c>
      <c r="AZ298" s="69">
        <v>254693.19562282969</v>
      </c>
      <c r="BA298" s="69">
        <v>1105805.6447892338</v>
      </c>
      <c r="BB298" s="69">
        <f t="shared" si="118"/>
        <v>254693.19562282969</v>
      </c>
      <c r="BC298" s="69">
        <f t="shared" si="118"/>
        <v>978151.66225364374</v>
      </c>
      <c r="BD298" s="69">
        <f t="shared" si="119"/>
        <v>1232844.8578764736</v>
      </c>
      <c r="BE298" s="91">
        <f t="shared" si="120"/>
        <v>59905.845622829685</v>
      </c>
      <c r="BF298" s="91">
        <f t="shared" si="120"/>
        <v>547710.66478923382</v>
      </c>
      <c r="BG298" s="70">
        <f>IFERROR(INDEX('2023 IP UPL Data'!K:K,MATCH(A298,'2023 IP UPL Data'!B:B,0)),0)</f>
        <v>0</v>
      </c>
    </row>
    <row r="299" spans="1:59">
      <c r="A299" s="120" t="s">
        <v>982</v>
      </c>
      <c r="B299" s="161" t="s">
        <v>982</v>
      </c>
      <c r="C299" s="31" t="s">
        <v>983</v>
      </c>
      <c r="D299" s="193" t="s">
        <v>983</v>
      </c>
      <c r="E299" s="157" t="s">
        <v>23156</v>
      </c>
      <c r="F299" s="117" t="s">
        <v>2987</v>
      </c>
      <c r="G299" s="117" t="s">
        <v>224</v>
      </c>
      <c r="H299" s="43" t="str">
        <f t="shared" si="102"/>
        <v>Urban Dallas</v>
      </c>
      <c r="I299" s="45">
        <f>INDEX(FeeCalc!M:M,MATCH(C:C,FeeCalc!F:F,0))</f>
        <v>8495941.2253964543</v>
      </c>
      <c r="J299" s="45">
        <f>INDEX(FeeCalc!L:L,MATCH(C:C,FeeCalc!F:F,0))</f>
        <v>1395986.3011200465</v>
      </c>
      <c r="K299" s="45">
        <f t="shared" si="103"/>
        <v>9891927.5265165009</v>
      </c>
      <c r="L299" s="45">
        <f>IFERROR(IFERROR(INDEX('2023 IP UPL Data'!N:N,MATCH(A:A,'2023 IP UPL Data'!B:B,0)),INDEX('2023 IMD UPL Data'!M:M,MATCH(A:A,'2023 IMD UPL Data'!B:B,0))),0)</f>
        <v>2256183.4003614467</v>
      </c>
      <c r="M299" s="45">
        <f>IFERROR((IF(F299="IMD",0,INDEX('2023 OP UPL Data'!M:M,MATCH(A:A,'2023 OP UPL Data'!B:B,0)))),0)</f>
        <v>1806762.8445783134</v>
      </c>
      <c r="N299" s="45">
        <f t="shared" si="104"/>
        <v>4062946.2449397603</v>
      </c>
      <c r="O299" s="45">
        <v>3972629.8342995103</v>
      </c>
      <c r="P299" s="45">
        <v>2600007.8674332723</v>
      </c>
      <c r="Q299" s="45">
        <f t="shared" si="105"/>
        <v>6572637.7017327826</v>
      </c>
      <c r="R299" s="45" t="str">
        <f t="shared" si="106"/>
        <v>Yes</v>
      </c>
      <c r="S299" s="46" t="str">
        <f t="shared" si="106"/>
        <v>Yes</v>
      </c>
      <c r="T299" s="47">
        <f>ROUND(INDEX(Summary!H:H,MATCH(H:H,Summary!A:A,0)),2)</f>
        <v>1.04</v>
      </c>
      <c r="U299" s="47">
        <f>ROUND(INDEX(Summary!I:I,MATCH(H:H,Summary!A:A,0)),2)</f>
        <v>1.04</v>
      </c>
      <c r="V299" s="82">
        <f t="shared" si="107"/>
        <v>8835778.8744123131</v>
      </c>
      <c r="W299" s="82">
        <f t="shared" si="107"/>
        <v>1451825.7531648485</v>
      </c>
      <c r="X299" s="45">
        <f t="shared" si="108"/>
        <v>10287604.627577161</v>
      </c>
      <c r="Y299" s="45" t="s">
        <v>18726</v>
      </c>
      <c r="Z299" s="45" t="str">
        <f t="shared" si="109"/>
        <v>No</v>
      </c>
      <c r="AA299" s="45" t="str">
        <f t="shared" si="109"/>
        <v>Yes</v>
      </c>
      <c r="AB299" s="45" t="str">
        <f t="shared" si="110"/>
        <v>Yes</v>
      </c>
      <c r="AC299" s="83">
        <f t="shared" si="121"/>
        <v>0</v>
      </c>
      <c r="AD299" s="83">
        <f t="shared" si="122"/>
        <v>0.56999999999999995</v>
      </c>
      <c r="AE299" s="45">
        <f t="shared" si="123"/>
        <v>0</v>
      </c>
      <c r="AF299" s="45">
        <f t="shared" si="123"/>
        <v>795712.19163842651</v>
      </c>
      <c r="AG299" s="45">
        <f t="shared" si="111"/>
        <v>795712.19163842651</v>
      </c>
      <c r="AH299" s="47">
        <f>IF(Y299="No",0,IFERROR(ROUNDDOWN(INDEX('90% of ACR'!K:K,MATCH(H:H,'90% of ACR'!A:A,0))*IF(I299&gt;0,IF(O299&gt;0,$R$4*MAX(O299-V299,0),0),0)/I299,2),0))</f>
        <v>0</v>
      </c>
      <c r="AI299" s="83">
        <f>IF(Y299="No",0,IFERROR(ROUNDDOWN(INDEX('90% of ACR'!R:R,MATCH(H:H,'90% of ACR'!A:A,0))*IF(J299&gt;0,IF(P299&gt;0,$R$4*MAX(P299-W299,0),0),0)/J299,2),0))</f>
        <v>0.56999999999999995</v>
      </c>
      <c r="AJ299" s="45">
        <f t="shared" si="112"/>
        <v>0</v>
      </c>
      <c r="AK299" s="45">
        <f t="shared" si="112"/>
        <v>795712.19163842651</v>
      </c>
      <c r="AL299" s="47">
        <f t="shared" si="113"/>
        <v>1.04</v>
      </c>
      <c r="AM299" s="47">
        <f t="shared" si="113"/>
        <v>1.6099999999999999</v>
      </c>
      <c r="AN299" s="84">
        <f>IFERROR(INDEX(FeeCalc!P:P,MATCH(C299,FeeCalc!F:F,0)),0)</f>
        <v>11083316.819215588</v>
      </c>
      <c r="AO299" s="84">
        <f>IFERROR(INDEX(FeeCalc!S:S,MATCH(C299,FeeCalc!F:F,0)),0)</f>
        <v>693648.3972612049</v>
      </c>
      <c r="AP299" s="84">
        <f t="shared" si="114"/>
        <v>11776965.216476792</v>
      </c>
      <c r="AQ299" s="69">
        <f t="shared" si="115"/>
        <v>4997343.2042380311</v>
      </c>
      <c r="AR299" s="69">
        <v>2678634.2102802489</v>
      </c>
      <c r="AS299" s="69">
        <f t="shared" si="124"/>
        <v>2318708.9939577822</v>
      </c>
      <c r="AT299" s="69">
        <f>IFERROR(IFERROR(INDEX('2023 IP UPL Data'!L:L,MATCH(A:A,'2023 IP UPL Data'!B:B,0)),INDEX('2023 IMD UPL Data'!I:I,MATCH(A:A,'2023 IMD UPL Data'!B:B,0))),0)</f>
        <v>7978183.4096385539</v>
      </c>
      <c r="AU299" s="69">
        <f>IFERROR(IF(F297="IMD",0,INDEX('2023 OP UPL Data'!J:J,MATCH(A:A,'2023 OP UPL Data'!B:B,0))),0)</f>
        <v>517811.35542168672</v>
      </c>
      <c r="AV299" s="45">
        <f t="shared" si="116"/>
        <v>8495994.7650602404</v>
      </c>
      <c r="AW299" s="69">
        <f>IFERROR(IFERROR(INDEX('2023 IP UPL Data'!M:M,MATCH(A:A,'2023 IP UPL Data'!B:B,0)),INDEX('2023 IMD UPL Data'!J:J,MATCH(A:A,'2023 IMD UPL Data'!B:B,0))),0)</f>
        <v>10234366.810000001</v>
      </c>
      <c r="AX299" s="69">
        <f>IFERROR(IF(F297="IMD",0,INDEX('2023 OP UPL Data'!L:L,MATCH(A:A,'2023 OP UPL Data'!B:B,0))),0)</f>
        <v>2324574.2000000002</v>
      </c>
      <c r="AY299" s="45">
        <f t="shared" si="117"/>
        <v>12558941.010000002</v>
      </c>
      <c r="AZ299" s="69">
        <v>11950813.243938064</v>
      </c>
      <c r="BA299" s="69">
        <v>3117819.2228549588</v>
      </c>
      <c r="BB299" s="69">
        <f t="shared" si="118"/>
        <v>3115034.3695257511</v>
      </c>
      <c r="BC299" s="69">
        <f t="shared" si="118"/>
        <v>1665993.4696901103</v>
      </c>
      <c r="BD299" s="69">
        <f t="shared" si="119"/>
        <v>4781027.8392158616</v>
      </c>
      <c r="BE299" s="91">
        <f t="shared" si="120"/>
        <v>1716446.4339380637</v>
      </c>
      <c r="BF299" s="91">
        <f t="shared" si="120"/>
        <v>793245.02285495866</v>
      </c>
      <c r="BG299" s="70">
        <f>IFERROR(INDEX('2023 IP UPL Data'!K:K,MATCH(A299,'2023 IP UPL Data'!B:B,0)),0)</f>
        <v>0</v>
      </c>
    </row>
    <row r="300" spans="1:59">
      <c r="A300" s="120" t="s">
        <v>1170</v>
      </c>
      <c r="B300" s="161" t="s">
        <v>1170</v>
      </c>
      <c r="C300" s="31" t="s">
        <v>1171</v>
      </c>
      <c r="D300" s="193" t="s">
        <v>1171</v>
      </c>
      <c r="E300" s="157" t="s">
        <v>22990</v>
      </c>
      <c r="F300" s="117" t="s">
        <v>3071</v>
      </c>
      <c r="G300" s="117" t="s">
        <v>228</v>
      </c>
      <c r="H300" s="43" t="str">
        <f t="shared" si="102"/>
        <v>Rural MRSA West</v>
      </c>
      <c r="I300" s="45">
        <f>INDEX(FeeCalc!M:M,MATCH(C:C,FeeCalc!F:F,0))</f>
        <v>3117060.5913525503</v>
      </c>
      <c r="J300" s="45">
        <f>INDEX(FeeCalc!L:L,MATCH(C:C,FeeCalc!F:F,0))</f>
        <v>3611599.9548223587</v>
      </c>
      <c r="K300" s="45">
        <f t="shared" si="103"/>
        <v>6728660.546174909</v>
      </c>
      <c r="L300" s="45">
        <f>IFERROR(IFERROR(INDEX('2023 IP UPL Data'!N:N,MATCH(A:A,'2023 IP UPL Data'!B:B,0)),INDEX('2023 IMD UPL Data'!M:M,MATCH(A:A,'2023 IMD UPL Data'!B:B,0))),0)</f>
        <v>-80848.730407669675</v>
      </c>
      <c r="M300" s="45">
        <f>IFERROR((IF(F300="IMD",0,INDEX('2023 OP UPL Data'!M:M,MATCH(A:A,'2023 OP UPL Data'!B:B,0)))),0)</f>
        <v>1421804.5860000001</v>
      </c>
      <c r="N300" s="45">
        <f t="shared" si="104"/>
        <v>1340955.8555923305</v>
      </c>
      <c r="O300" s="45">
        <v>141209.94778175047</v>
      </c>
      <c r="P300" s="45">
        <v>3591922.9410162233</v>
      </c>
      <c r="Q300" s="45">
        <f t="shared" si="105"/>
        <v>3733132.8887979737</v>
      </c>
      <c r="R300" s="45" t="str">
        <f t="shared" si="106"/>
        <v>Yes</v>
      </c>
      <c r="S300" s="46" t="str">
        <f t="shared" si="106"/>
        <v>Yes</v>
      </c>
      <c r="T300" s="47">
        <f>ROUND(INDEX(Summary!H:H,MATCH(H:H,Summary!A:A,0)),2)</f>
        <v>0</v>
      </c>
      <c r="U300" s="47">
        <f>ROUND(INDEX(Summary!I:I,MATCH(H:H,Summary!A:A,0)),2)</f>
        <v>0.25</v>
      </c>
      <c r="V300" s="82">
        <f t="shared" si="107"/>
        <v>0</v>
      </c>
      <c r="W300" s="82">
        <f t="shared" si="107"/>
        <v>902899.98870558967</v>
      </c>
      <c r="X300" s="45">
        <f t="shared" si="108"/>
        <v>902899.98870558967</v>
      </c>
      <c r="Y300" s="45" t="s">
        <v>18726</v>
      </c>
      <c r="Z300" s="45" t="str">
        <f t="shared" si="109"/>
        <v>No</v>
      </c>
      <c r="AA300" s="45" t="str">
        <f t="shared" si="109"/>
        <v>Yes</v>
      </c>
      <c r="AB300" s="45" t="str">
        <f t="shared" si="110"/>
        <v>Yes</v>
      </c>
      <c r="AC300" s="83">
        <f t="shared" si="121"/>
        <v>0.03</v>
      </c>
      <c r="AD300" s="83">
        <f t="shared" si="122"/>
        <v>0.52</v>
      </c>
      <c r="AE300" s="45">
        <f t="shared" si="123"/>
        <v>93511.817740576502</v>
      </c>
      <c r="AF300" s="45">
        <f t="shared" si="123"/>
        <v>1878031.9765076265</v>
      </c>
      <c r="AG300" s="45">
        <f t="shared" si="111"/>
        <v>1971543.794248203</v>
      </c>
      <c r="AH300" s="47">
        <f>IF(Y300="No",0,IFERROR(ROUNDDOWN(INDEX('90% of ACR'!K:K,MATCH(H:H,'90% of ACR'!A:A,0))*IF(I300&gt;0,IF(O300&gt;0,$R$4*MAX(O300-V300,0),0),0)/I300,2),0))</f>
        <v>0</v>
      </c>
      <c r="AI300" s="83">
        <f>IF(Y300="No",0,IFERROR(ROUNDDOWN(INDEX('90% of ACR'!R:R,MATCH(H:H,'90% of ACR'!A:A,0))*IF(J300&gt;0,IF(P300&gt;0,$R$4*MAX(P300-W300,0),0),0)/J300,2),0))</f>
        <v>0.51</v>
      </c>
      <c r="AJ300" s="45">
        <f t="shared" si="112"/>
        <v>0</v>
      </c>
      <c r="AK300" s="45">
        <f t="shared" si="112"/>
        <v>1841915.9769594029</v>
      </c>
      <c r="AL300" s="47">
        <f t="shared" si="113"/>
        <v>0</v>
      </c>
      <c r="AM300" s="47">
        <f t="shared" si="113"/>
        <v>0.76</v>
      </c>
      <c r="AN300" s="84">
        <f>IFERROR(INDEX(FeeCalc!P:P,MATCH(C300,FeeCalc!F:F,0)),0)</f>
        <v>2744815.9656649926</v>
      </c>
      <c r="AO300" s="84">
        <f>IFERROR(INDEX(FeeCalc!S:S,MATCH(C300,FeeCalc!F:F,0)),0)</f>
        <v>168936.03332999349</v>
      </c>
      <c r="AP300" s="84">
        <f t="shared" si="114"/>
        <v>2913751.9989949861</v>
      </c>
      <c r="AQ300" s="69">
        <f t="shared" si="115"/>
        <v>1236398.2132375406</v>
      </c>
      <c r="AR300" s="69">
        <v>631601.68826331617</v>
      </c>
      <c r="AS300" s="69">
        <f t="shared" si="124"/>
        <v>604796.52497422439</v>
      </c>
      <c r="AT300" s="69">
        <f>IFERROR(IFERROR(INDEX('2023 IP UPL Data'!L:L,MATCH(A:A,'2023 IP UPL Data'!B:B,0)),INDEX('2023 IMD UPL Data'!I:I,MATCH(A:A,'2023 IMD UPL Data'!B:B,0))),0)</f>
        <v>3066042.2504076697</v>
      </c>
      <c r="AU300" s="69">
        <f>IFERROR(IF(F298="IMD",0,INDEX('2023 OP UPL Data'!J:J,MATCH(A:A,'2023 OP UPL Data'!B:B,0))),0)</f>
        <v>957589.16399999987</v>
      </c>
      <c r="AV300" s="45">
        <f t="shared" si="116"/>
        <v>4023631.4144076696</v>
      </c>
      <c r="AW300" s="69">
        <f>IFERROR(IFERROR(INDEX('2023 IP UPL Data'!M:M,MATCH(A:A,'2023 IP UPL Data'!B:B,0)),INDEX('2023 IMD UPL Data'!J:J,MATCH(A:A,'2023 IMD UPL Data'!B:B,0))),0)</f>
        <v>2985193.52</v>
      </c>
      <c r="AX300" s="69">
        <f>IFERROR(IF(F298="IMD",0,INDEX('2023 OP UPL Data'!L:L,MATCH(A:A,'2023 OP UPL Data'!B:B,0))),0)</f>
        <v>2379393.75</v>
      </c>
      <c r="AY300" s="45">
        <f t="shared" si="117"/>
        <v>5364587.2699999996</v>
      </c>
      <c r="AZ300" s="69">
        <v>3207252.1981894202</v>
      </c>
      <c r="BA300" s="69">
        <v>4549512.1050162232</v>
      </c>
      <c r="BB300" s="69">
        <f t="shared" si="118"/>
        <v>3207252.1981894202</v>
      </c>
      <c r="BC300" s="69">
        <f t="shared" si="118"/>
        <v>3646612.1163106337</v>
      </c>
      <c r="BD300" s="69">
        <f t="shared" si="119"/>
        <v>6853864.3145000534</v>
      </c>
      <c r="BE300" s="91">
        <f t="shared" si="120"/>
        <v>222058.67818942014</v>
      </c>
      <c r="BF300" s="91">
        <f t="shared" si="120"/>
        <v>2170118.3550162232</v>
      </c>
      <c r="BG300" s="70">
        <f>IFERROR(INDEX('2023 IP UPL Data'!K:K,MATCH(A300,'2023 IP UPL Data'!B:B,0)),0)</f>
        <v>0</v>
      </c>
    </row>
    <row r="301" spans="1:59">
      <c r="A301" s="120" t="s">
        <v>136</v>
      </c>
      <c r="B301" s="161" t="s">
        <v>15347</v>
      </c>
      <c r="C301" s="31" t="s">
        <v>137</v>
      </c>
      <c r="D301" s="193" t="s">
        <v>137</v>
      </c>
      <c r="E301" s="157" t="s">
        <v>23157</v>
      </c>
      <c r="F301" s="117" t="s">
        <v>3071</v>
      </c>
      <c r="G301" s="117" t="s">
        <v>1530</v>
      </c>
      <c r="H301" s="43" t="str">
        <f t="shared" si="102"/>
        <v>Rural MRSA Central</v>
      </c>
      <c r="I301" s="45">
        <f>INDEX(FeeCalc!M:M,MATCH(C:C,FeeCalc!F:F,0))</f>
        <v>68496.105435148726</v>
      </c>
      <c r="J301" s="45">
        <f>INDEX(FeeCalc!L:L,MATCH(C:C,FeeCalc!F:F,0))</f>
        <v>504183.82423116855</v>
      </c>
      <c r="K301" s="45">
        <f t="shared" si="103"/>
        <v>572679.9296663173</v>
      </c>
      <c r="L301" s="45">
        <f>IFERROR(IFERROR(INDEX('2023 IP UPL Data'!N:N,MATCH(A:A,'2023 IP UPL Data'!B:B,0)),INDEX('2023 IMD UPL Data'!M:M,MATCH(A:A,'2023 IMD UPL Data'!B:B,0))),0)</f>
        <v>35427.057619185245</v>
      </c>
      <c r="M301" s="45">
        <f>IFERROR((IF(F301="IMD",0,INDEX('2023 OP UPL Data'!M:M,MATCH(A:A,'2023 OP UPL Data'!B:B,0)))),0)</f>
        <v>126151.6188</v>
      </c>
      <c r="N301" s="45">
        <f t="shared" si="104"/>
        <v>161578.67641918524</v>
      </c>
      <c r="O301" s="45">
        <v>32018.179557947034</v>
      </c>
      <c r="P301" s="45">
        <v>206439.51634347992</v>
      </c>
      <c r="Q301" s="45">
        <f t="shared" si="105"/>
        <v>238457.69590142695</v>
      </c>
      <c r="R301" s="45" t="str">
        <f t="shared" si="106"/>
        <v>Yes</v>
      </c>
      <c r="S301" s="46" t="str">
        <f t="shared" si="106"/>
        <v>Yes</v>
      </c>
      <c r="T301" s="47">
        <f>ROUND(INDEX(Summary!H:H,MATCH(H:H,Summary!A:A,0)),2)</f>
        <v>0</v>
      </c>
      <c r="U301" s="47">
        <f>ROUND(INDEX(Summary!I:I,MATCH(H:H,Summary!A:A,0)),2)</f>
        <v>0.17</v>
      </c>
      <c r="V301" s="82">
        <f t="shared" si="107"/>
        <v>0</v>
      </c>
      <c r="W301" s="82">
        <f t="shared" si="107"/>
        <v>85711.250119298653</v>
      </c>
      <c r="X301" s="45">
        <f t="shared" si="108"/>
        <v>85711.250119298653</v>
      </c>
      <c r="Y301" s="45" t="s">
        <v>18726</v>
      </c>
      <c r="Z301" s="45" t="str">
        <f t="shared" si="109"/>
        <v>No</v>
      </c>
      <c r="AA301" s="45" t="str">
        <f t="shared" si="109"/>
        <v>Yes</v>
      </c>
      <c r="AB301" s="45" t="str">
        <f t="shared" si="110"/>
        <v>Yes</v>
      </c>
      <c r="AC301" s="83">
        <f t="shared" si="121"/>
        <v>0.33</v>
      </c>
      <c r="AD301" s="83">
        <f t="shared" si="122"/>
        <v>0.17</v>
      </c>
      <c r="AE301" s="45">
        <f t="shared" si="123"/>
        <v>22603.71479359908</v>
      </c>
      <c r="AF301" s="45">
        <f t="shared" si="123"/>
        <v>85711.250119298653</v>
      </c>
      <c r="AG301" s="45">
        <f t="shared" si="111"/>
        <v>108314.96491289773</v>
      </c>
      <c r="AH301" s="47">
        <f>IF(Y301="No",0,IFERROR(ROUNDDOWN(INDEX('90% of ACR'!K:K,MATCH(H:H,'90% of ACR'!A:A,0))*IF(I301&gt;0,IF(O301&gt;0,$R$4*MAX(O301-V301,0),0),0)/I301,2),0))</f>
        <v>0</v>
      </c>
      <c r="AI301" s="83">
        <f>IF(Y301="No",0,IFERROR(ROUNDDOWN(INDEX('90% of ACR'!R:R,MATCH(H:H,'90% of ACR'!A:A,0))*IF(J301&gt;0,IF(P301&gt;0,$R$4*MAX(P301-W301,0),0),0)/J301,2),0))</f>
        <v>0.16</v>
      </c>
      <c r="AJ301" s="45">
        <f t="shared" si="112"/>
        <v>0</v>
      </c>
      <c r="AK301" s="45">
        <f t="shared" si="112"/>
        <v>80669.411876986967</v>
      </c>
      <c r="AL301" s="47">
        <f t="shared" si="113"/>
        <v>0</v>
      </c>
      <c r="AM301" s="47">
        <f t="shared" si="113"/>
        <v>0.33</v>
      </c>
      <c r="AN301" s="84">
        <f>IFERROR(INDEX(FeeCalc!P:P,MATCH(C301,FeeCalc!F:F,0)),0)</f>
        <v>166380.66199628563</v>
      </c>
      <c r="AO301" s="84">
        <f>IFERROR(INDEX(FeeCalc!S:S,MATCH(C301,FeeCalc!F:F,0)),0)</f>
        <v>10285.960846774462</v>
      </c>
      <c r="AP301" s="84">
        <f t="shared" si="114"/>
        <v>176666.62284306009</v>
      </c>
      <c r="AQ301" s="69">
        <f t="shared" si="115"/>
        <v>74965.301404241385</v>
      </c>
      <c r="AR301" s="69">
        <v>38364.237062653679</v>
      </c>
      <c r="AS301" s="69">
        <f t="shared" si="124"/>
        <v>36601.064341587706</v>
      </c>
      <c r="AT301" s="69">
        <f>IFERROR(IFERROR(INDEX('2023 IP UPL Data'!L:L,MATCH(A:A,'2023 IP UPL Data'!B:B,0)),INDEX('2023 IMD UPL Data'!I:I,MATCH(A:A,'2023 IMD UPL Data'!B:B,0))),0)</f>
        <v>177767.88238081476</v>
      </c>
      <c r="AU301" s="69">
        <f>IFERROR(IF(F299="IMD",0,INDEX('2023 OP UPL Data'!J:J,MATCH(A:A,'2023 OP UPL Data'!B:B,0))),0)</f>
        <v>206448.18119999999</v>
      </c>
      <c r="AV301" s="45">
        <f t="shared" si="116"/>
        <v>384216.06358081475</v>
      </c>
      <c r="AW301" s="69">
        <f>IFERROR(IFERROR(INDEX('2023 IP UPL Data'!M:M,MATCH(A:A,'2023 IP UPL Data'!B:B,0)),INDEX('2023 IMD UPL Data'!J:J,MATCH(A:A,'2023 IMD UPL Data'!B:B,0))),0)</f>
        <v>213194.94</v>
      </c>
      <c r="AX301" s="69">
        <f>IFERROR(IF(F299="IMD",0,INDEX('2023 OP UPL Data'!L:L,MATCH(A:A,'2023 OP UPL Data'!B:B,0))),0)</f>
        <v>332599.8</v>
      </c>
      <c r="AY301" s="45">
        <f t="shared" si="117"/>
        <v>545794.74</v>
      </c>
      <c r="AZ301" s="69">
        <v>209786.06193876179</v>
      </c>
      <c r="BA301" s="69">
        <v>412887.69754347991</v>
      </c>
      <c r="BB301" s="69">
        <f t="shared" si="118"/>
        <v>209786.06193876179</v>
      </c>
      <c r="BC301" s="69">
        <f t="shared" si="118"/>
        <v>327176.44742418127</v>
      </c>
      <c r="BD301" s="69">
        <f t="shared" si="119"/>
        <v>536962.509362943</v>
      </c>
      <c r="BE301" s="91">
        <f t="shared" si="120"/>
        <v>0</v>
      </c>
      <c r="BF301" s="91">
        <f t="shared" si="120"/>
        <v>80287.897543479921</v>
      </c>
      <c r="BG301" s="70">
        <f>IFERROR(INDEX('2023 IP UPL Data'!K:K,MATCH(A301,'2023 IP UPL Data'!B:B,0)),0)</f>
        <v>0</v>
      </c>
    </row>
    <row r="302" spans="1:59">
      <c r="A302" s="120" t="s">
        <v>844</v>
      </c>
      <c r="B302" s="161" t="s">
        <v>844</v>
      </c>
      <c r="C302" s="31" t="s">
        <v>845</v>
      </c>
      <c r="D302" s="193" t="s">
        <v>845</v>
      </c>
      <c r="E302" s="157" t="s">
        <v>23158</v>
      </c>
      <c r="F302" s="117" t="s">
        <v>2987</v>
      </c>
      <c r="G302" s="117" t="s">
        <v>301</v>
      </c>
      <c r="H302" s="43" t="str">
        <f t="shared" si="102"/>
        <v>Urban Harris</v>
      </c>
      <c r="I302" s="45">
        <f>INDEX(FeeCalc!M:M,MATCH(C:C,FeeCalc!F:F,0))</f>
        <v>140359079.84784892</v>
      </c>
      <c r="J302" s="45">
        <f>INDEX(FeeCalc!L:L,MATCH(C:C,FeeCalc!F:F,0))</f>
        <v>33806696.28440623</v>
      </c>
      <c r="K302" s="45">
        <f t="shared" si="103"/>
        <v>174165776.13225514</v>
      </c>
      <c r="L302" s="45">
        <f>IFERROR(IFERROR(INDEX('2023 IP UPL Data'!N:N,MATCH(A:A,'2023 IP UPL Data'!B:B,0)),INDEX('2023 IMD UPL Data'!M:M,MATCH(A:A,'2023 IMD UPL Data'!B:B,0))),0)</f>
        <v>106652345.45544118</v>
      </c>
      <c r="M302" s="45">
        <f>IFERROR((IF(F302="IMD",0,INDEX('2023 OP UPL Data'!M:M,MATCH(A:A,'2023 OP UPL Data'!B:B,0)))),0)</f>
        <v>17004533.162647054</v>
      </c>
      <c r="N302" s="45">
        <f t="shared" si="104"/>
        <v>123656878.61808823</v>
      </c>
      <c r="O302" s="45">
        <v>261812167.3255972</v>
      </c>
      <c r="P302" s="45">
        <v>31340517.134313822</v>
      </c>
      <c r="Q302" s="45">
        <f t="shared" si="105"/>
        <v>293152684.45991099</v>
      </c>
      <c r="R302" s="45" t="str">
        <f t="shared" si="106"/>
        <v>Yes</v>
      </c>
      <c r="S302" s="46" t="str">
        <f t="shared" si="106"/>
        <v>Yes</v>
      </c>
      <c r="T302" s="47">
        <f>ROUND(INDEX(Summary!H:H,MATCH(H:H,Summary!A:A,0)),2)</f>
        <v>1.96</v>
      </c>
      <c r="U302" s="47">
        <f>ROUND(INDEX(Summary!I:I,MATCH(H:H,Summary!A:A,0)),2)</f>
        <v>0.74</v>
      </c>
      <c r="V302" s="82">
        <f t="shared" si="107"/>
        <v>275103796.50178391</v>
      </c>
      <c r="W302" s="82">
        <f t="shared" si="107"/>
        <v>25016955.25046061</v>
      </c>
      <c r="X302" s="45">
        <f t="shared" si="108"/>
        <v>300120751.75224453</v>
      </c>
      <c r="Y302" s="45" t="s">
        <v>18726</v>
      </c>
      <c r="Z302" s="45" t="str">
        <f t="shared" si="109"/>
        <v>No</v>
      </c>
      <c r="AA302" s="45" t="str">
        <f t="shared" si="109"/>
        <v>Yes</v>
      </c>
      <c r="AB302" s="45" t="str">
        <f t="shared" si="110"/>
        <v>Yes</v>
      </c>
      <c r="AC302" s="83">
        <f t="shared" si="121"/>
        <v>0</v>
      </c>
      <c r="AD302" s="83">
        <f t="shared" si="122"/>
        <v>0.13</v>
      </c>
      <c r="AE302" s="45">
        <f t="shared" si="123"/>
        <v>0</v>
      </c>
      <c r="AF302" s="45">
        <f t="shared" si="123"/>
        <v>4394870.51697281</v>
      </c>
      <c r="AG302" s="45">
        <f t="shared" si="111"/>
        <v>4394870.51697281</v>
      </c>
      <c r="AH302" s="47">
        <f>IF(Y302="No",0,IFERROR(ROUNDDOWN(INDEX('90% of ACR'!K:K,MATCH(H:H,'90% of ACR'!A:A,0))*IF(I302&gt;0,IF(O302&gt;0,$R$4*MAX(O302-V302,0),0),0)/I302,2),0))</f>
        <v>0</v>
      </c>
      <c r="AI302" s="83">
        <f>IF(Y302="No",0,IFERROR(ROUNDDOWN(INDEX('90% of ACR'!R:R,MATCH(H:H,'90% of ACR'!A:A,0))*IF(J302&gt;0,IF(P302&gt;0,$R$4*MAX(P302-W302,0),0),0)/J302,2),0))</f>
        <v>0.09</v>
      </c>
      <c r="AJ302" s="45">
        <f t="shared" si="112"/>
        <v>0</v>
      </c>
      <c r="AK302" s="45">
        <f t="shared" si="112"/>
        <v>3042602.6655965606</v>
      </c>
      <c r="AL302" s="47">
        <f t="shared" si="113"/>
        <v>1.96</v>
      </c>
      <c r="AM302" s="47">
        <f t="shared" si="113"/>
        <v>0.83</v>
      </c>
      <c r="AN302" s="84">
        <f>IFERROR(INDEX(FeeCalc!P:P,MATCH(C302,FeeCalc!F:F,0)),0)</f>
        <v>303163354.41784108</v>
      </c>
      <c r="AO302" s="84">
        <f>IFERROR(INDEX(FeeCalc!S:S,MATCH(C302,FeeCalc!F:F,0)),0)</f>
        <v>18673812.175046686</v>
      </c>
      <c r="AP302" s="84">
        <f t="shared" si="114"/>
        <v>321837166.59288776</v>
      </c>
      <c r="AQ302" s="69">
        <f t="shared" si="115"/>
        <v>136565808.57469326</v>
      </c>
      <c r="AR302" s="69">
        <v>64756948.220429011</v>
      </c>
      <c r="AS302" s="69">
        <f t="shared" si="124"/>
        <v>71808860.354264259</v>
      </c>
      <c r="AT302" s="69">
        <f>IFERROR(IFERROR(INDEX('2023 IP UPL Data'!L:L,MATCH(A:A,'2023 IP UPL Data'!B:B,0)),INDEX('2023 IMD UPL Data'!I:I,MATCH(A:A,'2023 IMD UPL Data'!B:B,0))),0)</f>
        <v>111047290.08455881</v>
      </c>
      <c r="AU302" s="69">
        <f>IFERROR(IF(F300="IMD",0,INDEX('2023 OP UPL Data'!J:J,MATCH(A:A,'2023 OP UPL Data'!B:B,0))),0)</f>
        <v>20611482.007352948</v>
      </c>
      <c r="AV302" s="45">
        <f t="shared" si="116"/>
        <v>131658772.09191176</v>
      </c>
      <c r="AW302" s="69">
        <f>IFERROR(IFERROR(INDEX('2023 IP UPL Data'!M:M,MATCH(A:A,'2023 IP UPL Data'!B:B,0)),INDEX('2023 IMD UPL Data'!J:J,MATCH(A:A,'2023 IMD UPL Data'!B:B,0))),0)</f>
        <v>217699635.53999999</v>
      </c>
      <c r="AX302" s="69">
        <f>IFERROR(IF(F300="IMD",0,INDEX('2023 OP UPL Data'!L:L,MATCH(A:A,'2023 OP UPL Data'!B:B,0))),0)</f>
        <v>37616015.170000002</v>
      </c>
      <c r="AY302" s="45">
        <f t="shared" si="117"/>
        <v>255315650.70999998</v>
      </c>
      <c r="AZ302" s="69">
        <v>372859457.41015601</v>
      </c>
      <c r="BA302" s="69">
        <v>51951999.14166677</v>
      </c>
      <c r="BB302" s="69">
        <f t="shared" si="118"/>
        <v>97755660.908372104</v>
      </c>
      <c r="BC302" s="69">
        <f t="shared" si="118"/>
        <v>26935043.89120616</v>
      </c>
      <c r="BD302" s="69">
        <f t="shared" si="119"/>
        <v>124690704.79957825</v>
      </c>
      <c r="BE302" s="91">
        <f t="shared" si="120"/>
        <v>155159821.87015602</v>
      </c>
      <c r="BF302" s="91">
        <f t="shared" si="120"/>
        <v>14335983.971666768</v>
      </c>
      <c r="BG302" s="70">
        <f>IFERROR(INDEX('2023 IP UPL Data'!K:K,MATCH(A302,'2023 IP UPL Data'!B:B,0)),0)</f>
        <v>0</v>
      </c>
    </row>
    <row r="303" spans="1:59">
      <c r="A303" s="120" t="s">
        <v>13</v>
      </c>
      <c r="B303" s="161" t="s">
        <v>13</v>
      </c>
      <c r="C303" s="31" t="s">
        <v>14</v>
      </c>
      <c r="D303" s="193" t="s">
        <v>14</v>
      </c>
      <c r="E303" s="157" t="s">
        <v>23159</v>
      </c>
      <c r="F303" s="117" t="s">
        <v>2987</v>
      </c>
      <c r="G303" s="117" t="s">
        <v>301</v>
      </c>
      <c r="H303" s="43" t="str">
        <f t="shared" si="102"/>
        <v>Urban Harris</v>
      </c>
      <c r="I303" s="45">
        <f>INDEX(FeeCalc!M:M,MATCH(C:C,FeeCalc!F:F,0))</f>
        <v>64776988.197138727</v>
      </c>
      <c r="J303" s="45">
        <f>INDEX(FeeCalc!L:L,MATCH(C:C,FeeCalc!F:F,0))</f>
        <v>33546082.116344739</v>
      </c>
      <c r="K303" s="45">
        <f t="shared" si="103"/>
        <v>98323070.313483462</v>
      </c>
      <c r="L303" s="45">
        <f>IFERROR(IFERROR(INDEX('2023 IP UPL Data'!N:N,MATCH(A:A,'2023 IP UPL Data'!B:B,0)),INDEX('2023 IMD UPL Data'!M:M,MATCH(A:A,'2023 IMD UPL Data'!B:B,0))),0)</f>
        <v>62140737.492352948</v>
      </c>
      <c r="M303" s="45">
        <f>IFERROR((IF(F303="IMD",0,INDEX('2023 OP UPL Data'!M:M,MATCH(A:A,'2023 OP UPL Data'!B:B,0)))),0)</f>
        <v>22604121.510441173</v>
      </c>
      <c r="N303" s="45">
        <f t="shared" si="104"/>
        <v>84744859.002794117</v>
      </c>
      <c r="O303" s="45">
        <v>138208595.4515031</v>
      </c>
      <c r="P303" s="45">
        <v>39376261.537000164</v>
      </c>
      <c r="Q303" s="45">
        <f t="shared" si="105"/>
        <v>177584856.98850328</v>
      </c>
      <c r="R303" s="45" t="str">
        <f t="shared" si="106"/>
        <v>Yes</v>
      </c>
      <c r="S303" s="46" t="str">
        <f t="shared" si="106"/>
        <v>Yes</v>
      </c>
      <c r="T303" s="47">
        <f>ROUND(INDEX(Summary!H:H,MATCH(H:H,Summary!A:A,0)),2)</f>
        <v>1.96</v>
      </c>
      <c r="U303" s="47">
        <f>ROUND(INDEX(Summary!I:I,MATCH(H:H,Summary!A:A,0)),2)</f>
        <v>0.74</v>
      </c>
      <c r="V303" s="82">
        <f t="shared" si="107"/>
        <v>126962896.8663919</v>
      </c>
      <c r="W303" s="82">
        <f t="shared" si="107"/>
        <v>24824100.766095106</v>
      </c>
      <c r="X303" s="45">
        <f t="shared" si="108"/>
        <v>151786997.632487</v>
      </c>
      <c r="Y303" s="45" t="s">
        <v>18726</v>
      </c>
      <c r="Z303" s="45" t="str">
        <f t="shared" si="109"/>
        <v>No</v>
      </c>
      <c r="AA303" s="45" t="str">
        <f t="shared" si="109"/>
        <v>Yes</v>
      </c>
      <c r="AB303" s="45" t="str">
        <f t="shared" si="110"/>
        <v>Yes</v>
      </c>
      <c r="AC303" s="83">
        <f t="shared" si="121"/>
        <v>0.12</v>
      </c>
      <c r="AD303" s="83">
        <f t="shared" si="122"/>
        <v>0.3</v>
      </c>
      <c r="AE303" s="45">
        <f t="shared" si="123"/>
        <v>7773238.5836566472</v>
      </c>
      <c r="AF303" s="45">
        <f t="shared" si="123"/>
        <v>10063824.634903422</v>
      </c>
      <c r="AG303" s="45">
        <f t="shared" si="111"/>
        <v>17837063.21856007</v>
      </c>
      <c r="AH303" s="47">
        <f>IF(Y303="No",0,IFERROR(ROUNDDOWN(INDEX('90% of ACR'!K:K,MATCH(H:H,'90% of ACR'!A:A,0))*IF(I303&gt;0,IF(O303&gt;0,$R$4*MAX(O303-V303,0),0),0)/I303,2),0))</f>
        <v>0</v>
      </c>
      <c r="AI303" s="83">
        <f>IF(Y303="No",0,IFERROR(ROUNDDOWN(INDEX('90% of ACR'!R:R,MATCH(H:H,'90% of ACR'!A:A,0))*IF(J303&gt;0,IF(P303&gt;0,$R$4*MAX(P303-W303,0),0),0)/J303,2),0))</f>
        <v>0.22</v>
      </c>
      <c r="AJ303" s="45">
        <f t="shared" si="112"/>
        <v>0</v>
      </c>
      <c r="AK303" s="45">
        <f t="shared" si="112"/>
        <v>7380138.0655958429</v>
      </c>
      <c r="AL303" s="47">
        <f t="shared" si="113"/>
        <v>1.96</v>
      </c>
      <c r="AM303" s="47">
        <f t="shared" si="113"/>
        <v>0.96</v>
      </c>
      <c r="AN303" s="84">
        <f>IFERROR(INDEX(FeeCalc!P:P,MATCH(C303,FeeCalc!F:F,0)),0)</f>
        <v>159167135.69808283</v>
      </c>
      <c r="AO303" s="84">
        <f>IFERROR(INDEX(FeeCalc!S:S,MATCH(C303,FeeCalc!F:F,0)),0)</f>
        <v>9941085.0677533671</v>
      </c>
      <c r="AP303" s="84">
        <f t="shared" si="114"/>
        <v>169108220.76583621</v>
      </c>
      <c r="AQ303" s="69">
        <f t="shared" si="115"/>
        <v>71758029.534008816</v>
      </c>
      <c r="AR303" s="69">
        <v>36932229.516965427</v>
      </c>
      <c r="AS303" s="69">
        <f t="shared" si="124"/>
        <v>34825800.017043389</v>
      </c>
      <c r="AT303" s="69">
        <f>IFERROR(IFERROR(INDEX('2023 IP UPL Data'!L:L,MATCH(A:A,'2023 IP UPL Data'!B:B,0)),INDEX('2023 IMD UPL Data'!I:I,MATCH(A:A,'2023 IMD UPL Data'!B:B,0))),0)</f>
        <v>56004593.367647052</v>
      </c>
      <c r="AU303" s="69">
        <f>IFERROR(IF(F301="IMD",0,INDEX('2023 OP UPL Data'!J:J,MATCH(A:A,'2023 OP UPL Data'!B:B,0))),0)</f>
        <v>18951608.959558826</v>
      </c>
      <c r="AV303" s="45">
        <f t="shared" si="116"/>
        <v>74956202.327205881</v>
      </c>
      <c r="AW303" s="69">
        <f>IFERROR(IFERROR(INDEX('2023 IP UPL Data'!M:M,MATCH(A:A,'2023 IP UPL Data'!B:B,0)),INDEX('2023 IMD UPL Data'!J:J,MATCH(A:A,'2023 IMD UPL Data'!B:B,0))),0)</f>
        <v>118145330.86</v>
      </c>
      <c r="AX303" s="69">
        <f>IFERROR(IF(F301="IMD",0,INDEX('2023 OP UPL Data'!L:L,MATCH(A:A,'2023 OP UPL Data'!B:B,0))),0)</f>
        <v>41555730.469999999</v>
      </c>
      <c r="AY303" s="45">
        <f t="shared" si="117"/>
        <v>159701061.32999998</v>
      </c>
      <c r="AZ303" s="69">
        <v>194213188.81915015</v>
      </c>
      <c r="BA303" s="69">
        <v>58327870.496558994</v>
      </c>
      <c r="BB303" s="69">
        <f t="shared" si="118"/>
        <v>67250291.952758253</v>
      </c>
      <c r="BC303" s="69">
        <f t="shared" si="118"/>
        <v>33503769.730463888</v>
      </c>
      <c r="BD303" s="69">
        <f t="shared" si="119"/>
        <v>100754061.68322214</v>
      </c>
      <c r="BE303" s="91">
        <f t="shared" si="120"/>
        <v>76067857.95915015</v>
      </c>
      <c r="BF303" s="91">
        <f t="shared" si="120"/>
        <v>16772140.026558995</v>
      </c>
      <c r="BG303" s="70">
        <f>IFERROR(INDEX('2023 IP UPL Data'!K:K,MATCH(A303,'2023 IP UPL Data'!B:B,0)),0)</f>
        <v>0</v>
      </c>
    </row>
    <row r="304" spans="1:59">
      <c r="A304" s="120" t="s">
        <v>847</v>
      </c>
      <c r="B304" s="161" t="s">
        <v>847</v>
      </c>
      <c r="C304" s="31" t="s">
        <v>848</v>
      </c>
      <c r="D304" s="193" t="s">
        <v>848</v>
      </c>
      <c r="E304" s="157" t="s">
        <v>23160</v>
      </c>
      <c r="F304" s="117" t="s">
        <v>2987</v>
      </c>
      <c r="G304" s="117" t="s">
        <v>301</v>
      </c>
      <c r="H304" s="43" t="str">
        <f t="shared" si="102"/>
        <v>Urban Harris</v>
      </c>
      <c r="I304" s="45">
        <f>INDEX(FeeCalc!M:M,MATCH(C:C,FeeCalc!F:F,0))</f>
        <v>13292709.61608931</v>
      </c>
      <c r="J304" s="45">
        <f>INDEX(FeeCalc!L:L,MATCH(C:C,FeeCalc!F:F,0))</f>
        <v>6684817.9923043866</v>
      </c>
      <c r="K304" s="45">
        <f t="shared" si="103"/>
        <v>19977527.608393699</v>
      </c>
      <c r="L304" s="45">
        <f>IFERROR(IFERROR(INDEX('2023 IP UPL Data'!N:N,MATCH(A:A,'2023 IP UPL Data'!B:B,0)),INDEX('2023 IMD UPL Data'!M:M,MATCH(A:A,'2023 IMD UPL Data'!B:B,0))),0)</f>
        <v>13337009.568088233</v>
      </c>
      <c r="M304" s="45">
        <f>IFERROR((IF(F304="IMD",0,INDEX('2023 OP UPL Data'!M:M,MATCH(A:A,'2023 OP UPL Data'!B:B,0)))),0)</f>
        <v>4356533.7207352938</v>
      </c>
      <c r="N304" s="45">
        <f t="shared" si="104"/>
        <v>17693543.288823526</v>
      </c>
      <c r="O304" s="45">
        <v>30117522.590557072</v>
      </c>
      <c r="P304" s="45">
        <v>6445343.8038047878</v>
      </c>
      <c r="Q304" s="45">
        <f t="shared" si="105"/>
        <v>36562866.394361861</v>
      </c>
      <c r="R304" s="45" t="str">
        <f t="shared" si="106"/>
        <v>Yes</v>
      </c>
      <c r="S304" s="46" t="str">
        <f t="shared" si="106"/>
        <v>Yes</v>
      </c>
      <c r="T304" s="47">
        <f>ROUND(INDEX(Summary!H:H,MATCH(H:H,Summary!A:A,0)),2)</f>
        <v>1.96</v>
      </c>
      <c r="U304" s="47">
        <f>ROUND(INDEX(Summary!I:I,MATCH(H:H,Summary!A:A,0)),2)</f>
        <v>0.74</v>
      </c>
      <c r="V304" s="82">
        <f t="shared" si="107"/>
        <v>26053710.847535048</v>
      </c>
      <c r="W304" s="82">
        <f t="shared" si="107"/>
        <v>4946765.3143052459</v>
      </c>
      <c r="X304" s="45">
        <f t="shared" si="108"/>
        <v>31000476.161840294</v>
      </c>
      <c r="Y304" s="45" t="s">
        <v>18726</v>
      </c>
      <c r="Z304" s="45" t="str">
        <f t="shared" si="109"/>
        <v>No</v>
      </c>
      <c r="AA304" s="45" t="str">
        <f t="shared" si="109"/>
        <v>Yes</v>
      </c>
      <c r="AB304" s="45" t="str">
        <f t="shared" si="110"/>
        <v>Yes</v>
      </c>
      <c r="AC304" s="83">
        <f t="shared" si="121"/>
        <v>0.21</v>
      </c>
      <c r="AD304" s="83">
        <f t="shared" si="122"/>
        <v>0.16</v>
      </c>
      <c r="AE304" s="45">
        <f t="shared" si="123"/>
        <v>2791469.0193787552</v>
      </c>
      <c r="AF304" s="45">
        <f t="shared" si="123"/>
        <v>1069570.8787687018</v>
      </c>
      <c r="AG304" s="45">
        <f t="shared" si="111"/>
        <v>3861039.8981474573</v>
      </c>
      <c r="AH304" s="47">
        <f>IF(Y304="No",0,IFERROR(ROUNDDOWN(INDEX('90% of ACR'!K:K,MATCH(H:H,'90% of ACR'!A:A,0))*IF(I304&gt;0,IF(O304&gt;0,$R$4*MAX(O304-V304,0),0),0)/I304,2),0))</f>
        <v>0</v>
      </c>
      <c r="AI304" s="83">
        <f>IF(Y304="No",0,IFERROR(ROUNDDOWN(INDEX('90% of ACR'!R:R,MATCH(H:H,'90% of ACR'!A:A,0))*IF(J304&gt;0,IF(P304&gt;0,$R$4*MAX(P304-W304,0),0),0)/J304,2),0))</f>
        <v>0.11</v>
      </c>
      <c r="AJ304" s="45">
        <f t="shared" si="112"/>
        <v>0</v>
      </c>
      <c r="AK304" s="45">
        <f t="shared" si="112"/>
        <v>735329.97915348248</v>
      </c>
      <c r="AL304" s="47">
        <f t="shared" si="113"/>
        <v>1.96</v>
      </c>
      <c r="AM304" s="47">
        <f t="shared" si="113"/>
        <v>0.85</v>
      </c>
      <c r="AN304" s="84">
        <f>IFERROR(INDEX(FeeCalc!P:P,MATCH(C304,FeeCalc!F:F,0)),0)</f>
        <v>31735806.140993774</v>
      </c>
      <c r="AO304" s="84">
        <f>IFERROR(INDEX(FeeCalc!S:S,MATCH(C304,FeeCalc!F:F,0)),0)</f>
        <v>1966588.3562446362</v>
      </c>
      <c r="AP304" s="84">
        <f t="shared" si="114"/>
        <v>33702394.497238412</v>
      </c>
      <c r="AQ304" s="69">
        <f t="shared" si="115"/>
        <v>14301004.461802172</v>
      </c>
      <c r="AR304" s="69">
        <v>7047232.0701826848</v>
      </c>
      <c r="AS304" s="69">
        <f t="shared" si="124"/>
        <v>7253772.3916194867</v>
      </c>
      <c r="AT304" s="69">
        <f>IFERROR(IFERROR(INDEX('2023 IP UPL Data'!L:L,MATCH(A:A,'2023 IP UPL Data'!B:B,0)),INDEX('2023 IMD UPL Data'!I:I,MATCH(A:A,'2023 IMD UPL Data'!B:B,0))),0)</f>
        <v>10642230.091911767</v>
      </c>
      <c r="AU304" s="69">
        <f>IFERROR(IF(F302="IMD",0,INDEX('2023 OP UPL Data'!J:J,MATCH(A:A,'2023 OP UPL Data'!B:B,0))),0)</f>
        <v>3844994.0992647065</v>
      </c>
      <c r="AV304" s="45">
        <f t="shared" si="116"/>
        <v>14487224.191176474</v>
      </c>
      <c r="AW304" s="69">
        <f>IFERROR(IFERROR(INDEX('2023 IP UPL Data'!M:M,MATCH(A:A,'2023 IP UPL Data'!B:B,0)),INDEX('2023 IMD UPL Data'!J:J,MATCH(A:A,'2023 IMD UPL Data'!B:B,0))),0)</f>
        <v>23979239.66</v>
      </c>
      <c r="AX304" s="69">
        <f>IFERROR(IF(F302="IMD",0,INDEX('2023 OP UPL Data'!L:L,MATCH(A:A,'2023 OP UPL Data'!B:B,0))),0)</f>
        <v>8201527.8200000003</v>
      </c>
      <c r="AY304" s="45">
        <f t="shared" si="117"/>
        <v>32180767.48</v>
      </c>
      <c r="AZ304" s="69">
        <v>40759752.682468839</v>
      </c>
      <c r="BA304" s="69">
        <v>10290337.903069494</v>
      </c>
      <c r="BB304" s="69">
        <f t="shared" si="118"/>
        <v>14706041.834933791</v>
      </c>
      <c r="BC304" s="69">
        <f t="shared" si="118"/>
        <v>5343572.5887642484</v>
      </c>
      <c r="BD304" s="69">
        <f t="shared" si="119"/>
        <v>20049614.423698042</v>
      </c>
      <c r="BE304" s="91">
        <f t="shared" si="120"/>
        <v>16780513.022468839</v>
      </c>
      <c r="BF304" s="91">
        <f t="shared" si="120"/>
        <v>2088810.083069494</v>
      </c>
      <c r="BG304" s="70">
        <f>IFERROR(INDEX('2023 IP UPL Data'!K:K,MATCH(A304,'2023 IP UPL Data'!B:B,0)),0)</f>
        <v>0</v>
      </c>
    </row>
    <row r="305" spans="1:59">
      <c r="A305" s="120" t="s">
        <v>247</v>
      </c>
      <c r="B305" s="161" t="s">
        <v>247</v>
      </c>
      <c r="C305" s="31" t="s">
        <v>248</v>
      </c>
      <c r="D305" s="193" t="s">
        <v>248</v>
      </c>
      <c r="E305" s="157" t="s">
        <v>23161</v>
      </c>
      <c r="F305" s="117" t="s">
        <v>2987</v>
      </c>
      <c r="G305" s="117" t="s">
        <v>301</v>
      </c>
      <c r="H305" s="43" t="str">
        <f t="shared" si="102"/>
        <v>Urban Harris</v>
      </c>
      <c r="I305" s="45">
        <f>INDEX(FeeCalc!M:M,MATCH(C:C,FeeCalc!F:F,0))</f>
        <v>6368499.1266742125</v>
      </c>
      <c r="J305" s="45">
        <f>INDEX(FeeCalc!L:L,MATCH(C:C,FeeCalc!F:F,0))</f>
        <v>5374050.6365871588</v>
      </c>
      <c r="K305" s="45">
        <f t="shared" si="103"/>
        <v>11742549.76326137</v>
      </c>
      <c r="L305" s="45">
        <f>IFERROR(IFERROR(INDEX('2023 IP UPL Data'!N:N,MATCH(A:A,'2023 IP UPL Data'!B:B,0)),INDEX('2023 IMD UPL Data'!M:M,MATCH(A:A,'2023 IMD UPL Data'!B:B,0))),0)</f>
        <v>8468225.4224999994</v>
      </c>
      <c r="M305" s="45">
        <f>IFERROR((IF(F305="IMD",0,INDEX('2023 OP UPL Data'!M:M,MATCH(A:A,'2023 OP UPL Data'!B:B,0)))),0)</f>
        <v>3873890.1494117645</v>
      </c>
      <c r="N305" s="45">
        <f t="shared" si="104"/>
        <v>12342115.571911763</v>
      </c>
      <c r="O305" s="45">
        <v>20839703.268022228</v>
      </c>
      <c r="P305" s="45">
        <v>7687155.894252317</v>
      </c>
      <c r="Q305" s="45">
        <f t="shared" si="105"/>
        <v>28526859.162274547</v>
      </c>
      <c r="R305" s="45" t="str">
        <f t="shared" si="106"/>
        <v>Yes</v>
      </c>
      <c r="S305" s="46" t="str">
        <f t="shared" si="106"/>
        <v>Yes</v>
      </c>
      <c r="T305" s="47">
        <f>ROUND(INDEX(Summary!H:H,MATCH(H:H,Summary!A:A,0)),2)</f>
        <v>1.96</v>
      </c>
      <c r="U305" s="47">
        <f>ROUND(INDEX(Summary!I:I,MATCH(H:H,Summary!A:A,0)),2)</f>
        <v>0.74</v>
      </c>
      <c r="V305" s="82">
        <f t="shared" si="107"/>
        <v>12482258.288281456</v>
      </c>
      <c r="W305" s="82">
        <f t="shared" si="107"/>
        <v>3976797.4710744973</v>
      </c>
      <c r="X305" s="45">
        <f t="shared" si="108"/>
        <v>16459055.759355953</v>
      </c>
      <c r="Y305" s="45" t="s">
        <v>18726</v>
      </c>
      <c r="Z305" s="45" t="str">
        <f t="shared" si="109"/>
        <v>No</v>
      </c>
      <c r="AA305" s="45" t="str">
        <f t="shared" si="109"/>
        <v>Yes</v>
      </c>
      <c r="AB305" s="45" t="str">
        <f t="shared" si="110"/>
        <v>Yes</v>
      </c>
      <c r="AC305" s="83">
        <f t="shared" si="121"/>
        <v>0.91</v>
      </c>
      <c r="AD305" s="83">
        <f t="shared" si="122"/>
        <v>0.48</v>
      </c>
      <c r="AE305" s="45">
        <f t="shared" si="123"/>
        <v>5795334.2052735332</v>
      </c>
      <c r="AF305" s="45">
        <f t="shared" si="123"/>
        <v>2579544.3055618363</v>
      </c>
      <c r="AG305" s="45">
        <f t="shared" si="111"/>
        <v>8374878.51083537</v>
      </c>
      <c r="AH305" s="47">
        <f>IF(Y305="No",0,IFERROR(ROUNDDOWN(INDEX('90% of ACR'!K:K,MATCH(H:H,'90% of ACR'!A:A,0))*IF(I305&gt;0,IF(O305&gt;0,$R$4*MAX(O305-V305,0),0),0)/I305,2),0))</f>
        <v>0</v>
      </c>
      <c r="AI305" s="83">
        <f>IF(Y305="No",0,IFERROR(ROUNDDOWN(INDEX('90% of ACR'!R:R,MATCH(H:H,'90% of ACR'!A:A,0))*IF(J305&gt;0,IF(P305&gt;0,$R$4*MAX(P305-W305,0),0),0)/J305,2),0))</f>
        <v>0.36</v>
      </c>
      <c r="AJ305" s="45">
        <f t="shared" si="112"/>
        <v>0</v>
      </c>
      <c r="AK305" s="45">
        <f t="shared" si="112"/>
        <v>1934658.2291713771</v>
      </c>
      <c r="AL305" s="47">
        <f t="shared" si="113"/>
        <v>1.96</v>
      </c>
      <c r="AM305" s="47">
        <f t="shared" si="113"/>
        <v>1.1000000000000001</v>
      </c>
      <c r="AN305" s="84">
        <f>IFERROR(INDEX(FeeCalc!P:P,MATCH(C305,FeeCalc!F:F,0)),0)</f>
        <v>18393713.988527332</v>
      </c>
      <c r="AO305" s="84">
        <f>IFERROR(INDEX(FeeCalc!S:S,MATCH(C305,FeeCalc!F:F,0)),0)</f>
        <v>1137753.4693912028</v>
      </c>
      <c r="AP305" s="84">
        <f t="shared" si="114"/>
        <v>19531467.457918536</v>
      </c>
      <c r="AQ305" s="69">
        <f t="shared" si="115"/>
        <v>8287826.6493534902</v>
      </c>
      <c r="AR305" s="69">
        <v>4284103.6512121139</v>
      </c>
      <c r="AS305" s="69">
        <f t="shared" si="124"/>
        <v>4003722.9981413763</v>
      </c>
      <c r="AT305" s="69">
        <f>IFERROR(IFERROR(INDEX('2023 IP UPL Data'!L:L,MATCH(A:A,'2023 IP UPL Data'!B:B,0)),INDEX('2023 IMD UPL Data'!I:I,MATCH(A:A,'2023 IMD UPL Data'!B:B,0))),0)</f>
        <v>6394470.6875</v>
      </c>
      <c r="AU305" s="69">
        <f>IFERROR(IF(F303="IMD",0,INDEX('2023 OP UPL Data'!J:J,MATCH(A:A,'2023 OP UPL Data'!B:B,0))),0)</f>
        <v>3202850.2205882357</v>
      </c>
      <c r="AV305" s="45">
        <f t="shared" si="116"/>
        <v>9597320.9080882352</v>
      </c>
      <c r="AW305" s="69">
        <f>IFERROR(IFERROR(INDEX('2023 IP UPL Data'!M:M,MATCH(A:A,'2023 IP UPL Data'!B:B,0)),INDEX('2023 IMD UPL Data'!J:J,MATCH(A:A,'2023 IMD UPL Data'!B:B,0))),0)</f>
        <v>14862696.109999999</v>
      </c>
      <c r="AX305" s="69">
        <f>IFERROR(IF(F303="IMD",0,INDEX('2023 OP UPL Data'!L:L,MATCH(A:A,'2023 OP UPL Data'!B:B,0))),0)</f>
        <v>7076740.3700000001</v>
      </c>
      <c r="AY305" s="45">
        <f t="shared" si="117"/>
        <v>21939436.48</v>
      </c>
      <c r="AZ305" s="69">
        <v>27234173.955522228</v>
      </c>
      <c r="BA305" s="69">
        <v>10890006.114840552</v>
      </c>
      <c r="BB305" s="69">
        <f t="shared" si="118"/>
        <v>14751915.667240772</v>
      </c>
      <c r="BC305" s="69">
        <f t="shared" si="118"/>
        <v>6913208.6437660549</v>
      </c>
      <c r="BD305" s="69">
        <f t="shared" si="119"/>
        <v>21665124.311006822</v>
      </c>
      <c r="BE305" s="91">
        <f t="shared" si="120"/>
        <v>12371477.845522229</v>
      </c>
      <c r="BF305" s="91">
        <f t="shared" si="120"/>
        <v>3813265.7448405521</v>
      </c>
      <c r="BG305" s="70">
        <f>IFERROR(INDEX('2023 IP UPL Data'!K:K,MATCH(A305,'2023 IP UPL Data'!B:B,0)),0)</f>
        <v>0</v>
      </c>
    </row>
    <row r="306" spans="1:59">
      <c r="A306" s="120" t="s">
        <v>241</v>
      </c>
      <c r="B306" s="161" t="s">
        <v>241</v>
      </c>
      <c r="C306" s="31" t="s">
        <v>242</v>
      </c>
      <c r="D306" s="193" t="s">
        <v>242</v>
      </c>
      <c r="E306" s="157" t="s">
        <v>23162</v>
      </c>
      <c r="F306" s="117" t="s">
        <v>2987</v>
      </c>
      <c r="G306" s="117" t="s">
        <v>301</v>
      </c>
      <c r="H306" s="43" t="str">
        <f t="shared" si="102"/>
        <v>Urban Harris</v>
      </c>
      <c r="I306" s="45">
        <f>INDEX(FeeCalc!M:M,MATCH(C:C,FeeCalc!F:F,0))</f>
        <v>4020051.3984697978</v>
      </c>
      <c r="J306" s="45">
        <f>INDEX(FeeCalc!L:L,MATCH(C:C,FeeCalc!F:F,0))</f>
        <v>4387871.9111123383</v>
      </c>
      <c r="K306" s="45">
        <f t="shared" si="103"/>
        <v>8407923.3095821366</v>
      </c>
      <c r="L306" s="45">
        <f>IFERROR(IFERROR(INDEX('2023 IP UPL Data'!N:N,MATCH(A:A,'2023 IP UPL Data'!B:B,0)),INDEX('2023 IMD UPL Data'!M:M,MATCH(A:A,'2023 IMD UPL Data'!B:B,0))),0)</f>
        <v>4959525.5602941168</v>
      </c>
      <c r="M306" s="45">
        <f>IFERROR((IF(F306="IMD",0,INDEX('2023 OP UPL Data'!M:M,MATCH(A:A,'2023 OP UPL Data'!B:B,0)))),0)</f>
        <v>2201587.4864705876</v>
      </c>
      <c r="N306" s="45">
        <f t="shared" si="104"/>
        <v>7161113.0467647044</v>
      </c>
      <c r="O306" s="45">
        <v>12981354.136291105</v>
      </c>
      <c r="P306" s="45">
        <v>5627813.1425018972</v>
      </c>
      <c r="Q306" s="45">
        <f t="shared" si="105"/>
        <v>18609167.278793003</v>
      </c>
      <c r="R306" s="45" t="str">
        <f t="shared" si="106"/>
        <v>Yes</v>
      </c>
      <c r="S306" s="46" t="str">
        <f t="shared" si="106"/>
        <v>Yes</v>
      </c>
      <c r="T306" s="47">
        <f>ROUND(INDEX(Summary!H:H,MATCH(H:H,Summary!A:A,0)),2)</f>
        <v>1.96</v>
      </c>
      <c r="U306" s="47">
        <f>ROUND(INDEX(Summary!I:I,MATCH(H:H,Summary!A:A,0)),2)</f>
        <v>0.74</v>
      </c>
      <c r="V306" s="82">
        <f t="shared" si="107"/>
        <v>7879300.7410008032</v>
      </c>
      <c r="W306" s="82">
        <f t="shared" si="107"/>
        <v>3247025.2142231301</v>
      </c>
      <c r="X306" s="45">
        <f t="shared" si="108"/>
        <v>11126325.955223933</v>
      </c>
      <c r="Y306" s="45" t="s">
        <v>18726</v>
      </c>
      <c r="Z306" s="45" t="str">
        <f t="shared" si="109"/>
        <v>No</v>
      </c>
      <c r="AA306" s="45" t="str">
        <f t="shared" si="109"/>
        <v>Yes</v>
      </c>
      <c r="AB306" s="45" t="str">
        <f t="shared" si="110"/>
        <v>Yes</v>
      </c>
      <c r="AC306" s="83">
        <f t="shared" si="121"/>
        <v>0.88</v>
      </c>
      <c r="AD306" s="83">
        <f t="shared" si="122"/>
        <v>0.38</v>
      </c>
      <c r="AE306" s="45">
        <f t="shared" si="123"/>
        <v>3537645.230653422</v>
      </c>
      <c r="AF306" s="45">
        <f t="shared" si="123"/>
        <v>1667391.3262226887</v>
      </c>
      <c r="AG306" s="45">
        <f t="shared" si="111"/>
        <v>5205036.5568761108</v>
      </c>
      <c r="AH306" s="47">
        <f>IF(Y306="No",0,IFERROR(ROUNDDOWN(INDEX('90% of ACR'!K:K,MATCH(H:H,'90% of ACR'!A:A,0))*IF(I306&gt;0,IF(O306&gt;0,$R$4*MAX(O306-V306,0),0),0)/I306,2),0))</f>
        <v>0</v>
      </c>
      <c r="AI306" s="83">
        <f>IF(Y306="No",0,IFERROR(ROUNDDOWN(INDEX('90% of ACR'!R:R,MATCH(H:H,'90% of ACR'!A:A,0))*IF(J306&gt;0,IF(P306&gt;0,$R$4*MAX(P306-W306,0),0),0)/J306,2),0))</f>
        <v>0.28000000000000003</v>
      </c>
      <c r="AJ306" s="45">
        <f t="shared" si="112"/>
        <v>0</v>
      </c>
      <c r="AK306" s="45">
        <f t="shared" si="112"/>
        <v>1228604.1351114549</v>
      </c>
      <c r="AL306" s="47">
        <f t="shared" si="113"/>
        <v>1.96</v>
      </c>
      <c r="AM306" s="47">
        <f t="shared" si="113"/>
        <v>1.02</v>
      </c>
      <c r="AN306" s="84">
        <f>IFERROR(INDEX(FeeCalc!P:P,MATCH(C306,FeeCalc!F:F,0)),0)</f>
        <v>12354930.090335388</v>
      </c>
      <c r="AO306" s="84">
        <f>IFERROR(INDEX(FeeCalc!S:S,MATCH(C306,FeeCalc!F:F,0)),0)</f>
        <v>769783.1932076771</v>
      </c>
      <c r="AP306" s="84">
        <f t="shared" si="114"/>
        <v>13124713.283543065</v>
      </c>
      <c r="AQ306" s="69">
        <f t="shared" si="115"/>
        <v>5569235.8370323973</v>
      </c>
      <c r="AR306" s="69">
        <v>2839029.8696624488</v>
      </c>
      <c r="AS306" s="69">
        <f t="shared" si="124"/>
        <v>2730205.9673699485</v>
      </c>
      <c r="AT306" s="69">
        <f>IFERROR(IFERROR(INDEX('2023 IP UPL Data'!L:L,MATCH(A:A,'2023 IP UPL Data'!B:B,0)),INDEX('2023 IMD UPL Data'!I:I,MATCH(A:A,'2023 IMD UPL Data'!B:B,0))),0)</f>
        <v>4129299.3897058824</v>
      </c>
      <c r="AU306" s="69">
        <f>IFERROR(IF(F304="IMD",0,INDEX('2023 OP UPL Data'!J:J,MATCH(A:A,'2023 OP UPL Data'!B:B,0))),0)</f>
        <v>2668064.823529412</v>
      </c>
      <c r="AV306" s="45">
        <f t="shared" si="116"/>
        <v>6797364.2132352944</v>
      </c>
      <c r="AW306" s="69">
        <f>IFERROR(IFERROR(INDEX('2023 IP UPL Data'!M:M,MATCH(A:A,'2023 IP UPL Data'!B:B,0)),INDEX('2023 IMD UPL Data'!J:J,MATCH(A:A,'2023 IMD UPL Data'!B:B,0))),0)</f>
        <v>9088824.9499999993</v>
      </c>
      <c r="AX306" s="69">
        <f>IFERROR(IF(F304="IMD",0,INDEX('2023 OP UPL Data'!L:L,MATCH(A:A,'2023 OP UPL Data'!B:B,0))),0)</f>
        <v>4869652.3099999996</v>
      </c>
      <c r="AY306" s="45">
        <f t="shared" si="117"/>
        <v>13958477.259999998</v>
      </c>
      <c r="AZ306" s="69">
        <v>17110653.525996987</v>
      </c>
      <c r="BA306" s="69">
        <v>8295877.9660313092</v>
      </c>
      <c r="BB306" s="69">
        <f t="shared" si="118"/>
        <v>9231352.7849961836</v>
      </c>
      <c r="BC306" s="69">
        <f t="shared" si="118"/>
        <v>5048852.7518081795</v>
      </c>
      <c r="BD306" s="69">
        <f t="shared" si="119"/>
        <v>14280205.536804363</v>
      </c>
      <c r="BE306" s="91">
        <f t="shared" si="120"/>
        <v>8021828.5759969875</v>
      </c>
      <c r="BF306" s="91">
        <f t="shared" si="120"/>
        <v>3426225.6560313096</v>
      </c>
      <c r="BG306" s="70">
        <f>IFERROR(INDEX('2023 IP UPL Data'!K:K,MATCH(A306,'2023 IP UPL Data'!B:B,0)),0)</f>
        <v>0</v>
      </c>
    </row>
    <row r="307" spans="1:59">
      <c r="A307" s="120" t="s">
        <v>244</v>
      </c>
      <c r="B307" s="161" t="s">
        <v>244</v>
      </c>
      <c r="C307" s="31" t="s">
        <v>245</v>
      </c>
      <c r="D307" s="193" t="s">
        <v>245</v>
      </c>
      <c r="E307" s="157" t="s">
        <v>22927</v>
      </c>
      <c r="F307" s="117" t="s">
        <v>2987</v>
      </c>
      <c r="G307" s="117" t="s">
        <v>301</v>
      </c>
      <c r="H307" s="43" t="str">
        <f t="shared" si="102"/>
        <v>Urban Harris</v>
      </c>
      <c r="I307" s="45">
        <f>INDEX(FeeCalc!M:M,MATCH(C:C,FeeCalc!F:F,0))</f>
        <v>9715300.8472568132</v>
      </c>
      <c r="J307" s="45">
        <f>INDEX(FeeCalc!L:L,MATCH(C:C,FeeCalc!F:F,0))</f>
        <v>7602284.7353278873</v>
      </c>
      <c r="K307" s="45">
        <f t="shared" si="103"/>
        <v>17317585.582584701</v>
      </c>
      <c r="L307" s="45">
        <f>IFERROR(IFERROR(INDEX('2023 IP UPL Data'!N:N,MATCH(A:A,'2023 IP UPL Data'!B:B,0)),INDEX('2023 IMD UPL Data'!M:M,MATCH(A:A,'2023 IMD UPL Data'!B:B,0))),0)</f>
        <v>12640605.083970588</v>
      </c>
      <c r="M307" s="45">
        <f>IFERROR((IF(F307="IMD",0,INDEX('2023 OP UPL Data'!M:M,MATCH(A:A,'2023 OP UPL Data'!B:B,0)))),0)</f>
        <v>5669142.5216176454</v>
      </c>
      <c r="N307" s="45">
        <f t="shared" si="104"/>
        <v>18309747.605588235</v>
      </c>
      <c r="O307" s="45">
        <v>30604410.660816517</v>
      </c>
      <c r="P307" s="45">
        <v>13415980.320480829</v>
      </c>
      <c r="Q307" s="45">
        <f t="shared" si="105"/>
        <v>44020390.981297344</v>
      </c>
      <c r="R307" s="45" t="str">
        <f t="shared" si="106"/>
        <v>Yes</v>
      </c>
      <c r="S307" s="46" t="str">
        <f t="shared" si="106"/>
        <v>Yes</v>
      </c>
      <c r="T307" s="47">
        <f>ROUND(INDEX(Summary!H:H,MATCH(H:H,Summary!A:A,0)),2)</f>
        <v>1.96</v>
      </c>
      <c r="U307" s="47">
        <f>ROUND(INDEX(Summary!I:I,MATCH(H:H,Summary!A:A,0)),2)</f>
        <v>0.74</v>
      </c>
      <c r="V307" s="82">
        <f t="shared" si="107"/>
        <v>19041989.660623353</v>
      </c>
      <c r="W307" s="82">
        <f t="shared" si="107"/>
        <v>5625690.7041426366</v>
      </c>
      <c r="X307" s="45">
        <f t="shared" si="108"/>
        <v>24667680.364765991</v>
      </c>
      <c r="Y307" s="45" t="s">
        <v>18726</v>
      </c>
      <c r="Z307" s="45" t="str">
        <f t="shared" si="109"/>
        <v>No</v>
      </c>
      <c r="AA307" s="45" t="str">
        <f t="shared" si="109"/>
        <v>Yes</v>
      </c>
      <c r="AB307" s="45" t="str">
        <f t="shared" si="110"/>
        <v>Yes</v>
      </c>
      <c r="AC307" s="83">
        <f t="shared" si="121"/>
        <v>0.83</v>
      </c>
      <c r="AD307" s="83">
        <f t="shared" si="122"/>
        <v>0.71</v>
      </c>
      <c r="AE307" s="45">
        <f t="shared" si="123"/>
        <v>8063699.7032231549</v>
      </c>
      <c r="AF307" s="45">
        <f t="shared" si="123"/>
        <v>5397622.1620827997</v>
      </c>
      <c r="AG307" s="45">
        <f t="shared" si="111"/>
        <v>13461321.865305955</v>
      </c>
      <c r="AH307" s="47">
        <f>IF(Y307="No",0,IFERROR(ROUNDDOWN(INDEX('90% of ACR'!K:K,MATCH(H:H,'90% of ACR'!A:A,0))*IF(I307&gt;0,IF(O307&gt;0,$R$4*MAX(O307-V307,0),0),0)/I307,2),0))</f>
        <v>0</v>
      </c>
      <c r="AI307" s="83">
        <f>IF(Y307="No",0,IFERROR(ROUNDDOWN(INDEX('90% of ACR'!R:R,MATCH(H:H,'90% of ACR'!A:A,0))*IF(J307&gt;0,IF(P307&gt;0,$R$4*MAX(P307-W307,0),0),0)/J307,2),0))</f>
        <v>0.54</v>
      </c>
      <c r="AJ307" s="45">
        <f t="shared" si="112"/>
        <v>0</v>
      </c>
      <c r="AK307" s="45">
        <f t="shared" si="112"/>
        <v>4105233.7570770592</v>
      </c>
      <c r="AL307" s="47">
        <f t="shared" si="113"/>
        <v>1.96</v>
      </c>
      <c r="AM307" s="47">
        <f t="shared" si="113"/>
        <v>1.28</v>
      </c>
      <c r="AN307" s="84">
        <f>IFERROR(INDEX(FeeCalc!P:P,MATCH(C307,FeeCalc!F:F,0)),0)</f>
        <v>28772914.121843047</v>
      </c>
      <c r="AO307" s="84">
        <f>IFERROR(INDEX(FeeCalc!S:S,MATCH(C307,FeeCalc!F:F,0)),0)</f>
        <v>1794465.9629208026</v>
      </c>
      <c r="AP307" s="84">
        <f t="shared" si="114"/>
        <v>30567380.084763851</v>
      </c>
      <c r="AQ307" s="69">
        <f t="shared" si="115"/>
        <v>12970717.526128015</v>
      </c>
      <c r="AR307" s="69">
        <v>6767358.6917007081</v>
      </c>
      <c r="AS307" s="69">
        <f t="shared" si="124"/>
        <v>6203358.8344273064</v>
      </c>
      <c r="AT307" s="69">
        <f>IFERROR(IFERROR(INDEX('2023 IP UPL Data'!L:L,MATCH(A:A,'2023 IP UPL Data'!B:B,0)),INDEX('2023 IMD UPL Data'!I:I,MATCH(A:A,'2023 IMD UPL Data'!B:B,0))),0)</f>
        <v>9119404.1360294111</v>
      </c>
      <c r="AU307" s="69">
        <f>IFERROR(IF(F305="IMD",0,INDEX('2023 OP UPL Data'!J:J,MATCH(A:A,'2023 OP UPL Data'!B:B,0))),0)</f>
        <v>4673532.0183823537</v>
      </c>
      <c r="AV307" s="45">
        <f t="shared" si="116"/>
        <v>13792936.154411765</v>
      </c>
      <c r="AW307" s="69">
        <f>IFERROR(IFERROR(INDEX('2023 IP UPL Data'!M:M,MATCH(A:A,'2023 IP UPL Data'!B:B,0)),INDEX('2023 IMD UPL Data'!J:J,MATCH(A:A,'2023 IMD UPL Data'!B:B,0))),0)</f>
        <v>21760009.219999999</v>
      </c>
      <c r="AX307" s="69">
        <f>IFERROR(IF(F305="IMD",0,INDEX('2023 OP UPL Data'!L:L,MATCH(A:A,'2023 OP UPL Data'!B:B,0))),0)</f>
        <v>10342674.539999999</v>
      </c>
      <c r="AY307" s="45">
        <f t="shared" si="117"/>
        <v>32102683.759999998</v>
      </c>
      <c r="AZ307" s="69">
        <v>39723814.796845928</v>
      </c>
      <c r="BA307" s="69">
        <v>18089512.338863183</v>
      </c>
      <c r="BB307" s="69">
        <f t="shared" si="118"/>
        <v>20681825.136222575</v>
      </c>
      <c r="BC307" s="69">
        <f t="shared" si="118"/>
        <v>12463821.634720545</v>
      </c>
      <c r="BD307" s="69">
        <f t="shared" si="119"/>
        <v>33145646.770943116</v>
      </c>
      <c r="BE307" s="91">
        <f t="shared" si="120"/>
        <v>17963805.576845929</v>
      </c>
      <c r="BF307" s="91">
        <f t="shared" si="120"/>
        <v>7746837.7988631837</v>
      </c>
      <c r="BG307" s="70">
        <f>IFERROR(INDEX('2023 IP UPL Data'!K:K,MATCH(A307,'2023 IP UPL Data'!B:B,0)),0)</f>
        <v>0</v>
      </c>
    </row>
    <row r="308" spans="1:59">
      <c r="A308" s="120" t="s">
        <v>1960</v>
      </c>
      <c r="B308" s="161" t="s">
        <v>1960</v>
      </c>
      <c r="C308" s="31" t="s">
        <v>1962</v>
      </c>
      <c r="D308" s="193" t="s">
        <v>1962</v>
      </c>
      <c r="E308" s="157" t="s">
        <v>22928</v>
      </c>
      <c r="F308" s="117" t="s">
        <v>2987</v>
      </c>
      <c r="G308" s="117" t="s">
        <v>301</v>
      </c>
      <c r="H308" s="43" t="str">
        <f t="shared" si="102"/>
        <v>Urban Harris</v>
      </c>
      <c r="I308" s="45">
        <f>INDEX(FeeCalc!M:M,MATCH(C:C,FeeCalc!F:F,0))</f>
        <v>695146.82812441024</v>
      </c>
      <c r="J308" s="45">
        <f>INDEX(FeeCalc!L:L,MATCH(C:C,FeeCalc!F:F,0))</f>
        <v>1760111.1208508909</v>
      </c>
      <c r="K308" s="45">
        <f t="shared" si="103"/>
        <v>2455257.9489753013</v>
      </c>
      <c r="L308" s="45">
        <f>IFERROR(IFERROR(INDEX('2023 IP UPL Data'!N:N,MATCH(A:A,'2023 IP UPL Data'!B:B,0)),INDEX('2023 IMD UPL Data'!M:M,MATCH(A:A,'2023 IMD UPL Data'!B:B,0))),0)</f>
        <v>877358.79220588249</v>
      </c>
      <c r="M308" s="45">
        <f>IFERROR((IF(F308="IMD",0,INDEX('2023 OP UPL Data'!M:M,MATCH(A:A,'2023 OP UPL Data'!B:B,0)))),0)</f>
        <v>898163.97558823507</v>
      </c>
      <c r="N308" s="45">
        <f t="shared" si="104"/>
        <v>1775522.7677941176</v>
      </c>
      <c r="O308" s="45">
        <v>1726805.7710425616</v>
      </c>
      <c r="P308" s="45">
        <v>2376060.2241527257</v>
      </c>
      <c r="Q308" s="45">
        <f t="shared" si="105"/>
        <v>4102865.9951952873</v>
      </c>
      <c r="R308" s="45" t="str">
        <f t="shared" si="106"/>
        <v>Yes</v>
      </c>
      <c r="S308" s="46" t="str">
        <f t="shared" si="106"/>
        <v>Yes</v>
      </c>
      <c r="T308" s="47">
        <f>ROUND(INDEX(Summary!H:H,MATCH(H:H,Summary!A:A,0)),2)</f>
        <v>1.96</v>
      </c>
      <c r="U308" s="47">
        <f>ROUND(INDEX(Summary!I:I,MATCH(H:H,Summary!A:A,0)),2)</f>
        <v>0.74</v>
      </c>
      <c r="V308" s="82">
        <f t="shared" si="107"/>
        <v>1362487.7831238441</v>
      </c>
      <c r="W308" s="82">
        <f t="shared" si="107"/>
        <v>1302482.2294296592</v>
      </c>
      <c r="X308" s="45">
        <f t="shared" si="108"/>
        <v>2664970.0125535033</v>
      </c>
      <c r="Y308" s="45" t="s">
        <v>18726</v>
      </c>
      <c r="Z308" s="45" t="str">
        <f t="shared" si="109"/>
        <v>No</v>
      </c>
      <c r="AA308" s="45" t="str">
        <f t="shared" si="109"/>
        <v>Yes</v>
      </c>
      <c r="AB308" s="45" t="str">
        <f t="shared" si="110"/>
        <v>Yes</v>
      </c>
      <c r="AC308" s="83">
        <f t="shared" si="121"/>
        <v>0.37</v>
      </c>
      <c r="AD308" s="83">
        <f t="shared" si="122"/>
        <v>0.42</v>
      </c>
      <c r="AE308" s="45">
        <f t="shared" si="123"/>
        <v>257204.32640603179</v>
      </c>
      <c r="AF308" s="45">
        <f t="shared" si="123"/>
        <v>739246.67075737414</v>
      </c>
      <c r="AG308" s="45">
        <f t="shared" si="111"/>
        <v>996450.99716340587</v>
      </c>
      <c r="AH308" s="47">
        <f>IF(Y308="No",0,IFERROR(ROUNDDOWN(INDEX('90% of ACR'!K:K,MATCH(H:H,'90% of ACR'!A:A,0))*IF(I308&gt;0,IF(O308&gt;0,$R$4*MAX(O308-V308,0),0),0)/I308,2),0))</f>
        <v>0</v>
      </c>
      <c r="AI308" s="83">
        <f>IF(Y308="No",0,IFERROR(ROUNDDOWN(INDEX('90% of ACR'!R:R,MATCH(H:H,'90% of ACR'!A:A,0))*IF(J308&gt;0,IF(P308&gt;0,$R$4*MAX(P308-W308,0),0),0)/J308,2),0))</f>
        <v>0.32</v>
      </c>
      <c r="AJ308" s="45">
        <f t="shared" si="112"/>
        <v>0</v>
      </c>
      <c r="AK308" s="45">
        <f t="shared" si="112"/>
        <v>563235.55867228506</v>
      </c>
      <c r="AL308" s="47">
        <f t="shared" si="113"/>
        <v>1.96</v>
      </c>
      <c r="AM308" s="47">
        <f t="shared" si="113"/>
        <v>1.06</v>
      </c>
      <c r="AN308" s="84">
        <f>IFERROR(INDEX(FeeCalc!P:P,MATCH(C308,FeeCalc!F:F,0)),0)</f>
        <v>3228205.5712257884</v>
      </c>
      <c r="AO308" s="84">
        <f>IFERROR(INDEX(FeeCalc!S:S,MATCH(C308,FeeCalc!F:F,0)),0)</f>
        <v>201555.3497559714</v>
      </c>
      <c r="AP308" s="84">
        <f t="shared" si="114"/>
        <v>3429760.9209817597</v>
      </c>
      <c r="AQ308" s="69">
        <f t="shared" si="115"/>
        <v>1455357.3111220323</v>
      </c>
      <c r="AR308" s="69">
        <v>834170.80382782791</v>
      </c>
      <c r="AS308" s="69">
        <f t="shared" si="124"/>
        <v>621186.50729420444</v>
      </c>
      <c r="AT308" s="69">
        <f>IFERROR(IFERROR(INDEX('2023 IP UPL Data'!L:L,MATCH(A:A,'2023 IP UPL Data'!B:B,0)),INDEX('2023 IMD UPL Data'!I:I,MATCH(A:A,'2023 IMD UPL Data'!B:B,0))),0)</f>
        <v>494311.04779411759</v>
      </c>
      <c r="AU308" s="69">
        <f>IFERROR(IF(F306="IMD",0,INDEX('2023 OP UPL Data'!J:J,MATCH(A:A,'2023 OP UPL Data'!B:B,0))),0)</f>
        <v>1276711.1544117648</v>
      </c>
      <c r="AV308" s="45">
        <f t="shared" si="116"/>
        <v>1771022.2022058824</v>
      </c>
      <c r="AW308" s="69">
        <f>IFERROR(IFERROR(INDEX('2023 IP UPL Data'!M:M,MATCH(A:A,'2023 IP UPL Data'!B:B,0)),INDEX('2023 IMD UPL Data'!J:J,MATCH(A:A,'2023 IMD UPL Data'!B:B,0))),0)</f>
        <v>1371669.84</v>
      </c>
      <c r="AX308" s="69">
        <f>IFERROR(IF(F306="IMD",0,INDEX('2023 OP UPL Data'!L:L,MATCH(A:A,'2023 OP UPL Data'!B:B,0))),0)</f>
        <v>2174875.13</v>
      </c>
      <c r="AY308" s="45">
        <f t="shared" si="117"/>
        <v>3546544.9699999997</v>
      </c>
      <c r="AZ308" s="69">
        <v>2221116.8188366792</v>
      </c>
      <c r="BA308" s="69">
        <v>3652771.3785644905</v>
      </c>
      <c r="BB308" s="69">
        <f t="shared" si="118"/>
        <v>858629.03571283515</v>
      </c>
      <c r="BC308" s="69">
        <f t="shared" si="118"/>
        <v>2350289.1491348315</v>
      </c>
      <c r="BD308" s="69">
        <f t="shared" si="119"/>
        <v>3208918.1848476664</v>
      </c>
      <c r="BE308" s="91">
        <f t="shared" si="120"/>
        <v>849446.97883667913</v>
      </c>
      <c r="BF308" s="91">
        <f t="shared" si="120"/>
        <v>1477896.2485644906</v>
      </c>
      <c r="BG308" s="70">
        <f>IFERROR(INDEX('2023 IP UPL Data'!K:K,MATCH(A308,'2023 IP UPL Data'!B:B,0)),0)</f>
        <v>0</v>
      </c>
    </row>
    <row r="309" spans="1:59">
      <c r="A309" s="120" t="s">
        <v>1516</v>
      </c>
      <c r="B309" s="161" t="s">
        <v>3581</v>
      </c>
      <c r="C309" s="31" t="s">
        <v>1517</v>
      </c>
      <c r="D309" s="193" t="s">
        <v>1517</v>
      </c>
      <c r="E309" s="157" t="s">
        <v>23163</v>
      </c>
      <c r="F309" s="117" t="s">
        <v>2987</v>
      </c>
      <c r="G309" s="117" t="s">
        <v>301</v>
      </c>
      <c r="H309" s="43" t="str">
        <f t="shared" si="102"/>
        <v>Urban Harris</v>
      </c>
      <c r="I309" s="45">
        <f>INDEX(FeeCalc!M:M,MATCH(C:C,FeeCalc!F:F,0))</f>
        <v>0</v>
      </c>
      <c r="J309" s="45">
        <f>INDEX(FeeCalc!L:L,MATCH(C:C,FeeCalc!F:F,0))</f>
        <v>353919.52517178492</v>
      </c>
      <c r="K309" s="45">
        <f t="shared" si="103"/>
        <v>353919.52517178492</v>
      </c>
      <c r="L309" s="45">
        <f>IFERROR(IFERROR(INDEX('2023 IP UPL Data'!N:N,MATCH(A:A,'2023 IP UPL Data'!B:B,0)),INDEX('2023 IMD UPL Data'!M:M,MATCH(A:A,'2023 IMD UPL Data'!B:B,0))),0)</f>
        <v>25943.15</v>
      </c>
      <c r="M309" s="45">
        <f>IFERROR((IF(F309="IMD",0,INDEX('2023 OP UPL Data'!M:M,MATCH(A:A,'2023 OP UPL Data'!B:B,0)))),0)</f>
        <v>99274.910147058778</v>
      </c>
      <c r="N309" s="45">
        <f t="shared" si="104"/>
        <v>125218.06014705877</v>
      </c>
      <c r="O309" s="45">
        <v>22192.507243235876</v>
      </c>
      <c r="P309" s="45">
        <v>154457.11958932143</v>
      </c>
      <c r="Q309" s="45">
        <f t="shared" si="105"/>
        <v>176649.62683255732</v>
      </c>
      <c r="R309" s="45" t="str">
        <f t="shared" si="106"/>
        <v>Yes</v>
      </c>
      <c r="S309" s="46" t="str">
        <f t="shared" si="106"/>
        <v>Yes</v>
      </c>
      <c r="T309" s="47">
        <f>ROUND(INDEX(Summary!H:H,MATCH(H:H,Summary!A:A,0)),2)</f>
        <v>1.96</v>
      </c>
      <c r="U309" s="47">
        <f>ROUND(INDEX(Summary!I:I,MATCH(H:H,Summary!A:A,0)),2)</f>
        <v>0.74</v>
      </c>
      <c r="V309" s="82">
        <f t="shared" si="107"/>
        <v>0</v>
      </c>
      <c r="W309" s="82">
        <f t="shared" si="107"/>
        <v>261900.44862712084</v>
      </c>
      <c r="X309" s="45">
        <f t="shared" si="108"/>
        <v>261900.44862712084</v>
      </c>
      <c r="Y309" s="45" t="s">
        <v>18726</v>
      </c>
      <c r="Z309" s="45" t="str">
        <f t="shared" si="109"/>
        <v>No</v>
      </c>
      <c r="AA309" s="45" t="str">
        <f t="shared" si="109"/>
        <v>No</v>
      </c>
      <c r="AB309" s="45" t="str">
        <f t="shared" si="110"/>
        <v>No</v>
      </c>
      <c r="AC309" s="83">
        <f t="shared" si="121"/>
        <v>0</v>
      </c>
      <c r="AD309" s="83">
        <f t="shared" si="122"/>
        <v>0</v>
      </c>
      <c r="AE309" s="45">
        <f t="shared" si="123"/>
        <v>0</v>
      </c>
      <c r="AF309" s="45">
        <f t="shared" si="123"/>
        <v>0</v>
      </c>
      <c r="AG309" s="45">
        <f t="shared" si="111"/>
        <v>0</v>
      </c>
      <c r="AH309" s="47">
        <f>IF(Y309="No",0,IFERROR(ROUNDDOWN(INDEX('90% of ACR'!K:K,MATCH(H:H,'90% of ACR'!A:A,0))*IF(I309&gt;0,IF(O309&gt;0,$R$4*MAX(O309-V309,0),0),0)/I309,2),0))</f>
        <v>0</v>
      </c>
      <c r="AI309" s="83">
        <f>IF(Y309="No",0,IFERROR(ROUNDDOWN(INDEX('90% of ACR'!R:R,MATCH(H:H,'90% of ACR'!A:A,0))*IF(J309&gt;0,IF(P309&gt;0,$R$4*MAX(P309-W309,0),0),0)/J309,2),0))</f>
        <v>0</v>
      </c>
      <c r="AJ309" s="45">
        <f t="shared" si="112"/>
        <v>0</v>
      </c>
      <c r="AK309" s="45">
        <f t="shared" si="112"/>
        <v>0</v>
      </c>
      <c r="AL309" s="47">
        <f t="shared" si="113"/>
        <v>1.96</v>
      </c>
      <c r="AM309" s="47">
        <f t="shared" si="113"/>
        <v>0.74</v>
      </c>
      <c r="AN309" s="84">
        <f>IFERROR(INDEX(FeeCalc!P:P,MATCH(C309,FeeCalc!F:F,0)),0)</f>
        <v>261900.44862712084</v>
      </c>
      <c r="AO309" s="84">
        <f>IFERROR(INDEX(FeeCalc!S:S,MATCH(C309,FeeCalc!F:F,0)),0)</f>
        <v>16285.784232170292</v>
      </c>
      <c r="AP309" s="84">
        <f t="shared" si="114"/>
        <v>278186.23285929114</v>
      </c>
      <c r="AQ309" s="69">
        <f t="shared" si="115"/>
        <v>118043.32056164874</v>
      </c>
      <c r="AR309" s="69">
        <v>59829.229908728441</v>
      </c>
      <c r="AS309" s="69">
        <f t="shared" si="124"/>
        <v>58214.090652920298</v>
      </c>
      <c r="AT309" s="69">
        <f>IFERROR(IFERROR(INDEX('2023 IP UPL Data'!L:L,MATCH(A:A,'2023 IP UPL Data'!B:B,0)),INDEX('2023 IMD UPL Data'!I:I,MATCH(A:A,'2023 IMD UPL Data'!B:B,0))),0)</f>
        <v>0.01</v>
      </c>
      <c r="AU309" s="69">
        <f>IFERROR(IF(F307="IMD",0,INDEX('2023 OP UPL Data'!J:J,MATCH(A:A,'2023 OP UPL Data'!B:B,0))),0)</f>
        <v>183115.3198529412</v>
      </c>
      <c r="AV309" s="45">
        <f t="shared" si="116"/>
        <v>183115.32985294121</v>
      </c>
      <c r="AW309" s="69">
        <f>IFERROR(IFERROR(INDEX('2023 IP UPL Data'!M:M,MATCH(A:A,'2023 IP UPL Data'!B:B,0)),INDEX('2023 IMD UPL Data'!J:J,MATCH(A:A,'2023 IMD UPL Data'!B:B,0))),0)</f>
        <v>25943.16</v>
      </c>
      <c r="AX309" s="69">
        <f>IFERROR(IF(F307="IMD",0,INDEX('2023 OP UPL Data'!L:L,MATCH(A:A,'2023 OP UPL Data'!B:B,0))),0)</f>
        <v>282390.23</v>
      </c>
      <c r="AY309" s="45">
        <f t="shared" si="117"/>
        <v>308333.38999999996</v>
      </c>
      <c r="AZ309" s="69">
        <v>22192.517243235874</v>
      </c>
      <c r="BA309" s="69">
        <v>337572.43944226264</v>
      </c>
      <c r="BB309" s="69">
        <f t="shared" si="118"/>
        <v>22192.517243235874</v>
      </c>
      <c r="BC309" s="69">
        <f t="shared" si="118"/>
        <v>75671.990815141791</v>
      </c>
      <c r="BD309" s="69">
        <f t="shared" si="119"/>
        <v>97864.508058377687</v>
      </c>
      <c r="BE309" s="91">
        <f t="shared" si="120"/>
        <v>0</v>
      </c>
      <c r="BF309" s="91">
        <f t="shared" si="120"/>
        <v>55182.209442262654</v>
      </c>
      <c r="BG309" s="70">
        <f>IFERROR(INDEX('2023 IP UPL Data'!K:K,MATCH(A309,'2023 IP UPL Data'!B:B,0)),0)</f>
        <v>0</v>
      </c>
    </row>
    <row r="310" spans="1:59">
      <c r="A310" s="120" t="s">
        <v>661</v>
      </c>
      <c r="B310" s="161" t="s">
        <v>661</v>
      </c>
      <c r="C310" s="31" t="s">
        <v>662</v>
      </c>
      <c r="D310" s="193" t="s">
        <v>662</v>
      </c>
      <c r="E310" s="157" t="s">
        <v>23164</v>
      </c>
      <c r="F310" s="117" t="s">
        <v>3071</v>
      </c>
      <c r="G310" s="117" t="s">
        <v>228</v>
      </c>
      <c r="H310" s="43" t="str">
        <f t="shared" si="102"/>
        <v>Rural MRSA West</v>
      </c>
      <c r="I310" s="45">
        <f>INDEX(FeeCalc!M:M,MATCH(C:C,FeeCalc!F:F,0))</f>
        <v>258888.81380148706</v>
      </c>
      <c r="J310" s="45">
        <f>INDEX(FeeCalc!L:L,MATCH(C:C,FeeCalc!F:F,0))</f>
        <v>743854.11274521123</v>
      </c>
      <c r="K310" s="45">
        <f t="shared" si="103"/>
        <v>1002742.9265466983</v>
      </c>
      <c r="L310" s="45">
        <f>IFERROR(IFERROR(INDEX('2023 IP UPL Data'!N:N,MATCH(A:A,'2023 IP UPL Data'!B:B,0)),INDEX('2023 IMD UPL Data'!M:M,MATCH(A:A,'2023 IMD UPL Data'!B:B,0))),0)</f>
        <v>-170208.0504948223</v>
      </c>
      <c r="M310" s="45">
        <f>IFERROR((IF(F310="IMD",0,INDEX('2023 OP UPL Data'!M:M,MATCH(A:A,'2023 OP UPL Data'!B:B,0)))),0)</f>
        <v>105810.44825000002</v>
      </c>
      <c r="N310" s="45">
        <f t="shared" si="104"/>
        <v>-64397.602244822279</v>
      </c>
      <c r="O310" s="45">
        <v>-62894.005298437376</v>
      </c>
      <c r="P310" s="45">
        <v>371987.85252532508</v>
      </c>
      <c r="Q310" s="45">
        <f t="shared" si="105"/>
        <v>309093.84722688771</v>
      </c>
      <c r="R310" s="45" t="str">
        <f t="shared" si="106"/>
        <v>No</v>
      </c>
      <c r="S310" s="46" t="str">
        <f t="shared" si="106"/>
        <v>Yes</v>
      </c>
      <c r="T310" s="47">
        <f>ROUND(INDEX(Summary!H:H,MATCH(H:H,Summary!A:A,0)),2)</f>
        <v>0</v>
      </c>
      <c r="U310" s="47">
        <f>ROUND(INDEX(Summary!I:I,MATCH(H:H,Summary!A:A,0)),2)</f>
        <v>0.25</v>
      </c>
      <c r="V310" s="82">
        <f t="shared" si="107"/>
        <v>0</v>
      </c>
      <c r="W310" s="82">
        <f t="shared" si="107"/>
        <v>185963.52818630281</v>
      </c>
      <c r="X310" s="45">
        <f t="shared" si="108"/>
        <v>185963.52818630281</v>
      </c>
      <c r="Y310" s="45" t="s">
        <v>18726</v>
      </c>
      <c r="Z310" s="45" t="str">
        <f t="shared" si="109"/>
        <v>No</v>
      </c>
      <c r="AA310" s="45" t="str">
        <f t="shared" si="109"/>
        <v>Yes</v>
      </c>
      <c r="AB310" s="45" t="str">
        <f t="shared" si="110"/>
        <v>Yes</v>
      </c>
      <c r="AC310" s="83">
        <f t="shared" si="121"/>
        <v>0</v>
      </c>
      <c r="AD310" s="83">
        <f t="shared" si="122"/>
        <v>0.17</v>
      </c>
      <c r="AE310" s="45">
        <f t="shared" si="123"/>
        <v>0</v>
      </c>
      <c r="AF310" s="45">
        <f t="shared" si="123"/>
        <v>126455.19916668592</v>
      </c>
      <c r="AG310" s="45">
        <f t="shared" si="111"/>
        <v>126455.19916668592</v>
      </c>
      <c r="AH310" s="47">
        <f>IF(Y310="No",0,IFERROR(ROUNDDOWN(INDEX('90% of ACR'!K:K,MATCH(H:H,'90% of ACR'!A:A,0))*IF(I310&gt;0,IF(O310&gt;0,$R$4*MAX(O310-V310,0),0),0)/I310,2),0))</f>
        <v>0</v>
      </c>
      <c r="AI310" s="83">
        <f>IF(Y310="No",0,IFERROR(ROUNDDOWN(INDEX('90% of ACR'!R:R,MATCH(H:H,'90% of ACR'!A:A,0))*IF(J310&gt;0,IF(P310&gt;0,$R$4*MAX(P310-W310,0),0),0)/J310,2),0))</f>
        <v>0.17</v>
      </c>
      <c r="AJ310" s="45">
        <f t="shared" si="112"/>
        <v>0</v>
      </c>
      <c r="AK310" s="45">
        <f t="shared" si="112"/>
        <v>126455.19916668592</v>
      </c>
      <c r="AL310" s="47">
        <f t="shared" si="113"/>
        <v>0</v>
      </c>
      <c r="AM310" s="47">
        <f t="shared" si="113"/>
        <v>0.42000000000000004</v>
      </c>
      <c r="AN310" s="84">
        <f>IFERROR(INDEX(FeeCalc!P:P,MATCH(C310,FeeCalc!F:F,0)),0)</f>
        <v>312418.72735298873</v>
      </c>
      <c r="AO310" s="84">
        <f>IFERROR(INDEX(FeeCalc!S:S,MATCH(C310,FeeCalc!F:F,0)),0)</f>
        <v>19126.209990077052</v>
      </c>
      <c r="AP310" s="84">
        <f t="shared" si="114"/>
        <v>331544.9373430658</v>
      </c>
      <c r="AQ310" s="69">
        <f t="shared" si="115"/>
        <v>140685.12635265783</v>
      </c>
      <c r="AR310" s="69">
        <v>72695.162215042612</v>
      </c>
      <c r="AS310" s="69">
        <f t="shared" si="124"/>
        <v>67989.964137615214</v>
      </c>
      <c r="AT310" s="69">
        <f>IFERROR(IFERROR(INDEX('2023 IP UPL Data'!L:L,MATCH(A:A,'2023 IP UPL Data'!B:B,0)),INDEX('2023 IMD UPL Data'!I:I,MATCH(A:A,'2023 IMD UPL Data'!B:B,0))),0)</f>
        <v>385474.07049482228</v>
      </c>
      <c r="AU310" s="69">
        <f>IFERROR(IF(F308="IMD",0,INDEX('2023 OP UPL Data'!J:J,MATCH(A:A,'2023 OP UPL Data'!B:B,0))),0)</f>
        <v>282629.09174999996</v>
      </c>
      <c r="AV310" s="45">
        <f t="shared" si="116"/>
        <v>668103.16224482225</v>
      </c>
      <c r="AW310" s="69">
        <f>IFERROR(IFERROR(INDEX('2023 IP UPL Data'!M:M,MATCH(A:A,'2023 IP UPL Data'!B:B,0)),INDEX('2023 IMD UPL Data'!J:J,MATCH(A:A,'2023 IMD UPL Data'!B:B,0))),0)</f>
        <v>215266.02</v>
      </c>
      <c r="AX310" s="69">
        <f>IFERROR(IF(F308="IMD",0,INDEX('2023 OP UPL Data'!L:L,MATCH(A:A,'2023 OP UPL Data'!B:B,0))),0)</f>
        <v>388439.54</v>
      </c>
      <c r="AY310" s="45">
        <f t="shared" si="117"/>
        <v>603705.55999999994</v>
      </c>
      <c r="AZ310" s="69">
        <v>322580.06519638491</v>
      </c>
      <c r="BA310" s="69">
        <v>654616.94427532505</v>
      </c>
      <c r="BB310" s="69">
        <f t="shared" si="118"/>
        <v>322580.06519638491</v>
      </c>
      <c r="BC310" s="69">
        <f t="shared" si="118"/>
        <v>468653.41608902224</v>
      </c>
      <c r="BD310" s="69">
        <f t="shared" si="119"/>
        <v>791233.48128540721</v>
      </c>
      <c r="BE310" s="91">
        <f t="shared" si="120"/>
        <v>107314.04519638492</v>
      </c>
      <c r="BF310" s="91">
        <f t="shared" si="120"/>
        <v>266177.40427532507</v>
      </c>
      <c r="BG310" s="70">
        <f>IFERROR(INDEX('2023 IP UPL Data'!K:K,MATCH(A310,'2023 IP UPL Data'!B:B,0)),0)</f>
        <v>0</v>
      </c>
    </row>
    <row r="311" spans="1:59">
      <c r="A311" s="120" t="s">
        <v>124</v>
      </c>
      <c r="B311" s="161" t="s">
        <v>124</v>
      </c>
      <c r="C311" s="31" t="s">
        <v>125</v>
      </c>
      <c r="D311" s="193" t="s">
        <v>125</v>
      </c>
      <c r="E311" s="157" t="s">
        <v>2113</v>
      </c>
      <c r="F311" s="117" t="s">
        <v>3071</v>
      </c>
      <c r="G311" s="117" t="s">
        <v>301</v>
      </c>
      <c r="H311" s="43" t="str">
        <f t="shared" si="102"/>
        <v>Rural Harris</v>
      </c>
      <c r="I311" s="45">
        <f>INDEX(FeeCalc!M:M,MATCH(C:C,FeeCalc!F:F,0))</f>
        <v>172733.93169156706</v>
      </c>
      <c r="J311" s="45">
        <f>INDEX(FeeCalc!L:L,MATCH(C:C,FeeCalc!F:F,0))</f>
        <v>894234.28632598592</v>
      </c>
      <c r="K311" s="45">
        <f t="shared" si="103"/>
        <v>1066968.218017553</v>
      </c>
      <c r="L311" s="45">
        <f>IFERROR(IFERROR(INDEX('2023 IP UPL Data'!N:N,MATCH(A:A,'2023 IP UPL Data'!B:B,0)),INDEX('2023 IMD UPL Data'!M:M,MATCH(A:A,'2023 IMD UPL Data'!B:B,0))),0)</f>
        <v>147133.65128496231</v>
      </c>
      <c r="M311" s="45">
        <f>IFERROR((IF(F311="IMD",0,INDEX('2023 OP UPL Data'!M:M,MATCH(A:A,'2023 OP UPL Data'!B:B,0)))),0)</f>
        <v>639030.16127167642</v>
      </c>
      <c r="N311" s="45">
        <f t="shared" si="104"/>
        <v>786163.81255663873</v>
      </c>
      <c r="O311" s="45">
        <v>-64885.306722206762</v>
      </c>
      <c r="P311" s="45">
        <v>590570.43330441765</v>
      </c>
      <c r="Q311" s="45">
        <f t="shared" si="105"/>
        <v>525685.12658221088</v>
      </c>
      <c r="R311" s="45" t="str">
        <f t="shared" si="106"/>
        <v>No</v>
      </c>
      <c r="S311" s="46" t="str">
        <f t="shared" si="106"/>
        <v>Yes</v>
      </c>
      <c r="T311" s="47">
        <f>ROUND(INDEX(Summary!H:H,MATCH(H:H,Summary!A:A,0)),2)</f>
        <v>0</v>
      </c>
      <c r="U311" s="47">
        <f>ROUND(INDEX(Summary!I:I,MATCH(H:H,Summary!A:A,0)),2)</f>
        <v>0.74</v>
      </c>
      <c r="V311" s="82">
        <f t="shared" si="107"/>
        <v>0</v>
      </c>
      <c r="W311" s="82">
        <f t="shared" si="107"/>
        <v>661733.37188122957</v>
      </c>
      <c r="X311" s="45">
        <f t="shared" si="108"/>
        <v>661733.37188122957</v>
      </c>
      <c r="Y311" s="45" t="s">
        <v>18726</v>
      </c>
      <c r="Z311" s="45" t="str">
        <f t="shared" si="109"/>
        <v>No</v>
      </c>
      <c r="AA311" s="45" t="str">
        <f t="shared" si="109"/>
        <v>No</v>
      </c>
      <c r="AB311" s="45" t="str">
        <f t="shared" si="110"/>
        <v>No</v>
      </c>
      <c r="AC311" s="83">
        <f t="shared" si="121"/>
        <v>0</v>
      </c>
      <c r="AD311" s="83">
        <f t="shared" si="122"/>
        <v>0</v>
      </c>
      <c r="AE311" s="45">
        <f t="shared" si="123"/>
        <v>0</v>
      </c>
      <c r="AF311" s="45">
        <f t="shared" si="123"/>
        <v>0</v>
      </c>
      <c r="AG311" s="45">
        <f t="shared" si="111"/>
        <v>0</v>
      </c>
      <c r="AH311" s="47">
        <f>IF(Y311="No",0,IFERROR(ROUNDDOWN(INDEX('90% of ACR'!K:K,MATCH(H:H,'90% of ACR'!A:A,0))*IF(I311&gt;0,IF(O311&gt;0,$R$4*MAX(O311-V311,0),0),0)/I311,2),0))</f>
        <v>0</v>
      </c>
      <c r="AI311" s="83">
        <f>IF(Y311="No",0,IFERROR(ROUNDDOWN(INDEX('90% of ACR'!R:R,MATCH(H:H,'90% of ACR'!A:A,0))*IF(J311&gt;0,IF(P311&gt;0,$R$4*MAX(P311-W311,0),0),0)/J311,2),0))</f>
        <v>0</v>
      </c>
      <c r="AJ311" s="45">
        <f t="shared" si="112"/>
        <v>0</v>
      </c>
      <c r="AK311" s="45">
        <f t="shared" si="112"/>
        <v>0</v>
      </c>
      <c r="AL311" s="47">
        <f t="shared" si="113"/>
        <v>0</v>
      </c>
      <c r="AM311" s="47">
        <f t="shared" si="113"/>
        <v>0.74</v>
      </c>
      <c r="AN311" s="84">
        <f>IFERROR(INDEX(FeeCalc!P:P,MATCH(C311,FeeCalc!F:F,0)),0)</f>
        <v>661733.37188122957</v>
      </c>
      <c r="AO311" s="84">
        <f>IFERROR(INDEX(FeeCalc!S:S,MATCH(C311,FeeCalc!F:F,0)),0)</f>
        <v>40647.336247364314</v>
      </c>
      <c r="AP311" s="84">
        <f t="shared" si="114"/>
        <v>702380.70812859386</v>
      </c>
      <c r="AQ311" s="69">
        <f t="shared" si="115"/>
        <v>298042.61064162251</v>
      </c>
      <c r="AR311" s="69">
        <v>150917.86143120212</v>
      </c>
      <c r="AS311" s="69">
        <f t="shared" si="124"/>
        <v>147124.74921042038</v>
      </c>
      <c r="AT311" s="69">
        <f>IFERROR(IFERROR(INDEX('2023 IP UPL Data'!L:L,MATCH(A:A,'2023 IP UPL Data'!B:B,0)),INDEX('2023 IMD UPL Data'!I:I,MATCH(A:A,'2023 IMD UPL Data'!B:B,0))),0)</f>
        <v>273762.96871503768</v>
      </c>
      <c r="AU311" s="69">
        <f>IFERROR(IF(F309="IMD",0,INDEX('2023 OP UPL Data'!J:J,MATCH(A:A,'2023 OP UPL Data'!B:B,0))),0)</f>
        <v>354283.49872832367</v>
      </c>
      <c r="AV311" s="45">
        <f t="shared" si="116"/>
        <v>628046.46744336141</v>
      </c>
      <c r="AW311" s="69">
        <f>IFERROR(IFERROR(INDEX('2023 IP UPL Data'!M:M,MATCH(A:A,'2023 IP UPL Data'!B:B,0)),INDEX('2023 IMD UPL Data'!J:J,MATCH(A:A,'2023 IMD UPL Data'!B:B,0))),0)</f>
        <v>420896.62</v>
      </c>
      <c r="AX311" s="69">
        <f>IFERROR(IF(F309="IMD",0,INDEX('2023 OP UPL Data'!L:L,MATCH(A:A,'2023 OP UPL Data'!B:B,0))),0)</f>
        <v>993313.66</v>
      </c>
      <c r="AY311" s="45">
        <f t="shared" si="117"/>
        <v>1414210.28</v>
      </c>
      <c r="AZ311" s="69">
        <v>208877.66199283092</v>
      </c>
      <c r="BA311" s="69">
        <v>944853.93203274126</v>
      </c>
      <c r="BB311" s="69">
        <f t="shared" si="118"/>
        <v>208877.66199283092</v>
      </c>
      <c r="BC311" s="69">
        <f t="shared" si="118"/>
        <v>283120.56015151169</v>
      </c>
      <c r="BD311" s="69">
        <f t="shared" si="119"/>
        <v>491998.22214434273</v>
      </c>
      <c r="BE311" s="91">
        <f t="shared" si="120"/>
        <v>0</v>
      </c>
      <c r="BF311" s="91">
        <f t="shared" si="120"/>
        <v>0</v>
      </c>
      <c r="BG311" s="70">
        <f>IFERROR(INDEX('2023 IP UPL Data'!K:K,MATCH(A311,'2023 IP UPL Data'!B:B,0)),0)</f>
        <v>0</v>
      </c>
    </row>
    <row r="312" spans="1:59">
      <c r="A312" s="120" t="s">
        <v>1167</v>
      </c>
      <c r="B312" s="161" t="s">
        <v>1167</v>
      </c>
      <c r="C312" s="31" t="s">
        <v>1168</v>
      </c>
      <c r="D312" s="193" t="s">
        <v>1168</v>
      </c>
      <c r="E312" s="157" t="s">
        <v>3437</v>
      </c>
      <c r="F312" s="117" t="s">
        <v>2987</v>
      </c>
      <c r="G312" s="117" t="s">
        <v>1574</v>
      </c>
      <c r="H312" s="43" t="str">
        <f t="shared" si="102"/>
        <v>Urban Lubbock</v>
      </c>
      <c r="I312" s="45">
        <f>INDEX(FeeCalc!M:M,MATCH(C:C,FeeCalc!F:F,0))</f>
        <v>24918895.96391876</v>
      </c>
      <c r="J312" s="45">
        <f>INDEX(FeeCalc!L:L,MATCH(C:C,FeeCalc!F:F,0))</f>
        <v>10481234.156027762</v>
      </c>
      <c r="K312" s="45">
        <f t="shared" si="103"/>
        <v>35400130.119946525</v>
      </c>
      <c r="L312" s="45">
        <f>IFERROR(IFERROR(INDEX('2023 IP UPL Data'!N:N,MATCH(A:A,'2023 IP UPL Data'!B:B,0)),INDEX('2023 IMD UPL Data'!M:M,MATCH(A:A,'2023 IMD UPL Data'!B:B,0))),0)</f>
        <v>-53251344.182499997</v>
      </c>
      <c r="M312" s="45">
        <f>IFERROR((IF(F312="IMD",0,INDEX('2023 OP UPL Data'!M:M,MATCH(A:A,'2023 OP UPL Data'!B:B,0)))),0)</f>
        <v>10271922.954999998</v>
      </c>
      <c r="N312" s="45">
        <f t="shared" si="104"/>
        <v>-42979421.227499999</v>
      </c>
      <c r="O312" s="45">
        <v>-34043427.819338456</v>
      </c>
      <c r="P312" s="45">
        <v>26027400.009305485</v>
      </c>
      <c r="Q312" s="45">
        <f t="shared" si="105"/>
        <v>-8016027.8100329712</v>
      </c>
      <c r="R312" s="45" t="str">
        <f t="shared" si="106"/>
        <v>No</v>
      </c>
      <c r="S312" s="46" t="str">
        <f t="shared" si="106"/>
        <v>Yes</v>
      </c>
      <c r="T312" s="47">
        <f>ROUND(INDEX(Summary!H:H,MATCH(H:H,Summary!A:A,0)),2)</f>
        <v>0</v>
      </c>
      <c r="U312" s="47">
        <f>ROUND(INDEX(Summary!I:I,MATCH(H:H,Summary!A:A,0)),2)</f>
        <v>0.92</v>
      </c>
      <c r="V312" s="82">
        <f t="shared" si="107"/>
        <v>0</v>
      </c>
      <c r="W312" s="82">
        <f t="shared" si="107"/>
        <v>9642735.4235455412</v>
      </c>
      <c r="X312" s="45">
        <f t="shared" si="108"/>
        <v>9642735.4235455412</v>
      </c>
      <c r="Y312" s="45" t="s">
        <v>18726</v>
      </c>
      <c r="Z312" s="45" t="str">
        <f t="shared" si="109"/>
        <v>No</v>
      </c>
      <c r="AA312" s="45" t="str">
        <f t="shared" si="109"/>
        <v>Yes</v>
      </c>
      <c r="AB312" s="45" t="str">
        <f t="shared" si="110"/>
        <v>Yes</v>
      </c>
      <c r="AC312" s="83">
        <f t="shared" si="121"/>
        <v>0</v>
      </c>
      <c r="AD312" s="83">
        <f t="shared" si="122"/>
        <v>1.0900000000000001</v>
      </c>
      <c r="AE312" s="45">
        <f t="shared" si="123"/>
        <v>0</v>
      </c>
      <c r="AF312" s="45">
        <f t="shared" si="123"/>
        <v>11424545.230070261</v>
      </c>
      <c r="AG312" s="45">
        <f t="shared" si="111"/>
        <v>11424545.230070261</v>
      </c>
      <c r="AH312" s="47">
        <f>IF(Y312="No",0,IFERROR(ROUNDDOWN(INDEX('90% of ACR'!K:K,MATCH(H:H,'90% of ACR'!A:A,0))*IF(I312&gt;0,IF(O312&gt;0,$R$4*MAX(O312-V312,0),0),0)/I312,2),0))</f>
        <v>0</v>
      </c>
      <c r="AI312" s="83">
        <f>IF(Y312="No",0,IFERROR(ROUNDDOWN(INDEX('90% of ACR'!R:R,MATCH(H:H,'90% of ACR'!A:A,0))*IF(J312&gt;0,IF(P312&gt;0,$R$4*MAX(P312-W312,0),0),0)/J312,2),0))</f>
        <v>1.08</v>
      </c>
      <c r="AJ312" s="45">
        <f t="shared" si="112"/>
        <v>0</v>
      </c>
      <c r="AK312" s="45">
        <f t="shared" si="112"/>
        <v>11319732.888509983</v>
      </c>
      <c r="AL312" s="47">
        <f t="shared" si="113"/>
        <v>0</v>
      </c>
      <c r="AM312" s="47">
        <f t="shared" si="113"/>
        <v>2</v>
      </c>
      <c r="AN312" s="84">
        <f>IFERROR(INDEX(FeeCalc!P:P,MATCH(C312,FeeCalc!F:F,0)),0)</f>
        <v>20962468.312055524</v>
      </c>
      <c r="AO312" s="84">
        <f>IFERROR(INDEX(FeeCalc!S:S,MATCH(C312,FeeCalc!F:F,0)),0)</f>
        <v>1299789.2349839006</v>
      </c>
      <c r="AP312" s="84">
        <f t="shared" si="114"/>
        <v>22262257.547039427</v>
      </c>
      <c r="AQ312" s="69">
        <f t="shared" si="115"/>
        <v>9446588.2694503348</v>
      </c>
      <c r="AR312" s="69">
        <v>4705026.1531521492</v>
      </c>
      <c r="AS312" s="69">
        <f t="shared" si="124"/>
        <v>4741562.1162981857</v>
      </c>
      <c r="AT312" s="69">
        <f>IFERROR(IFERROR(INDEX('2023 IP UPL Data'!L:L,MATCH(A:A,'2023 IP UPL Data'!B:B,0)),INDEX('2023 IMD UPL Data'!I:I,MATCH(A:A,'2023 IMD UPL Data'!B:B,0))),0)</f>
        <v>96405827.162499994</v>
      </c>
      <c r="AU312" s="69">
        <f>IFERROR(IF(F310="IMD",0,INDEX('2023 OP UPL Data'!J:J,MATCH(A:A,'2023 OP UPL Data'!B:B,0))),0)</f>
        <v>8163712.8749999991</v>
      </c>
      <c r="AV312" s="45">
        <f t="shared" si="116"/>
        <v>104569540.03749999</v>
      </c>
      <c r="AW312" s="69">
        <f>IFERROR(IFERROR(INDEX('2023 IP UPL Data'!M:M,MATCH(A:A,'2023 IP UPL Data'!B:B,0)),INDEX('2023 IMD UPL Data'!J:J,MATCH(A:A,'2023 IMD UPL Data'!B:B,0))),0)</f>
        <v>43154482.979999997</v>
      </c>
      <c r="AX312" s="69">
        <f>IFERROR(IF(F310="IMD",0,INDEX('2023 OP UPL Data'!L:L,MATCH(A:A,'2023 OP UPL Data'!B:B,0))),0)</f>
        <v>18435635.829999998</v>
      </c>
      <c r="AY312" s="45">
        <f t="shared" si="117"/>
        <v>61590118.809999995</v>
      </c>
      <c r="AZ312" s="69">
        <v>62362399.343161538</v>
      </c>
      <c r="BA312" s="69">
        <v>34191112.884305485</v>
      </c>
      <c r="BB312" s="69">
        <f t="shared" si="118"/>
        <v>62362399.343161538</v>
      </c>
      <c r="BC312" s="69">
        <f t="shared" si="118"/>
        <v>24548377.460759945</v>
      </c>
      <c r="BD312" s="69">
        <f t="shared" si="119"/>
        <v>86910776.803921491</v>
      </c>
      <c r="BE312" s="91">
        <f t="shared" si="120"/>
        <v>19207916.363161542</v>
      </c>
      <c r="BF312" s="91">
        <f t="shared" si="120"/>
        <v>15755477.054305486</v>
      </c>
      <c r="BG312" s="70">
        <f>IFERROR(INDEX('2023 IP UPL Data'!K:K,MATCH(A312,'2023 IP UPL Data'!B:B,0)),0)</f>
        <v>74369683</v>
      </c>
    </row>
    <row r="313" spans="1:59">
      <c r="A313" s="120" t="s">
        <v>760</v>
      </c>
      <c r="B313" s="161" t="s">
        <v>760</v>
      </c>
      <c r="C313" s="31" t="s">
        <v>761</v>
      </c>
      <c r="D313" s="193" t="s">
        <v>761</v>
      </c>
      <c r="E313" s="157" t="s">
        <v>23165</v>
      </c>
      <c r="F313" s="117" t="s">
        <v>3071</v>
      </c>
      <c r="G313" s="117" t="s">
        <v>1530</v>
      </c>
      <c r="H313" s="43" t="str">
        <f t="shared" si="102"/>
        <v>Rural MRSA Central</v>
      </c>
      <c r="I313" s="45">
        <f>INDEX(FeeCalc!M:M,MATCH(C:C,FeeCalc!F:F,0))</f>
        <v>1454486.0548115477</v>
      </c>
      <c r="J313" s="45">
        <f>INDEX(FeeCalc!L:L,MATCH(C:C,FeeCalc!F:F,0))</f>
        <v>697513.83631347155</v>
      </c>
      <c r="K313" s="45">
        <f t="shared" si="103"/>
        <v>2151999.8911250192</v>
      </c>
      <c r="L313" s="45">
        <f>IFERROR(IFERROR(INDEX('2023 IP UPL Data'!N:N,MATCH(A:A,'2023 IP UPL Data'!B:B,0)),INDEX('2023 IMD UPL Data'!M:M,MATCH(A:A,'2023 IMD UPL Data'!B:B,0))),0)</f>
        <v>-979943.07741278165</v>
      </c>
      <c r="M313" s="45">
        <f>IFERROR((IF(F313="IMD",0,INDEX('2023 OP UPL Data'!M:M,MATCH(A:A,'2023 OP UPL Data'!B:B,0)))),0)</f>
        <v>502900.85344370862</v>
      </c>
      <c r="N313" s="45">
        <f t="shared" si="104"/>
        <v>-477042.22396907303</v>
      </c>
      <c r="O313" s="45">
        <v>-129725.26402775501</v>
      </c>
      <c r="P313" s="45">
        <v>1007072.0929696786</v>
      </c>
      <c r="Q313" s="45">
        <f t="shared" si="105"/>
        <v>877346.82894192357</v>
      </c>
      <c r="R313" s="45" t="str">
        <f t="shared" si="106"/>
        <v>No</v>
      </c>
      <c r="S313" s="46" t="str">
        <f t="shared" si="106"/>
        <v>Yes</v>
      </c>
      <c r="T313" s="47">
        <f>ROUND(INDEX(Summary!H:H,MATCH(H:H,Summary!A:A,0)),2)</f>
        <v>0</v>
      </c>
      <c r="U313" s="47">
        <f>ROUND(INDEX(Summary!I:I,MATCH(H:H,Summary!A:A,0)),2)</f>
        <v>0.17</v>
      </c>
      <c r="V313" s="82">
        <f t="shared" si="107"/>
        <v>0</v>
      </c>
      <c r="W313" s="82">
        <f t="shared" si="107"/>
        <v>118577.35217329017</v>
      </c>
      <c r="X313" s="45">
        <f t="shared" si="108"/>
        <v>118577.35217329017</v>
      </c>
      <c r="Y313" s="45" t="s">
        <v>18726</v>
      </c>
      <c r="Z313" s="45" t="str">
        <f t="shared" si="109"/>
        <v>No</v>
      </c>
      <c r="AA313" s="45" t="str">
        <f t="shared" si="109"/>
        <v>Yes</v>
      </c>
      <c r="AB313" s="45" t="str">
        <f t="shared" si="110"/>
        <v>Yes</v>
      </c>
      <c r="AC313" s="83">
        <f t="shared" si="121"/>
        <v>0</v>
      </c>
      <c r="AD313" s="83">
        <f t="shared" si="122"/>
        <v>0.89</v>
      </c>
      <c r="AE313" s="45">
        <f t="shared" si="123"/>
        <v>0</v>
      </c>
      <c r="AF313" s="45">
        <f t="shared" si="123"/>
        <v>620787.31431898964</v>
      </c>
      <c r="AG313" s="45">
        <f t="shared" si="111"/>
        <v>620787.31431898964</v>
      </c>
      <c r="AH313" s="47">
        <f>IF(Y313="No",0,IFERROR(ROUNDDOWN(INDEX('90% of ACR'!K:K,MATCH(H:H,'90% of ACR'!A:A,0))*IF(I313&gt;0,IF(O313&gt;0,$R$4*MAX(O313-V313,0),0),0)/I313,2),0))</f>
        <v>0</v>
      </c>
      <c r="AI313" s="83">
        <f>IF(Y313="No",0,IFERROR(ROUNDDOWN(INDEX('90% of ACR'!R:R,MATCH(H:H,'90% of ACR'!A:A,0))*IF(J313&gt;0,IF(P313&gt;0,$R$4*MAX(P313-W313,0),0),0)/J313,2),0))</f>
        <v>0.88</v>
      </c>
      <c r="AJ313" s="45">
        <f t="shared" si="112"/>
        <v>0</v>
      </c>
      <c r="AK313" s="45">
        <f t="shared" si="112"/>
        <v>613812.17595585494</v>
      </c>
      <c r="AL313" s="47">
        <f t="shared" si="113"/>
        <v>0</v>
      </c>
      <c r="AM313" s="47">
        <f t="shared" si="113"/>
        <v>1.05</v>
      </c>
      <c r="AN313" s="84">
        <f>IFERROR(INDEX(FeeCalc!P:P,MATCH(C313,FeeCalc!F:F,0)),0)</f>
        <v>732389.52812914515</v>
      </c>
      <c r="AO313" s="84">
        <f>IFERROR(INDEX(FeeCalc!S:S,MATCH(C313,FeeCalc!F:F,0)),0)</f>
        <v>45152.749943729083</v>
      </c>
      <c r="AP313" s="84">
        <f t="shared" si="114"/>
        <v>777542.27807287429</v>
      </c>
      <c r="AQ313" s="69">
        <f t="shared" si="115"/>
        <v>329936.06993921899</v>
      </c>
      <c r="AR313" s="69">
        <v>165953.56903457787</v>
      </c>
      <c r="AS313" s="69">
        <f t="shared" si="124"/>
        <v>163982.50090464111</v>
      </c>
      <c r="AT313" s="69">
        <f>IFERROR(IFERROR(INDEX('2023 IP UPL Data'!L:L,MATCH(A:A,'2023 IP UPL Data'!B:B,0)),INDEX('2023 IMD UPL Data'!I:I,MATCH(A:A,'2023 IMD UPL Data'!B:B,0))),0)</f>
        <v>1874740.3974127816</v>
      </c>
      <c r="AU313" s="69">
        <f>IFERROR(IF(F311="IMD",0,INDEX('2023 OP UPL Data'!J:J,MATCH(A:A,'2023 OP UPL Data'!B:B,0))),0)</f>
        <v>236705.23655629135</v>
      </c>
      <c r="AV313" s="45">
        <f t="shared" si="116"/>
        <v>2111445.6339690732</v>
      </c>
      <c r="AW313" s="69">
        <f>IFERROR(IFERROR(INDEX('2023 IP UPL Data'!M:M,MATCH(A:A,'2023 IP UPL Data'!B:B,0)),INDEX('2023 IMD UPL Data'!J:J,MATCH(A:A,'2023 IMD UPL Data'!B:B,0))),0)</f>
        <v>894797.32</v>
      </c>
      <c r="AX313" s="69">
        <f>IFERROR(IF(F311="IMD",0,INDEX('2023 OP UPL Data'!L:L,MATCH(A:A,'2023 OP UPL Data'!B:B,0))),0)</f>
        <v>739606.09</v>
      </c>
      <c r="AY313" s="45">
        <f t="shared" si="117"/>
        <v>1634403.41</v>
      </c>
      <c r="AZ313" s="69">
        <v>1745015.1333850266</v>
      </c>
      <c r="BA313" s="69">
        <v>1243777.3295259699</v>
      </c>
      <c r="BB313" s="69">
        <f t="shared" si="118"/>
        <v>1745015.1333850266</v>
      </c>
      <c r="BC313" s="69">
        <f t="shared" si="118"/>
        <v>1125199.9773526797</v>
      </c>
      <c r="BD313" s="69">
        <f t="shared" si="119"/>
        <v>2870215.1107377065</v>
      </c>
      <c r="BE313" s="91">
        <f t="shared" si="120"/>
        <v>850217.81338502665</v>
      </c>
      <c r="BF313" s="91">
        <f t="shared" si="120"/>
        <v>504171.23952596996</v>
      </c>
      <c r="BG313" s="70">
        <f>IFERROR(INDEX('2023 IP UPL Data'!K:K,MATCH(A313,'2023 IP UPL Data'!B:B,0)),0)</f>
        <v>0</v>
      </c>
    </row>
    <row r="314" spans="1:59">
      <c r="A314" s="120" t="s">
        <v>3322</v>
      </c>
      <c r="B314" s="161" t="s">
        <v>3322</v>
      </c>
      <c r="C314" s="31" t="s">
        <v>3013</v>
      </c>
      <c r="D314" s="193" t="s">
        <v>3013</v>
      </c>
      <c r="E314" s="157" t="s">
        <v>2349</v>
      </c>
      <c r="F314" s="117" t="s">
        <v>2987</v>
      </c>
      <c r="G314" s="117" t="s">
        <v>1599</v>
      </c>
      <c r="H314" s="43" t="str">
        <f t="shared" si="102"/>
        <v>Urban Jefferson</v>
      </c>
      <c r="I314" s="45">
        <f>INDEX(FeeCalc!M:M,MATCH(C:C,FeeCalc!F:F,0))</f>
        <v>1292042.2953712577</v>
      </c>
      <c r="J314" s="45">
        <f>INDEX(FeeCalc!L:L,MATCH(C:C,FeeCalc!F:F,0))</f>
        <v>1198104.6465678709</v>
      </c>
      <c r="K314" s="45">
        <f t="shared" si="103"/>
        <v>2490146.9419391286</v>
      </c>
      <c r="L314" s="45">
        <f>IFERROR(IFERROR(INDEX('2023 IP UPL Data'!N:N,MATCH(A:A,'2023 IP UPL Data'!B:B,0)),INDEX('2023 IMD UPL Data'!M:M,MATCH(A:A,'2023 IMD UPL Data'!B:B,0))),0)</f>
        <v>1724290.1808733623</v>
      </c>
      <c r="M314" s="45">
        <f>IFERROR((IF(F314="IMD",0,INDEX('2023 OP UPL Data'!M:M,MATCH(A:A,'2023 OP UPL Data'!B:B,0)))),0)</f>
        <v>1673985.3831441049</v>
      </c>
      <c r="N314" s="45">
        <f t="shared" si="104"/>
        <v>3398275.5640174672</v>
      </c>
      <c r="O314" s="45">
        <v>1889704.7533392273</v>
      </c>
      <c r="P314" s="45">
        <v>2122993.1969218953</v>
      </c>
      <c r="Q314" s="45">
        <f t="shared" si="105"/>
        <v>4012697.9502611225</v>
      </c>
      <c r="R314" s="45" t="str">
        <f t="shared" si="106"/>
        <v>Yes</v>
      </c>
      <c r="S314" s="46" t="str">
        <f t="shared" si="106"/>
        <v>Yes</v>
      </c>
      <c r="T314" s="47">
        <f>ROUND(INDEX(Summary!H:H,MATCH(H:H,Summary!A:A,0)),2)</f>
        <v>1.18</v>
      </c>
      <c r="U314" s="47">
        <f>ROUND(INDEX(Summary!I:I,MATCH(H:H,Summary!A:A,0)),2)</f>
        <v>1.6</v>
      </c>
      <c r="V314" s="82">
        <f t="shared" si="107"/>
        <v>1524609.908538084</v>
      </c>
      <c r="W314" s="82">
        <f t="shared" si="107"/>
        <v>1916967.4345085935</v>
      </c>
      <c r="X314" s="45">
        <f t="shared" si="108"/>
        <v>3441577.3430466773</v>
      </c>
      <c r="Y314" s="45" t="s">
        <v>18726</v>
      </c>
      <c r="Z314" s="45" t="str">
        <f t="shared" si="109"/>
        <v>Yes</v>
      </c>
      <c r="AA314" s="45" t="str">
        <f t="shared" si="109"/>
        <v>Yes</v>
      </c>
      <c r="AB314" s="45" t="str">
        <f t="shared" si="110"/>
        <v>Yes</v>
      </c>
      <c r="AC314" s="83">
        <f t="shared" si="121"/>
        <v>0.2</v>
      </c>
      <c r="AD314" s="83">
        <f t="shared" si="122"/>
        <v>0.12</v>
      </c>
      <c r="AE314" s="45">
        <f t="shared" si="123"/>
        <v>258408.45907425156</v>
      </c>
      <c r="AF314" s="45">
        <f t="shared" si="123"/>
        <v>143772.5575881445</v>
      </c>
      <c r="AG314" s="45">
        <f t="shared" si="111"/>
        <v>402181.01666239602</v>
      </c>
      <c r="AH314" s="47">
        <f>IF(Y314="No",0,IFERROR(ROUNDDOWN(INDEX('90% of ACR'!K:K,MATCH(H:H,'90% of ACR'!A:A,0))*IF(I314&gt;0,IF(O314&gt;0,$R$4*MAX(O314-V314,0),0),0)/I314,2),0))</f>
        <v>0.17</v>
      </c>
      <c r="AI314" s="83">
        <f>IF(Y314="No",0,IFERROR(ROUNDDOWN(INDEX('90% of ACR'!R:R,MATCH(H:H,'90% of ACR'!A:A,0))*IF(J314&gt;0,IF(P314&gt;0,$R$4*MAX(P314-W314,0),0),0)/J314,2),0))</f>
        <v>0.09</v>
      </c>
      <c r="AJ314" s="45">
        <f t="shared" si="112"/>
        <v>219647.19021311382</v>
      </c>
      <c r="AK314" s="45">
        <f t="shared" si="112"/>
        <v>107829.41819110837</v>
      </c>
      <c r="AL314" s="47">
        <f t="shared" si="113"/>
        <v>1.3499999999999999</v>
      </c>
      <c r="AM314" s="47">
        <f t="shared" si="113"/>
        <v>1.6900000000000002</v>
      </c>
      <c r="AN314" s="84">
        <f>IFERROR(INDEX(FeeCalc!P:P,MATCH(C314,FeeCalc!F:F,0)),0)</f>
        <v>3769053.9514508997</v>
      </c>
      <c r="AO314" s="84">
        <f>IFERROR(INDEX(FeeCalc!S:S,MATCH(C314,FeeCalc!F:F,0)),0)</f>
        <v>235389.83545798593</v>
      </c>
      <c r="AP314" s="84">
        <f t="shared" si="114"/>
        <v>4004443.7869088855</v>
      </c>
      <c r="AQ314" s="69">
        <f t="shared" si="115"/>
        <v>1699213.6409866214</v>
      </c>
      <c r="AR314" s="69">
        <v>858345.70926605398</v>
      </c>
      <c r="AS314" s="69">
        <f t="shared" si="124"/>
        <v>840867.9317205674</v>
      </c>
      <c r="AT314" s="69">
        <f>IFERROR(IFERROR(INDEX('2023 IP UPL Data'!L:L,MATCH(A:A,'2023 IP UPL Data'!B:B,0)),INDEX('2023 IMD UPL Data'!I:I,MATCH(A:A,'2023 IMD UPL Data'!B:B,0))),0)</f>
        <v>925504.79912663763</v>
      </c>
      <c r="AU314" s="69">
        <f>IFERROR(IF(F312="IMD",0,INDEX('2023 OP UPL Data'!J:J,MATCH(A:A,'2023 OP UPL Data'!B:B,0))),0)</f>
        <v>661689.6768558952</v>
      </c>
      <c r="AV314" s="45">
        <f t="shared" si="116"/>
        <v>1587194.4759825328</v>
      </c>
      <c r="AW314" s="69">
        <f>IFERROR(IFERROR(INDEX('2023 IP UPL Data'!M:M,MATCH(A:A,'2023 IP UPL Data'!B:B,0)),INDEX('2023 IMD UPL Data'!J:J,MATCH(A:A,'2023 IMD UPL Data'!B:B,0))),0)</f>
        <v>2649794.98</v>
      </c>
      <c r="AX314" s="69">
        <f>IFERROR(IF(F312="IMD",0,INDEX('2023 OP UPL Data'!L:L,MATCH(A:A,'2023 OP UPL Data'!B:B,0))),0)</f>
        <v>2335675.06</v>
      </c>
      <c r="AY314" s="45">
        <f t="shared" si="117"/>
        <v>4985470.04</v>
      </c>
      <c r="AZ314" s="69">
        <v>2815209.5524658649</v>
      </c>
      <c r="BA314" s="69">
        <v>2784682.8737777905</v>
      </c>
      <c r="BB314" s="69">
        <f t="shared" si="118"/>
        <v>1290599.6439277809</v>
      </c>
      <c r="BC314" s="69">
        <f t="shared" si="118"/>
        <v>867715.43926919694</v>
      </c>
      <c r="BD314" s="69">
        <f t="shared" si="119"/>
        <v>2158315.0831969781</v>
      </c>
      <c r="BE314" s="91">
        <f t="shared" si="120"/>
        <v>165414.57246586494</v>
      </c>
      <c r="BF314" s="91">
        <f t="shared" si="120"/>
        <v>449007.8137777904</v>
      </c>
      <c r="BG314" s="70">
        <f>IFERROR(INDEX('2023 IP UPL Data'!K:K,MATCH(A314,'2023 IP UPL Data'!B:B,0)),0)</f>
        <v>0</v>
      </c>
    </row>
    <row r="315" spans="1:59">
      <c r="A315" s="120" t="s">
        <v>441</v>
      </c>
      <c r="B315" s="161" t="s">
        <v>441</v>
      </c>
      <c r="C315" s="31" t="s">
        <v>442</v>
      </c>
      <c r="D315" s="193" t="s">
        <v>442</v>
      </c>
      <c r="E315" s="157" t="s">
        <v>23166</v>
      </c>
      <c r="F315" s="117" t="s">
        <v>2987</v>
      </c>
      <c r="G315" s="117" t="s">
        <v>311</v>
      </c>
      <c r="H315" s="43" t="str">
        <f t="shared" si="102"/>
        <v>Urban MRSA Northeast</v>
      </c>
      <c r="I315" s="45">
        <f>INDEX(FeeCalc!M:M,MATCH(C:C,FeeCalc!F:F,0))</f>
        <v>83854.495065952637</v>
      </c>
      <c r="J315" s="45">
        <f>INDEX(FeeCalc!L:L,MATCH(C:C,FeeCalc!F:F,0))</f>
        <v>564456.00286390469</v>
      </c>
      <c r="K315" s="45">
        <f t="shared" si="103"/>
        <v>648310.49792985735</v>
      </c>
      <c r="L315" s="45">
        <f>IFERROR(IFERROR(INDEX('2023 IP UPL Data'!N:N,MATCH(A:A,'2023 IP UPL Data'!B:B,0)),INDEX('2023 IMD UPL Data'!M:M,MATCH(A:A,'2023 IMD UPL Data'!B:B,0))),0)</f>
        <v>119831.10956521737</v>
      </c>
      <c r="M315" s="45">
        <f>IFERROR((IF(F315="IMD",0,INDEX('2023 OP UPL Data'!M:M,MATCH(A:A,'2023 OP UPL Data'!B:B,0)))),0)</f>
        <v>1818911.7189130434</v>
      </c>
      <c r="N315" s="45">
        <f t="shared" si="104"/>
        <v>1938742.8284782607</v>
      </c>
      <c r="O315" s="45">
        <v>400738.71588183125</v>
      </c>
      <c r="P315" s="45">
        <v>2606804.9150633584</v>
      </c>
      <c r="Q315" s="45">
        <f t="shared" si="105"/>
        <v>3007543.6309451899</v>
      </c>
      <c r="R315" s="45" t="str">
        <f t="shared" si="106"/>
        <v>Yes</v>
      </c>
      <c r="S315" s="46" t="str">
        <f t="shared" si="106"/>
        <v>Yes</v>
      </c>
      <c r="T315" s="47">
        <f>ROUND(INDEX(Summary!H:H,MATCH(H:H,Summary!A:A,0)),2)</f>
        <v>0.81</v>
      </c>
      <c r="U315" s="47">
        <f>ROUND(INDEX(Summary!I:I,MATCH(H:H,Summary!A:A,0)),2)</f>
        <v>1.32</v>
      </c>
      <c r="V315" s="82">
        <f t="shared" si="107"/>
        <v>67922.141003421639</v>
      </c>
      <c r="W315" s="82">
        <f t="shared" si="107"/>
        <v>745081.92378035421</v>
      </c>
      <c r="X315" s="45">
        <f t="shared" si="108"/>
        <v>813004.06478377583</v>
      </c>
      <c r="Y315" s="45" t="s">
        <v>18727</v>
      </c>
      <c r="Z315" s="45" t="str">
        <f t="shared" si="109"/>
        <v>No</v>
      </c>
      <c r="AA315" s="45" t="str">
        <f t="shared" si="109"/>
        <v>No</v>
      </c>
      <c r="AB315" s="45" t="str">
        <f t="shared" si="110"/>
        <v>No</v>
      </c>
      <c r="AC315" s="83">
        <f t="shared" si="121"/>
        <v>0</v>
      </c>
      <c r="AD315" s="83">
        <f t="shared" si="122"/>
        <v>0</v>
      </c>
      <c r="AE315" s="45">
        <f t="shared" si="123"/>
        <v>0</v>
      </c>
      <c r="AF315" s="45">
        <f t="shared" si="123"/>
        <v>0</v>
      </c>
      <c r="AG315" s="45">
        <f t="shared" si="111"/>
        <v>0</v>
      </c>
      <c r="AH315" s="47">
        <f>IF(Y315="No",0,IFERROR(ROUNDDOWN(INDEX('90% of ACR'!K:K,MATCH(H:H,'90% of ACR'!A:A,0))*IF(I315&gt;0,IF(O315&gt;0,$R$4*MAX(O315-V315,0),0),0)/I315,2),0))</f>
        <v>0</v>
      </c>
      <c r="AI315" s="83">
        <f>IF(Y315="No",0,IFERROR(ROUNDDOWN(INDEX('90% of ACR'!R:R,MATCH(H:H,'90% of ACR'!A:A,0))*IF(J315&gt;0,IF(P315&gt;0,$R$4*MAX(P315-W315,0),0),0)/J315,2),0))</f>
        <v>0</v>
      </c>
      <c r="AJ315" s="45">
        <f t="shared" si="112"/>
        <v>0</v>
      </c>
      <c r="AK315" s="45">
        <f t="shared" si="112"/>
        <v>0</v>
      </c>
      <c r="AL315" s="47">
        <f t="shared" si="113"/>
        <v>0.81</v>
      </c>
      <c r="AM315" s="47">
        <f t="shared" si="113"/>
        <v>1.32</v>
      </c>
      <c r="AN315" s="84">
        <f>IFERROR(INDEX(FeeCalc!P:P,MATCH(C315,FeeCalc!F:F,0)),0)</f>
        <v>813004.06478377583</v>
      </c>
      <c r="AO315" s="84">
        <f>IFERROR(INDEX(FeeCalc!S:S,MATCH(C315,FeeCalc!F:F,0)),0)</f>
        <v>49931.509304220548</v>
      </c>
      <c r="AP315" s="84">
        <f t="shared" si="114"/>
        <v>862935.57408799639</v>
      </c>
      <c r="AQ315" s="69">
        <f t="shared" si="115"/>
        <v>366171.17802390771</v>
      </c>
      <c r="AR315" s="69">
        <v>190633.09427510132</v>
      </c>
      <c r="AS315" s="69">
        <f t="shared" si="124"/>
        <v>175538.08374880638</v>
      </c>
      <c r="AT315" s="69">
        <f>IFERROR(IFERROR(INDEX('2023 IP UPL Data'!L:L,MATCH(A:A,'2023 IP UPL Data'!B:B,0)),INDEX('2023 IMD UPL Data'!I:I,MATCH(A:A,'2023 IMD UPL Data'!B:B,0))),0)</f>
        <v>133565.63043478262</v>
      </c>
      <c r="AU315" s="69">
        <f>IFERROR(IF(F313="IMD",0,INDEX('2023 OP UPL Data'!J:J,MATCH(A:A,'2023 OP UPL Data'!B:B,0))),0)</f>
        <v>60231.451086956513</v>
      </c>
      <c r="AV315" s="45">
        <f t="shared" si="116"/>
        <v>193797.08152173914</v>
      </c>
      <c r="AW315" s="69">
        <f>IFERROR(IFERROR(INDEX('2023 IP UPL Data'!M:M,MATCH(A:A,'2023 IP UPL Data'!B:B,0)),INDEX('2023 IMD UPL Data'!J:J,MATCH(A:A,'2023 IMD UPL Data'!B:B,0))),0)</f>
        <v>253396.74</v>
      </c>
      <c r="AX315" s="69">
        <f>IFERROR(IF(F313="IMD",0,INDEX('2023 OP UPL Data'!L:L,MATCH(A:A,'2023 OP UPL Data'!B:B,0))),0)</f>
        <v>1879143.17</v>
      </c>
      <c r="AY315" s="45">
        <f t="shared" si="117"/>
        <v>2132539.91</v>
      </c>
      <c r="AZ315" s="69">
        <v>534304.34631661384</v>
      </c>
      <c r="BA315" s="69">
        <v>2667036.3661503149</v>
      </c>
      <c r="BB315" s="69">
        <f t="shared" si="118"/>
        <v>466382.20531319221</v>
      </c>
      <c r="BC315" s="69">
        <f t="shared" si="118"/>
        <v>1921954.4423699607</v>
      </c>
      <c r="BD315" s="69">
        <f t="shared" si="119"/>
        <v>2388336.6476831529</v>
      </c>
      <c r="BE315" s="91">
        <f t="shared" si="120"/>
        <v>280907.60631661385</v>
      </c>
      <c r="BF315" s="91">
        <f t="shared" si="120"/>
        <v>787893.19615031499</v>
      </c>
      <c r="BG315" s="70">
        <f>IFERROR(INDEX('2023 IP UPL Data'!K:K,MATCH(A315,'2023 IP UPL Data'!B:B,0)),0)</f>
        <v>0</v>
      </c>
    </row>
    <row r="316" spans="1:59">
      <c r="A316" s="120" t="s">
        <v>426</v>
      </c>
      <c r="B316" s="382" t="s">
        <v>426</v>
      </c>
      <c r="C316" s="31" t="s">
        <v>427</v>
      </c>
      <c r="D316" s="193" t="s">
        <v>427</v>
      </c>
      <c r="E316" s="157" t="s">
        <v>23167</v>
      </c>
      <c r="F316" s="117" t="s">
        <v>1596</v>
      </c>
      <c r="G316" s="117" t="s">
        <v>301</v>
      </c>
      <c r="H316" s="43" t="str">
        <f t="shared" si="102"/>
        <v>Children's Harris</v>
      </c>
      <c r="I316" s="45">
        <f>INDEX(FeeCalc!M:M,MATCH(C:C,FeeCalc!F:F,0))</f>
        <v>278327946.11131662</v>
      </c>
      <c r="J316" s="45">
        <f>INDEX(FeeCalc!L:L,MATCH(C:C,FeeCalc!F:F,0))</f>
        <v>190020511.26282564</v>
      </c>
      <c r="K316" s="45">
        <f t="shared" si="103"/>
        <v>468348457.37414229</v>
      </c>
      <c r="L316" s="45">
        <f>IFERROR(IFERROR(INDEX('2023 IP UPL Data'!N:N,MATCH(A:A,'2023 IP UPL Data'!B:B,0)),INDEX('2023 IMD UPL Data'!M:M,MATCH(A:A,'2023 IMD UPL Data'!B:B,0))),0)</f>
        <v>282783005.55477476</v>
      </c>
      <c r="M316" s="45">
        <f>IFERROR((IF(F316="IMD",0,INDEX('2023 OP UPL Data'!M:M,MATCH(A:A,'2023 OP UPL Data'!B:B,0)))),0)</f>
        <v>41787019.351081103</v>
      </c>
      <c r="N316" s="45">
        <f t="shared" si="104"/>
        <v>324570024.90585589</v>
      </c>
      <c r="O316" s="45">
        <v>328119281.53690267</v>
      </c>
      <c r="P316" s="45">
        <v>196795011.44854522</v>
      </c>
      <c r="Q316" s="45">
        <f t="shared" si="105"/>
        <v>524914292.98544788</v>
      </c>
      <c r="R316" s="45" t="str">
        <f t="shared" si="106"/>
        <v>Yes</v>
      </c>
      <c r="S316" s="46" t="str">
        <f t="shared" si="106"/>
        <v>Yes</v>
      </c>
      <c r="T316" s="47">
        <f>ROUND(INDEX(Summary!H:H,MATCH(H:H,Summary!A:A,0)),2)</f>
        <v>1.02</v>
      </c>
      <c r="U316" s="47">
        <f>ROUND(INDEX(Summary!I:I,MATCH(H:H,Summary!A:A,0)),2)</f>
        <v>0.22</v>
      </c>
      <c r="V316" s="82">
        <f t="shared" si="107"/>
        <v>283894505.03354293</v>
      </c>
      <c r="W316" s="82">
        <f t="shared" si="107"/>
        <v>41804512.477821641</v>
      </c>
      <c r="X316" s="45">
        <f t="shared" si="108"/>
        <v>325699017.51136458</v>
      </c>
      <c r="Y316" s="45" t="s">
        <v>18726</v>
      </c>
      <c r="Z316" s="45" t="str">
        <f t="shared" si="109"/>
        <v>No</v>
      </c>
      <c r="AA316" s="45" t="str">
        <f t="shared" si="109"/>
        <v>Yes</v>
      </c>
      <c r="AB316" s="45" t="str">
        <f t="shared" si="110"/>
        <v>Yes</v>
      </c>
      <c r="AC316" s="83">
        <f t="shared" si="121"/>
        <v>0.11</v>
      </c>
      <c r="AD316" s="83">
        <f t="shared" si="122"/>
        <v>0.56999999999999995</v>
      </c>
      <c r="AE316" s="45">
        <f t="shared" si="123"/>
        <v>30616074.072244827</v>
      </c>
      <c r="AF316" s="45">
        <f t="shared" si="123"/>
        <v>108311691.41981061</v>
      </c>
      <c r="AG316" s="45">
        <f t="shared" si="111"/>
        <v>138927765.49205545</v>
      </c>
      <c r="AH316" s="47">
        <f>IF(Y316="No",0,IFERROR(ROUNDDOWN(INDEX('90% of ACR'!K:K,MATCH(H:H,'90% of ACR'!A:A,0))*IF(I316&gt;0,IF(O316&gt;0,$R$4*MAX(O316-V316,0),0),0)/I316,2),0))</f>
        <v>0</v>
      </c>
      <c r="AI316" s="83">
        <f>IF(Y316="No",0,IFERROR(ROUNDDOWN(INDEX('90% of ACR'!R:R,MATCH(H:H,'90% of ACR'!A:A,0))*IF(J316&gt;0,IF(P316&gt;0,$R$4*MAX(P316-W316,0),0),0)/J316,2),0))</f>
        <v>0.56000000000000005</v>
      </c>
      <c r="AJ316" s="45">
        <f t="shared" si="112"/>
        <v>0</v>
      </c>
      <c r="AK316" s="45">
        <f t="shared" si="112"/>
        <v>106411486.30718237</v>
      </c>
      <c r="AL316" s="47">
        <f t="shared" si="113"/>
        <v>1.02</v>
      </c>
      <c r="AM316" s="47">
        <f t="shared" si="113"/>
        <v>0.78</v>
      </c>
      <c r="AN316" s="84">
        <f>IFERROR(INDEX(FeeCalc!P:P,MATCH(C316,FeeCalc!F:F,0)),0)</f>
        <v>432110503.81854689</v>
      </c>
      <c r="AO316" s="84">
        <f>IFERROR(INDEX(FeeCalc!S:S,MATCH(C316,FeeCalc!F:F,0)),0)</f>
        <v>26375933.418881342</v>
      </c>
      <c r="AP316" s="84">
        <f t="shared" si="114"/>
        <v>458486437.23742825</v>
      </c>
      <c r="AQ316" s="69">
        <f t="shared" si="115"/>
        <v>194550466.88583243</v>
      </c>
      <c r="AR316" s="69">
        <v>96988419.671144798</v>
      </c>
      <c r="AS316" s="69">
        <f t="shared" si="124"/>
        <v>97562047.214687631</v>
      </c>
      <c r="AT316" s="69">
        <f>IFERROR(IFERROR(INDEX('2023 IP UPL Data'!L:L,MATCH(A:A,'2023 IP UPL Data'!B:B,0)),INDEX('2023 IMD UPL Data'!I:I,MATCH(A:A,'2023 IMD UPL Data'!B:B,0))),0)</f>
        <v>289752295.22522521</v>
      </c>
      <c r="AU316" s="69">
        <f>IFERROR(IF(F314="IMD",0,INDEX('2023 OP UPL Data'!J:J,MATCH(A:A,'2023 OP UPL Data'!B:B,0))),0)</f>
        <v>134891792.91891891</v>
      </c>
      <c r="AV316" s="45">
        <f t="shared" si="116"/>
        <v>424644088.14414412</v>
      </c>
      <c r="AW316" s="69">
        <f>IFERROR(IFERROR(INDEX('2023 IP UPL Data'!M:M,MATCH(A:A,'2023 IP UPL Data'!B:B,0)),INDEX('2023 IMD UPL Data'!J:J,MATCH(A:A,'2023 IMD UPL Data'!B:B,0))),0)</f>
        <v>572535300.77999997</v>
      </c>
      <c r="AX316" s="69">
        <f>IFERROR(IF(F314="IMD",0,INDEX('2023 OP UPL Data'!L:L,MATCH(A:A,'2023 OP UPL Data'!B:B,0))),0)</f>
        <v>176678812.27000001</v>
      </c>
      <c r="AY316" s="45">
        <f t="shared" si="117"/>
        <v>749214113.04999995</v>
      </c>
      <c r="AZ316" s="69">
        <v>617871576.76212788</v>
      </c>
      <c r="BA316" s="69">
        <v>331686804.36746413</v>
      </c>
      <c r="BB316" s="69">
        <f t="shared" si="118"/>
        <v>333977071.72858495</v>
      </c>
      <c r="BC316" s="69">
        <f t="shared" si="118"/>
        <v>289882291.88964248</v>
      </c>
      <c r="BD316" s="69">
        <f t="shared" si="119"/>
        <v>623859363.61822736</v>
      </c>
      <c r="BE316" s="91">
        <f t="shared" si="120"/>
        <v>45336275.982127905</v>
      </c>
      <c r="BF316" s="91">
        <f t="shared" si="120"/>
        <v>155007992.09746411</v>
      </c>
      <c r="BG316" s="70">
        <f>IFERROR(INDEX('2023 IP UPL Data'!K:K,MATCH(A316,'2023 IP UPL Data'!B:B,0)),0)</f>
        <v>0</v>
      </c>
    </row>
    <row r="317" spans="1:59">
      <c r="A317" s="120" t="s">
        <v>3041</v>
      </c>
      <c r="B317" s="161" t="s">
        <v>3041</v>
      </c>
      <c r="C317" s="31" t="s">
        <v>3042</v>
      </c>
      <c r="D317" s="193" t="s">
        <v>3042</v>
      </c>
      <c r="E317" s="157" t="s">
        <v>23168</v>
      </c>
      <c r="F317" s="117" t="s">
        <v>2987</v>
      </c>
      <c r="G317" s="117" t="s">
        <v>1399</v>
      </c>
      <c r="H317" s="43" t="str">
        <f t="shared" si="102"/>
        <v>Urban Tarrant</v>
      </c>
      <c r="I317" s="45">
        <f>INDEX(FeeCalc!M:M,MATCH(C:C,FeeCalc!F:F,0))</f>
        <v>377323.39148029371</v>
      </c>
      <c r="J317" s="45">
        <f>INDEX(FeeCalc!L:L,MATCH(C:C,FeeCalc!F:F,0))</f>
        <v>183925.69372126018</v>
      </c>
      <c r="K317" s="45">
        <f t="shared" si="103"/>
        <v>561249.08520155388</v>
      </c>
      <c r="L317" s="45">
        <f>IFERROR(IFERROR(INDEX('2023 IP UPL Data'!N:N,MATCH(A:A,'2023 IP UPL Data'!B:B,0)),INDEX('2023 IMD UPL Data'!M:M,MATCH(A:A,'2023 IMD UPL Data'!B:B,0))),0)</f>
        <v>199684.74374999991</v>
      </c>
      <c r="M317" s="45">
        <f>IFERROR((IF(F317="IMD",0,INDEX('2023 OP UPL Data'!M:M,MATCH(A:A,'2023 OP UPL Data'!B:B,0)))),0)</f>
        <v>536150.54625000001</v>
      </c>
      <c r="N317" s="45">
        <f t="shared" si="104"/>
        <v>735835.28999999992</v>
      </c>
      <c r="O317" s="45">
        <v>605077.28445262823</v>
      </c>
      <c r="P317" s="45">
        <v>462068.14177455951</v>
      </c>
      <c r="Q317" s="45">
        <f t="shared" si="105"/>
        <v>1067145.4262271877</v>
      </c>
      <c r="R317" s="45" t="str">
        <f t="shared" si="106"/>
        <v>Yes</v>
      </c>
      <c r="S317" s="46" t="str">
        <f t="shared" si="106"/>
        <v>Yes</v>
      </c>
      <c r="T317" s="47">
        <f>ROUND(INDEX(Summary!H:H,MATCH(H:H,Summary!A:A,0)),2)</f>
        <v>1.51</v>
      </c>
      <c r="U317" s="47">
        <f>ROUND(INDEX(Summary!I:I,MATCH(H:H,Summary!A:A,0)),2)</f>
        <v>1.43</v>
      </c>
      <c r="V317" s="82">
        <f t="shared" si="107"/>
        <v>569758.32113524352</v>
      </c>
      <c r="W317" s="82">
        <f t="shared" si="107"/>
        <v>263013.74202140205</v>
      </c>
      <c r="X317" s="45">
        <f t="shared" si="108"/>
        <v>832772.06315664551</v>
      </c>
      <c r="Y317" s="45" t="s">
        <v>18726</v>
      </c>
      <c r="Z317" s="45" t="str">
        <f t="shared" si="109"/>
        <v>Yes</v>
      </c>
      <c r="AA317" s="45" t="str">
        <f t="shared" si="109"/>
        <v>Yes</v>
      </c>
      <c r="AB317" s="45" t="str">
        <f t="shared" si="110"/>
        <v>Yes</v>
      </c>
      <c r="AC317" s="83">
        <f t="shared" si="121"/>
        <v>7.0000000000000007E-2</v>
      </c>
      <c r="AD317" s="83">
        <f t="shared" si="122"/>
        <v>0.75</v>
      </c>
      <c r="AE317" s="45">
        <f t="shared" si="123"/>
        <v>26412.637403620563</v>
      </c>
      <c r="AF317" s="45">
        <f t="shared" si="123"/>
        <v>137944.27029094513</v>
      </c>
      <c r="AG317" s="45">
        <f t="shared" si="111"/>
        <v>164356.90769456569</v>
      </c>
      <c r="AH317" s="47">
        <f>IF(Y317="No",0,IFERROR(ROUNDDOWN(INDEX('90% of ACR'!K:K,MATCH(H:H,'90% of ACR'!A:A,0))*IF(I317&gt;0,IF(O317&gt;0,$R$4*MAX(O317-V317,0),0),0)/I317,2),0))</f>
        <v>0.06</v>
      </c>
      <c r="AI317" s="83">
        <f>IF(Y317="No",0,IFERROR(ROUNDDOWN(INDEX('90% of ACR'!R:R,MATCH(H:H,'90% of ACR'!A:A,0))*IF(J317&gt;0,IF(P317&gt;0,$R$4*MAX(P317-W317,0),0),0)/J317,2),0))</f>
        <v>0.61</v>
      </c>
      <c r="AJ317" s="45">
        <f t="shared" si="112"/>
        <v>22639.403488817621</v>
      </c>
      <c r="AK317" s="45">
        <f t="shared" si="112"/>
        <v>112194.67316996871</v>
      </c>
      <c r="AL317" s="47">
        <f t="shared" si="113"/>
        <v>1.57</v>
      </c>
      <c r="AM317" s="47">
        <f t="shared" si="113"/>
        <v>2.04</v>
      </c>
      <c r="AN317" s="84">
        <f>IFERROR(INDEX(FeeCalc!P:P,MATCH(C317,FeeCalc!F:F,0)),0)</f>
        <v>967606.1398154319</v>
      </c>
      <c r="AO317" s="84">
        <f>IFERROR(INDEX(FeeCalc!S:S,MATCH(C317,FeeCalc!F:F,0)),0)</f>
        <v>61058.385410313</v>
      </c>
      <c r="AP317" s="84">
        <f t="shared" si="114"/>
        <v>1028664.5252257449</v>
      </c>
      <c r="AQ317" s="69">
        <f t="shared" si="115"/>
        <v>436495.27531809086</v>
      </c>
      <c r="AR317" s="69">
        <v>225628.41065900782</v>
      </c>
      <c r="AS317" s="69">
        <f t="shared" si="124"/>
        <v>210866.86465908305</v>
      </c>
      <c r="AT317" s="69">
        <f>IFERROR(IFERROR(INDEX('2023 IP UPL Data'!L:L,MATCH(A:A,'2023 IP UPL Data'!B:B,0)),INDEX('2023 IMD UPL Data'!I:I,MATCH(A:A,'2023 IMD UPL Data'!B:B,0))),0)</f>
        <v>434219.70625000005</v>
      </c>
      <c r="AU317" s="69">
        <f>IFERROR(IF(F315="IMD",0,INDEX('2023 OP UPL Data'!J:J,MATCH(A:A,'2023 OP UPL Data'!B:B,0))),0)</f>
        <v>93009.243749999994</v>
      </c>
      <c r="AV317" s="45">
        <f t="shared" si="116"/>
        <v>527228.95000000007</v>
      </c>
      <c r="AW317" s="69">
        <f>IFERROR(IFERROR(INDEX('2023 IP UPL Data'!M:M,MATCH(A:A,'2023 IP UPL Data'!B:B,0)),INDEX('2023 IMD UPL Data'!J:J,MATCH(A:A,'2023 IMD UPL Data'!B:B,0))),0)</f>
        <v>633904.44999999995</v>
      </c>
      <c r="AX317" s="69">
        <f>IFERROR(IF(F315="IMD",0,INDEX('2023 OP UPL Data'!L:L,MATCH(A:A,'2023 OP UPL Data'!B:B,0))),0)</f>
        <v>629159.79</v>
      </c>
      <c r="AY317" s="45">
        <f t="shared" si="117"/>
        <v>1263064.24</v>
      </c>
      <c r="AZ317" s="69">
        <v>1039296.9907026283</v>
      </c>
      <c r="BA317" s="69">
        <v>555077.38552455953</v>
      </c>
      <c r="BB317" s="69">
        <f t="shared" si="118"/>
        <v>469538.66956738476</v>
      </c>
      <c r="BC317" s="69">
        <f t="shared" si="118"/>
        <v>292063.64350315748</v>
      </c>
      <c r="BD317" s="69">
        <f t="shared" si="119"/>
        <v>761602.31307054241</v>
      </c>
      <c r="BE317" s="91">
        <f t="shared" si="120"/>
        <v>405392.54070262832</v>
      </c>
      <c r="BF317" s="91">
        <f t="shared" si="120"/>
        <v>0</v>
      </c>
      <c r="BG317" s="70">
        <f>IFERROR(INDEX('2023 IP UPL Data'!K:K,MATCH(A317,'2023 IP UPL Data'!B:B,0)),0)</f>
        <v>0</v>
      </c>
    </row>
    <row r="318" spans="1:59">
      <c r="A318" s="120" t="s">
        <v>1063</v>
      </c>
      <c r="B318" s="161" t="s">
        <v>1063</v>
      </c>
      <c r="C318" s="31" t="s">
        <v>1064</v>
      </c>
      <c r="D318" s="193" t="s">
        <v>1064</v>
      </c>
      <c r="E318" s="157" t="s">
        <v>23169</v>
      </c>
      <c r="F318" s="117" t="s">
        <v>3071</v>
      </c>
      <c r="G318" s="117" t="s">
        <v>1530</v>
      </c>
      <c r="H318" s="43" t="str">
        <f t="shared" si="102"/>
        <v>Rural MRSA Central</v>
      </c>
      <c r="I318" s="45">
        <f>INDEX(FeeCalc!M:M,MATCH(C:C,FeeCalc!F:F,0))</f>
        <v>68120.398956531717</v>
      </c>
      <c r="J318" s="45">
        <f>INDEX(FeeCalc!L:L,MATCH(C:C,FeeCalc!F:F,0))</f>
        <v>249827.62097955609</v>
      </c>
      <c r="K318" s="45">
        <f t="shared" si="103"/>
        <v>317948.01993608777</v>
      </c>
      <c r="L318" s="45">
        <f>IFERROR(IFERROR(INDEX('2023 IP UPL Data'!N:N,MATCH(A:A,'2023 IP UPL Data'!B:B,0)),INDEX('2023 IMD UPL Data'!M:M,MATCH(A:A,'2023 IMD UPL Data'!B:B,0))),0)</f>
        <v>-30903.525319660002</v>
      </c>
      <c r="M318" s="45">
        <f>IFERROR((IF(F318="IMD",0,INDEX('2023 OP UPL Data'!M:M,MATCH(A:A,'2023 OP UPL Data'!B:B,0)))),0)</f>
        <v>96335.258675496705</v>
      </c>
      <c r="N318" s="45">
        <f t="shared" si="104"/>
        <v>65431.733355836703</v>
      </c>
      <c r="O318" s="45">
        <v>-29218.495372132689</v>
      </c>
      <c r="P318" s="45">
        <v>235747.20120828017</v>
      </c>
      <c r="Q318" s="45">
        <f t="shared" si="105"/>
        <v>206528.70583614748</v>
      </c>
      <c r="R318" s="45" t="str">
        <f t="shared" si="106"/>
        <v>No</v>
      </c>
      <c r="S318" s="46" t="str">
        <f t="shared" si="106"/>
        <v>Yes</v>
      </c>
      <c r="T318" s="47">
        <f>ROUND(INDEX(Summary!H:H,MATCH(H:H,Summary!A:A,0)),2)</f>
        <v>0</v>
      </c>
      <c r="U318" s="47">
        <f>ROUND(INDEX(Summary!I:I,MATCH(H:H,Summary!A:A,0)),2)</f>
        <v>0.17</v>
      </c>
      <c r="V318" s="82">
        <f t="shared" si="107"/>
        <v>0</v>
      </c>
      <c r="W318" s="82">
        <f t="shared" si="107"/>
        <v>42470.69556652454</v>
      </c>
      <c r="X318" s="45">
        <f t="shared" si="108"/>
        <v>42470.69556652454</v>
      </c>
      <c r="Y318" s="45" t="s">
        <v>18726</v>
      </c>
      <c r="Z318" s="45" t="str">
        <f t="shared" si="109"/>
        <v>No</v>
      </c>
      <c r="AA318" s="45" t="str">
        <f t="shared" si="109"/>
        <v>Yes</v>
      </c>
      <c r="AB318" s="45" t="str">
        <f t="shared" si="110"/>
        <v>Yes</v>
      </c>
      <c r="AC318" s="83">
        <f t="shared" si="121"/>
        <v>0</v>
      </c>
      <c r="AD318" s="83">
        <f t="shared" si="122"/>
        <v>0.54</v>
      </c>
      <c r="AE318" s="45">
        <f t="shared" si="123"/>
        <v>0</v>
      </c>
      <c r="AF318" s="45">
        <f t="shared" si="123"/>
        <v>134906.91532896028</v>
      </c>
      <c r="AG318" s="45">
        <f t="shared" si="111"/>
        <v>134906.91532896028</v>
      </c>
      <c r="AH318" s="47">
        <f>IF(Y318="No",0,IFERROR(ROUNDDOWN(INDEX('90% of ACR'!K:K,MATCH(H:H,'90% of ACR'!A:A,0))*IF(I318&gt;0,IF(O318&gt;0,$R$4*MAX(O318-V318,0),0),0)/I318,2),0))</f>
        <v>0</v>
      </c>
      <c r="AI318" s="83">
        <f>IF(Y318="No",0,IFERROR(ROUNDDOWN(INDEX('90% of ACR'!R:R,MATCH(H:H,'90% of ACR'!A:A,0))*IF(J318&gt;0,IF(P318&gt;0,$R$4*MAX(P318-W318,0),0),0)/J318,2),0))</f>
        <v>0.53</v>
      </c>
      <c r="AJ318" s="45">
        <f t="shared" si="112"/>
        <v>0</v>
      </c>
      <c r="AK318" s="45">
        <f t="shared" si="112"/>
        <v>132408.63911916473</v>
      </c>
      <c r="AL318" s="47">
        <f t="shared" si="113"/>
        <v>0</v>
      </c>
      <c r="AM318" s="47">
        <f t="shared" si="113"/>
        <v>0.70000000000000007</v>
      </c>
      <c r="AN318" s="84">
        <f>IFERROR(INDEX(FeeCalc!P:P,MATCH(C318,FeeCalc!F:F,0)),0)</f>
        <v>174879.33468568927</v>
      </c>
      <c r="AO318" s="84">
        <f>IFERROR(INDEX(FeeCalc!S:S,MATCH(C318,FeeCalc!F:F,0)),0)</f>
        <v>10791.227245317838</v>
      </c>
      <c r="AP318" s="84">
        <f t="shared" si="114"/>
        <v>185670.56193100711</v>
      </c>
      <c r="AQ318" s="69">
        <f t="shared" si="115"/>
        <v>78785.960885308115</v>
      </c>
      <c r="AR318" s="69">
        <v>39680.969296681666</v>
      </c>
      <c r="AS318" s="69">
        <f t="shared" si="124"/>
        <v>39104.99158862645</v>
      </c>
      <c r="AT318" s="69">
        <f>IFERROR(IFERROR(INDEX('2023 IP UPL Data'!L:L,MATCH(A:A,'2023 IP UPL Data'!B:B,0)),INDEX('2023 IMD UPL Data'!I:I,MATCH(A:A,'2023 IMD UPL Data'!B:B,0))),0)</f>
        <v>89464.625319660001</v>
      </c>
      <c r="AU318" s="69">
        <f>IFERROR(IF(F316="IMD",0,INDEX('2023 OP UPL Data'!J:J,MATCH(A:A,'2023 OP UPL Data'!B:B,0))),0)</f>
        <v>125965.72132450331</v>
      </c>
      <c r="AV318" s="45">
        <f t="shared" si="116"/>
        <v>215430.34664416331</v>
      </c>
      <c r="AW318" s="69">
        <f>IFERROR(IFERROR(INDEX('2023 IP UPL Data'!M:M,MATCH(A:A,'2023 IP UPL Data'!B:B,0)),INDEX('2023 IMD UPL Data'!J:J,MATCH(A:A,'2023 IMD UPL Data'!B:B,0))),0)</f>
        <v>58561.1</v>
      </c>
      <c r="AX318" s="69">
        <f>IFERROR(IF(F316="IMD",0,INDEX('2023 OP UPL Data'!L:L,MATCH(A:A,'2023 OP UPL Data'!B:B,0))),0)</f>
        <v>222300.98</v>
      </c>
      <c r="AY318" s="45">
        <f t="shared" si="117"/>
        <v>280862.08000000002</v>
      </c>
      <c r="AZ318" s="69">
        <v>60246.129947527312</v>
      </c>
      <c r="BA318" s="69">
        <v>361712.92253278347</v>
      </c>
      <c r="BB318" s="69">
        <f t="shared" si="118"/>
        <v>60246.129947527312</v>
      </c>
      <c r="BC318" s="69">
        <f t="shared" si="118"/>
        <v>319242.22696625895</v>
      </c>
      <c r="BD318" s="69">
        <f t="shared" si="119"/>
        <v>379488.35691378627</v>
      </c>
      <c r="BE318" s="91">
        <f t="shared" si="120"/>
        <v>1685.0299475273132</v>
      </c>
      <c r="BF318" s="91">
        <f t="shared" si="120"/>
        <v>139411.94253278346</v>
      </c>
      <c r="BG318" s="70">
        <f>IFERROR(INDEX('2023 IP UPL Data'!K:K,MATCH(A318,'2023 IP UPL Data'!B:B,0)),0)</f>
        <v>0</v>
      </c>
    </row>
    <row r="319" spans="1:59">
      <c r="A319" s="120" t="s">
        <v>23247</v>
      </c>
      <c r="B319" s="161" t="s">
        <v>372</v>
      </c>
      <c r="C319" s="31" t="s">
        <v>373</v>
      </c>
      <c r="D319" s="193" t="s">
        <v>373</v>
      </c>
      <c r="E319" s="157" t="s">
        <v>23170</v>
      </c>
      <c r="F319" s="117" t="s">
        <v>3071</v>
      </c>
      <c r="G319" s="117" t="s">
        <v>1530</v>
      </c>
      <c r="H319" s="43" t="str">
        <f t="shared" si="102"/>
        <v>Rural MRSA Central</v>
      </c>
      <c r="I319" s="45">
        <f>INDEX(FeeCalc!M:M,MATCH(C:C,FeeCalc!F:F,0))</f>
        <v>42069.570110706467</v>
      </c>
      <c r="J319" s="45">
        <f>INDEX(FeeCalc!L:L,MATCH(C:C,FeeCalc!F:F,0))</f>
        <v>102469.16415848292</v>
      </c>
      <c r="K319" s="45">
        <f t="shared" si="103"/>
        <v>144538.73426918939</v>
      </c>
      <c r="L319" s="45">
        <f>IFERROR(IFERROR(INDEX('2023 IP UPL Data'!N:N,MATCH(A:A,'2023 IP UPL Data'!B:B,0)),INDEX('2023 IMD UPL Data'!M:M,MATCH(A:A,'2023 IMD UPL Data'!B:B,0))),0)</f>
        <v>-1229.4218543046356</v>
      </c>
      <c r="M319" s="45">
        <f>IFERROR((IF(F319="IMD",0,INDEX('2023 OP UPL Data'!M:M,MATCH(A:A,'2023 OP UPL Data'!B:B,0)))),0)</f>
        <v>54890.367549668881</v>
      </c>
      <c r="N319" s="45">
        <f t="shared" si="104"/>
        <v>53660.945695364244</v>
      </c>
      <c r="O319" s="45">
        <v>-1559.8688650410188</v>
      </c>
      <c r="P319" s="45">
        <v>42727.717121943337</v>
      </c>
      <c r="Q319" s="45">
        <f t="shared" si="105"/>
        <v>41167.848256902318</v>
      </c>
      <c r="R319" s="45" t="str">
        <f t="shared" si="106"/>
        <v>No</v>
      </c>
      <c r="S319" s="46" t="str">
        <f t="shared" si="106"/>
        <v>Yes</v>
      </c>
      <c r="T319" s="47">
        <f>ROUND(INDEX(Summary!H:H,MATCH(H:H,Summary!A:A,0)),2)</f>
        <v>0</v>
      </c>
      <c r="U319" s="47">
        <f>ROUND(INDEX(Summary!I:I,MATCH(H:H,Summary!A:A,0)),2)</f>
        <v>0.17</v>
      </c>
      <c r="V319" s="82">
        <f t="shared" si="107"/>
        <v>0</v>
      </c>
      <c r="W319" s="82">
        <f t="shared" si="107"/>
        <v>17419.757906942097</v>
      </c>
      <c r="X319" s="45">
        <f t="shared" si="108"/>
        <v>17419.757906942097</v>
      </c>
      <c r="Y319" s="45" t="s">
        <v>18726</v>
      </c>
      <c r="Z319" s="45" t="str">
        <f t="shared" si="109"/>
        <v>No</v>
      </c>
      <c r="AA319" s="45" t="str">
        <f t="shared" si="109"/>
        <v>Yes</v>
      </c>
      <c r="AB319" s="45" t="str">
        <f t="shared" si="110"/>
        <v>Yes</v>
      </c>
      <c r="AC319" s="83">
        <f t="shared" si="121"/>
        <v>0</v>
      </c>
      <c r="AD319" s="83">
        <f t="shared" si="122"/>
        <v>0.17</v>
      </c>
      <c r="AE319" s="45">
        <f t="shared" si="123"/>
        <v>0</v>
      </c>
      <c r="AF319" s="45">
        <f t="shared" si="123"/>
        <v>17419.757906942097</v>
      </c>
      <c r="AG319" s="45">
        <f t="shared" si="111"/>
        <v>17419.757906942097</v>
      </c>
      <c r="AH319" s="47">
        <f>IF(Y319="No",0,IFERROR(ROUNDDOWN(INDEX('90% of ACR'!K:K,MATCH(H:H,'90% of ACR'!A:A,0))*IF(I319&gt;0,IF(O319&gt;0,$R$4*MAX(O319-V319,0),0),0)/I319,2),0))</f>
        <v>0</v>
      </c>
      <c r="AI319" s="83">
        <f>IF(Y319="No",0,IFERROR(ROUNDDOWN(INDEX('90% of ACR'!R:R,MATCH(H:H,'90% of ACR'!A:A,0))*IF(J319&gt;0,IF(P319&gt;0,$R$4*MAX(P319-W319,0),0),0)/J319,2),0))</f>
        <v>0.17</v>
      </c>
      <c r="AJ319" s="45">
        <f t="shared" si="112"/>
        <v>0</v>
      </c>
      <c r="AK319" s="45">
        <f t="shared" si="112"/>
        <v>17419.757906942097</v>
      </c>
      <c r="AL319" s="47">
        <f t="shared" si="113"/>
        <v>0</v>
      </c>
      <c r="AM319" s="47">
        <f t="shared" si="113"/>
        <v>0.34</v>
      </c>
      <c r="AN319" s="84">
        <f>IFERROR(INDEX(FeeCalc!P:P,MATCH(C319,FeeCalc!F:F,0)),0)</f>
        <v>34839.515813884194</v>
      </c>
      <c r="AO319" s="84">
        <f>IFERROR(INDEX(FeeCalc!S:S,MATCH(C319,FeeCalc!F:F,0)),0)</f>
        <v>2139.3938639291259</v>
      </c>
      <c r="AP319" s="84">
        <f t="shared" si="114"/>
        <v>36978.909677813317</v>
      </c>
      <c r="AQ319" s="69">
        <f t="shared" si="115"/>
        <v>15691.334701405882</v>
      </c>
      <c r="AR319" s="69">
        <v>0</v>
      </c>
      <c r="AS319" s="69">
        <f t="shared" si="124"/>
        <v>15691.334701405882</v>
      </c>
      <c r="AT319" s="69">
        <f>IFERROR(IFERROR(INDEX('2023 IP UPL Data'!L:L,MATCH(A:A,'2023 IP UPL Data'!B:B,0)),INDEX('2023 IMD UPL Data'!I:I,MATCH(A:A,'2023 IMD UPL Data'!B:B,0))),0)</f>
        <v>2395.7218543046356</v>
      </c>
      <c r="AU319" s="69">
        <f>IFERROR(IF(F317="IMD",0,INDEX('2023 OP UPL Data'!J:J,MATCH(A:A,'2023 OP UPL Data'!B:B,0))),0)</f>
        <v>145460.41245033112</v>
      </c>
      <c r="AV319" s="45">
        <f t="shared" si="116"/>
        <v>147856.13430463575</v>
      </c>
      <c r="AW319" s="69">
        <f>IFERROR(IFERROR(INDEX('2023 IP UPL Data'!M:M,MATCH(A:A,'2023 IP UPL Data'!B:B,0)),INDEX('2023 IMD UPL Data'!J:J,MATCH(A:A,'2023 IMD UPL Data'!B:B,0))),0)</f>
        <v>1166.3</v>
      </c>
      <c r="AX319" s="69">
        <f>IFERROR(IF(F317="IMD",0,INDEX('2023 OP UPL Data'!L:L,MATCH(A:A,'2023 OP UPL Data'!B:B,0))),0)</f>
        <v>200350.78</v>
      </c>
      <c r="AY319" s="45">
        <f t="shared" si="117"/>
        <v>201517.08</v>
      </c>
      <c r="AZ319" s="69">
        <v>835.85298926361679</v>
      </c>
      <c r="BA319" s="69">
        <v>188188.12957227445</v>
      </c>
      <c r="BB319" s="69">
        <f t="shared" si="118"/>
        <v>835.85298926361679</v>
      </c>
      <c r="BC319" s="69">
        <f t="shared" si="118"/>
        <v>170768.37166533235</v>
      </c>
      <c r="BD319" s="69">
        <f t="shared" si="119"/>
        <v>171604.22465459598</v>
      </c>
      <c r="BE319" s="91">
        <f t="shared" si="120"/>
        <v>0</v>
      </c>
      <c r="BF319" s="91">
        <f t="shared" si="120"/>
        <v>0</v>
      </c>
      <c r="BG319" s="70">
        <f>IFERROR(INDEX('2023 IP UPL Data'!K:K,MATCH(A319,'2023 IP UPL Data'!B:B,0)),0)</f>
        <v>0</v>
      </c>
    </row>
    <row r="320" spans="1:59">
      <c r="A320" s="120" t="s">
        <v>505</v>
      </c>
      <c r="B320" s="161" t="s">
        <v>505</v>
      </c>
      <c r="C320" s="31" t="s">
        <v>506</v>
      </c>
      <c r="D320" s="193" t="s">
        <v>506</v>
      </c>
      <c r="E320" s="157" t="s">
        <v>23171</v>
      </c>
      <c r="F320" s="117" t="s">
        <v>3071</v>
      </c>
      <c r="G320" s="117" t="s">
        <v>228</v>
      </c>
      <c r="H320" s="43" t="str">
        <f t="shared" si="102"/>
        <v>Rural MRSA West</v>
      </c>
      <c r="I320" s="45">
        <f>INDEX(FeeCalc!M:M,MATCH(C:C,FeeCalc!F:F,0))</f>
        <v>51111.337338802841</v>
      </c>
      <c r="J320" s="45">
        <f>INDEX(FeeCalc!L:L,MATCH(C:C,FeeCalc!F:F,0))</f>
        <v>261931.45782935934</v>
      </c>
      <c r="K320" s="45">
        <f t="shared" si="103"/>
        <v>313042.79516816221</v>
      </c>
      <c r="L320" s="45">
        <f>IFERROR(IFERROR(INDEX('2023 IP UPL Data'!N:N,MATCH(A:A,'2023 IP UPL Data'!B:B,0)),INDEX('2023 IMD UPL Data'!M:M,MATCH(A:A,'2023 IMD UPL Data'!B:B,0))),0)</f>
        <v>-11299.191661161931</v>
      </c>
      <c r="M320" s="45">
        <f>IFERROR((IF(F320="IMD",0,INDEX('2023 OP UPL Data'!M:M,MATCH(A:A,'2023 OP UPL Data'!B:B,0)))),0)</f>
        <v>28329.656000000017</v>
      </c>
      <c r="N320" s="45">
        <f t="shared" si="104"/>
        <v>17030.464338838086</v>
      </c>
      <c r="O320" s="45">
        <v>-5776.8800477595087</v>
      </c>
      <c r="P320" s="45">
        <v>66695.912762784108</v>
      </c>
      <c r="Q320" s="45">
        <f t="shared" si="105"/>
        <v>60919.032715024601</v>
      </c>
      <c r="R320" s="45" t="str">
        <f t="shared" si="106"/>
        <v>No</v>
      </c>
      <c r="S320" s="46" t="str">
        <f t="shared" si="106"/>
        <v>Yes</v>
      </c>
      <c r="T320" s="47">
        <f>ROUND(INDEX(Summary!H:H,MATCH(H:H,Summary!A:A,0)),2)</f>
        <v>0</v>
      </c>
      <c r="U320" s="47">
        <f>ROUND(INDEX(Summary!I:I,MATCH(H:H,Summary!A:A,0)),2)</f>
        <v>0.25</v>
      </c>
      <c r="V320" s="82">
        <f t="shared" si="107"/>
        <v>0</v>
      </c>
      <c r="W320" s="82">
        <f t="shared" si="107"/>
        <v>65482.864457339834</v>
      </c>
      <c r="X320" s="45">
        <f t="shared" si="108"/>
        <v>65482.864457339834</v>
      </c>
      <c r="Y320" s="45" t="s">
        <v>18726</v>
      </c>
      <c r="Z320" s="45" t="str">
        <f t="shared" si="109"/>
        <v>No</v>
      </c>
      <c r="AA320" s="45" t="str">
        <f t="shared" si="109"/>
        <v>No</v>
      </c>
      <c r="AB320" s="45" t="str">
        <f t="shared" si="110"/>
        <v>No</v>
      </c>
      <c r="AC320" s="83">
        <f t="shared" si="121"/>
        <v>0</v>
      </c>
      <c r="AD320" s="83">
        <f t="shared" si="122"/>
        <v>0</v>
      </c>
      <c r="AE320" s="45">
        <f t="shared" si="123"/>
        <v>0</v>
      </c>
      <c r="AF320" s="45">
        <f t="shared" si="123"/>
        <v>0</v>
      </c>
      <c r="AG320" s="45">
        <f t="shared" si="111"/>
        <v>0</v>
      </c>
      <c r="AH320" s="47">
        <f>IF(Y320="No",0,IFERROR(ROUNDDOWN(INDEX('90% of ACR'!K:K,MATCH(H:H,'90% of ACR'!A:A,0))*IF(I320&gt;0,IF(O320&gt;0,$R$4*MAX(O320-V320,0),0),0)/I320,2),0))</f>
        <v>0</v>
      </c>
      <c r="AI320" s="83">
        <f>IF(Y320="No",0,IFERROR(ROUNDDOWN(INDEX('90% of ACR'!R:R,MATCH(H:H,'90% of ACR'!A:A,0))*IF(J320&gt;0,IF(P320&gt;0,$R$4*MAX(P320-W320,0),0),0)/J320,2),0))</f>
        <v>0</v>
      </c>
      <c r="AJ320" s="45">
        <f t="shared" si="112"/>
        <v>0</v>
      </c>
      <c r="AK320" s="45">
        <f t="shared" si="112"/>
        <v>0</v>
      </c>
      <c r="AL320" s="47">
        <f t="shared" si="113"/>
        <v>0</v>
      </c>
      <c r="AM320" s="47">
        <f t="shared" si="113"/>
        <v>0.25</v>
      </c>
      <c r="AN320" s="84">
        <f>IFERROR(INDEX(FeeCalc!P:P,MATCH(C320,FeeCalc!F:F,0)),0)</f>
        <v>65482.864457339834</v>
      </c>
      <c r="AO320" s="84">
        <f>IFERROR(INDEX(FeeCalc!S:S,MATCH(C320,FeeCalc!F:F,0)),0)</f>
        <v>4046.6701098513186</v>
      </c>
      <c r="AP320" s="84">
        <f t="shared" si="114"/>
        <v>69529.534567191149</v>
      </c>
      <c r="AQ320" s="69">
        <f t="shared" si="115"/>
        <v>29503.606461965359</v>
      </c>
      <c r="AR320" s="69">
        <v>19004.594298192234</v>
      </c>
      <c r="AS320" s="69">
        <f t="shared" si="124"/>
        <v>10499.012163773124</v>
      </c>
      <c r="AT320" s="69">
        <f>IFERROR(IFERROR(INDEX('2023 IP UPL Data'!L:L,MATCH(A:A,'2023 IP UPL Data'!B:B,0)),INDEX('2023 IMD UPL Data'!I:I,MATCH(A:A,'2023 IMD UPL Data'!B:B,0))),0)</f>
        <v>19003.531661161931</v>
      </c>
      <c r="AU320" s="69">
        <f>IFERROR(IF(F318="IMD",0,INDEX('2023 OP UPL Data'!J:J,MATCH(A:A,'2023 OP UPL Data'!B:B,0))),0)</f>
        <v>99220.773999999976</v>
      </c>
      <c r="AV320" s="45">
        <f t="shared" si="116"/>
        <v>118224.30566116191</v>
      </c>
      <c r="AW320" s="69">
        <f>IFERROR(IFERROR(INDEX('2023 IP UPL Data'!M:M,MATCH(A:A,'2023 IP UPL Data'!B:B,0)),INDEX('2023 IMD UPL Data'!J:J,MATCH(A:A,'2023 IMD UPL Data'!B:B,0))),0)</f>
        <v>7704.34</v>
      </c>
      <c r="AX320" s="69">
        <f>IFERROR(IF(F318="IMD",0,INDEX('2023 OP UPL Data'!L:L,MATCH(A:A,'2023 OP UPL Data'!B:B,0))),0)</f>
        <v>127550.43</v>
      </c>
      <c r="AY320" s="45">
        <f t="shared" si="117"/>
        <v>135254.76999999999</v>
      </c>
      <c r="AZ320" s="69">
        <v>13226.651613402422</v>
      </c>
      <c r="BA320" s="69">
        <v>165916.68676278408</v>
      </c>
      <c r="BB320" s="69">
        <f t="shared" si="118"/>
        <v>13226.651613402422</v>
      </c>
      <c r="BC320" s="69">
        <f t="shared" si="118"/>
        <v>100433.82230544425</v>
      </c>
      <c r="BD320" s="69">
        <f t="shared" si="119"/>
        <v>113660.47391884666</v>
      </c>
      <c r="BE320" s="91">
        <f t="shared" si="120"/>
        <v>5522.3116134024222</v>
      </c>
      <c r="BF320" s="91">
        <f t="shared" si="120"/>
        <v>38366.256762784091</v>
      </c>
      <c r="BG320" s="70">
        <f>IFERROR(INDEX('2023 IP UPL Data'!K:K,MATCH(A320,'2023 IP UPL Data'!B:B,0)),0)</f>
        <v>0</v>
      </c>
    </row>
    <row r="321" spans="1:59">
      <c r="A321" s="120" t="s">
        <v>1060</v>
      </c>
      <c r="B321" s="161" t="s">
        <v>1060</v>
      </c>
      <c r="C321" s="31" t="s">
        <v>1061</v>
      </c>
      <c r="D321" s="193" t="s">
        <v>1061</v>
      </c>
      <c r="E321" s="157" t="s">
        <v>3617</v>
      </c>
      <c r="F321" s="117" t="s">
        <v>2987</v>
      </c>
      <c r="G321" s="117" t="s">
        <v>301</v>
      </c>
      <c r="H321" s="43" t="str">
        <f t="shared" si="102"/>
        <v>Urban Harris</v>
      </c>
      <c r="I321" s="45">
        <f>INDEX(FeeCalc!M:M,MATCH(C:C,FeeCalc!F:F,0))</f>
        <v>2049962.1473723857</v>
      </c>
      <c r="J321" s="45">
        <f>INDEX(FeeCalc!L:L,MATCH(C:C,FeeCalc!F:F,0))</f>
        <v>3958621.2535377555</v>
      </c>
      <c r="K321" s="45">
        <f t="shared" si="103"/>
        <v>6008583.4009101409</v>
      </c>
      <c r="L321" s="45">
        <f>IFERROR(IFERROR(INDEX('2023 IP UPL Data'!N:N,MATCH(A:A,'2023 IP UPL Data'!B:B,0)),INDEX('2023 IMD UPL Data'!M:M,MATCH(A:A,'2023 IMD UPL Data'!B:B,0))),0)</f>
        <v>4987904.7341618501</v>
      </c>
      <c r="M321" s="45">
        <f>IFERROR((IF(F321="IMD",0,INDEX('2023 OP UPL Data'!M:M,MATCH(A:A,'2023 OP UPL Data'!B:B,0)))),0)</f>
        <v>2025542.9397109831</v>
      </c>
      <c r="N321" s="45">
        <f t="shared" si="104"/>
        <v>7013447.6738728331</v>
      </c>
      <c r="O321" s="45">
        <v>3796167.8582627368</v>
      </c>
      <c r="P321" s="45">
        <v>5417701.3129683677</v>
      </c>
      <c r="Q321" s="45">
        <f t="shared" si="105"/>
        <v>9213869.1712311041</v>
      </c>
      <c r="R321" s="45" t="str">
        <f t="shared" si="106"/>
        <v>Yes</v>
      </c>
      <c r="S321" s="46" t="str">
        <f t="shared" si="106"/>
        <v>Yes</v>
      </c>
      <c r="T321" s="47">
        <f>ROUND(INDEX(Summary!H:H,MATCH(H:H,Summary!A:A,0)),2)</f>
        <v>1.96</v>
      </c>
      <c r="U321" s="47">
        <f>ROUND(INDEX(Summary!I:I,MATCH(H:H,Summary!A:A,0)),2)</f>
        <v>0.74</v>
      </c>
      <c r="V321" s="82">
        <f t="shared" si="107"/>
        <v>4017925.8088498758</v>
      </c>
      <c r="W321" s="82">
        <f t="shared" si="107"/>
        <v>2929379.727617939</v>
      </c>
      <c r="X321" s="45">
        <f t="shared" si="108"/>
        <v>6947305.5364678148</v>
      </c>
      <c r="Y321" s="45" t="s">
        <v>18726</v>
      </c>
      <c r="Z321" s="45" t="str">
        <f t="shared" si="109"/>
        <v>No</v>
      </c>
      <c r="AA321" s="45" t="str">
        <f t="shared" si="109"/>
        <v>Yes</v>
      </c>
      <c r="AB321" s="45" t="str">
        <f t="shared" si="110"/>
        <v>Yes</v>
      </c>
      <c r="AC321" s="83">
        <f t="shared" si="121"/>
        <v>0</v>
      </c>
      <c r="AD321" s="83">
        <f t="shared" si="122"/>
        <v>0.44</v>
      </c>
      <c r="AE321" s="45">
        <f t="shared" si="123"/>
        <v>0</v>
      </c>
      <c r="AF321" s="45">
        <f t="shared" si="123"/>
        <v>1741793.3515566124</v>
      </c>
      <c r="AG321" s="45">
        <f t="shared" si="111"/>
        <v>1741793.3515566124</v>
      </c>
      <c r="AH321" s="47">
        <f>IF(Y321="No",0,IFERROR(ROUNDDOWN(INDEX('90% of ACR'!K:K,MATCH(H:H,'90% of ACR'!A:A,0))*IF(I321&gt;0,IF(O321&gt;0,$R$4*MAX(O321-V321,0),0),0)/I321,2),0))</f>
        <v>0</v>
      </c>
      <c r="AI321" s="83">
        <f>IF(Y321="No",0,IFERROR(ROUNDDOWN(INDEX('90% of ACR'!R:R,MATCH(H:H,'90% of ACR'!A:A,0))*IF(J321&gt;0,IF(P321&gt;0,$R$4*MAX(P321-W321,0),0),0)/J321,2),0))</f>
        <v>0.33</v>
      </c>
      <c r="AJ321" s="45">
        <f t="shared" si="112"/>
        <v>0</v>
      </c>
      <c r="AK321" s="45">
        <f t="shared" si="112"/>
        <v>1306345.0136674594</v>
      </c>
      <c r="AL321" s="47">
        <f t="shared" si="113"/>
        <v>1.96</v>
      </c>
      <c r="AM321" s="47">
        <f t="shared" si="113"/>
        <v>1.07</v>
      </c>
      <c r="AN321" s="84">
        <f>IFERROR(INDEX(FeeCalc!P:P,MATCH(C321,FeeCalc!F:F,0)),0)</f>
        <v>8253650.5501352744</v>
      </c>
      <c r="AO321" s="84">
        <f>IFERROR(INDEX(FeeCalc!S:S,MATCH(C321,FeeCalc!F:F,0)),0)</f>
        <v>509223.75365444663</v>
      </c>
      <c r="AP321" s="84">
        <f t="shared" si="114"/>
        <v>8762874.3037897218</v>
      </c>
      <c r="AQ321" s="69">
        <f t="shared" si="115"/>
        <v>3718367.979075701</v>
      </c>
      <c r="AR321" s="69">
        <v>1866406.3731499792</v>
      </c>
      <c r="AS321" s="69">
        <f t="shared" si="124"/>
        <v>1851961.6059257218</v>
      </c>
      <c r="AT321" s="69">
        <f>IFERROR(IFERROR(INDEX('2023 IP UPL Data'!L:L,MATCH(A:A,'2023 IP UPL Data'!B:B,0)),INDEX('2023 IMD UPL Data'!I:I,MATCH(A:A,'2023 IMD UPL Data'!B:B,0))),0)</f>
        <v>2228472.6358381505</v>
      </c>
      <c r="AU321" s="69">
        <f>IFERROR(IF(F319="IMD",0,INDEX('2023 OP UPL Data'!J:J,MATCH(A:A,'2023 OP UPL Data'!B:B,0))),0)</f>
        <v>2119985.1502890168</v>
      </c>
      <c r="AV321" s="45">
        <f t="shared" si="116"/>
        <v>4348457.7861271668</v>
      </c>
      <c r="AW321" s="69">
        <f>IFERROR(IFERROR(INDEX('2023 IP UPL Data'!M:M,MATCH(A:A,'2023 IP UPL Data'!B:B,0)),INDEX('2023 IMD UPL Data'!J:J,MATCH(A:A,'2023 IMD UPL Data'!B:B,0))),0)</f>
        <v>7216377.3700000001</v>
      </c>
      <c r="AX321" s="69">
        <f>IFERROR(IF(F319="IMD",0,INDEX('2023 OP UPL Data'!L:L,MATCH(A:A,'2023 OP UPL Data'!B:B,0))),0)</f>
        <v>4145528.09</v>
      </c>
      <c r="AY321" s="45">
        <f t="shared" si="117"/>
        <v>11361905.460000001</v>
      </c>
      <c r="AZ321" s="69">
        <v>6024640.4941008873</v>
      </c>
      <c r="BA321" s="69">
        <v>7537686.4632573845</v>
      </c>
      <c r="BB321" s="69">
        <f t="shared" si="118"/>
        <v>2006714.6852510115</v>
      </c>
      <c r="BC321" s="69">
        <f t="shared" si="118"/>
        <v>4608306.7356394455</v>
      </c>
      <c r="BD321" s="69">
        <f t="shared" si="119"/>
        <v>6615021.4208904561</v>
      </c>
      <c r="BE321" s="91">
        <f t="shared" si="120"/>
        <v>0</v>
      </c>
      <c r="BF321" s="91">
        <f t="shared" si="120"/>
        <v>3392158.3732573846</v>
      </c>
      <c r="BG321" s="70">
        <f>IFERROR(INDEX('2023 IP UPL Data'!K:K,MATCH(A321,'2023 IP UPL Data'!B:B,0)),0)</f>
        <v>0</v>
      </c>
    </row>
    <row r="322" spans="1:59">
      <c r="A322" s="120" t="s">
        <v>465</v>
      </c>
      <c r="B322" s="161" t="s">
        <v>465</v>
      </c>
      <c r="C322" s="31" t="s">
        <v>466</v>
      </c>
      <c r="D322" s="193" t="s">
        <v>466</v>
      </c>
      <c r="E322" s="157" t="s">
        <v>23172</v>
      </c>
      <c r="F322" s="117" t="s">
        <v>2987</v>
      </c>
      <c r="G322" s="117" t="s">
        <v>228</v>
      </c>
      <c r="H322" s="43" t="str">
        <f t="shared" si="102"/>
        <v>Urban MRSA West</v>
      </c>
      <c r="I322" s="45">
        <f>INDEX(FeeCalc!M:M,MATCH(C:C,FeeCalc!F:F,0))</f>
        <v>10636643.862943841</v>
      </c>
      <c r="J322" s="45">
        <f>INDEX(FeeCalc!L:L,MATCH(C:C,FeeCalc!F:F,0))</f>
        <v>4949273.7625372913</v>
      </c>
      <c r="K322" s="45">
        <f t="shared" si="103"/>
        <v>15585917.625481132</v>
      </c>
      <c r="L322" s="45">
        <f>IFERROR(IFERROR(INDEX('2023 IP UPL Data'!N:N,MATCH(A:A,'2023 IP UPL Data'!B:B,0)),INDEX('2023 IMD UPL Data'!M:M,MATCH(A:A,'2023 IMD UPL Data'!B:B,0))),0)</f>
        <v>6708638.9100000001</v>
      </c>
      <c r="M322" s="45">
        <f>IFERROR((IF(F322="IMD",0,INDEX('2023 OP UPL Data'!M:M,MATCH(A:A,'2023 OP UPL Data'!B:B,0)))),0)</f>
        <v>11943942.245714288</v>
      </c>
      <c r="N322" s="45">
        <f t="shared" si="104"/>
        <v>18652581.155714288</v>
      </c>
      <c r="O322" s="45">
        <v>25160992.215743951</v>
      </c>
      <c r="P322" s="45">
        <v>25049081.14599761</v>
      </c>
      <c r="Q322" s="45">
        <f t="shared" si="105"/>
        <v>50210073.361741558</v>
      </c>
      <c r="R322" s="45" t="str">
        <f t="shared" si="106"/>
        <v>Yes</v>
      </c>
      <c r="S322" s="46" t="str">
        <f t="shared" si="106"/>
        <v>Yes</v>
      </c>
      <c r="T322" s="47">
        <f>ROUND(INDEX(Summary!H:H,MATCH(H:H,Summary!A:A,0)),2)</f>
        <v>0.45</v>
      </c>
      <c r="U322" s="47">
        <f>ROUND(INDEX(Summary!I:I,MATCH(H:H,Summary!A:A,0)),2)</f>
        <v>1.3</v>
      </c>
      <c r="V322" s="82">
        <f t="shared" si="107"/>
        <v>4786489.7383247288</v>
      </c>
      <c r="W322" s="82">
        <f t="shared" si="107"/>
        <v>6434055.8912984785</v>
      </c>
      <c r="X322" s="45">
        <f t="shared" si="108"/>
        <v>11220545.629623208</v>
      </c>
      <c r="Y322" s="45" t="s">
        <v>18726</v>
      </c>
      <c r="Z322" s="45" t="str">
        <f t="shared" si="109"/>
        <v>Yes</v>
      </c>
      <c r="AA322" s="45" t="str">
        <f t="shared" si="109"/>
        <v>Yes</v>
      </c>
      <c r="AB322" s="45" t="str">
        <f t="shared" si="110"/>
        <v>Yes</v>
      </c>
      <c r="AC322" s="83">
        <f t="shared" si="121"/>
        <v>1.33</v>
      </c>
      <c r="AD322" s="83">
        <f t="shared" si="122"/>
        <v>2.62</v>
      </c>
      <c r="AE322" s="45">
        <f t="shared" si="123"/>
        <v>14146736.337715309</v>
      </c>
      <c r="AF322" s="45">
        <f t="shared" si="123"/>
        <v>12967097.257847704</v>
      </c>
      <c r="AG322" s="45">
        <f t="shared" si="111"/>
        <v>27113833.595563013</v>
      </c>
      <c r="AH322" s="47">
        <f>IF(Y322="No",0,IFERROR(ROUNDDOWN(INDEX('90% of ACR'!K:K,MATCH(H:H,'90% of ACR'!A:A,0))*IF(I322&gt;0,IF(O322&gt;0,$R$4*MAX(O322-V322,0),0),0)/I322,2),0))</f>
        <v>1.33</v>
      </c>
      <c r="AI322" s="83">
        <f>IF(Y322="No",0,IFERROR(ROUNDDOWN(INDEX('90% of ACR'!R:R,MATCH(H:H,'90% of ACR'!A:A,0))*IF(J322&gt;0,IF(P322&gt;0,$R$4*MAX(P322-W322,0),0),0)/J322,2),0))</f>
        <v>2.5</v>
      </c>
      <c r="AJ322" s="45">
        <f t="shared" si="112"/>
        <v>14146736.337715309</v>
      </c>
      <c r="AK322" s="45">
        <f t="shared" si="112"/>
        <v>12373184.406343229</v>
      </c>
      <c r="AL322" s="47">
        <f t="shared" si="113"/>
        <v>1.78</v>
      </c>
      <c r="AM322" s="47">
        <f t="shared" si="113"/>
        <v>3.8</v>
      </c>
      <c r="AN322" s="84">
        <f>IFERROR(INDEX(FeeCalc!P:P,MATCH(C322,FeeCalc!F:F,0)),0)</f>
        <v>37740466.373681739</v>
      </c>
      <c r="AO322" s="84">
        <f>IFERROR(INDEX(FeeCalc!S:S,MATCH(C322,FeeCalc!F:F,0)),0)</f>
        <v>2345906.5104444143</v>
      </c>
      <c r="AP322" s="84">
        <f t="shared" si="114"/>
        <v>40086372.884126157</v>
      </c>
      <c r="AQ322" s="69">
        <f t="shared" si="115"/>
        <v>17009930.778667022</v>
      </c>
      <c r="AR322" s="69">
        <v>8522672.0075859092</v>
      </c>
      <c r="AS322" s="69">
        <f t="shared" si="124"/>
        <v>8487258.7710811123</v>
      </c>
      <c r="AT322" s="69">
        <f>IFERROR(IFERROR(INDEX('2023 IP UPL Data'!L:L,MATCH(A:A,'2023 IP UPL Data'!B:B,0)),INDEX('2023 IMD UPL Data'!I:I,MATCH(A:A,'2023 IMD UPL Data'!B:B,0))),0)</f>
        <v>9403234</v>
      </c>
      <c r="AU322" s="69">
        <f>IFERROR(IF(F320="IMD",0,INDEX('2023 OP UPL Data'!J:J,MATCH(A:A,'2023 OP UPL Data'!B:B,0))),0)</f>
        <v>2627448.7142857122</v>
      </c>
      <c r="AV322" s="45">
        <f t="shared" si="116"/>
        <v>12030682.714285713</v>
      </c>
      <c r="AW322" s="69">
        <f>IFERROR(IFERROR(INDEX('2023 IP UPL Data'!M:M,MATCH(A:A,'2023 IP UPL Data'!B:B,0)),INDEX('2023 IMD UPL Data'!J:J,MATCH(A:A,'2023 IMD UPL Data'!B:B,0))),0)</f>
        <v>16111872.91</v>
      </c>
      <c r="AX322" s="69">
        <f>IFERROR(IF(F320="IMD",0,INDEX('2023 OP UPL Data'!L:L,MATCH(A:A,'2023 OP UPL Data'!B:B,0))),0)</f>
        <v>14571390.960000001</v>
      </c>
      <c r="AY322" s="45">
        <f t="shared" si="117"/>
        <v>30683263.870000001</v>
      </c>
      <c r="AZ322" s="69">
        <v>34564226.215743951</v>
      </c>
      <c r="BA322" s="69">
        <v>27676529.860283323</v>
      </c>
      <c r="BB322" s="69">
        <f t="shared" si="118"/>
        <v>29777736.477419224</v>
      </c>
      <c r="BC322" s="69">
        <f t="shared" si="118"/>
        <v>21242473.968984842</v>
      </c>
      <c r="BD322" s="69">
        <f t="shared" si="119"/>
        <v>51020210.44640407</v>
      </c>
      <c r="BE322" s="91">
        <f t="shared" si="120"/>
        <v>18452353.305743951</v>
      </c>
      <c r="BF322" s="91">
        <f t="shared" si="120"/>
        <v>13105138.900283322</v>
      </c>
      <c r="BG322" s="70">
        <f>IFERROR(INDEX('2023 IP UPL Data'!K:K,MATCH(A322,'2023 IP UPL Data'!B:B,0)),0)</f>
        <v>0</v>
      </c>
    </row>
    <row r="323" spans="1:59">
      <c r="A323" s="120" t="s">
        <v>895</v>
      </c>
      <c r="B323" s="161" t="s">
        <v>895</v>
      </c>
      <c r="C323" s="31" t="s">
        <v>896</v>
      </c>
      <c r="D323" s="193" t="s">
        <v>896</v>
      </c>
      <c r="E323" s="157" t="s">
        <v>22991</v>
      </c>
      <c r="F323" s="117" t="s">
        <v>2987</v>
      </c>
      <c r="G323" s="117" t="s">
        <v>1530</v>
      </c>
      <c r="H323" s="43" t="str">
        <f t="shared" si="102"/>
        <v>Urban MRSA Central</v>
      </c>
      <c r="I323" s="45">
        <f>INDEX(FeeCalc!M:M,MATCH(C:C,FeeCalc!F:F,0))</f>
        <v>4100700.1472644061</v>
      </c>
      <c r="J323" s="45">
        <f>INDEX(FeeCalc!L:L,MATCH(C:C,FeeCalc!F:F,0))</f>
        <v>3087188.1808461789</v>
      </c>
      <c r="K323" s="45">
        <f t="shared" si="103"/>
        <v>7187888.328110585</v>
      </c>
      <c r="L323" s="45">
        <f>IFERROR(IFERROR(INDEX('2023 IP UPL Data'!N:N,MATCH(A:A,'2023 IP UPL Data'!B:B,0)),INDEX('2023 IMD UPL Data'!M:M,MATCH(A:A,'2023 IMD UPL Data'!B:B,0))),0)</f>
        <v>3378505.8323076908</v>
      </c>
      <c r="M323" s="45">
        <f>IFERROR((IF(F323="IMD",0,INDEX('2023 OP UPL Data'!M:M,MATCH(A:A,'2023 OP UPL Data'!B:B,0)))),0)</f>
        <v>4465679.9746745564</v>
      </c>
      <c r="N323" s="45">
        <f t="shared" si="104"/>
        <v>7844185.8069822472</v>
      </c>
      <c r="O323" s="45">
        <v>8780801.5131567232</v>
      </c>
      <c r="P323" s="45">
        <v>7083050.2699404471</v>
      </c>
      <c r="Q323" s="45">
        <f t="shared" si="105"/>
        <v>15863851.78309717</v>
      </c>
      <c r="R323" s="45" t="str">
        <f t="shared" si="106"/>
        <v>Yes</v>
      </c>
      <c r="S323" s="46" t="str">
        <f t="shared" si="106"/>
        <v>Yes</v>
      </c>
      <c r="T323" s="47">
        <f>ROUND(INDEX(Summary!H:H,MATCH(H:H,Summary!A:A,0)),2)</f>
        <v>0.78</v>
      </c>
      <c r="U323" s="47">
        <f>ROUND(INDEX(Summary!I:I,MATCH(H:H,Summary!A:A,0)),2)</f>
        <v>1.4</v>
      </c>
      <c r="V323" s="82">
        <f t="shared" si="107"/>
        <v>3198546.1148662367</v>
      </c>
      <c r="W323" s="82">
        <f t="shared" si="107"/>
        <v>4322063.4531846503</v>
      </c>
      <c r="X323" s="45">
        <f t="shared" si="108"/>
        <v>7520609.5680508874</v>
      </c>
      <c r="Y323" s="45" t="s">
        <v>18726</v>
      </c>
      <c r="Z323" s="45" t="str">
        <f t="shared" si="109"/>
        <v>Yes</v>
      </c>
      <c r="AA323" s="45" t="str">
        <f t="shared" si="109"/>
        <v>Yes</v>
      </c>
      <c r="AB323" s="45" t="str">
        <f t="shared" si="110"/>
        <v>Yes</v>
      </c>
      <c r="AC323" s="83">
        <f t="shared" si="121"/>
        <v>0.95</v>
      </c>
      <c r="AD323" s="83">
        <f t="shared" si="122"/>
        <v>0.62</v>
      </c>
      <c r="AE323" s="45">
        <f t="shared" si="123"/>
        <v>3895665.1399011854</v>
      </c>
      <c r="AF323" s="45">
        <f t="shared" si="123"/>
        <v>1914056.672124631</v>
      </c>
      <c r="AG323" s="45">
        <f t="shared" si="111"/>
        <v>5809721.8120258162</v>
      </c>
      <c r="AH323" s="47">
        <f>IF(Y323="No",0,IFERROR(ROUNDDOWN(INDEX('90% of ACR'!K:K,MATCH(H:H,'90% of ACR'!A:A,0))*IF(I323&gt;0,IF(O323&gt;0,$R$4*MAX(O323-V323,0),0),0)/I323,2),0))</f>
        <v>0.94</v>
      </c>
      <c r="AI323" s="83">
        <f>IF(Y323="No",0,IFERROR(ROUNDDOWN(INDEX('90% of ACR'!R:R,MATCH(H:H,'90% of ACR'!A:A,0))*IF(J323&gt;0,IF(P323&gt;0,$R$4*MAX(P323-W323,0),0),0)/J323,2),0))</f>
        <v>0.05</v>
      </c>
      <c r="AJ323" s="45">
        <f t="shared" si="112"/>
        <v>3854658.1384285414</v>
      </c>
      <c r="AK323" s="45">
        <f t="shared" si="112"/>
        <v>154359.40904230895</v>
      </c>
      <c r="AL323" s="47">
        <f t="shared" si="113"/>
        <v>1.72</v>
      </c>
      <c r="AM323" s="47">
        <f t="shared" si="113"/>
        <v>1.45</v>
      </c>
      <c r="AN323" s="84">
        <f>IFERROR(INDEX(FeeCalc!P:P,MATCH(C323,FeeCalc!F:F,0)),0)</f>
        <v>11529627.115521736</v>
      </c>
      <c r="AO323" s="84">
        <f>IFERROR(INDEX(FeeCalc!S:S,MATCH(C323,FeeCalc!F:F,0)),0)</f>
        <v>713344.36957808258</v>
      </c>
      <c r="AP323" s="84">
        <f t="shared" si="114"/>
        <v>12242971.485099819</v>
      </c>
      <c r="AQ323" s="69">
        <f t="shared" si="115"/>
        <v>5195084.5762153771</v>
      </c>
      <c r="AR323" s="69">
        <v>2663378.5050042383</v>
      </c>
      <c r="AS323" s="69">
        <f t="shared" si="124"/>
        <v>2531706.0712111387</v>
      </c>
      <c r="AT323" s="69">
        <f>IFERROR(IFERROR(INDEX('2023 IP UPL Data'!L:L,MATCH(A:A,'2023 IP UPL Data'!B:B,0)),INDEX('2023 IMD UPL Data'!I:I,MATCH(A:A,'2023 IMD UPL Data'!B:B,0))),0)</f>
        <v>4764900.3076923089</v>
      </c>
      <c r="AU323" s="69">
        <f>IFERROR(IF(F321="IMD",0,INDEX('2023 OP UPL Data'!J:J,MATCH(A:A,'2023 OP UPL Data'!B:B,0))),0)</f>
        <v>1681269.9053254439</v>
      </c>
      <c r="AV323" s="45">
        <f t="shared" si="116"/>
        <v>6446170.2130177524</v>
      </c>
      <c r="AW323" s="69">
        <f>IFERROR(IFERROR(INDEX('2023 IP UPL Data'!M:M,MATCH(A:A,'2023 IP UPL Data'!B:B,0)),INDEX('2023 IMD UPL Data'!J:J,MATCH(A:A,'2023 IMD UPL Data'!B:B,0))),0)</f>
        <v>8143406.1399999997</v>
      </c>
      <c r="AX323" s="69">
        <f>IFERROR(IF(F321="IMD",0,INDEX('2023 OP UPL Data'!L:L,MATCH(A:A,'2023 OP UPL Data'!B:B,0))),0)</f>
        <v>6146949.8799999999</v>
      </c>
      <c r="AY323" s="45">
        <f t="shared" si="117"/>
        <v>14290356.02</v>
      </c>
      <c r="AZ323" s="69">
        <v>13545701.820849033</v>
      </c>
      <c r="BA323" s="69">
        <v>8764320.1752658915</v>
      </c>
      <c r="BB323" s="69">
        <f t="shared" si="118"/>
        <v>10347155.705982797</v>
      </c>
      <c r="BC323" s="69">
        <f t="shared" si="118"/>
        <v>4442256.7220812412</v>
      </c>
      <c r="BD323" s="69">
        <f t="shared" si="119"/>
        <v>14789412.428064037</v>
      </c>
      <c r="BE323" s="91">
        <f t="shared" si="120"/>
        <v>5402295.6808490334</v>
      </c>
      <c r="BF323" s="91">
        <f t="shared" si="120"/>
        <v>2617370.2952658916</v>
      </c>
      <c r="BG323" s="70">
        <f>IFERROR(INDEX('2023 IP UPL Data'!K:K,MATCH(A323,'2023 IP UPL Data'!B:B,0)),0)</f>
        <v>0</v>
      </c>
    </row>
    <row r="324" spans="1:59">
      <c r="A324" s="120" t="s">
        <v>280</v>
      </c>
      <c r="B324" s="161" t="s">
        <v>280</v>
      </c>
      <c r="C324" s="31" t="s">
        <v>281</v>
      </c>
      <c r="D324" s="193" t="s">
        <v>281</v>
      </c>
      <c r="E324" s="157" t="s">
        <v>22992</v>
      </c>
      <c r="F324" s="117" t="s">
        <v>3071</v>
      </c>
      <c r="G324" s="117" t="s">
        <v>1530</v>
      </c>
      <c r="H324" s="43" t="str">
        <f t="shared" si="102"/>
        <v>Rural MRSA Central</v>
      </c>
      <c r="I324" s="45">
        <f>INDEX(FeeCalc!M:M,MATCH(C:C,FeeCalc!F:F,0))</f>
        <v>377175.36514441867</v>
      </c>
      <c r="J324" s="45">
        <f>INDEX(FeeCalc!L:L,MATCH(C:C,FeeCalc!F:F,0))</f>
        <v>767238.97932577378</v>
      </c>
      <c r="K324" s="45">
        <f t="shared" si="103"/>
        <v>1144414.3444701924</v>
      </c>
      <c r="L324" s="45">
        <f>IFERROR(IFERROR(INDEX('2023 IP UPL Data'!N:N,MATCH(A:A,'2023 IP UPL Data'!B:B,0)),INDEX('2023 IMD UPL Data'!M:M,MATCH(A:A,'2023 IMD UPL Data'!B:B,0))),0)</f>
        <v>-78456.703210504435</v>
      </c>
      <c r="M324" s="45">
        <f>IFERROR((IF(F324="IMD",0,INDEX('2023 OP UPL Data'!M:M,MATCH(A:A,'2023 OP UPL Data'!B:B,0)))),0)</f>
        <v>-61738.713311258238</v>
      </c>
      <c r="N324" s="45">
        <f t="shared" si="104"/>
        <v>-140195.41652176267</v>
      </c>
      <c r="O324" s="45">
        <v>-11711.852411603497</v>
      </c>
      <c r="P324" s="45">
        <v>525817.26475550351</v>
      </c>
      <c r="Q324" s="45">
        <f t="shared" si="105"/>
        <v>514105.41234390001</v>
      </c>
      <c r="R324" s="45" t="str">
        <f t="shared" si="106"/>
        <v>No</v>
      </c>
      <c r="S324" s="46" t="str">
        <f t="shared" si="106"/>
        <v>Yes</v>
      </c>
      <c r="T324" s="47">
        <f>ROUND(INDEX(Summary!H:H,MATCH(H:H,Summary!A:A,0)),2)</f>
        <v>0</v>
      </c>
      <c r="U324" s="47">
        <f>ROUND(INDEX(Summary!I:I,MATCH(H:H,Summary!A:A,0)),2)</f>
        <v>0.17</v>
      </c>
      <c r="V324" s="82">
        <f t="shared" si="107"/>
        <v>0</v>
      </c>
      <c r="W324" s="82">
        <f t="shared" si="107"/>
        <v>130430.62648538155</v>
      </c>
      <c r="X324" s="45">
        <f t="shared" si="108"/>
        <v>130430.62648538155</v>
      </c>
      <c r="Y324" s="45" t="s">
        <v>18726</v>
      </c>
      <c r="Z324" s="45" t="str">
        <f t="shared" si="109"/>
        <v>No</v>
      </c>
      <c r="AA324" s="45" t="str">
        <f t="shared" si="109"/>
        <v>Yes</v>
      </c>
      <c r="AB324" s="45" t="str">
        <f t="shared" si="110"/>
        <v>Yes</v>
      </c>
      <c r="AC324" s="83">
        <f t="shared" si="121"/>
        <v>0</v>
      </c>
      <c r="AD324" s="83">
        <f t="shared" si="122"/>
        <v>0.36</v>
      </c>
      <c r="AE324" s="45">
        <f t="shared" si="123"/>
        <v>0</v>
      </c>
      <c r="AF324" s="45">
        <f t="shared" si="123"/>
        <v>276206.03255727852</v>
      </c>
      <c r="AG324" s="45">
        <f t="shared" si="111"/>
        <v>276206.03255727852</v>
      </c>
      <c r="AH324" s="47">
        <f>IF(Y324="No",0,IFERROR(ROUNDDOWN(INDEX('90% of ACR'!K:K,MATCH(H:H,'90% of ACR'!A:A,0))*IF(I324&gt;0,IF(O324&gt;0,$R$4*MAX(O324-V324,0),0),0)/I324,2),0))</f>
        <v>0</v>
      </c>
      <c r="AI324" s="83">
        <f>IF(Y324="No",0,IFERROR(ROUNDDOWN(INDEX('90% of ACR'!R:R,MATCH(H:H,'90% of ACR'!A:A,0))*IF(J324&gt;0,IF(P324&gt;0,$R$4*MAX(P324-W324,0),0),0)/J324,2),0))</f>
        <v>0.35</v>
      </c>
      <c r="AJ324" s="45">
        <f t="shared" si="112"/>
        <v>0</v>
      </c>
      <c r="AK324" s="45">
        <f t="shared" si="112"/>
        <v>268533.64276402083</v>
      </c>
      <c r="AL324" s="47">
        <f t="shared" si="113"/>
        <v>0</v>
      </c>
      <c r="AM324" s="47">
        <f t="shared" si="113"/>
        <v>0.52</v>
      </c>
      <c r="AN324" s="84">
        <f>IFERROR(INDEX(FeeCalc!P:P,MATCH(C324,FeeCalc!F:F,0)),0)</f>
        <v>398964.26924940239</v>
      </c>
      <c r="AO324" s="84">
        <f>IFERROR(INDEX(FeeCalc!S:S,MATCH(C324,FeeCalc!F:F,0)),0)</f>
        <v>24565.063847574696</v>
      </c>
      <c r="AP324" s="84">
        <f t="shared" si="114"/>
        <v>423529.33309697709</v>
      </c>
      <c r="AQ324" s="69">
        <f t="shared" si="115"/>
        <v>179717.04897170651</v>
      </c>
      <c r="AR324" s="69">
        <v>91333.740589649053</v>
      </c>
      <c r="AS324" s="69">
        <f t="shared" si="124"/>
        <v>88383.308382057454</v>
      </c>
      <c r="AT324" s="69">
        <f>IFERROR(IFERROR(INDEX('2023 IP UPL Data'!L:L,MATCH(A:A,'2023 IP UPL Data'!B:B,0)),INDEX('2023 IMD UPL Data'!I:I,MATCH(A:A,'2023 IMD UPL Data'!B:B,0))),0)</f>
        <v>195096.61321050444</v>
      </c>
      <c r="AU324" s="69">
        <f>IFERROR(IF(F322="IMD",0,INDEX('2023 OP UPL Data'!J:J,MATCH(A:A,'2023 OP UPL Data'!B:B,0))),0)</f>
        <v>293863.78331125824</v>
      </c>
      <c r="AV324" s="45">
        <f t="shared" si="116"/>
        <v>488960.39652176271</v>
      </c>
      <c r="AW324" s="69">
        <f>IFERROR(IFERROR(INDEX('2023 IP UPL Data'!M:M,MATCH(A:A,'2023 IP UPL Data'!B:B,0)),INDEX('2023 IMD UPL Data'!J:J,MATCH(A:A,'2023 IMD UPL Data'!B:B,0))),0)</f>
        <v>116639.91</v>
      </c>
      <c r="AX324" s="69">
        <f>IFERROR(IF(F322="IMD",0,INDEX('2023 OP UPL Data'!L:L,MATCH(A:A,'2023 OP UPL Data'!B:B,0))),0)</f>
        <v>232125.07</v>
      </c>
      <c r="AY324" s="45">
        <f t="shared" si="117"/>
        <v>348764.98</v>
      </c>
      <c r="AZ324" s="69">
        <v>183384.76079890094</v>
      </c>
      <c r="BA324" s="69">
        <v>819681.04806676181</v>
      </c>
      <c r="BB324" s="69">
        <f t="shared" si="118"/>
        <v>183384.76079890094</v>
      </c>
      <c r="BC324" s="69">
        <f t="shared" si="118"/>
        <v>689250.4215813803</v>
      </c>
      <c r="BD324" s="69">
        <f t="shared" si="119"/>
        <v>872635.18238028127</v>
      </c>
      <c r="BE324" s="91">
        <f t="shared" si="120"/>
        <v>66744.850798900938</v>
      </c>
      <c r="BF324" s="91">
        <f t="shared" si="120"/>
        <v>587555.97806676175</v>
      </c>
      <c r="BG324" s="70">
        <f>IFERROR(INDEX('2023 IP UPL Data'!K:K,MATCH(A324,'2023 IP UPL Data'!B:B,0)),0)</f>
        <v>0</v>
      </c>
    </row>
    <row r="325" spans="1:59">
      <c r="A325" s="120" t="s">
        <v>1125</v>
      </c>
      <c r="B325" s="161" t="s">
        <v>1125</v>
      </c>
      <c r="C325" s="31" t="s">
        <v>1126</v>
      </c>
      <c r="D325" s="193" t="s">
        <v>1126</v>
      </c>
      <c r="E325" s="157" t="s">
        <v>3572</v>
      </c>
      <c r="F325" s="117" t="s">
        <v>2987</v>
      </c>
      <c r="G325" s="117" t="s">
        <v>1399</v>
      </c>
      <c r="H325" s="43" t="str">
        <f t="shared" si="102"/>
        <v>Urban Tarrant</v>
      </c>
      <c r="I325" s="45">
        <f>INDEX(FeeCalc!M:M,MATCH(C:C,FeeCalc!F:F,0))</f>
        <v>5007822.4967151731</v>
      </c>
      <c r="J325" s="45">
        <f>INDEX(FeeCalc!L:L,MATCH(C:C,FeeCalc!F:F,0))</f>
        <v>3340710.3723237412</v>
      </c>
      <c r="K325" s="45">
        <f t="shared" si="103"/>
        <v>8348532.8690389143</v>
      </c>
      <c r="L325" s="45">
        <f>IFERROR(IFERROR(INDEX('2023 IP UPL Data'!N:N,MATCH(A:A,'2023 IP UPL Data'!B:B,0)),INDEX('2023 IMD UPL Data'!M:M,MATCH(A:A,'2023 IMD UPL Data'!B:B,0))),0)</f>
        <v>4917711.5975000011</v>
      </c>
      <c r="M325" s="45">
        <f>IFERROR((IF(F325="IMD",0,INDEX('2023 OP UPL Data'!M:M,MATCH(A:A,'2023 OP UPL Data'!B:B,0)))),0)</f>
        <v>3162171.9024999999</v>
      </c>
      <c r="N325" s="45">
        <f t="shared" si="104"/>
        <v>8079883.5000000009</v>
      </c>
      <c r="O325" s="45">
        <v>18612582.4672154</v>
      </c>
      <c r="P325" s="45">
        <v>6256783.0806442127</v>
      </c>
      <c r="Q325" s="45">
        <f t="shared" si="105"/>
        <v>24869365.547859613</v>
      </c>
      <c r="R325" s="45" t="str">
        <f t="shared" si="106"/>
        <v>Yes</v>
      </c>
      <c r="S325" s="46" t="str">
        <f t="shared" si="106"/>
        <v>Yes</v>
      </c>
      <c r="T325" s="47">
        <f>ROUND(INDEX(Summary!H:H,MATCH(H:H,Summary!A:A,0)),2)</f>
        <v>1.51</v>
      </c>
      <c r="U325" s="47">
        <f>ROUND(INDEX(Summary!I:I,MATCH(H:H,Summary!A:A,0)),2)</f>
        <v>1.43</v>
      </c>
      <c r="V325" s="82">
        <f t="shared" si="107"/>
        <v>7561811.9700399116</v>
      </c>
      <c r="W325" s="82">
        <f t="shared" si="107"/>
        <v>4777215.8324229494</v>
      </c>
      <c r="X325" s="45">
        <f t="shared" si="108"/>
        <v>12339027.802462861</v>
      </c>
      <c r="Y325" s="45" t="s">
        <v>18726</v>
      </c>
      <c r="Z325" s="45" t="str">
        <f t="shared" si="109"/>
        <v>Yes</v>
      </c>
      <c r="AA325" s="45" t="str">
        <f t="shared" si="109"/>
        <v>Yes</v>
      </c>
      <c r="AB325" s="45" t="str">
        <f t="shared" si="110"/>
        <v>Yes</v>
      </c>
      <c r="AC325" s="83">
        <f t="shared" si="121"/>
        <v>1.54</v>
      </c>
      <c r="AD325" s="83">
        <f t="shared" si="122"/>
        <v>0.31</v>
      </c>
      <c r="AE325" s="45">
        <f t="shared" si="123"/>
        <v>7712046.6449413672</v>
      </c>
      <c r="AF325" s="45">
        <f t="shared" si="123"/>
        <v>1035620.2154203597</v>
      </c>
      <c r="AG325" s="45">
        <f t="shared" si="111"/>
        <v>8747666.860361727</v>
      </c>
      <c r="AH325" s="47">
        <f>IF(Y325="No",0,IFERROR(ROUNDDOWN(INDEX('90% of ACR'!K:K,MATCH(H:H,'90% of ACR'!A:A,0))*IF(I325&gt;0,IF(O325&gt;0,$R$4*MAX(O325-V325,0),0),0)/I325,2),0))</f>
        <v>1.53</v>
      </c>
      <c r="AI325" s="83">
        <f>IF(Y325="No",0,IFERROR(ROUNDDOWN(INDEX('90% of ACR'!R:R,MATCH(H:H,'90% of ACR'!A:A,0))*IF(J325&gt;0,IF(P325&gt;0,$R$4*MAX(P325-W325,0),0),0)/J325,2),0))</f>
        <v>0.25</v>
      </c>
      <c r="AJ325" s="45">
        <f t="shared" si="112"/>
        <v>7661968.4199742153</v>
      </c>
      <c r="AK325" s="45">
        <f t="shared" si="112"/>
        <v>835177.5930809353</v>
      </c>
      <c r="AL325" s="47">
        <f t="shared" si="113"/>
        <v>3.04</v>
      </c>
      <c r="AM325" s="47">
        <f t="shared" si="113"/>
        <v>1.68</v>
      </c>
      <c r="AN325" s="84">
        <f>IFERROR(INDEX(FeeCalc!P:P,MATCH(C325,FeeCalc!F:F,0)),0)</f>
        <v>20836173.815518014</v>
      </c>
      <c r="AO325" s="84">
        <f>IFERROR(INDEX(FeeCalc!S:S,MATCH(C325,FeeCalc!F:F,0)),0)</f>
        <v>1294701.973492414</v>
      </c>
      <c r="AP325" s="84">
        <f t="shared" si="114"/>
        <v>22130875.789010428</v>
      </c>
      <c r="AQ325" s="69">
        <f t="shared" si="115"/>
        <v>9390838.7853023745</v>
      </c>
      <c r="AR325" s="69">
        <v>4724010.2160396921</v>
      </c>
      <c r="AS325" s="69">
        <f t="shared" si="124"/>
        <v>4666828.5692626825</v>
      </c>
      <c r="AT325" s="69">
        <f>IFERROR(IFERROR(INDEX('2023 IP UPL Data'!L:L,MATCH(A:A,'2023 IP UPL Data'!B:B,0)),INDEX('2023 IMD UPL Data'!I:I,MATCH(A:A,'2023 IMD UPL Data'!B:B,0))),0)</f>
        <v>4903879.6124999998</v>
      </c>
      <c r="AU325" s="69">
        <f>IFERROR(IF(F323="IMD",0,INDEX('2023 OP UPL Data'!J:J,MATCH(A:A,'2023 OP UPL Data'!B:B,0))),0)</f>
        <v>1933968.4874999998</v>
      </c>
      <c r="AV325" s="45">
        <f t="shared" si="116"/>
        <v>6837848.0999999996</v>
      </c>
      <c r="AW325" s="69">
        <f>IFERROR(IFERROR(INDEX('2023 IP UPL Data'!M:M,MATCH(A:A,'2023 IP UPL Data'!B:B,0)),INDEX('2023 IMD UPL Data'!J:J,MATCH(A:A,'2023 IMD UPL Data'!B:B,0))),0)</f>
        <v>9821591.2100000009</v>
      </c>
      <c r="AX325" s="69">
        <f>IFERROR(IF(F323="IMD",0,INDEX('2023 OP UPL Data'!L:L,MATCH(A:A,'2023 OP UPL Data'!B:B,0))),0)</f>
        <v>5096140.3899999997</v>
      </c>
      <c r="AY325" s="45">
        <f t="shared" si="117"/>
        <v>14917731.600000001</v>
      </c>
      <c r="AZ325" s="69">
        <v>23516462.079715401</v>
      </c>
      <c r="BA325" s="69">
        <v>8190751.5681442125</v>
      </c>
      <c r="BB325" s="69">
        <f t="shared" si="118"/>
        <v>15954650.109675489</v>
      </c>
      <c r="BC325" s="69">
        <f t="shared" si="118"/>
        <v>3413535.7357212631</v>
      </c>
      <c r="BD325" s="69">
        <f t="shared" si="119"/>
        <v>19368185.845396753</v>
      </c>
      <c r="BE325" s="91">
        <f t="shared" si="120"/>
        <v>13694870.8697154</v>
      </c>
      <c r="BF325" s="91">
        <f t="shared" si="120"/>
        <v>3094611.1781442128</v>
      </c>
      <c r="BG325" s="70">
        <f>IFERROR(INDEX('2023 IP UPL Data'!K:K,MATCH(A325,'2023 IP UPL Data'!B:B,0)),0)</f>
        <v>0</v>
      </c>
    </row>
    <row r="326" spans="1:59">
      <c r="A326" s="120" t="s">
        <v>23303</v>
      </c>
      <c r="B326" s="161" t="s">
        <v>23303</v>
      </c>
      <c r="C326" s="31" t="s">
        <v>23202</v>
      </c>
      <c r="D326" s="193" t="s">
        <v>23202</v>
      </c>
      <c r="E326" s="157" t="s">
        <v>23173</v>
      </c>
      <c r="F326" s="117" t="s">
        <v>2987</v>
      </c>
      <c r="G326" s="117" t="s">
        <v>1399</v>
      </c>
      <c r="H326" s="43" t="str">
        <f t="shared" ref="H326:H389" si="125">CONCATENATE(F326," ",G326)</f>
        <v>Urban Tarrant</v>
      </c>
      <c r="I326" s="45">
        <f>INDEX(FeeCalc!M:M,MATCH(C:C,FeeCalc!F:F,0))</f>
        <v>365716.81091880647</v>
      </c>
      <c r="J326" s="45">
        <f>INDEX(FeeCalc!L:L,MATCH(C:C,FeeCalc!F:F,0))</f>
        <v>530168.5180128105</v>
      </c>
      <c r="K326" s="45">
        <f t="shared" ref="K326:K389" si="126">I326+J326</f>
        <v>895885.32893161697</v>
      </c>
      <c r="L326" s="45">
        <f>IFERROR(IFERROR(INDEX('2023 IP UPL Data'!N:N,MATCH(A:A,'2023 IP UPL Data'!B:B,0)),INDEX('2023 IMD UPL Data'!M:M,MATCH(A:A,'2023 IMD UPL Data'!B:B,0))),0)</f>
        <v>22432.5</v>
      </c>
      <c r="M326" s="45">
        <f>IFERROR((IF(F326="IMD",0,INDEX('2023 OP UPL Data'!M:M,MATCH(A:A,'2023 OP UPL Data'!B:B,0)))),0)</f>
        <v>-2733.3500000000058</v>
      </c>
      <c r="N326" s="45">
        <f t="shared" ref="N326:N389" si="127">+L326+M326</f>
        <v>19699.149999999994</v>
      </c>
      <c r="O326" s="45">
        <v>49958.527982598942</v>
      </c>
      <c r="P326" s="45">
        <v>96590.368743581334</v>
      </c>
      <c r="Q326" s="45">
        <f t="shared" ref="Q326:Q389" si="128">O326+P326</f>
        <v>146548.89672618028</v>
      </c>
      <c r="R326" s="45" t="str">
        <f t="shared" ref="R326:S389" si="129">IF(O326&gt;0,"Yes","No")</f>
        <v>Yes</v>
      </c>
      <c r="S326" s="46" t="str">
        <f t="shared" si="129"/>
        <v>Yes</v>
      </c>
      <c r="T326" s="47">
        <f>ROUND(INDEX(Summary!H:H,MATCH(H:H,Summary!A:A,0)),2)</f>
        <v>1.51</v>
      </c>
      <c r="U326" s="47">
        <f>ROUND(INDEX(Summary!I:I,MATCH(H:H,Summary!A:A,0)),2)</f>
        <v>1.43</v>
      </c>
      <c r="V326" s="82">
        <f t="shared" ref="V326:W389" si="130">+T326*I326</f>
        <v>552232.38448739774</v>
      </c>
      <c r="W326" s="82">
        <f t="shared" si="130"/>
        <v>758140.98075831903</v>
      </c>
      <c r="X326" s="45">
        <f t="shared" ref="X326:X389" si="131">+V326+W326</f>
        <v>1310373.3652457166</v>
      </c>
      <c r="Y326" s="45" t="s">
        <v>18726</v>
      </c>
      <c r="Z326" s="45" t="str">
        <f t="shared" ref="Z326:AA389" si="132">IF(AJ326&gt;0,"Yes","No")</f>
        <v>No</v>
      </c>
      <c r="AA326" s="45" t="str">
        <f t="shared" si="132"/>
        <v>No</v>
      </c>
      <c r="AB326" s="45" t="str">
        <f t="shared" ref="AB326:AB389" si="133">IF(AG326&gt;0,"Yes","No")</f>
        <v>No</v>
      </c>
      <c r="AC326" s="83">
        <f t="shared" si="121"/>
        <v>0</v>
      </c>
      <c r="AD326" s="83">
        <f t="shared" si="122"/>
        <v>0</v>
      </c>
      <c r="AE326" s="45">
        <f t="shared" si="123"/>
        <v>0</v>
      </c>
      <c r="AF326" s="45">
        <f t="shared" si="123"/>
        <v>0</v>
      </c>
      <c r="AG326" s="45">
        <f t="shared" ref="AG326:AG389" si="134">AE326+AF326</f>
        <v>0</v>
      </c>
      <c r="AH326" s="47">
        <f>IF(Y326="No",0,IFERROR(ROUNDDOWN(INDEX('90% of ACR'!K:K,MATCH(H:H,'90% of ACR'!A:A,0))*IF(I326&gt;0,IF(O326&gt;0,$R$4*MAX(O326-V326,0),0),0)/I326,2),0))</f>
        <v>0</v>
      </c>
      <c r="AI326" s="83">
        <f>IF(Y326="No",0,IFERROR(ROUNDDOWN(INDEX('90% of ACR'!R:R,MATCH(H:H,'90% of ACR'!A:A,0))*IF(J326&gt;0,IF(P326&gt;0,$R$4*MAX(P326-W326,0),0),0)/J326,2),0))</f>
        <v>0</v>
      </c>
      <c r="AJ326" s="45">
        <f t="shared" ref="AJ326:AK389" si="135">I326*AH326</f>
        <v>0</v>
      </c>
      <c r="AK326" s="45">
        <f t="shared" si="135"/>
        <v>0</v>
      </c>
      <c r="AL326" s="47">
        <f t="shared" ref="AL326:AM389" si="136">T326+AH326</f>
        <v>1.51</v>
      </c>
      <c r="AM326" s="47">
        <f t="shared" si="136"/>
        <v>1.43</v>
      </c>
      <c r="AN326" s="84">
        <f>IFERROR(INDEX(FeeCalc!P:P,MATCH(C326,FeeCalc!F:F,0)),0)</f>
        <v>1310373.3652457166</v>
      </c>
      <c r="AO326" s="84">
        <f>IFERROR(INDEX(FeeCalc!S:S,MATCH(C326,FeeCalc!F:F,0)),0)</f>
        <v>81169.947597128121</v>
      </c>
      <c r="AP326" s="84">
        <f t="shared" ref="AP326:AP389" si="137">AN326+AO326</f>
        <v>1391543.3128428448</v>
      </c>
      <c r="AQ326" s="69">
        <f t="shared" ref="AQ326:AQ389" si="138">$AQ$3*AP326*1.08</f>
        <v>590476.35702523007</v>
      </c>
      <c r="AR326" s="69">
        <v>305652.20938689582</v>
      </c>
      <c r="AS326" s="69">
        <f t="shared" si="124"/>
        <v>284824.14763833425</v>
      </c>
      <c r="AT326" s="69">
        <f>IFERROR(IFERROR(INDEX('2023 IP UPL Data'!L:L,MATCH(A:A,'2023 IP UPL Data'!B:B,0)),INDEX('2023 IMD UPL Data'!I:I,MATCH(A:A,'2023 IMD UPL Data'!B:B,0))),0)</f>
        <v>0.01</v>
      </c>
      <c r="AU326" s="69">
        <f>IFERROR(IF(F324="IMD",0,INDEX('2023 OP UPL Data'!J:J,MATCH(A:A,'2023 OP UPL Data'!B:B,0))),0)</f>
        <v>99478.58</v>
      </c>
      <c r="AV326" s="45">
        <f t="shared" ref="AV326:AV389" si="139">AT326+AU326</f>
        <v>99478.59</v>
      </c>
      <c r="AW326" s="69">
        <f>IFERROR(IFERROR(INDEX('2023 IP UPL Data'!M:M,MATCH(A:A,'2023 IP UPL Data'!B:B,0)),INDEX('2023 IMD UPL Data'!J:J,MATCH(A:A,'2023 IMD UPL Data'!B:B,0))),0)</f>
        <v>22432.51</v>
      </c>
      <c r="AX326" s="69">
        <f>IFERROR(IF(F324="IMD",0,INDEX('2023 OP UPL Data'!L:L,MATCH(A:A,'2023 OP UPL Data'!B:B,0))),0)</f>
        <v>96745.23</v>
      </c>
      <c r="AY326" s="45">
        <f t="shared" ref="AY326:AY389" si="140">AW326+AX326</f>
        <v>119177.73999999999</v>
      </c>
      <c r="AZ326" s="69">
        <v>49958.537982598944</v>
      </c>
      <c r="BA326" s="69">
        <v>196068.94874358134</v>
      </c>
      <c r="BB326" s="69">
        <f t="shared" ref="BB326:BC389" si="141">IF(AZ326&gt;V326,AZ326-V326,0)</f>
        <v>0</v>
      </c>
      <c r="BC326" s="69">
        <f t="shared" si="141"/>
        <v>0</v>
      </c>
      <c r="BD326" s="69">
        <f t="shared" ref="BD326:BD389" si="142">IF(AZ326+BA326&gt;X326,AZ326+BA326-X326,0)</f>
        <v>0</v>
      </c>
      <c r="BE326" s="91">
        <f t="shared" ref="BE326:BF389" si="143">IF(AZ326&gt;AW326,AZ326-AW326,0)</f>
        <v>27526.027982598946</v>
      </c>
      <c r="BF326" s="91">
        <f t="shared" si="143"/>
        <v>99323.718743581339</v>
      </c>
      <c r="BG326" s="70">
        <f>IFERROR(INDEX('2023 IP UPL Data'!K:K,MATCH(A326,'2023 IP UPL Data'!B:B,0)),0)</f>
        <v>0</v>
      </c>
    </row>
    <row r="327" spans="1:59">
      <c r="A327" s="120" t="s">
        <v>838</v>
      </c>
      <c r="B327" s="161" t="s">
        <v>838</v>
      </c>
      <c r="C327" s="31" t="s">
        <v>839</v>
      </c>
      <c r="D327" s="193" t="s">
        <v>839</v>
      </c>
      <c r="E327" s="157" t="s">
        <v>3634</v>
      </c>
      <c r="F327" s="117" t="s">
        <v>3071</v>
      </c>
      <c r="G327" s="117" t="s">
        <v>492</v>
      </c>
      <c r="H327" s="43" t="str">
        <f t="shared" si="125"/>
        <v>Rural Bexar</v>
      </c>
      <c r="I327" s="45">
        <f>INDEX(FeeCalc!M:M,MATCH(C:C,FeeCalc!F:F,0))</f>
        <v>319124.15040807193</v>
      </c>
      <c r="J327" s="45">
        <f>INDEX(FeeCalc!L:L,MATCH(C:C,FeeCalc!F:F,0))</f>
        <v>1692594.8688264885</v>
      </c>
      <c r="K327" s="45">
        <f t="shared" si="126"/>
        <v>2011719.0192345604</v>
      </c>
      <c r="L327" s="45">
        <f>IFERROR(IFERROR(INDEX('2023 IP UPL Data'!N:N,MATCH(A:A,'2023 IP UPL Data'!B:B,0)),INDEX('2023 IMD UPL Data'!M:M,MATCH(A:A,'2023 IMD UPL Data'!B:B,0))),0)</f>
        <v>257413.41195279401</v>
      </c>
      <c r="M327" s="45">
        <f>IFERROR((IF(F327="IMD",0,INDEX('2023 OP UPL Data'!M:M,MATCH(A:A,'2023 OP UPL Data'!B:B,0)))),0)</f>
        <v>-403993.31171428575</v>
      </c>
      <c r="N327" s="45">
        <f t="shared" si="127"/>
        <v>-146579.89976149175</v>
      </c>
      <c r="O327" s="45">
        <v>431904.46737763559</v>
      </c>
      <c r="P327" s="45">
        <v>800545.60323091946</v>
      </c>
      <c r="Q327" s="45">
        <f t="shared" si="128"/>
        <v>1232450.0706085551</v>
      </c>
      <c r="R327" s="45" t="str">
        <f t="shared" si="129"/>
        <v>Yes</v>
      </c>
      <c r="S327" s="46" t="str">
        <f t="shared" si="129"/>
        <v>Yes</v>
      </c>
      <c r="T327" s="47">
        <f>ROUND(INDEX(Summary!H:H,MATCH(H:H,Summary!A:A,0)),2)</f>
        <v>0.2</v>
      </c>
      <c r="U327" s="47">
        <f>ROUND(INDEX(Summary!I:I,MATCH(H:H,Summary!A:A,0)),2)</f>
        <v>0.28000000000000003</v>
      </c>
      <c r="V327" s="82">
        <f t="shared" si="130"/>
        <v>63824.830081614389</v>
      </c>
      <c r="W327" s="82">
        <f t="shared" si="130"/>
        <v>473926.56327141682</v>
      </c>
      <c r="X327" s="45">
        <f t="shared" si="131"/>
        <v>537751.39335303125</v>
      </c>
      <c r="Y327" s="45" t="s">
        <v>18726</v>
      </c>
      <c r="Z327" s="45" t="str">
        <f t="shared" si="132"/>
        <v>Yes</v>
      </c>
      <c r="AA327" s="45" t="str">
        <f t="shared" si="132"/>
        <v>Yes</v>
      </c>
      <c r="AB327" s="45" t="str">
        <f t="shared" si="133"/>
        <v>Yes</v>
      </c>
      <c r="AC327" s="83">
        <f t="shared" ref="AC327:AC390" si="144">IF(Y327="No",0,IFERROR(ROUND(IF(I327&gt;0,IF(O327&gt;0,$R$4*MAX(O327-V327,0),0),0)/I327,2),0))</f>
        <v>0.8</v>
      </c>
      <c r="AD327" s="83">
        <f t="shared" ref="AD327:AD390" si="145">IF(Y327="No",0,IFERROR(ROUND(IF(J327&gt;0,IF(P327&gt;0,$R$4*MAX(P327-W327,0),0),0)/J327,2),0))</f>
        <v>0.13</v>
      </c>
      <c r="AE327" s="45">
        <f t="shared" ref="AE327:AF390" si="146">AC327*I327</f>
        <v>255299.32032645756</v>
      </c>
      <c r="AF327" s="45">
        <f t="shared" si="146"/>
        <v>220037.3329474435</v>
      </c>
      <c r="AG327" s="45">
        <f t="shared" si="134"/>
        <v>475336.65327390109</v>
      </c>
      <c r="AH327" s="47">
        <f>IF(Y327="No",0,IFERROR(ROUNDDOWN(INDEX('90% of ACR'!K:K,MATCH(H:H,'90% of ACR'!A:A,0))*IF(I327&gt;0,IF(O327&gt;0,$R$4*MAX(O327-V327,0),0),0)/I327,2),0))</f>
        <v>0.75</v>
      </c>
      <c r="AI327" s="83">
        <f>IF(Y327="No",0,IFERROR(ROUNDDOWN(INDEX('90% of ACR'!R:R,MATCH(H:H,'90% of ACR'!A:A,0))*IF(J327&gt;0,IF(P327&gt;0,$R$4*MAX(P327-W327,0),0),0)/J327,2),0))</f>
        <v>0.13</v>
      </c>
      <c r="AJ327" s="45">
        <f t="shared" si="135"/>
        <v>239343.11280605395</v>
      </c>
      <c r="AK327" s="45">
        <f t="shared" si="135"/>
        <v>220037.3329474435</v>
      </c>
      <c r="AL327" s="47">
        <f t="shared" si="136"/>
        <v>0.95</v>
      </c>
      <c r="AM327" s="47">
        <f t="shared" si="136"/>
        <v>0.41000000000000003</v>
      </c>
      <c r="AN327" s="84">
        <f>IFERROR(INDEX(FeeCalc!P:P,MATCH(C327,FeeCalc!F:F,0)),0)</f>
        <v>997131.83910652855</v>
      </c>
      <c r="AO327" s="84">
        <f>IFERROR(INDEX(FeeCalc!S:S,MATCH(C327,FeeCalc!F:F,0)),0)</f>
        <v>61088.948800390208</v>
      </c>
      <c r="AP327" s="84">
        <f t="shared" si="137"/>
        <v>1058220.7879069187</v>
      </c>
      <c r="AQ327" s="69">
        <f t="shared" si="138"/>
        <v>449036.94337411865</v>
      </c>
      <c r="AR327" s="69">
        <v>225580.91747340828</v>
      </c>
      <c r="AS327" s="69">
        <f t="shared" ref="AS327:AS390" si="147">AQ327-AR327</f>
        <v>223456.02590071037</v>
      </c>
      <c r="AT327" s="69">
        <f>IFERROR(IFERROR(INDEX('2023 IP UPL Data'!L:L,MATCH(A:A,'2023 IP UPL Data'!B:B,0)),INDEX('2023 IMD UPL Data'!I:I,MATCH(A:A,'2023 IMD UPL Data'!B:B,0))),0)</f>
        <v>330581.48804720602</v>
      </c>
      <c r="AU327" s="69">
        <f>IFERROR(IF(F325="IMD",0,INDEX('2023 OP UPL Data'!J:J,MATCH(A:A,'2023 OP UPL Data'!B:B,0))),0)</f>
        <v>797120.09171428578</v>
      </c>
      <c r="AV327" s="45">
        <f t="shared" si="139"/>
        <v>1127701.5797614919</v>
      </c>
      <c r="AW327" s="69">
        <f>IFERROR(IFERROR(INDEX('2023 IP UPL Data'!M:M,MATCH(A:A,'2023 IP UPL Data'!B:B,0)),INDEX('2023 IMD UPL Data'!J:J,MATCH(A:A,'2023 IMD UPL Data'!B:B,0))),0)</f>
        <v>587994.9</v>
      </c>
      <c r="AX327" s="69">
        <f>IFERROR(IF(F325="IMD",0,INDEX('2023 OP UPL Data'!L:L,MATCH(A:A,'2023 OP UPL Data'!B:B,0))),0)</f>
        <v>393126.78</v>
      </c>
      <c r="AY327" s="45">
        <f t="shared" si="140"/>
        <v>981121.68</v>
      </c>
      <c r="AZ327" s="69">
        <v>762485.95542484161</v>
      </c>
      <c r="BA327" s="69">
        <v>1597665.6949452052</v>
      </c>
      <c r="BB327" s="69">
        <f t="shared" si="141"/>
        <v>698661.12534322718</v>
      </c>
      <c r="BC327" s="69">
        <f t="shared" si="141"/>
        <v>1123739.1316737884</v>
      </c>
      <c r="BD327" s="69">
        <f t="shared" si="142"/>
        <v>1822400.2570170157</v>
      </c>
      <c r="BE327" s="91">
        <f t="shared" si="143"/>
        <v>174491.05542484159</v>
      </c>
      <c r="BF327" s="91">
        <f t="shared" si="143"/>
        <v>1204538.9149452052</v>
      </c>
      <c r="BG327" s="70">
        <f>IFERROR(INDEX('2023 IP UPL Data'!K:K,MATCH(A327,'2023 IP UPL Data'!B:B,0)),0)</f>
        <v>0</v>
      </c>
    </row>
    <row r="328" spans="1:59">
      <c r="A328" s="120" t="s">
        <v>1084</v>
      </c>
      <c r="B328" s="161" t="s">
        <v>1084</v>
      </c>
      <c r="C328" s="31" t="s">
        <v>1085</v>
      </c>
      <c r="D328" s="193" t="s">
        <v>1085</v>
      </c>
      <c r="E328" s="157" t="s">
        <v>22993</v>
      </c>
      <c r="F328" s="117" t="s">
        <v>3071</v>
      </c>
      <c r="G328" s="117" t="s">
        <v>228</v>
      </c>
      <c r="H328" s="43" t="str">
        <f t="shared" si="125"/>
        <v>Rural MRSA West</v>
      </c>
      <c r="I328" s="45">
        <f>INDEX(FeeCalc!M:M,MATCH(C:C,FeeCalc!F:F,0))</f>
        <v>44514.118949959418</v>
      </c>
      <c r="J328" s="45">
        <f>INDEX(FeeCalc!L:L,MATCH(C:C,FeeCalc!F:F,0))</f>
        <v>128383.32693415674</v>
      </c>
      <c r="K328" s="45">
        <f t="shared" si="126"/>
        <v>172897.44588411617</v>
      </c>
      <c r="L328" s="45">
        <f>IFERROR(IFERROR(INDEX('2023 IP UPL Data'!N:N,MATCH(A:A,'2023 IP UPL Data'!B:B,0)),INDEX('2023 IMD UPL Data'!M:M,MATCH(A:A,'2023 IMD UPL Data'!B:B,0))),0)</f>
        <v>32932.686705770524</v>
      </c>
      <c r="M328" s="45">
        <f>IFERROR((IF(F328="IMD",0,INDEX('2023 OP UPL Data'!M:M,MATCH(A:A,'2023 OP UPL Data'!B:B,0)))),0)</f>
        <v>83789.286500000002</v>
      </c>
      <c r="N328" s="45">
        <f t="shared" si="127"/>
        <v>116721.97320577053</v>
      </c>
      <c r="O328" s="45">
        <v>-10827.549288122376</v>
      </c>
      <c r="P328" s="45">
        <v>81830.121896789045</v>
      </c>
      <c r="Q328" s="45">
        <f t="shared" si="128"/>
        <v>71002.572608666669</v>
      </c>
      <c r="R328" s="45" t="str">
        <f t="shared" si="129"/>
        <v>No</v>
      </c>
      <c r="S328" s="46" t="str">
        <f t="shared" si="129"/>
        <v>Yes</v>
      </c>
      <c r="T328" s="47">
        <f>ROUND(INDEX(Summary!H:H,MATCH(H:H,Summary!A:A,0)),2)</f>
        <v>0</v>
      </c>
      <c r="U328" s="47">
        <f>ROUND(INDEX(Summary!I:I,MATCH(H:H,Summary!A:A,0)),2)</f>
        <v>0.25</v>
      </c>
      <c r="V328" s="82">
        <f t="shared" si="130"/>
        <v>0</v>
      </c>
      <c r="W328" s="82">
        <f t="shared" si="130"/>
        <v>32095.831733539184</v>
      </c>
      <c r="X328" s="45">
        <f t="shared" si="131"/>
        <v>32095.831733539184</v>
      </c>
      <c r="Y328" s="45" t="s">
        <v>18726</v>
      </c>
      <c r="Z328" s="45" t="str">
        <f t="shared" si="132"/>
        <v>No</v>
      </c>
      <c r="AA328" s="45" t="str">
        <f t="shared" si="132"/>
        <v>Yes</v>
      </c>
      <c r="AB328" s="45" t="str">
        <f t="shared" si="133"/>
        <v>Yes</v>
      </c>
      <c r="AC328" s="83">
        <f t="shared" si="144"/>
        <v>0</v>
      </c>
      <c r="AD328" s="83">
        <f t="shared" si="145"/>
        <v>0.27</v>
      </c>
      <c r="AE328" s="45">
        <f t="shared" si="146"/>
        <v>0</v>
      </c>
      <c r="AF328" s="45">
        <f t="shared" si="146"/>
        <v>34663.498272222321</v>
      </c>
      <c r="AG328" s="45">
        <f t="shared" si="134"/>
        <v>34663.498272222321</v>
      </c>
      <c r="AH328" s="47">
        <f>IF(Y328="No",0,IFERROR(ROUNDDOWN(INDEX('90% of ACR'!K:K,MATCH(H:H,'90% of ACR'!A:A,0))*IF(I328&gt;0,IF(O328&gt;0,$R$4*MAX(O328-V328,0),0),0)/I328,2),0))</f>
        <v>0</v>
      </c>
      <c r="AI328" s="83">
        <f>IF(Y328="No",0,IFERROR(ROUNDDOWN(INDEX('90% of ACR'!R:R,MATCH(H:H,'90% of ACR'!A:A,0))*IF(J328&gt;0,IF(P328&gt;0,$R$4*MAX(P328-W328,0),0),0)/J328,2),0))</f>
        <v>0.26</v>
      </c>
      <c r="AJ328" s="45">
        <f t="shared" si="135"/>
        <v>0</v>
      </c>
      <c r="AK328" s="45">
        <f t="shared" si="135"/>
        <v>33379.665002880749</v>
      </c>
      <c r="AL328" s="47">
        <f t="shared" si="136"/>
        <v>0</v>
      </c>
      <c r="AM328" s="47">
        <f t="shared" si="136"/>
        <v>0.51</v>
      </c>
      <c r="AN328" s="84">
        <f>IFERROR(INDEX(FeeCalc!P:P,MATCH(C328,FeeCalc!F:F,0)),0)</f>
        <v>65475.496736419933</v>
      </c>
      <c r="AO328" s="84">
        <f>IFERROR(INDEX(FeeCalc!S:S,MATCH(C328,FeeCalc!F:F,0)),0)</f>
        <v>4030.2332314099735</v>
      </c>
      <c r="AP328" s="84">
        <f t="shared" si="137"/>
        <v>69505.729967829902</v>
      </c>
      <c r="AQ328" s="69">
        <f t="shared" si="138"/>
        <v>29493.505408709203</v>
      </c>
      <c r="AR328" s="69">
        <v>15477.883277443578</v>
      </c>
      <c r="AS328" s="69">
        <f t="shared" si="147"/>
        <v>14015.622131265625</v>
      </c>
      <c r="AT328" s="69">
        <f>IFERROR(IFERROR(INDEX('2023 IP UPL Data'!L:L,MATCH(A:A,'2023 IP UPL Data'!B:B,0)),INDEX('2023 IMD UPL Data'!I:I,MATCH(A:A,'2023 IMD UPL Data'!B:B,0))),0)</f>
        <v>66437.783294229477</v>
      </c>
      <c r="AU328" s="69">
        <f>IFERROR(IF(F326="IMD",0,INDEX('2023 OP UPL Data'!J:J,MATCH(A:A,'2023 OP UPL Data'!B:B,0))),0)</f>
        <v>76691.703499999989</v>
      </c>
      <c r="AV328" s="45">
        <f t="shared" si="139"/>
        <v>143129.48679422948</v>
      </c>
      <c r="AW328" s="69">
        <f>IFERROR(IFERROR(INDEX('2023 IP UPL Data'!M:M,MATCH(A:A,'2023 IP UPL Data'!B:B,0)),INDEX('2023 IMD UPL Data'!J:J,MATCH(A:A,'2023 IMD UPL Data'!B:B,0))),0)</f>
        <v>99370.47</v>
      </c>
      <c r="AX328" s="69">
        <f>IFERROR(IF(F326="IMD",0,INDEX('2023 OP UPL Data'!L:L,MATCH(A:A,'2023 OP UPL Data'!B:B,0))),0)</f>
        <v>160480.99</v>
      </c>
      <c r="AY328" s="45">
        <f t="shared" si="140"/>
        <v>259851.46</v>
      </c>
      <c r="AZ328" s="69">
        <v>55610.234006107101</v>
      </c>
      <c r="BA328" s="69">
        <v>158521.82539678903</v>
      </c>
      <c r="BB328" s="69">
        <f t="shared" si="141"/>
        <v>55610.234006107101</v>
      </c>
      <c r="BC328" s="69">
        <f t="shared" si="141"/>
        <v>126425.99366324986</v>
      </c>
      <c r="BD328" s="69">
        <f t="shared" si="142"/>
        <v>182036.22766935697</v>
      </c>
      <c r="BE328" s="91">
        <f t="shared" si="143"/>
        <v>0</v>
      </c>
      <c r="BF328" s="91">
        <f t="shared" si="143"/>
        <v>0</v>
      </c>
      <c r="BG328" s="70">
        <f>IFERROR(INDEX('2023 IP UPL Data'!K:K,MATCH(A328,'2023 IP UPL Data'!B:B,0)),0)</f>
        <v>0</v>
      </c>
    </row>
    <row r="329" spans="1:59">
      <c r="A329" s="120" t="s">
        <v>1003</v>
      </c>
      <c r="B329" s="161" t="s">
        <v>1003</v>
      </c>
      <c r="C329" s="31" t="s">
        <v>1004</v>
      </c>
      <c r="D329" s="193" t="s">
        <v>1004</v>
      </c>
      <c r="E329" s="157" t="s">
        <v>23174</v>
      </c>
      <c r="F329" s="117" t="s">
        <v>3071</v>
      </c>
      <c r="G329" s="117" t="s">
        <v>228</v>
      </c>
      <c r="H329" s="43" t="str">
        <f t="shared" si="125"/>
        <v>Rural MRSA West</v>
      </c>
      <c r="I329" s="45">
        <f>INDEX(FeeCalc!M:M,MATCH(C:C,FeeCalc!F:F,0))</f>
        <v>1407290.6660708862</v>
      </c>
      <c r="J329" s="45">
        <f>INDEX(FeeCalc!L:L,MATCH(C:C,FeeCalc!F:F,0))</f>
        <v>1899207.6747188109</v>
      </c>
      <c r="K329" s="45">
        <f t="shared" si="126"/>
        <v>3306498.3407896971</v>
      </c>
      <c r="L329" s="45">
        <f>IFERROR(IFERROR(INDEX('2023 IP UPL Data'!N:N,MATCH(A:A,'2023 IP UPL Data'!B:B,0)),INDEX('2023 IMD UPL Data'!M:M,MATCH(A:A,'2023 IMD UPL Data'!B:B,0))),0)</f>
        <v>-683266.19376228983</v>
      </c>
      <c r="M329" s="45">
        <f>IFERROR((IF(F329="IMD",0,INDEX('2023 OP UPL Data'!M:M,MATCH(A:A,'2023 OP UPL Data'!B:B,0)))),0)</f>
        <v>368550.92049999989</v>
      </c>
      <c r="N329" s="45">
        <f t="shared" si="127"/>
        <v>-314715.27326228993</v>
      </c>
      <c r="O329" s="45">
        <v>-1149901.4370311343</v>
      </c>
      <c r="P329" s="45">
        <v>98923.533301646123</v>
      </c>
      <c r="Q329" s="45">
        <f t="shared" si="128"/>
        <v>-1050977.9037294881</v>
      </c>
      <c r="R329" s="45" t="str">
        <f t="shared" si="129"/>
        <v>No</v>
      </c>
      <c r="S329" s="46" t="str">
        <f t="shared" si="129"/>
        <v>Yes</v>
      </c>
      <c r="T329" s="47">
        <f>ROUND(INDEX(Summary!H:H,MATCH(H:H,Summary!A:A,0)),2)</f>
        <v>0</v>
      </c>
      <c r="U329" s="47">
        <f>ROUND(INDEX(Summary!I:I,MATCH(H:H,Summary!A:A,0)),2)</f>
        <v>0.25</v>
      </c>
      <c r="V329" s="82">
        <f t="shared" si="130"/>
        <v>0</v>
      </c>
      <c r="W329" s="82">
        <f t="shared" si="130"/>
        <v>474801.91867970274</v>
      </c>
      <c r="X329" s="45">
        <f t="shared" si="131"/>
        <v>474801.91867970274</v>
      </c>
      <c r="Y329" s="45" t="s">
        <v>18726</v>
      </c>
      <c r="Z329" s="45" t="str">
        <f t="shared" si="132"/>
        <v>No</v>
      </c>
      <c r="AA329" s="45" t="str">
        <f t="shared" si="132"/>
        <v>No</v>
      </c>
      <c r="AB329" s="45" t="str">
        <f t="shared" si="133"/>
        <v>No</v>
      </c>
      <c r="AC329" s="83">
        <f t="shared" si="144"/>
        <v>0</v>
      </c>
      <c r="AD329" s="83">
        <f t="shared" si="145"/>
        <v>0</v>
      </c>
      <c r="AE329" s="45">
        <f t="shared" si="146"/>
        <v>0</v>
      </c>
      <c r="AF329" s="45">
        <f t="shared" si="146"/>
        <v>0</v>
      </c>
      <c r="AG329" s="45">
        <f t="shared" si="134"/>
        <v>0</v>
      </c>
      <c r="AH329" s="47">
        <f>IF(Y329="No",0,IFERROR(ROUNDDOWN(INDEX('90% of ACR'!K:K,MATCH(H:H,'90% of ACR'!A:A,0))*IF(I329&gt;0,IF(O329&gt;0,$R$4*MAX(O329-V329,0),0),0)/I329,2),0))</f>
        <v>0</v>
      </c>
      <c r="AI329" s="83">
        <f>IF(Y329="No",0,IFERROR(ROUNDDOWN(INDEX('90% of ACR'!R:R,MATCH(H:H,'90% of ACR'!A:A,0))*IF(J329&gt;0,IF(P329&gt;0,$R$4*MAX(P329-W329,0),0),0)/J329,2),0))</f>
        <v>0</v>
      </c>
      <c r="AJ329" s="45">
        <f t="shared" si="135"/>
        <v>0</v>
      </c>
      <c r="AK329" s="45">
        <f t="shared" si="135"/>
        <v>0</v>
      </c>
      <c r="AL329" s="47">
        <f t="shared" si="136"/>
        <v>0</v>
      </c>
      <c r="AM329" s="47">
        <f t="shared" si="136"/>
        <v>0.25</v>
      </c>
      <c r="AN329" s="84">
        <f>IFERROR(INDEX(FeeCalc!P:P,MATCH(C329,FeeCalc!F:F,0)),0)</f>
        <v>474801.91867970274</v>
      </c>
      <c r="AO329" s="84">
        <f>IFERROR(INDEX(FeeCalc!S:S,MATCH(C329,FeeCalc!F:F,0)),0)</f>
        <v>29244.938956400176</v>
      </c>
      <c r="AP329" s="84">
        <f t="shared" si="137"/>
        <v>504046.85763610294</v>
      </c>
      <c r="AQ329" s="69">
        <f t="shared" si="138"/>
        <v>213883.21119444285</v>
      </c>
      <c r="AR329" s="69">
        <v>136987.50513007649</v>
      </c>
      <c r="AS329" s="69">
        <f t="shared" si="147"/>
        <v>76895.706064366357</v>
      </c>
      <c r="AT329" s="69">
        <f>IFERROR(IFERROR(INDEX('2023 IP UPL Data'!L:L,MATCH(A:A,'2023 IP UPL Data'!B:B,0)),INDEX('2023 IMD UPL Data'!I:I,MATCH(A:A,'2023 IMD UPL Data'!B:B,0))),0)</f>
        <v>1818107.2937622899</v>
      </c>
      <c r="AU329" s="69">
        <f>IFERROR(IF(F327="IMD",0,INDEX('2023 OP UPL Data'!J:J,MATCH(A:A,'2023 OP UPL Data'!B:B,0))),0)</f>
        <v>548659.27950000006</v>
      </c>
      <c r="AV329" s="45">
        <f t="shared" si="139"/>
        <v>2366766.5732622901</v>
      </c>
      <c r="AW329" s="69">
        <f>IFERROR(IFERROR(INDEX('2023 IP UPL Data'!M:M,MATCH(A:A,'2023 IP UPL Data'!B:B,0)),INDEX('2023 IMD UPL Data'!J:J,MATCH(A:A,'2023 IMD UPL Data'!B:B,0))),0)</f>
        <v>1134841.1000000001</v>
      </c>
      <c r="AX329" s="69">
        <f>IFERROR(IF(F327="IMD",0,INDEX('2023 OP UPL Data'!L:L,MATCH(A:A,'2023 OP UPL Data'!B:B,0))),0)</f>
        <v>917210.2</v>
      </c>
      <c r="AY329" s="45">
        <f t="shared" si="140"/>
        <v>2052051.3</v>
      </c>
      <c r="AZ329" s="69">
        <v>668205.85673115565</v>
      </c>
      <c r="BA329" s="69">
        <v>647582.81280164619</v>
      </c>
      <c r="BB329" s="69">
        <f t="shared" si="141"/>
        <v>668205.85673115565</v>
      </c>
      <c r="BC329" s="69">
        <f t="shared" si="141"/>
        <v>172780.89412194345</v>
      </c>
      <c r="BD329" s="69">
        <f t="shared" si="142"/>
        <v>840986.75085309916</v>
      </c>
      <c r="BE329" s="91">
        <f t="shared" si="143"/>
        <v>0</v>
      </c>
      <c r="BF329" s="91">
        <f t="shared" si="143"/>
        <v>0</v>
      </c>
      <c r="BG329" s="70">
        <f>IFERROR(INDEX('2023 IP UPL Data'!K:K,MATCH(A329,'2023 IP UPL Data'!B:B,0)),0)</f>
        <v>0</v>
      </c>
    </row>
    <row r="330" spans="1:59">
      <c r="A330" s="120" t="s">
        <v>438</v>
      </c>
      <c r="B330" s="161" t="s">
        <v>438</v>
      </c>
      <c r="C330" s="31" t="s">
        <v>439</v>
      </c>
      <c r="D330" s="193" t="s">
        <v>439</v>
      </c>
      <c r="E330" s="157" t="s">
        <v>23175</v>
      </c>
      <c r="F330" s="117" t="s">
        <v>1596</v>
      </c>
      <c r="G330" s="117" t="s">
        <v>224</v>
      </c>
      <c r="H330" s="43" t="str">
        <f t="shared" si="125"/>
        <v>Children's Dallas</v>
      </c>
      <c r="I330" s="45">
        <f>INDEX(FeeCalc!M:M,MATCH(C:C,FeeCalc!F:F,0))</f>
        <v>6114233.0444312813</v>
      </c>
      <c r="J330" s="45">
        <f>INDEX(FeeCalc!L:L,MATCH(C:C,FeeCalc!F:F,0))</f>
        <v>2370531.9954035576</v>
      </c>
      <c r="K330" s="45">
        <f t="shared" si="126"/>
        <v>8484765.0398348384</v>
      </c>
      <c r="L330" s="45">
        <f>IFERROR(IFERROR(INDEX('2023 IP UPL Data'!N:N,MATCH(A:A,'2023 IP UPL Data'!B:B,0)),INDEX('2023 IMD UPL Data'!M:M,MATCH(A:A,'2023 IMD UPL Data'!B:B,0))),0)</f>
        <v>-2869100.506713287</v>
      </c>
      <c r="M330" s="45">
        <f>IFERROR((IF(F330="IMD",0,INDEX('2023 OP UPL Data'!M:M,MATCH(A:A,'2023 OP UPL Data'!B:B,0)))),0)</f>
        <v>467051.34125874192</v>
      </c>
      <c r="N330" s="45">
        <f t="shared" si="127"/>
        <v>-2402049.1654545451</v>
      </c>
      <c r="O330" s="45">
        <v>-789971.03662219457</v>
      </c>
      <c r="P330" s="45">
        <v>2459944.7643196625</v>
      </c>
      <c r="Q330" s="45">
        <f t="shared" si="128"/>
        <v>1669973.7276974679</v>
      </c>
      <c r="R330" s="45" t="str">
        <f t="shared" si="129"/>
        <v>No</v>
      </c>
      <c r="S330" s="46" t="str">
        <f t="shared" si="129"/>
        <v>Yes</v>
      </c>
      <c r="T330" s="47">
        <f>ROUND(INDEX(Summary!H:H,MATCH(H:H,Summary!A:A,0)),2)</f>
        <v>1.27</v>
      </c>
      <c r="U330" s="47">
        <f>ROUND(INDEX(Summary!I:I,MATCH(H:H,Summary!A:A,0)),2)</f>
        <v>0</v>
      </c>
      <c r="V330" s="82">
        <f t="shared" si="130"/>
        <v>7765075.9664277276</v>
      </c>
      <c r="W330" s="82">
        <f t="shared" si="130"/>
        <v>0</v>
      </c>
      <c r="X330" s="45">
        <f t="shared" si="131"/>
        <v>7765075.9664277276</v>
      </c>
      <c r="Y330" s="45" t="s">
        <v>18726</v>
      </c>
      <c r="Z330" s="45" t="str">
        <f t="shared" si="132"/>
        <v>No</v>
      </c>
      <c r="AA330" s="45" t="str">
        <f t="shared" si="132"/>
        <v>Yes</v>
      </c>
      <c r="AB330" s="45" t="str">
        <f t="shared" si="133"/>
        <v>Yes</v>
      </c>
      <c r="AC330" s="83">
        <f t="shared" si="144"/>
        <v>0</v>
      </c>
      <c r="AD330" s="83">
        <f t="shared" si="145"/>
        <v>0.72</v>
      </c>
      <c r="AE330" s="45">
        <f t="shared" si="146"/>
        <v>0</v>
      </c>
      <c r="AF330" s="45">
        <f t="shared" si="146"/>
        <v>1706783.0366905613</v>
      </c>
      <c r="AG330" s="45">
        <f t="shared" si="134"/>
        <v>1706783.0366905613</v>
      </c>
      <c r="AH330" s="47">
        <f>IF(Y330="No",0,IFERROR(ROUNDDOWN(INDEX('90% of ACR'!K:K,MATCH(H:H,'90% of ACR'!A:A,0))*IF(I330&gt;0,IF(O330&gt;0,$R$4*MAX(O330-V330,0),0),0)/I330,2),0))</f>
        <v>0</v>
      </c>
      <c r="AI330" s="83">
        <f>IF(Y330="No",0,IFERROR(ROUNDDOWN(INDEX('90% of ACR'!R:R,MATCH(H:H,'90% of ACR'!A:A,0))*IF(J330&gt;0,IF(P330&gt;0,$R$4*MAX(P330-W330,0),0),0)/J330,2),0))</f>
        <v>0.72</v>
      </c>
      <c r="AJ330" s="45">
        <f t="shared" si="135"/>
        <v>0</v>
      </c>
      <c r="AK330" s="45">
        <f t="shared" si="135"/>
        <v>1706783.0366905613</v>
      </c>
      <c r="AL330" s="47">
        <f t="shared" si="136"/>
        <v>1.27</v>
      </c>
      <c r="AM330" s="47">
        <f t="shared" si="136"/>
        <v>0.72</v>
      </c>
      <c r="AN330" s="84">
        <f>IFERROR(INDEX(FeeCalc!P:P,MATCH(C330,FeeCalc!F:F,0)),0)</f>
        <v>9471859.0031182896</v>
      </c>
      <c r="AO330" s="84">
        <f>IFERROR(INDEX(FeeCalc!S:S,MATCH(C330,FeeCalc!F:F,0)),0)</f>
        <v>577997.7127571312</v>
      </c>
      <c r="AP330" s="84">
        <f t="shared" si="137"/>
        <v>10049856.715875421</v>
      </c>
      <c r="AQ330" s="69">
        <f t="shared" si="138"/>
        <v>4264475.7999608498</v>
      </c>
      <c r="AR330" s="69">
        <v>2453250.9290559613</v>
      </c>
      <c r="AS330" s="69">
        <f t="shared" si="147"/>
        <v>1811224.8709048885</v>
      </c>
      <c r="AT330" s="69">
        <f>IFERROR(IFERROR(INDEX('2023 IP UPL Data'!L:L,MATCH(A:A,'2023 IP UPL Data'!B:B,0)),INDEX('2023 IMD UPL Data'!I:I,MATCH(A:A,'2023 IMD UPL Data'!B:B,0))),0)</f>
        <v>4873362.2867132872</v>
      </c>
      <c r="AU330" s="69">
        <f>IFERROR(IF(F328="IMD",0,INDEX('2023 OP UPL Data'!J:J,MATCH(A:A,'2023 OP UPL Data'!B:B,0))),0)</f>
        <v>1061101.2587412582</v>
      </c>
      <c r="AV330" s="45">
        <f t="shared" si="139"/>
        <v>5934463.5454545449</v>
      </c>
      <c r="AW330" s="69">
        <f>IFERROR(IFERROR(INDEX('2023 IP UPL Data'!M:M,MATCH(A:A,'2023 IP UPL Data'!B:B,0)),INDEX('2023 IMD UPL Data'!J:J,MATCH(A:A,'2023 IMD UPL Data'!B:B,0))),0)</f>
        <v>2004261.78</v>
      </c>
      <c r="AX330" s="69">
        <f>IFERROR(IF(F328="IMD",0,INDEX('2023 OP UPL Data'!L:L,MATCH(A:A,'2023 OP UPL Data'!B:B,0))),0)</f>
        <v>1528152.6</v>
      </c>
      <c r="AY330" s="45">
        <f t="shared" si="140"/>
        <v>3532414.38</v>
      </c>
      <c r="AZ330" s="69">
        <v>4083391.2500910927</v>
      </c>
      <c r="BA330" s="69">
        <v>3521046.0230609206</v>
      </c>
      <c r="BB330" s="69">
        <f t="shared" si="141"/>
        <v>0</v>
      </c>
      <c r="BC330" s="69">
        <f t="shared" si="141"/>
        <v>3521046.0230609206</v>
      </c>
      <c r="BD330" s="69">
        <f t="shared" si="142"/>
        <v>0</v>
      </c>
      <c r="BE330" s="91">
        <f t="shared" si="143"/>
        <v>2079129.4700910926</v>
      </c>
      <c r="BF330" s="91">
        <f t="shared" si="143"/>
        <v>1992893.4230609206</v>
      </c>
      <c r="BG330" s="70">
        <f>IFERROR(INDEX('2023 IP UPL Data'!K:K,MATCH(A330,'2023 IP UPL Data'!B:B,0)),0)</f>
        <v>0</v>
      </c>
    </row>
    <row r="331" spans="1:59">
      <c r="A331" s="120" t="s">
        <v>808</v>
      </c>
      <c r="B331" s="161" t="s">
        <v>808</v>
      </c>
      <c r="C331" s="31" t="s">
        <v>809</v>
      </c>
      <c r="D331" s="193" t="s">
        <v>809</v>
      </c>
      <c r="E331" s="157" t="s">
        <v>22987</v>
      </c>
      <c r="F331" s="117" t="s">
        <v>3071</v>
      </c>
      <c r="G331" s="117" t="s">
        <v>228</v>
      </c>
      <c r="H331" s="43" t="str">
        <f t="shared" si="125"/>
        <v>Rural MRSA West</v>
      </c>
      <c r="I331" s="45">
        <f>INDEX(FeeCalc!M:M,MATCH(C:C,FeeCalc!F:F,0))</f>
        <v>29477.404997400787</v>
      </c>
      <c r="J331" s="45">
        <f>INDEX(FeeCalc!L:L,MATCH(C:C,FeeCalc!F:F,0))</f>
        <v>310460.19840334111</v>
      </c>
      <c r="K331" s="45">
        <f t="shared" si="126"/>
        <v>339937.60340074188</v>
      </c>
      <c r="L331" s="45">
        <f>IFERROR(IFERROR(INDEX('2023 IP UPL Data'!N:N,MATCH(A:A,'2023 IP UPL Data'!B:B,0)),INDEX('2023 IMD UPL Data'!M:M,MATCH(A:A,'2023 IMD UPL Data'!B:B,0))),0)</f>
        <v>-16230.340743891647</v>
      </c>
      <c r="M331" s="45">
        <f>IFERROR((IF(F331="IMD",0,INDEX('2023 OP UPL Data'!M:M,MATCH(A:A,'2023 OP UPL Data'!B:B,0)))),0)</f>
        <v>39269.163250000012</v>
      </c>
      <c r="N331" s="45">
        <f t="shared" si="127"/>
        <v>23038.822506108365</v>
      </c>
      <c r="O331" s="45">
        <v>-17344.793906136198</v>
      </c>
      <c r="P331" s="45">
        <v>116505.9568751222</v>
      </c>
      <c r="Q331" s="45">
        <f t="shared" si="128"/>
        <v>99161.162968985998</v>
      </c>
      <c r="R331" s="45" t="str">
        <f t="shared" si="129"/>
        <v>No</v>
      </c>
      <c r="S331" s="46" t="str">
        <f t="shared" si="129"/>
        <v>Yes</v>
      </c>
      <c r="T331" s="47">
        <f>ROUND(INDEX(Summary!H:H,MATCH(H:H,Summary!A:A,0)),2)</f>
        <v>0</v>
      </c>
      <c r="U331" s="47">
        <f>ROUND(INDEX(Summary!I:I,MATCH(H:H,Summary!A:A,0)),2)</f>
        <v>0.25</v>
      </c>
      <c r="V331" s="82">
        <f t="shared" si="130"/>
        <v>0</v>
      </c>
      <c r="W331" s="82">
        <f t="shared" si="130"/>
        <v>77615.049600835278</v>
      </c>
      <c r="X331" s="45">
        <f t="shared" si="131"/>
        <v>77615.049600835278</v>
      </c>
      <c r="Y331" s="45" t="s">
        <v>18726</v>
      </c>
      <c r="Z331" s="45" t="str">
        <f t="shared" si="132"/>
        <v>No</v>
      </c>
      <c r="AA331" s="45" t="str">
        <f t="shared" si="132"/>
        <v>Yes</v>
      </c>
      <c r="AB331" s="45" t="str">
        <f t="shared" si="133"/>
        <v>Yes</v>
      </c>
      <c r="AC331" s="83">
        <f t="shared" si="144"/>
        <v>0</v>
      </c>
      <c r="AD331" s="83">
        <f t="shared" si="145"/>
        <v>0.09</v>
      </c>
      <c r="AE331" s="45">
        <f t="shared" si="146"/>
        <v>0</v>
      </c>
      <c r="AF331" s="45">
        <f t="shared" si="146"/>
        <v>27941.417856300701</v>
      </c>
      <c r="AG331" s="45">
        <f t="shared" si="134"/>
        <v>27941.417856300701</v>
      </c>
      <c r="AH331" s="47">
        <f>IF(Y331="No",0,IFERROR(ROUNDDOWN(INDEX('90% of ACR'!K:K,MATCH(H:H,'90% of ACR'!A:A,0))*IF(I331&gt;0,IF(O331&gt;0,$R$4*MAX(O331-V331,0),0),0)/I331,2),0))</f>
        <v>0</v>
      </c>
      <c r="AI331" s="83">
        <f>IF(Y331="No",0,IFERROR(ROUNDDOWN(INDEX('90% of ACR'!R:R,MATCH(H:H,'90% of ACR'!A:A,0))*IF(J331&gt;0,IF(P331&gt;0,$R$4*MAX(P331-W331,0),0),0)/J331,2),0))</f>
        <v>0.08</v>
      </c>
      <c r="AJ331" s="45">
        <f t="shared" si="135"/>
        <v>0</v>
      </c>
      <c r="AK331" s="45">
        <f t="shared" si="135"/>
        <v>24836.815872267289</v>
      </c>
      <c r="AL331" s="47">
        <f t="shared" si="136"/>
        <v>0</v>
      </c>
      <c r="AM331" s="47">
        <f t="shared" si="136"/>
        <v>0.33</v>
      </c>
      <c r="AN331" s="84">
        <f>IFERROR(INDEX(FeeCalc!P:P,MATCH(C331,FeeCalc!F:F,0)),0)</f>
        <v>102451.86547310257</v>
      </c>
      <c r="AO331" s="84">
        <f>IFERROR(INDEX(FeeCalc!S:S,MATCH(C331,FeeCalc!F:F,0)),0)</f>
        <v>6321.2426243362124</v>
      </c>
      <c r="AP331" s="84">
        <f t="shared" si="137"/>
        <v>108773.10809743879</v>
      </c>
      <c r="AQ331" s="69">
        <f t="shared" si="138"/>
        <v>46155.910505202402</v>
      </c>
      <c r="AR331" s="69">
        <v>24691.895334684006</v>
      </c>
      <c r="AS331" s="69">
        <f t="shared" si="147"/>
        <v>21464.015170518396</v>
      </c>
      <c r="AT331" s="69">
        <f>IFERROR(IFERROR(INDEX('2023 IP UPL Data'!L:L,MATCH(A:A,'2023 IP UPL Data'!B:B,0)),INDEX('2023 IMD UPL Data'!I:I,MATCH(A:A,'2023 IMD UPL Data'!B:B,0))),0)</f>
        <v>62784.630743891648</v>
      </c>
      <c r="AU331" s="69">
        <f>IFERROR(IF(F329="IMD",0,INDEX('2023 OP UPL Data'!J:J,MATCH(A:A,'2023 OP UPL Data'!B:B,0))),0)</f>
        <v>67453.876749999981</v>
      </c>
      <c r="AV331" s="45">
        <f t="shared" si="139"/>
        <v>130238.50749389164</v>
      </c>
      <c r="AW331" s="69">
        <f>IFERROR(IFERROR(INDEX('2023 IP UPL Data'!M:M,MATCH(A:A,'2023 IP UPL Data'!B:B,0)),INDEX('2023 IMD UPL Data'!J:J,MATCH(A:A,'2023 IMD UPL Data'!B:B,0))),0)</f>
        <v>46554.29</v>
      </c>
      <c r="AX331" s="69">
        <f>IFERROR(IF(F329="IMD",0,INDEX('2023 OP UPL Data'!L:L,MATCH(A:A,'2023 OP UPL Data'!B:B,0))),0)</f>
        <v>106723.04</v>
      </c>
      <c r="AY331" s="45">
        <f t="shared" si="140"/>
        <v>153277.32999999999</v>
      </c>
      <c r="AZ331" s="69">
        <v>45439.836837755451</v>
      </c>
      <c r="BA331" s="69">
        <v>183959.83362512218</v>
      </c>
      <c r="BB331" s="69">
        <f t="shared" si="141"/>
        <v>45439.836837755451</v>
      </c>
      <c r="BC331" s="69">
        <f t="shared" si="141"/>
        <v>106344.7840242869</v>
      </c>
      <c r="BD331" s="69">
        <f t="shared" si="142"/>
        <v>151784.62086204236</v>
      </c>
      <c r="BE331" s="91">
        <f t="shared" si="143"/>
        <v>0</v>
      </c>
      <c r="BF331" s="91">
        <f t="shared" si="143"/>
        <v>77236.793625122184</v>
      </c>
      <c r="BG331" s="70">
        <f>IFERROR(INDEX('2023 IP UPL Data'!K:K,MATCH(A331,'2023 IP UPL Data'!B:B,0)),0)</f>
        <v>0</v>
      </c>
    </row>
    <row r="332" spans="1:59">
      <c r="A332" s="120" t="s">
        <v>1409</v>
      </c>
      <c r="B332" s="161" t="s">
        <v>1409</v>
      </c>
      <c r="C332" s="31" t="s">
        <v>1410</v>
      </c>
      <c r="D332" s="193" t="s">
        <v>1410</v>
      </c>
      <c r="E332" s="157" t="s">
        <v>22934</v>
      </c>
      <c r="F332" s="117" t="s">
        <v>3071</v>
      </c>
      <c r="G332" s="117" t="s">
        <v>228</v>
      </c>
      <c r="H332" s="43" t="str">
        <f t="shared" si="125"/>
        <v>Rural MRSA West</v>
      </c>
      <c r="I332" s="45">
        <f>INDEX(FeeCalc!M:M,MATCH(C:C,FeeCalc!F:F,0))</f>
        <v>880693.68296250375</v>
      </c>
      <c r="J332" s="45">
        <f>INDEX(FeeCalc!L:L,MATCH(C:C,FeeCalc!F:F,0))</f>
        <v>1854423.8658690697</v>
      </c>
      <c r="K332" s="45">
        <f t="shared" si="126"/>
        <v>2735117.5488315737</v>
      </c>
      <c r="L332" s="45">
        <f>IFERROR(IFERROR(INDEX('2023 IP UPL Data'!N:N,MATCH(A:A,'2023 IP UPL Data'!B:B,0)),INDEX('2023 IMD UPL Data'!M:M,MATCH(A:A,'2023 IMD UPL Data'!B:B,0))),0)</f>
        <v>-438894.86057339376</v>
      </c>
      <c r="M332" s="45">
        <f>IFERROR((IF(F332="IMD",0,INDEX('2023 OP UPL Data'!M:M,MATCH(A:A,'2023 OP UPL Data'!B:B,0)))),0)</f>
        <v>527404.92863945593</v>
      </c>
      <c r="N332" s="45">
        <f t="shared" si="127"/>
        <v>88510.068066062173</v>
      </c>
      <c r="O332" s="45">
        <v>-177886.90947458195</v>
      </c>
      <c r="P332" s="45">
        <v>948189.64550626115</v>
      </c>
      <c r="Q332" s="45">
        <f t="shared" si="128"/>
        <v>770302.7360316792</v>
      </c>
      <c r="R332" s="45" t="str">
        <f t="shared" si="129"/>
        <v>No</v>
      </c>
      <c r="S332" s="46" t="str">
        <f t="shared" si="129"/>
        <v>Yes</v>
      </c>
      <c r="T332" s="47">
        <f>ROUND(INDEX(Summary!H:H,MATCH(H:H,Summary!A:A,0)),2)</f>
        <v>0</v>
      </c>
      <c r="U332" s="47">
        <f>ROUND(INDEX(Summary!I:I,MATCH(H:H,Summary!A:A,0)),2)</f>
        <v>0.25</v>
      </c>
      <c r="V332" s="82">
        <f t="shared" si="130"/>
        <v>0</v>
      </c>
      <c r="W332" s="82">
        <f t="shared" si="130"/>
        <v>463605.96646726743</v>
      </c>
      <c r="X332" s="45">
        <f t="shared" si="131"/>
        <v>463605.96646726743</v>
      </c>
      <c r="Y332" s="45" t="s">
        <v>18726</v>
      </c>
      <c r="Z332" s="45" t="str">
        <f t="shared" si="132"/>
        <v>No</v>
      </c>
      <c r="AA332" s="45" t="str">
        <f t="shared" si="132"/>
        <v>Yes</v>
      </c>
      <c r="AB332" s="45" t="str">
        <f t="shared" si="133"/>
        <v>Yes</v>
      </c>
      <c r="AC332" s="83">
        <f t="shared" si="144"/>
        <v>0</v>
      </c>
      <c r="AD332" s="83">
        <f t="shared" si="145"/>
        <v>0.18</v>
      </c>
      <c r="AE332" s="45">
        <f t="shared" si="146"/>
        <v>0</v>
      </c>
      <c r="AF332" s="45">
        <f t="shared" si="146"/>
        <v>333796.29585643252</v>
      </c>
      <c r="AG332" s="45">
        <f t="shared" si="134"/>
        <v>333796.29585643252</v>
      </c>
      <c r="AH332" s="47">
        <f>IF(Y332="No",0,IFERROR(ROUNDDOWN(INDEX('90% of ACR'!K:K,MATCH(H:H,'90% of ACR'!A:A,0))*IF(I332&gt;0,IF(O332&gt;0,$R$4*MAX(O332-V332,0),0),0)/I332,2),0))</f>
        <v>0</v>
      </c>
      <c r="AI332" s="83">
        <f>IF(Y332="No",0,IFERROR(ROUNDDOWN(INDEX('90% of ACR'!R:R,MATCH(H:H,'90% of ACR'!A:A,0))*IF(J332&gt;0,IF(P332&gt;0,$R$4*MAX(P332-W332,0),0),0)/J332,2),0))</f>
        <v>0.18</v>
      </c>
      <c r="AJ332" s="45">
        <f t="shared" si="135"/>
        <v>0</v>
      </c>
      <c r="AK332" s="45">
        <f t="shared" si="135"/>
        <v>333796.29585643252</v>
      </c>
      <c r="AL332" s="47">
        <f t="shared" si="136"/>
        <v>0</v>
      </c>
      <c r="AM332" s="47">
        <f t="shared" si="136"/>
        <v>0.43</v>
      </c>
      <c r="AN332" s="84">
        <f>IFERROR(INDEX(FeeCalc!P:P,MATCH(C332,FeeCalc!F:F,0)),0)</f>
        <v>797402.26232370001</v>
      </c>
      <c r="AO332" s="84">
        <f>IFERROR(INDEX(FeeCalc!S:S,MATCH(C332,FeeCalc!F:F,0)),0)</f>
        <v>49240.302476179568</v>
      </c>
      <c r="AP332" s="84">
        <f t="shared" si="137"/>
        <v>846642.56479987956</v>
      </c>
      <c r="AQ332" s="69">
        <f t="shared" si="138"/>
        <v>359257.53280666255</v>
      </c>
      <c r="AR332" s="69">
        <v>185457.71017177586</v>
      </c>
      <c r="AS332" s="69">
        <f t="shared" si="147"/>
        <v>173799.82263488669</v>
      </c>
      <c r="AT332" s="69">
        <f>IFERROR(IFERROR(INDEX('2023 IP UPL Data'!L:L,MATCH(A:A,'2023 IP UPL Data'!B:B,0)),INDEX('2023 IMD UPL Data'!I:I,MATCH(A:A,'2023 IMD UPL Data'!B:B,0))),0)</f>
        <v>1380703.0905733937</v>
      </c>
      <c r="AU332" s="69">
        <f>IFERROR(IF(F330="IMD",0,INDEX('2023 OP UPL Data'!J:J,MATCH(A:A,'2023 OP UPL Data'!B:B,0))),0)</f>
        <v>772931.68136054417</v>
      </c>
      <c r="AV332" s="45">
        <f t="shared" si="139"/>
        <v>2153634.7719339379</v>
      </c>
      <c r="AW332" s="69">
        <f>IFERROR(IFERROR(INDEX('2023 IP UPL Data'!M:M,MATCH(A:A,'2023 IP UPL Data'!B:B,0)),INDEX('2023 IMD UPL Data'!J:J,MATCH(A:A,'2023 IMD UPL Data'!B:B,0))),0)</f>
        <v>941808.23</v>
      </c>
      <c r="AX332" s="69">
        <f>IFERROR(IF(F330="IMD",0,INDEX('2023 OP UPL Data'!L:L,MATCH(A:A,'2023 OP UPL Data'!B:B,0))),0)</f>
        <v>1300336.6100000001</v>
      </c>
      <c r="AY332" s="45">
        <f t="shared" si="140"/>
        <v>2242144.84</v>
      </c>
      <c r="AZ332" s="69">
        <v>1202816.1810988118</v>
      </c>
      <c r="BA332" s="69">
        <v>1721121.3268668053</v>
      </c>
      <c r="BB332" s="69">
        <f t="shared" si="141"/>
        <v>1202816.1810988118</v>
      </c>
      <c r="BC332" s="69">
        <f t="shared" si="141"/>
        <v>1257515.360399538</v>
      </c>
      <c r="BD332" s="69">
        <f t="shared" si="142"/>
        <v>2460331.5414983495</v>
      </c>
      <c r="BE332" s="91">
        <f t="shared" si="143"/>
        <v>261007.95109881181</v>
      </c>
      <c r="BF332" s="91">
        <f t="shared" si="143"/>
        <v>420784.71686680522</v>
      </c>
      <c r="BG332" s="70">
        <f>IFERROR(INDEX('2023 IP UPL Data'!K:K,MATCH(A332,'2023 IP UPL Data'!B:B,0)),0)</f>
        <v>0</v>
      </c>
    </row>
    <row r="333" spans="1:59">
      <c r="A333" s="120" t="s">
        <v>826</v>
      </c>
      <c r="B333" s="161" t="s">
        <v>826</v>
      </c>
      <c r="C333" s="31" t="s">
        <v>827</v>
      </c>
      <c r="D333" s="193" t="s">
        <v>827</v>
      </c>
      <c r="E333" s="157" t="s">
        <v>3578</v>
      </c>
      <c r="F333" s="117" t="s">
        <v>3071</v>
      </c>
      <c r="G333" s="117" t="s">
        <v>228</v>
      </c>
      <c r="H333" s="43" t="str">
        <f t="shared" si="125"/>
        <v>Rural MRSA West</v>
      </c>
      <c r="I333" s="45">
        <f>INDEX(FeeCalc!M:M,MATCH(C:C,FeeCalc!F:F,0))</f>
        <v>179389.38625488908</v>
      </c>
      <c r="J333" s="45">
        <f>INDEX(FeeCalc!L:L,MATCH(C:C,FeeCalc!F:F,0))</f>
        <v>505310.8818655287</v>
      </c>
      <c r="K333" s="45">
        <f t="shared" si="126"/>
        <v>684700.26812041784</v>
      </c>
      <c r="L333" s="45">
        <f>IFERROR(IFERROR(INDEX('2023 IP UPL Data'!N:N,MATCH(A:A,'2023 IP UPL Data'!B:B,0)),INDEX('2023 IMD UPL Data'!M:M,MATCH(A:A,'2023 IMD UPL Data'!B:B,0))),0)</f>
        <v>1771.8522957950045</v>
      </c>
      <c r="M333" s="45">
        <f>IFERROR((IF(F333="IMD",0,INDEX('2023 OP UPL Data'!M:M,MATCH(A:A,'2023 OP UPL Data'!B:B,0)))),0)</f>
        <v>468402.19124999997</v>
      </c>
      <c r="N333" s="45">
        <f t="shared" si="127"/>
        <v>470174.04354579496</v>
      </c>
      <c r="O333" s="45">
        <v>-3386.0384147531968</v>
      </c>
      <c r="P333" s="45">
        <v>18606.354652724258</v>
      </c>
      <c r="Q333" s="45">
        <f t="shared" si="128"/>
        <v>15220.316237971061</v>
      </c>
      <c r="R333" s="45" t="str">
        <f t="shared" si="129"/>
        <v>No</v>
      </c>
      <c r="S333" s="46" t="str">
        <f t="shared" si="129"/>
        <v>Yes</v>
      </c>
      <c r="T333" s="47">
        <f>ROUND(INDEX(Summary!H:H,MATCH(H:H,Summary!A:A,0)),2)</f>
        <v>0</v>
      </c>
      <c r="U333" s="47">
        <f>ROUND(INDEX(Summary!I:I,MATCH(H:H,Summary!A:A,0)),2)</f>
        <v>0.25</v>
      </c>
      <c r="V333" s="82">
        <f t="shared" si="130"/>
        <v>0</v>
      </c>
      <c r="W333" s="82">
        <f t="shared" si="130"/>
        <v>126327.72046638218</v>
      </c>
      <c r="X333" s="45">
        <f t="shared" si="131"/>
        <v>126327.72046638218</v>
      </c>
      <c r="Y333" s="45" t="s">
        <v>18727</v>
      </c>
      <c r="Z333" s="45" t="str">
        <f t="shared" si="132"/>
        <v>No</v>
      </c>
      <c r="AA333" s="45" t="str">
        <f t="shared" si="132"/>
        <v>No</v>
      </c>
      <c r="AB333" s="45" t="str">
        <f t="shared" si="133"/>
        <v>No</v>
      </c>
      <c r="AC333" s="83">
        <f t="shared" si="144"/>
        <v>0</v>
      </c>
      <c r="AD333" s="83">
        <f t="shared" si="145"/>
        <v>0</v>
      </c>
      <c r="AE333" s="45">
        <f t="shared" si="146"/>
        <v>0</v>
      </c>
      <c r="AF333" s="45">
        <f t="shared" si="146"/>
        <v>0</v>
      </c>
      <c r="AG333" s="45">
        <f t="shared" si="134"/>
        <v>0</v>
      </c>
      <c r="AH333" s="47">
        <f>IF(Y333="No",0,IFERROR(ROUNDDOWN(INDEX('90% of ACR'!K:K,MATCH(H:H,'90% of ACR'!A:A,0))*IF(I333&gt;0,IF(O333&gt;0,$R$4*MAX(O333-V333,0),0),0)/I333,2),0))</f>
        <v>0</v>
      </c>
      <c r="AI333" s="83">
        <f>IF(Y333="No",0,IFERROR(ROUNDDOWN(INDEX('90% of ACR'!R:R,MATCH(H:H,'90% of ACR'!A:A,0))*IF(J333&gt;0,IF(P333&gt;0,$R$4*MAX(P333-W333,0),0),0)/J333,2),0))</f>
        <v>0</v>
      </c>
      <c r="AJ333" s="45">
        <f t="shared" si="135"/>
        <v>0</v>
      </c>
      <c r="AK333" s="45">
        <f t="shared" si="135"/>
        <v>0</v>
      </c>
      <c r="AL333" s="47">
        <f t="shared" si="136"/>
        <v>0</v>
      </c>
      <c r="AM333" s="47">
        <f t="shared" si="136"/>
        <v>0.25</v>
      </c>
      <c r="AN333" s="84">
        <f>IFERROR(INDEX(FeeCalc!P:P,MATCH(C333,FeeCalc!F:F,0)),0)</f>
        <v>126327.72046638218</v>
      </c>
      <c r="AO333" s="84">
        <f>IFERROR(INDEX(FeeCalc!S:S,MATCH(C333,FeeCalc!F:F,0)),0)</f>
        <v>7801.8645543827306</v>
      </c>
      <c r="AP333" s="84">
        <f t="shared" si="137"/>
        <v>134129.58502076491</v>
      </c>
      <c r="AQ333" s="69">
        <f t="shared" si="138"/>
        <v>56915.475071031222</v>
      </c>
      <c r="AR333" s="69">
        <v>36412.605640920796</v>
      </c>
      <c r="AS333" s="69">
        <f t="shared" si="147"/>
        <v>20502.869430110426</v>
      </c>
      <c r="AT333" s="69">
        <f>IFERROR(IFERROR(INDEX('2023 IP UPL Data'!L:L,MATCH(A:A,'2023 IP UPL Data'!B:B,0)),INDEX('2023 IMD UPL Data'!I:I,MATCH(A:A,'2023 IMD UPL Data'!B:B,0))),0)</f>
        <v>12263.017704204996</v>
      </c>
      <c r="AU333" s="69">
        <f>IFERROR(IF(F331="IMD",0,INDEX('2023 OP UPL Data'!J:J,MATCH(A:A,'2023 OP UPL Data'!B:B,0))),0)</f>
        <v>173791.01874999999</v>
      </c>
      <c r="AV333" s="45">
        <f t="shared" si="139"/>
        <v>186054.03645420499</v>
      </c>
      <c r="AW333" s="69">
        <f>IFERROR(IFERROR(INDEX('2023 IP UPL Data'!M:M,MATCH(A:A,'2023 IP UPL Data'!B:B,0)),INDEX('2023 IMD UPL Data'!J:J,MATCH(A:A,'2023 IMD UPL Data'!B:B,0))),0)</f>
        <v>14034.87</v>
      </c>
      <c r="AX333" s="69">
        <f>IFERROR(IF(F331="IMD",0,INDEX('2023 OP UPL Data'!L:L,MATCH(A:A,'2023 OP UPL Data'!B:B,0))),0)</f>
        <v>642193.21</v>
      </c>
      <c r="AY333" s="45">
        <f t="shared" si="140"/>
        <v>656228.07999999996</v>
      </c>
      <c r="AZ333" s="69">
        <v>8876.9792894517996</v>
      </c>
      <c r="BA333" s="69">
        <v>192397.37340272425</v>
      </c>
      <c r="BB333" s="69">
        <f t="shared" si="141"/>
        <v>8876.9792894517996</v>
      </c>
      <c r="BC333" s="69">
        <f t="shared" si="141"/>
        <v>66069.65293634207</v>
      </c>
      <c r="BD333" s="69">
        <f t="shared" si="142"/>
        <v>74946.632225793859</v>
      </c>
      <c r="BE333" s="91">
        <f t="shared" si="143"/>
        <v>0</v>
      </c>
      <c r="BF333" s="91">
        <f t="shared" si="143"/>
        <v>0</v>
      </c>
      <c r="BG333" s="70">
        <f>IFERROR(INDEX('2023 IP UPL Data'!K:K,MATCH(A333,'2023 IP UPL Data'!B:B,0)),0)</f>
        <v>0</v>
      </c>
    </row>
    <row r="334" spans="1:59">
      <c r="A334" s="120" t="s">
        <v>739</v>
      </c>
      <c r="B334" s="161" t="s">
        <v>739</v>
      </c>
      <c r="C334" s="31" t="s">
        <v>740</v>
      </c>
      <c r="D334" s="193" t="s">
        <v>740</v>
      </c>
      <c r="E334" s="157" t="s">
        <v>23176</v>
      </c>
      <c r="F334" s="117" t="s">
        <v>3071</v>
      </c>
      <c r="G334" s="117" t="s">
        <v>228</v>
      </c>
      <c r="H334" s="43" t="str">
        <f t="shared" si="125"/>
        <v>Rural MRSA West</v>
      </c>
      <c r="I334" s="45">
        <f>INDEX(FeeCalc!M:M,MATCH(C:C,FeeCalc!F:F,0))</f>
        <v>18816.369384494912</v>
      </c>
      <c r="J334" s="45">
        <f>INDEX(FeeCalc!L:L,MATCH(C:C,FeeCalc!F:F,0))</f>
        <v>216137.65169819296</v>
      </c>
      <c r="K334" s="45">
        <f t="shared" si="126"/>
        <v>234954.02108268786</v>
      </c>
      <c r="L334" s="45">
        <f>IFERROR(IFERROR(INDEX('2023 IP UPL Data'!N:N,MATCH(A:A,'2023 IP UPL Data'!B:B,0)),INDEX('2023 IMD UPL Data'!M:M,MATCH(A:A,'2023 IMD UPL Data'!B:B,0))),0)</f>
        <v>824.89734823866092</v>
      </c>
      <c r="M334" s="45">
        <f>IFERROR((IF(F334="IMD",0,INDEX('2023 OP UPL Data'!M:M,MATCH(A:A,'2023 OP UPL Data'!B:B,0)))),0)</f>
        <v>68583.010750000001</v>
      </c>
      <c r="N334" s="45">
        <f t="shared" si="127"/>
        <v>69407.908098238666</v>
      </c>
      <c r="O334" s="45">
        <v>1055.2701826171906</v>
      </c>
      <c r="P334" s="45">
        <v>63050.370840093339</v>
      </c>
      <c r="Q334" s="45">
        <f t="shared" si="128"/>
        <v>64105.64102271053</v>
      </c>
      <c r="R334" s="45" t="str">
        <f t="shared" si="129"/>
        <v>Yes</v>
      </c>
      <c r="S334" s="46" t="str">
        <f t="shared" si="129"/>
        <v>Yes</v>
      </c>
      <c r="T334" s="47">
        <f>ROUND(INDEX(Summary!H:H,MATCH(H:H,Summary!A:A,0)),2)</f>
        <v>0</v>
      </c>
      <c r="U334" s="47">
        <f>ROUND(INDEX(Summary!I:I,MATCH(H:H,Summary!A:A,0)),2)</f>
        <v>0.25</v>
      </c>
      <c r="V334" s="82">
        <f t="shared" si="130"/>
        <v>0</v>
      </c>
      <c r="W334" s="82">
        <f t="shared" si="130"/>
        <v>54034.41292454824</v>
      </c>
      <c r="X334" s="45">
        <f t="shared" si="131"/>
        <v>54034.41292454824</v>
      </c>
      <c r="Y334" s="45" t="s">
        <v>18727</v>
      </c>
      <c r="Z334" s="45" t="str">
        <f t="shared" si="132"/>
        <v>No</v>
      </c>
      <c r="AA334" s="45" t="str">
        <f t="shared" si="132"/>
        <v>No</v>
      </c>
      <c r="AB334" s="45" t="str">
        <f t="shared" si="133"/>
        <v>No</v>
      </c>
      <c r="AC334" s="83">
        <f t="shared" si="144"/>
        <v>0</v>
      </c>
      <c r="AD334" s="83">
        <f t="shared" si="145"/>
        <v>0</v>
      </c>
      <c r="AE334" s="45">
        <f t="shared" si="146"/>
        <v>0</v>
      </c>
      <c r="AF334" s="45">
        <f t="shared" si="146"/>
        <v>0</v>
      </c>
      <c r="AG334" s="45">
        <f t="shared" si="134"/>
        <v>0</v>
      </c>
      <c r="AH334" s="47">
        <f>IF(Y334="No",0,IFERROR(ROUNDDOWN(INDEX('90% of ACR'!K:K,MATCH(H:H,'90% of ACR'!A:A,0))*IF(I334&gt;0,IF(O334&gt;0,$R$4*MAX(O334-V334,0),0),0)/I334,2),0))</f>
        <v>0</v>
      </c>
      <c r="AI334" s="83">
        <f>IF(Y334="No",0,IFERROR(ROUNDDOWN(INDEX('90% of ACR'!R:R,MATCH(H:H,'90% of ACR'!A:A,0))*IF(J334&gt;0,IF(P334&gt;0,$R$4*MAX(P334-W334,0),0),0)/J334,2),0))</f>
        <v>0</v>
      </c>
      <c r="AJ334" s="45">
        <f t="shared" si="135"/>
        <v>0</v>
      </c>
      <c r="AK334" s="45">
        <f t="shared" si="135"/>
        <v>0</v>
      </c>
      <c r="AL334" s="47">
        <f t="shared" si="136"/>
        <v>0</v>
      </c>
      <c r="AM334" s="47">
        <f t="shared" si="136"/>
        <v>0.25</v>
      </c>
      <c r="AN334" s="84">
        <f>IFERROR(INDEX(FeeCalc!P:P,MATCH(C334,FeeCalc!F:F,0)),0)</f>
        <v>54034.41292454824</v>
      </c>
      <c r="AO334" s="84">
        <f>IFERROR(INDEX(FeeCalc!S:S,MATCH(C334,FeeCalc!F:F,0)),0)</f>
        <v>3303.0959837746523</v>
      </c>
      <c r="AP334" s="84">
        <f t="shared" si="137"/>
        <v>57337.508908322896</v>
      </c>
      <c r="AQ334" s="69">
        <f t="shared" si="138"/>
        <v>24330.139830086475</v>
      </c>
      <c r="AR334" s="69">
        <v>15195.176647996124</v>
      </c>
      <c r="AS334" s="69">
        <f t="shared" si="147"/>
        <v>9134.9631820903505</v>
      </c>
      <c r="AT334" s="69">
        <f>IFERROR(IFERROR(INDEX('2023 IP UPL Data'!L:L,MATCH(A:A,'2023 IP UPL Data'!B:B,0)),INDEX('2023 IMD UPL Data'!I:I,MATCH(A:A,'2023 IMD UPL Data'!B:B,0))),0)</f>
        <v>17485.042651761338</v>
      </c>
      <c r="AU334" s="69">
        <f>IFERROR(IF(F332="IMD",0,INDEX('2023 OP UPL Data'!J:J,MATCH(A:A,'2023 OP UPL Data'!B:B,0))),0)</f>
        <v>34095.249249999993</v>
      </c>
      <c r="AV334" s="45">
        <f t="shared" si="139"/>
        <v>51580.291901761331</v>
      </c>
      <c r="AW334" s="69">
        <f>IFERROR(IFERROR(INDEX('2023 IP UPL Data'!M:M,MATCH(A:A,'2023 IP UPL Data'!B:B,0)),INDEX('2023 IMD UPL Data'!J:J,MATCH(A:A,'2023 IMD UPL Data'!B:B,0))),0)</f>
        <v>18309.939999999999</v>
      </c>
      <c r="AX334" s="69">
        <f>IFERROR(IF(F332="IMD",0,INDEX('2023 OP UPL Data'!L:L,MATCH(A:A,'2023 OP UPL Data'!B:B,0))),0)</f>
        <v>102678.26</v>
      </c>
      <c r="AY334" s="45">
        <f t="shared" si="140"/>
        <v>120988.2</v>
      </c>
      <c r="AZ334" s="69">
        <v>18540.312834378528</v>
      </c>
      <c r="BA334" s="69">
        <v>97145.620090093333</v>
      </c>
      <c r="BB334" s="69">
        <f t="shared" si="141"/>
        <v>18540.312834378528</v>
      </c>
      <c r="BC334" s="69">
        <f t="shared" si="141"/>
        <v>43111.207165545093</v>
      </c>
      <c r="BD334" s="69">
        <f t="shared" si="142"/>
        <v>61651.519999923614</v>
      </c>
      <c r="BE334" s="91">
        <f t="shared" si="143"/>
        <v>230.37283437852966</v>
      </c>
      <c r="BF334" s="91">
        <f t="shared" si="143"/>
        <v>0</v>
      </c>
      <c r="BG334" s="70">
        <f>IFERROR(INDEX('2023 IP UPL Data'!K:K,MATCH(A334,'2023 IP UPL Data'!B:B,0)),0)</f>
        <v>0</v>
      </c>
    </row>
    <row r="335" spans="1:59">
      <c r="A335" s="120" t="s">
        <v>1519</v>
      </c>
      <c r="B335" s="161" t="s">
        <v>1519</v>
      </c>
      <c r="C335" s="31" t="s">
        <v>1520</v>
      </c>
      <c r="D335" s="193" t="s">
        <v>1520</v>
      </c>
      <c r="E335" s="157" t="s">
        <v>23177</v>
      </c>
      <c r="F335" s="117" t="s">
        <v>3071</v>
      </c>
      <c r="G335" s="117" t="s">
        <v>311</v>
      </c>
      <c r="H335" s="43" t="str">
        <f t="shared" si="125"/>
        <v>Rural MRSA Northeast</v>
      </c>
      <c r="I335" s="45">
        <f>INDEX(FeeCalc!M:M,MATCH(C:C,FeeCalc!F:F,0))</f>
        <v>20489.954500426298</v>
      </c>
      <c r="J335" s="45">
        <f>INDEX(FeeCalc!L:L,MATCH(C:C,FeeCalc!F:F,0))</f>
        <v>790011.47292096878</v>
      </c>
      <c r="K335" s="45">
        <f t="shared" si="126"/>
        <v>810501.42742139508</v>
      </c>
      <c r="L335" s="45">
        <f>IFERROR(IFERROR(INDEX('2023 IP UPL Data'!N:N,MATCH(A:A,'2023 IP UPL Data'!B:B,0)),INDEX('2023 IMD UPL Data'!M:M,MATCH(A:A,'2023 IMD UPL Data'!B:B,0))),0)</f>
        <v>79953.187300802208</v>
      </c>
      <c r="M335" s="45">
        <f>IFERROR((IF(F335="IMD",0,INDEX('2023 OP UPL Data'!M:M,MATCH(A:A,'2023 OP UPL Data'!B:B,0)))),0)</f>
        <v>-795733.80805031466</v>
      </c>
      <c r="N335" s="45">
        <f t="shared" si="127"/>
        <v>-715780.62074951245</v>
      </c>
      <c r="O335" s="45">
        <v>14332.181230847149</v>
      </c>
      <c r="P335" s="45">
        <v>677658.39104928076</v>
      </c>
      <c r="Q335" s="45">
        <f t="shared" si="128"/>
        <v>691990.5722801279</v>
      </c>
      <c r="R335" s="45" t="str">
        <f t="shared" si="129"/>
        <v>Yes</v>
      </c>
      <c r="S335" s="46" t="str">
        <f t="shared" si="129"/>
        <v>Yes</v>
      </c>
      <c r="T335" s="47">
        <f>ROUND(INDEX(Summary!H:H,MATCH(H:H,Summary!A:A,0)),2)</f>
        <v>0.17</v>
      </c>
      <c r="U335" s="47">
        <f>ROUND(INDEX(Summary!I:I,MATCH(H:H,Summary!A:A,0)),2)</f>
        <v>0.45</v>
      </c>
      <c r="V335" s="82">
        <f t="shared" si="130"/>
        <v>3483.2922650724709</v>
      </c>
      <c r="W335" s="82">
        <f t="shared" si="130"/>
        <v>355505.16281443596</v>
      </c>
      <c r="X335" s="45">
        <f t="shared" si="131"/>
        <v>358988.45507950842</v>
      </c>
      <c r="Y335" s="45" t="s">
        <v>18726</v>
      </c>
      <c r="Z335" s="45" t="str">
        <f t="shared" si="132"/>
        <v>Yes</v>
      </c>
      <c r="AA335" s="45" t="str">
        <f t="shared" si="132"/>
        <v>Yes</v>
      </c>
      <c r="AB335" s="45" t="str">
        <f t="shared" si="133"/>
        <v>Yes</v>
      </c>
      <c r="AC335" s="83">
        <f t="shared" si="144"/>
        <v>0.37</v>
      </c>
      <c r="AD335" s="83">
        <f t="shared" si="145"/>
        <v>0.28000000000000003</v>
      </c>
      <c r="AE335" s="45">
        <f t="shared" si="146"/>
        <v>7581.2831651577299</v>
      </c>
      <c r="AF335" s="45">
        <f t="shared" si="146"/>
        <v>221203.21241787128</v>
      </c>
      <c r="AG335" s="45">
        <f t="shared" si="134"/>
        <v>228784.49558302903</v>
      </c>
      <c r="AH335" s="47">
        <f>IF(Y335="No",0,IFERROR(ROUNDDOWN(INDEX('90% of ACR'!K:K,MATCH(H:H,'90% of ACR'!A:A,0))*IF(I335&gt;0,IF(O335&gt;0,$R$4*MAX(O335-V335,0),0),0)/I335,2),0))</f>
        <v>0.17</v>
      </c>
      <c r="AI335" s="83">
        <f>IF(Y335="No",0,IFERROR(ROUNDDOWN(INDEX('90% of ACR'!R:R,MATCH(H:H,'90% of ACR'!A:A,0))*IF(J335&gt;0,IF(P335&gt;0,$R$4*MAX(P335-W335,0),0),0)/J335,2),0))</f>
        <v>0.28000000000000003</v>
      </c>
      <c r="AJ335" s="45">
        <f t="shared" si="135"/>
        <v>3483.2922650724709</v>
      </c>
      <c r="AK335" s="45">
        <f t="shared" si="135"/>
        <v>221203.21241787128</v>
      </c>
      <c r="AL335" s="47">
        <f t="shared" si="136"/>
        <v>0.34</v>
      </c>
      <c r="AM335" s="47">
        <f t="shared" si="136"/>
        <v>0.73</v>
      </c>
      <c r="AN335" s="84">
        <f>IFERROR(INDEX(FeeCalc!P:P,MATCH(C335,FeeCalc!F:F,0)),0)</f>
        <v>583674.95976245217</v>
      </c>
      <c r="AO335" s="84">
        <f>IFERROR(INDEX(FeeCalc!S:S,MATCH(C335,FeeCalc!F:F,0)),0)</f>
        <v>36094.937994602791</v>
      </c>
      <c r="AP335" s="84">
        <f t="shared" si="137"/>
        <v>619769.89775705501</v>
      </c>
      <c r="AQ335" s="69">
        <f t="shared" si="138"/>
        <v>262988.20025504666</v>
      </c>
      <c r="AR335" s="69">
        <v>131535.91194266436</v>
      </c>
      <c r="AS335" s="69">
        <f t="shared" si="147"/>
        <v>131452.2883123823</v>
      </c>
      <c r="AT335" s="69">
        <f>IFERROR(IFERROR(INDEX('2023 IP UPL Data'!L:L,MATCH(A:A,'2023 IP UPL Data'!B:B,0)),INDEX('2023 IMD UPL Data'!I:I,MATCH(A:A,'2023 IMD UPL Data'!B:B,0))),0)</f>
        <v>44251.222699197795</v>
      </c>
      <c r="AU335" s="69">
        <f>IFERROR(IF(F333="IMD",0,INDEX('2023 OP UPL Data'!J:J,MATCH(A:A,'2023 OP UPL Data'!B:B,0))),0)</f>
        <v>947728.36805031472</v>
      </c>
      <c r="AV335" s="45">
        <f t="shared" si="139"/>
        <v>991979.59074951254</v>
      </c>
      <c r="AW335" s="69">
        <f>IFERROR(IFERROR(INDEX('2023 IP UPL Data'!M:M,MATCH(A:A,'2023 IP UPL Data'!B:B,0)),INDEX('2023 IMD UPL Data'!J:J,MATCH(A:A,'2023 IMD UPL Data'!B:B,0))),0)</f>
        <v>124204.41</v>
      </c>
      <c r="AX335" s="69">
        <f>IFERROR(IF(F333="IMD",0,INDEX('2023 OP UPL Data'!L:L,MATCH(A:A,'2023 OP UPL Data'!B:B,0))),0)</f>
        <v>151994.56</v>
      </c>
      <c r="AY335" s="45">
        <f t="shared" si="140"/>
        <v>276198.96999999997</v>
      </c>
      <c r="AZ335" s="69">
        <v>58583.403930044944</v>
      </c>
      <c r="BA335" s="69">
        <v>1625386.7590995955</v>
      </c>
      <c r="BB335" s="69">
        <f t="shared" si="141"/>
        <v>55100.111664972472</v>
      </c>
      <c r="BC335" s="69">
        <f t="shared" si="141"/>
        <v>1269881.5962851595</v>
      </c>
      <c r="BD335" s="69">
        <f t="shared" si="142"/>
        <v>1324981.707950132</v>
      </c>
      <c r="BE335" s="91">
        <f t="shared" si="143"/>
        <v>0</v>
      </c>
      <c r="BF335" s="91">
        <f t="shared" si="143"/>
        <v>1473392.1990995954</v>
      </c>
      <c r="BG335" s="70">
        <f>IFERROR(INDEX('2023 IP UPL Data'!K:K,MATCH(A335,'2023 IP UPL Data'!B:B,0)),0)</f>
        <v>0</v>
      </c>
    </row>
    <row r="336" spans="1:59">
      <c r="A336" s="120" t="s">
        <v>1608</v>
      </c>
      <c r="B336" s="161" t="s">
        <v>1608</v>
      </c>
      <c r="C336" s="31" t="s">
        <v>1737</v>
      </c>
      <c r="D336" s="193" t="s">
        <v>1737</v>
      </c>
      <c r="E336" s="157" t="s">
        <v>23178</v>
      </c>
      <c r="F336" s="117" t="s">
        <v>2987</v>
      </c>
      <c r="G336" s="117" t="s">
        <v>1206</v>
      </c>
      <c r="H336" s="43" t="str">
        <f t="shared" si="125"/>
        <v>Urban El Paso</v>
      </c>
      <c r="I336" s="45">
        <f>INDEX(FeeCalc!M:M,MATCH(C:C,FeeCalc!F:F,0))</f>
        <v>10943924.321134361</v>
      </c>
      <c r="J336" s="45">
        <f>INDEX(FeeCalc!L:L,MATCH(C:C,FeeCalc!F:F,0))</f>
        <v>5790954.0409268513</v>
      </c>
      <c r="K336" s="45">
        <f t="shared" si="126"/>
        <v>16734878.362061212</v>
      </c>
      <c r="L336" s="45">
        <f>IFERROR(IFERROR(INDEX('2023 IP UPL Data'!N:N,MATCH(A:A,'2023 IP UPL Data'!B:B,0)),INDEX('2023 IMD UPL Data'!M:M,MATCH(A:A,'2023 IMD UPL Data'!B:B,0))),0)</f>
        <v>8654492.8988050297</v>
      </c>
      <c r="M336" s="45">
        <f>IFERROR((IF(F336="IMD",0,INDEX('2023 OP UPL Data'!M:M,MATCH(A:A,'2023 OP UPL Data'!B:B,0)))),0)</f>
        <v>6042959.2688679229</v>
      </c>
      <c r="N336" s="45">
        <f t="shared" si="127"/>
        <v>14697452.167672953</v>
      </c>
      <c r="O336" s="45">
        <v>45869891.464781299</v>
      </c>
      <c r="P336" s="45">
        <v>13460340.678698285</v>
      </c>
      <c r="Q336" s="45">
        <f t="shared" si="128"/>
        <v>59330232.143479586</v>
      </c>
      <c r="R336" s="45" t="str">
        <f t="shared" si="129"/>
        <v>Yes</v>
      </c>
      <c r="S336" s="46" t="str">
        <f t="shared" si="129"/>
        <v>Yes</v>
      </c>
      <c r="T336" s="47">
        <f>ROUND(INDEX(Summary!H:H,MATCH(H:H,Summary!A:A,0)),2)</f>
        <v>0.46</v>
      </c>
      <c r="U336" s="47">
        <f>ROUND(INDEX(Summary!I:I,MATCH(H:H,Summary!A:A,0)),2)</f>
        <v>0.97</v>
      </c>
      <c r="V336" s="82">
        <f t="shared" si="130"/>
        <v>5034205.1877218056</v>
      </c>
      <c r="W336" s="82">
        <f t="shared" si="130"/>
        <v>5617225.4196990458</v>
      </c>
      <c r="X336" s="45">
        <f t="shared" si="131"/>
        <v>10651430.607420851</v>
      </c>
      <c r="Y336" s="45" t="s">
        <v>18726</v>
      </c>
      <c r="Z336" s="45" t="str">
        <f t="shared" si="132"/>
        <v>Yes</v>
      </c>
      <c r="AA336" s="45" t="str">
        <f t="shared" si="132"/>
        <v>Yes</v>
      </c>
      <c r="AB336" s="45" t="str">
        <f t="shared" si="133"/>
        <v>Yes</v>
      </c>
      <c r="AC336" s="83">
        <f t="shared" si="144"/>
        <v>2.6</v>
      </c>
      <c r="AD336" s="83">
        <f t="shared" si="145"/>
        <v>0.94</v>
      </c>
      <c r="AE336" s="45">
        <f t="shared" si="146"/>
        <v>28454203.234949339</v>
      </c>
      <c r="AF336" s="45">
        <f t="shared" si="146"/>
        <v>5443496.7984712403</v>
      </c>
      <c r="AG336" s="45">
        <f t="shared" si="134"/>
        <v>33897700.033420578</v>
      </c>
      <c r="AH336" s="47">
        <f>IF(Y336="No",0,IFERROR(ROUNDDOWN(INDEX('90% of ACR'!K:K,MATCH(H:H,'90% of ACR'!A:A,0))*IF(I336&gt;0,IF(O336&gt;0,$R$4*MAX(O336-V336,0),0),0)/I336,2),0))</f>
        <v>2.23</v>
      </c>
      <c r="AI336" s="83">
        <f>IF(Y336="No",0,IFERROR(ROUNDDOWN(INDEX('90% of ACR'!R:R,MATCH(H:H,'90% of ACR'!A:A,0))*IF(J336&gt;0,IF(P336&gt;0,$R$4*MAX(P336-W336,0),0),0)/J336,2),0))</f>
        <v>0.94</v>
      </c>
      <c r="AJ336" s="45">
        <f t="shared" si="135"/>
        <v>24404951.236129623</v>
      </c>
      <c r="AK336" s="45">
        <f t="shared" si="135"/>
        <v>5443496.7984712403</v>
      </c>
      <c r="AL336" s="47">
        <f t="shared" si="136"/>
        <v>2.69</v>
      </c>
      <c r="AM336" s="47">
        <f t="shared" si="136"/>
        <v>1.91</v>
      </c>
      <c r="AN336" s="84">
        <f>IFERROR(INDEX(FeeCalc!P:P,MATCH(C336,FeeCalc!F:F,0)),0)</f>
        <v>40499878.642021716</v>
      </c>
      <c r="AO336" s="84">
        <f>IFERROR(INDEX(FeeCalc!S:S,MATCH(C336,FeeCalc!F:F,0)),0)</f>
        <v>2486579.1023756503</v>
      </c>
      <c r="AP336" s="84">
        <f t="shared" si="137"/>
        <v>42986457.744397365</v>
      </c>
      <c r="AQ336" s="69">
        <f t="shared" si="138"/>
        <v>18240529.587595623</v>
      </c>
      <c r="AR336" s="69">
        <v>9084802.8001072239</v>
      </c>
      <c r="AS336" s="69">
        <f t="shared" si="147"/>
        <v>9155726.7874883991</v>
      </c>
      <c r="AT336" s="69">
        <f>IFERROR(IFERROR(INDEX('2023 IP UPL Data'!L:L,MATCH(A:A,'2023 IP UPL Data'!B:B,0)),INDEX('2023 IMD UPL Data'!I:I,MATCH(A:A,'2023 IMD UPL Data'!B:B,0))),0)</f>
        <v>11467418.591194969</v>
      </c>
      <c r="AU336" s="69">
        <f>IFERROR(IF(F334="IMD",0,INDEX('2023 OP UPL Data'!J:J,MATCH(A:A,'2023 OP UPL Data'!B:B,0))),0)</f>
        <v>3997136.9811320766</v>
      </c>
      <c r="AV336" s="45">
        <f t="shared" si="139"/>
        <v>15464555.572327046</v>
      </c>
      <c r="AW336" s="69">
        <f>IFERROR(IFERROR(INDEX('2023 IP UPL Data'!M:M,MATCH(A:A,'2023 IP UPL Data'!B:B,0)),INDEX('2023 IMD UPL Data'!J:J,MATCH(A:A,'2023 IMD UPL Data'!B:B,0))),0)</f>
        <v>20121911.489999998</v>
      </c>
      <c r="AX336" s="69">
        <f>IFERROR(IF(F334="IMD",0,INDEX('2023 OP UPL Data'!L:L,MATCH(A:A,'2023 OP UPL Data'!B:B,0))),0)</f>
        <v>10040096.25</v>
      </c>
      <c r="AY336" s="45">
        <f t="shared" si="140"/>
        <v>30162007.739999998</v>
      </c>
      <c r="AZ336" s="69">
        <v>57337310.055976264</v>
      </c>
      <c r="BA336" s="69">
        <v>17457477.659830362</v>
      </c>
      <c r="BB336" s="69">
        <f t="shared" si="141"/>
        <v>52303104.86825446</v>
      </c>
      <c r="BC336" s="69">
        <f t="shared" si="141"/>
        <v>11840252.240131315</v>
      </c>
      <c r="BD336" s="69">
        <f t="shared" si="142"/>
        <v>64143357.108385786</v>
      </c>
      <c r="BE336" s="91">
        <f t="shared" si="143"/>
        <v>37215398.565976262</v>
      </c>
      <c r="BF336" s="91">
        <f t="shared" si="143"/>
        <v>7417381.4098303616</v>
      </c>
      <c r="BG336" s="70">
        <f>IFERROR(INDEX('2023 IP UPL Data'!K:K,MATCH(A336,'2023 IP UPL Data'!B:B,0)),0)</f>
        <v>0</v>
      </c>
    </row>
    <row r="337" spans="1:59">
      <c r="A337" s="120" t="s">
        <v>679</v>
      </c>
      <c r="B337" s="161" t="s">
        <v>679</v>
      </c>
      <c r="C337" s="31" t="s">
        <v>680</v>
      </c>
      <c r="D337" s="193" t="s">
        <v>680</v>
      </c>
      <c r="E337" s="157" t="s">
        <v>22989</v>
      </c>
      <c r="F337" s="117" t="s">
        <v>3071</v>
      </c>
      <c r="G337" s="117" t="s">
        <v>228</v>
      </c>
      <c r="H337" s="43" t="str">
        <f t="shared" si="125"/>
        <v>Rural MRSA West</v>
      </c>
      <c r="I337" s="45">
        <f>INDEX(FeeCalc!M:M,MATCH(C:C,FeeCalc!F:F,0))</f>
        <v>12078.017781087521</v>
      </c>
      <c r="J337" s="45">
        <f>INDEX(FeeCalc!L:L,MATCH(C:C,FeeCalc!F:F,0))</f>
        <v>272702.34613639652</v>
      </c>
      <c r="K337" s="45">
        <f t="shared" si="126"/>
        <v>284780.36391748406</v>
      </c>
      <c r="L337" s="45">
        <f>IFERROR(IFERROR(INDEX('2023 IP UPL Data'!N:N,MATCH(A:A,'2023 IP UPL Data'!B:B,0)),INDEX('2023 IMD UPL Data'!M:M,MATCH(A:A,'2023 IMD UPL Data'!B:B,0))),0)</f>
        <v>30318.204123753017</v>
      </c>
      <c r="M337" s="45">
        <f>IFERROR((IF(F337="IMD",0,INDEX('2023 OP UPL Data'!M:M,MATCH(A:A,'2023 OP UPL Data'!B:B,0)))),0)</f>
        <v>57682.176250000019</v>
      </c>
      <c r="N337" s="45">
        <f t="shared" si="127"/>
        <v>88000.38037375304</v>
      </c>
      <c r="O337" s="45">
        <v>38414.616276091052</v>
      </c>
      <c r="P337" s="45">
        <v>39082.52687466878</v>
      </c>
      <c r="Q337" s="45">
        <f t="shared" si="128"/>
        <v>77497.143150759832</v>
      </c>
      <c r="R337" s="45" t="str">
        <f t="shared" si="129"/>
        <v>Yes</v>
      </c>
      <c r="S337" s="46" t="str">
        <f t="shared" si="129"/>
        <v>Yes</v>
      </c>
      <c r="T337" s="47">
        <f>ROUND(INDEX(Summary!H:H,MATCH(H:H,Summary!A:A,0)),2)</f>
        <v>0</v>
      </c>
      <c r="U337" s="47">
        <f>ROUND(INDEX(Summary!I:I,MATCH(H:H,Summary!A:A,0)),2)</f>
        <v>0.25</v>
      </c>
      <c r="V337" s="82">
        <f t="shared" si="130"/>
        <v>0</v>
      </c>
      <c r="W337" s="82">
        <f t="shared" si="130"/>
        <v>68175.586534099129</v>
      </c>
      <c r="X337" s="45">
        <f t="shared" si="131"/>
        <v>68175.586534099129</v>
      </c>
      <c r="Y337" s="45" t="s">
        <v>18726</v>
      </c>
      <c r="Z337" s="45" t="str">
        <f t="shared" si="132"/>
        <v>No</v>
      </c>
      <c r="AA337" s="45" t="str">
        <f t="shared" si="132"/>
        <v>No</v>
      </c>
      <c r="AB337" s="45" t="str">
        <f t="shared" si="133"/>
        <v>Yes</v>
      </c>
      <c r="AC337" s="83">
        <f t="shared" si="144"/>
        <v>2.2200000000000002</v>
      </c>
      <c r="AD337" s="83">
        <f t="shared" si="145"/>
        <v>0</v>
      </c>
      <c r="AE337" s="45">
        <f t="shared" si="146"/>
        <v>26813.199474014298</v>
      </c>
      <c r="AF337" s="45">
        <f t="shared" si="146"/>
        <v>0</v>
      </c>
      <c r="AG337" s="45">
        <f t="shared" si="134"/>
        <v>26813.199474014298</v>
      </c>
      <c r="AH337" s="47">
        <f>IF(Y337="No",0,IFERROR(ROUNDDOWN(INDEX('90% of ACR'!K:K,MATCH(H:H,'90% of ACR'!A:A,0))*IF(I337&gt;0,IF(O337&gt;0,$R$4*MAX(O337-V337,0),0),0)/I337,2),0))</f>
        <v>0</v>
      </c>
      <c r="AI337" s="83">
        <f>IF(Y337="No",0,IFERROR(ROUNDDOWN(INDEX('90% of ACR'!R:R,MATCH(H:H,'90% of ACR'!A:A,0))*IF(J337&gt;0,IF(P337&gt;0,$R$4*MAX(P337-W337,0),0),0)/J337,2),0))</f>
        <v>0</v>
      </c>
      <c r="AJ337" s="45">
        <f t="shared" si="135"/>
        <v>0</v>
      </c>
      <c r="AK337" s="45">
        <f t="shared" si="135"/>
        <v>0</v>
      </c>
      <c r="AL337" s="47">
        <f t="shared" si="136"/>
        <v>0</v>
      </c>
      <c r="AM337" s="47">
        <f t="shared" si="136"/>
        <v>0.25</v>
      </c>
      <c r="AN337" s="84">
        <f>IFERROR(INDEX(FeeCalc!P:P,MATCH(C337,FeeCalc!F:F,0)),0)</f>
        <v>68175.586534099129</v>
      </c>
      <c r="AO337" s="84">
        <f>IFERROR(INDEX(FeeCalc!S:S,MATCH(C337,FeeCalc!F:F,0)),0)</f>
        <v>4171.782536402422</v>
      </c>
      <c r="AP337" s="84">
        <f t="shared" si="137"/>
        <v>72347.369070501547</v>
      </c>
      <c r="AQ337" s="69">
        <f t="shared" si="138"/>
        <v>30699.303812424067</v>
      </c>
      <c r="AR337" s="69">
        <v>19065.631257808462</v>
      </c>
      <c r="AS337" s="69">
        <f t="shared" si="147"/>
        <v>11633.672554615605</v>
      </c>
      <c r="AT337" s="69">
        <f>IFERROR(IFERROR(INDEX('2023 IP UPL Data'!L:L,MATCH(A:A,'2023 IP UPL Data'!B:B,0)),INDEX('2023 IMD UPL Data'!I:I,MATCH(A:A,'2023 IMD UPL Data'!B:B,0))),0)</f>
        <v>22445.905876246983</v>
      </c>
      <c r="AU337" s="69">
        <f>IFERROR(IF(F335="IMD",0,INDEX('2023 OP UPL Data'!J:J,MATCH(A:A,'2023 OP UPL Data'!B:B,0))),0)</f>
        <v>137540.58374999999</v>
      </c>
      <c r="AV337" s="45">
        <f t="shared" si="139"/>
        <v>159986.48962624697</v>
      </c>
      <c r="AW337" s="69">
        <f>IFERROR(IFERROR(INDEX('2023 IP UPL Data'!M:M,MATCH(A:A,'2023 IP UPL Data'!B:B,0)),INDEX('2023 IMD UPL Data'!J:J,MATCH(A:A,'2023 IMD UPL Data'!B:B,0))),0)</f>
        <v>52764.11</v>
      </c>
      <c r="AX337" s="69">
        <f>IFERROR(IF(F335="IMD",0,INDEX('2023 OP UPL Data'!L:L,MATCH(A:A,'2023 OP UPL Data'!B:B,0))),0)</f>
        <v>195222.76</v>
      </c>
      <c r="AY337" s="45">
        <f t="shared" si="140"/>
        <v>247986.87</v>
      </c>
      <c r="AZ337" s="69">
        <v>60860.522152338031</v>
      </c>
      <c r="BA337" s="69">
        <v>176623.11062466877</v>
      </c>
      <c r="BB337" s="69">
        <f t="shared" si="141"/>
        <v>60860.522152338031</v>
      </c>
      <c r="BC337" s="69">
        <f t="shared" si="141"/>
        <v>108447.52409056964</v>
      </c>
      <c r="BD337" s="69">
        <f t="shared" si="142"/>
        <v>169308.04624290767</v>
      </c>
      <c r="BE337" s="91">
        <f t="shared" si="143"/>
        <v>8096.4121523380309</v>
      </c>
      <c r="BF337" s="91">
        <f t="shared" si="143"/>
        <v>0</v>
      </c>
      <c r="BG337" s="70">
        <f>IFERROR(INDEX('2023 IP UPL Data'!K:K,MATCH(A337,'2023 IP UPL Data'!B:B,0)),0)</f>
        <v>0</v>
      </c>
    </row>
    <row r="338" spans="1:59">
      <c r="A338" s="120" t="s">
        <v>1609</v>
      </c>
      <c r="B338" s="161" t="s">
        <v>1609</v>
      </c>
      <c r="C338" s="31" t="s">
        <v>1783</v>
      </c>
      <c r="D338" s="193" t="s">
        <v>1783</v>
      </c>
      <c r="E338" s="157" t="s">
        <v>23179</v>
      </c>
      <c r="F338" s="117" t="s">
        <v>2987</v>
      </c>
      <c r="G338" s="117" t="s">
        <v>1206</v>
      </c>
      <c r="H338" s="43" t="str">
        <f t="shared" si="125"/>
        <v>Urban El Paso</v>
      </c>
      <c r="I338" s="45">
        <f>INDEX(FeeCalc!M:M,MATCH(C:C,FeeCalc!F:F,0))</f>
        <v>1625701.1091836072</v>
      </c>
      <c r="J338" s="45">
        <f>INDEX(FeeCalc!L:L,MATCH(C:C,FeeCalc!F:F,0))</f>
        <v>1085120.7132869984</v>
      </c>
      <c r="K338" s="45">
        <f t="shared" si="126"/>
        <v>2710821.8224706054</v>
      </c>
      <c r="L338" s="45">
        <f>IFERROR(IFERROR(INDEX('2023 IP UPL Data'!N:N,MATCH(A:A,'2023 IP UPL Data'!B:B,0)),INDEX('2023 IMD UPL Data'!M:M,MATCH(A:A,'2023 IMD UPL Data'!B:B,0))),0)</f>
        <v>2762021.0501886788</v>
      </c>
      <c r="M338" s="45">
        <f>IFERROR((IF(F338="IMD",0,INDEX('2023 OP UPL Data'!M:M,MATCH(A:A,'2023 OP UPL Data'!B:B,0)))),0)</f>
        <v>2219955.0386792454</v>
      </c>
      <c r="N338" s="45">
        <f t="shared" si="127"/>
        <v>4981976.0888679242</v>
      </c>
      <c r="O338" s="45">
        <v>11615172.277012357</v>
      </c>
      <c r="P338" s="45">
        <v>3165096.7816728828</v>
      </c>
      <c r="Q338" s="45">
        <f t="shared" si="128"/>
        <v>14780269.058685239</v>
      </c>
      <c r="R338" s="45" t="str">
        <f t="shared" si="129"/>
        <v>Yes</v>
      </c>
      <c r="S338" s="46" t="str">
        <f t="shared" si="129"/>
        <v>Yes</v>
      </c>
      <c r="T338" s="47">
        <f>ROUND(INDEX(Summary!H:H,MATCH(H:H,Summary!A:A,0)),2)</f>
        <v>0.46</v>
      </c>
      <c r="U338" s="47">
        <f>ROUND(INDEX(Summary!I:I,MATCH(H:H,Summary!A:A,0)),2)</f>
        <v>0.97</v>
      </c>
      <c r="V338" s="82">
        <f t="shared" si="130"/>
        <v>747822.51022445934</v>
      </c>
      <c r="W338" s="82">
        <f t="shared" si="130"/>
        <v>1052567.0918883884</v>
      </c>
      <c r="X338" s="45">
        <f t="shared" si="131"/>
        <v>1800389.6021128478</v>
      </c>
      <c r="Y338" s="45" t="s">
        <v>18726</v>
      </c>
      <c r="Z338" s="45" t="str">
        <f t="shared" si="132"/>
        <v>Yes</v>
      </c>
      <c r="AA338" s="45" t="str">
        <f t="shared" si="132"/>
        <v>Yes</v>
      </c>
      <c r="AB338" s="45" t="str">
        <f t="shared" si="133"/>
        <v>Yes</v>
      </c>
      <c r="AC338" s="83">
        <f t="shared" si="144"/>
        <v>4.66</v>
      </c>
      <c r="AD338" s="83">
        <f t="shared" si="145"/>
        <v>1.36</v>
      </c>
      <c r="AE338" s="45">
        <f t="shared" si="146"/>
        <v>7575767.1687956098</v>
      </c>
      <c r="AF338" s="45">
        <f t="shared" si="146"/>
        <v>1475764.170070318</v>
      </c>
      <c r="AG338" s="45">
        <f t="shared" si="134"/>
        <v>9051531.3388659284</v>
      </c>
      <c r="AH338" s="47">
        <f>IF(Y338="No",0,IFERROR(ROUNDDOWN(INDEX('90% of ACR'!K:K,MATCH(H:H,'90% of ACR'!A:A,0))*IF(I338&gt;0,IF(O338&gt;0,$R$4*MAX(O338-V338,0),0),0)/I338,2),0))</f>
        <v>3.99</v>
      </c>
      <c r="AI338" s="83">
        <f>IF(Y338="No",0,IFERROR(ROUNDDOWN(INDEX('90% of ACR'!R:R,MATCH(H:H,'90% of ACR'!A:A,0))*IF(J338&gt;0,IF(P338&gt;0,$R$4*MAX(P338-W338,0),0),0)/J338,2),0))</f>
        <v>1.35</v>
      </c>
      <c r="AJ338" s="45">
        <f t="shared" si="135"/>
        <v>6486547.4256425928</v>
      </c>
      <c r="AK338" s="45">
        <f t="shared" si="135"/>
        <v>1464912.9629374479</v>
      </c>
      <c r="AL338" s="47">
        <f t="shared" si="136"/>
        <v>4.45</v>
      </c>
      <c r="AM338" s="47">
        <f t="shared" si="136"/>
        <v>2.3200000000000003</v>
      </c>
      <c r="AN338" s="84">
        <f>IFERROR(INDEX(FeeCalc!P:P,MATCH(C338,FeeCalc!F:F,0)),0)</f>
        <v>9751849.9906928893</v>
      </c>
      <c r="AO338" s="84">
        <f>IFERROR(INDEX(FeeCalc!S:S,MATCH(C338,FeeCalc!F:F,0)),0)</f>
        <v>613670.75003747048</v>
      </c>
      <c r="AP338" s="84">
        <f t="shared" si="137"/>
        <v>10365520.74073036</v>
      </c>
      <c r="AQ338" s="69">
        <f t="shared" si="138"/>
        <v>4398422.1469555963</v>
      </c>
      <c r="AR338" s="69">
        <v>2201251.875196836</v>
      </c>
      <c r="AS338" s="69">
        <f t="shared" si="147"/>
        <v>2197170.2717587603</v>
      </c>
      <c r="AT338" s="69">
        <f>IFERROR(IFERROR(INDEX('2023 IP UPL Data'!L:L,MATCH(A:A,'2023 IP UPL Data'!B:B,0)),INDEX('2023 IMD UPL Data'!I:I,MATCH(A:A,'2023 IMD UPL Data'!B:B,0))),0)</f>
        <v>1841743.169811321</v>
      </c>
      <c r="AU338" s="69">
        <f>IFERROR(IF(F336="IMD",0,INDEX('2023 OP UPL Data'!J:J,MATCH(A:A,'2023 OP UPL Data'!B:B,0))),0)</f>
        <v>636271.8113207547</v>
      </c>
      <c r="AV338" s="45">
        <f t="shared" si="139"/>
        <v>2478014.9811320757</v>
      </c>
      <c r="AW338" s="69">
        <f>IFERROR(IFERROR(INDEX('2023 IP UPL Data'!M:M,MATCH(A:A,'2023 IP UPL Data'!B:B,0)),INDEX('2023 IMD UPL Data'!J:J,MATCH(A:A,'2023 IMD UPL Data'!B:B,0))),0)</f>
        <v>4603764.22</v>
      </c>
      <c r="AX338" s="69">
        <f>IFERROR(IF(F336="IMD",0,INDEX('2023 OP UPL Data'!L:L,MATCH(A:A,'2023 OP UPL Data'!B:B,0))),0)</f>
        <v>2856226.85</v>
      </c>
      <c r="AY338" s="45">
        <f t="shared" si="140"/>
        <v>7459991.0700000003</v>
      </c>
      <c r="AZ338" s="69">
        <v>13456915.446823679</v>
      </c>
      <c r="BA338" s="69">
        <v>3801368.5929936375</v>
      </c>
      <c r="BB338" s="69">
        <f t="shared" si="141"/>
        <v>12709092.936599219</v>
      </c>
      <c r="BC338" s="69">
        <f t="shared" si="141"/>
        <v>2748801.5011052489</v>
      </c>
      <c r="BD338" s="69">
        <f t="shared" si="142"/>
        <v>15457894.43770447</v>
      </c>
      <c r="BE338" s="91">
        <f t="shared" si="143"/>
        <v>8853151.2268236801</v>
      </c>
      <c r="BF338" s="91">
        <f t="shared" si="143"/>
        <v>945141.74299363745</v>
      </c>
      <c r="BG338" s="70">
        <f>IFERROR(INDEX('2023 IP UPL Data'!K:K,MATCH(A338,'2023 IP UPL Data'!B:B,0)),0)</f>
        <v>0</v>
      </c>
    </row>
    <row r="339" spans="1:59">
      <c r="A339" s="120" t="s">
        <v>1095</v>
      </c>
      <c r="B339" s="161" t="s">
        <v>1095</v>
      </c>
      <c r="C339" s="31" t="s">
        <v>1096</v>
      </c>
      <c r="D339" s="193" t="s">
        <v>1096</v>
      </c>
      <c r="E339" s="157" t="s">
        <v>23180</v>
      </c>
      <c r="F339" s="117" t="s">
        <v>2987</v>
      </c>
      <c r="G339" s="117" t="s">
        <v>1206</v>
      </c>
      <c r="H339" s="43" t="str">
        <f t="shared" si="125"/>
        <v>Urban El Paso</v>
      </c>
      <c r="I339" s="45">
        <f>INDEX(FeeCalc!M:M,MATCH(C:C,FeeCalc!F:F,0))</f>
        <v>11067561.956790844</v>
      </c>
      <c r="J339" s="45">
        <f>INDEX(FeeCalc!L:L,MATCH(C:C,FeeCalc!F:F,0))</f>
        <v>5322624.5227902988</v>
      </c>
      <c r="K339" s="45">
        <f t="shared" si="126"/>
        <v>16390186.479581144</v>
      </c>
      <c r="L339" s="45">
        <f>IFERROR(IFERROR(INDEX('2023 IP UPL Data'!N:N,MATCH(A:A,'2023 IP UPL Data'!B:B,0)),INDEX('2023 IMD UPL Data'!M:M,MATCH(A:A,'2023 IMD UPL Data'!B:B,0))),0)</f>
        <v>5175267.6786163524</v>
      </c>
      <c r="M339" s="45">
        <f>IFERROR((IF(F339="IMD",0,INDEX('2023 OP UPL Data'!M:M,MATCH(A:A,'2023 OP UPL Data'!B:B,0)))),0)</f>
        <v>4065190.8235220131</v>
      </c>
      <c r="N339" s="45">
        <f t="shared" si="127"/>
        <v>9240458.5021383651</v>
      </c>
      <c r="O339" s="45">
        <v>34056617.276470751</v>
      </c>
      <c r="P339" s="45">
        <v>10408468.295170579</v>
      </c>
      <c r="Q339" s="45">
        <f t="shared" si="128"/>
        <v>44465085.571641326</v>
      </c>
      <c r="R339" s="45" t="str">
        <f t="shared" si="129"/>
        <v>Yes</v>
      </c>
      <c r="S339" s="46" t="str">
        <f t="shared" si="129"/>
        <v>Yes</v>
      </c>
      <c r="T339" s="47">
        <f>ROUND(INDEX(Summary!H:H,MATCH(H:H,Summary!A:A,0)),2)</f>
        <v>0.46</v>
      </c>
      <c r="U339" s="47">
        <f>ROUND(INDEX(Summary!I:I,MATCH(H:H,Summary!A:A,0)),2)</f>
        <v>0.97</v>
      </c>
      <c r="V339" s="82">
        <f t="shared" si="130"/>
        <v>5091078.5001237886</v>
      </c>
      <c r="W339" s="82">
        <f t="shared" si="130"/>
        <v>5162945.7871065894</v>
      </c>
      <c r="X339" s="45">
        <f t="shared" si="131"/>
        <v>10254024.287230378</v>
      </c>
      <c r="Y339" s="45" t="s">
        <v>18726</v>
      </c>
      <c r="Z339" s="45" t="str">
        <f t="shared" si="132"/>
        <v>Yes</v>
      </c>
      <c r="AA339" s="45" t="str">
        <f t="shared" si="132"/>
        <v>Yes</v>
      </c>
      <c r="AB339" s="45" t="str">
        <f t="shared" si="133"/>
        <v>Yes</v>
      </c>
      <c r="AC339" s="83">
        <f t="shared" si="144"/>
        <v>1.82</v>
      </c>
      <c r="AD339" s="83">
        <f t="shared" si="145"/>
        <v>0.69</v>
      </c>
      <c r="AE339" s="45">
        <f t="shared" si="146"/>
        <v>20142962.761359338</v>
      </c>
      <c r="AF339" s="45">
        <f t="shared" si="146"/>
        <v>3672610.920725306</v>
      </c>
      <c r="AG339" s="45">
        <f t="shared" si="134"/>
        <v>23815573.682084642</v>
      </c>
      <c r="AH339" s="47">
        <f>IF(Y339="No",0,IFERROR(ROUNDDOWN(INDEX('90% of ACR'!K:K,MATCH(H:H,'90% of ACR'!A:A,0))*IF(I339&gt;0,IF(O339&gt;0,$R$4*MAX(O339-V339,0),0),0)/I339,2),0))</f>
        <v>1.56</v>
      </c>
      <c r="AI339" s="83">
        <f>IF(Y339="No",0,IFERROR(ROUNDDOWN(INDEX('90% of ACR'!R:R,MATCH(H:H,'90% of ACR'!A:A,0))*IF(J339&gt;0,IF(P339&gt;0,$R$4*MAX(P339-W339,0),0),0)/J339,2),0))</f>
        <v>0.68</v>
      </c>
      <c r="AJ339" s="45">
        <f t="shared" si="135"/>
        <v>17265396.652593717</v>
      </c>
      <c r="AK339" s="45">
        <f t="shared" si="135"/>
        <v>3619384.6754974034</v>
      </c>
      <c r="AL339" s="47">
        <f t="shared" si="136"/>
        <v>2.02</v>
      </c>
      <c r="AM339" s="47">
        <f t="shared" si="136"/>
        <v>1.65</v>
      </c>
      <c r="AN339" s="84">
        <f>IFERROR(INDEX(FeeCalc!P:P,MATCH(C339,FeeCalc!F:F,0)),0)</f>
        <v>31138805.615321495</v>
      </c>
      <c r="AO339" s="84">
        <f>IFERROR(INDEX(FeeCalc!S:S,MATCH(C339,FeeCalc!F:F,0)),0)</f>
        <v>1913918.1464666794</v>
      </c>
      <c r="AP339" s="84">
        <f t="shared" si="137"/>
        <v>33052723.761788175</v>
      </c>
      <c r="AQ339" s="69">
        <f t="shared" si="138"/>
        <v>14025328.379287101</v>
      </c>
      <c r="AR339" s="69">
        <v>6987283.0656257495</v>
      </c>
      <c r="AS339" s="69">
        <f t="shared" si="147"/>
        <v>7038045.3136613518</v>
      </c>
      <c r="AT339" s="69">
        <f>IFERROR(IFERROR(INDEX('2023 IP UPL Data'!L:L,MATCH(A:A,'2023 IP UPL Data'!B:B,0)),INDEX('2023 IMD UPL Data'!I:I,MATCH(A:A,'2023 IMD UPL Data'!B:B,0))),0)</f>
        <v>8671568.4213836472</v>
      </c>
      <c r="AU339" s="69">
        <f>IFERROR(IF(F337="IMD",0,INDEX('2023 OP UPL Data'!J:J,MATCH(A:A,'2023 OP UPL Data'!B:B,0))),0)</f>
        <v>2432988.836477987</v>
      </c>
      <c r="AV339" s="45">
        <f t="shared" si="139"/>
        <v>11104557.257861635</v>
      </c>
      <c r="AW339" s="69">
        <f>IFERROR(IFERROR(INDEX('2023 IP UPL Data'!M:M,MATCH(A:A,'2023 IP UPL Data'!B:B,0)),INDEX('2023 IMD UPL Data'!J:J,MATCH(A:A,'2023 IMD UPL Data'!B:B,0))),0)</f>
        <v>13846836.1</v>
      </c>
      <c r="AX339" s="69">
        <f>IFERROR(IF(F337="IMD",0,INDEX('2023 OP UPL Data'!L:L,MATCH(A:A,'2023 OP UPL Data'!B:B,0))),0)</f>
        <v>6498179.6600000001</v>
      </c>
      <c r="AY339" s="45">
        <f t="shared" si="140"/>
        <v>20345015.759999998</v>
      </c>
      <c r="AZ339" s="69">
        <v>42728185.6978544</v>
      </c>
      <c r="BA339" s="69">
        <v>12841457.131648567</v>
      </c>
      <c r="BB339" s="69">
        <f t="shared" si="141"/>
        <v>37637107.197730608</v>
      </c>
      <c r="BC339" s="69">
        <f t="shared" si="141"/>
        <v>7678511.3445419772</v>
      </c>
      <c r="BD339" s="69">
        <f t="shared" si="142"/>
        <v>45315618.54227259</v>
      </c>
      <c r="BE339" s="91">
        <f t="shared" si="143"/>
        <v>28881349.597854398</v>
      </c>
      <c r="BF339" s="91">
        <f t="shared" si="143"/>
        <v>6343277.4716485664</v>
      </c>
      <c r="BG339" s="70">
        <f>IFERROR(INDEX('2023 IP UPL Data'!K:K,MATCH(A339,'2023 IP UPL Data'!B:B,0)),0)</f>
        <v>0</v>
      </c>
    </row>
    <row r="340" spans="1:59">
      <c r="A340" s="120" t="s">
        <v>1606</v>
      </c>
      <c r="B340" s="161" t="s">
        <v>1606</v>
      </c>
      <c r="C340" s="31" t="s">
        <v>1876</v>
      </c>
      <c r="D340" s="193" t="s">
        <v>1876</v>
      </c>
      <c r="E340" s="157" t="s">
        <v>3440</v>
      </c>
      <c r="F340" s="117" t="s">
        <v>3071</v>
      </c>
      <c r="G340" s="117" t="s">
        <v>311</v>
      </c>
      <c r="H340" s="43" t="str">
        <f t="shared" si="125"/>
        <v>Rural MRSA Northeast</v>
      </c>
      <c r="I340" s="45">
        <f>INDEX(FeeCalc!M:M,MATCH(C:C,FeeCalc!F:F,0))</f>
        <v>3638785.235518639</v>
      </c>
      <c r="J340" s="45">
        <f>INDEX(FeeCalc!L:L,MATCH(C:C,FeeCalc!F:F,0))</f>
        <v>2014808.6961496919</v>
      </c>
      <c r="K340" s="45">
        <f t="shared" si="126"/>
        <v>5653593.9316683309</v>
      </c>
      <c r="L340" s="45">
        <f>IFERROR(IFERROR(INDEX('2023 IP UPL Data'!N:N,MATCH(A:A,'2023 IP UPL Data'!B:B,0)),INDEX('2023 IMD UPL Data'!M:M,MATCH(A:A,'2023 IMD UPL Data'!B:B,0))),0)</f>
        <v>318892.68814203842</v>
      </c>
      <c r="M340" s="45">
        <f>IFERROR((IF(F340="IMD",0,INDEX('2023 OP UPL Data'!M:M,MATCH(A:A,'2023 OP UPL Data'!B:B,0)))),0)</f>
        <v>1727853.4318238995</v>
      </c>
      <c r="N340" s="45">
        <f t="shared" si="127"/>
        <v>2046746.1199659379</v>
      </c>
      <c r="O340" s="45">
        <v>2028780.8356005098</v>
      </c>
      <c r="P340" s="45">
        <v>4108820.4764948683</v>
      </c>
      <c r="Q340" s="45">
        <f t="shared" si="128"/>
        <v>6137601.3120953776</v>
      </c>
      <c r="R340" s="45" t="str">
        <f t="shared" si="129"/>
        <v>Yes</v>
      </c>
      <c r="S340" s="46" t="str">
        <f t="shared" si="129"/>
        <v>Yes</v>
      </c>
      <c r="T340" s="47">
        <f>ROUND(INDEX(Summary!H:H,MATCH(H:H,Summary!A:A,0)),2)</f>
        <v>0.17</v>
      </c>
      <c r="U340" s="47">
        <f>ROUND(INDEX(Summary!I:I,MATCH(H:H,Summary!A:A,0)),2)</f>
        <v>0.45</v>
      </c>
      <c r="V340" s="82">
        <f t="shared" si="130"/>
        <v>618593.49003816862</v>
      </c>
      <c r="W340" s="82">
        <f t="shared" si="130"/>
        <v>906663.91326736135</v>
      </c>
      <c r="X340" s="45">
        <f t="shared" si="131"/>
        <v>1525257.4033055301</v>
      </c>
      <c r="Y340" s="45" t="s">
        <v>18726</v>
      </c>
      <c r="Z340" s="45" t="str">
        <f t="shared" si="132"/>
        <v>Yes</v>
      </c>
      <c r="AA340" s="45" t="str">
        <f t="shared" si="132"/>
        <v>Yes</v>
      </c>
      <c r="AB340" s="45" t="str">
        <f t="shared" si="133"/>
        <v>Yes</v>
      </c>
      <c r="AC340" s="83">
        <f t="shared" si="144"/>
        <v>0.27</v>
      </c>
      <c r="AD340" s="83">
        <f t="shared" si="145"/>
        <v>1.1100000000000001</v>
      </c>
      <c r="AE340" s="45">
        <f t="shared" si="146"/>
        <v>982472.01359003258</v>
      </c>
      <c r="AF340" s="45">
        <f t="shared" si="146"/>
        <v>2236437.652726158</v>
      </c>
      <c r="AG340" s="45">
        <f t="shared" si="134"/>
        <v>3218909.6663161907</v>
      </c>
      <c r="AH340" s="47">
        <f>IF(Y340="No",0,IFERROR(ROUNDDOWN(INDEX('90% of ACR'!K:K,MATCH(H:H,'90% of ACR'!A:A,0))*IF(I340&gt;0,IF(O340&gt;0,$R$4*MAX(O340-V340,0),0),0)/I340,2),0))</f>
        <v>0.12</v>
      </c>
      <c r="AI340" s="83">
        <f>IF(Y340="No",0,IFERROR(ROUNDDOWN(INDEX('90% of ACR'!R:R,MATCH(H:H,'90% of ACR'!A:A,0))*IF(J340&gt;0,IF(P340&gt;0,$R$4*MAX(P340-W340,0),0),0)/J340,2),0))</f>
        <v>1.1000000000000001</v>
      </c>
      <c r="AJ340" s="45">
        <f t="shared" si="135"/>
        <v>436654.22826223663</v>
      </c>
      <c r="AK340" s="45">
        <f t="shared" si="135"/>
        <v>2216289.5657646614</v>
      </c>
      <c r="AL340" s="47">
        <f t="shared" si="136"/>
        <v>0.29000000000000004</v>
      </c>
      <c r="AM340" s="47">
        <f t="shared" si="136"/>
        <v>1.55</v>
      </c>
      <c r="AN340" s="84">
        <f>IFERROR(INDEX(FeeCalc!P:P,MATCH(C340,FeeCalc!F:F,0)),0)</f>
        <v>4178201.1973324278</v>
      </c>
      <c r="AO340" s="84">
        <f>IFERROR(INDEX(FeeCalc!S:S,MATCH(C340,FeeCalc!F:F,0)),0)</f>
        <v>258694.11954253365</v>
      </c>
      <c r="AP340" s="84">
        <f t="shared" si="137"/>
        <v>4436895.3168749614</v>
      </c>
      <c r="AQ340" s="69">
        <f t="shared" si="138"/>
        <v>1882716.6636001864</v>
      </c>
      <c r="AR340" s="69">
        <v>942854.38382576988</v>
      </c>
      <c r="AS340" s="69">
        <f t="shared" si="147"/>
        <v>939862.27977441647</v>
      </c>
      <c r="AT340" s="69">
        <f>IFERROR(IFERROR(INDEX('2023 IP UPL Data'!L:L,MATCH(A:A,'2023 IP UPL Data'!B:B,0)),INDEX('2023 IMD UPL Data'!I:I,MATCH(A:A,'2023 IMD UPL Data'!B:B,0))),0)</f>
        <v>3883869.8318579611</v>
      </c>
      <c r="AU340" s="69">
        <f>IFERROR(IF(F338="IMD",0,INDEX('2023 OP UPL Data'!J:J,MATCH(A:A,'2023 OP UPL Data'!B:B,0))),0)</f>
        <v>817176.7881761007</v>
      </c>
      <c r="AV340" s="45">
        <f t="shared" si="139"/>
        <v>4701046.6200340614</v>
      </c>
      <c r="AW340" s="69">
        <f>IFERROR(IFERROR(INDEX('2023 IP UPL Data'!M:M,MATCH(A:A,'2023 IP UPL Data'!B:B,0)),INDEX('2023 IMD UPL Data'!J:J,MATCH(A:A,'2023 IMD UPL Data'!B:B,0))),0)</f>
        <v>4202762.5199999996</v>
      </c>
      <c r="AX340" s="69">
        <f>IFERROR(IF(F338="IMD",0,INDEX('2023 OP UPL Data'!L:L,MATCH(A:A,'2023 OP UPL Data'!B:B,0))),0)</f>
        <v>2545030.2200000002</v>
      </c>
      <c r="AY340" s="45">
        <f t="shared" si="140"/>
        <v>6747792.7400000002</v>
      </c>
      <c r="AZ340" s="69">
        <v>5912650.6674584709</v>
      </c>
      <c r="BA340" s="69">
        <v>4925997.264670969</v>
      </c>
      <c r="BB340" s="69">
        <f t="shared" si="141"/>
        <v>5294057.1774203023</v>
      </c>
      <c r="BC340" s="69">
        <f t="shared" si="141"/>
        <v>4019333.3514036075</v>
      </c>
      <c r="BD340" s="69">
        <f t="shared" si="142"/>
        <v>9313390.5288239084</v>
      </c>
      <c r="BE340" s="91">
        <f t="shared" si="143"/>
        <v>1709888.1474584714</v>
      </c>
      <c r="BF340" s="91">
        <f t="shared" si="143"/>
        <v>2380967.0446709688</v>
      </c>
      <c r="BG340" s="70">
        <f>IFERROR(INDEX('2023 IP UPL Data'!K:K,MATCH(A340,'2023 IP UPL Data'!B:B,0)),0)</f>
        <v>0</v>
      </c>
    </row>
    <row r="341" spans="1:59">
      <c r="A341" s="120" t="s">
        <v>112</v>
      </c>
      <c r="B341" s="161" t="s">
        <v>112</v>
      </c>
      <c r="C341" s="31" t="s">
        <v>113</v>
      </c>
      <c r="D341" s="193" t="s">
        <v>113</v>
      </c>
      <c r="E341" s="157" t="s">
        <v>3421</v>
      </c>
      <c r="F341" s="117" t="s">
        <v>3071</v>
      </c>
      <c r="G341" s="117" t="s">
        <v>228</v>
      </c>
      <c r="H341" s="43" t="str">
        <f t="shared" si="125"/>
        <v>Rural MRSA West</v>
      </c>
      <c r="I341" s="45">
        <f>INDEX(FeeCalc!M:M,MATCH(C:C,FeeCalc!F:F,0))</f>
        <v>1676583.174424646</v>
      </c>
      <c r="J341" s="45">
        <f>INDEX(FeeCalc!L:L,MATCH(C:C,FeeCalc!F:F,0))</f>
        <v>1862046.6563601284</v>
      </c>
      <c r="K341" s="45">
        <f t="shared" si="126"/>
        <v>3538629.8307847744</v>
      </c>
      <c r="L341" s="45">
        <f>IFERROR(IFERROR(INDEX('2023 IP UPL Data'!N:N,MATCH(A:A,'2023 IP UPL Data'!B:B,0)),INDEX('2023 IMD UPL Data'!M:M,MATCH(A:A,'2023 IMD UPL Data'!B:B,0))),0)</f>
        <v>-264230.17802683334</v>
      </c>
      <c r="M341" s="45">
        <f>IFERROR((IF(F341="IMD",0,INDEX('2023 OP UPL Data'!M:M,MATCH(A:A,'2023 OP UPL Data'!B:B,0)))),0)</f>
        <v>478299.95687074831</v>
      </c>
      <c r="N341" s="45">
        <f t="shared" si="127"/>
        <v>214069.77884391497</v>
      </c>
      <c r="O341" s="45">
        <v>-425072.1777962012</v>
      </c>
      <c r="P341" s="45">
        <v>1601926.0453887554</v>
      </c>
      <c r="Q341" s="45">
        <f t="shared" si="128"/>
        <v>1176853.8675925541</v>
      </c>
      <c r="R341" s="45" t="str">
        <f t="shared" si="129"/>
        <v>No</v>
      </c>
      <c r="S341" s="46" t="str">
        <f t="shared" si="129"/>
        <v>Yes</v>
      </c>
      <c r="T341" s="47">
        <f>ROUND(INDEX(Summary!H:H,MATCH(H:H,Summary!A:A,0)),2)</f>
        <v>0</v>
      </c>
      <c r="U341" s="47">
        <f>ROUND(INDEX(Summary!I:I,MATCH(H:H,Summary!A:A,0)),2)</f>
        <v>0.25</v>
      </c>
      <c r="V341" s="82">
        <f t="shared" si="130"/>
        <v>0</v>
      </c>
      <c r="W341" s="82">
        <f t="shared" si="130"/>
        <v>465511.66409003211</v>
      </c>
      <c r="X341" s="45">
        <f t="shared" si="131"/>
        <v>465511.66409003211</v>
      </c>
      <c r="Y341" s="45" t="s">
        <v>18726</v>
      </c>
      <c r="Z341" s="45" t="str">
        <f t="shared" si="132"/>
        <v>No</v>
      </c>
      <c r="AA341" s="45" t="str">
        <f t="shared" si="132"/>
        <v>Yes</v>
      </c>
      <c r="AB341" s="45" t="str">
        <f t="shared" si="133"/>
        <v>Yes</v>
      </c>
      <c r="AC341" s="83">
        <f t="shared" si="144"/>
        <v>0</v>
      </c>
      <c r="AD341" s="83">
        <f t="shared" si="145"/>
        <v>0.43</v>
      </c>
      <c r="AE341" s="45">
        <f t="shared" si="146"/>
        <v>0</v>
      </c>
      <c r="AF341" s="45">
        <f t="shared" si="146"/>
        <v>800680.06223485526</v>
      </c>
      <c r="AG341" s="45">
        <f t="shared" si="134"/>
        <v>800680.06223485526</v>
      </c>
      <c r="AH341" s="47">
        <f>IF(Y341="No",0,IFERROR(ROUNDDOWN(INDEX('90% of ACR'!K:K,MATCH(H:H,'90% of ACR'!A:A,0))*IF(I341&gt;0,IF(O341&gt;0,$R$4*MAX(O341-V341,0),0),0)/I341,2),0))</f>
        <v>0</v>
      </c>
      <c r="AI341" s="83">
        <f>IF(Y341="No",0,IFERROR(ROUNDDOWN(INDEX('90% of ACR'!R:R,MATCH(H:H,'90% of ACR'!A:A,0))*IF(J341&gt;0,IF(P341&gt;0,$R$4*MAX(P341-W341,0),0),0)/J341,2),0))</f>
        <v>0.42</v>
      </c>
      <c r="AJ341" s="45">
        <f t="shared" si="135"/>
        <v>0</v>
      </c>
      <c r="AK341" s="45">
        <f t="shared" si="135"/>
        <v>782059.59567125386</v>
      </c>
      <c r="AL341" s="47">
        <f t="shared" si="136"/>
        <v>0</v>
      </c>
      <c r="AM341" s="47">
        <f t="shared" si="136"/>
        <v>0.66999999999999993</v>
      </c>
      <c r="AN341" s="84">
        <f>IFERROR(INDEX(FeeCalc!P:P,MATCH(C341,FeeCalc!F:F,0)),0)</f>
        <v>1247571.259761286</v>
      </c>
      <c r="AO341" s="84">
        <f>IFERROR(INDEX(FeeCalc!S:S,MATCH(C341,FeeCalc!F:F,0)),0)</f>
        <v>76646.353619611531</v>
      </c>
      <c r="AP341" s="84">
        <f t="shared" si="137"/>
        <v>1324217.6133808976</v>
      </c>
      <c r="AQ341" s="69">
        <f t="shared" si="138"/>
        <v>561907.90832114313</v>
      </c>
      <c r="AR341" s="69">
        <v>286877.72828987654</v>
      </c>
      <c r="AS341" s="69">
        <f t="shared" si="147"/>
        <v>275030.18003126659</v>
      </c>
      <c r="AT341" s="69">
        <f>IFERROR(IFERROR(INDEX('2023 IP UPL Data'!L:L,MATCH(A:A,'2023 IP UPL Data'!B:B,0)),INDEX('2023 IMD UPL Data'!I:I,MATCH(A:A,'2023 IMD UPL Data'!B:B,0))),0)</f>
        <v>1446901.7480268334</v>
      </c>
      <c r="AU341" s="69">
        <f>IFERROR(IF(F339="IMD",0,INDEX('2023 OP UPL Data'!J:J,MATCH(A:A,'2023 OP UPL Data'!B:B,0))),0)</f>
        <v>676931.98312925163</v>
      </c>
      <c r="AV341" s="45">
        <f t="shared" si="139"/>
        <v>2123833.7311560852</v>
      </c>
      <c r="AW341" s="69">
        <f>IFERROR(IFERROR(INDEX('2023 IP UPL Data'!M:M,MATCH(A:A,'2023 IP UPL Data'!B:B,0)),INDEX('2023 IMD UPL Data'!J:J,MATCH(A:A,'2023 IMD UPL Data'!B:B,0))),0)</f>
        <v>1182671.57</v>
      </c>
      <c r="AX341" s="69">
        <f>IFERROR(IF(F339="IMD",0,INDEX('2023 OP UPL Data'!L:L,MATCH(A:A,'2023 OP UPL Data'!B:B,0))),0)</f>
        <v>1155231.94</v>
      </c>
      <c r="AY341" s="45">
        <f t="shared" si="140"/>
        <v>2337903.5099999998</v>
      </c>
      <c r="AZ341" s="69">
        <v>1021829.5702306322</v>
      </c>
      <c r="BA341" s="69">
        <v>2278858.0285180071</v>
      </c>
      <c r="BB341" s="69">
        <f t="shared" si="141"/>
        <v>1021829.5702306322</v>
      </c>
      <c r="BC341" s="69">
        <f t="shared" si="141"/>
        <v>1813346.3644279749</v>
      </c>
      <c r="BD341" s="69">
        <f t="shared" si="142"/>
        <v>2835175.934658607</v>
      </c>
      <c r="BE341" s="91">
        <f t="shared" si="143"/>
        <v>0</v>
      </c>
      <c r="BF341" s="91">
        <f t="shared" si="143"/>
        <v>1123626.0885180072</v>
      </c>
      <c r="BG341" s="70">
        <f>IFERROR(INDEX('2023 IP UPL Data'!K:K,MATCH(A341,'2023 IP UPL Data'!B:B,0)),0)</f>
        <v>0</v>
      </c>
    </row>
    <row r="342" spans="1:59">
      <c r="A342" s="120" t="s">
        <v>1098</v>
      </c>
      <c r="B342" s="161" t="s">
        <v>1098</v>
      </c>
      <c r="C342" s="31" t="s">
        <v>1099</v>
      </c>
      <c r="D342" s="193" t="s">
        <v>1099</v>
      </c>
      <c r="E342" s="157" t="s">
        <v>23181</v>
      </c>
      <c r="F342" s="117" t="s">
        <v>2987</v>
      </c>
      <c r="G342" s="117" t="s">
        <v>1206</v>
      </c>
      <c r="H342" s="43" t="str">
        <f t="shared" si="125"/>
        <v>Urban El Paso</v>
      </c>
      <c r="I342" s="45">
        <f>INDEX(FeeCalc!M:M,MATCH(C:C,FeeCalc!F:F,0))</f>
        <v>1304022.055917765</v>
      </c>
      <c r="J342" s="45">
        <f>INDEX(FeeCalc!L:L,MATCH(C:C,FeeCalc!F:F,0))</f>
        <v>1266640.4022164489</v>
      </c>
      <c r="K342" s="45">
        <f t="shared" si="126"/>
        <v>2570662.4581342139</v>
      </c>
      <c r="L342" s="45">
        <f>IFERROR(IFERROR(INDEX('2023 IP UPL Data'!N:N,MATCH(A:A,'2023 IP UPL Data'!B:B,0)),INDEX('2023 IMD UPL Data'!M:M,MATCH(A:A,'2023 IMD UPL Data'!B:B,0))),0)</f>
        <v>1844800.0184905664</v>
      </c>
      <c r="M342" s="45">
        <f>IFERROR((IF(F342="IMD",0,INDEX('2023 OP UPL Data'!M:M,MATCH(A:A,'2023 OP UPL Data'!B:B,0)))),0)</f>
        <v>1448330.493899371</v>
      </c>
      <c r="N342" s="45">
        <f t="shared" si="127"/>
        <v>3293130.5123899374</v>
      </c>
      <c r="O342" s="45">
        <v>7900104.9701311793</v>
      </c>
      <c r="P342" s="45">
        <v>2738191.7423288259</v>
      </c>
      <c r="Q342" s="45">
        <f t="shared" si="128"/>
        <v>10638296.712460006</v>
      </c>
      <c r="R342" s="45" t="str">
        <f t="shared" si="129"/>
        <v>Yes</v>
      </c>
      <c r="S342" s="46" t="str">
        <f t="shared" si="129"/>
        <v>Yes</v>
      </c>
      <c r="T342" s="47">
        <f>ROUND(INDEX(Summary!H:H,MATCH(H:H,Summary!A:A,0)),2)</f>
        <v>0.46</v>
      </c>
      <c r="U342" s="47">
        <f>ROUND(INDEX(Summary!I:I,MATCH(H:H,Summary!A:A,0)),2)</f>
        <v>0.97</v>
      </c>
      <c r="V342" s="82">
        <f t="shared" si="130"/>
        <v>599850.14572217199</v>
      </c>
      <c r="W342" s="82">
        <f t="shared" si="130"/>
        <v>1228641.1901499555</v>
      </c>
      <c r="X342" s="45">
        <f t="shared" si="131"/>
        <v>1828491.3358721274</v>
      </c>
      <c r="Y342" s="45" t="s">
        <v>18726</v>
      </c>
      <c r="Z342" s="45" t="str">
        <f t="shared" si="132"/>
        <v>Yes</v>
      </c>
      <c r="AA342" s="45" t="str">
        <f t="shared" si="132"/>
        <v>Yes</v>
      </c>
      <c r="AB342" s="45" t="str">
        <f t="shared" si="133"/>
        <v>Yes</v>
      </c>
      <c r="AC342" s="83">
        <f t="shared" si="144"/>
        <v>3.9</v>
      </c>
      <c r="AD342" s="83">
        <f t="shared" si="145"/>
        <v>0.83</v>
      </c>
      <c r="AE342" s="45">
        <f t="shared" si="146"/>
        <v>5085686.0180792836</v>
      </c>
      <c r="AF342" s="45">
        <f t="shared" si="146"/>
        <v>1051311.5338396525</v>
      </c>
      <c r="AG342" s="45">
        <f t="shared" si="134"/>
        <v>6136997.551918936</v>
      </c>
      <c r="AH342" s="47">
        <f>IF(Y342="No",0,IFERROR(ROUNDDOWN(INDEX('90% of ACR'!K:K,MATCH(H:H,'90% of ACR'!A:A,0))*IF(I342&gt;0,IF(O342&gt;0,$R$4*MAX(O342-V342,0),0),0)/I342,2),0))</f>
        <v>3.34</v>
      </c>
      <c r="AI342" s="83">
        <f>IF(Y342="No",0,IFERROR(ROUNDDOWN(INDEX('90% of ACR'!R:R,MATCH(H:H,'90% of ACR'!A:A,0))*IF(J342&gt;0,IF(P342&gt;0,$R$4*MAX(P342-W342,0),0),0)/J342,2),0))</f>
        <v>0.83</v>
      </c>
      <c r="AJ342" s="45">
        <f t="shared" si="135"/>
        <v>4355433.666765335</v>
      </c>
      <c r="AK342" s="45">
        <f t="shared" si="135"/>
        <v>1051311.5338396525</v>
      </c>
      <c r="AL342" s="47">
        <f t="shared" si="136"/>
        <v>3.8</v>
      </c>
      <c r="AM342" s="47">
        <f t="shared" si="136"/>
        <v>1.7999999999999998</v>
      </c>
      <c r="AN342" s="84">
        <f>IFERROR(INDEX(FeeCalc!P:P,MATCH(C342,FeeCalc!F:F,0)),0)</f>
        <v>7235236.536477115</v>
      </c>
      <c r="AO342" s="84">
        <f>IFERROR(INDEX(FeeCalc!S:S,MATCH(C342,FeeCalc!F:F,0)),0)</f>
        <v>449562.81421419117</v>
      </c>
      <c r="AP342" s="84">
        <f t="shared" si="137"/>
        <v>7684799.3506913064</v>
      </c>
      <c r="AQ342" s="69">
        <f t="shared" si="138"/>
        <v>3260906.2780775437</v>
      </c>
      <c r="AR342" s="69">
        <v>1628854.1923056548</v>
      </c>
      <c r="AS342" s="69">
        <f t="shared" si="147"/>
        <v>1632052.085771889</v>
      </c>
      <c r="AT342" s="69">
        <f>IFERROR(IFERROR(INDEX('2023 IP UPL Data'!L:L,MATCH(A:A,'2023 IP UPL Data'!B:B,0)),INDEX('2023 IMD UPL Data'!I:I,MATCH(A:A,'2023 IMD UPL Data'!B:B,0))),0)</f>
        <v>1442799.6415094337</v>
      </c>
      <c r="AU342" s="69">
        <f>IFERROR(IF(F340="IMD",0,INDEX('2023 OP UPL Data'!J:J,MATCH(A:A,'2023 OP UPL Data'!B:B,0))),0)</f>
        <v>629001.17610062892</v>
      </c>
      <c r="AV342" s="45">
        <f t="shared" si="139"/>
        <v>2071800.8176100627</v>
      </c>
      <c r="AW342" s="69">
        <f>IFERROR(IFERROR(INDEX('2023 IP UPL Data'!M:M,MATCH(A:A,'2023 IP UPL Data'!B:B,0)),INDEX('2023 IMD UPL Data'!J:J,MATCH(A:A,'2023 IMD UPL Data'!B:B,0))),0)</f>
        <v>3287599.66</v>
      </c>
      <c r="AX342" s="69">
        <f>IFERROR(IF(F340="IMD",0,INDEX('2023 OP UPL Data'!L:L,MATCH(A:A,'2023 OP UPL Data'!B:B,0))),0)</f>
        <v>2077331.67</v>
      </c>
      <c r="AY342" s="45">
        <f t="shared" si="140"/>
        <v>5364931.33</v>
      </c>
      <c r="AZ342" s="69">
        <v>9342904.6116406135</v>
      </c>
      <c r="BA342" s="69">
        <v>3367192.9184294548</v>
      </c>
      <c r="BB342" s="69">
        <f t="shared" si="141"/>
        <v>8743054.4659184422</v>
      </c>
      <c r="BC342" s="69">
        <f t="shared" si="141"/>
        <v>2138551.7282794993</v>
      </c>
      <c r="BD342" s="69">
        <f t="shared" si="142"/>
        <v>10881606.194197942</v>
      </c>
      <c r="BE342" s="91">
        <f t="shared" si="143"/>
        <v>6055304.9516406134</v>
      </c>
      <c r="BF342" s="91">
        <f t="shared" si="143"/>
        <v>1289861.2484294549</v>
      </c>
      <c r="BG342" s="70">
        <f>IFERROR(INDEX('2023 IP UPL Data'!K:K,MATCH(A342,'2023 IP UPL Data'!B:B,0)),0)</f>
        <v>0</v>
      </c>
    </row>
    <row r="343" spans="1:59">
      <c r="A343" s="120" t="s">
        <v>919</v>
      </c>
      <c r="B343" s="161" t="s">
        <v>919</v>
      </c>
      <c r="C343" s="31" t="s">
        <v>920</v>
      </c>
      <c r="D343" s="193" t="s">
        <v>920</v>
      </c>
      <c r="E343" s="157" t="s">
        <v>23182</v>
      </c>
      <c r="F343" s="117" t="s">
        <v>3071</v>
      </c>
      <c r="G343" s="117" t="s">
        <v>311</v>
      </c>
      <c r="H343" s="43" t="str">
        <f t="shared" si="125"/>
        <v>Rural MRSA Northeast</v>
      </c>
      <c r="I343" s="45">
        <f>INDEX(FeeCalc!M:M,MATCH(C:C,FeeCalc!F:F,0))</f>
        <v>4490136.8303176789</v>
      </c>
      <c r="J343" s="45">
        <f>INDEX(FeeCalc!L:L,MATCH(C:C,FeeCalc!F:F,0))</f>
        <v>2616599.1485242601</v>
      </c>
      <c r="K343" s="45">
        <f t="shared" si="126"/>
        <v>7106735.978841939</v>
      </c>
      <c r="L343" s="45">
        <f>IFERROR(IFERROR(INDEX('2023 IP UPL Data'!N:N,MATCH(A:A,'2023 IP UPL Data'!B:B,0)),INDEX('2023 IMD UPL Data'!M:M,MATCH(A:A,'2023 IMD UPL Data'!B:B,0))),0)</f>
        <v>10822362.117273213</v>
      </c>
      <c r="M343" s="45">
        <f>IFERROR((IF(F343="IMD",0,INDEX('2023 OP UPL Data'!M:M,MATCH(A:A,'2023 OP UPL Data'!B:B,0)))),0)</f>
        <v>2211915.7410062891</v>
      </c>
      <c r="N343" s="45">
        <f t="shared" si="127"/>
        <v>13034277.858279502</v>
      </c>
      <c r="O343" s="45">
        <v>5373789.1584502272</v>
      </c>
      <c r="P343" s="45">
        <v>3845779.1887001013</v>
      </c>
      <c r="Q343" s="45">
        <f t="shared" si="128"/>
        <v>9219568.3471503295</v>
      </c>
      <c r="R343" s="45" t="str">
        <f t="shared" si="129"/>
        <v>Yes</v>
      </c>
      <c r="S343" s="46" t="str">
        <f t="shared" si="129"/>
        <v>Yes</v>
      </c>
      <c r="T343" s="47">
        <f>ROUND(INDEX(Summary!H:H,MATCH(H:H,Summary!A:A,0)),2)</f>
        <v>0.17</v>
      </c>
      <c r="U343" s="47">
        <f>ROUND(INDEX(Summary!I:I,MATCH(H:H,Summary!A:A,0)),2)</f>
        <v>0.45</v>
      </c>
      <c r="V343" s="82">
        <f t="shared" si="130"/>
        <v>763323.26115400542</v>
      </c>
      <c r="W343" s="82">
        <f t="shared" si="130"/>
        <v>1177469.6168359171</v>
      </c>
      <c r="X343" s="45">
        <f t="shared" si="131"/>
        <v>1940792.8779899227</v>
      </c>
      <c r="Y343" s="45" t="s">
        <v>18726</v>
      </c>
      <c r="Z343" s="45" t="str">
        <f t="shared" si="132"/>
        <v>Yes</v>
      </c>
      <c r="AA343" s="45" t="str">
        <f t="shared" si="132"/>
        <v>Yes</v>
      </c>
      <c r="AB343" s="45" t="str">
        <f t="shared" si="133"/>
        <v>Yes</v>
      </c>
      <c r="AC343" s="83">
        <f t="shared" si="144"/>
        <v>0.72</v>
      </c>
      <c r="AD343" s="83">
        <f t="shared" si="145"/>
        <v>0.71</v>
      </c>
      <c r="AE343" s="45">
        <f t="shared" si="146"/>
        <v>3232898.5178287285</v>
      </c>
      <c r="AF343" s="45">
        <f t="shared" si="146"/>
        <v>1857785.3954522246</v>
      </c>
      <c r="AG343" s="45">
        <f t="shared" si="134"/>
        <v>5090683.9132809527</v>
      </c>
      <c r="AH343" s="47">
        <f>IF(Y343="No",0,IFERROR(ROUNDDOWN(INDEX('90% of ACR'!K:K,MATCH(H:H,'90% of ACR'!A:A,0))*IF(I343&gt;0,IF(O343&gt;0,$R$4*MAX(O343-V343,0),0),0)/I343,2),0))</f>
        <v>0.33</v>
      </c>
      <c r="AI343" s="83">
        <f>IF(Y343="No",0,IFERROR(ROUNDDOWN(INDEX('90% of ACR'!R:R,MATCH(H:H,'90% of ACR'!A:A,0))*IF(J343&gt;0,IF(P343&gt;0,$R$4*MAX(P343-W343,0),0),0)/J343,2),0))</f>
        <v>0.71</v>
      </c>
      <c r="AJ343" s="45">
        <f t="shared" si="135"/>
        <v>1481745.1540048341</v>
      </c>
      <c r="AK343" s="45">
        <f t="shared" si="135"/>
        <v>1857785.3954522246</v>
      </c>
      <c r="AL343" s="47">
        <f t="shared" si="136"/>
        <v>0.5</v>
      </c>
      <c r="AM343" s="47">
        <f t="shared" si="136"/>
        <v>1.1599999999999999</v>
      </c>
      <c r="AN343" s="84">
        <f>IFERROR(INDEX(FeeCalc!P:P,MATCH(C343,FeeCalc!F:F,0)),0)</f>
        <v>5280323.427446981</v>
      </c>
      <c r="AO343" s="84">
        <f>IFERROR(INDEX(FeeCalc!S:S,MATCH(C343,FeeCalc!F:F,0)),0)</f>
        <v>325908.9454133783</v>
      </c>
      <c r="AP343" s="84">
        <f t="shared" si="137"/>
        <v>5606232.372860359</v>
      </c>
      <c r="AQ343" s="69">
        <f t="shared" si="138"/>
        <v>2378903.7952405824</v>
      </c>
      <c r="AR343" s="69">
        <v>1188178.6102886903</v>
      </c>
      <c r="AS343" s="69">
        <f t="shared" si="147"/>
        <v>1190725.1849518921</v>
      </c>
      <c r="AT343" s="69">
        <f>IFERROR(IFERROR(INDEX('2023 IP UPL Data'!L:L,MATCH(A:A,'2023 IP UPL Data'!B:B,0)),INDEX('2023 IMD UPL Data'!I:I,MATCH(A:A,'2023 IMD UPL Data'!B:B,0))),0)</f>
        <v>5045937.8427267876</v>
      </c>
      <c r="AU343" s="69">
        <f>IFERROR(IF(F341="IMD",0,INDEX('2023 OP UPL Data'!J:J,MATCH(A:A,'2023 OP UPL Data'!B:B,0))),0)</f>
        <v>1361792.1189937107</v>
      </c>
      <c r="AV343" s="45">
        <f t="shared" si="139"/>
        <v>6407729.9617204983</v>
      </c>
      <c r="AW343" s="69">
        <f>IFERROR(IFERROR(INDEX('2023 IP UPL Data'!M:M,MATCH(A:A,'2023 IP UPL Data'!B:B,0)),INDEX('2023 IMD UPL Data'!J:J,MATCH(A:A,'2023 IMD UPL Data'!B:B,0))),0)</f>
        <v>15868299.960000001</v>
      </c>
      <c r="AX343" s="69">
        <f>IFERROR(IF(F341="IMD",0,INDEX('2023 OP UPL Data'!L:L,MATCH(A:A,'2023 OP UPL Data'!B:B,0))),0)</f>
        <v>3573707.86</v>
      </c>
      <c r="AY343" s="45">
        <f t="shared" si="140"/>
        <v>19442007.82</v>
      </c>
      <c r="AZ343" s="69">
        <v>10419727.001177015</v>
      </c>
      <c r="BA343" s="69">
        <v>5207571.3076938121</v>
      </c>
      <c r="BB343" s="69">
        <f t="shared" si="141"/>
        <v>9656403.7400230095</v>
      </c>
      <c r="BC343" s="69">
        <f t="shared" si="141"/>
        <v>4030101.6908578947</v>
      </c>
      <c r="BD343" s="69">
        <f t="shared" si="142"/>
        <v>13686505.430880904</v>
      </c>
      <c r="BE343" s="91">
        <f t="shared" si="143"/>
        <v>0</v>
      </c>
      <c r="BF343" s="91">
        <f t="shared" si="143"/>
        <v>1633863.4476938122</v>
      </c>
      <c r="BG343" s="70">
        <f>IFERROR(INDEX('2023 IP UPL Data'!K:K,MATCH(A343,'2023 IP UPL Data'!B:B,0)),0)</f>
        <v>0</v>
      </c>
    </row>
    <row r="344" spans="1:59">
      <c r="A344" s="120" t="s">
        <v>10</v>
      </c>
      <c r="B344" s="161" t="s">
        <v>10</v>
      </c>
      <c r="C344" s="31" t="s">
        <v>11</v>
      </c>
      <c r="D344" s="193" t="s">
        <v>11</v>
      </c>
      <c r="E344" s="157" t="s">
        <v>23183</v>
      </c>
      <c r="F344" s="117" t="s">
        <v>3071</v>
      </c>
      <c r="G344" s="117" t="s">
        <v>228</v>
      </c>
      <c r="H344" s="43" t="str">
        <f t="shared" si="125"/>
        <v>Rural MRSA West</v>
      </c>
      <c r="I344" s="45">
        <f>INDEX(FeeCalc!M:M,MATCH(C:C,FeeCalc!F:F,0))</f>
        <v>6031.6262216553068</v>
      </c>
      <c r="J344" s="45">
        <f>INDEX(FeeCalc!L:L,MATCH(C:C,FeeCalc!F:F,0))</f>
        <v>232523.45936005452</v>
      </c>
      <c r="K344" s="45">
        <f t="shared" si="126"/>
        <v>238555.08558170983</v>
      </c>
      <c r="L344" s="45">
        <f>IFERROR(IFERROR(INDEX('2023 IP UPL Data'!N:N,MATCH(A:A,'2023 IP UPL Data'!B:B,0)),INDEX('2023 IMD UPL Data'!M:M,MATCH(A:A,'2023 IMD UPL Data'!B:B,0))),0)</f>
        <v>26406.029926827367</v>
      </c>
      <c r="M344" s="45">
        <f>IFERROR((IF(F344="IMD",0,INDEX('2023 OP UPL Data'!M:M,MATCH(A:A,'2023 OP UPL Data'!B:B,0)))),0)</f>
        <v>197576.82275000002</v>
      </c>
      <c r="N344" s="45">
        <f t="shared" si="127"/>
        <v>223982.8526768274</v>
      </c>
      <c r="O344" s="45">
        <v>2801.6708724257187</v>
      </c>
      <c r="P344" s="45">
        <v>15529.892055387012</v>
      </c>
      <c r="Q344" s="45">
        <f t="shared" si="128"/>
        <v>18331.562927812731</v>
      </c>
      <c r="R344" s="45" t="str">
        <f t="shared" si="129"/>
        <v>Yes</v>
      </c>
      <c r="S344" s="46" t="str">
        <f t="shared" si="129"/>
        <v>Yes</v>
      </c>
      <c r="T344" s="47">
        <f>ROUND(INDEX(Summary!H:H,MATCH(H:H,Summary!A:A,0)),2)</f>
        <v>0</v>
      </c>
      <c r="U344" s="47">
        <f>ROUND(INDEX(Summary!I:I,MATCH(H:H,Summary!A:A,0)),2)</f>
        <v>0.25</v>
      </c>
      <c r="V344" s="82">
        <f t="shared" si="130"/>
        <v>0</v>
      </c>
      <c r="W344" s="82">
        <f t="shared" si="130"/>
        <v>58130.86484001363</v>
      </c>
      <c r="X344" s="45">
        <f t="shared" si="131"/>
        <v>58130.86484001363</v>
      </c>
      <c r="Y344" s="45" t="s">
        <v>18726</v>
      </c>
      <c r="Z344" s="45" t="str">
        <f t="shared" si="132"/>
        <v>No</v>
      </c>
      <c r="AA344" s="45" t="str">
        <f t="shared" si="132"/>
        <v>No</v>
      </c>
      <c r="AB344" s="45" t="str">
        <f t="shared" si="133"/>
        <v>Yes</v>
      </c>
      <c r="AC344" s="83">
        <f t="shared" si="144"/>
        <v>0.32</v>
      </c>
      <c r="AD344" s="83">
        <f t="shared" si="145"/>
        <v>0</v>
      </c>
      <c r="AE344" s="45">
        <f t="shared" si="146"/>
        <v>1930.1203909296983</v>
      </c>
      <c r="AF344" s="45">
        <f t="shared" si="146"/>
        <v>0</v>
      </c>
      <c r="AG344" s="45">
        <f t="shared" si="134"/>
        <v>1930.1203909296983</v>
      </c>
      <c r="AH344" s="47">
        <f>IF(Y344="No",0,IFERROR(ROUNDDOWN(INDEX('90% of ACR'!K:K,MATCH(H:H,'90% of ACR'!A:A,0))*IF(I344&gt;0,IF(O344&gt;0,$R$4*MAX(O344-V344,0),0),0)/I344,2),0))</f>
        <v>0</v>
      </c>
      <c r="AI344" s="83">
        <f>IF(Y344="No",0,IFERROR(ROUNDDOWN(INDEX('90% of ACR'!R:R,MATCH(H:H,'90% of ACR'!A:A,0))*IF(J344&gt;0,IF(P344&gt;0,$R$4*MAX(P344-W344,0),0),0)/J344,2),0))</f>
        <v>0</v>
      </c>
      <c r="AJ344" s="45">
        <f t="shared" si="135"/>
        <v>0</v>
      </c>
      <c r="AK344" s="45">
        <f t="shared" si="135"/>
        <v>0</v>
      </c>
      <c r="AL344" s="47">
        <f t="shared" si="136"/>
        <v>0</v>
      </c>
      <c r="AM344" s="47">
        <f t="shared" si="136"/>
        <v>0.25</v>
      </c>
      <c r="AN344" s="84">
        <f>IFERROR(INDEX(FeeCalc!P:P,MATCH(C344,FeeCalc!F:F,0)),0)</f>
        <v>58130.86484001363</v>
      </c>
      <c r="AO344" s="84">
        <f>IFERROR(INDEX(FeeCalc!S:S,MATCH(C344,FeeCalc!F:F,0)),0)</f>
        <v>3572.3842537714117</v>
      </c>
      <c r="AP344" s="84">
        <f t="shared" si="137"/>
        <v>61703.249093785038</v>
      </c>
      <c r="AQ344" s="69">
        <f t="shared" si="138"/>
        <v>26182.663094463995</v>
      </c>
      <c r="AR344" s="69">
        <v>16858.125641951541</v>
      </c>
      <c r="AS344" s="69">
        <f t="shared" si="147"/>
        <v>9324.5374525124535</v>
      </c>
      <c r="AT344" s="69">
        <f>IFERROR(IFERROR(INDEX('2023 IP UPL Data'!L:L,MATCH(A:A,'2023 IP UPL Data'!B:B,0)),INDEX('2023 IMD UPL Data'!I:I,MATCH(A:A,'2023 IMD UPL Data'!B:B,0))),0)</f>
        <v>35221.080073172634</v>
      </c>
      <c r="AU344" s="69">
        <f>IFERROR(IF(F342="IMD",0,INDEX('2023 OP UPL Data'!J:J,MATCH(A:A,'2023 OP UPL Data'!B:B,0))),0)</f>
        <v>97517.437249999988</v>
      </c>
      <c r="AV344" s="45">
        <f t="shared" si="139"/>
        <v>132738.51732317262</v>
      </c>
      <c r="AW344" s="69">
        <f>IFERROR(IFERROR(INDEX('2023 IP UPL Data'!M:M,MATCH(A:A,'2023 IP UPL Data'!B:B,0)),INDEX('2023 IMD UPL Data'!J:J,MATCH(A:A,'2023 IMD UPL Data'!B:B,0))),0)</f>
        <v>61627.11</v>
      </c>
      <c r="AX344" s="69">
        <f>IFERROR(IF(F342="IMD",0,INDEX('2023 OP UPL Data'!L:L,MATCH(A:A,'2023 OP UPL Data'!B:B,0))),0)</f>
        <v>295094.26</v>
      </c>
      <c r="AY344" s="45">
        <f t="shared" si="140"/>
        <v>356721.37</v>
      </c>
      <c r="AZ344" s="69">
        <v>38022.750945598353</v>
      </c>
      <c r="BA344" s="69">
        <v>113047.329305387</v>
      </c>
      <c r="BB344" s="69">
        <f t="shared" si="141"/>
        <v>38022.750945598353</v>
      </c>
      <c r="BC344" s="69">
        <f t="shared" si="141"/>
        <v>54916.46446537337</v>
      </c>
      <c r="BD344" s="69">
        <f t="shared" si="142"/>
        <v>92939.215410971708</v>
      </c>
      <c r="BE344" s="91">
        <f t="shared" si="143"/>
        <v>0</v>
      </c>
      <c r="BF344" s="91">
        <f t="shared" si="143"/>
        <v>0</v>
      </c>
      <c r="BG344" s="70">
        <f>IFERROR(INDEX('2023 IP UPL Data'!K:K,MATCH(A344,'2023 IP UPL Data'!B:B,0)),0)</f>
        <v>0</v>
      </c>
    </row>
    <row r="345" spans="1:59">
      <c r="A345" s="120" t="s">
        <v>363</v>
      </c>
      <c r="B345" s="161" t="s">
        <v>363</v>
      </c>
      <c r="C345" s="31" t="s">
        <v>364</v>
      </c>
      <c r="D345" s="193" t="s">
        <v>364</v>
      </c>
      <c r="E345" s="157" t="s">
        <v>23184</v>
      </c>
      <c r="F345" s="117" t="s">
        <v>2987</v>
      </c>
      <c r="G345" s="117" t="s">
        <v>492</v>
      </c>
      <c r="H345" s="43" t="str">
        <f t="shared" si="125"/>
        <v>Urban Bexar</v>
      </c>
      <c r="I345" s="45">
        <f>INDEX(FeeCalc!M:M,MATCH(C:C,FeeCalc!F:F,0))</f>
        <v>1403666.2879448256</v>
      </c>
      <c r="J345" s="45">
        <f>INDEX(FeeCalc!L:L,MATCH(C:C,FeeCalc!F:F,0))</f>
        <v>762061.90249266196</v>
      </c>
      <c r="K345" s="45">
        <f t="shared" si="126"/>
        <v>2165728.1904374873</v>
      </c>
      <c r="L345" s="45">
        <f>IFERROR(IFERROR(INDEX('2023 IP UPL Data'!N:N,MATCH(A:A,'2023 IP UPL Data'!B:B,0)),INDEX('2023 IMD UPL Data'!M:M,MATCH(A:A,'2023 IMD UPL Data'!B:B,0))),0)</f>
        <v>1099214.9452147242</v>
      </c>
      <c r="M345" s="45">
        <f>IFERROR((IF(F345="IMD",0,INDEX('2023 OP UPL Data'!M:M,MATCH(A:A,'2023 OP UPL Data'!B:B,0)))),0)</f>
        <v>1157311.7133128834</v>
      </c>
      <c r="N345" s="45">
        <f t="shared" si="127"/>
        <v>2256526.6585276076</v>
      </c>
      <c r="O345" s="45">
        <v>4923883.1694195345</v>
      </c>
      <c r="P345" s="45">
        <v>1728734.3485281728</v>
      </c>
      <c r="Q345" s="45">
        <f t="shared" si="128"/>
        <v>6652617.5179477073</v>
      </c>
      <c r="R345" s="45" t="str">
        <f t="shared" si="129"/>
        <v>Yes</v>
      </c>
      <c r="S345" s="46" t="str">
        <f t="shared" si="129"/>
        <v>Yes</v>
      </c>
      <c r="T345" s="47">
        <f>ROUND(INDEX(Summary!H:H,MATCH(H:H,Summary!A:A,0)),2)</f>
        <v>0.85</v>
      </c>
      <c r="U345" s="47">
        <f>ROUND(INDEX(Summary!I:I,MATCH(H:H,Summary!A:A,0)),2)</f>
        <v>0.9</v>
      </c>
      <c r="V345" s="82">
        <f t="shared" si="130"/>
        <v>1193116.3447531017</v>
      </c>
      <c r="W345" s="82">
        <f t="shared" si="130"/>
        <v>685855.71224339574</v>
      </c>
      <c r="X345" s="45">
        <f t="shared" si="131"/>
        <v>1878972.0569964973</v>
      </c>
      <c r="Y345" s="45" t="s">
        <v>18726</v>
      </c>
      <c r="Z345" s="45" t="str">
        <f t="shared" si="132"/>
        <v>Yes</v>
      </c>
      <c r="AA345" s="45" t="str">
        <f t="shared" si="132"/>
        <v>Yes</v>
      </c>
      <c r="AB345" s="45" t="str">
        <f t="shared" si="133"/>
        <v>Yes</v>
      </c>
      <c r="AC345" s="83">
        <f t="shared" si="144"/>
        <v>1.85</v>
      </c>
      <c r="AD345" s="83">
        <f t="shared" si="145"/>
        <v>0.95</v>
      </c>
      <c r="AE345" s="45">
        <f t="shared" si="146"/>
        <v>2596782.6326979273</v>
      </c>
      <c r="AF345" s="45">
        <f t="shared" si="146"/>
        <v>723958.80736802879</v>
      </c>
      <c r="AG345" s="45">
        <f t="shared" si="134"/>
        <v>3320741.4400659562</v>
      </c>
      <c r="AH345" s="47">
        <f>IF(Y345="No",0,IFERROR(ROUNDDOWN(INDEX('90% of ACR'!K:K,MATCH(H:H,'90% of ACR'!A:A,0))*IF(I345&gt;0,IF(O345&gt;0,$R$4*MAX(O345-V345,0),0),0)/I345,2),0))</f>
        <v>1.35</v>
      </c>
      <c r="AI345" s="83">
        <f>IF(Y345="No",0,IFERROR(ROUNDDOWN(INDEX('90% of ACR'!R:R,MATCH(H:H,'90% of ACR'!A:A,0))*IF(J345&gt;0,IF(P345&gt;0,$R$4*MAX(P345-W345,0),0),0)/J345,2),0))</f>
        <v>0.61</v>
      </c>
      <c r="AJ345" s="45">
        <f t="shared" si="135"/>
        <v>1894949.4887255146</v>
      </c>
      <c r="AK345" s="45">
        <f t="shared" si="135"/>
        <v>464857.76052052376</v>
      </c>
      <c r="AL345" s="47">
        <f t="shared" si="136"/>
        <v>2.2000000000000002</v>
      </c>
      <c r="AM345" s="47">
        <f t="shared" si="136"/>
        <v>1.51</v>
      </c>
      <c r="AN345" s="84">
        <f>IFERROR(INDEX(FeeCalc!P:P,MATCH(C345,FeeCalc!F:F,0)),0)</f>
        <v>4238779.3062425358</v>
      </c>
      <c r="AO345" s="84">
        <f>IFERROR(INDEX(FeeCalc!S:S,MATCH(C345,FeeCalc!F:F,0)),0)</f>
        <v>262493.39503161516</v>
      </c>
      <c r="AP345" s="84">
        <f t="shared" si="137"/>
        <v>4501272.701274151</v>
      </c>
      <c r="AQ345" s="69">
        <f t="shared" si="138"/>
        <v>1910034.0478770635</v>
      </c>
      <c r="AR345" s="69">
        <v>963556.50403193966</v>
      </c>
      <c r="AS345" s="69">
        <f t="shared" si="147"/>
        <v>946477.54384512384</v>
      </c>
      <c r="AT345" s="69">
        <f>IFERROR(IFERROR(INDEX('2023 IP UPL Data'!L:L,MATCH(A:A,'2023 IP UPL Data'!B:B,0)),INDEX('2023 IMD UPL Data'!I:I,MATCH(A:A,'2023 IMD UPL Data'!B:B,0))),0)</f>
        <v>1315254.944785276</v>
      </c>
      <c r="AU345" s="69">
        <f>IFERROR(IF(F343="IMD",0,INDEX('2023 OP UPL Data'!J:J,MATCH(A:A,'2023 OP UPL Data'!B:B,0))),0)</f>
        <v>512194.57668711653</v>
      </c>
      <c r="AV345" s="45">
        <f t="shared" si="139"/>
        <v>1827449.5214723926</v>
      </c>
      <c r="AW345" s="69">
        <f>IFERROR(IFERROR(INDEX('2023 IP UPL Data'!M:M,MATCH(A:A,'2023 IP UPL Data'!B:B,0)),INDEX('2023 IMD UPL Data'!J:J,MATCH(A:A,'2023 IMD UPL Data'!B:B,0))),0)</f>
        <v>2414469.89</v>
      </c>
      <c r="AX345" s="69">
        <f>IFERROR(IF(F343="IMD",0,INDEX('2023 OP UPL Data'!L:L,MATCH(A:A,'2023 OP UPL Data'!B:B,0))),0)</f>
        <v>1669506.29</v>
      </c>
      <c r="AY345" s="45">
        <f t="shared" si="140"/>
        <v>4083976.18</v>
      </c>
      <c r="AZ345" s="69">
        <v>6239138.1142048109</v>
      </c>
      <c r="BA345" s="69">
        <v>2240928.9252152895</v>
      </c>
      <c r="BB345" s="69">
        <f t="shared" si="141"/>
        <v>5046021.7694517095</v>
      </c>
      <c r="BC345" s="69">
        <f t="shared" si="141"/>
        <v>1555073.2129718936</v>
      </c>
      <c r="BD345" s="69">
        <f t="shared" si="142"/>
        <v>6601094.9824236026</v>
      </c>
      <c r="BE345" s="91">
        <f t="shared" si="143"/>
        <v>3824668.2242048108</v>
      </c>
      <c r="BF345" s="91">
        <f t="shared" si="143"/>
        <v>571422.63521528943</v>
      </c>
      <c r="BG345" s="70">
        <f>IFERROR(INDEX('2023 IP UPL Data'!K:K,MATCH(A345,'2023 IP UPL Data'!B:B,0)),0)</f>
        <v>0</v>
      </c>
    </row>
    <row r="346" spans="1:59">
      <c r="A346" s="120" t="s">
        <v>1321</v>
      </c>
      <c r="B346" s="161" t="s">
        <v>1321</v>
      </c>
      <c r="C346" s="31" t="s">
        <v>1322</v>
      </c>
      <c r="D346" s="193" t="s">
        <v>1322</v>
      </c>
      <c r="E346" s="157" t="s">
        <v>23185</v>
      </c>
      <c r="F346" s="117" t="s">
        <v>2987</v>
      </c>
      <c r="G346" s="117" t="s">
        <v>492</v>
      </c>
      <c r="H346" s="43" t="str">
        <f t="shared" si="125"/>
        <v>Urban Bexar</v>
      </c>
      <c r="I346" s="45">
        <f>INDEX(FeeCalc!M:M,MATCH(C:C,FeeCalc!F:F,0))</f>
        <v>44259435.650567502</v>
      </c>
      <c r="J346" s="45">
        <f>INDEX(FeeCalc!L:L,MATCH(C:C,FeeCalc!F:F,0))</f>
        <v>16484432.416314764</v>
      </c>
      <c r="K346" s="45">
        <f t="shared" si="126"/>
        <v>60743868.066882268</v>
      </c>
      <c r="L346" s="45">
        <f>IFERROR(IFERROR(INDEX('2023 IP UPL Data'!N:N,MATCH(A:A,'2023 IP UPL Data'!B:B,0)),INDEX('2023 IMD UPL Data'!M:M,MATCH(A:A,'2023 IMD UPL Data'!B:B,0))),0)</f>
        <v>38952362.985828206</v>
      </c>
      <c r="M346" s="45">
        <f>IFERROR((IF(F346="IMD",0,INDEX('2023 OP UPL Data'!M:M,MATCH(A:A,'2023 OP UPL Data'!B:B,0)))),0)</f>
        <v>19147157.492453981</v>
      </c>
      <c r="N346" s="45">
        <f t="shared" si="127"/>
        <v>58099520.478282183</v>
      </c>
      <c r="O346" s="45">
        <v>120112332.6562085</v>
      </c>
      <c r="P346" s="45">
        <v>21977952.896278124</v>
      </c>
      <c r="Q346" s="45">
        <f t="shared" si="128"/>
        <v>142090285.55248663</v>
      </c>
      <c r="R346" s="45" t="str">
        <f t="shared" si="129"/>
        <v>Yes</v>
      </c>
      <c r="S346" s="46" t="str">
        <f t="shared" si="129"/>
        <v>Yes</v>
      </c>
      <c r="T346" s="47">
        <f>ROUND(INDEX(Summary!H:H,MATCH(H:H,Summary!A:A,0)),2)</f>
        <v>0.85</v>
      </c>
      <c r="U346" s="47">
        <f>ROUND(INDEX(Summary!I:I,MATCH(H:H,Summary!A:A,0)),2)</f>
        <v>0.9</v>
      </c>
      <c r="V346" s="82">
        <f t="shared" si="130"/>
        <v>37620520.302982375</v>
      </c>
      <c r="W346" s="82">
        <f t="shared" si="130"/>
        <v>14835989.174683288</v>
      </c>
      <c r="X346" s="45">
        <f t="shared" si="131"/>
        <v>52456509.477665663</v>
      </c>
      <c r="Y346" s="45" t="s">
        <v>18726</v>
      </c>
      <c r="Z346" s="45" t="str">
        <f t="shared" si="132"/>
        <v>Yes</v>
      </c>
      <c r="AA346" s="45" t="str">
        <f t="shared" si="132"/>
        <v>Yes</v>
      </c>
      <c r="AB346" s="45" t="str">
        <f t="shared" si="133"/>
        <v>Yes</v>
      </c>
      <c r="AC346" s="83">
        <f t="shared" si="144"/>
        <v>1.3</v>
      </c>
      <c r="AD346" s="83">
        <f t="shared" si="145"/>
        <v>0.3</v>
      </c>
      <c r="AE346" s="45">
        <f t="shared" si="146"/>
        <v>57537266.345737755</v>
      </c>
      <c r="AF346" s="45">
        <f t="shared" si="146"/>
        <v>4945329.7248944286</v>
      </c>
      <c r="AG346" s="45">
        <f t="shared" si="134"/>
        <v>62482596.070632182</v>
      </c>
      <c r="AH346" s="47">
        <f>IF(Y346="No",0,IFERROR(ROUNDDOWN(INDEX('90% of ACR'!K:K,MATCH(H:H,'90% of ACR'!A:A,0))*IF(I346&gt;0,IF(O346&gt;0,$R$4*MAX(O346-V346,0),0),0)/I346,2),0))</f>
        <v>0.95</v>
      </c>
      <c r="AI346" s="83">
        <f>IF(Y346="No",0,IFERROR(ROUNDDOWN(INDEX('90% of ACR'!R:R,MATCH(H:H,'90% of ACR'!A:A,0))*IF(J346&gt;0,IF(P346&gt;0,$R$4*MAX(P346-W346,0),0),0)/J346,2),0))</f>
        <v>0.19</v>
      </c>
      <c r="AJ346" s="45">
        <f t="shared" si="135"/>
        <v>42046463.868039124</v>
      </c>
      <c r="AK346" s="45">
        <f t="shared" si="135"/>
        <v>3132042.1590998052</v>
      </c>
      <c r="AL346" s="47">
        <f t="shared" si="136"/>
        <v>1.7999999999999998</v>
      </c>
      <c r="AM346" s="47">
        <f t="shared" si="136"/>
        <v>1.0900000000000001</v>
      </c>
      <c r="AN346" s="84">
        <f>IFERROR(INDEX(FeeCalc!P:P,MATCH(C346,FeeCalc!F:F,0)),0)</f>
        <v>97635015.504804581</v>
      </c>
      <c r="AO346" s="84">
        <f>IFERROR(INDEX(FeeCalc!S:S,MATCH(C346,FeeCalc!F:F,0)),0)</f>
        <v>6041799.200386676</v>
      </c>
      <c r="AP346" s="84">
        <f t="shared" si="137"/>
        <v>103676814.70519125</v>
      </c>
      <c r="AQ346" s="69">
        <f t="shared" si="138"/>
        <v>43993390.137483217</v>
      </c>
      <c r="AR346" s="69">
        <v>22106656.576057523</v>
      </c>
      <c r="AS346" s="69">
        <f t="shared" si="147"/>
        <v>21886733.561425693</v>
      </c>
      <c r="AT346" s="69">
        <f>IFERROR(IFERROR(INDEX('2023 IP UPL Data'!L:L,MATCH(A:A,'2023 IP UPL Data'!B:B,0)),INDEX('2023 IMD UPL Data'!I:I,MATCH(A:A,'2023 IMD UPL Data'!B:B,0))),0)</f>
        <v>41681057.644171789</v>
      </c>
      <c r="AU346" s="69">
        <f>IFERROR(IF(F344="IMD",0,INDEX('2023 OP UPL Data'!J:J,MATCH(A:A,'2023 OP UPL Data'!B:B,0))),0)</f>
        <v>9308533.7975460179</v>
      </c>
      <c r="AV346" s="45">
        <f t="shared" si="139"/>
        <v>50989591.441717803</v>
      </c>
      <c r="AW346" s="69">
        <f>IFERROR(IFERROR(INDEX('2023 IP UPL Data'!M:M,MATCH(A:A,'2023 IP UPL Data'!B:B,0)),INDEX('2023 IMD UPL Data'!J:J,MATCH(A:A,'2023 IMD UPL Data'!B:B,0))),0)</f>
        <v>80633420.629999995</v>
      </c>
      <c r="AX346" s="69">
        <f>IFERROR(IF(F344="IMD",0,INDEX('2023 OP UPL Data'!L:L,MATCH(A:A,'2023 OP UPL Data'!B:B,0))),0)</f>
        <v>28455691.289999999</v>
      </c>
      <c r="AY346" s="45">
        <f t="shared" si="140"/>
        <v>109089111.91999999</v>
      </c>
      <c r="AZ346" s="69">
        <v>161793390.30038029</v>
      </c>
      <c r="BA346" s="69">
        <v>31286486.693824142</v>
      </c>
      <c r="BB346" s="69">
        <f t="shared" si="141"/>
        <v>124172869.99739791</v>
      </c>
      <c r="BC346" s="69">
        <f t="shared" si="141"/>
        <v>16450497.519140854</v>
      </c>
      <c r="BD346" s="69">
        <f t="shared" si="142"/>
        <v>140623367.51653877</v>
      </c>
      <c r="BE346" s="91">
        <f t="shared" si="143"/>
        <v>81159969.670380294</v>
      </c>
      <c r="BF346" s="91">
        <f t="shared" si="143"/>
        <v>2830795.4038241431</v>
      </c>
      <c r="BG346" s="70">
        <f>IFERROR(INDEX('2023 IP UPL Data'!K:K,MATCH(A346,'2023 IP UPL Data'!B:B,0)),0)</f>
        <v>0</v>
      </c>
    </row>
    <row r="347" spans="1:59">
      <c r="A347" s="120" t="s">
        <v>1403</v>
      </c>
      <c r="B347" s="382" t="s">
        <v>1403</v>
      </c>
      <c r="C347" s="31" t="s">
        <v>1404</v>
      </c>
      <c r="D347" s="193" t="s">
        <v>1404</v>
      </c>
      <c r="E347" s="157" t="s">
        <v>23186</v>
      </c>
      <c r="F347" s="117" t="s">
        <v>2987</v>
      </c>
      <c r="G347" s="117" t="s">
        <v>1559</v>
      </c>
      <c r="H347" s="43" t="str">
        <f t="shared" si="125"/>
        <v>Urban Hidalgo</v>
      </c>
      <c r="I347" s="45">
        <f>INDEX(FeeCalc!M:M,MATCH(C:C,FeeCalc!F:F,0))</f>
        <v>18122422.589828588</v>
      </c>
      <c r="J347" s="45">
        <f>INDEX(FeeCalc!L:L,MATCH(C:C,FeeCalc!F:F,0))</f>
        <v>9520748.9030327238</v>
      </c>
      <c r="K347" s="45">
        <f t="shared" si="126"/>
        <v>27643171.492861312</v>
      </c>
      <c r="L347" s="45">
        <f>IFERROR(IFERROR(INDEX('2023 IP UPL Data'!N:N,MATCH(A:A,'2023 IP UPL Data'!B:B,0)),INDEX('2023 IMD UPL Data'!M:M,MATCH(A:A,'2023 IMD UPL Data'!B:B,0))),0)</f>
        <v>9592471.2943786997</v>
      </c>
      <c r="M347" s="45">
        <f>IFERROR((IF(F347="IMD",0,INDEX('2023 OP UPL Data'!M:M,MATCH(A:A,'2023 OP UPL Data'!B:B,0)))),0)</f>
        <v>7722395.7730177511</v>
      </c>
      <c r="N347" s="45">
        <f t="shared" si="127"/>
        <v>17314867.067396451</v>
      </c>
      <c r="O347" s="45">
        <v>43637146.673300676</v>
      </c>
      <c r="P347" s="45">
        <v>14458264.019178465</v>
      </c>
      <c r="Q347" s="45">
        <f t="shared" si="128"/>
        <v>58095410.692479141</v>
      </c>
      <c r="R347" s="45" t="str">
        <f t="shared" si="129"/>
        <v>Yes</v>
      </c>
      <c r="S347" s="46" t="str">
        <f t="shared" si="129"/>
        <v>Yes</v>
      </c>
      <c r="T347" s="47">
        <f>ROUND(INDEX(Summary!H:H,MATCH(H:H,Summary!A:A,0)),2)</f>
        <v>0.99</v>
      </c>
      <c r="U347" s="47">
        <f>ROUND(INDEX(Summary!I:I,MATCH(H:H,Summary!A:A,0)),2)</f>
        <v>0.85</v>
      </c>
      <c r="V347" s="82">
        <f t="shared" si="130"/>
        <v>17941198.363930304</v>
      </c>
      <c r="W347" s="82">
        <f t="shared" si="130"/>
        <v>8092636.5675778147</v>
      </c>
      <c r="X347" s="45">
        <f t="shared" si="131"/>
        <v>26033834.931508116</v>
      </c>
      <c r="Y347" s="45" t="s">
        <v>18726</v>
      </c>
      <c r="Z347" s="45" t="str">
        <f t="shared" si="132"/>
        <v>Yes</v>
      </c>
      <c r="AA347" s="45" t="str">
        <f t="shared" si="132"/>
        <v>Yes</v>
      </c>
      <c r="AB347" s="45" t="str">
        <f t="shared" si="133"/>
        <v>Yes</v>
      </c>
      <c r="AC347" s="83">
        <f t="shared" si="144"/>
        <v>0.99</v>
      </c>
      <c r="AD347" s="83">
        <f t="shared" si="145"/>
        <v>0.47</v>
      </c>
      <c r="AE347" s="45">
        <f t="shared" si="146"/>
        <v>17941198.363930304</v>
      </c>
      <c r="AF347" s="45">
        <f t="shared" si="146"/>
        <v>4474751.9844253799</v>
      </c>
      <c r="AG347" s="45">
        <f t="shared" si="134"/>
        <v>22415950.348355684</v>
      </c>
      <c r="AH347" s="47">
        <f>IF(Y347="No",0,IFERROR(ROUNDDOWN(INDEX('90% of ACR'!K:K,MATCH(H:H,'90% of ACR'!A:A,0))*IF(I347&gt;0,IF(O347&gt;0,$R$4*MAX(O347-V347,0),0),0)/I347,2),0))</f>
        <v>0.95</v>
      </c>
      <c r="AI347" s="83">
        <f>IF(Y347="No",0,IFERROR(ROUNDDOWN(INDEX('90% of ACR'!R:R,MATCH(H:H,'90% of ACR'!A:A,0))*IF(J347&gt;0,IF(P347&gt;0,$R$4*MAX(P347-W347,0),0),0)/J347,2),0))</f>
        <v>0.34</v>
      </c>
      <c r="AJ347" s="45">
        <f t="shared" si="135"/>
        <v>17216301.460337158</v>
      </c>
      <c r="AK347" s="45">
        <f t="shared" si="135"/>
        <v>3237054.6270311265</v>
      </c>
      <c r="AL347" s="47">
        <f t="shared" si="136"/>
        <v>1.94</v>
      </c>
      <c r="AM347" s="47">
        <f t="shared" si="136"/>
        <v>1.19</v>
      </c>
      <c r="AN347" s="84">
        <f>IFERROR(INDEX(FeeCalc!P:P,MATCH(C347,FeeCalc!F:F,0)),0)</f>
        <v>46487191.018876404</v>
      </c>
      <c r="AO347" s="84">
        <f>IFERROR(INDEX(FeeCalc!S:S,MATCH(C347,FeeCalc!F:F,0)),0)</f>
        <v>2879017.6515758801</v>
      </c>
      <c r="AP347" s="84">
        <f t="shared" si="137"/>
        <v>49366208.670452282</v>
      </c>
      <c r="AQ347" s="69">
        <f t="shared" si="138"/>
        <v>20947662.057550363</v>
      </c>
      <c r="AR347" s="69">
        <v>10488082.180353701</v>
      </c>
      <c r="AS347" s="69">
        <f t="shared" si="147"/>
        <v>10459579.877196662</v>
      </c>
      <c r="AT347" s="69">
        <f>IFERROR(IFERROR(INDEX('2023 IP UPL Data'!L:L,MATCH(A:A,'2023 IP UPL Data'!B:B,0)),INDEX('2023 IMD UPL Data'!I:I,MATCH(A:A,'2023 IMD UPL Data'!B:B,0))),0)</f>
        <v>16235481.4556213</v>
      </c>
      <c r="AU347" s="69">
        <f>IFERROR(IF(F345="IMD",0,INDEX('2023 OP UPL Data'!J:J,MATCH(A:A,'2023 OP UPL Data'!B:B,0))),0)</f>
        <v>4539993.7869822495</v>
      </c>
      <c r="AV347" s="45">
        <f t="shared" si="139"/>
        <v>20775475.242603548</v>
      </c>
      <c r="AW347" s="69">
        <f>IFERROR(IFERROR(INDEX('2023 IP UPL Data'!M:M,MATCH(A:A,'2023 IP UPL Data'!B:B,0)),INDEX('2023 IMD UPL Data'!J:J,MATCH(A:A,'2023 IMD UPL Data'!B:B,0))),0)</f>
        <v>25827952.75</v>
      </c>
      <c r="AX347" s="69">
        <f>IFERROR(IF(F345="IMD",0,INDEX('2023 OP UPL Data'!L:L,MATCH(A:A,'2023 OP UPL Data'!B:B,0))),0)</f>
        <v>12262389.560000001</v>
      </c>
      <c r="AY347" s="45">
        <f t="shared" si="140"/>
        <v>38090342.310000002</v>
      </c>
      <c r="AZ347" s="69">
        <v>59872628.128921978</v>
      </c>
      <c r="BA347" s="69">
        <v>18998257.806160714</v>
      </c>
      <c r="BB347" s="69">
        <f t="shared" si="141"/>
        <v>41931429.764991671</v>
      </c>
      <c r="BC347" s="69">
        <f t="shared" si="141"/>
        <v>10905621.2385829</v>
      </c>
      <c r="BD347" s="69">
        <f t="shared" si="142"/>
        <v>52837051.003574573</v>
      </c>
      <c r="BE347" s="91">
        <f t="shared" si="143"/>
        <v>34044675.378921978</v>
      </c>
      <c r="BF347" s="91">
        <f t="shared" si="143"/>
        <v>6735868.246160714</v>
      </c>
      <c r="BG347" s="70">
        <f>IFERROR(INDEX('2023 IP UPL Data'!K:K,MATCH(A347,'2023 IP UPL Data'!B:B,0)),0)</f>
        <v>0</v>
      </c>
    </row>
    <row r="348" spans="1:59">
      <c r="A348" s="120" t="s">
        <v>1173</v>
      </c>
      <c r="B348" s="161" t="s">
        <v>1173</v>
      </c>
      <c r="C348" s="31" t="s">
        <v>1174</v>
      </c>
      <c r="D348" s="193" t="s">
        <v>1174</v>
      </c>
      <c r="E348" s="157" t="s">
        <v>23187</v>
      </c>
      <c r="F348" s="117" t="s">
        <v>2987</v>
      </c>
      <c r="G348" s="117" t="s">
        <v>1559</v>
      </c>
      <c r="H348" s="43" t="str">
        <f t="shared" si="125"/>
        <v>Urban Hidalgo</v>
      </c>
      <c r="I348" s="45">
        <f>INDEX(FeeCalc!M:M,MATCH(C:C,FeeCalc!F:F,0))</f>
        <v>11756273.747459067</v>
      </c>
      <c r="J348" s="45">
        <f>INDEX(FeeCalc!L:L,MATCH(C:C,FeeCalc!F:F,0))</f>
        <v>4575328.5251040934</v>
      </c>
      <c r="K348" s="45">
        <f t="shared" si="126"/>
        <v>16331602.272563159</v>
      </c>
      <c r="L348" s="45">
        <f>IFERROR(IFERROR(INDEX('2023 IP UPL Data'!N:N,MATCH(A:A,'2023 IP UPL Data'!B:B,0)),INDEX('2023 IMD UPL Data'!M:M,MATCH(A:A,'2023 IMD UPL Data'!B:B,0))),0)</f>
        <v>7111984.7197633162</v>
      </c>
      <c r="M348" s="45">
        <f>IFERROR((IF(F348="IMD",0,INDEX('2023 OP UPL Data'!M:M,MATCH(A:A,'2023 OP UPL Data'!B:B,0)))),0)</f>
        <v>4847976.2038461529</v>
      </c>
      <c r="N348" s="45">
        <f t="shared" si="127"/>
        <v>11959960.923609469</v>
      </c>
      <c r="O348" s="45">
        <v>28300871.051469713</v>
      </c>
      <c r="P348" s="45">
        <v>8104820.1801849147</v>
      </c>
      <c r="Q348" s="45">
        <f t="shared" si="128"/>
        <v>36405691.231654629</v>
      </c>
      <c r="R348" s="45" t="str">
        <f t="shared" si="129"/>
        <v>Yes</v>
      </c>
      <c r="S348" s="46" t="str">
        <f t="shared" si="129"/>
        <v>Yes</v>
      </c>
      <c r="T348" s="47">
        <f>ROUND(INDEX(Summary!H:H,MATCH(H:H,Summary!A:A,0)),2)</f>
        <v>0.99</v>
      </c>
      <c r="U348" s="47">
        <f>ROUND(INDEX(Summary!I:I,MATCH(H:H,Summary!A:A,0)),2)</f>
        <v>0.85</v>
      </c>
      <c r="V348" s="82">
        <f t="shared" si="130"/>
        <v>11638711.009984476</v>
      </c>
      <c r="W348" s="82">
        <f t="shared" si="130"/>
        <v>3889029.2463384792</v>
      </c>
      <c r="X348" s="45">
        <f t="shared" si="131"/>
        <v>15527740.256322956</v>
      </c>
      <c r="Y348" s="45" t="s">
        <v>18726</v>
      </c>
      <c r="Z348" s="45" t="str">
        <f t="shared" si="132"/>
        <v>Yes</v>
      </c>
      <c r="AA348" s="45" t="str">
        <f t="shared" si="132"/>
        <v>Yes</v>
      </c>
      <c r="AB348" s="45" t="str">
        <f t="shared" si="133"/>
        <v>Yes</v>
      </c>
      <c r="AC348" s="83">
        <f t="shared" si="144"/>
        <v>0.99</v>
      </c>
      <c r="AD348" s="83">
        <f t="shared" si="145"/>
        <v>0.64</v>
      </c>
      <c r="AE348" s="45">
        <f t="shared" si="146"/>
        <v>11638711.009984476</v>
      </c>
      <c r="AF348" s="45">
        <f t="shared" si="146"/>
        <v>2928210.2560666199</v>
      </c>
      <c r="AG348" s="45">
        <f t="shared" si="134"/>
        <v>14566921.266051097</v>
      </c>
      <c r="AH348" s="47">
        <f>IF(Y348="No",0,IFERROR(ROUNDDOWN(INDEX('90% of ACR'!K:K,MATCH(H:H,'90% of ACR'!A:A,0))*IF(I348&gt;0,IF(O348&gt;0,$R$4*MAX(O348-V348,0),0),0)/I348,2),0))</f>
        <v>0.95</v>
      </c>
      <c r="AI348" s="83">
        <f>IF(Y348="No",0,IFERROR(ROUNDDOWN(INDEX('90% of ACR'!R:R,MATCH(H:H,'90% of ACR'!A:A,0))*IF(J348&gt;0,IF(P348&gt;0,$R$4*MAX(P348-W348,0),0),0)/J348,2),0))</f>
        <v>0.47</v>
      </c>
      <c r="AJ348" s="45">
        <f t="shared" si="135"/>
        <v>11168460.060086112</v>
      </c>
      <c r="AK348" s="45">
        <f t="shared" si="135"/>
        <v>2150404.4067989239</v>
      </c>
      <c r="AL348" s="47">
        <f t="shared" si="136"/>
        <v>1.94</v>
      </c>
      <c r="AM348" s="47">
        <f t="shared" si="136"/>
        <v>1.3199999999999998</v>
      </c>
      <c r="AN348" s="84">
        <f>IFERROR(INDEX(FeeCalc!P:P,MATCH(C348,FeeCalc!F:F,0)),0)</f>
        <v>28846604.723207995</v>
      </c>
      <c r="AO348" s="84">
        <f>IFERROR(INDEX(FeeCalc!S:S,MATCH(C348,FeeCalc!F:F,0)),0)</f>
        <v>1788811.9474588316</v>
      </c>
      <c r="AP348" s="84">
        <f t="shared" si="137"/>
        <v>30635416.670666829</v>
      </c>
      <c r="AQ348" s="69">
        <f t="shared" si="138"/>
        <v>12999587.626697399</v>
      </c>
      <c r="AR348" s="69">
        <v>6503309.7962538227</v>
      </c>
      <c r="AS348" s="69">
        <f t="shared" si="147"/>
        <v>6496277.830443576</v>
      </c>
      <c r="AT348" s="69">
        <f>IFERROR(IFERROR(INDEX('2023 IP UPL Data'!L:L,MATCH(A:A,'2023 IP UPL Data'!B:B,0)),INDEX('2023 IMD UPL Data'!I:I,MATCH(A:A,'2023 IMD UPL Data'!B:B,0))),0)</f>
        <v>9487342.8402366843</v>
      </c>
      <c r="AU348" s="69">
        <f>IFERROR(IF(F346="IMD",0,INDEX('2023 OP UPL Data'!J:J,MATCH(A:A,'2023 OP UPL Data'!B:B,0))),0)</f>
        <v>2042344.8461538467</v>
      </c>
      <c r="AV348" s="45">
        <f t="shared" si="139"/>
        <v>11529687.68639053</v>
      </c>
      <c r="AW348" s="69">
        <f>IFERROR(IFERROR(INDEX('2023 IP UPL Data'!M:M,MATCH(A:A,'2023 IP UPL Data'!B:B,0)),INDEX('2023 IMD UPL Data'!J:J,MATCH(A:A,'2023 IMD UPL Data'!B:B,0))),0)</f>
        <v>16599327.560000001</v>
      </c>
      <c r="AX348" s="69">
        <f>IFERROR(IF(F346="IMD",0,INDEX('2023 OP UPL Data'!L:L,MATCH(A:A,'2023 OP UPL Data'!B:B,0))),0)</f>
        <v>6890321.0499999998</v>
      </c>
      <c r="AY348" s="45">
        <f t="shared" si="140"/>
        <v>23489648.609999999</v>
      </c>
      <c r="AZ348" s="69">
        <v>37788213.8917064</v>
      </c>
      <c r="BA348" s="69">
        <v>10147165.026338762</v>
      </c>
      <c r="BB348" s="69">
        <f t="shared" si="141"/>
        <v>26149502.881721921</v>
      </c>
      <c r="BC348" s="69">
        <f t="shared" si="141"/>
        <v>6258135.7800002825</v>
      </c>
      <c r="BD348" s="69">
        <f t="shared" si="142"/>
        <v>32407638.661722206</v>
      </c>
      <c r="BE348" s="91">
        <f t="shared" si="143"/>
        <v>21188886.331706397</v>
      </c>
      <c r="BF348" s="91">
        <f t="shared" si="143"/>
        <v>3256843.9763387619</v>
      </c>
      <c r="BG348" s="70">
        <f>IFERROR(INDEX('2023 IP UPL Data'!K:K,MATCH(A348,'2023 IP UPL Data'!B:B,0)),0)</f>
        <v>0</v>
      </c>
    </row>
    <row r="349" spans="1:59">
      <c r="A349" s="120" t="s">
        <v>360</v>
      </c>
      <c r="B349" s="161" t="s">
        <v>360</v>
      </c>
      <c r="C349" s="31" t="s">
        <v>361</v>
      </c>
      <c r="D349" s="193" t="s">
        <v>361</v>
      </c>
      <c r="E349" s="157" t="s">
        <v>3632</v>
      </c>
      <c r="F349" s="117" t="s">
        <v>3071</v>
      </c>
      <c r="G349" s="117" t="s">
        <v>228</v>
      </c>
      <c r="H349" s="43" t="str">
        <f t="shared" si="125"/>
        <v>Rural MRSA West</v>
      </c>
      <c r="I349" s="45">
        <f>INDEX(FeeCalc!M:M,MATCH(C:C,FeeCalc!F:F,0))</f>
        <v>961995.99731411284</v>
      </c>
      <c r="J349" s="45">
        <f>INDEX(FeeCalc!L:L,MATCH(C:C,FeeCalc!F:F,0))</f>
        <v>795122.29604210099</v>
      </c>
      <c r="K349" s="45">
        <f t="shared" si="126"/>
        <v>1757118.2933562137</v>
      </c>
      <c r="L349" s="45">
        <f>IFERROR(IFERROR(INDEX('2023 IP UPL Data'!N:N,MATCH(A:A,'2023 IP UPL Data'!B:B,0)),INDEX('2023 IMD UPL Data'!M:M,MATCH(A:A,'2023 IMD UPL Data'!B:B,0))),0)</f>
        <v>31158.236145659466</v>
      </c>
      <c r="M349" s="45">
        <f>IFERROR((IF(F349="IMD",0,INDEX('2023 OP UPL Data'!M:M,MATCH(A:A,'2023 OP UPL Data'!B:B,0)))),0)</f>
        <v>360927.30425000004</v>
      </c>
      <c r="N349" s="45">
        <f t="shared" si="127"/>
        <v>392085.54039565951</v>
      </c>
      <c r="O349" s="45">
        <v>-286999.78240844794</v>
      </c>
      <c r="P349" s="45">
        <v>393850.75496945309</v>
      </c>
      <c r="Q349" s="45">
        <f t="shared" si="128"/>
        <v>106850.97256100515</v>
      </c>
      <c r="R349" s="45" t="str">
        <f t="shared" si="129"/>
        <v>No</v>
      </c>
      <c r="S349" s="46" t="str">
        <f t="shared" si="129"/>
        <v>Yes</v>
      </c>
      <c r="T349" s="47">
        <f>ROUND(INDEX(Summary!H:H,MATCH(H:H,Summary!A:A,0)),2)</f>
        <v>0</v>
      </c>
      <c r="U349" s="47">
        <f>ROUND(INDEX(Summary!I:I,MATCH(H:H,Summary!A:A,0)),2)</f>
        <v>0.25</v>
      </c>
      <c r="V349" s="82">
        <f t="shared" si="130"/>
        <v>0</v>
      </c>
      <c r="W349" s="82">
        <f t="shared" si="130"/>
        <v>198780.57401052525</v>
      </c>
      <c r="X349" s="45">
        <f t="shared" si="131"/>
        <v>198780.57401052525</v>
      </c>
      <c r="Y349" s="45" t="s">
        <v>18726</v>
      </c>
      <c r="Z349" s="45" t="str">
        <f t="shared" si="132"/>
        <v>No</v>
      </c>
      <c r="AA349" s="45" t="str">
        <f t="shared" si="132"/>
        <v>Yes</v>
      </c>
      <c r="AB349" s="45" t="str">
        <f t="shared" si="133"/>
        <v>Yes</v>
      </c>
      <c r="AC349" s="83">
        <f t="shared" si="144"/>
        <v>0</v>
      </c>
      <c r="AD349" s="83">
        <f t="shared" si="145"/>
        <v>0.17</v>
      </c>
      <c r="AE349" s="45">
        <f t="shared" si="146"/>
        <v>0</v>
      </c>
      <c r="AF349" s="45">
        <f t="shared" si="146"/>
        <v>135170.79032715718</v>
      </c>
      <c r="AG349" s="45">
        <f t="shared" si="134"/>
        <v>135170.79032715718</v>
      </c>
      <c r="AH349" s="47">
        <f>IF(Y349="No",0,IFERROR(ROUNDDOWN(INDEX('90% of ACR'!K:K,MATCH(H:H,'90% of ACR'!A:A,0))*IF(I349&gt;0,IF(O349&gt;0,$R$4*MAX(O349-V349,0),0),0)/I349,2),0))</f>
        <v>0</v>
      </c>
      <c r="AI349" s="83">
        <f>IF(Y349="No",0,IFERROR(ROUNDDOWN(INDEX('90% of ACR'!R:R,MATCH(H:H,'90% of ACR'!A:A,0))*IF(J349&gt;0,IF(P349&gt;0,$R$4*MAX(P349-W349,0),0),0)/J349,2),0))</f>
        <v>0.17</v>
      </c>
      <c r="AJ349" s="45">
        <f t="shared" si="135"/>
        <v>0</v>
      </c>
      <c r="AK349" s="45">
        <f t="shared" si="135"/>
        <v>135170.79032715718</v>
      </c>
      <c r="AL349" s="47">
        <f t="shared" si="136"/>
        <v>0</v>
      </c>
      <c r="AM349" s="47">
        <f t="shared" si="136"/>
        <v>0.42000000000000004</v>
      </c>
      <c r="AN349" s="84">
        <f>IFERROR(INDEX(FeeCalc!P:P,MATCH(C349,FeeCalc!F:F,0)),0)</f>
        <v>333951.36433768243</v>
      </c>
      <c r="AO349" s="84">
        <f>IFERROR(INDEX(FeeCalc!S:S,MATCH(C349,FeeCalc!F:F,0)),0)</f>
        <v>20498.334316183376</v>
      </c>
      <c r="AP349" s="84">
        <f t="shared" si="137"/>
        <v>354449.69865386584</v>
      </c>
      <c r="AQ349" s="69">
        <f t="shared" si="138"/>
        <v>150404.34952919223</v>
      </c>
      <c r="AR349" s="69">
        <v>78794.854858812221</v>
      </c>
      <c r="AS349" s="69">
        <f t="shared" si="147"/>
        <v>71609.494670380009</v>
      </c>
      <c r="AT349" s="69">
        <f>IFERROR(IFERROR(INDEX('2023 IP UPL Data'!L:L,MATCH(A:A,'2023 IP UPL Data'!B:B,0)),INDEX('2023 IMD UPL Data'!I:I,MATCH(A:A,'2023 IMD UPL Data'!B:B,0))),0)</f>
        <v>787406.53385434055</v>
      </c>
      <c r="AU349" s="69">
        <f>IFERROR(IF(F347="IMD",0,INDEX('2023 OP UPL Data'!J:J,MATCH(A:A,'2023 OP UPL Data'!B:B,0))),0)</f>
        <v>197670.57574999999</v>
      </c>
      <c r="AV349" s="45">
        <f t="shared" si="139"/>
        <v>985077.10960434051</v>
      </c>
      <c r="AW349" s="69">
        <f>IFERROR(IFERROR(INDEX('2023 IP UPL Data'!M:M,MATCH(A:A,'2023 IP UPL Data'!B:B,0)),INDEX('2023 IMD UPL Data'!J:J,MATCH(A:A,'2023 IMD UPL Data'!B:B,0))),0)</f>
        <v>818564.77</v>
      </c>
      <c r="AX349" s="69">
        <f>IFERROR(IF(F347="IMD",0,INDEX('2023 OP UPL Data'!L:L,MATCH(A:A,'2023 OP UPL Data'!B:B,0))),0)</f>
        <v>558597.88</v>
      </c>
      <c r="AY349" s="45">
        <f t="shared" si="140"/>
        <v>1377162.65</v>
      </c>
      <c r="AZ349" s="69">
        <v>500406.75144589262</v>
      </c>
      <c r="BA349" s="69">
        <v>591521.33071945305</v>
      </c>
      <c r="BB349" s="69">
        <f t="shared" si="141"/>
        <v>500406.75144589262</v>
      </c>
      <c r="BC349" s="69">
        <f t="shared" si="141"/>
        <v>392740.7567089278</v>
      </c>
      <c r="BD349" s="69">
        <f t="shared" si="142"/>
        <v>893147.5081548203</v>
      </c>
      <c r="BE349" s="91">
        <f t="shared" si="143"/>
        <v>0</v>
      </c>
      <c r="BF349" s="91">
        <f t="shared" si="143"/>
        <v>32923.450719453045</v>
      </c>
      <c r="BG349" s="70">
        <f>IFERROR(INDEX('2023 IP UPL Data'!K:K,MATCH(A349,'2023 IP UPL Data'!B:B,0)),0)</f>
        <v>0</v>
      </c>
    </row>
    <row r="350" spans="1:59" ht="25.5">
      <c r="A350" s="120" t="s">
        <v>1300</v>
      </c>
      <c r="B350" s="161" t="s">
        <v>1300</v>
      </c>
      <c r="C350" s="31" t="s">
        <v>1301</v>
      </c>
      <c r="D350" s="193" t="s">
        <v>1301</v>
      </c>
      <c r="E350" s="157" t="s">
        <v>22947</v>
      </c>
      <c r="F350" s="117" t="s">
        <v>3537</v>
      </c>
      <c r="G350" s="117" t="s">
        <v>1399</v>
      </c>
      <c r="H350" s="43" t="str">
        <f t="shared" si="125"/>
        <v>Non-state-owned IMD Tarrant</v>
      </c>
      <c r="I350" s="45">
        <f>INDEX(FeeCalc!M:M,MATCH(C:C,FeeCalc!F:F,0))</f>
        <v>2450853.3359183371</v>
      </c>
      <c r="J350" s="45">
        <f>INDEX(FeeCalc!L:L,MATCH(C:C,FeeCalc!F:F,0))</f>
        <v>0</v>
      </c>
      <c r="K350" s="45">
        <f t="shared" si="126"/>
        <v>2450853.3359183371</v>
      </c>
      <c r="L350" s="45">
        <f>IFERROR(IFERROR(INDEX('2023 IP UPL Data'!N:N,MATCH(A:A,'2023 IP UPL Data'!B:B,0)),INDEX('2023 IMD UPL Data'!M:M,MATCH(A:A,'2023 IMD UPL Data'!B:B,0))),0)</f>
        <v>1260359.1299999999</v>
      </c>
      <c r="M350" s="45">
        <f>IFERROR((IF(F350="IMD",0,INDEX('2023 OP UPL Data'!M:M,MATCH(A:A,'2023 OP UPL Data'!B:B,0)))),0)</f>
        <v>0</v>
      </c>
      <c r="N350" s="45">
        <f t="shared" si="127"/>
        <v>1260359.1299999999</v>
      </c>
      <c r="O350" s="45">
        <v>1309061.6498878491</v>
      </c>
      <c r="P350" s="45">
        <v>0</v>
      </c>
      <c r="Q350" s="45">
        <f t="shared" si="128"/>
        <v>1309061.6498878491</v>
      </c>
      <c r="R350" s="45" t="str">
        <f t="shared" si="129"/>
        <v>Yes</v>
      </c>
      <c r="S350" s="46" t="str">
        <f t="shared" si="129"/>
        <v>No</v>
      </c>
      <c r="T350" s="47">
        <f>ROUND(INDEX(Summary!H:H,MATCH(H:H,Summary!A:A,0)),2)</f>
        <v>0.38</v>
      </c>
      <c r="U350" s="47">
        <f>ROUND(INDEX(Summary!I:I,MATCH(H:H,Summary!A:A,0)),2)</f>
        <v>0</v>
      </c>
      <c r="V350" s="82">
        <f t="shared" si="130"/>
        <v>931324.26764896815</v>
      </c>
      <c r="W350" s="82">
        <f t="shared" si="130"/>
        <v>0</v>
      </c>
      <c r="X350" s="45">
        <f t="shared" si="131"/>
        <v>931324.26764896815</v>
      </c>
      <c r="Y350" s="45" t="s">
        <v>18726</v>
      </c>
      <c r="Z350" s="45" t="str">
        <f t="shared" si="132"/>
        <v>No</v>
      </c>
      <c r="AA350" s="45" t="str">
        <f t="shared" si="132"/>
        <v>No</v>
      </c>
      <c r="AB350" s="45" t="str">
        <f t="shared" si="133"/>
        <v>Yes</v>
      </c>
      <c r="AC350" s="83">
        <f t="shared" si="144"/>
        <v>0.11</v>
      </c>
      <c r="AD350" s="83">
        <f t="shared" si="145"/>
        <v>0</v>
      </c>
      <c r="AE350" s="45">
        <f t="shared" si="146"/>
        <v>269593.86695101706</v>
      </c>
      <c r="AF350" s="45">
        <f t="shared" si="146"/>
        <v>0</v>
      </c>
      <c r="AG350" s="45">
        <f t="shared" si="134"/>
        <v>269593.86695101706</v>
      </c>
      <c r="AH350" s="47">
        <f>IF(Y350="No",0,IFERROR(ROUNDDOWN(INDEX('90% of ACR'!K:K,MATCH(H:H,'90% of ACR'!A:A,0))*IF(I350&gt;0,IF(O350&gt;0,$R$4*MAX(O350-V350,0),0),0)/I350,2),0))</f>
        <v>0</v>
      </c>
      <c r="AI350" s="83">
        <f>IF(Y350="No",0,IFERROR(ROUNDDOWN(INDEX('90% of ACR'!R:R,MATCH(H:H,'90% of ACR'!A:A,0))*IF(J350&gt;0,IF(P350&gt;0,$R$4*MAX(P350-W350,0),0),0)/J350,2),0))</f>
        <v>0</v>
      </c>
      <c r="AJ350" s="45">
        <f t="shared" si="135"/>
        <v>0</v>
      </c>
      <c r="AK350" s="45">
        <f t="shared" si="135"/>
        <v>0</v>
      </c>
      <c r="AL350" s="47">
        <f t="shared" si="136"/>
        <v>0.38</v>
      </c>
      <c r="AM350" s="47">
        <f t="shared" si="136"/>
        <v>0</v>
      </c>
      <c r="AN350" s="84">
        <f>IFERROR(INDEX(FeeCalc!P:P,MATCH(C350,FeeCalc!F:F,0)),0)</f>
        <v>931324.26764896815</v>
      </c>
      <c r="AO350" s="84">
        <f>IFERROR(INDEX(FeeCalc!S:S,MATCH(C350,FeeCalc!F:F,0)),0)</f>
        <v>56818.191395029891</v>
      </c>
      <c r="AP350" s="84">
        <f t="shared" si="137"/>
        <v>988142.45904399804</v>
      </c>
      <c r="AQ350" s="69">
        <f t="shared" si="138"/>
        <v>419300.46593105781</v>
      </c>
      <c r="AR350" s="69">
        <v>202317.65056011046</v>
      </c>
      <c r="AS350" s="69">
        <f t="shared" si="147"/>
        <v>216982.81537094736</v>
      </c>
      <c r="AT350" s="69">
        <f>IFERROR(IFERROR(INDEX('2023 IP UPL Data'!L:L,MATCH(A:A,'2023 IP UPL Data'!B:B,0)),INDEX('2023 IMD UPL Data'!I:I,MATCH(A:A,'2023 IMD UPL Data'!B:B,0))),0)</f>
        <v>1928104.5</v>
      </c>
      <c r="AU350" s="69">
        <f>IFERROR(IF(F348="IMD",0,INDEX('2023 OP UPL Data'!J:J,MATCH(A:A,'2023 OP UPL Data'!B:B,0))),0)</f>
        <v>0</v>
      </c>
      <c r="AV350" s="45">
        <f t="shared" si="139"/>
        <v>1928104.5</v>
      </c>
      <c r="AW350" s="69">
        <f>IFERROR(IFERROR(INDEX('2023 IP UPL Data'!M:M,MATCH(A:A,'2023 IP UPL Data'!B:B,0)),INDEX('2023 IMD UPL Data'!J:J,MATCH(A:A,'2023 IMD UPL Data'!B:B,0))),0)</f>
        <v>3188463.63</v>
      </c>
      <c r="AX350" s="69">
        <f>IFERROR(IF(F348="IMD",0,INDEX('2023 OP UPL Data'!L:L,MATCH(A:A,'2023 OP UPL Data'!B:B,0))),0)</f>
        <v>0</v>
      </c>
      <c r="AY350" s="45">
        <f t="shared" si="140"/>
        <v>3188463.63</v>
      </c>
      <c r="AZ350" s="69">
        <v>3237166.1498878491</v>
      </c>
      <c r="BA350" s="69">
        <v>0</v>
      </c>
      <c r="BB350" s="69">
        <f t="shared" si="141"/>
        <v>2305841.8822388807</v>
      </c>
      <c r="BC350" s="69">
        <f t="shared" si="141"/>
        <v>0</v>
      </c>
      <c r="BD350" s="69">
        <f t="shared" si="142"/>
        <v>2305841.8822388807</v>
      </c>
      <c r="BE350" s="91">
        <f t="shared" si="143"/>
        <v>48702.519887849223</v>
      </c>
      <c r="BF350" s="91">
        <f t="shared" si="143"/>
        <v>0</v>
      </c>
      <c r="BG350" s="70">
        <f>IFERROR(INDEX('2023 IP UPL Data'!K:K,MATCH(A350,'2023 IP UPL Data'!B:B,0)),0)</f>
        <v>0</v>
      </c>
    </row>
    <row r="351" spans="1:59">
      <c r="A351" s="120" t="s">
        <v>1611</v>
      </c>
      <c r="B351" s="161" t="s">
        <v>1611</v>
      </c>
      <c r="C351" s="31" t="s">
        <v>1790</v>
      </c>
      <c r="D351" s="193" t="s">
        <v>1790</v>
      </c>
      <c r="E351" s="157" t="s">
        <v>3327</v>
      </c>
      <c r="F351" s="117" t="s">
        <v>2987</v>
      </c>
      <c r="G351" s="117" t="s">
        <v>228</v>
      </c>
      <c r="H351" s="43" t="str">
        <f t="shared" si="125"/>
        <v>Urban MRSA West</v>
      </c>
      <c r="I351" s="45">
        <f>INDEX(FeeCalc!M:M,MATCH(C:C,FeeCalc!F:F,0))</f>
        <v>7441094.4379570726</v>
      </c>
      <c r="J351" s="45">
        <f>INDEX(FeeCalc!L:L,MATCH(C:C,FeeCalc!F:F,0))</f>
        <v>6768896.3709314829</v>
      </c>
      <c r="K351" s="45">
        <f t="shared" si="126"/>
        <v>14209990.808888555</v>
      </c>
      <c r="L351" s="45">
        <f>IFERROR(IFERROR(INDEX('2023 IP UPL Data'!N:N,MATCH(A:A,'2023 IP UPL Data'!B:B,0)),INDEX('2023 IMD UPL Data'!M:M,MATCH(A:A,'2023 IMD UPL Data'!B:B,0))),0)</f>
        <v>5320312.787142857</v>
      </c>
      <c r="M351" s="45">
        <f>IFERROR((IF(F351="IMD",0,INDEX('2023 OP UPL Data'!M:M,MATCH(A:A,'2023 OP UPL Data'!B:B,0)))),0)</f>
        <v>10058501.124285717</v>
      </c>
      <c r="N351" s="45">
        <f t="shared" si="127"/>
        <v>15378813.911428574</v>
      </c>
      <c r="O351" s="45">
        <v>14288606.81664934</v>
      </c>
      <c r="P351" s="45">
        <v>13844057.265549639</v>
      </c>
      <c r="Q351" s="45">
        <f t="shared" si="128"/>
        <v>28132664.082198977</v>
      </c>
      <c r="R351" s="45" t="str">
        <f t="shared" si="129"/>
        <v>Yes</v>
      </c>
      <c r="S351" s="46" t="str">
        <f t="shared" si="129"/>
        <v>Yes</v>
      </c>
      <c r="T351" s="47">
        <f>ROUND(INDEX(Summary!H:H,MATCH(H:H,Summary!A:A,0)),2)</f>
        <v>0.45</v>
      </c>
      <c r="U351" s="47">
        <f>ROUND(INDEX(Summary!I:I,MATCH(H:H,Summary!A:A,0)),2)</f>
        <v>1.3</v>
      </c>
      <c r="V351" s="82">
        <f t="shared" si="130"/>
        <v>3348492.4970806828</v>
      </c>
      <c r="W351" s="82">
        <f t="shared" si="130"/>
        <v>8799565.2822109275</v>
      </c>
      <c r="X351" s="45">
        <f t="shared" si="131"/>
        <v>12148057.779291611</v>
      </c>
      <c r="Y351" s="45" t="s">
        <v>18726</v>
      </c>
      <c r="Z351" s="45" t="str">
        <f t="shared" si="132"/>
        <v>Yes</v>
      </c>
      <c r="AA351" s="45" t="str">
        <f t="shared" si="132"/>
        <v>Yes</v>
      </c>
      <c r="AB351" s="45" t="str">
        <f t="shared" si="133"/>
        <v>Yes</v>
      </c>
      <c r="AC351" s="83">
        <f t="shared" si="144"/>
        <v>1.02</v>
      </c>
      <c r="AD351" s="83">
        <f t="shared" si="145"/>
        <v>0.52</v>
      </c>
      <c r="AE351" s="45">
        <f t="shared" si="146"/>
        <v>7589916.3267162144</v>
      </c>
      <c r="AF351" s="45">
        <f t="shared" si="146"/>
        <v>3519826.1128843711</v>
      </c>
      <c r="AG351" s="45">
        <f t="shared" si="134"/>
        <v>11109742.439600585</v>
      </c>
      <c r="AH351" s="47">
        <f>IF(Y351="No",0,IFERROR(ROUNDDOWN(INDEX('90% of ACR'!K:K,MATCH(H:H,'90% of ACR'!A:A,0))*IF(I351&gt;0,IF(O351&gt;0,$R$4*MAX(O351-V351,0),0),0)/I351,2),0))</f>
        <v>1.02</v>
      </c>
      <c r="AI351" s="83">
        <f>IF(Y351="No",0,IFERROR(ROUNDDOWN(INDEX('90% of ACR'!R:R,MATCH(H:H,'90% of ACR'!A:A,0))*IF(J351&gt;0,IF(P351&gt;0,$R$4*MAX(P351-W351,0),0),0)/J351,2),0))</f>
        <v>0.49</v>
      </c>
      <c r="AJ351" s="45">
        <f t="shared" si="135"/>
        <v>7589916.3267162144</v>
      </c>
      <c r="AK351" s="45">
        <f t="shared" si="135"/>
        <v>3316759.2217564266</v>
      </c>
      <c r="AL351" s="47">
        <f t="shared" si="136"/>
        <v>1.47</v>
      </c>
      <c r="AM351" s="47">
        <f t="shared" si="136"/>
        <v>1.79</v>
      </c>
      <c r="AN351" s="84">
        <f>IFERROR(INDEX(FeeCalc!P:P,MATCH(C351,FeeCalc!F:F,0)),0)</f>
        <v>23054733.32776425</v>
      </c>
      <c r="AO351" s="84">
        <f>IFERROR(INDEX(FeeCalc!S:S,MATCH(C351,FeeCalc!F:F,0)),0)</f>
        <v>1430772.3683367078</v>
      </c>
      <c r="AP351" s="84">
        <f t="shared" si="137"/>
        <v>24485505.696100958</v>
      </c>
      <c r="AQ351" s="69">
        <f t="shared" si="138"/>
        <v>10389983.603037914</v>
      </c>
      <c r="AR351" s="69">
        <v>5217838.4963759491</v>
      </c>
      <c r="AS351" s="69">
        <f t="shared" si="147"/>
        <v>5172145.1066619651</v>
      </c>
      <c r="AT351" s="69">
        <f>IFERROR(IFERROR(INDEX('2023 IP UPL Data'!L:L,MATCH(A:A,'2023 IP UPL Data'!B:B,0)),INDEX('2023 IMD UPL Data'!I:I,MATCH(A:A,'2023 IMD UPL Data'!B:B,0))),0)</f>
        <v>6585816.0628571426</v>
      </c>
      <c r="AU351" s="69">
        <f>IFERROR(IF(F349="IMD",0,INDEX('2023 OP UPL Data'!J:J,MATCH(A:A,'2023 OP UPL Data'!B:B,0))),0)</f>
        <v>2701013.205714284</v>
      </c>
      <c r="AV351" s="45">
        <f t="shared" si="139"/>
        <v>9286829.2685714271</v>
      </c>
      <c r="AW351" s="69">
        <f>IFERROR(IFERROR(INDEX('2023 IP UPL Data'!M:M,MATCH(A:A,'2023 IP UPL Data'!B:B,0)),INDEX('2023 IMD UPL Data'!J:J,MATCH(A:A,'2023 IMD UPL Data'!B:B,0))),0)</f>
        <v>11906128.85</v>
      </c>
      <c r="AX351" s="69">
        <f>IFERROR(IF(F349="IMD",0,INDEX('2023 OP UPL Data'!L:L,MATCH(A:A,'2023 OP UPL Data'!B:B,0))),0)</f>
        <v>12759514.33</v>
      </c>
      <c r="AY351" s="45">
        <f t="shared" si="140"/>
        <v>24665643.18</v>
      </c>
      <c r="AZ351" s="69">
        <v>20874422.879506484</v>
      </c>
      <c r="BA351" s="69">
        <v>16545070.471263923</v>
      </c>
      <c r="BB351" s="69">
        <f t="shared" si="141"/>
        <v>17525930.3824258</v>
      </c>
      <c r="BC351" s="69">
        <f t="shared" si="141"/>
        <v>7745505.1890529953</v>
      </c>
      <c r="BD351" s="69">
        <f t="shared" si="142"/>
        <v>25271435.571478795</v>
      </c>
      <c r="BE351" s="91">
        <f t="shared" si="143"/>
        <v>8968294.029506484</v>
      </c>
      <c r="BF351" s="91">
        <f t="shared" si="143"/>
        <v>3785556.1412639227</v>
      </c>
      <c r="BG351" s="70">
        <f>IFERROR(INDEX('2023 IP UPL Data'!K:K,MATCH(A351,'2023 IP UPL Data'!B:B,0)),0)</f>
        <v>0</v>
      </c>
    </row>
    <row r="352" spans="1:59">
      <c r="A352" s="120" t="s">
        <v>1617</v>
      </c>
      <c r="B352" s="161" t="s">
        <v>15075</v>
      </c>
      <c r="C352" s="31" t="s">
        <v>1787</v>
      </c>
      <c r="D352" s="193" t="s">
        <v>1787</v>
      </c>
      <c r="E352" s="157" t="s">
        <v>23188</v>
      </c>
      <c r="F352" s="117" t="s">
        <v>2987</v>
      </c>
      <c r="G352" s="117" t="s">
        <v>311</v>
      </c>
      <c r="H352" s="43" t="str">
        <f t="shared" si="125"/>
        <v>Urban MRSA Northeast</v>
      </c>
      <c r="I352" s="45">
        <f>INDEX(FeeCalc!M:M,MATCH(C:C,FeeCalc!F:F,0))</f>
        <v>1285726.5430777795</v>
      </c>
      <c r="J352" s="45">
        <f>INDEX(FeeCalc!L:L,MATCH(C:C,FeeCalc!F:F,0))</f>
        <v>541275.8083330784</v>
      </c>
      <c r="K352" s="45">
        <f t="shared" si="126"/>
        <v>1827002.3514108579</v>
      </c>
      <c r="L352" s="45">
        <f>IFERROR(IFERROR(INDEX('2023 IP UPL Data'!N:N,MATCH(A:A,'2023 IP UPL Data'!B:B,0)),INDEX('2023 IMD UPL Data'!M:M,MATCH(A:A,'2023 IMD UPL Data'!B:B,0))),0)</f>
        <v>1159785.0371739126</v>
      </c>
      <c r="M352" s="45">
        <f>IFERROR((IF(F352="IMD",0,INDEX('2023 OP UPL Data'!M:M,MATCH(A:A,'2023 OP UPL Data'!B:B,0)))),0)</f>
        <v>1271693.388478261</v>
      </c>
      <c r="N352" s="45">
        <f t="shared" si="127"/>
        <v>2431478.4256521733</v>
      </c>
      <c r="O352" s="45">
        <v>2708123.0957235573</v>
      </c>
      <c r="P352" s="45">
        <v>1064534.8229394192</v>
      </c>
      <c r="Q352" s="45">
        <f t="shared" si="128"/>
        <v>3772657.9186629765</v>
      </c>
      <c r="R352" s="45" t="str">
        <f t="shared" si="129"/>
        <v>Yes</v>
      </c>
      <c r="S352" s="46" t="str">
        <f t="shared" si="129"/>
        <v>Yes</v>
      </c>
      <c r="T352" s="47">
        <f>ROUND(INDEX(Summary!H:H,MATCH(H:H,Summary!A:A,0)),2)</f>
        <v>0.81</v>
      </c>
      <c r="U352" s="47">
        <f>ROUND(INDEX(Summary!I:I,MATCH(H:H,Summary!A:A,0)),2)</f>
        <v>1.32</v>
      </c>
      <c r="V352" s="82">
        <f t="shared" si="130"/>
        <v>1041438.4998930014</v>
      </c>
      <c r="W352" s="82">
        <f t="shared" si="130"/>
        <v>714484.06699966348</v>
      </c>
      <c r="X352" s="45">
        <f t="shared" si="131"/>
        <v>1755922.5668926649</v>
      </c>
      <c r="Y352" s="45" t="s">
        <v>18726</v>
      </c>
      <c r="Z352" s="45" t="str">
        <f t="shared" si="132"/>
        <v>Yes</v>
      </c>
      <c r="AA352" s="45" t="str">
        <f t="shared" si="132"/>
        <v>Yes</v>
      </c>
      <c r="AB352" s="45" t="str">
        <f t="shared" si="133"/>
        <v>Yes</v>
      </c>
      <c r="AC352" s="83">
        <f t="shared" si="144"/>
        <v>0.9</v>
      </c>
      <c r="AD352" s="83">
        <f t="shared" si="145"/>
        <v>0.45</v>
      </c>
      <c r="AE352" s="45">
        <f t="shared" si="146"/>
        <v>1157153.8887700015</v>
      </c>
      <c r="AF352" s="45">
        <f t="shared" si="146"/>
        <v>243574.11374988529</v>
      </c>
      <c r="AG352" s="45">
        <f t="shared" si="134"/>
        <v>1400728.0025198867</v>
      </c>
      <c r="AH352" s="47">
        <f>IF(Y352="No",0,IFERROR(ROUNDDOWN(INDEX('90% of ACR'!K:K,MATCH(H:H,'90% of ACR'!A:A,0))*IF(I352&gt;0,IF(O352&gt;0,$R$4*MAX(O352-V352,0),0),0)/I352,2),0))</f>
        <v>0.9</v>
      </c>
      <c r="AI352" s="83">
        <f>IF(Y352="No",0,IFERROR(ROUNDDOWN(INDEX('90% of ACR'!R:R,MATCH(H:H,'90% of ACR'!A:A,0))*IF(J352&gt;0,IF(P352&gt;0,$R$4*MAX(P352-W352,0),0),0)/J352,2),0))</f>
        <v>0.45</v>
      </c>
      <c r="AJ352" s="45">
        <f t="shared" si="135"/>
        <v>1157153.8887700015</v>
      </c>
      <c r="AK352" s="45">
        <f t="shared" si="135"/>
        <v>243574.11374988529</v>
      </c>
      <c r="AL352" s="47">
        <f t="shared" si="136"/>
        <v>1.71</v>
      </c>
      <c r="AM352" s="47">
        <f t="shared" si="136"/>
        <v>1.77</v>
      </c>
      <c r="AN352" s="84">
        <f>IFERROR(INDEX(FeeCalc!P:P,MATCH(C352,FeeCalc!F:F,0)),0)</f>
        <v>3156650.5694125518</v>
      </c>
      <c r="AO352" s="84">
        <f>IFERROR(INDEX(FeeCalc!S:S,MATCH(C352,FeeCalc!F:F,0)),0)</f>
        <v>197345.48992322508</v>
      </c>
      <c r="AP352" s="84">
        <f t="shared" si="137"/>
        <v>3353996.0593357771</v>
      </c>
      <c r="AQ352" s="69">
        <f t="shared" si="138"/>
        <v>1423207.8558500691</v>
      </c>
      <c r="AR352" s="69">
        <v>712769.99096129846</v>
      </c>
      <c r="AS352" s="69">
        <f t="shared" si="147"/>
        <v>710437.86488877062</v>
      </c>
      <c r="AT352" s="69">
        <f>IFERROR(IFERROR(INDEX('2023 IP UPL Data'!L:L,MATCH(A:A,'2023 IP UPL Data'!B:B,0)),INDEX('2023 IMD UPL Data'!I:I,MATCH(A:A,'2023 IMD UPL Data'!B:B,0))),0)</f>
        <v>1366688.2228260871</v>
      </c>
      <c r="AU352" s="69">
        <f>IFERROR(IF(F350="IMD",0,INDEX('2023 OP UPL Data'!J:J,MATCH(A:A,'2023 OP UPL Data'!B:B,0))),0)</f>
        <v>302604.83152173914</v>
      </c>
      <c r="AV352" s="45">
        <f t="shared" si="139"/>
        <v>1669293.0543478262</v>
      </c>
      <c r="AW352" s="69">
        <f>IFERROR(IFERROR(INDEX('2023 IP UPL Data'!M:M,MATCH(A:A,'2023 IP UPL Data'!B:B,0)),INDEX('2023 IMD UPL Data'!J:J,MATCH(A:A,'2023 IMD UPL Data'!B:B,0))),0)</f>
        <v>2526473.2599999998</v>
      </c>
      <c r="AX352" s="69">
        <f>IFERROR(IF(F350="IMD",0,INDEX('2023 OP UPL Data'!L:L,MATCH(A:A,'2023 OP UPL Data'!B:B,0))),0)</f>
        <v>1574298.22</v>
      </c>
      <c r="AY352" s="45">
        <f t="shared" si="140"/>
        <v>4100771.4799999995</v>
      </c>
      <c r="AZ352" s="69">
        <v>4074811.3185496447</v>
      </c>
      <c r="BA352" s="69">
        <v>1367139.6544611584</v>
      </c>
      <c r="BB352" s="69">
        <f t="shared" si="141"/>
        <v>3033372.8186566434</v>
      </c>
      <c r="BC352" s="69">
        <f t="shared" si="141"/>
        <v>652655.58746149496</v>
      </c>
      <c r="BD352" s="69">
        <f t="shared" si="142"/>
        <v>3686028.4061181378</v>
      </c>
      <c r="BE352" s="91">
        <f t="shared" si="143"/>
        <v>1548338.0585496449</v>
      </c>
      <c r="BF352" s="91">
        <f t="shared" si="143"/>
        <v>0</v>
      </c>
      <c r="BG352" s="70">
        <f>IFERROR(INDEX('2023 IP UPL Data'!K:K,MATCH(A352,'2023 IP UPL Data'!B:B,0)),0)</f>
        <v>0</v>
      </c>
    </row>
    <row r="353" spans="1:59">
      <c r="A353" s="120" t="s">
        <v>1000</v>
      </c>
      <c r="B353" s="161" t="s">
        <v>1000</v>
      </c>
      <c r="C353" s="31" t="s">
        <v>1001</v>
      </c>
      <c r="D353" s="193" t="s">
        <v>1001</v>
      </c>
      <c r="E353" s="157" t="s">
        <v>23189</v>
      </c>
      <c r="F353" s="117" t="s">
        <v>3071</v>
      </c>
      <c r="G353" s="117" t="s">
        <v>1597</v>
      </c>
      <c r="H353" s="43" t="str">
        <f t="shared" si="125"/>
        <v>Rural Nueces</v>
      </c>
      <c r="I353" s="45">
        <f>INDEX(FeeCalc!M:M,MATCH(C:C,FeeCalc!F:F,0))</f>
        <v>43045.554699415094</v>
      </c>
      <c r="J353" s="45">
        <f>INDEX(FeeCalc!L:L,MATCH(C:C,FeeCalc!F:F,0))</f>
        <v>804553.57698245998</v>
      </c>
      <c r="K353" s="45">
        <f t="shared" si="126"/>
        <v>847599.13168187509</v>
      </c>
      <c r="L353" s="45">
        <f>IFERROR(IFERROR(INDEX('2023 IP UPL Data'!N:N,MATCH(A:A,'2023 IP UPL Data'!B:B,0)),INDEX('2023 IMD UPL Data'!M:M,MATCH(A:A,'2023 IMD UPL Data'!B:B,0))),0)</f>
        <v>17976.073266726271</v>
      </c>
      <c r="M353" s="45">
        <f>IFERROR((IF(F353="IMD",0,INDEX('2023 OP UPL Data'!M:M,MATCH(A:A,'2023 OP UPL Data'!B:B,0)))),0)</f>
        <v>-169562.08246913576</v>
      </c>
      <c r="N353" s="45">
        <f t="shared" si="127"/>
        <v>-151586.00920240948</v>
      </c>
      <c r="O353" s="45">
        <v>51834.998966121821</v>
      </c>
      <c r="P353" s="45">
        <v>121254.44150060561</v>
      </c>
      <c r="Q353" s="45">
        <f t="shared" si="128"/>
        <v>173089.44046672742</v>
      </c>
      <c r="R353" s="45" t="str">
        <f t="shared" si="129"/>
        <v>Yes</v>
      </c>
      <c r="S353" s="46" t="str">
        <f t="shared" si="129"/>
        <v>Yes</v>
      </c>
      <c r="T353" s="47">
        <f>ROUND(INDEX(Summary!H:H,MATCH(H:H,Summary!A:A,0)),2)</f>
        <v>0.12</v>
      </c>
      <c r="U353" s="47">
        <f>ROUND(INDEX(Summary!I:I,MATCH(H:H,Summary!A:A,0)),2)</f>
        <v>0.18</v>
      </c>
      <c r="V353" s="82">
        <f t="shared" si="130"/>
        <v>5165.4665639298109</v>
      </c>
      <c r="W353" s="82">
        <f t="shared" si="130"/>
        <v>144819.6438568428</v>
      </c>
      <c r="X353" s="45">
        <f t="shared" si="131"/>
        <v>149985.1104207726</v>
      </c>
      <c r="Y353" s="45" t="s">
        <v>18726</v>
      </c>
      <c r="Z353" s="45" t="str">
        <f t="shared" si="132"/>
        <v>Yes</v>
      </c>
      <c r="AA353" s="45" t="str">
        <f t="shared" si="132"/>
        <v>No</v>
      </c>
      <c r="AB353" s="45" t="str">
        <f t="shared" si="133"/>
        <v>Yes</v>
      </c>
      <c r="AC353" s="83">
        <f t="shared" si="144"/>
        <v>0.76</v>
      </c>
      <c r="AD353" s="83">
        <f t="shared" si="145"/>
        <v>0</v>
      </c>
      <c r="AE353" s="45">
        <f t="shared" si="146"/>
        <v>32714.621571555472</v>
      </c>
      <c r="AF353" s="45">
        <f t="shared" si="146"/>
        <v>0</v>
      </c>
      <c r="AG353" s="45">
        <f t="shared" si="134"/>
        <v>32714.621571555472</v>
      </c>
      <c r="AH353" s="47">
        <f>IF(Y353="No",0,IFERROR(ROUNDDOWN(INDEX('90% of ACR'!K:K,MATCH(H:H,'90% of ACR'!A:A,0))*IF(I353&gt;0,IF(O353&gt;0,$R$4*MAX(O353-V353,0),0),0)/I353,2),0))</f>
        <v>0.45</v>
      </c>
      <c r="AI353" s="83">
        <f>IF(Y353="No",0,IFERROR(ROUNDDOWN(INDEX('90% of ACR'!R:R,MATCH(H:H,'90% of ACR'!A:A,0))*IF(J353&gt;0,IF(P353&gt;0,$R$4*MAX(P353-W353,0),0),0)/J353,2),0))</f>
        <v>0</v>
      </c>
      <c r="AJ353" s="45">
        <f t="shared" si="135"/>
        <v>19370.499614736793</v>
      </c>
      <c r="AK353" s="45">
        <f t="shared" si="135"/>
        <v>0</v>
      </c>
      <c r="AL353" s="47">
        <f t="shared" si="136"/>
        <v>0.57000000000000006</v>
      </c>
      <c r="AM353" s="47">
        <f t="shared" si="136"/>
        <v>0.18</v>
      </c>
      <c r="AN353" s="84">
        <f>IFERROR(INDEX(FeeCalc!P:P,MATCH(C353,FeeCalc!F:F,0)),0)</f>
        <v>169355.61003550939</v>
      </c>
      <c r="AO353" s="84">
        <f>IFERROR(INDEX(FeeCalc!S:S,MATCH(C353,FeeCalc!F:F,0)),0)</f>
        <v>10565.673122431373</v>
      </c>
      <c r="AP353" s="84">
        <f t="shared" si="137"/>
        <v>179921.28315794078</v>
      </c>
      <c r="AQ353" s="69">
        <f t="shared" si="138"/>
        <v>76346.357924975338</v>
      </c>
      <c r="AR353" s="69">
        <v>37345.591379735575</v>
      </c>
      <c r="AS353" s="69">
        <f t="shared" si="147"/>
        <v>39000.766545239763</v>
      </c>
      <c r="AT353" s="69">
        <f>IFERROR(IFERROR(INDEX('2023 IP UPL Data'!L:L,MATCH(A:A,'2023 IP UPL Data'!B:B,0)),INDEX('2023 IMD UPL Data'!I:I,MATCH(A:A,'2023 IMD UPL Data'!B:B,0))),0)</f>
        <v>58293.64673327373</v>
      </c>
      <c r="AU353" s="69">
        <f>IFERROR(IF(F351="IMD",0,INDEX('2023 OP UPL Data'!J:J,MATCH(A:A,'2023 OP UPL Data'!B:B,0))),0)</f>
        <v>379501.96246913576</v>
      </c>
      <c r="AV353" s="45">
        <f t="shared" si="139"/>
        <v>437795.60920240951</v>
      </c>
      <c r="AW353" s="69">
        <f>IFERROR(IFERROR(INDEX('2023 IP UPL Data'!M:M,MATCH(A:A,'2023 IP UPL Data'!B:B,0)),INDEX('2023 IMD UPL Data'!J:J,MATCH(A:A,'2023 IMD UPL Data'!B:B,0))),0)</f>
        <v>76269.72</v>
      </c>
      <c r="AX353" s="69">
        <f>IFERROR(IF(F351="IMD",0,INDEX('2023 OP UPL Data'!L:L,MATCH(A:A,'2023 OP UPL Data'!B:B,0))),0)</f>
        <v>209939.88</v>
      </c>
      <c r="AY353" s="45">
        <f t="shared" si="140"/>
        <v>286209.59999999998</v>
      </c>
      <c r="AZ353" s="69">
        <v>110128.64569939555</v>
      </c>
      <c r="BA353" s="69">
        <v>500756.40396974137</v>
      </c>
      <c r="BB353" s="69">
        <f t="shared" si="141"/>
        <v>104963.17913546573</v>
      </c>
      <c r="BC353" s="69">
        <f t="shared" si="141"/>
        <v>355936.76011289854</v>
      </c>
      <c r="BD353" s="69">
        <f t="shared" si="142"/>
        <v>460899.9392483643</v>
      </c>
      <c r="BE353" s="91">
        <f t="shared" si="143"/>
        <v>33858.92569939555</v>
      </c>
      <c r="BF353" s="91">
        <f t="shared" si="143"/>
        <v>290816.52396974136</v>
      </c>
      <c r="BG353" s="70">
        <f>IFERROR(INDEX('2023 IP UPL Data'!K:K,MATCH(A353,'2023 IP UPL Data'!B:B,0)),0)</f>
        <v>0</v>
      </c>
    </row>
    <row r="354" spans="1:59">
      <c r="A354" s="120" t="s">
        <v>1607</v>
      </c>
      <c r="B354" s="161" t="s">
        <v>1607</v>
      </c>
      <c r="C354" s="31" t="s">
        <v>1871</v>
      </c>
      <c r="D354" s="193" t="s">
        <v>1871</v>
      </c>
      <c r="E354" s="157" t="s">
        <v>3573</v>
      </c>
      <c r="F354" s="117" t="s">
        <v>2987</v>
      </c>
      <c r="G354" s="117" t="s">
        <v>224</v>
      </c>
      <c r="H354" s="43" t="str">
        <f t="shared" si="125"/>
        <v>Urban Dallas</v>
      </c>
      <c r="I354" s="45">
        <f>INDEX(FeeCalc!M:M,MATCH(C:C,FeeCalc!F:F,0))</f>
        <v>55981349.574534386</v>
      </c>
      <c r="J354" s="45">
        <f>INDEX(FeeCalc!L:L,MATCH(C:C,FeeCalc!F:F,0))</f>
        <v>50148151.249099948</v>
      </c>
      <c r="K354" s="45">
        <f t="shared" si="126"/>
        <v>106129500.82363433</v>
      </c>
      <c r="L354" s="45">
        <f>IFERROR(IFERROR(INDEX('2023 IP UPL Data'!N:N,MATCH(A:A,'2023 IP UPL Data'!B:B,0)),INDEX('2023 IMD UPL Data'!M:M,MATCH(A:A,'2023 IMD UPL Data'!B:B,0))),0)</f>
        <v>128291339.00447851</v>
      </c>
      <c r="M354" s="45">
        <f>IFERROR((IF(F354="IMD",0,INDEX('2023 OP UPL Data'!M:M,MATCH(A:A,'2023 OP UPL Data'!B:B,0)))),0)</f>
        <v>30877143.729999997</v>
      </c>
      <c r="N354" s="45">
        <f t="shared" si="127"/>
        <v>159168482.7344785</v>
      </c>
      <c r="O354" s="45">
        <v>78174786.047037184</v>
      </c>
      <c r="P354" s="45">
        <v>130939883.44534233</v>
      </c>
      <c r="Q354" s="45">
        <f t="shared" si="128"/>
        <v>209114669.49237952</v>
      </c>
      <c r="R354" s="45" t="str">
        <f t="shared" si="129"/>
        <v>Yes</v>
      </c>
      <c r="S354" s="46" t="str">
        <f t="shared" si="129"/>
        <v>Yes</v>
      </c>
      <c r="T354" s="47">
        <f>ROUND(INDEX(Summary!H:H,MATCH(H:H,Summary!A:A,0)),2)</f>
        <v>1.04</v>
      </c>
      <c r="U354" s="47">
        <f>ROUND(INDEX(Summary!I:I,MATCH(H:H,Summary!A:A,0)),2)</f>
        <v>1.04</v>
      </c>
      <c r="V354" s="82">
        <f t="shared" si="130"/>
        <v>58220603.557515763</v>
      </c>
      <c r="W354" s="82">
        <f t="shared" si="130"/>
        <v>52154077.299063951</v>
      </c>
      <c r="X354" s="45">
        <f t="shared" si="131"/>
        <v>110374680.85657972</v>
      </c>
      <c r="Y354" s="45" t="s">
        <v>18726</v>
      </c>
      <c r="Z354" s="45" t="str">
        <f t="shared" si="132"/>
        <v>Yes</v>
      </c>
      <c r="AA354" s="45" t="str">
        <f t="shared" si="132"/>
        <v>Yes</v>
      </c>
      <c r="AB354" s="45" t="str">
        <f t="shared" si="133"/>
        <v>Yes</v>
      </c>
      <c r="AC354" s="83">
        <f t="shared" si="144"/>
        <v>0.25</v>
      </c>
      <c r="AD354" s="83">
        <f t="shared" si="145"/>
        <v>1.0900000000000001</v>
      </c>
      <c r="AE354" s="45">
        <f t="shared" si="146"/>
        <v>13995337.393633597</v>
      </c>
      <c r="AF354" s="45">
        <f t="shared" si="146"/>
        <v>54661484.861518949</v>
      </c>
      <c r="AG354" s="45">
        <f t="shared" si="134"/>
        <v>68656822.255152553</v>
      </c>
      <c r="AH354" s="47">
        <f>IF(Y354="No",0,IFERROR(ROUNDDOWN(INDEX('90% of ACR'!K:K,MATCH(H:H,'90% of ACR'!A:A,0))*IF(I354&gt;0,IF(O354&gt;0,$R$4*MAX(O354-V354,0),0),0)/I354,2),0))</f>
        <v>0.23</v>
      </c>
      <c r="AI354" s="83">
        <f>IF(Y354="No",0,IFERROR(ROUNDDOWN(INDEX('90% of ACR'!R:R,MATCH(H:H,'90% of ACR'!A:A,0))*IF(J354&gt;0,IF(P354&gt;0,$R$4*MAX(P354-W354,0),0),0)/J354,2),0))</f>
        <v>1.0900000000000001</v>
      </c>
      <c r="AJ354" s="45">
        <f t="shared" si="135"/>
        <v>12875710.40214291</v>
      </c>
      <c r="AK354" s="45">
        <f t="shared" si="135"/>
        <v>54661484.861518949</v>
      </c>
      <c r="AL354" s="47">
        <f t="shared" si="136"/>
        <v>1.27</v>
      </c>
      <c r="AM354" s="47">
        <f t="shared" si="136"/>
        <v>2.13</v>
      </c>
      <c r="AN354" s="84">
        <f>IFERROR(INDEX(FeeCalc!P:P,MATCH(C354,FeeCalc!F:F,0)),0)</f>
        <v>177911876.12024155</v>
      </c>
      <c r="AO354" s="84">
        <f>IFERROR(INDEX(FeeCalc!S:S,MATCH(C354,FeeCalc!F:F,0)),0)</f>
        <v>11103155.263310095</v>
      </c>
      <c r="AP354" s="84">
        <f t="shared" si="137"/>
        <v>189015031.38355166</v>
      </c>
      <c r="AQ354" s="69">
        <f t="shared" si="138"/>
        <v>80205126.297045246</v>
      </c>
      <c r="AR354" s="69">
        <v>40048599.279128052</v>
      </c>
      <c r="AS354" s="69">
        <f t="shared" si="147"/>
        <v>40156527.017917193</v>
      </c>
      <c r="AT354" s="69">
        <f>IFERROR(IFERROR(INDEX('2023 IP UPL Data'!L:L,MATCH(A:A,'2023 IP UPL Data'!B:B,0)),INDEX('2023 IMD UPL Data'!I:I,MATCH(A:A,'2023 IMD UPL Data'!B:B,0))),0)</f>
        <v>109364676.72552148</v>
      </c>
      <c r="AU354" s="69">
        <f>IFERROR(IF(F352="IMD",0,INDEX('2023 OP UPL Data'!J:J,MATCH(A:A,'2023 OP UPL Data'!B:B,0))),0)</f>
        <v>33547650</v>
      </c>
      <c r="AV354" s="45">
        <f t="shared" si="139"/>
        <v>142912326.72552148</v>
      </c>
      <c r="AW354" s="69">
        <f>IFERROR(IFERROR(INDEX('2023 IP UPL Data'!M:M,MATCH(A:A,'2023 IP UPL Data'!B:B,0)),INDEX('2023 IMD UPL Data'!J:J,MATCH(A:A,'2023 IMD UPL Data'!B:B,0))),0)</f>
        <v>237656015.72999999</v>
      </c>
      <c r="AX354" s="69">
        <f>IFERROR(IF(F352="IMD",0,INDEX('2023 OP UPL Data'!L:L,MATCH(A:A,'2023 OP UPL Data'!B:B,0))),0)</f>
        <v>64424793.729999997</v>
      </c>
      <c r="AY354" s="45">
        <f t="shared" si="140"/>
        <v>302080809.45999998</v>
      </c>
      <c r="AZ354" s="69">
        <v>187539462.77255866</v>
      </c>
      <c r="BA354" s="69">
        <v>164487533.44534233</v>
      </c>
      <c r="BB354" s="69">
        <f t="shared" si="141"/>
        <v>129318859.21504289</v>
      </c>
      <c r="BC354" s="69">
        <f t="shared" si="141"/>
        <v>112333456.14627838</v>
      </c>
      <c r="BD354" s="69">
        <f t="shared" si="142"/>
        <v>241652315.36132127</v>
      </c>
      <c r="BE354" s="91">
        <f t="shared" si="143"/>
        <v>0</v>
      </c>
      <c r="BF354" s="91">
        <f t="shared" si="143"/>
        <v>100062739.71534234</v>
      </c>
      <c r="BG354" s="70">
        <f>IFERROR(INDEX('2023 IP UPL Data'!K:K,MATCH(A354,'2023 IP UPL Data'!B:B,0)),0)</f>
        <v>62213939.020000003</v>
      </c>
    </row>
    <row r="355" spans="1:59">
      <c r="A355" s="120" t="s">
        <v>474</v>
      </c>
      <c r="B355" s="161" t="s">
        <v>474</v>
      </c>
      <c r="C355" s="31" t="s">
        <v>475</v>
      </c>
      <c r="D355" s="193" t="s">
        <v>475</v>
      </c>
      <c r="E355" s="157" t="s">
        <v>3579</v>
      </c>
      <c r="F355" s="117" t="s">
        <v>3071</v>
      </c>
      <c r="G355" s="117" t="s">
        <v>228</v>
      </c>
      <c r="H355" s="43" t="str">
        <f t="shared" si="125"/>
        <v>Rural MRSA West</v>
      </c>
      <c r="I355" s="45">
        <f>INDEX(FeeCalc!M:M,MATCH(C:C,FeeCalc!F:F,0))</f>
        <v>5376134.5136549734</v>
      </c>
      <c r="J355" s="45">
        <f>INDEX(FeeCalc!L:L,MATCH(C:C,FeeCalc!F:F,0))</f>
        <v>8862189.2119908985</v>
      </c>
      <c r="K355" s="45">
        <f t="shared" si="126"/>
        <v>14238323.725645872</v>
      </c>
      <c r="L355" s="45">
        <f>IFERROR(IFERROR(INDEX('2023 IP UPL Data'!N:N,MATCH(A:A,'2023 IP UPL Data'!B:B,0)),INDEX('2023 IMD UPL Data'!M:M,MATCH(A:A,'2023 IMD UPL Data'!B:B,0))),0)</f>
        <v>-340772.48533031531</v>
      </c>
      <c r="M355" s="45">
        <f>IFERROR((IF(F355="IMD",0,INDEX('2023 OP UPL Data'!M:M,MATCH(A:A,'2023 OP UPL Data'!B:B,0)))),0)</f>
        <v>-1142122.6192499995</v>
      </c>
      <c r="N355" s="45">
        <f t="shared" si="127"/>
        <v>-1482895.1045803148</v>
      </c>
      <c r="O355" s="45">
        <v>2342500.4926910046</v>
      </c>
      <c r="P355" s="45">
        <v>6880430.0172313042</v>
      </c>
      <c r="Q355" s="45">
        <f t="shared" si="128"/>
        <v>9222930.5099223088</v>
      </c>
      <c r="R355" s="45" t="str">
        <f t="shared" si="129"/>
        <v>Yes</v>
      </c>
      <c r="S355" s="46" t="str">
        <f t="shared" si="129"/>
        <v>Yes</v>
      </c>
      <c r="T355" s="47">
        <f>ROUND(INDEX(Summary!H:H,MATCH(H:H,Summary!A:A,0)),2)</f>
        <v>0</v>
      </c>
      <c r="U355" s="47">
        <f>ROUND(INDEX(Summary!I:I,MATCH(H:H,Summary!A:A,0)),2)</f>
        <v>0.25</v>
      </c>
      <c r="V355" s="82">
        <f t="shared" si="130"/>
        <v>0</v>
      </c>
      <c r="W355" s="82">
        <f t="shared" si="130"/>
        <v>2215547.3029977246</v>
      </c>
      <c r="X355" s="45">
        <f t="shared" si="131"/>
        <v>2215547.3029977246</v>
      </c>
      <c r="Y355" s="45" t="s">
        <v>18726</v>
      </c>
      <c r="Z355" s="45" t="str">
        <f t="shared" si="132"/>
        <v>No</v>
      </c>
      <c r="AA355" s="45" t="str">
        <f t="shared" si="132"/>
        <v>Yes</v>
      </c>
      <c r="AB355" s="45" t="str">
        <f t="shared" si="133"/>
        <v>Yes</v>
      </c>
      <c r="AC355" s="83">
        <f t="shared" si="144"/>
        <v>0.3</v>
      </c>
      <c r="AD355" s="83">
        <f t="shared" si="145"/>
        <v>0.37</v>
      </c>
      <c r="AE355" s="45">
        <f t="shared" si="146"/>
        <v>1612840.3540964921</v>
      </c>
      <c r="AF355" s="45">
        <f t="shared" si="146"/>
        <v>3279010.0084366323</v>
      </c>
      <c r="AG355" s="45">
        <f t="shared" si="134"/>
        <v>4891850.3625331242</v>
      </c>
      <c r="AH355" s="47">
        <f>IF(Y355="No",0,IFERROR(ROUNDDOWN(INDEX('90% of ACR'!K:K,MATCH(H:H,'90% of ACR'!A:A,0))*IF(I355&gt;0,IF(O355&gt;0,$R$4*MAX(O355-V355,0),0),0)/I355,2),0))</f>
        <v>0</v>
      </c>
      <c r="AI355" s="83">
        <f>IF(Y355="No",0,IFERROR(ROUNDDOWN(INDEX('90% of ACR'!R:R,MATCH(H:H,'90% of ACR'!A:A,0))*IF(J355&gt;0,IF(P355&gt;0,$R$4*MAX(P355-W355,0),0),0)/J355,2),0))</f>
        <v>0.36</v>
      </c>
      <c r="AJ355" s="45">
        <f t="shared" si="135"/>
        <v>0</v>
      </c>
      <c r="AK355" s="45">
        <f t="shared" si="135"/>
        <v>3190388.1163167232</v>
      </c>
      <c r="AL355" s="47">
        <f t="shared" si="136"/>
        <v>0</v>
      </c>
      <c r="AM355" s="47">
        <f t="shared" si="136"/>
        <v>0.61</v>
      </c>
      <c r="AN355" s="84">
        <f>IFERROR(INDEX(FeeCalc!P:P,MATCH(C355,FeeCalc!F:F,0)),0)</f>
        <v>5405935.4193144478</v>
      </c>
      <c r="AO355" s="84">
        <f>IFERROR(INDEX(FeeCalc!S:S,MATCH(C355,FeeCalc!F:F,0)),0)</f>
        <v>333658.45191001031</v>
      </c>
      <c r="AP355" s="84">
        <f t="shared" si="137"/>
        <v>5739593.8712244583</v>
      </c>
      <c r="AQ355" s="69">
        <f t="shared" si="138"/>
        <v>2435493.3465644172</v>
      </c>
      <c r="AR355" s="69">
        <v>1070627.9299765895</v>
      </c>
      <c r="AS355" s="69">
        <f t="shared" si="147"/>
        <v>1364865.4165878277</v>
      </c>
      <c r="AT355" s="69">
        <f>IFERROR(IFERROR(INDEX('2023 IP UPL Data'!L:L,MATCH(A:A,'2023 IP UPL Data'!B:B,0)),INDEX('2023 IMD UPL Data'!I:I,MATCH(A:A,'2023 IMD UPL Data'!B:B,0))),0)</f>
        <v>4438081.9053303152</v>
      </c>
      <c r="AU355" s="69">
        <f>IFERROR(IF(F353="IMD",0,INDEX('2023 OP UPL Data'!J:J,MATCH(A:A,'2023 OP UPL Data'!B:B,0))),0)</f>
        <v>2384484.0592499995</v>
      </c>
      <c r="AV355" s="45">
        <f t="shared" si="139"/>
        <v>6822565.9645803142</v>
      </c>
      <c r="AW355" s="69">
        <f>IFERROR(IFERROR(INDEX('2023 IP UPL Data'!M:M,MATCH(A:A,'2023 IP UPL Data'!B:B,0)),INDEX('2023 IMD UPL Data'!J:J,MATCH(A:A,'2023 IMD UPL Data'!B:B,0))),0)</f>
        <v>4097309.42</v>
      </c>
      <c r="AX355" s="69">
        <f>IFERROR(IF(F353="IMD",0,INDEX('2023 OP UPL Data'!L:L,MATCH(A:A,'2023 OP UPL Data'!B:B,0))),0)</f>
        <v>1242361.44</v>
      </c>
      <c r="AY355" s="45">
        <f t="shared" si="140"/>
        <v>5339670.8599999994</v>
      </c>
      <c r="AZ355" s="69">
        <v>6780582.3980213199</v>
      </c>
      <c r="BA355" s="69">
        <v>9264914.0764813032</v>
      </c>
      <c r="BB355" s="69">
        <f t="shared" si="141"/>
        <v>6780582.3980213199</v>
      </c>
      <c r="BC355" s="69">
        <f t="shared" si="141"/>
        <v>7049366.7734835781</v>
      </c>
      <c r="BD355" s="69">
        <f t="shared" si="142"/>
        <v>13829949.171504898</v>
      </c>
      <c r="BE355" s="91">
        <f t="shared" si="143"/>
        <v>2683272.97802132</v>
      </c>
      <c r="BF355" s="91">
        <f t="shared" si="143"/>
        <v>8022552.6364813037</v>
      </c>
      <c r="BG355" s="70">
        <f>IFERROR(INDEX('2023 IP UPL Data'!K:K,MATCH(A355,'2023 IP UPL Data'!B:B,0)),0)</f>
        <v>0</v>
      </c>
    </row>
    <row r="356" spans="1:59">
      <c r="A356" s="120" t="s">
        <v>1306</v>
      </c>
      <c r="B356" s="161" t="s">
        <v>1306</v>
      </c>
      <c r="C356" s="31" t="s">
        <v>1307</v>
      </c>
      <c r="D356" s="193" t="s">
        <v>1307</v>
      </c>
      <c r="E356" s="157" t="s">
        <v>22941</v>
      </c>
      <c r="F356" s="117" t="s">
        <v>2987</v>
      </c>
      <c r="G356" s="117" t="s">
        <v>492</v>
      </c>
      <c r="H356" s="43" t="str">
        <f t="shared" si="125"/>
        <v>Urban Bexar</v>
      </c>
      <c r="I356" s="45">
        <f>INDEX(FeeCalc!M:M,MATCH(C:C,FeeCalc!F:F,0))</f>
        <v>1530917.1133141594</v>
      </c>
      <c r="J356" s="45">
        <f>INDEX(FeeCalc!L:L,MATCH(C:C,FeeCalc!F:F,0))</f>
        <v>2944807.4591307337</v>
      </c>
      <c r="K356" s="45">
        <f t="shared" si="126"/>
        <v>4475724.5724448934</v>
      </c>
      <c r="L356" s="45">
        <f>IFERROR(IFERROR(INDEX('2023 IP UPL Data'!N:N,MATCH(A:A,'2023 IP UPL Data'!B:B,0)),INDEX('2023 IMD UPL Data'!M:M,MATCH(A:A,'2023 IMD UPL Data'!B:B,0))),0)</f>
        <v>2505764.8825641023</v>
      </c>
      <c r="M356" s="45">
        <f>IFERROR((IF(F356="IMD",0,INDEX('2023 OP UPL Data'!M:M,MATCH(A:A,'2023 OP UPL Data'!B:B,0)))),0)</f>
        <v>1842349.1328205131</v>
      </c>
      <c r="N356" s="45">
        <f t="shared" si="127"/>
        <v>4348114.0153846154</v>
      </c>
      <c r="O356" s="45">
        <v>2307888.5331037445</v>
      </c>
      <c r="P356" s="45">
        <v>3487827.9222837882</v>
      </c>
      <c r="Q356" s="45">
        <f t="shared" si="128"/>
        <v>5795716.4553875327</v>
      </c>
      <c r="R356" s="45" t="str">
        <f t="shared" si="129"/>
        <v>Yes</v>
      </c>
      <c r="S356" s="46" t="str">
        <f t="shared" si="129"/>
        <v>Yes</v>
      </c>
      <c r="T356" s="47">
        <f>ROUND(INDEX(Summary!H:H,MATCH(H:H,Summary!A:A,0)),2)</f>
        <v>0.85</v>
      </c>
      <c r="U356" s="47">
        <f>ROUND(INDEX(Summary!I:I,MATCH(H:H,Summary!A:A,0)),2)</f>
        <v>0.9</v>
      </c>
      <c r="V356" s="82">
        <f t="shared" si="130"/>
        <v>1301279.5463170356</v>
      </c>
      <c r="W356" s="82">
        <f t="shared" si="130"/>
        <v>2650326.7132176603</v>
      </c>
      <c r="X356" s="45">
        <f t="shared" si="131"/>
        <v>3951606.2595346961</v>
      </c>
      <c r="Y356" s="45" t="s">
        <v>18726</v>
      </c>
      <c r="Z356" s="45" t="str">
        <f t="shared" si="132"/>
        <v>Yes</v>
      </c>
      <c r="AA356" s="45" t="str">
        <f t="shared" si="132"/>
        <v>Yes</v>
      </c>
      <c r="AB356" s="45" t="str">
        <f t="shared" si="133"/>
        <v>Yes</v>
      </c>
      <c r="AC356" s="83">
        <f t="shared" si="144"/>
        <v>0.46</v>
      </c>
      <c r="AD356" s="83">
        <f t="shared" si="145"/>
        <v>0.2</v>
      </c>
      <c r="AE356" s="45">
        <f t="shared" si="146"/>
        <v>704221.87212451338</v>
      </c>
      <c r="AF356" s="45">
        <f t="shared" si="146"/>
        <v>588961.49182614672</v>
      </c>
      <c r="AG356" s="45">
        <f t="shared" si="134"/>
        <v>1293183.36395066</v>
      </c>
      <c r="AH356" s="47">
        <f>IF(Y356="No",0,IFERROR(ROUNDDOWN(INDEX('90% of ACR'!K:K,MATCH(H:H,'90% of ACR'!A:A,0))*IF(I356&gt;0,IF(O356&gt;0,$R$4*MAX(O356-V356,0),0),0)/I356,2),0))</f>
        <v>0.33</v>
      </c>
      <c r="AI356" s="83">
        <f>IF(Y356="No",0,IFERROR(ROUNDDOWN(INDEX('90% of ACR'!R:R,MATCH(H:H,'90% of ACR'!A:A,0))*IF(J356&gt;0,IF(P356&gt;0,$R$4*MAX(P356-W356,0),0),0)/J356,2),0))</f>
        <v>0.12</v>
      </c>
      <c r="AJ356" s="45">
        <f t="shared" si="135"/>
        <v>505202.64739367267</v>
      </c>
      <c r="AK356" s="45">
        <f t="shared" si="135"/>
        <v>353376.89509568806</v>
      </c>
      <c r="AL356" s="47">
        <f t="shared" si="136"/>
        <v>1.18</v>
      </c>
      <c r="AM356" s="47">
        <f t="shared" si="136"/>
        <v>1.02</v>
      </c>
      <c r="AN356" s="84">
        <f>IFERROR(INDEX(FeeCalc!P:P,MATCH(C356,FeeCalc!F:F,0)),0)</f>
        <v>4810185.8020240571</v>
      </c>
      <c r="AO356" s="84">
        <f>IFERROR(INDEX(FeeCalc!S:S,MATCH(C356,FeeCalc!F:F,0)),0)</f>
        <v>298129.18838772876</v>
      </c>
      <c r="AP356" s="84">
        <f t="shared" si="137"/>
        <v>5108314.9904117864</v>
      </c>
      <c r="AQ356" s="69">
        <f t="shared" si="138"/>
        <v>2167621.5165114142</v>
      </c>
      <c r="AR356" s="69">
        <v>1095184.3449269249</v>
      </c>
      <c r="AS356" s="69">
        <f t="shared" si="147"/>
        <v>1072437.1715844893</v>
      </c>
      <c r="AT356" s="69">
        <f>IFERROR(IFERROR(INDEX('2023 IP UPL Data'!L:L,MATCH(A:A,'2023 IP UPL Data'!B:B,0)),INDEX('2023 IMD UPL Data'!I:I,MATCH(A:A,'2023 IMD UPL Data'!B:B,0))),0)</f>
        <v>1613200.8974358975</v>
      </c>
      <c r="AU356" s="69">
        <f>IFERROR(IF(F354="IMD",0,INDEX('2023 OP UPL Data'!J:J,MATCH(A:A,'2023 OP UPL Data'!B:B,0))),0)</f>
        <v>1785227.237179487</v>
      </c>
      <c r="AV356" s="45">
        <f t="shared" si="139"/>
        <v>3398428.1346153845</v>
      </c>
      <c r="AW356" s="69">
        <f>IFERROR(IFERROR(INDEX('2023 IP UPL Data'!M:M,MATCH(A:A,'2023 IP UPL Data'!B:B,0)),INDEX('2023 IMD UPL Data'!J:J,MATCH(A:A,'2023 IMD UPL Data'!B:B,0))),0)</f>
        <v>4118965.78</v>
      </c>
      <c r="AX356" s="69">
        <f>IFERROR(IF(F354="IMD",0,INDEX('2023 OP UPL Data'!L:L,MATCH(A:A,'2023 OP UPL Data'!B:B,0))),0)</f>
        <v>3627576.37</v>
      </c>
      <c r="AY356" s="45">
        <f t="shared" si="140"/>
        <v>7746542.1500000004</v>
      </c>
      <c r="AZ356" s="69">
        <v>3921089.430539642</v>
      </c>
      <c r="BA356" s="69">
        <v>5273055.1594632752</v>
      </c>
      <c r="BB356" s="69">
        <f t="shared" si="141"/>
        <v>2619809.8842226062</v>
      </c>
      <c r="BC356" s="69">
        <f t="shared" si="141"/>
        <v>2622728.4462456149</v>
      </c>
      <c r="BD356" s="69">
        <f t="shared" si="142"/>
        <v>5242538.3304682206</v>
      </c>
      <c r="BE356" s="91">
        <f t="shared" si="143"/>
        <v>0</v>
      </c>
      <c r="BF356" s="91">
        <f t="shared" si="143"/>
        <v>1645478.7894632751</v>
      </c>
      <c r="BG356" s="70">
        <f>IFERROR(INDEX('2023 IP UPL Data'!K:K,MATCH(A356,'2023 IP UPL Data'!B:B,0)),0)</f>
        <v>0</v>
      </c>
    </row>
    <row r="357" spans="1:59">
      <c r="A357" s="120" t="s">
        <v>787</v>
      </c>
      <c r="B357" s="161" t="s">
        <v>787</v>
      </c>
      <c r="C357" s="31" t="s">
        <v>788</v>
      </c>
      <c r="D357" s="193" t="s">
        <v>788</v>
      </c>
      <c r="E357" s="157" t="s">
        <v>3442</v>
      </c>
      <c r="F357" s="117" t="s">
        <v>3071</v>
      </c>
      <c r="G357" s="117" t="s">
        <v>1399</v>
      </c>
      <c r="H357" s="43" t="str">
        <f t="shared" si="125"/>
        <v>Rural Tarrant</v>
      </c>
      <c r="I357" s="45">
        <f>INDEX(FeeCalc!M:M,MATCH(C:C,FeeCalc!F:F,0))</f>
        <v>3953304.993336563</v>
      </c>
      <c r="J357" s="45">
        <f>INDEX(FeeCalc!L:L,MATCH(C:C,FeeCalc!F:F,0))</f>
        <v>1711772.3994961316</v>
      </c>
      <c r="K357" s="45">
        <f t="shared" si="126"/>
        <v>5665077.3928326946</v>
      </c>
      <c r="L357" s="45">
        <f>IFERROR(IFERROR(INDEX('2023 IP UPL Data'!N:N,MATCH(A:A,'2023 IP UPL Data'!B:B,0)),INDEX('2023 IMD UPL Data'!M:M,MATCH(A:A,'2023 IMD UPL Data'!B:B,0))),0)</f>
        <v>-929251.25683723064</v>
      </c>
      <c r="M357" s="45">
        <f>IFERROR((IF(F357="IMD",0,INDEX('2023 OP UPL Data'!M:M,MATCH(A:A,'2023 OP UPL Data'!B:B,0)))),0)</f>
        <v>2297644.2101960788</v>
      </c>
      <c r="N357" s="45">
        <f t="shared" si="127"/>
        <v>1368392.9533588481</v>
      </c>
      <c r="O357" s="45">
        <v>5556973.1166934082</v>
      </c>
      <c r="P357" s="45">
        <v>7160032.8386059739</v>
      </c>
      <c r="Q357" s="45">
        <f t="shared" si="128"/>
        <v>12717005.955299381</v>
      </c>
      <c r="R357" s="45" t="str">
        <f t="shared" si="129"/>
        <v>Yes</v>
      </c>
      <c r="S357" s="46" t="str">
        <f t="shared" si="129"/>
        <v>Yes</v>
      </c>
      <c r="T357" s="47">
        <f>ROUND(INDEX(Summary!H:H,MATCH(H:H,Summary!A:A,0)),2)</f>
        <v>0</v>
      </c>
      <c r="U357" s="47">
        <f>ROUND(INDEX(Summary!I:I,MATCH(H:H,Summary!A:A,0)),2)</f>
        <v>0.89</v>
      </c>
      <c r="V357" s="82">
        <f t="shared" si="130"/>
        <v>0</v>
      </c>
      <c r="W357" s="82">
        <f t="shared" si="130"/>
        <v>1523477.4355515572</v>
      </c>
      <c r="X357" s="45">
        <f t="shared" si="131"/>
        <v>1523477.4355515572</v>
      </c>
      <c r="Y357" s="45" t="s">
        <v>18726</v>
      </c>
      <c r="Z357" s="45" t="str">
        <f t="shared" si="132"/>
        <v>Yes</v>
      </c>
      <c r="AA357" s="45" t="str">
        <f t="shared" si="132"/>
        <v>Yes</v>
      </c>
      <c r="AB357" s="45" t="str">
        <f t="shared" si="133"/>
        <v>Yes</v>
      </c>
      <c r="AC357" s="83">
        <f t="shared" si="144"/>
        <v>0.98</v>
      </c>
      <c r="AD357" s="83">
        <f t="shared" si="145"/>
        <v>2.29</v>
      </c>
      <c r="AE357" s="45">
        <f t="shared" si="146"/>
        <v>3874238.8934698314</v>
      </c>
      <c r="AF357" s="45">
        <f t="shared" si="146"/>
        <v>3919958.7948461412</v>
      </c>
      <c r="AG357" s="45">
        <f t="shared" si="134"/>
        <v>7794197.6883159727</v>
      </c>
      <c r="AH357" s="47">
        <f>IF(Y357="No",0,IFERROR(ROUNDDOWN(INDEX('90% of ACR'!K:K,MATCH(H:H,'90% of ACR'!A:A,0))*IF(I357&gt;0,IF(O357&gt;0,$R$4*MAX(O357-V357,0),0),0)/I357,2),0))</f>
        <v>0.97</v>
      </c>
      <c r="AI357" s="83">
        <f>IF(Y357="No",0,IFERROR(ROUNDDOWN(INDEX('90% of ACR'!R:R,MATCH(H:H,'90% of ACR'!A:A,0))*IF(J357&gt;0,IF(P357&gt;0,$R$4*MAX(P357-W357,0),0),0)/J357,2),0))</f>
        <v>2.29</v>
      </c>
      <c r="AJ357" s="45">
        <f t="shared" si="135"/>
        <v>3834705.8435364659</v>
      </c>
      <c r="AK357" s="45">
        <f t="shared" si="135"/>
        <v>3919958.7948461412</v>
      </c>
      <c r="AL357" s="47">
        <f t="shared" si="136"/>
        <v>0.97</v>
      </c>
      <c r="AM357" s="47">
        <f t="shared" si="136"/>
        <v>3.18</v>
      </c>
      <c r="AN357" s="84">
        <f>IFERROR(INDEX(FeeCalc!P:P,MATCH(C357,FeeCalc!F:F,0)),0)</f>
        <v>9278142.0739341639</v>
      </c>
      <c r="AO357" s="84">
        <f>IFERROR(INDEX(FeeCalc!S:S,MATCH(C357,FeeCalc!F:F,0)),0)</f>
        <v>575974.90309407073</v>
      </c>
      <c r="AP357" s="84">
        <f t="shared" si="137"/>
        <v>9854116.9770282339</v>
      </c>
      <c r="AQ357" s="69">
        <f t="shared" si="138"/>
        <v>4181417.1650963449</v>
      </c>
      <c r="AR357" s="69">
        <v>2092313.2659856242</v>
      </c>
      <c r="AS357" s="69">
        <f t="shared" si="147"/>
        <v>2089103.8991107207</v>
      </c>
      <c r="AT357" s="69">
        <f>IFERROR(IFERROR(INDEX('2023 IP UPL Data'!L:L,MATCH(A:A,'2023 IP UPL Data'!B:B,0)),INDEX('2023 IMD UPL Data'!I:I,MATCH(A:A,'2023 IMD UPL Data'!B:B,0))),0)</f>
        <v>3714478.5368372304</v>
      </c>
      <c r="AU357" s="69">
        <f>IFERROR(IF(F355="IMD",0,INDEX('2023 OP UPL Data'!J:J,MATCH(A:A,'2023 OP UPL Data'!B:B,0))),0)</f>
        <v>741362.7098039214</v>
      </c>
      <c r="AV357" s="45">
        <f t="shared" si="139"/>
        <v>4455841.2466411516</v>
      </c>
      <c r="AW357" s="69">
        <f>IFERROR(IFERROR(INDEX('2023 IP UPL Data'!M:M,MATCH(A:A,'2023 IP UPL Data'!B:B,0)),INDEX('2023 IMD UPL Data'!J:J,MATCH(A:A,'2023 IMD UPL Data'!B:B,0))),0)</f>
        <v>2785227.28</v>
      </c>
      <c r="AX357" s="69">
        <f>IFERROR(IF(F355="IMD",0,INDEX('2023 OP UPL Data'!L:L,MATCH(A:A,'2023 OP UPL Data'!B:B,0))),0)</f>
        <v>3039006.92</v>
      </c>
      <c r="AY357" s="45">
        <f t="shared" si="140"/>
        <v>5824234.1999999993</v>
      </c>
      <c r="AZ357" s="69">
        <v>9271451.6535306387</v>
      </c>
      <c r="BA357" s="69">
        <v>7901395.548409895</v>
      </c>
      <c r="BB357" s="69">
        <f t="shared" si="141"/>
        <v>9271451.6535306387</v>
      </c>
      <c r="BC357" s="69">
        <f t="shared" si="141"/>
        <v>6377918.1128583383</v>
      </c>
      <c r="BD357" s="69">
        <f t="shared" si="142"/>
        <v>15649369.766388975</v>
      </c>
      <c r="BE357" s="91">
        <f t="shared" si="143"/>
        <v>6486224.3735306393</v>
      </c>
      <c r="BF357" s="91">
        <f t="shared" si="143"/>
        <v>4862388.6284098951</v>
      </c>
      <c r="BG357" s="70">
        <f>IFERROR(INDEX('2023 IP UPL Data'!K:K,MATCH(A357,'2023 IP UPL Data'!B:B,0)),0)</f>
        <v>0</v>
      </c>
    </row>
    <row r="358" spans="1:59">
      <c r="A358" s="120" t="s">
        <v>913</v>
      </c>
      <c r="B358" s="161" t="s">
        <v>913</v>
      </c>
      <c r="C358" s="31" t="s">
        <v>914</v>
      </c>
      <c r="D358" s="193" t="s">
        <v>914</v>
      </c>
      <c r="E358" s="157" t="s">
        <v>3576</v>
      </c>
      <c r="F358" s="117" t="s">
        <v>3071</v>
      </c>
      <c r="G358" s="117" t="s">
        <v>311</v>
      </c>
      <c r="H358" s="43" t="str">
        <f t="shared" si="125"/>
        <v>Rural MRSA Northeast</v>
      </c>
      <c r="I358" s="45">
        <f>INDEX(FeeCalc!M:M,MATCH(C:C,FeeCalc!F:F,0))</f>
        <v>0</v>
      </c>
      <c r="J358" s="45">
        <f>INDEX(FeeCalc!L:L,MATCH(C:C,FeeCalc!F:F,0))</f>
        <v>39967.062408992075</v>
      </c>
      <c r="K358" s="45">
        <f t="shared" si="126"/>
        <v>39967.062408992075</v>
      </c>
      <c r="L358" s="45">
        <f>IFERROR(IFERROR(INDEX('2023 IP UPL Data'!N:N,MATCH(A:A,'2023 IP UPL Data'!B:B,0)),INDEX('2023 IMD UPL Data'!M:M,MATCH(A:A,'2023 IMD UPL Data'!B:B,0))),0)</f>
        <v>663.91</v>
      </c>
      <c r="M358" s="45">
        <f>IFERROR((IF(F358="IMD",0,INDEX('2023 OP UPL Data'!M:M,MATCH(A:A,'2023 OP UPL Data'!B:B,0)))),0)</f>
        <v>8346.7222580645139</v>
      </c>
      <c r="N358" s="45">
        <f t="shared" si="127"/>
        <v>9010.6322580645137</v>
      </c>
      <c r="O358" s="45">
        <v>4775.594120569308</v>
      </c>
      <c r="P358" s="45">
        <v>10186.083691693766</v>
      </c>
      <c r="Q358" s="45">
        <f t="shared" si="128"/>
        <v>14961.677812263075</v>
      </c>
      <c r="R358" s="45" t="str">
        <f t="shared" si="129"/>
        <v>Yes</v>
      </c>
      <c r="S358" s="46" t="str">
        <f t="shared" si="129"/>
        <v>Yes</v>
      </c>
      <c r="T358" s="47">
        <f>ROUND(INDEX(Summary!H:H,MATCH(H:H,Summary!A:A,0)),2)</f>
        <v>0.17</v>
      </c>
      <c r="U358" s="47">
        <f>ROUND(INDEX(Summary!I:I,MATCH(H:H,Summary!A:A,0)),2)</f>
        <v>0.45</v>
      </c>
      <c r="V358" s="82">
        <f t="shared" si="130"/>
        <v>0</v>
      </c>
      <c r="W358" s="82">
        <f t="shared" si="130"/>
        <v>17985.178084046434</v>
      </c>
      <c r="X358" s="45">
        <f t="shared" si="131"/>
        <v>17985.178084046434</v>
      </c>
      <c r="Y358" s="45" t="s">
        <v>18726</v>
      </c>
      <c r="Z358" s="45" t="str">
        <f t="shared" si="132"/>
        <v>No</v>
      </c>
      <c r="AA358" s="45" t="str">
        <f t="shared" si="132"/>
        <v>No</v>
      </c>
      <c r="AB358" s="45" t="str">
        <f t="shared" si="133"/>
        <v>No</v>
      </c>
      <c r="AC358" s="83">
        <f t="shared" si="144"/>
        <v>0</v>
      </c>
      <c r="AD358" s="83">
        <f t="shared" si="145"/>
        <v>0</v>
      </c>
      <c r="AE358" s="45">
        <f t="shared" si="146"/>
        <v>0</v>
      </c>
      <c r="AF358" s="45">
        <f t="shared" si="146"/>
        <v>0</v>
      </c>
      <c r="AG358" s="45">
        <f t="shared" si="134"/>
        <v>0</v>
      </c>
      <c r="AH358" s="47">
        <f>IF(Y358="No",0,IFERROR(ROUNDDOWN(INDEX('90% of ACR'!K:K,MATCH(H:H,'90% of ACR'!A:A,0))*IF(I358&gt;0,IF(O358&gt;0,$R$4*MAX(O358-V358,0),0),0)/I358,2),0))</f>
        <v>0</v>
      </c>
      <c r="AI358" s="83">
        <f>IF(Y358="No",0,IFERROR(ROUNDDOWN(INDEX('90% of ACR'!R:R,MATCH(H:H,'90% of ACR'!A:A,0))*IF(J358&gt;0,IF(P358&gt;0,$R$4*MAX(P358-W358,0),0),0)/J358,2),0))</f>
        <v>0</v>
      </c>
      <c r="AJ358" s="45">
        <f t="shared" si="135"/>
        <v>0</v>
      </c>
      <c r="AK358" s="45">
        <f t="shared" si="135"/>
        <v>0</v>
      </c>
      <c r="AL358" s="47">
        <f t="shared" si="136"/>
        <v>0.17</v>
      </c>
      <c r="AM358" s="47">
        <f t="shared" si="136"/>
        <v>0.45</v>
      </c>
      <c r="AN358" s="84">
        <f>IFERROR(INDEX(FeeCalc!P:P,MATCH(C358,FeeCalc!F:F,0)),0)</f>
        <v>17985.178084046434</v>
      </c>
      <c r="AO358" s="84">
        <f>IFERROR(INDEX(FeeCalc!S:S,MATCH(C358,FeeCalc!F:F,0)),0)</f>
        <v>1116.4527008816567</v>
      </c>
      <c r="AP358" s="84">
        <f t="shared" si="137"/>
        <v>19101.630784928093</v>
      </c>
      <c r="AQ358" s="69">
        <f t="shared" si="138"/>
        <v>8105.4331942301087</v>
      </c>
      <c r="AR358" s="69">
        <v>3211.2803320869366</v>
      </c>
      <c r="AS358" s="69">
        <f t="shared" si="147"/>
        <v>4894.1528621431717</v>
      </c>
      <c r="AT358" s="69">
        <f>IFERROR(IFERROR(INDEX('2023 IP UPL Data'!L:L,MATCH(A:A,'2023 IP UPL Data'!B:B,0)),INDEX('2023 IMD UPL Data'!I:I,MATCH(A:A,'2023 IMD UPL Data'!B:B,0))),0)</f>
        <v>0.01</v>
      </c>
      <c r="AU358" s="69">
        <f>IFERROR(IF(F356="IMD",0,INDEX('2023 OP UPL Data'!J:J,MATCH(A:A,'2023 OP UPL Data'!B:B,0))),0)</f>
        <v>16623.847741935486</v>
      </c>
      <c r="AV358" s="45">
        <f t="shared" si="139"/>
        <v>16623.857741935484</v>
      </c>
      <c r="AW358" s="69">
        <f>IFERROR(IFERROR(INDEX('2023 IP UPL Data'!M:M,MATCH(A:A,'2023 IP UPL Data'!B:B,0)),INDEX('2023 IMD UPL Data'!J:J,MATCH(A:A,'2023 IMD UPL Data'!B:B,0))),0)</f>
        <v>663.92</v>
      </c>
      <c r="AX358" s="69">
        <f>IFERROR(IF(F356="IMD",0,INDEX('2023 OP UPL Data'!L:L,MATCH(A:A,'2023 OP UPL Data'!B:B,0))),0)</f>
        <v>24970.57</v>
      </c>
      <c r="AY358" s="45">
        <f t="shared" si="140"/>
        <v>25634.489999999998</v>
      </c>
      <c r="AZ358" s="69">
        <v>4775.6041205693082</v>
      </c>
      <c r="BA358" s="69">
        <v>26809.931433629252</v>
      </c>
      <c r="BB358" s="69">
        <f t="shared" si="141"/>
        <v>4775.6041205693082</v>
      </c>
      <c r="BC358" s="69">
        <f t="shared" si="141"/>
        <v>8824.7533495828175</v>
      </c>
      <c r="BD358" s="69">
        <f t="shared" si="142"/>
        <v>13600.357470152125</v>
      </c>
      <c r="BE358" s="91">
        <f t="shared" si="143"/>
        <v>4111.6841205693081</v>
      </c>
      <c r="BF358" s="91">
        <f t="shared" si="143"/>
        <v>1839.3614336292521</v>
      </c>
      <c r="BG358" s="70">
        <f>IFERROR(INDEX('2023 IP UPL Data'!K:K,MATCH(A358,'2023 IP UPL Data'!B:B,0)),0)</f>
        <v>0</v>
      </c>
    </row>
    <row r="359" spans="1:59">
      <c r="A359" s="120" t="s">
        <v>619</v>
      </c>
      <c r="B359" s="161" t="s">
        <v>619</v>
      </c>
      <c r="C359" s="31" t="s">
        <v>620</v>
      </c>
      <c r="D359" s="193" t="s">
        <v>620</v>
      </c>
      <c r="E359" s="157" t="s">
        <v>23190</v>
      </c>
      <c r="F359" s="117" t="s">
        <v>3071</v>
      </c>
      <c r="G359" s="117" t="s">
        <v>228</v>
      </c>
      <c r="H359" s="43" t="str">
        <f t="shared" si="125"/>
        <v>Rural MRSA West</v>
      </c>
      <c r="I359" s="45">
        <f>INDEX(FeeCalc!M:M,MATCH(C:C,FeeCalc!F:F,0))</f>
        <v>36024.872224013998</v>
      </c>
      <c r="J359" s="45">
        <f>INDEX(FeeCalc!L:L,MATCH(C:C,FeeCalc!F:F,0))</f>
        <v>268369.01318272512</v>
      </c>
      <c r="K359" s="45">
        <f t="shared" si="126"/>
        <v>304393.88540673914</v>
      </c>
      <c r="L359" s="45">
        <f>IFERROR(IFERROR(INDEX('2023 IP UPL Data'!N:N,MATCH(A:A,'2023 IP UPL Data'!B:B,0)),INDEX('2023 IMD UPL Data'!M:M,MATCH(A:A,'2023 IMD UPL Data'!B:B,0))),0)</f>
        <v>44393.857071126258</v>
      </c>
      <c r="M359" s="45">
        <f>IFERROR((IF(F359="IMD",0,INDEX('2023 OP UPL Data'!M:M,MATCH(A:A,'2023 OP UPL Data'!B:B,0)))),0)</f>
        <v>58373.038499999995</v>
      </c>
      <c r="N359" s="45">
        <f t="shared" si="127"/>
        <v>102766.89557112625</v>
      </c>
      <c r="O359" s="45">
        <v>-13556.609570520148</v>
      </c>
      <c r="P359" s="45">
        <v>211959.61463753672</v>
      </c>
      <c r="Q359" s="45">
        <f t="shared" si="128"/>
        <v>198403.00506701658</v>
      </c>
      <c r="R359" s="45" t="str">
        <f t="shared" si="129"/>
        <v>No</v>
      </c>
      <c r="S359" s="46" t="str">
        <f t="shared" si="129"/>
        <v>Yes</v>
      </c>
      <c r="T359" s="47">
        <f>ROUND(INDEX(Summary!H:H,MATCH(H:H,Summary!A:A,0)),2)</f>
        <v>0</v>
      </c>
      <c r="U359" s="47">
        <f>ROUND(INDEX(Summary!I:I,MATCH(H:H,Summary!A:A,0)),2)</f>
        <v>0.25</v>
      </c>
      <c r="V359" s="82">
        <f t="shared" si="130"/>
        <v>0</v>
      </c>
      <c r="W359" s="82">
        <f t="shared" si="130"/>
        <v>67092.253295681279</v>
      </c>
      <c r="X359" s="45">
        <f t="shared" si="131"/>
        <v>67092.253295681279</v>
      </c>
      <c r="Y359" s="45" t="s">
        <v>18726</v>
      </c>
      <c r="Z359" s="45" t="str">
        <f t="shared" si="132"/>
        <v>No</v>
      </c>
      <c r="AA359" s="45" t="str">
        <f t="shared" si="132"/>
        <v>Yes</v>
      </c>
      <c r="AB359" s="45" t="str">
        <f t="shared" si="133"/>
        <v>Yes</v>
      </c>
      <c r="AC359" s="83">
        <f t="shared" si="144"/>
        <v>0</v>
      </c>
      <c r="AD359" s="83">
        <f t="shared" si="145"/>
        <v>0.38</v>
      </c>
      <c r="AE359" s="45">
        <f t="shared" si="146"/>
        <v>0</v>
      </c>
      <c r="AF359" s="45">
        <f t="shared" si="146"/>
        <v>101980.22500943554</v>
      </c>
      <c r="AG359" s="45">
        <f t="shared" si="134"/>
        <v>101980.22500943554</v>
      </c>
      <c r="AH359" s="47">
        <f>IF(Y359="No",0,IFERROR(ROUNDDOWN(INDEX('90% of ACR'!K:K,MATCH(H:H,'90% of ACR'!A:A,0))*IF(I359&gt;0,IF(O359&gt;0,$R$4*MAX(O359-V359,0),0),0)/I359,2),0))</f>
        <v>0</v>
      </c>
      <c r="AI359" s="83">
        <f>IF(Y359="No",0,IFERROR(ROUNDDOWN(INDEX('90% of ACR'!R:R,MATCH(H:H,'90% of ACR'!A:A,0))*IF(J359&gt;0,IF(P359&gt;0,$R$4*MAX(P359-W359,0),0),0)/J359,2),0))</f>
        <v>0.37</v>
      </c>
      <c r="AJ359" s="45">
        <f t="shared" si="135"/>
        <v>0</v>
      </c>
      <c r="AK359" s="45">
        <f t="shared" si="135"/>
        <v>99296.534877608297</v>
      </c>
      <c r="AL359" s="47">
        <f t="shared" si="136"/>
        <v>0</v>
      </c>
      <c r="AM359" s="47">
        <f t="shared" si="136"/>
        <v>0.62</v>
      </c>
      <c r="AN359" s="84">
        <f>IFERROR(INDEX(FeeCalc!P:P,MATCH(C359,FeeCalc!F:F,0)),0)</f>
        <v>166388.78817328956</v>
      </c>
      <c r="AO359" s="84">
        <f>IFERROR(INDEX(FeeCalc!S:S,MATCH(C359,FeeCalc!F:F,0)),0)</f>
        <v>10255.131270172038</v>
      </c>
      <c r="AP359" s="84">
        <f t="shared" si="137"/>
        <v>176643.91944346161</v>
      </c>
      <c r="AQ359" s="69">
        <f t="shared" si="138"/>
        <v>74955.667625282964</v>
      </c>
      <c r="AR359" s="69">
        <v>38929.355416930979</v>
      </c>
      <c r="AS359" s="69">
        <f t="shared" si="147"/>
        <v>36026.312208351985</v>
      </c>
      <c r="AT359" s="69">
        <f>IFERROR(IFERROR(INDEX('2023 IP UPL Data'!L:L,MATCH(A:A,'2023 IP UPL Data'!B:B,0)),INDEX('2023 IMD UPL Data'!I:I,MATCH(A:A,'2023 IMD UPL Data'!B:B,0))),0)</f>
        <v>44754.482928873738</v>
      </c>
      <c r="AU359" s="69">
        <f>IFERROR(IF(F357="IMD",0,INDEX('2023 OP UPL Data'!J:J,MATCH(A:A,'2023 OP UPL Data'!B:B,0))),0)</f>
        <v>97976.021500000003</v>
      </c>
      <c r="AV359" s="45">
        <f t="shared" si="139"/>
        <v>142730.50442887374</v>
      </c>
      <c r="AW359" s="69">
        <f>IFERROR(IFERROR(INDEX('2023 IP UPL Data'!M:M,MATCH(A:A,'2023 IP UPL Data'!B:B,0)),INDEX('2023 IMD UPL Data'!J:J,MATCH(A:A,'2023 IMD UPL Data'!B:B,0))),0)</f>
        <v>89148.34</v>
      </c>
      <c r="AX359" s="69">
        <f>IFERROR(IF(F357="IMD",0,INDEX('2023 OP UPL Data'!L:L,MATCH(A:A,'2023 OP UPL Data'!B:B,0))),0)</f>
        <v>156349.06</v>
      </c>
      <c r="AY359" s="45">
        <f t="shared" si="140"/>
        <v>245497.4</v>
      </c>
      <c r="AZ359" s="69">
        <v>31197.87335835359</v>
      </c>
      <c r="BA359" s="69">
        <v>309935.63613753673</v>
      </c>
      <c r="BB359" s="69">
        <f t="shared" si="141"/>
        <v>31197.87335835359</v>
      </c>
      <c r="BC359" s="69">
        <f t="shared" si="141"/>
        <v>242843.38284185546</v>
      </c>
      <c r="BD359" s="69">
        <f t="shared" si="142"/>
        <v>274041.25620020903</v>
      </c>
      <c r="BE359" s="91">
        <f t="shared" si="143"/>
        <v>0</v>
      </c>
      <c r="BF359" s="91">
        <f t="shared" si="143"/>
        <v>153586.57613753673</v>
      </c>
      <c r="BG359" s="70">
        <f>IFERROR(INDEX('2023 IP UPL Data'!K:K,MATCH(A359,'2023 IP UPL Data'!B:B,0)),0)</f>
        <v>0</v>
      </c>
    </row>
    <row r="360" spans="1:59">
      <c r="A360" s="120" t="s">
        <v>796</v>
      </c>
      <c r="B360" s="161" t="s">
        <v>796</v>
      </c>
      <c r="C360" s="31" t="s">
        <v>797</v>
      </c>
      <c r="D360" s="193" t="s">
        <v>797</v>
      </c>
      <c r="E360" s="157" t="s">
        <v>3443</v>
      </c>
      <c r="F360" s="117" t="s">
        <v>2987</v>
      </c>
      <c r="G360" s="117" t="s">
        <v>1559</v>
      </c>
      <c r="H360" s="43" t="str">
        <f t="shared" si="125"/>
        <v>Urban Hidalgo</v>
      </c>
      <c r="I360" s="45">
        <f>INDEX(FeeCalc!M:M,MATCH(C:C,FeeCalc!F:F,0))</f>
        <v>10966328.340856031</v>
      </c>
      <c r="J360" s="45">
        <f>INDEX(FeeCalc!L:L,MATCH(C:C,FeeCalc!F:F,0))</f>
        <v>6942191.9705307931</v>
      </c>
      <c r="K360" s="45">
        <f t="shared" si="126"/>
        <v>17908520.311386824</v>
      </c>
      <c r="L360" s="45">
        <f>IFERROR(IFERROR(INDEX('2023 IP UPL Data'!N:N,MATCH(A:A,'2023 IP UPL Data'!B:B,0)),INDEX('2023 IMD UPL Data'!M:M,MATCH(A:A,'2023 IMD UPL Data'!B:B,0))),0)</f>
        <v>12047030.897514792</v>
      </c>
      <c r="M360" s="45">
        <f>IFERROR((IF(F360="IMD",0,INDEX('2023 OP UPL Data'!M:M,MATCH(A:A,'2023 OP UPL Data'!B:B,0)))),0)</f>
        <v>9866975.5300591718</v>
      </c>
      <c r="N360" s="45">
        <f t="shared" si="127"/>
        <v>21914006.427573964</v>
      </c>
      <c r="O360" s="45">
        <v>29407312.461826265</v>
      </c>
      <c r="P360" s="45">
        <v>15257310.483933849</v>
      </c>
      <c r="Q360" s="45">
        <f t="shared" si="128"/>
        <v>44664622.945760116</v>
      </c>
      <c r="R360" s="45" t="str">
        <f t="shared" si="129"/>
        <v>Yes</v>
      </c>
      <c r="S360" s="46" t="str">
        <f t="shared" si="129"/>
        <v>Yes</v>
      </c>
      <c r="T360" s="47">
        <f>ROUND(INDEX(Summary!H:H,MATCH(H:H,Summary!A:A,0)),2)</f>
        <v>0.99</v>
      </c>
      <c r="U360" s="47">
        <f>ROUND(INDEX(Summary!I:I,MATCH(H:H,Summary!A:A,0)),2)</f>
        <v>0.85</v>
      </c>
      <c r="V360" s="82">
        <f t="shared" si="130"/>
        <v>10856665.057447471</v>
      </c>
      <c r="W360" s="82">
        <f t="shared" si="130"/>
        <v>5900863.1749511743</v>
      </c>
      <c r="X360" s="45">
        <f t="shared" si="131"/>
        <v>16757528.232398644</v>
      </c>
      <c r="Y360" s="45" t="s">
        <v>18726</v>
      </c>
      <c r="Z360" s="45" t="str">
        <f t="shared" si="132"/>
        <v>Yes</v>
      </c>
      <c r="AA360" s="45" t="str">
        <f t="shared" si="132"/>
        <v>Yes</v>
      </c>
      <c r="AB360" s="45" t="str">
        <f t="shared" si="133"/>
        <v>Yes</v>
      </c>
      <c r="AC360" s="83">
        <f t="shared" si="144"/>
        <v>1.18</v>
      </c>
      <c r="AD360" s="83">
        <f t="shared" si="145"/>
        <v>0.94</v>
      </c>
      <c r="AE360" s="45">
        <f t="shared" si="146"/>
        <v>12940267.442210115</v>
      </c>
      <c r="AF360" s="45">
        <f t="shared" si="146"/>
        <v>6525660.4522989448</v>
      </c>
      <c r="AG360" s="45">
        <f t="shared" si="134"/>
        <v>19465927.894509062</v>
      </c>
      <c r="AH360" s="47">
        <f>IF(Y360="No",0,IFERROR(ROUNDDOWN(INDEX('90% of ACR'!K:K,MATCH(H:H,'90% of ACR'!A:A,0))*IF(I360&gt;0,IF(O360&gt;0,$R$4*MAX(O360-V360,0),0),0)/I360,2),0))</f>
        <v>1.1299999999999999</v>
      </c>
      <c r="AI360" s="83">
        <f>IF(Y360="No",0,IFERROR(ROUNDDOWN(INDEX('90% of ACR'!R:R,MATCH(H:H,'90% of ACR'!A:A,0))*IF(J360&gt;0,IF(P360&gt;0,$R$4*MAX(P360-W360,0),0),0)/J360,2),0))</f>
        <v>0.69</v>
      </c>
      <c r="AJ360" s="45">
        <f t="shared" si="135"/>
        <v>12391951.025167312</v>
      </c>
      <c r="AK360" s="45">
        <f t="shared" si="135"/>
        <v>4790112.4596662465</v>
      </c>
      <c r="AL360" s="47">
        <f t="shared" si="136"/>
        <v>2.12</v>
      </c>
      <c r="AM360" s="47">
        <f t="shared" si="136"/>
        <v>1.54</v>
      </c>
      <c r="AN360" s="84">
        <f>IFERROR(INDEX(FeeCalc!P:P,MATCH(C360,FeeCalc!F:F,0)),0)</f>
        <v>33939591.717232212</v>
      </c>
      <c r="AO360" s="84">
        <f>IFERROR(INDEX(FeeCalc!S:S,MATCH(C360,FeeCalc!F:F,0)),0)</f>
        <v>2099146.4433791637</v>
      </c>
      <c r="AP360" s="84">
        <f t="shared" si="137"/>
        <v>36038738.160611376</v>
      </c>
      <c r="AQ360" s="69">
        <f t="shared" si="138"/>
        <v>15292389.841168549</v>
      </c>
      <c r="AR360" s="69">
        <v>7659497.9701412441</v>
      </c>
      <c r="AS360" s="69">
        <f t="shared" si="147"/>
        <v>7632891.8710273048</v>
      </c>
      <c r="AT360" s="69">
        <f>IFERROR(IFERROR(INDEX('2023 IP UPL Data'!L:L,MATCH(A:A,'2023 IP UPL Data'!B:B,0)),INDEX('2023 IMD UPL Data'!I:I,MATCH(A:A,'2023 IMD UPL Data'!B:B,0))),0)</f>
        <v>9095341.8224852066</v>
      </c>
      <c r="AU360" s="69">
        <f>IFERROR(IF(F358="IMD",0,INDEX('2023 OP UPL Data'!J:J,MATCH(A:A,'2023 OP UPL Data'!B:B,0))),0)</f>
        <v>3408636.2899408285</v>
      </c>
      <c r="AV360" s="45">
        <f t="shared" si="139"/>
        <v>12503978.112426035</v>
      </c>
      <c r="AW360" s="69">
        <f>IFERROR(IFERROR(INDEX('2023 IP UPL Data'!M:M,MATCH(A:A,'2023 IP UPL Data'!B:B,0)),INDEX('2023 IMD UPL Data'!J:J,MATCH(A:A,'2023 IMD UPL Data'!B:B,0))),0)</f>
        <v>21142372.719999999</v>
      </c>
      <c r="AX360" s="69">
        <f>IFERROR(IF(F358="IMD",0,INDEX('2023 OP UPL Data'!L:L,MATCH(A:A,'2023 OP UPL Data'!B:B,0))),0)</f>
        <v>13275611.82</v>
      </c>
      <c r="AY360" s="45">
        <f t="shared" si="140"/>
        <v>34417984.539999999</v>
      </c>
      <c r="AZ360" s="69">
        <v>38502654.284311473</v>
      </c>
      <c r="BA360" s="69">
        <v>18665946.773874678</v>
      </c>
      <c r="BB360" s="69">
        <f t="shared" si="141"/>
        <v>27645989.226864003</v>
      </c>
      <c r="BC360" s="69">
        <f t="shared" si="141"/>
        <v>12765083.598923504</v>
      </c>
      <c r="BD360" s="69">
        <f t="shared" si="142"/>
        <v>40411072.825787507</v>
      </c>
      <c r="BE360" s="91">
        <f t="shared" si="143"/>
        <v>17360281.564311475</v>
      </c>
      <c r="BF360" s="91">
        <f t="shared" si="143"/>
        <v>5390334.9538746774</v>
      </c>
      <c r="BG360" s="70">
        <f>IFERROR(INDEX('2023 IP UPL Data'!K:K,MATCH(A360,'2023 IP UPL Data'!B:B,0)),0)</f>
        <v>0</v>
      </c>
    </row>
    <row r="361" spans="1:59">
      <c r="A361" s="120" t="s">
        <v>559</v>
      </c>
      <c r="B361" s="161" t="s">
        <v>559</v>
      </c>
      <c r="C361" s="31" t="s">
        <v>560</v>
      </c>
      <c r="D361" s="193" t="s">
        <v>560</v>
      </c>
      <c r="E361" s="157" t="s">
        <v>3445</v>
      </c>
      <c r="F361" s="117" t="s">
        <v>2987</v>
      </c>
      <c r="G361" s="117" t="s">
        <v>1219</v>
      </c>
      <c r="H361" s="43" t="str">
        <f t="shared" si="125"/>
        <v>Urban Travis</v>
      </c>
      <c r="I361" s="45">
        <f>INDEX(FeeCalc!M:M,MATCH(C:C,FeeCalc!F:F,0))</f>
        <v>1431212.9731670024</v>
      </c>
      <c r="J361" s="45">
        <f>INDEX(FeeCalc!L:L,MATCH(C:C,FeeCalc!F:F,0))</f>
        <v>967767.0182244872</v>
      </c>
      <c r="K361" s="45">
        <f t="shared" si="126"/>
        <v>2398979.9913914897</v>
      </c>
      <c r="L361" s="45">
        <f>IFERROR(IFERROR(INDEX('2023 IP UPL Data'!N:N,MATCH(A:A,'2023 IP UPL Data'!B:B,0)),INDEX('2023 IMD UPL Data'!M:M,MATCH(A:A,'2023 IMD UPL Data'!B:B,0))),0)</f>
        <v>1517053.2174683544</v>
      </c>
      <c r="M361" s="45">
        <f>IFERROR((IF(F361="IMD",0,INDEX('2023 OP UPL Data'!M:M,MATCH(A:A,'2023 OP UPL Data'!B:B,0)))),0)</f>
        <v>1123548.2248101267</v>
      </c>
      <c r="N361" s="45">
        <f t="shared" si="127"/>
        <v>2640601.4422784811</v>
      </c>
      <c r="O361" s="45">
        <v>5534727.7231600154</v>
      </c>
      <c r="P361" s="45">
        <v>1797646.5987475384</v>
      </c>
      <c r="Q361" s="45">
        <f t="shared" si="128"/>
        <v>7332374.3219075538</v>
      </c>
      <c r="R361" s="45" t="str">
        <f t="shared" si="129"/>
        <v>Yes</v>
      </c>
      <c r="S361" s="46" t="str">
        <f t="shared" si="129"/>
        <v>Yes</v>
      </c>
      <c r="T361" s="47">
        <f>ROUND(INDEX(Summary!H:H,MATCH(H:H,Summary!A:A,0)),2)</f>
        <v>0.75</v>
      </c>
      <c r="U361" s="47">
        <f>ROUND(INDEX(Summary!I:I,MATCH(H:H,Summary!A:A,0)),2)</f>
        <v>2.0299999999999998</v>
      </c>
      <c r="V361" s="82">
        <f t="shared" si="130"/>
        <v>1073409.7298752519</v>
      </c>
      <c r="W361" s="82">
        <f t="shared" si="130"/>
        <v>1964567.0469957087</v>
      </c>
      <c r="X361" s="45">
        <f t="shared" si="131"/>
        <v>3037976.7768709604</v>
      </c>
      <c r="Y361" s="45" t="s">
        <v>18726</v>
      </c>
      <c r="Z361" s="45" t="str">
        <f t="shared" si="132"/>
        <v>Yes</v>
      </c>
      <c r="AA361" s="45" t="str">
        <f t="shared" si="132"/>
        <v>No</v>
      </c>
      <c r="AB361" s="45" t="str">
        <f t="shared" si="133"/>
        <v>Yes</v>
      </c>
      <c r="AC361" s="83">
        <f t="shared" si="144"/>
        <v>2.17</v>
      </c>
      <c r="AD361" s="83">
        <f t="shared" si="145"/>
        <v>0</v>
      </c>
      <c r="AE361" s="45">
        <f t="shared" si="146"/>
        <v>3105732.1517723952</v>
      </c>
      <c r="AF361" s="45">
        <f t="shared" si="146"/>
        <v>0</v>
      </c>
      <c r="AG361" s="45">
        <f t="shared" si="134"/>
        <v>3105732.1517723952</v>
      </c>
      <c r="AH361" s="47">
        <f>IF(Y361="No",0,IFERROR(ROUNDDOWN(INDEX('90% of ACR'!K:K,MATCH(H:H,'90% of ACR'!A:A,0))*IF(I361&gt;0,IF(O361&gt;0,$R$4*MAX(O361-V361,0),0),0)/I361,2),0))</f>
        <v>2.17</v>
      </c>
      <c r="AI361" s="83">
        <f>IF(Y361="No",0,IFERROR(ROUNDDOWN(INDEX('90% of ACR'!R:R,MATCH(H:H,'90% of ACR'!A:A,0))*IF(J361&gt;0,IF(P361&gt;0,$R$4*MAX(P361-W361,0),0),0)/J361,2),0))</f>
        <v>0</v>
      </c>
      <c r="AJ361" s="45">
        <f t="shared" si="135"/>
        <v>3105732.1517723952</v>
      </c>
      <c r="AK361" s="45">
        <f t="shared" si="135"/>
        <v>0</v>
      </c>
      <c r="AL361" s="47">
        <f t="shared" si="136"/>
        <v>2.92</v>
      </c>
      <c r="AM361" s="47">
        <f t="shared" si="136"/>
        <v>2.0299999999999998</v>
      </c>
      <c r="AN361" s="84">
        <f>IFERROR(INDEX(FeeCalc!P:P,MATCH(C361,FeeCalc!F:F,0)),0)</f>
        <v>6143708.9286433551</v>
      </c>
      <c r="AO361" s="84">
        <f>IFERROR(INDEX(FeeCalc!S:S,MATCH(C361,FeeCalc!F:F,0)),0)</f>
        <v>379918.65180220059</v>
      </c>
      <c r="AP361" s="84">
        <f t="shared" si="137"/>
        <v>6523627.580445556</v>
      </c>
      <c r="AQ361" s="69">
        <f t="shared" si="138"/>
        <v>2768183.9384656237</v>
      </c>
      <c r="AR361" s="69">
        <v>1385325.6426883079</v>
      </c>
      <c r="AS361" s="69">
        <f t="shared" si="147"/>
        <v>1382858.2957773157</v>
      </c>
      <c r="AT361" s="69">
        <f>IFERROR(IFERROR(INDEX('2023 IP UPL Data'!L:L,MATCH(A:A,'2023 IP UPL Data'!B:B,0)),INDEX('2023 IMD UPL Data'!I:I,MATCH(A:A,'2023 IMD UPL Data'!B:B,0))),0)</f>
        <v>1909203.2025316455</v>
      </c>
      <c r="AU361" s="69">
        <f>IFERROR(IF(F359="IMD",0,INDEX('2023 OP UPL Data'!J:J,MATCH(A:A,'2023 OP UPL Data'!B:B,0))),0)</f>
        <v>741717.21518987336</v>
      </c>
      <c r="AV361" s="45">
        <f t="shared" si="139"/>
        <v>2650920.4177215188</v>
      </c>
      <c r="AW361" s="69">
        <f>IFERROR(IFERROR(INDEX('2023 IP UPL Data'!M:M,MATCH(A:A,'2023 IP UPL Data'!B:B,0)),INDEX('2023 IMD UPL Data'!J:J,MATCH(A:A,'2023 IMD UPL Data'!B:B,0))),0)</f>
        <v>3426256.42</v>
      </c>
      <c r="AX361" s="69">
        <f>IFERROR(IF(F359="IMD",0,INDEX('2023 OP UPL Data'!L:L,MATCH(A:A,'2023 OP UPL Data'!B:B,0))),0)</f>
        <v>1865265.44</v>
      </c>
      <c r="AY361" s="45">
        <f t="shared" si="140"/>
        <v>5291521.8599999994</v>
      </c>
      <c r="AZ361" s="69">
        <v>7443930.9256916605</v>
      </c>
      <c r="BA361" s="69">
        <v>2539363.8139374116</v>
      </c>
      <c r="BB361" s="69">
        <f t="shared" si="141"/>
        <v>6370521.1958164088</v>
      </c>
      <c r="BC361" s="69">
        <f t="shared" si="141"/>
        <v>574796.76694170292</v>
      </c>
      <c r="BD361" s="69">
        <f t="shared" si="142"/>
        <v>6945317.9627581108</v>
      </c>
      <c r="BE361" s="91">
        <f t="shared" si="143"/>
        <v>4017674.5056916606</v>
      </c>
      <c r="BF361" s="91">
        <f t="shared" si="143"/>
        <v>674098.3739374117</v>
      </c>
      <c r="BG361" s="70">
        <f>IFERROR(INDEX('2023 IP UPL Data'!K:K,MATCH(A361,'2023 IP UPL Data'!B:B,0)),0)</f>
        <v>0</v>
      </c>
    </row>
    <row r="362" spans="1:59">
      <c r="A362" s="120" t="s">
        <v>1601</v>
      </c>
      <c r="B362" s="161" t="s">
        <v>1601</v>
      </c>
      <c r="C362" s="31" t="s">
        <v>2129</v>
      </c>
      <c r="D362" s="193" t="s">
        <v>2129</v>
      </c>
      <c r="E362" s="157" t="s">
        <v>3447</v>
      </c>
      <c r="F362" s="117" t="s">
        <v>2987</v>
      </c>
      <c r="G362" s="117" t="s">
        <v>1597</v>
      </c>
      <c r="H362" s="43" t="str">
        <f t="shared" si="125"/>
        <v>Urban Nueces</v>
      </c>
      <c r="I362" s="45">
        <f>INDEX(FeeCalc!M:M,MATCH(C:C,FeeCalc!F:F,0))</f>
        <v>4507425.2080333009</v>
      </c>
      <c r="J362" s="45">
        <f>INDEX(FeeCalc!L:L,MATCH(C:C,FeeCalc!F:F,0))</f>
        <v>3453571.2200542875</v>
      </c>
      <c r="K362" s="45">
        <f t="shared" si="126"/>
        <v>7960996.4280875884</v>
      </c>
      <c r="L362" s="45">
        <f>IFERROR(IFERROR(INDEX('2023 IP UPL Data'!N:N,MATCH(A:A,'2023 IP UPL Data'!B:B,0)),INDEX('2023 IMD UPL Data'!M:M,MATCH(A:A,'2023 IMD UPL Data'!B:B,0))),0)</f>
        <v>4883990.4579012357</v>
      </c>
      <c r="M362" s="45">
        <f>IFERROR((IF(F362="IMD",0,INDEX('2023 OP UPL Data'!M:M,MATCH(A:A,'2023 OP UPL Data'!B:B,0)))),0)</f>
        <v>4762352.9885185184</v>
      </c>
      <c r="N362" s="45">
        <f t="shared" si="127"/>
        <v>9646343.4464197531</v>
      </c>
      <c r="O362" s="45">
        <v>12113476.91964802</v>
      </c>
      <c r="P362" s="45">
        <v>10299904.561826091</v>
      </c>
      <c r="Q362" s="45">
        <f t="shared" si="128"/>
        <v>22413381.481474109</v>
      </c>
      <c r="R362" s="45" t="str">
        <f t="shared" si="129"/>
        <v>Yes</v>
      </c>
      <c r="S362" s="46" t="str">
        <f t="shared" si="129"/>
        <v>Yes</v>
      </c>
      <c r="T362" s="47">
        <f>ROUND(INDEX(Summary!H:H,MATCH(H:H,Summary!A:A,0)),2)</f>
        <v>0.65</v>
      </c>
      <c r="U362" s="47">
        <f>ROUND(INDEX(Summary!I:I,MATCH(H:H,Summary!A:A,0)),2)</f>
        <v>1.56</v>
      </c>
      <c r="V362" s="82">
        <f t="shared" si="130"/>
        <v>2929826.3852216457</v>
      </c>
      <c r="W362" s="82">
        <f t="shared" si="130"/>
        <v>5387571.1032846887</v>
      </c>
      <c r="X362" s="45">
        <f t="shared" si="131"/>
        <v>8317397.4885063339</v>
      </c>
      <c r="Y362" s="45" t="s">
        <v>18726</v>
      </c>
      <c r="Z362" s="45" t="str">
        <f t="shared" si="132"/>
        <v>Yes</v>
      </c>
      <c r="AA362" s="45" t="str">
        <f t="shared" si="132"/>
        <v>Yes</v>
      </c>
      <c r="AB362" s="45" t="str">
        <f t="shared" si="133"/>
        <v>Yes</v>
      </c>
      <c r="AC362" s="83">
        <f t="shared" si="144"/>
        <v>1.42</v>
      </c>
      <c r="AD362" s="83">
        <f t="shared" si="145"/>
        <v>0.99</v>
      </c>
      <c r="AE362" s="45">
        <f t="shared" si="146"/>
        <v>6400543.7954072868</v>
      </c>
      <c r="AF362" s="45">
        <f t="shared" si="146"/>
        <v>3419035.5078537446</v>
      </c>
      <c r="AG362" s="45">
        <f t="shared" si="134"/>
        <v>9819579.3032610305</v>
      </c>
      <c r="AH362" s="47">
        <f>IF(Y362="No",0,IFERROR(ROUNDDOWN(INDEX('90% of ACR'!K:K,MATCH(H:H,'90% of ACR'!A:A,0))*IF(I362&gt;0,IF(O362&gt;0,$R$4*MAX(O362-V362,0),0),0)/I362,2),0))</f>
        <v>1.41</v>
      </c>
      <c r="AI362" s="83">
        <f>IF(Y362="No",0,IFERROR(ROUNDDOWN(INDEX('90% of ACR'!R:R,MATCH(H:H,'90% of ACR'!A:A,0))*IF(J362&gt;0,IF(P362&gt;0,$R$4*MAX(P362-W362,0),0),0)/J362,2),0))</f>
        <v>0.82</v>
      </c>
      <c r="AJ362" s="45">
        <f t="shared" si="135"/>
        <v>6355469.5433269544</v>
      </c>
      <c r="AK362" s="45">
        <f t="shared" si="135"/>
        <v>2831928.4004445155</v>
      </c>
      <c r="AL362" s="47">
        <f t="shared" si="136"/>
        <v>2.06</v>
      </c>
      <c r="AM362" s="47">
        <f t="shared" si="136"/>
        <v>2.38</v>
      </c>
      <c r="AN362" s="84">
        <f>IFERROR(INDEX(FeeCalc!P:P,MATCH(C362,FeeCalc!F:F,0)),0)</f>
        <v>17504795.432277806</v>
      </c>
      <c r="AO362" s="84">
        <f>IFERROR(INDEX(FeeCalc!S:S,MATCH(C362,FeeCalc!F:F,0)),0)</f>
        <v>1086032.2752771487</v>
      </c>
      <c r="AP362" s="84">
        <f t="shared" si="137"/>
        <v>18590827.707554955</v>
      </c>
      <c r="AQ362" s="69">
        <f t="shared" si="138"/>
        <v>7888683.1028022096</v>
      </c>
      <c r="AR362" s="69">
        <v>3959157.7139625121</v>
      </c>
      <c r="AS362" s="69">
        <f t="shared" si="147"/>
        <v>3929525.3888396975</v>
      </c>
      <c r="AT362" s="69">
        <f>IFERROR(IFERROR(INDEX('2023 IP UPL Data'!L:L,MATCH(A:A,'2023 IP UPL Data'!B:B,0)),INDEX('2023 IMD UPL Data'!I:I,MATCH(A:A,'2023 IMD UPL Data'!B:B,0))),0)</f>
        <v>4396180.4320987649</v>
      </c>
      <c r="AU362" s="69">
        <f>IFERROR(IF(F360="IMD",0,INDEX('2023 OP UPL Data'!J:J,MATCH(A:A,'2023 OP UPL Data'!B:B,0))),0)</f>
        <v>1993561.9814814813</v>
      </c>
      <c r="AV362" s="45">
        <f t="shared" si="139"/>
        <v>6389742.4135802463</v>
      </c>
      <c r="AW362" s="69">
        <f>IFERROR(IFERROR(INDEX('2023 IP UPL Data'!M:M,MATCH(A:A,'2023 IP UPL Data'!B:B,0)),INDEX('2023 IMD UPL Data'!J:J,MATCH(A:A,'2023 IMD UPL Data'!B:B,0))),0)</f>
        <v>9280170.8900000006</v>
      </c>
      <c r="AX362" s="69">
        <f>IFERROR(IF(F360="IMD",0,INDEX('2023 OP UPL Data'!L:L,MATCH(A:A,'2023 OP UPL Data'!B:B,0))),0)</f>
        <v>6755914.9699999997</v>
      </c>
      <c r="AY362" s="45">
        <f t="shared" si="140"/>
        <v>16036085.859999999</v>
      </c>
      <c r="AZ362" s="69">
        <v>16509657.351746785</v>
      </c>
      <c r="BA362" s="69">
        <v>12293466.543307573</v>
      </c>
      <c r="BB362" s="69">
        <f t="shared" si="141"/>
        <v>13579830.966525139</v>
      </c>
      <c r="BC362" s="69">
        <f t="shared" si="141"/>
        <v>6905895.4400228839</v>
      </c>
      <c r="BD362" s="69">
        <f t="shared" si="142"/>
        <v>20485726.406548023</v>
      </c>
      <c r="BE362" s="91">
        <f t="shared" si="143"/>
        <v>7229486.4617467839</v>
      </c>
      <c r="BF362" s="91">
        <f t="shared" si="143"/>
        <v>5537551.5733075729</v>
      </c>
      <c r="BG362" s="70">
        <f>IFERROR(INDEX('2023 IP UPL Data'!K:K,MATCH(A362,'2023 IP UPL Data'!B:B,0)),0)</f>
        <v>0</v>
      </c>
    </row>
    <row r="363" spans="1:59">
      <c r="A363" s="120" t="s">
        <v>1164</v>
      </c>
      <c r="B363" s="161" t="s">
        <v>1164</v>
      </c>
      <c r="C363" s="31" t="s">
        <v>1165</v>
      </c>
      <c r="D363" s="193" t="s">
        <v>1165</v>
      </c>
      <c r="E363" s="157" t="s">
        <v>23191</v>
      </c>
      <c r="F363" s="117" t="s">
        <v>3071</v>
      </c>
      <c r="G363" s="117" t="s">
        <v>1599</v>
      </c>
      <c r="H363" s="43" t="str">
        <f t="shared" si="125"/>
        <v>Rural Jefferson</v>
      </c>
      <c r="I363" s="45">
        <f>INDEX(FeeCalc!M:M,MATCH(C:C,FeeCalc!F:F,0))</f>
        <v>48730.091837700791</v>
      </c>
      <c r="J363" s="45">
        <f>INDEX(FeeCalc!L:L,MATCH(C:C,FeeCalc!F:F,0))</f>
        <v>628417.5010341556</v>
      </c>
      <c r="K363" s="45">
        <f t="shared" si="126"/>
        <v>677147.59287185641</v>
      </c>
      <c r="L363" s="45">
        <f>IFERROR(IFERROR(INDEX('2023 IP UPL Data'!N:N,MATCH(A:A,'2023 IP UPL Data'!B:B,0)),INDEX('2023 IMD UPL Data'!M:M,MATCH(A:A,'2023 IMD UPL Data'!B:B,0))),0)</f>
        <v>34520.130820924882</v>
      </c>
      <c r="M363" s="45">
        <f>IFERROR((IF(F363="IMD",0,INDEX('2023 OP UPL Data'!M:M,MATCH(A:A,'2023 OP UPL Data'!B:B,0)))),0)</f>
        <v>303894.78951515153</v>
      </c>
      <c r="N363" s="45">
        <f t="shared" si="127"/>
        <v>338414.92033607641</v>
      </c>
      <c r="O363" s="45">
        <v>-84759.763366234896</v>
      </c>
      <c r="P363" s="45">
        <v>172187.84829226678</v>
      </c>
      <c r="Q363" s="45">
        <f t="shared" si="128"/>
        <v>87428.084926031879</v>
      </c>
      <c r="R363" s="45" t="str">
        <f t="shared" si="129"/>
        <v>No</v>
      </c>
      <c r="S363" s="46" t="str">
        <f t="shared" si="129"/>
        <v>Yes</v>
      </c>
      <c r="T363" s="47">
        <f>ROUND(INDEX(Summary!H:H,MATCH(H:H,Summary!A:A,0)),2)</f>
        <v>0</v>
      </c>
      <c r="U363" s="47">
        <f>ROUND(INDEX(Summary!I:I,MATCH(H:H,Summary!A:A,0)),2)</f>
        <v>0.37</v>
      </c>
      <c r="V363" s="82">
        <f t="shared" si="130"/>
        <v>0</v>
      </c>
      <c r="W363" s="82">
        <f t="shared" si="130"/>
        <v>232514.47538263758</v>
      </c>
      <c r="X363" s="45">
        <f t="shared" si="131"/>
        <v>232514.47538263758</v>
      </c>
      <c r="Y363" s="45" t="s">
        <v>18726</v>
      </c>
      <c r="Z363" s="45" t="str">
        <f t="shared" si="132"/>
        <v>No</v>
      </c>
      <c r="AA363" s="45" t="str">
        <f t="shared" si="132"/>
        <v>No</v>
      </c>
      <c r="AB363" s="45" t="str">
        <f t="shared" si="133"/>
        <v>No</v>
      </c>
      <c r="AC363" s="83">
        <f t="shared" si="144"/>
        <v>0</v>
      </c>
      <c r="AD363" s="83">
        <f t="shared" si="145"/>
        <v>0</v>
      </c>
      <c r="AE363" s="45">
        <f t="shared" si="146"/>
        <v>0</v>
      </c>
      <c r="AF363" s="45">
        <f t="shared" si="146"/>
        <v>0</v>
      </c>
      <c r="AG363" s="45">
        <f t="shared" si="134"/>
        <v>0</v>
      </c>
      <c r="AH363" s="47">
        <f>IF(Y363="No",0,IFERROR(ROUNDDOWN(INDEX('90% of ACR'!K:K,MATCH(H:H,'90% of ACR'!A:A,0))*IF(I363&gt;0,IF(O363&gt;0,$R$4*MAX(O363-V363,0),0),0)/I363,2),0))</f>
        <v>0</v>
      </c>
      <c r="AI363" s="83">
        <f>IF(Y363="No",0,IFERROR(ROUNDDOWN(INDEX('90% of ACR'!R:R,MATCH(H:H,'90% of ACR'!A:A,0))*IF(J363&gt;0,IF(P363&gt;0,$R$4*MAX(P363-W363,0),0),0)/J363,2),0))</f>
        <v>0</v>
      </c>
      <c r="AJ363" s="45">
        <f t="shared" si="135"/>
        <v>0</v>
      </c>
      <c r="AK363" s="45">
        <f t="shared" si="135"/>
        <v>0</v>
      </c>
      <c r="AL363" s="47">
        <f t="shared" si="136"/>
        <v>0</v>
      </c>
      <c r="AM363" s="47">
        <f t="shared" si="136"/>
        <v>0.37</v>
      </c>
      <c r="AN363" s="84">
        <f>IFERROR(INDEX(FeeCalc!P:P,MATCH(C363,FeeCalc!F:F,0)),0)</f>
        <v>232514.47538263758</v>
      </c>
      <c r="AO363" s="84">
        <f>IFERROR(INDEX(FeeCalc!S:S,MATCH(C363,FeeCalc!F:F,0)),0)</f>
        <v>14306.344070416988</v>
      </c>
      <c r="AP363" s="84">
        <f t="shared" si="137"/>
        <v>246820.81945305457</v>
      </c>
      <c r="AQ363" s="69">
        <f t="shared" si="138"/>
        <v>104733.97196015358</v>
      </c>
      <c r="AR363" s="69">
        <v>52978.898773468158</v>
      </c>
      <c r="AS363" s="69">
        <f t="shared" si="147"/>
        <v>51755.073186685418</v>
      </c>
      <c r="AT363" s="69">
        <f>IFERROR(IFERROR(INDEX('2023 IP UPL Data'!L:L,MATCH(A:A,'2023 IP UPL Data'!B:B,0)),INDEX('2023 IMD UPL Data'!I:I,MATCH(A:A,'2023 IMD UPL Data'!B:B,0))),0)</f>
        <v>168940.48917907511</v>
      </c>
      <c r="AU363" s="69">
        <f>IFERROR(IF(F361="IMD",0,INDEX('2023 OP UPL Data'!J:J,MATCH(A:A,'2023 OP UPL Data'!B:B,0))),0)</f>
        <v>164607.3604848485</v>
      </c>
      <c r="AV363" s="45">
        <f t="shared" si="139"/>
        <v>333547.84966392361</v>
      </c>
      <c r="AW363" s="69">
        <f>IFERROR(IFERROR(INDEX('2023 IP UPL Data'!M:M,MATCH(A:A,'2023 IP UPL Data'!B:B,0)),INDEX('2023 IMD UPL Data'!J:J,MATCH(A:A,'2023 IMD UPL Data'!B:B,0))),0)</f>
        <v>203460.62</v>
      </c>
      <c r="AX363" s="69">
        <f>IFERROR(IF(F361="IMD",0,INDEX('2023 OP UPL Data'!L:L,MATCH(A:A,'2023 OP UPL Data'!B:B,0))),0)</f>
        <v>468502.15</v>
      </c>
      <c r="AY363" s="45">
        <f t="shared" si="140"/>
        <v>671962.77</v>
      </c>
      <c r="AZ363" s="69">
        <v>84180.725812840217</v>
      </c>
      <c r="BA363" s="69">
        <v>336795.20877711527</v>
      </c>
      <c r="BB363" s="69">
        <f t="shared" si="141"/>
        <v>84180.725812840217</v>
      </c>
      <c r="BC363" s="69">
        <f t="shared" si="141"/>
        <v>104280.73339447769</v>
      </c>
      <c r="BD363" s="69">
        <f t="shared" si="142"/>
        <v>188461.45920731791</v>
      </c>
      <c r="BE363" s="91">
        <f t="shared" si="143"/>
        <v>0</v>
      </c>
      <c r="BF363" s="91">
        <f t="shared" si="143"/>
        <v>0</v>
      </c>
      <c r="BG363" s="70">
        <f>IFERROR(INDEX('2023 IP UPL Data'!K:K,MATCH(A363,'2023 IP UPL Data'!B:B,0)),0)</f>
        <v>0</v>
      </c>
    </row>
    <row r="364" spans="1:59">
      <c r="A364" s="120" t="s">
        <v>814</v>
      </c>
      <c r="B364" s="161" t="s">
        <v>814</v>
      </c>
      <c r="C364" s="31" t="s">
        <v>815</v>
      </c>
      <c r="D364" s="193" t="s">
        <v>815</v>
      </c>
      <c r="E364" s="157" t="s">
        <v>3448</v>
      </c>
      <c r="F364" s="117" t="s">
        <v>2987</v>
      </c>
      <c r="G364" s="117" t="s">
        <v>311</v>
      </c>
      <c r="H364" s="43" t="str">
        <f t="shared" si="125"/>
        <v>Urban MRSA Northeast</v>
      </c>
      <c r="I364" s="45">
        <f>INDEX(FeeCalc!M:M,MATCH(C:C,FeeCalc!F:F,0))</f>
        <v>7579011.9424164444</v>
      </c>
      <c r="J364" s="45">
        <f>INDEX(FeeCalc!L:L,MATCH(C:C,FeeCalc!F:F,0))</f>
        <v>2556137.4970881524</v>
      </c>
      <c r="K364" s="45">
        <f t="shared" si="126"/>
        <v>10135149.439504597</v>
      </c>
      <c r="L364" s="45">
        <f>IFERROR(IFERROR(INDEX('2023 IP UPL Data'!N:N,MATCH(A:A,'2023 IP UPL Data'!B:B,0)),INDEX('2023 IMD UPL Data'!M:M,MATCH(A:A,'2023 IMD UPL Data'!B:B,0))),0)</f>
        <v>4313428.4795652172</v>
      </c>
      <c r="M364" s="45">
        <f>IFERROR((IF(F364="IMD",0,INDEX('2023 OP UPL Data'!M:M,MATCH(A:A,'2023 OP UPL Data'!B:B,0)))),0)</f>
        <v>4066549.8752173912</v>
      </c>
      <c r="N364" s="45">
        <f t="shared" si="127"/>
        <v>8379978.3547826083</v>
      </c>
      <c r="O364" s="45">
        <v>12219476.475449774</v>
      </c>
      <c r="P364" s="45">
        <v>5546463.2962826053</v>
      </c>
      <c r="Q364" s="45">
        <f t="shared" si="128"/>
        <v>17765939.771732379</v>
      </c>
      <c r="R364" s="45" t="str">
        <f t="shared" si="129"/>
        <v>Yes</v>
      </c>
      <c r="S364" s="46" t="str">
        <f t="shared" si="129"/>
        <v>Yes</v>
      </c>
      <c r="T364" s="47">
        <f>ROUND(INDEX(Summary!H:H,MATCH(H:H,Summary!A:A,0)),2)</f>
        <v>0.81</v>
      </c>
      <c r="U364" s="47">
        <f>ROUND(INDEX(Summary!I:I,MATCH(H:H,Summary!A:A,0)),2)</f>
        <v>1.32</v>
      </c>
      <c r="V364" s="82">
        <f t="shared" si="130"/>
        <v>6138999.67335732</v>
      </c>
      <c r="W364" s="82">
        <f t="shared" si="130"/>
        <v>3374101.4961563614</v>
      </c>
      <c r="X364" s="45">
        <f t="shared" si="131"/>
        <v>9513101.1695136819</v>
      </c>
      <c r="Y364" s="45" t="s">
        <v>18726</v>
      </c>
      <c r="Z364" s="45" t="str">
        <f t="shared" si="132"/>
        <v>Yes</v>
      </c>
      <c r="AA364" s="45" t="str">
        <f t="shared" si="132"/>
        <v>Yes</v>
      </c>
      <c r="AB364" s="45" t="str">
        <f t="shared" si="133"/>
        <v>Yes</v>
      </c>
      <c r="AC364" s="83">
        <f t="shared" si="144"/>
        <v>0.56000000000000005</v>
      </c>
      <c r="AD364" s="83">
        <f t="shared" si="145"/>
        <v>0.59</v>
      </c>
      <c r="AE364" s="45">
        <f t="shared" si="146"/>
        <v>4244246.6877532089</v>
      </c>
      <c r="AF364" s="45">
        <f t="shared" si="146"/>
        <v>1508121.12328201</v>
      </c>
      <c r="AG364" s="45">
        <f t="shared" si="134"/>
        <v>5752367.8110352186</v>
      </c>
      <c r="AH364" s="47">
        <f>IF(Y364="No",0,IFERROR(ROUNDDOWN(INDEX('90% of ACR'!K:K,MATCH(H:H,'90% of ACR'!A:A,0))*IF(I364&gt;0,IF(O364&gt;0,$R$4*MAX(O364-V364,0),0),0)/I364,2),0))</f>
        <v>0.55000000000000004</v>
      </c>
      <c r="AI364" s="83">
        <f>IF(Y364="No",0,IFERROR(ROUNDDOWN(INDEX('90% of ACR'!R:R,MATCH(H:H,'90% of ACR'!A:A,0))*IF(J364&gt;0,IF(P364&gt;0,$R$4*MAX(P364-W364,0),0),0)/J364,2),0))</f>
        <v>0.59</v>
      </c>
      <c r="AJ364" s="45">
        <f t="shared" si="135"/>
        <v>4168456.5683290446</v>
      </c>
      <c r="AK364" s="45">
        <f t="shared" si="135"/>
        <v>1508121.12328201</v>
      </c>
      <c r="AL364" s="47">
        <f t="shared" si="136"/>
        <v>1.36</v>
      </c>
      <c r="AM364" s="47">
        <f t="shared" si="136"/>
        <v>1.9100000000000001</v>
      </c>
      <c r="AN364" s="84">
        <f>IFERROR(INDEX(FeeCalc!P:P,MATCH(C364,FeeCalc!F:F,0)),0)</f>
        <v>15189678.861124735</v>
      </c>
      <c r="AO364" s="84">
        <f>IFERROR(INDEX(FeeCalc!S:S,MATCH(C364,FeeCalc!F:F,0)),0)</f>
        <v>939183.52405123436</v>
      </c>
      <c r="AP364" s="84">
        <f t="shared" si="137"/>
        <v>16128862.385175969</v>
      </c>
      <c r="AQ364" s="69">
        <f t="shared" si="138"/>
        <v>6843992.4336264906</v>
      </c>
      <c r="AR364" s="69">
        <v>3426430.7927303878</v>
      </c>
      <c r="AS364" s="69">
        <f t="shared" si="147"/>
        <v>3417561.6408961029</v>
      </c>
      <c r="AT364" s="69">
        <f>IFERROR(IFERROR(INDEX('2023 IP UPL Data'!L:L,MATCH(A:A,'2023 IP UPL Data'!B:B,0)),INDEX('2023 IMD UPL Data'!I:I,MATCH(A:A,'2023 IMD UPL Data'!B:B,0))),0)</f>
        <v>7627804.6304347822</v>
      </c>
      <c r="AU364" s="69">
        <f>IFERROR(IF(F362="IMD",0,INDEX('2023 OP UPL Data'!J:J,MATCH(A:A,'2023 OP UPL Data'!B:B,0))),0)</f>
        <v>962824.43478260865</v>
      </c>
      <c r="AV364" s="45">
        <f t="shared" si="139"/>
        <v>8590629.0652173907</v>
      </c>
      <c r="AW364" s="69">
        <f>IFERROR(IFERROR(INDEX('2023 IP UPL Data'!M:M,MATCH(A:A,'2023 IP UPL Data'!B:B,0)),INDEX('2023 IMD UPL Data'!J:J,MATCH(A:A,'2023 IMD UPL Data'!B:B,0))),0)</f>
        <v>11941233.109999999</v>
      </c>
      <c r="AX364" s="69">
        <f>IFERROR(IF(F362="IMD",0,INDEX('2023 OP UPL Data'!L:L,MATCH(A:A,'2023 OP UPL Data'!B:B,0))),0)</f>
        <v>5029374.3099999996</v>
      </c>
      <c r="AY364" s="45">
        <f t="shared" si="140"/>
        <v>16970607.419999998</v>
      </c>
      <c r="AZ364" s="69">
        <v>19847281.105884556</v>
      </c>
      <c r="BA364" s="69">
        <v>6509287.7310652137</v>
      </c>
      <c r="BB364" s="69">
        <f t="shared" si="141"/>
        <v>13708281.432527237</v>
      </c>
      <c r="BC364" s="69">
        <f t="shared" si="141"/>
        <v>3135186.2349088523</v>
      </c>
      <c r="BD364" s="69">
        <f t="shared" si="142"/>
        <v>16843467.667436086</v>
      </c>
      <c r="BE364" s="91">
        <f t="shared" si="143"/>
        <v>7906047.9958845563</v>
      </c>
      <c r="BF364" s="91">
        <f t="shared" si="143"/>
        <v>1479913.4210652141</v>
      </c>
      <c r="BG364" s="70">
        <f>IFERROR(INDEX('2023 IP UPL Data'!K:K,MATCH(A364,'2023 IP UPL Data'!B:B,0)),0)</f>
        <v>0</v>
      </c>
    </row>
    <row r="365" spans="1:59">
      <c r="A365" s="120" t="s">
        <v>967</v>
      </c>
      <c r="B365" s="161" t="s">
        <v>967</v>
      </c>
      <c r="C365" s="31" t="s">
        <v>968</v>
      </c>
      <c r="D365" s="193" t="s">
        <v>968</v>
      </c>
      <c r="E365" s="157" t="s">
        <v>23192</v>
      </c>
      <c r="F365" s="117" t="s">
        <v>3071</v>
      </c>
      <c r="G365" s="117" t="s">
        <v>228</v>
      </c>
      <c r="H365" s="43" t="str">
        <f t="shared" si="125"/>
        <v>Rural MRSA West</v>
      </c>
      <c r="I365" s="45">
        <f>INDEX(FeeCalc!M:M,MATCH(C:C,FeeCalc!F:F,0))</f>
        <v>2274711.3126350297</v>
      </c>
      <c r="J365" s="45">
        <f>INDEX(FeeCalc!L:L,MATCH(C:C,FeeCalc!F:F,0))</f>
        <v>1516692.8008063035</v>
      </c>
      <c r="K365" s="45">
        <f t="shared" si="126"/>
        <v>3791404.1134413332</v>
      </c>
      <c r="L365" s="45">
        <f>IFERROR(IFERROR(INDEX('2023 IP UPL Data'!N:N,MATCH(A:A,'2023 IP UPL Data'!B:B,0)),INDEX('2023 IMD UPL Data'!M:M,MATCH(A:A,'2023 IMD UPL Data'!B:B,0))),0)</f>
        <v>-6542729.9487728067</v>
      </c>
      <c r="M365" s="45">
        <f>IFERROR((IF(F365="IMD",0,INDEX('2023 OP UPL Data'!M:M,MATCH(A:A,'2023 OP UPL Data'!B:B,0)))),0)</f>
        <v>1159740.273</v>
      </c>
      <c r="N365" s="45">
        <f t="shared" si="127"/>
        <v>-5382989.6757728066</v>
      </c>
      <c r="O365" s="45">
        <v>-7487856.6508617997</v>
      </c>
      <c r="P365" s="45">
        <v>605340.0311329508</v>
      </c>
      <c r="Q365" s="45">
        <f t="shared" si="128"/>
        <v>-6882516.6197288493</v>
      </c>
      <c r="R365" s="45" t="str">
        <f t="shared" si="129"/>
        <v>No</v>
      </c>
      <c r="S365" s="46" t="str">
        <f t="shared" si="129"/>
        <v>Yes</v>
      </c>
      <c r="T365" s="47">
        <f>ROUND(INDEX(Summary!H:H,MATCH(H:H,Summary!A:A,0)),2)</f>
        <v>0</v>
      </c>
      <c r="U365" s="47">
        <f>ROUND(INDEX(Summary!I:I,MATCH(H:H,Summary!A:A,0)),2)</f>
        <v>0.25</v>
      </c>
      <c r="V365" s="82">
        <f t="shared" si="130"/>
        <v>0</v>
      </c>
      <c r="W365" s="82">
        <f t="shared" si="130"/>
        <v>379173.20020157588</v>
      </c>
      <c r="X365" s="45">
        <f t="shared" si="131"/>
        <v>379173.20020157588</v>
      </c>
      <c r="Y365" s="45" t="s">
        <v>18726</v>
      </c>
      <c r="Z365" s="45" t="str">
        <f t="shared" si="132"/>
        <v>No</v>
      </c>
      <c r="AA365" s="45" t="str">
        <f t="shared" si="132"/>
        <v>Yes</v>
      </c>
      <c r="AB365" s="45" t="str">
        <f t="shared" si="133"/>
        <v>Yes</v>
      </c>
      <c r="AC365" s="83">
        <f t="shared" si="144"/>
        <v>0</v>
      </c>
      <c r="AD365" s="83">
        <f t="shared" si="145"/>
        <v>0.1</v>
      </c>
      <c r="AE365" s="45">
        <f t="shared" si="146"/>
        <v>0</v>
      </c>
      <c r="AF365" s="45">
        <f t="shared" si="146"/>
        <v>151669.28008063036</v>
      </c>
      <c r="AG365" s="45">
        <f t="shared" si="134"/>
        <v>151669.28008063036</v>
      </c>
      <c r="AH365" s="47">
        <f>IF(Y365="No",0,IFERROR(ROUNDDOWN(INDEX('90% of ACR'!K:K,MATCH(H:H,'90% of ACR'!A:A,0))*IF(I365&gt;0,IF(O365&gt;0,$R$4*MAX(O365-V365,0),0),0)/I365,2),0))</f>
        <v>0</v>
      </c>
      <c r="AI365" s="83">
        <f>IF(Y365="No",0,IFERROR(ROUNDDOWN(INDEX('90% of ACR'!R:R,MATCH(H:H,'90% of ACR'!A:A,0))*IF(J365&gt;0,IF(P365&gt;0,$R$4*MAX(P365-W365,0),0),0)/J365,2),0))</f>
        <v>0.1</v>
      </c>
      <c r="AJ365" s="45">
        <f t="shared" si="135"/>
        <v>0</v>
      </c>
      <c r="AK365" s="45">
        <f t="shared" si="135"/>
        <v>151669.28008063036</v>
      </c>
      <c r="AL365" s="47">
        <f t="shared" si="136"/>
        <v>0</v>
      </c>
      <c r="AM365" s="47">
        <f t="shared" si="136"/>
        <v>0.35</v>
      </c>
      <c r="AN365" s="84">
        <f>IFERROR(INDEX(FeeCalc!P:P,MATCH(C365,FeeCalc!F:F,0)),0)</f>
        <v>530842.4802822062</v>
      </c>
      <c r="AO365" s="84">
        <f>IFERROR(INDEX(FeeCalc!S:S,MATCH(C365,FeeCalc!F:F,0)),0)</f>
        <v>32779.087262693516</v>
      </c>
      <c r="AP365" s="84">
        <f t="shared" si="137"/>
        <v>563621.56754489976</v>
      </c>
      <c r="AQ365" s="69">
        <f t="shared" si="138"/>
        <v>239162.66699946244</v>
      </c>
      <c r="AR365" s="69">
        <v>127102.11845898927</v>
      </c>
      <c r="AS365" s="69">
        <f t="shared" si="147"/>
        <v>112060.54854047317</v>
      </c>
      <c r="AT365" s="69">
        <f>IFERROR(IFERROR(INDEX('2023 IP UPL Data'!L:L,MATCH(A:A,'2023 IP UPL Data'!B:B,0)),INDEX('2023 IMD UPL Data'!I:I,MATCH(A:A,'2023 IMD UPL Data'!B:B,0))),0)</f>
        <v>8838071.0887728073</v>
      </c>
      <c r="AU365" s="69">
        <f>IFERROR(IF(F363="IMD",0,INDEX('2023 OP UPL Data'!J:J,MATCH(A:A,'2023 OP UPL Data'!B:B,0))),0)</f>
        <v>472142.12699999998</v>
      </c>
      <c r="AV365" s="45">
        <f t="shared" si="139"/>
        <v>9310213.2157728076</v>
      </c>
      <c r="AW365" s="69">
        <f>IFERROR(IFERROR(INDEX('2023 IP UPL Data'!M:M,MATCH(A:A,'2023 IP UPL Data'!B:B,0)),INDEX('2023 IMD UPL Data'!J:J,MATCH(A:A,'2023 IMD UPL Data'!B:B,0))),0)</f>
        <v>2295341.14</v>
      </c>
      <c r="AX365" s="69">
        <f>IFERROR(IF(F363="IMD",0,INDEX('2023 OP UPL Data'!L:L,MATCH(A:A,'2023 OP UPL Data'!B:B,0))),0)</f>
        <v>1631882.4</v>
      </c>
      <c r="AY365" s="45">
        <f t="shared" si="140"/>
        <v>3927223.54</v>
      </c>
      <c r="AZ365" s="69">
        <v>1350214.4379110073</v>
      </c>
      <c r="BA365" s="69">
        <v>1077482.1581329508</v>
      </c>
      <c r="BB365" s="69">
        <f t="shared" si="141"/>
        <v>1350214.4379110073</v>
      </c>
      <c r="BC365" s="69">
        <f t="shared" si="141"/>
        <v>698308.9579313749</v>
      </c>
      <c r="BD365" s="69">
        <f t="shared" si="142"/>
        <v>2048523.3958423825</v>
      </c>
      <c r="BE365" s="91">
        <f t="shared" si="143"/>
        <v>0</v>
      </c>
      <c r="BF365" s="91">
        <f t="shared" si="143"/>
        <v>0</v>
      </c>
      <c r="BG365" s="70">
        <f>IFERROR(INDEX('2023 IP UPL Data'!K:K,MATCH(A365,'2023 IP UPL Data'!B:B,0)),0)</f>
        <v>5998615.9199999999</v>
      </c>
    </row>
    <row r="366" spans="1:59">
      <c r="A366" s="120" t="s">
        <v>1197</v>
      </c>
      <c r="B366" s="161" t="s">
        <v>1197</v>
      </c>
      <c r="C366" s="31" t="s">
        <v>1198</v>
      </c>
      <c r="D366" s="193" t="s">
        <v>1198</v>
      </c>
      <c r="E366" s="157" t="s">
        <v>3333</v>
      </c>
      <c r="F366" s="117" t="s">
        <v>3071</v>
      </c>
      <c r="G366" s="117" t="s">
        <v>311</v>
      </c>
      <c r="H366" s="43" t="str">
        <f t="shared" si="125"/>
        <v>Rural MRSA Northeast</v>
      </c>
      <c r="I366" s="45">
        <f>INDEX(FeeCalc!M:M,MATCH(C:C,FeeCalc!F:F,0))</f>
        <v>7673437.7758005755</v>
      </c>
      <c r="J366" s="45">
        <f>INDEX(FeeCalc!L:L,MATCH(C:C,FeeCalc!F:F,0))</f>
        <v>1969081.1884556769</v>
      </c>
      <c r="K366" s="45">
        <f t="shared" si="126"/>
        <v>9642518.9642562531</v>
      </c>
      <c r="L366" s="45">
        <f>IFERROR(IFERROR(INDEX('2023 IP UPL Data'!N:N,MATCH(A:A,'2023 IP UPL Data'!B:B,0)),INDEX('2023 IMD UPL Data'!M:M,MATCH(A:A,'2023 IMD UPL Data'!B:B,0))),0)</f>
        <v>-2482644.4412453659</v>
      </c>
      <c r="M366" s="45">
        <f>IFERROR((IF(F366="IMD",0,INDEX('2023 OP UPL Data'!M:M,MATCH(A:A,'2023 OP UPL Data'!B:B,0)))),0)</f>
        <v>1892466.95245283</v>
      </c>
      <c r="N366" s="45">
        <f t="shared" si="127"/>
        <v>-590177.48879253585</v>
      </c>
      <c r="O366" s="45">
        <v>1284105.9925826639</v>
      </c>
      <c r="P366" s="45">
        <v>3117441.8189307246</v>
      </c>
      <c r="Q366" s="45">
        <f t="shared" si="128"/>
        <v>4401547.8115133885</v>
      </c>
      <c r="R366" s="45" t="str">
        <f t="shared" si="129"/>
        <v>Yes</v>
      </c>
      <c r="S366" s="46" t="str">
        <f t="shared" si="129"/>
        <v>Yes</v>
      </c>
      <c r="T366" s="47">
        <f>ROUND(INDEX(Summary!H:H,MATCH(H:H,Summary!A:A,0)),2)</f>
        <v>0.17</v>
      </c>
      <c r="U366" s="47">
        <f>ROUND(INDEX(Summary!I:I,MATCH(H:H,Summary!A:A,0)),2)</f>
        <v>0.45</v>
      </c>
      <c r="V366" s="82">
        <f t="shared" si="130"/>
        <v>1304484.4218860979</v>
      </c>
      <c r="W366" s="82">
        <f t="shared" si="130"/>
        <v>886086.53480505466</v>
      </c>
      <c r="X366" s="45">
        <f t="shared" si="131"/>
        <v>2190570.9566911524</v>
      </c>
      <c r="Y366" s="45" t="s">
        <v>18726</v>
      </c>
      <c r="Z366" s="45" t="str">
        <f t="shared" si="132"/>
        <v>No</v>
      </c>
      <c r="AA366" s="45" t="str">
        <f t="shared" si="132"/>
        <v>Yes</v>
      </c>
      <c r="AB366" s="45" t="str">
        <f t="shared" si="133"/>
        <v>Yes</v>
      </c>
      <c r="AC366" s="83">
        <f t="shared" si="144"/>
        <v>0</v>
      </c>
      <c r="AD366" s="83">
        <f t="shared" si="145"/>
        <v>0.79</v>
      </c>
      <c r="AE366" s="45">
        <f t="shared" si="146"/>
        <v>0</v>
      </c>
      <c r="AF366" s="45">
        <f t="shared" si="146"/>
        <v>1555574.1388799849</v>
      </c>
      <c r="AG366" s="45">
        <f t="shared" si="134"/>
        <v>1555574.1388799849</v>
      </c>
      <c r="AH366" s="47">
        <f>IF(Y366="No",0,IFERROR(ROUNDDOWN(INDEX('90% of ACR'!K:K,MATCH(H:H,'90% of ACR'!A:A,0))*IF(I366&gt;0,IF(O366&gt;0,$R$4*MAX(O366-V366,0),0),0)/I366,2),0))</f>
        <v>0</v>
      </c>
      <c r="AI366" s="83">
        <f>IF(Y366="No",0,IFERROR(ROUNDDOWN(INDEX('90% of ACR'!R:R,MATCH(H:H,'90% of ACR'!A:A,0))*IF(J366&gt;0,IF(P366&gt;0,$R$4*MAX(P366-W366,0),0),0)/J366,2),0))</f>
        <v>0.78</v>
      </c>
      <c r="AJ366" s="45">
        <f t="shared" si="135"/>
        <v>0</v>
      </c>
      <c r="AK366" s="45">
        <f t="shared" si="135"/>
        <v>1535883.326995428</v>
      </c>
      <c r="AL366" s="47">
        <f t="shared" si="136"/>
        <v>0.17</v>
      </c>
      <c r="AM366" s="47">
        <f t="shared" si="136"/>
        <v>1.23</v>
      </c>
      <c r="AN366" s="84">
        <f>IFERROR(INDEX(FeeCalc!P:P,MATCH(C366,FeeCalc!F:F,0)),0)</f>
        <v>3726454.2836865801</v>
      </c>
      <c r="AO366" s="84">
        <f>IFERROR(INDEX(FeeCalc!S:S,MATCH(C366,FeeCalc!F:F,0)),0)</f>
        <v>229844.4173899556</v>
      </c>
      <c r="AP366" s="84">
        <f t="shared" si="137"/>
        <v>3956298.7010765355</v>
      </c>
      <c r="AQ366" s="69">
        <f t="shared" si="138"/>
        <v>1678784.1404252085</v>
      </c>
      <c r="AR366" s="69">
        <v>826046.64874077926</v>
      </c>
      <c r="AS366" s="69">
        <f t="shared" si="147"/>
        <v>852737.49168442923</v>
      </c>
      <c r="AT366" s="69">
        <f>IFERROR(IFERROR(INDEX('2023 IP UPL Data'!L:L,MATCH(A:A,'2023 IP UPL Data'!B:B,0)),INDEX('2023 IMD UPL Data'!I:I,MATCH(A:A,'2023 IMD UPL Data'!B:B,0))),0)</f>
        <v>8147363.5912453663</v>
      </c>
      <c r="AU366" s="69">
        <f>IFERROR(IF(F364="IMD",0,INDEX('2023 OP UPL Data'!J:J,MATCH(A:A,'2023 OP UPL Data'!B:B,0))),0)</f>
        <v>686505.48754716979</v>
      </c>
      <c r="AV366" s="45">
        <f t="shared" si="139"/>
        <v>8833869.0787925366</v>
      </c>
      <c r="AW366" s="69">
        <f>IFERROR(IFERROR(INDEX('2023 IP UPL Data'!M:M,MATCH(A:A,'2023 IP UPL Data'!B:B,0)),INDEX('2023 IMD UPL Data'!J:J,MATCH(A:A,'2023 IMD UPL Data'!B:B,0))),0)</f>
        <v>5664719.1500000004</v>
      </c>
      <c r="AX366" s="69">
        <f>IFERROR(IF(F364="IMD",0,INDEX('2023 OP UPL Data'!L:L,MATCH(A:A,'2023 OP UPL Data'!B:B,0))),0)</f>
        <v>2578972.44</v>
      </c>
      <c r="AY366" s="45">
        <f t="shared" si="140"/>
        <v>8243691.5899999999</v>
      </c>
      <c r="AZ366" s="69">
        <v>9431469.5838280302</v>
      </c>
      <c r="BA366" s="69">
        <v>3803947.3064778945</v>
      </c>
      <c r="BB366" s="69">
        <f t="shared" si="141"/>
        <v>8126985.1619419325</v>
      </c>
      <c r="BC366" s="69">
        <f t="shared" si="141"/>
        <v>2917860.7716728398</v>
      </c>
      <c r="BD366" s="69">
        <f t="shared" si="142"/>
        <v>11044845.933614772</v>
      </c>
      <c r="BE366" s="91">
        <f t="shared" si="143"/>
        <v>3766750.4338280298</v>
      </c>
      <c r="BF366" s="91">
        <f t="shared" si="143"/>
        <v>1224974.8664778946</v>
      </c>
      <c r="BG366" s="70">
        <f>IFERROR(INDEX('2023 IP UPL Data'!K:K,MATCH(A366,'2023 IP UPL Data'!B:B,0)),0)</f>
        <v>0</v>
      </c>
    </row>
    <row r="367" spans="1:59">
      <c r="A367" s="120" t="s">
        <v>922</v>
      </c>
      <c r="B367" s="161" t="s">
        <v>922</v>
      </c>
      <c r="C367" s="31" t="s">
        <v>923</v>
      </c>
      <c r="D367" s="193" t="s">
        <v>923</v>
      </c>
      <c r="E367" s="157" t="s">
        <v>3449</v>
      </c>
      <c r="F367" s="117" t="s">
        <v>3071</v>
      </c>
      <c r="G367" s="117" t="s">
        <v>224</v>
      </c>
      <c r="H367" s="43" t="str">
        <f t="shared" si="125"/>
        <v>Rural Dallas</v>
      </c>
      <c r="I367" s="45">
        <f>INDEX(FeeCalc!M:M,MATCH(C:C,FeeCalc!F:F,0))</f>
        <v>4329971.502485102</v>
      </c>
      <c r="J367" s="45">
        <f>INDEX(FeeCalc!L:L,MATCH(C:C,FeeCalc!F:F,0))</f>
        <v>1746975.3953544763</v>
      </c>
      <c r="K367" s="45">
        <f t="shared" si="126"/>
        <v>6076946.8978395779</v>
      </c>
      <c r="L367" s="45">
        <f>IFERROR(IFERROR(INDEX('2023 IP UPL Data'!N:N,MATCH(A:A,'2023 IP UPL Data'!B:B,0)),INDEX('2023 IMD UPL Data'!M:M,MATCH(A:A,'2023 IMD UPL Data'!B:B,0))),0)</f>
        <v>-942395.83200023696</v>
      </c>
      <c r="M367" s="45">
        <f>IFERROR((IF(F367="IMD",0,INDEX('2023 OP UPL Data'!M:M,MATCH(A:A,'2023 OP UPL Data'!B:B,0)))),0)</f>
        <v>1688342.6230674847</v>
      </c>
      <c r="N367" s="45">
        <f t="shared" si="127"/>
        <v>745946.79106724774</v>
      </c>
      <c r="O367" s="45">
        <v>5703287.0940703545</v>
      </c>
      <c r="P367" s="45">
        <v>3956487.1010359772</v>
      </c>
      <c r="Q367" s="45">
        <f t="shared" si="128"/>
        <v>9659774.1951063313</v>
      </c>
      <c r="R367" s="45" t="str">
        <f t="shared" si="129"/>
        <v>Yes</v>
      </c>
      <c r="S367" s="46" t="str">
        <f t="shared" si="129"/>
        <v>Yes</v>
      </c>
      <c r="T367" s="47">
        <f>ROUND(INDEX(Summary!H:H,MATCH(H:H,Summary!A:A,0)),2)</f>
        <v>0</v>
      </c>
      <c r="U367" s="47">
        <f>ROUND(INDEX(Summary!I:I,MATCH(H:H,Summary!A:A,0)),2)</f>
        <v>0.97</v>
      </c>
      <c r="V367" s="82">
        <f t="shared" si="130"/>
        <v>0</v>
      </c>
      <c r="W367" s="82">
        <f t="shared" si="130"/>
        <v>1694566.1334938419</v>
      </c>
      <c r="X367" s="45">
        <f t="shared" si="131"/>
        <v>1694566.1334938419</v>
      </c>
      <c r="Y367" s="45" t="s">
        <v>18726</v>
      </c>
      <c r="Z367" s="45" t="str">
        <f t="shared" si="132"/>
        <v>Yes</v>
      </c>
      <c r="AA367" s="45" t="str">
        <f t="shared" si="132"/>
        <v>Yes</v>
      </c>
      <c r="AB367" s="45" t="str">
        <f t="shared" si="133"/>
        <v>Yes</v>
      </c>
      <c r="AC367" s="83">
        <f t="shared" si="144"/>
        <v>0.92</v>
      </c>
      <c r="AD367" s="83">
        <f t="shared" si="145"/>
        <v>0.9</v>
      </c>
      <c r="AE367" s="45">
        <f t="shared" si="146"/>
        <v>3983573.7822862943</v>
      </c>
      <c r="AF367" s="45">
        <f t="shared" si="146"/>
        <v>1572277.8558190288</v>
      </c>
      <c r="AG367" s="45">
        <f t="shared" si="134"/>
        <v>5555851.6381053235</v>
      </c>
      <c r="AH367" s="47">
        <f>IF(Y367="No",0,IFERROR(ROUNDDOWN(INDEX('90% of ACR'!K:K,MATCH(H:H,'90% of ACR'!A:A,0))*IF(I367&gt;0,IF(O367&gt;0,$R$4*MAX(O367-V367,0),0),0)/I367,2),0))</f>
        <v>0.91</v>
      </c>
      <c r="AI367" s="83">
        <f>IF(Y367="No",0,IFERROR(ROUNDDOWN(INDEX('90% of ACR'!R:R,MATCH(H:H,'90% of ACR'!A:A,0))*IF(J367&gt;0,IF(P367&gt;0,$R$4*MAX(P367-W367,0),0),0)/J367,2),0))</f>
        <v>0.9</v>
      </c>
      <c r="AJ367" s="45">
        <f t="shared" si="135"/>
        <v>3940274.067261443</v>
      </c>
      <c r="AK367" s="45">
        <f t="shared" si="135"/>
        <v>1572277.8558190288</v>
      </c>
      <c r="AL367" s="47">
        <f t="shared" si="136"/>
        <v>0.91</v>
      </c>
      <c r="AM367" s="47">
        <f t="shared" si="136"/>
        <v>1.87</v>
      </c>
      <c r="AN367" s="84">
        <f>IFERROR(INDEX(FeeCalc!P:P,MATCH(C367,FeeCalc!F:F,0)),0)</f>
        <v>7207118.0565743139</v>
      </c>
      <c r="AO367" s="84">
        <f>IFERROR(INDEX(FeeCalc!S:S,MATCH(C367,FeeCalc!F:F,0)),0)</f>
        <v>446758.0867123903</v>
      </c>
      <c r="AP367" s="84">
        <f t="shared" si="137"/>
        <v>7653876.1432867041</v>
      </c>
      <c r="AQ367" s="69">
        <f t="shared" si="138"/>
        <v>3247784.571633134</v>
      </c>
      <c r="AR367" s="69">
        <v>1627205.3061298749</v>
      </c>
      <c r="AS367" s="69">
        <f t="shared" si="147"/>
        <v>1620579.2655032591</v>
      </c>
      <c r="AT367" s="69">
        <f>IFERROR(IFERROR(INDEX('2023 IP UPL Data'!L:L,MATCH(A:A,'2023 IP UPL Data'!B:B,0)),INDEX('2023 IMD UPL Data'!I:I,MATCH(A:A,'2023 IMD UPL Data'!B:B,0))),0)</f>
        <v>3957441.2720002369</v>
      </c>
      <c r="AU367" s="69">
        <f>IFERROR(IF(F365="IMD",0,INDEX('2023 OP UPL Data'!J:J,MATCH(A:A,'2023 OP UPL Data'!B:B,0))),0)</f>
        <v>609423.45693251537</v>
      </c>
      <c r="AV367" s="45">
        <f t="shared" si="139"/>
        <v>4566864.7289327523</v>
      </c>
      <c r="AW367" s="69">
        <f>IFERROR(IFERROR(INDEX('2023 IP UPL Data'!M:M,MATCH(A:A,'2023 IP UPL Data'!B:B,0)),INDEX('2023 IMD UPL Data'!J:J,MATCH(A:A,'2023 IMD UPL Data'!B:B,0))),0)</f>
        <v>3015045.44</v>
      </c>
      <c r="AX367" s="69">
        <f>IFERROR(IF(F365="IMD",0,INDEX('2023 OP UPL Data'!L:L,MATCH(A:A,'2023 OP UPL Data'!B:B,0))),0)</f>
        <v>2297766.08</v>
      </c>
      <c r="AY367" s="45">
        <f t="shared" si="140"/>
        <v>5312811.5199999996</v>
      </c>
      <c r="AZ367" s="69">
        <v>9660728.3660705909</v>
      </c>
      <c r="BA367" s="69">
        <v>4565910.5579684926</v>
      </c>
      <c r="BB367" s="69">
        <f t="shared" si="141"/>
        <v>9660728.3660705909</v>
      </c>
      <c r="BC367" s="69">
        <f t="shared" si="141"/>
        <v>2871344.424474651</v>
      </c>
      <c r="BD367" s="69">
        <f t="shared" si="142"/>
        <v>12532072.790545242</v>
      </c>
      <c r="BE367" s="91">
        <f t="shared" si="143"/>
        <v>6645682.9260705914</v>
      </c>
      <c r="BF367" s="91">
        <f t="shared" si="143"/>
        <v>2268144.4779684925</v>
      </c>
      <c r="BG367" s="70">
        <f>IFERROR(INDEX('2023 IP UPL Data'!K:K,MATCH(A367,'2023 IP UPL Data'!B:B,0)),0)</f>
        <v>0</v>
      </c>
    </row>
    <row r="368" spans="1:59">
      <c r="A368" s="120" t="s">
        <v>793</v>
      </c>
      <c r="B368" s="161" t="s">
        <v>793</v>
      </c>
      <c r="C368" s="31" t="s">
        <v>794</v>
      </c>
      <c r="D368" s="193" t="s">
        <v>794</v>
      </c>
      <c r="E368" s="157" t="s">
        <v>23193</v>
      </c>
      <c r="F368" s="117" t="s">
        <v>3071</v>
      </c>
      <c r="G368" s="117" t="s">
        <v>1574</v>
      </c>
      <c r="H368" s="43" t="str">
        <f t="shared" si="125"/>
        <v>Rural Lubbock</v>
      </c>
      <c r="I368" s="45">
        <f>INDEX(FeeCalc!M:M,MATCH(C:C,FeeCalc!F:F,0))</f>
        <v>86622.344274199975</v>
      </c>
      <c r="J368" s="45">
        <f>INDEX(FeeCalc!L:L,MATCH(C:C,FeeCalc!F:F,0))</f>
        <v>521407.71481914422</v>
      </c>
      <c r="K368" s="45">
        <f t="shared" si="126"/>
        <v>608030.05909334426</v>
      </c>
      <c r="L368" s="45">
        <f>IFERROR(IFERROR(INDEX('2023 IP UPL Data'!N:N,MATCH(A:A,'2023 IP UPL Data'!B:B,0)),INDEX('2023 IMD UPL Data'!M:M,MATCH(A:A,'2023 IMD UPL Data'!B:B,0))),0)</f>
        <v>702851.91396664362</v>
      </c>
      <c r="M368" s="45">
        <f>IFERROR((IF(F368="IMD",0,INDEX('2023 OP UPL Data'!M:M,MATCH(A:A,'2023 OP UPL Data'!B:B,0)))),0)</f>
        <v>198207.77558659221</v>
      </c>
      <c r="N368" s="45">
        <f t="shared" si="127"/>
        <v>901059.68955323589</v>
      </c>
      <c r="O368" s="45">
        <v>397158.15172270226</v>
      </c>
      <c r="P368" s="45">
        <v>450617.60543865105</v>
      </c>
      <c r="Q368" s="45">
        <f t="shared" si="128"/>
        <v>847775.75716135325</v>
      </c>
      <c r="R368" s="45" t="str">
        <f t="shared" si="129"/>
        <v>Yes</v>
      </c>
      <c r="S368" s="46" t="str">
        <f t="shared" si="129"/>
        <v>Yes</v>
      </c>
      <c r="T368" s="47">
        <f>ROUND(INDEX(Summary!H:H,MATCH(H:H,Summary!A:A,0)),2)</f>
        <v>0.3</v>
      </c>
      <c r="U368" s="47">
        <f>ROUND(INDEX(Summary!I:I,MATCH(H:H,Summary!A:A,0)),2)</f>
        <v>0.35</v>
      </c>
      <c r="V368" s="82">
        <f t="shared" si="130"/>
        <v>25986.70328225999</v>
      </c>
      <c r="W368" s="82">
        <f t="shared" si="130"/>
        <v>182492.70018670047</v>
      </c>
      <c r="X368" s="45">
        <f t="shared" si="131"/>
        <v>208479.40346896046</v>
      </c>
      <c r="Y368" s="45" t="s">
        <v>18726</v>
      </c>
      <c r="Z368" s="45" t="str">
        <f t="shared" si="132"/>
        <v>No</v>
      </c>
      <c r="AA368" s="45" t="str">
        <f t="shared" si="132"/>
        <v>Yes</v>
      </c>
      <c r="AB368" s="45" t="str">
        <f t="shared" si="133"/>
        <v>Yes</v>
      </c>
      <c r="AC368" s="83">
        <f t="shared" si="144"/>
        <v>2.99</v>
      </c>
      <c r="AD368" s="83">
        <f t="shared" si="145"/>
        <v>0.36</v>
      </c>
      <c r="AE368" s="45">
        <f t="shared" si="146"/>
        <v>259000.80937985794</v>
      </c>
      <c r="AF368" s="45">
        <f t="shared" si="146"/>
        <v>187706.7773348919</v>
      </c>
      <c r="AG368" s="45">
        <f t="shared" si="134"/>
        <v>446707.58671474981</v>
      </c>
      <c r="AH368" s="47">
        <f>IF(Y368="No",0,IFERROR(ROUNDDOWN(INDEX('90% of ACR'!K:K,MATCH(H:H,'90% of ACR'!A:A,0))*IF(I368&gt;0,IF(O368&gt;0,$R$4*MAX(O368-V368,0),0),0)/I368,2),0))</f>
        <v>0</v>
      </c>
      <c r="AI368" s="83">
        <f>IF(Y368="No",0,IFERROR(ROUNDDOWN(INDEX('90% of ACR'!R:R,MATCH(H:H,'90% of ACR'!A:A,0))*IF(J368&gt;0,IF(P368&gt;0,$R$4*MAX(P368-W368,0),0),0)/J368,2),0))</f>
        <v>0.13</v>
      </c>
      <c r="AJ368" s="45">
        <f t="shared" si="135"/>
        <v>0</v>
      </c>
      <c r="AK368" s="45">
        <f t="shared" si="135"/>
        <v>67783.002926488756</v>
      </c>
      <c r="AL368" s="47">
        <f t="shared" si="136"/>
        <v>0.3</v>
      </c>
      <c r="AM368" s="47">
        <f t="shared" si="136"/>
        <v>0.48</v>
      </c>
      <c r="AN368" s="84">
        <f>IFERROR(INDEX(FeeCalc!P:P,MATCH(C368,FeeCalc!F:F,0)),0)</f>
        <v>276262.40639544924</v>
      </c>
      <c r="AO368" s="84">
        <f>IFERROR(INDEX(FeeCalc!S:S,MATCH(C368,FeeCalc!F:F,0)),0)</f>
        <v>16906.239124883421</v>
      </c>
      <c r="AP368" s="84">
        <f t="shared" si="137"/>
        <v>293168.64552033268</v>
      </c>
      <c r="AQ368" s="69">
        <f t="shared" si="138"/>
        <v>124400.83769093383</v>
      </c>
      <c r="AR368" s="69">
        <v>62305.557785008423</v>
      </c>
      <c r="AS368" s="69">
        <f t="shared" si="147"/>
        <v>62095.279905925403</v>
      </c>
      <c r="AT368" s="69">
        <f>IFERROR(IFERROR(INDEX('2023 IP UPL Data'!L:L,MATCH(A:A,'2023 IP UPL Data'!B:B,0)),INDEX('2023 IMD UPL Data'!I:I,MATCH(A:A,'2023 IMD UPL Data'!B:B,0))),0)</f>
        <v>226366.47603335633</v>
      </c>
      <c r="AU368" s="69">
        <f>IFERROR(IF(F366="IMD",0,INDEX('2023 OP UPL Data'!J:J,MATCH(A:A,'2023 OP UPL Data'!B:B,0))),0)</f>
        <v>228195.39441340778</v>
      </c>
      <c r="AV368" s="45">
        <f t="shared" si="139"/>
        <v>454561.87044676411</v>
      </c>
      <c r="AW368" s="69">
        <f>IFERROR(IFERROR(INDEX('2023 IP UPL Data'!M:M,MATCH(A:A,'2023 IP UPL Data'!B:B,0)),INDEX('2023 IMD UPL Data'!J:J,MATCH(A:A,'2023 IMD UPL Data'!B:B,0))),0)</f>
        <v>929218.39</v>
      </c>
      <c r="AX368" s="69">
        <f>IFERROR(IF(F366="IMD",0,INDEX('2023 OP UPL Data'!L:L,MATCH(A:A,'2023 OP UPL Data'!B:B,0))),0)</f>
        <v>426403.17</v>
      </c>
      <c r="AY368" s="45">
        <f t="shared" si="140"/>
        <v>1355621.56</v>
      </c>
      <c r="AZ368" s="69">
        <v>623524.62775605859</v>
      </c>
      <c r="BA368" s="69">
        <v>678812.99985205883</v>
      </c>
      <c r="BB368" s="69">
        <f t="shared" si="141"/>
        <v>597537.9244737986</v>
      </c>
      <c r="BC368" s="69">
        <f t="shared" si="141"/>
        <v>496320.29966535838</v>
      </c>
      <c r="BD368" s="69">
        <f t="shared" si="142"/>
        <v>1093858.224139157</v>
      </c>
      <c r="BE368" s="91">
        <f t="shared" si="143"/>
        <v>0</v>
      </c>
      <c r="BF368" s="91">
        <f t="shared" si="143"/>
        <v>252409.82985205884</v>
      </c>
      <c r="BG368" s="70">
        <f>IFERROR(INDEX('2023 IP UPL Data'!K:K,MATCH(A368,'2023 IP UPL Data'!B:B,0)),0)</f>
        <v>0</v>
      </c>
    </row>
    <row r="369" spans="1:59">
      <c r="A369" s="120" t="s">
        <v>153</v>
      </c>
      <c r="B369" s="161" t="s">
        <v>153</v>
      </c>
      <c r="C369" s="31" t="s">
        <v>154</v>
      </c>
      <c r="D369" s="193" t="s">
        <v>154</v>
      </c>
      <c r="E369" s="157" t="s">
        <v>23194</v>
      </c>
      <c r="F369" s="117" t="s">
        <v>3071</v>
      </c>
      <c r="G369" s="117" t="s">
        <v>311</v>
      </c>
      <c r="H369" s="43" t="str">
        <f t="shared" si="125"/>
        <v>Rural MRSA Northeast</v>
      </c>
      <c r="I369" s="45">
        <f>INDEX(FeeCalc!M:M,MATCH(C:C,FeeCalc!F:F,0))</f>
        <v>1445599.1335370084</v>
      </c>
      <c r="J369" s="45">
        <f>INDEX(FeeCalc!L:L,MATCH(C:C,FeeCalc!F:F,0))</f>
        <v>1018344.3291631287</v>
      </c>
      <c r="K369" s="45">
        <f t="shared" si="126"/>
        <v>2463943.4627001369</v>
      </c>
      <c r="L369" s="45">
        <f>IFERROR(IFERROR(INDEX('2023 IP UPL Data'!N:N,MATCH(A:A,'2023 IP UPL Data'!B:B,0)),INDEX('2023 IMD UPL Data'!M:M,MATCH(A:A,'2023 IMD UPL Data'!B:B,0))),0)</f>
        <v>-153938.38765100238</v>
      </c>
      <c r="M369" s="45">
        <f>IFERROR((IF(F369="IMD",0,INDEX('2023 OP UPL Data'!M:M,MATCH(A:A,'2023 OP UPL Data'!B:B,0)))),0)</f>
        <v>967981.02</v>
      </c>
      <c r="N369" s="45">
        <f t="shared" si="127"/>
        <v>814042.63234899763</v>
      </c>
      <c r="O369" s="45">
        <v>-221772.40032560134</v>
      </c>
      <c r="P369" s="45">
        <v>821484.53552545584</v>
      </c>
      <c r="Q369" s="45">
        <f t="shared" si="128"/>
        <v>599712.1351998545</v>
      </c>
      <c r="R369" s="45" t="str">
        <f t="shared" si="129"/>
        <v>No</v>
      </c>
      <c r="S369" s="46" t="str">
        <f t="shared" si="129"/>
        <v>Yes</v>
      </c>
      <c r="T369" s="47">
        <f>ROUND(INDEX(Summary!H:H,MATCH(H:H,Summary!A:A,0)),2)</f>
        <v>0.17</v>
      </c>
      <c r="U369" s="47">
        <f>ROUND(INDEX(Summary!I:I,MATCH(H:H,Summary!A:A,0)),2)</f>
        <v>0.45</v>
      </c>
      <c r="V369" s="82">
        <f t="shared" si="130"/>
        <v>245751.85270129144</v>
      </c>
      <c r="W369" s="82">
        <f t="shared" si="130"/>
        <v>458254.94812340796</v>
      </c>
      <c r="X369" s="45">
        <f t="shared" si="131"/>
        <v>704006.80082469946</v>
      </c>
      <c r="Y369" s="45" t="s">
        <v>18726</v>
      </c>
      <c r="Z369" s="45" t="str">
        <f t="shared" si="132"/>
        <v>No</v>
      </c>
      <c r="AA369" s="45" t="str">
        <f t="shared" si="132"/>
        <v>Yes</v>
      </c>
      <c r="AB369" s="45" t="str">
        <f t="shared" si="133"/>
        <v>Yes</v>
      </c>
      <c r="AC369" s="83">
        <f t="shared" si="144"/>
        <v>0</v>
      </c>
      <c r="AD369" s="83">
        <f t="shared" si="145"/>
        <v>0.25</v>
      </c>
      <c r="AE369" s="45">
        <f t="shared" si="146"/>
        <v>0</v>
      </c>
      <c r="AF369" s="45">
        <f t="shared" si="146"/>
        <v>254586.08229078219</v>
      </c>
      <c r="AG369" s="45">
        <f t="shared" si="134"/>
        <v>254586.08229078219</v>
      </c>
      <c r="AH369" s="47">
        <f>IF(Y369="No",0,IFERROR(ROUNDDOWN(INDEX('90% of ACR'!K:K,MATCH(H:H,'90% of ACR'!A:A,0))*IF(I369&gt;0,IF(O369&gt;0,$R$4*MAX(O369-V369,0),0),0)/I369,2),0))</f>
        <v>0</v>
      </c>
      <c r="AI369" s="83">
        <f>IF(Y369="No",0,IFERROR(ROUNDDOWN(INDEX('90% of ACR'!R:R,MATCH(H:H,'90% of ACR'!A:A,0))*IF(J369&gt;0,IF(P369&gt;0,$R$4*MAX(P369-W369,0),0),0)/J369,2),0))</f>
        <v>0.24</v>
      </c>
      <c r="AJ369" s="45">
        <f t="shared" si="135"/>
        <v>0</v>
      </c>
      <c r="AK369" s="45">
        <f t="shared" si="135"/>
        <v>244402.63899915089</v>
      </c>
      <c r="AL369" s="47">
        <f t="shared" si="136"/>
        <v>0.17</v>
      </c>
      <c r="AM369" s="47">
        <f t="shared" si="136"/>
        <v>0.69</v>
      </c>
      <c r="AN369" s="84">
        <f>IFERROR(INDEX(FeeCalc!P:P,MATCH(C369,FeeCalc!F:F,0)),0)</f>
        <v>948409.43982385017</v>
      </c>
      <c r="AO369" s="84">
        <f>IFERROR(INDEX(FeeCalc!S:S,MATCH(C369,FeeCalc!F:F,0)),0)</f>
        <v>58338.040206780104</v>
      </c>
      <c r="AP369" s="84">
        <f t="shared" si="137"/>
        <v>1006747.4800306302</v>
      </c>
      <c r="AQ369" s="69">
        <f t="shared" si="138"/>
        <v>427195.17169635749</v>
      </c>
      <c r="AR369" s="69">
        <v>216280.57001015745</v>
      </c>
      <c r="AS369" s="69">
        <f t="shared" si="147"/>
        <v>210914.60168620004</v>
      </c>
      <c r="AT369" s="69">
        <f>IFERROR(IFERROR(INDEX('2023 IP UPL Data'!L:L,MATCH(A:A,'2023 IP UPL Data'!B:B,0)),INDEX('2023 IMD UPL Data'!I:I,MATCH(A:A,'2023 IMD UPL Data'!B:B,0))),0)</f>
        <v>938057.73765100236</v>
      </c>
      <c r="AU369" s="69">
        <f>IFERROR(IF(F367="IMD",0,INDEX('2023 OP UPL Data'!J:J,MATCH(A:A,'2023 OP UPL Data'!B:B,0))),0)</f>
        <v>443628.08</v>
      </c>
      <c r="AV369" s="45">
        <f t="shared" si="139"/>
        <v>1381685.8176510024</v>
      </c>
      <c r="AW369" s="69">
        <f>IFERROR(IFERROR(INDEX('2023 IP UPL Data'!M:M,MATCH(A:A,'2023 IP UPL Data'!B:B,0)),INDEX('2023 IMD UPL Data'!J:J,MATCH(A:A,'2023 IMD UPL Data'!B:B,0))),0)</f>
        <v>784119.35</v>
      </c>
      <c r="AX369" s="69">
        <f>IFERROR(IF(F367="IMD",0,INDEX('2023 OP UPL Data'!L:L,MATCH(A:A,'2023 OP UPL Data'!B:B,0))),0)</f>
        <v>1411609.1</v>
      </c>
      <c r="AY369" s="45">
        <f t="shared" si="140"/>
        <v>2195728.4500000002</v>
      </c>
      <c r="AZ369" s="69">
        <v>716285.33732540102</v>
      </c>
      <c r="BA369" s="69">
        <v>1265112.6155254559</v>
      </c>
      <c r="BB369" s="69">
        <f t="shared" si="141"/>
        <v>470533.48462410958</v>
      </c>
      <c r="BC369" s="69">
        <f t="shared" si="141"/>
        <v>806857.6674020479</v>
      </c>
      <c r="BD369" s="69">
        <f t="shared" si="142"/>
        <v>1277391.1520261574</v>
      </c>
      <c r="BE369" s="91">
        <f t="shared" si="143"/>
        <v>0</v>
      </c>
      <c r="BF369" s="91">
        <f t="shared" si="143"/>
        <v>0</v>
      </c>
      <c r="BG369" s="70">
        <f>IFERROR(INDEX('2023 IP UPL Data'!K:K,MATCH(A369,'2023 IP UPL Data'!B:B,0)),0)</f>
        <v>0</v>
      </c>
    </row>
    <row r="370" spans="1:59">
      <c r="A370" s="120" t="s">
        <v>196</v>
      </c>
      <c r="B370" s="161" t="s">
        <v>196</v>
      </c>
      <c r="C370" s="31" t="s">
        <v>197</v>
      </c>
      <c r="D370" s="193" t="s">
        <v>197</v>
      </c>
      <c r="E370" s="157" t="s">
        <v>22983</v>
      </c>
      <c r="F370" s="117" t="s">
        <v>3071</v>
      </c>
      <c r="G370" s="117" t="s">
        <v>1597</v>
      </c>
      <c r="H370" s="43" t="str">
        <f t="shared" si="125"/>
        <v>Rural Nueces</v>
      </c>
      <c r="I370" s="45">
        <f>INDEX(FeeCalc!M:M,MATCH(C:C,FeeCalc!F:F,0))</f>
        <v>52040.418722559371</v>
      </c>
      <c r="J370" s="45">
        <f>INDEX(FeeCalc!L:L,MATCH(C:C,FeeCalc!F:F,0))</f>
        <v>814832.48999925924</v>
      </c>
      <c r="K370" s="45">
        <f t="shared" si="126"/>
        <v>866872.90872181859</v>
      </c>
      <c r="L370" s="45">
        <f>IFERROR(IFERROR(INDEX('2023 IP UPL Data'!N:N,MATCH(A:A,'2023 IP UPL Data'!B:B,0)),INDEX('2023 IMD UPL Data'!M:M,MATCH(A:A,'2023 IMD UPL Data'!B:B,0))),0)</f>
        <v>44369.032941705867</v>
      </c>
      <c r="M370" s="45">
        <f>IFERROR((IF(F370="IMD",0,INDEX('2023 OP UPL Data'!M:M,MATCH(A:A,'2023 OP UPL Data'!B:B,0)))),0)</f>
        <v>259698.42481481488</v>
      </c>
      <c r="N370" s="45">
        <f t="shared" si="127"/>
        <v>304067.45775652071</v>
      </c>
      <c r="O370" s="45">
        <v>-19856.515763064701</v>
      </c>
      <c r="P370" s="45">
        <v>261782.83685202309</v>
      </c>
      <c r="Q370" s="45">
        <f t="shared" si="128"/>
        <v>241926.32108895839</v>
      </c>
      <c r="R370" s="45" t="str">
        <f t="shared" si="129"/>
        <v>No</v>
      </c>
      <c r="S370" s="46" t="str">
        <f t="shared" si="129"/>
        <v>Yes</v>
      </c>
      <c r="T370" s="47">
        <f>ROUND(INDEX(Summary!H:H,MATCH(H:H,Summary!A:A,0)),2)</f>
        <v>0.12</v>
      </c>
      <c r="U370" s="47">
        <f>ROUND(INDEX(Summary!I:I,MATCH(H:H,Summary!A:A,0)),2)</f>
        <v>0.18</v>
      </c>
      <c r="V370" s="82">
        <f t="shared" si="130"/>
        <v>6244.8502467071239</v>
      </c>
      <c r="W370" s="82">
        <f t="shared" si="130"/>
        <v>146669.84819986665</v>
      </c>
      <c r="X370" s="45">
        <f t="shared" si="131"/>
        <v>152914.69844657378</v>
      </c>
      <c r="Y370" s="45" t="s">
        <v>18727</v>
      </c>
      <c r="Z370" s="45" t="str">
        <f t="shared" si="132"/>
        <v>No</v>
      </c>
      <c r="AA370" s="45" t="str">
        <f t="shared" si="132"/>
        <v>No</v>
      </c>
      <c r="AB370" s="45" t="str">
        <f t="shared" si="133"/>
        <v>No</v>
      </c>
      <c r="AC370" s="83">
        <f t="shared" si="144"/>
        <v>0</v>
      </c>
      <c r="AD370" s="83">
        <f t="shared" si="145"/>
        <v>0</v>
      </c>
      <c r="AE370" s="45">
        <f t="shared" si="146"/>
        <v>0</v>
      </c>
      <c r="AF370" s="45">
        <f t="shared" si="146"/>
        <v>0</v>
      </c>
      <c r="AG370" s="45">
        <f t="shared" si="134"/>
        <v>0</v>
      </c>
      <c r="AH370" s="47">
        <f>IF(Y370="No",0,IFERROR(ROUNDDOWN(INDEX('90% of ACR'!K:K,MATCH(H:H,'90% of ACR'!A:A,0))*IF(I370&gt;0,IF(O370&gt;0,$R$4*MAX(O370-V370,0),0),0)/I370,2),0))</f>
        <v>0</v>
      </c>
      <c r="AI370" s="83">
        <f>IF(Y370="No",0,IFERROR(ROUNDDOWN(INDEX('90% of ACR'!R:R,MATCH(H:H,'90% of ACR'!A:A,0))*IF(J370&gt;0,IF(P370&gt;0,$R$4*MAX(P370-W370,0),0),0)/J370,2),0))</f>
        <v>0</v>
      </c>
      <c r="AJ370" s="45">
        <f t="shared" si="135"/>
        <v>0</v>
      </c>
      <c r="AK370" s="45">
        <f t="shared" si="135"/>
        <v>0</v>
      </c>
      <c r="AL370" s="47">
        <f t="shared" si="136"/>
        <v>0.12</v>
      </c>
      <c r="AM370" s="47">
        <f t="shared" si="136"/>
        <v>0.18</v>
      </c>
      <c r="AN370" s="84">
        <f>IFERROR(INDEX(FeeCalc!P:P,MATCH(C370,FeeCalc!F:F,0)),0)</f>
        <v>152914.69844657378</v>
      </c>
      <c r="AO370" s="84">
        <f>IFERROR(INDEX(FeeCalc!S:S,MATCH(C370,FeeCalc!F:F,0)),0)</f>
        <v>9476.8263890645321</v>
      </c>
      <c r="AP370" s="84">
        <f t="shared" si="137"/>
        <v>162391.52483563829</v>
      </c>
      <c r="AQ370" s="69">
        <f t="shared" si="138"/>
        <v>68907.920516556085</v>
      </c>
      <c r="AR370" s="69">
        <v>35034.174027873058</v>
      </c>
      <c r="AS370" s="69">
        <f t="shared" si="147"/>
        <v>33873.746488683028</v>
      </c>
      <c r="AT370" s="69">
        <f>IFERROR(IFERROR(INDEX('2023 IP UPL Data'!L:L,MATCH(A:A,'2023 IP UPL Data'!B:B,0)),INDEX('2023 IMD UPL Data'!I:I,MATCH(A:A,'2023 IMD UPL Data'!B:B,0))),0)</f>
        <v>87019.377058294136</v>
      </c>
      <c r="AU370" s="69">
        <f>IFERROR(IF(F368="IMD",0,INDEX('2023 OP UPL Data'!J:J,MATCH(A:A,'2023 OP UPL Data'!B:B,0))),0)</f>
        <v>296237.10518518515</v>
      </c>
      <c r="AV370" s="45">
        <f t="shared" si="139"/>
        <v>383256.48224347929</v>
      </c>
      <c r="AW370" s="69">
        <f>IFERROR(IFERROR(INDEX('2023 IP UPL Data'!M:M,MATCH(A:A,'2023 IP UPL Data'!B:B,0)),INDEX('2023 IMD UPL Data'!J:J,MATCH(A:A,'2023 IMD UPL Data'!B:B,0))),0)</f>
        <v>131388.41</v>
      </c>
      <c r="AX370" s="69">
        <f>IFERROR(IF(F368="IMD",0,INDEX('2023 OP UPL Data'!L:L,MATCH(A:A,'2023 OP UPL Data'!B:B,0))),0)</f>
        <v>555935.53</v>
      </c>
      <c r="AY370" s="45">
        <f t="shared" si="140"/>
        <v>687323.94000000006</v>
      </c>
      <c r="AZ370" s="69">
        <v>67162.861295229435</v>
      </c>
      <c r="BA370" s="69">
        <v>558019.94203720824</v>
      </c>
      <c r="BB370" s="69">
        <f t="shared" si="141"/>
        <v>60918.011048522312</v>
      </c>
      <c r="BC370" s="69">
        <f t="shared" si="141"/>
        <v>411350.09383734158</v>
      </c>
      <c r="BD370" s="69">
        <f t="shared" si="142"/>
        <v>472268.10488586384</v>
      </c>
      <c r="BE370" s="91">
        <f t="shared" si="143"/>
        <v>0</v>
      </c>
      <c r="BF370" s="91">
        <f t="shared" si="143"/>
        <v>2084.4120372082107</v>
      </c>
      <c r="BG370" s="70">
        <f>IFERROR(INDEX('2023 IP UPL Data'!K:K,MATCH(A370,'2023 IP UPL Data'!B:B,0)),0)</f>
        <v>0</v>
      </c>
    </row>
    <row r="371" spans="1:59">
      <c r="A371" s="120" t="s">
        <v>88</v>
      </c>
      <c r="B371" s="161" t="s">
        <v>88</v>
      </c>
      <c r="C371" s="31" t="s">
        <v>89</v>
      </c>
      <c r="D371" s="193" t="s">
        <v>89</v>
      </c>
      <c r="E371" s="157" t="s">
        <v>3625</v>
      </c>
      <c r="F371" s="117" t="s">
        <v>3071</v>
      </c>
      <c r="G371" s="117" t="s">
        <v>1530</v>
      </c>
      <c r="H371" s="43" t="str">
        <f t="shared" si="125"/>
        <v>Rural MRSA Central</v>
      </c>
      <c r="I371" s="45">
        <f>INDEX(FeeCalc!M:M,MATCH(C:C,FeeCalc!F:F,0))</f>
        <v>296974.22156249348</v>
      </c>
      <c r="J371" s="45">
        <f>INDEX(FeeCalc!L:L,MATCH(C:C,FeeCalc!F:F,0))</f>
        <v>2129488.9688615063</v>
      </c>
      <c r="K371" s="45">
        <f t="shared" si="126"/>
        <v>2426463.1904239999</v>
      </c>
      <c r="L371" s="45">
        <f>IFERROR(IFERROR(INDEX('2023 IP UPL Data'!N:N,MATCH(A:A,'2023 IP UPL Data'!B:B,0)),INDEX('2023 IMD UPL Data'!M:M,MATCH(A:A,'2023 IMD UPL Data'!B:B,0))),0)</f>
        <v>275325.14630718919</v>
      </c>
      <c r="M371" s="45">
        <f>IFERROR((IF(F371="IMD",0,INDEX('2023 OP UPL Data'!M:M,MATCH(A:A,'2023 OP UPL Data'!B:B,0)))),0)</f>
        <v>225361.53337748372</v>
      </c>
      <c r="N371" s="45">
        <f t="shared" si="127"/>
        <v>500686.67968467291</v>
      </c>
      <c r="O371" s="45">
        <v>403856.2035023254</v>
      </c>
      <c r="P371" s="45">
        <v>1571711.7190577288</v>
      </c>
      <c r="Q371" s="45">
        <f t="shared" si="128"/>
        <v>1975567.9225600541</v>
      </c>
      <c r="R371" s="45" t="str">
        <f t="shared" si="129"/>
        <v>Yes</v>
      </c>
      <c r="S371" s="46" t="str">
        <f t="shared" si="129"/>
        <v>Yes</v>
      </c>
      <c r="T371" s="47">
        <f>ROUND(INDEX(Summary!H:H,MATCH(H:H,Summary!A:A,0)),2)</f>
        <v>0</v>
      </c>
      <c r="U371" s="47">
        <f>ROUND(INDEX(Summary!I:I,MATCH(H:H,Summary!A:A,0)),2)</f>
        <v>0.17</v>
      </c>
      <c r="V371" s="82">
        <f t="shared" si="130"/>
        <v>0</v>
      </c>
      <c r="W371" s="82">
        <f t="shared" si="130"/>
        <v>362013.12470645609</v>
      </c>
      <c r="X371" s="45">
        <f t="shared" si="131"/>
        <v>362013.12470645609</v>
      </c>
      <c r="Y371" s="45" t="s">
        <v>18726</v>
      </c>
      <c r="Z371" s="45" t="str">
        <f t="shared" si="132"/>
        <v>No</v>
      </c>
      <c r="AA371" s="45" t="str">
        <f t="shared" si="132"/>
        <v>Yes</v>
      </c>
      <c r="AB371" s="45" t="str">
        <f t="shared" si="133"/>
        <v>Yes</v>
      </c>
      <c r="AC371" s="83">
        <f t="shared" si="144"/>
        <v>0.95</v>
      </c>
      <c r="AD371" s="83">
        <f t="shared" si="145"/>
        <v>0.4</v>
      </c>
      <c r="AE371" s="45">
        <f t="shared" si="146"/>
        <v>282125.51048436877</v>
      </c>
      <c r="AF371" s="45">
        <f t="shared" si="146"/>
        <v>851795.58754460257</v>
      </c>
      <c r="AG371" s="45">
        <f t="shared" si="134"/>
        <v>1133921.0980289713</v>
      </c>
      <c r="AH371" s="47">
        <f>IF(Y371="No",0,IFERROR(ROUNDDOWN(INDEX('90% of ACR'!K:K,MATCH(H:H,'90% of ACR'!A:A,0))*IF(I371&gt;0,IF(O371&gt;0,$R$4*MAX(O371-V371,0),0),0)/I371,2),0))</f>
        <v>0</v>
      </c>
      <c r="AI371" s="83">
        <f>IF(Y371="No",0,IFERROR(ROUNDDOWN(INDEX('90% of ACR'!R:R,MATCH(H:H,'90% of ACR'!A:A,0))*IF(J371&gt;0,IF(P371&gt;0,$R$4*MAX(P371-W371,0),0),0)/J371,2),0))</f>
        <v>0.39</v>
      </c>
      <c r="AJ371" s="45">
        <f t="shared" si="135"/>
        <v>0</v>
      </c>
      <c r="AK371" s="45">
        <f t="shared" si="135"/>
        <v>830500.69785598747</v>
      </c>
      <c r="AL371" s="47">
        <f t="shared" si="136"/>
        <v>0</v>
      </c>
      <c r="AM371" s="47">
        <f t="shared" si="136"/>
        <v>0.56000000000000005</v>
      </c>
      <c r="AN371" s="84">
        <f>IFERROR(INDEX(FeeCalc!P:P,MATCH(C371,FeeCalc!F:F,0)),0)</f>
        <v>1192513.8225624436</v>
      </c>
      <c r="AO371" s="84">
        <f>IFERROR(INDEX(FeeCalc!S:S,MATCH(C371,FeeCalc!F:F,0)),0)</f>
        <v>73758.317166021676</v>
      </c>
      <c r="AP371" s="84">
        <f t="shared" si="137"/>
        <v>1266272.1397284651</v>
      </c>
      <c r="AQ371" s="69">
        <f t="shared" si="138"/>
        <v>537319.78959525912</v>
      </c>
      <c r="AR371" s="69">
        <v>268707.01560747635</v>
      </c>
      <c r="AS371" s="69">
        <f t="shared" si="147"/>
        <v>268612.77398778277</v>
      </c>
      <c r="AT371" s="69">
        <f>IFERROR(IFERROR(INDEX('2023 IP UPL Data'!L:L,MATCH(A:A,'2023 IP UPL Data'!B:B,0)),INDEX('2023 IMD UPL Data'!I:I,MATCH(A:A,'2023 IMD UPL Data'!B:B,0))),0)</f>
        <v>184851.07369281078</v>
      </c>
      <c r="AU371" s="69">
        <f>IFERROR(IF(F369="IMD",0,INDEX('2023 OP UPL Data'!J:J,MATCH(A:A,'2023 OP UPL Data'!B:B,0))),0)</f>
        <v>823323.56662251637</v>
      </c>
      <c r="AV371" s="45">
        <f t="shared" si="139"/>
        <v>1008174.6403153271</v>
      </c>
      <c r="AW371" s="69">
        <f>IFERROR(IFERROR(INDEX('2023 IP UPL Data'!M:M,MATCH(A:A,'2023 IP UPL Data'!B:B,0)),INDEX('2023 IMD UPL Data'!J:J,MATCH(A:A,'2023 IMD UPL Data'!B:B,0))),0)</f>
        <v>460176.22</v>
      </c>
      <c r="AX371" s="69">
        <f>IFERROR(IF(F369="IMD",0,INDEX('2023 OP UPL Data'!L:L,MATCH(A:A,'2023 OP UPL Data'!B:B,0))),0)</f>
        <v>1048685.1000000001</v>
      </c>
      <c r="AY371" s="45">
        <f t="shared" si="140"/>
        <v>1508861.32</v>
      </c>
      <c r="AZ371" s="69">
        <v>588707.27719513618</v>
      </c>
      <c r="BA371" s="69">
        <v>2395035.2856802451</v>
      </c>
      <c r="BB371" s="69">
        <f t="shared" si="141"/>
        <v>588707.27719513618</v>
      </c>
      <c r="BC371" s="69">
        <f t="shared" si="141"/>
        <v>2033022.1609737892</v>
      </c>
      <c r="BD371" s="69">
        <f t="shared" si="142"/>
        <v>2621729.4381689252</v>
      </c>
      <c r="BE371" s="91">
        <f t="shared" si="143"/>
        <v>128531.05719513621</v>
      </c>
      <c r="BF371" s="91">
        <f t="shared" si="143"/>
        <v>1346350.185680245</v>
      </c>
      <c r="BG371" s="70">
        <f>IFERROR(INDEX('2023 IP UPL Data'!K:K,MATCH(A371,'2023 IP UPL Data'!B:B,0)),0)</f>
        <v>0</v>
      </c>
    </row>
    <row r="372" spans="1:59">
      <c r="A372" s="120" t="s">
        <v>172</v>
      </c>
      <c r="B372" s="161" t="s">
        <v>172</v>
      </c>
      <c r="C372" s="31" t="s">
        <v>173</v>
      </c>
      <c r="D372" s="193" t="s">
        <v>173</v>
      </c>
      <c r="E372" s="157" t="s">
        <v>22930</v>
      </c>
      <c r="F372" s="117" t="s">
        <v>3071</v>
      </c>
      <c r="G372" s="117" t="s">
        <v>228</v>
      </c>
      <c r="H372" s="43" t="str">
        <f t="shared" si="125"/>
        <v>Rural MRSA West</v>
      </c>
      <c r="I372" s="45">
        <f>INDEX(FeeCalc!M:M,MATCH(C:C,FeeCalc!F:F,0))</f>
        <v>91173.505880990095</v>
      </c>
      <c r="J372" s="45">
        <f>INDEX(FeeCalc!L:L,MATCH(C:C,FeeCalc!F:F,0))</f>
        <v>661292.99301135191</v>
      </c>
      <c r="K372" s="45">
        <f t="shared" si="126"/>
        <v>752466.49889234197</v>
      </c>
      <c r="L372" s="45">
        <f>IFERROR(IFERROR(INDEX('2023 IP UPL Data'!N:N,MATCH(A:A,'2023 IP UPL Data'!B:B,0)),INDEX('2023 IMD UPL Data'!M:M,MATCH(A:A,'2023 IMD UPL Data'!B:B,0))),0)</f>
        <v>2396.0791942327196</v>
      </c>
      <c r="M372" s="45">
        <f>IFERROR((IF(F372="IMD",0,INDEX('2023 OP UPL Data'!M:M,MATCH(A:A,'2023 OP UPL Data'!B:B,0)))),0)</f>
        <v>108875.31632653065</v>
      </c>
      <c r="N372" s="45">
        <f t="shared" si="127"/>
        <v>111271.39552076337</v>
      </c>
      <c r="O372" s="45">
        <v>-23299.552699663713</v>
      </c>
      <c r="P372" s="45">
        <v>235245.92839042866</v>
      </c>
      <c r="Q372" s="45">
        <f t="shared" si="128"/>
        <v>211946.37569076495</v>
      </c>
      <c r="R372" s="45" t="str">
        <f t="shared" si="129"/>
        <v>No</v>
      </c>
      <c r="S372" s="46" t="str">
        <f t="shared" si="129"/>
        <v>Yes</v>
      </c>
      <c r="T372" s="47">
        <f>ROUND(INDEX(Summary!H:H,MATCH(H:H,Summary!A:A,0)),2)</f>
        <v>0</v>
      </c>
      <c r="U372" s="47">
        <f>ROUND(INDEX(Summary!I:I,MATCH(H:H,Summary!A:A,0)),2)</f>
        <v>0.25</v>
      </c>
      <c r="V372" s="82">
        <f t="shared" si="130"/>
        <v>0</v>
      </c>
      <c r="W372" s="82">
        <f t="shared" si="130"/>
        <v>165323.24825283798</v>
      </c>
      <c r="X372" s="45">
        <f t="shared" si="131"/>
        <v>165323.24825283798</v>
      </c>
      <c r="Y372" s="45" t="s">
        <v>18726</v>
      </c>
      <c r="Z372" s="45" t="str">
        <f t="shared" si="132"/>
        <v>No</v>
      </c>
      <c r="AA372" s="45" t="str">
        <f t="shared" si="132"/>
        <v>Yes</v>
      </c>
      <c r="AB372" s="45" t="str">
        <f t="shared" si="133"/>
        <v>Yes</v>
      </c>
      <c r="AC372" s="83">
        <f t="shared" si="144"/>
        <v>0</v>
      </c>
      <c r="AD372" s="83">
        <f t="shared" si="145"/>
        <v>7.0000000000000007E-2</v>
      </c>
      <c r="AE372" s="45">
        <f t="shared" si="146"/>
        <v>0</v>
      </c>
      <c r="AF372" s="45">
        <f t="shared" si="146"/>
        <v>46290.50951079464</v>
      </c>
      <c r="AG372" s="45">
        <f t="shared" si="134"/>
        <v>46290.50951079464</v>
      </c>
      <c r="AH372" s="47">
        <f>IF(Y372="No",0,IFERROR(ROUNDDOWN(INDEX('90% of ACR'!K:K,MATCH(H:H,'90% of ACR'!A:A,0))*IF(I372&gt;0,IF(O372&gt;0,$R$4*MAX(O372-V372,0),0),0)/I372,2),0))</f>
        <v>0</v>
      </c>
      <c r="AI372" s="83">
        <f>IF(Y372="No",0,IFERROR(ROUNDDOWN(INDEX('90% of ACR'!R:R,MATCH(H:H,'90% of ACR'!A:A,0))*IF(J372&gt;0,IF(P372&gt;0,$R$4*MAX(P372-W372,0),0),0)/J372,2),0))</f>
        <v>7.0000000000000007E-2</v>
      </c>
      <c r="AJ372" s="45">
        <f t="shared" si="135"/>
        <v>0</v>
      </c>
      <c r="AK372" s="45">
        <f t="shared" si="135"/>
        <v>46290.50951079464</v>
      </c>
      <c r="AL372" s="47">
        <f t="shared" si="136"/>
        <v>0</v>
      </c>
      <c r="AM372" s="47">
        <f t="shared" si="136"/>
        <v>0.32</v>
      </c>
      <c r="AN372" s="84">
        <f>IFERROR(INDEX(FeeCalc!P:P,MATCH(C372,FeeCalc!F:F,0)),0)</f>
        <v>211613.7577636326</v>
      </c>
      <c r="AO372" s="84">
        <f>IFERROR(INDEX(FeeCalc!S:S,MATCH(C372,FeeCalc!F:F,0)),0)</f>
        <v>13066.799299629229</v>
      </c>
      <c r="AP372" s="84">
        <f t="shared" si="137"/>
        <v>224680.55706326183</v>
      </c>
      <c r="AQ372" s="69">
        <f t="shared" si="138"/>
        <v>95339.15013976804</v>
      </c>
      <c r="AR372" s="69">
        <v>50758.315204267019</v>
      </c>
      <c r="AS372" s="69">
        <f t="shared" si="147"/>
        <v>44580.834935501021</v>
      </c>
      <c r="AT372" s="69">
        <f>IFERROR(IFERROR(INDEX('2023 IP UPL Data'!L:L,MATCH(A:A,'2023 IP UPL Data'!B:B,0)),INDEX('2023 IMD UPL Data'!I:I,MATCH(A:A,'2023 IMD UPL Data'!B:B,0))),0)</f>
        <v>32559.690805767277</v>
      </c>
      <c r="AU372" s="69">
        <f>IFERROR(IF(F370="IMD",0,INDEX('2023 OP UPL Data'!J:J,MATCH(A:A,'2023 OP UPL Data'!B:B,0))),0)</f>
        <v>357459.82367346936</v>
      </c>
      <c r="AV372" s="45">
        <f t="shared" si="139"/>
        <v>390019.51447923662</v>
      </c>
      <c r="AW372" s="69">
        <f>IFERROR(IFERROR(INDEX('2023 IP UPL Data'!M:M,MATCH(A:A,'2023 IP UPL Data'!B:B,0)),INDEX('2023 IMD UPL Data'!J:J,MATCH(A:A,'2023 IMD UPL Data'!B:B,0))),0)</f>
        <v>34955.769999999997</v>
      </c>
      <c r="AX372" s="69">
        <f>IFERROR(IF(F370="IMD",0,INDEX('2023 OP UPL Data'!L:L,MATCH(A:A,'2023 OP UPL Data'!B:B,0))),0)</f>
        <v>466335.14</v>
      </c>
      <c r="AY372" s="45">
        <f t="shared" si="140"/>
        <v>501290.91000000003</v>
      </c>
      <c r="AZ372" s="69">
        <v>9260.1381061035627</v>
      </c>
      <c r="BA372" s="69">
        <v>592705.75206389802</v>
      </c>
      <c r="BB372" s="69">
        <f t="shared" si="141"/>
        <v>9260.1381061035627</v>
      </c>
      <c r="BC372" s="69">
        <f t="shared" si="141"/>
        <v>427382.50381106004</v>
      </c>
      <c r="BD372" s="69">
        <f t="shared" si="142"/>
        <v>436642.64191716356</v>
      </c>
      <c r="BE372" s="91">
        <f t="shared" si="143"/>
        <v>0</v>
      </c>
      <c r="BF372" s="91">
        <f t="shared" si="143"/>
        <v>126370.61206389801</v>
      </c>
      <c r="BG372" s="70">
        <f>IFERROR(INDEX('2023 IP UPL Data'!K:K,MATCH(A372,'2023 IP UPL Data'!B:B,0)),0)</f>
        <v>0</v>
      </c>
    </row>
    <row r="373" spans="1:59" ht="25.5">
      <c r="A373" s="120" t="s">
        <v>468</v>
      </c>
      <c r="B373" s="161" t="s">
        <v>468</v>
      </c>
      <c r="C373" s="31" t="s">
        <v>469</v>
      </c>
      <c r="D373" s="193" t="s">
        <v>469</v>
      </c>
      <c r="E373" s="157" t="s">
        <v>3620</v>
      </c>
      <c r="F373" s="117" t="s">
        <v>22998</v>
      </c>
      <c r="G373" s="117" t="s">
        <v>224</v>
      </c>
      <c r="H373" s="43" t="str">
        <f t="shared" si="125"/>
        <v>State-owned non-IMD Dallas</v>
      </c>
      <c r="I373" s="45">
        <f>INDEX(FeeCalc!M:M,MATCH(C:C,FeeCalc!F:F,0))</f>
        <v>28405110.233259842</v>
      </c>
      <c r="J373" s="45">
        <f>INDEX(FeeCalc!L:L,MATCH(C:C,FeeCalc!F:F,0))</f>
        <v>5692625.3913735617</v>
      </c>
      <c r="K373" s="45">
        <f t="shared" si="126"/>
        <v>34097735.624633402</v>
      </c>
      <c r="L373" s="45">
        <f>IFERROR(IFERROR(INDEX('2023 IP UPL Data'!N:N,MATCH(A:A,'2023 IP UPL Data'!B:B,0)),INDEX('2023 IMD UPL Data'!M:M,MATCH(A:A,'2023 IMD UPL Data'!B:B,0))),0)</f>
        <v>17081417.992088351</v>
      </c>
      <c r="M373" s="45">
        <f>IFERROR((IF(F373="IMD",0,INDEX('2023 OP UPL Data'!M:M,MATCH(A:A,'2023 OP UPL Data'!B:B,0)))),0)</f>
        <v>9555182.0240160637</v>
      </c>
      <c r="N373" s="45">
        <f t="shared" si="127"/>
        <v>26636600.016104415</v>
      </c>
      <c r="O373" s="45">
        <v>37798007.317896888</v>
      </c>
      <c r="P373" s="45">
        <v>16527002.871515002</v>
      </c>
      <c r="Q373" s="45">
        <f t="shared" si="128"/>
        <v>54325010.189411893</v>
      </c>
      <c r="R373" s="45" t="str">
        <f t="shared" si="129"/>
        <v>Yes</v>
      </c>
      <c r="S373" s="46" t="str">
        <f t="shared" si="129"/>
        <v>Yes</v>
      </c>
      <c r="T373" s="47">
        <f>ROUND(INDEX(Summary!H:H,MATCH(H:H,Summary!A:A,0)),2)</f>
        <v>0.6</v>
      </c>
      <c r="U373" s="47">
        <f>ROUND(INDEX(Summary!I:I,MATCH(H:H,Summary!A:A,0)),2)</f>
        <v>1.68</v>
      </c>
      <c r="V373" s="82">
        <f t="shared" si="130"/>
        <v>17043066.139955904</v>
      </c>
      <c r="W373" s="82">
        <f t="shared" si="130"/>
        <v>9563610.6575075835</v>
      </c>
      <c r="X373" s="45">
        <f t="shared" si="131"/>
        <v>26606676.797463488</v>
      </c>
      <c r="Y373" s="45" t="s">
        <v>18726</v>
      </c>
      <c r="Z373" s="45" t="str">
        <f t="shared" si="132"/>
        <v>Yes</v>
      </c>
      <c r="AA373" s="45" t="str">
        <f t="shared" si="132"/>
        <v>Yes</v>
      </c>
      <c r="AB373" s="45" t="str">
        <f t="shared" si="133"/>
        <v>Yes</v>
      </c>
      <c r="AC373" s="83">
        <f t="shared" si="144"/>
        <v>0.51</v>
      </c>
      <c r="AD373" s="83">
        <f t="shared" si="145"/>
        <v>0.85</v>
      </c>
      <c r="AE373" s="45">
        <f t="shared" si="146"/>
        <v>14486606.21896252</v>
      </c>
      <c r="AF373" s="45">
        <f t="shared" si="146"/>
        <v>4838731.5826675277</v>
      </c>
      <c r="AG373" s="45">
        <f t="shared" si="134"/>
        <v>19325337.80163005</v>
      </c>
      <c r="AH373" s="47">
        <f>IF(Y373="No",0,IFERROR(ROUNDDOWN(INDEX('90% of ACR'!K:K,MATCH(H:H,'90% of ACR'!A:A,0))*IF(I373&gt;0,IF(O373&gt;0,$R$4*MAX(O373-V373,0),0),0)/I373,2),0))</f>
        <v>0.5</v>
      </c>
      <c r="AI373" s="83">
        <f>IF(Y373="No",0,IFERROR(ROUNDDOWN(INDEX('90% of ACR'!R:R,MATCH(H:H,'90% of ACR'!A:A,0))*IF(J373&gt;0,IF(P373&gt;0,$R$4*MAX(P373-W373,0),0),0)/J373,2),0))</f>
        <v>0.85</v>
      </c>
      <c r="AJ373" s="45">
        <f t="shared" si="135"/>
        <v>14202555.116629921</v>
      </c>
      <c r="AK373" s="45">
        <f t="shared" si="135"/>
        <v>4838731.5826675277</v>
      </c>
      <c r="AL373" s="47">
        <f t="shared" si="136"/>
        <v>1.1000000000000001</v>
      </c>
      <c r="AM373" s="47">
        <f t="shared" si="136"/>
        <v>2.5299999999999998</v>
      </c>
      <c r="AN373" s="84">
        <f>IFERROR(INDEX(FeeCalc!P:P,MATCH(C373,FeeCalc!F:F,0)),0)</f>
        <v>45647963.496760935</v>
      </c>
      <c r="AO373" s="84">
        <f>IFERROR(INDEX(FeeCalc!S:S,MATCH(C373,FeeCalc!F:F,0)),0)</f>
        <v>2871844.2235456295</v>
      </c>
      <c r="AP373" s="84">
        <f t="shared" si="137"/>
        <v>48519807.72030656</v>
      </c>
      <c r="AQ373" s="69">
        <f t="shared" si="138"/>
        <v>20588507.049573127</v>
      </c>
      <c r="AR373" s="69">
        <v>10344958.354410782</v>
      </c>
      <c r="AS373" s="69">
        <f t="shared" si="147"/>
        <v>10243548.695162345</v>
      </c>
      <c r="AT373" s="69">
        <f>IFERROR(IFERROR(INDEX('2023 IP UPL Data'!L:L,MATCH(A:A,'2023 IP UPL Data'!B:B,0)),INDEX('2023 IMD UPL Data'!I:I,MATCH(A:A,'2023 IMD UPL Data'!B:B,0))),0)</f>
        <v>8951729.4779116474</v>
      </c>
      <c r="AU373" s="69">
        <f>IFERROR(IF(F371="IMD",0,INDEX('2023 OP UPL Data'!J:J,MATCH(A:A,'2023 OP UPL Data'!B:B,0))),0)</f>
        <v>2882980.9959839354</v>
      </c>
      <c r="AV373" s="45">
        <f t="shared" si="139"/>
        <v>11834710.473895583</v>
      </c>
      <c r="AW373" s="69">
        <f>IFERROR(IFERROR(INDEX('2023 IP UPL Data'!M:M,MATCH(A:A,'2023 IP UPL Data'!B:B,0)),INDEX('2023 IMD UPL Data'!J:J,MATCH(A:A,'2023 IMD UPL Data'!B:B,0))),0)</f>
        <v>26033147.469999999</v>
      </c>
      <c r="AX373" s="69">
        <f>IFERROR(IF(F371="IMD",0,INDEX('2023 OP UPL Data'!L:L,MATCH(A:A,'2023 OP UPL Data'!B:B,0))),0)</f>
        <v>12438163.02</v>
      </c>
      <c r="AY373" s="45">
        <f t="shared" si="140"/>
        <v>38471310.489999995</v>
      </c>
      <c r="AZ373" s="69">
        <v>46749736.795808539</v>
      </c>
      <c r="BA373" s="69">
        <v>19409983.867498938</v>
      </c>
      <c r="BB373" s="69">
        <f t="shared" si="141"/>
        <v>29706670.655852634</v>
      </c>
      <c r="BC373" s="69">
        <f t="shared" si="141"/>
        <v>9846373.2099913545</v>
      </c>
      <c r="BD373" s="69">
        <f t="shared" si="142"/>
        <v>39553043.865843982</v>
      </c>
      <c r="BE373" s="91">
        <f t="shared" si="143"/>
        <v>20716589.32580854</v>
      </c>
      <c r="BF373" s="91">
        <f t="shared" si="143"/>
        <v>6971820.8474989384</v>
      </c>
      <c r="BG373" s="70">
        <f>IFERROR(INDEX('2023 IP UPL Data'!K:K,MATCH(A373,'2023 IP UPL Data'!B:B,0)),0)</f>
        <v>0</v>
      </c>
    </row>
    <row r="374" spans="1:59">
      <c r="A374" s="120" t="s">
        <v>859</v>
      </c>
      <c r="B374" s="161" t="s">
        <v>859</v>
      </c>
      <c r="C374" s="31" t="s">
        <v>860</v>
      </c>
      <c r="D374" s="193" t="s">
        <v>860</v>
      </c>
      <c r="E374" s="157" t="s">
        <v>3324</v>
      </c>
      <c r="F374" s="117" t="s">
        <v>3071</v>
      </c>
      <c r="G374" s="117" t="s">
        <v>1597</v>
      </c>
      <c r="H374" s="43" t="str">
        <f t="shared" si="125"/>
        <v>Rural Nueces</v>
      </c>
      <c r="I374" s="45">
        <f>INDEX(FeeCalc!M:M,MATCH(C:C,FeeCalc!F:F,0))</f>
        <v>601439.48359855788</v>
      </c>
      <c r="J374" s="45">
        <f>INDEX(FeeCalc!L:L,MATCH(C:C,FeeCalc!F:F,0))</f>
        <v>1449826.7303131223</v>
      </c>
      <c r="K374" s="45">
        <f t="shared" si="126"/>
        <v>2051266.21391168</v>
      </c>
      <c r="L374" s="45">
        <f>IFERROR(IFERROR(INDEX('2023 IP UPL Data'!N:N,MATCH(A:A,'2023 IP UPL Data'!B:B,0)),INDEX('2023 IMD UPL Data'!M:M,MATCH(A:A,'2023 IMD UPL Data'!B:B,0))),0)</f>
        <v>175502.83017586044</v>
      </c>
      <c r="M374" s="45">
        <f>IFERROR((IF(F374="IMD",0,INDEX('2023 OP UPL Data'!M:M,MATCH(A:A,'2023 OP UPL Data'!B:B,0)))),0)</f>
        <v>-271090.99271604919</v>
      </c>
      <c r="N374" s="45">
        <f t="shared" si="127"/>
        <v>-95588.162540188758</v>
      </c>
      <c r="O374" s="45">
        <v>-9618.3438371680677</v>
      </c>
      <c r="P374" s="45">
        <v>205808.28555296839</v>
      </c>
      <c r="Q374" s="45">
        <f t="shared" si="128"/>
        <v>196189.94171580032</v>
      </c>
      <c r="R374" s="45" t="str">
        <f t="shared" si="129"/>
        <v>No</v>
      </c>
      <c r="S374" s="46" t="str">
        <f t="shared" si="129"/>
        <v>Yes</v>
      </c>
      <c r="T374" s="47">
        <f>ROUND(INDEX(Summary!H:H,MATCH(H:H,Summary!A:A,0)),2)</f>
        <v>0.12</v>
      </c>
      <c r="U374" s="47">
        <f>ROUND(INDEX(Summary!I:I,MATCH(H:H,Summary!A:A,0)),2)</f>
        <v>0.18</v>
      </c>
      <c r="V374" s="82">
        <f t="shared" si="130"/>
        <v>72172.738031826942</v>
      </c>
      <c r="W374" s="82">
        <f t="shared" si="130"/>
        <v>260968.81145636199</v>
      </c>
      <c r="X374" s="45">
        <f t="shared" si="131"/>
        <v>333141.54948818893</v>
      </c>
      <c r="Y374" s="45" t="s">
        <v>18726</v>
      </c>
      <c r="Z374" s="45" t="str">
        <f t="shared" si="132"/>
        <v>No</v>
      </c>
      <c r="AA374" s="45" t="str">
        <f t="shared" si="132"/>
        <v>No</v>
      </c>
      <c r="AB374" s="45" t="str">
        <f t="shared" si="133"/>
        <v>No</v>
      </c>
      <c r="AC374" s="83">
        <f t="shared" si="144"/>
        <v>0</v>
      </c>
      <c r="AD374" s="83">
        <f t="shared" si="145"/>
        <v>0</v>
      </c>
      <c r="AE374" s="45">
        <f t="shared" si="146"/>
        <v>0</v>
      </c>
      <c r="AF374" s="45">
        <f t="shared" si="146"/>
        <v>0</v>
      </c>
      <c r="AG374" s="45">
        <f t="shared" si="134"/>
        <v>0</v>
      </c>
      <c r="AH374" s="47">
        <f>IF(Y374="No",0,IFERROR(ROUNDDOWN(INDEX('90% of ACR'!K:K,MATCH(H:H,'90% of ACR'!A:A,0))*IF(I374&gt;0,IF(O374&gt;0,$R$4*MAX(O374-V374,0),0),0)/I374,2),0))</f>
        <v>0</v>
      </c>
      <c r="AI374" s="83">
        <f>IF(Y374="No",0,IFERROR(ROUNDDOWN(INDEX('90% of ACR'!R:R,MATCH(H:H,'90% of ACR'!A:A,0))*IF(J374&gt;0,IF(P374&gt;0,$R$4*MAX(P374-W374,0),0),0)/J374,2),0))</f>
        <v>0</v>
      </c>
      <c r="AJ374" s="45">
        <f t="shared" si="135"/>
        <v>0</v>
      </c>
      <c r="AK374" s="45">
        <f t="shared" si="135"/>
        <v>0</v>
      </c>
      <c r="AL374" s="47">
        <f t="shared" si="136"/>
        <v>0.12</v>
      </c>
      <c r="AM374" s="47">
        <f t="shared" si="136"/>
        <v>0.18</v>
      </c>
      <c r="AN374" s="84">
        <f>IFERROR(INDEX(FeeCalc!P:P,MATCH(C374,FeeCalc!F:F,0)),0)</f>
        <v>333141.54948818893</v>
      </c>
      <c r="AO374" s="84">
        <f>IFERROR(INDEX(FeeCalc!S:S,MATCH(C374,FeeCalc!F:F,0)),0)</f>
        <v>20541.934206424168</v>
      </c>
      <c r="AP374" s="84">
        <f t="shared" si="137"/>
        <v>353683.4836946131</v>
      </c>
      <c r="AQ374" s="69">
        <f t="shared" si="138"/>
        <v>150079.22000310256</v>
      </c>
      <c r="AR374" s="69">
        <v>78180.58357928654</v>
      </c>
      <c r="AS374" s="69">
        <f t="shared" si="147"/>
        <v>71898.636423816017</v>
      </c>
      <c r="AT374" s="69">
        <f>IFERROR(IFERROR(INDEX('2023 IP UPL Data'!L:L,MATCH(A:A,'2023 IP UPL Data'!B:B,0)),INDEX('2023 IMD UPL Data'!I:I,MATCH(A:A,'2023 IMD UPL Data'!B:B,0))),0)</f>
        <v>685113.30982413958</v>
      </c>
      <c r="AU374" s="69">
        <f>IFERROR(IF(F372="IMD",0,INDEX('2023 OP UPL Data'!J:J,MATCH(A:A,'2023 OP UPL Data'!B:B,0))),0)</f>
        <v>795867.82271604915</v>
      </c>
      <c r="AV374" s="45">
        <f t="shared" si="139"/>
        <v>1480981.1325401887</v>
      </c>
      <c r="AW374" s="69">
        <f>IFERROR(IFERROR(INDEX('2023 IP UPL Data'!M:M,MATCH(A:A,'2023 IP UPL Data'!B:B,0)),INDEX('2023 IMD UPL Data'!J:J,MATCH(A:A,'2023 IMD UPL Data'!B:B,0))),0)</f>
        <v>860616.14</v>
      </c>
      <c r="AX374" s="69">
        <f>IFERROR(IF(F372="IMD",0,INDEX('2023 OP UPL Data'!L:L,MATCH(A:A,'2023 OP UPL Data'!B:B,0))),0)</f>
        <v>524776.82999999996</v>
      </c>
      <c r="AY374" s="45">
        <f t="shared" si="140"/>
        <v>1385392.97</v>
      </c>
      <c r="AZ374" s="69">
        <v>675494.96598697151</v>
      </c>
      <c r="BA374" s="69">
        <v>1001676.1082690175</v>
      </c>
      <c r="BB374" s="69">
        <f t="shared" si="141"/>
        <v>603322.2279551446</v>
      </c>
      <c r="BC374" s="69">
        <f t="shared" si="141"/>
        <v>740707.29681265552</v>
      </c>
      <c r="BD374" s="69">
        <f t="shared" si="142"/>
        <v>1344029.5247678</v>
      </c>
      <c r="BE374" s="91">
        <f t="shared" si="143"/>
        <v>0</v>
      </c>
      <c r="BF374" s="91">
        <f t="shared" si="143"/>
        <v>476899.27826901758</v>
      </c>
      <c r="BG374" s="70">
        <f>IFERROR(INDEX('2023 IP UPL Data'!K:K,MATCH(A374,'2023 IP UPL Data'!B:B,0)),0)</f>
        <v>0</v>
      </c>
    </row>
    <row r="375" spans="1:59">
      <c r="A375" s="120" t="s">
        <v>802</v>
      </c>
      <c r="B375" s="161" t="s">
        <v>802</v>
      </c>
      <c r="C375" s="31" t="s">
        <v>803</v>
      </c>
      <c r="D375" s="193" t="s">
        <v>803</v>
      </c>
      <c r="E375" s="157" t="s">
        <v>23195</v>
      </c>
      <c r="F375" s="117" t="s">
        <v>3071</v>
      </c>
      <c r="G375" s="117" t="s">
        <v>1530</v>
      </c>
      <c r="H375" s="43" t="str">
        <f t="shared" si="125"/>
        <v>Rural MRSA Central</v>
      </c>
      <c r="I375" s="45">
        <f>INDEX(FeeCalc!M:M,MATCH(C:C,FeeCalc!F:F,0))</f>
        <v>21155.808892365334</v>
      </c>
      <c r="J375" s="45">
        <f>INDEX(FeeCalc!L:L,MATCH(C:C,FeeCalc!F:F,0))</f>
        <v>349166.03893243219</v>
      </c>
      <c r="K375" s="45">
        <f t="shared" si="126"/>
        <v>370321.8478247975</v>
      </c>
      <c r="L375" s="45">
        <f>IFERROR(IFERROR(INDEX('2023 IP UPL Data'!N:N,MATCH(A:A,'2023 IP UPL Data'!B:B,0)),INDEX('2023 IMD UPL Data'!M:M,MATCH(A:A,'2023 IMD UPL Data'!B:B,0))),0)</f>
        <v>-20758.908686327086</v>
      </c>
      <c r="M375" s="45">
        <f>IFERROR((IF(F375="IMD",0,INDEX('2023 OP UPL Data'!M:M,MATCH(A:A,'2023 OP UPL Data'!B:B,0)))),0)</f>
        <v>-13742.300794701965</v>
      </c>
      <c r="N375" s="45">
        <f t="shared" si="127"/>
        <v>-34501.209481029051</v>
      </c>
      <c r="O375" s="45">
        <v>-24959.59736099606</v>
      </c>
      <c r="P375" s="45">
        <v>66475.019586247596</v>
      </c>
      <c r="Q375" s="45">
        <f t="shared" si="128"/>
        <v>41515.422225251532</v>
      </c>
      <c r="R375" s="45" t="str">
        <f t="shared" si="129"/>
        <v>No</v>
      </c>
      <c r="S375" s="46" t="str">
        <f t="shared" si="129"/>
        <v>Yes</v>
      </c>
      <c r="T375" s="47">
        <f>ROUND(INDEX(Summary!H:H,MATCH(H:H,Summary!A:A,0)),2)</f>
        <v>0</v>
      </c>
      <c r="U375" s="47">
        <f>ROUND(INDEX(Summary!I:I,MATCH(H:H,Summary!A:A,0)),2)</f>
        <v>0.17</v>
      </c>
      <c r="V375" s="82">
        <f t="shared" si="130"/>
        <v>0</v>
      </c>
      <c r="W375" s="82">
        <f t="shared" si="130"/>
        <v>59358.226618513479</v>
      </c>
      <c r="X375" s="45">
        <f t="shared" si="131"/>
        <v>59358.226618513479</v>
      </c>
      <c r="Y375" s="45" t="s">
        <v>18726</v>
      </c>
      <c r="Z375" s="45" t="str">
        <f t="shared" si="132"/>
        <v>No</v>
      </c>
      <c r="AA375" s="45" t="str">
        <f t="shared" si="132"/>
        <v>Yes</v>
      </c>
      <c r="AB375" s="45" t="str">
        <f t="shared" si="133"/>
        <v>Yes</v>
      </c>
      <c r="AC375" s="83">
        <f t="shared" si="144"/>
        <v>0</v>
      </c>
      <c r="AD375" s="83">
        <f t="shared" si="145"/>
        <v>0.01</v>
      </c>
      <c r="AE375" s="45">
        <f t="shared" si="146"/>
        <v>0</v>
      </c>
      <c r="AF375" s="45">
        <f t="shared" si="146"/>
        <v>3491.6603893243218</v>
      </c>
      <c r="AG375" s="45">
        <f t="shared" si="134"/>
        <v>3491.6603893243218</v>
      </c>
      <c r="AH375" s="47">
        <f>IF(Y375="No",0,IFERROR(ROUNDDOWN(INDEX('90% of ACR'!K:K,MATCH(H:H,'90% of ACR'!A:A,0))*IF(I375&gt;0,IF(O375&gt;0,$R$4*MAX(O375-V375,0),0),0)/I375,2),0))</f>
        <v>0</v>
      </c>
      <c r="AI375" s="83">
        <f>IF(Y375="No",0,IFERROR(ROUNDDOWN(INDEX('90% of ACR'!R:R,MATCH(H:H,'90% of ACR'!A:A,0))*IF(J375&gt;0,IF(P375&gt;0,$R$4*MAX(P375-W375,0),0),0)/J375,2),0))</f>
        <v>0.01</v>
      </c>
      <c r="AJ375" s="45">
        <f t="shared" si="135"/>
        <v>0</v>
      </c>
      <c r="AK375" s="45">
        <f t="shared" si="135"/>
        <v>3491.6603893243218</v>
      </c>
      <c r="AL375" s="47">
        <f t="shared" si="136"/>
        <v>0</v>
      </c>
      <c r="AM375" s="47">
        <f t="shared" si="136"/>
        <v>0.18000000000000002</v>
      </c>
      <c r="AN375" s="84">
        <f>IFERROR(INDEX(FeeCalc!P:P,MATCH(C375,FeeCalc!F:F,0)),0)</f>
        <v>62849.887007837802</v>
      </c>
      <c r="AO375" s="84">
        <f>IFERROR(INDEX(FeeCalc!S:S,MATCH(C375,FeeCalc!F:F,0)),0)</f>
        <v>3886.6589016342473</v>
      </c>
      <c r="AP375" s="84">
        <f t="shared" si="137"/>
        <v>66736.545909472043</v>
      </c>
      <c r="AQ375" s="69">
        <f t="shared" si="138"/>
        <v>28318.451998858094</v>
      </c>
      <c r="AR375" s="69">
        <v>14784.750652363111</v>
      </c>
      <c r="AS375" s="69">
        <f t="shared" si="147"/>
        <v>13533.701346494983</v>
      </c>
      <c r="AT375" s="69">
        <f>IFERROR(IFERROR(INDEX('2023 IP UPL Data'!L:L,MATCH(A:A,'2023 IP UPL Data'!B:B,0)),INDEX('2023 IMD UPL Data'!I:I,MATCH(A:A,'2023 IMD UPL Data'!B:B,0))),0)</f>
        <v>42669.988686327088</v>
      </c>
      <c r="AU375" s="69">
        <f>IFERROR(IF(F373="IMD",0,INDEX('2023 OP UPL Data'!J:J,MATCH(A:A,'2023 OP UPL Data'!B:B,0))),0)</f>
        <v>167457.00079470198</v>
      </c>
      <c r="AV375" s="45">
        <f t="shared" si="139"/>
        <v>210126.98948102907</v>
      </c>
      <c r="AW375" s="69">
        <f>IFERROR(IFERROR(INDEX('2023 IP UPL Data'!M:M,MATCH(A:A,'2023 IP UPL Data'!B:B,0)),INDEX('2023 IMD UPL Data'!J:J,MATCH(A:A,'2023 IMD UPL Data'!B:B,0))),0)</f>
        <v>21911.08</v>
      </c>
      <c r="AX375" s="69">
        <f>IFERROR(IF(F373="IMD",0,INDEX('2023 OP UPL Data'!L:L,MATCH(A:A,'2023 OP UPL Data'!B:B,0))),0)</f>
        <v>153714.70000000001</v>
      </c>
      <c r="AY375" s="45">
        <f t="shared" si="140"/>
        <v>175625.78000000003</v>
      </c>
      <c r="AZ375" s="69">
        <v>17710.391325331027</v>
      </c>
      <c r="BA375" s="69">
        <v>233932.02038094957</v>
      </c>
      <c r="BB375" s="69">
        <f t="shared" si="141"/>
        <v>17710.391325331027</v>
      </c>
      <c r="BC375" s="69">
        <f t="shared" si="141"/>
        <v>174573.79376243608</v>
      </c>
      <c r="BD375" s="69">
        <f t="shared" si="142"/>
        <v>192284.18508776714</v>
      </c>
      <c r="BE375" s="91">
        <f t="shared" si="143"/>
        <v>0</v>
      </c>
      <c r="BF375" s="91">
        <f t="shared" si="143"/>
        <v>80217.320380949561</v>
      </c>
      <c r="BG375" s="70">
        <f>IFERROR(INDEX('2023 IP UPL Data'!K:K,MATCH(A375,'2023 IP UPL Data'!B:B,0)),0)</f>
        <v>0</v>
      </c>
    </row>
    <row r="376" spans="1:59">
      <c r="A376" s="120" t="s">
        <v>238</v>
      </c>
      <c r="B376" s="161" t="s">
        <v>238</v>
      </c>
      <c r="C376" s="31" t="s">
        <v>239</v>
      </c>
      <c r="D376" s="193" t="s">
        <v>239</v>
      </c>
      <c r="E376" s="157" t="s">
        <v>2361</v>
      </c>
      <c r="F376" s="117" t="s">
        <v>2987</v>
      </c>
      <c r="G376" s="117" t="s">
        <v>1574</v>
      </c>
      <c r="H376" s="43" t="str">
        <f t="shared" si="125"/>
        <v>Urban Lubbock</v>
      </c>
      <c r="I376" s="45">
        <f>INDEX(FeeCalc!M:M,MATCH(C:C,FeeCalc!F:F,0))</f>
        <v>139809.11527021084</v>
      </c>
      <c r="J376" s="45">
        <f>INDEX(FeeCalc!L:L,MATCH(C:C,FeeCalc!F:F,0))</f>
        <v>157644.59532432898</v>
      </c>
      <c r="K376" s="45">
        <f t="shared" si="126"/>
        <v>297453.71059453982</v>
      </c>
      <c r="L376" s="45">
        <f>IFERROR(IFERROR(INDEX('2023 IP UPL Data'!N:N,MATCH(A:A,'2023 IP UPL Data'!B:B,0)),INDEX('2023 IMD UPL Data'!M:M,MATCH(A:A,'2023 IMD UPL Data'!B:B,0))),0)</f>
        <v>125518.04375000003</v>
      </c>
      <c r="M376" s="45">
        <f>IFERROR((IF(F376="IMD",0,INDEX('2023 OP UPL Data'!M:M,MATCH(A:A,'2023 OP UPL Data'!B:B,0)))),0)</f>
        <v>588867.17625000002</v>
      </c>
      <c r="N376" s="45">
        <f t="shared" si="127"/>
        <v>714385.22000000009</v>
      </c>
      <c r="O376" s="45">
        <v>189696.81381568388</v>
      </c>
      <c r="P376" s="45">
        <v>527240.7343234315</v>
      </c>
      <c r="Q376" s="45">
        <f t="shared" si="128"/>
        <v>716937.54813911533</v>
      </c>
      <c r="R376" s="45" t="str">
        <f t="shared" si="129"/>
        <v>Yes</v>
      </c>
      <c r="S376" s="46" t="str">
        <f t="shared" si="129"/>
        <v>Yes</v>
      </c>
      <c r="T376" s="47">
        <f>ROUND(INDEX(Summary!H:H,MATCH(H:H,Summary!A:A,0)),2)</f>
        <v>0</v>
      </c>
      <c r="U376" s="47">
        <f>ROUND(INDEX(Summary!I:I,MATCH(H:H,Summary!A:A,0)),2)</f>
        <v>0.92</v>
      </c>
      <c r="V376" s="82">
        <f t="shared" si="130"/>
        <v>0</v>
      </c>
      <c r="W376" s="82">
        <f t="shared" si="130"/>
        <v>145033.02769838268</v>
      </c>
      <c r="X376" s="45">
        <f t="shared" si="131"/>
        <v>145033.02769838268</v>
      </c>
      <c r="Y376" s="45" t="s">
        <v>18726</v>
      </c>
      <c r="Z376" s="45" t="str">
        <f t="shared" si="132"/>
        <v>Yes</v>
      </c>
      <c r="AA376" s="45" t="str">
        <f t="shared" si="132"/>
        <v>Yes</v>
      </c>
      <c r="AB376" s="45" t="str">
        <f t="shared" si="133"/>
        <v>Yes</v>
      </c>
      <c r="AC376" s="83">
        <f t="shared" si="144"/>
        <v>0.95</v>
      </c>
      <c r="AD376" s="83">
        <f t="shared" si="145"/>
        <v>1.69</v>
      </c>
      <c r="AE376" s="45">
        <f t="shared" si="146"/>
        <v>132818.65950670029</v>
      </c>
      <c r="AF376" s="45">
        <f t="shared" si="146"/>
        <v>266419.36609811598</v>
      </c>
      <c r="AG376" s="45">
        <f t="shared" si="134"/>
        <v>399238.02560481627</v>
      </c>
      <c r="AH376" s="47">
        <f>IF(Y376="No",0,IFERROR(ROUNDDOWN(INDEX('90% of ACR'!K:K,MATCH(H:H,'90% of ACR'!A:A,0))*IF(I376&gt;0,IF(O376&gt;0,$R$4*MAX(O376-V376,0),0),0)/I376,2),0))</f>
        <v>0.21</v>
      </c>
      <c r="AI376" s="83">
        <f>IF(Y376="No",0,IFERROR(ROUNDDOWN(INDEX('90% of ACR'!R:R,MATCH(H:H,'90% of ACR'!A:A,0))*IF(J376&gt;0,IF(P376&gt;0,$R$4*MAX(P376-W376,0),0),0)/J376,2),0))</f>
        <v>1.68</v>
      </c>
      <c r="AJ376" s="45">
        <f t="shared" si="135"/>
        <v>29359.914206744274</v>
      </c>
      <c r="AK376" s="45">
        <f t="shared" si="135"/>
        <v>264842.92014487268</v>
      </c>
      <c r="AL376" s="47">
        <f t="shared" si="136"/>
        <v>0.21</v>
      </c>
      <c r="AM376" s="47">
        <f t="shared" si="136"/>
        <v>2.6</v>
      </c>
      <c r="AN376" s="84">
        <f>IFERROR(INDEX(FeeCalc!P:P,MATCH(C376,FeeCalc!F:F,0)),0)</f>
        <v>439235.86204999965</v>
      </c>
      <c r="AO376" s="84">
        <f>IFERROR(INDEX(FeeCalc!S:S,MATCH(C376,FeeCalc!F:F,0)),0)</f>
        <v>27405.185906182131</v>
      </c>
      <c r="AP376" s="84">
        <f t="shared" si="137"/>
        <v>466641.04795618181</v>
      </c>
      <c r="AQ376" s="69">
        <f t="shared" si="138"/>
        <v>198010.72916134258</v>
      </c>
      <c r="AR376" s="69">
        <v>98474.828595135899</v>
      </c>
      <c r="AS376" s="69">
        <f t="shared" si="147"/>
        <v>99535.900566206677</v>
      </c>
      <c r="AT376" s="69">
        <f>IFERROR(IFERROR(INDEX('2023 IP UPL Data'!L:L,MATCH(A:A,'2023 IP UPL Data'!B:B,0)),INDEX('2023 IMD UPL Data'!I:I,MATCH(A:A,'2023 IMD UPL Data'!B:B,0))),0)</f>
        <v>119145.10624999997</v>
      </c>
      <c r="AU376" s="69">
        <f>IFERROR(IF(F374="IMD",0,INDEX('2023 OP UPL Data'!J:J,MATCH(A:A,'2023 OP UPL Data'!B:B,0))),0)</f>
        <v>38918.09375</v>
      </c>
      <c r="AV376" s="45">
        <f t="shared" si="139"/>
        <v>158063.19999999995</v>
      </c>
      <c r="AW376" s="69">
        <f>IFERROR(IFERROR(INDEX('2023 IP UPL Data'!M:M,MATCH(A:A,'2023 IP UPL Data'!B:B,0)),INDEX('2023 IMD UPL Data'!J:J,MATCH(A:A,'2023 IMD UPL Data'!B:B,0))),0)</f>
        <v>244663.15</v>
      </c>
      <c r="AX376" s="69">
        <f>IFERROR(IF(F374="IMD",0,INDEX('2023 OP UPL Data'!L:L,MATCH(A:A,'2023 OP UPL Data'!B:B,0))),0)</f>
        <v>627785.27</v>
      </c>
      <c r="AY376" s="45">
        <f t="shared" si="140"/>
        <v>872448.42</v>
      </c>
      <c r="AZ376" s="69">
        <v>308841.92006568384</v>
      </c>
      <c r="BA376" s="69">
        <v>566158.8280734315</v>
      </c>
      <c r="BB376" s="69">
        <f t="shared" si="141"/>
        <v>308841.92006568384</v>
      </c>
      <c r="BC376" s="69">
        <f t="shared" si="141"/>
        <v>421125.80037504883</v>
      </c>
      <c r="BD376" s="69">
        <f t="shared" si="142"/>
        <v>729967.72044073255</v>
      </c>
      <c r="BE376" s="91">
        <f t="shared" si="143"/>
        <v>64178.770065683842</v>
      </c>
      <c r="BF376" s="91">
        <f t="shared" si="143"/>
        <v>0</v>
      </c>
      <c r="BG376" s="70">
        <f>IFERROR(INDEX('2023 IP UPL Data'!K:K,MATCH(A376,'2023 IP UPL Data'!B:B,0)),0)</f>
        <v>0</v>
      </c>
    </row>
    <row r="377" spans="1:59">
      <c r="A377" s="120" t="s">
        <v>1155</v>
      </c>
      <c r="B377" s="161" t="s">
        <v>1155</v>
      </c>
      <c r="C377" s="31" t="s">
        <v>1156</v>
      </c>
      <c r="D377" s="193" t="s">
        <v>1156</v>
      </c>
      <c r="E377" s="157" t="s">
        <v>22967</v>
      </c>
      <c r="F377" s="117" t="s">
        <v>3071</v>
      </c>
      <c r="G377" s="117" t="s">
        <v>228</v>
      </c>
      <c r="H377" s="43" t="str">
        <f t="shared" si="125"/>
        <v>Rural MRSA West</v>
      </c>
      <c r="I377" s="45">
        <f>INDEX(FeeCalc!M:M,MATCH(C:C,FeeCalc!F:F,0))</f>
        <v>3796.6968617691969</v>
      </c>
      <c r="J377" s="45">
        <f>INDEX(FeeCalc!L:L,MATCH(C:C,FeeCalc!F:F,0))</f>
        <v>32180.297328974892</v>
      </c>
      <c r="K377" s="45">
        <f t="shared" si="126"/>
        <v>35976.994190744088</v>
      </c>
      <c r="L377" s="45">
        <f>IFERROR(IFERROR(INDEX('2023 IP UPL Data'!N:N,MATCH(A:A,'2023 IP UPL Data'!B:B,0)),INDEX('2023 IMD UPL Data'!M:M,MATCH(A:A,'2023 IMD UPL Data'!B:B,0))),0)</f>
        <v>0</v>
      </c>
      <c r="M377" s="45">
        <f>IFERROR((IF(F377="IMD",0,INDEX('2023 OP UPL Data'!M:M,MATCH(A:A,'2023 OP UPL Data'!B:B,0)))),0)</f>
        <v>27517.398000000001</v>
      </c>
      <c r="N377" s="45">
        <f t="shared" si="127"/>
        <v>27517.398000000001</v>
      </c>
      <c r="O377" s="45">
        <v>0</v>
      </c>
      <c r="P377" s="45">
        <v>22192.738185322189</v>
      </c>
      <c r="Q377" s="45">
        <f t="shared" si="128"/>
        <v>22192.738185322189</v>
      </c>
      <c r="R377" s="45" t="str">
        <f t="shared" si="129"/>
        <v>No</v>
      </c>
      <c r="S377" s="46" t="str">
        <f t="shared" si="129"/>
        <v>Yes</v>
      </c>
      <c r="T377" s="47">
        <f>ROUND(INDEX(Summary!H:H,MATCH(H:H,Summary!A:A,0)),2)</f>
        <v>0</v>
      </c>
      <c r="U377" s="47">
        <f>ROUND(INDEX(Summary!I:I,MATCH(H:H,Summary!A:A,0)),2)</f>
        <v>0.25</v>
      </c>
      <c r="V377" s="82">
        <f t="shared" si="130"/>
        <v>0</v>
      </c>
      <c r="W377" s="82">
        <f t="shared" si="130"/>
        <v>8045.0743322437229</v>
      </c>
      <c r="X377" s="45">
        <f t="shared" si="131"/>
        <v>8045.0743322437229</v>
      </c>
      <c r="Y377" s="45" t="s">
        <v>18727</v>
      </c>
      <c r="Z377" s="45" t="str">
        <f t="shared" si="132"/>
        <v>No</v>
      </c>
      <c r="AA377" s="45" t="str">
        <f t="shared" si="132"/>
        <v>No</v>
      </c>
      <c r="AB377" s="45" t="str">
        <f t="shared" si="133"/>
        <v>No</v>
      </c>
      <c r="AC377" s="83">
        <f t="shared" si="144"/>
        <v>0</v>
      </c>
      <c r="AD377" s="83">
        <f t="shared" si="145"/>
        <v>0</v>
      </c>
      <c r="AE377" s="45">
        <f t="shared" si="146"/>
        <v>0</v>
      </c>
      <c r="AF377" s="45">
        <f t="shared" si="146"/>
        <v>0</v>
      </c>
      <c r="AG377" s="45">
        <f t="shared" si="134"/>
        <v>0</v>
      </c>
      <c r="AH377" s="47">
        <f>IF(Y377="No",0,IFERROR(ROUNDDOWN(INDEX('90% of ACR'!K:K,MATCH(H:H,'90% of ACR'!A:A,0))*IF(I377&gt;0,IF(O377&gt;0,$R$4*MAX(O377-V377,0),0),0)/I377,2),0))</f>
        <v>0</v>
      </c>
      <c r="AI377" s="83">
        <f>IF(Y377="No",0,IFERROR(ROUNDDOWN(INDEX('90% of ACR'!R:R,MATCH(H:H,'90% of ACR'!A:A,0))*IF(J377&gt;0,IF(P377&gt;0,$R$4*MAX(P377-W377,0),0),0)/J377,2),0))</f>
        <v>0</v>
      </c>
      <c r="AJ377" s="45">
        <f t="shared" si="135"/>
        <v>0</v>
      </c>
      <c r="AK377" s="45">
        <f t="shared" si="135"/>
        <v>0</v>
      </c>
      <c r="AL377" s="47">
        <f t="shared" si="136"/>
        <v>0</v>
      </c>
      <c r="AM377" s="47">
        <f t="shared" si="136"/>
        <v>0.25</v>
      </c>
      <c r="AN377" s="84">
        <f>IFERROR(INDEX(FeeCalc!P:P,MATCH(C377,FeeCalc!F:F,0)),0)</f>
        <v>8045.0743322437229</v>
      </c>
      <c r="AO377" s="84">
        <f>IFERROR(INDEX(FeeCalc!S:S,MATCH(C377,FeeCalc!F:F,0)),0)</f>
        <v>494.2871302654695</v>
      </c>
      <c r="AP377" s="84">
        <f t="shared" si="137"/>
        <v>8539.3614625091923</v>
      </c>
      <c r="AQ377" s="69">
        <f t="shared" si="138"/>
        <v>3623.5243281094508</v>
      </c>
      <c r="AR377" s="69">
        <v>2294.7947713218473</v>
      </c>
      <c r="AS377" s="69">
        <f t="shared" si="147"/>
        <v>1328.7295567876035</v>
      </c>
      <c r="AT377" s="69">
        <f>IFERROR(IFERROR(INDEX('2023 IP UPL Data'!L:L,MATCH(A:A,'2023 IP UPL Data'!B:B,0)),INDEX('2023 IMD UPL Data'!I:I,MATCH(A:A,'2023 IMD UPL Data'!B:B,0))),0)</f>
        <v>0</v>
      </c>
      <c r="AU377" s="69">
        <f>IFERROR(IF(F375="IMD",0,INDEX('2023 OP UPL Data'!J:J,MATCH(A:A,'2023 OP UPL Data'!B:B,0))),0)</f>
        <v>12497.201999999997</v>
      </c>
      <c r="AV377" s="45">
        <f t="shared" si="139"/>
        <v>12497.201999999997</v>
      </c>
      <c r="AW377" s="69">
        <f>IFERROR(IFERROR(INDEX('2023 IP UPL Data'!M:M,MATCH(A:A,'2023 IP UPL Data'!B:B,0)),INDEX('2023 IMD UPL Data'!J:J,MATCH(A:A,'2023 IMD UPL Data'!B:B,0))),0)</f>
        <v>0</v>
      </c>
      <c r="AX377" s="69">
        <f>IFERROR(IF(F375="IMD",0,INDEX('2023 OP UPL Data'!L:L,MATCH(A:A,'2023 OP UPL Data'!B:B,0))),0)</f>
        <v>40014.6</v>
      </c>
      <c r="AY377" s="45">
        <f t="shared" si="140"/>
        <v>40014.6</v>
      </c>
      <c r="AZ377" s="69">
        <v>0</v>
      </c>
      <c r="BA377" s="69">
        <v>34689.940185322186</v>
      </c>
      <c r="BB377" s="69">
        <f t="shared" si="141"/>
        <v>0</v>
      </c>
      <c r="BC377" s="69">
        <f t="shared" si="141"/>
        <v>26644.865853078463</v>
      </c>
      <c r="BD377" s="69">
        <f t="shared" si="142"/>
        <v>26644.865853078463</v>
      </c>
      <c r="BE377" s="91">
        <f t="shared" si="143"/>
        <v>0</v>
      </c>
      <c r="BF377" s="91">
        <f t="shared" si="143"/>
        <v>0</v>
      </c>
      <c r="BG377" s="70">
        <f>IFERROR(INDEX('2023 IP UPL Data'!K:K,MATCH(A377,'2023 IP UPL Data'!B:B,0)),0)</f>
        <v>0</v>
      </c>
    </row>
    <row r="378" spans="1:59">
      <c r="A378" s="120" t="s">
        <v>22898</v>
      </c>
      <c r="B378" s="161" t="s">
        <v>712</v>
      </c>
      <c r="C378" s="31" t="s">
        <v>713</v>
      </c>
      <c r="D378" s="193" t="s">
        <v>713</v>
      </c>
      <c r="E378" s="157" t="s">
        <v>3583</v>
      </c>
      <c r="F378" s="117" t="s">
        <v>3071</v>
      </c>
      <c r="G378" s="117" t="s">
        <v>1530</v>
      </c>
      <c r="H378" s="43" t="str">
        <f t="shared" si="125"/>
        <v>Rural MRSA Central</v>
      </c>
      <c r="I378" s="45">
        <f>INDEX(FeeCalc!M:M,MATCH(C:C,FeeCalc!F:F,0))</f>
        <v>41115.433459562053</v>
      </c>
      <c r="J378" s="45">
        <f>INDEX(FeeCalc!L:L,MATCH(C:C,FeeCalc!F:F,0))</f>
        <v>631998.13852910651</v>
      </c>
      <c r="K378" s="45">
        <f t="shared" si="126"/>
        <v>673113.57198866853</v>
      </c>
      <c r="L378" s="45">
        <f>IFERROR(IFERROR(INDEX('2023 IP UPL Data'!N:N,MATCH(A:A,'2023 IP UPL Data'!B:B,0)),INDEX('2023 IMD UPL Data'!M:M,MATCH(A:A,'2023 IMD UPL Data'!B:B,0))),0)</f>
        <v>64735.516618493653</v>
      </c>
      <c r="M378" s="45">
        <f>IFERROR((IF(F378="IMD",0,INDEX('2023 OP UPL Data'!M:M,MATCH(A:A,'2023 OP UPL Data'!B:B,0)))),0)</f>
        <v>258608.65821192053</v>
      </c>
      <c r="N378" s="45">
        <f t="shared" si="127"/>
        <v>323344.17483041418</v>
      </c>
      <c r="O378" s="45">
        <v>26069.135645939357</v>
      </c>
      <c r="P378" s="45">
        <v>462004.47540779272</v>
      </c>
      <c r="Q378" s="45">
        <f t="shared" si="128"/>
        <v>488073.61105373211</v>
      </c>
      <c r="R378" s="45" t="str">
        <f t="shared" si="129"/>
        <v>Yes</v>
      </c>
      <c r="S378" s="46" t="str">
        <f t="shared" si="129"/>
        <v>Yes</v>
      </c>
      <c r="T378" s="47">
        <f>ROUND(INDEX(Summary!H:H,MATCH(H:H,Summary!A:A,0)),2)</f>
        <v>0</v>
      </c>
      <c r="U378" s="47">
        <f>ROUND(INDEX(Summary!I:I,MATCH(H:H,Summary!A:A,0)),2)</f>
        <v>0.17</v>
      </c>
      <c r="V378" s="82">
        <f t="shared" si="130"/>
        <v>0</v>
      </c>
      <c r="W378" s="82">
        <f t="shared" si="130"/>
        <v>107439.68354994811</v>
      </c>
      <c r="X378" s="45">
        <f t="shared" si="131"/>
        <v>107439.68354994811</v>
      </c>
      <c r="Y378" s="45" t="s">
        <v>18726</v>
      </c>
      <c r="Z378" s="45" t="str">
        <f t="shared" si="132"/>
        <v>No</v>
      </c>
      <c r="AA378" s="45" t="str">
        <f t="shared" si="132"/>
        <v>Yes</v>
      </c>
      <c r="AB378" s="45" t="str">
        <f t="shared" si="133"/>
        <v>Yes</v>
      </c>
      <c r="AC378" s="83">
        <f t="shared" si="144"/>
        <v>0.44</v>
      </c>
      <c r="AD378" s="83">
        <f t="shared" si="145"/>
        <v>0.39</v>
      </c>
      <c r="AE378" s="45">
        <f t="shared" si="146"/>
        <v>18090.790722207304</v>
      </c>
      <c r="AF378" s="45">
        <f t="shared" si="146"/>
        <v>246479.27402635154</v>
      </c>
      <c r="AG378" s="45">
        <f t="shared" si="134"/>
        <v>264570.06474855886</v>
      </c>
      <c r="AH378" s="47">
        <f>IF(Y378="No",0,IFERROR(ROUNDDOWN(INDEX('90% of ACR'!K:K,MATCH(H:H,'90% of ACR'!A:A,0))*IF(I378&gt;0,IF(O378&gt;0,$R$4*MAX(O378-V378,0),0),0)/I378,2),0))</f>
        <v>0</v>
      </c>
      <c r="AI378" s="83">
        <f>IF(Y378="No",0,IFERROR(ROUNDDOWN(INDEX('90% of ACR'!R:R,MATCH(H:H,'90% of ACR'!A:A,0))*IF(J378&gt;0,IF(P378&gt;0,$R$4*MAX(P378-W378,0),0),0)/J378,2),0))</f>
        <v>0.39</v>
      </c>
      <c r="AJ378" s="45">
        <f t="shared" si="135"/>
        <v>0</v>
      </c>
      <c r="AK378" s="45">
        <f t="shared" si="135"/>
        <v>246479.27402635154</v>
      </c>
      <c r="AL378" s="47">
        <f t="shared" si="136"/>
        <v>0</v>
      </c>
      <c r="AM378" s="47">
        <f t="shared" si="136"/>
        <v>0.56000000000000005</v>
      </c>
      <c r="AN378" s="84">
        <f>IFERROR(INDEX(FeeCalc!P:P,MATCH(C378,FeeCalc!F:F,0)),0)</f>
        <v>353918.95757629967</v>
      </c>
      <c r="AO378" s="84">
        <f>IFERROR(INDEX(FeeCalc!S:S,MATCH(C378,FeeCalc!F:F,0)),0)</f>
        <v>21990.188115924662</v>
      </c>
      <c r="AP378" s="84">
        <f t="shared" si="137"/>
        <v>375909.14569222432</v>
      </c>
      <c r="AQ378" s="69">
        <f t="shared" si="138"/>
        <v>159510.27960987293</v>
      </c>
      <c r="AR378" s="69">
        <v>79738.145616259601</v>
      </c>
      <c r="AS378" s="69">
        <f t="shared" si="147"/>
        <v>79772.13399361333</v>
      </c>
      <c r="AT378" s="69">
        <f>IFERROR(IFERROR(INDEX('2023 IP UPL Data'!L:L,MATCH(A:A,'2023 IP UPL Data'!B:B,0)),INDEX('2023 IMD UPL Data'!I:I,MATCH(A:A,'2023 IMD UPL Data'!B:B,0))),0)</f>
        <v>37953.553381506354</v>
      </c>
      <c r="AU378" s="69">
        <f>IFERROR(IF(F376="IMD",0,INDEX('2023 OP UPL Data'!J:J,MATCH(A:A,'2023 OP UPL Data'!B:B,0))),0)</f>
        <v>283103.03178807942</v>
      </c>
      <c r="AV378" s="45">
        <f t="shared" si="139"/>
        <v>321056.58516958577</v>
      </c>
      <c r="AW378" s="69">
        <f>IFERROR(IFERROR(INDEX('2023 IP UPL Data'!M:M,MATCH(A:A,'2023 IP UPL Data'!B:B,0)),INDEX('2023 IMD UPL Data'!J:J,MATCH(A:A,'2023 IMD UPL Data'!B:B,0))),0)</f>
        <v>102689.07</v>
      </c>
      <c r="AX378" s="69">
        <f>IFERROR(IF(F376="IMD",0,INDEX('2023 OP UPL Data'!L:L,MATCH(A:A,'2023 OP UPL Data'!B:B,0))),0)</f>
        <v>541711.68999999994</v>
      </c>
      <c r="AY378" s="45">
        <f t="shared" si="140"/>
        <v>644400.76</v>
      </c>
      <c r="AZ378" s="69">
        <v>64022.689027445711</v>
      </c>
      <c r="BA378" s="69">
        <v>745107.50719587214</v>
      </c>
      <c r="BB378" s="69">
        <f t="shared" si="141"/>
        <v>64022.689027445711</v>
      </c>
      <c r="BC378" s="69">
        <f t="shared" si="141"/>
        <v>637667.82364592399</v>
      </c>
      <c r="BD378" s="69">
        <f t="shared" si="142"/>
        <v>701690.51267336973</v>
      </c>
      <c r="BE378" s="91">
        <f t="shared" si="143"/>
        <v>0</v>
      </c>
      <c r="BF378" s="91">
        <f t="shared" si="143"/>
        <v>203395.81719587219</v>
      </c>
      <c r="BG378" s="70">
        <f>IFERROR(INDEX('2023 IP UPL Data'!K:K,MATCH(A378,'2023 IP UPL Data'!B:B,0)),0)</f>
        <v>0</v>
      </c>
    </row>
    <row r="379" spans="1:59">
      <c r="A379" s="120" t="s">
        <v>1363</v>
      </c>
      <c r="B379" s="161" t="s">
        <v>1363</v>
      </c>
      <c r="C379" s="31" t="s">
        <v>1364</v>
      </c>
      <c r="D379" s="193" t="s">
        <v>1364</v>
      </c>
      <c r="E379" s="157" t="s">
        <v>22974</v>
      </c>
      <c r="F379" s="117" t="s">
        <v>3071</v>
      </c>
      <c r="G379" s="117" t="s">
        <v>311</v>
      </c>
      <c r="H379" s="43" t="str">
        <f t="shared" si="125"/>
        <v>Rural MRSA Northeast</v>
      </c>
      <c r="I379" s="45">
        <f>INDEX(FeeCalc!M:M,MATCH(C:C,FeeCalc!F:F,0))</f>
        <v>4580587.0122276992</v>
      </c>
      <c r="J379" s="45">
        <f>INDEX(FeeCalc!L:L,MATCH(C:C,FeeCalc!F:F,0))</f>
        <v>2062064.1775873378</v>
      </c>
      <c r="K379" s="45">
        <f t="shared" si="126"/>
        <v>6642651.189815037</v>
      </c>
      <c r="L379" s="45">
        <f>IFERROR(IFERROR(INDEX('2023 IP UPL Data'!N:N,MATCH(A:A,'2023 IP UPL Data'!B:B,0)),INDEX('2023 IMD UPL Data'!M:M,MATCH(A:A,'2023 IMD UPL Data'!B:B,0))),0)</f>
        <v>282062.82697058842</v>
      </c>
      <c r="M379" s="45">
        <f>IFERROR((IF(F379="IMD",0,INDEX('2023 OP UPL Data'!M:M,MATCH(A:A,'2023 OP UPL Data'!B:B,0)))),0)</f>
        <v>2310666.6897484278</v>
      </c>
      <c r="N379" s="45">
        <f t="shared" si="127"/>
        <v>2592729.5167190162</v>
      </c>
      <c r="O379" s="45">
        <v>2137850.0948180193</v>
      </c>
      <c r="P379" s="45">
        <v>3335969.4642873928</v>
      </c>
      <c r="Q379" s="45">
        <f t="shared" si="128"/>
        <v>5473819.5591054121</v>
      </c>
      <c r="R379" s="45" t="str">
        <f t="shared" si="129"/>
        <v>Yes</v>
      </c>
      <c r="S379" s="46" t="str">
        <f t="shared" si="129"/>
        <v>Yes</v>
      </c>
      <c r="T379" s="47">
        <f>ROUND(INDEX(Summary!H:H,MATCH(H:H,Summary!A:A,0)),2)</f>
        <v>0.17</v>
      </c>
      <c r="U379" s="47">
        <f>ROUND(INDEX(Summary!I:I,MATCH(H:H,Summary!A:A,0)),2)</f>
        <v>0.45</v>
      </c>
      <c r="V379" s="82">
        <f t="shared" si="130"/>
        <v>778699.79207870888</v>
      </c>
      <c r="W379" s="82">
        <f t="shared" si="130"/>
        <v>927928.87991430203</v>
      </c>
      <c r="X379" s="45">
        <f t="shared" si="131"/>
        <v>1706628.6719930109</v>
      </c>
      <c r="Y379" s="45" t="s">
        <v>18726</v>
      </c>
      <c r="Z379" s="45" t="str">
        <f t="shared" si="132"/>
        <v>Yes</v>
      </c>
      <c r="AA379" s="45" t="str">
        <f t="shared" si="132"/>
        <v>Yes</v>
      </c>
      <c r="AB379" s="45" t="str">
        <f t="shared" si="133"/>
        <v>Yes</v>
      </c>
      <c r="AC379" s="83">
        <f t="shared" si="144"/>
        <v>0.21</v>
      </c>
      <c r="AD379" s="83">
        <f t="shared" si="145"/>
        <v>0.81</v>
      </c>
      <c r="AE379" s="45">
        <f t="shared" si="146"/>
        <v>961923.27256781678</v>
      </c>
      <c r="AF379" s="45">
        <f t="shared" si="146"/>
        <v>1670271.9838457438</v>
      </c>
      <c r="AG379" s="45">
        <f t="shared" si="134"/>
        <v>2632195.2564135604</v>
      </c>
      <c r="AH379" s="47">
        <f>IF(Y379="No",0,IFERROR(ROUNDDOWN(INDEX('90% of ACR'!K:K,MATCH(H:H,'90% of ACR'!A:A,0))*IF(I379&gt;0,IF(O379&gt;0,$R$4*MAX(O379-V379,0),0),0)/I379,2),0))</f>
        <v>0.09</v>
      </c>
      <c r="AI379" s="83">
        <f>IF(Y379="No",0,IFERROR(ROUNDDOWN(INDEX('90% of ACR'!R:R,MATCH(H:H,'90% of ACR'!A:A,0))*IF(J379&gt;0,IF(P379&gt;0,$R$4*MAX(P379-W379,0),0),0)/J379,2),0))</f>
        <v>0.81</v>
      </c>
      <c r="AJ379" s="45">
        <f t="shared" si="135"/>
        <v>412252.83110049291</v>
      </c>
      <c r="AK379" s="45">
        <f t="shared" si="135"/>
        <v>1670271.9838457438</v>
      </c>
      <c r="AL379" s="47">
        <f t="shared" si="136"/>
        <v>0.26</v>
      </c>
      <c r="AM379" s="47">
        <f t="shared" si="136"/>
        <v>1.26</v>
      </c>
      <c r="AN379" s="84">
        <f>IFERROR(INDEX(FeeCalc!P:P,MATCH(C379,FeeCalc!F:F,0)),0)</f>
        <v>3789153.4869392477</v>
      </c>
      <c r="AO379" s="84">
        <f>IFERROR(INDEX(FeeCalc!S:S,MATCH(C379,FeeCalc!F:F,0)),0)</f>
        <v>235252.90635960328</v>
      </c>
      <c r="AP379" s="84">
        <f t="shared" si="137"/>
        <v>4024406.3932988509</v>
      </c>
      <c r="AQ379" s="69">
        <f t="shared" si="138"/>
        <v>1707684.413681288</v>
      </c>
      <c r="AR379" s="69">
        <v>861924.03793132817</v>
      </c>
      <c r="AS379" s="69">
        <f t="shared" si="147"/>
        <v>845760.37574995984</v>
      </c>
      <c r="AT379" s="69">
        <f>IFERROR(IFERROR(INDEX('2023 IP UPL Data'!L:L,MATCH(A:A,'2023 IP UPL Data'!B:B,0)),INDEX('2023 IMD UPL Data'!I:I,MATCH(A:A,'2023 IMD UPL Data'!B:B,0))),0)</f>
        <v>5589965.823029412</v>
      </c>
      <c r="AU379" s="69">
        <f>IFERROR(IF(F377="IMD",0,INDEX('2023 OP UPL Data'!J:J,MATCH(A:A,'2023 OP UPL Data'!B:B,0))),0)</f>
        <v>942227.48025157233</v>
      </c>
      <c r="AV379" s="45">
        <f t="shared" si="139"/>
        <v>6532193.3032809841</v>
      </c>
      <c r="AW379" s="69">
        <f>IFERROR(IFERROR(INDEX('2023 IP UPL Data'!M:M,MATCH(A:A,'2023 IP UPL Data'!B:B,0)),INDEX('2023 IMD UPL Data'!J:J,MATCH(A:A,'2023 IMD UPL Data'!B:B,0))),0)</f>
        <v>5872028.6500000004</v>
      </c>
      <c r="AX379" s="69">
        <f>IFERROR(IF(F377="IMD",0,INDEX('2023 OP UPL Data'!L:L,MATCH(A:A,'2023 OP UPL Data'!B:B,0))),0)</f>
        <v>3252894.17</v>
      </c>
      <c r="AY379" s="45">
        <f t="shared" si="140"/>
        <v>9124922.8200000003</v>
      </c>
      <c r="AZ379" s="69">
        <v>7727815.9178474313</v>
      </c>
      <c r="BA379" s="69">
        <v>4278196.9445389649</v>
      </c>
      <c r="BB379" s="69">
        <f t="shared" si="141"/>
        <v>6949116.125768722</v>
      </c>
      <c r="BC379" s="69">
        <f t="shared" si="141"/>
        <v>3350268.064624663</v>
      </c>
      <c r="BD379" s="69">
        <f t="shared" si="142"/>
        <v>10299384.190393385</v>
      </c>
      <c r="BE379" s="91">
        <f t="shared" si="143"/>
        <v>1855787.2678474309</v>
      </c>
      <c r="BF379" s="91">
        <f t="shared" si="143"/>
        <v>1025302.774538965</v>
      </c>
      <c r="BG379" s="70">
        <f>IFERROR(INDEX('2023 IP UPL Data'!K:K,MATCH(A379,'2023 IP UPL Data'!B:B,0)),0)</f>
        <v>0</v>
      </c>
    </row>
    <row r="380" spans="1:59">
      <c r="A380" s="120" t="s">
        <v>1315</v>
      </c>
      <c r="B380" s="161" t="s">
        <v>1315</v>
      </c>
      <c r="C380" s="31" t="s">
        <v>1316</v>
      </c>
      <c r="D380" s="193" t="s">
        <v>1316</v>
      </c>
      <c r="E380" s="157" t="s">
        <v>23196</v>
      </c>
      <c r="F380" s="117" t="s">
        <v>3071</v>
      </c>
      <c r="G380" s="117" t="s">
        <v>311</v>
      </c>
      <c r="H380" s="43" t="str">
        <f t="shared" si="125"/>
        <v>Rural MRSA Northeast</v>
      </c>
      <c r="I380" s="45">
        <f>INDEX(FeeCalc!M:M,MATCH(C:C,FeeCalc!F:F,0))</f>
        <v>3432694.559318285</v>
      </c>
      <c r="J380" s="45">
        <f>INDEX(FeeCalc!L:L,MATCH(C:C,FeeCalc!F:F,0))</f>
        <v>3208301.1283979448</v>
      </c>
      <c r="K380" s="45">
        <f t="shared" si="126"/>
        <v>6640995.6877162298</v>
      </c>
      <c r="L380" s="45">
        <f>IFERROR(IFERROR(INDEX('2023 IP UPL Data'!N:N,MATCH(A:A,'2023 IP UPL Data'!B:B,0)),INDEX('2023 IMD UPL Data'!M:M,MATCH(A:A,'2023 IMD UPL Data'!B:B,0))),0)</f>
        <v>884220.31514868233</v>
      </c>
      <c r="M380" s="45">
        <f>IFERROR((IF(F380="IMD",0,INDEX('2023 OP UPL Data'!M:M,MATCH(A:A,'2023 OP UPL Data'!B:B,0)))),0)</f>
        <v>1935207.9509677419</v>
      </c>
      <c r="N380" s="45">
        <f t="shared" si="127"/>
        <v>2819428.2661164245</v>
      </c>
      <c r="O380" s="45">
        <v>2471629.3950028131</v>
      </c>
      <c r="P380" s="45">
        <v>3908138.6810755059</v>
      </c>
      <c r="Q380" s="45">
        <f t="shared" si="128"/>
        <v>6379768.076078319</v>
      </c>
      <c r="R380" s="45" t="str">
        <f t="shared" si="129"/>
        <v>Yes</v>
      </c>
      <c r="S380" s="46" t="str">
        <f t="shared" si="129"/>
        <v>Yes</v>
      </c>
      <c r="T380" s="47">
        <f>ROUND(INDEX(Summary!H:H,MATCH(H:H,Summary!A:A,0)),2)</f>
        <v>0.17</v>
      </c>
      <c r="U380" s="47">
        <f>ROUND(INDEX(Summary!I:I,MATCH(H:H,Summary!A:A,0)),2)</f>
        <v>0.45</v>
      </c>
      <c r="V380" s="82">
        <f t="shared" si="130"/>
        <v>583558.07508410851</v>
      </c>
      <c r="W380" s="82">
        <f t="shared" si="130"/>
        <v>1443735.5077790753</v>
      </c>
      <c r="X380" s="45">
        <f t="shared" si="131"/>
        <v>2027293.5828631837</v>
      </c>
      <c r="Y380" s="45" t="s">
        <v>18726</v>
      </c>
      <c r="Z380" s="45" t="str">
        <f t="shared" si="132"/>
        <v>Yes</v>
      </c>
      <c r="AA380" s="45" t="str">
        <f t="shared" si="132"/>
        <v>Yes</v>
      </c>
      <c r="AB380" s="45" t="str">
        <f t="shared" si="133"/>
        <v>Yes</v>
      </c>
      <c r="AC380" s="83">
        <f t="shared" si="144"/>
        <v>0.38</v>
      </c>
      <c r="AD380" s="83">
        <f t="shared" si="145"/>
        <v>0.54</v>
      </c>
      <c r="AE380" s="45">
        <f t="shared" si="146"/>
        <v>1304423.9325409483</v>
      </c>
      <c r="AF380" s="45">
        <f t="shared" si="146"/>
        <v>1732482.6093348903</v>
      </c>
      <c r="AG380" s="45">
        <f t="shared" si="134"/>
        <v>3036906.5418758383</v>
      </c>
      <c r="AH380" s="47">
        <f>IF(Y380="No",0,IFERROR(ROUNDDOWN(INDEX('90% of ACR'!K:K,MATCH(H:H,'90% of ACR'!A:A,0))*IF(I380&gt;0,IF(O380&gt;0,$R$4*MAX(O380-V380,0),0),0)/I380,2),0))</f>
        <v>0.17</v>
      </c>
      <c r="AI380" s="83">
        <f>IF(Y380="No",0,IFERROR(ROUNDDOWN(INDEX('90% of ACR'!R:R,MATCH(H:H,'90% of ACR'!A:A,0))*IF(J380&gt;0,IF(P380&gt;0,$R$4*MAX(P380-W380,0),0),0)/J380,2),0))</f>
        <v>0.53</v>
      </c>
      <c r="AJ380" s="45">
        <f t="shared" si="135"/>
        <v>583558.07508410851</v>
      </c>
      <c r="AK380" s="45">
        <f t="shared" si="135"/>
        <v>1700399.5980509107</v>
      </c>
      <c r="AL380" s="47">
        <f t="shared" si="136"/>
        <v>0.34</v>
      </c>
      <c r="AM380" s="47">
        <f t="shared" si="136"/>
        <v>0.98</v>
      </c>
      <c r="AN380" s="84">
        <f>IFERROR(INDEX(FeeCalc!P:P,MATCH(C380,FeeCalc!F:F,0)),0)</f>
        <v>4311251.2559982026</v>
      </c>
      <c r="AO380" s="84">
        <f>IFERROR(INDEX(FeeCalc!S:S,MATCH(C380,FeeCalc!F:F,0)),0)</f>
        <v>265009.63872867182</v>
      </c>
      <c r="AP380" s="84">
        <f t="shared" si="137"/>
        <v>4576260.8947268743</v>
      </c>
      <c r="AQ380" s="69">
        <f t="shared" si="138"/>
        <v>1941853.9379812442</v>
      </c>
      <c r="AR380" s="69">
        <v>974536.48308235884</v>
      </c>
      <c r="AS380" s="69">
        <f t="shared" si="147"/>
        <v>967317.45489888533</v>
      </c>
      <c r="AT380" s="69">
        <f>IFERROR(IFERROR(INDEX('2023 IP UPL Data'!L:L,MATCH(A:A,'2023 IP UPL Data'!B:B,0)),INDEX('2023 IMD UPL Data'!I:I,MATCH(A:A,'2023 IMD UPL Data'!B:B,0))),0)</f>
        <v>4246426.5748513173</v>
      </c>
      <c r="AU380" s="69">
        <f>IFERROR(IF(F378="IMD",0,INDEX('2023 OP UPL Data'!J:J,MATCH(A:A,'2023 OP UPL Data'!B:B,0))),0)</f>
        <v>1365831.429032258</v>
      </c>
      <c r="AV380" s="45">
        <f t="shared" si="139"/>
        <v>5612258.0038835751</v>
      </c>
      <c r="AW380" s="69">
        <f>IFERROR(IFERROR(INDEX('2023 IP UPL Data'!M:M,MATCH(A:A,'2023 IP UPL Data'!B:B,0)),INDEX('2023 IMD UPL Data'!J:J,MATCH(A:A,'2023 IMD UPL Data'!B:B,0))),0)</f>
        <v>5130646.8899999997</v>
      </c>
      <c r="AX380" s="69">
        <f>IFERROR(IF(F378="IMD",0,INDEX('2023 OP UPL Data'!L:L,MATCH(A:A,'2023 OP UPL Data'!B:B,0))),0)</f>
        <v>3301039.38</v>
      </c>
      <c r="AY380" s="45">
        <f t="shared" si="140"/>
        <v>8431686.2699999996</v>
      </c>
      <c r="AZ380" s="69">
        <v>6718055.9698541304</v>
      </c>
      <c r="BA380" s="69">
        <v>5273970.1101077637</v>
      </c>
      <c r="BB380" s="69">
        <f t="shared" si="141"/>
        <v>6134497.8947700216</v>
      </c>
      <c r="BC380" s="69">
        <f t="shared" si="141"/>
        <v>3830234.6023286884</v>
      </c>
      <c r="BD380" s="69">
        <f t="shared" si="142"/>
        <v>9964732.4970987104</v>
      </c>
      <c r="BE380" s="91">
        <f t="shared" si="143"/>
        <v>1587409.0798541307</v>
      </c>
      <c r="BF380" s="91">
        <f t="shared" si="143"/>
        <v>1972930.7301077638</v>
      </c>
      <c r="BG380" s="70">
        <f>IFERROR(INDEX('2023 IP UPL Data'!K:K,MATCH(A380,'2023 IP UPL Data'!B:B,0)),0)</f>
        <v>0</v>
      </c>
    </row>
    <row r="381" spans="1:59" ht="25.5">
      <c r="A381" s="120" t="s">
        <v>3085</v>
      </c>
      <c r="B381" s="161" t="s">
        <v>3085</v>
      </c>
      <c r="C381" s="31" t="s">
        <v>3086</v>
      </c>
      <c r="D381" s="193" t="s">
        <v>3086</v>
      </c>
      <c r="E381" s="157" t="s">
        <v>23197</v>
      </c>
      <c r="F381" s="117" t="s">
        <v>22999</v>
      </c>
      <c r="G381" s="117" t="s">
        <v>1219</v>
      </c>
      <c r="H381" s="43" t="str">
        <f t="shared" si="125"/>
        <v>State-owned IMD Travis</v>
      </c>
      <c r="I381" s="45">
        <f>INDEX(FeeCalc!M:M,MATCH(C:C,FeeCalc!F:F,0))</f>
        <v>6811.7355617767062</v>
      </c>
      <c r="J381" s="45">
        <f>INDEX(FeeCalc!L:L,MATCH(C:C,FeeCalc!F:F,0))</f>
        <v>0</v>
      </c>
      <c r="K381" s="45">
        <f t="shared" si="126"/>
        <v>6811.7355617767062</v>
      </c>
      <c r="L381" s="45">
        <f>IFERROR(IFERROR(INDEX('2023 IP UPL Data'!N:N,MATCH(A:A,'2023 IP UPL Data'!B:B,0)),INDEX('2023 IMD UPL Data'!M:M,MATCH(A:A,'2023 IMD UPL Data'!B:B,0))),0)</f>
        <v>133401.38</v>
      </c>
      <c r="M381" s="45">
        <f>IFERROR((IF(F381="IMD",0,INDEX('2023 OP UPL Data'!M:M,MATCH(A:A,'2023 OP UPL Data'!B:B,0)))),0)</f>
        <v>0</v>
      </c>
      <c r="N381" s="45">
        <f t="shared" si="127"/>
        <v>133401.38</v>
      </c>
      <c r="O381" s="45">
        <v>-111788.74</v>
      </c>
      <c r="P381" s="45">
        <v>0</v>
      </c>
      <c r="Q381" s="45">
        <f t="shared" si="128"/>
        <v>-111788.74</v>
      </c>
      <c r="R381" s="45" t="str">
        <f t="shared" si="129"/>
        <v>No</v>
      </c>
      <c r="S381" s="46" t="str">
        <f t="shared" si="129"/>
        <v>No</v>
      </c>
      <c r="T381" s="47">
        <f>ROUND(INDEX(Summary!H:H,MATCH(H:H,Summary!A:A,0)),2)</f>
        <v>19.579999999999998</v>
      </c>
      <c r="U381" s="47">
        <f>ROUND(INDEX(Summary!I:I,MATCH(H:H,Summary!A:A,0)),2)</f>
        <v>0</v>
      </c>
      <c r="V381" s="82">
        <f t="shared" si="130"/>
        <v>133373.78229958788</v>
      </c>
      <c r="W381" s="82">
        <f t="shared" si="130"/>
        <v>0</v>
      </c>
      <c r="X381" s="45">
        <f t="shared" si="131"/>
        <v>133373.78229958788</v>
      </c>
      <c r="Y381" s="45" t="s">
        <v>18726</v>
      </c>
      <c r="Z381" s="45" t="str">
        <f t="shared" si="132"/>
        <v>No</v>
      </c>
      <c r="AA381" s="45" t="str">
        <f t="shared" si="132"/>
        <v>No</v>
      </c>
      <c r="AB381" s="45" t="str">
        <f t="shared" si="133"/>
        <v>No</v>
      </c>
      <c r="AC381" s="83">
        <f t="shared" si="144"/>
        <v>0</v>
      </c>
      <c r="AD381" s="83">
        <f t="shared" si="145"/>
        <v>0</v>
      </c>
      <c r="AE381" s="45">
        <f t="shared" si="146"/>
        <v>0</v>
      </c>
      <c r="AF381" s="45">
        <f t="shared" si="146"/>
        <v>0</v>
      </c>
      <c r="AG381" s="45">
        <f t="shared" si="134"/>
        <v>0</v>
      </c>
      <c r="AH381" s="47">
        <f>IF(Y381="No",0,IFERROR(ROUNDDOWN(INDEX('90% of ACR'!K:K,MATCH(H:H,'90% of ACR'!A:A,0))*IF(I381&gt;0,IF(O381&gt;0,$R$4*MAX(O381-V381,0),0),0)/I381,2),0))</f>
        <v>0</v>
      </c>
      <c r="AI381" s="83">
        <f>IF(Y381="No",0,IFERROR(ROUNDDOWN(INDEX('90% of ACR'!R:R,MATCH(H:H,'90% of ACR'!A:A,0))*IF(J381&gt;0,IF(P381&gt;0,$R$4*MAX(P381-W381,0),0),0)/J381,2),0))</f>
        <v>0</v>
      </c>
      <c r="AJ381" s="45">
        <f t="shared" si="135"/>
        <v>0</v>
      </c>
      <c r="AK381" s="45">
        <f t="shared" si="135"/>
        <v>0</v>
      </c>
      <c r="AL381" s="47">
        <f t="shared" si="136"/>
        <v>19.579999999999998</v>
      </c>
      <c r="AM381" s="47">
        <f t="shared" si="136"/>
        <v>0</v>
      </c>
      <c r="AN381" s="84">
        <f>IFERROR(INDEX(FeeCalc!P:P,MATCH(C381,FeeCalc!F:F,0)),0)</f>
        <v>133373.78229958788</v>
      </c>
      <c r="AO381" s="84">
        <f>IFERROR(INDEX(FeeCalc!S:S,MATCH(C381,FeeCalc!F:F,0)),0)</f>
        <v>8136.8620501074847</v>
      </c>
      <c r="AP381" s="84">
        <f t="shared" si="137"/>
        <v>141510.64434969536</v>
      </c>
      <c r="AQ381" s="69">
        <f t="shared" si="138"/>
        <v>60047.494738194939</v>
      </c>
      <c r="AR381" s="69">
        <v>30036.200641691765</v>
      </c>
      <c r="AS381" s="69">
        <f t="shared" si="147"/>
        <v>30011.294096503174</v>
      </c>
      <c r="AT381" s="69">
        <f>IFERROR(IFERROR(INDEX('2023 IP UPL Data'!L:L,MATCH(A:A,'2023 IP UPL Data'!B:B,0)),INDEX('2023 IMD UPL Data'!I:I,MATCH(A:A,'2023 IMD UPL Data'!B:B,0))),0)</f>
        <v>111788.74</v>
      </c>
      <c r="AU381" s="69">
        <f>IFERROR(IF(F379="IMD",0,INDEX('2023 OP UPL Data'!J:J,MATCH(A:A,'2023 OP UPL Data'!B:B,0))),0)</f>
        <v>0</v>
      </c>
      <c r="AV381" s="45">
        <f t="shared" si="139"/>
        <v>111788.74</v>
      </c>
      <c r="AW381" s="69">
        <f>IFERROR(IFERROR(INDEX('2023 IP UPL Data'!M:M,MATCH(A:A,'2023 IP UPL Data'!B:B,0)),INDEX('2023 IMD UPL Data'!J:J,MATCH(A:A,'2023 IMD UPL Data'!B:B,0))),0)</f>
        <v>245190.12</v>
      </c>
      <c r="AX381" s="69">
        <f>IFERROR(IF(F379="IMD",0,INDEX('2023 OP UPL Data'!L:L,MATCH(A:A,'2023 OP UPL Data'!B:B,0))),0)</f>
        <v>0</v>
      </c>
      <c r="AY381" s="45">
        <f t="shared" si="140"/>
        <v>245190.12</v>
      </c>
      <c r="AZ381" s="69">
        <v>0</v>
      </c>
      <c r="BA381" s="69">
        <v>0</v>
      </c>
      <c r="BB381" s="69">
        <f t="shared" si="141"/>
        <v>0</v>
      </c>
      <c r="BC381" s="69">
        <f t="shared" si="141"/>
        <v>0</v>
      </c>
      <c r="BD381" s="69">
        <f t="shared" si="142"/>
        <v>0</v>
      </c>
      <c r="BE381" s="91">
        <f t="shared" si="143"/>
        <v>0</v>
      </c>
      <c r="BF381" s="91">
        <f t="shared" si="143"/>
        <v>0</v>
      </c>
      <c r="BG381" s="70">
        <f>IFERROR(INDEX('2023 IP UPL Data'!K:K,MATCH(A381,'2023 IP UPL Data'!B:B,0)),0)</f>
        <v>0</v>
      </c>
    </row>
    <row r="382" spans="1:59">
      <c r="A382" s="120" t="s">
        <v>748</v>
      </c>
      <c r="B382" s="161" t="s">
        <v>748</v>
      </c>
      <c r="C382" s="31" t="s">
        <v>749</v>
      </c>
      <c r="D382" s="193" t="s">
        <v>749</v>
      </c>
      <c r="E382" s="157" t="s">
        <v>3629</v>
      </c>
      <c r="F382" s="117" t="s">
        <v>3071</v>
      </c>
      <c r="G382" s="117" t="s">
        <v>228</v>
      </c>
      <c r="H382" s="43" t="str">
        <f t="shared" si="125"/>
        <v>Rural MRSA West</v>
      </c>
      <c r="I382" s="45">
        <f>INDEX(FeeCalc!M:M,MATCH(C:C,FeeCalc!F:F,0))</f>
        <v>6115.1601314545478</v>
      </c>
      <c r="J382" s="45">
        <f>INDEX(FeeCalc!L:L,MATCH(C:C,FeeCalc!F:F,0))</f>
        <v>254114.05969567358</v>
      </c>
      <c r="K382" s="45">
        <f t="shared" si="126"/>
        <v>260229.21982712814</v>
      </c>
      <c r="L382" s="45">
        <f>IFERROR(IFERROR(INDEX('2023 IP UPL Data'!N:N,MATCH(A:A,'2023 IP UPL Data'!B:B,0)),INDEX('2023 IMD UPL Data'!M:M,MATCH(A:A,'2023 IMD UPL Data'!B:B,0))),0)</f>
        <v>6485.9874843076686</v>
      </c>
      <c r="M382" s="45">
        <f>IFERROR((IF(F382="IMD",0,INDEX('2023 OP UPL Data'!M:M,MATCH(A:A,'2023 OP UPL Data'!B:B,0)))),0)</f>
        <v>95213.915000000008</v>
      </c>
      <c r="N382" s="45">
        <f t="shared" si="127"/>
        <v>101699.90248430768</v>
      </c>
      <c r="O382" s="45">
        <v>-23621.832949983334</v>
      </c>
      <c r="P382" s="45">
        <v>29307.780238329316</v>
      </c>
      <c r="Q382" s="45">
        <f t="shared" si="128"/>
        <v>5685.9472883459821</v>
      </c>
      <c r="R382" s="45" t="str">
        <f t="shared" si="129"/>
        <v>No</v>
      </c>
      <c r="S382" s="46" t="str">
        <f t="shared" si="129"/>
        <v>Yes</v>
      </c>
      <c r="T382" s="47">
        <f>ROUND(INDEX(Summary!H:H,MATCH(H:H,Summary!A:A,0)),2)</f>
        <v>0</v>
      </c>
      <c r="U382" s="47">
        <f>ROUND(INDEX(Summary!I:I,MATCH(H:H,Summary!A:A,0)),2)</f>
        <v>0.25</v>
      </c>
      <c r="V382" s="82">
        <f t="shared" si="130"/>
        <v>0</v>
      </c>
      <c r="W382" s="82">
        <f t="shared" si="130"/>
        <v>63528.514923918396</v>
      </c>
      <c r="X382" s="45">
        <f t="shared" si="131"/>
        <v>63528.514923918396</v>
      </c>
      <c r="Y382" s="45" t="s">
        <v>18726</v>
      </c>
      <c r="Z382" s="45" t="str">
        <f t="shared" si="132"/>
        <v>No</v>
      </c>
      <c r="AA382" s="45" t="str">
        <f t="shared" si="132"/>
        <v>No</v>
      </c>
      <c r="AB382" s="45" t="str">
        <f t="shared" si="133"/>
        <v>No</v>
      </c>
      <c r="AC382" s="83">
        <f t="shared" si="144"/>
        <v>0</v>
      </c>
      <c r="AD382" s="83">
        <f t="shared" si="145"/>
        <v>0</v>
      </c>
      <c r="AE382" s="45">
        <f t="shared" si="146"/>
        <v>0</v>
      </c>
      <c r="AF382" s="45">
        <f t="shared" si="146"/>
        <v>0</v>
      </c>
      <c r="AG382" s="45">
        <f t="shared" si="134"/>
        <v>0</v>
      </c>
      <c r="AH382" s="47">
        <f>IF(Y382="No",0,IFERROR(ROUNDDOWN(INDEX('90% of ACR'!K:K,MATCH(H:H,'90% of ACR'!A:A,0))*IF(I382&gt;0,IF(O382&gt;0,$R$4*MAX(O382-V382,0),0),0)/I382,2),0))</f>
        <v>0</v>
      </c>
      <c r="AI382" s="83">
        <f>IF(Y382="No",0,IFERROR(ROUNDDOWN(INDEX('90% of ACR'!R:R,MATCH(H:H,'90% of ACR'!A:A,0))*IF(J382&gt;0,IF(P382&gt;0,$R$4*MAX(P382-W382,0),0),0)/J382,2),0))</f>
        <v>0</v>
      </c>
      <c r="AJ382" s="45">
        <f t="shared" si="135"/>
        <v>0</v>
      </c>
      <c r="AK382" s="45">
        <f t="shared" si="135"/>
        <v>0</v>
      </c>
      <c r="AL382" s="47">
        <f t="shared" si="136"/>
        <v>0</v>
      </c>
      <c r="AM382" s="47">
        <f t="shared" si="136"/>
        <v>0.25</v>
      </c>
      <c r="AN382" s="84">
        <f>IFERROR(INDEX(FeeCalc!P:P,MATCH(C382,FeeCalc!F:F,0)),0)</f>
        <v>63528.514923918396</v>
      </c>
      <c r="AO382" s="84">
        <f>IFERROR(INDEX(FeeCalc!S:S,MATCH(C382,FeeCalc!F:F,0)),0)</f>
        <v>3913.8122153142003</v>
      </c>
      <c r="AP382" s="84">
        <f t="shared" si="137"/>
        <v>67442.327139232599</v>
      </c>
      <c r="AQ382" s="69">
        <f t="shared" si="138"/>
        <v>28617.937559644852</v>
      </c>
      <c r="AR382" s="69">
        <v>0</v>
      </c>
      <c r="AS382" s="69">
        <f t="shared" si="147"/>
        <v>28617.937559644852</v>
      </c>
      <c r="AT382" s="69">
        <f>IFERROR(IFERROR(INDEX('2023 IP UPL Data'!L:L,MATCH(A:A,'2023 IP UPL Data'!B:B,0)),INDEX('2023 IMD UPL Data'!I:I,MATCH(A:A,'2023 IMD UPL Data'!B:B,0))),0)</f>
        <v>33379.79251569233</v>
      </c>
      <c r="AU382" s="69">
        <f>IFERROR(IF(F380="IMD",0,INDEX('2023 OP UPL Data'!J:J,MATCH(A:A,'2023 OP UPL Data'!B:B,0))),0)</f>
        <v>109063.05499999999</v>
      </c>
      <c r="AV382" s="45">
        <f t="shared" si="139"/>
        <v>142442.84751569232</v>
      </c>
      <c r="AW382" s="69">
        <f>IFERROR(IFERROR(INDEX('2023 IP UPL Data'!M:M,MATCH(A:A,'2023 IP UPL Data'!B:B,0)),INDEX('2023 IMD UPL Data'!J:J,MATCH(A:A,'2023 IMD UPL Data'!B:B,0))),0)</f>
        <v>39865.78</v>
      </c>
      <c r="AX382" s="69">
        <f>IFERROR(IF(F380="IMD",0,INDEX('2023 OP UPL Data'!L:L,MATCH(A:A,'2023 OP UPL Data'!B:B,0))),0)</f>
        <v>204276.97</v>
      </c>
      <c r="AY382" s="45">
        <f t="shared" si="140"/>
        <v>244142.75</v>
      </c>
      <c r="AZ382" s="69">
        <v>9757.9595657089976</v>
      </c>
      <c r="BA382" s="69">
        <v>138370.83523832931</v>
      </c>
      <c r="BB382" s="69">
        <f t="shared" si="141"/>
        <v>9757.9595657089976</v>
      </c>
      <c r="BC382" s="69">
        <f t="shared" si="141"/>
        <v>74842.320314410914</v>
      </c>
      <c r="BD382" s="69">
        <f t="shared" si="142"/>
        <v>84600.27988011991</v>
      </c>
      <c r="BE382" s="91">
        <f t="shared" si="143"/>
        <v>0</v>
      </c>
      <c r="BF382" s="91">
        <f t="shared" si="143"/>
        <v>0</v>
      </c>
      <c r="BG382" s="70">
        <f>IFERROR(INDEX('2023 IP UPL Data'!K:K,MATCH(A382,'2023 IP UPL Data'!B:B,0)),0)</f>
        <v>0</v>
      </c>
    </row>
    <row r="383" spans="1:59">
      <c r="A383" s="120" t="s">
        <v>751</v>
      </c>
      <c r="B383" s="161" t="s">
        <v>751</v>
      </c>
      <c r="C383" s="31" t="s">
        <v>752</v>
      </c>
      <c r="D383" s="193" t="s">
        <v>752</v>
      </c>
      <c r="E383" s="157" t="s">
        <v>23198</v>
      </c>
      <c r="F383" s="117" t="s">
        <v>3071</v>
      </c>
      <c r="G383" s="117" t="s">
        <v>228</v>
      </c>
      <c r="H383" s="43" t="str">
        <f t="shared" si="125"/>
        <v>Rural MRSA West</v>
      </c>
      <c r="I383" s="45">
        <f>INDEX(FeeCalc!M:M,MATCH(C:C,FeeCalc!F:F,0))</f>
        <v>23089.055680199817</v>
      </c>
      <c r="J383" s="45">
        <f>INDEX(FeeCalc!L:L,MATCH(C:C,FeeCalc!F:F,0))</f>
        <v>117523.92101543266</v>
      </c>
      <c r="K383" s="45">
        <f t="shared" si="126"/>
        <v>140612.97669563247</v>
      </c>
      <c r="L383" s="45">
        <f>IFERROR(IFERROR(INDEX('2023 IP UPL Data'!N:N,MATCH(A:A,'2023 IP UPL Data'!B:B,0)),INDEX('2023 IMD UPL Data'!M:M,MATCH(A:A,'2023 IMD UPL Data'!B:B,0))),0)</f>
        <v>1418.48</v>
      </c>
      <c r="M383" s="45">
        <f>IFERROR((IF(F383="IMD",0,INDEX('2023 OP UPL Data'!M:M,MATCH(A:A,'2023 OP UPL Data'!B:B,0)))),0)</f>
        <v>21370.143250000008</v>
      </c>
      <c r="N383" s="45">
        <f t="shared" si="127"/>
        <v>22788.623250000008</v>
      </c>
      <c r="O383" s="45">
        <v>1412.0054450171033</v>
      </c>
      <c r="P383" s="45">
        <v>58757.35571688741</v>
      </c>
      <c r="Q383" s="45">
        <f t="shared" si="128"/>
        <v>60169.361161904511</v>
      </c>
      <c r="R383" s="45" t="str">
        <f t="shared" si="129"/>
        <v>Yes</v>
      </c>
      <c r="S383" s="46" t="str">
        <f t="shared" si="129"/>
        <v>Yes</v>
      </c>
      <c r="T383" s="47">
        <f>ROUND(INDEX(Summary!H:H,MATCH(H:H,Summary!A:A,0)),2)</f>
        <v>0</v>
      </c>
      <c r="U383" s="47">
        <f>ROUND(INDEX(Summary!I:I,MATCH(H:H,Summary!A:A,0)),2)</f>
        <v>0.25</v>
      </c>
      <c r="V383" s="82">
        <f t="shared" si="130"/>
        <v>0</v>
      </c>
      <c r="W383" s="82">
        <f t="shared" si="130"/>
        <v>29380.980253858164</v>
      </c>
      <c r="X383" s="45">
        <f t="shared" si="131"/>
        <v>29380.980253858164</v>
      </c>
      <c r="Y383" s="45" t="s">
        <v>18727</v>
      </c>
      <c r="Z383" s="45" t="str">
        <f t="shared" si="132"/>
        <v>No</v>
      </c>
      <c r="AA383" s="45" t="str">
        <f t="shared" si="132"/>
        <v>No</v>
      </c>
      <c r="AB383" s="45" t="str">
        <f t="shared" si="133"/>
        <v>No</v>
      </c>
      <c r="AC383" s="83">
        <f t="shared" si="144"/>
        <v>0</v>
      </c>
      <c r="AD383" s="83">
        <f t="shared" si="145"/>
        <v>0</v>
      </c>
      <c r="AE383" s="45">
        <f t="shared" si="146"/>
        <v>0</v>
      </c>
      <c r="AF383" s="45">
        <f t="shared" si="146"/>
        <v>0</v>
      </c>
      <c r="AG383" s="45">
        <f t="shared" si="134"/>
        <v>0</v>
      </c>
      <c r="AH383" s="47">
        <f>IF(Y383="No",0,IFERROR(ROUNDDOWN(INDEX('90% of ACR'!K:K,MATCH(H:H,'90% of ACR'!A:A,0))*IF(I383&gt;0,IF(O383&gt;0,$R$4*MAX(O383-V383,0),0),0)/I383,2),0))</f>
        <v>0</v>
      </c>
      <c r="AI383" s="83">
        <f>IF(Y383="No",0,IFERROR(ROUNDDOWN(INDEX('90% of ACR'!R:R,MATCH(H:H,'90% of ACR'!A:A,0))*IF(J383&gt;0,IF(P383&gt;0,$R$4*MAX(P383-W383,0),0),0)/J383,2),0))</f>
        <v>0</v>
      </c>
      <c r="AJ383" s="45">
        <f t="shared" si="135"/>
        <v>0</v>
      </c>
      <c r="AK383" s="45">
        <f t="shared" si="135"/>
        <v>0</v>
      </c>
      <c r="AL383" s="47">
        <f t="shared" si="136"/>
        <v>0</v>
      </c>
      <c r="AM383" s="47">
        <f t="shared" si="136"/>
        <v>0.25</v>
      </c>
      <c r="AN383" s="84">
        <f>IFERROR(INDEX(FeeCalc!P:P,MATCH(C383,FeeCalc!F:F,0)),0)</f>
        <v>29380.980253858164</v>
      </c>
      <c r="AO383" s="84">
        <f>IFERROR(INDEX(FeeCalc!S:S,MATCH(C383,FeeCalc!F:F,0)),0)</f>
        <v>1802.3270454395035</v>
      </c>
      <c r="AP383" s="84">
        <f t="shared" si="137"/>
        <v>31183.307299297667</v>
      </c>
      <c r="AQ383" s="69">
        <f t="shared" si="138"/>
        <v>13232.075152925579</v>
      </c>
      <c r="AR383" s="69">
        <v>8313.1646047123904</v>
      </c>
      <c r="AS383" s="69">
        <f t="shared" si="147"/>
        <v>4918.910548213189</v>
      </c>
      <c r="AT383" s="69">
        <f>IFERROR(IFERROR(INDEX('2023 IP UPL Data'!L:L,MATCH(A:A,'2023 IP UPL Data'!B:B,0)),INDEX('2023 IMD UPL Data'!I:I,MATCH(A:A,'2023 IMD UPL Data'!B:B,0))),0)</f>
        <v>0.01</v>
      </c>
      <c r="AU383" s="69">
        <f>IFERROR(IF(F381="IMD",0,INDEX('2023 OP UPL Data'!J:J,MATCH(A:A,'2023 OP UPL Data'!B:B,0))),0)</f>
        <v>48512.236749999996</v>
      </c>
      <c r="AV383" s="45">
        <f t="shared" si="139"/>
        <v>48512.246749999998</v>
      </c>
      <c r="AW383" s="69">
        <f>IFERROR(IFERROR(INDEX('2023 IP UPL Data'!M:M,MATCH(A:A,'2023 IP UPL Data'!B:B,0)),INDEX('2023 IMD UPL Data'!J:J,MATCH(A:A,'2023 IMD UPL Data'!B:B,0))),0)</f>
        <v>1418.49</v>
      </c>
      <c r="AX383" s="69">
        <f>IFERROR(IF(F381="IMD",0,INDEX('2023 OP UPL Data'!L:L,MATCH(A:A,'2023 OP UPL Data'!B:B,0))),0)</f>
        <v>69882.38</v>
      </c>
      <c r="AY383" s="45">
        <f t="shared" si="140"/>
        <v>71300.87000000001</v>
      </c>
      <c r="AZ383" s="69">
        <v>1412.0154450171033</v>
      </c>
      <c r="BA383" s="69">
        <v>107269.59246688741</v>
      </c>
      <c r="BB383" s="69">
        <f t="shared" si="141"/>
        <v>1412.0154450171033</v>
      </c>
      <c r="BC383" s="69">
        <f t="shared" si="141"/>
        <v>77888.612213029235</v>
      </c>
      <c r="BD383" s="69">
        <f t="shared" si="142"/>
        <v>79300.627658046345</v>
      </c>
      <c r="BE383" s="91">
        <f t="shared" si="143"/>
        <v>0</v>
      </c>
      <c r="BF383" s="91">
        <f t="shared" si="143"/>
        <v>37387.212466887402</v>
      </c>
      <c r="BG383" s="70">
        <f>IFERROR(INDEX('2023 IP UPL Data'!K:K,MATCH(A383,'2023 IP UPL Data'!B:B,0)),0)</f>
        <v>0</v>
      </c>
    </row>
    <row r="384" spans="1:59" ht="25.5">
      <c r="A384" s="120" t="s">
        <v>3087</v>
      </c>
      <c r="B384" s="161" t="s">
        <v>3087</v>
      </c>
      <c r="C384" s="31" t="s">
        <v>3088</v>
      </c>
      <c r="D384" s="193" t="s">
        <v>3088</v>
      </c>
      <c r="E384" s="157" t="s">
        <v>3630</v>
      </c>
      <c r="F384" s="117" t="s">
        <v>22999</v>
      </c>
      <c r="G384" s="117" t="s">
        <v>228</v>
      </c>
      <c r="H384" s="43" t="str">
        <f t="shared" si="125"/>
        <v>State-owned IMD MRSA West</v>
      </c>
      <c r="I384" s="45">
        <f>INDEX(FeeCalc!M:M,MATCH(C:C,FeeCalc!F:F,0))</f>
        <v>0</v>
      </c>
      <c r="J384" s="45">
        <f>INDEX(FeeCalc!L:L,MATCH(C:C,FeeCalc!F:F,0))</f>
        <v>0</v>
      </c>
      <c r="K384" s="45">
        <f t="shared" si="126"/>
        <v>0</v>
      </c>
      <c r="L384" s="45">
        <f>IFERROR(IFERROR(INDEX('2023 IP UPL Data'!N:N,MATCH(A:A,'2023 IP UPL Data'!B:B,0)),INDEX('2023 IMD UPL Data'!M:M,MATCH(A:A,'2023 IMD UPL Data'!B:B,0))),0)</f>
        <v>14810.76</v>
      </c>
      <c r="M384" s="45">
        <f>IFERROR((IF(F384="IMD",0,INDEX('2023 OP UPL Data'!M:M,MATCH(A:A,'2023 OP UPL Data'!B:B,0)))),0)</f>
        <v>0</v>
      </c>
      <c r="N384" s="45">
        <f t="shared" si="127"/>
        <v>14810.76</v>
      </c>
      <c r="O384" s="45">
        <v>-10980.36</v>
      </c>
      <c r="P384" s="45">
        <v>0</v>
      </c>
      <c r="Q384" s="45">
        <f t="shared" si="128"/>
        <v>-10980.36</v>
      </c>
      <c r="R384" s="45" t="str">
        <f t="shared" si="129"/>
        <v>No</v>
      </c>
      <c r="S384" s="46" t="str">
        <f t="shared" si="129"/>
        <v>No</v>
      </c>
      <c r="T384" s="47">
        <f>ROUND(INDEX(Summary!H:H,MATCH(H:H,Summary!A:A,0)),2)</f>
        <v>1.07</v>
      </c>
      <c r="U384" s="47">
        <f>ROUND(INDEX(Summary!I:I,MATCH(H:H,Summary!A:A,0)),2)</f>
        <v>0</v>
      </c>
      <c r="V384" s="82">
        <f t="shared" si="130"/>
        <v>0</v>
      </c>
      <c r="W384" s="82">
        <f t="shared" si="130"/>
        <v>0</v>
      </c>
      <c r="X384" s="45">
        <f t="shared" si="131"/>
        <v>0</v>
      </c>
      <c r="Y384" s="45" t="s">
        <v>18726</v>
      </c>
      <c r="Z384" s="45" t="str">
        <f t="shared" si="132"/>
        <v>No</v>
      </c>
      <c r="AA384" s="45" t="str">
        <f t="shared" si="132"/>
        <v>No</v>
      </c>
      <c r="AB384" s="45" t="str">
        <f t="shared" si="133"/>
        <v>No</v>
      </c>
      <c r="AC384" s="83">
        <f t="shared" si="144"/>
        <v>0</v>
      </c>
      <c r="AD384" s="83">
        <f t="shared" si="145"/>
        <v>0</v>
      </c>
      <c r="AE384" s="45">
        <f t="shared" si="146"/>
        <v>0</v>
      </c>
      <c r="AF384" s="45">
        <f t="shared" si="146"/>
        <v>0</v>
      </c>
      <c r="AG384" s="45">
        <f t="shared" si="134"/>
        <v>0</v>
      </c>
      <c r="AH384" s="47">
        <f>IF(Y384="No",0,IFERROR(ROUNDDOWN(INDEX('90% of ACR'!K:K,MATCH(H:H,'90% of ACR'!A:A,0))*IF(I384&gt;0,IF(O384&gt;0,$R$4*MAX(O384-V384,0),0),0)/I384,2),0))</f>
        <v>0</v>
      </c>
      <c r="AI384" s="83">
        <f>IF(Y384="No",0,IFERROR(ROUNDDOWN(INDEX('90% of ACR'!R:R,MATCH(H:H,'90% of ACR'!A:A,0))*IF(J384&gt;0,IF(P384&gt;0,$R$4*MAX(P384-W384,0),0),0)/J384,2),0))</f>
        <v>0</v>
      </c>
      <c r="AJ384" s="45">
        <f t="shared" si="135"/>
        <v>0</v>
      </c>
      <c r="AK384" s="45">
        <f t="shared" si="135"/>
        <v>0</v>
      </c>
      <c r="AL384" s="47">
        <f t="shared" si="136"/>
        <v>1.07</v>
      </c>
      <c r="AM384" s="47">
        <f t="shared" si="136"/>
        <v>0</v>
      </c>
      <c r="AN384" s="84">
        <f>IFERROR(INDEX(FeeCalc!P:P,MATCH(C384,FeeCalc!F:F,0)),0)</f>
        <v>0</v>
      </c>
      <c r="AO384" s="84">
        <f>IFERROR(INDEX(FeeCalc!S:S,MATCH(C384,FeeCalc!F:F,0)),0)</f>
        <v>0</v>
      </c>
      <c r="AP384" s="84">
        <f t="shared" si="137"/>
        <v>0</v>
      </c>
      <c r="AQ384" s="69">
        <f t="shared" si="138"/>
        <v>0</v>
      </c>
      <c r="AR384" s="69">
        <v>0</v>
      </c>
      <c r="AS384" s="69">
        <f t="shared" si="147"/>
        <v>0</v>
      </c>
      <c r="AT384" s="69">
        <f>IFERROR(IFERROR(INDEX('2023 IP UPL Data'!L:L,MATCH(A:A,'2023 IP UPL Data'!B:B,0)),INDEX('2023 IMD UPL Data'!I:I,MATCH(A:A,'2023 IMD UPL Data'!B:B,0))),0)</f>
        <v>10980.36</v>
      </c>
      <c r="AU384" s="69">
        <f>IFERROR(IF(F382="IMD",0,INDEX('2023 OP UPL Data'!J:J,MATCH(A:A,'2023 OP UPL Data'!B:B,0))),0)</f>
        <v>0</v>
      </c>
      <c r="AV384" s="45">
        <f t="shared" si="139"/>
        <v>10980.36</v>
      </c>
      <c r="AW384" s="69">
        <f>IFERROR(IFERROR(INDEX('2023 IP UPL Data'!M:M,MATCH(A:A,'2023 IP UPL Data'!B:B,0)),INDEX('2023 IMD UPL Data'!J:J,MATCH(A:A,'2023 IMD UPL Data'!B:B,0))),0)</f>
        <v>25791.119999999999</v>
      </c>
      <c r="AX384" s="69">
        <f>IFERROR(IF(F382="IMD",0,INDEX('2023 OP UPL Data'!L:L,MATCH(A:A,'2023 OP UPL Data'!B:B,0))),0)</f>
        <v>0</v>
      </c>
      <c r="AY384" s="45">
        <f t="shared" si="140"/>
        <v>25791.119999999999</v>
      </c>
      <c r="AZ384" s="69">
        <v>0</v>
      </c>
      <c r="BA384" s="69">
        <v>0</v>
      </c>
      <c r="BB384" s="69">
        <f t="shared" si="141"/>
        <v>0</v>
      </c>
      <c r="BC384" s="69">
        <f t="shared" si="141"/>
        <v>0</v>
      </c>
      <c r="BD384" s="69">
        <f t="shared" si="142"/>
        <v>0</v>
      </c>
      <c r="BE384" s="91">
        <f t="shared" si="143"/>
        <v>0</v>
      </c>
      <c r="BF384" s="91">
        <f t="shared" si="143"/>
        <v>0</v>
      </c>
      <c r="BG384" s="70">
        <f>IFERROR(INDEX('2023 IP UPL Data'!K:K,MATCH(A384,'2023 IP UPL Data'!B:B,0)),0)</f>
        <v>0</v>
      </c>
    </row>
    <row r="385" spans="1:59">
      <c r="A385" s="120" t="s">
        <v>354</v>
      </c>
      <c r="B385" s="161" t="s">
        <v>354</v>
      </c>
      <c r="C385" s="31" t="s">
        <v>355</v>
      </c>
      <c r="D385" s="193" t="s">
        <v>355</v>
      </c>
      <c r="E385" s="157" t="s">
        <v>22994</v>
      </c>
      <c r="F385" s="117" t="s">
        <v>2987</v>
      </c>
      <c r="G385" s="117" t="s">
        <v>224</v>
      </c>
      <c r="H385" s="43" t="str">
        <f t="shared" si="125"/>
        <v>Urban Dallas</v>
      </c>
      <c r="I385" s="45">
        <f>INDEX(FeeCalc!M:M,MATCH(C:C,FeeCalc!F:F,0))</f>
        <v>38378.830725048523</v>
      </c>
      <c r="J385" s="45">
        <f>INDEX(FeeCalc!L:L,MATCH(C:C,FeeCalc!F:F,0))</f>
        <v>474525.63135945733</v>
      </c>
      <c r="K385" s="45">
        <f t="shared" si="126"/>
        <v>512904.46208450582</v>
      </c>
      <c r="L385" s="45">
        <f>IFERROR(IFERROR(INDEX('2023 IP UPL Data'!N:N,MATCH(A:A,'2023 IP UPL Data'!B:B,0)),INDEX('2023 IMD UPL Data'!M:M,MATCH(A:A,'2023 IMD UPL Data'!B:B,0))),0)</f>
        <v>200548.59156626507</v>
      </c>
      <c r="M385" s="45">
        <f>IFERROR((IF(F385="IMD",0,INDEX('2023 OP UPL Data'!M:M,MATCH(A:A,'2023 OP UPL Data'!B:B,0)))),0)</f>
        <v>610502.31168674701</v>
      </c>
      <c r="N385" s="45">
        <f t="shared" si="127"/>
        <v>811050.9032530121</v>
      </c>
      <c r="O385" s="45">
        <v>158185.75496503018</v>
      </c>
      <c r="P385" s="45">
        <v>1439110.4086181945</v>
      </c>
      <c r="Q385" s="45">
        <f t="shared" si="128"/>
        <v>1597296.1635832246</v>
      </c>
      <c r="R385" s="45" t="str">
        <f t="shared" si="129"/>
        <v>Yes</v>
      </c>
      <c r="S385" s="46" t="str">
        <f t="shared" si="129"/>
        <v>Yes</v>
      </c>
      <c r="T385" s="47">
        <f>ROUND(INDEX(Summary!H:H,MATCH(H:H,Summary!A:A,0)),2)</f>
        <v>1.04</v>
      </c>
      <c r="U385" s="47">
        <f>ROUND(INDEX(Summary!I:I,MATCH(H:H,Summary!A:A,0)),2)</f>
        <v>1.04</v>
      </c>
      <c r="V385" s="82">
        <f t="shared" si="130"/>
        <v>39913.983954050469</v>
      </c>
      <c r="W385" s="82">
        <f t="shared" si="130"/>
        <v>493506.65661383566</v>
      </c>
      <c r="X385" s="45">
        <f t="shared" si="131"/>
        <v>533420.64056788618</v>
      </c>
      <c r="Y385" s="45" t="s">
        <v>18726</v>
      </c>
      <c r="Z385" s="45" t="str">
        <f t="shared" si="132"/>
        <v>Yes</v>
      </c>
      <c r="AA385" s="45" t="str">
        <f t="shared" si="132"/>
        <v>Yes</v>
      </c>
      <c r="AB385" s="45" t="str">
        <f t="shared" si="133"/>
        <v>Yes</v>
      </c>
      <c r="AC385" s="83">
        <f t="shared" si="144"/>
        <v>2.15</v>
      </c>
      <c r="AD385" s="83">
        <f t="shared" si="145"/>
        <v>1.39</v>
      </c>
      <c r="AE385" s="45">
        <f t="shared" si="146"/>
        <v>82514.486058854323</v>
      </c>
      <c r="AF385" s="45">
        <f t="shared" si="146"/>
        <v>659590.62758964568</v>
      </c>
      <c r="AG385" s="45">
        <f t="shared" si="134"/>
        <v>742105.11364850006</v>
      </c>
      <c r="AH385" s="47">
        <f>IF(Y385="No",0,IFERROR(ROUNDDOWN(INDEX('90% of ACR'!K:K,MATCH(H:H,'90% of ACR'!A:A,0))*IF(I385&gt;0,IF(O385&gt;0,$R$4*MAX(O385-V385,0),0),0)/I385,2),0))</f>
        <v>2.0699999999999998</v>
      </c>
      <c r="AI385" s="83">
        <f>IF(Y385="No",0,IFERROR(ROUNDDOWN(INDEX('90% of ACR'!R:R,MATCH(H:H,'90% of ACR'!A:A,0))*IF(J385&gt;0,IF(P385&gt;0,$R$4*MAX(P385-W385,0),0),0)/J385,2),0))</f>
        <v>1.38</v>
      </c>
      <c r="AJ385" s="45">
        <f t="shared" si="135"/>
        <v>79444.179600850432</v>
      </c>
      <c r="AK385" s="45">
        <f t="shared" si="135"/>
        <v>654845.37127605104</v>
      </c>
      <c r="AL385" s="47">
        <f t="shared" si="136"/>
        <v>3.11</v>
      </c>
      <c r="AM385" s="47">
        <f t="shared" si="136"/>
        <v>2.42</v>
      </c>
      <c r="AN385" s="84">
        <f>IFERROR(INDEX(FeeCalc!P:P,MATCH(C385,FeeCalc!F:F,0)),0)</f>
        <v>1267710.1914447877</v>
      </c>
      <c r="AO385" s="84">
        <f>IFERROR(INDEX(FeeCalc!S:S,MATCH(C385,FeeCalc!F:F,0)),0)</f>
        <v>78225.207397500169</v>
      </c>
      <c r="AP385" s="84">
        <f t="shared" si="137"/>
        <v>1345935.3988422877</v>
      </c>
      <c r="AQ385" s="69">
        <f t="shared" si="138"/>
        <v>571123.4596615457</v>
      </c>
      <c r="AR385" s="69">
        <v>285778.45108252071</v>
      </c>
      <c r="AS385" s="69">
        <f t="shared" si="147"/>
        <v>285345.00857902499</v>
      </c>
      <c r="AT385" s="69">
        <f>IFERROR(IFERROR(INDEX('2023 IP UPL Data'!L:L,MATCH(A:A,'2023 IP UPL Data'!B:B,0)),INDEX('2023 IMD UPL Data'!I:I,MATCH(A:A,'2023 IMD UPL Data'!B:B,0))),0)</f>
        <v>91186.108433734946</v>
      </c>
      <c r="AU385" s="69">
        <f>IFERROR(IF(F383="IMD",0,INDEX('2023 OP UPL Data'!J:J,MATCH(A:A,'2023 OP UPL Data'!B:B,0))),0)</f>
        <v>215498.07831325301</v>
      </c>
      <c r="AV385" s="45">
        <f t="shared" si="139"/>
        <v>306684.18674698798</v>
      </c>
      <c r="AW385" s="69">
        <f>IFERROR(IFERROR(INDEX('2023 IP UPL Data'!M:M,MATCH(A:A,'2023 IP UPL Data'!B:B,0)),INDEX('2023 IMD UPL Data'!J:J,MATCH(A:A,'2023 IMD UPL Data'!B:B,0))),0)</f>
        <v>291734.7</v>
      </c>
      <c r="AX385" s="69">
        <f>IFERROR(IF(F383="IMD",0,INDEX('2023 OP UPL Data'!L:L,MATCH(A:A,'2023 OP UPL Data'!B:B,0))),0)</f>
        <v>826000.39</v>
      </c>
      <c r="AY385" s="45">
        <f t="shared" si="140"/>
        <v>1117735.0900000001</v>
      </c>
      <c r="AZ385" s="69">
        <v>249371.86339876513</v>
      </c>
      <c r="BA385" s="69">
        <v>1654608.4869314474</v>
      </c>
      <c r="BB385" s="69">
        <f t="shared" si="141"/>
        <v>209457.87944471466</v>
      </c>
      <c r="BC385" s="69">
        <f t="shared" si="141"/>
        <v>1161101.8303176118</v>
      </c>
      <c r="BD385" s="69">
        <f t="shared" si="142"/>
        <v>1370559.7097623264</v>
      </c>
      <c r="BE385" s="91">
        <f t="shared" si="143"/>
        <v>0</v>
      </c>
      <c r="BF385" s="91">
        <f t="shared" si="143"/>
        <v>828608.09693144739</v>
      </c>
      <c r="BG385" s="70">
        <f>IFERROR(INDEX('2023 IP UPL Data'!K:K,MATCH(A385,'2023 IP UPL Data'!B:B,0)),0)</f>
        <v>0</v>
      </c>
    </row>
    <row r="386" spans="1:59">
      <c r="A386" s="120" t="s">
        <v>973</v>
      </c>
      <c r="B386" s="161" t="s">
        <v>973</v>
      </c>
      <c r="C386" s="31" t="s">
        <v>974</v>
      </c>
      <c r="D386" s="193" t="s">
        <v>974</v>
      </c>
      <c r="E386" s="157" t="s">
        <v>3441</v>
      </c>
      <c r="F386" s="117" t="s">
        <v>3071</v>
      </c>
      <c r="G386" s="117" t="s">
        <v>1530</v>
      </c>
      <c r="H386" s="43" t="str">
        <f t="shared" si="125"/>
        <v>Rural MRSA Central</v>
      </c>
      <c r="I386" s="45">
        <f>INDEX(FeeCalc!M:M,MATCH(C:C,FeeCalc!F:F,0))</f>
        <v>102303.70326972121</v>
      </c>
      <c r="J386" s="45">
        <f>INDEX(FeeCalc!L:L,MATCH(C:C,FeeCalc!F:F,0))</f>
        <v>828325.65950151172</v>
      </c>
      <c r="K386" s="45">
        <f t="shared" si="126"/>
        <v>930629.36277123296</v>
      </c>
      <c r="L386" s="45">
        <f>IFERROR(IFERROR(INDEX('2023 IP UPL Data'!N:N,MATCH(A:A,'2023 IP UPL Data'!B:B,0)),INDEX('2023 IMD UPL Data'!M:M,MATCH(A:A,'2023 IMD UPL Data'!B:B,0))),0)</f>
        <v>-271402.16848983394</v>
      </c>
      <c r="M386" s="45">
        <f>IFERROR((IF(F386="IMD",0,INDEX('2023 OP UPL Data'!M:M,MATCH(A:A,'2023 OP UPL Data'!B:B,0)))),0)</f>
        <v>297849.82052980131</v>
      </c>
      <c r="N386" s="45">
        <f t="shared" si="127"/>
        <v>26447.652039967361</v>
      </c>
      <c r="O386" s="45">
        <v>252249.48273274471</v>
      </c>
      <c r="P386" s="45">
        <v>2157917.6544810589</v>
      </c>
      <c r="Q386" s="45">
        <f t="shared" si="128"/>
        <v>2410167.1372138038</v>
      </c>
      <c r="R386" s="45" t="str">
        <f t="shared" si="129"/>
        <v>Yes</v>
      </c>
      <c r="S386" s="46" t="str">
        <f t="shared" si="129"/>
        <v>Yes</v>
      </c>
      <c r="T386" s="47">
        <f>ROUND(INDEX(Summary!H:H,MATCH(H:H,Summary!A:A,0)),2)</f>
        <v>0</v>
      </c>
      <c r="U386" s="47">
        <f>ROUND(INDEX(Summary!I:I,MATCH(H:H,Summary!A:A,0)),2)</f>
        <v>0.17</v>
      </c>
      <c r="V386" s="82">
        <f t="shared" si="130"/>
        <v>0</v>
      </c>
      <c r="W386" s="82">
        <f t="shared" si="130"/>
        <v>140815.36211525701</v>
      </c>
      <c r="X386" s="45">
        <f t="shared" si="131"/>
        <v>140815.36211525701</v>
      </c>
      <c r="Y386" s="45" t="s">
        <v>18726</v>
      </c>
      <c r="Z386" s="45" t="str">
        <f t="shared" si="132"/>
        <v>No</v>
      </c>
      <c r="AA386" s="45" t="str">
        <f t="shared" si="132"/>
        <v>Yes</v>
      </c>
      <c r="AB386" s="45" t="str">
        <f t="shared" si="133"/>
        <v>Yes</v>
      </c>
      <c r="AC386" s="83">
        <f t="shared" si="144"/>
        <v>1.72</v>
      </c>
      <c r="AD386" s="83">
        <f t="shared" si="145"/>
        <v>1.7</v>
      </c>
      <c r="AE386" s="45">
        <f t="shared" si="146"/>
        <v>175962.36962392047</v>
      </c>
      <c r="AF386" s="45">
        <f t="shared" si="146"/>
        <v>1408153.6211525698</v>
      </c>
      <c r="AG386" s="45">
        <f t="shared" si="134"/>
        <v>1584115.9907764902</v>
      </c>
      <c r="AH386" s="47">
        <f>IF(Y386="No",0,IFERROR(ROUNDDOWN(INDEX('90% of ACR'!K:K,MATCH(H:H,'90% of ACR'!A:A,0))*IF(I386&gt;0,IF(O386&gt;0,$R$4*MAX(O386-V386,0),0),0)/I386,2),0))</f>
        <v>0</v>
      </c>
      <c r="AI386" s="83">
        <f>IF(Y386="No",0,IFERROR(ROUNDDOWN(INDEX('90% of ACR'!R:R,MATCH(H:H,'90% of ACR'!A:A,0))*IF(J386&gt;0,IF(P386&gt;0,$R$4*MAX(P386-W386,0),0),0)/J386,2),0))</f>
        <v>1.69</v>
      </c>
      <c r="AJ386" s="45">
        <f t="shared" si="135"/>
        <v>0</v>
      </c>
      <c r="AK386" s="45">
        <f t="shared" si="135"/>
        <v>1399870.3645575547</v>
      </c>
      <c r="AL386" s="47">
        <f t="shared" si="136"/>
        <v>0</v>
      </c>
      <c r="AM386" s="47">
        <f t="shared" si="136"/>
        <v>1.8599999999999999</v>
      </c>
      <c r="AN386" s="84">
        <f>IFERROR(INDEX(FeeCalc!P:P,MATCH(C386,FeeCalc!F:F,0)),0)</f>
        <v>1540685.7266728117</v>
      </c>
      <c r="AO386" s="84">
        <f>IFERROR(INDEX(FeeCalc!S:S,MATCH(C386,FeeCalc!F:F,0)),0)</f>
        <v>94721.854635051728</v>
      </c>
      <c r="AP386" s="84">
        <f t="shared" si="137"/>
        <v>1635407.5813078634</v>
      </c>
      <c r="AQ386" s="69">
        <f t="shared" si="138"/>
        <v>693955.76979152835</v>
      </c>
      <c r="AR386" s="69">
        <v>348134.47403432603</v>
      </c>
      <c r="AS386" s="69">
        <f t="shared" si="147"/>
        <v>345821.29575720232</v>
      </c>
      <c r="AT386" s="69">
        <f>IFERROR(IFERROR(INDEX('2023 IP UPL Data'!L:L,MATCH(A:A,'2023 IP UPL Data'!B:B,0)),INDEX('2023 IMD UPL Data'!I:I,MATCH(A:A,'2023 IMD UPL Data'!B:B,0))),0)</f>
        <v>478423.64848983398</v>
      </c>
      <c r="AU386" s="69">
        <f>IFERROR(IF(F384="IMD",0,INDEX('2023 OP UPL Data'!J:J,MATCH(A:A,'2023 OP UPL Data'!B:B,0))),0)</f>
        <v>269384.87947019865</v>
      </c>
      <c r="AV386" s="45">
        <f t="shared" si="139"/>
        <v>747808.52796003269</v>
      </c>
      <c r="AW386" s="69">
        <f>IFERROR(IFERROR(INDEX('2023 IP UPL Data'!M:M,MATCH(A:A,'2023 IP UPL Data'!B:B,0)),INDEX('2023 IMD UPL Data'!J:J,MATCH(A:A,'2023 IMD UPL Data'!B:B,0))),0)</f>
        <v>207021.48</v>
      </c>
      <c r="AX386" s="69">
        <f>IFERROR(IF(F384="IMD",0,INDEX('2023 OP UPL Data'!L:L,MATCH(A:A,'2023 OP UPL Data'!B:B,0))),0)</f>
        <v>567234.69999999995</v>
      </c>
      <c r="AY386" s="45">
        <f t="shared" si="140"/>
        <v>774256.17999999993</v>
      </c>
      <c r="AZ386" s="69">
        <v>730673.1312225787</v>
      </c>
      <c r="BA386" s="69">
        <v>2427302.5339512578</v>
      </c>
      <c r="BB386" s="69">
        <f t="shared" si="141"/>
        <v>730673.1312225787</v>
      </c>
      <c r="BC386" s="69">
        <f t="shared" si="141"/>
        <v>2286487.1718360009</v>
      </c>
      <c r="BD386" s="69">
        <f t="shared" si="142"/>
        <v>3017160.3030585796</v>
      </c>
      <c r="BE386" s="91">
        <f t="shared" si="143"/>
        <v>523651.65122257872</v>
      </c>
      <c r="BF386" s="91">
        <f t="shared" si="143"/>
        <v>1860067.8339512579</v>
      </c>
      <c r="BG386" s="70">
        <f>IFERROR(INDEX('2023 IP UPL Data'!K:K,MATCH(A386,'2023 IP UPL Data'!B:B,0)),0)</f>
        <v>0</v>
      </c>
    </row>
    <row r="387" spans="1:59">
      <c r="A387" s="120" t="s">
        <v>721</v>
      </c>
      <c r="B387" s="161" t="s">
        <v>721</v>
      </c>
      <c r="C387" s="31" t="s">
        <v>722</v>
      </c>
      <c r="D387" s="193" t="s">
        <v>722</v>
      </c>
      <c r="E387" s="157" t="s">
        <v>3309</v>
      </c>
      <c r="F387" s="117" t="s">
        <v>3071</v>
      </c>
      <c r="G387" s="117" t="s">
        <v>228</v>
      </c>
      <c r="H387" s="43" t="str">
        <f t="shared" si="125"/>
        <v>Rural MRSA West</v>
      </c>
      <c r="I387" s="45">
        <f>INDEX(FeeCalc!M:M,MATCH(C:C,FeeCalc!F:F,0))</f>
        <v>0</v>
      </c>
      <c r="J387" s="45">
        <f>INDEX(FeeCalc!L:L,MATCH(C:C,FeeCalc!F:F,0))</f>
        <v>91513.273194356938</v>
      </c>
      <c r="K387" s="45">
        <f t="shared" si="126"/>
        <v>91513.273194356938</v>
      </c>
      <c r="L387" s="45">
        <f>IFERROR(IFERROR(INDEX('2023 IP UPL Data'!N:N,MATCH(A:A,'2023 IP UPL Data'!B:B,0)),INDEX('2023 IMD UPL Data'!M:M,MATCH(A:A,'2023 IMD UPL Data'!B:B,0))),0)</f>
        <v>0</v>
      </c>
      <c r="M387" s="45">
        <f>IFERROR((IF(F387="IMD",0,INDEX('2023 OP UPL Data'!M:M,MATCH(A:A,'2023 OP UPL Data'!B:B,0)))),0)</f>
        <v>71052.782750000013</v>
      </c>
      <c r="N387" s="45">
        <f t="shared" si="127"/>
        <v>71052.782750000013</v>
      </c>
      <c r="O387" s="45">
        <v>0</v>
      </c>
      <c r="P387" s="45">
        <v>21945.156630164296</v>
      </c>
      <c r="Q387" s="45">
        <f t="shared" si="128"/>
        <v>21945.156630164296</v>
      </c>
      <c r="R387" s="45" t="str">
        <f t="shared" si="129"/>
        <v>No</v>
      </c>
      <c r="S387" s="46" t="str">
        <f t="shared" si="129"/>
        <v>Yes</v>
      </c>
      <c r="T387" s="47">
        <f>ROUND(INDEX(Summary!H:H,MATCH(H:H,Summary!A:A,0)),2)</f>
        <v>0</v>
      </c>
      <c r="U387" s="47">
        <f>ROUND(INDEX(Summary!I:I,MATCH(H:H,Summary!A:A,0)),2)</f>
        <v>0.25</v>
      </c>
      <c r="V387" s="82">
        <f t="shared" si="130"/>
        <v>0</v>
      </c>
      <c r="W387" s="82">
        <f t="shared" si="130"/>
        <v>22878.318298589234</v>
      </c>
      <c r="X387" s="45">
        <f t="shared" si="131"/>
        <v>22878.318298589234</v>
      </c>
      <c r="Y387" s="45" t="s">
        <v>18726</v>
      </c>
      <c r="Z387" s="45" t="str">
        <f t="shared" si="132"/>
        <v>No</v>
      </c>
      <c r="AA387" s="45" t="str">
        <f t="shared" si="132"/>
        <v>No</v>
      </c>
      <c r="AB387" s="45" t="str">
        <f t="shared" si="133"/>
        <v>No</v>
      </c>
      <c r="AC387" s="83">
        <f t="shared" si="144"/>
        <v>0</v>
      </c>
      <c r="AD387" s="83">
        <f t="shared" si="145"/>
        <v>0</v>
      </c>
      <c r="AE387" s="45">
        <f t="shared" si="146"/>
        <v>0</v>
      </c>
      <c r="AF387" s="45">
        <f t="shared" si="146"/>
        <v>0</v>
      </c>
      <c r="AG387" s="45">
        <f t="shared" si="134"/>
        <v>0</v>
      </c>
      <c r="AH387" s="47">
        <f>IF(Y387="No",0,IFERROR(ROUNDDOWN(INDEX('90% of ACR'!K:K,MATCH(H:H,'90% of ACR'!A:A,0))*IF(I387&gt;0,IF(O387&gt;0,$R$4*MAX(O387-V387,0),0),0)/I387,2),0))</f>
        <v>0</v>
      </c>
      <c r="AI387" s="83">
        <f>IF(Y387="No",0,IFERROR(ROUNDDOWN(INDEX('90% of ACR'!R:R,MATCH(H:H,'90% of ACR'!A:A,0))*IF(J387&gt;0,IF(P387&gt;0,$R$4*MAX(P387-W387,0),0),0)/J387,2),0))</f>
        <v>0</v>
      </c>
      <c r="AJ387" s="45">
        <f t="shared" si="135"/>
        <v>0</v>
      </c>
      <c r="AK387" s="45">
        <f t="shared" si="135"/>
        <v>0</v>
      </c>
      <c r="AL387" s="47">
        <f t="shared" si="136"/>
        <v>0</v>
      </c>
      <c r="AM387" s="47">
        <f t="shared" si="136"/>
        <v>0.25</v>
      </c>
      <c r="AN387" s="84">
        <f>IFERROR(INDEX(FeeCalc!P:P,MATCH(C387,FeeCalc!F:F,0)),0)</f>
        <v>22878.318298589234</v>
      </c>
      <c r="AO387" s="84">
        <f>IFERROR(INDEX(FeeCalc!S:S,MATCH(C387,FeeCalc!F:F,0)),0)</f>
        <v>1403.3990306170642</v>
      </c>
      <c r="AP387" s="84">
        <f t="shared" si="137"/>
        <v>24281.717329206298</v>
      </c>
      <c r="AQ387" s="69">
        <f t="shared" si="138"/>
        <v>10303.509677736767</v>
      </c>
      <c r="AR387" s="69">
        <v>6509.5553518899387</v>
      </c>
      <c r="AS387" s="69">
        <f t="shared" si="147"/>
        <v>3793.9543258468284</v>
      </c>
      <c r="AT387" s="69">
        <f>IFERROR(IFERROR(INDEX('2023 IP UPL Data'!L:L,MATCH(A:A,'2023 IP UPL Data'!B:B,0)),INDEX('2023 IMD UPL Data'!I:I,MATCH(A:A,'2023 IMD UPL Data'!B:B,0))),0)</f>
        <v>0</v>
      </c>
      <c r="AU387" s="69">
        <f>IFERROR(IF(F385="IMD",0,INDEX('2023 OP UPL Data'!J:J,MATCH(A:A,'2023 OP UPL Data'!B:B,0))),0)</f>
        <v>36270.307249999991</v>
      </c>
      <c r="AV387" s="45">
        <f t="shared" si="139"/>
        <v>36270.307249999991</v>
      </c>
      <c r="AW387" s="69">
        <f>IFERROR(IFERROR(INDEX('2023 IP UPL Data'!M:M,MATCH(A:A,'2023 IP UPL Data'!B:B,0)),INDEX('2023 IMD UPL Data'!J:J,MATCH(A:A,'2023 IMD UPL Data'!B:B,0))),0)</f>
        <v>0</v>
      </c>
      <c r="AX387" s="69">
        <f>IFERROR(IF(F385="IMD",0,INDEX('2023 OP UPL Data'!L:L,MATCH(A:A,'2023 OP UPL Data'!B:B,0))),0)</f>
        <v>107323.09</v>
      </c>
      <c r="AY387" s="45">
        <f t="shared" si="140"/>
        <v>107323.09</v>
      </c>
      <c r="AZ387" s="69">
        <v>0</v>
      </c>
      <c r="BA387" s="69">
        <v>58215.463880164287</v>
      </c>
      <c r="BB387" s="69">
        <f t="shared" si="141"/>
        <v>0</v>
      </c>
      <c r="BC387" s="69">
        <f t="shared" si="141"/>
        <v>35337.145581575052</v>
      </c>
      <c r="BD387" s="69">
        <f t="shared" si="142"/>
        <v>35337.145581575052</v>
      </c>
      <c r="BE387" s="91">
        <f t="shared" si="143"/>
        <v>0</v>
      </c>
      <c r="BF387" s="91">
        <f t="shared" si="143"/>
        <v>0</v>
      </c>
      <c r="BG387" s="70">
        <f>IFERROR(INDEX('2023 IP UPL Data'!K:K,MATCH(A387,'2023 IP UPL Data'!B:B,0)),0)</f>
        <v>0</v>
      </c>
    </row>
    <row r="388" spans="1:59" ht="25.5">
      <c r="A388" s="120" t="s">
        <v>3098</v>
      </c>
      <c r="B388" s="161" t="s">
        <v>3098</v>
      </c>
      <c r="C388" s="31" t="s">
        <v>3099</v>
      </c>
      <c r="D388" s="193" t="s">
        <v>3099</v>
      </c>
      <c r="E388" s="157" t="s">
        <v>15810</v>
      </c>
      <c r="F388" s="117" t="s">
        <v>22999</v>
      </c>
      <c r="G388" s="117" t="s">
        <v>1206</v>
      </c>
      <c r="H388" s="43" t="str">
        <f t="shared" si="125"/>
        <v>State-owned IMD El Paso</v>
      </c>
      <c r="I388" s="45">
        <f>INDEX(FeeCalc!M:M,MATCH(C:C,FeeCalc!F:F,0))</f>
        <v>53179.00916895768</v>
      </c>
      <c r="J388" s="45">
        <f>INDEX(FeeCalc!L:L,MATCH(C:C,FeeCalc!F:F,0))</f>
        <v>0</v>
      </c>
      <c r="K388" s="45">
        <f t="shared" si="126"/>
        <v>53179.00916895768</v>
      </c>
      <c r="L388" s="45">
        <f>IFERROR(IFERROR(INDEX('2023 IP UPL Data'!N:N,MATCH(A:A,'2023 IP UPL Data'!B:B,0)),INDEX('2023 IMD UPL Data'!M:M,MATCH(A:A,'2023 IMD UPL Data'!B:B,0))),0)</f>
        <v>186991.35</v>
      </c>
      <c r="M388" s="45">
        <f>IFERROR((IF(F388="IMD",0,INDEX('2023 OP UPL Data'!M:M,MATCH(A:A,'2023 OP UPL Data'!B:B,0)))),0)</f>
        <v>0</v>
      </c>
      <c r="N388" s="45">
        <f t="shared" si="127"/>
        <v>186991.35</v>
      </c>
      <c r="O388" s="45">
        <v>82917.929984556977</v>
      </c>
      <c r="P388" s="45">
        <v>0</v>
      </c>
      <c r="Q388" s="45">
        <f t="shared" si="128"/>
        <v>82917.929984556977</v>
      </c>
      <c r="R388" s="45" t="str">
        <f t="shared" si="129"/>
        <v>Yes</v>
      </c>
      <c r="S388" s="46" t="str">
        <f t="shared" si="129"/>
        <v>No</v>
      </c>
      <c r="T388" s="47">
        <f>ROUND(INDEX(Summary!H:H,MATCH(H:H,Summary!A:A,0)),2)</f>
        <v>3.52</v>
      </c>
      <c r="U388" s="47">
        <f>ROUND(INDEX(Summary!I:I,MATCH(H:H,Summary!A:A,0)),2)</f>
        <v>0</v>
      </c>
      <c r="V388" s="82">
        <f t="shared" si="130"/>
        <v>187190.11227473104</v>
      </c>
      <c r="W388" s="82">
        <f t="shared" si="130"/>
        <v>0</v>
      </c>
      <c r="X388" s="45">
        <f t="shared" si="131"/>
        <v>187190.11227473104</v>
      </c>
      <c r="Y388" s="45" t="s">
        <v>18726</v>
      </c>
      <c r="Z388" s="45" t="str">
        <f t="shared" si="132"/>
        <v>No</v>
      </c>
      <c r="AA388" s="45" t="str">
        <f t="shared" si="132"/>
        <v>No</v>
      </c>
      <c r="AB388" s="45" t="str">
        <f t="shared" si="133"/>
        <v>No</v>
      </c>
      <c r="AC388" s="83">
        <f t="shared" si="144"/>
        <v>0</v>
      </c>
      <c r="AD388" s="83">
        <f t="shared" si="145"/>
        <v>0</v>
      </c>
      <c r="AE388" s="45">
        <f t="shared" si="146"/>
        <v>0</v>
      </c>
      <c r="AF388" s="45">
        <f t="shared" si="146"/>
        <v>0</v>
      </c>
      <c r="AG388" s="45">
        <f t="shared" si="134"/>
        <v>0</v>
      </c>
      <c r="AH388" s="47">
        <f>IF(Y388="No",0,IFERROR(ROUNDDOWN(INDEX('90% of ACR'!K:K,MATCH(H:H,'90% of ACR'!A:A,0))*IF(I388&gt;0,IF(O388&gt;0,$R$4*MAX(O388-V388,0),0),0)/I388,2),0))</f>
        <v>0</v>
      </c>
      <c r="AI388" s="83">
        <f>IF(Y388="No",0,IFERROR(ROUNDDOWN(INDEX('90% of ACR'!R:R,MATCH(H:H,'90% of ACR'!A:A,0))*IF(J388&gt;0,IF(P388&gt;0,$R$4*MAX(P388-W388,0),0),0)/J388,2),0))</f>
        <v>0</v>
      </c>
      <c r="AJ388" s="45">
        <f t="shared" si="135"/>
        <v>0</v>
      </c>
      <c r="AK388" s="45">
        <f t="shared" si="135"/>
        <v>0</v>
      </c>
      <c r="AL388" s="47">
        <f t="shared" si="136"/>
        <v>3.52</v>
      </c>
      <c r="AM388" s="47">
        <f t="shared" si="136"/>
        <v>0</v>
      </c>
      <c r="AN388" s="84">
        <f>IFERROR(INDEX(FeeCalc!P:P,MATCH(C388,FeeCalc!F:F,0)),0)</f>
        <v>187190.11227473104</v>
      </c>
      <c r="AO388" s="84">
        <f>IFERROR(INDEX(FeeCalc!S:S,MATCH(C388,FeeCalc!F:F,0)),0)</f>
        <v>11420.086425248843</v>
      </c>
      <c r="AP388" s="84">
        <f t="shared" si="137"/>
        <v>198610.1986999799</v>
      </c>
      <c r="AQ388" s="69">
        <f t="shared" si="138"/>
        <v>84276.662834759889</v>
      </c>
      <c r="AR388" s="69">
        <v>42125.690224579885</v>
      </c>
      <c r="AS388" s="69">
        <f t="shared" si="147"/>
        <v>42150.972610180004</v>
      </c>
      <c r="AT388" s="69">
        <f>IFERROR(IFERROR(INDEX('2023 IP UPL Data'!L:L,MATCH(A:A,'2023 IP UPL Data'!B:B,0)),INDEX('2023 IMD UPL Data'!I:I,MATCH(A:A,'2023 IMD UPL Data'!B:B,0))),0)</f>
        <v>639124.85</v>
      </c>
      <c r="AU388" s="69">
        <f>IFERROR(IF(F386="IMD",0,INDEX('2023 OP UPL Data'!J:J,MATCH(A:A,'2023 OP UPL Data'!B:B,0))),0)</f>
        <v>0</v>
      </c>
      <c r="AV388" s="45">
        <f t="shared" si="139"/>
        <v>639124.85</v>
      </c>
      <c r="AW388" s="69">
        <f>IFERROR(IFERROR(INDEX('2023 IP UPL Data'!M:M,MATCH(A:A,'2023 IP UPL Data'!B:B,0)),INDEX('2023 IMD UPL Data'!J:J,MATCH(A:A,'2023 IMD UPL Data'!B:B,0))),0)</f>
        <v>826116.2</v>
      </c>
      <c r="AX388" s="69">
        <f>IFERROR(IF(F386="IMD",0,INDEX('2023 OP UPL Data'!L:L,MATCH(A:A,'2023 OP UPL Data'!B:B,0))),0)</f>
        <v>0</v>
      </c>
      <c r="AY388" s="45">
        <f t="shared" si="140"/>
        <v>826116.2</v>
      </c>
      <c r="AZ388" s="69">
        <v>722042.77998455695</v>
      </c>
      <c r="BA388" s="69">
        <v>0</v>
      </c>
      <c r="BB388" s="69">
        <f t="shared" si="141"/>
        <v>534852.66770982591</v>
      </c>
      <c r="BC388" s="69">
        <f t="shared" si="141"/>
        <v>0</v>
      </c>
      <c r="BD388" s="69">
        <f t="shared" si="142"/>
        <v>534852.66770982591</v>
      </c>
      <c r="BE388" s="91">
        <f t="shared" si="143"/>
        <v>0</v>
      </c>
      <c r="BF388" s="91">
        <f t="shared" si="143"/>
        <v>0</v>
      </c>
      <c r="BG388" s="70">
        <f>IFERROR(INDEX('2023 IP UPL Data'!K:K,MATCH(A388,'2023 IP UPL Data'!B:B,0)),0)</f>
        <v>0</v>
      </c>
    </row>
    <row r="389" spans="1:59" ht="25.5">
      <c r="A389" s="120" t="s">
        <v>3104</v>
      </c>
      <c r="B389" s="161" t="s">
        <v>3104</v>
      </c>
      <c r="C389" s="31" t="s">
        <v>3105</v>
      </c>
      <c r="D389" s="193" t="s">
        <v>3105</v>
      </c>
      <c r="E389" s="157" t="s">
        <v>22968</v>
      </c>
      <c r="F389" s="117" t="s">
        <v>22999</v>
      </c>
      <c r="G389" s="117" t="s">
        <v>228</v>
      </c>
      <c r="H389" s="43" t="str">
        <f t="shared" si="125"/>
        <v>State-owned IMD MRSA West</v>
      </c>
      <c r="I389" s="45">
        <f>INDEX(FeeCalc!M:M,MATCH(C:C,FeeCalc!F:F,0))</f>
        <v>0</v>
      </c>
      <c r="J389" s="45">
        <f>INDEX(FeeCalc!L:L,MATCH(C:C,FeeCalc!F:F,0))</f>
        <v>0</v>
      </c>
      <c r="K389" s="45">
        <f t="shared" si="126"/>
        <v>0</v>
      </c>
      <c r="L389" s="45">
        <f>IFERROR(IFERROR(INDEX('2023 IP UPL Data'!N:N,MATCH(A:A,'2023 IP UPL Data'!B:B,0)),INDEX('2023 IMD UPL Data'!M:M,MATCH(A:A,'2023 IMD UPL Data'!B:B,0))),0)</f>
        <v>0</v>
      </c>
      <c r="M389" s="45">
        <f>IFERROR((IF(F389="IMD",0,INDEX('2023 OP UPL Data'!M:M,MATCH(A:A,'2023 OP UPL Data'!B:B,0)))),0)</f>
        <v>0</v>
      </c>
      <c r="N389" s="45">
        <f t="shared" si="127"/>
        <v>0</v>
      </c>
      <c r="O389" s="45">
        <v>0</v>
      </c>
      <c r="P389" s="45">
        <v>0</v>
      </c>
      <c r="Q389" s="45">
        <f t="shared" si="128"/>
        <v>0</v>
      </c>
      <c r="R389" s="45" t="str">
        <f t="shared" si="129"/>
        <v>No</v>
      </c>
      <c r="S389" s="46" t="str">
        <f t="shared" si="129"/>
        <v>No</v>
      </c>
      <c r="T389" s="47">
        <f>ROUND(INDEX(Summary!H:H,MATCH(H:H,Summary!A:A,0)),2)</f>
        <v>1.07</v>
      </c>
      <c r="U389" s="47">
        <f>ROUND(INDEX(Summary!I:I,MATCH(H:H,Summary!A:A,0)),2)</f>
        <v>0</v>
      </c>
      <c r="V389" s="82">
        <f t="shared" si="130"/>
        <v>0</v>
      </c>
      <c r="W389" s="82">
        <f t="shared" si="130"/>
        <v>0</v>
      </c>
      <c r="X389" s="45">
        <f t="shared" si="131"/>
        <v>0</v>
      </c>
      <c r="Y389" s="45" t="s">
        <v>18726</v>
      </c>
      <c r="Z389" s="45" t="str">
        <f t="shared" si="132"/>
        <v>No</v>
      </c>
      <c r="AA389" s="45" t="str">
        <f t="shared" si="132"/>
        <v>No</v>
      </c>
      <c r="AB389" s="45" t="str">
        <f t="shared" si="133"/>
        <v>No</v>
      </c>
      <c r="AC389" s="83">
        <f t="shared" si="144"/>
        <v>0</v>
      </c>
      <c r="AD389" s="83">
        <f t="shared" si="145"/>
        <v>0</v>
      </c>
      <c r="AE389" s="45">
        <f t="shared" si="146"/>
        <v>0</v>
      </c>
      <c r="AF389" s="45">
        <f t="shared" si="146"/>
        <v>0</v>
      </c>
      <c r="AG389" s="45">
        <f t="shared" si="134"/>
        <v>0</v>
      </c>
      <c r="AH389" s="47">
        <f>IF(Y389="No",0,IFERROR(ROUNDDOWN(INDEX('90% of ACR'!K:K,MATCH(H:H,'90% of ACR'!A:A,0))*IF(I389&gt;0,IF(O389&gt;0,$R$4*MAX(O389-V389,0),0),0)/I389,2),0))</f>
        <v>0</v>
      </c>
      <c r="AI389" s="83">
        <f>IF(Y389="No",0,IFERROR(ROUNDDOWN(INDEX('90% of ACR'!R:R,MATCH(H:H,'90% of ACR'!A:A,0))*IF(J389&gt;0,IF(P389&gt;0,$R$4*MAX(P389-W389,0),0),0)/J389,2),0))</f>
        <v>0</v>
      </c>
      <c r="AJ389" s="45">
        <f t="shared" si="135"/>
        <v>0</v>
      </c>
      <c r="AK389" s="45">
        <f t="shared" si="135"/>
        <v>0</v>
      </c>
      <c r="AL389" s="47">
        <f t="shared" si="136"/>
        <v>1.07</v>
      </c>
      <c r="AM389" s="47">
        <f t="shared" si="136"/>
        <v>0</v>
      </c>
      <c r="AN389" s="84">
        <f>IFERROR(INDEX(FeeCalc!P:P,MATCH(C389,FeeCalc!F:F,0)),0)</f>
        <v>0</v>
      </c>
      <c r="AO389" s="84">
        <f>IFERROR(INDEX(FeeCalc!S:S,MATCH(C389,FeeCalc!F:F,0)),0)</f>
        <v>0</v>
      </c>
      <c r="AP389" s="84">
        <f t="shared" si="137"/>
        <v>0</v>
      </c>
      <c r="AQ389" s="69">
        <f t="shared" si="138"/>
        <v>0</v>
      </c>
      <c r="AR389" s="69">
        <v>0</v>
      </c>
      <c r="AS389" s="69">
        <f t="shared" si="147"/>
        <v>0</v>
      </c>
      <c r="AT389" s="69">
        <f>IFERROR(IFERROR(INDEX('2023 IP UPL Data'!L:L,MATCH(A:A,'2023 IP UPL Data'!B:B,0)),INDEX('2023 IMD UPL Data'!I:I,MATCH(A:A,'2023 IMD UPL Data'!B:B,0))),0)</f>
        <v>0</v>
      </c>
      <c r="AU389" s="69">
        <f>IFERROR(IF(F387="IMD",0,INDEX('2023 OP UPL Data'!J:J,MATCH(A:A,'2023 OP UPL Data'!B:B,0))),0)</f>
        <v>0</v>
      </c>
      <c r="AV389" s="45">
        <f t="shared" si="139"/>
        <v>0</v>
      </c>
      <c r="AW389" s="69">
        <f>IFERROR(IFERROR(INDEX('2023 IP UPL Data'!M:M,MATCH(A:A,'2023 IP UPL Data'!B:B,0)),INDEX('2023 IMD UPL Data'!J:J,MATCH(A:A,'2023 IMD UPL Data'!B:B,0))),0)</f>
        <v>0</v>
      </c>
      <c r="AX389" s="69">
        <f>IFERROR(IF(F387="IMD",0,INDEX('2023 OP UPL Data'!L:L,MATCH(A:A,'2023 OP UPL Data'!B:B,0))),0)</f>
        <v>0</v>
      </c>
      <c r="AY389" s="45">
        <f t="shared" si="140"/>
        <v>0</v>
      </c>
      <c r="AZ389" s="69">
        <v>0</v>
      </c>
      <c r="BA389" s="69">
        <v>0</v>
      </c>
      <c r="BB389" s="69">
        <f t="shared" si="141"/>
        <v>0</v>
      </c>
      <c r="BC389" s="69">
        <f t="shared" si="141"/>
        <v>0</v>
      </c>
      <c r="BD389" s="69">
        <f t="shared" si="142"/>
        <v>0</v>
      </c>
      <c r="BE389" s="91">
        <f t="shared" si="143"/>
        <v>0</v>
      </c>
      <c r="BF389" s="91">
        <f t="shared" si="143"/>
        <v>0</v>
      </c>
      <c r="BG389" s="70">
        <f>IFERROR(INDEX('2023 IP UPL Data'!K:K,MATCH(A389,'2023 IP UPL Data'!B:B,0)),0)</f>
        <v>0</v>
      </c>
    </row>
    <row r="390" spans="1:59" ht="25.5">
      <c r="A390" s="120" t="s">
        <v>3089</v>
      </c>
      <c r="B390" s="161" t="s">
        <v>3089</v>
      </c>
      <c r="C390" s="31" t="s">
        <v>3090</v>
      </c>
      <c r="D390" s="193" t="s">
        <v>3090</v>
      </c>
      <c r="E390" s="157" t="s">
        <v>22969</v>
      </c>
      <c r="F390" s="117" t="s">
        <v>22999</v>
      </c>
      <c r="G390" s="117" t="s">
        <v>228</v>
      </c>
      <c r="H390" s="43" t="str">
        <f t="shared" ref="H390:H398" si="148">CONCATENATE(F390," ",G390)</f>
        <v>State-owned IMD MRSA West</v>
      </c>
      <c r="I390" s="45">
        <f>INDEX(FeeCalc!M:M,MATCH(C:C,FeeCalc!F:F,0))</f>
        <v>111140.21307011403</v>
      </c>
      <c r="J390" s="45">
        <f>INDEX(FeeCalc!L:L,MATCH(C:C,FeeCalc!F:F,0))</f>
        <v>0</v>
      </c>
      <c r="K390" s="45">
        <f t="shared" ref="K390:K398" si="149">I390+J390</f>
        <v>111140.21307011403</v>
      </c>
      <c r="L390" s="45">
        <f>IFERROR(IFERROR(INDEX('2023 IP UPL Data'!N:N,MATCH(A:A,'2023 IP UPL Data'!B:B,0)),INDEX('2023 IMD UPL Data'!M:M,MATCH(A:A,'2023 IMD UPL Data'!B:B,0))),0)</f>
        <v>267885.37</v>
      </c>
      <c r="M390" s="45">
        <f>IFERROR((IF(F390="IMD",0,INDEX('2023 OP UPL Data'!M:M,MATCH(A:A,'2023 OP UPL Data'!B:B,0)))),0)</f>
        <v>0</v>
      </c>
      <c r="N390" s="45">
        <f t="shared" ref="N390:N398" si="150">+L390+M390</f>
        <v>267885.37</v>
      </c>
      <c r="O390" s="45">
        <v>75375.192911392485</v>
      </c>
      <c r="P390" s="45">
        <v>0</v>
      </c>
      <c r="Q390" s="45">
        <f t="shared" ref="Q390:Q398" si="151">O390+P390</f>
        <v>75375.192911392485</v>
      </c>
      <c r="R390" s="45" t="str">
        <f t="shared" ref="R390:S398" si="152">IF(O390&gt;0,"Yes","No")</f>
        <v>Yes</v>
      </c>
      <c r="S390" s="46" t="str">
        <f t="shared" si="152"/>
        <v>No</v>
      </c>
      <c r="T390" s="47">
        <f>ROUND(INDEX(Summary!H:H,MATCH(H:H,Summary!A:A,0)),2)</f>
        <v>1.07</v>
      </c>
      <c r="U390" s="47">
        <f>ROUND(INDEX(Summary!I:I,MATCH(H:H,Summary!A:A,0)),2)</f>
        <v>0</v>
      </c>
      <c r="V390" s="82">
        <f t="shared" ref="V390:W398" si="153">+T390*I390</f>
        <v>118920.02798502201</v>
      </c>
      <c r="W390" s="82">
        <f t="shared" si="153"/>
        <v>0</v>
      </c>
      <c r="X390" s="45">
        <f t="shared" ref="X390:X398" si="154">+V390+W390</f>
        <v>118920.02798502201</v>
      </c>
      <c r="Y390" s="45" t="s">
        <v>18726</v>
      </c>
      <c r="Z390" s="45" t="str">
        <f t="shared" ref="Z390:AA398" si="155">IF(AJ390&gt;0,"Yes","No")</f>
        <v>No</v>
      </c>
      <c r="AA390" s="45" t="str">
        <f t="shared" si="155"/>
        <v>No</v>
      </c>
      <c r="AB390" s="45" t="str">
        <f t="shared" ref="AB390:AB398" si="156">IF(AG390&gt;0,"Yes","No")</f>
        <v>No</v>
      </c>
      <c r="AC390" s="83">
        <f t="shared" si="144"/>
        <v>0</v>
      </c>
      <c r="AD390" s="83">
        <f t="shared" si="145"/>
        <v>0</v>
      </c>
      <c r="AE390" s="45">
        <f t="shared" si="146"/>
        <v>0</v>
      </c>
      <c r="AF390" s="45">
        <f t="shared" si="146"/>
        <v>0</v>
      </c>
      <c r="AG390" s="45">
        <f t="shared" ref="AG390:AG398" si="157">AE390+AF390</f>
        <v>0</v>
      </c>
      <c r="AH390" s="47">
        <f>IF(Y390="No",0,IFERROR(ROUNDDOWN(INDEX('90% of ACR'!K:K,MATCH(H:H,'90% of ACR'!A:A,0))*IF(I390&gt;0,IF(O390&gt;0,$R$4*MAX(O390-V390,0),0),0)/I390,2),0))</f>
        <v>0</v>
      </c>
      <c r="AI390" s="83">
        <f>IF(Y390="No",0,IFERROR(ROUNDDOWN(INDEX('90% of ACR'!R:R,MATCH(H:H,'90% of ACR'!A:A,0))*IF(J390&gt;0,IF(P390&gt;0,$R$4*MAX(P390-W390,0),0),0)/J390,2),0))</f>
        <v>0</v>
      </c>
      <c r="AJ390" s="45">
        <f t="shared" ref="AJ390:AK398" si="158">I390*AH390</f>
        <v>0</v>
      </c>
      <c r="AK390" s="45">
        <f t="shared" si="158"/>
        <v>0</v>
      </c>
      <c r="AL390" s="47">
        <f t="shared" ref="AL390:AM398" si="159">T390+AH390</f>
        <v>1.07</v>
      </c>
      <c r="AM390" s="47">
        <f t="shared" si="159"/>
        <v>0</v>
      </c>
      <c r="AN390" s="84">
        <f>IFERROR(INDEX(FeeCalc!P:P,MATCH(C390,FeeCalc!F:F,0)),0)</f>
        <v>118920.02798502201</v>
      </c>
      <c r="AO390" s="84">
        <f>IFERROR(INDEX(FeeCalc!S:S,MATCH(C390,FeeCalc!F:F,0)),0)</f>
        <v>7255.068020306383</v>
      </c>
      <c r="AP390" s="84">
        <f t="shared" ref="AP390:AP398" si="160">AN390+AO390</f>
        <v>126175.09600532839</v>
      </c>
      <c r="AQ390" s="69">
        <f t="shared" ref="AQ390:AQ398" si="161">$AQ$3*AP390*1.08</f>
        <v>53540.130838133016</v>
      </c>
      <c r="AR390" s="69">
        <v>27638.980858094794</v>
      </c>
      <c r="AS390" s="69">
        <f t="shared" si="147"/>
        <v>25901.149980038223</v>
      </c>
      <c r="AT390" s="69">
        <f>IFERROR(IFERROR(INDEX('2023 IP UPL Data'!L:L,MATCH(A:A,'2023 IP UPL Data'!B:B,0)),INDEX('2023 IMD UPL Data'!I:I,MATCH(A:A,'2023 IMD UPL Data'!B:B,0))),0)</f>
        <v>522575.44</v>
      </c>
      <c r="AU390" s="69">
        <f>IFERROR(IF(F388="IMD",0,INDEX('2023 OP UPL Data'!J:J,MATCH(A:A,'2023 OP UPL Data'!B:B,0))),0)</f>
        <v>0</v>
      </c>
      <c r="AV390" s="45">
        <f t="shared" ref="AV390:AV398" si="162">AT390+AU390</f>
        <v>522575.44</v>
      </c>
      <c r="AW390" s="69">
        <f>IFERROR(IFERROR(INDEX('2023 IP UPL Data'!M:M,MATCH(A:A,'2023 IP UPL Data'!B:B,0)),INDEX('2023 IMD UPL Data'!J:J,MATCH(A:A,'2023 IMD UPL Data'!B:B,0))),0)</f>
        <v>790460.81</v>
      </c>
      <c r="AX390" s="69">
        <f>IFERROR(IF(F388="IMD",0,INDEX('2023 OP UPL Data'!L:L,MATCH(A:A,'2023 OP UPL Data'!B:B,0))),0)</f>
        <v>0</v>
      </c>
      <c r="AY390" s="45">
        <f t="shared" ref="AY390:AY398" si="163">AW390+AX390</f>
        <v>790460.81</v>
      </c>
      <c r="AZ390" s="69">
        <v>597950.63291139249</v>
      </c>
      <c r="BA390" s="69">
        <v>0</v>
      </c>
      <c r="BB390" s="69">
        <f t="shared" ref="BB390:BC398" si="164">IF(AZ390&gt;V390,AZ390-V390,0)</f>
        <v>479030.60492637049</v>
      </c>
      <c r="BC390" s="69">
        <f t="shared" si="164"/>
        <v>0</v>
      </c>
      <c r="BD390" s="69">
        <f t="shared" ref="BD390:BD398" si="165">IF(AZ390+BA390&gt;X390,AZ390+BA390-X390,0)</f>
        <v>479030.60492637049</v>
      </c>
      <c r="BE390" s="91">
        <f t="shared" ref="BE390:BF398" si="166">IF(AZ390&gt;AW390,AZ390-AW390,0)</f>
        <v>0</v>
      </c>
      <c r="BF390" s="91">
        <f t="shared" si="166"/>
        <v>0</v>
      </c>
      <c r="BG390" s="70">
        <f>IFERROR(INDEX('2023 IP UPL Data'!K:K,MATCH(A390,'2023 IP UPL Data'!B:B,0)),0)</f>
        <v>0</v>
      </c>
    </row>
    <row r="391" spans="1:59" ht="25.5">
      <c r="A391" s="120" t="s">
        <v>1291</v>
      </c>
      <c r="B391" s="161" t="s">
        <v>1291</v>
      </c>
      <c r="C391" s="31" t="s">
        <v>1292</v>
      </c>
      <c r="D391" s="193" t="s">
        <v>1292</v>
      </c>
      <c r="E391" s="157" t="s">
        <v>23025</v>
      </c>
      <c r="F391" s="117" t="s">
        <v>3537</v>
      </c>
      <c r="G391" s="117" t="s">
        <v>1574</v>
      </c>
      <c r="H391" s="43" t="str">
        <f t="shared" si="148"/>
        <v>Non-state-owned IMD Lubbock</v>
      </c>
      <c r="I391" s="45">
        <f>INDEX(FeeCalc!M:M,MATCH(C:C,FeeCalc!F:F,0))</f>
        <v>38646.510211335146</v>
      </c>
      <c r="J391" s="45">
        <f>INDEX(FeeCalc!L:L,MATCH(C:C,FeeCalc!F:F,0))</f>
        <v>0</v>
      </c>
      <c r="K391" s="45">
        <f t="shared" si="149"/>
        <v>38646.510211335146</v>
      </c>
      <c r="L391" s="45">
        <f>IFERROR(IFERROR(INDEX('2023 IP UPL Data'!N:N,MATCH(A:A,'2023 IP UPL Data'!B:B,0)),INDEX('2023 IMD UPL Data'!M:M,MATCH(A:A,'2023 IMD UPL Data'!B:B,0))),0)</f>
        <v>256211.76</v>
      </c>
      <c r="M391" s="45">
        <f>IFERROR((IF(F391="IMD",0,INDEX('2023 OP UPL Data'!M:M,MATCH(A:A,'2023 OP UPL Data'!B:B,0)))),0)</f>
        <v>0</v>
      </c>
      <c r="N391" s="45">
        <f t="shared" si="150"/>
        <v>256211.76</v>
      </c>
      <c r="O391" s="45">
        <v>204273.79427685781</v>
      </c>
      <c r="P391" s="45">
        <v>0</v>
      </c>
      <c r="Q391" s="45">
        <f t="shared" si="151"/>
        <v>204273.79427685781</v>
      </c>
      <c r="R391" s="45" t="str">
        <f t="shared" si="152"/>
        <v>Yes</v>
      </c>
      <c r="S391" s="46" t="str">
        <f t="shared" si="152"/>
        <v>No</v>
      </c>
      <c r="T391" s="47">
        <f>ROUND(INDEX(Summary!H:H,MATCH(H:H,Summary!A:A,0)),2)</f>
        <v>6.63</v>
      </c>
      <c r="U391" s="47">
        <f>ROUND(INDEX(Summary!I:I,MATCH(H:H,Summary!A:A,0)),2)</f>
        <v>0</v>
      </c>
      <c r="V391" s="82">
        <f t="shared" si="153"/>
        <v>256226.36270115201</v>
      </c>
      <c r="W391" s="82">
        <f t="shared" si="153"/>
        <v>0</v>
      </c>
      <c r="X391" s="45">
        <f t="shared" si="154"/>
        <v>256226.36270115201</v>
      </c>
      <c r="Y391" s="45" t="s">
        <v>18726</v>
      </c>
      <c r="Z391" s="45" t="str">
        <f t="shared" si="155"/>
        <v>No</v>
      </c>
      <c r="AA391" s="45" t="str">
        <f t="shared" si="155"/>
        <v>No</v>
      </c>
      <c r="AB391" s="45" t="str">
        <f t="shared" si="156"/>
        <v>No</v>
      </c>
      <c r="AC391" s="83">
        <f t="shared" ref="AC391:AC398" si="167">IF(Y391="No",0,IFERROR(ROUND(IF(I391&gt;0,IF(O391&gt;0,$R$4*MAX(O391-V391,0),0),0)/I391,2),0))</f>
        <v>0</v>
      </c>
      <c r="AD391" s="83">
        <f t="shared" ref="AD391:AD398" si="168">IF(Y391="No",0,IFERROR(ROUND(IF(J391&gt;0,IF(P391&gt;0,$R$4*MAX(P391-W391,0),0),0)/J391,2),0))</f>
        <v>0</v>
      </c>
      <c r="AE391" s="45">
        <f t="shared" ref="AE391:AF398" si="169">AC391*I391</f>
        <v>0</v>
      </c>
      <c r="AF391" s="45">
        <f t="shared" si="169"/>
        <v>0</v>
      </c>
      <c r="AG391" s="45">
        <f t="shared" si="157"/>
        <v>0</v>
      </c>
      <c r="AH391" s="47">
        <f>IF(Y391="No",0,IFERROR(ROUNDDOWN(INDEX('90% of ACR'!K:K,MATCH(H:H,'90% of ACR'!A:A,0))*IF(I391&gt;0,IF(O391&gt;0,$R$4*MAX(O391-V391,0),0),0)/I391,2),0))</f>
        <v>0</v>
      </c>
      <c r="AI391" s="83">
        <f>IF(Y391="No",0,IFERROR(ROUNDDOWN(INDEX('90% of ACR'!R:R,MATCH(H:H,'90% of ACR'!A:A,0))*IF(J391&gt;0,IF(P391&gt;0,$R$4*MAX(P391-W391,0),0),0)/J391,2),0))</f>
        <v>0</v>
      </c>
      <c r="AJ391" s="45">
        <f t="shared" si="158"/>
        <v>0</v>
      </c>
      <c r="AK391" s="45">
        <f t="shared" si="158"/>
        <v>0</v>
      </c>
      <c r="AL391" s="47">
        <f t="shared" si="159"/>
        <v>6.63</v>
      </c>
      <c r="AM391" s="47">
        <f t="shared" si="159"/>
        <v>0</v>
      </c>
      <c r="AN391" s="84">
        <f>IFERROR(INDEX(FeeCalc!P:P,MATCH(C391,FeeCalc!F:F,0)),0)</f>
        <v>256226.36270115201</v>
      </c>
      <c r="AO391" s="84">
        <f>IFERROR(INDEX(FeeCalc!S:S,MATCH(C391,FeeCalc!F:F,0)),0)</f>
        <v>15631.847061343495</v>
      </c>
      <c r="AP391" s="84">
        <f t="shared" si="160"/>
        <v>271858.20976249553</v>
      </c>
      <c r="AQ391" s="69">
        <f t="shared" si="161"/>
        <v>115358.13786493927</v>
      </c>
      <c r="AR391" s="69">
        <v>57663.499345676821</v>
      </c>
      <c r="AS391" s="69">
        <f t="shared" ref="AS391:AS398" si="170">AQ391-AR391</f>
        <v>57694.638519262451</v>
      </c>
      <c r="AT391" s="69">
        <f>IFERROR(IFERROR(INDEX('2023 IP UPL Data'!L:L,MATCH(A:A,'2023 IP UPL Data'!B:B,0)),INDEX('2023 IMD UPL Data'!I:I,MATCH(A:A,'2023 IMD UPL Data'!B:B,0))),0)</f>
        <v>263580.24</v>
      </c>
      <c r="AU391" s="69">
        <f>IFERROR(IF(F389="IMD",0,INDEX('2023 OP UPL Data'!J:J,MATCH(A:A,'2023 OP UPL Data'!B:B,0))),0)</f>
        <v>0</v>
      </c>
      <c r="AV391" s="45">
        <f t="shared" si="162"/>
        <v>263580.24</v>
      </c>
      <c r="AW391" s="69">
        <f>IFERROR(IFERROR(INDEX('2023 IP UPL Data'!M:M,MATCH(A:A,'2023 IP UPL Data'!B:B,0)),INDEX('2023 IMD UPL Data'!J:J,MATCH(A:A,'2023 IMD UPL Data'!B:B,0))),0)</f>
        <v>519792</v>
      </c>
      <c r="AX391" s="69">
        <f>IFERROR(IF(F389="IMD",0,INDEX('2023 OP UPL Data'!L:L,MATCH(A:A,'2023 OP UPL Data'!B:B,0))),0)</f>
        <v>0</v>
      </c>
      <c r="AY391" s="45">
        <f t="shared" si="163"/>
        <v>519792</v>
      </c>
      <c r="AZ391" s="69">
        <v>467854.0342768578</v>
      </c>
      <c r="BA391" s="69">
        <v>0</v>
      </c>
      <c r="BB391" s="69">
        <f t="shared" si="164"/>
        <v>211627.67157570578</v>
      </c>
      <c r="BC391" s="69">
        <f t="shared" si="164"/>
        <v>0</v>
      </c>
      <c r="BD391" s="69">
        <f t="shared" si="165"/>
        <v>211627.67157570578</v>
      </c>
      <c r="BE391" s="91">
        <f t="shared" si="166"/>
        <v>0</v>
      </c>
      <c r="BF391" s="91">
        <f t="shared" si="166"/>
        <v>0</v>
      </c>
      <c r="BG391" s="70">
        <f>IFERROR(INDEX('2023 IP UPL Data'!K:K,MATCH(A391,'2023 IP UPL Data'!B:B,0)),0)</f>
        <v>0</v>
      </c>
    </row>
    <row r="392" spans="1:59" ht="25.5">
      <c r="A392" s="120" t="s">
        <v>3091</v>
      </c>
      <c r="B392" s="161" t="s">
        <v>3091</v>
      </c>
      <c r="C392" s="31" t="s">
        <v>3092</v>
      </c>
      <c r="D392" s="193" t="s">
        <v>3092</v>
      </c>
      <c r="E392" s="157" t="s">
        <v>22970</v>
      </c>
      <c r="F392" s="117" t="s">
        <v>22999</v>
      </c>
      <c r="G392" s="117" t="s">
        <v>228</v>
      </c>
      <c r="H392" s="43" t="str">
        <f t="shared" si="148"/>
        <v>State-owned IMD MRSA West</v>
      </c>
      <c r="I392" s="45">
        <f>INDEX(FeeCalc!M:M,MATCH(C:C,FeeCalc!F:F,0))</f>
        <v>154012.3014741989</v>
      </c>
      <c r="J392" s="45">
        <f>INDEX(FeeCalc!L:L,MATCH(C:C,FeeCalc!F:F,0))</f>
        <v>0</v>
      </c>
      <c r="K392" s="45">
        <f t="shared" si="149"/>
        <v>154012.3014741989</v>
      </c>
      <c r="L392" s="45">
        <f>IFERROR(IFERROR(INDEX('2023 IP UPL Data'!N:N,MATCH(A:A,'2023 IP UPL Data'!B:B,0)),INDEX('2023 IMD UPL Data'!M:M,MATCH(A:A,'2023 IMD UPL Data'!B:B,0))),0)</f>
        <v>132.51</v>
      </c>
      <c r="M392" s="45">
        <f>IFERROR((IF(F392="IMD",0,INDEX('2023 OP UPL Data'!M:M,MATCH(A:A,'2023 OP UPL Data'!B:B,0)))),0)</f>
        <v>0</v>
      </c>
      <c r="N392" s="45">
        <f t="shared" si="150"/>
        <v>132.51</v>
      </c>
      <c r="O392" s="45">
        <v>-285.95967637732269</v>
      </c>
      <c r="P392" s="45">
        <v>0</v>
      </c>
      <c r="Q392" s="45">
        <f t="shared" si="151"/>
        <v>-285.95967637732269</v>
      </c>
      <c r="R392" s="45" t="str">
        <f t="shared" si="152"/>
        <v>No</v>
      </c>
      <c r="S392" s="46" t="str">
        <f t="shared" si="152"/>
        <v>No</v>
      </c>
      <c r="T392" s="47">
        <f>ROUND(INDEX(Summary!H:H,MATCH(H:H,Summary!A:A,0)),2)</f>
        <v>1.07</v>
      </c>
      <c r="U392" s="47">
        <f>ROUND(INDEX(Summary!I:I,MATCH(H:H,Summary!A:A,0)),2)</f>
        <v>0</v>
      </c>
      <c r="V392" s="82">
        <f t="shared" si="153"/>
        <v>164793.16257739282</v>
      </c>
      <c r="W392" s="82">
        <f t="shared" si="153"/>
        <v>0</v>
      </c>
      <c r="X392" s="45">
        <f t="shared" si="154"/>
        <v>164793.16257739282</v>
      </c>
      <c r="Y392" s="45" t="s">
        <v>18726</v>
      </c>
      <c r="Z392" s="45" t="str">
        <f t="shared" si="155"/>
        <v>No</v>
      </c>
      <c r="AA392" s="45" t="str">
        <f t="shared" si="155"/>
        <v>No</v>
      </c>
      <c r="AB392" s="45" t="str">
        <f t="shared" si="156"/>
        <v>No</v>
      </c>
      <c r="AC392" s="83">
        <f t="shared" si="167"/>
        <v>0</v>
      </c>
      <c r="AD392" s="83">
        <f t="shared" si="168"/>
        <v>0</v>
      </c>
      <c r="AE392" s="45">
        <f t="shared" si="169"/>
        <v>0</v>
      </c>
      <c r="AF392" s="45">
        <f t="shared" si="169"/>
        <v>0</v>
      </c>
      <c r="AG392" s="45">
        <f t="shared" si="157"/>
        <v>0</v>
      </c>
      <c r="AH392" s="47">
        <f>IF(Y392="No",0,IFERROR(ROUNDDOWN(INDEX('90% of ACR'!K:K,MATCH(H:H,'90% of ACR'!A:A,0))*IF(I392&gt;0,IF(O392&gt;0,$R$4*MAX(O392-V392,0),0),0)/I392,2),0))</f>
        <v>0</v>
      </c>
      <c r="AI392" s="83">
        <f>IF(Y392="No",0,IFERROR(ROUNDDOWN(INDEX('90% of ACR'!R:R,MATCH(H:H,'90% of ACR'!A:A,0))*IF(J392&gt;0,IF(P392&gt;0,$R$4*MAX(P392-W392,0),0),0)/J392,2),0))</f>
        <v>0</v>
      </c>
      <c r="AJ392" s="45">
        <f t="shared" si="158"/>
        <v>0</v>
      </c>
      <c r="AK392" s="45">
        <f t="shared" si="158"/>
        <v>0</v>
      </c>
      <c r="AL392" s="47">
        <f t="shared" si="159"/>
        <v>1.07</v>
      </c>
      <c r="AM392" s="47">
        <f t="shared" si="159"/>
        <v>0</v>
      </c>
      <c r="AN392" s="84">
        <f>IFERROR(INDEX(FeeCalc!P:P,MATCH(C392,FeeCalc!F:F,0)),0)</f>
        <v>164793.16257739282</v>
      </c>
      <c r="AO392" s="84">
        <f>IFERROR(INDEX(FeeCalc!S:S,MATCH(C392,FeeCalc!F:F,0)),0)</f>
        <v>10053.694268647308</v>
      </c>
      <c r="AP392" s="84">
        <f t="shared" si="160"/>
        <v>174846.85684604014</v>
      </c>
      <c r="AQ392" s="69">
        <f t="shared" si="161"/>
        <v>74193.116459193916</v>
      </c>
      <c r="AR392" s="69">
        <v>36205.756315100494</v>
      </c>
      <c r="AS392" s="69">
        <f t="shared" si="170"/>
        <v>37987.360144093422</v>
      </c>
      <c r="AT392" s="69">
        <f>IFERROR(IFERROR(INDEX('2023 IP UPL Data'!L:L,MATCH(A:A,'2023 IP UPL Data'!B:B,0)),INDEX('2023 IMD UPL Data'!I:I,MATCH(A:A,'2023 IMD UPL Data'!B:B,0))),0)</f>
        <v>551.27</v>
      </c>
      <c r="AU392" s="69">
        <f>IFERROR(IF(F390="IMD",0,INDEX('2023 OP UPL Data'!J:J,MATCH(A:A,'2023 OP UPL Data'!B:B,0))),0)</f>
        <v>0</v>
      </c>
      <c r="AV392" s="45">
        <f t="shared" si="162"/>
        <v>551.27</v>
      </c>
      <c r="AW392" s="69">
        <f>IFERROR(IFERROR(INDEX('2023 IP UPL Data'!M:M,MATCH(A:A,'2023 IP UPL Data'!B:B,0)),INDEX('2023 IMD UPL Data'!J:J,MATCH(A:A,'2023 IMD UPL Data'!B:B,0))),0)</f>
        <v>683.78</v>
      </c>
      <c r="AX392" s="69">
        <f>IFERROR(IF(F390="IMD",0,INDEX('2023 OP UPL Data'!L:L,MATCH(A:A,'2023 OP UPL Data'!B:B,0))),0)</f>
        <v>0</v>
      </c>
      <c r="AY392" s="45">
        <f t="shared" si="163"/>
        <v>683.78</v>
      </c>
      <c r="AZ392" s="69">
        <v>265.31032362267729</v>
      </c>
      <c r="BA392" s="69">
        <v>0</v>
      </c>
      <c r="BB392" s="69">
        <f t="shared" si="164"/>
        <v>0</v>
      </c>
      <c r="BC392" s="69">
        <f t="shared" si="164"/>
        <v>0</v>
      </c>
      <c r="BD392" s="69">
        <f t="shared" si="165"/>
        <v>0</v>
      </c>
      <c r="BE392" s="91">
        <f t="shared" si="166"/>
        <v>0</v>
      </c>
      <c r="BF392" s="91">
        <f t="shared" si="166"/>
        <v>0</v>
      </c>
      <c r="BG392" s="70">
        <f>IFERROR(INDEX('2023 IP UPL Data'!K:K,MATCH(A392,'2023 IP UPL Data'!B:B,0)),0)</f>
        <v>0</v>
      </c>
    </row>
    <row r="393" spans="1:59" ht="25.5">
      <c r="A393" s="120" t="s">
        <v>2765</v>
      </c>
      <c r="B393" s="161" t="s">
        <v>2765</v>
      </c>
      <c r="C393" s="31" t="s">
        <v>3093</v>
      </c>
      <c r="D393" s="193" t="s">
        <v>3093</v>
      </c>
      <c r="E393" s="157" t="s">
        <v>22971</v>
      </c>
      <c r="F393" s="117" t="s">
        <v>22999</v>
      </c>
      <c r="G393" s="117" t="s">
        <v>1559</v>
      </c>
      <c r="H393" s="43" t="str">
        <f t="shared" si="148"/>
        <v>State-owned IMD Hidalgo</v>
      </c>
      <c r="I393" s="45">
        <f>INDEX(FeeCalc!M:M,MATCH(C:C,FeeCalc!F:F,0))</f>
        <v>8718.9582392550674</v>
      </c>
      <c r="J393" s="45">
        <f>INDEX(FeeCalc!L:L,MATCH(C:C,FeeCalc!F:F,0))</f>
        <v>0</v>
      </c>
      <c r="K393" s="45">
        <f t="shared" si="149"/>
        <v>8718.9582392550674</v>
      </c>
      <c r="L393" s="45">
        <f>IFERROR(IFERROR(INDEX('2023 IP UPL Data'!N:N,MATCH(A:A,'2023 IP UPL Data'!B:B,0)),INDEX('2023 IMD UPL Data'!M:M,MATCH(A:A,'2023 IMD UPL Data'!B:B,0))),0)</f>
        <v>338292.1</v>
      </c>
      <c r="M393" s="45">
        <f>IFERROR((IF(F393="IMD",0,INDEX('2023 OP UPL Data'!M:M,MATCH(A:A,'2023 OP UPL Data'!B:B,0)))),0)</f>
        <v>0</v>
      </c>
      <c r="N393" s="45">
        <f t="shared" si="150"/>
        <v>338292.1</v>
      </c>
      <c r="O393" s="45">
        <v>-284402.18792552117</v>
      </c>
      <c r="P393" s="45">
        <v>0</v>
      </c>
      <c r="Q393" s="45">
        <f t="shared" si="151"/>
        <v>-284402.18792552117</v>
      </c>
      <c r="R393" s="45" t="str">
        <f t="shared" si="152"/>
        <v>No</v>
      </c>
      <c r="S393" s="46" t="str">
        <f t="shared" si="152"/>
        <v>No</v>
      </c>
      <c r="T393" s="47">
        <f>ROUND(INDEX(Summary!H:H,MATCH(H:H,Summary!A:A,0)),2)</f>
        <v>38.799999999999997</v>
      </c>
      <c r="U393" s="47">
        <f>ROUND(INDEX(Summary!I:I,MATCH(H:H,Summary!A:A,0)),2)</f>
        <v>0</v>
      </c>
      <c r="V393" s="82">
        <f t="shared" si="153"/>
        <v>338295.57968309661</v>
      </c>
      <c r="W393" s="82">
        <f t="shared" si="153"/>
        <v>0</v>
      </c>
      <c r="X393" s="45">
        <f t="shared" si="154"/>
        <v>338295.57968309661</v>
      </c>
      <c r="Y393" s="45" t="s">
        <v>18726</v>
      </c>
      <c r="Z393" s="45" t="str">
        <f t="shared" si="155"/>
        <v>No</v>
      </c>
      <c r="AA393" s="45" t="str">
        <f t="shared" si="155"/>
        <v>No</v>
      </c>
      <c r="AB393" s="45" t="str">
        <f t="shared" si="156"/>
        <v>No</v>
      </c>
      <c r="AC393" s="83">
        <f t="shared" si="167"/>
        <v>0</v>
      </c>
      <c r="AD393" s="83">
        <f t="shared" si="168"/>
        <v>0</v>
      </c>
      <c r="AE393" s="45">
        <f t="shared" si="169"/>
        <v>0</v>
      </c>
      <c r="AF393" s="45">
        <f t="shared" si="169"/>
        <v>0</v>
      </c>
      <c r="AG393" s="45">
        <f t="shared" si="157"/>
        <v>0</v>
      </c>
      <c r="AH393" s="47">
        <f>IF(Y393="No",0,IFERROR(ROUNDDOWN(INDEX('90% of ACR'!K:K,MATCH(H:H,'90% of ACR'!A:A,0))*IF(I393&gt;0,IF(O393&gt;0,$R$4*MAX(O393-V393,0),0),0)/I393,2),0))</f>
        <v>0</v>
      </c>
      <c r="AI393" s="83">
        <f>IF(Y393="No",0,IFERROR(ROUNDDOWN(INDEX('90% of ACR'!R:R,MATCH(H:H,'90% of ACR'!A:A,0))*IF(J393&gt;0,IF(P393&gt;0,$R$4*MAX(P393-W393,0),0),0)/J393,2),0))</f>
        <v>0</v>
      </c>
      <c r="AJ393" s="45">
        <f t="shared" si="158"/>
        <v>0</v>
      </c>
      <c r="AK393" s="45">
        <f t="shared" si="158"/>
        <v>0</v>
      </c>
      <c r="AL393" s="47">
        <f t="shared" si="159"/>
        <v>38.799999999999997</v>
      </c>
      <c r="AM393" s="47">
        <f t="shared" si="159"/>
        <v>0</v>
      </c>
      <c r="AN393" s="84">
        <f>IFERROR(INDEX(FeeCalc!P:P,MATCH(C393,FeeCalc!F:F,0)),0)</f>
        <v>338295.57968309661</v>
      </c>
      <c r="AO393" s="84">
        <f>IFERROR(INDEX(FeeCalc!S:S,MATCH(C393,FeeCalc!F:F,0)),0)</f>
        <v>20638.722367934275</v>
      </c>
      <c r="AP393" s="84">
        <f t="shared" si="160"/>
        <v>358934.30205103091</v>
      </c>
      <c r="AQ393" s="69">
        <f t="shared" si="161"/>
        <v>152307.31025791806</v>
      </c>
      <c r="AR393" s="69">
        <v>76155.57635180917</v>
      </c>
      <c r="AS393" s="69">
        <f t="shared" si="170"/>
        <v>76151.733906108886</v>
      </c>
      <c r="AT393" s="69">
        <f>IFERROR(IFERROR(INDEX('2023 IP UPL Data'!L:L,MATCH(A:A,'2023 IP UPL Data'!B:B,0)),INDEX('2023 IMD UPL Data'!I:I,MATCH(A:A,'2023 IMD UPL Data'!B:B,0))),0)</f>
        <v>296549.3</v>
      </c>
      <c r="AU393" s="69">
        <f>IFERROR(IF(F391="IMD",0,INDEX('2023 OP UPL Data'!J:J,MATCH(A:A,'2023 OP UPL Data'!B:B,0))),0)</f>
        <v>0</v>
      </c>
      <c r="AV393" s="45">
        <f t="shared" si="162"/>
        <v>296549.3</v>
      </c>
      <c r="AW393" s="69">
        <f>IFERROR(IFERROR(INDEX('2023 IP UPL Data'!M:M,MATCH(A:A,'2023 IP UPL Data'!B:B,0)),INDEX('2023 IMD UPL Data'!J:J,MATCH(A:A,'2023 IMD UPL Data'!B:B,0))),0)</f>
        <v>634841.4</v>
      </c>
      <c r="AX393" s="69">
        <f>IFERROR(IF(F391="IMD",0,INDEX('2023 OP UPL Data'!L:L,MATCH(A:A,'2023 OP UPL Data'!B:B,0))),0)</f>
        <v>0</v>
      </c>
      <c r="AY393" s="45">
        <f t="shared" si="163"/>
        <v>634841.4</v>
      </c>
      <c r="AZ393" s="69">
        <v>12147.112074478811</v>
      </c>
      <c r="BA393" s="69">
        <v>0</v>
      </c>
      <c r="BB393" s="69">
        <f t="shared" si="164"/>
        <v>0</v>
      </c>
      <c r="BC393" s="69">
        <f t="shared" si="164"/>
        <v>0</v>
      </c>
      <c r="BD393" s="69">
        <f t="shared" si="165"/>
        <v>0</v>
      </c>
      <c r="BE393" s="91">
        <f t="shared" si="166"/>
        <v>0</v>
      </c>
      <c r="BF393" s="91">
        <f t="shared" si="166"/>
        <v>0</v>
      </c>
      <c r="BG393" s="70">
        <f>IFERROR(INDEX('2023 IP UPL Data'!K:K,MATCH(A393,'2023 IP UPL Data'!B:B,0)),0)</f>
        <v>0</v>
      </c>
    </row>
    <row r="394" spans="1:59" ht="25.5">
      <c r="A394" s="120" t="s">
        <v>3094</v>
      </c>
      <c r="B394" s="161" t="s">
        <v>3094</v>
      </c>
      <c r="C394" s="31" t="s">
        <v>3095</v>
      </c>
      <c r="D394" s="193" t="s">
        <v>3095</v>
      </c>
      <c r="E394" s="157" t="s">
        <v>3631</v>
      </c>
      <c r="F394" s="117" t="s">
        <v>22999</v>
      </c>
      <c r="G394" s="117" t="s">
        <v>311</v>
      </c>
      <c r="H394" s="43" t="str">
        <f t="shared" si="148"/>
        <v>State-owned IMD MRSA Northeast</v>
      </c>
      <c r="I394" s="45">
        <f>INDEX(FeeCalc!M:M,MATCH(C:C,FeeCalc!F:F,0))</f>
        <v>0</v>
      </c>
      <c r="J394" s="45">
        <f>INDEX(FeeCalc!L:L,MATCH(C:C,FeeCalc!F:F,0))</f>
        <v>0</v>
      </c>
      <c r="K394" s="45">
        <f t="shared" si="149"/>
        <v>0</v>
      </c>
      <c r="L394" s="45">
        <f>IFERROR(IFERROR(INDEX('2023 IP UPL Data'!N:N,MATCH(A:A,'2023 IP UPL Data'!B:B,0)),INDEX('2023 IMD UPL Data'!M:M,MATCH(A:A,'2023 IMD UPL Data'!B:B,0))),0)</f>
        <v>34086.910000000003</v>
      </c>
      <c r="M394" s="45">
        <f>IFERROR((IF(F394="IMD",0,INDEX('2023 OP UPL Data'!M:M,MATCH(A:A,'2023 OP UPL Data'!B:B,0)))),0)</f>
        <v>0</v>
      </c>
      <c r="N394" s="45">
        <f t="shared" si="150"/>
        <v>34086.910000000003</v>
      </c>
      <c r="O394" s="45">
        <v>-47636.141039331182</v>
      </c>
      <c r="P394" s="45">
        <v>0</v>
      </c>
      <c r="Q394" s="45">
        <f t="shared" si="151"/>
        <v>-47636.141039331182</v>
      </c>
      <c r="R394" s="45" t="str">
        <f t="shared" si="152"/>
        <v>No</v>
      </c>
      <c r="S394" s="46" t="str">
        <f t="shared" si="152"/>
        <v>No</v>
      </c>
      <c r="T394" s="47">
        <f>ROUND(INDEX(Summary!H:H,MATCH(H:H,Summary!A:A,0)),2)</f>
        <v>0</v>
      </c>
      <c r="U394" s="47">
        <f>ROUND(INDEX(Summary!I:I,MATCH(H:H,Summary!A:A,0)),2)</f>
        <v>0</v>
      </c>
      <c r="V394" s="82">
        <f t="shared" si="153"/>
        <v>0</v>
      </c>
      <c r="W394" s="82">
        <f t="shared" si="153"/>
        <v>0</v>
      </c>
      <c r="X394" s="45">
        <f t="shared" si="154"/>
        <v>0</v>
      </c>
      <c r="Y394" s="45" t="s">
        <v>18726</v>
      </c>
      <c r="Z394" s="45" t="str">
        <f t="shared" si="155"/>
        <v>No</v>
      </c>
      <c r="AA394" s="45" t="str">
        <f t="shared" si="155"/>
        <v>No</v>
      </c>
      <c r="AB394" s="45" t="str">
        <f t="shared" si="156"/>
        <v>No</v>
      </c>
      <c r="AC394" s="83">
        <f t="shared" si="167"/>
        <v>0</v>
      </c>
      <c r="AD394" s="83">
        <f t="shared" si="168"/>
        <v>0</v>
      </c>
      <c r="AE394" s="45">
        <f t="shared" si="169"/>
        <v>0</v>
      </c>
      <c r="AF394" s="45">
        <f t="shared" si="169"/>
        <v>0</v>
      </c>
      <c r="AG394" s="45">
        <f t="shared" si="157"/>
        <v>0</v>
      </c>
      <c r="AH394" s="47">
        <f>IF(Y394="No",0,IFERROR(ROUNDDOWN(INDEX('90% of ACR'!K:K,MATCH(H:H,'90% of ACR'!A:A,0))*IF(I394&gt;0,IF(O394&gt;0,$R$4*MAX(O394-V394,0),0),0)/I394,2),0))</f>
        <v>0</v>
      </c>
      <c r="AI394" s="83">
        <f>IF(Y394="No",0,IFERROR(ROUNDDOWN(INDEX('90% of ACR'!R:R,MATCH(H:H,'90% of ACR'!A:A,0))*IF(J394&gt;0,IF(P394&gt;0,$R$4*MAX(P394-W394,0),0),0)/J394,2),0))</f>
        <v>0</v>
      </c>
      <c r="AJ394" s="45">
        <f t="shared" si="158"/>
        <v>0</v>
      </c>
      <c r="AK394" s="45">
        <f t="shared" si="158"/>
        <v>0</v>
      </c>
      <c r="AL394" s="47">
        <f t="shared" si="159"/>
        <v>0</v>
      </c>
      <c r="AM394" s="47">
        <f t="shared" si="159"/>
        <v>0</v>
      </c>
      <c r="AN394" s="84">
        <f>IFERROR(INDEX(FeeCalc!P:P,MATCH(C394,FeeCalc!F:F,0)),0)</f>
        <v>0</v>
      </c>
      <c r="AO394" s="84">
        <f>IFERROR(INDEX(FeeCalc!S:S,MATCH(C394,FeeCalc!F:F,0)),0)</f>
        <v>0</v>
      </c>
      <c r="AP394" s="84">
        <f t="shared" si="160"/>
        <v>0</v>
      </c>
      <c r="AQ394" s="69">
        <f t="shared" si="161"/>
        <v>0</v>
      </c>
      <c r="AR394" s="69">
        <v>0</v>
      </c>
      <c r="AS394" s="69">
        <f t="shared" si="170"/>
        <v>0</v>
      </c>
      <c r="AT394" s="69">
        <f>IFERROR(IFERROR(INDEX('2023 IP UPL Data'!L:L,MATCH(A:A,'2023 IP UPL Data'!B:B,0)),INDEX('2023 IMD UPL Data'!I:I,MATCH(A:A,'2023 IMD UPL Data'!B:B,0))),0)</f>
        <v>107047.83</v>
      </c>
      <c r="AU394" s="69">
        <f>IFERROR(IF(F392="IMD",0,INDEX('2023 OP UPL Data'!J:J,MATCH(A:A,'2023 OP UPL Data'!B:B,0))),0)</f>
        <v>0</v>
      </c>
      <c r="AV394" s="45">
        <f t="shared" si="162"/>
        <v>107047.83</v>
      </c>
      <c r="AW394" s="69">
        <f>IFERROR(IFERROR(INDEX('2023 IP UPL Data'!M:M,MATCH(A:A,'2023 IP UPL Data'!B:B,0)),INDEX('2023 IMD UPL Data'!J:J,MATCH(A:A,'2023 IMD UPL Data'!B:B,0))),0)</f>
        <v>141134.74</v>
      </c>
      <c r="AX394" s="69">
        <f>IFERROR(IF(F392="IMD",0,INDEX('2023 OP UPL Data'!L:L,MATCH(A:A,'2023 OP UPL Data'!B:B,0))),0)</f>
        <v>0</v>
      </c>
      <c r="AY394" s="45">
        <f t="shared" si="163"/>
        <v>141134.74</v>
      </c>
      <c r="AZ394" s="69">
        <v>59411.68896066882</v>
      </c>
      <c r="BA394" s="69">
        <v>0</v>
      </c>
      <c r="BB394" s="69">
        <f t="shared" si="164"/>
        <v>59411.68896066882</v>
      </c>
      <c r="BC394" s="69">
        <f t="shared" si="164"/>
        <v>0</v>
      </c>
      <c r="BD394" s="69">
        <f t="shared" si="165"/>
        <v>59411.68896066882</v>
      </c>
      <c r="BE394" s="91">
        <f t="shared" si="166"/>
        <v>0</v>
      </c>
      <c r="BF394" s="91">
        <f t="shared" si="166"/>
        <v>0</v>
      </c>
      <c r="BG394" s="70">
        <f>IFERROR(INDEX('2023 IP UPL Data'!K:K,MATCH(A394,'2023 IP UPL Data'!B:B,0)),0)</f>
        <v>0</v>
      </c>
    </row>
    <row r="395" spans="1:59" ht="25.5">
      <c r="A395" s="120" t="s">
        <v>3096</v>
      </c>
      <c r="B395" s="161" t="s">
        <v>3096</v>
      </c>
      <c r="C395" s="31" t="s">
        <v>3097</v>
      </c>
      <c r="D395" s="193" t="s">
        <v>3097</v>
      </c>
      <c r="E395" s="157" t="s">
        <v>16955</v>
      </c>
      <c r="F395" s="117" t="s">
        <v>22999</v>
      </c>
      <c r="G395" s="117" t="s">
        <v>492</v>
      </c>
      <c r="H395" s="43" t="str">
        <f t="shared" si="148"/>
        <v>State-owned IMD Bexar</v>
      </c>
      <c r="I395" s="45">
        <f>INDEX(FeeCalc!M:M,MATCH(C:C,FeeCalc!F:F,0))</f>
        <v>1649.5143791022974</v>
      </c>
      <c r="J395" s="45">
        <f>INDEX(FeeCalc!L:L,MATCH(C:C,FeeCalc!F:F,0))</f>
        <v>0</v>
      </c>
      <c r="K395" s="45">
        <f t="shared" si="149"/>
        <v>1649.5143791022974</v>
      </c>
      <c r="L395" s="45">
        <f>IFERROR(IFERROR(INDEX('2023 IP UPL Data'!N:N,MATCH(A:A,'2023 IP UPL Data'!B:B,0)),INDEX('2023 IMD UPL Data'!M:M,MATCH(A:A,'2023 IMD UPL Data'!B:B,0))),0)</f>
        <v>209967.51</v>
      </c>
      <c r="M395" s="45">
        <f>IFERROR((IF(F395="IMD",0,INDEX('2023 OP UPL Data'!M:M,MATCH(A:A,'2023 OP UPL Data'!B:B,0)))),0)</f>
        <v>0</v>
      </c>
      <c r="N395" s="45">
        <f t="shared" si="150"/>
        <v>209967.51</v>
      </c>
      <c r="O395" s="45">
        <v>-26250.656469490117</v>
      </c>
      <c r="P395" s="45">
        <v>0</v>
      </c>
      <c r="Q395" s="45">
        <f t="shared" si="151"/>
        <v>-26250.656469490117</v>
      </c>
      <c r="R395" s="45" t="str">
        <f t="shared" si="152"/>
        <v>No</v>
      </c>
      <c r="S395" s="46" t="str">
        <f t="shared" si="152"/>
        <v>No</v>
      </c>
      <c r="T395" s="47">
        <f>ROUND(INDEX(Summary!H:H,MATCH(H:H,Summary!A:A,0)),2)</f>
        <v>127.29</v>
      </c>
      <c r="U395" s="47">
        <f>ROUND(INDEX(Summary!I:I,MATCH(H:H,Summary!A:A,0)),2)</f>
        <v>0</v>
      </c>
      <c r="V395" s="82">
        <f t="shared" si="153"/>
        <v>209966.68531593145</v>
      </c>
      <c r="W395" s="82">
        <f t="shared" si="153"/>
        <v>0</v>
      </c>
      <c r="X395" s="45">
        <f t="shared" si="154"/>
        <v>209966.68531593145</v>
      </c>
      <c r="Y395" s="45" t="s">
        <v>18726</v>
      </c>
      <c r="Z395" s="45" t="str">
        <f t="shared" si="155"/>
        <v>No</v>
      </c>
      <c r="AA395" s="45" t="str">
        <f t="shared" si="155"/>
        <v>No</v>
      </c>
      <c r="AB395" s="45" t="str">
        <f t="shared" si="156"/>
        <v>No</v>
      </c>
      <c r="AC395" s="83">
        <f t="shared" si="167"/>
        <v>0</v>
      </c>
      <c r="AD395" s="83">
        <f t="shared" si="168"/>
        <v>0</v>
      </c>
      <c r="AE395" s="45">
        <f t="shared" si="169"/>
        <v>0</v>
      </c>
      <c r="AF395" s="45">
        <f t="shared" si="169"/>
        <v>0</v>
      </c>
      <c r="AG395" s="45">
        <f t="shared" si="157"/>
        <v>0</v>
      </c>
      <c r="AH395" s="47">
        <f>IF(Y395="No",0,IFERROR(ROUNDDOWN(INDEX('90% of ACR'!K:K,MATCH(H:H,'90% of ACR'!A:A,0))*IF(I395&gt;0,IF(O395&gt;0,$R$4*MAX(O395-V395,0),0),0)/I395,2),0))</f>
        <v>0</v>
      </c>
      <c r="AI395" s="83">
        <f>IF(Y395="No",0,IFERROR(ROUNDDOWN(INDEX('90% of ACR'!R:R,MATCH(H:H,'90% of ACR'!A:A,0))*IF(J395&gt;0,IF(P395&gt;0,$R$4*MAX(P395-W395,0),0),0)/J395,2),0))</f>
        <v>0</v>
      </c>
      <c r="AJ395" s="45">
        <f t="shared" si="158"/>
        <v>0</v>
      </c>
      <c r="AK395" s="45">
        <f t="shared" si="158"/>
        <v>0</v>
      </c>
      <c r="AL395" s="47">
        <f t="shared" si="159"/>
        <v>127.29</v>
      </c>
      <c r="AM395" s="47">
        <f t="shared" si="159"/>
        <v>0</v>
      </c>
      <c r="AN395" s="84">
        <f>IFERROR(INDEX(FeeCalc!P:P,MATCH(C395,FeeCalc!F:F,0)),0)</f>
        <v>209966.68531593145</v>
      </c>
      <c r="AO395" s="84">
        <f>IFERROR(INDEX(FeeCalc!S:S,MATCH(C395,FeeCalc!F:F,0)),0)</f>
        <v>12809.63862670139</v>
      </c>
      <c r="AP395" s="84">
        <f t="shared" si="160"/>
        <v>222776.32394263285</v>
      </c>
      <c r="AQ395" s="69">
        <f t="shared" si="161"/>
        <v>94531.123091225294</v>
      </c>
      <c r="AR395" s="69">
        <v>47267.760332325473</v>
      </c>
      <c r="AS395" s="69">
        <f t="shared" si="170"/>
        <v>47263.362758899821</v>
      </c>
      <c r="AT395" s="69">
        <f>IFERROR(IFERROR(INDEX('2023 IP UPL Data'!L:L,MATCH(A:A,'2023 IP UPL Data'!B:B,0)),INDEX('2023 IMD UPL Data'!I:I,MATCH(A:A,'2023 IMD UPL Data'!B:B,0))),0)</f>
        <v>169955.15</v>
      </c>
      <c r="AU395" s="69">
        <f>IFERROR(IF(F393="IMD",0,INDEX('2023 OP UPL Data'!J:J,MATCH(A:A,'2023 OP UPL Data'!B:B,0))),0)</f>
        <v>0</v>
      </c>
      <c r="AV395" s="45">
        <f t="shared" si="162"/>
        <v>169955.15</v>
      </c>
      <c r="AW395" s="69">
        <f>IFERROR(IFERROR(INDEX('2023 IP UPL Data'!M:M,MATCH(A:A,'2023 IP UPL Data'!B:B,0)),INDEX('2023 IMD UPL Data'!J:J,MATCH(A:A,'2023 IMD UPL Data'!B:B,0))),0)</f>
        <v>379922.66</v>
      </c>
      <c r="AX395" s="69">
        <f>IFERROR(IF(F393="IMD",0,INDEX('2023 OP UPL Data'!L:L,MATCH(A:A,'2023 OP UPL Data'!B:B,0))),0)</f>
        <v>0</v>
      </c>
      <c r="AY395" s="45">
        <f t="shared" si="163"/>
        <v>379922.66</v>
      </c>
      <c r="AZ395" s="69">
        <v>143704.49353050988</v>
      </c>
      <c r="BA395" s="69">
        <v>0</v>
      </c>
      <c r="BB395" s="69">
        <f t="shared" si="164"/>
        <v>0</v>
      </c>
      <c r="BC395" s="69">
        <f t="shared" si="164"/>
        <v>0</v>
      </c>
      <c r="BD395" s="69">
        <f t="shared" si="165"/>
        <v>0</v>
      </c>
      <c r="BE395" s="91">
        <f t="shared" si="166"/>
        <v>0</v>
      </c>
      <c r="BF395" s="91">
        <f t="shared" si="166"/>
        <v>0</v>
      </c>
      <c r="BG395" s="70">
        <f>IFERROR(INDEX('2023 IP UPL Data'!K:K,MATCH(A395,'2023 IP UPL Data'!B:B,0)),0)</f>
        <v>0</v>
      </c>
    </row>
    <row r="396" spans="1:59" ht="25.5">
      <c r="A396" s="120" t="s">
        <v>23222</v>
      </c>
      <c r="B396" s="161" t="s">
        <v>3047</v>
      </c>
      <c r="C396" s="31" t="s">
        <v>3048</v>
      </c>
      <c r="D396" s="193" t="s">
        <v>3048</v>
      </c>
      <c r="E396" s="157" t="s">
        <v>22972</v>
      </c>
      <c r="F396" s="117" t="s">
        <v>22998</v>
      </c>
      <c r="G396" s="117" t="s">
        <v>492</v>
      </c>
      <c r="H396" s="43" t="str">
        <f t="shared" si="148"/>
        <v>State-owned non-IMD Bexar</v>
      </c>
      <c r="I396" s="45">
        <f>INDEX(FeeCalc!M:M,MATCH(C:C,FeeCalc!F:F,0))</f>
        <v>0</v>
      </c>
      <c r="J396" s="45">
        <f>INDEX(FeeCalc!L:L,MATCH(C:C,FeeCalc!F:F,0))</f>
        <v>0</v>
      </c>
      <c r="K396" s="45">
        <f t="shared" si="149"/>
        <v>0</v>
      </c>
      <c r="L396" s="45">
        <f>IFERROR(IFERROR(INDEX('2023 IP UPL Data'!N:N,MATCH(A:A,'2023 IP UPL Data'!B:B,0)),INDEX('2023 IMD UPL Data'!M:M,MATCH(A:A,'2023 IMD UPL Data'!B:B,0))),0)</f>
        <v>0</v>
      </c>
      <c r="M396" s="45">
        <f>IFERROR((IF(F396="IMD",0,INDEX('2023 OP UPL Data'!M:M,MATCH(A:A,'2023 OP UPL Data'!B:B,0)))),0)</f>
        <v>0</v>
      </c>
      <c r="N396" s="45">
        <f t="shared" si="150"/>
        <v>0</v>
      </c>
      <c r="O396" s="45">
        <v>0</v>
      </c>
      <c r="P396" s="45">
        <v>0</v>
      </c>
      <c r="Q396" s="45">
        <f t="shared" si="151"/>
        <v>0</v>
      </c>
      <c r="R396" s="45" t="str">
        <f t="shared" si="152"/>
        <v>No</v>
      </c>
      <c r="S396" s="46" t="str">
        <f t="shared" si="152"/>
        <v>No</v>
      </c>
      <c r="T396" s="47">
        <f>ROUND(INDEX(Summary!H:H,MATCH(H:H,Summary!A:A,0)),2)</f>
        <v>0</v>
      </c>
      <c r="U396" s="47">
        <f>ROUND(INDEX(Summary!I:I,MATCH(H:H,Summary!A:A,0)),2)</f>
        <v>0</v>
      </c>
      <c r="V396" s="82">
        <f t="shared" si="153"/>
        <v>0</v>
      </c>
      <c r="W396" s="82">
        <f t="shared" si="153"/>
        <v>0</v>
      </c>
      <c r="X396" s="45">
        <f t="shared" si="154"/>
        <v>0</v>
      </c>
      <c r="Y396" s="45" t="s">
        <v>18726</v>
      </c>
      <c r="Z396" s="45" t="str">
        <f t="shared" si="155"/>
        <v>No</v>
      </c>
      <c r="AA396" s="45" t="str">
        <f t="shared" si="155"/>
        <v>No</v>
      </c>
      <c r="AB396" s="45" t="str">
        <f t="shared" si="156"/>
        <v>No</v>
      </c>
      <c r="AC396" s="83">
        <f t="shared" si="167"/>
        <v>0</v>
      </c>
      <c r="AD396" s="83">
        <f t="shared" si="168"/>
        <v>0</v>
      </c>
      <c r="AE396" s="45">
        <f t="shared" si="169"/>
        <v>0</v>
      </c>
      <c r="AF396" s="45">
        <f t="shared" si="169"/>
        <v>0</v>
      </c>
      <c r="AG396" s="45">
        <f t="shared" si="157"/>
        <v>0</v>
      </c>
      <c r="AH396" s="47">
        <f>IF(Y396="No",0,IFERROR(ROUNDDOWN(INDEX('90% of ACR'!K:K,MATCH(H:H,'90% of ACR'!A:A,0))*IF(I396&gt;0,IF(O396&gt;0,$R$4*MAX(O396-V396,0),0),0)/I396,2),0))</f>
        <v>0</v>
      </c>
      <c r="AI396" s="83">
        <f>IF(Y396="No",0,IFERROR(ROUNDDOWN(INDEX('90% of ACR'!R:R,MATCH(H:H,'90% of ACR'!A:A,0))*IF(J396&gt;0,IF(P396&gt;0,$R$4*MAX(P396-W396,0),0),0)/J396,2),0))</f>
        <v>0</v>
      </c>
      <c r="AJ396" s="45">
        <f t="shared" si="158"/>
        <v>0</v>
      </c>
      <c r="AK396" s="45">
        <f t="shared" si="158"/>
        <v>0</v>
      </c>
      <c r="AL396" s="47">
        <f t="shared" si="159"/>
        <v>0</v>
      </c>
      <c r="AM396" s="47">
        <f t="shared" si="159"/>
        <v>0</v>
      </c>
      <c r="AN396" s="84">
        <f>IFERROR(INDEX(FeeCalc!P:P,MATCH(C396,FeeCalc!F:F,0)),0)</f>
        <v>0</v>
      </c>
      <c r="AO396" s="84">
        <f>IFERROR(INDEX(FeeCalc!S:S,MATCH(C396,FeeCalc!F:F,0)),0)</f>
        <v>0</v>
      </c>
      <c r="AP396" s="84">
        <f t="shared" si="160"/>
        <v>0</v>
      </c>
      <c r="AQ396" s="69">
        <f t="shared" si="161"/>
        <v>0</v>
      </c>
      <c r="AR396" s="69">
        <v>0</v>
      </c>
      <c r="AS396" s="69">
        <f t="shared" si="170"/>
        <v>0</v>
      </c>
      <c r="AT396" s="69">
        <f>IFERROR(IFERROR(INDEX('2023 IP UPL Data'!L:L,MATCH(A:A,'2023 IP UPL Data'!B:B,0)),INDEX('2023 IMD UPL Data'!I:I,MATCH(A:A,'2023 IMD UPL Data'!B:B,0))),0)</f>
        <v>0</v>
      </c>
      <c r="AU396" s="69">
        <f>IFERROR(IF(F394="IMD",0,INDEX('2023 OP UPL Data'!J:J,MATCH(A:A,'2023 OP UPL Data'!B:B,0))),0)</f>
        <v>0</v>
      </c>
      <c r="AV396" s="45">
        <f t="shared" si="162"/>
        <v>0</v>
      </c>
      <c r="AW396" s="69">
        <f>IFERROR(IFERROR(INDEX('2023 IP UPL Data'!M:M,MATCH(A:A,'2023 IP UPL Data'!B:B,0)),INDEX('2023 IMD UPL Data'!J:J,MATCH(A:A,'2023 IMD UPL Data'!B:B,0))),0)</f>
        <v>0</v>
      </c>
      <c r="AX396" s="69">
        <f>IFERROR(IF(F394="IMD",0,INDEX('2023 OP UPL Data'!L:L,MATCH(A:A,'2023 OP UPL Data'!B:B,0))),0)</f>
        <v>0</v>
      </c>
      <c r="AY396" s="45">
        <f t="shared" si="163"/>
        <v>0</v>
      </c>
      <c r="AZ396" s="69">
        <v>0</v>
      </c>
      <c r="BA396" s="69">
        <v>0</v>
      </c>
      <c r="BB396" s="69">
        <f t="shared" si="164"/>
        <v>0</v>
      </c>
      <c r="BC396" s="69">
        <f t="shared" si="164"/>
        <v>0</v>
      </c>
      <c r="BD396" s="69">
        <f t="shared" si="165"/>
        <v>0</v>
      </c>
      <c r="BE396" s="91">
        <f t="shared" si="166"/>
        <v>0</v>
      </c>
      <c r="BF396" s="91">
        <f t="shared" si="166"/>
        <v>0</v>
      </c>
      <c r="BG396" s="70">
        <f>IFERROR(INDEX('2023 IP UPL Data'!K:K,MATCH(A396,'2023 IP UPL Data'!B:B,0)),0)</f>
        <v>0</v>
      </c>
    </row>
    <row r="397" spans="1:59" ht="25.5">
      <c r="A397" s="120" t="s">
        <v>3100</v>
      </c>
      <c r="B397" s="161" t="s">
        <v>3100</v>
      </c>
      <c r="C397" s="31" t="s">
        <v>3101</v>
      </c>
      <c r="D397" s="193" t="s">
        <v>3101</v>
      </c>
      <c r="E397" s="157" t="s">
        <v>16851</v>
      </c>
      <c r="F397" s="117" t="s">
        <v>22999</v>
      </c>
      <c r="G397" s="117" t="s">
        <v>224</v>
      </c>
      <c r="H397" s="43" t="str">
        <f t="shared" si="148"/>
        <v>State-owned IMD Dallas</v>
      </c>
      <c r="I397" s="45">
        <f>INDEX(FeeCalc!M:M,MATCH(C:C,FeeCalc!F:F,0))</f>
        <v>154190.98958127564</v>
      </c>
      <c r="J397" s="45">
        <f>INDEX(FeeCalc!L:L,MATCH(C:C,FeeCalc!F:F,0))</f>
        <v>0</v>
      </c>
      <c r="K397" s="45">
        <f t="shared" si="149"/>
        <v>154190.98958127564</v>
      </c>
      <c r="L397" s="45">
        <f>IFERROR(IFERROR(INDEX('2023 IP UPL Data'!N:N,MATCH(A:A,'2023 IP UPL Data'!B:B,0)),INDEX('2023 IMD UPL Data'!M:M,MATCH(A:A,'2023 IMD UPL Data'!B:B,0))),0)</f>
        <v>267794.74</v>
      </c>
      <c r="M397" s="45">
        <f>IFERROR((IF(F397="IMD",0,INDEX('2023 OP UPL Data'!M:M,MATCH(A:A,'2023 OP UPL Data'!B:B,0)))),0)</f>
        <v>0</v>
      </c>
      <c r="N397" s="45">
        <f t="shared" si="150"/>
        <v>267794.74</v>
      </c>
      <c r="O397" s="45">
        <v>107427.09323974708</v>
      </c>
      <c r="P397" s="45">
        <v>0</v>
      </c>
      <c r="Q397" s="45">
        <f t="shared" si="151"/>
        <v>107427.09323974708</v>
      </c>
      <c r="R397" s="45" t="str">
        <f t="shared" si="152"/>
        <v>Yes</v>
      </c>
      <c r="S397" s="46" t="str">
        <f t="shared" si="152"/>
        <v>No</v>
      </c>
      <c r="T397" s="47">
        <f>ROUND(INDEX(Summary!H:H,MATCH(H:H,Summary!A:A,0)),2)</f>
        <v>1.74</v>
      </c>
      <c r="U397" s="47">
        <f>ROUND(INDEX(Summary!I:I,MATCH(H:H,Summary!A:A,0)),2)</f>
        <v>0</v>
      </c>
      <c r="V397" s="82">
        <f t="shared" si="153"/>
        <v>268292.32187141961</v>
      </c>
      <c r="W397" s="82">
        <f t="shared" si="153"/>
        <v>0</v>
      </c>
      <c r="X397" s="45">
        <f t="shared" si="154"/>
        <v>268292.32187141961</v>
      </c>
      <c r="Y397" s="45" t="s">
        <v>18726</v>
      </c>
      <c r="Z397" s="45" t="str">
        <f t="shared" si="155"/>
        <v>No</v>
      </c>
      <c r="AA397" s="45" t="str">
        <f t="shared" si="155"/>
        <v>No</v>
      </c>
      <c r="AB397" s="45" t="str">
        <f t="shared" si="156"/>
        <v>No</v>
      </c>
      <c r="AC397" s="83">
        <f t="shared" si="167"/>
        <v>0</v>
      </c>
      <c r="AD397" s="83">
        <f t="shared" si="168"/>
        <v>0</v>
      </c>
      <c r="AE397" s="45">
        <f t="shared" si="169"/>
        <v>0</v>
      </c>
      <c r="AF397" s="45">
        <f t="shared" si="169"/>
        <v>0</v>
      </c>
      <c r="AG397" s="45">
        <f t="shared" si="157"/>
        <v>0</v>
      </c>
      <c r="AH397" s="47">
        <f>IF(Y397="No",0,IFERROR(ROUNDDOWN(INDEX('90% of ACR'!K:K,MATCH(H:H,'90% of ACR'!A:A,0))*IF(I397&gt;0,IF(O397&gt;0,$R$4*MAX(O397-V397,0),0),0)/I397,2),0))</f>
        <v>0</v>
      </c>
      <c r="AI397" s="83">
        <f>IF(Y397="No",0,IFERROR(ROUNDDOWN(INDEX('90% of ACR'!R:R,MATCH(H:H,'90% of ACR'!A:A,0))*IF(J397&gt;0,IF(P397&gt;0,$R$4*MAX(P397-W397,0),0),0)/J397,2),0))</f>
        <v>0</v>
      </c>
      <c r="AJ397" s="45">
        <f t="shared" si="158"/>
        <v>0</v>
      </c>
      <c r="AK397" s="45">
        <f t="shared" si="158"/>
        <v>0</v>
      </c>
      <c r="AL397" s="47">
        <f t="shared" si="159"/>
        <v>1.74</v>
      </c>
      <c r="AM397" s="47">
        <f t="shared" si="159"/>
        <v>0</v>
      </c>
      <c r="AN397" s="84">
        <f>IFERROR(INDEX(FeeCalc!P:P,MATCH(C397,FeeCalc!F:F,0)),0)</f>
        <v>268292.32187141961</v>
      </c>
      <c r="AO397" s="84">
        <f>IFERROR(INDEX(FeeCalc!S:S,MATCH(C397,FeeCalc!F:F,0)),0)</f>
        <v>16367.96658632003</v>
      </c>
      <c r="AP397" s="84">
        <f t="shared" si="160"/>
        <v>284660.28845773963</v>
      </c>
      <c r="AQ397" s="69">
        <f t="shared" si="161"/>
        <v>120790.46952184958</v>
      </c>
      <c r="AR397" s="69">
        <v>60437.869561766493</v>
      </c>
      <c r="AS397" s="69">
        <f t="shared" si="170"/>
        <v>60352.599960083084</v>
      </c>
      <c r="AT397" s="69">
        <f>IFERROR(IFERROR(INDEX('2023 IP UPL Data'!L:L,MATCH(A:A,'2023 IP UPL Data'!B:B,0)),INDEX('2023 IMD UPL Data'!I:I,MATCH(A:A,'2023 IMD UPL Data'!B:B,0))),0)</f>
        <v>193398.15</v>
      </c>
      <c r="AU397" s="69">
        <f>IFERROR(IF(F395="IMD",0,INDEX('2023 OP UPL Data'!J:J,MATCH(A:A,'2023 OP UPL Data'!B:B,0))),0)</f>
        <v>0</v>
      </c>
      <c r="AV397" s="45">
        <f t="shared" si="162"/>
        <v>193398.15</v>
      </c>
      <c r="AW397" s="69">
        <f>IFERROR(IFERROR(INDEX('2023 IP UPL Data'!M:M,MATCH(A:A,'2023 IP UPL Data'!B:B,0)),INDEX('2023 IMD UPL Data'!J:J,MATCH(A:A,'2023 IMD UPL Data'!B:B,0))),0)</f>
        <v>461192.89</v>
      </c>
      <c r="AX397" s="69">
        <f>IFERROR(IF(F395="IMD",0,INDEX('2023 OP UPL Data'!L:L,MATCH(A:A,'2023 OP UPL Data'!B:B,0))),0)</f>
        <v>0</v>
      </c>
      <c r="AY397" s="45">
        <f t="shared" si="163"/>
        <v>461192.89</v>
      </c>
      <c r="AZ397" s="69">
        <v>300825.24323974707</v>
      </c>
      <c r="BA397" s="69">
        <v>0</v>
      </c>
      <c r="BB397" s="69">
        <f t="shared" si="164"/>
        <v>32532.921368327457</v>
      </c>
      <c r="BC397" s="69">
        <f t="shared" si="164"/>
        <v>0</v>
      </c>
      <c r="BD397" s="69">
        <f t="shared" si="165"/>
        <v>32532.921368327457</v>
      </c>
      <c r="BE397" s="91">
        <f t="shared" si="166"/>
        <v>0</v>
      </c>
      <c r="BF397" s="91">
        <f t="shared" si="166"/>
        <v>0</v>
      </c>
      <c r="BG397" s="70">
        <f>IFERROR(INDEX('2023 IP UPL Data'!K:K,MATCH(A397,'2023 IP UPL Data'!B:B,0)),0)</f>
        <v>0</v>
      </c>
    </row>
    <row r="398" spans="1:59" ht="25.5">
      <c r="A398" s="120" t="s">
        <v>3102</v>
      </c>
      <c r="B398" s="161" t="s">
        <v>3102</v>
      </c>
      <c r="C398" s="31" t="s">
        <v>3103</v>
      </c>
      <c r="D398" s="193" t="s">
        <v>3103</v>
      </c>
      <c r="E398" s="157" t="s">
        <v>22973</v>
      </c>
      <c r="F398" s="117" t="s">
        <v>22999</v>
      </c>
      <c r="G398" s="117" t="s">
        <v>1530</v>
      </c>
      <c r="H398" s="43" t="str">
        <f t="shared" si="148"/>
        <v>State-owned IMD MRSA Central</v>
      </c>
      <c r="I398" s="45">
        <f>INDEX(FeeCalc!M:M,MATCH(C:C,FeeCalc!F:F,0))</f>
        <v>0</v>
      </c>
      <c r="J398" s="45">
        <f>INDEX(FeeCalc!L:L,MATCH(C:C,FeeCalc!F:F,0))</f>
        <v>0</v>
      </c>
      <c r="K398" s="45">
        <f t="shared" si="149"/>
        <v>0</v>
      </c>
      <c r="L398" s="45">
        <f>IFERROR(IFERROR(INDEX('2023 IP UPL Data'!N:N,MATCH(A:A,'2023 IP UPL Data'!B:B,0)),INDEX('2023 IMD UPL Data'!M:M,MATCH(A:A,'2023 IMD UPL Data'!B:B,0))),0)</f>
        <v>0</v>
      </c>
      <c r="M398" s="45">
        <f>IFERROR((IF(F398="IMD",0,INDEX('2023 OP UPL Data'!M:M,MATCH(A:A,'2023 OP UPL Data'!B:B,0)))),0)</f>
        <v>0</v>
      </c>
      <c r="N398" s="45">
        <f t="shared" si="150"/>
        <v>0</v>
      </c>
      <c r="O398" s="45">
        <v>0</v>
      </c>
      <c r="P398" s="45">
        <v>0</v>
      </c>
      <c r="Q398" s="45">
        <f t="shared" si="151"/>
        <v>0</v>
      </c>
      <c r="R398" s="45" t="str">
        <f t="shared" si="152"/>
        <v>No</v>
      </c>
      <c r="S398" s="46" t="str">
        <f t="shared" si="152"/>
        <v>No</v>
      </c>
      <c r="T398" s="47">
        <f>ROUND(INDEX(Summary!H:H,MATCH(H:H,Summary!A:A,0)),2)</f>
        <v>0</v>
      </c>
      <c r="U398" s="47">
        <f>ROUND(INDEX(Summary!I:I,MATCH(H:H,Summary!A:A,0)),2)</f>
        <v>0</v>
      </c>
      <c r="V398" s="82">
        <f t="shared" si="153"/>
        <v>0</v>
      </c>
      <c r="W398" s="82">
        <f t="shared" si="153"/>
        <v>0</v>
      </c>
      <c r="X398" s="45">
        <f t="shared" si="154"/>
        <v>0</v>
      </c>
      <c r="Y398" s="45" t="s">
        <v>18726</v>
      </c>
      <c r="Z398" s="45" t="str">
        <f t="shared" si="155"/>
        <v>No</v>
      </c>
      <c r="AA398" s="45" t="str">
        <f t="shared" si="155"/>
        <v>No</v>
      </c>
      <c r="AB398" s="45" t="str">
        <f t="shared" si="156"/>
        <v>No</v>
      </c>
      <c r="AC398" s="83">
        <f t="shared" si="167"/>
        <v>0</v>
      </c>
      <c r="AD398" s="83">
        <f t="shared" si="168"/>
        <v>0</v>
      </c>
      <c r="AE398" s="45">
        <f t="shared" si="169"/>
        <v>0</v>
      </c>
      <c r="AF398" s="45">
        <f t="shared" si="169"/>
        <v>0</v>
      </c>
      <c r="AG398" s="45">
        <f t="shared" si="157"/>
        <v>0</v>
      </c>
      <c r="AH398" s="47">
        <f>IF(Y398="No",0,IFERROR(ROUNDDOWN(INDEX('90% of ACR'!K:K,MATCH(H:H,'90% of ACR'!A:A,0))*IF(I398&gt;0,IF(O398&gt;0,$R$4*MAX(O398-V398,0),0),0)/I398,2),0))</f>
        <v>0</v>
      </c>
      <c r="AI398" s="83">
        <f>IF(Y398="No",0,IFERROR(ROUNDDOWN(INDEX('90% of ACR'!R:R,MATCH(H:H,'90% of ACR'!A:A,0))*IF(J398&gt;0,IF(P398&gt;0,$R$4*MAX(P398-W398,0),0),0)/J398,2),0))</f>
        <v>0</v>
      </c>
      <c r="AJ398" s="45">
        <f t="shared" si="158"/>
        <v>0</v>
      </c>
      <c r="AK398" s="45">
        <f t="shared" si="158"/>
        <v>0</v>
      </c>
      <c r="AL398" s="47">
        <f t="shared" si="159"/>
        <v>0</v>
      </c>
      <c r="AM398" s="47">
        <f t="shared" si="159"/>
        <v>0</v>
      </c>
      <c r="AN398" s="84">
        <f>IFERROR(INDEX(FeeCalc!P:P,MATCH(C398,FeeCalc!F:F,0)),0)</f>
        <v>0</v>
      </c>
      <c r="AO398" s="84">
        <f>IFERROR(INDEX(FeeCalc!S:S,MATCH(C398,FeeCalc!F:F,0)),0)</f>
        <v>0</v>
      </c>
      <c r="AP398" s="84">
        <f t="shared" si="160"/>
        <v>0</v>
      </c>
      <c r="AQ398" s="69">
        <f t="shared" si="161"/>
        <v>0</v>
      </c>
      <c r="AR398" s="69">
        <v>0</v>
      </c>
      <c r="AS398" s="69">
        <f t="shared" si="170"/>
        <v>0</v>
      </c>
      <c r="AT398" s="69">
        <f>IFERROR(IFERROR(INDEX('2023 IP UPL Data'!L:L,MATCH(A:A,'2023 IP UPL Data'!B:B,0)),INDEX('2023 IMD UPL Data'!I:I,MATCH(A:A,'2023 IMD UPL Data'!B:B,0))),0)</f>
        <v>0</v>
      </c>
      <c r="AU398" s="69">
        <f>IFERROR(IF(F396="IMD",0,INDEX('2023 OP UPL Data'!J:J,MATCH(A:A,'2023 OP UPL Data'!B:B,0))),0)</f>
        <v>0</v>
      </c>
      <c r="AV398" s="45">
        <f t="shared" si="162"/>
        <v>0</v>
      </c>
      <c r="AW398" s="69">
        <f>IFERROR(IFERROR(INDEX('2023 IP UPL Data'!M:M,MATCH(A:A,'2023 IP UPL Data'!B:B,0)),INDEX('2023 IMD UPL Data'!J:J,MATCH(A:A,'2023 IMD UPL Data'!B:B,0))),0)</f>
        <v>0</v>
      </c>
      <c r="AX398" s="69">
        <f>IFERROR(IF(F396="IMD",0,INDEX('2023 OP UPL Data'!L:L,MATCH(A:A,'2023 OP UPL Data'!B:B,0))),0)</f>
        <v>0</v>
      </c>
      <c r="AY398" s="45">
        <f t="shared" si="163"/>
        <v>0</v>
      </c>
      <c r="AZ398" s="69">
        <v>0</v>
      </c>
      <c r="BA398" s="69">
        <v>0</v>
      </c>
      <c r="BB398" s="69">
        <f t="shared" si="164"/>
        <v>0</v>
      </c>
      <c r="BC398" s="69">
        <f t="shared" si="164"/>
        <v>0</v>
      </c>
      <c r="BD398" s="69">
        <f t="shared" si="165"/>
        <v>0</v>
      </c>
      <c r="BE398" s="91">
        <f t="shared" si="166"/>
        <v>0</v>
      </c>
      <c r="BF398" s="91">
        <f t="shared" si="166"/>
        <v>0</v>
      </c>
      <c r="BG398" s="70">
        <f>IFERROR(INDEX('2023 IP UPL Data'!K:K,MATCH(A398,'2023 IP UPL Data'!B:B,0)),0)</f>
        <v>0</v>
      </c>
    </row>
  </sheetData>
  <scenarios current="0" sqref="X4 AJ4 AK4 AN4 AO4 AP4">
    <scenario name="80 PCT" locked="1" count="1" user="Gonzalez,Meredith (HHSC)" comment="Created by Gonzalez,Meredith (HHSC) on 5/3/2022">
      <inputCells r="R4" val="0.8" numFmtId="9"/>
    </scenario>
    <scenario name="100 PCT" locked="1" count="1" user="Gonzalez,Meredith (HHSC)" comment="Created by Gonzalez,Meredith (HHSC) on 5/3/2022">
      <inputCells r="R4" val="1" numFmtId="9"/>
    </scenario>
    <scenario name="90 PCT" locked="1" count="1" user="Gonzalez,Meredith (HHSC)" comment="Created by Gonzalez,Meredith (HHSC) on 5/3/2022">
      <inputCells r="R4" val="0.9" numFmtId="9"/>
    </scenario>
    <scenario name="5.02B" locked="1" count="1" user="Gonzalez,Meredith (HHSC)" comment="Created by Gonzalez,Meredith (HHSC) on 5/3/2022">
      <inputCells r="R4" val="0.61" numFmtId="9"/>
    </scenario>
    <scenario name="4.7B" locked="1" count="1" user="Gonzalez,Meredith (HHSC)" comment="Created by Gonzalez,Meredith (HHSC) on 5/3/2022">
      <inputCells r="R4" val="0.52" numFmtId="9"/>
    </scenario>
  </scenarios>
  <autoFilter ref="A5:BG398" xr:uid="{CFD91686-16E2-4E00-82C6-9FB658861CB0}"/>
  <sortState xmlns:xlrd2="http://schemas.microsoft.com/office/spreadsheetml/2017/richdata2" ref="F6:O52">
    <sortCondition ref="I6:I52"/>
  </sortState>
  <dataConsolidate link="1"/>
  <phoneticPr fontId="27" type="noConversion"/>
  <conditionalFormatting sqref="A399:A1048576 A1:A2 A4:A5">
    <cfRule type="duplicateValues" dxfId="11" priority="25"/>
  </conditionalFormatting>
  <conditionalFormatting sqref="C1:C23 C25:C102 C114:C1048576 C104:C112">
    <cfRule type="duplicateValues" dxfId="10" priority="4"/>
  </conditionalFormatting>
  <conditionalFormatting sqref="A1:A75 A77:A78 A80:A102 A283:A1048576 A104:A281">
    <cfRule type="duplicateValues" dxfId="9" priority="3"/>
  </conditionalFormatting>
  <conditionalFormatting sqref="B6:B52">
    <cfRule type="duplicateValues" dxfId="8" priority="312"/>
  </conditionalFormatting>
  <conditionalFormatting sqref="C5:C23 C25:C102 C114:C398 C104:C112">
    <cfRule type="duplicateValues" dxfId="7" priority="317"/>
  </conditionalFormatting>
  <conditionalFormatting sqref="C113">
    <cfRule type="duplicateValues" dxfId="6" priority="2"/>
  </conditionalFormatting>
  <conditionalFormatting sqref="D113">
    <cfRule type="duplicateValues" dxfId="5" priority="1"/>
  </conditionalFormatting>
  <pageMargins left="0.7" right="0.7" top="0.75" bottom="0.75" header="0.3" footer="0.3"/>
  <pageSetup scale="23" fitToHeight="0" orientation="landscape" r:id="rId1"/>
  <cellWatches>
    <cellWatch r="AP4"/>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96A0-7BDD-4422-90AA-06BCF7771E7B}">
  <dimension ref="A1:X407"/>
  <sheetViews>
    <sheetView zoomScale="70" zoomScaleNormal="70" workbookViewId="0">
      <selection activeCell="F9" sqref="F9"/>
    </sheetView>
  </sheetViews>
  <sheetFormatPr defaultColWidth="9.09765625" defaultRowHeight="15"/>
  <cols>
    <col min="1" max="1" width="24.19921875" style="9" customWidth="1"/>
    <col min="2" max="2" width="7" style="9" bestFit="1" customWidth="1"/>
    <col min="3" max="3" width="21.19921875" style="9" customWidth="1"/>
    <col min="4" max="4" width="14.19921875" style="9" customWidth="1"/>
    <col min="5" max="5" width="19.09765625" style="9" bestFit="1" customWidth="1"/>
    <col min="6" max="6" width="11" style="9" bestFit="1" customWidth="1"/>
    <col min="7" max="7" width="25.59765625" style="9" customWidth="1"/>
    <col min="8" max="8" width="14.19921875" style="9" customWidth="1"/>
    <col min="9" max="9" width="14.19921875" style="9" bestFit="1" customWidth="1"/>
    <col min="10" max="11" width="12.3984375" style="9" bestFit="1" customWidth="1"/>
    <col min="12" max="13" width="14.19921875" style="9" bestFit="1" customWidth="1"/>
    <col min="14" max="14" width="9.19921875" style="9" bestFit="1" customWidth="1"/>
    <col min="15" max="15" width="9.19921875" style="9" customWidth="1"/>
    <col min="16" max="16" width="14.19921875" style="9" bestFit="1" customWidth="1"/>
    <col min="17" max="19" width="12.3984375" style="9" bestFit="1" customWidth="1"/>
    <col min="20" max="21" width="14.19921875" style="9" bestFit="1" customWidth="1"/>
    <col min="22" max="22" width="14.19921875" style="9" customWidth="1"/>
    <col min="23" max="24" width="14.19921875" style="9" bestFit="1" customWidth="1"/>
    <col min="25" max="16384" width="9.09765625" style="9"/>
  </cols>
  <sheetData>
    <row r="1" spans="1:24">
      <c r="A1" s="1" t="s">
        <v>23018</v>
      </c>
      <c r="B1" s="9" t="s">
        <v>23019</v>
      </c>
    </row>
    <row r="2" spans="1:24">
      <c r="H2" s="165" t="s">
        <v>27099</v>
      </c>
      <c r="I2" s="166"/>
      <c r="J2" s="166"/>
      <c r="K2" s="166"/>
      <c r="L2" s="166"/>
      <c r="M2" s="167"/>
      <c r="N2" s="1"/>
      <c r="O2" s="1"/>
      <c r="P2" s="1"/>
      <c r="Q2" s="1"/>
      <c r="R2" s="1"/>
      <c r="S2" s="1"/>
      <c r="T2" s="1"/>
      <c r="U2" s="1"/>
      <c r="V2" s="1"/>
      <c r="W2" s="1"/>
      <c r="X2" s="1"/>
    </row>
    <row r="3" spans="1:24">
      <c r="H3" s="168" t="s">
        <v>3384</v>
      </c>
      <c r="I3" s="169"/>
      <c r="J3" s="411" t="s">
        <v>3385</v>
      </c>
      <c r="K3" s="411"/>
      <c r="L3" s="169"/>
      <c r="M3" s="389"/>
      <c r="N3" s="1"/>
      <c r="O3" s="1"/>
      <c r="P3" s="165" t="s">
        <v>23020</v>
      </c>
      <c r="Q3" s="166"/>
      <c r="R3" s="166"/>
      <c r="S3" s="166"/>
      <c r="T3" s="166"/>
      <c r="U3" s="166"/>
      <c r="V3" s="166"/>
      <c r="W3" s="166"/>
      <c r="X3" s="167"/>
    </row>
    <row r="4" spans="1:24" ht="45">
      <c r="A4" s="1" t="s">
        <v>18717</v>
      </c>
      <c r="D4" s="170" t="s">
        <v>23018</v>
      </c>
      <c r="E4" s="1" t="s">
        <v>2986</v>
      </c>
      <c r="F4" s="5" t="s">
        <v>2464</v>
      </c>
      <c r="G4" s="1" t="s">
        <v>2985</v>
      </c>
      <c r="H4" s="171" t="s">
        <v>2984</v>
      </c>
      <c r="I4" s="187" t="s">
        <v>2983</v>
      </c>
      <c r="J4" s="187" t="s">
        <v>2984</v>
      </c>
      <c r="K4" s="187" t="s">
        <v>2983</v>
      </c>
      <c r="L4" s="406" t="s">
        <v>2982</v>
      </c>
      <c r="M4" s="407" t="s">
        <v>23035</v>
      </c>
      <c r="N4" s="172" t="s">
        <v>23036</v>
      </c>
      <c r="O4" s="172" t="s">
        <v>23037</v>
      </c>
      <c r="P4" s="173" t="s">
        <v>27220</v>
      </c>
      <c r="Q4" s="172" t="s">
        <v>23039</v>
      </c>
      <c r="R4" s="172" t="s">
        <v>23040</v>
      </c>
      <c r="S4" s="172" t="s">
        <v>18683</v>
      </c>
      <c r="T4" s="172" t="s">
        <v>18716</v>
      </c>
      <c r="U4" s="172" t="s">
        <v>27102</v>
      </c>
      <c r="V4" s="172" t="s">
        <v>18715</v>
      </c>
      <c r="W4" s="172" t="s">
        <v>23028</v>
      </c>
      <c r="X4" s="174" t="s">
        <v>3386</v>
      </c>
    </row>
    <row r="5" spans="1:24">
      <c r="A5" s="9" t="s">
        <v>18718</v>
      </c>
      <c r="B5" s="175">
        <v>1.4999999999999999E-2</v>
      </c>
      <c r="D5" s="9" t="s">
        <v>492</v>
      </c>
      <c r="E5" s="9" t="s">
        <v>1596</v>
      </c>
      <c r="F5" s="4" t="s">
        <v>71</v>
      </c>
      <c r="G5" s="9" t="s">
        <v>72</v>
      </c>
      <c r="H5" s="383">
        <v>18868936.370794442</v>
      </c>
      <c r="I5" s="384">
        <v>58066657.596055545</v>
      </c>
      <c r="J5" s="384">
        <v>114899.53368162744</v>
      </c>
      <c r="K5" s="384">
        <v>11521.429807260627</v>
      </c>
      <c r="L5" s="189">
        <f>H5+J5</f>
        <v>18983835.904476069</v>
      </c>
      <c r="M5" s="178">
        <f>I5+K5</f>
        <v>58078179.025862806</v>
      </c>
      <c r="N5" s="387">
        <f>INDEX('CHIRP Payment Calc'!AM:AM,MATCH(F5,'CHIRP Payment Calc'!C:C,0))</f>
        <v>1.98</v>
      </c>
      <c r="O5" s="387">
        <f>INDEX('CHIRP Payment Calc'!AL:AL,MATCH(FeeCalc!F5,'CHIRP Payment Calc'!C:C,0))</f>
        <v>0.74</v>
      </c>
      <c r="P5" s="383">
        <f t="shared" ref="P5:P68" si="0">(L5*N5)+(M5*O5)</f>
        <v>80565847.570001096</v>
      </c>
      <c r="Q5" s="384">
        <f>(T5+V5)*$B$10</f>
        <v>4900758.2880924251</v>
      </c>
      <c r="R5" s="384">
        <f>(U5+W5)*$B$11</f>
        <v>15065.549026403949</v>
      </c>
      <c r="S5" s="384">
        <f>(T5+V5)*$B$10+(U5+W5)*$B$11</f>
        <v>4915823.8371188287</v>
      </c>
      <c r="T5" s="384">
        <f>H5/(1-$B$10)*N5</f>
        <v>39639781.447398402</v>
      </c>
      <c r="U5" s="384">
        <f>J5/(1-$B$11)*N5</f>
        <v>242022.42201023654</v>
      </c>
      <c r="V5" s="384">
        <f>I5/(1-$B$10)*O5</f>
        <v>45590797.475948118</v>
      </c>
      <c r="W5" s="384">
        <f>K5/(1-$B$11)*O5</f>
        <v>9070.0617631626228</v>
      </c>
      <c r="X5" s="385">
        <f>SUM(T5:W5)</f>
        <v>85481671.40711993</v>
      </c>
    </row>
    <row r="6" spans="1:24">
      <c r="A6" s="9" t="s">
        <v>18719</v>
      </c>
      <c r="B6" s="175">
        <v>1.7500000000000002E-2</v>
      </c>
      <c r="D6" s="9" t="s">
        <v>492</v>
      </c>
      <c r="E6" s="9" t="s">
        <v>3537</v>
      </c>
      <c r="F6" s="4" t="s">
        <v>1367</v>
      </c>
      <c r="G6" s="9" t="s">
        <v>22946</v>
      </c>
      <c r="H6" s="176">
        <v>0</v>
      </c>
      <c r="I6" s="177">
        <v>3251317.4404211133</v>
      </c>
      <c r="J6" s="177">
        <v>0</v>
      </c>
      <c r="K6" s="177">
        <v>0</v>
      </c>
      <c r="L6" s="189">
        <f t="shared" ref="L6:L69" si="1">H6+J6</f>
        <v>0</v>
      </c>
      <c r="M6" s="178">
        <f t="shared" ref="M6:M69" si="2">I6+K6</f>
        <v>3251317.4404211133</v>
      </c>
      <c r="N6" s="387">
        <f>INDEX('CHIRP Payment Calc'!AM:AM,MATCH(F6,'CHIRP Payment Calc'!C:C,0))</f>
        <v>0</v>
      </c>
      <c r="O6" s="387">
        <f>INDEX('CHIRP Payment Calc'!AL:AL,MATCH(FeeCalc!F6,'CHIRP Payment Calc'!C:C,0))</f>
        <v>0.19</v>
      </c>
      <c r="P6" s="176">
        <f t="shared" si="0"/>
        <v>617750.31368001155</v>
      </c>
      <c r="Q6" s="177">
        <f t="shared" ref="Q6:Q69" si="3">(T6+V6)*$B$10</f>
        <v>37687.684919470194</v>
      </c>
      <c r="R6" s="177">
        <f t="shared" ref="R6:R69" si="4">(U6+W6)*$B$11</f>
        <v>0</v>
      </c>
      <c r="S6" s="177">
        <f t="shared" ref="S6:S69" si="5">(T6+V6)*$B$10+(U6+W6)*$B$11</f>
        <v>37687.684919470194</v>
      </c>
      <c r="T6" s="177">
        <f t="shared" ref="T6:T69" si="6">H6/(1-$B$10)*N6</f>
        <v>0</v>
      </c>
      <c r="U6" s="177">
        <f t="shared" ref="U6:U69" si="7">J6/(1-$B$11)*N6</f>
        <v>0</v>
      </c>
      <c r="V6" s="177">
        <f t="shared" ref="V6:V69" si="8">I6/(1-$B$10)*O6</f>
        <v>655437.99859948165</v>
      </c>
      <c r="W6" s="177">
        <f t="shared" ref="W6:W69" si="9">K6/(1-$B$11)*O6</f>
        <v>0</v>
      </c>
      <c r="X6" s="178">
        <f t="shared" ref="X6:X68" si="10">U6+W6</f>
        <v>0</v>
      </c>
    </row>
    <row r="7" spans="1:24">
      <c r="A7" s="9" t="s">
        <v>18720</v>
      </c>
      <c r="B7" s="175">
        <v>2.5000000000000001E-2</v>
      </c>
      <c r="D7" s="9" t="s">
        <v>492</v>
      </c>
      <c r="E7" s="9" t="s">
        <v>3537</v>
      </c>
      <c r="F7" s="4" t="s">
        <v>3214</v>
      </c>
      <c r="G7" s="9" t="s">
        <v>23064</v>
      </c>
      <c r="H7" s="176">
        <v>0</v>
      </c>
      <c r="I7" s="177">
        <v>6702238.6291018976</v>
      </c>
      <c r="J7" s="177">
        <v>0</v>
      </c>
      <c r="K7" s="177">
        <v>0</v>
      </c>
      <c r="L7" s="189">
        <f t="shared" si="1"/>
        <v>0</v>
      </c>
      <c r="M7" s="178">
        <f t="shared" si="2"/>
        <v>6702238.6291018976</v>
      </c>
      <c r="N7" s="387">
        <f>INDEX('CHIRP Payment Calc'!AM:AM,MATCH(F7,'CHIRP Payment Calc'!C:C,0))</f>
        <v>0</v>
      </c>
      <c r="O7" s="387">
        <f>INDEX('CHIRP Payment Calc'!AL:AL,MATCH(FeeCalc!F7,'CHIRP Payment Calc'!C:C,0))</f>
        <v>0.19</v>
      </c>
      <c r="P7" s="176">
        <f t="shared" si="0"/>
        <v>1273425.3395293606</v>
      </c>
      <c r="Q7" s="177">
        <f t="shared" si="3"/>
        <v>77689.079069430489</v>
      </c>
      <c r="R7" s="177">
        <f t="shared" si="4"/>
        <v>0</v>
      </c>
      <c r="S7" s="177">
        <f t="shared" si="5"/>
        <v>77689.079069430489</v>
      </c>
      <c r="T7" s="177">
        <f t="shared" si="6"/>
        <v>0</v>
      </c>
      <c r="U7" s="177">
        <f t="shared" si="7"/>
        <v>0</v>
      </c>
      <c r="V7" s="177">
        <f t="shared" si="8"/>
        <v>1351114.4185987911</v>
      </c>
      <c r="W7" s="177">
        <f t="shared" si="9"/>
        <v>0</v>
      </c>
      <c r="X7" s="178">
        <f t="shared" si="10"/>
        <v>0</v>
      </c>
    </row>
    <row r="8" spans="1:24">
      <c r="A8" s="9" t="s">
        <v>18721</v>
      </c>
      <c r="B8" s="175">
        <v>1.7500000000000002E-2</v>
      </c>
      <c r="D8" s="9" t="s">
        <v>492</v>
      </c>
      <c r="E8" s="9" t="s">
        <v>3537</v>
      </c>
      <c r="F8" s="4" t="s">
        <v>1334</v>
      </c>
      <c r="G8" s="9" t="s">
        <v>18698</v>
      </c>
      <c r="H8" s="176">
        <v>0</v>
      </c>
      <c r="I8" s="177">
        <v>3895687.0261011939</v>
      </c>
      <c r="J8" s="177">
        <v>0</v>
      </c>
      <c r="K8" s="177">
        <v>0</v>
      </c>
      <c r="L8" s="189">
        <f t="shared" si="1"/>
        <v>0</v>
      </c>
      <c r="M8" s="178">
        <f t="shared" si="2"/>
        <v>3895687.0261011939</v>
      </c>
      <c r="N8" s="387">
        <f>INDEX('CHIRP Payment Calc'!AM:AM,MATCH(F8,'CHIRP Payment Calc'!C:C,0))</f>
        <v>0</v>
      </c>
      <c r="O8" s="387">
        <f>INDEX('CHIRP Payment Calc'!AL:AL,MATCH(FeeCalc!F8,'CHIRP Payment Calc'!C:C,0))</f>
        <v>0.19</v>
      </c>
      <c r="P8" s="176">
        <f t="shared" si="0"/>
        <v>740180.53495922685</v>
      </c>
      <c r="Q8" s="177">
        <f t="shared" si="3"/>
        <v>45156.902663295012</v>
      </c>
      <c r="R8" s="177">
        <f t="shared" si="4"/>
        <v>0</v>
      </c>
      <c r="S8" s="177">
        <f t="shared" si="5"/>
        <v>45156.902663295012</v>
      </c>
      <c r="T8" s="177">
        <f t="shared" si="6"/>
        <v>0</v>
      </c>
      <c r="U8" s="177">
        <f t="shared" si="7"/>
        <v>0</v>
      </c>
      <c r="V8" s="177">
        <f t="shared" si="8"/>
        <v>785337.43762252189</v>
      </c>
      <c r="W8" s="177">
        <f t="shared" si="9"/>
        <v>0</v>
      </c>
      <c r="X8" s="178">
        <f t="shared" si="10"/>
        <v>0</v>
      </c>
    </row>
    <row r="9" spans="1:24">
      <c r="A9" s="9" t="s">
        <v>18722</v>
      </c>
      <c r="B9" s="175">
        <v>0</v>
      </c>
      <c r="D9" s="9" t="s">
        <v>492</v>
      </c>
      <c r="E9" s="9" t="s">
        <v>3071</v>
      </c>
      <c r="F9" s="4" t="s">
        <v>872</v>
      </c>
      <c r="G9" s="9" t="s">
        <v>23141</v>
      </c>
      <c r="H9" s="176">
        <v>1165237.3493705466</v>
      </c>
      <c r="I9" s="177">
        <v>150602.58625513961</v>
      </c>
      <c r="J9" s="177">
        <v>359505.52806494245</v>
      </c>
      <c r="K9" s="177">
        <v>614823.67450627894</v>
      </c>
      <c r="L9" s="189">
        <f t="shared" si="1"/>
        <v>1524742.8774354891</v>
      </c>
      <c r="M9" s="178">
        <f t="shared" si="2"/>
        <v>765426.26076141861</v>
      </c>
      <c r="N9" s="387">
        <f>INDEX('CHIRP Payment Calc'!AM:AM,MATCH(F9,'CHIRP Payment Calc'!C:C,0))</f>
        <v>1.04</v>
      </c>
      <c r="O9" s="387">
        <f>INDEX('CHIRP Payment Calc'!AL:AL,MATCH(FeeCalc!F9,'CHIRP Payment Calc'!C:C,0))</f>
        <v>0.62</v>
      </c>
      <c r="P9" s="176">
        <f t="shared" si="0"/>
        <v>2060296.8742049884</v>
      </c>
      <c r="Q9" s="177">
        <f t="shared" si="3"/>
        <v>79628.833625840227</v>
      </c>
      <c r="R9" s="177">
        <f t="shared" si="4"/>
        <v>48196.367705197867</v>
      </c>
      <c r="S9" s="177">
        <f t="shared" si="5"/>
        <v>127825.20133103809</v>
      </c>
      <c r="T9" s="177">
        <f t="shared" si="6"/>
        <v>1285779.1441330169</v>
      </c>
      <c r="U9" s="177">
        <f t="shared" si="7"/>
        <v>397750.79700802144</v>
      </c>
      <c r="V9" s="177">
        <f t="shared" si="8"/>
        <v>99070.136316378324</v>
      </c>
      <c r="W9" s="177">
        <f t="shared" si="9"/>
        <v>405521.99807860958</v>
      </c>
      <c r="X9" s="178">
        <f t="shared" si="10"/>
        <v>803272.79508663109</v>
      </c>
    </row>
    <row r="10" spans="1:24">
      <c r="A10" s="1" t="s">
        <v>23021</v>
      </c>
      <c r="B10" s="179">
        <v>5.7500000000000002E-2</v>
      </c>
      <c r="D10" s="9" t="s">
        <v>492</v>
      </c>
      <c r="E10" s="9" t="s">
        <v>3071</v>
      </c>
      <c r="F10" s="4" t="s">
        <v>839</v>
      </c>
      <c r="G10" s="9" t="s">
        <v>3634</v>
      </c>
      <c r="H10" s="176">
        <v>1532525.7162951445</v>
      </c>
      <c r="I10" s="177">
        <v>292721.03265935538</v>
      </c>
      <c r="J10" s="177">
        <v>160069.15253134392</v>
      </c>
      <c r="K10" s="177">
        <v>26403.117748716551</v>
      </c>
      <c r="L10" s="189">
        <f t="shared" si="1"/>
        <v>1692594.8688264885</v>
      </c>
      <c r="M10" s="178">
        <f t="shared" si="2"/>
        <v>319124.15040807193</v>
      </c>
      <c r="N10" s="387">
        <f>INDEX('CHIRP Payment Calc'!AM:AM,MATCH(F10,'CHIRP Payment Calc'!C:C,0))</f>
        <v>0.41000000000000003</v>
      </c>
      <c r="O10" s="387">
        <f>INDEX('CHIRP Payment Calc'!AL:AL,MATCH(FeeCalc!F10,'CHIRP Payment Calc'!C:C,0))</f>
        <v>0.95</v>
      </c>
      <c r="P10" s="176">
        <f t="shared" si="0"/>
        <v>997131.83910652855</v>
      </c>
      <c r="Q10" s="177">
        <f t="shared" si="3"/>
        <v>55298.864902573288</v>
      </c>
      <c r="R10" s="177">
        <f t="shared" si="4"/>
        <v>5790.0838978169195</v>
      </c>
      <c r="S10" s="177">
        <f t="shared" si="5"/>
        <v>61088.948800390208</v>
      </c>
      <c r="T10" s="177">
        <f t="shared" si="6"/>
        <v>666669.01186313981</v>
      </c>
      <c r="U10" s="177">
        <f t="shared" si="7"/>
        <v>69817.396316862782</v>
      </c>
      <c r="V10" s="177">
        <f t="shared" si="8"/>
        <v>295050.37774683035</v>
      </c>
      <c r="W10" s="177">
        <f t="shared" si="9"/>
        <v>26684.001980085875</v>
      </c>
      <c r="X10" s="178">
        <f t="shared" si="10"/>
        <v>96501.398296948653</v>
      </c>
    </row>
    <row r="11" spans="1:24">
      <c r="A11" s="1" t="s">
        <v>23022</v>
      </c>
      <c r="B11" s="179">
        <v>6.0000000000000005E-2</v>
      </c>
      <c r="D11" s="9" t="s">
        <v>492</v>
      </c>
      <c r="E11" s="9" t="s">
        <v>3071</v>
      </c>
      <c r="F11" s="4" t="s">
        <v>1189</v>
      </c>
      <c r="G11" s="9" t="s">
        <v>3607</v>
      </c>
      <c r="H11" s="176">
        <v>914942.49964967545</v>
      </c>
      <c r="I11" s="177">
        <v>105830.75380306246</v>
      </c>
      <c r="J11" s="177">
        <v>19914.524846402954</v>
      </c>
      <c r="K11" s="177">
        <v>21603.247076318065</v>
      </c>
      <c r="L11" s="189">
        <f t="shared" si="1"/>
        <v>934857.02449607837</v>
      </c>
      <c r="M11" s="178">
        <f t="shared" si="2"/>
        <v>127434.00087938052</v>
      </c>
      <c r="N11" s="387">
        <f>INDEX('CHIRP Payment Calc'!AM:AM,MATCH(F11,'CHIRP Payment Calc'!C:C,0))</f>
        <v>0.8</v>
      </c>
      <c r="O11" s="387">
        <f>INDEX('CHIRP Payment Calc'!AL:AL,MATCH(FeeCalc!F11,'CHIRP Payment Calc'!C:C,0))</f>
        <v>0.2</v>
      </c>
      <c r="P11" s="176">
        <f t="shared" si="0"/>
        <v>773372.41977273882</v>
      </c>
      <c r="Q11" s="177">
        <f t="shared" si="3"/>
        <v>45946.322177846465</v>
      </c>
      <c r="R11" s="177">
        <f t="shared" si="4"/>
        <v>1292.6980399395309</v>
      </c>
      <c r="S11" s="177">
        <f t="shared" si="5"/>
        <v>47239.020217785997</v>
      </c>
      <c r="T11" s="177">
        <f t="shared" si="6"/>
        <v>776609.01827028161</v>
      </c>
      <c r="U11" s="177">
        <f t="shared" si="7"/>
        <v>16948.53178417273</v>
      </c>
      <c r="V11" s="177">
        <f t="shared" si="8"/>
        <v>22457.454387917765</v>
      </c>
      <c r="W11" s="177">
        <f t="shared" si="9"/>
        <v>4596.43554815278</v>
      </c>
      <c r="X11" s="178">
        <f t="shared" si="10"/>
        <v>21544.967332325512</v>
      </c>
    </row>
    <row r="12" spans="1:24">
      <c r="D12" s="9" t="s">
        <v>492</v>
      </c>
      <c r="E12" s="9" t="s">
        <v>22999</v>
      </c>
      <c r="F12" s="4" t="s">
        <v>3097</v>
      </c>
      <c r="G12" s="9" t="s">
        <v>16955</v>
      </c>
      <c r="H12" s="176">
        <v>0</v>
      </c>
      <c r="I12" s="177">
        <v>1649.5143791022974</v>
      </c>
      <c r="J12" s="177">
        <v>0</v>
      </c>
      <c r="K12" s="177">
        <v>0</v>
      </c>
      <c r="L12" s="189">
        <f t="shared" si="1"/>
        <v>0</v>
      </c>
      <c r="M12" s="178">
        <f t="shared" si="2"/>
        <v>1649.5143791022974</v>
      </c>
      <c r="N12" s="387">
        <f>INDEX('CHIRP Payment Calc'!AM:AM,MATCH(F12,'CHIRP Payment Calc'!C:C,0))</f>
        <v>0</v>
      </c>
      <c r="O12" s="387">
        <f>INDEX('CHIRP Payment Calc'!AL:AL,MATCH(FeeCalc!F12,'CHIRP Payment Calc'!C:C,0))</f>
        <v>127.29</v>
      </c>
      <c r="P12" s="176">
        <f t="shared" si="0"/>
        <v>209966.68531593145</v>
      </c>
      <c r="Q12" s="177">
        <f t="shared" si="3"/>
        <v>12809.63862670139</v>
      </c>
      <c r="R12" s="177">
        <f t="shared" si="4"/>
        <v>0</v>
      </c>
      <c r="S12" s="177">
        <f t="shared" si="5"/>
        <v>12809.63862670139</v>
      </c>
      <c r="T12" s="177">
        <f t="shared" si="6"/>
        <v>0</v>
      </c>
      <c r="U12" s="177">
        <f t="shared" si="7"/>
        <v>0</v>
      </c>
      <c r="V12" s="177">
        <f t="shared" si="8"/>
        <v>222776.32394263285</v>
      </c>
      <c r="W12" s="177">
        <f t="shared" si="9"/>
        <v>0</v>
      </c>
      <c r="X12" s="178">
        <f t="shared" si="10"/>
        <v>0</v>
      </c>
    </row>
    <row r="13" spans="1:24">
      <c r="D13" s="9" t="s">
        <v>492</v>
      </c>
      <c r="E13" s="9" t="s">
        <v>22998</v>
      </c>
      <c r="F13" s="4" t="s">
        <v>3048</v>
      </c>
      <c r="G13" s="9" t="s">
        <v>22972</v>
      </c>
      <c r="H13" s="176">
        <v>0</v>
      </c>
      <c r="I13" s="177">
        <v>0</v>
      </c>
      <c r="J13" s="177">
        <v>0</v>
      </c>
      <c r="K13" s="177">
        <v>0</v>
      </c>
      <c r="L13" s="189">
        <f t="shared" si="1"/>
        <v>0</v>
      </c>
      <c r="M13" s="178">
        <f t="shared" si="2"/>
        <v>0</v>
      </c>
      <c r="N13" s="387">
        <f>INDEX('CHIRP Payment Calc'!AM:AM,MATCH(F13,'CHIRP Payment Calc'!C:C,0))</f>
        <v>0</v>
      </c>
      <c r="O13" s="387">
        <f>INDEX('CHIRP Payment Calc'!AL:AL,MATCH(FeeCalc!F13,'CHIRP Payment Calc'!C:C,0))</f>
        <v>0</v>
      </c>
      <c r="P13" s="176">
        <f t="shared" si="0"/>
        <v>0</v>
      </c>
      <c r="Q13" s="177">
        <f t="shared" si="3"/>
        <v>0</v>
      </c>
      <c r="R13" s="177">
        <f t="shared" si="4"/>
        <v>0</v>
      </c>
      <c r="S13" s="177">
        <f t="shared" si="5"/>
        <v>0</v>
      </c>
      <c r="T13" s="177">
        <f t="shared" si="6"/>
        <v>0</v>
      </c>
      <c r="U13" s="177">
        <f t="shared" si="7"/>
        <v>0</v>
      </c>
      <c r="V13" s="177">
        <f t="shared" si="8"/>
        <v>0</v>
      </c>
      <c r="W13" s="177">
        <f t="shared" si="9"/>
        <v>0</v>
      </c>
      <c r="X13" s="178">
        <f t="shared" si="10"/>
        <v>0</v>
      </c>
    </row>
    <row r="14" spans="1:24">
      <c r="A14" s="9" t="s">
        <v>27100</v>
      </c>
      <c r="D14" s="9" t="s">
        <v>492</v>
      </c>
      <c r="E14" s="9" t="s">
        <v>2987</v>
      </c>
      <c r="F14" s="4" t="s">
        <v>878</v>
      </c>
      <c r="G14" s="9" t="s">
        <v>3438</v>
      </c>
      <c r="H14" s="176">
        <v>11660009.68982986</v>
      </c>
      <c r="I14" s="177">
        <v>66947191.290634558</v>
      </c>
      <c r="J14" s="177">
        <v>5351858.7284099758</v>
      </c>
      <c r="K14" s="177">
        <v>27479887.800775327</v>
      </c>
      <c r="L14" s="189">
        <f t="shared" si="1"/>
        <v>17011868.418239836</v>
      </c>
      <c r="M14" s="178">
        <f t="shared" si="2"/>
        <v>94427079.091409892</v>
      </c>
      <c r="N14" s="387">
        <f>INDEX('CHIRP Payment Calc'!AM:AM,MATCH(F14,'CHIRP Payment Calc'!C:C,0))</f>
        <v>1.6400000000000001</v>
      </c>
      <c r="O14" s="387">
        <f>INDEX('CHIRP Payment Calc'!AL:AL,MATCH(FeeCalc!F14,'CHIRP Payment Calc'!C:C,0))</f>
        <v>1.3399999999999999</v>
      </c>
      <c r="P14" s="176">
        <f t="shared" si="0"/>
        <v>154431750.18840256</v>
      </c>
      <c r="Q14" s="177">
        <f t="shared" si="3"/>
        <v>6639596.8198348526</v>
      </c>
      <c r="R14" s="177">
        <f t="shared" si="4"/>
        <v>2910644.5511254026</v>
      </c>
      <c r="S14" s="177">
        <f t="shared" si="5"/>
        <v>9550241.3709602542</v>
      </c>
      <c r="T14" s="177">
        <f t="shared" si="6"/>
        <v>20289035.428457264</v>
      </c>
      <c r="U14" s="177">
        <f t="shared" si="7"/>
        <v>9337285.4410557039</v>
      </c>
      <c r="V14" s="177">
        <f t="shared" si="8"/>
        <v>95182213.612148866</v>
      </c>
      <c r="W14" s="177">
        <f t="shared" si="9"/>
        <v>39173457.077700995</v>
      </c>
      <c r="X14" s="178">
        <f t="shared" si="10"/>
        <v>48510742.518756703</v>
      </c>
    </row>
    <row r="15" spans="1:24">
      <c r="A15" s="9" t="s">
        <v>23023</v>
      </c>
      <c r="D15" s="9" t="s">
        <v>492</v>
      </c>
      <c r="E15" s="9" t="s">
        <v>2987</v>
      </c>
      <c r="F15" s="4" t="s">
        <v>62</v>
      </c>
      <c r="G15" s="9" t="s">
        <v>63</v>
      </c>
      <c r="H15" s="176">
        <v>3456847.8095614626</v>
      </c>
      <c r="I15" s="177">
        <v>4571157.740867367</v>
      </c>
      <c r="J15" s="177">
        <v>2406114.6424804637</v>
      </c>
      <c r="K15" s="177">
        <v>5385463.7047230592</v>
      </c>
      <c r="L15" s="189">
        <f t="shared" si="1"/>
        <v>5862962.4520419259</v>
      </c>
      <c r="M15" s="178">
        <f t="shared" si="2"/>
        <v>9956621.4455904253</v>
      </c>
      <c r="N15" s="387">
        <f>INDEX('CHIRP Payment Calc'!AM:AM,MATCH(F15,'CHIRP Payment Calc'!C:C,0))</f>
        <v>1.4</v>
      </c>
      <c r="O15" s="387">
        <f>INDEX('CHIRP Payment Calc'!AL:AL,MATCH(FeeCalc!F15,'CHIRP Payment Calc'!C:C,0))</f>
        <v>1.5499999999999998</v>
      </c>
      <c r="P15" s="176">
        <f t="shared" si="0"/>
        <v>23640910.673523854</v>
      </c>
      <c r="Q15" s="177">
        <f t="shared" si="3"/>
        <v>727512.66029124858</v>
      </c>
      <c r="R15" s="177">
        <f t="shared" si="4"/>
        <v>747831.65373149293</v>
      </c>
      <c r="S15" s="177">
        <f t="shared" si="5"/>
        <v>1475344.3140227415</v>
      </c>
      <c r="T15" s="177">
        <f t="shared" si="6"/>
        <v>5134840.2476244532</v>
      </c>
      <c r="U15" s="177">
        <f t="shared" si="7"/>
        <v>3583574.9994389885</v>
      </c>
      <c r="V15" s="177">
        <f t="shared" si="8"/>
        <v>7517553.8443972599</v>
      </c>
      <c r="W15" s="177">
        <f t="shared" si="9"/>
        <v>8880285.8960858937</v>
      </c>
      <c r="X15" s="178">
        <f t="shared" si="10"/>
        <v>12463860.895524882</v>
      </c>
    </row>
    <row r="16" spans="1:24">
      <c r="D16" s="9" t="s">
        <v>492</v>
      </c>
      <c r="E16" s="9" t="s">
        <v>2987</v>
      </c>
      <c r="F16" s="4" t="s">
        <v>328</v>
      </c>
      <c r="G16" s="9" t="s">
        <v>23050</v>
      </c>
      <c r="H16" s="176">
        <v>265697.10260007734</v>
      </c>
      <c r="I16" s="177">
        <v>383792.34414291871</v>
      </c>
      <c r="J16" s="177">
        <v>125329.0248029637</v>
      </c>
      <c r="K16" s="177">
        <v>857587.5122235798</v>
      </c>
      <c r="L16" s="189">
        <f t="shared" si="1"/>
        <v>391026.12740304106</v>
      </c>
      <c r="M16" s="178">
        <f t="shared" si="2"/>
        <v>1241379.8563664984</v>
      </c>
      <c r="N16" s="387">
        <f>INDEX('CHIRP Payment Calc'!AM:AM,MATCH(F16,'CHIRP Payment Calc'!C:C,0))</f>
        <v>0.9</v>
      </c>
      <c r="O16" s="387">
        <f>INDEX('CHIRP Payment Calc'!AL:AL,MATCH(FeeCalc!F16,'CHIRP Payment Calc'!C:C,0))</f>
        <v>0.85</v>
      </c>
      <c r="P16" s="176">
        <f t="shared" si="0"/>
        <v>1407096.3925742607</v>
      </c>
      <c r="Q16" s="177">
        <f t="shared" si="3"/>
        <v>34490.902789961976</v>
      </c>
      <c r="R16" s="177">
        <f t="shared" si="4"/>
        <v>53728.436662513428</v>
      </c>
      <c r="S16" s="177">
        <f t="shared" si="5"/>
        <v>88219.339452475397</v>
      </c>
      <c r="T16" s="177">
        <f t="shared" si="6"/>
        <v>253716.06614330996</v>
      </c>
      <c r="U16" s="177">
        <f t="shared" si="7"/>
        <v>119995.87481134824</v>
      </c>
      <c r="V16" s="177">
        <f t="shared" si="8"/>
        <v>346125.72150820255</v>
      </c>
      <c r="W16" s="177">
        <f t="shared" si="9"/>
        <v>775478.06956387544</v>
      </c>
      <c r="X16" s="178">
        <f t="shared" si="10"/>
        <v>895473.94437522371</v>
      </c>
    </row>
    <row r="17" spans="4:24">
      <c r="D17" s="9" t="s">
        <v>492</v>
      </c>
      <c r="E17" s="9" t="s">
        <v>2987</v>
      </c>
      <c r="F17" s="4" t="s">
        <v>364</v>
      </c>
      <c r="G17" s="9" t="s">
        <v>23184</v>
      </c>
      <c r="H17" s="176">
        <v>608213.36483782367</v>
      </c>
      <c r="I17" s="177">
        <v>881989.27045331162</v>
      </c>
      <c r="J17" s="177">
        <v>153848.53765483835</v>
      </c>
      <c r="K17" s="177">
        <v>521677.01749151392</v>
      </c>
      <c r="L17" s="189">
        <f t="shared" si="1"/>
        <v>762061.90249266196</v>
      </c>
      <c r="M17" s="178">
        <f t="shared" si="2"/>
        <v>1403666.2879448256</v>
      </c>
      <c r="N17" s="387">
        <f>INDEX('CHIRP Payment Calc'!AM:AM,MATCH(F17,'CHIRP Payment Calc'!C:C,0))</f>
        <v>1.51</v>
      </c>
      <c r="O17" s="387">
        <f>INDEX('CHIRP Payment Calc'!AL:AL,MATCH(FeeCalc!F17,'CHIRP Payment Calc'!C:C,0))</f>
        <v>2.2000000000000002</v>
      </c>
      <c r="P17" s="176">
        <f t="shared" si="0"/>
        <v>4238779.3062425358</v>
      </c>
      <c r="Q17" s="177">
        <f t="shared" si="3"/>
        <v>174408.24203118088</v>
      </c>
      <c r="R17" s="177">
        <f t="shared" si="4"/>
        <v>88085.153000434279</v>
      </c>
      <c r="S17" s="177">
        <f t="shared" si="5"/>
        <v>262493.39503161516</v>
      </c>
      <c r="T17" s="177">
        <f t="shared" si="6"/>
        <v>974432.02218049194</v>
      </c>
      <c r="U17" s="177">
        <f t="shared" si="7"/>
        <v>247139.67219021908</v>
      </c>
      <c r="V17" s="177">
        <f t="shared" si="8"/>
        <v>2058754.7957530883</v>
      </c>
      <c r="W17" s="177">
        <f t="shared" si="9"/>
        <v>1220946.2111503519</v>
      </c>
      <c r="X17" s="178">
        <f t="shared" si="10"/>
        <v>1468085.8833405711</v>
      </c>
    </row>
    <row r="18" spans="4:24">
      <c r="D18" s="9" t="s">
        <v>492</v>
      </c>
      <c r="E18" s="9" t="s">
        <v>2987</v>
      </c>
      <c r="F18" s="4" t="s">
        <v>1504</v>
      </c>
      <c r="G18" s="9" t="s">
        <v>3605</v>
      </c>
      <c r="H18" s="176">
        <v>0</v>
      </c>
      <c r="I18" s="177">
        <v>190688.18882651342</v>
      </c>
      <c r="J18" s="177">
        <v>0</v>
      </c>
      <c r="K18" s="177">
        <v>482333.28588379757</v>
      </c>
      <c r="L18" s="189">
        <f t="shared" si="1"/>
        <v>0</v>
      </c>
      <c r="M18" s="178">
        <f t="shared" si="2"/>
        <v>673021.47471031104</v>
      </c>
      <c r="N18" s="387">
        <f>INDEX('CHIRP Payment Calc'!AM:AM,MATCH(F18,'CHIRP Payment Calc'!C:C,0))</f>
        <v>0.9</v>
      </c>
      <c r="O18" s="387">
        <f>INDEX('CHIRP Payment Calc'!AL:AL,MATCH(FeeCalc!F18,'CHIRP Payment Calc'!C:C,0))</f>
        <v>0.85</v>
      </c>
      <c r="P18" s="176">
        <f t="shared" si="0"/>
        <v>572068.2535037644</v>
      </c>
      <c r="Q18" s="177">
        <f t="shared" si="3"/>
        <v>9888.4723914014266</v>
      </c>
      <c r="R18" s="177">
        <f t="shared" si="4"/>
        <v>26169.146361780506</v>
      </c>
      <c r="S18" s="177">
        <f t="shared" si="5"/>
        <v>36057.618753181931</v>
      </c>
      <c r="T18" s="177">
        <f t="shared" si="6"/>
        <v>0</v>
      </c>
      <c r="U18" s="177">
        <f t="shared" si="7"/>
        <v>0</v>
      </c>
      <c r="V18" s="177">
        <f t="shared" si="8"/>
        <v>171973.43289393783</v>
      </c>
      <c r="W18" s="177">
        <f t="shared" si="9"/>
        <v>436152.43936300842</v>
      </c>
      <c r="X18" s="178">
        <f t="shared" si="10"/>
        <v>436152.43936300842</v>
      </c>
    </row>
    <row r="19" spans="4:24">
      <c r="D19" s="9" t="s">
        <v>492</v>
      </c>
      <c r="E19" s="9" t="s">
        <v>2987</v>
      </c>
      <c r="F19" s="4" t="s">
        <v>1322</v>
      </c>
      <c r="G19" s="9" t="s">
        <v>23185</v>
      </c>
      <c r="H19" s="176">
        <v>11634114.823854895</v>
      </c>
      <c r="I19" s="177">
        <v>30405591.626471128</v>
      </c>
      <c r="J19" s="177">
        <v>4850317.5924598686</v>
      </c>
      <c r="K19" s="177">
        <v>13853844.02409637</v>
      </c>
      <c r="L19" s="189">
        <f t="shared" si="1"/>
        <v>16484432.416314764</v>
      </c>
      <c r="M19" s="178">
        <f t="shared" si="2"/>
        <v>44259435.650567502</v>
      </c>
      <c r="N19" s="387">
        <f>INDEX('CHIRP Payment Calc'!AM:AM,MATCH(F19,'CHIRP Payment Calc'!C:C,0))</f>
        <v>1.0900000000000001</v>
      </c>
      <c r="O19" s="387">
        <f>INDEX('CHIRP Payment Calc'!AL:AL,MATCH(FeeCalc!F19,'CHIRP Payment Calc'!C:C,0))</f>
        <v>1.7999999999999998</v>
      </c>
      <c r="P19" s="176">
        <f t="shared" si="0"/>
        <v>97635015.504804581</v>
      </c>
      <c r="Q19" s="177">
        <f t="shared" si="3"/>
        <v>4112622.6842704169</v>
      </c>
      <c r="R19" s="177">
        <f t="shared" si="4"/>
        <v>1929176.5161162592</v>
      </c>
      <c r="S19" s="177">
        <f t="shared" si="5"/>
        <v>6041799.200386676</v>
      </c>
      <c r="T19" s="177">
        <f t="shared" si="6"/>
        <v>13454838.363927679</v>
      </c>
      <c r="U19" s="177">
        <f t="shared" si="7"/>
        <v>5624304.4423204875</v>
      </c>
      <c r="V19" s="177">
        <f t="shared" si="8"/>
        <v>58069034.405992605</v>
      </c>
      <c r="W19" s="177">
        <f t="shared" si="9"/>
        <v>26528637.492950495</v>
      </c>
      <c r="X19" s="178">
        <f t="shared" si="10"/>
        <v>32152941.935270984</v>
      </c>
    </row>
    <row r="20" spans="4:24">
      <c r="D20" s="9" t="s">
        <v>492</v>
      </c>
      <c r="E20" s="9" t="s">
        <v>2987</v>
      </c>
      <c r="F20" s="4" t="s">
        <v>875</v>
      </c>
      <c r="G20" s="9" t="s">
        <v>23142</v>
      </c>
      <c r="H20" s="176">
        <v>789805.9078201399</v>
      </c>
      <c r="I20" s="177">
        <v>7863201.7833326487</v>
      </c>
      <c r="J20" s="177">
        <v>508264.70211098337</v>
      </c>
      <c r="K20" s="177">
        <v>1838999.4591966209</v>
      </c>
      <c r="L20" s="189">
        <f t="shared" si="1"/>
        <v>1298070.6099311232</v>
      </c>
      <c r="M20" s="178">
        <f t="shared" si="2"/>
        <v>9702201.2425292693</v>
      </c>
      <c r="N20" s="387">
        <f>INDEX('CHIRP Payment Calc'!AM:AM,MATCH(F20,'CHIRP Payment Calc'!C:C,0))</f>
        <v>1.63</v>
      </c>
      <c r="O20" s="387">
        <f>INDEX('CHIRP Payment Calc'!AL:AL,MATCH(FeeCalc!F20,'CHIRP Payment Calc'!C:C,0))</f>
        <v>1.4100000000000001</v>
      </c>
      <c r="P20" s="176">
        <f t="shared" si="0"/>
        <v>15795958.846154002</v>
      </c>
      <c r="Q20" s="177">
        <f t="shared" si="3"/>
        <v>754942.85760651168</v>
      </c>
      <c r="R20" s="177">
        <f t="shared" si="4"/>
        <v>218391.10863243439</v>
      </c>
      <c r="S20" s="177">
        <f t="shared" si="5"/>
        <v>973333.96623894607</v>
      </c>
      <c r="T20" s="177">
        <f t="shared" si="6"/>
        <v>1365924.2755934515</v>
      </c>
      <c r="U20" s="177">
        <f t="shared" si="7"/>
        <v>881352.62174564134</v>
      </c>
      <c r="V20" s="177">
        <f t="shared" si="8"/>
        <v>11763516.726258924</v>
      </c>
      <c r="W20" s="177">
        <f t="shared" si="9"/>
        <v>2758499.1887949314</v>
      </c>
      <c r="X20" s="178">
        <f t="shared" si="10"/>
        <v>3639851.8105405727</v>
      </c>
    </row>
    <row r="21" spans="4:24">
      <c r="D21" s="9" t="s">
        <v>492</v>
      </c>
      <c r="E21" s="9" t="s">
        <v>2987</v>
      </c>
      <c r="F21" s="4" t="s">
        <v>134</v>
      </c>
      <c r="G21" s="9" t="s">
        <v>22926</v>
      </c>
      <c r="H21" s="176">
        <v>4517635.6034077303</v>
      </c>
      <c r="I21" s="177">
        <v>109962.00966723898</v>
      </c>
      <c r="J21" s="177">
        <v>1310409.622085009</v>
      </c>
      <c r="K21" s="177">
        <v>111840.3378906908</v>
      </c>
      <c r="L21" s="189">
        <f t="shared" si="1"/>
        <v>5828045.2254927391</v>
      </c>
      <c r="M21" s="178">
        <f t="shared" si="2"/>
        <v>221802.34755792978</v>
      </c>
      <c r="N21" s="387">
        <f>INDEX('CHIRP Payment Calc'!AM:AM,MATCH(F21,'CHIRP Payment Calc'!C:C,0))</f>
        <v>1.4100000000000001</v>
      </c>
      <c r="O21" s="387">
        <f>INDEX('CHIRP Payment Calc'!AL:AL,MATCH(FeeCalc!F21,'CHIRP Payment Calc'!C:C,0))</f>
        <v>1.9300000000000002</v>
      </c>
      <c r="P21" s="176">
        <f t="shared" si="0"/>
        <v>8645622.2987315673</v>
      </c>
      <c r="Q21" s="177">
        <f t="shared" si="3"/>
        <v>401560.04304414184</v>
      </c>
      <c r="R21" s="177">
        <f t="shared" si="4"/>
        <v>131714.64378312105</v>
      </c>
      <c r="S21" s="177">
        <f t="shared" si="5"/>
        <v>533274.68682726286</v>
      </c>
      <c r="T21" s="177">
        <f t="shared" si="6"/>
        <v>6758478.7276444575</v>
      </c>
      <c r="U21" s="177">
        <f t="shared" si="7"/>
        <v>1965614.4331275139</v>
      </c>
      <c r="V21" s="177">
        <f t="shared" si="8"/>
        <v>225174.19486235676</v>
      </c>
      <c r="W21" s="177">
        <f t="shared" si="9"/>
        <v>229629.6299245035</v>
      </c>
      <c r="X21" s="178">
        <f t="shared" si="10"/>
        <v>2195244.0630520172</v>
      </c>
    </row>
    <row r="22" spans="4:24">
      <c r="D22" s="9" t="s">
        <v>492</v>
      </c>
      <c r="E22" s="9" t="s">
        <v>2987</v>
      </c>
      <c r="F22" s="4" t="s">
        <v>1307</v>
      </c>
      <c r="G22" s="9" t="s">
        <v>22941</v>
      </c>
      <c r="H22" s="176">
        <v>1764942.0615132935</v>
      </c>
      <c r="I22" s="177">
        <v>1148423.8628790521</v>
      </c>
      <c r="J22" s="177">
        <v>1179865.3976174402</v>
      </c>
      <c r="K22" s="177">
        <v>382493.25043510739</v>
      </c>
      <c r="L22" s="189">
        <f t="shared" si="1"/>
        <v>2944807.4591307337</v>
      </c>
      <c r="M22" s="178">
        <f t="shared" si="2"/>
        <v>1530917.1133141594</v>
      </c>
      <c r="N22" s="387">
        <f>INDEX('CHIRP Payment Calc'!AM:AM,MATCH(F22,'CHIRP Payment Calc'!C:C,0))</f>
        <v>1.02</v>
      </c>
      <c r="O22" s="387">
        <f>INDEX('CHIRP Payment Calc'!AL:AL,MATCH(FeeCalc!F22,'CHIRP Payment Calc'!C:C,0))</f>
        <v>1.18</v>
      </c>
      <c r="P22" s="176">
        <f t="shared" si="0"/>
        <v>4810185.8020240571</v>
      </c>
      <c r="Q22" s="177">
        <f t="shared" si="3"/>
        <v>192503.35385050223</v>
      </c>
      <c r="R22" s="177">
        <f t="shared" si="4"/>
        <v>105625.83453722655</v>
      </c>
      <c r="S22" s="177">
        <f t="shared" si="5"/>
        <v>298129.18838772876</v>
      </c>
      <c r="T22" s="177">
        <f t="shared" si="6"/>
        <v>1910069.9233353415</v>
      </c>
      <c r="U22" s="177">
        <f t="shared" si="7"/>
        <v>1280279.474010414</v>
      </c>
      <c r="V22" s="177">
        <f t="shared" si="8"/>
        <v>1437814.4914560015</v>
      </c>
      <c r="W22" s="177">
        <f t="shared" si="9"/>
        <v>480151.10161002842</v>
      </c>
      <c r="X22" s="178">
        <f t="shared" si="10"/>
        <v>1760430.5756204424</v>
      </c>
    </row>
    <row r="23" spans="4:24">
      <c r="D23" s="9" t="s">
        <v>492</v>
      </c>
      <c r="E23" s="9" t="s">
        <v>2987</v>
      </c>
      <c r="F23" s="4" t="s">
        <v>1221</v>
      </c>
      <c r="G23" s="9" t="s">
        <v>3570</v>
      </c>
      <c r="H23" s="176">
        <v>33096367.092796829</v>
      </c>
      <c r="I23" s="177">
        <v>38942658.479541004</v>
      </c>
      <c r="J23" s="177">
        <v>12559792.334685242</v>
      </c>
      <c r="K23" s="177">
        <v>17123984.644869551</v>
      </c>
      <c r="L23" s="189">
        <f t="shared" si="1"/>
        <v>45656159.427482069</v>
      </c>
      <c r="M23" s="178">
        <f t="shared" si="2"/>
        <v>56066643.124410555</v>
      </c>
      <c r="N23" s="387">
        <f>INDEX('CHIRP Payment Calc'!AM:AM,MATCH(F23,'CHIRP Payment Calc'!C:C,0))</f>
        <v>0.9</v>
      </c>
      <c r="O23" s="387">
        <f>INDEX('CHIRP Payment Calc'!AL:AL,MATCH(FeeCalc!F23,'CHIRP Payment Calc'!C:C,0))</f>
        <v>0.85</v>
      </c>
      <c r="P23" s="176">
        <f t="shared" si="0"/>
        <v>88747190.140482843</v>
      </c>
      <c r="Q23" s="177">
        <f t="shared" si="3"/>
        <v>3836667.8304931591</v>
      </c>
      <c r="R23" s="177">
        <f t="shared" si="4"/>
        <v>1650587.237192926</v>
      </c>
      <c r="S23" s="177">
        <f t="shared" si="5"/>
        <v>5487255.0676860847</v>
      </c>
      <c r="T23" s="177">
        <f t="shared" si="6"/>
        <v>31603957.966596439</v>
      </c>
      <c r="U23" s="177">
        <f t="shared" si="7"/>
        <v>12025333.086400764</v>
      </c>
      <c r="V23" s="177">
        <f t="shared" si="8"/>
        <v>35120699.955023713</v>
      </c>
      <c r="W23" s="177">
        <f t="shared" si="9"/>
        <v>15484454.200147998</v>
      </c>
      <c r="X23" s="178">
        <f t="shared" si="10"/>
        <v>27509787.286548764</v>
      </c>
    </row>
    <row r="24" spans="4:24">
      <c r="D24" s="9" t="s">
        <v>492</v>
      </c>
      <c r="E24" s="9" t="s">
        <v>2987</v>
      </c>
      <c r="F24" s="4" t="s">
        <v>1247</v>
      </c>
      <c r="G24" s="9" t="s">
        <v>22985</v>
      </c>
      <c r="H24" s="176">
        <v>1652260.0902858684</v>
      </c>
      <c r="I24" s="177">
        <v>6284418.3421001388</v>
      </c>
      <c r="J24" s="177">
        <v>664444.80834744673</v>
      </c>
      <c r="K24" s="177">
        <v>3209618.5396170476</v>
      </c>
      <c r="L24" s="189">
        <f t="shared" si="1"/>
        <v>2316704.8986333152</v>
      </c>
      <c r="M24" s="178">
        <f t="shared" si="2"/>
        <v>9494036.8817171864</v>
      </c>
      <c r="N24" s="387">
        <f>INDEX('CHIRP Payment Calc'!AM:AM,MATCH(F24,'CHIRP Payment Calc'!C:C,0))</f>
        <v>1.71</v>
      </c>
      <c r="O24" s="387">
        <f>INDEX('CHIRP Payment Calc'!AL:AL,MATCH(FeeCalc!F24,'CHIRP Payment Calc'!C:C,0))</f>
        <v>1.74</v>
      </c>
      <c r="P24" s="176">
        <f t="shared" si="0"/>
        <v>20481189.550850872</v>
      </c>
      <c r="Q24" s="177">
        <f t="shared" si="3"/>
        <v>839484.91088008159</v>
      </c>
      <c r="R24" s="177">
        <f t="shared" si="4"/>
        <v>428995.97114092327</v>
      </c>
      <c r="S24" s="177">
        <f t="shared" si="5"/>
        <v>1268480.8820210048</v>
      </c>
      <c r="T24" s="177">
        <f t="shared" si="6"/>
        <v>2997734.4874152094</v>
      </c>
      <c r="U24" s="177">
        <f t="shared" si="7"/>
        <v>1208724.0662490786</v>
      </c>
      <c r="V24" s="177">
        <f t="shared" si="8"/>
        <v>11602003.093107948</v>
      </c>
      <c r="W24" s="177">
        <f t="shared" si="9"/>
        <v>5941208.7860996416</v>
      </c>
      <c r="X24" s="178">
        <f t="shared" si="10"/>
        <v>7149932.8523487207</v>
      </c>
    </row>
    <row r="25" spans="4:24">
      <c r="D25" s="9" t="s">
        <v>224</v>
      </c>
      <c r="E25" s="9" t="s">
        <v>1596</v>
      </c>
      <c r="F25" s="4" t="s">
        <v>56</v>
      </c>
      <c r="G25" s="9" t="s">
        <v>23024</v>
      </c>
      <c r="H25" s="176">
        <v>173123796.32357875</v>
      </c>
      <c r="I25" s="177">
        <v>204818701.40287173</v>
      </c>
      <c r="J25" s="177">
        <v>852956.3553551517</v>
      </c>
      <c r="K25" s="177">
        <v>415938.01722769928</v>
      </c>
      <c r="L25" s="189">
        <f t="shared" si="1"/>
        <v>173976752.67893389</v>
      </c>
      <c r="M25" s="178">
        <f t="shared" si="2"/>
        <v>205234639.42009944</v>
      </c>
      <c r="N25" s="387">
        <f>INDEX('CHIRP Payment Calc'!AM:AM,MATCH(F25,'CHIRP Payment Calc'!C:C,0))</f>
        <v>0.38</v>
      </c>
      <c r="O25" s="387">
        <f>INDEX('CHIRP Payment Calc'!AL:AL,MATCH(FeeCalc!F25,'CHIRP Payment Calc'!C:C,0))</f>
        <v>1.27</v>
      </c>
      <c r="P25" s="176">
        <f t="shared" si="0"/>
        <v>326759158.08152115</v>
      </c>
      <c r="Q25" s="177">
        <f t="shared" si="3"/>
        <v>19882907.819220059</v>
      </c>
      <c r="R25" s="177">
        <f t="shared" si="4"/>
        <v>54406.257249838462</v>
      </c>
      <c r="S25" s="177">
        <f t="shared" si="5"/>
        <v>19937314.076469898</v>
      </c>
      <c r="T25" s="177">
        <f t="shared" si="6"/>
        <v>69800575.706058279</v>
      </c>
      <c r="U25" s="177">
        <f t="shared" si="7"/>
        <v>344812.14365421026</v>
      </c>
      <c r="V25" s="177">
        <f t="shared" si="8"/>
        <v>275989125.49776882</v>
      </c>
      <c r="W25" s="177">
        <f t="shared" si="9"/>
        <v>561958.81050976401</v>
      </c>
      <c r="X25" s="178">
        <f t="shared" si="10"/>
        <v>906770.95416397427</v>
      </c>
    </row>
    <row r="26" spans="4:24">
      <c r="D26" s="9" t="s">
        <v>224</v>
      </c>
      <c r="E26" s="9" t="s">
        <v>1596</v>
      </c>
      <c r="F26" s="4" t="s">
        <v>59</v>
      </c>
      <c r="G26" s="9" t="s">
        <v>3566</v>
      </c>
      <c r="H26" s="176">
        <v>39888421.503452599</v>
      </c>
      <c r="I26" s="177">
        <v>19771548.726610862</v>
      </c>
      <c r="J26" s="177">
        <v>33936.996194832071</v>
      </c>
      <c r="K26" s="177">
        <v>0</v>
      </c>
      <c r="L26" s="189">
        <f t="shared" si="1"/>
        <v>39922358.499647431</v>
      </c>
      <c r="M26" s="178">
        <f t="shared" si="2"/>
        <v>19771548.726610862</v>
      </c>
      <c r="N26" s="387">
        <f>INDEX('CHIRP Payment Calc'!AM:AM,MATCH(F26,'CHIRP Payment Calc'!C:C,0))</f>
        <v>0.38</v>
      </c>
      <c r="O26" s="387">
        <f>INDEX('CHIRP Payment Calc'!AL:AL,MATCH(FeeCalc!F26,'CHIRP Payment Calc'!C:C,0))</f>
        <v>1.27</v>
      </c>
      <c r="P26" s="176">
        <f t="shared" si="0"/>
        <v>40280363.112661824</v>
      </c>
      <c r="Q26" s="177">
        <f t="shared" si="3"/>
        <v>2456635.9210728887</v>
      </c>
      <c r="R26" s="177">
        <f t="shared" si="4"/>
        <v>823.15267366188436</v>
      </c>
      <c r="S26" s="177">
        <f t="shared" si="5"/>
        <v>2457459.0737465504</v>
      </c>
      <c r="T26" s="177">
        <f t="shared" si="6"/>
        <v>16082334.399270015</v>
      </c>
      <c r="U26" s="177">
        <f t="shared" si="7"/>
        <v>13719.211227698072</v>
      </c>
      <c r="V26" s="177">
        <f t="shared" si="8"/>
        <v>26641768.575910654</v>
      </c>
      <c r="W26" s="177">
        <f t="shared" si="9"/>
        <v>0</v>
      </c>
      <c r="X26" s="178">
        <f t="shared" si="10"/>
        <v>13719.211227698072</v>
      </c>
    </row>
    <row r="27" spans="4:24">
      <c r="D27" s="9" t="s">
        <v>224</v>
      </c>
      <c r="E27" s="9" t="s">
        <v>1596</v>
      </c>
      <c r="F27" s="4" t="s">
        <v>439</v>
      </c>
      <c r="G27" s="9" t="s">
        <v>23175</v>
      </c>
      <c r="H27" s="176">
        <v>2361157.5606025457</v>
      </c>
      <c r="I27" s="177">
        <v>6080777.7638028897</v>
      </c>
      <c r="J27" s="177">
        <v>9374.4348010119393</v>
      </c>
      <c r="K27" s="177">
        <v>33455.280628391301</v>
      </c>
      <c r="L27" s="189">
        <f t="shared" si="1"/>
        <v>2370531.9954035576</v>
      </c>
      <c r="M27" s="178">
        <f t="shared" si="2"/>
        <v>6114233.0444312813</v>
      </c>
      <c r="N27" s="387">
        <f>INDEX('CHIRP Payment Calc'!AM:AM,MATCH(F27,'CHIRP Payment Calc'!C:C,0))</f>
        <v>0.72</v>
      </c>
      <c r="O27" s="387">
        <f>INDEX('CHIRP Payment Calc'!AL:AL,MATCH(FeeCalc!F27,'CHIRP Payment Calc'!C:C,0))</f>
        <v>1.27</v>
      </c>
      <c r="P27" s="176">
        <f t="shared" si="0"/>
        <v>9471859.0031182896</v>
      </c>
      <c r="Q27" s="177">
        <f t="shared" si="3"/>
        <v>574854.87449405983</v>
      </c>
      <c r="R27" s="177">
        <f t="shared" si="4"/>
        <v>3142.8382630714182</v>
      </c>
      <c r="S27" s="177">
        <f t="shared" si="5"/>
        <v>577997.7127571312</v>
      </c>
      <c r="T27" s="177">
        <f t="shared" si="6"/>
        <v>1803749.0118130851</v>
      </c>
      <c r="U27" s="177">
        <f t="shared" si="7"/>
        <v>7180.418145455953</v>
      </c>
      <c r="V27" s="177">
        <f t="shared" si="8"/>
        <v>8193727.0663444772</v>
      </c>
      <c r="W27" s="177">
        <f t="shared" si="9"/>
        <v>45200.219572401016</v>
      </c>
      <c r="X27" s="178">
        <f t="shared" si="10"/>
        <v>52380.637717856967</v>
      </c>
    </row>
    <row r="28" spans="4:24">
      <c r="D28" s="9" t="s">
        <v>224</v>
      </c>
      <c r="E28" s="9" t="s">
        <v>3537</v>
      </c>
      <c r="F28" s="4" t="s">
        <v>1280</v>
      </c>
      <c r="G28" s="9" t="s">
        <v>23143</v>
      </c>
      <c r="H28" s="176">
        <v>0</v>
      </c>
      <c r="I28" s="177">
        <v>1494997.0411536766</v>
      </c>
      <c r="J28" s="177">
        <v>0</v>
      </c>
      <c r="K28" s="177">
        <v>0</v>
      </c>
      <c r="L28" s="189">
        <f t="shared" si="1"/>
        <v>0</v>
      </c>
      <c r="M28" s="178">
        <f t="shared" si="2"/>
        <v>1494997.0411536766</v>
      </c>
      <c r="N28" s="387">
        <f>INDEX('CHIRP Payment Calc'!AM:AM,MATCH(F28,'CHIRP Payment Calc'!C:C,0))</f>
        <v>0</v>
      </c>
      <c r="O28" s="387">
        <f>INDEX('CHIRP Payment Calc'!AL:AL,MATCH(FeeCalc!F28,'CHIRP Payment Calc'!C:C,0))</f>
        <v>0.02</v>
      </c>
      <c r="P28" s="176">
        <f t="shared" si="0"/>
        <v>29899.940823073532</v>
      </c>
      <c r="Q28" s="177">
        <f t="shared" si="3"/>
        <v>1824.1343207710645</v>
      </c>
      <c r="R28" s="177">
        <f t="shared" si="4"/>
        <v>0</v>
      </c>
      <c r="S28" s="177">
        <f t="shared" si="5"/>
        <v>1824.1343207710645</v>
      </c>
      <c r="T28" s="177">
        <f t="shared" si="6"/>
        <v>0</v>
      </c>
      <c r="U28" s="177">
        <f t="shared" si="7"/>
        <v>0</v>
      </c>
      <c r="V28" s="177">
        <f t="shared" si="8"/>
        <v>31724.075143844599</v>
      </c>
      <c r="W28" s="177">
        <f t="shared" si="9"/>
        <v>0</v>
      </c>
      <c r="X28" s="178">
        <f t="shared" si="10"/>
        <v>0</v>
      </c>
    </row>
    <row r="29" spans="4:24">
      <c r="D29" s="9" t="s">
        <v>224</v>
      </c>
      <c r="E29" s="9" t="s">
        <v>3537</v>
      </c>
      <c r="F29" s="4" t="s">
        <v>1256</v>
      </c>
      <c r="G29" s="9" t="s">
        <v>3551</v>
      </c>
      <c r="H29" s="176">
        <v>0</v>
      </c>
      <c r="I29" s="177">
        <v>2052376.9521308017</v>
      </c>
      <c r="J29" s="177">
        <v>0</v>
      </c>
      <c r="K29" s="177">
        <v>0</v>
      </c>
      <c r="L29" s="189">
        <f t="shared" si="1"/>
        <v>0</v>
      </c>
      <c r="M29" s="178">
        <f t="shared" si="2"/>
        <v>2052376.9521308017</v>
      </c>
      <c r="N29" s="387">
        <f>INDEX('CHIRP Payment Calc'!AM:AM,MATCH(F29,'CHIRP Payment Calc'!C:C,0))</f>
        <v>0</v>
      </c>
      <c r="O29" s="387">
        <f>INDEX('CHIRP Payment Calc'!AL:AL,MATCH(FeeCalc!F29,'CHIRP Payment Calc'!C:C,0))</f>
        <v>0.18</v>
      </c>
      <c r="P29" s="176">
        <f t="shared" si="0"/>
        <v>369427.85138354427</v>
      </c>
      <c r="Q29" s="177">
        <f t="shared" si="3"/>
        <v>22538.038678571669</v>
      </c>
      <c r="R29" s="177">
        <f t="shared" si="4"/>
        <v>0</v>
      </c>
      <c r="S29" s="177">
        <f t="shared" si="5"/>
        <v>22538.038678571669</v>
      </c>
      <c r="T29" s="177">
        <f t="shared" si="6"/>
        <v>0</v>
      </c>
      <c r="U29" s="177">
        <f t="shared" si="7"/>
        <v>0</v>
      </c>
      <c r="V29" s="177">
        <f t="shared" si="8"/>
        <v>391965.89006211597</v>
      </c>
      <c r="W29" s="177">
        <f t="shared" si="9"/>
        <v>0</v>
      </c>
      <c r="X29" s="178">
        <f t="shared" si="10"/>
        <v>0</v>
      </c>
    </row>
    <row r="30" spans="4:24">
      <c r="D30" s="9" t="s">
        <v>224</v>
      </c>
      <c r="E30" s="9" t="s">
        <v>3537</v>
      </c>
      <c r="F30" s="4" t="s">
        <v>1274</v>
      </c>
      <c r="G30" s="9" t="s">
        <v>3423</v>
      </c>
      <c r="H30" s="176">
        <v>0</v>
      </c>
      <c r="I30" s="177">
        <v>913421.44898688432</v>
      </c>
      <c r="J30" s="177">
        <v>0</v>
      </c>
      <c r="K30" s="177">
        <v>0</v>
      </c>
      <c r="L30" s="189">
        <f t="shared" si="1"/>
        <v>0</v>
      </c>
      <c r="M30" s="178">
        <f t="shared" si="2"/>
        <v>913421.44898688432</v>
      </c>
      <c r="N30" s="387">
        <f>INDEX('CHIRP Payment Calc'!AM:AM,MATCH(F30,'CHIRP Payment Calc'!C:C,0))</f>
        <v>0</v>
      </c>
      <c r="O30" s="387">
        <f>INDEX('CHIRP Payment Calc'!AL:AL,MATCH(FeeCalc!F30,'CHIRP Payment Calc'!C:C,0))</f>
        <v>1.22</v>
      </c>
      <c r="P30" s="176">
        <f t="shared" si="0"/>
        <v>1114374.167763999</v>
      </c>
      <c r="Q30" s="177">
        <f t="shared" si="3"/>
        <v>67985.691932551665</v>
      </c>
      <c r="R30" s="177">
        <f t="shared" si="4"/>
        <v>0</v>
      </c>
      <c r="S30" s="177">
        <f t="shared" si="5"/>
        <v>67985.691932551665</v>
      </c>
      <c r="T30" s="177">
        <f t="shared" si="6"/>
        <v>0</v>
      </c>
      <c r="U30" s="177">
        <f t="shared" si="7"/>
        <v>0</v>
      </c>
      <c r="V30" s="177">
        <f t="shared" si="8"/>
        <v>1182359.8596965505</v>
      </c>
      <c r="W30" s="177">
        <f t="shared" si="9"/>
        <v>0</v>
      </c>
      <c r="X30" s="178">
        <f t="shared" si="10"/>
        <v>0</v>
      </c>
    </row>
    <row r="31" spans="4:24">
      <c r="D31" s="9" t="s">
        <v>224</v>
      </c>
      <c r="E31" s="9" t="s">
        <v>3537</v>
      </c>
      <c r="F31" s="4" t="s">
        <v>1271</v>
      </c>
      <c r="G31" s="9" t="s">
        <v>22942</v>
      </c>
      <c r="H31" s="176">
        <v>0</v>
      </c>
      <c r="I31" s="177">
        <v>363206.43472652533</v>
      </c>
      <c r="J31" s="177">
        <v>0</v>
      </c>
      <c r="K31" s="177">
        <v>0</v>
      </c>
      <c r="L31" s="189">
        <f t="shared" si="1"/>
        <v>0</v>
      </c>
      <c r="M31" s="178">
        <f t="shared" si="2"/>
        <v>363206.43472652533</v>
      </c>
      <c r="N31" s="387">
        <f>INDEX('CHIRP Payment Calc'!AM:AM,MATCH(F31,'CHIRP Payment Calc'!C:C,0))</f>
        <v>0</v>
      </c>
      <c r="O31" s="387">
        <f>INDEX('CHIRP Payment Calc'!AL:AL,MATCH(FeeCalc!F31,'CHIRP Payment Calc'!C:C,0))</f>
        <v>1.2</v>
      </c>
      <c r="P31" s="176">
        <f t="shared" si="0"/>
        <v>435847.7216718304</v>
      </c>
      <c r="Q31" s="177">
        <f t="shared" si="3"/>
        <v>26590.179306238988</v>
      </c>
      <c r="R31" s="177">
        <f t="shared" si="4"/>
        <v>0</v>
      </c>
      <c r="S31" s="177">
        <f t="shared" si="5"/>
        <v>26590.179306238988</v>
      </c>
      <c r="T31" s="177">
        <f t="shared" si="6"/>
        <v>0</v>
      </c>
      <c r="U31" s="177">
        <f t="shared" si="7"/>
        <v>0</v>
      </c>
      <c r="V31" s="177">
        <f t="shared" si="8"/>
        <v>462437.90097806935</v>
      </c>
      <c r="W31" s="177">
        <f t="shared" si="9"/>
        <v>0</v>
      </c>
      <c r="X31" s="178">
        <f t="shared" si="10"/>
        <v>0</v>
      </c>
    </row>
    <row r="32" spans="4:24">
      <c r="D32" s="9" t="s">
        <v>224</v>
      </c>
      <c r="E32" s="9" t="s">
        <v>3071</v>
      </c>
      <c r="F32" s="4" t="s">
        <v>923</v>
      </c>
      <c r="G32" s="9" t="s">
        <v>3449</v>
      </c>
      <c r="H32" s="176">
        <v>1171018.2340901755</v>
      </c>
      <c r="I32" s="177">
        <v>2761621.5085994098</v>
      </c>
      <c r="J32" s="177">
        <v>575957.1612643007</v>
      </c>
      <c r="K32" s="177">
        <v>1568349.993885692</v>
      </c>
      <c r="L32" s="189">
        <f t="shared" si="1"/>
        <v>1746975.3953544763</v>
      </c>
      <c r="M32" s="178">
        <f t="shared" si="2"/>
        <v>4329971.502485102</v>
      </c>
      <c r="N32" s="387">
        <f>INDEX('CHIRP Payment Calc'!AM:AM,MATCH(F32,'CHIRP Payment Calc'!C:C,0))</f>
        <v>1.87</v>
      </c>
      <c r="O32" s="387">
        <f>INDEX('CHIRP Payment Calc'!AL:AL,MATCH(FeeCalc!F32,'CHIRP Payment Calc'!C:C,0))</f>
        <v>0.91</v>
      </c>
      <c r="P32" s="176">
        <f t="shared" si="0"/>
        <v>7207118.0565743139</v>
      </c>
      <c r="Q32" s="177">
        <f t="shared" si="3"/>
        <v>286913.08335067396</v>
      </c>
      <c r="R32" s="177">
        <f t="shared" si="4"/>
        <v>159845.00336171631</v>
      </c>
      <c r="S32" s="177">
        <f t="shared" si="5"/>
        <v>446758.0867123903</v>
      </c>
      <c r="T32" s="177">
        <f t="shared" si="6"/>
        <v>2323399.5732080936</v>
      </c>
      <c r="U32" s="177">
        <f t="shared" si="7"/>
        <v>1145787.1186853643</v>
      </c>
      <c r="V32" s="177">
        <f t="shared" si="8"/>
        <v>2666393.1807166715</v>
      </c>
      <c r="W32" s="177">
        <f t="shared" si="9"/>
        <v>1518296.2706765742</v>
      </c>
      <c r="X32" s="178">
        <f t="shared" si="10"/>
        <v>2664083.3893619385</v>
      </c>
    </row>
    <row r="33" spans="4:24">
      <c r="D33" s="9" t="s">
        <v>224</v>
      </c>
      <c r="E33" s="9" t="s">
        <v>22999</v>
      </c>
      <c r="F33" s="4" t="s">
        <v>3101</v>
      </c>
      <c r="G33" s="9" t="s">
        <v>16851</v>
      </c>
      <c r="H33" s="176">
        <v>0</v>
      </c>
      <c r="I33" s="177">
        <v>154190.98958127564</v>
      </c>
      <c r="J33" s="177">
        <v>0</v>
      </c>
      <c r="K33" s="177">
        <v>0</v>
      </c>
      <c r="L33" s="189">
        <f t="shared" si="1"/>
        <v>0</v>
      </c>
      <c r="M33" s="178">
        <f t="shared" si="2"/>
        <v>154190.98958127564</v>
      </c>
      <c r="N33" s="387">
        <f>INDEX('CHIRP Payment Calc'!AM:AM,MATCH(F33,'CHIRP Payment Calc'!C:C,0))</f>
        <v>0</v>
      </c>
      <c r="O33" s="387">
        <f>INDEX('CHIRP Payment Calc'!AL:AL,MATCH(FeeCalc!F33,'CHIRP Payment Calc'!C:C,0))</f>
        <v>1.74</v>
      </c>
      <c r="P33" s="176">
        <f t="shared" si="0"/>
        <v>268292.32187141961</v>
      </c>
      <c r="Q33" s="177">
        <f t="shared" si="3"/>
        <v>16367.96658632003</v>
      </c>
      <c r="R33" s="177">
        <f t="shared" si="4"/>
        <v>0</v>
      </c>
      <c r="S33" s="177">
        <f t="shared" si="5"/>
        <v>16367.96658632003</v>
      </c>
      <c r="T33" s="177">
        <f t="shared" si="6"/>
        <v>0</v>
      </c>
      <c r="U33" s="177">
        <f t="shared" si="7"/>
        <v>0</v>
      </c>
      <c r="V33" s="177">
        <f t="shared" si="8"/>
        <v>284660.28845773963</v>
      </c>
      <c r="W33" s="177">
        <f t="shared" si="9"/>
        <v>0</v>
      </c>
      <c r="X33" s="178">
        <f t="shared" si="10"/>
        <v>0</v>
      </c>
    </row>
    <row r="34" spans="4:24">
      <c r="D34" s="9" t="s">
        <v>224</v>
      </c>
      <c r="E34" s="9" t="s">
        <v>22998</v>
      </c>
      <c r="F34" s="4" t="s">
        <v>469</v>
      </c>
      <c r="G34" s="9" t="s">
        <v>3620</v>
      </c>
      <c r="H34" s="176">
        <v>1874403.718708206</v>
      </c>
      <c r="I34" s="177">
        <v>9173215.407545859</v>
      </c>
      <c r="J34" s="177">
        <v>3818221.6726653557</v>
      </c>
      <c r="K34" s="177">
        <v>19231894.825713981</v>
      </c>
      <c r="L34" s="189">
        <f t="shared" si="1"/>
        <v>5692625.3913735617</v>
      </c>
      <c r="M34" s="178">
        <f t="shared" si="2"/>
        <v>28405110.233259842</v>
      </c>
      <c r="N34" s="387">
        <f>INDEX('CHIRP Payment Calc'!AM:AM,MATCH(F34,'CHIRP Payment Calc'!C:C,0))</f>
        <v>2.5299999999999998</v>
      </c>
      <c r="O34" s="387">
        <f>INDEX('CHIRP Payment Calc'!AL:AL,MATCH(FeeCalc!F34,'CHIRP Payment Calc'!C:C,0))</f>
        <v>1.1000000000000001</v>
      </c>
      <c r="P34" s="176">
        <f t="shared" si="0"/>
        <v>45647963.496760935</v>
      </c>
      <c r="Q34" s="177">
        <f t="shared" si="3"/>
        <v>904917.51247358287</v>
      </c>
      <c r="R34" s="177">
        <f t="shared" si="4"/>
        <v>1966926.7110720468</v>
      </c>
      <c r="S34" s="177">
        <f t="shared" si="5"/>
        <v>2871844.2235456295</v>
      </c>
      <c r="T34" s="177">
        <f t="shared" si="6"/>
        <v>5031555.8709090296</v>
      </c>
      <c r="U34" s="177">
        <f t="shared" si="7"/>
        <v>10276703.012599308</v>
      </c>
      <c r="V34" s="177">
        <f t="shared" si="8"/>
        <v>10706139.998196758</v>
      </c>
      <c r="W34" s="177">
        <f t="shared" si="9"/>
        <v>22505408.83860147</v>
      </c>
      <c r="X34" s="178">
        <f t="shared" si="10"/>
        <v>32782111.851200778</v>
      </c>
    </row>
    <row r="35" spans="4:24">
      <c r="D35" s="9" t="s">
        <v>224</v>
      </c>
      <c r="E35" s="9" t="s">
        <v>2987</v>
      </c>
      <c r="F35" s="4" t="s">
        <v>269</v>
      </c>
      <c r="G35" s="9" t="s">
        <v>22960</v>
      </c>
      <c r="H35" s="176">
        <v>1166416.1434231929</v>
      </c>
      <c r="I35" s="177">
        <v>3025027.6960254745</v>
      </c>
      <c r="J35" s="177">
        <v>674567.49576490431</v>
      </c>
      <c r="K35" s="177">
        <v>1638083.969524821</v>
      </c>
      <c r="L35" s="189">
        <f t="shared" si="1"/>
        <v>1840983.6391880973</v>
      </c>
      <c r="M35" s="178">
        <f t="shared" si="2"/>
        <v>4663111.6655502953</v>
      </c>
      <c r="N35" s="387">
        <f>INDEX('CHIRP Payment Calc'!AM:AM,MATCH(F35,'CHIRP Payment Calc'!C:C,0))</f>
        <v>1.83</v>
      </c>
      <c r="O35" s="387">
        <f>INDEX('CHIRP Payment Calc'!AL:AL,MATCH(FeeCalc!F35,'CHIRP Payment Calc'!C:C,0))</f>
        <v>2.71</v>
      </c>
      <c r="P35" s="176">
        <f t="shared" si="0"/>
        <v>16006032.673355518</v>
      </c>
      <c r="Q35" s="177">
        <f t="shared" si="3"/>
        <v>630356.58294416452</v>
      </c>
      <c r="R35" s="177">
        <f t="shared" si="4"/>
        <v>362148.8983826834</v>
      </c>
      <c r="S35" s="177">
        <f t="shared" si="5"/>
        <v>992505.48132684792</v>
      </c>
      <c r="T35" s="177">
        <f t="shared" si="6"/>
        <v>2264765.5622964916</v>
      </c>
      <c r="U35" s="177">
        <f t="shared" si="7"/>
        <v>1313253.7417550797</v>
      </c>
      <c r="V35" s="177">
        <f t="shared" si="8"/>
        <v>8697957.6193411518</v>
      </c>
      <c r="W35" s="177">
        <f t="shared" si="9"/>
        <v>4722561.2312896438</v>
      </c>
      <c r="X35" s="178">
        <f t="shared" si="10"/>
        <v>6035814.9730447233</v>
      </c>
    </row>
    <row r="36" spans="4:24">
      <c r="D36" s="9" t="s">
        <v>224</v>
      </c>
      <c r="E36" s="9" t="s">
        <v>2987</v>
      </c>
      <c r="F36" s="4" t="s">
        <v>1538</v>
      </c>
      <c r="G36" s="9" t="s">
        <v>23052</v>
      </c>
      <c r="H36" s="176">
        <v>0</v>
      </c>
      <c r="I36" s="177">
        <v>0</v>
      </c>
      <c r="J36" s="177">
        <v>5181.948250563918</v>
      </c>
      <c r="K36" s="177">
        <v>19604.86507934978</v>
      </c>
      <c r="L36" s="189">
        <f t="shared" si="1"/>
        <v>5181.948250563918</v>
      </c>
      <c r="M36" s="178">
        <f t="shared" si="2"/>
        <v>19604.86507934978</v>
      </c>
      <c r="N36" s="387">
        <f>INDEX('CHIRP Payment Calc'!AM:AM,MATCH(F36,'CHIRP Payment Calc'!C:C,0))</f>
        <v>1.04</v>
      </c>
      <c r="O36" s="387">
        <f>INDEX('CHIRP Payment Calc'!AL:AL,MATCH(FeeCalc!F36,'CHIRP Payment Calc'!C:C,0))</f>
        <v>1.04</v>
      </c>
      <c r="P36" s="176">
        <f t="shared" si="0"/>
        <v>25778.28586311025</v>
      </c>
      <c r="Q36" s="177">
        <f t="shared" si="3"/>
        <v>0</v>
      </c>
      <c r="R36" s="177">
        <f t="shared" si="4"/>
        <v>1645.4225019006542</v>
      </c>
      <c r="S36" s="177">
        <f t="shared" si="5"/>
        <v>1645.4225019006542</v>
      </c>
      <c r="T36" s="177">
        <f t="shared" si="6"/>
        <v>0</v>
      </c>
      <c r="U36" s="177">
        <f t="shared" si="7"/>
        <v>5733.219341049441</v>
      </c>
      <c r="V36" s="177">
        <f t="shared" si="8"/>
        <v>0</v>
      </c>
      <c r="W36" s="177">
        <f t="shared" si="9"/>
        <v>21690.489023961461</v>
      </c>
      <c r="X36" s="178">
        <f t="shared" si="10"/>
        <v>27423.708365010902</v>
      </c>
    </row>
    <row r="37" spans="4:24">
      <c r="D37" s="9" t="s">
        <v>224</v>
      </c>
      <c r="E37" s="9" t="s">
        <v>2987</v>
      </c>
      <c r="F37" s="4" t="s">
        <v>983</v>
      </c>
      <c r="G37" s="9" t="s">
        <v>23156</v>
      </c>
      <c r="H37" s="176">
        <v>862597.99628997862</v>
      </c>
      <c r="I37" s="177">
        <v>3366081.3992345557</v>
      </c>
      <c r="J37" s="177">
        <v>533388.30483006802</v>
      </c>
      <c r="K37" s="177">
        <v>5129859.8261618977</v>
      </c>
      <c r="L37" s="189">
        <f t="shared" si="1"/>
        <v>1395986.3011200465</v>
      </c>
      <c r="M37" s="178">
        <f t="shared" si="2"/>
        <v>8495941.2253964543</v>
      </c>
      <c r="N37" s="387">
        <f>INDEX('CHIRP Payment Calc'!AM:AM,MATCH(F37,'CHIRP Payment Calc'!C:C,0))</f>
        <v>1.6099999999999999</v>
      </c>
      <c r="O37" s="387">
        <f>INDEX('CHIRP Payment Calc'!AL:AL,MATCH(FeeCalc!F37,'CHIRP Payment Calc'!C:C,0))</f>
        <v>1.04</v>
      </c>
      <c r="P37" s="176">
        <f t="shared" si="0"/>
        <v>11083316.819215588</v>
      </c>
      <c r="Q37" s="177">
        <f t="shared" si="3"/>
        <v>298298.86173026124</v>
      </c>
      <c r="R37" s="177">
        <f t="shared" si="4"/>
        <v>395349.53553094366</v>
      </c>
      <c r="S37" s="177">
        <f t="shared" si="5"/>
        <v>693648.3972612049</v>
      </c>
      <c r="T37" s="177">
        <f t="shared" si="6"/>
        <v>1473509.5745643135</v>
      </c>
      <c r="U37" s="177">
        <f t="shared" si="7"/>
        <v>913569.3306132016</v>
      </c>
      <c r="V37" s="177">
        <f t="shared" si="8"/>
        <v>3714296.7163967513</v>
      </c>
      <c r="W37" s="177">
        <f t="shared" si="9"/>
        <v>5675589.5949025257</v>
      </c>
      <c r="X37" s="178">
        <f t="shared" si="10"/>
        <v>6589158.9255157271</v>
      </c>
    </row>
    <row r="38" spans="4:24">
      <c r="D38" s="9" t="s">
        <v>224</v>
      </c>
      <c r="E38" s="9" t="s">
        <v>2987</v>
      </c>
      <c r="F38" s="4" t="s">
        <v>35</v>
      </c>
      <c r="G38" s="9" t="s">
        <v>23093</v>
      </c>
      <c r="H38" s="176">
        <v>174294.78830493917</v>
      </c>
      <c r="I38" s="177">
        <v>1061438.5812331194</v>
      </c>
      <c r="J38" s="177">
        <v>185756.14839883597</v>
      </c>
      <c r="K38" s="177">
        <v>451495.48256296368</v>
      </c>
      <c r="L38" s="189">
        <f t="shared" si="1"/>
        <v>360050.93670377514</v>
      </c>
      <c r="M38" s="178">
        <f t="shared" si="2"/>
        <v>1512934.063796083</v>
      </c>
      <c r="N38" s="387">
        <f>INDEX('CHIRP Payment Calc'!AM:AM,MATCH(F38,'CHIRP Payment Calc'!C:C,0))</f>
        <v>6.46</v>
      </c>
      <c r="O38" s="387">
        <f>INDEX('CHIRP Payment Calc'!AL:AL,MATCH(FeeCalc!F38,'CHIRP Payment Calc'!C:C,0))</f>
        <v>2.87</v>
      </c>
      <c r="P38" s="176">
        <f t="shared" si="0"/>
        <v>6668049.8142011464</v>
      </c>
      <c r="Q38" s="177">
        <f t="shared" si="3"/>
        <v>254541.85780781455</v>
      </c>
      <c r="R38" s="177">
        <f t="shared" si="4"/>
        <v>159304.89916673533</v>
      </c>
      <c r="S38" s="177">
        <f t="shared" si="5"/>
        <v>413846.75697454985</v>
      </c>
      <c r="T38" s="177">
        <f t="shared" si="6"/>
        <v>1194635.8964985751</v>
      </c>
      <c r="U38" s="177">
        <f t="shared" si="7"/>
        <v>1276579.4879324262</v>
      </c>
      <c r="V38" s="177">
        <f t="shared" si="8"/>
        <v>3232179.0218981993</v>
      </c>
      <c r="W38" s="177">
        <f t="shared" si="9"/>
        <v>1378502.1648464957</v>
      </c>
      <c r="X38" s="178">
        <f t="shared" si="10"/>
        <v>2655081.6527789216</v>
      </c>
    </row>
    <row r="39" spans="4:24">
      <c r="D39" s="9" t="s">
        <v>224</v>
      </c>
      <c r="E39" s="9" t="s">
        <v>2987</v>
      </c>
      <c r="F39" s="4" t="s">
        <v>1452</v>
      </c>
      <c r="G39" s="9" t="s">
        <v>3600</v>
      </c>
      <c r="H39" s="176">
        <v>0</v>
      </c>
      <c r="I39" s="177">
        <v>26420.062953454166</v>
      </c>
      <c r="J39" s="177">
        <v>0</v>
      </c>
      <c r="K39" s="177">
        <v>233091.97830032819</v>
      </c>
      <c r="L39" s="189">
        <f t="shared" si="1"/>
        <v>0</v>
      </c>
      <c r="M39" s="178">
        <f t="shared" si="2"/>
        <v>259512.04125378234</v>
      </c>
      <c r="N39" s="387">
        <f>INDEX('CHIRP Payment Calc'!AM:AM,MATCH(F39,'CHIRP Payment Calc'!C:C,0))</f>
        <v>1.04</v>
      </c>
      <c r="O39" s="387">
        <f>INDEX('CHIRP Payment Calc'!AL:AL,MATCH(FeeCalc!F39,'CHIRP Payment Calc'!C:C,0))</f>
        <v>1.04</v>
      </c>
      <c r="P39" s="176">
        <f t="shared" si="0"/>
        <v>269892.52290393366</v>
      </c>
      <c r="Q39" s="177">
        <f t="shared" si="3"/>
        <v>1676.3074425639884</v>
      </c>
      <c r="R39" s="177">
        <f t="shared" si="4"/>
        <v>15473.339836106896</v>
      </c>
      <c r="S39" s="177">
        <f t="shared" si="5"/>
        <v>17149.647278670884</v>
      </c>
      <c r="T39" s="177">
        <f t="shared" si="6"/>
        <v>0</v>
      </c>
      <c r="U39" s="177">
        <f t="shared" si="7"/>
        <v>0</v>
      </c>
      <c r="V39" s="177">
        <f t="shared" si="8"/>
        <v>29153.172914156319</v>
      </c>
      <c r="W39" s="177">
        <f t="shared" si="9"/>
        <v>257888.99726844823</v>
      </c>
      <c r="X39" s="178">
        <f t="shared" si="10"/>
        <v>257888.99726844823</v>
      </c>
    </row>
    <row r="40" spans="4:24">
      <c r="D40" s="9" t="s">
        <v>224</v>
      </c>
      <c r="E40" s="9" t="s">
        <v>2987</v>
      </c>
      <c r="F40" s="4" t="s">
        <v>791</v>
      </c>
      <c r="G40" s="9" t="s">
        <v>3558</v>
      </c>
      <c r="H40" s="176">
        <v>1630960.4795662169</v>
      </c>
      <c r="I40" s="177">
        <v>3359467.0820920523</v>
      </c>
      <c r="J40" s="177">
        <v>486727.44606533163</v>
      </c>
      <c r="K40" s="177">
        <v>1504524.6663578029</v>
      </c>
      <c r="L40" s="189">
        <f t="shared" si="1"/>
        <v>2117687.9256315487</v>
      </c>
      <c r="M40" s="178">
        <f t="shared" si="2"/>
        <v>4863991.7484498555</v>
      </c>
      <c r="N40" s="387">
        <f>INDEX('CHIRP Payment Calc'!AM:AM,MATCH(F40,'CHIRP Payment Calc'!C:C,0))</f>
        <v>2.77</v>
      </c>
      <c r="O40" s="387">
        <f>INDEX('CHIRP Payment Calc'!AL:AL,MATCH(FeeCalc!F40,'CHIRP Payment Calc'!C:C,0))</f>
        <v>1.37</v>
      </c>
      <c r="P40" s="176">
        <f t="shared" si="0"/>
        <v>12529664.249375694</v>
      </c>
      <c r="Q40" s="177">
        <f t="shared" si="3"/>
        <v>556406.63106070098</v>
      </c>
      <c r="R40" s="177">
        <f t="shared" si="4"/>
        <v>217623.43522411655</v>
      </c>
      <c r="S40" s="177">
        <f t="shared" si="5"/>
        <v>774030.06628481753</v>
      </c>
      <c r="T40" s="177">
        <f t="shared" si="6"/>
        <v>4793379.870979757</v>
      </c>
      <c r="U40" s="177">
        <f t="shared" si="7"/>
        <v>1434292.5804265626</v>
      </c>
      <c r="V40" s="177">
        <f t="shared" si="8"/>
        <v>4883257.1909454772</v>
      </c>
      <c r="W40" s="177">
        <f t="shared" si="9"/>
        <v>2192764.6733087129</v>
      </c>
      <c r="X40" s="178">
        <f t="shared" si="10"/>
        <v>3627057.2537352755</v>
      </c>
    </row>
    <row r="41" spans="4:24">
      <c r="D41" s="9" t="s">
        <v>224</v>
      </c>
      <c r="E41" s="9" t="s">
        <v>2987</v>
      </c>
      <c r="F41" s="4" t="s">
        <v>524</v>
      </c>
      <c r="G41" s="9" t="s">
        <v>3467</v>
      </c>
      <c r="H41" s="176">
        <v>771450.29243572918</v>
      </c>
      <c r="I41" s="177">
        <v>1088670.7507195105</v>
      </c>
      <c r="J41" s="177">
        <v>669913.70192655188</v>
      </c>
      <c r="K41" s="177">
        <v>1025285.0321131363</v>
      </c>
      <c r="L41" s="189">
        <f t="shared" si="1"/>
        <v>1441363.9943622812</v>
      </c>
      <c r="M41" s="178">
        <f t="shared" si="2"/>
        <v>2113955.7828326467</v>
      </c>
      <c r="N41" s="387">
        <f>INDEX('CHIRP Payment Calc'!AM:AM,MATCH(F41,'CHIRP Payment Calc'!C:C,0))</f>
        <v>3.19</v>
      </c>
      <c r="O41" s="387">
        <f>INDEX('CHIRP Payment Calc'!AL:AL,MATCH(FeeCalc!F41,'CHIRP Payment Calc'!C:C,0))</f>
        <v>2.3600000000000003</v>
      </c>
      <c r="P41" s="176">
        <f t="shared" si="0"/>
        <v>9586886.7895007245</v>
      </c>
      <c r="Q41" s="177">
        <f t="shared" si="3"/>
        <v>306881.58171104634</v>
      </c>
      <c r="R41" s="177">
        <f t="shared" si="4"/>
        <v>290853.02457017254</v>
      </c>
      <c r="S41" s="177">
        <f t="shared" si="5"/>
        <v>597734.60628121882</v>
      </c>
      <c r="T41" s="177">
        <f t="shared" si="6"/>
        <v>2611062.528244006</v>
      </c>
      <c r="U41" s="177">
        <f t="shared" si="7"/>
        <v>2273430.5416443623</v>
      </c>
      <c r="V41" s="177">
        <f t="shared" si="8"/>
        <v>2726008.4580350611</v>
      </c>
      <c r="W41" s="177">
        <f t="shared" si="9"/>
        <v>2574119.8678585128</v>
      </c>
      <c r="X41" s="178">
        <f t="shared" si="10"/>
        <v>4847550.4095028751</v>
      </c>
    </row>
    <row r="42" spans="4:24">
      <c r="D42" s="9" t="s">
        <v>224</v>
      </c>
      <c r="E42" s="9" t="s">
        <v>2987</v>
      </c>
      <c r="F42" s="4" t="s">
        <v>884</v>
      </c>
      <c r="G42" s="9" t="s">
        <v>22957</v>
      </c>
      <c r="H42" s="176">
        <v>1905336.3116237763</v>
      </c>
      <c r="I42" s="177">
        <v>3357397.4632823067</v>
      </c>
      <c r="J42" s="177">
        <v>1715669.599725872</v>
      </c>
      <c r="K42" s="177">
        <v>5868370.7516776184</v>
      </c>
      <c r="L42" s="189">
        <f t="shared" si="1"/>
        <v>3621005.9113496486</v>
      </c>
      <c r="M42" s="178">
        <f t="shared" si="2"/>
        <v>9225768.214959925</v>
      </c>
      <c r="N42" s="387">
        <f>INDEX('CHIRP Payment Calc'!AM:AM,MATCH(F42,'CHIRP Payment Calc'!C:C,0))</f>
        <v>2.1799999999999997</v>
      </c>
      <c r="O42" s="387">
        <f>INDEX('CHIRP Payment Calc'!AL:AL,MATCH(FeeCalc!F42,'CHIRP Payment Calc'!C:C,0))</f>
        <v>2.37</v>
      </c>
      <c r="P42" s="176">
        <f t="shared" si="0"/>
        <v>29758863.556197256</v>
      </c>
      <c r="Q42" s="177">
        <f t="shared" si="3"/>
        <v>738846.94532714761</v>
      </c>
      <c r="R42" s="177">
        <f t="shared" si="4"/>
        <v>1126480.749502874</v>
      </c>
      <c r="S42" s="177">
        <f t="shared" si="5"/>
        <v>1865327.6948300216</v>
      </c>
      <c r="T42" s="177">
        <f t="shared" si="6"/>
        <v>4407037.8348433226</v>
      </c>
      <c r="U42" s="177">
        <f t="shared" si="7"/>
        <v>3978893.3270238303</v>
      </c>
      <c r="V42" s="177">
        <f t="shared" si="8"/>
        <v>8442474.257802723</v>
      </c>
      <c r="W42" s="177">
        <f t="shared" si="9"/>
        <v>14795785.831357401</v>
      </c>
      <c r="X42" s="178">
        <f t="shared" si="10"/>
        <v>18774679.158381231</v>
      </c>
    </row>
    <row r="43" spans="4:24">
      <c r="D43" s="9" t="s">
        <v>224</v>
      </c>
      <c r="E43" s="9" t="s">
        <v>2987</v>
      </c>
      <c r="F43" s="4" t="s">
        <v>980</v>
      </c>
      <c r="G43" s="9" t="s">
        <v>23086</v>
      </c>
      <c r="H43" s="176">
        <v>57540.810350704254</v>
      </c>
      <c r="I43" s="177">
        <v>0</v>
      </c>
      <c r="J43" s="177">
        <v>4828.41285615791</v>
      </c>
      <c r="K43" s="177">
        <v>0</v>
      </c>
      <c r="L43" s="189">
        <f t="shared" si="1"/>
        <v>62369.223206862167</v>
      </c>
      <c r="M43" s="178">
        <f t="shared" si="2"/>
        <v>0</v>
      </c>
      <c r="N43" s="387">
        <f>INDEX('CHIRP Payment Calc'!AM:AM,MATCH(F43,'CHIRP Payment Calc'!C:C,0))</f>
        <v>1.96</v>
      </c>
      <c r="O43" s="387">
        <f>INDEX('CHIRP Payment Calc'!AL:AL,MATCH(FeeCalc!F43,'CHIRP Payment Calc'!C:C,0))</f>
        <v>1.04</v>
      </c>
      <c r="P43" s="176">
        <f t="shared" si="0"/>
        <v>122243.67748544985</v>
      </c>
      <c r="Q43" s="177">
        <f t="shared" si="3"/>
        <v>6880.4767390178986</v>
      </c>
      <c r="R43" s="177">
        <f t="shared" si="4"/>
        <v>604.06526796188325</v>
      </c>
      <c r="S43" s="177">
        <f t="shared" si="5"/>
        <v>7484.5420069797819</v>
      </c>
      <c r="T43" s="177">
        <f t="shared" si="6"/>
        <v>119660.46502639823</v>
      </c>
      <c r="U43" s="177">
        <f t="shared" si="7"/>
        <v>10067.754466031387</v>
      </c>
      <c r="V43" s="177">
        <f t="shared" si="8"/>
        <v>0</v>
      </c>
      <c r="W43" s="177">
        <f t="shared" si="9"/>
        <v>0</v>
      </c>
      <c r="X43" s="178">
        <f t="shared" si="10"/>
        <v>10067.754466031387</v>
      </c>
    </row>
    <row r="44" spans="4:24">
      <c r="D44" s="9" t="s">
        <v>224</v>
      </c>
      <c r="E44" s="9" t="s">
        <v>2987</v>
      </c>
      <c r="F44" s="4" t="s">
        <v>1129</v>
      </c>
      <c r="G44" s="9" t="s">
        <v>23075</v>
      </c>
      <c r="H44" s="176">
        <v>1283961.5928787731</v>
      </c>
      <c r="I44" s="177">
        <v>9217301.9628663901</v>
      </c>
      <c r="J44" s="177">
        <v>1555885.1274438729</v>
      </c>
      <c r="K44" s="177">
        <v>5361564.7757827584</v>
      </c>
      <c r="L44" s="189">
        <f t="shared" si="1"/>
        <v>2839846.7203226462</v>
      </c>
      <c r="M44" s="178">
        <f t="shared" si="2"/>
        <v>14578866.738649148</v>
      </c>
      <c r="N44" s="387">
        <f>INDEX('CHIRP Payment Calc'!AM:AM,MATCH(F44,'CHIRP Payment Calc'!C:C,0))</f>
        <v>2.25</v>
      </c>
      <c r="O44" s="387">
        <f>INDEX('CHIRP Payment Calc'!AL:AL,MATCH(FeeCalc!F44,'CHIRP Payment Calc'!C:C,0))</f>
        <v>2.33</v>
      </c>
      <c r="P44" s="176">
        <f t="shared" si="0"/>
        <v>40358414.621778466</v>
      </c>
      <c r="Q44" s="177">
        <f t="shared" si="3"/>
        <v>1486472.7443540753</v>
      </c>
      <c r="R44" s="177">
        <f t="shared" si="4"/>
        <v>1020841.7530418646</v>
      </c>
      <c r="S44" s="177">
        <f t="shared" si="5"/>
        <v>2507314.4973959401</v>
      </c>
      <c r="T44" s="177">
        <f t="shared" si="6"/>
        <v>3065160.3013021108</v>
      </c>
      <c r="U44" s="177">
        <f t="shared" si="7"/>
        <v>3724193.1242007595</v>
      </c>
      <c r="V44" s="177">
        <f t="shared" si="8"/>
        <v>22786539.600507896</v>
      </c>
      <c r="W44" s="177">
        <f t="shared" si="9"/>
        <v>13289836.093163649</v>
      </c>
      <c r="X44" s="178">
        <f t="shared" si="10"/>
        <v>17014029.217364408</v>
      </c>
    </row>
    <row r="45" spans="4:24">
      <c r="D45" s="9" t="s">
        <v>224</v>
      </c>
      <c r="E45" s="9" t="s">
        <v>2987</v>
      </c>
      <c r="F45" s="4" t="s">
        <v>611</v>
      </c>
      <c r="G45" s="9" t="s">
        <v>3433</v>
      </c>
      <c r="H45" s="176">
        <v>1282549.5816883796</v>
      </c>
      <c r="I45" s="177">
        <v>4428792.7102342583</v>
      </c>
      <c r="J45" s="177">
        <v>276584.46612659621</v>
      </c>
      <c r="K45" s="177">
        <v>2229112.8072679816</v>
      </c>
      <c r="L45" s="189">
        <f t="shared" si="1"/>
        <v>1559134.047814976</v>
      </c>
      <c r="M45" s="178">
        <f t="shared" si="2"/>
        <v>6657905.5175022399</v>
      </c>
      <c r="N45" s="387">
        <f>INDEX('CHIRP Payment Calc'!AM:AM,MATCH(F45,'CHIRP Payment Calc'!C:C,0))</f>
        <v>2.4299999999999997</v>
      </c>
      <c r="O45" s="387">
        <f>INDEX('CHIRP Payment Calc'!AL:AL,MATCH(FeeCalc!F45,'CHIRP Payment Calc'!C:C,0))</f>
        <v>2.0300000000000002</v>
      </c>
      <c r="P45" s="176">
        <f t="shared" si="0"/>
        <v>17304243.936719939</v>
      </c>
      <c r="Q45" s="177">
        <f t="shared" si="3"/>
        <v>738626.06833262893</v>
      </c>
      <c r="R45" s="177">
        <f t="shared" si="4"/>
        <v>331736.12243244465</v>
      </c>
      <c r="S45" s="177">
        <f t="shared" si="5"/>
        <v>1070362.1907650735</v>
      </c>
      <c r="T45" s="177">
        <f t="shared" si="6"/>
        <v>3306732.6084909947</v>
      </c>
      <c r="U45" s="177">
        <f t="shared" si="7"/>
        <v>715000.26881662628</v>
      </c>
      <c r="V45" s="177">
        <f t="shared" si="8"/>
        <v>9538938.1451199427</v>
      </c>
      <c r="W45" s="177">
        <f t="shared" si="9"/>
        <v>4813935.1050574509</v>
      </c>
      <c r="X45" s="178">
        <f t="shared" si="10"/>
        <v>5528935.3738740776</v>
      </c>
    </row>
    <row r="46" spans="4:24">
      <c r="D46" s="9" t="s">
        <v>224</v>
      </c>
      <c r="E46" s="9" t="s">
        <v>2987</v>
      </c>
      <c r="F46" s="4" t="s">
        <v>530</v>
      </c>
      <c r="G46" s="9" t="s">
        <v>3330</v>
      </c>
      <c r="H46" s="176">
        <v>1755481.475414518</v>
      </c>
      <c r="I46" s="177">
        <v>14129159.525684524</v>
      </c>
      <c r="J46" s="177">
        <v>2623263.8568907329</v>
      </c>
      <c r="K46" s="177">
        <v>22543264.994942535</v>
      </c>
      <c r="L46" s="189">
        <f t="shared" si="1"/>
        <v>4378745.3323052507</v>
      </c>
      <c r="M46" s="178">
        <f t="shared" si="2"/>
        <v>36672424.520627059</v>
      </c>
      <c r="N46" s="387">
        <f>INDEX('CHIRP Payment Calc'!AM:AM,MATCH(F46,'CHIRP Payment Calc'!C:C,0))</f>
        <v>2.16</v>
      </c>
      <c r="O46" s="387">
        <f>INDEX('CHIRP Payment Calc'!AL:AL,MATCH(FeeCalc!F46,'CHIRP Payment Calc'!C:C,0))</f>
        <v>1.34</v>
      </c>
      <c r="P46" s="176">
        <f t="shared" si="0"/>
        <v>58599138.7754196</v>
      </c>
      <c r="Q46" s="177">
        <f t="shared" si="3"/>
        <v>1386400.5736875075</v>
      </c>
      <c r="R46" s="177">
        <f t="shared" si="4"/>
        <v>2289844.1504749143</v>
      </c>
      <c r="S46" s="177">
        <f t="shared" si="5"/>
        <v>3676244.7241624221</v>
      </c>
      <c r="T46" s="177">
        <f t="shared" si="6"/>
        <v>4023172.3998889755</v>
      </c>
      <c r="U46" s="177">
        <f t="shared" si="7"/>
        <v>6027925.4583872166</v>
      </c>
      <c r="V46" s="177">
        <f t="shared" si="8"/>
        <v>20088141.925111156</v>
      </c>
      <c r="W46" s="177">
        <f t="shared" si="9"/>
        <v>32136143.716194682</v>
      </c>
      <c r="X46" s="178">
        <f t="shared" si="10"/>
        <v>38164069.1745819</v>
      </c>
    </row>
    <row r="47" spans="4:24">
      <c r="D47" s="9" t="s">
        <v>224</v>
      </c>
      <c r="E47" s="9" t="s">
        <v>2987</v>
      </c>
      <c r="F47" s="4" t="s">
        <v>1135</v>
      </c>
      <c r="G47" s="9" t="s">
        <v>23076</v>
      </c>
      <c r="H47" s="176">
        <v>882524.93337003503</v>
      </c>
      <c r="I47" s="177">
        <v>45199.158075455314</v>
      </c>
      <c r="J47" s="177">
        <v>485074.24160647631</v>
      </c>
      <c r="K47" s="177">
        <v>279501.24188771873</v>
      </c>
      <c r="L47" s="189">
        <f t="shared" si="1"/>
        <v>1367599.1749765114</v>
      </c>
      <c r="M47" s="178">
        <f t="shared" si="2"/>
        <v>324700.39996317402</v>
      </c>
      <c r="N47" s="387">
        <f>INDEX('CHIRP Payment Calc'!AM:AM,MATCH(F47,'CHIRP Payment Calc'!C:C,0))</f>
        <v>1.85</v>
      </c>
      <c r="O47" s="387">
        <f>INDEX('CHIRP Payment Calc'!AL:AL,MATCH(FeeCalc!F47,'CHIRP Payment Calc'!C:C,0))</f>
        <v>2.75</v>
      </c>
      <c r="P47" s="176">
        <f t="shared" si="0"/>
        <v>3422984.5736052748</v>
      </c>
      <c r="Q47" s="177">
        <f t="shared" si="3"/>
        <v>107189.07868214202</v>
      </c>
      <c r="R47" s="177">
        <f t="shared" si="4"/>
        <v>106341.43162743881</v>
      </c>
      <c r="S47" s="177">
        <f t="shared" si="5"/>
        <v>213530.51030958083</v>
      </c>
      <c r="T47" s="177">
        <f t="shared" si="6"/>
        <v>1732277.057543305</v>
      </c>
      <c r="U47" s="177">
        <f t="shared" si="7"/>
        <v>954667.3903957248</v>
      </c>
      <c r="V47" s="177">
        <f t="shared" si="8"/>
        <v>131880.8325809041</v>
      </c>
      <c r="W47" s="177">
        <f t="shared" si="9"/>
        <v>817689.80339492194</v>
      </c>
      <c r="X47" s="178">
        <f t="shared" si="10"/>
        <v>1772357.1937906467</v>
      </c>
    </row>
    <row r="48" spans="4:24">
      <c r="D48" s="9" t="s">
        <v>224</v>
      </c>
      <c r="E48" s="9" t="s">
        <v>2987</v>
      </c>
      <c r="F48" s="4" t="s">
        <v>3545</v>
      </c>
      <c r="G48" s="9" t="s">
        <v>3546</v>
      </c>
      <c r="H48" s="176">
        <v>735970.20268360211</v>
      </c>
      <c r="I48" s="177">
        <v>90124.892985650775</v>
      </c>
      <c r="J48" s="177">
        <v>137504.87177581125</v>
      </c>
      <c r="K48" s="177">
        <v>252508.98524979304</v>
      </c>
      <c r="L48" s="189">
        <f t="shared" si="1"/>
        <v>873475.0744594133</v>
      </c>
      <c r="M48" s="178">
        <f t="shared" si="2"/>
        <v>342633.87823544384</v>
      </c>
      <c r="N48" s="387">
        <f>INDEX('CHIRP Payment Calc'!AM:AM,MATCH(F48,'CHIRP Payment Calc'!C:C,0))</f>
        <v>1.04</v>
      </c>
      <c r="O48" s="387">
        <f>INDEX('CHIRP Payment Calc'!AL:AL,MATCH(FeeCalc!F48,'CHIRP Payment Calc'!C:C,0))</f>
        <v>1.04</v>
      </c>
      <c r="P48" s="176">
        <f t="shared" si="0"/>
        <v>1264753.3108026516</v>
      </c>
      <c r="Q48" s="177">
        <f t="shared" si="3"/>
        <v>52414.309518325012</v>
      </c>
      <c r="R48" s="177">
        <f t="shared" si="4"/>
        <v>25890.281572763524</v>
      </c>
      <c r="S48" s="177">
        <f t="shared" si="5"/>
        <v>78304.591091088543</v>
      </c>
      <c r="T48" s="177">
        <f t="shared" si="6"/>
        <v>812105.05123707815</v>
      </c>
      <c r="U48" s="177">
        <f t="shared" si="7"/>
        <v>152133.04962430184</v>
      </c>
      <c r="V48" s="177">
        <f t="shared" si="8"/>
        <v>99448.157777269822</v>
      </c>
      <c r="W48" s="177">
        <f t="shared" si="9"/>
        <v>279371.64325509017</v>
      </c>
      <c r="X48" s="178">
        <f t="shared" si="10"/>
        <v>431504.69287939201</v>
      </c>
    </row>
    <row r="49" spans="4:24">
      <c r="D49" s="9" t="s">
        <v>224</v>
      </c>
      <c r="E49" s="9" t="s">
        <v>2987</v>
      </c>
      <c r="F49" s="4" t="s">
        <v>890</v>
      </c>
      <c r="G49" s="9" t="s">
        <v>22958</v>
      </c>
      <c r="H49" s="176">
        <v>2061234.0259535932</v>
      </c>
      <c r="I49" s="177">
        <v>10966633.815519569</v>
      </c>
      <c r="J49" s="177">
        <v>2102451.1503145043</v>
      </c>
      <c r="K49" s="177">
        <v>7445491.1492430996</v>
      </c>
      <c r="L49" s="189">
        <f t="shared" si="1"/>
        <v>4163685.1762680975</v>
      </c>
      <c r="M49" s="178">
        <f t="shared" si="2"/>
        <v>18412124.964762669</v>
      </c>
      <c r="N49" s="387">
        <f>INDEX('CHIRP Payment Calc'!AM:AM,MATCH(F49,'CHIRP Payment Calc'!C:C,0))</f>
        <v>2.5099999999999998</v>
      </c>
      <c r="O49" s="387">
        <f>INDEX('CHIRP Payment Calc'!AL:AL,MATCH(FeeCalc!F49,'CHIRP Payment Calc'!C:C,0))</f>
        <v>1.96</v>
      </c>
      <c r="P49" s="176">
        <f t="shared" si="0"/>
        <v>46538614.723367751</v>
      </c>
      <c r="Q49" s="177">
        <f t="shared" si="3"/>
        <v>1626978.4952836158</v>
      </c>
      <c r="R49" s="177">
        <f t="shared" si="4"/>
        <v>1268317.9812642052</v>
      </c>
      <c r="S49" s="177">
        <f t="shared" si="5"/>
        <v>2895296.476547821</v>
      </c>
      <c r="T49" s="177">
        <f t="shared" si="6"/>
        <v>5489334.1168631492</v>
      </c>
      <c r="U49" s="177">
        <f t="shared" si="7"/>
        <v>5613991.9013717081</v>
      </c>
      <c r="V49" s="177">
        <f t="shared" si="8"/>
        <v>22805944.061982341</v>
      </c>
      <c r="W49" s="177">
        <f t="shared" si="9"/>
        <v>15524641.119698377</v>
      </c>
      <c r="X49" s="178">
        <f t="shared" si="10"/>
        <v>21138633.021070085</v>
      </c>
    </row>
    <row r="50" spans="4:24">
      <c r="D50" s="9" t="s">
        <v>224</v>
      </c>
      <c r="E50" s="9" t="s">
        <v>2987</v>
      </c>
      <c r="F50" s="4" t="s">
        <v>430</v>
      </c>
      <c r="G50" s="9" t="s">
        <v>23078</v>
      </c>
      <c r="H50" s="176">
        <v>425322.23126912618</v>
      </c>
      <c r="I50" s="177">
        <v>987382.60389594722</v>
      </c>
      <c r="J50" s="177">
        <v>266688.52138400025</v>
      </c>
      <c r="K50" s="177">
        <v>297626.00892718614</v>
      </c>
      <c r="L50" s="189">
        <f t="shared" si="1"/>
        <v>692010.75265312637</v>
      </c>
      <c r="M50" s="178">
        <f t="shared" si="2"/>
        <v>1285008.6128231334</v>
      </c>
      <c r="N50" s="387">
        <f>INDEX('CHIRP Payment Calc'!AM:AM,MATCH(F50,'CHIRP Payment Calc'!C:C,0))</f>
        <v>2.5099999999999998</v>
      </c>
      <c r="O50" s="387">
        <f>INDEX('CHIRP Payment Calc'!AL:AL,MATCH(FeeCalc!F50,'CHIRP Payment Calc'!C:C,0))</f>
        <v>2.0700000000000003</v>
      </c>
      <c r="P50" s="176">
        <f t="shared" si="0"/>
        <v>4396914.817703234</v>
      </c>
      <c r="Q50" s="177">
        <f t="shared" si="3"/>
        <v>189822.64769934403</v>
      </c>
      <c r="R50" s="177">
        <f t="shared" si="4"/>
        <v>82051.533648071243</v>
      </c>
      <c r="S50" s="177">
        <f t="shared" si="5"/>
        <v>271874.18134741526</v>
      </c>
      <c r="T50" s="177">
        <f t="shared" si="6"/>
        <v>1132688.3824779911</v>
      </c>
      <c r="U50" s="177">
        <f t="shared" si="7"/>
        <v>712115.09433387301</v>
      </c>
      <c r="V50" s="177">
        <f t="shared" si="8"/>
        <v>2168575.0557714705</v>
      </c>
      <c r="W50" s="177">
        <f t="shared" si="9"/>
        <v>655410.46646731428</v>
      </c>
      <c r="X50" s="178">
        <f t="shared" si="10"/>
        <v>1367525.5608011873</v>
      </c>
    </row>
    <row r="51" spans="4:24">
      <c r="D51" s="9" t="s">
        <v>224</v>
      </c>
      <c r="E51" s="9" t="s">
        <v>2987</v>
      </c>
      <c r="F51" s="4" t="s">
        <v>770</v>
      </c>
      <c r="G51" s="9" t="s">
        <v>3466</v>
      </c>
      <c r="H51" s="176">
        <v>5349864.1148141818</v>
      </c>
      <c r="I51" s="177">
        <v>4392247.8305970887</v>
      </c>
      <c r="J51" s="177">
        <v>1056392.5590854352</v>
      </c>
      <c r="K51" s="177">
        <v>1805139.171454282</v>
      </c>
      <c r="L51" s="189">
        <f t="shared" si="1"/>
        <v>6406256.673899617</v>
      </c>
      <c r="M51" s="178">
        <f t="shared" si="2"/>
        <v>6197387.0020513702</v>
      </c>
      <c r="N51" s="387">
        <f>INDEX('CHIRP Payment Calc'!AM:AM,MATCH(F51,'CHIRP Payment Calc'!C:C,0))</f>
        <v>1.04</v>
      </c>
      <c r="O51" s="387">
        <f>INDEX('CHIRP Payment Calc'!AL:AL,MATCH(FeeCalc!F51,'CHIRP Payment Calc'!C:C,0))</f>
        <v>1.04</v>
      </c>
      <c r="P51" s="176">
        <f t="shared" si="0"/>
        <v>13107789.422989026</v>
      </c>
      <c r="Q51" s="177">
        <f t="shared" si="3"/>
        <v>618120.20619161171</v>
      </c>
      <c r="R51" s="177">
        <f t="shared" si="4"/>
        <v>189956.99998476423</v>
      </c>
      <c r="S51" s="177">
        <f t="shared" si="5"/>
        <v>808077.20617637597</v>
      </c>
      <c r="T51" s="177">
        <f t="shared" si="6"/>
        <v>5903298.3335880628</v>
      </c>
      <c r="U51" s="177">
        <f t="shared" si="7"/>
        <v>1168774.7462221838</v>
      </c>
      <c r="V51" s="177">
        <f t="shared" si="8"/>
        <v>4846618.2958312705</v>
      </c>
      <c r="W51" s="177">
        <f t="shared" si="9"/>
        <v>1997175.2535238867</v>
      </c>
      <c r="X51" s="178">
        <f t="shared" si="10"/>
        <v>3165949.9997460702</v>
      </c>
    </row>
    <row r="52" spans="4:24">
      <c r="D52" s="9" t="s">
        <v>224</v>
      </c>
      <c r="E52" s="9" t="s">
        <v>2987</v>
      </c>
      <c r="F52" s="4" t="s">
        <v>26</v>
      </c>
      <c r="G52" s="9" t="s">
        <v>23091</v>
      </c>
      <c r="H52" s="176">
        <v>0</v>
      </c>
      <c r="I52" s="177">
        <v>0</v>
      </c>
      <c r="J52" s="177">
        <v>12662.110105037062</v>
      </c>
      <c r="K52" s="177">
        <v>114315.14487269844</v>
      </c>
      <c r="L52" s="189">
        <f t="shared" si="1"/>
        <v>12662.110105037062</v>
      </c>
      <c r="M52" s="178">
        <f t="shared" si="2"/>
        <v>114315.14487269844</v>
      </c>
      <c r="N52" s="387">
        <f>INDEX('CHIRP Payment Calc'!AM:AM,MATCH(F52,'CHIRP Payment Calc'!C:C,0))</f>
        <v>43.91</v>
      </c>
      <c r="O52" s="387">
        <f>INDEX('CHIRP Payment Calc'!AL:AL,MATCH(FeeCalc!F52,'CHIRP Payment Calc'!C:C,0))</f>
        <v>11.09</v>
      </c>
      <c r="P52" s="176">
        <f t="shared" si="0"/>
        <v>1823748.2113504028</v>
      </c>
      <c r="Q52" s="177">
        <f t="shared" si="3"/>
        <v>0</v>
      </c>
      <c r="R52" s="177">
        <f t="shared" si="4"/>
        <v>116409.4602989619</v>
      </c>
      <c r="S52" s="177">
        <f t="shared" si="5"/>
        <v>116409.4602989619</v>
      </c>
      <c r="T52" s="177">
        <f t="shared" si="6"/>
        <v>0</v>
      </c>
      <c r="U52" s="177">
        <f t="shared" si="7"/>
        <v>591482.18586401851</v>
      </c>
      <c r="V52" s="177">
        <f t="shared" si="8"/>
        <v>0</v>
      </c>
      <c r="W52" s="177">
        <f t="shared" si="9"/>
        <v>1348675.4857853465</v>
      </c>
      <c r="X52" s="178">
        <f t="shared" si="10"/>
        <v>1940157.671649365</v>
      </c>
    </row>
    <row r="53" spans="4:24">
      <c r="D53" s="9" t="s">
        <v>224</v>
      </c>
      <c r="E53" s="9" t="s">
        <v>2987</v>
      </c>
      <c r="F53" s="4" t="s">
        <v>367</v>
      </c>
      <c r="G53" s="9" t="s">
        <v>23082</v>
      </c>
      <c r="H53" s="176">
        <v>511515.86242942122</v>
      </c>
      <c r="I53" s="177">
        <v>278985.66436204285</v>
      </c>
      <c r="J53" s="177">
        <v>291219.59745293169</v>
      </c>
      <c r="K53" s="177">
        <v>293608.40763541748</v>
      </c>
      <c r="L53" s="189">
        <f t="shared" si="1"/>
        <v>802735.45988235297</v>
      </c>
      <c r="M53" s="178">
        <f t="shared" si="2"/>
        <v>572594.07199746033</v>
      </c>
      <c r="N53" s="387">
        <f>INDEX('CHIRP Payment Calc'!AM:AM,MATCH(F53,'CHIRP Payment Calc'!C:C,0))</f>
        <v>1.69</v>
      </c>
      <c r="O53" s="387">
        <f>INDEX('CHIRP Payment Calc'!AL:AL,MATCH(FeeCalc!F53,'CHIRP Payment Calc'!C:C,0))</f>
        <v>3.46</v>
      </c>
      <c r="P53" s="176">
        <f t="shared" si="0"/>
        <v>3337798.4163123891</v>
      </c>
      <c r="Q53" s="177">
        <f t="shared" si="3"/>
        <v>111629.44494048532</v>
      </c>
      <c r="R53" s="177">
        <f t="shared" si="4"/>
        <v>96258.268730680807</v>
      </c>
      <c r="S53" s="177">
        <f t="shared" si="5"/>
        <v>207887.71367116613</v>
      </c>
      <c r="T53" s="177">
        <f t="shared" si="6"/>
        <v>917200.85676999658</v>
      </c>
      <c r="U53" s="177">
        <f t="shared" si="7"/>
        <v>523575.65925048356</v>
      </c>
      <c r="V53" s="177">
        <f t="shared" si="8"/>
        <v>1024180.7943688787</v>
      </c>
      <c r="W53" s="177">
        <f t="shared" si="9"/>
        <v>1080728.8195941963</v>
      </c>
      <c r="X53" s="178">
        <f t="shared" si="10"/>
        <v>1604304.4788446799</v>
      </c>
    </row>
    <row r="54" spans="4:24">
      <c r="D54" s="9" t="s">
        <v>224</v>
      </c>
      <c r="E54" s="9" t="s">
        <v>2987</v>
      </c>
      <c r="F54" s="4" t="s">
        <v>527</v>
      </c>
      <c r="G54" s="9" t="s">
        <v>23094</v>
      </c>
      <c r="H54" s="176">
        <v>0</v>
      </c>
      <c r="I54" s="177">
        <v>0</v>
      </c>
      <c r="J54" s="177">
        <v>112587.28970579471</v>
      </c>
      <c r="K54" s="177">
        <v>799555.70419739303</v>
      </c>
      <c r="L54" s="189">
        <f t="shared" si="1"/>
        <v>112587.28970579471</v>
      </c>
      <c r="M54" s="178">
        <f t="shared" si="2"/>
        <v>799555.70419739303</v>
      </c>
      <c r="N54" s="387">
        <f>INDEX('CHIRP Payment Calc'!AM:AM,MATCH(F54,'CHIRP Payment Calc'!C:C,0))</f>
        <v>7.34</v>
      </c>
      <c r="O54" s="387">
        <f>INDEX('CHIRP Payment Calc'!AL:AL,MATCH(FeeCalc!F54,'CHIRP Payment Calc'!C:C,0))</f>
        <v>1.27</v>
      </c>
      <c r="P54" s="176">
        <f t="shared" si="0"/>
        <v>1841826.4507712224</v>
      </c>
      <c r="Q54" s="177">
        <f t="shared" si="3"/>
        <v>0</v>
      </c>
      <c r="R54" s="177">
        <f t="shared" si="4"/>
        <v>117563.3904747589</v>
      </c>
      <c r="S54" s="177">
        <f t="shared" si="5"/>
        <v>117563.3904747589</v>
      </c>
      <c r="T54" s="177">
        <f t="shared" si="6"/>
        <v>0</v>
      </c>
      <c r="U54" s="177">
        <f t="shared" si="7"/>
        <v>879139.04940482264</v>
      </c>
      <c r="V54" s="177">
        <f t="shared" si="8"/>
        <v>0</v>
      </c>
      <c r="W54" s="177">
        <f t="shared" si="9"/>
        <v>1080250.7918411586</v>
      </c>
      <c r="X54" s="178">
        <f t="shared" si="10"/>
        <v>1959389.8412459814</v>
      </c>
    </row>
    <row r="55" spans="4:24">
      <c r="D55" s="9" t="s">
        <v>224</v>
      </c>
      <c r="E55" s="9" t="s">
        <v>2987</v>
      </c>
      <c r="F55" s="4" t="s">
        <v>110</v>
      </c>
      <c r="G55" s="9" t="s">
        <v>3426</v>
      </c>
      <c r="H55" s="176">
        <v>5543410.9170892425</v>
      </c>
      <c r="I55" s="177">
        <v>46537624.218475744</v>
      </c>
      <c r="J55" s="177">
        <v>2258508.6226322842</v>
      </c>
      <c r="K55" s="177">
        <v>8875162.71452008</v>
      </c>
      <c r="L55" s="189">
        <f t="shared" si="1"/>
        <v>7801919.5397215262</v>
      </c>
      <c r="M55" s="178">
        <f t="shared" si="2"/>
        <v>55412786.932995826</v>
      </c>
      <c r="N55" s="387">
        <f>INDEX('CHIRP Payment Calc'!AM:AM,MATCH(F55,'CHIRP Payment Calc'!C:C,0))</f>
        <v>1.52</v>
      </c>
      <c r="O55" s="387">
        <f>INDEX('CHIRP Payment Calc'!AL:AL,MATCH(FeeCalc!F55,'CHIRP Payment Calc'!C:C,0))</f>
        <v>1.88</v>
      </c>
      <c r="P55" s="176">
        <f t="shared" si="0"/>
        <v>116034957.13440886</v>
      </c>
      <c r="Q55" s="177">
        <f t="shared" si="3"/>
        <v>5851683.0686162626</v>
      </c>
      <c r="R55" s="177">
        <f t="shared" si="4"/>
        <v>1284142.9155126908</v>
      </c>
      <c r="S55" s="177">
        <f t="shared" si="5"/>
        <v>7135825.9841289539</v>
      </c>
      <c r="T55" s="177">
        <f t="shared" si="6"/>
        <v>8940036.7044834476</v>
      </c>
      <c r="U55" s="177">
        <f t="shared" si="7"/>
        <v>3652056.4961713529</v>
      </c>
      <c r="V55" s="177">
        <f t="shared" si="8"/>
        <v>92828364.48884286</v>
      </c>
      <c r="W55" s="177">
        <f t="shared" si="9"/>
        <v>17750325.42904016</v>
      </c>
      <c r="X55" s="178">
        <f t="shared" si="10"/>
        <v>21402381.925211512</v>
      </c>
    </row>
    <row r="56" spans="4:24">
      <c r="D56" s="9" t="s">
        <v>224</v>
      </c>
      <c r="E56" s="9" t="s">
        <v>2987</v>
      </c>
      <c r="F56" s="4" t="s">
        <v>638</v>
      </c>
      <c r="G56" s="9" t="s">
        <v>3425</v>
      </c>
      <c r="H56" s="176">
        <v>1104679.948882685</v>
      </c>
      <c r="I56" s="177">
        <v>8902780.3676077686</v>
      </c>
      <c r="J56" s="177">
        <v>761499.91749210935</v>
      </c>
      <c r="K56" s="177">
        <v>3648849.3292946834</v>
      </c>
      <c r="L56" s="189">
        <f t="shared" si="1"/>
        <v>1866179.8663747944</v>
      </c>
      <c r="M56" s="178">
        <f t="shared" si="2"/>
        <v>12551629.696902452</v>
      </c>
      <c r="N56" s="387">
        <f>INDEX('CHIRP Payment Calc'!AM:AM,MATCH(F56,'CHIRP Payment Calc'!C:C,0))</f>
        <v>2.16</v>
      </c>
      <c r="O56" s="387">
        <f>INDEX('CHIRP Payment Calc'!AL:AL,MATCH(FeeCalc!F56,'CHIRP Payment Calc'!C:C,0))</f>
        <v>1.9300000000000002</v>
      </c>
      <c r="P56" s="176">
        <f t="shared" si="0"/>
        <v>28255593.826391291</v>
      </c>
      <c r="Q56" s="177">
        <f t="shared" si="3"/>
        <v>1193832.6800493384</v>
      </c>
      <c r="R56" s="177">
        <f t="shared" si="4"/>
        <v>554496.95919074665</v>
      </c>
      <c r="S56" s="177">
        <f t="shared" si="5"/>
        <v>1748329.6392400851</v>
      </c>
      <c r="T56" s="177">
        <f t="shared" si="6"/>
        <v>2531680.3072536867</v>
      </c>
      <c r="U56" s="177">
        <f t="shared" si="7"/>
        <v>1749829.5976414429</v>
      </c>
      <c r="V56" s="177">
        <f t="shared" si="8"/>
        <v>18230627.171865243</v>
      </c>
      <c r="W56" s="177">
        <f t="shared" si="9"/>
        <v>7491786.3888710001</v>
      </c>
      <c r="X56" s="178">
        <f t="shared" si="10"/>
        <v>9241615.9865124431</v>
      </c>
    </row>
    <row r="57" spans="4:24">
      <c r="D57" s="9" t="s">
        <v>224</v>
      </c>
      <c r="E57" s="9" t="s">
        <v>2987</v>
      </c>
      <c r="F57" s="4" t="s">
        <v>355</v>
      </c>
      <c r="G57" s="9" t="s">
        <v>22994</v>
      </c>
      <c r="H57" s="176">
        <v>369922.45750386763</v>
      </c>
      <c r="I57" s="177">
        <v>18952.792860331425</v>
      </c>
      <c r="J57" s="177">
        <v>104603.17385558972</v>
      </c>
      <c r="K57" s="177">
        <v>19426.037864717102</v>
      </c>
      <c r="L57" s="189">
        <f t="shared" si="1"/>
        <v>474525.63135945733</v>
      </c>
      <c r="M57" s="178">
        <f t="shared" si="2"/>
        <v>38378.830725048523</v>
      </c>
      <c r="N57" s="387">
        <f>INDEX('CHIRP Payment Calc'!AM:AM,MATCH(F57,'CHIRP Payment Calc'!C:C,0))</f>
        <v>2.42</v>
      </c>
      <c r="O57" s="387">
        <f>INDEX('CHIRP Payment Calc'!AL:AL,MATCH(FeeCalc!F57,'CHIRP Payment Calc'!C:C,0))</f>
        <v>3.11</v>
      </c>
      <c r="P57" s="176">
        <f t="shared" si="0"/>
        <v>1267710.1914447877</v>
      </c>
      <c r="Q57" s="177">
        <f t="shared" si="3"/>
        <v>58211.080259853537</v>
      </c>
      <c r="R57" s="177">
        <f t="shared" si="4"/>
        <v>20014.127137646636</v>
      </c>
      <c r="S57" s="177">
        <f t="shared" si="5"/>
        <v>78225.207397500169</v>
      </c>
      <c r="T57" s="177">
        <f t="shared" si="6"/>
        <v>949827.42404176097</v>
      </c>
      <c r="U57" s="177">
        <f t="shared" si="7"/>
        <v>269297.5326920501</v>
      </c>
      <c r="V57" s="177">
        <f t="shared" si="8"/>
        <v>62539.189173083003</v>
      </c>
      <c r="W57" s="177">
        <f t="shared" si="9"/>
        <v>64271.252935393823</v>
      </c>
      <c r="X57" s="178">
        <f t="shared" si="10"/>
        <v>333568.78562744393</v>
      </c>
    </row>
    <row r="58" spans="4:24">
      <c r="D58" s="9" t="s">
        <v>224</v>
      </c>
      <c r="E58" s="9" t="s">
        <v>2987</v>
      </c>
      <c r="F58" s="4" t="s">
        <v>1486</v>
      </c>
      <c r="G58" s="9" t="s">
        <v>3602</v>
      </c>
      <c r="H58" s="176">
        <v>0</v>
      </c>
      <c r="I58" s="177">
        <v>0</v>
      </c>
      <c r="J58" s="177">
        <v>0</v>
      </c>
      <c r="K58" s="177">
        <v>60616.135970733922</v>
      </c>
      <c r="L58" s="189">
        <f t="shared" si="1"/>
        <v>0</v>
      </c>
      <c r="M58" s="178">
        <f t="shared" si="2"/>
        <v>60616.135970733922</v>
      </c>
      <c r="N58" s="387">
        <f>INDEX('CHIRP Payment Calc'!AM:AM,MATCH(F58,'CHIRP Payment Calc'!C:C,0))</f>
        <v>1.04</v>
      </c>
      <c r="O58" s="387">
        <f>INDEX('CHIRP Payment Calc'!AL:AL,MATCH(FeeCalc!F58,'CHIRP Payment Calc'!C:C,0))</f>
        <v>1.04</v>
      </c>
      <c r="P58" s="176">
        <f t="shared" si="0"/>
        <v>63040.781409563278</v>
      </c>
      <c r="Q58" s="177">
        <f t="shared" si="3"/>
        <v>0</v>
      </c>
      <c r="R58" s="177">
        <f t="shared" si="4"/>
        <v>4023.87966444021</v>
      </c>
      <c r="S58" s="177">
        <f t="shared" si="5"/>
        <v>4023.87966444021</v>
      </c>
      <c r="T58" s="177">
        <f t="shared" si="6"/>
        <v>0</v>
      </c>
      <c r="U58" s="177">
        <f t="shared" si="7"/>
        <v>0</v>
      </c>
      <c r="V58" s="177">
        <f t="shared" si="8"/>
        <v>0</v>
      </c>
      <c r="W58" s="177">
        <f t="shared" si="9"/>
        <v>67064.661074003496</v>
      </c>
      <c r="X58" s="178">
        <f t="shared" si="10"/>
        <v>67064.661074003496</v>
      </c>
    </row>
    <row r="59" spans="4:24">
      <c r="D59" s="9" t="s">
        <v>224</v>
      </c>
      <c r="E59" s="9" t="s">
        <v>2987</v>
      </c>
      <c r="F59" s="4" t="s">
        <v>484</v>
      </c>
      <c r="G59" s="9" t="s">
        <v>23077</v>
      </c>
      <c r="H59" s="176">
        <v>993718.27237405616</v>
      </c>
      <c r="I59" s="177">
        <v>4701661.2575589437</v>
      </c>
      <c r="J59" s="177">
        <v>310664.38018339558</v>
      </c>
      <c r="K59" s="177">
        <v>1044430.455905919</v>
      </c>
      <c r="L59" s="189">
        <f t="shared" si="1"/>
        <v>1304382.6525574517</v>
      </c>
      <c r="M59" s="178">
        <f t="shared" si="2"/>
        <v>5746091.7134648627</v>
      </c>
      <c r="N59" s="387">
        <f>INDEX('CHIRP Payment Calc'!AM:AM,MATCH(F59,'CHIRP Payment Calc'!C:C,0))</f>
        <v>2.44</v>
      </c>
      <c r="O59" s="387">
        <f>INDEX('CHIRP Payment Calc'!AL:AL,MATCH(FeeCalc!F59,'CHIRP Payment Calc'!C:C,0))</f>
        <v>3.14</v>
      </c>
      <c r="P59" s="176">
        <f t="shared" si="0"/>
        <v>21225421.652519852</v>
      </c>
      <c r="Q59" s="177">
        <f t="shared" si="3"/>
        <v>1048597.9985849841</v>
      </c>
      <c r="R59" s="177">
        <f t="shared" si="4"/>
        <v>257714.85441651521</v>
      </c>
      <c r="S59" s="177">
        <f t="shared" si="5"/>
        <v>1306312.8530014993</v>
      </c>
      <c r="T59" s="177">
        <f t="shared" si="6"/>
        <v>2572596.9067296516</v>
      </c>
      <c r="U59" s="177">
        <f t="shared" si="7"/>
        <v>806405.41239094175</v>
      </c>
      <c r="V59" s="177">
        <f t="shared" si="8"/>
        <v>15663890.025183111</v>
      </c>
      <c r="W59" s="177">
        <f t="shared" si="9"/>
        <v>3488842.1612176448</v>
      </c>
      <c r="X59" s="178">
        <f t="shared" si="10"/>
        <v>4295247.5736085866</v>
      </c>
    </row>
    <row r="60" spans="4:24">
      <c r="D60" s="9" t="s">
        <v>224</v>
      </c>
      <c r="E60" s="9" t="s">
        <v>2987</v>
      </c>
      <c r="F60" s="4" t="s">
        <v>992</v>
      </c>
      <c r="G60" s="9" t="s">
        <v>27101</v>
      </c>
      <c r="H60" s="176">
        <v>1148593.5999401077</v>
      </c>
      <c r="I60" s="177">
        <v>2840099.2557378449</v>
      </c>
      <c r="J60" s="177">
        <v>439960.410964437</v>
      </c>
      <c r="K60" s="177">
        <v>2332128.7655729661</v>
      </c>
      <c r="L60" s="189">
        <f t="shared" si="1"/>
        <v>1588554.0109045447</v>
      </c>
      <c r="M60" s="178">
        <f t="shared" si="2"/>
        <v>5172228.0213108109</v>
      </c>
      <c r="N60" s="387">
        <f>INDEX('CHIRP Payment Calc'!AM:AM,MATCH(F60,'CHIRP Payment Calc'!C:C,0))</f>
        <v>3.5300000000000002</v>
      </c>
      <c r="O60" s="387">
        <f>INDEX('CHIRP Payment Calc'!AL:AL,MATCH(FeeCalc!F60,'CHIRP Payment Calc'!C:C,0))</f>
        <v>2.2000000000000002</v>
      </c>
      <c r="P60" s="176">
        <f t="shared" si="0"/>
        <v>16986497.305376828</v>
      </c>
      <c r="Q60" s="177">
        <f t="shared" si="3"/>
        <v>628549.96477313607</v>
      </c>
      <c r="R60" s="177">
        <f t="shared" si="4"/>
        <v>426621.92776372266</v>
      </c>
      <c r="S60" s="177">
        <f t="shared" si="5"/>
        <v>1055171.8925368588</v>
      </c>
      <c r="T60" s="177">
        <f t="shared" si="6"/>
        <v>4301894.3318711724</v>
      </c>
      <c r="U60" s="177">
        <f t="shared" si="7"/>
        <v>1652191.7560685775</v>
      </c>
      <c r="V60" s="177">
        <f t="shared" si="8"/>
        <v>6629409.4033138026</v>
      </c>
      <c r="W60" s="177">
        <f t="shared" si="9"/>
        <v>5458173.7066601338</v>
      </c>
      <c r="X60" s="178">
        <f t="shared" si="10"/>
        <v>7110365.4627287108</v>
      </c>
    </row>
    <row r="61" spans="4:24">
      <c r="D61" s="9" t="s">
        <v>224</v>
      </c>
      <c r="E61" s="9" t="s">
        <v>2987</v>
      </c>
      <c r="F61" s="4" t="s">
        <v>38</v>
      </c>
      <c r="G61" s="9" t="s">
        <v>23098</v>
      </c>
      <c r="H61" s="176">
        <v>224671.20039388104</v>
      </c>
      <c r="I61" s="177">
        <v>186326.15127517522</v>
      </c>
      <c r="J61" s="177">
        <v>91031.568007409616</v>
      </c>
      <c r="K61" s="177">
        <v>192938.16422968052</v>
      </c>
      <c r="L61" s="189">
        <f t="shared" si="1"/>
        <v>315702.76840129064</v>
      </c>
      <c r="M61" s="178">
        <f t="shared" si="2"/>
        <v>379264.31550485571</v>
      </c>
      <c r="N61" s="387">
        <f>INDEX('CHIRP Payment Calc'!AM:AM,MATCH(F61,'CHIRP Payment Calc'!C:C,0))</f>
        <v>2.5</v>
      </c>
      <c r="O61" s="387">
        <f>INDEX('CHIRP Payment Calc'!AL:AL,MATCH(FeeCalc!F61,'CHIRP Payment Calc'!C:C,0))</f>
        <v>2.1500000000000004</v>
      </c>
      <c r="P61" s="176">
        <f t="shared" si="0"/>
        <v>1604675.1993386666</v>
      </c>
      <c r="Q61" s="177">
        <f t="shared" si="3"/>
        <v>58706.690194179253</v>
      </c>
      <c r="R61" s="177">
        <f t="shared" si="4"/>
        <v>41003.99828376621</v>
      </c>
      <c r="S61" s="177">
        <f t="shared" si="5"/>
        <v>99710.688477945456</v>
      </c>
      <c r="T61" s="177">
        <f t="shared" si="6"/>
        <v>595944.82863098418</v>
      </c>
      <c r="U61" s="177">
        <f t="shared" si="7"/>
        <v>242105.23406225961</v>
      </c>
      <c r="V61" s="177">
        <f t="shared" si="8"/>
        <v>425041.08778952446</v>
      </c>
      <c r="W61" s="177">
        <f t="shared" si="9"/>
        <v>441294.73733384383</v>
      </c>
      <c r="X61" s="178">
        <f t="shared" si="10"/>
        <v>683399.9713961035</v>
      </c>
    </row>
    <row r="62" spans="4:24">
      <c r="D62" s="9" t="s">
        <v>224</v>
      </c>
      <c r="E62" s="9" t="s">
        <v>2987</v>
      </c>
      <c r="F62" s="4" t="s">
        <v>230</v>
      </c>
      <c r="G62" s="9" t="s">
        <v>23153</v>
      </c>
      <c r="H62" s="176">
        <v>172338.12509966435</v>
      </c>
      <c r="I62" s="177">
        <v>57023.482793647272</v>
      </c>
      <c r="J62" s="177">
        <v>275437.54220322415</v>
      </c>
      <c r="K62" s="177">
        <v>317371.52369617875</v>
      </c>
      <c r="L62" s="189">
        <f t="shared" si="1"/>
        <v>447775.66730288847</v>
      </c>
      <c r="M62" s="178">
        <f t="shared" si="2"/>
        <v>374395.00648982602</v>
      </c>
      <c r="N62" s="387">
        <f>INDEX('CHIRP Payment Calc'!AM:AM,MATCH(F62,'CHIRP Payment Calc'!C:C,0))</f>
        <v>2.62</v>
      </c>
      <c r="O62" s="387">
        <f>INDEX('CHIRP Payment Calc'!AL:AL,MATCH(FeeCalc!F62,'CHIRP Payment Calc'!C:C,0))</f>
        <v>1.04</v>
      </c>
      <c r="P62" s="176">
        <f t="shared" si="0"/>
        <v>1562543.0550829868</v>
      </c>
      <c r="Q62" s="177">
        <f t="shared" si="3"/>
        <v>31164.713864535323</v>
      </c>
      <c r="R62" s="177">
        <f t="shared" si="4"/>
        <v>67130.600758498302</v>
      </c>
      <c r="S62" s="177">
        <f t="shared" si="5"/>
        <v>98295.314623033628</v>
      </c>
      <c r="T62" s="177">
        <f t="shared" si="6"/>
        <v>479072.55995874864</v>
      </c>
      <c r="U62" s="177">
        <f t="shared" si="7"/>
        <v>767708.89422600786</v>
      </c>
      <c r="V62" s="177">
        <f t="shared" si="8"/>
        <v>62922.463772300442</v>
      </c>
      <c r="W62" s="177">
        <f t="shared" si="9"/>
        <v>351134.45174896374</v>
      </c>
      <c r="X62" s="178">
        <f t="shared" si="10"/>
        <v>1118843.3459749715</v>
      </c>
    </row>
    <row r="63" spans="4:24">
      <c r="D63" s="9" t="s">
        <v>224</v>
      </c>
      <c r="E63" s="9" t="s">
        <v>2987</v>
      </c>
      <c r="F63" s="4" t="s">
        <v>686</v>
      </c>
      <c r="G63" s="9" t="s">
        <v>23057</v>
      </c>
      <c r="H63" s="176">
        <v>210399.49314740743</v>
      </c>
      <c r="I63" s="177">
        <v>299472.51427244587</v>
      </c>
      <c r="J63" s="177">
        <v>417148.93971448403</v>
      </c>
      <c r="K63" s="177">
        <v>1074099.3125965961</v>
      </c>
      <c r="L63" s="189">
        <f t="shared" si="1"/>
        <v>627548.43286189146</v>
      </c>
      <c r="M63" s="178">
        <f t="shared" si="2"/>
        <v>1373571.8268690419</v>
      </c>
      <c r="N63" s="387">
        <f>INDEX('CHIRP Payment Calc'!AM:AM,MATCH(F63,'CHIRP Payment Calc'!C:C,0))</f>
        <v>1.3</v>
      </c>
      <c r="O63" s="387">
        <f>INDEX('CHIRP Payment Calc'!AL:AL,MATCH(FeeCalc!F63,'CHIRP Payment Calc'!C:C,0))</f>
        <v>1.04</v>
      </c>
      <c r="P63" s="176">
        <f t="shared" si="0"/>
        <v>2244327.6626642626</v>
      </c>
      <c r="Q63" s="177">
        <f t="shared" si="3"/>
        <v>35687.871051735783</v>
      </c>
      <c r="R63" s="177">
        <f t="shared" si="4"/>
        <v>105916.39830186954</v>
      </c>
      <c r="S63" s="177">
        <f t="shared" si="5"/>
        <v>141604.26935360534</v>
      </c>
      <c r="T63" s="177">
        <f t="shared" si="6"/>
        <v>290206.19744469994</v>
      </c>
      <c r="U63" s="177">
        <f t="shared" si="7"/>
        <v>576908.10811577586</v>
      </c>
      <c r="V63" s="177">
        <f t="shared" si="8"/>
        <v>330452.42954200925</v>
      </c>
      <c r="W63" s="177">
        <f t="shared" si="9"/>
        <v>1188365.196915383</v>
      </c>
      <c r="X63" s="178">
        <f t="shared" si="10"/>
        <v>1765273.305031159</v>
      </c>
    </row>
    <row r="64" spans="4:24">
      <c r="D64" s="9" t="s">
        <v>224</v>
      </c>
      <c r="E64" s="9" t="s">
        <v>2987</v>
      </c>
      <c r="F64" s="4" t="s">
        <v>635</v>
      </c>
      <c r="G64" s="9" t="s">
        <v>3422</v>
      </c>
      <c r="H64" s="176">
        <v>936114.99601816002</v>
      </c>
      <c r="I64" s="177">
        <v>3364233.797980811</v>
      </c>
      <c r="J64" s="177">
        <v>262505.40612875961</v>
      </c>
      <c r="K64" s="177">
        <v>510330.85435459262</v>
      </c>
      <c r="L64" s="189">
        <f t="shared" si="1"/>
        <v>1198620.4021469196</v>
      </c>
      <c r="M64" s="178">
        <f t="shared" si="2"/>
        <v>3874564.6523354035</v>
      </c>
      <c r="N64" s="387">
        <f>INDEX('CHIRP Payment Calc'!AM:AM,MATCH(F64,'CHIRP Payment Calc'!C:C,0))</f>
        <v>1.9700000000000002</v>
      </c>
      <c r="O64" s="387">
        <f>INDEX('CHIRP Payment Calc'!AL:AL,MATCH(FeeCalc!F64,'CHIRP Payment Calc'!C:C,0))</f>
        <v>2.1</v>
      </c>
      <c r="P64" s="176">
        <f t="shared" si="0"/>
        <v>10497867.96213378</v>
      </c>
      <c r="Q64" s="177">
        <f t="shared" si="3"/>
        <v>543522.18279059953</v>
      </c>
      <c r="R64" s="177">
        <f t="shared" si="4"/>
        <v>101414.70920542348</v>
      </c>
      <c r="S64" s="177">
        <f t="shared" si="5"/>
        <v>644936.89199602301</v>
      </c>
      <c r="T64" s="177">
        <f t="shared" si="6"/>
        <v>1956654.1561334487</v>
      </c>
      <c r="U64" s="177">
        <f t="shared" si="7"/>
        <v>550144.3085889963</v>
      </c>
      <c r="V64" s="177">
        <f t="shared" si="8"/>
        <v>7495905.544572629</v>
      </c>
      <c r="W64" s="177">
        <f t="shared" si="9"/>
        <v>1140100.8448347282</v>
      </c>
      <c r="X64" s="178">
        <f t="shared" si="10"/>
        <v>1690245.1534237245</v>
      </c>
    </row>
    <row r="65" spans="4:24">
      <c r="D65" s="9" t="s">
        <v>224</v>
      </c>
      <c r="E65" s="9" t="s">
        <v>2987</v>
      </c>
      <c r="F65" s="4" t="s">
        <v>1871</v>
      </c>
      <c r="G65" s="9" t="s">
        <v>3573</v>
      </c>
      <c r="H65" s="176">
        <v>19486416.860337012</v>
      </c>
      <c r="I65" s="177">
        <v>37893234.421665177</v>
      </c>
      <c r="J65" s="177">
        <v>30661734.388762936</v>
      </c>
      <c r="K65" s="177">
        <v>18088115.15286921</v>
      </c>
      <c r="L65" s="189">
        <f t="shared" si="1"/>
        <v>50148151.249099948</v>
      </c>
      <c r="M65" s="178">
        <f t="shared" si="2"/>
        <v>55981349.574534386</v>
      </c>
      <c r="N65" s="387">
        <f>INDEX('CHIRP Payment Calc'!AM:AM,MATCH(F65,'CHIRP Payment Calc'!C:C,0))</f>
        <v>2.13</v>
      </c>
      <c r="O65" s="387">
        <f>INDEX('CHIRP Payment Calc'!AL:AL,MATCH(FeeCalc!F65,'CHIRP Payment Calc'!C:C,0))</f>
        <v>1.27</v>
      </c>
      <c r="P65" s="176">
        <f t="shared" si="0"/>
        <v>177911876.12024155</v>
      </c>
      <c r="Q65" s="177">
        <f t="shared" si="3"/>
        <v>5468172.2531690979</v>
      </c>
      <c r="R65" s="177">
        <f t="shared" si="4"/>
        <v>5634983.0101409974</v>
      </c>
      <c r="S65" s="177">
        <f t="shared" si="5"/>
        <v>11103155.263310095</v>
      </c>
      <c r="T65" s="177">
        <f t="shared" si="6"/>
        <v>44038268.342193983</v>
      </c>
      <c r="U65" s="177">
        <f t="shared" si="7"/>
        <v>69478185.370281965</v>
      </c>
      <c r="V65" s="177">
        <f t="shared" si="8"/>
        <v>51060379.539007716</v>
      </c>
      <c r="W65" s="177">
        <f t="shared" si="9"/>
        <v>24438198.132067978</v>
      </c>
      <c r="X65" s="178">
        <f t="shared" si="10"/>
        <v>93916383.502349943</v>
      </c>
    </row>
    <row r="66" spans="4:24">
      <c r="D66" s="9" t="s">
        <v>224</v>
      </c>
      <c r="E66" s="9" t="s">
        <v>2987</v>
      </c>
      <c r="F66" s="4" t="s">
        <v>433</v>
      </c>
      <c r="G66" s="9" t="s">
        <v>23096</v>
      </c>
      <c r="H66" s="176">
        <v>0</v>
      </c>
      <c r="I66" s="177">
        <v>0</v>
      </c>
      <c r="J66" s="177">
        <v>50190.578094260025</v>
      </c>
      <c r="K66" s="177">
        <v>275097.29804783082</v>
      </c>
      <c r="L66" s="189">
        <f t="shared" si="1"/>
        <v>50190.578094260025</v>
      </c>
      <c r="M66" s="178">
        <f t="shared" si="2"/>
        <v>275097.29804783082</v>
      </c>
      <c r="N66" s="387">
        <f>INDEX('CHIRP Payment Calc'!AM:AM,MATCH(F66,'CHIRP Payment Calc'!C:C,0))</f>
        <v>9.629999999999999</v>
      </c>
      <c r="O66" s="387">
        <f>INDEX('CHIRP Payment Calc'!AL:AL,MATCH(FeeCalc!F66,'CHIRP Payment Calc'!C:C,0))</f>
        <v>8.27</v>
      </c>
      <c r="P66" s="176">
        <f t="shared" si="0"/>
        <v>2758389.9219032843</v>
      </c>
      <c r="Q66" s="177">
        <f t="shared" si="3"/>
        <v>0</v>
      </c>
      <c r="R66" s="177">
        <f t="shared" si="4"/>
        <v>176067.44182361392</v>
      </c>
      <c r="S66" s="177">
        <f t="shared" si="5"/>
        <v>176067.44182361392</v>
      </c>
      <c r="T66" s="177">
        <f t="shared" si="6"/>
        <v>0</v>
      </c>
      <c r="U66" s="177">
        <f t="shared" si="7"/>
        <v>514186.45430608938</v>
      </c>
      <c r="V66" s="177">
        <f t="shared" si="8"/>
        <v>0</v>
      </c>
      <c r="W66" s="177">
        <f t="shared" si="9"/>
        <v>2420270.9094208092</v>
      </c>
      <c r="X66" s="178">
        <f t="shared" si="10"/>
        <v>2934457.3637268986</v>
      </c>
    </row>
    <row r="67" spans="4:24">
      <c r="D67" s="9" t="s">
        <v>224</v>
      </c>
      <c r="E67" s="9" t="s">
        <v>2987</v>
      </c>
      <c r="F67" s="4" t="s">
        <v>1476</v>
      </c>
      <c r="G67" s="9" t="s">
        <v>3596</v>
      </c>
      <c r="H67" s="176">
        <v>0</v>
      </c>
      <c r="I67" s="177">
        <v>22988.12003995604</v>
      </c>
      <c r="J67" s="177">
        <v>0</v>
      </c>
      <c r="K67" s="177">
        <v>646160.16050784267</v>
      </c>
      <c r="L67" s="189">
        <f t="shared" si="1"/>
        <v>0</v>
      </c>
      <c r="M67" s="178">
        <f t="shared" si="2"/>
        <v>669148.28054779873</v>
      </c>
      <c r="N67" s="387">
        <f>INDEX('CHIRP Payment Calc'!AM:AM,MATCH(F67,'CHIRP Payment Calc'!C:C,0))</f>
        <v>1.04</v>
      </c>
      <c r="O67" s="387">
        <f>INDEX('CHIRP Payment Calc'!AL:AL,MATCH(FeeCalc!F67,'CHIRP Payment Calc'!C:C,0))</f>
        <v>1.04</v>
      </c>
      <c r="P67" s="176">
        <f t="shared" si="0"/>
        <v>695914.21176971064</v>
      </c>
      <c r="Q67" s="177">
        <f t="shared" si="3"/>
        <v>1458.5565818454868</v>
      </c>
      <c r="R67" s="177">
        <f t="shared" si="4"/>
        <v>42894.036186903606</v>
      </c>
      <c r="S67" s="177">
        <f t="shared" si="5"/>
        <v>44352.592768749091</v>
      </c>
      <c r="T67" s="177">
        <f t="shared" si="6"/>
        <v>0</v>
      </c>
      <c r="U67" s="177">
        <f t="shared" si="7"/>
        <v>0</v>
      </c>
      <c r="V67" s="177">
        <f t="shared" si="8"/>
        <v>25366.201423399769</v>
      </c>
      <c r="W67" s="177">
        <f t="shared" si="9"/>
        <v>714900.60311506002</v>
      </c>
      <c r="X67" s="178">
        <f t="shared" si="10"/>
        <v>714900.60311506002</v>
      </c>
    </row>
    <row r="68" spans="4:24">
      <c r="D68" s="9" t="s">
        <v>224</v>
      </c>
      <c r="E68" s="9" t="s">
        <v>2987</v>
      </c>
      <c r="F68" s="4" t="s">
        <v>32</v>
      </c>
      <c r="G68" s="9" t="s">
        <v>23092</v>
      </c>
      <c r="H68" s="176">
        <v>1427942.8850881548</v>
      </c>
      <c r="I68" s="177">
        <v>3313754.5847576046</v>
      </c>
      <c r="J68" s="177">
        <v>335847.89822731807</v>
      </c>
      <c r="K68" s="177">
        <v>1048258.7683178819</v>
      </c>
      <c r="L68" s="189">
        <f t="shared" si="1"/>
        <v>1763790.7833154728</v>
      </c>
      <c r="M68" s="178">
        <f t="shared" si="2"/>
        <v>4362013.3530754866</v>
      </c>
      <c r="N68" s="387">
        <f>INDEX('CHIRP Payment Calc'!AM:AM,MATCH(F68,'CHIRP Payment Calc'!C:C,0))</f>
        <v>3.82</v>
      </c>
      <c r="O68" s="387">
        <f>INDEX('CHIRP Payment Calc'!AL:AL,MATCH(FeeCalc!F68,'CHIRP Payment Calc'!C:C,0))</f>
        <v>2.52</v>
      </c>
      <c r="P68" s="176">
        <f t="shared" si="0"/>
        <v>17729954.442015335</v>
      </c>
      <c r="Q68" s="177">
        <f t="shared" si="3"/>
        <v>842239.46317346441</v>
      </c>
      <c r="R68" s="177">
        <f t="shared" si="4"/>
        <v>250503.25962060111</v>
      </c>
      <c r="S68" s="177">
        <f t="shared" si="5"/>
        <v>1092742.7227940655</v>
      </c>
      <c r="T68" s="177">
        <f t="shared" si="6"/>
        <v>5787524.478553582</v>
      </c>
      <c r="U68" s="177">
        <f t="shared" si="7"/>
        <v>1364828.6927961223</v>
      </c>
      <c r="V68" s="177">
        <f t="shared" si="8"/>
        <v>8860118.3592457976</v>
      </c>
      <c r="W68" s="177">
        <f t="shared" si="9"/>
        <v>2810225.634213896</v>
      </c>
      <c r="X68" s="178">
        <f t="shared" si="10"/>
        <v>4175054.3270100183</v>
      </c>
    </row>
    <row r="69" spans="4:24">
      <c r="D69" s="9" t="s">
        <v>1206</v>
      </c>
      <c r="E69" s="9" t="s">
        <v>1596</v>
      </c>
      <c r="F69" s="4" t="s">
        <v>128</v>
      </c>
      <c r="G69" s="9" t="s">
        <v>23155</v>
      </c>
      <c r="H69" s="176">
        <v>5464263.4631971717</v>
      </c>
      <c r="I69" s="177">
        <v>26408411.198927525</v>
      </c>
      <c r="J69" s="177">
        <v>17857.568181554281</v>
      </c>
      <c r="K69" s="177">
        <v>96398.386135583103</v>
      </c>
      <c r="L69" s="189">
        <f t="shared" si="1"/>
        <v>5482121.0313787255</v>
      </c>
      <c r="M69" s="178">
        <f t="shared" si="2"/>
        <v>26504809.585063107</v>
      </c>
      <c r="N69" s="387">
        <f>INDEX('CHIRP Payment Calc'!AM:AM,MATCH(F69,'CHIRP Payment Calc'!C:C,0))</f>
        <v>2.09</v>
      </c>
      <c r="O69" s="387">
        <f>INDEX('CHIRP Payment Calc'!AL:AL,MATCH(FeeCalc!F69,'CHIRP Payment Calc'!C:C,0))</f>
        <v>0.44</v>
      </c>
      <c r="P69" s="176">
        <f t="shared" ref="P69:P131" si="11">(L69*N69)+(M69*O69)</f>
        <v>23119749.173009306</v>
      </c>
      <c r="Q69" s="177">
        <f t="shared" si="3"/>
        <v>1405624.0477693228</v>
      </c>
      <c r="R69" s="177">
        <f t="shared" si="4"/>
        <v>5089.6345148364917</v>
      </c>
      <c r="S69" s="177">
        <f t="shared" si="5"/>
        <v>1410713.6822841594</v>
      </c>
      <c r="T69" s="177">
        <f t="shared" si="6"/>
        <v>12117040.464808581</v>
      </c>
      <c r="U69" s="177">
        <f t="shared" si="7"/>
        <v>39704.593084519627</v>
      </c>
      <c r="V69" s="177">
        <f t="shared" si="8"/>
        <v>12328595.14857094</v>
      </c>
      <c r="W69" s="177">
        <f t="shared" si="9"/>
        <v>45122.64882942188</v>
      </c>
      <c r="X69" s="178">
        <f t="shared" ref="X69:X131" si="12">U69+W69</f>
        <v>84827.241913941514</v>
      </c>
    </row>
    <row r="70" spans="4:24">
      <c r="D70" s="9" t="s">
        <v>1206</v>
      </c>
      <c r="E70" s="9" t="s">
        <v>3537</v>
      </c>
      <c r="F70" s="4" t="s">
        <v>1541</v>
      </c>
      <c r="G70" s="9" t="s">
        <v>3540</v>
      </c>
      <c r="H70" s="176">
        <v>0</v>
      </c>
      <c r="I70" s="177">
        <v>2160396.5762870088</v>
      </c>
      <c r="J70" s="177">
        <v>0</v>
      </c>
      <c r="K70" s="177">
        <v>0</v>
      </c>
      <c r="L70" s="189">
        <f t="shared" ref="L70:L132" si="13">H70+J70</f>
        <v>0</v>
      </c>
      <c r="M70" s="178">
        <f t="shared" ref="M70:M132" si="14">I70+K70</f>
        <v>2160396.5762870088</v>
      </c>
      <c r="N70" s="387">
        <f>INDEX('CHIRP Payment Calc'!AM:AM,MATCH(F70,'CHIRP Payment Calc'!C:C,0))</f>
        <v>0</v>
      </c>
      <c r="O70" s="387">
        <f>INDEX('CHIRP Payment Calc'!AL:AL,MATCH(FeeCalc!F70,'CHIRP Payment Calc'!C:C,0))</f>
        <v>0.13</v>
      </c>
      <c r="P70" s="176">
        <f t="shared" si="11"/>
        <v>280851.55491731118</v>
      </c>
      <c r="Q70" s="177">
        <f t="shared" ref="Q70:Q132" si="15">(T70+V70)*$B$10</f>
        <v>17134.179742965935</v>
      </c>
      <c r="R70" s="177">
        <f t="shared" ref="R70:R132" si="16">(U70+W70)*$B$11</f>
        <v>0</v>
      </c>
      <c r="S70" s="177">
        <f t="shared" ref="S70:S132" si="17">(T70+V70)*$B$10+(U70+W70)*$B$11</f>
        <v>17134.179742965935</v>
      </c>
      <c r="T70" s="177">
        <f t="shared" ref="T70:T132" si="18">H70/(1-$B$10)*N70</f>
        <v>0</v>
      </c>
      <c r="U70" s="177">
        <f t="shared" ref="U70:U132" si="19">J70/(1-$B$11)*N70</f>
        <v>0</v>
      </c>
      <c r="V70" s="177">
        <f t="shared" ref="V70:V132" si="20">I70/(1-$B$10)*O70</f>
        <v>297985.73466027708</v>
      </c>
      <c r="W70" s="177">
        <f t="shared" ref="W70:W132" si="21">K70/(1-$B$11)*O70</f>
        <v>0</v>
      </c>
      <c r="X70" s="178">
        <f t="shared" si="12"/>
        <v>0</v>
      </c>
    </row>
    <row r="71" spans="4:24">
      <c r="D71" s="9" t="s">
        <v>1206</v>
      </c>
      <c r="E71" s="9" t="s">
        <v>3537</v>
      </c>
      <c r="F71" s="4" t="s">
        <v>1376</v>
      </c>
      <c r="G71" s="9" t="s">
        <v>22952</v>
      </c>
      <c r="H71" s="176">
        <v>0</v>
      </c>
      <c r="I71" s="177">
        <v>3574533.3188102073</v>
      </c>
      <c r="J71" s="177">
        <v>0</v>
      </c>
      <c r="K71" s="177">
        <v>0</v>
      </c>
      <c r="L71" s="189">
        <f t="shared" si="13"/>
        <v>0</v>
      </c>
      <c r="M71" s="178">
        <f t="shared" si="14"/>
        <v>3574533.3188102073</v>
      </c>
      <c r="N71" s="387">
        <f>INDEX('CHIRP Payment Calc'!AM:AM,MATCH(F71,'CHIRP Payment Calc'!C:C,0))</f>
        <v>0</v>
      </c>
      <c r="O71" s="387">
        <f>INDEX('CHIRP Payment Calc'!AL:AL,MATCH(FeeCalc!F71,'CHIRP Payment Calc'!C:C,0))</f>
        <v>0.13</v>
      </c>
      <c r="P71" s="176">
        <f t="shared" si="11"/>
        <v>464689.33144532697</v>
      </c>
      <c r="Q71" s="177">
        <f t="shared" si="15"/>
        <v>28349.74701125337</v>
      </c>
      <c r="R71" s="177">
        <f t="shared" si="16"/>
        <v>0</v>
      </c>
      <c r="S71" s="177">
        <f t="shared" si="17"/>
        <v>28349.74701125337</v>
      </c>
      <c r="T71" s="177">
        <f t="shared" si="18"/>
        <v>0</v>
      </c>
      <c r="U71" s="177">
        <f t="shared" si="19"/>
        <v>0</v>
      </c>
      <c r="V71" s="177">
        <f t="shared" si="20"/>
        <v>493039.07845658035</v>
      </c>
      <c r="W71" s="177">
        <f t="shared" si="21"/>
        <v>0</v>
      </c>
      <c r="X71" s="178">
        <f t="shared" si="12"/>
        <v>0</v>
      </c>
    </row>
    <row r="72" spans="4:24">
      <c r="D72" s="9" t="s">
        <v>1206</v>
      </c>
      <c r="E72" s="9" t="s">
        <v>22999</v>
      </c>
      <c r="F72" s="4" t="s">
        <v>3099</v>
      </c>
      <c r="G72" s="9" t="s">
        <v>15810</v>
      </c>
      <c r="H72" s="176">
        <v>0</v>
      </c>
      <c r="I72" s="177">
        <v>53179.00916895768</v>
      </c>
      <c r="J72" s="177">
        <v>0</v>
      </c>
      <c r="K72" s="177">
        <v>0</v>
      </c>
      <c r="L72" s="189">
        <f t="shared" si="13"/>
        <v>0</v>
      </c>
      <c r="M72" s="178">
        <f t="shared" si="14"/>
        <v>53179.00916895768</v>
      </c>
      <c r="N72" s="387">
        <f>INDEX('CHIRP Payment Calc'!AM:AM,MATCH(F72,'CHIRP Payment Calc'!C:C,0))</f>
        <v>0</v>
      </c>
      <c r="O72" s="387">
        <f>INDEX('CHIRP Payment Calc'!AL:AL,MATCH(FeeCalc!F72,'CHIRP Payment Calc'!C:C,0))</f>
        <v>3.52</v>
      </c>
      <c r="P72" s="176">
        <f t="shared" si="11"/>
        <v>187190.11227473104</v>
      </c>
      <c r="Q72" s="177">
        <f t="shared" si="15"/>
        <v>11420.086425248843</v>
      </c>
      <c r="R72" s="177">
        <f t="shared" si="16"/>
        <v>0</v>
      </c>
      <c r="S72" s="177">
        <f t="shared" si="17"/>
        <v>11420.086425248843</v>
      </c>
      <c r="T72" s="177">
        <f t="shared" si="18"/>
        <v>0</v>
      </c>
      <c r="U72" s="177">
        <f t="shared" si="19"/>
        <v>0</v>
      </c>
      <c r="V72" s="177">
        <f t="shared" si="20"/>
        <v>198610.19869997987</v>
      </c>
      <c r="W72" s="177">
        <f t="shared" si="21"/>
        <v>0</v>
      </c>
      <c r="X72" s="178">
        <f t="shared" si="12"/>
        <v>0</v>
      </c>
    </row>
    <row r="73" spans="4:24">
      <c r="D73" s="9" t="s">
        <v>1206</v>
      </c>
      <c r="E73" s="9" t="s">
        <v>2987</v>
      </c>
      <c r="F73" s="4" t="s">
        <v>167</v>
      </c>
      <c r="G73" s="9" t="s">
        <v>23056</v>
      </c>
      <c r="H73" s="176">
        <v>2079155.0389176239</v>
      </c>
      <c r="I73" s="177">
        <v>47946.414555707728</v>
      </c>
      <c r="J73" s="177">
        <v>301688.27732175426</v>
      </c>
      <c r="K73" s="177">
        <v>97075.068701265001</v>
      </c>
      <c r="L73" s="189">
        <f t="shared" si="13"/>
        <v>2380843.3162393784</v>
      </c>
      <c r="M73" s="178">
        <f t="shared" si="14"/>
        <v>145021.48325697274</v>
      </c>
      <c r="N73" s="387">
        <f>INDEX('CHIRP Payment Calc'!AM:AM,MATCH(F73,'CHIRP Payment Calc'!C:C,0))</f>
        <v>2.56</v>
      </c>
      <c r="O73" s="387">
        <f>INDEX('CHIRP Payment Calc'!AL:AL,MATCH(FeeCalc!F73,'CHIRP Payment Calc'!C:C,0))</f>
        <v>2.46</v>
      </c>
      <c r="P73" s="176">
        <f t="shared" si="11"/>
        <v>6451711.7383849612</v>
      </c>
      <c r="Q73" s="177">
        <f t="shared" si="15"/>
        <v>331918.9836260787</v>
      </c>
      <c r="R73" s="177">
        <f t="shared" si="16"/>
        <v>64539.999507370398</v>
      </c>
      <c r="S73" s="177">
        <f t="shared" si="17"/>
        <v>396458.9831334491</v>
      </c>
      <c r="T73" s="177">
        <f t="shared" si="18"/>
        <v>5647360.1057072869</v>
      </c>
      <c r="U73" s="177">
        <f t="shared" si="19"/>
        <v>821619.13823796913</v>
      </c>
      <c r="V73" s="177">
        <f t="shared" si="20"/>
        <v>125143.95735495067</v>
      </c>
      <c r="W73" s="177">
        <f t="shared" si="21"/>
        <v>254047.52021820415</v>
      </c>
      <c r="X73" s="178">
        <f t="shared" si="12"/>
        <v>1075666.6584561733</v>
      </c>
    </row>
    <row r="74" spans="4:24">
      <c r="D74" s="9" t="s">
        <v>1206</v>
      </c>
      <c r="E74" s="9" t="s">
        <v>2987</v>
      </c>
      <c r="F74" s="4" t="s">
        <v>19859</v>
      </c>
      <c r="G74" s="9" t="s">
        <v>23126</v>
      </c>
      <c r="H74" s="176">
        <v>0</v>
      </c>
      <c r="I74" s="177">
        <v>0</v>
      </c>
      <c r="J74" s="177">
        <v>0</v>
      </c>
      <c r="K74" s="177">
        <v>0</v>
      </c>
      <c r="L74" s="189">
        <f t="shared" si="13"/>
        <v>0</v>
      </c>
      <c r="M74" s="178">
        <f t="shared" si="14"/>
        <v>0</v>
      </c>
      <c r="N74" s="387">
        <f>INDEX('CHIRP Payment Calc'!AM:AM,MATCH(F74,'CHIRP Payment Calc'!C:C,0))</f>
        <v>0.97</v>
      </c>
      <c r="O74" s="387">
        <f>INDEX('CHIRP Payment Calc'!AL:AL,MATCH(FeeCalc!F74,'CHIRP Payment Calc'!C:C,0))</f>
        <v>0.46</v>
      </c>
      <c r="P74" s="176">
        <f t="shared" si="11"/>
        <v>0</v>
      </c>
      <c r="Q74" s="177">
        <f t="shared" si="15"/>
        <v>0</v>
      </c>
      <c r="R74" s="177">
        <f t="shared" si="16"/>
        <v>0</v>
      </c>
      <c r="S74" s="177">
        <f t="shared" si="17"/>
        <v>0</v>
      </c>
      <c r="T74" s="177">
        <f t="shared" si="18"/>
        <v>0</v>
      </c>
      <c r="U74" s="177">
        <f t="shared" si="19"/>
        <v>0</v>
      </c>
      <c r="V74" s="177">
        <f t="shared" si="20"/>
        <v>0</v>
      </c>
      <c r="W74" s="177">
        <f t="shared" si="21"/>
        <v>0</v>
      </c>
      <c r="X74" s="178">
        <f t="shared" si="12"/>
        <v>0</v>
      </c>
    </row>
    <row r="75" spans="4:24">
      <c r="D75" s="9" t="s">
        <v>1206</v>
      </c>
      <c r="E75" s="9" t="s">
        <v>2987</v>
      </c>
      <c r="F75" s="4" t="s">
        <v>1783</v>
      </c>
      <c r="G75" s="9" t="s">
        <v>23179</v>
      </c>
      <c r="H75" s="176">
        <v>672329.71986501175</v>
      </c>
      <c r="I75" s="177">
        <v>349303.69463091332</v>
      </c>
      <c r="J75" s="177">
        <v>412790.9934219867</v>
      </c>
      <c r="K75" s="177">
        <v>1276397.4145526937</v>
      </c>
      <c r="L75" s="189">
        <f t="shared" si="13"/>
        <v>1085120.7132869984</v>
      </c>
      <c r="M75" s="178">
        <f t="shared" si="14"/>
        <v>1625701.1091836072</v>
      </c>
      <c r="N75" s="387">
        <f>INDEX('CHIRP Payment Calc'!AM:AM,MATCH(F75,'CHIRP Payment Calc'!C:C,0))</f>
        <v>2.3200000000000003</v>
      </c>
      <c r="O75" s="387">
        <f>INDEX('CHIRP Payment Calc'!AL:AL,MATCH(FeeCalc!F75,'CHIRP Payment Calc'!C:C,0))</f>
        <v>4.45</v>
      </c>
      <c r="P75" s="176">
        <f t="shared" si="11"/>
        <v>9751849.9906928893</v>
      </c>
      <c r="Q75" s="177">
        <f t="shared" si="15"/>
        <v>189991.37134607698</v>
      </c>
      <c r="R75" s="177">
        <f t="shared" si="16"/>
        <v>423679.37869139347</v>
      </c>
      <c r="S75" s="177">
        <f t="shared" si="17"/>
        <v>613670.75003747048</v>
      </c>
      <c r="T75" s="177">
        <f t="shared" si="18"/>
        <v>1654965.4642831062</v>
      </c>
      <c r="U75" s="177">
        <f t="shared" si="19"/>
        <v>1018803.3029138397</v>
      </c>
      <c r="V75" s="177">
        <f t="shared" si="20"/>
        <v>1649232.2982573626</v>
      </c>
      <c r="W75" s="177">
        <f t="shared" si="21"/>
        <v>6042519.6752760503</v>
      </c>
      <c r="X75" s="178">
        <f t="shared" si="12"/>
        <v>7061322.9781898903</v>
      </c>
    </row>
    <row r="76" spans="4:24">
      <c r="D76" s="9" t="s">
        <v>1206</v>
      </c>
      <c r="E76" s="9" t="s">
        <v>2987</v>
      </c>
      <c r="F76" s="4" t="s">
        <v>707</v>
      </c>
      <c r="G76" s="9" t="s">
        <v>22988</v>
      </c>
      <c r="H76" s="176">
        <v>4966365.9250506861</v>
      </c>
      <c r="I76" s="177">
        <v>6021832.8176691551</v>
      </c>
      <c r="J76" s="177">
        <v>5184457.7642182959</v>
      </c>
      <c r="K76" s="177">
        <v>4350562.1537792636</v>
      </c>
      <c r="L76" s="189">
        <f t="shared" si="13"/>
        <v>10150823.689268982</v>
      </c>
      <c r="M76" s="178">
        <f t="shared" si="14"/>
        <v>10372394.971448418</v>
      </c>
      <c r="N76" s="387">
        <f>INDEX('CHIRP Payment Calc'!AM:AM,MATCH(F76,'CHIRP Payment Calc'!C:C,0))</f>
        <v>0.97</v>
      </c>
      <c r="O76" s="387">
        <f>INDEX('CHIRP Payment Calc'!AL:AL,MATCH(FeeCalc!F76,'CHIRP Payment Calc'!C:C,0))</f>
        <v>0.46</v>
      </c>
      <c r="P76" s="176">
        <f t="shared" si="11"/>
        <v>14617600.665457185</v>
      </c>
      <c r="Q76" s="177">
        <f t="shared" si="15"/>
        <v>462892.87798095623</v>
      </c>
      <c r="R76" s="177">
        <f t="shared" si="16"/>
        <v>448735.06098065164</v>
      </c>
      <c r="S76" s="177">
        <f t="shared" si="17"/>
        <v>911627.93896160787</v>
      </c>
      <c r="T76" s="177">
        <f t="shared" si="18"/>
        <v>5111273.1536330674</v>
      </c>
      <c r="U76" s="177">
        <f t="shared" si="19"/>
        <v>5349919.1822252627</v>
      </c>
      <c r="V76" s="177">
        <f t="shared" si="20"/>
        <v>2939037.7677748664</v>
      </c>
      <c r="W76" s="177">
        <f t="shared" si="21"/>
        <v>2128998.5007855976</v>
      </c>
      <c r="X76" s="178">
        <f t="shared" si="12"/>
        <v>7478917.6830108603</v>
      </c>
    </row>
    <row r="77" spans="4:24">
      <c r="D77" s="9" t="s">
        <v>1206</v>
      </c>
      <c r="E77" s="9" t="s">
        <v>2987</v>
      </c>
      <c r="F77" s="4" t="s">
        <v>1099</v>
      </c>
      <c r="G77" s="9" t="s">
        <v>23181</v>
      </c>
      <c r="H77" s="176">
        <v>1064086.2013115394</v>
      </c>
      <c r="I77" s="177">
        <v>639375.05040170869</v>
      </c>
      <c r="J77" s="177">
        <v>202554.20090490964</v>
      </c>
      <c r="K77" s="177">
        <v>664647.00551605632</v>
      </c>
      <c r="L77" s="189">
        <f t="shared" si="13"/>
        <v>1266640.4022164489</v>
      </c>
      <c r="M77" s="178">
        <f t="shared" si="14"/>
        <v>1304022.055917765</v>
      </c>
      <c r="N77" s="387">
        <f>INDEX('CHIRP Payment Calc'!AM:AM,MATCH(F77,'CHIRP Payment Calc'!C:C,0))</f>
        <v>1.7999999999999998</v>
      </c>
      <c r="O77" s="387">
        <f>INDEX('CHIRP Payment Calc'!AL:AL,MATCH(FeeCalc!F77,'CHIRP Payment Calc'!C:C,0))</f>
        <v>3.8</v>
      </c>
      <c r="P77" s="176">
        <f t="shared" si="11"/>
        <v>7235236.536477115</v>
      </c>
      <c r="Q77" s="177">
        <f t="shared" si="15"/>
        <v>265078.37702760496</v>
      </c>
      <c r="R77" s="177">
        <f t="shared" si="16"/>
        <v>184484.43718658623</v>
      </c>
      <c r="S77" s="177">
        <f t="shared" si="17"/>
        <v>449562.81421419117</v>
      </c>
      <c r="T77" s="177">
        <f t="shared" si="18"/>
        <v>2032207.0688177939</v>
      </c>
      <c r="U77" s="177">
        <f t="shared" si="19"/>
        <v>387869.74641365674</v>
      </c>
      <c r="V77" s="177">
        <f t="shared" si="20"/>
        <v>2577851.6620970746</v>
      </c>
      <c r="W77" s="177">
        <f t="shared" si="21"/>
        <v>2686870.8733627805</v>
      </c>
      <c r="X77" s="178">
        <f t="shared" si="12"/>
        <v>3074740.6197764371</v>
      </c>
    </row>
    <row r="78" spans="4:24">
      <c r="D78" s="9" t="s">
        <v>1206</v>
      </c>
      <c r="E78" s="9" t="s">
        <v>2987</v>
      </c>
      <c r="F78" s="4" t="s">
        <v>1737</v>
      </c>
      <c r="G78" s="9" t="s">
        <v>23178</v>
      </c>
      <c r="H78" s="176">
        <v>4519702.8456817381</v>
      </c>
      <c r="I78" s="177">
        <v>9769784.4414111692</v>
      </c>
      <c r="J78" s="177">
        <v>1271251.1952451135</v>
      </c>
      <c r="K78" s="177">
        <v>1174139.8797231908</v>
      </c>
      <c r="L78" s="189">
        <f t="shared" si="13"/>
        <v>5790954.0409268513</v>
      </c>
      <c r="M78" s="178">
        <f t="shared" si="14"/>
        <v>10943924.321134361</v>
      </c>
      <c r="N78" s="387">
        <f>INDEX('CHIRP Payment Calc'!AM:AM,MATCH(F78,'CHIRP Payment Calc'!C:C,0))</f>
        <v>1.91</v>
      </c>
      <c r="O78" s="387">
        <f>INDEX('CHIRP Payment Calc'!AL:AL,MATCH(FeeCalc!F78,'CHIRP Payment Calc'!C:C,0))</f>
        <v>2.69</v>
      </c>
      <c r="P78" s="176">
        <f t="shared" si="11"/>
        <v>40499878.642021716</v>
      </c>
      <c r="Q78" s="177">
        <f t="shared" si="15"/>
        <v>2129992.3326284024</v>
      </c>
      <c r="R78" s="177">
        <f t="shared" si="16"/>
        <v>356586.76974724792</v>
      </c>
      <c r="S78" s="177">
        <f t="shared" si="17"/>
        <v>2486579.1023756503</v>
      </c>
      <c r="T78" s="177">
        <f t="shared" si="18"/>
        <v>9159291.7084903121</v>
      </c>
      <c r="U78" s="177">
        <f t="shared" si="19"/>
        <v>2583074.2371469857</v>
      </c>
      <c r="V78" s="177">
        <f t="shared" si="20"/>
        <v>27884053.206786253</v>
      </c>
      <c r="W78" s="177">
        <f t="shared" si="21"/>
        <v>3360038.5919738123</v>
      </c>
      <c r="X78" s="178">
        <f t="shared" si="12"/>
        <v>5943112.829120798</v>
      </c>
    </row>
    <row r="79" spans="4:24">
      <c r="D79" s="9" t="s">
        <v>1206</v>
      </c>
      <c r="E79" s="9" t="s">
        <v>2987</v>
      </c>
      <c r="F79" s="4" t="s">
        <v>710</v>
      </c>
      <c r="G79" s="9" t="s">
        <v>22963</v>
      </c>
      <c r="H79" s="176">
        <v>3405615.7205137135</v>
      </c>
      <c r="I79" s="177">
        <v>15909650.593460899</v>
      </c>
      <c r="J79" s="177">
        <v>1325902.1623373809</v>
      </c>
      <c r="K79" s="177">
        <v>4540768.2956241844</v>
      </c>
      <c r="L79" s="189">
        <f t="shared" si="13"/>
        <v>4731517.882851094</v>
      </c>
      <c r="M79" s="178">
        <f t="shared" si="14"/>
        <v>20450418.889085084</v>
      </c>
      <c r="N79" s="387">
        <f>INDEX('CHIRP Payment Calc'!AM:AM,MATCH(F79,'CHIRP Payment Calc'!C:C,0))</f>
        <v>2.73</v>
      </c>
      <c r="O79" s="387">
        <f>INDEX('CHIRP Payment Calc'!AL:AL,MATCH(FeeCalc!F79,'CHIRP Payment Calc'!C:C,0))</f>
        <v>1.81</v>
      </c>
      <c r="P79" s="176">
        <f t="shared" si="11"/>
        <v>49932302.009427488</v>
      </c>
      <c r="Q79" s="177">
        <f t="shared" si="15"/>
        <v>2324024.8416361627</v>
      </c>
      <c r="R79" s="177">
        <f t="shared" si="16"/>
        <v>755649.16074005282</v>
      </c>
      <c r="S79" s="177">
        <f t="shared" si="17"/>
        <v>3079674.0023762155</v>
      </c>
      <c r="T79" s="177">
        <f t="shared" si="18"/>
        <v>9864542.087005239</v>
      </c>
      <c r="U79" s="177">
        <f t="shared" si="19"/>
        <v>3850758.4076394155</v>
      </c>
      <c r="V79" s="177">
        <f t="shared" si="20"/>
        <v>30553281.245797586</v>
      </c>
      <c r="W79" s="177">
        <f t="shared" si="21"/>
        <v>8743394.2713614628</v>
      </c>
      <c r="X79" s="178">
        <f t="shared" si="12"/>
        <v>12594152.679000879</v>
      </c>
    </row>
    <row r="80" spans="4:24">
      <c r="D80" s="9" t="s">
        <v>1206</v>
      </c>
      <c r="E80" s="9" t="s">
        <v>2987</v>
      </c>
      <c r="F80" s="4" t="s">
        <v>1096</v>
      </c>
      <c r="G80" s="9" t="s">
        <v>23180</v>
      </c>
      <c r="H80" s="176">
        <v>4727871.2222354123</v>
      </c>
      <c r="I80" s="177">
        <v>9061625.1272386331</v>
      </c>
      <c r="J80" s="177">
        <v>594753.30055488623</v>
      </c>
      <c r="K80" s="177">
        <v>2005936.8295522106</v>
      </c>
      <c r="L80" s="189">
        <f t="shared" si="13"/>
        <v>5322624.5227902988</v>
      </c>
      <c r="M80" s="178">
        <f t="shared" si="14"/>
        <v>11067561.956790844</v>
      </c>
      <c r="N80" s="387">
        <f>INDEX('CHIRP Payment Calc'!AM:AM,MATCH(F80,'CHIRP Payment Calc'!C:C,0))</f>
        <v>1.65</v>
      </c>
      <c r="O80" s="387">
        <f>INDEX('CHIRP Payment Calc'!AL:AL,MATCH(FeeCalc!F80,'CHIRP Payment Calc'!C:C,0))</f>
        <v>2.02</v>
      </c>
      <c r="P80" s="176">
        <f t="shared" si="11"/>
        <v>31138805.615321495</v>
      </c>
      <c r="Q80" s="177">
        <f t="shared" si="15"/>
        <v>1592641.4225340607</v>
      </c>
      <c r="R80" s="177">
        <f t="shared" si="16"/>
        <v>321276.72393261886</v>
      </c>
      <c r="S80" s="177">
        <f t="shared" si="17"/>
        <v>1913918.1464666794</v>
      </c>
      <c r="T80" s="177">
        <f t="shared" si="18"/>
        <v>8276909.832030165</v>
      </c>
      <c r="U80" s="177">
        <f t="shared" si="19"/>
        <v>1043981.8573569813</v>
      </c>
      <c r="V80" s="177">
        <f t="shared" si="20"/>
        <v>19421201.864214364</v>
      </c>
      <c r="W80" s="177">
        <f t="shared" si="21"/>
        <v>4310630.2081866655</v>
      </c>
      <c r="X80" s="178">
        <f t="shared" si="12"/>
        <v>5354612.0655436469</v>
      </c>
    </row>
    <row r="81" spans="4:24">
      <c r="D81" s="9" t="s">
        <v>301</v>
      </c>
      <c r="E81" s="9" t="s">
        <v>1596</v>
      </c>
      <c r="F81" s="4" t="s">
        <v>427</v>
      </c>
      <c r="G81" s="9" t="s">
        <v>23167</v>
      </c>
      <c r="H81" s="176">
        <v>188240193.4782784</v>
      </c>
      <c r="I81" s="177">
        <v>274910745.56794524</v>
      </c>
      <c r="J81" s="177">
        <v>1780317.7845472489</v>
      </c>
      <c r="K81" s="177">
        <v>3417200.5433713761</v>
      </c>
      <c r="L81" s="189">
        <f t="shared" si="13"/>
        <v>190020511.26282564</v>
      </c>
      <c r="M81" s="178">
        <f t="shared" si="14"/>
        <v>278327946.11131662</v>
      </c>
      <c r="N81" s="387">
        <f>INDEX('CHIRP Payment Calc'!AM:AM,MATCH(F81,'CHIRP Payment Calc'!C:C,0))</f>
        <v>0.78</v>
      </c>
      <c r="O81" s="387">
        <f>INDEX('CHIRP Payment Calc'!AL:AL,MATCH(FeeCalc!F81,'CHIRP Payment Calc'!C:C,0))</f>
        <v>1.02</v>
      </c>
      <c r="P81" s="176">
        <f t="shared" si="11"/>
        <v>432110503.81854689</v>
      </c>
      <c r="Q81" s="177">
        <f t="shared" si="15"/>
        <v>26064814.753380131</v>
      </c>
      <c r="R81" s="177">
        <f t="shared" si="16"/>
        <v>311118.66550121229</v>
      </c>
      <c r="S81" s="177">
        <f t="shared" si="17"/>
        <v>26375933.418881342</v>
      </c>
      <c r="T81" s="177">
        <f t="shared" si="18"/>
        <v>155784987.70616144</v>
      </c>
      <c r="U81" s="177">
        <f t="shared" si="19"/>
        <v>1477284.9701562279</v>
      </c>
      <c r="V81" s="177">
        <f t="shared" si="20"/>
        <v>297516138.43957996</v>
      </c>
      <c r="W81" s="177">
        <f t="shared" si="21"/>
        <v>3708026.1215306427</v>
      </c>
      <c r="X81" s="178">
        <f t="shared" si="12"/>
        <v>5185311.0916868709</v>
      </c>
    </row>
    <row r="82" spans="4:24">
      <c r="D82" s="9" t="s">
        <v>301</v>
      </c>
      <c r="E82" s="9" t="s">
        <v>3537</v>
      </c>
      <c r="F82" s="4" t="s">
        <v>1361</v>
      </c>
      <c r="G82" s="9" t="s">
        <v>23150</v>
      </c>
      <c r="H82" s="176">
        <v>0</v>
      </c>
      <c r="I82" s="177">
        <v>3907414.2502832846</v>
      </c>
      <c r="J82" s="177">
        <v>0</v>
      </c>
      <c r="K82" s="177">
        <v>0</v>
      </c>
      <c r="L82" s="189">
        <f t="shared" si="13"/>
        <v>0</v>
      </c>
      <c r="M82" s="178">
        <f t="shared" si="14"/>
        <v>3907414.2502832846</v>
      </c>
      <c r="N82" s="387">
        <f>INDEX('CHIRP Payment Calc'!AM:AM,MATCH(F82,'CHIRP Payment Calc'!C:C,0))</f>
        <v>0</v>
      </c>
      <c r="O82" s="387">
        <f>INDEX('CHIRP Payment Calc'!AL:AL,MATCH(FeeCalc!F82,'CHIRP Payment Calc'!C:C,0))</f>
        <v>0.38</v>
      </c>
      <c r="P82" s="176">
        <f t="shared" si="11"/>
        <v>1484817.4151076481</v>
      </c>
      <c r="Q82" s="177">
        <f t="shared" si="15"/>
        <v>90585.67784476369</v>
      </c>
      <c r="R82" s="177">
        <f t="shared" si="16"/>
        <v>0</v>
      </c>
      <c r="S82" s="177">
        <f t="shared" si="17"/>
        <v>90585.67784476369</v>
      </c>
      <c r="T82" s="177">
        <f t="shared" si="18"/>
        <v>0</v>
      </c>
      <c r="U82" s="177">
        <f t="shared" si="19"/>
        <v>0</v>
      </c>
      <c r="V82" s="177">
        <f t="shared" si="20"/>
        <v>1575403.0929524119</v>
      </c>
      <c r="W82" s="177">
        <f t="shared" si="21"/>
        <v>0</v>
      </c>
      <c r="X82" s="178">
        <f t="shared" si="12"/>
        <v>0</v>
      </c>
    </row>
    <row r="83" spans="4:24">
      <c r="D83" s="9" t="s">
        <v>301</v>
      </c>
      <c r="E83" s="9" t="s">
        <v>3537</v>
      </c>
      <c r="F83" s="4" t="s">
        <v>1238</v>
      </c>
      <c r="G83" s="9" t="s">
        <v>22949</v>
      </c>
      <c r="H83" s="176">
        <v>0</v>
      </c>
      <c r="I83" s="177">
        <v>2242779.4035840272</v>
      </c>
      <c r="J83" s="177">
        <v>0</v>
      </c>
      <c r="K83" s="177">
        <v>0</v>
      </c>
      <c r="L83" s="189">
        <f t="shared" si="13"/>
        <v>0</v>
      </c>
      <c r="M83" s="178">
        <f t="shared" si="14"/>
        <v>2242779.4035840272</v>
      </c>
      <c r="N83" s="387">
        <f>INDEX('CHIRP Payment Calc'!AM:AM,MATCH(F83,'CHIRP Payment Calc'!C:C,0))</f>
        <v>0</v>
      </c>
      <c r="O83" s="387">
        <f>INDEX('CHIRP Payment Calc'!AL:AL,MATCH(FeeCalc!F83,'CHIRP Payment Calc'!C:C,0))</f>
        <v>0.38</v>
      </c>
      <c r="P83" s="176">
        <f t="shared" si="11"/>
        <v>852256.1733619303</v>
      </c>
      <c r="Q83" s="177">
        <f t="shared" si="15"/>
        <v>51994.408454441371</v>
      </c>
      <c r="R83" s="177">
        <f t="shared" si="16"/>
        <v>0</v>
      </c>
      <c r="S83" s="177">
        <f t="shared" si="17"/>
        <v>51994.408454441371</v>
      </c>
      <c r="T83" s="177">
        <f t="shared" si="18"/>
        <v>0</v>
      </c>
      <c r="U83" s="177">
        <f t="shared" si="19"/>
        <v>0</v>
      </c>
      <c r="V83" s="177">
        <f t="shared" si="20"/>
        <v>904250.58181637165</v>
      </c>
      <c r="W83" s="177">
        <f t="shared" si="21"/>
        <v>0</v>
      </c>
      <c r="X83" s="178">
        <f t="shared" si="12"/>
        <v>0</v>
      </c>
    </row>
    <row r="84" spans="4:24">
      <c r="D84" s="9" t="s">
        <v>301</v>
      </c>
      <c r="E84" s="9" t="s">
        <v>3537</v>
      </c>
      <c r="F84" s="4" t="s">
        <v>1388</v>
      </c>
      <c r="G84" s="9" t="s">
        <v>23085</v>
      </c>
      <c r="H84" s="176">
        <v>0</v>
      </c>
      <c r="I84" s="177">
        <v>985920.09092341352</v>
      </c>
      <c r="J84" s="177">
        <v>0</v>
      </c>
      <c r="K84" s="177">
        <v>0</v>
      </c>
      <c r="L84" s="189">
        <f t="shared" si="13"/>
        <v>0</v>
      </c>
      <c r="M84" s="178">
        <f t="shared" si="14"/>
        <v>985920.09092341352</v>
      </c>
      <c r="N84" s="387">
        <f>INDEX('CHIRP Payment Calc'!AM:AM,MATCH(F84,'CHIRP Payment Calc'!C:C,0))</f>
        <v>0</v>
      </c>
      <c r="O84" s="387">
        <f>INDEX('CHIRP Payment Calc'!AL:AL,MATCH(FeeCalc!F84,'CHIRP Payment Calc'!C:C,0))</f>
        <v>0.38</v>
      </c>
      <c r="P84" s="176">
        <f t="shared" si="11"/>
        <v>374649.63455089711</v>
      </c>
      <c r="Q84" s="177">
        <f t="shared" si="15"/>
        <v>22856.609004431393</v>
      </c>
      <c r="R84" s="177">
        <f t="shared" si="16"/>
        <v>0</v>
      </c>
      <c r="S84" s="177">
        <f t="shared" si="17"/>
        <v>22856.609004431393</v>
      </c>
      <c r="T84" s="177">
        <f t="shared" si="18"/>
        <v>0</v>
      </c>
      <c r="U84" s="177">
        <f t="shared" si="19"/>
        <v>0</v>
      </c>
      <c r="V84" s="177">
        <f t="shared" si="20"/>
        <v>397506.24355532858</v>
      </c>
      <c r="W84" s="177">
        <f t="shared" si="21"/>
        <v>0</v>
      </c>
      <c r="X84" s="178">
        <f t="shared" si="12"/>
        <v>0</v>
      </c>
    </row>
    <row r="85" spans="4:24">
      <c r="D85" s="9" t="s">
        <v>301</v>
      </c>
      <c r="E85" s="9" t="s">
        <v>3537</v>
      </c>
      <c r="F85" s="4" t="s">
        <v>1385</v>
      </c>
      <c r="G85" s="9" t="s">
        <v>23148</v>
      </c>
      <c r="H85" s="176">
        <v>0</v>
      </c>
      <c r="I85" s="177">
        <v>4199493.6407693252</v>
      </c>
      <c r="J85" s="177">
        <v>0</v>
      </c>
      <c r="K85" s="177">
        <v>0</v>
      </c>
      <c r="L85" s="189">
        <f t="shared" si="13"/>
        <v>0</v>
      </c>
      <c r="M85" s="178">
        <f t="shared" si="14"/>
        <v>4199493.6407693252</v>
      </c>
      <c r="N85" s="387">
        <f>INDEX('CHIRP Payment Calc'!AM:AM,MATCH(F85,'CHIRP Payment Calc'!C:C,0))</f>
        <v>0</v>
      </c>
      <c r="O85" s="387">
        <f>INDEX('CHIRP Payment Calc'!AL:AL,MATCH(FeeCalc!F85,'CHIRP Payment Calc'!C:C,0))</f>
        <v>0.38</v>
      </c>
      <c r="P85" s="176">
        <f t="shared" si="11"/>
        <v>1595807.5834923435</v>
      </c>
      <c r="Q85" s="177">
        <f t="shared" si="15"/>
        <v>97356.961327119119</v>
      </c>
      <c r="R85" s="177">
        <f t="shared" si="16"/>
        <v>0</v>
      </c>
      <c r="S85" s="177">
        <f t="shared" si="17"/>
        <v>97356.961327119119</v>
      </c>
      <c r="T85" s="177">
        <f t="shared" si="18"/>
        <v>0</v>
      </c>
      <c r="U85" s="177">
        <f t="shared" si="19"/>
        <v>0</v>
      </c>
      <c r="V85" s="177">
        <f t="shared" si="20"/>
        <v>1693164.5448194628</v>
      </c>
      <c r="W85" s="177">
        <f t="shared" si="21"/>
        <v>0</v>
      </c>
      <c r="X85" s="178">
        <f t="shared" si="12"/>
        <v>0</v>
      </c>
    </row>
    <row r="86" spans="4:24">
      <c r="D86" s="9" t="s">
        <v>301</v>
      </c>
      <c r="E86" s="9" t="s">
        <v>3537</v>
      </c>
      <c r="F86" s="4" t="s">
        <v>1289</v>
      </c>
      <c r="G86" s="9" t="s">
        <v>22986</v>
      </c>
      <c r="H86" s="176">
        <v>0</v>
      </c>
      <c r="I86" s="177">
        <v>3082000.1385795036</v>
      </c>
      <c r="J86" s="177">
        <v>0</v>
      </c>
      <c r="K86" s="177">
        <v>0</v>
      </c>
      <c r="L86" s="189">
        <f t="shared" si="13"/>
        <v>0</v>
      </c>
      <c r="M86" s="178">
        <f t="shared" si="14"/>
        <v>3082000.1385795036</v>
      </c>
      <c r="N86" s="387">
        <f>INDEX('CHIRP Payment Calc'!AM:AM,MATCH(F86,'CHIRP Payment Calc'!C:C,0))</f>
        <v>0</v>
      </c>
      <c r="O86" s="387">
        <f>INDEX('CHIRP Payment Calc'!AL:AL,MATCH(FeeCalc!F86,'CHIRP Payment Calc'!C:C,0))</f>
        <v>0.38</v>
      </c>
      <c r="P86" s="176">
        <f t="shared" si="11"/>
        <v>1171160.0526602115</v>
      </c>
      <c r="Q86" s="177">
        <f t="shared" si="15"/>
        <v>71450.082788288768</v>
      </c>
      <c r="R86" s="177">
        <f t="shared" si="16"/>
        <v>0</v>
      </c>
      <c r="S86" s="177">
        <f t="shared" si="17"/>
        <v>71450.082788288768</v>
      </c>
      <c r="T86" s="177">
        <f t="shared" si="18"/>
        <v>0</v>
      </c>
      <c r="U86" s="177">
        <f t="shared" si="19"/>
        <v>0</v>
      </c>
      <c r="V86" s="177">
        <f t="shared" si="20"/>
        <v>1242610.1354485003</v>
      </c>
      <c r="W86" s="177">
        <f t="shared" si="21"/>
        <v>0</v>
      </c>
      <c r="X86" s="178">
        <f t="shared" si="12"/>
        <v>0</v>
      </c>
    </row>
    <row r="87" spans="4:24">
      <c r="D87" s="9" t="s">
        <v>301</v>
      </c>
      <c r="E87" s="9" t="s">
        <v>3537</v>
      </c>
      <c r="F87" s="4" t="s">
        <v>1253</v>
      </c>
      <c r="G87" s="9" t="s">
        <v>22944</v>
      </c>
      <c r="H87" s="176">
        <v>0</v>
      </c>
      <c r="I87" s="177">
        <v>2872054.2882140945</v>
      </c>
      <c r="J87" s="177">
        <v>0</v>
      </c>
      <c r="K87" s="177">
        <v>0</v>
      </c>
      <c r="L87" s="189">
        <f t="shared" si="13"/>
        <v>0</v>
      </c>
      <c r="M87" s="178">
        <f t="shared" si="14"/>
        <v>2872054.2882140945</v>
      </c>
      <c r="N87" s="387">
        <f>INDEX('CHIRP Payment Calc'!AM:AM,MATCH(F87,'CHIRP Payment Calc'!C:C,0))</f>
        <v>0</v>
      </c>
      <c r="O87" s="387">
        <f>INDEX('CHIRP Payment Calc'!AL:AL,MATCH(FeeCalc!F87,'CHIRP Payment Calc'!C:C,0))</f>
        <v>0.38</v>
      </c>
      <c r="P87" s="176">
        <f t="shared" si="11"/>
        <v>1091380.629521356</v>
      </c>
      <c r="Q87" s="177">
        <f t="shared" si="15"/>
        <v>66582.903127297584</v>
      </c>
      <c r="R87" s="177">
        <f t="shared" si="16"/>
        <v>0</v>
      </c>
      <c r="S87" s="177">
        <f t="shared" si="17"/>
        <v>66582.903127297584</v>
      </c>
      <c r="T87" s="177">
        <f t="shared" si="18"/>
        <v>0</v>
      </c>
      <c r="U87" s="177">
        <f t="shared" si="19"/>
        <v>0</v>
      </c>
      <c r="V87" s="177">
        <f t="shared" si="20"/>
        <v>1157963.5326486535</v>
      </c>
      <c r="W87" s="177">
        <f t="shared" si="21"/>
        <v>0</v>
      </c>
      <c r="X87" s="178">
        <f t="shared" si="12"/>
        <v>0</v>
      </c>
    </row>
    <row r="88" spans="4:24">
      <c r="D88" s="9" t="s">
        <v>301</v>
      </c>
      <c r="E88" s="9" t="s">
        <v>3537</v>
      </c>
      <c r="F88" s="4" t="s">
        <v>1561</v>
      </c>
      <c r="G88" s="9" t="s">
        <v>18700</v>
      </c>
      <c r="H88" s="176">
        <v>0</v>
      </c>
      <c r="I88" s="177">
        <v>1041081.9248607856</v>
      </c>
      <c r="J88" s="177">
        <v>0</v>
      </c>
      <c r="K88" s="177">
        <v>0</v>
      </c>
      <c r="L88" s="189">
        <f t="shared" si="13"/>
        <v>0</v>
      </c>
      <c r="M88" s="178">
        <f t="shared" si="14"/>
        <v>1041081.9248607856</v>
      </c>
      <c r="N88" s="387">
        <f>INDEX('CHIRP Payment Calc'!AM:AM,MATCH(F88,'CHIRP Payment Calc'!C:C,0))</f>
        <v>0</v>
      </c>
      <c r="O88" s="387">
        <f>INDEX('CHIRP Payment Calc'!AL:AL,MATCH(FeeCalc!F88,'CHIRP Payment Calc'!C:C,0))</f>
        <v>0.38</v>
      </c>
      <c r="P88" s="176">
        <f t="shared" si="11"/>
        <v>395611.13144709851</v>
      </c>
      <c r="Q88" s="177">
        <f t="shared" si="15"/>
        <v>24135.427117462244</v>
      </c>
      <c r="R88" s="177">
        <f t="shared" si="16"/>
        <v>0</v>
      </c>
      <c r="S88" s="177">
        <f t="shared" si="17"/>
        <v>24135.427117462244</v>
      </c>
      <c r="T88" s="177">
        <f t="shared" si="18"/>
        <v>0</v>
      </c>
      <c r="U88" s="177">
        <f t="shared" si="19"/>
        <v>0</v>
      </c>
      <c r="V88" s="177">
        <f t="shared" si="20"/>
        <v>419746.55856456078</v>
      </c>
      <c r="W88" s="177">
        <f t="shared" si="21"/>
        <v>0</v>
      </c>
      <c r="X88" s="178">
        <f t="shared" si="12"/>
        <v>0</v>
      </c>
    </row>
    <row r="89" spans="4:24">
      <c r="D89" s="9" t="s">
        <v>301</v>
      </c>
      <c r="E89" s="9" t="s">
        <v>3537</v>
      </c>
      <c r="F89" s="4" t="s">
        <v>1340</v>
      </c>
      <c r="G89" s="9" t="s">
        <v>22945</v>
      </c>
      <c r="H89" s="176">
        <v>0</v>
      </c>
      <c r="I89" s="177">
        <v>4162993.892983438</v>
      </c>
      <c r="J89" s="177">
        <v>0</v>
      </c>
      <c r="K89" s="177">
        <v>0</v>
      </c>
      <c r="L89" s="189">
        <f t="shared" si="13"/>
        <v>0</v>
      </c>
      <c r="M89" s="178">
        <f t="shared" si="14"/>
        <v>4162993.892983438</v>
      </c>
      <c r="N89" s="387">
        <f>INDEX('CHIRP Payment Calc'!AM:AM,MATCH(F89,'CHIRP Payment Calc'!C:C,0))</f>
        <v>0</v>
      </c>
      <c r="O89" s="387">
        <f>INDEX('CHIRP Payment Calc'!AL:AL,MATCH(FeeCalc!F89,'CHIRP Payment Calc'!C:C,0))</f>
        <v>0.38</v>
      </c>
      <c r="P89" s="176">
        <f t="shared" si="11"/>
        <v>1581937.6793337064</v>
      </c>
      <c r="Q89" s="177">
        <f t="shared" si="15"/>
        <v>96510.786802852119</v>
      </c>
      <c r="R89" s="177">
        <f t="shared" si="16"/>
        <v>0</v>
      </c>
      <c r="S89" s="177">
        <f t="shared" si="17"/>
        <v>96510.786802852119</v>
      </c>
      <c r="T89" s="177">
        <f t="shared" si="18"/>
        <v>0</v>
      </c>
      <c r="U89" s="177">
        <f t="shared" si="19"/>
        <v>0</v>
      </c>
      <c r="V89" s="177">
        <f t="shared" si="20"/>
        <v>1678448.4661365584</v>
      </c>
      <c r="W89" s="177">
        <f t="shared" si="21"/>
        <v>0</v>
      </c>
      <c r="X89" s="178">
        <f t="shared" si="12"/>
        <v>0</v>
      </c>
    </row>
    <row r="90" spans="4:24">
      <c r="D90" s="9" t="s">
        <v>301</v>
      </c>
      <c r="E90" s="9" t="s">
        <v>3071</v>
      </c>
      <c r="F90" s="4" t="s">
        <v>125</v>
      </c>
      <c r="G90" s="9" t="s">
        <v>2113</v>
      </c>
      <c r="H90" s="176">
        <v>761899.8008276294</v>
      </c>
      <c r="I90" s="177">
        <v>37608.822822528622</v>
      </c>
      <c r="J90" s="177">
        <v>132334.48549835649</v>
      </c>
      <c r="K90" s="177">
        <v>135125.10886903843</v>
      </c>
      <c r="L90" s="189">
        <f t="shared" si="13"/>
        <v>894234.28632598592</v>
      </c>
      <c r="M90" s="178">
        <f t="shared" si="14"/>
        <v>172733.93169156706</v>
      </c>
      <c r="N90" s="387">
        <f>INDEX('CHIRP Payment Calc'!AM:AM,MATCH(F90,'CHIRP Payment Calc'!C:C,0))</f>
        <v>0.74</v>
      </c>
      <c r="O90" s="387">
        <f>INDEX('CHIRP Payment Calc'!AL:AL,MATCH(FeeCalc!F90,'CHIRP Payment Calc'!C:C,0))</f>
        <v>0</v>
      </c>
      <c r="P90" s="176">
        <f t="shared" si="11"/>
        <v>661733.37188122957</v>
      </c>
      <c r="Q90" s="177">
        <f t="shared" si="15"/>
        <v>34396.64352808024</v>
      </c>
      <c r="R90" s="177">
        <f t="shared" si="16"/>
        <v>6250.6927192840731</v>
      </c>
      <c r="S90" s="177">
        <f t="shared" si="17"/>
        <v>40647.336247364314</v>
      </c>
      <c r="T90" s="177">
        <f t="shared" si="18"/>
        <v>598202.49614052591</v>
      </c>
      <c r="U90" s="177">
        <f t="shared" si="19"/>
        <v>104178.21198806788</v>
      </c>
      <c r="V90" s="177">
        <f t="shared" si="20"/>
        <v>0</v>
      </c>
      <c r="W90" s="177">
        <f t="shared" si="21"/>
        <v>0</v>
      </c>
      <c r="X90" s="178">
        <f t="shared" si="12"/>
        <v>104178.21198806788</v>
      </c>
    </row>
    <row r="91" spans="4:24">
      <c r="D91" s="9" t="s">
        <v>301</v>
      </c>
      <c r="E91" s="9" t="s">
        <v>3071</v>
      </c>
      <c r="F91" s="4" t="s">
        <v>1088</v>
      </c>
      <c r="G91" s="9" t="s">
        <v>22984</v>
      </c>
      <c r="H91" s="176">
        <v>617098.28211019968</v>
      </c>
      <c r="I91" s="177">
        <v>51874.711997955012</v>
      </c>
      <c r="J91" s="177">
        <v>247381.78526892306</v>
      </c>
      <c r="K91" s="177">
        <v>57672.856491922357</v>
      </c>
      <c r="L91" s="189">
        <f t="shared" si="13"/>
        <v>864480.06737912272</v>
      </c>
      <c r="M91" s="178">
        <f t="shared" si="14"/>
        <v>109547.56848987736</v>
      </c>
      <c r="N91" s="387">
        <f>INDEX('CHIRP Payment Calc'!AM:AM,MATCH(F91,'CHIRP Payment Calc'!C:C,0))</f>
        <v>0.74</v>
      </c>
      <c r="O91" s="387">
        <f>INDEX('CHIRP Payment Calc'!AL:AL,MATCH(FeeCalc!F91,'CHIRP Payment Calc'!C:C,0))</f>
        <v>0</v>
      </c>
      <c r="P91" s="176">
        <f t="shared" si="11"/>
        <v>639715.24986055086</v>
      </c>
      <c r="Q91" s="177">
        <f t="shared" si="15"/>
        <v>27859.450295797342</v>
      </c>
      <c r="R91" s="177">
        <f t="shared" si="16"/>
        <v>11684.841772276794</v>
      </c>
      <c r="S91" s="177">
        <f t="shared" si="17"/>
        <v>39544.292068074137</v>
      </c>
      <c r="T91" s="177">
        <f t="shared" si="18"/>
        <v>484512.17905734509</v>
      </c>
      <c r="U91" s="177">
        <f t="shared" si="19"/>
        <v>194747.36287127988</v>
      </c>
      <c r="V91" s="177">
        <f t="shared" si="20"/>
        <v>0</v>
      </c>
      <c r="W91" s="177">
        <f t="shared" si="21"/>
        <v>0</v>
      </c>
      <c r="X91" s="178">
        <f t="shared" si="12"/>
        <v>194747.36287127988</v>
      </c>
    </row>
    <row r="92" spans="4:24">
      <c r="D92" s="9" t="s">
        <v>301</v>
      </c>
      <c r="E92" s="9" t="s">
        <v>3071</v>
      </c>
      <c r="F92" s="4" t="s">
        <v>830</v>
      </c>
      <c r="G92" s="9" t="s">
        <v>22953</v>
      </c>
      <c r="H92" s="176">
        <v>1870567.7956662199</v>
      </c>
      <c r="I92" s="177">
        <v>2049746.80933653</v>
      </c>
      <c r="J92" s="177">
        <v>521742.30397442303</v>
      </c>
      <c r="K92" s="177">
        <v>659097.46055479546</v>
      </c>
      <c r="L92" s="189">
        <f t="shared" si="13"/>
        <v>2392310.0996406428</v>
      </c>
      <c r="M92" s="178">
        <f t="shared" si="14"/>
        <v>2708844.2698913254</v>
      </c>
      <c r="N92" s="387">
        <f>INDEX('CHIRP Payment Calc'!AM:AM,MATCH(F92,'CHIRP Payment Calc'!C:C,0))</f>
        <v>0.74</v>
      </c>
      <c r="O92" s="387">
        <f>INDEX('CHIRP Payment Calc'!AL:AL,MATCH(FeeCalc!F92,'CHIRP Payment Calc'!C:C,0))</f>
        <v>0</v>
      </c>
      <c r="P92" s="176">
        <f t="shared" si="11"/>
        <v>1770309.4737340757</v>
      </c>
      <c r="Q92" s="177">
        <f t="shared" si="15"/>
        <v>84448.445310978961</v>
      </c>
      <c r="R92" s="177">
        <f t="shared" si="16"/>
        <v>24643.99818772807</v>
      </c>
      <c r="S92" s="177">
        <f t="shared" si="17"/>
        <v>109092.44349870703</v>
      </c>
      <c r="T92" s="177">
        <f t="shared" si="18"/>
        <v>1468668.6141039818</v>
      </c>
      <c r="U92" s="177">
        <f t="shared" si="19"/>
        <v>410733.30312880111</v>
      </c>
      <c r="V92" s="177">
        <f t="shared" si="20"/>
        <v>0</v>
      </c>
      <c r="W92" s="177">
        <f t="shared" si="21"/>
        <v>0</v>
      </c>
      <c r="X92" s="178">
        <f t="shared" si="12"/>
        <v>410733.30312880111</v>
      </c>
    </row>
    <row r="93" spans="4:24">
      <c r="D93" s="9" t="s">
        <v>301</v>
      </c>
      <c r="E93" s="9" t="s">
        <v>22998</v>
      </c>
      <c r="F93" s="4" t="s">
        <v>1666</v>
      </c>
      <c r="G93" s="9" t="s">
        <v>23154</v>
      </c>
      <c r="H93" s="176">
        <v>43447568.745282523</v>
      </c>
      <c r="I93" s="177">
        <v>64664526.519147538</v>
      </c>
      <c r="J93" s="177">
        <v>15151446.498673994</v>
      </c>
      <c r="K93" s="177">
        <v>22630220.097988352</v>
      </c>
      <c r="L93" s="189">
        <f t="shared" si="13"/>
        <v>58599015.243956521</v>
      </c>
      <c r="M93" s="178">
        <f t="shared" si="14"/>
        <v>87294746.617135882</v>
      </c>
      <c r="N93" s="387">
        <f>INDEX('CHIRP Payment Calc'!AM:AM,MATCH(F93,'CHIRP Payment Calc'!C:C,0))</f>
        <v>0.56000000000000005</v>
      </c>
      <c r="O93" s="387">
        <f>INDEX('CHIRP Payment Calc'!AL:AL,MATCH(FeeCalc!F93,'CHIRP Payment Calc'!C:C,0))</f>
        <v>0.26</v>
      </c>
      <c r="P93" s="176">
        <f t="shared" si="11"/>
        <v>55512082.657070979</v>
      </c>
      <c r="Q93" s="177">
        <f t="shared" si="15"/>
        <v>2510075.7401160244</v>
      </c>
      <c r="R93" s="177">
        <f t="shared" si="16"/>
        <v>917148.97434474959</v>
      </c>
      <c r="S93" s="177">
        <f t="shared" si="17"/>
        <v>3427224.7144607739</v>
      </c>
      <c r="T93" s="177">
        <f t="shared" si="18"/>
        <v>25815001.058205005</v>
      </c>
      <c r="U93" s="177">
        <f t="shared" si="19"/>
        <v>9026393.6587845087</v>
      </c>
      <c r="V93" s="177">
        <f t="shared" si="20"/>
        <v>17838490.074247595</v>
      </c>
      <c r="W93" s="177">
        <f t="shared" si="21"/>
        <v>6259422.580294651</v>
      </c>
      <c r="X93" s="178">
        <f t="shared" si="12"/>
        <v>15285816.239079159</v>
      </c>
    </row>
    <row r="94" spans="4:24">
      <c r="D94" s="9" t="s">
        <v>301</v>
      </c>
      <c r="E94" s="9" t="s">
        <v>2987</v>
      </c>
      <c r="F94" s="4" t="s">
        <v>578</v>
      </c>
      <c r="G94" s="9" t="s">
        <v>3624</v>
      </c>
      <c r="H94" s="176">
        <v>3757305.2934873337</v>
      </c>
      <c r="I94" s="177">
        <v>32791043.500064667</v>
      </c>
      <c r="J94" s="177">
        <v>127551.26820997597</v>
      </c>
      <c r="K94" s="177">
        <v>91046.47402191507</v>
      </c>
      <c r="L94" s="189">
        <f t="shared" si="13"/>
        <v>3884856.5616973098</v>
      </c>
      <c r="M94" s="178">
        <f t="shared" si="14"/>
        <v>32882089.974086583</v>
      </c>
      <c r="N94" s="387">
        <f>INDEX('CHIRP Payment Calc'!AM:AM,MATCH(F94,'CHIRP Payment Calc'!C:C,0))</f>
        <v>0.92999999999999994</v>
      </c>
      <c r="O94" s="387">
        <f>INDEX('CHIRP Payment Calc'!AL:AL,MATCH(FeeCalc!F94,'CHIRP Payment Calc'!C:C,0))</f>
        <v>1.96</v>
      </c>
      <c r="P94" s="176">
        <f t="shared" si="11"/>
        <v>68061812.951588199</v>
      </c>
      <c r="Q94" s="177">
        <f t="shared" si="15"/>
        <v>4134188.332123633</v>
      </c>
      <c r="R94" s="177">
        <f t="shared" si="16"/>
        <v>18962.155437333906</v>
      </c>
      <c r="S94" s="177">
        <f t="shared" si="17"/>
        <v>4153150.487560967</v>
      </c>
      <c r="T94" s="177">
        <f t="shared" si="18"/>
        <v>3707473.6582951937</v>
      </c>
      <c r="U94" s="177">
        <f t="shared" si="19"/>
        <v>126194.33982476346</v>
      </c>
      <c r="V94" s="177">
        <f t="shared" si="20"/>
        <v>68191453.856898412</v>
      </c>
      <c r="W94" s="177">
        <f t="shared" si="21"/>
        <v>189841.58413080164</v>
      </c>
      <c r="X94" s="178">
        <f t="shared" si="12"/>
        <v>316035.92395556509</v>
      </c>
    </row>
    <row r="95" spans="4:24">
      <c r="D95" s="9" t="s">
        <v>301</v>
      </c>
      <c r="E95" s="9" t="s">
        <v>2987</v>
      </c>
      <c r="F95" s="4" t="s">
        <v>1517</v>
      </c>
      <c r="G95" s="9" t="s">
        <v>23163</v>
      </c>
      <c r="H95" s="176">
        <v>206529.63749860332</v>
      </c>
      <c r="I95" s="177">
        <v>0</v>
      </c>
      <c r="J95" s="177">
        <v>147389.88767318163</v>
      </c>
      <c r="K95" s="177">
        <v>0</v>
      </c>
      <c r="L95" s="189">
        <f t="shared" si="13"/>
        <v>353919.52517178492</v>
      </c>
      <c r="M95" s="178">
        <f t="shared" si="14"/>
        <v>0</v>
      </c>
      <c r="N95" s="387">
        <f>INDEX('CHIRP Payment Calc'!AM:AM,MATCH(F95,'CHIRP Payment Calc'!C:C,0))</f>
        <v>0.74</v>
      </c>
      <c r="O95" s="387">
        <f>INDEX('CHIRP Payment Calc'!AL:AL,MATCH(FeeCalc!F95,'CHIRP Payment Calc'!C:C,0))</f>
        <v>1.96</v>
      </c>
      <c r="P95" s="176">
        <f t="shared" si="11"/>
        <v>261900.44862712084</v>
      </c>
      <c r="Q95" s="177">
        <f t="shared" si="15"/>
        <v>9323.9640059051162</v>
      </c>
      <c r="R95" s="177">
        <f t="shared" si="16"/>
        <v>6961.8202262651757</v>
      </c>
      <c r="S95" s="177">
        <f t="shared" si="17"/>
        <v>16285.784232170292</v>
      </c>
      <c r="T95" s="177">
        <f t="shared" si="18"/>
        <v>162155.89575487157</v>
      </c>
      <c r="U95" s="177">
        <f t="shared" si="19"/>
        <v>116030.33710441958</v>
      </c>
      <c r="V95" s="177">
        <f t="shared" si="20"/>
        <v>0</v>
      </c>
      <c r="W95" s="177">
        <f t="shared" si="21"/>
        <v>0</v>
      </c>
      <c r="X95" s="178">
        <f t="shared" si="12"/>
        <v>116030.33710441958</v>
      </c>
    </row>
    <row r="96" spans="4:24">
      <c r="D96" s="9" t="s">
        <v>301</v>
      </c>
      <c r="E96" s="9" t="s">
        <v>2987</v>
      </c>
      <c r="F96" s="4" t="s">
        <v>566</v>
      </c>
      <c r="G96" s="9" t="s">
        <v>3587</v>
      </c>
      <c r="H96" s="176">
        <v>8542320.2067928184</v>
      </c>
      <c r="I96" s="177">
        <v>17989234.978051405</v>
      </c>
      <c r="J96" s="177">
        <v>1147229.5697194154</v>
      </c>
      <c r="K96" s="177">
        <v>5695485.0740027083</v>
      </c>
      <c r="L96" s="189">
        <f t="shared" si="13"/>
        <v>9689549.7765122335</v>
      </c>
      <c r="M96" s="178">
        <f t="shared" si="14"/>
        <v>23684720.052054115</v>
      </c>
      <c r="N96" s="387">
        <f>INDEX('CHIRP Payment Calc'!AM:AM,MATCH(F96,'CHIRP Payment Calc'!C:C,0))</f>
        <v>0.74</v>
      </c>
      <c r="O96" s="387">
        <f>INDEX('CHIRP Payment Calc'!AL:AL,MATCH(FeeCalc!F96,'CHIRP Payment Calc'!C:C,0))</f>
        <v>1.96</v>
      </c>
      <c r="P96" s="176">
        <f t="shared" si="11"/>
        <v>53592318.136645116</v>
      </c>
      <c r="Q96" s="177">
        <f t="shared" si="15"/>
        <v>2536724.1451728675</v>
      </c>
      <c r="R96" s="177">
        <f t="shared" si="16"/>
        <v>766729.82723219215</v>
      </c>
      <c r="S96" s="177">
        <f t="shared" si="17"/>
        <v>3303453.9724050597</v>
      </c>
      <c r="T96" s="177">
        <f t="shared" si="18"/>
        <v>6706967.5894182334</v>
      </c>
      <c r="U96" s="177">
        <f t="shared" si="19"/>
        <v>903138.17190677393</v>
      </c>
      <c r="V96" s="177">
        <f t="shared" si="20"/>
        <v>37409974.065762073</v>
      </c>
      <c r="W96" s="177">
        <f t="shared" si="21"/>
        <v>11875692.281963095</v>
      </c>
      <c r="X96" s="178">
        <f t="shared" si="12"/>
        <v>12778830.453869868</v>
      </c>
    </row>
    <row r="97" spans="4:24">
      <c r="D97" s="9" t="s">
        <v>301</v>
      </c>
      <c r="E97" s="9" t="s">
        <v>2987</v>
      </c>
      <c r="F97" s="4" t="s">
        <v>188</v>
      </c>
      <c r="G97" s="9" t="s">
        <v>3590</v>
      </c>
      <c r="H97" s="176">
        <v>302220.78512910288</v>
      </c>
      <c r="I97" s="177">
        <v>1014242.5819757055</v>
      </c>
      <c r="J97" s="177">
        <v>708039.71612485091</v>
      </c>
      <c r="K97" s="177">
        <v>2113422.5849378351</v>
      </c>
      <c r="L97" s="189">
        <f t="shared" si="13"/>
        <v>1010260.5012539538</v>
      </c>
      <c r="M97" s="178">
        <f t="shared" si="14"/>
        <v>3127665.1669135406</v>
      </c>
      <c r="N97" s="387">
        <f>INDEX('CHIRP Payment Calc'!AM:AM,MATCH(F97,'CHIRP Payment Calc'!C:C,0))</f>
        <v>1.31</v>
      </c>
      <c r="O97" s="387">
        <f>INDEX('CHIRP Payment Calc'!AL:AL,MATCH(FeeCalc!F97,'CHIRP Payment Calc'!C:C,0))</f>
        <v>1.96</v>
      </c>
      <c r="P97" s="176">
        <f t="shared" si="11"/>
        <v>7453664.9837932196</v>
      </c>
      <c r="Q97" s="177">
        <f t="shared" si="15"/>
        <v>145432.27546791692</v>
      </c>
      <c r="R97" s="177">
        <f t="shared" si="16"/>
        <v>323606.82731500291</v>
      </c>
      <c r="S97" s="177">
        <f t="shared" si="17"/>
        <v>469039.10278291983</v>
      </c>
      <c r="T97" s="177">
        <f t="shared" si="18"/>
        <v>420062.84193010587</v>
      </c>
      <c r="U97" s="177">
        <f t="shared" si="19"/>
        <v>986736.20013144123</v>
      </c>
      <c r="V97" s="177">
        <f t="shared" si="20"/>
        <v>2109194.1227293187</v>
      </c>
      <c r="W97" s="177">
        <f t="shared" si="21"/>
        <v>4406710.9217852736</v>
      </c>
      <c r="X97" s="178">
        <f t="shared" si="12"/>
        <v>5393447.1219167151</v>
      </c>
    </row>
    <row r="98" spans="4:24">
      <c r="D98" s="9" t="s">
        <v>301</v>
      </c>
      <c r="E98" s="9" t="s">
        <v>2987</v>
      </c>
      <c r="F98" s="4" t="s">
        <v>263</v>
      </c>
      <c r="G98" s="9" t="s">
        <v>22937</v>
      </c>
      <c r="H98" s="176">
        <v>3990013.8733347505</v>
      </c>
      <c r="I98" s="177">
        <v>5449578.7958462844</v>
      </c>
      <c r="J98" s="177">
        <v>300976.55226130359</v>
      </c>
      <c r="K98" s="177">
        <v>445359.22415499465</v>
      </c>
      <c r="L98" s="189">
        <f t="shared" si="13"/>
        <v>4290990.4255960537</v>
      </c>
      <c r="M98" s="178">
        <f t="shared" si="14"/>
        <v>5894938.0200012792</v>
      </c>
      <c r="N98" s="387">
        <f>INDEX('CHIRP Payment Calc'!AM:AM,MATCH(F98,'CHIRP Payment Calc'!C:C,0))</f>
        <v>1.02</v>
      </c>
      <c r="O98" s="387">
        <f>INDEX('CHIRP Payment Calc'!AL:AL,MATCH(FeeCalc!F98,'CHIRP Payment Calc'!C:C,0))</f>
        <v>1.96</v>
      </c>
      <c r="P98" s="176">
        <f t="shared" si="11"/>
        <v>15930888.753310481</v>
      </c>
      <c r="Q98" s="177">
        <f t="shared" si="15"/>
        <v>899927.68590234418</v>
      </c>
      <c r="R98" s="177">
        <f t="shared" si="16"/>
        <v>75312.776339382093</v>
      </c>
      <c r="S98" s="177">
        <f t="shared" si="17"/>
        <v>975240.46224172623</v>
      </c>
      <c r="T98" s="177">
        <f t="shared" si="18"/>
        <v>4318105.1997893322</v>
      </c>
      <c r="U98" s="177">
        <f t="shared" si="19"/>
        <v>326591.57798566989</v>
      </c>
      <c r="V98" s="177">
        <f t="shared" si="20"/>
        <v>11332811.076773174</v>
      </c>
      <c r="W98" s="177">
        <f t="shared" si="21"/>
        <v>928621.3610040315</v>
      </c>
      <c r="X98" s="178">
        <f t="shared" si="12"/>
        <v>1255212.9389897014</v>
      </c>
    </row>
    <row r="99" spans="4:24">
      <c r="D99" s="9" t="s">
        <v>301</v>
      </c>
      <c r="E99" s="9" t="s">
        <v>2987</v>
      </c>
      <c r="F99" s="4" t="s">
        <v>962</v>
      </c>
      <c r="G99" s="9" t="s">
        <v>3592</v>
      </c>
      <c r="H99" s="176">
        <v>1424515.9800744371</v>
      </c>
      <c r="I99" s="177">
        <v>73404.751137715866</v>
      </c>
      <c r="J99" s="177">
        <v>129215.22332200363</v>
      </c>
      <c r="K99" s="177">
        <v>199658.86950956754</v>
      </c>
      <c r="L99" s="189">
        <f t="shared" si="13"/>
        <v>1553731.2033964407</v>
      </c>
      <c r="M99" s="178">
        <f t="shared" si="14"/>
        <v>273063.62064728339</v>
      </c>
      <c r="N99" s="387">
        <f>INDEX('CHIRP Payment Calc'!AM:AM,MATCH(F99,'CHIRP Payment Calc'!C:C,0))</f>
        <v>0.74</v>
      </c>
      <c r="O99" s="387">
        <f>INDEX('CHIRP Payment Calc'!AL:AL,MATCH(FeeCalc!F99,'CHIRP Payment Calc'!C:C,0))</f>
        <v>1.96</v>
      </c>
      <c r="P99" s="176">
        <f t="shared" si="11"/>
        <v>1684965.7869820413</v>
      </c>
      <c r="Q99" s="177">
        <f t="shared" si="15"/>
        <v>73088.456663541525</v>
      </c>
      <c r="R99" s="177">
        <f t="shared" si="16"/>
        <v>31081.956350874581</v>
      </c>
      <c r="S99" s="177">
        <f t="shared" si="17"/>
        <v>104170.4130144161</v>
      </c>
      <c r="T99" s="177">
        <f t="shared" si="18"/>
        <v>1118452.864992131</v>
      </c>
      <c r="U99" s="177">
        <f t="shared" si="19"/>
        <v>101722.62261519434</v>
      </c>
      <c r="V99" s="177">
        <f t="shared" si="20"/>
        <v>152650.72915641707</v>
      </c>
      <c r="W99" s="177">
        <f t="shared" si="21"/>
        <v>416309.98323271528</v>
      </c>
      <c r="X99" s="178">
        <f t="shared" si="12"/>
        <v>518032.60584790964</v>
      </c>
    </row>
    <row r="100" spans="4:24">
      <c r="D100" s="9" t="s">
        <v>301</v>
      </c>
      <c r="E100" s="9" t="s">
        <v>2987</v>
      </c>
      <c r="F100" s="4" t="s">
        <v>1781</v>
      </c>
      <c r="G100" s="9" t="s">
        <v>2826</v>
      </c>
      <c r="H100" s="176">
        <v>969086.74925522623</v>
      </c>
      <c r="I100" s="177">
        <v>7735891.0500386702</v>
      </c>
      <c r="J100" s="177">
        <v>1288003.0706388566</v>
      </c>
      <c r="K100" s="177">
        <v>4717678.9032474924</v>
      </c>
      <c r="L100" s="189">
        <f t="shared" si="13"/>
        <v>2257089.8198940828</v>
      </c>
      <c r="M100" s="178">
        <f t="shared" si="14"/>
        <v>12453569.953286164</v>
      </c>
      <c r="N100" s="387">
        <f>INDEX('CHIRP Payment Calc'!AM:AM,MATCH(F100,'CHIRP Payment Calc'!C:C,0))</f>
        <v>1.58</v>
      </c>
      <c r="O100" s="387">
        <f>INDEX('CHIRP Payment Calc'!AL:AL,MATCH(FeeCalc!F100,'CHIRP Payment Calc'!C:C,0))</f>
        <v>1.96</v>
      </c>
      <c r="P100" s="176">
        <f t="shared" si="11"/>
        <v>27975199.02387353</v>
      </c>
      <c r="Q100" s="177">
        <f t="shared" si="15"/>
        <v>1018436.5543864144</v>
      </c>
      <c r="R100" s="177">
        <f t="shared" si="16"/>
        <v>720108.22353028599</v>
      </c>
      <c r="S100" s="177">
        <f t="shared" si="17"/>
        <v>1738544.7779167003</v>
      </c>
      <c r="T100" s="177">
        <f t="shared" si="18"/>
        <v>1624569.8289901938</v>
      </c>
      <c r="U100" s="177">
        <f t="shared" si="19"/>
        <v>2164941.3314993549</v>
      </c>
      <c r="V100" s="177">
        <f t="shared" si="20"/>
        <v>16087370.247295272</v>
      </c>
      <c r="W100" s="177">
        <f t="shared" si="21"/>
        <v>9836862.3940054104</v>
      </c>
      <c r="X100" s="178">
        <f t="shared" si="12"/>
        <v>12001803.725504765</v>
      </c>
    </row>
    <row r="101" spans="4:24">
      <c r="D101" s="9" t="s">
        <v>301</v>
      </c>
      <c r="E101" s="9" t="s">
        <v>2987</v>
      </c>
      <c r="F101" s="4" t="s">
        <v>563</v>
      </c>
      <c r="G101" s="9" t="s">
        <v>3589</v>
      </c>
      <c r="H101" s="176">
        <v>12446245.98903876</v>
      </c>
      <c r="I101" s="177">
        <v>8235549.9827336995</v>
      </c>
      <c r="J101" s="177">
        <v>1174982.622159967</v>
      </c>
      <c r="K101" s="177">
        <v>4266440.4601692185</v>
      </c>
      <c r="L101" s="189">
        <f t="shared" si="13"/>
        <v>13621228.611198727</v>
      </c>
      <c r="M101" s="178">
        <f t="shared" si="14"/>
        <v>12501990.442902919</v>
      </c>
      <c r="N101" s="387">
        <f>INDEX('CHIRP Payment Calc'!AM:AM,MATCH(F101,'CHIRP Payment Calc'!C:C,0))</f>
        <v>0.74</v>
      </c>
      <c r="O101" s="387">
        <f>INDEX('CHIRP Payment Calc'!AL:AL,MATCH(FeeCalc!F101,'CHIRP Payment Calc'!C:C,0))</f>
        <v>1.96</v>
      </c>
      <c r="P101" s="176">
        <f t="shared" si="11"/>
        <v>34583610.440376773</v>
      </c>
      <c r="Q101" s="177">
        <f t="shared" si="15"/>
        <v>1546667.6391381295</v>
      </c>
      <c r="R101" s="177">
        <f t="shared" si="16"/>
        <v>589258.11334021564</v>
      </c>
      <c r="S101" s="177">
        <f t="shared" si="17"/>
        <v>2135925.7524783453</v>
      </c>
      <c r="T101" s="177">
        <f t="shared" si="18"/>
        <v>9772118.8667253926</v>
      </c>
      <c r="U101" s="177">
        <f t="shared" si="19"/>
        <v>924986.31957273989</v>
      </c>
      <c r="V101" s="177">
        <f t="shared" si="20"/>
        <v>17126448.770459469</v>
      </c>
      <c r="W101" s="177">
        <f t="shared" si="21"/>
        <v>8895982.2360975202</v>
      </c>
      <c r="X101" s="178">
        <f t="shared" si="12"/>
        <v>9820968.5556702595</v>
      </c>
    </row>
    <row r="102" spans="4:24">
      <c r="D102" s="9" t="s">
        <v>301</v>
      </c>
      <c r="E102" s="9" t="s">
        <v>2987</v>
      </c>
      <c r="F102" s="4" t="s">
        <v>260</v>
      </c>
      <c r="G102" s="9" t="s">
        <v>22940</v>
      </c>
      <c r="H102" s="176">
        <v>1119839.0211786486</v>
      </c>
      <c r="I102" s="177">
        <v>499472.72206980531</v>
      </c>
      <c r="J102" s="177">
        <v>154379.94924986802</v>
      </c>
      <c r="K102" s="177">
        <v>605546.56616029795</v>
      </c>
      <c r="L102" s="189">
        <f t="shared" si="13"/>
        <v>1274218.9704285166</v>
      </c>
      <c r="M102" s="178">
        <f t="shared" si="14"/>
        <v>1105019.2882301032</v>
      </c>
      <c r="N102" s="387">
        <f>INDEX('CHIRP Payment Calc'!AM:AM,MATCH(F102,'CHIRP Payment Calc'!C:C,0))</f>
        <v>1.17</v>
      </c>
      <c r="O102" s="387">
        <f>INDEX('CHIRP Payment Calc'!AL:AL,MATCH(FeeCalc!F102,'CHIRP Payment Calc'!C:C,0))</f>
        <v>1.96</v>
      </c>
      <c r="P102" s="176">
        <f t="shared" si="11"/>
        <v>3656674.0003323667</v>
      </c>
      <c r="Q102" s="177">
        <f t="shared" si="15"/>
        <v>139658.08586425532</v>
      </c>
      <c r="R102" s="177">
        <f t="shared" si="16"/>
        <v>87286.966614672099</v>
      </c>
      <c r="S102" s="177">
        <f t="shared" si="17"/>
        <v>226945.05247892742</v>
      </c>
      <c r="T102" s="177">
        <f t="shared" si="18"/>
        <v>1390144.9918079774</v>
      </c>
      <c r="U102" s="177">
        <f t="shared" si="19"/>
        <v>192153.76661951659</v>
      </c>
      <c r="V102" s="177">
        <f t="shared" si="20"/>
        <v>1038691.2840921149</v>
      </c>
      <c r="W102" s="177">
        <f t="shared" si="21"/>
        <v>1262629.0102916851</v>
      </c>
      <c r="X102" s="178">
        <f t="shared" si="12"/>
        <v>1454782.7769112017</v>
      </c>
    </row>
    <row r="103" spans="4:24">
      <c r="D103" s="9" t="s">
        <v>301</v>
      </c>
      <c r="E103" s="9" t="s">
        <v>2987</v>
      </c>
      <c r="F103" s="4" t="s">
        <v>1055</v>
      </c>
      <c r="G103" s="9" t="s">
        <v>23113</v>
      </c>
      <c r="H103" s="176">
        <v>2735804.4119319171</v>
      </c>
      <c r="I103" s="177">
        <v>2511881.3523316723</v>
      </c>
      <c r="J103" s="177">
        <v>6133301.6914165476</v>
      </c>
      <c r="K103" s="177">
        <v>12827610.655970106</v>
      </c>
      <c r="L103" s="189">
        <f t="shared" si="13"/>
        <v>8869106.1033484638</v>
      </c>
      <c r="M103" s="178">
        <f t="shared" si="14"/>
        <v>15339492.008301778</v>
      </c>
      <c r="N103" s="387">
        <f>INDEX('CHIRP Payment Calc'!AM:AM,MATCH(F103,'CHIRP Payment Calc'!C:C,0))</f>
        <v>0.98</v>
      </c>
      <c r="O103" s="387">
        <f>INDEX('CHIRP Payment Calc'!AL:AL,MATCH(FeeCalc!F103,'CHIRP Payment Calc'!C:C,0))</f>
        <v>1.96</v>
      </c>
      <c r="P103" s="176">
        <f t="shared" si="11"/>
        <v>38757128.317552976</v>
      </c>
      <c r="Q103" s="177">
        <f t="shared" si="15"/>
        <v>463927.43450413051</v>
      </c>
      <c r="R103" s="177">
        <f t="shared" si="16"/>
        <v>1988473.5665929548</v>
      </c>
      <c r="S103" s="177">
        <f t="shared" si="17"/>
        <v>2452401.0010970854</v>
      </c>
      <c r="T103" s="177">
        <f t="shared" si="18"/>
        <v>2844656.0463589164</v>
      </c>
      <c r="U103" s="177">
        <f t="shared" si="19"/>
        <v>6394293.2527534217</v>
      </c>
      <c r="V103" s="177">
        <f t="shared" si="20"/>
        <v>5223647.1624085708</v>
      </c>
      <c r="W103" s="177">
        <f t="shared" si="21"/>
        <v>26746932.857129157</v>
      </c>
      <c r="X103" s="178">
        <f t="shared" si="12"/>
        <v>33141226.109882578</v>
      </c>
    </row>
    <row r="104" spans="4:24">
      <c r="D104" s="9" t="s">
        <v>301</v>
      </c>
      <c r="E104" s="9" t="s">
        <v>2987</v>
      </c>
      <c r="F104" s="4" t="s">
        <v>418</v>
      </c>
      <c r="G104" s="9" t="s">
        <v>23128</v>
      </c>
      <c r="H104" s="176">
        <v>324445.14438118861</v>
      </c>
      <c r="I104" s="177">
        <v>16449.768645762255</v>
      </c>
      <c r="J104" s="177">
        <v>169455.58613026462</v>
      </c>
      <c r="K104" s="177">
        <v>53487.366955354228</v>
      </c>
      <c r="L104" s="189">
        <f t="shared" si="13"/>
        <v>493900.73051145324</v>
      </c>
      <c r="M104" s="178">
        <f t="shared" si="14"/>
        <v>69937.13560111649</v>
      </c>
      <c r="N104" s="387">
        <f>INDEX('CHIRP Payment Calc'!AM:AM,MATCH(F104,'CHIRP Payment Calc'!C:C,0))</f>
        <v>1.26</v>
      </c>
      <c r="O104" s="387">
        <f>INDEX('CHIRP Payment Calc'!AL:AL,MATCH(FeeCalc!F104,'CHIRP Payment Calc'!C:C,0))</f>
        <v>1.96</v>
      </c>
      <c r="P104" s="176">
        <f t="shared" si="11"/>
        <v>759391.7062226194</v>
      </c>
      <c r="Q104" s="177">
        <f t="shared" si="15"/>
        <v>26907.097757872172</v>
      </c>
      <c r="R104" s="177">
        <f t="shared" si="16"/>
        <v>20320.166665316665</v>
      </c>
      <c r="S104" s="177">
        <f t="shared" si="17"/>
        <v>47227.264423188841</v>
      </c>
      <c r="T104" s="177">
        <f t="shared" si="18"/>
        <v>433740.9887748516</v>
      </c>
      <c r="U104" s="177">
        <f t="shared" si="19"/>
        <v>227142.59417461004</v>
      </c>
      <c r="V104" s="177">
        <f t="shared" si="20"/>
        <v>34208.537449012219</v>
      </c>
      <c r="W104" s="177">
        <f t="shared" si="21"/>
        <v>111526.85024733435</v>
      </c>
      <c r="X104" s="178">
        <f t="shared" si="12"/>
        <v>338669.44442194438</v>
      </c>
    </row>
    <row r="105" spans="4:24">
      <c r="D105" s="9" t="s">
        <v>301</v>
      </c>
      <c r="E105" s="9" t="s">
        <v>2987</v>
      </c>
      <c r="F105" s="4" t="s">
        <v>746</v>
      </c>
      <c r="G105" s="9" t="s">
        <v>3326</v>
      </c>
      <c r="H105" s="176">
        <v>5897046.1041795863</v>
      </c>
      <c r="I105" s="177">
        <v>9581881.836521877</v>
      </c>
      <c r="J105" s="177">
        <v>6004670.578806839</v>
      </c>
      <c r="K105" s="177">
        <v>9190876.3913335502</v>
      </c>
      <c r="L105" s="189">
        <f t="shared" si="13"/>
        <v>11901716.682986425</v>
      </c>
      <c r="M105" s="178">
        <f t="shared" si="14"/>
        <v>18772758.227855429</v>
      </c>
      <c r="N105" s="387">
        <f>INDEX('CHIRP Payment Calc'!AM:AM,MATCH(F105,'CHIRP Payment Calc'!C:C,0))</f>
        <v>0.74</v>
      </c>
      <c r="O105" s="387">
        <f>INDEX('CHIRP Payment Calc'!AL:AL,MATCH(FeeCalc!F105,'CHIRP Payment Calc'!C:C,0))</f>
        <v>1.96</v>
      </c>
      <c r="P105" s="176">
        <f t="shared" si="11"/>
        <v>45601876.472006589</v>
      </c>
      <c r="Q105" s="177">
        <f t="shared" si="15"/>
        <v>1411986.6256857899</v>
      </c>
      <c r="R105" s="177">
        <f t="shared" si="16"/>
        <v>1433462.1673615419</v>
      </c>
      <c r="S105" s="177">
        <f t="shared" si="17"/>
        <v>2845448.7930473317</v>
      </c>
      <c r="T105" s="177">
        <f t="shared" si="18"/>
        <v>4630041.5035468368</v>
      </c>
      <c r="U105" s="177">
        <f t="shared" si="19"/>
        <v>4727081.0939543201</v>
      </c>
      <c r="V105" s="177">
        <f t="shared" si="20"/>
        <v>19926247.638814725</v>
      </c>
      <c r="W105" s="177">
        <f t="shared" si="21"/>
        <v>19163955.02873804</v>
      </c>
      <c r="X105" s="178">
        <f t="shared" si="12"/>
        <v>23891036.122692361</v>
      </c>
    </row>
    <row r="106" spans="4:24">
      <c r="D106" s="9" t="s">
        <v>301</v>
      </c>
      <c r="E106" s="9" t="s">
        <v>2987</v>
      </c>
      <c r="F106" s="4" t="s">
        <v>575</v>
      </c>
      <c r="G106" s="9" t="s">
        <v>3595</v>
      </c>
      <c r="H106" s="176">
        <v>3955813.5937027661</v>
      </c>
      <c r="I106" s="177">
        <v>2961564.3771698601</v>
      </c>
      <c r="J106" s="177">
        <v>645458.52661504445</v>
      </c>
      <c r="K106" s="177">
        <v>3019101.9900041316</v>
      </c>
      <c r="L106" s="189">
        <f t="shared" si="13"/>
        <v>4601272.1203178102</v>
      </c>
      <c r="M106" s="178">
        <f t="shared" si="14"/>
        <v>5980666.3671739921</v>
      </c>
      <c r="N106" s="387">
        <f>INDEX('CHIRP Payment Calc'!AM:AM,MATCH(F106,'CHIRP Payment Calc'!C:C,0))</f>
        <v>0.74</v>
      </c>
      <c r="O106" s="387">
        <f>INDEX('CHIRP Payment Calc'!AL:AL,MATCH(FeeCalc!F106,'CHIRP Payment Calc'!C:C,0))</f>
        <v>1.96</v>
      </c>
      <c r="P106" s="176">
        <f t="shared" si="11"/>
        <v>15127047.448696204</v>
      </c>
      <c r="Q106" s="177">
        <f t="shared" si="15"/>
        <v>532719.54771256866</v>
      </c>
      <c r="R106" s="177">
        <f t="shared" si="16"/>
        <v>408196.54532573815</v>
      </c>
      <c r="S106" s="177">
        <f t="shared" si="17"/>
        <v>940916.0930383068</v>
      </c>
      <c r="T106" s="177">
        <f t="shared" si="18"/>
        <v>3105890.7791406335</v>
      </c>
      <c r="U106" s="177">
        <f t="shared" si="19"/>
        <v>508126.92520758824</v>
      </c>
      <c r="V106" s="177">
        <f t="shared" si="20"/>
        <v>6158797.0071649076</v>
      </c>
      <c r="W106" s="177">
        <f t="shared" si="21"/>
        <v>6295148.830221381</v>
      </c>
      <c r="X106" s="178">
        <f t="shared" si="12"/>
        <v>6803275.7554289689</v>
      </c>
    </row>
    <row r="107" spans="4:24">
      <c r="D107" s="9" t="s">
        <v>301</v>
      </c>
      <c r="E107" s="9" t="s">
        <v>2987</v>
      </c>
      <c r="F107" s="4" t="s">
        <v>248</v>
      </c>
      <c r="G107" s="9" t="s">
        <v>23161</v>
      </c>
      <c r="H107" s="176">
        <v>4057192.3785849018</v>
      </c>
      <c r="I107" s="177">
        <v>4288685.8781583793</v>
      </c>
      <c r="J107" s="177">
        <v>1316858.2580022572</v>
      </c>
      <c r="K107" s="177">
        <v>2079813.2485158336</v>
      </c>
      <c r="L107" s="189">
        <f t="shared" si="13"/>
        <v>5374050.6365871588</v>
      </c>
      <c r="M107" s="178">
        <f t="shared" si="14"/>
        <v>6368499.1266742125</v>
      </c>
      <c r="N107" s="387">
        <f>INDEX('CHIRP Payment Calc'!AM:AM,MATCH(F107,'CHIRP Payment Calc'!C:C,0))</f>
        <v>1.1000000000000001</v>
      </c>
      <c r="O107" s="387">
        <f>INDEX('CHIRP Payment Calc'!AL:AL,MATCH(FeeCalc!F107,'CHIRP Payment Calc'!C:C,0))</f>
        <v>1.96</v>
      </c>
      <c r="P107" s="176">
        <f t="shared" si="11"/>
        <v>18393713.988527332</v>
      </c>
      <c r="Q107" s="177">
        <f t="shared" si="15"/>
        <v>785095.29592991446</v>
      </c>
      <c r="R107" s="177">
        <f t="shared" si="16"/>
        <v>352658.17346128833</v>
      </c>
      <c r="S107" s="177">
        <f t="shared" si="17"/>
        <v>1137753.4693912028</v>
      </c>
      <c r="T107" s="177">
        <f t="shared" si="18"/>
        <v>4735184.7389319809</v>
      </c>
      <c r="U107" s="177">
        <f t="shared" si="19"/>
        <v>1541004.3444707266</v>
      </c>
      <c r="V107" s="177">
        <f t="shared" si="20"/>
        <v>8918646.4946317486</v>
      </c>
      <c r="W107" s="177">
        <f t="shared" si="21"/>
        <v>4336631.8798840791</v>
      </c>
      <c r="X107" s="178">
        <f t="shared" si="12"/>
        <v>5877636.2243548054</v>
      </c>
    </row>
    <row r="108" spans="4:24">
      <c r="D108" s="9" t="s">
        <v>301</v>
      </c>
      <c r="E108" s="9" t="s">
        <v>2987</v>
      </c>
      <c r="F108" s="4" t="s">
        <v>245</v>
      </c>
      <c r="G108" s="9" t="s">
        <v>22927</v>
      </c>
      <c r="H108" s="176">
        <v>4919707.5255530132</v>
      </c>
      <c r="I108" s="177">
        <v>4399614.2160754502</v>
      </c>
      <c r="J108" s="177">
        <v>2682577.2097748742</v>
      </c>
      <c r="K108" s="177">
        <v>5315686.6311813621</v>
      </c>
      <c r="L108" s="189">
        <f t="shared" si="13"/>
        <v>7602284.7353278873</v>
      </c>
      <c r="M108" s="178">
        <f t="shared" si="14"/>
        <v>9715300.8472568132</v>
      </c>
      <c r="N108" s="387">
        <f>INDEX('CHIRP Payment Calc'!AM:AM,MATCH(F108,'CHIRP Payment Calc'!C:C,0))</f>
        <v>1.28</v>
      </c>
      <c r="O108" s="387">
        <f>INDEX('CHIRP Payment Calc'!AL:AL,MATCH(FeeCalc!F108,'CHIRP Payment Calc'!C:C,0))</f>
        <v>1.96</v>
      </c>
      <c r="P108" s="176">
        <f t="shared" si="11"/>
        <v>28772914.121843047</v>
      </c>
      <c r="Q108" s="177">
        <f t="shared" si="15"/>
        <v>910267.36979565513</v>
      </c>
      <c r="R108" s="177">
        <f t="shared" si="16"/>
        <v>884198.59312514751</v>
      </c>
      <c r="S108" s="177">
        <f t="shared" si="17"/>
        <v>1794465.9629208026</v>
      </c>
      <c r="T108" s="177">
        <f t="shared" si="18"/>
        <v>6681406.506851838</v>
      </c>
      <c r="U108" s="177">
        <f t="shared" si="19"/>
        <v>3652871.094161531</v>
      </c>
      <c r="V108" s="177">
        <f t="shared" si="20"/>
        <v>9149330.3591595553</v>
      </c>
      <c r="W108" s="177">
        <f t="shared" si="21"/>
        <v>11083772.124590926</v>
      </c>
      <c r="X108" s="178">
        <f t="shared" si="12"/>
        <v>14736643.218752457</v>
      </c>
    </row>
    <row r="109" spans="4:24">
      <c r="D109" s="9" t="s">
        <v>301</v>
      </c>
      <c r="E109" s="9" t="s">
        <v>2987</v>
      </c>
      <c r="F109" s="4" t="s">
        <v>421</v>
      </c>
      <c r="G109" s="9" t="s">
        <v>23130</v>
      </c>
      <c r="H109" s="176">
        <v>85187.265763273666</v>
      </c>
      <c r="I109" s="177">
        <v>35419.57472329677</v>
      </c>
      <c r="J109" s="177">
        <v>171763.0314127788</v>
      </c>
      <c r="K109" s="177">
        <v>629822.79306111939</v>
      </c>
      <c r="L109" s="189">
        <f t="shared" si="13"/>
        <v>256950.29717605247</v>
      </c>
      <c r="M109" s="178">
        <f t="shared" si="14"/>
        <v>665242.36778441619</v>
      </c>
      <c r="N109" s="387">
        <f>INDEX('CHIRP Payment Calc'!AM:AM,MATCH(F109,'CHIRP Payment Calc'!C:C,0))</f>
        <v>2.29</v>
      </c>
      <c r="O109" s="387">
        <f>INDEX('CHIRP Payment Calc'!AL:AL,MATCH(FeeCalc!F109,'CHIRP Payment Calc'!C:C,0))</f>
        <v>1.96</v>
      </c>
      <c r="P109" s="176">
        <f t="shared" si="11"/>
        <v>1892291.2213906157</v>
      </c>
      <c r="Q109" s="177">
        <f t="shared" si="15"/>
        <v>16136.678292514171</v>
      </c>
      <c r="R109" s="177">
        <f t="shared" si="16"/>
        <v>103901.49040436538</v>
      </c>
      <c r="S109" s="177">
        <f t="shared" si="17"/>
        <v>120038.16869687955</v>
      </c>
      <c r="T109" s="177">
        <f t="shared" si="18"/>
        <v>206980.2001038692</v>
      </c>
      <c r="U109" s="177">
        <f t="shared" si="19"/>
        <v>418443.98078219517</v>
      </c>
      <c r="V109" s="177">
        <f t="shared" si="20"/>
        <v>73657.683244203363</v>
      </c>
      <c r="W109" s="177">
        <f t="shared" si="21"/>
        <v>1313247.5259572277</v>
      </c>
      <c r="X109" s="178">
        <f t="shared" si="12"/>
        <v>1731691.5067394229</v>
      </c>
    </row>
    <row r="110" spans="4:24">
      <c r="D110" s="9" t="s">
        <v>301</v>
      </c>
      <c r="E110" s="9" t="s">
        <v>2987</v>
      </c>
      <c r="F110" s="4" t="s">
        <v>275</v>
      </c>
      <c r="G110" s="9" t="s">
        <v>22935</v>
      </c>
      <c r="H110" s="176">
        <v>2691364.2192585464</v>
      </c>
      <c r="I110" s="177">
        <v>1827176.6331018545</v>
      </c>
      <c r="J110" s="177">
        <v>381301.72053135157</v>
      </c>
      <c r="K110" s="177">
        <v>1023096.222504975</v>
      </c>
      <c r="L110" s="189">
        <f t="shared" si="13"/>
        <v>3072665.9397898978</v>
      </c>
      <c r="M110" s="178">
        <f t="shared" si="14"/>
        <v>2850272.8556068297</v>
      </c>
      <c r="N110" s="387">
        <f>INDEX('CHIRP Payment Calc'!AM:AM,MATCH(F110,'CHIRP Payment Calc'!C:C,0))</f>
        <v>1.2</v>
      </c>
      <c r="O110" s="387">
        <f>INDEX('CHIRP Payment Calc'!AL:AL,MATCH(FeeCalc!F110,'CHIRP Payment Calc'!C:C,0))</f>
        <v>1.96</v>
      </c>
      <c r="P110" s="176">
        <f t="shared" si="11"/>
        <v>9273733.9247372635</v>
      </c>
      <c r="Q110" s="177">
        <f t="shared" si="15"/>
        <v>415519.29727259278</v>
      </c>
      <c r="R110" s="177">
        <f t="shared" si="16"/>
        <v>157201.95706898125</v>
      </c>
      <c r="S110" s="177">
        <f t="shared" si="17"/>
        <v>572721.25434157404</v>
      </c>
      <c r="T110" s="177">
        <f t="shared" si="18"/>
        <v>3426670.6239896612</v>
      </c>
      <c r="U110" s="177">
        <f t="shared" si="19"/>
        <v>486768.15386981051</v>
      </c>
      <c r="V110" s="177">
        <f t="shared" si="20"/>
        <v>3799751.937272822</v>
      </c>
      <c r="W110" s="177">
        <f t="shared" si="21"/>
        <v>2133264.4639465436</v>
      </c>
      <c r="X110" s="178">
        <f t="shared" si="12"/>
        <v>2620032.6178163541</v>
      </c>
    </row>
    <row r="111" spans="4:24">
      <c r="D111" s="9" t="s">
        <v>301</v>
      </c>
      <c r="E111" s="9" t="s">
        <v>2987</v>
      </c>
      <c r="F111" s="4" t="s">
        <v>1153</v>
      </c>
      <c r="G111" s="9" t="s">
        <v>22939</v>
      </c>
      <c r="H111" s="176">
        <v>3550611.8190763914</v>
      </c>
      <c r="I111" s="177">
        <v>3030715.2422565995</v>
      </c>
      <c r="J111" s="177">
        <v>3587216.5726041868</v>
      </c>
      <c r="K111" s="177">
        <v>4808208.4763606535</v>
      </c>
      <c r="L111" s="189">
        <f t="shared" si="13"/>
        <v>7137828.3916805778</v>
      </c>
      <c r="M111" s="178">
        <f t="shared" si="14"/>
        <v>7838923.718617253</v>
      </c>
      <c r="N111" s="387">
        <f>INDEX('CHIRP Payment Calc'!AM:AM,MATCH(F111,'CHIRP Payment Calc'!C:C,0))</f>
        <v>1.31</v>
      </c>
      <c r="O111" s="387">
        <f>INDEX('CHIRP Payment Calc'!AL:AL,MATCH(FeeCalc!F111,'CHIRP Payment Calc'!C:C,0))</f>
        <v>1.96</v>
      </c>
      <c r="P111" s="176">
        <f t="shared" si="11"/>
        <v>24714845.681591373</v>
      </c>
      <c r="Q111" s="177">
        <f t="shared" si="15"/>
        <v>646165.98734668223</v>
      </c>
      <c r="R111" s="177">
        <f t="shared" si="16"/>
        <v>901489.93556032132</v>
      </c>
      <c r="S111" s="177">
        <f t="shared" si="17"/>
        <v>1547655.9229070037</v>
      </c>
      <c r="T111" s="177">
        <f t="shared" si="18"/>
        <v>4935067.8864616156</v>
      </c>
      <c r="U111" s="177">
        <f t="shared" si="19"/>
        <v>4999206.0745866867</v>
      </c>
      <c r="V111" s="177">
        <f t="shared" si="20"/>
        <v>6302601.4586980743</v>
      </c>
      <c r="W111" s="177">
        <f t="shared" si="21"/>
        <v>10025626.184752002</v>
      </c>
      <c r="X111" s="178">
        <f t="shared" si="12"/>
        <v>15024832.259338688</v>
      </c>
    </row>
    <row r="112" spans="4:24">
      <c r="D112" s="9" t="s">
        <v>301</v>
      </c>
      <c r="E112" s="9" t="s">
        <v>2987</v>
      </c>
      <c r="F112" s="4" t="s">
        <v>572</v>
      </c>
      <c r="G112" s="9" t="s">
        <v>22956</v>
      </c>
      <c r="H112" s="176">
        <v>853586.57277248881</v>
      </c>
      <c r="I112" s="177">
        <v>373982.50613222248</v>
      </c>
      <c r="J112" s="177">
        <v>501514.30284464383</v>
      </c>
      <c r="K112" s="177">
        <v>2068479.4191403363</v>
      </c>
      <c r="L112" s="189">
        <f t="shared" si="13"/>
        <v>1355100.8756171325</v>
      </c>
      <c r="M112" s="178">
        <f t="shared" si="14"/>
        <v>2442461.9252725588</v>
      </c>
      <c r="N112" s="387">
        <f>INDEX('CHIRP Payment Calc'!AM:AM,MATCH(F112,'CHIRP Payment Calc'!C:C,0))</f>
        <v>1.22</v>
      </c>
      <c r="O112" s="387">
        <f>INDEX('CHIRP Payment Calc'!AL:AL,MATCH(FeeCalc!F112,'CHIRP Payment Calc'!C:C,0))</f>
        <v>1.96</v>
      </c>
      <c r="P112" s="176">
        <f t="shared" si="11"/>
        <v>6440448.4417871172</v>
      </c>
      <c r="Q112" s="177">
        <f t="shared" si="15"/>
        <v>108251.38092423508</v>
      </c>
      <c r="R112" s="177">
        <f t="shared" si="16"/>
        <v>297834.07091396966</v>
      </c>
      <c r="S112" s="177">
        <f t="shared" si="17"/>
        <v>406085.45183820475</v>
      </c>
      <c r="T112" s="177">
        <f t="shared" si="18"/>
        <v>1104907.8183368025</v>
      </c>
      <c r="U112" s="177">
        <f t="shared" si="19"/>
        <v>650901.54198985687</v>
      </c>
      <c r="V112" s="177">
        <f t="shared" si="20"/>
        <v>777724.893389025</v>
      </c>
      <c r="W112" s="177">
        <f t="shared" si="21"/>
        <v>4312999.6399096372</v>
      </c>
      <c r="X112" s="178">
        <f t="shared" si="12"/>
        <v>4963901.1818994936</v>
      </c>
    </row>
    <row r="113" spans="4:24">
      <c r="D113" s="9" t="s">
        <v>301</v>
      </c>
      <c r="E113" s="9" t="s">
        <v>2987</v>
      </c>
      <c r="F113" s="4" t="s">
        <v>412</v>
      </c>
      <c r="G113" s="9" t="s">
        <v>23127</v>
      </c>
      <c r="H113" s="176">
        <v>979223.81353949348</v>
      </c>
      <c r="I113" s="177">
        <v>1474397.8854051866</v>
      </c>
      <c r="J113" s="177">
        <v>599966.25216388563</v>
      </c>
      <c r="K113" s="177">
        <v>1335626.6886476707</v>
      </c>
      <c r="L113" s="189">
        <f t="shared" si="13"/>
        <v>1579190.065703379</v>
      </c>
      <c r="M113" s="178">
        <f t="shared" si="14"/>
        <v>2810024.5740528572</v>
      </c>
      <c r="N113" s="387">
        <f>INDEX('CHIRP Payment Calc'!AM:AM,MATCH(F113,'CHIRP Payment Calc'!C:C,0))</f>
        <v>0.82</v>
      </c>
      <c r="O113" s="387">
        <f>INDEX('CHIRP Payment Calc'!AL:AL,MATCH(FeeCalc!F113,'CHIRP Payment Calc'!C:C,0))</f>
        <v>1.96</v>
      </c>
      <c r="P113" s="176">
        <f t="shared" si="11"/>
        <v>6802584.0190203702</v>
      </c>
      <c r="Q113" s="177">
        <f t="shared" si="15"/>
        <v>225289.17187644736</v>
      </c>
      <c r="R113" s="177">
        <f t="shared" si="16"/>
        <v>198497.91296960559</v>
      </c>
      <c r="S113" s="177">
        <f t="shared" si="17"/>
        <v>423787.08484605292</v>
      </c>
      <c r="T113" s="177">
        <f t="shared" si="18"/>
        <v>851950.69188581919</v>
      </c>
      <c r="U113" s="177">
        <f t="shared" si="19"/>
        <v>523374.81571743212</v>
      </c>
      <c r="V113" s="177">
        <f t="shared" si="20"/>
        <v>3066121.8624871783</v>
      </c>
      <c r="W113" s="177">
        <f t="shared" si="21"/>
        <v>2784923.7337759943</v>
      </c>
      <c r="X113" s="178">
        <f t="shared" si="12"/>
        <v>3308298.5494934265</v>
      </c>
    </row>
    <row r="114" spans="4:24">
      <c r="D114" s="9" t="s">
        <v>301</v>
      </c>
      <c r="E114" s="9" t="s">
        <v>2987</v>
      </c>
      <c r="F114" s="4" t="s">
        <v>1061</v>
      </c>
      <c r="G114" s="9" t="s">
        <v>3617</v>
      </c>
      <c r="H114" s="176">
        <v>3172918.3249061136</v>
      </c>
      <c r="I114" s="177">
        <v>1450938.2736467333</v>
      </c>
      <c r="J114" s="177">
        <v>785702.92863164213</v>
      </c>
      <c r="K114" s="177">
        <v>599023.87372565246</v>
      </c>
      <c r="L114" s="189">
        <f t="shared" si="13"/>
        <v>3958621.2535377555</v>
      </c>
      <c r="M114" s="178">
        <f t="shared" si="14"/>
        <v>2049962.1473723857</v>
      </c>
      <c r="N114" s="387">
        <f>INDEX('CHIRP Payment Calc'!AM:AM,MATCH(F114,'CHIRP Payment Calc'!C:C,0))</f>
        <v>1.07</v>
      </c>
      <c r="O114" s="387">
        <f>INDEX('CHIRP Payment Calc'!AL:AL,MATCH(FeeCalc!F114,'CHIRP Payment Calc'!C:C,0))</f>
        <v>1.96</v>
      </c>
      <c r="P114" s="176">
        <f t="shared" si="11"/>
        <v>8253650.5501352744</v>
      </c>
      <c r="Q114" s="177">
        <f t="shared" si="15"/>
        <v>380620.20517754433</v>
      </c>
      <c r="R114" s="177">
        <f t="shared" si="16"/>
        <v>128603.54847690232</v>
      </c>
      <c r="S114" s="177">
        <f t="shared" si="17"/>
        <v>509223.75365444663</v>
      </c>
      <c r="T114" s="177">
        <f t="shared" si="18"/>
        <v>3602146.0028111851</v>
      </c>
      <c r="U114" s="177">
        <f t="shared" si="19"/>
        <v>894363.97195303952</v>
      </c>
      <c r="V114" s="177">
        <f t="shared" si="20"/>
        <v>3017335.8263634983</v>
      </c>
      <c r="W114" s="177">
        <f t="shared" si="21"/>
        <v>1249028.5026619988</v>
      </c>
      <c r="X114" s="178">
        <f t="shared" si="12"/>
        <v>2143392.4746150384</v>
      </c>
    </row>
    <row r="115" spans="4:24">
      <c r="D115" s="9" t="s">
        <v>301</v>
      </c>
      <c r="E115" s="9" t="s">
        <v>2987</v>
      </c>
      <c r="F115" s="4" t="s">
        <v>1762</v>
      </c>
      <c r="G115" s="9" t="s">
        <v>23129</v>
      </c>
      <c r="H115" s="176">
        <v>1273547.9186865094</v>
      </c>
      <c r="I115" s="177">
        <v>1956608.0423217542</v>
      </c>
      <c r="J115" s="177">
        <v>520670.53980063397</v>
      </c>
      <c r="K115" s="177">
        <v>997154.50539911073</v>
      </c>
      <c r="L115" s="189">
        <f t="shared" si="13"/>
        <v>1794218.4584871433</v>
      </c>
      <c r="M115" s="178">
        <f t="shared" si="14"/>
        <v>2953762.5477208649</v>
      </c>
      <c r="N115" s="387">
        <f>INDEX('CHIRP Payment Calc'!AM:AM,MATCH(F115,'CHIRP Payment Calc'!C:C,0))</f>
        <v>0.92999999999999994</v>
      </c>
      <c r="O115" s="387">
        <f>INDEX('CHIRP Payment Calc'!AL:AL,MATCH(FeeCalc!F115,'CHIRP Payment Calc'!C:C,0))</f>
        <v>1.96</v>
      </c>
      <c r="P115" s="176">
        <f t="shared" si="11"/>
        <v>7457997.7599259382</v>
      </c>
      <c r="Q115" s="177">
        <f t="shared" si="15"/>
        <v>306220.37275482522</v>
      </c>
      <c r="R115" s="177">
        <f t="shared" si="16"/>
        <v>155658.28293171362</v>
      </c>
      <c r="S115" s="177">
        <f t="shared" si="17"/>
        <v>461878.65568653884</v>
      </c>
      <c r="T115" s="177">
        <f t="shared" si="18"/>
        <v>1256657.3627357599</v>
      </c>
      <c r="U115" s="177">
        <f t="shared" si="19"/>
        <v>515131.49150488258</v>
      </c>
      <c r="V115" s="177">
        <f t="shared" si="20"/>
        <v>4068914.3373481571</v>
      </c>
      <c r="W115" s="177">
        <f t="shared" si="21"/>
        <v>2079173.2240236776</v>
      </c>
      <c r="X115" s="178">
        <f t="shared" si="12"/>
        <v>2594304.7155285603</v>
      </c>
    </row>
    <row r="116" spans="4:24">
      <c r="D116" s="9" t="s">
        <v>301</v>
      </c>
      <c r="E116" s="9" t="s">
        <v>2987</v>
      </c>
      <c r="F116" s="4" t="s">
        <v>1962</v>
      </c>
      <c r="G116" s="9" t="s">
        <v>22928</v>
      </c>
      <c r="H116" s="176">
        <v>329949.26012532035</v>
      </c>
      <c r="I116" s="177">
        <v>635244.36677212163</v>
      </c>
      <c r="J116" s="177">
        <v>1430161.8607255705</v>
      </c>
      <c r="K116" s="177">
        <v>59902.461352288607</v>
      </c>
      <c r="L116" s="189">
        <f t="shared" si="13"/>
        <v>1760111.1208508909</v>
      </c>
      <c r="M116" s="178">
        <f t="shared" si="14"/>
        <v>695146.82812441024</v>
      </c>
      <c r="N116" s="387">
        <f>INDEX('CHIRP Payment Calc'!AM:AM,MATCH(F116,'CHIRP Payment Calc'!C:C,0))</f>
        <v>1.06</v>
      </c>
      <c r="O116" s="387">
        <f>INDEX('CHIRP Payment Calc'!AL:AL,MATCH(FeeCalc!F116,'CHIRP Payment Calc'!C:C,0))</f>
        <v>1.96</v>
      </c>
      <c r="P116" s="176">
        <f t="shared" si="11"/>
        <v>3228205.5712257884</v>
      </c>
      <c r="Q116" s="177">
        <f t="shared" si="15"/>
        <v>97297.026567486886</v>
      </c>
      <c r="R116" s="177">
        <f t="shared" si="16"/>
        <v>104258.32318848452</v>
      </c>
      <c r="S116" s="177">
        <f t="shared" si="17"/>
        <v>201555.3497559714</v>
      </c>
      <c r="T116" s="177">
        <f t="shared" si="18"/>
        <v>371083.51801892789</v>
      </c>
      <c r="U116" s="177">
        <f t="shared" si="19"/>
        <v>1612735.7152862819</v>
      </c>
      <c r="V116" s="177">
        <f t="shared" si="20"/>
        <v>1321038.6831547569</v>
      </c>
      <c r="W116" s="177">
        <f t="shared" si="21"/>
        <v>124903.00452179326</v>
      </c>
      <c r="X116" s="178">
        <f t="shared" si="12"/>
        <v>1737638.7198080751</v>
      </c>
    </row>
    <row r="117" spans="4:24">
      <c r="D117" s="9" t="s">
        <v>301</v>
      </c>
      <c r="E117" s="9" t="s">
        <v>2987</v>
      </c>
      <c r="F117" s="4" t="s">
        <v>14</v>
      </c>
      <c r="G117" s="9" t="s">
        <v>23159</v>
      </c>
      <c r="H117" s="176">
        <v>18550628.102858778</v>
      </c>
      <c r="I117" s="177">
        <v>30423612.347679477</v>
      </c>
      <c r="J117" s="177">
        <v>14995454.013485961</v>
      </c>
      <c r="K117" s="177">
        <v>34353375.849459253</v>
      </c>
      <c r="L117" s="189">
        <f t="shared" si="13"/>
        <v>33546082.116344739</v>
      </c>
      <c r="M117" s="178">
        <f t="shared" si="14"/>
        <v>64776988.197138727</v>
      </c>
      <c r="N117" s="387">
        <f>INDEX('CHIRP Payment Calc'!AM:AM,MATCH(F117,'CHIRP Payment Calc'!C:C,0))</f>
        <v>0.96</v>
      </c>
      <c r="O117" s="387">
        <f>INDEX('CHIRP Payment Calc'!AL:AL,MATCH(FeeCalc!F117,'CHIRP Payment Calc'!C:C,0))</f>
        <v>1.96</v>
      </c>
      <c r="P117" s="176">
        <f t="shared" si="11"/>
        <v>159167135.69808283</v>
      </c>
      <c r="Q117" s="177">
        <f t="shared" si="15"/>
        <v>4724388.0985265588</v>
      </c>
      <c r="R117" s="177">
        <f t="shared" si="16"/>
        <v>5216696.9692268083</v>
      </c>
      <c r="S117" s="177">
        <f t="shared" si="17"/>
        <v>9941085.0677533671</v>
      </c>
      <c r="T117" s="177">
        <f t="shared" si="18"/>
        <v>18895069.473468885</v>
      </c>
      <c r="U117" s="177">
        <f t="shared" si="19"/>
        <v>15314506.226538854</v>
      </c>
      <c r="V117" s="177">
        <f t="shared" si="20"/>
        <v>63268201.805253871</v>
      </c>
      <c r="W117" s="177">
        <f t="shared" si="21"/>
        <v>71630443.260574609</v>
      </c>
      <c r="X117" s="178">
        <f t="shared" si="12"/>
        <v>86944949.487113461</v>
      </c>
    </row>
    <row r="118" spans="4:24">
      <c r="D118" s="9" t="s">
        <v>301</v>
      </c>
      <c r="E118" s="9" t="s">
        <v>2987</v>
      </c>
      <c r="F118" s="4" t="s">
        <v>848</v>
      </c>
      <c r="G118" s="9" t="s">
        <v>23160</v>
      </c>
      <c r="H118" s="176">
        <v>4320629.4007674623</v>
      </c>
      <c r="I118" s="177">
        <v>8812152.1595166866</v>
      </c>
      <c r="J118" s="177">
        <v>2364188.5915369238</v>
      </c>
      <c r="K118" s="177">
        <v>4480557.456572623</v>
      </c>
      <c r="L118" s="189">
        <f t="shared" si="13"/>
        <v>6684817.9923043866</v>
      </c>
      <c r="M118" s="178">
        <f t="shared" si="14"/>
        <v>13292709.61608931</v>
      </c>
      <c r="N118" s="387">
        <f>INDEX('CHIRP Payment Calc'!AM:AM,MATCH(F118,'CHIRP Payment Calc'!C:C,0))</f>
        <v>0.85</v>
      </c>
      <c r="O118" s="387">
        <f>INDEX('CHIRP Payment Calc'!AL:AL,MATCH(FeeCalc!F118,'CHIRP Payment Calc'!C:C,0))</f>
        <v>1.96</v>
      </c>
      <c r="P118" s="176">
        <f t="shared" si="11"/>
        <v>31735806.140993774</v>
      </c>
      <c r="Q118" s="177">
        <f t="shared" si="15"/>
        <v>1277772.2125623771</v>
      </c>
      <c r="R118" s="177">
        <f t="shared" si="16"/>
        <v>688816.14368225925</v>
      </c>
      <c r="S118" s="177">
        <f t="shared" si="17"/>
        <v>1966588.3562446362</v>
      </c>
      <c r="T118" s="177">
        <f t="shared" si="18"/>
        <v>3896588.8494985071</v>
      </c>
      <c r="U118" s="177">
        <f t="shared" si="19"/>
        <v>2137830.1093684952</v>
      </c>
      <c r="V118" s="177">
        <f t="shared" si="20"/>
        <v>18325536.586368918</v>
      </c>
      <c r="W118" s="177">
        <f t="shared" si="21"/>
        <v>9342438.9520024918</v>
      </c>
      <c r="X118" s="178">
        <f t="shared" si="12"/>
        <v>11480269.061370987</v>
      </c>
    </row>
    <row r="119" spans="4:24">
      <c r="D119" s="9" t="s">
        <v>301</v>
      </c>
      <c r="E119" s="9" t="s">
        <v>2987</v>
      </c>
      <c r="F119" s="4" t="s">
        <v>767</v>
      </c>
      <c r="G119" s="9" t="s">
        <v>3591</v>
      </c>
      <c r="H119" s="176">
        <v>2292069.9580671503</v>
      </c>
      <c r="I119" s="177">
        <v>9592316.8930825908</v>
      </c>
      <c r="J119" s="177">
        <v>1316664.5698866181</v>
      </c>
      <c r="K119" s="177">
        <v>4828772.2235197872</v>
      </c>
      <c r="L119" s="189">
        <f t="shared" si="13"/>
        <v>3608734.5279537681</v>
      </c>
      <c r="M119" s="178">
        <f t="shared" si="14"/>
        <v>14421089.116602378</v>
      </c>
      <c r="N119" s="387">
        <f>INDEX('CHIRP Payment Calc'!AM:AM,MATCH(F119,'CHIRP Payment Calc'!C:C,0))</f>
        <v>1.3900000000000001</v>
      </c>
      <c r="O119" s="387">
        <f>INDEX('CHIRP Payment Calc'!AL:AL,MATCH(FeeCalc!F119,'CHIRP Payment Calc'!C:C,0))</f>
        <v>1.96</v>
      </c>
      <c r="P119" s="176">
        <f t="shared" si="11"/>
        <v>33281475.662396397</v>
      </c>
      <c r="Q119" s="177">
        <f t="shared" si="15"/>
        <v>1341376.9816964723</v>
      </c>
      <c r="R119" s="177">
        <f t="shared" si="16"/>
        <v>720929.19001539471</v>
      </c>
      <c r="S119" s="177">
        <f t="shared" si="17"/>
        <v>2062306.171711867</v>
      </c>
      <c r="T119" s="177">
        <f t="shared" si="18"/>
        <v>3380347.2060618987</v>
      </c>
      <c r="U119" s="177">
        <f t="shared" si="19"/>
        <v>1946982.7150451057</v>
      </c>
      <c r="V119" s="177">
        <f t="shared" si="20"/>
        <v>19947948.127789792</v>
      </c>
      <c r="W119" s="177">
        <f t="shared" si="21"/>
        <v>10068503.785211472</v>
      </c>
      <c r="X119" s="178">
        <f t="shared" si="12"/>
        <v>12015486.500256578</v>
      </c>
    </row>
    <row r="120" spans="4:24">
      <c r="D120" s="9" t="s">
        <v>301</v>
      </c>
      <c r="E120" s="9" t="s">
        <v>2987</v>
      </c>
      <c r="F120" s="4" t="s">
        <v>1891</v>
      </c>
      <c r="G120" s="9" t="s">
        <v>3599</v>
      </c>
      <c r="H120" s="176">
        <v>1626276.8279982496</v>
      </c>
      <c r="I120" s="177">
        <v>2285510.875124881</v>
      </c>
      <c r="J120" s="177">
        <v>639454.95907306031</v>
      </c>
      <c r="K120" s="177">
        <v>1432114.4762266362</v>
      </c>
      <c r="L120" s="189">
        <f t="shared" si="13"/>
        <v>2265731.78707131</v>
      </c>
      <c r="M120" s="178">
        <f t="shared" si="14"/>
        <v>3717625.3513515173</v>
      </c>
      <c r="N120" s="387">
        <f>INDEX('CHIRP Payment Calc'!AM:AM,MATCH(F120,'CHIRP Payment Calc'!C:C,0))</f>
        <v>1.35</v>
      </c>
      <c r="O120" s="387">
        <f>INDEX('CHIRP Payment Calc'!AL:AL,MATCH(FeeCalc!F120,'CHIRP Payment Calc'!C:C,0))</f>
        <v>1.96</v>
      </c>
      <c r="P120" s="176">
        <f t="shared" si="11"/>
        <v>10345283.601195242</v>
      </c>
      <c r="Q120" s="177">
        <f t="shared" si="15"/>
        <v>407232.69432354189</v>
      </c>
      <c r="R120" s="177">
        <f t="shared" si="16"/>
        <v>234268.63200975567</v>
      </c>
      <c r="S120" s="177">
        <f t="shared" si="17"/>
        <v>641501.32633329753</v>
      </c>
      <c r="T120" s="177">
        <f t="shared" si="18"/>
        <v>2329415.0851964317</v>
      </c>
      <c r="U120" s="177">
        <f t="shared" si="19"/>
        <v>918366.16462620371</v>
      </c>
      <c r="V120" s="177">
        <f t="shared" si="20"/>
        <v>4752892.6421695137</v>
      </c>
      <c r="W120" s="177">
        <f t="shared" si="21"/>
        <v>2986111.0355363903</v>
      </c>
      <c r="X120" s="178">
        <f t="shared" si="12"/>
        <v>3904477.2001625942</v>
      </c>
    </row>
    <row r="121" spans="4:24">
      <c r="D121" s="9" t="s">
        <v>301</v>
      </c>
      <c r="E121" s="9" t="s">
        <v>2987</v>
      </c>
      <c r="F121" s="4" t="s">
        <v>779</v>
      </c>
      <c r="G121" s="9" t="s">
        <v>3601</v>
      </c>
      <c r="H121" s="176">
        <v>9237573.4907688554</v>
      </c>
      <c r="I121" s="177">
        <v>8191992.3428156469</v>
      </c>
      <c r="J121" s="177">
        <v>1603936.4821080694</v>
      </c>
      <c r="K121" s="177">
        <v>7669484.9064788073</v>
      </c>
      <c r="L121" s="189">
        <f t="shared" si="13"/>
        <v>10841509.972876925</v>
      </c>
      <c r="M121" s="178">
        <f t="shared" si="14"/>
        <v>15861477.249294454</v>
      </c>
      <c r="N121" s="387">
        <f>INDEX('CHIRP Payment Calc'!AM:AM,MATCH(F121,'CHIRP Payment Calc'!C:C,0))</f>
        <v>0.77</v>
      </c>
      <c r="O121" s="387">
        <f>INDEX('CHIRP Payment Calc'!AL:AL,MATCH(FeeCalc!F121,'CHIRP Payment Calc'!C:C,0))</f>
        <v>1.96</v>
      </c>
      <c r="P121" s="176">
        <f t="shared" si="11"/>
        <v>39436458.08773236</v>
      </c>
      <c r="Q121" s="177">
        <f t="shared" si="15"/>
        <v>1413507.8019513153</v>
      </c>
      <c r="R121" s="177">
        <f t="shared" si="16"/>
        <v>1038333.2877396817</v>
      </c>
      <c r="S121" s="177">
        <f t="shared" si="17"/>
        <v>2451841.0896909968</v>
      </c>
      <c r="T121" s="177">
        <f t="shared" si="18"/>
        <v>7546877.0163310543</v>
      </c>
      <c r="U121" s="177">
        <f t="shared" si="19"/>
        <v>1313862.8630034185</v>
      </c>
      <c r="V121" s="177">
        <f t="shared" si="20"/>
        <v>17035867.365430947</v>
      </c>
      <c r="W121" s="177">
        <f t="shared" si="21"/>
        <v>15991691.93265794</v>
      </c>
      <c r="X121" s="178">
        <f t="shared" si="12"/>
        <v>17305554.79566136</v>
      </c>
    </row>
    <row r="122" spans="4:24">
      <c r="D122" s="9" t="s">
        <v>301</v>
      </c>
      <c r="E122" s="9" t="s">
        <v>2987</v>
      </c>
      <c r="F122" s="4" t="s">
        <v>278</v>
      </c>
      <c r="G122" s="9" t="s">
        <v>22936</v>
      </c>
      <c r="H122" s="176">
        <v>7119041.5713406075</v>
      </c>
      <c r="I122" s="177">
        <v>5082106.2961496776</v>
      </c>
      <c r="J122" s="177">
        <v>451004.75068350916</v>
      </c>
      <c r="K122" s="177">
        <v>1749560.3405472781</v>
      </c>
      <c r="L122" s="189">
        <f t="shared" si="13"/>
        <v>7570046.3220241163</v>
      </c>
      <c r="M122" s="178">
        <f t="shared" si="14"/>
        <v>6831666.6366969552</v>
      </c>
      <c r="N122" s="387">
        <f>INDEX('CHIRP Payment Calc'!AM:AM,MATCH(F122,'CHIRP Payment Calc'!C:C,0))</f>
        <v>0.84</v>
      </c>
      <c r="O122" s="387">
        <f>INDEX('CHIRP Payment Calc'!AL:AL,MATCH(FeeCalc!F122,'CHIRP Payment Calc'!C:C,0))</f>
        <v>1.96</v>
      </c>
      <c r="P122" s="176">
        <f t="shared" si="11"/>
        <v>19748905.518426288</v>
      </c>
      <c r="Q122" s="177">
        <f t="shared" si="15"/>
        <v>972523.1697313739</v>
      </c>
      <c r="R122" s="177">
        <f t="shared" si="16"/>
        <v>243062.69732213701</v>
      </c>
      <c r="S122" s="177">
        <f t="shared" si="17"/>
        <v>1215585.8670535109</v>
      </c>
      <c r="T122" s="177">
        <f t="shared" si="18"/>
        <v>6344822.1962080747</v>
      </c>
      <c r="U122" s="177">
        <f t="shared" si="19"/>
        <v>403025.52188739117</v>
      </c>
      <c r="V122" s="177">
        <f t="shared" si="20"/>
        <v>10568624.233902777</v>
      </c>
      <c r="W122" s="177">
        <f t="shared" si="21"/>
        <v>3648019.4334815587</v>
      </c>
      <c r="X122" s="178">
        <f t="shared" si="12"/>
        <v>4051044.95536895</v>
      </c>
    </row>
    <row r="123" spans="4:24">
      <c r="D123" s="9" t="s">
        <v>301</v>
      </c>
      <c r="E123" s="9" t="s">
        <v>2987</v>
      </c>
      <c r="F123" s="4" t="s">
        <v>1304</v>
      </c>
      <c r="G123" s="9" t="s">
        <v>22938</v>
      </c>
      <c r="H123" s="176">
        <v>8056401.6886834279</v>
      </c>
      <c r="I123" s="177">
        <v>3864537.7067663935</v>
      </c>
      <c r="J123" s="177">
        <v>1570655.0184895899</v>
      </c>
      <c r="K123" s="177">
        <v>1974962.9054901837</v>
      </c>
      <c r="L123" s="189">
        <f t="shared" si="13"/>
        <v>9627056.7071730178</v>
      </c>
      <c r="M123" s="178">
        <f t="shared" si="14"/>
        <v>5839500.6122565772</v>
      </c>
      <c r="N123" s="387">
        <f>INDEX('CHIRP Payment Calc'!AM:AM,MATCH(F123,'CHIRP Payment Calc'!C:C,0))</f>
        <v>1.01</v>
      </c>
      <c r="O123" s="387">
        <f>INDEX('CHIRP Payment Calc'!AL:AL,MATCH(FeeCalc!F123,'CHIRP Payment Calc'!C:C,0))</f>
        <v>1.96</v>
      </c>
      <c r="P123" s="176">
        <f t="shared" si="11"/>
        <v>21168748.474267639</v>
      </c>
      <c r="Q123" s="177">
        <f t="shared" si="15"/>
        <v>958524.06113831582</v>
      </c>
      <c r="R123" s="177">
        <f t="shared" si="16"/>
        <v>348337.5870277817</v>
      </c>
      <c r="S123" s="177">
        <f t="shared" si="17"/>
        <v>1306861.6481660975</v>
      </c>
      <c r="T123" s="177">
        <f t="shared" si="18"/>
        <v>8633385.3640002795</v>
      </c>
      <c r="U123" s="177">
        <f t="shared" si="19"/>
        <v>1687618.6900792404</v>
      </c>
      <c r="V123" s="177">
        <f t="shared" si="20"/>
        <v>8036598.3079704307</v>
      </c>
      <c r="W123" s="177">
        <f t="shared" si="21"/>
        <v>4118007.7603837876</v>
      </c>
      <c r="X123" s="178">
        <f t="shared" si="12"/>
        <v>5805626.4504630277</v>
      </c>
    </row>
    <row r="124" spans="4:24">
      <c r="D124" s="9" t="s">
        <v>301</v>
      </c>
      <c r="E124" s="9" t="s">
        <v>2987</v>
      </c>
      <c r="F124" s="4" t="s">
        <v>242</v>
      </c>
      <c r="G124" s="9" t="s">
        <v>23162</v>
      </c>
      <c r="H124" s="176">
        <v>2956474.4471597089</v>
      </c>
      <c r="I124" s="177">
        <v>1865891.1726260204</v>
      </c>
      <c r="J124" s="177">
        <v>1431397.4639526298</v>
      </c>
      <c r="K124" s="177">
        <v>2154160.2258437774</v>
      </c>
      <c r="L124" s="189">
        <f t="shared" si="13"/>
        <v>4387871.9111123383</v>
      </c>
      <c r="M124" s="178">
        <f t="shared" si="14"/>
        <v>4020051.3984697978</v>
      </c>
      <c r="N124" s="387">
        <f>INDEX('CHIRP Payment Calc'!AM:AM,MATCH(F124,'CHIRP Payment Calc'!C:C,0))</f>
        <v>1.02</v>
      </c>
      <c r="O124" s="387">
        <f>INDEX('CHIRP Payment Calc'!AL:AL,MATCH(FeeCalc!F124,'CHIRP Payment Calc'!C:C,0))</f>
        <v>1.96</v>
      </c>
      <c r="P124" s="176">
        <f t="shared" si="11"/>
        <v>12354930.090335388</v>
      </c>
      <c r="Q124" s="177">
        <f t="shared" si="15"/>
        <v>407090.88751285884</v>
      </c>
      <c r="R124" s="177">
        <f t="shared" si="16"/>
        <v>362692.30569481826</v>
      </c>
      <c r="S124" s="177">
        <f t="shared" si="17"/>
        <v>769783.1932076771</v>
      </c>
      <c r="T124" s="177">
        <f t="shared" si="18"/>
        <v>3199579.7730534784</v>
      </c>
      <c r="U124" s="177">
        <f t="shared" si="19"/>
        <v>1553218.5247145558</v>
      </c>
      <c r="V124" s="177">
        <f t="shared" si="20"/>
        <v>3880261.7489092834</v>
      </c>
      <c r="W124" s="177">
        <f t="shared" si="21"/>
        <v>4491653.2368657487</v>
      </c>
      <c r="X124" s="178">
        <f t="shared" si="12"/>
        <v>6044871.7615803042</v>
      </c>
    </row>
    <row r="125" spans="4:24">
      <c r="D125" s="9" t="s">
        <v>301</v>
      </c>
      <c r="E125" s="9" t="s">
        <v>2987</v>
      </c>
      <c r="F125" s="4" t="s">
        <v>1343</v>
      </c>
      <c r="G125" s="9" t="s">
        <v>23114</v>
      </c>
      <c r="H125" s="176">
        <v>2420619.2727048048</v>
      </c>
      <c r="I125" s="177">
        <v>2616916.0750621962</v>
      </c>
      <c r="J125" s="177">
        <v>1131830.5311541066</v>
      </c>
      <c r="K125" s="177">
        <v>2204691.1283244714</v>
      </c>
      <c r="L125" s="189">
        <f t="shared" si="13"/>
        <v>3552449.8038589116</v>
      </c>
      <c r="M125" s="178">
        <f t="shared" si="14"/>
        <v>4821607.2033866681</v>
      </c>
      <c r="N125" s="387">
        <f>INDEX('CHIRP Payment Calc'!AM:AM,MATCH(F125,'CHIRP Payment Calc'!C:C,0))</f>
        <v>1.04</v>
      </c>
      <c r="O125" s="387">
        <f>INDEX('CHIRP Payment Calc'!AL:AL,MATCH(FeeCalc!F125,'CHIRP Payment Calc'!C:C,0))</f>
        <v>1.96</v>
      </c>
      <c r="P125" s="176">
        <f t="shared" si="11"/>
        <v>13144897.914651137</v>
      </c>
      <c r="Q125" s="177">
        <f t="shared" si="15"/>
        <v>466503.42086711607</v>
      </c>
      <c r="R125" s="177">
        <f t="shared" si="16"/>
        <v>350955.2147180576</v>
      </c>
      <c r="S125" s="177">
        <f t="shared" si="17"/>
        <v>817458.63558517373</v>
      </c>
      <c r="T125" s="177">
        <f t="shared" si="18"/>
        <v>2671028.1629846124</v>
      </c>
      <c r="U125" s="177">
        <f t="shared" si="19"/>
        <v>1252238.0344683733</v>
      </c>
      <c r="V125" s="177">
        <f t="shared" si="20"/>
        <v>5442074.8086174056</v>
      </c>
      <c r="W125" s="177">
        <f t="shared" si="21"/>
        <v>4597015.5441659195</v>
      </c>
      <c r="X125" s="178">
        <f t="shared" si="12"/>
        <v>5849253.5786342928</v>
      </c>
    </row>
    <row r="126" spans="4:24">
      <c r="D126" s="9" t="s">
        <v>301</v>
      </c>
      <c r="E126" s="9" t="s">
        <v>2987</v>
      </c>
      <c r="F126" s="4" t="s">
        <v>185</v>
      </c>
      <c r="G126" s="9" t="s">
        <v>23144</v>
      </c>
      <c r="H126" s="176">
        <v>3043369.6528216898</v>
      </c>
      <c r="I126" s="177">
        <v>582672.5401150434</v>
      </c>
      <c r="J126" s="177">
        <v>463091.55537027563</v>
      </c>
      <c r="K126" s="177">
        <v>386266.84810089262</v>
      </c>
      <c r="L126" s="189">
        <f t="shared" si="13"/>
        <v>3506461.2081919657</v>
      </c>
      <c r="M126" s="178">
        <f t="shared" si="14"/>
        <v>968939.38821593602</v>
      </c>
      <c r="N126" s="387">
        <f>INDEX('CHIRP Payment Calc'!AM:AM,MATCH(F126,'CHIRP Payment Calc'!C:C,0))</f>
        <v>0.79</v>
      </c>
      <c r="O126" s="387">
        <f>INDEX('CHIRP Payment Calc'!AL:AL,MATCH(FeeCalc!F126,'CHIRP Payment Calc'!C:C,0))</f>
        <v>1.96</v>
      </c>
      <c r="P126" s="176">
        <f t="shared" si="11"/>
        <v>4669225.5553748878</v>
      </c>
      <c r="Q126" s="177">
        <f t="shared" si="15"/>
        <v>216352.53236115724</v>
      </c>
      <c r="R126" s="177">
        <f t="shared" si="16"/>
        <v>71676.086235336217</v>
      </c>
      <c r="S126" s="177">
        <f t="shared" si="17"/>
        <v>288028.61859649344</v>
      </c>
      <c r="T126" s="177">
        <f t="shared" si="18"/>
        <v>2550941.1413571727</v>
      </c>
      <c r="U126" s="177">
        <f t="shared" si="19"/>
        <v>389193.96674735931</v>
      </c>
      <c r="V126" s="177">
        <f t="shared" si="20"/>
        <v>1211711.5953586048</v>
      </c>
      <c r="W126" s="177">
        <f t="shared" si="21"/>
        <v>805407.47050824424</v>
      </c>
      <c r="X126" s="178">
        <f t="shared" si="12"/>
        <v>1194601.4372556035</v>
      </c>
    </row>
    <row r="127" spans="4:24">
      <c r="D127" s="9" t="s">
        <v>301</v>
      </c>
      <c r="E127" s="9" t="s">
        <v>2987</v>
      </c>
      <c r="F127" s="4" t="s">
        <v>569</v>
      </c>
      <c r="G127" s="9" t="s">
        <v>3588</v>
      </c>
      <c r="H127" s="176">
        <v>4469816.5131422654</v>
      </c>
      <c r="I127" s="177">
        <v>4498065.4001209652</v>
      </c>
      <c r="J127" s="177">
        <v>1068867.5267958357</v>
      </c>
      <c r="K127" s="177">
        <v>3318909.0681889099</v>
      </c>
      <c r="L127" s="189">
        <f t="shared" si="13"/>
        <v>5538684.0399381015</v>
      </c>
      <c r="M127" s="178">
        <f t="shared" si="14"/>
        <v>7816974.4683098756</v>
      </c>
      <c r="N127" s="387">
        <f>INDEX('CHIRP Payment Calc'!AM:AM,MATCH(F127,'CHIRP Payment Calc'!C:C,0))</f>
        <v>0.76</v>
      </c>
      <c r="O127" s="387">
        <f>INDEX('CHIRP Payment Calc'!AL:AL,MATCH(FeeCalc!F127,'CHIRP Payment Calc'!C:C,0))</f>
        <v>1.96</v>
      </c>
      <c r="P127" s="176">
        <f t="shared" si="11"/>
        <v>19530669.828240313</v>
      </c>
      <c r="Q127" s="177">
        <f t="shared" si="15"/>
        <v>745106.58060259919</v>
      </c>
      <c r="R127" s="177">
        <f t="shared" si="16"/>
        <v>467068.15493713395</v>
      </c>
      <c r="S127" s="177">
        <f t="shared" si="17"/>
        <v>1212174.7355397332</v>
      </c>
      <c r="T127" s="177">
        <f t="shared" si="18"/>
        <v>3604308.2758494662</v>
      </c>
      <c r="U127" s="177">
        <f t="shared" si="19"/>
        <v>864190.7663455694</v>
      </c>
      <c r="V127" s="177">
        <f t="shared" si="20"/>
        <v>9354067.0389783457</v>
      </c>
      <c r="W127" s="177">
        <f t="shared" si="21"/>
        <v>6920278.4826066634</v>
      </c>
      <c r="X127" s="178">
        <f t="shared" si="12"/>
        <v>7784469.2489522323</v>
      </c>
    </row>
    <row r="128" spans="4:24">
      <c r="D128" s="9" t="s">
        <v>301</v>
      </c>
      <c r="E128" s="9" t="s">
        <v>2987</v>
      </c>
      <c r="F128" s="4" t="s">
        <v>653</v>
      </c>
      <c r="G128" s="9" t="s">
        <v>23131</v>
      </c>
      <c r="H128" s="176">
        <v>1575231.3067916697</v>
      </c>
      <c r="I128" s="177">
        <v>349176.30996037339</v>
      </c>
      <c r="J128" s="177">
        <v>436727.94136163633</v>
      </c>
      <c r="K128" s="177">
        <v>509515.31289082288</v>
      </c>
      <c r="L128" s="189">
        <f t="shared" si="13"/>
        <v>2011959.2481533061</v>
      </c>
      <c r="M128" s="178">
        <f t="shared" si="14"/>
        <v>858691.62285119621</v>
      </c>
      <c r="N128" s="387">
        <f>INDEX('CHIRP Payment Calc'!AM:AM,MATCH(F128,'CHIRP Payment Calc'!C:C,0))</f>
        <v>0.74</v>
      </c>
      <c r="O128" s="387">
        <f>INDEX('CHIRP Payment Calc'!AL:AL,MATCH(FeeCalc!F128,'CHIRP Payment Calc'!C:C,0))</f>
        <v>1.96</v>
      </c>
      <c r="P128" s="176">
        <f t="shared" si="11"/>
        <v>3171885.424421791</v>
      </c>
      <c r="Q128" s="177">
        <f t="shared" si="15"/>
        <v>112868.18274431792</v>
      </c>
      <c r="R128" s="177">
        <f t="shared" si="16"/>
        <v>84372.044034486622</v>
      </c>
      <c r="S128" s="177">
        <f t="shared" si="17"/>
        <v>197240.22677880456</v>
      </c>
      <c r="T128" s="177">
        <f t="shared" si="18"/>
        <v>1236786.3841122924</v>
      </c>
      <c r="U128" s="177">
        <f t="shared" si="19"/>
        <v>343807.10277405416</v>
      </c>
      <c r="V128" s="177">
        <f t="shared" si="20"/>
        <v>726138.53318019293</v>
      </c>
      <c r="W128" s="177">
        <f t="shared" si="21"/>
        <v>1062393.6311340563</v>
      </c>
      <c r="X128" s="178">
        <f t="shared" si="12"/>
        <v>1406200.7339081103</v>
      </c>
    </row>
    <row r="129" spans="4:24">
      <c r="D129" s="9" t="s">
        <v>301</v>
      </c>
      <c r="E129" s="9" t="s">
        <v>2987</v>
      </c>
      <c r="F129" s="4" t="s">
        <v>845</v>
      </c>
      <c r="G129" s="9" t="s">
        <v>23158</v>
      </c>
      <c r="H129" s="176">
        <v>22415684.194261461</v>
      </c>
      <c r="I129" s="177">
        <v>112920663.49861328</v>
      </c>
      <c r="J129" s="177">
        <v>11391012.090144772</v>
      </c>
      <c r="K129" s="177">
        <v>27438416.349235632</v>
      </c>
      <c r="L129" s="189">
        <f t="shared" si="13"/>
        <v>33806696.28440623</v>
      </c>
      <c r="M129" s="178">
        <f t="shared" si="14"/>
        <v>140359079.84784892</v>
      </c>
      <c r="N129" s="387">
        <f>INDEX('CHIRP Payment Calc'!AM:AM,MATCH(F129,'CHIRP Payment Calc'!C:C,0))</f>
        <v>0.83</v>
      </c>
      <c r="O129" s="387">
        <f>INDEX('CHIRP Payment Calc'!AL:AL,MATCH(FeeCalc!F129,'CHIRP Payment Calc'!C:C,0))</f>
        <v>1.96</v>
      </c>
      <c r="P129" s="176">
        <f t="shared" si="11"/>
        <v>303163354.41784108</v>
      </c>
      <c r="Q129" s="177">
        <f t="shared" si="15"/>
        <v>14637609.87211124</v>
      </c>
      <c r="R129" s="177">
        <f t="shared" si="16"/>
        <v>4036202.3029354471</v>
      </c>
      <c r="S129" s="177">
        <f t="shared" si="17"/>
        <v>18673812.175046686</v>
      </c>
      <c r="T129" s="177">
        <f t="shared" si="18"/>
        <v>19740072.022532638</v>
      </c>
      <c r="U129" s="177">
        <f t="shared" si="19"/>
        <v>10058021.313638469</v>
      </c>
      <c r="V129" s="177">
        <f t="shared" si="20"/>
        <v>234827056.18809763</v>
      </c>
      <c r="W129" s="177">
        <f t="shared" si="21"/>
        <v>57212017.068618976</v>
      </c>
      <c r="X129" s="178">
        <f t="shared" si="12"/>
        <v>67270038.382257447</v>
      </c>
    </row>
    <row r="130" spans="4:24">
      <c r="D130" s="9" t="s">
        <v>1559</v>
      </c>
      <c r="E130" s="9" t="s">
        <v>3537</v>
      </c>
      <c r="F130" s="4" t="s">
        <v>1358</v>
      </c>
      <c r="G130" s="9" t="s">
        <v>23151</v>
      </c>
      <c r="H130" s="176">
        <v>0</v>
      </c>
      <c r="I130" s="177">
        <v>1655852.8207210649</v>
      </c>
      <c r="J130" s="177">
        <v>0</v>
      </c>
      <c r="K130" s="177">
        <v>0</v>
      </c>
      <c r="L130" s="189">
        <f t="shared" si="13"/>
        <v>0</v>
      </c>
      <c r="M130" s="178">
        <f t="shared" si="14"/>
        <v>1655852.8207210649</v>
      </c>
      <c r="N130" s="387">
        <f>INDEX('CHIRP Payment Calc'!AM:AM,MATCH(F130,'CHIRP Payment Calc'!C:C,0))</f>
        <v>0</v>
      </c>
      <c r="O130" s="387">
        <f>INDEX('CHIRP Payment Calc'!AL:AL,MATCH(FeeCalc!F130,'CHIRP Payment Calc'!C:C,0))</f>
        <v>0.22</v>
      </c>
      <c r="P130" s="176">
        <f t="shared" si="11"/>
        <v>364287.62055863428</v>
      </c>
      <c r="Q130" s="177">
        <f t="shared" si="15"/>
        <v>22224.443694558591</v>
      </c>
      <c r="R130" s="177">
        <f t="shared" si="16"/>
        <v>0</v>
      </c>
      <c r="S130" s="177">
        <f t="shared" si="17"/>
        <v>22224.443694558591</v>
      </c>
      <c r="T130" s="177">
        <f t="shared" si="18"/>
        <v>0</v>
      </c>
      <c r="U130" s="177">
        <f t="shared" si="19"/>
        <v>0</v>
      </c>
      <c r="V130" s="177">
        <f t="shared" si="20"/>
        <v>386512.06425319286</v>
      </c>
      <c r="W130" s="177">
        <f t="shared" si="21"/>
        <v>0</v>
      </c>
      <c r="X130" s="178">
        <f t="shared" si="12"/>
        <v>0</v>
      </c>
    </row>
    <row r="131" spans="4:24">
      <c r="D131" s="9" t="s">
        <v>1559</v>
      </c>
      <c r="E131" s="9" t="s">
        <v>3071</v>
      </c>
      <c r="F131" s="4" t="s">
        <v>1067</v>
      </c>
      <c r="G131" s="9" t="s">
        <v>23124</v>
      </c>
      <c r="H131" s="176">
        <v>2749858.7966081859</v>
      </c>
      <c r="I131" s="177">
        <v>1042420.0020760896</v>
      </c>
      <c r="J131" s="177">
        <v>548396.65435624297</v>
      </c>
      <c r="K131" s="177">
        <v>243102.70560224153</v>
      </c>
      <c r="L131" s="189">
        <f t="shared" si="13"/>
        <v>3298255.450964429</v>
      </c>
      <c r="M131" s="178">
        <f t="shared" si="14"/>
        <v>1285522.7076783311</v>
      </c>
      <c r="N131" s="387">
        <f>INDEX('CHIRP Payment Calc'!AM:AM,MATCH(F131,'CHIRP Payment Calc'!C:C,0))</f>
        <v>0.06</v>
      </c>
      <c r="O131" s="387">
        <f>INDEX('CHIRP Payment Calc'!AL:AL,MATCH(FeeCalc!F131,'CHIRP Payment Calc'!C:C,0))</f>
        <v>0</v>
      </c>
      <c r="P131" s="176">
        <f t="shared" si="11"/>
        <v>197895.32705786574</v>
      </c>
      <c r="Q131" s="177">
        <f t="shared" si="15"/>
        <v>10065.796125515375</v>
      </c>
      <c r="R131" s="177">
        <f t="shared" si="16"/>
        <v>2100.242506045186</v>
      </c>
      <c r="S131" s="177">
        <f t="shared" si="17"/>
        <v>12166.038631560561</v>
      </c>
      <c r="T131" s="177">
        <f t="shared" si="18"/>
        <v>175057.3239220065</v>
      </c>
      <c r="U131" s="177">
        <f t="shared" si="19"/>
        <v>35004.041767419767</v>
      </c>
      <c r="V131" s="177">
        <f t="shared" si="20"/>
        <v>0</v>
      </c>
      <c r="W131" s="177">
        <f t="shared" si="21"/>
        <v>0</v>
      </c>
      <c r="X131" s="178">
        <f t="shared" si="12"/>
        <v>35004.041767419767</v>
      </c>
    </row>
    <row r="132" spans="4:24">
      <c r="D132" s="9" t="s">
        <v>1559</v>
      </c>
      <c r="E132" s="9" t="s">
        <v>3071</v>
      </c>
      <c r="F132" s="4" t="s">
        <v>521</v>
      </c>
      <c r="G132" s="9" t="s">
        <v>23067</v>
      </c>
      <c r="H132" s="176">
        <v>3366715.5707079247</v>
      </c>
      <c r="I132" s="177">
        <v>3730169.1608850705</v>
      </c>
      <c r="J132" s="177">
        <v>787976.5040161151</v>
      </c>
      <c r="K132" s="177">
        <v>1421588.0616467705</v>
      </c>
      <c r="L132" s="189">
        <f t="shared" si="13"/>
        <v>4154692.07472404</v>
      </c>
      <c r="M132" s="178">
        <f t="shared" si="14"/>
        <v>5151757.2225318411</v>
      </c>
      <c r="N132" s="387">
        <f>INDEX('CHIRP Payment Calc'!AM:AM,MATCH(F132,'CHIRP Payment Calc'!C:C,0))</f>
        <v>0.67999999999999994</v>
      </c>
      <c r="O132" s="387">
        <f>INDEX('CHIRP Payment Calc'!AL:AL,MATCH(FeeCalc!F132,'CHIRP Payment Calc'!C:C,0))</f>
        <v>0</v>
      </c>
      <c r="P132" s="176">
        <f t="shared" ref="P132:P194" si="22">(L132*N132)+(M132*O132)</f>
        <v>2825190.6108123469</v>
      </c>
      <c r="Q132" s="177">
        <f t="shared" si="15"/>
        <v>139669.57964422266</v>
      </c>
      <c r="R132" s="177">
        <f t="shared" si="16"/>
        <v>34201.533365805844</v>
      </c>
      <c r="S132" s="177">
        <f t="shared" si="17"/>
        <v>173871.11301002849</v>
      </c>
      <c r="T132" s="177">
        <f t="shared" si="18"/>
        <v>2429036.1677256115</v>
      </c>
      <c r="U132" s="177">
        <f t="shared" si="19"/>
        <v>570025.55609676405</v>
      </c>
      <c r="V132" s="177">
        <f t="shared" si="20"/>
        <v>0</v>
      </c>
      <c r="W132" s="177">
        <f t="shared" si="21"/>
        <v>0</v>
      </c>
      <c r="X132" s="178">
        <f t="shared" ref="X132:X194" si="23">U132+W132</f>
        <v>570025.55609676405</v>
      </c>
    </row>
    <row r="133" spans="4:24">
      <c r="D133" s="9" t="s">
        <v>1559</v>
      </c>
      <c r="E133" s="9" t="s">
        <v>22999</v>
      </c>
      <c r="F133" s="4" t="s">
        <v>3093</v>
      </c>
      <c r="G133" s="9" t="s">
        <v>22971</v>
      </c>
      <c r="H133" s="176">
        <v>0</v>
      </c>
      <c r="I133" s="177">
        <v>8718.9582392550674</v>
      </c>
      <c r="J133" s="177">
        <v>0</v>
      </c>
      <c r="K133" s="177">
        <v>0</v>
      </c>
      <c r="L133" s="189">
        <f t="shared" ref="L133:L195" si="24">H133+J133</f>
        <v>0</v>
      </c>
      <c r="M133" s="178">
        <f t="shared" ref="M133:M195" si="25">I133+K133</f>
        <v>8718.9582392550674</v>
      </c>
      <c r="N133" s="387">
        <f>INDEX('CHIRP Payment Calc'!AM:AM,MATCH(F133,'CHIRP Payment Calc'!C:C,0))</f>
        <v>0</v>
      </c>
      <c r="O133" s="387">
        <f>INDEX('CHIRP Payment Calc'!AL:AL,MATCH(FeeCalc!F133,'CHIRP Payment Calc'!C:C,0))</f>
        <v>38.799999999999997</v>
      </c>
      <c r="P133" s="176">
        <f t="shared" si="22"/>
        <v>338295.57968309661</v>
      </c>
      <c r="Q133" s="177">
        <f t="shared" ref="Q133:Q195" si="26">(T133+V133)*$B$10</f>
        <v>20638.722367934275</v>
      </c>
      <c r="R133" s="177">
        <f t="shared" ref="R133:R195" si="27">(U133+W133)*$B$11</f>
        <v>0</v>
      </c>
      <c r="S133" s="177">
        <f t="shared" ref="S133:S195" si="28">(T133+V133)*$B$10+(U133+W133)*$B$11</f>
        <v>20638.722367934275</v>
      </c>
      <c r="T133" s="177">
        <f t="shared" ref="T133:T195" si="29">H133/(1-$B$10)*N133</f>
        <v>0</v>
      </c>
      <c r="U133" s="177">
        <f t="shared" ref="U133:U195" si="30">J133/(1-$B$11)*N133</f>
        <v>0</v>
      </c>
      <c r="V133" s="177">
        <f t="shared" ref="V133:V195" si="31">I133/(1-$B$10)*O133</f>
        <v>358934.30205103086</v>
      </c>
      <c r="W133" s="177">
        <f t="shared" ref="W133:W195" si="32">K133/(1-$B$11)*O133</f>
        <v>0</v>
      </c>
      <c r="X133" s="178">
        <f t="shared" si="23"/>
        <v>0</v>
      </c>
    </row>
    <row r="134" spans="4:24">
      <c r="D134" s="9" t="s">
        <v>1559</v>
      </c>
      <c r="E134" s="9" t="s">
        <v>2987</v>
      </c>
      <c r="F134" s="4" t="s">
        <v>650</v>
      </c>
      <c r="G134" s="9" t="s">
        <v>3606</v>
      </c>
      <c r="H134" s="176">
        <v>1772225.4422695294</v>
      </c>
      <c r="I134" s="177">
        <v>4524952.537903266</v>
      </c>
      <c r="J134" s="177">
        <v>624884.44292410964</v>
      </c>
      <c r="K134" s="177">
        <v>2443316.0217541009</v>
      </c>
      <c r="L134" s="189">
        <f t="shared" si="24"/>
        <v>2397109.885193639</v>
      </c>
      <c r="M134" s="178">
        <f t="shared" si="25"/>
        <v>6968268.5596573669</v>
      </c>
      <c r="N134" s="387">
        <f>INDEX('CHIRP Payment Calc'!AM:AM,MATCH(F134,'CHIRP Payment Calc'!C:C,0))</f>
        <v>1.69</v>
      </c>
      <c r="O134" s="387">
        <f>INDEX('CHIRP Payment Calc'!AL:AL,MATCH(FeeCalc!F134,'CHIRP Payment Calc'!C:C,0))</f>
        <v>2.54</v>
      </c>
      <c r="P134" s="176">
        <f t="shared" si="22"/>
        <v>21750517.847506963</v>
      </c>
      <c r="Q134" s="177">
        <f t="shared" si="26"/>
        <v>883910.15969582344</v>
      </c>
      <c r="R134" s="177">
        <f t="shared" si="27"/>
        <v>463536.85556152108</v>
      </c>
      <c r="S134" s="177">
        <f t="shared" si="28"/>
        <v>1347447.0152573446</v>
      </c>
      <c r="T134" s="177">
        <f t="shared" si="29"/>
        <v>3177783.5516557079</v>
      </c>
      <c r="U134" s="177">
        <f t="shared" si="30"/>
        <v>1123462.4558954737</v>
      </c>
      <c r="V134" s="177">
        <f t="shared" si="31"/>
        <v>12194567.051749917</v>
      </c>
      <c r="W134" s="177">
        <f t="shared" si="32"/>
        <v>6602151.8034632094</v>
      </c>
      <c r="X134" s="178">
        <f t="shared" si="23"/>
        <v>7725614.2593586836</v>
      </c>
    </row>
    <row r="135" spans="4:24">
      <c r="D135" s="9" t="s">
        <v>1559</v>
      </c>
      <c r="E135" s="9" t="s">
        <v>2987</v>
      </c>
      <c r="F135" s="4" t="s">
        <v>1346</v>
      </c>
      <c r="G135" s="9" t="s">
        <v>3562</v>
      </c>
      <c r="H135" s="176">
        <v>12038000.013064664</v>
      </c>
      <c r="I135" s="177">
        <v>44169155.450934149</v>
      </c>
      <c r="J135" s="177">
        <v>6737348.1920366604</v>
      </c>
      <c r="K135" s="177">
        <v>7081671.6677172445</v>
      </c>
      <c r="L135" s="189">
        <f t="shared" si="24"/>
        <v>18775348.205101326</v>
      </c>
      <c r="M135" s="178">
        <f t="shared" si="25"/>
        <v>51250827.11865139</v>
      </c>
      <c r="N135" s="387">
        <f>INDEX('CHIRP Payment Calc'!AM:AM,MATCH(F135,'CHIRP Payment Calc'!C:C,0))</f>
        <v>0.85</v>
      </c>
      <c r="O135" s="387">
        <f>INDEX('CHIRP Payment Calc'!AL:AL,MATCH(FeeCalc!F135,'CHIRP Payment Calc'!C:C,0))</f>
        <v>1.06</v>
      </c>
      <c r="P135" s="176">
        <f t="shared" si="22"/>
        <v>70284922.720106602</v>
      </c>
      <c r="Q135" s="177">
        <f t="shared" si="26"/>
        <v>3480601.8836848508</v>
      </c>
      <c r="R135" s="177">
        <f t="shared" si="27"/>
        <v>844679.86793690058</v>
      </c>
      <c r="S135" s="177">
        <f t="shared" si="28"/>
        <v>4325281.7516217511</v>
      </c>
      <c r="T135" s="177">
        <f t="shared" si="29"/>
        <v>10856551.735920386</v>
      </c>
      <c r="U135" s="177">
        <f t="shared" si="30"/>
        <v>6092282.9396076184</v>
      </c>
      <c r="V135" s="177">
        <f t="shared" si="31"/>
        <v>49675654.93685963</v>
      </c>
      <c r="W135" s="177">
        <f t="shared" si="32"/>
        <v>7985714.8593407236</v>
      </c>
      <c r="X135" s="178">
        <f t="shared" si="23"/>
        <v>14077997.798948342</v>
      </c>
    </row>
    <row r="136" spans="4:24">
      <c r="D136" s="9" t="s">
        <v>1559</v>
      </c>
      <c r="E136" s="9" t="s">
        <v>2987</v>
      </c>
      <c r="F136" s="4" t="s">
        <v>1404</v>
      </c>
      <c r="G136" s="9" t="s">
        <v>23186</v>
      </c>
      <c r="H136" s="176">
        <v>7401059.332425911</v>
      </c>
      <c r="I136" s="177">
        <v>11580786.018524265</v>
      </c>
      <c r="J136" s="177">
        <v>2119689.5706068128</v>
      </c>
      <c r="K136" s="177">
        <v>6541636.571304325</v>
      </c>
      <c r="L136" s="189">
        <f t="shared" si="24"/>
        <v>9520748.9030327238</v>
      </c>
      <c r="M136" s="178">
        <f t="shared" si="25"/>
        <v>18122422.589828588</v>
      </c>
      <c r="N136" s="387">
        <f>INDEX('CHIRP Payment Calc'!AM:AM,MATCH(F136,'CHIRP Payment Calc'!C:C,0))</f>
        <v>1.19</v>
      </c>
      <c r="O136" s="387">
        <f>INDEX('CHIRP Payment Calc'!AL:AL,MATCH(FeeCalc!F136,'CHIRP Payment Calc'!C:C,0))</f>
        <v>1.94</v>
      </c>
      <c r="P136" s="176">
        <f t="shared" si="22"/>
        <v>46487191.018876404</v>
      </c>
      <c r="Q136" s="177">
        <f t="shared" si="26"/>
        <v>1907961.9789789121</v>
      </c>
      <c r="R136" s="177">
        <f t="shared" si="27"/>
        <v>971055.67259696801</v>
      </c>
      <c r="S136" s="177">
        <f t="shared" si="28"/>
        <v>2879017.6515758801</v>
      </c>
      <c r="T136" s="177">
        <f t="shared" si="29"/>
        <v>9344573.5868295319</v>
      </c>
      <c r="U136" s="177">
        <f t="shared" si="30"/>
        <v>2683436.7968320288</v>
      </c>
      <c r="V136" s="177">
        <f t="shared" si="31"/>
        <v>23837373.873673286</v>
      </c>
      <c r="W136" s="177">
        <f t="shared" si="32"/>
        <v>13500824.413117437</v>
      </c>
      <c r="X136" s="178">
        <f t="shared" si="23"/>
        <v>16184261.209949465</v>
      </c>
    </row>
    <row r="137" spans="4:24">
      <c r="D137" s="9" t="s">
        <v>1559</v>
      </c>
      <c r="E137" s="9" t="s">
        <v>2987</v>
      </c>
      <c r="F137" s="4" t="s">
        <v>1174</v>
      </c>
      <c r="G137" s="9" t="s">
        <v>23187</v>
      </c>
      <c r="H137" s="176">
        <v>3451289.0356801362</v>
      </c>
      <c r="I137" s="177">
        <v>7234700.7069104463</v>
      </c>
      <c r="J137" s="177">
        <v>1124039.489423957</v>
      </c>
      <c r="K137" s="177">
        <v>4521573.0405486207</v>
      </c>
      <c r="L137" s="189">
        <f t="shared" si="24"/>
        <v>4575328.5251040934</v>
      </c>
      <c r="M137" s="178">
        <f t="shared" si="25"/>
        <v>11756273.747459067</v>
      </c>
      <c r="N137" s="387">
        <f>INDEX('CHIRP Payment Calc'!AM:AM,MATCH(F137,'CHIRP Payment Calc'!C:C,0))</f>
        <v>1.3199999999999998</v>
      </c>
      <c r="O137" s="387">
        <f>INDEX('CHIRP Payment Calc'!AL:AL,MATCH(FeeCalc!F137,'CHIRP Payment Calc'!C:C,0))</f>
        <v>1.94</v>
      </c>
      <c r="P137" s="176">
        <f t="shared" si="22"/>
        <v>28846604.723207995</v>
      </c>
      <c r="Q137" s="177">
        <f t="shared" si="26"/>
        <v>1134200.2139670902</v>
      </c>
      <c r="R137" s="177">
        <f t="shared" si="27"/>
        <v>654611.73349174147</v>
      </c>
      <c r="S137" s="177">
        <f t="shared" si="28"/>
        <v>1788811.9474588316</v>
      </c>
      <c r="T137" s="177">
        <f t="shared" si="29"/>
        <v>4833635.5725175375</v>
      </c>
      <c r="U137" s="177">
        <f t="shared" si="30"/>
        <v>1578438.4319570458</v>
      </c>
      <c r="V137" s="177">
        <f t="shared" si="31"/>
        <v>14891585.539953597</v>
      </c>
      <c r="W137" s="177">
        <f t="shared" si="32"/>
        <v>9331757.1262386441</v>
      </c>
      <c r="X137" s="178">
        <f t="shared" si="23"/>
        <v>10910195.55819569</v>
      </c>
    </row>
    <row r="138" spans="4:24">
      <c r="D138" s="9" t="s">
        <v>1559</v>
      </c>
      <c r="E138" s="9" t="s">
        <v>2987</v>
      </c>
      <c r="F138" s="4" t="s">
        <v>596</v>
      </c>
      <c r="G138" s="9" t="s">
        <v>23044</v>
      </c>
      <c r="H138" s="176">
        <v>2311224.7196660144</v>
      </c>
      <c r="I138" s="177">
        <v>5174263.2868053094</v>
      </c>
      <c r="J138" s="177">
        <v>534524.95619472268</v>
      </c>
      <c r="K138" s="177">
        <v>1506592.7945939382</v>
      </c>
      <c r="L138" s="189">
        <f t="shared" si="24"/>
        <v>2845749.675860737</v>
      </c>
      <c r="M138" s="178">
        <f t="shared" si="25"/>
        <v>6680856.0813992471</v>
      </c>
      <c r="N138" s="387">
        <f>INDEX('CHIRP Payment Calc'!AM:AM,MATCH(F138,'CHIRP Payment Calc'!C:C,0))</f>
        <v>1</v>
      </c>
      <c r="O138" s="387">
        <f>INDEX('CHIRP Payment Calc'!AL:AL,MATCH(FeeCalc!F138,'CHIRP Payment Calc'!C:C,0))</f>
        <v>1.08</v>
      </c>
      <c r="P138" s="176">
        <f t="shared" si="22"/>
        <v>10061074.243771924</v>
      </c>
      <c r="Q138" s="177">
        <f t="shared" si="26"/>
        <v>481928.03341263189</v>
      </c>
      <c r="R138" s="177">
        <f t="shared" si="27"/>
        <v>137977.35155464953</v>
      </c>
      <c r="S138" s="177">
        <f t="shared" si="28"/>
        <v>619905.38496728148</v>
      </c>
      <c r="T138" s="177">
        <f t="shared" si="29"/>
        <v>2452227.8192742858</v>
      </c>
      <c r="U138" s="177">
        <f t="shared" si="30"/>
        <v>568643.57041991781</v>
      </c>
      <c r="V138" s="177">
        <f t="shared" si="31"/>
        <v>5929129.2835540948</v>
      </c>
      <c r="W138" s="177">
        <f t="shared" si="32"/>
        <v>1730978.9554909079</v>
      </c>
      <c r="X138" s="178">
        <f t="shared" si="23"/>
        <v>2299622.5259108255</v>
      </c>
    </row>
    <row r="139" spans="4:24">
      <c r="D139" s="9" t="s">
        <v>1559</v>
      </c>
      <c r="E139" s="9" t="s">
        <v>2987</v>
      </c>
      <c r="F139" s="4" t="s">
        <v>668</v>
      </c>
      <c r="G139" s="9" t="s">
        <v>23072</v>
      </c>
      <c r="H139" s="176">
        <v>206536.18412239201</v>
      </c>
      <c r="I139" s="177">
        <v>0</v>
      </c>
      <c r="J139" s="177">
        <v>155229.15355130384</v>
      </c>
      <c r="K139" s="177">
        <v>10832.181331646294</v>
      </c>
      <c r="L139" s="189">
        <f t="shared" si="24"/>
        <v>361765.33767369587</v>
      </c>
      <c r="M139" s="178">
        <f t="shared" si="25"/>
        <v>10832.181331646294</v>
      </c>
      <c r="N139" s="387">
        <f>INDEX('CHIRP Payment Calc'!AM:AM,MATCH(F139,'CHIRP Payment Calc'!C:C,0))</f>
        <v>1.02</v>
      </c>
      <c r="O139" s="387">
        <f>INDEX('CHIRP Payment Calc'!AL:AL,MATCH(FeeCalc!F139,'CHIRP Payment Calc'!C:C,0))</f>
        <v>8.7099999999999991</v>
      </c>
      <c r="P139" s="176">
        <f t="shared" si="22"/>
        <v>463348.94382580905</v>
      </c>
      <c r="Q139" s="177">
        <f t="shared" si="26"/>
        <v>12852.357770587047</v>
      </c>
      <c r="R139" s="177">
        <f t="shared" si="27"/>
        <v>16128.640597083138</v>
      </c>
      <c r="S139" s="177">
        <f t="shared" si="28"/>
        <v>28980.998367670185</v>
      </c>
      <c r="T139" s="177">
        <f t="shared" si="29"/>
        <v>223519.26557542689</v>
      </c>
      <c r="U139" s="177">
        <f t="shared" si="30"/>
        <v>168440.14534290417</v>
      </c>
      <c r="V139" s="177">
        <f t="shared" si="31"/>
        <v>0</v>
      </c>
      <c r="W139" s="177">
        <f t="shared" si="32"/>
        <v>100370.53127514811</v>
      </c>
      <c r="X139" s="178">
        <f t="shared" si="23"/>
        <v>268810.6766180523</v>
      </c>
    </row>
    <row r="140" spans="4:24">
      <c r="D140" s="9" t="s">
        <v>1559</v>
      </c>
      <c r="E140" s="9" t="s">
        <v>2987</v>
      </c>
      <c r="F140" s="4" t="s">
        <v>800</v>
      </c>
      <c r="G140" s="9" t="s">
        <v>23068</v>
      </c>
      <c r="H140" s="176">
        <v>6752594.7349609779</v>
      </c>
      <c r="I140" s="177">
        <v>4353380.4078588467</v>
      </c>
      <c r="J140" s="177">
        <v>1540027.4145386738</v>
      </c>
      <c r="K140" s="177">
        <v>662267.17437577457</v>
      </c>
      <c r="L140" s="189">
        <f t="shared" si="24"/>
        <v>8292622.149499652</v>
      </c>
      <c r="M140" s="178">
        <f t="shared" si="25"/>
        <v>5015647.582234621</v>
      </c>
      <c r="N140" s="387">
        <f>INDEX('CHIRP Payment Calc'!AM:AM,MATCH(F140,'CHIRP Payment Calc'!C:C,0))</f>
        <v>1.1299999999999999</v>
      </c>
      <c r="O140" s="387">
        <f>INDEX('CHIRP Payment Calc'!AL:AL,MATCH(FeeCalc!F140,'CHIRP Payment Calc'!C:C,0))</f>
        <v>1.8</v>
      </c>
      <c r="P140" s="176">
        <f t="shared" si="22"/>
        <v>18398828.676956922</v>
      </c>
      <c r="Q140" s="177">
        <f t="shared" si="26"/>
        <v>943580.59959414345</v>
      </c>
      <c r="R140" s="177">
        <f t="shared" si="27"/>
        <v>187168.84418968699</v>
      </c>
      <c r="S140" s="177">
        <f t="shared" si="28"/>
        <v>1130749.4437838304</v>
      </c>
      <c r="T140" s="177">
        <f t="shared" si="29"/>
        <v>8095949.1252052039</v>
      </c>
      <c r="U140" s="177">
        <f t="shared" si="30"/>
        <v>1851309.5515198952</v>
      </c>
      <c r="V140" s="177">
        <f t="shared" si="31"/>
        <v>8314148.2590407683</v>
      </c>
      <c r="W140" s="177">
        <f t="shared" si="32"/>
        <v>1268171.1849748876</v>
      </c>
      <c r="X140" s="178">
        <f t="shared" si="23"/>
        <v>3119480.7364947828</v>
      </c>
    </row>
    <row r="141" spans="4:24">
      <c r="D141" s="9" t="s">
        <v>1559</v>
      </c>
      <c r="E141" s="9" t="s">
        <v>2987</v>
      </c>
      <c r="F141" s="4" t="s">
        <v>797</v>
      </c>
      <c r="G141" s="9" t="s">
        <v>3443</v>
      </c>
      <c r="H141" s="176">
        <v>4983177.9638956366</v>
      </c>
      <c r="I141" s="177">
        <v>7615072.6295685656</v>
      </c>
      <c r="J141" s="177">
        <v>1959014.006635156</v>
      </c>
      <c r="K141" s="177">
        <v>3351255.7112874654</v>
      </c>
      <c r="L141" s="189">
        <f t="shared" si="24"/>
        <v>6942191.9705307931</v>
      </c>
      <c r="M141" s="178">
        <f t="shared" si="25"/>
        <v>10966328.340856031</v>
      </c>
      <c r="N141" s="387">
        <f>INDEX('CHIRP Payment Calc'!AM:AM,MATCH(F141,'CHIRP Payment Calc'!C:C,0))</f>
        <v>1.54</v>
      </c>
      <c r="O141" s="387">
        <f>INDEX('CHIRP Payment Calc'!AL:AL,MATCH(FeeCalc!F141,'CHIRP Payment Calc'!C:C,0))</f>
        <v>2.12</v>
      </c>
      <c r="P141" s="176">
        <f t="shared" si="22"/>
        <v>33939591.717232212</v>
      </c>
      <c r="Q141" s="177">
        <f t="shared" si="26"/>
        <v>1453090.4639229358</v>
      </c>
      <c r="R141" s="177">
        <f t="shared" si="27"/>
        <v>646055.97945622785</v>
      </c>
      <c r="S141" s="177">
        <f t="shared" si="28"/>
        <v>2099146.4433791637</v>
      </c>
      <c r="T141" s="177">
        <f t="shared" si="29"/>
        <v>8142274.8693891577</v>
      </c>
      <c r="U141" s="177">
        <f t="shared" si="30"/>
        <v>3209448.4789554686</v>
      </c>
      <c r="V141" s="177">
        <f t="shared" si="31"/>
        <v>17128863.633618418</v>
      </c>
      <c r="W141" s="177">
        <f t="shared" si="32"/>
        <v>7558151.1786483275</v>
      </c>
      <c r="X141" s="178">
        <f t="shared" si="23"/>
        <v>10767599.657603797</v>
      </c>
    </row>
    <row r="142" spans="4:24">
      <c r="D142" s="9" t="s">
        <v>1559</v>
      </c>
      <c r="E142" s="9" t="s">
        <v>2987</v>
      </c>
      <c r="F142" s="4" t="s">
        <v>647</v>
      </c>
      <c r="G142" s="9" t="s">
        <v>3623</v>
      </c>
      <c r="H142" s="176">
        <v>4804719.0567685217</v>
      </c>
      <c r="I142" s="177">
        <v>10014585.465261467</v>
      </c>
      <c r="J142" s="177">
        <v>1057037.535176232</v>
      </c>
      <c r="K142" s="177">
        <v>2863806.0264591724</v>
      </c>
      <c r="L142" s="189">
        <f t="shared" si="24"/>
        <v>5861756.5919447541</v>
      </c>
      <c r="M142" s="178">
        <f t="shared" si="25"/>
        <v>12878391.491720639</v>
      </c>
      <c r="N142" s="387">
        <f>INDEX('CHIRP Payment Calc'!AM:AM,MATCH(F142,'CHIRP Payment Calc'!C:C,0))</f>
        <v>0.97</v>
      </c>
      <c r="O142" s="387">
        <f>INDEX('CHIRP Payment Calc'!AL:AL,MATCH(FeeCalc!F142,'CHIRP Payment Calc'!C:C,0))</f>
        <v>1.46</v>
      </c>
      <c r="P142" s="176">
        <f t="shared" si="22"/>
        <v>24488355.472098544</v>
      </c>
      <c r="Q142" s="177">
        <f t="shared" si="26"/>
        <v>1176347.6447744982</v>
      </c>
      <c r="R142" s="177">
        <f t="shared" si="27"/>
        <v>332328.71538838325</v>
      </c>
      <c r="S142" s="177">
        <f t="shared" si="28"/>
        <v>1508676.3601628814</v>
      </c>
      <c r="T142" s="177">
        <f t="shared" si="29"/>
        <v>4944909.7984779477</v>
      </c>
      <c r="U142" s="177">
        <f t="shared" si="30"/>
        <v>1090772.77566058</v>
      </c>
      <c r="V142" s="177">
        <f t="shared" si="31"/>
        <v>15513310.110643758</v>
      </c>
      <c r="W142" s="177">
        <f t="shared" si="32"/>
        <v>4448039.1474791402</v>
      </c>
      <c r="X142" s="178">
        <f t="shared" si="23"/>
        <v>5538811.9231397202</v>
      </c>
    </row>
    <row r="143" spans="4:24">
      <c r="D143" s="9" t="s">
        <v>1559</v>
      </c>
      <c r="E143" s="9" t="s">
        <v>2987</v>
      </c>
      <c r="F143" s="4" t="s">
        <v>1776</v>
      </c>
      <c r="G143" s="9" t="s">
        <v>23070</v>
      </c>
      <c r="H143" s="176">
        <v>19714745.687421408</v>
      </c>
      <c r="I143" s="177">
        <v>15289110.796396393</v>
      </c>
      <c r="J143" s="177">
        <v>3461244.7746702735</v>
      </c>
      <c r="K143" s="177">
        <v>6960922.8302500322</v>
      </c>
      <c r="L143" s="189">
        <f t="shared" si="24"/>
        <v>23175990.462091681</v>
      </c>
      <c r="M143" s="178">
        <f t="shared" si="25"/>
        <v>22250033.626646426</v>
      </c>
      <c r="N143" s="387">
        <f>INDEX('CHIRP Payment Calc'!AM:AM,MATCH(F143,'CHIRP Payment Calc'!C:C,0))</f>
        <v>1.05</v>
      </c>
      <c r="O143" s="387">
        <f>INDEX('CHIRP Payment Calc'!AL:AL,MATCH(FeeCalc!F143,'CHIRP Payment Calc'!C:C,0))</f>
        <v>1.6099999999999999</v>
      </c>
      <c r="P143" s="176">
        <f t="shared" si="22"/>
        <v>60157344.124097005</v>
      </c>
      <c r="Q143" s="177">
        <f t="shared" si="26"/>
        <v>2764633.6369808633</v>
      </c>
      <c r="R143" s="177">
        <f t="shared" si="27"/>
        <v>947322.94277274515</v>
      </c>
      <c r="S143" s="177">
        <f t="shared" si="28"/>
        <v>3711956.5797536084</v>
      </c>
      <c r="T143" s="177">
        <f t="shared" si="29"/>
        <v>21963377.15840051</v>
      </c>
      <c r="U143" s="177">
        <f t="shared" si="30"/>
        <v>3866284.0568125397</v>
      </c>
      <c r="V143" s="177">
        <f t="shared" si="31"/>
        <v>26117207.832571026</v>
      </c>
      <c r="W143" s="177">
        <f t="shared" si="32"/>
        <v>11922431.656066544</v>
      </c>
      <c r="X143" s="178">
        <f t="shared" si="23"/>
        <v>15788715.712879084</v>
      </c>
    </row>
    <row r="144" spans="4:24">
      <c r="D144" s="9" t="s">
        <v>1559</v>
      </c>
      <c r="E144" s="9" t="s">
        <v>2987</v>
      </c>
      <c r="F144" s="4" t="s">
        <v>782</v>
      </c>
      <c r="G144" s="9" t="s">
        <v>3332</v>
      </c>
      <c r="H144" s="176">
        <v>1860469.0835671483</v>
      </c>
      <c r="I144" s="177">
        <v>2801307.6447084364</v>
      </c>
      <c r="J144" s="177">
        <v>574408.89198651444</v>
      </c>
      <c r="K144" s="177">
        <v>1588386.9347682297</v>
      </c>
      <c r="L144" s="189">
        <f t="shared" si="24"/>
        <v>2434877.9755536625</v>
      </c>
      <c r="M144" s="178">
        <f t="shared" si="25"/>
        <v>4389694.5794766657</v>
      </c>
      <c r="N144" s="387">
        <f>INDEX('CHIRP Payment Calc'!AM:AM,MATCH(F144,'CHIRP Payment Calc'!C:C,0))</f>
        <v>1.21</v>
      </c>
      <c r="O144" s="387">
        <f>INDEX('CHIRP Payment Calc'!AL:AL,MATCH(FeeCalc!F144,'CHIRP Payment Calc'!C:C,0))</f>
        <v>1.81</v>
      </c>
      <c r="P144" s="176">
        <f t="shared" si="22"/>
        <v>10891549.539272698</v>
      </c>
      <c r="Q144" s="177">
        <f t="shared" si="26"/>
        <v>446671.86165752239</v>
      </c>
      <c r="R144" s="177">
        <f t="shared" si="27"/>
        <v>227873.30497239437</v>
      </c>
      <c r="S144" s="177">
        <f t="shared" si="28"/>
        <v>674545.16662991676</v>
      </c>
      <c r="T144" s="177">
        <f t="shared" si="29"/>
        <v>2388506.7279748004</v>
      </c>
      <c r="U144" s="177">
        <f t="shared" si="30"/>
        <v>739398.68011030054</v>
      </c>
      <c r="V144" s="177">
        <f t="shared" si="31"/>
        <v>5379699.5617212411</v>
      </c>
      <c r="W144" s="177">
        <f t="shared" si="32"/>
        <v>3058489.7360962722</v>
      </c>
      <c r="X144" s="178">
        <f t="shared" si="23"/>
        <v>3797888.4162065727</v>
      </c>
    </row>
    <row r="145" spans="4:24">
      <c r="D145" s="9" t="s">
        <v>1559</v>
      </c>
      <c r="E145" s="9" t="s">
        <v>2987</v>
      </c>
      <c r="F145" s="4" t="s">
        <v>164</v>
      </c>
      <c r="G145" s="9" t="s">
        <v>22933</v>
      </c>
      <c r="H145" s="176">
        <v>1151696.7773205447</v>
      </c>
      <c r="I145" s="177">
        <v>1196397.5317462897</v>
      </c>
      <c r="J145" s="177">
        <v>402157.4124474487</v>
      </c>
      <c r="K145" s="177">
        <v>1495827.3852324286</v>
      </c>
      <c r="L145" s="189">
        <f t="shared" si="24"/>
        <v>1553854.1897679935</v>
      </c>
      <c r="M145" s="178">
        <f t="shared" si="25"/>
        <v>2692224.9169787182</v>
      </c>
      <c r="N145" s="387">
        <f>INDEX('CHIRP Payment Calc'!AM:AM,MATCH(F145,'CHIRP Payment Calc'!C:C,0))</f>
        <v>1.1299999999999999</v>
      </c>
      <c r="O145" s="387">
        <f>INDEX('CHIRP Payment Calc'!AL:AL,MATCH(FeeCalc!F145,'CHIRP Payment Calc'!C:C,0))</f>
        <v>0.99</v>
      </c>
      <c r="P145" s="176">
        <f t="shared" si="22"/>
        <v>4421157.9022467639</v>
      </c>
      <c r="Q145" s="177">
        <f t="shared" si="26"/>
        <v>151656.68710987791</v>
      </c>
      <c r="R145" s="177">
        <f t="shared" si="27"/>
        <v>123530.23324121625</v>
      </c>
      <c r="S145" s="177">
        <f t="shared" si="28"/>
        <v>275186.92035109416</v>
      </c>
      <c r="T145" s="177">
        <f t="shared" si="29"/>
        <v>1380814.1733392205</v>
      </c>
      <c r="U145" s="177">
        <f t="shared" si="30"/>
        <v>483444.54900597554</v>
      </c>
      <c r="V145" s="177">
        <f t="shared" si="31"/>
        <v>1256693.4285716997</v>
      </c>
      <c r="W145" s="177">
        <f t="shared" si="32"/>
        <v>1575392.671680962</v>
      </c>
      <c r="X145" s="178">
        <f t="shared" si="23"/>
        <v>2058837.2206869374</v>
      </c>
    </row>
    <row r="146" spans="4:24">
      <c r="D146" s="9" t="s">
        <v>1599</v>
      </c>
      <c r="E146" s="9" t="s">
        <v>3071</v>
      </c>
      <c r="F146" s="4" t="s">
        <v>806</v>
      </c>
      <c r="G146" s="9" t="s">
        <v>23045</v>
      </c>
      <c r="H146" s="176">
        <v>1092287.9055039524</v>
      </c>
      <c r="I146" s="177">
        <v>43021.914320071752</v>
      </c>
      <c r="J146" s="177">
        <v>403858.74370426085</v>
      </c>
      <c r="K146" s="177">
        <v>49272.610261324335</v>
      </c>
      <c r="L146" s="189">
        <f t="shared" si="24"/>
        <v>1496146.6492082132</v>
      </c>
      <c r="M146" s="178">
        <f t="shared" si="25"/>
        <v>92294.524581396079</v>
      </c>
      <c r="N146" s="387">
        <f>INDEX('CHIRP Payment Calc'!AM:AM,MATCH(F146,'CHIRP Payment Calc'!C:C,0))</f>
        <v>0.37</v>
      </c>
      <c r="O146" s="387">
        <f>INDEX('CHIRP Payment Calc'!AL:AL,MATCH(FeeCalc!F146,'CHIRP Payment Calc'!C:C,0))</f>
        <v>0</v>
      </c>
      <c r="P146" s="176">
        <f t="shared" si="22"/>
        <v>553574.26020703884</v>
      </c>
      <c r="Q146" s="177">
        <f t="shared" si="26"/>
        <v>24656.154047317334</v>
      </c>
      <c r="R146" s="177">
        <f t="shared" si="27"/>
        <v>9537.9405428027585</v>
      </c>
      <c r="S146" s="177">
        <f t="shared" si="28"/>
        <v>34194.09459012009</v>
      </c>
      <c r="T146" s="177">
        <f t="shared" si="29"/>
        <v>428802.67908377969</v>
      </c>
      <c r="U146" s="177">
        <f t="shared" si="30"/>
        <v>158965.67571337929</v>
      </c>
      <c r="V146" s="177">
        <f t="shared" si="31"/>
        <v>0</v>
      </c>
      <c r="W146" s="177">
        <f t="shared" si="32"/>
        <v>0</v>
      </c>
      <c r="X146" s="178">
        <f t="shared" si="23"/>
        <v>158965.67571337929</v>
      </c>
    </row>
    <row r="147" spans="4:24">
      <c r="D147" s="9" t="s">
        <v>1599</v>
      </c>
      <c r="E147" s="9" t="s">
        <v>3071</v>
      </c>
      <c r="F147" s="4" t="s">
        <v>533</v>
      </c>
      <c r="G147" s="9" t="s">
        <v>23140</v>
      </c>
      <c r="H147" s="176">
        <v>459127.52442095277</v>
      </c>
      <c r="I147" s="177">
        <v>15226.17723454983</v>
      </c>
      <c r="J147" s="177">
        <v>106719.33621456758</v>
      </c>
      <c r="K147" s="177">
        <v>44709.964442357734</v>
      </c>
      <c r="L147" s="189">
        <f t="shared" si="24"/>
        <v>565846.86063552031</v>
      </c>
      <c r="M147" s="178">
        <f t="shared" si="25"/>
        <v>59936.141676907566</v>
      </c>
      <c r="N147" s="387">
        <f>INDEX('CHIRP Payment Calc'!AM:AM,MATCH(F147,'CHIRP Payment Calc'!C:C,0))</f>
        <v>0.37</v>
      </c>
      <c r="O147" s="387">
        <f>INDEX('CHIRP Payment Calc'!AL:AL,MATCH(FeeCalc!F147,'CHIRP Payment Calc'!C:C,0))</f>
        <v>0</v>
      </c>
      <c r="P147" s="176">
        <f t="shared" si="22"/>
        <v>209363.3384351425</v>
      </c>
      <c r="Q147" s="177">
        <f t="shared" si="26"/>
        <v>10363.860034011426</v>
      </c>
      <c r="R147" s="177">
        <f t="shared" si="27"/>
        <v>2520.3928340036173</v>
      </c>
      <c r="S147" s="177">
        <f t="shared" si="28"/>
        <v>12884.252868015043</v>
      </c>
      <c r="T147" s="177">
        <f t="shared" si="29"/>
        <v>180241.04406976394</v>
      </c>
      <c r="U147" s="177">
        <f t="shared" si="30"/>
        <v>42006.54723339362</v>
      </c>
      <c r="V147" s="177">
        <f t="shared" si="31"/>
        <v>0</v>
      </c>
      <c r="W147" s="177">
        <f t="shared" si="32"/>
        <v>0</v>
      </c>
      <c r="X147" s="178">
        <f t="shared" si="23"/>
        <v>42006.54723339362</v>
      </c>
    </row>
    <row r="148" spans="4:24">
      <c r="D148" s="9" t="s">
        <v>1599</v>
      </c>
      <c r="E148" s="9" t="s">
        <v>3071</v>
      </c>
      <c r="F148" s="4" t="s">
        <v>1165</v>
      </c>
      <c r="G148" s="9" t="s">
        <v>23191</v>
      </c>
      <c r="H148" s="176">
        <v>512419.51751591923</v>
      </c>
      <c r="I148" s="177">
        <v>9899.1171011794195</v>
      </c>
      <c r="J148" s="177">
        <v>115997.98351823636</v>
      </c>
      <c r="K148" s="177">
        <v>38830.97473652137</v>
      </c>
      <c r="L148" s="189">
        <f t="shared" si="24"/>
        <v>628417.5010341556</v>
      </c>
      <c r="M148" s="178">
        <f t="shared" si="25"/>
        <v>48730.091837700791</v>
      </c>
      <c r="N148" s="387">
        <f>INDEX('CHIRP Payment Calc'!AM:AM,MATCH(F148,'CHIRP Payment Calc'!C:C,0))</f>
        <v>0.37</v>
      </c>
      <c r="O148" s="387">
        <f>INDEX('CHIRP Payment Calc'!AL:AL,MATCH(FeeCalc!F148,'CHIRP Payment Calc'!C:C,0))</f>
        <v>0</v>
      </c>
      <c r="P148" s="176">
        <f t="shared" si="22"/>
        <v>232514.47538263758</v>
      </c>
      <c r="Q148" s="177">
        <f t="shared" si="26"/>
        <v>11566.817225624596</v>
      </c>
      <c r="R148" s="177">
        <f t="shared" si="27"/>
        <v>2739.5268447923909</v>
      </c>
      <c r="S148" s="177">
        <f t="shared" si="28"/>
        <v>14306.344070416988</v>
      </c>
      <c r="T148" s="177">
        <f t="shared" si="29"/>
        <v>201162.03870651469</v>
      </c>
      <c r="U148" s="177">
        <f t="shared" si="30"/>
        <v>45658.780746539844</v>
      </c>
      <c r="V148" s="177">
        <f t="shared" si="31"/>
        <v>0</v>
      </c>
      <c r="W148" s="177">
        <f t="shared" si="32"/>
        <v>0</v>
      </c>
      <c r="X148" s="178">
        <f t="shared" si="23"/>
        <v>45658.780746539844</v>
      </c>
    </row>
    <row r="149" spans="4:24">
      <c r="D149" s="9" t="s">
        <v>1599</v>
      </c>
      <c r="E149" s="9" t="s">
        <v>3071</v>
      </c>
      <c r="F149" s="4" t="s">
        <v>605</v>
      </c>
      <c r="G149" s="9" t="s">
        <v>606</v>
      </c>
      <c r="H149" s="176">
        <v>1259702.9068903057</v>
      </c>
      <c r="I149" s="177">
        <v>93352.983903365501</v>
      </c>
      <c r="J149" s="177">
        <v>592474.52091649931</v>
      </c>
      <c r="K149" s="177">
        <v>454641.74743093917</v>
      </c>
      <c r="L149" s="189">
        <f t="shared" si="24"/>
        <v>1852177.4278068049</v>
      </c>
      <c r="M149" s="178">
        <f t="shared" si="25"/>
        <v>547994.73133430467</v>
      </c>
      <c r="N149" s="387">
        <f>INDEX('CHIRP Payment Calc'!AM:AM,MATCH(F149,'CHIRP Payment Calc'!C:C,0))</f>
        <v>0.79</v>
      </c>
      <c r="O149" s="387">
        <f>INDEX('CHIRP Payment Calc'!AL:AL,MATCH(FeeCalc!F149,'CHIRP Payment Calc'!C:C,0))</f>
        <v>0</v>
      </c>
      <c r="P149" s="176">
        <f t="shared" si="22"/>
        <v>1463220.1679673758</v>
      </c>
      <c r="Q149" s="177">
        <f t="shared" si="26"/>
        <v>60713.002170283435</v>
      </c>
      <c r="R149" s="177">
        <f t="shared" si="27"/>
        <v>29875.842863236248</v>
      </c>
      <c r="S149" s="177">
        <f t="shared" si="28"/>
        <v>90588.845033519683</v>
      </c>
      <c r="T149" s="177">
        <f t="shared" si="29"/>
        <v>1055878.2986136249</v>
      </c>
      <c r="U149" s="177">
        <f t="shared" si="30"/>
        <v>497930.71438727074</v>
      </c>
      <c r="V149" s="177">
        <f t="shared" si="31"/>
        <v>0</v>
      </c>
      <c r="W149" s="177">
        <f t="shared" si="32"/>
        <v>0</v>
      </c>
      <c r="X149" s="178">
        <f t="shared" si="23"/>
        <v>497930.71438727074</v>
      </c>
    </row>
    <row r="150" spans="4:24">
      <c r="D150" s="9" t="s">
        <v>1599</v>
      </c>
      <c r="E150" s="9" t="s">
        <v>3071</v>
      </c>
      <c r="F150" s="4" t="s">
        <v>857</v>
      </c>
      <c r="G150" s="9" t="s">
        <v>23133</v>
      </c>
      <c r="H150" s="176">
        <v>1529229.4352668896</v>
      </c>
      <c r="I150" s="177">
        <v>1354069.3503408101</v>
      </c>
      <c r="J150" s="177">
        <v>860848.24603285955</v>
      </c>
      <c r="K150" s="177">
        <v>387307.71566212934</v>
      </c>
      <c r="L150" s="189">
        <f t="shared" si="24"/>
        <v>2390077.6812997493</v>
      </c>
      <c r="M150" s="178">
        <f t="shared" si="25"/>
        <v>1741377.0660029394</v>
      </c>
      <c r="N150" s="387">
        <f>INDEX('CHIRP Payment Calc'!AM:AM,MATCH(F150,'CHIRP Payment Calc'!C:C,0))</f>
        <v>1.0899999999999999</v>
      </c>
      <c r="O150" s="387">
        <f>INDEX('CHIRP Payment Calc'!AL:AL,MATCH(FeeCalc!F150,'CHIRP Payment Calc'!C:C,0))</f>
        <v>0</v>
      </c>
      <c r="P150" s="176">
        <f t="shared" si="22"/>
        <v>2605184.6726167263</v>
      </c>
      <c r="Q150" s="177">
        <f t="shared" si="26"/>
        <v>101691.72928949846</v>
      </c>
      <c r="R150" s="177">
        <f t="shared" si="27"/>
        <v>59893.058819732993</v>
      </c>
      <c r="S150" s="177">
        <f t="shared" si="28"/>
        <v>161584.78810923145</v>
      </c>
      <c r="T150" s="177">
        <f t="shared" si="29"/>
        <v>1768551.813730408</v>
      </c>
      <c r="U150" s="177">
        <f t="shared" si="30"/>
        <v>998217.64699554979</v>
      </c>
      <c r="V150" s="177">
        <f t="shared" si="31"/>
        <v>0</v>
      </c>
      <c r="W150" s="177">
        <f t="shared" si="32"/>
        <v>0</v>
      </c>
      <c r="X150" s="178">
        <f t="shared" si="23"/>
        <v>998217.64699554979</v>
      </c>
    </row>
    <row r="151" spans="4:24">
      <c r="D151" s="9" t="s">
        <v>1599</v>
      </c>
      <c r="E151" s="9" t="s">
        <v>2987</v>
      </c>
      <c r="F151" s="4" t="s">
        <v>509</v>
      </c>
      <c r="G151" s="9" t="s">
        <v>3420</v>
      </c>
      <c r="H151" s="176">
        <v>2875059.3258768963</v>
      </c>
      <c r="I151" s="177">
        <v>4677146.7621684447</v>
      </c>
      <c r="J151" s="177">
        <v>2532358.3645652281</v>
      </c>
      <c r="K151" s="177">
        <v>3147689.5882307356</v>
      </c>
      <c r="L151" s="189">
        <f t="shared" si="24"/>
        <v>5407417.6904421244</v>
      </c>
      <c r="M151" s="178">
        <f t="shared" si="25"/>
        <v>7824836.3503991803</v>
      </c>
      <c r="N151" s="387">
        <f>INDEX('CHIRP Payment Calc'!AM:AM,MATCH(F151,'CHIRP Payment Calc'!C:C,0))</f>
        <v>1.9700000000000002</v>
      </c>
      <c r="O151" s="387">
        <f>INDEX('CHIRP Payment Calc'!AL:AL,MATCH(FeeCalc!F151,'CHIRP Payment Calc'!C:C,0))</f>
        <v>1.18</v>
      </c>
      <c r="P151" s="176">
        <f t="shared" si="22"/>
        <v>19885919.743642017</v>
      </c>
      <c r="Q151" s="177">
        <f t="shared" si="26"/>
        <v>682245.89172608429</v>
      </c>
      <c r="R151" s="177">
        <f t="shared" si="27"/>
        <v>555511.89525355969</v>
      </c>
      <c r="S151" s="177">
        <f t="shared" si="28"/>
        <v>1237757.7869796441</v>
      </c>
      <c r="T151" s="177">
        <f t="shared" si="29"/>
        <v>6009407.8217267757</v>
      </c>
      <c r="U151" s="177">
        <f t="shared" si="30"/>
        <v>5307176.5725462772</v>
      </c>
      <c r="V151" s="177">
        <f t="shared" si="31"/>
        <v>5855738.1213355586</v>
      </c>
      <c r="W151" s="177">
        <f t="shared" si="32"/>
        <v>3951355.0150130508</v>
      </c>
      <c r="X151" s="178">
        <f t="shared" si="23"/>
        <v>9258531.5875593275</v>
      </c>
    </row>
    <row r="152" spans="4:24">
      <c r="D152" s="9" t="s">
        <v>1599</v>
      </c>
      <c r="E152" s="9" t="s">
        <v>2987</v>
      </c>
      <c r="F152" s="4" t="s">
        <v>3013</v>
      </c>
      <c r="G152" s="9" t="s">
        <v>2349</v>
      </c>
      <c r="H152" s="176">
        <v>719173.14364113112</v>
      </c>
      <c r="I152" s="177">
        <v>461591.02182576503</v>
      </c>
      <c r="J152" s="177">
        <v>478931.50292673969</v>
      </c>
      <c r="K152" s="177">
        <v>830451.27354549267</v>
      </c>
      <c r="L152" s="189">
        <f t="shared" si="24"/>
        <v>1198104.6465678709</v>
      </c>
      <c r="M152" s="178">
        <f t="shared" si="25"/>
        <v>1292042.2953712577</v>
      </c>
      <c r="N152" s="387">
        <f>INDEX('CHIRP Payment Calc'!AM:AM,MATCH(F152,'CHIRP Payment Calc'!C:C,0))</f>
        <v>1.6900000000000002</v>
      </c>
      <c r="O152" s="387">
        <f>INDEX('CHIRP Payment Calc'!AL:AL,MATCH(FeeCalc!F152,'CHIRP Payment Calc'!C:C,0))</f>
        <v>1.3499999999999999</v>
      </c>
      <c r="P152" s="176">
        <f t="shared" si="22"/>
        <v>3769053.9514508997</v>
      </c>
      <c r="Q152" s="177">
        <f t="shared" si="26"/>
        <v>112166.21040058561</v>
      </c>
      <c r="R152" s="177">
        <f t="shared" si="27"/>
        <v>123223.62505740034</v>
      </c>
      <c r="S152" s="177">
        <f t="shared" si="28"/>
        <v>235389.83545798593</v>
      </c>
      <c r="T152" s="177">
        <f t="shared" si="29"/>
        <v>1289551.8437703042</v>
      </c>
      <c r="U152" s="177">
        <f t="shared" si="30"/>
        <v>861057.70207041502</v>
      </c>
      <c r="V152" s="177">
        <f t="shared" si="31"/>
        <v>661164.85884857585</v>
      </c>
      <c r="W152" s="177">
        <f t="shared" si="32"/>
        <v>1192669.3822195905</v>
      </c>
      <c r="X152" s="178">
        <f t="shared" si="23"/>
        <v>2053727.0842900055</v>
      </c>
    </row>
    <row r="153" spans="4:24">
      <c r="D153" s="9" t="s">
        <v>1599</v>
      </c>
      <c r="E153" s="9" t="s">
        <v>2987</v>
      </c>
      <c r="F153" s="4" t="s">
        <v>599</v>
      </c>
      <c r="G153" s="9" t="s">
        <v>600</v>
      </c>
      <c r="H153" s="176">
        <v>3926029.9746338213</v>
      </c>
      <c r="I153" s="177">
        <v>5439921.36510986</v>
      </c>
      <c r="J153" s="177">
        <v>2935732.1722943429</v>
      </c>
      <c r="K153" s="177">
        <v>4176397.8599536531</v>
      </c>
      <c r="L153" s="189">
        <f t="shared" si="24"/>
        <v>6861762.1469281642</v>
      </c>
      <c r="M153" s="178">
        <f t="shared" si="25"/>
        <v>9616319.225063514</v>
      </c>
      <c r="N153" s="387">
        <f>INDEX('CHIRP Payment Calc'!AM:AM,MATCH(F153,'CHIRP Payment Calc'!C:C,0))</f>
        <v>1.86</v>
      </c>
      <c r="O153" s="387">
        <f>INDEX('CHIRP Payment Calc'!AL:AL,MATCH(FeeCalc!F153,'CHIRP Payment Calc'!C:C,0))</f>
        <v>1.92</v>
      </c>
      <c r="P153" s="176">
        <f t="shared" si="22"/>
        <v>31226210.505408332</v>
      </c>
      <c r="Q153" s="177">
        <f t="shared" si="26"/>
        <v>1082712.1745307329</v>
      </c>
      <c r="R153" s="177">
        <f t="shared" si="27"/>
        <v>860371.00414330815</v>
      </c>
      <c r="S153" s="177">
        <f t="shared" si="28"/>
        <v>1943083.1786740411</v>
      </c>
      <c r="T153" s="177">
        <f t="shared" si="29"/>
        <v>7747921.2231500344</v>
      </c>
      <c r="U153" s="177">
        <f t="shared" si="30"/>
        <v>5809001.9579441259</v>
      </c>
      <c r="V153" s="177">
        <f t="shared" si="31"/>
        <v>11081855.725210536</v>
      </c>
      <c r="W153" s="177">
        <f t="shared" si="32"/>
        <v>8530514.7777776737</v>
      </c>
      <c r="X153" s="178">
        <f t="shared" si="23"/>
        <v>14339516.7357218</v>
      </c>
    </row>
    <row r="154" spans="4:24">
      <c r="D154" s="9" t="s">
        <v>1599</v>
      </c>
      <c r="E154" s="9" t="s">
        <v>2987</v>
      </c>
      <c r="F154" s="4" t="s">
        <v>1150</v>
      </c>
      <c r="G154" s="9" t="s">
        <v>22979</v>
      </c>
      <c r="H154" s="176">
        <v>1821464.5546335657</v>
      </c>
      <c r="I154" s="177">
        <v>2782227.9551799414</v>
      </c>
      <c r="J154" s="177">
        <v>671372.03781851556</v>
      </c>
      <c r="K154" s="177">
        <v>1052761.7760223346</v>
      </c>
      <c r="L154" s="189">
        <f t="shared" si="24"/>
        <v>2492836.5924520814</v>
      </c>
      <c r="M154" s="178">
        <f t="shared" si="25"/>
        <v>3834989.731202276</v>
      </c>
      <c r="N154" s="387">
        <f>INDEX('CHIRP Payment Calc'!AM:AM,MATCH(F154,'CHIRP Payment Calc'!C:C,0))</f>
        <v>2.3200000000000003</v>
      </c>
      <c r="O154" s="387">
        <f>INDEX('CHIRP Payment Calc'!AL:AL,MATCH(FeeCalc!F154,'CHIRP Payment Calc'!C:C,0))</f>
        <v>2.09</v>
      </c>
      <c r="P154" s="176">
        <f t="shared" si="22"/>
        <v>13798509.432701586</v>
      </c>
      <c r="Q154" s="177">
        <f t="shared" si="26"/>
        <v>612559.80488261767</v>
      </c>
      <c r="R154" s="177">
        <f t="shared" si="27"/>
        <v>239863.10040163633</v>
      </c>
      <c r="S154" s="177">
        <f t="shared" si="28"/>
        <v>852422.905284254</v>
      </c>
      <c r="T154" s="177">
        <f t="shared" si="29"/>
        <v>4483605.057559547</v>
      </c>
      <c r="U154" s="177">
        <f t="shared" si="30"/>
        <v>1657003.3273818686</v>
      </c>
      <c r="V154" s="177">
        <f t="shared" si="31"/>
        <v>6169608.9403990209</v>
      </c>
      <c r="W154" s="177">
        <f t="shared" si="32"/>
        <v>2340715.0126454034</v>
      </c>
      <c r="X154" s="178">
        <f t="shared" si="23"/>
        <v>3997718.3400272718</v>
      </c>
    </row>
    <row r="155" spans="4:24">
      <c r="D155" s="9" t="s">
        <v>1574</v>
      </c>
      <c r="E155" s="9" t="s">
        <v>1596</v>
      </c>
      <c r="F155" s="4" t="s">
        <v>893</v>
      </c>
      <c r="G155" s="9" t="s">
        <v>23115</v>
      </c>
      <c r="H155" s="176">
        <v>6100841.4426925853</v>
      </c>
      <c r="I155" s="177">
        <v>32004505.808463633</v>
      </c>
      <c r="J155" s="177">
        <v>1882487.992568508</v>
      </c>
      <c r="K155" s="177">
        <v>98515.136064161517</v>
      </c>
      <c r="L155" s="189">
        <f t="shared" si="24"/>
        <v>7983329.4352610931</v>
      </c>
      <c r="M155" s="178">
        <f t="shared" si="25"/>
        <v>32103020.944527794</v>
      </c>
      <c r="N155" s="387">
        <f>INDEX('CHIRP Payment Calc'!AM:AM,MATCH(F155,'CHIRP Payment Calc'!C:C,0))</f>
        <v>3.01</v>
      </c>
      <c r="O155" s="387">
        <f>INDEX('CHIRP Payment Calc'!AL:AL,MATCH(FeeCalc!F155,'CHIRP Payment Calc'!C:C,0))</f>
        <v>0.65</v>
      </c>
      <c r="P155" s="176">
        <f t="shared" si="22"/>
        <v>44896785.214078955</v>
      </c>
      <c r="Q155" s="177">
        <f t="shared" si="26"/>
        <v>2389465.822053419</v>
      </c>
      <c r="R155" s="177">
        <f t="shared" si="27"/>
        <v>365765.34230252641</v>
      </c>
      <c r="S155" s="177">
        <f t="shared" si="28"/>
        <v>2755231.1643559453</v>
      </c>
      <c r="T155" s="177">
        <f t="shared" si="29"/>
        <v>19483854.368705232</v>
      </c>
      <c r="U155" s="177">
        <f t="shared" si="30"/>
        <v>6027966.8698204346</v>
      </c>
      <c r="V155" s="177">
        <f t="shared" si="31"/>
        <v>22072072.971354231</v>
      </c>
      <c r="W155" s="177">
        <f t="shared" si="32"/>
        <v>68122.168555005308</v>
      </c>
      <c r="X155" s="178">
        <f t="shared" si="23"/>
        <v>6096089.0383754401</v>
      </c>
    </row>
    <row r="156" spans="4:24">
      <c r="D156" s="9" t="s">
        <v>1574</v>
      </c>
      <c r="E156" s="9" t="s">
        <v>3537</v>
      </c>
      <c r="F156" s="4" t="s">
        <v>1292</v>
      </c>
      <c r="G156" s="9" t="s">
        <v>23025</v>
      </c>
      <c r="H156" s="176">
        <v>0</v>
      </c>
      <c r="I156" s="177">
        <v>38646.510211335146</v>
      </c>
      <c r="J156" s="177">
        <v>0</v>
      </c>
      <c r="K156" s="177">
        <v>0</v>
      </c>
      <c r="L156" s="189">
        <f t="shared" si="24"/>
        <v>0</v>
      </c>
      <c r="M156" s="178">
        <f t="shared" si="25"/>
        <v>38646.510211335146</v>
      </c>
      <c r="N156" s="387">
        <f>INDEX('CHIRP Payment Calc'!AM:AM,MATCH(F156,'CHIRP Payment Calc'!C:C,0))</f>
        <v>0</v>
      </c>
      <c r="O156" s="387">
        <f>INDEX('CHIRP Payment Calc'!AL:AL,MATCH(FeeCalc!F156,'CHIRP Payment Calc'!C:C,0))</f>
        <v>6.63</v>
      </c>
      <c r="P156" s="176">
        <f t="shared" si="22"/>
        <v>256226.36270115201</v>
      </c>
      <c r="Q156" s="177">
        <f t="shared" si="26"/>
        <v>15631.847061343495</v>
      </c>
      <c r="R156" s="177">
        <f t="shared" si="27"/>
        <v>0</v>
      </c>
      <c r="S156" s="177">
        <f t="shared" si="28"/>
        <v>15631.847061343495</v>
      </c>
      <c r="T156" s="177">
        <f t="shared" si="29"/>
        <v>0</v>
      </c>
      <c r="U156" s="177">
        <f t="shared" si="30"/>
        <v>0</v>
      </c>
      <c r="V156" s="177">
        <f t="shared" si="31"/>
        <v>271858.20976249553</v>
      </c>
      <c r="W156" s="177">
        <f t="shared" si="32"/>
        <v>0</v>
      </c>
      <c r="X156" s="178">
        <f t="shared" si="23"/>
        <v>0</v>
      </c>
    </row>
    <row r="157" spans="4:24">
      <c r="D157" s="9" t="s">
        <v>1574</v>
      </c>
      <c r="E157" s="9" t="s">
        <v>3071</v>
      </c>
      <c r="F157" s="4" t="s">
        <v>887</v>
      </c>
      <c r="G157" s="9" t="s">
        <v>23117</v>
      </c>
      <c r="H157" s="176">
        <v>1869521.4651126496</v>
      </c>
      <c r="I157" s="177">
        <v>2309618.3690598439</v>
      </c>
      <c r="J157" s="177">
        <v>232686.72970666294</v>
      </c>
      <c r="K157" s="177">
        <v>470342.49951101013</v>
      </c>
      <c r="L157" s="189">
        <f t="shared" si="24"/>
        <v>2102208.1948193125</v>
      </c>
      <c r="M157" s="178">
        <f t="shared" si="25"/>
        <v>2779960.868570854</v>
      </c>
      <c r="N157" s="387">
        <f>INDEX('CHIRP Payment Calc'!AM:AM,MATCH(F157,'CHIRP Payment Calc'!C:C,0))</f>
        <v>0.64999999999999991</v>
      </c>
      <c r="O157" s="387">
        <f>INDEX('CHIRP Payment Calc'!AL:AL,MATCH(FeeCalc!F157,'CHIRP Payment Calc'!C:C,0))</f>
        <v>0.3</v>
      </c>
      <c r="P157" s="176">
        <f t="shared" si="22"/>
        <v>2200423.5872038091</v>
      </c>
      <c r="Q157" s="177">
        <f t="shared" si="26"/>
        <v>116407.72586192845</v>
      </c>
      <c r="R157" s="177">
        <f t="shared" si="27"/>
        <v>18660.582393359615</v>
      </c>
      <c r="S157" s="177">
        <f t="shared" si="28"/>
        <v>135068.30825528808</v>
      </c>
      <c r="T157" s="177">
        <f t="shared" si="29"/>
        <v>1289325.1483535513</v>
      </c>
      <c r="U157" s="177">
        <f t="shared" si="30"/>
        <v>160900.39820141584</v>
      </c>
      <c r="V157" s="177">
        <f t="shared" si="31"/>
        <v>735157.04054955242</v>
      </c>
      <c r="W157" s="177">
        <f t="shared" si="32"/>
        <v>150109.30835457769</v>
      </c>
      <c r="X157" s="178">
        <f t="shared" si="23"/>
        <v>311009.70655599353</v>
      </c>
    </row>
    <row r="158" spans="4:24">
      <c r="D158" s="9" t="s">
        <v>1574</v>
      </c>
      <c r="E158" s="9" t="s">
        <v>3071</v>
      </c>
      <c r="F158" s="4" t="s">
        <v>1195</v>
      </c>
      <c r="G158" s="9" t="s">
        <v>3561</v>
      </c>
      <c r="H158" s="176">
        <v>390202.13784399268</v>
      </c>
      <c r="I158" s="177">
        <v>23752.177906117191</v>
      </c>
      <c r="J158" s="177">
        <v>38357.266822438025</v>
      </c>
      <c r="K158" s="177">
        <v>5968.0892976963814</v>
      </c>
      <c r="L158" s="189">
        <f t="shared" si="24"/>
        <v>428559.40466643072</v>
      </c>
      <c r="M158" s="178">
        <f t="shared" si="25"/>
        <v>29720.267203813572</v>
      </c>
      <c r="N158" s="387">
        <f>INDEX('CHIRP Payment Calc'!AM:AM,MATCH(F158,'CHIRP Payment Calc'!C:C,0))</f>
        <v>0.45999999999999996</v>
      </c>
      <c r="O158" s="387">
        <f>INDEX('CHIRP Payment Calc'!AL:AL,MATCH(FeeCalc!F158,'CHIRP Payment Calc'!C:C,0))</f>
        <v>0.3</v>
      </c>
      <c r="P158" s="176">
        <f t="shared" si="22"/>
        <v>206053.40630770221</v>
      </c>
      <c r="Q158" s="177">
        <f t="shared" si="26"/>
        <v>11385.221872524271</v>
      </c>
      <c r="R158" s="177">
        <f t="shared" si="27"/>
        <v>1240.5172038913026</v>
      </c>
      <c r="S158" s="177">
        <f t="shared" si="28"/>
        <v>12625.739076415573</v>
      </c>
      <c r="T158" s="177">
        <f t="shared" si="29"/>
        <v>190443.48372226694</v>
      </c>
      <c r="U158" s="177">
        <f t="shared" si="30"/>
        <v>18770.577381193078</v>
      </c>
      <c r="V158" s="177">
        <f t="shared" si="31"/>
        <v>7560.3749303290788</v>
      </c>
      <c r="W158" s="177">
        <f t="shared" si="32"/>
        <v>1904.7093503286324</v>
      </c>
      <c r="X158" s="178">
        <f t="shared" si="23"/>
        <v>20675.286731521708</v>
      </c>
    </row>
    <row r="159" spans="4:24">
      <c r="D159" s="9" t="s">
        <v>1574</v>
      </c>
      <c r="E159" s="9" t="s">
        <v>3071</v>
      </c>
      <c r="F159" s="4" t="s">
        <v>881</v>
      </c>
      <c r="G159" s="9" t="s">
        <v>23116</v>
      </c>
      <c r="H159" s="176">
        <v>955624.75558196683</v>
      </c>
      <c r="I159" s="177">
        <v>1512895.1462383263</v>
      </c>
      <c r="J159" s="177">
        <v>93086.543515137862</v>
      </c>
      <c r="K159" s="177">
        <v>106860.82067176286</v>
      </c>
      <c r="L159" s="189">
        <f t="shared" si="24"/>
        <v>1048711.2990971047</v>
      </c>
      <c r="M159" s="178">
        <f t="shared" si="25"/>
        <v>1619755.9669100891</v>
      </c>
      <c r="N159" s="387">
        <f>INDEX('CHIRP Payment Calc'!AM:AM,MATCH(F159,'CHIRP Payment Calc'!C:C,0))</f>
        <v>0.35</v>
      </c>
      <c r="O159" s="387">
        <f>INDEX('CHIRP Payment Calc'!AL:AL,MATCH(FeeCalc!F159,'CHIRP Payment Calc'!C:C,0))</f>
        <v>0.3</v>
      </c>
      <c r="P159" s="176">
        <f t="shared" si="22"/>
        <v>852975.7447570134</v>
      </c>
      <c r="Q159" s="177">
        <f t="shared" si="26"/>
        <v>48094.842948220918</v>
      </c>
      <c r="R159" s="177">
        <f t="shared" si="27"/>
        <v>4125.8640275634325</v>
      </c>
      <c r="S159" s="177">
        <f t="shared" si="28"/>
        <v>52220.706975784349</v>
      </c>
      <c r="T159" s="177">
        <f t="shared" si="29"/>
        <v>354873.91453972243</v>
      </c>
      <c r="U159" s="177">
        <f t="shared" si="30"/>
        <v>34659.883223721547</v>
      </c>
      <c r="V159" s="177">
        <f t="shared" si="31"/>
        <v>481558.13673368481</v>
      </c>
      <c r="W159" s="177">
        <f t="shared" si="32"/>
        <v>34104.517235669002</v>
      </c>
      <c r="X159" s="178">
        <f t="shared" si="23"/>
        <v>68764.400459390541</v>
      </c>
    </row>
    <row r="160" spans="4:24">
      <c r="D160" s="9" t="s">
        <v>1574</v>
      </c>
      <c r="E160" s="9" t="s">
        <v>3071</v>
      </c>
      <c r="F160" s="4" t="s">
        <v>1091</v>
      </c>
      <c r="G160" s="9" t="s">
        <v>3597</v>
      </c>
      <c r="H160" s="176">
        <v>462005.04068924434</v>
      </c>
      <c r="I160" s="177">
        <v>21659.310283383173</v>
      </c>
      <c r="J160" s="177">
        <v>69124.958854086231</v>
      </c>
      <c r="K160" s="177">
        <v>1474.3081697143973</v>
      </c>
      <c r="L160" s="189">
        <f t="shared" si="24"/>
        <v>531129.99954333063</v>
      </c>
      <c r="M160" s="178">
        <f t="shared" si="25"/>
        <v>23133.61845309757</v>
      </c>
      <c r="N160" s="387">
        <f>INDEX('CHIRP Payment Calc'!AM:AM,MATCH(F160,'CHIRP Payment Calc'!C:C,0))</f>
        <v>0.35</v>
      </c>
      <c r="O160" s="387">
        <f>INDEX('CHIRP Payment Calc'!AL:AL,MATCH(FeeCalc!F160,'CHIRP Payment Calc'!C:C,0))</f>
        <v>0.3</v>
      </c>
      <c r="P160" s="176">
        <f t="shared" si="22"/>
        <v>192835.585376095</v>
      </c>
      <c r="Q160" s="177">
        <f t="shared" si="26"/>
        <v>10261.511454917138</v>
      </c>
      <c r="R160" s="177">
        <f t="shared" si="27"/>
        <v>1572.5124287134788</v>
      </c>
      <c r="S160" s="177">
        <f t="shared" si="28"/>
        <v>11834.023883630616</v>
      </c>
      <c r="T160" s="177">
        <f t="shared" si="29"/>
        <v>171566.85861139046</v>
      </c>
      <c r="U160" s="177">
        <f t="shared" si="30"/>
        <v>25738.016594606575</v>
      </c>
      <c r="V160" s="177">
        <f t="shared" si="31"/>
        <v>6894.2101697771368</v>
      </c>
      <c r="W160" s="177">
        <f t="shared" si="32"/>
        <v>470.52388395140338</v>
      </c>
      <c r="X160" s="178">
        <f t="shared" si="23"/>
        <v>26208.540478557978</v>
      </c>
    </row>
    <row r="161" spans="4:24">
      <c r="D161" s="9" t="s">
        <v>1574</v>
      </c>
      <c r="E161" s="9" t="s">
        <v>3071</v>
      </c>
      <c r="F161" s="4" t="s">
        <v>689</v>
      </c>
      <c r="G161" s="9" t="s">
        <v>22965</v>
      </c>
      <c r="H161" s="176">
        <v>1658539.7385833745</v>
      </c>
      <c r="I161" s="177">
        <v>644738.84771318268</v>
      </c>
      <c r="J161" s="177">
        <v>123343.46791031737</v>
      </c>
      <c r="K161" s="177">
        <v>20011.888651334564</v>
      </c>
      <c r="L161" s="189">
        <f t="shared" si="24"/>
        <v>1781883.206493692</v>
      </c>
      <c r="M161" s="178">
        <f t="shared" si="25"/>
        <v>664750.73636451724</v>
      </c>
      <c r="N161" s="387">
        <f>INDEX('CHIRP Payment Calc'!AM:AM,MATCH(F161,'CHIRP Payment Calc'!C:C,0))</f>
        <v>0.35</v>
      </c>
      <c r="O161" s="387">
        <f>INDEX('CHIRP Payment Calc'!AL:AL,MATCH(FeeCalc!F161,'CHIRP Payment Calc'!C:C,0))</f>
        <v>0.3</v>
      </c>
      <c r="P161" s="176">
        <f t="shared" si="22"/>
        <v>823084.34318214736</v>
      </c>
      <c r="Q161" s="177">
        <f t="shared" si="26"/>
        <v>47214.70277139821</v>
      </c>
      <c r="R161" s="177">
        <f t="shared" si="27"/>
        <v>3138.7519381283905</v>
      </c>
      <c r="S161" s="177">
        <f t="shared" si="28"/>
        <v>50353.454709526603</v>
      </c>
      <c r="T161" s="177">
        <f t="shared" si="29"/>
        <v>615903.3511980701</v>
      </c>
      <c r="U161" s="177">
        <f t="shared" si="30"/>
        <v>45925.759328309658</v>
      </c>
      <c r="V161" s="177">
        <f t="shared" si="31"/>
        <v>205221.914391464</v>
      </c>
      <c r="W161" s="177">
        <f t="shared" si="32"/>
        <v>6386.7729738301805</v>
      </c>
      <c r="X161" s="178">
        <f t="shared" si="23"/>
        <v>52312.532302139836</v>
      </c>
    </row>
    <row r="162" spans="4:24">
      <c r="D162" s="9" t="s">
        <v>1574</v>
      </c>
      <c r="E162" s="9" t="s">
        <v>3071</v>
      </c>
      <c r="F162" s="4" t="s">
        <v>794</v>
      </c>
      <c r="G162" s="9" t="s">
        <v>23193</v>
      </c>
      <c r="H162" s="176">
        <v>489352.11746548599</v>
      </c>
      <c r="I162" s="177">
        <v>76445.317351472346</v>
      </c>
      <c r="J162" s="177">
        <v>32055.597353658246</v>
      </c>
      <c r="K162" s="177">
        <v>10177.026922727633</v>
      </c>
      <c r="L162" s="189">
        <f t="shared" si="24"/>
        <v>521407.71481914422</v>
      </c>
      <c r="M162" s="178">
        <f t="shared" si="25"/>
        <v>86622.344274199975</v>
      </c>
      <c r="N162" s="387">
        <f>INDEX('CHIRP Payment Calc'!AM:AM,MATCH(F162,'CHIRP Payment Calc'!C:C,0))</f>
        <v>0.48</v>
      </c>
      <c r="O162" s="387">
        <f>INDEX('CHIRP Payment Calc'!AL:AL,MATCH(FeeCalc!F162,'CHIRP Payment Calc'!C:C,0))</f>
        <v>0.3</v>
      </c>
      <c r="P162" s="176">
        <f t="shared" si="22"/>
        <v>276262.40639544924</v>
      </c>
      <c r="Q162" s="177">
        <f t="shared" si="26"/>
        <v>15729.230945740384</v>
      </c>
      <c r="R162" s="177">
        <f t="shared" si="27"/>
        <v>1177.0081791430373</v>
      </c>
      <c r="S162" s="177">
        <f t="shared" si="28"/>
        <v>16906.239124883421</v>
      </c>
      <c r="T162" s="177">
        <f t="shared" si="29"/>
        <v>249219.11552618915</v>
      </c>
      <c r="U162" s="177">
        <f t="shared" si="30"/>
        <v>16368.815669953148</v>
      </c>
      <c r="V162" s="177">
        <f t="shared" si="31"/>
        <v>24332.727008426213</v>
      </c>
      <c r="W162" s="177">
        <f t="shared" si="32"/>
        <v>3247.9873157641382</v>
      </c>
      <c r="X162" s="178">
        <f t="shared" si="23"/>
        <v>19616.802985717288</v>
      </c>
    </row>
    <row r="163" spans="4:24">
      <c r="D163" s="9" t="s">
        <v>1574</v>
      </c>
      <c r="E163" s="9" t="s">
        <v>3071</v>
      </c>
      <c r="F163" s="4" t="s">
        <v>1102</v>
      </c>
      <c r="G163" s="9" t="s">
        <v>23139</v>
      </c>
      <c r="H163" s="176">
        <v>447380.43031005206</v>
      </c>
      <c r="I163" s="177">
        <v>221258.94568217054</v>
      </c>
      <c r="J163" s="177">
        <v>57146.78735702121</v>
      </c>
      <c r="K163" s="177">
        <v>45379.451663456326</v>
      </c>
      <c r="L163" s="189">
        <f t="shared" si="24"/>
        <v>504527.21766707324</v>
      </c>
      <c r="M163" s="178">
        <f t="shared" si="25"/>
        <v>266638.39734562684</v>
      </c>
      <c r="N163" s="387">
        <f>INDEX('CHIRP Payment Calc'!AM:AM,MATCH(F163,'CHIRP Payment Calc'!C:C,0))</f>
        <v>0.35</v>
      </c>
      <c r="O163" s="387">
        <f>INDEX('CHIRP Payment Calc'!AL:AL,MATCH(FeeCalc!F163,'CHIRP Payment Calc'!C:C,0))</f>
        <v>0.3</v>
      </c>
      <c r="P163" s="176">
        <f t="shared" si="22"/>
        <v>256576.04538716367</v>
      </c>
      <c r="Q163" s="177">
        <f t="shared" si="26"/>
        <v>13602.385117249059</v>
      </c>
      <c r="R163" s="177">
        <f t="shared" si="27"/>
        <v>2145.6517706804889</v>
      </c>
      <c r="S163" s="177">
        <f t="shared" si="28"/>
        <v>15748.036887929549</v>
      </c>
      <c r="T163" s="177">
        <f t="shared" si="29"/>
        <v>166135.96881540393</v>
      </c>
      <c r="U163" s="177">
        <f t="shared" si="30"/>
        <v>21278.059122295133</v>
      </c>
      <c r="V163" s="177">
        <f t="shared" si="31"/>
        <v>70427.250615014491</v>
      </c>
      <c r="W163" s="177">
        <f t="shared" si="32"/>
        <v>14482.803722379678</v>
      </c>
      <c r="X163" s="178">
        <f t="shared" si="23"/>
        <v>35760.862844674812</v>
      </c>
    </row>
    <row r="164" spans="4:24">
      <c r="D164" s="9" t="s">
        <v>1574</v>
      </c>
      <c r="E164" s="9" t="s">
        <v>3071</v>
      </c>
      <c r="F164" s="4" t="s">
        <v>821</v>
      </c>
      <c r="G164" s="9" t="s">
        <v>3329</v>
      </c>
      <c r="H164" s="176">
        <v>234204.99675929022</v>
      </c>
      <c r="I164" s="177">
        <v>2092.8593068873911</v>
      </c>
      <c r="J164" s="177">
        <v>94392.505788125884</v>
      </c>
      <c r="K164" s="177">
        <v>6569.1360253999756</v>
      </c>
      <c r="L164" s="189">
        <f t="shared" si="24"/>
        <v>328597.50254741614</v>
      </c>
      <c r="M164" s="178">
        <f t="shared" si="25"/>
        <v>8661.9953322873662</v>
      </c>
      <c r="N164" s="387">
        <f>INDEX('CHIRP Payment Calc'!AM:AM,MATCH(F164,'CHIRP Payment Calc'!C:C,0))</f>
        <v>0.35</v>
      </c>
      <c r="O164" s="387">
        <f>INDEX('CHIRP Payment Calc'!AL:AL,MATCH(FeeCalc!F164,'CHIRP Payment Calc'!C:C,0))</f>
        <v>0.3</v>
      </c>
      <c r="P164" s="176">
        <f t="shared" si="22"/>
        <v>117607.72449128186</v>
      </c>
      <c r="Q164" s="177">
        <f t="shared" si="26"/>
        <v>5039.2332974265501</v>
      </c>
      <c r="R164" s="177">
        <f t="shared" si="27"/>
        <v>2234.5607127743015</v>
      </c>
      <c r="S164" s="177">
        <f t="shared" si="28"/>
        <v>7273.7940102008515</v>
      </c>
      <c r="T164" s="177">
        <f t="shared" si="29"/>
        <v>86972.677841646233</v>
      </c>
      <c r="U164" s="177">
        <f t="shared" si="30"/>
        <v>35146.145772174532</v>
      </c>
      <c r="V164" s="177">
        <f t="shared" si="31"/>
        <v>666.16211359810859</v>
      </c>
      <c r="W164" s="177">
        <f t="shared" si="32"/>
        <v>2096.5327740638222</v>
      </c>
      <c r="X164" s="178">
        <f t="shared" si="23"/>
        <v>37242.678546238356</v>
      </c>
    </row>
    <row r="165" spans="4:24">
      <c r="D165" s="9" t="s">
        <v>1574</v>
      </c>
      <c r="E165" s="9" t="s">
        <v>3071</v>
      </c>
      <c r="F165" s="4" t="s">
        <v>728</v>
      </c>
      <c r="G165" s="9" t="s">
        <v>23049</v>
      </c>
      <c r="H165" s="176">
        <v>1943227.8726884855</v>
      </c>
      <c r="I165" s="177">
        <v>1746266.3820725002</v>
      </c>
      <c r="J165" s="177">
        <v>235097.09491259314</v>
      </c>
      <c r="K165" s="177">
        <v>247948.64214074827</v>
      </c>
      <c r="L165" s="189">
        <f t="shared" si="24"/>
        <v>2178324.9676010786</v>
      </c>
      <c r="M165" s="178">
        <f t="shared" si="25"/>
        <v>1994215.0242132484</v>
      </c>
      <c r="N165" s="387">
        <f>INDEX('CHIRP Payment Calc'!AM:AM,MATCH(F165,'CHIRP Payment Calc'!C:C,0))</f>
        <v>0.35</v>
      </c>
      <c r="O165" s="387">
        <f>INDEX('CHIRP Payment Calc'!AL:AL,MATCH(FeeCalc!F165,'CHIRP Payment Calc'!C:C,0))</f>
        <v>0.3</v>
      </c>
      <c r="P165" s="176">
        <f t="shared" si="22"/>
        <v>1360678.245924352</v>
      </c>
      <c r="Q165" s="177">
        <f t="shared" si="26"/>
        <v>73454.170852632771</v>
      </c>
      <c r="R165" s="177">
        <f t="shared" si="27"/>
        <v>10000.121863508431</v>
      </c>
      <c r="S165" s="177">
        <f t="shared" si="28"/>
        <v>83454.292716141208</v>
      </c>
      <c r="T165" s="177">
        <f t="shared" si="29"/>
        <v>721623.08269598929</v>
      </c>
      <c r="U165" s="177">
        <f t="shared" si="30"/>
        <v>87536.152361071916</v>
      </c>
      <c r="V165" s="177">
        <f t="shared" si="31"/>
        <v>555840.7582193634</v>
      </c>
      <c r="W165" s="177">
        <f t="shared" si="32"/>
        <v>79132.545364068603</v>
      </c>
      <c r="X165" s="178">
        <f t="shared" si="23"/>
        <v>166668.69772514052</v>
      </c>
    </row>
    <row r="166" spans="4:24">
      <c r="D166" s="9" t="s">
        <v>1574</v>
      </c>
      <c r="E166" s="9" t="s">
        <v>2987</v>
      </c>
      <c r="F166" s="4" t="s">
        <v>47</v>
      </c>
      <c r="G166" s="9" t="s">
        <v>23119</v>
      </c>
      <c r="H166" s="176">
        <v>2817607.7256304328</v>
      </c>
      <c r="I166" s="177">
        <v>3658883.2863223171</v>
      </c>
      <c r="J166" s="177">
        <v>1713232.035578887</v>
      </c>
      <c r="K166" s="177">
        <v>2094241.8030418109</v>
      </c>
      <c r="L166" s="189">
        <f t="shared" si="24"/>
        <v>4530839.7612093203</v>
      </c>
      <c r="M166" s="178">
        <f t="shared" si="25"/>
        <v>5753125.0893641282</v>
      </c>
      <c r="N166" s="387">
        <f>INDEX('CHIRP Payment Calc'!AM:AM,MATCH(F166,'CHIRP Payment Calc'!C:C,0))</f>
        <v>2.37</v>
      </c>
      <c r="O166" s="387">
        <f>INDEX('CHIRP Payment Calc'!AL:AL,MATCH(FeeCalc!F166,'CHIRP Payment Calc'!C:C,0))</f>
        <v>0.51</v>
      </c>
      <c r="P166" s="176">
        <f t="shared" si="22"/>
        <v>13672184.029641796</v>
      </c>
      <c r="Q166" s="177">
        <f t="shared" si="26"/>
        <v>521237.39541823784</v>
      </c>
      <c r="R166" s="177">
        <f t="shared" si="27"/>
        <v>327346.16450255021</v>
      </c>
      <c r="S166" s="177">
        <f t="shared" si="28"/>
        <v>848583.55992078804</v>
      </c>
      <c r="T166" s="177">
        <f t="shared" si="29"/>
        <v>7085124.9970759954</v>
      </c>
      <c r="U166" s="177">
        <f t="shared" si="30"/>
        <v>4319531.8343850663</v>
      </c>
      <c r="V166" s="177">
        <f t="shared" si="31"/>
        <v>1979873.1841107497</v>
      </c>
      <c r="W166" s="177">
        <f t="shared" si="32"/>
        <v>1136237.5739907699</v>
      </c>
      <c r="X166" s="178">
        <f t="shared" si="23"/>
        <v>5455769.408375836</v>
      </c>
    </row>
    <row r="167" spans="4:24">
      <c r="D167" s="9" t="s">
        <v>1574</v>
      </c>
      <c r="E167" s="9" t="s">
        <v>2987</v>
      </c>
      <c r="F167" s="4" t="s">
        <v>1886</v>
      </c>
      <c r="G167" s="9" t="s">
        <v>23069</v>
      </c>
      <c r="H167" s="176">
        <v>11667515.290695699</v>
      </c>
      <c r="I167" s="177">
        <v>14947591.838381952</v>
      </c>
      <c r="J167" s="177">
        <v>1254522.0057747543</v>
      </c>
      <c r="K167" s="177">
        <v>3904145.3157741223</v>
      </c>
      <c r="L167" s="189">
        <f t="shared" si="24"/>
        <v>12922037.296470454</v>
      </c>
      <c r="M167" s="178">
        <f t="shared" si="25"/>
        <v>18851737.154156074</v>
      </c>
      <c r="N167" s="387">
        <f>INDEX('CHIRP Payment Calc'!AM:AM,MATCH(F167,'CHIRP Payment Calc'!C:C,0))</f>
        <v>0.92</v>
      </c>
      <c r="O167" s="387">
        <f>INDEX('CHIRP Payment Calc'!AL:AL,MATCH(FeeCalc!F167,'CHIRP Payment Calc'!C:C,0))</f>
        <v>0.18</v>
      </c>
      <c r="P167" s="176">
        <f t="shared" si="22"/>
        <v>15281587.000500912</v>
      </c>
      <c r="Q167" s="177">
        <f t="shared" si="26"/>
        <v>819012.34419634566</v>
      </c>
      <c r="R167" s="177">
        <f t="shared" si="27"/>
        <v>118525.94056290103</v>
      </c>
      <c r="S167" s="177">
        <f t="shared" si="28"/>
        <v>937538.28475924674</v>
      </c>
      <c r="T167" s="177">
        <f t="shared" si="29"/>
        <v>11388980.442907209</v>
      </c>
      <c r="U167" s="177">
        <f t="shared" si="30"/>
        <v>1227830.0482050788</v>
      </c>
      <c r="V167" s="177">
        <f t="shared" si="31"/>
        <v>2854712.4996379325</v>
      </c>
      <c r="W167" s="177">
        <f t="shared" si="32"/>
        <v>747602.29450993834</v>
      </c>
      <c r="X167" s="178">
        <f t="shared" si="23"/>
        <v>1975432.342715017</v>
      </c>
    </row>
    <row r="168" spans="4:24">
      <c r="D168" s="9" t="s">
        <v>1574</v>
      </c>
      <c r="E168" s="9" t="s">
        <v>2987</v>
      </c>
      <c r="F168" s="4" t="s">
        <v>1168</v>
      </c>
      <c r="G168" s="9" t="s">
        <v>3437</v>
      </c>
      <c r="H168" s="176">
        <v>6775862.0625506695</v>
      </c>
      <c r="I168" s="177">
        <v>18387515.503435433</v>
      </c>
      <c r="J168" s="177">
        <v>3705372.0934770922</v>
      </c>
      <c r="K168" s="177">
        <v>6531380.4604833284</v>
      </c>
      <c r="L168" s="189">
        <f t="shared" si="24"/>
        <v>10481234.156027762</v>
      </c>
      <c r="M168" s="178">
        <f t="shared" si="25"/>
        <v>24918895.96391876</v>
      </c>
      <c r="N168" s="387">
        <f>INDEX('CHIRP Payment Calc'!AM:AM,MATCH(F168,'CHIRP Payment Calc'!C:C,0))</f>
        <v>2</v>
      </c>
      <c r="O168" s="387">
        <f>INDEX('CHIRP Payment Calc'!AL:AL,MATCH(FeeCalc!F168,'CHIRP Payment Calc'!C:C,0))</f>
        <v>0</v>
      </c>
      <c r="P168" s="176">
        <f t="shared" si="22"/>
        <v>20962468.312055524</v>
      </c>
      <c r="Q168" s="177">
        <f t="shared" si="26"/>
        <v>826763.01028469717</v>
      </c>
      <c r="R168" s="177">
        <f t="shared" si="27"/>
        <v>473026.22469920333</v>
      </c>
      <c r="S168" s="177">
        <f t="shared" si="28"/>
        <v>1299789.2349839006</v>
      </c>
      <c r="T168" s="177">
        <f t="shared" si="29"/>
        <v>14378487.135386037</v>
      </c>
      <c r="U168" s="177">
        <f t="shared" si="30"/>
        <v>7883770.4116533883</v>
      </c>
      <c r="V168" s="177">
        <f t="shared" si="31"/>
        <v>0</v>
      </c>
      <c r="W168" s="177">
        <f t="shared" si="32"/>
        <v>0</v>
      </c>
      <c r="X168" s="178">
        <f t="shared" si="23"/>
        <v>7883770.4116533883</v>
      </c>
    </row>
    <row r="169" spans="4:24">
      <c r="D169" s="9" t="s">
        <v>1574</v>
      </c>
      <c r="E169" s="9" t="s">
        <v>2987</v>
      </c>
      <c r="F169" s="4" t="s">
        <v>319</v>
      </c>
      <c r="G169" s="9" t="s">
        <v>23121</v>
      </c>
      <c r="H169" s="176">
        <v>286172.94679488952</v>
      </c>
      <c r="I169" s="177">
        <v>40017.917525882527</v>
      </c>
      <c r="J169" s="177">
        <v>18453.009443308219</v>
      </c>
      <c r="K169" s="177">
        <v>24498.721565665888</v>
      </c>
      <c r="L169" s="189">
        <f t="shared" si="24"/>
        <v>304625.95623819774</v>
      </c>
      <c r="M169" s="178">
        <f t="shared" si="25"/>
        <v>64516.639091548415</v>
      </c>
      <c r="N169" s="387">
        <f>INDEX('CHIRP Payment Calc'!AM:AM,MATCH(F169,'CHIRP Payment Calc'!C:C,0))</f>
        <v>2.62</v>
      </c>
      <c r="O169" s="387">
        <f>INDEX('CHIRP Payment Calc'!AL:AL,MATCH(FeeCalc!F169,'CHIRP Payment Calc'!C:C,0))</f>
        <v>0.1</v>
      </c>
      <c r="P169" s="176">
        <f t="shared" si="22"/>
        <v>804571.66925323301</v>
      </c>
      <c r="Q169" s="177">
        <f t="shared" si="26"/>
        <v>45986.267862518769</v>
      </c>
      <c r="R169" s="177">
        <f t="shared" si="27"/>
        <v>3242.3461849809023</v>
      </c>
      <c r="S169" s="177">
        <f t="shared" si="28"/>
        <v>49228.614047499672</v>
      </c>
      <c r="T169" s="177">
        <f t="shared" si="29"/>
        <v>795515.24732372479</v>
      </c>
      <c r="U169" s="177">
        <f t="shared" si="30"/>
        <v>51432.856107944193</v>
      </c>
      <c r="V169" s="177">
        <f t="shared" si="31"/>
        <v>4245.9328939928409</v>
      </c>
      <c r="W169" s="177">
        <f t="shared" si="32"/>
        <v>2606.2469750708397</v>
      </c>
      <c r="X169" s="178">
        <f t="shared" si="23"/>
        <v>54039.103083015034</v>
      </c>
    </row>
    <row r="170" spans="4:24">
      <c r="D170" s="9" t="s">
        <v>1574</v>
      </c>
      <c r="E170" s="9" t="s">
        <v>2987</v>
      </c>
      <c r="F170" s="4" t="s">
        <v>239</v>
      </c>
      <c r="G170" s="9" t="s">
        <v>2361</v>
      </c>
      <c r="H170" s="176">
        <v>85272.622372521073</v>
      </c>
      <c r="I170" s="177">
        <v>9317.1427124432739</v>
      </c>
      <c r="J170" s="177">
        <v>72371.972951807897</v>
      </c>
      <c r="K170" s="177">
        <v>130491.97255776757</v>
      </c>
      <c r="L170" s="189">
        <f t="shared" si="24"/>
        <v>157644.59532432898</v>
      </c>
      <c r="M170" s="178">
        <f t="shared" si="25"/>
        <v>139809.11527021084</v>
      </c>
      <c r="N170" s="387">
        <f>INDEX('CHIRP Payment Calc'!AM:AM,MATCH(F170,'CHIRP Payment Calc'!C:C,0))</f>
        <v>2.6</v>
      </c>
      <c r="O170" s="387">
        <f>INDEX('CHIRP Payment Calc'!AL:AL,MATCH(FeeCalc!F170,'CHIRP Payment Calc'!C:C,0))</f>
        <v>0.21</v>
      </c>
      <c r="P170" s="176">
        <f t="shared" si="22"/>
        <v>439235.86204999965</v>
      </c>
      <c r="Q170" s="177">
        <f t="shared" si="26"/>
        <v>13645.370337341807</v>
      </c>
      <c r="R170" s="177">
        <f t="shared" si="27"/>
        <v>13759.815568840324</v>
      </c>
      <c r="S170" s="177">
        <f t="shared" si="28"/>
        <v>27405.185906182131</v>
      </c>
      <c r="T170" s="177">
        <f t="shared" si="29"/>
        <v>235234.82033798916</v>
      </c>
      <c r="U170" s="177">
        <f t="shared" si="30"/>
        <v>200177.79752627717</v>
      </c>
      <c r="V170" s="177">
        <f t="shared" si="31"/>
        <v>2075.9681375205173</v>
      </c>
      <c r="W170" s="177">
        <f t="shared" si="32"/>
        <v>29152.461954394883</v>
      </c>
      <c r="X170" s="178">
        <f t="shared" si="23"/>
        <v>229330.25948067204</v>
      </c>
    </row>
    <row r="171" spans="4:24">
      <c r="D171" s="9" t="s">
        <v>1574</v>
      </c>
      <c r="E171" s="9" t="s">
        <v>2987</v>
      </c>
      <c r="F171" s="4" t="s">
        <v>677</v>
      </c>
      <c r="G171" s="9" t="s">
        <v>3465</v>
      </c>
      <c r="H171" s="176">
        <v>1670503.3445553349</v>
      </c>
      <c r="I171" s="177">
        <v>939295.50622641097</v>
      </c>
      <c r="J171" s="177">
        <v>710365.8896908724</v>
      </c>
      <c r="K171" s="177">
        <v>3870457.3805123148</v>
      </c>
      <c r="L171" s="189">
        <f t="shared" si="24"/>
        <v>2380869.2342462074</v>
      </c>
      <c r="M171" s="178">
        <f t="shared" si="25"/>
        <v>4809752.8867387259</v>
      </c>
      <c r="N171" s="387">
        <f>INDEX('CHIRP Payment Calc'!AM:AM,MATCH(F171,'CHIRP Payment Calc'!C:C,0))</f>
        <v>2.71</v>
      </c>
      <c r="O171" s="387">
        <f>INDEX('CHIRP Payment Calc'!AL:AL,MATCH(FeeCalc!F171,'CHIRP Payment Calc'!C:C,0))</f>
        <v>0.54</v>
      </c>
      <c r="P171" s="176">
        <f t="shared" si="22"/>
        <v>9049422.183646135</v>
      </c>
      <c r="Q171" s="177">
        <f t="shared" si="26"/>
        <v>307131.36247603723</v>
      </c>
      <c r="R171" s="177">
        <f t="shared" si="27"/>
        <v>256285.43914078179</v>
      </c>
      <c r="S171" s="177">
        <f t="shared" si="28"/>
        <v>563416.80161681899</v>
      </c>
      <c r="T171" s="177">
        <f t="shared" si="29"/>
        <v>4803250.99601587</v>
      </c>
      <c r="U171" s="177">
        <f t="shared" si="30"/>
        <v>2047969.7458109194</v>
      </c>
      <c r="V171" s="177">
        <f t="shared" si="31"/>
        <v>538164.00356738665</v>
      </c>
      <c r="W171" s="177">
        <f t="shared" si="32"/>
        <v>2223454.2398687769</v>
      </c>
      <c r="X171" s="178">
        <f t="shared" si="23"/>
        <v>4271423.9856796963</v>
      </c>
    </row>
    <row r="172" spans="4:24">
      <c r="D172" s="9" t="s">
        <v>1530</v>
      </c>
      <c r="E172" s="9" t="s">
        <v>3537</v>
      </c>
      <c r="F172" s="4" t="s">
        <v>23003</v>
      </c>
      <c r="G172" s="9" t="s">
        <v>23149</v>
      </c>
      <c r="H172" s="176">
        <v>0</v>
      </c>
      <c r="I172" s="177">
        <v>650036.6807272064</v>
      </c>
      <c r="J172" s="177">
        <v>0</v>
      </c>
      <c r="K172" s="177">
        <v>0</v>
      </c>
      <c r="L172" s="189">
        <f t="shared" si="24"/>
        <v>0</v>
      </c>
      <c r="M172" s="178">
        <f t="shared" si="25"/>
        <v>650036.6807272064</v>
      </c>
      <c r="N172" s="387">
        <f>INDEX('CHIRP Payment Calc'!AM:AM,MATCH(F172,'CHIRP Payment Calc'!C:C,0))</f>
        <v>0</v>
      </c>
      <c r="O172" s="387">
        <f>INDEX('CHIRP Payment Calc'!AL:AL,MATCH(FeeCalc!F172,'CHIRP Payment Calc'!C:C,0))</f>
        <v>0.48</v>
      </c>
      <c r="P172" s="176">
        <f t="shared" si="22"/>
        <v>312017.60674905905</v>
      </c>
      <c r="Q172" s="177">
        <f t="shared" si="26"/>
        <v>19035.556910420048</v>
      </c>
      <c r="R172" s="177">
        <f t="shared" si="27"/>
        <v>0</v>
      </c>
      <c r="S172" s="177">
        <f t="shared" si="28"/>
        <v>19035.556910420048</v>
      </c>
      <c r="T172" s="177">
        <f t="shared" si="29"/>
        <v>0</v>
      </c>
      <c r="U172" s="177">
        <f t="shared" si="30"/>
        <v>0</v>
      </c>
      <c r="V172" s="177">
        <f t="shared" si="31"/>
        <v>331053.16365947906</v>
      </c>
      <c r="W172" s="177">
        <f t="shared" si="32"/>
        <v>0</v>
      </c>
      <c r="X172" s="178">
        <f t="shared" si="23"/>
        <v>0</v>
      </c>
    </row>
    <row r="173" spans="4:24">
      <c r="D173" s="9" t="s">
        <v>1530</v>
      </c>
      <c r="E173" s="9" t="s">
        <v>3537</v>
      </c>
      <c r="F173" s="4" t="s">
        <v>1283</v>
      </c>
      <c r="G173" s="9" t="s">
        <v>3568</v>
      </c>
      <c r="H173" s="176">
        <v>0</v>
      </c>
      <c r="I173" s="177">
        <v>1385535.3303187946</v>
      </c>
      <c r="J173" s="177">
        <v>0</v>
      </c>
      <c r="K173" s="177">
        <v>0</v>
      </c>
      <c r="L173" s="189">
        <f t="shared" si="24"/>
        <v>0</v>
      </c>
      <c r="M173" s="178">
        <f t="shared" si="25"/>
        <v>1385535.3303187946</v>
      </c>
      <c r="N173" s="387">
        <f>INDEX('CHIRP Payment Calc'!AM:AM,MATCH(F173,'CHIRP Payment Calc'!C:C,0))</f>
        <v>0</v>
      </c>
      <c r="O173" s="387">
        <f>INDEX('CHIRP Payment Calc'!AL:AL,MATCH(FeeCalc!F173,'CHIRP Payment Calc'!C:C,0))</f>
        <v>0.48</v>
      </c>
      <c r="P173" s="176">
        <f t="shared" si="22"/>
        <v>665056.95855302142</v>
      </c>
      <c r="Q173" s="177">
        <f t="shared" si="26"/>
        <v>40573.766702173714</v>
      </c>
      <c r="R173" s="177">
        <f t="shared" si="27"/>
        <v>0</v>
      </c>
      <c r="S173" s="177">
        <f t="shared" si="28"/>
        <v>40573.766702173714</v>
      </c>
      <c r="T173" s="177">
        <f t="shared" si="29"/>
        <v>0</v>
      </c>
      <c r="U173" s="177">
        <f t="shared" si="30"/>
        <v>0</v>
      </c>
      <c r="V173" s="177">
        <f t="shared" si="31"/>
        <v>705630.72525519505</v>
      </c>
      <c r="W173" s="177">
        <f t="shared" si="32"/>
        <v>0</v>
      </c>
      <c r="X173" s="178">
        <f t="shared" si="23"/>
        <v>0</v>
      </c>
    </row>
    <row r="174" spans="4:24">
      <c r="D174" s="9" t="s">
        <v>1530</v>
      </c>
      <c r="E174" s="9" t="s">
        <v>3071</v>
      </c>
      <c r="F174" s="4" t="s">
        <v>41</v>
      </c>
      <c r="G174" s="9" t="s">
        <v>3553</v>
      </c>
      <c r="H174" s="176">
        <v>2165653.6952425297</v>
      </c>
      <c r="I174" s="177">
        <v>277401.96892352524</v>
      </c>
      <c r="J174" s="177">
        <v>338469.67847351334</v>
      </c>
      <c r="K174" s="177">
        <v>20435.851038181401</v>
      </c>
      <c r="L174" s="189">
        <f t="shared" si="24"/>
        <v>2504123.3737160433</v>
      </c>
      <c r="M174" s="178">
        <f t="shared" si="25"/>
        <v>297837.81996170664</v>
      </c>
      <c r="N174" s="387">
        <f>INDEX('CHIRP Payment Calc'!AM:AM,MATCH(F174,'CHIRP Payment Calc'!C:C,0))</f>
        <v>0.17</v>
      </c>
      <c r="O174" s="387">
        <f>INDEX('CHIRP Payment Calc'!AL:AL,MATCH(FeeCalc!F174,'CHIRP Payment Calc'!C:C,0))</f>
        <v>0</v>
      </c>
      <c r="P174" s="176">
        <f t="shared" si="22"/>
        <v>425700.97353172739</v>
      </c>
      <c r="Q174" s="177">
        <f t="shared" si="26"/>
        <v>22460.758483815098</v>
      </c>
      <c r="R174" s="177">
        <f t="shared" si="27"/>
        <v>3672.7560855636566</v>
      </c>
      <c r="S174" s="177">
        <f t="shared" si="28"/>
        <v>26133.514569378756</v>
      </c>
      <c r="T174" s="177">
        <f t="shared" si="29"/>
        <v>390621.88667504519</v>
      </c>
      <c r="U174" s="177">
        <f t="shared" si="30"/>
        <v>61212.601426060937</v>
      </c>
      <c r="V174" s="177">
        <f t="shared" si="31"/>
        <v>0</v>
      </c>
      <c r="W174" s="177">
        <f t="shared" si="32"/>
        <v>0</v>
      </c>
      <c r="X174" s="178">
        <f t="shared" si="23"/>
        <v>61212.601426060937</v>
      </c>
    </row>
    <row r="175" spans="4:24">
      <c r="D175" s="9" t="s">
        <v>1530</v>
      </c>
      <c r="E175" s="9" t="s">
        <v>3071</v>
      </c>
      <c r="F175" s="4" t="s">
        <v>776</v>
      </c>
      <c r="G175" s="9" t="s">
        <v>3615</v>
      </c>
      <c r="H175" s="176">
        <v>1082854.0495100126</v>
      </c>
      <c r="I175" s="177">
        <v>0</v>
      </c>
      <c r="J175" s="177">
        <v>200532.53866417194</v>
      </c>
      <c r="K175" s="177">
        <v>11777.269161162061</v>
      </c>
      <c r="L175" s="189">
        <f t="shared" si="24"/>
        <v>1283386.5881741846</v>
      </c>
      <c r="M175" s="178">
        <f t="shared" si="25"/>
        <v>11777.269161162061</v>
      </c>
      <c r="N175" s="387">
        <f>INDEX('CHIRP Payment Calc'!AM:AM,MATCH(F175,'CHIRP Payment Calc'!C:C,0))</f>
        <v>0.17</v>
      </c>
      <c r="O175" s="387">
        <f>INDEX('CHIRP Payment Calc'!AL:AL,MATCH(FeeCalc!F175,'CHIRP Payment Calc'!C:C,0))</f>
        <v>0</v>
      </c>
      <c r="P175" s="176">
        <f t="shared" si="22"/>
        <v>218175.71998961139</v>
      </c>
      <c r="Q175" s="177">
        <f t="shared" si="26"/>
        <v>11230.661362292174</v>
      </c>
      <c r="R175" s="177">
        <f t="shared" si="27"/>
        <v>2175.9913769942063</v>
      </c>
      <c r="S175" s="177">
        <f t="shared" si="28"/>
        <v>13406.652739286381</v>
      </c>
      <c r="T175" s="177">
        <f t="shared" si="29"/>
        <v>195315.84977899434</v>
      </c>
      <c r="U175" s="177">
        <f t="shared" si="30"/>
        <v>36266.522949903439</v>
      </c>
      <c r="V175" s="177">
        <f t="shared" si="31"/>
        <v>0</v>
      </c>
      <c r="W175" s="177">
        <f t="shared" si="32"/>
        <v>0</v>
      </c>
      <c r="X175" s="178">
        <f t="shared" si="23"/>
        <v>36266.522949903439</v>
      </c>
    </row>
    <row r="176" spans="4:24">
      <c r="D176" s="9" t="s">
        <v>1530</v>
      </c>
      <c r="E176" s="9" t="s">
        <v>3071</v>
      </c>
      <c r="F176" s="4" t="s">
        <v>1025</v>
      </c>
      <c r="G176" s="9" t="s">
        <v>3556</v>
      </c>
      <c r="H176" s="176">
        <v>939763.58309792902</v>
      </c>
      <c r="I176" s="177">
        <v>1297435.9189108808</v>
      </c>
      <c r="J176" s="177">
        <v>372493.12226527062</v>
      </c>
      <c r="K176" s="177">
        <v>717971.27441864938</v>
      </c>
      <c r="L176" s="189">
        <f t="shared" si="24"/>
        <v>1312256.7053631996</v>
      </c>
      <c r="M176" s="178">
        <f t="shared" si="25"/>
        <v>2015407.1933295303</v>
      </c>
      <c r="N176" s="387">
        <f>INDEX('CHIRP Payment Calc'!AM:AM,MATCH(F176,'CHIRP Payment Calc'!C:C,0))</f>
        <v>0.79</v>
      </c>
      <c r="O176" s="387">
        <f>INDEX('CHIRP Payment Calc'!AL:AL,MATCH(FeeCalc!F176,'CHIRP Payment Calc'!C:C,0))</f>
        <v>0</v>
      </c>
      <c r="P176" s="176">
        <f t="shared" si="22"/>
        <v>1036682.7972369277</v>
      </c>
      <c r="Q176" s="177">
        <f t="shared" si="26"/>
        <v>45293.114867080563</v>
      </c>
      <c r="R176" s="177">
        <f t="shared" si="27"/>
        <v>18783.16382486578</v>
      </c>
      <c r="S176" s="177">
        <f t="shared" si="28"/>
        <v>64076.27869194634</v>
      </c>
      <c r="T176" s="177">
        <f t="shared" si="29"/>
        <v>787706.34551444452</v>
      </c>
      <c r="U176" s="177">
        <f t="shared" si="30"/>
        <v>313052.73041442962</v>
      </c>
      <c r="V176" s="177">
        <f t="shared" si="31"/>
        <v>0</v>
      </c>
      <c r="W176" s="177">
        <f t="shared" si="32"/>
        <v>0</v>
      </c>
      <c r="X176" s="178">
        <f t="shared" si="23"/>
        <v>313052.73041442962</v>
      </c>
    </row>
    <row r="177" spans="4:24">
      <c r="D177" s="9" t="s">
        <v>1530</v>
      </c>
      <c r="E177" s="9" t="s">
        <v>3071</v>
      </c>
      <c r="F177" s="4" t="s">
        <v>731</v>
      </c>
      <c r="G177" s="9" t="s">
        <v>23137</v>
      </c>
      <c r="H177" s="176">
        <v>630968.81357473147</v>
      </c>
      <c r="I177" s="177">
        <v>8505.7534222058075</v>
      </c>
      <c r="J177" s="177">
        <v>249752.50910251049</v>
      </c>
      <c r="K177" s="177">
        <v>9534.9046276679055</v>
      </c>
      <c r="L177" s="189">
        <f t="shared" si="24"/>
        <v>880721.32267724199</v>
      </c>
      <c r="M177" s="178">
        <f t="shared" si="25"/>
        <v>18040.658049873713</v>
      </c>
      <c r="N177" s="387">
        <f>INDEX('CHIRP Payment Calc'!AM:AM,MATCH(F177,'CHIRP Payment Calc'!C:C,0))</f>
        <v>0.28000000000000003</v>
      </c>
      <c r="O177" s="387">
        <f>INDEX('CHIRP Payment Calc'!AL:AL,MATCH(FeeCalc!F177,'CHIRP Payment Calc'!C:C,0))</f>
        <v>0</v>
      </c>
      <c r="P177" s="176">
        <f t="shared" si="22"/>
        <v>246601.97034962778</v>
      </c>
      <c r="Q177" s="177">
        <f t="shared" si="26"/>
        <v>10778.353208013981</v>
      </c>
      <c r="R177" s="177">
        <f t="shared" si="27"/>
        <v>4463.661864810827</v>
      </c>
      <c r="S177" s="177">
        <f t="shared" si="28"/>
        <v>15242.015072824808</v>
      </c>
      <c r="T177" s="177">
        <f t="shared" si="29"/>
        <v>187449.62100893879</v>
      </c>
      <c r="U177" s="177">
        <f t="shared" si="30"/>
        <v>74394.364413513773</v>
      </c>
      <c r="V177" s="177">
        <f t="shared" si="31"/>
        <v>0</v>
      </c>
      <c r="W177" s="177">
        <f t="shared" si="32"/>
        <v>0</v>
      </c>
      <c r="X177" s="178">
        <f t="shared" si="23"/>
        <v>74394.364413513773</v>
      </c>
    </row>
    <row r="178" spans="4:24">
      <c r="D178" s="9" t="s">
        <v>1530</v>
      </c>
      <c r="E178" s="9" t="s">
        <v>3071</v>
      </c>
      <c r="F178" s="4" t="s">
        <v>551</v>
      </c>
      <c r="G178" s="9" t="s">
        <v>22961</v>
      </c>
      <c r="H178" s="176">
        <v>206735.51990639503</v>
      </c>
      <c r="I178" s="177">
        <v>35700.880788466115</v>
      </c>
      <c r="J178" s="177">
        <v>293795.37668323005</v>
      </c>
      <c r="K178" s="177">
        <v>44404.167761801458</v>
      </c>
      <c r="L178" s="189">
        <f t="shared" si="24"/>
        <v>500530.89658962504</v>
      </c>
      <c r="M178" s="178">
        <f t="shared" si="25"/>
        <v>80105.048550267573</v>
      </c>
      <c r="N178" s="387">
        <f>INDEX('CHIRP Payment Calc'!AM:AM,MATCH(F178,'CHIRP Payment Calc'!C:C,0))</f>
        <v>0.17</v>
      </c>
      <c r="O178" s="387">
        <f>INDEX('CHIRP Payment Calc'!AL:AL,MATCH(FeeCalc!F178,'CHIRP Payment Calc'!C:C,0))</f>
        <v>0</v>
      </c>
      <c r="P178" s="176">
        <f t="shared" si="22"/>
        <v>85090.252420236269</v>
      </c>
      <c r="Q178" s="177">
        <f t="shared" si="26"/>
        <v>2144.1270101697737</v>
      </c>
      <c r="R178" s="177">
        <f t="shared" si="27"/>
        <v>3187.9923852861139</v>
      </c>
      <c r="S178" s="177">
        <f t="shared" si="28"/>
        <v>5332.1193954558876</v>
      </c>
      <c r="T178" s="177">
        <f t="shared" si="29"/>
        <v>37289.165394256932</v>
      </c>
      <c r="U178" s="177">
        <f t="shared" si="30"/>
        <v>53133.206421435229</v>
      </c>
      <c r="V178" s="177">
        <f t="shared" si="31"/>
        <v>0</v>
      </c>
      <c r="W178" s="177">
        <f t="shared" si="32"/>
        <v>0</v>
      </c>
      <c r="X178" s="178">
        <f t="shared" si="23"/>
        <v>53133.206421435229</v>
      </c>
    </row>
    <row r="179" spans="4:24">
      <c r="D179" s="9" t="s">
        <v>1530</v>
      </c>
      <c r="E179" s="9" t="s">
        <v>3071</v>
      </c>
      <c r="F179" s="4" t="s">
        <v>137</v>
      </c>
      <c r="G179" s="9" t="s">
        <v>23157</v>
      </c>
      <c r="H179" s="176">
        <v>358762.93780620396</v>
      </c>
      <c r="I179" s="177">
        <v>47535.374218598394</v>
      </c>
      <c r="J179" s="177">
        <v>145420.88642496458</v>
      </c>
      <c r="K179" s="177">
        <v>20960.731216550328</v>
      </c>
      <c r="L179" s="189">
        <f t="shared" si="24"/>
        <v>504183.82423116855</v>
      </c>
      <c r="M179" s="178">
        <f t="shared" si="25"/>
        <v>68496.105435148726</v>
      </c>
      <c r="N179" s="387">
        <f>INDEX('CHIRP Payment Calc'!AM:AM,MATCH(F179,'CHIRP Payment Calc'!C:C,0))</f>
        <v>0.33</v>
      </c>
      <c r="O179" s="387">
        <f>INDEX('CHIRP Payment Calc'!AL:AL,MATCH(FeeCalc!F179,'CHIRP Payment Calc'!C:C,0))</f>
        <v>0</v>
      </c>
      <c r="P179" s="176">
        <f t="shared" si="22"/>
        <v>166380.66199628563</v>
      </c>
      <c r="Q179" s="177">
        <f t="shared" si="26"/>
        <v>7222.8400476103134</v>
      </c>
      <c r="R179" s="177">
        <f t="shared" si="27"/>
        <v>3063.1207991641477</v>
      </c>
      <c r="S179" s="177">
        <f t="shared" si="28"/>
        <v>10285.960846774462</v>
      </c>
      <c r="T179" s="177">
        <f t="shared" si="29"/>
        <v>125614.60952365762</v>
      </c>
      <c r="U179" s="177">
        <f t="shared" si="30"/>
        <v>51052.01331940246</v>
      </c>
      <c r="V179" s="177">
        <f t="shared" si="31"/>
        <v>0</v>
      </c>
      <c r="W179" s="177">
        <f t="shared" si="32"/>
        <v>0</v>
      </c>
      <c r="X179" s="178">
        <f t="shared" si="23"/>
        <v>51052.01331940246</v>
      </c>
    </row>
    <row r="180" spans="4:24">
      <c r="D180" s="9" t="s">
        <v>1530</v>
      </c>
      <c r="E180" s="9" t="s">
        <v>3071</v>
      </c>
      <c r="F180" s="4" t="s">
        <v>161</v>
      </c>
      <c r="G180" s="9" t="s">
        <v>23118</v>
      </c>
      <c r="H180" s="176">
        <v>807980.25287365669</v>
      </c>
      <c r="I180" s="177">
        <v>163177.92373471835</v>
      </c>
      <c r="J180" s="177">
        <v>330975.02082669374</v>
      </c>
      <c r="K180" s="177">
        <v>203374.77402044873</v>
      </c>
      <c r="L180" s="189">
        <f t="shared" si="24"/>
        <v>1138955.2737003504</v>
      </c>
      <c r="M180" s="178">
        <f t="shared" si="25"/>
        <v>366552.69775516709</v>
      </c>
      <c r="N180" s="387">
        <f>INDEX('CHIRP Payment Calc'!AM:AM,MATCH(F180,'CHIRP Payment Calc'!C:C,0))</f>
        <v>0.37</v>
      </c>
      <c r="O180" s="387">
        <f>INDEX('CHIRP Payment Calc'!AL:AL,MATCH(FeeCalc!F180,'CHIRP Payment Calc'!C:C,0))</f>
        <v>0</v>
      </c>
      <c r="P180" s="176">
        <f t="shared" si="22"/>
        <v>421413.45126912964</v>
      </c>
      <c r="Q180" s="177">
        <f t="shared" si="26"/>
        <v>18238.493241259468</v>
      </c>
      <c r="R180" s="177">
        <f t="shared" si="27"/>
        <v>7816.6441088857473</v>
      </c>
      <c r="S180" s="177">
        <f t="shared" si="28"/>
        <v>26055.137350145214</v>
      </c>
      <c r="T180" s="177">
        <f t="shared" si="29"/>
        <v>317191.18680451246</v>
      </c>
      <c r="U180" s="177">
        <f t="shared" si="30"/>
        <v>130277.40181476244</v>
      </c>
      <c r="V180" s="177">
        <f t="shared" si="31"/>
        <v>0</v>
      </c>
      <c r="W180" s="177">
        <f t="shared" si="32"/>
        <v>0</v>
      </c>
      <c r="X180" s="178">
        <f t="shared" si="23"/>
        <v>130277.40181476244</v>
      </c>
    </row>
    <row r="181" spans="4:24">
      <c r="D181" s="9" t="s">
        <v>1530</v>
      </c>
      <c r="E181" s="9" t="s">
        <v>3071</v>
      </c>
      <c r="F181" s="4" t="s">
        <v>373</v>
      </c>
      <c r="G181" s="9" t="s">
        <v>23170</v>
      </c>
      <c r="H181" s="176">
        <v>87974.853561343538</v>
      </c>
      <c r="I181" s="177">
        <v>10028.919571959443</v>
      </c>
      <c r="J181" s="177">
        <v>14494.310597139374</v>
      </c>
      <c r="K181" s="177">
        <v>32040.650538747024</v>
      </c>
      <c r="L181" s="189">
        <f t="shared" si="24"/>
        <v>102469.16415848292</v>
      </c>
      <c r="M181" s="178">
        <f t="shared" si="25"/>
        <v>42069.570110706467</v>
      </c>
      <c r="N181" s="387">
        <f>INDEX('CHIRP Payment Calc'!AM:AM,MATCH(F181,'CHIRP Payment Calc'!C:C,0))</f>
        <v>0.34</v>
      </c>
      <c r="O181" s="387">
        <f>INDEX('CHIRP Payment Calc'!AL:AL,MATCH(FeeCalc!F181,'CHIRP Payment Calc'!C:C,0))</f>
        <v>0</v>
      </c>
      <c r="P181" s="176">
        <f t="shared" si="22"/>
        <v>34839.515813884194</v>
      </c>
      <c r="Q181" s="177">
        <f t="shared" si="26"/>
        <v>1824.836485012484</v>
      </c>
      <c r="R181" s="177">
        <f t="shared" si="27"/>
        <v>314.55737891664182</v>
      </c>
      <c r="S181" s="177">
        <f t="shared" si="28"/>
        <v>2139.3938639291259</v>
      </c>
      <c r="T181" s="177">
        <f t="shared" si="29"/>
        <v>31736.286695869287</v>
      </c>
      <c r="U181" s="177">
        <f t="shared" si="30"/>
        <v>5242.6229819440296</v>
      </c>
      <c r="V181" s="177">
        <f t="shared" si="31"/>
        <v>0</v>
      </c>
      <c r="W181" s="177">
        <f t="shared" si="32"/>
        <v>0</v>
      </c>
      <c r="X181" s="178">
        <f t="shared" si="23"/>
        <v>5242.6229819440296</v>
      </c>
    </row>
    <row r="182" spans="4:24">
      <c r="D182" s="9" t="s">
        <v>1530</v>
      </c>
      <c r="E182" s="9" t="s">
        <v>3071</v>
      </c>
      <c r="F182" s="4" t="s">
        <v>2171</v>
      </c>
      <c r="G182" s="9" t="s">
        <v>3582</v>
      </c>
      <c r="H182" s="176">
        <v>345210.95076778583</v>
      </c>
      <c r="I182" s="177">
        <v>21678.018403458915</v>
      </c>
      <c r="J182" s="177">
        <v>177123.5608760374</v>
      </c>
      <c r="K182" s="177">
        <v>70788.638558855106</v>
      </c>
      <c r="L182" s="189">
        <f t="shared" si="24"/>
        <v>522334.51164382324</v>
      </c>
      <c r="M182" s="178">
        <f t="shared" si="25"/>
        <v>92466.656962314024</v>
      </c>
      <c r="N182" s="387">
        <f>INDEX('CHIRP Payment Calc'!AM:AM,MATCH(F182,'CHIRP Payment Calc'!C:C,0))</f>
        <v>0.30000000000000004</v>
      </c>
      <c r="O182" s="387">
        <f>INDEX('CHIRP Payment Calc'!AL:AL,MATCH(FeeCalc!F182,'CHIRP Payment Calc'!C:C,0))</f>
        <v>0</v>
      </c>
      <c r="P182" s="176">
        <f t="shared" si="22"/>
        <v>156700.35349314701</v>
      </c>
      <c r="Q182" s="177">
        <f t="shared" si="26"/>
        <v>6318.1845100735345</v>
      </c>
      <c r="R182" s="177">
        <f t="shared" si="27"/>
        <v>3391.7277614560367</v>
      </c>
      <c r="S182" s="177">
        <f t="shared" si="28"/>
        <v>9709.9122715295707</v>
      </c>
      <c r="T182" s="177">
        <f t="shared" si="29"/>
        <v>109881.46974040929</v>
      </c>
      <c r="U182" s="177">
        <f t="shared" si="30"/>
        <v>56528.796024267271</v>
      </c>
      <c r="V182" s="177">
        <f t="shared" si="31"/>
        <v>0</v>
      </c>
      <c r="W182" s="177">
        <f t="shared" si="32"/>
        <v>0</v>
      </c>
      <c r="X182" s="178">
        <f t="shared" si="23"/>
        <v>56528.796024267271</v>
      </c>
    </row>
    <row r="183" spans="4:24">
      <c r="D183" s="9" t="s">
        <v>1530</v>
      </c>
      <c r="E183" s="9" t="s">
        <v>3071</v>
      </c>
      <c r="F183" s="4" t="s">
        <v>98</v>
      </c>
      <c r="G183" s="9" t="s">
        <v>22975</v>
      </c>
      <c r="H183" s="176">
        <v>1109134.5933149713</v>
      </c>
      <c r="I183" s="177">
        <v>755547.77592442057</v>
      </c>
      <c r="J183" s="177">
        <v>389706.77773318475</v>
      </c>
      <c r="K183" s="177">
        <v>292316.60381965799</v>
      </c>
      <c r="L183" s="189">
        <f t="shared" si="24"/>
        <v>1498841.3710481562</v>
      </c>
      <c r="M183" s="178">
        <f t="shared" si="25"/>
        <v>1047864.3797440785</v>
      </c>
      <c r="N183" s="387">
        <f>INDEX('CHIRP Payment Calc'!AM:AM,MATCH(F183,'CHIRP Payment Calc'!C:C,0))</f>
        <v>1.1199999999999999</v>
      </c>
      <c r="O183" s="387">
        <f>INDEX('CHIRP Payment Calc'!AL:AL,MATCH(FeeCalc!F183,'CHIRP Payment Calc'!C:C,0))</f>
        <v>0</v>
      </c>
      <c r="P183" s="176">
        <f t="shared" si="22"/>
        <v>1678702.3355739347</v>
      </c>
      <c r="Q183" s="177">
        <f t="shared" si="26"/>
        <v>75785.960540566724</v>
      </c>
      <c r="R183" s="177">
        <f t="shared" si="27"/>
        <v>27859.888791138314</v>
      </c>
      <c r="S183" s="177">
        <f t="shared" si="28"/>
        <v>103645.84933170505</v>
      </c>
      <c r="T183" s="177">
        <f t="shared" si="29"/>
        <v>1318016.7050533344</v>
      </c>
      <c r="U183" s="177">
        <f t="shared" si="30"/>
        <v>464331.4798523052</v>
      </c>
      <c r="V183" s="177">
        <f t="shared" si="31"/>
        <v>0</v>
      </c>
      <c r="W183" s="177">
        <f t="shared" si="32"/>
        <v>0</v>
      </c>
      <c r="X183" s="178">
        <f t="shared" si="23"/>
        <v>464331.4798523052</v>
      </c>
    </row>
    <row r="184" spans="4:24">
      <c r="D184" s="9" t="s">
        <v>1530</v>
      </c>
      <c r="E184" s="9" t="s">
        <v>3071</v>
      </c>
      <c r="F184" s="4" t="s">
        <v>974</v>
      </c>
      <c r="G184" s="9" t="s">
        <v>3441</v>
      </c>
      <c r="H184" s="176">
        <v>689666.82353191928</v>
      </c>
      <c r="I184" s="177">
        <v>25257.037425851118</v>
      </c>
      <c r="J184" s="177">
        <v>138658.83596959244</v>
      </c>
      <c r="K184" s="177">
        <v>77046.665843870098</v>
      </c>
      <c r="L184" s="189">
        <f t="shared" si="24"/>
        <v>828325.65950151172</v>
      </c>
      <c r="M184" s="178">
        <f t="shared" si="25"/>
        <v>102303.70326972121</v>
      </c>
      <c r="N184" s="387">
        <f>INDEX('CHIRP Payment Calc'!AM:AM,MATCH(F184,'CHIRP Payment Calc'!C:C,0))</f>
        <v>1.8599999999999999</v>
      </c>
      <c r="O184" s="387">
        <f>INDEX('CHIRP Payment Calc'!AL:AL,MATCH(FeeCalc!F184,'CHIRP Payment Calc'!C:C,0))</f>
        <v>0</v>
      </c>
      <c r="P184" s="176">
        <f t="shared" si="22"/>
        <v>1540685.7266728117</v>
      </c>
      <c r="Q184" s="177">
        <f t="shared" si="26"/>
        <v>78259.805598661813</v>
      </c>
      <c r="R184" s="177">
        <f t="shared" si="27"/>
        <v>16462.049036389912</v>
      </c>
      <c r="S184" s="177">
        <f t="shared" si="28"/>
        <v>94721.854635051728</v>
      </c>
      <c r="T184" s="177">
        <f t="shared" si="29"/>
        <v>1361040.0973680315</v>
      </c>
      <c r="U184" s="177">
        <f t="shared" si="30"/>
        <v>274367.48393983184</v>
      </c>
      <c r="V184" s="177">
        <f t="shared" si="31"/>
        <v>0</v>
      </c>
      <c r="W184" s="177">
        <f t="shared" si="32"/>
        <v>0</v>
      </c>
      <c r="X184" s="178">
        <f t="shared" si="23"/>
        <v>274367.48393983184</v>
      </c>
    </row>
    <row r="185" spans="4:24">
      <c r="D185" s="9" t="s">
        <v>1530</v>
      </c>
      <c r="E185" s="9" t="s">
        <v>3071</v>
      </c>
      <c r="F185" s="4" t="s">
        <v>761</v>
      </c>
      <c r="G185" s="9" t="s">
        <v>23165</v>
      </c>
      <c r="H185" s="176">
        <v>538494.85830719245</v>
      </c>
      <c r="I185" s="177">
        <v>1179673.9512223811</v>
      </c>
      <c r="J185" s="177">
        <v>159018.97800627907</v>
      </c>
      <c r="K185" s="177">
        <v>274812.10358916671</v>
      </c>
      <c r="L185" s="189">
        <f t="shared" si="24"/>
        <v>697513.83631347155</v>
      </c>
      <c r="M185" s="178">
        <f t="shared" si="25"/>
        <v>1454486.0548115477</v>
      </c>
      <c r="N185" s="387">
        <f>INDEX('CHIRP Payment Calc'!AM:AM,MATCH(F185,'CHIRP Payment Calc'!C:C,0))</f>
        <v>1.05</v>
      </c>
      <c r="O185" s="387">
        <f>INDEX('CHIRP Payment Calc'!AL:AL,MATCH(FeeCalc!F185,'CHIRP Payment Calc'!C:C,0))</f>
        <v>0</v>
      </c>
      <c r="P185" s="176">
        <f t="shared" si="22"/>
        <v>732389.52812914515</v>
      </c>
      <c r="Q185" s="177">
        <f t="shared" si="26"/>
        <v>34495.09503479761</v>
      </c>
      <c r="R185" s="177">
        <f t="shared" si="27"/>
        <v>10657.65490893147</v>
      </c>
      <c r="S185" s="177">
        <f t="shared" si="28"/>
        <v>45152.749943729083</v>
      </c>
      <c r="T185" s="177">
        <f t="shared" si="29"/>
        <v>599914.69625734969</v>
      </c>
      <c r="U185" s="177">
        <f t="shared" si="30"/>
        <v>177627.58181552449</v>
      </c>
      <c r="V185" s="177">
        <f t="shared" si="31"/>
        <v>0</v>
      </c>
      <c r="W185" s="177">
        <f t="shared" si="32"/>
        <v>0</v>
      </c>
      <c r="X185" s="178">
        <f t="shared" si="23"/>
        <v>177627.58181552449</v>
      </c>
    </row>
    <row r="186" spans="4:24">
      <c r="D186" s="9" t="s">
        <v>1530</v>
      </c>
      <c r="E186" s="9" t="s">
        <v>3071</v>
      </c>
      <c r="F186" s="4" t="s">
        <v>1064</v>
      </c>
      <c r="G186" s="9" t="s">
        <v>23169</v>
      </c>
      <c r="H186" s="176">
        <v>187964.91342079561</v>
      </c>
      <c r="I186" s="177">
        <v>13183.662890088826</v>
      </c>
      <c r="J186" s="177">
        <v>61862.707558760485</v>
      </c>
      <c r="K186" s="177">
        <v>54936.736066442892</v>
      </c>
      <c r="L186" s="189">
        <f t="shared" si="24"/>
        <v>249827.62097955609</v>
      </c>
      <c r="M186" s="178">
        <f t="shared" si="25"/>
        <v>68120.398956531717</v>
      </c>
      <c r="N186" s="387">
        <f>INDEX('CHIRP Payment Calc'!AM:AM,MATCH(F186,'CHIRP Payment Calc'!C:C,0))</f>
        <v>0.70000000000000007</v>
      </c>
      <c r="O186" s="387">
        <f>INDEX('CHIRP Payment Calc'!AL:AL,MATCH(FeeCalc!F186,'CHIRP Payment Calc'!C:C,0))</f>
        <v>0</v>
      </c>
      <c r="P186" s="176">
        <f t="shared" si="22"/>
        <v>174879.33468568927</v>
      </c>
      <c r="Q186" s="177">
        <f t="shared" si="26"/>
        <v>8027.1488224796012</v>
      </c>
      <c r="R186" s="177">
        <f t="shared" si="27"/>
        <v>2764.0784228382354</v>
      </c>
      <c r="S186" s="177">
        <f t="shared" si="28"/>
        <v>10791.227245317838</v>
      </c>
      <c r="T186" s="177">
        <f t="shared" si="29"/>
        <v>139602.58821703654</v>
      </c>
      <c r="U186" s="177">
        <f t="shared" si="30"/>
        <v>46067.973713970583</v>
      </c>
      <c r="V186" s="177">
        <f t="shared" si="31"/>
        <v>0</v>
      </c>
      <c r="W186" s="177">
        <f t="shared" si="32"/>
        <v>0</v>
      </c>
      <c r="X186" s="178">
        <f t="shared" si="23"/>
        <v>46067.973713970583</v>
      </c>
    </row>
    <row r="187" spans="4:24">
      <c r="D187" s="9" t="s">
        <v>1530</v>
      </c>
      <c r="E187" s="9" t="s">
        <v>3071</v>
      </c>
      <c r="F187" s="4" t="s">
        <v>77</v>
      </c>
      <c r="G187" s="9" t="s">
        <v>3325</v>
      </c>
      <c r="H187" s="176">
        <v>772301.79621734889</v>
      </c>
      <c r="I187" s="177">
        <v>833494.41840163188</v>
      </c>
      <c r="J187" s="177">
        <v>225176.4344984343</v>
      </c>
      <c r="K187" s="177">
        <v>175551.27823162219</v>
      </c>
      <c r="L187" s="189">
        <f t="shared" si="24"/>
        <v>997478.2307157832</v>
      </c>
      <c r="M187" s="178">
        <f t="shared" si="25"/>
        <v>1009045.6966332541</v>
      </c>
      <c r="N187" s="387">
        <f>INDEX('CHIRP Payment Calc'!AM:AM,MATCH(F187,'CHIRP Payment Calc'!C:C,0))</f>
        <v>0.34</v>
      </c>
      <c r="O187" s="387">
        <f>INDEX('CHIRP Payment Calc'!AL:AL,MATCH(FeeCalc!F187,'CHIRP Payment Calc'!C:C,0))</f>
        <v>0</v>
      </c>
      <c r="P187" s="176">
        <f t="shared" si="22"/>
        <v>339142.5984433663</v>
      </c>
      <c r="Q187" s="177">
        <f t="shared" si="26"/>
        <v>16019.628770343948</v>
      </c>
      <c r="R187" s="177">
        <f t="shared" si="27"/>
        <v>4886.80772741283</v>
      </c>
      <c r="S187" s="177">
        <f t="shared" si="28"/>
        <v>20906.436497756778</v>
      </c>
      <c r="T187" s="177">
        <f t="shared" si="29"/>
        <v>278602.23948424257</v>
      </c>
      <c r="U187" s="177">
        <f t="shared" si="30"/>
        <v>81446.7954568805</v>
      </c>
      <c r="V187" s="177">
        <f t="shared" si="31"/>
        <v>0</v>
      </c>
      <c r="W187" s="177">
        <f t="shared" si="32"/>
        <v>0</v>
      </c>
      <c r="X187" s="178">
        <f t="shared" si="23"/>
        <v>81446.7954568805</v>
      </c>
    </row>
    <row r="188" spans="4:24">
      <c r="D188" s="9" t="s">
        <v>1530</v>
      </c>
      <c r="E188" s="9" t="s">
        <v>3071</v>
      </c>
      <c r="F188" s="4" t="s">
        <v>548</v>
      </c>
      <c r="G188" s="9" t="s">
        <v>23136</v>
      </c>
      <c r="H188" s="176">
        <v>596014.62499240797</v>
      </c>
      <c r="I188" s="177">
        <v>0</v>
      </c>
      <c r="J188" s="177">
        <v>297747.31217259215</v>
      </c>
      <c r="K188" s="177">
        <v>12139.277735902753</v>
      </c>
      <c r="L188" s="189">
        <f t="shared" si="24"/>
        <v>893761.93716500013</v>
      </c>
      <c r="M188" s="178">
        <f t="shared" si="25"/>
        <v>12139.277735902753</v>
      </c>
      <c r="N188" s="387">
        <f>INDEX('CHIRP Payment Calc'!AM:AM,MATCH(F188,'CHIRP Payment Calc'!C:C,0))</f>
        <v>0.42000000000000004</v>
      </c>
      <c r="O188" s="387">
        <f>INDEX('CHIRP Payment Calc'!AL:AL,MATCH(FeeCalc!F188,'CHIRP Payment Calc'!C:C,0))</f>
        <v>0</v>
      </c>
      <c r="P188" s="176">
        <f t="shared" si="22"/>
        <v>375380.01360930008</v>
      </c>
      <c r="Q188" s="177">
        <f t="shared" si="26"/>
        <v>15271.886677524304</v>
      </c>
      <c r="R188" s="177">
        <f t="shared" si="27"/>
        <v>7982.1619859035354</v>
      </c>
      <c r="S188" s="177">
        <f t="shared" si="28"/>
        <v>23254.048663427839</v>
      </c>
      <c r="T188" s="177">
        <f t="shared" si="29"/>
        <v>265598.02917433571</v>
      </c>
      <c r="U188" s="177">
        <f t="shared" si="30"/>
        <v>133036.03309839225</v>
      </c>
      <c r="V188" s="177">
        <f t="shared" si="31"/>
        <v>0</v>
      </c>
      <c r="W188" s="177">
        <f t="shared" si="32"/>
        <v>0</v>
      </c>
      <c r="X188" s="178">
        <f t="shared" si="23"/>
        <v>133036.03309839225</v>
      </c>
    </row>
    <row r="189" spans="4:24">
      <c r="D189" s="9" t="s">
        <v>1530</v>
      </c>
      <c r="E189" s="9" t="s">
        <v>3071</v>
      </c>
      <c r="F189" s="4" t="s">
        <v>281</v>
      </c>
      <c r="G189" s="9" t="s">
        <v>22992</v>
      </c>
      <c r="H189" s="176">
        <v>613854.70022684836</v>
      </c>
      <c r="I189" s="177">
        <v>180576.46168245113</v>
      </c>
      <c r="J189" s="177">
        <v>153384.27909892544</v>
      </c>
      <c r="K189" s="177">
        <v>196598.90346196751</v>
      </c>
      <c r="L189" s="189">
        <f t="shared" si="24"/>
        <v>767238.97932577378</v>
      </c>
      <c r="M189" s="178">
        <f t="shared" si="25"/>
        <v>377175.36514441867</v>
      </c>
      <c r="N189" s="387">
        <f>INDEX('CHIRP Payment Calc'!AM:AM,MATCH(F189,'CHIRP Payment Calc'!C:C,0))</f>
        <v>0.52</v>
      </c>
      <c r="O189" s="387">
        <f>INDEX('CHIRP Payment Calc'!AL:AL,MATCH(FeeCalc!F189,'CHIRP Payment Calc'!C:C,0))</f>
        <v>0</v>
      </c>
      <c r="P189" s="176">
        <f t="shared" si="22"/>
        <v>398964.26924940239</v>
      </c>
      <c r="Q189" s="177">
        <f t="shared" si="26"/>
        <v>19474.011179610363</v>
      </c>
      <c r="R189" s="177">
        <f t="shared" si="27"/>
        <v>5091.0526679643344</v>
      </c>
      <c r="S189" s="177">
        <f t="shared" si="28"/>
        <v>24565.063847574696</v>
      </c>
      <c r="T189" s="177">
        <f t="shared" si="29"/>
        <v>338678.45529757149</v>
      </c>
      <c r="U189" s="177">
        <f t="shared" si="30"/>
        <v>84850.877799405571</v>
      </c>
      <c r="V189" s="177">
        <f t="shared" si="31"/>
        <v>0</v>
      </c>
      <c r="W189" s="177">
        <f t="shared" si="32"/>
        <v>0</v>
      </c>
      <c r="X189" s="178">
        <f t="shared" si="23"/>
        <v>84850.877799405571</v>
      </c>
    </row>
    <row r="190" spans="4:24">
      <c r="D190" s="9" t="s">
        <v>1530</v>
      </c>
      <c r="E190" s="9" t="s">
        <v>3071</v>
      </c>
      <c r="F190" s="4" t="s">
        <v>824</v>
      </c>
      <c r="G190" s="9" t="s">
        <v>23138</v>
      </c>
      <c r="H190" s="176">
        <v>649850.70644399826</v>
      </c>
      <c r="I190" s="177">
        <v>511.04780621041562</v>
      </c>
      <c r="J190" s="177">
        <v>204857.79318762626</v>
      </c>
      <c r="K190" s="177">
        <v>352.17312887407746</v>
      </c>
      <c r="L190" s="189">
        <f t="shared" si="24"/>
        <v>854708.49963162455</v>
      </c>
      <c r="M190" s="178">
        <f t="shared" si="25"/>
        <v>863.22093508449302</v>
      </c>
      <c r="N190" s="387">
        <f>INDEX('CHIRP Payment Calc'!AM:AM,MATCH(F190,'CHIRP Payment Calc'!C:C,0))</f>
        <v>0.45000000000000007</v>
      </c>
      <c r="O190" s="387">
        <f>INDEX('CHIRP Payment Calc'!AL:AL,MATCH(FeeCalc!F190,'CHIRP Payment Calc'!C:C,0))</f>
        <v>0</v>
      </c>
      <c r="P190" s="176">
        <f t="shared" si="22"/>
        <v>384618.82483423111</v>
      </c>
      <c r="Q190" s="177">
        <f t="shared" si="26"/>
        <v>17840.728943489081</v>
      </c>
      <c r="R190" s="177">
        <f t="shared" si="27"/>
        <v>5884.2132085807552</v>
      </c>
      <c r="S190" s="177">
        <f t="shared" si="28"/>
        <v>23724.942152069838</v>
      </c>
      <c r="T190" s="177">
        <f t="shared" si="29"/>
        <v>310273.54684328835</v>
      </c>
      <c r="U190" s="177">
        <f t="shared" si="30"/>
        <v>98070.220143012586</v>
      </c>
      <c r="V190" s="177">
        <f t="shared" si="31"/>
        <v>0</v>
      </c>
      <c r="W190" s="177">
        <f t="shared" si="32"/>
        <v>0</v>
      </c>
      <c r="X190" s="178">
        <f t="shared" si="23"/>
        <v>98070.220143012586</v>
      </c>
    </row>
    <row r="191" spans="4:24">
      <c r="D191" s="9" t="s">
        <v>1530</v>
      </c>
      <c r="E191" s="9" t="s">
        <v>3071</v>
      </c>
      <c r="F191" s="4" t="s">
        <v>89</v>
      </c>
      <c r="G191" s="9" t="s">
        <v>3625</v>
      </c>
      <c r="H191" s="176">
        <v>1493196.8376209212</v>
      </c>
      <c r="I191" s="177">
        <v>60530.067899533824</v>
      </c>
      <c r="J191" s="177">
        <v>636292.131240585</v>
      </c>
      <c r="K191" s="177">
        <v>236444.15366295967</v>
      </c>
      <c r="L191" s="189">
        <f t="shared" si="24"/>
        <v>2129488.9688615063</v>
      </c>
      <c r="M191" s="178">
        <f t="shared" si="25"/>
        <v>296974.22156249348</v>
      </c>
      <c r="N191" s="387">
        <f>INDEX('CHIRP Payment Calc'!AM:AM,MATCH(F191,'CHIRP Payment Calc'!C:C,0))</f>
        <v>0.56000000000000005</v>
      </c>
      <c r="O191" s="387">
        <f>INDEX('CHIRP Payment Calc'!AL:AL,MATCH(FeeCalc!F191,'CHIRP Payment Calc'!C:C,0))</f>
        <v>0</v>
      </c>
      <c r="P191" s="176">
        <f t="shared" si="22"/>
        <v>1192513.8225624436</v>
      </c>
      <c r="Q191" s="177">
        <f t="shared" si="26"/>
        <v>51014.258006783733</v>
      </c>
      <c r="R191" s="177">
        <f t="shared" si="27"/>
        <v>22744.059159237935</v>
      </c>
      <c r="S191" s="177">
        <f t="shared" si="28"/>
        <v>73758.317166021676</v>
      </c>
      <c r="T191" s="177">
        <f t="shared" si="29"/>
        <v>887204.48707449972</v>
      </c>
      <c r="U191" s="177">
        <f t="shared" si="30"/>
        <v>379067.65265396558</v>
      </c>
      <c r="V191" s="177">
        <f t="shared" si="31"/>
        <v>0</v>
      </c>
      <c r="W191" s="177">
        <f t="shared" si="32"/>
        <v>0</v>
      </c>
      <c r="X191" s="178">
        <f t="shared" si="23"/>
        <v>379067.65265396558</v>
      </c>
    </row>
    <row r="192" spans="4:24">
      <c r="D192" s="9" t="s">
        <v>1530</v>
      </c>
      <c r="E192" s="9" t="s">
        <v>3071</v>
      </c>
      <c r="F192" s="4" t="s">
        <v>713</v>
      </c>
      <c r="G192" s="9" t="s">
        <v>3583</v>
      </c>
      <c r="H192" s="176">
        <v>379935.63545449573</v>
      </c>
      <c r="I192" s="177">
        <v>3419.9265742731595</v>
      </c>
      <c r="J192" s="177">
        <v>252062.50307461072</v>
      </c>
      <c r="K192" s="177">
        <v>37695.506885288894</v>
      </c>
      <c r="L192" s="189">
        <f t="shared" si="24"/>
        <v>631998.13852910651</v>
      </c>
      <c r="M192" s="178">
        <f t="shared" si="25"/>
        <v>41115.433459562053</v>
      </c>
      <c r="N192" s="387">
        <f>INDEX('CHIRP Payment Calc'!AM:AM,MATCH(F192,'CHIRP Payment Calc'!C:C,0))</f>
        <v>0.56000000000000005</v>
      </c>
      <c r="O192" s="387">
        <f>INDEX('CHIRP Payment Calc'!AL:AL,MATCH(FeeCalc!F192,'CHIRP Payment Calc'!C:C,0))</f>
        <v>0</v>
      </c>
      <c r="P192" s="176">
        <f t="shared" si="22"/>
        <v>353918.95757629967</v>
      </c>
      <c r="Q192" s="177">
        <f t="shared" si="26"/>
        <v>12980.294389002403</v>
      </c>
      <c r="R192" s="177">
        <f t="shared" si="27"/>
        <v>9009.893726922257</v>
      </c>
      <c r="S192" s="177">
        <f t="shared" si="28"/>
        <v>21990.188115924662</v>
      </c>
      <c r="T192" s="177">
        <f t="shared" si="29"/>
        <v>225744.25024352004</v>
      </c>
      <c r="U192" s="177">
        <f t="shared" si="30"/>
        <v>150164.89544870428</v>
      </c>
      <c r="V192" s="177">
        <f t="shared" si="31"/>
        <v>0</v>
      </c>
      <c r="W192" s="177">
        <f t="shared" si="32"/>
        <v>0</v>
      </c>
      <c r="X192" s="178">
        <f t="shared" si="23"/>
        <v>150164.89544870428</v>
      </c>
    </row>
    <row r="193" spans="4:24">
      <c r="D193" s="9" t="s">
        <v>1530</v>
      </c>
      <c r="E193" s="9" t="s">
        <v>3071</v>
      </c>
      <c r="F193" s="4" t="s">
        <v>812</v>
      </c>
      <c r="G193" s="9" t="s">
        <v>23043</v>
      </c>
      <c r="H193" s="176">
        <v>530554.63778949447</v>
      </c>
      <c r="I193" s="177">
        <v>12853.441772690867</v>
      </c>
      <c r="J193" s="177">
        <v>295248.54094198928</v>
      </c>
      <c r="K193" s="177">
        <v>46179.052210384551</v>
      </c>
      <c r="L193" s="189">
        <f t="shared" si="24"/>
        <v>825803.17873148376</v>
      </c>
      <c r="M193" s="178">
        <f t="shared" si="25"/>
        <v>59032.493983075416</v>
      </c>
      <c r="N193" s="387">
        <f>INDEX('CHIRP Payment Calc'!AM:AM,MATCH(F193,'CHIRP Payment Calc'!C:C,0))</f>
        <v>0.32</v>
      </c>
      <c r="O193" s="387">
        <f>INDEX('CHIRP Payment Calc'!AL:AL,MATCH(FeeCalc!F193,'CHIRP Payment Calc'!C:C,0))</f>
        <v>0</v>
      </c>
      <c r="P193" s="176">
        <f t="shared" si="22"/>
        <v>264257.01719407481</v>
      </c>
      <c r="Q193" s="177">
        <f t="shared" si="26"/>
        <v>10357.777544113209</v>
      </c>
      <c r="R193" s="177">
        <f t="shared" si="27"/>
        <v>6030.6084958363781</v>
      </c>
      <c r="S193" s="177">
        <f t="shared" si="28"/>
        <v>16388.386039949586</v>
      </c>
      <c r="T193" s="177">
        <f t="shared" si="29"/>
        <v>180135.26163675144</v>
      </c>
      <c r="U193" s="177">
        <f t="shared" si="30"/>
        <v>100510.14159727296</v>
      </c>
      <c r="V193" s="177">
        <f t="shared" si="31"/>
        <v>0</v>
      </c>
      <c r="W193" s="177">
        <f t="shared" si="32"/>
        <v>0</v>
      </c>
      <c r="X193" s="178">
        <f t="shared" si="23"/>
        <v>100510.14159727296</v>
      </c>
    </row>
    <row r="194" spans="4:24">
      <c r="D194" s="9" t="s">
        <v>1530</v>
      </c>
      <c r="E194" s="9" t="s">
        <v>3071</v>
      </c>
      <c r="F194" s="4" t="s">
        <v>1201</v>
      </c>
      <c r="G194" s="9" t="s">
        <v>1623</v>
      </c>
      <c r="H194" s="176">
        <v>549153.67994080519</v>
      </c>
      <c r="I194" s="177">
        <v>53574.078547235011</v>
      </c>
      <c r="J194" s="177">
        <v>201752.09968031279</v>
      </c>
      <c r="K194" s="177">
        <v>278526.46540789376</v>
      </c>
      <c r="L194" s="189">
        <f t="shared" si="24"/>
        <v>750905.77962111798</v>
      </c>
      <c r="M194" s="178">
        <f t="shared" si="25"/>
        <v>332100.54395512876</v>
      </c>
      <c r="N194" s="387">
        <f>INDEX('CHIRP Payment Calc'!AM:AM,MATCH(F194,'CHIRP Payment Calc'!C:C,0))</f>
        <v>0.81</v>
      </c>
      <c r="O194" s="387">
        <f>INDEX('CHIRP Payment Calc'!AL:AL,MATCH(FeeCalc!F194,'CHIRP Payment Calc'!C:C,0))</f>
        <v>0</v>
      </c>
      <c r="P194" s="176">
        <f t="shared" si="22"/>
        <v>608233.6814931056</v>
      </c>
      <c r="Q194" s="177">
        <f t="shared" si="26"/>
        <v>27137.222963653057</v>
      </c>
      <c r="R194" s="177">
        <f t="shared" si="27"/>
        <v>10431.012813258727</v>
      </c>
      <c r="S194" s="177">
        <f t="shared" si="28"/>
        <v>37568.235776911781</v>
      </c>
      <c r="T194" s="177">
        <f t="shared" si="29"/>
        <v>471951.70371570531</v>
      </c>
      <c r="U194" s="177">
        <f t="shared" si="30"/>
        <v>173850.2135543121</v>
      </c>
      <c r="V194" s="177">
        <f t="shared" si="31"/>
        <v>0</v>
      </c>
      <c r="W194" s="177">
        <f t="shared" si="32"/>
        <v>0</v>
      </c>
      <c r="X194" s="178">
        <f t="shared" si="23"/>
        <v>173850.2135543121</v>
      </c>
    </row>
    <row r="195" spans="4:24">
      <c r="D195" s="9" t="s">
        <v>1530</v>
      </c>
      <c r="E195" s="9" t="s">
        <v>3071</v>
      </c>
      <c r="F195" s="4" t="s">
        <v>1123</v>
      </c>
      <c r="G195" s="9" t="s">
        <v>23074</v>
      </c>
      <c r="H195" s="176">
        <v>1349966.0239124564</v>
      </c>
      <c r="I195" s="177">
        <v>1851640.3768366436</v>
      </c>
      <c r="J195" s="177">
        <v>407020.23287165107</v>
      </c>
      <c r="K195" s="177">
        <v>503442.43359456223</v>
      </c>
      <c r="L195" s="189">
        <f t="shared" si="24"/>
        <v>1756986.2567841075</v>
      </c>
      <c r="M195" s="178">
        <f t="shared" si="25"/>
        <v>2355082.8104312057</v>
      </c>
      <c r="N195" s="387">
        <f>INDEX('CHIRP Payment Calc'!AM:AM,MATCH(F195,'CHIRP Payment Calc'!C:C,0))</f>
        <v>0.9</v>
      </c>
      <c r="O195" s="387">
        <f>INDEX('CHIRP Payment Calc'!AL:AL,MATCH(FeeCalc!F195,'CHIRP Payment Calc'!C:C,0))</f>
        <v>0</v>
      </c>
      <c r="P195" s="176">
        <f t="shared" ref="P195:P255" si="33">(L195*N195)+(M195*O195)</f>
        <v>1581287.6311056968</v>
      </c>
      <c r="Q195" s="177">
        <f t="shared" si="26"/>
        <v>74122.802904477052</v>
      </c>
      <c r="R195" s="177">
        <f t="shared" si="27"/>
        <v>23382.01337773315</v>
      </c>
      <c r="S195" s="177">
        <f t="shared" si="28"/>
        <v>97504.816282210202</v>
      </c>
      <c r="T195" s="177">
        <f t="shared" si="29"/>
        <v>1289092.2244256877</v>
      </c>
      <c r="U195" s="177">
        <f t="shared" si="30"/>
        <v>389700.22296221915</v>
      </c>
      <c r="V195" s="177">
        <f t="shared" si="31"/>
        <v>0</v>
      </c>
      <c r="W195" s="177">
        <f t="shared" si="32"/>
        <v>0</v>
      </c>
      <c r="X195" s="178">
        <f t="shared" ref="X195:X255" si="34">U195+W195</f>
        <v>389700.22296221915</v>
      </c>
    </row>
    <row r="196" spans="4:24">
      <c r="D196" s="9" t="s">
        <v>1530</v>
      </c>
      <c r="E196" s="9" t="s">
        <v>3071</v>
      </c>
      <c r="F196" s="4" t="s">
        <v>1529</v>
      </c>
      <c r="G196" s="9" t="s">
        <v>23026</v>
      </c>
      <c r="H196" s="176">
        <v>741194.32360289898</v>
      </c>
      <c r="I196" s="177">
        <v>971722.62693078152</v>
      </c>
      <c r="J196" s="177">
        <v>338683.85862717783</v>
      </c>
      <c r="K196" s="177">
        <v>533982.01801933197</v>
      </c>
      <c r="L196" s="189">
        <f t="shared" ref="L196:L256" si="35">H196+J196</f>
        <v>1079878.1822300768</v>
      </c>
      <c r="M196" s="178">
        <f t="shared" ref="M196:M256" si="36">I196+K196</f>
        <v>1505704.6449501135</v>
      </c>
      <c r="N196" s="387">
        <f>INDEX('CHIRP Payment Calc'!AM:AM,MATCH(F196,'CHIRP Payment Calc'!C:C,0))</f>
        <v>0.59</v>
      </c>
      <c r="O196" s="387">
        <f>INDEX('CHIRP Payment Calc'!AL:AL,MATCH(FeeCalc!F196,'CHIRP Payment Calc'!C:C,0))</f>
        <v>0</v>
      </c>
      <c r="P196" s="176">
        <f t="shared" si="33"/>
        <v>637128.12751574523</v>
      </c>
      <c r="Q196" s="177">
        <f t="shared" ref="Q196:Q256" si="37">(T196+V196)*$B$10</f>
        <v>26679.063584327159</v>
      </c>
      <c r="R196" s="177">
        <f t="shared" ref="R196:R256" si="38">(U196+W196)*$B$11</f>
        <v>12754.689995108612</v>
      </c>
      <c r="S196" s="177">
        <f t="shared" ref="S196:S256" si="39">(T196+V196)*$B$10+(U196+W196)*$B$11</f>
        <v>39433.753579435768</v>
      </c>
      <c r="T196" s="177">
        <f t="shared" ref="T196:T256" si="40">H196/(1-$B$10)*N196</f>
        <v>463983.71451003751</v>
      </c>
      <c r="U196" s="177">
        <f t="shared" ref="U196:U256" si="41">J196/(1-$B$11)*N196</f>
        <v>212578.16658514354</v>
      </c>
      <c r="V196" s="177">
        <f t="shared" ref="V196:V256" si="42">I196/(1-$B$10)*O196</f>
        <v>0</v>
      </c>
      <c r="W196" s="177">
        <f t="shared" ref="W196:W256" si="43">K196/(1-$B$11)*O196</f>
        <v>0</v>
      </c>
      <c r="X196" s="178">
        <f t="shared" si="34"/>
        <v>212578.16658514354</v>
      </c>
    </row>
    <row r="197" spans="4:24">
      <c r="D197" s="9" t="s">
        <v>1530</v>
      </c>
      <c r="E197" s="9" t="s">
        <v>3071</v>
      </c>
      <c r="F197" s="4" t="s">
        <v>803</v>
      </c>
      <c r="G197" s="9" t="s">
        <v>23195</v>
      </c>
      <c r="H197" s="176">
        <v>246168.1253119258</v>
      </c>
      <c r="I197" s="177">
        <v>20010.46665034609</v>
      </c>
      <c r="J197" s="177">
        <v>102997.9136205064</v>
      </c>
      <c r="K197" s="177">
        <v>1145.3422420192433</v>
      </c>
      <c r="L197" s="189">
        <f t="shared" si="35"/>
        <v>349166.03893243219</v>
      </c>
      <c r="M197" s="178">
        <f t="shared" si="36"/>
        <v>21155.808892365334</v>
      </c>
      <c r="N197" s="387">
        <f>INDEX('CHIRP Payment Calc'!AM:AM,MATCH(F197,'CHIRP Payment Calc'!C:C,0))</f>
        <v>0.18000000000000002</v>
      </c>
      <c r="O197" s="387">
        <f>INDEX('CHIRP Payment Calc'!AL:AL,MATCH(FeeCalc!F197,'CHIRP Payment Calc'!C:C,0))</f>
        <v>0</v>
      </c>
      <c r="P197" s="176">
        <f t="shared" si="33"/>
        <v>62849.887007837802</v>
      </c>
      <c r="Q197" s="177">
        <f t="shared" si="37"/>
        <v>2703.2786174837479</v>
      </c>
      <c r="R197" s="177">
        <f t="shared" si="38"/>
        <v>1183.3802841504994</v>
      </c>
      <c r="S197" s="177">
        <f t="shared" si="39"/>
        <v>3886.6589016342473</v>
      </c>
      <c r="T197" s="177">
        <f t="shared" si="40"/>
        <v>47013.541173630394</v>
      </c>
      <c r="U197" s="177">
        <f t="shared" si="41"/>
        <v>19723.004735841656</v>
      </c>
      <c r="V197" s="177">
        <f t="shared" si="42"/>
        <v>0</v>
      </c>
      <c r="W197" s="177">
        <f t="shared" si="43"/>
        <v>0</v>
      </c>
      <c r="X197" s="178">
        <f t="shared" si="34"/>
        <v>19723.004735841656</v>
      </c>
    </row>
    <row r="198" spans="4:24">
      <c r="D198" s="9" t="s">
        <v>1530</v>
      </c>
      <c r="E198" s="9" t="s">
        <v>22999</v>
      </c>
      <c r="F198" s="4" t="s">
        <v>3103</v>
      </c>
      <c r="G198" s="9" t="s">
        <v>22973</v>
      </c>
      <c r="H198" s="176">
        <v>0</v>
      </c>
      <c r="I198" s="177">
        <v>0</v>
      </c>
      <c r="J198" s="177">
        <v>0</v>
      </c>
      <c r="K198" s="177">
        <v>0</v>
      </c>
      <c r="L198" s="189">
        <f t="shared" si="35"/>
        <v>0</v>
      </c>
      <c r="M198" s="178">
        <f t="shared" si="36"/>
        <v>0</v>
      </c>
      <c r="N198" s="387">
        <f>INDEX('CHIRP Payment Calc'!AM:AM,MATCH(F198,'CHIRP Payment Calc'!C:C,0))</f>
        <v>0</v>
      </c>
      <c r="O198" s="387">
        <f>INDEX('CHIRP Payment Calc'!AL:AL,MATCH(FeeCalc!F198,'CHIRP Payment Calc'!C:C,0))</f>
        <v>0</v>
      </c>
      <c r="P198" s="176">
        <f t="shared" si="33"/>
        <v>0</v>
      </c>
      <c r="Q198" s="177">
        <f t="shared" si="37"/>
        <v>0</v>
      </c>
      <c r="R198" s="177">
        <f t="shared" si="38"/>
        <v>0</v>
      </c>
      <c r="S198" s="177">
        <f t="shared" si="39"/>
        <v>0</v>
      </c>
      <c r="T198" s="177">
        <f t="shared" si="40"/>
        <v>0</v>
      </c>
      <c r="U198" s="177">
        <f t="shared" si="41"/>
        <v>0</v>
      </c>
      <c r="V198" s="177">
        <f t="shared" si="42"/>
        <v>0</v>
      </c>
      <c r="W198" s="177">
        <f t="shared" si="43"/>
        <v>0</v>
      </c>
      <c r="X198" s="178">
        <f t="shared" si="34"/>
        <v>0</v>
      </c>
    </row>
    <row r="199" spans="4:24">
      <c r="D199" s="9" t="s">
        <v>1530</v>
      </c>
      <c r="E199" s="9" t="s">
        <v>2987</v>
      </c>
      <c r="F199" s="4" t="s">
        <v>1535</v>
      </c>
      <c r="G199" s="9" t="s">
        <v>3557</v>
      </c>
      <c r="H199" s="176">
        <v>126.73495154725386</v>
      </c>
      <c r="I199" s="177">
        <v>0</v>
      </c>
      <c r="J199" s="177">
        <v>0</v>
      </c>
      <c r="K199" s="177">
        <v>0</v>
      </c>
      <c r="L199" s="189">
        <f t="shared" si="35"/>
        <v>126.73495154725386</v>
      </c>
      <c r="M199" s="178">
        <f t="shared" si="36"/>
        <v>0</v>
      </c>
      <c r="N199" s="387">
        <f>INDEX('CHIRP Payment Calc'!AM:AM,MATCH(F199,'CHIRP Payment Calc'!C:C,0))</f>
        <v>1.4</v>
      </c>
      <c r="O199" s="387">
        <f>INDEX('CHIRP Payment Calc'!AL:AL,MATCH(FeeCalc!F199,'CHIRP Payment Calc'!C:C,0))</f>
        <v>0.78</v>
      </c>
      <c r="P199" s="176">
        <f t="shared" si="33"/>
        <v>177.42893216615539</v>
      </c>
      <c r="Q199" s="177">
        <f t="shared" si="37"/>
        <v>10.824576763452452</v>
      </c>
      <c r="R199" s="177">
        <f t="shared" si="38"/>
        <v>0</v>
      </c>
      <c r="S199" s="177">
        <f t="shared" si="39"/>
        <v>10.824576763452452</v>
      </c>
      <c r="T199" s="177">
        <f t="shared" si="40"/>
        <v>188.25350892960785</v>
      </c>
      <c r="U199" s="177">
        <f t="shared" si="41"/>
        <v>0</v>
      </c>
      <c r="V199" s="177">
        <f t="shared" si="42"/>
        <v>0</v>
      </c>
      <c r="W199" s="177">
        <f t="shared" si="43"/>
        <v>0</v>
      </c>
      <c r="X199" s="178">
        <f t="shared" si="34"/>
        <v>0</v>
      </c>
    </row>
    <row r="200" spans="4:24">
      <c r="D200" s="9" t="s">
        <v>1530</v>
      </c>
      <c r="E200" s="9" t="s">
        <v>2987</v>
      </c>
      <c r="F200" s="4" t="s">
        <v>995</v>
      </c>
      <c r="G200" s="9" t="s">
        <v>3451</v>
      </c>
      <c r="H200" s="176">
        <v>2310971.3153020199</v>
      </c>
      <c r="I200" s="177">
        <v>3550397.2470986266</v>
      </c>
      <c r="J200" s="177">
        <v>1312710.8837356677</v>
      </c>
      <c r="K200" s="177">
        <v>3735804.9190827427</v>
      </c>
      <c r="L200" s="189">
        <f t="shared" si="35"/>
        <v>3623682.1990376879</v>
      </c>
      <c r="M200" s="178">
        <f t="shared" si="36"/>
        <v>7286202.1661813688</v>
      </c>
      <c r="N200" s="387">
        <f>INDEX('CHIRP Payment Calc'!AM:AM,MATCH(F200,'CHIRP Payment Calc'!C:C,0))</f>
        <v>1.42</v>
      </c>
      <c r="O200" s="387">
        <f>INDEX('CHIRP Payment Calc'!AL:AL,MATCH(FeeCalc!F200,'CHIRP Payment Calc'!C:C,0))</f>
        <v>1.1100000000000001</v>
      </c>
      <c r="P200" s="176">
        <f t="shared" si="33"/>
        <v>13233313.127094837</v>
      </c>
      <c r="Q200" s="177">
        <f t="shared" si="37"/>
        <v>440631.20656814834</v>
      </c>
      <c r="R200" s="177">
        <f t="shared" si="38"/>
        <v>383667.63287786132</v>
      </c>
      <c r="S200" s="177">
        <f t="shared" si="39"/>
        <v>824298.8394460096</v>
      </c>
      <c r="T200" s="177">
        <f t="shared" si="40"/>
        <v>3481781.7164232023</v>
      </c>
      <c r="U200" s="177">
        <f t="shared" si="41"/>
        <v>1983031.3350049448</v>
      </c>
      <c r="V200" s="177">
        <f t="shared" si="42"/>
        <v>4181369.7021532902</v>
      </c>
      <c r="W200" s="177">
        <f t="shared" si="43"/>
        <v>4411429.2129594097</v>
      </c>
      <c r="X200" s="178">
        <f t="shared" si="34"/>
        <v>6394460.547964355</v>
      </c>
    </row>
    <row r="201" spans="4:24">
      <c r="D201" s="9" t="s">
        <v>1530</v>
      </c>
      <c r="E201" s="9" t="s">
        <v>2987</v>
      </c>
      <c r="F201" s="4" t="s">
        <v>23002</v>
      </c>
      <c r="G201" s="9" t="s">
        <v>22966</v>
      </c>
      <c r="H201" s="176">
        <v>0</v>
      </c>
      <c r="I201" s="177">
        <v>0</v>
      </c>
      <c r="J201" s="177">
        <v>0</v>
      </c>
      <c r="K201" s="177">
        <v>0</v>
      </c>
      <c r="L201" s="189">
        <f t="shared" si="35"/>
        <v>0</v>
      </c>
      <c r="M201" s="178">
        <f t="shared" si="36"/>
        <v>0</v>
      </c>
      <c r="N201" s="387">
        <f>INDEX('CHIRP Payment Calc'!AM:AM,MATCH(F201,'CHIRP Payment Calc'!C:C,0))</f>
        <v>1.4</v>
      </c>
      <c r="O201" s="387">
        <f>INDEX('CHIRP Payment Calc'!AL:AL,MATCH(FeeCalc!F201,'CHIRP Payment Calc'!C:C,0))</f>
        <v>0.78</v>
      </c>
      <c r="P201" s="176">
        <f t="shared" si="33"/>
        <v>0</v>
      </c>
      <c r="Q201" s="177">
        <f t="shared" si="37"/>
        <v>0</v>
      </c>
      <c r="R201" s="177">
        <f t="shared" si="38"/>
        <v>0</v>
      </c>
      <c r="S201" s="177">
        <f t="shared" si="39"/>
        <v>0</v>
      </c>
      <c r="T201" s="177">
        <f t="shared" si="40"/>
        <v>0</v>
      </c>
      <c r="U201" s="177">
        <f t="shared" si="41"/>
        <v>0</v>
      </c>
      <c r="V201" s="177">
        <f t="shared" si="42"/>
        <v>0</v>
      </c>
      <c r="W201" s="177">
        <f t="shared" si="43"/>
        <v>0</v>
      </c>
      <c r="X201" s="178">
        <f t="shared" si="34"/>
        <v>0</v>
      </c>
    </row>
    <row r="202" spans="4:24">
      <c r="D202" s="9" t="s">
        <v>1530</v>
      </c>
      <c r="E202" s="9" t="s">
        <v>2987</v>
      </c>
      <c r="F202" s="4" t="s">
        <v>1013</v>
      </c>
      <c r="G202" s="9" t="s">
        <v>23099</v>
      </c>
      <c r="H202" s="176">
        <v>4049818.1622530804</v>
      </c>
      <c r="I202" s="177">
        <v>2966539.1234070817</v>
      </c>
      <c r="J202" s="177">
        <v>1012936.3195585103</v>
      </c>
      <c r="K202" s="177">
        <v>1010430.6678308637</v>
      </c>
      <c r="L202" s="189">
        <f t="shared" si="35"/>
        <v>5062754.4818115905</v>
      </c>
      <c r="M202" s="178">
        <f t="shared" si="36"/>
        <v>3976969.7912379457</v>
      </c>
      <c r="N202" s="387">
        <f>INDEX('CHIRP Payment Calc'!AM:AM,MATCH(F202,'CHIRP Payment Calc'!C:C,0))</f>
        <v>1.4</v>
      </c>
      <c r="O202" s="387">
        <f>INDEX('CHIRP Payment Calc'!AL:AL,MATCH(FeeCalc!F202,'CHIRP Payment Calc'!C:C,0))</f>
        <v>1.84</v>
      </c>
      <c r="P202" s="176">
        <f t="shared" si="33"/>
        <v>14405480.690414045</v>
      </c>
      <c r="Q202" s="177">
        <f t="shared" si="37"/>
        <v>678907.37540354615</v>
      </c>
      <c r="R202" s="177">
        <f t="shared" si="38"/>
        <v>209189.57082068321</v>
      </c>
      <c r="S202" s="177">
        <f t="shared" si="39"/>
        <v>888096.94622422941</v>
      </c>
      <c r="T202" s="177">
        <f t="shared" si="40"/>
        <v>6015645.0155483419</v>
      </c>
      <c r="U202" s="177">
        <f t="shared" si="41"/>
        <v>1508628.5610445896</v>
      </c>
      <c r="V202" s="177">
        <f t="shared" si="42"/>
        <v>5791439.774078547</v>
      </c>
      <c r="W202" s="177">
        <f t="shared" si="43"/>
        <v>1977864.285966797</v>
      </c>
      <c r="X202" s="178">
        <f t="shared" si="34"/>
        <v>3486492.8470113864</v>
      </c>
    </row>
    <row r="203" spans="4:24">
      <c r="D203" s="9" t="s">
        <v>1530</v>
      </c>
      <c r="E203" s="9" t="s">
        <v>2987</v>
      </c>
      <c r="F203" s="4" t="s">
        <v>1022</v>
      </c>
      <c r="G203" s="9" t="s">
        <v>23102</v>
      </c>
      <c r="H203" s="176">
        <v>22222953.959729064</v>
      </c>
      <c r="I203" s="177">
        <v>27098491.58643999</v>
      </c>
      <c r="J203" s="177">
        <v>8963212.8736107498</v>
      </c>
      <c r="K203" s="177">
        <v>12189361.822578974</v>
      </c>
      <c r="L203" s="189">
        <f t="shared" si="35"/>
        <v>31186166.833339814</v>
      </c>
      <c r="M203" s="178">
        <f t="shared" si="36"/>
        <v>39287853.409018964</v>
      </c>
      <c r="N203" s="387">
        <f>INDEX('CHIRP Payment Calc'!AM:AM,MATCH(F203,'CHIRP Payment Calc'!C:C,0))</f>
        <v>1.4</v>
      </c>
      <c r="O203" s="387">
        <f>INDEX('CHIRP Payment Calc'!AL:AL,MATCH(FeeCalc!F203,'CHIRP Payment Calc'!C:C,0))</f>
        <v>1.35</v>
      </c>
      <c r="P203" s="176">
        <f t="shared" si="33"/>
        <v>96699235.668851346</v>
      </c>
      <c r="Q203" s="177">
        <f t="shared" si="37"/>
        <v>4129939.7380961212</v>
      </c>
      <c r="R203" s="177">
        <f t="shared" si="38"/>
        <v>1851327.8606512768</v>
      </c>
      <c r="S203" s="177">
        <f t="shared" si="39"/>
        <v>5981267.5987473978</v>
      </c>
      <c r="T203" s="177">
        <f t="shared" si="40"/>
        <v>33010223.388456963</v>
      </c>
      <c r="U203" s="177">
        <f t="shared" si="41"/>
        <v>13349465.981973456</v>
      </c>
      <c r="V203" s="177">
        <f t="shared" si="42"/>
        <v>38814815.534953833</v>
      </c>
      <c r="W203" s="177">
        <f t="shared" si="43"/>
        <v>17505998.362214487</v>
      </c>
      <c r="X203" s="178">
        <f t="shared" si="34"/>
        <v>30855464.344187945</v>
      </c>
    </row>
    <row r="204" spans="4:24">
      <c r="D204" s="9" t="s">
        <v>1530</v>
      </c>
      <c r="E204" s="9" t="s">
        <v>2987</v>
      </c>
      <c r="F204" s="4" t="s">
        <v>896</v>
      </c>
      <c r="G204" s="9" t="s">
        <v>22991</v>
      </c>
      <c r="H204" s="176">
        <v>2342982.2766926182</v>
      </c>
      <c r="I204" s="177">
        <v>2678990.3260560962</v>
      </c>
      <c r="J204" s="177">
        <v>744205.90415356052</v>
      </c>
      <c r="K204" s="177">
        <v>1421709.8212083096</v>
      </c>
      <c r="L204" s="189">
        <f t="shared" si="35"/>
        <v>3087188.1808461789</v>
      </c>
      <c r="M204" s="178">
        <f t="shared" si="36"/>
        <v>4100700.1472644061</v>
      </c>
      <c r="N204" s="387">
        <f>INDEX('CHIRP Payment Calc'!AM:AM,MATCH(F204,'CHIRP Payment Calc'!C:C,0))</f>
        <v>1.45</v>
      </c>
      <c r="O204" s="387">
        <f>INDEX('CHIRP Payment Calc'!AL:AL,MATCH(FeeCalc!F204,'CHIRP Payment Calc'!C:C,0))</f>
        <v>1.72</v>
      </c>
      <c r="P204" s="176">
        <f t="shared" si="33"/>
        <v>11529627.115521736</v>
      </c>
      <c r="Q204" s="177">
        <f t="shared" si="37"/>
        <v>488380.14914185135</v>
      </c>
      <c r="R204" s="177">
        <f t="shared" si="38"/>
        <v>224964.2204362312</v>
      </c>
      <c r="S204" s="177">
        <f t="shared" si="39"/>
        <v>713344.36957808258</v>
      </c>
      <c r="T204" s="177">
        <f t="shared" si="40"/>
        <v>3604588.1179886432</v>
      </c>
      <c r="U204" s="177">
        <f t="shared" si="41"/>
        <v>1147977.1925773008</v>
      </c>
      <c r="V204" s="177">
        <f t="shared" si="42"/>
        <v>4888979.6931739897</v>
      </c>
      <c r="W204" s="177">
        <f t="shared" si="43"/>
        <v>2601426.481359886</v>
      </c>
      <c r="X204" s="178">
        <f t="shared" si="34"/>
        <v>3749403.6739371866</v>
      </c>
    </row>
    <row r="205" spans="4:24">
      <c r="D205" s="9" t="s">
        <v>1530</v>
      </c>
      <c r="E205" s="9" t="s">
        <v>2987</v>
      </c>
      <c r="F205" s="4" t="s">
        <v>15551</v>
      </c>
      <c r="G205" s="9" t="s">
        <v>23089</v>
      </c>
      <c r="H205" s="176">
        <v>0</v>
      </c>
      <c r="I205" s="177">
        <v>7776.9534948391565</v>
      </c>
      <c r="J205" s="177">
        <v>0</v>
      </c>
      <c r="K205" s="177">
        <v>24968.557303932248</v>
      </c>
      <c r="L205" s="189">
        <f t="shared" si="35"/>
        <v>0</v>
      </c>
      <c r="M205" s="178">
        <f t="shared" si="36"/>
        <v>32745.510798771404</v>
      </c>
      <c r="N205" s="387">
        <f>INDEX('CHIRP Payment Calc'!AM:AM,MATCH(F205,'CHIRP Payment Calc'!C:C,0))</f>
        <v>1.4</v>
      </c>
      <c r="O205" s="387">
        <f>INDEX('CHIRP Payment Calc'!AL:AL,MATCH(FeeCalc!F205,'CHIRP Payment Calc'!C:C,0))</f>
        <v>0.78</v>
      </c>
      <c r="P205" s="176">
        <f t="shared" si="33"/>
        <v>25541.498423041696</v>
      </c>
      <c r="Q205" s="177">
        <f t="shared" si="37"/>
        <v>370.07571803027713</v>
      </c>
      <c r="R205" s="177">
        <f t="shared" si="38"/>
        <v>1243.1154061957759</v>
      </c>
      <c r="S205" s="177">
        <f t="shared" si="39"/>
        <v>1613.191124226053</v>
      </c>
      <c r="T205" s="177">
        <f t="shared" si="40"/>
        <v>0</v>
      </c>
      <c r="U205" s="177">
        <f t="shared" si="41"/>
        <v>0</v>
      </c>
      <c r="V205" s="177">
        <f t="shared" si="42"/>
        <v>6436.0994440048198</v>
      </c>
      <c r="W205" s="177">
        <f t="shared" si="43"/>
        <v>20718.59010326293</v>
      </c>
      <c r="X205" s="178">
        <f t="shared" si="34"/>
        <v>20718.59010326293</v>
      </c>
    </row>
    <row r="206" spans="4:24">
      <c r="D206" s="9" t="s">
        <v>1530</v>
      </c>
      <c r="E206" s="9" t="s">
        <v>2987</v>
      </c>
      <c r="F206" s="4" t="s">
        <v>758</v>
      </c>
      <c r="G206" s="9" t="s">
        <v>23120</v>
      </c>
      <c r="H206" s="176">
        <v>2470883.2149991677</v>
      </c>
      <c r="I206" s="177">
        <v>1361265.3760443716</v>
      </c>
      <c r="J206" s="177">
        <v>766559.29187020648</v>
      </c>
      <c r="K206" s="177">
        <v>928604.60456236685</v>
      </c>
      <c r="L206" s="189">
        <f t="shared" si="35"/>
        <v>3237442.5068693743</v>
      </c>
      <c r="M206" s="178">
        <f t="shared" si="36"/>
        <v>2289869.9806067385</v>
      </c>
      <c r="N206" s="387">
        <f>INDEX('CHIRP Payment Calc'!AM:AM,MATCH(F206,'CHIRP Payment Calc'!C:C,0))</f>
        <v>1.49</v>
      </c>
      <c r="O206" s="387">
        <f>INDEX('CHIRP Payment Calc'!AL:AL,MATCH(FeeCalc!F206,'CHIRP Payment Calc'!C:C,0))</f>
        <v>1.97</v>
      </c>
      <c r="P206" s="176">
        <f t="shared" si="33"/>
        <v>9334833.1970306411</v>
      </c>
      <c r="Q206" s="177">
        <f t="shared" si="37"/>
        <v>388212.47205992561</v>
      </c>
      <c r="R206" s="177">
        <f t="shared" si="38"/>
        <v>189671.77122603008</v>
      </c>
      <c r="S206" s="177">
        <f t="shared" si="39"/>
        <v>577884.24328595563</v>
      </c>
      <c r="T206" s="177">
        <f t="shared" si="40"/>
        <v>3906223.8624390024</v>
      </c>
      <c r="U206" s="177">
        <f t="shared" si="41"/>
        <v>1215078.0264751145</v>
      </c>
      <c r="V206" s="177">
        <f t="shared" si="42"/>
        <v>2845297.3907770952</v>
      </c>
      <c r="W206" s="177">
        <f t="shared" si="43"/>
        <v>1946118.1606253861</v>
      </c>
      <c r="X206" s="178">
        <f t="shared" si="34"/>
        <v>3161196.1871005008</v>
      </c>
    </row>
    <row r="207" spans="4:24">
      <c r="D207" s="9" t="s">
        <v>1530</v>
      </c>
      <c r="E207" s="9" t="s">
        <v>2987</v>
      </c>
      <c r="F207" s="4" t="s">
        <v>764</v>
      </c>
      <c r="G207" s="9" t="s">
        <v>23101</v>
      </c>
      <c r="H207" s="176">
        <v>3796515.9716024157</v>
      </c>
      <c r="I207" s="177">
        <v>8981540.064146135</v>
      </c>
      <c r="J207" s="177">
        <v>2338063.2623229208</v>
      </c>
      <c r="K207" s="177">
        <v>3710012.5880328217</v>
      </c>
      <c r="L207" s="189">
        <f t="shared" si="35"/>
        <v>6134579.233925337</v>
      </c>
      <c r="M207" s="178">
        <f t="shared" si="36"/>
        <v>12691552.652178956</v>
      </c>
      <c r="N207" s="387">
        <f>INDEX('CHIRP Payment Calc'!AM:AM,MATCH(F207,'CHIRP Payment Calc'!C:C,0))</f>
        <v>1.44</v>
      </c>
      <c r="O207" s="387">
        <f>INDEX('CHIRP Payment Calc'!AL:AL,MATCH(FeeCalc!F207,'CHIRP Payment Calc'!C:C,0))</f>
        <v>1.3</v>
      </c>
      <c r="P207" s="176">
        <f t="shared" si="33"/>
        <v>25332812.544685129</v>
      </c>
      <c r="Q207" s="177">
        <f t="shared" si="37"/>
        <v>1045858.5063592612</v>
      </c>
      <c r="R207" s="177">
        <f t="shared" si="38"/>
        <v>522754.94439495803</v>
      </c>
      <c r="S207" s="177">
        <f t="shared" si="39"/>
        <v>1568613.4507542192</v>
      </c>
      <c r="T207" s="177">
        <f t="shared" si="40"/>
        <v>5800512.4658965291</v>
      </c>
      <c r="U207" s="177">
        <f t="shared" si="41"/>
        <v>3581713.9337712834</v>
      </c>
      <c r="V207" s="177">
        <f t="shared" si="42"/>
        <v>12388331.122960187</v>
      </c>
      <c r="W207" s="177">
        <f t="shared" si="43"/>
        <v>5130868.4728113497</v>
      </c>
      <c r="X207" s="178">
        <f t="shared" si="34"/>
        <v>8712582.406582633</v>
      </c>
    </row>
    <row r="208" spans="4:24">
      <c r="D208" s="9" t="s">
        <v>1530</v>
      </c>
      <c r="E208" s="9" t="s">
        <v>2987</v>
      </c>
      <c r="F208" s="4" t="s">
        <v>1557</v>
      </c>
      <c r="G208" s="9" t="s">
        <v>23060</v>
      </c>
      <c r="H208" s="176">
        <v>0</v>
      </c>
      <c r="I208" s="177">
        <v>114188.43400567974</v>
      </c>
      <c r="J208" s="177">
        <v>0</v>
      </c>
      <c r="K208" s="177">
        <v>354069.04244577378</v>
      </c>
      <c r="L208" s="189">
        <f t="shared" si="35"/>
        <v>0</v>
      </c>
      <c r="M208" s="178">
        <f t="shared" si="36"/>
        <v>468257.47645145352</v>
      </c>
      <c r="N208" s="387">
        <f>INDEX('CHIRP Payment Calc'!AM:AM,MATCH(F208,'CHIRP Payment Calc'!C:C,0))</f>
        <v>1.4</v>
      </c>
      <c r="O208" s="387">
        <f>INDEX('CHIRP Payment Calc'!AL:AL,MATCH(FeeCalc!F208,'CHIRP Payment Calc'!C:C,0))</f>
        <v>0.78</v>
      </c>
      <c r="P208" s="176">
        <f t="shared" si="33"/>
        <v>365240.83163213375</v>
      </c>
      <c r="Q208" s="177">
        <f t="shared" si="37"/>
        <v>5433.7944457875192</v>
      </c>
      <c r="R208" s="177">
        <f t="shared" si="38"/>
        <v>17628.118283470441</v>
      </c>
      <c r="S208" s="177">
        <f t="shared" si="39"/>
        <v>23061.912729257961</v>
      </c>
      <c r="T208" s="177">
        <f t="shared" si="40"/>
        <v>0</v>
      </c>
      <c r="U208" s="177">
        <f t="shared" si="41"/>
        <v>0</v>
      </c>
      <c r="V208" s="177">
        <f t="shared" si="42"/>
        <v>94500.772970217717</v>
      </c>
      <c r="W208" s="177">
        <f t="shared" si="43"/>
        <v>293801.97139117401</v>
      </c>
      <c r="X208" s="178">
        <f t="shared" si="34"/>
        <v>293801.97139117401</v>
      </c>
    </row>
    <row r="209" spans="4:24">
      <c r="D209" s="9" t="s">
        <v>1530</v>
      </c>
      <c r="E209" s="9" t="s">
        <v>2987</v>
      </c>
      <c r="F209" s="4" t="s">
        <v>1007</v>
      </c>
      <c r="G209" s="9" t="s">
        <v>23135</v>
      </c>
      <c r="H209" s="176">
        <v>3186915.1291929362</v>
      </c>
      <c r="I209" s="177">
        <v>4592192.379561089</v>
      </c>
      <c r="J209" s="177">
        <v>1872277.4181197099</v>
      </c>
      <c r="K209" s="177">
        <v>4202971.2784526935</v>
      </c>
      <c r="L209" s="189">
        <f t="shared" si="35"/>
        <v>5059192.5473126462</v>
      </c>
      <c r="M209" s="178">
        <f t="shared" si="36"/>
        <v>8795163.6580137834</v>
      </c>
      <c r="N209" s="387">
        <f>INDEX('CHIRP Payment Calc'!AM:AM,MATCH(F209,'CHIRP Payment Calc'!C:C,0))</f>
        <v>1.4</v>
      </c>
      <c r="O209" s="387">
        <f>INDEX('CHIRP Payment Calc'!AL:AL,MATCH(FeeCalc!F209,'CHIRP Payment Calc'!C:C,0))</f>
        <v>1.24</v>
      </c>
      <c r="P209" s="176">
        <f t="shared" si="33"/>
        <v>17988872.502174795</v>
      </c>
      <c r="Q209" s="177">
        <f t="shared" si="37"/>
        <v>619596.80059706839</v>
      </c>
      <c r="R209" s="177">
        <f t="shared" si="38"/>
        <v>499970.60238184693</v>
      </c>
      <c r="S209" s="177">
        <f t="shared" si="39"/>
        <v>1119567.4029789153</v>
      </c>
      <c r="T209" s="177">
        <f t="shared" si="40"/>
        <v>4733879.2369974647</v>
      </c>
      <c r="U209" s="177">
        <f t="shared" si="41"/>
        <v>2788498.2823059508</v>
      </c>
      <c r="V209" s="177">
        <f t="shared" si="42"/>
        <v>6041717.295125464</v>
      </c>
      <c r="W209" s="177">
        <f t="shared" si="43"/>
        <v>5544345.0907248305</v>
      </c>
      <c r="X209" s="178">
        <f t="shared" si="34"/>
        <v>8332843.3730307817</v>
      </c>
    </row>
    <row r="210" spans="4:24">
      <c r="D210" s="9" t="s">
        <v>311</v>
      </c>
      <c r="E210" s="9" t="s">
        <v>3071</v>
      </c>
      <c r="F210" s="4" t="s">
        <v>602</v>
      </c>
      <c r="G210" s="9" t="s">
        <v>603</v>
      </c>
      <c r="H210" s="176">
        <v>2133241.1206517024</v>
      </c>
      <c r="I210" s="177">
        <v>2438174.6508354833</v>
      </c>
      <c r="J210" s="177">
        <v>1386098.558621862</v>
      </c>
      <c r="K210" s="177">
        <v>1269042.9785657951</v>
      </c>
      <c r="L210" s="189">
        <f t="shared" si="35"/>
        <v>3519339.6792735644</v>
      </c>
      <c r="M210" s="178">
        <f t="shared" si="36"/>
        <v>3707217.6294012787</v>
      </c>
      <c r="N210" s="387">
        <f>INDEX('CHIRP Payment Calc'!AM:AM,MATCH(F210,'CHIRP Payment Calc'!C:C,0))</f>
        <v>0.84000000000000008</v>
      </c>
      <c r="O210" s="387">
        <f>INDEX('CHIRP Payment Calc'!AL:AL,MATCH(FeeCalc!F210,'CHIRP Payment Calc'!C:C,0))</f>
        <v>0.17</v>
      </c>
      <c r="P210" s="176">
        <f t="shared" si="33"/>
        <v>3586472.327588012</v>
      </c>
      <c r="Q210" s="177">
        <f t="shared" si="37"/>
        <v>134608.70380837572</v>
      </c>
      <c r="R210" s="177">
        <f t="shared" si="38"/>
        <v>88088.942272247848</v>
      </c>
      <c r="S210" s="177">
        <f t="shared" si="39"/>
        <v>222697.64608062356</v>
      </c>
      <c r="T210" s="177">
        <f t="shared" si="40"/>
        <v>1901244.0757001913</v>
      </c>
      <c r="U210" s="177">
        <f t="shared" si="41"/>
        <v>1238641.2651514513</v>
      </c>
      <c r="V210" s="177">
        <f t="shared" si="42"/>
        <v>439776.86009764695</v>
      </c>
      <c r="W210" s="177">
        <f t="shared" si="43"/>
        <v>229507.77271934596</v>
      </c>
      <c r="X210" s="178">
        <f t="shared" si="34"/>
        <v>1468149.0378707973</v>
      </c>
    </row>
    <row r="211" spans="4:24">
      <c r="D211" s="9" t="s">
        <v>311</v>
      </c>
      <c r="E211" s="9" t="s">
        <v>3071</v>
      </c>
      <c r="F211" s="4" t="s">
        <v>1364</v>
      </c>
      <c r="G211" s="9" t="s">
        <v>22974</v>
      </c>
      <c r="H211" s="176">
        <v>1361964.3763749835</v>
      </c>
      <c r="I211" s="177">
        <v>2406353.0946811312</v>
      </c>
      <c r="J211" s="177">
        <v>700099.80121235421</v>
      </c>
      <c r="K211" s="177">
        <v>2174233.9175465684</v>
      </c>
      <c r="L211" s="189">
        <f t="shared" si="35"/>
        <v>2062064.1775873378</v>
      </c>
      <c r="M211" s="178">
        <f t="shared" si="36"/>
        <v>4580587.0122276992</v>
      </c>
      <c r="N211" s="387">
        <f>INDEX('CHIRP Payment Calc'!AM:AM,MATCH(F211,'CHIRP Payment Calc'!C:C,0))</f>
        <v>1.26</v>
      </c>
      <c r="O211" s="387">
        <f>INDEX('CHIRP Payment Calc'!AL:AL,MATCH(FeeCalc!F211,'CHIRP Payment Calc'!C:C,0))</f>
        <v>0.26</v>
      </c>
      <c r="P211" s="176">
        <f t="shared" si="33"/>
        <v>3789153.4869392477</v>
      </c>
      <c r="Q211" s="177">
        <f t="shared" si="37"/>
        <v>142863.97648153896</v>
      </c>
      <c r="R211" s="177">
        <f t="shared" si="38"/>
        <v>92388.929878064329</v>
      </c>
      <c r="S211" s="177">
        <f t="shared" si="39"/>
        <v>235252.90635960328</v>
      </c>
      <c r="T211" s="177">
        <f t="shared" si="40"/>
        <v>1820769.3519708002</v>
      </c>
      <c r="U211" s="177">
        <f t="shared" si="41"/>
        <v>938431.64843358123</v>
      </c>
      <c r="V211" s="177">
        <f t="shared" si="42"/>
        <v>663821.543360312</v>
      </c>
      <c r="W211" s="177">
        <f t="shared" si="43"/>
        <v>601383.84953415731</v>
      </c>
      <c r="X211" s="178">
        <f t="shared" si="34"/>
        <v>1539815.4979677387</v>
      </c>
    </row>
    <row r="212" spans="4:24">
      <c r="D212" s="9" t="s">
        <v>311</v>
      </c>
      <c r="E212" s="9" t="s">
        <v>3071</v>
      </c>
      <c r="F212" s="4" t="s">
        <v>23201</v>
      </c>
      <c r="G212" s="9" t="s">
        <v>23152</v>
      </c>
      <c r="H212" s="176">
        <v>283451.25694836787</v>
      </c>
      <c r="I212" s="177">
        <v>357939.50647382438</v>
      </c>
      <c r="J212" s="177">
        <v>416835.54064144287</v>
      </c>
      <c r="K212" s="177">
        <v>1062984.9014032069</v>
      </c>
      <c r="L212" s="189">
        <f t="shared" si="35"/>
        <v>700286.7975898108</v>
      </c>
      <c r="M212" s="178">
        <f t="shared" si="36"/>
        <v>1420924.4078770312</v>
      </c>
      <c r="N212" s="387">
        <f>INDEX('CHIRP Payment Calc'!AM:AM,MATCH(F212,'CHIRP Payment Calc'!C:C,0))</f>
        <v>1.44</v>
      </c>
      <c r="O212" s="387">
        <f>INDEX('CHIRP Payment Calc'!AL:AL,MATCH(FeeCalc!F212,'CHIRP Payment Calc'!C:C,0))</f>
        <v>0.17</v>
      </c>
      <c r="P212" s="176">
        <f t="shared" si="33"/>
        <v>1249970.137868423</v>
      </c>
      <c r="Q212" s="177">
        <f t="shared" si="37"/>
        <v>28613.923343349059</v>
      </c>
      <c r="R212" s="177">
        <f t="shared" si="38"/>
        <v>49847.911389078072</v>
      </c>
      <c r="S212" s="177">
        <f t="shared" si="39"/>
        <v>78461.834732427131</v>
      </c>
      <c r="T212" s="177">
        <f t="shared" si="40"/>
        <v>433071.41645161767</v>
      </c>
      <c r="U212" s="177">
        <f t="shared" si="41"/>
        <v>638556.57289752958</v>
      </c>
      <c r="V212" s="177">
        <f t="shared" si="42"/>
        <v>64562.032997931194</v>
      </c>
      <c r="W212" s="177">
        <f t="shared" si="43"/>
        <v>192241.9502537715</v>
      </c>
      <c r="X212" s="178">
        <f t="shared" si="34"/>
        <v>830798.52315130108</v>
      </c>
    </row>
    <row r="213" spans="4:24">
      <c r="D213" s="9" t="s">
        <v>311</v>
      </c>
      <c r="E213" s="9" t="s">
        <v>3071</v>
      </c>
      <c r="F213" s="4" t="s">
        <v>1520</v>
      </c>
      <c r="G213" s="9" t="s">
        <v>23177</v>
      </c>
      <c r="H213" s="176">
        <v>560057.12521972577</v>
      </c>
      <c r="I213" s="177">
        <v>7534.5937909714776</v>
      </c>
      <c r="J213" s="177">
        <v>229954.34770124304</v>
      </c>
      <c r="K213" s="177">
        <v>12955.360709454821</v>
      </c>
      <c r="L213" s="189">
        <f t="shared" si="35"/>
        <v>790011.47292096878</v>
      </c>
      <c r="M213" s="178">
        <f t="shared" si="36"/>
        <v>20489.954500426298</v>
      </c>
      <c r="N213" s="387">
        <f>INDEX('CHIRP Payment Calc'!AM:AM,MATCH(F213,'CHIRP Payment Calc'!C:C,0))</f>
        <v>0.73</v>
      </c>
      <c r="O213" s="387">
        <f>INDEX('CHIRP Payment Calc'!AL:AL,MATCH(FeeCalc!F213,'CHIRP Payment Calc'!C:C,0))</f>
        <v>0.34</v>
      </c>
      <c r="P213" s="176">
        <f t="shared" si="33"/>
        <v>583674.95976245217</v>
      </c>
      <c r="Q213" s="177">
        <f t="shared" si="37"/>
        <v>25098.885028871598</v>
      </c>
      <c r="R213" s="177">
        <f t="shared" si="38"/>
        <v>10996.052965731194</v>
      </c>
      <c r="S213" s="177">
        <f t="shared" si="39"/>
        <v>36094.937994602791</v>
      </c>
      <c r="T213" s="177">
        <f t="shared" si="40"/>
        <v>433784.29857867351</v>
      </c>
      <c r="U213" s="177">
        <f t="shared" si="41"/>
        <v>178581.56789564618</v>
      </c>
      <c r="V213" s="177">
        <f t="shared" si="42"/>
        <v>2718.0497495281725</v>
      </c>
      <c r="W213" s="177">
        <f t="shared" si="43"/>
        <v>4685.981533207063</v>
      </c>
      <c r="X213" s="178">
        <f t="shared" si="34"/>
        <v>183267.54942885324</v>
      </c>
    </row>
    <row r="214" spans="4:24">
      <c r="D214" s="9" t="s">
        <v>311</v>
      </c>
      <c r="E214" s="9" t="s">
        <v>3071</v>
      </c>
      <c r="F214" s="4" t="s">
        <v>1876</v>
      </c>
      <c r="G214" s="9" t="s">
        <v>3440</v>
      </c>
      <c r="H214" s="176">
        <v>1419872.8054763766</v>
      </c>
      <c r="I214" s="177">
        <v>2186503.9713381995</v>
      </c>
      <c r="J214" s="177">
        <v>594935.89067331539</v>
      </c>
      <c r="K214" s="177">
        <v>1452281.2641804393</v>
      </c>
      <c r="L214" s="189">
        <f t="shared" si="35"/>
        <v>2014808.6961496919</v>
      </c>
      <c r="M214" s="178">
        <f t="shared" si="36"/>
        <v>3638785.235518639</v>
      </c>
      <c r="N214" s="387">
        <f>INDEX('CHIRP Payment Calc'!AM:AM,MATCH(F214,'CHIRP Payment Calc'!C:C,0))</f>
        <v>1.55</v>
      </c>
      <c r="O214" s="387">
        <f>INDEX('CHIRP Payment Calc'!AL:AL,MATCH(FeeCalc!F214,'CHIRP Payment Calc'!C:C,0))</f>
        <v>0.29000000000000004</v>
      </c>
      <c r="P214" s="176">
        <f t="shared" si="33"/>
        <v>4178201.1973324278</v>
      </c>
      <c r="Q214" s="177">
        <f t="shared" si="37"/>
        <v>172950.78780917407</v>
      </c>
      <c r="R214" s="177">
        <f t="shared" si="38"/>
        <v>85743.331733359562</v>
      </c>
      <c r="S214" s="177">
        <f t="shared" si="39"/>
        <v>258694.11954253365</v>
      </c>
      <c r="T214" s="177">
        <f t="shared" si="40"/>
        <v>2335069.3352661896</v>
      </c>
      <c r="U214" s="177">
        <f t="shared" si="41"/>
        <v>981011.30908897764</v>
      </c>
      <c r="V214" s="177">
        <f t="shared" si="42"/>
        <v>672770.45271944604</v>
      </c>
      <c r="W214" s="177">
        <f t="shared" si="43"/>
        <v>448044.21980034834</v>
      </c>
      <c r="X214" s="178">
        <f t="shared" si="34"/>
        <v>1429055.5288893259</v>
      </c>
    </row>
    <row r="215" spans="4:24">
      <c r="D215" s="9" t="s">
        <v>311</v>
      </c>
      <c r="E215" s="9" t="s">
        <v>3071</v>
      </c>
      <c r="F215" s="4" t="s">
        <v>1316</v>
      </c>
      <c r="G215" s="9" t="s">
        <v>23196</v>
      </c>
      <c r="H215" s="176">
        <v>2658805.2407036824</v>
      </c>
      <c r="I215" s="177">
        <v>2943407.3591854121</v>
      </c>
      <c r="J215" s="177">
        <v>549495.88769426243</v>
      </c>
      <c r="K215" s="177">
        <v>489287.20013287303</v>
      </c>
      <c r="L215" s="189">
        <f t="shared" si="35"/>
        <v>3208301.1283979448</v>
      </c>
      <c r="M215" s="178">
        <f t="shared" si="36"/>
        <v>3432694.559318285</v>
      </c>
      <c r="N215" s="387">
        <f>INDEX('CHIRP Payment Calc'!AM:AM,MATCH(F215,'CHIRP Payment Calc'!C:C,0))</f>
        <v>0.98</v>
      </c>
      <c r="O215" s="387">
        <f>INDEX('CHIRP Payment Calc'!AL:AL,MATCH(FeeCalc!F215,'CHIRP Payment Calc'!C:C,0))</f>
        <v>0.34</v>
      </c>
      <c r="P215" s="176">
        <f t="shared" si="33"/>
        <v>4311251.2559982026</v>
      </c>
      <c r="Q215" s="177">
        <f t="shared" si="37"/>
        <v>220018.34396363643</v>
      </c>
      <c r="R215" s="177">
        <f t="shared" si="38"/>
        <v>44991.294765035367</v>
      </c>
      <c r="S215" s="177">
        <f t="shared" si="39"/>
        <v>265009.63872867182</v>
      </c>
      <c r="T215" s="177">
        <f t="shared" si="40"/>
        <v>2764593.2476282325</v>
      </c>
      <c r="U215" s="177">
        <f t="shared" si="41"/>
        <v>572878.69142593315</v>
      </c>
      <c r="V215" s="177">
        <f t="shared" si="42"/>
        <v>1061812.7343480533</v>
      </c>
      <c r="W215" s="177">
        <f t="shared" si="43"/>
        <v>176976.22132465622</v>
      </c>
      <c r="X215" s="178">
        <f t="shared" si="34"/>
        <v>749854.91275058943</v>
      </c>
    </row>
    <row r="216" spans="4:24">
      <c r="D216" s="9" t="s">
        <v>311</v>
      </c>
      <c r="E216" s="9" t="s">
        <v>3071</v>
      </c>
      <c r="F216" s="4" t="s">
        <v>322</v>
      </c>
      <c r="G216" s="9" t="s">
        <v>23109</v>
      </c>
      <c r="H216" s="176">
        <v>964505.50498789968</v>
      </c>
      <c r="I216" s="177">
        <v>19500.568469436796</v>
      </c>
      <c r="J216" s="177">
        <v>483826.25626719155</v>
      </c>
      <c r="K216" s="177">
        <v>219269.78923419531</v>
      </c>
      <c r="L216" s="189">
        <f t="shared" si="35"/>
        <v>1448331.7612550913</v>
      </c>
      <c r="M216" s="178">
        <f t="shared" si="36"/>
        <v>238770.35770363209</v>
      </c>
      <c r="N216" s="387">
        <f>INDEX('CHIRP Payment Calc'!AM:AM,MATCH(F216,'CHIRP Payment Calc'!C:C,0))</f>
        <v>1.3</v>
      </c>
      <c r="O216" s="387">
        <f>INDEX('CHIRP Payment Calc'!AL:AL,MATCH(FeeCalc!F216,'CHIRP Payment Calc'!C:C,0))</f>
        <v>0.44000000000000006</v>
      </c>
      <c r="P216" s="176">
        <f t="shared" si="33"/>
        <v>1987890.2470212169</v>
      </c>
      <c r="Q216" s="177">
        <f t="shared" si="37"/>
        <v>77018.727724267635</v>
      </c>
      <c r="R216" s="177">
        <f t="shared" si="38"/>
        <v>46305.500451727348</v>
      </c>
      <c r="S216" s="177">
        <f t="shared" si="39"/>
        <v>123324.22817599498</v>
      </c>
      <c r="T216" s="177">
        <f t="shared" si="40"/>
        <v>1330352.420672965</v>
      </c>
      <c r="U216" s="177">
        <f t="shared" si="41"/>
        <v>669121.41824186069</v>
      </c>
      <c r="V216" s="177">
        <f t="shared" si="42"/>
        <v>9103.7136621243408</v>
      </c>
      <c r="W216" s="177">
        <f t="shared" si="43"/>
        <v>102636.92262026166</v>
      </c>
      <c r="X216" s="178">
        <f t="shared" si="34"/>
        <v>771758.34086212236</v>
      </c>
    </row>
    <row r="217" spans="4:24">
      <c r="D217" s="9" t="s">
        <v>311</v>
      </c>
      <c r="E217" s="9" t="s">
        <v>3071</v>
      </c>
      <c r="F217" s="4" t="s">
        <v>176</v>
      </c>
      <c r="G217" s="9" t="s">
        <v>23107</v>
      </c>
      <c r="H217" s="176">
        <v>1265948.9959906973</v>
      </c>
      <c r="I217" s="177">
        <v>1089955.3313281618</v>
      </c>
      <c r="J217" s="177">
        <v>671395.60331356595</v>
      </c>
      <c r="K217" s="177">
        <v>615515.98474718037</v>
      </c>
      <c r="L217" s="189">
        <f t="shared" si="35"/>
        <v>1937344.5993042632</v>
      </c>
      <c r="M217" s="178">
        <f t="shared" si="36"/>
        <v>1705471.3160753422</v>
      </c>
      <c r="N217" s="387">
        <f>INDEX('CHIRP Payment Calc'!AM:AM,MATCH(F217,'CHIRP Payment Calc'!C:C,0))</f>
        <v>1.05</v>
      </c>
      <c r="O217" s="387">
        <f>INDEX('CHIRP Payment Calc'!AL:AL,MATCH(FeeCalc!F217,'CHIRP Payment Calc'!C:C,0))</f>
        <v>0.27</v>
      </c>
      <c r="P217" s="176">
        <f t="shared" si="33"/>
        <v>2494689.0846098186</v>
      </c>
      <c r="Q217" s="177">
        <f t="shared" si="37"/>
        <v>99048.516871944899</v>
      </c>
      <c r="R217" s="177">
        <f t="shared" si="38"/>
        <v>55605.619108147861</v>
      </c>
      <c r="S217" s="177">
        <f t="shared" si="39"/>
        <v>154654.13598009275</v>
      </c>
      <c r="T217" s="177">
        <f t="shared" si="40"/>
        <v>1410341.0565413604</v>
      </c>
      <c r="U217" s="177">
        <f t="shared" si="41"/>
        <v>749963.17391408968</v>
      </c>
      <c r="V217" s="177">
        <f t="shared" si="42"/>
        <v>312241.84557942033</v>
      </c>
      <c r="W217" s="177">
        <f t="shared" si="43"/>
        <v>176797.14455504119</v>
      </c>
      <c r="X217" s="178">
        <f t="shared" si="34"/>
        <v>926760.3184691309</v>
      </c>
    </row>
    <row r="218" spans="4:24">
      <c r="D218" s="9" t="s">
        <v>311</v>
      </c>
      <c r="E218" s="9" t="s">
        <v>3071</v>
      </c>
      <c r="F218" s="4" t="s">
        <v>863</v>
      </c>
      <c r="G218" s="9" t="s">
        <v>23132</v>
      </c>
      <c r="H218" s="176">
        <v>2321531.9610287715</v>
      </c>
      <c r="I218" s="177">
        <v>2862006.7588848607</v>
      </c>
      <c r="J218" s="177">
        <v>1100985.4941103505</v>
      </c>
      <c r="K218" s="177">
        <v>1217399.7846329061</v>
      </c>
      <c r="L218" s="189">
        <f t="shared" si="35"/>
        <v>3422517.455139122</v>
      </c>
      <c r="M218" s="178">
        <f t="shared" si="36"/>
        <v>4079406.5435177665</v>
      </c>
      <c r="N218" s="387">
        <f>INDEX('CHIRP Payment Calc'!AM:AM,MATCH(F218,'CHIRP Payment Calc'!C:C,0))</f>
        <v>0.82000000000000006</v>
      </c>
      <c r="O218" s="387">
        <f>INDEX('CHIRP Payment Calc'!AL:AL,MATCH(FeeCalc!F218,'CHIRP Payment Calc'!C:C,0))</f>
        <v>0.17</v>
      </c>
      <c r="P218" s="176">
        <f t="shared" si="33"/>
        <v>3499963.4256121009</v>
      </c>
      <c r="Q218" s="177">
        <f t="shared" si="37"/>
        <v>145821.05891841496</v>
      </c>
      <c r="R218" s="177">
        <f t="shared" si="38"/>
        <v>70836.132035622242</v>
      </c>
      <c r="S218" s="177">
        <f t="shared" si="39"/>
        <v>216657.19095403719</v>
      </c>
      <c r="T218" s="177">
        <f t="shared" si="40"/>
        <v>2019794.3851921409</v>
      </c>
      <c r="U218" s="177">
        <f t="shared" si="41"/>
        <v>960434.15443668899</v>
      </c>
      <c r="V218" s="177">
        <f t="shared" si="42"/>
        <v>516224.03078029322</v>
      </c>
      <c r="W218" s="177">
        <f t="shared" si="43"/>
        <v>220168.04615701493</v>
      </c>
      <c r="X218" s="178">
        <f t="shared" si="34"/>
        <v>1180602.2005937039</v>
      </c>
    </row>
    <row r="219" spans="4:24">
      <c r="D219" s="9" t="s">
        <v>311</v>
      </c>
      <c r="E219" s="9" t="s">
        <v>3071</v>
      </c>
      <c r="F219" s="4" t="s">
        <v>358</v>
      </c>
      <c r="G219" s="9" t="s">
        <v>23110</v>
      </c>
      <c r="H219" s="176">
        <v>548168.3117933647</v>
      </c>
      <c r="I219" s="177">
        <v>87416.036131307163</v>
      </c>
      <c r="J219" s="177">
        <v>387489.48841030395</v>
      </c>
      <c r="K219" s="177">
        <v>205766.53549484539</v>
      </c>
      <c r="L219" s="189">
        <f t="shared" si="35"/>
        <v>935657.80020366865</v>
      </c>
      <c r="M219" s="178">
        <f t="shared" si="36"/>
        <v>293182.57162615255</v>
      </c>
      <c r="N219" s="387">
        <f>INDEX('CHIRP Payment Calc'!AM:AM,MATCH(F219,'CHIRP Payment Calc'!C:C,0))</f>
        <v>1.37</v>
      </c>
      <c r="O219" s="387">
        <f>INDEX('CHIRP Payment Calc'!AL:AL,MATCH(FeeCalc!F219,'CHIRP Payment Calc'!C:C,0))</f>
        <v>0.4</v>
      </c>
      <c r="P219" s="176">
        <f t="shared" si="33"/>
        <v>1399124.2149294871</v>
      </c>
      <c r="Q219" s="177">
        <f t="shared" si="37"/>
        <v>47949.631397922945</v>
      </c>
      <c r="R219" s="177">
        <f t="shared" si="38"/>
        <v>39138.332765109873</v>
      </c>
      <c r="S219" s="177">
        <f t="shared" si="39"/>
        <v>87087.964163032826</v>
      </c>
      <c r="T219" s="177">
        <f t="shared" si="40"/>
        <v>796806.98902589886</v>
      </c>
      <c r="U219" s="177">
        <f t="shared" si="41"/>
        <v>564745.31821501756</v>
      </c>
      <c r="V219" s="177">
        <f t="shared" si="42"/>
        <v>37099.643981456626</v>
      </c>
      <c r="W219" s="177">
        <f t="shared" si="43"/>
        <v>87560.227870146977</v>
      </c>
      <c r="X219" s="178">
        <f t="shared" si="34"/>
        <v>652305.54608516453</v>
      </c>
    </row>
    <row r="220" spans="4:24">
      <c r="D220" s="9" t="s">
        <v>311</v>
      </c>
      <c r="E220" s="9" t="s">
        <v>3071</v>
      </c>
      <c r="F220" s="4" t="s">
        <v>1198</v>
      </c>
      <c r="G220" s="9" t="s">
        <v>3333</v>
      </c>
      <c r="H220" s="176">
        <v>1555282.4425795493</v>
      </c>
      <c r="I220" s="177">
        <v>5453728.5762655875</v>
      </c>
      <c r="J220" s="177">
        <v>413798.74587612762</v>
      </c>
      <c r="K220" s="177">
        <v>2219709.199534988</v>
      </c>
      <c r="L220" s="189">
        <f t="shared" si="35"/>
        <v>1969081.1884556769</v>
      </c>
      <c r="M220" s="178">
        <f t="shared" si="36"/>
        <v>7673437.7758005755</v>
      </c>
      <c r="N220" s="387">
        <f>INDEX('CHIRP Payment Calc'!AM:AM,MATCH(F220,'CHIRP Payment Calc'!C:C,0))</f>
        <v>1.23</v>
      </c>
      <c r="O220" s="387">
        <f>INDEX('CHIRP Payment Calc'!AL:AL,MATCH(FeeCalc!F220,'CHIRP Payment Calc'!C:C,0))</f>
        <v>0.17</v>
      </c>
      <c r="P220" s="176">
        <f t="shared" si="33"/>
        <v>3726454.2836865801</v>
      </c>
      <c r="Q220" s="177">
        <f t="shared" si="37"/>
        <v>173270.60751664164</v>
      </c>
      <c r="R220" s="177">
        <f t="shared" si="38"/>
        <v>56573.809873313949</v>
      </c>
      <c r="S220" s="177">
        <f t="shared" si="39"/>
        <v>229844.4173899556</v>
      </c>
      <c r="T220" s="177">
        <f t="shared" si="40"/>
        <v>2029705.4688306053</v>
      </c>
      <c r="U220" s="177">
        <f t="shared" si="41"/>
        <v>541460.06109323085</v>
      </c>
      <c r="V220" s="177">
        <f t="shared" si="42"/>
        <v>983696.4010240318</v>
      </c>
      <c r="W220" s="177">
        <f t="shared" si="43"/>
        <v>401436.77012866811</v>
      </c>
      <c r="X220" s="178">
        <f t="shared" si="34"/>
        <v>942896.83122189902</v>
      </c>
    </row>
    <row r="221" spans="4:24">
      <c r="D221" s="9" t="s">
        <v>311</v>
      </c>
      <c r="E221" s="9" t="s">
        <v>3071</v>
      </c>
      <c r="F221" s="4" t="s">
        <v>50</v>
      </c>
      <c r="G221" s="9" t="s">
        <v>23106</v>
      </c>
      <c r="H221" s="176">
        <v>580274.219773166</v>
      </c>
      <c r="I221" s="177">
        <v>58309.352112655208</v>
      </c>
      <c r="J221" s="177">
        <v>365338.00238979887</v>
      </c>
      <c r="K221" s="177">
        <v>222387.40983936566</v>
      </c>
      <c r="L221" s="189">
        <f t="shared" si="35"/>
        <v>945612.22216296487</v>
      </c>
      <c r="M221" s="178">
        <f t="shared" si="36"/>
        <v>280696.76195202087</v>
      </c>
      <c r="N221" s="387">
        <f>INDEX('CHIRP Payment Calc'!AM:AM,MATCH(F221,'CHIRP Payment Calc'!C:C,0))</f>
        <v>1.37</v>
      </c>
      <c r="O221" s="387">
        <f>INDEX('CHIRP Payment Calc'!AL:AL,MATCH(FeeCalc!F221,'CHIRP Payment Calc'!C:C,0))</f>
        <v>0.29000000000000004</v>
      </c>
      <c r="P221" s="176">
        <f t="shared" si="33"/>
        <v>1376890.8053293482</v>
      </c>
      <c r="Q221" s="177">
        <f t="shared" si="37"/>
        <v>49531.469611787463</v>
      </c>
      <c r="R221" s="177">
        <f t="shared" si="38"/>
        <v>36064.175242177065</v>
      </c>
      <c r="S221" s="177">
        <f t="shared" si="39"/>
        <v>85595.644853964535</v>
      </c>
      <c r="T221" s="177">
        <f t="shared" si="40"/>
        <v>843475.52370210877</v>
      </c>
      <c r="U221" s="177">
        <f t="shared" si="41"/>
        <v>532460.70561066444</v>
      </c>
      <c r="V221" s="177">
        <f t="shared" si="42"/>
        <v>17941.339111586218</v>
      </c>
      <c r="W221" s="177">
        <f t="shared" si="43"/>
        <v>68608.881758953241</v>
      </c>
      <c r="X221" s="178">
        <f t="shared" si="34"/>
        <v>601069.58736961766</v>
      </c>
    </row>
    <row r="222" spans="4:24">
      <c r="D222" s="9" t="s">
        <v>311</v>
      </c>
      <c r="E222" s="9" t="s">
        <v>3071</v>
      </c>
      <c r="F222" s="4" t="s">
        <v>866</v>
      </c>
      <c r="G222" s="9" t="s">
        <v>23134</v>
      </c>
      <c r="H222" s="176">
        <v>331793.95427079144</v>
      </c>
      <c r="I222" s="177">
        <v>1677.8136575075503</v>
      </c>
      <c r="J222" s="177">
        <v>218739.44108109173</v>
      </c>
      <c r="K222" s="177">
        <v>31268.988299898989</v>
      </c>
      <c r="L222" s="189">
        <f t="shared" si="35"/>
        <v>550533.39535188314</v>
      </c>
      <c r="M222" s="178">
        <f t="shared" si="36"/>
        <v>32946.80195740654</v>
      </c>
      <c r="N222" s="387">
        <f>INDEX('CHIRP Payment Calc'!AM:AM,MATCH(F222,'CHIRP Payment Calc'!C:C,0))</f>
        <v>0.68</v>
      </c>
      <c r="O222" s="387">
        <f>INDEX('CHIRP Payment Calc'!AL:AL,MATCH(FeeCalc!F222,'CHIRP Payment Calc'!C:C,0))</f>
        <v>0.17</v>
      </c>
      <c r="P222" s="176">
        <f t="shared" si="33"/>
        <v>379963.66517203971</v>
      </c>
      <c r="Q222" s="177">
        <f t="shared" si="37"/>
        <v>13782.009804233508</v>
      </c>
      <c r="R222" s="177">
        <f t="shared" si="38"/>
        <v>9833.5243369867185</v>
      </c>
      <c r="S222" s="177">
        <f t="shared" si="39"/>
        <v>23615.534141220225</v>
      </c>
      <c r="T222" s="177">
        <f t="shared" si="40"/>
        <v>239384.49751102194</v>
      </c>
      <c r="U222" s="177">
        <f t="shared" si="41"/>
        <v>158237.04248419404</v>
      </c>
      <c r="V222" s="177">
        <f t="shared" si="42"/>
        <v>302.62951912603035</v>
      </c>
      <c r="W222" s="177">
        <f t="shared" si="43"/>
        <v>5655.0297989179026</v>
      </c>
      <c r="X222" s="178">
        <f t="shared" si="34"/>
        <v>163892.07228311195</v>
      </c>
    </row>
    <row r="223" spans="4:24">
      <c r="D223" s="9" t="s">
        <v>311</v>
      </c>
      <c r="E223" s="9" t="s">
        <v>3071</v>
      </c>
      <c r="F223" s="4" t="s">
        <v>911</v>
      </c>
      <c r="G223" s="9" t="s">
        <v>912</v>
      </c>
      <c r="H223" s="176">
        <v>388041.02935870405</v>
      </c>
      <c r="I223" s="177">
        <v>0</v>
      </c>
      <c r="J223" s="177">
        <v>191977.95777616787</v>
      </c>
      <c r="K223" s="177">
        <v>35837.451617028244</v>
      </c>
      <c r="L223" s="189">
        <f t="shared" si="35"/>
        <v>580018.98713487189</v>
      </c>
      <c r="M223" s="178">
        <f t="shared" si="36"/>
        <v>35837.451617028244</v>
      </c>
      <c r="N223" s="387">
        <f>INDEX('CHIRP Payment Calc'!AM:AM,MATCH(F223,'CHIRP Payment Calc'!C:C,0))</f>
        <v>0.69</v>
      </c>
      <c r="O223" s="387">
        <f>INDEX('CHIRP Payment Calc'!AL:AL,MATCH(FeeCalc!F223,'CHIRP Payment Calc'!C:C,0))</f>
        <v>0.17</v>
      </c>
      <c r="P223" s="176">
        <f t="shared" si="33"/>
        <v>406305.46789795638</v>
      </c>
      <c r="Q223" s="177">
        <f t="shared" si="37"/>
        <v>16334.777548866399</v>
      </c>
      <c r="R223" s="177">
        <f t="shared" si="38"/>
        <v>8844.073891943659</v>
      </c>
      <c r="S223" s="177">
        <f t="shared" si="39"/>
        <v>25178.85144081006</v>
      </c>
      <c r="T223" s="177">
        <f t="shared" si="40"/>
        <v>284083.08780637215</v>
      </c>
      <c r="U223" s="177">
        <f t="shared" si="41"/>
        <v>140919.99028250622</v>
      </c>
      <c r="V223" s="177">
        <f t="shared" si="42"/>
        <v>0</v>
      </c>
      <c r="W223" s="177">
        <f t="shared" si="43"/>
        <v>6481.2412498880876</v>
      </c>
      <c r="X223" s="178">
        <f t="shared" si="34"/>
        <v>147401.2315323943</v>
      </c>
    </row>
    <row r="224" spans="4:24">
      <c r="D224" s="9" t="s">
        <v>311</v>
      </c>
      <c r="E224" s="9" t="s">
        <v>3071</v>
      </c>
      <c r="F224" s="4" t="s">
        <v>932</v>
      </c>
      <c r="G224" s="9" t="s">
        <v>3181</v>
      </c>
      <c r="H224" s="176">
        <v>144987.45387988453</v>
      </c>
      <c r="I224" s="177">
        <v>38948.622618729591</v>
      </c>
      <c r="J224" s="177">
        <v>33614.801010314375</v>
      </c>
      <c r="K224" s="177">
        <v>23866.100348557007</v>
      </c>
      <c r="L224" s="189">
        <f t="shared" si="35"/>
        <v>178602.25489019891</v>
      </c>
      <c r="M224" s="178">
        <f t="shared" si="36"/>
        <v>62814.722967286594</v>
      </c>
      <c r="N224" s="387">
        <f>INDEX('CHIRP Payment Calc'!AM:AM,MATCH(F224,'CHIRP Payment Calc'!C:C,0))</f>
        <v>0.45</v>
      </c>
      <c r="O224" s="387">
        <f>INDEX('CHIRP Payment Calc'!AL:AL,MATCH(FeeCalc!F224,'CHIRP Payment Calc'!C:C,0))</f>
        <v>0.17</v>
      </c>
      <c r="P224" s="176">
        <f t="shared" si="33"/>
        <v>91049.517605028232</v>
      </c>
      <c r="Q224" s="177">
        <f t="shared" si="37"/>
        <v>4384.3747005199939</v>
      </c>
      <c r="R224" s="177">
        <f t="shared" si="38"/>
        <v>1224.5040966316701</v>
      </c>
      <c r="S224" s="177">
        <f t="shared" si="39"/>
        <v>5608.878797151664</v>
      </c>
      <c r="T224" s="177">
        <f t="shared" si="40"/>
        <v>69224.77904079367</v>
      </c>
      <c r="U224" s="177">
        <f t="shared" si="41"/>
        <v>16092.191973022842</v>
      </c>
      <c r="V224" s="177">
        <f t="shared" si="42"/>
        <v>7025.2157508583878</v>
      </c>
      <c r="W224" s="177">
        <f t="shared" si="43"/>
        <v>4316.2096375049914</v>
      </c>
      <c r="X224" s="178">
        <f t="shared" si="34"/>
        <v>20408.401610527835</v>
      </c>
    </row>
    <row r="225" spans="4:24">
      <c r="D225" s="9" t="s">
        <v>311</v>
      </c>
      <c r="E225" s="9" t="s">
        <v>3071</v>
      </c>
      <c r="F225" s="4" t="s">
        <v>914</v>
      </c>
      <c r="G225" s="9" t="s">
        <v>3576</v>
      </c>
      <c r="H225" s="176">
        <v>24836.04471708641</v>
      </c>
      <c r="I225" s="177">
        <v>0</v>
      </c>
      <c r="J225" s="177">
        <v>15131.017691905668</v>
      </c>
      <c r="K225" s="177">
        <v>0</v>
      </c>
      <c r="L225" s="189">
        <f t="shared" si="35"/>
        <v>39967.062408992075</v>
      </c>
      <c r="M225" s="178">
        <f t="shared" si="36"/>
        <v>0</v>
      </c>
      <c r="N225" s="387">
        <f>INDEX('CHIRP Payment Calc'!AM:AM,MATCH(F225,'CHIRP Payment Calc'!C:C,0))</f>
        <v>0.45</v>
      </c>
      <c r="O225" s="387">
        <f>INDEX('CHIRP Payment Calc'!AL:AL,MATCH(FeeCalc!F225,'CHIRP Payment Calc'!C:C,0))</f>
        <v>0.17</v>
      </c>
      <c r="P225" s="176">
        <f t="shared" si="33"/>
        <v>17985.178084046434</v>
      </c>
      <c r="Q225" s="177">
        <f t="shared" si="37"/>
        <v>681.83836292266403</v>
      </c>
      <c r="R225" s="177">
        <f t="shared" si="38"/>
        <v>434.61433795899268</v>
      </c>
      <c r="S225" s="177">
        <f t="shared" si="39"/>
        <v>1116.4527008816567</v>
      </c>
      <c r="T225" s="177">
        <f t="shared" si="40"/>
        <v>11858.058485611547</v>
      </c>
      <c r="U225" s="177">
        <f t="shared" si="41"/>
        <v>7243.5722993165436</v>
      </c>
      <c r="V225" s="177">
        <f t="shared" si="42"/>
        <v>0</v>
      </c>
      <c r="W225" s="177">
        <f t="shared" si="43"/>
        <v>0</v>
      </c>
      <c r="X225" s="178">
        <f t="shared" si="34"/>
        <v>7243.5722993165436</v>
      </c>
    </row>
    <row r="226" spans="4:24">
      <c r="D226" s="9" t="s">
        <v>311</v>
      </c>
      <c r="E226" s="9" t="s">
        <v>3071</v>
      </c>
      <c r="F226" s="4" t="s">
        <v>920</v>
      </c>
      <c r="G226" s="9" t="s">
        <v>23182</v>
      </c>
      <c r="H226" s="176">
        <v>2015195.9964928012</v>
      </c>
      <c r="I226" s="177">
        <v>3215352.9946521232</v>
      </c>
      <c r="J226" s="177">
        <v>601403.15203145868</v>
      </c>
      <c r="K226" s="177">
        <v>1274783.8356655559</v>
      </c>
      <c r="L226" s="189">
        <f t="shared" si="35"/>
        <v>2616599.1485242601</v>
      </c>
      <c r="M226" s="178">
        <f t="shared" si="36"/>
        <v>4490136.8303176789</v>
      </c>
      <c r="N226" s="387">
        <f>INDEX('CHIRP Payment Calc'!AM:AM,MATCH(F226,'CHIRP Payment Calc'!C:C,0))</f>
        <v>1.1599999999999999</v>
      </c>
      <c r="O226" s="387">
        <f>INDEX('CHIRP Payment Calc'!AL:AL,MATCH(FeeCalc!F226,'CHIRP Payment Calc'!C:C,0))</f>
        <v>0.5</v>
      </c>
      <c r="P226" s="176">
        <f t="shared" si="33"/>
        <v>5280323.427446981</v>
      </c>
      <c r="Q226" s="177">
        <f t="shared" si="37"/>
        <v>240694.93003959511</v>
      </c>
      <c r="R226" s="177">
        <f t="shared" si="38"/>
        <v>85214.015373783186</v>
      </c>
      <c r="S226" s="177">
        <f t="shared" si="39"/>
        <v>325908.9454133783</v>
      </c>
      <c r="T226" s="177">
        <f t="shared" si="40"/>
        <v>2480241.2264526784</v>
      </c>
      <c r="U226" s="177">
        <f t="shared" si="41"/>
        <v>742157.08123031072</v>
      </c>
      <c r="V226" s="177">
        <f t="shared" si="42"/>
        <v>1705757.5568446277</v>
      </c>
      <c r="W226" s="177">
        <f t="shared" si="43"/>
        <v>678076.50833274249</v>
      </c>
      <c r="X226" s="178">
        <f t="shared" si="34"/>
        <v>1420233.5895630531</v>
      </c>
    </row>
    <row r="227" spans="4:24">
      <c r="D227" s="9" t="s">
        <v>311</v>
      </c>
      <c r="E227" s="9" t="s">
        <v>3071</v>
      </c>
      <c r="F227" s="4" t="s">
        <v>194</v>
      </c>
      <c r="G227" s="9" t="s">
        <v>23108</v>
      </c>
      <c r="H227" s="176">
        <v>1912203.3212410235</v>
      </c>
      <c r="I227" s="177">
        <v>1470560.7388183647</v>
      </c>
      <c r="J227" s="177">
        <v>710208.89793356718</v>
      </c>
      <c r="K227" s="177">
        <v>786706.52940995933</v>
      </c>
      <c r="L227" s="189">
        <f t="shared" si="35"/>
        <v>2622412.2191745909</v>
      </c>
      <c r="M227" s="178">
        <f t="shared" si="36"/>
        <v>2257267.2682283241</v>
      </c>
      <c r="N227" s="387">
        <f>INDEX('CHIRP Payment Calc'!AM:AM,MATCH(F227,'CHIRP Payment Calc'!C:C,0))</f>
        <v>1.08</v>
      </c>
      <c r="O227" s="387">
        <f>INDEX('CHIRP Payment Calc'!AL:AL,MATCH(FeeCalc!F227,'CHIRP Payment Calc'!C:C,0))</f>
        <v>0.33</v>
      </c>
      <c r="P227" s="176">
        <f t="shared" si="33"/>
        <v>3577103.3952239053</v>
      </c>
      <c r="Q227" s="177">
        <f t="shared" si="37"/>
        <v>155598.63795028761</v>
      </c>
      <c r="R227" s="177">
        <f t="shared" si="38"/>
        <v>65530.13390256634</v>
      </c>
      <c r="S227" s="177">
        <f t="shared" si="39"/>
        <v>221128.77185285394</v>
      </c>
      <c r="T227" s="177">
        <f t="shared" si="40"/>
        <v>2191171.9755334808</v>
      </c>
      <c r="U227" s="177">
        <f t="shared" si="41"/>
        <v>815984.69124282198</v>
      </c>
      <c r="V227" s="177">
        <f t="shared" si="42"/>
        <v>514891.29316717276</v>
      </c>
      <c r="W227" s="177">
        <f t="shared" si="43"/>
        <v>276184.20713328366</v>
      </c>
      <c r="X227" s="178">
        <f t="shared" si="34"/>
        <v>1092168.8983761056</v>
      </c>
    </row>
    <row r="228" spans="4:24">
      <c r="D228" s="9" t="s">
        <v>311</v>
      </c>
      <c r="E228" s="9" t="s">
        <v>3071</v>
      </c>
      <c r="F228" s="4" t="s">
        <v>139</v>
      </c>
      <c r="G228" s="9" t="s">
        <v>23073</v>
      </c>
      <c r="H228" s="176">
        <v>518329.40582410502</v>
      </c>
      <c r="I228" s="177">
        <v>6730.6863567922364</v>
      </c>
      <c r="J228" s="177">
        <v>330418.67617482471</v>
      </c>
      <c r="K228" s="177">
        <v>163756.31621817389</v>
      </c>
      <c r="L228" s="189">
        <f t="shared" si="35"/>
        <v>848748.08199892973</v>
      </c>
      <c r="M228" s="178">
        <f t="shared" si="36"/>
        <v>170487.00257496611</v>
      </c>
      <c r="N228" s="387">
        <f>INDEX('CHIRP Payment Calc'!AM:AM,MATCH(F228,'CHIRP Payment Calc'!C:C,0))</f>
        <v>0.45</v>
      </c>
      <c r="O228" s="387">
        <f>INDEX('CHIRP Payment Calc'!AL:AL,MATCH(FeeCalc!F228,'CHIRP Payment Calc'!C:C,0))</f>
        <v>0.25</v>
      </c>
      <c r="P228" s="176">
        <f t="shared" si="33"/>
        <v>424558.38754325989</v>
      </c>
      <c r="Q228" s="177">
        <f t="shared" si="37"/>
        <v>14332.654633504091</v>
      </c>
      <c r="R228" s="177">
        <f t="shared" si="38"/>
        <v>12103.88191488604</v>
      </c>
      <c r="S228" s="177">
        <f t="shared" si="39"/>
        <v>26436.536548390133</v>
      </c>
      <c r="T228" s="177">
        <f t="shared" si="40"/>
        <v>247478.23089745067</v>
      </c>
      <c r="U228" s="177">
        <f t="shared" si="41"/>
        <v>158179.15348794803</v>
      </c>
      <c r="V228" s="177">
        <f t="shared" si="42"/>
        <v>1785.3279460987364</v>
      </c>
      <c r="W228" s="177">
        <f t="shared" si="43"/>
        <v>43552.211760152633</v>
      </c>
      <c r="X228" s="178">
        <f t="shared" si="34"/>
        <v>201731.36524810066</v>
      </c>
    </row>
    <row r="229" spans="4:24">
      <c r="D229" s="9" t="s">
        <v>311</v>
      </c>
      <c r="E229" s="9" t="s">
        <v>3071</v>
      </c>
      <c r="F229" s="4" t="s">
        <v>346</v>
      </c>
      <c r="G229" s="9" t="s">
        <v>3584</v>
      </c>
      <c r="H229" s="176">
        <v>202812.69145274881</v>
      </c>
      <c r="I229" s="177">
        <v>59.244765009095069</v>
      </c>
      <c r="J229" s="177">
        <v>98825.549848965675</v>
      </c>
      <c r="K229" s="177">
        <v>7750.72278892961</v>
      </c>
      <c r="L229" s="189">
        <f t="shared" si="35"/>
        <v>301638.2413017145</v>
      </c>
      <c r="M229" s="178">
        <f t="shared" si="36"/>
        <v>7809.9675539387054</v>
      </c>
      <c r="N229" s="387">
        <f>INDEX('CHIRP Payment Calc'!AM:AM,MATCH(F229,'CHIRP Payment Calc'!C:C,0))</f>
        <v>0.45</v>
      </c>
      <c r="O229" s="387">
        <f>INDEX('CHIRP Payment Calc'!AL:AL,MATCH(FeeCalc!F229,'CHIRP Payment Calc'!C:C,0))</f>
        <v>0.17</v>
      </c>
      <c r="P229" s="176">
        <f t="shared" si="33"/>
        <v>137064.90306994109</v>
      </c>
      <c r="Q229" s="177">
        <f t="shared" si="37"/>
        <v>5568.5490810799356</v>
      </c>
      <c r="R229" s="177">
        <f t="shared" si="38"/>
        <v>2922.7098067756979</v>
      </c>
      <c r="S229" s="177">
        <f t="shared" si="39"/>
        <v>8491.2588878556344</v>
      </c>
      <c r="T229" s="177">
        <f t="shared" si="40"/>
        <v>96833.645786458321</v>
      </c>
      <c r="U229" s="177">
        <f t="shared" si="41"/>
        <v>47310.103651100595</v>
      </c>
      <c r="V229" s="177">
        <f t="shared" si="42"/>
        <v>10.686058410128554</v>
      </c>
      <c r="W229" s="177">
        <f t="shared" si="43"/>
        <v>1401.7264618276956</v>
      </c>
      <c r="X229" s="178">
        <f t="shared" si="34"/>
        <v>48711.830112928292</v>
      </c>
    </row>
    <row r="230" spans="4:24">
      <c r="D230" s="9" t="s">
        <v>311</v>
      </c>
      <c r="E230" s="9" t="s">
        <v>3071</v>
      </c>
      <c r="F230" s="4" t="s">
        <v>290</v>
      </c>
      <c r="G230" s="9" t="s">
        <v>291</v>
      </c>
      <c r="H230" s="176">
        <v>1438559.0856727718</v>
      </c>
      <c r="I230" s="177">
        <v>386964.36543750641</v>
      </c>
      <c r="J230" s="177">
        <v>786095.98714233784</v>
      </c>
      <c r="K230" s="177">
        <v>315617.98771301808</v>
      </c>
      <c r="L230" s="189">
        <f t="shared" si="35"/>
        <v>2224655.0728151095</v>
      </c>
      <c r="M230" s="178">
        <f t="shared" si="36"/>
        <v>702582.35315052443</v>
      </c>
      <c r="N230" s="387">
        <f>INDEX('CHIRP Payment Calc'!AM:AM,MATCH(F230,'CHIRP Payment Calc'!C:C,0))</f>
        <v>0.51</v>
      </c>
      <c r="O230" s="387">
        <f>INDEX('CHIRP Payment Calc'!AL:AL,MATCH(FeeCalc!F230,'CHIRP Payment Calc'!C:C,0))</f>
        <v>0.17</v>
      </c>
      <c r="P230" s="176">
        <f t="shared" si="33"/>
        <v>1254013.087171295</v>
      </c>
      <c r="Q230" s="177">
        <f t="shared" si="37"/>
        <v>48772.755288600165</v>
      </c>
      <c r="R230" s="177">
        <f t="shared" si="38"/>
        <v>29014.724128966307</v>
      </c>
      <c r="S230" s="177">
        <f t="shared" si="39"/>
        <v>77787.479417566472</v>
      </c>
      <c r="T230" s="177">
        <f t="shared" si="40"/>
        <v>778424.5450324812</v>
      </c>
      <c r="U230" s="177">
        <f t="shared" si="41"/>
        <v>426498.88664105569</v>
      </c>
      <c r="V230" s="177">
        <f t="shared" si="42"/>
        <v>69797.286073608586</v>
      </c>
      <c r="W230" s="177">
        <f t="shared" si="43"/>
        <v>57079.848841716041</v>
      </c>
      <c r="X230" s="178">
        <f t="shared" si="34"/>
        <v>483578.73548277176</v>
      </c>
    </row>
    <row r="231" spans="4:24">
      <c r="D231" s="9" t="s">
        <v>311</v>
      </c>
      <c r="E231" s="9" t="s">
        <v>3071</v>
      </c>
      <c r="F231" s="4" t="s">
        <v>154</v>
      </c>
      <c r="G231" s="9" t="s">
        <v>23194</v>
      </c>
      <c r="H231" s="176">
        <v>839492.94583694311</v>
      </c>
      <c r="I231" s="177">
        <v>1176098.2806427598</v>
      </c>
      <c r="J231" s="177">
        <v>178851.38332618566</v>
      </c>
      <c r="K231" s="177">
        <v>269500.85289424862</v>
      </c>
      <c r="L231" s="189">
        <f t="shared" si="35"/>
        <v>1018344.3291631287</v>
      </c>
      <c r="M231" s="178">
        <f t="shared" si="36"/>
        <v>1445599.1335370084</v>
      </c>
      <c r="N231" s="387">
        <f>INDEX('CHIRP Payment Calc'!AM:AM,MATCH(F231,'CHIRP Payment Calc'!C:C,0))</f>
        <v>0.69</v>
      </c>
      <c r="O231" s="387">
        <f>INDEX('CHIRP Payment Calc'!AL:AL,MATCH(FeeCalc!F231,'CHIRP Payment Calc'!C:C,0))</f>
        <v>0.17</v>
      </c>
      <c r="P231" s="176">
        <f t="shared" si="33"/>
        <v>948409.43982385017</v>
      </c>
      <c r="Q231" s="177">
        <f t="shared" si="37"/>
        <v>47536.597686327528</v>
      </c>
      <c r="R231" s="177">
        <f t="shared" si="38"/>
        <v>10801.442520452578</v>
      </c>
      <c r="S231" s="177">
        <f t="shared" si="39"/>
        <v>58338.040206780104</v>
      </c>
      <c r="T231" s="177">
        <f t="shared" si="40"/>
        <v>614589.00013526867</v>
      </c>
      <c r="U231" s="177">
        <f t="shared" si="41"/>
        <v>131284.52605858308</v>
      </c>
      <c r="V231" s="177">
        <f t="shared" si="42"/>
        <v>212134.43788781876</v>
      </c>
      <c r="W231" s="177">
        <f t="shared" si="43"/>
        <v>48739.515948959866</v>
      </c>
      <c r="X231" s="178">
        <f t="shared" si="34"/>
        <v>180024.04200754294</v>
      </c>
    </row>
    <row r="232" spans="4:24">
      <c r="D232" s="9" t="s">
        <v>311</v>
      </c>
      <c r="E232" s="9" t="s">
        <v>22999</v>
      </c>
      <c r="F232" s="4" t="s">
        <v>3095</v>
      </c>
      <c r="G232" s="9" t="s">
        <v>3631</v>
      </c>
      <c r="H232" s="176">
        <v>0</v>
      </c>
      <c r="I232" s="177">
        <v>0</v>
      </c>
      <c r="J232" s="177">
        <v>0</v>
      </c>
      <c r="K232" s="177">
        <v>0</v>
      </c>
      <c r="L232" s="189">
        <f t="shared" si="35"/>
        <v>0</v>
      </c>
      <c r="M232" s="178">
        <f t="shared" si="36"/>
        <v>0</v>
      </c>
      <c r="N232" s="387">
        <f>INDEX('CHIRP Payment Calc'!AM:AM,MATCH(F232,'CHIRP Payment Calc'!C:C,0))</f>
        <v>0</v>
      </c>
      <c r="O232" s="387">
        <f>INDEX('CHIRP Payment Calc'!AL:AL,MATCH(FeeCalc!F232,'CHIRP Payment Calc'!C:C,0))</f>
        <v>0</v>
      </c>
      <c r="P232" s="176">
        <f t="shared" si="33"/>
        <v>0</v>
      </c>
      <c r="Q232" s="177">
        <f t="shared" si="37"/>
        <v>0</v>
      </c>
      <c r="R232" s="177">
        <f t="shared" si="38"/>
        <v>0</v>
      </c>
      <c r="S232" s="177">
        <f t="shared" si="39"/>
        <v>0</v>
      </c>
      <c r="T232" s="177">
        <f t="shared" si="40"/>
        <v>0</v>
      </c>
      <c r="U232" s="177">
        <f t="shared" si="41"/>
        <v>0</v>
      </c>
      <c r="V232" s="177">
        <f t="shared" si="42"/>
        <v>0</v>
      </c>
      <c r="W232" s="177">
        <f t="shared" si="43"/>
        <v>0</v>
      </c>
      <c r="X232" s="178">
        <f t="shared" si="34"/>
        <v>0</v>
      </c>
    </row>
    <row r="233" spans="4:24">
      <c r="D233" s="9" t="s">
        <v>311</v>
      </c>
      <c r="E233" s="9" t="s">
        <v>22998</v>
      </c>
      <c r="F233" s="4" t="s">
        <v>1669</v>
      </c>
      <c r="G233" s="9" t="s">
        <v>3618</v>
      </c>
      <c r="H233" s="176">
        <v>1232326.0034059992</v>
      </c>
      <c r="I233" s="177">
        <v>484792.40655242011</v>
      </c>
      <c r="J233" s="177">
        <v>5198133.1115290429</v>
      </c>
      <c r="K233" s="177">
        <v>2141457.1074350164</v>
      </c>
      <c r="L233" s="189">
        <f t="shared" si="35"/>
        <v>6430459.1149350423</v>
      </c>
      <c r="M233" s="178">
        <f t="shared" si="36"/>
        <v>2626249.5139874364</v>
      </c>
      <c r="N233" s="387">
        <f>INDEX('CHIRP Payment Calc'!AM:AM,MATCH(F233,'CHIRP Payment Calc'!C:C,0))</f>
        <v>0.71</v>
      </c>
      <c r="O233" s="387">
        <f>INDEX('CHIRP Payment Calc'!AL:AL,MATCH(FeeCalc!F233,'CHIRP Payment Calc'!C:C,0))</f>
        <v>0.32</v>
      </c>
      <c r="P233" s="176">
        <f t="shared" si="33"/>
        <v>5406025.8160798596</v>
      </c>
      <c r="Q233" s="177">
        <f t="shared" si="37"/>
        <v>62843.383946540533</v>
      </c>
      <c r="R233" s="177">
        <f t="shared" si="38"/>
        <v>279315.36916371231</v>
      </c>
      <c r="S233" s="177">
        <f t="shared" si="39"/>
        <v>342158.75311025284</v>
      </c>
      <c r="T233" s="177">
        <f t="shared" si="40"/>
        <v>928330.46410425403</v>
      </c>
      <c r="U233" s="177">
        <f t="shared" si="41"/>
        <v>3926249.477857043</v>
      </c>
      <c r="V233" s="177">
        <f t="shared" si="42"/>
        <v>164597.95235732035</v>
      </c>
      <c r="W233" s="177">
        <f t="shared" si="43"/>
        <v>729006.67487149511</v>
      </c>
      <c r="X233" s="178">
        <f t="shared" si="34"/>
        <v>4655256.152728538</v>
      </c>
    </row>
    <row r="234" spans="4:24">
      <c r="D234" s="9" t="s">
        <v>311</v>
      </c>
      <c r="E234" s="9" t="s">
        <v>2987</v>
      </c>
      <c r="F234" s="4" t="s">
        <v>1787</v>
      </c>
      <c r="G234" s="9" t="s">
        <v>23188</v>
      </c>
      <c r="H234" s="176">
        <v>301067.61743726401</v>
      </c>
      <c r="I234" s="177">
        <v>546930.68903828773</v>
      </c>
      <c r="J234" s="177">
        <v>240208.19089581436</v>
      </c>
      <c r="K234" s="177">
        <v>738795.85403949162</v>
      </c>
      <c r="L234" s="189">
        <f t="shared" si="35"/>
        <v>541275.8083330784</v>
      </c>
      <c r="M234" s="178">
        <f t="shared" si="36"/>
        <v>1285726.5430777795</v>
      </c>
      <c r="N234" s="387">
        <f>INDEX('CHIRP Payment Calc'!AM:AM,MATCH(F234,'CHIRP Payment Calc'!C:C,0))</f>
        <v>1.77</v>
      </c>
      <c r="O234" s="387">
        <f>INDEX('CHIRP Payment Calc'!AL:AL,MATCH(FeeCalc!F234,'CHIRP Payment Calc'!C:C,0))</f>
        <v>1.71</v>
      </c>
      <c r="P234" s="176">
        <f t="shared" si="33"/>
        <v>3156650.5694125518</v>
      </c>
      <c r="Q234" s="177">
        <f t="shared" si="37"/>
        <v>89568.29364919597</v>
      </c>
      <c r="R234" s="177">
        <f t="shared" si="38"/>
        <v>107777.19627402911</v>
      </c>
      <c r="S234" s="177">
        <f t="shared" si="39"/>
        <v>197345.48992322508</v>
      </c>
      <c r="T234" s="177">
        <f t="shared" si="40"/>
        <v>565400.19402011391</v>
      </c>
      <c r="U234" s="177">
        <f t="shared" si="41"/>
        <v>452306.91264424624</v>
      </c>
      <c r="V234" s="177">
        <f t="shared" si="42"/>
        <v>992309.26074851153</v>
      </c>
      <c r="W234" s="177">
        <f t="shared" si="43"/>
        <v>1343979.6919229052</v>
      </c>
      <c r="X234" s="178">
        <f t="shared" si="34"/>
        <v>1796286.6045671515</v>
      </c>
    </row>
    <row r="235" spans="4:24">
      <c r="D235" s="9" t="s">
        <v>311</v>
      </c>
      <c r="E235" s="9" t="s">
        <v>2987</v>
      </c>
      <c r="F235" s="4" t="s">
        <v>542</v>
      </c>
      <c r="G235" s="9" t="s">
        <v>22980</v>
      </c>
      <c r="H235" s="176">
        <v>420203.11601079436</v>
      </c>
      <c r="I235" s="177">
        <v>960994.804425193</v>
      </c>
      <c r="J235" s="177">
        <v>296788.96030247648</v>
      </c>
      <c r="K235" s="177">
        <v>735234.8305257922</v>
      </c>
      <c r="L235" s="189">
        <f t="shared" si="35"/>
        <v>716992.07631327084</v>
      </c>
      <c r="M235" s="178">
        <f t="shared" si="36"/>
        <v>1696229.6349509852</v>
      </c>
      <c r="N235" s="387">
        <f>INDEX('CHIRP Payment Calc'!AM:AM,MATCH(F235,'CHIRP Payment Calc'!C:C,0))</f>
        <v>1.8</v>
      </c>
      <c r="O235" s="387">
        <f>INDEX('CHIRP Payment Calc'!AL:AL,MATCH(FeeCalc!F235,'CHIRP Payment Calc'!C:C,0))</f>
        <v>1.4500000000000002</v>
      </c>
      <c r="P235" s="176">
        <f t="shared" si="33"/>
        <v>3750118.7080428163</v>
      </c>
      <c r="Q235" s="177">
        <f t="shared" si="37"/>
        <v>131155.39981545642</v>
      </c>
      <c r="R235" s="177">
        <f t="shared" si="38"/>
        <v>102147.48720043767</v>
      </c>
      <c r="S235" s="177">
        <f t="shared" si="39"/>
        <v>233302.88701589408</v>
      </c>
      <c r="T235" s="177">
        <f t="shared" si="40"/>
        <v>802509.92978188838</v>
      </c>
      <c r="U235" s="177">
        <f t="shared" si="41"/>
        <v>568319.28568559338</v>
      </c>
      <c r="V235" s="177">
        <f t="shared" si="42"/>
        <v>1478453.5452695277</v>
      </c>
      <c r="W235" s="177">
        <f t="shared" si="43"/>
        <v>1134138.834321701</v>
      </c>
      <c r="X235" s="178">
        <f t="shared" si="34"/>
        <v>1702458.1200072942</v>
      </c>
    </row>
    <row r="236" spans="4:24">
      <c r="D236" s="9" t="s">
        <v>311</v>
      </c>
      <c r="E236" s="9" t="s">
        <v>2987</v>
      </c>
      <c r="F236" s="4" t="s">
        <v>65</v>
      </c>
      <c r="G236" s="9" t="s">
        <v>66</v>
      </c>
      <c r="H236" s="176">
        <v>5047790.2430811552</v>
      </c>
      <c r="I236" s="177">
        <v>4789110.7568747243</v>
      </c>
      <c r="J236" s="177">
        <v>4097112.391170952</v>
      </c>
      <c r="K236" s="177">
        <v>6678591.012735907</v>
      </c>
      <c r="L236" s="189">
        <f t="shared" si="35"/>
        <v>9144902.6342521068</v>
      </c>
      <c r="M236" s="178">
        <f t="shared" si="36"/>
        <v>11467701.769610632</v>
      </c>
      <c r="N236" s="387">
        <f>INDEX('CHIRP Payment Calc'!AM:AM,MATCH(F236,'CHIRP Payment Calc'!C:C,0))</f>
        <v>2.71</v>
      </c>
      <c r="O236" s="387">
        <f>INDEX('CHIRP Payment Calc'!AL:AL,MATCH(FeeCalc!F236,'CHIRP Payment Calc'!C:C,0))</f>
        <v>1.6600000000000001</v>
      </c>
      <c r="P236" s="176">
        <f t="shared" si="33"/>
        <v>43819071.076376855</v>
      </c>
      <c r="Q236" s="177">
        <f t="shared" si="37"/>
        <v>1319567.6778480781</v>
      </c>
      <c r="R236" s="177">
        <f t="shared" si="38"/>
        <v>1416359.7230562696</v>
      </c>
      <c r="S236" s="177">
        <f t="shared" si="39"/>
        <v>2735927.4009043477</v>
      </c>
      <c r="T236" s="177">
        <f t="shared" si="40"/>
        <v>14514070.619363323</v>
      </c>
      <c r="U236" s="177">
        <f t="shared" si="41"/>
        <v>11811887.851141786</v>
      </c>
      <c r="V236" s="177">
        <f t="shared" si="42"/>
        <v>8434932.4736467302</v>
      </c>
      <c r="W236" s="177">
        <f t="shared" si="43"/>
        <v>11794107.53312937</v>
      </c>
      <c r="X236" s="178">
        <f t="shared" si="34"/>
        <v>23605995.384271156</v>
      </c>
    </row>
    <row r="237" spans="4:24">
      <c r="D237" s="9" t="s">
        <v>311</v>
      </c>
      <c r="E237" s="9" t="s">
        <v>2987</v>
      </c>
      <c r="F237" s="4" t="s">
        <v>1546</v>
      </c>
      <c r="G237" s="9" t="s">
        <v>23111</v>
      </c>
      <c r="H237" s="176">
        <v>44753.00728232551</v>
      </c>
      <c r="I237" s="177">
        <v>0</v>
      </c>
      <c r="J237" s="177">
        <v>55426.784827093717</v>
      </c>
      <c r="K237" s="177">
        <v>8189.3277288742675</v>
      </c>
      <c r="L237" s="189">
        <f t="shared" si="35"/>
        <v>100179.79210941923</v>
      </c>
      <c r="M237" s="178">
        <f t="shared" si="36"/>
        <v>8189.3277288742675</v>
      </c>
      <c r="N237" s="387">
        <f>INDEX('CHIRP Payment Calc'!AM:AM,MATCH(F237,'CHIRP Payment Calc'!C:C,0))</f>
        <v>3.3499999999999996</v>
      </c>
      <c r="O237" s="387">
        <f>INDEX('CHIRP Payment Calc'!AL:AL,MATCH(FeeCalc!F237,'CHIRP Payment Calc'!C:C,0))</f>
        <v>0.81</v>
      </c>
      <c r="P237" s="176">
        <f t="shared" si="33"/>
        <v>342235.65902694257</v>
      </c>
      <c r="Q237" s="177">
        <f t="shared" si="37"/>
        <v>9146.4700559766061</v>
      </c>
      <c r="R237" s="177">
        <f t="shared" si="38"/>
        <v>12275.30327432886</v>
      </c>
      <c r="S237" s="177">
        <f t="shared" si="39"/>
        <v>21421.773330305467</v>
      </c>
      <c r="T237" s="177">
        <f t="shared" si="40"/>
        <v>159069.04445176705</v>
      </c>
      <c r="U237" s="177">
        <f t="shared" si="41"/>
        <v>197531.62677740847</v>
      </c>
      <c r="V237" s="177">
        <f t="shared" si="42"/>
        <v>0</v>
      </c>
      <c r="W237" s="177">
        <f t="shared" si="43"/>
        <v>7056.7611280725068</v>
      </c>
      <c r="X237" s="178">
        <f t="shared" si="34"/>
        <v>204588.38790548098</v>
      </c>
    </row>
    <row r="238" spans="4:24">
      <c r="D238" s="9" t="s">
        <v>311</v>
      </c>
      <c r="E238" s="9" t="s">
        <v>2987</v>
      </c>
      <c r="F238" s="4" t="s">
        <v>68</v>
      </c>
      <c r="G238" s="9" t="s">
        <v>23147</v>
      </c>
      <c r="H238" s="176">
        <v>1828558.7309891679</v>
      </c>
      <c r="I238" s="177">
        <v>2946884.319747691</v>
      </c>
      <c r="J238" s="177">
        <v>2828396.4864392974</v>
      </c>
      <c r="K238" s="177">
        <v>1764874.3946920403</v>
      </c>
      <c r="L238" s="189">
        <f t="shared" si="35"/>
        <v>4656955.2174284654</v>
      </c>
      <c r="M238" s="178">
        <f t="shared" si="36"/>
        <v>4711758.7144397311</v>
      </c>
      <c r="N238" s="387">
        <f>INDEX('CHIRP Payment Calc'!AM:AM,MATCH(F238,'CHIRP Payment Calc'!C:C,0))</f>
        <v>2.4000000000000004</v>
      </c>
      <c r="O238" s="387">
        <f>INDEX('CHIRP Payment Calc'!AL:AL,MATCH(FeeCalc!F238,'CHIRP Payment Calc'!C:C,0))</f>
        <v>2.16</v>
      </c>
      <c r="P238" s="176">
        <f t="shared" si="33"/>
        <v>21354091.345018137</v>
      </c>
      <c r="Q238" s="177">
        <f t="shared" si="37"/>
        <v>656068.05028028484</v>
      </c>
      <c r="R238" s="177">
        <f t="shared" si="38"/>
        <v>676613.63361632708</v>
      </c>
      <c r="S238" s="177">
        <f t="shared" si="39"/>
        <v>1332681.6838966119</v>
      </c>
      <c r="T238" s="177">
        <f t="shared" si="40"/>
        <v>4656276.8746673781</v>
      </c>
      <c r="U238" s="177">
        <f t="shared" si="41"/>
        <v>7221437.8377173571</v>
      </c>
      <c r="V238" s="177">
        <f t="shared" si="42"/>
        <v>6753602.2606419232</v>
      </c>
      <c r="W238" s="177">
        <f t="shared" si="43"/>
        <v>4055456.0558880931</v>
      </c>
      <c r="X238" s="178">
        <f t="shared" si="34"/>
        <v>11276893.89360545</v>
      </c>
    </row>
    <row r="239" spans="4:24">
      <c r="D239" s="9" t="s">
        <v>311</v>
      </c>
      <c r="E239" s="9" t="s">
        <v>2987</v>
      </c>
      <c r="F239" s="4" t="s">
        <v>1565</v>
      </c>
      <c r="G239" s="9" t="s">
        <v>3616</v>
      </c>
      <c r="H239" s="176">
        <v>0</v>
      </c>
      <c r="I239" s="177">
        <v>77565.074703163598</v>
      </c>
      <c r="J239" s="177">
        <v>0</v>
      </c>
      <c r="K239" s="177">
        <v>32402.485339480889</v>
      </c>
      <c r="L239" s="189">
        <f t="shared" si="35"/>
        <v>0</v>
      </c>
      <c r="M239" s="178">
        <f t="shared" si="36"/>
        <v>109967.56004264449</v>
      </c>
      <c r="N239" s="387">
        <f>INDEX('CHIRP Payment Calc'!AM:AM,MATCH(F239,'CHIRP Payment Calc'!C:C,0))</f>
        <v>1.32</v>
      </c>
      <c r="O239" s="387">
        <f>INDEX('CHIRP Payment Calc'!AL:AL,MATCH(FeeCalc!F239,'CHIRP Payment Calc'!C:C,0))</f>
        <v>0.81</v>
      </c>
      <c r="P239" s="176">
        <f t="shared" si="33"/>
        <v>89073.723634542039</v>
      </c>
      <c r="Q239" s="177">
        <f t="shared" si="37"/>
        <v>3832.9902963393579</v>
      </c>
      <c r="R239" s="177">
        <f t="shared" si="38"/>
        <v>1675.2774335093311</v>
      </c>
      <c r="S239" s="177">
        <f t="shared" si="39"/>
        <v>5508.2677298486888</v>
      </c>
      <c r="T239" s="177">
        <f t="shared" si="40"/>
        <v>0</v>
      </c>
      <c r="U239" s="177">
        <f t="shared" si="41"/>
        <v>0</v>
      </c>
      <c r="V239" s="177">
        <f t="shared" si="42"/>
        <v>66660.70080590187</v>
      </c>
      <c r="W239" s="177">
        <f t="shared" si="43"/>
        <v>27921.29055848885</v>
      </c>
      <c r="X239" s="178">
        <f t="shared" si="34"/>
        <v>27921.29055848885</v>
      </c>
    </row>
    <row r="240" spans="4:24">
      <c r="D240" s="9" t="s">
        <v>311</v>
      </c>
      <c r="E240" s="9" t="s">
        <v>2987</v>
      </c>
      <c r="F240" s="4" t="s">
        <v>463</v>
      </c>
      <c r="G240" s="9" t="s">
        <v>23112</v>
      </c>
      <c r="H240" s="176">
        <v>2409897.3831205778</v>
      </c>
      <c r="I240" s="177">
        <v>2078911.8018428741</v>
      </c>
      <c r="J240" s="177">
        <v>2424038.7178624426</v>
      </c>
      <c r="K240" s="177">
        <v>6838394.2065669456</v>
      </c>
      <c r="L240" s="189">
        <f t="shared" si="35"/>
        <v>4833936.1009830199</v>
      </c>
      <c r="M240" s="178">
        <f t="shared" si="36"/>
        <v>8917306.0084098205</v>
      </c>
      <c r="N240" s="387">
        <f>INDEX('CHIRP Payment Calc'!AM:AM,MATCH(F240,'CHIRP Payment Calc'!C:C,0))</f>
        <v>2.25</v>
      </c>
      <c r="O240" s="387">
        <f>INDEX('CHIRP Payment Calc'!AL:AL,MATCH(FeeCalc!F240,'CHIRP Payment Calc'!C:C,0))</f>
        <v>2.5</v>
      </c>
      <c r="P240" s="176">
        <f t="shared" si="33"/>
        <v>33169621.248236347</v>
      </c>
      <c r="Q240" s="177">
        <f t="shared" si="37"/>
        <v>647876.97130624717</v>
      </c>
      <c r="R240" s="177">
        <f t="shared" si="38"/>
        <v>1439366.338187736</v>
      </c>
      <c r="S240" s="177">
        <f t="shared" si="39"/>
        <v>2087243.3094939832</v>
      </c>
      <c r="T240" s="177">
        <f t="shared" si="40"/>
        <v>5753070.6758846687</v>
      </c>
      <c r="U240" s="177">
        <f t="shared" si="41"/>
        <v>5802220.3353090389</v>
      </c>
      <c r="V240" s="177">
        <f t="shared" si="42"/>
        <v>5514354.9120500637</v>
      </c>
      <c r="W240" s="177">
        <f t="shared" si="43"/>
        <v>18187218.63448656</v>
      </c>
      <c r="X240" s="178">
        <f t="shared" si="34"/>
        <v>23989438.9697956</v>
      </c>
    </row>
    <row r="241" spans="4:24">
      <c r="D241" s="9" t="s">
        <v>311</v>
      </c>
      <c r="E241" s="9" t="s">
        <v>2987</v>
      </c>
      <c r="F241" s="4" t="s">
        <v>17</v>
      </c>
      <c r="G241" s="9" t="s">
        <v>23105</v>
      </c>
      <c r="H241" s="176">
        <v>1568722.1455653324</v>
      </c>
      <c r="I241" s="177">
        <v>1396889.776871532</v>
      </c>
      <c r="J241" s="177">
        <v>962261.45219935803</v>
      </c>
      <c r="K241" s="177">
        <v>1000701.2118475385</v>
      </c>
      <c r="L241" s="189">
        <f t="shared" si="35"/>
        <v>2530983.5977646904</v>
      </c>
      <c r="M241" s="178">
        <f t="shared" si="36"/>
        <v>2397590.9887190703</v>
      </c>
      <c r="N241" s="387">
        <f>INDEX('CHIRP Payment Calc'!AM:AM,MATCH(F241,'CHIRP Payment Calc'!C:C,0))</f>
        <v>2.79</v>
      </c>
      <c r="O241" s="387">
        <f>INDEX('CHIRP Payment Calc'!AL:AL,MATCH(FeeCalc!F241,'CHIRP Payment Calc'!C:C,0))</f>
        <v>2.68</v>
      </c>
      <c r="P241" s="176">
        <f t="shared" si="33"/>
        <v>13486988.087530594</v>
      </c>
      <c r="Q241" s="177">
        <f t="shared" si="37"/>
        <v>495408.98123949231</v>
      </c>
      <c r="R241" s="177">
        <f t="shared" si="38"/>
        <v>342548.21485452849</v>
      </c>
      <c r="S241" s="177">
        <f t="shared" si="39"/>
        <v>837957.19609402074</v>
      </c>
      <c r="T241" s="177">
        <f t="shared" si="40"/>
        <v>4643750.4362093126</v>
      </c>
      <c r="U241" s="177">
        <f t="shared" si="41"/>
        <v>2856073.8847193713</v>
      </c>
      <c r="V241" s="177">
        <f t="shared" si="42"/>
        <v>3972057.9331731624</v>
      </c>
      <c r="W241" s="177">
        <f t="shared" si="43"/>
        <v>2853063.0295227696</v>
      </c>
      <c r="X241" s="178">
        <f t="shared" si="34"/>
        <v>5709136.9142421409</v>
      </c>
    </row>
    <row r="242" spans="4:24">
      <c r="D242" s="9" t="s">
        <v>311</v>
      </c>
      <c r="E242" s="9" t="s">
        <v>2987</v>
      </c>
      <c r="F242" s="4" t="s">
        <v>815</v>
      </c>
      <c r="G242" s="9" t="s">
        <v>3448</v>
      </c>
      <c r="H242" s="176">
        <v>1921811.013735733</v>
      </c>
      <c r="I242" s="177">
        <v>5214720.2567131501</v>
      </c>
      <c r="J242" s="177">
        <v>634326.48335241945</v>
      </c>
      <c r="K242" s="177">
        <v>2364291.6857032944</v>
      </c>
      <c r="L242" s="189">
        <f t="shared" si="35"/>
        <v>2556137.4970881524</v>
      </c>
      <c r="M242" s="178">
        <f t="shared" si="36"/>
        <v>7579011.9424164444</v>
      </c>
      <c r="N242" s="387">
        <f>INDEX('CHIRP Payment Calc'!AM:AM,MATCH(F242,'CHIRP Payment Calc'!C:C,0))</f>
        <v>1.9100000000000001</v>
      </c>
      <c r="O242" s="387">
        <f>INDEX('CHIRP Payment Calc'!AL:AL,MATCH(FeeCalc!F242,'CHIRP Payment Calc'!C:C,0))</f>
        <v>1.36</v>
      </c>
      <c r="P242" s="176">
        <f t="shared" si="33"/>
        <v>15189678.861124735</v>
      </c>
      <c r="Q242" s="177">
        <f t="shared" si="37"/>
        <v>656609.03836445126</v>
      </c>
      <c r="R242" s="177">
        <f t="shared" si="38"/>
        <v>282574.48568678315</v>
      </c>
      <c r="S242" s="177">
        <f t="shared" si="39"/>
        <v>939183.52405123436</v>
      </c>
      <c r="T242" s="177">
        <f t="shared" si="40"/>
        <v>3894598.4469339526</v>
      </c>
      <c r="U242" s="177">
        <f t="shared" si="41"/>
        <v>1288897.4289394908</v>
      </c>
      <c r="V242" s="177">
        <f t="shared" si="42"/>
        <v>7524689.1767956335</v>
      </c>
      <c r="W242" s="177">
        <f t="shared" si="43"/>
        <v>3420677.3325068946</v>
      </c>
      <c r="X242" s="178">
        <f t="shared" si="34"/>
        <v>4709574.7614463856</v>
      </c>
    </row>
    <row r="243" spans="4:24">
      <c r="D243" s="9" t="s">
        <v>311</v>
      </c>
      <c r="E243" s="9" t="s">
        <v>2987</v>
      </c>
      <c r="F243" s="4" t="s">
        <v>1501</v>
      </c>
      <c r="G243" s="9" t="s">
        <v>3611</v>
      </c>
      <c r="H243" s="176">
        <v>0</v>
      </c>
      <c r="I243" s="177">
        <v>4066.3800272715443</v>
      </c>
      <c r="J243" s="177">
        <v>0</v>
      </c>
      <c r="K243" s="177">
        <v>0</v>
      </c>
      <c r="L243" s="189">
        <f t="shared" si="35"/>
        <v>0</v>
      </c>
      <c r="M243" s="178">
        <f t="shared" si="36"/>
        <v>4066.3800272715443</v>
      </c>
      <c r="N243" s="387">
        <f>INDEX('CHIRP Payment Calc'!AM:AM,MATCH(F243,'CHIRP Payment Calc'!C:C,0))</f>
        <v>1.32</v>
      </c>
      <c r="O243" s="387">
        <f>INDEX('CHIRP Payment Calc'!AL:AL,MATCH(FeeCalc!F243,'CHIRP Payment Calc'!C:C,0))</f>
        <v>0.81</v>
      </c>
      <c r="P243" s="176">
        <f t="shared" si="33"/>
        <v>3293.7678220899511</v>
      </c>
      <c r="Q243" s="177">
        <f t="shared" si="37"/>
        <v>200.94604750150896</v>
      </c>
      <c r="R243" s="177">
        <f t="shared" si="38"/>
        <v>0</v>
      </c>
      <c r="S243" s="177">
        <f t="shared" si="39"/>
        <v>200.94604750150896</v>
      </c>
      <c r="T243" s="177">
        <f t="shared" si="40"/>
        <v>0</v>
      </c>
      <c r="U243" s="177">
        <f t="shared" si="41"/>
        <v>0</v>
      </c>
      <c r="V243" s="177">
        <f t="shared" si="42"/>
        <v>3494.71386959146</v>
      </c>
      <c r="W243" s="177">
        <f t="shared" si="43"/>
        <v>0</v>
      </c>
      <c r="X243" s="178">
        <f t="shared" si="34"/>
        <v>0</v>
      </c>
    </row>
    <row r="244" spans="4:24">
      <c r="D244" s="9" t="s">
        <v>311</v>
      </c>
      <c r="E244" s="9" t="s">
        <v>2987</v>
      </c>
      <c r="F244" s="4" t="s">
        <v>908</v>
      </c>
      <c r="G244" s="9" t="s">
        <v>909</v>
      </c>
      <c r="H244" s="176">
        <v>7130092.1749068126</v>
      </c>
      <c r="I244" s="177">
        <v>11226098.410767898</v>
      </c>
      <c r="J244" s="177">
        <v>4016909.7708911803</v>
      </c>
      <c r="K244" s="177">
        <v>7369263.2012281567</v>
      </c>
      <c r="L244" s="189">
        <f t="shared" si="35"/>
        <v>11147001.945797993</v>
      </c>
      <c r="M244" s="178">
        <f t="shared" si="36"/>
        <v>18595361.611996055</v>
      </c>
      <c r="N244" s="387">
        <f>INDEX('CHIRP Payment Calc'!AM:AM,MATCH(F244,'CHIRP Payment Calc'!C:C,0))</f>
        <v>1.32</v>
      </c>
      <c r="O244" s="387">
        <f>INDEX('CHIRP Payment Calc'!AL:AL,MATCH(FeeCalc!F244,'CHIRP Payment Calc'!C:C,0))</f>
        <v>1.4</v>
      </c>
      <c r="P244" s="176">
        <f t="shared" si="33"/>
        <v>40747548.825247824</v>
      </c>
      <c r="Q244" s="177">
        <f t="shared" si="37"/>
        <v>1533023.7858273135</v>
      </c>
      <c r="R244" s="177">
        <f t="shared" si="38"/>
        <v>996975.91782739013</v>
      </c>
      <c r="S244" s="177">
        <f t="shared" si="39"/>
        <v>2529999.7036547037</v>
      </c>
      <c r="T244" s="177">
        <f t="shared" si="40"/>
        <v>9985911.5871373937</v>
      </c>
      <c r="U244" s="177">
        <f t="shared" si="41"/>
        <v>5640766.9123152746</v>
      </c>
      <c r="V244" s="177">
        <f t="shared" si="42"/>
        <v>16675371.644641969</v>
      </c>
      <c r="W244" s="177">
        <f t="shared" si="43"/>
        <v>10975498.384807892</v>
      </c>
      <c r="X244" s="178">
        <f t="shared" si="34"/>
        <v>16616265.297123168</v>
      </c>
    </row>
    <row r="245" spans="4:24">
      <c r="D245" s="9" t="s">
        <v>311</v>
      </c>
      <c r="E245" s="9" t="s">
        <v>2987</v>
      </c>
      <c r="F245" s="4" t="s">
        <v>1675</v>
      </c>
      <c r="G245" s="9" t="s">
        <v>23071</v>
      </c>
      <c r="H245" s="176">
        <v>2164267.9646198004</v>
      </c>
      <c r="I245" s="177">
        <v>2573228.2165670046</v>
      </c>
      <c r="J245" s="177">
        <v>669621.26930082438</v>
      </c>
      <c r="K245" s="177">
        <v>2792227.3408989264</v>
      </c>
      <c r="L245" s="189">
        <f t="shared" si="35"/>
        <v>2833889.2339206249</v>
      </c>
      <c r="M245" s="178">
        <f t="shared" si="36"/>
        <v>5365455.5574659314</v>
      </c>
      <c r="N245" s="387">
        <f>INDEX('CHIRP Payment Calc'!AM:AM,MATCH(F245,'CHIRP Payment Calc'!C:C,0))</f>
        <v>2.13</v>
      </c>
      <c r="O245" s="387">
        <f>INDEX('CHIRP Payment Calc'!AL:AL,MATCH(FeeCalc!F245,'CHIRP Payment Calc'!C:C,0))</f>
        <v>2.4699999999999998</v>
      </c>
      <c r="P245" s="176">
        <f t="shared" si="33"/>
        <v>19288859.29519178</v>
      </c>
      <c r="Q245" s="177">
        <f t="shared" si="37"/>
        <v>668998.8927583436</v>
      </c>
      <c r="R245" s="177">
        <f t="shared" si="38"/>
        <v>531261.37248709181</v>
      </c>
      <c r="S245" s="177">
        <f t="shared" si="39"/>
        <v>1200260.2652454353</v>
      </c>
      <c r="T245" s="177">
        <f t="shared" si="40"/>
        <v>4891130.784764111</v>
      </c>
      <c r="U245" s="177">
        <f t="shared" si="41"/>
        <v>1517333.30171357</v>
      </c>
      <c r="V245" s="177">
        <f t="shared" si="42"/>
        <v>6743632.5675549079</v>
      </c>
      <c r="W245" s="177">
        <f t="shared" si="43"/>
        <v>7337022.9064046256</v>
      </c>
      <c r="X245" s="178">
        <f t="shared" si="34"/>
        <v>8854356.2081181966</v>
      </c>
    </row>
    <row r="246" spans="4:24">
      <c r="D246" s="9" t="s">
        <v>311</v>
      </c>
      <c r="E246" s="9" t="s">
        <v>2987</v>
      </c>
      <c r="F246" s="4" t="s">
        <v>442</v>
      </c>
      <c r="G246" s="9" t="s">
        <v>23166</v>
      </c>
      <c r="H246" s="176">
        <v>484361.54161679238</v>
      </c>
      <c r="I246" s="177">
        <v>69217.831166874705</v>
      </c>
      <c r="J246" s="177">
        <v>80094.461247112355</v>
      </c>
      <c r="K246" s="177">
        <v>14636.663899077927</v>
      </c>
      <c r="L246" s="189">
        <f t="shared" si="35"/>
        <v>564456.00286390469</v>
      </c>
      <c r="M246" s="178">
        <f t="shared" si="36"/>
        <v>83854.495065952637</v>
      </c>
      <c r="N246" s="387">
        <f>INDEX('CHIRP Payment Calc'!AM:AM,MATCH(F246,'CHIRP Payment Calc'!C:C,0))</f>
        <v>1.32</v>
      </c>
      <c r="O246" s="387">
        <f>INDEX('CHIRP Payment Calc'!AL:AL,MATCH(FeeCalc!F246,'CHIRP Payment Calc'!C:C,0))</f>
        <v>0.81</v>
      </c>
      <c r="P246" s="176">
        <f t="shared" si="33"/>
        <v>813004.06478377583</v>
      </c>
      <c r="Q246" s="177">
        <f t="shared" si="37"/>
        <v>42426.378244362582</v>
      </c>
      <c r="R246" s="177">
        <f t="shared" si="38"/>
        <v>7505.1310598579648</v>
      </c>
      <c r="S246" s="177">
        <f t="shared" si="39"/>
        <v>49931.509304220548</v>
      </c>
      <c r="T246" s="177">
        <f t="shared" si="40"/>
        <v>678363.11398850498</v>
      </c>
      <c r="U246" s="177">
        <f t="shared" si="41"/>
        <v>112473.07324062588</v>
      </c>
      <c r="V246" s="177">
        <f t="shared" si="42"/>
        <v>59486.942435192061</v>
      </c>
      <c r="W246" s="177">
        <f t="shared" si="43"/>
        <v>12612.444423673533</v>
      </c>
      <c r="X246" s="178">
        <f t="shared" si="34"/>
        <v>125085.5176642994</v>
      </c>
    </row>
    <row r="247" spans="4:24">
      <c r="D247" s="9" t="s">
        <v>228</v>
      </c>
      <c r="E247" s="9" t="s">
        <v>3537</v>
      </c>
      <c r="F247" s="4" t="s">
        <v>1235</v>
      </c>
      <c r="G247" s="9" t="s">
        <v>22932</v>
      </c>
      <c r="H247" s="176">
        <v>0</v>
      </c>
      <c r="I247" s="177">
        <v>1058766.2743090258</v>
      </c>
      <c r="J247" s="177">
        <v>0</v>
      </c>
      <c r="K247" s="177">
        <v>0</v>
      </c>
      <c r="L247" s="189">
        <f t="shared" si="35"/>
        <v>0</v>
      </c>
      <c r="M247" s="178">
        <f t="shared" si="36"/>
        <v>1058766.2743090258</v>
      </c>
      <c r="N247" s="387">
        <f>INDEX('CHIRP Payment Calc'!AM:AM,MATCH(F247,'CHIRP Payment Calc'!C:C,0))</f>
        <v>0</v>
      </c>
      <c r="O247" s="387">
        <f>INDEX('CHIRP Payment Calc'!AL:AL,MATCH(FeeCalc!F247,'CHIRP Payment Calc'!C:C,0))</f>
        <v>0.37</v>
      </c>
      <c r="P247" s="176">
        <f t="shared" si="33"/>
        <v>391743.52149433957</v>
      </c>
      <c r="Q247" s="177">
        <f t="shared" si="37"/>
        <v>23899.472133606923</v>
      </c>
      <c r="R247" s="177">
        <f t="shared" si="38"/>
        <v>0</v>
      </c>
      <c r="S247" s="177">
        <f t="shared" si="39"/>
        <v>23899.472133606923</v>
      </c>
      <c r="T247" s="177">
        <f t="shared" si="40"/>
        <v>0</v>
      </c>
      <c r="U247" s="177">
        <f t="shared" si="41"/>
        <v>0</v>
      </c>
      <c r="V247" s="177">
        <f t="shared" si="42"/>
        <v>415642.99362794647</v>
      </c>
      <c r="W247" s="177">
        <f t="shared" si="43"/>
        <v>0</v>
      </c>
      <c r="X247" s="178">
        <f t="shared" si="34"/>
        <v>0</v>
      </c>
    </row>
    <row r="248" spans="4:24">
      <c r="D248" s="9" t="s">
        <v>228</v>
      </c>
      <c r="E248" s="9" t="s">
        <v>3537</v>
      </c>
      <c r="F248" s="4" t="s">
        <v>1325</v>
      </c>
      <c r="G248" s="9" t="s">
        <v>3569</v>
      </c>
      <c r="H248" s="176">
        <v>0</v>
      </c>
      <c r="I248" s="177">
        <v>843843.6784227218</v>
      </c>
      <c r="J248" s="177">
        <v>0</v>
      </c>
      <c r="K248" s="177">
        <v>0</v>
      </c>
      <c r="L248" s="189">
        <f t="shared" si="35"/>
        <v>0</v>
      </c>
      <c r="M248" s="178">
        <f t="shared" si="36"/>
        <v>843843.6784227218</v>
      </c>
      <c r="N248" s="387">
        <f>INDEX('CHIRP Payment Calc'!AM:AM,MATCH(F248,'CHIRP Payment Calc'!C:C,0))</f>
        <v>0</v>
      </c>
      <c r="O248" s="387">
        <f>INDEX('CHIRP Payment Calc'!AL:AL,MATCH(FeeCalc!F248,'CHIRP Payment Calc'!C:C,0))</f>
        <v>0.37</v>
      </c>
      <c r="P248" s="176">
        <f t="shared" si="33"/>
        <v>312222.16101640707</v>
      </c>
      <c r="Q248" s="177">
        <f t="shared" si="37"/>
        <v>19048.03634848107</v>
      </c>
      <c r="R248" s="177">
        <f t="shared" si="38"/>
        <v>0</v>
      </c>
      <c r="S248" s="177">
        <f t="shared" si="39"/>
        <v>19048.03634848107</v>
      </c>
      <c r="T248" s="177">
        <f t="shared" si="40"/>
        <v>0</v>
      </c>
      <c r="U248" s="177">
        <f t="shared" si="41"/>
        <v>0</v>
      </c>
      <c r="V248" s="177">
        <f t="shared" si="42"/>
        <v>331270.19736488815</v>
      </c>
      <c r="W248" s="177">
        <f t="shared" si="43"/>
        <v>0</v>
      </c>
      <c r="X248" s="178">
        <f t="shared" si="34"/>
        <v>0</v>
      </c>
    </row>
    <row r="249" spans="4:24">
      <c r="D249" s="9" t="s">
        <v>228</v>
      </c>
      <c r="E249" s="9" t="s">
        <v>3537</v>
      </c>
      <c r="F249" s="4" t="s">
        <v>1328</v>
      </c>
      <c r="G249" s="9" t="s">
        <v>22943</v>
      </c>
      <c r="H249" s="176">
        <v>0</v>
      </c>
      <c r="I249" s="177">
        <v>1330978.7409793253</v>
      </c>
      <c r="J249" s="177">
        <v>0</v>
      </c>
      <c r="K249" s="177">
        <v>0</v>
      </c>
      <c r="L249" s="189">
        <f t="shared" si="35"/>
        <v>0</v>
      </c>
      <c r="M249" s="178">
        <f t="shared" si="36"/>
        <v>1330978.7409793253</v>
      </c>
      <c r="N249" s="387">
        <f>INDEX('CHIRP Payment Calc'!AM:AM,MATCH(F249,'CHIRP Payment Calc'!C:C,0))</f>
        <v>0</v>
      </c>
      <c r="O249" s="387">
        <f>INDEX('CHIRP Payment Calc'!AL:AL,MATCH(FeeCalc!F249,'CHIRP Payment Calc'!C:C,0))</f>
        <v>0.37</v>
      </c>
      <c r="P249" s="176">
        <f t="shared" si="33"/>
        <v>492462.13416235032</v>
      </c>
      <c r="Q249" s="177">
        <f t="shared" si="37"/>
        <v>30044.108980726942</v>
      </c>
      <c r="R249" s="177">
        <f t="shared" si="38"/>
        <v>0</v>
      </c>
      <c r="S249" s="177">
        <f t="shared" si="39"/>
        <v>30044.108980726942</v>
      </c>
      <c r="T249" s="177">
        <f t="shared" si="40"/>
        <v>0</v>
      </c>
      <c r="U249" s="177">
        <f t="shared" si="41"/>
        <v>0</v>
      </c>
      <c r="V249" s="177">
        <f t="shared" si="42"/>
        <v>522506.24314307724</v>
      </c>
      <c r="W249" s="177">
        <f t="shared" si="43"/>
        <v>0</v>
      </c>
      <c r="X249" s="178">
        <f t="shared" si="34"/>
        <v>0</v>
      </c>
    </row>
    <row r="250" spans="4:24">
      <c r="D250" s="9" t="s">
        <v>228</v>
      </c>
      <c r="E250" s="9" t="s">
        <v>3537</v>
      </c>
      <c r="F250" s="4" t="s">
        <v>1310</v>
      </c>
      <c r="G250" s="9" t="s">
        <v>22931</v>
      </c>
      <c r="H250" s="176">
        <v>0</v>
      </c>
      <c r="I250" s="177">
        <v>1014328.9699460827</v>
      </c>
      <c r="J250" s="177">
        <v>0</v>
      </c>
      <c r="K250" s="177">
        <v>0</v>
      </c>
      <c r="L250" s="189">
        <f t="shared" si="35"/>
        <v>0</v>
      </c>
      <c r="M250" s="178">
        <f t="shared" si="36"/>
        <v>1014328.9699460827</v>
      </c>
      <c r="N250" s="387">
        <f>INDEX('CHIRP Payment Calc'!AM:AM,MATCH(F250,'CHIRP Payment Calc'!C:C,0))</f>
        <v>0</v>
      </c>
      <c r="O250" s="387">
        <f>INDEX('CHIRP Payment Calc'!AL:AL,MATCH(FeeCalc!F250,'CHIRP Payment Calc'!C:C,0))</f>
        <v>0.37</v>
      </c>
      <c r="P250" s="176">
        <f t="shared" si="33"/>
        <v>375301.71888005058</v>
      </c>
      <c r="Q250" s="177">
        <f t="shared" si="37"/>
        <v>22896.391337509718</v>
      </c>
      <c r="R250" s="177">
        <f t="shared" si="38"/>
        <v>0</v>
      </c>
      <c r="S250" s="177">
        <f t="shared" si="39"/>
        <v>22896.391337509718</v>
      </c>
      <c r="T250" s="177">
        <f t="shared" si="40"/>
        <v>0</v>
      </c>
      <c r="U250" s="177">
        <f t="shared" si="41"/>
        <v>0</v>
      </c>
      <c r="V250" s="177">
        <f t="shared" si="42"/>
        <v>398198.11021756032</v>
      </c>
      <c r="W250" s="177">
        <f t="shared" si="43"/>
        <v>0</v>
      </c>
      <c r="X250" s="178">
        <f t="shared" si="34"/>
        <v>0</v>
      </c>
    </row>
    <row r="251" spans="4:24">
      <c r="D251" s="9" t="s">
        <v>228</v>
      </c>
      <c r="E251" s="9" t="s">
        <v>3071</v>
      </c>
      <c r="F251" s="4" t="s">
        <v>554</v>
      </c>
      <c r="G251" s="9" t="s">
        <v>22954</v>
      </c>
      <c r="H251" s="176">
        <v>412057.83973925456</v>
      </c>
      <c r="I251" s="177">
        <v>5375.6856948466811</v>
      </c>
      <c r="J251" s="177">
        <v>42743.990059130454</v>
      </c>
      <c r="K251" s="177">
        <v>411.37557953299995</v>
      </c>
      <c r="L251" s="189">
        <f t="shared" si="35"/>
        <v>454801.82979838504</v>
      </c>
      <c r="M251" s="178">
        <f t="shared" si="36"/>
        <v>5787.061274379681</v>
      </c>
      <c r="N251" s="387">
        <f>INDEX('CHIRP Payment Calc'!AM:AM,MATCH(F251,'CHIRP Payment Calc'!C:C,0))</f>
        <v>0.33</v>
      </c>
      <c r="O251" s="387">
        <f>INDEX('CHIRP Payment Calc'!AL:AL,MATCH(FeeCalc!F251,'CHIRP Payment Calc'!C:C,0))</f>
        <v>0</v>
      </c>
      <c r="P251" s="176">
        <f t="shared" si="33"/>
        <v>150084.60383346706</v>
      </c>
      <c r="Q251" s="177">
        <f t="shared" si="37"/>
        <v>8295.8063756523661</v>
      </c>
      <c r="R251" s="177">
        <f t="shared" si="38"/>
        <v>900.35213103274805</v>
      </c>
      <c r="S251" s="177">
        <f t="shared" si="39"/>
        <v>9196.1585066851148</v>
      </c>
      <c r="T251" s="177">
        <f t="shared" si="40"/>
        <v>144274.89348960636</v>
      </c>
      <c r="U251" s="177">
        <f t="shared" si="41"/>
        <v>15005.868850545799</v>
      </c>
      <c r="V251" s="177">
        <f t="shared" si="42"/>
        <v>0</v>
      </c>
      <c r="W251" s="177">
        <f t="shared" si="43"/>
        <v>0</v>
      </c>
      <c r="X251" s="178">
        <f t="shared" si="34"/>
        <v>15005.868850545799</v>
      </c>
    </row>
    <row r="252" spans="4:24">
      <c r="D252" s="9" t="s">
        <v>228</v>
      </c>
      <c r="E252" s="9" t="s">
        <v>3071</v>
      </c>
      <c r="F252" s="4" t="s">
        <v>1085</v>
      </c>
      <c r="G252" s="9" t="s">
        <v>22993</v>
      </c>
      <c r="H252" s="176">
        <v>103571.92868775004</v>
      </c>
      <c r="I252" s="177">
        <v>3288.5496705253204</v>
      </c>
      <c r="J252" s="177">
        <v>24811.398246406687</v>
      </c>
      <c r="K252" s="177">
        <v>41225.569279434101</v>
      </c>
      <c r="L252" s="189">
        <f t="shared" si="35"/>
        <v>128383.32693415674</v>
      </c>
      <c r="M252" s="178">
        <f t="shared" si="36"/>
        <v>44514.118949959418</v>
      </c>
      <c r="N252" s="387">
        <f>INDEX('CHIRP Payment Calc'!AM:AM,MATCH(F252,'CHIRP Payment Calc'!C:C,0))</f>
        <v>0.51</v>
      </c>
      <c r="O252" s="387">
        <f>INDEX('CHIRP Payment Calc'!AL:AL,MATCH(FeeCalc!F252,'CHIRP Payment Calc'!C:C,0))</f>
        <v>0</v>
      </c>
      <c r="P252" s="176">
        <f t="shared" si="33"/>
        <v>65475.496736419933</v>
      </c>
      <c r="Q252" s="177">
        <f t="shared" si="37"/>
        <v>3222.5430331758835</v>
      </c>
      <c r="R252" s="177">
        <f t="shared" si="38"/>
        <v>807.69019823409019</v>
      </c>
      <c r="S252" s="177">
        <f t="shared" si="39"/>
        <v>4030.2332314099735</v>
      </c>
      <c r="T252" s="177">
        <f t="shared" si="40"/>
        <v>56044.226663928406</v>
      </c>
      <c r="U252" s="177">
        <f t="shared" si="41"/>
        <v>13461.503303901502</v>
      </c>
      <c r="V252" s="177">
        <f t="shared" si="42"/>
        <v>0</v>
      </c>
      <c r="W252" s="177">
        <f t="shared" si="43"/>
        <v>0</v>
      </c>
      <c r="X252" s="178">
        <f t="shared" si="34"/>
        <v>13461.503303901502</v>
      </c>
    </row>
    <row r="253" spans="4:24">
      <c r="D253" s="9" t="s">
        <v>228</v>
      </c>
      <c r="E253" s="9" t="s">
        <v>3071</v>
      </c>
      <c r="F253" s="4" t="s">
        <v>722</v>
      </c>
      <c r="G253" s="9" t="s">
        <v>3309</v>
      </c>
      <c r="H253" s="176">
        <v>80684.045776053143</v>
      </c>
      <c r="I253" s="177">
        <v>0</v>
      </c>
      <c r="J253" s="177">
        <v>10829.227418303792</v>
      </c>
      <c r="K253" s="177">
        <v>0</v>
      </c>
      <c r="L253" s="189">
        <f t="shared" si="35"/>
        <v>91513.273194356938</v>
      </c>
      <c r="M253" s="178">
        <f t="shared" si="36"/>
        <v>0</v>
      </c>
      <c r="N253" s="387">
        <f>INDEX('CHIRP Payment Calc'!AM:AM,MATCH(F253,'CHIRP Payment Calc'!C:C,0))</f>
        <v>0.25</v>
      </c>
      <c r="O253" s="387">
        <f>INDEX('CHIRP Payment Calc'!AL:AL,MATCH(FeeCalc!F253,'CHIRP Payment Calc'!C:C,0))</f>
        <v>0</v>
      </c>
      <c r="P253" s="176">
        <f t="shared" si="33"/>
        <v>22878.318298589234</v>
      </c>
      <c r="Q253" s="177">
        <f t="shared" si="37"/>
        <v>1230.5922101122164</v>
      </c>
      <c r="R253" s="177">
        <f t="shared" si="38"/>
        <v>172.80682050484776</v>
      </c>
      <c r="S253" s="177">
        <f t="shared" si="39"/>
        <v>1403.3990306170642</v>
      </c>
      <c r="T253" s="177">
        <f t="shared" si="40"/>
        <v>21401.603654125502</v>
      </c>
      <c r="U253" s="177">
        <f t="shared" si="41"/>
        <v>2880.1136750807959</v>
      </c>
      <c r="V253" s="177">
        <f t="shared" si="42"/>
        <v>0</v>
      </c>
      <c r="W253" s="177">
        <f t="shared" si="43"/>
        <v>0</v>
      </c>
      <c r="X253" s="178">
        <f t="shared" si="34"/>
        <v>2880.1136750807959</v>
      </c>
    </row>
    <row r="254" spans="4:24">
      <c r="D254" s="9" t="s">
        <v>228</v>
      </c>
      <c r="E254" s="9" t="s">
        <v>3071</v>
      </c>
      <c r="F254" s="4" t="s">
        <v>1171</v>
      </c>
      <c r="G254" s="9" t="s">
        <v>22990</v>
      </c>
      <c r="H254" s="176">
        <v>2921296.9103408586</v>
      </c>
      <c r="I254" s="177">
        <v>2638746.9369623712</v>
      </c>
      <c r="J254" s="177">
        <v>690303.04448150028</v>
      </c>
      <c r="K254" s="177">
        <v>478313.6543901792</v>
      </c>
      <c r="L254" s="189">
        <f t="shared" si="35"/>
        <v>3611599.9548223587</v>
      </c>
      <c r="M254" s="178">
        <f t="shared" si="36"/>
        <v>3117060.5913525503</v>
      </c>
      <c r="N254" s="387">
        <f>INDEX('CHIRP Payment Calc'!AM:AM,MATCH(F254,'CHIRP Payment Calc'!C:C,0))</f>
        <v>0.76</v>
      </c>
      <c r="O254" s="387">
        <f>INDEX('CHIRP Payment Calc'!AL:AL,MATCH(FeeCalc!F254,'CHIRP Payment Calc'!C:C,0))</f>
        <v>0</v>
      </c>
      <c r="P254" s="176">
        <f t="shared" si="33"/>
        <v>2744815.9656649926</v>
      </c>
      <c r="Q254" s="177">
        <f t="shared" si="37"/>
        <v>135448.99202323135</v>
      </c>
      <c r="R254" s="177">
        <f t="shared" si="38"/>
        <v>33487.041306762148</v>
      </c>
      <c r="S254" s="177">
        <f t="shared" si="39"/>
        <v>168936.03332999349</v>
      </c>
      <c r="T254" s="177">
        <f t="shared" si="40"/>
        <v>2355634.6438822839</v>
      </c>
      <c r="U254" s="177">
        <f t="shared" si="41"/>
        <v>558117.35511270247</v>
      </c>
      <c r="V254" s="177">
        <f t="shared" si="42"/>
        <v>0</v>
      </c>
      <c r="W254" s="177">
        <f t="shared" si="43"/>
        <v>0</v>
      </c>
      <c r="X254" s="178">
        <f t="shared" si="34"/>
        <v>558117.35511270247</v>
      </c>
    </row>
    <row r="255" spans="4:24">
      <c r="D255" s="9" t="s">
        <v>228</v>
      </c>
      <c r="E255" s="9" t="s">
        <v>3071</v>
      </c>
      <c r="F255" s="4" t="s">
        <v>107</v>
      </c>
      <c r="G255" s="9" t="s">
        <v>23125</v>
      </c>
      <c r="H255" s="176">
        <v>661781.47894295922</v>
      </c>
      <c r="I255" s="177">
        <v>78446.738052401925</v>
      </c>
      <c r="J255" s="177">
        <v>74994.522652334315</v>
      </c>
      <c r="K255" s="177">
        <v>115570.10892218667</v>
      </c>
      <c r="L255" s="189">
        <f t="shared" si="35"/>
        <v>736776.00159529352</v>
      </c>
      <c r="M255" s="178">
        <f t="shared" si="36"/>
        <v>194016.84697458858</v>
      </c>
      <c r="N255" s="387">
        <f>INDEX('CHIRP Payment Calc'!AM:AM,MATCH(F255,'CHIRP Payment Calc'!C:C,0))</f>
        <v>0.32</v>
      </c>
      <c r="O255" s="387">
        <f>INDEX('CHIRP Payment Calc'!AL:AL,MATCH(FeeCalc!F255,'CHIRP Payment Calc'!C:C,0))</f>
        <v>0</v>
      </c>
      <c r="P255" s="176">
        <f t="shared" si="33"/>
        <v>235768.32051049394</v>
      </c>
      <c r="Q255" s="177">
        <f t="shared" si="37"/>
        <v>12919.659641963342</v>
      </c>
      <c r="R255" s="177">
        <f t="shared" si="38"/>
        <v>1531.803015877467</v>
      </c>
      <c r="S255" s="177">
        <f t="shared" si="39"/>
        <v>14451.46265784081</v>
      </c>
      <c r="T255" s="177">
        <f t="shared" si="40"/>
        <v>224689.7329037103</v>
      </c>
      <c r="U255" s="177">
        <f t="shared" si="41"/>
        <v>25530.050264624449</v>
      </c>
      <c r="V255" s="177">
        <f t="shared" si="42"/>
        <v>0</v>
      </c>
      <c r="W255" s="177">
        <f t="shared" si="43"/>
        <v>0</v>
      </c>
      <c r="X255" s="178">
        <f t="shared" si="34"/>
        <v>25530.050264624449</v>
      </c>
    </row>
    <row r="256" spans="4:24">
      <c r="D256" s="9" t="s">
        <v>228</v>
      </c>
      <c r="E256" s="9" t="s">
        <v>3071</v>
      </c>
      <c r="F256" s="4" t="s">
        <v>737</v>
      </c>
      <c r="G256" s="9" t="s">
        <v>3313</v>
      </c>
      <c r="H256" s="176">
        <v>304434.81968243513</v>
      </c>
      <c r="I256" s="177">
        <v>124111.18589486167</v>
      </c>
      <c r="J256" s="177">
        <v>128583.86488867579</v>
      </c>
      <c r="K256" s="177">
        <v>24373.670440363931</v>
      </c>
      <c r="L256" s="189">
        <f t="shared" si="35"/>
        <v>433018.68457111093</v>
      </c>
      <c r="M256" s="178">
        <f t="shared" si="36"/>
        <v>148484.8563352256</v>
      </c>
      <c r="N256" s="387">
        <f>INDEX('CHIRP Payment Calc'!AM:AM,MATCH(F256,'CHIRP Payment Calc'!C:C,0))</f>
        <v>0.66999999999999993</v>
      </c>
      <c r="O256" s="387">
        <f>INDEX('CHIRP Payment Calc'!AL:AL,MATCH(FeeCalc!F256,'CHIRP Payment Calc'!C:C,0))</f>
        <v>0</v>
      </c>
      <c r="P256" s="176">
        <f t="shared" ref="P256:P318" si="44">(L256*N256)+(M256*O256)</f>
        <v>290122.51866264432</v>
      </c>
      <c r="Q256" s="177">
        <f t="shared" si="37"/>
        <v>12443.874194446484</v>
      </c>
      <c r="R256" s="177">
        <f t="shared" si="38"/>
        <v>5499.0120941752839</v>
      </c>
      <c r="S256" s="177">
        <f t="shared" si="39"/>
        <v>17942.886288621768</v>
      </c>
      <c r="T256" s="177">
        <f t="shared" si="40"/>
        <v>216415.20338167797</v>
      </c>
      <c r="U256" s="177">
        <f t="shared" si="41"/>
        <v>91650.201569588055</v>
      </c>
      <c r="V256" s="177">
        <f t="shared" si="42"/>
        <v>0</v>
      </c>
      <c r="W256" s="177">
        <f t="shared" si="43"/>
        <v>0</v>
      </c>
      <c r="X256" s="178">
        <f t="shared" ref="X256:X318" si="45">U256+W256</f>
        <v>91650.201569588055</v>
      </c>
    </row>
    <row r="257" spans="4:24">
      <c r="D257" s="9" t="s">
        <v>228</v>
      </c>
      <c r="E257" s="9" t="s">
        <v>3071</v>
      </c>
      <c r="F257" s="4" t="s">
        <v>349</v>
      </c>
      <c r="G257" s="9" t="s">
        <v>3580</v>
      </c>
      <c r="H257" s="176">
        <v>172740.16519026956</v>
      </c>
      <c r="I257" s="177">
        <v>0</v>
      </c>
      <c r="J257" s="177">
        <v>30810.175273164175</v>
      </c>
      <c r="K257" s="177">
        <v>0</v>
      </c>
      <c r="L257" s="189">
        <f t="shared" ref="L257:L319" si="46">H257+J257</f>
        <v>203550.34046343373</v>
      </c>
      <c r="M257" s="178">
        <f t="shared" ref="M257:M319" si="47">I257+K257</f>
        <v>0</v>
      </c>
      <c r="N257" s="387">
        <f>INDEX('CHIRP Payment Calc'!AM:AM,MATCH(F257,'CHIRP Payment Calc'!C:C,0))</f>
        <v>0.59000000000000008</v>
      </c>
      <c r="O257" s="387">
        <f>INDEX('CHIRP Payment Calc'!AL:AL,MATCH(FeeCalc!F257,'CHIRP Payment Calc'!C:C,0))</f>
        <v>0</v>
      </c>
      <c r="P257" s="176">
        <f t="shared" si="44"/>
        <v>120094.70087342591</v>
      </c>
      <c r="Q257" s="177">
        <f t="shared" ref="Q257:Q319" si="48">(T257+V257)*$B$10</f>
        <v>6217.7295534004197</v>
      </c>
      <c r="R257" s="177">
        <f t="shared" ref="R257:R319" si="49">(U257+W257)*$B$11</f>
        <v>1160.298090074481</v>
      </c>
      <c r="S257" s="177">
        <f t="shared" ref="S257:S319" si="50">(T257+V257)*$B$10+(U257+W257)*$B$11</f>
        <v>7378.0276434749012</v>
      </c>
      <c r="T257" s="177">
        <f t="shared" ref="T257:T319" si="51">H257/(1-$B$10)*N257</f>
        <v>108134.42701565947</v>
      </c>
      <c r="U257" s="177">
        <f t="shared" ref="U257:U319" si="52">J257/(1-$B$11)*N257</f>
        <v>19338.301501241349</v>
      </c>
      <c r="V257" s="177">
        <f t="shared" ref="V257:V319" si="53">I257/(1-$B$10)*O257</f>
        <v>0</v>
      </c>
      <c r="W257" s="177">
        <f t="shared" ref="W257:W319" si="54">K257/(1-$B$11)*O257</f>
        <v>0</v>
      </c>
      <c r="X257" s="178">
        <f t="shared" si="45"/>
        <v>19338.301501241349</v>
      </c>
    </row>
    <row r="258" spans="4:24">
      <c r="D258" s="9" t="s">
        <v>228</v>
      </c>
      <c r="E258" s="9" t="s">
        <v>3071</v>
      </c>
      <c r="F258" s="4" t="s">
        <v>503</v>
      </c>
      <c r="G258" s="9" t="s">
        <v>22981</v>
      </c>
      <c r="H258" s="176">
        <v>1487445.5932331341</v>
      </c>
      <c r="I258" s="177">
        <v>1274259.5253805267</v>
      </c>
      <c r="J258" s="177">
        <v>184532.88578671866</v>
      </c>
      <c r="K258" s="177">
        <v>90870.31572344809</v>
      </c>
      <c r="L258" s="189">
        <f t="shared" si="46"/>
        <v>1671978.4790198528</v>
      </c>
      <c r="M258" s="178">
        <f t="shared" si="47"/>
        <v>1365129.8411039747</v>
      </c>
      <c r="N258" s="387">
        <f>INDEX('CHIRP Payment Calc'!AM:AM,MATCH(F258,'CHIRP Payment Calc'!C:C,0))</f>
        <v>0.25</v>
      </c>
      <c r="O258" s="387">
        <f>INDEX('CHIRP Payment Calc'!AL:AL,MATCH(FeeCalc!F258,'CHIRP Payment Calc'!C:C,0))</f>
        <v>0</v>
      </c>
      <c r="P258" s="176">
        <f t="shared" si="44"/>
        <v>417994.61975496321</v>
      </c>
      <c r="Q258" s="177">
        <f t="shared" si="48"/>
        <v>22686.504406075652</v>
      </c>
      <c r="R258" s="177">
        <f t="shared" si="49"/>
        <v>2944.673709362532</v>
      </c>
      <c r="S258" s="177">
        <f t="shared" si="50"/>
        <v>25631.178115438182</v>
      </c>
      <c r="T258" s="177">
        <f t="shared" si="51"/>
        <v>394547.90271435917</v>
      </c>
      <c r="U258" s="177">
        <f t="shared" si="52"/>
        <v>49077.895156042199</v>
      </c>
      <c r="V258" s="177">
        <f t="shared" si="53"/>
        <v>0</v>
      </c>
      <c r="W258" s="177">
        <f t="shared" si="54"/>
        <v>0</v>
      </c>
      <c r="X258" s="178">
        <f t="shared" si="45"/>
        <v>49077.895156042199</v>
      </c>
    </row>
    <row r="259" spans="4:24">
      <c r="D259" s="9" t="s">
        <v>228</v>
      </c>
      <c r="E259" s="9" t="s">
        <v>3071</v>
      </c>
      <c r="F259" s="4" t="s">
        <v>3548</v>
      </c>
      <c r="G259" s="9" t="s">
        <v>22997</v>
      </c>
      <c r="H259" s="176">
        <v>1799678.5656445338</v>
      </c>
      <c r="I259" s="177">
        <v>3225923.0939882253</v>
      </c>
      <c r="J259" s="177">
        <v>835246.007206031</v>
      </c>
      <c r="K259" s="177">
        <v>1381348.753478165</v>
      </c>
      <c r="L259" s="189">
        <f t="shared" si="46"/>
        <v>2634924.572850565</v>
      </c>
      <c r="M259" s="178">
        <f t="shared" si="47"/>
        <v>4607271.8474663906</v>
      </c>
      <c r="N259" s="387">
        <f>INDEX('CHIRP Payment Calc'!AM:AM,MATCH(F259,'CHIRP Payment Calc'!C:C,0))</f>
        <v>0.99</v>
      </c>
      <c r="O259" s="387">
        <f>INDEX('CHIRP Payment Calc'!AL:AL,MATCH(FeeCalc!F259,'CHIRP Payment Calc'!C:C,0))</f>
        <v>0</v>
      </c>
      <c r="P259" s="176">
        <f t="shared" si="44"/>
        <v>2608575.3271220592</v>
      </c>
      <c r="Q259" s="177">
        <f t="shared" si="48"/>
        <v>108696.76641837145</v>
      </c>
      <c r="R259" s="177">
        <f t="shared" si="49"/>
        <v>52780.439178764093</v>
      </c>
      <c r="S259" s="177">
        <f t="shared" si="50"/>
        <v>161477.20559713553</v>
      </c>
      <c r="T259" s="177">
        <f t="shared" si="51"/>
        <v>1890378.54640646</v>
      </c>
      <c r="U259" s="177">
        <f t="shared" si="52"/>
        <v>879673.98631273478</v>
      </c>
      <c r="V259" s="177">
        <f t="shared" si="53"/>
        <v>0</v>
      </c>
      <c r="W259" s="177">
        <f t="shared" si="54"/>
        <v>0</v>
      </c>
      <c r="X259" s="178">
        <f t="shared" si="45"/>
        <v>879673.98631273478</v>
      </c>
    </row>
    <row r="260" spans="4:24">
      <c r="D260" s="9" t="s">
        <v>228</v>
      </c>
      <c r="E260" s="9" t="s">
        <v>3071</v>
      </c>
      <c r="F260" s="4" t="s">
        <v>749</v>
      </c>
      <c r="G260" s="9" t="s">
        <v>3629</v>
      </c>
      <c r="H260" s="176">
        <v>200152.93886395084</v>
      </c>
      <c r="I260" s="177">
        <v>4687.3136656752649</v>
      </c>
      <c r="J260" s="177">
        <v>53961.120831722728</v>
      </c>
      <c r="K260" s="177">
        <v>1427.8464657792829</v>
      </c>
      <c r="L260" s="189">
        <f t="shared" si="46"/>
        <v>254114.05969567358</v>
      </c>
      <c r="M260" s="178">
        <f t="shared" si="47"/>
        <v>6115.1601314545478</v>
      </c>
      <c r="N260" s="387">
        <f>INDEX('CHIRP Payment Calc'!AM:AM,MATCH(F260,'CHIRP Payment Calc'!C:C,0))</f>
        <v>0.25</v>
      </c>
      <c r="O260" s="387">
        <f>INDEX('CHIRP Payment Calc'!AL:AL,MATCH(FeeCalc!F260,'CHIRP Payment Calc'!C:C,0))</f>
        <v>0</v>
      </c>
      <c r="P260" s="176">
        <f t="shared" si="44"/>
        <v>63528.514923918396</v>
      </c>
      <c r="Q260" s="177">
        <f t="shared" si="48"/>
        <v>3052.7304999143694</v>
      </c>
      <c r="R260" s="177">
        <f t="shared" si="49"/>
        <v>861.08171539983095</v>
      </c>
      <c r="S260" s="177">
        <f t="shared" si="50"/>
        <v>3913.8122153142003</v>
      </c>
      <c r="T260" s="177">
        <f t="shared" si="51"/>
        <v>53090.965215902077</v>
      </c>
      <c r="U260" s="177">
        <f t="shared" si="52"/>
        <v>14351.361923330514</v>
      </c>
      <c r="V260" s="177">
        <f t="shared" si="53"/>
        <v>0</v>
      </c>
      <c r="W260" s="177">
        <f t="shared" si="54"/>
        <v>0</v>
      </c>
      <c r="X260" s="178">
        <f t="shared" si="45"/>
        <v>14351.361923330514</v>
      </c>
    </row>
    <row r="261" spans="4:24">
      <c r="D261" s="9" t="s">
        <v>228</v>
      </c>
      <c r="E261" s="9" t="s">
        <v>3071</v>
      </c>
      <c r="F261" s="4" t="s">
        <v>902</v>
      </c>
      <c r="G261" s="9" t="s">
        <v>3463</v>
      </c>
      <c r="H261" s="176">
        <v>233731.40700209621</v>
      </c>
      <c r="I261" s="177">
        <v>18678.991151980335</v>
      </c>
      <c r="J261" s="177">
        <v>74732.878263420993</v>
      </c>
      <c r="K261" s="177">
        <v>21222.165241740084</v>
      </c>
      <c r="L261" s="189">
        <f t="shared" si="46"/>
        <v>308464.28526551719</v>
      </c>
      <c r="M261" s="178">
        <f t="shared" si="47"/>
        <v>39901.156393720419</v>
      </c>
      <c r="N261" s="387">
        <f>INDEX('CHIRP Payment Calc'!AM:AM,MATCH(F261,'CHIRP Payment Calc'!C:C,0))</f>
        <v>0.25</v>
      </c>
      <c r="O261" s="387">
        <f>INDEX('CHIRP Payment Calc'!AL:AL,MATCH(FeeCalc!F261,'CHIRP Payment Calc'!C:C,0))</f>
        <v>0</v>
      </c>
      <c r="P261" s="176">
        <f t="shared" si="44"/>
        <v>77116.071316379297</v>
      </c>
      <c r="Q261" s="177">
        <f t="shared" si="48"/>
        <v>3564.8689396871437</v>
      </c>
      <c r="R261" s="177">
        <f t="shared" si="49"/>
        <v>1192.5459297354416</v>
      </c>
      <c r="S261" s="177">
        <f t="shared" si="50"/>
        <v>4757.4148694225851</v>
      </c>
      <c r="T261" s="177">
        <f t="shared" si="51"/>
        <v>61997.720690211194</v>
      </c>
      <c r="U261" s="177">
        <f t="shared" si="52"/>
        <v>19875.765495590691</v>
      </c>
      <c r="V261" s="177">
        <f t="shared" si="53"/>
        <v>0</v>
      </c>
      <c r="W261" s="177">
        <f t="shared" si="54"/>
        <v>0</v>
      </c>
      <c r="X261" s="178">
        <f t="shared" si="45"/>
        <v>19875.765495590691</v>
      </c>
    </row>
    <row r="262" spans="4:24">
      <c r="D262" s="9" t="s">
        <v>228</v>
      </c>
      <c r="E262" s="9" t="s">
        <v>3071</v>
      </c>
      <c r="F262" s="4" t="s">
        <v>518</v>
      </c>
      <c r="G262" s="9" t="s">
        <v>3628</v>
      </c>
      <c r="H262" s="176">
        <v>208424.11437338375</v>
      </c>
      <c r="I262" s="177">
        <v>370959.93774364487</v>
      </c>
      <c r="J262" s="177">
        <v>91638.600861579034</v>
      </c>
      <c r="K262" s="177">
        <v>131034.73156069627</v>
      </c>
      <c r="L262" s="189">
        <f t="shared" si="46"/>
        <v>300062.71523496276</v>
      </c>
      <c r="M262" s="178">
        <f t="shared" si="47"/>
        <v>501994.66930434114</v>
      </c>
      <c r="N262" s="387">
        <f>INDEX('CHIRP Payment Calc'!AM:AM,MATCH(F262,'CHIRP Payment Calc'!C:C,0))</f>
        <v>0.25</v>
      </c>
      <c r="O262" s="387">
        <f>INDEX('CHIRP Payment Calc'!AL:AL,MATCH(FeeCalc!F262,'CHIRP Payment Calc'!C:C,0))</f>
        <v>0</v>
      </c>
      <c r="P262" s="176">
        <f t="shared" si="44"/>
        <v>75015.678808740689</v>
      </c>
      <c r="Q262" s="177">
        <f t="shared" si="48"/>
        <v>3178.8823810264098</v>
      </c>
      <c r="R262" s="177">
        <f t="shared" si="49"/>
        <v>1462.3180988549848</v>
      </c>
      <c r="S262" s="177">
        <f t="shared" si="50"/>
        <v>4641.2004798813941</v>
      </c>
      <c r="T262" s="177">
        <f t="shared" si="51"/>
        <v>55284.910974372346</v>
      </c>
      <c r="U262" s="177">
        <f t="shared" si="52"/>
        <v>24371.968314249745</v>
      </c>
      <c r="V262" s="177">
        <f t="shared" si="53"/>
        <v>0</v>
      </c>
      <c r="W262" s="177">
        <f t="shared" si="54"/>
        <v>0</v>
      </c>
      <c r="X262" s="178">
        <f t="shared" si="45"/>
        <v>24371.968314249745</v>
      </c>
    </row>
    <row r="263" spans="4:24">
      <c r="D263" s="9" t="s">
        <v>228</v>
      </c>
      <c r="E263" s="9" t="s">
        <v>3071</v>
      </c>
      <c r="F263" s="4" t="s">
        <v>506</v>
      </c>
      <c r="G263" s="9" t="s">
        <v>23171</v>
      </c>
      <c r="H263" s="176">
        <v>188653.76198366706</v>
      </c>
      <c r="I263" s="177">
        <v>18201.024856723045</v>
      </c>
      <c r="J263" s="177">
        <v>73277.695845692258</v>
      </c>
      <c r="K263" s="177">
        <v>32910.312482079797</v>
      </c>
      <c r="L263" s="189">
        <f t="shared" si="46"/>
        <v>261931.45782935934</v>
      </c>
      <c r="M263" s="178">
        <f t="shared" si="47"/>
        <v>51111.337338802841</v>
      </c>
      <c r="N263" s="387">
        <f>INDEX('CHIRP Payment Calc'!AM:AM,MATCH(F263,'CHIRP Payment Calc'!C:C,0))</f>
        <v>0.25</v>
      </c>
      <c r="O263" s="387">
        <f>INDEX('CHIRP Payment Calc'!AL:AL,MATCH(FeeCalc!F263,'CHIRP Payment Calc'!C:C,0))</f>
        <v>0</v>
      </c>
      <c r="P263" s="176">
        <f t="shared" si="44"/>
        <v>65482.864457339834</v>
      </c>
      <c r="Q263" s="177">
        <f t="shared" si="48"/>
        <v>2877.345176143463</v>
      </c>
      <c r="R263" s="177">
        <f t="shared" si="49"/>
        <v>1169.3249337078553</v>
      </c>
      <c r="S263" s="177">
        <f t="shared" si="50"/>
        <v>4046.6701098513186</v>
      </c>
      <c r="T263" s="177">
        <f t="shared" si="51"/>
        <v>50040.785672060229</v>
      </c>
      <c r="U263" s="177">
        <f t="shared" si="52"/>
        <v>19488.748895130921</v>
      </c>
      <c r="V263" s="177">
        <f t="shared" si="53"/>
        <v>0</v>
      </c>
      <c r="W263" s="177">
        <f t="shared" si="54"/>
        <v>0</v>
      </c>
      <c r="X263" s="178">
        <f t="shared" si="45"/>
        <v>19488.748895130921</v>
      </c>
    </row>
    <row r="264" spans="4:24">
      <c r="D264" s="9" t="s">
        <v>228</v>
      </c>
      <c r="E264" s="9" t="s">
        <v>3071</v>
      </c>
      <c r="F264" s="4" t="s">
        <v>953</v>
      </c>
      <c r="G264" s="9" t="s">
        <v>2388</v>
      </c>
      <c r="H264" s="176">
        <v>549500.21253338142</v>
      </c>
      <c r="I264" s="177">
        <v>637183.28406267706</v>
      </c>
      <c r="J264" s="177">
        <v>56878.729100737677</v>
      </c>
      <c r="K264" s="177">
        <v>58131.976749510082</v>
      </c>
      <c r="L264" s="189">
        <f t="shared" si="46"/>
        <v>606378.94163411914</v>
      </c>
      <c r="M264" s="178">
        <f t="shared" si="47"/>
        <v>695315.2608121871</v>
      </c>
      <c r="N264" s="387">
        <f>INDEX('CHIRP Payment Calc'!AM:AM,MATCH(F264,'CHIRP Payment Calc'!C:C,0))</f>
        <v>0.33</v>
      </c>
      <c r="O264" s="387">
        <f>INDEX('CHIRP Payment Calc'!AL:AL,MATCH(FeeCalc!F264,'CHIRP Payment Calc'!C:C,0))</f>
        <v>0</v>
      </c>
      <c r="P264" s="176">
        <f t="shared" si="44"/>
        <v>200105.05073925931</v>
      </c>
      <c r="Q264" s="177">
        <f t="shared" si="48"/>
        <v>11062.88226293996</v>
      </c>
      <c r="R264" s="177">
        <f t="shared" si="49"/>
        <v>1198.0838682921344</v>
      </c>
      <c r="S264" s="177">
        <f t="shared" si="50"/>
        <v>12260.966131232095</v>
      </c>
      <c r="T264" s="177">
        <f t="shared" si="51"/>
        <v>192397.95239895582</v>
      </c>
      <c r="U264" s="177">
        <f t="shared" si="52"/>
        <v>19968.06447153557</v>
      </c>
      <c r="V264" s="177">
        <f t="shared" si="53"/>
        <v>0</v>
      </c>
      <c r="W264" s="177">
        <f t="shared" si="54"/>
        <v>0</v>
      </c>
      <c r="X264" s="178">
        <f t="shared" si="45"/>
        <v>19968.06447153557</v>
      </c>
    </row>
    <row r="265" spans="4:24">
      <c r="D265" s="9" t="s">
        <v>228</v>
      </c>
      <c r="E265" s="9" t="s">
        <v>3071</v>
      </c>
      <c r="F265" s="4" t="s">
        <v>1004</v>
      </c>
      <c r="G265" s="9" t="s">
        <v>23174</v>
      </c>
      <c r="H265" s="176">
        <v>1504791.7326631297</v>
      </c>
      <c r="I265" s="177">
        <v>1188448.0906272335</v>
      </c>
      <c r="J265" s="177">
        <v>394415.94205568131</v>
      </c>
      <c r="K265" s="177">
        <v>218842.57544365275</v>
      </c>
      <c r="L265" s="189">
        <f t="shared" si="46"/>
        <v>1899207.6747188109</v>
      </c>
      <c r="M265" s="178">
        <f t="shared" si="47"/>
        <v>1407290.6660708862</v>
      </c>
      <c r="N265" s="387">
        <f>INDEX('CHIRP Payment Calc'!AM:AM,MATCH(F265,'CHIRP Payment Calc'!C:C,0))</f>
        <v>0.25</v>
      </c>
      <c r="O265" s="387">
        <f>INDEX('CHIRP Payment Calc'!AL:AL,MATCH(FeeCalc!F265,'CHIRP Payment Calc'!C:C,0))</f>
        <v>0</v>
      </c>
      <c r="P265" s="176">
        <f t="shared" si="44"/>
        <v>474801.91867970274</v>
      </c>
      <c r="Q265" s="177">
        <f t="shared" si="48"/>
        <v>22951.067540618027</v>
      </c>
      <c r="R265" s="177">
        <f t="shared" si="49"/>
        <v>6293.8714157821496</v>
      </c>
      <c r="S265" s="177">
        <f t="shared" si="50"/>
        <v>29244.938956400176</v>
      </c>
      <c r="T265" s="177">
        <f t="shared" si="51"/>
        <v>399149.00070640043</v>
      </c>
      <c r="U265" s="177">
        <f t="shared" si="52"/>
        <v>104897.85692970248</v>
      </c>
      <c r="V265" s="177">
        <f t="shared" si="53"/>
        <v>0</v>
      </c>
      <c r="W265" s="177">
        <f t="shared" si="54"/>
        <v>0</v>
      </c>
      <c r="X265" s="178">
        <f t="shared" si="45"/>
        <v>104897.85692970248</v>
      </c>
    </row>
    <row r="266" spans="4:24">
      <c r="D266" s="9" t="s">
        <v>228</v>
      </c>
      <c r="E266" s="9" t="s">
        <v>3071</v>
      </c>
      <c r="F266" s="4" t="s">
        <v>1747</v>
      </c>
      <c r="G266" s="9" t="s">
        <v>22923</v>
      </c>
      <c r="H266" s="176">
        <v>472018.69155203196</v>
      </c>
      <c r="I266" s="177">
        <v>11534.978287561556</v>
      </c>
      <c r="J266" s="177">
        <v>129206.20883659457</v>
      </c>
      <c r="K266" s="177">
        <v>30471.676783372022</v>
      </c>
      <c r="L266" s="189">
        <f t="shared" si="46"/>
        <v>601224.9003886265</v>
      </c>
      <c r="M266" s="178">
        <f t="shared" si="47"/>
        <v>42006.655070933579</v>
      </c>
      <c r="N266" s="387">
        <f>INDEX('CHIRP Payment Calc'!AM:AM,MATCH(F266,'CHIRP Payment Calc'!C:C,0))</f>
        <v>0.25</v>
      </c>
      <c r="O266" s="387">
        <f>INDEX('CHIRP Payment Calc'!AL:AL,MATCH(FeeCalc!F266,'CHIRP Payment Calc'!C:C,0))</f>
        <v>0</v>
      </c>
      <c r="P266" s="176">
        <f t="shared" si="44"/>
        <v>150306.22509715662</v>
      </c>
      <c r="Q266" s="177">
        <f t="shared" si="48"/>
        <v>7199.224075395713</v>
      </c>
      <c r="R266" s="177">
        <f t="shared" si="49"/>
        <v>2061.8012048392752</v>
      </c>
      <c r="S266" s="177">
        <f t="shared" si="50"/>
        <v>9261.0252802349878</v>
      </c>
      <c r="T266" s="177">
        <f t="shared" si="51"/>
        <v>125203.89696340371</v>
      </c>
      <c r="U266" s="177">
        <f t="shared" si="52"/>
        <v>34363.353413987919</v>
      </c>
      <c r="V266" s="177">
        <f t="shared" si="53"/>
        <v>0</v>
      </c>
      <c r="W266" s="177">
        <f t="shared" si="54"/>
        <v>0</v>
      </c>
      <c r="X266" s="178">
        <f t="shared" si="45"/>
        <v>34363.353413987919</v>
      </c>
    </row>
    <row r="267" spans="4:24">
      <c r="D267" s="9" t="s">
        <v>228</v>
      </c>
      <c r="E267" s="9" t="s">
        <v>3071</v>
      </c>
      <c r="F267" s="4" t="s">
        <v>2628</v>
      </c>
      <c r="G267" s="9" t="s">
        <v>22977</v>
      </c>
      <c r="H267" s="176">
        <v>1161227.355360081</v>
      </c>
      <c r="I267" s="177">
        <v>1267445.1743819704</v>
      </c>
      <c r="J267" s="177">
        <v>259221.84927217636</v>
      </c>
      <c r="K267" s="177">
        <v>1050630.4416846503</v>
      </c>
      <c r="L267" s="189">
        <f t="shared" si="46"/>
        <v>1420449.2046322573</v>
      </c>
      <c r="M267" s="178">
        <f t="shared" si="47"/>
        <v>2318075.6160666207</v>
      </c>
      <c r="N267" s="387">
        <f>INDEX('CHIRP Payment Calc'!AM:AM,MATCH(F267,'CHIRP Payment Calc'!C:C,0))</f>
        <v>1.25</v>
      </c>
      <c r="O267" s="387">
        <f>INDEX('CHIRP Payment Calc'!AL:AL,MATCH(FeeCalc!F267,'CHIRP Payment Calc'!C:C,0))</f>
        <v>0</v>
      </c>
      <c r="P267" s="176">
        <f t="shared" si="44"/>
        <v>1775561.5057903216</v>
      </c>
      <c r="Q267" s="177">
        <f t="shared" si="48"/>
        <v>88555.136516186554</v>
      </c>
      <c r="R267" s="177">
        <f t="shared" si="49"/>
        <v>20682.594356822588</v>
      </c>
      <c r="S267" s="177">
        <f t="shared" si="50"/>
        <v>109237.73087300915</v>
      </c>
      <c r="T267" s="177">
        <f t="shared" si="51"/>
        <v>1540089.3307162877</v>
      </c>
      <c r="U267" s="177">
        <f t="shared" si="52"/>
        <v>344709.90594704309</v>
      </c>
      <c r="V267" s="177">
        <f t="shared" si="53"/>
        <v>0</v>
      </c>
      <c r="W267" s="177">
        <f t="shared" si="54"/>
        <v>0</v>
      </c>
      <c r="X267" s="178">
        <f t="shared" si="45"/>
        <v>344709.90594704309</v>
      </c>
    </row>
    <row r="268" spans="4:24">
      <c r="D268" s="9" t="s">
        <v>228</v>
      </c>
      <c r="E268" s="9" t="s">
        <v>3071</v>
      </c>
      <c r="F268" s="4" t="s">
        <v>680</v>
      </c>
      <c r="G268" s="9" t="s">
        <v>22989</v>
      </c>
      <c r="H268" s="176">
        <v>254941.88860412719</v>
      </c>
      <c r="I268" s="177">
        <v>12078.017781087521</v>
      </c>
      <c r="J268" s="177">
        <v>17760.457532269316</v>
      </c>
      <c r="K268" s="177">
        <v>0</v>
      </c>
      <c r="L268" s="189">
        <f t="shared" si="46"/>
        <v>272702.34613639652</v>
      </c>
      <c r="M268" s="178">
        <f t="shared" si="47"/>
        <v>12078.017781087521</v>
      </c>
      <c r="N268" s="387">
        <f>INDEX('CHIRP Payment Calc'!AM:AM,MATCH(F268,'CHIRP Payment Calc'!C:C,0))</f>
        <v>0.25</v>
      </c>
      <c r="O268" s="387">
        <f>INDEX('CHIRP Payment Calc'!AL:AL,MATCH(FeeCalc!F268,'CHIRP Payment Calc'!C:C,0))</f>
        <v>0</v>
      </c>
      <c r="P268" s="176">
        <f t="shared" si="44"/>
        <v>68175.586534099129</v>
      </c>
      <c r="Q268" s="177">
        <f t="shared" si="48"/>
        <v>3888.3709800364227</v>
      </c>
      <c r="R268" s="177">
        <f t="shared" si="49"/>
        <v>283.41155636599973</v>
      </c>
      <c r="S268" s="177">
        <f t="shared" si="50"/>
        <v>4171.782536402422</v>
      </c>
      <c r="T268" s="177">
        <f t="shared" si="51"/>
        <v>67623.843131068221</v>
      </c>
      <c r="U268" s="177">
        <f t="shared" si="52"/>
        <v>4723.5259394333289</v>
      </c>
      <c r="V268" s="177">
        <f t="shared" si="53"/>
        <v>0</v>
      </c>
      <c r="W268" s="177">
        <f t="shared" si="54"/>
        <v>0</v>
      </c>
      <c r="X268" s="178">
        <f t="shared" si="45"/>
        <v>4723.5259394333289</v>
      </c>
    </row>
    <row r="269" spans="4:24">
      <c r="D269" s="9" t="s">
        <v>228</v>
      </c>
      <c r="E269" s="9" t="s">
        <v>3071</v>
      </c>
      <c r="F269" s="4" t="s">
        <v>626</v>
      </c>
      <c r="G269" s="9" t="s">
        <v>22976</v>
      </c>
      <c r="H269" s="176">
        <v>636449.31647817011</v>
      </c>
      <c r="I269" s="177">
        <v>90340.799861261345</v>
      </c>
      <c r="J269" s="177">
        <v>278178.54423251998</v>
      </c>
      <c r="K269" s="177">
        <v>276125.49129233509</v>
      </c>
      <c r="L269" s="189">
        <f t="shared" si="46"/>
        <v>914627.86071069003</v>
      </c>
      <c r="M269" s="178">
        <f t="shared" si="47"/>
        <v>366466.29115359642</v>
      </c>
      <c r="N269" s="387">
        <f>INDEX('CHIRP Payment Calc'!AM:AM,MATCH(F269,'CHIRP Payment Calc'!C:C,0))</f>
        <v>0.25</v>
      </c>
      <c r="O269" s="387">
        <f>INDEX('CHIRP Payment Calc'!AL:AL,MATCH(FeeCalc!F269,'CHIRP Payment Calc'!C:C,0))</f>
        <v>0</v>
      </c>
      <c r="P269" s="176">
        <f t="shared" si="44"/>
        <v>228656.96517767251</v>
      </c>
      <c r="Q269" s="177">
        <f t="shared" si="48"/>
        <v>9707.1182221471572</v>
      </c>
      <c r="R269" s="177">
        <f t="shared" si="49"/>
        <v>4439.0193228593625</v>
      </c>
      <c r="S269" s="177">
        <f t="shared" si="50"/>
        <v>14146.137545006521</v>
      </c>
      <c r="T269" s="177">
        <f t="shared" si="51"/>
        <v>168819.44734168969</v>
      </c>
      <c r="U269" s="177">
        <f t="shared" si="52"/>
        <v>73983.655380989367</v>
      </c>
      <c r="V269" s="177">
        <f t="shared" si="53"/>
        <v>0</v>
      </c>
      <c r="W269" s="177">
        <f t="shared" si="54"/>
        <v>0</v>
      </c>
      <c r="X269" s="178">
        <f t="shared" si="45"/>
        <v>73983.655380989367</v>
      </c>
    </row>
    <row r="270" spans="4:24">
      <c r="D270" s="9" t="s">
        <v>228</v>
      </c>
      <c r="E270" s="9" t="s">
        <v>3071</v>
      </c>
      <c r="F270" s="4" t="s">
        <v>593</v>
      </c>
      <c r="G270" s="9" t="s">
        <v>23042</v>
      </c>
      <c r="H270" s="176">
        <v>849659.73439630645</v>
      </c>
      <c r="I270" s="177">
        <v>831068.33009559091</v>
      </c>
      <c r="J270" s="177">
        <v>172456.19793216392</v>
      </c>
      <c r="K270" s="177">
        <v>107372.3083080818</v>
      </c>
      <c r="L270" s="189">
        <f t="shared" si="46"/>
        <v>1022115.9323284704</v>
      </c>
      <c r="M270" s="178">
        <f t="shared" si="47"/>
        <v>938440.63840367272</v>
      </c>
      <c r="N270" s="387">
        <f>INDEX('CHIRP Payment Calc'!AM:AM,MATCH(F270,'CHIRP Payment Calc'!C:C,0))</f>
        <v>0.39</v>
      </c>
      <c r="O270" s="387">
        <f>INDEX('CHIRP Payment Calc'!AL:AL,MATCH(FeeCalc!F270,'CHIRP Payment Calc'!C:C,0))</f>
        <v>0</v>
      </c>
      <c r="P270" s="176">
        <f t="shared" si="44"/>
        <v>398625.21360810346</v>
      </c>
      <c r="Q270" s="177">
        <f t="shared" si="48"/>
        <v>20216.041956325913</v>
      </c>
      <c r="R270" s="177">
        <f t="shared" si="49"/>
        <v>4293.0585442687625</v>
      </c>
      <c r="S270" s="177">
        <f t="shared" si="50"/>
        <v>24509.100500594675</v>
      </c>
      <c r="T270" s="177">
        <f t="shared" si="51"/>
        <v>351583.33837088541</v>
      </c>
      <c r="U270" s="177">
        <f t="shared" si="52"/>
        <v>71550.975737812696</v>
      </c>
      <c r="V270" s="177">
        <f t="shared" si="53"/>
        <v>0</v>
      </c>
      <c r="W270" s="177">
        <f t="shared" si="54"/>
        <v>0</v>
      </c>
      <c r="X270" s="178">
        <f t="shared" si="45"/>
        <v>71550.975737812696</v>
      </c>
    </row>
    <row r="271" spans="4:24">
      <c r="D271" s="9" t="s">
        <v>228</v>
      </c>
      <c r="E271" s="9" t="s">
        <v>3071</v>
      </c>
      <c r="F271" s="4" t="s">
        <v>113</v>
      </c>
      <c r="G271" s="9" t="s">
        <v>3421</v>
      </c>
      <c r="H271" s="176">
        <v>1579294.1792273994</v>
      </c>
      <c r="I271" s="177">
        <v>1385667.0790955394</v>
      </c>
      <c r="J271" s="177">
        <v>282752.47713272908</v>
      </c>
      <c r="K271" s="177">
        <v>290916.09532910644</v>
      </c>
      <c r="L271" s="189">
        <f t="shared" si="46"/>
        <v>1862046.6563601284</v>
      </c>
      <c r="M271" s="178">
        <f t="shared" si="47"/>
        <v>1676583.174424646</v>
      </c>
      <c r="N271" s="387">
        <f>INDEX('CHIRP Payment Calc'!AM:AM,MATCH(F271,'CHIRP Payment Calc'!C:C,0))</f>
        <v>0.66999999999999993</v>
      </c>
      <c r="O271" s="387">
        <f>INDEX('CHIRP Payment Calc'!AL:AL,MATCH(FeeCalc!F271,'CHIRP Payment Calc'!C:C,0))</f>
        <v>0</v>
      </c>
      <c r="P271" s="176">
        <f t="shared" si="44"/>
        <v>1247571.259761286</v>
      </c>
      <c r="Q271" s="177">
        <f t="shared" si="48"/>
        <v>64554.173214573537</v>
      </c>
      <c r="R271" s="177">
        <f t="shared" si="49"/>
        <v>12092.180405037989</v>
      </c>
      <c r="S271" s="177">
        <f t="shared" si="50"/>
        <v>76646.353619611531</v>
      </c>
      <c r="T271" s="177">
        <f t="shared" si="51"/>
        <v>1122681.2732969311</v>
      </c>
      <c r="U271" s="177">
        <f t="shared" si="52"/>
        <v>201536.34008396647</v>
      </c>
      <c r="V271" s="177">
        <f t="shared" si="53"/>
        <v>0</v>
      </c>
      <c r="W271" s="177">
        <f t="shared" si="54"/>
        <v>0</v>
      </c>
      <c r="X271" s="178">
        <f t="shared" si="45"/>
        <v>201536.34008396647</v>
      </c>
    </row>
    <row r="272" spans="4:24">
      <c r="D272" s="9" t="s">
        <v>228</v>
      </c>
      <c r="E272" s="9" t="s">
        <v>3071</v>
      </c>
      <c r="F272" s="4" t="s">
        <v>539</v>
      </c>
      <c r="G272" s="9" t="s">
        <v>3439</v>
      </c>
      <c r="H272" s="176">
        <v>296760.98264239664</v>
      </c>
      <c r="I272" s="177">
        <v>298475.85178775986</v>
      </c>
      <c r="J272" s="177">
        <v>47935.13295522477</v>
      </c>
      <c r="K272" s="177">
        <v>82826.178931384129</v>
      </c>
      <c r="L272" s="189">
        <f t="shared" si="46"/>
        <v>344696.11559762142</v>
      </c>
      <c r="M272" s="178">
        <f t="shared" si="47"/>
        <v>381302.03071914398</v>
      </c>
      <c r="N272" s="387">
        <f>INDEX('CHIRP Payment Calc'!AM:AM,MATCH(F272,'CHIRP Payment Calc'!C:C,0))</f>
        <v>1.38</v>
      </c>
      <c r="O272" s="387">
        <f>INDEX('CHIRP Payment Calc'!AL:AL,MATCH(FeeCalc!F272,'CHIRP Payment Calc'!C:C,0))</f>
        <v>0</v>
      </c>
      <c r="P272" s="176">
        <f t="shared" si="44"/>
        <v>475680.63952471752</v>
      </c>
      <c r="Q272" s="177">
        <f t="shared" si="48"/>
        <v>24984.598379495146</v>
      </c>
      <c r="R272" s="177">
        <f t="shared" si="49"/>
        <v>4222.3712858432027</v>
      </c>
      <c r="S272" s="177">
        <f t="shared" si="50"/>
        <v>29206.969665338351</v>
      </c>
      <c r="T272" s="177">
        <f t="shared" si="51"/>
        <v>434514.7544260025</v>
      </c>
      <c r="U272" s="177">
        <f t="shared" si="52"/>
        <v>70372.85476405338</v>
      </c>
      <c r="V272" s="177">
        <f t="shared" si="53"/>
        <v>0</v>
      </c>
      <c r="W272" s="177">
        <f t="shared" si="54"/>
        <v>0</v>
      </c>
      <c r="X272" s="178">
        <f t="shared" si="45"/>
        <v>70372.85476405338</v>
      </c>
    </row>
    <row r="273" spans="4:24">
      <c r="D273" s="9" t="s">
        <v>228</v>
      </c>
      <c r="E273" s="9" t="s">
        <v>3071</v>
      </c>
      <c r="F273" s="4" t="s">
        <v>1156</v>
      </c>
      <c r="G273" s="9" t="s">
        <v>22967</v>
      </c>
      <c r="H273" s="176">
        <v>27256.432687503806</v>
      </c>
      <c r="I273" s="177">
        <v>2793.8417859886376</v>
      </c>
      <c r="J273" s="177">
        <v>4923.8646414710847</v>
      </c>
      <c r="K273" s="177">
        <v>1002.8550757805592</v>
      </c>
      <c r="L273" s="189">
        <f t="shared" si="46"/>
        <v>32180.297328974892</v>
      </c>
      <c r="M273" s="178">
        <f t="shared" si="47"/>
        <v>3796.6968617691969</v>
      </c>
      <c r="N273" s="387">
        <f>INDEX('CHIRP Payment Calc'!AM:AM,MATCH(F273,'CHIRP Payment Calc'!C:C,0))</f>
        <v>0.25</v>
      </c>
      <c r="O273" s="387">
        <f>INDEX('CHIRP Payment Calc'!AL:AL,MATCH(FeeCalc!F273,'CHIRP Payment Calc'!C:C,0))</f>
        <v>0</v>
      </c>
      <c r="P273" s="176">
        <f t="shared" si="44"/>
        <v>8045.0743322437229</v>
      </c>
      <c r="Q273" s="177">
        <f t="shared" si="48"/>
        <v>415.71482215688832</v>
      </c>
      <c r="R273" s="177">
        <f t="shared" si="49"/>
        <v>78.572308108581154</v>
      </c>
      <c r="S273" s="177">
        <f t="shared" si="50"/>
        <v>494.2871302654695</v>
      </c>
      <c r="T273" s="177">
        <f t="shared" si="51"/>
        <v>7229.8229940328401</v>
      </c>
      <c r="U273" s="177">
        <f t="shared" si="52"/>
        <v>1309.5384684763524</v>
      </c>
      <c r="V273" s="177">
        <f t="shared" si="53"/>
        <v>0</v>
      </c>
      <c r="W273" s="177">
        <f t="shared" si="54"/>
        <v>0</v>
      </c>
      <c r="X273" s="178">
        <f t="shared" si="45"/>
        <v>1309.5384684763524</v>
      </c>
    </row>
    <row r="274" spans="4:24">
      <c r="D274" s="9" t="s">
        <v>228</v>
      </c>
      <c r="E274" s="9" t="s">
        <v>3071</v>
      </c>
      <c r="F274" s="4" t="s">
        <v>1410</v>
      </c>
      <c r="G274" s="9" t="s">
        <v>22934</v>
      </c>
      <c r="H274" s="176">
        <v>1366187.8657060014</v>
      </c>
      <c r="I274" s="177">
        <v>172684.06441665106</v>
      </c>
      <c r="J274" s="177">
        <v>488236.0001630683</v>
      </c>
      <c r="K274" s="177">
        <v>708009.61854585272</v>
      </c>
      <c r="L274" s="189">
        <f t="shared" si="46"/>
        <v>1854423.8658690697</v>
      </c>
      <c r="M274" s="178">
        <f t="shared" si="47"/>
        <v>880693.68296250375</v>
      </c>
      <c r="N274" s="387">
        <f>INDEX('CHIRP Payment Calc'!AM:AM,MATCH(F274,'CHIRP Payment Calc'!C:C,0))</f>
        <v>0.43</v>
      </c>
      <c r="O274" s="387">
        <f>INDEX('CHIRP Payment Calc'!AL:AL,MATCH(FeeCalc!F274,'CHIRP Payment Calc'!C:C,0))</f>
        <v>0</v>
      </c>
      <c r="P274" s="176">
        <f t="shared" si="44"/>
        <v>797402.26232370001</v>
      </c>
      <c r="Q274" s="177">
        <f t="shared" si="48"/>
        <v>35839.78247170386</v>
      </c>
      <c r="R274" s="177">
        <f t="shared" si="49"/>
        <v>13400.520004475706</v>
      </c>
      <c r="S274" s="177">
        <f t="shared" si="50"/>
        <v>49240.302476179568</v>
      </c>
      <c r="T274" s="177">
        <f t="shared" si="51"/>
        <v>623300.56472528446</v>
      </c>
      <c r="U274" s="177">
        <f t="shared" si="52"/>
        <v>223342.00007459507</v>
      </c>
      <c r="V274" s="177">
        <f t="shared" si="53"/>
        <v>0</v>
      </c>
      <c r="W274" s="177">
        <f t="shared" si="54"/>
        <v>0</v>
      </c>
      <c r="X274" s="178">
        <f t="shared" si="45"/>
        <v>223342.00007459507</v>
      </c>
    </row>
    <row r="275" spans="4:24">
      <c r="D275" s="9" t="s">
        <v>228</v>
      </c>
      <c r="E275" s="9" t="s">
        <v>3071</v>
      </c>
      <c r="F275" s="4" t="s">
        <v>340</v>
      </c>
      <c r="G275" s="9" t="s">
        <v>3614</v>
      </c>
      <c r="H275" s="176">
        <v>522020.69279283425</v>
      </c>
      <c r="I275" s="177">
        <v>68264.803399303986</v>
      </c>
      <c r="J275" s="177">
        <v>203163.57154626219</v>
      </c>
      <c r="K275" s="177">
        <v>227.04978886700488</v>
      </c>
      <c r="L275" s="189">
        <f t="shared" si="46"/>
        <v>725184.26433909638</v>
      </c>
      <c r="M275" s="178">
        <f t="shared" si="47"/>
        <v>68491.853188170993</v>
      </c>
      <c r="N275" s="387">
        <f>INDEX('CHIRP Payment Calc'!AM:AM,MATCH(F275,'CHIRP Payment Calc'!C:C,0))</f>
        <v>0.25</v>
      </c>
      <c r="O275" s="387">
        <f>INDEX('CHIRP Payment Calc'!AL:AL,MATCH(FeeCalc!F275,'CHIRP Payment Calc'!C:C,0))</f>
        <v>0</v>
      </c>
      <c r="P275" s="176">
        <f t="shared" si="44"/>
        <v>181296.06608477409</v>
      </c>
      <c r="Q275" s="177">
        <f t="shared" si="48"/>
        <v>7961.8540677952169</v>
      </c>
      <c r="R275" s="177">
        <f t="shared" si="49"/>
        <v>3241.9718863765247</v>
      </c>
      <c r="S275" s="177">
        <f t="shared" si="50"/>
        <v>11203.825954171742</v>
      </c>
      <c r="T275" s="177">
        <f t="shared" si="51"/>
        <v>138467.02726600377</v>
      </c>
      <c r="U275" s="177">
        <f t="shared" si="52"/>
        <v>54032.864772942077</v>
      </c>
      <c r="V275" s="177">
        <f t="shared" si="53"/>
        <v>0</v>
      </c>
      <c r="W275" s="177">
        <f t="shared" si="54"/>
        <v>0</v>
      </c>
      <c r="X275" s="178">
        <f t="shared" si="45"/>
        <v>54032.864772942077</v>
      </c>
    </row>
    <row r="276" spans="4:24">
      <c r="D276" s="9" t="s">
        <v>228</v>
      </c>
      <c r="E276" s="9" t="s">
        <v>3071</v>
      </c>
      <c r="F276" s="4" t="s">
        <v>620</v>
      </c>
      <c r="G276" s="9" t="s">
        <v>23190</v>
      </c>
      <c r="H276" s="176">
        <v>208872.53057458659</v>
      </c>
      <c r="I276" s="177">
        <v>316.04172300543758</v>
      </c>
      <c r="J276" s="177">
        <v>59496.482608138533</v>
      </c>
      <c r="K276" s="177">
        <v>35708.830501008561</v>
      </c>
      <c r="L276" s="189">
        <f t="shared" si="46"/>
        <v>268369.01318272512</v>
      </c>
      <c r="M276" s="178">
        <f t="shared" si="47"/>
        <v>36024.872224013998</v>
      </c>
      <c r="N276" s="387">
        <f>INDEX('CHIRP Payment Calc'!AM:AM,MATCH(F276,'CHIRP Payment Calc'!C:C,0))</f>
        <v>0.62</v>
      </c>
      <c r="O276" s="387">
        <f>INDEX('CHIRP Payment Calc'!AL:AL,MATCH(FeeCalc!F276,'CHIRP Payment Calc'!C:C,0))</f>
        <v>0</v>
      </c>
      <c r="P276" s="176">
        <f t="shared" si="44"/>
        <v>166388.78817328956</v>
      </c>
      <c r="Q276" s="177">
        <f t="shared" si="48"/>
        <v>7900.5896180201717</v>
      </c>
      <c r="R276" s="177">
        <f t="shared" si="49"/>
        <v>2354.5416521518655</v>
      </c>
      <c r="S276" s="177">
        <f t="shared" si="50"/>
        <v>10255.131270172038</v>
      </c>
      <c r="T276" s="177">
        <f t="shared" si="51"/>
        <v>137401.55857426385</v>
      </c>
      <c r="U276" s="177">
        <f t="shared" si="52"/>
        <v>39242.360869197757</v>
      </c>
      <c r="V276" s="177">
        <f t="shared" si="53"/>
        <v>0</v>
      </c>
      <c r="W276" s="177">
        <f t="shared" si="54"/>
        <v>0</v>
      </c>
      <c r="X276" s="178">
        <f t="shared" si="45"/>
        <v>39242.360869197757</v>
      </c>
    </row>
    <row r="277" spans="4:24">
      <c r="D277" s="9" t="s">
        <v>228</v>
      </c>
      <c r="E277" s="9" t="s">
        <v>3071</v>
      </c>
      <c r="F277" s="4" t="s">
        <v>719</v>
      </c>
      <c r="G277" s="9" t="s">
        <v>22921</v>
      </c>
      <c r="H277" s="176">
        <v>1163822.583465501</v>
      </c>
      <c r="I277" s="177">
        <v>306867.61136534146</v>
      </c>
      <c r="J277" s="177">
        <v>218114.78716824533</v>
      </c>
      <c r="K277" s="177">
        <v>117523.43608134078</v>
      </c>
      <c r="L277" s="189">
        <f t="shared" si="46"/>
        <v>1381937.3706337463</v>
      </c>
      <c r="M277" s="178">
        <f t="shared" si="47"/>
        <v>424391.04744668223</v>
      </c>
      <c r="N277" s="387">
        <f>INDEX('CHIRP Payment Calc'!AM:AM,MATCH(F277,'CHIRP Payment Calc'!C:C,0))</f>
        <v>0.45</v>
      </c>
      <c r="O277" s="387">
        <f>INDEX('CHIRP Payment Calc'!AL:AL,MATCH(FeeCalc!F277,'CHIRP Payment Calc'!C:C,0))</f>
        <v>0</v>
      </c>
      <c r="P277" s="176">
        <f t="shared" si="44"/>
        <v>621871.81678518583</v>
      </c>
      <c r="Q277" s="177">
        <f t="shared" si="48"/>
        <v>31951.09745057808</v>
      </c>
      <c r="R277" s="177">
        <f t="shared" si="49"/>
        <v>6264.999205896409</v>
      </c>
      <c r="S277" s="177">
        <f t="shared" si="50"/>
        <v>38216.096656474489</v>
      </c>
      <c r="T277" s="177">
        <f t="shared" si="51"/>
        <v>555671.26001005352</v>
      </c>
      <c r="U277" s="177">
        <f t="shared" si="52"/>
        <v>104416.65343160681</v>
      </c>
      <c r="V277" s="177">
        <f t="shared" si="53"/>
        <v>0</v>
      </c>
      <c r="W277" s="177">
        <f t="shared" si="54"/>
        <v>0</v>
      </c>
      <c r="X277" s="178">
        <f t="shared" si="45"/>
        <v>104416.65343160681</v>
      </c>
    </row>
    <row r="278" spans="4:24">
      <c r="D278" s="9" t="s">
        <v>228</v>
      </c>
      <c r="E278" s="9" t="s">
        <v>3071</v>
      </c>
      <c r="F278" s="4" t="s">
        <v>11</v>
      </c>
      <c r="G278" s="9" t="s">
        <v>23183</v>
      </c>
      <c r="H278" s="176">
        <v>195754.52331838169</v>
      </c>
      <c r="I278" s="177">
        <v>6031.6262216553068</v>
      </c>
      <c r="J278" s="177">
        <v>36768.93604167283</v>
      </c>
      <c r="K278" s="177">
        <v>0</v>
      </c>
      <c r="L278" s="189">
        <f t="shared" si="46"/>
        <v>232523.45936005452</v>
      </c>
      <c r="M278" s="178">
        <f t="shared" si="47"/>
        <v>6031.6262216553068</v>
      </c>
      <c r="N278" s="387">
        <f>INDEX('CHIRP Payment Calc'!AM:AM,MATCH(F278,'CHIRP Payment Calc'!C:C,0))</f>
        <v>0.25</v>
      </c>
      <c r="O278" s="387">
        <f>INDEX('CHIRP Payment Calc'!AL:AL,MATCH(FeeCalc!F278,'CHIRP Payment Calc'!C:C,0))</f>
        <v>0</v>
      </c>
      <c r="P278" s="176">
        <f t="shared" si="44"/>
        <v>58130.86484001363</v>
      </c>
      <c r="Q278" s="177">
        <f t="shared" si="48"/>
        <v>2985.6459126808877</v>
      </c>
      <c r="R278" s="177">
        <f t="shared" si="49"/>
        <v>586.73834109052393</v>
      </c>
      <c r="S278" s="177">
        <f t="shared" si="50"/>
        <v>3572.3842537714117</v>
      </c>
      <c r="T278" s="177">
        <f t="shared" si="51"/>
        <v>51924.276742276306</v>
      </c>
      <c r="U278" s="177">
        <f t="shared" si="52"/>
        <v>9778.9723515087317</v>
      </c>
      <c r="V278" s="177">
        <f t="shared" si="53"/>
        <v>0</v>
      </c>
      <c r="W278" s="177">
        <f t="shared" si="54"/>
        <v>0</v>
      </c>
      <c r="X278" s="178">
        <f t="shared" si="45"/>
        <v>9778.9723515087317</v>
      </c>
    </row>
    <row r="279" spans="4:24">
      <c r="D279" s="9" t="s">
        <v>228</v>
      </c>
      <c r="E279" s="9" t="s">
        <v>3071</v>
      </c>
      <c r="F279" s="4" t="s">
        <v>701</v>
      </c>
      <c r="G279" s="9" t="s">
        <v>23122</v>
      </c>
      <c r="H279" s="176">
        <v>248747.08575060073</v>
      </c>
      <c r="I279" s="177">
        <v>438.36240993023705</v>
      </c>
      <c r="J279" s="177">
        <v>34446.297671620443</v>
      </c>
      <c r="K279" s="177">
        <v>2083.7275604761962</v>
      </c>
      <c r="L279" s="189">
        <f t="shared" si="46"/>
        <v>283193.38342222117</v>
      </c>
      <c r="M279" s="178">
        <f t="shared" si="47"/>
        <v>2522.0899704064332</v>
      </c>
      <c r="N279" s="387">
        <f>INDEX('CHIRP Payment Calc'!AM:AM,MATCH(F279,'CHIRP Payment Calc'!C:C,0))</f>
        <v>0.28000000000000003</v>
      </c>
      <c r="O279" s="387">
        <f>INDEX('CHIRP Payment Calc'!AL:AL,MATCH(FeeCalc!F279,'CHIRP Payment Calc'!C:C,0))</f>
        <v>0</v>
      </c>
      <c r="P279" s="176">
        <f t="shared" si="44"/>
        <v>79294.147358221933</v>
      </c>
      <c r="Q279" s="177">
        <f t="shared" si="48"/>
        <v>4249.1544621588037</v>
      </c>
      <c r="R279" s="177">
        <f t="shared" si="49"/>
        <v>615.63595838640811</v>
      </c>
      <c r="S279" s="177">
        <f t="shared" si="50"/>
        <v>4864.7904205452114</v>
      </c>
      <c r="T279" s="177">
        <f t="shared" si="51"/>
        <v>73898.338472327014</v>
      </c>
      <c r="U279" s="177">
        <f t="shared" si="52"/>
        <v>10260.599306440134</v>
      </c>
      <c r="V279" s="177">
        <f t="shared" si="53"/>
        <v>0</v>
      </c>
      <c r="W279" s="177">
        <f t="shared" si="54"/>
        <v>0</v>
      </c>
      <c r="X279" s="178">
        <f t="shared" si="45"/>
        <v>10260.599306440134</v>
      </c>
    </row>
    <row r="280" spans="4:24">
      <c r="D280" s="9" t="s">
        <v>228</v>
      </c>
      <c r="E280" s="9" t="s">
        <v>3071</v>
      </c>
      <c r="F280" s="4" t="s">
        <v>173</v>
      </c>
      <c r="G280" s="9" t="s">
        <v>22930</v>
      </c>
      <c r="H280" s="176">
        <v>487783.95253363659</v>
      </c>
      <c r="I280" s="177">
        <v>32456.970378341786</v>
      </c>
      <c r="J280" s="177">
        <v>173509.04047771526</v>
      </c>
      <c r="K280" s="177">
        <v>58716.535502648316</v>
      </c>
      <c r="L280" s="189">
        <f t="shared" si="46"/>
        <v>661292.99301135191</v>
      </c>
      <c r="M280" s="178">
        <f t="shared" si="47"/>
        <v>91173.505880990095</v>
      </c>
      <c r="N280" s="387">
        <f>INDEX('CHIRP Payment Calc'!AM:AM,MATCH(F280,'CHIRP Payment Calc'!C:C,0))</f>
        <v>0.32</v>
      </c>
      <c r="O280" s="387">
        <f>INDEX('CHIRP Payment Calc'!AL:AL,MATCH(FeeCalc!F280,'CHIRP Payment Calc'!C:C,0))</f>
        <v>0</v>
      </c>
      <c r="P280" s="176">
        <f t="shared" si="44"/>
        <v>211613.7577636326</v>
      </c>
      <c r="Q280" s="177">
        <f t="shared" si="48"/>
        <v>9522.7848558290862</v>
      </c>
      <c r="R280" s="177">
        <f t="shared" si="49"/>
        <v>3544.0144438001421</v>
      </c>
      <c r="S280" s="177">
        <f t="shared" si="50"/>
        <v>13066.799299629229</v>
      </c>
      <c r="T280" s="177">
        <f t="shared" si="51"/>
        <v>165613.6496665928</v>
      </c>
      <c r="U280" s="177">
        <f t="shared" si="52"/>
        <v>59066.907396669027</v>
      </c>
      <c r="V280" s="177">
        <f t="shared" si="53"/>
        <v>0</v>
      </c>
      <c r="W280" s="177">
        <f t="shared" si="54"/>
        <v>0</v>
      </c>
      <c r="X280" s="178">
        <f t="shared" si="45"/>
        <v>59066.907396669027</v>
      </c>
    </row>
    <row r="281" spans="4:24">
      <c r="D281" s="9" t="s">
        <v>228</v>
      </c>
      <c r="E281" s="9" t="s">
        <v>3071</v>
      </c>
      <c r="F281" s="4" t="s">
        <v>752</v>
      </c>
      <c r="G281" s="9" t="s">
        <v>23198</v>
      </c>
      <c r="H281" s="176">
        <v>103556.45991768174</v>
      </c>
      <c r="I281" s="177">
        <v>5991.4557315406983</v>
      </c>
      <c r="J281" s="177">
        <v>13967.461097750907</v>
      </c>
      <c r="K281" s="177">
        <v>17097.599948659121</v>
      </c>
      <c r="L281" s="189">
        <f t="shared" si="46"/>
        <v>117523.92101543266</v>
      </c>
      <c r="M281" s="178">
        <f t="shared" si="47"/>
        <v>23089.055680199817</v>
      </c>
      <c r="N281" s="387">
        <f>INDEX('CHIRP Payment Calc'!AM:AM,MATCH(F281,'CHIRP Payment Calc'!C:C,0))</f>
        <v>0.25</v>
      </c>
      <c r="O281" s="387">
        <f>INDEX('CHIRP Payment Calc'!AL:AL,MATCH(FeeCalc!F281,'CHIRP Payment Calc'!C:C,0))</f>
        <v>0</v>
      </c>
      <c r="P281" s="176">
        <f t="shared" si="44"/>
        <v>29380.980253858164</v>
      </c>
      <c r="Q281" s="177">
        <f t="shared" si="48"/>
        <v>1579.4420279222018</v>
      </c>
      <c r="R281" s="177">
        <f t="shared" si="49"/>
        <v>222.88501751730175</v>
      </c>
      <c r="S281" s="177">
        <f t="shared" si="50"/>
        <v>1802.3270454395035</v>
      </c>
      <c r="T281" s="177">
        <f t="shared" si="51"/>
        <v>27468.557007342639</v>
      </c>
      <c r="U281" s="177">
        <f t="shared" si="52"/>
        <v>3714.7502919550288</v>
      </c>
      <c r="V281" s="177">
        <f t="shared" si="53"/>
        <v>0</v>
      </c>
      <c r="W281" s="177">
        <f t="shared" si="54"/>
        <v>0</v>
      </c>
      <c r="X281" s="178">
        <f t="shared" si="45"/>
        <v>3714.7502919550288</v>
      </c>
    </row>
    <row r="282" spans="4:24">
      <c r="D282" s="9" t="s">
        <v>228</v>
      </c>
      <c r="E282" s="9" t="s">
        <v>3071</v>
      </c>
      <c r="F282" s="4" t="s">
        <v>1028</v>
      </c>
      <c r="G282" s="9" t="s">
        <v>23046</v>
      </c>
      <c r="H282" s="176">
        <v>1331571.4114032886</v>
      </c>
      <c r="I282" s="177">
        <v>989509.02892416448</v>
      </c>
      <c r="J282" s="177">
        <v>198526.02345170986</v>
      </c>
      <c r="K282" s="177">
        <v>226286.7784147349</v>
      </c>
      <c r="L282" s="189">
        <f t="shared" si="46"/>
        <v>1530097.4348549985</v>
      </c>
      <c r="M282" s="178">
        <f t="shared" si="47"/>
        <v>1215795.8073388995</v>
      </c>
      <c r="N282" s="387">
        <f>INDEX('CHIRP Payment Calc'!AM:AM,MATCH(F282,'CHIRP Payment Calc'!C:C,0))</f>
        <v>0.25</v>
      </c>
      <c r="O282" s="387">
        <f>INDEX('CHIRP Payment Calc'!AL:AL,MATCH(FeeCalc!F282,'CHIRP Payment Calc'!C:C,0))</f>
        <v>0</v>
      </c>
      <c r="P282" s="176">
        <f t="shared" si="44"/>
        <v>382524.35871374962</v>
      </c>
      <c r="Q282" s="177">
        <f t="shared" si="48"/>
        <v>20309.113038644322</v>
      </c>
      <c r="R282" s="177">
        <f t="shared" si="49"/>
        <v>3167.9684593357961</v>
      </c>
      <c r="S282" s="177">
        <f t="shared" si="50"/>
        <v>23477.081497980118</v>
      </c>
      <c r="T282" s="177">
        <f t="shared" si="51"/>
        <v>353201.96588946646</v>
      </c>
      <c r="U282" s="177">
        <f t="shared" si="52"/>
        <v>52799.474322263261</v>
      </c>
      <c r="V282" s="177">
        <f t="shared" si="53"/>
        <v>0</v>
      </c>
      <c r="W282" s="177">
        <f t="shared" si="54"/>
        <v>0</v>
      </c>
      <c r="X282" s="178">
        <f t="shared" si="45"/>
        <v>52799.474322263261</v>
      </c>
    </row>
    <row r="283" spans="4:24">
      <c r="D283" s="9" t="s">
        <v>228</v>
      </c>
      <c r="E283" s="9" t="s">
        <v>3071</v>
      </c>
      <c r="F283" s="4" t="s">
        <v>716</v>
      </c>
      <c r="G283" s="9" t="s">
        <v>3571</v>
      </c>
      <c r="H283" s="176">
        <v>133265.41088140983</v>
      </c>
      <c r="I283" s="177">
        <v>0</v>
      </c>
      <c r="J283" s="177">
        <v>79170.43771343799</v>
      </c>
      <c r="K283" s="177">
        <v>8033.9150794739526</v>
      </c>
      <c r="L283" s="189">
        <f t="shared" si="46"/>
        <v>212435.84859484783</v>
      </c>
      <c r="M283" s="178">
        <f t="shared" si="47"/>
        <v>8033.9150794739526</v>
      </c>
      <c r="N283" s="387">
        <f>INDEX('CHIRP Payment Calc'!AM:AM,MATCH(F283,'CHIRP Payment Calc'!C:C,0))</f>
        <v>0.44</v>
      </c>
      <c r="O283" s="387">
        <f>INDEX('CHIRP Payment Calc'!AL:AL,MATCH(FeeCalc!F283,'CHIRP Payment Calc'!C:C,0))</f>
        <v>0</v>
      </c>
      <c r="P283" s="176">
        <f t="shared" si="44"/>
        <v>93471.773381733045</v>
      </c>
      <c r="Q283" s="177">
        <f t="shared" si="48"/>
        <v>3577.3102337397017</v>
      </c>
      <c r="R283" s="177">
        <f t="shared" si="49"/>
        <v>2223.5101655688968</v>
      </c>
      <c r="S283" s="177">
        <f t="shared" si="50"/>
        <v>5800.820399308599</v>
      </c>
      <c r="T283" s="177">
        <f t="shared" si="51"/>
        <v>62214.091021560031</v>
      </c>
      <c r="U283" s="177">
        <f t="shared" si="52"/>
        <v>37058.502759481613</v>
      </c>
      <c r="V283" s="177">
        <f t="shared" si="53"/>
        <v>0</v>
      </c>
      <c r="W283" s="177">
        <f t="shared" si="54"/>
        <v>0</v>
      </c>
      <c r="X283" s="178">
        <f t="shared" si="45"/>
        <v>37058.502759481613</v>
      </c>
    </row>
    <row r="284" spans="4:24">
      <c r="D284" s="9" t="s">
        <v>228</v>
      </c>
      <c r="E284" s="9" t="s">
        <v>3071</v>
      </c>
      <c r="F284" s="4" t="s">
        <v>352</v>
      </c>
      <c r="G284" s="9" t="s">
        <v>3575</v>
      </c>
      <c r="H284" s="176">
        <v>219739.98465473959</v>
      </c>
      <c r="I284" s="177">
        <v>1774.3465654592751</v>
      </c>
      <c r="J284" s="177">
        <v>17084.40303742871</v>
      </c>
      <c r="K284" s="177">
        <v>0</v>
      </c>
      <c r="L284" s="189">
        <f t="shared" si="46"/>
        <v>236824.3876921683</v>
      </c>
      <c r="M284" s="178">
        <f t="shared" si="47"/>
        <v>1774.3465654592751</v>
      </c>
      <c r="N284" s="387">
        <f>INDEX('CHIRP Payment Calc'!AM:AM,MATCH(F284,'CHIRP Payment Calc'!C:C,0))</f>
        <v>0.67999999999999994</v>
      </c>
      <c r="O284" s="387">
        <f>INDEX('CHIRP Payment Calc'!AL:AL,MATCH(FeeCalc!F284,'CHIRP Payment Calc'!C:C,0))</f>
        <v>0</v>
      </c>
      <c r="P284" s="176">
        <f t="shared" si="44"/>
        <v>161040.58363067443</v>
      </c>
      <c r="Q284" s="177">
        <f t="shared" si="48"/>
        <v>9116.0036074273921</v>
      </c>
      <c r="R284" s="177">
        <f t="shared" si="49"/>
        <v>741.53579141179932</v>
      </c>
      <c r="S284" s="177">
        <f t="shared" si="50"/>
        <v>9857.5393988391916</v>
      </c>
      <c r="T284" s="177">
        <f t="shared" si="51"/>
        <v>158539.1931726503</v>
      </c>
      <c r="U284" s="177">
        <f t="shared" si="52"/>
        <v>12358.92985686332</v>
      </c>
      <c r="V284" s="177">
        <f t="shared" si="53"/>
        <v>0</v>
      </c>
      <c r="W284" s="177">
        <f t="shared" si="54"/>
        <v>0</v>
      </c>
      <c r="X284" s="178">
        <f t="shared" si="45"/>
        <v>12358.92985686332</v>
      </c>
    </row>
    <row r="285" spans="4:24">
      <c r="D285" s="9" t="s">
        <v>228</v>
      </c>
      <c r="E285" s="9" t="s">
        <v>3071</v>
      </c>
      <c r="F285" s="4" t="s">
        <v>662</v>
      </c>
      <c r="G285" s="9" t="s">
        <v>23164</v>
      </c>
      <c r="H285" s="176">
        <v>688012.65819309663</v>
      </c>
      <c r="I285" s="177">
        <v>251618.67439185627</v>
      </c>
      <c r="J285" s="177">
        <v>55841.454552114541</v>
      </c>
      <c r="K285" s="177">
        <v>7270.1394096307886</v>
      </c>
      <c r="L285" s="189">
        <f t="shared" si="46"/>
        <v>743854.11274521123</v>
      </c>
      <c r="M285" s="178">
        <f t="shared" si="47"/>
        <v>258888.81380148706</v>
      </c>
      <c r="N285" s="387">
        <f>INDEX('CHIRP Payment Calc'!AM:AM,MATCH(F285,'CHIRP Payment Calc'!C:C,0))</f>
        <v>0.42000000000000004</v>
      </c>
      <c r="O285" s="387">
        <f>INDEX('CHIRP Payment Calc'!AL:AL,MATCH(FeeCalc!F285,'CHIRP Payment Calc'!C:C,0))</f>
        <v>0</v>
      </c>
      <c r="P285" s="176">
        <f t="shared" si="44"/>
        <v>312418.72735298873</v>
      </c>
      <c r="Q285" s="177">
        <f t="shared" si="48"/>
        <v>17629.18376165866</v>
      </c>
      <c r="R285" s="177">
        <f t="shared" si="49"/>
        <v>1497.0262284183902</v>
      </c>
      <c r="S285" s="177">
        <f t="shared" si="50"/>
        <v>19126.209990077052</v>
      </c>
      <c r="T285" s="177">
        <f t="shared" si="51"/>
        <v>306594.50020275929</v>
      </c>
      <c r="U285" s="177">
        <f t="shared" si="52"/>
        <v>24950.437140306502</v>
      </c>
      <c r="V285" s="177">
        <f t="shared" si="53"/>
        <v>0</v>
      </c>
      <c r="W285" s="177">
        <f t="shared" si="54"/>
        <v>0</v>
      </c>
      <c r="X285" s="178">
        <f t="shared" si="45"/>
        <v>24950.437140306502</v>
      </c>
    </row>
    <row r="286" spans="4:24">
      <c r="D286" s="9" t="s">
        <v>228</v>
      </c>
      <c r="E286" s="9" t="s">
        <v>3071</v>
      </c>
      <c r="F286" s="4" t="s">
        <v>827</v>
      </c>
      <c r="G286" s="9" t="s">
        <v>3578</v>
      </c>
      <c r="H286" s="176">
        <v>370833.10466965102</v>
      </c>
      <c r="I286" s="177">
        <v>153548.7581486959</v>
      </c>
      <c r="J286" s="177">
        <v>134477.77719587769</v>
      </c>
      <c r="K286" s="177">
        <v>25840.62810619317</v>
      </c>
      <c r="L286" s="189">
        <f t="shared" si="46"/>
        <v>505310.8818655287</v>
      </c>
      <c r="M286" s="178">
        <f t="shared" si="47"/>
        <v>179389.38625488908</v>
      </c>
      <c r="N286" s="387">
        <f>INDEX('CHIRP Payment Calc'!AM:AM,MATCH(F286,'CHIRP Payment Calc'!C:C,0))</f>
        <v>0.25</v>
      </c>
      <c r="O286" s="387">
        <f>INDEX('CHIRP Payment Calc'!AL:AL,MATCH(FeeCalc!F286,'CHIRP Payment Calc'!C:C,0))</f>
        <v>0</v>
      </c>
      <c r="P286" s="176">
        <f t="shared" si="44"/>
        <v>126327.72046638218</v>
      </c>
      <c r="Q286" s="177">
        <f t="shared" si="48"/>
        <v>5655.9425778527675</v>
      </c>
      <c r="R286" s="177">
        <f t="shared" si="49"/>
        <v>2145.9219765299631</v>
      </c>
      <c r="S286" s="177">
        <f t="shared" si="50"/>
        <v>7801.8645543827306</v>
      </c>
      <c r="T286" s="177">
        <f t="shared" si="51"/>
        <v>98364.21874526552</v>
      </c>
      <c r="U286" s="177">
        <f t="shared" si="52"/>
        <v>35765.366275499386</v>
      </c>
      <c r="V286" s="177">
        <f t="shared" si="53"/>
        <v>0</v>
      </c>
      <c r="W286" s="177">
        <f t="shared" si="54"/>
        <v>0</v>
      </c>
      <c r="X286" s="178">
        <f t="shared" si="45"/>
        <v>35765.366275499386</v>
      </c>
    </row>
    <row r="287" spans="4:24">
      <c r="D287" s="9" t="s">
        <v>228</v>
      </c>
      <c r="E287" s="9" t="s">
        <v>3071</v>
      </c>
      <c r="F287" s="4" t="s">
        <v>698</v>
      </c>
      <c r="G287" s="9" t="s">
        <v>3450</v>
      </c>
      <c r="H287" s="176">
        <v>482380.95728995127</v>
      </c>
      <c r="I287" s="177">
        <v>52313.056695413812</v>
      </c>
      <c r="J287" s="177">
        <v>192116.29055075187</v>
      </c>
      <c r="K287" s="177">
        <v>144749.82324403946</v>
      </c>
      <c r="L287" s="189">
        <f t="shared" si="46"/>
        <v>674497.24784070312</v>
      </c>
      <c r="M287" s="178">
        <f t="shared" si="47"/>
        <v>197062.87993945327</v>
      </c>
      <c r="N287" s="387">
        <f>INDEX('CHIRP Payment Calc'!AM:AM,MATCH(F287,'CHIRP Payment Calc'!C:C,0))</f>
        <v>0.38</v>
      </c>
      <c r="O287" s="387">
        <f>INDEX('CHIRP Payment Calc'!AL:AL,MATCH(FeeCalc!F287,'CHIRP Payment Calc'!C:C,0))</f>
        <v>0</v>
      </c>
      <c r="P287" s="176">
        <f t="shared" si="44"/>
        <v>256308.9541794672</v>
      </c>
      <c r="Q287" s="177">
        <f t="shared" si="48"/>
        <v>11183.049248578713</v>
      </c>
      <c r="R287" s="177">
        <f t="shared" si="49"/>
        <v>4659.8419410182378</v>
      </c>
      <c r="S287" s="177">
        <f t="shared" si="50"/>
        <v>15842.89118959695</v>
      </c>
      <c r="T287" s="177">
        <f t="shared" si="51"/>
        <v>194487.81301876021</v>
      </c>
      <c r="U287" s="177">
        <f t="shared" si="52"/>
        <v>77664.032350303954</v>
      </c>
      <c r="V287" s="177">
        <f t="shared" si="53"/>
        <v>0</v>
      </c>
      <c r="W287" s="177">
        <f t="shared" si="54"/>
        <v>0</v>
      </c>
      <c r="X287" s="178">
        <f t="shared" si="45"/>
        <v>77664.032350303954</v>
      </c>
    </row>
    <row r="288" spans="4:24">
      <c r="D288" s="9" t="s">
        <v>228</v>
      </c>
      <c r="E288" s="9" t="s">
        <v>3071</v>
      </c>
      <c r="F288" s="4" t="s">
        <v>905</v>
      </c>
      <c r="G288" s="9" t="s">
        <v>3464</v>
      </c>
      <c r="H288" s="176">
        <v>798058.6398122008</v>
      </c>
      <c r="I288" s="177">
        <v>1386530.138039984</v>
      </c>
      <c r="J288" s="177">
        <v>60417.528061583784</v>
      </c>
      <c r="K288" s="177">
        <v>64669.87611232241</v>
      </c>
      <c r="L288" s="189">
        <f t="shared" si="46"/>
        <v>858476.16787378455</v>
      </c>
      <c r="M288" s="178">
        <f t="shared" si="47"/>
        <v>1451200.0141523064</v>
      </c>
      <c r="N288" s="387">
        <f>INDEX('CHIRP Payment Calc'!AM:AM,MATCH(F288,'CHIRP Payment Calc'!C:C,0))</f>
        <v>0.76</v>
      </c>
      <c r="O288" s="387">
        <f>INDEX('CHIRP Payment Calc'!AL:AL,MATCH(FeeCalc!F288,'CHIRP Payment Calc'!C:C,0))</f>
        <v>0</v>
      </c>
      <c r="P288" s="176">
        <f t="shared" si="44"/>
        <v>652441.88758407626</v>
      </c>
      <c r="Q288" s="177">
        <f t="shared" si="48"/>
        <v>37002.824997128038</v>
      </c>
      <c r="R288" s="177">
        <f t="shared" si="49"/>
        <v>2930.8928506470434</v>
      </c>
      <c r="S288" s="177">
        <f t="shared" si="50"/>
        <v>39933.717847775079</v>
      </c>
      <c r="T288" s="177">
        <f t="shared" si="51"/>
        <v>643527.3912544006</v>
      </c>
      <c r="U288" s="177">
        <f t="shared" si="52"/>
        <v>48848.214177450718</v>
      </c>
      <c r="V288" s="177">
        <f t="shared" si="53"/>
        <v>0</v>
      </c>
      <c r="W288" s="177">
        <f t="shared" si="54"/>
        <v>0</v>
      </c>
      <c r="X288" s="178">
        <f t="shared" si="45"/>
        <v>48848.214177450718</v>
      </c>
    </row>
    <row r="289" spans="4:24">
      <c r="D289" s="9" t="s">
        <v>228</v>
      </c>
      <c r="E289" s="9" t="s">
        <v>3071</v>
      </c>
      <c r="F289" s="4" t="s">
        <v>671</v>
      </c>
      <c r="G289" s="9" t="s">
        <v>22982</v>
      </c>
      <c r="H289" s="176">
        <v>723603.97456498654</v>
      </c>
      <c r="I289" s="177">
        <v>64531.071173435848</v>
      </c>
      <c r="J289" s="177">
        <v>111015.59775882293</v>
      </c>
      <c r="K289" s="177">
        <v>52511.247630201105</v>
      </c>
      <c r="L289" s="189">
        <f t="shared" si="46"/>
        <v>834619.57232380949</v>
      </c>
      <c r="M289" s="178">
        <f t="shared" si="47"/>
        <v>117042.31880363695</v>
      </c>
      <c r="N289" s="387">
        <f>INDEX('CHIRP Payment Calc'!AM:AM,MATCH(F289,'CHIRP Payment Calc'!C:C,0))</f>
        <v>0.37</v>
      </c>
      <c r="O289" s="387">
        <f>INDEX('CHIRP Payment Calc'!AL:AL,MATCH(FeeCalc!F289,'CHIRP Payment Calc'!C:C,0))</f>
        <v>0</v>
      </c>
      <c r="P289" s="176">
        <f t="shared" si="44"/>
        <v>308809.24175980949</v>
      </c>
      <c r="Q289" s="177">
        <f t="shared" si="48"/>
        <v>16333.872211002748</v>
      </c>
      <c r="R289" s="177">
        <f t="shared" si="49"/>
        <v>2621.8577343041165</v>
      </c>
      <c r="S289" s="177">
        <f t="shared" si="50"/>
        <v>18955.729945306866</v>
      </c>
      <c r="T289" s="177">
        <f t="shared" si="51"/>
        <v>284067.34280004777</v>
      </c>
      <c r="U289" s="177">
        <f t="shared" si="52"/>
        <v>43697.628905068603</v>
      </c>
      <c r="V289" s="177">
        <f t="shared" si="53"/>
        <v>0</v>
      </c>
      <c r="W289" s="177">
        <f t="shared" si="54"/>
        <v>0</v>
      </c>
      <c r="X289" s="178">
        <f t="shared" si="45"/>
        <v>43697.628905068603</v>
      </c>
    </row>
    <row r="290" spans="4:24">
      <c r="D290" s="9" t="s">
        <v>228</v>
      </c>
      <c r="E290" s="9" t="s">
        <v>3071</v>
      </c>
      <c r="F290" s="4" t="s">
        <v>475</v>
      </c>
      <c r="G290" s="9" t="s">
        <v>3579</v>
      </c>
      <c r="H290" s="176">
        <v>6623568.8475792892</v>
      </c>
      <c r="I290" s="177">
        <v>4109598.2438748283</v>
      </c>
      <c r="J290" s="177">
        <v>2238620.3644116097</v>
      </c>
      <c r="K290" s="177">
        <v>1266536.2697801448</v>
      </c>
      <c r="L290" s="189">
        <f t="shared" si="46"/>
        <v>8862189.2119908985</v>
      </c>
      <c r="M290" s="178">
        <f t="shared" si="47"/>
        <v>5376134.5136549734</v>
      </c>
      <c r="N290" s="387">
        <f>INDEX('CHIRP Payment Calc'!AM:AM,MATCH(F290,'CHIRP Payment Calc'!C:C,0))</f>
        <v>0.61</v>
      </c>
      <c r="O290" s="387">
        <f>INDEX('CHIRP Payment Calc'!AL:AL,MATCH(FeeCalc!F290,'CHIRP Payment Calc'!C:C,0))</f>
        <v>0</v>
      </c>
      <c r="P290" s="176">
        <f t="shared" si="44"/>
        <v>5405935.4193144478</v>
      </c>
      <c r="Q290" s="177">
        <f t="shared" si="48"/>
        <v>246495.14835951573</v>
      </c>
      <c r="R290" s="177">
        <f t="shared" si="49"/>
        <v>87163.303550494602</v>
      </c>
      <c r="S290" s="177">
        <f t="shared" si="50"/>
        <v>333658.45191001031</v>
      </c>
      <c r="T290" s="177">
        <f t="shared" si="51"/>
        <v>4286872.1453828821</v>
      </c>
      <c r="U290" s="177">
        <f t="shared" si="52"/>
        <v>1452721.7258415767</v>
      </c>
      <c r="V290" s="177">
        <f t="shared" si="53"/>
        <v>0</v>
      </c>
      <c r="W290" s="177">
        <f t="shared" si="54"/>
        <v>0</v>
      </c>
      <c r="X290" s="178">
        <f t="shared" si="45"/>
        <v>1452721.7258415767</v>
      </c>
    </row>
    <row r="291" spans="4:24">
      <c r="D291" s="9" t="s">
        <v>228</v>
      </c>
      <c r="E291" s="9" t="s">
        <v>3071</v>
      </c>
      <c r="F291" s="4" t="s">
        <v>316</v>
      </c>
      <c r="G291" s="9" t="s">
        <v>1863</v>
      </c>
      <c r="H291" s="176">
        <v>509856.15301461826</v>
      </c>
      <c r="I291" s="177">
        <v>708841.36644059652</v>
      </c>
      <c r="J291" s="177">
        <v>104333.41679226721</v>
      </c>
      <c r="K291" s="177">
        <v>133573.63701327829</v>
      </c>
      <c r="L291" s="189">
        <f t="shared" si="46"/>
        <v>614189.56980688544</v>
      </c>
      <c r="M291" s="178">
        <f t="shared" si="47"/>
        <v>842415.00345387484</v>
      </c>
      <c r="N291" s="387">
        <f>INDEX('CHIRP Payment Calc'!AM:AM,MATCH(F291,'CHIRP Payment Calc'!C:C,0))</f>
        <v>0.48</v>
      </c>
      <c r="O291" s="387">
        <f>INDEX('CHIRP Payment Calc'!AL:AL,MATCH(FeeCalc!F291,'CHIRP Payment Calc'!C:C,0))</f>
        <v>0</v>
      </c>
      <c r="P291" s="176">
        <f t="shared" si="44"/>
        <v>294810.99350730499</v>
      </c>
      <c r="Q291" s="177">
        <f t="shared" si="48"/>
        <v>14930.535621436038</v>
      </c>
      <c r="R291" s="177">
        <f t="shared" si="49"/>
        <v>3196.5983017205276</v>
      </c>
      <c r="S291" s="177">
        <f t="shared" si="50"/>
        <v>18127.133923156565</v>
      </c>
      <c r="T291" s="177">
        <f t="shared" si="51"/>
        <v>259661.48906845282</v>
      </c>
      <c r="U291" s="177">
        <f t="shared" si="52"/>
        <v>53276.638362008787</v>
      </c>
      <c r="V291" s="177">
        <f t="shared" si="53"/>
        <v>0</v>
      </c>
      <c r="W291" s="177">
        <f t="shared" si="54"/>
        <v>0</v>
      </c>
      <c r="X291" s="178">
        <f t="shared" si="45"/>
        <v>53276.638362008787</v>
      </c>
    </row>
    <row r="292" spans="4:24">
      <c r="D292" s="9" t="s">
        <v>228</v>
      </c>
      <c r="E292" s="9" t="s">
        <v>3071</v>
      </c>
      <c r="F292" s="4" t="s">
        <v>674</v>
      </c>
      <c r="G292" s="9" t="s">
        <v>22925</v>
      </c>
      <c r="H292" s="176">
        <v>807312.69522378419</v>
      </c>
      <c r="I292" s="177">
        <v>302564.63481990719</v>
      </c>
      <c r="J292" s="177">
        <v>94768.491774226772</v>
      </c>
      <c r="K292" s="177">
        <v>102320.12245696761</v>
      </c>
      <c r="L292" s="189">
        <f t="shared" si="46"/>
        <v>902081.18699801096</v>
      </c>
      <c r="M292" s="178">
        <f t="shared" si="47"/>
        <v>404884.75727687479</v>
      </c>
      <c r="N292" s="387">
        <f>INDEX('CHIRP Payment Calc'!AM:AM,MATCH(F292,'CHIRP Payment Calc'!C:C,0))</f>
        <v>0.41000000000000003</v>
      </c>
      <c r="O292" s="387">
        <f>INDEX('CHIRP Payment Calc'!AL:AL,MATCH(FeeCalc!F292,'CHIRP Payment Calc'!C:C,0))</f>
        <v>0</v>
      </c>
      <c r="P292" s="176">
        <f t="shared" si="44"/>
        <v>369853.28666918451</v>
      </c>
      <c r="Q292" s="177">
        <f t="shared" si="48"/>
        <v>20193.524445518</v>
      </c>
      <c r="R292" s="177">
        <f t="shared" si="49"/>
        <v>2480.1115932404032</v>
      </c>
      <c r="S292" s="177">
        <f t="shared" si="50"/>
        <v>22673.636038758403</v>
      </c>
      <c r="T292" s="177">
        <f t="shared" si="51"/>
        <v>351191.72948726953</v>
      </c>
      <c r="U292" s="177">
        <f t="shared" si="52"/>
        <v>41335.193220673384</v>
      </c>
      <c r="V292" s="177">
        <f t="shared" si="53"/>
        <v>0</v>
      </c>
      <c r="W292" s="177">
        <f t="shared" si="54"/>
        <v>0</v>
      </c>
      <c r="X292" s="178">
        <f t="shared" si="45"/>
        <v>41335.193220673384</v>
      </c>
    </row>
    <row r="293" spans="4:24">
      <c r="D293" s="9" t="s">
        <v>228</v>
      </c>
      <c r="E293" s="9" t="s">
        <v>3071</v>
      </c>
      <c r="F293" s="4" t="s">
        <v>773</v>
      </c>
      <c r="G293" s="9" t="s">
        <v>23123</v>
      </c>
      <c r="H293" s="176">
        <v>1083011.5769545005</v>
      </c>
      <c r="I293" s="177">
        <v>1083316.3417333085</v>
      </c>
      <c r="J293" s="177">
        <v>167561.69152060288</v>
      </c>
      <c r="K293" s="177">
        <v>47088.475975446287</v>
      </c>
      <c r="L293" s="189">
        <f t="shared" si="46"/>
        <v>1250573.2684751034</v>
      </c>
      <c r="M293" s="178">
        <f t="shared" si="47"/>
        <v>1130404.8177087549</v>
      </c>
      <c r="N293" s="387">
        <f>INDEX('CHIRP Payment Calc'!AM:AM,MATCH(F293,'CHIRP Payment Calc'!C:C,0))</f>
        <v>0.33</v>
      </c>
      <c r="O293" s="387">
        <f>INDEX('CHIRP Payment Calc'!AL:AL,MATCH(FeeCalc!F293,'CHIRP Payment Calc'!C:C,0))</f>
        <v>0</v>
      </c>
      <c r="P293" s="176">
        <f t="shared" si="44"/>
        <v>412689.17859678413</v>
      </c>
      <c r="Q293" s="177">
        <f t="shared" si="48"/>
        <v>21803.867026749762</v>
      </c>
      <c r="R293" s="177">
        <f t="shared" si="49"/>
        <v>3529.4909490509976</v>
      </c>
      <c r="S293" s="177">
        <f t="shared" si="50"/>
        <v>25333.357975800758</v>
      </c>
      <c r="T293" s="177">
        <f t="shared" si="51"/>
        <v>379197.68742173497</v>
      </c>
      <c r="U293" s="177">
        <f t="shared" si="52"/>
        <v>58824.849150849957</v>
      </c>
      <c r="V293" s="177">
        <f t="shared" si="53"/>
        <v>0</v>
      </c>
      <c r="W293" s="177">
        <f t="shared" si="54"/>
        <v>0</v>
      </c>
      <c r="X293" s="178">
        <f t="shared" si="45"/>
        <v>58824.849150849957</v>
      </c>
    </row>
    <row r="294" spans="4:24">
      <c r="D294" s="9" t="s">
        <v>228</v>
      </c>
      <c r="E294" s="9" t="s">
        <v>3071</v>
      </c>
      <c r="F294" s="4" t="s">
        <v>854</v>
      </c>
      <c r="G294" s="9" t="s">
        <v>23059</v>
      </c>
      <c r="H294" s="176">
        <v>826562.83768109244</v>
      </c>
      <c r="I294" s="177">
        <v>1188370.5139364037</v>
      </c>
      <c r="J294" s="177">
        <v>41548.839622674532</v>
      </c>
      <c r="K294" s="177">
        <v>99533.878033634217</v>
      </c>
      <c r="L294" s="189">
        <f t="shared" si="46"/>
        <v>868111.67730376695</v>
      </c>
      <c r="M294" s="178">
        <f t="shared" si="47"/>
        <v>1287904.3919700379</v>
      </c>
      <c r="N294" s="387">
        <f>INDEX('CHIRP Payment Calc'!AM:AM,MATCH(F294,'CHIRP Payment Calc'!C:C,0))</f>
        <v>0.42000000000000004</v>
      </c>
      <c r="O294" s="387">
        <f>INDEX('CHIRP Payment Calc'!AL:AL,MATCH(FeeCalc!F294,'CHIRP Payment Calc'!C:C,0))</f>
        <v>0</v>
      </c>
      <c r="P294" s="176">
        <f t="shared" si="44"/>
        <v>364606.90446758218</v>
      </c>
      <c r="Q294" s="177">
        <f t="shared" si="48"/>
        <v>21179.302419096428</v>
      </c>
      <c r="R294" s="177">
        <f t="shared" si="49"/>
        <v>1113.8625090334026</v>
      </c>
      <c r="S294" s="177">
        <f t="shared" si="50"/>
        <v>22293.164928129831</v>
      </c>
      <c r="T294" s="177">
        <f t="shared" si="51"/>
        <v>368335.69424515526</v>
      </c>
      <c r="U294" s="177">
        <f t="shared" si="52"/>
        <v>18564.375150556709</v>
      </c>
      <c r="V294" s="177">
        <f t="shared" si="53"/>
        <v>0</v>
      </c>
      <c r="W294" s="177">
        <f t="shared" si="54"/>
        <v>0</v>
      </c>
      <c r="X294" s="178">
        <f t="shared" si="45"/>
        <v>18564.375150556709</v>
      </c>
    </row>
    <row r="295" spans="4:24">
      <c r="D295" s="9" t="s">
        <v>228</v>
      </c>
      <c r="E295" s="9" t="s">
        <v>3071</v>
      </c>
      <c r="F295" s="4" t="s">
        <v>809</v>
      </c>
      <c r="G295" s="9" t="s">
        <v>22987</v>
      </c>
      <c r="H295" s="176">
        <v>234361.32057367702</v>
      </c>
      <c r="I295" s="177">
        <v>27288.493160597194</v>
      </c>
      <c r="J295" s="177">
        <v>76098.87782966411</v>
      </c>
      <c r="K295" s="177">
        <v>2188.9118368035943</v>
      </c>
      <c r="L295" s="189">
        <f t="shared" si="46"/>
        <v>310460.19840334111</v>
      </c>
      <c r="M295" s="178">
        <f t="shared" si="47"/>
        <v>29477.404997400787</v>
      </c>
      <c r="N295" s="387">
        <f>INDEX('CHIRP Payment Calc'!AM:AM,MATCH(F295,'CHIRP Payment Calc'!C:C,0))</f>
        <v>0.33</v>
      </c>
      <c r="O295" s="387">
        <f>INDEX('CHIRP Payment Calc'!AL:AL,MATCH(FeeCalc!F295,'CHIRP Payment Calc'!C:C,0))</f>
        <v>0</v>
      </c>
      <c r="P295" s="176">
        <f t="shared" si="44"/>
        <v>102451.86547310257</v>
      </c>
      <c r="Q295" s="177">
        <f t="shared" si="48"/>
        <v>4718.3088147326489</v>
      </c>
      <c r="R295" s="177">
        <f t="shared" si="49"/>
        <v>1602.9338096035633</v>
      </c>
      <c r="S295" s="177">
        <f t="shared" si="50"/>
        <v>6321.2426243362124</v>
      </c>
      <c r="T295" s="177">
        <f t="shared" si="51"/>
        <v>82057.544604046067</v>
      </c>
      <c r="U295" s="177">
        <f t="shared" si="52"/>
        <v>26715.563493392721</v>
      </c>
      <c r="V295" s="177">
        <f t="shared" si="53"/>
        <v>0</v>
      </c>
      <c r="W295" s="177">
        <f t="shared" si="54"/>
        <v>0</v>
      </c>
      <c r="X295" s="178">
        <f t="shared" si="45"/>
        <v>26715.563493392721</v>
      </c>
    </row>
    <row r="296" spans="4:24">
      <c r="D296" s="9" t="s">
        <v>228</v>
      </c>
      <c r="E296" s="9" t="s">
        <v>3071</v>
      </c>
      <c r="F296" s="4" t="s">
        <v>361</v>
      </c>
      <c r="G296" s="9" t="s">
        <v>3632</v>
      </c>
      <c r="H296" s="176">
        <v>689952.72940312279</v>
      </c>
      <c r="I296" s="177">
        <v>834487.71456762915</v>
      </c>
      <c r="J296" s="177">
        <v>105169.56663897814</v>
      </c>
      <c r="K296" s="177">
        <v>127508.28274648364</v>
      </c>
      <c r="L296" s="189">
        <f t="shared" si="46"/>
        <v>795122.29604210099</v>
      </c>
      <c r="M296" s="178">
        <f t="shared" si="47"/>
        <v>961995.99731411284</v>
      </c>
      <c r="N296" s="387">
        <f>INDEX('CHIRP Payment Calc'!AM:AM,MATCH(F296,'CHIRP Payment Calc'!C:C,0))</f>
        <v>0.42000000000000004</v>
      </c>
      <c r="O296" s="387">
        <f>INDEX('CHIRP Payment Calc'!AL:AL,MATCH(FeeCalc!F296,'CHIRP Payment Calc'!C:C,0))</f>
        <v>0</v>
      </c>
      <c r="P296" s="176">
        <f t="shared" si="44"/>
        <v>333951.36433768243</v>
      </c>
      <c r="Q296" s="177">
        <f t="shared" si="48"/>
        <v>17678.894870117154</v>
      </c>
      <c r="R296" s="177">
        <f t="shared" si="49"/>
        <v>2819.4394460662229</v>
      </c>
      <c r="S296" s="177">
        <f t="shared" si="50"/>
        <v>20498.334316183376</v>
      </c>
      <c r="T296" s="177">
        <f t="shared" si="51"/>
        <v>307459.04121942876</v>
      </c>
      <c r="U296" s="177">
        <f t="shared" si="52"/>
        <v>46990.657434437046</v>
      </c>
      <c r="V296" s="177">
        <f t="shared" si="53"/>
        <v>0</v>
      </c>
      <c r="W296" s="177">
        <f t="shared" si="54"/>
        <v>0</v>
      </c>
      <c r="X296" s="178">
        <f t="shared" si="45"/>
        <v>46990.657434437046</v>
      </c>
    </row>
    <row r="297" spans="4:24">
      <c r="D297" s="9" t="s">
        <v>228</v>
      </c>
      <c r="E297" s="9" t="s">
        <v>3071</v>
      </c>
      <c r="F297" s="4" t="s">
        <v>743</v>
      </c>
      <c r="G297" s="9" t="s">
        <v>3574</v>
      </c>
      <c r="H297" s="176">
        <v>302450.52644552034</v>
      </c>
      <c r="I297" s="177">
        <v>4694.200814409448</v>
      </c>
      <c r="J297" s="177">
        <v>154842.44026670145</v>
      </c>
      <c r="K297" s="177">
        <v>31240.790976292334</v>
      </c>
      <c r="L297" s="189">
        <f t="shared" si="46"/>
        <v>457292.96671222179</v>
      </c>
      <c r="M297" s="178">
        <f t="shared" si="47"/>
        <v>35934.991790701781</v>
      </c>
      <c r="N297" s="387">
        <f>INDEX('CHIRP Payment Calc'!AM:AM,MATCH(F297,'CHIRP Payment Calc'!C:C,0))</f>
        <v>0.25</v>
      </c>
      <c r="O297" s="387">
        <f>INDEX('CHIRP Payment Calc'!AL:AL,MATCH(FeeCalc!F297,'CHIRP Payment Calc'!C:C,0))</f>
        <v>0</v>
      </c>
      <c r="P297" s="176">
        <f t="shared" si="44"/>
        <v>114323.24167805545</v>
      </c>
      <c r="Q297" s="177">
        <f t="shared" si="48"/>
        <v>4612.972220322923</v>
      </c>
      <c r="R297" s="177">
        <f t="shared" si="49"/>
        <v>2470.8900042558744</v>
      </c>
      <c r="S297" s="177">
        <f t="shared" si="50"/>
        <v>7083.8622245787974</v>
      </c>
      <c r="T297" s="177">
        <f t="shared" si="51"/>
        <v>80225.603831703003</v>
      </c>
      <c r="U297" s="177">
        <f t="shared" si="52"/>
        <v>41181.500070931237</v>
      </c>
      <c r="V297" s="177">
        <f t="shared" si="53"/>
        <v>0</v>
      </c>
      <c r="W297" s="177">
        <f t="shared" si="54"/>
        <v>0</v>
      </c>
      <c r="X297" s="178">
        <f t="shared" si="45"/>
        <v>41181.500070931237</v>
      </c>
    </row>
    <row r="298" spans="4:24">
      <c r="D298" s="9" t="s">
        <v>228</v>
      </c>
      <c r="E298" s="9" t="s">
        <v>3071</v>
      </c>
      <c r="F298" s="4" t="s">
        <v>704</v>
      </c>
      <c r="G298" s="9" t="s">
        <v>3336</v>
      </c>
      <c r="H298" s="176">
        <v>389149.02677494532</v>
      </c>
      <c r="I298" s="177">
        <v>68106.56740228433</v>
      </c>
      <c r="J298" s="177">
        <v>102094.60810060154</v>
      </c>
      <c r="K298" s="177">
        <v>101431.46732935727</v>
      </c>
      <c r="L298" s="189">
        <f t="shared" si="46"/>
        <v>491243.63487554685</v>
      </c>
      <c r="M298" s="178">
        <f t="shared" si="47"/>
        <v>169538.03473164159</v>
      </c>
      <c r="N298" s="387">
        <f>INDEX('CHIRP Payment Calc'!AM:AM,MATCH(F298,'CHIRP Payment Calc'!C:C,0))</f>
        <v>0.64</v>
      </c>
      <c r="O298" s="387">
        <f>INDEX('CHIRP Payment Calc'!AL:AL,MATCH(FeeCalc!F298,'CHIRP Payment Calc'!C:C,0))</f>
        <v>0</v>
      </c>
      <c r="P298" s="176">
        <f t="shared" si="44"/>
        <v>314395.92632034997</v>
      </c>
      <c r="Q298" s="177">
        <f t="shared" si="48"/>
        <v>15194.359878321475</v>
      </c>
      <c r="R298" s="177">
        <f t="shared" si="49"/>
        <v>4170.6733521947872</v>
      </c>
      <c r="S298" s="177">
        <f t="shared" si="50"/>
        <v>19365.033230516263</v>
      </c>
      <c r="T298" s="177">
        <f t="shared" si="51"/>
        <v>264249.73701428651</v>
      </c>
      <c r="U298" s="177">
        <f t="shared" si="52"/>
        <v>69511.222536579779</v>
      </c>
      <c r="V298" s="177">
        <f t="shared" si="53"/>
        <v>0</v>
      </c>
      <c r="W298" s="177">
        <f t="shared" si="54"/>
        <v>0</v>
      </c>
      <c r="X298" s="178">
        <f t="shared" si="45"/>
        <v>69511.222536579779</v>
      </c>
    </row>
    <row r="299" spans="4:24">
      <c r="D299" s="9" t="s">
        <v>228</v>
      </c>
      <c r="E299" s="9" t="s">
        <v>3071</v>
      </c>
      <c r="F299" s="4" t="s">
        <v>157</v>
      </c>
      <c r="G299" s="9" t="s">
        <v>22929</v>
      </c>
      <c r="H299" s="176">
        <v>570912.5298579958</v>
      </c>
      <c r="I299" s="177">
        <v>56501.752813063133</v>
      </c>
      <c r="J299" s="177">
        <v>212218.23433956649</v>
      </c>
      <c r="K299" s="177">
        <v>80894.800799814344</v>
      </c>
      <c r="L299" s="189">
        <f t="shared" si="46"/>
        <v>783130.76419756236</v>
      </c>
      <c r="M299" s="178">
        <f t="shared" si="47"/>
        <v>137396.55361287747</v>
      </c>
      <c r="N299" s="387">
        <f>INDEX('CHIRP Payment Calc'!AM:AM,MATCH(F299,'CHIRP Payment Calc'!C:C,0))</f>
        <v>0.51</v>
      </c>
      <c r="O299" s="387">
        <f>INDEX('CHIRP Payment Calc'!AL:AL,MATCH(FeeCalc!F299,'CHIRP Payment Calc'!C:C,0))</f>
        <v>0</v>
      </c>
      <c r="P299" s="176">
        <f t="shared" si="44"/>
        <v>399396.68974075682</v>
      </c>
      <c r="Q299" s="177">
        <f t="shared" si="48"/>
        <v>17763.40576985223</v>
      </c>
      <c r="R299" s="177">
        <f t="shared" si="49"/>
        <v>6908.380819990145</v>
      </c>
      <c r="S299" s="177">
        <f t="shared" si="50"/>
        <v>24671.786589842377</v>
      </c>
      <c r="T299" s="177">
        <f t="shared" si="51"/>
        <v>308928.79599743005</v>
      </c>
      <c r="U299" s="177">
        <f t="shared" si="52"/>
        <v>115139.68033316908</v>
      </c>
      <c r="V299" s="177">
        <f t="shared" si="53"/>
        <v>0</v>
      </c>
      <c r="W299" s="177">
        <f t="shared" si="54"/>
        <v>0</v>
      </c>
      <c r="X299" s="178">
        <f t="shared" si="45"/>
        <v>115139.68033316908</v>
      </c>
    </row>
    <row r="300" spans="4:24">
      <c r="D300" s="9" t="s">
        <v>228</v>
      </c>
      <c r="E300" s="9" t="s">
        <v>3071</v>
      </c>
      <c r="F300" s="4" t="s">
        <v>968</v>
      </c>
      <c r="G300" s="9" t="s">
        <v>23192</v>
      </c>
      <c r="H300" s="176">
        <v>1118297.0280862185</v>
      </c>
      <c r="I300" s="177">
        <v>1488416.9417587363</v>
      </c>
      <c r="J300" s="177">
        <v>398395.77272008499</v>
      </c>
      <c r="K300" s="177">
        <v>786294.37087629351</v>
      </c>
      <c r="L300" s="189">
        <f t="shared" si="46"/>
        <v>1516692.8008063035</v>
      </c>
      <c r="M300" s="178">
        <f t="shared" si="47"/>
        <v>2274711.3126350297</v>
      </c>
      <c r="N300" s="387">
        <f>INDEX('CHIRP Payment Calc'!AM:AM,MATCH(F300,'CHIRP Payment Calc'!C:C,0))</f>
        <v>0.35</v>
      </c>
      <c r="O300" s="387">
        <f>INDEX('CHIRP Payment Calc'!AL:AL,MATCH(FeeCalc!F300,'CHIRP Payment Calc'!C:C,0))</f>
        <v>0</v>
      </c>
      <c r="P300" s="176">
        <f t="shared" si="44"/>
        <v>530842.4802822062</v>
      </c>
      <c r="Q300" s="177">
        <f t="shared" si="48"/>
        <v>23878.756170010765</v>
      </c>
      <c r="R300" s="177">
        <f t="shared" si="49"/>
        <v>8900.3310926827508</v>
      </c>
      <c r="S300" s="177">
        <f t="shared" si="50"/>
        <v>32779.087262693516</v>
      </c>
      <c r="T300" s="177">
        <f t="shared" si="51"/>
        <v>415282.71600018721</v>
      </c>
      <c r="U300" s="177">
        <f t="shared" si="52"/>
        <v>148338.8515447125</v>
      </c>
      <c r="V300" s="177">
        <f t="shared" si="53"/>
        <v>0</v>
      </c>
      <c r="W300" s="177">
        <f t="shared" si="54"/>
        <v>0</v>
      </c>
      <c r="X300" s="178">
        <f t="shared" si="45"/>
        <v>148338.8515447125</v>
      </c>
    </row>
    <row r="301" spans="4:24">
      <c r="D301" s="9" t="s">
        <v>228</v>
      </c>
      <c r="E301" s="9" t="s">
        <v>3071</v>
      </c>
      <c r="F301" s="4" t="s">
        <v>740</v>
      </c>
      <c r="G301" s="9" t="s">
        <v>23176</v>
      </c>
      <c r="H301" s="176">
        <v>206829.0624928803</v>
      </c>
      <c r="I301" s="177">
        <v>18816.369384494912</v>
      </c>
      <c r="J301" s="177">
        <v>9308.5892053126699</v>
      </c>
      <c r="K301" s="177">
        <v>0</v>
      </c>
      <c r="L301" s="189">
        <f t="shared" si="46"/>
        <v>216137.65169819296</v>
      </c>
      <c r="M301" s="178">
        <f t="shared" si="47"/>
        <v>18816.369384494912</v>
      </c>
      <c r="N301" s="387">
        <f>INDEX('CHIRP Payment Calc'!AM:AM,MATCH(F301,'CHIRP Payment Calc'!C:C,0))</f>
        <v>0.25</v>
      </c>
      <c r="O301" s="387">
        <f>INDEX('CHIRP Payment Calc'!AL:AL,MATCH(FeeCalc!F301,'CHIRP Payment Calc'!C:C,0))</f>
        <v>0</v>
      </c>
      <c r="P301" s="176">
        <f t="shared" si="44"/>
        <v>54034.41292454824</v>
      </c>
      <c r="Q301" s="177">
        <f t="shared" si="48"/>
        <v>3154.5546666685991</v>
      </c>
      <c r="R301" s="177">
        <f t="shared" si="49"/>
        <v>148.54131710605327</v>
      </c>
      <c r="S301" s="177">
        <f t="shared" si="50"/>
        <v>3303.0959837746523</v>
      </c>
      <c r="T301" s="177">
        <f t="shared" si="51"/>
        <v>54861.820289888674</v>
      </c>
      <c r="U301" s="177">
        <f t="shared" si="52"/>
        <v>2475.6886184342211</v>
      </c>
      <c r="V301" s="177">
        <f t="shared" si="53"/>
        <v>0</v>
      </c>
      <c r="W301" s="177">
        <f t="shared" si="54"/>
        <v>0</v>
      </c>
      <c r="X301" s="178">
        <f t="shared" si="45"/>
        <v>2475.6886184342211</v>
      </c>
    </row>
    <row r="302" spans="4:24">
      <c r="D302" s="9" t="s">
        <v>228</v>
      </c>
      <c r="E302" s="9" t="s">
        <v>22999</v>
      </c>
      <c r="F302" s="4" t="s">
        <v>3092</v>
      </c>
      <c r="G302" s="9" t="s">
        <v>22970</v>
      </c>
      <c r="H302" s="176">
        <v>0</v>
      </c>
      <c r="I302" s="177">
        <v>154012.3014741989</v>
      </c>
      <c r="J302" s="177">
        <v>0</v>
      </c>
      <c r="K302" s="177">
        <v>0</v>
      </c>
      <c r="L302" s="189">
        <f t="shared" si="46"/>
        <v>0</v>
      </c>
      <c r="M302" s="178">
        <f t="shared" si="47"/>
        <v>154012.3014741989</v>
      </c>
      <c r="N302" s="387">
        <f>INDEX('CHIRP Payment Calc'!AM:AM,MATCH(F302,'CHIRP Payment Calc'!C:C,0))</f>
        <v>0</v>
      </c>
      <c r="O302" s="387">
        <f>INDEX('CHIRP Payment Calc'!AL:AL,MATCH(FeeCalc!F302,'CHIRP Payment Calc'!C:C,0))</f>
        <v>1.07</v>
      </c>
      <c r="P302" s="176">
        <f t="shared" si="44"/>
        <v>164793.16257739282</v>
      </c>
      <c r="Q302" s="177">
        <f t="shared" si="48"/>
        <v>10053.694268647308</v>
      </c>
      <c r="R302" s="177">
        <f t="shared" si="49"/>
        <v>0</v>
      </c>
      <c r="S302" s="177">
        <f t="shared" si="50"/>
        <v>10053.694268647308</v>
      </c>
      <c r="T302" s="177">
        <f t="shared" si="51"/>
        <v>0</v>
      </c>
      <c r="U302" s="177">
        <f t="shared" si="52"/>
        <v>0</v>
      </c>
      <c r="V302" s="177">
        <f t="shared" si="53"/>
        <v>174846.85684604014</v>
      </c>
      <c r="W302" s="177">
        <f t="shared" si="54"/>
        <v>0</v>
      </c>
      <c r="X302" s="178">
        <f t="shared" si="45"/>
        <v>0</v>
      </c>
    </row>
    <row r="303" spans="4:24">
      <c r="D303" s="9" t="s">
        <v>228</v>
      </c>
      <c r="E303" s="9" t="s">
        <v>22999</v>
      </c>
      <c r="F303" s="4" t="s">
        <v>3105</v>
      </c>
      <c r="G303" s="9" t="s">
        <v>22968</v>
      </c>
      <c r="H303" s="176">
        <v>0</v>
      </c>
      <c r="I303" s="177">
        <v>0</v>
      </c>
      <c r="J303" s="177">
        <v>0</v>
      </c>
      <c r="K303" s="177">
        <v>0</v>
      </c>
      <c r="L303" s="189">
        <f t="shared" si="46"/>
        <v>0</v>
      </c>
      <c r="M303" s="178">
        <f t="shared" si="47"/>
        <v>0</v>
      </c>
      <c r="N303" s="387">
        <f>INDEX('CHIRP Payment Calc'!AM:AM,MATCH(F303,'CHIRP Payment Calc'!C:C,0))</f>
        <v>0</v>
      </c>
      <c r="O303" s="387">
        <f>INDEX('CHIRP Payment Calc'!AL:AL,MATCH(FeeCalc!F303,'CHIRP Payment Calc'!C:C,0))</f>
        <v>1.07</v>
      </c>
      <c r="P303" s="176">
        <f t="shared" si="44"/>
        <v>0</v>
      </c>
      <c r="Q303" s="177">
        <f t="shared" si="48"/>
        <v>0</v>
      </c>
      <c r="R303" s="177">
        <f t="shared" si="49"/>
        <v>0</v>
      </c>
      <c r="S303" s="177">
        <f t="shared" si="50"/>
        <v>0</v>
      </c>
      <c r="T303" s="177">
        <f t="shared" si="51"/>
        <v>0</v>
      </c>
      <c r="U303" s="177">
        <f t="shared" si="52"/>
        <v>0</v>
      </c>
      <c r="V303" s="177">
        <f t="shared" si="53"/>
        <v>0</v>
      </c>
      <c r="W303" s="177">
        <f t="shared" si="54"/>
        <v>0</v>
      </c>
      <c r="X303" s="178">
        <f t="shared" si="45"/>
        <v>0</v>
      </c>
    </row>
    <row r="304" spans="4:24">
      <c r="D304" s="9" t="s">
        <v>228</v>
      </c>
      <c r="E304" s="9" t="s">
        <v>22999</v>
      </c>
      <c r="F304" s="4" t="s">
        <v>3090</v>
      </c>
      <c r="G304" s="9" t="s">
        <v>22969</v>
      </c>
      <c r="H304" s="176">
        <v>0</v>
      </c>
      <c r="I304" s="177">
        <v>111140.21307011403</v>
      </c>
      <c r="J304" s="177">
        <v>0</v>
      </c>
      <c r="K304" s="177">
        <v>0</v>
      </c>
      <c r="L304" s="189">
        <f t="shared" si="46"/>
        <v>0</v>
      </c>
      <c r="M304" s="178">
        <f t="shared" si="47"/>
        <v>111140.21307011403</v>
      </c>
      <c r="N304" s="387">
        <f>INDEX('CHIRP Payment Calc'!AM:AM,MATCH(F304,'CHIRP Payment Calc'!C:C,0))</f>
        <v>0</v>
      </c>
      <c r="O304" s="387">
        <f>INDEX('CHIRP Payment Calc'!AL:AL,MATCH(FeeCalc!F304,'CHIRP Payment Calc'!C:C,0))</f>
        <v>1.07</v>
      </c>
      <c r="P304" s="176">
        <f t="shared" si="44"/>
        <v>118920.02798502201</v>
      </c>
      <c r="Q304" s="177">
        <f t="shared" si="48"/>
        <v>7255.068020306383</v>
      </c>
      <c r="R304" s="177">
        <f t="shared" si="49"/>
        <v>0</v>
      </c>
      <c r="S304" s="177">
        <f t="shared" si="50"/>
        <v>7255.068020306383</v>
      </c>
      <c r="T304" s="177">
        <f t="shared" si="51"/>
        <v>0</v>
      </c>
      <c r="U304" s="177">
        <f t="shared" si="52"/>
        <v>0</v>
      </c>
      <c r="V304" s="177">
        <f t="shared" si="53"/>
        <v>126175.09600532839</v>
      </c>
      <c r="W304" s="177">
        <f t="shared" si="54"/>
        <v>0</v>
      </c>
      <c r="X304" s="178">
        <f t="shared" si="45"/>
        <v>0</v>
      </c>
    </row>
    <row r="305" spans="4:24">
      <c r="D305" s="9" t="s">
        <v>228</v>
      </c>
      <c r="E305" s="9" t="s">
        <v>22999</v>
      </c>
      <c r="F305" s="4" t="s">
        <v>3088</v>
      </c>
      <c r="G305" s="9" t="s">
        <v>3630</v>
      </c>
      <c r="H305" s="176">
        <v>0</v>
      </c>
      <c r="I305" s="177">
        <v>0</v>
      </c>
      <c r="J305" s="177">
        <v>0</v>
      </c>
      <c r="K305" s="177">
        <v>0</v>
      </c>
      <c r="L305" s="189">
        <f t="shared" si="46"/>
        <v>0</v>
      </c>
      <c r="M305" s="178">
        <f t="shared" si="47"/>
        <v>0</v>
      </c>
      <c r="N305" s="387">
        <f>INDEX('CHIRP Payment Calc'!AM:AM,MATCH(F305,'CHIRP Payment Calc'!C:C,0))</f>
        <v>0</v>
      </c>
      <c r="O305" s="387">
        <f>INDEX('CHIRP Payment Calc'!AL:AL,MATCH(FeeCalc!F305,'CHIRP Payment Calc'!C:C,0))</f>
        <v>1.07</v>
      </c>
      <c r="P305" s="176">
        <f t="shared" si="44"/>
        <v>0</v>
      </c>
      <c r="Q305" s="177">
        <f t="shared" si="48"/>
        <v>0</v>
      </c>
      <c r="R305" s="177">
        <f t="shared" si="49"/>
        <v>0</v>
      </c>
      <c r="S305" s="177">
        <f t="shared" si="50"/>
        <v>0</v>
      </c>
      <c r="T305" s="177">
        <f t="shared" si="51"/>
        <v>0</v>
      </c>
      <c r="U305" s="177">
        <f t="shared" si="52"/>
        <v>0</v>
      </c>
      <c r="V305" s="177">
        <f t="shared" si="53"/>
        <v>0</v>
      </c>
      <c r="W305" s="177">
        <f t="shared" si="54"/>
        <v>0</v>
      </c>
      <c r="X305" s="178">
        <f t="shared" si="45"/>
        <v>0</v>
      </c>
    </row>
    <row r="306" spans="4:24">
      <c r="D306" s="9" t="s">
        <v>228</v>
      </c>
      <c r="E306" s="9" t="s">
        <v>2987</v>
      </c>
      <c r="F306" s="4" t="s">
        <v>466</v>
      </c>
      <c r="G306" s="9" t="s">
        <v>23172</v>
      </c>
      <c r="H306" s="176">
        <v>3244140.7693831124</v>
      </c>
      <c r="I306" s="177">
        <v>5628800.7178279534</v>
      </c>
      <c r="J306" s="177">
        <v>1705132.9931541786</v>
      </c>
      <c r="K306" s="177">
        <v>5007843.1451158877</v>
      </c>
      <c r="L306" s="189">
        <f t="shared" si="46"/>
        <v>4949273.7625372913</v>
      </c>
      <c r="M306" s="178">
        <f t="shared" si="47"/>
        <v>10636643.862943841</v>
      </c>
      <c r="N306" s="387">
        <f>INDEX('CHIRP Payment Calc'!AM:AM,MATCH(F306,'CHIRP Payment Calc'!C:C,0))</f>
        <v>3.8</v>
      </c>
      <c r="O306" s="387">
        <f>INDEX('CHIRP Payment Calc'!AL:AL,MATCH(FeeCalc!F306,'CHIRP Payment Calc'!C:C,0))</f>
        <v>1.78</v>
      </c>
      <c r="P306" s="176">
        <f t="shared" si="44"/>
        <v>37740466.373681739</v>
      </c>
      <c r="Q306" s="177">
        <f t="shared" si="48"/>
        <v>1363344.8398725742</v>
      </c>
      <c r="R306" s="177">
        <f t="shared" si="49"/>
        <v>982561.67057184002</v>
      </c>
      <c r="S306" s="177">
        <f t="shared" si="50"/>
        <v>2345906.5104444143</v>
      </c>
      <c r="T306" s="177">
        <f t="shared" si="51"/>
        <v>13079824.852685228</v>
      </c>
      <c r="U306" s="177">
        <f t="shared" si="52"/>
        <v>6893090.8233892331</v>
      </c>
      <c r="V306" s="177">
        <f t="shared" si="53"/>
        <v>10630520.188576929</v>
      </c>
      <c r="W306" s="177">
        <f t="shared" si="54"/>
        <v>9482937.0194747671</v>
      </c>
      <c r="X306" s="178">
        <f t="shared" si="45"/>
        <v>16376027.842863999</v>
      </c>
    </row>
    <row r="307" spans="4:24">
      <c r="D307" s="9" t="s">
        <v>228</v>
      </c>
      <c r="E307" s="9" t="s">
        <v>2987</v>
      </c>
      <c r="F307" s="4" t="s">
        <v>899</v>
      </c>
      <c r="G307" s="9" t="s">
        <v>22995</v>
      </c>
      <c r="H307" s="176">
        <v>4293873.4031162802</v>
      </c>
      <c r="I307" s="177">
        <v>3718730.646967513</v>
      </c>
      <c r="J307" s="177">
        <v>858158.36953786807</v>
      </c>
      <c r="K307" s="177">
        <v>1599847.6923641777</v>
      </c>
      <c r="L307" s="189">
        <f t="shared" si="46"/>
        <v>5152031.7726541478</v>
      </c>
      <c r="M307" s="178">
        <f t="shared" si="47"/>
        <v>5318578.3393316902</v>
      </c>
      <c r="N307" s="387">
        <f>INDEX('CHIRP Payment Calc'!AM:AM,MATCH(F307,'CHIRP Payment Calc'!C:C,0))</f>
        <v>1.6600000000000001</v>
      </c>
      <c r="O307" s="387">
        <f>INDEX('CHIRP Payment Calc'!AL:AL,MATCH(FeeCalc!F307,'CHIRP Payment Calc'!C:C,0))</f>
        <v>0.45</v>
      </c>
      <c r="P307" s="176">
        <f t="shared" si="44"/>
        <v>10945732.995305147</v>
      </c>
      <c r="Q307" s="177">
        <f t="shared" si="48"/>
        <v>536946.8135997171</v>
      </c>
      <c r="R307" s="177">
        <f t="shared" si="49"/>
        <v>136881.34180830262</v>
      </c>
      <c r="S307" s="177">
        <f t="shared" si="50"/>
        <v>673828.15540801967</v>
      </c>
      <c r="T307" s="177">
        <f t="shared" si="51"/>
        <v>7562684.1901040059</v>
      </c>
      <c r="U307" s="177">
        <f t="shared" si="52"/>
        <v>1515471.163226448</v>
      </c>
      <c r="V307" s="177">
        <f t="shared" si="53"/>
        <v>1775521.2638041177</v>
      </c>
      <c r="W307" s="177">
        <f t="shared" si="54"/>
        <v>765884.53357859573</v>
      </c>
      <c r="X307" s="178">
        <f t="shared" si="45"/>
        <v>2281355.6968050436</v>
      </c>
    </row>
    <row r="308" spans="4:24">
      <c r="D308" s="9" t="s">
        <v>228</v>
      </c>
      <c r="E308" s="9" t="s">
        <v>2987</v>
      </c>
      <c r="F308" s="4" t="s">
        <v>23001</v>
      </c>
      <c r="G308" s="9" t="s">
        <v>22964</v>
      </c>
      <c r="H308" s="176">
        <v>0</v>
      </c>
      <c r="I308" s="177">
        <v>19203.948981428577</v>
      </c>
      <c r="J308" s="177">
        <v>0</v>
      </c>
      <c r="K308" s="177">
        <v>128503.0359374672</v>
      </c>
      <c r="L308" s="189">
        <f t="shared" si="46"/>
        <v>0</v>
      </c>
      <c r="M308" s="178">
        <f t="shared" si="47"/>
        <v>147706.98491889576</v>
      </c>
      <c r="N308" s="387">
        <f>INDEX('CHIRP Payment Calc'!AM:AM,MATCH(F308,'CHIRP Payment Calc'!C:C,0))</f>
        <v>1.3</v>
      </c>
      <c r="O308" s="387">
        <f>INDEX('CHIRP Payment Calc'!AL:AL,MATCH(FeeCalc!F308,'CHIRP Payment Calc'!C:C,0))</f>
        <v>0.45</v>
      </c>
      <c r="P308" s="176">
        <f t="shared" si="44"/>
        <v>66468.143213503092</v>
      </c>
      <c r="Q308" s="177">
        <f t="shared" si="48"/>
        <v>527.21716699677927</v>
      </c>
      <c r="R308" s="177">
        <f t="shared" si="49"/>
        <v>3691.0446492676751</v>
      </c>
      <c r="S308" s="177">
        <f t="shared" si="50"/>
        <v>4218.261816264454</v>
      </c>
      <c r="T308" s="177">
        <f t="shared" si="51"/>
        <v>0</v>
      </c>
      <c r="U308" s="177">
        <f t="shared" si="52"/>
        <v>0</v>
      </c>
      <c r="V308" s="177">
        <f t="shared" si="53"/>
        <v>9168.9942086396386</v>
      </c>
      <c r="W308" s="177">
        <f t="shared" si="54"/>
        <v>61517.410821127916</v>
      </c>
      <c r="X308" s="178">
        <f t="shared" si="45"/>
        <v>61517.410821127916</v>
      </c>
    </row>
    <row r="309" spans="4:24">
      <c r="D309" s="9" t="s">
        <v>228</v>
      </c>
      <c r="E309" s="9" t="s">
        <v>2987</v>
      </c>
      <c r="F309" s="4" t="s">
        <v>755</v>
      </c>
      <c r="G309" s="9" t="s">
        <v>3331</v>
      </c>
      <c r="H309" s="176">
        <v>6429870.2618014719</v>
      </c>
      <c r="I309" s="177">
        <v>8252050.6180185294</v>
      </c>
      <c r="J309" s="177">
        <v>3655623.4389547501</v>
      </c>
      <c r="K309" s="177">
        <v>5076072.7855820367</v>
      </c>
      <c r="L309" s="189">
        <f t="shared" si="46"/>
        <v>10085493.700756222</v>
      </c>
      <c r="M309" s="178">
        <f t="shared" si="47"/>
        <v>13328123.403600566</v>
      </c>
      <c r="N309" s="387">
        <f>INDEX('CHIRP Payment Calc'!AM:AM,MATCH(F309,'CHIRP Payment Calc'!C:C,0))</f>
        <v>1.3</v>
      </c>
      <c r="O309" s="387">
        <f>INDEX('CHIRP Payment Calc'!AL:AL,MATCH(FeeCalc!F309,'CHIRP Payment Calc'!C:C,0))</f>
        <v>1.72</v>
      </c>
      <c r="P309" s="176">
        <f t="shared" si="44"/>
        <v>36035514.065176062</v>
      </c>
      <c r="Q309" s="177">
        <f t="shared" si="48"/>
        <v>1375873.3243413186</v>
      </c>
      <c r="R309" s="177">
        <f t="shared" si="49"/>
        <v>860626.95713886898</v>
      </c>
      <c r="S309" s="177">
        <f t="shared" si="50"/>
        <v>2236500.2814801876</v>
      </c>
      <c r="T309" s="177">
        <f t="shared" si="51"/>
        <v>8868786.5680020303</v>
      </c>
      <c r="U309" s="177">
        <f t="shared" si="52"/>
        <v>5055649.4368523145</v>
      </c>
      <c r="V309" s="177">
        <f t="shared" si="53"/>
        <v>15059445.159673071</v>
      </c>
      <c r="W309" s="177">
        <f t="shared" si="54"/>
        <v>9288133.1821288336</v>
      </c>
      <c r="X309" s="178">
        <f t="shared" si="45"/>
        <v>14343782.618981149</v>
      </c>
    </row>
    <row r="310" spans="4:24">
      <c r="D310" s="9" t="s">
        <v>228</v>
      </c>
      <c r="E310" s="9" t="s">
        <v>2987</v>
      </c>
      <c r="F310" s="4" t="s">
        <v>1470</v>
      </c>
      <c r="G310" s="9" t="s">
        <v>3593</v>
      </c>
      <c r="H310" s="176">
        <v>0</v>
      </c>
      <c r="I310" s="177">
        <v>40816.309504288394</v>
      </c>
      <c r="J310" s="177">
        <v>0</v>
      </c>
      <c r="K310" s="177">
        <v>469223.2341201193</v>
      </c>
      <c r="L310" s="189">
        <f t="shared" si="46"/>
        <v>0</v>
      </c>
      <c r="M310" s="178">
        <f t="shared" si="47"/>
        <v>510039.54362440773</v>
      </c>
      <c r="N310" s="387">
        <f>INDEX('CHIRP Payment Calc'!AM:AM,MATCH(F310,'CHIRP Payment Calc'!C:C,0))</f>
        <v>1.3</v>
      </c>
      <c r="O310" s="387">
        <f>INDEX('CHIRP Payment Calc'!AL:AL,MATCH(FeeCalc!F310,'CHIRP Payment Calc'!C:C,0))</f>
        <v>0.45</v>
      </c>
      <c r="P310" s="176">
        <f t="shared" si="44"/>
        <v>229517.7946309835</v>
      </c>
      <c r="Q310" s="177">
        <f t="shared" si="48"/>
        <v>1120.5538550912067</v>
      </c>
      <c r="R310" s="177">
        <f t="shared" si="49"/>
        <v>13477.68863962045</v>
      </c>
      <c r="S310" s="177">
        <f t="shared" si="50"/>
        <v>14598.242494711656</v>
      </c>
      <c r="T310" s="177">
        <f t="shared" si="51"/>
        <v>0</v>
      </c>
      <c r="U310" s="177">
        <f t="shared" si="52"/>
        <v>0</v>
      </c>
      <c r="V310" s="177">
        <f t="shared" si="53"/>
        <v>19487.893132020985</v>
      </c>
      <c r="W310" s="177">
        <f t="shared" si="54"/>
        <v>224628.14399367414</v>
      </c>
      <c r="X310" s="178">
        <f t="shared" si="45"/>
        <v>224628.14399367414</v>
      </c>
    </row>
    <row r="311" spans="4:24">
      <c r="D311" s="9" t="s">
        <v>228</v>
      </c>
      <c r="E311" s="9" t="s">
        <v>2987</v>
      </c>
      <c r="F311" s="4" t="s">
        <v>1180</v>
      </c>
      <c r="G311" s="9" t="s">
        <v>3609</v>
      </c>
      <c r="H311" s="176">
        <v>4327264.0974601498</v>
      </c>
      <c r="I311" s="177">
        <v>5479320.9826365644</v>
      </c>
      <c r="J311" s="177">
        <v>873224.26127689891</v>
      </c>
      <c r="K311" s="177">
        <v>2549591.1030402728</v>
      </c>
      <c r="L311" s="189">
        <f t="shared" si="46"/>
        <v>5200488.3587370487</v>
      </c>
      <c r="M311" s="178">
        <f t="shared" si="47"/>
        <v>8028912.0856768377</v>
      </c>
      <c r="N311" s="387">
        <f>INDEX('CHIRP Payment Calc'!AM:AM,MATCH(F311,'CHIRP Payment Calc'!C:C,0))</f>
        <v>1.3</v>
      </c>
      <c r="O311" s="387">
        <f>INDEX('CHIRP Payment Calc'!AL:AL,MATCH(FeeCalc!F311,'CHIRP Payment Calc'!C:C,0))</f>
        <v>0.83000000000000007</v>
      </c>
      <c r="P311" s="176">
        <f t="shared" si="44"/>
        <v>13424631.89746994</v>
      </c>
      <c r="Q311" s="177">
        <f t="shared" si="48"/>
        <v>620651.01876018697</v>
      </c>
      <c r="R311" s="177">
        <f t="shared" si="49"/>
        <v>207533.11628830183</v>
      </c>
      <c r="S311" s="177">
        <f t="shared" si="50"/>
        <v>828184.13504848885</v>
      </c>
      <c r="T311" s="177">
        <f t="shared" si="51"/>
        <v>5968640.1344277933</v>
      </c>
      <c r="U311" s="177">
        <f t="shared" si="52"/>
        <v>1207650.5741063496</v>
      </c>
      <c r="V311" s="177">
        <f t="shared" si="53"/>
        <v>4825290.6266189376</v>
      </c>
      <c r="W311" s="177">
        <f t="shared" si="54"/>
        <v>2251234.6973653473</v>
      </c>
      <c r="X311" s="178">
        <f t="shared" si="45"/>
        <v>3458885.2714716969</v>
      </c>
    </row>
    <row r="312" spans="4:24">
      <c r="D312" s="9" t="s">
        <v>228</v>
      </c>
      <c r="E312" s="9" t="s">
        <v>2987</v>
      </c>
      <c r="F312" s="4" t="s">
        <v>956</v>
      </c>
      <c r="G312" s="9" t="s">
        <v>22978</v>
      </c>
      <c r="H312" s="176">
        <v>1414816.6271145653</v>
      </c>
      <c r="I312" s="177">
        <v>7678453.7854275284</v>
      </c>
      <c r="J312" s="177">
        <v>169024.22728636759</v>
      </c>
      <c r="K312" s="177">
        <v>663199.84829209768</v>
      </c>
      <c r="L312" s="189">
        <f t="shared" si="46"/>
        <v>1583840.854400933</v>
      </c>
      <c r="M312" s="178">
        <f t="shared" si="47"/>
        <v>8341653.6337196259</v>
      </c>
      <c r="N312" s="387">
        <f>INDEX('CHIRP Payment Calc'!AM:AM,MATCH(F312,'CHIRP Payment Calc'!C:C,0))</f>
        <v>3.13</v>
      </c>
      <c r="O312" s="387">
        <f>INDEX('CHIRP Payment Calc'!AL:AL,MATCH(FeeCalc!F312,'CHIRP Payment Calc'!C:C,0))</f>
        <v>2.6300000000000003</v>
      </c>
      <c r="P312" s="176">
        <f t="shared" si="44"/>
        <v>26895970.930957541</v>
      </c>
      <c r="Q312" s="177">
        <f t="shared" si="48"/>
        <v>1502181.2160914824</v>
      </c>
      <c r="R312" s="177">
        <f t="shared" si="49"/>
        <v>145101.79355837542</v>
      </c>
      <c r="S312" s="177">
        <f t="shared" si="50"/>
        <v>1647283.0096498579</v>
      </c>
      <c r="T312" s="177">
        <f t="shared" si="51"/>
        <v>4698542.220550227</v>
      </c>
      <c r="U312" s="177">
        <f t="shared" si="52"/>
        <v>562814.71426205384</v>
      </c>
      <c r="V312" s="177">
        <f t="shared" si="53"/>
        <v>21426348.494084246</v>
      </c>
      <c r="W312" s="177">
        <f t="shared" si="54"/>
        <v>1855548.5117108696</v>
      </c>
      <c r="X312" s="178">
        <f t="shared" si="45"/>
        <v>2418363.2259729235</v>
      </c>
    </row>
    <row r="313" spans="4:24">
      <c r="D313" s="9" t="s">
        <v>228</v>
      </c>
      <c r="E313" s="9" t="s">
        <v>2987</v>
      </c>
      <c r="F313" s="4" t="s">
        <v>1464</v>
      </c>
      <c r="G313" s="9" t="s">
        <v>3598</v>
      </c>
      <c r="H313" s="176">
        <v>0</v>
      </c>
      <c r="I313" s="177">
        <v>101151.46326499648</v>
      </c>
      <c r="J313" s="177">
        <v>0</v>
      </c>
      <c r="K313" s="177">
        <v>435349.53698942077</v>
      </c>
      <c r="L313" s="189">
        <f t="shared" si="46"/>
        <v>0</v>
      </c>
      <c r="M313" s="178">
        <f t="shared" si="47"/>
        <v>536501.0002544173</v>
      </c>
      <c r="N313" s="387">
        <f>INDEX('CHIRP Payment Calc'!AM:AM,MATCH(F313,'CHIRP Payment Calc'!C:C,0))</f>
        <v>1.3</v>
      </c>
      <c r="O313" s="387">
        <f>INDEX('CHIRP Payment Calc'!AL:AL,MATCH(FeeCalc!F313,'CHIRP Payment Calc'!C:C,0))</f>
        <v>0.45</v>
      </c>
      <c r="P313" s="176">
        <f t="shared" si="44"/>
        <v>241425.45011448779</v>
      </c>
      <c r="Q313" s="177">
        <f t="shared" si="48"/>
        <v>2776.9698800867736</v>
      </c>
      <c r="R313" s="177">
        <f t="shared" si="49"/>
        <v>12504.720743313152</v>
      </c>
      <c r="S313" s="177">
        <f t="shared" si="50"/>
        <v>15281.690623399925</v>
      </c>
      <c r="T313" s="177">
        <f t="shared" si="51"/>
        <v>0</v>
      </c>
      <c r="U313" s="177">
        <f t="shared" si="52"/>
        <v>0</v>
      </c>
      <c r="V313" s="177">
        <f t="shared" si="53"/>
        <v>48295.128349335188</v>
      </c>
      <c r="W313" s="177">
        <f t="shared" si="54"/>
        <v>208412.01238855251</v>
      </c>
      <c r="X313" s="178">
        <f t="shared" si="45"/>
        <v>208412.01238855251</v>
      </c>
    </row>
    <row r="314" spans="4:24">
      <c r="D314" s="9" t="s">
        <v>228</v>
      </c>
      <c r="E314" s="9" t="s">
        <v>2987</v>
      </c>
      <c r="F314" s="4" t="s">
        <v>1790</v>
      </c>
      <c r="G314" s="9" t="s">
        <v>3327</v>
      </c>
      <c r="H314" s="176">
        <v>4593020.0492686052</v>
      </c>
      <c r="I314" s="177">
        <v>4244523.8739279248</v>
      </c>
      <c r="J314" s="177">
        <v>2175876.3216628777</v>
      </c>
      <c r="K314" s="177">
        <v>3196570.5640291478</v>
      </c>
      <c r="L314" s="189">
        <f t="shared" si="46"/>
        <v>6768896.3709314829</v>
      </c>
      <c r="M314" s="178">
        <f t="shared" si="47"/>
        <v>7441094.4379570726</v>
      </c>
      <c r="N314" s="387">
        <f>INDEX('CHIRP Payment Calc'!AM:AM,MATCH(F314,'CHIRP Payment Calc'!C:C,0))</f>
        <v>1.79</v>
      </c>
      <c r="O314" s="387">
        <f>INDEX('CHIRP Payment Calc'!AL:AL,MATCH(FeeCalc!F314,'CHIRP Payment Calc'!C:C,0))</f>
        <v>1.47</v>
      </c>
      <c r="P314" s="176">
        <f t="shared" si="44"/>
        <v>23054733.32776425</v>
      </c>
      <c r="Q314" s="177">
        <f t="shared" si="48"/>
        <v>882233.38887504418</v>
      </c>
      <c r="R314" s="177">
        <f t="shared" si="49"/>
        <v>548538.97946166375</v>
      </c>
      <c r="S314" s="177">
        <f t="shared" si="50"/>
        <v>1430772.3683367078</v>
      </c>
      <c r="T314" s="177">
        <f t="shared" si="51"/>
        <v>8723083.1704942212</v>
      </c>
      <c r="U314" s="177">
        <f t="shared" si="52"/>
        <v>4143424.0593367568</v>
      </c>
      <c r="V314" s="177">
        <f t="shared" si="53"/>
        <v>6620106.2012456767</v>
      </c>
      <c r="W314" s="177">
        <f t="shared" si="54"/>
        <v>4998892.2650243053</v>
      </c>
      <c r="X314" s="178">
        <f t="shared" si="45"/>
        <v>9142316.3243610617</v>
      </c>
    </row>
    <row r="315" spans="4:24">
      <c r="D315" s="9" t="s">
        <v>1597</v>
      </c>
      <c r="E315" s="9" t="s">
        <v>1596</v>
      </c>
      <c r="F315" s="4" t="s">
        <v>116</v>
      </c>
      <c r="G315" s="9" t="s">
        <v>3334</v>
      </c>
      <c r="H315" s="176">
        <v>75613496.996283814</v>
      </c>
      <c r="I315" s="177">
        <v>80660581.648252025</v>
      </c>
      <c r="J315" s="177">
        <v>254004.92552785957</v>
      </c>
      <c r="K315" s="177">
        <v>134519.98321796794</v>
      </c>
      <c r="L315" s="189">
        <f t="shared" si="46"/>
        <v>75867501.92181167</v>
      </c>
      <c r="M315" s="178">
        <f t="shared" si="47"/>
        <v>80795101.631469995</v>
      </c>
      <c r="N315" s="387">
        <f>INDEX('CHIRP Payment Calc'!AM:AM,MATCH(F315,'CHIRP Payment Calc'!C:C,0))</f>
        <v>0.67</v>
      </c>
      <c r="O315" s="387">
        <f>INDEX('CHIRP Payment Calc'!AL:AL,MATCH(FeeCalc!F315,'CHIRP Payment Calc'!C:C,0))</f>
        <v>2.48</v>
      </c>
      <c r="P315" s="176">
        <f t="shared" si="44"/>
        <v>251203078.33365941</v>
      </c>
      <c r="Q315" s="177">
        <f t="shared" si="48"/>
        <v>15294651.368512016</v>
      </c>
      <c r="R315" s="177">
        <f t="shared" si="49"/>
        <v>32156.99096707828</v>
      </c>
      <c r="S315" s="177">
        <f t="shared" si="50"/>
        <v>15326808.359479094</v>
      </c>
      <c r="T315" s="177">
        <f t="shared" si="51"/>
        <v>53751769.748021387</v>
      </c>
      <c r="U315" s="177">
        <f t="shared" si="52"/>
        <v>181046.06394007016</v>
      </c>
      <c r="V315" s="177">
        <f t="shared" si="53"/>
        <v>212242167.09566581</v>
      </c>
      <c r="W315" s="177">
        <f t="shared" si="54"/>
        <v>354903.78551123454</v>
      </c>
      <c r="X315" s="178">
        <f t="shared" si="45"/>
        <v>535949.84945130465</v>
      </c>
    </row>
    <row r="316" spans="4:24">
      <c r="D316" s="9" t="s">
        <v>1597</v>
      </c>
      <c r="E316" s="9" t="s">
        <v>3071</v>
      </c>
      <c r="F316" s="4" t="s">
        <v>74</v>
      </c>
      <c r="G316" s="9" t="s">
        <v>23145</v>
      </c>
      <c r="H316" s="176">
        <v>3050250.6870831358</v>
      </c>
      <c r="I316" s="177">
        <v>921140.3351112575</v>
      </c>
      <c r="J316" s="177">
        <v>1391056.4227992997</v>
      </c>
      <c r="K316" s="177">
        <v>1058614.2106260031</v>
      </c>
      <c r="L316" s="189">
        <f t="shared" si="46"/>
        <v>4441307.1098824358</v>
      </c>
      <c r="M316" s="178">
        <f t="shared" si="47"/>
        <v>1979754.5457372605</v>
      </c>
      <c r="N316" s="387">
        <f>INDEX('CHIRP Payment Calc'!AM:AM,MATCH(F316,'CHIRP Payment Calc'!C:C,0))</f>
        <v>0.52</v>
      </c>
      <c r="O316" s="387">
        <f>INDEX('CHIRP Payment Calc'!AL:AL,MATCH(FeeCalc!F316,'CHIRP Payment Calc'!C:C,0))</f>
        <v>0.46</v>
      </c>
      <c r="P316" s="176">
        <f t="shared" si="44"/>
        <v>3220166.7881780067</v>
      </c>
      <c r="Q316" s="177">
        <f t="shared" si="48"/>
        <v>122617.14313790825</v>
      </c>
      <c r="R316" s="177">
        <f t="shared" si="49"/>
        <v>77253.949579378561</v>
      </c>
      <c r="S316" s="177">
        <f t="shared" si="50"/>
        <v>199871.09271728681</v>
      </c>
      <c r="T316" s="177">
        <f t="shared" si="51"/>
        <v>1682896.9308044887</v>
      </c>
      <c r="U316" s="177">
        <f t="shared" si="52"/>
        <v>769520.57431450626</v>
      </c>
      <c r="V316" s="177">
        <f t="shared" si="53"/>
        <v>449575.12376782863</v>
      </c>
      <c r="W316" s="177">
        <f t="shared" si="54"/>
        <v>518045.25200846966</v>
      </c>
      <c r="X316" s="178">
        <f t="shared" si="45"/>
        <v>1287565.826322976</v>
      </c>
    </row>
    <row r="317" spans="4:24">
      <c r="D317" s="9" t="s">
        <v>1597</v>
      </c>
      <c r="E317" s="9" t="s">
        <v>3071</v>
      </c>
      <c r="F317" s="4" t="s">
        <v>614</v>
      </c>
      <c r="G317" s="9" t="s">
        <v>615</v>
      </c>
      <c r="H317" s="176">
        <v>1324443.5578659566</v>
      </c>
      <c r="I317" s="177">
        <v>1645079.7779925645</v>
      </c>
      <c r="J317" s="177">
        <v>608456.11361612624</v>
      </c>
      <c r="K317" s="177">
        <v>806592.71449395793</v>
      </c>
      <c r="L317" s="189">
        <f t="shared" si="46"/>
        <v>1932899.6714820829</v>
      </c>
      <c r="M317" s="178">
        <f t="shared" si="47"/>
        <v>2451672.4924865225</v>
      </c>
      <c r="N317" s="387">
        <f>INDEX('CHIRP Payment Calc'!AM:AM,MATCH(F317,'CHIRP Payment Calc'!C:C,0))</f>
        <v>0.8899999999999999</v>
      </c>
      <c r="O317" s="387">
        <f>INDEX('CHIRP Payment Calc'!AL:AL,MATCH(FeeCalc!F317,'CHIRP Payment Calc'!C:C,0))</f>
        <v>0.15</v>
      </c>
      <c r="P317" s="176">
        <f t="shared" si="44"/>
        <v>2088031.5814920319</v>
      </c>
      <c r="Q317" s="177">
        <f t="shared" si="48"/>
        <v>86967.864359656436</v>
      </c>
      <c r="R317" s="177">
        <f t="shared" si="49"/>
        <v>42288.181805900815</v>
      </c>
      <c r="S317" s="177">
        <f t="shared" si="50"/>
        <v>129256.04616555726</v>
      </c>
      <c r="T317" s="177">
        <f t="shared" si="51"/>
        <v>1250668.1872686485</v>
      </c>
      <c r="U317" s="177">
        <f t="shared" si="52"/>
        <v>576091.42672165146</v>
      </c>
      <c r="V317" s="177">
        <f t="shared" si="53"/>
        <v>261816.41029059381</v>
      </c>
      <c r="W317" s="177">
        <f t="shared" si="54"/>
        <v>128711.60337669541</v>
      </c>
      <c r="X317" s="178">
        <f t="shared" si="45"/>
        <v>704803.03009834688</v>
      </c>
    </row>
    <row r="318" spans="4:24">
      <c r="D318" s="9" t="s">
        <v>1597</v>
      </c>
      <c r="E318" s="9" t="s">
        <v>3071</v>
      </c>
      <c r="F318" s="4" t="s">
        <v>608</v>
      </c>
      <c r="G318" s="9" t="s">
        <v>609</v>
      </c>
      <c r="H318" s="176">
        <v>1505609.3032443235</v>
      </c>
      <c r="I318" s="177">
        <v>923936.87840144953</v>
      </c>
      <c r="J318" s="177">
        <v>634780.92801702511</v>
      </c>
      <c r="K318" s="177">
        <v>386764.56972205779</v>
      </c>
      <c r="L318" s="189">
        <f t="shared" si="46"/>
        <v>2140390.2312613484</v>
      </c>
      <c r="M318" s="178">
        <f t="shared" si="47"/>
        <v>1310701.4481235072</v>
      </c>
      <c r="N318" s="387">
        <f>INDEX('CHIRP Payment Calc'!AM:AM,MATCH(F318,'CHIRP Payment Calc'!C:C,0))</f>
        <v>0.69</v>
      </c>
      <c r="O318" s="387">
        <f>INDEX('CHIRP Payment Calc'!AL:AL,MATCH(FeeCalc!F318,'CHIRP Payment Calc'!C:C,0))</f>
        <v>0.13999999999999999</v>
      </c>
      <c r="P318" s="176">
        <f t="shared" si="44"/>
        <v>1660367.4623076213</v>
      </c>
      <c r="Q318" s="177">
        <f t="shared" si="48"/>
        <v>71270.812708063866</v>
      </c>
      <c r="R318" s="177">
        <f t="shared" si="49"/>
        <v>31413.566814436308</v>
      </c>
      <c r="S318" s="177">
        <f t="shared" si="50"/>
        <v>102684.37952250018</v>
      </c>
      <c r="T318" s="177">
        <f t="shared" si="51"/>
        <v>1102249.7816854992</v>
      </c>
      <c r="U318" s="177">
        <f t="shared" si="52"/>
        <v>465956.21311888017</v>
      </c>
      <c r="V318" s="177">
        <f t="shared" si="53"/>
        <v>137242.61323735057</v>
      </c>
      <c r="W318" s="177">
        <f t="shared" si="54"/>
        <v>57603.233788391582</v>
      </c>
      <c r="X318" s="178">
        <f t="shared" si="45"/>
        <v>523559.44690727175</v>
      </c>
    </row>
    <row r="319" spans="4:24">
      <c r="D319" s="9" t="s">
        <v>1597</v>
      </c>
      <c r="E319" s="9" t="s">
        <v>3071</v>
      </c>
      <c r="F319" s="4" t="s">
        <v>860</v>
      </c>
      <c r="G319" s="9" t="s">
        <v>3324</v>
      </c>
      <c r="H319" s="176">
        <v>1112735.754790253</v>
      </c>
      <c r="I319" s="177">
        <v>464323.079066601</v>
      </c>
      <c r="J319" s="177">
        <v>337090.97552286932</v>
      </c>
      <c r="K319" s="177">
        <v>137116.40453195688</v>
      </c>
      <c r="L319" s="189">
        <f t="shared" si="46"/>
        <v>1449826.7303131223</v>
      </c>
      <c r="M319" s="178">
        <f t="shared" si="47"/>
        <v>601439.48359855788</v>
      </c>
      <c r="N319" s="387">
        <f>INDEX('CHIRP Payment Calc'!AM:AM,MATCH(F319,'CHIRP Payment Calc'!C:C,0))</f>
        <v>0.18</v>
      </c>
      <c r="O319" s="387">
        <f>INDEX('CHIRP Payment Calc'!AL:AL,MATCH(FeeCalc!F319,'CHIRP Payment Calc'!C:C,0))</f>
        <v>0.12</v>
      </c>
      <c r="P319" s="176">
        <f t="shared" ref="P319:P382" si="55">(L319*N319)+(M319*O319)</f>
        <v>333141.54948818893</v>
      </c>
      <c r="Q319" s="177">
        <f t="shared" si="48"/>
        <v>15618.720750810255</v>
      </c>
      <c r="R319" s="177">
        <f t="shared" si="49"/>
        <v>4923.2134556139135</v>
      </c>
      <c r="S319" s="177">
        <f t="shared" si="50"/>
        <v>20541.934206424168</v>
      </c>
      <c r="T319" s="177">
        <f t="shared" si="51"/>
        <v>212511.86828885466</v>
      </c>
      <c r="U319" s="177">
        <f t="shared" si="52"/>
        <v>64549.335738421782</v>
      </c>
      <c r="V319" s="177">
        <f t="shared" si="53"/>
        <v>59118.057812193227</v>
      </c>
      <c r="W319" s="177">
        <f t="shared" si="54"/>
        <v>17504.221855143431</v>
      </c>
      <c r="X319" s="178">
        <f t="shared" ref="X319:X382" si="56">U319+W319</f>
        <v>82053.557593565216</v>
      </c>
    </row>
    <row r="320" spans="4:24">
      <c r="D320" s="9" t="s">
        <v>1597</v>
      </c>
      <c r="E320" s="9" t="s">
        <v>3071</v>
      </c>
      <c r="F320" s="4" t="s">
        <v>197</v>
      </c>
      <c r="G320" s="9" t="s">
        <v>22983</v>
      </c>
      <c r="H320" s="176">
        <v>558515.23947116768</v>
      </c>
      <c r="I320" s="177">
        <v>0</v>
      </c>
      <c r="J320" s="177">
        <v>256317.25052809154</v>
      </c>
      <c r="K320" s="177">
        <v>52040.418722559371</v>
      </c>
      <c r="L320" s="189">
        <f t="shared" ref="L320:L383" si="57">H320+J320</f>
        <v>814832.48999925924</v>
      </c>
      <c r="M320" s="178">
        <f t="shared" ref="M320:M383" si="58">I320+K320</f>
        <v>52040.418722559371</v>
      </c>
      <c r="N320" s="387">
        <f>INDEX('CHIRP Payment Calc'!AM:AM,MATCH(F320,'CHIRP Payment Calc'!C:C,0))</f>
        <v>0.18</v>
      </c>
      <c r="O320" s="387">
        <f>INDEX('CHIRP Payment Calc'!AL:AL,MATCH(FeeCalc!F320,'CHIRP Payment Calc'!C:C,0))</f>
        <v>0.12</v>
      </c>
      <c r="P320" s="176">
        <f t="shared" si="55"/>
        <v>152914.69844657378</v>
      </c>
      <c r="Q320" s="177">
        <f t="shared" ref="Q320:Q383" si="59">(T320+V320)*$B$10</f>
        <v>6133.2973246966421</v>
      </c>
      <c r="R320" s="177">
        <f t="shared" ref="R320:R383" si="60">(U320+W320)*$B$11</f>
        <v>3343.52906436789</v>
      </c>
      <c r="S320" s="177">
        <f t="shared" ref="S320:S383" si="61">(T320+V320)*$B$10+(U320+W320)*$B$11</f>
        <v>9476.8263890645321</v>
      </c>
      <c r="T320" s="177">
        <f t="shared" ref="T320:T383" si="62">H320/(1-$B$10)*N320</f>
        <v>106666.04042950681</v>
      </c>
      <c r="U320" s="177">
        <f t="shared" ref="U320:U383" si="63">J320/(1-$B$11)*N320</f>
        <v>49082.026696868597</v>
      </c>
      <c r="V320" s="177">
        <f t="shared" ref="V320:V383" si="64">I320/(1-$B$10)*O320</f>
        <v>0</v>
      </c>
      <c r="W320" s="177">
        <f t="shared" ref="W320:W383" si="65">K320/(1-$B$11)*O320</f>
        <v>6643.4577092628988</v>
      </c>
      <c r="X320" s="178">
        <f t="shared" si="56"/>
        <v>55725.484406131494</v>
      </c>
    </row>
    <row r="321" spans="4:24">
      <c r="D321" s="9" t="s">
        <v>1597</v>
      </c>
      <c r="E321" s="9" t="s">
        <v>3071</v>
      </c>
      <c r="F321" s="4" t="s">
        <v>1001</v>
      </c>
      <c r="G321" s="9" t="s">
        <v>23189</v>
      </c>
      <c r="H321" s="176">
        <v>420058.00478793273</v>
      </c>
      <c r="I321" s="177">
        <v>19210.907042393806</v>
      </c>
      <c r="J321" s="177">
        <v>384495.57219452725</v>
      </c>
      <c r="K321" s="177">
        <v>23834.647657021287</v>
      </c>
      <c r="L321" s="189">
        <f t="shared" si="57"/>
        <v>804553.57698245998</v>
      </c>
      <c r="M321" s="178">
        <f t="shared" si="58"/>
        <v>43045.554699415094</v>
      </c>
      <c r="N321" s="387">
        <f>INDEX('CHIRP Payment Calc'!AM:AM,MATCH(F321,'CHIRP Payment Calc'!C:C,0))</f>
        <v>0.18</v>
      </c>
      <c r="O321" s="387">
        <f>INDEX('CHIRP Payment Calc'!AL:AL,MATCH(FeeCalc!F321,'CHIRP Payment Calc'!C:C,0))</f>
        <v>0.57000000000000006</v>
      </c>
      <c r="P321" s="176">
        <f t="shared" si="55"/>
        <v>169355.61003550939</v>
      </c>
      <c r="Q321" s="177">
        <f t="shared" si="59"/>
        <v>5280.8889420366695</v>
      </c>
      <c r="R321" s="177">
        <f t="shared" si="60"/>
        <v>5284.7841803947049</v>
      </c>
      <c r="S321" s="177">
        <f t="shared" si="61"/>
        <v>10565.673122431373</v>
      </c>
      <c r="T321" s="177">
        <f t="shared" si="62"/>
        <v>80223.279428995113</v>
      </c>
      <c r="U321" s="177">
        <f t="shared" si="63"/>
        <v>73626.81169682437</v>
      </c>
      <c r="V321" s="177">
        <f t="shared" si="64"/>
        <v>11618.267389033921</v>
      </c>
      <c r="W321" s="177">
        <f t="shared" si="65"/>
        <v>14452.924643087379</v>
      </c>
      <c r="X321" s="178">
        <f t="shared" si="56"/>
        <v>88079.736339911746</v>
      </c>
    </row>
    <row r="322" spans="4:24">
      <c r="D322" s="9" t="s">
        <v>1597</v>
      </c>
      <c r="E322" s="9" t="s">
        <v>2987</v>
      </c>
      <c r="F322" s="4" t="s">
        <v>1584</v>
      </c>
      <c r="G322" s="9" t="s">
        <v>23051</v>
      </c>
      <c r="H322" s="176">
        <v>17462.393201641484</v>
      </c>
      <c r="I322" s="177">
        <v>656202.04602691066</v>
      </c>
      <c r="J322" s="177">
        <v>44860.69321346654</v>
      </c>
      <c r="K322" s="177">
        <v>419417.72510864225</v>
      </c>
      <c r="L322" s="189">
        <f t="shared" si="57"/>
        <v>62323.086415108024</v>
      </c>
      <c r="M322" s="178">
        <f t="shared" si="58"/>
        <v>1075619.7711355528</v>
      </c>
      <c r="N322" s="387">
        <f>INDEX('CHIRP Payment Calc'!AM:AM,MATCH(F322,'CHIRP Payment Calc'!C:C,0))</f>
        <v>1.56</v>
      </c>
      <c r="O322" s="387">
        <f>INDEX('CHIRP Payment Calc'!AL:AL,MATCH(FeeCalc!F322,'CHIRP Payment Calc'!C:C,0))</f>
        <v>0.65</v>
      </c>
      <c r="P322" s="176">
        <f t="shared" si="55"/>
        <v>796376.8660456778</v>
      </c>
      <c r="Q322" s="177">
        <f t="shared" si="59"/>
        <v>27683.743385085443</v>
      </c>
      <c r="R322" s="177">
        <f t="shared" si="60"/>
        <v>21868.353365976083</v>
      </c>
      <c r="S322" s="177">
        <f t="shared" si="61"/>
        <v>49552.09675106153</v>
      </c>
      <c r="T322" s="177">
        <f t="shared" si="62"/>
        <v>28903.271506165216</v>
      </c>
      <c r="U322" s="177">
        <f t="shared" si="63"/>
        <v>74449.661077667886</v>
      </c>
      <c r="V322" s="177">
        <f t="shared" si="64"/>
        <v>452553.13519097288</v>
      </c>
      <c r="W322" s="177">
        <f t="shared" si="65"/>
        <v>290022.89502193348</v>
      </c>
      <c r="X322" s="178">
        <f t="shared" si="56"/>
        <v>364472.55609960138</v>
      </c>
    </row>
    <row r="323" spans="4:24">
      <c r="D323" s="9" t="s">
        <v>1597</v>
      </c>
      <c r="E323" s="9" t="s">
        <v>2987</v>
      </c>
      <c r="F323" s="4" t="s">
        <v>617</v>
      </c>
      <c r="G323" s="9" t="s">
        <v>23047</v>
      </c>
      <c r="H323" s="176">
        <v>1047506.2942429913</v>
      </c>
      <c r="I323" s="177">
        <v>1245727.4751056382</v>
      </c>
      <c r="J323" s="177">
        <v>904909.57434116758</v>
      </c>
      <c r="K323" s="177">
        <v>842670.15029798786</v>
      </c>
      <c r="L323" s="189">
        <f t="shared" si="57"/>
        <v>1952415.8685841588</v>
      </c>
      <c r="M323" s="178">
        <f t="shared" si="58"/>
        <v>2088397.6254036259</v>
      </c>
      <c r="N323" s="387">
        <f>INDEX('CHIRP Payment Calc'!AM:AM,MATCH(F323,'CHIRP Payment Calc'!C:C,0))</f>
        <v>1.56</v>
      </c>
      <c r="O323" s="387">
        <f>INDEX('CHIRP Payment Calc'!AL:AL,MATCH(FeeCalc!F323,'CHIRP Payment Calc'!C:C,0))</f>
        <v>1.25</v>
      </c>
      <c r="P323" s="176">
        <f t="shared" si="55"/>
        <v>5656265.7867458202</v>
      </c>
      <c r="Q323" s="177">
        <f t="shared" si="59"/>
        <v>194692.81365179209</v>
      </c>
      <c r="R323" s="177">
        <f t="shared" si="60"/>
        <v>157340.21003264087</v>
      </c>
      <c r="S323" s="177">
        <f t="shared" si="61"/>
        <v>352033.02368443296</v>
      </c>
      <c r="T323" s="177">
        <f t="shared" si="62"/>
        <v>1733803.5215056406</v>
      </c>
      <c r="U323" s="177">
        <f t="shared" si="63"/>
        <v>1501764.8255023633</v>
      </c>
      <c r="V323" s="177">
        <f t="shared" si="64"/>
        <v>1652158.4550472654</v>
      </c>
      <c r="W323" s="177">
        <f t="shared" si="65"/>
        <v>1120572.0083749839</v>
      </c>
      <c r="X323" s="178">
        <f t="shared" si="56"/>
        <v>2622336.8338773474</v>
      </c>
    </row>
    <row r="324" spans="4:24">
      <c r="D324" s="9" t="s">
        <v>1597</v>
      </c>
      <c r="E324" s="9" t="s">
        <v>2987</v>
      </c>
      <c r="F324" s="4" t="s">
        <v>512</v>
      </c>
      <c r="G324" s="9" t="s">
        <v>3335</v>
      </c>
      <c r="H324" s="176">
        <v>2929347.0407694713</v>
      </c>
      <c r="I324" s="177">
        <v>16291770.324189911</v>
      </c>
      <c r="J324" s="177">
        <v>1651611.765021157</v>
      </c>
      <c r="K324" s="177">
        <v>6874145.675447261</v>
      </c>
      <c r="L324" s="189">
        <f t="shared" si="57"/>
        <v>4580958.8057906283</v>
      </c>
      <c r="M324" s="178">
        <f t="shared" si="58"/>
        <v>23165915.999637172</v>
      </c>
      <c r="N324" s="387">
        <f>INDEX('CHIRP Payment Calc'!AM:AM,MATCH(F324,'CHIRP Payment Calc'!C:C,0))</f>
        <v>2.2000000000000002</v>
      </c>
      <c r="O324" s="387">
        <f>INDEX('CHIRP Payment Calc'!AL:AL,MATCH(FeeCalc!F324,'CHIRP Payment Calc'!C:C,0))</f>
        <v>1.6800000000000002</v>
      </c>
      <c r="P324" s="176">
        <f t="shared" si="55"/>
        <v>48996848.25212983</v>
      </c>
      <c r="Q324" s="177">
        <f t="shared" si="59"/>
        <v>2062968.0784870915</v>
      </c>
      <c r="R324" s="177">
        <f t="shared" si="60"/>
        <v>969070.89049774129</v>
      </c>
      <c r="S324" s="177">
        <f t="shared" si="61"/>
        <v>3032038.968984833</v>
      </c>
      <c r="T324" s="177">
        <f t="shared" si="62"/>
        <v>6837733.1455626916</v>
      </c>
      <c r="U324" s="177">
        <f t="shared" si="63"/>
        <v>3865474.3436665381</v>
      </c>
      <c r="V324" s="177">
        <f t="shared" si="64"/>
        <v>29039972.567256287</v>
      </c>
      <c r="W324" s="177">
        <f t="shared" si="65"/>
        <v>12285707.164629148</v>
      </c>
      <c r="X324" s="178">
        <f t="shared" si="56"/>
        <v>16151181.508295687</v>
      </c>
    </row>
    <row r="325" spans="4:24">
      <c r="D325" s="9" t="s">
        <v>1597</v>
      </c>
      <c r="E325" s="9" t="s">
        <v>2987</v>
      </c>
      <c r="F325" s="4" t="s">
        <v>2195</v>
      </c>
      <c r="G325" s="9" t="s">
        <v>735</v>
      </c>
      <c r="H325" s="176">
        <v>3128900.1962173758</v>
      </c>
      <c r="I325" s="177">
        <v>8700256.2020656988</v>
      </c>
      <c r="J325" s="177">
        <v>3513510.5711576017</v>
      </c>
      <c r="K325" s="177">
        <v>8153200.4585675178</v>
      </c>
      <c r="L325" s="189">
        <f t="shared" si="57"/>
        <v>6642410.7673749775</v>
      </c>
      <c r="M325" s="178">
        <f t="shared" si="58"/>
        <v>16853456.660633218</v>
      </c>
      <c r="N325" s="387">
        <f>INDEX('CHIRP Payment Calc'!AM:AM,MATCH(F325,'CHIRP Payment Calc'!C:C,0))</f>
        <v>1.92</v>
      </c>
      <c r="O325" s="387">
        <f>INDEX('CHIRP Payment Calc'!AL:AL,MATCH(FeeCalc!F325,'CHIRP Payment Calc'!C:C,0))</f>
        <v>0.98</v>
      </c>
      <c r="P325" s="176">
        <f t="shared" si="55"/>
        <v>29269816.200780511</v>
      </c>
      <c r="Q325" s="177">
        <f t="shared" si="59"/>
        <v>886673.75983957609</v>
      </c>
      <c r="R325" s="177">
        <f t="shared" si="60"/>
        <v>940600.64336289978</v>
      </c>
      <c r="S325" s="177">
        <f t="shared" si="61"/>
        <v>1827274.403202476</v>
      </c>
      <c r="T325" s="177">
        <f t="shared" si="62"/>
        <v>6373992.9726656359</v>
      </c>
      <c r="U325" s="177">
        <f t="shared" si="63"/>
        <v>7176532.2304495694</v>
      </c>
      <c r="V325" s="177">
        <f t="shared" si="64"/>
        <v>9046420.2419356871</v>
      </c>
      <c r="W325" s="177">
        <f t="shared" si="65"/>
        <v>8500145.1589320935</v>
      </c>
      <c r="X325" s="178">
        <f t="shared" si="56"/>
        <v>15676677.389381662</v>
      </c>
    </row>
    <row r="326" spans="4:24">
      <c r="D326" s="9" t="s">
        <v>1597</v>
      </c>
      <c r="E326" s="9" t="s">
        <v>2987</v>
      </c>
      <c r="F326" s="4" t="s">
        <v>2129</v>
      </c>
      <c r="G326" s="9" t="s">
        <v>3447</v>
      </c>
      <c r="H326" s="176">
        <v>2189364.3718981794</v>
      </c>
      <c r="I326" s="177">
        <v>2854207.6506263628</v>
      </c>
      <c r="J326" s="177">
        <v>1264206.8481561078</v>
      </c>
      <c r="K326" s="177">
        <v>1653217.5574069386</v>
      </c>
      <c r="L326" s="189">
        <f t="shared" si="57"/>
        <v>3453571.2200542875</v>
      </c>
      <c r="M326" s="178">
        <f t="shared" si="58"/>
        <v>4507425.2080333009</v>
      </c>
      <c r="N326" s="387">
        <f>INDEX('CHIRP Payment Calc'!AM:AM,MATCH(F326,'CHIRP Payment Calc'!C:C,0))</f>
        <v>2.38</v>
      </c>
      <c r="O326" s="387">
        <f>INDEX('CHIRP Payment Calc'!AL:AL,MATCH(FeeCalc!F326,'CHIRP Payment Calc'!C:C,0))</f>
        <v>2.06</v>
      </c>
      <c r="P326" s="176">
        <f t="shared" si="55"/>
        <v>17504795.432277806</v>
      </c>
      <c r="Q326" s="177">
        <f t="shared" si="59"/>
        <v>676599.90505141485</v>
      </c>
      <c r="R326" s="177">
        <f t="shared" si="60"/>
        <v>409432.3702257339</v>
      </c>
      <c r="S326" s="177">
        <f t="shared" si="61"/>
        <v>1086032.2752771487</v>
      </c>
      <c r="T326" s="177">
        <f t="shared" si="62"/>
        <v>5528580.5889842613</v>
      </c>
      <c r="U326" s="177">
        <f t="shared" si="63"/>
        <v>3200864.1474590814</v>
      </c>
      <c r="V326" s="177">
        <f t="shared" si="64"/>
        <v>6238374.2814751277</v>
      </c>
      <c r="W326" s="177">
        <f t="shared" si="65"/>
        <v>3623008.6896364829</v>
      </c>
      <c r="X326" s="178">
        <f t="shared" si="56"/>
        <v>6823872.8370955642</v>
      </c>
    </row>
    <row r="327" spans="4:24">
      <c r="D327" s="9" t="s">
        <v>1399</v>
      </c>
      <c r="E327" s="9" t="s">
        <v>1596</v>
      </c>
      <c r="F327" s="4" t="s">
        <v>23199</v>
      </c>
      <c r="G327" s="9" t="s">
        <v>23048</v>
      </c>
      <c r="H327" s="176">
        <v>0</v>
      </c>
      <c r="I327" s="177">
        <v>0</v>
      </c>
      <c r="J327" s="177">
        <v>0</v>
      </c>
      <c r="K327" s="177">
        <v>0</v>
      </c>
      <c r="L327" s="189">
        <f t="shared" si="57"/>
        <v>0</v>
      </c>
      <c r="M327" s="178">
        <f t="shared" si="58"/>
        <v>0</v>
      </c>
      <c r="N327" s="387">
        <f>INDEX('CHIRP Payment Calc'!AM:AM,MATCH(F327,'CHIRP Payment Calc'!C:C,0))</f>
        <v>0.08</v>
      </c>
      <c r="O327" s="387">
        <f>INDEX('CHIRP Payment Calc'!AL:AL,MATCH(FeeCalc!F327,'CHIRP Payment Calc'!C:C,0))</f>
        <v>0.68</v>
      </c>
      <c r="P327" s="176">
        <f t="shared" si="55"/>
        <v>0</v>
      </c>
      <c r="Q327" s="177">
        <f t="shared" si="59"/>
        <v>0</v>
      </c>
      <c r="R327" s="177">
        <f t="shared" si="60"/>
        <v>0</v>
      </c>
      <c r="S327" s="177">
        <f t="shared" si="61"/>
        <v>0</v>
      </c>
      <c r="T327" s="177">
        <f t="shared" si="62"/>
        <v>0</v>
      </c>
      <c r="U327" s="177">
        <f t="shared" si="63"/>
        <v>0</v>
      </c>
      <c r="V327" s="177">
        <f t="shared" si="64"/>
        <v>0</v>
      </c>
      <c r="W327" s="177">
        <f t="shared" si="65"/>
        <v>0</v>
      </c>
      <c r="X327" s="178">
        <f t="shared" si="56"/>
        <v>0</v>
      </c>
    </row>
    <row r="328" spans="4:24">
      <c r="D328" s="9" t="s">
        <v>1399</v>
      </c>
      <c r="E328" s="9" t="s">
        <v>1596</v>
      </c>
      <c r="F328" s="4" t="s">
        <v>86</v>
      </c>
      <c r="G328" s="9" t="s">
        <v>3446</v>
      </c>
      <c r="H328" s="176">
        <v>106588482.77575694</v>
      </c>
      <c r="I328" s="177">
        <v>131501450.33548792</v>
      </c>
      <c r="J328" s="177">
        <v>439968.65053718886</v>
      </c>
      <c r="K328" s="177">
        <v>820506.13923455821</v>
      </c>
      <c r="L328" s="189">
        <f t="shared" si="57"/>
        <v>107028451.42629413</v>
      </c>
      <c r="M328" s="178">
        <f t="shared" si="58"/>
        <v>132321956.47472247</v>
      </c>
      <c r="N328" s="387">
        <f>INDEX('CHIRP Payment Calc'!AM:AM,MATCH(F328,'CHIRP Payment Calc'!C:C,0))</f>
        <v>0.76</v>
      </c>
      <c r="O328" s="387">
        <f>INDEX('CHIRP Payment Calc'!AL:AL,MATCH(FeeCalc!F328,'CHIRP Payment Calc'!C:C,0))</f>
        <v>1.88</v>
      </c>
      <c r="P328" s="176">
        <f t="shared" si="55"/>
        <v>330106901.25646174</v>
      </c>
      <c r="Q328" s="177">
        <f t="shared" si="59"/>
        <v>20024640.295561615</v>
      </c>
      <c r="R328" s="177">
        <f t="shared" si="60"/>
        <v>119803.89677675956</v>
      </c>
      <c r="S328" s="177">
        <f t="shared" si="61"/>
        <v>20144444.192338374</v>
      </c>
      <c r="T328" s="177">
        <f t="shared" si="62"/>
        <v>85949333.591061294</v>
      </c>
      <c r="U328" s="177">
        <f t="shared" si="63"/>
        <v>355719.33447687613</v>
      </c>
      <c r="V328" s="177">
        <f t="shared" si="64"/>
        <v>262305280.24479288</v>
      </c>
      <c r="W328" s="177">
        <f t="shared" si="65"/>
        <v>1641012.2784691164</v>
      </c>
      <c r="X328" s="178">
        <f t="shared" si="56"/>
        <v>1996731.6129459925</v>
      </c>
    </row>
    <row r="329" spans="4:24">
      <c r="D329" s="9" t="s">
        <v>1399</v>
      </c>
      <c r="E329" s="9" t="s">
        <v>3537</v>
      </c>
      <c r="F329" s="4" t="s">
        <v>1301</v>
      </c>
      <c r="G329" s="9" t="s">
        <v>22947</v>
      </c>
      <c r="H329" s="176">
        <v>0</v>
      </c>
      <c r="I329" s="177">
        <v>2450853.3359183371</v>
      </c>
      <c r="J329" s="177">
        <v>0</v>
      </c>
      <c r="K329" s="177">
        <v>0</v>
      </c>
      <c r="L329" s="189">
        <f t="shared" si="57"/>
        <v>0</v>
      </c>
      <c r="M329" s="178">
        <f t="shared" si="58"/>
        <v>2450853.3359183371</v>
      </c>
      <c r="N329" s="387">
        <f>INDEX('CHIRP Payment Calc'!AM:AM,MATCH(F329,'CHIRP Payment Calc'!C:C,0))</f>
        <v>0</v>
      </c>
      <c r="O329" s="387">
        <f>INDEX('CHIRP Payment Calc'!AL:AL,MATCH(FeeCalc!F329,'CHIRP Payment Calc'!C:C,0))</f>
        <v>0.38</v>
      </c>
      <c r="P329" s="176">
        <f t="shared" si="55"/>
        <v>931324.26764896815</v>
      </c>
      <c r="Q329" s="177">
        <f t="shared" si="59"/>
        <v>56818.191395029891</v>
      </c>
      <c r="R329" s="177">
        <f t="shared" si="60"/>
        <v>0</v>
      </c>
      <c r="S329" s="177">
        <f t="shared" si="61"/>
        <v>56818.191395029891</v>
      </c>
      <c r="T329" s="177">
        <f t="shared" si="62"/>
        <v>0</v>
      </c>
      <c r="U329" s="177">
        <f t="shared" si="63"/>
        <v>0</v>
      </c>
      <c r="V329" s="177">
        <f t="shared" si="64"/>
        <v>988142.45904399804</v>
      </c>
      <c r="W329" s="177">
        <f t="shared" si="65"/>
        <v>0</v>
      </c>
      <c r="X329" s="178">
        <f t="shared" si="56"/>
        <v>0</v>
      </c>
    </row>
    <row r="330" spans="4:24">
      <c r="D330" s="9" t="s">
        <v>1399</v>
      </c>
      <c r="E330" s="9" t="s">
        <v>3537</v>
      </c>
      <c r="F330" s="4" t="s">
        <v>1298</v>
      </c>
      <c r="G330" s="9" t="s">
        <v>18699</v>
      </c>
      <c r="H330" s="176">
        <v>0</v>
      </c>
      <c r="I330" s="177">
        <v>1688308.4769878769</v>
      </c>
      <c r="J330" s="177">
        <v>0</v>
      </c>
      <c r="K330" s="177">
        <v>0</v>
      </c>
      <c r="L330" s="189">
        <f t="shared" si="57"/>
        <v>0</v>
      </c>
      <c r="M330" s="178">
        <f t="shared" si="58"/>
        <v>1688308.4769878769</v>
      </c>
      <c r="N330" s="387">
        <f>INDEX('CHIRP Payment Calc'!AM:AM,MATCH(F330,'CHIRP Payment Calc'!C:C,0))</f>
        <v>0</v>
      </c>
      <c r="O330" s="387">
        <f>INDEX('CHIRP Payment Calc'!AL:AL,MATCH(FeeCalc!F330,'CHIRP Payment Calc'!C:C,0))</f>
        <v>0.38</v>
      </c>
      <c r="P330" s="176">
        <f t="shared" si="55"/>
        <v>641557.22125539323</v>
      </c>
      <c r="Q330" s="177">
        <f t="shared" si="59"/>
        <v>39140.095726456355</v>
      </c>
      <c r="R330" s="177">
        <f t="shared" si="60"/>
        <v>0</v>
      </c>
      <c r="S330" s="177">
        <f t="shared" si="61"/>
        <v>39140.095726456355</v>
      </c>
      <c r="T330" s="177">
        <f t="shared" si="62"/>
        <v>0</v>
      </c>
      <c r="U330" s="177">
        <f t="shared" si="63"/>
        <v>0</v>
      </c>
      <c r="V330" s="177">
        <f t="shared" si="64"/>
        <v>680697.31698184961</v>
      </c>
      <c r="W330" s="177">
        <f t="shared" si="65"/>
        <v>0</v>
      </c>
      <c r="X330" s="178">
        <f t="shared" si="56"/>
        <v>0</v>
      </c>
    </row>
    <row r="331" spans="4:24">
      <c r="D331" s="9" t="s">
        <v>1399</v>
      </c>
      <c r="E331" s="9" t="s">
        <v>3537</v>
      </c>
      <c r="F331" s="4" t="s">
        <v>1373</v>
      </c>
      <c r="G331" s="9" t="s">
        <v>22951</v>
      </c>
      <c r="H331" s="176">
        <v>0</v>
      </c>
      <c r="I331" s="177">
        <v>1149401.7596065935</v>
      </c>
      <c r="J331" s="177">
        <v>0</v>
      </c>
      <c r="K331" s="177">
        <v>0</v>
      </c>
      <c r="L331" s="189">
        <f t="shared" si="57"/>
        <v>0</v>
      </c>
      <c r="M331" s="178">
        <f t="shared" si="58"/>
        <v>1149401.7596065935</v>
      </c>
      <c r="N331" s="387">
        <f>INDEX('CHIRP Payment Calc'!AM:AM,MATCH(F331,'CHIRP Payment Calc'!C:C,0))</f>
        <v>0</v>
      </c>
      <c r="O331" s="387">
        <f>INDEX('CHIRP Payment Calc'!AL:AL,MATCH(FeeCalc!F331,'CHIRP Payment Calc'!C:C,0))</f>
        <v>0.38</v>
      </c>
      <c r="P331" s="176">
        <f t="shared" si="55"/>
        <v>436772.66865050554</v>
      </c>
      <c r="Q331" s="177">
        <f t="shared" si="59"/>
        <v>26646.60843225896</v>
      </c>
      <c r="R331" s="177">
        <f t="shared" si="60"/>
        <v>0</v>
      </c>
      <c r="S331" s="177">
        <f t="shared" si="61"/>
        <v>26646.60843225896</v>
      </c>
      <c r="T331" s="177">
        <f t="shared" si="62"/>
        <v>0</v>
      </c>
      <c r="U331" s="177">
        <f t="shared" si="63"/>
        <v>0</v>
      </c>
      <c r="V331" s="177">
        <f t="shared" si="64"/>
        <v>463419.27708276449</v>
      </c>
      <c r="W331" s="177">
        <f t="shared" si="65"/>
        <v>0</v>
      </c>
      <c r="X331" s="178">
        <f t="shared" si="56"/>
        <v>0</v>
      </c>
    </row>
    <row r="332" spans="4:24">
      <c r="D332" s="9" t="s">
        <v>1399</v>
      </c>
      <c r="E332" s="9" t="s">
        <v>3071</v>
      </c>
      <c r="F332" s="4" t="s">
        <v>788</v>
      </c>
      <c r="G332" s="9" t="s">
        <v>3442</v>
      </c>
      <c r="H332" s="176">
        <v>1247008.7963161285</v>
      </c>
      <c r="I332" s="177">
        <v>1847525.3418852766</v>
      </c>
      <c r="J332" s="177">
        <v>464763.60318000306</v>
      </c>
      <c r="K332" s="177">
        <v>2105779.6514512864</v>
      </c>
      <c r="L332" s="189">
        <f t="shared" si="57"/>
        <v>1711772.3994961316</v>
      </c>
      <c r="M332" s="178">
        <f t="shared" si="58"/>
        <v>3953304.993336563</v>
      </c>
      <c r="N332" s="387">
        <f>INDEX('CHIRP Payment Calc'!AM:AM,MATCH(F332,'CHIRP Payment Calc'!C:C,0))</f>
        <v>3.18</v>
      </c>
      <c r="O332" s="387">
        <f>INDEX('CHIRP Payment Calc'!AL:AL,MATCH(FeeCalc!F332,'CHIRP Payment Calc'!C:C,0))</f>
        <v>0.97</v>
      </c>
      <c r="P332" s="176">
        <f t="shared" si="55"/>
        <v>9278142.0739341639</v>
      </c>
      <c r="Q332" s="177">
        <f t="shared" si="59"/>
        <v>351258.6571353373</v>
      </c>
      <c r="R332" s="177">
        <f t="shared" si="60"/>
        <v>224716.24595873349</v>
      </c>
      <c r="S332" s="177">
        <f t="shared" si="61"/>
        <v>575974.90309407073</v>
      </c>
      <c r="T332" s="177">
        <f t="shared" si="62"/>
        <v>4207414.2942018975</v>
      </c>
      <c r="U332" s="177">
        <f t="shared" si="63"/>
        <v>1572285.3809706487</v>
      </c>
      <c r="V332" s="177">
        <f t="shared" si="64"/>
        <v>1901431.9168474465</v>
      </c>
      <c r="W332" s="177">
        <f t="shared" si="65"/>
        <v>2172985.3850082424</v>
      </c>
      <c r="X332" s="178">
        <f t="shared" si="56"/>
        <v>3745270.7659788914</v>
      </c>
    </row>
    <row r="333" spans="4:24">
      <c r="D333" s="9" t="s">
        <v>1399</v>
      </c>
      <c r="E333" s="9" t="s">
        <v>3071</v>
      </c>
      <c r="F333" s="4" t="s">
        <v>1094</v>
      </c>
      <c r="G333" s="9" t="s">
        <v>22922</v>
      </c>
      <c r="H333" s="176">
        <v>2051582.8999783425</v>
      </c>
      <c r="I333" s="177">
        <v>1498562.0585149385</v>
      </c>
      <c r="J333" s="177">
        <v>838938.63164961711</v>
      </c>
      <c r="K333" s="177">
        <v>2273240.7647745176</v>
      </c>
      <c r="L333" s="189">
        <f t="shared" si="57"/>
        <v>2890521.5316279596</v>
      </c>
      <c r="M333" s="178">
        <f t="shared" si="58"/>
        <v>3771802.8232894558</v>
      </c>
      <c r="N333" s="387">
        <f>INDEX('CHIRP Payment Calc'!AM:AM,MATCH(F333,'CHIRP Payment Calc'!C:C,0))</f>
        <v>1.47</v>
      </c>
      <c r="O333" s="387">
        <f>INDEX('CHIRP Payment Calc'!AL:AL,MATCH(FeeCalc!F333,'CHIRP Payment Calc'!C:C,0))</f>
        <v>0.46</v>
      </c>
      <c r="P333" s="176">
        <f t="shared" si="55"/>
        <v>5984095.95020625</v>
      </c>
      <c r="Q333" s="177">
        <f t="shared" si="59"/>
        <v>226044.57407786686</v>
      </c>
      <c r="R333" s="177">
        <f t="shared" si="60"/>
        <v>145463.65150986484</v>
      </c>
      <c r="S333" s="177">
        <f t="shared" si="61"/>
        <v>371508.22558773169</v>
      </c>
      <c r="T333" s="177">
        <f t="shared" si="62"/>
        <v>3199816.3002314731</v>
      </c>
      <c r="U333" s="177">
        <f t="shared" si="63"/>
        <v>1311957.2218350396</v>
      </c>
      <c r="V333" s="177">
        <f t="shared" si="64"/>
        <v>731393.68373142893</v>
      </c>
      <c r="W333" s="177">
        <f t="shared" si="65"/>
        <v>1112436.9699960407</v>
      </c>
      <c r="X333" s="178">
        <f t="shared" si="56"/>
        <v>2424394.1918310802</v>
      </c>
    </row>
    <row r="334" spans="4:24">
      <c r="D334" s="9" t="s">
        <v>1399</v>
      </c>
      <c r="E334" s="9" t="s">
        <v>2987</v>
      </c>
      <c r="F334" s="4" t="s">
        <v>1132</v>
      </c>
      <c r="G334" s="9" t="s">
        <v>23080</v>
      </c>
      <c r="H334" s="176">
        <v>957822.877183498</v>
      </c>
      <c r="I334" s="177">
        <v>3845497.3523603566</v>
      </c>
      <c r="J334" s="177">
        <v>255800.83969322074</v>
      </c>
      <c r="K334" s="177">
        <v>1290608.781606127</v>
      </c>
      <c r="L334" s="189">
        <f t="shared" si="57"/>
        <v>1213623.7168767187</v>
      </c>
      <c r="M334" s="178">
        <f t="shared" si="58"/>
        <v>5136106.1339664832</v>
      </c>
      <c r="N334" s="387">
        <f>INDEX('CHIRP Payment Calc'!AM:AM,MATCH(F334,'CHIRP Payment Calc'!C:C,0))</f>
        <v>3.19</v>
      </c>
      <c r="O334" s="387">
        <f>INDEX('CHIRP Payment Calc'!AL:AL,MATCH(FeeCalc!F334,'CHIRP Payment Calc'!C:C,0))</f>
        <v>2.58</v>
      </c>
      <c r="P334" s="176">
        <f t="shared" si="55"/>
        <v>17122613.482470259</v>
      </c>
      <c r="Q334" s="177">
        <f t="shared" si="59"/>
        <v>791690.39094964683</v>
      </c>
      <c r="R334" s="177">
        <f t="shared" si="60"/>
        <v>264623.95756373508</v>
      </c>
      <c r="S334" s="177">
        <f t="shared" si="61"/>
        <v>1056314.348513382</v>
      </c>
      <c r="T334" s="177">
        <f t="shared" si="62"/>
        <v>3241862.0458518392</v>
      </c>
      <c r="U334" s="177">
        <f t="shared" si="63"/>
        <v>868090.08363975969</v>
      </c>
      <c r="V334" s="177">
        <f t="shared" si="64"/>
        <v>10526666.492402887</v>
      </c>
      <c r="W334" s="177">
        <f t="shared" si="65"/>
        <v>3542309.2090891576</v>
      </c>
      <c r="X334" s="178">
        <f t="shared" si="56"/>
        <v>4410399.2927289177</v>
      </c>
    </row>
    <row r="335" spans="4:24">
      <c r="D335" s="9" t="s">
        <v>1399</v>
      </c>
      <c r="E335" s="9" t="s">
        <v>2987</v>
      </c>
      <c r="F335" s="4" t="s">
        <v>1126</v>
      </c>
      <c r="G335" s="9" t="s">
        <v>3572</v>
      </c>
      <c r="H335" s="176">
        <v>2480648.1654475247</v>
      </c>
      <c r="I335" s="177">
        <v>2740222.8364552693</v>
      </c>
      <c r="J335" s="177">
        <v>860062.20687621646</v>
      </c>
      <c r="K335" s="177">
        <v>2267599.6602599043</v>
      </c>
      <c r="L335" s="189">
        <f t="shared" si="57"/>
        <v>3340710.3723237412</v>
      </c>
      <c r="M335" s="178">
        <f t="shared" si="58"/>
        <v>5007822.4967151731</v>
      </c>
      <c r="N335" s="387">
        <f>INDEX('CHIRP Payment Calc'!AM:AM,MATCH(F335,'CHIRP Payment Calc'!C:C,0))</f>
        <v>1.68</v>
      </c>
      <c r="O335" s="387">
        <f>INDEX('CHIRP Payment Calc'!AL:AL,MATCH(FeeCalc!F335,'CHIRP Payment Calc'!C:C,0))</f>
        <v>3.04</v>
      </c>
      <c r="P335" s="176">
        <f t="shared" si="55"/>
        <v>20836173.815518014</v>
      </c>
      <c r="Q335" s="177">
        <f t="shared" si="59"/>
        <v>762463.19850887218</v>
      </c>
      <c r="R335" s="177">
        <f t="shared" si="60"/>
        <v>532238.77498354181</v>
      </c>
      <c r="S335" s="177">
        <f t="shared" si="61"/>
        <v>1294701.973492414</v>
      </c>
      <c r="T335" s="177">
        <f t="shared" si="62"/>
        <v>4421738.9049886912</v>
      </c>
      <c r="U335" s="177">
        <f t="shared" si="63"/>
        <v>1537132.4548425996</v>
      </c>
      <c r="V335" s="177">
        <f t="shared" si="64"/>
        <v>8838490.634296041</v>
      </c>
      <c r="W335" s="177">
        <f t="shared" si="65"/>
        <v>7333513.7948830957</v>
      </c>
      <c r="X335" s="178">
        <f t="shared" si="56"/>
        <v>8870646.2497256957</v>
      </c>
    </row>
    <row r="336" spans="4:24">
      <c r="D336" s="9" t="s">
        <v>1399</v>
      </c>
      <c r="E336" s="9" t="s">
        <v>2987</v>
      </c>
      <c r="F336" s="4" t="s">
        <v>947</v>
      </c>
      <c r="G336" s="9" t="s">
        <v>3468</v>
      </c>
      <c r="H336" s="176">
        <v>0</v>
      </c>
      <c r="I336" s="177">
        <v>0</v>
      </c>
      <c r="J336" s="177">
        <v>0</v>
      </c>
      <c r="K336" s="177">
        <v>0</v>
      </c>
      <c r="L336" s="189">
        <f t="shared" si="57"/>
        <v>0</v>
      </c>
      <c r="M336" s="178">
        <f t="shared" si="58"/>
        <v>0</v>
      </c>
      <c r="N336" s="387">
        <f>INDEX('CHIRP Payment Calc'!AM:AM,MATCH(F336,'CHIRP Payment Calc'!C:C,0))</f>
        <v>1.43</v>
      </c>
      <c r="O336" s="387">
        <f>INDEX('CHIRP Payment Calc'!AL:AL,MATCH(FeeCalc!F336,'CHIRP Payment Calc'!C:C,0))</f>
        <v>1.51</v>
      </c>
      <c r="P336" s="176">
        <f t="shared" si="55"/>
        <v>0</v>
      </c>
      <c r="Q336" s="177">
        <f t="shared" si="59"/>
        <v>0</v>
      </c>
      <c r="R336" s="177">
        <f t="shared" si="60"/>
        <v>0</v>
      </c>
      <c r="S336" s="177">
        <f t="shared" si="61"/>
        <v>0</v>
      </c>
      <c r="T336" s="177">
        <f t="shared" si="62"/>
        <v>0</v>
      </c>
      <c r="U336" s="177">
        <f t="shared" si="63"/>
        <v>0</v>
      </c>
      <c r="V336" s="177">
        <f t="shared" si="64"/>
        <v>0</v>
      </c>
      <c r="W336" s="177">
        <f t="shared" si="65"/>
        <v>0</v>
      </c>
      <c r="X336" s="178">
        <f t="shared" si="56"/>
        <v>0</v>
      </c>
    </row>
    <row r="337" spans="4:24">
      <c r="D337" s="9" t="s">
        <v>1399</v>
      </c>
      <c r="E337" s="9" t="s">
        <v>2987</v>
      </c>
      <c r="F337" s="4" t="s">
        <v>3542</v>
      </c>
      <c r="G337" s="9" t="s">
        <v>23087</v>
      </c>
      <c r="H337" s="176">
        <v>413129.60933473101</v>
      </c>
      <c r="I337" s="177">
        <v>140330.89554257583</v>
      </c>
      <c r="J337" s="177">
        <v>128142.58101456886</v>
      </c>
      <c r="K337" s="177">
        <v>90735.68355364431</v>
      </c>
      <c r="L337" s="189">
        <f t="shared" si="57"/>
        <v>541272.19034929993</v>
      </c>
      <c r="M337" s="178">
        <f t="shared" si="58"/>
        <v>231066.57909622014</v>
      </c>
      <c r="N337" s="387">
        <f>INDEX('CHIRP Payment Calc'!AM:AM,MATCH(F337,'CHIRP Payment Calc'!C:C,0))</f>
        <v>1.56</v>
      </c>
      <c r="O337" s="387">
        <f>INDEX('CHIRP Payment Calc'!AL:AL,MATCH(FeeCalc!F337,'CHIRP Payment Calc'!C:C,0))</f>
        <v>5.07</v>
      </c>
      <c r="P337" s="176">
        <f t="shared" si="55"/>
        <v>2015892.172962744</v>
      </c>
      <c r="Q337" s="177">
        <f t="shared" si="59"/>
        <v>82724.339820026304</v>
      </c>
      <c r="R337" s="177">
        <f t="shared" si="60"/>
        <v>42123.340978704524</v>
      </c>
      <c r="S337" s="177">
        <f t="shared" si="61"/>
        <v>124847.68079873083</v>
      </c>
      <c r="T337" s="177">
        <f t="shared" si="62"/>
        <v>683800.73269196856</v>
      </c>
      <c r="U337" s="177">
        <f t="shared" si="63"/>
        <v>212662.15572630579</v>
      </c>
      <c r="V337" s="177">
        <f t="shared" si="64"/>
        <v>754883.43809109763</v>
      </c>
      <c r="W337" s="177">
        <f t="shared" si="65"/>
        <v>489393.52725210291</v>
      </c>
      <c r="X337" s="178">
        <f t="shared" si="56"/>
        <v>702055.68297840864</v>
      </c>
    </row>
    <row r="338" spans="4:24">
      <c r="D338" s="9" t="s">
        <v>1399</v>
      </c>
      <c r="E338" s="9" t="s">
        <v>2987</v>
      </c>
      <c r="F338" s="4" t="s">
        <v>1719</v>
      </c>
      <c r="G338" s="9" t="s">
        <v>23065</v>
      </c>
      <c r="H338" s="176">
        <v>1429299.0927906621</v>
      </c>
      <c r="I338" s="177">
        <v>4403968.9501023833</v>
      </c>
      <c r="J338" s="177">
        <v>237807.58649610254</v>
      </c>
      <c r="K338" s="177">
        <v>839450.06317683845</v>
      </c>
      <c r="L338" s="189">
        <f t="shared" si="57"/>
        <v>1667106.6792867647</v>
      </c>
      <c r="M338" s="178">
        <f t="shared" si="58"/>
        <v>5243419.013279222</v>
      </c>
      <c r="N338" s="387">
        <f>INDEX('CHIRP Payment Calc'!AM:AM,MATCH(F338,'CHIRP Payment Calc'!C:C,0))</f>
        <v>2.71</v>
      </c>
      <c r="O338" s="387">
        <f>INDEX('CHIRP Payment Calc'!AL:AL,MATCH(FeeCalc!F338,'CHIRP Payment Calc'!C:C,0))</f>
        <v>3.09</v>
      </c>
      <c r="P338" s="176">
        <f t="shared" si="55"/>
        <v>20720023.851899929</v>
      </c>
      <c r="Q338" s="177">
        <f t="shared" si="59"/>
        <v>1066520.6518233907</v>
      </c>
      <c r="R338" s="177">
        <f t="shared" si="60"/>
        <v>206703.78220984273</v>
      </c>
      <c r="S338" s="177">
        <f t="shared" si="61"/>
        <v>1273224.4340332334</v>
      </c>
      <c r="T338" s="177">
        <f t="shared" si="62"/>
        <v>4109708.7973078983</v>
      </c>
      <c r="U338" s="177">
        <f t="shared" si="63"/>
        <v>685594.21213238081</v>
      </c>
      <c r="V338" s="177">
        <f t="shared" si="64"/>
        <v>14438476.45179455</v>
      </c>
      <c r="W338" s="177">
        <f t="shared" si="65"/>
        <v>2759468.8246983308</v>
      </c>
      <c r="X338" s="178">
        <f t="shared" si="56"/>
        <v>3445063.0368307116</v>
      </c>
    </row>
    <row r="339" spans="4:24">
      <c r="D339" s="9" t="s">
        <v>1399</v>
      </c>
      <c r="E339" s="9" t="s">
        <v>2987</v>
      </c>
      <c r="F339" s="4" t="s">
        <v>629</v>
      </c>
      <c r="G339" s="9" t="s">
        <v>3428</v>
      </c>
      <c r="H339" s="176">
        <v>2493853.9771618238</v>
      </c>
      <c r="I339" s="177">
        <v>15911422.378949968</v>
      </c>
      <c r="J339" s="177">
        <v>524436.81137877062</v>
      </c>
      <c r="K339" s="177">
        <v>3292096.7779813982</v>
      </c>
      <c r="L339" s="189">
        <f t="shared" si="57"/>
        <v>3018290.7885405943</v>
      </c>
      <c r="M339" s="178">
        <f t="shared" si="58"/>
        <v>19203519.156931367</v>
      </c>
      <c r="N339" s="387">
        <f>INDEX('CHIRP Payment Calc'!AM:AM,MATCH(F339,'CHIRP Payment Calc'!C:C,0))</f>
        <v>3.13</v>
      </c>
      <c r="O339" s="387">
        <f>INDEX('CHIRP Payment Calc'!AL:AL,MATCH(FeeCalc!F339,'CHIRP Payment Calc'!C:C,0))</f>
        <v>2.13</v>
      </c>
      <c r="P339" s="176">
        <f t="shared" si="55"/>
        <v>50350745.972395867</v>
      </c>
      <c r="Q339" s="177">
        <f t="shared" si="59"/>
        <v>2543854.4566595186</v>
      </c>
      <c r="R339" s="177">
        <f t="shared" si="60"/>
        <v>552360.85255633597</v>
      </c>
      <c r="S339" s="177">
        <f t="shared" si="61"/>
        <v>3096215.3092158549</v>
      </c>
      <c r="T339" s="177">
        <f t="shared" si="62"/>
        <v>8281976.603200539</v>
      </c>
      <c r="U339" s="177">
        <f t="shared" si="63"/>
        <v>1746262.999591013</v>
      </c>
      <c r="V339" s="177">
        <f t="shared" si="64"/>
        <v>35958970.469138913</v>
      </c>
      <c r="W339" s="177">
        <f t="shared" si="65"/>
        <v>7459751.2096812529</v>
      </c>
      <c r="X339" s="178">
        <f t="shared" si="56"/>
        <v>9206014.2092722654</v>
      </c>
    </row>
    <row r="340" spans="4:24">
      <c r="D340" s="9" t="s">
        <v>1399</v>
      </c>
      <c r="E340" s="9" t="s">
        <v>2987</v>
      </c>
      <c r="F340" s="4" t="s">
        <v>1105</v>
      </c>
      <c r="G340" s="9" t="s">
        <v>23079</v>
      </c>
      <c r="H340" s="176">
        <v>1698007.7390130514</v>
      </c>
      <c r="I340" s="177">
        <v>5908445.2350960439</v>
      </c>
      <c r="J340" s="177">
        <v>633944.8850444752</v>
      </c>
      <c r="K340" s="177">
        <v>2153904.5652439436</v>
      </c>
      <c r="L340" s="189">
        <f t="shared" si="57"/>
        <v>2331952.6240575267</v>
      </c>
      <c r="M340" s="178">
        <f t="shared" si="58"/>
        <v>8062349.8003399875</v>
      </c>
      <c r="N340" s="387">
        <f>INDEX('CHIRP Payment Calc'!AM:AM,MATCH(F340,'CHIRP Payment Calc'!C:C,0))</f>
        <v>2.54</v>
      </c>
      <c r="O340" s="387">
        <f>INDEX('CHIRP Payment Calc'!AL:AL,MATCH(FeeCalc!F340,'CHIRP Payment Calc'!C:C,0))</f>
        <v>2.29</v>
      </c>
      <c r="P340" s="176">
        <f t="shared" si="55"/>
        <v>24385940.707884688</v>
      </c>
      <c r="Q340" s="177">
        <f t="shared" si="59"/>
        <v>1088582.0229327616</v>
      </c>
      <c r="R340" s="177">
        <f t="shared" si="60"/>
        <v>417616.68909074028</v>
      </c>
      <c r="S340" s="177">
        <f t="shared" si="61"/>
        <v>1506198.7120235018</v>
      </c>
      <c r="T340" s="177">
        <f t="shared" si="62"/>
        <v>4576063.2966505578</v>
      </c>
      <c r="U340" s="177">
        <f t="shared" si="63"/>
        <v>1713000.0085244332</v>
      </c>
      <c r="V340" s="177">
        <f t="shared" si="64"/>
        <v>14355797.971745295</v>
      </c>
      <c r="W340" s="177">
        <f t="shared" si="65"/>
        <v>5247278.1429879051</v>
      </c>
      <c r="X340" s="178">
        <f t="shared" si="56"/>
        <v>6960278.1515123378</v>
      </c>
    </row>
    <row r="341" spans="4:24">
      <c r="D341" s="9" t="s">
        <v>1399</v>
      </c>
      <c r="E341" s="9" t="s">
        <v>2987</v>
      </c>
      <c r="F341" s="4" t="s">
        <v>3042</v>
      </c>
      <c r="G341" s="9" t="s">
        <v>23168</v>
      </c>
      <c r="H341" s="176">
        <v>116766.46045222189</v>
      </c>
      <c r="I341" s="177">
        <v>7118.9054750445694</v>
      </c>
      <c r="J341" s="177">
        <v>67159.23326903829</v>
      </c>
      <c r="K341" s="177">
        <v>370204.48600524914</v>
      </c>
      <c r="L341" s="189">
        <f t="shared" si="57"/>
        <v>183925.69372126018</v>
      </c>
      <c r="M341" s="178">
        <f t="shared" si="58"/>
        <v>377323.39148029371</v>
      </c>
      <c r="N341" s="387">
        <f>INDEX('CHIRP Payment Calc'!AM:AM,MATCH(F341,'CHIRP Payment Calc'!C:C,0))</f>
        <v>2.04</v>
      </c>
      <c r="O341" s="387">
        <f>INDEX('CHIRP Payment Calc'!AL:AL,MATCH(FeeCalc!F341,'CHIRP Payment Calc'!C:C,0))</f>
        <v>1.57</v>
      </c>
      <c r="P341" s="176">
        <f t="shared" si="55"/>
        <v>967606.1398154319</v>
      </c>
      <c r="Q341" s="177">
        <f t="shared" si="59"/>
        <v>15214.180374329208</v>
      </c>
      <c r="R341" s="177">
        <f t="shared" si="60"/>
        <v>45844.205035983789</v>
      </c>
      <c r="S341" s="177">
        <f t="shared" si="61"/>
        <v>61058.385410313</v>
      </c>
      <c r="T341" s="177">
        <f t="shared" si="62"/>
        <v>252735.89318040601</v>
      </c>
      <c r="U341" s="177">
        <f t="shared" si="63"/>
        <v>145749.825392381</v>
      </c>
      <c r="V341" s="177">
        <f t="shared" si="64"/>
        <v>11858.548112275836</v>
      </c>
      <c r="W341" s="177">
        <f t="shared" si="65"/>
        <v>618320.25854068215</v>
      </c>
      <c r="X341" s="178">
        <f t="shared" si="56"/>
        <v>764070.08393306308</v>
      </c>
    </row>
    <row r="342" spans="4:24">
      <c r="D342" s="9" t="s">
        <v>1399</v>
      </c>
      <c r="E342" s="9" t="s">
        <v>2987</v>
      </c>
      <c r="F342" s="4" t="s">
        <v>445</v>
      </c>
      <c r="G342" s="9" t="s">
        <v>23095</v>
      </c>
      <c r="H342" s="176">
        <v>0</v>
      </c>
      <c r="I342" s="177">
        <v>0</v>
      </c>
      <c r="J342" s="177">
        <v>0</v>
      </c>
      <c r="K342" s="177">
        <v>0</v>
      </c>
      <c r="L342" s="189">
        <f t="shared" si="57"/>
        <v>0</v>
      </c>
      <c r="M342" s="178">
        <f t="shared" si="58"/>
        <v>0</v>
      </c>
      <c r="N342" s="387">
        <f>INDEX('CHIRP Payment Calc'!AM:AM,MATCH(F342,'CHIRP Payment Calc'!C:C,0))</f>
        <v>1.43</v>
      </c>
      <c r="O342" s="387">
        <f>INDEX('CHIRP Payment Calc'!AL:AL,MATCH(FeeCalc!F342,'CHIRP Payment Calc'!C:C,0))</f>
        <v>1.51</v>
      </c>
      <c r="P342" s="176">
        <f t="shared" si="55"/>
        <v>0</v>
      </c>
      <c r="Q342" s="177">
        <f t="shared" si="59"/>
        <v>0</v>
      </c>
      <c r="R342" s="177">
        <f t="shared" si="60"/>
        <v>0</v>
      </c>
      <c r="S342" s="177">
        <f t="shared" si="61"/>
        <v>0</v>
      </c>
      <c r="T342" s="177">
        <f t="shared" si="62"/>
        <v>0</v>
      </c>
      <c r="U342" s="177">
        <f t="shared" si="63"/>
        <v>0</v>
      </c>
      <c r="V342" s="177">
        <f t="shared" si="64"/>
        <v>0</v>
      </c>
      <c r="W342" s="177">
        <f t="shared" si="65"/>
        <v>0</v>
      </c>
      <c r="X342" s="178">
        <f t="shared" si="56"/>
        <v>0</v>
      </c>
    </row>
    <row r="343" spans="4:24">
      <c r="D343" s="9" t="s">
        <v>1399</v>
      </c>
      <c r="E343" s="9" t="s">
        <v>2987</v>
      </c>
      <c r="F343" s="4" t="s">
        <v>1108</v>
      </c>
      <c r="G343" s="9" t="s">
        <v>23081</v>
      </c>
      <c r="H343" s="176">
        <v>772538.55900488014</v>
      </c>
      <c r="I343" s="177">
        <v>1578307.9351637226</v>
      </c>
      <c r="J343" s="177">
        <v>138006.85674186968</v>
      </c>
      <c r="K343" s="177">
        <v>330544.21518853301</v>
      </c>
      <c r="L343" s="189">
        <f t="shared" si="57"/>
        <v>910545.41574674984</v>
      </c>
      <c r="M343" s="178">
        <f t="shared" si="58"/>
        <v>1908852.1503522557</v>
      </c>
      <c r="N343" s="387">
        <f>INDEX('CHIRP Payment Calc'!AM:AM,MATCH(F343,'CHIRP Payment Calc'!C:C,0))</f>
        <v>2.67</v>
      </c>
      <c r="O343" s="387">
        <f>INDEX('CHIRP Payment Calc'!AL:AL,MATCH(FeeCalc!F343,'CHIRP Payment Calc'!C:C,0))</f>
        <v>2.84</v>
      </c>
      <c r="P343" s="176">
        <f t="shared" si="55"/>
        <v>7852296.3670442281</v>
      </c>
      <c r="Q343" s="177">
        <f t="shared" si="59"/>
        <v>399301.50459783565</v>
      </c>
      <c r="R343" s="177">
        <f t="shared" si="60"/>
        <v>83439.822040610175</v>
      </c>
      <c r="S343" s="177">
        <f t="shared" si="61"/>
        <v>482741.32663844584</v>
      </c>
      <c r="T343" s="177">
        <f t="shared" si="62"/>
        <v>2188517.7215310661</v>
      </c>
      <c r="U343" s="177">
        <f t="shared" si="63"/>
        <v>391998.19946892769</v>
      </c>
      <c r="V343" s="177">
        <f t="shared" si="64"/>
        <v>4755856.2714747712</v>
      </c>
      <c r="W343" s="177">
        <f t="shared" si="65"/>
        <v>998665.50120790827</v>
      </c>
      <c r="X343" s="178">
        <f t="shared" si="56"/>
        <v>1390663.7006768361</v>
      </c>
    </row>
    <row r="344" spans="4:24">
      <c r="D344" s="9" t="s">
        <v>1399</v>
      </c>
      <c r="E344" s="9" t="s">
        <v>2987</v>
      </c>
      <c r="F344" s="4" t="s">
        <v>836</v>
      </c>
      <c r="G344" s="9" t="s">
        <v>3431</v>
      </c>
      <c r="H344" s="176">
        <v>1146103.9853560133</v>
      </c>
      <c r="I344" s="177">
        <v>6344746.9445986589</v>
      </c>
      <c r="J344" s="177">
        <v>328055.63998567685</v>
      </c>
      <c r="K344" s="177">
        <v>841502.65866575832</v>
      </c>
      <c r="L344" s="189">
        <f t="shared" si="57"/>
        <v>1474159.6253416901</v>
      </c>
      <c r="M344" s="178">
        <f t="shared" si="58"/>
        <v>7186249.6032644175</v>
      </c>
      <c r="N344" s="387">
        <f>INDEX('CHIRP Payment Calc'!AM:AM,MATCH(F344,'CHIRP Payment Calc'!C:C,0))</f>
        <v>2.52</v>
      </c>
      <c r="O344" s="387">
        <f>INDEX('CHIRP Payment Calc'!AL:AL,MATCH(FeeCalc!F344,'CHIRP Payment Calc'!C:C,0))</f>
        <v>2.02</v>
      </c>
      <c r="P344" s="176">
        <f t="shared" si="55"/>
        <v>18231106.454455182</v>
      </c>
      <c r="Q344" s="177">
        <f t="shared" si="59"/>
        <v>958103.79320235609</v>
      </c>
      <c r="R344" s="177">
        <f t="shared" si="60"/>
        <v>161268.22871928112</v>
      </c>
      <c r="S344" s="177">
        <f t="shared" si="61"/>
        <v>1119372.0219216372</v>
      </c>
      <c r="T344" s="177">
        <f t="shared" si="62"/>
        <v>3064384.1306070597</v>
      </c>
      <c r="U344" s="177">
        <f t="shared" si="63"/>
        <v>879468.31145096361</v>
      </c>
      <c r="V344" s="177">
        <f t="shared" si="64"/>
        <v>13598290.533781741</v>
      </c>
      <c r="W344" s="177">
        <f t="shared" si="65"/>
        <v>1808335.5005370551</v>
      </c>
      <c r="X344" s="178">
        <f t="shared" si="56"/>
        <v>2687803.8119880185</v>
      </c>
    </row>
    <row r="345" spans="4:24">
      <c r="D345" s="9" t="s">
        <v>1399</v>
      </c>
      <c r="E345" s="9" t="s">
        <v>2987</v>
      </c>
      <c r="F345" s="4" t="s">
        <v>632</v>
      </c>
      <c r="G345" s="9" t="s">
        <v>3432</v>
      </c>
      <c r="H345" s="176">
        <v>766074.1550639777</v>
      </c>
      <c r="I345" s="177">
        <v>472096.34624255041</v>
      </c>
      <c r="J345" s="177">
        <v>376237.71635305614</v>
      </c>
      <c r="K345" s="177">
        <v>1563477.5482667431</v>
      </c>
      <c r="L345" s="189">
        <f t="shared" si="57"/>
        <v>1142311.871417034</v>
      </c>
      <c r="M345" s="178">
        <f t="shared" si="58"/>
        <v>2035573.8945092936</v>
      </c>
      <c r="N345" s="387">
        <f>INDEX('CHIRP Payment Calc'!AM:AM,MATCH(F345,'CHIRP Payment Calc'!C:C,0))</f>
        <v>3.12</v>
      </c>
      <c r="O345" s="387">
        <f>INDEX('CHIRP Payment Calc'!AL:AL,MATCH(FeeCalc!F345,'CHIRP Payment Calc'!C:C,0))</f>
        <v>3.87</v>
      </c>
      <c r="P345" s="176">
        <f t="shared" si="55"/>
        <v>11441684.010572113</v>
      </c>
      <c r="Q345" s="177">
        <f t="shared" si="59"/>
        <v>257280.57598525321</v>
      </c>
      <c r="R345" s="177">
        <f t="shared" si="60"/>
        <v>461139.56086045731</v>
      </c>
      <c r="S345" s="177">
        <f t="shared" si="61"/>
        <v>718420.13684571045</v>
      </c>
      <c r="T345" s="177">
        <f t="shared" si="62"/>
        <v>2535969.6167635126</v>
      </c>
      <c r="U345" s="177">
        <f t="shared" si="63"/>
        <v>1248789.0159803566</v>
      </c>
      <c r="V345" s="177">
        <f t="shared" si="64"/>
        <v>1938475.1829800212</v>
      </c>
      <c r="W345" s="177">
        <f t="shared" si="65"/>
        <v>6436870.3316939315</v>
      </c>
      <c r="X345" s="178">
        <f t="shared" si="56"/>
        <v>7685659.3476742879</v>
      </c>
    </row>
    <row r="346" spans="4:24">
      <c r="D346" s="9" t="s">
        <v>1399</v>
      </c>
      <c r="E346" s="9" t="s">
        <v>2987</v>
      </c>
      <c r="F346" s="4" t="s">
        <v>1117</v>
      </c>
      <c r="G346" s="9" t="s">
        <v>23061</v>
      </c>
      <c r="H346" s="176">
        <v>3828206.2223634841</v>
      </c>
      <c r="I346" s="177">
        <v>18100528.469383474</v>
      </c>
      <c r="J346" s="177">
        <v>2444094.9616323304</v>
      </c>
      <c r="K346" s="177">
        <v>10538385.98630755</v>
      </c>
      <c r="L346" s="189">
        <f t="shared" si="57"/>
        <v>6272301.183995815</v>
      </c>
      <c r="M346" s="178">
        <f t="shared" si="58"/>
        <v>28638914.455691025</v>
      </c>
      <c r="N346" s="387">
        <f>INDEX('CHIRP Payment Calc'!AM:AM,MATCH(F346,'CHIRP Payment Calc'!C:C,0))</f>
        <v>2.5</v>
      </c>
      <c r="O346" s="387">
        <f>INDEX('CHIRP Payment Calc'!AL:AL,MATCH(FeeCalc!F346,'CHIRP Payment Calc'!C:C,0))</f>
        <v>2.8600000000000003</v>
      </c>
      <c r="P346" s="176">
        <f t="shared" si="55"/>
        <v>97588048.30326587</v>
      </c>
      <c r="Q346" s="177">
        <f t="shared" si="59"/>
        <v>3742107.7466895105</v>
      </c>
      <c r="R346" s="177">
        <f t="shared" si="60"/>
        <v>2313831.1483991765</v>
      </c>
      <c r="S346" s="177">
        <f t="shared" si="61"/>
        <v>6055938.8950886875</v>
      </c>
      <c r="T346" s="177">
        <f t="shared" si="62"/>
        <v>10154393.162767863</v>
      </c>
      <c r="U346" s="177">
        <f t="shared" si="63"/>
        <v>6500252.5575327948</v>
      </c>
      <c r="V346" s="177">
        <f t="shared" si="64"/>
        <v>54925741.562267095</v>
      </c>
      <c r="W346" s="177">
        <f t="shared" si="65"/>
        <v>32063599.91578681</v>
      </c>
      <c r="X346" s="178">
        <f t="shared" si="56"/>
        <v>38563852.473319605</v>
      </c>
    </row>
    <row r="347" spans="4:24">
      <c r="D347" s="9" t="s">
        <v>1399</v>
      </c>
      <c r="E347" s="9" t="s">
        <v>2987</v>
      </c>
      <c r="F347" s="4" t="s">
        <v>23202</v>
      </c>
      <c r="G347" s="9" t="s">
        <v>23173</v>
      </c>
      <c r="H347" s="176">
        <v>405835.61132483854</v>
      </c>
      <c r="I347" s="177">
        <v>195559.31668432624</v>
      </c>
      <c r="J347" s="177">
        <v>124332.906687972</v>
      </c>
      <c r="K347" s="177">
        <v>170157.49423448025</v>
      </c>
      <c r="L347" s="189">
        <f t="shared" si="57"/>
        <v>530168.5180128105</v>
      </c>
      <c r="M347" s="178">
        <f t="shared" si="58"/>
        <v>365716.81091880647</v>
      </c>
      <c r="N347" s="387">
        <f>INDEX('CHIRP Payment Calc'!AM:AM,MATCH(F347,'CHIRP Payment Calc'!C:C,0))</f>
        <v>1.43</v>
      </c>
      <c r="O347" s="387">
        <f>INDEX('CHIRP Payment Calc'!AL:AL,MATCH(FeeCalc!F347,'CHIRP Payment Calc'!C:C,0))</f>
        <v>1.51</v>
      </c>
      <c r="P347" s="176">
        <f t="shared" si="55"/>
        <v>1310373.3652457166</v>
      </c>
      <c r="Q347" s="177">
        <f t="shared" si="59"/>
        <v>53420.976989179282</v>
      </c>
      <c r="R347" s="177">
        <f t="shared" si="60"/>
        <v>27748.970607948839</v>
      </c>
      <c r="S347" s="177">
        <f t="shared" si="61"/>
        <v>81169.947597128121</v>
      </c>
      <c r="T347" s="177">
        <f t="shared" si="62"/>
        <v>615750.58269975497</v>
      </c>
      <c r="U347" s="177">
        <f t="shared" si="63"/>
        <v>189144.74102531909</v>
      </c>
      <c r="V347" s="177">
        <f t="shared" si="64"/>
        <v>313309.88667727599</v>
      </c>
      <c r="W347" s="177">
        <f t="shared" si="65"/>
        <v>273338.10244049487</v>
      </c>
      <c r="X347" s="178">
        <f t="shared" si="56"/>
        <v>462482.84346581396</v>
      </c>
    </row>
    <row r="348" spans="4:24">
      <c r="D348" s="9" t="s">
        <v>1399</v>
      </c>
      <c r="E348" s="9" t="s">
        <v>2987</v>
      </c>
      <c r="F348" s="4" t="s">
        <v>1114</v>
      </c>
      <c r="G348" s="9" t="s">
        <v>23066</v>
      </c>
      <c r="H348" s="176">
        <v>652012.68549034942</v>
      </c>
      <c r="I348" s="177">
        <v>546322.46175317303</v>
      </c>
      <c r="J348" s="177">
        <v>241658.52484382549</v>
      </c>
      <c r="K348" s="177">
        <v>456663.58815686381</v>
      </c>
      <c r="L348" s="189">
        <f t="shared" si="57"/>
        <v>893671.21033417492</v>
      </c>
      <c r="M348" s="178">
        <f t="shared" si="58"/>
        <v>1002986.0499100368</v>
      </c>
      <c r="N348" s="387">
        <f>INDEX('CHIRP Payment Calc'!AM:AM,MATCH(F348,'CHIRP Payment Calc'!C:C,0))</f>
        <v>3.84</v>
      </c>
      <c r="O348" s="387">
        <f>INDEX('CHIRP Payment Calc'!AL:AL,MATCH(FeeCalc!F348,'CHIRP Payment Calc'!C:C,0))</f>
        <v>4.43</v>
      </c>
      <c r="P348" s="176">
        <f t="shared" si="55"/>
        <v>7874925.6487846952</v>
      </c>
      <c r="Q348" s="177">
        <f t="shared" si="59"/>
        <v>300399.35281309934</v>
      </c>
      <c r="R348" s="177">
        <f t="shared" si="60"/>
        <v>188360.96367671466</v>
      </c>
      <c r="S348" s="177">
        <f t="shared" si="61"/>
        <v>488760.31648981397</v>
      </c>
      <c r="T348" s="177">
        <f t="shared" si="62"/>
        <v>2656476.0873028557</v>
      </c>
      <c r="U348" s="177">
        <f t="shared" si="63"/>
        <v>987200.78234073392</v>
      </c>
      <c r="V348" s="177">
        <f t="shared" si="64"/>
        <v>2567860.4833597415</v>
      </c>
      <c r="W348" s="177">
        <f t="shared" si="65"/>
        <v>2152148.6122711771</v>
      </c>
      <c r="X348" s="178">
        <f t="shared" si="56"/>
        <v>3139349.3946119109</v>
      </c>
    </row>
    <row r="349" spans="4:24">
      <c r="D349" s="9" t="s">
        <v>1399</v>
      </c>
      <c r="E349" s="9" t="s">
        <v>2987</v>
      </c>
      <c r="F349" s="4" t="s">
        <v>95</v>
      </c>
      <c r="G349" s="9" t="s">
        <v>23104</v>
      </c>
      <c r="H349" s="176">
        <v>95476.068573642755</v>
      </c>
      <c r="I349" s="177">
        <v>0</v>
      </c>
      <c r="J349" s="177">
        <v>0</v>
      </c>
      <c r="K349" s="177">
        <v>0</v>
      </c>
      <c r="L349" s="189">
        <f t="shared" si="57"/>
        <v>95476.068573642755</v>
      </c>
      <c r="M349" s="178">
        <f t="shared" si="58"/>
        <v>0</v>
      </c>
      <c r="N349" s="387">
        <f>INDEX('CHIRP Payment Calc'!AM:AM,MATCH(F349,'CHIRP Payment Calc'!C:C,0))</f>
        <v>17.600000000000001</v>
      </c>
      <c r="O349" s="387">
        <f>INDEX('CHIRP Payment Calc'!AL:AL,MATCH(FeeCalc!F349,'CHIRP Payment Calc'!C:C,0))</f>
        <v>1.51</v>
      </c>
      <c r="P349" s="176">
        <f t="shared" si="55"/>
        <v>1680378.8068961126</v>
      </c>
      <c r="Q349" s="177">
        <f t="shared" si="59"/>
        <v>102516.47893530662</v>
      </c>
      <c r="R349" s="177">
        <f t="shared" si="60"/>
        <v>0</v>
      </c>
      <c r="S349" s="177">
        <f t="shared" si="61"/>
        <v>102516.47893530662</v>
      </c>
      <c r="T349" s="177">
        <f t="shared" si="62"/>
        <v>1782895.2858314193</v>
      </c>
      <c r="U349" s="177">
        <f t="shared" si="63"/>
        <v>0</v>
      </c>
      <c r="V349" s="177">
        <f t="shared" si="64"/>
        <v>0</v>
      </c>
      <c r="W349" s="177">
        <f t="shared" si="65"/>
        <v>0</v>
      </c>
      <c r="X349" s="178">
        <f t="shared" si="56"/>
        <v>0</v>
      </c>
    </row>
    <row r="350" spans="4:24">
      <c r="D350" s="9" t="s">
        <v>1399</v>
      </c>
      <c r="E350" s="9" t="s">
        <v>2987</v>
      </c>
      <c r="F350" s="4" t="s">
        <v>8</v>
      </c>
      <c r="G350" s="9" t="s">
        <v>23088</v>
      </c>
      <c r="H350" s="176">
        <v>5469.3474313620818</v>
      </c>
      <c r="I350" s="177">
        <v>34203.706494962171</v>
      </c>
      <c r="J350" s="177">
        <v>40885.68729423896</v>
      </c>
      <c r="K350" s="177">
        <v>76815.145270244509</v>
      </c>
      <c r="L350" s="189">
        <f t="shared" si="57"/>
        <v>46355.034725601043</v>
      </c>
      <c r="M350" s="178">
        <f t="shared" si="58"/>
        <v>111018.85176520668</v>
      </c>
      <c r="N350" s="387">
        <f>INDEX('CHIRP Payment Calc'!AM:AM,MATCH(F350,'CHIRP Payment Calc'!C:C,0))</f>
        <v>4.5599999999999996</v>
      </c>
      <c r="O350" s="387">
        <f>INDEX('CHIRP Payment Calc'!AL:AL,MATCH(FeeCalc!F350,'CHIRP Payment Calc'!C:C,0))</f>
        <v>4.0199999999999996</v>
      </c>
      <c r="P350" s="176">
        <f t="shared" si="55"/>
        <v>657674.74244487158</v>
      </c>
      <c r="Q350" s="177">
        <f t="shared" si="59"/>
        <v>9910.0792072293298</v>
      </c>
      <c r="R350" s="177">
        <f t="shared" si="60"/>
        <v>31610.784130730593</v>
      </c>
      <c r="S350" s="177">
        <f t="shared" si="61"/>
        <v>41520.86333795992</v>
      </c>
      <c r="T350" s="177">
        <f t="shared" si="62"/>
        <v>26461.776431842009</v>
      </c>
      <c r="U350" s="177">
        <f t="shared" si="63"/>
        <v>198339.07878907412</v>
      </c>
      <c r="V350" s="177">
        <f t="shared" si="64"/>
        <v>145887.42717214633</v>
      </c>
      <c r="W350" s="177">
        <f t="shared" si="65"/>
        <v>328507.32338976901</v>
      </c>
      <c r="X350" s="178">
        <f t="shared" si="56"/>
        <v>526846.40217884316</v>
      </c>
    </row>
    <row r="351" spans="4:24">
      <c r="D351" s="9" t="s">
        <v>1399</v>
      </c>
      <c r="E351" s="9" t="s">
        <v>2987</v>
      </c>
      <c r="F351" s="4" t="s">
        <v>1186</v>
      </c>
      <c r="G351" s="9" t="s">
        <v>3427</v>
      </c>
      <c r="H351" s="176">
        <v>674853.74860093032</v>
      </c>
      <c r="I351" s="177">
        <v>752997.76029018953</v>
      </c>
      <c r="J351" s="177">
        <v>302220.6377812337</v>
      </c>
      <c r="K351" s="177">
        <v>877641.22350794135</v>
      </c>
      <c r="L351" s="189">
        <f t="shared" si="57"/>
        <v>977074.38638216397</v>
      </c>
      <c r="M351" s="178">
        <f t="shared" si="58"/>
        <v>1630638.9837981309</v>
      </c>
      <c r="N351" s="387">
        <f>INDEX('CHIRP Payment Calc'!AM:AM,MATCH(F351,'CHIRP Payment Calc'!C:C,0))</f>
        <v>2.57</v>
      </c>
      <c r="O351" s="387">
        <f>INDEX('CHIRP Payment Calc'!AL:AL,MATCH(FeeCalc!F351,'CHIRP Payment Calc'!C:C,0))</f>
        <v>3.5599999999999996</v>
      </c>
      <c r="P351" s="176">
        <f t="shared" si="55"/>
        <v>8316155.9553235061</v>
      </c>
      <c r="Q351" s="177">
        <f t="shared" si="59"/>
        <v>269352.94878610532</v>
      </c>
      <c r="R351" s="177">
        <f t="shared" si="60"/>
        <v>249007.00817783247</v>
      </c>
      <c r="S351" s="177">
        <f t="shared" si="61"/>
        <v>518359.95696393779</v>
      </c>
      <c r="T351" s="177">
        <f t="shared" si="62"/>
        <v>1840184.7574582396</v>
      </c>
      <c r="U351" s="177">
        <f t="shared" si="63"/>
        <v>826284.08414656448</v>
      </c>
      <c r="V351" s="177">
        <f t="shared" si="64"/>
        <v>2844214.3518653307</v>
      </c>
      <c r="W351" s="177">
        <f t="shared" si="65"/>
        <v>3323832.7188173099</v>
      </c>
      <c r="X351" s="178">
        <f t="shared" si="56"/>
        <v>4150116.8029638743</v>
      </c>
    </row>
    <row r="352" spans="4:24">
      <c r="D352" s="9" t="s">
        <v>1399</v>
      </c>
      <c r="E352" s="9" t="s">
        <v>2987</v>
      </c>
      <c r="F352" s="4" t="s">
        <v>1120</v>
      </c>
      <c r="G352" s="9" t="s">
        <v>23063</v>
      </c>
      <c r="H352" s="176">
        <v>1599404.3406659549</v>
      </c>
      <c r="I352" s="177">
        <v>5608533.3030277882</v>
      </c>
      <c r="J352" s="177">
        <v>485506.7358256554</v>
      </c>
      <c r="K352" s="177">
        <v>1393959.6130671676</v>
      </c>
      <c r="L352" s="189">
        <f t="shared" si="57"/>
        <v>2084911.0764916101</v>
      </c>
      <c r="M352" s="178">
        <f t="shared" si="58"/>
        <v>7002492.916094956</v>
      </c>
      <c r="N352" s="387">
        <f>INDEX('CHIRP Payment Calc'!AM:AM,MATCH(F352,'CHIRP Payment Calc'!C:C,0))</f>
        <v>3.37</v>
      </c>
      <c r="O352" s="387">
        <f>INDEX('CHIRP Payment Calc'!AL:AL,MATCH(FeeCalc!F352,'CHIRP Payment Calc'!C:C,0))</f>
        <v>3.25</v>
      </c>
      <c r="P352" s="176">
        <f t="shared" si="55"/>
        <v>29784252.305085335</v>
      </c>
      <c r="Q352" s="177">
        <f t="shared" si="59"/>
        <v>1440869.2170990591</v>
      </c>
      <c r="R352" s="177">
        <f t="shared" si="60"/>
        <v>393608.07077877159</v>
      </c>
      <c r="S352" s="177">
        <f t="shared" si="61"/>
        <v>1834477.2878778307</v>
      </c>
      <c r="T352" s="177">
        <f t="shared" si="62"/>
        <v>5718825.0695429901</v>
      </c>
      <c r="U352" s="177">
        <f t="shared" si="63"/>
        <v>1740593.2975877221</v>
      </c>
      <c r="V352" s="177">
        <f t="shared" si="64"/>
        <v>19339770.010440648</v>
      </c>
      <c r="W352" s="177">
        <f t="shared" si="65"/>
        <v>4819541.2153918035</v>
      </c>
      <c r="X352" s="178">
        <f t="shared" si="56"/>
        <v>6560134.5129795261</v>
      </c>
    </row>
    <row r="353" spans="4:24">
      <c r="D353" s="9" t="s">
        <v>1399</v>
      </c>
      <c r="E353" s="9" t="s">
        <v>2987</v>
      </c>
      <c r="F353" s="4" t="s">
        <v>1111</v>
      </c>
      <c r="G353" s="9" t="s">
        <v>23062</v>
      </c>
      <c r="H353" s="176">
        <v>489983.16949646431</v>
      </c>
      <c r="I353" s="177">
        <v>59769.301019563922</v>
      </c>
      <c r="J353" s="177">
        <v>251242.72771212022</v>
      </c>
      <c r="K353" s="177">
        <v>395086.72080028628</v>
      </c>
      <c r="L353" s="189">
        <f t="shared" si="57"/>
        <v>741225.89720858447</v>
      </c>
      <c r="M353" s="178">
        <f t="shared" si="58"/>
        <v>454856.0218198502</v>
      </c>
      <c r="N353" s="387">
        <f>INDEX('CHIRP Payment Calc'!AM:AM,MATCH(F353,'CHIRP Payment Calc'!C:C,0))</f>
        <v>3.01</v>
      </c>
      <c r="O353" s="387">
        <f>INDEX('CHIRP Payment Calc'!AL:AL,MATCH(FeeCalc!F353,'CHIRP Payment Calc'!C:C,0))</f>
        <v>2.36</v>
      </c>
      <c r="P353" s="176">
        <f t="shared" si="55"/>
        <v>3304550.1620926857</v>
      </c>
      <c r="Q353" s="177">
        <f t="shared" si="59"/>
        <v>98583.056985629053</v>
      </c>
      <c r="R353" s="177">
        <f t="shared" si="60"/>
        <v>107785.86839375475</v>
      </c>
      <c r="S353" s="177">
        <f t="shared" si="61"/>
        <v>206368.92537938379</v>
      </c>
      <c r="T353" s="177">
        <f t="shared" si="62"/>
        <v>1564826.8861372492</v>
      </c>
      <c r="U353" s="177">
        <f t="shared" si="63"/>
        <v>804511.2876739169</v>
      </c>
      <c r="V353" s="177">
        <f t="shared" si="64"/>
        <v>149661.06143890807</v>
      </c>
      <c r="W353" s="177">
        <f t="shared" si="65"/>
        <v>991919.85222199524</v>
      </c>
      <c r="X353" s="178">
        <f t="shared" si="56"/>
        <v>1796431.1398959123</v>
      </c>
    </row>
    <row r="354" spans="4:24">
      <c r="D354" s="9" t="s">
        <v>1399</v>
      </c>
      <c r="E354" s="9" t="s">
        <v>2987</v>
      </c>
      <c r="F354" s="4" t="s">
        <v>641</v>
      </c>
      <c r="G354" s="9" t="s">
        <v>3430</v>
      </c>
      <c r="H354" s="176">
        <v>1114080.3478172747</v>
      </c>
      <c r="I354" s="177">
        <v>426037.87608069414</v>
      </c>
      <c r="J354" s="177">
        <v>211847.4963327416</v>
      </c>
      <c r="K354" s="177">
        <v>1303732.2375266387</v>
      </c>
      <c r="L354" s="189">
        <f t="shared" si="57"/>
        <v>1325927.8441500163</v>
      </c>
      <c r="M354" s="178">
        <f t="shared" si="58"/>
        <v>1729770.1136073328</v>
      </c>
      <c r="N354" s="387">
        <f>INDEX('CHIRP Payment Calc'!AM:AM,MATCH(F354,'CHIRP Payment Calc'!C:C,0))</f>
        <v>2.13</v>
      </c>
      <c r="O354" s="387">
        <f>INDEX('CHIRP Payment Calc'!AL:AL,MATCH(FeeCalc!F354,'CHIRP Payment Calc'!C:C,0))</f>
        <v>3.5599999999999996</v>
      </c>
      <c r="P354" s="176">
        <f t="shared" si="55"/>
        <v>8982207.9124816395</v>
      </c>
      <c r="Q354" s="177">
        <f t="shared" si="59"/>
        <v>237301.79716990856</v>
      </c>
      <c r="R354" s="177">
        <f t="shared" si="60"/>
        <v>325054.5914542707</v>
      </c>
      <c r="S354" s="177">
        <f t="shared" si="61"/>
        <v>562356.38862417929</v>
      </c>
      <c r="T354" s="177">
        <f t="shared" si="62"/>
        <v>2517762.483661321</v>
      </c>
      <c r="U354" s="177">
        <f t="shared" si="63"/>
        <v>480037.41190291452</v>
      </c>
      <c r="V354" s="177">
        <f t="shared" si="64"/>
        <v>1609225.2932066536</v>
      </c>
      <c r="W354" s="177">
        <f t="shared" si="65"/>
        <v>4937539.1123349294</v>
      </c>
      <c r="X354" s="178">
        <f t="shared" si="56"/>
        <v>5417576.5242378442</v>
      </c>
    </row>
    <row r="355" spans="4:24">
      <c r="D355" s="9" t="s">
        <v>1399</v>
      </c>
      <c r="E355" s="9" t="s">
        <v>2987</v>
      </c>
      <c r="F355" s="4" t="s">
        <v>23004</v>
      </c>
      <c r="G355" s="9" t="s">
        <v>22996</v>
      </c>
      <c r="H355" s="176">
        <v>2402.8084858375692</v>
      </c>
      <c r="I355" s="177">
        <v>0</v>
      </c>
      <c r="J355" s="177">
        <v>55.069103127980704</v>
      </c>
      <c r="K355" s="177">
        <v>0</v>
      </c>
      <c r="L355" s="189">
        <f t="shared" si="57"/>
        <v>2457.8775889655499</v>
      </c>
      <c r="M355" s="178">
        <f t="shared" si="58"/>
        <v>0</v>
      </c>
      <c r="N355" s="387">
        <f>INDEX('CHIRP Payment Calc'!AM:AM,MATCH(F355,'CHIRP Payment Calc'!C:C,0))</f>
        <v>1.43</v>
      </c>
      <c r="O355" s="387">
        <f>INDEX('CHIRP Payment Calc'!AL:AL,MATCH(FeeCalc!F355,'CHIRP Payment Calc'!C:C,0))</f>
        <v>1.51</v>
      </c>
      <c r="P355" s="176">
        <f t="shared" si="55"/>
        <v>3514.7649522207362</v>
      </c>
      <c r="Q355" s="177">
        <f t="shared" si="59"/>
        <v>209.62432652307069</v>
      </c>
      <c r="R355" s="177">
        <f t="shared" si="60"/>
        <v>5.0265202642348346</v>
      </c>
      <c r="S355" s="177">
        <f t="shared" si="61"/>
        <v>214.65084678730554</v>
      </c>
      <c r="T355" s="177">
        <f t="shared" si="62"/>
        <v>3645.6404612707947</v>
      </c>
      <c r="U355" s="177">
        <f t="shared" si="63"/>
        <v>83.775337737247241</v>
      </c>
      <c r="V355" s="177">
        <f t="shared" si="64"/>
        <v>0</v>
      </c>
      <c r="W355" s="177">
        <f t="shared" si="65"/>
        <v>0</v>
      </c>
      <c r="X355" s="178">
        <f t="shared" si="56"/>
        <v>83.775337737247241</v>
      </c>
    </row>
    <row r="356" spans="4:24">
      <c r="D356" s="9" t="s">
        <v>1399</v>
      </c>
      <c r="E356" s="9" t="s">
        <v>2987</v>
      </c>
      <c r="F356" s="4" t="s">
        <v>406</v>
      </c>
      <c r="G356" s="9" t="s">
        <v>23083</v>
      </c>
      <c r="H356" s="176">
        <v>135231.70802425523</v>
      </c>
      <c r="I356" s="177">
        <v>0</v>
      </c>
      <c r="J356" s="177">
        <v>9334.1564224321173</v>
      </c>
      <c r="K356" s="177">
        <v>0</v>
      </c>
      <c r="L356" s="189">
        <f t="shared" si="57"/>
        <v>144565.86444668734</v>
      </c>
      <c r="M356" s="178">
        <f t="shared" si="58"/>
        <v>0</v>
      </c>
      <c r="N356" s="387">
        <f>INDEX('CHIRP Payment Calc'!AM:AM,MATCH(F356,'CHIRP Payment Calc'!C:C,0))</f>
        <v>1.47</v>
      </c>
      <c r="O356" s="387">
        <f>INDEX('CHIRP Payment Calc'!AL:AL,MATCH(FeeCalc!F356,'CHIRP Payment Calc'!C:C,0))</f>
        <v>1.51</v>
      </c>
      <c r="P356" s="176">
        <f t="shared" si="55"/>
        <v>212511.82073663038</v>
      </c>
      <c r="Q356" s="177">
        <f t="shared" si="59"/>
        <v>12127.809146684536</v>
      </c>
      <c r="R356" s="177">
        <f t="shared" si="60"/>
        <v>875.82191112607734</v>
      </c>
      <c r="S356" s="177">
        <f t="shared" si="61"/>
        <v>13003.631057810613</v>
      </c>
      <c r="T356" s="177">
        <f t="shared" si="62"/>
        <v>210918.41994233974</v>
      </c>
      <c r="U356" s="177">
        <f t="shared" si="63"/>
        <v>14597.031852101289</v>
      </c>
      <c r="V356" s="177">
        <f t="shared" si="64"/>
        <v>0</v>
      </c>
      <c r="W356" s="177">
        <f t="shared" si="65"/>
        <v>0</v>
      </c>
      <c r="X356" s="178">
        <f t="shared" si="56"/>
        <v>14597.031852101289</v>
      </c>
    </row>
    <row r="357" spans="4:24">
      <c r="D357" s="9" t="s">
        <v>1399</v>
      </c>
      <c r="E357" s="9" t="s">
        <v>2987</v>
      </c>
      <c r="F357" s="4" t="s">
        <v>644</v>
      </c>
      <c r="G357" s="9" t="s">
        <v>3429</v>
      </c>
      <c r="H357" s="176">
        <v>954575.46785824606</v>
      </c>
      <c r="I357" s="177">
        <v>989874.36507844541</v>
      </c>
      <c r="J357" s="177">
        <v>1298338.8533151993</v>
      </c>
      <c r="K357" s="177">
        <v>3621759.8668583431</v>
      </c>
      <c r="L357" s="189">
        <f t="shared" si="57"/>
        <v>2252914.3211734453</v>
      </c>
      <c r="M357" s="178">
        <f t="shared" si="58"/>
        <v>4611634.2319367882</v>
      </c>
      <c r="N357" s="387">
        <f>INDEX('CHIRP Payment Calc'!AM:AM,MATCH(F357,'CHIRP Payment Calc'!C:C,0))</f>
        <v>2.8899999999999997</v>
      </c>
      <c r="O357" s="387">
        <f>INDEX('CHIRP Payment Calc'!AL:AL,MATCH(FeeCalc!F357,'CHIRP Payment Calc'!C:C,0))</f>
        <v>3.5</v>
      </c>
      <c r="P357" s="176">
        <f t="shared" si="55"/>
        <v>22651642.199970014</v>
      </c>
      <c r="Q357" s="177">
        <f t="shared" si="59"/>
        <v>379669.80832188984</v>
      </c>
      <c r="R357" s="177">
        <f t="shared" si="60"/>
        <v>1048618.6480905402</v>
      </c>
      <c r="S357" s="177">
        <f t="shared" si="61"/>
        <v>1428288.4564124299</v>
      </c>
      <c r="T357" s="177">
        <f t="shared" si="62"/>
        <v>2927027.1640427914</v>
      </c>
      <c r="U357" s="177">
        <f t="shared" si="63"/>
        <v>3991701.3681711974</v>
      </c>
      <c r="V357" s="177">
        <f t="shared" si="64"/>
        <v>3675926.0241639884</v>
      </c>
      <c r="W357" s="177">
        <f t="shared" si="65"/>
        <v>13485276.10000447</v>
      </c>
      <c r="X357" s="178">
        <f t="shared" si="56"/>
        <v>17476977.468175668</v>
      </c>
    </row>
    <row r="358" spans="4:24">
      <c r="D358" s="9" t="s">
        <v>1399</v>
      </c>
      <c r="E358" s="9" t="s">
        <v>2987</v>
      </c>
      <c r="F358" s="4" t="s">
        <v>515</v>
      </c>
      <c r="G358" s="9" t="s">
        <v>3328</v>
      </c>
      <c r="H358" s="176">
        <v>2026981.5096597369</v>
      </c>
      <c r="I358" s="177">
        <v>16592332.325579014</v>
      </c>
      <c r="J358" s="177">
        <v>369072.27032066148</v>
      </c>
      <c r="K358" s="177">
        <v>1765276.5899555134</v>
      </c>
      <c r="L358" s="189">
        <f t="shared" si="57"/>
        <v>2396053.7799803982</v>
      </c>
      <c r="M358" s="178">
        <f t="shared" si="58"/>
        <v>18357608.915534526</v>
      </c>
      <c r="N358" s="387">
        <f>INDEX('CHIRP Payment Calc'!AM:AM,MATCH(F358,'CHIRP Payment Calc'!C:C,0))</f>
        <v>2.29</v>
      </c>
      <c r="O358" s="387">
        <f>INDEX('CHIRP Payment Calc'!AL:AL,MATCH(FeeCalc!F358,'CHIRP Payment Calc'!C:C,0))</f>
        <v>2.31</v>
      </c>
      <c r="P358" s="176">
        <f t="shared" si="55"/>
        <v>47893039.751039863</v>
      </c>
      <c r="Q358" s="177">
        <f t="shared" si="59"/>
        <v>2621516.5320206666</v>
      </c>
      <c r="R358" s="177">
        <f t="shared" si="60"/>
        <v>314231.77160626923</v>
      </c>
      <c r="S358" s="177">
        <f t="shared" si="61"/>
        <v>2935748.3036269359</v>
      </c>
      <c r="T358" s="177">
        <f t="shared" si="62"/>
        <v>4924973.6415074775</v>
      </c>
      <c r="U358" s="177">
        <f t="shared" si="63"/>
        <v>899122.87131310091</v>
      </c>
      <c r="V358" s="177">
        <f t="shared" si="64"/>
        <v>40666618.219721504</v>
      </c>
      <c r="W358" s="177">
        <f t="shared" si="65"/>
        <v>4338073.3221247196</v>
      </c>
      <c r="X358" s="178">
        <f t="shared" si="56"/>
        <v>5237196.1934378203</v>
      </c>
    </row>
    <row r="359" spans="4:24">
      <c r="D359" s="9" t="s">
        <v>1399</v>
      </c>
      <c r="E359" s="9" t="s">
        <v>2987</v>
      </c>
      <c r="F359" s="4" t="s">
        <v>122</v>
      </c>
      <c r="G359" s="9" t="s">
        <v>23055</v>
      </c>
      <c r="H359" s="176">
        <v>265903.11660162307</v>
      </c>
      <c r="I359" s="177">
        <v>2572.2434189124087</v>
      </c>
      <c r="J359" s="177">
        <v>0</v>
      </c>
      <c r="K359" s="177">
        <v>0</v>
      </c>
      <c r="L359" s="189">
        <f t="shared" si="57"/>
        <v>265903.11660162307</v>
      </c>
      <c r="M359" s="178">
        <f t="shared" si="58"/>
        <v>2572.2434189124087</v>
      </c>
      <c r="N359" s="387">
        <f>INDEX('CHIRP Payment Calc'!AM:AM,MATCH(F359,'CHIRP Payment Calc'!C:C,0))</f>
        <v>6.8599999999999994</v>
      </c>
      <c r="O359" s="387">
        <f>INDEX('CHIRP Payment Calc'!AL:AL,MATCH(FeeCalc!F359,'CHIRP Payment Calc'!C:C,0))</f>
        <v>15.98</v>
      </c>
      <c r="P359" s="176">
        <f t="shared" si="55"/>
        <v>1865199.8297213544</v>
      </c>
      <c r="Q359" s="177">
        <f t="shared" si="59"/>
        <v>113792.03205196593</v>
      </c>
      <c r="R359" s="177">
        <f t="shared" si="60"/>
        <v>0</v>
      </c>
      <c r="S359" s="177">
        <f t="shared" si="61"/>
        <v>113792.03205196593</v>
      </c>
      <c r="T359" s="177">
        <f t="shared" si="62"/>
        <v>1935379.7134081</v>
      </c>
      <c r="U359" s="177">
        <f t="shared" si="63"/>
        <v>0</v>
      </c>
      <c r="V359" s="177">
        <f t="shared" si="64"/>
        <v>43612.14836522047</v>
      </c>
      <c r="W359" s="177">
        <f t="shared" si="65"/>
        <v>0</v>
      </c>
      <c r="X359" s="178">
        <f t="shared" si="56"/>
        <v>0</v>
      </c>
    </row>
    <row r="360" spans="4:24">
      <c r="D360" s="9" t="s">
        <v>1399</v>
      </c>
      <c r="E360" s="9" t="s">
        <v>2987</v>
      </c>
      <c r="F360" s="4" t="s">
        <v>266</v>
      </c>
      <c r="G360" s="9" t="s">
        <v>22959</v>
      </c>
      <c r="H360" s="176">
        <v>768396.74827580701</v>
      </c>
      <c r="I360" s="177">
        <v>2332773.9398269062</v>
      </c>
      <c r="J360" s="177">
        <v>324660.47234060406</v>
      </c>
      <c r="K360" s="177">
        <v>887847.97730105766</v>
      </c>
      <c r="L360" s="189">
        <f t="shared" si="57"/>
        <v>1093057.220616411</v>
      </c>
      <c r="M360" s="178">
        <f t="shared" si="58"/>
        <v>3220621.9171279641</v>
      </c>
      <c r="N360" s="387">
        <f>INDEX('CHIRP Payment Calc'!AM:AM,MATCH(F360,'CHIRP Payment Calc'!C:C,0))</f>
        <v>2.58</v>
      </c>
      <c r="O360" s="387">
        <f>INDEX('CHIRP Payment Calc'!AL:AL,MATCH(FeeCalc!F360,'CHIRP Payment Calc'!C:C,0))</f>
        <v>2.79</v>
      </c>
      <c r="P360" s="176">
        <f t="shared" si="55"/>
        <v>11805622.77797736</v>
      </c>
      <c r="Q360" s="177">
        <f t="shared" si="59"/>
        <v>518012.64392938721</v>
      </c>
      <c r="R360" s="177">
        <f t="shared" si="60"/>
        <v>211577.86438140701</v>
      </c>
      <c r="S360" s="177">
        <f t="shared" si="61"/>
        <v>729590.50831079425</v>
      </c>
      <c r="T360" s="177">
        <f t="shared" si="62"/>
        <v>2103409.6663677264</v>
      </c>
      <c r="U360" s="177">
        <f t="shared" si="63"/>
        <v>891089.3815305942</v>
      </c>
      <c r="V360" s="177">
        <f t="shared" si="64"/>
        <v>6905505.8802303113</v>
      </c>
      <c r="W360" s="177">
        <f t="shared" si="65"/>
        <v>2635208.3581595225</v>
      </c>
      <c r="X360" s="178">
        <f t="shared" si="56"/>
        <v>3526297.7396901166</v>
      </c>
    </row>
    <row r="361" spans="4:24">
      <c r="D361" s="9" t="s">
        <v>1399</v>
      </c>
      <c r="E361" s="9" t="s">
        <v>2987</v>
      </c>
      <c r="F361" s="4" t="s">
        <v>1397</v>
      </c>
      <c r="G361" s="9" t="s">
        <v>22950</v>
      </c>
      <c r="H361" s="176">
        <v>20105.145196178088</v>
      </c>
      <c r="I361" s="177">
        <v>0</v>
      </c>
      <c r="J361" s="177">
        <v>52532.588172728108</v>
      </c>
      <c r="K361" s="177">
        <v>0</v>
      </c>
      <c r="L361" s="189">
        <f t="shared" si="57"/>
        <v>72637.733368906192</v>
      </c>
      <c r="M361" s="178">
        <f t="shared" si="58"/>
        <v>0</v>
      </c>
      <c r="N361" s="387">
        <f>INDEX('CHIRP Payment Calc'!AM:AM,MATCH(F361,'CHIRP Payment Calc'!C:C,0))</f>
        <v>1.43</v>
      </c>
      <c r="O361" s="387">
        <f>INDEX('CHIRP Payment Calc'!AL:AL,MATCH(FeeCalc!F361,'CHIRP Payment Calc'!C:C,0))</f>
        <v>1.51</v>
      </c>
      <c r="P361" s="176">
        <f t="shared" si="55"/>
        <v>103871.95871753585</v>
      </c>
      <c r="Q361" s="177">
        <f t="shared" si="59"/>
        <v>1754.0005981493298</v>
      </c>
      <c r="R361" s="177">
        <f t="shared" si="60"/>
        <v>4794.9958140639064</v>
      </c>
      <c r="S361" s="177">
        <f t="shared" si="61"/>
        <v>6548.996412213236</v>
      </c>
      <c r="T361" s="177">
        <f t="shared" si="62"/>
        <v>30504.358228683996</v>
      </c>
      <c r="U361" s="177">
        <f t="shared" si="63"/>
        <v>79916.596901065102</v>
      </c>
      <c r="V361" s="177">
        <f t="shared" si="64"/>
        <v>0</v>
      </c>
      <c r="W361" s="177">
        <f t="shared" si="65"/>
        <v>0</v>
      </c>
      <c r="X361" s="178">
        <f t="shared" si="56"/>
        <v>79916.596901065102</v>
      </c>
    </row>
    <row r="362" spans="4:24">
      <c r="D362" s="9" t="s">
        <v>1399</v>
      </c>
      <c r="E362" s="9" t="s">
        <v>2987</v>
      </c>
      <c r="F362" s="4" t="s">
        <v>941</v>
      </c>
      <c r="G362" s="9" t="s">
        <v>3424</v>
      </c>
      <c r="H362" s="176">
        <v>1115513.1049728885</v>
      </c>
      <c r="I362" s="177">
        <v>2293295.1274404787</v>
      </c>
      <c r="J362" s="177">
        <v>160855.13741281079</v>
      </c>
      <c r="K362" s="177">
        <v>548172.30278390145</v>
      </c>
      <c r="L362" s="189">
        <f t="shared" si="57"/>
        <v>1276368.2423856992</v>
      </c>
      <c r="M362" s="178">
        <f t="shared" si="58"/>
        <v>2841467.43022438</v>
      </c>
      <c r="N362" s="387">
        <f>INDEX('CHIRP Payment Calc'!AM:AM,MATCH(F362,'CHIRP Payment Calc'!C:C,0))</f>
        <v>2.38</v>
      </c>
      <c r="O362" s="387">
        <f>INDEX('CHIRP Payment Calc'!AL:AL,MATCH(FeeCalc!F362,'CHIRP Payment Calc'!C:C,0))</f>
        <v>2.0300000000000002</v>
      </c>
      <c r="P362" s="176">
        <f t="shared" si="55"/>
        <v>8805935.3002334554</v>
      </c>
      <c r="Q362" s="177">
        <f t="shared" si="59"/>
        <v>445987.10044141085</v>
      </c>
      <c r="R362" s="177">
        <f t="shared" si="60"/>
        <v>95465.425640030415</v>
      </c>
      <c r="S362" s="177">
        <f t="shared" si="61"/>
        <v>541452.5260814412</v>
      </c>
      <c r="T362" s="177">
        <f t="shared" si="62"/>
        <v>2816892.5091092568</v>
      </c>
      <c r="U362" s="177">
        <f t="shared" si="63"/>
        <v>407271.51813030813</v>
      </c>
      <c r="V362" s="177">
        <f t="shared" si="64"/>
        <v>4939404.8898718012</v>
      </c>
      <c r="W362" s="177">
        <f t="shared" si="65"/>
        <v>1183818.9092035322</v>
      </c>
      <c r="X362" s="178">
        <f t="shared" si="56"/>
        <v>1591090.4273338402</v>
      </c>
    </row>
    <row r="363" spans="4:24">
      <c r="D363" s="9" t="s">
        <v>1399</v>
      </c>
      <c r="E363" s="9" t="s">
        <v>2987</v>
      </c>
      <c r="F363" s="4" t="s">
        <v>145</v>
      </c>
      <c r="G363" s="9" t="s">
        <v>23084</v>
      </c>
      <c r="H363" s="176">
        <v>357143.35875147174</v>
      </c>
      <c r="I363" s="177">
        <v>990384.73312505137</v>
      </c>
      <c r="J363" s="177">
        <v>74706.845426438042</v>
      </c>
      <c r="K363" s="177">
        <v>154405.658169965</v>
      </c>
      <c r="L363" s="189">
        <f t="shared" si="57"/>
        <v>431850.20417790976</v>
      </c>
      <c r="M363" s="178">
        <f t="shared" si="58"/>
        <v>1144790.3912950163</v>
      </c>
      <c r="N363" s="387">
        <f>INDEX('CHIRP Payment Calc'!AM:AM,MATCH(F363,'CHIRP Payment Calc'!C:C,0))</f>
        <v>2.06</v>
      </c>
      <c r="O363" s="387">
        <f>INDEX('CHIRP Payment Calc'!AL:AL,MATCH(FeeCalc!F363,'CHIRP Payment Calc'!C:C,0))</f>
        <v>3.37</v>
      </c>
      <c r="P363" s="176">
        <f t="shared" si="55"/>
        <v>4747555.039270699</v>
      </c>
      <c r="Q363" s="177">
        <f t="shared" si="59"/>
        <v>248504.43767153178</v>
      </c>
      <c r="R363" s="177">
        <f t="shared" si="60"/>
        <v>43036.798060292203</v>
      </c>
      <c r="S363" s="177">
        <f t="shared" si="61"/>
        <v>291541.23573182395</v>
      </c>
      <c r="T363" s="177">
        <f t="shared" si="62"/>
        <v>780599.80798730173</v>
      </c>
      <c r="U363" s="177">
        <f t="shared" si="63"/>
        <v>163719.25699836423</v>
      </c>
      <c r="V363" s="177">
        <f t="shared" si="64"/>
        <v>3541216.4993436853</v>
      </c>
      <c r="W363" s="177">
        <f t="shared" si="65"/>
        <v>553560.71067317238</v>
      </c>
      <c r="X363" s="178">
        <f t="shared" si="56"/>
        <v>717279.96767153661</v>
      </c>
    </row>
    <row r="364" spans="4:24">
      <c r="D364" s="9" t="s">
        <v>1399</v>
      </c>
      <c r="E364" s="9" t="s">
        <v>2987</v>
      </c>
      <c r="F364" s="4" t="s">
        <v>929</v>
      </c>
      <c r="G364" s="9" t="s">
        <v>23054</v>
      </c>
      <c r="H364" s="176">
        <v>12583285.371911282</v>
      </c>
      <c r="I364" s="177">
        <v>15086883.742899546</v>
      </c>
      <c r="J364" s="177">
        <v>14373067.131553603</v>
      </c>
      <c r="K364" s="177">
        <v>12104907.040226212</v>
      </c>
      <c r="L364" s="189">
        <f t="shared" si="57"/>
        <v>26956352.503464885</v>
      </c>
      <c r="M364" s="178">
        <f t="shared" si="58"/>
        <v>27191790.783125758</v>
      </c>
      <c r="N364" s="387">
        <f>INDEX('CHIRP Payment Calc'!AM:AM,MATCH(F364,'CHIRP Payment Calc'!C:C,0))</f>
        <v>1.43</v>
      </c>
      <c r="O364" s="387">
        <f>INDEX('CHIRP Payment Calc'!AL:AL,MATCH(FeeCalc!F364,'CHIRP Payment Calc'!C:C,0))</f>
        <v>1.51</v>
      </c>
      <c r="P364" s="176">
        <f t="shared" si="55"/>
        <v>79607188.162474677</v>
      </c>
      <c r="Q364" s="177">
        <f t="shared" si="59"/>
        <v>2487617.3163741729</v>
      </c>
      <c r="R364" s="177">
        <f t="shared" si="60"/>
        <v>2478631.6358848875</v>
      </c>
      <c r="S364" s="177">
        <f t="shared" si="61"/>
        <v>4966248.95225906</v>
      </c>
      <c r="T364" s="177">
        <f t="shared" si="62"/>
        <v>19091881.253934357</v>
      </c>
      <c r="U364" s="177">
        <f t="shared" si="63"/>
        <v>21865410.636299632</v>
      </c>
      <c r="V364" s="177">
        <f t="shared" si="64"/>
        <v>24171028.596051261</v>
      </c>
      <c r="W364" s="177">
        <f t="shared" si="65"/>
        <v>19445116.62844849</v>
      </c>
      <c r="X364" s="178">
        <f t="shared" si="56"/>
        <v>41310527.264748126</v>
      </c>
    </row>
    <row r="365" spans="4:24">
      <c r="D365" s="9" t="s">
        <v>1219</v>
      </c>
      <c r="E365" s="9" t="s">
        <v>1596</v>
      </c>
      <c r="F365" s="4" t="s">
        <v>394</v>
      </c>
      <c r="G365" s="9" t="s">
        <v>3459</v>
      </c>
      <c r="H365" s="176">
        <v>20008116.905164875</v>
      </c>
      <c r="I365" s="177">
        <v>61570429.436134532</v>
      </c>
      <c r="J365" s="177">
        <v>535617.71406610869</v>
      </c>
      <c r="K365" s="177">
        <v>280101.17973541457</v>
      </c>
      <c r="L365" s="189">
        <f t="shared" si="57"/>
        <v>20543734.619230986</v>
      </c>
      <c r="M365" s="178">
        <f t="shared" si="58"/>
        <v>61850530.615869947</v>
      </c>
      <c r="N365" s="387">
        <f>INDEX('CHIRP Payment Calc'!AM:AM,MATCH(F365,'CHIRP Payment Calc'!C:C,0))</f>
        <v>1.78</v>
      </c>
      <c r="O365" s="387">
        <f>INDEX('CHIRP Payment Calc'!AL:AL,MATCH(FeeCalc!F365,'CHIRP Payment Calc'!C:C,0))</f>
        <v>1.56</v>
      </c>
      <c r="P365" s="176">
        <f t="shared" si="55"/>
        <v>133054675.38298827</v>
      </c>
      <c r="Q365" s="177">
        <f t="shared" si="59"/>
        <v>8032571.1253738925</v>
      </c>
      <c r="R365" s="177">
        <f t="shared" si="60"/>
        <v>88746.215197335347</v>
      </c>
      <c r="S365" s="177">
        <f t="shared" si="61"/>
        <v>8121317.3405712275</v>
      </c>
      <c r="T365" s="177">
        <f t="shared" si="62"/>
        <v>37787212.828852497</v>
      </c>
      <c r="U365" s="177">
        <f t="shared" si="63"/>
        <v>1014254.8202528441</v>
      </c>
      <c r="V365" s="177">
        <f t="shared" si="64"/>
        <v>101909676.30808476</v>
      </c>
      <c r="W365" s="177">
        <f t="shared" si="65"/>
        <v>464848.76636941149</v>
      </c>
      <c r="X365" s="178">
        <f t="shared" si="56"/>
        <v>1479103.5866222556</v>
      </c>
    </row>
    <row r="366" spans="4:24">
      <c r="D366" s="9" t="s">
        <v>1219</v>
      </c>
      <c r="E366" s="9" t="s">
        <v>3537</v>
      </c>
      <c r="F366" s="4" t="s">
        <v>1232</v>
      </c>
      <c r="G366" s="9" t="s">
        <v>23027</v>
      </c>
      <c r="H366" s="176">
        <v>0</v>
      </c>
      <c r="I366" s="177">
        <v>993534.4819470027</v>
      </c>
      <c r="J366" s="177">
        <v>0</v>
      </c>
      <c r="K366" s="177">
        <v>0</v>
      </c>
      <c r="L366" s="189">
        <f t="shared" si="57"/>
        <v>0</v>
      </c>
      <c r="M366" s="178">
        <f t="shared" si="58"/>
        <v>993534.4819470027</v>
      </c>
      <c r="N366" s="387">
        <f>INDEX('CHIRP Payment Calc'!AM:AM,MATCH(F366,'CHIRP Payment Calc'!C:C,0))</f>
        <v>0</v>
      </c>
      <c r="O366" s="387">
        <f>INDEX('CHIRP Payment Calc'!AL:AL,MATCH(FeeCalc!F366,'CHIRP Payment Calc'!C:C,0))</f>
        <v>0.72</v>
      </c>
      <c r="P366" s="176">
        <f t="shared" si="55"/>
        <v>715344.82700184197</v>
      </c>
      <c r="Q366" s="177">
        <f t="shared" si="59"/>
        <v>43641.726846266218</v>
      </c>
      <c r="R366" s="177">
        <f t="shared" si="60"/>
        <v>0</v>
      </c>
      <c r="S366" s="177">
        <f t="shared" si="61"/>
        <v>43641.726846266218</v>
      </c>
      <c r="T366" s="177">
        <f t="shared" si="62"/>
        <v>0</v>
      </c>
      <c r="U366" s="177">
        <f t="shared" si="63"/>
        <v>0</v>
      </c>
      <c r="V366" s="177">
        <f t="shared" si="64"/>
        <v>758986.55384810816</v>
      </c>
      <c r="W366" s="177">
        <f t="shared" si="65"/>
        <v>0</v>
      </c>
      <c r="X366" s="178">
        <f t="shared" si="56"/>
        <v>0</v>
      </c>
    </row>
    <row r="367" spans="4:24">
      <c r="D367" s="9" t="s">
        <v>1219</v>
      </c>
      <c r="E367" s="9" t="s">
        <v>3537</v>
      </c>
      <c r="F367" s="4" t="s">
        <v>1331</v>
      </c>
      <c r="G367" s="9" t="s">
        <v>22924</v>
      </c>
      <c r="H367" s="176">
        <v>0</v>
      </c>
      <c r="I367" s="177">
        <v>255237.25905316605</v>
      </c>
      <c r="J367" s="177">
        <v>0</v>
      </c>
      <c r="K367" s="177">
        <v>0</v>
      </c>
      <c r="L367" s="189">
        <f t="shared" si="57"/>
        <v>0</v>
      </c>
      <c r="M367" s="178">
        <f t="shared" si="58"/>
        <v>255237.25905316605</v>
      </c>
      <c r="N367" s="387">
        <f>INDEX('CHIRP Payment Calc'!AM:AM,MATCH(F367,'CHIRP Payment Calc'!C:C,0))</f>
        <v>0</v>
      </c>
      <c r="O367" s="387">
        <f>INDEX('CHIRP Payment Calc'!AL:AL,MATCH(FeeCalc!F367,'CHIRP Payment Calc'!C:C,0))</f>
        <v>0.73</v>
      </c>
      <c r="P367" s="176">
        <f t="shared" si="55"/>
        <v>186323.19910881121</v>
      </c>
      <c r="Q367" s="177">
        <f t="shared" si="59"/>
        <v>11367.197823614479</v>
      </c>
      <c r="R367" s="177">
        <f t="shared" si="60"/>
        <v>0</v>
      </c>
      <c r="S367" s="177">
        <f t="shared" si="61"/>
        <v>11367.197823614479</v>
      </c>
      <c r="T367" s="177">
        <f t="shared" si="62"/>
        <v>0</v>
      </c>
      <c r="U367" s="177">
        <f t="shared" si="63"/>
        <v>0</v>
      </c>
      <c r="V367" s="177">
        <f t="shared" si="64"/>
        <v>197690.39693242571</v>
      </c>
      <c r="W367" s="177">
        <f t="shared" si="65"/>
        <v>0</v>
      </c>
      <c r="X367" s="178">
        <f t="shared" si="56"/>
        <v>0</v>
      </c>
    </row>
    <row r="368" spans="4:24">
      <c r="D368" s="9" t="s">
        <v>1219</v>
      </c>
      <c r="E368" s="9" t="s">
        <v>3537</v>
      </c>
      <c r="F368" s="4" t="s">
        <v>1268</v>
      </c>
      <c r="G368" s="9" t="s">
        <v>18701</v>
      </c>
      <c r="H368" s="176">
        <v>0</v>
      </c>
      <c r="I368" s="177">
        <v>925826.16798703931</v>
      </c>
      <c r="J368" s="177">
        <v>0</v>
      </c>
      <c r="K368" s="177">
        <v>0</v>
      </c>
      <c r="L368" s="189">
        <f t="shared" si="57"/>
        <v>0</v>
      </c>
      <c r="M368" s="178">
        <f t="shared" si="58"/>
        <v>925826.16798703931</v>
      </c>
      <c r="N368" s="387">
        <f>INDEX('CHIRP Payment Calc'!AM:AM,MATCH(F368,'CHIRP Payment Calc'!C:C,0))</f>
        <v>0</v>
      </c>
      <c r="O368" s="387">
        <f>INDEX('CHIRP Payment Calc'!AL:AL,MATCH(FeeCalc!F368,'CHIRP Payment Calc'!C:C,0))</f>
        <v>0.72</v>
      </c>
      <c r="P368" s="176">
        <f t="shared" si="55"/>
        <v>666594.84095066832</v>
      </c>
      <c r="Q368" s="177">
        <f t="shared" si="59"/>
        <v>40667.589766221143</v>
      </c>
      <c r="R368" s="177">
        <f t="shared" si="60"/>
        <v>0</v>
      </c>
      <c r="S368" s="177">
        <f t="shared" si="61"/>
        <v>40667.589766221143</v>
      </c>
      <c r="T368" s="177">
        <f t="shared" si="62"/>
        <v>0</v>
      </c>
      <c r="U368" s="177">
        <f t="shared" si="63"/>
        <v>0</v>
      </c>
      <c r="V368" s="177">
        <f t="shared" si="64"/>
        <v>707262.43071688944</v>
      </c>
      <c r="W368" s="177">
        <f t="shared" si="65"/>
        <v>0</v>
      </c>
      <c r="X368" s="178">
        <f t="shared" si="56"/>
        <v>0</v>
      </c>
    </row>
    <row r="369" spans="4:24">
      <c r="D369" s="9" t="s">
        <v>1219</v>
      </c>
      <c r="E369" s="9" t="s">
        <v>3537</v>
      </c>
      <c r="F369" s="4" t="s">
        <v>1337</v>
      </c>
      <c r="G369" s="9" t="s">
        <v>3456</v>
      </c>
      <c r="H369" s="176">
        <v>0</v>
      </c>
      <c r="I369" s="177">
        <v>39706.77488793368</v>
      </c>
      <c r="J369" s="177">
        <v>0</v>
      </c>
      <c r="K369" s="177">
        <v>0</v>
      </c>
      <c r="L369" s="189">
        <f t="shared" si="57"/>
        <v>0</v>
      </c>
      <c r="M369" s="178">
        <f t="shared" si="58"/>
        <v>39706.77488793368</v>
      </c>
      <c r="N369" s="387">
        <f>INDEX('CHIRP Payment Calc'!AM:AM,MATCH(F369,'CHIRP Payment Calc'!C:C,0))</f>
        <v>0</v>
      </c>
      <c r="O369" s="387">
        <f>INDEX('CHIRP Payment Calc'!AL:AL,MATCH(FeeCalc!F369,'CHIRP Payment Calc'!C:C,0))</f>
        <v>0.72</v>
      </c>
      <c r="P369" s="176">
        <f t="shared" si="55"/>
        <v>28588.87791931225</v>
      </c>
      <c r="Q369" s="177">
        <f t="shared" si="59"/>
        <v>1744.1490507803228</v>
      </c>
      <c r="R369" s="177">
        <f t="shared" si="60"/>
        <v>0</v>
      </c>
      <c r="S369" s="177">
        <f t="shared" si="61"/>
        <v>1744.1490507803228</v>
      </c>
      <c r="T369" s="177">
        <f t="shared" si="62"/>
        <v>0</v>
      </c>
      <c r="U369" s="177">
        <f t="shared" si="63"/>
        <v>0</v>
      </c>
      <c r="V369" s="177">
        <f t="shared" si="64"/>
        <v>30333.026970092571</v>
      </c>
      <c r="W369" s="177">
        <f t="shared" si="65"/>
        <v>0</v>
      </c>
      <c r="X369" s="178">
        <f t="shared" si="56"/>
        <v>0</v>
      </c>
    </row>
    <row r="370" spans="4:24">
      <c r="D370" s="9" t="s">
        <v>1219</v>
      </c>
      <c r="E370" s="9" t="s">
        <v>3537</v>
      </c>
      <c r="F370" s="4" t="s">
        <v>1370</v>
      </c>
      <c r="G370" s="9" t="s">
        <v>22948</v>
      </c>
      <c r="H370" s="176">
        <v>0</v>
      </c>
      <c r="I370" s="177">
        <v>639628.88301108405</v>
      </c>
      <c r="J370" s="177">
        <v>0</v>
      </c>
      <c r="K370" s="177">
        <v>0</v>
      </c>
      <c r="L370" s="189">
        <f t="shared" si="57"/>
        <v>0</v>
      </c>
      <c r="M370" s="178">
        <f t="shared" si="58"/>
        <v>639628.88301108405</v>
      </c>
      <c r="N370" s="387">
        <f>INDEX('CHIRP Payment Calc'!AM:AM,MATCH(F370,'CHIRP Payment Calc'!C:C,0))</f>
        <v>0</v>
      </c>
      <c r="O370" s="387">
        <f>INDEX('CHIRP Payment Calc'!AL:AL,MATCH(FeeCalc!F370,'CHIRP Payment Calc'!C:C,0))</f>
        <v>0.72</v>
      </c>
      <c r="P370" s="176">
        <f t="shared" si="55"/>
        <v>460532.79576798051</v>
      </c>
      <c r="Q370" s="177">
        <f t="shared" si="59"/>
        <v>28096.165259054516</v>
      </c>
      <c r="R370" s="177">
        <f t="shared" si="60"/>
        <v>0</v>
      </c>
      <c r="S370" s="177">
        <f t="shared" si="61"/>
        <v>28096.165259054516</v>
      </c>
      <c r="T370" s="177">
        <f t="shared" si="62"/>
        <v>0</v>
      </c>
      <c r="U370" s="177">
        <f t="shared" si="63"/>
        <v>0</v>
      </c>
      <c r="V370" s="177">
        <f t="shared" si="64"/>
        <v>488628.96102703502</v>
      </c>
      <c r="W370" s="177">
        <f t="shared" si="65"/>
        <v>0</v>
      </c>
      <c r="X370" s="178">
        <f t="shared" si="56"/>
        <v>0</v>
      </c>
    </row>
    <row r="371" spans="4:24">
      <c r="D371" s="9" t="s">
        <v>1219</v>
      </c>
      <c r="E371" s="9" t="s">
        <v>3071</v>
      </c>
      <c r="F371" s="4" t="s">
        <v>1037</v>
      </c>
      <c r="G371" s="9" t="s">
        <v>3454</v>
      </c>
      <c r="H371" s="176">
        <v>5911016.5979455467</v>
      </c>
      <c r="I371" s="177">
        <v>0</v>
      </c>
      <c r="J371" s="177">
        <v>3953374.8548662346</v>
      </c>
      <c r="K371" s="177">
        <v>113658.68691750431</v>
      </c>
      <c r="L371" s="189">
        <f t="shared" si="57"/>
        <v>9864391.4528117813</v>
      </c>
      <c r="M371" s="178">
        <f t="shared" si="58"/>
        <v>113658.68691750431</v>
      </c>
      <c r="N371" s="387">
        <f>INDEX('CHIRP Payment Calc'!AM:AM,MATCH(F371,'CHIRP Payment Calc'!C:C,0))</f>
        <v>0.11</v>
      </c>
      <c r="O371" s="387">
        <f>INDEX('CHIRP Payment Calc'!AL:AL,MATCH(FeeCalc!F371,'CHIRP Payment Calc'!C:C,0))</f>
        <v>3.23</v>
      </c>
      <c r="P371" s="176">
        <f t="shared" si="55"/>
        <v>1452200.6185528347</v>
      </c>
      <c r="Q371" s="177">
        <f t="shared" si="59"/>
        <v>39668.095471623965</v>
      </c>
      <c r="R371" s="177">
        <f t="shared" si="60"/>
        <v>51190.774007159031</v>
      </c>
      <c r="S371" s="177">
        <f t="shared" si="61"/>
        <v>90858.869478782988</v>
      </c>
      <c r="T371" s="177">
        <f t="shared" si="62"/>
        <v>689879.92124563409</v>
      </c>
      <c r="U371" s="177">
        <f t="shared" si="63"/>
        <v>462628.97237796366</v>
      </c>
      <c r="V371" s="177">
        <f t="shared" si="64"/>
        <v>0</v>
      </c>
      <c r="W371" s="177">
        <f t="shared" si="65"/>
        <v>390550.59440802014</v>
      </c>
      <c r="X371" s="178">
        <f t="shared" si="56"/>
        <v>853179.56678598374</v>
      </c>
    </row>
    <row r="372" spans="4:24">
      <c r="D372" s="9" t="s">
        <v>1219</v>
      </c>
      <c r="E372" s="9" t="s">
        <v>3071</v>
      </c>
      <c r="F372" s="4" t="s">
        <v>325</v>
      </c>
      <c r="G372" s="9" t="s">
        <v>23053</v>
      </c>
      <c r="H372" s="176">
        <v>16831.394127049312</v>
      </c>
      <c r="I372" s="177">
        <v>0</v>
      </c>
      <c r="J372" s="177">
        <v>17019.231513473242</v>
      </c>
      <c r="K372" s="177">
        <v>0</v>
      </c>
      <c r="L372" s="189">
        <f t="shared" si="57"/>
        <v>33850.625640522558</v>
      </c>
      <c r="M372" s="178">
        <f t="shared" si="58"/>
        <v>0</v>
      </c>
      <c r="N372" s="387">
        <f>INDEX('CHIRP Payment Calc'!AM:AM,MATCH(F372,'CHIRP Payment Calc'!C:C,0))</f>
        <v>0.59000000000000008</v>
      </c>
      <c r="O372" s="387">
        <f>INDEX('CHIRP Payment Calc'!AL:AL,MATCH(FeeCalc!F372,'CHIRP Payment Calc'!C:C,0))</f>
        <v>0</v>
      </c>
      <c r="P372" s="176">
        <f t="shared" si="55"/>
        <v>19971.86912790831</v>
      </c>
      <c r="Q372" s="177">
        <f t="shared" si="59"/>
        <v>605.84089735824728</v>
      </c>
      <c r="R372" s="177">
        <f t="shared" si="60"/>
        <v>640.93701657122654</v>
      </c>
      <c r="S372" s="177">
        <f t="shared" si="61"/>
        <v>1246.7779139294739</v>
      </c>
      <c r="T372" s="177">
        <f t="shared" si="62"/>
        <v>10536.363432317343</v>
      </c>
      <c r="U372" s="177">
        <f t="shared" si="63"/>
        <v>10682.283609520442</v>
      </c>
      <c r="V372" s="177">
        <f t="shared" si="64"/>
        <v>0</v>
      </c>
      <c r="W372" s="177">
        <f t="shared" si="65"/>
        <v>0</v>
      </c>
      <c r="X372" s="178">
        <f t="shared" si="56"/>
        <v>10682.283609520442</v>
      </c>
    </row>
    <row r="373" spans="4:24">
      <c r="D373" s="9" t="s">
        <v>1219</v>
      </c>
      <c r="E373" s="9" t="s">
        <v>3071</v>
      </c>
      <c r="F373" s="4" t="s">
        <v>1031</v>
      </c>
      <c r="G373" s="9" t="s">
        <v>3621</v>
      </c>
      <c r="H373" s="176">
        <v>1176796.3261738075</v>
      </c>
      <c r="I373" s="177">
        <v>19636.233568065098</v>
      </c>
      <c r="J373" s="177">
        <v>326768.43867048714</v>
      </c>
      <c r="K373" s="177">
        <v>215026.60844056332</v>
      </c>
      <c r="L373" s="189">
        <f t="shared" si="57"/>
        <v>1503564.7648442946</v>
      </c>
      <c r="M373" s="178">
        <f t="shared" si="58"/>
        <v>234662.84200862842</v>
      </c>
      <c r="N373" s="387">
        <f>INDEX('CHIRP Payment Calc'!AM:AM,MATCH(F373,'CHIRP Payment Calc'!C:C,0))</f>
        <v>0.57000000000000006</v>
      </c>
      <c r="O373" s="387">
        <f>INDEX('CHIRP Payment Calc'!AL:AL,MATCH(FeeCalc!F373,'CHIRP Payment Calc'!C:C,0))</f>
        <v>2.11</v>
      </c>
      <c r="P373" s="176">
        <f t="shared" si="55"/>
        <v>1352170.5125994538</v>
      </c>
      <c r="Q373" s="177">
        <f t="shared" si="59"/>
        <v>43450.255308214371</v>
      </c>
      <c r="R373" s="177">
        <f t="shared" si="60"/>
        <v>40848.775777772316</v>
      </c>
      <c r="S373" s="177">
        <f t="shared" si="61"/>
        <v>84299.031085986688</v>
      </c>
      <c r="T373" s="177">
        <f t="shared" si="62"/>
        <v>711696.45190352295</v>
      </c>
      <c r="U373" s="177">
        <f t="shared" si="63"/>
        <v>198146.81919380606</v>
      </c>
      <c r="V373" s="177">
        <f t="shared" si="64"/>
        <v>43960.162152379155</v>
      </c>
      <c r="W373" s="177">
        <f t="shared" si="65"/>
        <v>482666.11043573252</v>
      </c>
      <c r="X373" s="178">
        <f t="shared" si="56"/>
        <v>680812.92962953856</v>
      </c>
    </row>
    <row r="374" spans="4:24">
      <c r="D374" s="9" t="s">
        <v>1219</v>
      </c>
      <c r="E374" s="9" t="s">
        <v>3071</v>
      </c>
      <c r="F374" s="4" t="s">
        <v>376</v>
      </c>
      <c r="G374" s="9" t="s">
        <v>22955</v>
      </c>
      <c r="H374" s="176">
        <v>1870909.4676638702</v>
      </c>
      <c r="I374" s="177">
        <v>1247636.8729322925</v>
      </c>
      <c r="J374" s="177">
        <v>940044.25963460829</v>
      </c>
      <c r="K374" s="177">
        <v>855240.36778176518</v>
      </c>
      <c r="L374" s="189">
        <f t="shared" si="57"/>
        <v>2810953.7272984786</v>
      </c>
      <c r="M374" s="178">
        <f t="shared" si="58"/>
        <v>2102877.2407140578</v>
      </c>
      <c r="N374" s="387">
        <f>INDEX('CHIRP Payment Calc'!AM:AM,MATCH(F374,'CHIRP Payment Calc'!C:C,0))</f>
        <v>0.52</v>
      </c>
      <c r="O374" s="387">
        <f>INDEX('CHIRP Payment Calc'!AL:AL,MATCH(FeeCalc!F374,'CHIRP Payment Calc'!C:C,0))</f>
        <v>0.1</v>
      </c>
      <c r="P374" s="176">
        <f t="shared" si="55"/>
        <v>1671983.6622666148</v>
      </c>
      <c r="Q374" s="177">
        <f t="shared" si="59"/>
        <v>66964.567748021655</v>
      </c>
      <c r="R374" s="177">
        <f t="shared" si="60"/>
        <v>36660.450114138701</v>
      </c>
      <c r="S374" s="177">
        <f t="shared" si="61"/>
        <v>103625.01786216036</v>
      </c>
      <c r="T374" s="177">
        <f t="shared" si="62"/>
        <v>1032225.9131938594</v>
      </c>
      <c r="U374" s="177">
        <f t="shared" si="63"/>
        <v>520024.48405318765</v>
      </c>
      <c r="V374" s="177">
        <f t="shared" si="64"/>
        <v>132375.26503260399</v>
      </c>
      <c r="W374" s="177">
        <f t="shared" si="65"/>
        <v>90983.017849123964</v>
      </c>
      <c r="X374" s="178">
        <f t="shared" si="56"/>
        <v>611007.50190231157</v>
      </c>
    </row>
    <row r="375" spans="4:24">
      <c r="D375" s="9" t="s">
        <v>1219</v>
      </c>
      <c r="E375" s="9" t="s">
        <v>3071</v>
      </c>
      <c r="F375" s="4" t="s">
        <v>424</v>
      </c>
      <c r="G375" s="9" t="s">
        <v>3444</v>
      </c>
      <c r="H375" s="176">
        <v>178070.67085562483</v>
      </c>
      <c r="I375" s="177">
        <v>39181.456629841574</v>
      </c>
      <c r="J375" s="177">
        <v>237471.00263999079</v>
      </c>
      <c r="K375" s="177">
        <v>129381.86573175882</v>
      </c>
      <c r="L375" s="189">
        <f t="shared" si="57"/>
        <v>415541.6734956156</v>
      </c>
      <c r="M375" s="178">
        <f t="shared" si="58"/>
        <v>168563.32236160041</v>
      </c>
      <c r="N375" s="387">
        <f>INDEX('CHIRP Payment Calc'!AM:AM,MATCH(F375,'CHIRP Payment Calc'!C:C,0))</f>
        <v>0.05</v>
      </c>
      <c r="O375" s="387">
        <f>INDEX('CHIRP Payment Calc'!AL:AL,MATCH(FeeCalc!F375,'CHIRP Payment Calc'!C:C,0))</f>
        <v>0</v>
      </c>
      <c r="P375" s="176">
        <f t="shared" si="55"/>
        <v>20777.083674780781</v>
      </c>
      <c r="Q375" s="177">
        <f t="shared" si="59"/>
        <v>543.18639650920045</v>
      </c>
      <c r="R375" s="177">
        <f t="shared" si="60"/>
        <v>757.88617863826869</v>
      </c>
      <c r="S375" s="177">
        <f t="shared" si="61"/>
        <v>1301.0725751474693</v>
      </c>
      <c r="T375" s="177">
        <f t="shared" si="62"/>
        <v>9446.7199392904422</v>
      </c>
      <c r="U375" s="177">
        <f t="shared" si="63"/>
        <v>12631.43631063781</v>
      </c>
      <c r="V375" s="177">
        <f t="shared" si="64"/>
        <v>0</v>
      </c>
      <c r="W375" s="177">
        <f t="shared" si="65"/>
        <v>0</v>
      </c>
      <c r="X375" s="178">
        <f t="shared" si="56"/>
        <v>12631.43631063781</v>
      </c>
    </row>
    <row r="376" spans="4:24">
      <c r="D376" s="9" t="s">
        <v>1219</v>
      </c>
      <c r="E376" s="9" t="s">
        <v>3071</v>
      </c>
      <c r="F376" s="4" t="s">
        <v>1019</v>
      </c>
      <c r="G376" s="9" t="s">
        <v>3559</v>
      </c>
      <c r="H376" s="176">
        <v>900625.00932929781</v>
      </c>
      <c r="I376" s="177">
        <v>26565.053072679068</v>
      </c>
      <c r="J376" s="177">
        <v>326730.79580696166</v>
      </c>
      <c r="K376" s="177">
        <v>252779.78124601307</v>
      </c>
      <c r="L376" s="189">
        <f t="shared" si="57"/>
        <v>1227355.8051362594</v>
      </c>
      <c r="M376" s="178">
        <f t="shared" si="58"/>
        <v>279344.83431869216</v>
      </c>
      <c r="N376" s="387">
        <f>INDEX('CHIRP Payment Calc'!AM:AM,MATCH(F376,'CHIRP Payment Calc'!C:C,0))</f>
        <v>0.56000000000000005</v>
      </c>
      <c r="O376" s="387">
        <f>INDEX('CHIRP Payment Calc'!AL:AL,MATCH(FeeCalc!F376,'CHIRP Payment Calc'!C:C,0))</f>
        <v>0</v>
      </c>
      <c r="P376" s="176">
        <f t="shared" si="55"/>
        <v>687319.25087630539</v>
      </c>
      <c r="Q376" s="177">
        <f t="shared" si="59"/>
        <v>30769.363713955856</v>
      </c>
      <c r="R376" s="177">
        <f t="shared" si="60"/>
        <v>11678.888020333952</v>
      </c>
      <c r="S376" s="177">
        <f t="shared" si="61"/>
        <v>42448.251734289806</v>
      </c>
      <c r="T376" s="177">
        <f t="shared" si="62"/>
        <v>535119.36893836269</v>
      </c>
      <c r="U376" s="177">
        <f t="shared" si="63"/>
        <v>194648.13367223251</v>
      </c>
      <c r="V376" s="177">
        <f t="shared" si="64"/>
        <v>0</v>
      </c>
      <c r="W376" s="177">
        <f t="shared" si="65"/>
        <v>0</v>
      </c>
      <c r="X376" s="178">
        <f t="shared" si="56"/>
        <v>194648.13367223251</v>
      </c>
    </row>
    <row r="377" spans="4:24">
      <c r="D377" s="9" t="s">
        <v>1219</v>
      </c>
      <c r="E377" s="9" t="s">
        <v>22999</v>
      </c>
      <c r="F377" s="4" t="s">
        <v>3086</v>
      </c>
      <c r="G377" s="9" t="s">
        <v>23197</v>
      </c>
      <c r="H377" s="176">
        <v>0</v>
      </c>
      <c r="I377" s="177">
        <v>6811.7355617767062</v>
      </c>
      <c r="J377" s="177">
        <v>0</v>
      </c>
      <c r="K377" s="177">
        <v>0</v>
      </c>
      <c r="L377" s="189">
        <f t="shared" si="57"/>
        <v>0</v>
      </c>
      <c r="M377" s="178">
        <f t="shared" si="58"/>
        <v>6811.7355617767062</v>
      </c>
      <c r="N377" s="387">
        <f>INDEX('CHIRP Payment Calc'!AM:AM,MATCH(F377,'CHIRP Payment Calc'!C:C,0))</f>
        <v>0</v>
      </c>
      <c r="O377" s="387">
        <f>INDEX('CHIRP Payment Calc'!AL:AL,MATCH(FeeCalc!F377,'CHIRP Payment Calc'!C:C,0))</f>
        <v>19.579999999999998</v>
      </c>
      <c r="P377" s="176">
        <f t="shared" si="55"/>
        <v>133373.78229958788</v>
      </c>
      <c r="Q377" s="177">
        <f t="shared" si="59"/>
        <v>8136.8620501074847</v>
      </c>
      <c r="R377" s="177">
        <f t="shared" si="60"/>
        <v>0</v>
      </c>
      <c r="S377" s="177">
        <f t="shared" si="61"/>
        <v>8136.8620501074847</v>
      </c>
      <c r="T377" s="177">
        <f t="shared" si="62"/>
        <v>0</v>
      </c>
      <c r="U377" s="177">
        <f t="shared" si="63"/>
        <v>0</v>
      </c>
      <c r="V377" s="177">
        <f t="shared" si="64"/>
        <v>141510.64434969539</v>
      </c>
      <c r="W377" s="177">
        <f t="shared" si="65"/>
        <v>0</v>
      </c>
      <c r="X377" s="178">
        <f t="shared" si="56"/>
        <v>0</v>
      </c>
    </row>
    <row r="378" spans="4:24">
      <c r="D378" s="9" t="s">
        <v>1219</v>
      </c>
      <c r="E378" s="9" t="s">
        <v>2987</v>
      </c>
      <c r="F378" s="4" t="s">
        <v>1034</v>
      </c>
      <c r="G378" s="9" t="s">
        <v>3462</v>
      </c>
      <c r="H378" s="176">
        <v>628106.9084465726</v>
      </c>
      <c r="I378" s="177">
        <v>2443369.6756281871</v>
      </c>
      <c r="J378" s="177">
        <v>1712109.0210585268</v>
      </c>
      <c r="K378" s="177">
        <v>7059078.463453168</v>
      </c>
      <c r="L378" s="189">
        <f t="shared" si="57"/>
        <v>2340215.9295050995</v>
      </c>
      <c r="M378" s="178">
        <f t="shared" si="58"/>
        <v>9502448.1390813552</v>
      </c>
      <c r="N378" s="387">
        <f>INDEX('CHIRP Payment Calc'!AM:AM,MATCH(F378,'CHIRP Payment Calc'!C:C,0))</f>
        <v>2.0299999999999998</v>
      </c>
      <c r="O378" s="387">
        <f>INDEX('CHIRP Payment Calc'!AL:AL,MATCH(FeeCalc!F378,'CHIRP Payment Calc'!C:C,0))</f>
        <v>1.91</v>
      </c>
      <c r="P378" s="176">
        <f t="shared" si="55"/>
        <v>22900314.282540739</v>
      </c>
      <c r="Q378" s="177">
        <f t="shared" si="59"/>
        <v>362502.76234938123</v>
      </c>
      <c r="R378" s="177">
        <f t="shared" si="60"/>
        <v>1082452.4156134697</v>
      </c>
      <c r="S378" s="177">
        <f t="shared" si="61"/>
        <v>1444955.1779628508</v>
      </c>
      <c r="T378" s="177">
        <f t="shared" si="62"/>
        <v>1352845.6489618483</v>
      </c>
      <c r="U378" s="177">
        <f t="shared" si="63"/>
        <v>3697426.9284561798</v>
      </c>
      <c r="V378" s="177">
        <f t="shared" si="64"/>
        <v>4951550.2179839117</v>
      </c>
      <c r="W378" s="177">
        <f t="shared" si="65"/>
        <v>14343446.665101649</v>
      </c>
      <c r="X378" s="178">
        <f t="shared" si="56"/>
        <v>18040873.593557827</v>
      </c>
    </row>
    <row r="379" spans="4:24">
      <c r="D379" s="9" t="s">
        <v>1219</v>
      </c>
      <c r="E379" s="9" t="s">
        <v>2987</v>
      </c>
      <c r="F379" s="4" t="s">
        <v>388</v>
      </c>
      <c r="G379" s="9" t="s">
        <v>3453</v>
      </c>
      <c r="H379" s="176">
        <v>490858.84510587744</v>
      </c>
      <c r="I379" s="177">
        <v>2496490.3109132443</v>
      </c>
      <c r="J379" s="177">
        <v>263630.9308253862</v>
      </c>
      <c r="K379" s="177">
        <v>555239.33451980737</v>
      </c>
      <c r="L379" s="189">
        <f t="shared" si="57"/>
        <v>754489.77593126358</v>
      </c>
      <c r="M379" s="178">
        <f t="shared" si="58"/>
        <v>3051729.6454330515</v>
      </c>
      <c r="N379" s="387">
        <f>INDEX('CHIRP Payment Calc'!AM:AM,MATCH(F379,'CHIRP Payment Calc'!C:C,0))</f>
        <v>2.2999999999999998</v>
      </c>
      <c r="O379" s="387">
        <f>INDEX('CHIRP Payment Calc'!AL:AL,MATCH(FeeCalc!F379,'CHIRP Payment Calc'!C:C,0))</f>
        <v>1.6600000000000001</v>
      </c>
      <c r="P379" s="176">
        <f t="shared" si="55"/>
        <v>6801197.6960607721</v>
      </c>
      <c r="Q379" s="177">
        <f t="shared" si="59"/>
        <v>321704.06625137554</v>
      </c>
      <c r="R379" s="177">
        <f t="shared" si="60"/>
        <v>97535.006566038428</v>
      </c>
      <c r="S379" s="177">
        <f t="shared" si="61"/>
        <v>419239.07281741395</v>
      </c>
      <c r="T379" s="177">
        <f t="shared" si="62"/>
        <v>1197851.8236005495</v>
      </c>
      <c r="U379" s="177">
        <f t="shared" si="63"/>
        <v>645054.40521105134</v>
      </c>
      <c r="V379" s="177">
        <f t="shared" si="64"/>
        <v>4397001.5025103297</v>
      </c>
      <c r="W379" s="177">
        <f t="shared" si="65"/>
        <v>980529.03755625559</v>
      </c>
      <c r="X379" s="178">
        <f t="shared" si="56"/>
        <v>1625583.4427673069</v>
      </c>
    </row>
    <row r="380" spans="4:24">
      <c r="D380" s="9" t="s">
        <v>1219</v>
      </c>
      <c r="E380" s="9" t="s">
        <v>2987</v>
      </c>
      <c r="F380" s="4" t="s">
        <v>2998</v>
      </c>
      <c r="G380" s="9" t="s">
        <v>23103</v>
      </c>
      <c r="H380" s="176">
        <v>255099.10399325081</v>
      </c>
      <c r="I380" s="177">
        <v>10657.112570776564</v>
      </c>
      <c r="J380" s="177">
        <v>126278.25045534654</v>
      </c>
      <c r="K380" s="177">
        <v>31871.185704947045</v>
      </c>
      <c r="L380" s="189">
        <f t="shared" si="57"/>
        <v>381377.35444859735</v>
      </c>
      <c r="M380" s="178">
        <f t="shared" si="58"/>
        <v>42528.29827572361</v>
      </c>
      <c r="N380" s="387">
        <f>INDEX('CHIRP Payment Calc'!AM:AM,MATCH(F380,'CHIRP Payment Calc'!C:C,0))</f>
        <v>2.0299999999999998</v>
      </c>
      <c r="O380" s="387">
        <f>INDEX('CHIRP Payment Calc'!AL:AL,MATCH(FeeCalc!F380,'CHIRP Payment Calc'!C:C,0))</f>
        <v>3.72</v>
      </c>
      <c r="P380" s="176">
        <f t="shared" si="55"/>
        <v>932401.29911634442</v>
      </c>
      <c r="Q380" s="177">
        <f t="shared" si="59"/>
        <v>34011.670336871408</v>
      </c>
      <c r="R380" s="177">
        <f t="shared" si="60"/>
        <v>23930.148462558929</v>
      </c>
      <c r="S380" s="177">
        <f t="shared" si="61"/>
        <v>57941.818799430337</v>
      </c>
      <c r="T380" s="177">
        <f t="shared" si="62"/>
        <v>549444.22398546315</v>
      </c>
      <c r="U380" s="177">
        <f t="shared" si="63"/>
        <v>272707.28555782285</v>
      </c>
      <c r="V380" s="177">
        <f t="shared" si="64"/>
        <v>42063.086220996098</v>
      </c>
      <c r="W380" s="177">
        <f t="shared" si="65"/>
        <v>126128.52215149257</v>
      </c>
      <c r="X380" s="178">
        <f t="shared" si="56"/>
        <v>398835.80770931544</v>
      </c>
    </row>
    <row r="381" spans="4:24">
      <c r="D381" s="9" t="s">
        <v>1219</v>
      </c>
      <c r="E381" s="9" t="s">
        <v>2987</v>
      </c>
      <c r="F381" s="4" t="s">
        <v>1796</v>
      </c>
      <c r="G381" s="9" t="s">
        <v>3461</v>
      </c>
      <c r="H381" s="176">
        <v>126484.58789842296</v>
      </c>
      <c r="I381" s="177">
        <v>4955.453418642157</v>
      </c>
      <c r="J381" s="177">
        <v>148213.24692008409</v>
      </c>
      <c r="K381" s="177">
        <v>9679.4639083072325</v>
      </c>
      <c r="L381" s="189">
        <f t="shared" si="57"/>
        <v>274697.83481850708</v>
      </c>
      <c r="M381" s="178">
        <f t="shared" si="58"/>
        <v>14634.917326949389</v>
      </c>
      <c r="N381" s="387">
        <f>INDEX('CHIRP Payment Calc'!AM:AM,MATCH(F381,'CHIRP Payment Calc'!C:C,0))</f>
        <v>2.11</v>
      </c>
      <c r="O381" s="387">
        <f>INDEX('CHIRP Payment Calc'!AL:AL,MATCH(FeeCalc!F381,'CHIRP Payment Calc'!C:C,0))</f>
        <v>13.65</v>
      </c>
      <c r="P381" s="176">
        <f t="shared" si="55"/>
        <v>779379.052979909</v>
      </c>
      <c r="Q381" s="177">
        <f t="shared" si="59"/>
        <v>20408.651595472606</v>
      </c>
      <c r="R381" s="177">
        <f t="shared" si="60"/>
        <v>28394.976596793909</v>
      </c>
      <c r="S381" s="177">
        <f t="shared" si="61"/>
        <v>48803.628192266515</v>
      </c>
      <c r="T381" s="177">
        <f t="shared" si="62"/>
        <v>283164.43550734478</v>
      </c>
      <c r="U381" s="177">
        <f t="shared" si="63"/>
        <v>332691.43723550794</v>
      </c>
      <c r="V381" s="177">
        <f t="shared" si="64"/>
        <v>71768.635718265723</v>
      </c>
      <c r="W381" s="177">
        <f t="shared" si="65"/>
        <v>140558.17271105715</v>
      </c>
      <c r="X381" s="178">
        <f t="shared" si="56"/>
        <v>473249.60994656512</v>
      </c>
    </row>
    <row r="382" spans="4:24">
      <c r="D382" s="9" t="s">
        <v>1219</v>
      </c>
      <c r="E382" s="9" t="s">
        <v>2987</v>
      </c>
      <c r="F382" s="4" t="s">
        <v>1040</v>
      </c>
      <c r="G382" s="9" t="s">
        <v>3452</v>
      </c>
      <c r="H382" s="176">
        <v>2704066.6691923547</v>
      </c>
      <c r="I382" s="177">
        <v>15111220.459054347</v>
      </c>
      <c r="J382" s="177">
        <v>2390838.9590225341</v>
      </c>
      <c r="K382" s="177">
        <v>3315422.4528454416</v>
      </c>
      <c r="L382" s="189">
        <f t="shared" si="57"/>
        <v>5094905.6282148883</v>
      </c>
      <c r="M382" s="178">
        <f t="shared" si="58"/>
        <v>18426642.91189979</v>
      </c>
      <c r="N382" s="387">
        <f>INDEX('CHIRP Payment Calc'!AM:AM,MATCH(F382,'CHIRP Payment Calc'!C:C,0))</f>
        <v>2.0299999999999998</v>
      </c>
      <c r="O382" s="387">
        <f>INDEX('CHIRP Payment Calc'!AL:AL,MATCH(FeeCalc!F382,'CHIRP Payment Calc'!C:C,0))</f>
        <v>1.95</v>
      </c>
      <c r="P382" s="176">
        <f t="shared" si="55"/>
        <v>46274612.103480808</v>
      </c>
      <c r="Q382" s="177">
        <f t="shared" si="59"/>
        <v>2132602.414782967</v>
      </c>
      <c r="R382" s="177">
        <f t="shared" si="60"/>
        <v>722455.97041687381</v>
      </c>
      <c r="S382" s="177">
        <f t="shared" si="61"/>
        <v>2855058.3851998406</v>
      </c>
      <c r="T382" s="177">
        <f t="shared" si="62"/>
        <v>5824143.5951835327</v>
      </c>
      <c r="U382" s="177">
        <f t="shared" si="63"/>
        <v>5163194.7732082382</v>
      </c>
      <c r="V382" s="177">
        <f t="shared" si="64"/>
        <v>31264594.053215891</v>
      </c>
      <c r="W382" s="177">
        <f t="shared" si="65"/>
        <v>6877738.0670729904</v>
      </c>
      <c r="X382" s="178">
        <f t="shared" si="56"/>
        <v>12040932.840281229</v>
      </c>
    </row>
    <row r="383" spans="4:24">
      <c r="D383" s="9" t="s">
        <v>1219</v>
      </c>
      <c r="E383" s="9" t="s">
        <v>2987</v>
      </c>
      <c r="F383" s="4" t="s">
        <v>1489</v>
      </c>
      <c r="G383" s="9" t="s">
        <v>3603</v>
      </c>
      <c r="H383" s="176">
        <v>0</v>
      </c>
      <c r="I383" s="177">
        <v>64809.016495242628</v>
      </c>
      <c r="J383" s="177">
        <v>0</v>
      </c>
      <c r="K383" s="177">
        <v>291944.50558745483</v>
      </c>
      <c r="L383" s="189">
        <f t="shared" si="57"/>
        <v>0</v>
      </c>
      <c r="M383" s="178">
        <f t="shared" si="58"/>
        <v>356753.52208269748</v>
      </c>
      <c r="N383" s="387">
        <f>INDEX('CHIRP Payment Calc'!AM:AM,MATCH(F383,'CHIRP Payment Calc'!C:C,0))</f>
        <v>2.0299999999999998</v>
      </c>
      <c r="O383" s="387">
        <f>INDEX('CHIRP Payment Calc'!AL:AL,MATCH(FeeCalc!F383,'CHIRP Payment Calc'!C:C,0))</f>
        <v>0.75</v>
      </c>
      <c r="P383" s="176">
        <f t="shared" ref="P383:P397" si="66">(L383*N383)+(M383*O383)</f>
        <v>267565.14156202308</v>
      </c>
      <c r="Q383" s="177">
        <f t="shared" si="59"/>
        <v>2965.3992958698555</v>
      </c>
      <c r="R383" s="177">
        <f t="shared" si="60"/>
        <v>13976.066756846243</v>
      </c>
      <c r="S383" s="177">
        <f t="shared" si="61"/>
        <v>16941.4660527161</v>
      </c>
      <c r="T383" s="177">
        <f t="shared" si="62"/>
        <v>0</v>
      </c>
      <c r="U383" s="177">
        <f t="shared" si="63"/>
        <v>0</v>
      </c>
      <c r="V383" s="177">
        <f t="shared" si="64"/>
        <v>51572.161667301829</v>
      </c>
      <c r="W383" s="177">
        <f t="shared" si="65"/>
        <v>232934.44594743737</v>
      </c>
      <c r="X383" s="178">
        <f t="shared" ref="X383:X397" si="67">U383+W383</f>
        <v>232934.44594743737</v>
      </c>
    </row>
    <row r="384" spans="4:24">
      <c r="D384" s="9" t="s">
        <v>1219</v>
      </c>
      <c r="E384" s="9" t="s">
        <v>2987</v>
      </c>
      <c r="F384" s="4" t="s">
        <v>1016</v>
      </c>
      <c r="G384" s="9" t="s">
        <v>23100</v>
      </c>
      <c r="H384" s="176">
        <v>1159776.8304691054</v>
      </c>
      <c r="I384" s="177">
        <v>396919.77414986969</v>
      </c>
      <c r="J384" s="177">
        <v>1303775.5367348038</v>
      </c>
      <c r="K384" s="177">
        <v>611172.67821917369</v>
      </c>
      <c r="L384" s="189">
        <f t="shared" ref="L384:L397" si="68">H384+J384</f>
        <v>2463552.367203909</v>
      </c>
      <c r="M384" s="178">
        <f t="shared" ref="M384:M397" si="69">I384+K384</f>
        <v>1008092.4523690434</v>
      </c>
      <c r="N384" s="387">
        <f>INDEX('CHIRP Payment Calc'!AM:AM,MATCH(F384,'CHIRP Payment Calc'!C:C,0))</f>
        <v>2.0299999999999998</v>
      </c>
      <c r="O384" s="387">
        <f>INDEX('CHIRP Payment Calc'!AL:AL,MATCH(FeeCalc!F384,'CHIRP Payment Calc'!C:C,0))</f>
        <v>3.6</v>
      </c>
      <c r="P384" s="176">
        <f t="shared" si="66"/>
        <v>8630144.133952491</v>
      </c>
      <c r="Q384" s="177">
        <f t="shared" ref="Q384:Q397" si="70">(T384+V384)*$B$10</f>
        <v>230808.8528228428</v>
      </c>
      <c r="R384" s="177">
        <f t="shared" ref="R384:R397" si="71">(U384+W384)*$B$11</f>
        <v>309375.70092514966</v>
      </c>
      <c r="S384" s="177">
        <f t="shared" ref="S384:S397" si="72">(T384+V384)*$B$10+(U384+W384)*$B$11</f>
        <v>540184.5537479925</v>
      </c>
      <c r="T384" s="177">
        <f t="shared" ref="T384:T397" si="73">H384/(1-$B$10)*N384</f>
        <v>2497980.8656257652</v>
      </c>
      <c r="U384" s="177">
        <f t="shared" ref="U384:U397" si="74">J384/(1-$B$11)*N384</f>
        <v>2815600.3612464378</v>
      </c>
      <c r="V384" s="177">
        <f t="shared" ref="V384:V397" si="75">I384/(1-$B$10)*O384</f>
        <v>1516086.1399888922</v>
      </c>
      <c r="W384" s="177">
        <f t="shared" ref="W384:W397" si="76">K384/(1-$B$11)*O384</f>
        <v>2340661.3208393888</v>
      </c>
      <c r="X384" s="178">
        <f t="shared" si="67"/>
        <v>5156261.682085827</v>
      </c>
    </row>
    <row r="385" spans="4:24">
      <c r="D385" s="9" t="s">
        <v>1219</v>
      </c>
      <c r="E385" s="9" t="s">
        <v>2987</v>
      </c>
      <c r="F385" s="4" t="s">
        <v>1513</v>
      </c>
      <c r="G385" s="9" t="s">
        <v>23090</v>
      </c>
      <c r="H385" s="176">
        <v>265420.05120673409</v>
      </c>
      <c r="I385" s="177">
        <v>61057.603928585289</v>
      </c>
      <c r="J385" s="177">
        <v>125545.37859845106</v>
      </c>
      <c r="K385" s="177">
        <v>74310.301600645907</v>
      </c>
      <c r="L385" s="189">
        <f t="shared" si="68"/>
        <v>390965.42980518518</v>
      </c>
      <c r="M385" s="178">
        <f t="shared" si="69"/>
        <v>135367.90552923118</v>
      </c>
      <c r="N385" s="387">
        <f>INDEX('CHIRP Payment Calc'!AM:AM,MATCH(F385,'CHIRP Payment Calc'!C:C,0))</f>
        <v>2.0299999999999998</v>
      </c>
      <c r="O385" s="387">
        <f>INDEX('CHIRP Payment Calc'!AL:AL,MATCH(FeeCalc!F385,'CHIRP Payment Calc'!C:C,0))</f>
        <v>1.84</v>
      </c>
      <c r="P385" s="176">
        <f t="shared" si="66"/>
        <v>1042736.7686783113</v>
      </c>
      <c r="Q385" s="177">
        <f t="shared" si="70"/>
        <v>39725.251960477835</v>
      </c>
      <c r="R385" s="177">
        <f t="shared" si="71"/>
        <v>24994.983414896436</v>
      </c>
      <c r="S385" s="177">
        <f t="shared" si="72"/>
        <v>64720.235375374272</v>
      </c>
      <c r="T385" s="177">
        <f t="shared" si="73"/>
        <v>571673.95644527336</v>
      </c>
      <c r="U385" s="177">
        <f t="shared" si="74"/>
        <v>271124.59420729324</v>
      </c>
      <c r="V385" s="177">
        <f t="shared" si="75"/>
        <v>119199.99069347155</v>
      </c>
      <c r="W385" s="177">
        <f t="shared" si="76"/>
        <v>145458.46270764733</v>
      </c>
      <c r="X385" s="178">
        <f t="shared" si="67"/>
        <v>416583.05691494059</v>
      </c>
    </row>
    <row r="386" spans="4:24">
      <c r="D386" s="9" t="s">
        <v>1219</v>
      </c>
      <c r="E386" s="9" t="s">
        <v>2987</v>
      </c>
      <c r="F386" s="4" t="s">
        <v>560</v>
      </c>
      <c r="G386" s="9" t="s">
        <v>3445</v>
      </c>
      <c r="H386" s="176">
        <v>536117.56868019875</v>
      </c>
      <c r="I386" s="177">
        <v>1111919.6835027637</v>
      </c>
      <c r="J386" s="177">
        <v>431649.44954428845</v>
      </c>
      <c r="K386" s="177">
        <v>319293.28966423875</v>
      </c>
      <c r="L386" s="189">
        <f t="shared" si="68"/>
        <v>967767.0182244872</v>
      </c>
      <c r="M386" s="178">
        <f t="shared" si="69"/>
        <v>1431212.9731670024</v>
      </c>
      <c r="N386" s="387">
        <f>INDEX('CHIRP Payment Calc'!AM:AM,MATCH(F386,'CHIRP Payment Calc'!C:C,0))</f>
        <v>2.0299999999999998</v>
      </c>
      <c r="O386" s="387">
        <f>INDEX('CHIRP Payment Calc'!AL:AL,MATCH(FeeCalc!F386,'CHIRP Payment Calc'!C:C,0))</f>
        <v>2.92</v>
      </c>
      <c r="P386" s="176">
        <f t="shared" si="66"/>
        <v>6143708.9286433551</v>
      </c>
      <c r="Q386" s="177">
        <f t="shared" si="70"/>
        <v>264477.0695642549</v>
      </c>
      <c r="R386" s="177">
        <f t="shared" si="71"/>
        <v>115441.58223794569</v>
      </c>
      <c r="S386" s="177">
        <f t="shared" si="72"/>
        <v>379918.65180220059</v>
      </c>
      <c r="T386" s="177">
        <f t="shared" si="73"/>
        <v>1154714.763311197</v>
      </c>
      <c r="U386" s="177">
        <f t="shared" si="74"/>
        <v>932179.13039883564</v>
      </c>
      <c r="V386" s="177">
        <f t="shared" si="75"/>
        <v>3444886.4465019312</v>
      </c>
      <c r="W386" s="177">
        <f t="shared" si="76"/>
        <v>991847.24023359269</v>
      </c>
      <c r="X386" s="178">
        <f t="shared" si="67"/>
        <v>1924026.3706324282</v>
      </c>
    </row>
    <row r="387" spans="4:24">
      <c r="D387" s="9" t="s">
        <v>1219</v>
      </c>
      <c r="E387" s="9" t="s">
        <v>2987</v>
      </c>
      <c r="F387" s="4" t="s">
        <v>3612</v>
      </c>
      <c r="G387" s="9" t="s">
        <v>23146</v>
      </c>
      <c r="H387" s="176">
        <v>944288.44583786651</v>
      </c>
      <c r="I387" s="177">
        <v>991376.27584434487</v>
      </c>
      <c r="J387" s="177">
        <v>232723.61526175012</v>
      </c>
      <c r="K387" s="177">
        <v>378314.22234653641</v>
      </c>
      <c r="L387" s="189">
        <f t="shared" si="68"/>
        <v>1177012.0610996166</v>
      </c>
      <c r="M387" s="178">
        <f t="shared" si="69"/>
        <v>1369690.4981908812</v>
      </c>
      <c r="N387" s="387">
        <f>INDEX('CHIRP Payment Calc'!AM:AM,MATCH(F387,'CHIRP Payment Calc'!C:C,0))</f>
        <v>2.25</v>
      </c>
      <c r="O387" s="387">
        <f>INDEX('CHIRP Payment Calc'!AL:AL,MATCH(FeeCalc!F387,'CHIRP Payment Calc'!C:C,0))</f>
        <v>3.28</v>
      </c>
      <c r="P387" s="176">
        <f t="shared" si="66"/>
        <v>7140861.9715402275</v>
      </c>
      <c r="Q387" s="177">
        <f t="shared" si="70"/>
        <v>328000.93719312194</v>
      </c>
      <c r="R387" s="177">
        <f t="shared" si="71"/>
        <v>112627.58193418579</v>
      </c>
      <c r="S387" s="177">
        <f t="shared" si="72"/>
        <v>440628.51912730769</v>
      </c>
      <c r="T387" s="177">
        <f t="shared" si="73"/>
        <v>2254269.4993476919</v>
      </c>
      <c r="U387" s="177">
        <f t="shared" si="74"/>
        <v>557051.20674355084</v>
      </c>
      <c r="V387" s="177">
        <f t="shared" si="75"/>
        <v>3450094.6257500811</v>
      </c>
      <c r="W387" s="177">
        <f t="shared" si="76"/>
        <v>1320075.1588262122</v>
      </c>
      <c r="X387" s="178">
        <f t="shared" si="67"/>
        <v>1877126.3655697629</v>
      </c>
    </row>
    <row r="388" spans="4:24">
      <c r="D388" s="9" t="s">
        <v>1219</v>
      </c>
      <c r="E388" s="9" t="s">
        <v>2987</v>
      </c>
      <c r="F388" s="4" t="s">
        <v>1455</v>
      </c>
      <c r="G388" s="9" t="s">
        <v>3594</v>
      </c>
      <c r="H388" s="176">
        <v>0</v>
      </c>
      <c r="I388" s="177">
        <v>128191.89480742459</v>
      </c>
      <c r="J388" s="177">
        <v>0</v>
      </c>
      <c r="K388" s="177">
        <v>28001.646345992602</v>
      </c>
      <c r="L388" s="189">
        <f t="shared" si="68"/>
        <v>0</v>
      </c>
      <c r="M388" s="178">
        <f t="shared" si="69"/>
        <v>156193.5411534172</v>
      </c>
      <c r="N388" s="387">
        <f>INDEX('CHIRP Payment Calc'!AM:AM,MATCH(F388,'CHIRP Payment Calc'!C:C,0))</f>
        <v>2.0299999999999998</v>
      </c>
      <c r="O388" s="387">
        <f>INDEX('CHIRP Payment Calc'!AL:AL,MATCH(FeeCalc!F388,'CHIRP Payment Calc'!C:C,0))</f>
        <v>0.75</v>
      </c>
      <c r="P388" s="176">
        <f t="shared" si="66"/>
        <v>117145.1558650629</v>
      </c>
      <c r="Q388" s="177">
        <f t="shared" si="70"/>
        <v>5865.5442584299053</v>
      </c>
      <c r="R388" s="177">
        <f t="shared" si="71"/>
        <v>1340.5043463507097</v>
      </c>
      <c r="S388" s="177">
        <f t="shared" si="72"/>
        <v>7206.0486047806153</v>
      </c>
      <c r="T388" s="177">
        <f t="shared" si="73"/>
        <v>0</v>
      </c>
      <c r="U388" s="177">
        <f t="shared" si="74"/>
        <v>0</v>
      </c>
      <c r="V388" s="177">
        <f t="shared" si="75"/>
        <v>102009.46536399834</v>
      </c>
      <c r="W388" s="177">
        <f t="shared" si="76"/>
        <v>22341.739105845161</v>
      </c>
      <c r="X388" s="178">
        <f t="shared" si="67"/>
        <v>22341.739105845161</v>
      </c>
    </row>
    <row r="389" spans="4:24">
      <c r="D389" s="9" t="s">
        <v>1219</v>
      </c>
      <c r="E389" s="9" t="s">
        <v>2987</v>
      </c>
      <c r="F389" s="4" t="s">
        <v>1046</v>
      </c>
      <c r="G389" s="9" t="s">
        <v>3460</v>
      </c>
      <c r="H389" s="176">
        <v>671199.23140365118</v>
      </c>
      <c r="I389" s="177">
        <v>1650510.9584568141</v>
      </c>
      <c r="J389" s="177">
        <v>366090.80251785979</v>
      </c>
      <c r="K389" s="177">
        <v>2151752.6378560741</v>
      </c>
      <c r="L389" s="189">
        <f t="shared" si="68"/>
        <v>1037290.0339215109</v>
      </c>
      <c r="M389" s="178">
        <f t="shared" si="69"/>
        <v>3802263.596312888</v>
      </c>
      <c r="N389" s="387">
        <f>INDEX('CHIRP Payment Calc'!AM:AM,MATCH(F389,'CHIRP Payment Calc'!C:C,0))</f>
        <v>2.5299999999999998</v>
      </c>
      <c r="O389" s="387">
        <f>INDEX('CHIRP Payment Calc'!AL:AL,MATCH(FeeCalc!F389,'CHIRP Payment Calc'!C:C,0))</f>
        <v>1.77</v>
      </c>
      <c r="P389" s="176">
        <f t="shared" si="66"/>
        <v>9354350.3512952346</v>
      </c>
      <c r="Q389" s="177">
        <f t="shared" si="70"/>
        <v>281828.60582004074</v>
      </c>
      <c r="R389" s="177">
        <f t="shared" si="71"/>
        <v>302222.03613034706</v>
      </c>
      <c r="S389" s="177">
        <f t="shared" si="72"/>
        <v>584050.64195038774</v>
      </c>
      <c r="T389" s="177">
        <f t="shared" si="73"/>
        <v>1801733.7458368568</v>
      </c>
      <c r="U389" s="177">
        <f t="shared" si="74"/>
        <v>985329.50039381417</v>
      </c>
      <c r="V389" s="177">
        <f t="shared" si="75"/>
        <v>3099633.3119029826</v>
      </c>
      <c r="W389" s="177">
        <f t="shared" si="76"/>
        <v>4051704.4351119697</v>
      </c>
      <c r="X389" s="178">
        <f t="shared" si="67"/>
        <v>5037033.9355057841</v>
      </c>
    </row>
    <row r="390" spans="4:24">
      <c r="D390" s="9" t="s">
        <v>1219</v>
      </c>
      <c r="E390" s="9" t="s">
        <v>2987</v>
      </c>
      <c r="F390" s="4" t="s">
        <v>1043</v>
      </c>
      <c r="G390" s="9" t="s">
        <v>3458</v>
      </c>
      <c r="H390" s="176">
        <v>955982.85357356409</v>
      </c>
      <c r="I390" s="177">
        <v>2359221.5997565915</v>
      </c>
      <c r="J390" s="177">
        <v>494975.84965838894</v>
      </c>
      <c r="K390" s="177">
        <v>1357914.0839496329</v>
      </c>
      <c r="L390" s="189">
        <f t="shared" si="68"/>
        <v>1450958.7032319531</v>
      </c>
      <c r="M390" s="178">
        <f t="shared" si="69"/>
        <v>3717135.6837062244</v>
      </c>
      <c r="N390" s="387">
        <f>INDEX('CHIRP Payment Calc'!AM:AM,MATCH(F390,'CHIRP Payment Calc'!C:C,0))</f>
        <v>2.2699999999999996</v>
      </c>
      <c r="O390" s="387">
        <f>INDEX('CHIRP Payment Calc'!AL:AL,MATCH(FeeCalc!F390,'CHIRP Payment Calc'!C:C,0))</f>
        <v>2.65</v>
      </c>
      <c r="P390" s="176">
        <f t="shared" si="66"/>
        <v>13144085.818158027</v>
      </c>
      <c r="Q390" s="177">
        <f t="shared" si="70"/>
        <v>513810.13604838197</v>
      </c>
      <c r="R390" s="177">
        <f t="shared" si="71"/>
        <v>301408.56390581303</v>
      </c>
      <c r="S390" s="177">
        <f t="shared" si="72"/>
        <v>815218.69995419495</v>
      </c>
      <c r="T390" s="177">
        <f t="shared" si="73"/>
        <v>2302473.2918960107</v>
      </c>
      <c r="U390" s="177">
        <f t="shared" si="74"/>
        <v>1195314.0199197263</v>
      </c>
      <c r="V390" s="177">
        <f t="shared" si="75"/>
        <v>6633355.1611193279</v>
      </c>
      <c r="W390" s="177">
        <f t="shared" si="76"/>
        <v>3828162.045177157</v>
      </c>
      <c r="X390" s="178">
        <f t="shared" si="67"/>
        <v>5023476.0650968831</v>
      </c>
    </row>
    <row r="391" spans="4:24">
      <c r="D391" s="9" t="s">
        <v>1219</v>
      </c>
      <c r="E391" s="9" t="s">
        <v>2987</v>
      </c>
      <c r="F391" s="4" t="s">
        <v>1079</v>
      </c>
      <c r="G391" s="9" t="s">
        <v>3435</v>
      </c>
      <c r="H391" s="176">
        <v>1275441.4105977153</v>
      </c>
      <c r="I391" s="177">
        <v>12642425.284844629</v>
      </c>
      <c r="J391" s="177">
        <v>812837.30635885778</v>
      </c>
      <c r="K391" s="177">
        <v>2095085.1013239874</v>
      </c>
      <c r="L391" s="189">
        <f t="shared" si="68"/>
        <v>2088278.7169565731</v>
      </c>
      <c r="M391" s="178">
        <f t="shared" si="69"/>
        <v>14737510.386168618</v>
      </c>
      <c r="N391" s="387">
        <f>INDEX('CHIRP Payment Calc'!AM:AM,MATCH(F391,'CHIRP Payment Calc'!C:C,0))</f>
        <v>2.9099999999999997</v>
      </c>
      <c r="O391" s="387">
        <f>INDEX('CHIRP Payment Calc'!AL:AL,MATCH(FeeCalc!F391,'CHIRP Payment Calc'!C:C,0))</f>
        <v>1.91</v>
      </c>
      <c r="P391" s="176">
        <f t="shared" si="66"/>
        <v>34225535.903925687</v>
      </c>
      <c r="Q391" s="177">
        <f t="shared" si="70"/>
        <v>1699594.2609403969</v>
      </c>
      <c r="R391" s="177">
        <f t="shared" si="71"/>
        <v>406402.28329998464</v>
      </c>
      <c r="S391" s="177">
        <f t="shared" si="72"/>
        <v>2105996.5442403816</v>
      </c>
      <c r="T391" s="177">
        <f t="shared" si="73"/>
        <v>3937967.6443918846</v>
      </c>
      <c r="U391" s="177">
        <f t="shared" si="74"/>
        <v>2516336.7675577402</v>
      </c>
      <c r="V391" s="177">
        <f t="shared" si="75"/>
        <v>25620193.415441107</v>
      </c>
      <c r="W391" s="177">
        <f t="shared" si="76"/>
        <v>4257034.6207753364</v>
      </c>
      <c r="X391" s="178">
        <f t="shared" si="67"/>
        <v>6773371.3883330766</v>
      </c>
    </row>
    <row r="392" spans="4:24">
      <c r="D392" s="9" t="s">
        <v>1219</v>
      </c>
      <c r="E392" s="9" t="s">
        <v>2987</v>
      </c>
      <c r="F392" s="4" t="s">
        <v>1073</v>
      </c>
      <c r="G392" s="9" t="s">
        <v>3434</v>
      </c>
      <c r="H392" s="176">
        <v>250884.59058677629</v>
      </c>
      <c r="I392" s="177">
        <v>1249719.8502498905</v>
      </c>
      <c r="J392" s="177">
        <v>226805.31285579779</v>
      </c>
      <c r="K392" s="177">
        <v>1157567.4448003103</v>
      </c>
      <c r="L392" s="189">
        <f t="shared" si="68"/>
        <v>477689.90344257408</v>
      </c>
      <c r="M392" s="178">
        <f t="shared" si="69"/>
        <v>2407287.295050201</v>
      </c>
      <c r="N392" s="387">
        <f>INDEX('CHIRP Payment Calc'!AM:AM,MATCH(F392,'CHIRP Payment Calc'!C:C,0))</f>
        <v>3.3899999999999997</v>
      </c>
      <c r="O392" s="387">
        <f>INDEX('CHIRP Payment Calc'!AL:AL,MATCH(FeeCalc!F392,'CHIRP Payment Calc'!C:C,0))</f>
        <v>1.98</v>
      </c>
      <c r="P392" s="176">
        <f t="shared" si="66"/>
        <v>6385797.6168697234</v>
      </c>
      <c r="Q392" s="177">
        <f t="shared" si="70"/>
        <v>202848.04644146145</v>
      </c>
      <c r="R392" s="177">
        <f t="shared" si="71"/>
        <v>195373.63093313418</v>
      </c>
      <c r="S392" s="177">
        <f t="shared" si="72"/>
        <v>398221.67737459566</v>
      </c>
      <c r="T392" s="177">
        <f t="shared" si="73"/>
        <v>902385.95447126951</v>
      </c>
      <c r="U392" s="177">
        <f t="shared" si="74"/>
        <v>817946.8197671856</v>
      </c>
      <c r="V392" s="177">
        <f t="shared" si="75"/>
        <v>2625406.1575541468</v>
      </c>
      <c r="W392" s="177">
        <f t="shared" si="76"/>
        <v>2438280.3624517173</v>
      </c>
      <c r="X392" s="178">
        <f t="shared" si="67"/>
        <v>3256227.1822189027</v>
      </c>
    </row>
    <row r="393" spans="4:24">
      <c r="D393" s="9" t="s">
        <v>1219</v>
      </c>
      <c r="E393" s="9" t="s">
        <v>2987</v>
      </c>
      <c r="F393" s="4" t="s">
        <v>1076</v>
      </c>
      <c r="G393" s="9" t="s">
        <v>22962</v>
      </c>
      <c r="H393" s="176">
        <v>1132782.7208053223</v>
      </c>
      <c r="I393" s="177">
        <v>4183959.9468948259</v>
      </c>
      <c r="J393" s="177">
        <v>861292.37461514783</v>
      </c>
      <c r="K393" s="177">
        <v>3896276.3309733234</v>
      </c>
      <c r="L393" s="189">
        <f t="shared" si="68"/>
        <v>1994075.09542047</v>
      </c>
      <c r="M393" s="178">
        <f t="shared" si="69"/>
        <v>8080236.2778681498</v>
      </c>
      <c r="N393" s="387">
        <f>INDEX('CHIRP Payment Calc'!AM:AM,MATCH(F393,'CHIRP Payment Calc'!C:C,0))</f>
        <v>2.59</v>
      </c>
      <c r="O393" s="387">
        <f>INDEX('CHIRP Payment Calc'!AL:AL,MATCH(FeeCalc!F393,'CHIRP Payment Calc'!C:C,0))</f>
        <v>1.96</v>
      </c>
      <c r="P393" s="176">
        <f t="shared" si="66"/>
        <v>21001917.601760589</v>
      </c>
      <c r="Q393" s="177">
        <f t="shared" si="70"/>
        <v>679291.19651032309</v>
      </c>
      <c r="R393" s="177">
        <f t="shared" si="71"/>
        <v>629837.16121027328</v>
      </c>
      <c r="S393" s="177">
        <f t="shared" si="72"/>
        <v>1309128.3577205963</v>
      </c>
      <c r="T393" s="177">
        <f t="shared" si="73"/>
        <v>3112898.9356878353</v>
      </c>
      <c r="U393" s="177">
        <f t="shared" si="74"/>
        <v>2373135.3726098221</v>
      </c>
      <c r="V393" s="177">
        <f t="shared" si="75"/>
        <v>8700861.0036221296</v>
      </c>
      <c r="W393" s="177">
        <f t="shared" si="76"/>
        <v>8124150.6475613983</v>
      </c>
      <c r="X393" s="178">
        <f t="shared" si="67"/>
        <v>10497286.020171221</v>
      </c>
    </row>
    <row r="394" spans="4:24">
      <c r="D394" s="9" t="s">
        <v>1219</v>
      </c>
      <c r="E394" s="9" t="s">
        <v>2987</v>
      </c>
      <c r="F394" s="4" t="s">
        <v>1070</v>
      </c>
      <c r="G394" s="9" t="s">
        <v>3436</v>
      </c>
      <c r="H394" s="176">
        <v>719775.43484964583</v>
      </c>
      <c r="I394" s="177">
        <v>14716999.266017267</v>
      </c>
      <c r="J394" s="177">
        <v>1265666.6291031297</v>
      </c>
      <c r="K394" s="177">
        <v>4711647.9281052556</v>
      </c>
      <c r="L394" s="189">
        <f t="shared" si="68"/>
        <v>1985442.0639527757</v>
      </c>
      <c r="M394" s="178">
        <f t="shared" si="69"/>
        <v>19428647.194122523</v>
      </c>
      <c r="N394" s="387">
        <f>INDEX('CHIRP Payment Calc'!AM:AM,MATCH(F394,'CHIRP Payment Calc'!C:C,0))</f>
        <v>3.09</v>
      </c>
      <c r="O394" s="387">
        <f>INDEX('CHIRP Payment Calc'!AL:AL,MATCH(FeeCalc!F394,'CHIRP Payment Calc'!C:C,0))</f>
        <v>1.6</v>
      </c>
      <c r="P394" s="176">
        <f t="shared" si="66"/>
        <v>37220851.488210112</v>
      </c>
      <c r="Q394" s="177">
        <f t="shared" si="70"/>
        <v>1572254.6767750657</v>
      </c>
      <c r="R394" s="177">
        <f t="shared" si="71"/>
        <v>730822.12141896272</v>
      </c>
      <c r="S394" s="177">
        <f t="shared" si="72"/>
        <v>2303076.7981940284</v>
      </c>
      <c r="T394" s="177">
        <f t="shared" si="73"/>
        <v>2359794.2638571942</v>
      </c>
      <c r="U394" s="177">
        <f t="shared" si="74"/>
        <v>4160542.4297113521</v>
      </c>
      <c r="V394" s="177">
        <f t="shared" si="75"/>
        <v>24983765.332230907</v>
      </c>
      <c r="W394" s="177">
        <f t="shared" si="76"/>
        <v>8019826.2606046917</v>
      </c>
      <c r="X394" s="178">
        <f t="shared" si="67"/>
        <v>12180368.690316044</v>
      </c>
    </row>
    <row r="395" spans="4:24">
      <c r="D395" s="9" t="s">
        <v>1219</v>
      </c>
      <c r="E395" s="9" t="s">
        <v>2987</v>
      </c>
      <c r="F395" s="4" t="s">
        <v>391</v>
      </c>
      <c r="G395" s="9" t="s">
        <v>3457</v>
      </c>
      <c r="H395" s="176">
        <v>166032.90934720839</v>
      </c>
      <c r="I395" s="177">
        <v>17030.955926221992</v>
      </c>
      <c r="J395" s="177">
        <v>90087.532283981549</v>
      </c>
      <c r="K395" s="177">
        <v>96062.00001774804</v>
      </c>
      <c r="L395" s="189">
        <f t="shared" si="68"/>
        <v>256120.44163118995</v>
      </c>
      <c r="M395" s="178">
        <f t="shared" si="69"/>
        <v>113092.95594397004</v>
      </c>
      <c r="N395" s="387">
        <f>INDEX('CHIRP Payment Calc'!AM:AM,MATCH(F395,'CHIRP Payment Calc'!C:C,0))</f>
        <v>2.42</v>
      </c>
      <c r="O395" s="387">
        <f>INDEX('CHIRP Payment Calc'!AL:AL,MATCH(FeeCalc!F395,'CHIRP Payment Calc'!C:C,0))</f>
        <v>1.44</v>
      </c>
      <c r="P395" s="176">
        <f t="shared" si="66"/>
        <v>782665.32530679659</v>
      </c>
      <c r="Q395" s="177">
        <f t="shared" si="70"/>
        <v>26009.169746795997</v>
      </c>
      <c r="R395" s="177">
        <f t="shared" si="71"/>
        <v>22745.177116135696</v>
      </c>
      <c r="S395" s="177">
        <f t="shared" si="72"/>
        <v>48754.346862931692</v>
      </c>
      <c r="T395" s="177">
        <f t="shared" si="73"/>
        <v>426312.61604269949</v>
      </c>
      <c r="U395" s="177">
        <f t="shared" si="74"/>
        <v>231927.47673110143</v>
      </c>
      <c r="V395" s="177">
        <f t="shared" si="75"/>
        <v>26020.770858100444</v>
      </c>
      <c r="W395" s="177">
        <f t="shared" si="76"/>
        <v>147158.80853782679</v>
      </c>
      <c r="X395" s="178">
        <f t="shared" si="67"/>
        <v>379086.28526892822</v>
      </c>
    </row>
    <row r="396" spans="4:24">
      <c r="D396" s="9" t="s">
        <v>1219</v>
      </c>
      <c r="E396" s="9" t="s">
        <v>2987</v>
      </c>
      <c r="F396" s="4" t="s">
        <v>2995</v>
      </c>
      <c r="G396" s="9" t="s">
        <v>23097</v>
      </c>
      <c r="H396" s="176">
        <v>89665.060013126043</v>
      </c>
      <c r="I396" s="177">
        <v>17466.610048009417</v>
      </c>
      <c r="J396" s="177">
        <v>172530.74298114734</v>
      </c>
      <c r="K396" s="177">
        <v>43866.370244662801</v>
      </c>
      <c r="L396" s="189">
        <f t="shared" si="68"/>
        <v>262195.80299427337</v>
      </c>
      <c r="M396" s="178">
        <f t="shared" si="69"/>
        <v>61332.980292672219</v>
      </c>
      <c r="N396" s="387">
        <f>INDEX('CHIRP Payment Calc'!AM:AM,MATCH(F396,'CHIRP Payment Calc'!C:C,0))</f>
        <v>2.0299999999999998</v>
      </c>
      <c r="O396" s="387">
        <f>INDEX('CHIRP Payment Calc'!AL:AL,MATCH(FeeCalc!F396,'CHIRP Payment Calc'!C:C,0))</f>
        <v>1.04</v>
      </c>
      <c r="P396" s="176">
        <f t="shared" si="66"/>
        <v>596043.77958275401</v>
      </c>
      <c r="Q396" s="177">
        <f t="shared" si="70"/>
        <v>12212.899109711512</v>
      </c>
      <c r="R396" s="177">
        <f t="shared" si="71"/>
        <v>25267.559572734794</v>
      </c>
      <c r="S396" s="177">
        <f t="shared" si="72"/>
        <v>37480.458682446304</v>
      </c>
      <c r="T396" s="177">
        <f t="shared" si="73"/>
        <v>193124.74464365607</v>
      </c>
      <c r="U396" s="177">
        <f t="shared" si="74"/>
        <v>372592.98750183947</v>
      </c>
      <c r="V396" s="177">
        <f t="shared" si="75"/>
        <v>19273.500742631084</v>
      </c>
      <c r="W396" s="177">
        <f t="shared" si="76"/>
        <v>48533.005377073743</v>
      </c>
      <c r="X396" s="178">
        <f t="shared" si="67"/>
        <v>421125.99287891318</v>
      </c>
    </row>
    <row r="397" spans="4:24">
      <c r="D397" s="9" t="s">
        <v>1219</v>
      </c>
      <c r="E397" s="9" t="s">
        <v>2987</v>
      </c>
      <c r="F397" s="4" t="s">
        <v>18704</v>
      </c>
      <c r="G397" s="9" t="s">
        <v>3539</v>
      </c>
      <c r="H397" s="180">
        <v>265105.58372832084</v>
      </c>
      <c r="I397" s="181">
        <v>8759.5873712498851</v>
      </c>
      <c r="J397" s="181">
        <v>150247.05366252945</v>
      </c>
      <c r="K397" s="181">
        <v>6268.1891105995237</v>
      </c>
      <c r="L397" s="181">
        <f t="shared" si="68"/>
        <v>415352.63739085029</v>
      </c>
      <c r="M397" s="188">
        <f t="shared" si="69"/>
        <v>15027.776481849409</v>
      </c>
      <c r="N397" s="386">
        <f>INDEX('CHIRP Payment Calc'!AM:AM,MATCH(F397,'CHIRP Payment Calc'!C:C,0))</f>
        <v>2.0299999999999998</v>
      </c>
      <c r="O397" s="388">
        <f>INDEX('CHIRP Payment Calc'!AL:AL,MATCH(FeeCalc!F397,'CHIRP Payment Calc'!C:C,0))</f>
        <v>2.52</v>
      </c>
      <c r="P397" s="180">
        <f t="shared" si="66"/>
        <v>881035.85063768644</v>
      </c>
      <c r="Q397" s="181">
        <f t="shared" si="70"/>
        <v>34179.00633504759</v>
      </c>
      <c r="R397" s="181">
        <f t="shared" si="71"/>
        <v>20476.426946402913</v>
      </c>
      <c r="S397" s="181">
        <f t="shared" si="72"/>
        <v>54655.433281450503</v>
      </c>
      <c r="T397" s="181">
        <f t="shared" si="73"/>
        <v>570996.64187638322</v>
      </c>
      <c r="U397" s="181">
        <f t="shared" si="74"/>
        <v>324469.70099461148</v>
      </c>
      <c r="V397" s="181">
        <f t="shared" si="75"/>
        <v>23420.859602705266</v>
      </c>
      <c r="W397" s="181">
        <f t="shared" si="76"/>
        <v>16804.081445437023</v>
      </c>
      <c r="X397" s="188">
        <f t="shared" si="67"/>
        <v>341273.78244004853</v>
      </c>
    </row>
    <row r="398" spans="4:24">
      <c r="H398" s="182">
        <f t="shared" ref="H398:M398" si="77">SUM(H5:H397)</f>
        <v>1358086283.0509427</v>
      </c>
      <c r="I398" s="182">
        <f t="shared" si="77"/>
        <v>2266861803.2664242</v>
      </c>
      <c r="J398" s="182">
        <f t="shared" si="77"/>
        <v>349954321.7176674</v>
      </c>
      <c r="K398" s="182">
        <f t="shared" si="77"/>
        <v>661690066.19163537</v>
      </c>
      <c r="L398" s="182">
        <f t="shared" si="77"/>
        <v>1708040604.7686083</v>
      </c>
      <c r="M398" s="182">
        <f t="shared" si="77"/>
        <v>2928551869.4580579</v>
      </c>
      <c r="N398" s="183"/>
      <c r="O398" s="183"/>
      <c r="P398" s="182">
        <f>SUM(P5:P397)</f>
        <v>6126476732.3043013</v>
      </c>
      <c r="Q398" s="182">
        <f t="shared" ref="Q398:X398" si="78">SUM(Q5:Q397)</f>
        <v>280198059.65585428</v>
      </c>
      <c r="R398" s="182">
        <f t="shared" si="78"/>
        <v>97893514.392437965</v>
      </c>
      <c r="S398" s="182">
        <f t="shared" si="78"/>
        <v>378091574.04829222</v>
      </c>
      <c r="T398" s="182">
        <f t="shared" si="78"/>
        <v>1449553035.0384216</v>
      </c>
      <c r="U398" s="182">
        <f t="shared" si="78"/>
        <v>529290930.60790581</v>
      </c>
      <c r="V398" s="182">
        <f t="shared" si="78"/>
        <v>3423456698.106874</v>
      </c>
      <c r="W398" s="182">
        <f t="shared" si="78"/>
        <v>1102267642.59939</v>
      </c>
      <c r="X398" s="182">
        <f t="shared" si="78"/>
        <v>1716789152.1306434</v>
      </c>
    </row>
    <row r="407" spans="4:4">
      <c r="D407" s="1"/>
    </row>
  </sheetData>
  <mergeCells count="1">
    <mergeCell ref="J3:K3"/>
  </mergeCells>
  <conditionalFormatting sqref="F1:F1048576">
    <cfRule type="duplicateValues" dxfId="4"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4670A-179A-4EEA-BA65-9F0D9C26F153}">
  <sheetPr>
    <tabColor theme="9" tint="0.59999389629810485"/>
  </sheetPr>
  <dimension ref="A1:N435"/>
  <sheetViews>
    <sheetView topLeftCell="C1" workbookViewId="0">
      <selection activeCell="J6" sqref="J6"/>
    </sheetView>
  </sheetViews>
  <sheetFormatPr defaultColWidth="9.09765625" defaultRowHeight="15"/>
  <cols>
    <col min="1" max="1" width="11.296875" style="9" customWidth="1"/>
    <col min="2" max="2" width="9.8984375" style="9" bestFit="1" customWidth="1"/>
    <col min="3" max="3" width="13.69921875" style="9" customWidth="1"/>
    <col min="4" max="4" width="9.09765625" style="9"/>
    <col min="5" max="5" width="10.5" style="9" customWidth="1"/>
    <col min="6" max="6" width="24.59765625" style="7" customWidth="1"/>
    <col min="7" max="7" width="9.09765625" style="9"/>
    <col min="8" max="8" width="11.3984375" style="9" bestFit="1" customWidth="1"/>
    <col min="9" max="10" width="15.19921875" style="8" bestFit="1" customWidth="1"/>
    <col min="11" max="11" width="14.19921875" style="8" bestFit="1" customWidth="1"/>
    <col min="12" max="12" width="15.19921875" style="8" bestFit="1" customWidth="1"/>
    <col min="13" max="13" width="15.09765625" style="8" customWidth="1"/>
    <col min="14" max="14" width="15.19921875" style="8" bestFit="1" customWidth="1"/>
    <col min="15" max="16384" width="9.09765625" style="9"/>
  </cols>
  <sheetData>
    <row r="1" spans="1:14">
      <c r="H1" s="92" t="s">
        <v>27103</v>
      </c>
      <c r="I1" s="390">
        <f>(I2-I3)</f>
        <v>0</v>
      </c>
      <c r="J1" s="390">
        <f>J2-J3</f>
        <v>0</v>
      </c>
      <c r="K1" s="391">
        <f t="shared" ref="K1" si="0">K2-K3</f>
        <v>0</v>
      </c>
      <c r="L1" s="392"/>
      <c r="M1" s="392"/>
      <c r="N1" s="392"/>
    </row>
    <row r="2" spans="1:14">
      <c r="H2" s="24" t="s">
        <v>27104</v>
      </c>
      <c r="I2" s="393">
        <v>22072390138.079994</v>
      </c>
      <c r="J2" s="393">
        <v>2620390604.1578236</v>
      </c>
      <c r="K2" s="394">
        <v>319205040.99999976</v>
      </c>
      <c r="L2" s="392"/>
      <c r="M2" s="392"/>
      <c r="N2" s="392"/>
    </row>
    <row r="3" spans="1:14" ht="15.75" thickBot="1">
      <c r="H3" s="25"/>
      <c r="I3" s="395">
        <f>SUM(I7:I435)</f>
        <v>22072390138.079994</v>
      </c>
      <c r="J3" s="395">
        <f>SUM(J7:J435)</f>
        <v>2620390604.1578236</v>
      </c>
      <c r="K3" s="396">
        <f>SUM(K7:K435)</f>
        <v>319205041</v>
      </c>
      <c r="L3" s="397"/>
      <c r="M3" s="397"/>
      <c r="N3" s="397"/>
    </row>
    <row r="4" spans="1:14">
      <c r="I4" s="397"/>
      <c r="J4" s="397"/>
      <c r="K4" s="392"/>
      <c r="L4" s="397"/>
      <c r="M4" s="397"/>
      <c r="N4" s="397"/>
    </row>
    <row r="5" spans="1:14" ht="90">
      <c r="A5" s="151" t="s">
        <v>22901</v>
      </c>
      <c r="B5" s="152"/>
      <c r="C5" s="151" t="s">
        <v>22902</v>
      </c>
      <c r="D5" s="151" t="s">
        <v>22903</v>
      </c>
      <c r="E5" s="151" t="s">
        <v>22904</v>
      </c>
      <c r="F5" s="151" t="s">
        <v>22905</v>
      </c>
      <c r="G5" s="151" t="s">
        <v>22906</v>
      </c>
      <c r="H5" s="151" t="s">
        <v>22907</v>
      </c>
      <c r="I5" s="398" t="s">
        <v>22908</v>
      </c>
      <c r="J5" s="398" t="s">
        <v>22909</v>
      </c>
      <c r="K5" s="398" t="s">
        <v>22910</v>
      </c>
      <c r="L5" s="398" t="s">
        <v>22911</v>
      </c>
      <c r="M5" s="398" t="s">
        <v>22912</v>
      </c>
      <c r="N5" s="398" t="s">
        <v>22913</v>
      </c>
    </row>
    <row r="6" spans="1:14" ht="75">
      <c r="A6" s="152"/>
      <c r="B6" s="151" t="s">
        <v>0</v>
      </c>
      <c r="C6" s="151" t="s">
        <v>1</v>
      </c>
      <c r="D6" s="151" t="s">
        <v>3266</v>
      </c>
      <c r="E6" s="151" t="s">
        <v>3217</v>
      </c>
      <c r="F6" s="151" t="s">
        <v>2985</v>
      </c>
      <c r="G6" s="151" t="s">
        <v>22914</v>
      </c>
      <c r="H6" s="151" t="s">
        <v>22915</v>
      </c>
      <c r="I6" s="398" t="s">
        <v>3321</v>
      </c>
      <c r="J6" s="398" t="s">
        <v>22916</v>
      </c>
      <c r="K6" s="398" t="s">
        <v>22917</v>
      </c>
      <c r="L6" s="398" t="s">
        <v>22918</v>
      </c>
      <c r="M6" s="398" t="s">
        <v>22919</v>
      </c>
      <c r="N6" s="398" t="s">
        <v>22920</v>
      </c>
    </row>
    <row r="7" spans="1:14">
      <c r="B7" s="9" t="s">
        <v>4</v>
      </c>
      <c r="C7" s="9" t="s">
        <v>5</v>
      </c>
      <c r="D7" s="9" t="s">
        <v>2275</v>
      </c>
      <c r="E7" s="9" t="s">
        <v>4</v>
      </c>
      <c r="F7" s="7" t="s">
        <v>2274</v>
      </c>
      <c r="G7" s="9" t="s">
        <v>1626</v>
      </c>
      <c r="H7" s="9" t="s">
        <v>1625</v>
      </c>
      <c r="I7" s="8">
        <v>2375638.7599999998</v>
      </c>
      <c r="J7" s="8">
        <v>112696.7830882353</v>
      </c>
      <c r="K7" s="8">
        <v>0</v>
      </c>
      <c r="L7" s="8">
        <f>J7+K7</f>
        <v>112696.7830882353</v>
      </c>
      <c r="M7" s="8">
        <v>222359.79</v>
      </c>
      <c r="N7" s="8">
        <f>M7-L7</f>
        <v>109663.00691176471</v>
      </c>
    </row>
    <row r="8" spans="1:14" ht="45">
      <c r="B8" s="9" t="s">
        <v>7</v>
      </c>
      <c r="C8" s="9" t="s">
        <v>8</v>
      </c>
      <c r="D8" s="9" t="s">
        <v>2271</v>
      </c>
      <c r="E8" s="9" t="s">
        <v>7</v>
      </c>
      <c r="F8" s="7" t="s">
        <v>2542</v>
      </c>
      <c r="G8" s="9" t="s">
        <v>1626</v>
      </c>
      <c r="H8" s="9" t="s">
        <v>1625</v>
      </c>
      <c r="I8" s="8">
        <v>1351719.46</v>
      </c>
      <c r="J8" s="8">
        <v>141934.91249999998</v>
      </c>
      <c r="K8" s="8">
        <v>0</v>
      </c>
      <c r="L8" s="8">
        <f t="shared" ref="L8:L71" si="1">J8+K8</f>
        <v>141934.91249999998</v>
      </c>
      <c r="M8" s="8">
        <v>267099.77</v>
      </c>
      <c r="N8" s="8">
        <f t="shared" ref="N8:N71" si="2">M8-L8</f>
        <v>125164.85750000004</v>
      </c>
    </row>
    <row r="9" spans="1:14" ht="30">
      <c r="B9" s="9" t="s">
        <v>502</v>
      </c>
      <c r="C9" s="9" t="s">
        <v>503</v>
      </c>
      <c r="D9" s="9" t="s">
        <v>2269</v>
      </c>
      <c r="E9" s="9" t="s">
        <v>502</v>
      </c>
      <c r="F9" s="7" t="s">
        <v>2268</v>
      </c>
      <c r="G9" s="9" t="s">
        <v>1622</v>
      </c>
      <c r="H9" s="9" t="s">
        <v>1625</v>
      </c>
      <c r="I9" s="8">
        <v>1415996.09</v>
      </c>
      <c r="J9" s="8">
        <v>1085073.5772691546</v>
      </c>
      <c r="K9" s="8">
        <v>0</v>
      </c>
      <c r="L9" s="8">
        <f t="shared" si="1"/>
        <v>1085073.5772691546</v>
      </c>
      <c r="M9" s="8">
        <v>1101220.1599999999</v>
      </c>
      <c r="N9" s="8">
        <f t="shared" si="2"/>
        <v>16146.582730845315</v>
      </c>
    </row>
    <row r="10" spans="1:14">
      <c r="B10" s="9" t="s">
        <v>10</v>
      </c>
      <c r="C10" s="9" t="s">
        <v>11</v>
      </c>
      <c r="D10" s="9" t="s">
        <v>2267</v>
      </c>
      <c r="E10" s="9" t="s">
        <v>10</v>
      </c>
      <c r="F10" s="7" t="s">
        <v>2266</v>
      </c>
      <c r="G10" s="9" t="s">
        <v>1622</v>
      </c>
      <c r="H10" s="9" t="s">
        <v>1625</v>
      </c>
      <c r="I10" s="8">
        <v>84652.63</v>
      </c>
      <c r="J10" s="8">
        <v>35221.080073172634</v>
      </c>
      <c r="K10" s="8">
        <v>0</v>
      </c>
      <c r="L10" s="8">
        <f t="shared" si="1"/>
        <v>35221.080073172634</v>
      </c>
      <c r="M10" s="8">
        <v>61627.11</v>
      </c>
      <c r="N10" s="8">
        <f t="shared" si="2"/>
        <v>26406.029926827367</v>
      </c>
    </row>
    <row r="11" spans="1:14">
      <c r="B11" s="9" t="s">
        <v>994</v>
      </c>
      <c r="C11" s="9" t="s">
        <v>995</v>
      </c>
      <c r="D11" s="9" t="s">
        <v>1843</v>
      </c>
      <c r="E11" s="9" t="s">
        <v>994</v>
      </c>
      <c r="F11" s="7" t="s">
        <v>27105</v>
      </c>
      <c r="G11" s="9" t="s">
        <v>1626</v>
      </c>
      <c r="H11" s="9" t="s">
        <v>1625</v>
      </c>
      <c r="I11" s="8">
        <v>40211876.509999998</v>
      </c>
      <c r="J11" s="8">
        <v>5735240.4733727816</v>
      </c>
      <c r="K11" s="8">
        <v>0</v>
      </c>
      <c r="L11" s="8">
        <f t="shared" si="1"/>
        <v>5735240.4733727816</v>
      </c>
      <c r="M11" s="8">
        <v>11597105.18</v>
      </c>
      <c r="N11" s="8">
        <f t="shared" si="2"/>
        <v>5861864.7066272181</v>
      </c>
    </row>
    <row r="12" spans="1:14" ht="45">
      <c r="B12" s="9" t="s">
        <v>3538</v>
      </c>
      <c r="C12" s="9" t="s">
        <v>18704</v>
      </c>
      <c r="D12" s="9" t="s">
        <v>19843</v>
      </c>
      <c r="E12" s="9" t="s">
        <v>3538</v>
      </c>
      <c r="F12" s="7" t="s">
        <v>27106</v>
      </c>
      <c r="G12" s="9" t="s">
        <v>1626</v>
      </c>
      <c r="H12" s="9" t="s">
        <v>1625</v>
      </c>
      <c r="I12" s="8">
        <v>281975.96000000002</v>
      </c>
      <c r="J12" s="8">
        <v>10355.09</v>
      </c>
      <c r="K12" s="8">
        <v>0</v>
      </c>
      <c r="L12" s="8">
        <f t="shared" si="1"/>
        <v>10355.09</v>
      </c>
      <c r="M12" s="8">
        <v>60991.4</v>
      </c>
      <c r="N12" s="8">
        <f t="shared" si="2"/>
        <v>50636.31</v>
      </c>
    </row>
    <row r="13" spans="1:14" ht="30">
      <c r="B13" s="9" t="s">
        <v>1042</v>
      </c>
      <c r="C13" s="9" t="s">
        <v>1043</v>
      </c>
      <c r="D13" s="9" t="s">
        <v>1797</v>
      </c>
      <c r="E13" s="9" t="s">
        <v>1042</v>
      </c>
      <c r="F13" s="7" t="s">
        <v>27107</v>
      </c>
      <c r="G13" s="9" t="s">
        <v>1626</v>
      </c>
      <c r="H13" s="9" t="s">
        <v>1625</v>
      </c>
      <c r="I13" s="8">
        <v>56695969.740000002</v>
      </c>
      <c r="J13" s="8">
        <v>4023982.1835443033</v>
      </c>
      <c r="K13" s="8">
        <v>0</v>
      </c>
      <c r="L13" s="8">
        <f t="shared" si="1"/>
        <v>4023982.1835443033</v>
      </c>
      <c r="M13" s="8">
        <v>7591590.3499999996</v>
      </c>
      <c r="N13" s="8">
        <f t="shared" si="2"/>
        <v>3567608.1664556963</v>
      </c>
    </row>
    <row r="14" spans="1:14" ht="45">
      <c r="B14" s="9" t="s">
        <v>1794</v>
      </c>
      <c r="C14" s="9" t="s">
        <v>1796</v>
      </c>
      <c r="D14" s="9" t="s">
        <v>1795</v>
      </c>
      <c r="E14" s="9" t="s">
        <v>1794</v>
      </c>
      <c r="F14" s="7" t="s">
        <v>27108</v>
      </c>
      <c r="G14" s="9" t="s">
        <v>1626</v>
      </c>
      <c r="H14" s="9" t="s">
        <v>1625</v>
      </c>
      <c r="I14" s="8">
        <v>854960.2</v>
      </c>
      <c r="J14" s="8">
        <v>38277.018987341769</v>
      </c>
      <c r="K14" s="8">
        <v>0</v>
      </c>
      <c r="L14" s="8">
        <f t="shared" si="1"/>
        <v>38277.018987341769</v>
      </c>
      <c r="M14" s="8">
        <v>369855.78</v>
      </c>
      <c r="N14" s="8">
        <f t="shared" si="2"/>
        <v>331578.76101265824</v>
      </c>
    </row>
    <row r="15" spans="1:14" ht="45">
      <c r="B15" s="9" t="s">
        <v>390</v>
      </c>
      <c r="C15" s="9" t="s">
        <v>391</v>
      </c>
      <c r="D15" s="9" t="s">
        <v>1800</v>
      </c>
      <c r="E15" s="9" t="s">
        <v>390</v>
      </c>
      <c r="F15" s="7" t="s">
        <v>27109</v>
      </c>
      <c r="G15" s="9" t="s">
        <v>1626</v>
      </c>
      <c r="H15" s="9" t="s">
        <v>1625</v>
      </c>
      <c r="I15" s="8">
        <v>854482.14</v>
      </c>
      <c r="J15" s="8">
        <v>76185.778481012661</v>
      </c>
      <c r="K15" s="8">
        <v>0</v>
      </c>
      <c r="L15" s="8">
        <f t="shared" si="1"/>
        <v>76185.778481012661</v>
      </c>
      <c r="M15" s="8">
        <v>184824.49</v>
      </c>
      <c r="N15" s="8">
        <f t="shared" si="2"/>
        <v>108638.71151898733</v>
      </c>
    </row>
    <row r="16" spans="1:14">
      <c r="B16" s="9" t="s">
        <v>1436</v>
      </c>
      <c r="C16" s="9" t="s">
        <v>1437</v>
      </c>
      <c r="D16" s="9" t="s">
        <v>2261</v>
      </c>
      <c r="E16" s="9" t="s">
        <v>1436</v>
      </c>
      <c r="F16" s="7" t="s">
        <v>2260</v>
      </c>
      <c r="G16" s="9" t="s">
        <v>1626</v>
      </c>
      <c r="H16" s="9" t="s">
        <v>1625</v>
      </c>
      <c r="I16" s="8">
        <v>940478.76</v>
      </c>
      <c r="J16" s="8">
        <v>131059.32751091704</v>
      </c>
      <c r="K16" s="8">
        <v>0</v>
      </c>
      <c r="L16" s="8">
        <f t="shared" si="1"/>
        <v>131059.32751091704</v>
      </c>
      <c r="M16" s="8">
        <v>508610.92</v>
      </c>
      <c r="N16" s="8">
        <f t="shared" si="2"/>
        <v>377551.59248908295</v>
      </c>
    </row>
    <row r="17" spans="2:14" ht="45">
      <c r="B17" s="9" t="s">
        <v>16</v>
      </c>
      <c r="C17" s="9" t="s">
        <v>17</v>
      </c>
      <c r="D17" s="9" t="s">
        <v>2259</v>
      </c>
      <c r="E17" s="9" t="s">
        <v>16</v>
      </c>
      <c r="F17" s="7" t="s">
        <v>2672</v>
      </c>
      <c r="G17" s="9" t="s">
        <v>1626</v>
      </c>
      <c r="H17" s="9" t="s">
        <v>1625</v>
      </c>
      <c r="I17" s="8">
        <v>31668764.960000001</v>
      </c>
      <c r="J17" s="8">
        <v>2455704.4510869565</v>
      </c>
      <c r="K17" s="8">
        <v>0</v>
      </c>
      <c r="L17" s="8">
        <f t="shared" si="1"/>
        <v>2455704.4510869565</v>
      </c>
      <c r="M17" s="8">
        <v>6197577.2999999998</v>
      </c>
      <c r="N17" s="8">
        <f t="shared" si="2"/>
        <v>3741872.8489130433</v>
      </c>
    </row>
    <row r="18" spans="2:14" ht="30">
      <c r="B18" s="9" t="s">
        <v>19</v>
      </c>
      <c r="C18" s="9" t="s">
        <v>20</v>
      </c>
      <c r="D18" s="9" t="s">
        <v>2258</v>
      </c>
      <c r="E18" s="9" t="s">
        <v>19</v>
      </c>
      <c r="F18" s="7" t="s">
        <v>27110</v>
      </c>
      <c r="G18" s="9" t="s">
        <v>1626</v>
      </c>
      <c r="H18" s="9" t="s">
        <v>1625</v>
      </c>
      <c r="I18" s="8">
        <v>2069008.08</v>
      </c>
      <c r="J18" s="8">
        <v>33004.724264705888</v>
      </c>
      <c r="K18" s="8">
        <v>0</v>
      </c>
      <c r="L18" s="8">
        <f t="shared" si="1"/>
        <v>33004.724264705888</v>
      </c>
      <c r="M18" s="8">
        <v>417939.64</v>
      </c>
      <c r="N18" s="8">
        <f t="shared" si="2"/>
        <v>384934.91573529411</v>
      </c>
    </row>
    <row r="19" spans="2:14" ht="60">
      <c r="B19" s="9" t="s">
        <v>22</v>
      </c>
      <c r="C19" s="9" t="s">
        <v>23</v>
      </c>
      <c r="D19" s="9" t="s">
        <v>2257</v>
      </c>
      <c r="E19" s="9" t="s">
        <v>22</v>
      </c>
      <c r="F19" s="7" t="s">
        <v>2497</v>
      </c>
      <c r="G19" s="9" t="s">
        <v>1626</v>
      </c>
      <c r="H19" s="9" t="s">
        <v>1625</v>
      </c>
      <c r="I19" s="8">
        <v>191622.95</v>
      </c>
      <c r="J19" s="6">
        <v>0.01</v>
      </c>
      <c r="K19" s="8">
        <v>0</v>
      </c>
      <c r="L19" s="8">
        <f t="shared" si="1"/>
        <v>0.01</v>
      </c>
      <c r="M19" s="8">
        <v>30659.67</v>
      </c>
      <c r="N19" s="8">
        <f t="shared" si="2"/>
        <v>30659.66</v>
      </c>
    </row>
    <row r="20" spans="2:14" ht="60">
      <c r="B20" s="9" t="s">
        <v>505</v>
      </c>
      <c r="C20" s="9" t="s">
        <v>506</v>
      </c>
      <c r="D20" s="9" t="s">
        <v>2256</v>
      </c>
      <c r="E20" s="9" t="s">
        <v>505</v>
      </c>
      <c r="F20" s="7" t="s">
        <v>27111</v>
      </c>
      <c r="G20" s="9" t="s">
        <v>1622</v>
      </c>
      <c r="H20" s="9" t="s">
        <v>1621</v>
      </c>
      <c r="I20" s="8">
        <v>34673</v>
      </c>
      <c r="J20" s="8">
        <v>19003.531661161931</v>
      </c>
      <c r="K20" s="8">
        <v>0</v>
      </c>
      <c r="L20" s="8">
        <f t="shared" si="1"/>
        <v>19003.531661161931</v>
      </c>
      <c r="M20" s="8">
        <v>7704.34</v>
      </c>
      <c r="N20" s="8">
        <f t="shared" si="2"/>
        <v>-11299.191661161931</v>
      </c>
    </row>
    <row r="21" spans="2:14" ht="75">
      <c r="B21" s="9" t="s">
        <v>508</v>
      </c>
      <c r="C21" s="9" t="s">
        <v>509</v>
      </c>
      <c r="D21" s="9" t="s">
        <v>2254</v>
      </c>
      <c r="E21" s="9" t="s">
        <v>508</v>
      </c>
      <c r="F21" s="7" t="s">
        <v>2746</v>
      </c>
      <c r="G21" s="9" t="s">
        <v>1626</v>
      </c>
      <c r="H21" s="9" t="s">
        <v>1625</v>
      </c>
      <c r="I21" s="8">
        <v>88489418</v>
      </c>
      <c r="J21" s="8">
        <v>7891350.0786026213</v>
      </c>
      <c r="K21" s="8">
        <v>0</v>
      </c>
      <c r="L21" s="8">
        <f t="shared" si="1"/>
        <v>7891350.0786026213</v>
      </c>
      <c r="M21" s="8">
        <v>16246657.140000001</v>
      </c>
      <c r="N21" s="8">
        <f t="shared" si="2"/>
        <v>8355307.0613973793</v>
      </c>
    </row>
    <row r="22" spans="2:14" ht="45">
      <c r="B22" s="9" t="s">
        <v>511</v>
      </c>
      <c r="C22" s="9" t="s">
        <v>512</v>
      </c>
      <c r="D22" s="9" t="s">
        <v>2252</v>
      </c>
      <c r="E22" s="9" t="s">
        <v>511</v>
      </c>
      <c r="F22" s="7" t="s">
        <v>27112</v>
      </c>
      <c r="G22" s="9" t="s">
        <v>1626</v>
      </c>
      <c r="H22" s="9" t="s">
        <v>1625</v>
      </c>
      <c r="I22" s="8">
        <v>394400358.20999998</v>
      </c>
      <c r="J22" s="8">
        <v>22547635.419753082</v>
      </c>
      <c r="K22" s="8">
        <v>0</v>
      </c>
      <c r="L22" s="8">
        <f t="shared" si="1"/>
        <v>22547635.419753082</v>
      </c>
      <c r="M22" s="8">
        <v>40228836.539999999</v>
      </c>
      <c r="N22" s="8">
        <f t="shared" si="2"/>
        <v>17681201.120246917</v>
      </c>
    </row>
    <row r="23" spans="2:14" ht="75">
      <c r="B23" s="9" t="s">
        <v>514</v>
      </c>
      <c r="C23" s="9" t="s">
        <v>515</v>
      </c>
      <c r="D23" s="9" t="s">
        <v>2251</v>
      </c>
      <c r="E23" s="9" t="s">
        <v>514</v>
      </c>
      <c r="F23" s="7" t="s">
        <v>516</v>
      </c>
      <c r="G23" s="9" t="s">
        <v>1626</v>
      </c>
      <c r="H23" s="9" t="s">
        <v>1625</v>
      </c>
      <c r="I23" s="8">
        <v>118502167.45</v>
      </c>
      <c r="J23" s="8">
        <v>14831298.362500001</v>
      </c>
      <c r="K23" s="8">
        <v>0</v>
      </c>
      <c r="L23" s="8">
        <f t="shared" si="1"/>
        <v>14831298.362500001</v>
      </c>
      <c r="M23" s="8">
        <v>33512412.960000001</v>
      </c>
      <c r="N23" s="8">
        <f t="shared" si="2"/>
        <v>18681114.5975</v>
      </c>
    </row>
    <row r="24" spans="2:14" ht="45">
      <c r="B24" s="9" t="s">
        <v>517</v>
      </c>
      <c r="C24" s="9" t="s">
        <v>518</v>
      </c>
      <c r="D24" s="9" t="s">
        <v>2250</v>
      </c>
      <c r="E24" s="9" t="s">
        <v>517</v>
      </c>
      <c r="F24" s="7" t="s">
        <v>2611</v>
      </c>
      <c r="G24" s="9" t="s">
        <v>1622</v>
      </c>
      <c r="H24" s="9" t="s">
        <v>1625</v>
      </c>
      <c r="I24" s="8">
        <v>347785.84</v>
      </c>
      <c r="J24" s="8">
        <v>230998.26434967655</v>
      </c>
      <c r="K24" s="8">
        <v>0</v>
      </c>
      <c r="L24" s="8">
        <f t="shared" si="1"/>
        <v>230998.26434967655</v>
      </c>
      <c r="M24" s="8">
        <v>193438.48</v>
      </c>
      <c r="N24" s="8">
        <f t="shared" si="2"/>
        <v>-37559.784349676542</v>
      </c>
    </row>
    <row r="25" spans="2:14" ht="30">
      <c r="B25" s="9" t="s">
        <v>25</v>
      </c>
      <c r="C25" s="9" t="s">
        <v>26</v>
      </c>
      <c r="D25" s="9" t="s">
        <v>2248</v>
      </c>
      <c r="E25" s="9" t="s">
        <v>25</v>
      </c>
      <c r="F25" s="7" t="s">
        <v>2247</v>
      </c>
      <c r="G25" s="9" t="s">
        <v>1626</v>
      </c>
      <c r="H25" s="9" t="s">
        <v>1625</v>
      </c>
      <c r="I25" s="8">
        <v>4266588.49</v>
      </c>
      <c r="J25" s="8">
        <v>429765.60240963858</v>
      </c>
      <c r="K25" s="8">
        <v>0</v>
      </c>
      <c r="L25" s="8">
        <f t="shared" si="1"/>
        <v>429765.60240963858</v>
      </c>
      <c r="M25" s="8">
        <v>966808.95</v>
      </c>
      <c r="N25" s="8">
        <f t="shared" si="2"/>
        <v>537043.34759036137</v>
      </c>
    </row>
    <row r="26" spans="2:14" ht="75">
      <c r="B26" s="9" t="s">
        <v>34</v>
      </c>
      <c r="C26" s="9" t="s">
        <v>35</v>
      </c>
      <c r="D26" s="9" t="s">
        <v>2242</v>
      </c>
      <c r="E26" s="9" t="s">
        <v>34</v>
      </c>
      <c r="F26" s="7" t="s">
        <v>2934</v>
      </c>
      <c r="G26" s="9" t="s">
        <v>1626</v>
      </c>
      <c r="H26" s="9" t="s">
        <v>1625</v>
      </c>
      <c r="I26" s="8">
        <v>13672801.369999999</v>
      </c>
      <c r="J26" s="8">
        <v>1519055.2409638555</v>
      </c>
      <c r="K26" s="8">
        <v>0</v>
      </c>
      <c r="L26" s="8">
        <f t="shared" si="1"/>
        <v>1519055.2409638555</v>
      </c>
      <c r="M26" s="8">
        <v>3239086.65</v>
      </c>
      <c r="N26" s="8">
        <f t="shared" si="2"/>
        <v>1720031.4090361444</v>
      </c>
    </row>
    <row r="27" spans="2:14" ht="45">
      <c r="B27" s="9" t="s">
        <v>37</v>
      </c>
      <c r="C27" s="9" t="s">
        <v>38</v>
      </c>
      <c r="D27" s="9" t="s">
        <v>1738</v>
      </c>
      <c r="E27" s="9" t="s">
        <v>37</v>
      </c>
      <c r="F27" s="7" t="s">
        <v>27113</v>
      </c>
      <c r="G27" s="9" t="s">
        <v>1626</v>
      </c>
      <c r="H27" s="9" t="s">
        <v>1625</v>
      </c>
      <c r="I27" s="8">
        <v>3259988.5</v>
      </c>
      <c r="J27" s="8">
        <v>478234.38554216875</v>
      </c>
      <c r="K27" s="8">
        <v>0</v>
      </c>
      <c r="L27" s="8">
        <f t="shared" si="1"/>
        <v>478234.38554216875</v>
      </c>
      <c r="M27" s="8">
        <v>813693.13</v>
      </c>
      <c r="N27" s="8">
        <f t="shared" si="2"/>
        <v>335458.74445783126</v>
      </c>
    </row>
    <row r="28" spans="2:14" ht="75">
      <c r="B28" s="9" t="s">
        <v>2997</v>
      </c>
      <c r="C28" s="9" t="s">
        <v>2998</v>
      </c>
      <c r="D28" s="9" t="s">
        <v>2999</v>
      </c>
      <c r="E28" s="9" t="s">
        <v>2997</v>
      </c>
      <c r="F28" s="7" t="s">
        <v>27114</v>
      </c>
      <c r="G28" s="9" t="s">
        <v>1626</v>
      </c>
      <c r="H28" s="9" t="s">
        <v>1625</v>
      </c>
      <c r="I28" s="8">
        <v>576039.02</v>
      </c>
      <c r="J28" s="8">
        <v>98715.443797468353</v>
      </c>
      <c r="K28" s="8">
        <v>0</v>
      </c>
      <c r="L28" s="8">
        <f t="shared" si="1"/>
        <v>98715.443797468353</v>
      </c>
      <c r="M28" s="8">
        <v>270277.51</v>
      </c>
      <c r="N28" s="8">
        <f t="shared" si="2"/>
        <v>171562.06620253166</v>
      </c>
    </row>
    <row r="29" spans="2:14" ht="75">
      <c r="B29" s="9" t="s">
        <v>1512</v>
      </c>
      <c r="C29" s="9" t="s">
        <v>1513</v>
      </c>
      <c r="D29" s="9" t="s">
        <v>3000</v>
      </c>
      <c r="E29" s="9" t="s">
        <v>1512</v>
      </c>
      <c r="F29" s="7" t="s">
        <v>1514</v>
      </c>
      <c r="G29" s="9" t="s">
        <v>1626</v>
      </c>
      <c r="H29" s="9" t="s">
        <v>1625</v>
      </c>
      <c r="I29" s="8">
        <v>838254.09</v>
      </c>
      <c r="J29" s="8">
        <v>163709.98101265822</v>
      </c>
      <c r="K29" s="8">
        <v>0</v>
      </c>
      <c r="L29" s="8">
        <f t="shared" si="1"/>
        <v>163709.98101265822</v>
      </c>
      <c r="M29" s="8">
        <v>253990.99</v>
      </c>
      <c r="N29" s="8">
        <f t="shared" si="2"/>
        <v>90281.008987341775</v>
      </c>
    </row>
    <row r="30" spans="2:14" ht="45">
      <c r="B30" s="9" t="s">
        <v>946</v>
      </c>
      <c r="C30" s="9" t="s">
        <v>947</v>
      </c>
      <c r="D30" s="9" t="s">
        <v>2246</v>
      </c>
      <c r="E30" s="9" t="s">
        <v>946</v>
      </c>
      <c r="F30" s="7" t="s">
        <v>27115</v>
      </c>
      <c r="G30" s="9" t="s">
        <v>1626</v>
      </c>
      <c r="H30" s="9" t="s">
        <v>1625</v>
      </c>
      <c r="I30" s="8">
        <v>8202849.1100000003</v>
      </c>
      <c r="J30" s="8">
        <v>706603.48124999984</v>
      </c>
      <c r="K30" s="8">
        <v>0</v>
      </c>
      <c r="L30" s="8">
        <f t="shared" si="1"/>
        <v>706603.48124999984</v>
      </c>
      <c r="M30" s="8">
        <v>1858765.6</v>
      </c>
      <c r="N30" s="8">
        <f t="shared" si="2"/>
        <v>1152162.1187500004</v>
      </c>
    </row>
    <row r="31" spans="2:14" ht="30">
      <c r="B31" s="9" t="s">
        <v>31</v>
      </c>
      <c r="C31" s="9" t="s">
        <v>32</v>
      </c>
      <c r="D31" s="9" t="s">
        <v>2245</v>
      </c>
      <c r="E31" s="9" t="s">
        <v>31</v>
      </c>
      <c r="F31" s="7" t="s">
        <v>27116</v>
      </c>
      <c r="G31" s="9" t="s">
        <v>1626</v>
      </c>
      <c r="H31" s="9" t="s">
        <v>1625</v>
      </c>
      <c r="I31" s="8">
        <v>37249978.240000002</v>
      </c>
      <c r="J31" s="8">
        <v>4238175.6385542154</v>
      </c>
      <c r="K31" s="8">
        <v>0</v>
      </c>
      <c r="L31" s="8">
        <f t="shared" si="1"/>
        <v>4238175.6385542154</v>
      </c>
      <c r="M31" s="8">
        <v>12277592.83</v>
      </c>
      <c r="N31" s="8">
        <f t="shared" si="2"/>
        <v>8039417.1914457846</v>
      </c>
    </row>
    <row r="32" spans="2:14" ht="30">
      <c r="B32" s="9" t="s">
        <v>526</v>
      </c>
      <c r="C32" s="9" t="s">
        <v>527</v>
      </c>
      <c r="D32" s="9" t="s">
        <v>2240</v>
      </c>
      <c r="E32" s="9" t="s">
        <v>526</v>
      </c>
      <c r="F32" s="7" t="s">
        <v>27117</v>
      </c>
      <c r="G32" s="9" t="s">
        <v>1626</v>
      </c>
      <c r="H32" s="9" t="s">
        <v>1625</v>
      </c>
      <c r="I32" s="8">
        <v>2638455.89</v>
      </c>
      <c r="J32" s="8">
        <v>313479.45180722885</v>
      </c>
      <c r="K32" s="8">
        <v>0</v>
      </c>
      <c r="L32" s="8">
        <f t="shared" si="1"/>
        <v>313479.45180722885</v>
      </c>
      <c r="M32" s="8">
        <v>606844.85</v>
      </c>
      <c r="N32" s="8">
        <f t="shared" si="2"/>
        <v>293365.39819277113</v>
      </c>
    </row>
    <row r="33" spans="2:14" ht="45">
      <c r="B33" s="9" t="s">
        <v>523</v>
      </c>
      <c r="C33" s="9" t="s">
        <v>524</v>
      </c>
      <c r="D33" s="9" t="s">
        <v>2244</v>
      </c>
      <c r="E33" s="9" t="s">
        <v>523</v>
      </c>
      <c r="F33" s="7" t="s">
        <v>27118</v>
      </c>
      <c r="G33" s="9" t="s">
        <v>1626</v>
      </c>
      <c r="H33" s="9" t="s">
        <v>1625</v>
      </c>
      <c r="I33" s="8">
        <v>16509086.48</v>
      </c>
      <c r="J33" s="8">
        <v>2110393.5602409635</v>
      </c>
      <c r="K33" s="8">
        <v>0</v>
      </c>
      <c r="L33" s="8">
        <f t="shared" si="1"/>
        <v>2110393.5602409635</v>
      </c>
      <c r="M33" s="8">
        <v>3911002.59</v>
      </c>
      <c r="N33" s="8">
        <f t="shared" si="2"/>
        <v>1800609.0297590364</v>
      </c>
    </row>
    <row r="34" spans="2:14" ht="75">
      <c r="B34" s="9" t="s">
        <v>2994</v>
      </c>
      <c r="C34" s="9" t="s">
        <v>2995</v>
      </c>
      <c r="D34" s="9" t="s">
        <v>2996</v>
      </c>
      <c r="E34" s="9" t="s">
        <v>2994</v>
      </c>
      <c r="F34" s="7" t="s">
        <v>27119</v>
      </c>
      <c r="G34" s="9" t="s">
        <v>1626</v>
      </c>
      <c r="H34" s="9" t="s">
        <v>1625</v>
      </c>
      <c r="I34" s="8">
        <v>230837.67</v>
      </c>
      <c r="J34" s="8">
        <v>43071.295822784807</v>
      </c>
      <c r="K34" s="8">
        <v>0</v>
      </c>
      <c r="L34" s="8">
        <f t="shared" si="1"/>
        <v>43071.295822784807</v>
      </c>
      <c r="M34" s="8">
        <v>99260.2</v>
      </c>
      <c r="N34" s="8">
        <f t="shared" si="2"/>
        <v>56188.90417721519</v>
      </c>
    </row>
    <row r="35" spans="2:14" ht="30">
      <c r="B35" s="9" t="s">
        <v>529</v>
      </c>
      <c r="C35" s="9" t="s">
        <v>530</v>
      </c>
      <c r="D35" s="9" t="s">
        <v>2238</v>
      </c>
      <c r="E35" s="9" t="s">
        <v>529</v>
      </c>
      <c r="F35" s="7" t="s">
        <v>2237</v>
      </c>
      <c r="G35" s="9" t="s">
        <v>1626</v>
      </c>
      <c r="H35" s="9" t="s">
        <v>1625</v>
      </c>
      <c r="I35" s="8">
        <v>142976506.81</v>
      </c>
      <c r="J35" s="8">
        <v>25166630.921686739</v>
      </c>
      <c r="K35" s="8">
        <v>0</v>
      </c>
      <c r="L35" s="8">
        <f t="shared" si="1"/>
        <v>25166630.921686739</v>
      </c>
      <c r="M35" s="8">
        <v>51543030.700000003</v>
      </c>
      <c r="N35" s="8">
        <f t="shared" si="2"/>
        <v>26376399.778313264</v>
      </c>
    </row>
    <row r="36" spans="2:14" ht="60">
      <c r="B36" s="9" t="s">
        <v>19856</v>
      </c>
      <c r="C36" s="9" t="s">
        <v>19855</v>
      </c>
      <c r="D36" s="9" t="s">
        <v>2389</v>
      </c>
      <c r="E36" s="9" t="s">
        <v>19856</v>
      </c>
      <c r="F36" s="7" t="s">
        <v>27120</v>
      </c>
      <c r="G36" s="9" t="s">
        <v>1626</v>
      </c>
      <c r="H36" s="9" t="s">
        <v>1625</v>
      </c>
      <c r="I36" s="8">
        <v>111789.31</v>
      </c>
      <c r="J36" s="8">
        <v>14399.27272727273</v>
      </c>
      <c r="K36" s="8">
        <v>0</v>
      </c>
      <c r="L36" s="8">
        <f t="shared" si="1"/>
        <v>14399.27272727273</v>
      </c>
      <c r="M36" s="8">
        <v>3353.68</v>
      </c>
      <c r="N36" s="8">
        <f t="shared" si="2"/>
        <v>-11045.592727272729</v>
      </c>
    </row>
    <row r="37" spans="2:14" ht="30">
      <c r="B37" s="9" t="s">
        <v>535</v>
      </c>
      <c r="C37" s="9" t="s">
        <v>536</v>
      </c>
      <c r="D37" s="9" t="s">
        <v>2234</v>
      </c>
      <c r="E37" s="9" t="s">
        <v>535</v>
      </c>
      <c r="F37" s="7" t="s">
        <v>27121</v>
      </c>
      <c r="G37" s="9" t="s">
        <v>1622</v>
      </c>
      <c r="H37" s="9" t="s">
        <v>1625</v>
      </c>
      <c r="I37" s="8">
        <v>131490.74</v>
      </c>
      <c r="J37" s="8">
        <v>35085.108669989051</v>
      </c>
      <c r="K37" s="8">
        <v>0</v>
      </c>
      <c r="L37" s="8">
        <f t="shared" si="1"/>
        <v>35085.108669989051</v>
      </c>
      <c r="M37" s="8">
        <v>47402.41</v>
      </c>
      <c r="N37" s="8">
        <f t="shared" si="2"/>
        <v>12317.301330010952</v>
      </c>
    </row>
    <row r="38" spans="2:14" ht="45">
      <c r="B38" s="9" t="s">
        <v>1220</v>
      </c>
      <c r="C38" s="9" t="s">
        <v>1221</v>
      </c>
      <c r="D38" s="9" t="s">
        <v>2233</v>
      </c>
      <c r="E38" s="9" t="s">
        <v>1220</v>
      </c>
      <c r="F38" s="7" t="s">
        <v>2953</v>
      </c>
      <c r="G38" s="9" t="s">
        <v>1622</v>
      </c>
      <c r="H38" s="9" t="s">
        <v>1625</v>
      </c>
      <c r="I38" s="8">
        <v>279797811.13999999</v>
      </c>
      <c r="J38" s="8">
        <v>50235241.95000001</v>
      </c>
      <c r="K38" s="8">
        <v>44328813.380000003</v>
      </c>
      <c r="L38" s="8">
        <f t="shared" si="1"/>
        <v>94564055.330000013</v>
      </c>
      <c r="M38" s="8">
        <v>168774039.68000001</v>
      </c>
      <c r="N38" s="8">
        <f t="shared" si="2"/>
        <v>74209984.349999994</v>
      </c>
    </row>
    <row r="39" spans="2:14" ht="30">
      <c r="B39" s="9" t="s">
        <v>538</v>
      </c>
      <c r="C39" s="9" t="s">
        <v>539</v>
      </c>
      <c r="D39" s="9" t="s">
        <v>2232</v>
      </c>
      <c r="E39" s="9" t="s">
        <v>538</v>
      </c>
      <c r="F39" s="7" t="s">
        <v>2231</v>
      </c>
      <c r="G39" s="9" t="s">
        <v>1626</v>
      </c>
      <c r="H39" s="9" t="s">
        <v>1621</v>
      </c>
      <c r="I39" s="8">
        <v>2497193.37</v>
      </c>
      <c r="J39" s="8">
        <v>457459.40653602185</v>
      </c>
      <c r="K39" s="8">
        <v>0</v>
      </c>
      <c r="L39" s="8">
        <f t="shared" si="1"/>
        <v>457459.40653602185</v>
      </c>
      <c r="M39" s="8">
        <v>453989.76</v>
      </c>
      <c r="N39" s="8">
        <f t="shared" si="2"/>
        <v>-3469.6465360218426</v>
      </c>
    </row>
    <row r="40" spans="2:14" ht="45">
      <c r="B40" s="9" t="s">
        <v>1406</v>
      </c>
      <c r="C40" s="9" t="s">
        <v>1407</v>
      </c>
      <c r="D40" s="9" t="s">
        <v>2230</v>
      </c>
      <c r="E40" s="9" t="s">
        <v>1406</v>
      </c>
      <c r="F40" s="7" t="s">
        <v>2917</v>
      </c>
      <c r="G40" s="9" t="s">
        <v>1626</v>
      </c>
      <c r="H40" s="9" t="s">
        <v>1625</v>
      </c>
      <c r="I40" s="8">
        <v>480398.04</v>
      </c>
      <c r="J40" s="8">
        <v>31993.686746987951</v>
      </c>
      <c r="K40" s="8">
        <v>0</v>
      </c>
      <c r="L40" s="8">
        <f t="shared" si="1"/>
        <v>31993.686746987951</v>
      </c>
      <c r="M40" s="8">
        <v>272145.49</v>
      </c>
      <c r="N40" s="8">
        <f t="shared" si="2"/>
        <v>240151.80325301204</v>
      </c>
    </row>
    <row r="41" spans="2:14" ht="45">
      <c r="B41" s="9" t="s">
        <v>40</v>
      </c>
      <c r="C41" s="9" t="s">
        <v>41</v>
      </c>
      <c r="D41" s="9" t="s">
        <v>2079</v>
      </c>
      <c r="E41" s="9" t="s">
        <v>40</v>
      </c>
      <c r="F41" s="7" t="s">
        <v>16709</v>
      </c>
      <c r="G41" s="9" t="s">
        <v>1622</v>
      </c>
      <c r="H41" s="9" t="s">
        <v>1621</v>
      </c>
      <c r="I41" s="8">
        <v>939697.85</v>
      </c>
      <c r="J41" s="8">
        <v>403670.93385936448</v>
      </c>
      <c r="K41" s="8">
        <v>0</v>
      </c>
      <c r="L41" s="8">
        <f t="shared" si="1"/>
        <v>403670.93385936448</v>
      </c>
      <c r="M41" s="8">
        <v>290366.64</v>
      </c>
      <c r="N41" s="8">
        <f t="shared" si="2"/>
        <v>-113304.29385936446</v>
      </c>
    </row>
    <row r="42" spans="2:14" ht="75">
      <c r="B42" s="9" t="s">
        <v>43</v>
      </c>
      <c r="C42" s="9" t="s">
        <v>44</v>
      </c>
      <c r="D42" s="9" t="s">
        <v>2435</v>
      </c>
      <c r="E42" s="9" t="s">
        <v>43</v>
      </c>
      <c r="F42" s="7" t="s">
        <v>2704</v>
      </c>
      <c r="G42" s="9" t="s">
        <v>1626</v>
      </c>
      <c r="H42" s="9" t="s">
        <v>1625</v>
      </c>
      <c r="I42" s="8">
        <v>82066.69</v>
      </c>
      <c r="J42" s="6">
        <v>0.01</v>
      </c>
      <c r="K42" s="8">
        <v>0</v>
      </c>
      <c r="L42" s="8">
        <f t="shared" si="1"/>
        <v>0.01</v>
      </c>
      <c r="M42" s="8">
        <v>21337.34</v>
      </c>
      <c r="N42" s="8">
        <f t="shared" si="2"/>
        <v>21337.33</v>
      </c>
    </row>
    <row r="43" spans="2:14" ht="45">
      <c r="B43" s="9" t="s">
        <v>541</v>
      </c>
      <c r="C43" s="9" t="s">
        <v>542</v>
      </c>
      <c r="D43" s="9" t="s">
        <v>2229</v>
      </c>
      <c r="E43" s="9" t="s">
        <v>541</v>
      </c>
      <c r="F43" s="7" t="s">
        <v>2679</v>
      </c>
      <c r="G43" s="9" t="s">
        <v>1626</v>
      </c>
      <c r="H43" s="9" t="s">
        <v>1625</v>
      </c>
      <c r="I43" s="8">
        <v>16884990.550000001</v>
      </c>
      <c r="J43" s="8">
        <v>1483571.1739130435</v>
      </c>
      <c r="K43" s="8">
        <v>0</v>
      </c>
      <c r="L43" s="8">
        <f t="shared" si="1"/>
        <v>1483571.1739130435</v>
      </c>
      <c r="M43" s="8">
        <v>3376998.11</v>
      </c>
      <c r="N43" s="8">
        <f t="shared" si="2"/>
        <v>1893426.9360869564</v>
      </c>
    </row>
    <row r="44" spans="2:14" ht="45">
      <c r="B44" s="9" t="s">
        <v>46</v>
      </c>
      <c r="C44" s="9" t="s">
        <v>47</v>
      </c>
      <c r="D44" s="9" t="s">
        <v>2253</v>
      </c>
      <c r="E44" s="9" t="s">
        <v>46</v>
      </c>
      <c r="F44" s="7" t="s">
        <v>2728</v>
      </c>
      <c r="G44" s="9" t="s">
        <v>1626</v>
      </c>
      <c r="H44" s="9" t="s">
        <v>1625</v>
      </c>
      <c r="I44" s="8">
        <v>58408394.75</v>
      </c>
      <c r="J44" s="8">
        <v>6436043.0812499989</v>
      </c>
      <c r="K44" s="8">
        <v>0</v>
      </c>
      <c r="L44" s="8">
        <f t="shared" si="1"/>
        <v>6436043.0812499989</v>
      </c>
      <c r="M44" s="8">
        <v>10513511.060000001</v>
      </c>
      <c r="N44" s="8">
        <f t="shared" si="2"/>
        <v>4077467.9787500016</v>
      </c>
    </row>
    <row r="45" spans="2:14" ht="45">
      <c r="B45" s="9" t="s">
        <v>547</v>
      </c>
      <c r="C45" s="9" t="s">
        <v>548</v>
      </c>
      <c r="D45" s="9" t="s">
        <v>2226</v>
      </c>
      <c r="E45" s="9" t="s">
        <v>547</v>
      </c>
      <c r="F45" s="7" t="s">
        <v>2693</v>
      </c>
      <c r="G45" s="9" t="s">
        <v>1626</v>
      </c>
      <c r="H45" s="9" t="s">
        <v>1621</v>
      </c>
      <c r="I45" s="8">
        <v>210015.28</v>
      </c>
      <c r="J45" s="8">
        <v>49029.974405913461</v>
      </c>
      <c r="K45" s="8">
        <v>0</v>
      </c>
      <c r="L45" s="8">
        <f t="shared" si="1"/>
        <v>49029.974405913461</v>
      </c>
      <c r="M45" s="8">
        <v>23794.73</v>
      </c>
      <c r="N45" s="8">
        <f t="shared" si="2"/>
        <v>-25235.244405913461</v>
      </c>
    </row>
    <row r="46" spans="2:14" ht="30">
      <c r="B46" s="9" t="s">
        <v>550</v>
      </c>
      <c r="C46" s="9" t="s">
        <v>551</v>
      </c>
      <c r="D46" s="9" t="s">
        <v>2225</v>
      </c>
      <c r="E46" s="9" t="s">
        <v>550</v>
      </c>
      <c r="F46" s="7" t="s">
        <v>2698</v>
      </c>
      <c r="G46" s="9" t="s">
        <v>1626</v>
      </c>
      <c r="H46" s="9" t="s">
        <v>1621</v>
      </c>
      <c r="I46" s="8">
        <v>99295.2</v>
      </c>
      <c r="J46" s="8">
        <v>61413.041341976161</v>
      </c>
      <c r="K46" s="8">
        <v>0</v>
      </c>
      <c r="L46" s="8">
        <f t="shared" si="1"/>
        <v>61413.041341976161</v>
      </c>
      <c r="M46" s="8">
        <v>105252.91</v>
      </c>
      <c r="N46" s="8">
        <f t="shared" si="2"/>
        <v>43839.868658023843</v>
      </c>
    </row>
    <row r="47" spans="2:14" ht="45">
      <c r="B47" s="9" t="s">
        <v>49</v>
      </c>
      <c r="C47" s="9" t="s">
        <v>50</v>
      </c>
      <c r="D47" s="9" t="s">
        <v>2122</v>
      </c>
      <c r="E47" s="9" t="s">
        <v>49</v>
      </c>
      <c r="F47" s="7" t="s">
        <v>2656</v>
      </c>
      <c r="G47" s="9" t="s">
        <v>1626</v>
      </c>
      <c r="H47" s="9" t="s">
        <v>1625</v>
      </c>
      <c r="I47" s="8">
        <v>1205473.43</v>
      </c>
      <c r="J47" s="8">
        <v>281178.46803567192</v>
      </c>
      <c r="K47" s="8">
        <v>0</v>
      </c>
      <c r="L47" s="8">
        <f t="shared" si="1"/>
        <v>281178.46803567192</v>
      </c>
      <c r="M47" s="8">
        <v>184437.43</v>
      </c>
      <c r="N47" s="8">
        <f t="shared" si="2"/>
        <v>-96741.038035671925</v>
      </c>
    </row>
    <row r="48" spans="2:14" ht="45">
      <c r="B48" s="9" t="s">
        <v>553</v>
      </c>
      <c r="C48" s="9" t="s">
        <v>554</v>
      </c>
      <c r="D48" s="9" t="s">
        <v>2224</v>
      </c>
      <c r="E48" s="9" t="s">
        <v>553</v>
      </c>
      <c r="F48" s="7" t="s">
        <v>2617</v>
      </c>
      <c r="G48" s="9" t="s">
        <v>1622</v>
      </c>
      <c r="H48" s="9" t="s">
        <v>1621</v>
      </c>
      <c r="I48" s="8">
        <v>72015.179999999993</v>
      </c>
      <c r="J48" s="8">
        <v>85529.722070829404</v>
      </c>
      <c r="K48" s="8">
        <v>0</v>
      </c>
      <c r="L48" s="8">
        <f t="shared" si="1"/>
        <v>85529.722070829404</v>
      </c>
      <c r="M48" s="8">
        <v>72007.98</v>
      </c>
      <c r="N48" s="8">
        <f t="shared" si="2"/>
        <v>-13521.742070829408</v>
      </c>
    </row>
    <row r="49" spans="2:14">
      <c r="B49" s="9" t="s">
        <v>556</v>
      </c>
      <c r="C49" s="9" t="s">
        <v>557</v>
      </c>
      <c r="D49" s="9" t="s">
        <v>2223</v>
      </c>
      <c r="E49" s="9" t="s">
        <v>556</v>
      </c>
      <c r="F49" s="7" t="s">
        <v>2582</v>
      </c>
      <c r="G49" s="9" t="s">
        <v>1626</v>
      </c>
      <c r="H49" s="9" t="s">
        <v>1625</v>
      </c>
      <c r="I49" s="8">
        <v>314062.90000000002</v>
      </c>
      <c r="J49" s="8">
        <v>37916.635802469129</v>
      </c>
      <c r="K49" s="8">
        <v>0</v>
      </c>
      <c r="L49" s="8">
        <f t="shared" si="1"/>
        <v>37916.635802469129</v>
      </c>
      <c r="M49" s="8">
        <v>56531.32</v>
      </c>
      <c r="N49" s="8">
        <f t="shared" si="2"/>
        <v>18614.684197530871</v>
      </c>
    </row>
    <row r="50" spans="2:14" ht="45">
      <c r="B50" s="9" t="s">
        <v>559</v>
      </c>
      <c r="C50" s="9" t="s">
        <v>560</v>
      </c>
      <c r="D50" s="9" t="s">
        <v>2222</v>
      </c>
      <c r="E50" s="9" t="s">
        <v>559</v>
      </c>
      <c r="F50" s="7" t="s">
        <v>27122</v>
      </c>
      <c r="G50" s="9" t="s">
        <v>1626</v>
      </c>
      <c r="H50" s="9" t="s">
        <v>1625</v>
      </c>
      <c r="I50" s="8">
        <v>26094869.949999999</v>
      </c>
      <c r="J50" s="8">
        <v>1909203.2025316455</v>
      </c>
      <c r="K50" s="8">
        <v>0</v>
      </c>
      <c r="L50" s="8">
        <f t="shared" si="1"/>
        <v>1909203.2025316455</v>
      </c>
      <c r="M50" s="8">
        <v>3426256.42</v>
      </c>
      <c r="N50" s="8">
        <f t="shared" si="2"/>
        <v>1517053.2174683544</v>
      </c>
    </row>
    <row r="51" spans="2:14" ht="60">
      <c r="B51" s="9" t="s">
        <v>1412</v>
      </c>
      <c r="C51" s="9" t="s">
        <v>1413</v>
      </c>
      <c r="D51" s="9" t="s">
        <v>2220</v>
      </c>
      <c r="E51" s="9" t="s">
        <v>1412</v>
      </c>
      <c r="F51" s="7" t="s">
        <v>2489</v>
      </c>
      <c r="G51" s="9" t="s">
        <v>1626</v>
      </c>
      <c r="H51" s="9" t="s">
        <v>1625</v>
      </c>
      <c r="I51" s="8">
        <v>383167.85</v>
      </c>
      <c r="J51" s="8">
        <v>182934.27848101262</v>
      </c>
      <c r="K51" s="8">
        <v>0</v>
      </c>
      <c r="L51" s="8">
        <f t="shared" si="1"/>
        <v>182934.27848101262</v>
      </c>
      <c r="M51" s="8">
        <v>386539.72</v>
      </c>
      <c r="N51" s="8">
        <f t="shared" si="2"/>
        <v>203605.44151898735</v>
      </c>
    </row>
    <row r="52" spans="2:14" ht="60">
      <c r="B52" s="9" t="s">
        <v>532</v>
      </c>
      <c r="C52" s="9" t="s">
        <v>533</v>
      </c>
      <c r="D52" s="9" t="s">
        <v>2236</v>
      </c>
      <c r="E52" s="9" t="s">
        <v>532</v>
      </c>
      <c r="F52" s="7" t="s">
        <v>27123</v>
      </c>
      <c r="G52" s="9" t="s">
        <v>1622</v>
      </c>
      <c r="H52" s="9" t="s">
        <v>1621</v>
      </c>
      <c r="I52" s="8">
        <v>85931.47</v>
      </c>
      <c r="J52" s="8">
        <v>71604.078712242888</v>
      </c>
      <c r="K52" s="8">
        <v>0</v>
      </c>
      <c r="L52" s="8">
        <f t="shared" si="1"/>
        <v>71604.078712242888</v>
      </c>
      <c r="M52" s="8">
        <v>114563.84</v>
      </c>
      <c r="N52" s="8">
        <f t="shared" si="2"/>
        <v>42959.761287757108</v>
      </c>
    </row>
    <row r="53" spans="2:14" ht="45">
      <c r="B53" s="9" t="s">
        <v>562</v>
      </c>
      <c r="C53" s="9" t="s">
        <v>563</v>
      </c>
      <c r="D53" s="9" t="s">
        <v>2218</v>
      </c>
      <c r="E53" s="9" t="s">
        <v>562</v>
      </c>
      <c r="F53" s="7" t="s">
        <v>2823</v>
      </c>
      <c r="G53" s="9" t="s">
        <v>1626</v>
      </c>
      <c r="H53" s="9" t="s">
        <v>1625</v>
      </c>
      <c r="I53" s="8">
        <v>198710023.05000001</v>
      </c>
      <c r="J53" s="8">
        <v>11485421.742647059</v>
      </c>
      <c r="K53" s="8">
        <v>0</v>
      </c>
      <c r="L53" s="8">
        <f t="shared" si="1"/>
        <v>11485421.742647059</v>
      </c>
      <c r="M53" s="8">
        <v>29806503.460000001</v>
      </c>
      <c r="N53" s="8">
        <f t="shared" si="2"/>
        <v>18321081.717352942</v>
      </c>
    </row>
    <row r="54" spans="2:14" ht="45">
      <c r="B54" s="9" t="s">
        <v>565</v>
      </c>
      <c r="C54" s="9" t="s">
        <v>566</v>
      </c>
      <c r="D54" s="9" t="s">
        <v>2217</v>
      </c>
      <c r="E54" s="9" t="s">
        <v>565</v>
      </c>
      <c r="F54" s="7" t="s">
        <v>2838</v>
      </c>
      <c r="G54" s="9" t="s">
        <v>1626</v>
      </c>
      <c r="H54" s="9" t="s">
        <v>1625</v>
      </c>
      <c r="I54" s="8">
        <v>389032482.99000001</v>
      </c>
      <c r="J54" s="8">
        <v>19362868.518382356</v>
      </c>
      <c r="K54" s="8">
        <v>0</v>
      </c>
      <c r="L54" s="8">
        <f t="shared" si="1"/>
        <v>19362868.518382356</v>
      </c>
      <c r="M54" s="8">
        <v>38903248.299999997</v>
      </c>
      <c r="N54" s="8">
        <f t="shared" si="2"/>
        <v>19540379.781617641</v>
      </c>
    </row>
    <row r="55" spans="2:14" ht="45">
      <c r="B55" s="9" t="s">
        <v>568</v>
      </c>
      <c r="C55" s="9" t="s">
        <v>569</v>
      </c>
      <c r="D55" s="9" t="s">
        <v>2216</v>
      </c>
      <c r="E55" s="9" t="s">
        <v>568</v>
      </c>
      <c r="F55" s="7" t="s">
        <v>2774</v>
      </c>
      <c r="G55" s="9" t="s">
        <v>1626</v>
      </c>
      <c r="H55" s="9" t="s">
        <v>1625</v>
      </c>
      <c r="I55" s="8">
        <v>117177425</v>
      </c>
      <c r="J55" s="8">
        <v>6937318.0183823537</v>
      </c>
      <c r="K55" s="8">
        <v>0</v>
      </c>
      <c r="L55" s="8">
        <f t="shared" si="1"/>
        <v>6937318.0183823537</v>
      </c>
      <c r="M55" s="8">
        <v>15233065.25</v>
      </c>
      <c r="N55" s="8">
        <f t="shared" si="2"/>
        <v>8295747.2316176463</v>
      </c>
    </row>
    <row r="56" spans="2:14" ht="45">
      <c r="B56" s="9" t="s">
        <v>571</v>
      </c>
      <c r="C56" s="9" t="s">
        <v>572</v>
      </c>
      <c r="D56" s="9" t="s">
        <v>2215</v>
      </c>
      <c r="E56" s="9" t="s">
        <v>571</v>
      </c>
      <c r="F56" s="7" t="s">
        <v>27124</v>
      </c>
      <c r="G56" s="9" t="s">
        <v>1626</v>
      </c>
      <c r="H56" s="9" t="s">
        <v>1625</v>
      </c>
      <c r="I56" s="8">
        <v>31751664.690000001</v>
      </c>
      <c r="J56" s="8">
        <v>1487491.8676470588</v>
      </c>
      <c r="K56" s="8">
        <v>0</v>
      </c>
      <c r="L56" s="8">
        <f t="shared" si="1"/>
        <v>1487491.8676470588</v>
      </c>
      <c r="M56" s="8">
        <v>3632390.44</v>
      </c>
      <c r="N56" s="8">
        <f t="shared" si="2"/>
        <v>2144898.5723529411</v>
      </c>
    </row>
    <row r="57" spans="2:14" ht="45">
      <c r="B57" s="9" t="s">
        <v>574</v>
      </c>
      <c r="C57" s="9" t="s">
        <v>575</v>
      </c>
      <c r="D57" s="9" t="s">
        <v>2214</v>
      </c>
      <c r="E57" s="9" t="s">
        <v>574</v>
      </c>
      <c r="F57" s="7" t="s">
        <v>2812</v>
      </c>
      <c r="G57" s="9" t="s">
        <v>1626</v>
      </c>
      <c r="H57" s="9" t="s">
        <v>1625</v>
      </c>
      <c r="I57" s="8">
        <v>123786627.7</v>
      </c>
      <c r="J57" s="8">
        <v>7556161.6323529426</v>
      </c>
      <c r="K57" s="8">
        <v>0</v>
      </c>
      <c r="L57" s="8">
        <f t="shared" si="1"/>
        <v>7556161.6323529426</v>
      </c>
      <c r="M57" s="8">
        <v>22281592.989999998</v>
      </c>
      <c r="N57" s="8">
        <f t="shared" si="2"/>
        <v>14725431.357647056</v>
      </c>
    </row>
    <row r="58" spans="2:14" ht="45">
      <c r="B58" s="9" t="s">
        <v>577</v>
      </c>
      <c r="C58" s="9" t="s">
        <v>578</v>
      </c>
      <c r="D58" s="9" t="s">
        <v>2213</v>
      </c>
      <c r="E58" s="9" t="s">
        <v>577</v>
      </c>
      <c r="F58" s="7" t="s">
        <v>2843</v>
      </c>
      <c r="G58" s="9" t="s">
        <v>1626</v>
      </c>
      <c r="H58" s="9" t="s">
        <v>1625</v>
      </c>
      <c r="I58" s="8">
        <v>698523611.52999997</v>
      </c>
      <c r="J58" s="8">
        <v>33023826.621323533</v>
      </c>
      <c r="K58" s="8">
        <v>0</v>
      </c>
      <c r="L58" s="8">
        <f t="shared" si="1"/>
        <v>33023826.621323533</v>
      </c>
      <c r="M58" s="8">
        <v>261527240.16</v>
      </c>
      <c r="N58" s="8">
        <f t="shared" si="2"/>
        <v>228503413.53867647</v>
      </c>
    </row>
    <row r="59" spans="2:14" ht="45">
      <c r="B59" s="9" t="s">
        <v>52</v>
      </c>
      <c r="C59" s="9" t="s">
        <v>53</v>
      </c>
      <c r="D59" s="9" t="s">
        <v>2212</v>
      </c>
      <c r="E59" s="9" t="s">
        <v>52</v>
      </c>
      <c r="F59" s="7" t="s">
        <v>2479</v>
      </c>
      <c r="G59" s="9" t="s">
        <v>1626</v>
      </c>
      <c r="H59" s="9" t="s">
        <v>1625</v>
      </c>
      <c r="I59" s="8">
        <v>182866.5</v>
      </c>
      <c r="J59" s="6">
        <v>0.01</v>
      </c>
      <c r="K59" s="8">
        <v>0</v>
      </c>
      <c r="L59" s="8">
        <f t="shared" si="1"/>
        <v>0.01</v>
      </c>
      <c r="M59" s="8">
        <v>35439.53</v>
      </c>
      <c r="N59" s="8">
        <f t="shared" si="2"/>
        <v>35439.519999999997</v>
      </c>
    </row>
    <row r="60" spans="2:14" ht="45">
      <c r="B60" s="9" t="s">
        <v>580</v>
      </c>
      <c r="C60" s="9" t="s">
        <v>581</v>
      </c>
      <c r="D60" s="9" t="s">
        <v>2211</v>
      </c>
      <c r="E60" s="9" t="s">
        <v>580</v>
      </c>
      <c r="F60" s="7" t="s">
        <v>2836</v>
      </c>
      <c r="G60" s="9" t="s">
        <v>1626</v>
      </c>
      <c r="H60" s="9" t="s">
        <v>1625</v>
      </c>
      <c r="I60" s="8">
        <v>446140.08</v>
      </c>
      <c r="J60" s="6">
        <v>0.01</v>
      </c>
      <c r="K60" s="8">
        <v>0</v>
      </c>
      <c r="L60" s="8">
        <f t="shared" si="1"/>
        <v>0.01</v>
      </c>
      <c r="M60" s="8">
        <v>72810.06</v>
      </c>
      <c r="N60" s="8">
        <f t="shared" si="2"/>
        <v>72810.05</v>
      </c>
    </row>
    <row r="61" spans="2:14" ht="60">
      <c r="B61" s="9" t="s">
        <v>583</v>
      </c>
      <c r="C61" s="9" t="s">
        <v>584</v>
      </c>
      <c r="D61" s="9" t="s">
        <v>2210</v>
      </c>
      <c r="E61" s="9" t="s">
        <v>583</v>
      </c>
      <c r="F61" s="7" t="s">
        <v>27125</v>
      </c>
      <c r="G61" s="9" t="s">
        <v>1626</v>
      </c>
      <c r="H61" s="9" t="s">
        <v>1625</v>
      </c>
      <c r="I61" s="8">
        <v>816974.31</v>
      </c>
      <c r="J61" s="6">
        <v>0.01</v>
      </c>
      <c r="K61" s="8">
        <v>0</v>
      </c>
      <c r="L61" s="8">
        <f t="shared" si="1"/>
        <v>0.01</v>
      </c>
      <c r="M61" s="8">
        <v>149996.49</v>
      </c>
      <c r="N61" s="8">
        <f t="shared" si="2"/>
        <v>149996.47999999998</v>
      </c>
    </row>
    <row r="62" spans="2:14" ht="45">
      <c r="B62" s="9" t="s">
        <v>1054</v>
      </c>
      <c r="C62" s="9" t="s">
        <v>1055</v>
      </c>
      <c r="D62" s="9" t="s">
        <v>2209</v>
      </c>
      <c r="E62" s="9" t="s">
        <v>1054</v>
      </c>
      <c r="F62" s="7" t="s">
        <v>1056</v>
      </c>
      <c r="G62" s="9" t="s">
        <v>1626</v>
      </c>
      <c r="H62" s="9" t="s">
        <v>1625</v>
      </c>
      <c r="I62" s="8">
        <v>167808001.5</v>
      </c>
      <c r="J62" s="8">
        <v>14229672.632352944</v>
      </c>
      <c r="K62" s="8">
        <v>0</v>
      </c>
      <c r="L62" s="8">
        <f t="shared" si="1"/>
        <v>14229672.632352944</v>
      </c>
      <c r="M62" s="8">
        <v>44938982.799999997</v>
      </c>
      <c r="N62" s="8">
        <f t="shared" si="2"/>
        <v>30709310.167647053</v>
      </c>
    </row>
    <row r="63" spans="2:14" ht="60">
      <c r="B63" s="9" t="s">
        <v>55</v>
      </c>
      <c r="C63" s="9" t="s">
        <v>56</v>
      </c>
      <c r="D63" s="9" t="s">
        <v>2208</v>
      </c>
      <c r="E63" s="9" t="s">
        <v>55</v>
      </c>
      <c r="F63" s="7" t="s">
        <v>27126</v>
      </c>
      <c r="G63" s="9" t="s">
        <v>1626</v>
      </c>
      <c r="H63" s="9" t="s">
        <v>1625</v>
      </c>
      <c r="I63" s="8">
        <v>610481167.24000001</v>
      </c>
      <c r="J63" s="8">
        <v>151024749.95104897</v>
      </c>
      <c r="K63" s="8">
        <v>0</v>
      </c>
      <c r="L63" s="8">
        <f t="shared" si="1"/>
        <v>151024749.95104897</v>
      </c>
      <c r="M63" s="8">
        <v>438081285.62</v>
      </c>
      <c r="N63" s="8">
        <f t="shared" si="2"/>
        <v>287056535.66895103</v>
      </c>
    </row>
    <row r="64" spans="2:14" ht="60">
      <c r="B64" s="9" t="s">
        <v>58</v>
      </c>
      <c r="C64" s="9" t="s">
        <v>59</v>
      </c>
      <c r="D64" s="9" t="s">
        <v>2207</v>
      </c>
      <c r="E64" s="9" t="s">
        <v>58</v>
      </c>
      <c r="F64" s="7" t="s">
        <v>27127</v>
      </c>
      <c r="G64" s="9" t="s">
        <v>1626</v>
      </c>
      <c r="H64" s="9" t="s">
        <v>1625</v>
      </c>
      <c r="I64" s="8">
        <v>32179742.09</v>
      </c>
      <c r="J64" s="8">
        <v>9674609.6293706298</v>
      </c>
      <c r="K64" s="8">
        <v>0</v>
      </c>
      <c r="L64" s="8">
        <f t="shared" si="1"/>
        <v>9674609.6293706298</v>
      </c>
      <c r="M64" s="8">
        <v>19410820.43</v>
      </c>
      <c r="N64" s="8">
        <f t="shared" si="2"/>
        <v>9736210.8006293699</v>
      </c>
    </row>
    <row r="65" spans="2:14" ht="60">
      <c r="B65" s="9" t="s">
        <v>592</v>
      </c>
      <c r="C65" s="9" t="s">
        <v>593</v>
      </c>
      <c r="D65" s="9" t="s">
        <v>2205</v>
      </c>
      <c r="E65" s="9" t="s">
        <v>592</v>
      </c>
      <c r="F65" s="7" t="s">
        <v>2606</v>
      </c>
      <c r="G65" s="9" t="s">
        <v>1622</v>
      </c>
      <c r="H65" s="9" t="s">
        <v>1625</v>
      </c>
      <c r="I65" s="8">
        <v>2432882.69</v>
      </c>
      <c r="J65" s="8">
        <v>1016666.8870207699</v>
      </c>
      <c r="K65" s="8">
        <v>4753094.72</v>
      </c>
      <c r="L65" s="8">
        <f t="shared" si="1"/>
        <v>5769761.6070207693</v>
      </c>
      <c r="M65" s="8">
        <v>982884.61</v>
      </c>
      <c r="N65" s="8">
        <f t="shared" si="2"/>
        <v>-4786876.9970207689</v>
      </c>
    </row>
    <row r="66" spans="2:14" ht="45">
      <c r="B66" s="9" t="s">
        <v>64</v>
      </c>
      <c r="C66" s="9" t="s">
        <v>65</v>
      </c>
      <c r="D66" s="9" t="s">
        <v>2060</v>
      </c>
      <c r="E66" s="9" t="s">
        <v>64</v>
      </c>
      <c r="F66" s="7" t="s">
        <v>27128</v>
      </c>
      <c r="G66" s="9" t="s">
        <v>1626</v>
      </c>
      <c r="H66" s="9" t="s">
        <v>1625</v>
      </c>
      <c r="I66" s="8">
        <v>108029244.16</v>
      </c>
      <c r="J66" s="8">
        <v>10111740.190217394</v>
      </c>
      <c r="K66" s="8">
        <v>0</v>
      </c>
      <c r="L66" s="8">
        <f t="shared" si="1"/>
        <v>10111740.190217394</v>
      </c>
      <c r="M66" s="8">
        <v>23366725.510000002</v>
      </c>
      <c r="N66" s="8">
        <f t="shared" si="2"/>
        <v>13254985.319782607</v>
      </c>
    </row>
    <row r="67" spans="2:14" ht="30">
      <c r="B67" s="9" t="s">
        <v>67</v>
      </c>
      <c r="C67" s="9" t="s">
        <v>68</v>
      </c>
      <c r="D67" s="9" t="s">
        <v>2203</v>
      </c>
      <c r="E67" s="9" t="s">
        <v>67</v>
      </c>
      <c r="F67" s="7" t="s">
        <v>27129</v>
      </c>
      <c r="G67" s="9" t="s">
        <v>1626</v>
      </c>
      <c r="H67" s="9" t="s">
        <v>1625</v>
      </c>
      <c r="I67" s="8">
        <v>42465684.689999998</v>
      </c>
      <c r="J67" s="8">
        <v>4100617.4456521748</v>
      </c>
      <c r="K67" s="8">
        <v>0</v>
      </c>
      <c r="L67" s="8">
        <f t="shared" si="1"/>
        <v>4100617.4456521748</v>
      </c>
      <c r="M67" s="8">
        <v>8310534.4900000002</v>
      </c>
      <c r="N67" s="8">
        <f t="shared" si="2"/>
        <v>4209917.0443478255</v>
      </c>
    </row>
    <row r="68" spans="2:14" ht="45">
      <c r="B68" s="9" t="s">
        <v>1415</v>
      </c>
      <c r="C68" s="9" t="s">
        <v>1416</v>
      </c>
      <c r="D68" s="9" t="s">
        <v>2204</v>
      </c>
      <c r="E68" s="9" t="s">
        <v>1415</v>
      </c>
      <c r="F68" s="7" t="s">
        <v>2671</v>
      </c>
      <c r="G68" s="9" t="s">
        <v>1626</v>
      </c>
      <c r="H68" s="9" t="s">
        <v>1625</v>
      </c>
      <c r="I68" s="8">
        <v>69977.820000000007</v>
      </c>
      <c r="J68" s="8">
        <v>11196.869565217394</v>
      </c>
      <c r="K68" s="8">
        <v>0</v>
      </c>
      <c r="L68" s="8">
        <f t="shared" si="1"/>
        <v>11196.869565217394</v>
      </c>
      <c r="M68" s="8">
        <v>26668.54</v>
      </c>
      <c r="N68" s="8">
        <f t="shared" si="2"/>
        <v>15471.670434782607</v>
      </c>
    </row>
    <row r="69" spans="2:14" ht="45">
      <c r="B69" s="9" t="s">
        <v>598</v>
      </c>
      <c r="C69" s="9" t="s">
        <v>599</v>
      </c>
      <c r="D69" s="9" t="s">
        <v>2201</v>
      </c>
      <c r="E69" s="9" t="s">
        <v>598</v>
      </c>
      <c r="F69" s="7" t="s">
        <v>2743</v>
      </c>
      <c r="G69" s="9" t="s">
        <v>1626</v>
      </c>
      <c r="H69" s="9" t="s">
        <v>1625</v>
      </c>
      <c r="I69" s="8">
        <v>84089949.359999999</v>
      </c>
      <c r="J69" s="8">
        <v>8386515.9213973805</v>
      </c>
      <c r="K69" s="8">
        <v>0</v>
      </c>
      <c r="L69" s="8">
        <f t="shared" si="1"/>
        <v>8386515.9213973805</v>
      </c>
      <c r="M69" s="8">
        <v>19920909</v>
      </c>
      <c r="N69" s="8">
        <f t="shared" si="2"/>
        <v>11534393.078602619</v>
      </c>
    </row>
    <row r="70" spans="2:14" ht="60">
      <c r="B70" s="9" t="s">
        <v>604</v>
      </c>
      <c r="C70" s="9" t="s">
        <v>605</v>
      </c>
      <c r="D70" s="9" t="s">
        <v>1765</v>
      </c>
      <c r="E70" s="9" t="s">
        <v>604</v>
      </c>
      <c r="F70" s="7" t="s">
        <v>27130</v>
      </c>
      <c r="G70" s="9" t="s">
        <v>1626</v>
      </c>
      <c r="H70" s="9" t="s">
        <v>1625</v>
      </c>
      <c r="I70" s="8">
        <v>1224923.79</v>
      </c>
      <c r="J70" s="8">
        <v>642144.28456165828</v>
      </c>
      <c r="K70" s="8">
        <v>0</v>
      </c>
      <c r="L70" s="8">
        <f t="shared" si="1"/>
        <v>642144.28456165828</v>
      </c>
      <c r="M70" s="8">
        <v>668685.9</v>
      </c>
      <c r="N70" s="8">
        <f t="shared" si="2"/>
        <v>26541.615438341745</v>
      </c>
    </row>
    <row r="71" spans="2:14" ht="75">
      <c r="B71" s="9" t="s">
        <v>601</v>
      </c>
      <c r="C71" s="9" t="s">
        <v>602</v>
      </c>
      <c r="D71" s="9" t="s">
        <v>2200</v>
      </c>
      <c r="E71" s="9" t="s">
        <v>601</v>
      </c>
      <c r="F71" s="7" t="s">
        <v>603</v>
      </c>
      <c r="G71" s="9" t="s">
        <v>1626</v>
      </c>
      <c r="H71" s="9" t="s">
        <v>1625</v>
      </c>
      <c r="I71" s="8">
        <v>15032206.970000001</v>
      </c>
      <c r="J71" s="8">
        <v>4010198.104478824</v>
      </c>
      <c r="K71" s="8">
        <v>0</v>
      </c>
      <c r="L71" s="8">
        <f t="shared" si="1"/>
        <v>4010198.104478824</v>
      </c>
      <c r="M71" s="8">
        <v>2477307.71</v>
      </c>
      <c r="N71" s="8">
        <f t="shared" si="2"/>
        <v>-1532890.394478824</v>
      </c>
    </row>
    <row r="72" spans="2:14" ht="60">
      <c r="B72" s="9" t="s">
        <v>70</v>
      </c>
      <c r="C72" s="9" t="s">
        <v>71</v>
      </c>
      <c r="D72" s="9" t="s">
        <v>2199</v>
      </c>
      <c r="E72" s="9" t="s">
        <v>70</v>
      </c>
      <c r="F72" s="7" t="s">
        <v>27131</v>
      </c>
      <c r="G72" s="9" t="s">
        <v>1626</v>
      </c>
      <c r="H72" s="9" t="s">
        <v>1625</v>
      </c>
      <c r="I72" s="8">
        <v>236517373.62</v>
      </c>
      <c r="J72" s="8">
        <v>52745059.912698418</v>
      </c>
      <c r="K72" s="8">
        <v>0</v>
      </c>
      <c r="L72" s="8">
        <f t="shared" ref="L72:L135" si="3">J72+K72</f>
        <v>52745059.912698418</v>
      </c>
      <c r="M72" s="8">
        <v>58467094.759999998</v>
      </c>
      <c r="N72" s="8">
        <f t="shared" ref="N72:N135" si="4">M72-L72</f>
        <v>5722034.84730158</v>
      </c>
    </row>
    <row r="73" spans="2:14" ht="60">
      <c r="B73" s="9" t="s">
        <v>22887</v>
      </c>
      <c r="C73" s="9" t="s">
        <v>62</v>
      </c>
      <c r="D73" s="9" t="s">
        <v>2198</v>
      </c>
      <c r="E73" s="9" t="s">
        <v>22887</v>
      </c>
      <c r="F73" s="7" t="s">
        <v>2977</v>
      </c>
      <c r="G73" s="9" t="s">
        <v>1626</v>
      </c>
      <c r="H73" s="9" t="s">
        <v>1625</v>
      </c>
      <c r="I73" s="8">
        <v>90810392.230000004</v>
      </c>
      <c r="J73" s="8">
        <v>9229392.9877300616</v>
      </c>
      <c r="K73" s="8">
        <v>0</v>
      </c>
      <c r="L73" s="8">
        <f t="shared" si="3"/>
        <v>9229392.9877300616</v>
      </c>
      <c r="M73" s="8">
        <v>19642287.84</v>
      </c>
      <c r="N73" s="8">
        <f t="shared" si="4"/>
        <v>10412894.852269938</v>
      </c>
    </row>
    <row r="74" spans="2:14" ht="75">
      <c r="B74" s="9" t="s">
        <v>3536</v>
      </c>
      <c r="C74" s="9" t="s">
        <v>3612</v>
      </c>
      <c r="D74" s="9" t="s">
        <v>2272</v>
      </c>
      <c r="E74" s="9" t="s">
        <v>3536</v>
      </c>
      <c r="F74" s="7" t="s">
        <v>27132</v>
      </c>
      <c r="G74" s="9" t="s">
        <v>1626</v>
      </c>
      <c r="H74" s="9" t="s">
        <v>1625</v>
      </c>
      <c r="I74" s="8">
        <v>18526457.789999999</v>
      </c>
      <c r="J74" s="8">
        <v>1297761.2151898737</v>
      </c>
      <c r="K74" s="8">
        <v>0</v>
      </c>
      <c r="L74" s="8">
        <f t="shared" si="3"/>
        <v>1297761.2151898737</v>
      </c>
      <c r="M74" s="8">
        <v>4431528.7</v>
      </c>
      <c r="N74" s="8">
        <f t="shared" si="4"/>
        <v>3133767.4848101265</v>
      </c>
    </row>
    <row r="75" spans="2:14" ht="30">
      <c r="B75" s="9" t="s">
        <v>73</v>
      </c>
      <c r="C75" s="9" t="s">
        <v>74</v>
      </c>
      <c r="D75" s="9" t="s">
        <v>2196</v>
      </c>
      <c r="E75" s="9" t="s">
        <v>73</v>
      </c>
      <c r="F75" s="7" t="s">
        <v>27133</v>
      </c>
      <c r="G75" s="9" t="s">
        <v>1626</v>
      </c>
      <c r="H75" s="9" t="s">
        <v>1625</v>
      </c>
      <c r="I75" s="8">
        <v>9559943.4000000004</v>
      </c>
      <c r="J75" s="8">
        <v>1836554.7971427671</v>
      </c>
      <c r="K75" s="8">
        <v>0</v>
      </c>
      <c r="L75" s="8">
        <f t="shared" si="3"/>
        <v>1836554.7971427671</v>
      </c>
      <c r="M75" s="8">
        <v>2363218.0099999998</v>
      </c>
      <c r="N75" s="8">
        <f t="shared" si="4"/>
        <v>526663.21285723266</v>
      </c>
    </row>
    <row r="76" spans="2:14" ht="60">
      <c r="B76" s="9" t="s">
        <v>607</v>
      </c>
      <c r="C76" s="9" t="s">
        <v>608</v>
      </c>
      <c r="D76" s="9" t="s">
        <v>2197</v>
      </c>
      <c r="E76" s="9" t="s">
        <v>607</v>
      </c>
      <c r="F76" s="7" t="s">
        <v>2569</v>
      </c>
      <c r="G76" s="9" t="s">
        <v>1626</v>
      </c>
      <c r="H76" s="9" t="s">
        <v>1625</v>
      </c>
      <c r="I76" s="8">
        <v>7567998.9900000002</v>
      </c>
      <c r="J76" s="8">
        <v>2066160.0106758124</v>
      </c>
      <c r="K76" s="8">
        <v>0</v>
      </c>
      <c r="L76" s="8">
        <f t="shared" si="3"/>
        <v>2066160.0106758124</v>
      </c>
      <c r="M76" s="8">
        <v>2260561.2999999998</v>
      </c>
      <c r="N76" s="8">
        <f t="shared" si="4"/>
        <v>194401.28932418744</v>
      </c>
    </row>
    <row r="77" spans="2:14" ht="60">
      <c r="B77" s="9" t="s">
        <v>1604</v>
      </c>
      <c r="C77" s="9" t="s">
        <v>2195</v>
      </c>
      <c r="D77" s="9" t="s">
        <v>2194</v>
      </c>
      <c r="E77" s="9" t="s">
        <v>1604</v>
      </c>
      <c r="F77" s="7" t="s">
        <v>2567</v>
      </c>
      <c r="G77" s="9" t="s">
        <v>1626</v>
      </c>
      <c r="H77" s="9" t="s">
        <v>1625</v>
      </c>
      <c r="I77" s="8">
        <v>197905798.28</v>
      </c>
      <c r="J77" s="8">
        <v>19694968.339506172</v>
      </c>
      <c r="K77" s="8">
        <v>19989128.190000001</v>
      </c>
      <c r="L77" s="8">
        <f t="shared" si="3"/>
        <v>39684096.529506177</v>
      </c>
      <c r="M77" s="8">
        <v>44845453.890000001</v>
      </c>
      <c r="N77" s="8">
        <f t="shared" si="4"/>
        <v>5161357.3604938239</v>
      </c>
    </row>
    <row r="78" spans="2:14" ht="60">
      <c r="B78" s="9" t="s">
        <v>613</v>
      </c>
      <c r="C78" s="9" t="s">
        <v>614</v>
      </c>
      <c r="D78" s="9" t="s">
        <v>2193</v>
      </c>
      <c r="E78" s="9" t="s">
        <v>613</v>
      </c>
      <c r="F78" s="7" t="s">
        <v>2570</v>
      </c>
      <c r="G78" s="9" t="s">
        <v>1626</v>
      </c>
      <c r="H78" s="9" t="s">
        <v>1625</v>
      </c>
      <c r="I78" s="8">
        <v>12110254.52</v>
      </c>
      <c r="J78" s="8">
        <v>3042402.8560824413</v>
      </c>
      <c r="K78" s="8">
        <v>0</v>
      </c>
      <c r="L78" s="8">
        <f t="shared" si="3"/>
        <v>3042402.8560824413</v>
      </c>
      <c r="M78" s="8">
        <v>2868919.3</v>
      </c>
      <c r="N78" s="8">
        <f t="shared" si="4"/>
        <v>-173483.55608244147</v>
      </c>
    </row>
    <row r="79" spans="2:14" ht="45">
      <c r="B79" s="9" t="s">
        <v>616</v>
      </c>
      <c r="C79" s="9" t="s">
        <v>617</v>
      </c>
      <c r="D79" s="9" t="s">
        <v>2192</v>
      </c>
      <c r="E79" s="9" t="s">
        <v>616</v>
      </c>
      <c r="F79" s="7" t="s">
        <v>2584</v>
      </c>
      <c r="G79" s="9" t="s">
        <v>1622</v>
      </c>
      <c r="H79" s="9" t="s">
        <v>1625</v>
      </c>
      <c r="I79" s="8">
        <v>19873335.07</v>
      </c>
      <c r="J79" s="8">
        <v>2732854.0295857992</v>
      </c>
      <c r="K79" s="8">
        <v>0</v>
      </c>
      <c r="L79" s="8">
        <f t="shared" si="3"/>
        <v>2732854.0295857992</v>
      </c>
      <c r="M79" s="8">
        <v>5526774.4800000004</v>
      </c>
      <c r="N79" s="8">
        <f t="shared" si="4"/>
        <v>2793920.4504142012</v>
      </c>
    </row>
    <row r="80" spans="2:14" ht="60">
      <c r="B80" s="9" t="s">
        <v>1421</v>
      </c>
      <c r="C80" s="9" t="s">
        <v>1422</v>
      </c>
      <c r="D80" s="9" t="s">
        <v>3004</v>
      </c>
      <c r="E80" s="9" t="s">
        <v>1421</v>
      </c>
      <c r="F80" s="7" t="s">
        <v>27134</v>
      </c>
      <c r="G80" s="9" t="s">
        <v>1626</v>
      </c>
      <c r="H80" s="9" t="s">
        <v>1625</v>
      </c>
      <c r="I80" s="8">
        <v>140384.6</v>
      </c>
      <c r="J80" s="6">
        <v>0.01</v>
      </c>
      <c r="K80" s="8">
        <v>0</v>
      </c>
      <c r="L80" s="8">
        <f t="shared" si="3"/>
        <v>0.01</v>
      </c>
      <c r="M80" s="8">
        <v>72298.070000000007</v>
      </c>
      <c r="N80" s="8">
        <f t="shared" si="4"/>
        <v>72298.060000000012</v>
      </c>
    </row>
    <row r="81" spans="2:14" ht="60">
      <c r="B81" s="9" t="s">
        <v>1427</v>
      </c>
      <c r="C81" s="9" t="s">
        <v>1428</v>
      </c>
      <c r="D81" s="9" t="s">
        <v>2189</v>
      </c>
      <c r="E81" s="9" t="s">
        <v>1427</v>
      </c>
      <c r="F81" s="7" t="s">
        <v>1429</v>
      </c>
      <c r="G81" s="9" t="s">
        <v>1626</v>
      </c>
      <c r="H81" s="9" t="s">
        <v>1625</v>
      </c>
      <c r="I81" s="8">
        <v>24273.02</v>
      </c>
      <c r="J81" s="6">
        <v>0.01</v>
      </c>
      <c r="K81" s="8">
        <v>0</v>
      </c>
      <c r="L81" s="8">
        <f t="shared" si="3"/>
        <v>0.01</v>
      </c>
      <c r="M81" s="8">
        <v>18932.96</v>
      </c>
      <c r="N81" s="8">
        <f t="shared" si="4"/>
        <v>18932.95</v>
      </c>
    </row>
    <row r="82" spans="2:14" ht="60">
      <c r="B82" s="9" t="s">
        <v>1598</v>
      </c>
      <c r="C82" s="9" t="s">
        <v>110</v>
      </c>
      <c r="D82" s="9" t="s">
        <v>2184</v>
      </c>
      <c r="E82" s="9" t="s">
        <v>1598</v>
      </c>
      <c r="F82" s="7" t="s">
        <v>27135</v>
      </c>
      <c r="G82" s="9" t="s">
        <v>1626</v>
      </c>
      <c r="H82" s="9" t="s">
        <v>1625</v>
      </c>
      <c r="I82" s="8">
        <v>733257185.86000001</v>
      </c>
      <c r="J82" s="8">
        <v>46639913.921686739</v>
      </c>
      <c r="K82" s="8">
        <v>0</v>
      </c>
      <c r="L82" s="8">
        <f t="shared" si="3"/>
        <v>46639913.921686739</v>
      </c>
      <c r="M82" s="8">
        <v>67972941.129999995</v>
      </c>
      <c r="N82" s="8">
        <f t="shared" si="4"/>
        <v>21333027.208313257</v>
      </c>
    </row>
    <row r="83" spans="2:14" ht="60">
      <c r="B83" s="9" t="s">
        <v>628</v>
      </c>
      <c r="C83" s="9" t="s">
        <v>629</v>
      </c>
      <c r="D83" s="9" t="s">
        <v>2183</v>
      </c>
      <c r="E83" s="9" t="s">
        <v>628</v>
      </c>
      <c r="F83" s="7" t="s">
        <v>2554</v>
      </c>
      <c r="G83" s="9" t="s">
        <v>1626</v>
      </c>
      <c r="H83" s="9" t="s">
        <v>1625</v>
      </c>
      <c r="I83" s="8">
        <v>321788065.36000001</v>
      </c>
      <c r="J83" s="8">
        <v>19416825.087499999</v>
      </c>
      <c r="K83" s="8">
        <v>0</v>
      </c>
      <c r="L83" s="8">
        <f t="shared" si="3"/>
        <v>19416825.087499999</v>
      </c>
      <c r="M83" s="8">
        <v>33144170.739999998</v>
      </c>
      <c r="N83" s="8">
        <f t="shared" si="4"/>
        <v>13727345.6525</v>
      </c>
    </row>
    <row r="84" spans="2:14" ht="60">
      <c r="B84" s="9" t="s">
        <v>631</v>
      </c>
      <c r="C84" s="9" t="s">
        <v>632</v>
      </c>
      <c r="D84" s="9" t="s">
        <v>2182</v>
      </c>
      <c r="E84" s="9" t="s">
        <v>631</v>
      </c>
      <c r="F84" s="7" t="s">
        <v>27136</v>
      </c>
      <c r="G84" s="9" t="s">
        <v>1626</v>
      </c>
      <c r="H84" s="9" t="s">
        <v>1625</v>
      </c>
      <c r="I84" s="8">
        <v>56459655.450000003</v>
      </c>
      <c r="J84" s="8">
        <v>1954754.4624999999</v>
      </c>
      <c r="K84" s="8">
        <v>0</v>
      </c>
      <c r="L84" s="8">
        <f t="shared" si="3"/>
        <v>1954754.4624999999</v>
      </c>
      <c r="M84" s="8">
        <v>4697443.34</v>
      </c>
      <c r="N84" s="8">
        <f t="shared" si="4"/>
        <v>2742688.8774999999</v>
      </c>
    </row>
    <row r="85" spans="2:14" ht="60">
      <c r="B85" s="9" t="s">
        <v>634</v>
      </c>
      <c r="C85" s="9" t="s">
        <v>635</v>
      </c>
      <c r="D85" s="9" t="s">
        <v>2181</v>
      </c>
      <c r="E85" s="9" t="s">
        <v>634</v>
      </c>
      <c r="F85" s="7" t="s">
        <v>2894</v>
      </c>
      <c r="G85" s="9" t="s">
        <v>1626</v>
      </c>
      <c r="H85" s="9" t="s">
        <v>1625</v>
      </c>
      <c r="I85" s="8">
        <v>61114345.770000003</v>
      </c>
      <c r="J85" s="8">
        <v>2994985.873493976</v>
      </c>
      <c r="K85" s="8">
        <v>0</v>
      </c>
      <c r="L85" s="8">
        <f t="shared" si="3"/>
        <v>2994985.873493976</v>
      </c>
      <c r="M85" s="8">
        <v>6722578.0300000003</v>
      </c>
      <c r="N85" s="8">
        <f t="shared" si="4"/>
        <v>3727592.1565060243</v>
      </c>
    </row>
    <row r="86" spans="2:14" ht="60">
      <c r="B86" s="9" t="s">
        <v>610</v>
      </c>
      <c r="C86" s="9" t="s">
        <v>611</v>
      </c>
      <c r="D86" s="9" t="s">
        <v>2180</v>
      </c>
      <c r="E86" s="9" t="s">
        <v>610</v>
      </c>
      <c r="F86" s="7" t="s">
        <v>2922</v>
      </c>
      <c r="G86" s="9" t="s">
        <v>1626</v>
      </c>
      <c r="H86" s="9" t="s">
        <v>1625</v>
      </c>
      <c r="I86" s="8">
        <v>107338702.95999999</v>
      </c>
      <c r="J86" s="8">
        <v>6604725.5240963846</v>
      </c>
      <c r="K86" s="8">
        <v>0</v>
      </c>
      <c r="L86" s="8">
        <f t="shared" si="3"/>
        <v>6604725.5240963846</v>
      </c>
      <c r="M86" s="8">
        <v>12043402.48</v>
      </c>
      <c r="N86" s="8">
        <f t="shared" si="4"/>
        <v>5438676.9559036158</v>
      </c>
    </row>
    <row r="87" spans="2:14" ht="45">
      <c r="B87" s="9" t="s">
        <v>637</v>
      </c>
      <c r="C87" s="9" t="s">
        <v>638</v>
      </c>
      <c r="D87" s="9" t="s">
        <v>2179</v>
      </c>
      <c r="E87" s="9" t="s">
        <v>637</v>
      </c>
      <c r="F87" s="7" t="s">
        <v>2907</v>
      </c>
      <c r="G87" s="9" t="s">
        <v>1626</v>
      </c>
      <c r="H87" s="9" t="s">
        <v>1625</v>
      </c>
      <c r="I87" s="8">
        <v>174149762.53</v>
      </c>
      <c r="J87" s="8">
        <v>12718664.759036142</v>
      </c>
      <c r="K87" s="8">
        <v>0</v>
      </c>
      <c r="L87" s="8">
        <f t="shared" si="3"/>
        <v>12718664.759036142</v>
      </c>
      <c r="M87" s="8">
        <v>16300417.779999999</v>
      </c>
      <c r="N87" s="8">
        <f t="shared" si="4"/>
        <v>3581753.020963857</v>
      </c>
    </row>
    <row r="88" spans="2:14" ht="45">
      <c r="B88" s="9" t="s">
        <v>640</v>
      </c>
      <c r="C88" s="9" t="s">
        <v>641</v>
      </c>
      <c r="D88" s="9" t="s">
        <v>2178</v>
      </c>
      <c r="E88" s="9" t="s">
        <v>640</v>
      </c>
      <c r="F88" s="7" t="s">
        <v>2537</v>
      </c>
      <c r="G88" s="9" t="s">
        <v>1626</v>
      </c>
      <c r="H88" s="9" t="s">
        <v>1625</v>
      </c>
      <c r="I88" s="8">
        <v>41342682.079999998</v>
      </c>
      <c r="J88" s="8">
        <v>1857612.95625</v>
      </c>
      <c r="K88" s="8">
        <v>0</v>
      </c>
      <c r="L88" s="8">
        <f t="shared" si="3"/>
        <v>1857612.95625</v>
      </c>
      <c r="M88" s="8">
        <v>4258296.26</v>
      </c>
      <c r="N88" s="8">
        <f t="shared" si="4"/>
        <v>2400683.30375</v>
      </c>
    </row>
    <row r="89" spans="2:14" ht="60">
      <c r="B89" s="9" t="s">
        <v>643</v>
      </c>
      <c r="C89" s="9" t="s">
        <v>644</v>
      </c>
      <c r="D89" s="9" t="s">
        <v>2176</v>
      </c>
      <c r="E89" s="9" t="s">
        <v>643</v>
      </c>
      <c r="F89" s="7" t="s">
        <v>2532</v>
      </c>
      <c r="G89" s="9" t="s">
        <v>1626</v>
      </c>
      <c r="H89" s="9" t="s">
        <v>1625</v>
      </c>
      <c r="I89" s="8">
        <v>114339875.48999999</v>
      </c>
      <c r="J89" s="8">
        <v>4506284.2937499993</v>
      </c>
      <c r="K89" s="8">
        <v>0</v>
      </c>
      <c r="L89" s="8">
        <f t="shared" si="3"/>
        <v>4506284.2937499993</v>
      </c>
      <c r="M89" s="8">
        <v>14269616.460000001</v>
      </c>
      <c r="N89" s="8">
        <f t="shared" si="4"/>
        <v>9763332.1662500016</v>
      </c>
    </row>
    <row r="90" spans="2:14" ht="60">
      <c r="B90" s="9" t="s">
        <v>646</v>
      </c>
      <c r="C90" s="9" t="s">
        <v>647</v>
      </c>
      <c r="D90" s="9" t="s">
        <v>2175</v>
      </c>
      <c r="E90" s="9" t="s">
        <v>646</v>
      </c>
      <c r="F90" s="7" t="s">
        <v>2754</v>
      </c>
      <c r="G90" s="9" t="s">
        <v>1626</v>
      </c>
      <c r="H90" s="9" t="s">
        <v>1625</v>
      </c>
      <c r="I90" s="8">
        <v>186136606.94</v>
      </c>
      <c r="J90" s="8">
        <v>12366336.30177515</v>
      </c>
      <c r="K90" s="8">
        <v>0</v>
      </c>
      <c r="L90" s="8">
        <f t="shared" si="3"/>
        <v>12366336.30177515</v>
      </c>
      <c r="M90" s="8">
        <v>22559756.760000002</v>
      </c>
      <c r="N90" s="8">
        <f t="shared" si="4"/>
        <v>10193420.458224852</v>
      </c>
    </row>
    <row r="91" spans="2:14" ht="60">
      <c r="B91" s="9" t="s">
        <v>649</v>
      </c>
      <c r="C91" s="9" t="s">
        <v>650</v>
      </c>
      <c r="D91" s="9" t="s">
        <v>2174</v>
      </c>
      <c r="E91" s="9" t="s">
        <v>649</v>
      </c>
      <c r="F91" s="7" t="s">
        <v>2763</v>
      </c>
      <c r="G91" s="9" t="s">
        <v>1626</v>
      </c>
      <c r="H91" s="9" t="s">
        <v>1625</v>
      </c>
      <c r="I91" s="8">
        <v>150480555.30000001</v>
      </c>
      <c r="J91" s="8">
        <v>8521061.0473372787</v>
      </c>
      <c r="K91" s="8">
        <v>0</v>
      </c>
      <c r="L91" s="8">
        <f t="shared" si="3"/>
        <v>8521061.0473372787</v>
      </c>
      <c r="M91" s="8">
        <v>15649977.75</v>
      </c>
      <c r="N91" s="8">
        <f t="shared" si="4"/>
        <v>7128916.7026627213</v>
      </c>
    </row>
    <row r="92" spans="2:14" ht="30">
      <c r="B92" s="9" t="s">
        <v>76</v>
      </c>
      <c r="C92" s="9" t="s">
        <v>77</v>
      </c>
      <c r="D92" s="9" t="s">
        <v>2173</v>
      </c>
      <c r="E92" s="9" t="s">
        <v>76</v>
      </c>
      <c r="F92" s="7" t="s">
        <v>2694</v>
      </c>
      <c r="G92" s="9" t="s">
        <v>1626</v>
      </c>
      <c r="H92" s="9" t="s">
        <v>1625</v>
      </c>
      <c r="I92" s="8">
        <v>1678920.81</v>
      </c>
      <c r="J92" s="8">
        <v>1029923.5475483449</v>
      </c>
      <c r="K92" s="8">
        <v>0</v>
      </c>
      <c r="L92" s="8">
        <f t="shared" si="3"/>
        <v>1029923.5475483449</v>
      </c>
      <c r="M92" s="8">
        <v>985694.41</v>
      </c>
      <c r="N92" s="8">
        <f t="shared" si="4"/>
        <v>-44229.137548344908</v>
      </c>
    </row>
    <row r="93" spans="2:14" ht="60">
      <c r="B93" s="9" t="s">
        <v>2169</v>
      </c>
      <c r="C93" s="9" t="s">
        <v>2171</v>
      </c>
      <c r="D93" s="9" t="s">
        <v>2170</v>
      </c>
      <c r="E93" s="9" t="s">
        <v>2169</v>
      </c>
      <c r="F93" s="7" t="s">
        <v>2469</v>
      </c>
      <c r="G93" s="9" t="s">
        <v>1626</v>
      </c>
      <c r="H93" s="9" t="s">
        <v>1621</v>
      </c>
      <c r="I93" s="8">
        <v>338987.47</v>
      </c>
      <c r="J93" s="8">
        <v>172744.10297259942</v>
      </c>
      <c r="K93" s="8">
        <v>0</v>
      </c>
      <c r="L93" s="8">
        <f t="shared" si="3"/>
        <v>172744.10297259942</v>
      </c>
      <c r="M93" s="8">
        <v>169222.55</v>
      </c>
      <c r="N93" s="8">
        <f t="shared" si="4"/>
        <v>-3521.5529725994274</v>
      </c>
    </row>
    <row r="94" spans="2:14" ht="45">
      <c r="B94" s="9" t="s">
        <v>652</v>
      </c>
      <c r="C94" s="9" t="s">
        <v>653</v>
      </c>
      <c r="D94" s="9" t="s">
        <v>2167</v>
      </c>
      <c r="E94" s="9" t="s">
        <v>652</v>
      </c>
      <c r="F94" s="7" t="s">
        <v>2772</v>
      </c>
      <c r="G94" s="9" t="s">
        <v>1626</v>
      </c>
      <c r="H94" s="9" t="s">
        <v>1625</v>
      </c>
      <c r="I94" s="8">
        <v>5955231.0199999996</v>
      </c>
      <c r="J94" s="8">
        <v>751076.23897058819</v>
      </c>
      <c r="K94" s="8">
        <v>0</v>
      </c>
      <c r="L94" s="8">
        <f t="shared" si="3"/>
        <v>751076.23897058819</v>
      </c>
      <c r="M94" s="8">
        <v>2330877.42</v>
      </c>
      <c r="N94" s="8">
        <f t="shared" si="4"/>
        <v>1579801.1810294117</v>
      </c>
    </row>
    <row r="95" spans="2:14" ht="30">
      <c r="B95" s="9" t="s">
        <v>655</v>
      </c>
      <c r="C95" s="9" t="s">
        <v>656</v>
      </c>
      <c r="D95" s="9" t="s">
        <v>2166</v>
      </c>
      <c r="E95" s="9" t="s">
        <v>655</v>
      </c>
      <c r="F95" s="7" t="s">
        <v>2165</v>
      </c>
      <c r="G95" s="9" t="s">
        <v>1622</v>
      </c>
      <c r="H95" s="9" t="s">
        <v>1621</v>
      </c>
      <c r="I95" s="8">
        <v>10189.27</v>
      </c>
      <c r="J95" s="8">
        <v>3108.2884154787903</v>
      </c>
      <c r="K95" s="8">
        <v>0</v>
      </c>
      <c r="L95" s="8">
        <f t="shared" si="3"/>
        <v>3108.2884154787903</v>
      </c>
      <c r="M95" s="8">
        <v>21920.18</v>
      </c>
      <c r="N95" s="8">
        <f t="shared" si="4"/>
        <v>18811.89158452121</v>
      </c>
    </row>
    <row r="96" spans="2:14" ht="75">
      <c r="B96" s="9" t="s">
        <v>658</v>
      </c>
      <c r="C96" s="9" t="s">
        <v>659</v>
      </c>
      <c r="D96" s="9" t="s">
        <v>2164</v>
      </c>
      <c r="E96" s="9" t="s">
        <v>658</v>
      </c>
      <c r="F96" s="7" t="s">
        <v>2631</v>
      </c>
      <c r="G96" s="9" t="s">
        <v>1626</v>
      </c>
      <c r="H96" s="9" t="s">
        <v>1625</v>
      </c>
      <c r="I96" s="8">
        <v>103241.69</v>
      </c>
      <c r="J96" s="6">
        <v>0.01</v>
      </c>
      <c r="K96" s="8">
        <v>0</v>
      </c>
      <c r="L96" s="8">
        <f t="shared" si="3"/>
        <v>0.01</v>
      </c>
      <c r="M96" s="8">
        <v>23167.43</v>
      </c>
      <c r="N96" s="8">
        <f t="shared" si="4"/>
        <v>23167.420000000002</v>
      </c>
    </row>
    <row r="97" spans="2:14" ht="30">
      <c r="B97" s="9" t="s">
        <v>85</v>
      </c>
      <c r="C97" s="9" t="s">
        <v>86</v>
      </c>
      <c r="D97" s="9" t="s">
        <v>2162</v>
      </c>
      <c r="E97" s="9" t="s">
        <v>85</v>
      </c>
      <c r="F97" s="7" t="s">
        <v>2161</v>
      </c>
      <c r="G97" s="9" t="s">
        <v>1626</v>
      </c>
      <c r="H97" s="9" t="s">
        <v>1625</v>
      </c>
      <c r="I97" s="8">
        <v>565950579.16999996</v>
      </c>
      <c r="J97" s="8">
        <v>126777963.85620916</v>
      </c>
      <c r="K97" s="8">
        <v>0</v>
      </c>
      <c r="L97" s="8">
        <f t="shared" si="3"/>
        <v>126777963.85620916</v>
      </c>
      <c r="M97" s="8">
        <v>217211832.28</v>
      </c>
      <c r="N97" s="8">
        <f t="shared" si="4"/>
        <v>90433868.423790842</v>
      </c>
    </row>
    <row r="98" spans="2:14" ht="30">
      <c r="B98" s="9" t="s">
        <v>664</v>
      </c>
      <c r="C98" s="9" t="s">
        <v>665</v>
      </c>
      <c r="D98" s="9" t="s">
        <v>3007</v>
      </c>
      <c r="E98" s="9" t="s">
        <v>664</v>
      </c>
      <c r="F98" s="7" t="s">
        <v>27137</v>
      </c>
      <c r="G98" s="9" t="s">
        <v>1626</v>
      </c>
      <c r="H98" s="9" t="s">
        <v>1625</v>
      </c>
      <c r="I98" s="8">
        <v>102069.99</v>
      </c>
      <c r="J98" s="8">
        <v>30375</v>
      </c>
      <c r="K98" s="8">
        <v>0</v>
      </c>
      <c r="L98" s="8">
        <f t="shared" si="3"/>
        <v>30375</v>
      </c>
      <c r="M98" s="8">
        <v>49891.82</v>
      </c>
      <c r="N98" s="8">
        <f t="shared" si="4"/>
        <v>19516.82</v>
      </c>
    </row>
    <row r="99" spans="2:14" ht="30">
      <c r="B99" s="9" t="s">
        <v>667</v>
      </c>
      <c r="C99" s="9" t="s">
        <v>668</v>
      </c>
      <c r="D99" s="9" t="s">
        <v>2158</v>
      </c>
      <c r="E99" s="9" t="s">
        <v>667</v>
      </c>
      <c r="F99" s="7" t="s">
        <v>2157</v>
      </c>
      <c r="G99" s="9" t="s">
        <v>1626</v>
      </c>
      <c r="H99" s="9" t="s">
        <v>1625</v>
      </c>
      <c r="I99" s="8">
        <v>1019897.69</v>
      </c>
      <c r="J99" s="8">
        <v>134717.70414201182</v>
      </c>
      <c r="K99" s="8">
        <v>0</v>
      </c>
      <c r="L99" s="8">
        <f t="shared" si="3"/>
        <v>134717.70414201182</v>
      </c>
      <c r="M99" s="8">
        <v>183581.58</v>
      </c>
      <c r="N99" s="8">
        <f t="shared" si="4"/>
        <v>48863.875857988169</v>
      </c>
    </row>
    <row r="100" spans="2:14" ht="45">
      <c r="B100" s="9" t="s">
        <v>1430</v>
      </c>
      <c r="C100" s="9" t="s">
        <v>1431</v>
      </c>
      <c r="D100" s="9" t="s">
        <v>2156</v>
      </c>
      <c r="E100" s="9" t="s">
        <v>1430</v>
      </c>
      <c r="F100" s="7" t="s">
        <v>2155</v>
      </c>
      <c r="G100" s="9" t="s">
        <v>1626</v>
      </c>
      <c r="H100" s="9" t="s">
        <v>1625</v>
      </c>
      <c r="I100" s="8">
        <v>762103.37</v>
      </c>
      <c r="J100" s="8">
        <v>297578.96296296298</v>
      </c>
      <c r="K100" s="8">
        <v>0</v>
      </c>
      <c r="L100" s="8">
        <f t="shared" si="3"/>
        <v>297578.96296296298</v>
      </c>
      <c r="M100" s="8">
        <v>624924.76</v>
      </c>
      <c r="N100" s="8">
        <f t="shared" si="4"/>
        <v>327345.79703703703</v>
      </c>
    </row>
    <row r="101" spans="2:14" ht="45">
      <c r="B101" s="9" t="s">
        <v>88</v>
      </c>
      <c r="C101" s="9" t="s">
        <v>89</v>
      </c>
      <c r="D101" s="9" t="s">
        <v>2154</v>
      </c>
      <c r="E101" s="9" t="s">
        <v>88</v>
      </c>
      <c r="F101" s="7" t="s">
        <v>27138</v>
      </c>
      <c r="G101" s="9" t="s">
        <v>1622</v>
      </c>
      <c r="H101" s="9" t="s">
        <v>1621</v>
      </c>
      <c r="I101" s="8">
        <v>835468.82</v>
      </c>
      <c r="J101" s="8">
        <v>184851.07369281078</v>
      </c>
      <c r="K101" s="8">
        <v>0</v>
      </c>
      <c r="L101" s="8">
        <f t="shared" si="3"/>
        <v>184851.07369281078</v>
      </c>
      <c r="M101" s="8">
        <v>460176.22</v>
      </c>
      <c r="N101" s="8">
        <f t="shared" si="4"/>
        <v>275325.14630718919</v>
      </c>
    </row>
    <row r="102" spans="2:14" ht="45">
      <c r="B102" s="9" t="s">
        <v>619</v>
      </c>
      <c r="C102" s="9" t="s">
        <v>620</v>
      </c>
      <c r="D102" s="9" t="s">
        <v>2191</v>
      </c>
      <c r="E102" s="9" t="s">
        <v>619</v>
      </c>
      <c r="F102" s="7" t="s">
        <v>27139</v>
      </c>
      <c r="G102" s="9" t="s">
        <v>1622</v>
      </c>
      <c r="H102" s="9" t="s">
        <v>1621</v>
      </c>
      <c r="I102" s="8">
        <v>43480.63</v>
      </c>
      <c r="J102" s="8">
        <v>44754.482928873738</v>
      </c>
      <c r="K102" s="8">
        <v>0</v>
      </c>
      <c r="L102" s="8">
        <f t="shared" si="3"/>
        <v>44754.482928873738</v>
      </c>
      <c r="M102" s="8">
        <v>89148.34</v>
      </c>
      <c r="N102" s="8">
        <f t="shared" si="4"/>
        <v>44393.857071126258</v>
      </c>
    </row>
    <row r="103" spans="2:14" ht="30">
      <c r="B103" s="9" t="s">
        <v>670</v>
      </c>
      <c r="C103" s="9" t="s">
        <v>671</v>
      </c>
      <c r="D103" s="9" t="s">
        <v>2153</v>
      </c>
      <c r="E103" s="9" t="s">
        <v>670</v>
      </c>
      <c r="F103" s="7" t="s">
        <v>2596</v>
      </c>
      <c r="G103" s="9" t="s">
        <v>1622</v>
      </c>
      <c r="H103" s="9" t="s">
        <v>1621</v>
      </c>
      <c r="I103" s="8">
        <v>217949.07</v>
      </c>
      <c r="J103" s="8">
        <v>102139.75420272647</v>
      </c>
      <c r="K103" s="8">
        <v>0</v>
      </c>
      <c r="L103" s="8">
        <f t="shared" si="3"/>
        <v>102139.75420272647</v>
      </c>
      <c r="M103" s="8">
        <v>74800.12</v>
      </c>
      <c r="N103" s="8">
        <f t="shared" si="4"/>
        <v>-27339.634202726476</v>
      </c>
    </row>
    <row r="104" spans="2:14" ht="30">
      <c r="B104" s="9" t="s">
        <v>673</v>
      </c>
      <c r="C104" s="9" t="s">
        <v>674</v>
      </c>
      <c r="D104" s="9" t="s">
        <v>2152</v>
      </c>
      <c r="E104" s="9" t="s">
        <v>673</v>
      </c>
      <c r="F104" s="7" t="s">
        <v>2592</v>
      </c>
      <c r="G104" s="9" t="s">
        <v>1622</v>
      </c>
      <c r="H104" s="9" t="s">
        <v>1621</v>
      </c>
      <c r="I104" s="8">
        <v>351143</v>
      </c>
      <c r="J104" s="8">
        <v>304051.26764214155</v>
      </c>
      <c r="K104" s="8">
        <v>0</v>
      </c>
      <c r="L104" s="8">
        <f t="shared" si="3"/>
        <v>304051.26764214155</v>
      </c>
      <c r="M104" s="8">
        <v>681217.42</v>
      </c>
      <c r="N104" s="8">
        <f t="shared" si="4"/>
        <v>377166.15235785849</v>
      </c>
    </row>
    <row r="105" spans="2:14" ht="45">
      <c r="B105" s="9" t="s">
        <v>91</v>
      </c>
      <c r="C105" s="9" t="s">
        <v>92</v>
      </c>
      <c r="D105" s="9" t="s">
        <v>2149</v>
      </c>
      <c r="E105" s="9" t="s">
        <v>91</v>
      </c>
      <c r="F105" s="7" t="s">
        <v>2731</v>
      </c>
      <c r="G105" s="9" t="s">
        <v>1626</v>
      </c>
      <c r="H105" s="9" t="s">
        <v>1625</v>
      </c>
      <c r="I105" s="8">
        <v>1205498.78</v>
      </c>
      <c r="J105" s="8">
        <v>1556.35</v>
      </c>
      <c r="K105" s="8">
        <v>0</v>
      </c>
      <c r="L105" s="8">
        <f t="shared" si="3"/>
        <v>1556.35</v>
      </c>
      <c r="M105" s="8">
        <v>111749.74</v>
      </c>
      <c r="N105" s="8">
        <f t="shared" si="4"/>
        <v>110193.39</v>
      </c>
    </row>
    <row r="106" spans="2:14" ht="30">
      <c r="B106" s="9" t="s">
        <v>3008</v>
      </c>
      <c r="C106" s="9" t="s">
        <v>677</v>
      </c>
      <c r="D106" s="9" t="s">
        <v>2151</v>
      </c>
      <c r="E106" s="9" t="s">
        <v>3008</v>
      </c>
      <c r="F106" s="7" t="s">
        <v>2147</v>
      </c>
      <c r="G106" s="9" t="s">
        <v>1626</v>
      </c>
      <c r="H106" s="9" t="s">
        <v>1625</v>
      </c>
      <c r="I106" s="8">
        <v>105050483.23</v>
      </c>
      <c r="J106" s="8">
        <v>5313856.9562499989</v>
      </c>
      <c r="K106" s="8">
        <v>0</v>
      </c>
      <c r="L106" s="8">
        <f t="shared" si="3"/>
        <v>5313856.9562499989</v>
      </c>
      <c r="M106" s="8">
        <v>9738179.7899999991</v>
      </c>
      <c r="N106" s="8">
        <f t="shared" si="4"/>
        <v>4424322.8337500002</v>
      </c>
    </row>
    <row r="107" spans="2:14" ht="45">
      <c r="B107" s="9" t="s">
        <v>94</v>
      </c>
      <c r="C107" s="9" t="s">
        <v>95</v>
      </c>
      <c r="D107" s="9" t="s">
        <v>2144</v>
      </c>
      <c r="E107" s="9" t="s">
        <v>94</v>
      </c>
      <c r="F107" s="7" t="s">
        <v>2923</v>
      </c>
      <c r="G107" s="9" t="s">
        <v>1626</v>
      </c>
      <c r="H107" s="9" t="s">
        <v>1625</v>
      </c>
      <c r="I107" s="8">
        <v>161997.31</v>
      </c>
      <c r="J107" s="8">
        <v>19769.439759036148</v>
      </c>
      <c r="K107" s="8">
        <v>0</v>
      </c>
      <c r="L107" s="8">
        <f t="shared" si="3"/>
        <v>19769.439759036148</v>
      </c>
      <c r="M107" s="8">
        <v>42119.3</v>
      </c>
      <c r="N107" s="8">
        <f t="shared" si="4"/>
        <v>22349.860240963855</v>
      </c>
    </row>
    <row r="108" spans="2:14" ht="45">
      <c r="B108" s="9" t="s">
        <v>679</v>
      </c>
      <c r="C108" s="9" t="s">
        <v>680</v>
      </c>
      <c r="D108" s="9" t="s">
        <v>2143</v>
      </c>
      <c r="E108" s="9" t="s">
        <v>679</v>
      </c>
      <c r="F108" s="7" t="s">
        <v>2608</v>
      </c>
      <c r="G108" s="9" t="s">
        <v>1622</v>
      </c>
      <c r="H108" s="9" t="s">
        <v>1621</v>
      </c>
      <c r="I108" s="8">
        <v>73579.850000000006</v>
      </c>
      <c r="J108" s="8">
        <v>22445.905876246983</v>
      </c>
      <c r="K108" s="8">
        <v>0</v>
      </c>
      <c r="L108" s="8">
        <f t="shared" si="3"/>
        <v>22445.905876246983</v>
      </c>
      <c r="M108" s="8">
        <v>52764.11</v>
      </c>
      <c r="N108" s="8">
        <f t="shared" si="4"/>
        <v>30318.204123753017</v>
      </c>
    </row>
    <row r="109" spans="2:14" ht="45">
      <c r="B109" s="9" t="s">
        <v>1519</v>
      </c>
      <c r="C109" s="9" t="s">
        <v>1520</v>
      </c>
      <c r="D109" s="9" t="s">
        <v>2315</v>
      </c>
      <c r="E109" s="9" t="s">
        <v>1519</v>
      </c>
      <c r="F109" s="7" t="s">
        <v>2662</v>
      </c>
      <c r="G109" s="9" t="s">
        <v>1626</v>
      </c>
      <c r="H109" s="9" t="s">
        <v>1621</v>
      </c>
      <c r="I109" s="8">
        <v>173083.07</v>
      </c>
      <c r="J109" s="8">
        <v>44251.222699197795</v>
      </c>
      <c r="K109" s="8">
        <v>0</v>
      </c>
      <c r="L109" s="8">
        <f t="shared" si="3"/>
        <v>44251.222699197795</v>
      </c>
      <c r="M109" s="8">
        <v>124204.41</v>
      </c>
      <c r="N109" s="8">
        <f t="shared" si="4"/>
        <v>79953.187300802208</v>
      </c>
    </row>
    <row r="110" spans="2:14" ht="45">
      <c r="B110" s="9" t="s">
        <v>100</v>
      </c>
      <c r="C110" s="9" t="s">
        <v>101</v>
      </c>
      <c r="D110" s="9" t="s">
        <v>2138</v>
      </c>
      <c r="E110" s="9" t="s">
        <v>100</v>
      </c>
      <c r="F110" s="7" t="s">
        <v>2968</v>
      </c>
      <c r="G110" s="9" t="s">
        <v>1626</v>
      </c>
      <c r="H110" s="9" t="s">
        <v>1625</v>
      </c>
      <c r="I110" s="8">
        <v>822097.54</v>
      </c>
      <c r="J110" s="8">
        <v>34749.343558282213</v>
      </c>
      <c r="K110" s="8">
        <v>0</v>
      </c>
      <c r="L110" s="8">
        <f t="shared" si="3"/>
        <v>34749.343558282213</v>
      </c>
      <c r="M110" s="8">
        <v>109010.13</v>
      </c>
      <c r="N110" s="8">
        <f t="shared" si="4"/>
        <v>74260.786441717792</v>
      </c>
    </row>
    <row r="111" spans="2:14" ht="60">
      <c r="B111" s="9" t="s">
        <v>661</v>
      </c>
      <c r="C111" s="9" t="s">
        <v>662</v>
      </c>
      <c r="D111" s="9" t="s">
        <v>2160</v>
      </c>
      <c r="E111" s="9" t="s">
        <v>661</v>
      </c>
      <c r="F111" s="7" t="s">
        <v>27140</v>
      </c>
      <c r="G111" s="9" t="s">
        <v>1622</v>
      </c>
      <c r="H111" s="9" t="s">
        <v>1621</v>
      </c>
      <c r="I111" s="8">
        <v>430704.32</v>
      </c>
      <c r="J111" s="8">
        <v>385474.07049482228</v>
      </c>
      <c r="K111" s="8">
        <v>0</v>
      </c>
      <c r="L111" s="8">
        <f t="shared" si="3"/>
        <v>385474.07049482228</v>
      </c>
      <c r="M111" s="8">
        <v>215266.02</v>
      </c>
      <c r="N111" s="8">
        <f t="shared" si="4"/>
        <v>-170208.0504948223</v>
      </c>
    </row>
    <row r="112" spans="2:14" ht="45">
      <c r="B112" s="9" t="s">
        <v>1607</v>
      </c>
      <c r="C112" s="9" t="s">
        <v>1871</v>
      </c>
      <c r="D112" s="9" t="s">
        <v>1870</v>
      </c>
      <c r="E112" s="9" t="s">
        <v>1607</v>
      </c>
      <c r="F112" s="7" t="s">
        <v>27141</v>
      </c>
      <c r="G112" s="9" t="s">
        <v>1622</v>
      </c>
      <c r="H112" s="9" t="s">
        <v>1625</v>
      </c>
      <c r="I112" s="8">
        <v>341018820.10000002</v>
      </c>
      <c r="J112" s="8">
        <v>47150737.705521479</v>
      </c>
      <c r="K112" s="8">
        <v>62213939.020000003</v>
      </c>
      <c r="L112" s="8">
        <f t="shared" si="3"/>
        <v>109364676.72552148</v>
      </c>
      <c r="M112" s="8">
        <v>237656015.72999999</v>
      </c>
      <c r="N112" s="8">
        <f t="shared" si="4"/>
        <v>128291339.00447851</v>
      </c>
    </row>
    <row r="113" spans="2:14" ht="45">
      <c r="B113" s="9" t="s">
        <v>103</v>
      </c>
      <c r="C113" s="9" t="s">
        <v>104</v>
      </c>
      <c r="D113" s="9" t="s">
        <v>3010</v>
      </c>
      <c r="E113" s="9" t="s">
        <v>103</v>
      </c>
      <c r="F113" s="7" t="s">
        <v>2927</v>
      </c>
      <c r="G113" s="9" t="s">
        <v>1626</v>
      </c>
      <c r="H113" s="9" t="s">
        <v>1625</v>
      </c>
      <c r="I113" s="8">
        <v>60562.61</v>
      </c>
      <c r="J113" s="8">
        <v>7746.385542168674</v>
      </c>
      <c r="K113" s="8">
        <v>0</v>
      </c>
      <c r="L113" s="8">
        <f t="shared" si="3"/>
        <v>7746.385542168674</v>
      </c>
      <c r="M113" s="8">
        <v>14207.99</v>
      </c>
      <c r="N113" s="8">
        <f t="shared" si="4"/>
        <v>6461.6044578313258</v>
      </c>
    </row>
    <row r="114" spans="2:14" ht="30">
      <c r="B114" s="9" t="s">
        <v>685</v>
      </c>
      <c r="C114" s="9" t="s">
        <v>686</v>
      </c>
      <c r="D114" s="9" t="s">
        <v>1924</v>
      </c>
      <c r="E114" s="9" t="s">
        <v>685</v>
      </c>
      <c r="F114" s="7" t="s">
        <v>2898</v>
      </c>
      <c r="G114" s="9" t="s">
        <v>1626</v>
      </c>
      <c r="H114" s="9" t="s">
        <v>1625</v>
      </c>
      <c r="I114" s="8">
        <v>10147897.050000001</v>
      </c>
      <c r="J114" s="8">
        <v>818016.98795180721</v>
      </c>
      <c r="K114" s="8">
        <v>0</v>
      </c>
      <c r="L114" s="8">
        <f t="shared" si="3"/>
        <v>818016.98795180721</v>
      </c>
      <c r="M114" s="8">
        <v>2232537.35</v>
      </c>
      <c r="N114" s="8">
        <f t="shared" si="4"/>
        <v>1414520.3620481929</v>
      </c>
    </row>
    <row r="115" spans="2:14" ht="45">
      <c r="B115" s="9" t="s">
        <v>106</v>
      </c>
      <c r="C115" s="9" t="s">
        <v>107</v>
      </c>
      <c r="D115" s="9" t="s">
        <v>2134</v>
      </c>
      <c r="E115" s="9" t="s">
        <v>106</v>
      </c>
      <c r="F115" s="7" t="s">
        <v>2613</v>
      </c>
      <c r="G115" s="9" t="s">
        <v>1622</v>
      </c>
      <c r="H115" s="9" t="s">
        <v>1625</v>
      </c>
      <c r="I115" s="8">
        <v>174194</v>
      </c>
      <c r="J115" s="8">
        <v>115550.50998062808</v>
      </c>
      <c r="K115" s="8">
        <v>0</v>
      </c>
      <c r="L115" s="8">
        <f t="shared" si="3"/>
        <v>115550.50998062808</v>
      </c>
      <c r="M115" s="8">
        <v>163045.57999999999</v>
      </c>
      <c r="N115" s="8">
        <f t="shared" si="4"/>
        <v>47495.070019371909</v>
      </c>
    </row>
    <row r="116" spans="2:14" ht="60">
      <c r="B116" s="9" t="s">
        <v>1345</v>
      </c>
      <c r="C116" s="9" t="s">
        <v>1346</v>
      </c>
      <c r="D116" s="9" t="s">
        <v>2133</v>
      </c>
      <c r="E116" s="9" t="s">
        <v>1345</v>
      </c>
      <c r="F116" s="7" t="s">
        <v>2762</v>
      </c>
      <c r="G116" s="9" t="s">
        <v>1626</v>
      </c>
      <c r="H116" s="9" t="s">
        <v>1625</v>
      </c>
      <c r="I116" s="8">
        <v>274712959.18000001</v>
      </c>
      <c r="J116" s="8">
        <v>36544303.745562129</v>
      </c>
      <c r="K116" s="8">
        <v>0</v>
      </c>
      <c r="L116" s="8">
        <f t="shared" si="3"/>
        <v>36544303.745562129</v>
      </c>
      <c r="M116" s="8">
        <v>94281487.590000004</v>
      </c>
      <c r="N116" s="8">
        <f t="shared" si="4"/>
        <v>57737183.844437875</v>
      </c>
    </row>
    <row r="117" spans="2:14" ht="60">
      <c r="B117" s="9" t="s">
        <v>688</v>
      </c>
      <c r="C117" s="9" t="s">
        <v>689</v>
      </c>
      <c r="D117" s="9" t="s">
        <v>2132</v>
      </c>
      <c r="E117" s="9" t="s">
        <v>688</v>
      </c>
      <c r="F117" s="7" t="s">
        <v>2714</v>
      </c>
      <c r="G117" s="9" t="s">
        <v>1622</v>
      </c>
      <c r="H117" s="9" t="s">
        <v>1625</v>
      </c>
      <c r="I117" s="8">
        <v>1185618.83</v>
      </c>
      <c r="J117" s="8">
        <v>676517.17807849869</v>
      </c>
      <c r="K117" s="8">
        <v>0</v>
      </c>
      <c r="L117" s="8">
        <f t="shared" si="3"/>
        <v>676517.17807849869</v>
      </c>
      <c r="M117" s="8">
        <v>1005879.02</v>
      </c>
      <c r="N117" s="8">
        <f t="shared" si="4"/>
        <v>329361.84192150133</v>
      </c>
    </row>
    <row r="118" spans="2:14" ht="45">
      <c r="B118" s="9" t="s">
        <v>691</v>
      </c>
      <c r="C118" s="9" t="s">
        <v>692</v>
      </c>
      <c r="D118" s="9" t="s">
        <v>2130</v>
      </c>
      <c r="E118" s="9" t="s">
        <v>691</v>
      </c>
      <c r="F118" s="7" t="s">
        <v>2517</v>
      </c>
      <c r="G118" s="9" t="s">
        <v>1622</v>
      </c>
      <c r="H118" s="9" t="s">
        <v>1625</v>
      </c>
      <c r="I118" s="8">
        <v>426111.14</v>
      </c>
      <c r="J118" s="8">
        <v>3118.7450980392159</v>
      </c>
      <c r="K118" s="8">
        <v>0</v>
      </c>
      <c r="L118" s="8">
        <f t="shared" si="3"/>
        <v>3118.7450980392159</v>
      </c>
      <c r="M118" s="8">
        <v>190556.9</v>
      </c>
      <c r="N118" s="8">
        <f t="shared" si="4"/>
        <v>187438.15490196078</v>
      </c>
    </row>
    <row r="119" spans="2:14" ht="45">
      <c r="B119" s="9" t="s">
        <v>1093</v>
      </c>
      <c r="C119" s="9" t="s">
        <v>1094</v>
      </c>
      <c r="D119" s="9" t="s">
        <v>2131</v>
      </c>
      <c r="E119" s="9" t="s">
        <v>1093</v>
      </c>
      <c r="F119" s="7" t="s">
        <v>2517</v>
      </c>
      <c r="G119" s="9" t="s">
        <v>1622</v>
      </c>
      <c r="H119" s="9" t="s">
        <v>1625</v>
      </c>
      <c r="I119" s="8">
        <v>14558658.770000001</v>
      </c>
      <c r="J119" s="8">
        <v>3485917.7743223757</v>
      </c>
      <c r="K119" s="8">
        <v>0</v>
      </c>
      <c r="L119" s="8">
        <f t="shared" si="3"/>
        <v>3485917.7743223757</v>
      </c>
      <c r="M119" s="8">
        <v>3633841.22</v>
      </c>
      <c r="N119" s="8">
        <f t="shared" si="4"/>
        <v>147923.44567762455</v>
      </c>
    </row>
    <row r="120" spans="2:14" ht="45">
      <c r="B120" s="9" t="s">
        <v>97</v>
      </c>
      <c r="C120" s="9" t="s">
        <v>98</v>
      </c>
      <c r="D120" s="9" t="s">
        <v>2140</v>
      </c>
      <c r="E120" s="9" t="s">
        <v>97</v>
      </c>
      <c r="F120" s="7" t="s">
        <v>27142</v>
      </c>
      <c r="G120" s="9" t="s">
        <v>1622</v>
      </c>
      <c r="H120" s="9" t="s">
        <v>1625</v>
      </c>
      <c r="I120" s="8">
        <v>3678842.43</v>
      </c>
      <c r="J120" s="8">
        <v>1134305.5391256025</v>
      </c>
      <c r="K120" s="8">
        <v>0</v>
      </c>
      <c r="L120" s="8">
        <f t="shared" si="3"/>
        <v>1134305.5391256025</v>
      </c>
      <c r="M120" s="8">
        <v>1189001.8799999999</v>
      </c>
      <c r="N120" s="8">
        <f t="shared" si="4"/>
        <v>54696.340874397429</v>
      </c>
    </row>
    <row r="121" spans="2:14" ht="30">
      <c r="B121" s="9" t="s">
        <v>112</v>
      </c>
      <c r="C121" s="9" t="s">
        <v>113</v>
      </c>
      <c r="D121" s="9" t="s">
        <v>3064</v>
      </c>
      <c r="E121" s="9" t="s">
        <v>112</v>
      </c>
      <c r="F121" s="7" t="s">
        <v>2127</v>
      </c>
      <c r="G121" s="9" t="s">
        <v>1622</v>
      </c>
      <c r="H121" s="9" t="s">
        <v>1621</v>
      </c>
      <c r="I121" s="8">
        <v>2251849.9</v>
      </c>
      <c r="J121" s="8">
        <v>1446901.7480268334</v>
      </c>
      <c r="K121" s="8">
        <v>0</v>
      </c>
      <c r="L121" s="8">
        <f t="shared" si="3"/>
        <v>1446901.7480268334</v>
      </c>
      <c r="M121" s="8">
        <v>1182671.57</v>
      </c>
      <c r="N121" s="8">
        <f t="shared" si="4"/>
        <v>-264230.17802683334</v>
      </c>
    </row>
    <row r="122" spans="2:14" ht="30">
      <c r="B122" s="9" t="s">
        <v>115</v>
      </c>
      <c r="C122" s="9" t="s">
        <v>116</v>
      </c>
      <c r="D122" s="9" t="s">
        <v>2125</v>
      </c>
      <c r="E122" s="9" t="s">
        <v>115</v>
      </c>
      <c r="F122" s="7" t="s">
        <v>2124</v>
      </c>
      <c r="G122" s="9" t="s">
        <v>1626</v>
      </c>
      <c r="H122" s="9" t="s">
        <v>1625</v>
      </c>
      <c r="I122" s="8">
        <v>290418298.00999999</v>
      </c>
      <c r="J122" s="8">
        <v>69108279.49000001</v>
      </c>
      <c r="K122" s="8">
        <v>0</v>
      </c>
      <c r="L122" s="8">
        <f t="shared" si="3"/>
        <v>69108279.49000001</v>
      </c>
      <c r="M122" s="8">
        <v>269566264.20999998</v>
      </c>
      <c r="N122" s="8">
        <f t="shared" si="4"/>
        <v>200457984.71999997</v>
      </c>
    </row>
    <row r="123" spans="2:14" ht="60">
      <c r="B123" s="9" t="s">
        <v>118</v>
      </c>
      <c r="C123" s="9" t="s">
        <v>119</v>
      </c>
      <c r="D123" s="9" t="s">
        <v>2123</v>
      </c>
      <c r="E123" s="9" t="s">
        <v>118</v>
      </c>
      <c r="F123" s="7" t="s">
        <v>2869</v>
      </c>
      <c r="G123" s="9" t="s">
        <v>1626</v>
      </c>
      <c r="H123" s="9" t="s">
        <v>1625</v>
      </c>
      <c r="I123" s="8">
        <v>358996.91</v>
      </c>
      <c r="J123" s="8">
        <v>7194.5345911949689</v>
      </c>
      <c r="K123" s="8">
        <v>0</v>
      </c>
      <c r="L123" s="8">
        <f t="shared" si="3"/>
        <v>7194.5345911949689</v>
      </c>
      <c r="M123" s="8">
        <v>52269.95</v>
      </c>
      <c r="N123" s="8">
        <f t="shared" si="4"/>
        <v>45075.415408805027</v>
      </c>
    </row>
    <row r="124" spans="2:14" ht="60">
      <c r="B124" s="9" t="s">
        <v>697</v>
      </c>
      <c r="C124" s="9" t="s">
        <v>698</v>
      </c>
      <c r="D124" s="9" t="s">
        <v>2118</v>
      </c>
      <c r="E124" s="9" t="s">
        <v>697</v>
      </c>
      <c r="F124" s="7" t="s">
        <v>2598</v>
      </c>
      <c r="G124" s="9" t="s">
        <v>1622</v>
      </c>
      <c r="H124" s="9" t="s">
        <v>1625</v>
      </c>
      <c r="I124" s="8">
        <v>453150.69</v>
      </c>
      <c r="J124" s="8">
        <v>132630.6142840363</v>
      </c>
      <c r="K124" s="8">
        <v>0</v>
      </c>
      <c r="L124" s="8">
        <f t="shared" si="3"/>
        <v>132630.6142840363</v>
      </c>
      <c r="M124" s="8">
        <v>172695.73</v>
      </c>
      <c r="N124" s="8">
        <f t="shared" si="4"/>
        <v>40065.115715963708</v>
      </c>
    </row>
    <row r="125" spans="2:14" ht="45">
      <c r="B125" s="9" t="s">
        <v>121</v>
      </c>
      <c r="C125" s="9" t="s">
        <v>122</v>
      </c>
      <c r="D125" s="9" t="s">
        <v>2117</v>
      </c>
      <c r="E125" s="9" t="s">
        <v>121</v>
      </c>
      <c r="F125" s="7" t="s">
        <v>2531</v>
      </c>
      <c r="G125" s="9" t="s">
        <v>1626</v>
      </c>
      <c r="H125" s="9" t="s">
        <v>1625</v>
      </c>
      <c r="I125" s="8">
        <v>244148.3</v>
      </c>
      <c r="J125" s="8">
        <v>38673.693749999999</v>
      </c>
      <c r="K125" s="8">
        <v>0</v>
      </c>
      <c r="L125" s="8">
        <f t="shared" si="3"/>
        <v>38673.693749999999</v>
      </c>
      <c r="M125" s="8">
        <v>71095.98</v>
      </c>
      <c r="N125" s="8">
        <f t="shared" si="4"/>
        <v>32422.286249999997</v>
      </c>
    </row>
    <row r="126" spans="2:14" ht="45">
      <c r="B126" s="9" t="s">
        <v>1179</v>
      </c>
      <c r="C126" s="9" t="s">
        <v>1180</v>
      </c>
      <c r="D126" s="9" t="s">
        <v>2116</v>
      </c>
      <c r="E126" s="9" t="s">
        <v>1179</v>
      </c>
      <c r="F126" s="7" t="s">
        <v>2585</v>
      </c>
      <c r="G126" s="9" t="s">
        <v>1622</v>
      </c>
      <c r="H126" s="9" t="s">
        <v>1625</v>
      </c>
      <c r="I126" s="8">
        <v>48979164.18</v>
      </c>
      <c r="J126" s="8">
        <v>7135826.5524861887</v>
      </c>
      <c r="K126" s="8">
        <v>0</v>
      </c>
      <c r="L126" s="8">
        <f t="shared" si="3"/>
        <v>7135826.5524861887</v>
      </c>
      <c r="M126" s="8">
        <v>13851307.630000001</v>
      </c>
      <c r="N126" s="8">
        <f t="shared" si="4"/>
        <v>6715481.0775138121</v>
      </c>
    </row>
    <row r="127" spans="2:14" ht="30">
      <c r="B127" s="9" t="s">
        <v>124</v>
      </c>
      <c r="C127" s="9" t="s">
        <v>125</v>
      </c>
      <c r="D127" s="9" t="s">
        <v>2114</v>
      </c>
      <c r="E127" s="9" t="s">
        <v>124</v>
      </c>
      <c r="F127" s="7" t="s">
        <v>2113</v>
      </c>
      <c r="G127" s="9" t="s">
        <v>1626</v>
      </c>
      <c r="H127" s="9" t="s">
        <v>1625</v>
      </c>
      <c r="I127" s="8">
        <v>879800.62</v>
      </c>
      <c r="J127" s="8">
        <v>273762.96871503768</v>
      </c>
      <c r="K127" s="8">
        <v>0</v>
      </c>
      <c r="L127" s="8">
        <f t="shared" si="3"/>
        <v>273762.96871503768</v>
      </c>
      <c r="M127" s="8">
        <v>420896.62</v>
      </c>
      <c r="N127" s="8">
        <f t="shared" si="4"/>
        <v>147133.65128496231</v>
      </c>
    </row>
    <row r="128" spans="2:14" ht="30">
      <c r="B128" s="9" t="s">
        <v>127</v>
      </c>
      <c r="C128" s="9" t="s">
        <v>128</v>
      </c>
      <c r="D128" s="9" t="s">
        <v>2112</v>
      </c>
      <c r="E128" s="9" t="s">
        <v>127</v>
      </c>
      <c r="F128" s="7" t="s">
        <v>2111</v>
      </c>
      <c r="G128" s="9" t="s">
        <v>1626</v>
      </c>
      <c r="H128" s="9" t="s">
        <v>1625</v>
      </c>
      <c r="I128" s="8">
        <v>58842198.359999999</v>
      </c>
      <c r="J128" s="8">
        <v>19569075.573248409</v>
      </c>
      <c r="K128" s="8">
        <v>0</v>
      </c>
      <c r="L128" s="8">
        <f t="shared" si="3"/>
        <v>19569075.573248409</v>
      </c>
      <c r="M128" s="8">
        <v>20206410.91</v>
      </c>
      <c r="N128" s="8">
        <f t="shared" si="4"/>
        <v>637335.33675159141</v>
      </c>
    </row>
    <row r="129" spans="2:14" ht="60">
      <c r="B129" s="9" t="s">
        <v>706</v>
      </c>
      <c r="C129" s="9" t="s">
        <v>707</v>
      </c>
      <c r="D129" s="9" t="s">
        <v>2110</v>
      </c>
      <c r="E129" s="9" t="s">
        <v>706</v>
      </c>
      <c r="F129" s="7" t="s">
        <v>2864</v>
      </c>
      <c r="G129" s="9" t="s">
        <v>1622</v>
      </c>
      <c r="H129" s="9" t="s">
        <v>1625</v>
      </c>
      <c r="I129" s="8">
        <v>37985736.520000003</v>
      </c>
      <c r="J129" s="8">
        <v>7609736.4671052629</v>
      </c>
      <c r="K129" s="8">
        <v>34361194.25</v>
      </c>
      <c r="L129" s="8">
        <f t="shared" si="3"/>
        <v>41970930.717105262</v>
      </c>
      <c r="M129" s="8">
        <v>23786668.210000001</v>
      </c>
      <c r="N129" s="8">
        <f t="shared" si="4"/>
        <v>-18184262.507105261</v>
      </c>
    </row>
    <row r="130" spans="2:14" ht="45">
      <c r="B130" s="9" t="s">
        <v>709</v>
      </c>
      <c r="C130" s="9" t="s">
        <v>710</v>
      </c>
      <c r="D130" s="9" t="s">
        <v>2109</v>
      </c>
      <c r="E130" s="9" t="s">
        <v>709</v>
      </c>
      <c r="F130" s="7" t="s">
        <v>2866</v>
      </c>
      <c r="G130" s="9" t="s">
        <v>1626</v>
      </c>
      <c r="H130" s="9" t="s">
        <v>1625</v>
      </c>
      <c r="I130" s="8">
        <v>333140566.04000002</v>
      </c>
      <c r="J130" s="8">
        <v>19044403.641509436</v>
      </c>
      <c r="K130" s="8">
        <v>0</v>
      </c>
      <c r="L130" s="8">
        <f t="shared" si="3"/>
        <v>19044403.641509436</v>
      </c>
      <c r="M130" s="8">
        <v>44174439.060000002</v>
      </c>
      <c r="N130" s="8">
        <f t="shared" si="4"/>
        <v>25130035.418490566</v>
      </c>
    </row>
    <row r="131" spans="2:14" ht="45">
      <c r="B131" s="9" t="s">
        <v>703</v>
      </c>
      <c r="C131" s="9" t="s">
        <v>704</v>
      </c>
      <c r="D131" s="9" t="s">
        <v>2105</v>
      </c>
      <c r="E131" s="9" t="s">
        <v>703</v>
      </c>
      <c r="F131" s="7" t="s">
        <v>2588</v>
      </c>
      <c r="G131" s="9" t="s">
        <v>1622</v>
      </c>
      <c r="H131" s="9" t="s">
        <v>1621</v>
      </c>
      <c r="I131" s="8">
        <v>86959</v>
      </c>
      <c r="J131" s="8">
        <v>38644.560859119731</v>
      </c>
      <c r="K131" s="8">
        <v>0</v>
      </c>
      <c r="L131" s="8">
        <f t="shared" si="3"/>
        <v>38644.560859119731</v>
      </c>
      <c r="M131" s="8">
        <v>14052.57</v>
      </c>
      <c r="N131" s="8">
        <f t="shared" si="4"/>
        <v>-24591.990859119731</v>
      </c>
    </row>
    <row r="132" spans="2:14" ht="45">
      <c r="B132" s="9" t="s">
        <v>130</v>
      </c>
      <c r="C132" s="9" t="s">
        <v>131</v>
      </c>
      <c r="D132" s="9" t="s">
        <v>2104</v>
      </c>
      <c r="E132" s="9" t="s">
        <v>130</v>
      </c>
      <c r="F132" s="7" t="s">
        <v>2739</v>
      </c>
      <c r="G132" s="9" t="s">
        <v>1626</v>
      </c>
      <c r="H132" s="9" t="s">
        <v>1625</v>
      </c>
      <c r="I132" s="8">
        <v>6017484.96</v>
      </c>
      <c r="J132" s="8">
        <v>33495.414847161577</v>
      </c>
      <c r="K132" s="8">
        <v>0</v>
      </c>
      <c r="L132" s="8">
        <f t="shared" si="3"/>
        <v>33495.414847161577</v>
      </c>
      <c r="M132" s="8">
        <v>661923.35</v>
      </c>
      <c r="N132" s="8">
        <f t="shared" si="4"/>
        <v>628427.93515283836</v>
      </c>
    </row>
    <row r="133" spans="2:14" ht="60">
      <c r="B133" s="9" t="s">
        <v>133</v>
      </c>
      <c r="C133" s="9" t="s">
        <v>134</v>
      </c>
      <c r="D133" s="9" t="s">
        <v>2103</v>
      </c>
      <c r="E133" s="9" t="s">
        <v>133</v>
      </c>
      <c r="F133" s="7" t="s">
        <v>2963</v>
      </c>
      <c r="G133" s="9" t="s">
        <v>1626</v>
      </c>
      <c r="H133" s="9" t="s">
        <v>1625</v>
      </c>
      <c r="I133" s="8">
        <v>4148856.53</v>
      </c>
      <c r="J133" s="8">
        <v>250408.37423312885</v>
      </c>
      <c r="K133" s="8">
        <v>0</v>
      </c>
      <c r="L133" s="8">
        <f t="shared" si="3"/>
        <v>250408.37423312885</v>
      </c>
      <c r="M133" s="8">
        <v>560925.4</v>
      </c>
      <c r="N133" s="8">
        <f t="shared" si="4"/>
        <v>310517.02576687117</v>
      </c>
    </row>
    <row r="134" spans="2:14" ht="75">
      <c r="B134" s="9" t="s">
        <v>23299</v>
      </c>
      <c r="C134" s="9" t="s">
        <v>23000</v>
      </c>
      <c r="D134" s="9" t="s">
        <v>23300</v>
      </c>
      <c r="E134" s="9" t="s">
        <v>23299</v>
      </c>
      <c r="F134" s="7" t="s">
        <v>27143</v>
      </c>
      <c r="G134" s="9" t="s">
        <v>27144</v>
      </c>
      <c r="H134" s="9" t="s">
        <v>1625</v>
      </c>
      <c r="I134" s="8">
        <v>26313.77</v>
      </c>
      <c r="J134" s="6">
        <v>0.01</v>
      </c>
      <c r="K134" s="8">
        <v>0</v>
      </c>
      <c r="L134" s="8">
        <f t="shared" si="3"/>
        <v>0.01</v>
      </c>
      <c r="M134" s="8">
        <v>19666.91</v>
      </c>
      <c r="N134" s="8">
        <f t="shared" si="4"/>
        <v>19666.900000000001</v>
      </c>
    </row>
    <row r="135" spans="2:14" ht="30">
      <c r="B135" s="9" t="s">
        <v>1363</v>
      </c>
      <c r="C135" s="9" t="s">
        <v>1364</v>
      </c>
      <c r="D135" s="9" t="s">
        <v>2102</v>
      </c>
      <c r="E135" s="9" t="s">
        <v>1363</v>
      </c>
      <c r="F135" s="7" t="s">
        <v>2663</v>
      </c>
      <c r="G135" s="9" t="s">
        <v>1626</v>
      </c>
      <c r="H135" s="9" t="s">
        <v>1625</v>
      </c>
      <c r="I135" s="8">
        <v>21114809.98</v>
      </c>
      <c r="J135" s="8">
        <v>5589965.823029412</v>
      </c>
      <c r="K135" s="8">
        <v>0</v>
      </c>
      <c r="L135" s="8">
        <f t="shared" si="3"/>
        <v>5589965.823029412</v>
      </c>
      <c r="M135" s="8">
        <v>5872028.6500000004</v>
      </c>
      <c r="N135" s="8">
        <f t="shared" si="4"/>
        <v>282062.82697058842</v>
      </c>
    </row>
    <row r="136" spans="2:14" ht="60">
      <c r="B136" s="9" t="s">
        <v>22891</v>
      </c>
      <c r="C136" s="9" t="s">
        <v>22892</v>
      </c>
      <c r="D136" s="9" t="s">
        <v>23307</v>
      </c>
      <c r="E136" s="9" t="s">
        <v>22891</v>
      </c>
      <c r="F136" s="7" t="s">
        <v>27145</v>
      </c>
      <c r="G136" s="9" t="s">
        <v>1626</v>
      </c>
      <c r="H136" s="9" t="s">
        <v>1625</v>
      </c>
      <c r="I136" s="8">
        <v>45782.43</v>
      </c>
      <c r="J136" s="6">
        <v>0.01</v>
      </c>
      <c r="K136" s="8">
        <v>0</v>
      </c>
      <c r="L136" s="8">
        <f t="shared" ref="L136:L199" si="5">J136+K136</f>
        <v>0.01</v>
      </c>
      <c r="M136" s="8">
        <v>32047.7</v>
      </c>
      <c r="N136" s="8">
        <f t="shared" ref="N136:N199" si="6">M136-L136</f>
        <v>32047.690000000002</v>
      </c>
    </row>
    <row r="137" spans="2:14" ht="45">
      <c r="B137" s="9" t="s">
        <v>136</v>
      </c>
      <c r="C137" s="9" t="s">
        <v>137</v>
      </c>
      <c r="D137" s="9" t="s">
        <v>2121</v>
      </c>
      <c r="E137" s="9" t="s">
        <v>136</v>
      </c>
      <c r="F137" s="7" t="s">
        <v>2689</v>
      </c>
      <c r="G137" s="9" t="s">
        <v>1626</v>
      </c>
      <c r="H137" s="9" t="s">
        <v>1625</v>
      </c>
      <c r="I137" s="8">
        <v>586344.71</v>
      </c>
      <c r="J137" s="8">
        <v>177767.88238081476</v>
      </c>
      <c r="K137" s="8">
        <v>0</v>
      </c>
      <c r="L137" s="8">
        <f t="shared" si="5"/>
        <v>177767.88238081476</v>
      </c>
      <c r="M137" s="8">
        <v>213194.94</v>
      </c>
      <c r="N137" s="8">
        <f t="shared" si="6"/>
        <v>35427.057619185245</v>
      </c>
    </row>
    <row r="138" spans="2:14" ht="30">
      <c r="B138" s="9" t="s">
        <v>22898</v>
      </c>
      <c r="C138" s="9" t="s">
        <v>713</v>
      </c>
      <c r="D138" s="9" t="s">
        <v>2101</v>
      </c>
      <c r="E138" s="9" t="s">
        <v>22898</v>
      </c>
      <c r="F138" s="7" t="s">
        <v>2100</v>
      </c>
      <c r="G138" s="9" t="s">
        <v>1626</v>
      </c>
      <c r="H138" s="9" t="s">
        <v>1625</v>
      </c>
      <c r="I138" s="8">
        <v>125844.45</v>
      </c>
      <c r="J138" s="8">
        <v>37953.553381506354</v>
      </c>
      <c r="K138" s="8">
        <v>0</v>
      </c>
      <c r="L138" s="8">
        <f t="shared" si="5"/>
        <v>37953.553381506354</v>
      </c>
      <c r="M138" s="8">
        <v>102689.07</v>
      </c>
      <c r="N138" s="8">
        <f t="shared" si="6"/>
        <v>64735.516618493653</v>
      </c>
    </row>
    <row r="139" spans="2:14" ht="45">
      <c r="B139" s="9" t="s">
        <v>138</v>
      </c>
      <c r="C139" s="9" t="s">
        <v>139</v>
      </c>
      <c r="D139" s="9" t="s">
        <v>2099</v>
      </c>
      <c r="E139" s="9" t="s">
        <v>138</v>
      </c>
      <c r="F139" s="7" t="s">
        <v>2650</v>
      </c>
      <c r="G139" s="9" t="s">
        <v>1622</v>
      </c>
      <c r="H139" s="9" t="s">
        <v>1621</v>
      </c>
      <c r="I139" s="8">
        <v>357865.68</v>
      </c>
      <c r="J139" s="8">
        <v>61453.806377177956</v>
      </c>
      <c r="K139" s="8">
        <v>0</v>
      </c>
      <c r="L139" s="8">
        <f t="shared" si="5"/>
        <v>61453.806377177956</v>
      </c>
      <c r="M139" s="8">
        <v>39365.22</v>
      </c>
      <c r="N139" s="8">
        <f t="shared" si="6"/>
        <v>-22088.586377177955</v>
      </c>
    </row>
    <row r="140" spans="2:14" ht="45">
      <c r="B140" s="9" t="s">
        <v>715</v>
      </c>
      <c r="C140" s="9" t="s">
        <v>716</v>
      </c>
      <c r="D140" s="9" t="s">
        <v>2328</v>
      </c>
      <c r="E140" s="9" t="s">
        <v>715</v>
      </c>
      <c r="F140" s="7" t="s">
        <v>2599</v>
      </c>
      <c r="G140" s="9" t="s">
        <v>1622</v>
      </c>
      <c r="H140" s="9" t="s">
        <v>1621</v>
      </c>
      <c r="I140" s="8">
        <v>8639.0300000000007</v>
      </c>
      <c r="J140" s="8">
        <v>6973.6610733581801</v>
      </c>
      <c r="K140" s="8">
        <v>0</v>
      </c>
      <c r="L140" s="8">
        <f t="shared" si="5"/>
        <v>6973.6610733581801</v>
      </c>
      <c r="M140" s="8">
        <v>8898.2000000000007</v>
      </c>
      <c r="N140" s="8">
        <f t="shared" si="6"/>
        <v>1924.5389266418206</v>
      </c>
    </row>
    <row r="141" spans="2:14" ht="60">
      <c r="B141" s="9" t="s">
        <v>144</v>
      </c>
      <c r="C141" s="9" t="s">
        <v>145</v>
      </c>
      <c r="D141" s="9" t="s">
        <v>2092</v>
      </c>
      <c r="E141" s="9" t="s">
        <v>144</v>
      </c>
      <c r="F141" s="7" t="s">
        <v>2524</v>
      </c>
      <c r="G141" s="9" t="s">
        <v>1626</v>
      </c>
      <c r="H141" s="9" t="s">
        <v>1625</v>
      </c>
      <c r="I141" s="8">
        <v>10417668.09</v>
      </c>
      <c r="J141" s="8">
        <v>988109.26250000007</v>
      </c>
      <c r="K141" s="8">
        <v>0</v>
      </c>
      <c r="L141" s="8">
        <f t="shared" si="5"/>
        <v>988109.26250000007</v>
      </c>
      <c r="M141" s="8">
        <v>2166874.96</v>
      </c>
      <c r="N141" s="8">
        <f t="shared" si="6"/>
        <v>1178765.6974999998</v>
      </c>
    </row>
    <row r="142" spans="2:14" ht="60">
      <c r="B142" s="9" t="s">
        <v>520</v>
      </c>
      <c r="C142" s="9" t="s">
        <v>521</v>
      </c>
      <c r="D142" s="9" t="s">
        <v>2091</v>
      </c>
      <c r="E142" s="9" t="s">
        <v>520</v>
      </c>
      <c r="F142" s="7" t="s">
        <v>2747</v>
      </c>
      <c r="G142" s="9" t="s">
        <v>1626</v>
      </c>
      <c r="H142" s="9" t="s">
        <v>1625</v>
      </c>
      <c r="I142" s="8">
        <v>27358751.93</v>
      </c>
      <c r="J142" s="8">
        <v>5125896.7493076697</v>
      </c>
      <c r="K142" s="8">
        <v>0</v>
      </c>
      <c r="L142" s="8">
        <f t="shared" si="5"/>
        <v>5125896.7493076697</v>
      </c>
      <c r="M142" s="8">
        <v>3830225.27</v>
      </c>
      <c r="N142" s="8">
        <f t="shared" si="6"/>
        <v>-1295671.4793076697</v>
      </c>
    </row>
    <row r="143" spans="2:14" ht="30">
      <c r="B143" s="9" t="s">
        <v>718</v>
      </c>
      <c r="C143" s="9" t="s">
        <v>719</v>
      </c>
      <c r="D143" s="9" t="s">
        <v>2090</v>
      </c>
      <c r="E143" s="9" t="s">
        <v>718</v>
      </c>
      <c r="F143" s="7" t="s">
        <v>2623</v>
      </c>
      <c r="G143" s="9" t="s">
        <v>1626</v>
      </c>
      <c r="H143" s="9" t="s">
        <v>1621</v>
      </c>
      <c r="I143" s="8">
        <v>849295.96</v>
      </c>
      <c r="J143" s="8">
        <v>487624.45308077941</v>
      </c>
      <c r="K143" s="8">
        <v>0</v>
      </c>
      <c r="L143" s="8">
        <f t="shared" si="5"/>
        <v>487624.45308077941</v>
      </c>
      <c r="M143" s="8">
        <v>229309.91</v>
      </c>
      <c r="N143" s="8">
        <f t="shared" si="6"/>
        <v>-258314.5430807794</v>
      </c>
    </row>
    <row r="144" spans="2:14" ht="45">
      <c r="B144" s="9" t="s">
        <v>147</v>
      </c>
      <c r="C144" s="9" t="s">
        <v>148</v>
      </c>
      <c r="D144" s="9" t="s">
        <v>2089</v>
      </c>
      <c r="E144" s="9" t="s">
        <v>147</v>
      </c>
      <c r="F144" s="7" t="s">
        <v>2893</v>
      </c>
      <c r="G144" s="9" t="s">
        <v>1626</v>
      </c>
      <c r="H144" s="9" t="s">
        <v>1625</v>
      </c>
      <c r="I144" s="8">
        <v>287767.19</v>
      </c>
      <c r="J144" s="8">
        <v>14442.493975903617</v>
      </c>
      <c r="K144" s="8">
        <v>0</v>
      </c>
      <c r="L144" s="8">
        <f t="shared" si="5"/>
        <v>14442.493975903617</v>
      </c>
      <c r="M144" s="8">
        <v>57553.440000000002</v>
      </c>
      <c r="N144" s="8">
        <f t="shared" si="6"/>
        <v>43110.946024096382</v>
      </c>
    </row>
    <row r="145" spans="2:14" ht="60">
      <c r="B145" s="9" t="s">
        <v>150</v>
      </c>
      <c r="C145" s="9" t="s">
        <v>151</v>
      </c>
      <c r="D145" s="9" t="s">
        <v>2087</v>
      </c>
      <c r="E145" s="9" t="s">
        <v>150</v>
      </c>
      <c r="F145" s="7" t="s">
        <v>2526</v>
      </c>
      <c r="G145" s="9" t="s">
        <v>1626</v>
      </c>
      <c r="H145" s="9" t="s">
        <v>1625</v>
      </c>
      <c r="I145" s="8">
        <v>112118.39</v>
      </c>
      <c r="J145" s="8">
        <v>9788.4249999999993</v>
      </c>
      <c r="K145" s="8">
        <v>0</v>
      </c>
      <c r="L145" s="8">
        <f t="shared" si="5"/>
        <v>9788.4249999999993</v>
      </c>
      <c r="M145" s="8">
        <v>26908.41</v>
      </c>
      <c r="N145" s="8">
        <f t="shared" si="6"/>
        <v>17119.985000000001</v>
      </c>
    </row>
    <row r="146" spans="2:14" ht="45">
      <c r="B146" s="9" t="s">
        <v>153</v>
      </c>
      <c r="C146" s="9" t="s">
        <v>154</v>
      </c>
      <c r="D146" s="9" t="s">
        <v>2086</v>
      </c>
      <c r="E146" s="9" t="s">
        <v>153</v>
      </c>
      <c r="F146" s="7" t="s">
        <v>2648</v>
      </c>
      <c r="G146" s="9" t="s">
        <v>1626</v>
      </c>
      <c r="H146" s="9" t="s">
        <v>1625</v>
      </c>
      <c r="I146" s="8">
        <v>2599865.2200000002</v>
      </c>
      <c r="J146" s="8">
        <v>938057.73765100236</v>
      </c>
      <c r="K146" s="8">
        <v>0</v>
      </c>
      <c r="L146" s="8">
        <f t="shared" si="5"/>
        <v>938057.73765100236</v>
      </c>
      <c r="M146" s="8">
        <v>784119.35</v>
      </c>
      <c r="N146" s="8">
        <f t="shared" si="6"/>
        <v>-153938.38765100238</v>
      </c>
    </row>
    <row r="147" spans="2:14" ht="45">
      <c r="B147" s="9" t="s">
        <v>724</v>
      </c>
      <c r="C147" s="9" t="s">
        <v>725</v>
      </c>
      <c r="D147" s="9" t="s">
        <v>2084</v>
      </c>
      <c r="E147" s="9" t="s">
        <v>724</v>
      </c>
      <c r="F147" s="7" t="s">
        <v>2685</v>
      </c>
      <c r="G147" s="9" t="s">
        <v>1622</v>
      </c>
      <c r="H147" s="9" t="s">
        <v>1625</v>
      </c>
      <c r="I147" s="8">
        <v>814956.73</v>
      </c>
      <c r="J147" s="8">
        <v>380429.78079768072</v>
      </c>
      <c r="K147" s="8">
        <v>0</v>
      </c>
      <c r="L147" s="8">
        <f t="shared" si="5"/>
        <v>380429.78079768072</v>
      </c>
      <c r="M147" s="8">
        <v>763858.94</v>
      </c>
      <c r="N147" s="8">
        <f t="shared" si="6"/>
        <v>383429.15920231922</v>
      </c>
    </row>
    <row r="148" spans="2:14" ht="30">
      <c r="B148" s="9" t="s">
        <v>727</v>
      </c>
      <c r="C148" s="9" t="s">
        <v>728</v>
      </c>
      <c r="D148" s="9" t="s">
        <v>2078</v>
      </c>
      <c r="E148" s="9" t="s">
        <v>727</v>
      </c>
      <c r="F148" s="7" t="s">
        <v>2716</v>
      </c>
      <c r="G148" s="9" t="s">
        <v>1626</v>
      </c>
      <c r="H148" s="9" t="s">
        <v>1621</v>
      </c>
      <c r="I148" s="8">
        <v>4064829.31</v>
      </c>
      <c r="J148" s="8">
        <v>2069321.3494551536</v>
      </c>
      <c r="K148" s="8">
        <v>0</v>
      </c>
      <c r="L148" s="8">
        <f t="shared" si="5"/>
        <v>2069321.3494551536</v>
      </c>
      <c r="M148" s="8">
        <v>1788524.9</v>
      </c>
      <c r="N148" s="8">
        <f t="shared" si="6"/>
        <v>-280796.44945515366</v>
      </c>
    </row>
    <row r="149" spans="2:14" ht="30">
      <c r="B149" s="9" t="s">
        <v>156</v>
      </c>
      <c r="C149" s="9" t="s">
        <v>157</v>
      </c>
      <c r="D149" s="9" t="s">
        <v>2077</v>
      </c>
      <c r="E149" s="9" t="s">
        <v>156</v>
      </c>
      <c r="F149" s="7" t="s">
        <v>2587</v>
      </c>
      <c r="G149" s="9" t="s">
        <v>1622</v>
      </c>
      <c r="H149" s="9" t="s">
        <v>1625</v>
      </c>
      <c r="I149" s="8">
        <v>136148.24</v>
      </c>
      <c r="J149" s="8">
        <v>62666.251948633653</v>
      </c>
      <c r="K149" s="8">
        <v>0</v>
      </c>
      <c r="L149" s="8">
        <f t="shared" si="5"/>
        <v>62666.251948633653</v>
      </c>
      <c r="M149" s="8">
        <v>41252.910000000003</v>
      </c>
      <c r="N149" s="8">
        <f t="shared" si="6"/>
        <v>-21413.34194863365</v>
      </c>
    </row>
    <row r="150" spans="2:14" ht="60">
      <c r="B150" s="9" t="s">
        <v>787</v>
      </c>
      <c r="C150" s="9" t="s">
        <v>788</v>
      </c>
      <c r="D150" s="9" t="s">
        <v>1999</v>
      </c>
      <c r="E150" s="9" t="s">
        <v>787</v>
      </c>
      <c r="F150" s="7" t="s">
        <v>27146</v>
      </c>
      <c r="G150" s="9" t="s">
        <v>1626</v>
      </c>
      <c r="H150" s="9" t="s">
        <v>1625</v>
      </c>
      <c r="I150" s="8">
        <v>30640564.109999999</v>
      </c>
      <c r="J150" s="8">
        <v>3714478.5368372304</v>
      </c>
      <c r="K150" s="8">
        <v>0</v>
      </c>
      <c r="L150" s="8">
        <f t="shared" si="5"/>
        <v>3714478.5368372304</v>
      </c>
      <c r="M150" s="8">
        <v>2785227.28</v>
      </c>
      <c r="N150" s="8">
        <f t="shared" si="6"/>
        <v>-929251.25683723064</v>
      </c>
    </row>
    <row r="151" spans="2:14" ht="30">
      <c r="B151" s="9" t="s">
        <v>730</v>
      </c>
      <c r="C151" s="9" t="s">
        <v>731</v>
      </c>
      <c r="D151" s="9" t="s">
        <v>2075</v>
      </c>
      <c r="E151" s="9" t="s">
        <v>730</v>
      </c>
      <c r="F151" s="7" t="s">
        <v>2074</v>
      </c>
      <c r="G151" s="9" t="s">
        <v>1626</v>
      </c>
      <c r="H151" s="9" t="s">
        <v>1621</v>
      </c>
      <c r="I151" s="8">
        <v>29513.13</v>
      </c>
      <c r="J151" s="8">
        <v>26076.792168656815</v>
      </c>
      <c r="K151" s="8">
        <v>0</v>
      </c>
      <c r="L151" s="8">
        <f t="shared" si="5"/>
        <v>26076.792168656815</v>
      </c>
      <c r="M151" s="8">
        <v>2431.88</v>
      </c>
      <c r="N151" s="8">
        <f t="shared" si="6"/>
        <v>-23644.912168656814</v>
      </c>
    </row>
    <row r="152" spans="2:14" ht="60">
      <c r="B152" s="9" t="s">
        <v>1306</v>
      </c>
      <c r="C152" s="9" t="s">
        <v>1307</v>
      </c>
      <c r="D152" s="9" t="s">
        <v>2073</v>
      </c>
      <c r="E152" s="9" t="s">
        <v>1306</v>
      </c>
      <c r="F152" s="7" t="s">
        <v>2978</v>
      </c>
      <c r="G152" s="9" t="s">
        <v>1622</v>
      </c>
      <c r="H152" s="9" t="s">
        <v>1625</v>
      </c>
      <c r="I152" s="8">
        <v>10456881.890000001</v>
      </c>
      <c r="J152" s="8">
        <v>1613200.8974358975</v>
      </c>
      <c r="K152" s="8">
        <v>0</v>
      </c>
      <c r="L152" s="8">
        <f t="shared" si="5"/>
        <v>1613200.8974358975</v>
      </c>
      <c r="M152" s="8">
        <v>4118965.78</v>
      </c>
      <c r="N152" s="8">
        <f t="shared" si="6"/>
        <v>2505764.8825641023</v>
      </c>
    </row>
    <row r="153" spans="2:14" ht="60">
      <c r="B153" s="9" t="e">
        <v>#N/A</v>
      </c>
      <c r="C153" s="9" t="s">
        <v>161</v>
      </c>
      <c r="D153" s="9" t="s">
        <v>2072</v>
      </c>
      <c r="E153" s="9" t="s">
        <v>27147</v>
      </c>
      <c r="F153" s="7" t="s">
        <v>2688</v>
      </c>
      <c r="G153" s="9" t="s">
        <v>1622</v>
      </c>
      <c r="H153" s="9" t="s">
        <v>1621</v>
      </c>
      <c r="I153" s="8">
        <v>336656.77</v>
      </c>
      <c r="J153" s="8">
        <v>114037.34923659168</v>
      </c>
      <c r="K153" s="8">
        <v>0</v>
      </c>
      <c r="L153" s="8">
        <f t="shared" si="5"/>
        <v>114037.34923659168</v>
      </c>
      <c r="M153" s="8">
        <v>180212.37</v>
      </c>
      <c r="N153" s="8">
        <f t="shared" si="6"/>
        <v>66175.02076340832</v>
      </c>
    </row>
    <row r="154" spans="2:14" ht="60">
      <c r="B154" s="9" t="s">
        <v>739</v>
      </c>
      <c r="C154" s="9" t="s">
        <v>740</v>
      </c>
      <c r="D154" s="9" t="s">
        <v>2336</v>
      </c>
      <c r="E154" s="9" t="s">
        <v>739</v>
      </c>
      <c r="F154" s="7" t="s">
        <v>2586</v>
      </c>
      <c r="G154" s="9" t="s">
        <v>1622</v>
      </c>
      <c r="H154" s="9" t="s">
        <v>1621</v>
      </c>
      <c r="I154" s="8">
        <v>34205</v>
      </c>
      <c r="J154" s="8">
        <v>17485.042651761338</v>
      </c>
      <c r="K154" s="8">
        <v>0</v>
      </c>
      <c r="L154" s="8">
        <f t="shared" si="5"/>
        <v>17485.042651761338</v>
      </c>
      <c r="M154" s="8">
        <v>18309.939999999999</v>
      </c>
      <c r="N154" s="8">
        <f t="shared" si="6"/>
        <v>824.89734823866092</v>
      </c>
    </row>
    <row r="155" spans="2:14" ht="60">
      <c r="B155" s="9" t="s">
        <v>742</v>
      </c>
      <c r="C155" s="9" t="s">
        <v>743</v>
      </c>
      <c r="D155" s="9" t="s">
        <v>2066</v>
      </c>
      <c r="E155" s="9" t="s">
        <v>742</v>
      </c>
      <c r="F155" s="7" t="s">
        <v>27148</v>
      </c>
      <c r="G155" s="9" t="s">
        <v>1622</v>
      </c>
      <c r="H155" s="9" t="s">
        <v>1621</v>
      </c>
      <c r="I155" s="8">
        <v>55012.75</v>
      </c>
      <c r="J155" s="8">
        <v>40003.483445993625</v>
      </c>
      <c r="K155" s="8">
        <v>0</v>
      </c>
      <c r="L155" s="8">
        <f t="shared" si="5"/>
        <v>40003.483445993625</v>
      </c>
      <c r="M155" s="8">
        <v>95172.06</v>
      </c>
      <c r="N155" s="8">
        <f t="shared" si="6"/>
        <v>55168.576554006373</v>
      </c>
    </row>
    <row r="156" spans="2:14" ht="30">
      <c r="B156" s="9" t="s">
        <v>163</v>
      </c>
      <c r="C156" s="9" t="s">
        <v>164</v>
      </c>
      <c r="D156" s="9" t="s">
        <v>2064</v>
      </c>
      <c r="E156" s="9" t="s">
        <v>163</v>
      </c>
      <c r="F156" s="7" t="s">
        <v>2063</v>
      </c>
      <c r="G156" s="9" t="s">
        <v>1626</v>
      </c>
      <c r="H156" s="9" t="s">
        <v>1625</v>
      </c>
      <c r="I156" s="8">
        <v>29181063.440000001</v>
      </c>
      <c r="J156" s="8">
        <v>2456387.461538462</v>
      </c>
      <c r="K156" s="8">
        <v>0</v>
      </c>
      <c r="L156" s="8">
        <f t="shared" si="5"/>
        <v>2456387.461538462</v>
      </c>
      <c r="M156" s="8">
        <v>4668970.1500000004</v>
      </c>
      <c r="N156" s="8">
        <f t="shared" si="6"/>
        <v>2212582.6884615384</v>
      </c>
    </row>
    <row r="157" spans="2:14" ht="30">
      <c r="B157" s="9" t="s">
        <v>745</v>
      </c>
      <c r="C157" s="9" t="s">
        <v>746</v>
      </c>
      <c r="D157" s="9" t="s">
        <v>2062</v>
      </c>
      <c r="E157" s="9" t="s">
        <v>745</v>
      </c>
      <c r="F157" s="7" t="s">
        <v>2061</v>
      </c>
      <c r="G157" s="9" t="s">
        <v>1622</v>
      </c>
      <c r="H157" s="9" t="s">
        <v>1625</v>
      </c>
      <c r="I157" s="8">
        <v>70923636.859999999</v>
      </c>
      <c r="J157" s="8">
        <v>20804332.41764706</v>
      </c>
      <c r="K157" s="8">
        <v>59991078.270000003</v>
      </c>
      <c r="L157" s="8">
        <f t="shared" si="5"/>
        <v>80795410.68764706</v>
      </c>
      <c r="M157" s="8">
        <v>292829511.86000001</v>
      </c>
      <c r="N157" s="8">
        <f t="shared" si="6"/>
        <v>212034101.17235297</v>
      </c>
    </row>
    <row r="158" spans="2:14" ht="45">
      <c r="B158" s="9" t="s">
        <v>748</v>
      </c>
      <c r="C158" s="9" t="s">
        <v>749</v>
      </c>
      <c r="D158" s="9" t="s">
        <v>2339</v>
      </c>
      <c r="E158" s="9" t="s">
        <v>748</v>
      </c>
      <c r="F158" s="7" t="s">
        <v>27149</v>
      </c>
      <c r="G158" s="9" t="s">
        <v>1622</v>
      </c>
      <c r="H158" s="9" t="s">
        <v>1621</v>
      </c>
      <c r="I158" s="8">
        <v>26851.07</v>
      </c>
      <c r="J158" s="8">
        <v>33379.79251569233</v>
      </c>
      <c r="K158" s="8">
        <v>0</v>
      </c>
      <c r="L158" s="8">
        <f t="shared" si="5"/>
        <v>33379.79251569233</v>
      </c>
      <c r="M158" s="8">
        <v>39865.78</v>
      </c>
      <c r="N158" s="8">
        <f t="shared" si="6"/>
        <v>6485.9874843076686</v>
      </c>
    </row>
    <row r="159" spans="2:14" ht="60">
      <c r="B159" s="9" t="s">
        <v>166</v>
      </c>
      <c r="C159" s="9" t="s">
        <v>167</v>
      </c>
      <c r="D159" s="9" t="s">
        <v>2059</v>
      </c>
      <c r="E159" s="9" t="s">
        <v>166</v>
      </c>
      <c r="F159" s="7" t="s">
        <v>2879</v>
      </c>
      <c r="G159" s="9" t="s">
        <v>1626</v>
      </c>
      <c r="H159" s="9" t="s">
        <v>1625</v>
      </c>
      <c r="I159" s="8">
        <v>2200700.52</v>
      </c>
      <c r="J159" s="8">
        <v>161724.74842767295</v>
      </c>
      <c r="K159" s="8">
        <v>0</v>
      </c>
      <c r="L159" s="8">
        <f t="shared" si="5"/>
        <v>161724.74842767295</v>
      </c>
      <c r="M159" s="8">
        <v>366196.56</v>
      </c>
      <c r="N159" s="8">
        <f t="shared" si="6"/>
        <v>204471.81157232705</v>
      </c>
    </row>
    <row r="160" spans="2:14" ht="75">
      <c r="B160" s="9" t="s">
        <v>1448</v>
      </c>
      <c r="C160" s="9" t="s">
        <v>1449</v>
      </c>
      <c r="D160" s="9" t="s">
        <v>2058</v>
      </c>
      <c r="E160" s="9" t="s">
        <v>1448</v>
      </c>
      <c r="F160" s="7" t="s">
        <v>1450</v>
      </c>
      <c r="G160" s="9" t="s">
        <v>1626</v>
      </c>
      <c r="H160" s="9" t="s">
        <v>1625</v>
      </c>
      <c r="I160" s="8">
        <v>92039.81</v>
      </c>
      <c r="J160" s="8">
        <v>9562.5</v>
      </c>
      <c r="K160" s="8">
        <v>0</v>
      </c>
      <c r="L160" s="8">
        <f t="shared" si="5"/>
        <v>9562.5</v>
      </c>
      <c r="M160" s="8">
        <v>71791.05</v>
      </c>
      <c r="N160" s="8">
        <f t="shared" si="6"/>
        <v>62228.55</v>
      </c>
    </row>
    <row r="161" spans="2:14" ht="45">
      <c r="B161" s="9" t="s">
        <v>1480</v>
      </c>
      <c r="C161" s="9" t="s">
        <v>1481</v>
      </c>
      <c r="D161" s="9" t="s">
        <v>2056</v>
      </c>
      <c r="E161" s="9" t="s">
        <v>1480</v>
      </c>
      <c r="F161" s="7" t="s">
        <v>2926</v>
      </c>
      <c r="G161" s="9" t="s">
        <v>1626</v>
      </c>
      <c r="H161" s="9" t="s">
        <v>1625</v>
      </c>
      <c r="I161" s="8">
        <v>128875.7</v>
      </c>
      <c r="J161" s="6">
        <v>0.01</v>
      </c>
      <c r="K161" s="8">
        <v>0</v>
      </c>
      <c r="L161" s="8">
        <f t="shared" si="5"/>
        <v>0.01</v>
      </c>
      <c r="M161" s="8">
        <v>112121.86</v>
      </c>
      <c r="N161" s="8">
        <f t="shared" si="6"/>
        <v>112121.85</v>
      </c>
    </row>
    <row r="162" spans="2:14" ht="60">
      <c r="B162" s="9" t="s">
        <v>169</v>
      </c>
      <c r="C162" s="9" t="s">
        <v>170</v>
      </c>
      <c r="D162" s="9" t="s">
        <v>2054</v>
      </c>
      <c r="E162" s="9" t="s">
        <v>169</v>
      </c>
      <c r="F162" s="7" t="s">
        <v>2863</v>
      </c>
      <c r="G162" s="9" t="s">
        <v>1626</v>
      </c>
      <c r="H162" s="9" t="s">
        <v>1625</v>
      </c>
      <c r="I162" s="8">
        <v>14268397.210000001</v>
      </c>
      <c r="J162" s="8">
        <v>3747480.7117117113</v>
      </c>
      <c r="K162" s="8">
        <v>0</v>
      </c>
      <c r="L162" s="8">
        <f t="shared" si="5"/>
        <v>3747480.7117117113</v>
      </c>
      <c r="M162" s="8">
        <v>3561391.94</v>
      </c>
      <c r="N162" s="8">
        <f t="shared" si="6"/>
        <v>-186088.77171171131</v>
      </c>
    </row>
    <row r="163" spans="2:14" ht="60">
      <c r="B163" s="9" t="s">
        <v>1451</v>
      </c>
      <c r="C163" s="9" t="s">
        <v>1452</v>
      </c>
      <c r="D163" s="9" t="s">
        <v>2053</v>
      </c>
      <c r="E163" s="9" t="s">
        <v>1451</v>
      </c>
      <c r="F163" s="7" t="s">
        <v>2933</v>
      </c>
      <c r="G163" s="9" t="s">
        <v>1626</v>
      </c>
      <c r="H163" s="9" t="s">
        <v>1625</v>
      </c>
      <c r="I163" s="8">
        <v>816384.07</v>
      </c>
      <c r="J163" s="8">
        <v>277653.01204819279</v>
      </c>
      <c r="K163" s="8">
        <v>0</v>
      </c>
      <c r="L163" s="8">
        <f t="shared" si="5"/>
        <v>277653.01204819279</v>
      </c>
      <c r="M163" s="8">
        <v>661271.1</v>
      </c>
      <c r="N163" s="8">
        <f t="shared" si="6"/>
        <v>383618.08795180719</v>
      </c>
    </row>
    <row r="164" spans="2:14" ht="75">
      <c r="B164" s="9" t="s">
        <v>1454</v>
      </c>
      <c r="C164" s="9" t="s">
        <v>1455</v>
      </c>
      <c r="D164" s="9" t="s">
        <v>2052</v>
      </c>
      <c r="E164" s="9" t="s">
        <v>1454</v>
      </c>
      <c r="F164" s="7" t="s">
        <v>2494</v>
      </c>
      <c r="G164" s="9" t="s">
        <v>1626</v>
      </c>
      <c r="H164" s="9" t="s">
        <v>1625</v>
      </c>
      <c r="I164" s="8">
        <v>295146.53000000003</v>
      </c>
      <c r="J164" s="8">
        <v>92650</v>
      </c>
      <c r="K164" s="8">
        <v>0</v>
      </c>
      <c r="L164" s="8">
        <f t="shared" si="5"/>
        <v>92650</v>
      </c>
      <c r="M164" s="8">
        <v>212505.5</v>
      </c>
      <c r="N164" s="8">
        <f t="shared" si="6"/>
        <v>119855.5</v>
      </c>
    </row>
    <row r="165" spans="2:14" ht="75">
      <c r="B165" s="9" t="s">
        <v>1457</v>
      </c>
      <c r="C165" s="9" t="s">
        <v>1458</v>
      </c>
      <c r="D165" s="9" t="s">
        <v>2051</v>
      </c>
      <c r="E165" s="9" t="s">
        <v>1457</v>
      </c>
      <c r="F165" s="7" t="s">
        <v>2539</v>
      </c>
      <c r="G165" s="9" t="s">
        <v>1626</v>
      </c>
      <c r="H165" s="9" t="s">
        <v>1625</v>
      </c>
      <c r="I165" s="8">
        <v>60364.01</v>
      </c>
      <c r="J165" s="8">
        <v>11156.25</v>
      </c>
      <c r="K165" s="8">
        <v>0</v>
      </c>
      <c r="L165" s="8">
        <f t="shared" si="5"/>
        <v>11156.25</v>
      </c>
      <c r="M165" s="8">
        <v>40413.71</v>
      </c>
      <c r="N165" s="8">
        <f t="shared" si="6"/>
        <v>29257.46</v>
      </c>
    </row>
    <row r="166" spans="2:14" ht="90">
      <c r="B166" s="9" t="s">
        <v>1503</v>
      </c>
      <c r="C166" s="9" t="s">
        <v>1504</v>
      </c>
      <c r="D166" s="9" t="s">
        <v>2050</v>
      </c>
      <c r="E166" s="9" t="s">
        <v>1503</v>
      </c>
      <c r="F166" s="7" t="s">
        <v>1505</v>
      </c>
      <c r="G166" s="9" t="s">
        <v>1626</v>
      </c>
      <c r="H166" s="9" t="s">
        <v>1625</v>
      </c>
      <c r="I166" s="8">
        <v>1581390.35</v>
      </c>
      <c r="J166" s="8">
        <v>569808.64417177916</v>
      </c>
      <c r="K166" s="8">
        <v>0</v>
      </c>
      <c r="L166" s="8">
        <f t="shared" si="5"/>
        <v>569808.64417177916</v>
      </c>
      <c r="M166" s="8">
        <v>1205335.73</v>
      </c>
      <c r="N166" s="8">
        <f t="shared" si="6"/>
        <v>635527.08582822082</v>
      </c>
    </row>
    <row r="167" spans="2:14" ht="45">
      <c r="B167" s="9" t="s">
        <v>1460</v>
      </c>
      <c r="C167" s="9" t="s">
        <v>1461</v>
      </c>
      <c r="D167" s="9" t="s">
        <v>2049</v>
      </c>
      <c r="E167" s="9" t="s">
        <v>1460</v>
      </c>
      <c r="F167" s="7" t="s">
        <v>2048</v>
      </c>
      <c r="G167" s="9" t="s">
        <v>1626</v>
      </c>
      <c r="H167" s="9" t="s">
        <v>1625</v>
      </c>
      <c r="I167" s="8">
        <v>304566.03999999998</v>
      </c>
      <c r="J167" s="8">
        <v>57598.125</v>
      </c>
      <c r="K167" s="8">
        <v>0</v>
      </c>
      <c r="L167" s="8">
        <f t="shared" si="5"/>
        <v>57598.125</v>
      </c>
      <c r="M167" s="8">
        <v>246698.49</v>
      </c>
      <c r="N167" s="8">
        <f t="shared" si="6"/>
        <v>189100.36499999999</v>
      </c>
    </row>
    <row r="168" spans="2:14" ht="90">
      <c r="B168" s="9" t="s">
        <v>1466</v>
      </c>
      <c r="C168" s="9" t="s">
        <v>1467</v>
      </c>
      <c r="D168" s="9" t="s">
        <v>2044</v>
      </c>
      <c r="E168" s="9" t="s">
        <v>1466</v>
      </c>
      <c r="F168" s="7" t="s">
        <v>1468</v>
      </c>
      <c r="G168" s="9" t="s">
        <v>1626</v>
      </c>
      <c r="H168" s="9" t="s">
        <v>1625</v>
      </c>
      <c r="I168" s="8">
        <v>38526.92</v>
      </c>
      <c r="J168" s="6">
        <v>0.01</v>
      </c>
      <c r="K168" s="8">
        <v>0</v>
      </c>
      <c r="L168" s="8">
        <f t="shared" si="5"/>
        <v>0.01</v>
      </c>
      <c r="M168" s="8">
        <v>28509.919999999998</v>
      </c>
      <c r="N168" s="8">
        <f t="shared" si="6"/>
        <v>28509.91</v>
      </c>
    </row>
    <row r="169" spans="2:14" ht="90">
      <c r="B169" s="9" t="s">
        <v>1469</v>
      </c>
      <c r="C169" s="9" t="s">
        <v>1470</v>
      </c>
      <c r="D169" s="9" t="s">
        <v>2043</v>
      </c>
      <c r="E169" s="9" t="s">
        <v>1469</v>
      </c>
      <c r="F169" s="7" t="s">
        <v>2636</v>
      </c>
      <c r="G169" s="9" t="s">
        <v>1626</v>
      </c>
      <c r="H169" s="9" t="s">
        <v>1625</v>
      </c>
      <c r="I169" s="8">
        <v>1703039.87</v>
      </c>
      <c r="J169" s="8">
        <v>569500</v>
      </c>
      <c r="K169" s="8">
        <v>0</v>
      </c>
      <c r="L169" s="8">
        <f t="shared" si="5"/>
        <v>569500</v>
      </c>
      <c r="M169" s="8">
        <v>1106975.92</v>
      </c>
      <c r="N169" s="8">
        <f t="shared" si="6"/>
        <v>537475.91999999993</v>
      </c>
    </row>
    <row r="170" spans="2:14" ht="90">
      <c r="B170" s="9" t="s">
        <v>1475</v>
      </c>
      <c r="C170" s="9" t="s">
        <v>1476</v>
      </c>
      <c r="D170" s="9" t="s">
        <v>2041</v>
      </c>
      <c r="E170" s="9" t="s">
        <v>1475</v>
      </c>
      <c r="F170" s="7" t="s">
        <v>2888</v>
      </c>
      <c r="G170" s="9" t="s">
        <v>1626</v>
      </c>
      <c r="H170" s="9" t="s">
        <v>1625</v>
      </c>
      <c r="I170" s="8">
        <v>2977665.94</v>
      </c>
      <c r="J170" s="8">
        <v>905250</v>
      </c>
      <c r="K170" s="8">
        <v>0</v>
      </c>
      <c r="L170" s="8">
        <f t="shared" si="5"/>
        <v>905250</v>
      </c>
      <c r="M170" s="8">
        <v>2024217.31</v>
      </c>
      <c r="N170" s="8">
        <f t="shared" si="6"/>
        <v>1118967.31</v>
      </c>
    </row>
    <row r="171" spans="2:14" ht="90">
      <c r="B171" s="9" t="s">
        <v>1506</v>
      </c>
      <c r="C171" s="9" t="s">
        <v>1507</v>
      </c>
      <c r="D171" s="9" t="s">
        <v>2039</v>
      </c>
      <c r="E171" s="9" t="s">
        <v>1506</v>
      </c>
      <c r="F171" s="7" t="s">
        <v>27150</v>
      </c>
      <c r="G171" s="9" t="s">
        <v>1626</v>
      </c>
      <c r="H171" s="9" t="s">
        <v>1625</v>
      </c>
      <c r="I171" s="8">
        <v>126637.35</v>
      </c>
      <c r="J171" s="8">
        <v>17787.6875</v>
      </c>
      <c r="K171" s="8">
        <v>0</v>
      </c>
      <c r="L171" s="8">
        <f t="shared" si="5"/>
        <v>17787.6875</v>
      </c>
      <c r="M171" s="8">
        <v>88253.57</v>
      </c>
      <c r="N171" s="8">
        <f t="shared" si="6"/>
        <v>70465.882500000007</v>
      </c>
    </row>
    <row r="172" spans="2:14" ht="90">
      <c r="B172" s="9" t="s">
        <v>1485</v>
      </c>
      <c r="C172" s="9" t="s">
        <v>1486</v>
      </c>
      <c r="D172" s="9" t="s">
        <v>2038</v>
      </c>
      <c r="E172" s="9" t="s">
        <v>1485</v>
      </c>
      <c r="F172" s="7" t="s">
        <v>3012</v>
      </c>
      <c r="G172" s="9" t="s">
        <v>1626</v>
      </c>
      <c r="H172" s="9" t="s">
        <v>1625</v>
      </c>
      <c r="I172" s="8">
        <v>257574.38</v>
      </c>
      <c r="J172" s="8">
        <v>82450</v>
      </c>
      <c r="K172" s="8">
        <v>0</v>
      </c>
      <c r="L172" s="8">
        <f t="shared" si="5"/>
        <v>82450</v>
      </c>
      <c r="M172" s="8">
        <v>180302.07</v>
      </c>
      <c r="N172" s="8">
        <f t="shared" si="6"/>
        <v>97852.07</v>
      </c>
    </row>
    <row r="173" spans="2:14" ht="45">
      <c r="B173" s="9" t="s">
        <v>1488</v>
      </c>
      <c r="C173" s="9" t="s">
        <v>1489</v>
      </c>
      <c r="D173" s="9" t="s">
        <v>2036</v>
      </c>
      <c r="E173" s="9" t="s">
        <v>1488</v>
      </c>
      <c r="F173" s="7" t="s">
        <v>2035</v>
      </c>
      <c r="G173" s="9" t="s">
        <v>1626</v>
      </c>
      <c r="H173" s="9" t="s">
        <v>1625</v>
      </c>
      <c r="I173" s="8">
        <v>1097047.8400000001</v>
      </c>
      <c r="J173" s="8">
        <v>340000</v>
      </c>
      <c r="K173" s="8">
        <v>0</v>
      </c>
      <c r="L173" s="8">
        <f t="shared" si="5"/>
        <v>340000</v>
      </c>
      <c r="M173" s="8">
        <v>735022.05</v>
      </c>
      <c r="N173" s="8">
        <f t="shared" si="6"/>
        <v>395022.05000000005</v>
      </c>
    </row>
    <row r="174" spans="2:14" ht="75">
      <c r="B174" s="9" t="s">
        <v>1491</v>
      </c>
      <c r="C174" s="9" t="s">
        <v>1492</v>
      </c>
      <c r="D174" s="9" t="s">
        <v>2034</v>
      </c>
      <c r="E174" s="9" t="s">
        <v>1491</v>
      </c>
      <c r="F174" s="7" t="s">
        <v>2799</v>
      </c>
      <c r="G174" s="9" t="s">
        <v>1626</v>
      </c>
      <c r="H174" s="9" t="s">
        <v>1625</v>
      </c>
      <c r="I174" s="8">
        <v>28600.67</v>
      </c>
      <c r="J174" s="8">
        <v>4062.5</v>
      </c>
      <c r="K174" s="8">
        <v>0</v>
      </c>
      <c r="L174" s="8">
        <f t="shared" si="5"/>
        <v>4062.5</v>
      </c>
      <c r="M174" s="8">
        <v>22094.02</v>
      </c>
      <c r="N174" s="8">
        <f t="shared" si="6"/>
        <v>18031.52</v>
      </c>
    </row>
    <row r="175" spans="2:14" ht="90">
      <c r="B175" s="9" t="s">
        <v>1494</v>
      </c>
      <c r="C175" s="9" t="s">
        <v>1495</v>
      </c>
      <c r="D175" s="9" t="s">
        <v>2033</v>
      </c>
      <c r="E175" s="9" t="s">
        <v>1494</v>
      </c>
      <c r="F175" s="7" t="s">
        <v>2805</v>
      </c>
      <c r="G175" s="9" t="s">
        <v>1626</v>
      </c>
      <c r="H175" s="9" t="s">
        <v>1625</v>
      </c>
      <c r="I175" s="8">
        <v>50918.22</v>
      </c>
      <c r="J175" s="6">
        <v>0.01</v>
      </c>
      <c r="K175" s="8">
        <v>0</v>
      </c>
      <c r="L175" s="8">
        <f t="shared" si="5"/>
        <v>0.01</v>
      </c>
      <c r="M175" s="8">
        <v>37068.46</v>
      </c>
      <c r="N175" s="8">
        <f t="shared" si="6"/>
        <v>37068.449999999997</v>
      </c>
    </row>
    <row r="176" spans="2:14" ht="90">
      <c r="B176" s="9" t="s">
        <v>1497</v>
      </c>
      <c r="C176" s="9" t="s">
        <v>1498</v>
      </c>
      <c r="D176" s="9" t="s">
        <v>2045</v>
      </c>
      <c r="E176" s="9" t="s">
        <v>1497</v>
      </c>
      <c r="F176" s="7" t="s">
        <v>2815</v>
      </c>
      <c r="G176" s="9" t="s">
        <v>1626</v>
      </c>
      <c r="H176" s="9" t="s">
        <v>1625</v>
      </c>
      <c r="I176" s="8">
        <v>50214.559999999998</v>
      </c>
      <c r="J176" s="8">
        <v>12599.544117647056</v>
      </c>
      <c r="K176" s="8">
        <v>0</v>
      </c>
      <c r="L176" s="8">
        <f t="shared" si="5"/>
        <v>12599.544117647056</v>
      </c>
      <c r="M176" s="8">
        <v>43686.67</v>
      </c>
      <c r="N176" s="8">
        <f t="shared" si="6"/>
        <v>31087.125882352942</v>
      </c>
    </row>
    <row r="177" spans="2:14" ht="75">
      <c r="B177" s="9" t="s">
        <v>1463</v>
      </c>
      <c r="C177" s="9" t="s">
        <v>1464</v>
      </c>
      <c r="D177" s="9" t="s">
        <v>2047</v>
      </c>
      <c r="E177" s="9" t="s">
        <v>1463</v>
      </c>
      <c r="F177" s="7" t="s">
        <v>2632</v>
      </c>
      <c r="G177" s="9" t="s">
        <v>1626</v>
      </c>
      <c r="H177" s="9" t="s">
        <v>1625</v>
      </c>
      <c r="I177" s="8">
        <v>1219816.69</v>
      </c>
      <c r="J177" s="8">
        <v>453050</v>
      </c>
      <c r="K177" s="8">
        <v>0</v>
      </c>
      <c r="L177" s="8">
        <f t="shared" si="5"/>
        <v>453050</v>
      </c>
      <c r="M177" s="8">
        <v>951457.02</v>
      </c>
      <c r="N177" s="8">
        <f t="shared" si="6"/>
        <v>498407.02</v>
      </c>
    </row>
    <row r="178" spans="2:14" ht="30">
      <c r="B178" s="9" t="s">
        <v>172</v>
      </c>
      <c r="C178" s="9" t="s">
        <v>173</v>
      </c>
      <c r="D178" s="9" t="s">
        <v>2031</v>
      </c>
      <c r="E178" s="9" t="s">
        <v>172</v>
      </c>
      <c r="F178" s="7" t="s">
        <v>2621</v>
      </c>
      <c r="G178" s="9" t="s">
        <v>1626</v>
      </c>
      <c r="H178" s="9" t="s">
        <v>1621</v>
      </c>
      <c r="I178" s="8">
        <v>17878.36</v>
      </c>
      <c r="J178" s="8">
        <v>32559.690805767277</v>
      </c>
      <c r="K178" s="8">
        <v>0</v>
      </c>
      <c r="L178" s="8">
        <f t="shared" si="5"/>
        <v>32559.690805767277</v>
      </c>
      <c r="M178" s="8">
        <v>34955.769999999997</v>
      </c>
      <c r="N178" s="8">
        <f t="shared" si="6"/>
        <v>2396.0791942327196</v>
      </c>
    </row>
    <row r="179" spans="2:14" ht="30">
      <c r="B179" s="9" t="s">
        <v>751</v>
      </c>
      <c r="C179" s="9" t="s">
        <v>752</v>
      </c>
      <c r="D179" s="9" t="s">
        <v>2030</v>
      </c>
      <c r="E179" s="9" t="s">
        <v>751</v>
      </c>
      <c r="F179" s="7" t="s">
        <v>2029</v>
      </c>
      <c r="G179" s="9" t="s">
        <v>1622</v>
      </c>
      <c r="H179" s="9" t="s">
        <v>1625</v>
      </c>
      <c r="I179" s="8">
        <v>1390.54</v>
      </c>
      <c r="J179" s="6">
        <v>0.01</v>
      </c>
      <c r="K179" s="8">
        <v>0</v>
      </c>
      <c r="L179" s="8">
        <f t="shared" si="5"/>
        <v>0.01</v>
      </c>
      <c r="M179" s="8">
        <v>1418.49</v>
      </c>
      <c r="N179" s="8">
        <f t="shared" si="6"/>
        <v>1418.48</v>
      </c>
    </row>
    <row r="180" spans="2:14" ht="45">
      <c r="B180" s="9" t="s">
        <v>175</v>
      </c>
      <c r="C180" s="9" t="s">
        <v>176</v>
      </c>
      <c r="D180" s="9" t="s">
        <v>2028</v>
      </c>
      <c r="E180" s="9" t="s">
        <v>175</v>
      </c>
      <c r="F180" s="7" t="s">
        <v>2659</v>
      </c>
      <c r="G180" s="9" t="s">
        <v>1626</v>
      </c>
      <c r="H180" s="9" t="s">
        <v>1625</v>
      </c>
      <c r="I180" s="8">
        <v>8417052.5800000001</v>
      </c>
      <c r="J180" s="8">
        <v>1918938.4756659972</v>
      </c>
      <c r="K180" s="8">
        <v>0</v>
      </c>
      <c r="L180" s="8">
        <f t="shared" si="5"/>
        <v>1918938.4756659972</v>
      </c>
      <c r="M180" s="8">
        <v>1445207.93</v>
      </c>
      <c r="N180" s="8">
        <f t="shared" si="6"/>
        <v>-473730.54566599731</v>
      </c>
    </row>
    <row r="181" spans="2:14" ht="30">
      <c r="B181" s="9" t="s">
        <v>754</v>
      </c>
      <c r="C181" s="9" t="s">
        <v>755</v>
      </c>
      <c r="D181" s="9" t="s">
        <v>2027</v>
      </c>
      <c r="E181" s="9" t="s">
        <v>754</v>
      </c>
      <c r="F181" s="7" t="s">
        <v>2026</v>
      </c>
      <c r="G181" s="9" t="s">
        <v>1626</v>
      </c>
      <c r="H181" s="9" t="s">
        <v>1625</v>
      </c>
      <c r="I181" s="8">
        <v>145957651.38</v>
      </c>
      <c r="J181" s="8">
        <v>11680897.205714285</v>
      </c>
      <c r="K181" s="8">
        <v>0</v>
      </c>
      <c r="L181" s="8">
        <f t="shared" si="5"/>
        <v>11680897.205714285</v>
      </c>
      <c r="M181" s="8">
        <v>19353984.57</v>
      </c>
      <c r="N181" s="8">
        <f t="shared" si="6"/>
        <v>7673087.3642857149</v>
      </c>
    </row>
    <row r="182" spans="2:14" ht="30">
      <c r="B182" s="9" t="s">
        <v>3547</v>
      </c>
      <c r="C182" s="9" t="s">
        <v>3548</v>
      </c>
      <c r="D182" s="9" t="s">
        <v>2228</v>
      </c>
      <c r="E182" s="9" t="s">
        <v>3547</v>
      </c>
      <c r="F182" s="7" t="s">
        <v>27151</v>
      </c>
      <c r="G182" s="9" t="s">
        <v>1626</v>
      </c>
      <c r="H182" s="9" t="s">
        <v>1625</v>
      </c>
      <c r="I182" s="8">
        <v>15967078.5</v>
      </c>
      <c r="J182" s="8">
        <v>2925512.4476263155</v>
      </c>
      <c r="K182" s="8">
        <v>0</v>
      </c>
      <c r="L182" s="8">
        <f t="shared" si="5"/>
        <v>2925512.4476263155</v>
      </c>
      <c r="M182" s="8">
        <v>2490864.25</v>
      </c>
      <c r="N182" s="8">
        <f t="shared" si="6"/>
        <v>-434648.19762631552</v>
      </c>
    </row>
    <row r="183" spans="2:14" ht="60">
      <c r="B183" s="9" t="s">
        <v>178</v>
      </c>
      <c r="C183" s="9" t="s">
        <v>179</v>
      </c>
      <c r="D183" s="9" t="s">
        <v>2025</v>
      </c>
      <c r="E183" s="9" t="s">
        <v>178</v>
      </c>
      <c r="F183" s="7" t="s">
        <v>2675</v>
      </c>
      <c r="G183" s="9" t="s">
        <v>1626</v>
      </c>
      <c r="H183" s="9" t="s">
        <v>1625</v>
      </c>
      <c r="I183" s="8">
        <v>309974.38</v>
      </c>
      <c r="J183" s="8">
        <v>17320.17391304348</v>
      </c>
      <c r="K183" s="8">
        <v>0</v>
      </c>
      <c r="L183" s="8">
        <f t="shared" si="5"/>
        <v>17320.17391304348</v>
      </c>
      <c r="M183" s="8">
        <v>55795.39</v>
      </c>
      <c r="N183" s="8">
        <f t="shared" si="6"/>
        <v>38475.21608695652</v>
      </c>
    </row>
    <row r="184" spans="2:14" ht="60">
      <c r="B184" s="9" t="s">
        <v>757</v>
      </c>
      <c r="C184" s="9" t="s">
        <v>758</v>
      </c>
      <c r="D184" s="9" t="s">
        <v>2023</v>
      </c>
      <c r="E184" s="9" t="s">
        <v>757</v>
      </c>
      <c r="F184" s="7" t="s">
        <v>2703</v>
      </c>
      <c r="G184" s="9" t="s">
        <v>1626</v>
      </c>
      <c r="H184" s="9" t="s">
        <v>1625</v>
      </c>
      <c r="I184" s="8">
        <v>15855132.32</v>
      </c>
      <c r="J184" s="8">
        <v>2146396.230769231</v>
      </c>
      <c r="K184" s="8">
        <v>0</v>
      </c>
      <c r="L184" s="8">
        <f t="shared" si="5"/>
        <v>2146396.230769231</v>
      </c>
      <c r="M184" s="8">
        <v>4735928.0199999996</v>
      </c>
      <c r="N184" s="8">
        <f t="shared" si="6"/>
        <v>2589531.7892307686</v>
      </c>
    </row>
    <row r="185" spans="2:14" ht="45">
      <c r="B185" s="9" t="s">
        <v>760</v>
      </c>
      <c r="C185" s="9" t="s">
        <v>761</v>
      </c>
      <c r="D185" s="9" t="s">
        <v>2021</v>
      </c>
      <c r="E185" s="9" t="s">
        <v>760</v>
      </c>
      <c r="F185" s="7" t="s">
        <v>2695</v>
      </c>
      <c r="G185" s="9" t="s">
        <v>1626</v>
      </c>
      <c r="H185" s="9" t="s">
        <v>1625</v>
      </c>
      <c r="I185" s="8">
        <v>3314064.13</v>
      </c>
      <c r="J185" s="8">
        <v>1874740.3974127816</v>
      </c>
      <c r="K185" s="8">
        <v>0</v>
      </c>
      <c r="L185" s="8">
        <f t="shared" si="5"/>
        <v>1874740.3974127816</v>
      </c>
      <c r="M185" s="8">
        <v>894797.32</v>
      </c>
      <c r="N185" s="8">
        <f t="shared" si="6"/>
        <v>-979943.07741278165</v>
      </c>
    </row>
    <row r="186" spans="2:14" ht="75">
      <c r="B186" s="9" t="s">
        <v>763</v>
      </c>
      <c r="C186" s="9" t="s">
        <v>764</v>
      </c>
      <c r="D186" s="9" t="s">
        <v>2019</v>
      </c>
      <c r="E186" s="9" t="s">
        <v>763</v>
      </c>
      <c r="F186" s="7" t="s">
        <v>2702</v>
      </c>
      <c r="G186" s="9" t="s">
        <v>1626</v>
      </c>
      <c r="H186" s="9" t="s">
        <v>1625</v>
      </c>
      <c r="I186" s="8">
        <v>64365450.719999999</v>
      </c>
      <c r="J186" s="8">
        <v>11119618.721893493</v>
      </c>
      <c r="K186" s="8">
        <v>0</v>
      </c>
      <c r="L186" s="8">
        <f t="shared" si="5"/>
        <v>11119618.721893493</v>
      </c>
      <c r="M186" s="8">
        <v>22321938.300000001</v>
      </c>
      <c r="N186" s="8">
        <f t="shared" si="6"/>
        <v>11202319.578106508</v>
      </c>
    </row>
    <row r="187" spans="2:14" ht="75">
      <c r="B187" s="9" t="s">
        <v>181</v>
      </c>
      <c r="C187" s="9" t="s">
        <v>182</v>
      </c>
      <c r="D187" s="9" t="s">
        <v>2017</v>
      </c>
      <c r="E187" s="9" t="s">
        <v>181</v>
      </c>
      <c r="F187" s="7" t="s">
        <v>2806</v>
      </c>
      <c r="G187" s="9" t="s">
        <v>1626</v>
      </c>
      <c r="H187" s="9" t="s">
        <v>1625</v>
      </c>
      <c r="I187" s="8">
        <v>1036849.78</v>
      </c>
      <c r="J187" s="8">
        <v>60449.672794117621</v>
      </c>
      <c r="K187" s="8">
        <v>0</v>
      </c>
      <c r="L187" s="8">
        <f t="shared" si="5"/>
        <v>60449.672794117621</v>
      </c>
      <c r="M187" s="8">
        <v>238475.45</v>
      </c>
      <c r="N187" s="8">
        <f t="shared" si="6"/>
        <v>178025.77720588239</v>
      </c>
    </row>
    <row r="188" spans="2:14" ht="60">
      <c r="B188" s="9" t="s">
        <v>184</v>
      </c>
      <c r="C188" s="9" t="s">
        <v>185</v>
      </c>
      <c r="D188" s="9" t="s">
        <v>2016</v>
      </c>
      <c r="E188" s="9" t="s">
        <v>184</v>
      </c>
      <c r="F188" s="7" t="s">
        <v>2775</v>
      </c>
      <c r="G188" s="9" t="s">
        <v>1626</v>
      </c>
      <c r="H188" s="9" t="s">
        <v>1625</v>
      </c>
      <c r="I188" s="8">
        <v>16146979.880000001</v>
      </c>
      <c r="J188" s="8">
        <v>1127221.5698529412</v>
      </c>
      <c r="K188" s="8">
        <v>0</v>
      </c>
      <c r="L188" s="8">
        <f t="shared" si="5"/>
        <v>1127221.5698529412</v>
      </c>
      <c r="M188" s="8">
        <v>2583516.7799999998</v>
      </c>
      <c r="N188" s="8">
        <f t="shared" si="6"/>
        <v>1456295.2101470586</v>
      </c>
    </row>
    <row r="189" spans="2:14" ht="60">
      <c r="B189" s="9" t="s">
        <v>766</v>
      </c>
      <c r="C189" s="9" t="s">
        <v>767</v>
      </c>
      <c r="D189" s="9" t="s">
        <v>2015</v>
      </c>
      <c r="E189" s="9" t="s">
        <v>766</v>
      </c>
      <c r="F189" s="7" t="s">
        <v>27152</v>
      </c>
      <c r="G189" s="9" t="s">
        <v>1626</v>
      </c>
      <c r="H189" s="9" t="s">
        <v>1625</v>
      </c>
      <c r="I189" s="8">
        <v>269000258.07999998</v>
      </c>
      <c r="J189" s="8">
        <v>13018274.378676474</v>
      </c>
      <c r="K189" s="8">
        <v>0</v>
      </c>
      <c r="L189" s="8">
        <f t="shared" si="5"/>
        <v>13018274.378676474</v>
      </c>
      <c r="M189" s="8">
        <v>33248431.899999999</v>
      </c>
      <c r="N189" s="8">
        <f t="shared" si="6"/>
        <v>20230157.521323524</v>
      </c>
    </row>
    <row r="190" spans="2:14" ht="45">
      <c r="B190" s="9" t="s">
        <v>187</v>
      </c>
      <c r="C190" s="9" t="s">
        <v>188</v>
      </c>
      <c r="D190" s="9" t="s">
        <v>2014</v>
      </c>
      <c r="E190" s="9" t="s">
        <v>187</v>
      </c>
      <c r="F190" s="7" t="s">
        <v>2837</v>
      </c>
      <c r="G190" s="9" t="s">
        <v>1626</v>
      </c>
      <c r="H190" s="9" t="s">
        <v>1625</v>
      </c>
      <c r="I190" s="8">
        <v>55910215.010000005</v>
      </c>
      <c r="J190" s="8">
        <v>2197579.1250000009</v>
      </c>
      <c r="K190" s="8">
        <v>0</v>
      </c>
      <c r="L190" s="8">
        <f t="shared" si="5"/>
        <v>2197579.1250000009</v>
      </c>
      <c r="M190" s="8">
        <v>5132557.74</v>
      </c>
      <c r="N190" s="8">
        <f t="shared" si="6"/>
        <v>2934978.6149999993</v>
      </c>
    </row>
    <row r="191" spans="2:14" ht="45">
      <c r="B191" s="9" t="s">
        <v>769</v>
      </c>
      <c r="C191" s="9" t="s">
        <v>770</v>
      </c>
      <c r="D191" s="9" t="s">
        <v>2013</v>
      </c>
      <c r="E191" s="9" t="s">
        <v>769</v>
      </c>
      <c r="F191" s="7" t="s">
        <v>2941</v>
      </c>
      <c r="G191" s="9" t="s">
        <v>1622</v>
      </c>
      <c r="H191" s="9" t="s">
        <v>1625</v>
      </c>
      <c r="I191" s="8">
        <v>26415996.609999999</v>
      </c>
      <c r="J191" s="8">
        <v>4750353.9447852755</v>
      </c>
      <c r="K191" s="8">
        <v>0</v>
      </c>
      <c r="L191" s="8">
        <f t="shared" si="5"/>
        <v>4750353.9447852755</v>
      </c>
      <c r="M191" s="8">
        <v>8537650.1099999994</v>
      </c>
      <c r="N191" s="8">
        <f t="shared" si="6"/>
        <v>3787296.1652147239</v>
      </c>
    </row>
    <row r="192" spans="2:14" ht="45">
      <c r="B192" s="9" t="s">
        <v>3322</v>
      </c>
      <c r="C192" s="9" t="s">
        <v>3013</v>
      </c>
      <c r="D192" s="9" t="s">
        <v>1638</v>
      </c>
      <c r="E192" s="9" t="s">
        <v>3322</v>
      </c>
      <c r="F192" s="7" t="s">
        <v>27153</v>
      </c>
      <c r="G192" s="9" t="s">
        <v>1626</v>
      </c>
      <c r="H192" s="9" t="s">
        <v>1625</v>
      </c>
      <c r="I192" s="8">
        <v>10290465.939999999</v>
      </c>
      <c r="J192" s="8">
        <v>925504.79912663763</v>
      </c>
      <c r="K192" s="8">
        <v>0</v>
      </c>
      <c r="L192" s="8">
        <f t="shared" si="5"/>
        <v>925504.79912663763</v>
      </c>
      <c r="M192" s="8">
        <v>2649794.98</v>
      </c>
      <c r="N192" s="8">
        <f t="shared" si="6"/>
        <v>1724290.1808733623</v>
      </c>
    </row>
    <row r="193" spans="2:14" ht="75">
      <c r="B193" s="9" t="s">
        <v>190</v>
      </c>
      <c r="C193" s="9" t="s">
        <v>191</v>
      </c>
      <c r="D193" s="9" t="s">
        <v>2351</v>
      </c>
      <c r="E193" s="9" t="s">
        <v>190</v>
      </c>
      <c r="F193" s="7" t="s">
        <v>19366</v>
      </c>
      <c r="G193" s="9" t="s">
        <v>1626</v>
      </c>
      <c r="H193" s="9" t="s">
        <v>1625</v>
      </c>
      <c r="I193" s="8">
        <v>136168.19</v>
      </c>
      <c r="J193" s="8">
        <v>7234.7228915662645</v>
      </c>
      <c r="K193" s="8">
        <v>0</v>
      </c>
      <c r="L193" s="8">
        <f t="shared" si="5"/>
        <v>7234.7228915662645</v>
      </c>
      <c r="M193" s="8">
        <v>39488.78</v>
      </c>
      <c r="N193" s="8">
        <f t="shared" si="6"/>
        <v>32254.057108433735</v>
      </c>
    </row>
    <row r="194" spans="2:14" ht="45">
      <c r="B194" s="9" t="s">
        <v>772</v>
      </c>
      <c r="C194" s="9" t="s">
        <v>773</v>
      </c>
      <c r="D194" s="9" t="s">
        <v>2012</v>
      </c>
      <c r="E194" s="9" t="s">
        <v>772</v>
      </c>
      <c r="F194" s="7" t="s">
        <v>2591</v>
      </c>
      <c r="G194" s="9" t="s">
        <v>1622</v>
      </c>
      <c r="H194" s="9" t="s">
        <v>1625</v>
      </c>
      <c r="I194" s="8">
        <v>969890.65</v>
      </c>
      <c r="J194" s="8">
        <v>731265.86353936256</v>
      </c>
      <c r="K194" s="8">
        <v>0</v>
      </c>
      <c r="L194" s="8">
        <f t="shared" si="5"/>
        <v>731265.86353936256</v>
      </c>
      <c r="M194" s="8">
        <v>709281.03</v>
      </c>
      <c r="N194" s="8">
        <f t="shared" si="6"/>
        <v>-21984.833539362531</v>
      </c>
    </row>
    <row r="195" spans="2:14" ht="60">
      <c r="B195" s="9" t="s">
        <v>775</v>
      </c>
      <c r="C195" s="9" t="s">
        <v>776</v>
      </c>
      <c r="D195" s="9" t="s">
        <v>2011</v>
      </c>
      <c r="E195" s="9" t="s">
        <v>775</v>
      </c>
      <c r="F195" s="7" t="s">
        <v>2690</v>
      </c>
      <c r="G195" s="9" t="s">
        <v>1622</v>
      </c>
      <c r="H195" s="9" t="s">
        <v>1621</v>
      </c>
      <c r="I195" s="8">
        <v>16609.04</v>
      </c>
      <c r="J195" s="8">
        <v>10413.730682743482</v>
      </c>
      <c r="K195" s="8">
        <v>0</v>
      </c>
      <c r="L195" s="8">
        <f t="shared" si="5"/>
        <v>10413.730682743482</v>
      </c>
      <c r="M195" s="8">
        <v>17278.38</v>
      </c>
      <c r="N195" s="8">
        <f t="shared" si="6"/>
        <v>6864.6493172565188</v>
      </c>
    </row>
    <row r="196" spans="2:14" ht="45">
      <c r="B196" s="9" t="s">
        <v>193</v>
      </c>
      <c r="C196" s="9" t="s">
        <v>194</v>
      </c>
      <c r="D196" s="9" t="s">
        <v>2010</v>
      </c>
      <c r="E196" s="9" t="s">
        <v>193</v>
      </c>
      <c r="F196" s="7" t="s">
        <v>2655</v>
      </c>
      <c r="G196" s="9" t="s">
        <v>1626</v>
      </c>
      <c r="H196" s="9" t="s">
        <v>1625</v>
      </c>
      <c r="I196" s="8">
        <v>14880921.68</v>
      </c>
      <c r="J196" s="8">
        <v>2651506.2985325931</v>
      </c>
      <c r="K196" s="8">
        <v>0</v>
      </c>
      <c r="L196" s="8">
        <f t="shared" si="5"/>
        <v>2651506.2985325931</v>
      </c>
      <c r="M196" s="8">
        <v>2404756.94</v>
      </c>
      <c r="N196" s="8">
        <f t="shared" si="6"/>
        <v>-246749.35853259312</v>
      </c>
    </row>
    <row r="197" spans="2:14" ht="45">
      <c r="B197" s="9" t="s">
        <v>196</v>
      </c>
      <c r="C197" s="9" t="s">
        <v>197</v>
      </c>
      <c r="D197" s="9" t="s">
        <v>2009</v>
      </c>
      <c r="E197" s="9" t="s">
        <v>196</v>
      </c>
      <c r="F197" s="7" t="s">
        <v>2568</v>
      </c>
      <c r="G197" s="9" t="s">
        <v>1622</v>
      </c>
      <c r="H197" s="9" t="s">
        <v>1621</v>
      </c>
      <c r="I197" s="8">
        <v>89203.89</v>
      </c>
      <c r="J197" s="8">
        <v>87019.377058294136</v>
      </c>
      <c r="K197" s="8">
        <v>0</v>
      </c>
      <c r="L197" s="8">
        <f t="shared" si="5"/>
        <v>87019.377058294136</v>
      </c>
      <c r="M197" s="8">
        <v>131388.41</v>
      </c>
      <c r="N197" s="8">
        <f t="shared" si="6"/>
        <v>44369.032941705867</v>
      </c>
    </row>
    <row r="198" spans="2:14" ht="45">
      <c r="B198" s="9" t="s">
        <v>199</v>
      </c>
      <c r="C198" s="9" t="s">
        <v>200</v>
      </c>
      <c r="D198" s="9" t="s">
        <v>2008</v>
      </c>
      <c r="E198" s="9" t="s">
        <v>199</v>
      </c>
      <c r="F198" s="7" t="s">
        <v>2635</v>
      </c>
      <c r="G198" s="9" t="s">
        <v>1626</v>
      </c>
      <c r="H198" s="9" t="s">
        <v>1625</v>
      </c>
      <c r="I198" s="8">
        <v>409930.63</v>
      </c>
      <c r="J198" s="8">
        <v>119111.76571428569</v>
      </c>
      <c r="K198" s="8">
        <v>0</v>
      </c>
      <c r="L198" s="8">
        <f t="shared" si="5"/>
        <v>119111.76571428569</v>
      </c>
      <c r="M198" s="8">
        <v>204965.32</v>
      </c>
      <c r="N198" s="8">
        <f t="shared" si="6"/>
        <v>85853.554285714315</v>
      </c>
    </row>
    <row r="199" spans="2:14" ht="60">
      <c r="B199" s="9" t="s">
        <v>211</v>
      </c>
      <c r="C199" s="9" t="s">
        <v>212</v>
      </c>
      <c r="D199" s="9" t="s">
        <v>2007</v>
      </c>
      <c r="E199" s="9" t="s">
        <v>211</v>
      </c>
      <c r="F199" s="7" t="s">
        <v>2971</v>
      </c>
      <c r="G199" s="9" t="s">
        <v>1626</v>
      </c>
      <c r="H199" s="9" t="s">
        <v>1625</v>
      </c>
      <c r="I199" s="8">
        <v>1708049.28</v>
      </c>
      <c r="J199" s="8">
        <v>811000.52147239284</v>
      </c>
      <c r="K199" s="8">
        <v>0</v>
      </c>
      <c r="L199" s="8">
        <f t="shared" si="5"/>
        <v>811000.52147239284</v>
      </c>
      <c r="M199" s="8">
        <v>365864.16</v>
      </c>
      <c r="N199" s="8">
        <f t="shared" si="6"/>
        <v>-445136.36147239286</v>
      </c>
    </row>
    <row r="200" spans="2:14" ht="60">
      <c r="B200" s="9" t="s">
        <v>217</v>
      </c>
      <c r="C200" s="9" t="s">
        <v>218</v>
      </c>
      <c r="D200" s="9" t="s">
        <v>2005</v>
      </c>
      <c r="E200" s="9" t="s">
        <v>217</v>
      </c>
      <c r="F200" s="7" t="s">
        <v>2776</v>
      </c>
      <c r="G200" s="9" t="s">
        <v>1626</v>
      </c>
      <c r="H200" s="9" t="s">
        <v>1625</v>
      </c>
      <c r="I200" s="8">
        <v>142808.13</v>
      </c>
      <c r="J200" s="8">
        <v>24948</v>
      </c>
      <c r="K200" s="8">
        <v>0</v>
      </c>
      <c r="L200" s="8">
        <f t="shared" ref="L200:L263" si="7">J200+K200</f>
        <v>24948</v>
      </c>
      <c r="M200" s="8">
        <v>23306.29</v>
      </c>
      <c r="N200" s="8">
        <f t="shared" ref="N200:N263" si="8">M200-L200</f>
        <v>-1641.7099999999991</v>
      </c>
    </row>
    <row r="201" spans="2:14" ht="45">
      <c r="B201" s="9" t="s">
        <v>778</v>
      </c>
      <c r="C201" s="9" t="s">
        <v>779</v>
      </c>
      <c r="D201" s="9" t="s">
        <v>2004</v>
      </c>
      <c r="E201" s="9" t="s">
        <v>778</v>
      </c>
      <c r="F201" s="7" t="s">
        <v>2785</v>
      </c>
      <c r="G201" s="9" t="s">
        <v>1626</v>
      </c>
      <c r="H201" s="9" t="s">
        <v>1625</v>
      </c>
      <c r="I201" s="8">
        <v>287569605.55000001</v>
      </c>
      <c r="J201" s="8">
        <v>13874992.985294122</v>
      </c>
      <c r="K201" s="8">
        <v>0</v>
      </c>
      <c r="L201" s="8">
        <f t="shared" si="7"/>
        <v>13874992.985294122</v>
      </c>
      <c r="M201" s="8">
        <v>31948983.18</v>
      </c>
      <c r="N201" s="8">
        <f t="shared" si="8"/>
        <v>18073990.194705877</v>
      </c>
    </row>
    <row r="202" spans="2:14">
      <c r="B202" s="9" t="s">
        <v>781</v>
      </c>
      <c r="C202" s="9" t="s">
        <v>782</v>
      </c>
      <c r="D202" s="9" t="s">
        <v>2003</v>
      </c>
      <c r="E202" s="9" t="s">
        <v>781</v>
      </c>
      <c r="F202" s="7" t="s">
        <v>2002</v>
      </c>
      <c r="G202" s="9" t="s">
        <v>1626</v>
      </c>
      <c r="H202" s="9" t="s">
        <v>1625</v>
      </c>
      <c r="I202" s="8">
        <v>57253605.18</v>
      </c>
      <c r="J202" s="8">
        <v>4577985.8875739649</v>
      </c>
      <c r="K202" s="8">
        <v>0</v>
      </c>
      <c r="L202" s="8">
        <f t="shared" si="7"/>
        <v>4577985.8875739649</v>
      </c>
      <c r="M202" s="8">
        <v>13740865.24</v>
      </c>
      <c r="N202" s="8">
        <f t="shared" si="8"/>
        <v>9162879.3524260353</v>
      </c>
    </row>
    <row r="203" spans="2:14" ht="45">
      <c r="B203" s="9" t="s">
        <v>784</v>
      </c>
      <c r="C203" s="9" t="s">
        <v>785</v>
      </c>
      <c r="D203" s="9" t="s">
        <v>2001</v>
      </c>
      <c r="E203" s="9" t="s">
        <v>784</v>
      </c>
      <c r="F203" s="7" t="s">
        <v>2970</v>
      </c>
      <c r="G203" s="9" t="s">
        <v>1626</v>
      </c>
      <c r="H203" s="9" t="s">
        <v>1625</v>
      </c>
      <c r="I203" s="8">
        <v>886500.35</v>
      </c>
      <c r="J203" s="6">
        <v>0.01</v>
      </c>
      <c r="K203" s="8">
        <v>0</v>
      </c>
      <c r="L203" s="8">
        <f t="shared" si="7"/>
        <v>0.01</v>
      </c>
      <c r="M203" s="8">
        <v>173488.12</v>
      </c>
      <c r="N203" s="8">
        <f t="shared" si="8"/>
        <v>173488.11</v>
      </c>
    </row>
    <row r="204" spans="2:14" ht="45">
      <c r="B204" s="9" t="s">
        <v>3065</v>
      </c>
      <c r="C204" s="9" t="s">
        <v>701</v>
      </c>
      <c r="D204" s="9" t="s">
        <v>3066</v>
      </c>
      <c r="E204" s="9" t="s">
        <v>3065</v>
      </c>
      <c r="F204" s="7" t="s">
        <v>2601</v>
      </c>
      <c r="G204" s="9" t="s">
        <v>1622</v>
      </c>
      <c r="H204" s="9" t="s">
        <v>1621</v>
      </c>
      <c r="I204" s="8">
        <v>81870.009999999995</v>
      </c>
      <c r="J204" s="8">
        <v>57994.255587000189</v>
      </c>
      <c r="K204" s="8">
        <v>0</v>
      </c>
      <c r="L204" s="8">
        <f t="shared" si="7"/>
        <v>57994.255587000189</v>
      </c>
      <c r="M204" s="8">
        <v>117417.96</v>
      </c>
      <c r="N204" s="8">
        <f t="shared" si="8"/>
        <v>59423.704412999818</v>
      </c>
    </row>
    <row r="205" spans="2:14" ht="60">
      <c r="B205" s="9" t="s">
        <v>790</v>
      </c>
      <c r="C205" s="9" t="s">
        <v>791</v>
      </c>
      <c r="D205" s="9" t="s">
        <v>1997</v>
      </c>
      <c r="E205" s="9" t="s">
        <v>790</v>
      </c>
      <c r="F205" s="7" t="s">
        <v>2931</v>
      </c>
      <c r="G205" s="9" t="s">
        <v>1626</v>
      </c>
      <c r="H205" s="9" t="s">
        <v>1625</v>
      </c>
      <c r="I205" s="8">
        <v>23686439.18</v>
      </c>
      <c r="J205" s="8">
        <v>3302369.8855421683</v>
      </c>
      <c r="K205" s="8">
        <v>0</v>
      </c>
      <c r="L205" s="8">
        <f t="shared" si="7"/>
        <v>3302369.8855421683</v>
      </c>
      <c r="M205" s="8">
        <v>5367347.12</v>
      </c>
      <c r="N205" s="8">
        <f t="shared" si="8"/>
        <v>2064977.2344578318</v>
      </c>
    </row>
    <row r="206" spans="2:14">
      <c r="B206" s="9" t="s">
        <v>793</v>
      </c>
      <c r="C206" s="9" t="s">
        <v>794</v>
      </c>
      <c r="D206" s="9" t="s">
        <v>1995</v>
      </c>
      <c r="E206" s="9" t="s">
        <v>793</v>
      </c>
      <c r="F206" s="7" t="s">
        <v>1994</v>
      </c>
      <c r="G206" s="9" t="s">
        <v>1622</v>
      </c>
      <c r="H206" s="9" t="s">
        <v>1625</v>
      </c>
      <c r="I206" s="8">
        <v>920018.21</v>
      </c>
      <c r="J206" s="8">
        <v>226366.47603335633</v>
      </c>
      <c r="K206" s="8">
        <v>0</v>
      </c>
      <c r="L206" s="8">
        <f t="shared" si="7"/>
        <v>226366.47603335633</v>
      </c>
      <c r="M206" s="8">
        <v>929218.39</v>
      </c>
      <c r="N206" s="8">
        <f t="shared" si="8"/>
        <v>702851.91396664362</v>
      </c>
    </row>
    <row r="207" spans="2:14" ht="60">
      <c r="B207" s="9" t="s">
        <v>229</v>
      </c>
      <c r="C207" s="9" t="s">
        <v>230</v>
      </c>
      <c r="D207" s="9" t="s">
        <v>1993</v>
      </c>
      <c r="E207" s="9" t="s">
        <v>229</v>
      </c>
      <c r="F207" s="7" t="s">
        <v>2899</v>
      </c>
      <c r="G207" s="9" t="s">
        <v>1626</v>
      </c>
      <c r="H207" s="9" t="s">
        <v>1625</v>
      </c>
      <c r="I207" s="8">
        <v>2759147.35</v>
      </c>
      <c r="J207" s="8">
        <v>264110.37349397584</v>
      </c>
      <c r="K207" s="8">
        <v>0</v>
      </c>
      <c r="L207" s="8">
        <f t="shared" si="7"/>
        <v>264110.37349397584</v>
      </c>
      <c r="M207" s="8">
        <v>401731.86</v>
      </c>
      <c r="N207" s="8">
        <f t="shared" si="8"/>
        <v>137621.48650602414</v>
      </c>
    </row>
    <row r="208" spans="2:14" ht="60">
      <c r="B208" s="9" t="s">
        <v>799</v>
      </c>
      <c r="C208" s="9" t="s">
        <v>800</v>
      </c>
      <c r="D208" s="9" t="s">
        <v>1990</v>
      </c>
      <c r="E208" s="9" t="s">
        <v>799</v>
      </c>
      <c r="F208" s="7" t="s">
        <v>2757</v>
      </c>
      <c r="G208" s="9" t="s">
        <v>1626</v>
      </c>
      <c r="H208" s="9" t="s">
        <v>1625</v>
      </c>
      <c r="I208" s="8">
        <v>90585042.319999993</v>
      </c>
      <c r="J208" s="8">
        <v>6218314.2366863908</v>
      </c>
      <c r="K208" s="8">
        <v>0</v>
      </c>
      <c r="L208" s="8">
        <f t="shared" si="7"/>
        <v>6218314.2366863908</v>
      </c>
      <c r="M208" s="8">
        <v>10870205.08</v>
      </c>
      <c r="N208" s="8">
        <f t="shared" si="8"/>
        <v>4651890.8433136092</v>
      </c>
    </row>
    <row r="209" spans="2:14" ht="45">
      <c r="B209" s="9" t="s">
        <v>796</v>
      </c>
      <c r="C209" s="9" t="s">
        <v>797</v>
      </c>
      <c r="D209" s="9" t="s">
        <v>1992</v>
      </c>
      <c r="E209" s="9" t="s">
        <v>796</v>
      </c>
      <c r="F209" s="7" t="s">
        <v>27154</v>
      </c>
      <c r="G209" s="9" t="s">
        <v>1626</v>
      </c>
      <c r="H209" s="9" t="s">
        <v>1625</v>
      </c>
      <c r="I209" s="8">
        <v>161023402.33000001</v>
      </c>
      <c r="J209" s="8">
        <v>9095341.8224852066</v>
      </c>
      <c r="K209" s="8">
        <v>0</v>
      </c>
      <c r="L209" s="8">
        <f t="shared" si="7"/>
        <v>9095341.8224852066</v>
      </c>
      <c r="M209" s="8">
        <v>21142372.719999999</v>
      </c>
      <c r="N209" s="8">
        <f t="shared" si="8"/>
        <v>12047030.897514792</v>
      </c>
    </row>
    <row r="210" spans="2:14">
      <c r="B210" s="9" t="s">
        <v>802</v>
      </c>
      <c r="C210" s="9" t="s">
        <v>803</v>
      </c>
      <c r="D210" s="9" t="s">
        <v>1989</v>
      </c>
      <c r="E210" s="9" t="s">
        <v>802</v>
      </c>
      <c r="F210" s="7" t="s">
        <v>2357</v>
      </c>
      <c r="G210" s="9" t="s">
        <v>1622</v>
      </c>
      <c r="H210" s="9" t="s">
        <v>1621</v>
      </c>
      <c r="I210" s="8">
        <v>27388.85</v>
      </c>
      <c r="J210" s="8">
        <v>42669.988686327088</v>
      </c>
      <c r="K210" s="8">
        <v>0</v>
      </c>
      <c r="L210" s="8">
        <f t="shared" si="7"/>
        <v>42669.988686327088</v>
      </c>
      <c r="M210" s="8">
        <v>21911.08</v>
      </c>
      <c r="N210" s="8">
        <f t="shared" si="8"/>
        <v>-20758.908686327086</v>
      </c>
    </row>
    <row r="211" spans="2:14" ht="45">
      <c r="B211" s="9" t="s">
        <v>235</v>
      </c>
      <c r="C211" s="9" t="s">
        <v>236</v>
      </c>
      <c r="D211" s="9" t="s">
        <v>3020</v>
      </c>
      <c r="E211" s="9" t="s">
        <v>235</v>
      </c>
      <c r="F211" s="7" t="s">
        <v>2740</v>
      </c>
      <c r="G211" s="9" t="s">
        <v>1626</v>
      </c>
      <c r="H211" s="9" t="s">
        <v>1625</v>
      </c>
      <c r="I211" s="8">
        <v>78251.649999999994</v>
      </c>
      <c r="J211" s="6">
        <v>0.01</v>
      </c>
      <c r="K211" s="8">
        <v>0</v>
      </c>
      <c r="L211" s="8">
        <f t="shared" si="7"/>
        <v>0.01</v>
      </c>
      <c r="M211" s="8">
        <v>31128.5</v>
      </c>
      <c r="N211" s="8">
        <f t="shared" si="8"/>
        <v>31128.49</v>
      </c>
    </row>
    <row r="212" spans="2:14" ht="60">
      <c r="B212" s="9" t="s">
        <v>805</v>
      </c>
      <c r="C212" s="9" t="s">
        <v>806</v>
      </c>
      <c r="D212" s="9" t="s">
        <v>1987</v>
      </c>
      <c r="E212" s="9" t="s">
        <v>805</v>
      </c>
      <c r="F212" s="7" t="s">
        <v>2735</v>
      </c>
      <c r="G212" s="9" t="s">
        <v>1622</v>
      </c>
      <c r="H212" s="9" t="s">
        <v>1621</v>
      </c>
      <c r="I212" s="8">
        <v>137159.87</v>
      </c>
      <c r="J212" s="8">
        <v>42471.493560124189</v>
      </c>
      <c r="K212" s="8">
        <v>0</v>
      </c>
      <c r="L212" s="8">
        <f t="shared" si="7"/>
        <v>42471.493560124189</v>
      </c>
      <c r="M212" s="8">
        <v>78962.94</v>
      </c>
      <c r="N212" s="8">
        <f t="shared" si="8"/>
        <v>36491.446439875814</v>
      </c>
    </row>
    <row r="213" spans="2:14" ht="30">
      <c r="B213" s="9" t="s">
        <v>811</v>
      </c>
      <c r="C213" s="9" t="s">
        <v>812</v>
      </c>
      <c r="D213" s="9" t="s">
        <v>1985</v>
      </c>
      <c r="E213" s="9" t="s">
        <v>811</v>
      </c>
      <c r="F213" s="7" t="s">
        <v>1984</v>
      </c>
      <c r="G213" s="9" t="s">
        <v>1622</v>
      </c>
      <c r="H213" s="9" t="s">
        <v>1621</v>
      </c>
      <c r="I213" s="8">
        <v>115185.51</v>
      </c>
      <c r="J213" s="8">
        <v>103697.52931834261</v>
      </c>
      <c r="K213" s="8">
        <v>0</v>
      </c>
      <c r="L213" s="8">
        <f t="shared" si="7"/>
        <v>103697.52931834261</v>
      </c>
      <c r="M213" s="8">
        <v>31411.09</v>
      </c>
      <c r="N213" s="8">
        <f t="shared" si="8"/>
        <v>-72286.439318342615</v>
      </c>
    </row>
    <row r="214" spans="2:14" ht="60">
      <c r="B214" s="9" t="s">
        <v>1194</v>
      </c>
      <c r="C214" s="9" t="s">
        <v>1195</v>
      </c>
      <c r="D214" s="9" t="s">
        <v>1640</v>
      </c>
      <c r="E214" s="9" t="s">
        <v>1194</v>
      </c>
      <c r="F214" s="7" t="s">
        <v>27155</v>
      </c>
      <c r="G214" s="9" t="s">
        <v>1622</v>
      </c>
      <c r="H214" s="9" t="s">
        <v>1621</v>
      </c>
      <c r="I214" s="8">
        <v>89196</v>
      </c>
      <c r="J214" s="8">
        <v>22241.070637703484</v>
      </c>
      <c r="K214" s="8">
        <v>0</v>
      </c>
      <c r="L214" s="8">
        <f t="shared" si="7"/>
        <v>22241.070637703484</v>
      </c>
      <c r="M214" s="8">
        <v>74773.009999999995</v>
      </c>
      <c r="N214" s="8">
        <f t="shared" si="8"/>
        <v>52531.939362296514</v>
      </c>
    </row>
    <row r="215" spans="2:14" ht="45">
      <c r="B215" s="9" t="s">
        <v>814</v>
      </c>
      <c r="C215" s="9" t="s">
        <v>815</v>
      </c>
      <c r="D215" s="9" t="s">
        <v>1979</v>
      </c>
      <c r="E215" s="9" t="s">
        <v>814</v>
      </c>
      <c r="F215" s="7" t="s">
        <v>2670</v>
      </c>
      <c r="G215" s="9" t="s">
        <v>1626</v>
      </c>
      <c r="H215" s="9" t="s">
        <v>1625</v>
      </c>
      <c r="I215" s="8">
        <v>131366700.90000001</v>
      </c>
      <c r="J215" s="8">
        <v>7627804.6304347822</v>
      </c>
      <c r="K215" s="8">
        <v>0</v>
      </c>
      <c r="L215" s="8">
        <f t="shared" si="7"/>
        <v>7627804.6304347822</v>
      </c>
      <c r="M215" s="8">
        <v>11941233.109999999</v>
      </c>
      <c r="N215" s="8">
        <f t="shared" si="8"/>
        <v>4313428.4795652172</v>
      </c>
    </row>
    <row r="216" spans="2:14" ht="45">
      <c r="B216" s="9" t="s">
        <v>238</v>
      </c>
      <c r="C216" s="9" t="s">
        <v>239</v>
      </c>
      <c r="D216" s="9" t="s">
        <v>1978</v>
      </c>
      <c r="E216" s="9" t="s">
        <v>238</v>
      </c>
      <c r="F216" s="7" t="s">
        <v>2721</v>
      </c>
      <c r="G216" s="9" t="s">
        <v>1626</v>
      </c>
      <c r="H216" s="9" t="s">
        <v>1625</v>
      </c>
      <c r="I216" s="8">
        <v>1112105.22</v>
      </c>
      <c r="J216" s="8">
        <v>119145.10624999997</v>
      </c>
      <c r="K216" s="8">
        <v>0</v>
      </c>
      <c r="L216" s="8">
        <f t="shared" si="7"/>
        <v>119145.10624999997</v>
      </c>
      <c r="M216" s="8">
        <v>244663.15</v>
      </c>
      <c r="N216" s="8">
        <f t="shared" si="8"/>
        <v>125518.04375000003</v>
      </c>
    </row>
    <row r="217" spans="2:14" ht="45">
      <c r="B217" s="9" t="e">
        <v>#N/A</v>
      </c>
      <c r="C217" s="9" t="s">
        <v>818</v>
      </c>
      <c r="D217" s="9" t="s">
        <v>1977</v>
      </c>
      <c r="E217" s="9" t="s">
        <v>23249</v>
      </c>
      <c r="F217" s="7" t="s">
        <v>19606</v>
      </c>
      <c r="G217" s="9" t="s">
        <v>1626</v>
      </c>
      <c r="H217" s="9" t="s">
        <v>1625</v>
      </c>
      <c r="I217" s="8">
        <v>177732.19</v>
      </c>
      <c r="J217" s="8">
        <v>23645.118750000001</v>
      </c>
      <c r="K217" s="8">
        <v>0</v>
      </c>
      <c r="L217" s="8">
        <f t="shared" si="7"/>
        <v>23645.118750000001</v>
      </c>
      <c r="M217" s="8">
        <v>31991.79</v>
      </c>
      <c r="N217" s="8">
        <f t="shared" si="8"/>
        <v>8346.6712499999994</v>
      </c>
    </row>
    <row r="218" spans="2:14" ht="30">
      <c r="B218" s="9" t="s">
        <v>823</v>
      </c>
      <c r="C218" s="9" t="s">
        <v>824</v>
      </c>
      <c r="D218" s="9" t="s">
        <v>1975</v>
      </c>
      <c r="E218" s="9" t="s">
        <v>823</v>
      </c>
      <c r="F218" s="7" t="s">
        <v>1974</v>
      </c>
      <c r="G218" s="9" t="s">
        <v>1626</v>
      </c>
      <c r="H218" s="9" t="s">
        <v>1621</v>
      </c>
      <c r="I218" s="8">
        <v>102499.33</v>
      </c>
      <c r="J218" s="8">
        <v>516.06827229899284</v>
      </c>
      <c r="K218" s="8">
        <v>0</v>
      </c>
      <c r="L218" s="8">
        <f t="shared" si="7"/>
        <v>516.06827229899284</v>
      </c>
      <c r="M218" s="8">
        <v>4222.97</v>
      </c>
      <c r="N218" s="8">
        <f t="shared" si="8"/>
        <v>3706.9017277010075</v>
      </c>
    </row>
    <row r="219" spans="2:14" ht="30">
      <c r="B219" s="9" t="s">
        <v>826</v>
      </c>
      <c r="C219" s="9" t="s">
        <v>827</v>
      </c>
      <c r="D219" s="9" t="s">
        <v>1973</v>
      </c>
      <c r="E219" s="9" t="s">
        <v>826</v>
      </c>
      <c r="F219" s="7" t="s">
        <v>1972</v>
      </c>
      <c r="G219" s="9" t="s">
        <v>1622</v>
      </c>
      <c r="H219" s="9" t="s">
        <v>1621</v>
      </c>
      <c r="I219" s="8">
        <v>24774.7</v>
      </c>
      <c r="J219" s="8">
        <v>12263.017704204996</v>
      </c>
      <c r="K219" s="8">
        <v>0</v>
      </c>
      <c r="L219" s="8">
        <f t="shared" si="7"/>
        <v>12263.017704204996</v>
      </c>
      <c r="M219" s="8">
        <v>14034.87</v>
      </c>
      <c r="N219" s="8">
        <f t="shared" si="8"/>
        <v>1771.8522957950045</v>
      </c>
    </row>
    <row r="220" spans="2:14" ht="60">
      <c r="B220" s="9" t="s">
        <v>829</v>
      </c>
      <c r="C220" s="9" t="s">
        <v>830</v>
      </c>
      <c r="D220" s="9" t="s">
        <v>1971</v>
      </c>
      <c r="E220" s="9" t="s">
        <v>829</v>
      </c>
      <c r="F220" s="7" t="s">
        <v>2768</v>
      </c>
      <c r="G220" s="9" t="s">
        <v>1622</v>
      </c>
      <c r="H220" s="9" t="s">
        <v>1625</v>
      </c>
      <c r="I220" s="8">
        <v>6556380.7300000004</v>
      </c>
      <c r="J220" s="8">
        <v>3034622.6859769206</v>
      </c>
      <c r="K220" s="8">
        <v>0</v>
      </c>
      <c r="L220" s="8">
        <f t="shared" si="7"/>
        <v>3034622.6859769206</v>
      </c>
      <c r="M220" s="8">
        <v>2648777.81</v>
      </c>
      <c r="N220" s="8">
        <f t="shared" si="8"/>
        <v>-385844.87597692059</v>
      </c>
    </row>
    <row r="221" spans="2:14" ht="30">
      <c r="B221" s="9" t="s">
        <v>1396</v>
      </c>
      <c r="C221" s="9" t="s">
        <v>1397</v>
      </c>
      <c r="D221" s="9" t="s">
        <v>1970</v>
      </c>
      <c r="E221" s="9" t="s">
        <v>1396</v>
      </c>
      <c r="F221" s="7" t="s">
        <v>1969</v>
      </c>
      <c r="G221" s="9" t="s">
        <v>1626</v>
      </c>
      <c r="H221" s="9" t="s">
        <v>1625</v>
      </c>
      <c r="I221" s="8">
        <v>4290350</v>
      </c>
      <c r="J221" s="8">
        <v>865488.91992481227</v>
      </c>
      <c r="K221" s="8">
        <v>0</v>
      </c>
      <c r="L221" s="8">
        <f t="shared" si="7"/>
        <v>865488.91992481227</v>
      </c>
      <c r="M221" s="8">
        <v>1673236.5</v>
      </c>
      <c r="N221" s="8">
        <f t="shared" si="8"/>
        <v>807747.58007518773</v>
      </c>
    </row>
    <row r="222" spans="2:14">
      <c r="B222" s="9" t="s">
        <v>832</v>
      </c>
      <c r="C222" s="9" t="s">
        <v>833</v>
      </c>
      <c r="D222" s="9" t="s">
        <v>1968</v>
      </c>
      <c r="E222" s="9" t="s">
        <v>832</v>
      </c>
      <c r="F222" s="7" t="s">
        <v>1967</v>
      </c>
      <c r="G222" s="9" t="s">
        <v>1622</v>
      </c>
      <c r="H222" s="9" t="s">
        <v>1621</v>
      </c>
      <c r="I222" s="8">
        <v>116799.77</v>
      </c>
      <c r="J222" s="8">
        <v>5932.8878233192836</v>
      </c>
      <c r="K222" s="8">
        <v>0</v>
      </c>
      <c r="L222" s="8">
        <f t="shared" si="7"/>
        <v>5932.8878233192836</v>
      </c>
      <c r="M222" s="8">
        <v>155717.46</v>
      </c>
      <c r="N222" s="8">
        <f t="shared" si="8"/>
        <v>149784.5721766807</v>
      </c>
    </row>
    <row r="223" spans="2:14" ht="45">
      <c r="B223" s="9" t="s">
        <v>835</v>
      </c>
      <c r="C223" s="9" t="s">
        <v>836</v>
      </c>
      <c r="D223" s="9" t="s">
        <v>1966</v>
      </c>
      <c r="E223" s="9" t="s">
        <v>835</v>
      </c>
      <c r="F223" s="7" t="s">
        <v>27156</v>
      </c>
      <c r="G223" s="9" t="s">
        <v>1626</v>
      </c>
      <c r="H223" s="9" t="s">
        <v>1625</v>
      </c>
      <c r="I223" s="8">
        <v>109408401.86</v>
      </c>
      <c r="J223" s="8">
        <v>6567241.0625</v>
      </c>
      <c r="K223" s="8">
        <v>0</v>
      </c>
      <c r="L223" s="8">
        <f t="shared" si="7"/>
        <v>6567241.0625</v>
      </c>
      <c r="M223" s="8">
        <v>14649785.01</v>
      </c>
      <c r="N223" s="8">
        <f t="shared" si="8"/>
        <v>8082543.9474999998</v>
      </c>
    </row>
    <row r="224" spans="2:14" ht="75">
      <c r="B224" s="9" t="s">
        <v>838</v>
      </c>
      <c r="C224" s="9" t="s">
        <v>839</v>
      </c>
      <c r="D224" s="9" t="s">
        <v>1965</v>
      </c>
      <c r="E224" s="9" t="s">
        <v>838</v>
      </c>
      <c r="F224" s="7" t="s">
        <v>27157</v>
      </c>
      <c r="G224" s="9" t="s">
        <v>1622</v>
      </c>
      <c r="H224" s="9" t="s">
        <v>1621</v>
      </c>
      <c r="I224" s="8">
        <v>1712274.02</v>
      </c>
      <c r="J224" s="8">
        <v>330581.48804720602</v>
      </c>
      <c r="K224" s="8">
        <v>0</v>
      </c>
      <c r="L224" s="8">
        <f t="shared" si="7"/>
        <v>330581.48804720602</v>
      </c>
      <c r="M224" s="8">
        <v>587994.9</v>
      </c>
      <c r="N224" s="8">
        <f t="shared" si="8"/>
        <v>257413.41195279401</v>
      </c>
    </row>
    <row r="225" spans="2:14" ht="30">
      <c r="B225" s="9" t="s">
        <v>13</v>
      </c>
      <c r="C225" s="9" t="s">
        <v>14</v>
      </c>
      <c r="D225" s="9" t="s">
        <v>1963</v>
      </c>
      <c r="E225" s="9" t="s">
        <v>13</v>
      </c>
      <c r="F225" s="7" t="s">
        <v>1959</v>
      </c>
      <c r="G225" s="9" t="s">
        <v>1626</v>
      </c>
      <c r="H225" s="9" t="s">
        <v>1625</v>
      </c>
      <c r="I225" s="8">
        <v>424830387.83999997</v>
      </c>
      <c r="J225" s="8">
        <v>56004593.367647052</v>
      </c>
      <c r="K225" s="8">
        <v>0</v>
      </c>
      <c r="L225" s="8">
        <f t="shared" si="7"/>
        <v>56004593.367647052</v>
      </c>
      <c r="M225" s="8">
        <v>118145330.86</v>
      </c>
      <c r="N225" s="8">
        <f t="shared" si="8"/>
        <v>62140737.492352948</v>
      </c>
    </row>
    <row r="226" spans="2:14" ht="45">
      <c r="B226" s="9" t="s">
        <v>1960</v>
      </c>
      <c r="C226" s="9" t="s">
        <v>1962</v>
      </c>
      <c r="D226" s="9" t="s">
        <v>1961</v>
      </c>
      <c r="E226" s="9" t="s">
        <v>1960</v>
      </c>
      <c r="F226" s="7" t="s">
        <v>2791</v>
      </c>
      <c r="G226" s="9" t="s">
        <v>1626</v>
      </c>
      <c r="H226" s="9" t="s">
        <v>1625</v>
      </c>
      <c r="I226" s="8">
        <v>4729896.01</v>
      </c>
      <c r="J226" s="8">
        <v>494311.04779411759</v>
      </c>
      <c r="K226" s="8">
        <v>0</v>
      </c>
      <c r="L226" s="8">
        <f t="shared" si="7"/>
        <v>494311.04779411759</v>
      </c>
      <c r="M226" s="8">
        <v>1371669.84</v>
      </c>
      <c r="N226" s="8">
        <f t="shared" si="8"/>
        <v>877358.79220588249</v>
      </c>
    </row>
    <row r="227" spans="2:14" ht="30">
      <c r="B227" s="9" t="s">
        <v>247</v>
      </c>
      <c r="C227" s="9" t="s">
        <v>248</v>
      </c>
      <c r="D227" s="9" t="s">
        <v>1957</v>
      </c>
      <c r="E227" s="9" t="s">
        <v>247</v>
      </c>
      <c r="F227" s="7" t="s">
        <v>1954</v>
      </c>
      <c r="G227" s="9" t="s">
        <v>1626</v>
      </c>
      <c r="H227" s="9" t="s">
        <v>1625</v>
      </c>
      <c r="I227" s="8">
        <v>61314752.920000002</v>
      </c>
      <c r="J227" s="8">
        <v>6394470.6875</v>
      </c>
      <c r="K227" s="8">
        <v>0</v>
      </c>
      <c r="L227" s="8">
        <f t="shared" si="7"/>
        <v>6394470.6875</v>
      </c>
      <c r="M227" s="8">
        <v>14862696.109999999</v>
      </c>
      <c r="N227" s="8">
        <f t="shared" si="8"/>
        <v>8468225.4224999994</v>
      </c>
    </row>
    <row r="228" spans="2:14" ht="45">
      <c r="B228" s="9" t="s">
        <v>844</v>
      </c>
      <c r="C228" s="9" t="s">
        <v>845</v>
      </c>
      <c r="D228" s="9" t="s">
        <v>2024</v>
      </c>
      <c r="E228" s="9" t="s">
        <v>844</v>
      </c>
      <c r="F228" s="7" t="s">
        <v>2771</v>
      </c>
      <c r="G228" s="9" t="s">
        <v>1626</v>
      </c>
      <c r="H228" s="9" t="s">
        <v>1625</v>
      </c>
      <c r="I228" s="8">
        <v>845435477.83000004</v>
      </c>
      <c r="J228" s="8">
        <v>111047290.08455881</v>
      </c>
      <c r="K228" s="8">
        <v>0</v>
      </c>
      <c r="L228" s="8">
        <f t="shared" si="7"/>
        <v>111047290.08455881</v>
      </c>
      <c r="M228" s="8">
        <v>217699635.53999999</v>
      </c>
      <c r="N228" s="8">
        <f t="shared" si="8"/>
        <v>106652345.45544118</v>
      </c>
    </row>
    <row r="229" spans="2:14" ht="45">
      <c r="B229" s="9" t="s">
        <v>241</v>
      </c>
      <c r="C229" s="9" t="s">
        <v>242</v>
      </c>
      <c r="D229" s="9" t="s">
        <v>1956</v>
      </c>
      <c r="E229" s="9" t="s">
        <v>241</v>
      </c>
      <c r="F229" s="7" t="s">
        <v>2778</v>
      </c>
      <c r="G229" s="9" t="s">
        <v>1626</v>
      </c>
      <c r="H229" s="9" t="s">
        <v>1625</v>
      </c>
      <c r="I229" s="8">
        <v>36355299.810000002</v>
      </c>
      <c r="J229" s="8">
        <v>4129299.3897058824</v>
      </c>
      <c r="K229" s="8">
        <v>0</v>
      </c>
      <c r="L229" s="8">
        <f t="shared" si="7"/>
        <v>4129299.3897058824</v>
      </c>
      <c r="M229" s="8">
        <v>9088824.9499999993</v>
      </c>
      <c r="N229" s="8">
        <f t="shared" si="8"/>
        <v>4959525.5602941168</v>
      </c>
    </row>
    <row r="230" spans="2:14" ht="45">
      <c r="B230" s="9" t="s">
        <v>847</v>
      </c>
      <c r="C230" s="9" t="s">
        <v>848</v>
      </c>
      <c r="D230" s="9" t="s">
        <v>1958</v>
      </c>
      <c r="E230" s="9" t="s">
        <v>847</v>
      </c>
      <c r="F230" s="7" t="s">
        <v>2788</v>
      </c>
      <c r="G230" s="9" t="s">
        <v>1626</v>
      </c>
      <c r="H230" s="9" t="s">
        <v>1625</v>
      </c>
      <c r="I230" s="8">
        <v>89541596.909999996</v>
      </c>
      <c r="J230" s="8">
        <v>10642230.091911767</v>
      </c>
      <c r="K230" s="8">
        <v>0</v>
      </c>
      <c r="L230" s="8">
        <f t="shared" si="7"/>
        <v>10642230.091911767</v>
      </c>
      <c r="M230" s="8">
        <v>23979239.66</v>
      </c>
      <c r="N230" s="8">
        <f t="shared" si="8"/>
        <v>13337009.568088233</v>
      </c>
    </row>
    <row r="231" spans="2:14" ht="45">
      <c r="B231" s="9" t="s">
        <v>244</v>
      </c>
      <c r="C231" s="9" t="s">
        <v>245</v>
      </c>
      <c r="D231" s="9" t="s">
        <v>1955</v>
      </c>
      <c r="E231" s="9" t="s">
        <v>244</v>
      </c>
      <c r="F231" s="7" t="s">
        <v>2807</v>
      </c>
      <c r="G231" s="9" t="s">
        <v>1626</v>
      </c>
      <c r="H231" s="9" t="s">
        <v>1625</v>
      </c>
      <c r="I231" s="8">
        <v>83692343.140000001</v>
      </c>
      <c r="J231" s="8">
        <v>9119404.1360294111</v>
      </c>
      <c r="K231" s="8">
        <v>0</v>
      </c>
      <c r="L231" s="8">
        <f t="shared" si="7"/>
        <v>9119404.1360294111</v>
      </c>
      <c r="M231" s="8">
        <v>21760009.219999999</v>
      </c>
      <c r="N231" s="8">
        <f t="shared" si="8"/>
        <v>12640605.083970588</v>
      </c>
    </row>
    <row r="232" spans="2:14" ht="45">
      <c r="B232" s="9" t="s">
        <v>1516</v>
      </c>
      <c r="C232" s="9" t="s">
        <v>1517</v>
      </c>
      <c r="D232" s="9" t="s">
        <v>1953</v>
      </c>
      <c r="E232" s="9" t="s">
        <v>1516</v>
      </c>
      <c r="F232" s="7" t="s">
        <v>2839</v>
      </c>
      <c r="G232" s="9" t="s">
        <v>1626</v>
      </c>
      <c r="H232" s="9" t="s">
        <v>1625</v>
      </c>
      <c r="I232" s="8">
        <v>62649.5</v>
      </c>
      <c r="J232" s="6">
        <v>0.01</v>
      </c>
      <c r="K232" s="8">
        <v>0</v>
      </c>
      <c r="L232" s="8">
        <f t="shared" si="7"/>
        <v>0.01</v>
      </c>
      <c r="M232" s="8">
        <v>25943.16</v>
      </c>
      <c r="N232" s="8">
        <f t="shared" si="8"/>
        <v>25943.15</v>
      </c>
    </row>
    <row r="233" spans="2:14" ht="45">
      <c r="B233" s="9" t="s">
        <v>250</v>
      </c>
      <c r="C233" s="9" t="s">
        <v>251</v>
      </c>
      <c r="D233" s="9" t="s">
        <v>1952</v>
      </c>
      <c r="E233" s="9" t="s">
        <v>250</v>
      </c>
      <c r="F233" s="7" t="s">
        <v>1951</v>
      </c>
      <c r="G233" s="9" t="s">
        <v>1626</v>
      </c>
      <c r="H233" s="9" t="s">
        <v>1625</v>
      </c>
      <c r="I233" s="8">
        <v>433187.39</v>
      </c>
      <c r="J233" s="8">
        <v>74488.095588235301</v>
      </c>
      <c r="K233" s="8">
        <v>0</v>
      </c>
      <c r="L233" s="8">
        <f t="shared" si="7"/>
        <v>74488.095588235301</v>
      </c>
      <c r="M233" s="8">
        <v>147283.71</v>
      </c>
      <c r="N233" s="8">
        <f t="shared" si="8"/>
        <v>72795.614411764691</v>
      </c>
    </row>
    <row r="234" spans="2:14" ht="60">
      <c r="B234" s="9" t="s">
        <v>850</v>
      </c>
      <c r="C234" s="9" t="s">
        <v>851</v>
      </c>
      <c r="D234" s="9" t="s">
        <v>1950</v>
      </c>
      <c r="E234" s="9" t="s">
        <v>850</v>
      </c>
      <c r="F234" s="7" t="s">
        <v>2841</v>
      </c>
      <c r="G234" s="9" t="s">
        <v>1626</v>
      </c>
      <c r="H234" s="9" t="s">
        <v>1625</v>
      </c>
      <c r="I234" s="8">
        <v>159128.67000000001</v>
      </c>
      <c r="J234" s="8">
        <v>26980.345588235301</v>
      </c>
      <c r="K234" s="8">
        <v>0</v>
      </c>
      <c r="L234" s="8">
        <f t="shared" si="7"/>
        <v>26980.345588235301</v>
      </c>
      <c r="M234" s="8">
        <v>39782.17</v>
      </c>
      <c r="N234" s="8">
        <f t="shared" si="8"/>
        <v>12801.824411764697</v>
      </c>
    </row>
    <row r="235" spans="2:14" ht="60">
      <c r="B235" s="9" t="s">
        <v>856</v>
      </c>
      <c r="C235" s="9" t="s">
        <v>857</v>
      </c>
      <c r="D235" s="9" t="s">
        <v>1949</v>
      </c>
      <c r="E235" s="9" t="s">
        <v>856</v>
      </c>
      <c r="F235" s="7" t="s">
        <v>2737</v>
      </c>
      <c r="G235" s="9" t="s">
        <v>1626</v>
      </c>
      <c r="H235" s="9" t="s">
        <v>1625</v>
      </c>
      <c r="I235" s="8">
        <v>10985521.42</v>
      </c>
      <c r="J235" s="8">
        <v>2784512.1370066698</v>
      </c>
      <c r="K235" s="8">
        <v>0</v>
      </c>
      <c r="L235" s="8">
        <f t="shared" si="7"/>
        <v>2784512.1370066698</v>
      </c>
      <c r="M235" s="8">
        <v>2489319.15</v>
      </c>
      <c r="N235" s="8">
        <f t="shared" si="8"/>
        <v>-295192.98700666986</v>
      </c>
    </row>
    <row r="236" spans="2:14" ht="30">
      <c r="B236" s="9" t="s">
        <v>859</v>
      </c>
      <c r="C236" s="9" t="s">
        <v>860</v>
      </c>
      <c r="D236" s="9" t="s">
        <v>1948</v>
      </c>
      <c r="E236" s="9" t="s">
        <v>859</v>
      </c>
      <c r="F236" s="7" t="s">
        <v>1947</v>
      </c>
      <c r="G236" s="9" t="s">
        <v>1622</v>
      </c>
      <c r="H236" s="9" t="s">
        <v>1621</v>
      </c>
      <c r="I236" s="8">
        <v>1379192.53</v>
      </c>
      <c r="J236" s="8">
        <v>685113.30982413958</v>
      </c>
      <c r="K236" s="8">
        <v>0</v>
      </c>
      <c r="L236" s="8">
        <f t="shared" si="7"/>
        <v>685113.30982413958</v>
      </c>
      <c r="M236" s="8">
        <v>860616.14</v>
      </c>
      <c r="N236" s="8">
        <f t="shared" si="8"/>
        <v>175502.83017586044</v>
      </c>
    </row>
    <row r="237" spans="2:14" ht="60">
      <c r="B237" s="9" t="s">
        <v>862</v>
      </c>
      <c r="C237" s="9" t="s">
        <v>863</v>
      </c>
      <c r="D237" s="9" t="s">
        <v>1946</v>
      </c>
      <c r="E237" s="9" t="s">
        <v>862</v>
      </c>
      <c r="F237" s="7" t="s">
        <v>27158</v>
      </c>
      <c r="G237" s="9" t="s">
        <v>1626</v>
      </c>
      <c r="H237" s="9" t="s">
        <v>1625</v>
      </c>
      <c r="I237" s="8">
        <v>28868621.57</v>
      </c>
      <c r="J237" s="8">
        <v>5991233.2755225059</v>
      </c>
      <c r="K237" s="8">
        <v>0</v>
      </c>
      <c r="L237" s="8">
        <f t="shared" si="7"/>
        <v>5991233.2755225059</v>
      </c>
      <c r="M237" s="8">
        <v>5946936.04</v>
      </c>
      <c r="N237" s="8">
        <f t="shared" si="8"/>
        <v>-44297.235522505827</v>
      </c>
    </row>
    <row r="238" spans="2:14" ht="30">
      <c r="B238" s="9" t="s">
        <v>865</v>
      </c>
      <c r="C238" s="9" t="s">
        <v>866</v>
      </c>
      <c r="D238" s="9" t="s">
        <v>1944</v>
      </c>
      <c r="E238" s="9" t="s">
        <v>865</v>
      </c>
      <c r="F238" s="7" t="s">
        <v>1943</v>
      </c>
      <c r="G238" s="9" t="s">
        <v>1626</v>
      </c>
      <c r="H238" s="9" t="s">
        <v>1621</v>
      </c>
      <c r="I238" s="8">
        <v>189397.78</v>
      </c>
      <c r="J238" s="8">
        <v>92483.869530343596</v>
      </c>
      <c r="K238" s="8">
        <v>0</v>
      </c>
      <c r="L238" s="8">
        <f t="shared" si="7"/>
        <v>92483.869530343596</v>
      </c>
      <c r="M238" s="8">
        <v>173620.94</v>
      </c>
      <c r="N238" s="8">
        <f t="shared" si="8"/>
        <v>81137.070469656406</v>
      </c>
    </row>
    <row r="239" spans="2:14" ht="60">
      <c r="B239" s="9" t="s">
        <v>259</v>
      </c>
      <c r="C239" s="9" t="s">
        <v>260</v>
      </c>
      <c r="D239" s="9" t="s">
        <v>1939</v>
      </c>
      <c r="E239" s="9" t="s">
        <v>259</v>
      </c>
      <c r="F239" s="7" t="s">
        <v>2819</v>
      </c>
      <c r="G239" s="9" t="s">
        <v>1626</v>
      </c>
      <c r="H239" s="9" t="s">
        <v>1625</v>
      </c>
      <c r="I239" s="8">
        <v>21439938.699999999</v>
      </c>
      <c r="J239" s="8">
        <v>818317.34926470602</v>
      </c>
      <c r="K239" s="8">
        <v>0</v>
      </c>
      <c r="L239" s="8">
        <f t="shared" si="7"/>
        <v>818317.34926470602</v>
      </c>
      <c r="M239" s="8">
        <v>2787192.03</v>
      </c>
      <c r="N239" s="8">
        <f t="shared" si="8"/>
        <v>1968874.6807352938</v>
      </c>
    </row>
    <row r="240" spans="2:14" ht="60">
      <c r="B240" s="9" t="s">
        <v>262</v>
      </c>
      <c r="C240" s="9" t="s">
        <v>263</v>
      </c>
      <c r="D240" s="9" t="s">
        <v>1940</v>
      </c>
      <c r="E240" s="9" t="s">
        <v>262</v>
      </c>
      <c r="F240" s="7" t="s">
        <v>2833</v>
      </c>
      <c r="G240" s="9" t="s">
        <v>1626</v>
      </c>
      <c r="H240" s="9" t="s">
        <v>1625</v>
      </c>
      <c r="I240" s="8">
        <v>58793151.740000002</v>
      </c>
      <c r="J240" s="8">
        <v>4314090.4705882352</v>
      </c>
      <c r="K240" s="8">
        <v>0</v>
      </c>
      <c r="L240" s="8">
        <f t="shared" si="7"/>
        <v>4314090.4705882352</v>
      </c>
      <c r="M240" s="8">
        <v>9994835.8000000007</v>
      </c>
      <c r="N240" s="8">
        <f t="shared" si="8"/>
        <v>5680745.3294117656</v>
      </c>
    </row>
    <row r="241" spans="2:14" ht="60">
      <c r="B241" s="9" t="s">
        <v>871</v>
      </c>
      <c r="C241" s="9" t="s">
        <v>872</v>
      </c>
      <c r="D241" s="9" t="s">
        <v>1936</v>
      </c>
      <c r="E241" s="9" t="s">
        <v>871</v>
      </c>
      <c r="F241" s="7" t="s">
        <v>2955</v>
      </c>
      <c r="G241" s="9" t="s">
        <v>1626</v>
      </c>
      <c r="H241" s="9" t="s">
        <v>1625</v>
      </c>
      <c r="I241" s="8">
        <v>7807070.79</v>
      </c>
      <c r="J241" s="8">
        <v>1315437.0695123649</v>
      </c>
      <c r="K241" s="8">
        <v>0</v>
      </c>
      <c r="L241" s="8">
        <f t="shared" si="7"/>
        <v>1315437.0695123649</v>
      </c>
      <c r="M241" s="8">
        <v>1367018.09</v>
      </c>
      <c r="N241" s="8">
        <f t="shared" si="8"/>
        <v>51581.020487635164</v>
      </c>
    </row>
    <row r="242" spans="2:14" ht="60">
      <c r="B242" s="9" t="s">
        <v>874</v>
      </c>
      <c r="C242" s="9" t="s">
        <v>875</v>
      </c>
      <c r="D242" s="9" t="s">
        <v>1937</v>
      </c>
      <c r="E242" s="9" t="s">
        <v>874</v>
      </c>
      <c r="F242" s="7" t="s">
        <v>27159</v>
      </c>
      <c r="G242" s="9" t="s">
        <v>1626</v>
      </c>
      <c r="H242" s="9" t="s">
        <v>1625</v>
      </c>
      <c r="I242" s="8">
        <v>100615176.7</v>
      </c>
      <c r="J242" s="8">
        <v>8679634.8343558311</v>
      </c>
      <c r="K242" s="8">
        <v>0</v>
      </c>
      <c r="L242" s="8">
        <f t="shared" si="7"/>
        <v>8679634.8343558311</v>
      </c>
      <c r="M242" s="8">
        <v>12556774.050000001</v>
      </c>
      <c r="N242" s="8">
        <f t="shared" si="8"/>
        <v>3877139.2156441696</v>
      </c>
    </row>
    <row r="243" spans="2:14">
      <c r="B243" s="9" t="s">
        <v>877</v>
      </c>
      <c r="C243" s="9" t="s">
        <v>878</v>
      </c>
      <c r="D243" s="9" t="s">
        <v>1935</v>
      </c>
      <c r="E243" s="9" t="s">
        <v>877</v>
      </c>
      <c r="F243" s="7" t="s">
        <v>1934</v>
      </c>
      <c r="G243" s="9" t="s">
        <v>1626</v>
      </c>
      <c r="H243" s="9" t="s">
        <v>1625</v>
      </c>
      <c r="I243" s="8">
        <v>974869536.13000011</v>
      </c>
      <c r="J243" s="8">
        <v>83557494.926380366</v>
      </c>
      <c r="K243" s="8">
        <v>0</v>
      </c>
      <c r="L243" s="8">
        <f t="shared" si="7"/>
        <v>83557494.926380366</v>
      </c>
      <c r="M243" s="8">
        <v>130535030.89</v>
      </c>
      <c r="N243" s="8">
        <f t="shared" si="8"/>
        <v>46977535.963619635</v>
      </c>
    </row>
    <row r="244" spans="2:14" ht="45">
      <c r="B244" s="9" t="s">
        <v>880</v>
      </c>
      <c r="C244" s="9" t="s">
        <v>881</v>
      </c>
      <c r="D244" s="9" t="s">
        <v>1933</v>
      </c>
      <c r="E244" s="9" t="s">
        <v>880</v>
      </c>
      <c r="F244" s="7" t="s">
        <v>2717</v>
      </c>
      <c r="G244" s="9" t="s">
        <v>1626</v>
      </c>
      <c r="H244" s="9" t="s">
        <v>1625</v>
      </c>
      <c r="I244" s="8">
        <v>3611784.35</v>
      </c>
      <c r="J244" s="8">
        <v>1626035.1107413729</v>
      </c>
      <c r="K244" s="8">
        <v>0</v>
      </c>
      <c r="L244" s="8">
        <f t="shared" si="7"/>
        <v>1626035.1107413729</v>
      </c>
      <c r="M244" s="8">
        <v>2306485.4900000002</v>
      </c>
      <c r="N244" s="8">
        <f t="shared" si="8"/>
        <v>680450.3792586273</v>
      </c>
    </row>
    <row r="245" spans="2:14" ht="60">
      <c r="B245" s="9" t="s">
        <v>883</v>
      </c>
      <c r="C245" s="9" t="s">
        <v>884</v>
      </c>
      <c r="D245" s="9" t="s">
        <v>1932</v>
      </c>
      <c r="E245" s="9" t="s">
        <v>883</v>
      </c>
      <c r="F245" s="7" t="s">
        <v>2929</v>
      </c>
      <c r="G245" s="9" t="s">
        <v>1626</v>
      </c>
      <c r="H245" s="9" t="s">
        <v>1625</v>
      </c>
      <c r="I245" s="8">
        <v>79694233.590000004</v>
      </c>
      <c r="J245" s="8">
        <v>8347682.3072289135</v>
      </c>
      <c r="K245" s="8">
        <v>0</v>
      </c>
      <c r="L245" s="8">
        <f t="shared" si="7"/>
        <v>8347682.3072289135</v>
      </c>
      <c r="M245" s="8">
        <v>17237862.719999999</v>
      </c>
      <c r="N245" s="8">
        <f t="shared" si="8"/>
        <v>8890180.4127710853</v>
      </c>
    </row>
    <row r="246" spans="2:14" ht="60">
      <c r="B246" s="9" t="s">
        <v>265</v>
      </c>
      <c r="C246" s="9" t="s">
        <v>266</v>
      </c>
      <c r="D246" s="9" t="s">
        <v>1931</v>
      </c>
      <c r="E246" s="9" t="s">
        <v>265</v>
      </c>
      <c r="F246" s="7" t="s">
        <v>2530</v>
      </c>
      <c r="G246" s="9" t="s">
        <v>1626</v>
      </c>
      <c r="H246" s="9" t="s">
        <v>1625</v>
      </c>
      <c r="I246" s="8">
        <v>27365069.350000001</v>
      </c>
      <c r="J246" s="8">
        <v>2598574.8437499995</v>
      </c>
      <c r="K246" s="8">
        <v>0</v>
      </c>
      <c r="L246" s="8">
        <f t="shared" si="7"/>
        <v>2598574.8437499995</v>
      </c>
      <c r="M246" s="8">
        <v>4791623.6399999997</v>
      </c>
      <c r="N246" s="8">
        <f t="shared" si="8"/>
        <v>2193048.7962500001</v>
      </c>
    </row>
    <row r="247" spans="2:14" ht="60">
      <c r="B247" s="9" t="s">
        <v>886</v>
      </c>
      <c r="C247" s="9" t="s">
        <v>887</v>
      </c>
      <c r="D247" s="9" t="s">
        <v>1930</v>
      </c>
      <c r="E247" s="9" t="s">
        <v>886</v>
      </c>
      <c r="F247" s="7" t="s">
        <v>27160</v>
      </c>
      <c r="G247" s="9" t="s">
        <v>1626</v>
      </c>
      <c r="H247" s="9" t="s">
        <v>1625</v>
      </c>
      <c r="I247" s="8">
        <v>11479547.449999999</v>
      </c>
      <c r="J247" s="8">
        <v>2958192.256682809</v>
      </c>
      <c r="K247" s="8">
        <v>0</v>
      </c>
      <c r="L247" s="8">
        <f t="shared" si="7"/>
        <v>2958192.256682809</v>
      </c>
      <c r="M247" s="8">
        <v>3074222.81</v>
      </c>
      <c r="N247" s="8">
        <f t="shared" si="8"/>
        <v>116030.55331719108</v>
      </c>
    </row>
    <row r="248" spans="2:14" ht="60">
      <c r="B248" s="9" t="s">
        <v>23272</v>
      </c>
      <c r="C248" s="9" t="s">
        <v>3545</v>
      </c>
      <c r="D248" s="9" t="s">
        <v>22893</v>
      </c>
      <c r="E248" s="9" t="s">
        <v>23272</v>
      </c>
      <c r="F248" s="7" t="s">
        <v>27161</v>
      </c>
      <c r="G248" s="9" t="s">
        <v>1626</v>
      </c>
      <c r="H248" s="9" t="s">
        <v>1625</v>
      </c>
      <c r="I248" s="8">
        <v>294002.33</v>
      </c>
      <c r="J248" s="8">
        <v>25781.77</v>
      </c>
      <c r="K248" s="8">
        <v>0</v>
      </c>
      <c r="L248" s="8">
        <f t="shared" si="7"/>
        <v>25781.77</v>
      </c>
      <c r="M248" s="8">
        <v>80174.44</v>
      </c>
      <c r="N248" s="8">
        <f t="shared" si="8"/>
        <v>54392.67</v>
      </c>
    </row>
    <row r="249" spans="2:14" ht="45">
      <c r="B249" s="9" t="s">
        <v>889</v>
      </c>
      <c r="C249" s="9" t="s">
        <v>890</v>
      </c>
      <c r="D249" s="9" t="s">
        <v>1928</v>
      </c>
      <c r="E249" s="9" t="s">
        <v>889</v>
      </c>
      <c r="F249" s="7" t="s">
        <v>2918</v>
      </c>
      <c r="G249" s="9" t="s">
        <v>1626</v>
      </c>
      <c r="H249" s="9" t="s">
        <v>1625</v>
      </c>
      <c r="I249" s="8">
        <v>126500800.64</v>
      </c>
      <c r="J249" s="8">
        <v>18201051.210843369</v>
      </c>
      <c r="K249" s="8">
        <v>0</v>
      </c>
      <c r="L249" s="8">
        <f t="shared" si="7"/>
        <v>18201051.210843369</v>
      </c>
      <c r="M249" s="8">
        <v>39088747.399999999</v>
      </c>
      <c r="N249" s="8">
        <f t="shared" si="8"/>
        <v>20887696.189156629</v>
      </c>
    </row>
    <row r="250" spans="2:14" ht="60">
      <c r="B250" s="9" t="s">
        <v>268</v>
      </c>
      <c r="C250" s="9" t="s">
        <v>269</v>
      </c>
      <c r="D250" s="9" t="s">
        <v>1927</v>
      </c>
      <c r="E250" s="9" t="s">
        <v>268</v>
      </c>
      <c r="F250" s="7" t="s">
        <v>2939</v>
      </c>
      <c r="G250" s="9" t="s">
        <v>1626</v>
      </c>
      <c r="H250" s="9" t="s">
        <v>1625</v>
      </c>
      <c r="I250" s="8">
        <v>44325045.090000004</v>
      </c>
      <c r="J250" s="8">
        <v>4510371.5542168673</v>
      </c>
      <c r="K250" s="8">
        <v>0</v>
      </c>
      <c r="L250" s="8">
        <f t="shared" si="7"/>
        <v>4510371.5542168673</v>
      </c>
      <c r="M250" s="8">
        <v>9130959.2899999991</v>
      </c>
      <c r="N250" s="8">
        <f t="shared" si="8"/>
        <v>4620587.7357831318</v>
      </c>
    </row>
    <row r="251" spans="2:14" ht="60">
      <c r="B251" s="9" t="s">
        <v>274</v>
      </c>
      <c r="C251" s="9" t="s">
        <v>275</v>
      </c>
      <c r="D251" s="9" t="s">
        <v>1926</v>
      </c>
      <c r="E251" s="9" t="s">
        <v>274</v>
      </c>
      <c r="F251" s="7" t="s">
        <v>2800</v>
      </c>
      <c r="G251" s="9" t="s">
        <v>1626</v>
      </c>
      <c r="H251" s="9" t="s">
        <v>1625</v>
      </c>
      <c r="I251" s="8">
        <v>43431914.659999996</v>
      </c>
      <c r="J251" s="8">
        <v>2431618.3051470593</v>
      </c>
      <c r="K251" s="8">
        <v>0</v>
      </c>
      <c r="L251" s="8">
        <f t="shared" si="7"/>
        <v>2431618.3051470593</v>
      </c>
      <c r="M251" s="8">
        <v>6514787.2000000002</v>
      </c>
      <c r="N251" s="8">
        <f t="shared" si="8"/>
        <v>4083168.8948529409</v>
      </c>
    </row>
    <row r="252" spans="2:14" ht="45">
      <c r="B252" s="9" t="s">
        <v>277</v>
      </c>
      <c r="C252" s="9" t="s">
        <v>278</v>
      </c>
      <c r="D252" s="9" t="s">
        <v>1925</v>
      </c>
      <c r="E252" s="9" t="s">
        <v>277</v>
      </c>
      <c r="F252" s="7" t="s">
        <v>2782</v>
      </c>
      <c r="G252" s="9" t="s">
        <v>1626</v>
      </c>
      <c r="H252" s="9" t="s">
        <v>1625</v>
      </c>
      <c r="I252" s="8">
        <v>102533141.58</v>
      </c>
      <c r="J252" s="8">
        <v>6551840.3088235334</v>
      </c>
      <c r="K252" s="8">
        <v>0</v>
      </c>
      <c r="L252" s="8">
        <f t="shared" si="7"/>
        <v>6551840.3088235334</v>
      </c>
      <c r="M252" s="8">
        <v>16405302.65</v>
      </c>
      <c r="N252" s="8">
        <f t="shared" si="8"/>
        <v>9853462.341176467</v>
      </c>
    </row>
    <row r="253" spans="2:14" ht="45">
      <c r="B253" s="9" t="s">
        <v>892</v>
      </c>
      <c r="C253" s="9" t="s">
        <v>893</v>
      </c>
      <c r="D253" s="9" t="s">
        <v>2148</v>
      </c>
      <c r="E253" s="9" t="s">
        <v>892</v>
      </c>
      <c r="F253" s="7" t="s">
        <v>2733</v>
      </c>
      <c r="G253" s="9" t="s">
        <v>1626</v>
      </c>
      <c r="H253" s="9" t="s">
        <v>1625</v>
      </c>
      <c r="I253" s="8">
        <v>174364214.25999999</v>
      </c>
      <c r="J253" s="8">
        <v>22115185.822033897</v>
      </c>
      <c r="K253" s="8">
        <v>0</v>
      </c>
      <c r="L253" s="8">
        <f t="shared" si="7"/>
        <v>22115185.822033897</v>
      </c>
      <c r="M253" s="8">
        <v>43102833.759999998</v>
      </c>
      <c r="N253" s="8">
        <f t="shared" si="8"/>
        <v>20987647.937966101</v>
      </c>
    </row>
    <row r="254" spans="2:14" ht="45">
      <c r="B254" s="9" t="s">
        <v>895</v>
      </c>
      <c r="C254" s="9" t="s">
        <v>896</v>
      </c>
      <c r="D254" s="9" t="s">
        <v>1923</v>
      </c>
      <c r="E254" s="9" t="s">
        <v>895</v>
      </c>
      <c r="F254" s="7" t="s">
        <v>2705</v>
      </c>
      <c r="G254" s="9" t="s">
        <v>1626</v>
      </c>
      <c r="H254" s="9" t="s">
        <v>1625</v>
      </c>
      <c r="I254" s="8">
        <v>33594909.850000001</v>
      </c>
      <c r="J254" s="8">
        <v>4764900.3076923089</v>
      </c>
      <c r="K254" s="8">
        <v>0</v>
      </c>
      <c r="L254" s="8">
        <f t="shared" si="7"/>
        <v>4764900.3076923089</v>
      </c>
      <c r="M254" s="8">
        <v>8143406.1399999997</v>
      </c>
      <c r="N254" s="8">
        <f t="shared" si="8"/>
        <v>3378505.8323076908</v>
      </c>
    </row>
    <row r="255" spans="2:14" ht="60">
      <c r="B255" s="9" t="s">
        <v>280</v>
      </c>
      <c r="C255" s="9" t="s">
        <v>281</v>
      </c>
      <c r="D255" s="9" t="s">
        <v>1922</v>
      </c>
      <c r="E255" s="9" t="s">
        <v>280</v>
      </c>
      <c r="F255" s="7" t="s">
        <v>2692</v>
      </c>
      <c r="G255" s="9" t="s">
        <v>1626</v>
      </c>
      <c r="H255" s="9" t="s">
        <v>1621</v>
      </c>
      <c r="I255" s="8">
        <v>444173.3</v>
      </c>
      <c r="J255" s="8">
        <v>195096.61321050444</v>
      </c>
      <c r="K255" s="8">
        <v>0</v>
      </c>
      <c r="L255" s="8">
        <f t="shared" si="7"/>
        <v>195096.61321050444</v>
      </c>
      <c r="M255" s="8">
        <v>116639.91</v>
      </c>
      <c r="N255" s="8">
        <f t="shared" si="8"/>
        <v>-78456.703210504435</v>
      </c>
    </row>
    <row r="256" spans="2:14" ht="30">
      <c r="B256" s="9" t="s">
        <v>23247</v>
      </c>
      <c r="C256" s="9" t="s">
        <v>373</v>
      </c>
      <c r="D256" s="9" t="s">
        <v>19597</v>
      </c>
      <c r="E256" s="9" t="s">
        <v>23247</v>
      </c>
      <c r="F256" s="7" t="s">
        <v>27162</v>
      </c>
      <c r="G256" s="9" t="s">
        <v>1626</v>
      </c>
      <c r="H256" s="9" t="s">
        <v>1621</v>
      </c>
      <c r="I256" s="8">
        <v>3617.54</v>
      </c>
      <c r="J256" s="8">
        <v>2395.7218543046356</v>
      </c>
      <c r="K256" s="8">
        <v>0</v>
      </c>
      <c r="L256" s="8">
        <f t="shared" si="7"/>
        <v>2395.7218543046356</v>
      </c>
      <c r="M256" s="8">
        <v>1166.3</v>
      </c>
      <c r="N256" s="8">
        <f t="shared" si="8"/>
        <v>-1229.4218543046356</v>
      </c>
    </row>
    <row r="257" spans="2:14" ht="60">
      <c r="B257" s="9" t="s">
        <v>898</v>
      </c>
      <c r="C257" s="9" t="s">
        <v>899</v>
      </c>
      <c r="D257" s="9" t="s">
        <v>1916</v>
      </c>
      <c r="E257" s="9" t="s">
        <v>898</v>
      </c>
      <c r="F257" s="7" t="s">
        <v>2640</v>
      </c>
      <c r="G257" s="9" t="s">
        <v>1622</v>
      </c>
      <c r="H257" s="9" t="s">
        <v>1625</v>
      </c>
      <c r="I257" s="8">
        <v>39436838.689999998</v>
      </c>
      <c r="J257" s="8">
        <v>5228517.3480662983</v>
      </c>
      <c r="K257" s="8">
        <v>13199494.25</v>
      </c>
      <c r="L257" s="8">
        <f t="shared" si="7"/>
        <v>18428011.5980663</v>
      </c>
      <c r="M257" s="8">
        <v>9161177.6300000008</v>
      </c>
      <c r="N257" s="8">
        <f t="shared" si="8"/>
        <v>-9266833.9680662993</v>
      </c>
    </row>
    <row r="258" spans="2:14" ht="45">
      <c r="B258" s="9" t="s">
        <v>595</v>
      </c>
      <c r="C258" s="9" t="s">
        <v>596</v>
      </c>
      <c r="D258" s="9" t="s">
        <v>1915</v>
      </c>
      <c r="E258" s="9" t="s">
        <v>595</v>
      </c>
      <c r="F258" s="7" t="s">
        <v>2759</v>
      </c>
      <c r="G258" s="9" t="s">
        <v>1626</v>
      </c>
      <c r="H258" s="9" t="s">
        <v>1625</v>
      </c>
      <c r="I258" s="8">
        <v>78841926.609999999</v>
      </c>
      <c r="J258" s="8">
        <v>5491981.5857988158</v>
      </c>
      <c r="K258" s="8">
        <v>0</v>
      </c>
      <c r="L258" s="8">
        <f t="shared" si="7"/>
        <v>5491981.5857988158</v>
      </c>
      <c r="M258" s="8">
        <v>13403127.52</v>
      </c>
      <c r="N258" s="8">
        <f t="shared" si="8"/>
        <v>7911145.9342011837</v>
      </c>
    </row>
    <row r="259" spans="2:14" ht="60">
      <c r="B259" s="9" t="s">
        <v>901</v>
      </c>
      <c r="C259" s="9" t="s">
        <v>902</v>
      </c>
      <c r="D259" s="9" t="s">
        <v>1914</v>
      </c>
      <c r="E259" s="9" t="s">
        <v>901</v>
      </c>
      <c r="F259" s="7" t="s">
        <v>2612</v>
      </c>
      <c r="G259" s="9" t="s">
        <v>1622</v>
      </c>
      <c r="H259" s="9" t="s">
        <v>1621</v>
      </c>
      <c r="I259" s="8">
        <v>55529.27</v>
      </c>
      <c r="J259" s="8">
        <v>21857.764757738834</v>
      </c>
      <c r="K259" s="8">
        <v>0</v>
      </c>
      <c r="L259" s="8">
        <f t="shared" si="7"/>
        <v>21857.764757738834</v>
      </c>
      <c r="M259" s="8">
        <v>91978.68</v>
      </c>
      <c r="N259" s="8">
        <f t="shared" si="8"/>
        <v>70120.915242261166</v>
      </c>
    </row>
    <row r="260" spans="2:14">
      <c r="B260" s="9" t="s">
        <v>904</v>
      </c>
      <c r="C260" s="9" t="s">
        <v>905</v>
      </c>
      <c r="D260" s="9" t="s">
        <v>1913</v>
      </c>
      <c r="E260" s="9" t="s">
        <v>904</v>
      </c>
      <c r="F260" s="7" t="s">
        <v>27163</v>
      </c>
      <c r="G260" s="9" t="s">
        <v>1622</v>
      </c>
      <c r="H260" s="9" t="s">
        <v>1621</v>
      </c>
      <c r="I260" s="8">
        <v>1606188.89</v>
      </c>
      <c r="J260" s="8">
        <v>798963.51825736568</v>
      </c>
      <c r="K260" s="8">
        <v>0</v>
      </c>
      <c r="L260" s="8">
        <f t="shared" si="7"/>
        <v>798963.51825736568</v>
      </c>
      <c r="M260" s="8">
        <v>496312.37</v>
      </c>
      <c r="N260" s="8">
        <f t="shared" si="8"/>
        <v>-302651.14825736568</v>
      </c>
    </row>
    <row r="261" spans="2:14" ht="30">
      <c r="B261" s="9" t="s">
        <v>289</v>
      </c>
      <c r="C261" s="9" t="s">
        <v>290</v>
      </c>
      <c r="D261" s="9" t="s">
        <v>1912</v>
      </c>
      <c r="E261" s="9" t="s">
        <v>289</v>
      </c>
      <c r="F261" s="7" t="s">
        <v>1911</v>
      </c>
      <c r="G261" s="9" t="s">
        <v>1626</v>
      </c>
      <c r="H261" s="9" t="s">
        <v>1621</v>
      </c>
      <c r="I261" s="8">
        <v>488460.6</v>
      </c>
      <c r="J261" s="8">
        <v>100436.49893325925</v>
      </c>
      <c r="K261" s="8">
        <v>0</v>
      </c>
      <c r="L261" s="8">
        <f t="shared" si="7"/>
        <v>100436.49893325925</v>
      </c>
      <c r="M261" s="8">
        <v>100622.88</v>
      </c>
      <c r="N261" s="8">
        <f t="shared" si="8"/>
        <v>186.38106674075243</v>
      </c>
    </row>
    <row r="262" spans="2:14" ht="75">
      <c r="B262" s="9" t="s">
        <v>907</v>
      </c>
      <c r="C262" s="9" t="s">
        <v>908</v>
      </c>
      <c r="D262" s="9" t="s">
        <v>1910</v>
      </c>
      <c r="E262" s="9" t="s">
        <v>907</v>
      </c>
      <c r="F262" s="7" t="s">
        <v>2667</v>
      </c>
      <c r="G262" s="9" t="s">
        <v>1626</v>
      </c>
      <c r="H262" s="9" t="s">
        <v>1625</v>
      </c>
      <c r="I262" s="8">
        <v>199045475.97</v>
      </c>
      <c r="J262" s="8">
        <v>16794850.266304351</v>
      </c>
      <c r="K262" s="8">
        <v>0</v>
      </c>
      <c r="L262" s="8">
        <f t="shared" si="7"/>
        <v>16794850.266304351</v>
      </c>
      <c r="M262" s="8">
        <v>26652189.239999998</v>
      </c>
      <c r="N262" s="8">
        <f t="shared" si="8"/>
        <v>9857338.973695647</v>
      </c>
    </row>
    <row r="263" spans="2:14" ht="30">
      <c r="B263" s="9" t="s">
        <v>910</v>
      </c>
      <c r="C263" s="9" t="s">
        <v>911</v>
      </c>
      <c r="D263" s="9" t="s">
        <v>1909</v>
      </c>
      <c r="E263" s="9" t="s">
        <v>910</v>
      </c>
      <c r="F263" s="7" t="s">
        <v>1908</v>
      </c>
      <c r="G263" s="9" t="s">
        <v>1626</v>
      </c>
      <c r="H263" s="9" t="s">
        <v>1621</v>
      </c>
      <c r="I263" s="8">
        <v>21527.75</v>
      </c>
      <c r="J263" s="8">
        <v>12584.957343443431</v>
      </c>
      <c r="K263" s="8">
        <v>0</v>
      </c>
      <c r="L263" s="8">
        <f t="shared" si="7"/>
        <v>12584.957343443431</v>
      </c>
      <c r="M263" s="8">
        <v>6208.6</v>
      </c>
      <c r="N263" s="8">
        <f t="shared" si="8"/>
        <v>-6376.3573434434311</v>
      </c>
    </row>
    <row r="264" spans="2:14" ht="45">
      <c r="B264" s="9" t="s">
        <v>292</v>
      </c>
      <c r="C264" s="9" t="s">
        <v>293</v>
      </c>
      <c r="D264" s="9" t="s">
        <v>1907</v>
      </c>
      <c r="E264" s="9" t="s">
        <v>292</v>
      </c>
      <c r="F264" s="7" t="s">
        <v>27164</v>
      </c>
      <c r="G264" s="9" t="s">
        <v>1626</v>
      </c>
      <c r="H264" s="9" t="s">
        <v>1625</v>
      </c>
      <c r="I264" s="8">
        <v>36220.379999999997</v>
      </c>
      <c r="J264" s="8">
        <v>17709.602409638552</v>
      </c>
      <c r="K264" s="8">
        <v>0</v>
      </c>
      <c r="L264" s="8">
        <f t="shared" ref="L264:L327" si="9">J264+K264</f>
        <v>17709.602409638552</v>
      </c>
      <c r="M264" s="8">
        <v>10866.11</v>
      </c>
      <c r="N264" s="8">
        <f t="shared" ref="N264:N327" si="10">M264-L264</f>
        <v>-6843.4924096385512</v>
      </c>
    </row>
    <row r="265" spans="2:14" ht="45">
      <c r="B265" s="9" t="s">
        <v>913</v>
      </c>
      <c r="C265" s="9" t="s">
        <v>914</v>
      </c>
      <c r="D265" s="9" t="s">
        <v>1906</v>
      </c>
      <c r="E265" s="9" t="s">
        <v>913</v>
      </c>
      <c r="F265" s="7" t="s">
        <v>2651</v>
      </c>
      <c r="G265" s="9" t="s">
        <v>1622</v>
      </c>
      <c r="H265" s="9" t="s">
        <v>1621</v>
      </c>
      <c r="I265" s="8">
        <v>7161.98</v>
      </c>
      <c r="J265" s="6">
        <v>0.01</v>
      </c>
      <c r="K265" s="8">
        <v>0</v>
      </c>
      <c r="L265" s="8">
        <f t="shared" si="9"/>
        <v>0.01</v>
      </c>
      <c r="M265" s="8">
        <v>663.92</v>
      </c>
      <c r="N265" s="8">
        <f t="shared" si="10"/>
        <v>663.91</v>
      </c>
    </row>
    <row r="266" spans="2:14" ht="45">
      <c r="B266" s="4" t="s">
        <v>27225</v>
      </c>
      <c r="C266" s="4" t="s">
        <v>23201</v>
      </c>
      <c r="D266" s="9" t="s">
        <v>1905</v>
      </c>
      <c r="E266" s="4" t="s">
        <v>27225</v>
      </c>
      <c r="F266" s="7" t="s">
        <v>2649</v>
      </c>
      <c r="G266" s="9" t="s">
        <v>1622</v>
      </c>
      <c r="H266" s="9" t="s">
        <v>1625</v>
      </c>
      <c r="I266" s="8">
        <v>13980738.75</v>
      </c>
      <c r="J266" s="8">
        <v>4346847.1589432694</v>
      </c>
      <c r="K266" s="8">
        <v>0</v>
      </c>
      <c r="L266" s="8">
        <f t="shared" si="9"/>
        <v>4346847.1589432694</v>
      </c>
      <c r="M266" s="8">
        <v>3850295.45</v>
      </c>
      <c r="N266" s="8">
        <f t="shared" si="10"/>
        <v>-496551.70894326922</v>
      </c>
    </row>
    <row r="267" spans="2:14" ht="30">
      <c r="B267" s="9" t="s">
        <v>919</v>
      </c>
      <c r="C267" s="9" t="s">
        <v>920</v>
      </c>
      <c r="D267" s="9" t="s">
        <v>1904</v>
      </c>
      <c r="E267" s="9" t="s">
        <v>919</v>
      </c>
      <c r="F267" s="7" t="s">
        <v>1903</v>
      </c>
      <c r="G267" s="9" t="s">
        <v>1626</v>
      </c>
      <c r="H267" s="9" t="s">
        <v>1625</v>
      </c>
      <c r="I267" s="8">
        <v>58771481.340000004</v>
      </c>
      <c r="J267" s="8">
        <v>5045937.8427267876</v>
      </c>
      <c r="K267" s="8">
        <v>0</v>
      </c>
      <c r="L267" s="8">
        <f t="shared" si="9"/>
        <v>5045937.8427267876</v>
      </c>
      <c r="M267" s="8">
        <v>15868299.960000001</v>
      </c>
      <c r="N267" s="8">
        <f t="shared" si="10"/>
        <v>10822362.117273213</v>
      </c>
    </row>
    <row r="268" spans="2:14" ht="45">
      <c r="B268" s="9" t="s">
        <v>922</v>
      </c>
      <c r="C268" s="9" t="s">
        <v>923</v>
      </c>
      <c r="D268" s="9" t="s">
        <v>1902</v>
      </c>
      <c r="E268" s="9" t="s">
        <v>922</v>
      </c>
      <c r="F268" s="7" t="s">
        <v>27165</v>
      </c>
      <c r="G268" s="9" t="s">
        <v>1626</v>
      </c>
      <c r="H268" s="9" t="s">
        <v>1625</v>
      </c>
      <c r="I268" s="8">
        <v>22300631.960000001</v>
      </c>
      <c r="J268" s="8">
        <v>3957441.2720002369</v>
      </c>
      <c r="K268" s="8">
        <v>0</v>
      </c>
      <c r="L268" s="8">
        <f t="shared" si="9"/>
        <v>3957441.2720002369</v>
      </c>
      <c r="M268" s="8">
        <v>3015045.44</v>
      </c>
      <c r="N268" s="8">
        <f t="shared" si="10"/>
        <v>-942395.83200023696</v>
      </c>
    </row>
    <row r="269" spans="2:14" ht="30">
      <c r="B269" s="9" t="s">
        <v>1525</v>
      </c>
      <c r="C269" s="9" t="s">
        <v>1526</v>
      </c>
      <c r="D269" s="9" t="s">
        <v>3024</v>
      </c>
      <c r="E269" s="9" t="s">
        <v>1525</v>
      </c>
      <c r="F269" s="7" t="s">
        <v>2961</v>
      </c>
      <c r="G269" s="9" t="s">
        <v>1626</v>
      </c>
      <c r="H269" s="9" t="s">
        <v>1625</v>
      </c>
      <c r="I269" s="8">
        <v>23574.6</v>
      </c>
      <c r="J269" s="6">
        <v>0.01</v>
      </c>
      <c r="K269" s="8">
        <v>0</v>
      </c>
      <c r="L269" s="8">
        <f t="shared" si="9"/>
        <v>0.01</v>
      </c>
      <c r="M269" s="8">
        <v>15559.24</v>
      </c>
      <c r="N269" s="8">
        <f t="shared" si="10"/>
        <v>15559.23</v>
      </c>
    </row>
    <row r="270" spans="2:14" ht="60">
      <c r="B270" s="9" t="s">
        <v>298</v>
      </c>
      <c r="C270" s="9" t="s">
        <v>299</v>
      </c>
      <c r="D270" s="9" t="s">
        <v>3025</v>
      </c>
      <c r="E270" s="9" t="s">
        <v>298</v>
      </c>
      <c r="F270" s="7" t="s">
        <v>2842</v>
      </c>
      <c r="G270" s="9" t="s">
        <v>1626</v>
      </c>
      <c r="H270" s="9" t="s">
        <v>1625</v>
      </c>
      <c r="I270" s="8">
        <v>120554.36</v>
      </c>
      <c r="J270" s="6">
        <v>0.01</v>
      </c>
      <c r="K270" s="8">
        <v>0</v>
      </c>
      <c r="L270" s="8">
        <f t="shared" si="9"/>
        <v>0.01</v>
      </c>
      <c r="M270" s="8">
        <v>31971.01</v>
      </c>
      <c r="N270" s="8">
        <f t="shared" si="10"/>
        <v>31971</v>
      </c>
    </row>
    <row r="271" spans="2:14" ht="30">
      <c r="B271" s="9" t="s">
        <v>1528</v>
      </c>
      <c r="C271" s="9" t="s">
        <v>1529</v>
      </c>
      <c r="D271" s="9" t="s">
        <v>3067</v>
      </c>
      <c r="E271" s="9" t="s">
        <v>1528</v>
      </c>
      <c r="F271" s="7" t="s">
        <v>2700</v>
      </c>
      <c r="G271" s="9" t="s">
        <v>1626</v>
      </c>
      <c r="H271" s="9" t="s">
        <v>1621</v>
      </c>
      <c r="I271" s="8">
        <v>5525481.21</v>
      </c>
      <c r="J271" s="8">
        <v>1637365.8503439697</v>
      </c>
      <c r="K271" s="8">
        <v>0</v>
      </c>
      <c r="L271" s="8">
        <f t="shared" si="9"/>
        <v>1637365.8503439697</v>
      </c>
      <c r="M271" s="8">
        <v>1593548.78</v>
      </c>
      <c r="N271" s="8">
        <f t="shared" si="10"/>
        <v>-43817.070343969623</v>
      </c>
    </row>
    <row r="272" spans="2:14" ht="45">
      <c r="B272" s="9" t="s">
        <v>931</v>
      </c>
      <c r="C272" s="9" t="s">
        <v>932</v>
      </c>
      <c r="D272" s="9" t="s">
        <v>1892</v>
      </c>
      <c r="E272" s="9" t="s">
        <v>931</v>
      </c>
      <c r="F272" s="7" t="s">
        <v>2652</v>
      </c>
      <c r="G272" s="9" t="s">
        <v>1622</v>
      </c>
      <c r="H272" s="9" t="s">
        <v>1625</v>
      </c>
      <c r="I272" s="8">
        <v>50396</v>
      </c>
      <c r="J272" s="8">
        <v>27252.100860140923</v>
      </c>
      <c r="K272" s="8">
        <v>0</v>
      </c>
      <c r="L272" s="8">
        <f t="shared" si="9"/>
        <v>27252.100860140923</v>
      </c>
      <c r="M272" s="8">
        <v>28030.26</v>
      </c>
      <c r="N272" s="8">
        <f t="shared" si="10"/>
        <v>778.15913985907537</v>
      </c>
    </row>
    <row r="273" spans="2:14" ht="45">
      <c r="B273" s="9" t="s">
        <v>3026</v>
      </c>
      <c r="C273" s="9" t="s">
        <v>1891</v>
      </c>
      <c r="D273" s="9" t="s">
        <v>1890</v>
      </c>
      <c r="E273" s="9" t="s">
        <v>3026</v>
      </c>
      <c r="F273" s="7" t="s">
        <v>27166</v>
      </c>
      <c r="G273" s="9" t="s">
        <v>1626</v>
      </c>
      <c r="H273" s="9" t="s">
        <v>1625</v>
      </c>
      <c r="I273" s="8">
        <v>62171537.160000004</v>
      </c>
      <c r="J273" s="8">
        <v>3452654.8308823537</v>
      </c>
      <c r="K273" s="8">
        <v>0</v>
      </c>
      <c r="L273" s="8">
        <f t="shared" si="9"/>
        <v>3452654.8308823537</v>
      </c>
      <c r="M273" s="8">
        <v>8324768.8200000003</v>
      </c>
      <c r="N273" s="8">
        <f t="shared" si="10"/>
        <v>4872113.9891176466</v>
      </c>
    </row>
    <row r="274" spans="2:14" ht="30">
      <c r="B274" s="9" t="s">
        <v>937</v>
      </c>
      <c r="C274" s="9" t="s">
        <v>938</v>
      </c>
      <c r="D274" s="9" t="s">
        <v>1889</v>
      </c>
      <c r="E274" s="9" t="s">
        <v>937</v>
      </c>
      <c r="F274" s="7" t="s">
        <v>2610</v>
      </c>
      <c r="G274" s="9" t="s">
        <v>1622</v>
      </c>
      <c r="H274" s="9" t="s">
        <v>1621</v>
      </c>
      <c r="I274" s="8">
        <v>52138.31</v>
      </c>
      <c r="J274" s="8">
        <v>53859.880045630431</v>
      </c>
      <c r="K274" s="8">
        <v>0</v>
      </c>
      <c r="L274" s="8">
        <f t="shared" si="9"/>
        <v>53859.880045630431</v>
      </c>
      <c r="M274" s="8">
        <v>44036.01</v>
      </c>
      <c r="N274" s="8">
        <f t="shared" si="10"/>
        <v>-9823.8700456304286</v>
      </c>
    </row>
    <row r="275" spans="2:14" ht="30">
      <c r="B275" s="9" t="s">
        <v>940</v>
      </c>
      <c r="C275" s="9" t="s">
        <v>941</v>
      </c>
      <c r="D275" s="9" t="s">
        <v>1888</v>
      </c>
      <c r="E275" s="9" t="s">
        <v>940</v>
      </c>
      <c r="F275" s="7" t="s">
        <v>27167</v>
      </c>
      <c r="G275" s="9" t="s">
        <v>1626</v>
      </c>
      <c r="H275" s="9" t="s">
        <v>1625</v>
      </c>
      <c r="I275" s="8">
        <v>40796892.859999999</v>
      </c>
      <c r="J275" s="8">
        <v>2831340.8250000002</v>
      </c>
      <c r="K275" s="8">
        <v>0</v>
      </c>
      <c r="L275" s="8">
        <f t="shared" si="9"/>
        <v>2831340.8250000002</v>
      </c>
      <c r="M275" s="8">
        <v>5091452.2300000004</v>
      </c>
      <c r="N275" s="8">
        <f t="shared" si="10"/>
        <v>2260111.4050000003</v>
      </c>
    </row>
    <row r="276" spans="2:14" ht="60">
      <c r="B276" s="9" t="s">
        <v>1612</v>
      </c>
      <c r="C276" s="9" t="s">
        <v>1886</v>
      </c>
      <c r="D276" s="9" t="s">
        <v>1885</v>
      </c>
      <c r="E276" s="9" t="s">
        <v>1612</v>
      </c>
      <c r="F276" s="7" t="s">
        <v>2727</v>
      </c>
      <c r="G276" s="9" t="s">
        <v>1626</v>
      </c>
      <c r="H276" s="9" t="s">
        <v>1625</v>
      </c>
      <c r="I276" s="8">
        <v>170245359.52000001</v>
      </c>
      <c r="J276" s="8">
        <v>14734900.899999999</v>
      </c>
      <c r="K276" s="8">
        <v>0</v>
      </c>
      <c r="L276" s="8">
        <f t="shared" si="9"/>
        <v>14734900.899999999</v>
      </c>
      <c r="M276" s="8">
        <v>25536803.93</v>
      </c>
      <c r="N276" s="8">
        <f t="shared" si="10"/>
        <v>10801903.030000001</v>
      </c>
    </row>
    <row r="277" spans="2:14" ht="45">
      <c r="B277" s="9" t="s">
        <v>1060</v>
      </c>
      <c r="C277" s="9" t="s">
        <v>1061</v>
      </c>
      <c r="D277" s="9" t="s">
        <v>1884</v>
      </c>
      <c r="E277" s="9" t="s">
        <v>1060</v>
      </c>
      <c r="F277" s="7" t="s">
        <v>2844</v>
      </c>
      <c r="G277" s="9" t="s">
        <v>1622</v>
      </c>
      <c r="H277" s="9" t="s">
        <v>1625</v>
      </c>
      <c r="I277" s="8">
        <v>21026740.59</v>
      </c>
      <c r="J277" s="8">
        <v>2228472.6358381505</v>
      </c>
      <c r="K277" s="8">
        <v>0</v>
      </c>
      <c r="L277" s="8">
        <f t="shared" si="9"/>
        <v>2228472.6358381505</v>
      </c>
      <c r="M277" s="8">
        <v>7216377.3700000001</v>
      </c>
      <c r="N277" s="8">
        <f t="shared" si="10"/>
        <v>4987904.7341618501</v>
      </c>
    </row>
    <row r="278" spans="2:14" ht="30">
      <c r="B278" s="9" t="s">
        <v>949</v>
      </c>
      <c r="C278" s="9" t="s">
        <v>950</v>
      </c>
      <c r="D278" s="9" t="s">
        <v>1883</v>
      </c>
      <c r="E278" s="9" t="s">
        <v>949</v>
      </c>
      <c r="F278" s="7" t="s">
        <v>2951</v>
      </c>
      <c r="G278" s="9" t="s">
        <v>1626</v>
      </c>
      <c r="H278" s="9" t="s">
        <v>1625</v>
      </c>
      <c r="I278" s="8">
        <v>20226138.620000001</v>
      </c>
      <c r="J278" s="8">
        <v>4799271.1468531471</v>
      </c>
      <c r="K278" s="8">
        <v>0</v>
      </c>
      <c r="L278" s="8">
        <f t="shared" si="9"/>
        <v>4799271.1468531471</v>
      </c>
      <c r="M278" s="8">
        <v>631055.53</v>
      </c>
      <c r="N278" s="8">
        <f t="shared" si="10"/>
        <v>-4168215.6168531468</v>
      </c>
    </row>
    <row r="279" spans="2:14" ht="45">
      <c r="B279" s="9" t="s">
        <v>952</v>
      </c>
      <c r="C279" s="9" t="s">
        <v>953</v>
      </c>
      <c r="D279" s="9" t="s">
        <v>1882</v>
      </c>
      <c r="E279" s="9" t="s">
        <v>952</v>
      </c>
      <c r="F279" s="7" t="s">
        <v>27168</v>
      </c>
      <c r="G279" s="9" t="s">
        <v>1622</v>
      </c>
      <c r="H279" s="9" t="s">
        <v>1621</v>
      </c>
      <c r="I279" s="8">
        <v>1105566.43</v>
      </c>
      <c r="J279" s="8">
        <v>599204.45073041366</v>
      </c>
      <c r="K279" s="8">
        <v>0</v>
      </c>
      <c r="L279" s="8">
        <f t="shared" si="9"/>
        <v>599204.45073041366</v>
      </c>
      <c r="M279" s="8">
        <v>647640.81999999995</v>
      </c>
      <c r="N279" s="8">
        <f t="shared" si="10"/>
        <v>48436.369269586285</v>
      </c>
    </row>
    <row r="280" spans="2:14" ht="45">
      <c r="B280" s="9" t="s">
        <v>955</v>
      </c>
      <c r="C280" s="9" t="s">
        <v>956</v>
      </c>
      <c r="D280" s="9" t="s">
        <v>1880</v>
      </c>
      <c r="E280" s="9" t="s">
        <v>955</v>
      </c>
      <c r="F280" s="7" t="s">
        <v>2633</v>
      </c>
      <c r="G280" s="9" t="s">
        <v>1626</v>
      </c>
      <c r="H280" s="9" t="s">
        <v>1625</v>
      </c>
      <c r="I280" s="8">
        <v>93484159.840000004</v>
      </c>
      <c r="J280" s="8">
        <v>7843799.1371428585</v>
      </c>
      <c r="K280" s="8">
        <v>0</v>
      </c>
      <c r="L280" s="8">
        <f t="shared" si="9"/>
        <v>7843799.1371428585</v>
      </c>
      <c r="M280" s="8">
        <v>14162850.220000001</v>
      </c>
      <c r="N280" s="8">
        <f t="shared" si="10"/>
        <v>6319051.0828571422</v>
      </c>
    </row>
    <row r="281" spans="2:14" ht="45">
      <c r="B281" s="9" t="s">
        <v>736</v>
      </c>
      <c r="C281" s="9" t="s">
        <v>737</v>
      </c>
      <c r="D281" s="9" t="s">
        <v>2071</v>
      </c>
      <c r="E281" s="9" t="s">
        <v>736</v>
      </c>
      <c r="F281" s="7" t="s">
        <v>27169</v>
      </c>
      <c r="G281" s="9" t="s">
        <v>1622</v>
      </c>
      <c r="H281" s="9" t="s">
        <v>1621</v>
      </c>
      <c r="I281" s="8">
        <v>236688</v>
      </c>
      <c r="J281" s="8">
        <v>95500.606497048473</v>
      </c>
      <c r="K281" s="8">
        <v>0</v>
      </c>
      <c r="L281" s="8">
        <f t="shared" si="9"/>
        <v>95500.606497048473</v>
      </c>
      <c r="M281" s="8">
        <v>51692.66</v>
      </c>
      <c r="N281" s="8">
        <f t="shared" si="10"/>
        <v>-43807.94649704847</v>
      </c>
    </row>
    <row r="282" spans="2:14" ht="75">
      <c r="B282" s="9" t="s">
        <v>305</v>
      </c>
      <c r="C282" s="9" t="s">
        <v>306</v>
      </c>
      <c r="D282" s="9" t="s">
        <v>2418</v>
      </c>
      <c r="E282" s="9" t="s">
        <v>305</v>
      </c>
      <c r="F282" s="7" t="s">
        <v>2973</v>
      </c>
      <c r="G282" s="9" t="s">
        <v>1626</v>
      </c>
      <c r="H282" s="9" t="s">
        <v>1625</v>
      </c>
      <c r="I282" s="8">
        <v>41403.85</v>
      </c>
      <c r="J282" s="8">
        <v>616.07361963190192</v>
      </c>
      <c r="K282" s="8">
        <v>0</v>
      </c>
      <c r="L282" s="8">
        <f t="shared" si="9"/>
        <v>616.07361963190192</v>
      </c>
      <c r="M282" s="8">
        <v>10765</v>
      </c>
      <c r="N282" s="8">
        <f t="shared" si="10"/>
        <v>10148.926380368099</v>
      </c>
    </row>
    <row r="283" spans="2:14" ht="45">
      <c r="B283" s="9" t="s">
        <v>961</v>
      </c>
      <c r="C283" s="9" t="s">
        <v>962</v>
      </c>
      <c r="D283" s="9" t="s">
        <v>1879</v>
      </c>
      <c r="E283" s="9" t="s">
        <v>961</v>
      </c>
      <c r="F283" s="7" t="s">
        <v>2831</v>
      </c>
      <c r="G283" s="9" t="s">
        <v>1626</v>
      </c>
      <c r="H283" s="9" t="s">
        <v>1625</v>
      </c>
      <c r="I283" s="8">
        <v>6141477.0899999999</v>
      </c>
      <c r="J283" s="8">
        <v>244269.66911764699</v>
      </c>
      <c r="K283" s="8">
        <v>0</v>
      </c>
      <c r="L283" s="8">
        <f t="shared" si="9"/>
        <v>244269.66911764699</v>
      </c>
      <c r="M283" s="8">
        <v>552732.93999999994</v>
      </c>
      <c r="N283" s="8">
        <f t="shared" si="10"/>
        <v>308463.27088235295</v>
      </c>
    </row>
    <row r="284" spans="2:14" ht="30">
      <c r="B284" s="9" t="s">
        <v>964</v>
      </c>
      <c r="C284" s="9" t="s">
        <v>965</v>
      </c>
      <c r="D284" s="9" t="s">
        <v>1878</v>
      </c>
      <c r="E284" s="9" t="s">
        <v>964</v>
      </c>
      <c r="F284" s="7" t="s">
        <v>1877</v>
      </c>
      <c r="G284" s="9" t="s">
        <v>1626</v>
      </c>
      <c r="H284" s="9" t="s">
        <v>1621</v>
      </c>
      <c r="I284" s="8">
        <v>52141.75</v>
      </c>
      <c r="J284" s="8">
        <v>61049.033588864884</v>
      </c>
      <c r="K284" s="8">
        <v>0</v>
      </c>
      <c r="L284" s="8">
        <f t="shared" si="9"/>
        <v>61049.033588864884</v>
      </c>
      <c r="M284" s="8">
        <v>31994.18</v>
      </c>
      <c r="N284" s="8">
        <f t="shared" si="10"/>
        <v>-29054.853588864884</v>
      </c>
    </row>
    <row r="285" spans="2:14" ht="60">
      <c r="B285" s="9" t="s">
        <v>1606</v>
      </c>
      <c r="C285" s="9" t="s">
        <v>1876</v>
      </c>
      <c r="D285" s="9" t="s">
        <v>1875</v>
      </c>
      <c r="E285" s="9" t="s">
        <v>1606</v>
      </c>
      <c r="F285" s="7" t="s">
        <v>2661</v>
      </c>
      <c r="G285" s="9" t="s">
        <v>1626</v>
      </c>
      <c r="H285" s="9" t="s">
        <v>1625</v>
      </c>
      <c r="I285" s="8">
        <v>28018416.77</v>
      </c>
      <c r="J285" s="8">
        <v>3883869.8318579611</v>
      </c>
      <c r="K285" s="8">
        <v>0</v>
      </c>
      <c r="L285" s="8">
        <f t="shared" si="9"/>
        <v>3883869.8318579611</v>
      </c>
      <c r="M285" s="8">
        <v>4202762.5199999996</v>
      </c>
      <c r="N285" s="8">
        <f t="shared" si="10"/>
        <v>318892.68814203842</v>
      </c>
    </row>
    <row r="286" spans="2:14" ht="30">
      <c r="B286" s="9" t="s">
        <v>967</v>
      </c>
      <c r="C286" s="9" t="s">
        <v>968</v>
      </c>
      <c r="D286" s="9" t="s">
        <v>1874</v>
      </c>
      <c r="E286" s="9" t="s">
        <v>967</v>
      </c>
      <c r="F286" s="7" t="s">
        <v>1873</v>
      </c>
      <c r="G286" s="9" t="s">
        <v>1622</v>
      </c>
      <c r="H286" s="9" t="s">
        <v>1625</v>
      </c>
      <c r="I286" s="8">
        <v>6886712.0999999996</v>
      </c>
      <c r="J286" s="8">
        <v>2839455.1687728083</v>
      </c>
      <c r="K286" s="8">
        <v>5998615.9199999999</v>
      </c>
      <c r="L286" s="8">
        <f t="shared" si="9"/>
        <v>8838071.0887728073</v>
      </c>
      <c r="M286" s="8">
        <v>2295341.14</v>
      </c>
      <c r="N286" s="8">
        <f t="shared" si="10"/>
        <v>-6542729.9487728067</v>
      </c>
    </row>
    <row r="287" spans="2:14" ht="45">
      <c r="B287" s="9" t="s">
        <v>3029</v>
      </c>
      <c r="C287" s="9" t="s">
        <v>3030</v>
      </c>
      <c r="D287" s="9" t="s">
        <v>3031</v>
      </c>
      <c r="E287" s="9" t="s">
        <v>3029</v>
      </c>
      <c r="F287" s="7" t="s">
        <v>19873</v>
      </c>
      <c r="G287" s="9" t="s">
        <v>1626</v>
      </c>
      <c r="H287" s="9" t="s">
        <v>1625</v>
      </c>
      <c r="I287" s="8">
        <v>984644.24</v>
      </c>
      <c r="J287" s="8">
        <v>75600</v>
      </c>
      <c r="K287" s="8">
        <v>0</v>
      </c>
      <c r="L287" s="8">
        <f t="shared" si="9"/>
        <v>75600</v>
      </c>
      <c r="M287" s="8">
        <v>160693.94</v>
      </c>
      <c r="N287" s="8">
        <f t="shared" si="10"/>
        <v>85093.94</v>
      </c>
    </row>
    <row r="288" spans="2:14" ht="60">
      <c r="B288" s="9" t="s">
        <v>312</v>
      </c>
      <c r="C288" s="9" t="s">
        <v>313</v>
      </c>
      <c r="D288" s="9" t="s">
        <v>3033</v>
      </c>
      <c r="E288" s="9" t="s">
        <v>312</v>
      </c>
      <c r="F288" s="7" t="s">
        <v>27170</v>
      </c>
      <c r="G288" s="9" t="s">
        <v>1626</v>
      </c>
      <c r="H288" s="9" t="s">
        <v>1625</v>
      </c>
      <c r="I288" s="8">
        <v>241742.8</v>
      </c>
      <c r="J288" s="6">
        <v>0.01</v>
      </c>
      <c r="K288" s="8">
        <v>0</v>
      </c>
      <c r="L288" s="8">
        <f t="shared" si="9"/>
        <v>0.01</v>
      </c>
      <c r="M288" s="8">
        <v>81370.62</v>
      </c>
      <c r="N288" s="8">
        <f t="shared" si="10"/>
        <v>81370.61</v>
      </c>
    </row>
    <row r="289" spans="2:14" ht="30">
      <c r="B289" s="9" t="s">
        <v>973</v>
      </c>
      <c r="C289" s="9" t="s">
        <v>974</v>
      </c>
      <c r="D289" s="9" t="s">
        <v>1868</v>
      </c>
      <c r="E289" s="9" t="s">
        <v>973</v>
      </c>
      <c r="F289" s="7" t="s">
        <v>1867</v>
      </c>
      <c r="G289" s="9" t="s">
        <v>1626</v>
      </c>
      <c r="H289" s="9" t="s">
        <v>1625</v>
      </c>
      <c r="I289" s="8">
        <v>1105884.02</v>
      </c>
      <c r="J289" s="8">
        <v>478423.64848983398</v>
      </c>
      <c r="K289" s="8">
        <v>0</v>
      </c>
      <c r="L289" s="8">
        <f t="shared" si="9"/>
        <v>478423.64848983398</v>
      </c>
      <c r="M289" s="8">
        <v>207021.48</v>
      </c>
      <c r="N289" s="8">
        <f t="shared" si="10"/>
        <v>-271402.16848983394</v>
      </c>
    </row>
    <row r="290" spans="2:14" ht="45">
      <c r="B290" s="9" t="s">
        <v>976</v>
      </c>
      <c r="C290" s="9" t="s">
        <v>977</v>
      </c>
      <c r="D290" s="9" t="s">
        <v>1866</v>
      </c>
      <c r="E290" s="9" t="s">
        <v>976</v>
      </c>
      <c r="F290" s="7" t="s">
        <v>27171</v>
      </c>
      <c r="G290" s="9" t="s">
        <v>27144</v>
      </c>
      <c r="H290" s="9" t="s">
        <v>1621</v>
      </c>
      <c r="I290" s="8">
        <v>28674.080000000002</v>
      </c>
      <c r="J290" s="8">
        <v>60357.005979610469</v>
      </c>
      <c r="K290" s="8">
        <v>0</v>
      </c>
      <c r="L290" s="8">
        <f t="shared" si="9"/>
        <v>60357.005979610469</v>
      </c>
      <c r="M290" s="8">
        <v>29250.43</v>
      </c>
      <c r="N290" s="8">
        <f t="shared" si="10"/>
        <v>-31106.575979610468</v>
      </c>
    </row>
    <row r="291" spans="2:14" ht="30">
      <c r="B291" s="9" t="s">
        <v>315</v>
      </c>
      <c r="C291" s="9" t="s">
        <v>316</v>
      </c>
      <c r="D291" s="9" t="s">
        <v>1864</v>
      </c>
      <c r="E291" s="9" t="s">
        <v>315</v>
      </c>
      <c r="F291" s="7" t="s">
        <v>2593</v>
      </c>
      <c r="G291" s="9" t="s">
        <v>1622</v>
      </c>
      <c r="H291" s="9" t="s">
        <v>1621</v>
      </c>
      <c r="I291" s="8">
        <v>1247442.51</v>
      </c>
      <c r="J291" s="8">
        <v>651654.76420115738</v>
      </c>
      <c r="K291" s="8">
        <v>0</v>
      </c>
      <c r="L291" s="8">
        <f t="shared" si="9"/>
        <v>651654.76420115738</v>
      </c>
      <c r="M291" s="8">
        <v>648670.11</v>
      </c>
      <c r="N291" s="8">
        <f t="shared" si="10"/>
        <v>-2984.6542011573911</v>
      </c>
    </row>
    <row r="292" spans="2:14" ht="60">
      <c r="B292" s="9" t="s">
        <v>979</v>
      </c>
      <c r="C292" s="9" t="s">
        <v>980</v>
      </c>
      <c r="D292" s="9" t="s">
        <v>1862</v>
      </c>
      <c r="E292" s="9" t="s">
        <v>979</v>
      </c>
      <c r="F292" s="7" t="s">
        <v>981</v>
      </c>
      <c r="G292" s="9" t="s">
        <v>1626</v>
      </c>
      <c r="H292" s="9" t="s">
        <v>1625</v>
      </c>
      <c r="I292" s="8">
        <v>64943.56</v>
      </c>
      <c r="J292" s="6">
        <v>0.01</v>
      </c>
      <c r="K292" s="8">
        <v>0</v>
      </c>
      <c r="L292" s="8">
        <f t="shared" si="9"/>
        <v>0.01</v>
      </c>
      <c r="M292" s="8">
        <v>14183.68</v>
      </c>
      <c r="N292" s="8">
        <f t="shared" si="10"/>
        <v>14183.67</v>
      </c>
    </row>
    <row r="293" spans="2:14" ht="45">
      <c r="B293" s="9" t="s">
        <v>318</v>
      </c>
      <c r="C293" s="9" t="s">
        <v>319</v>
      </c>
      <c r="D293" s="9" t="s">
        <v>1861</v>
      </c>
      <c r="E293" s="9" t="s">
        <v>318</v>
      </c>
      <c r="F293" s="7" t="s">
        <v>2722</v>
      </c>
      <c r="G293" s="9" t="s">
        <v>1626</v>
      </c>
      <c r="H293" s="9" t="s">
        <v>1625</v>
      </c>
      <c r="I293" s="8">
        <v>142673.68</v>
      </c>
      <c r="J293" s="8">
        <v>25501.562499999996</v>
      </c>
      <c r="K293" s="8">
        <v>0</v>
      </c>
      <c r="L293" s="8">
        <f t="shared" si="9"/>
        <v>25501.562499999996</v>
      </c>
      <c r="M293" s="8">
        <v>29961.47</v>
      </c>
      <c r="N293" s="8">
        <f t="shared" si="10"/>
        <v>4459.9075000000048</v>
      </c>
    </row>
    <row r="294" spans="2:14" ht="45">
      <c r="B294" s="9" t="s">
        <v>1197</v>
      </c>
      <c r="C294" s="9" t="s">
        <v>1198</v>
      </c>
      <c r="D294" s="9" t="s">
        <v>1628</v>
      </c>
      <c r="E294" s="9" t="s">
        <v>1197</v>
      </c>
      <c r="F294" s="7" t="s">
        <v>27172</v>
      </c>
      <c r="G294" s="9" t="s">
        <v>1626</v>
      </c>
      <c r="H294" s="9" t="s">
        <v>1625</v>
      </c>
      <c r="I294" s="8">
        <v>60520503.740000002</v>
      </c>
      <c r="J294" s="8">
        <v>8147363.5912453663</v>
      </c>
      <c r="K294" s="8">
        <v>0</v>
      </c>
      <c r="L294" s="8">
        <f t="shared" si="9"/>
        <v>8147363.5912453663</v>
      </c>
      <c r="M294" s="8">
        <v>5664719.1500000004</v>
      </c>
      <c r="N294" s="8">
        <f t="shared" si="10"/>
        <v>-2482644.4412453659</v>
      </c>
    </row>
    <row r="295" spans="2:14" ht="45">
      <c r="B295" s="9" t="s">
        <v>982</v>
      </c>
      <c r="C295" s="9" t="s">
        <v>983</v>
      </c>
      <c r="D295" s="9" t="s">
        <v>1860</v>
      </c>
      <c r="E295" s="9" t="s">
        <v>982</v>
      </c>
      <c r="F295" s="7" t="s">
        <v>2935</v>
      </c>
      <c r="G295" s="9" t="s">
        <v>1626</v>
      </c>
      <c r="H295" s="9" t="s">
        <v>1625</v>
      </c>
      <c r="I295" s="8">
        <v>47315611.710000001</v>
      </c>
      <c r="J295" s="8">
        <v>7978183.4096385539</v>
      </c>
      <c r="K295" s="8">
        <v>0</v>
      </c>
      <c r="L295" s="8">
        <f t="shared" si="9"/>
        <v>7978183.4096385539</v>
      </c>
      <c r="M295" s="8">
        <v>10234366.810000001</v>
      </c>
      <c r="N295" s="8">
        <f t="shared" si="10"/>
        <v>2256183.4003614467</v>
      </c>
    </row>
    <row r="296" spans="2:14" ht="45">
      <c r="B296" s="9" t="s">
        <v>321</v>
      </c>
      <c r="C296" s="9" t="s">
        <v>322</v>
      </c>
      <c r="D296" s="9" t="s">
        <v>2120</v>
      </c>
      <c r="E296" s="9" t="s">
        <v>321</v>
      </c>
      <c r="F296" s="7" t="s">
        <v>2660</v>
      </c>
      <c r="G296" s="9" t="s">
        <v>1626</v>
      </c>
      <c r="H296" s="9" t="s">
        <v>1621</v>
      </c>
      <c r="I296" s="8">
        <v>1800882.5</v>
      </c>
      <c r="J296" s="8">
        <v>393546.86269194825</v>
      </c>
      <c r="K296" s="8">
        <v>0</v>
      </c>
      <c r="L296" s="8">
        <f t="shared" si="9"/>
        <v>393546.86269194825</v>
      </c>
      <c r="M296" s="8">
        <v>436533.92</v>
      </c>
      <c r="N296" s="8">
        <f t="shared" si="10"/>
        <v>42987.057308051735</v>
      </c>
    </row>
    <row r="297" spans="2:14" ht="60">
      <c r="B297" s="9" t="s">
        <v>1537</v>
      </c>
      <c r="C297" s="9" t="s">
        <v>1538</v>
      </c>
      <c r="D297" s="9" t="s">
        <v>3034</v>
      </c>
      <c r="E297" s="9" t="s">
        <v>1537</v>
      </c>
      <c r="F297" s="7" t="s">
        <v>2938</v>
      </c>
      <c r="G297" s="9" t="s">
        <v>1626</v>
      </c>
      <c r="H297" s="9" t="s">
        <v>1625</v>
      </c>
      <c r="I297" s="8">
        <v>244452.43</v>
      </c>
      <c r="J297" s="8">
        <v>61200</v>
      </c>
      <c r="K297" s="8">
        <v>0</v>
      </c>
      <c r="L297" s="8">
        <f t="shared" si="9"/>
        <v>61200</v>
      </c>
      <c r="M297" s="8">
        <v>134448.84</v>
      </c>
      <c r="N297" s="8">
        <f t="shared" si="10"/>
        <v>73248.84</v>
      </c>
    </row>
    <row r="298" spans="2:14" ht="60">
      <c r="B298" s="9" t="s">
        <v>324</v>
      </c>
      <c r="C298" s="9" t="s">
        <v>325</v>
      </c>
      <c r="D298" s="9" t="s">
        <v>1859</v>
      </c>
      <c r="E298" s="9" t="s">
        <v>324</v>
      </c>
      <c r="F298" s="7" t="s">
        <v>2477</v>
      </c>
      <c r="G298" s="9" t="s">
        <v>1626</v>
      </c>
      <c r="H298" s="9" t="s">
        <v>1625</v>
      </c>
      <c r="I298" s="8">
        <v>332924.43</v>
      </c>
      <c r="J298" s="6">
        <v>0.01</v>
      </c>
      <c r="K298" s="8">
        <v>0</v>
      </c>
      <c r="L298" s="8">
        <f t="shared" si="9"/>
        <v>0.01</v>
      </c>
      <c r="M298" s="8">
        <v>121184.49</v>
      </c>
      <c r="N298" s="8">
        <f t="shared" si="10"/>
        <v>121184.48000000001</v>
      </c>
    </row>
    <row r="299" spans="2:14" ht="60">
      <c r="B299" s="9" t="s">
        <v>14808</v>
      </c>
      <c r="C299" s="9" t="s">
        <v>328</v>
      </c>
      <c r="D299" s="9" t="s">
        <v>1857</v>
      </c>
      <c r="E299" s="9" t="s">
        <v>14808</v>
      </c>
      <c r="F299" s="7" t="s">
        <v>329</v>
      </c>
      <c r="G299" s="9" t="s">
        <v>1626</v>
      </c>
      <c r="H299" s="9" t="s">
        <v>1625</v>
      </c>
      <c r="I299" s="8">
        <v>7250493.2199999997</v>
      </c>
      <c r="J299" s="8">
        <v>1337410.1779141105</v>
      </c>
      <c r="K299" s="8">
        <v>0</v>
      </c>
      <c r="L299" s="8">
        <f t="shared" si="9"/>
        <v>1337410.1779141105</v>
      </c>
      <c r="M299" s="8">
        <v>2688482.89</v>
      </c>
      <c r="N299" s="8">
        <f t="shared" si="10"/>
        <v>1351072.7120858897</v>
      </c>
    </row>
    <row r="300" spans="2:14" ht="60">
      <c r="B300" s="9" t="s">
        <v>330</v>
      </c>
      <c r="C300" s="9" t="s">
        <v>331</v>
      </c>
      <c r="D300" s="9" t="s">
        <v>2454</v>
      </c>
      <c r="E300" s="9" t="s">
        <v>330</v>
      </c>
      <c r="F300" s="7" t="s">
        <v>2575</v>
      </c>
      <c r="G300" s="9" t="s">
        <v>1626</v>
      </c>
      <c r="H300" s="9" t="s">
        <v>1625</v>
      </c>
      <c r="I300" s="8">
        <v>355674.91</v>
      </c>
      <c r="J300" s="6">
        <v>0.01</v>
      </c>
      <c r="K300" s="8">
        <v>0</v>
      </c>
      <c r="L300" s="8">
        <f t="shared" si="9"/>
        <v>0.01</v>
      </c>
      <c r="M300" s="8">
        <v>99873.52</v>
      </c>
      <c r="N300" s="8">
        <f t="shared" si="10"/>
        <v>99873.510000000009</v>
      </c>
    </row>
    <row r="301" spans="2:14" ht="75">
      <c r="B301" s="9" t="s">
        <v>333</v>
      </c>
      <c r="C301" s="9" t="s">
        <v>334</v>
      </c>
      <c r="D301" s="9" t="s">
        <v>3035</v>
      </c>
      <c r="E301" s="9" t="s">
        <v>333</v>
      </c>
      <c r="F301" s="7" t="s">
        <v>2962</v>
      </c>
      <c r="G301" s="9" t="s">
        <v>1626</v>
      </c>
      <c r="H301" s="9" t="s">
        <v>1625</v>
      </c>
      <c r="I301" s="8">
        <v>192412.96</v>
      </c>
      <c r="J301" s="6">
        <v>0.01</v>
      </c>
      <c r="K301" s="8">
        <v>0</v>
      </c>
      <c r="L301" s="8">
        <f t="shared" si="9"/>
        <v>0.01</v>
      </c>
      <c r="M301" s="8">
        <v>60244.5</v>
      </c>
      <c r="N301" s="8">
        <f t="shared" si="10"/>
        <v>60244.49</v>
      </c>
    </row>
    <row r="302" spans="2:14" ht="75">
      <c r="B302" s="9" t="s">
        <v>1583</v>
      </c>
      <c r="C302" s="9" t="s">
        <v>1584</v>
      </c>
      <c r="D302" s="9" t="s">
        <v>3036</v>
      </c>
      <c r="E302" s="9" t="s">
        <v>1583</v>
      </c>
      <c r="F302" s="7" t="s">
        <v>2583</v>
      </c>
      <c r="G302" s="9" t="s">
        <v>1626</v>
      </c>
      <c r="H302" s="9" t="s">
        <v>1625</v>
      </c>
      <c r="I302" s="8">
        <v>2157487.02</v>
      </c>
      <c r="J302" s="8">
        <v>512837.03703703702</v>
      </c>
      <c r="K302" s="8">
        <v>0</v>
      </c>
      <c r="L302" s="8">
        <f t="shared" si="9"/>
        <v>512837.03703703702</v>
      </c>
      <c r="M302" s="8">
        <v>1044439.47</v>
      </c>
      <c r="N302" s="8">
        <f t="shared" si="10"/>
        <v>531602.43296296289</v>
      </c>
    </row>
    <row r="303" spans="2:14" ht="60">
      <c r="B303" s="9" t="s">
        <v>336</v>
      </c>
      <c r="C303" s="9" t="s">
        <v>337</v>
      </c>
      <c r="D303" s="9" t="s">
        <v>3037</v>
      </c>
      <c r="E303" s="9" t="s">
        <v>336</v>
      </c>
      <c r="F303" s="7" t="s">
        <v>2577</v>
      </c>
      <c r="G303" s="9" t="s">
        <v>1626</v>
      </c>
      <c r="H303" s="9" t="s">
        <v>1625</v>
      </c>
      <c r="I303" s="8">
        <v>325506.71000000002</v>
      </c>
      <c r="J303" s="6">
        <v>0.01</v>
      </c>
      <c r="K303" s="8">
        <v>0</v>
      </c>
      <c r="L303" s="8">
        <f t="shared" si="9"/>
        <v>0.01</v>
      </c>
      <c r="M303" s="8">
        <v>89644.55</v>
      </c>
      <c r="N303" s="8">
        <f t="shared" si="10"/>
        <v>89644.540000000008</v>
      </c>
    </row>
    <row r="304" spans="2:14" ht="60">
      <c r="B304" s="9" t="s">
        <v>339</v>
      </c>
      <c r="C304" s="9" t="s">
        <v>340</v>
      </c>
      <c r="D304" s="9" t="s">
        <v>1856</v>
      </c>
      <c r="E304" s="9" t="s">
        <v>339</v>
      </c>
      <c r="F304" s="7" t="s">
        <v>2624</v>
      </c>
      <c r="G304" s="9" t="s">
        <v>1626</v>
      </c>
      <c r="H304" s="9" t="s">
        <v>1621</v>
      </c>
      <c r="I304" s="8">
        <v>330193.83</v>
      </c>
      <c r="J304" s="8">
        <v>235837.56915202286</v>
      </c>
      <c r="K304" s="8">
        <v>0</v>
      </c>
      <c r="L304" s="8">
        <f t="shared" si="9"/>
        <v>235837.56915202286</v>
      </c>
      <c r="M304" s="8">
        <v>173417.8</v>
      </c>
      <c r="N304" s="8">
        <f t="shared" si="10"/>
        <v>-62419.769152022869</v>
      </c>
    </row>
    <row r="305" spans="2:14" ht="60">
      <c r="B305" s="9" t="s">
        <v>985</v>
      </c>
      <c r="C305" s="9" t="s">
        <v>986</v>
      </c>
      <c r="D305" s="9" t="s">
        <v>1853</v>
      </c>
      <c r="E305" s="9" t="s">
        <v>985</v>
      </c>
      <c r="F305" s="7" t="s">
        <v>2622</v>
      </c>
      <c r="G305" s="9" t="s">
        <v>1626</v>
      </c>
      <c r="H305" s="9" t="s">
        <v>1621</v>
      </c>
      <c r="I305" s="8">
        <v>32078.05</v>
      </c>
      <c r="J305" s="8">
        <v>23445.276405747361</v>
      </c>
      <c r="K305" s="8">
        <v>0</v>
      </c>
      <c r="L305" s="8">
        <f t="shared" si="9"/>
        <v>23445.276405747361</v>
      </c>
      <c r="M305" s="8">
        <v>64149.69</v>
      </c>
      <c r="N305" s="8">
        <f t="shared" si="10"/>
        <v>40704.413594252641</v>
      </c>
    </row>
    <row r="306" spans="2:14" ht="45">
      <c r="B306" s="9" t="s">
        <v>348</v>
      </c>
      <c r="C306" s="9" t="s">
        <v>349</v>
      </c>
      <c r="D306" s="9" t="s">
        <v>2352</v>
      </c>
      <c r="E306" s="9" t="s">
        <v>348</v>
      </c>
      <c r="F306" s="7" t="s">
        <v>2629</v>
      </c>
      <c r="G306" s="9" t="s">
        <v>1626</v>
      </c>
      <c r="H306" s="9" t="s">
        <v>1621</v>
      </c>
      <c r="I306" s="8">
        <v>6804.29</v>
      </c>
      <c r="J306" s="8">
        <v>6835.4081314587875</v>
      </c>
      <c r="K306" s="8">
        <v>0</v>
      </c>
      <c r="L306" s="8">
        <f t="shared" si="9"/>
        <v>6835.4081314587875</v>
      </c>
      <c r="M306" s="8">
        <v>13057.43</v>
      </c>
      <c r="N306" s="8">
        <f t="shared" si="10"/>
        <v>6222.0218685412128</v>
      </c>
    </row>
    <row r="307" spans="2:14" ht="60">
      <c r="B307" s="9" t="s">
        <v>351</v>
      </c>
      <c r="C307" s="9" t="s">
        <v>352</v>
      </c>
      <c r="D307" s="9" t="s">
        <v>1852</v>
      </c>
      <c r="E307" s="9" t="s">
        <v>351</v>
      </c>
      <c r="F307" s="7" t="s">
        <v>2620</v>
      </c>
      <c r="G307" s="9" t="s">
        <v>1626</v>
      </c>
      <c r="H307" s="9" t="s">
        <v>1621</v>
      </c>
      <c r="I307" s="8">
        <v>6169</v>
      </c>
      <c r="J307" s="8">
        <v>10009.330984332104</v>
      </c>
      <c r="K307" s="8">
        <v>0</v>
      </c>
      <c r="L307" s="8">
        <f t="shared" si="9"/>
        <v>10009.330984332104</v>
      </c>
      <c r="M307" s="8">
        <v>6916.07</v>
      </c>
      <c r="N307" s="8">
        <f t="shared" si="10"/>
        <v>-3093.2609843321043</v>
      </c>
    </row>
    <row r="308" spans="2:14" ht="30">
      <c r="B308" s="9" t="s">
        <v>354</v>
      </c>
      <c r="C308" s="9" t="s">
        <v>355</v>
      </c>
      <c r="D308" s="9" t="s">
        <v>1850</v>
      </c>
      <c r="E308" s="9" t="s">
        <v>354</v>
      </c>
      <c r="F308" s="7" t="s">
        <v>2905</v>
      </c>
      <c r="G308" s="9" t="s">
        <v>1626</v>
      </c>
      <c r="H308" s="9" t="s">
        <v>1625</v>
      </c>
      <c r="I308" s="8">
        <v>1231467.69</v>
      </c>
      <c r="J308" s="8">
        <v>91186.108433734946</v>
      </c>
      <c r="K308" s="8">
        <v>0</v>
      </c>
      <c r="L308" s="8">
        <f t="shared" si="9"/>
        <v>91186.108433734946</v>
      </c>
      <c r="M308" s="8">
        <v>291734.7</v>
      </c>
      <c r="N308" s="8">
        <f t="shared" si="10"/>
        <v>200548.59156626507</v>
      </c>
    </row>
    <row r="309" spans="2:14" ht="60">
      <c r="B309" s="9" t="s">
        <v>991</v>
      </c>
      <c r="C309" s="9" t="s">
        <v>992</v>
      </c>
      <c r="D309" s="9" t="s">
        <v>1849</v>
      </c>
      <c r="E309" s="9" t="s">
        <v>991</v>
      </c>
      <c r="F309" s="7" t="s">
        <v>2903</v>
      </c>
      <c r="G309" s="9" t="s">
        <v>1626</v>
      </c>
      <c r="H309" s="9" t="s">
        <v>1625</v>
      </c>
      <c r="I309" s="8">
        <v>58860795.229999997</v>
      </c>
      <c r="J309" s="8">
        <v>4490216.6807228914</v>
      </c>
      <c r="K309" s="8">
        <v>0</v>
      </c>
      <c r="L309" s="8">
        <f t="shared" si="9"/>
        <v>4490216.6807228914</v>
      </c>
      <c r="M309" s="8">
        <v>11630893.130000001</v>
      </c>
      <c r="N309" s="8">
        <f t="shared" si="10"/>
        <v>7140676.4492771095</v>
      </c>
    </row>
    <row r="310" spans="2:14" ht="60">
      <c r="B310" s="9" t="s">
        <v>1409</v>
      </c>
      <c r="C310" s="9" t="s">
        <v>1410</v>
      </c>
      <c r="D310" s="9" t="s">
        <v>1848</v>
      </c>
      <c r="E310" s="9" t="s">
        <v>1409</v>
      </c>
      <c r="F310" s="7" t="s">
        <v>2625</v>
      </c>
      <c r="G310" s="9" t="s">
        <v>1626</v>
      </c>
      <c r="H310" s="9" t="s">
        <v>1625</v>
      </c>
      <c r="I310" s="8">
        <v>4709041.16</v>
      </c>
      <c r="J310" s="8">
        <v>1380703.0905733937</v>
      </c>
      <c r="K310" s="8">
        <v>0</v>
      </c>
      <c r="L310" s="8">
        <f t="shared" si="9"/>
        <v>1380703.0905733937</v>
      </c>
      <c r="M310" s="8">
        <v>941808.23</v>
      </c>
      <c r="N310" s="8">
        <f t="shared" si="10"/>
        <v>-438894.86057339376</v>
      </c>
    </row>
    <row r="311" spans="2:14" ht="30">
      <c r="B311" s="9" t="s">
        <v>357</v>
      </c>
      <c r="C311" s="9" t="s">
        <v>358</v>
      </c>
      <c r="D311" s="9" t="s">
        <v>2119</v>
      </c>
      <c r="E311" s="9" t="s">
        <v>357</v>
      </c>
      <c r="F311" s="7" t="s">
        <v>2657</v>
      </c>
      <c r="G311" s="9" t="s">
        <v>1626</v>
      </c>
      <c r="H311" s="9" t="s">
        <v>1621</v>
      </c>
      <c r="I311" s="8">
        <v>1371028.29</v>
      </c>
      <c r="J311" s="8">
        <v>415552.52961546992</v>
      </c>
      <c r="K311" s="8">
        <v>0</v>
      </c>
      <c r="L311" s="8">
        <f t="shared" si="9"/>
        <v>415552.52961546992</v>
      </c>
      <c r="M311" s="8">
        <v>310675.01</v>
      </c>
      <c r="N311" s="8">
        <f t="shared" si="10"/>
        <v>-104877.51961546991</v>
      </c>
    </row>
    <row r="312" spans="2:14" ht="30">
      <c r="B312" s="9" t="s">
        <v>360</v>
      </c>
      <c r="C312" s="9" t="s">
        <v>361</v>
      </c>
      <c r="D312" s="9" t="s">
        <v>1838</v>
      </c>
      <c r="E312" s="9" t="s">
        <v>360</v>
      </c>
      <c r="F312" s="7" t="s">
        <v>1837</v>
      </c>
      <c r="G312" s="9" t="s">
        <v>1622</v>
      </c>
      <c r="H312" s="9" t="s">
        <v>1621</v>
      </c>
      <c r="I312" s="8">
        <v>852671.64</v>
      </c>
      <c r="J312" s="8">
        <v>787406.53385434055</v>
      </c>
      <c r="K312" s="8">
        <v>0</v>
      </c>
      <c r="L312" s="8">
        <f t="shared" si="9"/>
        <v>787406.53385434055</v>
      </c>
      <c r="M312" s="8">
        <v>818564.77</v>
      </c>
      <c r="N312" s="8">
        <f t="shared" si="10"/>
        <v>31158.236145659466</v>
      </c>
    </row>
    <row r="313" spans="2:14" ht="45">
      <c r="B313" s="9" t="s">
        <v>1000</v>
      </c>
      <c r="C313" s="9" t="s">
        <v>1001</v>
      </c>
      <c r="D313" s="9" t="s">
        <v>1836</v>
      </c>
      <c r="E313" s="9" t="s">
        <v>1000</v>
      </c>
      <c r="F313" s="7" t="s">
        <v>1835</v>
      </c>
      <c r="G313" s="9" t="s">
        <v>1622</v>
      </c>
      <c r="H313" s="9" t="s">
        <v>1621</v>
      </c>
      <c r="I313" s="8">
        <v>143905.14000000001</v>
      </c>
      <c r="J313" s="8">
        <v>58293.64673327373</v>
      </c>
      <c r="K313" s="8">
        <v>0</v>
      </c>
      <c r="L313" s="8">
        <f t="shared" si="9"/>
        <v>58293.64673327373</v>
      </c>
      <c r="M313" s="8">
        <v>76269.72</v>
      </c>
      <c r="N313" s="8">
        <f t="shared" si="10"/>
        <v>17976.073266726271</v>
      </c>
    </row>
    <row r="314" spans="2:14" ht="30">
      <c r="B314" s="9" t="s">
        <v>363</v>
      </c>
      <c r="C314" s="9" t="s">
        <v>364</v>
      </c>
      <c r="D314" s="9" t="s">
        <v>1834</v>
      </c>
      <c r="E314" s="9" t="s">
        <v>363</v>
      </c>
      <c r="F314" s="7" t="s">
        <v>2972</v>
      </c>
      <c r="G314" s="9" t="s">
        <v>1626</v>
      </c>
      <c r="H314" s="9" t="s">
        <v>1625</v>
      </c>
      <c r="I314" s="8">
        <v>19534545.98</v>
      </c>
      <c r="J314" s="8">
        <v>1315254.944785276</v>
      </c>
      <c r="K314" s="8">
        <v>0</v>
      </c>
      <c r="L314" s="8">
        <f t="shared" si="9"/>
        <v>1315254.944785276</v>
      </c>
      <c r="M314" s="8">
        <v>2414469.89</v>
      </c>
      <c r="N314" s="8">
        <f t="shared" si="10"/>
        <v>1099214.9452147242</v>
      </c>
    </row>
    <row r="315" spans="2:14" ht="60">
      <c r="B315" s="9" t="s">
        <v>366</v>
      </c>
      <c r="C315" s="9" t="s">
        <v>367</v>
      </c>
      <c r="D315" s="9" t="s">
        <v>1829</v>
      </c>
      <c r="E315" s="9" t="s">
        <v>366</v>
      </c>
      <c r="F315" s="7" t="s">
        <v>2915</v>
      </c>
      <c r="G315" s="9" t="s">
        <v>1626</v>
      </c>
      <c r="H315" s="9" t="s">
        <v>1625</v>
      </c>
      <c r="I315" s="8">
        <v>6319163.6900000004</v>
      </c>
      <c r="J315" s="8">
        <v>651678.21686746983</v>
      </c>
      <c r="K315" s="8">
        <v>0</v>
      </c>
      <c r="L315" s="8">
        <f t="shared" si="9"/>
        <v>651678.21686746983</v>
      </c>
      <c r="M315" s="8">
        <v>1248666.74</v>
      </c>
      <c r="N315" s="8">
        <f t="shared" si="10"/>
        <v>596988.52313253016</v>
      </c>
    </row>
    <row r="316" spans="2:14" ht="30">
      <c r="B316" s="9" t="s">
        <v>1003</v>
      </c>
      <c r="C316" s="9" t="s">
        <v>1004</v>
      </c>
      <c r="D316" s="9" t="s">
        <v>1828</v>
      </c>
      <c r="E316" s="9" t="s">
        <v>1003</v>
      </c>
      <c r="F316" s="7" t="s">
        <v>1827</v>
      </c>
      <c r="G316" s="9" t="s">
        <v>1622</v>
      </c>
      <c r="H316" s="9" t="s">
        <v>1625</v>
      </c>
      <c r="I316" s="8">
        <v>1971236.93</v>
      </c>
      <c r="J316" s="8">
        <v>1818107.2937622899</v>
      </c>
      <c r="K316" s="8">
        <v>0</v>
      </c>
      <c r="L316" s="8">
        <f t="shared" si="9"/>
        <v>1818107.2937622899</v>
      </c>
      <c r="M316" s="8">
        <v>1134841.1000000001</v>
      </c>
      <c r="N316" s="8">
        <f t="shared" si="10"/>
        <v>-683266.19376228983</v>
      </c>
    </row>
    <row r="317" spans="2:14" ht="30">
      <c r="B317" s="9" t="s">
        <v>1006</v>
      </c>
      <c r="C317" s="9" t="s">
        <v>1007</v>
      </c>
      <c r="D317" s="9" t="s">
        <v>1826</v>
      </c>
      <c r="E317" s="9" t="s">
        <v>1006</v>
      </c>
      <c r="F317" s="7" t="s">
        <v>1825</v>
      </c>
      <c r="G317" s="9" t="s">
        <v>1626</v>
      </c>
      <c r="H317" s="9" t="s">
        <v>1625</v>
      </c>
      <c r="I317" s="8">
        <v>74259606.659999996</v>
      </c>
      <c r="J317" s="8">
        <v>7612823.9763313606</v>
      </c>
      <c r="K317" s="8">
        <v>0</v>
      </c>
      <c r="L317" s="8">
        <f t="shared" si="9"/>
        <v>7612823.9763313606</v>
      </c>
      <c r="M317" s="8">
        <v>16062352.92</v>
      </c>
      <c r="N317" s="8">
        <f t="shared" si="10"/>
        <v>8449528.9436686393</v>
      </c>
    </row>
    <row r="318" spans="2:14" ht="60">
      <c r="B318" s="9" t="s">
        <v>1613</v>
      </c>
      <c r="C318" s="9" t="s">
        <v>1304</v>
      </c>
      <c r="D318" s="9" t="s">
        <v>1823</v>
      </c>
      <c r="E318" s="9" t="s">
        <v>1613</v>
      </c>
      <c r="F318" s="7" t="s">
        <v>27173</v>
      </c>
      <c r="G318" s="9" t="s">
        <v>1626</v>
      </c>
      <c r="H318" s="9" t="s">
        <v>1625</v>
      </c>
      <c r="I318" s="8">
        <v>93373057.75</v>
      </c>
      <c r="J318" s="8">
        <v>5705557.2095588222</v>
      </c>
      <c r="K318" s="8">
        <v>0</v>
      </c>
      <c r="L318" s="8">
        <f t="shared" si="9"/>
        <v>5705557.2095588222</v>
      </c>
      <c r="M318" s="8">
        <v>15873419.82</v>
      </c>
      <c r="N318" s="8">
        <f t="shared" si="10"/>
        <v>10167862.610441178</v>
      </c>
    </row>
    <row r="319" spans="2:14" ht="45">
      <c r="B319" s="9" t="s">
        <v>3041</v>
      </c>
      <c r="C319" s="9" t="s">
        <v>3042</v>
      </c>
      <c r="D319" s="9" t="s">
        <v>1685</v>
      </c>
      <c r="E319" s="9" t="s">
        <v>3041</v>
      </c>
      <c r="F319" s="7" t="s">
        <v>27174</v>
      </c>
      <c r="G319" s="9" t="s">
        <v>1626</v>
      </c>
      <c r="H319" s="9" t="s">
        <v>1625</v>
      </c>
      <c r="I319" s="8">
        <v>2902492.89</v>
      </c>
      <c r="J319" s="8">
        <v>434219.70625000005</v>
      </c>
      <c r="K319" s="8">
        <v>0</v>
      </c>
      <c r="L319" s="8">
        <f t="shared" si="9"/>
        <v>434219.70625000005</v>
      </c>
      <c r="M319" s="8">
        <v>633904.44999999995</v>
      </c>
      <c r="N319" s="8">
        <f t="shared" si="10"/>
        <v>199684.74374999991</v>
      </c>
    </row>
    <row r="320" spans="2:14" ht="45">
      <c r="B320" s="9" t="s">
        <v>369</v>
      </c>
      <c r="C320" s="9" t="s">
        <v>370</v>
      </c>
      <c r="D320" s="9" t="s">
        <v>1822</v>
      </c>
      <c r="E320" s="9" t="s">
        <v>369</v>
      </c>
      <c r="F320" s="7" t="s">
        <v>2878</v>
      </c>
      <c r="G320" s="9" t="s">
        <v>1626</v>
      </c>
      <c r="H320" s="9" t="s">
        <v>1625</v>
      </c>
      <c r="I320" s="8">
        <v>184003.15</v>
      </c>
      <c r="J320" s="6">
        <v>0.01</v>
      </c>
      <c r="K320" s="8">
        <v>0</v>
      </c>
      <c r="L320" s="8">
        <f t="shared" si="9"/>
        <v>0.01</v>
      </c>
      <c r="M320" s="8">
        <v>35659.81</v>
      </c>
      <c r="N320" s="8">
        <f t="shared" si="10"/>
        <v>35659.799999999996</v>
      </c>
    </row>
    <row r="321" spans="2:14" ht="75">
      <c r="B321" s="9" t="s">
        <v>1534</v>
      </c>
      <c r="C321" s="9" t="s">
        <v>1535</v>
      </c>
      <c r="D321" s="9" t="s">
        <v>3043</v>
      </c>
      <c r="E321" s="9" t="s">
        <v>1534</v>
      </c>
      <c r="F321" s="7" t="s">
        <v>2709</v>
      </c>
      <c r="G321" s="9" t="s">
        <v>1626</v>
      </c>
      <c r="H321" s="9" t="s">
        <v>1625</v>
      </c>
      <c r="I321" s="8">
        <v>100279.65</v>
      </c>
      <c r="J321" s="8">
        <v>25615.627218934915</v>
      </c>
      <c r="K321" s="8">
        <v>0</v>
      </c>
      <c r="L321" s="8">
        <f t="shared" si="9"/>
        <v>25615.627218934915</v>
      </c>
      <c r="M321" s="8">
        <v>23064.32</v>
      </c>
      <c r="N321" s="8">
        <f t="shared" si="10"/>
        <v>-2551.307218934915</v>
      </c>
    </row>
    <row r="322" spans="2:14" ht="60">
      <c r="B322" s="9" t="s">
        <v>1018</v>
      </c>
      <c r="C322" s="9" t="s">
        <v>1019</v>
      </c>
      <c r="D322" s="9" t="s">
        <v>1813</v>
      </c>
      <c r="E322" s="9" t="s">
        <v>1018</v>
      </c>
      <c r="F322" s="7" t="s">
        <v>27175</v>
      </c>
      <c r="G322" s="9" t="s">
        <v>1626</v>
      </c>
      <c r="H322" s="9" t="s">
        <v>1621</v>
      </c>
      <c r="I322" s="8">
        <v>433233.93</v>
      </c>
      <c r="J322" s="8">
        <v>280029.43480956182</v>
      </c>
      <c r="K322" s="8">
        <v>0</v>
      </c>
      <c r="L322" s="8">
        <f t="shared" si="9"/>
        <v>280029.43480956182</v>
      </c>
      <c r="M322" s="8">
        <v>168961.23</v>
      </c>
      <c r="N322" s="8">
        <f t="shared" si="10"/>
        <v>-111068.20480956181</v>
      </c>
    </row>
    <row r="323" spans="2:14" ht="60">
      <c r="B323" s="9" t="s">
        <v>1024</v>
      </c>
      <c r="C323" s="9" t="s">
        <v>1025</v>
      </c>
      <c r="D323" s="9" t="s">
        <v>1819</v>
      </c>
      <c r="E323" s="9" t="s">
        <v>1024</v>
      </c>
      <c r="F323" s="7" t="s">
        <v>2699</v>
      </c>
      <c r="G323" s="9" t="s">
        <v>1626</v>
      </c>
      <c r="H323" s="9" t="s">
        <v>1625</v>
      </c>
      <c r="I323" s="8">
        <v>4425801.76</v>
      </c>
      <c r="J323" s="8">
        <v>1971238.9475253357</v>
      </c>
      <c r="K323" s="8">
        <v>0</v>
      </c>
      <c r="L323" s="8">
        <f t="shared" si="9"/>
        <v>1971238.9475253357</v>
      </c>
      <c r="M323" s="8">
        <v>1504772.6</v>
      </c>
      <c r="N323" s="8">
        <f t="shared" si="10"/>
        <v>-466466.34752533562</v>
      </c>
    </row>
    <row r="324" spans="2:14" ht="60">
      <c r="B324" s="9" t="s">
        <v>375</v>
      </c>
      <c r="C324" s="9" t="s">
        <v>376</v>
      </c>
      <c r="D324" s="9" t="s">
        <v>1818</v>
      </c>
      <c r="E324" s="9" t="s">
        <v>375</v>
      </c>
      <c r="F324" s="7" t="s">
        <v>2475</v>
      </c>
      <c r="G324" s="9" t="s">
        <v>1626</v>
      </c>
      <c r="H324" s="9" t="s">
        <v>1625</v>
      </c>
      <c r="I324" s="8">
        <v>5652682.5300000003</v>
      </c>
      <c r="J324" s="8">
        <v>2474786.7400211487</v>
      </c>
      <c r="K324" s="8">
        <v>0</v>
      </c>
      <c r="L324" s="8">
        <f t="shared" si="9"/>
        <v>2474786.7400211487</v>
      </c>
      <c r="M324" s="8">
        <v>1746678.9</v>
      </c>
      <c r="N324" s="8">
        <f t="shared" si="10"/>
        <v>-728107.84002114879</v>
      </c>
    </row>
    <row r="325" spans="2:14" ht="75">
      <c r="B325" s="9" t="s">
        <v>1012</v>
      </c>
      <c r="C325" s="9" t="s">
        <v>1013</v>
      </c>
      <c r="D325" s="9" t="s">
        <v>1816</v>
      </c>
      <c r="E325" s="9" t="s">
        <v>1012</v>
      </c>
      <c r="F325" s="7" t="s">
        <v>1014</v>
      </c>
      <c r="G325" s="9" t="s">
        <v>1626</v>
      </c>
      <c r="H325" s="9" t="s">
        <v>1625</v>
      </c>
      <c r="I325" s="8">
        <v>26213806.870000001</v>
      </c>
      <c r="J325" s="8">
        <v>3964695.3727810653</v>
      </c>
      <c r="K325" s="8">
        <v>0</v>
      </c>
      <c r="L325" s="8">
        <f t="shared" si="9"/>
        <v>3964695.3727810653</v>
      </c>
      <c r="M325" s="8">
        <v>7020057.4800000004</v>
      </c>
      <c r="N325" s="8">
        <f t="shared" si="10"/>
        <v>3055362.1072189352</v>
      </c>
    </row>
    <row r="326" spans="2:14" ht="75">
      <c r="B326" s="9" t="s">
        <v>1015</v>
      </c>
      <c r="C326" s="9" t="s">
        <v>1016</v>
      </c>
      <c r="D326" s="9" t="s">
        <v>1814</v>
      </c>
      <c r="E326" s="9" t="s">
        <v>1015</v>
      </c>
      <c r="F326" s="7" t="s">
        <v>2496</v>
      </c>
      <c r="G326" s="9" t="s">
        <v>1626</v>
      </c>
      <c r="H326" s="9" t="s">
        <v>1625</v>
      </c>
      <c r="I326" s="8">
        <v>12405916</v>
      </c>
      <c r="J326" s="8">
        <v>1740348.8797468357</v>
      </c>
      <c r="K326" s="8">
        <v>0</v>
      </c>
      <c r="L326" s="8">
        <f t="shared" si="9"/>
        <v>1740348.8797468357</v>
      </c>
      <c r="M326" s="8">
        <v>3194523.37</v>
      </c>
      <c r="N326" s="8">
        <f t="shared" si="10"/>
        <v>1454174.4902531644</v>
      </c>
    </row>
    <row r="327" spans="2:14" ht="60">
      <c r="B327" s="9" t="s">
        <v>1021</v>
      </c>
      <c r="C327" s="9" t="s">
        <v>1022</v>
      </c>
      <c r="D327" s="9" t="s">
        <v>1812</v>
      </c>
      <c r="E327" s="9" t="s">
        <v>1021</v>
      </c>
      <c r="F327" s="7" t="s">
        <v>27176</v>
      </c>
      <c r="G327" s="9" t="s">
        <v>1626</v>
      </c>
      <c r="H327" s="9" t="s">
        <v>1625</v>
      </c>
      <c r="I327" s="8">
        <v>196281546.21000001</v>
      </c>
      <c r="J327" s="8">
        <v>36896774</v>
      </c>
      <c r="K327" s="8">
        <v>0</v>
      </c>
      <c r="L327" s="8">
        <f t="shared" si="9"/>
        <v>36896774</v>
      </c>
      <c r="M327" s="8">
        <v>64066296.689999998</v>
      </c>
      <c r="N327" s="8">
        <f t="shared" si="10"/>
        <v>27169522.689999998</v>
      </c>
    </row>
    <row r="328" spans="2:14" ht="45">
      <c r="B328" s="9" t="s">
        <v>1027</v>
      </c>
      <c r="C328" s="9" t="s">
        <v>1028</v>
      </c>
      <c r="D328" s="9" t="s">
        <v>1810</v>
      </c>
      <c r="E328" s="9" t="s">
        <v>1027</v>
      </c>
      <c r="F328" s="7" t="s">
        <v>2600</v>
      </c>
      <c r="G328" s="9" t="s">
        <v>1622</v>
      </c>
      <c r="H328" s="9" t="s">
        <v>1621</v>
      </c>
      <c r="I328" s="8">
        <v>1742082.56</v>
      </c>
      <c r="J328" s="8">
        <v>1432834.8149915158</v>
      </c>
      <c r="K328" s="8">
        <v>0</v>
      </c>
      <c r="L328" s="8">
        <f t="shared" ref="L328:L391" si="11">J328+K328</f>
        <v>1432834.8149915158</v>
      </c>
      <c r="M328" s="8">
        <v>1358824.4</v>
      </c>
      <c r="N328" s="8">
        <f t="shared" ref="N328:N391" si="12">M328-L328</f>
        <v>-74010.414991515921</v>
      </c>
    </row>
    <row r="329" spans="2:14" ht="60">
      <c r="B329" s="9" t="s">
        <v>381</v>
      </c>
      <c r="C329" s="9" t="s">
        <v>382</v>
      </c>
      <c r="D329" s="9" t="s">
        <v>1809</v>
      </c>
      <c r="E329" s="9" t="s">
        <v>381</v>
      </c>
      <c r="F329" s="7" t="s">
        <v>2936</v>
      </c>
      <c r="G329" s="9" t="s">
        <v>1626</v>
      </c>
      <c r="H329" s="9" t="s">
        <v>1625</v>
      </c>
      <c r="I329" s="8">
        <v>1221524.23</v>
      </c>
      <c r="J329" s="8">
        <v>117108.43373493975</v>
      </c>
      <c r="K329" s="8">
        <v>0</v>
      </c>
      <c r="L329" s="8">
        <f t="shared" si="11"/>
        <v>117108.43373493975</v>
      </c>
      <c r="M329" s="8">
        <v>256520.09</v>
      </c>
      <c r="N329" s="8">
        <f t="shared" si="12"/>
        <v>139411.65626506024</v>
      </c>
    </row>
    <row r="330" spans="2:14" ht="60">
      <c r="B330" s="9" t="s">
        <v>384</v>
      </c>
      <c r="C330" s="9" t="s">
        <v>385</v>
      </c>
      <c r="D330" s="9" t="s">
        <v>1807</v>
      </c>
      <c r="E330" s="9" t="s">
        <v>384</v>
      </c>
      <c r="F330" s="7" t="s">
        <v>2664</v>
      </c>
      <c r="G330" s="9" t="s">
        <v>1626</v>
      </c>
      <c r="H330" s="9" t="s">
        <v>1625</v>
      </c>
      <c r="I330" s="8">
        <v>1660430.89</v>
      </c>
      <c r="J330" s="8">
        <v>7566.0652173913049</v>
      </c>
      <c r="K330" s="8">
        <v>0</v>
      </c>
      <c r="L330" s="8">
        <f t="shared" si="11"/>
        <v>7566.0652173913049</v>
      </c>
      <c r="M330" s="8">
        <v>328101.14</v>
      </c>
      <c r="N330" s="8">
        <f t="shared" si="12"/>
        <v>320535.07478260872</v>
      </c>
    </row>
    <row r="331" spans="2:14" ht="60">
      <c r="B331" s="9" t="s">
        <v>853</v>
      </c>
      <c r="C331" s="9" t="s">
        <v>854</v>
      </c>
      <c r="D331" s="9" t="s">
        <v>1805</v>
      </c>
      <c r="E331" s="9" t="s">
        <v>853</v>
      </c>
      <c r="F331" s="7" t="s">
        <v>27177</v>
      </c>
      <c r="G331" s="9" t="s">
        <v>1622</v>
      </c>
      <c r="H331" s="9" t="s">
        <v>1621</v>
      </c>
      <c r="I331" s="8">
        <v>1521267.73</v>
      </c>
      <c r="J331" s="8">
        <v>1144322.9963347064</v>
      </c>
      <c r="K331" s="8">
        <v>0</v>
      </c>
      <c r="L331" s="8">
        <f t="shared" si="11"/>
        <v>1144322.9963347064</v>
      </c>
      <c r="M331" s="8">
        <v>1367467.56</v>
      </c>
      <c r="N331" s="8">
        <f t="shared" si="12"/>
        <v>223144.56366529362</v>
      </c>
    </row>
    <row r="332" spans="2:14" ht="45">
      <c r="B332" s="9" t="s">
        <v>1030</v>
      </c>
      <c r="C332" s="9" t="s">
        <v>1031</v>
      </c>
      <c r="D332" s="9" t="s">
        <v>1803</v>
      </c>
      <c r="E332" s="9" t="s">
        <v>1030</v>
      </c>
      <c r="F332" s="7" t="s">
        <v>2476</v>
      </c>
      <c r="G332" s="9" t="s">
        <v>1626</v>
      </c>
      <c r="H332" s="9" t="s">
        <v>1621</v>
      </c>
      <c r="I332" s="8">
        <v>2028243.14</v>
      </c>
      <c r="J332" s="8">
        <v>317711.31415437942</v>
      </c>
      <c r="K332" s="8">
        <v>0</v>
      </c>
      <c r="L332" s="8">
        <f t="shared" si="11"/>
        <v>317711.31415437942</v>
      </c>
      <c r="M332" s="8">
        <v>355145.37</v>
      </c>
      <c r="N332" s="8">
        <f t="shared" si="12"/>
        <v>37434.055845620576</v>
      </c>
    </row>
    <row r="333" spans="2:14" ht="45">
      <c r="B333" s="9" t="s">
        <v>387</v>
      </c>
      <c r="C333" s="9" t="s">
        <v>388</v>
      </c>
      <c r="D333" s="9" t="s">
        <v>1799</v>
      </c>
      <c r="E333" s="9" t="s">
        <v>387</v>
      </c>
      <c r="F333" s="7" t="s">
        <v>2502</v>
      </c>
      <c r="G333" s="9" t="s">
        <v>1626</v>
      </c>
      <c r="H333" s="9" t="s">
        <v>1625</v>
      </c>
      <c r="I333" s="8">
        <v>34504142.520000003</v>
      </c>
      <c r="J333" s="8">
        <v>2839154.265822785</v>
      </c>
      <c r="K333" s="8">
        <v>0</v>
      </c>
      <c r="L333" s="8">
        <f t="shared" si="11"/>
        <v>2839154.265822785</v>
      </c>
      <c r="M333" s="8">
        <v>5330890.0199999996</v>
      </c>
      <c r="N333" s="8">
        <f t="shared" si="12"/>
        <v>2491735.7541772146</v>
      </c>
    </row>
    <row r="334" spans="2:14" ht="60">
      <c r="B334" s="9" t="s">
        <v>1033</v>
      </c>
      <c r="C334" s="9" t="s">
        <v>1034</v>
      </c>
      <c r="D334" s="9" t="s">
        <v>1801</v>
      </c>
      <c r="E334" s="9" t="s">
        <v>1033</v>
      </c>
      <c r="F334" s="7" t="s">
        <v>1035</v>
      </c>
      <c r="G334" s="9" t="s">
        <v>1626</v>
      </c>
      <c r="H334" s="9" t="s">
        <v>1625</v>
      </c>
      <c r="I334" s="8">
        <v>104427530.22</v>
      </c>
      <c r="J334" s="8">
        <v>9457306.3318181783</v>
      </c>
      <c r="K334" s="8">
        <v>0</v>
      </c>
      <c r="L334" s="8">
        <f t="shared" si="11"/>
        <v>9457306.3318181783</v>
      </c>
      <c r="M334" s="8">
        <v>27965692.600000001</v>
      </c>
      <c r="N334" s="8">
        <f t="shared" si="12"/>
        <v>18508386.268181823</v>
      </c>
    </row>
    <row r="335" spans="2:14" ht="45">
      <c r="B335" s="9" t="s">
        <v>1036</v>
      </c>
      <c r="C335" s="9" t="s">
        <v>1037</v>
      </c>
      <c r="D335" s="9" t="s">
        <v>1804</v>
      </c>
      <c r="E335" s="9" t="s">
        <v>1036</v>
      </c>
      <c r="F335" s="7" t="s">
        <v>2478</v>
      </c>
      <c r="G335" s="9" t="s">
        <v>1626</v>
      </c>
      <c r="H335" s="9" t="s">
        <v>1621</v>
      </c>
      <c r="I335" s="8">
        <v>1774921.51</v>
      </c>
      <c r="J335" s="8">
        <v>279990.34651634342</v>
      </c>
      <c r="K335" s="8">
        <v>0</v>
      </c>
      <c r="L335" s="8">
        <f t="shared" si="11"/>
        <v>279990.34651634342</v>
      </c>
      <c r="M335" s="8">
        <v>329070.45</v>
      </c>
      <c r="N335" s="8">
        <f t="shared" si="12"/>
        <v>49080.103483656596</v>
      </c>
    </row>
    <row r="336" spans="2:14" ht="45">
      <c r="B336" s="9" t="s">
        <v>1039</v>
      </c>
      <c r="C336" s="9" t="s">
        <v>1040</v>
      </c>
      <c r="D336" s="9" t="s">
        <v>1802</v>
      </c>
      <c r="E336" s="9" t="s">
        <v>1039</v>
      </c>
      <c r="F336" s="7" t="s">
        <v>2500</v>
      </c>
      <c r="G336" s="9" t="s">
        <v>1626</v>
      </c>
      <c r="H336" s="9" t="s">
        <v>1625</v>
      </c>
      <c r="I336" s="8">
        <v>198094439.38</v>
      </c>
      <c r="J336" s="8">
        <v>20434750.069620252</v>
      </c>
      <c r="K336" s="8">
        <v>0</v>
      </c>
      <c r="L336" s="8">
        <f t="shared" si="11"/>
        <v>20434750.069620252</v>
      </c>
      <c r="M336" s="8">
        <v>28565218.16</v>
      </c>
      <c r="N336" s="8">
        <f t="shared" si="12"/>
        <v>8130468.0903797485</v>
      </c>
    </row>
    <row r="337" spans="2:14" ht="45">
      <c r="B337" s="9" t="s">
        <v>1045</v>
      </c>
      <c r="C337" s="9" t="s">
        <v>1046</v>
      </c>
      <c r="D337" s="9" t="s">
        <v>1798</v>
      </c>
      <c r="E337" s="9" t="s">
        <v>1045</v>
      </c>
      <c r="F337" s="7" t="s">
        <v>2490</v>
      </c>
      <c r="G337" s="9" t="s">
        <v>1626</v>
      </c>
      <c r="H337" s="9" t="s">
        <v>1625</v>
      </c>
      <c r="I337" s="8">
        <v>39001786.329999998</v>
      </c>
      <c r="J337" s="8">
        <v>2530324.3227848103</v>
      </c>
      <c r="K337" s="8">
        <v>0</v>
      </c>
      <c r="L337" s="8">
        <f t="shared" si="11"/>
        <v>2530324.3227848103</v>
      </c>
      <c r="M337" s="8">
        <v>4418902.4000000004</v>
      </c>
      <c r="N337" s="8">
        <f t="shared" si="12"/>
        <v>1888578.07721519</v>
      </c>
    </row>
    <row r="338" spans="2:14" ht="45">
      <c r="B338" s="9" t="s">
        <v>393</v>
      </c>
      <c r="C338" s="9" t="s">
        <v>394</v>
      </c>
      <c r="D338" s="9" t="s">
        <v>1793</v>
      </c>
      <c r="E338" s="9" t="s">
        <v>393</v>
      </c>
      <c r="F338" s="7" t="s">
        <v>27178</v>
      </c>
      <c r="G338" s="9" t="s">
        <v>1626</v>
      </c>
      <c r="H338" s="9" t="s">
        <v>1625</v>
      </c>
      <c r="I338" s="8">
        <v>298064382.19999999</v>
      </c>
      <c r="J338" s="8">
        <v>54464620.194690272</v>
      </c>
      <c r="K338" s="8">
        <v>0</v>
      </c>
      <c r="L338" s="8">
        <f t="shared" si="11"/>
        <v>54464620.194690272</v>
      </c>
      <c r="M338" s="8">
        <v>36840757.640000001</v>
      </c>
      <c r="N338" s="8">
        <f t="shared" si="12"/>
        <v>-17623862.554690272</v>
      </c>
    </row>
    <row r="339" spans="2:14">
      <c r="B339" s="9" t="s">
        <v>1611</v>
      </c>
      <c r="C339" s="9" t="s">
        <v>1790</v>
      </c>
      <c r="D339" s="9" t="s">
        <v>1789</v>
      </c>
      <c r="E339" s="9" t="s">
        <v>1611</v>
      </c>
      <c r="F339" s="7" t="s">
        <v>1788</v>
      </c>
      <c r="G339" s="9" t="s">
        <v>1626</v>
      </c>
      <c r="H339" s="9" t="s">
        <v>1625</v>
      </c>
      <c r="I339" s="8">
        <v>62043402.049999997</v>
      </c>
      <c r="J339" s="8">
        <v>6585816.0628571426</v>
      </c>
      <c r="K339" s="8">
        <v>0</v>
      </c>
      <c r="L339" s="8">
        <f t="shared" si="11"/>
        <v>6585816.0628571426</v>
      </c>
      <c r="M339" s="8">
        <v>11906128.85</v>
      </c>
      <c r="N339" s="8">
        <f t="shared" si="12"/>
        <v>5320312.787142857</v>
      </c>
    </row>
    <row r="340" spans="2:14" ht="60">
      <c r="B340" s="9" t="s">
        <v>1617</v>
      </c>
      <c r="C340" s="9" t="s">
        <v>1787</v>
      </c>
      <c r="D340" s="9" t="s">
        <v>1786</v>
      </c>
      <c r="E340" s="9" t="s">
        <v>1617</v>
      </c>
      <c r="F340" s="7" t="s">
        <v>2681</v>
      </c>
      <c r="G340" s="9" t="s">
        <v>1626</v>
      </c>
      <c r="H340" s="9" t="s">
        <v>1625</v>
      </c>
      <c r="I340" s="8">
        <v>12632366.32</v>
      </c>
      <c r="J340" s="8">
        <v>1366688.2228260871</v>
      </c>
      <c r="K340" s="8">
        <v>0</v>
      </c>
      <c r="L340" s="8">
        <f t="shared" si="11"/>
        <v>1366688.2228260871</v>
      </c>
      <c r="M340" s="8">
        <v>2526473.2599999998</v>
      </c>
      <c r="N340" s="8">
        <f t="shared" si="12"/>
        <v>1159785.0371739126</v>
      </c>
    </row>
    <row r="341" spans="2:14" ht="30">
      <c r="B341" s="9" t="s">
        <v>399</v>
      </c>
      <c r="C341" s="9" t="s">
        <v>400</v>
      </c>
      <c r="D341" s="9" t="s">
        <v>1785</v>
      </c>
      <c r="E341" s="9" t="s">
        <v>399</v>
      </c>
      <c r="F341" s="7" t="s">
        <v>27179</v>
      </c>
      <c r="G341" s="9" t="s">
        <v>1626</v>
      </c>
      <c r="H341" s="9" t="s">
        <v>1625</v>
      </c>
      <c r="I341" s="8">
        <v>1160487.08</v>
      </c>
      <c r="J341" s="8">
        <v>417974.26126126118</v>
      </c>
      <c r="K341" s="8">
        <v>0</v>
      </c>
      <c r="L341" s="8">
        <f t="shared" si="11"/>
        <v>417974.26126126118</v>
      </c>
      <c r="M341" s="8">
        <v>410348.23</v>
      </c>
      <c r="N341" s="8">
        <f t="shared" si="12"/>
        <v>-7626.0312612612033</v>
      </c>
    </row>
    <row r="342" spans="2:14" ht="45">
      <c r="B342" s="9" t="s">
        <v>1057</v>
      </c>
      <c r="C342" s="9" t="s">
        <v>1058</v>
      </c>
      <c r="D342" s="9" t="s">
        <v>1784</v>
      </c>
      <c r="E342" s="9" t="s">
        <v>1057</v>
      </c>
      <c r="F342" s="7" t="s">
        <v>2618</v>
      </c>
      <c r="G342" s="9" t="s">
        <v>1626</v>
      </c>
      <c r="H342" s="9" t="s">
        <v>1625</v>
      </c>
      <c r="I342" s="8">
        <v>12278764.199999999</v>
      </c>
      <c r="J342" s="8">
        <v>3734124.3676741309</v>
      </c>
      <c r="K342" s="8">
        <v>0</v>
      </c>
      <c r="L342" s="8">
        <f t="shared" si="11"/>
        <v>3734124.3676741309</v>
      </c>
      <c r="M342" s="8">
        <v>3288253.05</v>
      </c>
      <c r="N342" s="8">
        <f t="shared" si="12"/>
        <v>-445871.31767413113</v>
      </c>
    </row>
    <row r="343" spans="2:14" ht="60">
      <c r="B343" s="9" t="s">
        <v>1609</v>
      </c>
      <c r="C343" s="9" t="s">
        <v>1783</v>
      </c>
      <c r="D343" s="9" t="s">
        <v>1782</v>
      </c>
      <c r="E343" s="9" t="s">
        <v>1609</v>
      </c>
      <c r="F343" s="7" t="s">
        <v>2872</v>
      </c>
      <c r="G343" s="9" t="s">
        <v>1626</v>
      </c>
      <c r="H343" s="9" t="s">
        <v>1625</v>
      </c>
      <c r="I343" s="8">
        <v>49663044.390000001</v>
      </c>
      <c r="J343" s="8">
        <v>1841743.169811321</v>
      </c>
      <c r="K343" s="8">
        <v>0</v>
      </c>
      <c r="L343" s="8">
        <f t="shared" si="11"/>
        <v>1841743.169811321</v>
      </c>
      <c r="M343" s="8">
        <v>4603764.22</v>
      </c>
      <c r="N343" s="8">
        <f t="shared" si="12"/>
        <v>2762021.0501886788</v>
      </c>
    </row>
    <row r="344" spans="2:14" ht="30">
      <c r="B344" s="9" t="s">
        <v>1779</v>
      </c>
      <c r="C344" s="9" t="s">
        <v>1781</v>
      </c>
      <c r="D344" s="9" t="s">
        <v>1780</v>
      </c>
      <c r="E344" s="9" t="s">
        <v>1779</v>
      </c>
      <c r="F344" s="7" t="s">
        <v>27180</v>
      </c>
      <c r="G344" s="9" t="s">
        <v>1626</v>
      </c>
      <c r="H344" s="9" t="s">
        <v>1625</v>
      </c>
      <c r="I344" s="8">
        <v>141917174.69999999</v>
      </c>
      <c r="J344" s="8">
        <v>14159248.113970589</v>
      </c>
      <c r="K344" s="8">
        <v>0</v>
      </c>
      <c r="L344" s="8">
        <f t="shared" si="11"/>
        <v>14159248.113970589</v>
      </c>
      <c r="M344" s="8">
        <v>44434267.399999999</v>
      </c>
      <c r="N344" s="8">
        <f t="shared" si="12"/>
        <v>30275019.28602941</v>
      </c>
    </row>
    <row r="345" spans="2:14" ht="60">
      <c r="B345" s="9" t="s">
        <v>402</v>
      </c>
      <c r="C345" s="9" t="s">
        <v>403</v>
      </c>
      <c r="D345" s="9" t="s">
        <v>1778</v>
      </c>
      <c r="E345" s="9" t="s">
        <v>402</v>
      </c>
      <c r="F345" s="7" t="s">
        <v>2755</v>
      </c>
      <c r="G345" s="9" t="s">
        <v>1626</v>
      </c>
      <c r="H345" s="9" t="s">
        <v>1625</v>
      </c>
      <c r="I345" s="8">
        <v>1216314.52</v>
      </c>
      <c r="J345" s="8">
        <v>66272.189349112421</v>
      </c>
      <c r="K345" s="8">
        <v>0</v>
      </c>
      <c r="L345" s="8">
        <f t="shared" si="11"/>
        <v>66272.189349112421</v>
      </c>
      <c r="M345" s="8">
        <v>198502.53</v>
      </c>
      <c r="N345" s="8">
        <f t="shared" si="12"/>
        <v>132230.34065088758</v>
      </c>
    </row>
    <row r="346" spans="2:14" ht="45">
      <c r="B346" s="9" t="s">
        <v>1063</v>
      </c>
      <c r="C346" s="9" t="s">
        <v>1064</v>
      </c>
      <c r="D346" s="9" t="s">
        <v>1777</v>
      </c>
      <c r="E346" s="9" t="s">
        <v>1063</v>
      </c>
      <c r="F346" s="7" t="s">
        <v>2687</v>
      </c>
      <c r="G346" s="9" t="s">
        <v>1622</v>
      </c>
      <c r="H346" s="9" t="s">
        <v>1625</v>
      </c>
      <c r="I346" s="8">
        <v>187036.41</v>
      </c>
      <c r="J346" s="8">
        <v>89464.625319660001</v>
      </c>
      <c r="K346" s="8">
        <v>0</v>
      </c>
      <c r="L346" s="8">
        <f t="shared" si="11"/>
        <v>89464.625319660001</v>
      </c>
      <c r="M346" s="8">
        <v>58561.1</v>
      </c>
      <c r="N346" s="8">
        <f t="shared" si="12"/>
        <v>-30903.525319660002</v>
      </c>
    </row>
    <row r="347" spans="2:14" ht="75">
      <c r="B347" s="9" t="s">
        <v>3543</v>
      </c>
      <c r="C347" s="9" t="s">
        <v>3544</v>
      </c>
      <c r="D347" s="9" t="s">
        <v>3608</v>
      </c>
      <c r="E347" s="9" t="s">
        <v>3543</v>
      </c>
      <c r="F347" s="7" t="s">
        <v>19886</v>
      </c>
      <c r="G347" s="9" t="s">
        <v>1626</v>
      </c>
      <c r="H347" s="9" t="s">
        <v>1625</v>
      </c>
      <c r="I347" s="8">
        <v>767002.61</v>
      </c>
      <c r="J347" s="8">
        <v>197400</v>
      </c>
      <c r="K347" s="8">
        <v>0</v>
      </c>
      <c r="L347" s="8">
        <f t="shared" si="11"/>
        <v>197400</v>
      </c>
      <c r="M347" s="8">
        <v>524169.59</v>
      </c>
      <c r="N347" s="8">
        <f t="shared" si="12"/>
        <v>326769.59000000003</v>
      </c>
    </row>
    <row r="348" spans="2:14" ht="30">
      <c r="B348" s="9" t="s">
        <v>1600</v>
      </c>
      <c r="C348" s="9" t="s">
        <v>1776</v>
      </c>
      <c r="D348" s="9" t="s">
        <v>1775</v>
      </c>
      <c r="E348" s="9" t="s">
        <v>1600</v>
      </c>
      <c r="F348" s="7" t="s">
        <v>1774</v>
      </c>
      <c r="G348" s="9" t="s">
        <v>1626</v>
      </c>
      <c r="H348" s="9" t="s">
        <v>1625</v>
      </c>
      <c r="I348" s="8">
        <v>377754912.96999997</v>
      </c>
      <c r="J348" s="8">
        <v>18615318.85207101</v>
      </c>
      <c r="K348" s="8">
        <v>0</v>
      </c>
      <c r="L348" s="8">
        <f t="shared" si="11"/>
        <v>18615318.85207101</v>
      </c>
      <c r="M348" s="8">
        <v>41553040.43</v>
      </c>
      <c r="N348" s="8">
        <f t="shared" si="12"/>
        <v>22937721.57792899</v>
      </c>
    </row>
    <row r="349" spans="2:14" ht="45">
      <c r="B349" s="9" t="s">
        <v>1553</v>
      </c>
      <c r="C349" s="9" t="s">
        <v>1554</v>
      </c>
      <c r="D349" s="9" t="s">
        <v>1773</v>
      </c>
      <c r="E349" s="9" t="s">
        <v>1553</v>
      </c>
      <c r="F349" s="7" t="s">
        <v>2761</v>
      </c>
      <c r="G349" s="9" t="s">
        <v>1626</v>
      </c>
      <c r="H349" s="9" t="s">
        <v>1625</v>
      </c>
      <c r="I349" s="8">
        <v>377091.45</v>
      </c>
      <c r="J349" s="8">
        <v>150450</v>
      </c>
      <c r="K349" s="8">
        <v>0</v>
      </c>
      <c r="L349" s="8">
        <f t="shared" si="11"/>
        <v>150450</v>
      </c>
      <c r="M349" s="8">
        <v>271505.84000000003</v>
      </c>
      <c r="N349" s="8">
        <f t="shared" si="12"/>
        <v>121055.84000000003</v>
      </c>
    </row>
    <row r="350" spans="2:14" ht="75">
      <c r="B350" s="9" t="s">
        <v>405</v>
      </c>
      <c r="C350" s="9" t="s">
        <v>406</v>
      </c>
      <c r="D350" s="9" t="s">
        <v>1771</v>
      </c>
      <c r="E350" s="9" t="s">
        <v>405</v>
      </c>
      <c r="F350" s="7" t="s">
        <v>2533</v>
      </c>
      <c r="G350" s="9" t="s">
        <v>1626</v>
      </c>
      <c r="H350" s="9" t="s">
        <v>1625</v>
      </c>
      <c r="I350" s="8">
        <v>153248.15</v>
      </c>
      <c r="J350" s="8">
        <v>13493.3375</v>
      </c>
      <c r="K350" s="8">
        <v>0</v>
      </c>
      <c r="L350" s="8">
        <f t="shared" si="11"/>
        <v>13493.3375</v>
      </c>
      <c r="M350" s="8">
        <v>31875.62</v>
      </c>
      <c r="N350" s="8">
        <f t="shared" si="12"/>
        <v>18382.282500000001</v>
      </c>
    </row>
    <row r="351" spans="2:14" ht="45">
      <c r="B351" s="9" t="s">
        <v>1246</v>
      </c>
      <c r="C351" s="9" t="s">
        <v>1247</v>
      </c>
      <c r="D351" s="9" t="s">
        <v>1770</v>
      </c>
      <c r="E351" s="9" t="s">
        <v>1246</v>
      </c>
      <c r="F351" s="7" t="s">
        <v>27181</v>
      </c>
      <c r="G351" s="9" t="s">
        <v>1626</v>
      </c>
      <c r="H351" s="9" t="s">
        <v>1625</v>
      </c>
      <c r="I351" s="8">
        <v>91817058.719999999</v>
      </c>
      <c r="J351" s="8">
        <v>8098324.1104294499</v>
      </c>
      <c r="K351" s="8">
        <v>0</v>
      </c>
      <c r="L351" s="8">
        <f t="shared" si="11"/>
        <v>8098324.1104294499</v>
      </c>
      <c r="M351" s="8">
        <v>21329102.75</v>
      </c>
      <c r="N351" s="8">
        <f t="shared" si="12"/>
        <v>13230778.639570549</v>
      </c>
    </row>
    <row r="352" spans="2:14" ht="45">
      <c r="B352" s="9" t="s">
        <v>408</v>
      </c>
      <c r="C352" s="9" t="s">
        <v>409</v>
      </c>
      <c r="D352" s="9" t="s">
        <v>3045</v>
      </c>
      <c r="E352" s="9" t="s">
        <v>408</v>
      </c>
      <c r="F352" s="7" t="s">
        <v>27182</v>
      </c>
      <c r="G352" s="9" t="s">
        <v>1626</v>
      </c>
      <c r="H352" s="9" t="s">
        <v>1625</v>
      </c>
      <c r="I352" s="8">
        <v>1943376.26</v>
      </c>
      <c r="J352" s="8">
        <v>22417.559782608696</v>
      </c>
      <c r="K352" s="8">
        <v>0</v>
      </c>
      <c r="L352" s="8">
        <f t="shared" si="11"/>
        <v>22417.559782608696</v>
      </c>
      <c r="M352" s="8">
        <v>180150.98</v>
      </c>
      <c r="N352" s="8">
        <f t="shared" si="12"/>
        <v>157733.42021739131</v>
      </c>
    </row>
    <row r="353" spans="2:14" ht="45">
      <c r="B353" s="9" t="s">
        <v>1069</v>
      </c>
      <c r="C353" s="9" t="s">
        <v>1070</v>
      </c>
      <c r="D353" s="9" t="s">
        <v>1769</v>
      </c>
      <c r="E353" s="9" t="s">
        <v>1069</v>
      </c>
      <c r="F353" s="7" t="s">
        <v>2484</v>
      </c>
      <c r="G353" s="9" t="s">
        <v>1626</v>
      </c>
      <c r="H353" s="9" t="s">
        <v>1625</v>
      </c>
      <c r="I353" s="8">
        <v>232041887.18000001</v>
      </c>
      <c r="J353" s="8">
        <v>21986768.848101266</v>
      </c>
      <c r="K353" s="8">
        <v>0</v>
      </c>
      <c r="L353" s="8">
        <f t="shared" si="11"/>
        <v>21986768.848101266</v>
      </c>
      <c r="M353" s="8">
        <v>27845026.460000001</v>
      </c>
      <c r="N353" s="8">
        <f t="shared" si="12"/>
        <v>5858257.6118987352</v>
      </c>
    </row>
    <row r="354" spans="2:14" ht="60">
      <c r="B354" s="9" t="s">
        <v>1072</v>
      </c>
      <c r="C354" s="9" t="s">
        <v>1073</v>
      </c>
      <c r="D354" s="9" t="s">
        <v>1768</v>
      </c>
      <c r="E354" s="9" t="s">
        <v>1072</v>
      </c>
      <c r="F354" s="7" t="s">
        <v>2486</v>
      </c>
      <c r="G354" s="9" t="s">
        <v>1626</v>
      </c>
      <c r="H354" s="9" t="s">
        <v>1625</v>
      </c>
      <c r="I354" s="8">
        <v>36232457.090000004</v>
      </c>
      <c r="J354" s="8">
        <v>3279798.7025316455</v>
      </c>
      <c r="K354" s="8">
        <v>0</v>
      </c>
      <c r="L354" s="8">
        <f t="shared" si="11"/>
        <v>3279798.7025316455</v>
      </c>
      <c r="M354" s="8">
        <v>4521810.6399999997</v>
      </c>
      <c r="N354" s="8">
        <f t="shared" si="12"/>
        <v>1242011.9374683541</v>
      </c>
    </row>
    <row r="355" spans="2:14" ht="45">
      <c r="B355" s="9" t="s">
        <v>1075</v>
      </c>
      <c r="C355" s="9" t="s">
        <v>1076</v>
      </c>
      <c r="D355" s="9" t="s">
        <v>1767</v>
      </c>
      <c r="E355" s="9" t="s">
        <v>1075</v>
      </c>
      <c r="F355" s="7" t="s">
        <v>2485</v>
      </c>
      <c r="G355" s="9" t="s">
        <v>1626</v>
      </c>
      <c r="H355" s="9" t="s">
        <v>1625</v>
      </c>
      <c r="I355" s="8">
        <v>126155612.79000001</v>
      </c>
      <c r="J355" s="8">
        <v>9649724.3227848113</v>
      </c>
      <c r="K355" s="8">
        <v>0</v>
      </c>
      <c r="L355" s="8">
        <f t="shared" si="11"/>
        <v>9649724.3227848113</v>
      </c>
      <c r="M355" s="8">
        <v>14432202.109999999</v>
      </c>
      <c r="N355" s="8">
        <f t="shared" si="12"/>
        <v>4782477.7872151881</v>
      </c>
    </row>
    <row r="356" spans="2:14" ht="60">
      <c r="B356" s="9" t="s">
        <v>1078</v>
      </c>
      <c r="C356" s="9" t="s">
        <v>1079</v>
      </c>
      <c r="D356" s="9" t="s">
        <v>1766</v>
      </c>
      <c r="E356" s="9" t="s">
        <v>1078</v>
      </c>
      <c r="F356" s="7" t="s">
        <v>2487</v>
      </c>
      <c r="G356" s="9" t="s">
        <v>1626</v>
      </c>
      <c r="H356" s="9" t="s">
        <v>1625</v>
      </c>
      <c r="I356" s="8">
        <v>193332814.34999999</v>
      </c>
      <c r="J356" s="8">
        <v>18056937.87341772</v>
      </c>
      <c r="K356" s="8">
        <v>0</v>
      </c>
      <c r="L356" s="8">
        <f t="shared" si="11"/>
        <v>18056937.87341772</v>
      </c>
      <c r="M356" s="8">
        <v>29869919.809999999</v>
      </c>
      <c r="N356" s="8">
        <f t="shared" si="12"/>
        <v>11812981.936582278</v>
      </c>
    </row>
    <row r="357" spans="2:14" ht="60">
      <c r="B357" s="9" t="s">
        <v>1556</v>
      </c>
      <c r="C357" s="9" t="s">
        <v>1557</v>
      </c>
      <c r="D357" s="9" t="s">
        <v>1764</v>
      </c>
      <c r="E357" s="9" t="s">
        <v>1556</v>
      </c>
      <c r="F357" s="7" t="s">
        <v>2701</v>
      </c>
      <c r="G357" s="9" t="s">
        <v>1626</v>
      </c>
      <c r="H357" s="9" t="s">
        <v>1625</v>
      </c>
      <c r="I357" s="8">
        <v>737734.56</v>
      </c>
      <c r="J357" s="8">
        <v>256700</v>
      </c>
      <c r="K357" s="8">
        <v>0</v>
      </c>
      <c r="L357" s="8">
        <f t="shared" si="11"/>
        <v>256700</v>
      </c>
      <c r="M357" s="8">
        <v>484322.73</v>
      </c>
      <c r="N357" s="8">
        <f t="shared" si="12"/>
        <v>227622.72999999998</v>
      </c>
    </row>
    <row r="358" spans="2:14" ht="60">
      <c r="B358" s="9" t="s">
        <v>3046</v>
      </c>
      <c r="C358" s="9" t="s">
        <v>2708</v>
      </c>
      <c r="D358" s="9" t="s">
        <v>2187</v>
      </c>
      <c r="E358" s="9" t="s">
        <v>3046</v>
      </c>
      <c r="F358" s="7" t="s">
        <v>27183</v>
      </c>
      <c r="G358" s="9" t="s">
        <v>1626</v>
      </c>
      <c r="H358" s="9" t="s">
        <v>1625</v>
      </c>
      <c r="I358" s="8">
        <v>8511595.0199999996</v>
      </c>
      <c r="J358" s="8">
        <v>827331.66272189352</v>
      </c>
      <c r="K358" s="8">
        <v>0</v>
      </c>
      <c r="L358" s="8">
        <f t="shared" si="11"/>
        <v>827331.66272189352</v>
      </c>
      <c r="M358" s="8">
        <v>1770411.76</v>
      </c>
      <c r="N358" s="8">
        <f t="shared" si="12"/>
        <v>943080.09727810649</v>
      </c>
    </row>
    <row r="359" spans="2:14" ht="75">
      <c r="B359" s="9" t="s">
        <v>411</v>
      </c>
      <c r="C359" s="9" t="s">
        <v>412</v>
      </c>
      <c r="D359" s="9" t="s">
        <v>1753</v>
      </c>
      <c r="E359" s="9" t="s">
        <v>411</v>
      </c>
      <c r="F359" s="7" t="s">
        <v>27184</v>
      </c>
      <c r="G359" s="9" t="s">
        <v>1626</v>
      </c>
      <c r="H359" s="9" t="s">
        <v>1625</v>
      </c>
      <c r="I359" s="8">
        <v>26929702.16</v>
      </c>
      <c r="J359" s="8">
        <v>2569771.6176470583</v>
      </c>
      <c r="K359" s="8">
        <v>0</v>
      </c>
      <c r="L359" s="8">
        <f t="shared" si="11"/>
        <v>2569771.6176470583</v>
      </c>
      <c r="M359" s="8">
        <v>6657022.3799999999</v>
      </c>
      <c r="N359" s="8">
        <f t="shared" si="12"/>
        <v>4087250.7623529416</v>
      </c>
    </row>
    <row r="360" spans="2:14" ht="60">
      <c r="B360" s="9" t="s">
        <v>1342</v>
      </c>
      <c r="C360" s="9" t="s">
        <v>1343</v>
      </c>
      <c r="D360" s="9" t="s">
        <v>1763</v>
      </c>
      <c r="E360" s="9" t="s">
        <v>1342</v>
      </c>
      <c r="F360" s="7" t="s">
        <v>2777</v>
      </c>
      <c r="G360" s="9" t="s">
        <v>1626</v>
      </c>
      <c r="H360" s="9" t="s">
        <v>1625</v>
      </c>
      <c r="I360" s="8">
        <v>39296479.549999997</v>
      </c>
      <c r="J360" s="8">
        <v>3636085.9448529407</v>
      </c>
      <c r="K360" s="8">
        <v>0</v>
      </c>
      <c r="L360" s="8">
        <f t="shared" si="11"/>
        <v>3636085.9448529407</v>
      </c>
      <c r="M360" s="8">
        <v>8904582.2699999996</v>
      </c>
      <c r="N360" s="8">
        <f t="shared" si="12"/>
        <v>5268496.3251470588</v>
      </c>
    </row>
    <row r="361" spans="2:14" ht="30">
      <c r="B361" s="9" t="s">
        <v>1760</v>
      </c>
      <c r="C361" s="9" t="s">
        <v>1762</v>
      </c>
      <c r="D361" s="9" t="s">
        <v>1761</v>
      </c>
      <c r="E361" s="9" t="s">
        <v>1760</v>
      </c>
      <c r="F361" s="7" t="s">
        <v>27185</v>
      </c>
      <c r="G361" s="9" t="s">
        <v>1626</v>
      </c>
      <c r="H361" s="9" t="s">
        <v>1625</v>
      </c>
      <c r="I361" s="8">
        <v>20181215.600000001</v>
      </c>
      <c r="J361" s="8">
        <v>2012354.8860294125</v>
      </c>
      <c r="K361" s="8">
        <v>0</v>
      </c>
      <c r="L361" s="8">
        <f t="shared" si="11"/>
        <v>2012354.8860294125</v>
      </c>
      <c r="M361" s="8">
        <v>4573063.45</v>
      </c>
      <c r="N361" s="8">
        <f t="shared" si="12"/>
        <v>2560708.5639705877</v>
      </c>
    </row>
    <row r="362" spans="2:14" ht="45">
      <c r="B362" s="9" t="s">
        <v>417</v>
      </c>
      <c r="C362" s="9" t="s">
        <v>418</v>
      </c>
      <c r="D362" s="9" t="s">
        <v>1758</v>
      </c>
      <c r="E362" s="9" t="s">
        <v>417</v>
      </c>
      <c r="F362" s="7" t="s">
        <v>2816</v>
      </c>
      <c r="G362" s="9" t="s">
        <v>1626</v>
      </c>
      <c r="H362" s="9" t="s">
        <v>1625</v>
      </c>
      <c r="I362" s="8">
        <v>322742.52</v>
      </c>
      <c r="J362" s="8">
        <v>38032.801470588252</v>
      </c>
      <c r="K362" s="8">
        <v>0</v>
      </c>
      <c r="L362" s="8">
        <f t="shared" si="11"/>
        <v>38032.801470588252</v>
      </c>
      <c r="M362" s="8">
        <v>69809.210000000006</v>
      </c>
      <c r="N362" s="8">
        <f t="shared" si="12"/>
        <v>31776.408529411754</v>
      </c>
    </row>
    <row r="363" spans="2:14" ht="30">
      <c r="B363" s="9" t="s">
        <v>420</v>
      </c>
      <c r="C363" s="9" t="s">
        <v>421</v>
      </c>
      <c r="D363" s="9" t="s">
        <v>1757</v>
      </c>
      <c r="E363" s="9" t="s">
        <v>420</v>
      </c>
      <c r="F363" s="7" t="s">
        <v>2803</v>
      </c>
      <c r="G363" s="9" t="s">
        <v>1626</v>
      </c>
      <c r="H363" s="9" t="s">
        <v>1625</v>
      </c>
      <c r="I363" s="8">
        <v>6927068.1200000001</v>
      </c>
      <c r="J363" s="8">
        <v>413420.9742647059</v>
      </c>
      <c r="K363" s="8">
        <v>0</v>
      </c>
      <c r="L363" s="8">
        <f t="shared" si="11"/>
        <v>413420.9742647059</v>
      </c>
      <c r="M363" s="8">
        <v>1426976.03</v>
      </c>
      <c r="N363" s="8">
        <f t="shared" si="12"/>
        <v>1013555.0557352941</v>
      </c>
    </row>
    <row r="364" spans="2:14">
      <c r="B364" s="9" t="s">
        <v>423</v>
      </c>
      <c r="C364" s="9" t="s">
        <v>424</v>
      </c>
      <c r="D364" s="9" t="s">
        <v>1755</v>
      </c>
      <c r="E364" s="9" t="s">
        <v>423</v>
      </c>
      <c r="F364" s="7" t="s">
        <v>1754</v>
      </c>
      <c r="G364" s="9" t="s">
        <v>1626</v>
      </c>
      <c r="H364" s="9" t="s">
        <v>1625</v>
      </c>
      <c r="I364" s="8">
        <v>239809.64</v>
      </c>
      <c r="J364" s="8">
        <v>110783.80319581831</v>
      </c>
      <c r="K364" s="8">
        <v>0</v>
      </c>
      <c r="L364" s="8">
        <f t="shared" si="11"/>
        <v>110783.80319581831</v>
      </c>
      <c r="M364" s="8">
        <v>98801.58</v>
      </c>
      <c r="N364" s="8">
        <f t="shared" si="12"/>
        <v>-11982.223195818311</v>
      </c>
    </row>
    <row r="365" spans="2:14" ht="45">
      <c r="B365" s="9" t="s">
        <v>1066</v>
      </c>
      <c r="C365" s="9" t="s">
        <v>1067</v>
      </c>
      <c r="D365" s="9" t="s">
        <v>1749</v>
      </c>
      <c r="E365" s="9" t="s">
        <v>1066</v>
      </c>
      <c r="F365" s="7" t="s">
        <v>27186</v>
      </c>
      <c r="G365" s="9" t="s">
        <v>1622</v>
      </c>
      <c r="H365" s="9" t="s">
        <v>1625</v>
      </c>
      <c r="I365" s="8">
        <v>1822049.03</v>
      </c>
      <c r="J365" s="8">
        <v>1229390.4660870326</v>
      </c>
      <c r="K365" s="8">
        <v>0</v>
      </c>
      <c r="L365" s="8">
        <f t="shared" si="11"/>
        <v>1229390.4660870326</v>
      </c>
      <c r="M365" s="8">
        <v>1048953.6299999999</v>
      </c>
      <c r="N365" s="8">
        <f t="shared" si="12"/>
        <v>-180436.83608703269</v>
      </c>
    </row>
    <row r="366" spans="2:14" ht="60">
      <c r="B366" s="9" t="s">
        <v>1745</v>
      </c>
      <c r="C366" s="9" t="s">
        <v>1747</v>
      </c>
      <c r="D366" s="9" t="s">
        <v>1746</v>
      </c>
      <c r="E366" s="9" t="s">
        <v>1745</v>
      </c>
      <c r="F366" s="7" t="s">
        <v>27187</v>
      </c>
      <c r="G366" s="9" t="s">
        <v>1622</v>
      </c>
      <c r="H366" s="9" t="s">
        <v>1625</v>
      </c>
      <c r="I366" s="8">
        <v>97413.46</v>
      </c>
      <c r="J366" s="8">
        <v>26594.555424953749</v>
      </c>
      <c r="K366" s="8">
        <v>0</v>
      </c>
      <c r="L366" s="8">
        <f t="shared" si="11"/>
        <v>26594.555424953749</v>
      </c>
      <c r="M366" s="8">
        <v>34435.660000000003</v>
      </c>
      <c r="N366" s="8">
        <f t="shared" si="12"/>
        <v>7841.1045750462545</v>
      </c>
    </row>
    <row r="367" spans="2:14" ht="75">
      <c r="B367" s="9" t="s">
        <v>3068</v>
      </c>
      <c r="C367" s="9" t="s">
        <v>2628</v>
      </c>
      <c r="D367" s="9" t="s">
        <v>1821</v>
      </c>
      <c r="E367" s="9" t="s">
        <v>3068</v>
      </c>
      <c r="F367" s="7" t="s">
        <v>3069</v>
      </c>
      <c r="G367" s="9" t="s">
        <v>1626</v>
      </c>
      <c r="H367" s="9" t="s">
        <v>1625</v>
      </c>
      <c r="I367" s="8">
        <v>8496595.4399999995</v>
      </c>
      <c r="J367" s="8">
        <v>1954798.0025089118</v>
      </c>
      <c r="K367" s="8">
        <v>0</v>
      </c>
      <c r="L367" s="8">
        <f t="shared" si="11"/>
        <v>1954798.0025089118</v>
      </c>
      <c r="M367" s="8">
        <v>2297479.4</v>
      </c>
      <c r="N367" s="8">
        <f t="shared" si="12"/>
        <v>342681.39749108814</v>
      </c>
    </row>
    <row r="368" spans="2:14" ht="30">
      <c r="B368" s="9" t="s">
        <v>1084</v>
      </c>
      <c r="C368" s="9" t="s">
        <v>1085</v>
      </c>
      <c r="D368" s="9" t="s">
        <v>1743</v>
      </c>
      <c r="E368" s="9" t="s">
        <v>1084</v>
      </c>
      <c r="F368" s="7" t="s">
        <v>3317</v>
      </c>
      <c r="G368" s="9" t="s">
        <v>1622</v>
      </c>
      <c r="H368" s="9" t="s">
        <v>1621</v>
      </c>
      <c r="I368" s="8">
        <v>75682</v>
      </c>
      <c r="J368" s="8">
        <v>66437.783294229477</v>
      </c>
      <c r="K368" s="8">
        <v>0</v>
      </c>
      <c r="L368" s="8">
        <f t="shared" si="11"/>
        <v>66437.783294229477</v>
      </c>
      <c r="M368" s="8">
        <v>99370.47</v>
      </c>
      <c r="N368" s="8">
        <f t="shared" si="12"/>
        <v>32932.686705770524</v>
      </c>
    </row>
    <row r="369" spans="2:14" ht="60">
      <c r="B369" s="9" t="s">
        <v>808</v>
      </c>
      <c r="C369" s="9" t="s">
        <v>809</v>
      </c>
      <c r="D369" s="9" t="s">
        <v>1986</v>
      </c>
      <c r="E369" s="9" t="s">
        <v>808</v>
      </c>
      <c r="F369" s="7" t="s">
        <v>27188</v>
      </c>
      <c r="G369" s="9" t="s">
        <v>1622</v>
      </c>
      <c r="H369" s="9" t="s">
        <v>1621</v>
      </c>
      <c r="I369" s="8">
        <v>63773</v>
      </c>
      <c r="J369" s="8">
        <v>62784.630743891648</v>
      </c>
      <c r="K369" s="8">
        <v>0</v>
      </c>
      <c r="L369" s="8">
        <f t="shared" si="11"/>
        <v>62784.630743891648</v>
      </c>
      <c r="M369" s="8">
        <v>46554.29</v>
      </c>
      <c r="N369" s="8">
        <f t="shared" si="12"/>
        <v>-16230.340743891647</v>
      </c>
    </row>
    <row r="370" spans="2:14" ht="45">
      <c r="B370" s="9" t="s">
        <v>1087</v>
      </c>
      <c r="C370" s="9" t="s">
        <v>1088</v>
      </c>
      <c r="D370" s="9" t="s">
        <v>1742</v>
      </c>
      <c r="E370" s="9" t="s">
        <v>1087</v>
      </c>
      <c r="F370" s="7" t="s">
        <v>27189</v>
      </c>
      <c r="G370" s="9" t="s">
        <v>1622</v>
      </c>
      <c r="H370" s="9" t="s">
        <v>1621</v>
      </c>
      <c r="I370" s="8">
        <v>169626.19</v>
      </c>
      <c r="J370" s="8">
        <v>154732.41559426277</v>
      </c>
      <c r="K370" s="8">
        <v>0</v>
      </c>
      <c r="L370" s="8">
        <f t="shared" si="11"/>
        <v>154732.41559426277</v>
      </c>
      <c r="M370" s="8">
        <v>137057.96</v>
      </c>
      <c r="N370" s="8">
        <f t="shared" si="12"/>
        <v>-17674.455594262778</v>
      </c>
    </row>
    <row r="371" spans="2:14" ht="60">
      <c r="B371" s="9" t="s">
        <v>1090</v>
      </c>
      <c r="C371" s="9" t="s">
        <v>1091</v>
      </c>
      <c r="D371" s="9" t="s">
        <v>1740</v>
      </c>
      <c r="E371" s="9" t="s">
        <v>1090</v>
      </c>
      <c r="F371" s="7" t="s">
        <v>2715</v>
      </c>
      <c r="G371" s="9" t="s">
        <v>1622</v>
      </c>
      <c r="H371" s="9" t="s">
        <v>1621</v>
      </c>
      <c r="I371" s="8">
        <v>27997.81</v>
      </c>
      <c r="J371" s="8">
        <v>5897.6157464227872</v>
      </c>
      <c r="K371" s="8">
        <v>0</v>
      </c>
      <c r="L371" s="8">
        <f t="shared" si="11"/>
        <v>5897.6157464227872</v>
      </c>
      <c r="M371" s="8">
        <v>17358.64</v>
      </c>
      <c r="N371" s="8">
        <f t="shared" si="12"/>
        <v>11461.024253577212</v>
      </c>
    </row>
    <row r="372" spans="2:14" ht="45">
      <c r="B372" s="9" t="s">
        <v>928</v>
      </c>
      <c r="C372" s="9" t="s">
        <v>929</v>
      </c>
      <c r="D372" s="9" t="s">
        <v>1739</v>
      </c>
      <c r="E372" s="9" t="s">
        <v>928</v>
      </c>
      <c r="F372" s="7" t="s">
        <v>2516</v>
      </c>
      <c r="G372" s="9" t="s">
        <v>1622</v>
      </c>
      <c r="H372" s="9" t="s">
        <v>1625</v>
      </c>
      <c r="I372" s="8">
        <v>161337261.69</v>
      </c>
      <c r="J372" s="8">
        <v>24073785.755868547</v>
      </c>
      <c r="K372" s="8">
        <v>0</v>
      </c>
      <c r="L372" s="8">
        <f t="shared" si="11"/>
        <v>24073785.755868547</v>
      </c>
      <c r="M372" s="8">
        <v>133619520.14</v>
      </c>
      <c r="N372" s="8">
        <f t="shared" si="12"/>
        <v>109545734.38413146</v>
      </c>
    </row>
    <row r="373" spans="2:14" ht="45">
      <c r="B373" s="9" t="s">
        <v>1095</v>
      </c>
      <c r="C373" s="9" t="s">
        <v>1096</v>
      </c>
      <c r="D373" s="9" t="s">
        <v>1735</v>
      </c>
      <c r="E373" s="9" t="s">
        <v>1095</v>
      </c>
      <c r="F373" s="7" t="s">
        <v>2865</v>
      </c>
      <c r="G373" s="9" t="s">
        <v>1626</v>
      </c>
      <c r="H373" s="9" t="s">
        <v>1625</v>
      </c>
      <c r="I373" s="8">
        <v>153853734.41999999</v>
      </c>
      <c r="J373" s="8">
        <v>8671568.4213836472</v>
      </c>
      <c r="K373" s="8">
        <v>0</v>
      </c>
      <c r="L373" s="8">
        <f t="shared" si="11"/>
        <v>8671568.4213836472</v>
      </c>
      <c r="M373" s="8">
        <v>13846836.1</v>
      </c>
      <c r="N373" s="8">
        <f t="shared" si="12"/>
        <v>5175267.6786163524</v>
      </c>
    </row>
    <row r="374" spans="2:14" ht="60">
      <c r="B374" s="9" t="s">
        <v>1608</v>
      </c>
      <c r="C374" s="9" t="s">
        <v>1737</v>
      </c>
      <c r="D374" s="9" t="s">
        <v>1736</v>
      </c>
      <c r="E374" s="9" t="s">
        <v>1608</v>
      </c>
      <c r="F374" s="7" t="s">
        <v>2868</v>
      </c>
      <c r="G374" s="9" t="s">
        <v>1626</v>
      </c>
      <c r="H374" s="9" t="s">
        <v>1625</v>
      </c>
      <c r="I374" s="8">
        <v>195358364.03999999</v>
      </c>
      <c r="J374" s="8">
        <v>11467418.591194969</v>
      </c>
      <c r="K374" s="8">
        <v>0</v>
      </c>
      <c r="L374" s="8">
        <f t="shared" si="11"/>
        <v>11467418.591194969</v>
      </c>
      <c r="M374" s="8">
        <v>20121911.489999998</v>
      </c>
      <c r="N374" s="8">
        <f t="shared" si="12"/>
        <v>8654492.8988050297</v>
      </c>
    </row>
    <row r="375" spans="2:14" ht="60">
      <c r="B375" s="9" t="s">
        <v>1098</v>
      </c>
      <c r="C375" s="9" t="s">
        <v>1099</v>
      </c>
      <c r="D375" s="9" t="s">
        <v>1734</v>
      </c>
      <c r="E375" s="9" t="s">
        <v>1098</v>
      </c>
      <c r="F375" s="7" t="s">
        <v>2870</v>
      </c>
      <c r="G375" s="9" t="s">
        <v>1626</v>
      </c>
      <c r="H375" s="9" t="s">
        <v>1625</v>
      </c>
      <c r="I375" s="8">
        <v>31611535.199999999</v>
      </c>
      <c r="J375" s="8">
        <v>1442799.6415094337</v>
      </c>
      <c r="K375" s="8">
        <v>0</v>
      </c>
      <c r="L375" s="8">
        <f t="shared" si="11"/>
        <v>1442799.6415094337</v>
      </c>
      <c r="M375" s="8">
        <v>3287599.66</v>
      </c>
      <c r="N375" s="8">
        <f t="shared" si="12"/>
        <v>1844800.0184905664</v>
      </c>
    </row>
    <row r="376" spans="2:14" ht="45">
      <c r="B376" s="9" t="s">
        <v>1101</v>
      </c>
      <c r="C376" s="9" t="s">
        <v>1102</v>
      </c>
      <c r="D376" s="9" t="s">
        <v>1733</v>
      </c>
      <c r="E376" s="9" t="s">
        <v>1101</v>
      </c>
      <c r="F376" s="7" t="s">
        <v>2713</v>
      </c>
      <c r="G376" s="9" t="s">
        <v>1622</v>
      </c>
      <c r="H376" s="9" t="s">
        <v>1625</v>
      </c>
      <c r="I376" s="8">
        <v>1077673.23</v>
      </c>
      <c r="J376" s="8">
        <v>291389.466629503</v>
      </c>
      <c r="K376" s="8">
        <v>0</v>
      </c>
      <c r="L376" s="8">
        <f t="shared" si="11"/>
        <v>291389.466629503</v>
      </c>
      <c r="M376" s="8">
        <v>914297.97</v>
      </c>
      <c r="N376" s="8">
        <f t="shared" si="12"/>
        <v>622908.50337049691</v>
      </c>
    </row>
    <row r="377" spans="2:14" ht="30">
      <c r="B377" s="9" t="s">
        <v>426</v>
      </c>
      <c r="C377" s="9" t="s">
        <v>427</v>
      </c>
      <c r="D377" s="9" t="s">
        <v>1732</v>
      </c>
      <c r="E377" s="9" t="s">
        <v>426</v>
      </c>
      <c r="F377" s="7" t="s">
        <v>1731</v>
      </c>
      <c r="G377" s="9" t="s">
        <v>1626</v>
      </c>
      <c r="H377" s="9" t="s">
        <v>1625</v>
      </c>
      <c r="I377" s="8">
        <v>1090128143.1500001</v>
      </c>
      <c r="J377" s="8">
        <v>289752295.22522521</v>
      </c>
      <c r="K377" s="8">
        <v>0</v>
      </c>
      <c r="L377" s="8">
        <f t="shared" si="11"/>
        <v>289752295.22522521</v>
      </c>
      <c r="M377" s="8">
        <v>572535300.77999997</v>
      </c>
      <c r="N377" s="8">
        <f t="shared" si="12"/>
        <v>282783005.55477476</v>
      </c>
    </row>
    <row r="378" spans="2:14" ht="30">
      <c r="B378" s="9" t="s">
        <v>1104</v>
      </c>
      <c r="C378" s="9" t="s">
        <v>1105</v>
      </c>
      <c r="D378" s="9" t="s">
        <v>1726</v>
      </c>
      <c r="E378" s="9" t="s">
        <v>1104</v>
      </c>
      <c r="F378" s="7" t="s">
        <v>2553</v>
      </c>
      <c r="G378" s="9" t="s">
        <v>1626</v>
      </c>
      <c r="H378" s="9" t="s">
        <v>1625</v>
      </c>
      <c r="I378" s="8">
        <v>54372118.399999999</v>
      </c>
      <c r="J378" s="8">
        <v>7626403.8000000007</v>
      </c>
      <c r="K378" s="8">
        <v>0</v>
      </c>
      <c r="L378" s="8">
        <f t="shared" si="11"/>
        <v>7626403.8000000007</v>
      </c>
      <c r="M378" s="8">
        <v>13005810.720000001</v>
      </c>
      <c r="N378" s="8">
        <f t="shared" si="12"/>
        <v>5379406.9199999999</v>
      </c>
    </row>
    <row r="379" spans="2:14" ht="45">
      <c r="B379" s="9" t="s">
        <v>1107</v>
      </c>
      <c r="C379" s="9" t="s">
        <v>1108</v>
      </c>
      <c r="D379" s="9" t="s">
        <v>1724</v>
      </c>
      <c r="E379" s="9" t="s">
        <v>1107</v>
      </c>
      <c r="F379" s="7" t="s">
        <v>2549</v>
      </c>
      <c r="G379" s="9" t="s">
        <v>1626</v>
      </c>
      <c r="H379" s="9" t="s">
        <v>1625</v>
      </c>
      <c r="I379" s="8">
        <v>14140361.27</v>
      </c>
      <c r="J379" s="8">
        <v>1334318.5812499998</v>
      </c>
      <c r="K379" s="8">
        <v>0</v>
      </c>
      <c r="L379" s="8">
        <f t="shared" si="11"/>
        <v>1334318.5812499998</v>
      </c>
      <c r="M379" s="8">
        <v>3349851.58</v>
      </c>
      <c r="N379" s="8">
        <f t="shared" si="12"/>
        <v>2015532.9987500003</v>
      </c>
    </row>
    <row r="380" spans="2:14" ht="30">
      <c r="B380" s="9" t="s">
        <v>1110</v>
      </c>
      <c r="C380" s="9" t="s">
        <v>1111</v>
      </c>
      <c r="D380" s="9" t="s">
        <v>1722</v>
      </c>
      <c r="E380" s="9" t="s">
        <v>1110</v>
      </c>
      <c r="F380" s="7" t="s">
        <v>2538</v>
      </c>
      <c r="G380" s="9" t="s">
        <v>1626</v>
      </c>
      <c r="H380" s="9" t="s">
        <v>1625</v>
      </c>
      <c r="I380" s="8">
        <v>2228266.61</v>
      </c>
      <c r="J380" s="8">
        <v>299262.33749999997</v>
      </c>
      <c r="K380" s="8">
        <v>0</v>
      </c>
      <c r="L380" s="8">
        <f t="shared" si="11"/>
        <v>299262.33749999997</v>
      </c>
      <c r="M380" s="8">
        <v>517626.33</v>
      </c>
      <c r="N380" s="8">
        <f t="shared" si="12"/>
        <v>218363.99250000005</v>
      </c>
    </row>
    <row r="381" spans="2:14" ht="45">
      <c r="B381" s="9" t="s">
        <v>1113</v>
      </c>
      <c r="C381" s="9" t="s">
        <v>1114</v>
      </c>
      <c r="D381" s="9" t="s">
        <v>1721</v>
      </c>
      <c r="E381" s="9" t="s">
        <v>1113</v>
      </c>
      <c r="F381" s="7" t="s">
        <v>2544</v>
      </c>
      <c r="G381" s="9" t="s">
        <v>1626</v>
      </c>
      <c r="H381" s="9" t="s">
        <v>1625</v>
      </c>
      <c r="I381" s="8">
        <v>11666263.6</v>
      </c>
      <c r="J381" s="8">
        <v>1279625.3687499999</v>
      </c>
      <c r="K381" s="8">
        <v>0</v>
      </c>
      <c r="L381" s="8">
        <f t="shared" si="11"/>
        <v>1279625.3687499999</v>
      </c>
      <c r="M381" s="8">
        <v>3417048.6</v>
      </c>
      <c r="N381" s="8">
        <f t="shared" si="12"/>
        <v>2137423.2312500002</v>
      </c>
    </row>
    <row r="382" spans="2:14" ht="45">
      <c r="B382" s="9" t="s">
        <v>1116</v>
      </c>
      <c r="C382" s="9" t="s">
        <v>1117</v>
      </c>
      <c r="D382" s="9" t="s">
        <v>1720</v>
      </c>
      <c r="E382" s="9" t="s">
        <v>1116</v>
      </c>
      <c r="F382" s="7" t="s">
        <v>2545</v>
      </c>
      <c r="G382" s="9" t="s">
        <v>1626</v>
      </c>
      <c r="H382" s="9" t="s">
        <v>1625</v>
      </c>
      <c r="I382" s="8">
        <v>226967313.87</v>
      </c>
      <c r="J382" s="8">
        <v>26117986.225000009</v>
      </c>
      <c r="K382" s="8">
        <v>0</v>
      </c>
      <c r="L382" s="8">
        <f t="shared" si="11"/>
        <v>26117986.225000009</v>
      </c>
      <c r="M382" s="8">
        <v>50432137.140000001</v>
      </c>
      <c r="N382" s="8">
        <f t="shared" si="12"/>
        <v>24314150.914999992</v>
      </c>
    </row>
    <row r="383" spans="2:14" ht="45">
      <c r="B383" s="9" t="s">
        <v>1610</v>
      </c>
      <c r="C383" s="9" t="s">
        <v>1719</v>
      </c>
      <c r="D383" s="9" t="s">
        <v>1718</v>
      </c>
      <c r="E383" s="9" t="s">
        <v>1610</v>
      </c>
      <c r="F383" s="7" t="s">
        <v>27190</v>
      </c>
      <c r="G383" s="9" t="s">
        <v>1626</v>
      </c>
      <c r="H383" s="9" t="s">
        <v>1625</v>
      </c>
      <c r="I383" s="8">
        <v>45352177.509999998</v>
      </c>
      <c r="J383" s="8">
        <v>4550960.2812499981</v>
      </c>
      <c r="K383" s="8">
        <v>0</v>
      </c>
      <c r="L383" s="8">
        <f t="shared" si="11"/>
        <v>4550960.2812499981</v>
      </c>
      <c r="M383" s="8">
        <v>9161139.8599999994</v>
      </c>
      <c r="N383" s="8">
        <f t="shared" si="12"/>
        <v>4610179.5787500013</v>
      </c>
    </row>
    <row r="384" spans="2:14" ht="45">
      <c r="B384" s="9" t="s">
        <v>1119</v>
      </c>
      <c r="C384" s="9" t="s">
        <v>1120</v>
      </c>
      <c r="D384" s="9" t="s">
        <v>1716</v>
      </c>
      <c r="E384" s="9" t="s">
        <v>1119</v>
      </c>
      <c r="F384" s="7" t="s">
        <v>2540</v>
      </c>
      <c r="G384" s="9" t="s">
        <v>1626</v>
      </c>
      <c r="H384" s="9" t="s">
        <v>1625</v>
      </c>
      <c r="I384" s="8">
        <v>62286102.140000001</v>
      </c>
      <c r="J384" s="8">
        <v>6163634.3812499996</v>
      </c>
      <c r="K384" s="8">
        <v>0</v>
      </c>
      <c r="L384" s="8">
        <f t="shared" si="11"/>
        <v>6163634.3812499996</v>
      </c>
      <c r="M384" s="8">
        <v>12581792.630000001</v>
      </c>
      <c r="N384" s="8">
        <f t="shared" si="12"/>
        <v>6418158.2487500012</v>
      </c>
    </row>
    <row r="385" spans="2:14" ht="45">
      <c r="B385" s="9" t="s">
        <v>1122</v>
      </c>
      <c r="C385" s="9" t="s">
        <v>1123</v>
      </c>
      <c r="D385" s="9" t="s">
        <v>1715</v>
      </c>
      <c r="E385" s="9" t="s">
        <v>1122</v>
      </c>
      <c r="F385" s="7" t="s">
        <v>2691</v>
      </c>
      <c r="G385" s="9" t="s">
        <v>1626</v>
      </c>
      <c r="H385" s="9" t="s">
        <v>1625</v>
      </c>
      <c r="I385" s="8">
        <v>2437821.87</v>
      </c>
      <c r="J385" s="8">
        <v>1272194.1165045493</v>
      </c>
      <c r="K385" s="8">
        <v>0</v>
      </c>
      <c r="L385" s="8">
        <f t="shared" si="11"/>
        <v>1272194.1165045493</v>
      </c>
      <c r="M385" s="8">
        <v>590928.02</v>
      </c>
      <c r="N385" s="8">
        <f t="shared" si="12"/>
        <v>-681266.09650454926</v>
      </c>
    </row>
    <row r="386" spans="2:14" ht="30">
      <c r="B386" s="9" t="s">
        <v>3541</v>
      </c>
      <c r="C386" s="9" t="s">
        <v>3542</v>
      </c>
      <c r="D386" s="9" t="s">
        <v>3586</v>
      </c>
      <c r="E386" s="9" t="s">
        <v>3541</v>
      </c>
      <c r="F386" s="7" t="s">
        <v>22894</v>
      </c>
      <c r="G386" s="9" t="s">
        <v>1626</v>
      </c>
      <c r="H386" s="9" t="s">
        <v>1625</v>
      </c>
      <c r="I386" s="8">
        <v>3264123.06</v>
      </c>
      <c r="J386" s="8">
        <v>341682.36000000004</v>
      </c>
      <c r="K386" s="8">
        <v>0</v>
      </c>
      <c r="L386" s="8">
        <f t="shared" si="11"/>
        <v>341682.36000000004</v>
      </c>
      <c r="M386" s="8">
        <v>1052353.28</v>
      </c>
      <c r="N386" s="8">
        <f t="shared" si="12"/>
        <v>710670.91999999993</v>
      </c>
    </row>
    <row r="387" spans="2:14" ht="30">
      <c r="B387" s="9" t="s">
        <v>23303</v>
      </c>
      <c r="C387" s="9" t="s">
        <v>23202</v>
      </c>
      <c r="D387" s="9" t="s">
        <v>23304</v>
      </c>
      <c r="E387" s="9" t="s">
        <v>23303</v>
      </c>
      <c r="F387" s="7" t="s">
        <v>27191</v>
      </c>
      <c r="G387" s="9" t="s">
        <v>1626</v>
      </c>
      <c r="H387" s="9" t="s">
        <v>1625</v>
      </c>
      <c r="I387" s="8">
        <v>105763.88</v>
      </c>
      <c r="J387" s="6">
        <v>0.01</v>
      </c>
      <c r="K387" s="8">
        <v>0</v>
      </c>
      <c r="L387" s="8">
        <f t="shared" si="11"/>
        <v>0.01</v>
      </c>
      <c r="M387" s="8">
        <v>22432.51</v>
      </c>
      <c r="N387" s="8">
        <f t="shared" si="12"/>
        <v>22432.5</v>
      </c>
    </row>
    <row r="388" spans="2:14" ht="60">
      <c r="B388" s="9" t="s">
        <v>1125</v>
      </c>
      <c r="C388" s="9" t="s">
        <v>1126</v>
      </c>
      <c r="D388" s="9" t="s">
        <v>1714</v>
      </c>
      <c r="E388" s="9" t="s">
        <v>1125</v>
      </c>
      <c r="F388" s="7" t="s">
        <v>2556</v>
      </c>
      <c r="G388" s="9" t="s">
        <v>1626</v>
      </c>
      <c r="H388" s="9" t="s">
        <v>1625</v>
      </c>
      <c r="I388" s="8">
        <v>51692585.329999998</v>
      </c>
      <c r="J388" s="8">
        <v>4903879.6124999998</v>
      </c>
      <c r="K388" s="8">
        <v>0</v>
      </c>
      <c r="L388" s="8">
        <f t="shared" si="11"/>
        <v>4903879.6124999998</v>
      </c>
      <c r="M388" s="8">
        <v>9821591.2100000009</v>
      </c>
      <c r="N388" s="8">
        <f t="shared" si="12"/>
        <v>4917711.5975000011</v>
      </c>
    </row>
    <row r="389" spans="2:14" ht="45">
      <c r="B389" s="9" t="s">
        <v>429</v>
      </c>
      <c r="C389" s="9" t="s">
        <v>430</v>
      </c>
      <c r="D389" s="9" t="s">
        <v>1713</v>
      </c>
      <c r="E389" s="9" t="s">
        <v>429</v>
      </c>
      <c r="F389" s="7" t="s">
        <v>2916</v>
      </c>
      <c r="G389" s="9" t="s">
        <v>1626</v>
      </c>
      <c r="H389" s="9" t="s">
        <v>1625</v>
      </c>
      <c r="I389" s="8">
        <v>7400308.75</v>
      </c>
      <c r="J389" s="8">
        <v>930194.92168674711</v>
      </c>
      <c r="K389" s="8">
        <v>0</v>
      </c>
      <c r="L389" s="8">
        <f t="shared" si="11"/>
        <v>930194.92168674711</v>
      </c>
      <c r="M389" s="8">
        <v>2231933.12</v>
      </c>
      <c r="N389" s="8">
        <f t="shared" si="12"/>
        <v>1301738.198313253</v>
      </c>
    </row>
    <row r="390" spans="2:14" ht="75">
      <c r="B390" s="9" t="s">
        <v>1128</v>
      </c>
      <c r="C390" s="9" t="s">
        <v>1129</v>
      </c>
      <c r="D390" s="9" t="s">
        <v>1703</v>
      </c>
      <c r="E390" s="9" t="s">
        <v>1128</v>
      </c>
      <c r="F390" s="7" t="s">
        <v>2924</v>
      </c>
      <c r="G390" s="9" t="s">
        <v>1626</v>
      </c>
      <c r="H390" s="9" t="s">
        <v>1625</v>
      </c>
      <c r="I390" s="8">
        <v>106945462.17</v>
      </c>
      <c r="J390" s="8">
        <v>14190742.74698795</v>
      </c>
      <c r="K390" s="8">
        <v>0</v>
      </c>
      <c r="L390" s="8">
        <f t="shared" si="11"/>
        <v>14190742.74698795</v>
      </c>
      <c r="M390" s="8">
        <v>24469121.75</v>
      </c>
      <c r="N390" s="8">
        <f t="shared" si="12"/>
        <v>10278379.00301205</v>
      </c>
    </row>
    <row r="391" spans="2:14" ht="45">
      <c r="B391" s="9" t="s">
        <v>1131</v>
      </c>
      <c r="C391" s="9" t="s">
        <v>1132</v>
      </c>
      <c r="D391" s="9" t="s">
        <v>1711</v>
      </c>
      <c r="E391" s="9" t="s">
        <v>1131</v>
      </c>
      <c r="F391" s="7" t="s">
        <v>2557</v>
      </c>
      <c r="G391" s="9" t="s">
        <v>1626</v>
      </c>
      <c r="H391" s="9" t="s">
        <v>1625</v>
      </c>
      <c r="I391" s="8">
        <v>35994152.719999999</v>
      </c>
      <c r="J391" s="8">
        <v>3701750.8562499993</v>
      </c>
      <c r="K391" s="8">
        <v>0</v>
      </c>
      <c r="L391" s="8">
        <f t="shared" si="11"/>
        <v>3701750.8562499993</v>
      </c>
      <c r="M391" s="8">
        <v>7414795.46</v>
      </c>
      <c r="N391" s="8">
        <f t="shared" si="12"/>
        <v>3713044.6037500007</v>
      </c>
    </row>
    <row r="392" spans="2:14" ht="45">
      <c r="B392" s="9" t="s">
        <v>1134</v>
      </c>
      <c r="C392" s="9" t="s">
        <v>1135</v>
      </c>
      <c r="D392" s="9" t="s">
        <v>1709</v>
      </c>
      <c r="E392" s="9" t="s">
        <v>1134</v>
      </c>
      <c r="F392" s="7" t="s">
        <v>2921</v>
      </c>
      <c r="G392" s="9" t="s">
        <v>1626</v>
      </c>
      <c r="H392" s="9" t="s">
        <v>1625</v>
      </c>
      <c r="I392" s="8">
        <v>2254960.65</v>
      </c>
      <c r="J392" s="8">
        <v>206163.57831325301</v>
      </c>
      <c r="K392" s="8">
        <v>0</v>
      </c>
      <c r="L392" s="8">
        <f t="shared" ref="L392:L435" si="13">J392+K392</f>
        <v>206163.57831325301</v>
      </c>
      <c r="M392" s="8">
        <v>492483.41</v>
      </c>
      <c r="N392" s="8">
        <f t="shared" ref="N392:N435" si="14">M392-L392</f>
        <v>286319.83168674697</v>
      </c>
    </row>
    <row r="393" spans="2:14" ht="45">
      <c r="B393" s="9" t="s">
        <v>483</v>
      </c>
      <c r="C393" s="9" t="s">
        <v>484</v>
      </c>
      <c r="D393" s="9" t="s">
        <v>1707</v>
      </c>
      <c r="E393" s="9" t="s">
        <v>483</v>
      </c>
      <c r="F393" s="7" t="s">
        <v>2904</v>
      </c>
      <c r="G393" s="9" t="s">
        <v>1626</v>
      </c>
      <c r="H393" s="9" t="s">
        <v>1625</v>
      </c>
      <c r="I393" s="8">
        <v>52161555.029999994</v>
      </c>
      <c r="J393" s="8">
        <v>5926510.2228915654</v>
      </c>
      <c r="K393" s="8">
        <v>0</v>
      </c>
      <c r="L393" s="8">
        <f t="shared" si="13"/>
        <v>5926510.2228915654</v>
      </c>
      <c r="M393" s="8">
        <v>10849603.449999999</v>
      </c>
      <c r="N393" s="8">
        <f t="shared" si="14"/>
        <v>4923093.2271084338</v>
      </c>
    </row>
    <row r="394" spans="2:14" ht="75">
      <c r="B394" s="9" t="s">
        <v>432</v>
      </c>
      <c r="C394" s="9" t="s">
        <v>433</v>
      </c>
      <c r="D394" s="9" t="s">
        <v>1706</v>
      </c>
      <c r="E394" s="9" t="s">
        <v>432</v>
      </c>
      <c r="F394" s="7" t="s">
        <v>2889</v>
      </c>
      <c r="G394" s="9" t="s">
        <v>1626</v>
      </c>
      <c r="H394" s="9" t="s">
        <v>1625</v>
      </c>
      <c r="I394" s="8">
        <v>5991902.6699999999</v>
      </c>
      <c r="J394" s="8">
        <v>452647.7951807229</v>
      </c>
      <c r="K394" s="8">
        <v>0</v>
      </c>
      <c r="L394" s="8">
        <f t="shared" si="13"/>
        <v>452647.7951807229</v>
      </c>
      <c r="M394" s="8">
        <v>1318218.5900000001</v>
      </c>
      <c r="N394" s="8">
        <f t="shared" si="14"/>
        <v>865570.79481927725</v>
      </c>
    </row>
    <row r="395" spans="2:14" ht="60">
      <c r="B395" s="9" t="s">
        <v>1143</v>
      </c>
      <c r="C395" s="9" t="s">
        <v>1144</v>
      </c>
      <c r="D395" s="9" t="s">
        <v>1704</v>
      </c>
      <c r="E395" s="9" t="s">
        <v>1143</v>
      </c>
      <c r="F395" s="7" t="s">
        <v>1145</v>
      </c>
      <c r="G395" s="9" t="s">
        <v>1626</v>
      </c>
      <c r="H395" s="9" t="s">
        <v>1625</v>
      </c>
      <c r="I395" s="8">
        <v>133634.25</v>
      </c>
      <c r="J395" s="6">
        <v>0.01</v>
      </c>
      <c r="K395" s="8">
        <v>0</v>
      </c>
      <c r="L395" s="8">
        <f t="shared" si="13"/>
        <v>0.01</v>
      </c>
      <c r="M395" s="8">
        <v>29399.54</v>
      </c>
      <c r="N395" s="8">
        <f t="shared" si="14"/>
        <v>29399.530000000002</v>
      </c>
    </row>
    <row r="396" spans="2:14" ht="60">
      <c r="B396" s="9" t="s">
        <v>435</v>
      </c>
      <c r="C396" s="9" t="s">
        <v>436</v>
      </c>
      <c r="D396" s="9" t="s">
        <v>1702</v>
      </c>
      <c r="E396" s="9" t="s">
        <v>435</v>
      </c>
      <c r="F396" s="7" t="s">
        <v>2930</v>
      </c>
      <c r="G396" s="9" t="s">
        <v>1626</v>
      </c>
      <c r="H396" s="9" t="s">
        <v>1625</v>
      </c>
      <c r="I396" s="8">
        <v>9110719.9700000007</v>
      </c>
      <c r="J396" s="8">
        <v>1162598.5481927712</v>
      </c>
      <c r="K396" s="8">
        <v>0</v>
      </c>
      <c r="L396" s="8">
        <f t="shared" si="13"/>
        <v>1162598.5481927712</v>
      </c>
      <c r="M396" s="8">
        <v>1731036.79</v>
      </c>
      <c r="N396" s="8">
        <f t="shared" si="14"/>
        <v>568438.24180722889</v>
      </c>
    </row>
    <row r="397" spans="2:14" ht="45">
      <c r="B397" s="9" t="s">
        <v>438</v>
      </c>
      <c r="C397" s="9" t="s">
        <v>439</v>
      </c>
      <c r="D397" s="9" t="s">
        <v>1701</v>
      </c>
      <c r="E397" s="9" t="s">
        <v>438</v>
      </c>
      <c r="F397" s="7" t="s">
        <v>27192</v>
      </c>
      <c r="G397" s="9" t="s">
        <v>1626</v>
      </c>
      <c r="H397" s="9" t="s">
        <v>1625</v>
      </c>
      <c r="I397" s="8">
        <v>9020080</v>
      </c>
      <c r="J397" s="8">
        <v>4873362.2867132872</v>
      </c>
      <c r="K397" s="8">
        <v>0</v>
      </c>
      <c r="L397" s="8">
        <f t="shared" si="13"/>
        <v>4873362.2867132872</v>
      </c>
      <c r="M397" s="8">
        <v>2004261.78</v>
      </c>
      <c r="N397" s="8">
        <f t="shared" si="14"/>
        <v>-2869100.506713287</v>
      </c>
    </row>
    <row r="398" spans="2:14" ht="30">
      <c r="B398" s="9" t="s">
        <v>441</v>
      </c>
      <c r="C398" s="9" t="s">
        <v>442</v>
      </c>
      <c r="D398" s="9" t="s">
        <v>1699</v>
      </c>
      <c r="E398" s="9" t="s">
        <v>441</v>
      </c>
      <c r="F398" s="7" t="s">
        <v>1698</v>
      </c>
      <c r="G398" s="9" t="s">
        <v>1626</v>
      </c>
      <c r="H398" s="9" t="s">
        <v>1625</v>
      </c>
      <c r="I398" s="8">
        <v>1055819.74</v>
      </c>
      <c r="J398" s="8">
        <v>133565.63043478262</v>
      </c>
      <c r="K398" s="8">
        <v>0</v>
      </c>
      <c r="L398" s="8">
        <f t="shared" si="13"/>
        <v>133565.63043478262</v>
      </c>
      <c r="M398" s="8">
        <v>253396.74</v>
      </c>
      <c r="N398" s="8">
        <f t="shared" si="14"/>
        <v>119831.10956521737</v>
      </c>
    </row>
    <row r="399" spans="2:14" ht="45">
      <c r="B399" s="9" t="s">
        <v>414</v>
      </c>
      <c r="C399" s="9" t="s">
        <v>415</v>
      </c>
      <c r="D399" s="9" t="s">
        <v>1697</v>
      </c>
      <c r="E399" s="9" t="s">
        <v>414</v>
      </c>
      <c r="F399" s="7" t="s">
        <v>2840</v>
      </c>
      <c r="G399" s="9" t="s">
        <v>1626</v>
      </c>
      <c r="H399" s="9" t="s">
        <v>1625</v>
      </c>
      <c r="I399" s="8">
        <v>3405442.29</v>
      </c>
      <c r="J399" s="8">
        <v>135784.44852941181</v>
      </c>
      <c r="K399" s="8">
        <v>0</v>
      </c>
      <c r="L399" s="8">
        <f t="shared" si="13"/>
        <v>135784.44852941181</v>
      </c>
      <c r="M399" s="8">
        <v>451561.65</v>
      </c>
      <c r="N399" s="8">
        <f t="shared" si="14"/>
        <v>315777.20147058822</v>
      </c>
    </row>
    <row r="400" spans="2:14" ht="45">
      <c r="B400" s="9" t="s">
        <v>1146</v>
      </c>
      <c r="C400" s="9" t="s">
        <v>1147</v>
      </c>
      <c r="D400" s="9" t="s">
        <v>2433</v>
      </c>
      <c r="E400" s="9" t="s">
        <v>1146</v>
      </c>
      <c r="F400" s="7" t="s">
        <v>2503</v>
      </c>
      <c r="G400" s="9" t="s">
        <v>1626</v>
      </c>
      <c r="H400" s="9" t="s">
        <v>1625</v>
      </c>
      <c r="I400" s="8">
        <v>21649.38</v>
      </c>
      <c r="J400" s="8">
        <v>4630.7594936708865</v>
      </c>
      <c r="K400" s="8">
        <v>0</v>
      </c>
      <c r="L400" s="8">
        <f t="shared" si="13"/>
        <v>4630.7594936708865</v>
      </c>
      <c r="M400" s="8">
        <v>6927.8</v>
      </c>
      <c r="N400" s="8">
        <f t="shared" si="14"/>
        <v>2297.0405063291137</v>
      </c>
    </row>
    <row r="401" spans="2:14" ht="30">
      <c r="B401" s="9" t="s">
        <v>1149</v>
      </c>
      <c r="C401" s="9" t="s">
        <v>1150</v>
      </c>
      <c r="D401" s="9" t="s">
        <v>1696</v>
      </c>
      <c r="E401" s="9" t="s">
        <v>1149</v>
      </c>
      <c r="F401" s="7" t="s">
        <v>2741</v>
      </c>
      <c r="G401" s="9" t="s">
        <v>1626</v>
      </c>
      <c r="H401" s="9" t="s">
        <v>1625</v>
      </c>
      <c r="I401" s="8">
        <v>48990939.869999997</v>
      </c>
      <c r="J401" s="8">
        <v>3386008.2882096069</v>
      </c>
      <c r="K401" s="8">
        <v>0</v>
      </c>
      <c r="L401" s="8">
        <f t="shared" si="13"/>
        <v>3386008.2882096069</v>
      </c>
      <c r="M401" s="8">
        <v>8411744.3800000008</v>
      </c>
      <c r="N401" s="8">
        <f t="shared" si="14"/>
        <v>5025736.0917903939</v>
      </c>
    </row>
    <row r="402" spans="2:14" ht="45">
      <c r="B402" s="9" t="s">
        <v>1152</v>
      </c>
      <c r="C402" s="9" t="s">
        <v>1153</v>
      </c>
      <c r="D402" s="9" t="s">
        <v>1694</v>
      </c>
      <c r="E402" s="9" t="s">
        <v>1152</v>
      </c>
      <c r="F402" s="7" t="s">
        <v>27193</v>
      </c>
      <c r="G402" s="9" t="s">
        <v>1626</v>
      </c>
      <c r="H402" s="9" t="s">
        <v>1625</v>
      </c>
      <c r="I402" s="8">
        <v>130555112.89</v>
      </c>
      <c r="J402" s="8">
        <v>5676429.4007352926</v>
      </c>
      <c r="K402" s="8">
        <v>0</v>
      </c>
      <c r="L402" s="8">
        <f t="shared" si="13"/>
        <v>5676429.4007352926</v>
      </c>
      <c r="M402" s="8">
        <v>22194369.190000001</v>
      </c>
      <c r="N402" s="8">
        <f t="shared" si="14"/>
        <v>16517939.789264709</v>
      </c>
    </row>
    <row r="403" spans="2:14" ht="60">
      <c r="B403" s="9" t="s">
        <v>444</v>
      </c>
      <c r="C403" s="9" t="s">
        <v>445</v>
      </c>
      <c r="D403" s="9" t="s">
        <v>2436</v>
      </c>
      <c r="E403" s="9" t="s">
        <v>444</v>
      </c>
      <c r="F403" s="7" t="s">
        <v>2550</v>
      </c>
      <c r="G403" s="9" t="s">
        <v>1626</v>
      </c>
      <c r="H403" s="9" t="s">
        <v>1625</v>
      </c>
      <c r="I403" s="8">
        <v>326186.89</v>
      </c>
      <c r="J403" s="8">
        <v>26414.075000000004</v>
      </c>
      <c r="K403" s="8">
        <v>0</v>
      </c>
      <c r="L403" s="8">
        <f t="shared" si="13"/>
        <v>26414.075000000004</v>
      </c>
      <c r="M403" s="8">
        <v>78284.850000000006</v>
      </c>
      <c r="N403" s="8">
        <f t="shared" si="14"/>
        <v>51870.775000000001</v>
      </c>
    </row>
    <row r="404" spans="2:14" ht="45">
      <c r="B404" s="9" t="s">
        <v>1315</v>
      </c>
      <c r="C404" s="9" t="s">
        <v>1316</v>
      </c>
      <c r="D404" s="9" t="s">
        <v>1688</v>
      </c>
      <c r="E404" s="9" t="s">
        <v>1315</v>
      </c>
      <c r="F404" s="7" t="s">
        <v>2653</v>
      </c>
      <c r="G404" s="9" t="s">
        <v>1622</v>
      </c>
      <c r="H404" s="9" t="s">
        <v>1625</v>
      </c>
      <c r="I404" s="8">
        <v>13025252.34</v>
      </c>
      <c r="J404" s="8">
        <v>4246426.5748513173</v>
      </c>
      <c r="K404" s="8">
        <v>0</v>
      </c>
      <c r="L404" s="8">
        <f t="shared" si="13"/>
        <v>4246426.5748513173</v>
      </c>
      <c r="M404" s="8">
        <v>5130646.8899999997</v>
      </c>
      <c r="N404" s="8">
        <f t="shared" si="14"/>
        <v>884220.31514868233</v>
      </c>
    </row>
    <row r="405" spans="2:14" ht="30">
      <c r="B405" s="9" t="s">
        <v>1158</v>
      </c>
      <c r="C405" s="9" t="s">
        <v>1159</v>
      </c>
      <c r="D405" s="9" t="s">
        <v>1687</v>
      </c>
      <c r="E405" s="9" t="s">
        <v>1158</v>
      </c>
      <c r="F405" s="7" t="s">
        <v>2830</v>
      </c>
      <c r="G405" s="9" t="s">
        <v>1626</v>
      </c>
      <c r="H405" s="9" t="s">
        <v>1625</v>
      </c>
      <c r="I405" s="8">
        <v>62496.42</v>
      </c>
      <c r="J405" s="6">
        <v>0.01</v>
      </c>
      <c r="K405" s="8">
        <v>0</v>
      </c>
      <c r="L405" s="8">
        <f t="shared" si="13"/>
        <v>0.01</v>
      </c>
      <c r="M405" s="8">
        <v>11249.36</v>
      </c>
      <c r="N405" s="8">
        <f t="shared" si="14"/>
        <v>11249.35</v>
      </c>
    </row>
    <row r="406" spans="2:14" ht="60">
      <c r="B406" s="9" t="s">
        <v>302</v>
      </c>
      <c r="C406" s="9" t="s">
        <v>303</v>
      </c>
      <c r="D406" s="9" t="s">
        <v>1686</v>
      </c>
      <c r="E406" s="9" t="s">
        <v>302</v>
      </c>
      <c r="F406" s="7" t="s">
        <v>27194</v>
      </c>
      <c r="G406" s="9" t="s">
        <v>1626</v>
      </c>
      <c r="H406" s="9" t="s">
        <v>1625</v>
      </c>
      <c r="I406" s="8">
        <v>4075749.77</v>
      </c>
      <c r="J406" s="8">
        <v>236143.67499999999</v>
      </c>
      <c r="K406" s="8">
        <v>0</v>
      </c>
      <c r="L406" s="8">
        <f t="shared" si="13"/>
        <v>236143.67499999999</v>
      </c>
      <c r="M406" s="8">
        <v>873025.6</v>
      </c>
      <c r="N406" s="8">
        <f t="shared" si="14"/>
        <v>636881.92500000005</v>
      </c>
    </row>
    <row r="407" spans="2:14" ht="75">
      <c r="B407" s="9" t="s">
        <v>1564</v>
      </c>
      <c r="C407" s="9" t="s">
        <v>1565</v>
      </c>
      <c r="D407" s="9" t="s">
        <v>1684</v>
      </c>
      <c r="E407" s="9" t="s">
        <v>1564</v>
      </c>
      <c r="F407" s="7" t="s">
        <v>1566</v>
      </c>
      <c r="G407" s="9" t="s">
        <v>1626</v>
      </c>
      <c r="H407" s="9" t="s">
        <v>1625</v>
      </c>
      <c r="I407" s="8">
        <v>404739.26</v>
      </c>
      <c r="J407" s="8">
        <v>176800</v>
      </c>
      <c r="K407" s="8">
        <v>0</v>
      </c>
      <c r="L407" s="8">
        <f t="shared" si="13"/>
        <v>176800</v>
      </c>
      <c r="M407" s="8">
        <v>303554.45</v>
      </c>
      <c r="N407" s="8">
        <f t="shared" si="14"/>
        <v>126754.45000000001</v>
      </c>
    </row>
    <row r="408" spans="2:14" ht="60">
      <c r="B408" s="9" t="s">
        <v>450</v>
      </c>
      <c r="C408" s="9" t="s">
        <v>451</v>
      </c>
      <c r="D408" s="9" t="s">
        <v>1682</v>
      </c>
      <c r="E408" s="9" t="s">
        <v>450</v>
      </c>
      <c r="F408" s="7" t="s">
        <v>2796</v>
      </c>
      <c r="G408" s="9" t="s">
        <v>1626</v>
      </c>
      <c r="H408" s="9" t="s">
        <v>1625</v>
      </c>
      <c r="I408" s="8">
        <v>2793429.74</v>
      </c>
      <c r="J408" s="6">
        <v>0.01</v>
      </c>
      <c r="K408" s="8">
        <v>0</v>
      </c>
      <c r="L408" s="8">
        <f t="shared" si="13"/>
        <v>0.01</v>
      </c>
      <c r="M408" s="8">
        <v>370408.79</v>
      </c>
      <c r="N408" s="8">
        <f t="shared" si="14"/>
        <v>370408.77999999997</v>
      </c>
    </row>
    <row r="409" spans="2:14" ht="45">
      <c r="B409" s="9" t="s">
        <v>456</v>
      </c>
      <c r="C409" s="9" t="s">
        <v>457</v>
      </c>
      <c r="D409" s="9" t="s">
        <v>1680</v>
      </c>
      <c r="E409" s="9" t="s">
        <v>456</v>
      </c>
      <c r="F409" s="7" t="s">
        <v>2790</v>
      </c>
      <c r="G409" s="9" t="s">
        <v>1626</v>
      </c>
      <c r="H409" s="9" t="s">
        <v>1625</v>
      </c>
      <c r="I409" s="8">
        <v>3894455.29</v>
      </c>
      <c r="J409" s="8">
        <v>38212.867647058825</v>
      </c>
      <c r="K409" s="8">
        <v>0</v>
      </c>
      <c r="L409" s="8">
        <f t="shared" si="13"/>
        <v>38212.867647058825</v>
      </c>
      <c r="M409" s="8">
        <v>595851.66</v>
      </c>
      <c r="N409" s="8">
        <f t="shared" si="14"/>
        <v>557638.79235294124</v>
      </c>
    </row>
    <row r="410" spans="2:14" ht="45">
      <c r="B410" s="9" t="s">
        <v>1164</v>
      </c>
      <c r="C410" s="9" t="s">
        <v>1165</v>
      </c>
      <c r="D410" s="9" t="s">
        <v>1678</v>
      </c>
      <c r="E410" s="9" t="s">
        <v>1164</v>
      </c>
      <c r="F410" s="7" t="s">
        <v>27195</v>
      </c>
      <c r="G410" s="9" t="s">
        <v>1622</v>
      </c>
      <c r="H410" s="9" t="s">
        <v>1625</v>
      </c>
      <c r="I410" s="8">
        <v>240895.83</v>
      </c>
      <c r="J410" s="8">
        <v>168940.48917907511</v>
      </c>
      <c r="K410" s="8">
        <v>0</v>
      </c>
      <c r="L410" s="8">
        <f t="shared" si="13"/>
        <v>168940.48917907511</v>
      </c>
      <c r="M410" s="8">
        <v>203460.62</v>
      </c>
      <c r="N410" s="8">
        <f t="shared" si="14"/>
        <v>34520.130820924882</v>
      </c>
    </row>
    <row r="411" spans="2:14" ht="45">
      <c r="B411" s="9" t="s">
        <v>462</v>
      </c>
      <c r="C411" s="9" t="s">
        <v>463</v>
      </c>
      <c r="D411" s="9" t="s">
        <v>1676</v>
      </c>
      <c r="E411" s="9" t="s">
        <v>462</v>
      </c>
      <c r="F411" s="7" t="s">
        <v>2673</v>
      </c>
      <c r="G411" s="9" t="s">
        <v>1626</v>
      </c>
      <c r="H411" s="9" t="s">
        <v>1625</v>
      </c>
      <c r="I411" s="8">
        <v>125226080.43000001</v>
      </c>
      <c r="J411" s="8">
        <v>10054028.244565219</v>
      </c>
      <c r="K411" s="8">
        <v>0</v>
      </c>
      <c r="L411" s="8">
        <f t="shared" si="13"/>
        <v>10054028.244565219</v>
      </c>
      <c r="M411" s="8">
        <v>15177400.949999999</v>
      </c>
      <c r="N411" s="8">
        <f t="shared" si="14"/>
        <v>5123372.7054347806</v>
      </c>
    </row>
    <row r="412" spans="2:14" ht="30">
      <c r="B412" s="9" t="s">
        <v>1615</v>
      </c>
      <c r="C412" s="9" t="s">
        <v>1675</v>
      </c>
      <c r="D412" s="9" t="s">
        <v>1674</v>
      </c>
      <c r="E412" s="9" t="s">
        <v>1615</v>
      </c>
      <c r="F412" s="7" t="s">
        <v>2665</v>
      </c>
      <c r="G412" s="9" t="s">
        <v>1626</v>
      </c>
      <c r="H412" s="9" t="s">
        <v>1625</v>
      </c>
      <c r="I412" s="8">
        <v>84787490.969999999</v>
      </c>
      <c r="J412" s="8">
        <v>6494436.826086957</v>
      </c>
      <c r="K412" s="8">
        <v>0</v>
      </c>
      <c r="L412" s="8">
        <f t="shared" si="13"/>
        <v>6494436.826086957</v>
      </c>
      <c r="M412" s="8">
        <v>13226848.6</v>
      </c>
      <c r="N412" s="8">
        <f t="shared" si="14"/>
        <v>6732411.7739130426</v>
      </c>
    </row>
    <row r="413" spans="2:14" ht="30">
      <c r="B413" s="9" t="s">
        <v>465</v>
      </c>
      <c r="C413" s="9" t="s">
        <v>466</v>
      </c>
      <c r="D413" s="9" t="s">
        <v>1673</v>
      </c>
      <c r="E413" s="9" t="s">
        <v>465</v>
      </c>
      <c r="F413" s="7" t="s">
        <v>1672</v>
      </c>
      <c r="G413" s="9" t="s">
        <v>1626</v>
      </c>
      <c r="H413" s="9" t="s">
        <v>1625</v>
      </c>
      <c r="I413" s="8">
        <v>57378464.770000003</v>
      </c>
      <c r="J413" s="8">
        <v>9403234</v>
      </c>
      <c r="K413" s="8">
        <v>0</v>
      </c>
      <c r="L413" s="8">
        <f t="shared" si="13"/>
        <v>9403234</v>
      </c>
      <c r="M413" s="8">
        <v>16111872.91</v>
      </c>
      <c r="N413" s="8">
        <f t="shared" si="14"/>
        <v>6708638.9100000001</v>
      </c>
    </row>
    <row r="414" spans="2:14" ht="30">
      <c r="B414" s="9" t="s">
        <v>1167</v>
      </c>
      <c r="C414" s="9" t="s">
        <v>1168</v>
      </c>
      <c r="D414" s="9" t="s">
        <v>1671</v>
      </c>
      <c r="E414" s="9" t="s">
        <v>1167</v>
      </c>
      <c r="F414" s="7" t="s">
        <v>1670</v>
      </c>
      <c r="G414" s="9" t="s">
        <v>1622</v>
      </c>
      <c r="H414" s="9" t="s">
        <v>1625</v>
      </c>
      <c r="I414" s="8">
        <v>179810345.75999999</v>
      </c>
      <c r="J414" s="8">
        <v>22036144.162500001</v>
      </c>
      <c r="K414" s="8">
        <v>74369683</v>
      </c>
      <c r="L414" s="8">
        <f t="shared" si="13"/>
        <v>96405827.162499994</v>
      </c>
      <c r="M414" s="8">
        <v>43154482.979999997</v>
      </c>
      <c r="N414" s="8">
        <f t="shared" si="14"/>
        <v>-53251344.182499997</v>
      </c>
    </row>
    <row r="415" spans="2:14" ht="45">
      <c r="B415" s="9" t="s">
        <v>1667</v>
      </c>
      <c r="C415" s="9" t="s">
        <v>1669</v>
      </c>
      <c r="D415" s="9" t="s">
        <v>1668</v>
      </c>
      <c r="E415" s="9" t="s">
        <v>1667</v>
      </c>
      <c r="F415" s="7" t="s">
        <v>27196</v>
      </c>
      <c r="G415" s="9" t="s">
        <v>1660</v>
      </c>
      <c r="H415" s="9" t="s">
        <v>1625</v>
      </c>
      <c r="I415" s="8">
        <v>4677741.18</v>
      </c>
      <c r="J415" s="8">
        <v>1504385.4600000002</v>
      </c>
      <c r="K415" s="8">
        <v>0</v>
      </c>
      <c r="L415" s="8">
        <f t="shared" si="13"/>
        <v>1504385.4600000002</v>
      </c>
      <c r="M415" s="8">
        <v>2337935.04</v>
      </c>
      <c r="N415" s="8">
        <f t="shared" si="14"/>
        <v>833549.57999999984</v>
      </c>
    </row>
    <row r="416" spans="2:14" ht="30">
      <c r="B416" s="9" t="s">
        <v>1690</v>
      </c>
      <c r="C416" s="9" t="s">
        <v>1692</v>
      </c>
      <c r="D416" s="9" t="s">
        <v>1691</v>
      </c>
      <c r="E416" s="9" t="s">
        <v>1690</v>
      </c>
      <c r="F416" s="7" t="s">
        <v>27197</v>
      </c>
      <c r="G416" s="9" t="s">
        <v>1660</v>
      </c>
      <c r="H416" s="9" t="s">
        <v>1625</v>
      </c>
      <c r="I416" s="8">
        <v>82055814.099999994</v>
      </c>
      <c r="J416" s="8">
        <v>23660801.829999998</v>
      </c>
      <c r="K416" s="8">
        <v>0</v>
      </c>
      <c r="L416" s="8">
        <f t="shared" si="13"/>
        <v>23660801.829999998</v>
      </c>
      <c r="M416" s="8">
        <v>29293925.640000001</v>
      </c>
      <c r="N416" s="8">
        <f t="shared" si="14"/>
        <v>5633123.8100000024</v>
      </c>
    </row>
    <row r="417" spans="2:14" ht="45">
      <c r="B417" s="9" t="s">
        <v>468</v>
      </c>
      <c r="C417" s="9" t="s">
        <v>469</v>
      </c>
      <c r="D417" s="9" t="s">
        <v>1662</v>
      </c>
      <c r="E417" s="9" t="s">
        <v>468</v>
      </c>
      <c r="F417" s="7" t="s">
        <v>27198</v>
      </c>
      <c r="G417" s="9" t="s">
        <v>1660</v>
      </c>
      <c r="H417" s="9" t="s">
        <v>1625</v>
      </c>
      <c r="I417" s="8">
        <v>77341495.769999996</v>
      </c>
      <c r="J417" s="8">
        <v>8951729.4779116474</v>
      </c>
      <c r="K417" s="8">
        <v>0</v>
      </c>
      <c r="L417" s="8">
        <f t="shared" si="13"/>
        <v>8951729.4779116474</v>
      </c>
      <c r="M417" s="8">
        <v>26033147.469999999</v>
      </c>
      <c r="N417" s="8">
        <f t="shared" si="14"/>
        <v>17081417.992088351</v>
      </c>
    </row>
    <row r="418" spans="2:14" ht="45">
      <c r="B418" s="9" t="s">
        <v>1664</v>
      </c>
      <c r="C418" s="9" t="s">
        <v>1666</v>
      </c>
      <c r="D418" s="9" t="s">
        <v>1665</v>
      </c>
      <c r="E418" s="9" t="s">
        <v>1664</v>
      </c>
      <c r="F418" s="7" t="s">
        <v>1663</v>
      </c>
      <c r="G418" s="9" t="s">
        <v>1660</v>
      </c>
      <c r="H418" s="9" t="s">
        <v>1625</v>
      </c>
      <c r="I418" s="8">
        <v>243915283.44999999</v>
      </c>
      <c r="J418" s="8">
        <v>79421619.609999999</v>
      </c>
      <c r="K418" s="8">
        <v>0</v>
      </c>
      <c r="L418" s="8">
        <f t="shared" si="13"/>
        <v>79421619.609999999</v>
      </c>
      <c r="M418" s="8">
        <v>102005371.53</v>
      </c>
      <c r="N418" s="8">
        <f t="shared" si="14"/>
        <v>22583751.920000002</v>
      </c>
    </row>
    <row r="419" spans="2:14" ht="30">
      <c r="B419" s="9" t="s">
        <v>471</v>
      </c>
      <c r="C419" s="9" t="s">
        <v>472</v>
      </c>
      <c r="D419" s="9" t="s">
        <v>1656</v>
      </c>
      <c r="E419" s="9" t="s">
        <v>471</v>
      </c>
      <c r="F419" s="7" t="s">
        <v>1655</v>
      </c>
      <c r="G419" s="9" t="s">
        <v>1626</v>
      </c>
      <c r="H419" s="9" t="s">
        <v>1625</v>
      </c>
      <c r="I419" s="8">
        <v>4564871.34</v>
      </c>
      <c r="J419" s="8">
        <v>421126.73750000005</v>
      </c>
      <c r="K419" s="8">
        <v>0</v>
      </c>
      <c r="L419" s="8">
        <f t="shared" si="13"/>
        <v>421126.73750000005</v>
      </c>
      <c r="M419" s="8">
        <v>912974.27</v>
      </c>
      <c r="N419" s="8">
        <f t="shared" si="14"/>
        <v>491847.53249999997</v>
      </c>
    </row>
    <row r="420" spans="2:14" ht="45">
      <c r="B420" s="9" t="s">
        <v>474</v>
      </c>
      <c r="C420" s="9" t="s">
        <v>475</v>
      </c>
      <c r="D420" s="9" t="s">
        <v>3070</v>
      </c>
      <c r="E420" s="9" t="s">
        <v>474</v>
      </c>
      <c r="F420" s="7" t="s">
        <v>2594</v>
      </c>
      <c r="G420" s="9" t="s">
        <v>1622</v>
      </c>
      <c r="H420" s="9" t="s">
        <v>1621</v>
      </c>
      <c r="I420" s="8">
        <v>8287438.1399999997</v>
      </c>
      <c r="J420" s="8">
        <v>4438081.9053303152</v>
      </c>
      <c r="K420" s="8">
        <v>0</v>
      </c>
      <c r="L420" s="8">
        <f t="shared" si="13"/>
        <v>4438081.9053303152</v>
      </c>
      <c r="M420" s="8">
        <v>4097309.42</v>
      </c>
      <c r="N420" s="8">
        <f t="shared" si="14"/>
        <v>-340772.48533031531</v>
      </c>
    </row>
    <row r="421" spans="2:14" ht="45">
      <c r="B421" s="9" t="s">
        <v>1170</v>
      </c>
      <c r="C421" s="9" t="s">
        <v>1171</v>
      </c>
      <c r="D421" s="9" t="s">
        <v>1649</v>
      </c>
      <c r="E421" s="9" t="s">
        <v>1170</v>
      </c>
      <c r="F421" s="7" t="s">
        <v>2614</v>
      </c>
      <c r="G421" s="9" t="s">
        <v>1622</v>
      </c>
      <c r="H421" s="9" t="s">
        <v>1625</v>
      </c>
      <c r="I421" s="8">
        <v>9057019.1899999995</v>
      </c>
      <c r="J421" s="8">
        <v>3066042.2504076697</v>
      </c>
      <c r="K421" s="8">
        <v>0</v>
      </c>
      <c r="L421" s="8">
        <f t="shared" si="13"/>
        <v>3066042.2504076697</v>
      </c>
      <c r="M421" s="8">
        <v>2985193.52</v>
      </c>
      <c r="N421" s="8">
        <f t="shared" si="14"/>
        <v>-80848.730407669675</v>
      </c>
    </row>
    <row r="422" spans="2:14" ht="60">
      <c r="B422" s="9" t="s">
        <v>1173</v>
      </c>
      <c r="C422" s="9" t="s">
        <v>1174</v>
      </c>
      <c r="D422" s="9" t="s">
        <v>1648</v>
      </c>
      <c r="E422" s="9" t="s">
        <v>1173</v>
      </c>
      <c r="F422" s="7" t="s">
        <v>2760</v>
      </c>
      <c r="G422" s="9" t="s">
        <v>1626</v>
      </c>
      <c r="H422" s="9" t="s">
        <v>1625</v>
      </c>
      <c r="I422" s="8">
        <v>161158520.03999999</v>
      </c>
      <c r="J422" s="8">
        <v>9487342.8402366843</v>
      </c>
      <c r="K422" s="8">
        <v>0</v>
      </c>
      <c r="L422" s="8">
        <f t="shared" si="13"/>
        <v>9487342.8402366843</v>
      </c>
      <c r="M422" s="8">
        <v>16599327.560000001</v>
      </c>
      <c r="N422" s="8">
        <f t="shared" si="14"/>
        <v>7111984.7197633162</v>
      </c>
    </row>
    <row r="423" spans="2:14" ht="45">
      <c r="B423" s="9" t="s">
        <v>1403</v>
      </c>
      <c r="C423" s="9" t="s">
        <v>1404</v>
      </c>
      <c r="D423" s="9" t="s">
        <v>1646</v>
      </c>
      <c r="E423" s="9" t="s">
        <v>1403</v>
      </c>
      <c r="F423" s="7" t="s">
        <v>27199</v>
      </c>
      <c r="G423" s="9" t="s">
        <v>1626</v>
      </c>
      <c r="H423" s="9" t="s">
        <v>1625</v>
      </c>
      <c r="I423" s="8">
        <v>253215222.95000002</v>
      </c>
      <c r="J423" s="8">
        <v>16235481.4556213</v>
      </c>
      <c r="K423" s="8">
        <v>0</v>
      </c>
      <c r="L423" s="8">
        <f t="shared" si="13"/>
        <v>16235481.4556213</v>
      </c>
      <c r="M423" s="8">
        <v>25827952.75</v>
      </c>
      <c r="N423" s="8">
        <f t="shared" si="14"/>
        <v>9592471.2943786997</v>
      </c>
    </row>
    <row r="424" spans="2:14" ht="45">
      <c r="B424" s="9" t="s">
        <v>1321</v>
      </c>
      <c r="C424" s="9" t="s">
        <v>1322</v>
      </c>
      <c r="D424" s="9" t="s">
        <v>1644</v>
      </c>
      <c r="E424" s="9" t="s">
        <v>1321</v>
      </c>
      <c r="F424" s="7" t="s">
        <v>2967</v>
      </c>
      <c r="G424" s="9" t="s">
        <v>1626</v>
      </c>
      <c r="H424" s="9" t="s">
        <v>1625</v>
      </c>
      <c r="I424" s="8">
        <v>652373953.36000001</v>
      </c>
      <c r="J424" s="8">
        <v>41681057.644171789</v>
      </c>
      <c r="K424" s="8">
        <v>0</v>
      </c>
      <c r="L424" s="8">
        <f t="shared" si="13"/>
        <v>41681057.644171789</v>
      </c>
      <c r="M424" s="8">
        <v>80633420.629999995</v>
      </c>
      <c r="N424" s="8">
        <f t="shared" si="14"/>
        <v>38952362.985828206</v>
      </c>
    </row>
    <row r="425" spans="2:14" ht="60">
      <c r="B425" s="9" t="s">
        <v>1580</v>
      </c>
      <c r="C425" s="9" t="s">
        <v>1581</v>
      </c>
      <c r="D425" s="9" t="s">
        <v>1643</v>
      </c>
      <c r="E425" s="9" t="s">
        <v>1580</v>
      </c>
      <c r="F425" s="7" t="s">
        <v>2867</v>
      </c>
      <c r="G425" s="9" t="s">
        <v>1626</v>
      </c>
      <c r="H425" s="9" t="s">
        <v>1625</v>
      </c>
      <c r="I425" s="8">
        <v>51121.599999999999</v>
      </c>
      <c r="J425" s="6">
        <v>0.01</v>
      </c>
      <c r="K425" s="8">
        <v>0</v>
      </c>
      <c r="L425" s="8">
        <f t="shared" si="13"/>
        <v>0.01</v>
      </c>
      <c r="M425" s="8">
        <v>31368.21</v>
      </c>
      <c r="N425" s="8">
        <f t="shared" si="14"/>
        <v>31368.2</v>
      </c>
    </row>
    <row r="426" spans="2:14" ht="45">
      <c r="B426" s="9" t="s">
        <v>1601</v>
      </c>
      <c r="C426" s="9" t="s">
        <v>2129</v>
      </c>
      <c r="D426" s="9" t="s">
        <v>2128</v>
      </c>
      <c r="E426" s="9" t="s">
        <v>1601</v>
      </c>
      <c r="F426" s="7" t="s">
        <v>27200</v>
      </c>
      <c r="G426" s="9" t="s">
        <v>1626</v>
      </c>
      <c r="H426" s="9" t="s">
        <v>1625</v>
      </c>
      <c r="I426" s="8">
        <v>91882880.120000005</v>
      </c>
      <c r="J426" s="8">
        <v>4396180.4320987649</v>
      </c>
      <c r="K426" s="8">
        <v>0</v>
      </c>
      <c r="L426" s="8">
        <f t="shared" si="13"/>
        <v>4396180.4320987649</v>
      </c>
      <c r="M426" s="8">
        <v>9280170.8900000006</v>
      </c>
      <c r="N426" s="8">
        <f t="shared" si="14"/>
        <v>4883990.4579012357</v>
      </c>
    </row>
    <row r="427" spans="2:14" ht="75">
      <c r="B427" s="9" t="s">
        <v>486</v>
      </c>
      <c r="C427" s="9" t="s">
        <v>487</v>
      </c>
      <c r="D427" s="9" t="s">
        <v>1642</v>
      </c>
      <c r="E427" s="9" t="s">
        <v>486</v>
      </c>
      <c r="F427" s="7" t="s">
        <v>27201</v>
      </c>
      <c r="G427" s="9" t="s">
        <v>1626</v>
      </c>
      <c r="H427" s="9" t="s">
        <v>1625</v>
      </c>
      <c r="I427" s="8">
        <v>700525.27</v>
      </c>
      <c r="J427" s="8">
        <v>27241.863970588245</v>
      </c>
      <c r="K427" s="8">
        <v>0</v>
      </c>
      <c r="L427" s="8">
        <f t="shared" si="13"/>
        <v>27241.863970588245</v>
      </c>
      <c r="M427" s="8">
        <v>164343.23000000001</v>
      </c>
      <c r="N427" s="8">
        <f t="shared" si="14"/>
        <v>137101.36602941176</v>
      </c>
    </row>
    <row r="428" spans="2:14" ht="30">
      <c r="B428" s="9" t="s">
        <v>1185</v>
      </c>
      <c r="C428" s="9" t="s">
        <v>1186</v>
      </c>
      <c r="D428" s="9" t="s">
        <v>1634</v>
      </c>
      <c r="E428" s="9" t="s">
        <v>1185</v>
      </c>
      <c r="F428" s="7" t="s">
        <v>2541</v>
      </c>
      <c r="G428" s="9" t="s">
        <v>1626</v>
      </c>
      <c r="H428" s="9" t="s">
        <v>1625</v>
      </c>
      <c r="I428" s="8">
        <v>34608474.490000002</v>
      </c>
      <c r="J428" s="8">
        <v>1499503.625</v>
      </c>
      <c r="K428" s="8">
        <v>0</v>
      </c>
      <c r="L428" s="8">
        <f t="shared" si="13"/>
        <v>1499503.625</v>
      </c>
      <c r="M428" s="8">
        <v>4893638.29</v>
      </c>
      <c r="N428" s="8">
        <f t="shared" si="14"/>
        <v>3394134.665</v>
      </c>
    </row>
    <row r="429" spans="2:14" ht="60">
      <c r="B429" s="9" t="s">
        <v>1523</v>
      </c>
      <c r="C429" s="9" t="s">
        <v>1524</v>
      </c>
      <c r="D429" s="9" t="s">
        <v>3062</v>
      </c>
      <c r="E429" s="9" t="s">
        <v>1523</v>
      </c>
      <c r="F429" s="7" t="s">
        <v>2809</v>
      </c>
      <c r="G429" s="9" t="s">
        <v>1626</v>
      </c>
      <c r="H429" s="9" t="s">
        <v>1625</v>
      </c>
      <c r="I429" s="8">
        <v>185286.99</v>
      </c>
      <c r="J429" s="6">
        <v>0.01</v>
      </c>
      <c r="K429" s="8">
        <v>0</v>
      </c>
      <c r="L429" s="8">
        <f t="shared" si="13"/>
        <v>0.01</v>
      </c>
      <c r="M429" s="8">
        <v>24087.31</v>
      </c>
      <c r="N429" s="8">
        <f t="shared" si="14"/>
        <v>24087.300000000003</v>
      </c>
    </row>
    <row r="430" spans="2:14" ht="45">
      <c r="B430" s="9" t="s">
        <v>1591</v>
      </c>
      <c r="C430" s="9" t="s">
        <v>1592</v>
      </c>
      <c r="D430" s="9" t="s">
        <v>3063</v>
      </c>
      <c r="E430" s="9" t="s">
        <v>1591</v>
      </c>
      <c r="F430" s="7" t="s">
        <v>2756</v>
      </c>
      <c r="G430" s="9" t="s">
        <v>1626</v>
      </c>
      <c r="H430" s="9" t="s">
        <v>1625</v>
      </c>
      <c r="I430" s="8">
        <v>574351.26</v>
      </c>
      <c r="J430" s="8">
        <v>217469.52662721893</v>
      </c>
      <c r="K430" s="8">
        <v>0</v>
      </c>
      <c r="L430" s="8">
        <f t="shared" si="13"/>
        <v>217469.52662721893</v>
      </c>
      <c r="M430" s="8">
        <v>407789.39</v>
      </c>
      <c r="N430" s="8">
        <f t="shared" si="14"/>
        <v>190319.86337278108</v>
      </c>
    </row>
    <row r="431" spans="2:14" ht="60">
      <c r="B431" s="9" t="s">
        <v>625</v>
      </c>
      <c r="C431" s="9" t="s">
        <v>626</v>
      </c>
      <c r="D431" s="9" t="s">
        <v>1633</v>
      </c>
      <c r="E431" s="9" t="s">
        <v>625</v>
      </c>
      <c r="F431" s="7" t="s">
        <v>2607</v>
      </c>
      <c r="G431" s="9" t="s">
        <v>1622</v>
      </c>
      <c r="H431" s="9" t="s">
        <v>1625</v>
      </c>
      <c r="I431" s="8">
        <v>996835.6</v>
      </c>
      <c r="J431" s="8">
        <v>401918.7198282053</v>
      </c>
      <c r="K431" s="8">
        <v>0</v>
      </c>
      <c r="L431" s="8">
        <f t="shared" si="13"/>
        <v>401918.7198282053</v>
      </c>
      <c r="M431" s="8">
        <v>402721.58</v>
      </c>
      <c r="N431" s="8">
        <f t="shared" si="14"/>
        <v>802.86017179471673</v>
      </c>
    </row>
    <row r="432" spans="2:14" ht="75">
      <c r="B432" s="9" t="s">
        <v>1188</v>
      </c>
      <c r="C432" s="9" t="s">
        <v>1189</v>
      </c>
      <c r="D432" s="9" t="s">
        <v>1632</v>
      </c>
      <c r="E432" s="9" t="s">
        <v>1188</v>
      </c>
      <c r="F432" s="7" t="s">
        <v>2954</v>
      </c>
      <c r="G432" s="9" t="s">
        <v>1622</v>
      </c>
      <c r="H432" s="9" t="s">
        <v>1625</v>
      </c>
      <c r="I432" s="8">
        <v>760544.1</v>
      </c>
      <c r="J432" s="8">
        <v>235377.40837156976</v>
      </c>
      <c r="K432" s="8">
        <v>0</v>
      </c>
      <c r="L432" s="8">
        <f t="shared" si="13"/>
        <v>235377.40837156976</v>
      </c>
      <c r="M432" s="8">
        <v>168992.9</v>
      </c>
      <c r="N432" s="8">
        <f t="shared" si="14"/>
        <v>-66384.508371569769</v>
      </c>
    </row>
    <row r="433" spans="2:14" ht="60">
      <c r="B433" s="9" t="s">
        <v>496</v>
      </c>
      <c r="C433" s="9" t="s">
        <v>497</v>
      </c>
      <c r="D433" s="9" t="s">
        <v>1631</v>
      </c>
      <c r="E433" s="9" t="s">
        <v>496</v>
      </c>
      <c r="F433" s="7" t="s">
        <v>2595</v>
      </c>
      <c r="G433" s="9" t="s">
        <v>1622</v>
      </c>
      <c r="H433" s="9" t="s">
        <v>1621</v>
      </c>
      <c r="I433" s="8">
        <v>60084.35</v>
      </c>
      <c r="J433" s="8">
        <v>38128.09506489143</v>
      </c>
      <c r="K433" s="8">
        <v>0</v>
      </c>
      <c r="L433" s="8">
        <f t="shared" si="13"/>
        <v>38128.09506489143</v>
      </c>
      <c r="M433" s="8">
        <v>75249.64</v>
      </c>
      <c r="N433" s="8">
        <f t="shared" si="14"/>
        <v>37121.54493510857</v>
      </c>
    </row>
    <row r="434" spans="2:14" ht="30">
      <c r="B434" s="9" t="s">
        <v>1191</v>
      </c>
      <c r="C434" s="9" t="s">
        <v>1192</v>
      </c>
      <c r="D434" s="9" t="s">
        <v>1630</v>
      </c>
      <c r="E434" s="9" t="s">
        <v>1191</v>
      </c>
      <c r="F434" s="7" t="s">
        <v>1629</v>
      </c>
      <c r="G434" s="9" t="s">
        <v>1626</v>
      </c>
      <c r="H434" s="9" t="s">
        <v>1621</v>
      </c>
      <c r="I434" s="8">
        <v>55112</v>
      </c>
      <c r="J434" s="8">
        <v>23944.511907411175</v>
      </c>
      <c r="K434" s="8">
        <v>0</v>
      </c>
      <c r="L434" s="8">
        <f t="shared" si="13"/>
        <v>23944.511907411175</v>
      </c>
      <c r="M434" s="8">
        <v>32516.080000000002</v>
      </c>
      <c r="N434" s="8">
        <f t="shared" si="14"/>
        <v>8571.5680925888264</v>
      </c>
    </row>
    <row r="435" spans="2:14" ht="30">
      <c r="B435" s="9" t="s">
        <v>1200</v>
      </c>
      <c r="C435" s="9" t="s">
        <v>1201</v>
      </c>
      <c r="D435" s="9" t="s">
        <v>1624</v>
      </c>
      <c r="E435" s="9" t="s">
        <v>1200</v>
      </c>
      <c r="F435" s="7" t="s">
        <v>1623</v>
      </c>
      <c r="G435" s="9" t="s">
        <v>1622</v>
      </c>
      <c r="H435" s="9" t="s">
        <v>1621</v>
      </c>
      <c r="I435" s="8">
        <v>385946.8</v>
      </c>
      <c r="J435" s="8">
        <v>200094.40162379527</v>
      </c>
      <c r="K435" s="8">
        <v>0</v>
      </c>
      <c r="L435" s="8">
        <f t="shared" si="13"/>
        <v>200094.40162379527</v>
      </c>
      <c r="M435" s="8">
        <v>194787.35</v>
      </c>
      <c r="N435" s="8">
        <f t="shared" si="14"/>
        <v>-5307.0516237952688</v>
      </c>
    </row>
  </sheetData>
  <autoFilter ref="A6:N435" xr:uid="{6FAB7C4B-B8FD-4462-AC64-BA2A8E6C2E4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943A6-2326-4F95-9FAE-1975346B0A10}">
  <sheetPr>
    <tabColor theme="9" tint="0.59999389629810485"/>
  </sheetPr>
  <dimension ref="A1:M427"/>
  <sheetViews>
    <sheetView topLeftCell="B1" workbookViewId="0">
      <selection activeCell="M6" sqref="M6"/>
    </sheetView>
  </sheetViews>
  <sheetFormatPr defaultColWidth="9.09765625" defaultRowHeight="15"/>
  <cols>
    <col min="1" max="1" width="11.296875" style="9" customWidth="1"/>
    <col min="2" max="2" width="9.09765625" style="9"/>
    <col min="3" max="3" width="13.69921875" style="9" customWidth="1"/>
    <col min="4" max="4" width="9.09765625" style="9"/>
    <col min="5" max="5" width="10.5" style="9" customWidth="1"/>
    <col min="6" max="6" width="24.59765625" style="7" customWidth="1"/>
    <col min="7" max="8" width="9.09765625" style="9"/>
    <col min="9" max="10" width="17.8984375" style="9" bestFit="1" customWidth="1"/>
    <col min="11" max="11" width="16.19921875" style="9" bestFit="1" customWidth="1"/>
    <col min="12" max="12" width="15.09765625" style="9" customWidth="1"/>
    <col min="13" max="13" width="15.19921875" style="9" bestFit="1" customWidth="1"/>
    <col min="14" max="16384" width="9.09765625" style="9"/>
  </cols>
  <sheetData>
    <row r="1" spans="1:13">
      <c r="H1" s="9" t="s">
        <v>27103</v>
      </c>
      <c r="I1" s="399">
        <f>I2-I3</f>
        <v>0</v>
      </c>
      <c r="J1" s="399">
        <f>J2-J3</f>
        <v>0</v>
      </c>
    </row>
    <row r="2" spans="1:13">
      <c r="I2" s="400">
        <v>9978443402.4299984</v>
      </c>
      <c r="J2" s="400">
        <v>1028764859.0023407</v>
      </c>
    </row>
    <row r="3" spans="1:13">
      <c r="I3" s="401">
        <f>SUM(I7:I411)</f>
        <v>9978443402.4299984</v>
      </c>
      <c r="J3" s="401">
        <f>SUM(J7:J411)</f>
        <v>1028764859.0023407</v>
      </c>
    </row>
    <row r="5" spans="1:13" ht="90">
      <c r="A5" s="151" t="s">
        <v>22901</v>
      </c>
      <c r="B5" s="152"/>
      <c r="C5" s="151" t="s">
        <v>22902</v>
      </c>
      <c r="D5" s="151" t="s">
        <v>22903</v>
      </c>
      <c r="E5" s="151" t="s">
        <v>22904</v>
      </c>
      <c r="F5" s="151" t="s">
        <v>22905</v>
      </c>
      <c r="G5" s="151" t="s">
        <v>22906</v>
      </c>
      <c r="H5" s="151" t="s">
        <v>22907</v>
      </c>
      <c r="I5" s="151" t="s">
        <v>22908</v>
      </c>
      <c r="J5" s="151" t="s">
        <v>22909</v>
      </c>
      <c r="K5" s="151" t="s">
        <v>22911</v>
      </c>
      <c r="L5" s="151" t="s">
        <v>22912</v>
      </c>
      <c r="M5" s="151" t="s">
        <v>22913</v>
      </c>
    </row>
    <row r="6" spans="1:13" ht="60">
      <c r="A6" s="152"/>
      <c r="B6" s="151" t="s">
        <v>0</v>
      </c>
      <c r="C6" s="151" t="s">
        <v>1</v>
      </c>
      <c r="D6" s="151" t="s">
        <v>3266</v>
      </c>
      <c r="E6" s="151" t="s">
        <v>3217</v>
      </c>
      <c r="F6" s="151" t="s">
        <v>2985</v>
      </c>
      <c r="G6" s="151" t="s">
        <v>22914</v>
      </c>
      <c r="H6" s="151" t="s">
        <v>22915</v>
      </c>
      <c r="I6" s="151" t="s">
        <v>3321</v>
      </c>
      <c r="J6" s="151" t="s">
        <v>22916</v>
      </c>
      <c r="K6" s="151" t="s">
        <v>22918</v>
      </c>
      <c r="L6" s="151" t="s">
        <v>22919</v>
      </c>
      <c r="M6" s="151" t="s">
        <v>22920</v>
      </c>
    </row>
    <row r="7" spans="1:13">
      <c r="B7" s="9" t="s">
        <v>4</v>
      </c>
      <c r="C7" s="9">
        <v>1669732178</v>
      </c>
      <c r="D7" s="9" t="s">
        <v>2275</v>
      </c>
      <c r="E7" s="9" t="s">
        <v>4</v>
      </c>
      <c r="F7" s="7" t="s">
        <v>2274</v>
      </c>
      <c r="G7" s="9" t="s">
        <v>1626</v>
      </c>
      <c r="H7" s="9" t="s">
        <v>1625</v>
      </c>
      <c r="I7" s="400">
        <v>7410742.2699999996</v>
      </c>
      <c r="J7" s="400">
        <v>181942.0404411765</v>
      </c>
      <c r="K7" s="400">
        <f t="shared" ref="K7:K70" si="0">J7</f>
        <v>181942.0404411765</v>
      </c>
      <c r="L7" s="402">
        <v>952606.45</v>
      </c>
      <c r="M7" s="6">
        <f>L7-K7</f>
        <v>770664.40955882345</v>
      </c>
    </row>
    <row r="8" spans="1:13" ht="45">
      <c r="B8" s="9" t="s">
        <v>19837</v>
      </c>
      <c r="C8" s="9">
        <v>1649781915</v>
      </c>
      <c r="D8" s="9" t="s">
        <v>19838</v>
      </c>
      <c r="E8" s="9" t="s">
        <v>19837</v>
      </c>
      <c r="F8" s="7" t="s">
        <v>27202</v>
      </c>
      <c r="G8" s="9" t="s">
        <v>1626</v>
      </c>
      <c r="H8" s="9" t="s">
        <v>1625</v>
      </c>
      <c r="I8" s="400">
        <v>3509450.89</v>
      </c>
      <c r="J8" s="400">
        <v>512513.94999999995</v>
      </c>
      <c r="K8" s="400">
        <f t="shared" si="0"/>
        <v>512513.94999999995</v>
      </c>
      <c r="L8" s="402">
        <v>877713.67</v>
      </c>
      <c r="M8" s="6">
        <f t="shared" ref="M8:M71" si="1">L8-K8</f>
        <v>365199.72000000009</v>
      </c>
    </row>
    <row r="9" spans="1:13" ht="45">
      <c r="B9" s="9" t="s">
        <v>7</v>
      </c>
      <c r="C9" s="9">
        <v>1407169196</v>
      </c>
      <c r="D9" s="9" t="s">
        <v>2271</v>
      </c>
      <c r="E9" s="9" t="s">
        <v>7</v>
      </c>
      <c r="F9" s="7" t="s">
        <v>2542</v>
      </c>
      <c r="G9" s="9" t="s">
        <v>1626</v>
      </c>
      <c r="H9" s="9" t="s">
        <v>1625</v>
      </c>
      <c r="I9" s="400">
        <v>855896.8</v>
      </c>
      <c r="J9" s="400">
        <v>60400.35</v>
      </c>
      <c r="K9" s="400">
        <f t="shared" si="0"/>
        <v>60400.35</v>
      </c>
      <c r="L9" s="402">
        <v>338428.44</v>
      </c>
      <c r="M9" s="6">
        <f t="shared" si="1"/>
        <v>278028.09000000003</v>
      </c>
    </row>
    <row r="10" spans="1:13" ht="30">
      <c r="B10" s="9" t="s">
        <v>502</v>
      </c>
      <c r="C10" s="9">
        <v>1174563779</v>
      </c>
      <c r="D10" s="9" t="s">
        <v>2269</v>
      </c>
      <c r="E10" s="9" t="s">
        <v>502</v>
      </c>
      <c r="F10" s="7" t="s">
        <v>2268</v>
      </c>
      <c r="G10" s="9" t="s">
        <v>1622</v>
      </c>
      <c r="H10" s="9" t="s">
        <v>1625</v>
      </c>
      <c r="I10" s="400">
        <v>2308600.7999999998</v>
      </c>
      <c r="J10" s="400">
        <v>554686.71925000008</v>
      </c>
      <c r="K10" s="400">
        <f t="shared" si="0"/>
        <v>554686.71925000008</v>
      </c>
      <c r="L10" s="402">
        <v>648965</v>
      </c>
      <c r="M10" s="6">
        <f t="shared" si="1"/>
        <v>94278.280749999918</v>
      </c>
    </row>
    <row r="11" spans="1:13">
      <c r="B11" s="9" t="s">
        <v>10</v>
      </c>
      <c r="C11" s="9">
        <v>1457393571</v>
      </c>
      <c r="D11" s="9" t="s">
        <v>2267</v>
      </c>
      <c r="E11" s="9" t="s">
        <v>10</v>
      </c>
      <c r="F11" s="7" t="s">
        <v>2266</v>
      </c>
      <c r="G11" s="9" t="s">
        <v>1622</v>
      </c>
      <c r="H11" s="9" t="s">
        <v>1625</v>
      </c>
      <c r="I11" s="400">
        <v>391263.76</v>
      </c>
      <c r="J11" s="400">
        <v>97517.437249999988</v>
      </c>
      <c r="K11" s="400">
        <f t="shared" si="0"/>
        <v>97517.437249999988</v>
      </c>
      <c r="L11" s="402">
        <v>295094.26</v>
      </c>
      <c r="M11" s="6">
        <f t="shared" si="1"/>
        <v>197576.82275000002</v>
      </c>
    </row>
    <row r="12" spans="1:13">
      <c r="B12" s="9" t="s">
        <v>994</v>
      </c>
      <c r="C12" s="9">
        <v>1093708679</v>
      </c>
      <c r="D12" s="9" t="s">
        <v>1843</v>
      </c>
      <c r="E12" s="9" t="s">
        <v>994</v>
      </c>
      <c r="F12" s="7" t="s">
        <v>27105</v>
      </c>
      <c r="G12" s="9" t="s">
        <v>1626</v>
      </c>
      <c r="H12" s="9" t="s">
        <v>1625</v>
      </c>
      <c r="I12" s="400">
        <v>28314728.850000001</v>
      </c>
      <c r="J12" s="400">
        <v>1782288.8757396452</v>
      </c>
      <c r="K12" s="400">
        <f t="shared" si="0"/>
        <v>1782288.8757396452</v>
      </c>
      <c r="L12" s="402">
        <v>8979155.4900000002</v>
      </c>
      <c r="M12" s="6">
        <f t="shared" si="1"/>
        <v>7196866.614260355</v>
      </c>
    </row>
    <row r="13" spans="1:13" ht="45">
      <c r="B13" s="9" t="s">
        <v>3538</v>
      </c>
      <c r="C13" s="9">
        <v>1942795133</v>
      </c>
      <c r="D13" s="9" t="s">
        <v>19843</v>
      </c>
      <c r="E13" s="9" t="s">
        <v>3538</v>
      </c>
      <c r="F13" s="7" t="s">
        <v>27106</v>
      </c>
      <c r="G13" s="9" t="s">
        <v>1626</v>
      </c>
      <c r="H13" s="9" t="s">
        <v>1625</v>
      </c>
      <c r="I13" s="400">
        <v>5322549.79</v>
      </c>
      <c r="J13" s="400">
        <v>591317.17999999993</v>
      </c>
      <c r="K13" s="400">
        <f t="shared" si="0"/>
        <v>591317.17999999993</v>
      </c>
      <c r="L13" s="402">
        <v>943473.05</v>
      </c>
      <c r="M13" s="6">
        <f t="shared" si="1"/>
        <v>352155.87000000011</v>
      </c>
    </row>
    <row r="14" spans="1:13" ht="30">
      <c r="B14" s="9" t="s">
        <v>1042</v>
      </c>
      <c r="C14" s="9">
        <v>1619115383</v>
      </c>
      <c r="D14" s="9" t="s">
        <v>1797</v>
      </c>
      <c r="E14" s="9" t="s">
        <v>1042</v>
      </c>
      <c r="F14" s="7" t="s">
        <v>27107</v>
      </c>
      <c r="G14" s="9" t="s">
        <v>1626</v>
      </c>
      <c r="H14" s="9" t="s">
        <v>1625</v>
      </c>
      <c r="I14" s="400">
        <v>24257545.809999995</v>
      </c>
      <c r="J14" s="400">
        <v>1081708.6455696202</v>
      </c>
      <c r="K14" s="400">
        <f t="shared" si="0"/>
        <v>1081708.6455696202</v>
      </c>
      <c r="L14" s="402">
        <v>4249621.24</v>
      </c>
      <c r="M14" s="6">
        <f t="shared" si="1"/>
        <v>3167912.59443038</v>
      </c>
    </row>
    <row r="15" spans="1:13" ht="45">
      <c r="B15" s="9" t="s">
        <v>1794</v>
      </c>
      <c r="C15" s="9">
        <v>1154612638</v>
      </c>
      <c r="D15" s="9" t="s">
        <v>1795</v>
      </c>
      <c r="E15" s="9" t="s">
        <v>1794</v>
      </c>
      <c r="F15" s="7" t="s">
        <v>27108</v>
      </c>
      <c r="G15" s="9" t="s">
        <v>1626</v>
      </c>
      <c r="H15" s="9" t="s">
        <v>1625</v>
      </c>
      <c r="I15" s="400">
        <v>2521057.62</v>
      </c>
      <c r="J15" s="400">
        <v>251751.86075949366</v>
      </c>
      <c r="K15" s="400">
        <f t="shared" si="0"/>
        <v>251751.86075949366</v>
      </c>
      <c r="L15" s="402">
        <v>421024.69</v>
      </c>
      <c r="M15" s="6">
        <f t="shared" si="1"/>
        <v>169272.82924050634</v>
      </c>
    </row>
    <row r="16" spans="1:13" ht="45">
      <c r="B16" s="9" t="s">
        <v>390</v>
      </c>
      <c r="C16" s="9">
        <v>1750499273</v>
      </c>
      <c r="D16" s="9" t="s">
        <v>1800</v>
      </c>
      <c r="E16" s="9" t="s">
        <v>390</v>
      </c>
      <c r="F16" s="7" t="s">
        <v>27109</v>
      </c>
      <c r="G16" s="9" t="s">
        <v>1626</v>
      </c>
      <c r="H16" s="9" t="s">
        <v>1625</v>
      </c>
      <c r="I16" s="400">
        <v>3991729.5199999996</v>
      </c>
      <c r="J16" s="400">
        <v>162241.59493670883</v>
      </c>
      <c r="K16" s="400">
        <f t="shared" si="0"/>
        <v>162241.59493670883</v>
      </c>
      <c r="L16" s="402">
        <v>764227.8</v>
      </c>
      <c r="M16" s="6">
        <f t="shared" si="1"/>
        <v>601986.20506329124</v>
      </c>
    </row>
    <row r="17" spans="2:13">
      <c r="B17" s="9" t="s">
        <v>1436</v>
      </c>
      <c r="C17" s="9">
        <v>1114340080</v>
      </c>
      <c r="D17" s="9" t="s">
        <v>2261</v>
      </c>
      <c r="E17" s="9" t="s">
        <v>1436</v>
      </c>
      <c r="F17" s="7" t="s">
        <v>2260</v>
      </c>
      <c r="G17" s="9" t="s">
        <v>1626</v>
      </c>
      <c r="H17" s="9" t="s">
        <v>1625</v>
      </c>
      <c r="I17" s="400">
        <v>57760</v>
      </c>
      <c r="J17" s="400">
        <v>7206.4803493449781</v>
      </c>
      <c r="K17" s="400">
        <f t="shared" si="0"/>
        <v>7206.4803493449781</v>
      </c>
      <c r="L17" s="402">
        <v>20556.09</v>
      </c>
      <c r="M17" s="6">
        <f t="shared" si="1"/>
        <v>13349.609650655022</v>
      </c>
    </row>
    <row r="18" spans="2:13" ht="45">
      <c r="B18" s="9" t="s">
        <v>16</v>
      </c>
      <c r="C18" s="9">
        <v>1417465824</v>
      </c>
      <c r="D18" s="9" t="s">
        <v>2259</v>
      </c>
      <c r="E18" s="9" t="s">
        <v>16</v>
      </c>
      <c r="F18" s="7" t="s">
        <v>2672</v>
      </c>
      <c r="G18" s="9" t="s">
        <v>1626</v>
      </c>
      <c r="H18" s="9" t="s">
        <v>1625</v>
      </c>
      <c r="I18" s="400">
        <v>25016667.200000003</v>
      </c>
      <c r="J18" s="400">
        <v>1084430.1032608696</v>
      </c>
      <c r="K18" s="400">
        <f t="shared" si="0"/>
        <v>1084430.1032608696</v>
      </c>
      <c r="L18" s="402">
        <v>4994257.3899999997</v>
      </c>
      <c r="M18" s="6">
        <f t="shared" si="1"/>
        <v>3909827.28673913</v>
      </c>
    </row>
    <row r="19" spans="2:13" ht="60">
      <c r="B19" s="9" t="s">
        <v>22</v>
      </c>
      <c r="C19" s="9">
        <v>1245292630</v>
      </c>
      <c r="D19" s="9" t="s">
        <v>2257</v>
      </c>
      <c r="E19" s="9" t="s">
        <v>22</v>
      </c>
      <c r="F19" s="7" t="s">
        <v>2497</v>
      </c>
      <c r="G19" s="9" t="s">
        <v>1626</v>
      </c>
      <c r="H19" s="9" t="s">
        <v>1625</v>
      </c>
      <c r="I19" s="400">
        <v>194310.7</v>
      </c>
      <c r="J19" s="400">
        <v>735.73417721519036</v>
      </c>
      <c r="K19" s="400">
        <f t="shared" si="0"/>
        <v>735.73417721519036</v>
      </c>
      <c r="L19" s="402">
        <v>70087.87</v>
      </c>
      <c r="M19" s="6">
        <f t="shared" si="1"/>
        <v>69352.13582278481</v>
      </c>
    </row>
    <row r="20" spans="2:13" ht="60">
      <c r="B20" s="9" t="s">
        <v>505</v>
      </c>
      <c r="C20" s="9">
        <v>1225038938</v>
      </c>
      <c r="D20" s="9" t="s">
        <v>2256</v>
      </c>
      <c r="E20" s="9" t="s">
        <v>505</v>
      </c>
      <c r="F20" s="7" t="s">
        <v>27111</v>
      </c>
      <c r="G20" s="9" t="s">
        <v>1622</v>
      </c>
      <c r="H20" s="9" t="s">
        <v>1621</v>
      </c>
      <c r="I20" s="400">
        <v>725308.45</v>
      </c>
      <c r="J20" s="400">
        <v>99220.773999999976</v>
      </c>
      <c r="K20" s="400">
        <f t="shared" si="0"/>
        <v>99220.773999999976</v>
      </c>
      <c r="L20" s="402">
        <v>127550.43</v>
      </c>
      <c r="M20" s="6">
        <f t="shared" si="1"/>
        <v>28329.656000000017</v>
      </c>
    </row>
    <row r="21" spans="2:13" ht="75">
      <c r="B21" s="9" t="s">
        <v>508</v>
      </c>
      <c r="C21" s="9">
        <v>1093744187</v>
      </c>
      <c r="D21" s="9" t="s">
        <v>2254</v>
      </c>
      <c r="E21" s="9" t="s">
        <v>508</v>
      </c>
      <c r="F21" s="7" t="s">
        <v>2746</v>
      </c>
      <c r="G21" s="9" t="s">
        <v>1626</v>
      </c>
      <c r="H21" s="9" t="s">
        <v>1625</v>
      </c>
      <c r="I21" s="400">
        <v>78498518.799999997</v>
      </c>
      <c r="J21" s="400">
        <v>2973998.4890829688</v>
      </c>
      <c r="K21" s="400">
        <f t="shared" si="0"/>
        <v>2973998.4890829688</v>
      </c>
      <c r="L21" s="402">
        <v>15159286.99</v>
      </c>
      <c r="M21" s="6">
        <f t="shared" si="1"/>
        <v>12185288.500917032</v>
      </c>
    </row>
    <row r="22" spans="2:13" ht="45">
      <c r="B22" s="9" t="s">
        <v>511</v>
      </c>
      <c r="C22" s="9">
        <v>1508810573</v>
      </c>
      <c r="D22" s="9" t="s">
        <v>2252</v>
      </c>
      <c r="E22" s="9" t="s">
        <v>511</v>
      </c>
      <c r="F22" s="7" t="s">
        <v>27112</v>
      </c>
      <c r="G22" s="9" t="s">
        <v>1626</v>
      </c>
      <c r="H22" s="9" t="s">
        <v>1625</v>
      </c>
      <c r="I22" s="400">
        <v>104505837.27</v>
      </c>
      <c r="J22" s="400">
        <v>2895999.111111111</v>
      </c>
      <c r="K22" s="400">
        <f t="shared" si="0"/>
        <v>2895999.111111111</v>
      </c>
      <c r="L22" s="402">
        <v>10855554.289999999</v>
      </c>
      <c r="M22" s="6">
        <f t="shared" si="1"/>
        <v>7959555.1788888881</v>
      </c>
    </row>
    <row r="23" spans="2:13" ht="75">
      <c r="B23" s="9" t="s">
        <v>514</v>
      </c>
      <c r="C23" s="9">
        <v>1669472387</v>
      </c>
      <c r="D23" s="9" t="s">
        <v>2251</v>
      </c>
      <c r="E23" s="9" t="s">
        <v>514</v>
      </c>
      <c r="F23" s="7" t="s">
        <v>516</v>
      </c>
      <c r="G23" s="9" t="s">
        <v>1626</v>
      </c>
      <c r="H23" s="9" t="s">
        <v>1625</v>
      </c>
      <c r="I23" s="400">
        <v>19247875.640000001</v>
      </c>
      <c r="J23" s="400">
        <v>1264923.1937500001</v>
      </c>
      <c r="K23" s="400">
        <f t="shared" si="0"/>
        <v>1264923.1937500001</v>
      </c>
      <c r="L23" s="402">
        <v>6093155.6299999999</v>
      </c>
      <c r="M23" s="6">
        <f t="shared" si="1"/>
        <v>4828232.4362499993</v>
      </c>
    </row>
    <row r="24" spans="2:13" ht="45">
      <c r="B24" s="9" t="s">
        <v>517</v>
      </c>
      <c r="C24" s="9">
        <v>1194893263</v>
      </c>
      <c r="D24" s="9" t="s">
        <v>2250</v>
      </c>
      <c r="E24" s="9" t="s">
        <v>517</v>
      </c>
      <c r="F24" s="7" t="s">
        <v>2611</v>
      </c>
      <c r="G24" s="9" t="s">
        <v>1622</v>
      </c>
      <c r="H24" s="9" t="s">
        <v>1625</v>
      </c>
      <c r="I24" s="400">
        <v>408620.07999999996</v>
      </c>
      <c r="J24" s="400">
        <v>115718.54049999999</v>
      </c>
      <c r="K24" s="400">
        <f t="shared" si="0"/>
        <v>115718.54049999999</v>
      </c>
      <c r="L24" s="402">
        <v>178052.77</v>
      </c>
      <c r="M24" s="6">
        <f t="shared" si="1"/>
        <v>62334.229500000001</v>
      </c>
    </row>
    <row r="25" spans="2:13" ht="30">
      <c r="B25" s="9" t="s">
        <v>25</v>
      </c>
      <c r="C25" s="9">
        <v>1609855139</v>
      </c>
      <c r="D25" s="9" t="s">
        <v>2248</v>
      </c>
      <c r="E25" s="9" t="s">
        <v>25</v>
      </c>
      <c r="F25" s="7" t="s">
        <v>2247</v>
      </c>
      <c r="G25" s="9" t="s">
        <v>1626</v>
      </c>
      <c r="H25" s="9" t="s">
        <v>1625</v>
      </c>
      <c r="I25" s="400">
        <v>1472308.7999999998</v>
      </c>
      <c r="J25" s="400">
        <v>42267.475903614453</v>
      </c>
      <c r="K25" s="400">
        <f t="shared" si="0"/>
        <v>42267.475903614453</v>
      </c>
      <c r="L25" s="402">
        <v>472236.56</v>
      </c>
      <c r="M25" s="6">
        <f t="shared" si="1"/>
        <v>429969.08409638552</v>
      </c>
    </row>
    <row r="26" spans="2:13" ht="45">
      <c r="B26" s="9" t="s">
        <v>1400</v>
      </c>
      <c r="C26" s="9">
        <v>1285930891</v>
      </c>
      <c r="D26" s="9" t="s">
        <v>2992</v>
      </c>
      <c r="E26" s="9" t="s">
        <v>1400</v>
      </c>
      <c r="F26" s="7" t="s">
        <v>2993</v>
      </c>
      <c r="G26" s="9" t="s">
        <v>1626</v>
      </c>
      <c r="H26" s="9" t="s">
        <v>1625</v>
      </c>
      <c r="I26" s="400">
        <v>15593.17</v>
      </c>
      <c r="J26" s="400">
        <v>5999.5609492614958</v>
      </c>
      <c r="K26" s="400">
        <f t="shared" si="0"/>
        <v>5999.5609492614958</v>
      </c>
      <c r="L26" s="402">
        <v>6305.11</v>
      </c>
      <c r="M26" s="6">
        <f t="shared" si="1"/>
        <v>305.54905073850387</v>
      </c>
    </row>
    <row r="27" spans="2:13" ht="75">
      <c r="B27" s="9" t="s">
        <v>34</v>
      </c>
      <c r="C27" s="9">
        <v>1124305065</v>
      </c>
      <c r="D27" s="9" t="s">
        <v>2242</v>
      </c>
      <c r="E27" s="9" t="s">
        <v>34</v>
      </c>
      <c r="F27" s="7" t="s">
        <v>2934</v>
      </c>
      <c r="G27" s="9" t="s">
        <v>1626</v>
      </c>
      <c r="H27" s="9" t="s">
        <v>1625</v>
      </c>
      <c r="I27" s="400">
        <v>7252320.5600000005</v>
      </c>
      <c r="J27" s="400">
        <v>441624.27710843371</v>
      </c>
      <c r="K27" s="400">
        <f t="shared" si="0"/>
        <v>441624.27710843371</v>
      </c>
      <c r="L27" s="402">
        <v>2053413.34</v>
      </c>
      <c r="M27" s="6">
        <f t="shared" si="1"/>
        <v>1611789.0628915664</v>
      </c>
    </row>
    <row r="28" spans="2:13" ht="45">
      <c r="B28" s="9" t="s">
        <v>37</v>
      </c>
      <c r="C28" s="9">
        <v>1801826839</v>
      </c>
      <c r="D28" s="9" t="s">
        <v>1738</v>
      </c>
      <c r="E28" s="9" t="s">
        <v>37</v>
      </c>
      <c r="F28" s="7" t="s">
        <v>27113</v>
      </c>
      <c r="G28" s="9" t="s">
        <v>1626</v>
      </c>
      <c r="H28" s="9" t="s">
        <v>1625</v>
      </c>
      <c r="I28" s="400">
        <v>2506803.7199999997</v>
      </c>
      <c r="J28" s="400">
        <v>168362.24096385541</v>
      </c>
      <c r="K28" s="400">
        <f t="shared" si="0"/>
        <v>168362.24096385541</v>
      </c>
      <c r="L28" s="402">
        <v>720595.77</v>
      </c>
      <c r="M28" s="6">
        <f t="shared" si="1"/>
        <v>552233.52903614461</v>
      </c>
    </row>
    <row r="29" spans="2:13" ht="75">
      <c r="B29" s="9" t="s">
        <v>2997</v>
      </c>
      <c r="C29" s="9">
        <v>1144781501</v>
      </c>
      <c r="D29" s="9" t="s">
        <v>2999</v>
      </c>
      <c r="E29" s="9" t="s">
        <v>2997</v>
      </c>
      <c r="F29" s="7" t="s">
        <v>27114</v>
      </c>
      <c r="G29" s="9" t="s">
        <v>1626</v>
      </c>
      <c r="H29" s="9" t="s">
        <v>1625</v>
      </c>
      <c r="I29" s="400">
        <v>1385895.8699999999</v>
      </c>
      <c r="J29" s="400">
        <v>308541.97215189872</v>
      </c>
      <c r="K29" s="400">
        <f t="shared" si="0"/>
        <v>308541.97215189872</v>
      </c>
      <c r="L29" s="402">
        <v>345362.34</v>
      </c>
      <c r="M29" s="6">
        <f t="shared" si="1"/>
        <v>36820.367848101305</v>
      </c>
    </row>
    <row r="30" spans="2:13" ht="75">
      <c r="B30" s="9" t="s">
        <v>1512</v>
      </c>
      <c r="C30" s="9">
        <v>1346729159</v>
      </c>
      <c r="D30" s="9" t="s">
        <v>3000</v>
      </c>
      <c r="E30" s="9" t="s">
        <v>1512</v>
      </c>
      <c r="F30" s="7" t="s">
        <v>1514</v>
      </c>
      <c r="G30" s="9" t="s">
        <v>1626</v>
      </c>
      <c r="H30" s="9" t="s">
        <v>1625</v>
      </c>
      <c r="I30" s="400">
        <v>2003433.4699999997</v>
      </c>
      <c r="J30" s="400">
        <v>184084.15822784806</v>
      </c>
      <c r="K30" s="400">
        <f t="shared" si="0"/>
        <v>184084.15822784806</v>
      </c>
      <c r="L30" s="402">
        <v>565006.71</v>
      </c>
      <c r="M30" s="6">
        <f t="shared" si="1"/>
        <v>380922.5517721519</v>
      </c>
    </row>
    <row r="31" spans="2:13" ht="45">
      <c r="B31" s="9" t="s">
        <v>946</v>
      </c>
      <c r="C31" s="9">
        <v>1073511762</v>
      </c>
      <c r="D31" s="9" t="s">
        <v>2246</v>
      </c>
      <c r="E31" s="9" t="s">
        <v>946</v>
      </c>
      <c r="F31" s="7" t="s">
        <v>27115</v>
      </c>
      <c r="G31" s="9" t="s">
        <v>1626</v>
      </c>
      <c r="H31" s="9" t="s">
        <v>1625</v>
      </c>
      <c r="I31" s="400">
        <v>3874737.6499999994</v>
      </c>
      <c r="J31" s="400">
        <v>168038.63750000001</v>
      </c>
      <c r="K31" s="400">
        <f t="shared" si="0"/>
        <v>168038.63750000001</v>
      </c>
      <c r="L31" s="402">
        <v>1115554.02</v>
      </c>
      <c r="M31" s="6">
        <f t="shared" si="1"/>
        <v>947515.38250000007</v>
      </c>
    </row>
    <row r="32" spans="2:13" ht="30">
      <c r="B32" s="9" t="s">
        <v>31</v>
      </c>
      <c r="C32" s="9">
        <v>1992700983</v>
      </c>
      <c r="D32" s="9" t="s">
        <v>2245</v>
      </c>
      <c r="E32" s="9" t="s">
        <v>31</v>
      </c>
      <c r="F32" s="7" t="s">
        <v>27116</v>
      </c>
      <c r="G32" s="9" t="s">
        <v>1626</v>
      </c>
      <c r="H32" s="9" t="s">
        <v>1625</v>
      </c>
      <c r="I32" s="400">
        <v>20325594.780000001</v>
      </c>
      <c r="J32" s="400">
        <v>1062245.2831325301</v>
      </c>
      <c r="K32" s="400">
        <f t="shared" si="0"/>
        <v>1062245.2831325301</v>
      </c>
      <c r="L32" s="402">
        <v>5826559.3899999997</v>
      </c>
      <c r="M32" s="6">
        <f t="shared" si="1"/>
        <v>4764314.1068674698</v>
      </c>
    </row>
    <row r="33" spans="2:13" ht="30">
      <c r="B33" s="9" t="s">
        <v>526</v>
      </c>
      <c r="C33" s="9">
        <v>1649273434</v>
      </c>
      <c r="D33" s="9" t="s">
        <v>2240</v>
      </c>
      <c r="E33" s="9" t="s">
        <v>526</v>
      </c>
      <c r="F33" s="7" t="s">
        <v>27117</v>
      </c>
      <c r="G33" s="9" t="s">
        <v>1626</v>
      </c>
      <c r="H33" s="9" t="s">
        <v>1625</v>
      </c>
      <c r="I33" s="400">
        <v>2640736.9900000002</v>
      </c>
      <c r="J33" s="400">
        <v>124458.9156626506</v>
      </c>
      <c r="K33" s="400">
        <f t="shared" si="0"/>
        <v>124458.9156626506</v>
      </c>
      <c r="L33" s="402">
        <v>836585.48</v>
      </c>
      <c r="M33" s="6">
        <f t="shared" si="1"/>
        <v>712126.56433734938</v>
      </c>
    </row>
    <row r="34" spans="2:13" ht="45">
      <c r="B34" s="9" t="s">
        <v>523</v>
      </c>
      <c r="C34" s="9">
        <v>1265430177</v>
      </c>
      <c r="D34" s="9" t="s">
        <v>2244</v>
      </c>
      <c r="E34" s="9" t="s">
        <v>523</v>
      </c>
      <c r="F34" s="7" t="s">
        <v>27118</v>
      </c>
      <c r="G34" s="9" t="s">
        <v>1626</v>
      </c>
      <c r="H34" s="9" t="s">
        <v>1625</v>
      </c>
      <c r="I34" s="400">
        <v>14097142.360000003</v>
      </c>
      <c r="J34" s="400">
        <v>1185158.8493975904</v>
      </c>
      <c r="K34" s="400">
        <f t="shared" si="0"/>
        <v>1185158.8493975904</v>
      </c>
      <c r="L34" s="402">
        <v>4544963.8099999996</v>
      </c>
      <c r="M34" s="6">
        <f t="shared" si="1"/>
        <v>3359804.9606024092</v>
      </c>
    </row>
    <row r="35" spans="2:13" ht="75">
      <c r="B35" s="9" t="s">
        <v>2994</v>
      </c>
      <c r="C35" s="9">
        <v>1902366305</v>
      </c>
      <c r="D35" s="9" t="s">
        <v>2996</v>
      </c>
      <c r="E35" s="9" t="s">
        <v>2994</v>
      </c>
      <c r="F35" s="7" t="s">
        <v>27119</v>
      </c>
      <c r="G35" s="9" t="s">
        <v>1626</v>
      </c>
      <c r="H35" s="9" t="s">
        <v>1625</v>
      </c>
      <c r="I35" s="400">
        <v>613172.4</v>
      </c>
      <c r="J35" s="400">
        <v>122851.9587341772</v>
      </c>
      <c r="K35" s="400">
        <f t="shared" si="0"/>
        <v>122851.9587341772</v>
      </c>
      <c r="L35" s="402">
        <v>160405.9</v>
      </c>
      <c r="M35" s="6">
        <f t="shared" si="1"/>
        <v>37553.941265822796</v>
      </c>
    </row>
    <row r="36" spans="2:13" ht="30">
      <c r="B36" s="9" t="s">
        <v>529</v>
      </c>
      <c r="C36" s="9">
        <v>1447250253</v>
      </c>
      <c r="D36" s="9" t="s">
        <v>2238</v>
      </c>
      <c r="E36" s="9" t="s">
        <v>529</v>
      </c>
      <c r="F36" s="7" t="s">
        <v>2237</v>
      </c>
      <c r="G36" s="9" t="s">
        <v>1626</v>
      </c>
      <c r="H36" s="9" t="s">
        <v>1625</v>
      </c>
      <c r="I36" s="400">
        <v>29098300.77</v>
      </c>
      <c r="J36" s="400">
        <v>2493004.5240963851</v>
      </c>
      <c r="K36" s="400">
        <f t="shared" si="0"/>
        <v>2493004.5240963851</v>
      </c>
      <c r="L36" s="402">
        <v>9402487.3699999992</v>
      </c>
      <c r="M36" s="6">
        <f t="shared" si="1"/>
        <v>6909482.8459036145</v>
      </c>
    </row>
    <row r="37" spans="2:13" ht="60">
      <c r="B37" s="9" t="s">
        <v>19856</v>
      </c>
      <c r="C37" s="9">
        <v>1457820995</v>
      </c>
      <c r="D37" s="9" t="s">
        <v>2389</v>
      </c>
      <c r="E37" s="9" t="s">
        <v>19856</v>
      </c>
      <c r="F37" s="7" t="s">
        <v>27120</v>
      </c>
      <c r="G37" s="9" t="s">
        <v>1626</v>
      </c>
      <c r="H37" s="9" t="s">
        <v>1625</v>
      </c>
      <c r="I37" s="400">
        <v>12293302.07</v>
      </c>
      <c r="J37" s="400">
        <v>1225027.3212121213</v>
      </c>
      <c r="K37" s="400">
        <f t="shared" si="0"/>
        <v>1225027.3212121213</v>
      </c>
      <c r="L37" s="402">
        <v>1612192.81</v>
      </c>
      <c r="M37" s="6">
        <f t="shared" si="1"/>
        <v>387165.48878787877</v>
      </c>
    </row>
    <row r="38" spans="2:13" ht="30">
      <c r="B38" s="9" t="s">
        <v>535</v>
      </c>
      <c r="C38" s="9">
        <v>1477857332</v>
      </c>
      <c r="D38" s="9" t="s">
        <v>2234</v>
      </c>
      <c r="E38" s="9" t="s">
        <v>535</v>
      </c>
      <c r="F38" s="7" t="s">
        <v>27121</v>
      </c>
      <c r="G38" s="9" t="s">
        <v>1622</v>
      </c>
      <c r="H38" s="9" t="s">
        <v>1625</v>
      </c>
      <c r="I38" s="400">
        <v>1600321.01</v>
      </c>
      <c r="J38" s="400">
        <v>326128.87722543348</v>
      </c>
      <c r="K38" s="400">
        <f t="shared" si="0"/>
        <v>326128.87722543348</v>
      </c>
      <c r="L38" s="402">
        <v>679586.56</v>
      </c>
      <c r="M38" s="6">
        <f t="shared" si="1"/>
        <v>353457.68277456658</v>
      </c>
    </row>
    <row r="39" spans="2:13" ht="45">
      <c r="B39" s="9" t="s">
        <v>1220</v>
      </c>
      <c r="C39" s="9">
        <v>1821011248</v>
      </c>
      <c r="D39" s="9" t="s">
        <v>2233</v>
      </c>
      <c r="E39" s="9" t="s">
        <v>1220</v>
      </c>
      <c r="F39" s="7" t="s">
        <v>2953</v>
      </c>
      <c r="G39" s="9" t="s">
        <v>1622</v>
      </c>
      <c r="H39" s="9" t="s">
        <v>1625</v>
      </c>
      <c r="I39" s="400">
        <v>151773104.07999998</v>
      </c>
      <c r="J39" s="400">
        <v>24637234.421428576</v>
      </c>
      <c r="K39" s="400">
        <f t="shared" si="0"/>
        <v>24637234.421428576</v>
      </c>
      <c r="L39" s="402">
        <v>45774768.189999998</v>
      </c>
      <c r="M39" s="6">
        <f t="shared" si="1"/>
        <v>21137533.768571422</v>
      </c>
    </row>
    <row r="40" spans="2:13" ht="30">
      <c r="B40" s="9" t="s">
        <v>538</v>
      </c>
      <c r="C40" s="9">
        <v>1356312243</v>
      </c>
      <c r="D40" s="9" t="s">
        <v>2232</v>
      </c>
      <c r="E40" s="9" t="s">
        <v>538</v>
      </c>
      <c r="F40" s="7" t="s">
        <v>2231</v>
      </c>
      <c r="G40" s="9" t="s">
        <v>1626</v>
      </c>
      <c r="H40" s="9" t="s">
        <v>1621</v>
      </c>
      <c r="I40" s="400">
        <v>2523062.2400000002</v>
      </c>
      <c r="J40" s="400">
        <v>139209.86394557822</v>
      </c>
      <c r="K40" s="400">
        <f t="shared" si="0"/>
        <v>139209.86394557822</v>
      </c>
      <c r="L40" s="402">
        <v>292646.21000000002</v>
      </c>
      <c r="M40" s="6">
        <f t="shared" si="1"/>
        <v>153436.3460544218</v>
      </c>
    </row>
    <row r="41" spans="2:13" ht="45">
      <c r="B41" s="9" t="s">
        <v>1406</v>
      </c>
      <c r="C41" s="9">
        <v>1538465901</v>
      </c>
      <c r="D41" s="9" t="s">
        <v>2230</v>
      </c>
      <c r="E41" s="9" t="s">
        <v>1406</v>
      </c>
      <c r="F41" s="7" t="s">
        <v>2917</v>
      </c>
      <c r="G41" s="9" t="s">
        <v>1626</v>
      </c>
      <c r="H41" s="9" t="s">
        <v>1625</v>
      </c>
      <c r="I41" s="400">
        <v>349218.53</v>
      </c>
      <c r="J41" s="400">
        <v>110344.54819277108</v>
      </c>
      <c r="K41" s="400">
        <f t="shared" si="0"/>
        <v>110344.54819277108</v>
      </c>
      <c r="L41" s="402">
        <v>184947.25</v>
      </c>
      <c r="M41" s="6">
        <f t="shared" si="1"/>
        <v>74602.701807228921</v>
      </c>
    </row>
    <row r="42" spans="2:13" ht="45">
      <c r="B42" s="9" t="s">
        <v>1418</v>
      </c>
      <c r="C42" s="9">
        <v>1851889463</v>
      </c>
      <c r="D42" s="9" t="s">
        <v>3001</v>
      </c>
      <c r="E42" s="9" t="s">
        <v>1418</v>
      </c>
      <c r="F42" s="7" t="s">
        <v>1420</v>
      </c>
      <c r="G42" s="9" t="s">
        <v>1626</v>
      </c>
      <c r="H42" s="9" t="s">
        <v>1625</v>
      </c>
      <c r="I42" s="400">
        <v>854.08</v>
      </c>
      <c r="J42" s="400">
        <v>0.01</v>
      </c>
      <c r="K42" s="400">
        <f t="shared" si="0"/>
        <v>0.01</v>
      </c>
      <c r="L42" s="402">
        <v>277.20999999999998</v>
      </c>
      <c r="M42" s="6">
        <f t="shared" si="1"/>
        <v>277.2</v>
      </c>
    </row>
    <row r="43" spans="2:13" ht="45">
      <c r="B43" s="9" t="s">
        <v>40</v>
      </c>
      <c r="C43" s="9">
        <v>1104383371</v>
      </c>
      <c r="D43" s="9" t="s">
        <v>2079</v>
      </c>
      <c r="E43" s="9" t="s">
        <v>40</v>
      </c>
      <c r="F43" s="7" t="s">
        <v>16709</v>
      </c>
      <c r="G43" s="9" t="s">
        <v>1622</v>
      </c>
      <c r="H43" s="9" t="s">
        <v>1621</v>
      </c>
      <c r="I43" s="400">
        <v>1457878.74</v>
      </c>
      <c r="J43" s="400">
        <v>240396.01854304632</v>
      </c>
      <c r="K43" s="400">
        <f t="shared" si="0"/>
        <v>240396.01854304632</v>
      </c>
      <c r="L43" s="402">
        <v>339831.54</v>
      </c>
      <c r="M43" s="6">
        <f t="shared" si="1"/>
        <v>99435.521456953662</v>
      </c>
    </row>
    <row r="44" spans="2:13" ht="75">
      <c r="B44" s="9" t="s">
        <v>43</v>
      </c>
      <c r="C44" s="9">
        <v>1801817135</v>
      </c>
      <c r="D44" s="9" t="s">
        <v>2435</v>
      </c>
      <c r="E44" s="9" t="s">
        <v>43</v>
      </c>
      <c r="F44" s="7" t="s">
        <v>2704</v>
      </c>
      <c r="G44" s="9" t="s">
        <v>1626</v>
      </c>
      <c r="H44" s="9" t="s">
        <v>1625</v>
      </c>
      <c r="I44" s="400">
        <v>19920.210000000003</v>
      </c>
      <c r="J44" s="400">
        <v>69.071005917159823</v>
      </c>
      <c r="K44" s="400">
        <f t="shared" si="0"/>
        <v>69.071005917159823</v>
      </c>
      <c r="L44" s="402">
        <v>7661.31</v>
      </c>
      <c r="M44" s="6">
        <f t="shared" si="1"/>
        <v>7592.2389940828407</v>
      </c>
    </row>
    <row r="45" spans="2:13" ht="45">
      <c r="B45" s="9" t="s">
        <v>541</v>
      </c>
      <c r="C45" s="9">
        <v>1114903523</v>
      </c>
      <c r="D45" s="9" t="s">
        <v>2229</v>
      </c>
      <c r="E45" s="9" t="s">
        <v>541</v>
      </c>
      <c r="F45" s="7" t="s">
        <v>2679</v>
      </c>
      <c r="G45" s="9" t="s">
        <v>1626</v>
      </c>
      <c r="H45" s="9" t="s">
        <v>1625</v>
      </c>
      <c r="I45" s="400">
        <v>8035054.0800000001</v>
      </c>
      <c r="J45" s="400">
        <v>394386.15217391308</v>
      </c>
      <c r="K45" s="400">
        <f t="shared" si="0"/>
        <v>394386.15217391308</v>
      </c>
      <c r="L45" s="402">
        <v>1737982.2</v>
      </c>
      <c r="M45" s="6">
        <f t="shared" si="1"/>
        <v>1343596.0478260869</v>
      </c>
    </row>
    <row r="46" spans="2:13" ht="45">
      <c r="B46" s="9" t="s">
        <v>46</v>
      </c>
      <c r="C46" s="9">
        <v>1407191984</v>
      </c>
      <c r="D46" s="9" t="s">
        <v>2253</v>
      </c>
      <c r="E46" s="9" t="s">
        <v>46</v>
      </c>
      <c r="F46" s="7" t="s">
        <v>2728</v>
      </c>
      <c r="G46" s="9" t="s">
        <v>1626</v>
      </c>
      <c r="H46" s="9" t="s">
        <v>1625</v>
      </c>
      <c r="I46" s="400">
        <v>35537611.039999999</v>
      </c>
      <c r="J46" s="400">
        <v>3060369.5749999997</v>
      </c>
      <c r="K46" s="400">
        <f t="shared" si="0"/>
        <v>3060369.5749999997</v>
      </c>
      <c r="L46" s="402">
        <v>8852418.9100000001</v>
      </c>
      <c r="M46" s="6">
        <f t="shared" si="1"/>
        <v>5792049.3350000009</v>
      </c>
    </row>
    <row r="47" spans="2:13" ht="45">
      <c r="B47" s="9" t="s">
        <v>547</v>
      </c>
      <c r="C47" s="9">
        <v>1750377289</v>
      </c>
      <c r="D47" s="9" t="s">
        <v>2226</v>
      </c>
      <c r="E47" s="9" t="s">
        <v>547</v>
      </c>
      <c r="F47" s="7" t="s">
        <v>2693</v>
      </c>
      <c r="G47" s="9" t="s">
        <v>1626</v>
      </c>
      <c r="H47" s="9" t="s">
        <v>1621</v>
      </c>
      <c r="I47" s="400">
        <v>2582338.41</v>
      </c>
      <c r="J47" s="400">
        <v>331324.44688741723</v>
      </c>
      <c r="K47" s="400">
        <f t="shared" si="0"/>
        <v>331324.44688741723</v>
      </c>
      <c r="L47" s="402">
        <v>311940.28000000003</v>
      </c>
      <c r="M47" s="6">
        <f t="shared" si="1"/>
        <v>-19384.166887417203</v>
      </c>
    </row>
    <row r="48" spans="2:13" ht="30">
      <c r="B48" s="9" t="s">
        <v>550</v>
      </c>
      <c r="C48" s="9">
        <v>1205164928</v>
      </c>
      <c r="D48" s="9" t="s">
        <v>2225</v>
      </c>
      <c r="E48" s="9" t="s">
        <v>550</v>
      </c>
      <c r="F48" s="7" t="s">
        <v>2698</v>
      </c>
      <c r="G48" s="9" t="s">
        <v>1626</v>
      </c>
      <c r="H48" s="9" t="s">
        <v>1621</v>
      </c>
      <c r="I48" s="400">
        <v>521446.86</v>
      </c>
      <c r="J48" s="400">
        <v>158464.91125827812</v>
      </c>
      <c r="K48" s="400">
        <f t="shared" si="0"/>
        <v>158464.91125827812</v>
      </c>
      <c r="L48" s="402">
        <v>276210.40000000002</v>
      </c>
      <c r="M48" s="6">
        <f t="shared" si="1"/>
        <v>117745.4887417219</v>
      </c>
    </row>
    <row r="49" spans="2:13" ht="45">
      <c r="B49" s="9" t="s">
        <v>49</v>
      </c>
      <c r="C49" s="9">
        <v>1538667035</v>
      </c>
      <c r="D49" s="9" t="s">
        <v>2122</v>
      </c>
      <c r="E49" s="9" t="s">
        <v>49</v>
      </c>
      <c r="F49" s="7" t="s">
        <v>2656</v>
      </c>
      <c r="G49" s="9" t="s">
        <v>1626</v>
      </c>
      <c r="H49" s="9" t="s">
        <v>1625</v>
      </c>
      <c r="I49" s="400">
        <v>4899606.6300000008</v>
      </c>
      <c r="J49" s="400">
        <v>261824.65786163521</v>
      </c>
      <c r="K49" s="400">
        <f t="shared" si="0"/>
        <v>261824.65786163521</v>
      </c>
      <c r="L49" s="402">
        <v>705004.59</v>
      </c>
      <c r="M49" s="6">
        <f t="shared" si="1"/>
        <v>443179.93213836476</v>
      </c>
    </row>
    <row r="50" spans="2:13" ht="45">
      <c r="B50" s="9" t="s">
        <v>553</v>
      </c>
      <c r="C50" s="9">
        <v>1033118716</v>
      </c>
      <c r="D50" s="9" t="s">
        <v>2224</v>
      </c>
      <c r="E50" s="9" t="s">
        <v>553</v>
      </c>
      <c r="F50" s="7" t="s">
        <v>2617</v>
      </c>
      <c r="G50" s="9" t="s">
        <v>1622</v>
      </c>
      <c r="H50" s="9" t="s">
        <v>1621</v>
      </c>
      <c r="I50" s="400">
        <v>601875.60000000009</v>
      </c>
      <c r="J50" s="400">
        <v>218962.30325</v>
      </c>
      <c r="K50" s="400">
        <f t="shared" si="0"/>
        <v>218962.30325</v>
      </c>
      <c r="L50" s="402">
        <v>403987.21</v>
      </c>
      <c r="M50" s="6">
        <f t="shared" si="1"/>
        <v>185024.90675000002</v>
      </c>
    </row>
    <row r="51" spans="2:13">
      <c r="B51" s="9" t="s">
        <v>556</v>
      </c>
      <c r="C51" s="9">
        <v>1013142553</v>
      </c>
      <c r="D51" s="9" t="s">
        <v>2223</v>
      </c>
      <c r="E51" s="9" t="s">
        <v>556</v>
      </c>
      <c r="F51" s="7" t="s">
        <v>2582</v>
      </c>
      <c r="G51" s="9" t="s">
        <v>1626</v>
      </c>
      <c r="H51" s="9" t="s">
        <v>1625</v>
      </c>
      <c r="I51" s="400">
        <v>3099234.87</v>
      </c>
      <c r="J51" s="400">
        <v>28169.759259259259</v>
      </c>
      <c r="K51" s="400">
        <f t="shared" si="0"/>
        <v>28169.759259259259</v>
      </c>
      <c r="L51" s="402">
        <v>1261698.52</v>
      </c>
      <c r="M51" s="6">
        <f t="shared" si="1"/>
        <v>1233528.7607407407</v>
      </c>
    </row>
    <row r="52" spans="2:13" ht="45">
      <c r="B52" s="9" t="s">
        <v>559</v>
      </c>
      <c r="C52" s="9">
        <v>1376662296</v>
      </c>
      <c r="D52" s="9" t="s">
        <v>2222</v>
      </c>
      <c r="E52" s="9" t="s">
        <v>559</v>
      </c>
      <c r="F52" s="7" t="s">
        <v>27122</v>
      </c>
      <c r="G52" s="9" t="s">
        <v>1626</v>
      </c>
      <c r="H52" s="9" t="s">
        <v>1625</v>
      </c>
      <c r="I52" s="400">
        <v>11289565.699999999</v>
      </c>
      <c r="J52" s="400">
        <v>741717.21518987336</v>
      </c>
      <c r="K52" s="400">
        <f t="shared" si="0"/>
        <v>741717.21518987336</v>
      </c>
      <c r="L52" s="402">
        <v>1865265.44</v>
      </c>
      <c r="M52" s="6">
        <f t="shared" si="1"/>
        <v>1123548.2248101267</v>
      </c>
    </row>
    <row r="53" spans="2:13" ht="60">
      <c r="B53" s="9" t="s">
        <v>532</v>
      </c>
      <c r="C53" s="9">
        <v>1174522494</v>
      </c>
      <c r="D53" s="9" t="s">
        <v>2236</v>
      </c>
      <c r="E53" s="9" t="s">
        <v>532</v>
      </c>
      <c r="F53" s="7" t="s">
        <v>27123</v>
      </c>
      <c r="G53" s="9" t="s">
        <v>1622</v>
      </c>
      <c r="H53" s="9" t="s">
        <v>1621</v>
      </c>
      <c r="I53" s="400">
        <v>1131153.04</v>
      </c>
      <c r="J53" s="400">
        <v>238755.51660606061</v>
      </c>
      <c r="K53" s="400">
        <f t="shared" si="0"/>
        <v>238755.51660606061</v>
      </c>
      <c r="L53" s="402">
        <v>418467.35</v>
      </c>
      <c r="M53" s="6">
        <f t="shared" si="1"/>
        <v>179711.83339393936</v>
      </c>
    </row>
    <row r="54" spans="2:13" ht="45">
      <c r="B54" s="9" t="s">
        <v>562</v>
      </c>
      <c r="C54" s="9">
        <v>1174576698</v>
      </c>
      <c r="D54" s="9" t="s">
        <v>2218</v>
      </c>
      <c r="E54" s="9" t="s">
        <v>562</v>
      </c>
      <c r="F54" s="7" t="s">
        <v>2823</v>
      </c>
      <c r="G54" s="9" t="s">
        <v>1626</v>
      </c>
      <c r="H54" s="9" t="s">
        <v>1625</v>
      </c>
      <c r="I54" s="400">
        <v>126365541.69999999</v>
      </c>
      <c r="J54" s="400">
        <v>8374781.4411764713</v>
      </c>
      <c r="K54" s="400">
        <f t="shared" si="0"/>
        <v>8374781.4411764713</v>
      </c>
      <c r="L54" s="402">
        <v>13167289.449999999</v>
      </c>
      <c r="M54" s="6">
        <f t="shared" si="1"/>
        <v>4792508.008823528</v>
      </c>
    </row>
    <row r="55" spans="2:13" ht="45">
      <c r="B55" s="9" t="s">
        <v>565</v>
      </c>
      <c r="C55" s="9">
        <v>1063466035</v>
      </c>
      <c r="D55" s="9" t="s">
        <v>2217</v>
      </c>
      <c r="E55" s="9" t="s">
        <v>565</v>
      </c>
      <c r="F55" s="7" t="s">
        <v>2838</v>
      </c>
      <c r="G55" s="9" t="s">
        <v>1626</v>
      </c>
      <c r="H55" s="9" t="s">
        <v>1625</v>
      </c>
      <c r="I55" s="400">
        <v>83645694.879999995</v>
      </c>
      <c r="J55" s="400">
        <v>5561021.0661764704</v>
      </c>
      <c r="K55" s="400">
        <f t="shared" si="0"/>
        <v>5561021.0661764704</v>
      </c>
      <c r="L55" s="402">
        <v>10673190.67</v>
      </c>
      <c r="M55" s="6">
        <f t="shared" si="1"/>
        <v>5112169.6038235296</v>
      </c>
    </row>
    <row r="56" spans="2:13" ht="45">
      <c r="B56" s="9" t="s">
        <v>568</v>
      </c>
      <c r="C56" s="9">
        <v>1962455816</v>
      </c>
      <c r="D56" s="9" t="s">
        <v>2216</v>
      </c>
      <c r="E56" s="9" t="s">
        <v>568</v>
      </c>
      <c r="F56" s="7" t="s">
        <v>2774</v>
      </c>
      <c r="G56" s="9" t="s">
        <v>1626</v>
      </c>
      <c r="H56" s="9" t="s">
        <v>1625</v>
      </c>
      <c r="I56" s="400">
        <v>55843180.429999992</v>
      </c>
      <c r="J56" s="400">
        <v>3110619.2794117648</v>
      </c>
      <c r="K56" s="400">
        <f t="shared" si="0"/>
        <v>3110619.2794117648</v>
      </c>
      <c r="L56" s="402">
        <v>6109243.9400000004</v>
      </c>
      <c r="M56" s="6">
        <f t="shared" si="1"/>
        <v>2998624.6605882356</v>
      </c>
    </row>
    <row r="57" spans="2:13" ht="45">
      <c r="B57" s="9" t="s">
        <v>571</v>
      </c>
      <c r="C57" s="9">
        <v>1609275585</v>
      </c>
      <c r="D57" s="9" t="s">
        <v>2215</v>
      </c>
      <c r="E57" s="9" t="s">
        <v>571</v>
      </c>
      <c r="F57" s="7" t="s">
        <v>27124</v>
      </c>
      <c r="G57" s="9" t="s">
        <v>1626</v>
      </c>
      <c r="H57" s="9" t="s">
        <v>1625</v>
      </c>
      <c r="I57" s="400">
        <v>18126867.309999999</v>
      </c>
      <c r="J57" s="400">
        <v>600216.35294117662</v>
      </c>
      <c r="K57" s="400">
        <f t="shared" si="0"/>
        <v>600216.35294117662</v>
      </c>
      <c r="L57" s="402">
        <v>2124613.87</v>
      </c>
      <c r="M57" s="6">
        <f t="shared" si="1"/>
        <v>1524397.5170588235</v>
      </c>
    </row>
    <row r="58" spans="2:13" ht="45">
      <c r="B58" s="9" t="s">
        <v>574</v>
      </c>
      <c r="C58" s="9">
        <v>1275580938</v>
      </c>
      <c r="D58" s="9" t="s">
        <v>2214</v>
      </c>
      <c r="E58" s="9" t="s">
        <v>574</v>
      </c>
      <c r="F58" s="7" t="s">
        <v>2812</v>
      </c>
      <c r="G58" s="9" t="s">
        <v>1626</v>
      </c>
      <c r="H58" s="9" t="s">
        <v>1625</v>
      </c>
      <c r="I58" s="400">
        <v>50204374.180000007</v>
      </c>
      <c r="J58" s="400">
        <v>2904837.8786764704</v>
      </c>
      <c r="K58" s="400">
        <f t="shared" si="0"/>
        <v>2904837.8786764704</v>
      </c>
      <c r="L58" s="402">
        <v>5612849.0300000003</v>
      </c>
      <c r="M58" s="6">
        <f t="shared" si="1"/>
        <v>2708011.1513235299</v>
      </c>
    </row>
    <row r="59" spans="2:13" ht="45">
      <c r="B59" s="9" t="s">
        <v>577</v>
      </c>
      <c r="C59" s="9">
        <v>1023065794</v>
      </c>
      <c r="D59" s="9" t="s">
        <v>2213</v>
      </c>
      <c r="E59" s="9" t="s">
        <v>577</v>
      </c>
      <c r="F59" s="7" t="s">
        <v>2843</v>
      </c>
      <c r="G59" s="9" t="s">
        <v>1626</v>
      </c>
      <c r="H59" s="9" t="s">
        <v>1625</v>
      </c>
      <c r="I59" s="400">
        <v>37051995.980000004</v>
      </c>
      <c r="J59" s="400">
        <v>2779932.0294117648</v>
      </c>
      <c r="K59" s="400">
        <f t="shared" si="0"/>
        <v>2779932.0294117648</v>
      </c>
      <c r="L59" s="402">
        <v>8554564.8300000001</v>
      </c>
      <c r="M59" s="6">
        <f t="shared" si="1"/>
        <v>5774632.8005882353</v>
      </c>
    </row>
    <row r="60" spans="2:13" ht="45">
      <c r="B60" s="9" t="s">
        <v>1054</v>
      </c>
      <c r="C60" s="9">
        <v>1184622847</v>
      </c>
      <c r="D60" s="9" t="s">
        <v>2209</v>
      </c>
      <c r="E60" s="9" t="s">
        <v>1054</v>
      </c>
      <c r="F60" s="7" t="s">
        <v>1056</v>
      </c>
      <c r="G60" s="9" t="s">
        <v>1626</v>
      </c>
      <c r="H60" s="9" t="s">
        <v>1625</v>
      </c>
      <c r="I60" s="400">
        <v>63264621.910000004</v>
      </c>
      <c r="J60" s="400">
        <v>5022207.4963235296</v>
      </c>
      <c r="K60" s="400">
        <f t="shared" si="0"/>
        <v>5022207.4963235296</v>
      </c>
      <c r="L60" s="402">
        <v>16811561.039999999</v>
      </c>
      <c r="M60" s="6">
        <f t="shared" si="1"/>
        <v>11789353.543676469</v>
      </c>
    </row>
    <row r="61" spans="2:13" ht="60">
      <c r="B61" s="9" t="s">
        <v>55</v>
      </c>
      <c r="C61" s="9">
        <v>1194743013</v>
      </c>
      <c r="D61" s="9" t="s">
        <v>2208</v>
      </c>
      <c r="E61" s="9" t="s">
        <v>55</v>
      </c>
      <c r="F61" s="7" t="s">
        <v>27126</v>
      </c>
      <c r="G61" s="9" t="s">
        <v>1626</v>
      </c>
      <c r="H61" s="9" t="s">
        <v>1625</v>
      </c>
      <c r="I61" s="400">
        <v>384051377.79000008</v>
      </c>
      <c r="J61" s="400">
        <v>116994401.4965035</v>
      </c>
      <c r="K61" s="400">
        <f t="shared" si="0"/>
        <v>116994401.4965035</v>
      </c>
      <c r="L61" s="402">
        <v>117547373.3</v>
      </c>
      <c r="M61" s="6">
        <f t="shared" si="1"/>
        <v>552971.80349649489</v>
      </c>
    </row>
    <row r="62" spans="2:13" ht="60">
      <c r="B62" s="9" t="s">
        <v>58</v>
      </c>
      <c r="C62" s="9">
        <v>1720480627</v>
      </c>
      <c r="D62" s="9" t="s">
        <v>2207</v>
      </c>
      <c r="E62" s="9" t="s">
        <v>58</v>
      </c>
      <c r="F62" s="7" t="s">
        <v>27127</v>
      </c>
      <c r="G62" s="9" t="s">
        <v>1626</v>
      </c>
      <c r="H62" s="9" t="s">
        <v>1625</v>
      </c>
      <c r="I62" s="400">
        <v>82808803.870000005</v>
      </c>
      <c r="J62" s="400">
        <v>24374120.944055945</v>
      </c>
      <c r="K62" s="400">
        <f t="shared" si="0"/>
        <v>24374120.944055945</v>
      </c>
      <c r="L62" s="402">
        <v>20720750.140000001</v>
      </c>
      <c r="M62" s="6">
        <f t="shared" si="1"/>
        <v>-3653370.8040559441</v>
      </c>
    </row>
    <row r="63" spans="2:13" ht="60">
      <c r="B63" s="9" t="s">
        <v>592</v>
      </c>
      <c r="C63" s="9">
        <v>1326079534</v>
      </c>
      <c r="D63" s="9" t="s">
        <v>2205</v>
      </c>
      <c r="E63" s="9" t="s">
        <v>592</v>
      </c>
      <c r="F63" s="7" t="s">
        <v>2606</v>
      </c>
      <c r="G63" s="9" t="s">
        <v>1622</v>
      </c>
      <c r="H63" s="9" t="s">
        <v>1625</v>
      </c>
      <c r="I63" s="400">
        <v>1946533.28</v>
      </c>
      <c r="J63" s="400">
        <v>411760.16849999991</v>
      </c>
      <c r="K63" s="400">
        <f t="shared" si="0"/>
        <v>411760.16849999991</v>
      </c>
      <c r="L63" s="402">
        <v>868989.1</v>
      </c>
      <c r="M63" s="6">
        <f t="shared" si="1"/>
        <v>457228.93150000006</v>
      </c>
    </row>
    <row r="64" spans="2:13" ht="45">
      <c r="B64" s="9" t="s">
        <v>64</v>
      </c>
      <c r="C64" s="9">
        <v>1124092036</v>
      </c>
      <c r="D64" s="9" t="s">
        <v>2060</v>
      </c>
      <c r="E64" s="9" t="s">
        <v>64</v>
      </c>
      <c r="F64" s="7" t="s">
        <v>27128</v>
      </c>
      <c r="G64" s="9" t="s">
        <v>1626</v>
      </c>
      <c r="H64" s="9" t="s">
        <v>1625</v>
      </c>
      <c r="I64" s="400">
        <v>83963706.770000011</v>
      </c>
      <c r="J64" s="400">
        <v>3036793.0271739149</v>
      </c>
      <c r="K64" s="400">
        <f t="shared" si="0"/>
        <v>3036793.0271739149</v>
      </c>
      <c r="L64" s="402">
        <v>15631456.119999999</v>
      </c>
      <c r="M64" s="6">
        <f t="shared" si="1"/>
        <v>12594663.092826083</v>
      </c>
    </row>
    <row r="65" spans="2:13" ht="30">
      <c r="B65" s="9" t="s">
        <v>67</v>
      </c>
      <c r="C65" s="9">
        <v>1295736734</v>
      </c>
      <c r="D65" s="9" t="s">
        <v>2203</v>
      </c>
      <c r="E65" s="9" t="s">
        <v>67</v>
      </c>
      <c r="F65" s="7" t="s">
        <v>27129</v>
      </c>
      <c r="G65" s="9" t="s">
        <v>1626</v>
      </c>
      <c r="H65" s="9" t="s">
        <v>1625</v>
      </c>
      <c r="I65" s="400">
        <v>36670799.609999999</v>
      </c>
      <c r="J65" s="400">
        <v>2267377.4130434785</v>
      </c>
      <c r="K65" s="400">
        <f t="shared" si="0"/>
        <v>2267377.4130434785</v>
      </c>
      <c r="L65" s="402">
        <v>6743393.3399999999</v>
      </c>
      <c r="M65" s="6">
        <f t="shared" si="1"/>
        <v>4476015.9269565213</v>
      </c>
    </row>
    <row r="66" spans="2:13" ht="45">
      <c r="B66" s="9" t="s">
        <v>1415</v>
      </c>
      <c r="C66" s="9">
        <v>1467453902</v>
      </c>
      <c r="D66" s="9" t="s">
        <v>2204</v>
      </c>
      <c r="E66" s="9" t="s">
        <v>1415</v>
      </c>
      <c r="F66" s="7" t="s">
        <v>2671</v>
      </c>
      <c r="G66" s="9" t="s">
        <v>1626</v>
      </c>
      <c r="H66" s="9" t="s">
        <v>1625</v>
      </c>
      <c r="I66" s="400">
        <v>844360.39</v>
      </c>
      <c r="J66" s="400">
        <v>120812.49456521741</v>
      </c>
      <c r="K66" s="400">
        <f t="shared" si="0"/>
        <v>120812.49456521741</v>
      </c>
      <c r="L66" s="402">
        <v>286832.94</v>
      </c>
      <c r="M66" s="6">
        <f t="shared" si="1"/>
        <v>166020.4454347826</v>
      </c>
    </row>
    <row r="67" spans="2:13" ht="45">
      <c r="B67" s="9" t="s">
        <v>598</v>
      </c>
      <c r="C67" s="9">
        <v>1679557888</v>
      </c>
      <c r="D67" s="9" t="s">
        <v>2201</v>
      </c>
      <c r="E67" s="9" t="s">
        <v>598</v>
      </c>
      <c r="F67" s="7" t="s">
        <v>2743</v>
      </c>
      <c r="G67" s="9" t="s">
        <v>1626</v>
      </c>
      <c r="H67" s="9" t="s">
        <v>1625</v>
      </c>
      <c r="I67" s="400">
        <v>48245329.950000003</v>
      </c>
      <c r="J67" s="400">
        <v>2853938.27510917</v>
      </c>
      <c r="K67" s="400">
        <f t="shared" si="0"/>
        <v>2853938.27510917</v>
      </c>
      <c r="L67" s="402">
        <v>11036061.33</v>
      </c>
      <c r="M67" s="6">
        <f t="shared" si="1"/>
        <v>8182123.0548908301</v>
      </c>
    </row>
    <row r="68" spans="2:13" ht="60">
      <c r="B68" s="9" t="s">
        <v>604</v>
      </c>
      <c r="C68" s="9">
        <v>1598749707</v>
      </c>
      <c r="D68" s="9" t="s">
        <v>1765</v>
      </c>
      <c r="E68" s="9" t="s">
        <v>604</v>
      </c>
      <c r="F68" s="7" t="s">
        <v>27130</v>
      </c>
      <c r="G68" s="9" t="s">
        <v>1626</v>
      </c>
      <c r="H68" s="9" t="s">
        <v>1625</v>
      </c>
      <c r="I68" s="400">
        <v>5316968.58</v>
      </c>
      <c r="J68" s="400">
        <v>657744.09987878788</v>
      </c>
      <c r="K68" s="400">
        <f t="shared" si="0"/>
        <v>657744.09987878788</v>
      </c>
      <c r="L68" s="402">
        <v>1111040.1299999999</v>
      </c>
      <c r="M68" s="6">
        <f t="shared" si="1"/>
        <v>453296.03012121201</v>
      </c>
    </row>
    <row r="69" spans="2:13" ht="75">
      <c r="B69" s="9" t="s">
        <v>601</v>
      </c>
      <c r="C69" s="9">
        <v>1033568621</v>
      </c>
      <c r="D69" s="9" t="s">
        <v>2200</v>
      </c>
      <c r="E69" s="9" t="s">
        <v>601</v>
      </c>
      <c r="F69" s="7" t="s">
        <v>603</v>
      </c>
      <c r="G69" s="9" t="s">
        <v>1626</v>
      </c>
      <c r="H69" s="9" t="s">
        <v>1625</v>
      </c>
      <c r="I69" s="400">
        <v>13537372.779999999</v>
      </c>
      <c r="J69" s="400">
        <v>1367192.0576100629</v>
      </c>
      <c r="K69" s="400">
        <f t="shared" si="0"/>
        <v>1367192.0576100629</v>
      </c>
      <c r="L69" s="402">
        <v>2816163.41</v>
      </c>
      <c r="M69" s="6">
        <f t="shared" si="1"/>
        <v>1448971.3523899373</v>
      </c>
    </row>
    <row r="70" spans="2:13" ht="60">
      <c r="B70" s="9" t="s">
        <v>70</v>
      </c>
      <c r="C70" s="9">
        <v>1821004151</v>
      </c>
      <c r="D70" s="9" t="s">
        <v>2199</v>
      </c>
      <c r="E70" s="9" t="s">
        <v>70</v>
      </c>
      <c r="F70" s="7" t="s">
        <v>27131</v>
      </c>
      <c r="G70" s="9" t="s">
        <v>1626</v>
      </c>
      <c r="H70" s="9" t="s">
        <v>1625</v>
      </c>
      <c r="I70" s="400">
        <v>112388155.67</v>
      </c>
      <c r="J70" s="400">
        <v>10188110.888888888</v>
      </c>
      <c r="K70" s="400">
        <f t="shared" si="0"/>
        <v>10188110.888888888</v>
      </c>
      <c r="L70" s="402">
        <v>25929880.59</v>
      </c>
      <c r="M70" s="6">
        <f t="shared" si="1"/>
        <v>15741769.701111112</v>
      </c>
    </row>
    <row r="71" spans="2:13" ht="60">
      <c r="B71" s="9" t="s">
        <v>22887</v>
      </c>
      <c r="C71" s="9">
        <v>1194787218</v>
      </c>
      <c r="D71" s="9" t="s">
        <v>2198</v>
      </c>
      <c r="E71" s="9" t="s">
        <v>22887</v>
      </c>
      <c r="F71" s="7" t="s">
        <v>2977</v>
      </c>
      <c r="G71" s="9" t="s">
        <v>1626</v>
      </c>
      <c r="H71" s="9" t="s">
        <v>1625</v>
      </c>
      <c r="I71" s="400">
        <v>46048530.300000004</v>
      </c>
      <c r="J71" s="400">
        <v>2496701.1165644182</v>
      </c>
      <c r="K71" s="400">
        <f t="shared" ref="K71:K134" si="2">J71</f>
        <v>2496701.1165644182</v>
      </c>
      <c r="L71" s="402">
        <v>9875199.4199999999</v>
      </c>
      <c r="M71" s="6">
        <f t="shared" si="1"/>
        <v>7378498.3034355817</v>
      </c>
    </row>
    <row r="72" spans="2:13" ht="75">
      <c r="B72" s="9" t="s">
        <v>3536</v>
      </c>
      <c r="C72" s="9">
        <v>1447883301</v>
      </c>
      <c r="D72" s="9" t="s">
        <v>2272</v>
      </c>
      <c r="E72" s="9" t="s">
        <v>3536</v>
      </c>
      <c r="F72" s="7" t="s">
        <v>27132</v>
      </c>
      <c r="G72" s="9" t="s">
        <v>1626</v>
      </c>
      <c r="H72" s="9" t="s">
        <v>1625</v>
      </c>
      <c r="I72" s="400">
        <v>14576092.970000001</v>
      </c>
      <c r="J72" s="400">
        <v>833364.92405063286</v>
      </c>
      <c r="K72" s="400">
        <f t="shared" si="2"/>
        <v>833364.92405063286</v>
      </c>
      <c r="L72" s="402">
        <v>3557849.38</v>
      </c>
      <c r="M72" s="6">
        <f t="shared" ref="M72:M135" si="3">L72-K72</f>
        <v>2724484.455949367</v>
      </c>
    </row>
    <row r="73" spans="2:13" ht="30">
      <c r="B73" s="9" t="s">
        <v>73</v>
      </c>
      <c r="C73" s="9">
        <v>1003885641</v>
      </c>
      <c r="D73" s="9" t="s">
        <v>2196</v>
      </c>
      <c r="E73" s="9" t="s">
        <v>73</v>
      </c>
      <c r="F73" s="7" t="s">
        <v>27133</v>
      </c>
      <c r="G73" s="9" t="s">
        <v>1626</v>
      </c>
      <c r="H73" s="9" t="s">
        <v>1625</v>
      </c>
      <c r="I73" s="400">
        <v>18591294.27</v>
      </c>
      <c r="J73" s="400">
        <v>1158239.2632098764</v>
      </c>
      <c r="K73" s="400">
        <f t="shared" si="2"/>
        <v>1158239.2632098764</v>
      </c>
      <c r="L73" s="402">
        <v>2422981.0699999998</v>
      </c>
      <c r="M73" s="6">
        <f t="shared" si="3"/>
        <v>1264741.8067901235</v>
      </c>
    </row>
    <row r="74" spans="2:13" ht="60">
      <c r="B74" s="9" t="s">
        <v>607</v>
      </c>
      <c r="C74" s="9">
        <v>1447228747</v>
      </c>
      <c r="D74" s="9" t="s">
        <v>2197</v>
      </c>
      <c r="E74" s="9" t="s">
        <v>607</v>
      </c>
      <c r="F74" s="7" t="s">
        <v>2569</v>
      </c>
      <c r="G74" s="9" t="s">
        <v>1626</v>
      </c>
      <c r="H74" s="9" t="s">
        <v>1625</v>
      </c>
      <c r="I74" s="400">
        <v>12471651.27</v>
      </c>
      <c r="J74" s="400">
        <v>829739.34296296292</v>
      </c>
      <c r="K74" s="400">
        <f t="shared" si="2"/>
        <v>829739.34296296292</v>
      </c>
      <c r="L74" s="402">
        <v>1409640.81</v>
      </c>
      <c r="M74" s="6">
        <f t="shared" si="3"/>
        <v>579901.46703703713</v>
      </c>
    </row>
    <row r="75" spans="2:13" ht="60">
      <c r="B75" s="9" t="s">
        <v>1604</v>
      </c>
      <c r="C75" s="9">
        <v>1689641680</v>
      </c>
      <c r="D75" s="9" t="s">
        <v>2194</v>
      </c>
      <c r="E75" s="9" t="s">
        <v>1604</v>
      </c>
      <c r="F75" s="7" t="s">
        <v>2567</v>
      </c>
      <c r="G75" s="9" t="s">
        <v>1626</v>
      </c>
      <c r="H75" s="9" t="s">
        <v>1625</v>
      </c>
      <c r="I75" s="400">
        <v>80303974.670000002</v>
      </c>
      <c r="J75" s="400">
        <v>5950176.944444444</v>
      </c>
      <c r="K75" s="400">
        <f t="shared" si="2"/>
        <v>5950176.944444444</v>
      </c>
      <c r="L75" s="402">
        <v>16896887.800000001</v>
      </c>
      <c r="M75" s="6">
        <f t="shared" si="3"/>
        <v>10946710.855555557</v>
      </c>
    </row>
    <row r="76" spans="2:13" ht="60">
      <c r="B76" s="9" t="s">
        <v>613</v>
      </c>
      <c r="C76" s="9">
        <v>1093783391</v>
      </c>
      <c r="D76" s="9" t="s">
        <v>2193</v>
      </c>
      <c r="E76" s="9" t="s">
        <v>613</v>
      </c>
      <c r="F76" s="7" t="s">
        <v>2570</v>
      </c>
      <c r="G76" s="9" t="s">
        <v>1626</v>
      </c>
      <c r="H76" s="9" t="s">
        <v>1625</v>
      </c>
      <c r="I76" s="400">
        <v>12902084.039999999</v>
      </c>
      <c r="J76" s="400">
        <v>874215.96987654315</v>
      </c>
      <c r="K76" s="400">
        <f t="shared" si="2"/>
        <v>874215.96987654315</v>
      </c>
      <c r="L76" s="402">
        <v>1332645.94</v>
      </c>
      <c r="M76" s="6">
        <f t="shared" si="3"/>
        <v>458429.97012345679</v>
      </c>
    </row>
    <row r="77" spans="2:13" ht="45">
      <c r="B77" s="9" t="s">
        <v>616</v>
      </c>
      <c r="C77" s="9">
        <v>1124052162</v>
      </c>
      <c r="D77" s="9" t="s">
        <v>2192</v>
      </c>
      <c r="E77" s="9" t="s">
        <v>616</v>
      </c>
      <c r="F77" s="7" t="s">
        <v>2584</v>
      </c>
      <c r="G77" s="9" t="s">
        <v>1622</v>
      </c>
      <c r="H77" s="9" t="s">
        <v>1625</v>
      </c>
      <c r="I77" s="400">
        <v>10188257.550000001</v>
      </c>
      <c r="J77" s="400">
        <v>1229479.3727810651</v>
      </c>
      <c r="K77" s="400">
        <f t="shared" si="2"/>
        <v>1229479.3727810651</v>
      </c>
      <c r="L77" s="402">
        <v>3694262.19</v>
      </c>
      <c r="M77" s="6">
        <f t="shared" si="3"/>
        <v>2464782.8172189351</v>
      </c>
    </row>
    <row r="78" spans="2:13" ht="60">
      <c r="B78" s="9" t="s">
        <v>1421</v>
      </c>
      <c r="C78" s="9">
        <v>1861882532</v>
      </c>
      <c r="D78" s="9" t="s">
        <v>3004</v>
      </c>
      <c r="E78" s="9" t="s">
        <v>1421</v>
      </c>
      <c r="F78" s="7" t="s">
        <v>27134</v>
      </c>
      <c r="G78" s="9" t="s">
        <v>1626</v>
      </c>
      <c r="H78" s="9" t="s">
        <v>1625</v>
      </c>
      <c r="I78" s="400">
        <v>8396.25</v>
      </c>
      <c r="J78" s="400">
        <v>1718.625</v>
      </c>
      <c r="K78" s="400">
        <f t="shared" si="2"/>
        <v>1718.625</v>
      </c>
      <c r="L78" s="402">
        <v>2804.4</v>
      </c>
      <c r="M78" s="6">
        <f t="shared" si="3"/>
        <v>1085.7750000000001</v>
      </c>
    </row>
    <row r="79" spans="2:13" ht="30">
      <c r="B79" s="9" t="s">
        <v>622</v>
      </c>
      <c r="C79" s="9">
        <v>1942314448</v>
      </c>
      <c r="D79" s="9" t="s">
        <v>2303</v>
      </c>
      <c r="E79" s="9" t="s">
        <v>622</v>
      </c>
      <c r="F79" s="7" t="s">
        <v>2304</v>
      </c>
      <c r="G79" s="9" t="s">
        <v>1622</v>
      </c>
      <c r="H79" s="9" t="s">
        <v>1621</v>
      </c>
      <c r="I79" s="400">
        <v>30621.420000000002</v>
      </c>
      <c r="J79" s="400">
        <v>15010.450749999996</v>
      </c>
      <c r="K79" s="400">
        <f t="shared" si="2"/>
        <v>15010.450749999996</v>
      </c>
      <c r="L79" s="402">
        <v>28451.09</v>
      </c>
      <c r="M79" s="6">
        <f t="shared" si="3"/>
        <v>13440.639250000004</v>
      </c>
    </row>
    <row r="80" spans="2:13" ht="60">
      <c r="B80" s="9" t="s">
        <v>1598</v>
      </c>
      <c r="C80" s="9">
        <v>1689628984</v>
      </c>
      <c r="D80" s="9" t="s">
        <v>2184</v>
      </c>
      <c r="E80" s="9" t="s">
        <v>1598</v>
      </c>
      <c r="F80" s="7" t="s">
        <v>27135</v>
      </c>
      <c r="G80" s="9" t="s">
        <v>1626</v>
      </c>
      <c r="H80" s="9" t="s">
        <v>1625</v>
      </c>
      <c r="I80" s="400">
        <v>96043133.75999999</v>
      </c>
      <c r="J80" s="400">
        <v>4141333.7048192765</v>
      </c>
      <c r="K80" s="400">
        <f t="shared" si="2"/>
        <v>4141333.7048192765</v>
      </c>
      <c r="L80" s="402">
        <v>13492293.1</v>
      </c>
      <c r="M80" s="6">
        <f t="shared" si="3"/>
        <v>9350959.3951807227</v>
      </c>
    </row>
    <row r="81" spans="2:13" ht="60">
      <c r="B81" s="9" t="s">
        <v>628</v>
      </c>
      <c r="C81" s="9">
        <v>1134172406</v>
      </c>
      <c r="D81" s="9" t="s">
        <v>2183</v>
      </c>
      <c r="E81" s="9" t="s">
        <v>628</v>
      </c>
      <c r="F81" s="7" t="s">
        <v>2554</v>
      </c>
      <c r="G81" s="9" t="s">
        <v>1626</v>
      </c>
      <c r="H81" s="9" t="s">
        <v>1625</v>
      </c>
      <c r="I81" s="400">
        <v>86152752.370000005</v>
      </c>
      <c r="J81" s="400">
        <v>2093132.5812499998</v>
      </c>
      <c r="K81" s="400">
        <f t="shared" si="2"/>
        <v>2093132.5812499998</v>
      </c>
      <c r="L81" s="402">
        <v>8291719.9699999997</v>
      </c>
      <c r="M81" s="6">
        <f t="shared" si="3"/>
        <v>6198587.3887499999</v>
      </c>
    </row>
    <row r="82" spans="2:13" ht="60">
      <c r="B82" s="9" t="s">
        <v>631</v>
      </c>
      <c r="C82" s="9">
        <v>1306897277</v>
      </c>
      <c r="D82" s="9" t="s">
        <v>2182</v>
      </c>
      <c r="E82" s="9" t="s">
        <v>631</v>
      </c>
      <c r="F82" s="7" t="s">
        <v>27136</v>
      </c>
      <c r="G82" s="9" t="s">
        <v>1626</v>
      </c>
      <c r="H82" s="9" t="s">
        <v>1625</v>
      </c>
      <c r="I82" s="400">
        <v>29413147.720000006</v>
      </c>
      <c r="J82" s="400">
        <v>621330.97499999998</v>
      </c>
      <c r="K82" s="400">
        <f t="shared" si="2"/>
        <v>621330.97499999998</v>
      </c>
      <c r="L82" s="402">
        <v>3318979.59</v>
      </c>
      <c r="M82" s="6">
        <f t="shared" si="3"/>
        <v>2697648.6149999998</v>
      </c>
    </row>
    <row r="83" spans="2:13" ht="60">
      <c r="B83" s="9" t="s">
        <v>634</v>
      </c>
      <c r="C83" s="9">
        <v>1902857766</v>
      </c>
      <c r="D83" s="9" t="s">
        <v>2181</v>
      </c>
      <c r="E83" s="9" t="s">
        <v>634</v>
      </c>
      <c r="F83" s="7" t="s">
        <v>2894</v>
      </c>
      <c r="G83" s="9" t="s">
        <v>1626</v>
      </c>
      <c r="H83" s="9" t="s">
        <v>1625</v>
      </c>
      <c r="I83" s="400">
        <v>21188264.690000001</v>
      </c>
      <c r="J83" s="400">
        <v>602493.02409638546</v>
      </c>
      <c r="K83" s="400">
        <f t="shared" si="2"/>
        <v>602493.02409638546</v>
      </c>
      <c r="L83" s="402">
        <v>1714130.61</v>
      </c>
      <c r="M83" s="6">
        <f t="shared" si="3"/>
        <v>1111637.5859036148</v>
      </c>
    </row>
    <row r="84" spans="2:13" ht="60">
      <c r="B84" s="9" t="s">
        <v>610</v>
      </c>
      <c r="C84" s="9">
        <v>1437102639</v>
      </c>
      <c r="D84" s="9" t="s">
        <v>2180</v>
      </c>
      <c r="E84" s="9" t="s">
        <v>610</v>
      </c>
      <c r="F84" s="7" t="s">
        <v>2922</v>
      </c>
      <c r="G84" s="9" t="s">
        <v>1626</v>
      </c>
      <c r="H84" s="9" t="s">
        <v>1625</v>
      </c>
      <c r="I84" s="400">
        <v>31430628.630000003</v>
      </c>
      <c r="J84" s="400">
        <v>939665.92168674688</v>
      </c>
      <c r="K84" s="400">
        <f t="shared" si="2"/>
        <v>939665.92168674688</v>
      </c>
      <c r="L84" s="402">
        <v>3557571.25</v>
      </c>
      <c r="M84" s="6">
        <f t="shared" si="3"/>
        <v>2617905.3283132529</v>
      </c>
    </row>
    <row r="85" spans="2:13" ht="45">
      <c r="B85" s="9" t="s">
        <v>637</v>
      </c>
      <c r="C85" s="9">
        <v>1699726406</v>
      </c>
      <c r="D85" s="9" t="s">
        <v>2179</v>
      </c>
      <c r="E85" s="9" t="s">
        <v>637</v>
      </c>
      <c r="F85" s="7" t="s">
        <v>2907</v>
      </c>
      <c r="G85" s="9" t="s">
        <v>1626</v>
      </c>
      <c r="H85" s="9" t="s">
        <v>1625</v>
      </c>
      <c r="I85" s="400">
        <v>34577389.120000005</v>
      </c>
      <c r="J85" s="400">
        <v>957061.49999999977</v>
      </c>
      <c r="K85" s="400">
        <f t="shared" si="2"/>
        <v>957061.49999999977</v>
      </c>
      <c r="L85" s="402">
        <v>4379987.03</v>
      </c>
      <c r="M85" s="6">
        <f t="shared" si="3"/>
        <v>3422925.5300000003</v>
      </c>
    </row>
    <row r="86" spans="2:13" ht="45">
      <c r="B86" s="9" t="s">
        <v>640</v>
      </c>
      <c r="C86" s="9">
        <v>1518911833</v>
      </c>
      <c r="D86" s="9" t="s">
        <v>2178</v>
      </c>
      <c r="E86" s="9" t="s">
        <v>640</v>
      </c>
      <c r="F86" s="7" t="s">
        <v>2537</v>
      </c>
      <c r="G86" s="9" t="s">
        <v>1626</v>
      </c>
      <c r="H86" s="9" t="s">
        <v>1625</v>
      </c>
      <c r="I86" s="400">
        <v>21921574.830000002</v>
      </c>
      <c r="J86" s="400">
        <v>521098.86875000002</v>
      </c>
      <c r="K86" s="400">
        <f t="shared" si="2"/>
        <v>521098.86875000002</v>
      </c>
      <c r="L86" s="402">
        <v>2750272.01</v>
      </c>
      <c r="M86" s="6">
        <f t="shared" si="3"/>
        <v>2229173.1412499999</v>
      </c>
    </row>
    <row r="87" spans="2:13" ht="60">
      <c r="B87" s="9" t="s">
        <v>643</v>
      </c>
      <c r="C87" s="9">
        <v>1659323772</v>
      </c>
      <c r="D87" s="9" t="s">
        <v>2176</v>
      </c>
      <c r="E87" s="9" t="s">
        <v>643</v>
      </c>
      <c r="F87" s="7" t="s">
        <v>2532</v>
      </c>
      <c r="G87" s="9" t="s">
        <v>1626</v>
      </c>
      <c r="H87" s="9" t="s">
        <v>1625</v>
      </c>
      <c r="I87" s="400">
        <v>55681730.469999999</v>
      </c>
      <c r="J87" s="400">
        <v>1457360.65</v>
      </c>
      <c r="K87" s="400">
        <f t="shared" si="2"/>
        <v>1457360.65</v>
      </c>
      <c r="L87" s="402">
        <v>7406561.0599999996</v>
      </c>
      <c r="M87" s="6">
        <f t="shared" si="3"/>
        <v>5949200.4100000001</v>
      </c>
    </row>
    <row r="88" spans="2:13" ht="60">
      <c r="B88" s="9" t="s">
        <v>646</v>
      </c>
      <c r="C88" s="9">
        <v>1619924719</v>
      </c>
      <c r="D88" s="9" t="s">
        <v>2175</v>
      </c>
      <c r="E88" s="9" t="s">
        <v>646</v>
      </c>
      <c r="F88" s="7" t="s">
        <v>2754</v>
      </c>
      <c r="G88" s="9" t="s">
        <v>1626</v>
      </c>
      <c r="H88" s="9" t="s">
        <v>1625</v>
      </c>
      <c r="I88" s="400">
        <v>73591240.890000001</v>
      </c>
      <c r="J88" s="400">
        <v>2496907.497041421</v>
      </c>
      <c r="K88" s="400">
        <f t="shared" si="2"/>
        <v>2496907.497041421</v>
      </c>
      <c r="L88" s="402">
        <v>7387699.5700000003</v>
      </c>
      <c r="M88" s="6">
        <f t="shared" si="3"/>
        <v>4890792.0729585793</v>
      </c>
    </row>
    <row r="89" spans="2:13" ht="60">
      <c r="B89" s="9" t="s">
        <v>649</v>
      </c>
      <c r="C89" s="9">
        <v>1043267701</v>
      </c>
      <c r="D89" s="9" t="s">
        <v>2174</v>
      </c>
      <c r="E89" s="9" t="s">
        <v>649</v>
      </c>
      <c r="F89" s="7" t="s">
        <v>2763</v>
      </c>
      <c r="G89" s="9" t="s">
        <v>1626</v>
      </c>
      <c r="H89" s="9" t="s">
        <v>1625</v>
      </c>
      <c r="I89" s="400">
        <v>52783291.159999996</v>
      </c>
      <c r="J89" s="400">
        <v>1447909.2130177515</v>
      </c>
      <c r="K89" s="400">
        <f t="shared" si="2"/>
        <v>1447909.2130177515</v>
      </c>
      <c r="L89" s="402">
        <v>5549846.3700000001</v>
      </c>
      <c r="M89" s="6">
        <f t="shared" si="3"/>
        <v>4101937.1569822486</v>
      </c>
    </row>
    <row r="90" spans="2:13" ht="30">
      <c r="B90" s="9" t="s">
        <v>76</v>
      </c>
      <c r="C90" s="9">
        <v>1740238641</v>
      </c>
      <c r="D90" s="9" t="s">
        <v>2173</v>
      </c>
      <c r="E90" s="9" t="s">
        <v>76</v>
      </c>
      <c r="F90" s="7" t="s">
        <v>2694</v>
      </c>
      <c r="G90" s="9" t="s">
        <v>1626</v>
      </c>
      <c r="H90" s="9" t="s">
        <v>1625</v>
      </c>
      <c r="I90" s="400">
        <v>1775647.7400000002</v>
      </c>
      <c r="J90" s="400">
        <v>420774.92768211919</v>
      </c>
      <c r="K90" s="400">
        <f t="shared" si="2"/>
        <v>420774.92768211919</v>
      </c>
      <c r="L90" s="402">
        <v>1065295.6000000001</v>
      </c>
      <c r="M90" s="6">
        <f t="shared" si="3"/>
        <v>644520.6723178809</v>
      </c>
    </row>
    <row r="91" spans="2:13" ht="60">
      <c r="B91" s="9" t="s">
        <v>2169</v>
      </c>
      <c r="C91" s="9">
        <v>1346544616</v>
      </c>
      <c r="D91" s="9" t="s">
        <v>2170</v>
      </c>
      <c r="E91" s="9" t="s">
        <v>2169</v>
      </c>
      <c r="F91" s="7" t="s">
        <v>2469</v>
      </c>
      <c r="G91" s="9" t="s">
        <v>1626</v>
      </c>
      <c r="H91" s="9" t="s">
        <v>1621</v>
      </c>
      <c r="I91" s="400">
        <v>894686.27</v>
      </c>
      <c r="J91" s="400">
        <v>208998.46754966886</v>
      </c>
      <c r="K91" s="400">
        <f t="shared" si="2"/>
        <v>208998.46754966886</v>
      </c>
      <c r="L91" s="402">
        <v>228710.45</v>
      </c>
      <c r="M91" s="6">
        <f t="shared" si="3"/>
        <v>19711.982450331154</v>
      </c>
    </row>
    <row r="92" spans="2:13" ht="45">
      <c r="B92" s="9" t="s">
        <v>652</v>
      </c>
      <c r="C92" s="9">
        <v>1972581940</v>
      </c>
      <c r="D92" s="9" t="s">
        <v>2167</v>
      </c>
      <c r="E92" s="9" t="s">
        <v>652</v>
      </c>
      <c r="F92" s="7" t="s">
        <v>2772</v>
      </c>
      <c r="G92" s="9" t="s">
        <v>1626</v>
      </c>
      <c r="H92" s="9" t="s">
        <v>1625</v>
      </c>
      <c r="I92" s="400">
        <v>8865664.2400000002</v>
      </c>
      <c r="J92" s="400">
        <v>1118716.2169117648</v>
      </c>
      <c r="K92" s="400">
        <f t="shared" si="2"/>
        <v>1118716.2169117648</v>
      </c>
      <c r="L92" s="402">
        <v>2420202.2200000002</v>
      </c>
      <c r="M92" s="6">
        <f t="shared" si="3"/>
        <v>1301486.0030882354</v>
      </c>
    </row>
    <row r="93" spans="2:13" ht="30">
      <c r="B93" s="9" t="s">
        <v>655</v>
      </c>
      <c r="C93" s="9">
        <v>1326025701</v>
      </c>
      <c r="D93" s="9" t="s">
        <v>2166</v>
      </c>
      <c r="E93" s="9" t="s">
        <v>655</v>
      </c>
      <c r="F93" s="7" t="s">
        <v>2165</v>
      </c>
      <c r="G93" s="9" t="s">
        <v>1622</v>
      </c>
      <c r="H93" s="9" t="s">
        <v>1621</v>
      </c>
      <c r="I93" s="400">
        <v>251336.76000000004</v>
      </c>
      <c r="J93" s="400">
        <v>54155.317749999987</v>
      </c>
      <c r="K93" s="400">
        <f t="shared" si="2"/>
        <v>54155.317749999987</v>
      </c>
      <c r="L93" s="402">
        <v>154697.48000000001</v>
      </c>
      <c r="M93" s="6">
        <f t="shared" si="3"/>
        <v>100542.16225000002</v>
      </c>
    </row>
    <row r="94" spans="2:13" ht="30">
      <c r="B94" s="9" t="s">
        <v>85</v>
      </c>
      <c r="C94" s="9">
        <v>1891765178</v>
      </c>
      <c r="D94" s="9" t="s">
        <v>2162</v>
      </c>
      <c r="E94" s="9" t="s">
        <v>85</v>
      </c>
      <c r="F94" s="7" t="s">
        <v>2161</v>
      </c>
      <c r="G94" s="9" t="s">
        <v>1626</v>
      </c>
      <c r="H94" s="9" t="s">
        <v>1625</v>
      </c>
      <c r="I94" s="400">
        <v>246869793.71999997</v>
      </c>
      <c r="J94" s="400">
        <v>68667132.045751616</v>
      </c>
      <c r="K94" s="400">
        <f t="shared" si="2"/>
        <v>68667132.045751616</v>
      </c>
      <c r="L94" s="402">
        <v>77274442.219999999</v>
      </c>
      <c r="M94" s="6">
        <f t="shared" si="3"/>
        <v>8607310.1742483824</v>
      </c>
    </row>
    <row r="95" spans="2:13" ht="30">
      <c r="B95" s="9" t="s">
        <v>667</v>
      </c>
      <c r="C95" s="9">
        <v>1386652527</v>
      </c>
      <c r="D95" s="9" t="s">
        <v>2158</v>
      </c>
      <c r="E95" s="9" t="s">
        <v>667</v>
      </c>
      <c r="F95" s="7" t="s">
        <v>2157</v>
      </c>
      <c r="G95" s="9" t="s">
        <v>1626</v>
      </c>
      <c r="H95" s="9" t="s">
        <v>1625</v>
      </c>
      <c r="I95" s="400">
        <v>2785633.0200000014</v>
      </c>
      <c r="J95" s="400">
        <v>103004.72189349114</v>
      </c>
      <c r="K95" s="400">
        <f t="shared" si="2"/>
        <v>103004.72189349114</v>
      </c>
      <c r="L95" s="402">
        <v>690279.86</v>
      </c>
      <c r="M95" s="6">
        <f t="shared" si="3"/>
        <v>587275.13810650888</v>
      </c>
    </row>
    <row r="96" spans="2:13" ht="45">
      <c r="B96" s="9" t="s">
        <v>88</v>
      </c>
      <c r="C96" s="9">
        <v>1780823021</v>
      </c>
      <c r="D96" s="9" t="s">
        <v>2154</v>
      </c>
      <c r="E96" s="9" t="s">
        <v>88</v>
      </c>
      <c r="F96" s="7" t="s">
        <v>27138</v>
      </c>
      <c r="G96" s="9" t="s">
        <v>1622</v>
      </c>
      <c r="H96" s="9" t="s">
        <v>1621</v>
      </c>
      <c r="I96" s="400">
        <v>3911095.2700000014</v>
      </c>
      <c r="J96" s="400">
        <v>823323.56662251637</v>
      </c>
      <c r="K96" s="400">
        <f t="shared" si="2"/>
        <v>823323.56662251637</v>
      </c>
      <c r="L96" s="402">
        <v>1048685.1000000001</v>
      </c>
      <c r="M96" s="6">
        <f t="shared" si="3"/>
        <v>225361.53337748372</v>
      </c>
    </row>
    <row r="97" spans="2:13" ht="45">
      <c r="B97" s="9" t="s">
        <v>619</v>
      </c>
      <c r="C97" s="9">
        <v>1437156361</v>
      </c>
      <c r="D97" s="9" t="s">
        <v>2191</v>
      </c>
      <c r="E97" s="9" t="s">
        <v>619</v>
      </c>
      <c r="F97" s="7" t="s">
        <v>27139</v>
      </c>
      <c r="G97" s="9" t="s">
        <v>1622</v>
      </c>
      <c r="H97" s="9" t="s">
        <v>1621</v>
      </c>
      <c r="I97" s="400">
        <v>485506.8</v>
      </c>
      <c r="J97" s="400">
        <v>97976.021500000003</v>
      </c>
      <c r="K97" s="400">
        <f t="shared" si="2"/>
        <v>97976.021500000003</v>
      </c>
      <c r="L97" s="402">
        <v>156349.06</v>
      </c>
      <c r="M97" s="6">
        <f t="shared" si="3"/>
        <v>58373.038499999995</v>
      </c>
    </row>
    <row r="98" spans="2:13" ht="30">
      <c r="B98" s="9" t="s">
        <v>670</v>
      </c>
      <c r="C98" s="9">
        <v>1720096019</v>
      </c>
      <c r="D98" s="9" t="s">
        <v>2153</v>
      </c>
      <c r="E98" s="9" t="s">
        <v>670</v>
      </c>
      <c r="F98" s="7" t="s">
        <v>2596</v>
      </c>
      <c r="G98" s="9" t="s">
        <v>1622</v>
      </c>
      <c r="H98" s="9" t="s">
        <v>1621</v>
      </c>
      <c r="I98" s="400">
        <v>2551074.1199999996</v>
      </c>
      <c r="J98" s="400">
        <v>294081.56149999995</v>
      </c>
      <c r="K98" s="400">
        <f t="shared" si="2"/>
        <v>294081.56149999995</v>
      </c>
      <c r="L98" s="402">
        <v>213045.3</v>
      </c>
      <c r="M98" s="6">
        <f t="shared" si="3"/>
        <v>-81036.261499999964</v>
      </c>
    </row>
    <row r="99" spans="2:13" ht="30">
      <c r="B99" s="9" t="s">
        <v>673</v>
      </c>
      <c r="C99" s="9">
        <v>1790702371</v>
      </c>
      <c r="D99" s="9" t="s">
        <v>2152</v>
      </c>
      <c r="E99" s="9" t="s">
        <v>673</v>
      </c>
      <c r="F99" s="7" t="s">
        <v>2592</v>
      </c>
      <c r="G99" s="9" t="s">
        <v>1622</v>
      </c>
      <c r="H99" s="9" t="s">
        <v>1621</v>
      </c>
      <c r="I99" s="400">
        <v>1552502.1499999997</v>
      </c>
      <c r="J99" s="400">
        <v>548218.19674999989</v>
      </c>
      <c r="K99" s="400">
        <f t="shared" si="2"/>
        <v>548218.19674999989</v>
      </c>
      <c r="L99" s="402">
        <v>757621.05</v>
      </c>
      <c r="M99" s="6">
        <f t="shared" si="3"/>
        <v>209402.85325000016</v>
      </c>
    </row>
    <row r="100" spans="2:13" ht="30">
      <c r="B100" s="9" t="s">
        <v>3008</v>
      </c>
      <c r="C100" s="9">
        <v>1972517365</v>
      </c>
      <c r="D100" s="9" t="s">
        <v>2151</v>
      </c>
      <c r="E100" s="9" t="s">
        <v>3008</v>
      </c>
      <c r="F100" s="7" t="s">
        <v>2147</v>
      </c>
      <c r="G100" s="9" t="s">
        <v>1626</v>
      </c>
      <c r="H100" s="9" t="s">
        <v>1625</v>
      </c>
      <c r="I100" s="400">
        <v>50364386.229999974</v>
      </c>
      <c r="J100" s="400">
        <v>1630163.7124999999</v>
      </c>
      <c r="K100" s="400">
        <f t="shared" si="2"/>
        <v>1630163.7124999999</v>
      </c>
      <c r="L100" s="402">
        <v>6913519.2999999998</v>
      </c>
      <c r="M100" s="6">
        <f t="shared" si="3"/>
        <v>5283355.5875000004</v>
      </c>
    </row>
    <row r="101" spans="2:13" ht="90">
      <c r="B101" s="9" t="s">
        <v>1433</v>
      </c>
      <c r="C101" s="9">
        <v>1952784985</v>
      </c>
      <c r="D101" s="9" t="s">
        <v>3009</v>
      </c>
      <c r="E101" s="9" t="s">
        <v>1433</v>
      </c>
      <c r="F101" s="7" t="s">
        <v>2720</v>
      </c>
      <c r="G101" s="9" t="s">
        <v>1626</v>
      </c>
      <c r="H101" s="9" t="s">
        <v>1625</v>
      </c>
      <c r="I101" s="400">
        <v>107575</v>
      </c>
      <c r="J101" s="400">
        <v>37624.087499999994</v>
      </c>
      <c r="K101" s="400">
        <f t="shared" si="2"/>
        <v>37624.087499999994</v>
      </c>
      <c r="L101" s="402">
        <v>22745.07</v>
      </c>
      <c r="M101" s="6">
        <f t="shared" si="3"/>
        <v>-14879.017499999994</v>
      </c>
    </row>
    <row r="102" spans="2:13" ht="45">
      <c r="B102" s="9" t="s">
        <v>94</v>
      </c>
      <c r="C102" s="9">
        <v>1407010622</v>
      </c>
      <c r="D102" s="9" t="s">
        <v>2144</v>
      </c>
      <c r="E102" s="9" t="s">
        <v>94</v>
      </c>
      <c r="F102" s="7" t="s">
        <v>2923</v>
      </c>
      <c r="G102" s="9" t="s">
        <v>1626</v>
      </c>
      <c r="H102" s="9" t="s">
        <v>1625</v>
      </c>
      <c r="I102" s="400">
        <v>6423378.5799999991</v>
      </c>
      <c r="J102" s="400">
        <v>257608.04216867467</v>
      </c>
      <c r="K102" s="400">
        <f t="shared" si="2"/>
        <v>257608.04216867467</v>
      </c>
      <c r="L102" s="402">
        <v>1320698.03</v>
      </c>
      <c r="M102" s="6">
        <f t="shared" si="3"/>
        <v>1063089.9878313253</v>
      </c>
    </row>
    <row r="103" spans="2:13" ht="45">
      <c r="B103" s="9" t="s">
        <v>679</v>
      </c>
      <c r="C103" s="9">
        <v>1316197767</v>
      </c>
      <c r="D103" s="9" t="s">
        <v>2143</v>
      </c>
      <c r="E103" s="9" t="s">
        <v>679</v>
      </c>
      <c r="F103" s="7" t="s">
        <v>2608</v>
      </c>
      <c r="G103" s="9" t="s">
        <v>1622</v>
      </c>
      <c r="H103" s="9" t="s">
        <v>1621</v>
      </c>
      <c r="I103" s="400">
        <v>360421.6</v>
      </c>
      <c r="J103" s="400">
        <v>137540.58374999999</v>
      </c>
      <c r="K103" s="400">
        <f t="shared" si="2"/>
        <v>137540.58374999999</v>
      </c>
      <c r="L103" s="402">
        <v>195222.76</v>
      </c>
      <c r="M103" s="6">
        <f t="shared" si="3"/>
        <v>57682.176250000019</v>
      </c>
    </row>
    <row r="104" spans="2:13" ht="45">
      <c r="B104" s="9" t="s">
        <v>1519</v>
      </c>
      <c r="C104" s="9">
        <v>1114435260</v>
      </c>
      <c r="D104" s="9" t="s">
        <v>2315</v>
      </c>
      <c r="E104" s="9" t="s">
        <v>1519</v>
      </c>
      <c r="F104" s="7" t="s">
        <v>2662</v>
      </c>
      <c r="G104" s="9" t="s">
        <v>1626</v>
      </c>
      <c r="H104" s="9" t="s">
        <v>1621</v>
      </c>
      <c r="I104" s="400">
        <v>5005089.78</v>
      </c>
      <c r="J104" s="400">
        <v>947728.36805031472</v>
      </c>
      <c r="K104" s="400">
        <f t="shared" si="2"/>
        <v>947728.36805031472</v>
      </c>
      <c r="L104" s="402">
        <v>151994.56</v>
      </c>
      <c r="M104" s="6">
        <f t="shared" si="3"/>
        <v>-795733.80805031466</v>
      </c>
    </row>
    <row r="105" spans="2:13" ht="30">
      <c r="B105" s="9" t="s">
        <v>682</v>
      </c>
      <c r="C105" s="9">
        <v>1063500270</v>
      </c>
      <c r="D105" s="9" t="s">
        <v>2142</v>
      </c>
      <c r="E105" s="9" t="s">
        <v>682</v>
      </c>
      <c r="F105" s="7" t="s">
        <v>2141</v>
      </c>
      <c r="G105" s="9" t="s">
        <v>1626</v>
      </c>
      <c r="H105" s="9" t="s">
        <v>1621</v>
      </c>
      <c r="I105" s="400">
        <v>203502.31999999998</v>
      </c>
      <c r="J105" s="400">
        <v>59395.933275976029</v>
      </c>
      <c r="K105" s="400">
        <f t="shared" si="2"/>
        <v>59395.933275976029</v>
      </c>
      <c r="L105" s="402">
        <v>105719.46</v>
      </c>
      <c r="M105" s="6">
        <f t="shared" si="3"/>
        <v>46323.526724023977</v>
      </c>
    </row>
    <row r="106" spans="2:13" ht="45">
      <c r="B106" s="9" t="s">
        <v>100</v>
      </c>
      <c r="C106" s="9">
        <v>1568848059</v>
      </c>
      <c r="D106" s="9" t="s">
        <v>2138</v>
      </c>
      <c r="E106" s="9" t="s">
        <v>100</v>
      </c>
      <c r="F106" s="7" t="s">
        <v>2968</v>
      </c>
      <c r="G106" s="9" t="s">
        <v>1626</v>
      </c>
      <c r="H106" s="9" t="s">
        <v>1625</v>
      </c>
      <c r="I106" s="400">
        <v>854336.59000000008</v>
      </c>
      <c r="J106" s="400">
        <v>10578.46625766871</v>
      </c>
      <c r="K106" s="400">
        <f t="shared" si="2"/>
        <v>10578.46625766871</v>
      </c>
      <c r="L106" s="402">
        <v>241401.98</v>
      </c>
      <c r="M106" s="6">
        <f t="shared" si="3"/>
        <v>230823.5137423313</v>
      </c>
    </row>
    <row r="107" spans="2:13" ht="60">
      <c r="B107" s="9" t="s">
        <v>661</v>
      </c>
      <c r="C107" s="9">
        <v>1639176456</v>
      </c>
      <c r="D107" s="9" t="s">
        <v>2160</v>
      </c>
      <c r="E107" s="9" t="s">
        <v>661</v>
      </c>
      <c r="F107" s="7" t="s">
        <v>27140</v>
      </c>
      <c r="G107" s="9" t="s">
        <v>1622</v>
      </c>
      <c r="H107" s="9" t="s">
        <v>1621</v>
      </c>
      <c r="I107" s="400">
        <v>1015675.3700000001</v>
      </c>
      <c r="J107" s="400">
        <v>282629.09174999996</v>
      </c>
      <c r="K107" s="400">
        <f t="shared" si="2"/>
        <v>282629.09174999996</v>
      </c>
      <c r="L107" s="402">
        <v>388439.54</v>
      </c>
      <c r="M107" s="6">
        <f t="shared" si="3"/>
        <v>105810.44825000002</v>
      </c>
    </row>
    <row r="108" spans="2:13" ht="45">
      <c r="B108" s="9" t="s">
        <v>1607</v>
      </c>
      <c r="C108" s="9">
        <v>1932123247</v>
      </c>
      <c r="D108" s="9" t="s">
        <v>1870</v>
      </c>
      <c r="E108" s="9" t="s">
        <v>1607</v>
      </c>
      <c r="F108" s="7" t="s">
        <v>27141</v>
      </c>
      <c r="G108" s="9" t="s">
        <v>1622</v>
      </c>
      <c r="H108" s="9" t="s">
        <v>1625</v>
      </c>
      <c r="I108" s="400">
        <v>302271955.72000003</v>
      </c>
      <c r="J108" s="400">
        <v>33547650</v>
      </c>
      <c r="K108" s="400">
        <f t="shared" si="2"/>
        <v>33547650</v>
      </c>
      <c r="L108" s="402">
        <v>64424793.729999997</v>
      </c>
      <c r="M108" s="6">
        <f t="shared" si="3"/>
        <v>30877143.729999997</v>
      </c>
    </row>
    <row r="109" spans="2:13" ht="30">
      <c r="B109" s="9" t="s">
        <v>685</v>
      </c>
      <c r="C109" s="9">
        <v>1861690364</v>
      </c>
      <c r="D109" s="9" t="s">
        <v>1924</v>
      </c>
      <c r="E109" s="9" t="s">
        <v>685</v>
      </c>
      <c r="F109" s="7" t="s">
        <v>2898</v>
      </c>
      <c r="G109" s="9" t="s">
        <v>1626</v>
      </c>
      <c r="H109" s="9" t="s">
        <v>1625</v>
      </c>
      <c r="I109" s="400">
        <v>5099377.5</v>
      </c>
      <c r="J109" s="400">
        <v>219601.28915662647</v>
      </c>
      <c r="K109" s="400">
        <f t="shared" si="2"/>
        <v>219601.28915662647</v>
      </c>
      <c r="L109" s="402">
        <v>860264.98</v>
      </c>
      <c r="M109" s="6">
        <f t="shared" si="3"/>
        <v>640663.69084337354</v>
      </c>
    </row>
    <row r="110" spans="2:13" ht="45">
      <c r="B110" s="9" t="s">
        <v>106</v>
      </c>
      <c r="C110" s="9">
        <v>1134108053</v>
      </c>
      <c r="D110" s="9" t="s">
        <v>2134</v>
      </c>
      <c r="E110" s="9" t="s">
        <v>106</v>
      </c>
      <c r="F110" s="7" t="s">
        <v>2613</v>
      </c>
      <c r="G110" s="9" t="s">
        <v>1622</v>
      </c>
      <c r="H110" s="9" t="s">
        <v>1625</v>
      </c>
      <c r="I110" s="400">
        <v>1369047.4</v>
      </c>
      <c r="J110" s="400">
        <v>358697.15024999995</v>
      </c>
      <c r="K110" s="400">
        <f t="shared" si="2"/>
        <v>358697.15024999995</v>
      </c>
      <c r="L110" s="402">
        <v>737533.21</v>
      </c>
      <c r="M110" s="6">
        <f t="shared" si="3"/>
        <v>378836.05975000001</v>
      </c>
    </row>
    <row r="111" spans="2:13" ht="60">
      <c r="B111" s="9" t="s">
        <v>1345</v>
      </c>
      <c r="C111" s="9">
        <v>1053317362</v>
      </c>
      <c r="D111" s="9" t="s">
        <v>2133</v>
      </c>
      <c r="E111" s="9" t="s">
        <v>1345</v>
      </c>
      <c r="F111" s="7" t="s">
        <v>2762</v>
      </c>
      <c r="G111" s="9" t="s">
        <v>1626</v>
      </c>
      <c r="H111" s="9" t="s">
        <v>1625</v>
      </c>
      <c r="I111" s="400">
        <v>71031663.090000004</v>
      </c>
      <c r="J111" s="400">
        <v>8387776.1479290063</v>
      </c>
      <c r="K111" s="400">
        <f t="shared" si="2"/>
        <v>8387776.1479290063</v>
      </c>
      <c r="L111" s="402">
        <v>23225649.079999998</v>
      </c>
      <c r="M111" s="6">
        <f t="shared" si="3"/>
        <v>14837872.932070993</v>
      </c>
    </row>
    <row r="112" spans="2:13" ht="60">
      <c r="B112" s="9" t="s">
        <v>688</v>
      </c>
      <c r="C112" s="9">
        <v>1568454403</v>
      </c>
      <c r="D112" s="9" t="s">
        <v>2132</v>
      </c>
      <c r="E112" s="9" t="s">
        <v>688</v>
      </c>
      <c r="F112" s="7" t="s">
        <v>2714</v>
      </c>
      <c r="G112" s="9" t="s">
        <v>1622</v>
      </c>
      <c r="H112" s="9" t="s">
        <v>1625</v>
      </c>
      <c r="I112" s="400">
        <v>3023729.5</v>
      </c>
      <c r="J112" s="400">
        <v>929623.8639106144</v>
      </c>
      <c r="K112" s="400">
        <f t="shared" si="2"/>
        <v>929623.8639106144</v>
      </c>
      <c r="L112" s="402">
        <v>1019685.34</v>
      </c>
      <c r="M112" s="6">
        <f t="shared" si="3"/>
        <v>90061.476089385571</v>
      </c>
    </row>
    <row r="113" spans="2:13" ht="45">
      <c r="B113" s="9" t="s">
        <v>691</v>
      </c>
      <c r="C113" s="9">
        <v>1407229529</v>
      </c>
      <c r="D113" s="9" t="s">
        <v>2130</v>
      </c>
      <c r="E113" s="9" t="s">
        <v>691</v>
      </c>
      <c r="F113" s="7" t="s">
        <v>2517</v>
      </c>
      <c r="G113" s="9" t="s">
        <v>1622</v>
      </c>
      <c r="H113" s="9" t="s">
        <v>1625</v>
      </c>
      <c r="I113" s="400">
        <v>889373.5</v>
      </c>
      <c r="J113" s="400">
        <v>37312.294117647063</v>
      </c>
      <c r="K113" s="400">
        <f t="shared" si="2"/>
        <v>37312.294117647063</v>
      </c>
      <c r="L113" s="402">
        <v>366649.57</v>
      </c>
      <c r="M113" s="6">
        <f t="shared" si="3"/>
        <v>329337.27588235296</v>
      </c>
    </row>
    <row r="114" spans="2:13" ht="45">
      <c r="B114" s="9" t="s">
        <v>1093</v>
      </c>
      <c r="C114" s="9">
        <v>1124076401</v>
      </c>
      <c r="D114" s="9" t="s">
        <v>2131</v>
      </c>
      <c r="E114" s="9" t="s">
        <v>1093</v>
      </c>
      <c r="F114" s="7" t="s">
        <v>2517</v>
      </c>
      <c r="G114" s="9" t="s">
        <v>1622</v>
      </c>
      <c r="H114" s="9" t="s">
        <v>1625</v>
      </c>
      <c r="I114" s="400">
        <v>16596952.199999999</v>
      </c>
      <c r="J114" s="400">
        <v>1857076.3586928106</v>
      </c>
      <c r="K114" s="400">
        <f t="shared" si="2"/>
        <v>1857076.3586928106</v>
      </c>
      <c r="L114" s="402">
        <v>3671378.6</v>
      </c>
      <c r="M114" s="6">
        <f t="shared" si="3"/>
        <v>1814302.2413071895</v>
      </c>
    </row>
    <row r="115" spans="2:13" ht="45">
      <c r="B115" s="9" t="s">
        <v>97</v>
      </c>
      <c r="C115" s="9">
        <v>1437148020</v>
      </c>
      <c r="D115" s="9" t="s">
        <v>2140</v>
      </c>
      <c r="E115" s="9" t="s">
        <v>97</v>
      </c>
      <c r="F115" s="7" t="s">
        <v>27142</v>
      </c>
      <c r="G115" s="9" t="s">
        <v>1622</v>
      </c>
      <c r="H115" s="9" t="s">
        <v>1625</v>
      </c>
      <c r="I115" s="400">
        <v>4253741.5199999996</v>
      </c>
      <c r="J115" s="400">
        <v>668491.28370860894</v>
      </c>
      <c r="K115" s="400">
        <f t="shared" si="2"/>
        <v>668491.28370860894</v>
      </c>
      <c r="L115" s="402">
        <v>1111732.3600000001</v>
      </c>
      <c r="M115" s="6">
        <f t="shared" si="3"/>
        <v>443241.07629139116</v>
      </c>
    </row>
    <row r="116" spans="2:13" ht="30">
      <c r="B116" s="9" t="s">
        <v>112</v>
      </c>
      <c r="C116" s="9">
        <v>1326134255</v>
      </c>
      <c r="D116" s="9" t="s">
        <v>3064</v>
      </c>
      <c r="E116" s="9" t="s">
        <v>112</v>
      </c>
      <c r="F116" s="7" t="s">
        <v>2127</v>
      </c>
      <c r="G116" s="9" t="s">
        <v>1622</v>
      </c>
      <c r="H116" s="9" t="s">
        <v>1621</v>
      </c>
      <c r="I116" s="400">
        <v>4201940.51</v>
      </c>
      <c r="J116" s="400">
        <v>676931.98312925163</v>
      </c>
      <c r="K116" s="400">
        <f t="shared" si="2"/>
        <v>676931.98312925163</v>
      </c>
      <c r="L116" s="402">
        <v>1155231.94</v>
      </c>
      <c r="M116" s="6">
        <f t="shared" si="3"/>
        <v>478299.95687074831</v>
      </c>
    </row>
    <row r="117" spans="2:13" ht="30">
      <c r="B117" s="9" t="s">
        <v>115</v>
      </c>
      <c r="C117" s="9">
        <v>1548286172</v>
      </c>
      <c r="D117" s="9" t="s">
        <v>2125</v>
      </c>
      <c r="E117" s="9" t="s">
        <v>115</v>
      </c>
      <c r="F117" s="7" t="s">
        <v>2124</v>
      </c>
      <c r="G117" s="9" t="s">
        <v>1626</v>
      </c>
      <c r="H117" s="9" t="s">
        <v>1625</v>
      </c>
      <c r="I117" s="400">
        <v>145602636.44</v>
      </c>
      <c r="J117" s="400">
        <v>42369101.760000005</v>
      </c>
      <c r="K117" s="400">
        <f t="shared" si="2"/>
        <v>42369101.760000005</v>
      </c>
      <c r="L117" s="402">
        <v>93429105.810000002</v>
      </c>
      <c r="M117" s="6">
        <f t="shared" si="3"/>
        <v>51060004.049999997</v>
      </c>
    </row>
    <row r="118" spans="2:13" ht="60">
      <c r="B118" s="9" t="s">
        <v>118</v>
      </c>
      <c r="C118" s="9">
        <v>1669655601</v>
      </c>
      <c r="D118" s="9" t="s">
        <v>2123</v>
      </c>
      <c r="E118" s="9" t="s">
        <v>118</v>
      </c>
      <c r="F118" s="7" t="s">
        <v>2869</v>
      </c>
      <c r="G118" s="9" t="s">
        <v>1626</v>
      </c>
      <c r="H118" s="9" t="s">
        <v>1625</v>
      </c>
      <c r="I118" s="400">
        <v>1361886.67</v>
      </c>
      <c r="J118" s="400">
        <v>11978.496855345915</v>
      </c>
      <c r="K118" s="400">
        <f t="shared" si="2"/>
        <v>11978.496855345915</v>
      </c>
      <c r="L118" s="402">
        <v>295311.5</v>
      </c>
      <c r="M118" s="6">
        <f t="shared" si="3"/>
        <v>283333.0031446541</v>
      </c>
    </row>
    <row r="119" spans="2:13" ht="60">
      <c r="B119" s="9" t="s">
        <v>697</v>
      </c>
      <c r="C119" s="9">
        <v>1689650921</v>
      </c>
      <c r="D119" s="9" t="s">
        <v>2118</v>
      </c>
      <c r="E119" s="9" t="s">
        <v>697</v>
      </c>
      <c r="F119" s="7" t="s">
        <v>2598</v>
      </c>
      <c r="G119" s="9" t="s">
        <v>1622</v>
      </c>
      <c r="H119" s="9" t="s">
        <v>1625</v>
      </c>
      <c r="I119" s="400">
        <v>2187624.71</v>
      </c>
      <c r="J119" s="400">
        <v>441544.66199999995</v>
      </c>
      <c r="K119" s="400">
        <f t="shared" si="2"/>
        <v>441544.66199999995</v>
      </c>
      <c r="L119" s="402">
        <v>898845.99</v>
      </c>
      <c r="M119" s="6">
        <f t="shared" si="3"/>
        <v>457301.32800000004</v>
      </c>
    </row>
    <row r="120" spans="2:13" ht="45">
      <c r="B120" s="9" t="s">
        <v>121</v>
      </c>
      <c r="C120" s="9">
        <v>1679903967</v>
      </c>
      <c r="D120" s="9" t="s">
        <v>2117</v>
      </c>
      <c r="E120" s="9" t="s">
        <v>121</v>
      </c>
      <c r="F120" s="7" t="s">
        <v>2531</v>
      </c>
      <c r="G120" s="9" t="s">
        <v>1626</v>
      </c>
      <c r="H120" s="9" t="s">
        <v>1625</v>
      </c>
      <c r="I120" s="400">
        <v>7021395.75</v>
      </c>
      <c r="J120" s="400">
        <v>308368.89375000005</v>
      </c>
      <c r="K120" s="400">
        <f t="shared" si="2"/>
        <v>308368.89375000005</v>
      </c>
      <c r="L120" s="402">
        <v>1444385.36</v>
      </c>
      <c r="M120" s="6">
        <f t="shared" si="3"/>
        <v>1136016.4662500001</v>
      </c>
    </row>
    <row r="121" spans="2:13" ht="45">
      <c r="B121" s="9" t="s">
        <v>1179</v>
      </c>
      <c r="C121" s="9">
        <v>1740273994</v>
      </c>
      <c r="D121" s="9" t="s">
        <v>2116</v>
      </c>
      <c r="E121" s="9" t="s">
        <v>1179</v>
      </c>
      <c r="F121" s="7" t="s">
        <v>2585</v>
      </c>
      <c r="G121" s="9" t="s">
        <v>1622</v>
      </c>
      <c r="H121" s="9" t="s">
        <v>1625</v>
      </c>
      <c r="I121" s="400">
        <v>28042244.619999997</v>
      </c>
      <c r="J121" s="400">
        <v>2206708.0386740323</v>
      </c>
      <c r="K121" s="400">
        <f t="shared" si="2"/>
        <v>2206708.0386740323</v>
      </c>
      <c r="L121" s="402">
        <v>7831753.0499999998</v>
      </c>
      <c r="M121" s="6">
        <f t="shared" si="3"/>
        <v>5625045.0113259675</v>
      </c>
    </row>
    <row r="122" spans="2:13" ht="30">
      <c r="B122" s="9" t="s">
        <v>124</v>
      </c>
      <c r="C122" s="9">
        <v>1003192311</v>
      </c>
      <c r="D122" s="9" t="s">
        <v>2114</v>
      </c>
      <c r="E122" s="9" t="s">
        <v>124</v>
      </c>
      <c r="F122" s="7" t="s">
        <v>2113</v>
      </c>
      <c r="G122" s="9" t="s">
        <v>1626</v>
      </c>
      <c r="H122" s="9" t="s">
        <v>1625</v>
      </c>
      <c r="I122" s="400">
        <v>3103019.1400000006</v>
      </c>
      <c r="J122" s="400">
        <v>354283.49872832367</v>
      </c>
      <c r="K122" s="400">
        <f t="shared" si="2"/>
        <v>354283.49872832367</v>
      </c>
      <c r="L122" s="402">
        <v>993313.66</v>
      </c>
      <c r="M122" s="6">
        <f t="shared" si="3"/>
        <v>639030.16127167642</v>
      </c>
    </row>
    <row r="123" spans="2:13" ht="30">
      <c r="B123" s="9" t="s">
        <v>127</v>
      </c>
      <c r="C123" s="9">
        <v>1558659714</v>
      </c>
      <c r="D123" s="9" t="s">
        <v>2112</v>
      </c>
      <c r="E123" s="9" t="s">
        <v>127</v>
      </c>
      <c r="F123" s="7" t="s">
        <v>2111</v>
      </c>
      <c r="G123" s="9" t="s">
        <v>1626</v>
      </c>
      <c r="H123" s="9" t="s">
        <v>1625</v>
      </c>
      <c r="I123" s="400">
        <v>25842449.729999997</v>
      </c>
      <c r="J123" s="400">
        <v>2212158.2356687896</v>
      </c>
      <c r="K123" s="400">
        <f t="shared" si="2"/>
        <v>2212158.2356687896</v>
      </c>
      <c r="L123" s="402">
        <v>5743541.3099999996</v>
      </c>
      <c r="M123" s="6">
        <f t="shared" si="3"/>
        <v>3531383.07433121</v>
      </c>
    </row>
    <row r="124" spans="2:13" ht="60">
      <c r="B124" s="9" t="s">
        <v>706</v>
      </c>
      <c r="C124" s="9">
        <v>1316936990</v>
      </c>
      <c r="D124" s="9" t="s">
        <v>2110</v>
      </c>
      <c r="E124" s="9" t="s">
        <v>706</v>
      </c>
      <c r="F124" s="7" t="s">
        <v>2864</v>
      </c>
      <c r="G124" s="9" t="s">
        <v>1622</v>
      </c>
      <c r="H124" s="9" t="s">
        <v>1625</v>
      </c>
      <c r="I124" s="400">
        <v>43520542.659999996</v>
      </c>
      <c r="J124" s="400">
        <v>6871530.4868421052</v>
      </c>
      <c r="K124" s="400">
        <f t="shared" si="2"/>
        <v>6871530.4868421052</v>
      </c>
      <c r="L124" s="402">
        <v>11885669.1</v>
      </c>
      <c r="M124" s="6">
        <f t="shared" si="3"/>
        <v>5014138.6131578945</v>
      </c>
    </row>
    <row r="125" spans="2:13" ht="45">
      <c r="B125" s="9" t="s">
        <v>709</v>
      </c>
      <c r="C125" s="9">
        <v>1770536120</v>
      </c>
      <c r="D125" s="9" t="s">
        <v>2109</v>
      </c>
      <c r="E125" s="9" t="s">
        <v>709</v>
      </c>
      <c r="F125" s="7" t="s">
        <v>2866</v>
      </c>
      <c r="G125" s="9" t="s">
        <v>1626</v>
      </c>
      <c r="H125" s="9" t="s">
        <v>1625</v>
      </c>
      <c r="I125" s="400">
        <v>120744639.23</v>
      </c>
      <c r="J125" s="400">
        <v>2914681.4150943402</v>
      </c>
      <c r="K125" s="400">
        <f t="shared" si="2"/>
        <v>2914681.4150943402</v>
      </c>
      <c r="L125" s="402">
        <v>11949225.16</v>
      </c>
      <c r="M125" s="6">
        <f t="shared" si="3"/>
        <v>9034543.7449056599</v>
      </c>
    </row>
    <row r="126" spans="2:13" ht="45">
      <c r="B126" s="9" t="s">
        <v>703</v>
      </c>
      <c r="C126" s="9">
        <v>1871583153</v>
      </c>
      <c r="D126" s="9" t="s">
        <v>2105</v>
      </c>
      <c r="E126" s="9" t="s">
        <v>703</v>
      </c>
      <c r="F126" s="7" t="s">
        <v>2588</v>
      </c>
      <c r="G126" s="9" t="s">
        <v>1622</v>
      </c>
      <c r="H126" s="9" t="s">
        <v>1621</v>
      </c>
      <c r="I126" s="400">
        <v>1062758.47</v>
      </c>
      <c r="J126" s="400">
        <v>242074.19399999996</v>
      </c>
      <c r="K126" s="400">
        <f t="shared" si="2"/>
        <v>242074.19399999996</v>
      </c>
      <c r="L126" s="402">
        <v>210577.94</v>
      </c>
      <c r="M126" s="6">
        <f t="shared" si="3"/>
        <v>-31496.253999999957</v>
      </c>
    </row>
    <row r="127" spans="2:13" ht="45">
      <c r="B127" s="9" t="s">
        <v>130</v>
      </c>
      <c r="C127" s="9">
        <v>1992172019</v>
      </c>
      <c r="D127" s="9" t="s">
        <v>2104</v>
      </c>
      <c r="E127" s="9" t="s">
        <v>130</v>
      </c>
      <c r="F127" s="7" t="s">
        <v>2739</v>
      </c>
      <c r="G127" s="9" t="s">
        <v>1626</v>
      </c>
      <c r="H127" s="9" t="s">
        <v>1625</v>
      </c>
      <c r="I127" s="400">
        <v>45663182.960000008</v>
      </c>
      <c r="J127" s="400">
        <v>421837.13537117897</v>
      </c>
      <c r="K127" s="400">
        <f t="shared" si="2"/>
        <v>421837.13537117897</v>
      </c>
      <c r="L127" s="402">
        <v>4150783.33</v>
      </c>
      <c r="M127" s="6">
        <f t="shared" si="3"/>
        <v>3728946.1946288212</v>
      </c>
    </row>
    <row r="128" spans="2:13" ht="60">
      <c r="B128" s="9" t="s">
        <v>133</v>
      </c>
      <c r="C128" s="9">
        <v>1669752234</v>
      </c>
      <c r="D128" s="9" t="s">
        <v>2103</v>
      </c>
      <c r="E128" s="9" t="s">
        <v>133</v>
      </c>
      <c r="F128" s="7" t="s">
        <v>2963</v>
      </c>
      <c r="G128" s="9" t="s">
        <v>1626</v>
      </c>
      <c r="H128" s="9" t="s">
        <v>1625</v>
      </c>
      <c r="I128" s="400">
        <v>83250551.300000012</v>
      </c>
      <c r="J128" s="400">
        <v>3388174.0674846629</v>
      </c>
      <c r="K128" s="400">
        <f t="shared" si="2"/>
        <v>3388174.0674846629</v>
      </c>
      <c r="L128" s="402">
        <v>6658046.0899999999</v>
      </c>
      <c r="M128" s="6">
        <f t="shared" si="3"/>
        <v>3269872.022515337</v>
      </c>
    </row>
    <row r="129" spans="2:13" ht="30">
      <c r="B129" s="9" t="s">
        <v>23303</v>
      </c>
      <c r="C129" s="9">
        <v>1356960132</v>
      </c>
      <c r="D129" s="9" t="s">
        <v>23304</v>
      </c>
      <c r="E129" s="9" t="s">
        <v>23303</v>
      </c>
      <c r="F129" s="7" t="s">
        <v>23305</v>
      </c>
      <c r="G129" s="9" t="s">
        <v>27144</v>
      </c>
      <c r="H129" s="9" t="s">
        <v>1625</v>
      </c>
      <c r="I129" s="400">
        <v>536839.12</v>
      </c>
      <c r="J129" s="400">
        <v>99478.58</v>
      </c>
      <c r="K129" s="400">
        <f t="shared" si="2"/>
        <v>99478.58</v>
      </c>
      <c r="L129" s="402">
        <v>96745.23</v>
      </c>
      <c r="M129" s="6">
        <f t="shared" si="3"/>
        <v>-2733.3500000000058</v>
      </c>
    </row>
    <row r="130" spans="2:13" ht="30">
      <c r="B130" s="9" t="s">
        <v>1363</v>
      </c>
      <c r="C130" s="9">
        <v>1063411767</v>
      </c>
      <c r="D130" s="9" t="s">
        <v>2102</v>
      </c>
      <c r="E130" s="9" t="s">
        <v>1363</v>
      </c>
      <c r="F130" s="7" t="s">
        <v>2663</v>
      </c>
      <c r="G130" s="9" t="s">
        <v>1626</v>
      </c>
      <c r="H130" s="9" t="s">
        <v>1625</v>
      </c>
      <c r="I130" s="400">
        <v>12753286.940000001</v>
      </c>
      <c r="J130" s="400">
        <v>942227.48025157233</v>
      </c>
      <c r="K130" s="400">
        <f t="shared" si="2"/>
        <v>942227.48025157233</v>
      </c>
      <c r="L130" s="402">
        <v>3252894.17</v>
      </c>
      <c r="M130" s="6">
        <f t="shared" si="3"/>
        <v>2310666.6897484278</v>
      </c>
    </row>
    <row r="131" spans="2:13" ht="45">
      <c r="B131" s="9" t="s">
        <v>3308</v>
      </c>
      <c r="C131" s="9" t="s">
        <v>3306</v>
      </c>
      <c r="D131" s="9" t="s">
        <v>3307</v>
      </c>
      <c r="E131" s="9" t="s">
        <v>3308</v>
      </c>
      <c r="F131" s="7" t="s">
        <v>19565</v>
      </c>
      <c r="G131" s="9" t="s">
        <v>1626</v>
      </c>
      <c r="H131" s="9" t="s">
        <v>1625</v>
      </c>
      <c r="I131" s="400">
        <v>280045.46999999997</v>
      </c>
      <c r="J131" s="400">
        <v>25463.070000000003</v>
      </c>
      <c r="K131" s="400">
        <f t="shared" si="2"/>
        <v>25463.070000000003</v>
      </c>
      <c r="L131" s="402">
        <v>42085.23</v>
      </c>
      <c r="M131" s="6">
        <f t="shared" si="3"/>
        <v>16622.16</v>
      </c>
    </row>
    <row r="132" spans="2:13" ht="45">
      <c r="B132" s="9" t="s">
        <v>136</v>
      </c>
      <c r="C132" s="9">
        <v>1235685892</v>
      </c>
      <c r="D132" s="9" t="s">
        <v>2121</v>
      </c>
      <c r="E132" s="9" t="s">
        <v>136</v>
      </c>
      <c r="F132" s="7" t="s">
        <v>2689</v>
      </c>
      <c r="G132" s="9" t="s">
        <v>1626</v>
      </c>
      <c r="H132" s="9" t="s">
        <v>1625</v>
      </c>
      <c r="I132" s="400">
        <v>1448947.4299999997</v>
      </c>
      <c r="J132" s="400">
        <v>206448.18119999999</v>
      </c>
      <c r="K132" s="400">
        <f t="shared" si="2"/>
        <v>206448.18119999999</v>
      </c>
      <c r="L132" s="402">
        <v>332599.8</v>
      </c>
      <c r="M132" s="6">
        <f t="shared" si="3"/>
        <v>126151.6188</v>
      </c>
    </row>
    <row r="133" spans="2:13" ht="30">
      <c r="B133" s="9" t="s">
        <v>22898</v>
      </c>
      <c r="C133" s="9">
        <v>1841294246</v>
      </c>
      <c r="D133" s="9" t="s">
        <v>2101</v>
      </c>
      <c r="E133" s="9" t="s">
        <v>22898</v>
      </c>
      <c r="F133" s="7" t="s">
        <v>2100</v>
      </c>
      <c r="G133" s="9" t="s">
        <v>1626</v>
      </c>
      <c r="H133" s="9" t="s">
        <v>1625</v>
      </c>
      <c r="I133" s="400">
        <v>2097169.0499999998</v>
      </c>
      <c r="J133" s="400">
        <v>283103.03178807942</v>
      </c>
      <c r="K133" s="400">
        <f t="shared" si="2"/>
        <v>283103.03178807942</v>
      </c>
      <c r="L133" s="402">
        <v>541711.68999999994</v>
      </c>
      <c r="M133" s="6">
        <f t="shared" si="3"/>
        <v>258608.65821192053</v>
      </c>
    </row>
    <row r="134" spans="2:13" ht="45">
      <c r="B134" s="9" t="s">
        <v>138</v>
      </c>
      <c r="C134" s="9">
        <v>1760417646</v>
      </c>
      <c r="D134" s="9" t="s">
        <v>2099</v>
      </c>
      <c r="E134" s="9" t="s">
        <v>138</v>
      </c>
      <c r="F134" s="7" t="s">
        <v>2650</v>
      </c>
      <c r="G134" s="9" t="s">
        <v>1622</v>
      </c>
      <c r="H134" s="9" t="s">
        <v>1621</v>
      </c>
      <c r="I134" s="400">
        <v>1501273.8599999999</v>
      </c>
      <c r="J134" s="400">
        <v>226234.30419354836</v>
      </c>
      <c r="K134" s="400">
        <f t="shared" si="2"/>
        <v>226234.30419354836</v>
      </c>
      <c r="L134" s="402">
        <v>196516.75</v>
      </c>
      <c r="M134" s="6">
        <f t="shared" si="3"/>
        <v>-29717.554193548363</v>
      </c>
    </row>
    <row r="135" spans="2:13" ht="45">
      <c r="B135" s="9" t="s">
        <v>715</v>
      </c>
      <c r="C135" s="9">
        <v>1598746703</v>
      </c>
      <c r="D135" s="9" t="s">
        <v>2328</v>
      </c>
      <c r="E135" s="9" t="s">
        <v>715</v>
      </c>
      <c r="F135" s="7" t="s">
        <v>2599</v>
      </c>
      <c r="G135" s="9" t="s">
        <v>1622</v>
      </c>
      <c r="H135" s="9" t="s">
        <v>1621</v>
      </c>
      <c r="I135" s="400">
        <v>198396.03000000003</v>
      </c>
      <c r="J135" s="400">
        <v>62924.388499999994</v>
      </c>
      <c r="K135" s="400">
        <f t="shared" ref="K135:K198" si="4">J135</f>
        <v>62924.388499999994</v>
      </c>
      <c r="L135" s="402">
        <v>106003</v>
      </c>
      <c r="M135" s="6">
        <f t="shared" si="3"/>
        <v>43078.611500000006</v>
      </c>
    </row>
    <row r="136" spans="2:13" ht="60">
      <c r="B136" s="9" t="s">
        <v>144</v>
      </c>
      <c r="C136" s="9">
        <v>1902047376</v>
      </c>
      <c r="D136" s="9" t="s">
        <v>2092</v>
      </c>
      <c r="E136" s="9" t="s">
        <v>144</v>
      </c>
      <c r="F136" s="7" t="s">
        <v>2524</v>
      </c>
      <c r="G136" s="9" t="s">
        <v>1626</v>
      </c>
      <c r="H136" s="9" t="s">
        <v>1625</v>
      </c>
      <c r="I136" s="400">
        <v>3364624.22</v>
      </c>
      <c r="J136" s="400">
        <v>203095.80624999999</v>
      </c>
      <c r="K136" s="400">
        <f t="shared" si="4"/>
        <v>203095.80624999999</v>
      </c>
      <c r="L136" s="402">
        <v>1130594.49</v>
      </c>
      <c r="M136" s="6">
        <f t="shared" ref="M136:M199" si="5">L136-K136</f>
        <v>927498.68374999997</v>
      </c>
    </row>
    <row r="137" spans="2:13" ht="60">
      <c r="B137" s="9" t="s">
        <v>520</v>
      </c>
      <c r="C137" s="9">
        <v>1770579591</v>
      </c>
      <c r="D137" s="9" t="s">
        <v>2091</v>
      </c>
      <c r="E137" s="9" t="s">
        <v>520</v>
      </c>
      <c r="F137" s="7" t="s">
        <v>2747</v>
      </c>
      <c r="G137" s="9" t="s">
        <v>1626</v>
      </c>
      <c r="H137" s="9" t="s">
        <v>1625</v>
      </c>
      <c r="I137" s="400">
        <v>18057477.439999998</v>
      </c>
      <c r="J137" s="400">
        <v>1819460.1343902438</v>
      </c>
      <c r="K137" s="400">
        <f t="shared" si="4"/>
        <v>1819460.1343902438</v>
      </c>
      <c r="L137" s="402">
        <v>2296911.13</v>
      </c>
      <c r="M137" s="6">
        <f t="shared" si="5"/>
        <v>477450.99560975609</v>
      </c>
    </row>
    <row r="138" spans="2:13" ht="30">
      <c r="B138" s="9" t="s">
        <v>718</v>
      </c>
      <c r="C138" s="9">
        <v>1447574819</v>
      </c>
      <c r="D138" s="9" t="s">
        <v>2090</v>
      </c>
      <c r="E138" s="9" t="s">
        <v>718</v>
      </c>
      <c r="F138" s="7" t="s">
        <v>2623</v>
      </c>
      <c r="G138" s="9" t="s">
        <v>1626</v>
      </c>
      <c r="H138" s="9" t="s">
        <v>1621</v>
      </c>
      <c r="I138" s="400">
        <v>3290388.0199999996</v>
      </c>
      <c r="J138" s="400">
        <v>566960.63727891154</v>
      </c>
      <c r="K138" s="400">
        <f t="shared" si="4"/>
        <v>566960.63727891154</v>
      </c>
      <c r="L138" s="402">
        <v>587992.34</v>
      </c>
      <c r="M138" s="6">
        <f t="shared" si="5"/>
        <v>21031.702721088426</v>
      </c>
    </row>
    <row r="139" spans="2:13" ht="45">
      <c r="B139" s="9" t="s">
        <v>147</v>
      </c>
      <c r="C139" s="9">
        <v>1922002674</v>
      </c>
      <c r="D139" s="9" t="s">
        <v>2089</v>
      </c>
      <c r="E139" s="9" t="s">
        <v>147</v>
      </c>
      <c r="F139" s="7" t="s">
        <v>2893</v>
      </c>
      <c r="G139" s="9" t="s">
        <v>1626</v>
      </c>
      <c r="H139" s="9" t="s">
        <v>1625</v>
      </c>
      <c r="I139" s="400">
        <v>454180.57999999996</v>
      </c>
      <c r="J139" s="400">
        <v>30626.933734939761</v>
      </c>
      <c r="K139" s="400">
        <f t="shared" si="4"/>
        <v>30626.933734939761</v>
      </c>
      <c r="L139" s="402">
        <v>170226.88</v>
      </c>
      <c r="M139" s="6">
        <f t="shared" si="5"/>
        <v>139599.94626506025</v>
      </c>
    </row>
    <row r="140" spans="2:13" ht="60">
      <c r="B140" s="9" t="s">
        <v>150</v>
      </c>
      <c r="C140" s="9">
        <v>1871599183</v>
      </c>
      <c r="D140" s="9" t="s">
        <v>2087</v>
      </c>
      <c r="E140" s="9" t="s">
        <v>150</v>
      </c>
      <c r="F140" s="7" t="s">
        <v>2526</v>
      </c>
      <c r="G140" s="9" t="s">
        <v>1626</v>
      </c>
      <c r="H140" s="9" t="s">
        <v>1625</v>
      </c>
      <c r="I140" s="400">
        <v>307441.43</v>
      </c>
      <c r="J140" s="400">
        <v>623.38124999999991</v>
      </c>
      <c r="K140" s="400">
        <f t="shared" si="4"/>
        <v>623.38124999999991</v>
      </c>
      <c r="L140" s="402">
        <v>123406.99</v>
      </c>
      <c r="M140" s="6">
        <f t="shared" si="5"/>
        <v>122783.60875</v>
      </c>
    </row>
    <row r="141" spans="2:13" ht="45">
      <c r="B141" s="9" t="s">
        <v>153</v>
      </c>
      <c r="C141" s="9">
        <v>1972071991</v>
      </c>
      <c r="D141" s="9" t="s">
        <v>2086</v>
      </c>
      <c r="E141" s="9" t="s">
        <v>153</v>
      </c>
      <c r="F141" s="7" t="s">
        <v>2648</v>
      </c>
      <c r="G141" s="9" t="s">
        <v>1626</v>
      </c>
      <c r="H141" s="9" t="s">
        <v>1625</v>
      </c>
      <c r="I141" s="400">
        <v>4125581.8899999997</v>
      </c>
      <c r="J141" s="400">
        <v>443628.08</v>
      </c>
      <c r="K141" s="400">
        <f t="shared" si="4"/>
        <v>443628.08</v>
      </c>
      <c r="L141" s="402">
        <v>1411609.1</v>
      </c>
      <c r="M141" s="6">
        <f t="shared" si="5"/>
        <v>967981.02</v>
      </c>
    </row>
    <row r="142" spans="2:13" ht="30">
      <c r="B142" s="9" t="s">
        <v>721</v>
      </c>
      <c r="C142" s="9">
        <v>1083619712</v>
      </c>
      <c r="D142" s="9" t="s">
        <v>2350</v>
      </c>
      <c r="E142" s="9" t="s">
        <v>721</v>
      </c>
      <c r="F142" s="7" t="s">
        <v>2615</v>
      </c>
      <c r="G142" s="9" t="s">
        <v>1622</v>
      </c>
      <c r="H142" s="9" t="s">
        <v>1621</v>
      </c>
      <c r="I142" s="400">
        <v>120597.5</v>
      </c>
      <c r="J142" s="400">
        <v>36270.307249999991</v>
      </c>
      <c r="K142" s="400">
        <f t="shared" si="4"/>
        <v>36270.307249999991</v>
      </c>
      <c r="L142" s="402">
        <v>107323.09</v>
      </c>
      <c r="M142" s="6">
        <f t="shared" si="5"/>
        <v>71052.782750000013</v>
      </c>
    </row>
    <row r="143" spans="2:13" ht="30">
      <c r="B143" s="9" t="s">
        <v>1439</v>
      </c>
      <c r="C143" s="9">
        <v>1396902540</v>
      </c>
      <c r="D143" s="9" t="s">
        <v>3011</v>
      </c>
      <c r="E143" s="9" t="s">
        <v>1439</v>
      </c>
      <c r="F143" s="7" t="s">
        <v>2543</v>
      </c>
      <c r="G143" s="9" t="s">
        <v>1626</v>
      </c>
      <c r="H143" s="9" t="s">
        <v>1625</v>
      </c>
      <c r="I143" s="400">
        <v>565.05999999999995</v>
      </c>
      <c r="J143" s="400">
        <v>79.809035029601915</v>
      </c>
      <c r="K143" s="400">
        <f t="shared" si="4"/>
        <v>79.809035029601915</v>
      </c>
      <c r="L143" s="402">
        <v>141.15</v>
      </c>
      <c r="M143" s="6">
        <f t="shared" si="5"/>
        <v>61.34096497039809</v>
      </c>
    </row>
    <row r="144" spans="2:13" ht="45">
      <c r="B144" s="9" t="s">
        <v>724</v>
      </c>
      <c r="C144" s="9">
        <v>1932108214</v>
      </c>
      <c r="D144" s="9" t="s">
        <v>2084</v>
      </c>
      <c r="E144" s="9" t="s">
        <v>724</v>
      </c>
      <c r="F144" s="7" t="s">
        <v>2685</v>
      </c>
      <c r="G144" s="9" t="s">
        <v>1622</v>
      </c>
      <c r="H144" s="9" t="s">
        <v>1625</v>
      </c>
      <c r="I144" s="400">
        <v>2018007.1099999999</v>
      </c>
      <c r="J144" s="400">
        <v>465249.8270198676</v>
      </c>
      <c r="K144" s="400">
        <f t="shared" si="4"/>
        <v>465249.8270198676</v>
      </c>
      <c r="L144" s="402">
        <v>1101357.25</v>
      </c>
      <c r="M144" s="6">
        <f t="shared" si="5"/>
        <v>636107.4229801324</v>
      </c>
    </row>
    <row r="145" spans="2:13" ht="30">
      <c r="B145" s="9" t="s">
        <v>727</v>
      </c>
      <c r="C145" s="9">
        <v>1841497153</v>
      </c>
      <c r="D145" s="9" t="s">
        <v>2078</v>
      </c>
      <c r="E145" s="9" t="s">
        <v>727</v>
      </c>
      <c r="F145" s="7" t="s">
        <v>2716</v>
      </c>
      <c r="G145" s="9" t="s">
        <v>1626</v>
      </c>
      <c r="H145" s="9" t="s">
        <v>1621</v>
      </c>
      <c r="I145" s="400">
        <v>3177452.65</v>
      </c>
      <c r="J145" s="400">
        <v>854799.28162162157</v>
      </c>
      <c r="K145" s="400">
        <f t="shared" si="4"/>
        <v>854799.28162162157</v>
      </c>
      <c r="L145" s="402">
        <v>825184.45</v>
      </c>
      <c r="M145" s="6">
        <f t="shared" si="5"/>
        <v>-29614.831621621619</v>
      </c>
    </row>
    <row r="146" spans="2:13" ht="30">
      <c r="B146" s="9" t="s">
        <v>156</v>
      </c>
      <c r="C146" s="9">
        <v>1881691061</v>
      </c>
      <c r="D146" s="9" t="s">
        <v>2077</v>
      </c>
      <c r="E146" s="9" t="s">
        <v>156</v>
      </c>
      <c r="F146" s="7" t="s">
        <v>2587</v>
      </c>
      <c r="G146" s="9" t="s">
        <v>1622</v>
      </c>
      <c r="H146" s="9" t="s">
        <v>1625</v>
      </c>
      <c r="I146" s="400">
        <v>1971873.8900000001</v>
      </c>
      <c r="J146" s="400">
        <v>359661.03049999999</v>
      </c>
      <c r="K146" s="400">
        <f t="shared" si="4"/>
        <v>359661.03049999999</v>
      </c>
      <c r="L146" s="402">
        <v>673559.79</v>
      </c>
      <c r="M146" s="6">
        <f t="shared" si="5"/>
        <v>313898.75950000004</v>
      </c>
    </row>
    <row r="147" spans="2:13" ht="60">
      <c r="B147" s="9" t="s">
        <v>787</v>
      </c>
      <c r="C147" s="9">
        <v>1114998911</v>
      </c>
      <c r="D147" s="9" t="s">
        <v>1999</v>
      </c>
      <c r="E147" s="9" t="s">
        <v>787</v>
      </c>
      <c r="F147" s="7" t="s">
        <v>27146</v>
      </c>
      <c r="G147" s="9" t="s">
        <v>1626</v>
      </c>
      <c r="H147" s="9" t="s">
        <v>1625</v>
      </c>
      <c r="I147" s="400">
        <v>26785775.259999998</v>
      </c>
      <c r="J147" s="400">
        <v>741362.7098039214</v>
      </c>
      <c r="K147" s="400">
        <f t="shared" si="4"/>
        <v>741362.7098039214</v>
      </c>
      <c r="L147" s="402">
        <v>3039006.92</v>
      </c>
      <c r="M147" s="6">
        <f t="shared" si="5"/>
        <v>2297644.2101960788</v>
      </c>
    </row>
    <row r="148" spans="2:13" ht="30">
      <c r="B148" s="9" t="s">
        <v>730</v>
      </c>
      <c r="C148" s="9">
        <v>1154317774</v>
      </c>
      <c r="D148" s="9" t="s">
        <v>2075</v>
      </c>
      <c r="E148" s="9" t="s">
        <v>730</v>
      </c>
      <c r="F148" s="7" t="s">
        <v>2074</v>
      </c>
      <c r="G148" s="9" t="s">
        <v>1626</v>
      </c>
      <c r="H148" s="9" t="s">
        <v>1621</v>
      </c>
      <c r="I148" s="400">
        <v>2322551.34</v>
      </c>
      <c r="J148" s="400">
        <v>449511.43867549661</v>
      </c>
      <c r="K148" s="400">
        <f t="shared" si="4"/>
        <v>449511.43867549661</v>
      </c>
      <c r="L148" s="402">
        <v>456689.77</v>
      </c>
      <c r="M148" s="6">
        <f t="shared" si="5"/>
        <v>7178.3313245034078</v>
      </c>
    </row>
    <row r="149" spans="2:13" ht="60">
      <c r="B149" s="9" t="s">
        <v>1306</v>
      </c>
      <c r="C149" s="9">
        <v>1720088123</v>
      </c>
      <c r="D149" s="9" t="s">
        <v>2073</v>
      </c>
      <c r="E149" s="9" t="s">
        <v>1306</v>
      </c>
      <c r="F149" s="7" t="s">
        <v>2978</v>
      </c>
      <c r="G149" s="9" t="s">
        <v>1622</v>
      </c>
      <c r="H149" s="9" t="s">
        <v>1625</v>
      </c>
      <c r="I149" s="400">
        <v>10588477.449999999</v>
      </c>
      <c r="J149" s="400">
        <v>1785227.237179487</v>
      </c>
      <c r="K149" s="400">
        <f t="shared" si="4"/>
        <v>1785227.237179487</v>
      </c>
      <c r="L149" s="402">
        <v>3627576.37</v>
      </c>
      <c r="M149" s="6">
        <f t="shared" si="5"/>
        <v>1842349.1328205131</v>
      </c>
    </row>
    <row r="150" spans="2:13" ht="60">
      <c r="B150" s="9" t="s">
        <v>159</v>
      </c>
      <c r="C150" s="9">
        <v>1326037607</v>
      </c>
      <c r="D150" s="9" t="s">
        <v>2072</v>
      </c>
      <c r="E150" s="85" t="s">
        <v>159</v>
      </c>
      <c r="F150" s="7" t="s">
        <v>2688</v>
      </c>
      <c r="G150" s="9" t="s">
        <v>1622</v>
      </c>
      <c r="H150" s="9" t="s">
        <v>1621</v>
      </c>
      <c r="I150" s="400">
        <v>2659174.42</v>
      </c>
      <c r="J150" s="400">
        <v>552625.90516556287</v>
      </c>
      <c r="K150" s="400">
        <f t="shared" si="4"/>
        <v>552625.90516556287</v>
      </c>
      <c r="L150" s="402">
        <v>428305.24</v>
      </c>
      <c r="M150" s="6">
        <f t="shared" si="5"/>
        <v>-124320.66516556288</v>
      </c>
    </row>
    <row r="151" spans="2:13" ht="60">
      <c r="B151" s="9" t="s">
        <v>739</v>
      </c>
      <c r="C151" s="9">
        <v>1992707780</v>
      </c>
      <c r="D151" s="9" t="s">
        <v>2336</v>
      </c>
      <c r="E151" s="9" t="s">
        <v>739</v>
      </c>
      <c r="F151" s="7" t="s">
        <v>2586</v>
      </c>
      <c r="G151" s="9" t="s">
        <v>1622</v>
      </c>
      <c r="H151" s="9" t="s">
        <v>1621</v>
      </c>
      <c r="I151" s="400">
        <v>137029.29999999999</v>
      </c>
      <c r="J151" s="400">
        <v>34095.249249999993</v>
      </c>
      <c r="K151" s="400">
        <f t="shared" si="4"/>
        <v>34095.249249999993</v>
      </c>
      <c r="L151" s="402">
        <v>102678.26</v>
      </c>
      <c r="M151" s="6">
        <f t="shared" si="5"/>
        <v>68583.010750000001</v>
      </c>
    </row>
    <row r="152" spans="2:13" ht="60">
      <c r="B152" s="9" t="s">
        <v>742</v>
      </c>
      <c r="C152" s="9">
        <v>1861510521</v>
      </c>
      <c r="D152" s="9" t="s">
        <v>2066</v>
      </c>
      <c r="E152" s="9" t="s">
        <v>742</v>
      </c>
      <c r="F152" s="7" t="s">
        <v>27148</v>
      </c>
      <c r="G152" s="9" t="s">
        <v>1622</v>
      </c>
      <c r="H152" s="9" t="s">
        <v>1621</v>
      </c>
      <c r="I152" s="400">
        <v>536394.47</v>
      </c>
      <c r="J152" s="400">
        <v>250908.71774999995</v>
      </c>
      <c r="K152" s="400">
        <f t="shared" si="4"/>
        <v>250908.71774999995</v>
      </c>
      <c r="L152" s="402">
        <v>345598.96</v>
      </c>
      <c r="M152" s="6">
        <f t="shared" si="5"/>
        <v>94690.242250000068</v>
      </c>
    </row>
    <row r="153" spans="2:13" ht="30">
      <c r="B153" s="9" t="s">
        <v>163</v>
      </c>
      <c r="C153" s="9">
        <v>1881688976</v>
      </c>
      <c r="D153" s="9" t="s">
        <v>2064</v>
      </c>
      <c r="E153" s="9" t="s">
        <v>163</v>
      </c>
      <c r="F153" s="7" t="s">
        <v>2063</v>
      </c>
      <c r="G153" s="9" t="s">
        <v>1626</v>
      </c>
      <c r="H153" s="9" t="s">
        <v>1625</v>
      </c>
      <c r="I153" s="400">
        <v>20221375.93</v>
      </c>
      <c r="J153" s="400">
        <v>654777.67455621297</v>
      </c>
      <c r="K153" s="400">
        <f t="shared" si="4"/>
        <v>654777.67455621297</v>
      </c>
      <c r="L153" s="402">
        <v>3488187.35</v>
      </c>
      <c r="M153" s="6">
        <f t="shared" si="5"/>
        <v>2833409.6754437871</v>
      </c>
    </row>
    <row r="154" spans="2:13" ht="30">
      <c r="B154" s="9" t="s">
        <v>745</v>
      </c>
      <c r="C154" s="9">
        <v>1205900370</v>
      </c>
      <c r="D154" s="9" t="s">
        <v>2062</v>
      </c>
      <c r="E154" s="9" t="s">
        <v>745</v>
      </c>
      <c r="F154" s="7" t="s">
        <v>2061</v>
      </c>
      <c r="G154" s="9" t="s">
        <v>1622</v>
      </c>
      <c r="H154" s="9" t="s">
        <v>1625</v>
      </c>
      <c r="I154" s="400">
        <v>75646714.710000008</v>
      </c>
      <c r="J154" s="400">
        <v>10510997.576470589</v>
      </c>
      <c r="K154" s="400">
        <f t="shared" si="4"/>
        <v>10510997.576470589</v>
      </c>
      <c r="L154" s="402">
        <v>36582751.229999997</v>
      </c>
      <c r="M154" s="6">
        <f t="shared" si="5"/>
        <v>26071753.653529406</v>
      </c>
    </row>
    <row r="155" spans="2:13" ht="45">
      <c r="B155" s="9" t="s">
        <v>748</v>
      </c>
      <c r="C155" s="9">
        <v>1184607897</v>
      </c>
      <c r="D155" s="9" t="s">
        <v>2339</v>
      </c>
      <c r="E155" s="9" t="s">
        <v>748</v>
      </c>
      <c r="F155" s="7" t="s">
        <v>27149</v>
      </c>
      <c r="G155" s="9" t="s">
        <v>1622</v>
      </c>
      <c r="H155" s="9" t="s">
        <v>1621</v>
      </c>
      <c r="I155" s="400">
        <v>428962.87000000005</v>
      </c>
      <c r="J155" s="400">
        <v>109063.05499999999</v>
      </c>
      <c r="K155" s="400">
        <f t="shared" si="4"/>
        <v>109063.05499999999</v>
      </c>
      <c r="L155" s="402">
        <v>204276.97</v>
      </c>
      <c r="M155" s="6">
        <f t="shared" si="5"/>
        <v>95213.915000000008</v>
      </c>
    </row>
    <row r="156" spans="2:13" ht="60">
      <c r="B156" s="9" t="s">
        <v>166</v>
      </c>
      <c r="C156" s="9">
        <v>1003344334</v>
      </c>
      <c r="D156" s="9" t="s">
        <v>2059</v>
      </c>
      <c r="E156" s="9" t="s">
        <v>166</v>
      </c>
      <c r="F156" s="7" t="s">
        <v>2879</v>
      </c>
      <c r="G156" s="9" t="s">
        <v>1626</v>
      </c>
      <c r="H156" s="9" t="s">
        <v>1625</v>
      </c>
      <c r="I156" s="400">
        <v>37985037.980000004</v>
      </c>
      <c r="J156" s="400">
        <v>1600183.7610062896</v>
      </c>
      <c r="K156" s="400">
        <f t="shared" si="4"/>
        <v>1600183.7610062896</v>
      </c>
      <c r="L156" s="402">
        <v>3662061.54</v>
      </c>
      <c r="M156" s="6">
        <f t="shared" si="5"/>
        <v>2061877.7789937104</v>
      </c>
    </row>
    <row r="157" spans="2:13" ht="60">
      <c r="B157" s="9" t="s">
        <v>169</v>
      </c>
      <c r="C157" s="9">
        <v>1013968726</v>
      </c>
      <c r="D157" s="9" t="s">
        <v>2054</v>
      </c>
      <c r="E157" s="9" t="s">
        <v>169</v>
      </c>
      <c r="F157" s="7" t="s">
        <v>2863</v>
      </c>
      <c r="G157" s="9" t="s">
        <v>1626</v>
      </c>
      <c r="H157" s="9" t="s">
        <v>1625</v>
      </c>
      <c r="I157" s="400">
        <v>58921</v>
      </c>
      <c r="J157" s="400">
        <v>10168.279279279279</v>
      </c>
      <c r="K157" s="400">
        <f t="shared" si="4"/>
        <v>10168.279279279279</v>
      </c>
      <c r="L157" s="402">
        <v>16091.56</v>
      </c>
      <c r="M157" s="6">
        <f t="shared" si="5"/>
        <v>5923.2807207207206</v>
      </c>
    </row>
    <row r="158" spans="2:13" ht="30">
      <c r="B158" s="9" t="s">
        <v>172</v>
      </c>
      <c r="C158" s="9">
        <v>1558349399</v>
      </c>
      <c r="D158" s="9" t="s">
        <v>2031</v>
      </c>
      <c r="E158" s="9" t="s">
        <v>172</v>
      </c>
      <c r="F158" s="7" t="s">
        <v>2621</v>
      </c>
      <c r="G158" s="9" t="s">
        <v>1626</v>
      </c>
      <c r="H158" s="9" t="s">
        <v>1621</v>
      </c>
      <c r="I158" s="400">
        <v>1300084.58</v>
      </c>
      <c r="J158" s="400">
        <v>357459.82367346936</v>
      </c>
      <c r="K158" s="400">
        <f t="shared" si="4"/>
        <v>357459.82367346936</v>
      </c>
      <c r="L158" s="402">
        <v>466335.14</v>
      </c>
      <c r="M158" s="6">
        <f t="shared" si="5"/>
        <v>108875.31632653065</v>
      </c>
    </row>
    <row r="159" spans="2:13" ht="30">
      <c r="B159" s="9" t="s">
        <v>751</v>
      </c>
      <c r="C159" s="9">
        <v>1558354241</v>
      </c>
      <c r="D159" s="9" t="s">
        <v>2030</v>
      </c>
      <c r="E159" s="9" t="s">
        <v>751</v>
      </c>
      <c r="F159" s="7" t="s">
        <v>2029</v>
      </c>
      <c r="G159" s="9" t="s">
        <v>1622</v>
      </c>
      <c r="H159" s="9" t="s">
        <v>1625</v>
      </c>
      <c r="I159" s="400">
        <v>156999.47000000003</v>
      </c>
      <c r="J159" s="400">
        <v>48512.236749999996</v>
      </c>
      <c r="K159" s="400">
        <f t="shared" si="4"/>
        <v>48512.236749999996</v>
      </c>
      <c r="L159" s="402">
        <v>69882.38</v>
      </c>
      <c r="M159" s="6">
        <f t="shared" si="5"/>
        <v>21370.143250000008</v>
      </c>
    </row>
    <row r="160" spans="2:13" ht="45">
      <c r="B160" s="9" t="s">
        <v>175</v>
      </c>
      <c r="C160" s="9">
        <v>1326546797</v>
      </c>
      <c r="D160" s="9" t="s">
        <v>2028</v>
      </c>
      <c r="E160" s="9" t="s">
        <v>175</v>
      </c>
      <c r="F160" s="7" t="s">
        <v>2659</v>
      </c>
      <c r="G160" s="9" t="s">
        <v>1626</v>
      </c>
      <c r="H160" s="9" t="s">
        <v>1625</v>
      </c>
      <c r="I160" s="400">
        <v>9548644.0300000012</v>
      </c>
      <c r="J160" s="400">
        <v>900984.98616352188</v>
      </c>
      <c r="K160" s="400">
        <f t="shared" si="4"/>
        <v>900984.98616352188</v>
      </c>
      <c r="L160" s="402">
        <v>1547644.22</v>
      </c>
      <c r="M160" s="6">
        <f t="shared" si="5"/>
        <v>646659.23383647809</v>
      </c>
    </row>
    <row r="161" spans="2:13" ht="30">
      <c r="B161" s="9" t="s">
        <v>754</v>
      </c>
      <c r="C161" s="9">
        <v>1528064649</v>
      </c>
      <c r="D161" s="9" t="s">
        <v>2027</v>
      </c>
      <c r="E161" s="9" t="s">
        <v>754</v>
      </c>
      <c r="F161" s="7" t="s">
        <v>2026</v>
      </c>
      <c r="G161" s="9" t="s">
        <v>1626</v>
      </c>
      <c r="H161" s="9" t="s">
        <v>1625</v>
      </c>
      <c r="I161" s="400">
        <v>74883227.170000002</v>
      </c>
      <c r="J161" s="400">
        <v>5734227.3485714281</v>
      </c>
      <c r="K161" s="400">
        <f t="shared" si="4"/>
        <v>5734227.3485714281</v>
      </c>
      <c r="L161" s="402">
        <v>13441865.77</v>
      </c>
      <c r="M161" s="6">
        <f t="shared" si="5"/>
        <v>7707638.4214285715</v>
      </c>
    </row>
    <row r="162" spans="2:13" ht="30">
      <c r="B162" s="9" t="s">
        <v>3547</v>
      </c>
      <c r="C162" s="9">
        <v>1184233785</v>
      </c>
      <c r="D162" s="9" t="s">
        <v>2228</v>
      </c>
      <c r="E162" s="9" t="s">
        <v>3547</v>
      </c>
      <c r="F162" s="7" t="s">
        <v>27151</v>
      </c>
      <c r="G162" s="9" t="s">
        <v>1626</v>
      </c>
      <c r="H162" s="9" t="s">
        <v>1625</v>
      </c>
      <c r="I162" s="400">
        <v>12354341.449999999</v>
      </c>
      <c r="J162" s="400">
        <v>1005950.5480272108</v>
      </c>
      <c r="K162" s="400">
        <f t="shared" si="4"/>
        <v>1005950.5480272108</v>
      </c>
      <c r="L162" s="402">
        <v>3012976.79</v>
      </c>
      <c r="M162" s="6">
        <f t="shared" si="5"/>
        <v>2007026.2419727892</v>
      </c>
    </row>
    <row r="163" spans="2:13" ht="60">
      <c r="B163" s="9" t="s">
        <v>178</v>
      </c>
      <c r="C163" s="9">
        <v>1235510090</v>
      </c>
      <c r="D163" s="9" t="s">
        <v>2025</v>
      </c>
      <c r="E163" s="9" t="s">
        <v>178</v>
      </c>
      <c r="F163" s="7" t="s">
        <v>2675</v>
      </c>
      <c r="G163" s="9" t="s">
        <v>1626</v>
      </c>
      <c r="H163" s="9" t="s">
        <v>1625</v>
      </c>
      <c r="I163" s="400">
        <v>1637939.33</v>
      </c>
      <c r="J163" s="400">
        <v>27669.815217391319</v>
      </c>
      <c r="K163" s="400">
        <f t="shared" si="4"/>
        <v>27669.815217391319</v>
      </c>
      <c r="L163" s="402">
        <v>472054.11</v>
      </c>
      <c r="M163" s="6">
        <f t="shared" si="5"/>
        <v>444384.29478260869</v>
      </c>
    </row>
    <row r="164" spans="2:13" ht="60">
      <c r="B164" s="9" t="s">
        <v>757</v>
      </c>
      <c r="C164" s="9">
        <v>1841562709</v>
      </c>
      <c r="D164" s="9" t="s">
        <v>2023</v>
      </c>
      <c r="E164" s="9" t="s">
        <v>757</v>
      </c>
      <c r="F164" s="7" t="s">
        <v>2703</v>
      </c>
      <c r="G164" s="9" t="s">
        <v>1626</v>
      </c>
      <c r="H164" s="9" t="s">
        <v>1625</v>
      </c>
      <c r="I164" s="400">
        <v>26082792.710000001</v>
      </c>
      <c r="J164" s="400">
        <v>2026727.6627218938</v>
      </c>
      <c r="K164" s="400">
        <f t="shared" si="4"/>
        <v>2026727.6627218938</v>
      </c>
      <c r="L164" s="402">
        <v>7530968.21</v>
      </c>
      <c r="M164" s="6">
        <f t="shared" si="5"/>
        <v>5504240.5472781062</v>
      </c>
    </row>
    <row r="165" spans="2:13" ht="45">
      <c r="B165" s="9" t="s">
        <v>760</v>
      </c>
      <c r="C165" s="9">
        <v>1497726343</v>
      </c>
      <c r="D165" s="9" t="s">
        <v>2021</v>
      </c>
      <c r="E165" s="9" t="s">
        <v>760</v>
      </c>
      <c r="F165" s="7" t="s">
        <v>2695</v>
      </c>
      <c r="G165" s="9" t="s">
        <v>1626</v>
      </c>
      <c r="H165" s="9" t="s">
        <v>1625</v>
      </c>
      <c r="I165" s="400">
        <v>1880035.8200000003</v>
      </c>
      <c r="J165" s="400">
        <v>236705.23655629135</v>
      </c>
      <c r="K165" s="400">
        <f t="shared" si="4"/>
        <v>236705.23655629135</v>
      </c>
      <c r="L165" s="402">
        <v>739606.09</v>
      </c>
      <c r="M165" s="6">
        <f t="shared" si="5"/>
        <v>502900.85344370862</v>
      </c>
    </row>
    <row r="166" spans="2:13" ht="75">
      <c r="B166" s="9" t="s">
        <v>763</v>
      </c>
      <c r="C166" s="9">
        <v>1891882833</v>
      </c>
      <c r="D166" s="9" t="s">
        <v>2019</v>
      </c>
      <c r="E166" s="9" t="s">
        <v>763</v>
      </c>
      <c r="F166" s="7" t="s">
        <v>2702</v>
      </c>
      <c r="G166" s="9" t="s">
        <v>1626</v>
      </c>
      <c r="H166" s="9" t="s">
        <v>1625</v>
      </c>
      <c r="I166" s="400">
        <v>42273100.060000002</v>
      </c>
      <c r="J166" s="400">
        <v>3340968.8934911247</v>
      </c>
      <c r="K166" s="400">
        <f t="shared" si="4"/>
        <v>3340968.8934911247</v>
      </c>
      <c r="L166" s="402">
        <v>13934783.800000001</v>
      </c>
      <c r="M166" s="6">
        <f t="shared" si="5"/>
        <v>10593814.906508876</v>
      </c>
    </row>
    <row r="167" spans="2:13" ht="60">
      <c r="B167" s="9" t="s">
        <v>184</v>
      </c>
      <c r="C167" s="9">
        <v>1952723967</v>
      </c>
      <c r="D167" s="9" t="s">
        <v>2016</v>
      </c>
      <c r="E167" s="9" t="s">
        <v>184</v>
      </c>
      <c r="F167" s="7" t="s">
        <v>2775</v>
      </c>
      <c r="G167" s="9" t="s">
        <v>1626</v>
      </c>
      <c r="H167" s="9" t="s">
        <v>1625</v>
      </c>
      <c r="I167" s="400">
        <v>13861961.550000001</v>
      </c>
      <c r="J167" s="400">
        <v>1405919.1691176477</v>
      </c>
      <c r="K167" s="400">
        <f t="shared" si="4"/>
        <v>1405919.1691176477</v>
      </c>
      <c r="L167" s="402">
        <v>2143059.2599999998</v>
      </c>
      <c r="M167" s="6">
        <f t="shared" si="5"/>
        <v>737140.09088235209</v>
      </c>
    </row>
    <row r="168" spans="2:13" ht="60">
      <c r="B168" s="9" t="s">
        <v>766</v>
      </c>
      <c r="C168" s="9">
        <v>1740450121</v>
      </c>
      <c r="D168" s="9" t="s">
        <v>2015</v>
      </c>
      <c r="E168" s="9" t="s">
        <v>766</v>
      </c>
      <c r="F168" s="7" t="s">
        <v>27152</v>
      </c>
      <c r="G168" s="9" t="s">
        <v>1626</v>
      </c>
      <c r="H168" s="9" t="s">
        <v>1625</v>
      </c>
      <c r="I168" s="400">
        <v>81330941.969999999</v>
      </c>
      <c r="J168" s="400">
        <v>2079498.0294117648</v>
      </c>
      <c r="K168" s="400">
        <f t="shared" si="4"/>
        <v>2079498.0294117648</v>
      </c>
      <c r="L168" s="402">
        <v>7355798.1100000003</v>
      </c>
      <c r="M168" s="6">
        <f t="shared" si="5"/>
        <v>5276300.0805882355</v>
      </c>
    </row>
    <row r="169" spans="2:13" ht="45">
      <c r="B169" s="9" t="s">
        <v>187</v>
      </c>
      <c r="C169" s="9">
        <v>1073043592</v>
      </c>
      <c r="D169" s="9" t="s">
        <v>2014</v>
      </c>
      <c r="E169" s="9" t="s">
        <v>187</v>
      </c>
      <c r="F169" s="7" t="s">
        <v>2837</v>
      </c>
      <c r="G169" s="9" t="s">
        <v>1626</v>
      </c>
      <c r="H169" s="9" t="s">
        <v>1625</v>
      </c>
      <c r="I169" s="400">
        <v>16635148.49</v>
      </c>
      <c r="J169" s="400">
        <v>340359.11029411771</v>
      </c>
      <c r="K169" s="400">
        <f t="shared" si="4"/>
        <v>340359.11029411771</v>
      </c>
      <c r="L169" s="402">
        <v>2085490.34</v>
      </c>
      <c r="M169" s="6">
        <f t="shared" si="5"/>
        <v>1745131.2297058823</v>
      </c>
    </row>
    <row r="170" spans="2:13" ht="45">
      <c r="B170" s="9" t="s">
        <v>769</v>
      </c>
      <c r="C170" s="9">
        <v>1598750721</v>
      </c>
      <c r="D170" s="9" t="s">
        <v>2013</v>
      </c>
      <c r="E170" s="9" t="s">
        <v>769</v>
      </c>
      <c r="F170" s="7" t="s">
        <v>2941</v>
      </c>
      <c r="G170" s="9" t="s">
        <v>1622</v>
      </c>
      <c r="H170" s="9" t="s">
        <v>1625</v>
      </c>
      <c r="I170" s="400">
        <v>16790345.979999997</v>
      </c>
      <c r="J170" s="400">
        <v>2694852.8957055206</v>
      </c>
      <c r="K170" s="400">
        <f t="shared" si="4"/>
        <v>2694852.8957055206</v>
      </c>
      <c r="L170" s="402">
        <v>4915491.32</v>
      </c>
      <c r="M170" s="6">
        <f t="shared" si="5"/>
        <v>2220638.4242944797</v>
      </c>
    </row>
    <row r="171" spans="2:13" ht="45">
      <c r="B171" s="9" t="s">
        <v>3322</v>
      </c>
      <c r="C171" s="9">
        <v>1245878990</v>
      </c>
      <c r="D171" s="9" t="s">
        <v>1638</v>
      </c>
      <c r="E171" s="9" t="s">
        <v>3322</v>
      </c>
      <c r="F171" s="7" t="s">
        <v>27153</v>
      </c>
      <c r="G171" s="9" t="s">
        <v>1626</v>
      </c>
      <c r="H171" s="9" t="s">
        <v>1625</v>
      </c>
      <c r="I171" s="400">
        <v>11633192.01</v>
      </c>
      <c r="J171" s="400">
        <v>661689.6768558952</v>
      </c>
      <c r="K171" s="400">
        <f t="shared" si="4"/>
        <v>661689.6768558952</v>
      </c>
      <c r="L171" s="402">
        <v>2335675.06</v>
      </c>
      <c r="M171" s="6">
        <f t="shared" si="5"/>
        <v>1673985.3831441049</v>
      </c>
    </row>
    <row r="172" spans="2:13" ht="75">
      <c r="B172" s="9" t="s">
        <v>190</v>
      </c>
      <c r="C172" s="9">
        <v>1669569984</v>
      </c>
      <c r="D172" s="9" t="s">
        <v>2351</v>
      </c>
      <c r="E172" s="9" t="s">
        <v>190</v>
      </c>
      <c r="F172" s="7" t="s">
        <v>19366</v>
      </c>
      <c r="G172" s="9" t="s">
        <v>1626</v>
      </c>
      <c r="H172" s="9" t="s">
        <v>1625</v>
      </c>
      <c r="I172" s="400">
        <v>94400.23000000001</v>
      </c>
      <c r="J172" s="400">
        <v>5335.8734939759042</v>
      </c>
      <c r="K172" s="400">
        <f t="shared" si="4"/>
        <v>5335.8734939759042</v>
      </c>
      <c r="L172" s="402">
        <v>45038.35</v>
      </c>
      <c r="M172" s="6">
        <f t="shared" si="5"/>
        <v>39702.476506024097</v>
      </c>
    </row>
    <row r="173" spans="2:13" ht="45">
      <c r="B173" s="9" t="s">
        <v>772</v>
      </c>
      <c r="C173" s="9">
        <v>1790777696</v>
      </c>
      <c r="D173" s="9" t="s">
        <v>2012</v>
      </c>
      <c r="E173" s="9" t="s">
        <v>772</v>
      </c>
      <c r="F173" s="7" t="s">
        <v>2591</v>
      </c>
      <c r="G173" s="9" t="s">
        <v>1622</v>
      </c>
      <c r="H173" s="9" t="s">
        <v>1625</v>
      </c>
      <c r="I173" s="400">
        <v>3274002.3400000003</v>
      </c>
      <c r="J173" s="400">
        <v>652655.72274999996</v>
      </c>
      <c r="K173" s="400">
        <f t="shared" si="4"/>
        <v>652655.72274999996</v>
      </c>
      <c r="L173" s="402">
        <v>1317061.73</v>
      </c>
      <c r="M173" s="6">
        <f t="shared" si="5"/>
        <v>664406.00725000002</v>
      </c>
    </row>
    <row r="174" spans="2:13" ht="60">
      <c r="B174" s="9" t="s">
        <v>775</v>
      </c>
      <c r="C174" s="9">
        <v>1124061882</v>
      </c>
      <c r="D174" s="9" t="s">
        <v>2011</v>
      </c>
      <c r="E174" s="9" t="s">
        <v>775</v>
      </c>
      <c r="F174" s="7" t="s">
        <v>2690</v>
      </c>
      <c r="G174" s="9" t="s">
        <v>1622</v>
      </c>
      <c r="H174" s="9" t="s">
        <v>1621</v>
      </c>
      <c r="I174" s="400">
        <v>1236934.78</v>
      </c>
      <c r="J174" s="400">
        <v>576779.81695364229</v>
      </c>
      <c r="K174" s="400">
        <f t="shared" si="4"/>
        <v>576779.81695364229</v>
      </c>
      <c r="L174" s="402">
        <v>582276.04</v>
      </c>
      <c r="M174" s="6">
        <f t="shared" si="5"/>
        <v>5496.2230463577434</v>
      </c>
    </row>
    <row r="175" spans="2:13" ht="45">
      <c r="B175" s="9" t="s">
        <v>193</v>
      </c>
      <c r="C175" s="9">
        <v>1730697350</v>
      </c>
      <c r="D175" s="9" t="s">
        <v>2010</v>
      </c>
      <c r="E175" s="9" t="s">
        <v>193</v>
      </c>
      <c r="F175" s="7" t="s">
        <v>2655</v>
      </c>
      <c r="G175" s="9" t="s">
        <v>1626</v>
      </c>
      <c r="H175" s="9" t="s">
        <v>1625</v>
      </c>
      <c r="I175" s="400">
        <v>10727875.42</v>
      </c>
      <c r="J175" s="400">
        <v>822133.60679245275</v>
      </c>
      <c r="K175" s="400">
        <f t="shared" si="4"/>
        <v>822133.60679245275</v>
      </c>
      <c r="L175" s="402">
        <v>1681177.16</v>
      </c>
      <c r="M175" s="6">
        <f t="shared" si="5"/>
        <v>859043.55320754717</v>
      </c>
    </row>
    <row r="176" spans="2:13" ht="45">
      <c r="B176" s="9" t="s">
        <v>196</v>
      </c>
      <c r="C176" s="9">
        <v>1699772541</v>
      </c>
      <c r="D176" s="9" t="s">
        <v>2009</v>
      </c>
      <c r="E176" s="9" t="s">
        <v>196</v>
      </c>
      <c r="F176" s="7" t="s">
        <v>2568</v>
      </c>
      <c r="G176" s="9" t="s">
        <v>1622</v>
      </c>
      <c r="H176" s="9" t="s">
        <v>1621</v>
      </c>
      <c r="I176" s="400">
        <v>1458992.1400000001</v>
      </c>
      <c r="J176" s="400">
        <v>296237.10518518515</v>
      </c>
      <c r="K176" s="400">
        <f t="shared" si="4"/>
        <v>296237.10518518515</v>
      </c>
      <c r="L176" s="402">
        <v>555935.53</v>
      </c>
      <c r="M176" s="6">
        <f t="shared" si="5"/>
        <v>259698.42481481488</v>
      </c>
    </row>
    <row r="177" spans="2:13" ht="45">
      <c r="B177" s="9" t="s">
        <v>199</v>
      </c>
      <c r="C177" s="9">
        <v>1669480323</v>
      </c>
      <c r="D177" s="9" t="s">
        <v>2008</v>
      </c>
      <c r="E177" s="9" t="s">
        <v>199</v>
      </c>
      <c r="F177" s="7" t="s">
        <v>2635</v>
      </c>
      <c r="G177" s="9" t="s">
        <v>1626</v>
      </c>
      <c r="H177" s="9" t="s">
        <v>1625</v>
      </c>
      <c r="I177" s="400">
        <v>1489025.81</v>
      </c>
      <c r="J177" s="400">
        <v>155067.29142857142</v>
      </c>
      <c r="K177" s="400">
        <f t="shared" si="4"/>
        <v>155067.29142857142</v>
      </c>
      <c r="L177" s="402">
        <v>874653.76</v>
      </c>
      <c r="M177" s="6">
        <f t="shared" si="5"/>
        <v>719586.46857142856</v>
      </c>
    </row>
    <row r="178" spans="2:13" ht="45">
      <c r="B178" s="9" t="s">
        <v>778</v>
      </c>
      <c r="C178" s="9">
        <v>1811942238</v>
      </c>
      <c r="D178" s="9" t="s">
        <v>2004</v>
      </c>
      <c r="E178" s="9" t="s">
        <v>778</v>
      </c>
      <c r="F178" s="7" t="s">
        <v>2785</v>
      </c>
      <c r="G178" s="9" t="s">
        <v>1626</v>
      </c>
      <c r="H178" s="9" t="s">
        <v>1625</v>
      </c>
      <c r="I178" s="400">
        <v>113641831.17000002</v>
      </c>
      <c r="J178" s="400">
        <v>6201957.5257352944</v>
      </c>
      <c r="K178" s="400">
        <f t="shared" si="4"/>
        <v>6201957.5257352944</v>
      </c>
      <c r="L178" s="402">
        <v>11419822.16</v>
      </c>
      <c r="M178" s="6">
        <f t="shared" si="5"/>
        <v>5217864.6342647057</v>
      </c>
    </row>
    <row r="179" spans="2:13">
      <c r="B179" s="9" t="s">
        <v>781</v>
      </c>
      <c r="C179" s="9">
        <v>1861488579</v>
      </c>
      <c r="D179" s="9" t="s">
        <v>2003</v>
      </c>
      <c r="E179" s="9" t="s">
        <v>781</v>
      </c>
      <c r="F179" s="7" t="s">
        <v>2002</v>
      </c>
      <c r="G179" s="9" t="s">
        <v>1626</v>
      </c>
      <c r="H179" s="9" t="s">
        <v>1625</v>
      </c>
      <c r="I179" s="400">
        <v>26408879.739999995</v>
      </c>
      <c r="J179" s="400">
        <v>1171462.0118343197</v>
      </c>
      <c r="K179" s="400">
        <f t="shared" si="4"/>
        <v>1171462.0118343197</v>
      </c>
      <c r="L179" s="402">
        <v>4035276.82</v>
      </c>
      <c r="M179" s="6">
        <f t="shared" si="5"/>
        <v>2863814.8081656802</v>
      </c>
    </row>
    <row r="180" spans="2:13" ht="45">
      <c r="B180" s="9" t="s">
        <v>3065</v>
      </c>
      <c r="C180" s="9">
        <v>1487639175</v>
      </c>
      <c r="D180" s="9" t="s">
        <v>3066</v>
      </c>
      <c r="E180" s="9" t="s">
        <v>3065</v>
      </c>
      <c r="F180" s="7" t="s">
        <v>2601</v>
      </c>
      <c r="G180" s="9" t="s">
        <v>1622</v>
      </c>
      <c r="H180" s="9" t="s">
        <v>1621</v>
      </c>
      <c r="I180" s="400">
        <v>546499.79</v>
      </c>
      <c r="J180" s="400">
        <v>150367.40700000001</v>
      </c>
      <c r="K180" s="400">
        <f t="shared" si="4"/>
        <v>150367.40700000001</v>
      </c>
      <c r="L180" s="402">
        <v>261079.78</v>
      </c>
      <c r="M180" s="6">
        <f t="shared" si="5"/>
        <v>110712.37299999999</v>
      </c>
    </row>
    <row r="181" spans="2:13" ht="60">
      <c r="B181" s="9" t="s">
        <v>790</v>
      </c>
      <c r="C181" s="9">
        <v>1205018439</v>
      </c>
      <c r="D181" s="9" t="s">
        <v>1997</v>
      </c>
      <c r="E181" s="9" t="s">
        <v>790</v>
      </c>
      <c r="F181" s="7" t="s">
        <v>2931</v>
      </c>
      <c r="G181" s="9" t="s">
        <v>1626</v>
      </c>
      <c r="H181" s="9" t="s">
        <v>1625</v>
      </c>
      <c r="I181" s="400">
        <v>17567853.799999997</v>
      </c>
      <c r="J181" s="400">
        <v>830518.62650602404</v>
      </c>
      <c r="K181" s="400">
        <f t="shared" si="4"/>
        <v>830518.62650602404</v>
      </c>
      <c r="L181" s="402">
        <v>4888599.6500000004</v>
      </c>
      <c r="M181" s="6">
        <f t="shared" si="5"/>
        <v>4058081.0234939763</v>
      </c>
    </row>
    <row r="182" spans="2:13">
      <c r="B182" s="9" t="s">
        <v>793</v>
      </c>
      <c r="C182" s="9">
        <v>1700854288</v>
      </c>
      <c r="D182" s="9" t="s">
        <v>1995</v>
      </c>
      <c r="E182" s="9" t="s">
        <v>793</v>
      </c>
      <c r="F182" s="7" t="s">
        <v>1994</v>
      </c>
      <c r="G182" s="9" t="s">
        <v>1622</v>
      </c>
      <c r="H182" s="9" t="s">
        <v>1625</v>
      </c>
      <c r="I182" s="400">
        <v>1046831.8200000001</v>
      </c>
      <c r="J182" s="400">
        <v>228195.39441340778</v>
      </c>
      <c r="K182" s="400">
        <f t="shared" si="4"/>
        <v>228195.39441340778</v>
      </c>
      <c r="L182" s="402">
        <v>426403.17</v>
      </c>
      <c r="M182" s="6">
        <f t="shared" si="5"/>
        <v>198207.77558659221</v>
      </c>
    </row>
    <row r="183" spans="2:13" ht="60">
      <c r="B183" s="9" t="s">
        <v>229</v>
      </c>
      <c r="C183" s="9">
        <v>1851632616</v>
      </c>
      <c r="D183" s="9" t="s">
        <v>1993</v>
      </c>
      <c r="E183" s="9" t="s">
        <v>229</v>
      </c>
      <c r="F183" s="7" t="s">
        <v>2899</v>
      </c>
      <c r="G183" s="9" t="s">
        <v>1626</v>
      </c>
      <c r="H183" s="9" t="s">
        <v>1625</v>
      </c>
      <c r="I183" s="400">
        <v>6805304.8100000005</v>
      </c>
      <c r="J183" s="400">
        <v>174469.63253012038</v>
      </c>
      <c r="K183" s="400">
        <f t="shared" si="4"/>
        <v>174469.63253012038</v>
      </c>
      <c r="L183" s="402">
        <v>1163543.79</v>
      </c>
      <c r="M183" s="6">
        <f t="shared" si="5"/>
        <v>989074.1574698796</v>
      </c>
    </row>
    <row r="184" spans="2:13" ht="60">
      <c r="B184" s="9" t="s">
        <v>799</v>
      </c>
      <c r="C184" s="9">
        <v>1396731105</v>
      </c>
      <c r="D184" s="9" t="s">
        <v>1990</v>
      </c>
      <c r="E184" s="9" t="s">
        <v>799</v>
      </c>
      <c r="F184" s="7" t="s">
        <v>2757</v>
      </c>
      <c r="G184" s="9" t="s">
        <v>1626</v>
      </c>
      <c r="H184" s="9" t="s">
        <v>1625</v>
      </c>
      <c r="I184" s="400">
        <v>98489125.549999997</v>
      </c>
      <c r="J184" s="400">
        <v>4995204.7928994084</v>
      </c>
      <c r="K184" s="400">
        <f t="shared" si="4"/>
        <v>4995204.7928994084</v>
      </c>
      <c r="L184" s="402">
        <v>12616456.98</v>
      </c>
      <c r="M184" s="6">
        <f t="shared" si="5"/>
        <v>7621252.1871005921</v>
      </c>
    </row>
    <row r="185" spans="2:13" ht="30">
      <c r="B185" s="9" t="s">
        <v>1509</v>
      </c>
      <c r="C185" s="9">
        <v>1710389929</v>
      </c>
      <c r="D185" s="9" t="s">
        <v>3018</v>
      </c>
      <c r="E185" s="9" t="s">
        <v>1509</v>
      </c>
      <c r="F185" s="7" t="s">
        <v>2750</v>
      </c>
      <c r="G185" s="9" t="s">
        <v>1626</v>
      </c>
      <c r="H185" s="9" t="s">
        <v>1625</v>
      </c>
      <c r="I185" s="400">
        <v>1040</v>
      </c>
      <c r="J185" s="400">
        <v>181.50295857988166</v>
      </c>
      <c r="K185" s="400">
        <f t="shared" si="4"/>
        <v>181.50295857988166</v>
      </c>
      <c r="L185" s="402">
        <v>241.59</v>
      </c>
      <c r="M185" s="6">
        <f t="shared" si="5"/>
        <v>60.087041420118339</v>
      </c>
    </row>
    <row r="186" spans="2:13" ht="45">
      <c r="B186" s="9" t="s">
        <v>796</v>
      </c>
      <c r="C186" s="9">
        <v>1548232044</v>
      </c>
      <c r="D186" s="9" t="s">
        <v>1992</v>
      </c>
      <c r="E186" s="9" t="s">
        <v>796</v>
      </c>
      <c r="F186" s="7" t="s">
        <v>27154</v>
      </c>
      <c r="G186" s="9" t="s">
        <v>1626</v>
      </c>
      <c r="H186" s="9" t="s">
        <v>1625</v>
      </c>
      <c r="I186" s="400">
        <v>81096804.790000007</v>
      </c>
      <c r="J186" s="400">
        <v>3408636.2899408285</v>
      </c>
      <c r="K186" s="400">
        <f t="shared" si="4"/>
        <v>3408636.2899408285</v>
      </c>
      <c r="L186" s="402">
        <v>13275611.82</v>
      </c>
      <c r="M186" s="6">
        <f t="shared" si="5"/>
        <v>9866975.5300591718</v>
      </c>
    </row>
    <row r="187" spans="2:13">
      <c r="B187" s="9" t="s">
        <v>802</v>
      </c>
      <c r="C187" s="9">
        <v>1992767511</v>
      </c>
      <c r="D187" s="9" t="s">
        <v>1989</v>
      </c>
      <c r="E187" s="9" t="s">
        <v>802</v>
      </c>
      <c r="F187" s="7" t="s">
        <v>2357</v>
      </c>
      <c r="G187" s="9" t="s">
        <v>1622</v>
      </c>
      <c r="H187" s="9" t="s">
        <v>1621</v>
      </c>
      <c r="I187" s="400">
        <v>427698.12</v>
      </c>
      <c r="J187" s="400">
        <v>167457.00079470198</v>
      </c>
      <c r="K187" s="400">
        <f t="shared" si="4"/>
        <v>167457.00079470198</v>
      </c>
      <c r="L187" s="402">
        <v>153714.70000000001</v>
      </c>
      <c r="M187" s="6">
        <f t="shared" si="5"/>
        <v>-13742.300794701965</v>
      </c>
    </row>
    <row r="188" spans="2:13" ht="60">
      <c r="B188" s="9" t="s">
        <v>805</v>
      </c>
      <c r="C188" s="9">
        <v>1154324952</v>
      </c>
      <c r="D188" s="9" t="s">
        <v>1987</v>
      </c>
      <c r="E188" s="9" t="s">
        <v>805</v>
      </c>
      <c r="F188" s="7" t="s">
        <v>2735</v>
      </c>
      <c r="G188" s="9" t="s">
        <v>1622</v>
      </c>
      <c r="H188" s="9" t="s">
        <v>1621</v>
      </c>
      <c r="I188" s="400">
        <v>2009046.1099999999</v>
      </c>
      <c r="J188" s="400">
        <v>367466.6770909091</v>
      </c>
      <c r="K188" s="400">
        <f t="shared" si="4"/>
        <v>367466.6770909091</v>
      </c>
      <c r="L188" s="402">
        <v>693176.76</v>
      </c>
      <c r="M188" s="6">
        <f t="shared" si="5"/>
        <v>325710.08290909091</v>
      </c>
    </row>
    <row r="189" spans="2:13" ht="30">
      <c r="B189" s="9" t="s">
        <v>811</v>
      </c>
      <c r="C189" s="9">
        <v>1861487779</v>
      </c>
      <c r="D189" s="9" t="s">
        <v>1985</v>
      </c>
      <c r="E189" s="9" t="s">
        <v>811</v>
      </c>
      <c r="F189" s="7" t="s">
        <v>1984</v>
      </c>
      <c r="G189" s="9" t="s">
        <v>1622</v>
      </c>
      <c r="H189" s="9" t="s">
        <v>1621</v>
      </c>
      <c r="I189" s="400">
        <v>2000776.43</v>
      </c>
      <c r="J189" s="400">
        <v>471958.46807947021</v>
      </c>
      <c r="K189" s="400">
        <f t="shared" si="4"/>
        <v>471958.46807947021</v>
      </c>
      <c r="L189" s="402">
        <v>334217.09000000003</v>
      </c>
      <c r="M189" s="6">
        <f t="shared" si="5"/>
        <v>-137741.37807947019</v>
      </c>
    </row>
    <row r="190" spans="2:13" ht="60">
      <c r="B190" s="9" t="s">
        <v>1194</v>
      </c>
      <c r="C190" s="9">
        <v>1104842475</v>
      </c>
      <c r="D190" s="9" t="s">
        <v>1640</v>
      </c>
      <c r="E190" s="9" t="s">
        <v>1194</v>
      </c>
      <c r="F190" s="7" t="s">
        <v>27155</v>
      </c>
      <c r="G190" s="9" t="s">
        <v>1622</v>
      </c>
      <c r="H190" s="9" t="s">
        <v>1621</v>
      </c>
      <c r="I190" s="400">
        <v>588338.87</v>
      </c>
      <c r="J190" s="400">
        <v>177053.04223463684</v>
      </c>
      <c r="K190" s="400">
        <f t="shared" si="4"/>
        <v>177053.04223463684</v>
      </c>
      <c r="L190" s="402">
        <v>201801.29</v>
      </c>
      <c r="M190" s="6">
        <f t="shared" si="5"/>
        <v>24748.247765363165</v>
      </c>
    </row>
    <row r="191" spans="2:13" ht="45">
      <c r="B191" s="9" t="s">
        <v>814</v>
      </c>
      <c r="C191" s="9">
        <v>1528026267</v>
      </c>
      <c r="D191" s="9" t="s">
        <v>1979</v>
      </c>
      <c r="E191" s="9" t="s">
        <v>814</v>
      </c>
      <c r="F191" s="7" t="s">
        <v>2670</v>
      </c>
      <c r="G191" s="9" t="s">
        <v>1626</v>
      </c>
      <c r="H191" s="9" t="s">
        <v>1625</v>
      </c>
      <c r="I191" s="400">
        <v>42253885.109999999</v>
      </c>
      <c r="J191" s="400">
        <v>962824.43478260865</v>
      </c>
      <c r="K191" s="400">
        <f t="shared" si="4"/>
        <v>962824.43478260865</v>
      </c>
      <c r="L191" s="402">
        <v>5029374.3099999996</v>
      </c>
      <c r="M191" s="6">
        <f t="shared" si="5"/>
        <v>4066549.8752173912</v>
      </c>
    </row>
    <row r="192" spans="2:13" ht="45">
      <c r="B192" s="9" t="s">
        <v>238</v>
      </c>
      <c r="C192" s="9">
        <v>1922001775</v>
      </c>
      <c r="D192" s="9" t="s">
        <v>1978</v>
      </c>
      <c r="E192" s="9" t="s">
        <v>238</v>
      </c>
      <c r="F192" s="7" t="s">
        <v>2721</v>
      </c>
      <c r="G192" s="9" t="s">
        <v>1626</v>
      </c>
      <c r="H192" s="9" t="s">
        <v>1625</v>
      </c>
      <c r="I192" s="400">
        <v>1467130.81</v>
      </c>
      <c r="J192" s="400">
        <v>38918.09375</v>
      </c>
      <c r="K192" s="400">
        <f t="shared" si="4"/>
        <v>38918.09375</v>
      </c>
      <c r="L192" s="402">
        <v>627785.27</v>
      </c>
      <c r="M192" s="6">
        <f t="shared" si="5"/>
        <v>588867.17625000002</v>
      </c>
    </row>
    <row r="193" spans="2:13" ht="45">
      <c r="B193" s="9" t="e">
        <v>#N/A</v>
      </c>
      <c r="C193" s="9">
        <v>1225289499</v>
      </c>
      <c r="D193" s="9" t="s">
        <v>1977</v>
      </c>
      <c r="E193" s="9" t="s">
        <v>23249</v>
      </c>
      <c r="F193" s="7" t="s">
        <v>19606</v>
      </c>
      <c r="G193" s="9" t="s">
        <v>1626</v>
      </c>
      <c r="H193" s="9" t="s">
        <v>1625</v>
      </c>
      <c r="I193" s="400">
        <v>1956484.81</v>
      </c>
      <c r="J193" s="400">
        <v>76756.5</v>
      </c>
      <c r="K193" s="400">
        <f t="shared" si="4"/>
        <v>76756.5</v>
      </c>
      <c r="L193" s="402">
        <v>574423.93999999994</v>
      </c>
      <c r="M193" s="6">
        <f t="shared" si="5"/>
        <v>497667.43999999994</v>
      </c>
    </row>
    <row r="194" spans="2:13" ht="45">
      <c r="B194" s="9" t="s">
        <v>820</v>
      </c>
      <c r="C194" s="9">
        <v>1821066820</v>
      </c>
      <c r="D194" s="9" t="s">
        <v>1976</v>
      </c>
      <c r="E194" s="9" t="s">
        <v>820</v>
      </c>
      <c r="F194" s="7" t="s">
        <v>2712</v>
      </c>
      <c r="G194" s="9" t="s">
        <v>1622</v>
      </c>
      <c r="H194" s="9" t="s">
        <v>1621</v>
      </c>
      <c r="I194" s="400">
        <v>624561.35</v>
      </c>
      <c r="J194" s="400">
        <v>150133.03054787643</v>
      </c>
      <c r="K194" s="400">
        <f t="shared" si="4"/>
        <v>150133.03054787643</v>
      </c>
      <c r="L194" s="402">
        <v>233712.23</v>
      </c>
      <c r="M194" s="6">
        <f t="shared" si="5"/>
        <v>83579.199452123576</v>
      </c>
    </row>
    <row r="195" spans="2:13" ht="30">
      <c r="B195" s="9" t="s">
        <v>823</v>
      </c>
      <c r="C195" s="9">
        <v>1780731737</v>
      </c>
      <c r="D195" s="9" t="s">
        <v>1975</v>
      </c>
      <c r="E195" s="9" t="s">
        <v>823</v>
      </c>
      <c r="F195" s="7" t="s">
        <v>1974</v>
      </c>
      <c r="G195" s="9" t="s">
        <v>1626</v>
      </c>
      <c r="H195" s="9" t="s">
        <v>1621</v>
      </c>
      <c r="I195" s="400">
        <v>3003677.0700000003</v>
      </c>
      <c r="J195" s="400">
        <v>376439.6124503311</v>
      </c>
      <c r="K195" s="400">
        <f t="shared" si="4"/>
        <v>376439.6124503311</v>
      </c>
      <c r="L195" s="402">
        <v>200400.52</v>
      </c>
      <c r="M195" s="6">
        <f t="shared" si="5"/>
        <v>-176039.09245033111</v>
      </c>
    </row>
    <row r="196" spans="2:13" ht="30">
      <c r="B196" s="9" t="s">
        <v>826</v>
      </c>
      <c r="C196" s="9">
        <v>1679560866</v>
      </c>
      <c r="D196" s="9" t="s">
        <v>1973</v>
      </c>
      <c r="E196" s="9" t="s">
        <v>826</v>
      </c>
      <c r="F196" s="7" t="s">
        <v>1972</v>
      </c>
      <c r="G196" s="9" t="s">
        <v>1622</v>
      </c>
      <c r="H196" s="9" t="s">
        <v>1621</v>
      </c>
      <c r="I196" s="400">
        <v>790861.98</v>
      </c>
      <c r="J196" s="400">
        <v>173791.01874999999</v>
      </c>
      <c r="K196" s="400">
        <f t="shared" si="4"/>
        <v>173791.01874999999</v>
      </c>
      <c r="L196" s="402">
        <v>642193.21</v>
      </c>
      <c r="M196" s="6">
        <f t="shared" si="5"/>
        <v>468402.19124999997</v>
      </c>
    </row>
    <row r="197" spans="2:13" ht="60">
      <c r="B197" s="9" t="s">
        <v>829</v>
      </c>
      <c r="C197" s="9">
        <v>1679678767</v>
      </c>
      <c r="D197" s="9" t="s">
        <v>1971</v>
      </c>
      <c r="E197" s="9" t="s">
        <v>829</v>
      </c>
      <c r="F197" s="7" t="s">
        <v>2768</v>
      </c>
      <c r="G197" s="9" t="s">
        <v>1622</v>
      </c>
      <c r="H197" s="9" t="s">
        <v>1625</v>
      </c>
      <c r="I197" s="400">
        <v>9454049.1099999994</v>
      </c>
      <c r="J197" s="400">
        <v>1259164.5782945734</v>
      </c>
      <c r="K197" s="400">
        <f t="shared" si="4"/>
        <v>1259164.5782945734</v>
      </c>
      <c r="L197" s="402">
        <v>3559752.96</v>
      </c>
      <c r="M197" s="6">
        <f t="shared" si="5"/>
        <v>2300588.3817054266</v>
      </c>
    </row>
    <row r="198" spans="2:13" ht="30">
      <c r="B198" s="9" t="s">
        <v>1396</v>
      </c>
      <c r="C198" s="9">
        <v>1871898478</v>
      </c>
      <c r="D198" s="9" t="s">
        <v>1970</v>
      </c>
      <c r="E198" s="9" t="s">
        <v>1396</v>
      </c>
      <c r="F198" s="7" t="s">
        <v>1969</v>
      </c>
      <c r="G198" s="9" t="s">
        <v>1626</v>
      </c>
      <c r="H198" s="9" t="s">
        <v>1625</v>
      </c>
      <c r="I198" s="400">
        <v>567450</v>
      </c>
      <c r="J198" s="400">
        <v>105368.49962406015</v>
      </c>
      <c r="K198" s="400">
        <f t="shared" si="4"/>
        <v>105368.49962406015</v>
      </c>
      <c r="L198" s="402">
        <v>316012.90999999997</v>
      </c>
      <c r="M198" s="6">
        <f t="shared" si="5"/>
        <v>210644.41037593983</v>
      </c>
    </row>
    <row r="199" spans="2:13">
      <c r="B199" s="9" t="s">
        <v>832</v>
      </c>
      <c r="C199" s="9">
        <v>1023013935</v>
      </c>
      <c r="D199" s="9" t="s">
        <v>1968</v>
      </c>
      <c r="E199" s="9" t="s">
        <v>832</v>
      </c>
      <c r="F199" s="7" t="s">
        <v>1967</v>
      </c>
      <c r="G199" s="9" t="s">
        <v>1622</v>
      </c>
      <c r="H199" s="9" t="s">
        <v>1621</v>
      </c>
      <c r="I199" s="400">
        <v>174507.59999999998</v>
      </c>
      <c r="J199" s="400">
        <v>38337.274999999994</v>
      </c>
      <c r="K199" s="400">
        <f t="shared" ref="K199:K262" si="6">J199</f>
        <v>38337.274999999994</v>
      </c>
      <c r="L199" s="402">
        <v>136683.35999999999</v>
      </c>
      <c r="M199" s="6">
        <f t="shared" si="5"/>
        <v>98346.084999999992</v>
      </c>
    </row>
    <row r="200" spans="2:13" ht="45">
      <c r="B200" s="9" t="s">
        <v>835</v>
      </c>
      <c r="C200" s="9">
        <v>1255384533</v>
      </c>
      <c r="D200" s="9" t="s">
        <v>1966</v>
      </c>
      <c r="E200" s="9" t="s">
        <v>835</v>
      </c>
      <c r="F200" s="7" t="s">
        <v>27156</v>
      </c>
      <c r="G200" s="9" t="s">
        <v>1626</v>
      </c>
      <c r="H200" s="9" t="s">
        <v>1625</v>
      </c>
      <c r="I200" s="400">
        <v>31912833.859999999</v>
      </c>
      <c r="J200" s="400">
        <v>841188.89999999991</v>
      </c>
      <c r="K200" s="400">
        <f t="shared" si="6"/>
        <v>841188.89999999991</v>
      </c>
      <c r="L200" s="402">
        <v>3319394.27</v>
      </c>
      <c r="M200" s="6">
        <f t="shared" ref="M200:M263" si="7">L200-K200</f>
        <v>2478205.37</v>
      </c>
    </row>
    <row r="201" spans="2:13" ht="75">
      <c r="B201" s="9" t="s">
        <v>838</v>
      </c>
      <c r="C201" s="9">
        <v>1427048453</v>
      </c>
      <c r="D201" s="9" t="s">
        <v>1965</v>
      </c>
      <c r="E201" s="9" t="s">
        <v>838</v>
      </c>
      <c r="F201" s="7" t="s">
        <v>27157</v>
      </c>
      <c r="G201" s="9" t="s">
        <v>1622</v>
      </c>
      <c r="H201" s="9" t="s">
        <v>1621</v>
      </c>
      <c r="I201" s="400">
        <v>2640011.7199999997</v>
      </c>
      <c r="J201" s="400">
        <v>797120.09171428578</v>
      </c>
      <c r="K201" s="400">
        <f t="shared" si="6"/>
        <v>797120.09171428578</v>
      </c>
      <c r="L201" s="402">
        <v>393126.78</v>
      </c>
      <c r="M201" s="6">
        <f t="shared" si="7"/>
        <v>-403993.31171428575</v>
      </c>
    </row>
    <row r="202" spans="2:13" ht="30">
      <c r="B202" s="9" t="s">
        <v>13</v>
      </c>
      <c r="C202" s="9">
        <v>1730132234</v>
      </c>
      <c r="D202" s="9" t="s">
        <v>1963</v>
      </c>
      <c r="E202" s="9" t="s">
        <v>13</v>
      </c>
      <c r="F202" s="7" t="s">
        <v>1959</v>
      </c>
      <c r="G202" s="9" t="s">
        <v>1626</v>
      </c>
      <c r="H202" s="9" t="s">
        <v>1625</v>
      </c>
      <c r="I202" s="400">
        <v>187964896.68000001</v>
      </c>
      <c r="J202" s="400">
        <v>18951608.959558826</v>
      </c>
      <c r="K202" s="400">
        <f t="shared" si="6"/>
        <v>18951608.959558826</v>
      </c>
      <c r="L202" s="402">
        <v>41555730.469999999</v>
      </c>
      <c r="M202" s="6">
        <f t="shared" si="7"/>
        <v>22604121.510441173</v>
      </c>
    </row>
    <row r="203" spans="2:13" ht="45">
      <c r="B203" s="9" t="s">
        <v>1960</v>
      </c>
      <c r="C203" s="9">
        <v>1710985098</v>
      </c>
      <c r="D203" s="9" t="s">
        <v>1961</v>
      </c>
      <c r="E203" s="9" t="s">
        <v>1960</v>
      </c>
      <c r="F203" s="7" t="s">
        <v>2791</v>
      </c>
      <c r="G203" s="9" t="s">
        <v>1626</v>
      </c>
      <c r="H203" s="9" t="s">
        <v>1625</v>
      </c>
      <c r="I203" s="400">
        <v>7715058.9799999995</v>
      </c>
      <c r="J203" s="400">
        <v>1276711.1544117648</v>
      </c>
      <c r="K203" s="400">
        <f t="shared" si="6"/>
        <v>1276711.1544117648</v>
      </c>
      <c r="L203" s="402">
        <v>2174875.13</v>
      </c>
      <c r="M203" s="6">
        <f t="shared" si="7"/>
        <v>898163.97558823507</v>
      </c>
    </row>
    <row r="204" spans="2:13" ht="30">
      <c r="B204" s="9" t="s">
        <v>247</v>
      </c>
      <c r="C204" s="9">
        <v>1295788735</v>
      </c>
      <c r="D204" s="9" t="s">
        <v>1957</v>
      </c>
      <c r="E204" s="9" t="s">
        <v>247</v>
      </c>
      <c r="F204" s="7" t="s">
        <v>1954</v>
      </c>
      <c r="G204" s="9" t="s">
        <v>1626</v>
      </c>
      <c r="H204" s="9" t="s">
        <v>1625</v>
      </c>
      <c r="I204" s="400">
        <v>35587994.760000005</v>
      </c>
      <c r="J204" s="400">
        <v>3202850.2205882357</v>
      </c>
      <c r="K204" s="400">
        <f t="shared" si="6"/>
        <v>3202850.2205882357</v>
      </c>
      <c r="L204" s="402">
        <v>7076740.3700000001</v>
      </c>
      <c r="M204" s="6">
        <f t="shared" si="7"/>
        <v>3873890.1494117645</v>
      </c>
    </row>
    <row r="205" spans="2:13" ht="45">
      <c r="B205" s="9" t="s">
        <v>844</v>
      </c>
      <c r="C205" s="9">
        <v>1982666111</v>
      </c>
      <c r="D205" s="9" t="s">
        <v>2024</v>
      </c>
      <c r="E205" s="9" t="s">
        <v>844</v>
      </c>
      <c r="F205" s="7" t="s">
        <v>2771</v>
      </c>
      <c r="G205" s="9" t="s">
        <v>1626</v>
      </c>
      <c r="H205" s="9" t="s">
        <v>1625</v>
      </c>
      <c r="I205" s="400">
        <v>170704724.74000001</v>
      </c>
      <c r="J205" s="400">
        <v>20611482.007352948</v>
      </c>
      <c r="K205" s="400">
        <f t="shared" si="6"/>
        <v>20611482.007352948</v>
      </c>
      <c r="L205" s="402">
        <v>37616015.170000002</v>
      </c>
      <c r="M205" s="6">
        <f t="shared" si="7"/>
        <v>17004533.162647054</v>
      </c>
    </row>
    <row r="206" spans="2:13" ht="45">
      <c r="B206" s="9" t="s">
        <v>241</v>
      </c>
      <c r="C206" s="9">
        <v>1932152337</v>
      </c>
      <c r="D206" s="9" t="s">
        <v>1956</v>
      </c>
      <c r="E206" s="9" t="s">
        <v>241</v>
      </c>
      <c r="F206" s="7" t="s">
        <v>2778</v>
      </c>
      <c r="G206" s="9" t="s">
        <v>1626</v>
      </c>
      <c r="H206" s="9" t="s">
        <v>1625</v>
      </c>
      <c r="I206" s="400">
        <v>27023597.75</v>
      </c>
      <c r="J206" s="400">
        <v>2668064.823529412</v>
      </c>
      <c r="K206" s="400">
        <f t="shared" si="6"/>
        <v>2668064.823529412</v>
      </c>
      <c r="L206" s="402">
        <v>4869652.3099999996</v>
      </c>
      <c r="M206" s="6">
        <f t="shared" si="7"/>
        <v>2201587.4864705876</v>
      </c>
    </row>
    <row r="207" spans="2:13" ht="45">
      <c r="B207" s="9" t="s">
        <v>847</v>
      </c>
      <c r="C207" s="9">
        <v>1740233782</v>
      </c>
      <c r="D207" s="9" t="s">
        <v>1958</v>
      </c>
      <c r="E207" s="9" t="s">
        <v>847</v>
      </c>
      <c r="F207" s="7" t="s">
        <v>2788</v>
      </c>
      <c r="G207" s="9" t="s">
        <v>1626</v>
      </c>
      <c r="H207" s="9" t="s">
        <v>1625</v>
      </c>
      <c r="I207" s="400">
        <v>32930668.239999998</v>
      </c>
      <c r="J207" s="400">
        <v>3844994.0992647065</v>
      </c>
      <c r="K207" s="400">
        <f t="shared" si="6"/>
        <v>3844994.0992647065</v>
      </c>
      <c r="L207" s="402">
        <v>8201527.8200000003</v>
      </c>
      <c r="M207" s="6">
        <f t="shared" si="7"/>
        <v>4356533.7207352938</v>
      </c>
    </row>
    <row r="208" spans="2:13" ht="45">
      <c r="B208" s="9" t="s">
        <v>244</v>
      </c>
      <c r="C208" s="9">
        <v>1295843787</v>
      </c>
      <c r="D208" s="9" t="s">
        <v>1955</v>
      </c>
      <c r="E208" s="9" t="s">
        <v>244</v>
      </c>
      <c r="F208" s="7" t="s">
        <v>2807</v>
      </c>
      <c r="G208" s="9" t="s">
        <v>1626</v>
      </c>
      <c r="H208" s="9" t="s">
        <v>1625</v>
      </c>
      <c r="I208" s="400">
        <v>52447639.659999996</v>
      </c>
      <c r="J208" s="400">
        <v>4673532.0183823537</v>
      </c>
      <c r="K208" s="400">
        <f t="shared" si="6"/>
        <v>4673532.0183823537</v>
      </c>
      <c r="L208" s="402">
        <v>10342674.539999999</v>
      </c>
      <c r="M208" s="6">
        <f t="shared" si="7"/>
        <v>5669142.5216176454</v>
      </c>
    </row>
    <row r="209" spans="2:13" ht="45">
      <c r="B209" s="9" t="s">
        <v>1516</v>
      </c>
      <c r="C209" s="9">
        <v>1043457583</v>
      </c>
      <c r="D209" s="9" t="s">
        <v>1953</v>
      </c>
      <c r="E209" s="9" t="s">
        <v>1516</v>
      </c>
      <c r="F209" s="7" t="s">
        <v>2839</v>
      </c>
      <c r="G209" s="9" t="s">
        <v>1626</v>
      </c>
      <c r="H209" s="9" t="s">
        <v>1625</v>
      </c>
      <c r="I209" s="400">
        <v>1050362.75</v>
      </c>
      <c r="J209" s="400">
        <v>183115.3198529412</v>
      </c>
      <c r="K209" s="400">
        <f t="shared" si="6"/>
        <v>183115.3198529412</v>
      </c>
      <c r="L209" s="402">
        <v>282390.23</v>
      </c>
      <c r="M209" s="6">
        <f t="shared" si="7"/>
        <v>99274.910147058778</v>
      </c>
    </row>
    <row r="210" spans="2:13" ht="45">
      <c r="B210" s="9" t="s">
        <v>250</v>
      </c>
      <c r="C210" s="9">
        <v>1366532228</v>
      </c>
      <c r="D210" s="9" t="s">
        <v>1952</v>
      </c>
      <c r="E210" s="9" t="s">
        <v>250</v>
      </c>
      <c r="F210" s="7" t="s">
        <v>1951</v>
      </c>
      <c r="G210" s="9" t="s">
        <v>1626</v>
      </c>
      <c r="H210" s="9" t="s">
        <v>1625</v>
      </c>
      <c r="I210" s="400">
        <v>1282260.6200000001</v>
      </c>
      <c r="J210" s="400">
        <v>17383.42279411765</v>
      </c>
      <c r="K210" s="400">
        <f t="shared" si="6"/>
        <v>17383.42279411765</v>
      </c>
      <c r="L210" s="402">
        <v>394808.04</v>
      </c>
      <c r="M210" s="6">
        <f t="shared" si="7"/>
        <v>377424.61720588233</v>
      </c>
    </row>
    <row r="211" spans="2:13" ht="60">
      <c r="B211" s="9" t="s">
        <v>850</v>
      </c>
      <c r="C211" s="9">
        <v>1033114608</v>
      </c>
      <c r="D211" s="9" t="s">
        <v>1950</v>
      </c>
      <c r="E211" s="9" t="s">
        <v>850</v>
      </c>
      <c r="F211" s="7" t="s">
        <v>2841</v>
      </c>
      <c r="G211" s="9" t="s">
        <v>1626</v>
      </c>
      <c r="H211" s="9" t="s">
        <v>1625</v>
      </c>
      <c r="I211" s="400">
        <v>434986.92000000004</v>
      </c>
      <c r="J211" s="400">
        <v>9738.2058823529424</v>
      </c>
      <c r="K211" s="400">
        <f t="shared" si="6"/>
        <v>9738.2058823529424</v>
      </c>
      <c r="L211" s="402">
        <v>149418.01</v>
      </c>
      <c r="M211" s="6">
        <f t="shared" si="7"/>
        <v>139679.80411764706</v>
      </c>
    </row>
    <row r="212" spans="2:13" ht="60">
      <c r="B212" s="9" t="s">
        <v>856</v>
      </c>
      <c r="C212" s="9">
        <v>1689650616</v>
      </c>
      <c r="D212" s="9" t="s">
        <v>1949</v>
      </c>
      <c r="E212" s="9" t="s">
        <v>856</v>
      </c>
      <c r="F212" s="7" t="s">
        <v>2737</v>
      </c>
      <c r="G212" s="9" t="s">
        <v>1626</v>
      </c>
      <c r="H212" s="9" t="s">
        <v>1625</v>
      </c>
      <c r="I212" s="400">
        <v>18192537.060000002</v>
      </c>
      <c r="J212" s="400">
        <v>1268608.3534545454</v>
      </c>
      <c r="K212" s="400">
        <f t="shared" si="6"/>
        <v>1268608.3534545454</v>
      </c>
      <c r="L212" s="402">
        <v>2546292.98</v>
      </c>
      <c r="M212" s="6">
        <f t="shared" si="7"/>
        <v>1277684.6265454546</v>
      </c>
    </row>
    <row r="213" spans="2:13" ht="30">
      <c r="B213" s="9" t="s">
        <v>859</v>
      </c>
      <c r="C213" s="9">
        <v>1689630865</v>
      </c>
      <c r="D213" s="9" t="s">
        <v>1948</v>
      </c>
      <c r="E213" s="9" t="s">
        <v>859</v>
      </c>
      <c r="F213" s="7" t="s">
        <v>1947</v>
      </c>
      <c r="G213" s="9" t="s">
        <v>1622</v>
      </c>
      <c r="H213" s="9" t="s">
        <v>1621</v>
      </c>
      <c r="I213" s="400">
        <v>3693946.61</v>
      </c>
      <c r="J213" s="400">
        <v>795867.82271604915</v>
      </c>
      <c r="K213" s="400">
        <f t="shared" si="6"/>
        <v>795867.82271604915</v>
      </c>
      <c r="L213" s="402">
        <v>524776.82999999996</v>
      </c>
      <c r="M213" s="6">
        <f t="shared" si="7"/>
        <v>-271090.99271604919</v>
      </c>
    </row>
    <row r="214" spans="2:13" ht="60">
      <c r="B214" s="9" t="s">
        <v>862</v>
      </c>
      <c r="C214" s="9">
        <v>1396746129</v>
      </c>
      <c r="D214" s="9" t="s">
        <v>1946</v>
      </c>
      <c r="E214" s="9" t="s">
        <v>862</v>
      </c>
      <c r="F214" s="7" t="s">
        <v>27158</v>
      </c>
      <c r="G214" s="9" t="s">
        <v>1626</v>
      </c>
      <c r="H214" s="9" t="s">
        <v>1625</v>
      </c>
      <c r="I214" s="400">
        <v>19847123.039999999</v>
      </c>
      <c r="J214" s="400">
        <v>1339350.3066666669</v>
      </c>
      <c r="K214" s="400">
        <f t="shared" si="6"/>
        <v>1339350.3066666669</v>
      </c>
      <c r="L214" s="402">
        <v>3709316.16</v>
      </c>
      <c r="M214" s="6">
        <f t="shared" si="7"/>
        <v>2369965.8533333335</v>
      </c>
    </row>
    <row r="215" spans="2:13" ht="30">
      <c r="B215" s="9" t="s">
        <v>865</v>
      </c>
      <c r="C215" s="9">
        <v>1578547345</v>
      </c>
      <c r="D215" s="9" t="s">
        <v>1944</v>
      </c>
      <c r="E215" s="9" t="s">
        <v>865</v>
      </c>
      <c r="F215" s="7" t="s">
        <v>1943</v>
      </c>
      <c r="G215" s="9" t="s">
        <v>1626</v>
      </c>
      <c r="H215" s="9" t="s">
        <v>1621</v>
      </c>
      <c r="I215" s="400">
        <v>1694568.54</v>
      </c>
      <c r="J215" s="400">
        <v>242818.37886792453</v>
      </c>
      <c r="K215" s="400">
        <f t="shared" si="6"/>
        <v>242818.37886792453</v>
      </c>
      <c r="L215" s="402">
        <v>355152.42</v>
      </c>
      <c r="M215" s="6">
        <f t="shared" si="7"/>
        <v>112334.04113207545</v>
      </c>
    </row>
    <row r="216" spans="2:13" ht="60">
      <c r="B216" s="9" t="s">
        <v>253</v>
      </c>
      <c r="C216" s="9">
        <v>1285028951</v>
      </c>
      <c r="D216" s="9" t="s">
        <v>1941</v>
      </c>
      <c r="E216" s="9" t="s">
        <v>253</v>
      </c>
      <c r="F216" s="7" t="s">
        <v>27203</v>
      </c>
      <c r="G216" s="9" t="s">
        <v>1626</v>
      </c>
      <c r="H216" s="9" t="s">
        <v>1625</v>
      </c>
      <c r="I216" s="400">
        <v>10401</v>
      </c>
      <c r="J216" s="400">
        <v>28.647798742140196</v>
      </c>
      <c r="K216" s="400">
        <f t="shared" si="6"/>
        <v>28.647798742140196</v>
      </c>
      <c r="L216" s="402">
        <v>8225.2800000000007</v>
      </c>
      <c r="M216" s="6">
        <f t="shared" si="7"/>
        <v>8196.6322012578603</v>
      </c>
    </row>
    <row r="217" spans="2:13" ht="60">
      <c r="B217" s="9" t="s">
        <v>259</v>
      </c>
      <c r="C217" s="9">
        <v>1184179194</v>
      </c>
      <c r="D217" s="9" t="s">
        <v>1939</v>
      </c>
      <c r="E217" s="9" t="s">
        <v>259</v>
      </c>
      <c r="F217" s="7" t="s">
        <v>2819</v>
      </c>
      <c r="G217" s="9" t="s">
        <v>1626</v>
      </c>
      <c r="H217" s="9" t="s">
        <v>1625</v>
      </c>
      <c r="I217" s="400">
        <v>9573005.7599999998</v>
      </c>
      <c r="J217" s="400">
        <v>857398.84191176482</v>
      </c>
      <c r="K217" s="400">
        <f t="shared" si="6"/>
        <v>857398.84191176482</v>
      </c>
      <c r="L217" s="402">
        <v>1471370.99</v>
      </c>
      <c r="M217" s="6">
        <f t="shared" si="7"/>
        <v>613972.14808823518</v>
      </c>
    </row>
    <row r="218" spans="2:13" ht="60">
      <c r="B218" s="9" t="s">
        <v>262</v>
      </c>
      <c r="C218" s="9">
        <v>1083937593</v>
      </c>
      <c r="D218" s="9" t="s">
        <v>1940</v>
      </c>
      <c r="E218" s="9" t="s">
        <v>262</v>
      </c>
      <c r="F218" s="7" t="s">
        <v>2833</v>
      </c>
      <c r="G218" s="9" t="s">
        <v>1626</v>
      </c>
      <c r="H218" s="9" t="s">
        <v>1625</v>
      </c>
      <c r="I218" s="400">
        <v>24441396.449999999</v>
      </c>
      <c r="J218" s="400">
        <v>2342562.7205882357</v>
      </c>
      <c r="K218" s="400">
        <f t="shared" si="6"/>
        <v>2342562.7205882357</v>
      </c>
      <c r="L218" s="402">
        <v>4013277.3</v>
      </c>
      <c r="M218" s="6">
        <f t="shared" si="7"/>
        <v>1670714.5794117642</v>
      </c>
    </row>
    <row r="219" spans="2:13" ht="60">
      <c r="B219" s="9" t="s">
        <v>871</v>
      </c>
      <c r="C219" s="9">
        <v>1376071530</v>
      </c>
      <c r="D219" s="9" t="s">
        <v>1936</v>
      </c>
      <c r="E219" s="9" t="s">
        <v>871</v>
      </c>
      <c r="F219" s="7" t="s">
        <v>2955</v>
      </c>
      <c r="G219" s="9" t="s">
        <v>1626</v>
      </c>
      <c r="H219" s="9" t="s">
        <v>1625</v>
      </c>
      <c r="I219" s="400">
        <v>13978661.760000002</v>
      </c>
      <c r="J219" s="400">
        <v>655585.40114285704</v>
      </c>
      <c r="K219" s="400">
        <f t="shared" si="6"/>
        <v>655585.40114285704</v>
      </c>
      <c r="L219" s="402">
        <v>1629213.03</v>
      </c>
      <c r="M219" s="6">
        <f t="shared" si="7"/>
        <v>973627.62885714299</v>
      </c>
    </row>
    <row r="220" spans="2:13" ht="60">
      <c r="B220" s="9" t="s">
        <v>874</v>
      </c>
      <c r="C220" s="9">
        <v>1659525236</v>
      </c>
      <c r="D220" s="9" t="s">
        <v>1937</v>
      </c>
      <c r="E220" s="9" t="s">
        <v>874</v>
      </c>
      <c r="F220" s="7" t="s">
        <v>27159</v>
      </c>
      <c r="G220" s="9" t="s">
        <v>1626</v>
      </c>
      <c r="H220" s="9" t="s">
        <v>1625</v>
      </c>
      <c r="I220" s="400">
        <v>18714848.559999999</v>
      </c>
      <c r="J220" s="400">
        <v>893374.73006134981</v>
      </c>
      <c r="K220" s="400">
        <f t="shared" si="6"/>
        <v>893374.73006134981</v>
      </c>
      <c r="L220" s="402">
        <v>3176433.81</v>
      </c>
      <c r="M220" s="6">
        <f t="shared" si="7"/>
        <v>2283059.0799386501</v>
      </c>
    </row>
    <row r="221" spans="2:13">
      <c r="B221" s="9" t="s">
        <v>877</v>
      </c>
      <c r="C221" s="9">
        <v>1124074273</v>
      </c>
      <c r="D221" s="9" t="s">
        <v>1935</v>
      </c>
      <c r="E221" s="9" t="s">
        <v>877</v>
      </c>
      <c r="F221" s="7" t="s">
        <v>1934</v>
      </c>
      <c r="G221" s="9" t="s">
        <v>1626</v>
      </c>
      <c r="H221" s="9" t="s">
        <v>1625</v>
      </c>
      <c r="I221" s="400">
        <v>254824267.77000022</v>
      </c>
      <c r="J221" s="400">
        <v>11290260.288343558</v>
      </c>
      <c r="K221" s="400">
        <f t="shared" si="6"/>
        <v>11290260.288343558</v>
      </c>
      <c r="L221" s="402">
        <v>39837289.359999999</v>
      </c>
      <c r="M221" s="6">
        <f t="shared" si="7"/>
        <v>28547029.071656443</v>
      </c>
    </row>
    <row r="222" spans="2:13" ht="45">
      <c r="B222" s="9" t="s">
        <v>880</v>
      </c>
      <c r="C222" s="9">
        <v>1225146400</v>
      </c>
      <c r="D222" s="9" t="s">
        <v>1933</v>
      </c>
      <c r="E222" s="9" t="s">
        <v>880</v>
      </c>
      <c r="F222" s="7" t="s">
        <v>2717</v>
      </c>
      <c r="G222" s="9" t="s">
        <v>1626</v>
      </c>
      <c r="H222" s="9" t="s">
        <v>1625</v>
      </c>
      <c r="I222" s="400">
        <v>4891201.5</v>
      </c>
      <c r="J222" s="400">
        <v>522298.72351351345</v>
      </c>
      <c r="K222" s="400">
        <f t="shared" si="6"/>
        <v>522298.72351351345</v>
      </c>
      <c r="L222" s="402">
        <v>1338776.6399999999</v>
      </c>
      <c r="M222" s="6">
        <f t="shared" si="7"/>
        <v>816477.91648648644</v>
      </c>
    </row>
    <row r="223" spans="2:13" ht="60">
      <c r="B223" s="9" t="s">
        <v>883</v>
      </c>
      <c r="C223" s="9">
        <v>1275592131</v>
      </c>
      <c r="D223" s="9" t="s">
        <v>1932</v>
      </c>
      <c r="E223" s="9" t="s">
        <v>883</v>
      </c>
      <c r="F223" s="7" t="s">
        <v>2929</v>
      </c>
      <c r="G223" s="9" t="s">
        <v>1626</v>
      </c>
      <c r="H223" s="9" t="s">
        <v>1625</v>
      </c>
      <c r="I223" s="400">
        <v>26774724.079999998</v>
      </c>
      <c r="J223" s="400">
        <v>1609091.4518072288</v>
      </c>
      <c r="K223" s="400">
        <f t="shared" si="6"/>
        <v>1609091.4518072288</v>
      </c>
      <c r="L223" s="402">
        <v>6252283.6299999999</v>
      </c>
      <c r="M223" s="6">
        <f t="shared" si="7"/>
        <v>4643192.178192771</v>
      </c>
    </row>
    <row r="224" spans="2:13" ht="60">
      <c r="B224" s="9" t="s">
        <v>265</v>
      </c>
      <c r="C224" s="9">
        <v>1689629941</v>
      </c>
      <c r="D224" s="9" t="s">
        <v>1931</v>
      </c>
      <c r="E224" s="9" t="s">
        <v>265</v>
      </c>
      <c r="F224" s="7" t="s">
        <v>2530</v>
      </c>
      <c r="G224" s="9" t="s">
        <v>1626</v>
      </c>
      <c r="H224" s="9" t="s">
        <v>1625</v>
      </c>
      <c r="I224" s="400">
        <v>9616063.370000001</v>
      </c>
      <c r="J224" s="400">
        <v>424683.18125000002</v>
      </c>
      <c r="K224" s="400">
        <f t="shared" si="6"/>
        <v>424683.18125000002</v>
      </c>
      <c r="L224" s="402">
        <v>2298289.15</v>
      </c>
      <c r="M224" s="6">
        <f t="shared" si="7"/>
        <v>1873605.96875</v>
      </c>
    </row>
    <row r="225" spans="2:13" ht="60">
      <c r="B225" s="9" t="s">
        <v>886</v>
      </c>
      <c r="C225" s="9">
        <v>1073580726</v>
      </c>
      <c r="D225" s="9" t="s">
        <v>1930</v>
      </c>
      <c r="E225" s="9" t="s">
        <v>886</v>
      </c>
      <c r="F225" s="7" t="s">
        <v>27160</v>
      </c>
      <c r="G225" s="9" t="s">
        <v>1626</v>
      </c>
      <c r="H225" s="9" t="s">
        <v>1625</v>
      </c>
      <c r="I225" s="400">
        <v>12703559.98</v>
      </c>
      <c r="J225" s="400">
        <v>942720.80756756756</v>
      </c>
      <c r="K225" s="400">
        <f t="shared" si="6"/>
        <v>942720.80756756756</v>
      </c>
      <c r="L225" s="402">
        <v>2828274.86</v>
      </c>
      <c r="M225" s="6">
        <f t="shared" si="7"/>
        <v>1885554.0524324323</v>
      </c>
    </row>
    <row r="226" spans="2:13" ht="60">
      <c r="B226" s="9" t="s">
        <v>23272</v>
      </c>
      <c r="C226" s="9">
        <v>1487271375</v>
      </c>
      <c r="D226" s="9" t="s">
        <v>22893</v>
      </c>
      <c r="E226" s="9" t="s">
        <v>23272</v>
      </c>
      <c r="F226" s="7" t="s">
        <v>27161</v>
      </c>
      <c r="G226" s="9" t="s">
        <v>1626</v>
      </c>
      <c r="H226" s="9" t="s">
        <v>1625</v>
      </c>
      <c r="I226" s="400">
        <v>1040942.76</v>
      </c>
      <c r="J226" s="400">
        <v>176032.01000000004</v>
      </c>
      <c r="K226" s="400">
        <f t="shared" si="6"/>
        <v>176032.01000000004</v>
      </c>
      <c r="L226" s="402">
        <v>244743.65</v>
      </c>
      <c r="M226" s="6">
        <f t="shared" si="7"/>
        <v>68711.639999999956</v>
      </c>
    </row>
    <row r="227" spans="2:13" ht="45">
      <c r="B227" s="9" t="s">
        <v>23276</v>
      </c>
      <c r="C227" s="9">
        <v>1568818417</v>
      </c>
      <c r="D227" s="9" t="s">
        <v>23277</v>
      </c>
      <c r="E227" s="85" t="s">
        <v>23276</v>
      </c>
      <c r="F227" s="7" t="s">
        <v>23278</v>
      </c>
      <c r="G227" s="9" t="s">
        <v>1626</v>
      </c>
      <c r="H227" s="9" t="s">
        <v>1625</v>
      </c>
      <c r="I227" s="400">
        <v>9133.3299999999981</v>
      </c>
      <c r="J227" s="400">
        <v>1130.1499999999999</v>
      </c>
      <c r="K227" s="400">
        <f t="shared" si="6"/>
        <v>1130.1499999999999</v>
      </c>
      <c r="L227" s="402">
        <v>2086.0500000000002</v>
      </c>
      <c r="M227" s="6">
        <f t="shared" si="7"/>
        <v>955.90000000000032</v>
      </c>
    </row>
    <row r="228" spans="2:13" ht="45">
      <c r="B228" s="9" t="s">
        <v>889</v>
      </c>
      <c r="C228" s="9">
        <v>1528027786</v>
      </c>
      <c r="D228" s="9" t="s">
        <v>1928</v>
      </c>
      <c r="E228" s="9" t="s">
        <v>889</v>
      </c>
      <c r="F228" s="7" t="s">
        <v>2918</v>
      </c>
      <c r="G228" s="9" t="s">
        <v>1626</v>
      </c>
      <c r="H228" s="9" t="s">
        <v>1625</v>
      </c>
      <c r="I228" s="400">
        <v>37463033.420000002</v>
      </c>
      <c r="J228" s="400">
        <v>1923102.8674698789</v>
      </c>
      <c r="K228" s="400">
        <f t="shared" si="6"/>
        <v>1923102.8674698789</v>
      </c>
      <c r="L228" s="402">
        <v>10812940.35</v>
      </c>
      <c r="M228" s="6">
        <f t="shared" si="7"/>
        <v>8889837.4825301208</v>
      </c>
    </row>
    <row r="229" spans="2:13" ht="60">
      <c r="B229" s="9" t="s">
        <v>268</v>
      </c>
      <c r="C229" s="9">
        <v>1033165501</v>
      </c>
      <c r="D229" s="9" t="s">
        <v>1927</v>
      </c>
      <c r="E229" s="9" t="s">
        <v>268</v>
      </c>
      <c r="F229" s="7" t="s">
        <v>2939</v>
      </c>
      <c r="G229" s="9" t="s">
        <v>1626</v>
      </c>
      <c r="H229" s="9" t="s">
        <v>1625</v>
      </c>
      <c r="I229" s="400">
        <v>11409529.050000001</v>
      </c>
      <c r="J229" s="400">
        <v>982359.95180722885</v>
      </c>
      <c r="K229" s="400">
        <f t="shared" si="6"/>
        <v>982359.95180722885</v>
      </c>
      <c r="L229" s="402">
        <v>3569722.17</v>
      </c>
      <c r="M229" s="6">
        <f t="shared" si="7"/>
        <v>2587362.2181927711</v>
      </c>
    </row>
    <row r="230" spans="2:13" ht="30">
      <c r="B230" s="9" t="s">
        <v>271</v>
      </c>
      <c r="C230" s="9">
        <v>1952538431</v>
      </c>
      <c r="D230" s="9" t="s">
        <v>2370</v>
      </c>
      <c r="E230" s="9" t="s">
        <v>271</v>
      </c>
      <c r="F230" s="7" t="s">
        <v>2891</v>
      </c>
      <c r="G230" s="9" t="s">
        <v>1626</v>
      </c>
      <c r="H230" s="9" t="s">
        <v>1625</v>
      </c>
      <c r="I230" s="400">
        <v>125142.91</v>
      </c>
      <c r="J230" s="400">
        <v>3686.7280797153098</v>
      </c>
      <c r="K230" s="400">
        <f t="shared" si="6"/>
        <v>3686.7280797153098</v>
      </c>
      <c r="L230" s="402">
        <v>53123.17</v>
      </c>
      <c r="M230" s="6">
        <f t="shared" si="7"/>
        <v>49436.441920284691</v>
      </c>
    </row>
    <row r="231" spans="2:13" ht="60">
      <c r="B231" s="9" t="s">
        <v>274</v>
      </c>
      <c r="C231" s="9">
        <v>1497871628</v>
      </c>
      <c r="D231" s="9" t="s">
        <v>1926</v>
      </c>
      <c r="E231" s="9" t="s">
        <v>274</v>
      </c>
      <c r="F231" s="7" t="s">
        <v>2800</v>
      </c>
      <c r="G231" s="9" t="s">
        <v>1626</v>
      </c>
      <c r="H231" s="9" t="s">
        <v>1625</v>
      </c>
      <c r="I231" s="400">
        <v>21105599.799999997</v>
      </c>
      <c r="J231" s="400">
        <v>1900003.4742647063</v>
      </c>
      <c r="K231" s="400">
        <f t="shared" si="6"/>
        <v>1900003.4742647063</v>
      </c>
      <c r="L231" s="402">
        <v>3693479.97</v>
      </c>
      <c r="M231" s="6">
        <f t="shared" si="7"/>
        <v>1793476.495735294</v>
      </c>
    </row>
    <row r="232" spans="2:13" ht="45">
      <c r="B232" s="9" t="s">
        <v>277</v>
      </c>
      <c r="C232" s="9">
        <v>1871619254</v>
      </c>
      <c r="D232" s="9" t="s">
        <v>1925</v>
      </c>
      <c r="E232" s="9" t="s">
        <v>277</v>
      </c>
      <c r="F232" s="7" t="s">
        <v>2782</v>
      </c>
      <c r="G232" s="9" t="s">
        <v>1626</v>
      </c>
      <c r="H232" s="9" t="s">
        <v>1625</v>
      </c>
      <c r="I232" s="400">
        <v>37596429.07</v>
      </c>
      <c r="J232" s="400">
        <v>4624568.2095588241</v>
      </c>
      <c r="K232" s="400">
        <f t="shared" si="6"/>
        <v>4624568.2095588241</v>
      </c>
      <c r="L232" s="402">
        <v>6101900.4400000004</v>
      </c>
      <c r="M232" s="6">
        <f t="shared" si="7"/>
        <v>1477332.2304411763</v>
      </c>
    </row>
    <row r="233" spans="2:13" ht="45">
      <c r="B233" s="9" t="s">
        <v>892</v>
      </c>
      <c r="C233" s="9">
        <v>1437171568</v>
      </c>
      <c r="D233" s="9" t="s">
        <v>2148</v>
      </c>
      <c r="E233" s="9" t="s">
        <v>892</v>
      </c>
      <c r="F233" s="7" t="s">
        <v>2733</v>
      </c>
      <c r="G233" s="9" t="s">
        <v>1626</v>
      </c>
      <c r="H233" s="9" t="s">
        <v>1625</v>
      </c>
      <c r="I233" s="400">
        <v>88906674.290000021</v>
      </c>
      <c r="J233" s="400">
        <v>5244843.9576271186</v>
      </c>
      <c r="K233" s="400">
        <f t="shared" si="6"/>
        <v>5244843.9576271186</v>
      </c>
      <c r="L233" s="402">
        <v>17481968.300000001</v>
      </c>
      <c r="M233" s="6">
        <f t="shared" si="7"/>
        <v>12237124.342372883</v>
      </c>
    </row>
    <row r="234" spans="2:13" ht="45">
      <c r="B234" s="9" t="s">
        <v>895</v>
      </c>
      <c r="C234" s="9">
        <v>1629089966</v>
      </c>
      <c r="D234" s="9" t="s">
        <v>1923</v>
      </c>
      <c r="E234" s="9" t="s">
        <v>895</v>
      </c>
      <c r="F234" s="7" t="s">
        <v>2705</v>
      </c>
      <c r="G234" s="9" t="s">
        <v>1626</v>
      </c>
      <c r="H234" s="9" t="s">
        <v>1625</v>
      </c>
      <c r="I234" s="400">
        <v>23712641.780000001</v>
      </c>
      <c r="J234" s="400">
        <v>1681269.9053254439</v>
      </c>
      <c r="K234" s="400">
        <f t="shared" si="6"/>
        <v>1681269.9053254439</v>
      </c>
      <c r="L234" s="402">
        <v>6146949.8799999999</v>
      </c>
      <c r="M234" s="6">
        <f t="shared" si="7"/>
        <v>4465679.9746745564</v>
      </c>
    </row>
    <row r="235" spans="2:13" ht="60">
      <c r="B235" s="9" t="s">
        <v>280</v>
      </c>
      <c r="C235" s="9">
        <v>1750392916</v>
      </c>
      <c r="D235" s="9" t="s">
        <v>1922</v>
      </c>
      <c r="E235" s="9" t="s">
        <v>280</v>
      </c>
      <c r="F235" s="7" t="s">
        <v>2692</v>
      </c>
      <c r="G235" s="9" t="s">
        <v>1626</v>
      </c>
      <c r="H235" s="9" t="s">
        <v>1621</v>
      </c>
      <c r="I235" s="400">
        <v>1890644.9999999998</v>
      </c>
      <c r="J235" s="400">
        <v>293863.78331125824</v>
      </c>
      <c r="K235" s="400">
        <f t="shared" si="6"/>
        <v>293863.78331125824</v>
      </c>
      <c r="L235" s="402">
        <v>232125.07</v>
      </c>
      <c r="M235" s="6">
        <f t="shared" si="7"/>
        <v>-61738.713311258238</v>
      </c>
    </row>
    <row r="236" spans="2:13" ht="30">
      <c r="B236" s="9" t="s">
        <v>23247</v>
      </c>
      <c r="C236" s="9">
        <v>1326349986</v>
      </c>
      <c r="D236" s="9" t="s">
        <v>19597</v>
      </c>
      <c r="E236" s="9" t="s">
        <v>23247</v>
      </c>
      <c r="F236" s="7" t="s">
        <v>27162</v>
      </c>
      <c r="G236" s="9" t="s">
        <v>1626</v>
      </c>
      <c r="H236" s="9" t="s">
        <v>1621</v>
      </c>
      <c r="I236" s="400">
        <v>809092.74</v>
      </c>
      <c r="J236" s="400">
        <v>145460.41245033112</v>
      </c>
      <c r="K236" s="400">
        <f t="shared" si="6"/>
        <v>145460.41245033112</v>
      </c>
      <c r="L236" s="402">
        <v>200350.78</v>
      </c>
      <c r="M236" s="6">
        <f t="shared" si="7"/>
        <v>54890.367549668881</v>
      </c>
    </row>
    <row r="237" spans="2:13" ht="60">
      <c r="B237" s="9" t="s">
        <v>898</v>
      </c>
      <c r="C237" s="9">
        <v>1255325817</v>
      </c>
      <c r="D237" s="9" t="s">
        <v>1916</v>
      </c>
      <c r="E237" s="9" t="s">
        <v>898</v>
      </c>
      <c r="F237" s="7" t="s">
        <v>2640</v>
      </c>
      <c r="G237" s="9" t="s">
        <v>1622</v>
      </c>
      <c r="H237" s="9" t="s">
        <v>1625</v>
      </c>
      <c r="I237" s="400">
        <v>31198747.109999999</v>
      </c>
      <c r="J237" s="400">
        <v>2470166.0441988949</v>
      </c>
      <c r="K237" s="400">
        <f t="shared" si="6"/>
        <v>2470166.0441988949</v>
      </c>
      <c r="L237" s="402">
        <v>7701975.4199999999</v>
      </c>
      <c r="M237" s="6">
        <f t="shared" si="7"/>
        <v>5231809.3758011051</v>
      </c>
    </row>
    <row r="238" spans="2:13" ht="45">
      <c r="B238" s="9" t="s">
        <v>595</v>
      </c>
      <c r="C238" s="9">
        <v>1205833985</v>
      </c>
      <c r="D238" s="9" t="s">
        <v>1915</v>
      </c>
      <c r="E238" s="9" t="s">
        <v>595</v>
      </c>
      <c r="F238" s="7" t="s">
        <v>2759</v>
      </c>
      <c r="G238" s="9" t="s">
        <v>1626</v>
      </c>
      <c r="H238" s="9" t="s">
        <v>1625</v>
      </c>
      <c r="I238" s="400">
        <v>29078501.650000006</v>
      </c>
      <c r="J238" s="400">
        <v>1559254.5443786983</v>
      </c>
      <c r="K238" s="400">
        <f t="shared" si="6"/>
        <v>1559254.5443786983</v>
      </c>
      <c r="L238" s="402">
        <v>4309433.9400000004</v>
      </c>
      <c r="M238" s="6">
        <f t="shared" si="7"/>
        <v>2750179.3956213021</v>
      </c>
    </row>
    <row r="239" spans="2:13" ht="60">
      <c r="B239" s="9" t="s">
        <v>901</v>
      </c>
      <c r="C239" s="9">
        <v>1184631673</v>
      </c>
      <c r="D239" s="9" t="s">
        <v>1914</v>
      </c>
      <c r="E239" s="9" t="s">
        <v>901</v>
      </c>
      <c r="F239" s="7" t="s">
        <v>2612</v>
      </c>
      <c r="G239" s="9" t="s">
        <v>1622</v>
      </c>
      <c r="H239" s="9" t="s">
        <v>1621</v>
      </c>
      <c r="I239" s="400">
        <v>422526.28</v>
      </c>
      <c r="J239" s="400">
        <v>126806.08149999999</v>
      </c>
      <c r="K239" s="400">
        <f t="shared" si="6"/>
        <v>126806.08149999999</v>
      </c>
      <c r="L239" s="402">
        <v>247780.27</v>
      </c>
      <c r="M239" s="6">
        <f t="shared" si="7"/>
        <v>120974.1885</v>
      </c>
    </row>
    <row r="240" spans="2:13">
      <c r="B240" s="9" t="s">
        <v>904</v>
      </c>
      <c r="C240" s="9">
        <v>1700991700</v>
      </c>
      <c r="D240" s="9" t="s">
        <v>1913</v>
      </c>
      <c r="E240" s="9" t="s">
        <v>904</v>
      </c>
      <c r="F240" s="7" t="s">
        <v>27163</v>
      </c>
      <c r="G240" s="9" t="s">
        <v>1622</v>
      </c>
      <c r="H240" s="9" t="s">
        <v>1621</v>
      </c>
      <c r="I240" s="400">
        <v>2149807.1</v>
      </c>
      <c r="J240" s="400">
        <v>338685.94674999994</v>
      </c>
      <c r="K240" s="400">
        <f t="shared" si="6"/>
        <v>338685.94674999994</v>
      </c>
      <c r="L240" s="402">
        <v>340538.91</v>
      </c>
      <c r="M240" s="6">
        <f t="shared" si="7"/>
        <v>1852.9632500000298</v>
      </c>
    </row>
    <row r="241" spans="2:13" ht="30">
      <c r="B241" s="9" t="s">
        <v>289</v>
      </c>
      <c r="C241" s="9">
        <v>1952306672</v>
      </c>
      <c r="D241" s="9" t="s">
        <v>1912</v>
      </c>
      <c r="E241" s="9" t="s">
        <v>289</v>
      </c>
      <c r="F241" s="7" t="s">
        <v>1911</v>
      </c>
      <c r="G241" s="9" t="s">
        <v>1626</v>
      </c>
      <c r="H241" s="9" t="s">
        <v>1621</v>
      </c>
      <c r="I241" s="400">
        <v>6142336.6100000003</v>
      </c>
      <c r="J241" s="400">
        <v>595997.74968553463</v>
      </c>
      <c r="K241" s="400">
        <f t="shared" si="6"/>
        <v>595997.74968553463</v>
      </c>
      <c r="L241" s="402">
        <v>0</v>
      </c>
      <c r="M241" s="6">
        <f t="shared" si="7"/>
        <v>-595997.74968553463</v>
      </c>
    </row>
    <row r="242" spans="2:13" ht="75">
      <c r="B242" s="9" t="s">
        <v>907</v>
      </c>
      <c r="C242" s="9">
        <v>1679578439</v>
      </c>
      <c r="D242" s="9" t="s">
        <v>1910</v>
      </c>
      <c r="E242" s="9" t="s">
        <v>907</v>
      </c>
      <c r="F242" s="7" t="s">
        <v>2667</v>
      </c>
      <c r="G242" s="9" t="s">
        <v>1626</v>
      </c>
      <c r="H242" s="9" t="s">
        <v>1625</v>
      </c>
      <c r="I242" s="400">
        <v>71939528.930000007</v>
      </c>
      <c r="J242" s="400">
        <v>3392756.6684782607</v>
      </c>
      <c r="K242" s="400">
        <f t="shared" si="6"/>
        <v>3392756.6684782607</v>
      </c>
      <c r="L242" s="402">
        <v>14078594.58</v>
      </c>
      <c r="M242" s="6">
        <f t="shared" si="7"/>
        <v>10685837.91152174</v>
      </c>
    </row>
    <row r="243" spans="2:13" ht="30">
      <c r="B243" s="9" t="s">
        <v>910</v>
      </c>
      <c r="C243" s="9">
        <v>1659308948</v>
      </c>
      <c r="D243" s="9" t="s">
        <v>1909</v>
      </c>
      <c r="E243" s="9" t="s">
        <v>910</v>
      </c>
      <c r="F243" s="7" t="s">
        <v>1908</v>
      </c>
      <c r="G243" s="9" t="s">
        <v>1626</v>
      </c>
      <c r="H243" s="9" t="s">
        <v>1621</v>
      </c>
      <c r="I243" s="400">
        <v>2164706.2700000005</v>
      </c>
      <c r="J243" s="400">
        <v>264801.54616352206</v>
      </c>
      <c r="K243" s="400">
        <f t="shared" si="6"/>
        <v>264801.54616352206</v>
      </c>
      <c r="L243" s="402">
        <v>78267.990000000005</v>
      </c>
      <c r="M243" s="6">
        <f t="shared" si="7"/>
        <v>-186533.55616352207</v>
      </c>
    </row>
    <row r="244" spans="2:13" ht="45">
      <c r="B244" s="9" t="s">
        <v>292</v>
      </c>
      <c r="C244" s="9">
        <v>1386647717</v>
      </c>
      <c r="D244" s="9" t="s">
        <v>1907</v>
      </c>
      <c r="E244" s="9" t="s">
        <v>292</v>
      </c>
      <c r="F244" s="7" t="s">
        <v>27164</v>
      </c>
      <c r="G244" s="9" t="s">
        <v>1626</v>
      </c>
      <c r="H244" s="9" t="s">
        <v>1625</v>
      </c>
      <c r="I244" s="400">
        <v>738625.83000000007</v>
      </c>
      <c r="J244" s="400">
        <v>30647.138554216861</v>
      </c>
      <c r="K244" s="400">
        <f t="shared" si="6"/>
        <v>30647.138554216861</v>
      </c>
      <c r="L244" s="402">
        <v>312512.59000000003</v>
      </c>
      <c r="M244" s="6">
        <f t="shared" si="7"/>
        <v>281865.45144578314</v>
      </c>
    </row>
    <row r="245" spans="2:13" ht="45">
      <c r="B245" s="9" t="s">
        <v>913</v>
      </c>
      <c r="C245" s="9">
        <v>1699770149</v>
      </c>
      <c r="D245" s="9" t="s">
        <v>1906</v>
      </c>
      <c r="E245" s="9" t="s">
        <v>913</v>
      </c>
      <c r="F245" s="7" t="s">
        <v>2651</v>
      </c>
      <c r="G245" s="9" t="s">
        <v>1622</v>
      </c>
      <c r="H245" s="9" t="s">
        <v>1621</v>
      </c>
      <c r="I245" s="400">
        <v>51767.34</v>
      </c>
      <c r="J245" s="400">
        <v>16623.847741935486</v>
      </c>
      <c r="K245" s="400">
        <f t="shared" si="6"/>
        <v>16623.847741935486</v>
      </c>
      <c r="L245" s="402">
        <v>24970.57</v>
      </c>
      <c r="M245" s="6">
        <f t="shared" si="7"/>
        <v>8346.7222580645139</v>
      </c>
    </row>
    <row r="246" spans="2:13" ht="45">
      <c r="B246" s="4" t="s">
        <v>27225</v>
      </c>
      <c r="C246" s="4" t="s">
        <v>23201</v>
      </c>
      <c r="D246" s="9" t="s">
        <v>1905</v>
      </c>
      <c r="E246" s="4" t="s">
        <v>27225</v>
      </c>
      <c r="F246" s="7" t="s">
        <v>2649</v>
      </c>
      <c r="G246" s="9" t="s">
        <v>1622</v>
      </c>
      <c r="H246" s="9" t="s">
        <v>1625</v>
      </c>
      <c r="I246" s="400">
        <v>9063940.370000001</v>
      </c>
      <c r="J246" s="400">
        <v>941303.07645161287</v>
      </c>
      <c r="K246" s="400">
        <f t="shared" si="6"/>
        <v>941303.07645161287</v>
      </c>
      <c r="L246" s="402">
        <v>1958171.32</v>
      </c>
      <c r="M246" s="6">
        <f t="shared" si="7"/>
        <v>1016868.2435483872</v>
      </c>
    </row>
    <row r="247" spans="2:13" ht="30">
      <c r="B247" s="9" t="s">
        <v>919</v>
      </c>
      <c r="C247" s="9">
        <v>1700885076</v>
      </c>
      <c r="D247" s="9" t="s">
        <v>1904</v>
      </c>
      <c r="E247" s="9" t="s">
        <v>919</v>
      </c>
      <c r="F247" s="7" t="s">
        <v>1903</v>
      </c>
      <c r="G247" s="9" t="s">
        <v>1626</v>
      </c>
      <c r="H247" s="9" t="s">
        <v>1625</v>
      </c>
      <c r="I247" s="400">
        <v>31048721.600000001</v>
      </c>
      <c r="J247" s="400">
        <v>1361792.1189937107</v>
      </c>
      <c r="K247" s="400">
        <f t="shared" si="6"/>
        <v>1361792.1189937107</v>
      </c>
      <c r="L247" s="402">
        <v>3573707.86</v>
      </c>
      <c r="M247" s="6">
        <f t="shared" si="7"/>
        <v>2211915.7410062891</v>
      </c>
    </row>
    <row r="248" spans="2:13" ht="45">
      <c r="B248" s="9" t="s">
        <v>922</v>
      </c>
      <c r="C248" s="9">
        <v>1144274226</v>
      </c>
      <c r="D248" s="9" t="s">
        <v>1902</v>
      </c>
      <c r="E248" s="9" t="s">
        <v>922</v>
      </c>
      <c r="F248" s="7" t="s">
        <v>27165</v>
      </c>
      <c r="G248" s="9" t="s">
        <v>1626</v>
      </c>
      <c r="H248" s="9" t="s">
        <v>1625</v>
      </c>
      <c r="I248" s="400">
        <v>13261647.439999999</v>
      </c>
      <c r="J248" s="400">
        <v>609423.45693251537</v>
      </c>
      <c r="K248" s="400">
        <f t="shared" si="6"/>
        <v>609423.45693251537</v>
      </c>
      <c r="L248" s="402">
        <v>2297766.08</v>
      </c>
      <c r="M248" s="6">
        <f t="shared" si="7"/>
        <v>1688342.6230674847</v>
      </c>
    </row>
    <row r="249" spans="2:13" ht="30">
      <c r="B249" s="9" t="s">
        <v>1528</v>
      </c>
      <c r="C249" s="9">
        <v>1992285282</v>
      </c>
      <c r="D249" s="9" t="s">
        <v>3067</v>
      </c>
      <c r="E249" s="9" t="s">
        <v>1528</v>
      </c>
      <c r="F249" s="7" t="s">
        <v>2700</v>
      </c>
      <c r="G249" s="9" t="s">
        <v>1626</v>
      </c>
      <c r="H249" s="9" t="s">
        <v>1621</v>
      </c>
      <c r="I249" s="400">
        <v>4180388.66</v>
      </c>
      <c r="J249" s="400">
        <v>399282.39195266273</v>
      </c>
      <c r="K249" s="400">
        <f t="shared" si="6"/>
        <v>399282.39195266273</v>
      </c>
      <c r="L249" s="402">
        <v>157644.13</v>
      </c>
      <c r="M249" s="6">
        <f t="shared" si="7"/>
        <v>-241638.26195266272</v>
      </c>
    </row>
    <row r="250" spans="2:13" ht="45">
      <c r="B250" s="9" t="s">
        <v>931</v>
      </c>
      <c r="C250" s="9">
        <v>1689655912</v>
      </c>
      <c r="D250" s="9" t="s">
        <v>1892</v>
      </c>
      <c r="E250" s="9" t="s">
        <v>931</v>
      </c>
      <c r="F250" s="7" t="s">
        <v>2652</v>
      </c>
      <c r="G250" s="9" t="s">
        <v>1622</v>
      </c>
      <c r="H250" s="9" t="s">
        <v>1625</v>
      </c>
      <c r="I250" s="400">
        <v>478572</v>
      </c>
      <c r="J250" s="400">
        <v>70783.555483870965</v>
      </c>
      <c r="K250" s="400">
        <f t="shared" si="6"/>
        <v>70783.555483870965</v>
      </c>
      <c r="L250" s="402">
        <v>192767.27</v>
      </c>
      <c r="M250" s="6">
        <f t="shared" si="7"/>
        <v>121983.71451612902</v>
      </c>
    </row>
    <row r="251" spans="2:13" ht="30">
      <c r="B251" s="9" t="s">
        <v>934</v>
      </c>
      <c r="C251" s="9">
        <v>1548236524</v>
      </c>
      <c r="D251" s="9" t="s">
        <v>2382</v>
      </c>
      <c r="E251" s="9" t="s">
        <v>934</v>
      </c>
      <c r="F251" s="7" t="s">
        <v>2383</v>
      </c>
      <c r="G251" s="9" t="s">
        <v>1626</v>
      </c>
      <c r="H251" s="9" t="s">
        <v>1625</v>
      </c>
      <c r="I251" s="400">
        <v>7088.9400000000005</v>
      </c>
      <c r="J251" s="400">
        <v>40.052940644970406</v>
      </c>
      <c r="K251" s="400">
        <f t="shared" si="6"/>
        <v>40.052940644970406</v>
      </c>
      <c r="L251" s="402">
        <v>2942.62</v>
      </c>
      <c r="M251" s="6">
        <f t="shared" si="7"/>
        <v>2902.5670593550294</v>
      </c>
    </row>
    <row r="252" spans="2:13" ht="30">
      <c r="B252" s="9" t="s">
        <v>23295</v>
      </c>
      <c r="C252" s="9">
        <v>1669003729</v>
      </c>
      <c r="D252" s="9" t="s">
        <v>23296</v>
      </c>
      <c r="E252" s="9" t="s">
        <v>23295</v>
      </c>
      <c r="F252" s="7" t="s">
        <v>27204</v>
      </c>
      <c r="G252" s="9" t="s">
        <v>1626</v>
      </c>
      <c r="H252" s="9" t="s">
        <v>1625</v>
      </c>
      <c r="I252" s="400">
        <v>636427.90999999992</v>
      </c>
      <c r="J252" s="400">
        <v>13617.509999999998</v>
      </c>
      <c r="K252" s="400">
        <f t="shared" si="6"/>
        <v>13617.509999999998</v>
      </c>
      <c r="L252" s="402">
        <v>163741.93</v>
      </c>
      <c r="M252" s="6">
        <f t="shared" si="7"/>
        <v>150124.41999999998</v>
      </c>
    </row>
    <row r="253" spans="2:13" ht="45">
      <c r="B253" s="9" t="s">
        <v>3026</v>
      </c>
      <c r="C253" s="9">
        <v>1750819025</v>
      </c>
      <c r="D253" s="9" t="s">
        <v>1890</v>
      </c>
      <c r="E253" s="9" t="s">
        <v>3026</v>
      </c>
      <c r="F253" s="7" t="s">
        <v>27166</v>
      </c>
      <c r="G253" s="9" t="s">
        <v>1626</v>
      </c>
      <c r="H253" s="9" t="s">
        <v>1625</v>
      </c>
      <c r="I253" s="400">
        <v>36503690.030000001</v>
      </c>
      <c r="J253" s="400">
        <v>1234973.4485294116</v>
      </c>
      <c r="K253" s="400">
        <f t="shared" si="6"/>
        <v>1234973.4485294116</v>
      </c>
      <c r="L253" s="402">
        <v>4742354.99</v>
      </c>
      <c r="M253" s="6">
        <f t="shared" si="7"/>
        <v>3507381.5414705887</v>
      </c>
    </row>
    <row r="254" spans="2:13" ht="30">
      <c r="B254" s="9" t="s">
        <v>937</v>
      </c>
      <c r="C254" s="9">
        <v>1205837770</v>
      </c>
      <c r="D254" s="9" t="s">
        <v>1889</v>
      </c>
      <c r="E254" s="9" t="s">
        <v>937</v>
      </c>
      <c r="F254" s="7" t="s">
        <v>2610</v>
      </c>
      <c r="G254" s="9" t="s">
        <v>1622</v>
      </c>
      <c r="H254" s="9" t="s">
        <v>1621</v>
      </c>
      <c r="I254" s="400">
        <v>241358.66</v>
      </c>
      <c r="J254" s="400">
        <v>53234.371999999988</v>
      </c>
      <c r="K254" s="400">
        <f t="shared" si="6"/>
        <v>53234.371999999988</v>
      </c>
      <c r="L254" s="402">
        <v>165456.48000000001</v>
      </c>
      <c r="M254" s="6">
        <f t="shared" si="7"/>
        <v>112222.10800000002</v>
      </c>
    </row>
    <row r="255" spans="2:13" ht="30">
      <c r="B255" s="9" t="s">
        <v>940</v>
      </c>
      <c r="C255" s="9">
        <v>1871911016</v>
      </c>
      <c r="D255" s="9" t="s">
        <v>1888</v>
      </c>
      <c r="E255" s="9" t="s">
        <v>940</v>
      </c>
      <c r="F255" s="7" t="s">
        <v>27167</v>
      </c>
      <c r="G255" s="9" t="s">
        <v>1626</v>
      </c>
      <c r="H255" s="9" t="s">
        <v>1625</v>
      </c>
      <c r="I255" s="400">
        <v>20621216.439999998</v>
      </c>
      <c r="J255" s="400">
        <v>579367.5625</v>
      </c>
      <c r="K255" s="400">
        <f t="shared" si="6"/>
        <v>579367.5625</v>
      </c>
      <c r="L255" s="402">
        <v>2249692.2200000002</v>
      </c>
      <c r="M255" s="6">
        <f t="shared" si="7"/>
        <v>1670324.6575000002</v>
      </c>
    </row>
    <row r="256" spans="2:13" ht="45">
      <c r="B256" s="9" t="s">
        <v>943</v>
      </c>
      <c r="C256" s="9">
        <v>1396748471</v>
      </c>
      <c r="D256" s="9" t="s">
        <v>2384</v>
      </c>
      <c r="E256" s="9" t="s">
        <v>943</v>
      </c>
      <c r="F256" s="7" t="s">
        <v>2603</v>
      </c>
      <c r="G256" s="9" t="s">
        <v>1622</v>
      </c>
      <c r="H256" s="9" t="s">
        <v>1621</v>
      </c>
      <c r="I256" s="400">
        <v>171142.03</v>
      </c>
      <c r="J256" s="400">
        <v>55230.884249999981</v>
      </c>
      <c r="K256" s="400">
        <f t="shared" si="6"/>
        <v>55230.884249999981</v>
      </c>
      <c r="L256" s="402">
        <v>94945.84</v>
      </c>
      <c r="M256" s="6">
        <f t="shared" si="7"/>
        <v>39714.955750000016</v>
      </c>
    </row>
    <row r="257" spans="2:13" ht="60">
      <c r="B257" s="9" t="s">
        <v>1612</v>
      </c>
      <c r="C257" s="9">
        <v>1467442418</v>
      </c>
      <c r="D257" s="9" t="s">
        <v>1885</v>
      </c>
      <c r="E257" s="9" t="s">
        <v>1612</v>
      </c>
      <c r="F257" s="7" t="s">
        <v>2727</v>
      </c>
      <c r="G257" s="9" t="s">
        <v>1626</v>
      </c>
      <c r="H257" s="9" t="s">
        <v>1625</v>
      </c>
      <c r="I257" s="400">
        <v>77799116.590000004</v>
      </c>
      <c r="J257" s="400">
        <v>7646088.7874999978</v>
      </c>
      <c r="K257" s="400">
        <f t="shared" si="6"/>
        <v>7646088.7874999978</v>
      </c>
      <c r="L257" s="402">
        <v>13342548.5</v>
      </c>
      <c r="M257" s="6">
        <f t="shared" si="7"/>
        <v>5696459.7125000022</v>
      </c>
    </row>
    <row r="258" spans="2:13" ht="45">
      <c r="B258" s="9" t="s">
        <v>1060</v>
      </c>
      <c r="C258" s="9">
        <v>1700883196</v>
      </c>
      <c r="D258" s="9" t="s">
        <v>1884</v>
      </c>
      <c r="E258" s="9" t="s">
        <v>1060</v>
      </c>
      <c r="F258" s="7" t="s">
        <v>2844</v>
      </c>
      <c r="G258" s="9" t="s">
        <v>1622</v>
      </c>
      <c r="H258" s="9" t="s">
        <v>1625</v>
      </c>
      <c r="I258" s="400">
        <v>16574156.759999998</v>
      </c>
      <c r="J258" s="400">
        <v>2119985.1502890168</v>
      </c>
      <c r="K258" s="400">
        <f t="shared" si="6"/>
        <v>2119985.1502890168</v>
      </c>
      <c r="L258" s="402">
        <v>4145528.09</v>
      </c>
      <c r="M258" s="6">
        <f t="shared" si="7"/>
        <v>2025542.9397109831</v>
      </c>
    </row>
    <row r="259" spans="2:13" ht="30">
      <c r="B259" s="9" t="s">
        <v>949</v>
      </c>
      <c r="C259" s="9">
        <v>1255708715</v>
      </c>
      <c r="D259" s="9" t="s">
        <v>1883</v>
      </c>
      <c r="E259" s="9" t="s">
        <v>949</v>
      </c>
      <c r="F259" s="7" t="s">
        <v>2951</v>
      </c>
      <c r="G259" s="9" t="s">
        <v>1626</v>
      </c>
      <c r="H259" s="9" t="s">
        <v>1625</v>
      </c>
      <c r="I259" s="400">
        <v>639302.57000000007</v>
      </c>
      <c r="J259" s="400">
        <v>207609.24475524478</v>
      </c>
      <c r="K259" s="400">
        <f t="shared" si="6"/>
        <v>207609.24475524478</v>
      </c>
      <c r="L259" s="402">
        <v>186430.86</v>
      </c>
      <c r="M259" s="6">
        <f t="shared" si="7"/>
        <v>-21178.384755244799</v>
      </c>
    </row>
    <row r="260" spans="2:13" ht="45">
      <c r="B260" s="9" t="s">
        <v>952</v>
      </c>
      <c r="C260" s="9">
        <v>1245237593</v>
      </c>
      <c r="D260" s="9" t="s">
        <v>1882</v>
      </c>
      <c r="E260" s="9" t="s">
        <v>952</v>
      </c>
      <c r="F260" s="7" t="s">
        <v>27168</v>
      </c>
      <c r="G260" s="9" t="s">
        <v>1622</v>
      </c>
      <c r="H260" s="9" t="s">
        <v>1621</v>
      </c>
      <c r="I260" s="400">
        <v>651692.33000000007</v>
      </c>
      <c r="J260" s="400">
        <v>154225.28424999997</v>
      </c>
      <c r="K260" s="400">
        <f t="shared" si="6"/>
        <v>154225.28424999997</v>
      </c>
      <c r="L260" s="402">
        <v>250796.43</v>
      </c>
      <c r="M260" s="6">
        <f t="shared" si="7"/>
        <v>96571.145750000025</v>
      </c>
    </row>
    <row r="261" spans="2:13" ht="45">
      <c r="B261" s="9" t="s">
        <v>955</v>
      </c>
      <c r="C261" s="9">
        <v>1801852736</v>
      </c>
      <c r="D261" s="9" t="s">
        <v>1880</v>
      </c>
      <c r="E261" s="9" t="s">
        <v>955</v>
      </c>
      <c r="F261" s="7" t="s">
        <v>2633</v>
      </c>
      <c r="G261" s="9" t="s">
        <v>1626</v>
      </c>
      <c r="H261" s="9" t="s">
        <v>1625</v>
      </c>
      <c r="I261" s="400">
        <v>21787570.029999997</v>
      </c>
      <c r="J261" s="400">
        <v>785952.65142857144</v>
      </c>
      <c r="K261" s="400">
        <f t="shared" si="6"/>
        <v>785952.65142857144</v>
      </c>
      <c r="L261" s="402">
        <v>3959503.03</v>
      </c>
      <c r="M261" s="6">
        <f t="shared" si="7"/>
        <v>3173550.3785714284</v>
      </c>
    </row>
    <row r="262" spans="2:13" ht="45">
      <c r="B262" s="9" t="s">
        <v>736</v>
      </c>
      <c r="C262" s="9">
        <v>1134137466</v>
      </c>
      <c r="D262" s="9" t="s">
        <v>2071</v>
      </c>
      <c r="E262" s="9" t="s">
        <v>736</v>
      </c>
      <c r="F262" s="7" t="s">
        <v>27169</v>
      </c>
      <c r="G262" s="9" t="s">
        <v>1622</v>
      </c>
      <c r="H262" s="9" t="s">
        <v>1621</v>
      </c>
      <c r="I262" s="400">
        <v>844554</v>
      </c>
      <c r="J262" s="400">
        <v>139600.41024999999</v>
      </c>
      <c r="K262" s="400">
        <f t="shared" si="6"/>
        <v>139600.41024999999</v>
      </c>
      <c r="L262" s="402">
        <v>217827.37</v>
      </c>
      <c r="M262" s="6">
        <f t="shared" si="7"/>
        <v>78226.959750000009</v>
      </c>
    </row>
    <row r="263" spans="2:13" ht="75">
      <c r="B263" s="9" t="s">
        <v>305</v>
      </c>
      <c r="C263" s="9">
        <v>1295890093</v>
      </c>
      <c r="D263" s="9" t="s">
        <v>2418</v>
      </c>
      <c r="E263" s="9" t="s">
        <v>305</v>
      </c>
      <c r="F263" s="7" t="s">
        <v>2973</v>
      </c>
      <c r="G263" s="9" t="s">
        <v>1626</v>
      </c>
      <c r="H263" s="9" t="s">
        <v>1625</v>
      </c>
      <c r="I263" s="400">
        <v>692.56</v>
      </c>
      <c r="J263" s="400">
        <v>0.01</v>
      </c>
      <c r="K263" s="400">
        <f t="shared" ref="K263:K326" si="8">J263</f>
        <v>0.01</v>
      </c>
      <c r="L263" s="402">
        <v>324.77</v>
      </c>
      <c r="M263" s="6">
        <f t="shared" si="7"/>
        <v>324.76</v>
      </c>
    </row>
    <row r="264" spans="2:13" ht="45">
      <c r="B264" s="9" t="s">
        <v>961</v>
      </c>
      <c r="C264" s="9">
        <v>1134166192</v>
      </c>
      <c r="D264" s="9" t="s">
        <v>1879</v>
      </c>
      <c r="E264" s="9" t="s">
        <v>961</v>
      </c>
      <c r="F264" s="7" t="s">
        <v>2831</v>
      </c>
      <c r="G264" s="9" t="s">
        <v>1626</v>
      </c>
      <c r="H264" s="9" t="s">
        <v>1625</v>
      </c>
      <c r="I264" s="400">
        <v>9989675.5199999996</v>
      </c>
      <c r="J264" s="400">
        <v>792521.88970588241</v>
      </c>
      <c r="K264" s="400">
        <f t="shared" si="8"/>
        <v>792521.88970588241</v>
      </c>
      <c r="L264" s="402">
        <v>1274682.6000000001</v>
      </c>
      <c r="M264" s="6">
        <f t="shared" ref="M264:M327" si="9">L264-K264</f>
        <v>482160.71029411769</v>
      </c>
    </row>
    <row r="265" spans="2:13" ht="30">
      <c r="B265" s="9" t="s">
        <v>964</v>
      </c>
      <c r="C265" s="9">
        <v>1780786699</v>
      </c>
      <c r="D265" s="9" t="s">
        <v>1878</v>
      </c>
      <c r="E265" s="9" t="s">
        <v>964</v>
      </c>
      <c r="F265" s="7" t="s">
        <v>1877</v>
      </c>
      <c r="G265" s="9" t="s">
        <v>1626</v>
      </c>
      <c r="H265" s="9" t="s">
        <v>1621</v>
      </c>
      <c r="I265" s="400">
        <v>829180.17999999993</v>
      </c>
      <c r="J265" s="400">
        <v>116802.10312138728</v>
      </c>
      <c r="K265" s="400">
        <f t="shared" si="8"/>
        <v>116802.10312138728</v>
      </c>
      <c r="L265" s="402">
        <v>444712.55</v>
      </c>
      <c r="M265" s="6">
        <f t="shared" si="9"/>
        <v>327910.44687861274</v>
      </c>
    </row>
    <row r="266" spans="2:13" ht="60">
      <c r="B266" s="9" t="s">
        <v>1606</v>
      </c>
      <c r="C266" s="9">
        <v>1164510673</v>
      </c>
      <c r="D266" s="9" t="s">
        <v>1875</v>
      </c>
      <c r="E266" s="9" t="s">
        <v>1606</v>
      </c>
      <c r="F266" s="7" t="s">
        <v>2661</v>
      </c>
      <c r="G266" s="9" t="s">
        <v>1626</v>
      </c>
      <c r="H266" s="9" t="s">
        <v>1625</v>
      </c>
      <c r="I266" s="400">
        <v>15032665.210000001</v>
      </c>
      <c r="J266" s="400">
        <v>817176.7881761007</v>
      </c>
      <c r="K266" s="400">
        <f t="shared" si="8"/>
        <v>817176.7881761007</v>
      </c>
      <c r="L266" s="402">
        <v>2545030.2200000002</v>
      </c>
      <c r="M266" s="6">
        <f t="shared" si="9"/>
        <v>1727853.4318238995</v>
      </c>
    </row>
    <row r="267" spans="2:13" ht="30">
      <c r="B267" s="9" t="s">
        <v>967</v>
      </c>
      <c r="C267" s="9">
        <v>1972590602</v>
      </c>
      <c r="D267" s="9" t="s">
        <v>1874</v>
      </c>
      <c r="E267" s="9" t="s">
        <v>967</v>
      </c>
      <c r="F267" s="7" t="s">
        <v>1873</v>
      </c>
      <c r="G267" s="9" t="s">
        <v>1622</v>
      </c>
      <c r="H267" s="9" t="s">
        <v>1625</v>
      </c>
      <c r="I267" s="400">
        <v>4818845.8900000006</v>
      </c>
      <c r="J267" s="400">
        <v>472142.12699999998</v>
      </c>
      <c r="K267" s="400">
        <f t="shared" si="8"/>
        <v>472142.12699999998</v>
      </c>
      <c r="L267" s="402">
        <v>1631882.4</v>
      </c>
      <c r="M267" s="6">
        <f t="shared" si="9"/>
        <v>1159740.273</v>
      </c>
    </row>
    <row r="268" spans="2:13" ht="30">
      <c r="B268" s="9" t="s">
        <v>973</v>
      </c>
      <c r="C268" s="9">
        <v>1497708929</v>
      </c>
      <c r="D268" s="9" t="s">
        <v>1868</v>
      </c>
      <c r="E268" s="9" t="s">
        <v>973</v>
      </c>
      <c r="F268" s="7" t="s">
        <v>1867</v>
      </c>
      <c r="G268" s="9" t="s">
        <v>1626</v>
      </c>
      <c r="H268" s="9" t="s">
        <v>1625</v>
      </c>
      <c r="I268" s="400">
        <v>4135087.0500000007</v>
      </c>
      <c r="J268" s="400">
        <v>269384.87947019865</v>
      </c>
      <c r="K268" s="400">
        <f t="shared" si="8"/>
        <v>269384.87947019865</v>
      </c>
      <c r="L268" s="402">
        <v>567234.69999999995</v>
      </c>
      <c r="M268" s="6">
        <f t="shared" si="9"/>
        <v>297849.82052980131</v>
      </c>
    </row>
    <row r="269" spans="2:13" ht="45">
      <c r="B269" s="9" t="s">
        <v>976</v>
      </c>
      <c r="C269" s="9">
        <v>1861475626</v>
      </c>
      <c r="D269" s="9" t="s">
        <v>1866</v>
      </c>
      <c r="E269" s="9" t="s">
        <v>976</v>
      </c>
      <c r="F269" s="7" t="s">
        <v>27171</v>
      </c>
      <c r="G269" s="9" t="s">
        <v>27144</v>
      </c>
      <c r="H269" s="9" t="s">
        <v>1621</v>
      </c>
      <c r="I269" s="400">
        <v>335695.63</v>
      </c>
      <c r="J269" s="400">
        <v>114315.00925170069</v>
      </c>
      <c r="K269" s="400">
        <f t="shared" si="8"/>
        <v>114315.00925170069</v>
      </c>
      <c r="L269" s="402">
        <v>169213.7</v>
      </c>
      <c r="M269" s="6">
        <f t="shared" si="9"/>
        <v>54898.690748299327</v>
      </c>
    </row>
    <row r="270" spans="2:13" ht="30">
      <c r="B270" s="9" t="s">
        <v>315</v>
      </c>
      <c r="C270" s="9">
        <v>1760598692</v>
      </c>
      <c r="D270" s="9" t="s">
        <v>1864</v>
      </c>
      <c r="E270" s="9" t="s">
        <v>315</v>
      </c>
      <c r="F270" s="7" t="s">
        <v>2593</v>
      </c>
      <c r="G270" s="9" t="s">
        <v>1622</v>
      </c>
      <c r="H270" s="9" t="s">
        <v>1621</v>
      </c>
      <c r="I270" s="400">
        <v>1317493.44</v>
      </c>
      <c r="J270" s="400">
        <v>238237.21124999999</v>
      </c>
      <c r="K270" s="400">
        <f t="shared" si="8"/>
        <v>238237.21124999999</v>
      </c>
      <c r="L270" s="402">
        <v>330353.58</v>
      </c>
      <c r="M270" s="6">
        <f t="shared" si="9"/>
        <v>92116.368750000023</v>
      </c>
    </row>
    <row r="271" spans="2:13" ht="60">
      <c r="B271" s="9" t="s">
        <v>979</v>
      </c>
      <c r="C271" s="9">
        <v>1316933609</v>
      </c>
      <c r="D271" s="9" t="s">
        <v>1862</v>
      </c>
      <c r="E271" s="9" t="s">
        <v>979</v>
      </c>
      <c r="F271" s="7" t="s">
        <v>981</v>
      </c>
      <c r="G271" s="9" t="s">
        <v>1626</v>
      </c>
      <c r="H271" s="9" t="s">
        <v>1625</v>
      </c>
      <c r="I271" s="400">
        <v>387691.21</v>
      </c>
      <c r="J271" s="400">
        <v>38907.277108433729</v>
      </c>
      <c r="K271" s="400">
        <f t="shared" si="8"/>
        <v>38907.277108433729</v>
      </c>
      <c r="L271" s="402">
        <v>115435.83</v>
      </c>
      <c r="M271" s="6">
        <f t="shared" si="9"/>
        <v>76528.552891566273</v>
      </c>
    </row>
    <row r="272" spans="2:13" ht="45">
      <c r="B272" s="9" t="s">
        <v>318</v>
      </c>
      <c r="C272" s="9">
        <v>1912948845</v>
      </c>
      <c r="D272" s="9" t="s">
        <v>1861</v>
      </c>
      <c r="E272" s="9" t="s">
        <v>318</v>
      </c>
      <c r="F272" s="7" t="s">
        <v>2722</v>
      </c>
      <c r="G272" s="9" t="s">
        <v>1626</v>
      </c>
      <c r="H272" s="9" t="s">
        <v>1625</v>
      </c>
      <c r="I272" s="400">
        <v>2496225.3600000003</v>
      </c>
      <c r="J272" s="400">
        <v>15957.787499999999</v>
      </c>
      <c r="K272" s="400">
        <f t="shared" si="8"/>
        <v>15957.787499999999</v>
      </c>
      <c r="L272" s="402">
        <v>800040.23</v>
      </c>
      <c r="M272" s="6">
        <f t="shared" si="9"/>
        <v>784082.4425</v>
      </c>
    </row>
    <row r="273" spans="2:13" ht="45">
      <c r="B273" s="9" t="s">
        <v>1197</v>
      </c>
      <c r="C273" s="9">
        <v>1487607792</v>
      </c>
      <c r="D273" s="9" t="s">
        <v>1628</v>
      </c>
      <c r="E273" s="9" t="s">
        <v>1197</v>
      </c>
      <c r="F273" s="7" t="s">
        <v>27172</v>
      </c>
      <c r="G273" s="9" t="s">
        <v>1626</v>
      </c>
      <c r="H273" s="9" t="s">
        <v>1625</v>
      </c>
      <c r="I273" s="400">
        <v>24028887.469999991</v>
      </c>
      <c r="J273" s="400">
        <v>686505.48754716979</v>
      </c>
      <c r="K273" s="400">
        <f t="shared" si="8"/>
        <v>686505.48754716979</v>
      </c>
      <c r="L273" s="402">
        <v>2578972.44</v>
      </c>
      <c r="M273" s="6">
        <f t="shared" si="9"/>
        <v>1892466.95245283</v>
      </c>
    </row>
    <row r="274" spans="2:13" ht="45">
      <c r="B274" s="9" t="s">
        <v>982</v>
      </c>
      <c r="C274" s="9">
        <v>1083112023</v>
      </c>
      <c r="D274" s="9" t="s">
        <v>1860</v>
      </c>
      <c r="E274" s="9" t="s">
        <v>982</v>
      </c>
      <c r="F274" s="7" t="s">
        <v>2935</v>
      </c>
      <c r="G274" s="9" t="s">
        <v>1626</v>
      </c>
      <c r="H274" s="9" t="s">
        <v>1625</v>
      </c>
      <c r="I274" s="400">
        <v>12584394.220000003</v>
      </c>
      <c r="J274" s="400">
        <v>517811.35542168672</v>
      </c>
      <c r="K274" s="400">
        <f t="shared" si="8"/>
        <v>517811.35542168672</v>
      </c>
      <c r="L274" s="402">
        <v>2324574.2000000002</v>
      </c>
      <c r="M274" s="6">
        <f t="shared" si="9"/>
        <v>1806762.8445783134</v>
      </c>
    </row>
    <row r="275" spans="2:13" ht="45">
      <c r="B275" s="9" t="s">
        <v>321</v>
      </c>
      <c r="C275" s="9">
        <v>1184132524</v>
      </c>
      <c r="D275" s="9" t="s">
        <v>2120</v>
      </c>
      <c r="E275" s="9" t="s">
        <v>321</v>
      </c>
      <c r="F275" s="7" t="s">
        <v>2660</v>
      </c>
      <c r="G275" s="9" t="s">
        <v>1626</v>
      </c>
      <c r="H275" s="9" t="s">
        <v>1621</v>
      </c>
      <c r="I275" s="400">
        <v>7449700.25</v>
      </c>
      <c r="J275" s="400">
        <v>819937.88729559747</v>
      </c>
      <c r="K275" s="400">
        <f t="shared" si="8"/>
        <v>819937.88729559747</v>
      </c>
      <c r="L275" s="402">
        <v>166778.68</v>
      </c>
      <c r="M275" s="6">
        <f t="shared" si="9"/>
        <v>-653159.20729559753</v>
      </c>
    </row>
    <row r="276" spans="2:13" ht="60">
      <c r="B276" s="9" t="s">
        <v>1537</v>
      </c>
      <c r="C276" s="9">
        <v>1043552177</v>
      </c>
      <c r="D276" s="9" t="s">
        <v>3034</v>
      </c>
      <c r="E276" s="9" t="s">
        <v>1537</v>
      </c>
      <c r="F276" s="7" t="s">
        <v>2938</v>
      </c>
      <c r="G276" s="9" t="s">
        <v>1626</v>
      </c>
      <c r="H276" s="9" t="s">
        <v>1625</v>
      </c>
      <c r="I276" s="400">
        <v>3963</v>
      </c>
      <c r="J276" s="400">
        <v>576.43373493975901</v>
      </c>
      <c r="K276" s="400">
        <f t="shared" si="8"/>
        <v>576.43373493975901</v>
      </c>
      <c r="L276" s="402">
        <v>888.11</v>
      </c>
      <c r="M276" s="6">
        <f t="shared" si="9"/>
        <v>311.67626506024101</v>
      </c>
    </row>
    <row r="277" spans="2:13" ht="60">
      <c r="B277" s="9" t="s">
        <v>324</v>
      </c>
      <c r="C277" s="9">
        <v>1114962842</v>
      </c>
      <c r="D277" s="9" t="s">
        <v>1859</v>
      </c>
      <c r="E277" s="9" t="s">
        <v>324</v>
      </c>
      <c r="F277" s="7" t="s">
        <v>2477</v>
      </c>
      <c r="G277" s="9" t="s">
        <v>1626</v>
      </c>
      <c r="H277" s="9" t="s">
        <v>1625</v>
      </c>
      <c r="I277" s="400">
        <v>78951.399999999994</v>
      </c>
      <c r="J277" s="400">
        <v>13129.056202531643</v>
      </c>
      <c r="K277" s="400">
        <f t="shared" si="8"/>
        <v>13129.056202531643</v>
      </c>
      <c r="L277" s="402">
        <v>19443.52</v>
      </c>
      <c r="M277" s="6">
        <f t="shared" si="9"/>
        <v>6314.4637974683574</v>
      </c>
    </row>
    <row r="278" spans="2:13" ht="60">
      <c r="B278" s="9" t="s">
        <v>14808</v>
      </c>
      <c r="C278" s="9">
        <v>1376588228</v>
      </c>
      <c r="D278" s="9" t="s">
        <v>1857</v>
      </c>
      <c r="E278" s="9" t="s">
        <v>14808</v>
      </c>
      <c r="F278" s="7" t="s">
        <v>329</v>
      </c>
      <c r="G278" s="9" t="s">
        <v>1626</v>
      </c>
      <c r="H278" s="9" t="s">
        <v>1625</v>
      </c>
      <c r="I278" s="400">
        <v>1133854.07</v>
      </c>
      <c r="J278" s="400">
        <v>212611.57668711658</v>
      </c>
      <c r="K278" s="400">
        <f t="shared" si="8"/>
        <v>212611.57668711658</v>
      </c>
      <c r="L278" s="402">
        <v>275225.84000000003</v>
      </c>
      <c r="M278" s="6">
        <f t="shared" si="9"/>
        <v>62614.263312883442</v>
      </c>
    </row>
    <row r="279" spans="2:13" ht="60">
      <c r="B279" s="9" t="s">
        <v>330</v>
      </c>
      <c r="C279" s="9">
        <v>1659316115</v>
      </c>
      <c r="D279" s="9" t="s">
        <v>2454</v>
      </c>
      <c r="E279" s="9" t="s">
        <v>330</v>
      </c>
      <c r="F279" s="7" t="s">
        <v>2575</v>
      </c>
      <c r="G279" s="9" t="s">
        <v>1626</v>
      </c>
      <c r="H279" s="9" t="s">
        <v>1625</v>
      </c>
      <c r="I279" s="400">
        <v>16434.300000000003</v>
      </c>
      <c r="J279" s="400">
        <v>2001.2592592592591</v>
      </c>
      <c r="K279" s="400">
        <f t="shared" si="8"/>
        <v>2001.2592592592591</v>
      </c>
      <c r="L279" s="402">
        <v>3462.77</v>
      </c>
      <c r="M279" s="6">
        <f t="shared" si="9"/>
        <v>1461.5107407407409</v>
      </c>
    </row>
    <row r="280" spans="2:13" ht="75">
      <c r="B280" s="9" t="s">
        <v>1583</v>
      </c>
      <c r="C280" s="9">
        <v>1003340639</v>
      </c>
      <c r="D280" s="9" t="s">
        <v>3036</v>
      </c>
      <c r="E280" s="9" t="s">
        <v>1583</v>
      </c>
      <c r="F280" s="7" t="s">
        <v>2583</v>
      </c>
      <c r="G280" s="9" t="s">
        <v>1626</v>
      </c>
      <c r="H280" s="9" t="s">
        <v>1625</v>
      </c>
      <c r="I280" s="400">
        <v>263154.62</v>
      </c>
      <c r="J280" s="400">
        <v>78276.024691358019</v>
      </c>
      <c r="K280" s="400">
        <f t="shared" si="8"/>
        <v>78276.024691358019</v>
      </c>
      <c r="L280" s="402">
        <v>46046.91</v>
      </c>
      <c r="M280" s="6">
        <f t="shared" si="9"/>
        <v>-32229.114691358016</v>
      </c>
    </row>
    <row r="281" spans="2:13" ht="60">
      <c r="B281" s="9" t="s">
        <v>339</v>
      </c>
      <c r="C281" s="9">
        <v>1407121189</v>
      </c>
      <c r="D281" s="9" t="s">
        <v>1856</v>
      </c>
      <c r="E281" s="9" t="s">
        <v>339</v>
      </c>
      <c r="F281" s="7" t="s">
        <v>2624</v>
      </c>
      <c r="G281" s="9" t="s">
        <v>1626</v>
      </c>
      <c r="H281" s="9" t="s">
        <v>1621</v>
      </c>
      <c r="I281" s="400">
        <v>1103434.27</v>
      </c>
      <c r="J281" s="400">
        <v>214530.06068027206</v>
      </c>
      <c r="K281" s="400">
        <f t="shared" si="8"/>
        <v>214530.06068027206</v>
      </c>
      <c r="L281" s="402">
        <v>314319.43</v>
      </c>
      <c r="M281" s="6">
        <f t="shared" si="9"/>
        <v>99789.369319727935</v>
      </c>
    </row>
    <row r="282" spans="2:13" ht="60">
      <c r="B282" s="9" t="s">
        <v>342</v>
      </c>
      <c r="C282" s="9">
        <v>1295764553</v>
      </c>
      <c r="D282" s="9" t="s">
        <v>1855</v>
      </c>
      <c r="E282" s="9" t="s">
        <v>342</v>
      </c>
      <c r="F282" s="7" t="s">
        <v>2627</v>
      </c>
      <c r="G282" s="9" t="s">
        <v>1626</v>
      </c>
      <c r="H282" s="9" t="s">
        <v>1621</v>
      </c>
      <c r="I282" s="400">
        <v>126309.55</v>
      </c>
      <c r="J282" s="400">
        <v>65099.516835902876</v>
      </c>
      <c r="K282" s="400">
        <f t="shared" si="8"/>
        <v>65099.516835902876</v>
      </c>
      <c r="L282" s="402">
        <v>96298.4</v>
      </c>
      <c r="M282" s="6">
        <f t="shared" si="9"/>
        <v>31198.883164097118</v>
      </c>
    </row>
    <row r="283" spans="2:13" ht="45">
      <c r="B283" s="9" t="s">
        <v>345</v>
      </c>
      <c r="C283" s="9">
        <v>1932379856</v>
      </c>
      <c r="D283" s="9" t="s">
        <v>1854</v>
      </c>
      <c r="E283" s="9" t="s">
        <v>345</v>
      </c>
      <c r="F283" s="7" t="s">
        <v>2654</v>
      </c>
      <c r="G283" s="9" t="s">
        <v>1626</v>
      </c>
      <c r="H283" s="9" t="s">
        <v>1621</v>
      </c>
      <c r="I283" s="400">
        <v>486621.09</v>
      </c>
      <c r="J283" s="400">
        <v>119539.54666666666</v>
      </c>
      <c r="K283" s="400">
        <f t="shared" si="8"/>
        <v>119539.54666666666</v>
      </c>
      <c r="L283" s="402">
        <v>108419.18</v>
      </c>
      <c r="M283" s="6">
        <f t="shared" si="9"/>
        <v>-11120.366666666669</v>
      </c>
    </row>
    <row r="284" spans="2:13" ht="60">
      <c r="B284" s="9" t="s">
        <v>985</v>
      </c>
      <c r="C284" s="9">
        <v>1477594299</v>
      </c>
      <c r="D284" s="9" t="s">
        <v>1853</v>
      </c>
      <c r="E284" s="9" t="s">
        <v>985</v>
      </c>
      <c r="F284" s="7" t="s">
        <v>2622</v>
      </c>
      <c r="G284" s="9" t="s">
        <v>1626</v>
      </c>
      <c r="H284" s="9" t="s">
        <v>1621</v>
      </c>
      <c r="I284" s="400">
        <v>284205.65000000002</v>
      </c>
      <c r="J284" s="400">
        <v>104736.74721088435</v>
      </c>
      <c r="K284" s="400">
        <f t="shared" si="8"/>
        <v>104736.74721088435</v>
      </c>
      <c r="L284" s="402">
        <v>241202.89</v>
      </c>
      <c r="M284" s="6">
        <f t="shared" si="9"/>
        <v>136466.14278911566</v>
      </c>
    </row>
    <row r="285" spans="2:13" ht="45">
      <c r="B285" s="9" t="s">
        <v>348</v>
      </c>
      <c r="C285" s="9">
        <v>1164688495</v>
      </c>
      <c r="D285" s="9" t="s">
        <v>2352</v>
      </c>
      <c r="E285" s="9" t="s">
        <v>348</v>
      </c>
      <c r="F285" s="7" t="s">
        <v>2629</v>
      </c>
      <c r="G285" s="9" t="s">
        <v>1626</v>
      </c>
      <c r="H285" s="9" t="s">
        <v>1621</v>
      </c>
      <c r="I285" s="400">
        <v>456006.25</v>
      </c>
      <c r="J285" s="400">
        <v>104942.29605442178</v>
      </c>
      <c r="K285" s="400">
        <f t="shared" si="8"/>
        <v>104942.29605442178</v>
      </c>
      <c r="L285" s="402">
        <v>303259.89</v>
      </c>
      <c r="M285" s="6">
        <f t="shared" si="9"/>
        <v>198317.59394557824</v>
      </c>
    </row>
    <row r="286" spans="2:13" ht="60">
      <c r="B286" s="9" t="s">
        <v>351</v>
      </c>
      <c r="C286" s="9">
        <v>1619368339</v>
      </c>
      <c r="D286" s="9" t="s">
        <v>1852</v>
      </c>
      <c r="E286" s="9" t="s">
        <v>351</v>
      </c>
      <c r="F286" s="7" t="s">
        <v>2620</v>
      </c>
      <c r="G286" s="9" t="s">
        <v>1626</v>
      </c>
      <c r="H286" s="9" t="s">
        <v>1621</v>
      </c>
      <c r="I286" s="400">
        <v>705178.48</v>
      </c>
      <c r="J286" s="400">
        <v>101280.64952380952</v>
      </c>
      <c r="K286" s="400">
        <f t="shared" si="8"/>
        <v>101280.64952380952</v>
      </c>
      <c r="L286" s="402">
        <v>231948.08</v>
      </c>
      <c r="M286" s="6">
        <f t="shared" si="9"/>
        <v>130667.43047619046</v>
      </c>
    </row>
    <row r="287" spans="2:13" ht="45">
      <c r="B287" s="9" t="s">
        <v>988</v>
      </c>
      <c r="C287" s="9">
        <v>1013970862</v>
      </c>
      <c r="D287" s="9" t="s">
        <v>1851</v>
      </c>
      <c r="E287" s="9" t="s">
        <v>988</v>
      </c>
      <c r="F287" s="7" t="s">
        <v>2630</v>
      </c>
      <c r="G287" s="9" t="s">
        <v>1626</v>
      </c>
      <c r="H287" s="9" t="s">
        <v>1621</v>
      </c>
      <c r="I287" s="400">
        <v>311996.44999999995</v>
      </c>
      <c r="J287" s="400">
        <v>63403.840518424331</v>
      </c>
      <c r="K287" s="400">
        <f t="shared" si="8"/>
        <v>63403.840518424331</v>
      </c>
      <c r="L287" s="402">
        <v>155553.94</v>
      </c>
      <c r="M287" s="6">
        <f t="shared" si="9"/>
        <v>92150.099481575671</v>
      </c>
    </row>
    <row r="288" spans="2:13" ht="30">
      <c r="B288" s="9" t="s">
        <v>354</v>
      </c>
      <c r="C288" s="9">
        <v>1700805678</v>
      </c>
      <c r="D288" s="9" t="s">
        <v>1850</v>
      </c>
      <c r="E288" s="9" t="s">
        <v>354</v>
      </c>
      <c r="F288" s="7" t="s">
        <v>2905</v>
      </c>
      <c r="G288" s="9" t="s">
        <v>1626</v>
      </c>
      <c r="H288" s="9" t="s">
        <v>1625</v>
      </c>
      <c r="I288" s="400">
        <v>4933772.68</v>
      </c>
      <c r="J288" s="400">
        <v>215498.07831325301</v>
      </c>
      <c r="K288" s="400">
        <f t="shared" si="8"/>
        <v>215498.07831325301</v>
      </c>
      <c r="L288" s="402">
        <v>826000.39</v>
      </c>
      <c r="M288" s="6">
        <f t="shared" si="9"/>
        <v>610502.31168674701</v>
      </c>
    </row>
    <row r="289" spans="2:13" ht="60">
      <c r="B289" s="9" t="s">
        <v>991</v>
      </c>
      <c r="C289" s="9">
        <v>1790174860</v>
      </c>
      <c r="D289" s="9" t="s">
        <v>1849</v>
      </c>
      <c r="E289" s="9" t="s">
        <v>991</v>
      </c>
      <c r="F289" s="7" t="s">
        <v>2903</v>
      </c>
      <c r="G289" s="9" t="s">
        <v>1626</v>
      </c>
      <c r="H289" s="9" t="s">
        <v>1625</v>
      </c>
      <c r="I289" s="400">
        <v>27753105.780000001</v>
      </c>
      <c r="J289" s="400">
        <v>848237.56626506022</v>
      </c>
      <c r="K289" s="400">
        <f t="shared" si="8"/>
        <v>848237.56626506022</v>
      </c>
      <c r="L289" s="402">
        <v>3954262.51</v>
      </c>
      <c r="M289" s="6">
        <f t="shared" si="9"/>
        <v>3106024.9437349397</v>
      </c>
    </row>
    <row r="290" spans="2:13" ht="60">
      <c r="B290" s="9" t="s">
        <v>1409</v>
      </c>
      <c r="C290" s="9">
        <v>1386902138</v>
      </c>
      <c r="D290" s="9" t="s">
        <v>1848</v>
      </c>
      <c r="E290" s="9" t="s">
        <v>1409</v>
      </c>
      <c r="F290" s="7" t="s">
        <v>2625</v>
      </c>
      <c r="G290" s="9" t="s">
        <v>1626</v>
      </c>
      <c r="H290" s="9" t="s">
        <v>1625</v>
      </c>
      <c r="I290" s="400">
        <v>6466119.3699999992</v>
      </c>
      <c r="J290" s="400">
        <v>772931.68136054417</v>
      </c>
      <c r="K290" s="400">
        <f t="shared" si="8"/>
        <v>772931.68136054417</v>
      </c>
      <c r="L290" s="402">
        <v>1300336.6100000001</v>
      </c>
      <c r="M290" s="6">
        <f t="shared" si="9"/>
        <v>527404.92863945593</v>
      </c>
    </row>
    <row r="291" spans="2:13" ht="30">
      <c r="B291" s="9" t="s">
        <v>357</v>
      </c>
      <c r="C291" s="9">
        <v>1477061885</v>
      </c>
      <c r="D291" s="9" t="s">
        <v>2119</v>
      </c>
      <c r="E291" s="9" t="s">
        <v>357</v>
      </c>
      <c r="F291" s="7" t="s">
        <v>2657</v>
      </c>
      <c r="G291" s="9" t="s">
        <v>1626</v>
      </c>
      <c r="H291" s="9" t="s">
        <v>1621</v>
      </c>
      <c r="I291" s="400">
        <v>5127941.43</v>
      </c>
      <c r="J291" s="400">
        <v>489169.54867924529</v>
      </c>
      <c r="K291" s="400">
        <f t="shared" si="8"/>
        <v>489169.54867924529</v>
      </c>
      <c r="L291" s="402">
        <v>39844.1</v>
      </c>
      <c r="M291" s="6">
        <f t="shared" si="9"/>
        <v>-449325.44867924531</v>
      </c>
    </row>
    <row r="292" spans="2:13" ht="30">
      <c r="B292" s="9" t="s">
        <v>997</v>
      </c>
      <c r="C292" s="9">
        <v>1295739258</v>
      </c>
      <c r="D292" s="9" t="s">
        <v>2401</v>
      </c>
      <c r="E292" s="9" t="s">
        <v>997</v>
      </c>
      <c r="F292" s="7" t="s">
        <v>2609</v>
      </c>
      <c r="G292" s="9" t="s">
        <v>1622</v>
      </c>
      <c r="H292" s="9" t="s">
        <v>1621</v>
      </c>
      <c r="I292" s="400">
        <v>88161.24</v>
      </c>
      <c r="J292" s="400">
        <v>36704.777999999991</v>
      </c>
      <c r="K292" s="400">
        <f t="shared" si="8"/>
        <v>36704.777999999991</v>
      </c>
      <c r="L292" s="402">
        <v>75018.16</v>
      </c>
      <c r="M292" s="6">
        <f t="shared" si="9"/>
        <v>38313.382000000012</v>
      </c>
    </row>
    <row r="293" spans="2:13" ht="45">
      <c r="B293" s="9" t="s">
        <v>2404</v>
      </c>
      <c r="C293" s="9">
        <v>1881697316</v>
      </c>
      <c r="D293" s="9" t="s">
        <v>2403</v>
      </c>
      <c r="E293" s="9" t="s">
        <v>2404</v>
      </c>
      <c r="F293" s="7" t="s">
        <v>2471</v>
      </c>
      <c r="G293" s="9" t="s">
        <v>1622</v>
      </c>
      <c r="H293" s="9" t="s">
        <v>1621</v>
      </c>
      <c r="I293" s="400">
        <v>196839.25</v>
      </c>
      <c r="J293" s="400">
        <v>57599.857999999993</v>
      </c>
      <c r="K293" s="400">
        <f t="shared" si="8"/>
        <v>57599.857999999993</v>
      </c>
      <c r="L293" s="402">
        <v>180993.71</v>
      </c>
      <c r="M293" s="6">
        <f t="shared" si="9"/>
        <v>123393.852</v>
      </c>
    </row>
    <row r="294" spans="2:13" ht="30">
      <c r="B294" s="9" t="s">
        <v>360</v>
      </c>
      <c r="C294" s="9">
        <v>1831170273</v>
      </c>
      <c r="D294" s="9" t="s">
        <v>1838</v>
      </c>
      <c r="E294" s="9" t="s">
        <v>360</v>
      </c>
      <c r="F294" s="7" t="s">
        <v>1837</v>
      </c>
      <c r="G294" s="9" t="s">
        <v>1622</v>
      </c>
      <c r="H294" s="9" t="s">
        <v>1621</v>
      </c>
      <c r="I294" s="400">
        <v>1343429.25</v>
      </c>
      <c r="J294" s="400">
        <v>197670.57574999999</v>
      </c>
      <c r="K294" s="400">
        <f t="shared" si="8"/>
        <v>197670.57574999999</v>
      </c>
      <c r="L294" s="402">
        <v>558597.88</v>
      </c>
      <c r="M294" s="6">
        <f t="shared" si="9"/>
        <v>360927.30425000004</v>
      </c>
    </row>
    <row r="295" spans="2:13" ht="45">
      <c r="B295" s="9" t="s">
        <v>1000</v>
      </c>
      <c r="C295" s="9">
        <v>1942240189</v>
      </c>
      <c r="D295" s="9" t="s">
        <v>1836</v>
      </c>
      <c r="E295" s="9" t="s">
        <v>1000</v>
      </c>
      <c r="F295" s="7" t="s">
        <v>1835</v>
      </c>
      <c r="G295" s="9" t="s">
        <v>1622</v>
      </c>
      <c r="H295" s="9" t="s">
        <v>1621</v>
      </c>
      <c r="I295" s="400">
        <v>1103204.8199999998</v>
      </c>
      <c r="J295" s="400">
        <v>379501.96246913576</v>
      </c>
      <c r="K295" s="400">
        <f t="shared" si="8"/>
        <v>379501.96246913576</v>
      </c>
      <c r="L295" s="402">
        <v>209939.88</v>
      </c>
      <c r="M295" s="6">
        <f t="shared" si="9"/>
        <v>-169562.08246913576</v>
      </c>
    </row>
    <row r="296" spans="2:13" ht="45">
      <c r="B296" s="9" t="s">
        <v>1545</v>
      </c>
      <c r="C296" s="9">
        <v>1174021695</v>
      </c>
      <c r="D296" s="9" t="s">
        <v>3039</v>
      </c>
      <c r="E296" s="9" t="s">
        <v>1545</v>
      </c>
      <c r="F296" s="7" t="s">
        <v>2677</v>
      </c>
      <c r="G296" s="9" t="s">
        <v>1626</v>
      </c>
      <c r="H296" s="9" t="s">
        <v>1625</v>
      </c>
      <c r="I296" s="400">
        <v>1337040.96</v>
      </c>
      <c r="J296" s="400">
        <v>131830.45116938019</v>
      </c>
      <c r="K296" s="400">
        <f t="shared" si="8"/>
        <v>131830.45116938019</v>
      </c>
      <c r="L296" s="402">
        <v>321283.34999999998</v>
      </c>
      <c r="M296" s="6">
        <f t="shared" si="9"/>
        <v>189452.89883061979</v>
      </c>
    </row>
    <row r="297" spans="2:13" ht="30">
      <c r="B297" s="9" t="s">
        <v>363</v>
      </c>
      <c r="C297" s="9">
        <v>1427472463</v>
      </c>
      <c r="D297" s="9" t="s">
        <v>1834</v>
      </c>
      <c r="E297" s="9" t="s">
        <v>363</v>
      </c>
      <c r="F297" s="7" t="s">
        <v>2972</v>
      </c>
      <c r="G297" s="9" t="s">
        <v>1626</v>
      </c>
      <c r="H297" s="9" t="s">
        <v>1625</v>
      </c>
      <c r="I297" s="400">
        <v>10147938.050000001</v>
      </c>
      <c r="J297" s="400">
        <v>512194.57668711653</v>
      </c>
      <c r="K297" s="400">
        <f t="shared" si="8"/>
        <v>512194.57668711653</v>
      </c>
      <c r="L297" s="402">
        <v>1669506.29</v>
      </c>
      <c r="M297" s="6">
        <f t="shared" si="9"/>
        <v>1157311.7133128834</v>
      </c>
    </row>
    <row r="298" spans="2:13" ht="60">
      <c r="B298" s="9" t="s">
        <v>366</v>
      </c>
      <c r="C298" s="9">
        <v>1629138029</v>
      </c>
      <c r="D298" s="9" t="s">
        <v>1829</v>
      </c>
      <c r="E298" s="9" t="s">
        <v>366</v>
      </c>
      <c r="F298" s="7" t="s">
        <v>2915</v>
      </c>
      <c r="G298" s="9" t="s">
        <v>1626</v>
      </c>
      <c r="H298" s="9" t="s">
        <v>1625</v>
      </c>
      <c r="I298" s="400">
        <v>6590332.290000001</v>
      </c>
      <c r="J298" s="400">
        <v>527235.15662650601</v>
      </c>
      <c r="K298" s="400">
        <f t="shared" si="8"/>
        <v>527235.15662650601</v>
      </c>
      <c r="L298" s="402">
        <v>1724452.7</v>
      </c>
      <c r="M298" s="6">
        <f t="shared" si="9"/>
        <v>1197217.5433734939</v>
      </c>
    </row>
    <row r="299" spans="2:13" ht="30">
      <c r="B299" s="9" t="s">
        <v>1003</v>
      </c>
      <c r="C299" s="9">
        <v>1275581852</v>
      </c>
      <c r="D299" s="9" t="s">
        <v>1828</v>
      </c>
      <c r="E299" s="9" t="s">
        <v>1003</v>
      </c>
      <c r="F299" s="7" t="s">
        <v>1827</v>
      </c>
      <c r="G299" s="9" t="s">
        <v>1622</v>
      </c>
      <c r="H299" s="9" t="s">
        <v>1625</v>
      </c>
      <c r="I299" s="400">
        <v>2005403.0700000003</v>
      </c>
      <c r="J299" s="400">
        <v>548659.27950000006</v>
      </c>
      <c r="K299" s="400">
        <f t="shared" si="8"/>
        <v>548659.27950000006</v>
      </c>
      <c r="L299" s="402">
        <v>917210.2</v>
      </c>
      <c r="M299" s="6">
        <f t="shared" si="9"/>
        <v>368550.92049999989</v>
      </c>
    </row>
    <row r="300" spans="2:13" ht="30">
      <c r="B300" s="9" t="s">
        <v>1006</v>
      </c>
      <c r="C300" s="9">
        <v>1942294939</v>
      </c>
      <c r="D300" s="9" t="s">
        <v>1826</v>
      </c>
      <c r="E300" s="9" t="s">
        <v>1006</v>
      </c>
      <c r="F300" s="7" t="s">
        <v>1825</v>
      </c>
      <c r="G300" s="9" t="s">
        <v>1626</v>
      </c>
      <c r="H300" s="9" t="s">
        <v>1625</v>
      </c>
      <c r="I300" s="400">
        <v>37014287.609999999</v>
      </c>
      <c r="J300" s="400">
        <v>1827742.0710059167</v>
      </c>
      <c r="K300" s="400">
        <f t="shared" si="8"/>
        <v>1827742.0710059167</v>
      </c>
      <c r="L300" s="402">
        <v>8048993.7300000004</v>
      </c>
      <c r="M300" s="6">
        <f t="shared" si="9"/>
        <v>6221251.6589940842</v>
      </c>
    </row>
    <row r="301" spans="2:13" ht="60">
      <c r="B301" s="9" t="s">
        <v>1613</v>
      </c>
      <c r="C301" s="9">
        <v>1891789772</v>
      </c>
      <c r="D301" s="9" t="s">
        <v>1823</v>
      </c>
      <c r="E301" s="9" t="s">
        <v>1613</v>
      </c>
      <c r="F301" s="7" t="s">
        <v>27173</v>
      </c>
      <c r="G301" s="9" t="s">
        <v>1626</v>
      </c>
      <c r="H301" s="9" t="s">
        <v>1625</v>
      </c>
      <c r="I301" s="400">
        <v>57109195.840000004</v>
      </c>
      <c r="J301" s="400">
        <v>5321929.6801470593</v>
      </c>
      <c r="K301" s="400">
        <f t="shared" si="8"/>
        <v>5321929.6801470593</v>
      </c>
      <c r="L301" s="402">
        <v>8457871.9000000004</v>
      </c>
      <c r="M301" s="6">
        <f t="shared" si="9"/>
        <v>3135942.2198529411</v>
      </c>
    </row>
    <row r="302" spans="2:13" ht="45">
      <c r="B302" s="9" t="s">
        <v>3041</v>
      </c>
      <c r="C302" s="9">
        <v>1184262800</v>
      </c>
      <c r="D302" s="9" t="s">
        <v>1685</v>
      </c>
      <c r="E302" s="9" t="s">
        <v>3041</v>
      </c>
      <c r="F302" s="7" t="s">
        <v>27174</v>
      </c>
      <c r="G302" s="9" t="s">
        <v>1626</v>
      </c>
      <c r="H302" s="9" t="s">
        <v>1625</v>
      </c>
      <c r="I302" s="400">
        <v>2267471.2799999998</v>
      </c>
      <c r="J302" s="400">
        <v>93009.243749999994</v>
      </c>
      <c r="K302" s="400">
        <f t="shared" si="8"/>
        <v>93009.243749999994</v>
      </c>
      <c r="L302" s="402">
        <v>629159.79</v>
      </c>
      <c r="M302" s="6">
        <f t="shared" si="9"/>
        <v>536150.54625000001</v>
      </c>
    </row>
    <row r="303" spans="2:13" ht="60">
      <c r="B303" s="9" t="s">
        <v>1018</v>
      </c>
      <c r="C303" s="9">
        <v>1962497800</v>
      </c>
      <c r="D303" s="9" t="s">
        <v>1813</v>
      </c>
      <c r="E303" s="9" t="s">
        <v>1018</v>
      </c>
      <c r="F303" s="7" t="s">
        <v>27175</v>
      </c>
      <c r="G303" s="9" t="s">
        <v>1626</v>
      </c>
      <c r="H303" s="9" t="s">
        <v>1621</v>
      </c>
      <c r="I303" s="400">
        <v>4618178.55</v>
      </c>
      <c r="J303" s="400">
        <v>748856.611392405</v>
      </c>
      <c r="K303" s="400">
        <f t="shared" si="8"/>
        <v>748856.611392405</v>
      </c>
      <c r="L303" s="402">
        <v>393006.99</v>
      </c>
      <c r="M303" s="6">
        <f t="shared" si="9"/>
        <v>-355849.62139240501</v>
      </c>
    </row>
    <row r="304" spans="2:13" ht="60">
      <c r="B304" s="9" t="s">
        <v>1024</v>
      </c>
      <c r="C304" s="9">
        <v>1154315307</v>
      </c>
      <c r="D304" s="9" t="s">
        <v>1819</v>
      </c>
      <c r="E304" s="9" t="s">
        <v>1024</v>
      </c>
      <c r="F304" s="7" t="s">
        <v>2699</v>
      </c>
      <c r="G304" s="9" t="s">
        <v>1626</v>
      </c>
      <c r="H304" s="9" t="s">
        <v>1625</v>
      </c>
      <c r="I304" s="400">
        <v>5508793.4000000004</v>
      </c>
      <c r="J304" s="400">
        <v>696068.83178807958</v>
      </c>
      <c r="K304" s="400">
        <f t="shared" si="8"/>
        <v>696068.83178807958</v>
      </c>
      <c r="L304" s="402">
        <v>1419065.18</v>
      </c>
      <c r="M304" s="6">
        <f t="shared" si="9"/>
        <v>722996.34821192035</v>
      </c>
    </row>
    <row r="305" spans="2:13" ht="60">
      <c r="B305" s="9" t="s">
        <v>375</v>
      </c>
      <c r="C305" s="9">
        <v>1396138970</v>
      </c>
      <c r="D305" s="9" t="s">
        <v>1818</v>
      </c>
      <c r="E305" s="9" t="s">
        <v>375</v>
      </c>
      <c r="F305" s="7" t="s">
        <v>2475</v>
      </c>
      <c r="G305" s="9" t="s">
        <v>1626</v>
      </c>
      <c r="H305" s="9" t="s">
        <v>1625</v>
      </c>
      <c r="I305" s="400">
        <v>10137236.310000001</v>
      </c>
      <c r="J305" s="400">
        <v>1858097.7792405062</v>
      </c>
      <c r="K305" s="400">
        <f t="shared" si="8"/>
        <v>1858097.7792405062</v>
      </c>
      <c r="L305" s="402">
        <v>3457316.6</v>
      </c>
      <c r="M305" s="6">
        <f t="shared" si="9"/>
        <v>1599218.8207594939</v>
      </c>
    </row>
    <row r="306" spans="2:13" ht="75">
      <c r="B306" s="9" t="s">
        <v>1012</v>
      </c>
      <c r="C306" s="9">
        <v>1265772362</v>
      </c>
      <c r="D306" s="9" t="s">
        <v>1816</v>
      </c>
      <c r="E306" s="9" t="s">
        <v>1012</v>
      </c>
      <c r="F306" s="7" t="s">
        <v>1014</v>
      </c>
      <c r="G306" s="9" t="s">
        <v>1626</v>
      </c>
      <c r="H306" s="9" t="s">
        <v>1625</v>
      </c>
      <c r="I306" s="400">
        <v>23815983.259999998</v>
      </c>
      <c r="J306" s="400">
        <v>3302645.4497041423</v>
      </c>
      <c r="K306" s="400">
        <f t="shared" si="8"/>
        <v>3302645.4497041423</v>
      </c>
      <c r="L306" s="402">
        <v>8411147.9600000009</v>
      </c>
      <c r="M306" s="6">
        <f t="shared" si="9"/>
        <v>5108502.5102958586</v>
      </c>
    </row>
    <row r="307" spans="2:13" ht="75">
      <c r="B307" s="9" t="s">
        <v>1015</v>
      </c>
      <c r="C307" s="9">
        <v>1265568638</v>
      </c>
      <c r="D307" s="9" t="s">
        <v>1814</v>
      </c>
      <c r="E307" s="9" t="s">
        <v>1015</v>
      </c>
      <c r="F307" s="7" t="s">
        <v>2496</v>
      </c>
      <c r="G307" s="9" t="s">
        <v>1626</v>
      </c>
      <c r="H307" s="9" t="s">
        <v>1625</v>
      </c>
      <c r="I307" s="400">
        <v>14664728.59</v>
      </c>
      <c r="J307" s="400">
        <v>1806755.2531645568</v>
      </c>
      <c r="K307" s="400">
        <f t="shared" si="8"/>
        <v>1806755.2531645568</v>
      </c>
      <c r="L307" s="402">
        <v>4910267.33</v>
      </c>
      <c r="M307" s="6">
        <f t="shared" si="9"/>
        <v>3103512.0768354433</v>
      </c>
    </row>
    <row r="308" spans="2:13" ht="60">
      <c r="B308" s="9" t="s">
        <v>1021</v>
      </c>
      <c r="C308" s="9">
        <v>1477516466</v>
      </c>
      <c r="D308" s="9" t="s">
        <v>1812</v>
      </c>
      <c r="E308" s="9" t="s">
        <v>1021</v>
      </c>
      <c r="F308" s="7" t="s">
        <v>27176</v>
      </c>
      <c r="G308" s="9" t="s">
        <v>1626</v>
      </c>
      <c r="H308" s="9" t="s">
        <v>1625</v>
      </c>
      <c r="I308" s="400">
        <v>167734388.63000003</v>
      </c>
      <c r="J308" s="400">
        <v>19229592.153846137</v>
      </c>
      <c r="K308" s="400">
        <f t="shared" si="8"/>
        <v>19229592.153846137</v>
      </c>
      <c r="L308" s="402">
        <v>60681588.469999999</v>
      </c>
      <c r="M308" s="6">
        <f t="shared" si="9"/>
        <v>41451996.316153862</v>
      </c>
    </row>
    <row r="309" spans="2:13" ht="45">
      <c r="B309" s="9" t="s">
        <v>1027</v>
      </c>
      <c r="C309" s="9">
        <v>1578588463</v>
      </c>
      <c r="D309" s="9" t="s">
        <v>1810</v>
      </c>
      <c r="E309" s="9" t="s">
        <v>1027</v>
      </c>
      <c r="F309" s="7" t="s">
        <v>2600</v>
      </c>
      <c r="G309" s="9" t="s">
        <v>1622</v>
      </c>
      <c r="H309" s="9" t="s">
        <v>1621</v>
      </c>
      <c r="I309" s="400">
        <v>1657201.6600000001</v>
      </c>
      <c r="J309" s="400">
        <v>466389.46950000001</v>
      </c>
      <c r="K309" s="400">
        <f t="shared" si="8"/>
        <v>466389.46950000001</v>
      </c>
      <c r="L309" s="402">
        <v>647634.41</v>
      </c>
      <c r="M309" s="6">
        <f t="shared" si="9"/>
        <v>181244.94050000003</v>
      </c>
    </row>
    <row r="310" spans="2:13" ht="60">
      <c r="B310" s="9" t="s">
        <v>853</v>
      </c>
      <c r="C310" s="9">
        <v>1821025990</v>
      </c>
      <c r="D310" s="9" t="s">
        <v>1805</v>
      </c>
      <c r="E310" s="9" t="s">
        <v>853</v>
      </c>
      <c r="F310" s="7" t="s">
        <v>27177</v>
      </c>
      <c r="G310" s="9" t="s">
        <v>1622</v>
      </c>
      <c r="H310" s="9" t="s">
        <v>1621</v>
      </c>
      <c r="I310" s="400">
        <v>1771377.46</v>
      </c>
      <c r="J310" s="400">
        <v>578580.44274999993</v>
      </c>
      <c r="K310" s="400">
        <f t="shared" si="8"/>
        <v>578580.44274999993</v>
      </c>
      <c r="L310" s="402">
        <v>878720.31</v>
      </c>
      <c r="M310" s="6">
        <f t="shared" si="9"/>
        <v>300139.86725000013</v>
      </c>
    </row>
    <row r="311" spans="2:13" ht="45">
      <c r="B311" s="9" t="s">
        <v>1030</v>
      </c>
      <c r="C311" s="9">
        <v>1356446686</v>
      </c>
      <c r="D311" s="9" t="s">
        <v>1803</v>
      </c>
      <c r="E311" s="9" t="s">
        <v>1030</v>
      </c>
      <c r="F311" s="7" t="s">
        <v>2476</v>
      </c>
      <c r="G311" s="9" t="s">
        <v>1626</v>
      </c>
      <c r="H311" s="9" t="s">
        <v>1621</v>
      </c>
      <c r="I311" s="400">
        <v>6360411.5999999996</v>
      </c>
      <c r="J311" s="400">
        <v>685065.36278481013</v>
      </c>
      <c r="K311" s="400">
        <f t="shared" si="8"/>
        <v>685065.36278481013</v>
      </c>
      <c r="L311" s="402">
        <v>380866.53</v>
      </c>
      <c r="M311" s="6">
        <f t="shared" si="9"/>
        <v>-304198.8327848101</v>
      </c>
    </row>
    <row r="312" spans="2:13" ht="45">
      <c r="B312" s="9" t="s">
        <v>387</v>
      </c>
      <c r="C312" s="9">
        <v>1124137054</v>
      </c>
      <c r="D312" s="9" t="s">
        <v>1799</v>
      </c>
      <c r="E312" s="9" t="s">
        <v>387</v>
      </c>
      <c r="F312" s="7" t="s">
        <v>2502</v>
      </c>
      <c r="G312" s="9" t="s">
        <v>1626</v>
      </c>
      <c r="H312" s="9" t="s">
        <v>1625</v>
      </c>
      <c r="I312" s="400">
        <v>13086967.579999998</v>
      </c>
      <c r="J312" s="400">
        <v>544520.00632911385</v>
      </c>
      <c r="K312" s="400">
        <f t="shared" si="8"/>
        <v>544520.00632911385</v>
      </c>
      <c r="L312" s="402">
        <v>2508248.2000000002</v>
      </c>
      <c r="M312" s="6">
        <f t="shared" si="9"/>
        <v>1963728.1936708863</v>
      </c>
    </row>
    <row r="313" spans="2:13" ht="60">
      <c r="B313" s="9" t="s">
        <v>1033</v>
      </c>
      <c r="C313" s="9">
        <v>1093810327</v>
      </c>
      <c r="D313" s="9" t="s">
        <v>1801</v>
      </c>
      <c r="E313" s="9" t="s">
        <v>1033</v>
      </c>
      <c r="F313" s="7" t="s">
        <v>1035</v>
      </c>
      <c r="G313" s="9" t="s">
        <v>1626</v>
      </c>
      <c r="H313" s="9" t="s">
        <v>1625</v>
      </c>
      <c r="I313" s="400">
        <v>29181641.960000001</v>
      </c>
      <c r="J313" s="400">
        <v>1638321.6090909089</v>
      </c>
      <c r="K313" s="400">
        <f t="shared" si="8"/>
        <v>1638321.6090909089</v>
      </c>
      <c r="L313" s="402">
        <v>5372258.5800000001</v>
      </c>
      <c r="M313" s="6">
        <f t="shared" si="9"/>
        <v>3733936.9709090912</v>
      </c>
    </row>
    <row r="314" spans="2:13" ht="45">
      <c r="B314" s="9" t="s">
        <v>1036</v>
      </c>
      <c r="C314" s="9">
        <v>1003833013</v>
      </c>
      <c r="D314" s="9" t="s">
        <v>1804</v>
      </c>
      <c r="E314" s="9" t="s">
        <v>1036</v>
      </c>
      <c r="F314" s="7" t="s">
        <v>2478</v>
      </c>
      <c r="G314" s="9" t="s">
        <v>1626</v>
      </c>
      <c r="H314" s="9" t="s">
        <v>1621</v>
      </c>
      <c r="I314" s="400">
        <v>5127131.5</v>
      </c>
      <c r="J314" s="400">
        <v>419990.73797468352</v>
      </c>
      <c r="K314" s="400">
        <f t="shared" si="8"/>
        <v>419990.73797468352</v>
      </c>
      <c r="L314" s="402">
        <v>0</v>
      </c>
      <c r="M314" s="6">
        <f t="shared" si="9"/>
        <v>-419990.73797468352</v>
      </c>
    </row>
    <row r="315" spans="2:13" ht="45">
      <c r="B315" s="9" t="s">
        <v>1039</v>
      </c>
      <c r="C315" s="9">
        <v>1164526786</v>
      </c>
      <c r="D315" s="9" t="s">
        <v>1802</v>
      </c>
      <c r="E315" s="9" t="s">
        <v>1039</v>
      </c>
      <c r="F315" s="7" t="s">
        <v>2500</v>
      </c>
      <c r="G315" s="9" t="s">
        <v>1626</v>
      </c>
      <c r="H315" s="9" t="s">
        <v>1625</v>
      </c>
      <c r="I315" s="400">
        <v>57906332.719999999</v>
      </c>
      <c r="J315" s="400">
        <v>4388490.5822784808</v>
      </c>
      <c r="K315" s="400">
        <f t="shared" si="8"/>
        <v>4388490.5822784808</v>
      </c>
      <c r="L315" s="402">
        <v>11560258.130000001</v>
      </c>
      <c r="M315" s="6">
        <f t="shared" si="9"/>
        <v>7171767.5477215201</v>
      </c>
    </row>
    <row r="316" spans="2:13" ht="45">
      <c r="B316" s="9" t="s">
        <v>1045</v>
      </c>
      <c r="C316" s="9">
        <v>1578780870</v>
      </c>
      <c r="D316" s="9" t="s">
        <v>1798</v>
      </c>
      <c r="E316" s="9" t="s">
        <v>1045</v>
      </c>
      <c r="F316" s="7" t="s">
        <v>2490</v>
      </c>
      <c r="G316" s="9" t="s">
        <v>1626</v>
      </c>
      <c r="H316" s="9" t="s">
        <v>1625</v>
      </c>
      <c r="I316" s="400">
        <v>22104624.719999999</v>
      </c>
      <c r="J316" s="400">
        <v>905260.98101265822</v>
      </c>
      <c r="K316" s="400">
        <f t="shared" si="8"/>
        <v>905260.98101265822</v>
      </c>
      <c r="L316" s="402">
        <v>3689253.02</v>
      </c>
      <c r="M316" s="6">
        <f t="shared" si="9"/>
        <v>2783992.0389873418</v>
      </c>
    </row>
    <row r="317" spans="2:13" ht="45">
      <c r="B317" s="9" t="s">
        <v>393</v>
      </c>
      <c r="C317" s="9">
        <v>1447355771</v>
      </c>
      <c r="D317" s="9" t="s">
        <v>1793</v>
      </c>
      <c r="E317" s="9" t="s">
        <v>393</v>
      </c>
      <c r="F317" s="7" t="s">
        <v>27178</v>
      </c>
      <c r="G317" s="9" t="s">
        <v>1626</v>
      </c>
      <c r="H317" s="9" t="s">
        <v>1625</v>
      </c>
      <c r="I317" s="400">
        <v>90061747.599999994</v>
      </c>
      <c r="J317" s="400">
        <v>10213656.778761063</v>
      </c>
      <c r="K317" s="400">
        <f t="shared" si="8"/>
        <v>10213656.778761063</v>
      </c>
      <c r="L317" s="402">
        <v>18782089.260000002</v>
      </c>
      <c r="M317" s="6">
        <f t="shared" si="9"/>
        <v>8568432.4812389389</v>
      </c>
    </row>
    <row r="318" spans="2:13" ht="30">
      <c r="B318" s="9" t="s">
        <v>23217</v>
      </c>
      <c r="C318" s="9">
        <v>1538150370</v>
      </c>
      <c r="D318" s="9" t="s">
        <v>1792</v>
      </c>
      <c r="E318" s="9" t="s">
        <v>1048</v>
      </c>
      <c r="F318" s="7" t="s">
        <v>1791</v>
      </c>
      <c r="G318" s="9" t="s">
        <v>1626</v>
      </c>
      <c r="H318" s="9" t="s">
        <v>27205</v>
      </c>
      <c r="I318" s="400">
        <v>35570.520000000004</v>
      </c>
      <c r="J318" s="400">
        <v>7878.1617499999993</v>
      </c>
      <c r="K318" s="400">
        <f t="shared" si="8"/>
        <v>7878.1617499999993</v>
      </c>
      <c r="L318" s="402">
        <v>32227.86</v>
      </c>
      <c r="M318" s="6">
        <f t="shared" si="9"/>
        <v>24349.698250000001</v>
      </c>
    </row>
    <row r="319" spans="2:13">
      <c r="B319" s="9" t="s">
        <v>1611</v>
      </c>
      <c r="C319" s="9">
        <v>1992707228</v>
      </c>
      <c r="D319" s="9" t="s">
        <v>1789</v>
      </c>
      <c r="E319" s="9" t="s">
        <v>1611</v>
      </c>
      <c r="F319" s="7" t="s">
        <v>1788</v>
      </c>
      <c r="G319" s="9" t="s">
        <v>1626</v>
      </c>
      <c r="H319" s="9" t="s">
        <v>1625</v>
      </c>
      <c r="I319" s="400">
        <v>40882081.560000002</v>
      </c>
      <c r="J319" s="400">
        <v>2701013.205714284</v>
      </c>
      <c r="K319" s="400">
        <f t="shared" si="8"/>
        <v>2701013.205714284</v>
      </c>
      <c r="L319" s="402">
        <v>12759514.33</v>
      </c>
      <c r="M319" s="6">
        <f t="shared" si="9"/>
        <v>10058501.124285717</v>
      </c>
    </row>
    <row r="320" spans="2:13" ht="60">
      <c r="B320" s="9" t="s">
        <v>1617</v>
      </c>
      <c r="C320" s="9">
        <v>1013957836</v>
      </c>
      <c r="D320" s="9" t="s">
        <v>1786</v>
      </c>
      <c r="E320" s="9" t="s">
        <v>1617</v>
      </c>
      <c r="F320" s="7" t="s">
        <v>2681</v>
      </c>
      <c r="G320" s="9" t="s">
        <v>1626</v>
      </c>
      <c r="H320" s="9" t="s">
        <v>1625</v>
      </c>
      <c r="I320" s="400">
        <v>5958736.6400000006</v>
      </c>
      <c r="J320" s="400">
        <v>302604.83152173914</v>
      </c>
      <c r="K320" s="400">
        <f t="shared" si="8"/>
        <v>302604.83152173914</v>
      </c>
      <c r="L320" s="402">
        <v>1574298.22</v>
      </c>
      <c r="M320" s="6">
        <f t="shared" si="9"/>
        <v>1271693.388478261</v>
      </c>
    </row>
    <row r="321" spans="2:13" ht="30">
      <c r="B321" s="9" t="s">
        <v>399</v>
      </c>
      <c r="C321" s="9">
        <v>1669513941</v>
      </c>
      <c r="D321" s="9" t="s">
        <v>1785</v>
      </c>
      <c r="E321" s="9" t="s">
        <v>399</v>
      </c>
      <c r="F321" s="7" t="s">
        <v>27179</v>
      </c>
      <c r="G321" s="9" t="s">
        <v>1626</v>
      </c>
      <c r="H321" s="9" t="s">
        <v>1625</v>
      </c>
      <c r="I321" s="400">
        <v>1465412.94</v>
      </c>
      <c r="J321" s="400">
        <v>147247.33333333331</v>
      </c>
      <c r="K321" s="400">
        <f t="shared" si="8"/>
        <v>147247.33333333331</v>
      </c>
      <c r="L321" s="402">
        <v>379635.73</v>
      </c>
      <c r="M321" s="6">
        <f t="shared" si="9"/>
        <v>232388.39666666667</v>
      </c>
    </row>
    <row r="322" spans="2:13" ht="45">
      <c r="B322" s="9" t="s">
        <v>1057</v>
      </c>
      <c r="C322" s="9">
        <v>1790782704</v>
      </c>
      <c r="D322" s="9" t="s">
        <v>1784</v>
      </c>
      <c r="E322" s="9" t="s">
        <v>1057</v>
      </c>
      <c r="F322" s="7" t="s">
        <v>2618</v>
      </c>
      <c r="G322" s="9" t="s">
        <v>1626</v>
      </c>
      <c r="H322" s="9" t="s">
        <v>1625</v>
      </c>
      <c r="I322" s="400">
        <v>14187965.279999999</v>
      </c>
      <c r="J322" s="400">
        <v>1455736.7839455782</v>
      </c>
      <c r="K322" s="400">
        <f t="shared" si="8"/>
        <v>1455736.7839455782</v>
      </c>
      <c r="L322" s="402">
        <v>3589430.36</v>
      </c>
      <c r="M322" s="6">
        <f t="shared" si="9"/>
        <v>2133693.5760544217</v>
      </c>
    </row>
    <row r="323" spans="2:13" ht="60">
      <c r="B323" s="9" t="s">
        <v>1609</v>
      </c>
      <c r="C323" s="9">
        <v>1215969787</v>
      </c>
      <c r="D323" s="9" t="s">
        <v>1782</v>
      </c>
      <c r="E323" s="9" t="s">
        <v>1609</v>
      </c>
      <c r="F323" s="7" t="s">
        <v>2872</v>
      </c>
      <c r="G323" s="9" t="s">
        <v>1626</v>
      </c>
      <c r="H323" s="9" t="s">
        <v>1625</v>
      </c>
      <c r="I323" s="400">
        <v>22487567.050000001</v>
      </c>
      <c r="J323" s="400">
        <v>636271.8113207547</v>
      </c>
      <c r="K323" s="400">
        <f t="shared" si="8"/>
        <v>636271.8113207547</v>
      </c>
      <c r="L323" s="402">
        <v>2856226.85</v>
      </c>
      <c r="M323" s="6">
        <f t="shared" si="9"/>
        <v>2219955.0386792454</v>
      </c>
    </row>
    <row r="324" spans="2:13" ht="30">
      <c r="B324" s="9" t="s">
        <v>1779</v>
      </c>
      <c r="C324" s="9">
        <v>1154361475</v>
      </c>
      <c r="D324" s="9" t="s">
        <v>1780</v>
      </c>
      <c r="E324" s="9" t="s">
        <v>1779</v>
      </c>
      <c r="F324" s="7" t="s">
        <v>27180</v>
      </c>
      <c r="G324" s="9" t="s">
        <v>1626</v>
      </c>
      <c r="H324" s="9" t="s">
        <v>1625</v>
      </c>
      <c r="I324" s="400">
        <v>27279531.550000001</v>
      </c>
      <c r="J324" s="400">
        <v>1277154.625</v>
      </c>
      <c r="K324" s="400">
        <f t="shared" si="8"/>
        <v>1277154.625</v>
      </c>
      <c r="L324" s="402">
        <v>5593155.0899999999</v>
      </c>
      <c r="M324" s="6">
        <f t="shared" si="9"/>
        <v>4316000.4649999999</v>
      </c>
    </row>
    <row r="325" spans="2:13" ht="45">
      <c r="B325" s="9" t="s">
        <v>1063</v>
      </c>
      <c r="C325" s="9">
        <v>1700826575</v>
      </c>
      <c r="D325" s="9" t="s">
        <v>1777</v>
      </c>
      <c r="E325" s="9" t="s">
        <v>1063</v>
      </c>
      <c r="F325" s="7" t="s">
        <v>2687</v>
      </c>
      <c r="G325" s="9" t="s">
        <v>1622</v>
      </c>
      <c r="H325" s="9" t="s">
        <v>1625</v>
      </c>
      <c r="I325" s="400">
        <v>870480.57000000007</v>
      </c>
      <c r="J325" s="400">
        <v>125965.72132450331</v>
      </c>
      <c r="K325" s="400">
        <f t="shared" si="8"/>
        <v>125965.72132450331</v>
      </c>
      <c r="L325" s="402">
        <v>222300.98</v>
      </c>
      <c r="M325" s="6">
        <f t="shared" si="9"/>
        <v>96335.258675496705</v>
      </c>
    </row>
    <row r="326" spans="2:13" ht="30">
      <c r="B326" s="9" t="s">
        <v>1600</v>
      </c>
      <c r="C326" s="9">
        <v>1770573586</v>
      </c>
      <c r="D326" s="9" t="s">
        <v>1775</v>
      </c>
      <c r="E326" s="9" t="s">
        <v>1600</v>
      </c>
      <c r="F326" s="7" t="s">
        <v>1774</v>
      </c>
      <c r="G326" s="9" t="s">
        <v>1626</v>
      </c>
      <c r="H326" s="9" t="s">
        <v>1625</v>
      </c>
      <c r="I326" s="400">
        <v>303595787.86000001</v>
      </c>
      <c r="J326" s="400">
        <v>12188016.082840236</v>
      </c>
      <c r="K326" s="400">
        <f t="shared" si="8"/>
        <v>12188016.082840236</v>
      </c>
      <c r="L326" s="402">
        <v>23285796.93</v>
      </c>
      <c r="M326" s="6">
        <f t="shared" si="9"/>
        <v>11097780.847159764</v>
      </c>
    </row>
    <row r="327" spans="2:13" ht="45">
      <c r="B327" s="9" t="s">
        <v>1553</v>
      </c>
      <c r="C327" s="9">
        <v>1093712697</v>
      </c>
      <c r="D327" s="9" t="s">
        <v>1773</v>
      </c>
      <c r="E327" s="9" t="s">
        <v>1553</v>
      </c>
      <c r="F327" s="7" t="s">
        <v>2761</v>
      </c>
      <c r="G327" s="9" t="s">
        <v>1626</v>
      </c>
      <c r="H327" s="9" t="s">
        <v>1625</v>
      </c>
      <c r="I327" s="400">
        <v>57395</v>
      </c>
      <c r="J327" s="400">
        <v>22389.508875739644</v>
      </c>
      <c r="K327" s="400">
        <f t="shared" ref="K327:K390" si="10">J327</f>
        <v>22389.508875739644</v>
      </c>
      <c r="L327" s="402">
        <v>15674.81</v>
      </c>
      <c r="M327" s="6">
        <f t="shared" si="9"/>
        <v>-6714.6988757396448</v>
      </c>
    </row>
    <row r="328" spans="2:13" ht="75">
      <c r="B328" s="9" t="s">
        <v>405</v>
      </c>
      <c r="C328" s="9">
        <v>1629064928</v>
      </c>
      <c r="D328" s="9" t="s">
        <v>1771</v>
      </c>
      <c r="E328" s="9" t="s">
        <v>405</v>
      </c>
      <c r="F328" s="7" t="s">
        <v>2533</v>
      </c>
      <c r="G328" s="9" t="s">
        <v>1626</v>
      </c>
      <c r="H328" s="9" t="s">
        <v>1625</v>
      </c>
      <c r="I328" s="400">
        <v>972305.58</v>
      </c>
      <c r="J328" s="400">
        <v>30160.799999999996</v>
      </c>
      <c r="K328" s="400">
        <f t="shared" si="10"/>
        <v>30160.799999999996</v>
      </c>
      <c r="L328" s="402">
        <v>347649.81</v>
      </c>
      <c r="M328" s="6">
        <f t="shared" ref="M328:M391" si="11">L328-K328</f>
        <v>317489.01</v>
      </c>
    </row>
    <row r="329" spans="2:13" ht="45">
      <c r="B329" s="9" t="s">
        <v>1246</v>
      </c>
      <c r="C329" s="9">
        <v>1912906298</v>
      </c>
      <c r="D329" s="9" t="s">
        <v>1770</v>
      </c>
      <c r="E329" s="9" t="s">
        <v>1246</v>
      </c>
      <c r="F329" s="7" t="s">
        <v>27181</v>
      </c>
      <c r="G329" s="9" t="s">
        <v>1626</v>
      </c>
      <c r="H329" s="9" t="s">
        <v>1625</v>
      </c>
      <c r="I329" s="400">
        <v>28678506.57</v>
      </c>
      <c r="J329" s="400">
        <v>1526440.8220858895</v>
      </c>
      <c r="K329" s="400">
        <f t="shared" si="10"/>
        <v>1526440.8220858895</v>
      </c>
      <c r="L329" s="402">
        <v>5115938.72</v>
      </c>
      <c r="M329" s="6">
        <f t="shared" si="11"/>
        <v>3589497.8979141102</v>
      </c>
    </row>
    <row r="330" spans="2:13" ht="45">
      <c r="B330" s="9" t="s">
        <v>1069</v>
      </c>
      <c r="C330" s="9">
        <v>1720033947</v>
      </c>
      <c r="D330" s="9" t="s">
        <v>1769</v>
      </c>
      <c r="E330" s="9" t="s">
        <v>1069</v>
      </c>
      <c r="F330" s="7" t="s">
        <v>2484</v>
      </c>
      <c r="G330" s="9" t="s">
        <v>1626</v>
      </c>
      <c r="H330" s="9" t="s">
        <v>1625</v>
      </c>
      <c r="I330" s="400">
        <v>52518936.150000006</v>
      </c>
      <c r="J330" s="400">
        <v>1870939.9999999998</v>
      </c>
      <c r="K330" s="400">
        <f t="shared" si="10"/>
        <v>1870939.9999999998</v>
      </c>
      <c r="L330" s="402">
        <v>8334755.1699999999</v>
      </c>
      <c r="M330" s="6">
        <f t="shared" si="11"/>
        <v>6463815.1699999999</v>
      </c>
    </row>
    <row r="331" spans="2:13" ht="60">
      <c r="B331" s="9" t="s">
        <v>1072</v>
      </c>
      <c r="C331" s="9">
        <v>1649223645</v>
      </c>
      <c r="D331" s="9" t="s">
        <v>1768</v>
      </c>
      <c r="E331" s="9" t="s">
        <v>1072</v>
      </c>
      <c r="F331" s="7" t="s">
        <v>2486</v>
      </c>
      <c r="G331" s="9" t="s">
        <v>1626</v>
      </c>
      <c r="H331" s="9" t="s">
        <v>1625</v>
      </c>
      <c r="I331" s="400">
        <v>14708646.140000002</v>
      </c>
      <c r="J331" s="400">
        <v>522890.2974683544</v>
      </c>
      <c r="K331" s="400">
        <f t="shared" si="10"/>
        <v>522890.2974683544</v>
      </c>
      <c r="L331" s="402">
        <v>2580602.54</v>
      </c>
      <c r="M331" s="6">
        <f t="shared" si="11"/>
        <v>2057712.2425316456</v>
      </c>
    </row>
    <row r="332" spans="2:13" ht="45">
      <c r="B332" s="9" t="s">
        <v>1075</v>
      </c>
      <c r="C332" s="9">
        <v>1679528889</v>
      </c>
      <c r="D332" s="9" t="s">
        <v>1767</v>
      </c>
      <c r="E332" s="9" t="s">
        <v>1075</v>
      </c>
      <c r="F332" s="7" t="s">
        <v>2485</v>
      </c>
      <c r="G332" s="9" t="s">
        <v>1626</v>
      </c>
      <c r="H332" s="9" t="s">
        <v>1625</v>
      </c>
      <c r="I332" s="400">
        <v>43472073.590000004</v>
      </c>
      <c r="J332" s="400">
        <v>1523355.5063291141</v>
      </c>
      <c r="K332" s="400">
        <f t="shared" si="10"/>
        <v>1523355.5063291141</v>
      </c>
      <c r="L332" s="402">
        <v>6668616.0800000001</v>
      </c>
      <c r="M332" s="6">
        <f t="shared" si="11"/>
        <v>5145260.5736708865</v>
      </c>
    </row>
    <row r="333" spans="2:13" ht="60">
      <c r="B333" s="9" t="s">
        <v>1078</v>
      </c>
      <c r="C333" s="9">
        <v>1629021845</v>
      </c>
      <c r="D333" s="9" t="s">
        <v>1766</v>
      </c>
      <c r="E333" s="9" t="s">
        <v>1078</v>
      </c>
      <c r="F333" s="7" t="s">
        <v>2487</v>
      </c>
      <c r="G333" s="9" t="s">
        <v>1626</v>
      </c>
      <c r="H333" s="9" t="s">
        <v>1625</v>
      </c>
      <c r="I333" s="400">
        <v>58639840.799999997</v>
      </c>
      <c r="J333" s="400">
        <v>2014343.0886075948</v>
      </c>
      <c r="K333" s="400">
        <f t="shared" si="10"/>
        <v>2014343.0886075948</v>
      </c>
      <c r="L333" s="402">
        <v>9343484.5899999999</v>
      </c>
      <c r="M333" s="6">
        <f t="shared" si="11"/>
        <v>7329141.5013924055</v>
      </c>
    </row>
    <row r="334" spans="2:13" ht="60">
      <c r="B334" s="9" t="s">
        <v>3046</v>
      </c>
      <c r="C334" s="9">
        <v>1053963009</v>
      </c>
      <c r="D334" s="9" t="s">
        <v>2187</v>
      </c>
      <c r="E334" s="9" t="s">
        <v>3046</v>
      </c>
      <c r="F334" s="7" t="s">
        <v>27183</v>
      </c>
      <c r="G334" s="9" t="s">
        <v>1626</v>
      </c>
      <c r="H334" s="9" t="s">
        <v>1625</v>
      </c>
      <c r="I334" s="400">
        <v>8765074.6300000008</v>
      </c>
      <c r="J334" s="400">
        <v>407393.41420118342</v>
      </c>
      <c r="K334" s="400">
        <f t="shared" si="10"/>
        <v>407393.41420118342</v>
      </c>
      <c r="L334" s="402">
        <v>2132157</v>
      </c>
      <c r="M334" s="6">
        <f t="shared" si="11"/>
        <v>1724763.5857988165</v>
      </c>
    </row>
    <row r="335" spans="2:13" ht="75">
      <c r="B335" s="9" t="s">
        <v>411</v>
      </c>
      <c r="C335" s="9">
        <v>1659559573</v>
      </c>
      <c r="D335" s="9" t="s">
        <v>1753</v>
      </c>
      <c r="E335" s="9" t="s">
        <v>411</v>
      </c>
      <c r="F335" s="7" t="s">
        <v>27184</v>
      </c>
      <c r="G335" s="9" t="s">
        <v>1626</v>
      </c>
      <c r="H335" s="9" t="s">
        <v>1625</v>
      </c>
      <c r="I335" s="400">
        <v>10192041.710000001</v>
      </c>
      <c r="J335" s="400">
        <v>776616.52573529421</v>
      </c>
      <c r="K335" s="400">
        <f t="shared" si="10"/>
        <v>776616.52573529421</v>
      </c>
      <c r="L335" s="402">
        <v>2046325.52</v>
      </c>
      <c r="M335" s="6">
        <f t="shared" si="11"/>
        <v>1269708.9942647058</v>
      </c>
    </row>
    <row r="336" spans="2:13" ht="60">
      <c r="B336" s="9" t="s">
        <v>1342</v>
      </c>
      <c r="C336" s="9">
        <v>1942208616</v>
      </c>
      <c r="D336" s="9" t="s">
        <v>1763</v>
      </c>
      <c r="E336" s="9" t="s">
        <v>1342</v>
      </c>
      <c r="F336" s="7" t="s">
        <v>2777</v>
      </c>
      <c r="G336" s="9" t="s">
        <v>1626</v>
      </c>
      <c r="H336" s="9" t="s">
        <v>1625</v>
      </c>
      <c r="I336" s="400">
        <v>25862985.420000002</v>
      </c>
      <c r="J336" s="400">
        <v>1681479.0624999995</v>
      </c>
      <c r="K336" s="400">
        <f t="shared" si="10"/>
        <v>1681479.0624999995</v>
      </c>
      <c r="L336" s="402">
        <v>5661583.3799999999</v>
      </c>
      <c r="M336" s="6">
        <f t="shared" si="11"/>
        <v>3980104.3175000004</v>
      </c>
    </row>
    <row r="337" spans="2:13" ht="30">
      <c r="B337" s="9" t="s">
        <v>1760</v>
      </c>
      <c r="C337" s="9">
        <v>1710314141</v>
      </c>
      <c r="D337" s="9" t="s">
        <v>1761</v>
      </c>
      <c r="E337" s="9" t="s">
        <v>1760</v>
      </c>
      <c r="F337" s="7" t="s">
        <v>27185</v>
      </c>
      <c r="G337" s="9" t="s">
        <v>1626</v>
      </c>
      <c r="H337" s="9" t="s">
        <v>1625</v>
      </c>
      <c r="I337" s="400">
        <v>12537522.199999999</v>
      </c>
      <c r="J337" s="400">
        <v>796854.16911764699</v>
      </c>
      <c r="K337" s="400">
        <f t="shared" si="10"/>
        <v>796854.16911764699</v>
      </c>
      <c r="L337" s="402">
        <v>2586084.61</v>
      </c>
      <c r="M337" s="6">
        <f t="shared" si="11"/>
        <v>1789230.4408823529</v>
      </c>
    </row>
    <row r="338" spans="2:13" ht="45">
      <c r="B338" s="9" t="s">
        <v>417</v>
      </c>
      <c r="C338" s="9">
        <v>1184868879</v>
      </c>
      <c r="D338" s="9" t="s">
        <v>1758</v>
      </c>
      <c r="E338" s="9" t="s">
        <v>417</v>
      </c>
      <c r="F338" s="7" t="s">
        <v>2816</v>
      </c>
      <c r="G338" s="9" t="s">
        <v>1626</v>
      </c>
      <c r="H338" s="9" t="s">
        <v>1625</v>
      </c>
      <c r="I338" s="400">
        <v>3687120.9299999997</v>
      </c>
      <c r="J338" s="400">
        <v>181981.49264705883</v>
      </c>
      <c r="K338" s="400">
        <f t="shared" si="10"/>
        <v>181981.49264705883</v>
      </c>
      <c r="L338" s="402">
        <v>959930.14</v>
      </c>
      <c r="M338" s="6">
        <f t="shared" si="11"/>
        <v>777948.64735294122</v>
      </c>
    </row>
    <row r="339" spans="2:13" ht="30">
      <c r="B339" s="9" t="s">
        <v>420</v>
      </c>
      <c r="C339" s="9">
        <v>1407990088</v>
      </c>
      <c r="D339" s="9" t="s">
        <v>1757</v>
      </c>
      <c r="E339" s="9" t="s">
        <v>420</v>
      </c>
      <c r="F339" s="7" t="s">
        <v>2803</v>
      </c>
      <c r="G339" s="9" t="s">
        <v>1626</v>
      </c>
      <c r="H339" s="9" t="s">
        <v>1625</v>
      </c>
      <c r="I339" s="400">
        <v>4500626.28</v>
      </c>
      <c r="J339" s="400">
        <v>136061.16911764705</v>
      </c>
      <c r="K339" s="400">
        <f t="shared" si="10"/>
        <v>136061.16911764705</v>
      </c>
      <c r="L339" s="402">
        <v>1109244.1499999999</v>
      </c>
      <c r="M339" s="6">
        <f t="shared" si="11"/>
        <v>973182.98088235292</v>
      </c>
    </row>
    <row r="340" spans="2:13">
      <c r="B340" s="9" t="s">
        <v>423</v>
      </c>
      <c r="C340" s="9">
        <v>1659362630</v>
      </c>
      <c r="D340" s="9" t="s">
        <v>1755</v>
      </c>
      <c r="E340" s="9" t="s">
        <v>423</v>
      </c>
      <c r="F340" s="7" t="s">
        <v>1754</v>
      </c>
      <c r="G340" s="9" t="s">
        <v>1626</v>
      </c>
      <c r="H340" s="9" t="s">
        <v>1625</v>
      </c>
      <c r="I340" s="400">
        <v>1203816.03</v>
      </c>
      <c r="J340" s="400">
        <v>195489.5946835443</v>
      </c>
      <c r="K340" s="400">
        <f t="shared" si="10"/>
        <v>195489.5946835443</v>
      </c>
      <c r="L340" s="402">
        <v>514450.78</v>
      </c>
      <c r="M340" s="6">
        <f t="shared" si="11"/>
        <v>318961.18531645573</v>
      </c>
    </row>
    <row r="341" spans="2:13" ht="45">
      <c r="B341" s="9" t="s">
        <v>1066</v>
      </c>
      <c r="C341" s="9">
        <v>1760567085</v>
      </c>
      <c r="D341" s="9" t="s">
        <v>1749</v>
      </c>
      <c r="E341" s="9" t="s">
        <v>1066</v>
      </c>
      <c r="F341" s="7" t="s">
        <v>27186</v>
      </c>
      <c r="G341" s="9" t="s">
        <v>1622</v>
      </c>
      <c r="H341" s="9" t="s">
        <v>1625</v>
      </c>
      <c r="I341" s="400">
        <v>2558665.6599999997</v>
      </c>
      <c r="J341" s="400">
        <v>1333079.9997560973</v>
      </c>
      <c r="K341" s="400">
        <f t="shared" si="10"/>
        <v>1333079.9997560973</v>
      </c>
      <c r="L341" s="402">
        <v>1307368.6399999999</v>
      </c>
      <c r="M341" s="6">
        <f t="shared" si="11"/>
        <v>-25711.35975609743</v>
      </c>
    </row>
    <row r="342" spans="2:13" ht="60">
      <c r="B342" s="9" t="s">
        <v>1745</v>
      </c>
      <c r="C342" s="9">
        <v>1285065623</v>
      </c>
      <c r="D342" s="9" t="s">
        <v>1746</v>
      </c>
      <c r="E342" s="9" t="s">
        <v>1745</v>
      </c>
      <c r="F342" s="7" t="s">
        <v>27187</v>
      </c>
      <c r="G342" s="9" t="s">
        <v>1622</v>
      </c>
      <c r="H342" s="9" t="s">
        <v>1625</v>
      </c>
      <c r="I342" s="400">
        <v>980892.31</v>
      </c>
      <c r="J342" s="400">
        <v>160314.89999999997</v>
      </c>
      <c r="K342" s="400">
        <f t="shared" si="10"/>
        <v>160314.89999999997</v>
      </c>
      <c r="L342" s="402">
        <v>282890.42</v>
      </c>
      <c r="M342" s="6">
        <f t="shared" si="11"/>
        <v>122575.52000000002</v>
      </c>
    </row>
    <row r="343" spans="2:13" ht="75">
      <c r="B343" s="9" t="s">
        <v>3068</v>
      </c>
      <c r="C343" s="9">
        <v>1285191452</v>
      </c>
      <c r="D343" s="9" t="s">
        <v>1821</v>
      </c>
      <c r="E343" s="9" t="s">
        <v>3068</v>
      </c>
      <c r="F343" s="7" t="s">
        <v>3069</v>
      </c>
      <c r="G343" s="9" t="s">
        <v>1626</v>
      </c>
      <c r="H343" s="9" t="s">
        <v>1625</v>
      </c>
      <c r="I343" s="400">
        <v>6853205.6699999999</v>
      </c>
      <c r="J343" s="400">
        <v>456509.05142857134</v>
      </c>
      <c r="K343" s="400">
        <f t="shared" si="10"/>
        <v>456509.05142857134</v>
      </c>
      <c r="L343" s="402">
        <v>1187413.82</v>
      </c>
      <c r="M343" s="6">
        <f t="shared" si="11"/>
        <v>730904.76857142872</v>
      </c>
    </row>
    <row r="344" spans="2:13" ht="30">
      <c r="B344" s="9" t="s">
        <v>1084</v>
      </c>
      <c r="C344" s="9">
        <v>1083612121</v>
      </c>
      <c r="D344" s="9" t="s">
        <v>1743</v>
      </c>
      <c r="E344" s="9" t="s">
        <v>1084</v>
      </c>
      <c r="F344" s="7" t="s">
        <v>3317</v>
      </c>
      <c r="G344" s="9" t="s">
        <v>1622</v>
      </c>
      <c r="H344" s="9" t="s">
        <v>1621</v>
      </c>
      <c r="I344" s="400">
        <v>253069.5</v>
      </c>
      <c r="J344" s="400">
        <v>76691.703499999989</v>
      </c>
      <c r="K344" s="400">
        <f t="shared" si="10"/>
        <v>76691.703499999989</v>
      </c>
      <c r="L344" s="402">
        <v>160480.99</v>
      </c>
      <c r="M344" s="6">
        <f t="shared" si="11"/>
        <v>83789.286500000002</v>
      </c>
    </row>
    <row r="345" spans="2:13" ht="60">
      <c r="B345" s="9" t="s">
        <v>808</v>
      </c>
      <c r="C345" s="9">
        <v>1831140979</v>
      </c>
      <c r="D345" s="9" t="s">
        <v>1986</v>
      </c>
      <c r="E345" s="9" t="s">
        <v>808</v>
      </c>
      <c r="F345" s="7" t="s">
        <v>27188</v>
      </c>
      <c r="G345" s="9" t="s">
        <v>1622</v>
      </c>
      <c r="H345" s="9" t="s">
        <v>1621</v>
      </c>
      <c r="I345" s="400">
        <v>330821.59000000003</v>
      </c>
      <c r="J345" s="400">
        <v>67453.876749999981</v>
      </c>
      <c r="K345" s="400">
        <f t="shared" si="10"/>
        <v>67453.876749999981</v>
      </c>
      <c r="L345" s="402">
        <v>106723.04</v>
      </c>
      <c r="M345" s="6">
        <f t="shared" si="11"/>
        <v>39269.163250000012</v>
      </c>
    </row>
    <row r="346" spans="2:13" ht="45">
      <c r="B346" s="9" t="s">
        <v>1087</v>
      </c>
      <c r="C346" s="9">
        <v>1023011657</v>
      </c>
      <c r="D346" s="9" t="s">
        <v>1742</v>
      </c>
      <c r="E346" s="9" t="s">
        <v>1087</v>
      </c>
      <c r="F346" s="7" t="s">
        <v>27189</v>
      </c>
      <c r="G346" s="9" t="s">
        <v>1622</v>
      </c>
      <c r="H346" s="9" t="s">
        <v>1621</v>
      </c>
      <c r="I346" s="400">
        <v>1175376.3900000001</v>
      </c>
      <c r="J346" s="400">
        <v>355312.24434108526</v>
      </c>
      <c r="K346" s="400">
        <f t="shared" si="10"/>
        <v>355312.24434108526</v>
      </c>
      <c r="L346" s="402">
        <v>469475.77</v>
      </c>
      <c r="M346" s="6">
        <f t="shared" si="11"/>
        <v>114163.52565891476</v>
      </c>
    </row>
    <row r="347" spans="2:13" ht="60">
      <c r="B347" s="9" t="s">
        <v>1090</v>
      </c>
      <c r="C347" s="9">
        <v>1518253194</v>
      </c>
      <c r="D347" s="9" t="s">
        <v>1740</v>
      </c>
      <c r="E347" s="9" t="s">
        <v>1090</v>
      </c>
      <c r="F347" s="7" t="s">
        <v>2715</v>
      </c>
      <c r="G347" s="9" t="s">
        <v>1622</v>
      </c>
      <c r="H347" s="9" t="s">
        <v>1621</v>
      </c>
      <c r="I347" s="400">
        <v>654705.61</v>
      </c>
      <c r="J347" s="400">
        <v>238281.67217877094</v>
      </c>
      <c r="K347" s="400">
        <f t="shared" si="10"/>
        <v>238281.67217877094</v>
      </c>
      <c r="L347" s="402">
        <v>175068.28</v>
      </c>
      <c r="M347" s="6">
        <f t="shared" si="11"/>
        <v>-63213.392178770941</v>
      </c>
    </row>
    <row r="348" spans="2:13" ht="45">
      <c r="B348" s="9" t="s">
        <v>928</v>
      </c>
      <c r="C348" s="9">
        <v>1992753222</v>
      </c>
      <c r="D348" s="9" t="s">
        <v>1739</v>
      </c>
      <c r="E348" s="9" t="s">
        <v>928</v>
      </c>
      <c r="F348" s="7" t="s">
        <v>2516</v>
      </c>
      <c r="G348" s="9" t="s">
        <v>1622</v>
      </c>
      <c r="H348" s="9" t="s">
        <v>1625</v>
      </c>
      <c r="I348" s="400">
        <v>122273618.12</v>
      </c>
      <c r="J348" s="400">
        <v>15662304.765258217</v>
      </c>
      <c r="K348" s="400">
        <f t="shared" si="10"/>
        <v>15662304.765258217</v>
      </c>
      <c r="L348" s="402">
        <v>38422356.93</v>
      </c>
      <c r="M348" s="6">
        <f t="shared" si="11"/>
        <v>22760052.164741784</v>
      </c>
    </row>
    <row r="349" spans="2:13" ht="45">
      <c r="B349" s="9" t="s">
        <v>1095</v>
      </c>
      <c r="C349" s="9">
        <v>1972709970</v>
      </c>
      <c r="D349" s="9" t="s">
        <v>1735</v>
      </c>
      <c r="E349" s="9" t="s">
        <v>1095</v>
      </c>
      <c r="F349" s="7" t="s">
        <v>2865</v>
      </c>
      <c r="G349" s="9" t="s">
        <v>1626</v>
      </c>
      <c r="H349" s="9" t="s">
        <v>1625</v>
      </c>
      <c r="I349" s="400">
        <v>62482496.739999995</v>
      </c>
      <c r="J349" s="400">
        <v>2432988.836477987</v>
      </c>
      <c r="K349" s="400">
        <f t="shared" si="10"/>
        <v>2432988.836477987</v>
      </c>
      <c r="L349" s="402">
        <v>6498179.6600000001</v>
      </c>
      <c r="M349" s="6">
        <f t="shared" si="11"/>
        <v>4065190.8235220131</v>
      </c>
    </row>
    <row r="350" spans="2:13" ht="60">
      <c r="B350" s="9" t="s">
        <v>1608</v>
      </c>
      <c r="C350" s="9">
        <v>1700801909</v>
      </c>
      <c r="D350" s="9" t="s">
        <v>1736</v>
      </c>
      <c r="E350" s="9" t="s">
        <v>1608</v>
      </c>
      <c r="F350" s="7" t="s">
        <v>2868</v>
      </c>
      <c r="G350" s="9" t="s">
        <v>1626</v>
      </c>
      <c r="H350" s="9" t="s">
        <v>1625</v>
      </c>
      <c r="I350" s="400">
        <v>83401141.170000002</v>
      </c>
      <c r="J350" s="400">
        <v>3997136.9811320766</v>
      </c>
      <c r="K350" s="400">
        <f t="shared" si="10"/>
        <v>3997136.9811320766</v>
      </c>
      <c r="L350" s="402">
        <v>10040096.25</v>
      </c>
      <c r="M350" s="6">
        <f t="shared" si="11"/>
        <v>6042959.2688679229</v>
      </c>
    </row>
    <row r="351" spans="2:13" ht="60">
      <c r="B351" s="9" t="s">
        <v>1098</v>
      </c>
      <c r="C351" s="9">
        <v>1538522412</v>
      </c>
      <c r="D351" s="9" t="s">
        <v>1734</v>
      </c>
      <c r="E351" s="9" t="s">
        <v>1098</v>
      </c>
      <c r="F351" s="7" t="s">
        <v>2870</v>
      </c>
      <c r="G351" s="9" t="s">
        <v>1626</v>
      </c>
      <c r="H351" s="9" t="s">
        <v>1625</v>
      </c>
      <c r="I351" s="400">
        <v>18897202.439999998</v>
      </c>
      <c r="J351" s="400">
        <v>629001.17610062892</v>
      </c>
      <c r="K351" s="400">
        <f t="shared" si="10"/>
        <v>629001.17610062892</v>
      </c>
      <c r="L351" s="402">
        <v>2077331.67</v>
      </c>
      <c r="M351" s="6">
        <f t="shared" si="11"/>
        <v>1448330.493899371</v>
      </c>
    </row>
    <row r="352" spans="2:13" ht="45">
      <c r="B352" s="9" t="s">
        <v>1101</v>
      </c>
      <c r="C352" s="9">
        <v>1811916901</v>
      </c>
      <c r="D352" s="9" t="s">
        <v>1733</v>
      </c>
      <c r="E352" s="9" t="s">
        <v>1101</v>
      </c>
      <c r="F352" s="7" t="s">
        <v>2713</v>
      </c>
      <c r="G352" s="9" t="s">
        <v>1622</v>
      </c>
      <c r="H352" s="9" t="s">
        <v>1625</v>
      </c>
      <c r="I352" s="400">
        <v>1345261.8</v>
      </c>
      <c r="J352" s="400">
        <v>194001.99016759777</v>
      </c>
      <c r="K352" s="400">
        <f t="shared" si="10"/>
        <v>194001.99016759777</v>
      </c>
      <c r="L352" s="402">
        <v>482413.57</v>
      </c>
      <c r="M352" s="6">
        <f t="shared" si="11"/>
        <v>288411.57983240223</v>
      </c>
    </row>
    <row r="353" spans="2:13" ht="30">
      <c r="B353" s="9" t="s">
        <v>426</v>
      </c>
      <c r="C353" s="9">
        <v>1477643690</v>
      </c>
      <c r="D353" s="9" t="s">
        <v>1732</v>
      </c>
      <c r="E353" s="9" t="s">
        <v>426</v>
      </c>
      <c r="F353" s="7" t="s">
        <v>1731</v>
      </c>
      <c r="G353" s="9" t="s">
        <v>1626</v>
      </c>
      <c r="H353" s="9" t="s">
        <v>1625</v>
      </c>
      <c r="I353" s="400">
        <v>567191750.39999998</v>
      </c>
      <c r="J353" s="400">
        <v>134891792.91891891</v>
      </c>
      <c r="K353" s="400">
        <f t="shared" si="10"/>
        <v>134891792.91891891</v>
      </c>
      <c r="L353" s="402">
        <v>176678812.27000001</v>
      </c>
      <c r="M353" s="6">
        <f t="shared" si="11"/>
        <v>41787019.351081103</v>
      </c>
    </row>
    <row r="354" spans="2:13" ht="30">
      <c r="B354" s="9" t="s">
        <v>1104</v>
      </c>
      <c r="C354" s="9">
        <v>1174533343</v>
      </c>
      <c r="D354" s="9" t="s">
        <v>1726</v>
      </c>
      <c r="E354" s="9" t="s">
        <v>1104</v>
      </c>
      <c r="F354" s="7" t="s">
        <v>2553</v>
      </c>
      <c r="G354" s="9" t="s">
        <v>1626</v>
      </c>
      <c r="H354" s="9" t="s">
        <v>1625</v>
      </c>
      <c r="I354" s="400">
        <v>22381190.810000002</v>
      </c>
      <c r="J354" s="400">
        <v>1561957.85</v>
      </c>
      <c r="K354" s="400">
        <f t="shared" si="10"/>
        <v>1561957.85</v>
      </c>
      <c r="L354" s="402">
        <v>6002993.4699999997</v>
      </c>
      <c r="M354" s="6">
        <f t="shared" si="11"/>
        <v>4441035.6199999992</v>
      </c>
    </row>
    <row r="355" spans="2:13" ht="45">
      <c r="B355" s="9" t="s">
        <v>1107</v>
      </c>
      <c r="C355" s="9">
        <v>1215296884</v>
      </c>
      <c r="D355" s="9" t="s">
        <v>1724</v>
      </c>
      <c r="E355" s="9" t="s">
        <v>1107</v>
      </c>
      <c r="F355" s="7" t="s">
        <v>2549</v>
      </c>
      <c r="G355" s="9" t="s">
        <v>1626</v>
      </c>
      <c r="H355" s="9" t="s">
        <v>1625</v>
      </c>
      <c r="I355" s="400">
        <v>6933091.5299999993</v>
      </c>
      <c r="J355" s="400">
        <v>522428.60625000001</v>
      </c>
      <c r="K355" s="400">
        <f t="shared" si="10"/>
        <v>522428.60625000001</v>
      </c>
      <c r="L355" s="402">
        <v>1577317.15</v>
      </c>
      <c r="M355" s="6">
        <f t="shared" si="11"/>
        <v>1054888.54375</v>
      </c>
    </row>
    <row r="356" spans="2:13" ht="30">
      <c r="B356" s="9" t="s">
        <v>1110</v>
      </c>
      <c r="C356" s="9">
        <v>1508899204</v>
      </c>
      <c r="D356" s="9" t="s">
        <v>1722</v>
      </c>
      <c r="E356" s="9" t="s">
        <v>1110</v>
      </c>
      <c r="F356" s="7" t="s">
        <v>2538</v>
      </c>
      <c r="G356" s="9" t="s">
        <v>1626</v>
      </c>
      <c r="H356" s="9" t="s">
        <v>1625</v>
      </c>
      <c r="I356" s="400">
        <v>6345736.6199999992</v>
      </c>
      <c r="J356" s="400">
        <v>509949.13124999998</v>
      </c>
      <c r="K356" s="400">
        <f t="shared" si="10"/>
        <v>509949.13124999998</v>
      </c>
      <c r="L356" s="402">
        <v>1160295.73</v>
      </c>
      <c r="M356" s="6">
        <f t="shared" si="11"/>
        <v>650346.59875</v>
      </c>
    </row>
    <row r="357" spans="2:13" ht="45">
      <c r="B357" s="9" t="s">
        <v>1113</v>
      </c>
      <c r="C357" s="9">
        <v>1396778064</v>
      </c>
      <c r="D357" s="9" t="s">
        <v>1721</v>
      </c>
      <c r="E357" s="9" t="s">
        <v>1113</v>
      </c>
      <c r="F357" s="7" t="s">
        <v>2544</v>
      </c>
      <c r="G357" s="9" t="s">
        <v>1626</v>
      </c>
      <c r="H357" s="9" t="s">
        <v>1625</v>
      </c>
      <c r="I357" s="400">
        <v>10473892.109999999</v>
      </c>
      <c r="J357" s="400">
        <v>764336.73124999995</v>
      </c>
      <c r="K357" s="400">
        <f t="shared" si="10"/>
        <v>764336.73124999995</v>
      </c>
      <c r="L357" s="402">
        <v>2353309.69</v>
      </c>
      <c r="M357" s="6">
        <f t="shared" si="11"/>
        <v>1588972.95875</v>
      </c>
    </row>
    <row r="358" spans="2:13" ht="45">
      <c r="B358" s="9" t="s">
        <v>1116</v>
      </c>
      <c r="C358" s="9">
        <v>1336172105</v>
      </c>
      <c r="D358" s="9" t="s">
        <v>1720</v>
      </c>
      <c r="E358" s="9" t="s">
        <v>1116</v>
      </c>
      <c r="F358" s="7" t="s">
        <v>2545</v>
      </c>
      <c r="G358" s="9" t="s">
        <v>1626</v>
      </c>
      <c r="H358" s="9" t="s">
        <v>1625</v>
      </c>
      <c r="I358" s="400">
        <v>53023827.109999999</v>
      </c>
      <c r="J358" s="400">
        <v>3922407.7812499991</v>
      </c>
      <c r="K358" s="400">
        <f t="shared" si="10"/>
        <v>3922407.7812499991</v>
      </c>
      <c r="L358" s="402">
        <v>14384378.050000001</v>
      </c>
      <c r="M358" s="6">
        <f t="shared" si="11"/>
        <v>10461970.268750001</v>
      </c>
    </row>
    <row r="359" spans="2:13" ht="45">
      <c r="B359" s="9" t="s">
        <v>1610</v>
      </c>
      <c r="C359" s="9">
        <v>1104845015</v>
      </c>
      <c r="D359" s="9" t="s">
        <v>1718</v>
      </c>
      <c r="E359" s="9" t="s">
        <v>1610</v>
      </c>
      <c r="F359" s="7" t="s">
        <v>27190</v>
      </c>
      <c r="G359" s="9" t="s">
        <v>1626</v>
      </c>
      <c r="H359" s="9" t="s">
        <v>1625</v>
      </c>
      <c r="I359" s="400">
        <v>13729467.92</v>
      </c>
      <c r="J359" s="400">
        <v>1092633.1937500001</v>
      </c>
      <c r="K359" s="400">
        <f t="shared" si="10"/>
        <v>1092633.1937500001</v>
      </c>
      <c r="L359" s="402">
        <v>3890053.9</v>
      </c>
      <c r="M359" s="6">
        <f t="shared" si="11"/>
        <v>2797420.7062499998</v>
      </c>
    </row>
    <row r="360" spans="2:13" ht="45">
      <c r="B360" s="9" t="s">
        <v>1119</v>
      </c>
      <c r="C360" s="9">
        <v>1417980202</v>
      </c>
      <c r="D360" s="9" t="s">
        <v>1716</v>
      </c>
      <c r="E360" s="9" t="s">
        <v>1119</v>
      </c>
      <c r="F360" s="7" t="s">
        <v>2540</v>
      </c>
      <c r="G360" s="9" t="s">
        <v>1626</v>
      </c>
      <c r="H360" s="9" t="s">
        <v>1625</v>
      </c>
      <c r="I360" s="400">
        <v>21185423.07</v>
      </c>
      <c r="J360" s="400">
        <v>1144490.8937499998</v>
      </c>
      <c r="K360" s="400">
        <f t="shared" si="10"/>
        <v>1144490.8937499998</v>
      </c>
      <c r="L360" s="402">
        <v>6682903.5700000003</v>
      </c>
      <c r="M360" s="6">
        <f t="shared" si="11"/>
        <v>5538412.6762500005</v>
      </c>
    </row>
    <row r="361" spans="2:13" ht="45">
      <c r="B361" s="9" t="s">
        <v>1122</v>
      </c>
      <c r="C361" s="9">
        <v>1922031541</v>
      </c>
      <c r="D361" s="9" t="s">
        <v>1715</v>
      </c>
      <c r="E361" s="9" t="s">
        <v>1122</v>
      </c>
      <c r="F361" s="7" t="s">
        <v>2691</v>
      </c>
      <c r="G361" s="9" t="s">
        <v>1626</v>
      </c>
      <c r="H361" s="9" t="s">
        <v>1625</v>
      </c>
      <c r="I361" s="400">
        <v>5149065.93</v>
      </c>
      <c r="J361" s="400">
        <v>725865.22940397344</v>
      </c>
      <c r="K361" s="400">
        <f t="shared" si="10"/>
        <v>725865.22940397344</v>
      </c>
      <c r="L361" s="402">
        <v>1489690.68</v>
      </c>
      <c r="M361" s="6">
        <f t="shared" si="11"/>
        <v>763825.45059602649</v>
      </c>
    </row>
    <row r="362" spans="2:13" ht="30">
      <c r="B362" s="9" t="s">
        <v>3541</v>
      </c>
      <c r="C362" s="9">
        <v>1104381292</v>
      </c>
      <c r="D362" s="9" t="s">
        <v>3586</v>
      </c>
      <c r="E362" s="9" t="s">
        <v>3541</v>
      </c>
      <c r="F362" s="7" t="s">
        <v>22894</v>
      </c>
      <c r="G362" s="9" t="s">
        <v>1626</v>
      </c>
      <c r="H362" s="9" t="s">
        <v>1625</v>
      </c>
      <c r="I362" s="400">
        <v>2586286.44</v>
      </c>
      <c r="J362" s="400">
        <v>316964.52999999997</v>
      </c>
      <c r="K362" s="400">
        <f t="shared" si="10"/>
        <v>316964.52999999997</v>
      </c>
      <c r="L362" s="402">
        <v>612184.34</v>
      </c>
      <c r="M362" s="6">
        <f t="shared" si="11"/>
        <v>295219.81</v>
      </c>
    </row>
    <row r="363" spans="2:13" ht="60">
      <c r="B363" s="9" t="s">
        <v>1125</v>
      </c>
      <c r="C363" s="9">
        <v>1033120423</v>
      </c>
      <c r="D363" s="9" t="s">
        <v>1714</v>
      </c>
      <c r="E363" s="9" t="s">
        <v>1125</v>
      </c>
      <c r="F363" s="7" t="s">
        <v>2556</v>
      </c>
      <c r="G363" s="9" t="s">
        <v>1626</v>
      </c>
      <c r="H363" s="9" t="s">
        <v>1625</v>
      </c>
      <c r="I363" s="400">
        <v>25017871.32</v>
      </c>
      <c r="J363" s="400">
        <v>1933968.4874999998</v>
      </c>
      <c r="K363" s="400">
        <f t="shared" si="10"/>
        <v>1933968.4874999998</v>
      </c>
      <c r="L363" s="402">
        <v>5096140.3899999997</v>
      </c>
      <c r="M363" s="6">
        <f t="shared" si="11"/>
        <v>3162171.9024999999</v>
      </c>
    </row>
    <row r="364" spans="2:13" ht="45">
      <c r="B364" s="9" t="s">
        <v>429</v>
      </c>
      <c r="C364" s="9">
        <v>1548291883</v>
      </c>
      <c r="D364" s="9" t="s">
        <v>1713</v>
      </c>
      <c r="E364" s="9" t="s">
        <v>429</v>
      </c>
      <c r="F364" s="7" t="s">
        <v>2916</v>
      </c>
      <c r="G364" s="9" t="s">
        <v>1626</v>
      </c>
      <c r="H364" s="9" t="s">
        <v>1625</v>
      </c>
      <c r="I364" s="400">
        <v>5103481.32</v>
      </c>
      <c r="J364" s="400">
        <v>438747.03012048185</v>
      </c>
      <c r="K364" s="400">
        <f t="shared" si="10"/>
        <v>438747.03012048185</v>
      </c>
      <c r="L364" s="402">
        <v>1408111.73</v>
      </c>
      <c r="M364" s="6">
        <f t="shared" si="11"/>
        <v>969364.69987951813</v>
      </c>
    </row>
    <row r="365" spans="2:13" ht="75">
      <c r="B365" s="9" t="s">
        <v>1128</v>
      </c>
      <c r="C365" s="9">
        <v>1396779948</v>
      </c>
      <c r="D365" s="9" t="s">
        <v>1703</v>
      </c>
      <c r="E365" s="9" t="s">
        <v>1128</v>
      </c>
      <c r="F365" s="7" t="s">
        <v>2924</v>
      </c>
      <c r="G365" s="9" t="s">
        <v>1626</v>
      </c>
      <c r="H365" s="9" t="s">
        <v>1625</v>
      </c>
      <c r="I365" s="400">
        <v>20913918.330000002</v>
      </c>
      <c r="J365" s="400">
        <v>1853112.7650602409</v>
      </c>
      <c r="K365" s="400">
        <f t="shared" si="10"/>
        <v>1853112.7650602409</v>
      </c>
      <c r="L365" s="402">
        <v>6440315.6699999999</v>
      </c>
      <c r="M365" s="6">
        <f t="shared" si="11"/>
        <v>4587202.9049397595</v>
      </c>
    </row>
    <row r="366" spans="2:13" ht="45">
      <c r="B366" s="9" t="s">
        <v>1131</v>
      </c>
      <c r="C366" s="9">
        <v>1003883158</v>
      </c>
      <c r="D366" s="9" t="s">
        <v>1711</v>
      </c>
      <c r="E366" s="9" t="s">
        <v>1131</v>
      </c>
      <c r="F366" s="7" t="s">
        <v>2557</v>
      </c>
      <c r="G366" s="9" t="s">
        <v>1626</v>
      </c>
      <c r="H366" s="9" t="s">
        <v>1625</v>
      </c>
      <c r="I366" s="400">
        <v>12176474.9</v>
      </c>
      <c r="J366" s="400">
        <v>696719.05624999991</v>
      </c>
      <c r="K366" s="400">
        <f t="shared" si="10"/>
        <v>696719.05624999991</v>
      </c>
      <c r="L366" s="402">
        <v>3331576.07</v>
      </c>
      <c r="M366" s="6">
        <f t="shared" si="11"/>
        <v>2634857.0137499999</v>
      </c>
    </row>
    <row r="367" spans="2:13" ht="45">
      <c r="B367" s="9" t="s">
        <v>1134</v>
      </c>
      <c r="C367" s="9">
        <v>1457382798</v>
      </c>
      <c r="D367" s="9" t="s">
        <v>1709</v>
      </c>
      <c r="E367" s="9" t="s">
        <v>1134</v>
      </c>
      <c r="F367" s="7" t="s">
        <v>2921</v>
      </c>
      <c r="G367" s="9" t="s">
        <v>1626</v>
      </c>
      <c r="H367" s="9" t="s">
        <v>1625</v>
      </c>
      <c r="I367" s="400">
        <v>7288218.5100000007</v>
      </c>
      <c r="J367" s="400">
        <v>696441.19879518053</v>
      </c>
      <c r="K367" s="400">
        <f t="shared" si="10"/>
        <v>696441.19879518053</v>
      </c>
      <c r="L367" s="402">
        <v>1543994.51</v>
      </c>
      <c r="M367" s="6">
        <f t="shared" si="11"/>
        <v>847553.31120481947</v>
      </c>
    </row>
    <row r="368" spans="2:13" ht="45">
      <c r="B368" s="9" t="s">
        <v>483</v>
      </c>
      <c r="C368" s="9">
        <v>1770514077</v>
      </c>
      <c r="D368" s="9" t="s">
        <v>1707</v>
      </c>
      <c r="E368" s="9" t="s">
        <v>483</v>
      </c>
      <c r="F368" s="7" t="s">
        <v>2904</v>
      </c>
      <c r="G368" s="9" t="s">
        <v>1626</v>
      </c>
      <c r="H368" s="9" t="s">
        <v>1625</v>
      </c>
      <c r="I368" s="400">
        <v>10376512.75</v>
      </c>
      <c r="J368" s="400">
        <v>861415.67469879519</v>
      </c>
      <c r="K368" s="400">
        <f t="shared" si="10"/>
        <v>861415.67469879519</v>
      </c>
      <c r="L368" s="402">
        <v>3051856.92</v>
      </c>
      <c r="M368" s="6">
        <f t="shared" si="11"/>
        <v>2190441.2453012047</v>
      </c>
    </row>
    <row r="369" spans="2:13" ht="75">
      <c r="B369" s="9" t="s">
        <v>432</v>
      </c>
      <c r="C369" s="9">
        <v>1962504340</v>
      </c>
      <c r="D369" s="9" t="s">
        <v>1706</v>
      </c>
      <c r="E369" s="9" t="s">
        <v>432</v>
      </c>
      <c r="F369" s="7" t="s">
        <v>2889</v>
      </c>
      <c r="G369" s="9" t="s">
        <v>1626</v>
      </c>
      <c r="H369" s="9" t="s">
        <v>1625</v>
      </c>
      <c r="I369" s="400">
        <v>1312913.2</v>
      </c>
      <c r="J369" s="400">
        <v>77982.789156626503</v>
      </c>
      <c r="K369" s="400">
        <f t="shared" si="10"/>
        <v>77982.789156626503</v>
      </c>
      <c r="L369" s="402">
        <v>365777.62</v>
      </c>
      <c r="M369" s="6">
        <f t="shared" si="11"/>
        <v>287794.83084337349</v>
      </c>
    </row>
    <row r="370" spans="2:13" ht="60">
      <c r="B370" s="9" t="s">
        <v>1143</v>
      </c>
      <c r="C370" s="9">
        <v>1245201656</v>
      </c>
      <c r="D370" s="9" t="s">
        <v>1704</v>
      </c>
      <c r="E370" s="9" t="s">
        <v>1143</v>
      </c>
      <c r="F370" s="7" t="s">
        <v>1145</v>
      </c>
      <c r="G370" s="9" t="s">
        <v>1626</v>
      </c>
      <c r="H370" s="9" t="s">
        <v>1625</v>
      </c>
      <c r="I370" s="400">
        <v>149259.97</v>
      </c>
      <c r="J370" s="400">
        <v>6753.9096385542161</v>
      </c>
      <c r="K370" s="400">
        <f t="shared" si="10"/>
        <v>6753.9096385542161</v>
      </c>
      <c r="L370" s="402">
        <v>62450.37</v>
      </c>
      <c r="M370" s="6">
        <f t="shared" si="11"/>
        <v>55696.460361445788</v>
      </c>
    </row>
    <row r="371" spans="2:13" ht="60">
      <c r="B371" s="9" t="s">
        <v>435</v>
      </c>
      <c r="C371" s="9">
        <v>1255579389</v>
      </c>
      <c r="D371" s="9" t="s">
        <v>1702</v>
      </c>
      <c r="E371" s="9" t="s">
        <v>435</v>
      </c>
      <c r="F371" s="7" t="s">
        <v>2930</v>
      </c>
      <c r="G371" s="9" t="s">
        <v>1626</v>
      </c>
      <c r="H371" s="9" t="s">
        <v>1625</v>
      </c>
      <c r="I371" s="400">
        <v>11483720.609999999</v>
      </c>
      <c r="J371" s="400">
        <v>457802.47590361442</v>
      </c>
      <c r="K371" s="400">
        <f t="shared" si="10"/>
        <v>457802.47590361442</v>
      </c>
      <c r="L371" s="402">
        <v>2042953.9</v>
      </c>
      <c r="M371" s="6">
        <f t="shared" si="11"/>
        <v>1585151.4240963855</v>
      </c>
    </row>
    <row r="372" spans="2:13" ht="45">
      <c r="B372" s="9" t="s">
        <v>438</v>
      </c>
      <c r="C372" s="9">
        <v>1760628184</v>
      </c>
      <c r="D372" s="9" t="s">
        <v>1701</v>
      </c>
      <c r="E372" s="9" t="s">
        <v>438</v>
      </c>
      <c r="F372" s="7" t="s">
        <v>27192</v>
      </c>
      <c r="G372" s="9" t="s">
        <v>1626</v>
      </c>
      <c r="H372" s="9" t="s">
        <v>1625</v>
      </c>
      <c r="I372" s="400">
        <v>6468874.6099999994</v>
      </c>
      <c r="J372" s="400">
        <v>1061101.2587412582</v>
      </c>
      <c r="K372" s="400">
        <f t="shared" si="10"/>
        <v>1061101.2587412582</v>
      </c>
      <c r="L372" s="402">
        <v>1528152.6</v>
      </c>
      <c r="M372" s="6">
        <f t="shared" si="11"/>
        <v>467051.34125874192</v>
      </c>
    </row>
    <row r="373" spans="2:13" ht="30">
      <c r="B373" s="9" t="s">
        <v>441</v>
      </c>
      <c r="C373" s="9">
        <v>1942292255</v>
      </c>
      <c r="D373" s="9" t="s">
        <v>1699</v>
      </c>
      <c r="E373" s="9" t="s">
        <v>441</v>
      </c>
      <c r="F373" s="7" t="s">
        <v>1698</v>
      </c>
      <c r="G373" s="9" t="s">
        <v>1626</v>
      </c>
      <c r="H373" s="9" t="s">
        <v>1625</v>
      </c>
      <c r="I373" s="400">
        <v>8711836.6799999997</v>
      </c>
      <c r="J373" s="400">
        <v>60231.451086956513</v>
      </c>
      <c r="K373" s="400">
        <f t="shared" si="10"/>
        <v>60231.451086956513</v>
      </c>
      <c r="L373" s="402">
        <v>1879143.17</v>
      </c>
      <c r="M373" s="6">
        <f t="shared" si="11"/>
        <v>1818911.7189130434</v>
      </c>
    </row>
    <row r="374" spans="2:13" ht="45">
      <c r="B374" s="9" t="s">
        <v>1146</v>
      </c>
      <c r="C374" s="9">
        <v>1043328198</v>
      </c>
      <c r="D374" s="9" t="s">
        <v>2433</v>
      </c>
      <c r="E374" s="9" t="s">
        <v>1146</v>
      </c>
      <c r="F374" s="7" t="s">
        <v>2503</v>
      </c>
      <c r="G374" s="9" t="s">
        <v>1626</v>
      </c>
      <c r="H374" s="9" t="s">
        <v>1625</v>
      </c>
      <c r="I374" s="400">
        <v>28849.950000000004</v>
      </c>
      <c r="J374" s="400">
        <v>276.22784810126564</v>
      </c>
      <c r="K374" s="400">
        <f t="shared" si="10"/>
        <v>276.22784810126564</v>
      </c>
      <c r="L374" s="402">
        <v>14696.16</v>
      </c>
      <c r="M374" s="6">
        <f t="shared" si="11"/>
        <v>14419.932151898734</v>
      </c>
    </row>
    <row r="375" spans="2:13" ht="30">
      <c r="B375" s="9" t="s">
        <v>1149</v>
      </c>
      <c r="C375" s="9">
        <v>1861467573</v>
      </c>
      <c r="D375" s="9" t="s">
        <v>1696</v>
      </c>
      <c r="E375" s="9" t="s">
        <v>1149</v>
      </c>
      <c r="F375" s="7" t="s">
        <v>2741</v>
      </c>
      <c r="G375" s="9" t="s">
        <v>1626</v>
      </c>
      <c r="H375" s="9" t="s">
        <v>1625</v>
      </c>
      <c r="I375" s="400">
        <v>30902585.019999996</v>
      </c>
      <c r="J375" s="400">
        <v>1243856.4279475983</v>
      </c>
      <c r="K375" s="400">
        <f t="shared" si="10"/>
        <v>1243856.4279475983</v>
      </c>
      <c r="L375" s="402">
        <v>4733212.9800000004</v>
      </c>
      <c r="M375" s="6">
        <f t="shared" si="11"/>
        <v>3489356.5520524019</v>
      </c>
    </row>
    <row r="376" spans="2:13" ht="45">
      <c r="B376" s="9" t="s">
        <v>1152</v>
      </c>
      <c r="C376" s="9">
        <v>1548387418</v>
      </c>
      <c r="D376" s="9" t="s">
        <v>1694</v>
      </c>
      <c r="E376" s="9" t="s">
        <v>1152</v>
      </c>
      <c r="F376" s="7" t="s">
        <v>27193</v>
      </c>
      <c r="G376" s="9" t="s">
        <v>1626</v>
      </c>
      <c r="H376" s="9" t="s">
        <v>1625</v>
      </c>
      <c r="I376" s="400">
        <v>43175506.950000003</v>
      </c>
      <c r="J376" s="400">
        <v>2375453.3125</v>
      </c>
      <c r="K376" s="400">
        <f t="shared" si="10"/>
        <v>2375453.3125</v>
      </c>
      <c r="L376" s="402">
        <v>8004738.9900000002</v>
      </c>
      <c r="M376" s="6">
        <f t="shared" si="11"/>
        <v>5629285.6775000002</v>
      </c>
    </row>
    <row r="377" spans="2:13" ht="60">
      <c r="B377" s="9" t="s">
        <v>444</v>
      </c>
      <c r="C377" s="9">
        <v>1194753590</v>
      </c>
      <c r="D377" s="9" t="s">
        <v>2436</v>
      </c>
      <c r="E377" s="9" t="s">
        <v>444</v>
      </c>
      <c r="F377" s="7" t="s">
        <v>2550</v>
      </c>
      <c r="G377" s="9" t="s">
        <v>1626</v>
      </c>
      <c r="H377" s="9" t="s">
        <v>1625</v>
      </c>
      <c r="I377" s="400">
        <v>78692.189999999988</v>
      </c>
      <c r="J377" s="400">
        <v>4334.2562500000004</v>
      </c>
      <c r="K377" s="400">
        <f t="shared" si="10"/>
        <v>4334.2562500000004</v>
      </c>
      <c r="L377" s="402">
        <v>21538.05</v>
      </c>
      <c r="M377" s="6">
        <f t="shared" si="11"/>
        <v>17203.793749999997</v>
      </c>
    </row>
    <row r="378" spans="2:13" ht="30">
      <c r="B378" s="9" t="s">
        <v>1155</v>
      </c>
      <c r="C378" s="9">
        <v>1356418974</v>
      </c>
      <c r="D378" s="9" t="s">
        <v>2438</v>
      </c>
      <c r="E378" s="9" t="s">
        <v>1155</v>
      </c>
      <c r="F378" s="7" t="s">
        <v>2605</v>
      </c>
      <c r="G378" s="9" t="s">
        <v>1622</v>
      </c>
      <c r="H378" s="9" t="s">
        <v>1621</v>
      </c>
      <c r="I378" s="400">
        <v>47157.22</v>
      </c>
      <c r="J378" s="400">
        <v>12497.201999999997</v>
      </c>
      <c r="K378" s="400">
        <f t="shared" si="10"/>
        <v>12497.201999999997</v>
      </c>
      <c r="L378" s="402">
        <v>40014.6</v>
      </c>
      <c r="M378" s="6">
        <f t="shared" si="11"/>
        <v>27517.398000000001</v>
      </c>
    </row>
    <row r="379" spans="2:13" ht="45">
      <c r="B379" s="9" t="s">
        <v>1315</v>
      </c>
      <c r="C379" s="9">
        <v>1174526529</v>
      </c>
      <c r="D379" s="9" t="s">
        <v>1688</v>
      </c>
      <c r="E379" s="9" t="s">
        <v>1315</v>
      </c>
      <c r="F379" s="7" t="s">
        <v>2653</v>
      </c>
      <c r="G379" s="9" t="s">
        <v>1622</v>
      </c>
      <c r="H379" s="9" t="s">
        <v>1625</v>
      </c>
      <c r="I379" s="400">
        <v>8239384.5300000012</v>
      </c>
      <c r="J379" s="400">
        <v>1365831.429032258</v>
      </c>
      <c r="K379" s="400">
        <f t="shared" si="10"/>
        <v>1365831.429032258</v>
      </c>
      <c r="L379" s="402">
        <v>3301039.38</v>
      </c>
      <c r="M379" s="6">
        <f t="shared" si="11"/>
        <v>1935207.9509677419</v>
      </c>
    </row>
    <row r="380" spans="2:13" ht="30">
      <c r="B380" s="9" t="s">
        <v>1158</v>
      </c>
      <c r="C380" s="9">
        <v>1144203662</v>
      </c>
      <c r="D380" s="9" t="s">
        <v>1687</v>
      </c>
      <c r="E380" s="9" t="s">
        <v>1158</v>
      </c>
      <c r="F380" s="7" t="s">
        <v>2830</v>
      </c>
      <c r="G380" s="9" t="s">
        <v>1626</v>
      </c>
      <c r="H380" s="9" t="s">
        <v>1625</v>
      </c>
      <c r="I380" s="400">
        <v>458138.48000000004</v>
      </c>
      <c r="J380" s="400">
        <v>4960.3529411764703</v>
      </c>
      <c r="K380" s="400">
        <f t="shared" si="10"/>
        <v>4960.3529411764703</v>
      </c>
      <c r="L380" s="402">
        <v>137487.35999999999</v>
      </c>
      <c r="M380" s="6">
        <f t="shared" si="11"/>
        <v>132527.00705882351</v>
      </c>
    </row>
    <row r="381" spans="2:13" ht="60">
      <c r="B381" s="9" t="s">
        <v>302</v>
      </c>
      <c r="C381" s="9">
        <v>1659440634</v>
      </c>
      <c r="D381" s="9" t="s">
        <v>1686</v>
      </c>
      <c r="E381" s="9" t="s">
        <v>302</v>
      </c>
      <c r="F381" s="7" t="s">
        <v>27194</v>
      </c>
      <c r="G381" s="9" t="s">
        <v>1626</v>
      </c>
      <c r="H381" s="9" t="s">
        <v>1625</v>
      </c>
      <c r="I381" s="400">
        <v>784</v>
      </c>
      <c r="J381" s="400">
        <v>0.01</v>
      </c>
      <c r="K381" s="400">
        <f t="shared" si="10"/>
        <v>0.01</v>
      </c>
      <c r="L381" s="402">
        <v>227.31</v>
      </c>
      <c r="M381" s="6">
        <f t="shared" si="11"/>
        <v>227.3</v>
      </c>
    </row>
    <row r="382" spans="2:13" ht="60">
      <c r="B382" s="9" t="s">
        <v>450</v>
      </c>
      <c r="C382" s="9">
        <v>1609876309</v>
      </c>
      <c r="D382" s="9" t="s">
        <v>1682</v>
      </c>
      <c r="E382" s="9" t="s">
        <v>450</v>
      </c>
      <c r="F382" s="7" t="s">
        <v>2796</v>
      </c>
      <c r="G382" s="9" t="s">
        <v>1626</v>
      </c>
      <c r="H382" s="9" t="s">
        <v>1625</v>
      </c>
      <c r="I382" s="400">
        <v>2269</v>
      </c>
      <c r="J382" s="400">
        <v>0.01</v>
      </c>
      <c r="K382" s="400">
        <f t="shared" si="10"/>
        <v>0.01</v>
      </c>
      <c r="L382" s="402">
        <v>521.77</v>
      </c>
      <c r="M382" s="6">
        <f t="shared" si="11"/>
        <v>521.76</v>
      </c>
    </row>
    <row r="383" spans="2:13" ht="30">
      <c r="B383" s="9" t="s">
        <v>459</v>
      </c>
      <c r="C383" s="9">
        <v>1982609558</v>
      </c>
      <c r="D383" s="9" t="s">
        <v>2444</v>
      </c>
      <c r="E383" s="9" t="s">
        <v>459</v>
      </c>
      <c r="F383" s="7" t="s">
        <v>2445</v>
      </c>
      <c r="G383" s="9" t="s">
        <v>1626</v>
      </c>
      <c r="H383" s="9" t="s">
        <v>1625</v>
      </c>
      <c r="I383" s="400">
        <v>88836.32</v>
      </c>
      <c r="J383" s="400">
        <v>3784.9630630473011</v>
      </c>
      <c r="K383" s="400">
        <f t="shared" si="10"/>
        <v>3784.9630630473011</v>
      </c>
      <c r="L383" s="402">
        <v>32540.74</v>
      </c>
      <c r="M383" s="6">
        <f t="shared" si="11"/>
        <v>28755.776936952701</v>
      </c>
    </row>
    <row r="384" spans="2:13" ht="45">
      <c r="B384" s="9" t="s">
        <v>1164</v>
      </c>
      <c r="C384" s="9">
        <v>1447259627</v>
      </c>
      <c r="D384" s="9" t="s">
        <v>1678</v>
      </c>
      <c r="E384" s="9" t="s">
        <v>1164</v>
      </c>
      <c r="F384" s="7" t="s">
        <v>27195</v>
      </c>
      <c r="G384" s="9" t="s">
        <v>1622</v>
      </c>
      <c r="H384" s="9" t="s">
        <v>1625</v>
      </c>
      <c r="I384" s="400">
        <v>906620.17999999993</v>
      </c>
      <c r="J384" s="400">
        <v>164607.3604848485</v>
      </c>
      <c r="K384" s="400">
        <f t="shared" si="10"/>
        <v>164607.3604848485</v>
      </c>
      <c r="L384" s="402">
        <v>468502.15</v>
      </c>
      <c r="M384" s="6">
        <f t="shared" si="11"/>
        <v>303894.78951515153</v>
      </c>
    </row>
    <row r="385" spans="2:13" ht="45">
      <c r="B385" s="9" t="s">
        <v>462</v>
      </c>
      <c r="C385" s="9">
        <v>1407364847</v>
      </c>
      <c r="D385" s="9" t="s">
        <v>1676</v>
      </c>
      <c r="E385" s="9" t="s">
        <v>462</v>
      </c>
      <c r="F385" s="7" t="s">
        <v>2673</v>
      </c>
      <c r="G385" s="9" t="s">
        <v>1626</v>
      </c>
      <c r="H385" s="9" t="s">
        <v>1625</v>
      </c>
      <c r="I385" s="400">
        <v>48754481.359999999</v>
      </c>
      <c r="J385" s="400">
        <v>1611037.8152173904</v>
      </c>
      <c r="K385" s="400">
        <f t="shared" si="10"/>
        <v>1611037.8152173904</v>
      </c>
      <c r="L385" s="402">
        <v>8973852.2200000007</v>
      </c>
      <c r="M385" s="6">
        <f t="shared" si="11"/>
        <v>7362814.40478261</v>
      </c>
    </row>
    <row r="386" spans="2:13" ht="30">
      <c r="B386" s="9" t="s">
        <v>1615</v>
      </c>
      <c r="C386" s="9">
        <v>1851390967</v>
      </c>
      <c r="D386" s="9" t="s">
        <v>1674</v>
      </c>
      <c r="E386" s="9" t="s">
        <v>1615</v>
      </c>
      <c r="F386" s="7" t="s">
        <v>2665</v>
      </c>
      <c r="G386" s="9" t="s">
        <v>1626</v>
      </c>
      <c r="H386" s="9" t="s">
        <v>1625</v>
      </c>
      <c r="I386" s="400">
        <v>37015886.049999997</v>
      </c>
      <c r="J386" s="400">
        <v>1708444.2228260869</v>
      </c>
      <c r="K386" s="400">
        <f t="shared" si="10"/>
        <v>1708444.2228260869</v>
      </c>
      <c r="L386" s="402">
        <v>6436618.4000000004</v>
      </c>
      <c r="M386" s="6">
        <f t="shared" si="11"/>
        <v>4728174.1771739135</v>
      </c>
    </row>
    <row r="387" spans="2:13" ht="30">
      <c r="B387" s="9" t="s">
        <v>465</v>
      </c>
      <c r="C387" s="9">
        <v>1023013448</v>
      </c>
      <c r="D387" s="9" t="s">
        <v>1673</v>
      </c>
      <c r="E387" s="9" t="s">
        <v>465</v>
      </c>
      <c r="F387" s="7" t="s">
        <v>1672</v>
      </c>
      <c r="G387" s="9" t="s">
        <v>1626</v>
      </c>
      <c r="H387" s="9" t="s">
        <v>1625</v>
      </c>
      <c r="I387" s="400">
        <v>45727652.899999999</v>
      </c>
      <c r="J387" s="400">
        <v>2627448.7142857122</v>
      </c>
      <c r="K387" s="400">
        <f t="shared" si="10"/>
        <v>2627448.7142857122</v>
      </c>
      <c r="L387" s="402">
        <v>14571390.960000001</v>
      </c>
      <c r="M387" s="6">
        <f t="shared" si="11"/>
        <v>11943942.245714288</v>
      </c>
    </row>
    <row r="388" spans="2:13" ht="30">
      <c r="B388" s="9" t="s">
        <v>1167</v>
      </c>
      <c r="C388" s="9">
        <v>1821087164</v>
      </c>
      <c r="D388" s="9" t="s">
        <v>1671</v>
      </c>
      <c r="E388" s="9" t="s">
        <v>1167</v>
      </c>
      <c r="F388" s="7" t="s">
        <v>1670</v>
      </c>
      <c r="G388" s="9" t="s">
        <v>1622</v>
      </c>
      <c r="H388" s="9" t="s">
        <v>1625</v>
      </c>
      <c r="I388" s="400">
        <v>87746957.799999997</v>
      </c>
      <c r="J388" s="400">
        <v>8163712.8749999991</v>
      </c>
      <c r="K388" s="400">
        <f t="shared" si="10"/>
        <v>8163712.8749999991</v>
      </c>
      <c r="L388" s="402">
        <v>18435635.829999998</v>
      </c>
      <c r="M388" s="6">
        <f t="shared" si="11"/>
        <v>10271922.954999998</v>
      </c>
    </row>
    <row r="389" spans="2:13" ht="45">
      <c r="B389" s="9" t="s">
        <v>1667</v>
      </c>
      <c r="C389" s="9" t="s">
        <v>1669</v>
      </c>
      <c r="D389" s="9" t="s">
        <v>1668</v>
      </c>
      <c r="E389" s="9" t="s">
        <v>1667</v>
      </c>
      <c r="F389" s="7" t="s">
        <v>27196</v>
      </c>
      <c r="G389" s="9" t="s">
        <v>1660</v>
      </c>
      <c r="H389" s="9" t="s">
        <v>1625</v>
      </c>
      <c r="I389" s="400">
        <v>21533648.98</v>
      </c>
      <c r="J389" s="400">
        <v>5361968.9800000004</v>
      </c>
      <c r="K389" s="400">
        <f t="shared" si="10"/>
        <v>5361968.9800000004</v>
      </c>
      <c r="L389" s="402">
        <v>9002333.6099999994</v>
      </c>
      <c r="M389" s="6">
        <f t="shared" si="11"/>
        <v>3640364.629999999</v>
      </c>
    </row>
    <row r="390" spans="2:13" ht="30">
      <c r="B390" s="9" t="s">
        <v>1690</v>
      </c>
      <c r="C390" s="9" t="s">
        <v>1692</v>
      </c>
      <c r="D390" s="9" t="s">
        <v>1691</v>
      </c>
      <c r="E390" s="9" t="s">
        <v>1690</v>
      </c>
      <c r="F390" s="7" t="s">
        <v>27197</v>
      </c>
      <c r="G390" s="9" t="s">
        <v>1660</v>
      </c>
      <c r="H390" s="9" t="s">
        <v>1625</v>
      </c>
      <c r="I390" s="400">
        <v>71471043.650000006</v>
      </c>
      <c r="J390" s="400">
        <v>21481594.75</v>
      </c>
      <c r="K390" s="400">
        <f t="shared" si="10"/>
        <v>21481594.75</v>
      </c>
      <c r="L390" s="402">
        <v>30683684.02</v>
      </c>
      <c r="M390" s="6">
        <f t="shared" si="11"/>
        <v>9202089.2699999996</v>
      </c>
    </row>
    <row r="391" spans="2:13" ht="45">
      <c r="B391" s="9" t="s">
        <v>468</v>
      </c>
      <c r="C391" s="9" t="s">
        <v>469</v>
      </c>
      <c r="D391" s="9" t="s">
        <v>1662</v>
      </c>
      <c r="E391" s="9" t="s">
        <v>468</v>
      </c>
      <c r="F391" s="7" t="s">
        <v>27198</v>
      </c>
      <c r="G391" s="9" t="s">
        <v>1660</v>
      </c>
      <c r="H391" s="9" t="s">
        <v>1625</v>
      </c>
      <c r="I391" s="400">
        <v>31307998.240000002</v>
      </c>
      <c r="J391" s="400">
        <v>2882980.9959839354</v>
      </c>
      <c r="K391" s="400">
        <f t="shared" ref="K391:K411" si="12">J391</f>
        <v>2882980.9959839354</v>
      </c>
      <c r="L391" s="402">
        <v>12438163.02</v>
      </c>
      <c r="M391" s="6">
        <f t="shared" si="11"/>
        <v>9555182.0240160637</v>
      </c>
    </row>
    <row r="392" spans="2:13" ht="45">
      <c r="B392" s="9" t="s">
        <v>1664</v>
      </c>
      <c r="C392" s="9" t="s">
        <v>1666</v>
      </c>
      <c r="D392" s="9" t="s">
        <v>1665</v>
      </c>
      <c r="E392" s="9" t="s">
        <v>1664</v>
      </c>
      <c r="F392" s="7" t="s">
        <v>1663</v>
      </c>
      <c r="G392" s="9" t="s">
        <v>1660</v>
      </c>
      <c r="H392" s="9" t="s">
        <v>1625</v>
      </c>
      <c r="I392" s="400">
        <v>196565453.99000001</v>
      </c>
      <c r="J392" s="400">
        <v>34493133.359999985</v>
      </c>
      <c r="K392" s="400">
        <f t="shared" si="12"/>
        <v>34493133.359999985</v>
      </c>
      <c r="L392" s="402">
        <v>67249488.120000005</v>
      </c>
      <c r="M392" s="6">
        <f t="shared" ref="M392:M411" si="13">L392-K392</f>
        <v>32756354.76000002</v>
      </c>
    </row>
    <row r="393" spans="2:13" ht="30">
      <c r="B393" s="9" t="s">
        <v>471</v>
      </c>
      <c r="C393" s="9">
        <v>1659352987</v>
      </c>
      <c r="D393" s="9" t="s">
        <v>1656</v>
      </c>
      <c r="E393" s="9" t="s">
        <v>471</v>
      </c>
      <c r="F393" s="7" t="s">
        <v>1655</v>
      </c>
      <c r="G393" s="9" t="s">
        <v>1626</v>
      </c>
      <c r="H393" s="9" t="s">
        <v>1625</v>
      </c>
      <c r="I393" s="400">
        <v>1620605.7999999998</v>
      </c>
      <c r="J393" s="400">
        <v>78727.25</v>
      </c>
      <c r="K393" s="400">
        <f t="shared" si="12"/>
        <v>78727.25</v>
      </c>
      <c r="L393" s="402">
        <v>497039.8</v>
      </c>
      <c r="M393" s="6">
        <f t="shared" si="13"/>
        <v>418312.55</v>
      </c>
    </row>
    <row r="394" spans="2:13" ht="45">
      <c r="B394" s="9" t="s">
        <v>474</v>
      </c>
      <c r="C394" s="9">
        <v>1740288505</v>
      </c>
      <c r="D394" s="9" t="s">
        <v>3070</v>
      </c>
      <c r="E394" s="9" t="s">
        <v>474</v>
      </c>
      <c r="F394" s="7" t="s">
        <v>2594</v>
      </c>
      <c r="G394" s="9" t="s">
        <v>1622</v>
      </c>
      <c r="H394" s="9" t="s">
        <v>1621</v>
      </c>
      <c r="I394" s="400">
        <v>12015937.66</v>
      </c>
      <c r="J394" s="400">
        <v>2384484.0592499995</v>
      </c>
      <c r="K394" s="400">
        <f t="shared" si="12"/>
        <v>2384484.0592499995</v>
      </c>
      <c r="L394" s="402">
        <v>1242361.44</v>
      </c>
      <c r="M394" s="6">
        <f t="shared" si="13"/>
        <v>-1142122.6192499995</v>
      </c>
    </row>
    <row r="395" spans="2:13" ht="45">
      <c r="B395" s="9" t="s">
        <v>1170</v>
      </c>
      <c r="C395" s="9">
        <v>1104830900</v>
      </c>
      <c r="D395" s="9" t="s">
        <v>1649</v>
      </c>
      <c r="E395" s="9" t="s">
        <v>1170</v>
      </c>
      <c r="F395" s="7" t="s">
        <v>2614</v>
      </c>
      <c r="G395" s="9" t="s">
        <v>1622</v>
      </c>
      <c r="H395" s="9" t="s">
        <v>1625</v>
      </c>
      <c r="I395" s="400">
        <v>10392362.470000001</v>
      </c>
      <c r="J395" s="400">
        <v>957589.16399999987</v>
      </c>
      <c r="K395" s="400">
        <f t="shared" si="12"/>
        <v>957589.16399999987</v>
      </c>
      <c r="L395" s="402">
        <v>2379393.75</v>
      </c>
      <c r="M395" s="6">
        <f t="shared" si="13"/>
        <v>1421804.5860000001</v>
      </c>
    </row>
    <row r="396" spans="2:13" ht="60">
      <c r="B396" s="9" t="s">
        <v>1173</v>
      </c>
      <c r="C396" s="9">
        <v>1184911877</v>
      </c>
      <c r="D396" s="9" t="s">
        <v>1648</v>
      </c>
      <c r="E396" s="9" t="s">
        <v>1173</v>
      </c>
      <c r="F396" s="7" t="s">
        <v>2760</v>
      </c>
      <c r="G396" s="9" t="s">
        <v>1626</v>
      </c>
      <c r="H396" s="9" t="s">
        <v>1625</v>
      </c>
      <c r="I396" s="400">
        <v>64259797.5</v>
      </c>
      <c r="J396" s="400">
        <v>2042344.8461538467</v>
      </c>
      <c r="K396" s="400">
        <f t="shared" si="12"/>
        <v>2042344.8461538467</v>
      </c>
      <c r="L396" s="402">
        <v>6890321.0499999998</v>
      </c>
      <c r="M396" s="6">
        <f t="shared" si="13"/>
        <v>4847976.2038461529</v>
      </c>
    </row>
    <row r="397" spans="2:13" ht="45">
      <c r="B397" s="9" t="s">
        <v>1403</v>
      </c>
      <c r="C397" s="9">
        <v>1154618742</v>
      </c>
      <c r="D397" s="9" t="s">
        <v>1646</v>
      </c>
      <c r="E397" s="9" t="s">
        <v>1403</v>
      </c>
      <c r="F397" s="7" t="s">
        <v>27199</v>
      </c>
      <c r="G397" s="9" t="s">
        <v>1626</v>
      </c>
      <c r="H397" s="9" t="s">
        <v>1625</v>
      </c>
      <c r="I397" s="400">
        <v>114990503.95</v>
      </c>
      <c r="J397" s="400">
        <v>4539993.7869822495</v>
      </c>
      <c r="K397" s="400">
        <f t="shared" si="12"/>
        <v>4539993.7869822495</v>
      </c>
      <c r="L397" s="402">
        <v>12262389.560000001</v>
      </c>
      <c r="M397" s="6">
        <f t="shared" si="13"/>
        <v>7722395.7730177511</v>
      </c>
    </row>
    <row r="398" spans="2:13" ht="45">
      <c r="B398" s="9" t="s">
        <v>1321</v>
      </c>
      <c r="C398" s="9">
        <v>1598744856</v>
      </c>
      <c r="D398" s="9" t="s">
        <v>1644</v>
      </c>
      <c r="E398" s="9" t="s">
        <v>1321</v>
      </c>
      <c r="F398" s="7" t="s">
        <v>2967</v>
      </c>
      <c r="G398" s="9" t="s">
        <v>1626</v>
      </c>
      <c r="H398" s="9" t="s">
        <v>1625</v>
      </c>
      <c r="I398" s="400">
        <v>226999037.04000002</v>
      </c>
      <c r="J398" s="400">
        <v>9308533.7975460179</v>
      </c>
      <c r="K398" s="400">
        <f t="shared" si="12"/>
        <v>9308533.7975460179</v>
      </c>
      <c r="L398" s="402">
        <v>28455691.289999999</v>
      </c>
      <c r="M398" s="6">
        <f t="shared" si="13"/>
        <v>19147157.492453981</v>
      </c>
    </row>
    <row r="399" spans="2:13" ht="60">
      <c r="B399" s="9" t="s">
        <v>1580</v>
      </c>
      <c r="C399" s="9">
        <v>1740693316</v>
      </c>
      <c r="D399" s="9" t="s">
        <v>1643</v>
      </c>
      <c r="E399" s="9" t="s">
        <v>1580</v>
      </c>
      <c r="F399" s="7" t="s">
        <v>2867</v>
      </c>
      <c r="G399" s="9" t="s">
        <v>1626</v>
      </c>
      <c r="H399" s="9" t="s">
        <v>1625</v>
      </c>
      <c r="I399" s="400">
        <v>1762.7</v>
      </c>
      <c r="J399" s="400">
        <v>260</v>
      </c>
      <c r="K399" s="400">
        <f t="shared" si="12"/>
        <v>260</v>
      </c>
      <c r="L399" s="402">
        <v>464.35</v>
      </c>
      <c r="M399" s="6">
        <f t="shared" si="13"/>
        <v>204.35000000000002</v>
      </c>
    </row>
    <row r="400" spans="2:13" ht="45">
      <c r="B400" s="9" t="s">
        <v>1601</v>
      </c>
      <c r="C400" s="9">
        <v>1851343909</v>
      </c>
      <c r="D400" s="9" t="s">
        <v>2128</v>
      </c>
      <c r="E400" s="9" t="s">
        <v>1601</v>
      </c>
      <c r="F400" s="7" t="s">
        <v>27200</v>
      </c>
      <c r="G400" s="9" t="s">
        <v>1626</v>
      </c>
      <c r="H400" s="9" t="s">
        <v>1625</v>
      </c>
      <c r="I400" s="400">
        <v>53056604.390000001</v>
      </c>
      <c r="J400" s="400">
        <v>1993561.9814814813</v>
      </c>
      <c r="K400" s="400">
        <f t="shared" si="12"/>
        <v>1993561.9814814813</v>
      </c>
      <c r="L400" s="402">
        <v>6755914.9699999997</v>
      </c>
      <c r="M400" s="6">
        <f t="shared" si="13"/>
        <v>4762352.9885185184</v>
      </c>
    </row>
    <row r="401" spans="2:13" ht="75">
      <c r="B401" s="9" t="s">
        <v>486</v>
      </c>
      <c r="C401" s="9">
        <v>1891718789</v>
      </c>
      <c r="D401" s="9" t="s">
        <v>1642</v>
      </c>
      <c r="E401" s="9" t="s">
        <v>486</v>
      </c>
      <c r="F401" s="7" t="s">
        <v>27201</v>
      </c>
      <c r="G401" s="9" t="s">
        <v>1626</v>
      </c>
      <c r="H401" s="9" t="s">
        <v>1625</v>
      </c>
      <c r="I401" s="400">
        <v>3623832.04</v>
      </c>
      <c r="J401" s="400">
        <v>84869.841911764728</v>
      </c>
      <c r="K401" s="400">
        <f t="shared" si="12"/>
        <v>84869.841911764728</v>
      </c>
      <c r="L401" s="402">
        <v>765832.04</v>
      </c>
      <c r="M401" s="6">
        <f t="shared" si="13"/>
        <v>680962.19808823534</v>
      </c>
    </row>
    <row r="402" spans="2:13" ht="45">
      <c r="B402" s="9" t="s">
        <v>1585</v>
      </c>
      <c r="C402" s="9">
        <v>1861818809</v>
      </c>
      <c r="D402" s="9" t="s">
        <v>1637</v>
      </c>
      <c r="E402" s="9" t="s">
        <v>1585</v>
      </c>
      <c r="F402" s="7" t="s">
        <v>2480</v>
      </c>
      <c r="G402" s="9" t="s">
        <v>1626</v>
      </c>
      <c r="H402" s="9" t="s">
        <v>1625</v>
      </c>
      <c r="I402" s="400">
        <v>10135.790000000001</v>
      </c>
      <c r="J402" s="400">
        <v>3269.2974683544303</v>
      </c>
      <c r="K402" s="400">
        <f t="shared" si="12"/>
        <v>3269.2974683544303</v>
      </c>
      <c r="L402" s="402">
        <v>15559.46</v>
      </c>
      <c r="M402" s="6">
        <f t="shared" si="13"/>
        <v>12290.162531645568</v>
      </c>
    </row>
    <row r="403" spans="2:13" ht="30">
      <c r="B403" s="9" t="s">
        <v>1185</v>
      </c>
      <c r="C403" s="9">
        <v>1417471467</v>
      </c>
      <c r="D403" s="9" t="s">
        <v>1634</v>
      </c>
      <c r="E403" s="9" t="s">
        <v>1185</v>
      </c>
      <c r="F403" s="7" t="s">
        <v>2541</v>
      </c>
      <c r="G403" s="9" t="s">
        <v>1626</v>
      </c>
      <c r="H403" s="9" t="s">
        <v>1625</v>
      </c>
      <c r="I403" s="400">
        <v>17595302.48</v>
      </c>
      <c r="J403" s="400">
        <v>515524.76874999993</v>
      </c>
      <c r="K403" s="400">
        <f t="shared" si="12"/>
        <v>515524.76874999993</v>
      </c>
      <c r="L403" s="402">
        <v>2819763.35</v>
      </c>
      <c r="M403" s="6">
        <f t="shared" si="13"/>
        <v>2304238.5812500003</v>
      </c>
    </row>
    <row r="404" spans="2:13" ht="60">
      <c r="B404" s="9" t="s">
        <v>1523</v>
      </c>
      <c r="C404" s="9">
        <v>1285699835</v>
      </c>
      <c r="D404" s="9" t="s">
        <v>3062</v>
      </c>
      <c r="E404" s="9" t="s">
        <v>1523</v>
      </c>
      <c r="F404" s="7" t="s">
        <v>2809</v>
      </c>
      <c r="G404" s="9" t="s">
        <v>1626</v>
      </c>
      <c r="H404" s="9" t="s">
        <v>1625</v>
      </c>
      <c r="I404" s="400">
        <v>50055.14</v>
      </c>
      <c r="J404" s="400">
        <v>897.18382352941194</v>
      </c>
      <c r="K404" s="400">
        <f t="shared" si="12"/>
        <v>897.18382352941194</v>
      </c>
      <c r="L404" s="402">
        <v>7898.7</v>
      </c>
      <c r="M404" s="6">
        <f t="shared" si="13"/>
        <v>7001.5161764705881</v>
      </c>
    </row>
    <row r="405" spans="2:13" ht="45">
      <c r="B405" s="9" t="s">
        <v>1591</v>
      </c>
      <c r="C405" s="9">
        <v>1538551791</v>
      </c>
      <c r="D405" s="9" t="s">
        <v>3063</v>
      </c>
      <c r="E405" s="9" t="s">
        <v>1591</v>
      </c>
      <c r="F405" s="7" t="s">
        <v>2756</v>
      </c>
      <c r="G405" s="9" t="s">
        <v>1626</v>
      </c>
      <c r="H405" s="9" t="s">
        <v>1625</v>
      </c>
      <c r="I405" s="400">
        <v>24240.400000000001</v>
      </c>
      <c r="J405" s="400">
        <v>8214.4319526627223</v>
      </c>
      <c r="K405" s="400">
        <f t="shared" si="12"/>
        <v>8214.4319526627223</v>
      </c>
      <c r="L405" s="402">
        <v>6620.15</v>
      </c>
      <c r="M405" s="6">
        <f t="shared" si="13"/>
        <v>-1594.2819526627227</v>
      </c>
    </row>
    <row r="406" spans="2:13" ht="60">
      <c r="B406" s="9" t="s">
        <v>625</v>
      </c>
      <c r="C406" s="9">
        <v>1316931835</v>
      </c>
      <c r="D406" s="9" t="s">
        <v>1633</v>
      </c>
      <c r="E406" s="9" t="s">
        <v>625</v>
      </c>
      <c r="F406" s="7" t="s">
        <v>2607</v>
      </c>
      <c r="G406" s="9" t="s">
        <v>1622</v>
      </c>
      <c r="H406" s="9" t="s">
        <v>1625</v>
      </c>
      <c r="I406" s="400">
        <v>1571361.81</v>
      </c>
      <c r="J406" s="400">
        <v>305148.0267499999</v>
      </c>
      <c r="K406" s="400">
        <f t="shared" si="12"/>
        <v>305148.0267499999</v>
      </c>
      <c r="L406" s="402">
        <v>563175.13</v>
      </c>
      <c r="M406" s="6">
        <f t="shared" si="13"/>
        <v>258027.1032500001</v>
      </c>
    </row>
    <row r="407" spans="2:13" ht="75">
      <c r="B407" s="9" t="s">
        <v>1188</v>
      </c>
      <c r="C407" s="9">
        <v>1871599829</v>
      </c>
      <c r="D407" s="9" t="s">
        <v>1632</v>
      </c>
      <c r="E407" s="9" t="s">
        <v>1188</v>
      </c>
      <c r="F407" s="7" t="s">
        <v>2954</v>
      </c>
      <c r="G407" s="9" t="s">
        <v>1622</v>
      </c>
      <c r="H407" s="9" t="s">
        <v>1625</v>
      </c>
      <c r="I407" s="400">
        <v>3322934.09</v>
      </c>
      <c r="J407" s="400">
        <v>512561.35342857148</v>
      </c>
      <c r="K407" s="400">
        <f t="shared" si="12"/>
        <v>512561.35342857148</v>
      </c>
      <c r="L407" s="402">
        <v>1106111.05</v>
      </c>
      <c r="M407" s="6">
        <f t="shared" si="13"/>
        <v>593549.69657142856</v>
      </c>
    </row>
    <row r="408" spans="2:13" ht="60">
      <c r="B408" s="9" t="s">
        <v>496</v>
      </c>
      <c r="C408" s="9">
        <v>1730183658</v>
      </c>
      <c r="D408" s="9" t="s">
        <v>1631</v>
      </c>
      <c r="E408" s="9" t="s">
        <v>496</v>
      </c>
      <c r="F408" s="7" t="s">
        <v>2595</v>
      </c>
      <c r="G408" s="9" t="s">
        <v>1622</v>
      </c>
      <c r="H408" s="9" t="s">
        <v>1621</v>
      </c>
      <c r="I408" s="400">
        <v>405368.20999999996</v>
      </c>
      <c r="J408" s="400">
        <v>79069.913749999978</v>
      </c>
      <c r="K408" s="400">
        <f t="shared" si="12"/>
        <v>79069.913749999978</v>
      </c>
      <c r="L408" s="402">
        <v>222894.3</v>
      </c>
      <c r="M408" s="6">
        <f t="shared" si="13"/>
        <v>143824.38625000001</v>
      </c>
    </row>
    <row r="409" spans="2:13" ht="30">
      <c r="B409" s="9" t="s">
        <v>1191</v>
      </c>
      <c r="C409" s="9">
        <v>1295781227</v>
      </c>
      <c r="D409" s="9" t="s">
        <v>1630</v>
      </c>
      <c r="E409" s="9" t="s">
        <v>1191</v>
      </c>
      <c r="F409" s="7" t="s">
        <v>1629</v>
      </c>
      <c r="G409" s="9" t="s">
        <v>1626</v>
      </c>
      <c r="H409" s="9" t="s">
        <v>1621</v>
      </c>
      <c r="I409" s="400">
        <v>5826115.0499999998</v>
      </c>
      <c r="J409" s="400">
        <v>734016.64484848478</v>
      </c>
      <c r="K409" s="400">
        <f t="shared" si="12"/>
        <v>734016.64484848478</v>
      </c>
      <c r="L409" s="402">
        <v>1500807.24</v>
      </c>
      <c r="M409" s="6">
        <f t="shared" si="13"/>
        <v>766790.59515151521</v>
      </c>
    </row>
    <row r="410" spans="2:13" ht="45">
      <c r="B410" s="9" t="s">
        <v>22895</v>
      </c>
      <c r="C410" s="9">
        <v>1184042822</v>
      </c>
      <c r="D410" s="9" t="s">
        <v>22897</v>
      </c>
      <c r="E410" s="9" t="s">
        <v>22895</v>
      </c>
      <c r="F410" s="7" t="s">
        <v>27206</v>
      </c>
      <c r="G410" s="9" t="s">
        <v>1626</v>
      </c>
      <c r="H410" s="9" t="s">
        <v>1625</v>
      </c>
      <c r="I410" s="400">
        <v>566231.88</v>
      </c>
      <c r="J410" s="400">
        <v>87252.709999999992</v>
      </c>
      <c r="K410" s="400">
        <f t="shared" si="12"/>
        <v>87252.709999999992</v>
      </c>
      <c r="L410" s="402">
        <v>70495.87</v>
      </c>
      <c r="M410" s="402">
        <f>L410-K410</f>
        <v>-16756.839999999997</v>
      </c>
    </row>
    <row r="411" spans="2:13" ht="30">
      <c r="B411" s="9" t="s">
        <v>1200</v>
      </c>
      <c r="C411" s="9">
        <v>1881697878</v>
      </c>
      <c r="D411" s="9" t="s">
        <v>1624</v>
      </c>
      <c r="E411" s="9" t="s">
        <v>1200</v>
      </c>
      <c r="F411" s="7" t="s">
        <v>1623</v>
      </c>
      <c r="G411" s="9" t="s">
        <v>1622</v>
      </c>
      <c r="H411" s="9" t="s">
        <v>1621</v>
      </c>
      <c r="I411" s="400">
        <v>1790301.4899999998</v>
      </c>
      <c r="J411" s="400">
        <v>287776.60264900664</v>
      </c>
      <c r="K411" s="400">
        <f t="shared" si="12"/>
        <v>287776.60264900664</v>
      </c>
      <c r="L411" s="402">
        <v>558094.98</v>
      </c>
      <c r="M411" s="6">
        <f t="shared" si="13"/>
        <v>270318.37735099334</v>
      </c>
    </row>
    <row r="412" spans="2:13">
      <c r="I412" s="8"/>
      <c r="J412" s="8"/>
      <c r="K412" s="6"/>
      <c r="L412" s="6"/>
      <c r="M412" s="6"/>
    </row>
    <row r="413" spans="2:13">
      <c r="I413" s="8"/>
      <c r="J413" s="8"/>
      <c r="K413" s="6"/>
      <c r="L413" s="6"/>
      <c r="M413" s="6"/>
    </row>
    <row r="414" spans="2:13">
      <c r="I414" s="8"/>
      <c r="J414" s="8"/>
      <c r="K414" s="6"/>
      <c r="L414" s="6"/>
      <c r="M414" s="6"/>
    </row>
    <row r="415" spans="2:13">
      <c r="I415" s="8"/>
      <c r="J415" s="8"/>
      <c r="K415" s="6"/>
      <c r="L415" s="6"/>
      <c r="M415" s="6"/>
    </row>
    <row r="416" spans="2:13">
      <c r="I416" s="8"/>
      <c r="J416" s="8"/>
      <c r="K416" s="6"/>
      <c r="L416" s="6"/>
      <c r="M416" s="6"/>
    </row>
    <row r="417" spans="9:13">
      <c r="I417" s="8"/>
      <c r="J417" s="8"/>
      <c r="K417" s="6"/>
      <c r="L417" s="6"/>
      <c r="M417" s="6"/>
    </row>
    <row r="418" spans="9:13">
      <c r="I418" s="8"/>
      <c r="J418" s="8"/>
      <c r="K418" s="6"/>
      <c r="L418" s="6"/>
      <c r="M418" s="6"/>
    </row>
    <row r="419" spans="9:13">
      <c r="I419" s="8"/>
      <c r="J419" s="8"/>
      <c r="K419" s="6"/>
      <c r="L419" s="6"/>
      <c r="M419" s="6"/>
    </row>
    <row r="420" spans="9:13">
      <c r="I420" s="8"/>
      <c r="J420" s="8"/>
      <c r="K420" s="6"/>
      <c r="L420" s="6"/>
      <c r="M420" s="6"/>
    </row>
    <row r="421" spans="9:13">
      <c r="I421" s="8"/>
      <c r="J421" s="8"/>
      <c r="K421" s="6"/>
      <c r="L421" s="6"/>
      <c r="M421" s="6"/>
    </row>
    <row r="422" spans="9:13">
      <c r="I422" s="8"/>
      <c r="J422" s="8"/>
      <c r="K422" s="6"/>
      <c r="L422" s="6"/>
      <c r="M422" s="6"/>
    </row>
    <row r="423" spans="9:13">
      <c r="I423" s="8"/>
      <c r="J423" s="8"/>
      <c r="K423" s="6"/>
      <c r="L423" s="6"/>
      <c r="M423" s="6"/>
    </row>
    <row r="424" spans="9:13">
      <c r="I424" s="8"/>
      <c r="J424" s="8"/>
      <c r="K424" s="6"/>
      <c r="L424" s="6"/>
      <c r="M424" s="6"/>
    </row>
    <row r="425" spans="9:13">
      <c r="I425" s="8"/>
      <c r="J425" s="8"/>
      <c r="K425" s="6"/>
      <c r="L425" s="6"/>
      <c r="M425" s="6"/>
    </row>
    <row r="426" spans="9:13">
      <c r="I426" s="8"/>
      <c r="J426" s="8"/>
      <c r="K426" s="6"/>
      <c r="L426" s="6"/>
      <c r="M426" s="6"/>
    </row>
    <row r="427" spans="9:13">
      <c r="I427" s="8"/>
      <c r="J427" s="8"/>
      <c r="K427" s="6"/>
      <c r="L427" s="6"/>
      <c r="M427" s="6"/>
    </row>
  </sheetData>
  <autoFilter ref="A6:M411" xr:uid="{2DF5146A-C033-497E-BF1C-518475F051BE}"/>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6C684-4B58-465F-9360-F5C6B27568D6}">
  <sheetPr>
    <tabColor theme="9" tint="0.59999389629810485"/>
  </sheetPr>
  <dimension ref="A1:M56"/>
  <sheetViews>
    <sheetView workbookViewId="0">
      <selection activeCell="I2" sqref="I2"/>
    </sheetView>
  </sheetViews>
  <sheetFormatPr defaultColWidth="9.09765625" defaultRowHeight="15"/>
  <cols>
    <col min="1" max="2" width="13.09765625" style="9" customWidth="1"/>
    <col min="3" max="5" width="20.296875" style="7" customWidth="1"/>
    <col min="6" max="6" width="22.69921875" style="7" customWidth="1"/>
    <col min="7" max="8" width="20.296875" style="7" customWidth="1"/>
    <col min="9" max="10" width="13.19921875" style="6" customWidth="1"/>
    <col min="11" max="11" width="13.19921875" style="6" bestFit="1" customWidth="1"/>
    <col min="12" max="12" width="12.5" style="6" customWidth="1"/>
    <col min="13" max="13" width="21.5" style="6" customWidth="1"/>
    <col min="14" max="16384" width="9.09765625" style="9"/>
  </cols>
  <sheetData>
    <row r="1" spans="1:13" ht="195">
      <c r="A1" s="163" t="s">
        <v>22901</v>
      </c>
      <c r="B1" s="163"/>
      <c r="C1" s="163" t="s">
        <v>23005</v>
      </c>
      <c r="D1" s="163" t="s">
        <v>23006</v>
      </c>
      <c r="E1" s="163" t="s">
        <v>23007</v>
      </c>
      <c r="F1" s="163" t="s">
        <v>23008</v>
      </c>
      <c r="G1" s="163" t="s">
        <v>23009</v>
      </c>
      <c r="H1" s="163"/>
      <c r="I1" s="164" t="s">
        <v>23010</v>
      </c>
      <c r="J1" s="164" t="s">
        <v>23029</v>
      </c>
      <c r="K1" s="164" t="s">
        <v>23011</v>
      </c>
      <c r="L1" s="164" t="s">
        <v>23012</v>
      </c>
      <c r="M1" s="164" t="s">
        <v>23013</v>
      </c>
    </row>
    <row r="2" spans="1:13" ht="60">
      <c r="A2" s="163"/>
      <c r="B2" s="163" t="s">
        <v>0</v>
      </c>
      <c r="C2" s="163" t="s">
        <v>1</v>
      </c>
      <c r="D2" s="163" t="s">
        <v>3266</v>
      </c>
      <c r="E2" s="163" t="s">
        <v>3419</v>
      </c>
      <c r="F2" s="163" t="s">
        <v>2985</v>
      </c>
      <c r="G2" s="163" t="s">
        <v>23014</v>
      </c>
      <c r="H2" s="163" t="s">
        <v>27212</v>
      </c>
      <c r="I2" s="164" t="s">
        <v>23015</v>
      </c>
      <c r="J2" s="164" t="s">
        <v>23030</v>
      </c>
      <c r="K2" s="164" t="s">
        <v>23016</v>
      </c>
      <c r="L2" s="164" t="s">
        <v>23017</v>
      </c>
      <c r="M2" s="164" t="s">
        <v>22920</v>
      </c>
    </row>
    <row r="3" spans="1:13">
      <c r="B3" s="9" t="s">
        <v>1436</v>
      </c>
      <c r="C3" s="7" t="s">
        <v>1437</v>
      </c>
      <c r="D3" s="7" t="s">
        <v>2261</v>
      </c>
      <c r="E3" s="7" t="s">
        <v>1436</v>
      </c>
      <c r="F3" s="7" t="s">
        <v>1438</v>
      </c>
      <c r="G3" s="7" t="s">
        <v>1626</v>
      </c>
      <c r="H3" s="403">
        <v>814132</v>
      </c>
      <c r="I3" s="6">
        <v>110099.6</v>
      </c>
      <c r="J3" s="6">
        <v>430622.4</v>
      </c>
      <c r="K3" s="6">
        <v>320522.8</v>
      </c>
      <c r="L3" s="6">
        <v>0</v>
      </c>
      <c r="M3" s="6">
        <v>320522.8</v>
      </c>
    </row>
    <row r="4" spans="1:13" ht="75">
      <c r="B4" s="9" t="s">
        <v>1228</v>
      </c>
      <c r="C4" s="7" t="s">
        <v>1229</v>
      </c>
      <c r="D4" s="7" t="s">
        <v>3218</v>
      </c>
      <c r="E4" s="7" t="s">
        <v>1228</v>
      </c>
      <c r="F4" s="7" t="s">
        <v>1230</v>
      </c>
      <c r="G4" s="7" t="s">
        <v>1626</v>
      </c>
      <c r="H4" s="403">
        <v>377687</v>
      </c>
      <c r="I4" s="6">
        <v>149136.67000000001</v>
      </c>
      <c r="J4" s="6">
        <v>186761.57</v>
      </c>
      <c r="K4" s="6">
        <v>37624.9</v>
      </c>
      <c r="L4" s="6">
        <v>0</v>
      </c>
      <c r="M4" s="6">
        <v>37624.9</v>
      </c>
    </row>
    <row r="5" spans="1:13" ht="45">
      <c r="B5" s="9" t="s">
        <v>1231</v>
      </c>
      <c r="C5" s="7" t="s">
        <v>1232</v>
      </c>
      <c r="D5" s="7" t="s">
        <v>3219</v>
      </c>
      <c r="E5" s="7" t="s">
        <v>1231</v>
      </c>
      <c r="F5" s="7" t="s">
        <v>1233</v>
      </c>
      <c r="G5" s="7" t="s">
        <v>1626</v>
      </c>
      <c r="H5" s="403">
        <v>7188480</v>
      </c>
      <c r="I5" s="6">
        <v>1291036.32</v>
      </c>
      <c r="J5" s="6">
        <v>2281334.16</v>
      </c>
      <c r="K5" s="6">
        <v>990297.84</v>
      </c>
      <c r="L5" s="6">
        <v>0</v>
      </c>
      <c r="M5" s="6">
        <v>990297.84</v>
      </c>
    </row>
    <row r="6" spans="1:13" ht="75">
      <c r="B6" s="9" t="s">
        <v>1234</v>
      </c>
      <c r="C6" s="7" t="s">
        <v>1235</v>
      </c>
      <c r="D6" s="7" t="s">
        <v>3220</v>
      </c>
      <c r="E6" s="7" t="s">
        <v>1234</v>
      </c>
      <c r="F6" s="7" t="s">
        <v>1236</v>
      </c>
      <c r="G6" s="7" t="s">
        <v>1626</v>
      </c>
      <c r="H6" s="403">
        <v>1460438</v>
      </c>
      <c r="I6" s="6">
        <v>513088.29</v>
      </c>
      <c r="J6" s="6">
        <v>835471.67</v>
      </c>
      <c r="K6" s="6">
        <v>322383.38</v>
      </c>
      <c r="L6" s="6">
        <v>0</v>
      </c>
      <c r="M6" s="6">
        <v>322383.38</v>
      </c>
    </row>
    <row r="7" spans="1:13" ht="30">
      <c r="B7" s="9" t="s">
        <v>1237</v>
      </c>
      <c r="C7" s="7" t="s">
        <v>1238</v>
      </c>
      <c r="D7" s="7" t="s">
        <v>3221</v>
      </c>
      <c r="E7" s="7" t="s">
        <v>1237</v>
      </c>
      <c r="F7" s="7" t="s">
        <v>1239</v>
      </c>
      <c r="G7" s="7" t="s">
        <v>1626</v>
      </c>
      <c r="H7" s="403">
        <v>19034000</v>
      </c>
      <c r="I7" s="6">
        <v>5473195.2000000002</v>
      </c>
      <c r="J7" s="6">
        <v>7604766.5999999996</v>
      </c>
      <c r="K7" s="6">
        <v>2131571.4</v>
      </c>
      <c r="L7" s="6">
        <v>0</v>
      </c>
      <c r="M7" s="6">
        <v>2131571.4</v>
      </c>
    </row>
    <row r="8" spans="1:13" ht="45">
      <c r="B8" s="9" t="s">
        <v>1249</v>
      </c>
      <c r="C8" s="7" t="s">
        <v>1250</v>
      </c>
      <c r="D8" s="7" t="s">
        <v>3222</v>
      </c>
      <c r="E8" s="7" t="s">
        <v>1249</v>
      </c>
      <c r="F8" s="7" t="s">
        <v>1251</v>
      </c>
      <c r="G8" s="7" t="s">
        <v>1626</v>
      </c>
      <c r="H8" s="403">
        <v>1433950</v>
      </c>
      <c r="I8" s="6">
        <v>432029.64</v>
      </c>
      <c r="J8" s="6">
        <v>817354.44</v>
      </c>
      <c r="K8" s="6">
        <v>385324.79999999999</v>
      </c>
      <c r="L8" s="6">
        <v>0</v>
      </c>
      <c r="M8" s="6">
        <v>385324.79999999999</v>
      </c>
    </row>
    <row r="9" spans="1:13" ht="30">
      <c r="B9" s="9" t="s">
        <v>1240</v>
      </c>
      <c r="C9" s="7" t="s">
        <v>1241</v>
      </c>
      <c r="D9" s="7" t="s">
        <v>18429</v>
      </c>
      <c r="E9" s="7" t="s">
        <v>1240</v>
      </c>
      <c r="F9" s="7" t="s">
        <v>1242</v>
      </c>
      <c r="G9" s="7" t="s">
        <v>1626</v>
      </c>
      <c r="H9" s="403">
        <v>1578260</v>
      </c>
      <c r="I9" s="6">
        <v>317752.09999999998</v>
      </c>
      <c r="J9" s="6">
        <v>665508.43999999994</v>
      </c>
      <c r="K9" s="6">
        <v>347756.34</v>
      </c>
      <c r="L9" s="6">
        <v>0</v>
      </c>
      <c r="M9" s="6">
        <v>347756.34</v>
      </c>
    </row>
    <row r="10" spans="1:13" ht="30">
      <c r="B10" s="9" t="s">
        <v>1252</v>
      </c>
      <c r="C10" s="7" t="s">
        <v>1253</v>
      </c>
      <c r="D10" s="7" t="s">
        <v>3224</v>
      </c>
      <c r="E10" s="7" t="s">
        <v>1252</v>
      </c>
      <c r="F10" s="7" t="s">
        <v>1254</v>
      </c>
      <c r="G10" s="7" t="s">
        <v>1626</v>
      </c>
      <c r="H10" s="403">
        <v>11653950</v>
      </c>
      <c r="I10" s="6">
        <v>3335730.6</v>
      </c>
      <c r="J10" s="6">
        <v>4546067.0999999996</v>
      </c>
      <c r="K10" s="6">
        <v>1210336.5</v>
      </c>
      <c r="L10" s="6">
        <v>0</v>
      </c>
      <c r="M10" s="6">
        <v>1210336.5</v>
      </c>
    </row>
    <row r="11" spans="1:13" ht="45">
      <c r="B11" s="9" t="s">
        <v>1255</v>
      </c>
      <c r="C11" s="7" t="s">
        <v>1256</v>
      </c>
      <c r="D11" s="7" t="s">
        <v>3225</v>
      </c>
      <c r="E11" s="7" t="s">
        <v>1255</v>
      </c>
      <c r="F11" s="7" t="s">
        <v>1257</v>
      </c>
      <c r="G11" s="7" t="s">
        <v>1626</v>
      </c>
      <c r="H11" s="403">
        <v>2874375</v>
      </c>
      <c r="I11" s="6">
        <v>860687.9</v>
      </c>
      <c r="J11" s="6">
        <v>1400804.89</v>
      </c>
      <c r="K11" s="6">
        <v>540116.99</v>
      </c>
      <c r="L11" s="6">
        <v>0</v>
      </c>
      <c r="M11" s="6">
        <v>540116.99</v>
      </c>
    </row>
    <row r="12" spans="1:13" ht="45">
      <c r="B12" s="9" t="s">
        <v>1540</v>
      </c>
      <c r="C12" s="7" t="s">
        <v>1541</v>
      </c>
      <c r="D12" s="7" t="s">
        <v>3226</v>
      </c>
      <c r="E12" s="7" t="s">
        <v>1540</v>
      </c>
      <c r="F12" s="7" t="s">
        <v>20184</v>
      </c>
      <c r="G12" s="7" t="s">
        <v>1626</v>
      </c>
      <c r="H12" s="403">
        <v>3098240</v>
      </c>
      <c r="I12" s="6">
        <v>790325.8</v>
      </c>
      <c r="J12" s="6">
        <v>996690.8</v>
      </c>
      <c r="K12" s="6">
        <v>206365</v>
      </c>
      <c r="L12" s="6">
        <v>0</v>
      </c>
      <c r="M12" s="6">
        <v>206365</v>
      </c>
    </row>
    <row r="13" spans="1:13" ht="30">
      <c r="B13" s="9" t="s">
        <v>1264</v>
      </c>
      <c r="C13" s="7" t="s">
        <v>1265</v>
      </c>
      <c r="D13" s="7" t="s">
        <v>3227</v>
      </c>
      <c r="E13" s="7" t="s">
        <v>1264</v>
      </c>
      <c r="F13" s="7" t="s">
        <v>1266</v>
      </c>
      <c r="G13" s="7" t="s">
        <v>1626</v>
      </c>
      <c r="H13" s="403">
        <v>6644000</v>
      </c>
      <c r="I13" s="6">
        <v>1826523.16</v>
      </c>
      <c r="J13" s="6">
        <v>2594112.13</v>
      </c>
      <c r="K13" s="6">
        <v>767588.97</v>
      </c>
      <c r="L13" s="6">
        <v>0</v>
      </c>
      <c r="M13" s="6">
        <v>767588.97</v>
      </c>
    </row>
    <row r="14" spans="1:13" ht="90">
      <c r="B14" s="9" t="s">
        <v>1267</v>
      </c>
      <c r="C14" s="7" t="s">
        <v>1268</v>
      </c>
      <c r="D14" s="7" t="s">
        <v>3228</v>
      </c>
      <c r="E14" s="7" t="s">
        <v>1267</v>
      </c>
      <c r="F14" s="7" t="s">
        <v>1269</v>
      </c>
      <c r="G14" s="7" t="s">
        <v>1626</v>
      </c>
      <c r="H14" s="403">
        <v>3518750</v>
      </c>
      <c r="I14" s="6">
        <v>749766.4</v>
      </c>
      <c r="J14" s="6">
        <v>1175694.24</v>
      </c>
      <c r="K14" s="6">
        <v>425927.84</v>
      </c>
      <c r="L14" s="6">
        <v>0</v>
      </c>
      <c r="M14" s="6">
        <v>425927.84</v>
      </c>
    </row>
    <row r="15" spans="1:13" ht="45">
      <c r="B15" s="9" t="s">
        <v>1270</v>
      </c>
      <c r="C15" s="7" t="s">
        <v>1271</v>
      </c>
      <c r="D15" s="7" t="s">
        <v>23214</v>
      </c>
      <c r="E15" s="7" t="s">
        <v>1270</v>
      </c>
      <c r="F15" s="7" t="s">
        <v>1272</v>
      </c>
      <c r="G15" s="7" t="s">
        <v>1626</v>
      </c>
      <c r="H15" s="403">
        <v>5522000</v>
      </c>
      <c r="I15" s="6">
        <v>1480506.72</v>
      </c>
      <c r="J15" s="6">
        <v>2201547.48</v>
      </c>
      <c r="K15" s="6">
        <v>721040.76</v>
      </c>
      <c r="L15" s="6">
        <v>0</v>
      </c>
      <c r="M15" s="6">
        <v>721040.76</v>
      </c>
    </row>
    <row r="16" spans="1:13" ht="60">
      <c r="B16" s="9" t="s">
        <v>1273</v>
      </c>
      <c r="C16" s="7" t="s">
        <v>1274</v>
      </c>
      <c r="D16" s="7" t="s">
        <v>3229</v>
      </c>
      <c r="E16" s="7" t="s">
        <v>1273</v>
      </c>
      <c r="F16" s="7" t="s">
        <v>18900</v>
      </c>
      <c r="G16" s="7" t="s">
        <v>1626</v>
      </c>
      <c r="H16" s="403">
        <v>22985398</v>
      </c>
      <c r="I16" s="6">
        <v>6548909.1500000004</v>
      </c>
      <c r="J16" s="6">
        <v>5406684.0499999998</v>
      </c>
      <c r="K16" s="6">
        <v>-1142225.1000000001</v>
      </c>
      <c r="L16" s="6">
        <v>0</v>
      </c>
      <c r="M16" s="6">
        <v>-1142225.1000000001</v>
      </c>
    </row>
    <row r="17" spans="2:13" ht="60">
      <c r="B17" s="9" t="s">
        <v>1276</v>
      </c>
      <c r="C17" s="7" t="s">
        <v>1277</v>
      </c>
      <c r="D17" s="7" t="s">
        <v>3230</v>
      </c>
      <c r="E17" s="7" t="s">
        <v>1276</v>
      </c>
      <c r="F17" s="7" t="s">
        <v>1278</v>
      </c>
      <c r="G17" s="7" t="s">
        <v>1626</v>
      </c>
      <c r="H17" s="403">
        <v>1852500</v>
      </c>
      <c r="I17" s="6">
        <v>496010.04</v>
      </c>
      <c r="J17" s="6">
        <v>1096997.01</v>
      </c>
      <c r="K17" s="6">
        <v>600986.97</v>
      </c>
      <c r="L17" s="6">
        <v>0</v>
      </c>
      <c r="M17" s="6">
        <v>600986.97</v>
      </c>
    </row>
    <row r="18" spans="2:13" ht="45">
      <c r="B18" s="9" t="s">
        <v>3085</v>
      </c>
      <c r="C18" s="7" t="s">
        <v>3086</v>
      </c>
      <c r="D18" s="7" t="s">
        <v>3231</v>
      </c>
      <c r="E18" s="7" t="s">
        <v>3085</v>
      </c>
      <c r="F18" s="7" t="s">
        <v>18890</v>
      </c>
      <c r="G18" s="7" t="s">
        <v>1660</v>
      </c>
      <c r="H18" s="403">
        <v>261151</v>
      </c>
      <c r="I18" s="6">
        <v>111788.74</v>
      </c>
      <c r="J18" s="6">
        <v>245190.12</v>
      </c>
      <c r="K18" s="6">
        <v>133401.38</v>
      </c>
      <c r="L18" s="6">
        <v>0</v>
      </c>
      <c r="M18" s="6">
        <v>133401.38</v>
      </c>
    </row>
    <row r="19" spans="2:13" ht="45">
      <c r="B19" s="9" t="s">
        <v>3087</v>
      </c>
      <c r="C19" s="7" t="s">
        <v>3088</v>
      </c>
      <c r="D19" s="7" t="s">
        <v>16842</v>
      </c>
      <c r="E19" s="7" t="s">
        <v>3087</v>
      </c>
      <c r="F19" s="7" t="s">
        <v>19277</v>
      </c>
      <c r="G19" s="7" t="s">
        <v>1660</v>
      </c>
      <c r="H19" s="403">
        <v>25452</v>
      </c>
      <c r="I19" s="6">
        <v>10980.36</v>
      </c>
      <c r="J19" s="6">
        <v>25791.119999999999</v>
      </c>
      <c r="K19" s="6">
        <v>14810.76</v>
      </c>
      <c r="L19" s="6">
        <v>0</v>
      </c>
      <c r="M19" s="6">
        <v>14810.76</v>
      </c>
    </row>
    <row r="20" spans="2:13" ht="60">
      <c r="B20" s="9" t="s">
        <v>3091</v>
      </c>
      <c r="C20" s="7" t="s">
        <v>3092</v>
      </c>
      <c r="D20" s="7" t="s">
        <v>3233</v>
      </c>
      <c r="E20" s="7" t="s">
        <v>3091</v>
      </c>
      <c r="F20" s="7" t="s">
        <v>18892</v>
      </c>
      <c r="G20" s="7" t="s">
        <v>1660</v>
      </c>
      <c r="H20" s="403">
        <v>641</v>
      </c>
      <c r="I20" s="6">
        <v>551.27</v>
      </c>
      <c r="J20" s="6">
        <v>683.78</v>
      </c>
      <c r="K20" s="6">
        <v>132.51</v>
      </c>
      <c r="L20" s="6">
        <v>0</v>
      </c>
      <c r="M20" s="6">
        <v>132.51</v>
      </c>
    </row>
    <row r="21" spans="2:13" ht="60">
      <c r="B21" s="9" t="s">
        <v>3089</v>
      </c>
      <c r="C21" s="7" t="s">
        <v>3090</v>
      </c>
      <c r="D21" s="7" t="s">
        <v>3232</v>
      </c>
      <c r="E21" s="7" t="s">
        <v>3089</v>
      </c>
      <c r="F21" s="7" t="s">
        <v>18892</v>
      </c>
      <c r="G21" s="7" t="s">
        <v>1660</v>
      </c>
      <c r="H21" s="403">
        <v>726740</v>
      </c>
      <c r="I21" s="6">
        <v>522575.44</v>
      </c>
      <c r="J21" s="6">
        <v>790460.81</v>
      </c>
      <c r="K21" s="6">
        <v>267885.37</v>
      </c>
      <c r="L21" s="6">
        <v>0</v>
      </c>
      <c r="M21" s="6">
        <v>267885.37</v>
      </c>
    </row>
    <row r="22" spans="2:13" ht="60">
      <c r="B22" s="9" t="s">
        <v>2765</v>
      </c>
      <c r="C22" s="7" t="s">
        <v>3093</v>
      </c>
      <c r="D22" s="7" t="s">
        <v>3550</v>
      </c>
      <c r="E22" s="7" t="s">
        <v>2765</v>
      </c>
      <c r="F22" s="7" t="s">
        <v>18898</v>
      </c>
      <c r="G22" s="7" t="s">
        <v>1660</v>
      </c>
      <c r="H22" s="403">
        <v>1268185</v>
      </c>
      <c r="I22" s="6">
        <v>296549.3</v>
      </c>
      <c r="J22" s="6">
        <v>634841.4</v>
      </c>
      <c r="K22" s="6">
        <v>338292.1</v>
      </c>
      <c r="L22" s="6">
        <v>0</v>
      </c>
      <c r="M22" s="6">
        <v>338292.1</v>
      </c>
    </row>
    <row r="23" spans="2:13" ht="45">
      <c r="B23" s="9" t="s">
        <v>3094</v>
      </c>
      <c r="C23" s="7" t="s">
        <v>3095</v>
      </c>
      <c r="D23" s="7" t="s">
        <v>16427</v>
      </c>
      <c r="E23" s="7" t="s">
        <v>3094</v>
      </c>
      <c r="F23" s="7" t="s">
        <v>19210</v>
      </c>
      <c r="G23" s="7" t="s">
        <v>1660</v>
      </c>
      <c r="H23" s="403">
        <v>136127</v>
      </c>
      <c r="I23" s="6">
        <v>107047.83</v>
      </c>
      <c r="J23" s="6">
        <v>141134.74</v>
      </c>
      <c r="K23" s="6">
        <v>34086.910000000003</v>
      </c>
      <c r="L23" s="6">
        <v>0</v>
      </c>
      <c r="M23" s="6">
        <v>34086.910000000003</v>
      </c>
    </row>
    <row r="24" spans="2:13" ht="60">
      <c r="B24" s="9" t="s">
        <v>3096</v>
      </c>
      <c r="C24" s="7" t="s">
        <v>3097</v>
      </c>
      <c r="D24" s="7" t="s">
        <v>3234</v>
      </c>
      <c r="E24" s="7" t="s">
        <v>3096</v>
      </c>
      <c r="F24" s="7" t="s">
        <v>19293</v>
      </c>
      <c r="G24" s="7" t="s">
        <v>1660</v>
      </c>
      <c r="H24" s="403">
        <v>303330</v>
      </c>
      <c r="I24" s="6">
        <v>169955.15</v>
      </c>
      <c r="J24" s="6">
        <v>379922.66</v>
      </c>
      <c r="K24" s="6">
        <v>209967.51</v>
      </c>
      <c r="L24" s="6">
        <v>0</v>
      </c>
      <c r="M24" s="6">
        <v>209967.51</v>
      </c>
    </row>
    <row r="25" spans="2:13" ht="60">
      <c r="B25" s="9" t="s">
        <v>3098</v>
      </c>
      <c r="C25" s="7" t="s">
        <v>3099</v>
      </c>
      <c r="D25" s="7" t="s">
        <v>3235</v>
      </c>
      <c r="E25" s="7" t="s">
        <v>3098</v>
      </c>
      <c r="F25" s="7" t="s">
        <v>19080</v>
      </c>
      <c r="G25" s="7" t="s">
        <v>1660</v>
      </c>
      <c r="H25" s="403">
        <v>1105325</v>
      </c>
      <c r="I25" s="6">
        <v>639124.85</v>
      </c>
      <c r="J25" s="6">
        <v>826116.2</v>
      </c>
      <c r="K25" s="6">
        <v>186991.35</v>
      </c>
      <c r="L25" s="6">
        <v>0</v>
      </c>
      <c r="M25" s="6">
        <v>186991.35</v>
      </c>
    </row>
    <row r="26" spans="2:13" ht="45">
      <c r="B26" s="9" t="s">
        <v>3100</v>
      </c>
      <c r="C26" s="7" t="s">
        <v>3101</v>
      </c>
      <c r="D26" s="7" t="s">
        <v>3236</v>
      </c>
      <c r="E26" s="7" t="s">
        <v>3100</v>
      </c>
      <c r="F26" s="7" t="s">
        <v>19279</v>
      </c>
      <c r="G26" s="7" t="s">
        <v>1660</v>
      </c>
      <c r="H26" s="403">
        <v>404543</v>
      </c>
      <c r="I26" s="6">
        <v>193398.15</v>
      </c>
      <c r="J26" s="6">
        <v>461192.89</v>
      </c>
      <c r="K26" s="6">
        <v>267794.74</v>
      </c>
      <c r="L26" s="6">
        <v>0</v>
      </c>
      <c r="M26" s="6">
        <v>267794.74</v>
      </c>
    </row>
    <row r="27" spans="2:13" ht="30">
      <c r="B27" s="9" t="s">
        <v>1282</v>
      </c>
      <c r="C27" s="7" t="s">
        <v>1283</v>
      </c>
      <c r="D27" s="7" t="s">
        <v>3238</v>
      </c>
      <c r="E27" s="7" t="s">
        <v>1282</v>
      </c>
      <c r="F27" s="7" t="s">
        <v>1284</v>
      </c>
      <c r="G27" s="7" t="s">
        <v>1626</v>
      </c>
      <c r="H27" s="403">
        <v>6031275</v>
      </c>
      <c r="I27" s="6">
        <v>985690.08</v>
      </c>
      <c r="J27" s="6">
        <v>1864866.54</v>
      </c>
      <c r="K27" s="6">
        <v>879176.46</v>
      </c>
      <c r="L27" s="6">
        <v>0</v>
      </c>
      <c r="M27" s="6">
        <v>879176.46</v>
      </c>
    </row>
    <row r="28" spans="2:13" ht="45">
      <c r="B28" s="9" t="s">
        <v>1285</v>
      </c>
      <c r="C28" s="7" t="s">
        <v>1286</v>
      </c>
      <c r="D28" s="7" t="s">
        <v>3239</v>
      </c>
      <c r="E28" s="7" t="s">
        <v>1285</v>
      </c>
      <c r="F28" s="7" t="s">
        <v>1287</v>
      </c>
      <c r="G28" s="7" t="s">
        <v>1626</v>
      </c>
      <c r="H28" s="403">
        <v>4045800</v>
      </c>
      <c r="I28" s="6">
        <v>1348600</v>
      </c>
      <c r="J28" s="6">
        <v>1867099.92</v>
      </c>
      <c r="K28" s="6">
        <v>518499.92</v>
      </c>
      <c r="L28" s="6">
        <v>0</v>
      </c>
      <c r="M28" s="6">
        <v>518499.92</v>
      </c>
    </row>
    <row r="29" spans="2:13" ht="45">
      <c r="B29" s="9" t="s">
        <v>1288</v>
      </c>
      <c r="C29" s="7" t="s">
        <v>1289</v>
      </c>
      <c r="D29" s="7" t="s">
        <v>3240</v>
      </c>
      <c r="E29" s="7" t="s">
        <v>1288</v>
      </c>
      <c r="F29" s="7" t="s">
        <v>1290</v>
      </c>
      <c r="G29" s="7" t="s">
        <v>1626</v>
      </c>
      <c r="H29" s="403">
        <v>12918375</v>
      </c>
      <c r="I29" s="6">
        <v>3120004.26</v>
      </c>
      <c r="J29" s="6">
        <v>5109027.74</v>
      </c>
      <c r="K29" s="6">
        <v>1989023.48</v>
      </c>
      <c r="L29" s="6">
        <v>0</v>
      </c>
      <c r="M29" s="6">
        <v>1989023.48</v>
      </c>
    </row>
    <row r="30" spans="2:13" ht="45">
      <c r="B30" s="9" t="s">
        <v>493</v>
      </c>
      <c r="C30" s="7" t="s">
        <v>494</v>
      </c>
      <c r="D30" s="7" t="s">
        <v>3241</v>
      </c>
      <c r="E30" s="7" t="s">
        <v>493</v>
      </c>
      <c r="F30" s="7" t="s">
        <v>495</v>
      </c>
      <c r="G30" s="7" t="s">
        <v>1626</v>
      </c>
      <c r="H30" s="403">
        <v>1914265</v>
      </c>
      <c r="I30" s="6">
        <v>1041810.64</v>
      </c>
      <c r="J30" s="6">
        <v>1605717.28</v>
      </c>
      <c r="K30" s="6">
        <v>563906.64</v>
      </c>
      <c r="L30" s="6">
        <v>0</v>
      </c>
      <c r="M30" s="6">
        <v>563906.64</v>
      </c>
    </row>
    <row r="31" spans="2:13" ht="75">
      <c r="B31" s="9" t="s">
        <v>23325</v>
      </c>
      <c r="C31" s="7" t="s">
        <v>23324</v>
      </c>
      <c r="D31" s="7" t="s">
        <v>3253</v>
      </c>
      <c r="E31" s="7" t="s">
        <v>23325</v>
      </c>
      <c r="F31" s="7" t="s">
        <v>23326</v>
      </c>
      <c r="G31" s="7" t="s">
        <v>1626</v>
      </c>
      <c r="H31" s="403">
        <v>2916000</v>
      </c>
      <c r="I31" s="6">
        <v>698558.65</v>
      </c>
      <c r="J31" s="6">
        <v>1189043.1299999999</v>
      </c>
      <c r="K31" s="6">
        <v>490484.47999999998</v>
      </c>
      <c r="L31" s="6">
        <v>0</v>
      </c>
      <c r="M31" s="6">
        <v>490484.47999999998</v>
      </c>
    </row>
    <row r="32" spans="2:13" ht="30">
      <c r="B32" s="9" t="s">
        <v>1291</v>
      </c>
      <c r="C32" s="7" t="s">
        <v>1292</v>
      </c>
      <c r="D32" s="7" t="s">
        <v>3242</v>
      </c>
      <c r="E32" s="7" t="s">
        <v>1291</v>
      </c>
      <c r="F32" s="7" t="s">
        <v>1293</v>
      </c>
      <c r="G32" s="7" t="s">
        <v>1660</v>
      </c>
      <c r="H32" s="403">
        <v>800383</v>
      </c>
      <c r="I32" s="6">
        <v>263580.24</v>
      </c>
      <c r="J32" s="6">
        <v>519792</v>
      </c>
      <c r="K32" s="6">
        <v>256211.76</v>
      </c>
      <c r="L32" s="6">
        <v>0</v>
      </c>
      <c r="M32" s="6">
        <v>256211.76</v>
      </c>
    </row>
    <row r="33" spans="2:13" ht="75">
      <c r="B33" s="9" t="s">
        <v>23320</v>
      </c>
      <c r="C33" s="7" t="s">
        <v>23319</v>
      </c>
      <c r="D33" s="7" t="s">
        <v>23321</v>
      </c>
      <c r="E33" s="7" t="s">
        <v>23320</v>
      </c>
      <c r="F33" s="7" t="s">
        <v>23322</v>
      </c>
      <c r="G33" s="7" t="s">
        <v>1626</v>
      </c>
      <c r="H33" s="403">
        <v>918789</v>
      </c>
      <c r="I33" s="6">
        <v>115322.4</v>
      </c>
      <c r="J33" s="6">
        <v>465403.44</v>
      </c>
      <c r="K33" s="6">
        <v>350081.04</v>
      </c>
      <c r="L33" s="6">
        <v>0</v>
      </c>
      <c r="M33" s="6">
        <v>350081.04</v>
      </c>
    </row>
    <row r="34" spans="2:13">
      <c r="B34" s="9" t="s">
        <v>1297</v>
      </c>
      <c r="C34" s="7" t="s">
        <v>1298</v>
      </c>
      <c r="D34" s="7" t="s">
        <v>3243</v>
      </c>
      <c r="E34" s="7" t="s">
        <v>1297</v>
      </c>
      <c r="F34" s="7" t="s">
        <v>1299</v>
      </c>
      <c r="G34" s="7" t="s">
        <v>1626</v>
      </c>
      <c r="H34" s="403">
        <v>1994412</v>
      </c>
      <c r="I34" s="6">
        <v>457374.9</v>
      </c>
      <c r="J34" s="6">
        <v>773993.3</v>
      </c>
      <c r="K34" s="6">
        <v>316618.40000000002</v>
      </c>
      <c r="L34" s="6">
        <v>0</v>
      </c>
      <c r="M34" s="6">
        <v>316618.40000000002</v>
      </c>
    </row>
    <row r="35" spans="2:13">
      <c r="B35" s="9" t="s">
        <v>1300</v>
      </c>
      <c r="C35" s="7" t="s">
        <v>1301</v>
      </c>
      <c r="D35" s="7" t="s">
        <v>23206</v>
      </c>
      <c r="E35" s="7" t="s">
        <v>1300</v>
      </c>
      <c r="F35" s="7" t="s">
        <v>1302</v>
      </c>
      <c r="G35" s="7" t="s">
        <v>1626</v>
      </c>
      <c r="H35" s="403">
        <v>7907340</v>
      </c>
      <c r="I35" s="6">
        <v>1928104.5</v>
      </c>
      <c r="J35" s="6">
        <v>3188463.63</v>
      </c>
      <c r="K35" s="6">
        <v>1260359.1299999999</v>
      </c>
      <c r="L35" s="6">
        <v>0</v>
      </c>
      <c r="M35" s="6">
        <v>1260359.1299999999</v>
      </c>
    </row>
    <row r="36" spans="2:13" ht="45">
      <c r="B36" s="9" t="s">
        <v>1309</v>
      </c>
      <c r="C36" s="7" t="s">
        <v>1310</v>
      </c>
      <c r="D36" s="7" t="s">
        <v>3244</v>
      </c>
      <c r="E36" s="7" t="s">
        <v>1309</v>
      </c>
      <c r="F36" s="7" t="s">
        <v>1311</v>
      </c>
      <c r="G36" s="7" t="s">
        <v>1626</v>
      </c>
      <c r="H36" s="403">
        <v>3842949</v>
      </c>
      <c r="I36" s="6">
        <v>1291704.96</v>
      </c>
      <c r="J36" s="6">
        <v>1954392.96</v>
      </c>
      <c r="K36" s="6">
        <v>662688</v>
      </c>
      <c r="L36" s="6">
        <v>0</v>
      </c>
      <c r="M36" s="6">
        <v>662688</v>
      </c>
    </row>
    <row r="37" spans="2:13" ht="30">
      <c r="B37" s="9" t="s">
        <v>1312</v>
      </c>
      <c r="C37" s="7" t="s">
        <v>1313</v>
      </c>
      <c r="D37" s="7" t="s">
        <v>3245</v>
      </c>
      <c r="E37" s="7" t="s">
        <v>1312</v>
      </c>
      <c r="F37" s="7" t="s">
        <v>1314</v>
      </c>
      <c r="G37" s="7" t="s">
        <v>1626</v>
      </c>
      <c r="H37" s="403">
        <v>1539239</v>
      </c>
      <c r="I37" s="6">
        <v>427677.45</v>
      </c>
      <c r="J37" s="6">
        <v>727917.48</v>
      </c>
      <c r="K37" s="6">
        <v>300240.03000000003</v>
      </c>
      <c r="L37" s="6">
        <v>0</v>
      </c>
      <c r="M37" s="6">
        <v>300240.03000000003</v>
      </c>
    </row>
    <row r="38" spans="2:13" ht="60">
      <c r="B38" s="9" t="s">
        <v>1551</v>
      </c>
      <c r="C38" s="7" t="s">
        <v>1552</v>
      </c>
      <c r="D38" s="7" t="s">
        <v>18655</v>
      </c>
      <c r="E38" s="7" t="s">
        <v>1551</v>
      </c>
      <c r="F38" s="7" t="s">
        <v>19822</v>
      </c>
      <c r="G38" s="7" t="s">
        <v>1626</v>
      </c>
      <c r="H38" s="403">
        <v>825686</v>
      </c>
      <c r="I38" s="6">
        <v>267568.2</v>
      </c>
      <c r="J38" s="6">
        <v>438075.48</v>
      </c>
      <c r="K38" s="6">
        <v>170507.28</v>
      </c>
      <c r="L38" s="6">
        <v>0</v>
      </c>
      <c r="M38" s="6">
        <v>170507.28</v>
      </c>
    </row>
    <row r="39" spans="2:13" ht="60">
      <c r="B39" s="9" t="s">
        <v>1318</v>
      </c>
      <c r="C39" s="7" t="s">
        <v>1319</v>
      </c>
      <c r="D39" s="7" t="s">
        <v>3246</v>
      </c>
      <c r="E39" s="7" t="s">
        <v>1318</v>
      </c>
      <c r="F39" s="7" t="s">
        <v>1320</v>
      </c>
      <c r="G39" s="7" t="s">
        <v>1626</v>
      </c>
      <c r="H39" s="403">
        <v>623528</v>
      </c>
      <c r="I39" s="6">
        <v>253542.08</v>
      </c>
      <c r="J39" s="6">
        <v>319523.32</v>
      </c>
      <c r="K39" s="6">
        <v>65981.240000000005</v>
      </c>
      <c r="L39" s="6">
        <v>0</v>
      </c>
      <c r="M39" s="6">
        <v>65981.240000000005</v>
      </c>
    </row>
    <row r="40" spans="2:13" ht="75">
      <c r="B40" s="9" t="s">
        <v>19881</v>
      </c>
      <c r="C40" s="7" t="s">
        <v>19880</v>
      </c>
      <c r="D40" s="7" t="s">
        <v>19882</v>
      </c>
      <c r="E40" s="7" t="s">
        <v>19881</v>
      </c>
      <c r="F40" s="7" t="s">
        <v>19883</v>
      </c>
      <c r="G40" s="7" t="s">
        <v>1626</v>
      </c>
      <c r="H40" s="403">
        <v>122100</v>
      </c>
      <c r="I40" s="6">
        <v>39348.54</v>
      </c>
      <c r="J40" s="6">
        <v>51678.66</v>
      </c>
      <c r="K40" s="6">
        <v>12330.12</v>
      </c>
      <c r="L40" s="6">
        <v>0</v>
      </c>
      <c r="M40" s="6">
        <v>12330.12</v>
      </c>
    </row>
    <row r="41" spans="2:13" ht="30">
      <c r="B41" s="9" t="s">
        <v>1324</v>
      </c>
      <c r="C41" s="7" t="s">
        <v>1325</v>
      </c>
      <c r="D41" s="7" t="s">
        <v>3247</v>
      </c>
      <c r="E41" s="7" t="s">
        <v>1324</v>
      </c>
      <c r="F41" s="7" t="s">
        <v>1326</v>
      </c>
      <c r="G41" s="7" t="s">
        <v>1626</v>
      </c>
      <c r="H41" s="403">
        <v>3310420</v>
      </c>
      <c r="I41" s="6">
        <v>887364.88</v>
      </c>
      <c r="J41" s="6">
        <v>1200594</v>
      </c>
      <c r="K41" s="6">
        <v>313229.12</v>
      </c>
      <c r="L41" s="6">
        <v>0</v>
      </c>
      <c r="M41" s="6">
        <v>313229.12</v>
      </c>
    </row>
    <row r="42" spans="2:13" ht="45">
      <c r="B42" s="9" t="s">
        <v>1327</v>
      </c>
      <c r="C42" s="7" t="s">
        <v>1328</v>
      </c>
      <c r="D42" s="7" t="s">
        <v>3248</v>
      </c>
      <c r="E42" s="7" t="s">
        <v>1327</v>
      </c>
      <c r="F42" s="7" t="s">
        <v>19075</v>
      </c>
      <c r="G42" s="7" t="s">
        <v>1626</v>
      </c>
      <c r="H42" s="403">
        <v>4023070</v>
      </c>
      <c r="I42" s="6">
        <v>726363</v>
      </c>
      <c r="J42" s="6">
        <v>990975.48</v>
      </c>
      <c r="K42" s="6">
        <v>264612.47999999998</v>
      </c>
      <c r="L42" s="6">
        <v>0</v>
      </c>
      <c r="M42" s="6">
        <v>264612.47999999998</v>
      </c>
    </row>
    <row r="43" spans="2:13">
      <c r="B43" s="9" t="s">
        <v>1330</v>
      </c>
      <c r="C43" s="7" t="s">
        <v>1331</v>
      </c>
      <c r="D43" s="7" t="s">
        <v>3249</v>
      </c>
      <c r="E43" s="7" t="s">
        <v>1330</v>
      </c>
      <c r="F43" s="7" t="s">
        <v>1332</v>
      </c>
      <c r="G43" s="7" t="s">
        <v>1626</v>
      </c>
      <c r="H43" s="403">
        <v>3225492</v>
      </c>
      <c r="I43" s="6">
        <v>799194.14</v>
      </c>
      <c r="J43" s="6">
        <v>1061475.24</v>
      </c>
      <c r="K43" s="6">
        <v>262281.09999999998</v>
      </c>
      <c r="L43" s="6">
        <v>0</v>
      </c>
      <c r="M43" s="6">
        <v>262281.09999999998</v>
      </c>
    </row>
    <row r="44" spans="2:13" ht="30">
      <c r="B44" s="9" t="s">
        <v>2458</v>
      </c>
      <c r="C44" s="7" t="s">
        <v>2459</v>
      </c>
      <c r="D44" s="7" t="s">
        <v>18663</v>
      </c>
      <c r="E44" s="7" t="s">
        <v>2458</v>
      </c>
      <c r="F44" s="7" t="s">
        <v>19829</v>
      </c>
      <c r="G44" s="7" t="s">
        <v>1626</v>
      </c>
      <c r="H44" s="403">
        <v>5951</v>
      </c>
      <c r="I44" s="6">
        <v>1060</v>
      </c>
      <c r="J44" s="6">
        <v>1656.24</v>
      </c>
      <c r="K44" s="6">
        <v>596.24</v>
      </c>
      <c r="L44" s="6">
        <v>0</v>
      </c>
      <c r="M44" s="6">
        <v>596.24</v>
      </c>
    </row>
    <row r="45" spans="2:13" ht="60">
      <c r="B45" s="9" t="s">
        <v>1333</v>
      </c>
      <c r="C45" s="7" t="s">
        <v>1334</v>
      </c>
      <c r="D45" s="7" t="s">
        <v>3250</v>
      </c>
      <c r="E45" s="7" t="s">
        <v>1333</v>
      </c>
      <c r="F45" s="7" t="s">
        <v>1335</v>
      </c>
      <c r="G45" s="7" t="s">
        <v>1626</v>
      </c>
      <c r="H45" s="403">
        <v>19089100</v>
      </c>
      <c r="I45" s="6">
        <v>4314195.0999999996</v>
      </c>
      <c r="J45" s="6">
        <v>5927776.6600000001</v>
      </c>
      <c r="K45" s="6">
        <v>1613581.56</v>
      </c>
      <c r="L45" s="6">
        <v>0</v>
      </c>
      <c r="M45" s="6">
        <v>1613581.56</v>
      </c>
    </row>
    <row r="46" spans="2:13" ht="60">
      <c r="B46" s="9" t="s">
        <v>1357</v>
      </c>
      <c r="C46" s="7" t="s">
        <v>1358</v>
      </c>
      <c r="D46" s="7" t="s">
        <v>3256</v>
      </c>
      <c r="E46" s="7" t="s">
        <v>1357</v>
      </c>
      <c r="F46" s="7" t="s">
        <v>1359</v>
      </c>
      <c r="G46" s="7" t="s">
        <v>1626</v>
      </c>
      <c r="H46" s="403">
        <v>4608765</v>
      </c>
      <c r="I46" s="6">
        <v>1238019.4099999999</v>
      </c>
      <c r="J46" s="6">
        <v>1605191.16</v>
      </c>
      <c r="K46" s="6">
        <v>367171.75</v>
      </c>
      <c r="L46" s="6">
        <v>0</v>
      </c>
      <c r="M46" s="6">
        <v>367171.75</v>
      </c>
    </row>
    <row r="47" spans="2:13">
      <c r="B47" s="9" t="s">
        <v>1360</v>
      </c>
      <c r="C47" s="7" t="s">
        <v>1361</v>
      </c>
      <c r="D47" s="7" t="s">
        <v>3257</v>
      </c>
      <c r="E47" s="7" t="s">
        <v>1360</v>
      </c>
      <c r="F47" s="7" t="s">
        <v>1362</v>
      </c>
      <c r="G47" s="7" t="s">
        <v>1626</v>
      </c>
      <c r="H47" s="403">
        <v>12935700</v>
      </c>
      <c r="I47" s="6">
        <v>2764364.62</v>
      </c>
      <c r="J47" s="6">
        <v>4700401.4800000004</v>
      </c>
      <c r="K47" s="6">
        <v>1936036.86</v>
      </c>
      <c r="L47" s="6">
        <v>0</v>
      </c>
      <c r="M47" s="6">
        <v>1936036.86</v>
      </c>
    </row>
    <row r="48" spans="2:13" ht="60">
      <c r="B48" s="9" t="s">
        <v>23333</v>
      </c>
      <c r="C48" s="7" t="s">
        <v>23003</v>
      </c>
      <c r="D48" s="7" t="s">
        <v>23334</v>
      </c>
      <c r="E48" s="7" t="s">
        <v>23333</v>
      </c>
      <c r="F48" s="7" t="s">
        <v>23335</v>
      </c>
      <c r="G48" s="7" t="s">
        <v>1626</v>
      </c>
      <c r="H48" s="403">
        <v>878000</v>
      </c>
      <c r="I48" s="6">
        <v>239866.32</v>
      </c>
      <c r="J48" s="6">
        <v>344605.26</v>
      </c>
      <c r="K48" s="6">
        <v>104738.94</v>
      </c>
      <c r="L48" s="6">
        <v>0</v>
      </c>
      <c r="M48" s="6">
        <v>104738.94</v>
      </c>
    </row>
    <row r="49" spans="2:13" ht="60">
      <c r="B49" s="9" t="s">
        <v>1366</v>
      </c>
      <c r="C49" s="7" t="s">
        <v>1367</v>
      </c>
      <c r="D49" s="7" t="s">
        <v>3258</v>
      </c>
      <c r="E49" s="7" t="s">
        <v>1366</v>
      </c>
      <c r="F49" s="7" t="s">
        <v>1368</v>
      </c>
      <c r="G49" s="7" t="s">
        <v>1626</v>
      </c>
      <c r="H49" s="403">
        <v>14942520</v>
      </c>
      <c r="I49" s="6">
        <v>3357965</v>
      </c>
      <c r="J49" s="6">
        <v>4336455.5</v>
      </c>
      <c r="K49" s="6">
        <v>978490.5</v>
      </c>
      <c r="L49" s="6">
        <v>0</v>
      </c>
      <c r="M49" s="6">
        <v>978490.5</v>
      </c>
    </row>
    <row r="50" spans="2:13" ht="60">
      <c r="B50" s="9" t="s">
        <v>1369</v>
      </c>
      <c r="C50" s="7" t="s">
        <v>1370</v>
      </c>
      <c r="D50" s="7" t="s">
        <v>3259</v>
      </c>
      <c r="E50" s="7" t="s">
        <v>1369</v>
      </c>
      <c r="F50" s="7" t="s">
        <v>1371</v>
      </c>
      <c r="G50" s="7" t="s">
        <v>1626</v>
      </c>
      <c r="H50" s="403">
        <v>3494700</v>
      </c>
      <c r="I50" s="6">
        <v>1158452.8</v>
      </c>
      <c r="J50" s="6">
        <v>1533580.44</v>
      </c>
      <c r="K50" s="6">
        <v>375127.64</v>
      </c>
      <c r="L50" s="6">
        <v>0</v>
      </c>
      <c r="M50" s="6">
        <v>375127.64</v>
      </c>
    </row>
    <row r="51" spans="2:13">
      <c r="B51" s="9" t="s">
        <v>1372</v>
      </c>
      <c r="C51" s="7" t="s">
        <v>1373</v>
      </c>
      <c r="D51" s="7" t="s">
        <v>3260</v>
      </c>
      <c r="E51" s="7" t="s">
        <v>1372</v>
      </c>
      <c r="F51" s="7" t="s">
        <v>1374</v>
      </c>
      <c r="G51" s="7" t="s">
        <v>1626</v>
      </c>
      <c r="H51" s="403">
        <v>2444550</v>
      </c>
      <c r="I51" s="6">
        <v>466381.32</v>
      </c>
      <c r="J51" s="6">
        <v>880103.24</v>
      </c>
      <c r="K51" s="6">
        <v>413721.92</v>
      </c>
      <c r="L51" s="6">
        <v>0</v>
      </c>
      <c r="M51" s="6">
        <v>413721.92</v>
      </c>
    </row>
    <row r="52" spans="2:13" ht="30">
      <c r="B52" s="9" t="s">
        <v>1375</v>
      </c>
      <c r="C52" s="7" t="s">
        <v>1376</v>
      </c>
      <c r="D52" s="7" t="s">
        <v>3261</v>
      </c>
      <c r="E52" s="7" t="s">
        <v>1375</v>
      </c>
      <c r="F52" s="7" t="s">
        <v>1377</v>
      </c>
      <c r="G52" s="7" t="s">
        <v>1626</v>
      </c>
      <c r="H52" s="403">
        <v>9717921</v>
      </c>
      <c r="I52" s="6">
        <v>2520351.02</v>
      </c>
      <c r="J52" s="6">
        <v>3067908.58</v>
      </c>
      <c r="K52" s="6">
        <v>547557.56000000006</v>
      </c>
      <c r="L52" s="6">
        <v>0</v>
      </c>
      <c r="M52" s="6">
        <v>547557.56000000006</v>
      </c>
    </row>
    <row r="53" spans="2:13" ht="75">
      <c r="B53" s="9" t="s">
        <v>3107</v>
      </c>
      <c r="C53" s="7" t="s">
        <v>3084</v>
      </c>
      <c r="D53" s="7" t="s">
        <v>3262</v>
      </c>
      <c r="E53" s="7" t="s">
        <v>3107</v>
      </c>
      <c r="F53" s="7" t="s">
        <v>18883</v>
      </c>
      <c r="G53" s="7" t="s">
        <v>1660</v>
      </c>
      <c r="H53" s="403">
        <v>2669021</v>
      </c>
      <c r="I53" s="6">
        <v>1350741.8</v>
      </c>
      <c r="J53" s="6">
        <v>2289521.2400000002</v>
      </c>
      <c r="K53" s="6">
        <v>938779.44</v>
      </c>
      <c r="L53" s="6">
        <v>0</v>
      </c>
      <c r="M53" s="6">
        <v>938779.44</v>
      </c>
    </row>
    <row r="54" spans="2:13" ht="45">
      <c r="B54" s="9" t="s">
        <v>1384</v>
      </c>
      <c r="C54" s="7" t="s">
        <v>1385</v>
      </c>
      <c r="D54" s="7" t="s">
        <v>3263</v>
      </c>
      <c r="E54" s="7" t="s">
        <v>1384</v>
      </c>
      <c r="F54" s="7" t="s">
        <v>1386</v>
      </c>
      <c r="G54" s="7" t="s">
        <v>1626</v>
      </c>
      <c r="H54" s="403">
        <v>17309700</v>
      </c>
      <c r="I54" s="6">
        <v>5256111.38</v>
      </c>
      <c r="J54" s="6">
        <v>5240971.6399999997</v>
      </c>
      <c r="K54" s="6">
        <v>-15139.74</v>
      </c>
      <c r="L54" s="6">
        <v>0</v>
      </c>
      <c r="M54" s="6">
        <v>-15139.74</v>
      </c>
    </row>
    <row r="55" spans="2:13">
      <c r="B55" s="9" t="s">
        <v>1387</v>
      </c>
      <c r="C55" s="7" t="s">
        <v>1388</v>
      </c>
      <c r="D55" s="7" t="s">
        <v>3264</v>
      </c>
      <c r="E55" s="7" t="s">
        <v>1387</v>
      </c>
      <c r="F55" s="7" t="s">
        <v>1389</v>
      </c>
      <c r="G55" s="7" t="s">
        <v>1626</v>
      </c>
      <c r="H55" s="403">
        <v>5552484</v>
      </c>
      <c r="I55" s="6">
        <v>1829093</v>
      </c>
      <c r="J55" s="6">
        <v>2478946</v>
      </c>
      <c r="K55" s="6">
        <v>649853</v>
      </c>
      <c r="L55" s="6">
        <v>0</v>
      </c>
      <c r="M55" s="6">
        <v>649853</v>
      </c>
    </row>
    <row r="56" spans="2:13" ht="30">
      <c r="B56" s="9" t="s">
        <v>1560</v>
      </c>
      <c r="C56" s="7" t="s">
        <v>1561</v>
      </c>
      <c r="D56" s="7" t="s">
        <v>3265</v>
      </c>
      <c r="E56" s="7" t="s">
        <v>1560</v>
      </c>
      <c r="F56" s="7" t="s">
        <v>1562</v>
      </c>
      <c r="G56" s="7" t="s">
        <v>1626</v>
      </c>
      <c r="H56" s="403">
        <v>4875613</v>
      </c>
      <c r="I56" s="6">
        <v>958646.16</v>
      </c>
      <c r="J56" s="6">
        <v>1698477.84</v>
      </c>
      <c r="K56" s="6">
        <v>739831.68</v>
      </c>
      <c r="L56" s="6">
        <v>0</v>
      </c>
      <c r="M56" s="6">
        <v>739831.68</v>
      </c>
    </row>
  </sheetData>
  <autoFilter ref="A2:M56" xr:uid="{2A06C684-4B58-465F-9360-F5C6B27568D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850AA233B2843A720BA9C6BA048A8" ma:contentTypeVersion="22" ma:contentTypeDescription="Create a new document." ma:contentTypeScope="" ma:versionID="907c844deefd7db4178779593fc518be">
  <xsd:schema xmlns:xsd="http://www.w3.org/2001/XMLSchema" xmlns:xs="http://www.w3.org/2001/XMLSchema" xmlns:p="http://schemas.microsoft.com/office/2006/metadata/properties" xmlns:ns2="92d3b7a5-8da5-4615-950f-0681d7046a28" xmlns:ns3="f366c82d-602b-473b-b347-900e046777c0" xmlns:ns4="d853a810-d2a2-4c28-9ad9-9100c9a22e04" targetNamespace="http://schemas.microsoft.com/office/2006/metadata/properties" ma:root="true" ma:fieldsID="9f08ca807ac3d6dbfb008cfc16cf62e8" ns2:_="" ns3:_="" ns4:_="">
    <xsd:import namespace="92d3b7a5-8da5-4615-950f-0681d7046a28"/>
    <xsd:import namespace="f366c82d-602b-473b-b347-900e046777c0"/>
    <xsd:import namespace="d853a810-d2a2-4c28-9ad9-9100c9a22e04"/>
    <xsd:element name="properties">
      <xsd:complexType>
        <xsd:sequence>
          <xsd:element name="documentManagement">
            <xsd:complexType>
              <xsd:all>
                <xsd:element ref="ns2:_dlc_DocId" minOccurs="0"/>
                <xsd:element ref="ns2:_dlc_DocIdUrl" minOccurs="0"/>
                <xsd:element ref="ns2:_dlc_DocIdPersistId" minOccurs="0"/>
                <xsd:element ref="ns3:Project_x0020_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DateTaken" minOccurs="0"/>
                <xsd:element ref="ns3:MediaLengthInSeconds" minOccurs="0"/>
                <xsd:element ref="ns3:lcf76f155ced4ddcb4097134ff3c332f" minOccurs="0"/>
                <xsd:element ref="ns4: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3b7a5-8da5-4615-950f-0681d7046a28"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dexed="true"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66c82d-602b-473b-b347-900e046777c0" elementFormDefault="qualified">
    <xsd:import namespace="http://schemas.microsoft.com/office/2006/documentManagement/types"/>
    <xsd:import namespace="http://schemas.microsoft.com/office/infopath/2007/PartnerControls"/>
    <xsd:element name="Project_x0020_ID" ma:index="7" nillable="true" ma:displayName="Project ID" ma:indexed="true" ma:internalName="Project_x0020_ID" ma:readOnly="false">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c590b57-b2b8-4f92-a7a2-a2c14f8ff435"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53a810-d2a2-4c28-9ad9-9100c9a22e0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9fa8aef-99b7-4a50-8e86-c4659143bb48}" ma:internalName="TaxCatchAll" ma:showField="CatchAllData" ma:web="92d3b7a5-8da5-4615-950f-0681d7046a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oject_x0020_ID xmlns="f366c82d-602b-473b-b347-900e046777c0" xsi:nil="true"/>
    <_dlc_DocId xmlns="92d3b7a5-8da5-4615-950f-0681d7046a28">Y2PHC7Y2YW5Y-101495679-23509</_dlc_DocId>
    <_dlc_DocIdUrl xmlns="92d3b7a5-8da5-4615-950f-0681d7046a28">
      <Url>https://txhhs.sharepoint.com/sites/pf/hs/_layouts/15/DocIdRedir.aspx?ID=Y2PHC7Y2YW5Y-101495679-23509</Url>
      <Description>Y2PHC7Y2YW5Y-101495679-23509</Description>
    </_dlc_DocIdUrl>
    <lcf76f155ced4ddcb4097134ff3c332f xmlns="f366c82d-602b-473b-b347-900e046777c0">
      <Terms xmlns="http://schemas.microsoft.com/office/infopath/2007/PartnerControls"/>
    </lcf76f155ced4ddcb4097134ff3c332f>
    <TaxCatchAll xmlns="d853a810-d2a2-4c28-9ad9-9100c9a22e04" xsi:nil="true"/>
  </documentManagement>
</p:properties>
</file>

<file path=customXml/itemProps1.xml><?xml version="1.0" encoding="utf-8"?>
<ds:datastoreItem xmlns:ds="http://schemas.openxmlformats.org/officeDocument/2006/customXml" ds:itemID="{6B13DEBF-514F-4170-9FFD-4B3A2D145DAD}">
  <ds:schemaRefs>
    <ds:schemaRef ds:uri="http://schemas.microsoft.com/sharepoint/events"/>
  </ds:schemaRefs>
</ds:datastoreItem>
</file>

<file path=customXml/itemProps2.xml><?xml version="1.0" encoding="utf-8"?>
<ds:datastoreItem xmlns:ds="http://schemas.openxmlformats.org/officeDocument/2006/customXml" ds:itemID="{0A2B05B9-D849-4EC0-8168-A2AFBE0D5944}">
  <ds:schemaRefs>
    <ds:schemaRef ds:uri="http://schemas.microsoft.com/sharepoint/v3/contenttype/forms"/>
  </ds:schemaRefs>
</ds:datastoreItem>
</file>

<file path=customXml/itemProps3.xml><?xml version="1.0" encoding="utf-8"?>
<ds:datastoreItem xmlns:ds="http://schemas.openxmlformats.org/officeDocument/2006/customXml" ds:itemID="{67EE6BA6-1AA8-418F-A6C8-56AA8863C0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3b7a5-8da5-4615-950f-0681d7046a28"/>
    <ds:schemaRef ds:uri="f366c82d-602b-473b-b347-900e046777c0"/>
    <ds:schemaRef ds:uri="d853a810-d2a2-4c28-9ad9-9100c9a22e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B01A2A6-CB31-4CC9-AE2F-23378468A901}">
  <ds:schemaRefs>
    <ds:schemaRef ds:uri="http://schemas.microsoft.com/office/2006/documentManagement/types"/>
    <ds:schemaRef ds:uri="http://schemas.microsoft.com/office/infopath/2007/PartnerControls"/>
    <ds:schemaRef ds:uri="f366c82d-602b-473b-b347-900e046777c0"/>
    <ds:schemaRef ds:uri="92d3b7a5-8da5-4615-950f-0681d7046a28"/>
    <ds:schemaRef ds:uri="http://purl.org/dc/dcmitype/"/>
    <ds:schemaRef ds:uri="http://schemas.openxmlformats.org/package/2006/metadata/core-properties"/>
    <ds:schemaRef ds:uri="http://purl.org/dc/elements/1.1/"/>
    <ds:schemaRef ds:uri="http://purl.org/dc/terms/"/>
    <ds:schemaRef ds:uri="d853a810-d2a2-4c28-9ad9-9100c9a22e0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Key</vt:lpstr>
      <vt:lpstr>IGT Commitment Suggestions</vt:lpstr>
      <vt:lpstr>Summary</vt:lpstr>
      <vt:lpstr>90% of ACR</vt:lpstr>
      <vt:lpstr>CHIRP Payment Calc</vt:lpstr>
      <vt:lpstr>FeeCalc</vt:lpstr>
      <vt:lpstr>2023 IP UPL Data</vt:lpstr>
      <vt:lpstr>2023 OP UPL Data</vt:lpstr>
      <vt:lpstr>2023 IMD UPL Data</vt:lpstr>
      <vt:lpstr>Total Dollars</vt:lpstr>
      <vt:lpstr>2023 Master TPI List</vt:lpstr>
      <vt:lpstr>Final PGY4 AA Payment Summary</vt:lpstr>
      <vt:lpstr>MCO IMD Query from 2021 UPL</vt:lpstr>
      <vt:lpstr>Admin</vt:lpstr>
      <vt:lpstr>FMAP_StateShr</vt:lpstr>
      <vt:lpstr>Premium_Tax</vt:lpstr>
      <vt:lpstr>Risk_Margin___STAR</vt:lpstr>
      <vt:lpstr>Risk_Margin___STAR_PLUS</vt:lpstr>
      <vt:lpstr>Total___STAR</vt:lpstr>
      <vt:lpstr>Total___STAR_PLUS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Fine,Mance (HHSC)</dc:creator>
  <cp:lastModifiedBy>Dutcher,James (HHSC)</cp:lastModifiedBy>
  <cp:lastPrinted>2021-01-25T19:40:18Z</cp:lastPrinted>
  <dcterms:created xsi:type="dcterms:W3CDTF">2020-03-02T16:04:44Z</dcterms:created>
  <dcterms:modified xsi:type="dcterms:W3CDTF">2023-11-03T15:31:10Z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0x010100D5E850AA233B2843A720BA9C6BA048A8</vt:lpwstr>
  </property>
  <property fmtid="{D5CDD505-2E9C-101B-9397-08002B2CF9AE}" pid="3" name="_dlc_DocIdItemGuid">
    <vt:lpwstr>3a0fc60a-9ba5-4009-b149-e2211cb19fe3</vt:lpwstr>
  </property>
  <property fmtid="{D5CDD505-2E9C-101B-9397-08002B2CF9AE}" pid="4" name="MediaServiceImageTags">
    <vt:lpwstr/>
  </property>
  <property fmtid="{D5CDD505-2E9C-101B-9397-08002B2CF9AE}" pid="5" name="_ExtendedDescription">
    <vt:lpwstr/>
  </property>
</Properties>
</file>